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slicers/slicer2.xml" ContentType="application/vnd.ms-excel.slicer+xml"/>
  <Override PartName="/xl/comments2.xml" ContentType="application/vnd.openxmlformats-officedocument.spreadsheetml.comment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3.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4.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slicers/slicer3.xml" ContentType="application/vnd.ms-excel.slicer+xml"/>
  <Override PartName="/xl/comments3.xml" ContentType="application/vnd.openxmlformats-officedocument.spreadsheetml.comment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5.xml" ContentType="application/vnd.openxmlformats-officedocument.themeOverrid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6.xml" ContentType="application/vnd.openxmlformats-officedocument.themeOverrid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5.xml" ContentType="application/vnd.openxmlformats-officedocument.drawing+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slicers/slicer4.xml" ContentType="application/vnd.ms-excel.slicer+xml"/>
  <Override PartName="/xl/comments4.xml" ContentType="application/vnd.openxmlformats-officedocument.spreadsheetml.comments+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7.xml" ContentType="application/vnd.openxmlformats-officedocument.themeOverrid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heme/themeOverride8.xml" ContentType="application/vnd.openxmlformats-officedocument.themeOverrid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6.xml" ContentType="application/vnd.openxmlformats-officedocument.drawing+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slicers/slicer5.xml" ContentType="application/vnd.ms-excel.slicer+xml"/>
  <Override PartName="/xl/comments5.xml" ContentType="application/vnd.openxmlformats-officedocument.spreadsheetml.comments+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theme/themeOverride9.xml" ContentType="application/vnd.openxmlformats-officedocument.themeOverrid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theme/themeOverride10.xml" ContentType="application/vnd.openxmlformats-officedocument.themeOverrid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Tables/pivotTable40.xml" ContentType="application/vnd.openxmlformats-officedocument.spreadsheetml.pivotTable+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https://d.docs.live.net/c6e5fe5563ab6cfd/Desktop/Dashboard Projects/Dashboard/template59/"/>
    </mc:Choice>
  </mc:AlternateContent>
  <xr:revisionPtr revIDLastSave="1" documentId="8_{D0D9F117-D30E-4D62-AAE9-AAF0295111A3}" xr6:coauthVersionLast="47" xr6:coauthVersionMax="47" xr10:uidLastSave="{C43F6D7A-7F3D-4EEF-96B1-E8F714580165}"/>
  <bookViews>
    <workbookView xWindow="-120" yWindow="-120" windowWidth="20730" windowHeight="11310" tabRatio="0" firstSheet="1" activeTab="1" xr2:uid="{BC61EC48-9562-43FF-9445-37812924814C}"/>
  </bookViews>
  <sheets>
    <sheet name="LOGOUT" sheetId="23" r:id="rId1"/>
    <sheet name="A" sheetId="19" r:id="rId2"/>
    <sheet name="M1" sheetId="7" r:id="rId3"/>
    <sheet name="M2" sheetId="1" r:id="rId4"/>
    <sheet name="M3" sheetId="11" r:id="rId5"/>
    <sheet name="M4" sheetId="15" r:id="rId6"/>
    <sheet name="DataA" sheetId="20" r:id="rId7"/>
    <sheet name="DataM1" sheetId="8" r:id="rId8"/>
    <sheet name="DataM2" sheetId="3" r:id="rId9"/>
    <sheet name="DataM3" sheetId="12" r:id="rId10"/>
    <sheet name="DataM4" sheetId="16" r:id="rId11"/>
    <sheet name="ControlA" sheetId="21" r:id="rId12"/>
    <sheet name="ControlM1" sheetId="9" r:id="rId13"/>
    <sheet name="ControlM2" sheetId="4" r:id="rId14"/>
    <sheet name="ControlM3" sheetId="13" r:id="rId15"/>
    <sheet name="ControlM4" sheetId="17" r:id="rId16"/>
    <sheet name="ProcessingA" sheetId="22" r:id="rId17"/>
    <sheet name="ProcessingM1" sheetId="10" r:id="rId18"/>
    <sheet name="ProcessingM2" sheetId="2" r:id="rId19"/>
    <sheet name="ProcessingM3" sheetId="14" r:id="rId20"/>
    <sheet name="ProcessingM4" sheetId="18" r:id="rId21"/>
    <sheet name="Resources" sheetId="5" r:id="rId22"/>
    <sheet name="Passwords" sheetId="6" state="hidden" r:id="rId23"/>
  </sheets>
  <definedNames>
    <definedName name="axesXA">IF(ProcessingA!$H$2,ProcessingA!$I$37:$I$48,ProcessingA!$I$2:$I$32)</definedName>
    <definedName name="axesXM1">IF(ProcessingM1!$H$2,ProcessingM1!$I$37:$I$48,ProcessingM1!$I$2:$I$32)</definedName>
    <definedName name="axesXM2">IF(ProcessingM2!$H$2,ProcessingM2!$I$37:$I$48,ProcessingM2!$I$2:$I$32)</definedName>
    <definedName name="axesXM3">IF(ProcessingM3!$H$2,ProcessingM3!$I$37:$I$48,ProcessingM3!$I$2:$I$32)</definedName>
    <definedName name="axesXM4">IF(ProcessingM4!$H$2,ProcessingM4!$I$37:$I$48,ProcessingM4!$I$2:$I$32)</definedName>
    <definedName name="currentA">IF(ProcessingA!$H$2,ProcessingA!$K$37:$K$48,ProcessingA!$K$2:$K$32)</definedName>
    <definedName name="currentM1">IF(ProcessingM1!$H$2,ProcessingM1!$K$37:$K$48,ProcessingM1!$K$2:$K$32)</definedName>
    <definedName name="currentM2">IF(ProcessingM2!$H$2,ProcessingM2!$K$37:$K$48,ProcessingM2!$K$2:$K$32)</definedName>
    <definedName name="currentM3">IF(ProcessingM3!$H$2,ProcessingM3!$K$37:$K$48,ProcessingM3!$K$2:$K$32)</definedName>
    <definedName name="currentM4">IF(ProcessingM4!$H$2,ProcessingM4!$K$37:$K$48,ProcessingM4!$K$2:$K$32)</definedName>
    <definedName name="DatabaseA">DataA!$A$2:$BO$1614</definedName>
    <definedName name="DatabaseM1">DataM1!$A$2:$BN$405</definedName>
    <definedName name="DatabaseM2">DataM2!$A$2:$BN$405</definedName>
    <definedName name="DatabaseM3">DataM3!$A$2:$BN$405</definedName>
    <definedName name="DatabaseM4">DataM4!$A$2:$BN$405</definedName>
    <definedName name="LoginA">CHOOSE(Passwords!$G$6,'M1'!$C$5,'M2'!$C$5,'M3'!$C$5,'M4'!$C$5,A!$C$5,LOGOUT!$C$5)</definedName>
    <definedName name="LoginLOGOUT">CHOOSE(Passwords!$G$7,'M1'!$C$5,'M2'!$C$5,'M3'!$C$5,'M4'!$C$5,A!$C$5,LOGOUT!$C$5)</definedName>
    <definedName name="LoginM1">CHOOSE(Passwords!$G$2,'M1'!$C$5,'M2'!$C$5,'M3'!$C$5,'M4'!$C$5,A!$C$5,LOGOUT!$C$5)</definedName>
    <definedName name="LoginM2">CHOOSE(Passwords!$G$3,'M1'!$C$5,'M2'!$C$5,'M3'!$C$5,'M4'!$C$5,A!$C$5,LOGOUT!$C$5)</definedName>
    <definedName name="LoginM3">CHOOSE(Passwords!$G$4,'M1'!$C$5,'M2'!$C$5,'M3'!$C$5,'M4'!$C$5,A!$C$5,LOGOUT!$C$5)</definedName>
    <definedName name="LoginM4">CHOOSE(Passwords!$G$5,'M1'!$C$5,'M2'!$C$5,'M3'!$C$5,'M4'!$C$5,A!$C$5,LOGOUT!$C$5)</definedName>
    <definedName name="salesA">IF(ProcessingA!$H$2,ProcessingA!$J$37:$J$48,ProcessingA!$J$2:$J$32)</definedName>
    <definedName name="salesM1">IF(ProcessingM1!$H$2,ProcessingM1!$J$37:$J$48,ProcessingM1!$J$2:$J$32)</definedName>
    <definedName name="salesM2">IF(ProcessingM2!$H$2,ProcessingM2!$J$37:$J$48,ProcessingM2!$J$2:$J$32)</definedName>
    <definedName name="salesM3">IF(ProcessingM3!$H$2,ProcessingM3!$J$37:$J$48,ProcessingM3!$J$2:$J$32)</definedName>
    <definedName name="salesM4">IF(ProcessingM4!$H$2,ProcessingM4!$J$37:$J$48,ProcessingM4!$J$2:$J$32)</definedName>
    <definedName name="seasonA">IF(ProcessingA!$H$2,ProcessingA!$M$37:$M$48,ProcessingA!$M$2:$M$32)</definedName>
    <definedName name="seasonM1">IF(ProcessingM1!$H$2,ProcessingM1!$M$37:$M$48,ProcessingM1!$M$2:$M$32)</definedName>
    <definedName name="seasonM2">IF(ProcessingM2!$H$2,ProcessingM2!$M$37:$M$48,ProcessingM2!$M$2:$M$32)</definedName>
    <definedName name="seasonM3">IF(ProcessingM3!$H$2,ProcessingM3!$M$37:$M$48,ProcessingM3!$M$2:$M$32)</definedName>
    <definedName name="seasonM4">IF(ProcessingM4!$H$2,ProcessingM4!$M$37:$M$48,ProcessingM4!$M$2:$M$32)</definedName>
    <definedName name="Slicer_Day">#N/A</definedName>
    <definedName name="Slicer_Day1">#N/A</definedName>
    <definedName name="Slicer_Day11">#N/A</definedName>
    <definedName name="Slicer_Day2">#N/A</definedName>
    <definedName name="Slicer_DayA">#N/A</definedName>
    <definedName name="Slicer_Manager">#N/A</definedName>
    <definedName name="Slicer_Month">#N/A</definedName>
    <definedName name="Slicer_Month1">#N/A</definedName>
    <definedName name="Slicer_Month11">#N/A</definedName>
    <definedName name="Slicer_Month2">#N/A</definedName>
    <definedName name="Slicer_MonthA">#N/A</definedName>
  </definedNames>
  <calcPr calcId="191029"/>
  <pivotCaches>
    <pivotCache cacheId="63" r:id="rId24"/>
    <pivotCache cacheId="64" r:id="rId25"/>
    <pivotCache cacheId="65" r:id="rId26"/>
    <pivotCache cacheId="66" r:id="rId27"/>
    <pivotCache cacheId="67" r:id="rId28"/>
  </pivotCaches>
  <extLst>
    <ext xmlns:x14="http://schemas.microsoft.com/office/spreadsheetml/2009/9/main" uri="{BBE1A952-AA13-448e-AADC-164F8A28A991}">
      <x14:slicerCaches>
        <x14:slicerCache r:id="rId29"/>
        <x14:slicerCache r:id="rId30"/>
        <x14:slicerCache r:id="rId31"/>
        <x14:slicerCache r:id="rId32"/>
        <x14:slicerCache r:id="rId33"/>
        <x14:slicerCache r:id="rId34"/>
        <x14:slicerCache r:id="rId35"/>
        <x14:slicerCache r:id="rId36"/>
        <x14:slicerCache r:id="rId37"/>
        <x14:slicerCache r:id="rId38"/>
        <x14:slicerCache r:id="rId3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614" i="20" l="1"/>
  <c r="D1614" i="20" s="1"/>
  <c r="G1614" i="20"/>
  <c r="F1614" i="20"/>
  <c r="E1614" i="20"/>
  <c r="H1613" i="20"/>
  <c r="G1613" i="20"/>
  <c r="F1613" i="20"/>
  <c r="E1613" i="20"/>
  <c r="D1613" i="20" s="1"/>
  <c r="H1612" i="20"/>
  <c r="G1612" i="20"/>
  <c r="F1612" i="20"/>
  <c r="E1612" i="20"/>
  <c r="D1612" i="20" s="1"/>
  <c r="H1611" i="20"/>
  <c r="G1611" i="20"/>
  <c r="F1611" i="20"/>
  <c r="E1611" i="20"/>
  <c r="D1611" i="20" s="1"/>
  <c r="H1610" i="20"/>
  <c r="G1610" i="20"/>
  <c r="F1610" i="20"/>
  <c r="E1610" i="20"/>
  <c r="D1610" i="20" s="1"/>
  <c r="H1609" i="20"/>
  <c r="G1609" i="20"/>
  <c r="F1609" i="20"/>
  <c r="E1609" i="20"/>
  <c r="D1609" i="20" s="1"/>
  <c r="H1608" i="20"/>
  <c r="G1608" i="20"/>
  <c r="F1608" i="20"/>
  <c r="E1608" i="20"/>
  <c r="D1608" i="20" s="1"/>
  <c r="H1607" i="20"/>
  <c r="G1607" i="20"/>
  <c r="F1607" i="20"/>
  <c r="E1607" i="20"/>
  <c r="D1607" i="20"/>
  <c r="H1606" i="20"/>
  <c r="G1606" i="20"/>
  <c r="F1606" i="20"/>
  <c r="E1606" i="20"/>
  <c r="D1606" i="20"/>
  <c r="H1605" i="20"/>
  <c r="G1605" i="20"/>
  <c r="F1605" i="20"/>
  <c r="D1605" i="20" s="1"/>
  <c r="E1605" i="20"/>
  <c r="H1604" i="20"/>
  <c r="G1604" i="20"/>
  <c r="F1604" i="20"/>
  <c r="D1604" i="20" s="1"/>
  <c r="E1604" i="20"/>
  <c r="H1603" i="20"/>
  <c r="G1603" i="20"/>
  <c r="F1603" i="20"/>
  <c r="E1603" i="20"/>
  <c r="D1603" i="20" s="1"/>
  <c r="H1602" i="20"/>
  <c r="G1602" i="20"/>
  <c r="F1602" i="20"/>
  <c r="E1602" i="20"/>
  <c r="D1602" i="20" s="1"/>
  <c r="H1601" i="20"/>
  <c r="G1601" i="20"/>
  <c r="F1601" i="20"/>
  <c r="E1601" i="20"/>
  <c r="D1601" i="20" s="1"/>
  <c r="H1600" i="20"/>
  <c r="G1600" i="20"/>
  <c r="F1600" i="20"/>
  <c r="E1600" i="20"/>
  <c r="D1600" i="20" s="1"/>
  <c r="H1599" i="20"/>
  <c r="G1599" i="20"/>
  <c r="F1599" i="20"/>
  <c r="E1599" i="20"/>
  <c r="D1599" i="20"/>
  <c r="H1598" i="20"/>
  <c r="G1598" i="20"/>
  <c r="F1598" i="20"/>
  <c r="E1598" i="20"/>
  <c r="D1598" i="20"/>
  <c r="H1597" i="20"/>
  <c r="G1597" i="20"/>
  <c r="F1597" i="20"/>
  <c r="D1597" i="20" s="1"/>
  <c r="E1597" i="20"/>
  <c r="H1596" i="20"/>
  <c r="G1596" i="20"/>
  <c r="F1596" i="20"/>
  <c r="D1596" i="20" s="1"/>
  <c r="E1596" i="20"/>
  <c r="H1595" i="20"/>
  <c r="G1595" i="20"/>
  <c r="F1595" i="20"/>
  <c r="E1595" i="20"/>
  <c r="D1595" i="20" s="1"/>
  <c r="H1594" i="20"/>
  <c r="G1594" i="20"/>
  <c r="F1594" i="20"/>
  <c r="E1594" i="20"/>
  <c r="D1594" i="20" s="1"/>
  <c r="H1593" i="20"/>
  <c r="G1593" i="20"/>
  <c r="F1593" i="20"/>
  <c r="E1593" i="20"/>
  <c r="D1593" i="20" s="1"/>
  <c r="H1592" i="20"/>
  <c r="G1592" i="20"/>
  <c r="F1592" i="20"/>
  <c r="E1592" i="20"/>
  <c r="D1592" i="20" s="1"/>
  <c r="H1591" i="20"/>
  <c r="G1591" i="20"/>
  <c r="F1591" i="20"/>
  <c r="E1591" i="20"/>
  <c r="D1591" i="20"/>
  <c r="H1590" i="20"/>
  <c r="G1590" i="20"/>
  <c r="F1590" i="20"/>
  <c r="E1590" i="20"/>
  <c r="D1590" i="20"/>
  <c r="H1589" i="20"/>
  <c r="G1589" i="20"/>
  <c r="F1589" i="20"/>
  <c r="E1589" i="20"/>
  <c r="D1589" i="20" s="1"/>
  <c r="H1588" i="20"/>
  <c r="G1588" i="20"/>
  <c r="F1588" i="20"/>
  <c r="D1588" i="20" s="1"/>
  <c r="E1588" i="20"/>
  <c r="H1587" i="20"/>
  <c r="G1587" i="20"/>
  <c r="F1587" i="20"/>
  <c r="E1587" i="20"/>
  <c r="D1587" i="20" s="1"/>
  <c r="H1586" i="20"/>
  <c r="G1586" i="20"/>
  <c r="F1586" i="20"/>
  <c r="E1586" i="20"/>
  <c r="D1586" i="20" s="1"/>
  <c r="H1585" i="20"/>
  <c r="G1585" i="20"/>
  <c r="F1585" i="20"/>
  <c r="E1585" i="20"/>
  <c r="D1585" i="20" s="1"/>
  <c r="H1584" i="20"/>
  <c r="G1584" i="20"/>
  <c r="F1584" i="20"/>
  <c r="E1584" i="20"/>
  <c r="D1584" i="20" s="1"/>
  <c r="D1583" i="20"/>
  <c r="D1582" i="20"/>
  <c r="D1581" i="20"/>
  <c r="D1580" i="20"/>
  <c r="D1579" i="20"/>
  <c r="H1578" i="20"/>
  <c r="G1578" i="20"/>
  <c r="F1578" i="20"/>
  <c r="E1578" i="20"/>
  <c r="D1578" i="20"/>
  <c r="H1577" i="20"/>
  <c r="G1577" i="20"/>
  <c r="F1577" i="20"/>
  <c r="E1577" i="20"/>
  <c r="D1577" i="20" s="1"/>
  <c r="H1576" i="20"/>
  <c r="G1576" i="20"/>
  <c r="F1576" i="20"/>
  <c r="D1576" i="20" s="1"/>
  <c r="E1576" i="20"/>
  <c r="H1575" i="20"/>
  <c r="G1575" i="20"/>
  <c r="F1575" i="20"/>
  <c r="E1575" i="20"/>
  <c r="D1575" i="20" s="1"/>
  <c r="H1574" i="20"/>
  <c r="G1574" i="20"/>
  <c r="F1574" i="20"/>
  <c r="E1574" i="20"/>
  <c r="D1574" i="20" s="1"/>
  <c r="H1573" i="20"/>
  <c r="G1573" i="20"/>
  <c r="F1573" i="20"/>
  <c r="E1573" i="20"/>
  <c r="D1573" i="20" s="1"/>
  <c r="H1572" i="20"/>
  <c r="G1572" i="20"/>
  <c r="F1572" i="20"/>
  <c r="D1572" i="20" s="1"/>
  <c r="E1572" i="20"/>
  <c r="H1571" i="20"/>
  <c r="G1571" i="20"/>
  <c r="F1571" i="20"/>
  <c r="E1571" i="20"/>
  <c r="D1571" i="20"/>
  <c r="H1570" i="20"/>
  <c r="G1570" i="20"/>
  <c r="F1570" i="20"/>
  <c r="E1570" i="20"/>
  <c r="D1570" i="20"/>
  <c r="H1569" i="20"/>
  <c r="G1569" i="20"/>
  <c r="F1569" i="20"/>
  <c r="E1569" i="20"/>
  <c r="D1569" i="20" s="1"/>
  <c r="H1568" i="20"/>
  <c r="G1568" i="20"/>
  <c r="F1568" i="20"/>
  <c r="E1568" i="20"/>
  <c r="D1568" i="20"/>
  <c r="H1567" i="20"/>
  <c r="G1567" i="20"/>
  <c r="F1567" i="20"/>
  <c r="E1567" i="20"/>
  <c r="D1567" i="20" s="1"/>
  <c r="H1566" i="20"/>
  <c r="G1566" i="20"/>
  <c r="F1566" i="20"/>
  <c r="E1566" i="20"/>
  <c r="D1566" i="20" s="1"/>
  <c r="H1565" i="20"/>
  <c r="G1565" i="20"/>
  <c r="F1565" i="20"/>
  <c r="E1565" i="20"/>
  <c r="D1565" i="20" s="1"/>
  <c r="H1564" i="20"/>
  <c r="G1564" i="20"/>
  <c r="F1564" i="20"/>
  <c r="E1564" i="20"/>
  <c r="D1564" i="20" s="1"/>
  <c r="H1563" i="20"/>
  <c r="G1563" i="20"/>
  <c r="F1563" i="20"/>
  <c r="E1563" i="20"/>
  <c r="D1563" i="20"/>
  <c r="H1562" i="20"/>
  <c r="G1562" i="20"/>
  <c r="F1562" i="20"/>
  <c r="E1562" i="20"/>
  <c r="D1562" i="20" s="1"/>
  <c r="H1561" i="20"/>
  <c r="G1561" i="20"/>
  <c r="F1561" i="20"/>
  <c r="E1561" i="20"/>
  <c r="D1561" i="20" s="1"/>
  <c r="H1560" i="20"/>
  <c r="G1560" i="20"/>
  <c r="F1560" i="20"/>
  <c r="E1560" i="20"/>
  <c r="D1560" i="20" s="1"/>
  <c r="H1559" i="20"/>
  <c r="G1559" i="20"/>
  <c r="F1559" i="20"/>
  <c r="E1559" i="20"/>
  <c r="D1559" i="20" s="1"/>
  <c r="H1558" i="20"/>
  <c r="G1558" i="20"/>
  <c r="F1558" i="20"/>
  <c r="E1558" i="20"/>
  <c r="D1558" i="20" s="1"/>
  <c r="H1557" i="20"/>
  <c r="G1557" i="20"/>
  <c r="F1557" i="20"/>
  <c r="E1557" i="20"/>
  <c r="D1557" i="20" s="1"/>
  <c r="H1556" i="20"/>
  <c r="G1556" i="20"/>
  <c r="D1556" i="20" s="1"/>
  <c r="F1556" i="20"/>
  <c r="E1556" i="20"/>
  <c r="H1555" i="20"/>
  <c r="G1555" i="20"/>
  <c r="F1555" i="20"/>
  <c r="E1555" i="20"/>
  <c r="D1555" i="20"/>
  <c r="H1554" i="20"/>
  <c r="G1554" i="20"/>
  <c r="F1554" i="20"/>
  <c r="E1554" i="20"/>
  <c r="D1554" i="20" s="1"/>
  <c r="H1553" i="20"/>
  <c r="G1553" i="20"/>
  <c r="F1553" i="20"/>
  <c r="E1553" i="20"/>
  <c r="D1553" i="20" s="1"/>
  <c r="H1552" i="20"/>
  <c r="G1552" i="20"/>
  <c r="F1552" i="20"/>
  <c r="E1552" i="20"/>
  <c r="D1552" i="20" s="1"/>
  <c r="H1551" i="20"/>
  <c r="G1551" i="20"/>
  <c r="F1551" i="20"/>
  <c r="E1551" i="20"/>
  <c r="D1551" i="20" s="1"/>
  <c r="H1550" i="20"/>
  <c r="G1550" i="20"/>
  <c r="F1550" i="20"/>
  <c r="E1550" i="20"/>
  <c r="D1550" i="20" s="1"/>
  <c r="H1549" i="20"/>
  <c r="G1549" i="20"/>
  <c r="D1549" i="20" s="1"/>
  <c r="F1549" i="20"/>
  <c r="E1549" i="20"/>
  <c r="D1548" i="20"/>
  <c r="D1547" i="20"/>
  <c r="D1546" i="20"/>
  <c r="H1545" i="20"/>
  <c r="G1545" i="20"/>
  <c r="F1545" i="20"/>
  <c r="E1545" i="20"/>
  <c r="D1545" i="20"/>
  <c r="H1544" i="20"/>
  <c r="G1544" i="20"/>
  <c r="F1544" i="20"/>
  <c r="E1544" i="20"/>
  <c r="D1544" i="20" s="1"/>
  <c r="H1543" i="20"/>
  <c r="G1543" i="20"/>
  <c r="F1543" i="20"/>
  <c r="E1543" i="20"/>
  <c r="D1543" i="20"/>
  <c r="H1542" i="20"/>
  <c r="G1542" i="20"/>
  <c r="F1542" i="20"/>
  <c r="E1542" i="20"/>
  <c r="D1542" i="20" s="1"/>
  <c r="H1541" i="20"/>
  <c r="G1541" i="20"/>
  <c r="F1541" i="20"/>
  <c r="D1541" i="20" s="1"/>
  <c r="E1541" i="20"/>
  <c r="H1540" i="20"/>
  <c r="G1540" i="20"/>
  <c r="F1540" i="20"/>
  <c r="E1540" i="20"/>
  <c r="D1540" i="20"/>
  <c r="H1539" i="20"/>
  <c r="G1539" i="20"/>
  <c r="F1539" i="20"/>
  <c r="E1539" i="20"/>
  <c r="D1539" i="20" s="1"/>
  <c r="H1538" i="20"/>
  <c r="G1538" i="20"/>
  <c r="F1538" i="20"/>
  <c r="E1538" i="20"/>
  <c r="D1538" i="20" s="1"/>
  <c r="H1537" i="20"/>
  <c r="G1537" i="20"/>
  <c r="F1537" i="20"/>
  <c r="E1537" i="20"/>
  <c r="D1537" i="20" s="1"/>
  <c r="H1536" i="20"/>
  <c r="G1536" i="20"/>
  <c r="F1536" i="20"/>
  <c r="E1536" i="20"/>
  <c r="D1536" i="20" s="1"/>
  <c r="H1535" i="20"/>
  <c r="G1535" i="20"/>
  <c r="F1535" i="20"/>
  <c r="E1535" i="20"/>
  <c r="D1535" i="20"/>
  <c r="H1534" i="20"/>
  <c r="G1534" i="20"/>
  <c r="F1534" i="20"/>
  <c r="E1534" i="20"/>
  <c r="D1534" i="20" s="1"/>
  <c r="H1533" i="20"/>
  <c r="G1533" i="20"/>
  <c r="F1533" i="20"/>
  <c r="E1533" i="20"/>
  <c r="D1533" i="20" s="1"/>
  <c r="H1532" i="20"/>
  <c r="G1532" i="20"/>
  <c r="F1532" i="20"/>
  <c r="E1532" i="20"/>
  <c r="D1532" i="20"/>
  <c r="H1531" i="20"/>
  <c r="G1531" i="20"/>
  <c r="F1531" i="20"/>
  <c r="E1531" i="20"/>
  <c r="D1531" i="20" s="1"/>
  <c r="H1530" i="20"/>
  <c r="G1530" i="20"/>
  <c r="F1530" i="20"/>
  <c r="E1530" i="20"/>
  <c r="D1530" i="20" s="1"/>
  <c r="H1529" i="20"/>
  <c r="G1529" i="20"/>
  <c r="F1529" i="20"/>
  <c r="E1529" i="20"/>
  <c r="D1529" i="20" s="1"/>
  <c r="H1528" i="20"/>
  <c r="G1528" i="20"/>
  <c r="D1528" i="20" s="1"/>
  <c r="F1528" i="20"/>
  <c r="E1528" i="20"/>
  <c r="H1527" i="20"/>
  <c r="G1527" i="20"/>
  <c r="F1527" i="20"/>
  <c r="E1527" i="20"/>
  <c r="D1527" i="20"/>
  <c r="H1526" i="20"/>
  <c r="G1526" i="20"/>
  <c r="F1526" i="20"/>
  <c r="E1526" i="20"/>
  <c r="D1526" i="20" s="1"/>
  <c r="H1525" i="20"/>
  <c r="G1525" i="20"/>
  <c r="F1525" i="20"/>
  <c r="E1525" i="20"/>
  <c r="D1525" i="20" s="1"/>
  <c r="H1524" i="20"/>
  <c r="G1524" i="20"/>
  <c r="F1524" i="20"/>
  <c r="E1524" i="20"/>
  <c r="D1524" i="20"/>
  <c r="H1523" i="20"/>
  <c r="G1523" i="20"/>
  <c r="F1523" i="20"/>
  <c r="E1523" i="20"/>
  <c r="D1523" i="20" s="1"/>
  <c r="H1522" i="20"/>
  <c r="G1522" i="20"/>
  <c r="F1522" i="20"/>
  <c r="E1522" i="20"/>
  <c r="D1522" i="20" s="1"/>
  <c r="H1521" i="20"/>
  <c r="G1521" i="20"/>
  <c r="F1521" i="20"/>
  <c r="D1521" i="20" s="1"/>
  <c r="E1521" i="20"/>
  <c r="H1520" i="20"/>
  <c r="G1520" i="20"/>
  <c r="F1520" i="20"/>
  <c r="E1520" i="20"/>
  <c r="D1520" i="20" s="1"/>
  <c r="H1519" i="20"/>
  <c r="G1519" i="20"/>
  <c r="F1519" i="20"/>
  <c r="E1519" i="20"/>
  <c r="D1519" i="20"/>
  <c r="H1518" i="20"/>
  <c r="G1518" i="20"/>
  <c r="F1518" i="20"/>
  <c r="E1518" i="20"/>
  <c r="D1518" i="20" s="1"/>
  <c r="H1517" i="20"/>
  <c r="G1517" i="20"/>
  <c r="F1517" i="20"/>
  <c r="E1517" i="20"/>
  <c r="D1517" i="20" s="1"/>
  <c r="H1516" i="20"/>
  <c r="G1516" i="20"/>
  <c r="F1516" i="20"/>
  <c r="E1516" i="20"/>
  <c r="D1516" i="20" s="1"/>
  <c r="H1515" i="20"/>
  <c r="G1515" i="20"/>
  <c r="F1515" i="20"/>
  <c r="E1515" i="20"/>
  <c r="D1515" i="20" s="1"/>
  <c r="H1514" i="20"/>
  <c r="G1514" i="20"/>
  <c r="F1514" i="20"/>
  <c r="E1514" i="20"/>
  <c r="D1514" i="20" s="1"/>
  <c r="H1513" i="20"/>
  <c r="G1513" i="20"/>
  <c r="F1513" i="20"/>
  <c r="E1513" i="20"/>
  <c r="D1513" i="20"/>
  <c r="H1512" i="20"/>
  <c r="G1512" i="20"/>
  <c r="F1512" i="20"/>
  <c r="D1512" i="20" s="1"/>
  <c r="E1512" i="20"/>
  <c r="H1511" i="20"/>
  <c r="G1511" i="20"/>
  <c r="F1511" i="20"/>
  <c r="E1511" i="20"/>
  <c r="D1511" i="20"/>
  <c r="H1510" i="20"/>
  <c r="G1510" i="20"/>
  <c r="F1510" i="20"/>
  <c r="E1510" i="20"/>
  <c r="D1510" i="20" s="1"/>
  <c r="H1509" i="20"/>
  <c r="G1509" i="20"/>
  <c r="F1509" i="20"/>
  <c r="E1509" i="20"/>
  <c r="D1509" i="20" s="1"/>
  <c r="H1508" i="20"/>
  <c r="G1508" i="20"/>
  <c r="F1508" i="20"/>
  <c r="D1508" i="20" s="1"/>
  <c r="E1508" i="20"/>
  <c r="H1507" i="20"/>
  <c r="D1507" i="20" s="1"/>
  <c r="G1507" i="20"/>
  <c r="F1507" i="20"/>
  <c r="E1507" i="20"/>
  <c r="H1506" i="20"/>
  <c r="G1506" i="20"/>
  <c r="F1506" i="20"/>
  <c r="E1506" i="20"/>
  <c r="D1506" i="20" s="1"/>
  <c r="H1505" i="20"/>
  <c r="G1505" i="20"/>
  <c r="F1505" i="20"/>
  <c r="E1505" i="20"/>
  <c r="D1505" i="20" s="1"/>
  <c r="H1504" i="20"/>
  <c r="G1504" i="20"/>
  <c r="F1504" i="20"/>
  <c r="E1504" i="20"/>
  <c r="D1504" i="20" s="1"/>
  <c r="H1503" i="20"/>
  <c r="G1503" i="20"/>
  <c r="F1503" i="20"/>
  <c r="E1503" i="20"/>
  <c r="D1503" i="20"/>
  <c r="H1502" i="20"/>
  <c r="G1502" i="20"/>
  <c r="F1502" i="20"/>
  <c r="E1502" i="20"/>
  <c r="D1502" i="20" s="1"/>
  <c r="H1501" i="20"/>
  <c r="G1501" i="20"/>
  <c r="F1501" i="20"/>
  <c r="E1501" i="20"/>
  <c r="D1501" i="20" s="1"/>
  <c r="H1500" i="20"/>
  <c r="G1500" i="20"/>
  <c r="F1500" i="20"/>
  <c r="E1500" i="20"/>
  <c r="D1500" i="20" s="1"/>
  <c r="H1499" i="20"/>
  <c r="D1499" i="20" s="1"/>
  <c r="G1499" i="20"/>
  <c r="F1499" i="20"/>
  <c r="E1499" i="20"/>
  <c r="H1498" i="20"/>
  <c r="G1498" i="20"/>
  <c r="F1498" i="20"/>
  <c r="E1498" i="20"/>
  <c r="D1498" i="20" s="1"/>
  <c r="H1497" i="20"/>
  <c r="G1497" i="20"/>
  <c r="F1497" i="20"/>
  <c r="E1497" i="20"/>
  <c r="D1497" i="20" s="1"/>
  <c r="H1496" i="20"/>
  <c r="G1496" i="20"/>
  <c r="F1496" i="20"/>
  <c r="E1496" i="20"/>
  <c r="D1496" i="20" s="1"/>
  <c r="H1495" i="20"/>
  <c r="G1495" i="20"/>
  <c r="F1495" i="20"/>
  <c r="E1495" i="20"/>
  <c r="D1495" i="20"/>
  <c r="H1494" i="20"/>
  <c r="G1494" i="20"/>
  <c r="F1494" i="20"/>
  <c r="E1494" i="20"/>
  <c r="D1494" i="20" s="1"/>
  <c r="H1493" i="20"/>
  <c r="G1493" i="20"/>
  <c r="F1493" i="20"/>
  <c r="E1493" i="20"/>
  <c r="D1493" i="20" s="1"/>
  <c r="H1492" i="20"/>
  <c r="G1492" i="20"/>
  <c r="F1492" i="20"/>
  <c r="D1492" i="20" s="1"/>
  <c r="E1492" i="20"/>
  <c r="H1491" i="20"/>
  <c r="D1491" i="20" s="1"/>
  <c r="G1491" i="20"/>
  <c r="F1491" i="20"/>
  <c r="E1491" i="20"/>
  <c r="H1490" i="20"/>
  <c r="G1490" i="20"/>
  <c r="F1490" i="20"/>
  <c r="E1490" i="20"/>
  <c r="D1490" i="20" s="1"/>
  <c r="H1489" i="20"/>
  <c r="G1489" i="20"/>
  <c r="F1489" i="20"/>
  <c r="E1489" i="20"/>
  <c r="D1489" i="20" s="1"/>
  <c r="H1488" i="20"/>
  <c r="G1488" i="20"/>
  <c r="F1488" i="20"/>
  <c r="E1488" i="20"/>
  <c r="D1488" i="20" s="1"/>
  <c r="H1487" i="20"/>
  <c r="G1487" i="20"/>
  <c r="F1487" i="20"/>
  <c r="E1487" i="20"/>
  <c r="D1487" i="20"/>
  <c r="H1486" i="20"/>
  <c r="G1486" i="20"/>
  <c r="F1486" i="20"/>
  <c r="E1486" i="20"/>
  <c r="D1486" i="20" s="1"/>
  <c r="H1485" i="20"/>
  <c r="G1485" i="20"/>
  <c r="F1485" i="20"/>
  <c r="E1485" i="20"/>
  <c r="D1485" i="20" s="1"/>
  <c r="D1484" i="20"/>
  <c r="D1483" i="20"/>
  <c r="D1482" i="20"/>
  <c r="D1481" i="20"/>
  <c r="D1480" i="20"/>
  <c r="H1479" i="20"/>
  <c r="D1479" i="20" s="1"/>
  <c r="G1479" i="20"/>
  <c r="F1479" i="20"/>
  <c r="E1479" i="20"/>
  <c r="H1478" i="20"/>
  <c r="G1478" i="20"/>
  <c r="F1478" i="20"/>
  <c r="E1478" i="20"/>
  <c r="D1478" i="20" s="1"/>
  <c r="H1477" i="20"/>
  <c r="G1477" i="20"/>
  <c r="F1477" i="20"/>
  <c r="E1477" i="20"/>
  <c r="D1477" i="20" s="1"/>
  <c r="H1476" i="20"/>
  <c r="G1476" i="20"/>
  <c r="F1476" i="20"/>
  <c r="E1476" i="20"/>
  <c r="D1476" i="20" s="1"/>
  <c r="H1475" i="20"/>
  <c r="G1475" i="20"/>
  <c r="F1475" i="20"/>
  <c r="E1475" i="20"/>
  <c r="D1475" i="20"/>
  <c r="H1474" i="20"/>
  <c r="G1474" i="20"/>
  <c r="F1474" i="20"/>
  <c r="E1474" i="20"/>
  <c r="D1474" i="20" s="1"/>
  <c r="H1473" i="20"/>
  <c r="G1473" i="20"/>
  <c r="F1473" i="20"/>
  <c r="E1473" i="20"/>
  <c r="D1473" i="20" s="1"/>
  <c r="H1472" i="20"/>
  <c r="G1472" i="20"/>
  <c r="F1472" i="20"/>
  <c r="D1472" i="20" s="1"/>
  <c r="E1472" i="20"/>
  <c r="H1471" i="20"/>
  <c r="G1471" i="20"/>
  <c r="F1471" i="20"/>
  <c r="E1471" i="20"/>
  <c r="D1471" i="20" s="1"/>
  <c r="H1470" i="20"/>
  <c r="G1470" i="20"/>
  <c r="F1470" i="20"/>
  <c r="E1470" i="20"/>
  <c r="D1470" i="20" s="1"/>
  <c r="H1469" i="20"/>
  <c r="G1469" i="20"/>
  <c r="F1469" i="20"/>
  <c r="E1469" i="20"/>
  <c r="D1469" i="20" s="1"/>
  <c r="H1468" i="20"/>
  <c r="G1468" i="20"/>
  <c r="F1468" i="20"/>
  <c r="E1468" i="20"/>
  <c r="D1468" i="20" s="1"/>
  <c r="H1467" i="20"/>
  <c r="G1467" i="20"/>
  <c r="F1467" i="20"/>
  <c r="E1467" i="20"/>
  <c r="D1467" i="20"/>
  <c r="H1466" i="20"/>
  <c r="G1466" i="20"/>
  <c r="F1466" i="20"/>
  <c r="E1466" i="20"/>
  <c r="D1466" i="20"/>
  <c r="H1465" i="20"/>
  <c r="G1465" i="20"/>
  <c r="F1465" i="20"/>
  <c r="D1465" i="20" s="1"/>
  <c r="E1465" i="20"/>
  <c r="H1464" i="20"/>
  <c r="G1464" i="20"/>
  <c r="F1464" i="20"/>
  <c r="D1464" i="20" s="1"/>
  <c r="E1464" i="20"/>
  <c r="H1463" i="20"/>
  <c r="G1463" i="20"/>
  <c r="F1463" i="20"/>
  <c r="E1463" i="20"/>
  <c r="D1463" i="20" s="1"/>
  <c r="H1462" i="20"/>
  <c r="G1462" i="20"/>
  <c r="F1462" i="20"/>
  <c r="E1462" i="20"/>
  <c r="D1462" i="20" s="1"/>
  <c r="H1461" i="20"/>
  <c r="G1461" i="20"/>
  <c r="F1461" i="20"/>
  <c r="E1461" i="20"/>
  <c r="D1461" i="20" s="1"/>
  <c r="H1460" i="20"/>
  <c r="G1460" i="20"/>
  <c r="F1460" i="20"/>
  <c r="E1460" i="20"/>
  <c r="D1460" i="20" s="1"/>
  <c r="H1459" i="20"/>
  <c r="G1459" i="20"/>
  <c r="F1459" i="20"/>
  <c r="E1459" i="20"/>
  <c r="D1459" i="20"/>
  <c r="H1458" i="20"/>
  <c r="G1458" i="20"/>
  <c r="F1458" i="20"/>
  <c r="E1458" i="20"/>
  <c r="D1458" i="20"/>
  <c r="H1457" i="20"/>
  <c r="G1457" i="20"/>
  <c r="F1457" i="20"/>
  <c r="E1457" i="20"/>
  <c r="D1457" i="20" s="1"/>
  <c r="H1456" i="20"/>
  <c r="G1456" i="20"/>
  <c r="F1456" i="20"/>
  <c r="D1456" i="20" s="1"/>
  <c r="E1456" i="20"/>
  <c r="H1455" i="20"/>
  <c r="G1455" i="20"/>
  <c r="F1455" i="20"/>
  <c r="E1455" i="20"/>
  <c r="D1455" i="20" s="1"/>
  <c r="H1454" i="20"/>
  <c r="G1454" i="20"/>
  <c r="F1454" i="20"/>
  <c r="E1454" i="20"/>
  <c r="D1454" i="20" s="1"/>
  <c r="H1453" i="20"/>
  <c r="G1453" i="20"/>
  <c r="F1453" i="20"/>
  <c r="E1453" i="20"/>
  <c r="D1453" i="20" s="1"/>
  <c r="H1452" i="20"/>
  <c r="G1452" i="20"/>
  <c r="F1452" i="20"/>
  <c r="E1452" i="20"/>
  <c r="D1452" i="20" s="1"/>
  <c r="H1451" i="20"/>
  <c r="G1451" i="20"/>
  <c r="F1451" i="20"/>
  <c r="E1451" i="20"/>
  <c r="D1451" i="20"/>
  <c r="H1450" i="20"/>
  <c r="G1450" i="20"/>
  <c r="F1450" i="20"/>
  <c r="E1450" i="20"/>
  <c r="D1450" i="20"/>
  <c r="H1449" i="20"/>
  <c r="G1449" i="20"/>
  <c r="F1449" i="20"/>
  <c r="E1449" i="20"/>
  <c r="D1449" i="20" s="1"/>
  <c r="D1448" i="20"/>
  <c r="D1447" i="20"/>
  <c r="H1446" i="20"/>
  <c r="G1446" i="20"/>
  <c r="F1446" i="20"/>
  <c r="E1446" i="20"/>
  <c r="D1446" i="20" s="1"/>
  <c r="H1445" i="20"/>
  <c r="G1445" i="20"/>
  <c r="F1445" i="20"/>
  <c r="E1445" i="20"/>
  <c r="D1445" i="20" s="1"/>
  <c r="H1444" i="20"/>
  <c r="G1444" i="20"/>
  <c r="F1444" i="20"/>
  <c r="E1444" i="20"/>
  <c r="D1444" i="20" s="1"/>
  <c r="H1443" i="20"/>
  <c r="G1443" i="20"/>
  <c r="F1443" i="20"/>
  <c r="E1443" i="20"/>
  <c r="D1443" i="20"/>
  <c r="H1442" i="20"/>
  <c r="G1442" i="20"/>
  <c r="F1442" i="20"/>
  <c r="E1442" i="20"/>
  <c r="D1442" i="20"/>
  <c r="H1441" i="20"/>
  <c r="G1441" i="20"/>
  <c r="F1441" i="20"/>
  <c r="E1441" i="20"/>
  <c r="D1441" i="20" s="1"/>
  <c r="H1440" i="20"/>
  <c r="G1440" i="20"/>
  <c r="F1440" i="20"/>
  <c r="D1440" i="20" s="1"/>
  <c r="E1440" i="20"/>
  <c r="H1439" i="20"/>
  <c r="G1439" i="20"/>
  <c r="F1439" i="20"/>
  <c r="E1439" i="20"/>
  <c r="D1439" i="20" s="1"/>
  <c r="H1438" i="20"/>
  <c r="G1438" i="20"/>
  <c r="F1438" i="20"/>
  <c r="E1438" i="20"/>
  <c r="D1438" i="20" s="1"/>
  <c r="H1437" i="20"/>
  <c r="G1437" i="20"/>
  <c r="F1437" i="20"/>
  <c r="E1437" i="20"/>
  <c r="D1437" i="20" s="1"/>
  <c r="H1436" i="20"/>
  <c r="G1436" i="20"/>
  <c r="D1436" i="20" s="1"/>
  <c r="F1436" i="20"/>
  <c r="E1436" i="20"/>
  <c r="H1435" i="20"/>
  <c r="G1435" i="20"/>
  <c r="F1435" i="20"/>
  <c r="E1435" i="20"/>
  <c r="D1435" i="20"/>
  <c r="H1434" i="20"/>
  <c r="G1434" i="20"/>
  <c r="F1434" i="20"/>
  <c r="D1434" i="20" s="1"/>
  <c r="E1434" i="20"/>
  <c r="H1433" i="20"/>
  <c r="G1433" i="20"/>
  <c r="F1433" i="20"/>
  <c r="E1433" i="20"/>
  <c r="D1433" i="20" s="1"/>
  <c r="H1432" i="20"/>
  <c r="G1432" i="20"/>
  <c r="F1432" i="20"/>
  <c r="E1432" i="20"/>
  <c r="D1432" i="20" s="1"/>
  <c r="H1431" i="20"/>
  <c r="G1431" i="20"/>
  <c r="F1431" i="20"/>
  <c r="E1431" i="20"/>
  <c r="D1431" i="20" s="1"/>
  <c r="H1430" i="20"/>
  <c r="G1430" i="20"/>
  <c r="F1430" i="20"/>
  <c r="E1430" i="20"/>
  <c r="D1430" i="20" s="1"/>
  <c r="H1429" i="20"/>
  <c r="G1429" i="20"/>
  <c r="F1429" i="20"/>
  <c r="E1429" i="20"/>
  <c r="D1429" i="20" s="1"/>
  <c r="H1428" i="20"/>
  <c r="G1428" i="20"/>
  <c r="D1428" i="20" s="1"/>
  <c r="F1428" i="20"/>
  <c r="E1428" i="20"/>
  <c r="H1427" i="20"/>
  <c r="G1427" i="20"/>
  <c r="F1427" i="20"/>
  <c r="E1427" i="20"/>
  <c r="D1427" i="20"/>
  <c r="H1426" i="20"/>
  <c r="G1426" i="20"/>
  <c r="F1426" i="20"/>
  <c r="D1426" i="20" s="1"/>
  <c r="E1426" i="20"/>
  <c r="H1425" i="20"/>
  <c r="G1425" i="20"/>
  <c r="F1425" i="20"/>
  <c r="E1425" i="20"/>
  <c r="D1425" i="20" s="1"/>
  <c r="H1424" i="20"/>
  <c r="G1424" i="20"/>
  <c r="F1424" i="20"/>
  <c r="E1424" i="20"/>
  <c r="D1424" i="20" s="1"/>
  <c r="H1423" i="20"/>
  <c r="G1423" i="20"/>
  <c r="F1423" i="20"/>
  <c r="E1423" i="20"/>
  <c r="D1423" i="20" s="1"/>
  <c r="H1422" i="20"/>
  <c r="G1422" i="20"/>
  <c r="F1422" i="20"/>
  <c r="E1422" i="20"/>
  <c r="D1422" i="20" s="1"/>
  <c r="H1421" i="20"/>
  <c r="G1421" i="20"/>
  <c r="F1421" i="20"/>
  <c r="E1421" i="20"/>
  <c r="D1421" i="20" s="1"/>
  <c r="H1420" i="20"/>
  <c r="G1420" i="20"/>
  <c r="D1420" i="20" s="1"/>
  <c r="F1420" i="20"/>
  <c r="E1420" i="20"/>
  <c r="H1419" i="20"/>
  <c r="G1419" i="20"/>
  <c r="F1419" i="20"/>
  <c r="E1419" i="20"/>
  <c r="D1419" i="20"/>
  <c r="H1418" i="20"/>
  <c r="G1418" i="20"/>
  <c r="F1418" i="20"/>
  <c r="E1418" i="20"/>
  <c r="D1418" i="20" s="1"/>
  <c r="H1417" i="20"/>
  <c r="G1417" i="20"/>
  <c r="F1417" i="20"/>
  <c r="E1417" i="20"/>
  <c r="D1417" i="20" s="1"/>
  <c r="H1416" i="20"/>
  <c r="G1416" i="20"/>
  <c r="F1416" i="20"/>
  <c r="E1416" i="20"/>
  <c r="D1416" i="20"/>
  <c r="D1415" i="20"/>
  <c r="D1414" i="20"/>
  <c r="D1413" i="20"/>
  <c r="D1412" i="20"/>
  <c r="D1411" i="20"/>
  <c r="D1410" i="20"/>
  <c r="H1409" i="20"/>
  <c r="G1409" i="20"/>
  <c r="F1409" i="20"/>
  <c r="E1409" i="20"/>
  <c r="D1409" i="20" s="1"/>
  <c r="H1408" i="20"/>
  <c r="G1408" i="20"/>
  <c r="F1408" i="20"/>
  <c r="E1408" i="20"/>
  <c r="D1408" i="20" s="1"/>
  <c r="H1407" i="20"/>
  <c r="G1407" i="20"/>
  <c r="F1407" i="20"/>
  <c r="E1407" i="20"/>
  <c r="D1407" i="20" s="1"/>
  <c r="H1406" i="20"/>
  <c r="G1406" i="20"/>
  <c r="F1406" i="20"/>
  <c r="E1406" i="20"/>
  <c r="D1406" i="20" s="1"/>
  <c r="H1405" i="20"/>
  <c r="G1405" i="20"/>
  <c r="F1405" i="20"/>
  <c r="E1405" i="20"/>
  <c r="D1405" i="20" s="1"/>
  <c r="H1404" i="20"/>
  <c r="G1404" i="20"/>
  <c r="D1404" i="20" s="1"/>
  <c r="F1404" i="20"/>
  <c r="E1404" i="20"/>
  <c r="H1403" i="20"/>
  <c r="G1403" i="20"/>
  <c r="F1403" i="20"/>
  <c r="E1403" i="20"/>
  <c r="D1403" i="20"/>
  <c r="H1402" i="20"/>
  <c r="G1402" i="20"/>
  <c r="F1402" i="20"/>
  <c r="E1402" i="20"/>
  <c r="D1402" i="20" s="1"/>
  <c r="H1401" i="20"/>
  <c r="G1401" i="20"/>
  <c r="F1401" i="20"/>
  <c r="E1401" i="20"/>
  <c r="D1401" i="20" s="1"/>
  <c r="H1400" i="20"/>
  <c r="G1400" i="20"/>
  <c r="F1400" i="20"/>
  <c r="E1400" i="20"/>
  <c r="D1400" i="20" s="1"/>
  <c r="H1399" i="20"/>
  <c r="D1399" i="20" s="1"/>
  <c r="G1399" i="20"/>
  <c r="F1399" i="20"/>
  <c r="E1399" i="20"/>
  <c r="H1398" i="20"/>
  <c r="G1398" i="20"/>
  <c r="F1398" i="20"/>
  <c r="E1398" i="20"/>
  <c r="D1398" i="20" s="1"/>
  <c r="H1397" i="20"/>
  <c r="G1397" i="20"/>
  <c r="F1397" i="20"/>
  <c r="D1397" i="20" s="1"/>
  <c r="E1397" i="20"/>
  <c r="H1396" i="20"/>
  <c r="G1396" i="20"/>
  <c r="D1396" i="20" s="1"/>
  <c r="F1396" i="20"/>
  <c r="E1396" i="20"/>
  <c r="H1395" i="20"/>
  <c r="G1395" i="20"/>
  <c r="F1395" i="20"/>
  <c r="E1395" i="20"/>
  <c r="D1395" i="20"/>
  <c r="H1394" i="20"/>
  <c r="G1394" i="20"/>
  <c r="F1394" i="20"/>
  <c r="E1394" i="20"/>
  <c r="D1394" i="20" s="1"/>
  <c r="H1393" i="20"/>
  <c r="G1393" i="20"/>
  <c r="F1393" i="20"/>
  <c r="E1393" i="20"/>
  <c r="D1393" i="20" s="1"/>
  <c r="H1392" i="20"/>
  <c r="G1392" i="20"/>
  <c r="F1392" i="20"/>
  <c r="D1392" i="20" s="1"/>
  <c r="E1392" i="20"/>
  <c r="H1391" i="20"/>
  <c r="G1391" i="20"/>
  <c r="F1391" i="20"/>
  <c r="E1391" i="20"/>
  <c r="D1391" i="20" s="1"/>
  <c r="H1390" i="20"/>
  <c r="G1390" i="20"/>
  <c r="F1390" i="20"/>
  <c r="E1390" i="20"/>
  <c r="D1390" i="20" s="1"/>
  <c r="H1389" i="20"/>
  <c r="G1389" i="20"/>
  <c r="F1389" i="20"/>
  <c r="E1389" i="20"/>
  <c r="D1389" i="20" s="1"/>
  <c r="H1388" i="20"/>
  <c r="G1388" i="20"/>
  <c r="F1388" i="20"/>
  <c r="E1388" i="20"/>
  <c r="D1388" i="20" s="1"/>
  <c r="H1387" i="20"/>
  <c r="G1387" i="20"/>
  <c r="F1387" i="20"/>
  <c r="E1387" i="20"/>
  <c r="D1387" i="20"/>
  <c r="H1386" i="20"/>
  <c r="G1386" i="20"/>
  <c r="F1386" i="20"/>
  <c r="E1386" i="20"/>
  <c r="D1386" i="20" s="1"/>
  <c r="H1385" i="20"/>
  <c r="G1385" i="20"/>
  <c r="F1385" i="20"/>
  <c r="D1385" i="20" s="1"/>
  <c r="E1385" i="20"/>
  <c r="H1384" i="20"/>
  <c r="G1384" i="20"/>
  <c r="F1384" i="20"/>
  <c r="E1384" i="20"/>
  <c r="D1384" i="20"/>
  <c r="H1383" i="20"/>
  <c r="G1383" i="20"/>
  <c r="F1383" i="20"/>
  <c r="D1383" i="20" s="1"/>
  <c r="E1383" i="20"/>
  <c r="H1382" i="20"/>
  <c r="G1382" i="20"/>
  <c r="F1382" i="20"/>
  <c r="E1382" i="20"/>
  <c r="D1382" i="20" s="1"/>
  <c r="H1381" i="20"/>
  <c r="G1381" i="20"/>
  <c r="F1381" i="20"/>
  <c r="E1381" i="20"/>
  <c r="D1381" i="20" s="1"/>
  <c r="H1380" i="20"/>
  <c r="G1380" i="20"/>
  <c r="F1380" i="20"/>
  <c r="E1380" i="20"/>
  <c r="D1380" i="20" s="1"/>
  <c r="D1379" i="20"/>
  <c r="D1378" i="20"/>
  <c r="D1377" i="20"/>
  <c r="D1376" i="20"/>
  <c r="H1375" i="20"/>
  <c r="G1375" i="20"/>
  <c r="F1375" i="20"/>
  <c r="E1375" i="20"/>
  <c r="D1375" i="20" s="1"/>
  <c r="H1374" i="20"/>
  <c r="G1374" i="20"/>
  <c r="F1374" i="20"/>
  <c r="E1374" i="20"/>
  <c r="D1374" i="20" s="1"/>
  <c r="H1373" i="20"/>
  <c r="G1373" i="20"/>
  <c r="F1373" i="20"/>
  <c r="E1373" i="20"/>
  <c r="D1373" i="20" s="1"/>
  <c r="H1372" i="20"/>
  <c r="G1372" i="20"/>
  <c r="F1372" i="20"/>
  <c r="E1372" i="20"/>
  <c r="D1372" i="20" s="1"/>
  <c r="H1371" i="20"/>
  <c r="G1371" i="20"/>
  <c r="F1371" i="20"/>
  <c r="E1371" i="20"/>
  <c r="D1371" i="20"/>
  <c r="H1370" i="20"/>
  <c r="G1370" i="20"/>
  <c r="F1370" i="20"/>
  <c r="D1370" i="20" s="1"/>
  <c r="E1370" i="20"/>
  <c r="H1369" i="20"/>
  <c r="G1369" i="20"/>
  <c r="F1369" i="20"/>
  <c r="D1369" i="20" s="1"/>
  <c r="E1369" i="20"/>
  <c r="H1368" i="20"/>
  <c r="G1368" i="20"/>
  <c r="F1368" i="20"/>
  <c r="E1368" i="20"/>
  <c r="D1368" i="20"/>
  <c r="H1367" i="20"/>
  <c r="G1367" i="20"/>
  <c r="F1367" i="20"/>
  <c r="E1367" i="20"/>
  <c r="D1367" i="20" s="1"/>
  <c r="H1366" i="20"/>
  <c r="G1366" i="20"/>
  <c r="F1366" i="20"/>
  <c r="E1366" i="20"/>
  <c r="D1366" i="20" s="1"/>
  <c r="H1365" i="20"/>
  <c r="G1365" i="20"/>
  <c r="F1365" i="20"/>
  <c r="E1365" i="20"/>
  <c r="D1365" i="20" s="1"/>
  <c r="H1364" i="20"/>
  <c r="G1364" i="20"/>
  <c r="F1364" i="20"/>
  <c r="E1364" i="20"/>
  <c r="D1364" i="20" s="1"/>
  <c r="H1363" i="20"/>
  <c r="G1363" i="20"/>
  <c r="F1363" i="20"/>
  <c r="E1363" i="20"/>
  <c r="D1363" i="20"/>
  <c r="H1362" i="20"/>
  <c r="G1362" i="20"/>
  <c r="F1362" i="20"/>
  <c r="D1362" i="20" s="1"/>
  <c r="E1362" i="20"/>
  <c r="H1361" i="20"/>
  <c r="G1361" i="20"/>
  <c r="F1361" i="20"/>
  <c r="E1361" i="20"/>
  <c r="D1361" i="20" s="1"/>
  <c r="H1360" i="20"/>
  <c r="G1360" i="20"/>
  <c r="F1360" i="20"/>
  <c r="E1360" i="20"/>
  <c r="D1360" i="20"/>
  <c r="H1359" i="20"/>
  <c r="G1359" i="20"/>
  <c r="F1359" i="20"/>
  <c r="E1359" i="20"/>
  <c r="D1359" i="20" s="1"/>
  <c r="H1358" i="20"/>
  <c r="G1358" i="20"/>
  <c r="F1358" i="20"/>
  <c r="E1358" i="20"/>
  <c r="D1358" i="20" s="1"/>
  <c r="H1357" i="20"/>
  <c r="G1357" i="20"/>
  <c r="F1357" i="20"/>
  <c r="E1357" i="20"/>
  <c r="D1357" i="20" s="1"/>
  <c r="H1356" i="20"/>
  <c r="G1356" i="20"/>
  <c r="F1356" i="20"/>
  <c r="E1356" i="20"/>
  <c r="D1356" i="20" s="1"/>
  <c r="H1355" i="20"/>
  <c r="G1355" i="20"/>
  <c r="F1355" i="20"/>
  <c r="E1355" i="20"/>
  <c r="D1355" i="20"/>
  <c r="H1354" i="20"/>
  <c r="G1354" i="20"/>
  <c r="F1354" i="20"/>
  <c r="D1354" i="20" s="1"/>
  <c r="E1354" i="20"/>
  <c r="H1353" i="20"/>
  <c r="G1353" i="20"/>
  <c r="F1353" i="20"/>
  <c r="E1353" i="20"/>
  <c r="D1353" i="20" s="1"/>
  <c r="H1352" i="20"/>
  <c r="G1352" i="20"/>
  <c r="F1352" i="20"/>
  <c r="E1352" i="20"/>
  <c r="D1352" i="20"/>
  <c r="H1351" i="20"/>
  <c r="G1351" i="20"/>
  <c r="F1351" i="20"/>
  <c r="E1351" i="20"/>
  <c r="D1351" i="20" s="1"/>
  <c r="H1350" i="20"/>
  <c r="G1350" i="20"/>
  <c r="F1350" i="20"/>
  <c r="E1350" i="20"/>
  <c r="D1350" i="20" s="1"/>
  <c r="H1349" i="20"/>
  <c r="G1349" i="20"/>
  <c r="F1349" i="20"/>
  <c r="E1349" i="20"/>
  <c r="D1349" i="20" s="1"/>
  <c r="H1348" i="20"/>
  <c r="G1348" i="20"/>
  <c r="D1348" i="20" s="1"/>
  <c r="F1348" i="20"/>
  <c r="E1348" i="20"/>
  <c r="H1347" i="20"/>
  <c r="G1347" i="20"/>
  <c r="F1347" i="20"/>
  <c r="E1347" i="20"/>
  <c r="D1347" i="20"/>
  <c r="H1346" i="20"/>
  <c r="G1346" i="20"/>
  <c r="F1346" i="20"/>
  <c r="E1346" i="20"/>
  <c r="D1346" i="20" s="1"/>
  <c r="H1345" i="20"/>
  <c r="G1345" i="20"/>
  <c r="F1345" i="20"/>
  <c r="E1345" i="20"/>
  <c r="D1345" i="20" s="1"/>
  <c r="D1344" i="20"/>
  <c r="H1343" i="20"/>
  <c r="G1343" i="20"/>
  <c r="F1343" i="20"/>
  <c r="E1343" i="20"/>
  <c r="D1343" i="20"/>
  <c r="H1342" i="20"/>
  <c r="G1342" i="20"/>
  <c r="F1342" i="20"/>
  <c r="E1342" i="20"/>
  <c r="D1342" i="20" s="1"/>
  <c r="H1341" i="20"/>
  <c r="G1341" i="20"/>
  <c r="F1341" i="20"/>
  <c r="E1341" i="20"/>
  <c r="D1341" i="20" s="1"/>
  <c r="H1340" i="20"/>
  <c r="G1340" i="20"/>
  <c r="F1340" i="20"/>
  <c r="E1340" i="20"/>
  <c r="D1340" i="20"/>
  <c r="H1339" i="20"/>
  <c r="D1339" i="20" s="1"/>
  <c r="G1339" i="20"/>
  <c r="F1339" i="20"/>
  <c r="E1339" i="20"/>
  <c r="H1338" i="20"/>
  <c r="G1338" i="20"/>
  <c r="F1338" i="20"/>
  <c r="E1338" i="20"/>
  <c r="D1338" i="20" s="1"/>
  <c r="H1337" i="20"/>
  <c r="G1337" i="20"/>
  <c r="F1337" i="20"/>
  <c r="E1337" i="20"/>
  <c r="D1337" i="20" s="1"/>
  <c r="H1336" i="20"/>
  <c r="G1336" i="20"/>
  <c r="D1336" i="20" s="1"/>
  <c r="F1336" i="20"/>
  <c r="E1336" i="20"/>
  <c r="H1335" i="20"/>
  <c r="G1335" i="20"/>
  <c r="F1335" i="20"/>
  <c r="E1335" i="20"/>
  <c r="D1335" i="20"/>
  <c r="H1334" i="20"/>
  <c r="G1334" i="20"/>
  <c r="F1334" i="20"/>
  <c r="E1334" i="20"/>
  <c r="D1334" i="20" s="1"/>
  <c r="H1333" i="20"/>
  <c r="G1333" i="20"/>
  <c r="F1333" i="20"/>
  <c r="E1333" i="20"/>
  <c r="D1333" i="20" s="1"/>
  <c r="H1332" i="20"/>
  <c r="G1332" i="20"/>
  <c r="D1332" i="20" s="1"/>
  <c r="F1332" i="20"/>
  <c r="E1332" i="20"/>
  <c r="H1331" i="20"/>
  <c r="D1331" i="20" s="1"/>
  <c r="G1331" i="20"/>
  <c r="F1331" i="20"/>
  <c r="E1331" i="20"/>
  <c r="H1330" i="20"/>
  <c r="G1330" i="20"/>
  <c r="F1330" i="20"/>
  <c r="E1330" i="20"/>
  <c r="D1330" i="20" s="1"/>
  <c r="H1329" i="20"/>
  <c r="G1329" i="20"/>
  <c r="F1329" i="20"/>
  <c r="D1329" i="20" s="1"/>
  <c r="E1329" i="20"/>
  <c r="H1328" i="20"/>
  <c r="G1328" i="20"/>
  <c r="D1328" i="20" s="1"/>
  <c r="F1328" i="20"/>
  <c r="E1328" i="20"/>
  <c r="H1327" i="20"/>
  <c r="G1327" i="20"/>
  <c r="F1327" i="20"/>
  <c r="E1327" i="20"/>
  <c r="D1327" i="20"/>
  <c r="H1326" i="20"/>
  <c r="G1326" i="20"/>
  <c r="F1326" i="20"/>
  <c r="E1326" i="20"/>
  <c r="D1326" i="20" s="1"/>
  <c r="H1325" i="20"/>
  <c r="G1325" i="20"/>
  <c r="F1325" i="20"/>
  <c r="E1325" i="20"/>
  <c r="D1325" i="20" s="1"/>
  <c r="H1324" i="20"/>
  <c r="G1324" i="20"/>
  <c r="D1324" i="20" s="1"/>
  <c r="F1324" i="20"/>
  <c r="E1324" i="20"/>
  <c r="H1323" i="20"/>
  <c r="D1323" i="20" s="1"/>
  <c r="G1323" i="20"/>
  <c r="F1323" i="20"/>
  <c r="E1323" i="20"/>
  <c r="H1322" i="20"/>
  <c r="G1322" i="20"/>
  <c r="F1322" i="20"/>
  <c r="E1322" i="20"/>
  <c r="D1322" i="20" s="1"/>
  <c r="H1321" i="20"/>
  <c r="G1321" i="20"/>
  <c r="F1321" i="20"/>
  <c r="D1321" i="20" s="1"/>
  <c r="E1321" i="20"/>
  <c r="H1320" i="20"/>
  <c r="G1320" i="20"/>
  <c r="F1320" i="20"/>
  <c r="E1320" i="20"/>
  <c r="D1320" i="20" s="1"/>
  <c r="H1319" i="20"/>
  <c r="G1319" i="20"/>
  <c r="F1319" i="20"/>
  <c r="E1319" i="20"/>
  <c r="D1319" i="20"/>
  <c r="H1318" i="20"/>
  <c r="G1318" i="20"/>
  <c r="F1318" i="20"/>
  <c r="E1318" i="20"/>
  <c r="D1318" i="20" s="1"/>
  <c r="H1317" i="20"/>
  <c r="G1317" i="20"/>
  <c r="F1317" i="20"/>
  <c r="D1317" i="20" s="1"/>
  <c r="E1317" i="20"/>
  <c r="H1316" i="20"/>
  <c r="G1316" i="20"/>
  <c r="D1316" i="20" s="1"/>
  <c r="F1316" i="20"/>
  <c r="E1316" i="20"/>
  <c r="H1315" i="20"/>
  <c r="D1315" i="20" s="1"/>
  <c r="G1315" i="20"/>
  <c r="F1315" i="20"/>
  <c r="E1315" i="20"/>
  <c r="H1314" i="20"/>
  <c r="G1314" i="20"/>
  <c r="F1314" i="20"/>
  <c r="E1314" i="20"/>
  <c r="D1314" i="20" s="1"/>
  <c r="D1313" i="20"/>
  <c r="D1312" i="20"/>
  <c r="D1311" i="20"/>
  <c r="D1310" i="20"/>
  <c r="D1309" i="20"/>
  <c r="D1308" i="20"/>
  <c r="H1307" i="20"/>
  <c r="G1307" i="20"/>
  <c r="F1307" i="20"/>
  <c r="E1307" i="20"/>
  <c r="D1307" i="20" s="1"/>
  <c r="H1306" i="20"/>
  <c r="G1306" i="20"/>
  <c r="F1306" i="20"/>
  <c r="E1306" i="20"/>
  <c r="D1306" i="20" s="1"/>
  <c r="H1305" i="20"/>
  <c r="G1305" i="20"/>
  <c r="F1305" i="20"/>
  <c r="E1305" i="20"/>
  <c r="D1305" i="20" s="1"/>
  <c r="H1304" i="20"/>
  <c r="G1304" i="20"/>
  <c r="D1304" i="20" s="1"/>
  <c r="F1304" i="20"/>
  <c r="E1304" i="20"/>
  <c r="H1303" i="20"/>
  <c r="G1303" i="20"/>
  <c r="F1303" i="20"/>
  <c r="E1303" i="20"/>
  <c r="D1303" i="20"/>
  <c r="H1302" i="20"/>
  <c r="G1302" i="20"/>
  <c r="F1302" i="20"/>
  <c r="D1302" i="20" s="1"/>
  <c r="E1302" i="20"/>
  <c r="H1301" i="20"/>
  <c r="G1301" i="20"/>
  <c r="F1301" i="20"/>
  <c r="E1301" i="20"/>
  <c r="D1301" i="20" s="1"/>
  <c r="H1300" i="20"/>
  <c r="G1300" i="20"/>
  <c r="F1300" i="20"/>
  <c r="E1300" i="20"/>
  <c r="D1300" i="20" s="1"/>
  <c r="H1299" i="20"/>
  <c r="G1299" i="20"/>
  <c r="F1299" i="20"/>
  <c r="E1299" i="20"/>
  <c r="D1299" i="20" s="1"/>
  <c r="H1298" i="20"/>
  <c r="G1298" i="20"/>
  <c r="F1298" i="20"/>
  <c r="E1298" i="20"/>
  <c r="D1298" i="20" s="1"/>
  <c r="H1297" i="20"/>
  <c r="G1297" i="20"/>
  <c r="F1297" i="20"/>
  <c r="E1297" i="20"/>
  <c r="D1297" i="20" s="1"/>
  <c r="H1296" i="20"/>
  <c r="G1296" i="20"/>
  <c r="D1296" i="20" s="1"/>
  <c r="F1296" i="20"/>
  <c r="E1296" i="20"/>
  <c r="H1295" i="20"/>
  <c r="G1295" i="20"/>
  <c r="F1295" i="20"/>
  <c r="E1295" i="20"/>
  <c r="D1295" i="20"/>
  <c r="H1294" i="20"/>
  <c r="G1294" i="20"/>
  <c r="F1294" i="20"/>
  <c r="D1294" i="20" s="1"/>
  <c r="E1294" i="20"/>
  <c r="H1293" i="20"/>
  <c r="G1293" i="20"/>
  <c r="F1293" i="20"/>
  <c r="E1293" i="20"/>
  <c r="D1293" i="20" s="1"/>
  <c r="H1292" i="20"/>
  <c r="G1292" i="20"/>
  <c r="F1292" i="20"/>
  <c r="E1292" i="20"/>
  <c r="D1292" i="20" s="1"/>
  <c r="H1291" i="20"/>
  <c r="G1291" i="20"/>
  <c r="F1291" i="20"/>
  <c r="E1291" i="20"/>
  <c r="D1291" i="20" s="1"/>
  <c r="H1290" i="20"/>
  <c r="G1290" i="20"/>
  <c r="F1290" i="20"/>
  <c r="E1290" i="20"/>
  <c r="D1290" i="20" s="1"/>
  <c r="H1289" i="20"/>
  <c r="G1289" i="20"/>
  <c r="F1289" i="20"/>
  <c r="E1289" i="20"/>
  <c r="D1289" i="20" s="1"/>
  <c r="H1288" i="20"/>
  <c r="G1288" i="20"/>
  <c r="D1288" i="20" s="1"/>
  <c r="F1288" i="20"/>
  <c r="E1288" i="20"/>
  <c r="H1287" i="20"/>
  <c r="G1287" i="20"/>
  <c r="F1287" i="20"/>
  <c r="E1287" i="20"/>
  <c r="D1287" i="20"/>
  <c r="H1286" i="20"/>
  <c r="G1286" i="20"/>
  <c r="F1286" i="20"/>
  <c r="E1286" i="20"/>
  <c r="D1286" i="20"/>
  <c r="H1285" i="20"/>
  <c r="G1285" i="20"/>
  <c r="F1285" i="20"/>
  <c r="E1285" i="20"/>
  <c r="D1285" i="20" s="1"/>
  <c r="H1284" i="20"/>
  <c r="G1284" i="20"/>
  <c r="F1284" i="20"/>
  <c r="D1284" i="20" s="1"/>
  <c r="E1284" i="20"/>
  <c r="H1283" i="20"/>
  <c r="G1283" i="20"/>
  <c r="F1283" i="20"/>
  <c r="E1283" i="20"/>
  <c r="D1283" i="20" s="1"/>
  <c r="H1282" i="20"/>
  <c r="G1282" i="20"/>
  <c r="F1282" i="20"/>
  <c r="E1282" i="20"/>
  <c r="D1282" i="20" s="1"/>
  <c r="H1281" i="20"/>
  <c r="G1281" i="20"/>
  <c r="F1281" i="20"/>
  <c r="E1281" i="20"/>
  <c r="D1281" i="20" s="1"/>
  <c r="H1280" i="20"/>
  <c r="G1280" i="20"/>
  <c r="F1280" i="20"/>
  <c r="E1280" i="20"/>
  <c r="D1280" i="20" s="1"/>
  <c r="H1279" i="20"/>
  <c r="G1279" i="20"/>
  <c r="F1279" i="20"/>
  <c r="E1279" i="20"/>
  <c r="D1279" i="20"/>
  <c r="H1278" i="20"/>
  <c r="G1278" i="20"/>
  <c r="F1278" i="20"/>
  <c r="D1278" i="20" s="1"/>
  <c r="E1278" i="20"/>
  <c r="H1277" i="20"/>
  <c r="G1277" i="20"/>
  <c r="F1277" i="20"/>
  <c r="E1277" i="20"/>
  <c r="D1277" i="20" s="1"/>
  <c r="D1276" i="20"/>
  <c r="D1275" i="20"/>
  <c r="D1274" i="20"/>
  <c r="H1273" i="20"/>
  <c r="G1273" i="20"/>
  <c r="F1273" i="20"/>
  <c r="E1273" i="20"/>
  <c r="D1273" i="20" s="1"/>
  <c r="H1272" i="20"/>
  <c r="G1272" i="20"/>
  <c r="F1272" i="20"/>
  <c r="E1272" i="20"/>
  <c r="D1272" i="20" s="1"/>
  <c r="H1271" i="20"/>
  <c r="G1271" i="20"/>
  <c r="F1271" i="20"/>
  <c r="E1271" i="20"/>
  <c r="D1271" i="20" s="1"/>
  <c r="H1270" i="20"/>
  <c r="G1270" i="20"/>
  <c r="F1270" i="20"/>
  <c r="E1270" i="20"/>
  <c r="D1270" i="20" s="1"/>
  <c r="H1269" i="20"/>
  <c r="G1269" i="20"/>
  <c r="F1269" i="20"/>
  <c r="E1269" i="20"/>
  <c r="D1269" i="20" s="1"/>
  <c r="H1268" i="20"/>
  <c r="G1268" i="20"/>
  <c r="F1268" i="20"/>
  <c r="E1268" i="20"/>
  <c r="D1268" i="20" s="1"/>
  <c r="H1267" i="20"/>
  <c r="G1267" i="20"/>
  <c r="F1267" i="20"/>
  <c r="E1267" i="20"/>
  <c r="D1267" i="20"/>
  <c r="H1266" i="20"/>
  <c r="G1266" i="20"/>
  <c r="F1266" i="20"/>
  <c r="E1266" i="20"/>
  <c r="D1266" i="20"/>
  <c r="H1265" i="20"/>
  <c r="G1265" i="20"/>
  <c r="F1265" i="20"/>
  <c r="E1265" i="20"/>
  <c r="D1265" i="20" s="1"/>
  <c r="H1264" i="20"/>
  <c r="G1264" i="20"/>
  <c r="F1264" i="20"/>
  <c r="D1264" i="20" s="1"/>
  <c r="E1264" i="20"/>
  <c r="H1263" i="20"/>
  <c r="G1263" i="20"/>
  <c r="F1263" i="20"/>
  <c r="E1263" i="20"/>
  <c r="D1263" i="20" s="1"/>
  <c r="H1262" i="20"/>
  <c r="G1262" i="20"/>
  <c r="F1262" i="20"/>
  <c r="E1262" i="20"/>
  <c r="D1262" i="20" s="1"/>
  <c r="H1261" i="20"/>
  <c r="G1261" i="20"/>
  <c r="F1261" i="20"/>
  <c r="E1261" i="20"/>
  <c r="D1261" i="20" s="1"/>
  <c r="H1260" i="20"/>
  <c r="G1260" i="20"/>
  <c r="F1260" i="20"/>
  <c r="E1260" i="20"/>
  <c r="D1260" i="20" s="1"/>
  <c r="H1259" i="20"/>
  <c r="G1259" i="20"/>
  <c r="F1259" i="20"/>
  <c r="E1259" i="20"/>
  <c r="D1259" i="20"/>
  <c r="H1258" i="20"/>
  <c r="G1258" i="20"/>
  <c r="F1258" i="20"/>
  <c r="E1258" i="20"/>
  <c r="D1258" i="20"/>
  <c r="H1257" i="20"/>
  <c r="G1257" i="20"/>
  <c r="F1257" i="20"/>
  <c r="E1257" i="20"/>
  <c r="D1257" i="20" s="1"/>
  <c r="H1256" i="20"/>
  <c r="G1256" i="20"/>
  <c r="F1256" i="20"/>
  <c r="E1256" i="20"/>
  <c r="D1256" i="20" s="1"/>
  <c r="H1255" i="20"/>
  <c r="G1255" i="20"/>
  <c r="F1255" i="20"/>
  <c r="E1255" i="20"/>
  <c r="D1255" i="20" s="1"/>
  <c r="H1254" i="20"/>
  <c r="G1254" i="20"/>
  <c r="F1254" i="20"/>
  <c r="E1254" i="20"/>
  <c r="D1254" i="20" s="1"/>
  <c r="H1253" i="20"/>
  <c r="G1253" i="20"/>
  <c r="F1253" i="20"/>
  <c r="E1253" i="20"/>
  <c r="D1253" i="20" s="1"/>
  <c r="H1252" i="20"/>
  <c r="G1252" i="20"/>
  <c r="F1252" i="20"/>
  <c r="E1252" i="20"/>
  <c r="D1252" i="20" s="1"/>
  <c r="H1251" i="20"/>
  <c r="G1251" i="20"/>
  <c r="F1251" i="20"/>
  <c r="E1251" i="20"/>
  <c r="D1251" i="20"/>
  <c r="H1250" i="20"/>
  <c r="G1250" i="20"/>
  <c r="F1250" i="20"/>
  <c r="E1250" i="20"/>
  <c r="D1250" i="20"/>
  <c r="H1249" i="20"/>
  <c r="G1249" i="20"/>
  <c r="F1249" i="20"/>
  <c r="E1249" i="20"/>
  <c r="D1249" i="20" s="1"/>
  <c r="H1248" i="20"/>
  <c r="G1248" i="20"/>
  <c r="F1248" i="20"/>
  <c r="E1248" i="20"/>
  <c r="D1248" i="20" s="1"/>
  <c r="H1247" i="20"/>
  <c r="G1247" i="20"/>
  <c r="F1247" i="20"/>
  <c r="E1247" i="20"/>
  <c r="D1247" i="20" s="1"/>
  <c r="H1246" i="20"/>
  <c r="G1246" i="20"/>
  <c r="F1246" i="20"/>
  <c r="E1246" i="20"/>
  <c r="D1246" i="20" s="1"/>
  <c r="D1245" i="20"/>
  <c r="D1244" i="20"/>
  <c r="D1243" i="20"/>
  <c r="H1242" i="20"/>
  <c r="G1242" i="20"/>
  <c r="F1242" i="20"/>
  <c r="E1242" i="20"/>
  <c r="D1242" i="20" s="1"/>
  <c r="H1241" i="20"/>
  <c r="G1241" i="20"/>
  <c r="F1241" i="20"/>
  <c r="E1241" i="20"/>
  <c r="D1241" i="20" s="1"/>
  <c r="H1240" i="20"/>
  <c r="G1240" i="20"/>
  <c r="F1240" i="20"/>
  <c r="E1240" i="20"/>
  <c r="D1240" i="20" s="1"/>
  <c r="H1239" i="20"/>
  <c r="G1239" i="20"/>
  <c r="F1239" i="20"/>
  <c r="E1239" i="20"/>
  <c r="D1239" i="20"/>
  <c r="H1238" i="20"/>
  <c r="G1238" i="20"/>
  <c r="F1238" i="20"/>
  <c r="E1238" i="20"/>
  <c r="D1238" i="20"/>
  <c r="H1237" i="20"/>
  <c r="G1237" i="20"/>
  <c r="F1237" i="20"/>
  <c r="D1237" i="20" s="1"/>
  <c r="E1237" i="20"/>
  <c r="H1236" i="20"/>
  <c r="G1236" i="20"/>
  <c r="F1236" i="20"/>
  <c r="E1236" i="20"/>
  <c r="D1236" i="20" s="1"/>
  <c r="H1235" i="20"/>
  <c r="D1235" i="20" s="1"/>
  <c r="G1235" i="20"/>
  <c r="F1235" i="20"/>
  <c r="E1235" i="20"/>
  <c r="H1234" i="20"/>
  <c r="G1234" i="20"/>
  <c r="F1234" i="20"/>
  <c r="E1234" i="20"/>
  <c r="D1234" i="20" s="1"/>
  <c r="H1233" i="20"/>
  <c r="G1233" i="20"/>
  <c r="F1233" i="20"/>
  <c r="E1233" i="20"/>
  <c r="D1233" i="20" s="1"/>
  <c r="H1232" i="20"/>
  <c r="G1232" i="20"/>
  <c r="F1232" i="20"/>
  <c r="E1232" i="20"/>
  <c r="D1232" i="20" s="1"/>
  <c r="H1231" i="20"/>
  <c r="G1231" i="20"/>
  <c r="F1231" i="20"/>
  <c r="E1231" i="20"/>
  <c r="D1231" i="20"/>
  <c r="H1230" i="20"/>
  <c r="G1230" i="20"/>
  <c r="F1230" i="20"/>
  <c r="E1230" i="20"/>
  <c r="D1230" i="20"/>
  <c r="H1229" i="20"/>
  <c r="G1229" i="20"/>
  <c r="F1229" i="20"/>
  <c r="D1229" i="20" s="1"/>
  <c r="E1229" i="20"/>
  <c r="H1228" i="20"/>
  <c r="G1228" i="20"/>
  <c r="F1228" i="20"/>
  <c r="E1228" i="20"/>
  <c r="D1228" i="20" s="1"/>
  <c r="H1227" i="20"/>
  <c r="D1227" i="20" s="1"/>
  <c r="G1227" i="20"/>
  <c r="F1227" i="20"/>
  <c r="E1227" i="20"/>
  <c r="H1226" i="20"/>
  <c r="G1226" i="20"/>
  <c r="F1226" i="20"/>
  <c r="E1226" i="20"/>
  <c r="D1226" i="20" s="1"/>
  <c r="H1225" i="20"/>
  <c r="G1225" i="20"/>
  <c r="F1225" i="20"/>
  <c r="E1225" i="20"/>
  <c r="D1225" i="20" s="1"/>
  <c r="H1224" i="20"/>
  <c r="G1224" i="20"/>
  <c r="F1224" i="20"/>
  <c r="E1224" i="20"/>
  <c r="D1224" i="20" s="1"/>
  <c r="H1223" i="20"/>
  <c r="G1223" i="20"/>
  <c r="F1223" i="20"/>
  <c r="E1223" i="20"/>
  <c r="D1223" i="20"/>
  <c r="H1222" i="20"/>
  <c r="G1222" i="20"/>
  <c r="F1222" i="20"/>
  <c r="E1222" i="20"/>
  <c r="D1222" i="20" s="1"/>
  <c r="H1221" i="20"/>
  <c r="G1221" i="20"/>
  <c r="F1221" i="20"/>
  <c r="E1221" i="20"/>
  <c r="D1221" i="20" s="1"/>
  <c r="H1220" i="20"/>
  <c r="G1220" i="20"/>
  <c r="F1220" i="20"/>
  <c r="E1220" i="20"/>
  <c r="D1220" i="20" s="1"/>
  <c r="H1219" i="20"/>
  <c r="G1219" i="20"/>
  <c r="F1219" i="20"/>
  <c r="E1219" i="20"/>
  <c r="D1219" i="20" s="1"/>
  <c r="H1218" i="20"/>
  <c r="G1218" i="20"/>
  <c r="F1218" i="20"/>
  <c r="E1218" i="20"/>
  <c r="D1218" i="20" s="1"/>
  <c r="H1217" i="20"/>
  <c r="G1217" i="20"/>
  <c r="F1217" i="20"/>
  <c r="E1217" i="20"/>
  <c r="D1217" i="20" s="1"/>
  <c r="H1216" i="20"/>
  <c r="G1216" i="20"/>
  <c r="F1216" i="20"/>
  <c r="E1216" i="20"/>
  <c r="D1216" i="20" s="1"/>
  <c r="H1215" i="20"/>
  <c r="G1215" i="20"/>
  <c r="F1215" i="20"/>
  <c r="E1215" i="20"/>
  <c r="D1215" i="20"/>
  <c r="H1214" i="20"/>
  <c r="G1214" i="20"/>
  <c r="F1214" i="20"/>
  <c r="E1214" i="20"/>
  <c r="D1214" i="20" s="1"/>
  <c r="H1213" i="20"/>
  <c r="G1213" i="20"/>
  <c r="F1213" i="20"/>
  <c r="E1213" i="20"/>
  <c r="D1213" i="20" s="1"/>
  <c r="H1212" i="20"/>
  <c r="G1212" i="20"/>
  <c r="F1212" i="20"/>
  <c r="E1212" i="20"/>
  <c r="D1212" i="20"/>
  <c r="H1211" i="20"/>
  <c r="G1211" i="20"/>
  <c r="F1211" i="20"/>
  <c r="E1211" i="20"/>
  <c r="D1211" i="20" s="1"/>
  <c r="H1210" i="20"/>
  <c r="G1210" i="20"/>
  <c r="F1210" i="20"/>
  <c r="E1210" i="20"/>
  <c r="D1210" i="20" s="1"/>
  <c r="H1209" i="20"/>
  <c r="G1209" i="20"/>
  <c r="F1209" i="20"/>
  <c r="E1209" i="20"/>
  <c r="D1209" i="20"/>
  <c r="H1208" i="20"/>
  <c r="G1208" i="20"/>
  <c r="F1208" i="20"/>
  <c r="E1208" i="20"/>
  <c r="D1208" i="20" s="1"/>
  <c r="H1207" i="20"/>
  <c r="G1207" i="20"/>
  <c r="F1207" i="20"/>
  <c r="E1207" i="20"/>
  <c r="D1207" i="20" s="1"/>
  <c r="H1206" i="20"/>
  <c r="G1206" i="20"/>
  <c r="F1206" i="20"/>
  <c r="E1206" i="20"/>
  <c r="D1206" i="20" s="1"/>
  <c r="H1205" i="20"/>
  <c r="G1205" i="20"/>
  <c r="F1205" i="20"/>
  <c r="E1205" i="20"/>
  <c r="D1205" i="20" s="1"/>
  <c r="H1204" i="20"/>
  <c r="G1204" i="20"/>
  <c r="F1204" i="20"/>
  <c r="E1204" i="20"/>
  <c r="D1204" i="20"/>
  <c r="H1203" i="20"/>
  <c r="G1203" i="20"/>
  <c r="F1203" i="20"/>
  <c r="E1203" i="20"/>
  <c r="D1203" i="20" s="1"/>
  <c r="H1202" i="20"/>
  <c r="G1202" i="20"/>
  <c r="F1202" i="20"/>
  <c r="D1202" i="20" s="1"/>
  <c r="E1202" i="20"/>
  <c r="H1201" i="20"/>
  <c r="G1201" i="20"/>
  <c r="F1201" i="20"/>
  <c r="E1201" i="20"/>
  <c r="D1201" i="20"/>
  <c r="H1200" i="20"/>
  <c r="G1200" i="20"/>
  <c r="F1200" i="20"/>
  <c r="E1200" i="20"/>
  <c r="D1200" i="20" s="1"/>
  <c r="H1199" i="20"/>
  <c r="G1199" i="20"/>
  <c r="F1199" i="20"/>
  <c r="E1199" i="20"/>
  <c r="D1199" i="20" s="1"/>
  <c r="H1198" i="20"/>
  <c r="G1198" i="20"/>
  <c r="F1198" i="20"/>
  <c r="E1198" i="20"/>
  <c r="D1198" i="20" s="1"/>
  <c r="H1197" i="20"/>
  <c r="G1197" i="20"/>
  <c r="F1197" i="20"/>
  <c r="E1197" i="20"/>
  <c r="D1197" i="20" s="1"/>
  <c r="H1196" i="20"/>
  <c r="G1196" i="20"/>
  <c r="F1196" i="20"/>
  <c r="E1196" i="20"/>
  <c r="D1196" i="20"/>
  <c r="H1195" i="20"/>
  <c r="G1195" i="20"/>
  <c r="F1195" i="20"/>
  <c r="E1195" i="20"/>
  <c r="D1195" i="20" s="1"/>
  <c r="H1194" i="20"/>
  <c r="G1194" i="20"/>
  <c r="F1194" i="20"/>
  <c r="D1194" i="20" s="1"/>
  <c r="E1194" i="20"/>
  <c r="H1193" i="20"/>
  <c r="G1193" i="20"/>
  <c r="F1193" i="20"/>
  <c r="E1193" i="20"/>
  <c r="D1193" i="20"/>
  <c r="H1192" i="20"/>
  <c r="G1192" i="20"/>
  <c r="F1192" i="20"/>
  <c r="D1192" i="20" s="1"/>
  <c r="E1192" i="20"/>
  <c r="H1191" i="20"/>
  <c r="G1191" i="20"/>
  <c r="F1191" i="20"/>
  <c r="E1191" i="20"/>
  <c r="D1191" i="20" s="1"/>
  <c r="H1190" i="20"/>
  <c r="G1190" i="20"/>
  <c r="F1190" i="20"/>
  <c r="E1190" i="20"/>
  <c r="D1190" i="20" s="1"/>
  <c r="H1189" i="20"/>
  <c r="G1189" i="20"/>
  <c r="F1189" i="20"/>
  <c r="E1189" i="20"/>
  <c r="D1189" i="20" s="1"/>
  <c r="H1188" i="20"/>
  <c r="G1188" i="20"/>
  <c r="F1188" i="20"/>
  <c r="E1188" i="20"/>
  <c r="D1188" i="20"/>
  <c r="H1187" i="20"/>
  <c r="G1187" i="20"/>
  <c r="F1187" i="20"/>
  <c r="E1187" i="20"/>
  <c r="D1187" i="20" s="1"/>
  <c r="H1186" i="20"/>
  <c r="G1186" i="20"/>
  <c r="F1186" i="20"/>
  <c r="E1186" i="20"/>
  <c r="D1186" i="20" s="1"/>
  <c r="H1185" i="20"/>
  <c r="G1185" i="20"/>
  <c r="F1185" i="20"/>
  <c r="E1185" i="20"/>
  <c r="D1185" i="20" s="1"/>
  <c r="H1184" i="20"/>
  <c r="G1184" i="20"/>
  <c r="F1184" i="20"/>
  <c r="E1184" i="20"/>
  <c r="D1184" i="20" s="1"/>
  <c r="H1183" i="20"/>
  <c r="G1183" i="20"/>
  <c r="F1183" i="20"/>
  <c r="E1183" i="20"/>
  <c r="D1183" i="20" s="1"/>
  <c r="H1182" i="20"/>
  <c r="G1182" i="20"/>
  <c r="F1182" i="20"/>
  <c r="E1182" i="20"/>
  <c r="D1182" i="20" s="1"/>
  <c r="H1181" i="20"/>
  <c r="G1181" i="20"/>
  <c r="F1181" i="20"/>
  <c r="E1181" i="20"/>
  <c r="D1181" i="20" s="1"/>
  <c r="D1180" i="20"/>
  <c r="D1179" i="20"/>
  <c r="D1178" i="20"/>
  <c r="D1177" i="20"/>
  <c r="D1176" i="20"/>
  <c r="H1175" i="20"/>
  <c r="G1175" i="20"/>
  <c r="F1175" i="20"/>
  <c r="E1175" i="20"/>
  <c r="D1175" i="20" s="1"/>
  <c r="H1174" i="20"/>
  <c r="G1174" i="20"/>
  <c r="F1174" i="20"/>
  <c r="E1174" i="20"/>
  <c r="D1174" i="20" s="1"/>
  <c r="H1173" i="20"/>
  <c r="G1173" i="20"/>
  <c r="F1173" i="20"/>
  <c r="E1173" i="20"/>
  <c r="D1173" i="20" s="1"/>
  <c r="H1172" i="20"/>
  <c r="G1172" i="20"/>
  <c r="F1172" i="20"/>
  <c r="E1172" i="20"/>
  <c r="D1172" i="20" s="1"/>
  <c r="H1171" i="20"/>
  <c r="G1171" i="20"/>
  <c r="F1171" i="20"/>
  <c r="E1171" i="20"/>
  <c r="D1171" i="20" s="1"/>
  <c r="H1170" i="20"/>
  <c r="G1170" i="20"/>
  <c r="F1170" i="20"/>
  <c r="E1170" i="20"/>
  <c r="D1170" i="20" s="1"/>
  <c r="H1169" i="20"/>
  <c r="G1169" i="20"/>
  <c r="F1169" i="20"/>
  <c r="E1169" i="20"/>
  <c r="D1169" i="20" s="1"/>
  <c r="H1168" i="20"/>
  <c r="G1168" i="20"/>
  <c r="F1168" i="20"/>
  <c r="E1168" i="20"/>
  <c r="D1168" i="20"/>
  <c r="H1167" i="20"/>
  <c r="G1167" i="20"/>
  <c r="F1167" i="20"/>
  <c r="E1167" i="20"/>
  <c r="D1167" i="20"/>
  <c r="H1166" i="20"/>
  <c r="G1166" i="20"/>
  <c r="F1166" i="20"/>
  <c r="D1166" i="20" s="1"/>
  <c r="E1166" i="20"/>
  <c r="H1165" i="20"/>
  <c r="G1165" i="20"/>
  <c r="F1165" i="20"/>
  <c r="E1165" i="20"/>
  <c r="D1165" i="20" s="1"/>
  <c r="H1164" i="20"/>
  <c r="G1164" i="20"/>
  <c r="F1164" i="20"/>
  <c r="E1164" i="20"/>
  <c r="D1164" i="20" s="1"/>
  <c r="H1163" i="20"/>
  <c r="G1163" i="20"/>
  <c r="F1163" i="20"/>
  <c r="E1163" i="20"/>
  <c r="D1163" i="20" s="1"/>
  <c r="H1162" i="20"/>
  <c r="G1162" i="20"/>
  <c r="F1162" i="20"/>
  <c r="E1162" i="20"/>
  <c r="D1162" i="20" s="1"/>
  <c r="H1161" i="20"/>
  <c r="G1161" i="20"/>
  <c r="F1161" i="20"/>
  <c r="E1161" i="20"/>
  <c r="D1161" i="20" s="1"/>
  <c r="H1160" i="20"/>
  <c r="G1160" i="20"/>
  <c r="F1160" i="20"/>
  <c r="E1160" i="20"/>
  <c r="D1160" i="20"/>
  <c r="H1159" i="20"/>
  <c r="G1159" i="20"/>
  <c r="F1159" i="20"/>
  <c r="E1159" i="20"/>
  <c r="D1159" i="20" s="1"/>
  <c r="H1158" i="20"/>
  <c r="G1158" i="20"/>
  <c r="F1158" i="20"/>
  <c r="E1158" i="20"/>
  <c r="D1158" i="20" s="1"/>
  <c r="H1157" i="20"/>
  <c r="G1157" i="20"/>
  <c r="F1157" i="20"/>
  <c r="E1157" i="20"/>
  <c r="D1157" i="20" s="1"/>
  <c r="H1156" i="20"/>
  <c r="D1156" i="20" s="1"/>
  <c r="G1156" i="20"/>
  <c r="F1156" i="20"/>
  <c r="E1156" i="20"/>
  <c r="H1155" i="20"/>
  <c r="G1155" i="20"/>
  <c r="F1155" i="20"/>
  <c r="E1155" i="20"/>
  <c r="D1155" i="20" s="1"/>
  <c r="H1154" i="20"/>
  <c r="G1154" i="20"/>
  <c r="F1154" i="20"/>
  <c r="E1154" i="20"/>
  <c r="D1154" i="20" s="1"/>
  <c r="H1153" i="20"/>
  <c r="G1153" i="20"/>
  <c r="F1153" i="20"/>
  <c r="E1153" i="20"/>
  <c r="D1153" i="20" s="1"/>
  <c r="H1152" i="20"/>
  <c r="G1152" i="20"/>
  <c r="F1152" i="20"/>
  <c r="E1152" i="20"/>
  <c r="D1152" i="20"/>
  <c r="H1151" i="20"/>
  <c r="G1151" i="20"/>
  <c r="F1151" i="20"/>
  <c r="E1151" i="20"/>
  <c r="D1151" i="20" s="1"/>
  <c r="H1150" i="20"/>
  <c r="G1150" i="20"/>
  <c r="F1150" i="20"/>
  <c r="D1150" i="20" s="1"/>
  <c r="E1150" i="20"/>
  <c r="H1149" i="20"/>
  <c r="G1149" i="20"/>
  <c r="F1149" i="20"/>
  <c r="E1149" i="20"/>
  <c r="D1149" i="20" s="1"/>
  <c r="H1148" i="20"/>
  <c r="G1148" i="20"/>
  <c r="F1148" i="20"/>
  <c r="E1148" i="20"/>
  <c r="D1148" i="20" s="1"/>
  <c r="H1147" i="20"/>
  <c r="G1147" i="20"/>
  <c r="F1147" i="20"/>
  <c r="E1147" i="20"/>
  <c r="D1147" i="20" s="1"/>
  <c r="H1146" i="20"/>
  <c r="G1146" i="20"/>
  <c r="F1146" i="20"/>
  <c r="E1146" i="20"/>
  <c r="D1146" i="20" s="1"/>
  <c r="D1145" i="20"/>
  <c r="D1144" i="20"/>
  <c r="D1143" i="20"/>
  <c r="H1142" i="20"/>
  <c r="G1142" i="20"/>
  <c r="F1142" i="20"/>
  <c r="E1142" i="20"/>
  <c r="D1142" i="20"/>
  <c r="H1141" i="20"/>
  <c r="G1141" i="20"/>
  <c r="F1141" i="20"/>
  <c r="E1141" i="20"/>
  <c r="D1141" i="20" s="1"/>
  <c r="H1140" i="20"/>
  <c r="G1140" i="20"/>
  <c r="F1140" i="20"/>
  <c r="E1140" i="20"/>
  <c r="D1140" i="20"/>
  <c r="H1139" i="20"/>
  <c r="G1139" i="20"/>
  <c r="F1139" i="20"/>
  <c r="E1139" i="20"/>
  <c r="D1139" i="20" s="1"/>
  <c r="H1138" i="20"/>
  <c r="G1138" i="20"/>
  <c r="F1138" i="20"/>
  <c r="D1138" i="20" s="1"/>
  <c r="E1138" i="20"/>
  <c r="H1137" i="20"/>
  <c r="G1137" i="20"/>
  <c r="F1137" i="20"/>
  <c r="E1137" i="20"/>
  <c r="D1137" i="20" s="1"/>
  <c r="H1136" i="20"/>
  <c r="G1136" i="20"/>
  <c r="F1136" i="20"/>
  <c r="E1136" i="20"/>
  <c r="D1136" i="20" s="1"/>
  <c r="H1135" i="20"/>
  <c r="G1135" i="20"/>
  <c r="F1135" i="20"/>
  <c r="E1135" i="20"/>
  <c r="D1135" i="20" s="1"/>
  <c r="H1134" i="20"/>
  <c r="G1134" i="20"/>
  <c r="F1134" i="20"/>
  <c r="E1134" i="20"/>
  <c r="D1134" i="20"/>
  <c r="H1133" i="20"/>
  <c r="G1133" i="20"/>
  <c r="F1133" i="20"/>
  <c r="E1133" i="20"/>
  <c r="D1133" i="20" s="1"/>
  <c r="H1132" i="20"/>
  <c r="G1132" i="20"/>
  <c r="F1132" i="20"/>
  <c r="E1132" i="20"/>
  <c r="D1132" i="20"/>
  <c r="H1131" i="20"/>
  <c r="G1131" i="20"/>
  <c r="F1131" i="20"/>
  <c r="E1131" i="20"/>
  <c r="D1131" i="20" s="1"/>
  <c r="H1130" i="20"/>
  <c r="G1130" i="20"/>
  <c r="F1130" i="20"/>
  <c r="E1130" i="20"/>
  <c r="D1130" i="20" s="1"/>
  <c r="H1129" i="20"/>
  <c r="G1129" i="20"/>
  <c r="F1129" i="20"/>
  <c r="E1129" i="20"/>
  <c r="D1129" i="20" s="1"/>
  <c r="H1128" i="20"/>
  <c r="G1128" i="20"/>
  <c r="F1128" i="20"/>
  <c r="E1128" i="20"/>
  <c r="D1128" i="20" s="1"/>
  <c r="H1127" i="20"/>
  <c r="G1127" i="20"/>
  <c r="F1127" i="20"/>
  <c r="E1127" i="20"/>
  <c r="D1127" i="20" s="1"/>
  <c r="H1126" i="20"/>
  <c r="G1126" i="20"/>
  <c r="F1126" i="20"/>
  <c r="E1126" i="20"/>
  <c r="D1126" i="20"/>
  <c r="H1125" i="20"/>
  <c r="G1125" i="20"/>
  <c r="D1125" i="20" s="1"/>
  <c r="F1125" i="20"/>
  <c r="E1125" i="20"/>
  <c r="H1124" i="20"/>
  <c r="G1124" i="20"/>
  <c r="F1124" i="20"/>
  <c r="E1124" i="20"/>
  <c r="D1124" i="20"/>
  <c r="H1123" i="20"/>
  <c r="G1123" i="20"/>
  <c r="F1123" i="20"/>
  <c r="E1123" i="20"/>
  <c r="D1123" i="20" s="1"/>
  <c r="H1122" i="20"/>
  <c r="G1122" i="20"/>
  <c r="F1122" i="20"/>
  <c r="E1122" i="20"/>
  <c r="D1122" i="20" s="1"/>
  <c r="H1121" i="20"/>
  <c r="G1121" i="20"/>
  <c r="F1121" i="20"/>
  <c r="E1121" i="20"/>
  <c r="D1121" i="20" s="1"/>
  <c r="H1120" i="20"/>
  <c r="G1120" i="20"/>
  <c r="F1120" i="20"/>
  <c r="E1120" i="20"/>
  <c r="D1120" i="20" s="1"/>
  <c r="H1119" i="20"/>
  <c r="G1119" i="20"/>
  <c r="F1119" i="20"/>
  <c r="E1119" i="20"/>
  <c r="D1119" i="20" s="1"/>
  <c r="H1118" i="20"/>
  <c r="G1118" i="20"/>
  <c r="F1118" i="20"/>
  <c r="E1118" i="20"/>
  <c r="D1118" i="20" s="1"/>
  <c r="H1117" i="20"/>
  <c r="G1117" i="20"/>
  <c r="F1117" i="20"/>
  <c r="D1117" i="20" s="1"/>
  <c r="E1117" i="20"/>
  <c r="H1116" i="20"/>
  <c r="G1116" i="20"/>
  <c r="F1116" i="20"/>
  <c r="E1116" i="20"/>
  <c r="D1116" i="20"/>
  <c r="H1115" i="20"/>
  <c r="G1115" i="20"/>
  <c r="F1115" i="20"/>
  <c r="E1115" i="20"/>
  <c r="D1115" i="20" s="1"/>
  <c r="H1114" i="20"/>
  <c r="G1114" i="20"/>
  <c r="F1114" i="20"/>
  <c r="E1114" i="20"/>
  <c r="D1114" i="20" s="1"/>
  <c r="H1113" i="20"/>
  <c r="G1113" i="20"/>
  <c r="F1113" i="20"/>
  <c r="E1113" i="20"/>
  <c r="D1113" i="20" s="1"/>
  <c r="H1112" i="20"/>
  <c r="G1112" i="20"/>
  <c r="F1112" i="20"/>
  <c r="E1112" i="20"/>
  <c r="D1112" i="20" s="1"/>
  <c r="H1111" i="20"/>
  <c r="G1111" i="20"/>
  <c r="F1111" i="20"/>
  <c r="E1111" i="20"/>
  <c r="D1111" i="20" s="1"/>
  <c r="H1110" i="20"/>
  <c r="G1110" i="20"/>
  <c r="F1110" i="20"/>
  <c r="E1110" i="20"/>
  <c r="D1110" i="20" s="1"/>
  <c r="H1109" i="20"/>
  <c r="G1109" i="20"/>
  <c r="F1109" i="20"/>
  <c r="D1109" i="20" s="1"/>
  <c r="E1109" i="20"/>
  <c r="H1108" i="20"/>
  <c r="G1108" i="20"/>
  <c r="F1108" i="20"/>
  <c r="E1108" i="20"/>
  <c r="D1108" i="20"/>
  <c r="H1107" i="20"/>
  <c r="G1107" i="20"/>
  <c r="F1107" i="20"/>
  <c r="E1107" i="20"/>
  <c r="D1107" i="20" s="1"/>
  <c r="H1106" i="20"/>
  <c r="G1106" i="20"/>
  <c r="F1106" i="20"/>
  <c r="E1106" i="20"/>
  <c r="D1106" i="20" s="1"/>
  <c r="H1105" i="20"/>
  <c r="G1105" i="20"/>
  <c r="F1105" i="20"/>
  <c r="E1105" i="20"/>
  <c r="D1105" i="20" s="1"/>
  <c r="H1104" i="20"/>
  <c r="G1104" i="20"/>
  <c r="F1104" i="20"/>
  <c r="E1104" i="20"/>
  <c r="D1104" i="20" s="1"/>
  <c r="H1103" i="20"/>
  <c r="G1103" i="20"/>
  <c r="F1103" i="20"/>
  <c r="E1103" i="20"/>
  <c r="D1103" i="20" s="1"/>
  <c r="H1102" i="20"/>
  <c r="G1102" i="20"/>
  <c r="F1102" i="20"/>
  <c r="E1102" i="20"/>
  <c r="D1102" i="20" s="1"/>
  <c r="H1101" i="20"/>
  <c r="G1101" i="20"/>
  <c r="F1101" i="20"/>
  <c r="E1101" i="20"/>
  <c r="D1101" i="20" s="1"/>
  <c r="H1100" i="20"/>
  <c r="G1100" i="20"/>
  <c r="F1100" i="20"/>
  <c r="E1100" i="20"/>
  <c r="D1100" i="20"/>
  <c r="H1099" i="20"/>
  <c r="G1099" i="20"/>
  <c r="F1099" i="20"/>
  <c r="E1099" i="20"/>
  <c r="D1099" i="20" s="1"/>
  <c r="H1098" i="20"/>
  <c r="G1098" i="20"/>
  <c r="F1098" i="20"/>
  <c r="E1098" i="20"/>
  <c r="D1098" i="20" s="1"/>
  <c r="H1097" i="20"/>
  <c r="G1097" i="20"/>
  <c r="F1097" i="20"/>
  <c r="E1097" i="20"/>
  <c r="D1097" i="20" s="1"/>
  <c r="H1096" i="20"/>
  <c r="G1096" i="20"/>
  <c r="F1096" i="20"/>
  <c r="E1096" i="20"/>
  <c r="D1096" i="20" s="1"/>
  <c r="H1095" i="20"/>
  <c r="G1095" i="20"/>
  <c r="F1095" i="20"/>
  <c r="E1095" i="20"/>
  <c r="D1095" i="20" s="1"/>
  <c r="H1094" i="20"/>
  <c r="G1094" i="20"/>
  <c r="F1094" i="20"/>
  <c r="D1094" i="20" s="1"/>
  <c r="E1094" i="20"/>
  <c r="H1093" i="20"/>
  <c r="G1093" i="20"/>
  <c r="D1093" i="20" s="1"/>
  <c r="F1093" i="20"/>
  <c r="E1093" i="20"/>
  <c r="H1092" i="20"/>
  <c r="G1092" i="20"/>
  <c r="F1092" i="20"/>
  <c r="E1092" i="20"/>
  <c r="D1092" i="20"/>
  <c r="H1091" i="20"/>
  <c r="G1091" i="20"/>
  <c r="F1091" i="20"/>
  <c r="E1091" i="20"/>
  <c r="D1091" i="20" s="1"/>
  <c r="H1090" i="20"/>
  <c r="G1090" i="20"/>
  <c r="F1090" i="20"/>
  <c r="E1090" i="20"/>
  <c r="D1090" i="20" s="1"/>
  <c r="H1089" i="20"/>
  <c r="G1089" i="20"/>
  <c r="D1089" i="20" s="1"/>
  <c r="F1089" i="20"/>
  <c r="E1089" i="20"/>
  <c r="H1088" i="20"/>
  <c r="D1088" i="20" s="1"/>
  <c r="G1088" i="20"/>
  <c r="F1088" i="20"/>
  <c r="E1088" i="20"/>
  <c r="H1087" i="20"/>
  <c r="G1087" i="20"/>
  <c r="F1087" i="20"/>
  <c r="E1087" i="20"/>
  <c r="D1087" i="20" s="1"/>
  <c r="H1086" i="20"/>
  <c r="G1086" i="20"/>
  <c r="F1086" i="20"/>
  <c r="E1086" i="20"/>
  <c r="D1086" i="20" s="1"/>
  <c r="H1085" i="20"/>
  <c r="G1085" i="20"/>
  <c r="F1085" i="20"/>
  <c r="E1085" i="20"/>
  <c r="D1085" i="20" s="1"/>
  <c r="H1084" i="20"/>
  <c r="G1084" i="20"/>
  <c r="F1084" i="20"/>
  <c r="E1084" i="20"/>
  <c r="D1084" i="20"/>
  <c r="H1083" i="20"/>
  <c r="G1083" i="20"/>
  <c r="F1083" i="20"/>
  <c r="E1083" i="20"/>
  <c r="D1083" i="20" s="1"/>
  <c r="H1082" i="20"/>
  <c r="G1082" i="20"/>
  <c r="F1082" i="20"/>
  <c r="E1082" i="20"/>
  <c r="D1082" i="20" s="1"/>
  <c r="D1081" i="20"/>
  <c r="D1080" i="20"/>
  <c r="D1079" i="20"/>
  <c r="D1078" i="20"/>
  <c r="D1077" i="20"/>
  <c r="H1076" i="20"/>
  <c r="D1076" i="20" s="1"/>
  <c r="G1076" i="20"/>
  <c r="F1076" i="20"/>
  <c r="E1076" i="20"/>
  <c r="H1075" i="20"/>
  <c r="G1075" i="20"/>
  <c r="F1075" i="20"/>
  <c r="E1075" i="20"/>
  <c r="D1075" i="20" s="1"/>
  <c r="H1074" i="20"/>
  <c r="G1074" i="20"/>
  <c r="F1074" i="20"/>
  <c r="D1074" i="20" s="1"/>
  <c r="E1074" i="20"/>
  <c r="H1073" i="20"/>
  <c r="G1073" i="20"/>
  <c r="F1073" i="20"/>
  <c r="E1073" i="20"/>
  <c r="D1073" i="20" s="1"/>
  <c r="H1072" i="20"/>
  <c r="G1072" i="20"/>
  <c r="F1072" i="20"/>
  <c r="E1072" i="20"/>
  <c r="D1072" i="20"/>
  <c r="H1071" i="20"/>
  <c r="G1071" i="20"/>
  <c r="F1071" i="20"/>
  <c r="E1071" i="20"/>
  <c r="D1071" i="20" s="1"/>
  <c r="H1070" i="20"/>
  <c r="G1070" i="20"/>
  <c r="F1070" i="20"/>
  <c r="D1070" i="20" s="1"/>
  <c r="E1070" i="20"/>
  <c r="H1069" i="20"/>
  <c r="G1069" i="20"/>
  <c r="F1069" i="20"/>
  <c r="E1069" i="20"/>
  <c r="D1069" i="20" s="1"/>
  <c r="H1068" i="20"/>
  <c r="D1068" i="20" s="1"/>
  <c r="G1068" i="20"/>
  <c r="F1068" i="20"/>
  <c r="E1068" i="20"/>
  <c r="H1067" i="20"/>
  <c r="G1067" i="20"/>
  <c r="F1067" i="20"/>
  <c r="E1067" i="20"/>
  <c r="D1067" i="20" s="1"/>
  <c r="H1066" i="20"/>
  <c r="G1066" i="20"/>
  <c r="F1066" i="20"/>
  <c r="D1066" i="20" s="1"/>
  <c r="E1066" i="20"/>
  <c r="H1065" i="20"/>
  <c r="G1065" i="20"/>
  <c r="F1065" i="20"/>
  <c r="E1065" i="20"/>
  <c r="D1065" i="20" s="1"/>
  <c r="H1064" i="20"/>
  <c r="G1064" i="20"/>
  <c r="F1064" i="20"/>
  <c r="E1064" i="20"/>
  <c r="D1064" i="20"/>
  <c r="H1063" i="20"/>
  <c r="G1063" i="20"/>
  <c r="F1063" i="20"/>
  <c r="E1063" i="20"/>
  <c r="D1063" i="20" s="1"/>
  <c r="H1062" i="20"/>
  <c r="G1062" i="20"/>
  <c r="F1062" i="20"/>
  <c r="D1062" i="20" s="1"/>
  <c r="E1062" i="20"/>
  <c r="H1061" i="20"/>
  <c r="G1061" i="20"/>
  <c r="F1061" i="20"/>
  <c r="E1061" i="20"/>
  <c r="D1061" i="20"/>
  <c r="H1060" i="20"/>
  <c r="D1060" i="20" s="1"/>
  <c r="G1060" i="20"/>
  <c r="F1060" i="20"/>
  <c r="E1060" i="20"/>
  <c r="H1059" i="20"/>
  <c r="G1059" i="20"/>
  <c r="F1059" i="20"/>
  <c r="E1059" i="20"/>
  <c r="D1059" i="20" s="1"/>
  <c r="H1058" i="20"/>
  <c r="G1058" i="20"/>
  <c r="F1058" i="20"/>
  <c r="E1058" i="20"/>
  <c r="D1058" i="20" s="1"/>
  <c r="H1057" i="20"/>
  <c r="G1057" i="20"/>
  <c r="F1057" i="20"/>
  <c r="E1057" i="20"/>
  <c r="D1057" i="20" s="1"/>
  <c r="H1056" i="20"/>
  <c r="G1056" i="20"/>
  <c r="F1056" i="20"/>
  <c r="E1056" i="20"/>
  <c r="D1056" i="20"/>
  <c r="H1055" i="20"/>
  <c r="G1055" i="20"/>
  <c r="F1055" i="20"/>
  <c r="E1055" i="20"/>
  <c r="D1055" i="20" s="1"/>
  <c r="H1054" i="20"/>
  <c r="G1054" i="20"/>
  <c r="F1054" i="20"/>
  <c r="D1054" i="20" s="1"/>
  <c r="E1054" i="20"/>
  <c r="H1053" i="20"/>
  <c r="G1053" i="20"/>
  <c r="F1053" i="20"/>
  <c r="E1053" i="20"/>
  <c r="D1053" i="20"/>
  <c r="H1052" i="20"/>
  <c r="D1052" i="20" s="1"/>
  <c r="G1052" i="20"/>
  <c r="F1052" i="20"/>
  <c r="E1052" i="20"/>
  <c r="H1051" i="20"/>
  <c r="G1051" i="20"/>
  <c r="F1051" i="20"/>
  <c r="E1051" i="20"/>
  <c r="D1051" i="20" s="1"/>
  <c r="H1050" i="20"/>
  <c r="G1050" i="20"/>
  <c r="F1050" i="20"/>
  <c r="E1050" i="20"/>
  <c r="D1050" i="20" s="1"/>
  <c r="H1049" i="20"/>
  <c r="G1049" i="20"/>
  <c r="F1049" i="20"/>
  <c r="E1049" i="20"/>
  <c r="D1049" i="20" s="1"/>
  <c r="H1048" i="20"/>
  <c r="G1048" i="20"/>
  <c r="F1048" i="20"/>
  <c r="E1048" i="20"/>
  <c r="D1048" i="20"/>
  <c r="H1047" i="20"/>
  <c r="G1047" i="20"/>
  <c r="F1047" i="20"/>
  <c r="E1047" i="20"/>
  <c r="D1047" i="20" s="1"/>
  <c r="H1046" i="20"/>
  <c r="G1046" i="20"/>
  <c r="F1046" i="20"/>
  <c r="D1046" i="20" s="1"/>
  <c r="E1046" i="20"/>
  <c r="D1045" i="20"/>
  <c r="D1044" i="20"/>
  <c r="H1043" i="20"/>
  <c r="G1043" i="20"/>
  <c r="F1043" i="20"/>
  <c r="E1043" i="20"/>
  <c r="D1043" i="20" s="1"/>
  <c r="H1042" i="20"/>
  <c r="G1042" i="20"/>
  <c r="F1042" i="20"/>
  <c r="E1042" i="20"/>
  <c r="D1042" i="20" s="1"/>
  <c r="H1041" i="20"/>
  <c r="G1041" i="20"/>
  <c r="F1041" i="20"/>
  <c r="E1041" i="20"/>
  <c r="D1041" i="20" s="1"/>
  <c r="H1040" i="20"/>
  <c r="G1040" i="20"/>
  <c r="F1040" i="20"/>
  <c r="E1040" i="20"/>
  <c r="D1040" i="20"/>
  <c r="H1039" i="20"/>
  <c r="G1039" i="20"/>
  <c r="F1039" i="20"/>
  <c r="E1039" i="20"/>
  <c r="D1039" i="20"/>
  <c r="H1038" i="20"/>
  <c r="G1038" i="20"/>
  <c r="F1038" i="20"/>
  <c r="E1038" i="20"/>
  <c r="D1038" i="20" s="1"/>
  <c r="H1037" i="20"/>
  <c r="G1037" i="20"/>
  <c r="F1037" i="20"/>
  <c r="E1037" i="20"/>
  <c r="D1037" i="20"/>
  <c r="H1036" i="20"/>
  <c r="G1036" i="20"/>
  <c r="F1036" i="20"/>
  <c r="D1036" i="20" s="1"/>
  <c r="E1036" i="20"/>
  <c r="H1035" i="20"/>
  <c r="G1035" i="20"/>
  <c r="F1035" i="20"/>
  <c r="E1035" i="20"/>
  <c r="D1035" i="20" s="1"/>
  <c r="H1034" i="20"/>
  <c r="G1034" i="20"/>
  <c r="F1034" i="20"/>
  <c r="E1034" i="20"/>
  <c r="D1034" i="20"/>
  <c r="H1033" i="20"/>
  <c r="G1033" i="20"/>
  <c r="D1033" i="20" s="1"/>
  <c r="F1033" i="20"/>
  <c r="E1033" i="20"/>
  <c r="H1032" i="20"/>
  <c r="G1032" i="20"/>
  <c r="F1032" i="20"/>
  <c r="E1032" i="20"/>
  <c r="D1032" i="20"/>
  <c r="H1031" i="20"/>
  <c r="G1031" i="20"/>
  <c r="F1031" i="20"/>
  <c r="E1031" i="20"/>
  <c r="D1031" i="20"/>
  <c r="H1030" i="20"/>
  <c r="G1030" i="20"/>
  <c r="F1030" i="20"/>
  <c r="E1030" i="20"/>
  <c r="D1030" i="20" s="1"/>
  <c r="H1029" i="20"/>
  <c r="G1029" i="20"/>
  <c r="F1029" i="20"/>
  <c r="E1029" i="20"/>
  <c r="D1029" i="20"/>
  <c r="H1028" i="20"/>
  <c r="D1028" i="20" s="1"/>
  <c r="G1028" i="20"/>
  <c r="F1028" i="20"/>
  <c r="E1028" i="20"/>
  <c r="H1027" i="20"/>
  <c r="G1027" i="20"/>
  <c r="F1027" i="20"/>
  <c r="E1027" i="20"/>
  <c r="D1027" i="20" s="1"/>
  <c r="H1026" i="20"/>
  <c r="G1026" i="20"/>
  <c r="F1026" i="20"/>
  <c r="D1026" i="20" s="1"/>
  <c r="E1026" i="20"/>
  <c r="H1025" i="20"/>
  <c r="G1025" i="20"/>
  <c r="F1025" i="20"/>
  <c r="E1025" i="20"/>
  <c r="D1025" i="20" s="1"/>
  <c r="H1024" i="20"/>
  <c r="G1024" i="20"/>
  <c r="F1024" i="20"/>
  <c r="E1024" i="20"/>
  <c r="D1024" i="20"/>
  <c r="H1023" i="20"/>
  <c r="G1023" i="20"/>
  <c r="F1023" i="20"/>
  <c r="E1023" i="20"/>
  <c r="D1023" i="20" s="1"/>
  <c r="H1022" i="20"/>
  <c r="G1022" i="20"/>
  <c r="F1022" i="20"/>
  <c r="E1022" i="20"/>
  <c r="D1022" i="20" s="1"/>
  <c r="H1021" i="20"/>
  <c r="G1021" i="20"/>
  <c r="F1021" i="20"/>
  <c r="E1021" i="20"/>
  <c r="D1021" i="20"/>
  <c r="H1020" i="20"/>
  <c r="G1020" i="20"/>
  <c r="F1020" i="20"/>
  <c r="E1020" i="20"/>
  <c r="D1020" i="20" s="1"/>
  <c r="H1019" i="20"/>
  <c r="G1019" i="20"/>
  <c r="F1019" i="20"/>
  <c r="E1019" i="20"/>
  <c r="D1019" i="20" s="1"/>
  <c r="H1018" i="20"/>
  <c r="G1018" i="20"/>
  <c r="F1018" i="20"/>
  <c r="E1018" i="20"/>
  <c r="D1018" i="20" s="1"/>
  <c r="H1017" i="20"/>
  <c r="G1017" i="20"/>
  <c r="F1017" i="20"/>
  <c r="E1017" i="20"/>
  <c r="D1017" i="20" s="1"/>
  <c r="H1016" i="20"/>
  <c r="G1016" i="20"/>
  <c r="F1016" i="20"/>
  <c r="E1016" i="20"/>
  <c r="D1016" i="20"/>
  <c r="H1015" i="20"/>
  <c r="G1015" i="20"/>
  <c r="F1015" i="20"/>
  <c r="E1015" i="20"/>
  <c r="D1015" i="20" s="1"/>
  <c r="H1014" i="20"/>
  <c r="G1014" i="20"/>
  <c r="F1014" i="20"/>
  <c r="D1014" i="20" s="1"/>
  <c r="E1014" i="20"/>
  <c r="H1013" i="20"/>
  <c r="G1013" i="20"/>
  <c r="F1013" i="20"/>
  <c r="E1013" i="20"/>
  <c r="D1013" i="20"/>
  <c r="D1012" i="20"/>
  <c r="D1011" i="20"/>
  <c r="D1010" i="20"/>
  <c r="D1009" i="20"/>
  <c r="D1008" i="20"/>
  <c r="D1007" i="20"/>
  <c r="H1006" i="20"/>
  <c r="G1006" i="20"/>
  <c r="F1006" i="20"/>
  <c r="E1006" i="20"/>
  <c r="D1006" i="20" s="1"/>
  <c r="H1005" i="20"/>
  <c r="G1005" i="20"/>
  <c r="F1005" i="20"/>
  <c r="E1005" i="20"/>
  <c r="D1005" i="20"/>
  <c r="H1004" i="20"/>
  <c r="G1004" i="20"/>
  <c r="F1004" i="20"/>
  <c r="D1004" i="20" s="1"/>
  <c r="E1004" i="20"/>
  <c r="H1003" i="20"/>
  <c r="G1003" i="20"/>
  <c r="F1003" i="20"/>
  <c r="E1003" i="20"/>
  <c r="D1003" i="20" s="1"/>
  <c r="H1002" i="20"/>
  <c r="G1002" i="20"/>
  <c r="F1002" i="20"/>
  <c r="E1002" i="20"/>
  <c r="D1002" i="20" s="1"/>
  <c r="H1001" i="20"/>
  <c r="G1001" i="20"/>
  <c r="F1001" i="20"/>
  <c r="E1001" i="20"/>
  <c r="D1001" i="20" s="1"/>
  <c r="H1000" i="20"/>
  <c r="G1000" i="20"/>
  <c r="F1000" i="20"/>
  <c r="E1000" i="20"/>
  <c r="D1000" i="20"/>
  <c r="H999" i="20"/>
  <c r="G999" i="20"/>
  <c r="F999" i="20"/>
  <c r="E999" i="20"/>
  <c r="D999" i="20"/>
  <c r="H998" i="20"/>
  <c r="G998" i="20"/>
  <c r="F998" i="20"/>
  <c r="E998" i="20"/>
  <c r="D998" i="20" s="1"/>
  <c r="H997" i="20"/>
  <c r="G997" i="20"/>
  <c r="F997" i="20"/>
  <c r="E997" i="20"/>
  <c r="D997" i="20"/>
  <c r="H996" i="20"/>
  <c r="G996" i="20"/>
  <c r="F996" i="20"/>
  <c r="E996" i="20"/>
  <c r="D996" i="20" s="1"/>
  <c r="H995" i="20"/>
  <c r="G995" i="20"/>
  <c r="F995" i="20"/>
  <c r="E995" i="20"/>
  <c r="D995" i="20" s="1"/>
  <c r="H994" i="20"/>
  <c r="G994" i="20"/>
  <c r="F994" i="20"/>
  <c r="E994" i="20"/>
  <c r="D994" i="20" s="1"/>
  <c r="H993" i="20"/>
  <c r="G993" i="20"/>
  <c r="F993" i="20"/>
  <c r="E993" i="20"/>
  <c r="D993" i="20" s="1"/>
  <c r="H992" i="20"/>
  <c r="G992" i="20"/>
  <c r="F992" i="20"/>
  <c r="E992" i="20"/>
  <c r="D992" i="20"/>
  <c r="H991" i="20"/>
  <c r="G991" i="20"/>
  <c r="F991" i="20"/>
  <c r="E991" i="20"/>
  <c r="D991" i="20" s="1"/>
  <c r="H990" i="20"/>
  <c r="G990" i="20"/>
  <c r="F990" i="20"/>
  <c r="E990" i="20"/>
  <c r="D990" i="20" s="1"/>
  <c r="H989" i="20"/>
  <c r="G989" i="20"/>
  <c r="F989" i="20"/>
  <c r="E989" i="20"/>
  <c r="D989" i="20"/>
  <c r="H988" i="20"/>
  <c r="G988" i="20"/>
  <c r="F988" i="20"/>
  <c r="E988" i="20"/>
  <c r="D988" i="20" s="1"/>
  <c r="H987" i="20"/>
  <c r="G987" i="20"/>
  <c r="F987" i="20"/>
  <c r="E987" i="20"/>
  <c r="D987" i="20" s="1"/>
  <c r="H986" i="20"/>
  <c r="G986" i="20"/>
  <c r="F986" i="20"/>
  <c r="E986" i="20"/>
  <c r="D986" i="20" s="1"/>
  <c r="H985" i="20"/>
  <c r="G985" i="20"/>
  <c r="F985" i="20"/>
  <c r="E985" i="20"/>
  <c r="D985" i="20" s="1"/>
  <c r="H984" i="20"/>
  <c r="G984" i="20"/>
  <c r="F984" i="20"/>
  <c r="E984" i="20"/>
  <c r="D984" i="20"/>
  <c r="H983" i="20"/>
  <c r="G983" i="20"/>
  <c r="F983" i="20"/>
  <c r="E983" i="20"/>
  <c r="D983" i="20" s="1"/>
  <c r="H982" i="20"/>
  <c r="G982" i="20"/>
  <c r="F982" i="20"/>
  <c r="E982" i="20"/>
  <c r="D982" i="20" s="1"/>
  <c r="H981" i="20"/>
  <c r="G981" i="20"/>
  <c r="F981" i="20"/>
  <c r="E981" i="20"/>
  <c r="D981" i="20"/>
  <c r="H980" i="20"/>
  <c r="G980" i="20"/>
  <c r="F980" i="20"/>
  <c r="E980" i="20"/>
  <c r="D980" i="20" s="1"/>
  <c r="H979" i="20"/>
  <c r="G979" i="20"/>
  <c r="F979" i="20"/>
  <c r="E979" i="20"/>
  <c r="D979" i="20" s="1"/>
  <c r="H978" i="20"/>
  <c r="G978" i="20"/>
  <c r="F978" i="20"/>
  <c r="E978" i="20"/>
  <c r="D978" i="20" s="1"/>
  <c r="H977" i="20"/>
  <c r="G977" i="20"/>
  <c r="F977" i="20"/>
  <c r="E977" i="20"/>
  <c r="D977" i="20" s="1"/>
  <c r="D976" i="20"/>
  <c r="D975" i="20"/>
  <c r="D974" i="20"/>
  <c r="D973" i="20"/>
  <c r="H972" i="20"/>
  <c r="G972" i="20"/>
  <c r="F972" i="20"/>
  <c r="E972" i="20"/>
  <c r="D972" i="20" s="1"/>
  <c r="H971" i="20"/>
  <c r="G971" i="20"/>
  <c r="F971" i="20"/>
  <c r="E971" i="20"/>
  <c r="D971" i="20" s="1"/>
  <c r="H970" i="20"/>
  <c r="G970" i="20"/>
  <c r="F970" i="20"/>
  <c r="E970" i="20"/>
  <c r="D970" i="20" s="1"/>
  <c r="H969" i="20"/>
  <c r="G969" i="20"/>
  <c r="F969" i="20"/>
  <c r="E969" i="20"/>
  <c r="D969" i="20" s="1"/>
  <c r="H968" i="20"/>
  <c r="G968" i="20"/>
  <c r="F968" i="20"/>
  <c r="E968" i="20"/>
  <c r="D968" i="20"/>
  <c r="H967" i="20"/>
  <c r="G967" i="20"/>
  <c r="F967" i="20"/>
  <c r="E967" i="20"/>
  <c r="D967" i="20" s="1"/>
  <c r="H966" i="20"/>
  <c r="G966" i="20"/>
  <c r="F966" i="20"/>
  <c r="E966" i="20"/>
  <c r="D966" i="20" s="1"/>
  <c r="H965" i="20"/>
  <c r="G965" i="20"/>
  <c r="F965" i="20"/>
  <c r="E965" i="20"/>
  <c r="D965" i="20"/>
  <c r="H964" i="20"/>
  <c r="G964" i="20"/>
  <c r="F964" i="20"/>
  <c r="D964" i="20" s="1"/>
  <c r="E964" i="20"/>
  <c r="H963" i="20"/>
  <c r="G963" i="20"/>
  <c r="F963" i="20"/>
  <c r="E963" i="20"/>
  <c r="D963" i="20" s="1"/>
  <c r="H962" i="20"/>
  <c r="G962" i="20"/>
  <c r="F962" i="20"/>
  <c r="E962" i="20"/>
  <c r="D962" i="20" s="1"/>
  <c r="H961" i="20"/>
  <c r="G961" i="20"/>
  <c r="F961" i="20"/>
  <c r="E961" i="20"/>
  <c r="D961" i="20" s="1"/>
  <c r="H960" i="20"/>
  <c r="G960" i="20"/>
  <c r="F960" i="20"/>
  <c r="E960" i="20"/>
  <c r="D960" i="20"/>
  <c r="H959" i="20"/>
  <c r="G959" i="20"/>
  <c r="F959" i="20"/>
  <c r="E959" i="20"/>
  <c r="D959" i="20" s="1"/>
  <c r="H958" i="20"/>
  <c r="G958" i="20"/>
  <c r="F958" i="20"/>
  <c r="E958" i="20"/>
  <c r="D958" i="20" s="1"/>
  <c r="H957" i="20"/>
  <c r="G957" i="20"/>
  <c r="F957" i="20"/>
  <c r="E957" i="20"/>
  <c r="D957" i="20"/>
  <c r="H956" i="20"/>
  <c r="G956" i="20"/>
  <c r="F956" i="20"/>
  <c r="E956" i="20"/>
  <c r="D956" i="20" s="1"/>
  <c r="H955" i="20"/>
  <c r="G955" i="20"/>
  <c r="F955" i="20"/>
  <c r="E955" i="20"/>
  <c r="D955" i="20" s="1"/>
  <c r="H954" i="20"/>
  <c r="G954" i="20"/>
  <c r="F954" i="20"/>
  <c r="E954" i="20"/>
  <c r="D954" i="20" s="1"/>
  <c r="H953" i="20"/>
  <c r="G953" i="20"/>
  <c r="F953" i="20"/>
  <c r="E953" i="20"/>
  <c r="D953" i="20" s="1"/>
  <c r="H952" i="20"/>
  <c r="G952" i="20"/>
  <c r="F952" i="20"/>
  <c r="E952" i="20"/>
  <c r="D952" i="20"/>
  <c r="H951" i="20"/>
  <c r="G951" i="20"/>
  <c r="D951" i="20" s="1"/>
  <c r="F951" i="20"/>
  <c r="E951" i="20"/>
  <c r="H950" i="20"/>
  <c r="G950" i="20"/>
  <c r="F950" i="20"/>
  <c r="D950" i="20" s="1"/>
  <c r="E950" i="20"/>
  <c r="H949" i="20"/>
  <c r="G949" i="20"/>
  <c r="F949" i="20"/>
  <c r="E949" i="20"/>
  <c r="D949" i="20"/>
  <c r="H948" i="20"/>
  <c r="G948" i="20"/>
  <c r="F948" i="20"/>
  <c r="E948" i="20"/>
  <c r="D948" i="20" s="1"/>
  <c r="H947" i="20"/>
  <c r="G947" i="20"/>
  <c r="F947" i="20"/>
  <c r="E947" i="20"/>
  <c r="D947" i="20" s="1"/>
  <c r="H946" i="20"/>
  <c r="G946" i="20"/>
  <c r="F946" i="20"/>
  <c r="E946" i="20"/>
  <c r="D946" i="20" s="1"/>
  <c r="H945" i="20"/>
  <c r="G945" i="20"/>
  <c r="F945" i="20"/>
  <c r="E945" i="20"/>
  <c r="D945" i="20" s="1"/>
  <c r="H944" i="20"/>
  <c r="D944" i="20" s="1"/>
  <c r="G944" i="20"/>
  <c r="F944" i="20"/>
  <c r="E944" i="20"/>
  <c r="H943" i="20"/>
  <c r="G943" i="20"/>
  <c r="F943" i="20"/>
  <c r="E943" i="20"/>
  <c r="D943" i="20" s="1"/>
  <c r="H942" i="20"/>
  <c r="G942" i="20"/>
  <c r="F942" i="20"/>
  <c r="E942" i="20"/>
  <c r="D942" i="20" s="1"/>
  <c r="D941" i="20"/>
  <c r="H940" i="20"/>
  <c r="G940" i="20"/>
  <c r="F940" i="20"/>
  <c r="E940" i="20"/>
  <c r="D940" i="20"/>
  <c r="H939" i="20"/>
  <c r="G939" i="20"/>
  <c r="F939" i="20"/>
  <c r="E939" i="20"/>
  <c r="D939" i="20" s="1"/>
  <c r="H938" i="20"/>
  <c r="G938" i="20"/>
  <c r="F938" i="20"/>
  <c r="E938" i="20"/>
  <c r="D938" i="20" s="1"/>
  <c r="H937" i="20"/>
  <c r="G937" i="20"/>
  <c r="D937" i="20" s="1"/>
  <c r="F937" i="20"/>
  <c r="E937" i="20"/>
  <c r="H936" i="20"/>
  <c r="D936" i="20" s="1"/>
  <c r="G936" i="20"/>
  <c r="F936" i="20"/>
  <c r="E936" i="20"/>
  <c r="H935" i="20"/>
  <c r="G935" i="20"/>
  <c r="F935" i="20"/>
  <c r="E935" i="20"/>
  <c r="D935" i="20" s="1"/>
  <c r="H934" i="20"/>
  <c r="G934" i="20"/>
  <c r="F934" i="20"/>
  <c r="D934" i="20" s="1"/>
  <c r="E934" i="20"/>
  <c r="H933" i="20"/>
  <c r="G933" i="20"/>
  <c r="F933" i="20"/>
  <c r="E933" i="20"/>
  <c r="D933" i="20" s="1"/>
  <c r="H932" i="20"/>
  <c r="G932" i="20"/>
  <c r="F932" i="20"/>
  <c r="E932" i="20"/>
  <c r="D932" i="20"/>
  <c r="H931" i="20"/>
  <c r="G931" i="20"/>
  <c r="F931" i="20"/>
  <c r="E931" i="20"/>
  <c r="D931" i="20" s="1"/>
  <c r="H930" i="20"/>
  <c r="G930" i="20"/>
  <c r="F930" i="20"/>
  <c r="E930" i="20"/>
  <c r="D930" i="20" s="1"/>
  <c r="H929" i="20"/>
  <c r="G929" i="20"/>
  <c r="D929" i="20" s="1"/>
  <c r="F929" i="20"/>
  <c r="E929" i="20"/>
  <c r="H928" i="20"/>
  <c r="D928" i="20" s="1"/>
  <c r="G928" i="20"/>
  <c r="F928" i="20"/>
  <c r="E928" i="20"/>
  <c r="H927" i="20"/>
  <c r="G927" i="20"/>
  <c r="F927" i="20"/>
  <c r="E927" i="20"/>
  <c r="D927" i="20" s="1"/>
  <c r="H926" i="20"/>
  <c r="G926" i="20"/>
  <c r="F926" i="20"/>
  <c r="D926" i="20" s="1"/>
  <c r="E926" i="20"/>
  <c r="H925" i="20"/>
  <c r="G925" i="20"/>
  <c r="F925" i="20"/>
  <c r="E925" i="20"/>
  <c r="D925" i="20" s="1"/>
  <c r="H924" i="20"/>
  <c r="G924" i="20"/>
  <c r="F924" i="20"/>
  <c r="E924" i="20"/>
  <c r="D924" i="20"/>
  <c r="H923" i="20"/>
  <c r="G923" i="20"/>
  <c r="F923" i="20"/>
  <c r="E923" i="20"/>
  <c r="D923" i="20" s="1"/>
  <c r="H922" i="20"/>
  <c r="G922" i="20"/>
  <c r="F922" i="20"/>
  <c r="E922" i="20"/>
  <c r="D922" i="20" s="1"/>
  <c r="H921" i="20"/>
  <c r="G921" i="20"/>
  <c r="D921" i="20" s="1"/>
  <c r="F921" i="20"/>
  <c r="E921" i="20"/>
  <c r="H920" i="20"/>
  <c r="D920" i="20" s="1"/>
  <c r="G920" i="20"/>
  <c r="F920" i="20"/>
  <c r="E920" i="20"/>
  <c r="H919" i="20"/>
  <c r="G919" i="20"/>
  <c r="F919" i="20"/>
  <c r="E919" i="20"/>
  <c r="D919" i="20" s="1"/>
  <c r="H918" i="20"/>
  <c r="G918" i="20"/>
  <c r="F918" i="20"/>
  <c r="D918" i="20" s="1"/>
  <c r="E918" i="20"/>
  <c r="H917" i="20"/>
  <c r="G917" i="20"/>
  <c r="F917" i="20"/>
  <c r="D917" i="20" s="1"/>
  <c r="E917" i="20"/>
  <c r="H916" i="20"/>
  <c r="G916" i="20"/>
  <c r="F916" i="20"/>
  <c r="E916" i="20"/>
  <c r="D916" i="20"/>
  <c r="H915" i="20"/>
  <c r="G915" i="20"/>
  <c r="F915" i="20"/>
  <c r="E915" i="20"/>
  <c r="D915" i="20" s="1"/>
  <c r="H914" i="20"/>
  <c r="G914" i="20"/>
  <c r="F914" i="20"/>
  <c r="E914" i="20"/>
  <c r="D914" i="20" s="1"/>
  <c r="H913" i="20"/>
  <c r="G913" i="20"/>
  <c r="D913" i="20" s="1"/>
  <c r="F913" i="20"/>
  <c r="E913" i="20"/>
  <c r="H912" i="20"/>
  <c r="D912" i="20" s="1"/>
  <c r="G912" i="20"/>
  <c r="F912" i="20"/>
  <c r="E912" i="20"/>
  <c r="H911" i="20"/>
  <c r="G911" i="20"/>
  <c r="F911" i="20"/>
  <c r="E911" i="20"/>
  <c r="D911" i="20" s="1"/>
  <c r="D910" i="20"/>
  <c r="D909" i="20"/>
  <c r="D908" i="20"/>
  <c r="D907" i="20"/>
  <c r="D906" i="20"/>
  <c r="D905" i="20"/>
  <c r="H904" i="20"/>
  <c r="D904" i="20" s="1"/>
  <c r="G904" i="20"/>
  <c r="F904" i="20"/>
  <c r="E904" i="20"/>
  <c r="H903" i="20"/>
  <c r="G903" i="20"/>
  <c r="F903" i="20"/>
  <c r="E903" i="20"/>
  <c r="D903" i="20" s="1"/>
  <c r="H902" i="20"/>
  <c r="G902" i="20"/>
  <c r="F902" i="20"/>
  <c r="D902" i="20" s="1"/>
  <c r="E902" i="20"/>
  <c r="H901" i="20"/>
  <c r="G901" i="20"/>
  <c r="F901" i="20"/>
  <c r="D901" i="20" s="1"/>
  <c r="E901" i="20"/>
  <c r="H900" i="20"/>
  <c r="G900" i="20"/>
  <c r="F900" i="20"/>
  <c r="E900" i="20"/>
  <c r="D900" i="20"/>
  <c r="H899" i="20"/>
  <c r="G899" i="20"/>
  <c r="F899" i="20"/>
  <c r="E899" i="20"/>
  <c r="D899" i="20" s="1"/>
  <c r="H898" i="20"/>
  <c r="G898" i="20"/>
  <c r="F898" i="20"/>
  <c r="E898" i="20"/>
  <c r="D898" i="20" s="1"/>
  <c r="H897" i="20"/>
  <c r="G897" i="20"/>
  <c r="D897" i="20" s="1"/>
  <c r="F897" i="20"/>
  <c r="E897" i="20"/>
  <c r="H896" i="20"/>
  <c r="D896" i="20" s="1"/>
  <c r="G896" i="20"/>
  <c r="F896" i="20"/>
  <c r="E896" i="20"/>
  <c r="H895" i="20"/>
  <c r="G895" i="20"/>
  <c r="F895" i="20"/>
  <c r="E895" i="20"/>
  <c r="D895" i="20" s="1"/>
  <c r="H894" i="20"/>
  <c r="G894" i="20"/>
  <c r="F894" i="20"/>
  <c r="D894" i="20" s="1"/>
  <c r="E894" i="20"/>
  <c r="H893" i="20"/>
  <c r="G893" i="20"/>
  <c r="D893" i="20" s="1"/>
  <c r="F893" i="20"/>
  <c r="E893" i="20"/>
  <c r="H892" i="20"/>
  <c r="G892" i="20"/>
  <c r="F892" i="20"/>
  <c r="E892" i="20"/>
  <c r="D892" i="20"/>
  <c r="H891" i="20"/>
  <c r="G891" i="20"/>
  <c r="F891" i="20"/>
  <c r="E891" i="20"/>
  <c r="D891" i="20" s="1"/>
  <c r="H890" i="20"/>
  <c r="G890" i="20"/>
  <c r="F890" i="20"/>
  <c r="E890" i="20"/>
  <c r="D890" i="20" s="1"/>
  <c r="H889" i="20"/>
  <c r="G889" i="20"/>
  <c r="D889" i="20" s="1"/>
  <c r="F889" i="20"/>
  <c r="E889" i="20"/>
  <c r="H888" i="20"/>
  <c r="D888" i="20" s="1"/>
  <c r="G888" i="20"/>
  <c r="F888" i="20"/>
  <c r="E888" i="20"/>
  <c r="H887" i="20"/>
  <c r="G887" i="20"/>
  <c r="F887" i="20"/>
  <c r="E887" i="20"/>
  <c r="D887" i="20" s="1"/>
  <c r="H886" i="20"/>
  <c r="G886" i="20"/>
  <c r="F886" i="20"/>
  <c r="E886" i="20"/>
  <c r="D886" i="20" s="1"/>
  <c r="H885" i="20"/>
  <c r="G885" i="20"/>
  <c r="D885" i="20" s="1"/>
  <c r="F885" i="20"/>
  <c r="E885" i="20"/>
  <c r="H884" i="20"/>
  <c r="G884" i="20"/>
  <c r="F884" i="20"/>
  <c r="E884" i="20"/>
  <c r="D884" i="20"/>
  <c r="H883" i="20"/>
  <c r="G883" i="20"/>
  <c r="F883" i="20"/>
  <c r="E883" i="20"/>
  <c r="D883" i="20" s="1"/>
  <c r="H882" i="20"/>
  <c r="G882" i="20"/>
  <c r="F882" i="20"/>
  <c r="D882" i="20" s="1"/>
  <c r="E882" i="20"/>
  <c r="H881" i="20"/>
  <c r="G881" i="20"/>
  <c r="D881" i="20" s="1"/>
  <c r="F881" i="20"/>
  <c r="E881" i="20"/>
  <c r="H880" i="20"/>
  <c r="D880" i="20" s="1"/>
  <c r="G880" i="20"/>
  <c r="F880" i="20"/>
  <c r="E880" i="20"/>
  <c r="H879" i="20"/>
  <c r="G879" i="20"/>
  <c r="F879" i="20"/>
  <c r="E879" i="20"/>
  <c r="D879" i="20" s="1"/>
  <c r="H878" i="20"/>
  <c r="G878" i="20"/>
  <c r="F878" i="20"/>
  <c r="E878" i="20"/>
  <c r="D878" i="20" s="1"/>
  <c r="H877" i="20"/>
  <c r="G877" i="20"/>
  <c r="F877" i="20"/>
  <c r="E877" i="20"/>
  <c r="D877" i="20" s="1"/>
  <c r="H876" i="20"/>
  <c r="G876" i="20"/>
  <c r="F876" i="20"/>
  <c r="E876" i="20"/>
  <c r="D876" i="20"/>
  <c r="H875" i="20"/>
  <c r="G875" i="20"/>
  <c r="F875" i="20"/>
  <c r="E875" i="20"/>
  <c r="D875" i="20" s="1"/>
  <c r="H874" i="20"/>
  <c r="G874" i="20"/>
  <c r="F874" i="20"/>
  <c r="E874" i="20"/>
  <c r="D874" i="20" s="1"/>
  <c r="D873" i="20"/>
  <c r="D872" i="20"/>
  <c r="D871" i="20"/>
  <c r="H870" i="20"/>
  <c r="G870" i="20"/>
  <c r="F870" i="20"/>
  <c r="E870" i="20"/>
  <c r="D870" i="20" s="1"/>
  <c r="H869" i="20"/>
  <c r="G869" i="20"/>
  <c r="D869" i="20" s="1"/>
  <c r="F869" i="20"/>
  <c r="E869" i="20"/>
  <c r="H868" i="20"/>
  <c r="D868" i="20" s="1"/>
  <c r="G868" i="20"/>
  <c r="F868" i="20"/>
  <c r="E868" i="20"/>
  <c r="H867" i="20"/>
  <c r="G867" i="20"/>
  <c r="F867" i="20"/>
  <c r="E867" i="20"/>
  <c r="D867" i="20" s="1"/>
  <c r="H866" i="20"/>
  <c r="G866" i="20"/>
  <c r="F866" i="20"/>
  <c r="E866" i="20"/>
  <c r="D866" i="20" s="1"/>
  <c r="H865" i="20"/>
  <c r="G865" i="20"/>
  <c r="F865" i="20"/>
  <c r="D865" i="20" s="1"/>
  <c r="E865" i="20"/>
  <c r="H864" i="20"/>
  <c r="G864" i="20"/>
  <c r="F864" i="20"/>
  <c r="E864" i="20"/>
  <c r="D864" i="20"/>
  <c r="H863" i="20"/>
  <c r="G863" i="20"/>
  <c r="F863" i="20"/>
  <c r="E863" i="20"/>
  <c r="D863" i="20" s="1"/>
  <c r="H862" i="20"/>
  <c r="G862" i="20"/>
  <c r="F862" i="20"/>
  <c r="E862" i="20"/>
  <c r="D862" i="20" s="1"/>
  <c r="H861" i="20"/>
  <c r="G861" i="20"/>
  <c r="D861" i="20" s="1"/>
  <c r="F861" i="20"/>
  <c r="E861" i="20"/>
  <c r="H860" i="20"/>
  <c r="D860" i="20" s="1"/>
  <c r="G860" i="20"/>
  <c r="F860" i="20"/>
  <c r="E860" i="20"/>
  <c r="H859" i="20"/>
  <c r="G859" i="20"/>
  <c r="F859" i="20"/>
  <c r="E859" i="20"/>
  <c r="D859" i="20" s="1"/>
  <c r="H858" i="20"/>
  <c r="G858" i="20"/>
  <c r="F858" i="20"/>
  <c r="E858" i="20"/>
  <c r="D858" i="20" s="1"/>
  <c r="H857" i="20"/>
  <c r="G857" i="20"/>
  <c r="D857" i="20" s="1"/>
  <c r="F857" i="20"/>
  <c r="E857" i="20"/>
  <c r="H856" i="20"/>
  <c r="G856" i="20"/>
  <c r="F856" i="20"/>
  <c r="E856" i="20"/>
  <c r="D856" i="20"/>
  <c r="H855" i="20"/>
  <c r="G855" i="20"/>
  <c r="F855" i="20"/>
  <c r="E855" i="20"/>
  <c r="D855" i="20" s="1"/>
  <c r="H854" i="20"/>
  <c r="G854" i="20"/>
  <c r="F854" i="20"/>
  <c r="E854" i="20"/>
  <c r="D854" i="20" s="1"/>
  <c r="H853" i="20"/>
  <c r="G853" i="20"/>
  <c r="D853" i="20" s="1"/>
  <c r="F853" i="20"/>
  <c r="E853" i="20"/>
  <c r="H852" i="20"/>
  <c r="D852" i="20" s="1"/>
  <c r="G852" i="20"/>
  <c r="F852" i="20"/>
  <c r="E852" i="20"/>
  <c r="H851" i="20"/>
  <c r="G851" i="20"/>
  <c r="F851" i="20"/>
  <c r="E851" i="20"/>
  <c r="D851" i="20" s="1"/>
  <c r="H850" i="20"/>
  <c r="G850" i="20"/>
  <c r="F850" i="20"/>
  <c r="E850" i="20"/>
  <c r="D850" i="20" s="1"/>
  <c r="H849" i="20"/>
  <c r="G849" i="20"/>
  <c r="D849" i="20" s="1"/>
  <c r="F849" i="20"/>
  <c r="E849" i="20"/>
  <c r="H848" i="20"/>
  <c r="G848" i="20"/>
  <c r="F848" i="20"/>
  <c r="E848" i="20"/>
  <c r="D848" i="20"/>
  <c r="H847" i="20"/>
  <c r="G847" i="20"/>
  <c r="F847" i="20"/>
  <c r="E847" i="20"/>
  <c r="D847" i="20" s="1"/>
  <c r="H846" i="20"/>
  <c r="G846" i="20"/>
  <c r="F846" i="20"/>
  <c r="E846" i="20"/>
  <c r="D846" i="20" s="1"/>
  <c r="H845" i="20"/>
  <c r="G845" i="20"/>
  <c r="D845" i="20" s="1"/>
  <c r="F845" i="20"/>
  <c r="E845" i="20"/>
  <c r="H844" i="20"/>
  <c r="D844" i="20" s="1"/>
  <c r="G844" i="20"/>
  <c r="F844" i="20"/>
  <c r="E844" i="20"/>
  <c r="H843" i="20"/>
  <c r="G843" i="20"/>
  <c r="F843" i="20"/>
  <c r="E843" i="20"/>
  <c r="D843" i="20" s="1"/>
  <c r="D842" i="20"/>
  <c r="D841" i="20"/>
  <c r="D840" i="20"/>
  <c r="H839" i="20"/>
  <c r="G839" i="20"/>
  <c r="F839" i="20"/>
  <c r="E839" i="20"/>
  <c r="D839" i="20" s="1"/>
  <c r="H838" i="20"/>
  <c r="G838" i="20"/>
  <c r="F838" i="20"/>
  <c r="E838" i="20"/>
  <c r="D838" i="20" s="1"/>
  <c r="H837" i="20"/>
  <c r="G837" i="20"/>
  <c r="D837" i="20" s="1"/>
  <c r="F837" i="20"/>
  <c r="E837" i="20"/>
  <c r="H836" i="20"/>
  <c r="G836" i="20"/>
  <c r="F836" i="20"/>
  <c r="E836" i="20"/>
  <c r="D836" i="20"/>
  <c r="H835" i="20"/>
  <c r="G835" i="20"/>
  <c r="F835" i="20"/>
  <c r="E835" i="20"/>
  <c r="D835" i="20" s="1"/>
  <c r="H834" i="20"/>
  <c r="G834" i="20"/>
  <c r="F834" i="20"/>
  <c r="E834" i="20"/>
  <c r="D834" i="20" s="1"/>
  <c r="H833" i="20"/>
  <c r="G833" i="20"/>
  <c r="D833" i="20" s="1"/>
  <c r="F833" i="20"/>
  <c r="E833" i="20"/>
  <c r="H832" i="20"/>
  <c r="D832" i="20" s="1"/>
  <c r="G832" i="20"/>
  <c r="F832" i="20"/>
  <c r="E832" i="20"/>
  <c r="H831" i="20"/>
  <c r="G831" i="20"/>
  <c r="F831" i="20"/>
  <c r="E831" i="20"/>
  <c r="D831" i="20" s="1"/>
  <c r="H830" i="20"/>
  <c r="G830" i="20"/>
  <c r="F830" i="20"/>
  <c r="E830" i="20"/>
  <c r="D830" i="20" s="1"/>
  <c r="H829" i="20"/>
  <c r="G829" i="20"/>
  <c r="F829" i="20"/>
  <c r="E829" i="20"/>
  <c r="D829" i="20" s="1"/>
  <c r="H828" i="20"/>
  <c r="G828" i="20"/>
  <c r="F828" i="20"/>
  <c r="E828" i="20"/>
  <c r="D828" i="20"/>
  <c r="H827" i="20"/>
  <c r="G827" i="20"/>
  <c r="F827" i="20"/>
  <c r="E827" i="20"/>
  <c r="D827" i="20" s="1"/>
  <c r="H826" i="20"/>
  <c r="G826" i="20"/>
  <c r="F826" i="20"/>
  <c r="D826" i="20" s="1"/>
  <c r="E826" i="20"/>
  <c r="H825" i="20"/>
  <c r="G825" i="20"/>
  <c r="D825" i="20" s="1"/>
  <c r="F825" i="20"/>
  <c r="E825" i="20"/>
  <c r="H824" i="20"/>
  <c r="D824" i="20" s="1"/>
  <c r="G824" i="20"/>
  <c r="F824" i="20"/>
  <c r="E824" i="20"/>
  <c r="H823" i="20"/>
  <c r="G823" i="20"/>
  <c r="F823" i="20"/>
  <c r="E823" i="20"/>
  <c r="D823" i="20" s="1"/>
  <c r="H822" i="20"/>
  <c r="G822" i="20"/>
  <c r="F822" i="20"/>
  <c r="E822" i="20"/>
  <c r="D822" i="20" s="1"/>
  <c r="H821" i="20"/>
  <c r="G821" i="20"/>
  <c r="F821" i="20"/>
  <c r="E821" i="20"/>
  <c r="D821" i="20" s="1"/>
  <c r="H820" i="20"/>
  <c r="G820" i="20"/>
  <c r="F820" i="20"/>
  <c r="E820" i="20"/>
  <c r="D820" i="20"/>
  <c r="H819" i="20"/>
  <c r="G819" i="20"/>
  <c r="F819" i="20"/>
  <c r="E819" i="20"/>
  <c r="D819" i="20" s="1"/>
  <c r="H818" i="20"/>
  <c r="G818" i="20"/>
  <c r="F818" i="20"/>
  <c r="D818" i="20" s="1"/>
  <c r="E818" i="20"/>
  <c r="H817" i="20"/>
  <c r="G817" i="20"/>
  <c r="D817" i="20" s="1"/>
  <c r="F817" i="20"/>
  <c r="E817" i="20"/>
  <c r="H816" i="20"/>
  <c r="D816" i="20" s="1"/>
  <c r="G816" i="20"/>
  <c r="F816" i="20"/>
  <c r="E816" i="20"/>
  <c r="H815" i="20"/>
  <c r="G815" i="20"/>
  <c r="F815" i="20"/>
  <c r="E815" i="20"/>
  <c r="D815" i="20" s="1"/>
  <c r="H814" i="20"/>
  <c r="G814" i="20"/>
  <c r="F814" i="20"/>
  <c r="E814" i="20"/>
  <c r="D814" i="20" s="1"/>
  <c r="H813" i="20"/>
  <c r="G813" i="20"/>
  <c r="F813" i="20"/>
  <c r="E813" i="20"/>
  <c r="D813" i="20" s="1"/>
  <c r="H812" i="20"/>
  <c r="G812" i="20"/>
  <c r="F812" i="20"/>
  <c r="E812" i="20"/>
  <c r="D812" i="20"/>
  <c r="H811" i="20"/>
  <c r="G811" i="20"/>
  <c r="F811" i="20"/>
  <c r="E811" i="20"/>
  <c r="D811" i="20" s="1"/>
  <c r="H810" i="20"/>
  <c r="G810" i="20"/>
  <c r="F810" i="20"/>
  <c r="D810" i="20" s="1"/>
  <c r="E810" i="20"/>
  <c r="H809" i="20"/>
  <c r="G809" i="20"/>
  <c r="D809" i="20" s="1"/>
  <c r="F809" i="20"/>
  <c r="E809" i="20"/>
  <c r="H808" i="20"/>
  <c r="G808" i="20"/>
  <c r="F808" i="20"/>
  <c r="E808" i="20"/>
  <c r="H807" i="20"/>
  <c r="G807" i="20"/>
  <c r="F807" i="20"/>
  <c r="E807" i="20"/>
  <c r="H806" i="20"/>
  <c r="G806" i="20"/>
  <c r="F806" i="20"/>
  <c r="E806" i="20"/>
  <c r="H805" i="20"/>
  <c r="G805" i="20"/>
  <c r="F805" i="20"/>
  <c r="E805" i="20"/>
  <c r="H804" i="20"/>
  <c r="G804" i="20"/>
  <c r="F804" i="20"/>
  <c r="E804" i="20"/>
  <c r="H803" i="20"/>
  <c r="G803" i="20"/>
  <c r="F803" i="20"/>
  <c r="E803" i="20"/>
  <c r="H802" i="20"/>
  <c r="G802" i="20"/>
  <c r="F802" i="20"/>
  <c r="E802" i="20"/>
  <c r="H801" i="20"/>
  <c r="G801" i="20"/>
  <c r="F801" i="20"/>
  <c r="E801" i="20"/>
  <c r="H800" i="20"/>
  <c r="G800" i="20"/>
  <c r="F800" i="20"/>
  <c r="E800" i="20"/>
  <c r="H799" i="20"/>
  <c r="G799" i="20"/>
  <c r="F799" i="20"/>
  <c r="E799" i="20"/>
  <c r="H798" i="20"/>
  <c r="G798" i="20"/>
  <c r="F798" i="20"/>
  <c r="E798" i="20"/>
  <c r="H797" i="20"/>
  <c r="G797" i="20"/>
  <c r="F797" i="20"/>
  <c r="E797" i="20"/>
  <c r="H796" i="20"/>
  <c r="G796" i="20"/>
  <c r="F796" i="20"/>
  <c r="E796" i="20"/>
  <c r="H795" i="20"/>
  <c r="G795" i="20"/>
  <c r="F795" i="20"/>
  <c r="E795" i="20"/>
  <c r="H794" i="20"/>
  <c r="G794" i="20"/>
  <c r="F794" i="20"/>
  <c r="E794" i="20"/>
  <c r="H793" i="20"/>
  <c r="G793" i="20"/>
  <c r="F793" i="20"/>
  <c r="E793" i="20"/>
  <c r="H792" i="20"/>
  <c r="G792" i="20"/>
  <c r="F792" i="20"/>
  <c r="E792" i="20"/>
  <c r="H791" i="20"/>
  <c r="G791" i="20"/>
  <c r="F791" i="20"/>
  <c r="E791" i="20"/>
  <c r="H790" i="20"/>
  <c r="G790" i="20"/>
  <c r="F790" i="20"/>
  <c r="E790" i="20"/>
  <c r="H789" i="20"/>
  <c r="G789" i="20"/>
  <c r="F789" i="20"/>
  <c r="E789" i="20"/>
  <c r="H788" i="20"/>
  <c r="G788" i="20"/>
  <c r="F788" i="20"/>
  <c r="E788" i="20"/>
  <c r="H787" i="20"/>
  <c r="G787" i="20"/>
  <c r="F787" i="20"/>
  <c r="E787" i="20"/>
  <c r="H786" i="20"/>
  <c r="G786" i="20"/>
  <c r="F786" i="20"/>
  <c r="E786" i="20"/>
  <c r="H785" i="20"/>
  <c r="G785" i="20"/>
  <c r="F785" i="20"/>
  <c r="E785" i="20"/>
  <c r="H784" i="20"/>
  <c r="G784" i="20"/>
  <c r="F784" i="20"/>
  <c r="E784" i="20"/>
  <c r="H783" i="20"/>
  <c r="G783" i="20"/>
  <c r="F783" i="20"/>
  <c r="E783" i="20"/>
  <c r="H782" i="20"/>
  <c r="G782" i="20"/>
  <c r="F782" i="20"/>
  <c r="E782" i="20"/>
  <c r="H781" i="20"/>
  <c r="G781" i="20"/>
  <c r="F781" i="20"/>
  <c r="E781" i="20"/>
  <c r="H780" i="20"/>
  <c r="G780" i="20"/>
  <c r="F780" i="20"/>
  <c r="E780" i="20"/>
  <c r="H779" i="20"/>
  <c r="G779" i="20"/>
  <c r="F779" i="20"/>
  <c r="E779" i="20"/>
  <c r="H778" i="20"/>
  <c r="G778" i="20"/>
  <c r="F778" i="20"/>
  <c r="E778" i="20"/>
  <c r="H772" i="20"/>
  <c r="G772" i="20"/>
  <c r="F772" i="20"/>
  <c r="E772" i="20"/>
  <c r="H771" i="20"/>
  <c r="G771" i="20"/>
  <c r="F771" i="20"/>
  <c r="E771" i="20"/>
  <c r="H770" i="20"/>
  <c r="G770" i="20"/>
  <c r="F770" i="20"/>
  <c r="E770" i="20"/>
  <c r="H769" i="20"/>
  <c r="G769" i="20"/>
  <c r="F769" i="20"/>
  <c r="E769" i="20"/>
  <c r="H768" i="20"/>
  <c r="G768" i="20"/>
  <c r="F768" i="20"/>
  <c r="E768" i="20"/>
  <c r="H767" i="20"/>
  <c r="G767" i="20"/>
  <c r="F767" i="20"/>
  <c r="E767" i="20"/>
  <c r="H766" i="20"/>
  <c r="G766" i="20"/>
  <c r="F766" i="20"/>
  <c r="E766" i="20"/>
  <c r="H765" i="20"/>
  <c r="G765" i="20"/>
  <c r="F765" i="20"/>
  <c r="E765" i="20"/>
  <c r="H764" i="20"/>
  <c r="G764" i="20"/>
  <c r="F764" i="20"/>
  <c r="E764" i="20"/>
  <c r="H763" i="20"/>
  <c r="G763" i="20"/>
  <c r="F763" i="20"/>
  <c r="E763" i="20"/>
  <c r="H762" i="20"/>
  <c r="G762" i="20"/>
  <c r="F762" i="20"/>
  <c r="E762" i="20"/>
  <c r="H761" i="20"/>
  <c r="G761" i="20"/>
  <c r="F761" i="20"/>
  <c r="E761" i="20"/>
  <c r="H760" i="20"/>
  <c r="G760" i="20"/>
  <c r="F760" i="20"/>
  <c r="E760" i="20"/>
  <c r="H759" i="20"/>
  <c r="G759" i="20"/>
  <c r="F759" i="20"/>
  <c r="E759" i="20"/>
  <c r="H758" i="20"/>
  <c r="G758" i="20"/>
  <c r="F758" i="20"/>
  <c r="E758" i="20"/>
  <c r="H757" i="20"/>
  <c r="G757" i="20"/>
  <c r="F757" i="20"/>
  <c r="E757" i="20"/>
  <c r="H756" i="20"/>
  <c r="G756" i="20"/>
  <c r="F756" i="20"/>
  <c r="E756" i="20"/>
  <c r="H755" i="20"/>
  <c r="G755" i="20"/>
  <c r="F755" i="20"/>
  <c r="E755" i="20"/>
  <c r="H754" i="20"/>
  <c r="G754" i="20"/>
  <c r="F754" i="20"/>
  <c r="E754" i="20"/>
  <c r="H753" i="20"/>
  <c r="G753" i="20"/>
  <c r="F753" i="20"/>
  <c r="E753" i="20"/>
  <c r="H752" i="20"/>
  <c r="G752" i="20"/>
  <c r="F752" i="20"/>
  <c r="E752" i="20"/>
  <c r="H751" i="20"/>
  <c r="G751" i="20"/>
  <c r="F751" i="20"/>
  <c r="E751" i="20"/>
  <c r="H750" i="20"/>
  <c r="G750" i="20"/>
  <c r="F750" i="20"/>
  <c r="E750" i="20"/>
  <c r="H749" i="20"/>
  <c r="G749" i="20"/>
  <c r="F749" i="20"/>
  <c r="E749" i="20"/>
  <c r="H748" i="20"/>
  <c r="G748" i="20"/>
  <c r="F748" i="20"/>
  <c r="E748" i="20"/>
  <c r="H747" i="20"/>
  <c r="G747" i="20"/>
  <c r="F747" i="20"/>
  <c r="E747" i="20"/>
  <c r="H746" i="20"/>
  <c r="G746" i="20"/>
  <c r="F746" i="20"/>
  <c r="E746" i="20"/>
  <c r="H745" i="20"/>
  <c r="G745" i="20"/>
  <c r="F745" i="20"/>
  <c r="E745" i="20"/>
  <c r="H744" i="20"/>
  <c r="G744" i="20"/>
  <c r="F744" i="20"/>
  <c r="E744" i="20"/>
  <c r="H743" i="20"/>
  <c r="G743" i="20"/>
  <c r="F743" i="20"/>
  <c r="E743" i="20"/>
  <c r="H739" i="20"/>
  <c r="G739" i="20"/>
  <c r="F739" i="20"/>
  <c r="E739" i="20"/>
  <c r="H738" i="20"/>
  <c r="G738" i="20"/>
  <c r="F738" i="20"/>
  <c r="E738" i="20"/>
  <c r="H737" i="20"/>
  <c r="G737" i="20"/>
  <c r="F737" i="20"/>
  <c r="E737" i="20"/>
  <c r="H736" i="20"/>
  <c r="G736" i="20"/>
  <c r="F736" i="20"/>
  <c r="E736" i="20"/>
  <c r="H735" i="20"/>
  <c r="G735" i="20"/>
  <c r="F735" i="20"/>
  <c r="E735" i="20"/>
  <c r="H734" i="20"/>
  <c r="G734" i="20"/>
  <c r="F734" i="20"/>
  <c r="E734" i="20"/>
  <c r="H733" i="20"/>
  <c r="G733" i="20"/>
  <c r="F733" i="20"/>
  <c r="E733" i="20"/>
  <c r="H732" i="20"/>
  <c r="G732" i="20"/>
  <c r="F732" i="20"/>
  <c r="E732" i="20"/>
  <c r="H731" i="20"/>
  <c r="G731" i="20"/>
  <c r="F731" i="20"/>
  <c r="E731" i="20"/>
  <c r="H730" i="20"/>
  <c r="G730" i="20"/>
  <c r="F730" i="20"/>
  <c r="E730" i="20"/>
  <c r="H729" i="20"/>
  <c r="G729" i="20"/>
  <c r="F729" i="20"/>
  <c r="E729" i="20"/>
  <c r="H728" i="20"/>
  <c r="G728" i="20"/>
  <c r="F728" i="20"/>
  <c r="E728" i="20"/>
  <c r="H727" i="20"/>
  <c r="G727" i="20"/>
  <c r="F727" i="20"/>
  <c r="E727" i="20"/>
  <c r="H726" i="20"/>
  <c r="G726" i="20"/>
  <c r="F726" i="20"/>
  <c r="E726" i="20"/>
  <c r="H725" i="20"/>
  <c r="G725" i="20"/>
  <c r="F725" i="20"/>
  <c r="E725" i="20"/>
  <c r="H724" i="20"/>
  <c r="G724" i="20"/>
  <c r="F724" i="20"/>
  <c r="E724" i="20"/>
  <c r="H723" i="20"/>
  <c r="G723" i="20"/>
  <c r="F723" i="20"/>
  <c r="E723" i="20"/>
  <c r="H722" i="20"/>
  <c r="G722" i="20"/>
  <c r="F722" i="20"/>
  <c r="E722" i="20"/>
  <c r="H721" i="20"/>
  <c r="G721" i="20"/>
  <c r="F721" i="20"/>
  <c r="E721" i="20"/>
  <c r="H720" i="20"/>
  <c r="G720" i="20"/>
  <c r="F720" i="20"/>
  <c r="E720" i="20"/>
  <c r="H719" i="20"/>
  <c r="G719" i="20"/>
  <c r="F719" i="20"/>
  <c r="E719" i="20"/>
  <c r="H718" i="20"/>
  <c r="G718" i="20"/>
  <c r="F718" i="20"/>
  <c r="E718" i="20"/>
  <c r="H717" i="20"/>
  <c r="G717" i="20"/>
  <c r="F717" i="20"/>
  <c r="E717" i="20"/>
  <c r="H716" i="20"/>
  <c r="G716" i="20"/>
  <c r="F716" i="20"/>
  <c r="E716" i="20"/>
  <c r="H715" i="20"/>
  <c r="G715" i="20"/>
  <c r="F715" i="20"/>
  <c r="E715" i="20"/>
  <c r="H714" i="20"/>
  <c r="G714" i="20"/>
  <c r="F714" i="20"/>
  <c r="E714" i="20"/>
  <c r="H713" i="20"/>
  <c r="G713" i="20"/>
  <c r="F713" i="20"/>
  <c r="E713" i="20"/>
  <c r="H712" i="20"/>
  <c r="G712" i="20"/>
  <c r="F712" i="20"/>
  <c r="E712" i="20"/>
  <c r="H711" i="20"/>
  <c r="G711" i="20"/>
  <c r="F711" i="20"/>
  <c r="E711" i="20"/>
  <c r="H710" i="20"/>
  <c r="G710" i="20"/>
  <c r="F710" i="20"/>
  <c r="E710" i="20"/>
  <c r="H709" i="20"/>
  <c r="G709" i="20"/>
  <c r="F709" i="20"/>
  <c r="E709" i="20"/>
  <c r="H708" i="20"/>
  <c r="G708" i="20"/>
  <c r="F708" i="20"/>
  <c r="E708" i="20"/>
  <c r="H707" i="20"/>
  <c r="G707" i="20"/>
  <c r="F707" i="20"/>
  <c r="E707" i="20"/>
  <c r="H706" i="20"/>
  <c r="G706" i="20"/>
  <c r="F706" i="20"/>
  <c r="E706" i="20"/>
  <c r="H705" i="20"/>
  <c r="G705" i="20"/>
  <c r="F705" i="20"/>
  <c r="E705" i="20"/>
  <c r="H704" i="20"/>
  <c r="G704" i="20"/>
  <c r="F704" i="20"/>
  <c r="E704" i="20"/>
  <c r="H703" i="20"/>
  <c r="G703" i="20"/>
  <c r="F703" i="20"/>
  <c r="E703" i="20"/>
  <c r="H702" i="20"/>
  <c r="G702" i="20"/>
  <c r="F702" i="20"/>
  <c r="E702" i="20"/>
  <c r="H701" i="20"/>
  <c r="G701" i="20"/>
  <c r="F701" i="20"/>
  <c r="E701" i="20"/>
  <c r="H700" i="20"/>
  <c r="G700" i="20"/>
  <c r="F700" i="20"/>
  <c r="E700" i="20"/>
  <c r="H699" i="20"/>
  <c r="G699" i="20"/>
  <c r="F699" i="20"/>
  <c r="E699" i="20"/>
  <c r="H698" i="20"/>
  <c r="G698" i="20"/>
  <c r="F698" i="20"/>
  <c r="E698" i="20"/>
  <c r="H697" i="20"/>
  <c r="G697" i="20"/>
  <c r="F697" i="20"/>
  <c r="E697" i="20"/>
  <c r="H696" i="20"/>
  <c r="G696" i="20"/>
  <c r="F696" i="20"/>
  <c r="E696" i="20"/>
  <c r="H695" i="20"/>
  <c r="G695" i="20"/>
  <c r="F695" i="20"/>
  <c r="E695" i="20"/>
  <c r="H694" i="20"/>
  <c r="G694" i="20"/>
  <c r="F694" i="20"/>
  <c r="E694" i="20"/>
  <c r="H693" i="20"/>
  <c r="G693" i="20"/>
  <c r="F693" i="20"/>
  <c r="E693" i="20"/>
  <c r="H692" i="20"/>
  <c r="G692" i="20"/>
  <c r="F692" i="20"/>
  <c r="E692" i="20"/>
  <c r="H691" i="20"/>
  <c r="G691" i="20"/>
  <c r="F691" i="20"/>
  <c r="E691" i="20"/>
  <c r="H690" i="20"/>
  <c r="G690" i="20"/>
  <c r="F690" i="20"/>
  <c r="E690" i="20"/>
  <c r="H689" i="20"/>
  <c r="G689" i="20"/>
  <c r="F689" i="20"/>
  <c r="E689" i="20"/>
  <c r="H688" i="20"/>
  <c r="G688" i="20"/>
  <c r="F688" i="20"/>
  <c r="E688" i="20"/>
  <c r="H687" i="20"/>
  <c r="G687" i="20"/>
  <c r="F687" i="20"/>
  <c r="E687" i="20"/>
  <c r="H686" i="20"/>
  <c r="G686" i="20"/>
  <c r="F686" i="20"/>
  <c r="E686" i="20"/>
  <c r="H685" i="20"/>
  <c r="G685" i="20"/>
  <c r="F685" i="20"/>
  <c r="E685" i="20"/>
  <c r="H684" i="20"/>
  <c r="G684" i="20"/>
  <c r="F684" i="20"/>
  <c r="E684" i="20"/>
  <c r="H683" i="20"/>
  <c r="G683" i="20"/>
  <c r="F683" i="20"/>
  <c r="E683" i="20"/>
  <c r="H682" i="20"/>
  <c r="G682" i="20"/>
  <c r="F682" i="20"/>
  <c r="E682" i="20"/>
  <c r="H681" i="20"/>
  <c r="G681" i="20"/>
  <c r="F681" i="20"/>
  <c r="E681" i="20"/>
  <c r="H680" i="20"/>
  <c r="G680" i="20"/>
  <c r="F680" i="20"/>
  <c r="E680" i="20"/>
  <c r="H679" i="20"/>
  <c r="G679" i="20"/>
  <c r="F679" i="20"/>
  <c r="E679" i="20"/>
  <c r="H673" i="20"/>
  <c r="G673" i="20"/>
  <c r="F673" i="20"/>
  <c r="E673" i="20"/>
  <c r="H672" i="20"/>
  <c r="G672" i="20"/>
  <c r="F672" i="20"/>
  <c r="E672" i="20"/>
  <c r="H671" i="20"/>
  <c r="G671" i="20"/>
  <c r="F671" i="20"/>
  <c r="E671" i="20"/>
  <c r="H670" i="20"/>
  <c r="G670" i="20"/>
  <c r="F670" i="20"/>
  <c r="E670" i="20"/>
  <c r="H669" i="20"/>
  <c r="G669" i="20"/>
  <c r="F669" i="20"/>
  <c r="E669" i="20"/>
  <c r="H668" i="20"/>
  <c r="G668" i="20"/>
  <c r="F668" i="20"/>
  <c r="E668" i="20"/>
  <c r="H667" i="20"/>
  <c r="G667" i="20"/>
  <c r="F667" i="20"/>
  <c r="E667" i="20"/>
  <c r="H666" i="20"/>
  <c r="G666" i="20"/>
  <c r="F666" i="20"/>
  <c r="E666" i="20"/>
  <c r="H665" i="20"/>
  <c r="G665" i="20"/>
  <c r="F665" i="20"/>
  <c r="E665" i="20"/>
  <c r="H664" i="20"/>
  <c r="G664" i="20"/>
  <c r="F664" i="20"/>
  <c r="E664" i="20"/>
  <c r="H663" i="20"/>
  <c r="G663" i="20"/>
  <c r="F663" i="20"/>
  <c r="E663" i="20"/>
  <c r="H662" i="20"/>
  <c r="G662" i="20"/>
  <c r="F662" i="20"/>
  <c r="E662" i="20"/>
  <c r="H661" i="20"/>
  <c r="G661" i="20"/>
  <c r="F661" i="20"/>
  <c r="E661" i="20"/>
  <c r="H660" i="20"/>
  <c r="G660" i="20"/>
  <c r="F660" i="20"/>
  <c r="E660" i="20"/>
  <c r="H659" i="20"/>
  <c r="G659" i="20"/>
  <c r="F659" i="20"/>
  <c r="E659" i="20"/>
  <c r="H658" i="20"/>
  <c r="G658" i="20"/>
  <c r="F658" i="20"/>
  <c r="E658" i="20"/>
  <c r="H657" i="20"/>
  <c r="G657" i="20"/>
  <c r="F657" i="20"/>
  <c r="E657" i="20"/>
  <c r="H656" i="20"/>
  <c r="G656" i="20"/>
  <c r="F656" i="20"/>
  <c r="E656" i="20"/>
  <c r="H655" i="20"/>
  <c r="G655" i="20"/>
  <c r="F655" i="20"/>
  <c r="E655" i="20"/>
  <c r="H654" i="20"/>
  <c r="G654" i="20"/>
  <c r="F654" i="20"/>
  <c r="E654" i="20"/>
  <c r="H653" i="20"/>
  <c r="G653" i="20"/>
  <c r="F653" i="20"/>
  <c r="E653" i="20"/>
  <c r="H652" i="20"/>
  <c r="G652" i="20"/>
  <c r="F652" i="20"/>
  <c r="E652" i="20"/>
  <c r="H651" i="20"/>
  <c r="G651" i="20"/>
  <c r="F651" i="20"/>
  <c r="E651" i="20"/>
  <c r="H650" i="20"/>
  <c r="G650" i="20"/>
  <c r="F650" i="20"/>
  <c r="E650" i="20"/>
  <c r="H649" i="20"/>
  <c r="G649" i="20"/>
  <c r="F649" i="20"/>
  <c r="E649" i="20"/>
  <c r="H648" i="20"/>
  <c r="G648" i="20"/>
  <c r="F648" i="20"/>
  <c r="E648" i="20"/>
  <c r="H647" i="20"/>
  <c r="G647" i="20"/>
  <c r="F647" i="20"/>
  <c r="E647" i="20"/>
  <c r="H646" i="20"/>
  <c r="G646" i="20"/>
  <c r="F646" i="20"/>
  <c r="E646" i="20"/>
  <c r="H645" i="20"/>
  <c r="G645" i="20"/>
  <c r="F645" i="20"/>
  <c r="E645" i="20"/>
  <c r="H644" i="20"/>
  <c r="G644" i="20"/>
  <c r="F644" i="20"/>
  <c r="E644" i="20"/>
  <c r="H643" i="20"/>
  <c r="G643" i="20"/>
  <c r="F643" i="20"/>
  <c r="E643" i="20"/>
  <c r="H640" i="20"/>
  <c r="G640" i="20"/>
  <c r="F640" i="20"/>
  <c r="E640" i="20"/>
  <c r="H639" i="20"/>
  <c r="G639" i="20"/>
  <c r="F639" i="20"/>
  <c r="E639" i="20"/>
  <c r="H638" i="20"/>
  <c r="G638" i="20"/>
  <c r="F638" i="20"/>
  <c r="E638" i="20"/>
  <c r="H637" i="20"/>
  <c r="G637" i="20"/>
  <c r="F637" i="20"/>
  <c r="E637" i="20"/>
  <c r="H636" i="20"/>
  <c r="G636" i="20"/>
  <c r="F636" i="20"/>
  <c r="E636" i="20"/>
  <c r="H635" i="20"/>
  <c r="G635" i="20"/>
  <c r="F635" i="20"/>
  <c r="E635" i="20"/>
  <c r="H634" i="20"/>
  <c r="G634" i="20"/>
  <c r="F634" i="20"/>
  <c r="E634" i="20"/>
  <c r="H633" i="20"/>
  <c r="G633" i="20"/>
  <c r="F633" i="20"/>
  <c r="E633" i="20"/>
  <c r="H632" i="20"/>
  <c r="G632" i="20"/>
  <c r="F632" i="20"/>
  <c r="E632" i="20"/>
  <c r="H631" i="20"/>
  <c r="G631" i="20"/>
  <c r="F631" i="20"/>
  <c r="E631" i="20"/>
  <c r="H630" i="20"/>
  <c r="G630" i="20"/>
  <c r="F630" i="20"/>
  <c r="E630" i="20"/>
  <c r="H629" i="20"/>
  <c r="G629" i="20"/>
  <c r="F629" i="20"/>
  <c r="E629" i="20"/>
  <c r="H628" i="20"/>
  <c r="G628" i="20"/>
  <c r="F628" i="20"/>
  <c r="E628" i="20"/>
  <c r="H627" i="20"/>
  <c r="G627" i="20"/>
  <c r="F627" i="20"/>
  <c r="E627" i="20"/>
  <c r="H626" i="20"/>
  <c r="G626" i="20"/>
  <c r="F626" i="20"/>
  <c r="E626" i="20"/>
  <c r="H625" i="20"/>
  <c r="G625" i="20"/>
  <c r="F625" i="20"/>
  <c r="E625" i="20"/>
  <c r="H624" i="20"/>
  <c r="G624" i="20"/>
  <c r="F624" i="20"/>
  <c r="E624" i="20"/>
  <c r="H623" i="20"/>
  <c r="G623" i="20"/>
  <c r="F623" i="20"/>
  <c r="E623" i="20"/>
  <c r="H622" i="20"/>
  <c r="G622" i="20"/>
  <c r="F622" i="20"/>
  <c r="E622" i="20"/>
  <c r="H621" i="20"/>
  <c r="G621" i="20"/>
  <c r="F621" i="20"/>
  <c r="E621" i="20"/>
  <c r="H620" i="20"/>
  <c r="G620" i="20"/>
  <c r="F620" i="20"/>
  <c r="E620" i="20"/>
  <c r="H619" i="20"/>
  <c r="G619" i="20"/>
  <c r="F619" i="20"/>
  <c r="E619" i="20"/>
  <c r="H618" i="20"/>
  <c r="G618" i="20"/>
  <c r="F618" i="20"/>
  <c r="E618" i="20"/>
  <c r="H617" i="20"/>
  <c r="G617" i="20"/>
  <c r="F617" i="20"/>
  <c r="E617" i="20"/>
  <c r="H616" i="20"/>
  <c r="G616" i="20"/>
  <c r="F616" i="20"/>
  <c r="E616" i="20"/>
  <c r="H615" i="20"/>
  <c r="G615" i="20"/>
  <c r="F615" i="20"/>
  <c r="E615" i="20"/>
  <c r="H614" i="20"/>
  <c r="G614" i="20"/>
  <c r="F614" i="20"/>
  <c r="E614" i="20"/>
  <c r="H613" i="20"/>
  <c r="G613" i="20"/>
  <c r="F613" i="20"/>
  <c r="E613" i="20"/>
  <c r="H612" i="20"/>
  <c r="G612" i="20"/>
  <c r="F612" i="20"/>
  <c r="E612" i="20"/>
  <c r="H611" i="20"/>
  <c r="G611" i="20"/>
  <c r="F611" i="20"/>
  <c r="E611" i="20"/>
  <c r="H610" i="20"/>
  <c r="G610" i="20"/>
  <c r="F610" i="20"/>
  <c r="E610" i="20"/>
  <c r="H603" i="20"/>
  <c r="G603" i="20"/>
  <c r="F603" i="20"/>
  <c r="E603" i="20"/>
  <c r="H602" i="20"/>
  <c r="G602" i="20"/>
  <c r="F602" i="20"/>
  <c r="E602" i="20"/>
  <c r="H601" i="20"/>
  <c r="G601" i="20"/>
  <c r="F601" i="20"/>
  <c r="E601" i="20"/>
  <c r="H600" i="20"/>
  <c r="G600" i="20"/>
  <c r="F600" i="20"/>
  <c r="E600" i="20"/>
  <c r="H599" i="20"/>
  <c r="G599" i="20"/>
  <c r="F599" i="20"/>
  <c r="E599" i="20"/>
  <c r="H598" i="20"/>
  <c r="G598" i="20"/>
  <c r="F598" i="20"/>
  <c r="E598" i="20"/>
  <c r="H597" i="20"/>
  <c r="G597" i="20"/>
  <c r="F597" i="20"/>
  <c r="E597" i="20"/>
  <c r="H596" i="20"/>
  <c r="G596" i="20"/>
  <c r="F596" i="20"/>
  <c r="E596" i="20"/>
  <c r="H595" i="20"/>
  <c r="G595" i="20"/>
  <c r="F595" i="20"/>
  <c r="E595" i="20"/>
  <c r="H594" i="20"/>
  <c r="G594" i="20"/>
  <c r="F594" i="20"/>
  <c r="E594" i="20"/>
  <c r="H593" i="20"/>
  <c r="G593" i="20"/>
  <c r="F593" i="20"/>
  <c r="E593" i="20"/>
  <c r="H592" i="20"/>
  <c r="G592" i="20"/>
  <c r="F592" i="20"/>
  <c r="E592" i="20"/>
  <c r="H591" i="20"/>
  <c r="G591" i="20"/>
  <c r="F591" i="20"/>
  <c r="E591" i="20"/>
  <c r="H590" i="20"/>
  <c r="G590" i="20"/>
  <c r="F590" i="20"/>
  <c r="E590" i="20"/>
  <c r="H589" i="20"/>
  <c r="G589" i="20"/>
  <c r="F589" i="20"/>
  <c r="E589" i="20"/>
  <c r="H588" i="20"/>
  <c r="G588" i="20"/>
  <c r="F588" i="20"/>
  <c r="E588" i="20"/>
  <c r="H587" i="20"/>
  <c r="G587" i="20"/>
  <c r="F587" i="20"/>
  <c r="E587" i="20"/>
  <c r="H586" i="20"/>
  <c r="G586" i="20"/>
  <c r="F586" i="20"/>
  <c r="E586" i="20"/>
  <c r="H585" i="20"/>
  <c r="G585" i="20"/>
  <c r="F585" i="20"/>
  <c r="E585" i="20"/>
  <c r="H584" i="20"/>
  <c r="G584" i="20"/>
  <c r="F584" i="20"/>
  <c r="E584" i="20"/>
  <c r="H583" i="20"/>
  <c r="G583" i="20"/>
  <c r="F583" i="20"/>
  <c r="E583" i="20"/>
  <c r="H582" i="20"/>
  <c r="G582" i="20"/>
  <c r="F582" i="20"/>
  <c r="E582" i="20"/>
  <c r="H581" i="20"/>
  <c r="G581" i="20"/>
  <c r="F581" i="20"/>
  <c r="E581" i="20"/>
  <c r="H580" i="20"/>
  <c r="G580" i="20"/>
  <c r="F580" i="20"/>
  <c r="E580" i="20"/>
  <c r="H579" i="20"/>
  <c r="G579" i="20"/>
  <c r="F579" i="20"/>
  <c r="E579" i="20"/>
  <c r="H578" i="20"/>
  <c r="G578" i="20"/>
  <c r="F578" i="20"/>
  <c r="E578" i="20"/>
  <c r="H577" i="20"/>
  <c r="G577" i="20"/>
  <c r="F577" i="20"/>
  <c r="E577" i="20"/>
  <c r="H576" i="20"/>
  <c r="G576" i="20"/>
  <c r="F576" i="20"/>
  <c r="E576" i="20"/>
  <c r="H575" i="20"/>
  <c r="G575" i="20"/>
  <c r="F575" i="20"/>
  <c r="E575" i="20"/>
  <c r="H574" i="20"/>
  <c r="G574" i="20"/>
  <c r="F574" i="20"/>
  <c r="E574" i="20"/>
  <c r="H569" i="20"/>
  <c r="G569" i="20"/>
  <c r="F569" i="20"/>
  <c r="E569" i="20"/>
  <c r="H568" i="20"/>
  <c r="G568" i="20"/>
  <c r="F568" i="20"/>
  <c r="E568" i="20"/>
  <c r="H567" i="20"/>
  <c r="G567" i="20"/>
  <c r="F567" i="20"/>
  <c r="E567" i="20"/>
  <c r="H566" i="20"/>
  <c r="G566" i="20"/>
  <c r="F566" i="20"/>
  <c r="E566" i="20"/>
  <c r="H565" i="20"/>
  <c r="G565" i="20"/>
  <c r="F565" i="20"/>
  <c r="E565" i="20"/>
  <c r="H564" i="20"/>
  <c r="G564" i="20"/>
  <c r="F564" i="20"/>
  <c r="E564" i="20"/>
  <c r="H563" i="20"/>
  <c r="G563" i="20"/>
  <c r="F563" i="20"/>
  <c r="E563" i="20"/>
  <c r="H562" i="20"/>
  <c r="G562" i="20"/>
  <c r="F562" i="20"/>
  <c r="E562" i="20"/>
  <c r="H561" i="20"/>
  <c r="G561" i="20"/>
  <c r="F561" i="20"/>
  <c r="E561" i="20"/>
  <c r="H560" i="20"/>
  <c r="G560" i="20"/>
  <c r="F560" i="20"/>
  <c r="E560" i="20"/>
  <c r="H559" i="20"/>
  <c r="G559" i="20"/>
  <c r="F559" i="20"/>
  <c r="E559" i="20"/>
  <c r="H558" i="20"/>
  <c r="G558" i="20"/>
  <c r="F558" i="20"/>
  <c r="E558" i="20"/>
  <c r="H557" i="20"/>
  <c r="G557" i="20"/>
  <c r="F557" i="20"/>
  <c r="E557" i="20"/>
  <c r="H556" i="20"/>
  <c r="G556" i="20"/>
  <c r="F556" i="20"/>
  <c r="E556" i="20"/>
  <c r="H555" i="20"/>
  <c r="G555" i="20"/>
  <c r="F555" i="20"/>
  <c r="E555" i="20"/>
  <c r="H554" i="20"/>
  <c r="G554" i="20"/>
  <c r="F554" i="20"/>
  <c r="E554" i="20"/>
  <c r="H553" i="20"/>
  <c r="G553" i="20"/>
  <c r="F553" i="20"/>
  <c r="E553" i="20"/>
  <c r="H552" i="20"/>
  <c r="G552" i="20"/>
  <c r="F552" i="20"/>
  <c r="E552" i="20"/>
  <c r="H551" i="20"/>
  <c r="G551" i="20"/>
  <c r="F551" i="20"/>
  <c r="E551" i="20"/>
  <c r="H550" i="20"/>
  <c r="G550" i="20"/>
  <c r="F550" i="20"/>
  <c r="E550" i="20"/>
  <c r="H549" i="20"/>
  <c r="G549" i="20"/>
  <c r="F549" i="20"/>
  <c r="E549" i="20"/>
  <c r="H548" i="20"/>
  <c r="G548" i="20"/>
  <c r="F548" i="20"/>
  <c r="E548" i="20"/>
  <c r="H547" i="20"/>
  <c r="G547" i="20"/>
  <c r="F547" i="20"/>
  <c r="E547" i="20"/>
  <c r="H546" i="20"/>
  <c r="G546" i="20"/>
  <c r="F546" i="20"/>
  <c r="E546" i="20"/>
  <c r="H545" i="20"/>
  <c r="G545" i="20"/>
  <c r="F545" i="20"/>
  <c r="E545" i="20"/>
  <c r="H544" i="20"/>
  <c r="G544" i="20"/>
  <c r="F544" i="20"/>
  <c r="E544" i="20"/>
  <c r="H543" i="20"/>
  <c r="G543" i="20"/>
  <c r="F543" i="20"/>
  <c r="E543" i="20"/>
  <c r="H542" i="20"/>
  <c r="G542" i="20"/>
  <c r="F542" i="20"/>
  <c r="E542" i="20"/>
  <c r="H541" i="20"/>
  <c r="G541" i="20"/>
  <c r="F541" i="20"/>
  <c r="E541" i="20"/>
  <c r="H540" i="20"/>
  <c r="G540" i="20"/>
  <c r="F540" i="20"/>
  <c r="E540" i="20"/>
  <c r="H539" i="20"/>
  <c r="G539" i="20"/>
  <c r="F539" i="20"/>
  <c r="E539" i="20"/>
  <c r="H537" i="20"/>
  <c r="G537" i="20"/>
  <c r="F537" i="20"/>
  <c r="E537" i="20"/>
  <c r="H536" i="20"/>
  <c r="G536" i="20"/>
  <c r="F536" i="20"/>
  <c r="E536" i="20"/>
  <c r="H535" i="20"/>
  <c r="G535" i="20"/>
  <c r="F535" i="20"/>
  <c r="E535" i="20"/>
  <c r="H534" i="20"/>
  <c r="G534" i="20"/>
  <c r="F534" i="20"/>
  <c r="E534" i="20"/>
  <c r="H533" i="20"/>
  <c r="G533" i="20"/>
  <c r="F533" i="20"/>
  <c r="E533" i="20"/>
  <c r="H532" i="20"/>
  <c r="G532" i="20"/>
  <c r="F532" i="20"/>
  <c r="E532" i="20"/>
  <c r="H531" i="20"/>
  <c r="G531" i="20"/>
  <c r="F531" i="20"/>
  <c r="E531" i="20"/>
  <c r="H530" i="20"/>
  <c r="G530" i="20"/>
  <c r="F530" i="20"/>
  <c r="E530" i="20"/>
  <c r="H529" i="20"/>
  <c r="G529" i="20"/>
  <c r="F529" i="20"/>
  <c r="E529" i="20"/>
  <c r="H528" i="20"/>
  <c r="G528" i="20"/>
  <c r="F528" i="20"/>
  <c r="E528" i="20"/>
  <c r="H527" i="20"/>
  <c r="G527" i="20"/>
  <c r="F527" i="20"/>
  <c r="E527" i="20"/>
  <c r="H526" i="20"/>
  <c r="G526" i="20"/>
  <c r="F526" i="20"/>
  <c r="E526" i="20"/>
  <c r="H525" i="20"/>
  <c r="G525" i="20"/>
  <c r="F525" i="20"/>
  <c r="E525" i="20"/>
  <c r="H524" i="20"/>
  <c r="G524" i="20"/>
  <c r="F524" i="20"/>
  <c r="E524" i="20"/>
  <c r="H523" i="20"/>
  <c r="G523" i="20"/>
  <c r="F523" i="20"/>
  <c r="E523" i="20"/>
  <c r="H522" i="20"/>
  <c r="G522" i="20"/>
  <c r="F522" i="20"/>
  <c r="E522" i="20"/>
  <c r="H521" i="20"/>
  <c r="G521" i="20"/>
  <c r="F521" i="20"/>
  <c r="E521" i="20"/>
  <c r="H520" i="20"/>
  <c r="G520" i="20"/>
  <c r="F520" i="20"/>
  <c r="E520" i="20"/>
  <c r="H519" i="20"/>
  <c r="G519" i="20"/>
  <c r="F519" i="20"/>
  <c r="E519" i="20"/>
  <c r="H518" i="20"/>
  <c r="G518" i="20"/>
  <c r="F518" i="20"/>
  <c r="E518" i="20"/>
  <c r="H517" i="20"/>
  <c r="G517" i="20"/>
  <c r="F517" i="20"/>
  <c r="E517" i="20"/>
  <c r="H516" i="20"/>
  <c r="G516" i="20"/>
  <c r="F516" i="20"/>
  <c r="E516" i="20"/>
  <c r="H515" i="20"/>
  <c r="G515" i="20"/>
  <c r="F515" i="20"/>
  <c r="E515" i="20"/>
  <c r="H514" i="20"/>
  <c r="G514" i="20"/>
  <c r="F514" i="20"/>
  <c r="E514" i="20"/>
  <c r="H513" i="20"/>
  <c r="G513" i="20"/>
  <c r="F513" i="20"/>
  <c r="E513" i="20"/>
  <c r="H512" i="20"/>
  <c r="G512" i="20"/>
  <c r="F512" i="20"/>
  <c r="E512" i="20"/>
  <c r="H511" i="20"/>
  <c r="G511" i="20"/>
  <c r="F511" i="20"/>
  <c r="E511" i="20"/>
  <c r="H510" i="20"/>
  <c r="G510" i="20"/>
  <c r="F510" i="20"/>
  <c r="E510" i="20"/>
  <c r="H509" i="20"/>
  <c r="G509" i="20"/>
  <c r="F509" i="20"/>
  <c r="E509" i="20"/>
  <c r="H508" i="20"/>
  <c r="G508" i="20"/>
  <c r="F508" i="20"/>
  <c r="E508" i="20"/>
  <c r="H501" i="20"/>
  <c r="G501" i="20"/>
  <c r="F501" i="20"/>
  <c r="E501" i="20"/>
  <c r="H500" i="20"/>
  <c r="G500" i="20"/>
  <c r="F500" i="20"/>
  <c r="E500" i="20"/>
  <c r="H499" i="20"/>
  <c r="G499" i="20"/>
  <c r="F499" i="20"/>
  <c r="E499" i="20"/>
  <c r="H498" i="20"/>
  <c r="G498" i="20"/>
  <c r="F498" i="20"/>
  <c r="E498" i="20"/>
  <c r="H497" i="20"/>
  <c r="G497" i="20"/>
  <c r="F497" i="20"/>
  <c r="E497" i="20"/>
  <c r="H496" i="20"/>
  <c r="G496" i="20"/>
  <c r="F496" i="20"/>
  <c r="E496" i="20"/>
  <c r="H495" i="20"/>
  <c r="G495" i="20"/>
  <c r="F495" i="20"/>
  <c r="E495" i="20"/>
  <c r="H494" i="20"/>
  <c r="G494" i="20"/>
  <c r="F494" i="20"/>
  <c r="E494" i="20"/>
  <c r="H493" i="20"/>
  <c r="G493" i="20"/>
  <c r="F493" i="20"/>
  <c r="E493" i="20"/>
  <c r="H492" i="20"/>
  <c r="G492" i="20"/>
  <c r="F492" i="20"/>
  <c r="E492" i="20"/>
  <c r="H491" i="20"/>
  <c r="G491" i="20"/>
  <c r="F491" i="20"/>
  <c r="E491" i="20"/>
  <c r="H490" i="20"/>
  <c r="G490" i="20"/>
  <c r="F490" i="20"/>
  <c r="E490" i="20"/>
  <c r="H489" i="20"/>
  <c r="G489" i="20"/>
  <c r="F489" i="20"/>
  <c r="E489" i="20"/>
  <c r="H488" i="20"/>
  <c r="G488" i="20"/>
  <c r="F488" i="20"/>
  <c r="E488" i="20"/>
  <c r="H487" i="20"/>
  <c r="G487" i="20"/>
  <c r="F487" i="20"/>
  <c r="E487" i="20"/>
  <c r="H486" i="20"/>
  <c r="G486" i="20"/>
  <c r="F486" i="20"/>
  <c r="E486" i="20"/>
  <c r="H485" i="20"/>
  <c r="G485" i="20"/>
  <c r="F485" i="20"/>
  <c r="E485" i="20"/>
  <c r="H484" i="20"/>
  <c r="G484" i="20"/>
  <c r="F484" i="20"/>
  <c r="E484" i="20"/>
  <c r="H483" i="20"/>
  <c r="G483" i="20"/>
  <c r="F483" i="20"/>
  <c r="E483" i="20"/>
  <c r="H482" i="20"/>
  <c r="G482" i="20"/>
  <c r="F482" i="20"/>
  <c r="E482" i="20"/>
  <c r="H481" i="20"/>
  <c r="G481" i="20"/>
  <c r="F481" i="20"/>
  <c r="E481" i="20"/>
  <c r="H480" i="20"/>
  <c r="G480" i="20"/>
  <c r="F480" i="20"/>
  <c r="E480" i="20"/>
  <c r="H479" i="20"/>
  <c r="G479" i="20"/>
  <c r="F479" i="20"/>
  <c r="E479" i="20"/>
  <c r="H478" i="20"/>
  <c r="G478" i="20"/>
  <c r="F478" i="20"/>
  <c r="E478" i="20"/>
  <c r="H477" i="20"/>
  <c r="G477" i="20"/>
  <c r="F477" i="20"/>
  <c r="E477" i="20"/>
  <c r="H476" i="20"/>
  <c r="G476" i="20"/>
  <c r="F476" i="20"/>
  <c r="E476" i="20"/>
  <c r="H475" i="20"/>
  <c r="G475" i="20"/>
  <c r="F475" i="20"/>
  <c r="E475" i="20"/>
  <c r="H474" i="20"/>
  <c r="G474" i="20"/>
  <c r="F474" i="20"/>
  <c r="E474" i="20"/>
  <c r="H473" i="20"/>
  <c r="G473" i="20"/>
  <c r="F473" i="20"/>
  <c r="E473" i="20"/>
  <c r="H472" i="20"/>
  <c r="G472" i="20"/>
  <c r="F472" i="20"/>
  <c r="E472" i="20"/>
  <c r="H471" i="20"/>
  <c r="G471" i="20"/>
  <c r="F471" i="20"/>
  <c r="E471" i="20"/>
  <c r="H467" i="20"/>
  <c r="G467" i="20"/>
  <c r="F467" i="20"/>
  <c r="E467" i="20"/>
  <c r="H466" i="20"/>
  <c r="G466" i="20"/>
  <c r="F466" i="20"/>
  <c r="E466" i="20"/>
  <c r="H465" i="20"/>
  <c r="G465" i="20"/>
  <c r="F465" i="20"/>
  <c r="E465" i="20"/>
  <c r="H464" i="20"/>
  <c r="G464" i="20"/>
  <c r="F464" i="20"/>
  <c r="E464" i="20"/>
  <c r="H463" i="20"/>
  <c r="G463" i="20"/>
  <c r="F463" i="20"/>
  <c r="E463" i="20"/>
  <c r="H462" i="20"/>
  <c r="G462" i="20"/>
  <c r="F462" i="20"/>
  <c r="E462" i="20"/>
  <c r="H461" i="20"/>
  <c r="G461" i="20"/>
  <c r="F461" i="20"/>
  <c r="E461" i="20"/>
  <c r="H460" i="20"/>
  <c r="G460" i="20"/>
  <c r="F460" i="20"/>
  <c r="E460" i="20"/>
  <c r="H459" i="20"/>
  <c r="G459" i="20"/>
  <c r="F459" i="20"/>
  <c r="E459" i="20"/>
  <c r="H458" i="20"/>
  <c r="G458" i="20"/>
  <c r="F458" i="20"/>
  <c r="E458" i="20"/>
  <c r="H457" i="20"/>
  <c r="G457" i="20"/>
  <c r="F457" i="20"/>
  <c r="E457" i="20"/>
  <c r="H456" i="20"/>
  <c r="G456" i="20"/>
  <c r="F456" i="20"/>
  <c r="E456" i="20"/>
  <c r="H455" i="20"/>
  <c r="G455" i="20"/>
  <c r="F455" i="20"/>
  <c r="E455" i="20"/>
  <c r="H454" i="20"/>
  <c r="G454" i="20"/>
  <c r="F454" i="20"/>
  <c r="E454" i="20"/>
  <c r="H453" i="20"/>
  <c r="G453" i="20"/>
  <c r="F453" i="20"/>
  <c r="E453" i="20"/>
  <c r="H452" i="20"/>
  <c r="G452" i="20"/>
  <c r="F452" i="20"/>
  <c r="E452" i="20"/>
  <c r="H451" i="20"/>
  <c r="G451" i="20"/>
  <c r="F451" i="20"/>
  <c r="E451" i="20"/>
  <c r="H450" i="20"/>
  <c r="G450" i="20"/>
  <c r="F450" i="20"/>
  <c r="E450" i="20"/>
  <c r="H449" i="20"/>
  <c r="G449" i="20"/>
  <c r="F449" i="20"/>
  <c r="E449" i="20"/>
  <c r="H448" i="20"/>
  <c r="G448" i="20"/>
  <c r="F448" i="20"/>
  <c r="E448" i="20"/>
  <c r="H447" i="20"/>
  <c r="G447" i="20"/>
  <c r="F447" i="20"/>
  <c r="E447" i="20"/>
  <c r="H446" i="20"/>
  <c r="G446" i="20"/>
  <c r="F446" i="20"/>
  <c r="E446" i="20"/>
  <c r="H445" i="20"/>
  <c r="G445" i="20"/>
  <c r="F445" i="20"/>
  <c r="E445" i="20"/>
  <c r="H444" i="20"/>
  <c r="G444" i="20"/>
  <c r="F444" i="20"/>
  <c r="E444" i="20"/>
  <c r="H443" i="20"/>
  <c r="G443" i="20"/>
  <c r="F443" i="20"/>
  <c r="E443" i="20"/>
  <c r="H442" i="20"/>
  <c r="G442" i="20"/>
  <c r="F442" i="20"/>
  <c r="E442" i="20"/>
  <c r="H441" i="20"/>
  <c r="G441" i="20"/>
  <c r="F441" i="20"/>
  <c r="E441" i="20"/>
  <c r="H440" i="20"/>
  <c r="G440" i="20"/>
  <c r="F440" i="20"/>
  <c r="E440" i="20"/>
  <c r="H436" i="20"/>
  <c r="G436" i="20"/>
  <c r="F436" i="20"/>
  <c r="E436" i="20"/>
  <c r="H435" i="20"/>
  <c r="G435" i="20"/>
  <c r="F435" i="20"/>
  <c r="E435" i="20"/>
  <c r="H434" i="20"/>
  <c r="G434" i="20"/>
  <c r="F434" i="20"/>
  <c r="E434" i="20"/>
  <c r="H433" i="20"/>
  <c r="G433" i="20"/>
  <c r="F433" i="20"/>
  <c r="E433" i="20"/>
  <c r="H432" i="20"/>
  <c r="G432" i="20"/>
  <c r="F432" i="20"/>
  <c r="E432" i="20"/>
  <c r="H431" i="20"/>
  <c r="G431" i="20"/>
  <c r="F431" i="20"/>
  <c r="E431" i="20"/>
  <c r="H430" i="20"/>
  <c r="G430" i="20"/>
  <c r="F430" i="20"/>
  <c r="E430" i="20"/>
  <c r="H429" i="20"/>
  <c r="G429" i="20"/>
  <c r="F429" i="20"/>
  <c r="E429" i="20"/>
  <c r="H428" i="20"/>
  <c r="G428" i="20"/>
  <c r="F428" i="20"/>
  <c r="E428" i="20"/>
  <c r="H427" i="20"/>
  <c r="G427" i="20"/>
  <c r="F427" i="20"/>
  <c r="E427" i="20"/>
  <c r="H426" i="20"/>
  <c r="G426" i="20"/>
  <c r="F426" i="20"/>
  <c r="E426" i="20"/>
  <c r="H425" i="20"/>
  <c r="G425" i="20"/>
  <c r="F425" i="20"/>
  <c r="E425" i="20"/>
  <c r="H424" i="20"/>
  <c r="G424" i="20"/>
  <c r="F424" i="20"/>
  <c r="E424" i="20"/>
  <c r="H423" i="20"/>
  <c r="G423" i="20"/>
  <c r="F423" i="20"/>
  <c r="E423" i="20"/>
  <c r="H422" i="20"/>
  <c r="G422" i="20"/>
  <c r="F422" i="20"/>
  <c r="E422" i="20"/>
  <c r="H421" i="20"/>
  <c r="G421" i="20"/>
  <c r="F421" i="20"/>
  <c r="E421" i="20"/>
  <c r="H420" i="20"/>
  <c r="G420" i="20"/>
  <c r="F420" i="20"/>
  <c r="E420" i="20"/>
  <c r="H419" i="20"/>
  <c r="G419" i="20"/>
  <c r="F419" i="20"/>
  <c r="E419" i="20"/>
  <c r="H418" i="20"/>
  <c r="G418" i="20"/>
  <c r="F418" i="20"/>
  <c r="E418" i="20"/>
  <c r="H417" i="20"/>
  <c r="G417" i="20"/>
  <c r="F417" i="20"/>
  <c r="E417" i="20"/>
  <c r="H416" i="20"/>
  <c r="G416" i="20"/>
  <c r="F416" i="20"/>
  <c r="E416" i="20"/>
  <c r="H415" i="20"/>
  <c r="G415" i="20"/>
  <c r="F415" i="20"/>
  <c r="E415" i="20"/>
  <c r="H414" i="20"/>
  <c r="G414" i="20"/>
  <c r="F414" i="20"/>
  <c r="E414" i="20"/>
  <c r="H413" i="20"/>
  <c r="G413" i="20"/>
  <c r="F413" i="20"/>
  <c r="E413" i="20"/>
  <c r="H412" i="20"/>
  <c r="G412" i="20"/>
  <c r="F412" i="20"/>
  <c r="E412" i="20"/>
  <c r="H411" i="20"/>
  <c r="G411" i="20"/>
  <c r="F411" i="20"/>
  <c r="E411" i="20"/>
  <c r="H410" i="20"/>
  <c r="G410" i="20"/>
  <c r="F410" i="20"/>
  <c r="E410" i="20"/>
  <c r="H409" i="20"/>
  <c r="G409" i="20"/>
  <c r="F409" i="20"/>
  <c r="E409" i="20"/>
  <c r="H408" i="20"/>
  <c r="G408" i="20"/>
  <c r="F408" i="20"/>
  <c r="E408" i="20"/>
  <c r="H407" i="20"/>
  <c r="G407" i="20"/>
  <c r="F407" i="20"/>
  <c r="E407" i="20"/>
  <c r="H406" i="20"/>
  <c r="G406" i="20"/>
  <c r="F406" i="20"/>
  <c r="E406" i="20"/>
  <c r="H405" i="20"/>
  <c r="G405" i="20"/>
  <c r="F405" i="20"/>
  <c r="E405" i="20"/>
  <c r="D405" i="20" s="1"/>
  <c r="H404" i="20"/>
  <c r="G404" i="20"/>
  <c r="F404" i="20"/>
  <c r="E404" i="20"/>
  <c r="D404" i="20" s="1"/>
  <c r="H403" i="20"/>
  <c r="G403" i="20"/>
  <c r="F403" i="20"/>
  <c r="E403" i="20"/>
  <c r="D403" i="20"/>
  <c r="H402" i="20"/>
  <c r="G402" i="20"/>
  <c r="F402" i="20"/>
  <c r="E402" i="20"/>
  <c r="D402" i="20"/>
  <c r="H401" i="20"/>
  <c r="G401" i="20"/>
  <c r="F401" i="20"/>
  <c r="E401" i="20"/>
  <c r="D401" i="20" s="1"/>
  <c r="H400" i="20"/>
  <c r="G400" i="20"/>
  <c r="F400" i="20"/>
  <c r="E400" i="20"/>
  <c r="D400" i="20" s="1"/>
  <c r="H399" i="20"/>
  <c r="G399" i="20"/>
  <c r="F399" i="20"/>
  <c r="E399" i="20"/>
  <c r="D399" i="20" s="1"/>
  <c r="H398" i="20"/>
  <c r="G398" i="20"/>
  <c r="F398" i="20"/>
  <c r="E398" i="20"/>
  <c r="D398" i="20" s="1"/>
  <c r="H397" i="20"/>
  <c r="G397" i="20"/>
  <c r="F397" i="20"/>
  <c r="E397" i="20"/>
  <c r="D397" i="20" s="1"/>
  <c r="H396" i="20"/>
  <c r="G396" i="20"/>
  <c r="F396" i="20"/>
  <c r="E396" i="20"/>
  <c r="D396" i="20" s="1"/>
  <c r="H395" i="20"/>
  <c r="G395" i="20"/>
  <c r="F395" i="20"/>
  <c r="E395" i="20"/>
  <c r="D395" i="20"/>
  <c r="H394" i="20"/>
  <c r="G394" i="20"/>
  <c r="F394" i="20"/>
  <c r="E394" i="20"/>
  <c r="D394" i="20"/>
  <c r="H393" i="20"/>
  <c r="G393" i="20"/>
  <c r="F393" i="20"/>
  <c r="E393" i="20"/>
  <c r="D393" i="20" s="1"/>
  <c r="H392" i="20"/>
  <c r="G392" i="20"/>
  <c r="F392" i="20"/>
  <c r="D392" i="20" s="1"/>
  <c r="E392" i="20"/>
  <c r="H391" i="20"/>
  <c r="G391" i="20"/>
  <c r="F391" i="20"/>
  <c r="D391" i="20" s="1"/>
  <c r="E391" i="20"/>
  <c r="H390" i="20"/>
  <c r="G390" i="20"/>
  <c r="F390" i="20"/>
  <c r="E390" i="20"/>
  <c r="D390" i="20" s="1"/>
  <c r="H389" i="20"/>
  <c r="G389" i="20"/>
  <c r="F389" i="20"/>
  <c r="E389" i="20"/>
  <c r="D389" i="20" s="1"/>
  <c r="H388" i="20"/>
  <c r="G388" i="20"/>
  <c r="F388" i="20"/>
  <c r="E388" i="20"/>
  <c r="D388" i="20" s="1"/>
  <c r="H387" i="20"/>
  <c r="G387" i="20"/>
  <c r="F387" i="20"/>
  <c r="E387" i="20"/>
  <c r="D387" i="20"/>
  <c r="H386" i="20"/>
  <c r="G386" i="20"/>
  <c r="F386" i="20"/>
  <c r="E386" i="20"/>
  <c r="D386" i="20" s="1"/>
  <c r="H385" i="20"/>
  <c r="G385" i="20"/>
  <c r="F385" i="20"/>
  <c r="E385" i="20"/>
  <c r="D385" i="20" s="1"/>
  <c r="H384" i="20"/>
  <c r="G384" i="20"/>
  <c r="F384" i="20"/>
  <c r="D384" i="20" s="1"/>
  <c r="E384" i="20"/>
  <c r="H383" i="20"/>
  <c r="D383" i="20" s="1"/>
  <c r="G383" i="20"/>
  <c r="F383" i="20"/>
  <c r="E383" i="20"/>
  <c r="H382" i="20"/>
  <c r="G382" i="20"/>
  <c r="F382" i="20"/>
  <c r="E382" i="20"/>
  <c r="D382" i="20" s="1"/>
  <c r="H381" i="20"/>
  <c r="G381" i="20"/>
  <c r="F381" i="20"/>
  <c r="E381" i="20"/>
  <c r="D381" i="20" s="1"/>
  <c r="H380" i="20"/>
  <c r="G380" i="20"/>
  <c r="F380" i="20"/>
  <c r="E380" i="20"/>
  <c r="D380" i="20" s="1"/>
  <c r="H379" i="20"/>
  <c r="G379" i="20"/>
  <c r="F379" i="20"/>
  <c r="E379" i="20"/>
  <c r="D379" i="20"/>
  <c r="H378" i="20"/>
  <c r="G378" i="20"/>
  <c r="F378" i="20"/>
  <c r="E378" i="20"/>
  <c r="D378" i="20" s="1"/>
  <c r="H377" i="20"/>
  <c r="G377" i="20"/>
  <c r="F377" i="20"/>
  <c r="E377" i="20"/>
  <c r="D377" i="20" s="1"/>
  <c r="H376" i="20"/>
  <c r="G376" i="20"/>
  <c r="D376" i="20" s="1"/>
  <c r="F376" i="20"/>
  <c r="E376" i="20"/>
  <c r="H375" i="20"/>
  <c r="D375" i="20" s="1"/>
  <c r="G375" i="20"/>
  <c r="F375" i="20"/>
  <c r="E375" i="20"/>
  <c r="D374" i="20"/>
  <c r="D373" i="20"/>
  <c r="D372" i="20"/>
  <c r="D371" i="20"/>
  <c r="D370" i="20"/>
  <c r="H369" i="20"/>
  <c r="G369" i="20"/>
  <c r="F369" i="20"/>
  <c r="E369" i="20"/>
  <c r="D369" i="20" s="1"/>
  <c r="H368" i="20"/>
  <c r="G368" i="20"/>
  <c r="F368" i="20"/>
  <c r="E368" i="20"/>
  <c r="D368" i="20" s="1"/>
  <c r="H367" i="20"/>
  <c r="G367" i="20"/>
  <c r="F367" i="20"/>
  <c r="E367" i="20"/>
  <c r="D367" i="20"/>
  <c r="H366" i="20"/>
  <c r="G366" i="20"/>
  <c r="F366" i="20"/>
  <c r="E366" i="20"/>
  <c r="D366" i="20" s="1"/>
  <c r="H365" i="20"/>
  <c r="G365" i="20"/>
  <c r="F365" i="20"/>
  <c r="E365" i="20"/>
  <c r="D365" i="20" s="1"/>
  <c r="H364" i="20"/>
  <c r="G364" i="20"/>
  <c r="F364" i="20"/>
  <c r="E364" i="20"/>
  <c r="D364" i="20"/>
  <c r="H363" i="20"/>
  <c r="D363" i="20" s="1"/>
  <c r="G363" i="20"/>
  <c r="F363" i="20"/>
  <c r="E363" i="20"/>
  <c r="H362" i="20"/>
  <c r="G362" i="20"/>
  <c r="F362" i="20"/>
  <c r="E362" i="20"/>
  <c r="D362" i="20" s="1"/>
  <c r="H361" i="20"/>
  <c r="G361" i="20"/>
  <c r="F361" i="20"/>
  <c r="E361" i="20"/>
  <c r="D361" i="20" s="1"/>
  <c r="H360" i="20"/>
  <c r="G360" i="20"/>
  <c r="F360" i="20"/>
  <c r="E360" i="20"/>
  <c r="D360" i="20" s="1"/>
  <c r="H359" i="20"/>
  <c r="G359" i="20"/>
  <c r="F359" i="20"/>
  <c r="E359" i="20"/>
  <c r="D359" i="20"/>
  <c r="H358" i="20"/>
  <c r="G358" i="20"/>
  <c r="F358" i="20"/>
  <c r="E358" i="20"/>
  <c r="D358" i="20" s="1"/>
  <c r="H357" i="20"/>
  <c r="G357" i="20"/>
  <c r="F357" i="20"/>
  <c r="E357" i="20"/>
  <c r="D357" i="20" s="1"/>
  <c r="H356" i="20"/>
  <c r="G356" i="20"/>
  <c r="F356" i="20"/>
  <c r="D356" i="20" s="1"/>
  <c r="E356" i="20"/>
  <c r="H355" i="20"/>
  <c r="D355" i="20" s="1"/>
  <c r="G355" i="20"/>
  <c r="F355" i="20"/>
  <c r="E355" i="20"/>
  <c r="H354" i="20"/>
  <c r="G354" i="20"/>
  <c r="F354" i="20"/>
  <c r="E354" i="20"/>
  <c r="D354" i="20" s="1"/>
  <c r="H353" i="20"/>
  <c r="G353" i="20"/>
  <c r="F353" i="20"/>
  <c r="E353" i="20"/>
  <c r="D353" i="20" s="1"/>
  <c r="H352" i="20"/>
  <c r="G352" i="20"/>
  <c r="F352" i="20"/>
  <c r="E352" i="20"/>
  <c r="D352" i="20" s="1"/>
  <c r="H351" i="20"/>
  <c r="G351" i="20"/>
  <c r="F351" i="20"/>
  <c r="E351" i="20"/>
  <c r="D351" i="20"/>
  <c r="H350" i="20"/>
  <c r="G350" i="20"/>
  <c r="F350" i="20"/>
  <c r="E350" i="20"/>
  <c r="D350" i="20" s="1"/>
  <c r="H349" i="20"/>
  <c r="G349" i="20"/>
  <c r="F349" i="20"/>
  <c r="E349" i="20"/>
  <c r="D349" i="20" s="1"/>
  <c r="H348" i="20"/>
  <c r="G348" i="20"/>
  <c r="F348" i="20"/>
  <c r="E348" i="20"/>
  <c r="D348" i="20" s="1"/>
  <c r="H347" i="20"/>
  <c r="G347" i="20"/>
  <c r="F347" i="20"/>
  <c r="E347" i="20"/>
  <c r="D347" i="20" s="1"/>
  <c r="H346" i="20"/>
  <c r="G346" i="20"/>
  <c r="F346" i="20"/>
  <c r="E346" i="20"/>
  <c r="D346" i="20" s="1"/>
  <c r="H345" i="20"/>
  <c r="G345" i="20"/>
  <c r="F345" i="20"/>
  <c r="E345" i="20"/>
  <c r="D345" i="20" s="1"/>
  <c r="H344" i="20"/>
  <c r="G344" i="20"/>
  <c r="F344" i="20"/>
  <c r="E344" i="20"/>
  <c r="D344" i="20" s="1"/>
  <c r="H343" i="20"/>
  <c r="G343" i="20"/>
  <c r="F343" i="20"/>
  <c r="E343" i="20"/>
  <c r="D343" i="20"/>
  <c r="H342" i="20"/>
  <c r="G342" i="20"/>
  <c r="F342" i="20"/>
  <c r="E342" i="20"/>
  <c r="D342" i="20" s="1"/>
  <c r="H341" i="20"/>
  <c r="G341" i="20"/>
  <c r="F341" i="20"/>
  <c r="E341" i="20"/>
  <c r="D341" i="20" s="1"/>
  <c r="H340" i="20"/>
  <c r="D340" i="20" s="1"/>
  <c r="G340" i="20"/>
  <c r="F340" i="20"/>
  <c r="E340" i="20"/>
  <c r="D339" i="20"/>
  <c r="D338" i="20"/>
  <c r="D337" i="20"/>
  <c r="H336" i="20"/>
  <c r="G336" i="20"/>
  <c r="F336" i="20"/>
  <c r="E336" i="20"/>
  <c r="D336" i="20" s="1"/>
  <c r="H335" i="20"/>
  <c r="G335" i="20"/>
  <c r="F335" i="20"/>
  <c r="E335" i="20"/>
  <c r="D335" i="20" s="1"/>
  <c r="H334" i="20"/>
  <c r="G334" i="20"/>
  <c r="F334" i="20"/>
  <c r="E334" i="20"/>
  <c r="D334" i="20" s="1"/>
  <c r="H333" i="20"/>
  <c r="G333" i="20"/>
  <c r="F333" i="20"/>
  <c r="E333" i="20"/>
  <c r="D333" i="20" s="1"/>
  <c r="H332" i="20"/>
  <c r="G332" i="20"/>
  <c r="D332" i="20" s="1"/>
  <c r="F332" i="20"/>
  <c r="E332" i="20"/>
  <c r="H331" i="20"/>
  <c r="G331" i="20"/>
  <c r="F331" i="20"/>
  <c r="E331" i="20"/>
  <c r="D331" i="20"/>
  <c r="H330" i="20"/>
  <c r="G330" i="20"/>
  <c r="F330" i="20"/>
  <c r="E330" i="20"/>
  <c r="D330" i="20" s="1"/>
  <c r="H329" i="20"/>
  <c r="G329" i="20"/>
  <c r="F329" i="20"/>
  <c r="D329" i="20" s="1"/>
  <c r="E329" i="20"/>
  <c r="H328" i="20"/>
  <c r="G328" i="20"/>
  <c r="F328" i="20"/>
  <c r="E328" i="20"/>
  <c r="D328" i="20" s="1"/>
  <c r="H327" i="20"/>
  <c r="G327" i="20"/>
  <c r="F327" i="20"/>
  <c r="E327" i="20"/>
  <c r="D327" i="20" s="1"/>
  <c r="H326" i="20"/>
  <c r="G326" i="20"/>
  <c r="F326" i="20"/>
  <c r="E326" i="20"/>
  <c r="D326" i="20" s="1"/>
  <c r="H325" i="20"/>
  <c r="G325" i="20"/>
  <c r="F325" i="20"/>
  <c r="E325" i="20"/>
  <c r="D325" i="20" s="1"/>
  <c r="H324" i="20"/>
  <c r="G324" i="20"/>
  <c r="F324" i="20"/>
  <c r="E324" i="20"/>
  <c r="D324" i="20" s="1"/>
  <c r="H323" i="20"/>
  <c r="G323" i="20"/>
  <c r="F323" i="20"/>
  <c r="E323" i="20"/>
  <c r="D323" i="20"/>
  <c r="H322" i="20"/>
  <c r="G322" i="20"/>
  <c r="F322" i="20"/>
  <c r="E322" i="20"/>
  <c r="D322" i="20"/>
  <c r="H321" i="20"/>
  <c r="G321" i="20"/>
  <c r="F321" i="20"/>
  <c r="D321" i="20" s="1"/>
  <c r="E321" i="20"/>
  <c r="H320" i="20"/>
  <c r="G320" i="20"/>
  <c r="F320" i="20"/>
  <c r="E320" i="20"/>
  <c r="D320" i="20"/>
  <c r="H319" i="20"/>
  <c r="G319" i="20"/>
  <c r="F319" i="20"/>
  <c r="E319" i="20"/>
  <c r="D319" i="20" s="1"/>
  <c r="H318" i="20"/>
  <c r="G318" i="20"/>
  <c r="F318" i="20"/>
  <c r="E318" i="20"/>
  <c r="D318" i="20" s="1"/>
  <c r="H317" i="20"/>
  <c r="G317" i="20"/>
  <c r="F317" i="20"/>
  <c r="E317" i="20"/>
  <c r="D317" i="20" s="1"/>
  <c r="H316" i="20"/>
  <c r="G316" i="20"/>
  <c r="F316" i="20"/>
  <c r="E316" i="20"/>
  <c r="D316" i="20" s="1"/>
  <c r="H315" i="20"/>
  <c r="G315" i="20"/>
  <c r="F315" i="20"/>
  <c r="E315" i="20"/>
  <c r="D315" i="20"/>
  <c r="H314" i="20"/>
  <c r="G314" i="20"/>
  <c r="F314" i="20"/>
  <c r="E314" i="20"/>
  <c r="D314" i="20" s="1"/>
  <c r="H313" i="20"/>
  <c r="G313" i="20"/>
  <c r="F313" i="20"/>
  <c r="E313" i="20"/>
  <c r="D313" i="20" s="1"/>
  <c r="H312" i="20"/>
  <c r="G312" i="20"/>
  <c r="F312" i="20"/>
  <c r="E312" i="20"/>
  <c r="D312" i="20"/>
  <c r="H311" i="20"/>
  <c r="D311" i="20" s="1"/>
  <c r="G311" i="20"/>
  <c r="F311" i="20"/>
  <c r="E311" i="20"/>
  <c r="H310" i="20"/>
  <c r="G310" i="20"/>
  <c r="F310" i="20"/>
  <c r="E310" i="20"/>
  <c r="D310" i="20" s="1"/>
  <c r="H309" i="20"/>
  <c r="G309" i="20"/>
  <c r="F309" i="20"/>
  <c r="E309" i="20"/>
  <c r="D309" i="20" s="1"/>
  <c r="H308" i="20"/>
  <c r="G308" i="20"/>
  <c r="F308" i="20"/>
  <c r="E308" i="20"/>
  <c r="D308" i="20" s="1"/>
  <c r="H307" i="20"/>
  <c r="G307" i="20"/>
  <c r="F307" i="20"/>
  <c r="E307" i="20"/>
  <c r="D307" i="20"/>
  <c r="H306" i="20"/>
  <c r="G306" i="20"/>
  <c r="F306" i="20"/>
  <c r="E306" i="20"/>
  <c r="D306" i="20" s="1"/>
  <c r="H305" i="20"/>
  <c r="G305" i="20"/>
  <c r="F305" i="20"/>
  <c r="E305" i="20"/>
  <c r="D305" i="20" s="1"/>
  <c r="H304" i="20"/>
  <c r="G304" i="20"/>
  <c r="F304" i="20"/>
  <c r="E304" i="20"/>
  <c r="D304" i="20" s="1"/>
  <c r="H303" i="20"/>
  <c r="G303" i="20"/>
  <c r="F303" i="20"/>
  <c r="E303" i="20"/>
  <c r="D303" i="20" s="1"/>
  <c r="H302" i="20"/>
  <c r="G302" i="20"/>
  <c r="F302" i="20"/>
  <c r="E302" i="20"/>
  <c r="D302" i="20" s="1"/>
  <c r="H301" i="20"/>
  <c r="G301" i="20"/>
  <c r="F301" i="20"/>
  <c r="E301" i="20"/>
  <c r="D301" i="20" s="1"/>
  <c r="H300" i="20"/>
  <c r="G300" i="20"/>
  <c r="F300" i="20"/>
  <c r="E300" i="20"/>
  <c r="D300" i="20" s="1"/>
  <c r="H299" i="20"/>
  <c r="G299" i="20"/>
  <c r="F299" i="20"/>
  <c r="E299" i="20"/>
  <c r="D299" i="20"/>
  <c r="H298" i="20"/>
  <c r="G298" i="20"/>
  <c r="F298" i="20"/>
  <c r="E298" i="20"/>
  <c r="D298" i="20" s="1"/>
  <c r="H297" i="20"/>
  <c r="G297" i="20"/>
  <c r="F297" i="20"/>
  <c r="E297" i="20"/>
  <c r="D297" i="20" s="1"/>
  <c r="H296" i="20"/>
  <c r="G296" i="20"/>
  <c r="F296" i="20"/>
  <c r="E296" i="20"/>
  <c r="D296" i="20"/>
  <c r="H295" i="20"/>
  <c r="G295" i="20"/>
  <c r="F295" i="20"/>
  <c r="E295" i="20"/>
  <c r="D295" i="20" s="1"/>
  <c r="H294" i="20"/>
  <c r="G294" i="20"/>
  <c r="F294" i="20"/>
  <c r="E294" i="20"/>
  <c r="D294" i="20" s="1"/>
  <c r="H293" i="20"/>
  <c r="G293" i="20"/>
  <c r="F293" i="20"/>
  <c r="E293" i="20"/>
  <c r="D293" i="20"/>
  <c r="H292" i="20"/>
  <c r="G292" i="20"/>
  <c r="F292" i="20"/>
  <c r="E292" i="20"/>
  <c r="D292" i="20" s="1"/>
  <c r="H291" i="20"/>
  <c r="G291" i="20"/>
  <c r="F291" i="20"/>
  <c r="E291" i="20"/>
  <c r="D291" i="20"/>
  <c r="H290" i="20"/>
  <c r="G290" i="20"/>
  <c r="F290" i="20"/>
  <c r="E290" i="20"/>
  <c r="D290" i="20" s="1"/>
  <c r="H289" i="20"/>
  <c r="G289" i="20"/>
  <c r="F289" i="20"/>
  <c r="D289" i="20" s="1"/>
  <c r="E289" i="20"/>
  <c r="H288" i="20"/>
  <c r="G288" i="20"/>
  <c r="F288" i="20"/>
  <c r="E288" i="20"/>
  <c r="D288" i="20" s="1"/>
  <c r="H287" i="20"/>
  <c r="G287" i="20"/>
  <c r="F287" i="20"/>
  <c r="E287" i="20"/>
  <c r="D287" i="20" s="1"/>
  <c r="H286" i="20"/>
  <c r="G286" i="20"/>
  <c r="F286" i="20"/>
  <c r="E286" i="20"/>
  <c r="D286" i="20" s="1"/>
  <c r="H285" i="20"/>
  <c r="G285" i="20"/>
  <c r="F285" i="20"/>
  <c r="E285" i="20"/>
  <c r="D285" i="20"/>
  <c r="H284" i="20"/>
  <c r="G284" i="20"/>
  <c r="F284" i="20"/>
  <c r="E284" i="20"/>
  <c r="D284" i="20" s="1"/>
  <c r="H283" i="20"/>
  <c r="G283" i="20"/>
  <c r="F283" i="20"/>
  <c r="E283" i="20"/>
  <c r="D283" i="20"/>
  <c r="H282" i="20"/>
  <c r="G282" i="20"/>
  <c r="F282" i="20"/>
  <c r="D282" i="20" s="1"/>
  <c r="E282" i="20"/>
  <c r="H281" i="20"/>
  <c r="G281" i="20"/>
  <c r="F281" i="20"/>
  <c r="D281" i="20" s="1"/>
  <c r="E281" i="20"/>
  <c r="H280" i="20"/>
  <c r="G280" i="20"/>
  <c r="F280" i="20"/>
  <c r="E280" i="20"/>
  <c r="D280" i="20" s="1"/>
  <c r="H279" i="20"/>
  <c r="G279" i="20"/>
  <c r="F279" i="20"/>
  <c r="E279" i="20"/>
  <c r="D279" i="20" s="1"/>
  <c r="H278" i="20"/>
  <c r="G278" i="20"/>
  <c r="F278" i="20"/>
  <c r="E278" i="20"/>
  <c r="D278" i="20" s="1"/>
  <c r="H277" i="20"/>
  <c r="G277" i="20"/>
  <c r="F277" i="20"/>
  <c r="E277" i="20"/>
  <c r="D277" i="20"/>
  <c r="H276" i="20"/>
  <c r="G276" i="20"/>
  <c r="F276" i="20"/>
  <c r="E276" i="20"/>
  <c r="D276" i="20" s="1"/>
  <c r="D275" i="20"/>
  <c r="D274" i="20"/>
  <c r="D273" i="20"/>
  <c r="D272" i="20"/>
  <c r="D271" i="20"/>
  <c r="H270" i="20"/>
  <c r="G270" i="20"/>
  <c r="F270" i="20"/>
  <c r="E270" i="20"/>
  <c r="D270" i="20"/>
  <c r="H269" i="20"/>
  <c r="G269" i="20"/>
  <c r="F269" i="20"/>
  <c r="E269" i="20"/>
  <c r="D269" i="20" s="1"/>
  <c r="H268" i="20"/>
  <c r="G268" i="20"/>
  <c r="F268" i="20"/>
  <c r="E268" i="20"/>
  <c r="D268" i="20" s="1"/>
  <c r="H267" i="20"/>
  <c r="G267" i="20"/>
  <c r="F267" i="20"/>
  <c r="E267" i="20"/>
  <c r="D267" i="20" s="1"/>
  <c r="H266" i="20"/>
  <c r="G266" i="20"/>
  <c r="F266" i="20"/>
  <c r="E266" i="20"/>
  <c r="D266" i="20" s="1"/>
  <c r="H265" i="20"/>
  <c r="G265" i="20"/>
  <c r="F265" i="20"/>
  <c r="E265" i="20"/>
  <c r="D265" i="20"/>
  <c r="H264" i="20"/>
  <c r="G264" i="20"/>
  <c r="F264" i="20"/>
  <c r="E264" i="20"/>
  <c r="D264" i="20" s="1"/>
  <c r="H263" i="20"/>
  <c r="G263" i="20"/>
  <c r="F263" i="20"/>
  <c r="E263" i="20"/>
  <c r="D263" i="20"/>
  <c r="H262" i="20"/>
  <c r="G262" i="20"/>
  <c r="F262" i="20"/>
  <c r="E262" i="20"/>
  <c r="D262" i="20" s="1"/>
  <c r="H261" i="20"/>
  <c r="G261" i="20"/>
  <c r="F261" i="20"/>
  <c r="E261" i="20"/>
  <c r="D261" i="20" s="1"/>
  <c r="H260" i="20"/>
  <c r="G260" i="20"/>
  <c r="F260" i="20"/>
  <c r="E260" i="20"/>
  <c r="D260" i="20" s="1"/>
  <c r="H259" i="20"/>
  <c r="G259" i="20"/>
  <c r="F259" i="20"/>
  <c r="D259" i="20" s="1"/>
  <c r="E259" i="20"/>
  <c r="H258" i="20"/>
  <c r="G258" i="20"/>
  <c r="F258" i="20"/>
  <c r="E258" i="20"/>
  <c r="D258" i="20" s="1"/>
  <c r="H257" i="20"/>
  <c r="G257" i="20"/>
  <c r="F257" i="20"/>
  <c r="E257" i="20"/>
  <c r="D257" i="20" s="1"/>
  <c r="H256" i="20"/>
  <c r="G256" i="20"/>
  <c r="F256" i="20"/>
  <c r="E256" i="20"/>
  <c r="D256" i="20" s="1"/>
  <c r="H255" i="20"/>
  <c r="G255" i="20"/>
  <c r="F255" i="20"/>
  <c r="E255" i="20"/>
  <c r="D255" i="20"/>
  <c r="H254" i="20"/>
  <c r="G254" i="20"/>
  <c r="F254" i="20"/>
  <c r="E254" i="20"/>
  <c r="D254" i="20" s="1"/>
  <c r="H253" i="20"/>
  <c r="G253" i="20"/>
  <c r="F253" i="20"/>
  <c r="E253" i="20"/>
  <c r="D253" i="20" s="1"/>
  <c r="H252" i="20"/>
  <c r="G252" i="20"/>
  <c r="F252" i="20"/>
  <c r="D252" i="20" s="1"/>
  <c r="E252" i="20"/>
  <c r="H251" i="20"/>
  <c r="G251" i="20"/>
  <c r="F251" i="20"/>
  <c r="D251" i="20" s="1"/>
  <c r="E251" i="20"/>
  <c r="H250" i="20"/>
  <c r="G250" i="20"/>
  <c r="F250" i="20"/>
  <c r="E250" i="20"/>
  <c r="D250" i="20" s="1"/>
  <c r="H249" i="20"/>
  <c r="G249" i="20"/>
  <c r="F249" i="20"/>
  <c r="E249" i="20"/>
  <c r="D249" i="20" s="1"/>
  <c r="H248" i="20"/>
  <c r="G248" i="20"/>
  <c r="F248" i="20"/>
  <c r="E248" i="20"/>
  <c r="D248" i="20" s="1"/>
  <c r="H247" i="20"/>
  <c r="G247" i="20"/>
  <c r="F247" i="20"/>
  <c r="E247" i="20"/>
  <c r="D247" i="20"/>
  <c r="H246" i="20"/>
  <c r="G246" i="20"/>
  <c r="F246" i="20"/>
  <c r="E246" i="20"/>
  <c r="D246" i="20" s="1"/>
  <c r="H245" i="20"/>
  <c r="G245" i="20"/>
  <c r="F245" i="20"/>
  <c r="D245" i="20" s="1"/>
  <c r="E245" i="20"/>
  <c r="H244" i="20"/>
  <c r="G244" i="20"/>
  <c r="F244" i="20"/>
  <c r="E244" i="20"/>
  <c r="D244" i="20"/>
  <c r="H243" i="20"/>
  <c r="G243" i="20"/>
  <c r="F243" i="20"/>
  <c r="D243" i="20" s="1"/>
  <c r="E243" i="20"/>
  <c r="H242" i="20"/>
  <c r="G242" i="20"/>
  <c r="F242" i="20"/>
  <c r="E242" i="20"/>
  <c r="D242" i="20" s="1"/>
  <c r="H241" i="20"/>
  <c r="G241" i="20"/>
  <c r="F241" i="20"/>
  <c r="E241" i="20"/>
  <c r="D241" i="20" s="1"/>
  <c r="H240" i="20"/>
  <c r="G240" i="20"/>
  <c r="F240" i="20"/>
  <c r="E240" i="20"/>
  <c r="D240" i="20" s="1"/>
  <c r="D239" i="20"/>
  <c r="D238" i="20"/>
  <c r="H237" i="20"/>
  <c r="G237" i="20"/>
  <c r="F237" i="20"/>
  <c r="E237" i="20"/>
  <c r="D237" i="20" s="1"/>
  <c r="H236" i="20"/>
  <c r="G236" i="20"/>
  <c r="F236" i="20"/>
  <c r="E236" i="20"/>
  <c r="D236" i="20"/>
  <c r="H235" i="20"/>
  <c r="G235" i="20"/>
  <c r="F235" i="20"/>
  <c r="E235" i="20"/>
  <c r="D235" i="20" s="1"/>
  <c r="H234" i="20"/>
  <c r="G234" i="20"/>
  <c r="F234" i="20"/>
  <c r="E234" i="20"/>
  <c r="D234" i="20" s="1"/>
  <c r="H233" i="20"/>
  <c r="G233" i="20"/>
  <c r="F233" i="20"/>
  <c r="E233" i="20"/>
  <c r="D233" i="20" s="1"/>
  <c r="H232" i="20"/>
  <c r="G232" i="20"/>
  <c r="F232" i="20"/>
  <c r="E232" i="20"/>
  <c r="D232" i="20" s="1"/>
  <c r="H231" i="20"/>
  <c r="G231" i="20"/>
  <c r="F231" i="20"/>
  <c r="E231" i="20"/>
  <c r="D231" i="20"/>
  <c r="H230" i="20"/>
  <c r="G230" i="20"/>
  <c r="F230" i="20"/>
  <c r="E230" i="20"/>
  <c r="D230" i="20" s="1"/>
  <c r="H229" i="20"/>
  <c r="G229" i="20"/>
  <c r="F229" i="20"/>
  <c r="E229" i="20"/>
  <c r="D229" i="20" s="1"/>
  <c r="H228" i="20"/>
  <c r="G228" i="20"/>
  <c r="F228" i="20"/>
  <c r="E228" i="20"/>
  <c r="D228" i="20"/>
  <c r="H227" i="20"/>
  <c r="G227" i="20"/>
  <c r="D227" i="20" s="1"/>
  <c r="F227" i="20"/>
  <c r="E227" i="20"/>
  <c r="H226" i="20"/>
  <c r="G226" i="20"/>
  <c r="F226" i="20"/>
  <c r="E226" i="20"/>
  <c r="D226" i="20" s="1"/>
  <c r="H225" i="20"/>
  <c r="G225" i="20"/>
  <c r="F225" i="20"/>
  <c r="E225" i="20"/>
  <c r="D225" i="20" s="1"/>
  <c r="H224" i="20"/>
  <c r="G224" i="20"/>
  <c r="F224" i="20"/>
  <c r="E224" i="20"/>
  <c r="D224" i="20" s="1"/>
  <c r="H223" i="20"/>
  <c r="G223" i="20"/>
  <c r="F223" i="20"/>
  <c r="E223" i="20"/>
  <c r="D223" i="20"/>
  <c r="H222" i="20"/>
  <c r="G222" i="20"/>
  <c r="F222" i="20"/>
  <c r="E222" i="20"/>
  <c r="D222" i="20" s="1"/>
  <c r="H221" i="20"/>
  <c r="G221" i="20"/>
  <c r="F221" i="20"/>
  <c r="E221" i="20"/>
  <c r="D221" i="20" s="1"/>
  <c r="H220" i="20"/>
  <c r="G220" i="20"/>
  <c r="F220" i="20"/>
  <c r="E220" i="20"/>
  <c r="D220" i="20"/>
  <c r="H219" i="20"/>
  <c r="G219" i="20"/>
  <c r="F219" i="20"/>
  <c r="E219" i="20"/>
  <c r="D219" i="20" s="1"/>
  <c r="H218" i="20"/>
  <c r="G218" i="20"/>
  <c r="F218" i="20"/>
  <c r="E218" i="20"/>
  <c r="D218" i="20" s="1"/>
  <c r="H217" i="20"/>
  <c r="G217" i="20"/>
  <c r="F217" i="20"/>
  <c r="D217" i="20" s="1"/>
  <c r="E217" i="20"/>
  <c r="H216" i="20"/>
  <c r="G216" i="20"/>
  <c r="D216" i="20" s="1"/>
  <c r="F216" i="20"/>
  <c r="E216" i="20"/>
  <c r="H215" i="20"/>
  <c r="G215" i="20"/>
  <c r="F215" i="20"/>
  <c r="E215" i="20"/>
  <c r="D215" i="20"/>
  <c r="H214" i="20"/>
  <c r="G214" i="20"/>
  <c r="F214" i="20"/>
  <c r="E214" i="20"/>
  <c r="D214" i="20" s="1"/>
  <c r="H213" i="20"/>
  <c r="G213" i="20"/>
  <c r="F213" i="20"/>
  <c r="E213" i="20"/>
  <c r="D213" i="20" s="1"/>
  <c r="H212" i="20"/>
  <c r="G212" i="20"/>
  <c r="F212" i="20"/>
  <c r="E212" i="20"/>
  <c r="D212" i="20" s="1"/>
  <c r="H211" i="20"/>
  <c r="D211" i="20" s="1"/>
  <c r="G211" i="20"/>
  <c r="F211" i="20"/>
  <c r="E211" i="20"/>
  <c r="H210" i="20"/>
  <c r="G210" i="20"/>
  <c r="F210" i="20"/>
  <c r="E210" i="20"/>
  <c r="D210" i="20" s="1"/>
  <c r="H209" i="20"/>
  <c r="G209" i="20"/>
  <c r="F209" i="20"/>
  <c r="D209" i="20" s="1"/>
  <c r="E209" i="20"/>
  <c r="H208" i="20"/>
  <c r="G208" i="20"/>
  <c r="F208" i="20"/>
  <c r="E208" i="20"/>
  <c r="D208" i="20" s="1"/>
  <c r="H207" i="20"/>
  <c r="G207" i="20"/>
  <c r="F207" i="20"/>
  <c r="E207" i="20"/>
  <c r="D207" i="20"/>
  <c r="D206" i="20"/>
  <c r="D205" i="20"/>
  <c r="D204" i="20"/>
  <c r="D203" i="20"/>
  <c r="D202" i="20"/>
  <c r="D201" i="20"/>
  <c r="H200" i="20"/>
  <c r="G200" i="20"/>
  <c r="F200" i="20"/>
  <c r="E200" i="20"/>
  <c r="D200" i="20" s="1"/>
  <c r="H199" i="20"/>
  <c r="G199" i="20"/>
  <c r="F199" i="20"/>
  <c r="E199" i="20"/>
  <c r="D199" i="20"/>
  <c r="H198" i="20"/>
  <c r="G198" i="20"/>
  <c r="F198" i="20"/>
  <c r="E198" i="20"/>
  <c r="D198" i="20" s="1"/>
  <c r="H197" i="20"/>
  <c r="G197" i="20"/>
  <c r="F197" i="20"/>
  <c r="E197" i="20"/>
  <c r="D197" i="20" s="1"/>
  <c r="H196" i="20"/>
  <c r="G196" i="20"/>
  <c r="F196" i="20"/>
  <c r="E196" i="20"/>
  <c r="D196" i="20" s="1"/>
  <c r="H195" i="20"/>
  <c r="G195" i="20"/>
  <c r="F195" i="20"/>
  <c r="E195" i="20"/>
  <c r="D195" i="20" s="1"/>
  <c r="H194" i="20"/>
  <c r="G194" i="20"/>
  <c r="F194" i="20"/>
  <c r="E194" i="20"/>
  <c r="D194" i="20" s="1"/>
  <c r="H193" i="20"/>
  <c r="G193" i="20"/>
  <c r="F193" i="20"/>
  <c r="E193" i="20"/>
  <c r="D193" i="20"/>
  <c r="H192" i="20"/>
  <c r="G192" i="20"/>
  <c r="F192" i="20"/>
  <c r="E192" i="20"/>
  <c r="D192" i="20" s="1"/>
  <c r="H191" i="20"/>
  <c r="G191" i="20"/>
  <c r="F191" i="20"/>
  <c r="E191" i="20"/>
  <c r="D191" i="20"/>
  <c r="H190" i="20"/>
  <c r="G190" i="20"/>
  <c r="F190" i="20"/>
  <c r="E190" i="20"/>
  <c r="D190" i="20" s="1"/>
  <c r="H189" i="20"/>
  <c r="G189" i="20"/>
  <c r="F189" i="20"/>
  <c r="E189" i="20"/>
  <c r="D189" i="20" s="1"/>
  <c r="H188" i="20"/>
  <c r="G188" i="20"/>
  <c r="F188" i="20"/>
  <c r="E188" i="20"/>
  <c r="D188" i="20" s="1"/>
  <c r="H187" i="20"/>
  <c r="G187" i="20"/>
  <c r="F187" i="20"/>
  <c r="E187" i="20"/>
  <c r="D187" i="20" s="1"/>
  <c r="H186" i="20"/>
  <c r="G186" i="20"/>
  <c r="F186" i="20"/>
  <c r="E186" i="20"/>
  <c r="D186" i="20" s="1"/>
  <c r="H185" i="20"/>
  <c r="G185" i="20"/>
  <c r="F185" i="20"/>
  <c r="E185" i="20"/>
  <c r="D185" i="20"/>
  <c r="H184" i="20"/>
  <c r="G184" i="20"/>
  <c r="F184" i="20"/>
  <c r="E184" i="20"/>
  <c r="D184" i="20" s="1"/>
  <c r="H183" i="20"/>
  <c r="G183" i="20"/>
  <c r="F183" i="20"/>
  <c r="E183" i="20"/>
  <c r="D183" i="20"/>
  <c r="H182" i="20"/>
  <c r="G182" i="20"/>
  <c r="F182" i="20"/>
  <c r="E182" i="20"/>
  <c r="D182" i="20" s="1"/>
  <c r="H181" i="20"/>
  <c r="G181" i="20"/>
  <c r="F181" i="20"/>
  <c r="E181" i="20"/>
  <c r="D181" i="20" s="1"/>
  <c r="H180" i="20"/>
  <c r="G180" i="20"/>
  <c r="F180" i="20"/>
  <c r="E180" i="20"/>
  <c r="D180" i="20"/>
  <c r="H179" i="20"/>
  <c r="D179" i="20" s="1"/>
  <c r="G179" i="20"/>
  <c r="F179" i="20"/>
  <c r="E179" i="20"/>
  <c r="H178" i="20"/>
  <c r="G178" i="20"/>
  <c r="F178" i="20"/>
  <c r="E178" i="20"/>
  <c r="D178" i="20" s="1"/>
  <c r="H177" i="20"/>
  <c r="G177" i="20"/>
  <c r="F177" i="20"/>
  <c r="E177" i="20"/>
  <c r="D177" i="20" s="1"/>
  <c r="H176" i="20"/>
  <c r="G176" i="20"/>
  <c r="F176" i="20"/>
  <c r="E176" i="20"/>
  <c r="D176" i="20" s="1"/>
  <c r="H175" i="20"/>
  <c r="G175" i="20"/>
  <c r="F175" i="20"/>
  <c r="E175" i="20"/>
  <c r="D175" i="20"/>
  <c r="H174" i="20"/>
  <c r="G174" i="20"/>
  <c r="F174" i="20"/>
  <c r="E174" i="20"/>
  <c r="D174" i="20" s="1"/>
  <c r="H173" i="20"/>
  <c r="G173" i="20"/>
  <c r="F173" i="20"/>
  <c r="E173" i="20"/>
  <c r="D173" i="20" s="1"/>
  <c r="H172" i="20"/>
  <c r="G172" i="20"/>
  <c r="F172" i="20"/>
  <c r="D172" i="20" s="1"/>
  <c r="E172" i="20"/>
  <c r="H171" i="20"/>
  <c r="D171" i="20" s="1"/>
  <c r="G171" i="20"/>
  <c r="F171" i="20"/>
  <c r="E171" i="20"/>
  <c r="D170" i="20"/>
  <c r="D169" i="20"/>
  <c r="D168" i="20"/>
  <c r="D167" i="20"/>
  <c r="H166" i="20"/>
  <c r="G166" i="20"/>
  <c r="F166" i="20"/>
  <c r="E166" i="20"/>
  <c r="D166" i="20" s="1"/>
  <c r="H165" i="20"/>
  <c r="G165" i="20"/>
  <c r="F165" i="20"/>
  <c r="E165" i="20"/>
  <c r="D165" i="20" s="1"/>
  <c r="H164" i="20"/>
  <c r="G164" i="20"/>
  <c r="F164" i="20"/>
  <c r="E164" i="20"/>
  <c r="D164" i="20"/>
  <c r="H163" i="20"/>
  <c r="D163" i="20" s="1"/>
  <c r="G163" i="20"/>
  <c r="F163" i="20"/>
  <c r="E163" i="20"/>
  <c r="H162" i="20"/>
  <c r="G162" i="20"/>
  <c r="F162" i="20"/>
  <c r="E162" i="20"/>
  <c r="D162" i="20" s="1"/>
  <c r="H161" i="20"/>
  <c r="G161" i="20"/>
  <c r="F161" i="20"/>
  <c r="E161" i="20"/>
  <c r="D161" i="20" s="1"/>
  <c r="H160" i="20"/>
  <c r="G160" i="20"/>
  <c r="F160" i="20"/>
  <c r="E160" i="20"/>
  <c r="D160" i="20" s="1"/>
  <c r="H159" i="20"/>
  <c r="G159" i="20"/>
  <c r="F159" i="20"/>
  <c r="E159" i="20"/>
  <c r="D159" i="20"/>
  <c r="H158" i="20"/>
  <c r="G158" i="20"/>
  <c r="F158" i="20"/>
  <c r="E158" i="20"/>
  <c r="D158" i="20" s="1"/>
  <c r="H157" i="20"/>
  <c r="G157" i="20"/>
  <c r="F157" i="20"/>
  <c r="E157" i="20"/>
  <c r="D157" i="20" s="1"/>
  <c r="H156" i="20"/>
  <c r="G156" i="20"/>
  <c r="F156" i="20"/>
  <c r="E156" i="20"/>
  <c r="D156" i="20"/>
  <c r="H155" i="20"/>
  <c r="G155" i="20"/>
  <c r="F155" i="20"/>
  <c r="E155" i="20"/>
  <c r="D155" i="20" s="1"/>
  <c r="H154" i="20"/>
  <c r="G154" i="20"/>
  <c r="F154" i="20"/>
  <c r="E154" i="20"/>
  <c r="D154" i="20" s="1"/>
  <c r="H153" i="20"/>
  <c r="G153" i="20"/>
  <c r="F153" i="20"/>
  <c r="E153" i="20"/>
  <c r="D153" i="20" s="1"/>
  <c r="H152" i="20"/>
  <c r="G152" i="20"/>
  <c r="F152" i="20"/>
  <c r="E152" i="20"/>
  <c r="D152" i="20" s="1"/>
  <c r="H151" i="20"/>
  <c r="G151" i="20"/>
  <c r="F151" i="20"/>
  <c r="E151" i="20"/>
  <c r="D151" i="20"/>
  <c r="H150" i="20"/>
  <c r="G150" i="20"/>
  <c r="F150" i="20"/>
  <c r="E150" i="20"/>
  <c r="D150" i="20" s="1"/>
  <c r="H149" i="20"/>
  <c r="G149" i="20"/>
  <c r="F149" i="20"/>
  <c r="D149" i="20" s="1"/>
  <c r="E149" i="20"/>
  <c r="H148" i="20"/>
  <c r="G148" i="20"/>
  <c r="F148" i="20"/>
  <c r="E148" i="20"/>
  <c r="D148" i="20"/>
  <c r="H147" i="20"/>
  <c r="G147" i="20"/>
  <c r="F147" i="20"/>
  <c r="E147" i="20"/>
  <c r="D147" i="20" s="1"/>
  <c r="H146" i="20"/>
  <c r="G146" i="20"/>
  <c r="F146" i="20"/>
  <c r="E146" i="20"/>
  <c r="D146" i="20" s="1"/>
  <c r="H145" i="20"/>
  <c r="G145" i="20"/>
  <c r="F145" i="20"/>
  <c r="E145" i="20"/>
  <c r="D145" i="20" s="1"/>
  <c r="H144" i="20"/>
  <c r="G144" i="20"/>
  <c r="F144" i="20"/>
  <c r="E144" i="20"/>
  <c r="D144" i="20" s="1"/>
  <c r="H143" i="20"/>
  <c r="G143" i="20"/>
  <c r="F143" i="20"/>
  <c r="E143" i="20"/>
  <c r="D143" i="20"/>
  <c r="H142" i="20"/>
  <c r="G142" i="20"/>
  <c r="F142" i="20"/>
  <c r="E142" i="20"/>
  <c r="D142" i="20" s="1"/>
  <c r="H141" i="20"/>
  <c r="G141" i="20"/>
  <c r="F141" i="20"/>
  <c r="E141" i="20"/>
  <c r="D141" i="20" s="1"/>
  <c r="H140" i="20"/>
  <c r="G140" i="20"/>
  <c r="F140" i="20"/>
  <c r="E140" i="20"/>
  <c r="D140" i="20"/>
  <c r="H139" i="20"/>
  <c r="G139" i="20"/>
  <c r="F139" i="20"/>
  <c r="D139" i="20" s="1"/>
  <c r="E139" i="20"/>
  <c r="H138" i="20"/>
  <c r="G138" i="20"/>
  <c r="F138" i="20"/>
  <c r="E138" i="20"/>
  <c r="D138" i="20" s="1"/>
  <c r="H137" i="20"/>
  <c r="G137" i="20"/>
  <c r="F137" i="20"/>
  <c r="E137" i="20"/>
  <c r="D137" i="20" s="1"/>
  <c r="H136" i="20"/>
  <c r="G136" i="20"/>
  <c r="F136" i="20"/>
  <c r="E136" i="20"/>
  <c r="D136" i="20" s="1"/>
  <c r="D135" i="20"/>
  <c r="H134" i="20"/>
  <c r="G134" i="20"/>
  <c r="F134" i="20"/>
  <c r="E134" i="20"/>
  <c r="D134" i="20" s="1"/>
  <c r="H133" i="20"/>
  <c r="G133" i="20"/>
  <c r="F133" i="20"/>
  <c r="E133" i="20"/>
  <c r="D133" i="20" s="1"/>
  <c r="H132" i="20"/>
  <c r="G132" i="20"/>
  <c r="F132" i="20"/>
  <c r="E132" i="20"/>
  <c r="D132" i="20" s="1"/>
  <c r="H131" i="20"/>
  <c r="G131" i="20"/>
  <c r="F131" i="20"/>
  <c r="E131" i="20"/>
  <c r="D131" i="20"/>
  <c r="H130" i="20"/>
  <c r="G130" i="20"/>
  <c r="F130" i="20"/>
  <c r="E130" i="20"/>
  <c r="D130" i="20" s="1"/>
  <c r="H129" i="20"/>
  <c r="G129" i="20"/>
  <c r="F129" i="20"/>
  <c r="D129" i="20" s="1"/>
  <c r="E129" i="20"/>
  <c r="H128" i="20"/>
  <c r="G128" i="20"/>
  <c r="F128" i="20"/>
  <c r="E128" i="20"/>
  <c r="D128" i="20"/>
  <c r="H127" i="20"/>
  <c r="D127" i="20" s="1"/>
  <c r="G127" i="20"/>
  <c r="F127" i="20"/>
  <c r="E127" i="20"/>
  <c r="H126" i="20"/>
  <c r="G126" i="20"/>
  <c r="F126" i="20"/>
  <c r="E126" i="20"/>
  <c r="D126" i="20" s="1"/>
  <c r="H125" i="20"/>
  <c r="G125" i="20"/>
  <c r="F125" i="20"/>
  <c r="E125" i="20"/>
  <c r="D125" i="20" s="1"/>
  <c r="H124" i="20"/>
  <c r="G124" i="20"/>
  <c r="D124" i="20" s="1"/>
  <c r="F124" i="20"/>
  <c r="E124" i="20"/>
  <c r="H123" i="20"/>
  <c r="G123" i="20"/>
  <c r="F123" i="20"/>
  <c r="E123" i="20"/>
  <c r="D123" i="20"/>
  <c r="H122" i="20"/>
  <c r="G122" i="20"/>
  <c r="F122" i="20"/>
  <c r="E122" i="20"/>
  <c r="D122" i="20" s="1"/>
  <c r="H121" i="20"/>
  <c r="G121" i="20"/>
  <c r="F121" i="20"/>
  <c r="E121" i="20"/>
  <c r="D121" i="20" s="1"/>
  <c r="H120" i="20"/>
  <c r="G120" i="20"/>
  <c r="F120" i="20"/>
  <c r="E120" i="20"/>
  <c r="D120" i="20"/>
  <c r="H119" i="20"/>
  <c r="G119" i="20"/>
  <c r="F119" i="20"/>
  <c r="D119" i="20" s="1"/>
  <c r="E119" i="20"/>
  <c r="H118" i="20"/>
  <c r="G118" i="20"/>
  <c r="F118" i="20"/>
  <c r="E118" i="20"/>
  <c r="D118" i="20" s="1"/>
  <c r="H117" i="20"/>
  <c r="G117" i="20"/>
  <c r="F117" i="20"/>
  <c r="E117" i="20"/>
  <c r="D117" i="20" s="1"/>
  <c r="H116" i="20"/>
  <c r="G116" i="20"/>
  <c r="F116" i="20"/>
  <c r="E116" i="20"/>
  <c r="D116" i="20" s="1"/>
  <c r="H115" i="20"/>
  <c r="G115" i="20"/>
  <c r="F115" i="20"/>
  <c r="E115" i="20"/>
  <c r="D115" i="20"/>
  <c r="H114" i="20"/>
  <c r="G114" i="20"/>
  <c r="F114" i="20"/>
  <c r="E114" i="20"/>
  <c r="D114" i="20" s="1"/>
  <c r="H113" i="20"/>
  <c r="G113" i="20"/>
  <c r="F113" i="20"/>
  <c r="E113" i="20"/>
  <c r="D113" i="20" s="1"/>
  <c r="H112" i="20"/>
  <c r="G112" i="20"/>
  <c r="F112" i="20"/>
  <c r="E112" i="20"/>
  <c r="D112" i="20"/>
  <c r="H111" i="20"/>
  <c r="G111" i="20"/>
  <c r="F111" i="20"/>
  <c r="E111" i="20"/>
  <c r="D111" i="20" s="1"/>
  <c r="H110" i="20"/>
  <c r="G110" i="20"/>
  <c r="F110" i="20"/>
  <c r="E110" i="20"/>
  <c r="D110" i="20" s="1"/>
  <c r="H109" i="20"/>
  <c r="G109" i="20"/>
  <c r="F109" i="20"/>
  <c r="E109" i="20"/>
  <c r="D109" i="20" s="1"/>
  <c r="H108" i="20"/>
  <c r="G108" i="20"/>
  <c r="F108" i="20"/>
  <c r="E108" i="20"/>
  <c r="D108" i="20" s="1"/>
  <c r="H107" i="20"/>
  <c r="G107" i="20"/>
  <c r="F107" i="20"/>
  <c r="E107" i="20"/>
  <c r="D107" i="20"/>
  <c r="H106" i="20"/>
  <c r="G106" i="20"/>
  <c r="F106" i="20"/>
  <c r="E106" i="20"/>
  <c r="D106" i="20" s="1"/>
  <c r="H105" i="20"/>
  <c r="G105" i="20"/>
  <c r="F105" i="20"/>
  <c r="D105" i="20" s="1"/>
  <c r="E105" i="20"/>
  <c r="D104" i="20"/>
  <c r="D103" i="20"/>
  <c r="D102" i="20"/>
  <c r="D101" i="20"/>
  <c r="D100" i="20"/>
  <c r="D99" i="20"/>
  <c r="H98" i="20"/>
  <c r="G98" i="20"/>
  <c r="F98" i="20"/>
  <c r="E98" i="20"/>
  <c r="D98" i="20" s="1"/>
  <c r="H97" i="20"/>
  <c r="G97" i="20"/>
  <c r="F97" i="20"/>
  <c r="D97" i="20" s="1"/>
  <c r="E97" i="20"/>
  <c r="H96" i="20"/>
  <c r="G96" i="20"/>
  <c r="F96" i="20"/>
  <c r="E96" i="20"/>
  <c r="D96" i="20" s="1"/>
  <c r="H95" i="20"/>
  <c r="G95" i="20"/>
  <c r="F95" i="20"/>
  <c r="E95" i="20"/>
  <c r="D95" i="20" s="1"/>
  <c r="H94" i="20"/>
  <c r="G94" i="20"/>
  <c r="F94" i="20"/>
  <c r="E94" i="20"/>
  <c r="D94" i="20" s="1"/>
  <c r="H93" i="20"/>
  <c r="G93" i="20"/>
  <c r="F93" i="20"/>
  <c r="E93" i="20"/>
  <c r="D93" i="20" s="1"/>
  <c r="H92" i="20"/>
  <c r="G92" i="20"/>
  <c r="F92" i="20"/>
  <c r="E92" i="20"/>
  <c r="D92" i="20" s="1"/>
  <c r="H91" i="20"/>
  <c r="G91" i="20"/>
  <c r="F91" i="20"/>
  <c r="E91" i="20"/>
  <c r="D91" i="20"/>
  <c r="H90" i="20"/>
  <c r="G90" i="20"/>
  <c r="F90" i="20"/>
  <c r="E90" i="20"/>
  <c r="D90" i="20" s="1"/>
  <c r="H89" i="20"/>
  <c r="G89" i="20"/>
  <c r="F89" i="20"/>
  <c r="E89" i="20"/>
  <c r="D89" i="20" s="1"/>
  <c r="H88" i="20"/>
  <c r="G88" i="20"/>
  <c r="F88" i="20"/>
  <c r="D88" i="20" s="1"/>
  <c r="E88" i="20"/>
  <c r="H87" i="20"/>
  <c r="D87" i="20" s="1"/>
  <c r="G87" i="20"/>
  <c r="F87" i="20"/>
  <c r="E87" i="20"/>
  <c r="H86" i="20"/>
  <c r="G86" i="20"/>
  <c r="F86" i="20"/>
  <c r="E86" i="20"/>
  <c r="D86" i="20" s="1"/>
  <c r="H85" i="20"/>
  <c r="G85" i="20"/>
  <c r="F85" i="20"/>
  <c r="E85" i="20"/>
  <c r="D85" i="20" s="1"/>
  <c r="H84" i="20"/>
  <c r="G84" i="20"/>
  <c r="F84" i="20"/>
  <c r="E84" i="20"/>
  <c r="D84" i="20" s="1"/>
  <c r="H83" i="20"/>
  <c r="G83" i="20"/>
  <c r="F83" i="20"/>
  <c r="E83" i="20"/>
  <c r="D83" i="20"/>
  <c r="H82" i="20"/>
  <c r="G82" i="20"/>
  <c r="F82" i="20"/>
  <c r="E82" i="20"/>
  <c r="D82" i="20" s="1"/>
  <c r="H81" i="20"/>
  <c r="G81" i="20"/>
  <c r="F81" i="20"/>
  <c r="E81" i="20"/>
  <c r="D81" i="20" s="1"/>
  <c r="H80" i="20"/>
  <c r="G80" i="20"/>
  <c r="F80" i="20"/>
  <c r="E80" i="20"/>
  <c r="D80" i="20" s="1"/>
  <c r="H79" i="20"/>
  <c r="G79" i="20"/>
  <c r="F79" i="20"/>
  <c r="E79" i="20"/>
  <c r="D79" i="20" s="1"/>
  <c r="H78" i="20"/>
  <c r="G78" i="20"/>
  <c r="F78" i="20"/>
  <c r="E78" i="20"/>
  <c r="D78" i="20" s="1"/>
  <c r="H77" i="20"/>
  <c r="G77" i="20"/>
  <c r="F77" i="20"/>
  <c r="E77" i="20"/>
  <c r="D77" i="20" s="1"/>
  <c r="H76" i="20"/>
  <c r="G76" i="20"/>
  <c r="F76" i="20"/>
  <c r="D76" i="20" s="1"/>
  <c r="E76" i="20"/>
  <c r="H75" i="20"/>
  <c r="G75" i="20"/>
  <c r="F75" i="20"/>
  <c r="E75" i="20"/>
  <c r="D75" i="20"/>
  <c r="H74" i="20"/>
  <c r="G74" i="20"/>
  <c r="F74" i="20"/>
  <c r="E74" i="20"/>
  <c r="D74" i="20" s="1"/>
  <c r="H73" i="20"/>
  <c r="G73" i="20"/>
  <c r="F73" i="20"/>
  <c r="E73" i="20"/>
  <c r="D73" i="20" s="1"/>
  <c r="H72" i="20"/>
  <c r="G72" i="20"/>
  <c r="F72" i="20"/>
  <c r="E72" i="20"/>
  <c r="D72" i="20"/>
  <c r="H71" i="20"/>
  <c r="G71" i="20"/>
  <c r="F71" i="20"/>
  <c r="E71" i="20"/>
  <c r="D71" i="20" s="1"/>
  <c r="H70" i="20"/>
  <c r="G70" i="20"/>
  <c r="F70" i="20"/>
  <c r="E70" i="20"/>
  <c r="D70" i="20" s="1"/>
  <c r="H69" i="20"/>
  <c r="G69" i="20"/>
  <c r="F69" i="20"/>
  <c r="E69" i="20"/>
  <c r="D69" i="20" s="1"/>
  <c r="H68" i="20"/>
  <c r="G68" i="20"/>
  <c r="D68" i="20" s="1"/>
  <c r="F68" i="20"/>
  <c r="E68" i="20"/>
  <c r="D67" i="20"/>
  <c r="D66" i="20"/>
  <c r="D65" i="20"/>
  <c r="H64" i="20"/>
  <c r="G64" i="20"/>
  <c r="D64" i="20" s="1"/>
  <c r="F64" i="20"/>
  <c r="E64" i="20"/>
  <c r="H63" i="20"/>
  <c r="G63" i="20"/>
  <c r="F63" i="20"/>
  <c r="E63" i="20"/>
  <c r="D63" i="20"/>
  <c r="H62" i="20"/>
  <c r="G62" i="20"/>
  <c r="F62" i="20"/>
  <c r="E62" i="20"/>
  <c r="D62" i="20"/>
  <c r="H61" i="20"/>
  <c r="G61" i="20"/>
  <c r="F61" i="20"/>
  <c r="E61" i="20"/>
  <c r="D61" i="20" s="1"/>
  <c r="H60" i="20"/>
  <c r="G60" i="20"/>
  <c r="F60" i="20"/>
  <c r="D60" i="20" s="1"/>
  <c r="E60" i="20"/>
  <c r="H59" i="20"/>
  <c r="G59" i="20"/>
  <c r="F59" i="20"/>
  <c r="E59" i="20"/>
  <c r="D59" i="20" s="1"/>
  <c r="H58" i="20"/>
  <c r="G58" i="20"/>
  <c r="F58" i="20"/>
  <c r="E58" i="20"/>
  <c r="D58" i="20" s="1"/>
  <c r="H57" i="20"/>
  <c r="G57" i="20"/>
  <c r="F57" i="20"/>
  <c r="E57" i="20"/>
  <c r="D57" i="20" s="1"/>
  <c r="H56" i="20"/>
  <c r="G56" i="20"/>
  <c r="F56" i="20"/>
  <c r="E56" i="20"/>
  <c r="D56" i="20" s="1"/>
  <c r="H55" i="20"/>
  <c r="G55" i="20"/>
  <c r="F55" i="20"/>
  <c r="E55" i="20"/>
  <c r="D55" i="20"/>
  <c r="H54" i="20"/>
  <c r="G54" i="20"/>
  <c r="F54" i="20"/>
  <c r="E54" i="20"/>
  <c r="D54" i="20"/>
  <c r="H53" i="20"/>
  <c r="G53" i="20"/>
  <c r="F53" i="20"/>
  <c r="E53" i="20"/>
  <c r="D53" i="20" s="1"/>
  <c r="H52" i="20"/>
  <c r="G52" i="20"/>
  <c r="F52" i="20"/>
  <c r="D52" i="20" s="1"/>
  <c r="E52" i="20"/>
  <c r="H51" i="20"/>
  <c r="G51" i="20"/>
  <c r="F51" i="20"/>
  <c r="D51" i="20" s="1"/>
  <c r="E51" i="20"/>
  <c r="H50" i="20"/>
  <c r="G50" i="20"/>
  <c r="F50" i="20"/>
  <c r="E50" i="20"/>
  <c r="D50" i="20" s="1"/>
  <c r="H49" i="20"/>
  <c r="G49" i="20"/>
  <c r="F49" i="20"/>
  <c r="E49" i="20"/>
  <c r="D49" i="20" s="1"/>
  <c r="H48" i="20"/>
  <c r="G48" i="20"/>
  <c r="F48" i="20"/>
  <c r="E48" i="20"/>
  <c r="D48" i="20" s="1"/>
  <c r="H47" i="20"/>
  <c r="G47" i="20"/>
  <c r="F47" i="20"/>
  <c r="E47" i="20"/>
  <c r="D47" i="20"/>
  <c r="H46" i="20"/>
  <c r="G46" i="20"/>
  <c r="F46" i="20"/>
  <c r="E46" i="20"/>
  <c r="D46" i="20"/>
  <c r="H45" i="20"/>
  <c r="G45" i="20"/>
  <c r="F45" i="20"/>
  <c r="E45" i="20"/>
  <c r="D45" i="20" s="1"/>
  <c r="H44" i="20"/>
  <c r="G44" i="20"/>
  <c r="F44" i="20"/>
  <c r="D44" i="20" s="1"/>
  <c r="E44" i="20"/>
  <c r="H43" i="20"/>
  <c r="D43" i="20" s="1"/>
  <c r="G43" i="20"/>
  <c r="F43" i="20"/>
  <c r="E43" i="20"/>
  <c r="H42" i="20"/>
  <c r="G42" i="20"/>
  <c r="F42" i="20"/>
  <c r="E42" i="20"/>
  <c r="D42" i="20" s="1"/>
  <c r="H41" i="20"/>
  <c r="G41" i="20"/>
  <c r="F41" i="20"/>
  <c r="E41" i="20"/>
  <c r="D41" i="20" s="1"/>
  <c r="H40" i="20"/>
  <c r="G40" i="20"/>
  <c r="F40" i="20"/>
  <c r="E40" i="20"/>
  <c r="D40" i="20" s="1"/>
  <c r="H39" i="20"/>
  <c r="G39" i="20"/>
  <c r="F39" i="20"/>
  <c r="E39" i="20"/>
  <c r="D39" i="20"/>
  <c r="H38" i="20"/>
  <c r="G38" i="20"/>
  <c r="F38" i="20"/>
  <c r="E38" i="20"/>
  <c r="D38" i="20"/>
  <c r="H37" i="20"/>
  <c r="G37" i="20"/>
  <c r="F37" i="20"/>
  <c r="D37" i="20" s="1"/>
  <c r="E37" i="20"/>
  <c r="D36" i="20"/>
  <c r="D35" i="20"/>
  <c r="D34" i="20"/>
  <c r="H33" i="20"/>
  <c r="G33" i="20"/>
  <c r="F33" i="20"/>
  <c r="D33" i="20" s="1"/>
  <c r="E33" i="20"/>
  <c r="H32" i="20"/>
  <c r="G32" i="20"/>
  <c r="F32" i="20"/>
  <c r="D32" i="20" s="1"/>
  <c r="E32" i="20"/>
  <c r="H31" i="20"/>
  <c r="G31" i="20"/>
  <c r="F31" i="20"/>
  <c r="D31" i="20" s="1"/>
  <c r="E31" i="20"/>
  <c r="H30" i="20"/>
  <c r="G30" i="20"/>
  <c r="F30" i="20"/>
  <c r="E30" i="20"/>
  <c r="D30" i="20" s="1"/>
  <c r="H29" i="20"/>
  <c r="G29" i="20"/>
  <c r="F29" i="20"/>
  <c r="E29" i="20"/>
  <c r="D29" i="20" s="1"/>
  <c r="H28" i="20"/>
  <c r="G28" i="20"/>
  <c r="F28" i="20"/>
  <c r="E28" i="20"/>
  <c r="D28" i="20" s="1"/>
  <c r="H27" i="20"/>
  <c r="G27" i="20"/>
  <c r="F27" i="20"/>
  <c r="E27" i="20"/>
  <c r="D27" i="20"/>
  <c r="H26" i="20"/>
  <c r="G26" i="20"/>
  <c r="F26" i="20"/>
  <c r="E26" i="20"/>
  <c r="D26" i="20"/>
  <c r="H25" i="20"/>
  <c r="G25" i="20"/>
  <c r="F25" i="20"/>
  <c r="D25" i="20" s="1"/>
  <c r="E25" i="20"/>
  <c r="H24" i="20"/>
  <c r="G24" i="20"/>
  <c r="F24" i="20"/>
  <c r="D24" i="20" s="1"/>
  <c r="E24" i="20"/>
  <c r="H23" i="20"/>
  <c r="G23" i="20"/>
  <c r="F23" i="20"/>
  <c r="D23" i="20" s="1"/>
  <c r="E23" i="20"/>
  <c r="H22" i="20"/>
  <c r="G22" i="20"/>
  <c r="F22" i="20"/>
  <c r="E22" i="20"/>
  <c r="D22" i="20" s="1"/>
  <c r="H21" i="20"/>
  <c r="G21" i="20"/>
  <c r="F21" i="20"/>
  <c r="E21" i="20"/>
  <c r="D21" i="20" s="1"/>
  <c r="H20" i="20"/>
  <c r="G20" i="20"/>
  <c r="F20" i="20"/>
  <c r="E20" i="20"/>
  <c r="D20" i="20" s="1"/>
  <c r="H19" i="20"/>
  <c r="G19" i="20"/>
  <c r="F19" i="20"/>
  <c r="E19" i="20"/>
  <c r="D19" i="20"/>
  <c r="H18" i="20"/>
  <c r="G18" i="20"/>
  <c r="F18" i="20"/>
  <c r="E18" i="20"/>
  <c r="D18" i="20" s="1"/>
  <c r="H17" i="20"/>
  <c r="G17" i="20"/>
  <c r="F17" i="20"/>
  <c r="E17" i="20"/>
  <c r="D17" i="20" s="1"/>
  <c r="H16" i="20"/>
  <c r="G16" i="20"/>
  <c r="F16" i="20"/>
  <c r="D16" i="20" s="1"/>
  <c r="E16" i="20"/>
  <c r="H15" i="20"/>
  <c r="D15" i="20" s="1"/>
  <c r="G15" i="20"/>
  <c r="F15" i="20"/>
  <c r="E15" i="20"/>
  <c r="H14" i="20"/>
  <c r="G14" i="20"/>
  <c r="F14" i="20"/>
  <c r="E14" i="20"/>
  <c r="D14" i="20" s="1"/>
  <c r="H13" i="20"/>
  <c r="G13" i="20"/>
  <c r="F13" i="20"/>
  <c r="E13" i="20"/>
  <c r="D13" i="20" s="1"/>
  <c r="H12" i="20"/>
  <c r="G12" i="20"/>
  <c r="F12" i="20"/>
  <c r="E12" i="20"/>
  <c r="D12" i="20" s="1"/>
  <c r="H11" i="20"/>
  <c r="G11" i="20"/>
  <c r="F11" i="20"/>
  <c r="E11" i="20"/>
  <c r="D11" i="20"/>
  <c r="H10" i="20"/>
  <c r="G10" i="20"/>
  <c r="F10" i="20"/>
  <c r="E10" i="20"/>
  <c r="D10" i="20"/>
  <c r="H9" i="20"/>
  <c r="G9" i="20"/>
  <c r="F9" i="20"/>
  <c r="E9" i="20"/>
  <c r="D9" i="20" s="1"/>
  <c r="H8" i="20"/>
  <c r="G8" i="20"/>
  <c r="F8" i="20"/>
  <c r="D8" i="20" s="1"/>
  <c r="E8" i="20"/>
  <c r="H7" i="20"/>
  <c r="G7" i="20"/>
  <c r="F7" i="20"/>
  <c r="E7" i="20"/>
  <c r="D7" i="20" s="1"/>
  <c r="H6" i="20"/>
  <c r="G6" i="20"/>
  <c r="F6" i="20"/>
  <c r="E6" i="20"/>
  <c r="D6" i="20" s="1"/>
  <c r="H5" i="20"/>
  <c r="G5" i="20"/>
  <c r="F5" i="20"/>
  <c r="E5" i="20"/>
  <c r="D5" i="20" s="1"/>
  <c r="H4" i="20"/>
  <c r="G4" i="20"/>
  <c r="F4" i="20"/>
  <c r="E4" i="20"/>
  <c r="D4" i="20" s="1"/>
  <c r="H3" i="20"/>
  <c r="G3" i="20"/>
  <c r="F3" i="20"/>
  <c r="E3" i="20"/>
  <c r="D3" i="20"/>
  <c r="D4" i="16"/>
  <c r="D5" i="16"/>
  <c r="D6" i="16"/>
  <c r="D7" i="16"/>
  <c r="D8" i="16"/>
  <c r="D9" i="16"/>
  <c r="D10" i="16"/>
  <c r="D11" i="16"/>
  <c r="D12" i="16"/>
  <c r="D13" i="16"/>
  <c r="D14" i="16"/>
  <c r="D15" i="16"/>
  <c r="D16" i="16"/>
  <c r="D17" i="16"/>
  <c r="D18" i="16"/>
  <c r="D19" i="16"/>
  <c r="D20" i="16"/>
  <c r="D21" i="16"/>
  <c r="D22" i="16"/>
  <c r="D23" i="16"/>
  <c r="D24" i="16"/>
  <c r="D25" i="16"/>
  <c r="D26" i="16"/>
  <c r="D27" i="16"/>
  <c r="D28" i="16"/>
  <c r="D29" i="16"/>
  <c r="D30" i="16"/>
  <c r="D31" i="16"/>
  <c r="D32" i="16"/>
  <c r="D33" i="16"/>
  <c r="D34" i="16"/>
  <c r="D35" i="16"/>
  <c r="D36" i="16"/>
  <c r="D37" i="16"/>
  <c r="D38" i="16"/>
  <c r="D39" i="16"/>
  <c r="D40" i="16"/>
  <c r="D41" i="16"/>
  <c r="D42" i="16"/>
  <c r="D43" i="16"/>
  <c r="D44" i="16"/>
  <c r="D45" i="16"/>
  <c r="D46" i="16"/>
  <c r="D47" i="16"/>
  <c r="D48" i="16"/>
  <c r="D49" i="16"/>
  <c r="D50" i="16"/>
  <c r="D51" i="16"/>
  <c r="D52" i="16"/>
  <c r="D53" i="16"/>
  <c r="D54" i="16"/>
  <c r="D55" i="16"/>
  <c r="D56" i="16"/>
  <c r="D57" i="16"/>
  <c r="D58" i="16"/>
  <c r="D59" i="16"/>
  <c r="D60" i="16"/>
  <c r="D61" i="16"/>
  <c r="D62" i="16"/>
  <c r="D63" i="16"/>
  <c r="D64" i="16"/>
  <c r="D65" i="16"/>
  <c r="D66" i="16"/>
  <c r="D67" i="16"/>
  <c r="D68" i="16"/>
  <c r="D69" i="16"/>
  <c r="D70" i="16"/>
  <c r="D71" i="16"/>
  <c r="D72" i="16"/>
  <c r="D73" i="16"/>
  <c r="D74" i="16"/>
  <c r="D75" i="16"/>
  <c r="D76" i="16"/>
  <c r="D77" i="16"/>
  <c r="D78" i="16"/>
  <c r="D79" i="16"/>
  <c r="D80" i="16"/>
  <c r="D81" i="16"/>
  <c r="D82" i="16"/>
  <c r="D83" i="16"/>
  <c r="D84" i="16"/>
  <c r="D85" i="16"/>
  <c r="D86" i="16"/>
  <c r="D87" i="16"/>
  <c r="D88" i="16"/>
  <c r="D89" i="16"/>
  <c r="D90" i="16"/>
  <c r="D91" i="16"/>
  <c r="D92" i="16"/>
  <c r="D93" i="16"/>
  <c r="D94" i="16"/>
  <c r="D95" i="16"/>
  <c r="D96" i="16"/>
  <c r="D97" i="16"/>
  <c r="D98" i="16"/>
  <c r="D99" i="16"/>
  <c r="D100" i="16"/>
  <c r="D101" i="16"/>
  <c r="D102" i="16"/>
  <c r="D103" i="16"/>
  <c r="D104" i="16"/>
  <c r="D105" i="16"/>
  <c r="D106" i="16"/>
  <c r="D107" i="16"/>
  <c r="D108" i="16"/>
  <c r="D109" i="16"/>
  <c r="D110" i="16"/>
  <c r="D111" i="16"/>
  <c r="D112" i="16"/>
  <c r="D113" i="16"/>
  <c r="D114" i="16"/>
  <c r="D115" i="16"/>
  <c r="D116" i="16"/>
  <c r="D117" i="16"/>
  <c r="D118" i="16"/>
  <c r="D119" i="16"/>
  <c r="D120" i="16"/>
  <c r="D121" i="16"/>
  <c r="D122" i="16"/>
  <c r="D123" i="16"/>
  <c r="D124" i="16"/>
  <c r="D125" i="16"/>
  <c r="D126" i="16"/>
  <c r="D127" i="16"/>
  <c r="D128" i="16"/>
  <c r="D129" i="16"/>
  <c r="D130" i="16"/>
  <c r="D131" i="16"/>
  <c r="D132" i="16"/>
  <c r="D133" i="16"/>
  <c r="D134" i="16"/>
  <c r="D135" i="16"/>
  <c r="D136" i="16"/>
  <c r="D137" i="16"/>
  <c r="D138" i="16"/>
  <c r="D139" i="16"/>
  <c r="D140" i="16"/>
  <c r="D141" i="16"/>
  <c r="D142" i="16"/>
  <c r="D143" i="16"/>
  <c r="D144" i="16"/>
  <c r="D145" i="16"/>
  <c r="D146" i="16"/>
  <c r="D147" i="16"/>
  <c r="D148" i="16"/>
  <c r="D149" i="16"/>
  <c r="D150" i="16"/>
  <c r="D151" i="16"/>
  <c r="D152" i="16"/>
  <c r="D153" i="16"/>
  <c r="D154" i="16"/>
  <c r="D155" i="16"/>
  <c r="D156" i="16"/>
  <c r="D157" i="16"/>
  <c r="D158" i="16"/>
  <c r="D159" i="16"/>
  <c r="D160" i="16"/>
  <c r="D161" i="16"/>
  <c r="D162" i="16"/>
  <c r="D163" i="16"/>
  <c r="D164" i="16"/>
  <c r="D165" i="16"/>
  <c r="D166" i="16"/>
  <c r="D167" i="16"/>
  <c r="D168" i="16"/>
  <c r="D169" i="16"/>
  <c r="D170" i="16"/>
  <c r="D171" i="16"/>
  <c r="D172" i="16"/>
  <c r="D173" i="16"/>
  <c r="D174" i="16"/>
  <c r="D175" i="16"/>
  <c r="D176" i="16"/>
  <c r="D177" i="16"/>
  <c r="D178" i="16"/>
  <c r="D179" i="16"/>
  <c r="D180" i="16"/>
  <c r="D181" i="16"/>
  <c r="D182" i="16"/>
  <c r="D183" i="16"/>
  <c r="D184" i="16"/>
  <c r="D185" i="16"/>
  <c r="D186" i="16"/>
  <c r="D187" i="16"/>
  <c r="D188" i="16"/>
  <c r="D189" i="16"/>
  <c r="D190" i="16"/>
  <c r="D191" i="16"/>
  <c r="D192" i="16"/>
  <c r="D193" i="16"/>
  <c r="D194" i="16"/>
  <c r="D195" i="16"/>
  <c r="D196" i="16"/>
  <c r="D197" i="16"/>
  <c r="D198" i="16"/>
  <c r="D199" i="16"/>
  <c r="D200" i="16"/>
  <c r="D201" i="16"/>
  <c r="D202" i="16"/>
  <c r="D203" i="16"/>
  <c r="D204" i="16"/>
  <c r="D205" i="16"/>
  <c r="D206" i="16"/>
  <c r="D207" i="16"/>
  <c r="D208" i="16"/>
  <c r="D209" i="16"/>
  <c r="D210" i="16"/>
  <c r="D211" i="16"/>
  <c r="D212" i="16"/>
  <c r="D213" i="16"/>
  <c r="D214" i="16"/>
  <c r="D215" i="16"/>
  <c r="D216" i="16"/>
  <c r="D217" i="16"/>
  <c r="D218" i="16"/>
  <c r="D219" i="16"/>
  <c r="D220" i="16"/>
  <c r="D221" i="16"/>
  <c r="D222" i="16"/>
  <c r="D223" i="16"/>
  <c r="D224" i="16"/>
  <c r="D225" i="16"/>
  <c r="D226" i="16"/>
  <c r="D227" i="16"/>
  <c r="D228" i="16"/>
  <c r="D229" i="16"/>
  <c r="D230" i="16"/>
  <c r="D231" i="16"/>
  <c r="D232" i="16"/>
  <c r="D233" i="16"/>
  <c r="D234" i="16"/>
  <c r="D235" i="16"/>
  <c r="D236" i="16"/>
  <c r="D237" i="16"/>
  <c r="D238" i="16"/>
  <c r="D239" i="16"/>
  <c r="D240" i="16"/>
  <c r="D241" i="16"/>
  <c r="D242" i="16"/>
  <c r="D243" i="16"/>
  <c r="D244" i="16"/>
  <c r="D245" i="16"/>
  <c r="D246" i="16"/>
  <c r="D247" i="16"/>
  <c r="D248" i="16"/>
  <c r="D249" i="16"/>
  <c r="D250" i="16"/>
  <c r="D251" i="16"/>
  <c r="D252" i="16"/>
  <c r="D253" i="16"/>
  <c r="D254" i="16"/>
  <c r="D255" i="16"/>
  <c r="D256" i="16"/>
  <c r="D257" i="16"/>
  <c r="D258" i="16"/>
  <c r="D259" i="16"/>
  <c r="D260" i="16"/>
  <c r="D261" i="16"/>
  <c r="D262" i="16"/>
  <c r="D263" i="16"/>
  <c r="D264" i="16"/>
  <c r="D265" i="16"/>
  <c r="D266" i="16"/>
  <c r="D267" i="16"/>
  <c r="D268" i="16"/>
  <c r="D269" i="16"/>
  <c r="D270" i="16"/>
  <c r="D271" i="16"/>
  <c r="D272" i="16"/>
  <c r="D273" i="16"/>
  <c r="D274" i="16"/>
  <c r="D275" i="16"/>
  <c r="D276" i="16"/>
  <c r="D277" i="16"/>
  <c r="D278" i="16"/>
  <c r="D279" i="16"/>
  <c r="D280" i="16"/>
  <c r="D281" i="16"/>
  <c r="D282" i="16"/>
  <c r="D283" i="16"/>
  <c r="D284" i="16"/>
  <c r="D285" i="16"/>
  <c r="D286" i="16"/>
  <c r="D287" i="16"/>
  <c r="D288" i="16"/>
  <c r="D289" i="16"/>
  <c r="D290" i="16"/>
  <c r="D291" i="16"/>
  <c r="D292" i="16"/>
  <c r="D293" i="16"/>
  <c r="D294" i="16"/>
  <c r="D295" i="16"/>
  <c r="D296" i="16"/>
  <c r="D297" i="16"/>
  <c r="D298" i="16"/>
  <c r="D299" i="16"/>
  <c r="D300" i="16"/>
  <c r="D301" i="16"/>
  <c r="D302" i="16"/>
  <c r="D303" i="16"/>
  <c r="D304" i="16"/>
  <c r="D305" i="16"/>
  <c r="D306" i="16"/>
  <c r="D307" i="16"/>
  <c r="D308" i="16"/>
  <c r="D309" i="16"/>
  <c r="D310" i="16"/>
  <c r="D311" i="16"/>
  <c r="D312" i="16"/>
  <c r="D313" i="16"/>
  <c r="D314" i="16"/>
  <c r="D315" i="16"/>
  <c r="D316" i="16"/>
  <c r="D317" i="16"/>
  <c r="D318" i="16"/>
  <c r="D319" i="16"/>
  <c r="D320" i="16"/>
  <c r="D321" i="16"/>
  <c r="D322" i="16"/>
  <c r="D323" i="16"/>
  <c r="D324" i="16"/>
  <c r="D325" i="16"/>
  <c r="D326" i="16"/>
  <c r="D327" i="16"/>
  <c r="D328" i="16"/>
  <c r="D329" i="16"/>
  <c r="D330" i="16"/>
  <c r="D331" i="16"/>
  <c r="D332" i="16"/>
  <c r="D333" i="16"/>
  <c r="D334" i="16"/>
  <c r="D335" i="16"/>
  <c r="D336" i="16"/>
  <c r="D337" i="16"/>
  <c r="D338" i="16"/>
  <c r="D339" i="16"/>
  <c r="D340" i="16"/>
  <c r="D341" i="16"/>
  <c r="D342" i="16"/>
  <c r="D343" i="16"/>
  <c r="D344" i="16"/>
  <c r="D345" i="16"/>
  <c r="D346" i="16"/>
  <c r="D347" i="16"/>
  <c r="D348" i="16"/>
  <c r="D349" i="16"/>
  <c r="D350" i="16"/>
  <c r="D351" i="16"/>
  <c r="D352" i="16"/>
  <c r="D353" i="16"/>
  <c r="D354" i="16"/>
  <c r="D355" i="16"/>
  <c r="D356" i="16"/>
  <c r="D357" i="16"/>
  <c r="D358" i="16"/>
  <c r="D359" i="16"/>
  <c r="D360" i="16"/>
  <c r="D361" i="16"/>
  <c r="D362" i="16"/>
  <c r="D363" i="16"/>
  <c r="D364" i="16"/>
  <c r="D365" i="16"/>
  <c r="D366" i="16"/>
  <c r="D367" i="16"/>
  <c r="D368" i="16"/>
  <c r="D369" i="16"/>
  <c r="D370" i="16"/>
  <c r="D371" i="16"/>
  <c r="D372" i="16"/>
  <c r="D373" i="16"/>
  <c r="D374" i="16"/>
  <c r="D375" i="16"/>
  <c r="D376" i="16"/>
  <c r="D377" i="16"/>
  <c r="D378" i="16"/>
  <c r="D379" i="16"/>
  <c r="D380" i="16"/>
  <c r="D381" i="16"/>
  <c r="D382" i="16"/>
  <c r="D383" i="16"/>
  <c r="D384" i="16"/>
  <c r="D385" i="16"/>
  <c r="D386" i="16"/>
  <c r="D387" i="16"/>
  <c r="D388" i="16"/>
  <c r="D389" i="16"/>
  <c r="D390" i="16"/>
  <c r="D391" i="16"/>
  <c r="D392" i="16"/>
  <c r="D393" i="16"/>
  <c r="D394" i="16"/>
  <c r="D395" i="16"/>
  <c r="D396" i="16"/>
  <c r="D397" i="16"/>
  <c r="D398" i="16"/>
  <c r="D399" i="16"/>
  <c r="D400" i="16"/>
  <c r="D401" i="16"/>
  <c r="D402" i="16"/>
  <c r="D403" i="16"/>
  <c r="D404" i="16"/>
  <c r="D405" i="16"/>
  <c r="D3" i="16"/>
  <c r="D4" i="12"/>
  <c r="D5" i="12"/>
  <c r="D6" i="12"/>
  <c r="D7" i="12"/>
  <c r="D8" i="12"/>
  <c r="D9" i="12"/>
  <c r="D10" i="12"/>
  <c r="D11" i="12"/>
  <c r="D12" i="12"/>
  <c r="D13" i="12"/>
  <c r="D14" i="12"/>
  <c r="D15" i="12"/>
  <c r="D16" i="12"/>
  <c r="D17" i="12"/>
  <c r="D18" i="12"/>
  <c r="D19" i="12"/>
  <c r="D20" i="12"/>
  <c r="D21" i="12"/>
  <c r="D22" i="12"/>
  <c r="D23" i="12"/>
  <c r="D24" i="12"/>
  <c r="D25" i="12"/>
  <c r="D26" i="12"/>
  <c r="D27" i="12"/>
  <c r="D28" i="12"/>
  <c r="D29" i="12"/>
  <c r="D30" i="12"/>
  <c r="D31" i="12"/>
  <c r="D32" i="12"/>
  <c r="D33" i="12"/>
  <c r="D34" i="12"/>
  <c r="D35" i="12"/>
  <c r="D36" i="12"/>
  <c r="D37" i="12"/>
  <c r="D38" i="12"/>
  <c r="D39" i="12"/>
  <c r="D40" i="12"/>
  <c r="D41" i="12"/>
  <c r="D42" i="12"/>
  <c r="D43" i="12"/>
  <c r="D44" i="12"/>
  <c r="D45" i="12"/>
  <c r="D46" i="12"/>
  <c r="D47" i="12"/>
  <c r="D48" i="12"/>
  <c r="D49" i="12"/>
  <c r="D50" i="12"/>
  <c r="D51" i="12"/>
  <c r="D52" i="12"/>
  <c r="D53" i="12"/>
  <c r="D54" i="12"/>
  <c r="D55" i="12"/>
  <c r="D56" i="12"/>
  <c r="D57" i="12"/>
  <c r="D58" i="12"/>
  <c r="D59" i="12"/>
  <c r="D60" i="12"/>
  <c r="D61" i="12"/>
  <c r="D62" i="12"/>
  <c r="D63" i="12"/>
  <c r="D64" i="12"/>
  <c r="D65" i="12"/>
  <c r="D66" i="12"/>
  <c r="D67" i="12"/>
  <c r="D68" i="12"/>
  <c r="D69" i="12"/>
  <c r="D70" i="12"/>
  <c r="D71" i="12"/>
  <c r="D72" i="12"/>
  <c r="D73" i="12"/>
  <c r="D74" i="12"/>
  <c r="D75" i="12"/>
  <c r="D76" i="12"/>
  <c r="D77" i="12"/>
  <c r="D78" i="12"/>
  <c r="D79" i="12"/>
  <c r="D80" i="12"/>
  <c r="D81" i="12"/>
  <c r="D82" i="12"/>
  <c r="D83" i="12"/>
  <c r="D84" i="12"/>
  <c r="D85" i="12"/>
  <c r="D86" i="12"/>
  <c r="D87" i="12"/>
  <c r="D88" i="12"/>
  <c r="D89" i="12"/>
  <c r="D90" i="12"/>
  <c r="D91" i="12"/>
  <c r="D92" i="12"/>
  <c r="D93" i="12"/>
  <c r="D94" i="12"/>
  <c r="D95" i="12"/>
  <c r="D96" i="12"/>
  <c r="D97" i="12"/>
  <c r="D98" i="12"/>
  <c r="D99" i="12"/>
  <c r="D100" i="12"/>
  <c r="D101" i="12"/>
  <c r="D102" i="12"/>
  <c r="D103" i="12"/>
  <c r="D104" i="12"/>
  <c r="D105" i="12"/>
  <c r="D106" i="12"/>
  <c r="D107" i="12"/>
  <c r="D108" i="12"/>
  <c r="D109" i="12"/>
  <c r="D110" i="12"/>
  <c r="D111" i="12"/>
  <c r="D112" i="12"/>
  <c r="D113" i="12"/>
  <c r="D114" i="12"/>
  <c r="D115" i="12"/>
  <c r="D116" i="12"/>
  <c r="D117" i="12"/>
  <c r="D118" i="12"/>
  <c r="D119" i="12"/>
  <c r="D120" i="12"/>
  <c r="D121" i="12"/>
  <c r="D122" i="12"/>
  <c r="D123" i="12"/>
  <c r="D124" i="12"/>
  <c r="D125" i="12"/>
  <c r="D126" i="12"/>
  <c r="D127" i="12"/>
  <c r="D128" i="12"/>
  <c r="D129" i="12"/>
  <c r="D130" i="12"/>
  <c r="D131" i="12"/>
  <c r="D132" i="12"/>
  <c r="D133" i="12"/>
  <c r="D134" i="12"/>
  <c r="D135" i="12"/>
  <c r="D136" i="12"/>
  <c r="D137" i="12"/>
  <c r="D138" i="12"/>
  <c r="D139" i="12"/>
  <c r="D140" i="12"/>
  <c r="D141" i="12"/>
  <c r="D142" i="12"/>
  <c r="D143" i="12"/>
  <c r="D144" i="12"/>
  <c r="D145" i="12"/>
  <c r="D146" i="12"/>
  <c r="D147" i="12"/>
  <c r="D148" i="12"/>
  <c r="D149" i="12"/>
  <c r="D150" i="12"/>
  <c r="D151" i="12"/>
  <c r="D152" i="12"/>
  <c r="D153" i="12"/>
  <c r="D154" i="12"/>
  <c r="D155" i="12"/>
  <c r="D156" i="12"/>
  <c r="D157" i="12"/>
  <c r="D158" i="12"/>
  <c r="D159" i="12"/>
  <c r="D160" i="12"/>
  <c r="D161" i="12"/>
  <c r="D162" i="12"/>
  <c r="D163" i="12"/>
  <c r="D164" i="12"/>
  <c r="D165" i="12"/>
  <c r="D166" i="12"/>
  <c r="D167" i="12"/>
  <c r="D168" i="12"/>
  <c r="D169" i="12"/>
  <c r="D170" i="12"/>
  <c r="D171" i="12"/>
  <c r="D172" i="12"/>
  <c r="D173" i="12"/>
  <c r="D174" i="12"/>
  <c r="D175" i="12"/>
  <c r="D176" i="12"/>
  <c r="D177" i="12"/>
  <c r="D178" i="12"/>
  <c r="D179" i="12"/>
  <c r="D180" i="12"/>
  <c r="D181" i="12"/>
  <c r="D182" i="12"/>
  <c r="D183" i="12"/>
  <c r="D184" i="12"/>
  <c r="D185" i="12"/>
  <c r="D186" i="12"/>
  <c r="D187" i="12"/>
  <c r="D188" i="12"/>
  <c r="D189" i="12"/>
  <c r="D190" i="12"/>
  <c r="D191" i="12"/>
  <c r="D192" i="12"/>
  <c r="D193" i="12"/>
  <c r="D194" i="12"/>
  <c r="D195" i="12"/>
  <c r="D196" i="12"/>
  <c r="D197" i="12"/>
  <c r="D198" i="12"/>
  <c r="D199" i="12"/>
  <c r="D200" i="12"/>
  <c r="D201" i="12"/>
  <c r="D202" i="12"/>
  <c r="D203" i="12"/>
  <c r="D204" i="12"/>
  <c r="D205" i="12"/>
  <c r="D206" i="12"/>
  <c r="D207" i="12"/>
  <c r="D208" i="12"/>
  <c r="D209" i="12"/>
  <c r="D210" i="12"/>
  <c r="D211" i="12"/>
  <c r="D212" i="12"/>
  <c r="D213" i="12"/>
  <c r="D214" i="12"/>
  <c r="D215" i="12"/>
  <c r="D216" i="12"/>
  <c r="D217" i="12"/>
  <c r="D218" i="12"/>
  <c r="D219" i="12"/>
  <c r="D220" i="12"/>
  <c r="D221" i="12"/>
  <c r="D222" i="12"/>
  <c r="D223" i="12"/>
  <c r="D224" i="12"/>
  <c r="D225" i="12"/>
  <c r="D226" i="12"/>
  <c r="D227" i="12"/>
  <c r="D228" i="12"/>
  <c r="D229" i="12"/>
  <c r="D230" i="12"/>
  <c r="D231" i="12"/>
  <c r="D232" i="12"/>
  <c r="D233" i="12"/>
  <c r="D234" i="12"/>
  <c r="D235" i="12"/>
  <c r="D236" i="12"/>
  <c r="D237" i="12"/>
  <c r="D238" i="12"/>
  <c r="D239" i="12"/>
  <c r="D240" i="12"/>
  <c r="D241" i="12"/>
  <c r="D242" i="12"/>
  <c r="D243" i="12"/>
  <c r="D244" i="12"/>
  <c r="D245" i="12"/>
  <c r="D246" i="12"/>
  <c r="D247" i="12"/>
  <c r="D248" i="12"/>
  <c r="D249" i="12"/>
  <c r="D250" i="12"/>
  <c r="D251" i="12"/>
  <c r="D252" i="12"/>
  <c r="D253" i="12"/>
  <c r="D254" i="12"/>
  <c r="D255" i="12"/>
  <c r="D256" i="12"/>
  <c r="D257" i="12"/>
  <c r="D258" i="12"/>
  <c r="D259" i="12"/>
  <c r="D260" i="12"/>
  <c r="D261" i="12"/>
  <c r="D262" i="12"/>
  <c r="D263" i="12"/>
  <c r="D264" i="12"/>
  <c r="D265" i="12"/>
  <c r="D266" i="12"/>
  <c r="D267" i="12"/>
  <c r="D268" i="12"/>
  <c r="D269" i="12"/>
  <c r="D270" i="12"/>
  <c r="D271" i="12"/>
  <c r="D272" i="12"/>
  <c r="D273" i="12"/>
  <c r="D274" i="12"/>
  <c r="D275" i="12"/>
  <c r="D276" i="12"/>
  <c r="D277" i="12"/>
  <c r="D278" i="12"/>
  <c r="D279" i="12"/>
  <c r="D280" i="12"/>
  <c r="D281" i="12"/>
  <c r="D282" i="12"/>
  <c r="D283" i="12"/>
  <c r="D284" i="12"/>
  <c r="D285" i="12"/>
  <c r="D286" i="12"/>
  <c r="D287" i="12"/>
  <c r="D288" i="12"/>
  <c r="D289" i="12"/>
  <c r="D290" i="12"/>
  <c r="D291" i="12"/>
  <c r="D292" i="12"/>
  <c r="D293" i="12"/>
  <c r="D294" i="12"/>
  <c r="D295" i="12"/>
  <c r="D296" i="12"/>
  <c r="D297" i="12"/>
  <c r="D298" i="12"/>
  <c r="D299" i="12"/>
  <c r="D300" i="12"/>
  <c r="D301" i="12"/>
  <c r="D302" i="12"/>
  <c r="D303" i="12"/>
  <c r="D304" i="12"/>
  <c r="D305" i="12"/>
  <c r="D306" i="12"/>
  <c r="D307" i="12"/>
  <c r="D308" i="12"/>
  <c r="D309" i="12"/>
  <c r="D310" i="12"/>
  <c r="D311" i="12"/>
  <c r="D312" i="12"/>
  <c r="D313" i="12"/>
  <c r="D314" i="12"/>
  <c r="D315" i="12"/>
  <c r="D316" i="12"/>
  <c r="D317" i="12"/>
  <c r="D318" i="12"/>
  <c r="D319" i="12"/>
  <c r="D320" i="12"/>
  <c r="D321" i="12"/>
  <c r="D322" i="12"/>
  <c r="D323" i="12"/>
  <c r="D324" i="12"/>
  <c r="D325" i="12"/>
  <c r="D326" i="12"/>
  <c r="D327" i="12"/>
  <c r="D328" i="12"/>
  <c r="D329" i="12"/>
  <c r="D330" i="12"/>
  <c r="D331" i="12"/>
  <c r="D332" i="12"/>
  <c r="D333" i="12"/>
  <c r="D334" i="12"/>
  <c r="D335" i="12"/>
  <c r="D336" i="12"/>
  <c r="D337" i="12"/>
  <c r="D338" i="12"/>
  <c r="D339" i="12"/>
  <c r="D340" i="12"/>
  <c r="D341" i="12"/>
  <c r="D342" i="12"/>
  <c r="D343" i="12"/>
  <c r="D344" i="12"/>
  <c r="D345" i="12"/>
  <c r="D346" i="12"/>
  <c r="D347" i="12"/>
  <c r="D348" i="12"/>
  <c r="D349" i="12"/>
  <c r="D350" i="12"/>
  <c r="D351" i="12"/>
  <c r="D352" i="12"/>
  <c r="D353" i="12"/>
  <c r="D354" i="12"/>
  <c r="D355" i="12"/>
  <c r="D356" i="12"/>
  <c r="D357" i="12"/>
  <c r="D358" i="12"/>
  <c r="D359" i="12"/>
  <c r="D360" i="12"/>
  <c r="D361" i="12"/>
  <c r="D362" i="12"/>
  <c r="D363" i="12"/>
  <c r="D364" i="12"/>
  <c r="D365" i="12"/>
  <c r="D366" i="12"/>
  <c r="D367" i="12"/>
  <c r="D368" i="12"/>
  <c r="D369" i="12"/>
  <c r="D370" i="12"/>
  <c r="D371" i="12"/>
  <c r="D372" i="12"/>
  <c r="D373" i="12"/>
  <c r="D374" i="12"/>
  <c r="D375" i="12"/>
  <c r="D376" i="12"/>
  <c r="D377" i="12"/>
  <c r="D378" i="12"/>
  <c r="D379" i="12"/>
  <c r="D380" i="12"/>
  <c r="D381" i="12"/>
  <c r="D382" i="12"/>
  <c r="D383" i="12"/>
  <c r="D384" i="12"/>
  <c r="D385" i="12"/>
  <c r="D386" i="12"/>
  <c r="D387" i="12"/>
  <c r="D388" i="12"/>
  <c r="D389" i="12"/>
  <c r="D390" i="12"/>
  <c r="D391" i="12"/>
  <c r="D392" i="12"/>
  <c r="D393" i="12"/>
  <c r="D394" i="12"/>
  <c r="D395" i="12"/>
  <c r="D396" i="12"/>
  <c r="D397" i="12"/>
  <c r="D398" i="12"/>
  <c r="D399" i="12"/>
  <c r="D400" i="12"/>
  <c r="D401" i="12"/>
  <c r="D402" i="12"/>
  <c r="D403" i="12"/>
  <c r="D404" i="12"/>
  <c r="D405" i="12"/>
  <c r="D3" i="12"/>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3" i="8"/>
  <c r="D7" i="6" l="1"/>
  <c r="D4" i="6" l="1"/>
  <c r="C3" i="6"/>
  <c r="C6" i="6"/>
  <c r="G6" i="6" s="1"/>
  <c r="D6" i="6"/>
  <c r="A4" i="6"/>
  <c r="H6" i="6" l="1"/>
  <c r="C7" i="6"/>
  <c r="G7" i="6" s="1"/>
  <c r="H7" i="6" s="1"/>
  <c r="D5" i="6"/>
  <c r="C4" i="6"/>
  <c r="G4" i="6" s="1"/>
  <c r="H4" i="6" s="1"/>
  <c r="D3" i="6"/>
  <c r="G3" i="6" s="1"/>
  <c r="H3" i="6" s="1"/>
  <c r="C5" i="6"/>
  <c r="D2" i="6"/>
  <c r="C2" i="6"/>
  <c r="G2" i="6" s="1"/>
  <c r="H2" i="6" s="1"/>
  <c r="B2" i="22"/>
  <c r="H2" i="22"/>
  <c r="I2" i="22"/>
  <c r="N2" i="22"/>
  <c r="P2" i="22"/>
  <c r="Q2" i="22"/>
  <c r="I3" i="22"/>
  <c r="N3" i="22"/>
  <c r="P3" i="22"/>
  <c r="Q3" i="22"/>
  <c r="I4" i="22"/>
  <c r="N4" i="22"/>
  <c r="P4" i="22"/>
  <c r="Q4" i="22"/>
  <c r="D5" i="22"/>
  <c r="I5" i="22"/>
  <c r="N5" i="22"/>
  <c r="P5" i="22"/>
  <c r="Q5" i="22"/>
  <c r="D6" i="22"/>
  <c r="I6" i="22"/>
  <c r="N6" i="22"/>
  <c r="P6" i="22"/>
  <c r="Q6" i="22"/>
  <c r="D7" i="22"/>
  <c r="I7" i="22"/>
  <c r="N7" i="22"/>
  <c r="P7" i="22"/>
  <c r="Q7" i="22"/>
  <c r="D8" i="22"/>
  <c r="I8" i="22"/>
  <c r="N8" i="22"/>
  <c r="P8" i="22"/>
  <c r="Q8" i="22"/>
  <c r="D9" i="22"/>
  <c r="I9" i="22"/>
  <c r="N9" i="22"/>
  <c r="P9" i="22"/>
  <c r="Q9" i="22"/>
  <c r="I10" i="22"/>
  <c r="N10" i="22"/>
  <c r="P10" i="22"/>
  <c r="Q10" i="22"/>
  <c r="I11" i="22"/>
  <c r="N11" i="22"/>
  <c r="P11" i="22"/>
  <c r="Q11" i="22"/>
  <c r="I12" i="22"/>
  <c r="N12" i="22"/>
  <c r="P12" i="22"/>
  <c r="Q12" i="22"/>
  <c r="I13" i="22"/>
  <c r="N13" i="22"/>
  <c r="P13" i="22"/>
  <c r="Q13" i="22"/>
  <c r="I14" i="22"/>
  <c r="N14" i="22"/>
  <c r="P14" i="22"/>
  <c r="Q14" i="22"/>
  <c r="I15" i="22"/>
  <c r="N15" i="22"/>
  <c r="P15" i="22"/>
  <c r="Q15" i="22"/>
  <c r="I16" i="22"/>
  <c r="N16" i="22"/>
  <c r="P16" i="22"/>
  <c r="Q16" i="22"/>
  <c r="I17" i="22"/>
  <c r="N17" i="22"/>
  <c r="P17" i="22"/>
  <c r="Q17" i="22"/>
  <c r="I18" i="22"/>
  <c r="N18" i="22"/>
  <c r="P18" i="22"/>
  <c r="Q18" i="22"/>
  <c r="I19" i="22"/>
  <c r="N19" i="22"/>
  <c r="P19" i="22"/>
  <c r="Q19" i="22"/>
  <c r="I20" i="22"/>
  <c r="N20" i="22"/>
  <c r="P20" i="22"/>
  <c r="Q20" i="22"/>
  <c r="I21" i="22"/>
  <c r="N21" i="22"/>
  <c r="P21" i="22"/>
  <c r="Q21" i="22"/>
  <c r="I22" i="22"/>
  <c r="N22" i="22"/>
  <c r="P22" i="22"/>
  <c r="Q22" i="22"/>
  <c r="C23" i="22"/>
  <c r="I23" i="22"/>
  <c r="N23" i="22"/>
  <c r="P23" i="22"/>
  <c r="Q23" i="22"/>
  <c r="C24" i="22"/>
  <c r="I24" i="22"/>
  <c r="N24" i="22"/>
  <c r="P24" i="22"/>
  <c r="Q24" i="22"/>
  <c r="C25" i="22"/>
  <c r="I25" i="22"/>
  <c r="N25" i="22"/>
  <c r="P25" i="22"/>
  <c r="Q25" i="22"/>
  <c r="C26" i="22"/>
  <c r="I26" i="22"/>
  <c r="N26" i="22"/>
  <c r="P26" i="22"/>
  <c r="Q26" i="22"/>
  <c r="I27" i="22"/>
  <c r="N27" i="22"/>
  <c r="P27" i="22"/>
  <c r="Q27" i="22"/>
  <c r="I28" i="22"/>
  <c r="N28" i="22"/>
  <c r="P28" i="22"/>
  <c r="Q28" i="22"/>
  <c r="I29" i="22"/>
  <c r="N29" i="22"/>
  <c r="P29" i="22"/>
  <c r="Q29" i="22"/>
  <c r="I30" i="22"/>
  <c r="N30" i="22"/>
  <c r="P30" i="22"/>
  <c r="Q30" i="22"/>
  <c r="I31" i="22"/>
  <c r="N31" i="22"/>
  <c r="P31" i="22"/>
  <c r="Q31" i="22"/>
  <c r="I32" i="22"/>
  <c r="N32" i="22"/>
  <c r="P32" i="22"/>
  <c r="Q32" i="22"/>
  <c r="M35" i="22"/>
  <c r="N37" i="22"/>
  <c r="P37" i="22"/>
  <c r="Q37" i="22"/>
  <c r="S37" i="22"/>
  <c r="U37" i="22"/>
  <c r="V37" i="22"/>
  <c r="O2" i="22"/>
  <c r="O5" i="22"/>
  <c r="O9" i="22"/>
  <c r="O17" i="22"/>
  <c r="O29" i="22"/>
  <c r="T37" i="22"/>
  <c r="O14" i="22"/>
  <c r="O22" i="22"/>
  <c r="O26" i="22"/>
  <c r="O31" i="22"/>
  <c r="O4" i="22"/>
  <c r="O8" i="22"/>
  <c r="O11" i="22"/>
  <c r="O19" i="22"/>
  <c r="O16" i="22"/>
  <c r="O25" i="22"/>
  <c r="O28" i="22"/>
  <c r="O7" i="22"/>
  <c r="O13" i="22"/>
  <c r="O21" i="22"/>
  <c r="O37" i="22"/>
  <c r="O3" i="22"/>
  <c r="O10" i="22"/>
  <c r="O18" i="22"/>
  <c r="O24" i="22"/>
  <c r="O30" i="22"/>
  <c r="O6" i="22"/>
  <c r="O15" i="22"/>
  <c r="O27" i="22"/>
  <c r="O12" i="22"/>
  <c r="O20" i="22"/>
  <c r="O23" i="22"/>
  <c r="O32" i="22"/>
  <c r="L37" i="22"/>
  <c r="L25" i="22"/>
  <c r="L5" i="22"/>
  <c r="L19" i="22"/>
  <c r="L23" i="22"/>
  <c r="K18" i="22"/>
  <c r="K16" i="22"/>
  <c r="B6" i="22"/>
  <c r="K14" i="22"/>
  <c r="K27" i="22"/>
  <c r="B30" i="22"/>
  <c r="L8" i="22"/>
  <c r="L2" i="22"/>
  <c r="L31" i="22"/>
  <c r="C32" i="22"/>
  <c r="C34" i="22"/>
  <c r="C31" i="22"/>
  <c r="K10" i="22"/>
  <c r="K25" i="22"/>
  <c r="C35" i="22"/>
  <c r="J3" i="22"/>
  <c r="L29" i="22"/>
  <c r="K21" i="22"/>
  <c r="L10" i="22"/>
  <c r="L12" i="22"/>
  <c r="L3" i="22"/>
  <c r="L7" i="22"/>
  <c r="L28" i="22"/>
  <c r="L32" i="22"/>
  <c r="K5" i="22"/>
  <c r="K23" i="22"/>
  <c r="K32" i="22"/>
  <c r="K24" i="22"/>
  <c r="K9" i="22"/>
  <c r="K7" i="22"/>
  <c r="L18" i="22"/>
  <c r="L6" i="22"/>
  <c r="L27" i="22"/>
  <c r="L15" i="22"/>
  <c r="L21" i="22"/>
  <c r="K11" i="22"/>
  <c r="K15" i="22"/>
  <c r="K19" i="22"/>
  <c r="K6" i="22"/>
  <c r="K22" i="22"/>
  <c r="K20" i="22"/>
  <c r="K30" i="22"/>
  <c r="L20" i="22"/>
  <c r="L11" i="22"/>
  <c r="L22" i="22"/>
  <c r="K31" i="22"/>
  <c r="K13" i="22"/>
  <c r="B8" i="22"/>
  <c r="K17" i="22"/>
  <c r="B31" i="22"/>
  <c r="K26" i="22"/>
  <c r="B7" i="22"/>
  <c r="B5" i="22"/>
  <c r="B33" i="22"/>
  <c r="L13" i="22"/>
  <c r="L26" i="22"/>
  <c r="L14" i="22"/>
  <c r="L16" i="22"/>
  <c r="K29" i="22"/>
  <c r="K28" i="22"/>
  <c r="K2" i="22"/>
  <c r="B34" i="22"/>
  <c r="K12" i="22"/>
  <c r="K8" i="22"/>
  <c r="K4" i="22"/>
  <c r="L38" i="22"/>
  <c r="L4" i="22"/>
  <c r="L9" i="22"/>
  <c r="L17" i="22"/>
  <c r="L30" i="22"/>
  <c r="K3" i="22"/>
  <c r="C33" i="22"/>
  <c r="C30" i="22"/>
  <c r="B9" i="22"/>
  <c r="B35" i="22"/>
  <c r="B32" i="22"/>
  <c r="L24" i="22"/>
  <c r="N33" i="22" l="1"/>
  <c r="Q33" i="22"/>
  <c r="P33" i="22"/>
  <c r="O33" i="22"/>
  <c r="L35" i="22"/>
  <c r="N35" i="22" s="1"/>
  <c r="G5" i="6"/>
  <c r="H5" i="6" s="1"/>
  <c r="C36" i="22"/>
  <c r="D31" i="22" s="1"/>
  <c r="B36" i="22"/>
  <c r="D30" i="22" s="1"/>
  <c r="E9" i="22"/>
  <c r="C9" i="22"/>
  <c r="B11" i="22" s="1"/>
  <c r="C8" i="22"/>
  <c r="C13" i="22" s="1"/>
  <c r="E8" i="22"/>
  <c r="C7" i="22"/>
  <c r="B15" i="22" s="1"/>
  <c r="E7" i="22"/>
  <c r="C6" i="22"/>
  <c r="B17" i="22" s="1"/>
  <c r="E6" i="22"/>
  <c r="A11" i="22"/>
  <c r="C5" i="22"/>
  <c r="C19" i="22" s="1"/>
  <c r="E5" i="22"/>
  <c r="M37" i="22"/>
  <c r="M14" i="22"/>
  <c r="M7" i="22"/>
  <c r="M5" i="22"/>
  <c r="M29" i="22"/>
  <c r="M20" i="22"/>
  <c r="M16" i="22"/>
  <c r="M12" i="22"/>
  <c r="M18" i="22"/>
  <c r="M30" i="22"/>
  <c r="M2" i="22"/>
  <c r="L33" i="22" s="1"/>
  <c r="M9" i="22"/>
  <c r="M8" i="22"/>
  <c r="M6" i="22"/>
  <c r="M22" i="22"/>
  <c r="M31" i="22"/>
  <c r="M27" i="22"/>
  <c r="M24" i="22"/>
  <c r="M28" i="22"/>
  <c r="M26" i="22"/>
  <c r="M25" i="22"/>
  <c r="M3" i="22"/>
  <c r="M21" i="22"/>
  <c r="M19" i="22"/>
  <c r="M17" i="22"/>
  <c r="M15" i="22"/>
  <c r="M13" i="22"/>
  <c r="M11" i="22"/>
  <c r="M4" i="22"/>
  <c r="M10" i="22"/>
  <c r="M32" i="22"/>
  <c r="M23" i="22"/>
  <c r="L34" i="22"/>
  <c r="K35" i="22"/>
  <c r="M38" i="22"/>
  <c r="N38" i="22"/>
  <c r="P38" i="22"/>
  <c r="Q38" i="22"/>
  <c r="S38" i="22"/>
  <c r="U38" i="22"/>
  <c r="V38" i="22"/>
  <c r="O38" i="22"/>
  <c r="T38" i="22"/>
  <c r="K37" i="22"/>
  <c r="J37" i="22"/>
  <c r="J7" i="22"/>
  <c r="J10" i="22"/>
  <c r="J6" i="22"/>
  <c r="J17" i="22"/>
  <c r="J8" i="22"/>
  <c r="J12" i="22"/>
  <c r="J9" i="22"/>
  <c r="J24" i="22"/>
  <c r="J28" i="22"/>
  <c r="J23" i="22"/>
  <c r="J20" i="22"/>
  <c r="J16" i="22"/>
  <c r="J32" i="22"/>
  <c r="J22" i="22"/>
  <c r="J19" i="22"/>
  <c r="J26" i="22"/>
  <c r="J4" i="22"/>
  <c r="J27" i="22"/>
  <c r="J30" i="22"/>
  <c r="J15" i="22"/>
  <c r="J21" i="22"/>
  <c r="J14" i="22"/>
  <c r="J25" i="22"/>
  <c r="J18" i="22"/>
  <c r="L39" i="22"/>
  <c r="J29" i="22"/>
  <c r="J13" i="22"/>
  <c r="J2" i="22"/>
  <c r="J11" i="22"/>
  <c r="J5" i="22"/>
  <c r="J31" i="22"/>
  <c r="C11" i="22" l="1"/>
  <c r="B19" i="22"/>
  <c r="B13" i="22"/>
  <c r="C17" i="22"/>
  <c r="C15" i="22"/>
  <c r="M39" i="22"/>
  <c r="N39" i="22"/>
  <c r="P39" i="22"/>
  <c r="Q39" i="22"/>
  <c r="S39" i="22"/>
  <c r="U39" i="22"/>
  <c r="V39" i="22"/>
  <c r="T39" i="22"/>
  <c r="O39" i="22"/>
  <c r="K38" i="22"/>
  <c r="J38" i="22"/>
  <c r="L40" i="22"/>
  <c r="M40" i="22" l="1"/>
  <c r="N40" i="22"/>
  <c r="P40" i="22"/>
  <c r="Q40" i="22"/>
  <c r="S40" i="22"/>
  <c r="U40" i="22"/>
  <c r="V40" i="22"/>
  <c r="O40" i="22"/>
  <c r="T40" i="22"/>
  <c r="K40" i="22"/>
  <c r="J39" i="22"/>
  <c r="K39" i="22"/>
  <c r="L41" i="22"/>
  <c r="M41" i="22" l="1"/>
  <c r="N41" i="22"/>
  <c r="P41" i="22"/>
  <c r="Q41" i="22"/>
  <c r="S41" i="22"/>
  <c r="U41" i="22"/>
  <c r="V41" i="22"/>
  <c r="T41" i="22"/>
  <c r="O41" i="22"/>
  <c r="J40" i="22"/>
  <c r="L42" i="22"/>
  <c r="M42" i="22" l="1"/>
  <c r="N42" i="22"/>
  <c r="P42" i="22"/>
  <c r="Q42" i="22"/>
  <c r="S42" i="22"/>
  <c r="U42" i="22"/>
  <c r="V42" i="22"/>
  <c r="T42" i="22"/>
  <c r="O42" i="22"/>
  <c r="K41" i="22"/>
  <c r="J41" i="22"/>
  <c r="L43" i="22"/>
  <c r="M43" i="22" l="1"/>
  <c r="N43" i="22"/>
  <c r="P43" i="22"/>
  <c r="Q43" i="22"/>
  <c r="S43" i="22"/>
  <c r="U43" i="22"/>
  <c r="V43" i="22"/>
  <c r="O43" i="22"/>
  <c r="T43" i="22"/>
  <c r="J42" i="22"/>
  <c r="K43" i="22"/>
  <c r="K42" i="22"/>
  <c r="L44" i="22"/>
  <c r="M44" i="22" l="1"/>
  <c r="N44" i="22"/>
  <c r="P44" i="22"/>
  <c r="Q44" i="22"/>
  <c r="S44" i="22"/>
  <c r="U44" i="22"/>
  <c r="V44" i="22"/>
  <c r="T44" i="22"/>
  <c r="O44" i="22"/>
  <c r="J43" i="22"/>
  <c r="L45" i="22"/>
  <c r="M45" i="22" l="1"/>
  <c r="N45" i="22"/>
  <c r="P45" i="22"/>
  <c r="Q45" i="22"/>
  <c r="S45" i="22"/>
  <c r="U45" i="22"/>
  <c r="V45" i="22"/>
  <c r="O45" i="22"/>
  <c r="T45" i="22"/>
  <c r="J44" i="22"/>
  <c r="K44" i="22"/>
  <c r="K45" i="22"/>
  <c r="L46" i="22"/>
  <c r="M46" i="22" l="1"/>
  <c r="N46" i="22"/>
  <c r="P46" i="22"/>
  <c r="Q46" i="22"/>
  <c r="S46" i="22"/>
  <c r="U46" i="22"/>
  <c r="V46" i="22"/>
  <c r="T46" i="22"/>
  <c r="O46" i="22"/>
  <c r="J45" i="22"/>
  <c r="L47" i="22"/>
  <c r="M47" i="22" l="1"/>
  <c r="N47" i="22"/>
  <c r="P47" i="22"/>
  <c r="Q47" i="22"/>
  <c r="S47" i="22"/>
  <c r="U47" i="22"/>
  <c r="V47" i="22"/>
  <c r="T47" i="22"/>
  <c r="O47" i="22"/>
  <c r="K46" i="22"/>
  <c r="K47" i="22"/>
  <c r="J46" i="22"/>
  <c r="L48" i="22"/>
  <c r="M48" i="22" l="1"/>
  <c r="N48" i="22"/>
  <c r="P48" i="22"/>
  <c r="Q48" i="22"/>
  <c r="S48" i="22"/>
  <c r="U48" i="22"/>
  <c r="V48" i="22"/>
  <c r="O48" i="22"/>
  <c r="T48" i="22"/>
  <c r="J47" i="22"/>
  <c r="D60" i="22"/>
  <c r="C63" i="22"/>
  <c r="C61" i="22"/>
  <c r="C58" i="22"/>
  <c r="E65" i="22"/>
  <c r="B64" i="22"/>
  <c r="B60" i="22"/>
  <c r="B67" i="22"/>
  <c r="B65" i="22"/>
  <c r="C67" i="22"/>
  <c r="C65" i="22"/>
  <c r="C62" i="22"/>
  <c r="D65" i="22"/>
  <c r="B61" i="22"/>
  <c r="D66" i="22"/>
  <c r="B59" i="22"/>
  <c r="C59" i="22"/>
  <c r="C60" i="22"/>
  <c r="D63" i="22"/>
  <c r="D58" i="22"/>
  <c r="D64" i="22"/>
  <c r="B63" i="22"/>
  <c r="B62" i="22"/>
  <c r="E61" i="22"/>
  <c r="B66" i="22"/>
  <c r="D62" i="22"/>
  <c r="E63" i="22"/>
  <c r="E67" i="22"/>
  <c r="E62" i="22"/>
  <c r="C66" i="22"/>
  <c r="E58" i="22"/>
  <c r="C64" i="22"/>
  <c r="D67" i="22"/>
  <c r="E64" i="22"/>
  <c r="E60" i="22"/>
  <c r="D61" i="22"/>
  <c r="E66" i="22"/>
  <c r="D59" i="22"/>
  <c r="E59" i="22"/>
  <c r="B58" i="22"/>
  <c r="B68" i="22" l="1"/>
  <c r="C68" i="22"/>
  <c r="D68" i="22"/>
  <c r="E68" i="22"/>
  <c r="B2" i="18"/>
  <c r="H2" i="18"/>
  <c r="K35" i="18" s="1"/>
  <c r="I2" i="18"/>
  <c r="N2" i="18"/>
  <c r="O2" i="18"/>
  <c r="P2" i="18"/>
  <c r="Q2" i="18"/>
  <c r="I3" i="18"/>
  <c r="N3" i="18"/>
  <c r="O3" i="18"/>
  <c r="P3" i="18"/>
  <c r="Q3" i="18"/>
  <c r="I4" i="18"/>
  <c r="N4" i="18"/>
  <c r="O4" i="18"/>
  <c r="P4" i="18"/>
  <c r="Q4" i="18"/>
  <c r="D5" i="18"/>
  <c r="I5" i="18"/>
  <c r="N5" i="18"/>
  <c r="O5" i="18"/>
  <c r="P5" i="18"/>
  <c r="Q5" i="18"/>
  <c r="D6" i="18"/>
  <c r="I6" i="18"/>
  <c r="N6" i="18"/>
  <c r="O6" i="18"/>
  <c r="P6" i="18"/>
  <c r="Q6" i="18"/>
  <c r="D7" i="18"/>
  <c r="I7" i="18"/>
  <c r="N7" i="18"/>
  <c r="O7" i="18"/>
  <c r="P7" i="18"/>
  <c r="Q7" i="18"/>
  <c r="D8" i="18"/>
  <c r="I8" i="18"/>
  <c r="N8" i="18"/>
  <c r="O8" i="18"/>
  <c r="P8" i="18"/>
  <c r="Q8" i="18"/>
  <c r="D9" i="18"/>
  <c r="I9" i="18"/>
  <c r="N9" i="18"/>
  <c r="O9" i="18"/>
  <c r="P9" i="18"/>
  <c r="Q9" i="18"/>
  <c r="I10" i="18"/>
  <c r="N10" i="18"/>
  <c r="O10" i="18"/>
  <c r="P10" i="18"/>
  <c r="Q10" i="18"/>
  <c r="I11" i="18"/>
  <c r="N11" i="18"/>
  <c r="O11" i="18"/>
  <c r="P11" i="18"/>
  <c r="Q11" i="18"/>
  <c r="I12" i="18"/>
  <c r="N12" i="18"/>
  <c r="O12" i="18"/>
  <c r="P12" i="18"/>
  <c r="Q12" i="18"/>
  <c r="I13" i="18"/>
  <c r="N13" i="18"/>
  <c r="O13" i="18"/>
  <c r="P13" i="18"/>
  <c r="Q13" i="18"/>
  <c r="I14" i="18"/>
  <c r="N14" i="18"/>
  <c r="O14" i="18"/>
  <c r="P14" i="18"/>
  <c r="Q14" i="18"/>
  <c r="I15" i="18"/>
  <c r="N15" i="18"/>
  <c r="O15" i="18"/>
  <c r="P15" i="18"/>
  <c r="Q15" i="18"/>
  <c r="I16" i="18"/>
  <c r="N16" i="18"/>
  <c r="O16" i="18"/>
  <c r="P16" i="18"/>
  <c r="Q16" i="18"/>
  <c r="I17" i="18"/>
  <c r="N17" i="18"/>
  <c r="O17" i="18"/>
  <c r="P17" i="18"/>
  <c r="Q17" i="18"/>
  <c r="I18" i="18"/>
  <c r="N18" i="18"/>
  <c r="O18" i="18"/>
  <c r="P18" i="18"/>
  <c r="Q18" i="18"/>
  <c r="I19" i="18"/>
  <c r="N19" i="18"/>
  <c r="O19" i="18"/>
  <c r="P19" i="18"/>
  <c r="Q19" i="18"/>
  <c r="I20" i="18"/>
  <c r="N20" i="18"/>
  <c r="O20" i="18"/>
  <c r="P20" i="18"/>
  <c r="Q20" i="18"/>
  <c r="I21" i="18"/>
  <c r="N21" i="18"/>
  <c r="O21" i="18"/>
  <c r="P21" i="18"/>
  <c r="Q21" i="18"/>
  <c r="I22" i="18"/>
  <c r="N22" i="18"/>
  <c r="O22" i="18"/>
  <c r="P22" i="18"/>
  <c r="Q22" i="18"/>
  <c r="C23" i="18"/>
  <c r="I23" i="18"/>
  <c r="N23" i="18"/>
  <c r="O23" i="18"/>
  <c r="P23" i="18"/>
  <c r="Q23" i="18"/>
  <c r="C24" i="18"/>
  <c r="I24" i="18"/>
  <c r="N24" i="18"/>
  <c r="O24" i="18"/>
  <c r="P24" i="18"/>
  <c r="Q24" i="18"/>
  <c r="C25" i="18"/>
  <c r="I25" i="18"/>
  <c r="N25" i="18"/>
  <c r="O25" i="18"/>
  <c r="P25" i="18"/>
  <c r="Q25" i="18"/>
  <c r="C26" i="18"/>
  <c r="I26" i="18"/>
  <c r="N26" i="18"/>
  <c r="O26" i="18"/>
  <c r="P26" i="18"/>
  <c r="Q26" i="18"/>
  <c r="I27" i="18"/>
  <c r="N27" i="18"/>
  <c r="O27" i="18"/>
  <c r="P27" i="18"/>
  <c r="Q27" i="18"/>
  <c r="I28" i="18"/>
  <c r="N28" i="18"/>
  <c r="O28" i="18"/>
  <c r="P28" i="18"/>
  <c r="Q28" i="18"/>
  <c r="I29" i="18"/>
  <c r="N29" i="18"/>
  <c r="O29" i="18"/>
  <c r="P29" i="18"/>
  <c r="Q29" i="18"/>
  <c r="I30" i="18"/>
  <c r="N30" i="18"/>
  <c r="O30" i="18"/>
  <c r="P30" i="18"/>
  <c r="Q30" i="18"/>
  <c r="I31" i="18"/>
  <c r="N31" i="18"/>
  <c r="O31" i="18"/>
  <c r="P31" i="18"/>
  <c r="Q31" i="18"/>
  <c r="I32" i="18"/>
  <c r="N32" i="18"/>
  <c r="O32" i="18"/>
  <c r="P32" i="18"/>
  <c r="Q32" i="18"/>
  <c r="M35" i="18"/>
  <c r="N37" i="18"/>
  <c r="O37" i="18"/>
  <c r="P37" i="18"/>
  <c r="Q37" i="18"/>
  <c r="S37" i="18"/>
  <c r="T37" i="18"/>
  <c r="U37" i="18"/>
  <c r="V37" i="18"/>
  <c r="N38" i="18"/>
  <c r="O38" i="18"/>
  <c r="P38" i="18"/>
  <c r="Q38" i="18"/>
  <c r="S38" i="18"/>
  <c r="T38" i="18"/>
  <c r="U38" i="18"/>
  <c r="V38" i="18"/>
  <c r="N39" i="18"/>
  <c r="O39" i="18"/>
  <c r="P39" i="18"/>
  <c r="Q39" i="18"/>
  <c r="S39" i="18"/>
  <c r="T39" i="18"/>
  <c r="U39" i="18"/>
  <c r="V39" i="18"/>
  <c r="N40" i="18"/>
  <c r="O40" i="18"/>
  <c r="P40" i="18"/>
  <c r="Q40" i="18"/>
  <c r="S40" i="18"/>
  <c r="T40" i="18"/>
  <c r="U40" i="18"/>
  <c r="V40" i="18"/>
  <c r="N41" i="18"/>
  <c r="O41" i="18"/>
  <c r="P41" i="18"/>
  <c r="Q41" i="18"/>
  <c r="S41" i="18"/>
  <c r="T41" i="18"/>
  <c r="U41" i="18"/>
  <c r="V41" i="18"/>
  <c r="N42" i="18"/>
  <c r="O42" i="18"/>
  <c r="P42" i="18"/>
  <c r="Q42" i="18"/>
  <c r="S42" i="18"/>
  <c r="T42" i="18"/>
  <c r="U42" i="18"/>
  <c r="V42" i="18"/>
  <c r="N43" i="18"/>
  <c r="O43" i="18"/>
  <c r="P43" i="18"/>
  <c r="Q43" i="18"/>
  <c r="S43" i="18"/>
  <c r="T43" i="18"/>
  <c r="U43" i="18"/>
  <c r="V43" i="18"/>
  <c r="N44" i="18"/>
  <c r="O44" i="18"/>
  <c r="P44" i="18"/>
  <c r="Q44" i="18"/>
  <c r="S44" i="18"/>
  <c r="T44" i="18"/>
  <c r="U44" i="18"/>
  <c r="V44" i="18"/>
  <c r="N45" i="18"/>
  <c r="O45" i="18"/>
  <c r="P45" i="18"/>
  <c r="Q45" i="18"/>
  <c r="S45" i="18"/>
  <c r="T45" i="18"/>
  <c r="U45" i="18"/>
  <c r="V45" i="18"/>
  <c r="N46" i="18"/>
  <c r="O46" i="18"/>
  <c r="P46" i="18"/>
  <c r="Q46" i="18"/>
  <c r="S46" i="18"/>
  <c r="T46" i="18"/>
  <c r="U46" i="18"/>
  <c r="V46" i="18"/>
  <c r="N47" i="18"/>
  <c r="O47" i="18"/>
  <c r="P47" i="18"/>
  <c r="Q47" i="18"/>
  <c r="S47" i="18"/>
  <c r="T47" i="18"/>
  <c r="U47" i="18"/>
  <c r="V47" i="18"/>
  <c r="N48" i="18"/>
  <c r="O48" i="18"/>
  <c r="P48" i="18"/>
  <c r="Q48" i="18"/>
  <c r="S48" i="18"/>
  <c r="T48" i="18"/>
  <c r="U48" i="18"/>
  <c r="V48" i="18"/>
  <c r="E3" i="16"/>
  <c r="F3" i="16"/>
  <c r="G3" i="16"/>
  <c r="H3" i="16"/>
  <c r="E4" i="16"/>
  <c r="F4" i="16"/>
  <c r="G4" i="16"/>
  <c r="H4" i="16"/>
  <c r="E5" i="16"/>
  <c r="F5" i="16"/>
  <c r="G5" i="16"/>
  <c r="H5" i="16"/>
  <c r="E6" i="16"/>
  <c r="F6" i="16"/>
  <c r="G6" i="16"/>
  <c r="H6" i="16"/>
  <c r="E7" i="16"/>
  <c r="F7" i="16"/>
  <c r="G7" i="16"/>
  <c r="H7" i="16"/>
  <c r="E8" i="16"/>
  <c r="F8" i="16"/>
  <c r="G8" i="16"/>
  <c r="H8" i="16"/>
  <c r="E9" i="16"/>
  <c r="F9" i="16"/>
  <c r="G9" i="16"/>
  <c r="H9" i="16"/>
  <c r="E10" i="16"/>
  <c r="F10" i="16"/>
  <c r="G10" i="16"/>
  <c r="H10" i="16"/>
  <c r="E11" i="16"/>
  <c r="F11" i="16"/>
  <c r="G11" i="16"/>
  <c r="H11" i="16"/>
  <c r="E12" i="16"/>
  <c r="F12" i="16"/>
  <c r="G12" i="16"/>
  <c r="H12" i="16"/>
  <c r="E13" i="16"/>
  <c r="F13" i="16"/>
  <c r="G13" i="16"/>
  <c r="H13" i="16"/>
  <c r="E14" i="16"/>
  <c r="F14" i="16"/>
  <c r="G14" i="16"/>
  <c r="H14" i="16"/>
  <c r="E15" i="16"/>
  <c r="F15" i="16"/>
  <c r="G15" i="16"/>
  <c r="H15" i="16"/>
  <c r="E16" i="16"/>
  <c r="F16" i="16"/>
  <c r="G16" i="16"/>
  <c r="H16" i="16"/>
  <c r="E17" i="16"/>
  <c r="F17" i="16"/>
  <c r="G17" i="16"/>
  <c r="H17" i="16"/>
  <c r="E18" i="16"/>
  <c r="F18" i="16"/>
  <c r="G18" i="16"/>
  <c r="H18" i="16"/>
  <c r="E19" i="16"/>
  <c r="F19" i="16"/>
  <c r="G19" i="16"/>
  <c r="H19" i="16"/>
  <c r="E20" i="16"/>
  <c r="F20" i="16"/>
  <c r="G20" i="16"/>
  <c r="H20" i="16"/>
  <c r="E21" i="16"/>
  <c r="F21" i="16"/>
  <c r="G21" i="16"/>
  <c r="H21" i="16"/>
  <c r="E22" i="16"/>
  <c r="F22" i="16"/>
  <c r="G22" i="16"/>
  <c r="H22" i="16"/>
  <c r="E23" i="16"/>
  <c r="F23" i="16"/>
  <c r="G23" i="16"/>
  <c r="H23" i="16"/>
  <c r="E24" i="16"/>
  <c r="F24" i="16"/>
  <c r="G24" i="16"/>
  <c r="H24" i="16"/>
  <c r="E25" i="16"/>
  <c r="F25" i="16"/>
  <c r="G25" i="16"/>
  <c r="H25" i="16"/>
  <c r="E26" i="16"/>
  <c r="F26" i="16"/>
  <c r="G26" i="16"/>
  <c r="H26" i="16"/>
  <c r="E27" i="16"/>
  <c r="F27" i="16"/>
  <c r="G27" i="16"/>
  <c r="H27" i="16"/>
  <c r="E28" i="16"/>
  <c r="F28" i="16"/>
  <c r="G28" i="16"/>
  <c r="H28" i="16"/>
  <c r="E29" i="16"/>
  <c r="F29" i="16"/>
  <c r="G29" i="16"/>
  <c r="H29" i="16"/>
  <c r="E30" i="16"/>
  <c r="F30" i="16"/>
  <c r="G30" i="16"/>
  <c r="H30" i="16"/>
  <c r="E31" i="16"/>
  <c r="F31" i="16"/>
  <c r="G31" i="16"/>
  <c r="H31" i="16"/>
  <c r="E32" i="16"/>
  <c r="F32" i="16"/>
  <c r="G32" i="16"/>
  <c r="H32" i="16"/>
  <c r="E33" i="16"/>
  <c r="F33" i="16"/>
  <c r="G33" i="16"/>
  <c r="H33" i="16"/>
  <c r="E37" i="16"/>
  <c r="F37" i="16"/>
  <c r="G37" i="16"/>
  <c r="H37" i="16"/>
  <c r="E38" i="16"/>
  <c r="F38" i="16"/>
  <c r="G38" i="16"/>
  <c r="H38" i="16"/>
  <c r="E39" i="16"/>
  <c r="F39" i="16"/>
  <c r="G39" i="16"/>
  <c r="H39" i="16"/>
  <c r="E40" i="16"/>
  <c r="F40" i="16"/>
  <c r="G40" i="16"/>
  <c r="H40" i="16"/>
  <c r="E41" i="16"/>
  <c r="F41" i="16"/>
  <c r="G41" i="16"/>
  <c r="H41" i="16"/>
  <c r="E42" i="16"/>
  <c r="F42" i="16"/>
  <c r="G42" i="16"/>
  <c r="H42" i="16"/>
  <c r="E43" i="16"/>
  <c r="F43" i="16"/>
  <c r="G43" i="16"/>
  <c r="H43" i="16"/>
  <c r="E44" i="16"/>
  <c r="F44" i="16"/>
  <c r="G44" i="16"/>
  <c r="H44" i="16"/>
  <c r="E45" i="16"/>
  <c r="F45" i="16"/>
  <c r="G45" i="16"/>
  <c r="H45" i="16"/>
  <c r="E46" i="16"/>
  <c r="F46" i="16"/>
  <c r="G46" i="16"/>
  <c r="H46" i="16"/>
  <c r="E47" i="16"/>
  <c r="F47" i="16"/>
  <c r="G47" i="16"/>
  <c r="H47" i="16"/>
  <c r="E48" i="16"/>
  <c r="F48" i="16"/>
  <c r="G48" i="16"/>
  <c r="H48" i="16"/>
  <c r="E49" i="16"/>
  <c r="F49" i="16"/>
  <c r="G49" i="16"/>
  <c r="H49" i="16"/>
  <c r="E50" i="16"/>
  <c r="F50" i="16"/>
  <c r="G50" i="16"/>
  <c r="H50" i="16"/>
  <c r="E51" i="16"/>
  <c r="F51" i="16"/>
  <c r="G51" i="16"/>
  <c r="H51" i="16"/>
  <c r="E52" i="16"/>
  <c r="F52" i="16"/>
  <c r="G52" i="16"/>
  <c r="H52" i="16"/>
  <c r="E53" i="16"/>
  <c r="F53" i="16"/>
  <c r="G53" i="16"/>
  <c r="H53" i="16"/>
  <c r="E54" i="16"/>
  <c r="F54" i="16"/>
  <c r="G54" i="16"/>
  <c r="H54" i="16"/>
  <c r="E55" i="16"/>
  <c r="F55" i="16"/>
  <c r="G55" i="16"/>
  <c r="H55" i="16"/>
  <c r="E56" i="16"/>
  <c r="F56" i="16"/>
  <c r="G56" i="16"/>
  <c r="H56" i="16"/>
  <c r="E57" i="16"/>
  <c r="F57" i="16"/>
  <c r="G57" i="16"/>
  <c r="H57" i="16"/>
  <c r="E58" i="16"/>
  <c r="F58" i="16"/>
  <c r="G58" i="16"/>
  <c r="H58" i="16"/>
  <c r="E59" i="16"/>
  <c r="F59" i="16"/>
  <c r="G59" i="16"/>
  <c r="H59" i="16"/>
  <c r="E60" i="16"/>
  <c r="F60" i="16"/>
  <c r="G60" i="16"/>
  <c r="H60" i="16"/>
  <c r="E61" i="16"/>
  <c r="F61" i="16"/>
  <c r="G61" i="16"/>
  <c r="H61" i="16"/>
  <c r="E62" i="16"/>
  <c r="F62" i="16"/>
  <c r="G62" i="16"/>
  <c r="H62" i="16"/>
  <c r="E63" i="16"/>
  <c r="F63" i="16"/>
  <c r="G63" i="16"/>
  <c r="H63" i="16"/>
  <c r="E64" i="16"/>
  <c r="F64" i="16"/>
  <c r="G64" i="16"/>
  <c r="H64" i="16"/>
  <c r="E68" i="16"/>
  <c r="F68" i="16"/>
  <c r="G68" i="16"/>
  <c r="H68" i="16"/>
  <c r="E69" i="16"/>
  <c r="F69" i="16"/>
  <c r="G69" i="16"/>
  <c r="H69" i="16"/>
  <c r="E70" i="16"/>
  <c r="F70" i="16"/>
  <c r="G70" i="16"/>
  <c r="H70" i="16"/>
  <c r="E71" i="16"/>
  <c r="F71" i="16"/>
  <c r="G71" i="16"/>
  <c r="H71" i="16"/>
  <c r="E72" i="16"/>
  <c r="F72" i="16"/>
  <c r="G72" i="16"/>
  <c r="H72" i="16"/>
  <c r="E73" i="16"/>
  <c r="F73" i="16"/>
  <c r="G73" i="16"/>
  <c r="H73" i="16"/>
  <c r="E74" i="16"/>
  <c r="F74" i="16"/>
  <c r="G74" i="16"/>
  <c r="H74" i="16"/>
  <c r="E75" i="16"/>
  <c r="F75" i="16"/>
  <c r="G75" i="16"/>
  <c r="H75" i="16"/>
  <c r="E76" i="16"/>
  <c r="F76" i="16"/>
  <c r="G76" i="16"/>
  <c r="H76" i="16"/>
  <c r="E77" i="16"/>
  <c r="F77" i="16"/>
  <c r="G77" i="16"/>
  <c r="H77" i="16"/>
  <c r="E78" i="16"/>
  <c r="F78" i="16"/>
  <c r="G78" i="16"/>
  <c r="H78" i="16"/>
  <c r="E79" i="16"/>
  <c r="F79" i="16"/>
  <c r="G79" i="16"/>
  <c r="H79" i="16"/>
  <c r="E80" i="16"/>
  <c r="F80" i="16"/>
  <c r="G80" i="16"/>
  <c r="H80" i="16"/>
  <c r="E81" i="16"/>
  <c r="F81" i="16"/>
  <c r="G81" i="16"/>
  <c r="H81" i="16"/>
  <c r="E82" i="16"/>
  <c r="F82" i="16"/>
  <c r="G82" i="16"/>
  <c r="H82" i="16"/>
  <c r="E83" i="16"/>
  <c r="F83" i="16"/>
  <c r="G83" i="16"/>
  <c r="H83" i="16"/>
  <c r="E84" i="16"/>
  <c r="F84" i="16"/>
  <c r="G84" i="16"/>
  <c r="H84" i="16"/>
  <c r="E85" i="16"/>
  <c r="F85" i="16"/>
  <c r="G85" i="16"/>
  <c r="H85" i="16"/>
  <c r="E86" i="16"/>
  <c r="F86" i="16"/>
  <c r="G86" i="16"/>
  <c r="H86" i="16"/>
  <c r="E87" i="16"/>
  <c r="F87" i="16"/>
  <c r="G87" i="16"/>
  <c r="H87" i="16"/>
  <c r="E88" i="16"/>
  <c r="F88" i="16"/>
  <c r="G88" i="16"/>
  <c r="H88" i="16"/>
  <c r="E89" i="16"/>
  <c r="F89" i="16"/>
  <c r="G89" i="16"/>
  <c r="H89" i="16"/>
  <c r="E90" i="16"/>
  <c r="F90" i="16"/>
  <c r="G90" i="16"/>
  <c r="H90" i="16"/>
  <c r="E91" i="16"/>
  <c r="F91" i="16"/>
  <c r="G91" i="16"/>
  <c r="H91" i="16"/>
  <c r="E92" i="16"/>
  <c r="F92" i="16"/>
  <c r="G92" i="16"/>
  <c r="H92" i="16"/>
  <c r="E93" i="16"/>
  <c r="F93" i="16"/>
  <c r="G93" i="16"/>
  <c r="H93" i="16"/>
  <c r="E94" i="16"/>
  <c r="F94" i="16"/>
  <c r="G94" i="16"/>
  <c r="H94" i="16"/>
  <c r="E95" i="16"/>
  <c r="F95" i="16"/>
  <c r="G95" i="16"/>
  <c r="H95" i="16"/>
  <c r="E96" i="16"/>
  <c r="F96" i="16"/>
  <c r="G96" i="16"/>
  <c r="H96" i="16"/>
  <c r="E97" i="16"/>
  <c r="F97" i="16"/>
  <c r="G97" i="16"/>
  <c r="H97" i="16"/>
  <c r="E98" i="16"/>
  <c r="F98" i="16"/>
  <c r="G98" i="16"/>
  <c r="H98" i="16"/>
  <c r="E105" i="16"/>
  <c r="F105" i="16"/>
  <c r="G105" i="16"/>
  <c r="H105" i="16"/>
  <c r="E106" i="16"/>
  <c r="F106" i="16"/>
  <c r="G106" i="16"/>
  <c r="H106" i="16"/>
  <c r="E107" i="16"/>
  <c r="F107" i="16"/>
  <c r="G107" i="16"/>
  <c r="H107" i="16"/>
  <c r="E108" i="16"/>
  <c r="F108" i="16"/>
  <c r="G108" i="16"/>
  <c r="H108" i="16"/>
  <c r="E109" i="16"/>
  <c r="F109" i="16"/>
  <c r="G109" i="16"/>
  <c r="H109" i="16"/>
  <c r="E110" i="16"/>
  <c r="F110" i="16"/>
  <c r="G110" i="16"/>
  <c r="H110" i="16"/>
  <c r="E111" i="16"/>
  <c r="F111" i="16"/>
  <c r="G111" i="16"/>
  <c r="H111" i="16"/>
  <c r="E112" i="16"/>
  <c r="F112" i="16"/>
  <c r="G112" i="16"/>
  <c r="H112" i="16"/>
  <c r="E113" i="16"/>
  <c r="F113" i="16"/>
  <c r="G113" i="16"/>
  <c r="H113" i="16"/>
  <c r="E114" i="16"/>
  <c r="F114" i="16"/>
  <c r="G114" i="16"/>
  <c r="H114" i="16"/>
  <c r="E115" i="16"/>
  <c r="F115" i="16"/>
  <c r="G115" i="16"/>
  <c r="H115" i="16"/>
  <c r="E116" i="16"/>
  <c r="F116" i="16"/>
  <c r="G116" i="16"/>
  <c r="H116" i="16"/>
  <c r="E117" i="16"/>
  <c r="F117" i="16"/>
  <c r="G117" i="16"/>
  <c r="H117" i="16"/>
  <c r="E118" i="16"/>
  <c r="F118" i="16"/>
  <c r="G118" i="16"/>
  <c r="H118" i="16"/>
  <c r="E119" i="16"/>
  <c r="F119" i="16"/>
  <c r="G119" i="16"/>
  <c r="H119" i="16"/>
  <c r="E120" i="16"/>
  <c r="F120" i="16"/>
  <c r="G120" i="16"/>
  <c r="H120" i="16"/>
  <c r="E121" i="16"/>
  <c r="F121" i="16"/>
  <c r="G121" i="16"/>
  <c r="H121" i="16"/>
  <c r="E122" i="16"/>
  <c r="F122" i="16"/>
  <c r="G122" i="16"/>
  <c r="H122" i="16"/>
  <c r="E123" i="16"/>
  <c r="F123" i="16"/>
  <c r="G123" i="16"/>
  <c r="H123" i="16"/>
  <c r="E124" i="16"/>
  <c r="F124" i="16"/>
  <c r="G124" i="16"/>
  <c r="H124" i="16"/>
  <c r="E125" i="16"/>
  <c r="F125" i="16"/>
  <c r="G125" i="16"/>
  <c r="H125" i="16"/>
  <c r="E126" i="16"/>
  <c r="F126" i="16"/>
  <c r="G126" i="16"/>
  <c r="H126" i="16"/>
  <c r="E127" i="16"/>
  <c r="F127" i="16"/>
  <c r="G127" i="16"/>
  <c r="H127" i="16"/>
  <c r="E128" i="16"/>
  <c r="F128" i="16"/>
  <c r="G128" i="16"/>
  <c r="H128" i="16"/>
  <c r="E129" i="16"/>
  <c r="F129" i="16"/>
  <c r="G129" i="16"/>
  <c r="H129" i="16"/>
  <c r="E130" i="16"/>
  <c r="F130" i="16"/>
  <c r="G130" i="16"/>
  <c r="H130" i="16"/>
  <c r="E131" i="16"/>
  <c r="F131" i="16"/>
  <c r="G131" i="16"/>
  <c r="H131" i="16"/>
  <c r="E132" i="16"/>
  <c r="F132" i="16"/>
  <c r="G132" i="16"/>
  <c r="H132" i="16"/>
  <c r="E133" i="16"/>
  <c r="F133" i="16"/>
  <c r="G133" i="16"/>
  <c r="H133" i="16"/>
  <c r="E134" i="16"/>
  <c r="F134" i="16"/>
  <c r="G134" i="16"/>
  <c r="H134" i="16"/>
  <c r="E136" i="16"/>
  <c r="F136" i="16"/>
  <c r="G136" i="16"/>
  <c r="H136" i="16"/>
  <c r="E137" i="16"/>
  <c r="F137" i="16"/>
  <c r="G137" i="16"/>
  <c r="H137" i="16"/>
  <c r="E138" i="16"/>
  <c r="F138" i="16"/>
  <c r="G138" i="16"/>
  <c r="H138" i="16"/>
  <c r="E139" i="16"/>
  <c r="F139" i="16"/>
  <c r="G139" i="16"/>
  <c r="H139" i="16"/>
  <c r="E140" i="16"/>
  <c r="F140" i="16"/>
  <c r="G140" i="16"/>
  <c r="H140" i="16"/>
  <c r="E141" i="16"/>
  <c r="F141" i="16"/>
  <c r="G141" i="16"/>
  <c r="H141" i="16"/>
  <c r="E142" i="16"/>
  <c r="F142" i="16"/>
  <c r="G142" i="16"/>
  <c r="H142" i="16"/>
  <c r="E143" i="16"/>
  <c r="F143" i="16"/>
  <c r="G143" i="16"/>
  <c r="H143" i="16"/>
  <c r="E144" i="16"/>
  <c r="F144" i="16"/>
  <c r="G144" i="16"/>
  <c r="H144" i="16"/>
  <c r="E145" i="16"/>
  <c r="F145" i="16"/>
  <c r="G145" i="16"/>
  <c r="H145" i="16"/>
  <c r="E146" i="16"/>
  <c r="F146" i="16"/>
  <c r="G146" i="16"/>
  <c r="H146" i="16"/>
  <c r="E147" i="16"/>
  <c r="F147" i="16"/>
  <c r="G147" i="16"/>
  <c r="H147" i="16"/>
  <c r="E148" i="16"/>
  <c r="F148" i="16"/>
  <c r="G148" i="16"/>
  <c r="H148" i="16"/>
  <c r="E149" i="16"/>
  <c r="F149" i="16"/>
  <c r="G149" i="16"/>
  <c r="H149" i="16"/>
  <c r="E150" i="16"/>
  <c r="F150" i="16"/>
  <c r="G150" i="16"/>
  <c r="H150" i="16"/>
  <c r="E151" i="16"/>
  <c r="F151" i="16"/>
  <c r="G151" i="16"/>
  <c r="H151" i="16"/>
  <c r="E152" i="16"/>
  <c r="F152" i="16"/>
  <c r="G152" i="16"/>
  <c r="H152" i="16"/>
  <c r="E153" i="16"/>
  <c r="F153" i="16"/>
  <c r="G153" i="16"/>
  <c r="H153" i="16"/>
  <c r="E154" i="16"/>
  <c r="F154" i="16"/>
  <c r="G154" i="16"/>
  <c r="H154" i="16"/>
  <c r="E155" i="16"/>
  <c r="F155" i="16"/>
  <c r="G155" i="16"/>
  <c r="H155" i="16"/>
  <c r="E156" i="16"/>
  <c r="F156" i="16"/>
  <c r="G156" i="16"/>
  <c r="H156" i="16"/>
  <c r="E157" i="16"/>
  <c r="F157" i="16"/>
  <c r="G157" i="16"/>
  <c r="H157" i="16"/>
  <c r="E158" i="16"/>
  <c r="F158" i="16"/>
  <c r="G158" i="16"/>
  <c r="H158" i="16"/>
  <c r="E159" i="16"/>
  <c r="F159" i="16"/>
  <c r="G159" i="16"/>
  <c r="H159" i="16"/>
  <c r="E160" i="16"/>
  <c r="F160" i="16"/>
  <c r="G160" i="16"/>
  <c r="H160" i="16"/>
  <c r="E161" i="16"/>
  <c r="F161" i="16"/>
  <c r="G161" i="16"/>
  <c r="H161" i="16"/>
  <c r="E162" i="16"/>
  <c r="F162" i="16"/>
  <c r="G162" i="16"/>
  <c r="H162" i="16"/>
  <c r="E163" i="16"/>
  <c r="F163" i="16"/>
  <c r="G163" i="16"/>
  <c r="H163" i="16"/>
  <c r="E164" i="16"/>
  <c r="F164" i="16"/>
  <c r="G164" i="16"/>
  <c r="H164" i="16"/>
  <c r="E165" i="16"/>
  <c r="F165" i="16"/>
  <c r="G165" i="16"/>
  <c r="H165" i="16"/>
  <c r="E166" i="16"/>
  <c r="F166" i="16"/>
  <c r="G166" i="16"/>
  <c r="H166" i="16"/>
  <c r="E171" i="16"/>
  <c r="F171" i="16"/>
  <c r="G171" i="16"/>
  <c r="H171" i="16"/>
  <c r="E172" i="16"/>
  <c r="F172" i="16"/>
  <c r="G172" i="16"/>
  <c r="H172" i="16"/>
  <c r="E173" i="16"/>
  <c r="F173" i="16"/>
  <c r="G173" i="16"/>
  <c r="H173" i="16"/>
  <c r="E174" i="16"/>
  <c r="F174" i="16"/>
  <c r="G174" i="16"/>
  <c r="H174" i="16"/>
  <c r="E175" i="16"/>
  <c r="F175" i="16"/>
  <c r="G175" i="16"/>
  <c r="H175" i="16"/>
  <c r="E176" i="16"/>
  <c r="F176" i="16"/>
  <c r="G176" i="16"/>
  <c r="H176" i="16"/>
  <c r="E177" i="16"/>
  <c r="F177" i="16"/>
  <c r="G177" i="16"/>
  <c r="H177" i="16"/>
  <c r="E178" i="16"/>
  <c r="F178" i="16"/>
  <c r="G178" i="16"/>
  <c r="H178" i="16"/>
  <c r="E179" i="16"/>
  <c r="F179" i="16"/>
  <c r="G179" i="16"/>
  <c r="H179" i="16"/>
  <c r="E180" i="16"/>
  <c r="F180" i="16"/>
  <c r="G180" i="16"/>
  <c r="H180" i="16"/>
  <c r="E181" i="16"/>
  <c r="F181" i="16"/>
  <c r="G181" i="16"/>
  <c r="H181" i="16"/>
  <c r="E182" i="16"/>
  <c r="F182" i="16"/>
  <c r="G182" i="16"/>
  <c r="H182" i="16"/>
  <c r="E183" i="16"/>
  <c r="F183" i="16"/>
  <c r="G183" i="16"/>
  <c r="H183" i="16"/>
  <c r="E184" i="16"/>
  <c r="F184" i="16"/>
  <c r="G184" i="16"/>
  <c r="H184" i="16"/>
  <c r="E185" i="16"/>
  <c r="F185" i="16"/>
  <c r="G185" i="16"/>
  <c r="H185" i="16"/>
  <c r="E186" i="16"/>
  <c r="F186" i="16"/>
  <c r="G186" i="16"/>
  <c r="H186" i="16"/>
  <c r="E187" i="16"/>
  <c r="F187" i="16"/>
  <c r="G187" i="16"/>
  <c r="H187" i="16"/>
  <c r="E188" i="16"/>
  <c r="F188" i="16"/>
  <c r="G188" i="16"/>
  <c r="H188" i="16"/>
  <c r="E189" i="16"/>
  <c r="F189" i="16"/>
  <c r="G189" i="16"/>
  <c r="H189" i="16"/>
  <c r="E190" i="16"/>
  <c r="F190" i="16"/>
  <c r="G190" i="16"/>
  <c r="H190" i="16"/>
  <c r="E191" i="16"/>
  <c r="F191" i="16"/>
  <c r="G191" i="16"/>
  <c r="H191" i="16"/>
  <c r="E192" i="16"/>
  <c r="F192" i="16"/>
  <c r="G192" i="16"/>
  <c r="H192" i="16"/>
  <c r="E193" i="16"/>
  <c r="F193" i="16"/>
  <c r="G193" i="16"/>
  <c r="H193" i="16"/>
  <c r="E194" i="16"/>
  <c r="F194" i="16"/>
  <c r="G194" i="16"/>
  <c r="H194" i="16"/>
  <c r="E195" i="16"/>
  <c r="F195" i="16"/>
  <c r="G195" i="16"/>
  <c r="H195" i="16"/>
  <c r="E196" i="16"/>
  <c r="F196" i="16"/>
  <c r="G196" i="16"/>
  <c r="H196" i="16"/>
  <c r="E197" i="16"/>
  <c r="F197" i="16"/>
  <c r="G197" i="16"/>
  <c r="H197" i="16"/>
  <c r="E198" i="16"/>
  <c r="F198" i="16"/>
  <c r="G198" i="16"/>
  <c r="H198" i="16"/>
  <c r="E199" i="16"/>
  <c r="F199" i="16"/>
  <c r="G199" i="16"/>
  <c r="H199" i="16"/>
  <c r="E200" i="16"/>
  <c r="F200" i="16"/>
  <c r="G200" i="16"/>
  <c r="H200" i="16"/>
  <c r="E207" i="16"/>
  <c r="F207" i="16"/>
  <c r="G207" i="16"/>
  <c r="H207" i="16"/>
  <c r="E208" i="16"/>
  <c r="F208" i="16"/>
  <c r="G208" i="16"/>
  <c r="H208" i="16"/>
  <c r="E209" i="16"/>
  <c r="F209" i="16"/>
  <c r="G209" i="16"/>
  <c r="H209" i="16"/>
  <c r="E210" i="16"/>
  <c r="F210" i="16"/>
  <c r="G210" i="16"/>
  <c r="H210" i="16"/>
  <c r="E211" i="16"/>
  <c r="F211" i="16"/>
  <c r="G211" i="16"/>
  <c r="H211" i="16"/>
  <c r="E212" i="16"/>
  <c r="F212" i="16"/>
  <c r="G212" i="16"/>
  <c r="H212" i="16"/>
  <c r="E213" i="16"/>
  <c r="F213" i="16"/>
  <c r="G213" i="16"/>
  <c r="H213" i="16"/>
  <c r="E214" i="16"/>
  <c r="F214" i="16"/>
  <c r="G214" i="16"/>
  <c r="H214" i="16"/>
  <c r="E215" i="16"/>
  <c r="F215" i="16"/>
  <c r="G215" i="16"/>
  <c r="H215" i="16"/>
  <c r="E216" i="16"/>
  <c r="F216" i="16"/>
  <c r="G216" i="16"/>
  <c r="H216" i="16"/>
  <c r="E217" i="16"/>
  <c r="F217" i="16"/>
  <c r="G217" i="16"/>
  <c r="H217" i="16"/>
  <c r="E218" i="16"/>
  <c r="F218" i="16"/>
  <c r="G218" i="16"/>
  <c r="H218" i="16"/>
  <c r="E219" i="16"/>
  <c r="F219" i="16"/>
  <c r="G219" i="16"/>
  <c r="H219" i="16"/>
  <c r="E220" i="16"/>
  <c r="F220" i="16"/>
  <c r="G220" i="16"/>
  <c r="H220" i="16"/>
  <c r="E221" i="16"/>
  <c r="F221" i="16"/>
  <c r="G221" i="16"/>
  <c r="H221" i="16"/>
  <c r="E222" i="16"/>
  <c r="F222" i="16"/>
  <c r="G222" i="16"/>
  <c r="H222" i="16"/>
  <c r="E223" i="16"/>
  <c r="F223" i="16"/>
  <c r="G223" i="16"/>
  <c r="H223" i="16"/>
  <c r="E224" i="16"/>
  <c r="F224" i="16"/>
  <c r="G224" i="16"/>
  <c r="H224" i="16"/>
  <c r="E225" i="16"/>
  <c r="F225" i="16"/>
  <c r="G225" i="16"/>
  <c r="H225" i="16"/>
  <c r="E226" i="16"/>
  <c r="F226" i="16"/>
  <c r="G226" i="16"/>
  <c r="H226" i="16"/>
  <c r="E227" i="16"/>
  <c r="F227" i="16"/>
  <c r="G227" i="16"/>
  <c r="H227" i="16"/>
  <c r="E228" i="16"/>
  <c r="F228" i="16"/>
  <c r="G228" i="16"/>
  <c r="H228" i="16"/>
  <c r="E229" i="16"/>
  <c r="F229" i="16"/>
  <c r="G229" i="16"/>
  <c r="H229" i="16"/>
  <c r="E230" i="16"/>
  <c r="F230" i="16"/>
  <c r="G230" i="16"/>
  <c r="H230" i="16"/>
  <c r="E231" i="16"/>
  <c r="F231" i="16"/>
  <c r="G231" i="16"/>
  <c r="H231" i="16"/>
  <c r="E232" i="16"/>
  <c r="F232" i="16"/>
  <c r="G232" i="16"/>
  <c r="H232" i="16"/>
  <c r="E233" i="16"/>
  <c r="F233" i="16"/>
  <c r="G233" i="16"/>
  <c r="H233" i="16"/>
  <c r="E234" i="16"/>
  <c r="F234" i="16"/>
  <c r="G234" i="16"/>
  <c r="H234" i="16"/>
  <c r="E235" i="16"/>
  <c r="F235" i="16"/>
  <c r="G235" i="16"/>
  <c r="H235" i="16"/>
  <c r="E236" i="16"/>
  <c r="F236" i="16"/>
  <c r="G236" i="16"/>
  <c r="H236" i="16"/>
  <c r="E237" i="16"/>
  <c r="F237" i="16"/>
  <c r="G237" i="16"/>
  <c r="H237" i="16"/>
  <c r="E240" i="16"/>
  <c r="F240" i="16"/>
  <c r="G240" i="16"/>
  <c r="H240" i="16"/>
  <c r="E241" i="16"/>
  <c r="F241" i="16"/>
  <c r="G241" i="16"/>
  <c r="H241" i="16"/>
  <c r="E242" i="16"/>
  <c r="F242" i="16"/>
  <c r="G242" i="16"/>
  <c r="H242" i="16"/>
  <c r="E243" i="16"/>
  <c r="F243" i="16"/>
  <c r="G243" i="16"/>
  <c r="H243" i="16"/>
  <c r="E244" i="16"/>
  <c r="F244" i="16"/>
  <c r="G244" i="16"/>
  <c r="H244" i="16"/>
  <c r="E245" i="16"/>
  <c r="F245" i="16"/>
  <c r="G245" i="16"/>
  <c r="H245" i="16"/>
  <c r="E246" i="16"/>
  <c r="F246" i="16"/>
  <c r="G246" i="16"/>
  <c r="H246" i="16"/>
  <c r="E247" i="16"/>
  <c r="F247" i="16"/>
  <c r="G247" i="16"/>
  <c r="H247" i="16"/>
  <c r="E248" i="16"/>
  <c r="F248" i="16"/>
  <c r="G248" i="16"/>
  <c r="H248" i="16"/>
  <c r="E249" i="16"/>
  <c r="F249" i="16"/>
  <c r="G249" i="16"/>
  <c r="H249" i="16"/>
  <c r="E250" i="16"/>
  <c r="F250" i="16"/>
  <c r="G250" i="16"/>
  <c r="H250" i="16"/>
  <c r="E251" i="16"/>
  <c r="F251" i="16"/>
  <c r="G251" i="16"/>
  <c r="H251" i="16"/>
  <c r="E252" i="16"/>
  <c r="F252" i="16"/>
  <c r="G252" i="16"/>
  <c r="H252" i="16"/>
  <c r="E253" i="16"/>
  <c r="F253" i="16"/>
  <c r="G253" i="16"/>
  <c r="H253" i="16"/>
  <c r="E254" i="16"/>
  <c r="F254" i="16"/>
  <c r="G254" i="16"/>
  <c r="H254" i="16"/>
  <c r="E255" i="16"/>
  <c r="F255" i="16"/>
  <c r="G255" i="16"/>
  <c r="H255" i="16"/>
  <c r="E256" i="16"/>
  <c r="F256" i="16"/>
  <c r="G256" i="16"/>
  <c r="H256" i="16"/>
  <c r="E257" i="16"/>
  <c r="F257" i="16"/>
  <c r="G257" i="16"/>
  <c r="H257" i="16"/>
  <c r="E258" i="16"/>
  <c r="F258" i="16"/>
  <c r="G258" i="16"/>
  <c r="H258" i="16"/>
  <c r="E259" i="16"/>
  <c r="F259" i="16"/>
  <c r="G259" i="16"/>
  <c r="H259" i="16"/>
  <c r="E260" i="16"/>
  <c r="F260" i="16"/>
  <c r="G260" i="16"/>
  <c r="H260" i="16"/>
  <c r="E261" i="16"/>
  <c r="F261" i="16"/>
  <c r="G261" i="16"/>
  <c r="H261" i="16"/>
  <c r="E262" i="16"/>
  <c r="F262" i="16"/>
  <c r="G262" i="16"/>
  <c r="H262" i="16"/>
  <c r="E263" i="16"/>
  <c r="F263" i="16"/>
  <c r="G263" i="16"/>
  <c r="H263" i="16"/>
  <c r="E264" i="16"/>
  <c r="F264" i="16"/>
  <c r="G264" i="16"/>
  <c r="H264" i="16"/>
  <c r="E265" i="16"/>
  <c r="F265" i="16"/>
  <c r="G265" i="16"/>
  <c r="H265" i="16"/>
  <c r="E266" i="16"/>
  <c r="F266" i="16"/>
  <c r="G266" i="16"/>
  <c r="H266" i="16"/>
  <c r="E267" i="16"/>
  <c r="F267" i="16"/>
  <c r="G267" i="16"/>
  <c r="H267" i="16"/>
  <c r="E268" i="16"/>
  <c r="F268" i="16"/>
  <c r="G268" i="16"/>
  <c r="H268" i="16"/>
  <c r="E269" i="16"/>
  <c r="F269" i="16"/>
  <c r="G269" i="16"/>
  <c r="H269" i="16"/>
  <c r="E270" i="16"/>
  <c r="F270" i="16"/>
  <c r="G270" i="16"/>
  <c r="H270" i="16"/>
  <c r="E276" i="16"/>
  <c r="F276" i="16"/>
  <c r="G276" i="16"/>
  <c r="H276" i="16"/>
  <c r="E277" i="16"/>
  <c r="F277" i="16"/>
  <c r="G277" i="16"/>
  <c r="H277" i="16"/>
  <c r="E278" i="16"/>
  <c r="F278" i="16"/>
  <c r="G278" i="16"/>
  <c r="H278" i="16"/>
  <c r="E279" i="16"/>
  <c r="F279" i="16"/>
  <c r="G279" i="16"/>
  <c r="H279" i="16"/>
  <c r="E280" i="16"/>
  <c r="F280" i="16"/>
  <c r="G280" i="16"/>
  <c r="H280" i="16"/>
  <c r="E281" i="16"/>
  <c r="F281" i="16"/>
  <c r="G281" i="16"/>
  <c r="H281" i="16"/>
  <c r="E282" i="16"/>
  <c r="F282" i="16"/>
  <c r="G282" i="16"/>
  <c r="H282" i="16"/>
  <c r="E283" i="16"/>
  <c r="F283" i="16"/>
  <c r="G283" i="16"/>
  <c r="H283" i="16"/>
  <c r="E284" i="16"/>
  <c r="F284" i="16"/>
  <c r="G284" i="16"/>
  <c r="H284" i="16"/>
  <c r="E285" i="16"/>
  <c r="F285" i="16"/>
  <c r="G285" i="16"/>
  <c r="H285" i="16"/>
  <c r="E286" i="16"/>
  <c r="F286" i="16"/>
  <c r="G286" i="16"/>
  <c r="H286" i="16"/>
  <c r="E287" i="16"/>
  <c r="F287" i="16"/>
  <c r="G287" i="16"/>
  <c r="H287" i="16"/>
  <c r="E288" i="16"/>
  <c r="F288" i="16"/>
  <c r="G288" i="16"/>
  <c r="H288" i="16"/>
  <c r="E289" i="16"/>
  <c r="F289" i="16"/>
  <c r="G289" i="16"/>
  <c r="H289" i="16"/>
  <c r="E290" i="16"/>
  <c r="F290" i="16"/>
  <c r="G290" i="16"/>
  <c r="H290" i="16"/>
  <c r="E291" i="16"/>
  <c r="F291" i="16"/>
  <c r="G291" i="16"/>
  <c r="H291" i="16"/>
  <c r="E292" i="16"/>
  <c r="F292" i="16"/>
  <c r="G292" i="16"/>
  <c r="H292" i="16"/>
  <c r="E293" i="16"/>
  <c r="F293" i="16"/>
  <c r="G293" i="16"/>
  <c r="H293" i="16"/>
  <c r="E294" i="16"/>
  <c r="F294" i="16"/>
  <c r="G294" i="16"/>
  <c r="H294" i="16"/>
  <c r="E295" i="16"/>
  <c r="F295" i="16"/>
  <c r="G295" i="16"/>
  <c r="H295" i="16"/>
  <c r="E296" i="16"/>
  <c r="F296" i="16"/>
  <c r="G296" i="16"/>
  <c r="H296" i="16"/>
  <c r="E297" i="16"/>
  <c r="F297" i="16"/>
  <c r="G297" i="16"/>
  <c r="H297" i="16"/>
  <c r="E298" i="16"/>
  <c r="F298" i="16"/>
  <c r="G298" i="16"/>
  <c r="H298" i="16"/>
  <c r="E299" i="16"/>
  <c r="F299" i="16"/>
  <c r="G299" i="16"/>
  <c r="H299" i="16"/>
  <c r="E300" i="16"/>
  <c r="F300" i="16"/>
  <c r="G300" i="16"/>
  <c r="H300" i="16"/>
  <c r="E301" i="16"/>
  <c r="F301" i="16"/>
  <c r="G301" i="16"/>
  <c r="H301" i="16"/>
  <c r="E302" i="16"/>
  <c r="F302" i="16"/>
  <c r="G302" i="16"/>
  <c r="H302" i="16"/>
  <c r="E303" i="16"/>
  <c r="F303" i="16"/>
  <c r="G303" i="16"/>
  <c r="H303" i="16"/>
  <c r="E304" i="16"/>
  <c r="F304" i="16"/>
  <c r="G304" i="16"/>
  <c r="H304" i="16"/>
  <c r="E305" i="16"/>
  <c r="F305" i="16"/>
  <c r="G305" i="16"/>
  <c r="H305" i="16"/>
  <c r="E306" i="16"/>
  <c r="F306" i="16"/>
  <c r="G306" i="16"/>
  <c r="H306" i="16"/>
  <c r="E307" i="16"/>
  <c r="F307" i="16"/>
  <c r="G307" i="16"/>
  <c r="H307" i="16"/>
  <c r="E308" i="16"/>
  <c r="F308" i="16"/>
  <c r="G308" i="16"/>
  <c r="H308" i="16"/>
  <c r="E309" i="16"/>
  <c r="F309" i="16"/>
  <c r="G309" i="16"/>
  <c r="H309" i="16"/>
  <c r="E310" i="16"/>
  <c r="F310" i="16"/>
  <c r="G310" i="16"/>
  <c r="H310" i="16"/>
  <c r="E311" i="16"/>
  <c r="F311" i="16"/>
  <c r="G311" i="16"/>
  <c r="H311" i="16"/>
  <c r="E312" i="16"/>
  <c r="F312" i="16"/>
  <c r="G312" i="16"/>
  <c r="H312" i="16"/>
  <c r="E313" i="16"/>
  <c r="F313" i="16"/>
  <c r="G313" i="16"/>
  <c r="H313" i="16"/>
  <c r="E314" i="16"/>
  <c r="F314" i="16"/>
  <c r="G314" i="16"/>
  <c r="H314" i="16"/>
  <c r="E315" i="16"/>
  <c r="F315" i="16"/>
  <c r="G315" i="16"/>
  <c r="H315" i="16"/>
  <c r="E316" i="16"/>
  <c r="F316" i="16"/>
  <c r="G316" i="16"/>
  <c r="H316" i="16"/>
  <c r="E317" i="16"/>
  <c r="F317" i="16"/>
  <c r="G317" i="16"/>
  <c r="H317" i="16"/>
  <c r="E318" i="16"/>
  <c r="F318" i="16"/>
  <c r="G318" i="16"/>
  <c r="H318" i="16"/>
  <c r="E319" i="16"/>
  <c r="F319" i="16"/>
  <c r="G319" i="16"/>
  <c r="H319" i="16"/>
  <c r="E320" i="16"/>
  <c r="F320" i="16"/>
  <c r="G320" i="16"/>
  <c r="H320" i="16"/>
  <c r="E321" i="16"/>
  <c r="F321" i="16"/>
  <c r="G321" i="16"/>
  <c r="H321" i="16"/>
  <c r="E322" i="16"/>
  <c r="F322" i="16"/>
  <c r="G322" i="16"/>
  <c r="H322" i="16"/>
  <c r="E323" i="16"/>
  <c r="F323" i="16"/>
  <c r="G323" i="16"/>
  <c r="H323" i="16"/>
  <c r="E324" i="16"/>
  <c r="F324" i="16"/>
  <c r="G324" i="16"/>
  <c r="H324" i="16"/>
  <c r="E325" i="16"/>
  <c r="F325" i="16"/>
  <c r="G325" i="16"/>
  <c r="H325" i="16"/>
  <c r="E326" i="16"/>
  <c r="F326" i="16"/>
  <c r="G326" i="16"/>
  <c r="H326" i="16"/>
  <c r="E327" i="16"/>
  <c r="F327" i="16"/>
  <c r="G327" i="16"/>
  <c r="H327" i="16"/>
  <c r="E328" i="16"/>
  <c r="F328" i="16"/>
  <c r="G328" i="16"/>
  <c r="H328" i="16"/>
  <c r="E329" i="16"/>
  <c r="F329" i="16"/>
  <c r="G329" i="16"/>
  <c r="H329" i="16"/>
  <c r="E330" i="16"/>
  <c r="F330" i="16"/>
  <c r="G330" i="16"/>
  <c r="H330" i="16"/>
  <c r="E331" i="16"/>
  <c r="F331" i="16"/>
  <c r="G331" i="16"/>
  <c r="H331" i="16"/>
  <c r="E332" i="16"/>
  <c r="F332" i="16"/>
  <c r="G332" i="16"/>
  <c r="H332" i="16"/>
  <c r="E333" i="16"/>
  <c r="F333" i="16"/>
  <c r="G333" i="16"/>
  <c r="H333" i="16"/>
  <c r="E334" i="16"/>
  <c r="F334" i="16"/>
  <c r="G334" i="16"/>
  <c r="H334" i="16"/>
  <c r="E335" i="16"/>
  <c r="F335" i="16"/>
  <c r="G335" i="16"/>
  <c r="H335" i="16"/>
  <c r="E336" i="16"/>
  <c r="F336" i="16"/>
  <c r="G336" i="16"/>
  <c r="H336" i="16"/>
  <c r="E340" i="16"/>
  <c r="F340" i="16"/>
  <c r="G340" i="16"/>
  <c r="H340" i="16"/>
  <c r="E341" i="16"/>
  <c r="F341" i="16"/>
  <c r="G341" i="16"/>
  <c r="H341" i="16"/>
  <c r="E342" i="16"/>
  <c r="F342" i="16"/>
  <c r="G342" i="16"/>
  <c r="H342" i="16"/>
  <c r="E343" i="16"/>
  <c r="F343" i="16"/>
  <c r="G343" i="16"/>
  <c r="H343" i="16"/>
  <c r="E344" i="16"/>
  <c r="F344" i="16"/>
  <c r="G344" i="16"/>
  <c r="H344" i="16"/>
  <c r="E345" i="16"/>
  <c r="F345" i="16"/>
  <c r="G345" i="16"/>
  <c r="H345" i="16"/>
  <c r="E346" i="16"/>
  <c r="F346" i="16"/>
  <c r="G346" i="16"/>
  <c r="H346" i="16"/>
  <c r="E347" i="16"/>
  <c r="F347" i="16"/>
  <c r="G347" i="16"/>
  <c r="H347" i="16"/>
  <c r="E348" i="16"/>
  <c r="F348" i="16"/>
  <c r="G348" i="16"/>
  <c r="H348" i="16"/>
  <c r="E349" i="16"/>
  <c r="F349" i="16"/>
  <c r="G349" i="16"/>
  <c r="H349" i="16"/>
  <c r="E350" i="16"/>
  <c r="F350" i="16"/>
  <c r="G350" i="16"/>
  <c r="H350" i="16"/>
  <c r="E351" i="16"/>
  <c r="F351" i="16"/>
  <c r="G351" i="16"/>
  <c r="H351" i="16"/>
  <c r="E352" i="16"/>
  <c r="F352" i="16"/>
  <c r="G352" i="16"/>
  <c r="H352" i="16"/>
  <c r="E353" i="16"/>
  <c r="F353" i="16"/>
  <c r="G353" i="16"/>
  <c r="H353" i="16"/>
  <c r="E354" i="16"/>
  <c r="F354" i="16"/>
  <c r="G354" i="16"/>
  <c r="H354" i="16"/>
  <c r="E355" i="16"/>
  <c r="F355" i="16"/>
  <c r="G355" i="16"/>
  <c r="H355" i="16"/>
  <c r="E356" i="16"/>
  <c r="F356" i="16"/>
  <c r="G356" i="16"/>
  <c r="H356" i="16"/>
  <c r="E357" i="16"/>
  <c r="F357" i="16"/>
  <c r="G357" i="16"/>
  <c r="H357" i="16"/>
  <c r="E358" i="16"/>
  <c r="F358" i="16"/>
  <c r="G358" i="16"/>
  <c r="H358" i="16"/>
  <c r="E359" i="16"/>
  <c r="F359" i="16"/>
  <c r="G359" i="16"/>
  <c r="H359" i="16"/>
  <c r="E360" i="16"/>
  <c r="F360" i="16"/>
  <c r="G360" i="16"/>
  <c r="H360" i="16"/>
  <c r="E361" i="16"/>
  <c r="F361" i="16"/>
  <c r="G361" i="16"/>
  <c r="H361" i="16"/>
  <c r="E362" i="16"/>
  <c r="F362" i="16"/>
  <c r="G362" i="16"/>
  <c r="H362" i="16"/>
  <c r="E363" i="16"/>
  <c r="F363" i="16"/>
  <c r="G363" i="16"/>
  <c r="H363" i="16"/>
  <c r="E364" i="16"/>
  <c r="F364" i="16"/>
  <c r="G364" i="16"/>
  <c r="H364" i="16"/>
  <c r="E365" i="16"/>
  <c r="F365" i="16"/>
  <c r="G365" i="16"/>
  <c r="H365" i="16"/>
  <c r="E366" i="16"/>
  <c r="F366" i="16"/>
  <c r="G366" i="16"/>
  <c r="H366" i="16"/>
  <c r="E367" i="16"/>
  <c r="F367" i="16"/>
  <c r="G367" i="16"/>
  <c r="H367" i="16"/>
  <c r="E368" i="16"/>
  <c r="F368" i="16"/>
  <c r="G368" i="16"/>
  <c r="H368" i="16"/>
  <c r="E369" i="16"/>
  <c r="F369" i="16"/>
  <c r="G369" i="16"/>
  <c r="H369" i="16"/>
  <c r="E375" i="16"/>
  <c r="F375" i="16"/>
  <c r="G375" i="16"/>
  <c r="H375" i="16"/>
  <c r="E376" i="16"/>
  <c r="F376" i="16"/>
  <c r="G376" i="16"/>
  <c r="H376" i="16"/>
  <c r="E377" i="16"/>
  <c r="F377" i="16"/>
  <c r="G377" i="16"/>
  <c r="H377" i="16"/>
  <c r="E378" i="16"/>
  <c r="F378" i="16"/>
  <c r="G378" i="16"/>
  <c r="H378" i="16"/>
  <c r="E379" i="16"/>
  <c r="F379" i="16"/>
  <c r="G379" i="16"/>
  <c r="H379" i="16"/>
  <c r="E380" i="16"/>
  <c r="F380" i="16"/>
  <c r="G380" i="16"/>
  <c r="H380" i="16"/>
  <c r="E381" i="16"/>
  <c r="F381" i="16"/>
  <c r="G381" i="16"/>
  <c r="H381" i="16"/>
  <c r="E382" i="16"/>
  <c r="F382" i="16"/>
  <c r="G382" i="16"/>
  <c r="H382" i="16"/>
  <c r="E383" i="16"/>
  <c r="F383" i="16"/>
  <c r="G383" i="16"/>
  <c r="H383" i="16"/>
  <c r="E384" i="16"/>
  <c r="F384" i="16"/>
  <c r="G384" i="16"/>
  <c r="H384" i="16"/>
  <c r="E385" i="16"/>
  <c r="F385" i="16"/>
  <c r="G385" i="16"/>
  <c r="H385" i="16"/>
  <c r="E386" i="16"/>
  <c r="F386" i="16"/>
  <c r="G386" i="16"/>
  <c r="H386" i="16"/>
  <c r="E387" i="16"/>
  <c r="F387" i="16"/>
  <c r="G387" i="16"/>
  <c r="H387" i="16"/>
  <c r="E388" i="16"/>
  <c r="F388" i="16"/>
  <c r="G388" i="16"/>
  <c r="H388" i="16"/>
  <c r="E389" i="16"/>
  <c r="F389" i="16"/>
  <c r="G389" i="16"/>
  <c r="H389" i="16"/>
  <c r="E390" i="16"/>
  <c r="F390" i="16"/>
  <c r="G390" i="16"/>
  <c r="H390" i="16"/>
  <c r="E391" i="16"/>
  <c r="F391" i="16"/>
  <c r="G391" i="16"/>
  <c r="H391" i="16"/>
  <c r="E392" i="16"/>
  <c r="F392" i="16"/>
  <c r="G392" i="16"/>
  <c r="H392" i="16"/>
  <c r="E393" i="16"/>
  <c r="F393" i="16"/>
  <c r="G393" i="16"/>
  <c r="H393" i="16"/>
  <c r="E394" i="16"/>
  <c r="F394" i="16"/>
  <c r="G394" i="16"/>
  <c r="H394" i="16"/>
  <c r="E395" i="16"/>
  <c r="F395" i="16"/>
  <c r="G395" i="16"/>
  <c r="H395" i="16"/>
  <c r="E396" i="16"/>
  <c r="F396" i="16"/>
  <c r="G396" i="16"/>
  <c r="H396" i="16"/>
  <c r="E397" i="16"/>
  <c r="F397" i="16"/>
  <c r="G397" i="16"/>
  <c r="H397" i="16"/>
  <c r="E398" i="16"/>
  <c r="F398" i="16"/>
  <c r="G398" i="16"/>
  <c r="H398" i="16"/>
  <c r="E399" i="16"/>
  <c r="F399" i="16"/>
  <c r="G399" i="16"/>
  <c r="H399" i="16"/>
  <c r="E400" i="16"/>
  <c r="F400" i="16"/>
  <c r="G400" i="16"/>
  <c r="H400" i="16"/>
  <c r="E401" i="16"/>
  <c r="F401" i="16"/>
  <c r="G401" i="16"/>
  <c r="H401" i="16"/>
  <c r="E402" i="16"/>
  <c r="F402" i="16"/>
  <c r="G402" i="16"/>
  <c r="H402" i="16"/>
  <c r="E403" i="16"/>
  <c r="F403" i="16"/>
  <c r="G403" i="16"/>
  <c r="H403" i="16"/>
  <c r="E404" i="16"/>
  <c r="F404" i="16"/>
  <c r="G404" i="16"/>
  <c r="H404" i="16"/>
  <c r="E405" i="16"/>
  <c r="F405" i="16"/>
  <c r="G405" i="16"/>
  <c r="H405" i="16"/>
  <c r="B2" i="14"/>
  <c r="H2" i="14"/>
  <c r="I2" i="14"/>
  <c r="K48" i="22"/>
  <c r="J48" i="22"/>
  <c r="L47" i="18"/>
  <c r="L42" i="18"/>
  <c r="D58" i="18"/>
  <c r="E60" i="18"/>
  <c r="B8" i="18"/>
  <c r="K12" i="18"/>
  <c r="D65" i="18"/>
  <c r="J25" i="18"/>
  <c r="K26" i="18"/>
  <c r="L14" i="18"/>
  <c r="C66" i="18"/>
  <c r="C60" i="18"/>
  <c r="K9" i="18"/>
  <c r="D62" i="18"/>
  <c r="K29" i="18"/>
  <c r="C31" i="18"/>
  <c r="L7" i="18"/>
  <c r="L4" i="18"/>
  <c r="B34" i="18"/>
  <c r="J16" i="18"/>
  <c r="E62" i="18"/>
  <c r="L20" i="18"/>
  <c r="L40" i="18"/>
  <c r="L46" i="18"/>
  <c r="L8" i="18"/>
  <c r="L28" i="18"/>
  <c r="C61" i="18"/>
  <c r="J4" i="18"/>
  <c r="E67" i="18"/>
  <c r="K15" i="18"/>
  <c r="C33" i="18"/>
  <c r="L17" i="18"/>
  <c r="K5" i="18"/>
  <c r="L16" i="18"/>
  <c r="K13" i="18"/>
  <c r="E58" i="18"/>
  <c r="K25" i="18"/>
  <c r="B5" i="18"/>
  <c r="L23" i="18"/>
  <c r="K32" i="18"/>
  <c r="L44" i="18"/>
  <c r="B30" i="18"/>
  <c r="L11" i="18"/>
  <c r="J13" i="18"/>
  <c r="D63" i="18"/>
  <c r="B62" i="18"/>
  <c r="D66" i="18"/>
  <c r="K16" i="18"/>
  <c r="B33" i="18"/>
  <c r="L22" i="18"/>
  <c r="C32" i="18"/>
  <c r="L19" i="18"/>
  <c r="E61" i="18"/>
  <c r="B58" i="18"/>
  <c r="J21" i="18"/>
  <c r="B65" i="18"/>
  <c r="K31" i="18"/>
  <c r="L43" i="18"/>
  <c r="L31" i="18"/>
  <c r="K28" i="18"/>
  <c r="L48" i="18"/>
  <c r="B7" i="18"/>
  <c r="L25" i="18"/>
  <c r="K11" i="18"/>
  <c r="E65" i="18"/>
  <c r="J31" i="18"/>
  <c r="E66" i="18"/>
  <c r="J20" i="18"/>
  <c r="B59" i="18"/>
  <c r="K23" i="18"/>
  <c r="B32" i="18"/>
  <c r="L32" i="18"/>
  <c r="C62" i="18"/>
  <c r="K17" i="18"/>
  <c r="E64" i="18"/>
  <c r="K2" i="18"/>
  <c r="B64" i="18"/>
  <c r="C63" i="18"/>
  <c r="K4" i="18"/>
  <c r="K14" i="18"/>
  <c r="L37" i="18"/>
  <c r="C59" i="18"/>
  <c r="L29" i="18"/>
  <c r="J12" i="18"/>
  <c r="B66" i="18"/>
  <c r="C30" i="18"/>
  <c r="L12" i="18"/>
  <c r="J9" i="18"/>
  <c r="C65" i="18"/>
  <c r="J32" i="18"/>
  <c r="B61" i="18"/>
  <c r="L26" i="18"/>
  <c r="J26" i="18"/>
  <c r="L2" i="18"/>
  <c r="J22" i="18"/>
  <c r="E59" i="18"/>
  <c r="K6" i="18"/>
  <c r="L41" i="18"/>
  <c r="D61" i="18"/>
  <c r="J8" i="18"/>
  <c r="B67" i="18"/>
  <c r="L27" i="18"/>
  <c r="B35" i="18"/>
  <c r="L15" i="18"/>
  <c r="J6" i="18"/>
  <c r="D67" i="18"/>
  <c r="K19" i="18"/>
  <c r="C67" i="18"/>
  <c r="J27" i="18"/>
  <c r="C34" i="18"/>
  <c r="L6" i="18"/>
  <c r="C35" i="18"/>
  <c r="B60" i="18"/>
  <c r="J29" i="18"/>
  <c r="L38" i="18"/>
  <c r="C58" i="18"/>
  <c r="B63" i="18"/>
  <c r="L39" i="18"/>
  <c r="L45" i="18"/>
  <c r="E63" i="18"/>
  <c r="K7" i="18"/>
  <c r="K21" i="18"/>
  <c r="L13" i="18"/>
  <c r="B9" i="18"/>
  <c r="L9" i="18"/>
  <c r="D59" i="18"/>
  <c r="D60" i="18"/>
  <c r="J19" i="18"/>
  <c r="D64" i="18"/>
  <c r="J17" i="18"/>
  <c r="B31" i="18"/>
  <c r="K8" i="18"/>
  <c r="L21" i="18"/>
  <c r="C64" i="18"/>
  <c r="K22" i="18"/>
  <c r="K27" i="18"/>
  <c r="L5" i="18"/>
  <c r="K20" i="18"/>
  <c r="B6" i="18"/>
  <c r="K18" i="18"/>
  <c r="J3" i="18"/>
  <c r="L24" i="18"/>
  <c r="J10" i="18"/>
  <c r="L30" i="18"/>
  <c r="L2" i="14"/>
  <c r="L34" i="18" l="1"/>
  <c r="L33" i="18"/>
  <c r="L35" i="18"/>
  <c r="N35" i="18" s="1"/>
  <c r="Q33" i="18"/>
  <c r="P33" i="18"/>
  <c r="N33" i="18"/>
  <c r="O33" i="18"/>
  <c r="J33" i="22"/>
  <c r="K33" i="22"/>
  <c r="C36" i="18"/>
  <c r="D31" i="18" s="1"/>
  <c r="B36" i="18"/>
  <c r="D30" i="18" s="1"/>
  <c r="E9" i="18"/>
  <c r="C9" i="18"/>
  <c r="C11" i="18" s="1"/>
  <c r="E8" i="18"/>
  <c r="C8" i="18"/>
  <c r="B13" i="18" s="1"/>
  <c r="E7" i="18"/>
  <c r="C7" i="18"/>
  <c r="B15" i="18" s="1"/>
  <c r="E6" i="18"/>
  <c r="C6" i="18"/>
  <c r="B17" i="18" s="1"/>
  <c r="C5" i="18"/>
  <c r="C19" i="18" s="1"/>
  <c r="A11" i="18"/>
  <c r="E5" i="18"/>
  <c r="D68" i="18"/>
  <c r="E41" i="18" s="1"/>
  <c r="C68" i="18"/>
  <c r="E40" i="18" s="1"/>
  <c r="B68" i="18"/>
  <c r="G39" i="18" s="1"/>
  <c r="E68" i="18"/>
  <c r="E42" i="18" s="1"/>
  <c r="M46" i="18"/>
  <c r="M42" i="18"/>
  <c r="M38" i="18"/>
  <c r="M45" i="18"/>
  <c r="M41" i="18"/>
  <c r="M37" i="18"/>
  <c r="M48" i="18"/>
  <c r="M44" i="18"/>
  <c r="M40" i="18"/>
  <c r="M47" i="18"/>
  <c r="M43" i="18"/>
  <c r="M39" i="18"/>
  <c r="M6" i="18"/>
  <c r="M26" i="18"/>
  <c r="M22" i="18"/>
  <c r="M5" i="18"/>
  <c r="M29" i="18"/>
  <c r="M30" i="18"/>
  <c r="M23" i="18"/>
  <c r="M2" i="18"/>
  <c r="M32" i="18"/>
  <c r="M24" i="18"/>
  <c r="M9" i="18"/>
  <c r="M28" i="18"/>
  <c r="M25" i="18"/>
  <c r="M31" i="18"/>
  <c r="M7" i="18"/>
  <c r="M19" i="18"/>
  <c r="M17" i="18"/>
  <c r="M15" i="18"/>
  <c r="M13" i="18"/>
  <c r="M11" i="18"/>
  <c r="M4" i="18"/>
  <c r="M20" i="18"/>
  <c r="M16" i="18"/>
  <c r="M14" i="18"/>
  <c r="M12" i="18"/>
  <c r="M27" i="18"/>
  <c r="M8" i="18"/>
  <c r="M21" i="18"/>
  <c r="E42" i="22"/>
  <c r="G42" i="22"/>
  <c r="E41" i="22"/>
  <c r="G41" i="22"/>
  <c r="E40" i="22"/>
  <c r="G40" i="22"/>
  <c r="E39" i="22"/>
  <c r="G39" i="22"/>
  <c r="M2" i="14"/>
  <c r="N2" i="14"/>
  <c r="O2" i="14"/>
  <c r="P2" i="14"/>
  <c r="Q2" i="14"/>
  <c r="K48" i="18"/>
  <c r="K40" i="18"/>
  <c r="J46" i="18"/>
  <c r="K47" i="18"/>
  <c r="K39" i="18"/>
  <c r="J42" i="18"/>
  <c r="J48" i="18"/>
  <c r="K46" i="18"/>
  <c r="K38" i="18"/>
  <c r="J38" i="18"/>
  <c r="J45" i="18"/>
  <c r="J47" i="18"/>
  <c r="K45" i="18"/>
  <c r="K37" i="18"/>
  <c r="J44" i="18"/>
  <c r="K44" i="18"/>
  <c r="J41" i="18"/>
  <c r="J37" i="18"/>
  <c r="J40" i="18"/>
  <c r="J43" i="18"/>
  <c r="K43" i="18"/>
  <c r="K42" i="18"/>
  <c r="J39" i="18"/>
  <c r="K41" i="18"/>
  <c r="K30" i="18"/>
  <c r="J28" i="18"/>
  <c r="J7" i="18"/>
  <c r="L10" i="18"/>
  <c r="L18" i="18"/>
  <c r="J5" i="18"/>
  <c r="J14" i="18"/>
  <c r="K3" i="18"/>
  <c r="J18" i="18"/>
  <c r="J30" i="18"/>
  <c r="J24" i="18"/>
  <c r="J23" i="18"/>
  <c r="J15" i="18"/>
  <c r="J11" i="18"/>
  <c r="J2" i="18"/>
  <c r="K10" i="18"/>
  <c r="K24" i="18"/>
  <c r="L3" i="18"/>
  <c r="K2" i="14"/>
  <c r="J2" i="14"/>
  <c r="B19" i="18" l="1"/>
  <c r="E39" i="18"/>
  <c r="B51" i="18" s="1"/>
  <c r="C15" i="18"/>
  <c r="G40" i="18"/>
  <c r="G42" i="18"/>
  <c r="K33" i="18"/>
  <c r="M18" i="18"/>
  <c r="M3" i="18"/>
  <c r="M10" i="18"/>
  <c r="G41" i="18"/>
  <c r="B11" i="18"/>
  <c r="C17" i="18"/>
  <c r="C13" i="18"/>
  <c r="J33" i="18"/>
  <c r="C51" i="22"/>
  <c r="B51" i="22"/>
  <c r="C53" i="22"/>
  <c r="B53" i="22"/>
  <c r="C52" i="22"/>
  <c r="B52" i="22"/>
  <c r="B54" i="22"/>
  <c r="C54" i="22"/>
  <c r="B53" i="18"/>
  <c r="C53" i="18"/>
  <c r="C52" i="18"/>
  <c r="B52" i="18"/>
  <c r="C54" i="18"/>
  <c r="B54" i="18"/>
  <c r="I3" i="14"/>
  <c r="N3" i="14"/>
  <c r="O3" i="14"/>
  <c r="P3" i="14"/>
  <c r="Q3" i="14"/>
  <c r="I4" i="14"/>
  <c r="N4" i="14"/>
  <c r="O4" i="14"/>
  <c r="P4" i="14"/>
  <c r="Q4" i="14"/>
  <c r="D5" i="14"/>
  <c r="I5" i="14"/>
  <c r="N5" i="14"/>
  <c r="O5" i="14"/>
  <c r="P5" i="14"/>
  <c r="Q5" i="14"/>
  <c r="D6" i="14"/>
  <c r="I6" i="14"/>
  <c r="N6" i="14"/>
  <c r="O6" i="14"/>
  <c r="P6" i="14"/>
  <c r="Q6" i="14"/>
  <c r="D7" i="14"/>
  <c r="I7" i="14"/>
  <c r="N7" i="14"/>
  <c r="O7" i="14"/>
  <c r="P7" i="14"/>
  <c r="Q7" i="14"/>
  <c r="D8" i="14"/>
  <c r="I8" i="14"/>
  <c r="N8" i="14"/>
  <c r="O8" i="14"/>
  <c r="P8" i="14"/>
  <c r="Q8" i="14"/>
  <c r="D9" i="14"/>
  <c r="I9" i="14"/>
  <c r="N9" i="14"/>
  <c r="O9" i="14"/>
  <c r="P9" i="14"/>
  <c r="Q9" i="14"/>
  <c r="I10" i="14"/>
  <c r="N10" i="14"/>
  <c r="O10" i="14"/>
  <c r="P10" i="14"/>
  <c r="Q10" i="14"/>
  <c r="I11" i="14"/>
  <c r="N11" i="14"/>
  <c r="O11" i="14"/>
  <c r="P11" i="14"/>
  <c r="Q11" i="14"/>
  <c r="I12" i="14"/>
  <c r="N12" i="14"/>
  <c r="O12" i="14"/>
  <c r="P12" i="14"/>
  <c r="Q12" i="14"/>
  <c r="I13" i="14"/>
  <c r="N13" i="14"/>
  <c r="O13" i="14"/>
  <c r="P13" i="14"/>
  <c r="Q13" i="14"/>
  <c r="I14" i="14"/>
  <c r="N14" i="14"/>
  <c r="O14" i="14"/>
  <c r="P14" i="14"/>
  <c r="Q14" i="14"/>
  <c r="I15" i="14"/>
  <c r="N15" i="14"/>
  <c r="O15" i="14"/>
  <c r="P15" i="14"/>
  <c r="Q15" i="14"/>
  <c r="I16" i="14"/>
  <c r="N16" i="14"/>
  <c r="O16" i="14"/>
  <c r="P16" i="14"/>
  <c r="Q16" i="14"/>
  <c r="I17" i="14"/>
  <c r="N17" i="14"/>
  <c r="O17" i="14"/>
  <c r="P17" i="14"/>
  <c r="Q17" i="14"/>
  <c r="I18" i="14"/>
  <c r="N18" i="14"/>
  <c r="O18" i="14"/>
  <c r="P18" i="14"/>
  <c r="Q18" i="14"/>
  <c r="I19" i="14"/>
  <c r="N19" i="14"/>
  <c r="O19" i="14"/>
  <c r="P19" i="14"/>
  <c r="Q19" i="14"/>
  <c r="I20" i="14"/>
  <c r="N20" i="14"/>
  <c r="O20" i="14"/>
  <c r="P20" i="14"/>
  <c r="Q20" i="14"/>
  <c r="I21" i="14"/>
  <c r="N21" i="14"/>
  <c r="O21" i="14"/>
  <c r="P21" i="14"/>
  <c r="Q21" i="14"/>
  <c r="I22" i="14"/>
  <c r="N22" i="14"/>
  <c r="O22" i="14"/>
  <c r="P22" i="14"/>
  <c r="Q22" i="14"/>
  <c r="C23" i="14"/>
  <c r="I23" i="14"/>
  <c r="N23" i="14"/>
  <c r="O23" i="14"/>
  <c r="P23" i="14"/>
  <c r="Q23" i="14"/>
  <c r="C24" i="14"/>
  <c r="I24" i="14"/>
  <c r="N24" i="14"/>
  <c r="O24" i="14"/>
  <c r="P24" i="14"/>
  <c r="Q24" i="14"/>
  <c r="C25" i="14"/>
  <c r="I25" i="14"/>
  <c r="N25" i="14"/>
  <c r="O25" i="14"/>
  <c r="P25" i="14"/>
  <c r="Q25" i="14"/>
  <c r="C26" i="14"/>
  <c r="I26" i="14"/>
  <c r="N26" i="14"/>
  <c r="O26" i="14"/>
  <c r="P26" i="14"/>
  <c r="Q26" i="14"/>
  <c r="I27" i="14"/>
  <c r="N27" i="14"/>
  <c r="O27" i="14"/>
  <c r="P27" i="14"/>
  <c r="Q27" i="14"/>
  <c r="I28" i="14"/>
  <c r="N28" i="14"/>
  <c r="O28" i="14"/>
  <c r="P28" i="14"/>
  <c r="Q28" i="14"/>
  <c r="I29" i="14"/>
  <c r="N29" i="14"/>
  <c r="O29" i="14"/>
  <c r="P29" i="14"/>
  <c r="Q29" i="14"/>
  <c r="I30" i="14"/>
  <c r="N30" i="14"/>
  <c r="O30" i="14"/>
  <c r="P30" i="14"/>
  <c r="Q30" i="14"/>
  <c r="I31" i="14"/>
  <c r="N31" i="14"/>
  <c r="O31" i="14"/>
  <c r="P31" i="14"/>
  <c r="Q31" i="14"/>
  <c r="I32" i="14"/>
  <c r="N32" i="14"/>
  <c r="O32" i="14"/>
  <c r="P32" i="14"/>
  <c r="Q32" i="14"/>
  <c r="L33" i="14"/>
  <c r="L34" i="14"/>
  <c r="K35" i="14"/>
  <c r="L35" i="14"/>
  <c r="N35" i="14" s="1"/>
  <c r="M35" i="14"/>
  <c r="N37" i="14"/>
  <c r="O37" i="14"/>
  <c r="P37" i="14"/>
  <c r="Q37" i="14"/>
  <c r="S37" i="14"/>
  <c r="T37" i="14"/>
  <c r="U37" i="14"/>
  <c r="V37" i="14"/>
  <c r="L13" i="14"/>
  <c r="L23" i="14"/>
  <c r="L12" i="14"/>
  <c r="L22" i="14"/>
  <c r="K23" i="14"/>
  <c r="J11" i="14"/>
  <c r="J4" i="14"/>
  <c r="J16" i="14"/>
  <c r="J20" i="14"/>
  <c r="J24" i="14"/>
  <c r="K18" i="14"/>
  <c r="L24" i="14"/>
  <c r="J29" i="14"/>
  <c r="L5" i="14"/>
  <c r="L10" i="14"/>
  <c r="L8" i="14"/>
  <c r="C30" i="14"/>
  <c r="K28" i="14"/>
  <c r="C32" i="14"/>
  <c r="J30" i="14"/>
  <c r="J7" i="14"/>
  <c r="K10" i="14"/>
  <c r="K22" i="14"/>
  <c r="J23" i="14"/>
  <c r="K31" i="14"/>
  <c r="C34" i="14"/>
  <c r="K24" i="14"/>
  <c r="K26" i="14"/>
  <c r="J22" i="14"/>
  <c r="L9" i="14"/>
  <c r="J10" i="14"/>
  <c r="L37" i="14"/>
  <c r="L20" i="14"/>
  <c r="L19" i="14"/>
  <c r="L4" i="14"/>
  <c r="B32" i="14"/>
  <c r="K5" i="14"/>
  <c r="B35" i="14"/>
  <c r="K25" i="14"/>
  <c r="J13" i="14"/>
  <c r="J9" i="14"/>
  <c r="J17" i="14"/>
  <c r="B34" i="14"/>
  <c r="K11" i="14"/>
  <c r="K17" i="14"/>
  <c r="L15" i="14"/>
  <c r="B31" i="14"/>
  <c r="L28" i="14"/>
  <c r="L29" i="14"/>
  <c r="L30" i="14"/>
  <c r="B8" i="14"/>
  <c r="J31" i="14"/>
  <c r="K7" i="14"/>
  <c r="J19" i="14"/>
  <c r="J25" i="14"/>
  <c r="B5" i="14"/>
  <c r="B7" i="14"/>
  <c r="J21" i="14"/>
  <c r="J26" i="14"/>
  <c r="K9" i="14"/>
  <c r="L25" i="14"/>
  <c r="L17" i="14"/>
  <c r="L21" i="14"/>
  <c r="L32" i="14"/>
  <c r="J3" i="14"/>
  <c r="J8" i="14"/>
  <c r="K20" i="14"/>
  <c r="C35" i="14"/>
  <c r="B30" i="14"/>
  <c r="K14" i="14"/>
  <c r="K8" i="14"/>
  <c r="K21" i="14"/>
  <c r="J32" i="14"/>
  <c r="K16" i="14"/>
  <c r="J28" i="14"/>
  <c r="C31" i="14"/>
  <c r="J5" i="14"/>
  <c r="L14" i="14"/>
  <c r="K4" i="14"/>
  <c r="L11" i="14"/>
  <c r="L16" i="14"/>
  <c r="L3" i="14"/>
  <c r="K12" i="14"/>
  <c r="K29" i="14"/>
  <c r="K19" i="14"/>
  <c r="B33" i="14"/>
  <c r="J14" i="14"/>
  <c r="B9" i="14"/>
  <c r="B6" i="14"/>
  <c r="K32" i="14"/>
  <c r="L31" i="14"/>
  <c r="L18" i="14"/>
  <c r="L7" i="14"/>
  <c r="L26" i="14"/>
  <c r="K30" i="14"/>
  <c r="J18" i="14"/>
  <c r="J12" i="14"/>
  <c r="C33" i="14"/>
  <c r="K13" i="14"/>
  <c r="K3" i="14"/>
  <c r="J27" i="14"/>
  <c r="K6" i="14"/>
  <c r="J15" i="14"/>
  <c r="C51" i="18" l="1"/>
  <c r="O33" i="14"/>
  <c r="N33" i="14"/>
  <c r="P33" i="14"/>
  <c r="Q33" i="14"/>
  <c r="C36" i="14"/>
  <c r="D31" i="14" s="1"/>
  <c r="B36" i="14"/>
  <c r="D30" i="14" s="1"/>
  <c r="E8" i="14"/>
  <c r="C8" i="14"/>
  <c r="B13" i="14" s="1"/>
  <c r="C7" i="14"/>
  <c r="C15" i="14" s="1"/>
  <c r="E7" i="14"/>
  <c r="E6" i="14"/>
  <c r="C6" i="14"/>
  <c r="B17" i="14" s="1"/>
  <c r="C5" i="14"/>
  <c r="B19" i="14" s="1"/>
  <c r="A11" i="14"/>
  <c r="E5" i="14"/>
  <c r="E9" i="14"/>
  <c r="C9" i="14"/>
  <c r="B11" i="14" s="1"/>
  <c r="M37" i="14"/>
  <c r="M19" i="14"/>
  <c r="M10" i="14"/>
  <c r="M26" i="14"/>
  <c r="M22" i="14"/>
  <c r="M15" i="14"/>
  <c r="M11" i="14"/>
  <c r="M4" i="14"/>
  <c r="M32" i="14"/>
  <c r="M24" i="14"/>
  <c r="M23" i="14"/>
  <c r="M13" i="14"/>
  <c r="M21" i="14"/>
  <c r="M17" i="14"/>
  <c r="M25" i="14"/>
  <c r="M3" i="14"/>
  <c r="M20" i="14"/>
  <c r="M16" i="14"/>
  <c r="M12" i="14"/>
  <c r="M9" i="14"/>
  <c r="M18" i="14"/>
  <c r="M14" i="14"/>
  <c r="M29" i="14"/>
  <c r="M8" i="14"/>
  <c r="M30" i="14"/>
  <c r="M5" i="14"/>
  <c r="M7" i="14"/>
  <c r="M31" i="14"/>
  <c r="M28" i="14"/>
  <c r="K37" i="14"/>
  <c r="J37" i="14"/>
  <c r="N38" i="14"/>
  <c r="O38" i="14"/>
  <c r="P38" i="14"/>
  <c r="Q38" i="14"/>
  <c r="S38" i="14"/>
  <c r="T38" i="14"/>
  <c r="U38" i="14"/>
  <c r="V38" i="14"/>
  <c r="K27" i="14"/>
  <c r="L38" i="14"/>
  <c r="L6" i="14"/>
  <c r="K15" i="14"/>
  <c r="L27" i="14"/>
  <c r="J6" i="14"/>
  <c r="J33" i="14" l="1"/>
  <c r="M27" i="14"/>
  <c r="K33" i="14"/>
  <c r="M6" i="14"/>
  <c r="C19" i="14"/>
  <c r="B15" i="14"/>
  <c r="C11" i="14"/>
  <c r="C17" i="14"/>
  <c r="C13" i="14"/>
  <c r="M38" i="14"/>
  <c r="K38" i="14"/>
  <c r="J38" i="14"/>
  <c r="N39" i="14"/>
  <c r="O39" i="14"/>
  <c r="P39" i="14"/>
  <c r="Q39" i="14"/>
  <c r="S39" i="14"/>
  <c r="T39" i="14"/>
  <c r="U39" i="14"/>
  <c r="V39" i="14"/>
  <c r="L39" i="14"/>
  <c r="M39" i="14" l="1"/>
  <c r="K39" i="14"/>
  <c r="J39" i="14"/>
  <c r="N40" i="14"/>
  <c r="O40" i="14"/>
  <c r="P40" i="14"/>
  <c r="Q40" i="14"/>
  <c r="S40" i="14"/>
  <c r="T40" i="14"/>
  <c r="U40" i="14"/>
  <c r="V40" i="14"/>
  <c r="L40" i="14"/>
  <c r="M40" i="14" l="1"/>
  <c r="K40" i="14"/>
  <c r="J40" i="14"/>
  <c r="N41" i="14"/>
  <c r="O41" i="14"/>
  <c r="P41" i="14"/>
  <c r="Q41" i="14"/>
  <c r="S41" i="14"/>
  <c r="T41" i="14"/>
  <c r="U41" i="14"/>
  <c r="V41" i="14"/>
  <c r="L41" i="14"/>
  <c r="M41" i="14" l="1"/>
  <c r="K41" i="14"/>
  <c r="J41" i="14"/>
  <c r="N42" i="14"/>
  <c r="O42" i="14"/>
  <c r="P42" i="14"/>
  <c r="Q42" i="14"/>
  <c r="S42" i="14"/>
  <c r="T42" i="14"/>
  <c r="U42" i="14"/>
  <c r="V42" i="14"/>
  <c r="L42" i="14"/>
  <c r="M42" i="14" l="1"/>
  <c r="K42" i="14"/>
  <c r="J42" i="14"/>
  <c r="N43" i="14"/>
  <c r="O43" i="14"/>
  <c r="P43" i="14"/>
  <c r="Q43" i="14"/>
  <c r="S43" i="14"/>
  <c r="T43" i="14"/>
  <c r="U43" i="14"/>
  <c r="V43" i="14"/>
  <c r="L43" i="14"/>
  <c r="M43" i="14" l="1"/>
  <c r="K43" i="14"/>
  <c r="J43" i="14"/>
  <c r="N44" i="14"/>
  <c r="O44" i="14"/>
  <c r="P44" i="14"/>
  <c r="Q44" i="14"/>
  <c r="S44" i="14"/>
  <c r="T44" i="14"/>
  <c r="U44" i="14"/>
  <c r="V44" i="14"/>
  <c r="L44" i="14"/>
  <c r="M44" i="14" l="1"/>
  <c r="K44" i="14"/>
  <c r="J44" i="14"/>
  <c r="N45" i="14"/>
  <c r="O45" i="14"/>
  <c r="P45" i="14"/>
  <c r="Q45" i="14"/>
  <c r="S45" i="14"/>
  <c r="T45" i="14"/>
  <c r="U45" i="14"/>
  <c r="V45" i="14"/>
  <c r="L45" i="14"/>
  <c r="M45" i="14" l="1"/>
  <c r="K45" i="14"/>
  <c r="J45" i="14"/>
  <c r="N46" i="14"/>
  <c r="O46" i="14"/>
  <c r="P46" i="14"/>
  <c r="Q46" i="14"/>
  <c r="S46" i="14"/>
  <c r="T46" i="14"/>
  <c r="U46" i="14"/>
  <c r="V46" i="14"/>
  <c r="L46" i="14"/>
  <c r="M46" i="14" l="1"/>
  <c r="K46" i="14"/>
  <c r="J46" i="14"/>
  <c r="N47" i="14"/>
  <c r="O47" i="14"/>
  <c r="P47" i="14"/>
  <c r="Q47" i="14"/>
  <c r="S47" i="14"/>
  <c r="T47" i="14"/>
  <c r="U47" i="14"/>
  <c r="V47" i="14"/>
  <c r="L47" i="14"/>
  <c r="M47" i="14" l="1"/>
  <c r="K47" i="14"/>
  <c r="J47" i="14"/>
  <c r="N48" i="14"/>
  <c r="O48" i="14"/>
  <c r="P48" i="14"/>
  <c r="Q48" i="14"/>
  <c r="S48" i="14"/>
  <c r="T48" i="14"/>
  <c r="U48" i="14"/>
  <c r="V48" i="14"/>
  <c r="L48" i="14"/>
  <c r="M48" i="14" l="1"/>
  <c r="K48" i="14"/>
  <c r="J48" i="14"/>
  <c r="E3" i="12"/>
  <c r="F3" i="12"/>
  <c r="G3" i="12"/>
  <c r="H3" i="12"/>
  <c r="E4" i="12"/>
  <c r="F4" i="12"/>
  <c r="G4" i="12"/>
  <c r="H4" i="12"/>
  <c r="E5" i="12"/>
  <c r="F5" i="12"/>
  <c r="G5" i="12"/>
  <c r="H5" i="12"/>
  <c r="E6" i="12"/>
  <c r="F6" i="12"/>
  <c r="G6" i="12"/>
  <c r="H6" i="12"/>
  <c r="E7" i="12"/>
  <c r="F7" i="12"/>
  <c r="G7" i="12"/>
  <c r="H7" i="12"/>
  <c r="E8" i="12"/>
  <c r="F8" i="12"/>
  <c r="G8" i="12"/>
  <c r="H8" i="12"/>
  <c r="E9" i="12"/>
  <c r="F9" i="12"/>
  <c r="G9" i="12"/>
  <c r="H9" i="12"/>
  <c r="E10" i="12"/>
  <c r="F10" i="12"/>
  <c r="G10" i="12"/>
  <c r="H10" i="12"/>
  <c r="E11" i="12"/>
  <c r="F11" i="12"/>
  <c r="G11" i="12"/>
  <c r="H11" i="12"/>
  <c r="E12" i="12"/>
  <c r="F12" i="12"/>
  <c r="G12" i="12"/>
  <c r="H12" i="12"/>
  <c r="E13" i="12"/>
  <c r="F13" i="12"/>
  <c r="G13" i="12"/>
  <c r="H13" i="12"/>
  <c r="E14" i="12"/>
  <c r="F14" i="12"/>
  <c r="G14" i="12"/>
  <c r="H14" i="12"/>
  <c r="E15" i="12"/>
  <c r="F15" i="12"/>
  <c r="G15" i="12"/>
  <c r="H15" i="12"/>
  <c r="E16" i="12"/>
  <c r="F16" i="12"/>
  <c r="G16" i="12"/>
  <c r="H16" i="12"/>
  <c r="E17" i="12"/>
  <c r="F17" i="12"/>
  <c r="G17" i="12"/>
  <c r="H17" i="12"/>
  <c r="E18" i="12"/>
  <c r="F18" i="12"/>
  <c r="G18" i="12"/>
  <c r="H18" i="12"/>
  <c r="E19" i="12"/>
  <c r="F19" i="12"/>
  <c r="G19" i="12"/>
  <c r="H19" i="12"/>
  <c r="E20" i="12"/>
  <c r="F20" i="12"/>
  <c r="G20" i="12"/>
  <c r="H20" i="12"/>
  <c r="E21" i="12"/>
  <c r="F21" i="12"/>
  <c r="G21" i="12"/>
  <c r="H21" i="12"/>
  <c r="E22" i="12"/>
  <c r="F22" i="12"/>
  <c r="G22" i="12"/>
  <c r="H22" i="12"/>
  <c r="E23" i="12"/>
  <c r="F23" i="12"/>
  <c r="G23" i="12"/>
  <c r="H23" i="12"/>
  <c r="E24" i="12"/>
  <c r="F24" i="12"/>
  <c r="G24" i="12"/>
  <c r="H24" i="12"/>
  <c r="E25" i="12"/>
  <c r="F25" i="12"/>
  <c r="G25" i="12"/>
  <c r="H25" i="12"/>
  <c r="E26" i="12"/>
  <c r="F26" i="12"/>
  <c r="G26" i="12"/>
  <c r="H26" i="12"/>
  <c r="E27" i="12"/>
  <c r="F27" i="12"/>
  <c r="G27" i="12"/>
  <c r="H27" i="12"/>
  <c r="E28" i="12"/>
  <c r="F28" i="12"/>
  <c r="G28" i="12"/>
  <c r="H28" i="12"/>
  <c r="E29" i="12"/>
  <c r="F29" i="12"/>
  <c r="G29" i="12"/>
  <c r="H29" i="12"/>
  <c r="E30" i="12"/>
  <c r="F30" i="12"/>
  <c r="G30" i="12"/>
  <c r="H30" i="12"/>
  <c r="E31" i="12"/>
  <c r="F31" i="12"/>
  <c r="G31" i="12"/>
  <c r="H31" i="12"/>
  <c r="E32" i="12"/>
  <c r="F32" i="12"/>
  <c r="G32" i="12"/>
  <c r="H32" i="12"/>
  <c r="E33" i="12"/>
  <c r="F33" i="12"/>
  <c r="G33" i="12"/>
  <c r="H33" i="12"/>
  <c r="E37" i="12"/>
  <c r="F37" i="12"/>
  <c r="G37" i="12"/>
  <c r="H37" i="12"/>
  <c r="E38" i="12"/>
  <c r="F38" i="12"/>
  <c r="G38" i="12"/>
  <c r="H38" i="12"/>
  <c r="E39" i="12"/>
  <c r="F39" i="12"/>
  <c r="G39" i="12"/>
  <c r="H39" i="12"/>
  <c r="E40" i="12"/>
  <c r="F40" i="12"/>
  <c r="G40" i="12"/>
  <c r="H40" i="12"/>
  <c r="E41" i="12"/>
  <c r="F41" i="12"/>
  <c r="G41" i="12"/>
  <c r="H41" i="12"/>
  <c r="E42" i="12"/>
  <c r="F42" i="12"/>
  <c r="G42" i="12"/>
  <c r="H42" i="12"/>
  <c r="E43" i="12"/>
  <c r="F43" i="12"/>
  <c r="G43" i="12"/>
  <c r="H43" i="12"/>
  <c r="E44" i="12"/>
  <c r="F44" i="12"/>
  <c r="G44" i="12"/>
  <c r="H44" i="12"/>
  <c r="E45" i="12"/>
  <c r="F45" i="12"/>
  <c r="G45" i="12"/>
  <c r="H45" i="12"/>
  <c r="E46" i="12"/>
  <c r="F46" i="12"/>
  <c r="G46" i="12"/>
  <c r="H46" i="12"/>
  <c r="E47" i="12"/>
  <c r="F47" i="12"/>
  <c r="G47" i="12"/>
  <c r="H47" i="12"/>
  <c r="E48" i="12"/>
  <c r="F48" i="12"/>
  <c r="G48" i="12"/>
  <c r="H48" i="12"/>
  <c r="E49" i="12"/>
  <c r="F49" i="12"/>
  <c r="G49" i="12"/>
  <c r="H49" i="12"/>
  <c r="E50" i="12"/>
  <c r="F50" i="12"/>
  <c r="G50" i="12"/>
  <c r="H50" i="12"/>
  <c r="E51" i="12"/>
  <c r="F51" i="12"/>
  <c r="G51" i="12"/>
  <c r="H51" i="12"/>
  <c r="E52" i="12"/>
  <c r="F52" i="12"/>
  <c r="G52" i="12"/>
  <c r="H52" i="12"/>
  <c r="E53" i="12"/>
  <c r="F53" i="12"/>
  <c r="G53" i="12"/>
  <c r="H53" i="12"/>
  <c r="E54" i="12"/>
  <c r="F54" i="12"/>
  <c r="G54" i="12"/>
  <c r="H54" i="12"/>
  <c r="E55" i="12"/>
  <c r="F55" i="12"/>
  <c r="G55" i="12"/>
  <c r="H55" i="12"/>
  <c r="E56" i="12"/>
  <c r="F56" i="12"/>
  <c r="G56" i="12"/>
  <c r="H56" i="12"/>
  <c r="E57" i="12"/>
  <c r="F57" i="12"/>
  <c r="G57" i="12"/>
  <c r="H57" i="12"/>
  <c r="E58" i="12"/>
  <c r="F58" i="12"/>
  <c r="G58" i="12"/>
  <c r="H58" i="12"/>
  <c r="E59" i="12"/>
  <c r="F59" i="12"/>
  <c r="G59" i="12"/>
  <c r="H59" i="12"/>
  <c r="E60" i="12"/>
  <c r="F60" i="12"/>
  <c r="G60" i="12"/>
  <c r="H60" i="12"/>
  <c r="E61" i="12"/>
  <c r="F61" i="12"/>
  <c r="G61" i="12"/>
  <c r="H61" i="12"/>
  <c r="E62" i="12"/>
  <c r="F62" i="12"/>
  <c r="G62" i="12"/>
  <c r="H62" i="12"/>
  <c r="E63" i="12"/>
  <c r="F63" i="12"/>
  <c r="G63" i="12"/>
  <c r="H63" i="12"/>
  <c r="E64" i="12"/>
  <c r="F64" i="12"/>
  <c r="G64" i="12"/>
  <c r="H64" i="12"/>
  <c r="E68" i="12"/>
  <c r="F68" i="12"/>
  <c r="G68" i="12"/>
  <c r="H68" i="12"/>
  <c r="E69" i="12"/>
  <c r="F69" i="12"/>
  <c r="G69" i="12"/>
  <c r="H69" i="12"/>
  <c r="E70" i="12"/>
  <c r="F70" i="12"/>
  <c r="G70" i="12"/>
  <c r="H70" i="12"/>
  <c r="E71" i="12"/>
  <c r="F71" i="12"/>
  <c r="G71" i="12"/>
  <c r="H71" i="12"/>
  <c r="E72" i="12"/>
  <c r="F72" i="12"/>
  <c r="G72" i="12"/>
  <c r="H72" i="12"/>
  <c r="E73" i="12"/>
  <c r="F73" i="12"/>
  <c r="G73" i="12"/>
  <c r="H73" i="12"/>
  <c r="E74" i="12"/>
  <c r="F74" i="12"/>
  <c r="G74" i="12"/>
  <c r="H74" i="12"/>
  <c r="E75" i="12"/>
  <c r="F75" i="12"/>
  <c r="G75" i="12"/>
  <c r="H75" i="12"/>
  <c r="E76" i="12"/>
  <c r="F76" i="12"/>
  <c r="G76" i="12"/>
  <c r="H76" i="12"/>
  <c r="E77" i="12"/>
  <c r="F77" i="12"/>
  <c r="G77" i="12"/>
  <c r="H77" i="12"/>
  <c r="E78" i="12"/>
  <c r="F78" i="12"/>
  <c r="G78" i="12"/>
  <c r="H78" i="12"/>
  <c r="E79" i="12"/>
  <c r="F79" i="12"/>
  <c r="G79" i="12"/>
  <c r="H79" i="12"/>
  <c r="E80" i="12"/>
  <c r="F80" i="12"/>
  <c r="G80" i="12"/>
  <c r="H80" i="12"/>
  <c r="E81" i="12"/>
  <c r="F81" i="12"/>
  <c r="G81" i="12"/>
  <c r="H81" i="12"/>
  <c r="E82" i="12"/>
  <c r="F82" i="12"/>
  <c r="G82" i="12"/>
  <c r="H82" i="12"/>
  <c r="E83" i="12"/>
  <c r="F83" i="12"/>
  <c r="G83" i="12"/>
  <c r="H83" i="12"/>
  <c r="E84" i="12"/>
  <c r="F84" i="12"/>
  <c r="G84" i="12"/>
  <c r="H84" i="12"/>
  <c r="E85" i="12"/>
  <c r="F85" i="12"/>
  <c r="G85" i="12"/>
  <c r="H85" i="12"/>
  <c r="E86" i="12"/>
  <c r="F86" i="12"/>
  <c r="G86" i="12"/>
  <c r="H86" i="12"/>
  <c r="E87" i="12"/>
  <c r="F87" i="12"/>
  <c r="G87" i="12"/>
  <c r="H87" i="12"/>
  <c r="E88" i="12"/>
  <c r="F88" i="12"/>
  <c r="G88" i="12"/>
  <c r="H88" i="12"/>
  <c r="E89" i="12"/>
  <c r="F89" i="12"/>
  <c r="G89" i="12"/>
  <c r="H89" i="12"/>
  <c r="E90" i="12"/>
  <c r="F90" i="12"/>
  <c r="G90" i="12"/>
  <c r="H90" i="12"/>
  <c r="E91" i="12"/>
  <c r="F91" i="12"/>
  <c r="G91" i="12"/>
  <c r="H91" i="12"/>
  <c r="E92" i="12"/>
  <c r="F92" i="12"/>
  <c r="G92" i="12"/>
  <c r="H92" i="12"/>
  <c r="E93" i="12"/>
  <c r="F93" i="12"/>
  <c r="G93" i="12"/>
  <c r="H93" i="12"/>
  <c r="E94" i="12"/>
  <c r="F94" i="12"/>
  <c r="G94" i="12"/>
  <c r="H94" i="12"/>
  <c r="E95" i="12"/>
  <c r="F95" i="12"/>
  <c r="G95" i="12"/>
  <c r="H95" i="12"/>
  <c r="E96" i="12"/>
  <c r="F96" i="12"/>
  <c r="G96" i="12"/>
  <c r="H96" i="12"/>
  <c r="E97" i="12"/>
  <c r="F97" i="12"/>
  <c r="G97" i="12"/>
  <c r="H97" i="12"/>
  <c r="E98" i="12"/>
  <c r="F98" i="12"/>
  <c r="G98" i="12"/>
  <c r="H98" i="12"/>
  <c r="E105" i="12"/>
  <c r="F105" i="12"/>
  <c r="G105" i="12"/>
  <c r="H105" i="12"/>
  <c r="E106" i="12"/>
  <c r="F106" i="12"/>
  <c r="G106" i="12"/>
  <c r="H106" i="12"/>
  <c r="E107" i="12"/>
  <c r="F107" i="12"/>
  <c r="G107" i="12"/>
  <c r="H107" i="12"/>
  <c r="E108" i="12"/>
  <c r="F108" i="12"/>
  <c r="G108" i="12"/>
  <c r="H108" i="12"/>
  <c r="E109" i="12"/>
  <c r="F109" i="12"/>
  <c r="G109" i="12"/>
  <c r="H109" i="12"/>
  <c r="E110" i="12"/>
  <c r="F110" i="12"/>
  <c r="G110" i="12"/>
  <c r="H110" i="12"/>
  <c r="E111" i="12"/>
  <c r="F111" i="12"/>
  <c r="G111" i="12"/>
  <c r="H111" i="12"/>
  <c r="E112" i="12"/>
  <c r="F112" i="12"/>
  <c r="G112" i="12"/>
  <c r="H112" i="12"/>
  <c r="E113" i="12"/>
  <c r="F113" i="12"/>
  <c r="G113" i="12"/>
  <c r="H113" i="12"/>
  <c r="E114" i="12"/>
  <c r="F114" i="12"/>
  <c r="G114" i="12"/>
  <c r="H114" i="12"/>
  <c r="E115" i="12"/>
  <c r="F115" i="12"/>
  <c r="G115" i="12"/>
  <c r="H115" i="12"/>
  <c r="E116" i="12"/>
  <c r="F116" i="12"/>
  <c r="G116" i="12"/>
  <c r="H116" i="12"/>
  <c r="E117" i="12"/>
  <c r="F117" i="12"/>
  <c r="G117" i="12"/>
  <c r="H117" i="12"/>
  <c r="E118" i="12"/>
  <c r="F118" i="12"/>
  <c r="G118" i="12"/>
  <c r="H118" i="12"/>
  <c r="E119" i="12"/>
  <c r="F119" i="12"/>
  <c r="G119" i="12"/>
  <c r="H119" i="12"/>
  <c r="E120" i="12"/>
  <c r="F120" i="12"/>
  <c r="G120" i="12"/>
  <c r="H120" i="12"/>
  <c r="E121" i="12"/>
  <c r="F121" i="12"/>
  <c r="G121" i="12"/>
  <c r="H121" i="12"/>
  <c r="E122" i="12"/>
  <c r="F122" i="12"/>
  <c r="G122" i="12"/>
  <c r="H122" i="12"/>
  <c r="E123" i="12"/>
  <c r="F123" i="12"/>
  <c r="G123" i="12"/>
  <c r="H123" i="12"/>
  <c r="E124" i="12"/>
  <c r="F124" i="12"/>
  <c r="G124" i="12"/>
  <c r="H124" i="12"/>
  <c r="E125" i="12"/>
  <c r="F125" i="12"/>
  <c r="G125" i="12"/>
  <c r="H125" i="12"/>
  <c r="E126" i="12"/>
  <c r="F126" i="12"/>
  <c r="G126" i="12"/>
  <c r="H126" i="12"/>
  <c r="E127" i="12"/>
  <c r="F127" i="12"/>
  <c r="G127" i="12"/>
  <c r="H127" i="12"/>
  <c r="E128" i="12"/>
  <c r="F128" i="12"/>
  <c r="G128" i="12"/>
  <c r="H128" i="12"/>
  <c r="E129" i="12"/>
  <c r="F129" i="12"/>
  <c r="G129" i="12"/>
  <c r="H129" i="12"/>
  <c r="E130" i="12"/>
  <c r="F130" i="12"/>
  <c r="G130" i="12"/>
  <c r="H130" i="12"/>
  <c r="E131" i="12"/>
  <c r="F131" i="12"/>
  <c r="G131" i="12"/>
  <c r="H131" i="12"/>
  <c r="E132" i="12"/>
  <c r="F132" i="12"/>
  <c r="G132" i="12"/>
  <c r="H132" i="12"/>
  <c r="E133" i="12"/>
  <c r="F133" i="12"/>
  <c r="G133" i="12"/>
  <c r="H133" i="12"/>
  <c r="E134" i="12"/>
  <c r="F134" i="12"/>
  <c r="G134" i="12"/>
  <c r="H134" i="12"/>
  <c r="E136" i="12"/>
  <c r="F136" i="12"/>
  <c r="G136" i="12"/>
  <c r="H136" i="12"/>
  <c r="E137" i="12"/>
  <c r="F137" i="12"/>
  <c r="G137" i="12"/>
  <c r="H137" i="12"/>
  <c r="E138" i="12"/>
  <c r="F138" i="12"/>
  <c r="G138" i="12"/>
  <c r="H138" i="12"/>
  <c r="E139" i="12"/>
  <c r="F139" i="12"/>
  <c r="G139" i="12"/>
  <c r="H139" i="12"/>
  <c r="E140" i="12"/>
  <c r="F140" i="12"/>
  <c r="G140" i="12"/>
  <c r="H140" i="12"/>
  <c r="E141" i="12"/>
  <c r="F141" i="12"/>
  <c r="G141" i="12"/>
  <c r="H141" i="12"/>
  <c r="E142" i="12"/>
  <c r="F142" i="12"/>
  <c r="G142" i="12"/>
  <c r="H142" i="12"/>
  <c r="E143" i="12"/>
  <c r="F143" i="12"/>
  <c r="G143" i="12"/>
  <c r="H143" i="12"/>
  <c r="E144" i="12"/>
  <c r="F144" i="12"/>
  <c r="G144" i="12"/>
  <c r="H144" i="12"/>
  <c r="E145" i="12"/>
  <c r="F145" i="12"/>
  <c r="G145" i="12"/>
  <c r="H145" i="12"/>
  <c r="E146" i="12"/>
  <c r="F146" i="12"/>
  <c r="G146" i="12"/>
  <c r="H146" i="12"/>
  <c r="E147" i="12"/>
  <c r="F147" i="12"/>
  <c r="G147" i="12"/>
  <c r="H147" i="12"/>
  <c r="E148" i="12"/>
  <c r="F148" i="12"/>
  <c r="G148" i="12"/>
  <c r="H148" i="12"/>
  <c r="E149" i="12"/>
  <c r="F149" i="12"/>
  <c r="G149" i="12"/>
  <c r="H149" i="12"/>
  <c r="E150" i="12"/>
  <c r="F150" i="12"/>
  <c r="G150" i="12"/>
  <c r="H150" i="12"/>
  <c r="E151" i="12"/>
  <c r="F151" i="12"/>
  <c r="G151" i="12"/>
  <c r="H151" i="12"/>
  <c r="E152" i="12"/>
  <c r="F152" i="12"/>
  <c r="G152" i="12"/>
  <c r="H152" i="12"/>
  <c r="E153" i="12"/>
  <c r="F153" i="12"/>
  <c r="G153" i="12"/>
  <c r="H153" i="12"/>
  <c r="E154" i="12"/>
  <c r="F154" i="12"/>
  <c r="G154" i="12"/>
  <c r="H154" i="12"/>
  <c r="E155" i="12"/>
  <c r="F155" i="12"/>
  <c r="G155" i="12"/>
  <c r="H155" i="12"/>
  <c r="E156" i="12"/>
  <c r="F156" i="12"/>
  <c r="G156" i="12"/>
  <c r="H156" i="12"/>
  <c r="E157" i="12"/>
  <c r="F157" i="12"/>
  <c r="G157" i="12"/>
  <c r="H157" i="12"/>
  <c r="E158" i="12"/>
  <c r="F158" i="12"/>
  <c r="G158" i="12"/>
  <c r="H158" i="12"/>
  <c r="E159" i="12"/>
  <c r="F159" i="12"/>
  <c r="G159" i="12"/>
  <c r="H159" i="12"/>
  <c r="E160" i="12"/>
  <c r="F160" i="12"/>
  <c r="G160" i="12"/>
  <c r="H160" i="12"/>
  <c r="E161" i="12"/>
  <c r="F161" i="12"/>
  <c r="G161" i="12"/>
  <c r="H161" i="12"/>
  <c r="E162" i="12"/>
  <c r="F162" i="12"/>
  <c r="G162" i="12"/>
  <c r="H162" i="12"/>
  <c r="E163" i="12"/>
  <c r="F163" i="12"/>
  <c r="G163" i="12"/>
  <c r="H163" i="12"/>
  <c r="E164" i="12"/>
  <c r="F164" i="12"/>
  <c r="G164" i="12"/>
  <c r="H164" i="12"/>
  <c r="E165" i="12"/>
  <c r="F165" i="12"/>
  <c r="G165" i="12"/>
  <c r="H165" i="12"/>
  <c r="E166" i="12"/>
  <c r="F166" i="12"/>
  <c r="G166" i="12"/>
  <c r="H166" i="12"/>
  <c r="E171" i="12"/>
  <c r="F171" i="12"/>
  <c r="G171" i="12"/>
  <c r="H171" i="12"/>
  <c r="E172" i="12"/>
  <c r="F172" i="12"/>
  <c r="G172" i="12"/>
  <c r="H172" i="12"/>
  <c r="E173" i="12"/>
  <c r="F173" i="12"/>
  <c r="G173" i="12"/>
  <c r="H173" i="12"/>
  <c r="E174" i="12"/>
  <c r="F174" i="12"/>
  <c r="G174" i="12"/>
  <c r="H174" i="12"/>
  <c r="E175" i="12"/>
  <c r="F175" i="12"/>
  <c r="G175" i="12"/>
  <c r="H175" i="12"/>
  <c r="E176" i="12"/>
  <c r="F176" i="12"/>
  <c r="G176" i="12"/>
  <c r="H176" i="12"/>
  <c r="E177" i="12"/>
  <c r="F177" i="12"/>
  <c r="G177" i="12"/>
  <c r="H177" i="12"/>
  <c r="E178" i="12"/>
  <c r="F178" i="12"/>
  <c r="G178" i="12"/>
  <c r="H178" i="12"/>
  <c r="E179" i="12"/>
  <c r="F179" i="12"/>
  <c r="G179" i="12"/>
  <c r="H179" i="12"/>
  <c r="E180" i="12"/>
  <c r="F180" i="12"/>
  <c r="G180" i="12"/>
  <c r="H180" i="12"/>
  <c r="E181" i="12"/>
  <c r="F181" i="12"/>
  <c r="G181" i="12"/>
  <c r="H181" i="12"/>
  <c r="E182" i="12"/>
  <c r="F182" i="12"/>
  <c r="G182" i="12"/>
  <c r="H182" i="12"/>
  <c r="E183" i="12"/>
  <c r="F183" i="12"/>
  <c r="G183" i="12"/>
  <c r="H183" i="12"/>
  <c r="E184" i="12"/>
  <c r="F184" i="12"/>
  <c r="G184" i="12"/>
  <c r="H184" i="12"/>
  <c r="E185" i="12"/>
  <c r="F185" i="12"/>
  <c r="G185" i="12"/>
  <c r="H185" i="12"/>
  <c r="E186" i="12"/>
  <c r="F186" i="12"/>
  <c r="G186" i="12"/>
  <c r="H186" i="12"/>
  <c r="E187" i="12"/>
  <c r="F187" i="12"/>
  <c r="G187" i="12"/>
  <c r="H187" i="12"/>
  <c r="E188" i="12"/>
  <c r="F188" i="12"/>
  <c r="G188" i="12"/>
  <c r="H188" i="12"/>
  <c r="E189" i="12"/>
  <c r="F189" i="12"/>
  <c r="G189" i="12"/>
  <c r="H189" i="12"/>
  <c r="E190" i="12"/>
  <c r="F190" i="12"/>
  <c r="G190" i="12"/>
  <c r="H190" i="12"/>
  <c r="E191" i="12"/>
  <c r="F191" i="12"/>
  <c r="G191" i="12"/>
  <c r="H191" i="12"/>
  <c r="E192" i="12"/>
  <c r="F192" i="12"/>
  <c r="G192" i="12"/>
  <c r="H192" i="12"/>
  <c r="E193" i="12"/>
  <c r="F193" i="12"/>
  <c r="G193" i="12"/>
  <c r="H193" i="12"/>
  <c r="E194" i="12"/>
  <c r="F194" i="12"/>
  <c r="G194" i="12"/>
  <c r="H194" i="12"/>
  <c r="E195" i="12"/>
  <c r="F195" i="12"/>
  <c r="G195" i="12"/>
  <c r="H195" i="12"/>
  <c r="E196" i="12"/>
  <c r="F196" i="12"/>
  <c r="G196" i="12"/>
  <c r="H196" i="12"/>
  <c r="E197" i="12"/>
  <c r="F197" i="12"/>
  <c r="G197" i="12"/>
  <c r="H197" i="12"/>
  <c r="E198" i="12"/>
  <c r="F198" i="12"/>
  <c r="G198" i="12"/>
  <c r="H198" i="12"/>
  <c r="E199" i="12"/>
  <c r="F199" i="12"/>
  <c r="G199" i="12"/>
  <c r="H199" i="12"/>
  <c r="E200" i="12"/>
  <c r="F200" i="12"/>
  <c r="G200" i="12"/>
  <c r="H200" i="12"/>
  <c r="E207" i="12"/>
  <c r="F207" i="12"/>
  <c r="G207" i="12"/>
  <c r="H207" i="12"/>
  <c r="E208" i="12"/>
  <c r="F208" i="12"/>
  <c r="G208" i="12"/>
  <c r="H208" i="12"/>
  <c r="E209" i="12"/>
  <c r="F209" i="12"/>
  <c r="G209" i="12"/>
  <c r="H209" i="12"/>
  <c r="E210" i="12"/>
  <c r="F210" i="12"/>
  <c r="G210" i="12"/>
  <c r="H210" i="12"/>
  <c r="E211" i="12"/>
  <c r="F211" i="12"/>
  <c r="G211" i="12"/>
  <c r="H211" i="12"/>
  <c r="E212" i="12"/>
  <c r="F212" i="12"/>
  <c r="G212" i="12"/>
  <c r="H212" i="12"/>
  <c r="E213" i="12"/>
  <c r="F213" i="12"/>
  <c r="G213" i="12"/>
  <c r="H213" i="12"/>
  <c r="E214" i="12"/>
  <c r="F214" i="12"/>
  <c r="G214" i="12"/>
  <c r="H214" i="12"/>
  <c r="E215" i="12"/>
  <c r="F215" i="12"/>
  <c r="G215" i="12"/>
  <c r="H215" i="12"/>
  <c r="E216" i="12"/>
  <c r="F216" i="12"/>
  <c r="G216" i="12"/>
  <c r="H216" i="12"/>
  <c r="E217" i="12"/>
  <c r="F217" i="12"/>
  <c r="G217" i="12"/>
  <c r="H217" i="12"/>
  <c r="E218" i="12"/>
  <c r="F218" i="12"/>
  <c r="G218" i="12"/>
  <c r="H218" i="12"/>
  <c r="E219" i="12"/>
  <c r="F219" i="12"/>
  <c r="G219" i="12"/>
  <c r="H219" i="12"/>
  <c r="E220" i="12"/>
  <c r="F220" i="12"/>
  <c r="G220" i="12"/>
  <c r="H220" i="12"/>
  <c r="E221" i="12"/>
  <c r="F221" i="12"/>
  <c r="G221" i="12"/>
  <c r="H221" i="12"/>
  <c r="E222" i="12"/>
  <c r="F222" i="12"/>
  <c r="G222" i="12"/>
  <c r="H222" i="12"/>
  <c r="E223" i="12"/>
  <c r="F223" i="12"/>
  <c r="G223" i="12"/>
  <c r="H223" i="12"/>
  <c r="E224" i="12"/>
  <c r="F224" i="12"/>
  <c r="G224" i="12"/>
  <c r="H224" i="12"/>
  <c r="E225" i="12"/>
  <c r="F225" i="12"/>
  <c r="G225" i="12"/>
  <c r="H225" i="12"/>
  <c r="E226" i="12"/>
  <c r="F226" i="12"/>
  <c r="G226" i="12"/>
  <c r="H226" i="12"/>
  <c r="E227" i="12"/>
  <c r="F227" i="12"/>
  <c r="G227" i="12"/>
  <c r="H227" i="12"/>
  <c r="E228" i="12"/>
  <c r="F228" i="12"/>
  <c r="G228" i="12"/>
  <c r="H228" i="12"/>
  <c r="E229" i="12"/>
  <c r="F229" i="12"/>
  <c r="G229" i="12"/>
  <c r="H229" i="12"/>
  <c r="E230" i="12"/>
  <c r="F230" i="12"/>
  <c r="G230" i="12"/>
  <c r="H230" i="12"/>
  <c r="E231" i="12"/>
  <c r="F231" i="12"/>
  <c r="G231" i="12"/>
  <c r="H231" i="12"/>
  <c r="E232" i="12"/>
  <c r="F232" i="12"/>
  <c r="G232" i="12"/>
  <c r="H232" i="12"/>
  <c r="E233" i="12"/>
  <c r="F233" i="12"/>
  <c r="G233" i="12"/>
  <c r="H233" i="12"/>
  <c r="E234" i="12"/>
  <c r="F234" i="12"/>
  <c r="G234" i="12"/>
  <c r="H234" i="12"/>
  <c r="E235" i="12"/>
  <c r="F235" i="12"/>
  <c r="G235" i="12"/>
  <c r="H235" i="12"/>
  <c r="E236" i="12"/>
  <c r="F236" i="12"/>
  <c r="G236" i="12"/>
  <c r="H236" i="12"/>
  <c r="E237" i="12"/>
  <c r="F237" i="12"/>
  <c r="G237" i="12"/>
  <c r="H237" i="12"/>
  <c r="E240" i="12"/>
  <c r="F240" i="12"/>
  <c r="G240" i="12"/>
  <c r="H240" i="12"/>
  <c r="E241" i="12"/>
  <c r="F241" i="12"/>
  <c r="G241" i="12"/>
  <c r="H241" i="12"/>
  <c r="E242" i="12"/>
  <c r="F242" i="12"/>
  <c r="G242" i="12"/>
  <c r="H242" i="12"/>
  <c r="E243" i="12"/>
  <c r="F243" i="12"/>
  <c r="G243" i="12"/>
  <c r="H243" i="12"/>
  <c r="E244" i="12"/>
  <c r="F244" i="12"/>
  <c r="G244" i="12"/>
  <c r="H244" i="12"/>
  <c r="E245" i="12"/>
  <c r="F245" i="12"/>
  <c r="G245" i="12"/>
  <c r="H245" i="12"/>
  <c r="E246" i="12"/>
  <c r="F246" i="12"/>
  <c r="G246" i="12"/>
  <c r="H246" i="12"/>
  <c r="E247" i="12"/>
  <c r="F247" i="12"/>
  <c r="G247" i="12"/>
  <c r="H247" i="12"/>
  <c r="E248" i="12"/>
  <c r="F248" i="12"/>
  <c r="G248" i="12"/>
  <c r="H248" i="12"/>
  <c r="E249" i="12"/>
  <c r="F249" i="12"/>
  <c r="G249" i="12"/>
  <c r="H249" i="12"/>
  <c r="E250" i="12"/>
  <c r="F250" i="12"/>
  <c r="G250" i="12"/>
  <c r="H250" i="12"/>
  <c r="E251" i="12"/>
  <c r="F251" i="12"/>
  <c r="G251" i="12"/>
  <c r="H251" i="12"/>
  <c r="E252" i="12"/>
  <c r="F252" i="12"/>
  <c r="G252" i="12"/>
  <c r="H252" i="12"/>
  <c r="E253" i="12"/>
  <c r="F253" i="12"/>
  <c r="G253" i="12"/>
  <c r="H253" i="12"/>
  <c r="E254" i="12"/>
  <c r="F254" i="12"/>
  <c r="G254" i="12"/>
  <c r="H254" i="12"/>
  <c r="E255" i="12"/>
  <c r="F255" i="12"/>
  <c r="G255" i="12"/>
  <c r="H255" i="12"/>
  <c r="E256" i="12"/>
  <c r="F256" i="12"/>
  <c r="G256" i="12"/>
  <c r="H256" i="12"/>
  <c r="E257" i="12"/>
  <c r="F257" i="12"/>
  <c r="G257" i="12"/>
  <c r="H257" i="12"/>
  <c r="E258" i="12"/>
  <c r="F258" i="12"/>
  <c r="G258" i="12"/>
  <c r="H258" i="12"/>
  <c r="E259" i="12"/>
  <c r="F259" i="12"/>
  <c r="G259" i="12"/>
  <c r="H259" i="12"/>
  <c r="E260" i="12"/>
  <c r="F260" i="12"/>
  <c r="G260" i="12"/>
  <c r="H260" i="12"/>
  <c r="E261" i="12"/>
  <c r="F261" i="12"/>
  <c r="G261" i="12"/>
  <c r="H261" i="12"/>
  <c r="E262" i="12"/>
  <c r="F262" i="12"/>
  <c r="G262" i="12"/>
  <c r="H262" i="12"/>
  <c r="E263" i="12"/>
  <c r="F263" i="12"/>
  <c r="G263" i="12"/>
  <c r="H263" i="12"/>
  <c r="E264" i="12"/>
  <c r="F264" i="12"/>
  <c r="G264" i="12"/>
  <c r="H264" i="12"/>
  <c r="E265" i="12"/>
  <c r="F265" i="12"/>
  <c r="G265" i="12"/>
  <c r="H265" i="12"/>
  <c r="E266" i="12"/>
  <c r="F266" i="12"/>
  <c r="G266" i="12"/>
  <c r="H266" i="12"/>
  <c r="E267" i="12"/>
  <c r="F267" i="12"/>
  <c r="G267" i="12"/>
  <c r="H267" i="12"/>
  <c r="E268" i="12"/>
  <c r="F268" i="12"/>
  <c r="G268" i="12"/>
  <c r="H268" i="12"/>
  <c r="E269" i="12"/>
  <c r="F269" i="12"/>
  <c r="G269" i="12"/>
  <c r="H269" i="12"/>
  <c r="E270" i="12"/>
  <c r="F270" i="12"/>
  <c r="G270" i="12"/>
  <c r="H270" i="12"/>
  <c r="E276" i="12"/>
  <c r="F276" i="12"/>
  <c r="G276" i="12"/>
  <c r="H276" i="12"/>
  <c r="E277" i="12"/>
  <c r="F277" i="12"/>
  <c r="G277" i="12"/>
  <c r="H277" i="12"/>
  <c r="E278" i="12"/>
  <c r="F278" i="12"/>
  <c r="G278" i="12"/>
  <c r="H278" i="12"/>
  <c r="E279" i="12"/>
  <c r="F279" i="12"/>
  <c r="G279" i="12"/>
  <c r="H279" i="12"/>
  <c r="E280" i="12"/>
  <c r="F280" i="12"/>
  <c r="G280" i="12"/>
  <c r="H280" i="12"/>
  <c r="E281" i="12"/>
  <c r="F281" i="12"/>
  <c r="G281" i="12"/>
  <c r="H281" i="12"/>
  <c r="E282" i="12"/>
  <c r="F282" i="12"/>
  <c r="G282" i="12"/>
  <c r="H282" i="12"/>
  <c r="E283" i="12"/>
  <c r="F283" i="12"/>
  <c r="G283" i="12"/>
  <c r="H283" i="12"/>
  <c r="E284" i="12"/>
  <c r="F284" i="12"/>
  <c r="G284" i="12"/>
  <c r="H284" i="12"/>
  <c r="E285" i="12"/>
  <c r="F285" i="12"/>
  <c r="G285" i="12"/>
  <c r="H285" i="12"/>
  <c r="E286" i="12"/>
  <c r="F286" i="12"/>
  <c r="G286" i="12"/>
  <c r="H286" i="12"/>
  <c r="E287" i="12"/>
  <c r="F287" i="12"/>
  <c r="G287" i="12"/>
  <c r="H287" i="12"/>
  <c r="E288" i="12"/>
  <c r="F288" i="12"/>
  <c r="G288" i="12"/>
  <c r="H288" i="12"/>
  <c r="E289" i="12"/>
  <c r="F289" i="12"/>
  <c r="G289" i="12"/>
  <c r="H289" i="12"/>
  <c r="E290" i="12"/>
  <c r="F290" i="12"/>
  <c r="G290" i="12"/>
  <c r="H290" i="12"/>
  <c r="E291" i="12"/>
  <c r="F291" i="12"/>
  <c r="G291" i="12"/>
  <c r="H291" i="12"/>
  <c r="E292" i="12"/>
  <c r="F292" i="12"/>
  <c r="G292" i="12"/>
  <c r="H292" i="12"/>
  <c r="E293" i="12"/>
  <c r="F293" i="12"/>
  <c r="G293" i="12"/>
  <c r="H293" i="12"/>
  <c r="E294" i="12"/>
  <c r="F294" i="12"/>
  <c r="G294" i="12"/>
  <c r="H294" i="12"/>
  <c r="E295" i="12"/>
  <c r="F295" i="12"/>
  <c r="G295" i="12"/>
  <c r="H295" i="12"/>
  <c r="E296" i="12"/>
  <c r="F296" i="12"/>
  <c r="G296" i="12"/>
  <c r="H296" i="12"/>
  <c r="E297" i="12"/>
  <c r="F297" i="12"/>
  <c r="G297" i="12"/>
  <c r="H297" i="12"/>
  <c r="E298" i="12"/>
  <c r="F298" i="12"/>
  <c r="G298" i="12"/>
  <c r="H298" i="12"/>
  <c r="E299" i="12"/>
  <c r="F299" i="12"/>
  <c r="G299" i="12"/>
  <c r="H299" i="12"/>
  <c r="E300" i="12"/>
  <c r="F300" i="12"/>
  <c r="G300" i="12"/>
  <c r="H300" i="12"/>
  <c r="E301" i="12"/>
  <c r="F301" i="12"/>
  <c r="G301" i="12"/>
  <c r="H301" i="12"/>
  <c r="E302" i="12"/>
  <c r="F302" i="12"/>
  <c r="G302" i="12"/>
  <c r="H302" i="12"/>
  <c r="E303" i="12"/>
  <c r="F303" i="12"/>
  <c r="G303" i="12"/>
  <c r="H303" i="12"/>
  <c r="E304" i="12"/>
  <c r="F304" i="12"/>
  <c r="G304" i="12"/>
  <c r="H304" i="12"/>
  <c r="E305" i="12"/>
  <c r="F305" i="12"/>
  <c r="G305" i="12"/>
  <c r="H305" i="12"/>
  <c r="E306" i="12"/>
  <c r="F306" i="12"/>
  <c r="G306" i="12"/>
  <c r="H306" i="12"/>
  <c r="E307" i="12"/>
  <c r="F307" i="12"/>
  <c r="G307" i="12"/>
  <c r="H307" i="12"/>
  <c r="E308" i="12"/>
  <c r="F308" i="12"/>
  <c r="G308" i="12"/>
  <c r="H308" i="12"/>
  <c r="E309" i="12"/>
  <c r="F309" i="12"/>
  <c r="G309" i="12"/>
  <c r="H309" i="12"/>
  <c r="E310" i="12"/>
  <c r="F310" i="12"/>
  <c r="G310" i="12"/>
  <c r="H310" i="12"/>
  <c r="E311" i="12"/>
  <c r="F311" i="12"/>
  <c r="G311" i="12"/>
  <c r="H311" i="12"/>
  <c r="E312" i="12"/>
  <c r="F312" i="12"/>
  <c r="G312" i="12"/>
  <c r="H312" i="12"/>
  <c r="E313" i="12"/>
  <c r="F313" i="12"/>
  <c r="G313" i="12"/>
  <c r="H313" i="12"/>
  <c r="E314" i="12"/>
  <c r="F314" i="12"/>
  <c r="G314" i="12"/>
  <c r="H314" i="12"/>
  <c r="E315" i="12"/>
  <c r="F315" i="12"/>
  <c r="G315" i="12"/>
  <c r="H315" i="12"/>
  <c r="E316" i="12"/>
  <c r="F316" i="12"/>
  <c r="G316" i="12"/>
  <c r="H316" i="12"/>
  <c r="E317" i="12"/>
  <c r="F317" i="12"/>
  <c r="G317" i="12"/>
  <c r="H317" i="12"/>
  <c r="E318" i="12"/>
  <c r="F318" i="12"/>
  <c r="G318" i="12"/>
  <c r="H318" i="12"/>
  <c r="E319" i="12"/>
  <c r="F319" i="12"/>
  <c r="G319" i="12"/>
  <c r="H319" i="12"/>
  <c r="E320" i="12"/>
  <c r="F320" i="12"/>
  <c r="G320" i="12"/>
  <c r="H320" i="12"/>
  <c r="E321" i="12"/>
  <c r="F321" i="12"/>
  <c r="G321" i="12"/>
  <c r="H321" i="12"/>
  <c r="E322" i="12"/>
  <c r="F322" i="12"/>
  <c r="G322" i="12"/>
  <c r="H322" i="12"/>
  <c r="E323" i="12"/>
  <c r="F323" i="12"/>
  <c r="G323" i="12"/>
  <c r="H323" i="12"/>
  <c r="E324" i="12"/>
  <c r="F324" i="12"/>
  <c r="G324" i="12"/>
  <c r="H324" i="12"/>
  <c r="E325" i="12"/>
  <c r="F325" i="12"/>
  <c r="G325" i="12"/>
  <c r="H325" i="12"/>
  <c r="E326" i="12"/>
  <c r="F326" i="12"/>
  <c r="G326" i="12"/>
  <c r="H326" i="12"/>
  <c r="E327" i="12"/>
  <c r="F327" i="12"/>
  <c r="G327" i="12"/>
  <c r="H327" i="12"/>
  <c r="E328" i="12"/>
  <c r="F328" i="12"/>
  <c r="G328" i="12"/>
  <c r="H328" i="12"/>
  <c r="E329" i="12"/>
  <c r="F329" i="12"/>
  <c r="G329" i="12"/>
  <c r="H329" i="12"/>
  <c r="E330" i="12"/>
  <c r="F330" i="12"/>
  <c r="G330" i="12"/>
  <c r="H330" i="12"/>
  <c r="E331" i="12"/>
  <c r="F331" i="12"/>
  <c r="G331" i="12"/>
  <c r="H331" i="12"/>
  <c r="E332" i="12"/>
  <c r="F332" i="12"/>
  <c r="G332" i="12"/>
  <c r="H332" i="12"/>
  <c r="E333" i="12"/>
  <c r="F333" i="12"/>
  <c r="G333" i="12"/>
  <c r="H333" i="12"/>
  <c r="E334" i="12"/>
  <c r="F334" i="12"/>
  <c r="G334" i="12"/>
  <c r="H334" i="12"/>
  <c r="E335" i="12"/>
  <c r="F335" i="12"/>
  <c r="G335" i="12"/>
  <c r="H335" i="12"/>
  <c r="E336" i="12"/>
  <c r="F336" i="12"/>
  <c r="G336" i="12"/>
  <c r="H336" i="12"/>
  <c r="E340" i="12"/>
  <c r="F340" i="12"/>
  <c r="G340" i="12"/>
  <c r="H340" i="12"/>
  <c r="E341" i="12"/>
  <c r="F341" i="12"/>
  <c r="G341" i="12"/>
  <c r="H341" i="12"/>
  <c r="E342" i="12"/>
  <c r="F342" i="12"/>
  <c r="G342" i="12"/>
  <c r="H342" i="12"/>
  <c r="E343" i="12"/>
  <c r="F343" i="12"/>
  <c r="G343" i="12"/>
  <c r="H343" i="12"/>
  <c r="E344" i="12"/>
  <c r="F344" i="12"/>
  <c r="G344" i="12"/>
  <c r="H344" i="12"/>
  <c r="E345" i="12"/>
  <c r="F345" i="12"/>
  <c r="G345" i="12"/>
  <c r="H345" i="12"/>
  <c r="E346" i="12"/>
  <c r="F346" i="12"/>
  <c r="G346" i="12"/>
  <c r="H346" i="12"/>
  <c r="E347" i="12"/>
  <c r="F347" i="12"/>
  <c r="G347" i="12"/>
  <c r="H347" i="12"/>
  <c r="E348" i="12"/>
  <c r="F348" i="12"/>
  <c r="G348" i="12"/>
  <c r="H348" i="12"/>
  <c r="E349" i="12"/>
  <c r="F349" i="12"/>
  <c r="G349" i="12"/>
  <c r="H349" i="12"/>
  <c r="E350" i="12"/>
  <c r="F350" i="12"/>
  <c r="G350" i="12"/>
  <c r="H350" i="12"/>
  <c r="E351" i="12"/>
  <c r="F351" i="12"/>
  <c r="G351" i="12"/>
  <c r="H351" i="12"/>
  <c r="E352" i="12"/>
  <c r="F352" i="12"/>
  <c r="G352" i="12"/>
  <c r="H352" i="12"/>
  <c r="E353" i="12"/>
  <c r="F353" i="12"/>
  <c r="G353" i="12"/>
  <c r="H353" i="12"/>
  <c r="E354" i="12"/>
  <c r="F354" i="12"/>
  <c r="G354" i="12"/>
  <c r="H354" i="12"/>
  <c r="E355" i="12"/>
  <c r="F355" i="12"/>
  <c r="G355" i="12"/>
  <c r="H355" i="12"/>
  <c r="E356" i="12"/>
  <c r="F356" i="12"/>
  <c r="G356" i="12"/>
  <c r="H356" i="12"/>
  <c r="E357" i="12"/>
  <c r="F357" i="12"/>
  <c r="G357" i="12"/>
  <c r="H357" i="12"/>
  <c r="E358" i="12"/>
  <c r="F358" i="12"/>
  <c r="G358" i="12"/>
  <c r="H358" i="12"/>
  <c r="E359" i="12"/>
  <c r="F359" i="12"/>
  <c r="G359" i="12"/>
  <c r="H359" i="12"/>
  <c r="E360" i="12"/>
  <c r="F360" i="12"/>
  <c r="G360" i="12"/>
  <c r="H360" i="12"/>
  <c r="E361" i="12"/>
  <c r="F361" i="12"/>
  <c r="G361" i="12"/>
  <c r="H361" i="12"/>
  <c r="E362" i="12"/>
  <c r="F362" i="12"/>
  <c r="G362" i="12"/>
  <c r="H362" i="12"/>
  <c r="E363" i="12"/>
  <c r="F363" i="12"/>
  <c r="G363" i="12"/>
  <c r="H363" i="12"/>
  <c r="E364" i="12"/>
  <c r="F364" i="12"/>
  <c r="G364" i="12"/>
  <c r="H364" i="12"/>
  <c r="E365" i="12"/>
  <c r="F365" i="12"/>
  <c r="G365" i="12"/>
  <c r="H365" i="12"/>
  <c r="E366" i="12"/>
  <c r="F366" i="12"/>
  <c r="G366" i="12"/>
  <c r="H366" i="12"/>
  <c r="E367" i="12"/>
  <c r="F367" i="12"/>
  <c r="G367" i="12"/>
  <c r="H367" i="12"/>
  <c r="E368" i="12"/>
  <c r="F368" i="12"/>
  <c r="G368" i="12"/>
  <c r="H368" i="12"/>
  <c r="E369" i="12"/>
  <c r="F369" i="12"/>
  <c r="G369" i="12"/>
  <c r="H369" i="12"/>
  <c r="E375" i="12"/>
  <c r="F375" i="12"/>
  <c r="G375" i="12"/>
  <c r="H375" i="12"/>
  <c r="E376" i="12"/>
  <c r="F376" i="12"/>
  <c r="G376" i="12"/>
  <c r="H376" i="12"/>
  <c r="E377" i="12"/>
  <c r="F377" i="12"/>
  <c r="G377" i="12"/>
  <c r="H377" i="12"/>
  <c r="E378" i="12"/>
  <c r="F378" i="12"/>
  <c r="G378" i="12"/>
  <c r="H378" i="12"/>
  <c r="E379" i="12"/>
  <c r="F379" i="12"/>
  <c r="G379" i="12"/>
  <c r="H379" i="12"/>
  <c r="E380" i="12"/>
  <c r="F380" i="12"/>
  <c r="G380" i="12"/>
  <c r="H380" i="12"/>
  <c r="E381" i="12"/>
  <c r="F381" i="12"/>
  <c r="G381" i="12"/>
  <c r="H381" i="12"/>
  <c r="E382" i="12"/>
  <c r="F382" i="12"/>
  <c r="G382" i="12"/>
  <c r="H382" i="12"/>
  <c r="E383" i="12"/>
  <c r="F383" i="12"/>
  <c r="G383" i="12"/>
  <c r="H383" i="12"/>
  <c r="E384" i="12"/>
  <c r="F384" i="12"/>
  <c r="G384" i="12"/>
  <c r="H384" i="12"/>
  <c r="E385" i="12"/>
  <c r="F385" i="12"/>
  <c r="G385" i="12"/>
  <c r="H385" i="12"/>
  <c r="E386" i="12"/>
  <c r="F386" i="12"/>
  <c r="G386" i="12"/>
  <c r="H386" i="12"/>
  <c r="E387" i="12"/>
  <c r="F387" i="12"/>
  <c r="G387" i="12"/>
  <c r="H387" i="12"/>
  <c r="E388" i="12"/>
  <c r="F388" i="12"/>
  <c r="G388" i="12"/>
  <c r="H388" i="12"/>
  <c r="E389" i="12"/>
  <c r="F389" i="12"/>
  <c r="G389" i="12"/>
  <c r="H389" i="12"/>
  <c r="E390" i="12"/>
  <c r="F390" i="12"/>
  <c r="G390" i="12"/>
  <c r="H390" i="12"/>
  <c r="E391" i="12"/>
  <c r="F391" i="12"/>
  <c r="G391" i="12"/>
  <c r="H391" i="12"/>
  <c r="E392" i="12"/>
  <c r="F392" i="12"/>
  <c r="G392" i="12"/>
  <c r="H392" i="12"/>
  <c r="E393" i="12"/>
  <c r="F393" i="12"/>
  <c r="G393" i="12"/>
  <c r="H393" i="12"/>
  <c r="E394" i="12"/>
  <c r="F394" i="12"/>
  <c r="G394" i="12"/>
  <c r="H394" i="12"/>
  <c r="E395" i="12"/>
  <c r="F395" i="12"/>
  <c r="G395" i="12"/>
  <c r="H395" i="12"/>
  <c r="E396" i="12"/>
  <c r="F396" i="12"/>
  <c r="G396" i="12"/>
  <c r="H396" i="12"/>
  <c r="E397" i="12"/>
  <c r="F397" i="12"/>
  <c r="G397" i="12"/>
  <c r="H397" i="12"/>
  <c r="E398" i="12"/>
  <c r="F398" i="12"/>
  <c r="G398" i="12"/>
  <c r="H398" i="12"/>
  <c r="E399" i="12"/>
  <c r="F399" i="12"/>
  <c r="G399" i="12"/>
  <c r="H399" i="12"/>
  <c r="E400" i="12"/>
  <c r="F400" i="12"/>
  <c r="G400" i="12"/>
  <c r="H400" i="12"/>
  <c r="E401" i="12"/>
  <c r="F401" i="12"/>
  <c r="G401" i="12"/>
  <c r="H401" i="12"/>
  <c r="E402" i="12"/>
  <c r="F402" i="12"/>
  <c r="G402" i="12"/>
  <c r="H402" i="12"/>
  <c r="E403" i="12"/>
  <c r="F403" i="12"/>
  <c r="G403" i="12"/>
  <c r="H403" i="12"/>
  <c r="E404" i="12"/>
  <c r="F404" i="12"/>
  <c r="G404" i="12"/>
  <c r="H404" i="12"/>
  <c r="E405" i="12"/>
  <c r="F405" i="12"/>
  <c r="G405" i="12"/>
  <c r="H405" i="12"/>
  <c r="C62" i="14"/>
  <c r="E61" i="14"/>
  <c r="D64" i="14"/>
  <c r="D65" i="14"/>
  <c r="B65" i="14"/>
  <c r="D60" i="14"/>
  <c r="D59" i="14"/>
  <c r="B61" i="14"/>
  <c r="B60" i="14"/>
  <c r="C61" i="14"/>
  <c r="E67" i="14"/>
  <c r="E62" i="14"/>
  <c r="C59" i="14"/>
  <c r="E59" i="14"/>
  <c r="D62" i="14"/>
  <c r="D63" i="14"/>
  <c r="B66" i="14"/>
  <c r="E60" i="14"/>
  <c r="B64" i="14"/>
  <c r="B62" i="14"/>
  <c r="C64" i="14"/>
  <c r="B58" i="14"/>
  <c r="B67" i="14"/>
  <c r="E65" i="14"/>
  <c r="E58" i="14"/>
  <c r="B59" i="14"/>
  <c r="C65" i="14"/>
  <c r="C63" i="14"/>
  <c r="B63" i="14"/>
  <c r="E66" i="14"/>
  <c r="D61" i="14"/>
  <c r="D66" i="14"/>
  <c r="C67" i="14"/>
  <c r="E64" i="14"/>
  <c r="D58" i="14"/>
  <c r="D67" i="14"/>
  <c r="E63" i="14"/>
  <c r="C58" i="14"/>
  <c r="C60" i="14"/>
  <c r="C66" i="14"/>
  <c r="E68" i="14" l="1"/>
  <c r="E42" i="14" s="1"/>
  <c r="D68" i="14"/>
  <c r="G41" i="14" s="1"/>
  <c r="C68" i="14"/>
  <c r="E40" i="14" s="1"/>
  <c r="B68" i="14"/>
  <c r="E39" i="14" s="1"/>
  <c r="E41" i="14"/>
  <c r="G40" i="14"/>
  <c r="B2" i="10"/>
  <c r="H2" i="10"/>
  <c r="L34" i="10" s="1"/>
  <c r="I2" i="10"/>
  <c r="I3" i="10"/>
  <c r="I4" i="10"/>
  <c r="D5" i="10"/>
  <c r="I5" i="10"/>
  <c r="D6" i="10"/>
  <c r="I6" i="10"/>
  <c r="D7" i="10"/>
  <c r="I7" i="10"/>
  <c r="D8" i="10"/>
  <c r="I8" i="10"/>
  <c r="D9" i="10"/>
  <c r="I9" i="10"/>
  <c r="I10" i="10"/>
  <c r="I11" i="10"/>
  <c r="I12" i="10"/>
  <c r="I13" i="10"/>
  <c r="I14" i="10"/>
  <c r="I15" i="10"/>
  <c r="I16" i="10"/>
  <c r="I17" i="10"/>
  <c r="I18" i="10"/>
  <c r="I19" i="10"/>
  <c r="I20" i="10"/>
  <c r="I21" i="10"/>
  <c r="I22" i="10"/>
  <c r="C23" i="10"/>
  <c r="I23" i="10"/>
  <c r="C24" i="10"/>
  <c r="I24" i="10"/>
  <c r="C25" i="10"/>
  <c r="I25" i="10"/>
  <c r="C26" i="10"/>
  <c r="I26" i="10"/>
  <c r="I27" i="10"/>
  <c r="I28" i="10"/>
  <c r="I29" i="10"/>
  <c r="I30" i="10"/>
  <c r="I31" i="10"/>
  <c r="I32" i="10"/>
  <c r="M35" i="10"/>
  <c r="E3" i="8"/>
  <c r="F3" i="8"/>
  <c r="G3" i="8"/>
  <c r="H3" i="8"/>
  <c r="E4" i="8"/>
  <c r="F4" i="8"/>
  <c r="G4" i="8"/>
  <c r="H4" i="8"/>
  <c r="E5" i="8"/>
  <c r="F5" i="8"/>
  <c r="G5" i="8"/>
  <c r="H5" i="8"/>
  <c r="E6" i="8"/>
  <c r="F6" i="8"/>
  <c r="G6" i="8"/>
  <c r="H6" i="8"/>
  <c r="E7" i="8"/>
  <c r="F7" i="8"/>
  <c r="G7" i="8"/>
  <c r="H7" i="8"/>
  <c r="E8" i="8"/>
  <c r="F8" i="8"/>
  <c r="G8" i="8"/>
  <c r="H8" i="8"/>
  <c r="E9" i="8"/>
  <c r="F9" i="8"/>
  <c r="G9" i="8"/>
  <c r="H9" i="8"/>
  <c r="E10" i="8"/>
  <c r="F10" i="8"/>
  <c r="G10" i="8"/>
  <c r="H10" i="8"/>
  <c r="E11" i="8"/>
  <c r="F11" i="8"/>
  <c r="G11" i="8"/>
  <c r="H11" i="8"/>
  <c r="E12" i="8"/>
  <c r="F12" i="8"/>
  <c r="G12" i="8"/>
  <c r="H12" i="8"/>
  <c r="E13" i="8"/>
  <c r="F13" i="8"/>
  <c r="G13" i="8"/>
  <c r="H13" i="8"/>
  <c r="E14" i="8"/>
  <c r="F14" i="8"/>
  <c r="G14" i="8"/>
  <c r="H14" i="8"/>
  <c r="E15" i="8"/>
  <c r="F15" i="8"/>
  <c r="G15" i="8"/>
  <c r="H15" i="8"/>
  <c r="E16" i="8"/>
  <c r="F16" i="8"/>
  <c r="G16" i="8"/>
  <c r="H16" i="8"/>
  <c r="E17" i="8"/>
  <c r="F17" i="8"/>
  <c r="G17" i="8"/>
  <c r="H17" i="8"/>
  <c r="E18" i="8"/>
  <c r="F18" i="8"/>
  <c r="G18" i="8"/>
  <c r="H18" i="8"/>
  <c r="E19" i="8"/>
  <c r="F19" i="8"/>
  <c r="G19" i="8"/>
  <c r="H19" i="8"/>
  <c r="E20" i="8"/>
  <c r="F20" i="8"/>
  <c r="G20" i="8"/>
  <c r="H20" i="8"/>
  <c r="E21" i="8"/>
  <c r="F21" i="8"/>
  <c r="G21" i="8"/>
  <c r="H21" i="8"/>
  <c r="E22" i="8"/>
  <c r="F22" i="8"/>
  <c r="G22" i="8"/>
  <c r="H22" i="8"/>
  <c r="E23" i="8"/>
  <c r="F23" i="8"/>
  <c r="G23" i="8"/>
  <c r="H23" i="8"/>
  <c r="E24" i="8"/>
  <c r="F24" i="8"/>
  <c r="G24" i="8"/>
  <c r="H24" i="8"/>
  <c r="E25" i="8"/>
  <c r="F25" i="8"/>
  <c r="G25" i="8"/>
  <c r="H25" i="8"/>
  <c r="E26" i="8"/>
  <c r="F26" i="8"/>
  <c r="G26" i="8"/>
  <c r="H26" i="8"/>
  <c r="E27" i="8"/>
  <c r="F27" i="8"/>
  <c r="G27" i="8"/>
  <c r="H27" i="8"/>
  <c r="E28" i="8"/>
  <c r="F28" i="8"/>
  <c r="G28" i="8"/>
  <c r="H28" i="8"/>
  <c r="E29" i="8"/>
  <c r="F29" i="8"/>
  <c r="G29" i="8"/>
  <c r="H29" i="8"/>
  <c r="E30" i="8"/>
  <c r="F30" i="8"/>
  <c r="G30" i="8"/>
  <c r="H30" i="8"/>
  <c r="E31" i="8"/>
  <c r="F31" i="8"/>
  <c r="G31" i="8"/>
  <c r="H31" i="8"/>
  <c r="E32" i="8"/>
  <c r="F32" i="8"/>
  <c r="G32" i="8"/>
  <c r="H32" i="8"/>
  <c r="E33" i="8"/>
  <c r="F33" i="8"/>
  <c r="G33" i="8"/>
  <c r="H33" i="8"/>
  <c r="E37" i="8"/>
  <c r="F37" i="8"/>
  <c r="G37" i="8"/>
  <c r="H37" i="8"/>
  <c r="E38" i="8"/>
  <c r="F38" i="8"/>
  <c r="G38" i="8"/>
  <c r="H38" i="8"/>
  <c r="E39" i="8"/>
  <c r="F39" i="8"/>
  <c r="G39" i="8"/>
  <c r="H39" i="8"/>
  <c r="E40" i="8"/>
  <c r="F40" i="8"/>
  <c r="G40" i="8"/>
  <c r="H40" i="8"/>
  <c r="E41" i="8"/>
  <c r="F41" i="8"/>
  <c r="G41" i="8"/>
  <c r="H41" i="8"/>
  <c r="E42" i="8"/>
  <c r="F42" i="8"/>
  <c r="G42" i="8"/>
  <c r="H42" i="8"/>
  <c r="E43" i="8"/>
  <c r="F43" i="8"/>
  <c r="G43" i="8"/>
  <c r="H43" i="8"/>
  <c r="E44" i="8"/>
  <c r="F44" i="8"/>
  <c r="G44" i="8"/>
  <c r="H44" i="8"/>
  <c r="E45" i="8"/>
  <c r="F45" i="8"/>
  <c r="G45" i="8"/>
  <c r="H45" i="8"/>
  <c r="E46" i="8"/>
  <c r="F46" i="8"/>
  <c r="G46" i="8"/>
  <c r="H46" i="8"/>
  <c r="E47" i="8"/>
  <c r="F47" i="8"/>
  <c r="G47" i="8"/>
  <c r="H47" i="8"/>
  <c r="E48" i="8"/>
  <c r="F48" i="8"/>
  <c r="G48" i="8"/>
  <c r="H48" i="8"/>
  <c r="E49" i="8"/>
  <c r="F49" i="8"/>
  <c r="G49" i="8"/>
  <c r="H49" i="8"/>
  <c r="E50" i="8"/>
  <c r="F50" i="8"/>
  <c r="G50" i="8"/>
  <c r="H50" i="8"/>
  <c r="E51" i="8"/>
  <c r="F51" i="8"/>
  <c r="G51" i="8"/>
  <c r="H51" i="8"/>
  <c r="E52" i="8"/>
  <c r="F52" i="8"/>
  <c r="G52" i="8"/>
  <c r="H52" i="8"/>
  <c r="E53" i="8"/>
  <c r="F53" i="8"/>
  <c r="G53" i="8"/>
  <c r="H53" i="8"/>
  <c r="E54" i="8"/>
  <c r="F54" i="8"/>
  <c r="G54" i="8"/>
  <c r="H54" i="8"/>
  <c r="E55" i="8"/>
  <c r="F55" i="8"/>
  <c r="G55" i="8"/>
  <c r="H55" i="8"/>
  <c r="E56" i="8"/>
  <c r="F56" i="8"/>
  <c r="G56" i="8"/>
  <c r="H56" i="8"/>
  <c r="E57" i="8"/>
  <c r="F57" i="8"/>
  <c r="G57" i="8"/>
  <c r="H57" i="8"/>
  <c r="E58" i="8"/>
  <c r="F58" i="8"/>
  <c r="G58" i="8"/>
  <c r="H58" i="8"/>
  <c r="E59" i="8"/>
  <c r="F59" i="8"/>
  <c r="G59" i="8"/>
  <c r="H59" i="8"/>
  <c r="E60" i="8"/>
  <c r="F60" i="8"/>
  <c r="G60" i="8"/>
  <c r="H60" i="8"/>
  <c r="E61" i="8"/>
  <c r="F61" i="8"/>
  <c r="G61" i="8"/>
  <c r="H61" i="8"/>
  <c r="E62" i="8"/>
  <c r="F62" i="8"/>
  <c r="G62" i="8"/>
  <c r="H62" i="8"/>
  <c r="E63" i="8"/>
  <c r="F63" i="8"/>
  <c r="G63" i="8"/>
  <c r="H63" i="8"/>
  <c r="E64" i="8"/>
  <c r="F64" i="8"/>
  <c r="G64" i="8"/>
  <c r="H64" i="8"/>
  <c r="E68" i="8"/>
  <c r="F68" i="8"/>
  <c r="G68" i="8"/>
  <c r="H68" i="8"/>
  <c r="E69" i="8"/>
  <c r="F69" i="8"/>
  <c r="G69" i="8"/>
  <c r="H69" i="8"/>
  <c r="E70" i="8"/>
  <c r="F70" i="8"/>
  <c r="G70" i="8"/>
  <c r="H70" i="8"/>
  <c r="E71" i="8"/>
  <c r="F71" i="8"/>
  <c r="G71" i="8"/>
  <c r="H71" i="8"/>
  <c r="E72" i="8"/>
  <c r="F72" i="8"/>
  <c r="G72" i="8"/>
  <c r="H72" i="8"/>
  <c r="E73" i="8"/>
  <c r="F73" i="8"/>
  <c r="G73" i="8"/>
  <c r="H73" i="8"/>
  <c r="E74" i="8"/>
  <c r="F74" i="8"/>
  <c r="G74" i="8"/>
  <c r="H74" i="8"/>
  <c r="E75" i="8"/>
  <c r="F75" i="8"/>
  <c r="G75" i="8"/>
  <c r="H75" i="8"/>
  <c r="E76" i="8"/>
  <c r="F76" i="8"/>
  <c r="G76" i="8"/>
  <c r="H76" i="8"/>
  <c r="E77" i="8"/>
  <c r="F77" i="8"/>
  <c r="G77" i="8"/>
  <c r="H77" i="8"/>
  <c r="E78" i="8"/>
  <c r="F78" i="8"/>
  <c r="G78" i="8"/>
  <c r="H78" i="8"/>
  <c r="E79" i="8"/>
  <c r="F79" i="8"/>
  <c r="G79" i="8"/>
  <c r="H79" i="8"/>
  <c r="E80" i="8"/>
  <c r="F80" i="8"/>
  <c r="G80" i="8"/>
  <c r="H80" i="8"/>
  <c r="E81" i="8"/>
  <c r="F81" i="8"/>
  <c r="G81" i="8"/>
  <c r="H81" i="8"/>
  <c r="E82" i="8"/>
  <c r="F82" i="8"/>
  <c r="G82" i="8"/>
  <c r="H82" i="8"/>
  <c r="E83" i="8"/>
  <c r="F83" i="8"/>
  <c r="G83" i="8"/>
  <c r="H83" i="8"/>
  <c r="E84" i="8"/>
  <c r="F84" i="8"/>
  <c r="G84" i="8"/>
  <c r="H84" i="8"/>
  <c r="E85" i="8"/>
  <c r="F85" i="8"/>
  <c r="G85" i="8"/>
  <c r="H85" i="8"/>
  <c r="E86" i="8"/>
  <c r="F86" i="8"/>
  <c r="G86" i="8"/>
  <c r="H86" i="8"/>
  <c r="E87" i="8"/>
  <c r="F87" i="8"/>
  <c r="G87" i="8"/>
  <c r="H87" i="8"/>
  <c r="E88" i="8"/>
  <c r="F88" i="8"/>
  <c r="G88" i="8"/>
  <c r="H88" i="8"/>
  <c r="E89" i="8"/>
  <c r="F89" i="8"/>
  <c r="G89" i="8"/>
  <c r="H89" i="8"/>
  <c r="E90" i="8"/>
  <c r="F90" i="8"/>
  <c r="G90" i="8"/>
  <c r="H90" i="8"/>
  <c r="E91" i="8"/>
  <c r="F91" i="8"/>
  <c r="G91" i="8"/>
  <c r="H91" i="8"/>
  <c r="E92" i="8"/>
  <c r="F92" i="8"/>
  <c r="G92" i="8"/>
  <c r="H92" i="8"/>
  <c r="E93" i="8"/>
  <c r="F93" i="8"/>
  <c r="G93" i="8"/>
  <c r="H93" i="8"/>
  <c r="E94" i="8"/>
  <c r="F94" i="8"/>
  <c r="G94" i="8"/>
  <c r="H94" i="8"/>
  <c r="E95" i="8"/>
  <c r="F95" i="8"/>
  <c r="G95" i="8"/>
  <c r="H95" i="8"/>
  <c r="E96" i="8"/>
  <c r="F96" i="8"/>
  <c r="G96" i="8"/>
  <c r="H96" i="8"/>
  <c r="E97" i="8"/>
  <c r="F97" i="8"/>
  <c r="G97" i="8"/>
  <c r="H97" i="8"/>
  <c r="E98" i="8"/>
  <c r="F98" i="8"/>
  <c r="G98" i="8"/>
  <c r="H98" i="8"/>
  <c r="E105" i="8"/>
  <c r="F105" i="8"/>
  <c r="G105" i="8"/>
  <c r="H105" i="8"/>
  <c r="E106" i="8"/>
  <c r="F106" i="8"/>
  <c r="G106" i="8"/>
  <c r="H106" i="8"/>
  <c r="E107" i="8"/>
  <c r="F107" i="8"/>
  <c r="G107" i="8"/>
  <c r="H107" i="8"/>
  <c r="E108" i="8"/>
  <c r="F108" i="8"/>
  <c r="G108" i="8"/>
  <c r="H108" i="8"/>
  <c r="E109" i="8"/>
  <c r="F109" i="8"/>
  <c r="G109" i="8"/>
  <c r="H109" i="8"/>
  <c r="E110" i="8"/>
  <c r="F110" i="8"/>
  <c r="G110" i="8"/>
  <c r="H110" i="8"/>
  <c r="E111" i="8"/>
  <c r="F111" i="8"/>
  <c r="G111" i="8"/>
  <c r="H111" i="8"/>
  <c r="E112" i="8"/>
  <c r="F112" i="8"/>
  <c r="G112" i="8"/>
  <c r="H112" i="8"/>
  <c r="E113" i="8"/>
  <c r="F113" i="8"/>
  <c r="G113" i="8"/>
  <c r="H113" i="8"/>
  <c r="E114" i="8"/>
  <c r="F114" i="8"/>
  <c r="G114" i="8"/>
  <c r="H114" i="8"/>
  <c r="E115" i="8"/>
  <c r="F115" i="8"/>
  <c r="G115" i="8"/>
  <c r="H115" i="8"/>
  <c r="E116" i="8"/>
  <c r="F116" i="8"/>
  <c r="G116" i="8"/>
  <c r="H116" i="8"/>
  <c r="E117" i="8"/>
  <c r="F117" i="8"/>
  <c r="G117" i="8"/>
  <c r="H117" i="8"/>
  <c r="E118" i="8"/>
  <c r="F118" i="8"/>
  <c r="G118" i="8"/>
  <c r="H118" i="8"/>
  <c r="E119" i="8"/>
  <c r="F119" i="8"/>
  <c r="G119" i="8"/>
  <c r="H119" i="8"/>
  <c r="E120" i="8"/>
  <c r="F120" i="8"/>
  <c r="G120" i="8"/>
  <c r="H120" i="8"/>
  <c r="E121" i="8"/>
  <c r="F121" i="8"/>
  <c r="G121" i="8"/>
  <c r="H121" i="8"/>
  <c r="E122" i="8"/>
  <c r="F122" i="8"/>
  <c r="G122" i="8"/>
  <c r="H122" i="8"/>
  <c r="E123" i="8"/>
  <c r="F123" i="8"/>
  <c r="G123" i="8"/>
  <c r="H123" i="8"/>
  <c r="E124" i="8"/>
  <c r="F124" i="8"/>
  <c r="G124" i="8"/>
  <c r="H124" i="8"/>
  <c r="E125" i="8"/>
  <c r="F125" i="8"/>
  <c r="G125" i="8"/>
  <c r="H125" i="8"/>
  <c r="E126" i="8"/>
  <c r="F126" i="8"/>
  <c r="G126" i="8"/>
  <c r="H126" i="8"/>
  <c r="E127" i="8"/>
  <c r="F127" i="8"/>
  <c r="G127" i="8"/>
  <c r="H127" i="8"/>
  <c r="E128" i="8"/>
  <c r="F128" i="8"/>
  <c r="G128" i="8"/>
  <c r="H128" i="8"/>
  <c r="E129" i="8"/>
  <c r="F129" i="8"/>
  <c r="G129" i="8"/>
  <c r="H129" i="8"/>
  <c r="E130" i="8"/>
  <c r="F130" i="8"/>
  <c r="G130" i="8"/>
  <c r="H130" i="8"/>
  <c r="E131" i="8"/>
  <c r="F131" i="8"/>
  <c r="G131" i="8"/>
  <c r="H131" i="8"/>
  <c r="E132" i="8"/>
  <c r="F132" i="8"/>
  <c r="G132" i="8"/>
  <c r="H132" i="8"/>
  <c r="E133" i="8"/>
  <c r="F133" i="8"/>
  <c r="G133" i="8"/>
  <c r="H133" i="8"/>
  <c r="E134" i="8"/>
  <c r="F134" i="8"/>
  <c r="G134" i="8"/>
  <c r="H134" i="8"/>
  <c r="E136" i="8"/>
  <c r="F136" i="8"/>
  <c r="G136" i="8"/>
  <c r="H136" i="8"/>
  <c r="E137" i="8"/>
  <c r="F137" i="8"/>
  <c r="G137" i="8"/>
  <c r="H137" i="8"/>
  <c r="E138" i="8"/>
  <c r="F138" i="8"/>
  <c r="G138" i="8"/>
  <c r="H138" i="8"/>
  <c r="E139" i="8"/>
  <c r="F139" i="8"/>
  <c r="G139" i="8"/>
  <c r="H139" i="8"/>
  <c r="E140" i="8"/>
  <c r="F140" i="8"/>
  <c r="G140" i="8"/>
  <c r="H140" i="8"/>
  <c r="E141" i="8"/>
  <c r="F141" i="8"/>
  <c r="G141" i="8"/>
  <c r="H141" i="8"/>
  <c r="E142" i="8"/>
  <c r="F142" i="8"/>
  <c r="G142" i="8"/>
  <c r="H142" i="8"/>
  <c r="E143" i="8"/>
  <c r="F143" i="8"/>
  <c r="G143" i="8"/>
  <c r="H143" i="8"/>
  <c r="E144" i="8"/>
  <c r="F144" i="8"/>
  <c r="G144" i="8"/>
  <c r="H144" i="8"/>
  <c r="E145" i="8"/>
  <c r="F145" i="8"/>
  <c r="G145" i="8"/>
  <c r="H145" i="8"/>
  <c r="E146" i="8"/>
  <c r="F146" i="8"/>
  <c r="G146" i="8"/>
  <c r="H146" i="8"/>
  <c r="E147" i="8"/>
  <c r="F147" i="8"/>
  <c r="G147" i="8"/>
  <c r="H147" i="8"/>
  <c r="E148" i="8"/>
  <c r="F148" i="8"/>
  <c r="G148" i="8"/>
  <c r="H148" i="8"/>
  <c r="E149" i="8"/>
  <c r="F149" i="8"/>
  <c r="G149" i="8"/>
  <c r="H149" i="8"/>
  <c r="E150" i="8"/>
  <c r="F150" i="8"/>
  <c r="G150" i="8"/>
  <c r="H150" i="8"/>
  <c r="E151" i="8"/>
  <c r="F151" i="8"/>
  <c r="G151" i="8"/>
  <c r="H151" i="8"/>
  <c r="E152" i="8"/>
  <c r="F152" i="8"/>
  <c r="G152" i="8"/>
  <c r="H152" i="8"/>
  <c r="E153" i="8"/>
  <c r="F153" i="8"/>
  <c r="G153" i="8"/>
  <c r="H153" i="8"/>
  <c r="E154" i="8"/>
  <c r="F154" i="8"/>
  <c r="G154" i="8"/>
  <c r="H154" i="8"/>
  <c r="E155" i="8"/>
  <c r="F155" i="8"/>
  <c r="G155" i="8"/>
  <c r="H155" i="8"/>
  <c r="E156" i="8"/>
  <c r="F156" i="8"/>
  <c r="G156" i="8"/>
  <c r="H156" i="8"/>
  <c r="E157" i="8"/>
  <c r="F157" i="8"/>
  <c r="G157" i="8"/>
  <c r="H157" i="8"/>
  <c r="E158" i="8"/>
  <c r="F158" i="8"/>
  <c r="G158" i="8"/>
  <c r="H158" i="8"/>
  <c r="E159" i="8"/>
  <c r="F159" i="8"/>
  <c r="G159" i="8"/>
  <c r="H159" i="8"/>
  <c r="E160" i="8"/>
  <c r="F160" i="8"/>
  <c r="G160" i="8"/>
  <c r="H160" i="8"/>
  <c r="E161" i="8"/>
  <c r="F161" i="8"/>
  <c r="G161" i="8"/>
  <c r="H161" i="8"/>
  <c r="E162" i="8"/>
  <c r="F162" i="8"/>
  <c r="G162" i="8"/>
  <c r="H162" i="8"/>
  <c r="E163" i="8"/>
  <c r="F163" i="8"/>
  <c r="G163" i="8"/>
  <c r="H163" i="8"/>
  <c r="E164" i="8"/>
  <c r="F164" i="8"/>
  <c r="G164" i="8"/>
  <c r="H164" i="8"/>
  <c r="E165" i="8"/>
  <c r="F165" i="8"/>
  <c r="G165" i="8"/>
  <c r="H165" i="8"/>
  <c r="E166" i="8"/>
  <c r="F166" i="8"/>
  <c r="G166" i="8"/>
  <c r="H166" i="8"/>
  <c r="E171" i="8"/>
  <c r="F171" i="8"/>
  <c r="G171" i="8"/>
  <c r="H171" i="8"/>
  <c r="E172" i="8"/>
  <c r="F172" i="8"/>
  <c r="G172" i="8"/>
  <c r="H172" i="8"/>
  <c r="E173" i="8"/>
  <c r="F173" i="8"/>
  <c r="G173" i="8"/>
  <c r="H173" i="8"/>
  <c r="E174" i="8"/>
  <c r="F174" i="8"/>
  <c r="G174" i="8"/>
  <c r="H174" i="8"/>
  <c r="E175" i="8"/>
  <c r="F175" i="8"/>
  <c r="G175" i="8"/>
  <c r="H175" i="8"/>
  <c r="E176" i="8"/>
  <c r="F176" i="8"/>
  <c r="G176" i="8"/>
  <c r="H176" i="8"/>
  <c r="E177" i="8"/>
  <c r="F177" i="8"/>
  <c r="G177" i="8"/>
  <c r="H177" i="8"/>
  <c r="E178" i="8"/>
  <c r="F178" i="8"/>
  <c r="G178" i="8"/>
  <c r="H178" i="8"/>
  <c r="E179" i="8"/>
  <c r="F179" i="8"/>
  <c r="G179" i="8"/>
  <c r="H179" i="8"/>
  <c r="E180" i="8"/>
  <c r="F180" i="8"/>
  <c r="G180" i="8"/>
  <c r="H180" i="8"/>
  <c r="E181" i="8"/>
  <c r="F181" i="8"/>
  <c r="G181" i="8"/>
  <c r="H181" i="8"/>
  <c r="E182" i="8"/>
  <c r="F182" i="8"/>
  <c r="G182" i="8"/>
  <c r="H182" i="8"/>
  <c r="E183" i="8"/>
  <c r="F183" i="8"/>
  <c r="G183" i="8"/>
  <c r="H183" i="8"/>
  <c r="E184" i="8"/>
  <c r="F184" i="8"/>
  <c r="G184" i="8"/>
  <c r="H184" i="8"/>
  <c r="E185" i="8"/>
  <c r="F185" i="8"/>
  <c r="G185" i="8"/>
  <c r="H185" i="8"/>
  <c r="E186" i="8"/>
  <c r="F186" i="8"/>
  <c r="G186" i="8"/>
  <c r="H186" i="8"/>
  <c r="E187" i="8"/>
  <c r="F187" i="8"/>
  <c r="G187" i="8"/>
  <c r="H187" i="8"/>
  <c r="E188" i="8"/>
  <c r="F188" i="8"/>
  <c r="G188" i="8"/>
  <c r="H188" i="8"/>
  <c r="E189" i="8"/>
  <c r="F189" i="8"/>
  <c r="G189" i="8"/>
  <c r="H189" i="8"/>
  <c r="E190" i="8"/>
  <c r="F190" i="8"/>
  <c r="G190" i="8"/>
  <c r="H190" i="8"/>
  <c r="E191" i="8"/>
  <c r="F191" i="8"/>
  <c r="G191" i="8"/>
  <c r="H191" i="8"/>
  <c r="E192" i="8"/>
  <c r="F192" i="8"/>
  <c r="G192" i="8"/>
  <c r="H192" i="8"/>
  <c r="E193" i="8"/>
  <c r="F193" i="8"/>
  <c r="G193" i="8"/>
  <c r="H193" i="8"/>
  <c r="E194" i="8"/>
  <c r="F194" i="8"/>
  <c r="G194" i="8"/>
  <c r="H194" i="8"/>
  <c r="E195" i="8"/>
  <c r="F195" i="8"/>
  <c r="G195" i="8"/>
  <c r="H195" i="8"/>
  <c r="E196" i="8"/>
  <c r="F196" i="8"/>
  <c r="G196" i="8"/>
  <c r="H196" i="8"/>
  <c r="E197" i="8"/>
  <c r="F197" i="8"/>
  <c r="G197" i="8"/>
  <c r="H197" i="8"/>
  <c r="E198" i="8"/>
  <c r="F198" i="8"/>
  <c r="G198" i="8"/>
  <c r="H198" i="8"/>
  <c r="E199" i="8"/>
  <c r="F199" i="8"/>
  <c r="G199" i="8"/>
  <c r="H199" i="8"/>
  <c r="E200" i="8"/>
  <c r="F200" i="8"/>
  <c r="G200" i="8"/>
  <c r="H200" i="8"/>
  <c r="E207" i="8"/>
  <c r="F207" i="8"/>
  <c r="G207" i="8"/>
  <c r="H207" i="8"/>
  <c r="E208" i="8"/>
  <c r="F208" i="8"/>
  <c r="G208" i="8"/>
  <c r="H208" i="8"/>
  <c r="E209" i="8"/>
  <c r="F209" i="8"/>
  <c r="G209" i="8"/>
  <c r="H209" i="8"/>
  <c r="E210" i="8"/>
  <c r="F210" i="8"/>
  <c r="G210" i="8"/>
  <c r="H210" i="8"/>
  <c r="E211" i="8"/>
  <c r="F211" i="8"/>
  <c r="G211" i="8"/>
  <c r="H211" i="8"/>
  <c r="E212" i="8"/>
  <c r="F212" i="8"/>
  <c r="G212" i="8"/>
  <c r="H212" i="8"/>
  <c r="E213" i="8"/>
  <c r="F213" i="8"/>
  <c r="G213" i="8"/>
  <c r="H213" i="8"/>
  <c r="E214" i="8"/>
  <c r="F214" i="8"/>
  <c r="G214" i="8"/>
  <c r="H214" i="8"/>
  <c r="E215" i="8"/>
  <c r="F215" i="8"/>
  <c r="G215" i="8"/>
  <c r="H215" i="8"/>
  <c r="E216" i="8"/>
  <c r="F216" i="8"/>
  <c r="G216" i="8"/>
  <c r="H216" i="8"/>
  <c r="E217" i="8"/>
  <c r="F217" i="8"/>
  <c r="G217" i="8"/>
  <c r="H217" i="8"/>
  <c r="E218" i="8"/>
  <c r="F218" i="8"/>
  <c r="G218" i="8"/>
  <c r="H218" i="8"/>
  <c r="E219" i="8"/>
  <c r="F219" i="8"/>
  <c r="G219" i="8"/>
  <c r="H219" i="8"/>
  <c r="E220" i="8"/>
  <c r="F220" i="8"/>
  <c r="G220" i="8"/>
  <c r="H220" i="8"/>
  <c r="E221" i="8"/>
  <c r="F221" i="8"/>
  <c r="G221" i="8"/>
  <c r="H221" i="8"/>
  <c r="E222" i="8"/>
  <c r="F222" i="8"/>
  <c r="G222" i="8"/>
  <c r="H222" i="8"/>
  <c r="E223" i="8"/>
  <c r="F223" i="8"/>
  <c r="G223" i="8"/>
  <c r="H223" i="8"/>
  <c r="E224" i="8"/>
  <c r="F224" i="8"/>
  <c r="G224" i="8"/>
  <c r="H224" i="8"/>
  <c r="E225" i="8"/>
  <c r="F225" i="8"/>
  <c r="G225" i="8"/>
  <c r="H225" i="8"/>
  <c r="E226" i="8"/>
  <c r="F226" i="8"/>
  <c r="G226" i="8"/>
  <c r="H226" i="8"/>
  <c r="E227" i="8"/>
  <c r="F227" i="8"/>
  <c r="G227" i="8"/>
  <c r="H227" i="8"/>
  <c r="E228" i="8"/>
  <c r="F228" i="8"/>
  <c r="G228" i="8"/>
  <c r="H228" i="8"/>
  <c r="E229" i="8"/>
  <c r="F229" i="8"/>
  <c r="G229" i="8"/>
  <c r="H229" i="8"/>
  <c r="E230" i="8"/>
  <c r="F230" i="8"/>
  <c r="G230" i="8"/>
  <c r="H230" i="8"/>
  <c r="E231" i="8"/>
  <c r="F231" i="8"/>
  <c r="G231" i="8"/>
  <c r="H231" i="8"/>
  <c r="E232" i="8"/>
  <c r="F232" i="8"/>
  <c r="G232" i="8"/>
  <c r="H232" i="8"/>
  <c r="E233" i="8"/>
  <c r="F233" i="8"/>
  <c r="G233" i="8"/>
  <c r="H233" i="8"/>
  <c r="E234" i="8"/>
  <c r="F234" i="8"/>
  <c r="G234" i="8"/>
  <c r="H234" i="8"/>
  <c r="E235" i="8"/>
  <c r="F235" i="8"/>
  <c r="G235" i="8"/>
  <c r="H235" i="8"/>
  <c r="E236" i="8"/>
  <c r="F236" i="8"/>
  <c r="G236" i="8"/>
  <c r="H236" i="8"/>
  <c r="E237" i="8"/>
  <c r="F237" i="8"/>
  <c r="G237" i="8"/>
  <c r="H237" i="8"/>
  <c r="E240" i="8"/>
  <c r="F240" i="8"/>
  <c r="G240" i="8"/>
  <c r="H240" i="8"/>
  <c r="E241" i="8"/>
  <c r="F241" i="8"/>
  <c r="G241" i="8"/>
  <c r="H241" i="8"/>
  <c r="E242" i="8"/>
  <c r="F242" i="8"/>
  <c r="G242" i="8"/>
  <c r="H242" i="8"/>
  <c r="E243" i="8"/>
  <c r="F243" i="8"/>
  <c r="G243" i="8"/>
  <c r="H243" i="8"/>
  <c r="E244" i="8"/>
  <c r="F244" i="8"/>
  <c r="G244" i="8"/>
  <c r="H244" i="8"/>
  <c r="E245" i="8"/>
  <c r="F245" i="8"/>
  <c r="G245" i="8"/>
  <c r="H245" i="8"/>
  <c r="E246" i="8"/>
  <c r="F246" i="8"/>
  <c r="G246" i="8"/>
  <c r="H246" i="8"/>
  <c r="E247" i="8"/>
  <c r="F247" i="8"/>
  <c r="G247" i="8"/>
  <c r="H247" i="8"/>
  <c r="E248" i="8"/>
  <c r="F248" i="8"/>
  <c r="G248" i="8"/>
  <c r="H248" i="8"/>
  <c r="E249" i="8"/>
  <c r="F249" i="8"/>
  <c r="G249" i="8"/>
  <c r="H249" i="8"/>
  <c r="E250" i="8"/>
  <c r="F250" i="8"/>
  <c r="G250" i="8"/>
  <c r="H250" i="8"/>
  <c r="E251" i="8"/>
  <c r="F251" i="8"/>
  <c r="G251" i="8"/>
  <c r="H251" i="8"/>
  <c r="E252" i="8"/>
  <c r="F252" i="8"/>
  <c r="G252" i="8"/>
  <c r="H252" i="8"/>
  <c r="E253" i="8"/>
  <c r="F253" i="8"/>
  <c r="G253" i="8"/>
  <c r="H253" i="8"/>
  <c r="E254" i="8"/>
  <c r="F254" i="8"/>
  <c r="G254" i="8"/>
  <c r="H254" i="8"/>
  <c r="E255" i="8"/>
  <c r="F255" i="8"/>
  <c r="G255" i="8"/>
  <c r="H255" i="8"/>
  <c r="E256" i="8"/>
  <c r="F256" i="8"/>
  <c r="G256" i="8"/>
  <c r="H256" i="8"/>
  <c r="E257" i="8"/>
  <c r="F257" i="8"/>
  <c r="G257" i="8"/>
  <c r="H257" i="8"/>
  <c r="E258" i="8"/>
  <c r="F258" i="8"/>
  <c r="G258" i="8"/>
  <c r="H258" i="8"/>
  <c r="E259" i="8"/>
  <c r="F259" i="8"/>
  <c r="G259" i="8"/>
  <c r="H259" i="8"/>
  <c r="E260" i="8"/>
  <c r="F260" i="8"/>
  <c r="G260" i="8"/>
  <c r="H260" i="8"/>
  <c r="E261" i="8"/>
  <c r="F261" i="8"/>
  <c r="G261" i="8"/>
  <c r="H261" i="8"/>
  <c r="E262" i="8"/>
  <c r="F262" i="8"/>
  <c r="G262" i="8"/>
  <c r="H262" i="8"/>
  <c r="E263" i="8"/>
  <c r="F263" i="8"/>
  <c r="G263" i="8"/>
  <c r="H263" i="8"/>
  <c r="E264" i="8"/>
  <c r="F264" i="8"/>
  <c r="G264" i="8"/>
  <c r="H264" i="8"/>
  <c r="E265" i="8"/>
  <c r="F265" i="8"/>
  <c r="G265" i="8"/>
  <c r="H265" i="8"/>
  <c r="E266" i="8"/>
  <c r="F266" i="8"/>
  <c r="G266" i="8"/>
  <c r="H266" i="8"/>
  <c r="E267" i="8"/>
  <c r="F267" i="8"/>
  <c r="G267" i="8"/>
  <c r="H267" i="8"/>
  <c r="E268" i="8"/>
  <c r="F268" i="8"/>
  <c r="G268" i="8"/>
  <c r="H268" i="8"/>
  <c r="E269" i="8"/>
  <c r="F269" i="8"/>
  <c r="G269" i="8"/>
  <c r="H269" i="8"/>
  <c r="E270" i="8"/>
  <c r="F270" i="8"/>
  <c r="G270" i="8"/>
  <c r="H270" i="8"/>
  <c r="E276" i="8"/>
  <c r="F276" i="8"/>
  <c r="G276" i="8"/>
  <c r="H276" i="8"/>
  <c r="E277" i="8"/>
  <c r="F277" i="8"/>
  <c r="G277" i="8"/>
  <c r="H277" i="8"/>
  <c r="E278" i="8"/>
  <c r="F278" i="8"/>
  <c r="G278" i="8"/>
  <c r="H278" i="8"/>
  <c r="E279" i="8"/>
  <c r="F279" i="8"/>
  <c r="G279" i="8"/>
  <c r="H279" i="8"/>
  <c r="E280" i="8"/>
  <c r="F280" i="8"/>
  <c r="G280" i="8"/>
  <c r="H280" i="8"/>
  <c r="E281" i="8"/>
  <c r="F281" i="8"/>
  <c r="G281" i="8"/>
  <c r="H281" i="8"/>
  <c r="E282" i="8"/>
  <c r="F282" i="8"/>
  <c r="G282" i="8"/>
  <c r="H282" i="8"/>
  <c r="E283" i="8"/>
  <c r="F283" i="8"/>
  <c r="G283" i="8"/>
  <c r="H283" i="8"/>
  <c r="E284" i="8"/>
  <c r="F284" i="8"/>
  <c r="G284" i="8"/>
  <c r="H284" i="8"/>
  <c r="E285" i="8"/>
  <c r="F285" i="8"/>
  <c r="G285" i="8"/>
  <c r="H285" i="8"/>
  <c r="E286" i="8"/>
  <c r="F286" i="8"/>
  <c r="G286" i="8"/>
  <c r="H286" i="8"/>
  <c r="E287" i="8"/>
  <c r="F287" i="8"/>
  <c r="G287" i="8"/>
  <c r="H287" i="8"/>
  <c r="E288" i="8"/>
  <c r="F288" i="8"/>
  <c r="G288" i="8"/>
  <c r="H288" i="8"/>
  <c r="E289" i="8"/>
  <c r="F289" i="8"/>
  <c r="G289" i="8"/>
  <c r="H289" i="8"/>
  <c r="E290" i="8"/>
  <c r="F290" i="8"/>
  <c r="G290" i="8"/>
  <c r="H290" i="8"/>
  <c r="E291" i="8"/>
  <c r="F291" i="8"/>
  <c r="G291" i="8"/>
  <c r="H291" i="8"/>
  <c r="E292" i="8"/>
  <c r="F292" i="8"/>
  <c r="G292" i="8"/>
  <c r="H292" i="8"/>
  <c r="E293" i="8"/>
  <c r="F293" i="8"/>
  <c r="G293" i="8"/>
  <c r="H293" i="8"/>
  <c r="E294" i="8"/>
  <c r="F294" i="8"/>
  <c r="G294" i="8"/>
  <c r="H294" i="8"/>
  <c r="E295" i="8"/>
  <c r="F295" i="8"/>
  <c r="G295" i="8"/>
  <c r="H295" i="8"/>
  <c r="E296" i="8"/>
  <c r="F296" i="8"/>
  <c r="G296" i="8"/>
  <c r="H296" i="8"/>
  <c r="E297" i="8"/>
  <c r="F297" i="8"/>
  <c r="G297" i="8"/>
  <c r="H297" i="8"/>
  <c r="E298" i="8"/>
  <c r="F298" i="8"/>
  <c r="G298" i="8"/>
  <c r="H298" i="8"/>
  <c r="E299" i="8"/>
  <c r="F299" i="8"/>
  <c r="G299" i="8"/>
  <c r="H299" i="8"/>
  <c r="E300" i="8"/>
  <c r="F300" i="8"/>
  <c r="G300" i="8"/>
  <c r="H300" i="8"/>
  <c r="E301" i="8"/>
  <c r="F301" i="8"/>
  <c r="G301" i="8"/>
  <c r="H301" i="8"/>
  <c r="E302" i="8"/>
  <c r="F302" i="8"/>
  <c r="G302" i="8"/>
  <c r="H302" i="8"/>
  <c r="E303" i="8"/>
  <c r="F303" i="8"/>
  <c r="G303" i="8"/>
  <c r="H303" i="8"/>
  <c r="E304" i="8"/>
  <c r="F304" i="8"/>
  <c r="G304" i="8"/>
  <c r="H304" i="8"/>
  <c r="E305" i="8"/>
  <c r="F305" i="8"/>
  <c r="G305" i="8"/>
  <c r="H305" i="8"/>
  <c r="E306" i="8"/>
  <c r="F306" i="8"/>
  <c r="G306" i="8"/>
  <c r="H306" i="8"/>
  <c r="E307" i="8"/>
  <c r="F307" i="8"/>
  <c r="G307" i="8"/>
  <c r="H307" i="8"/>
  <c r="E308" i="8"/>
  <c r="F308" i="8"/>
  <c r="G308" i="8"/>
  <c r="H308" i="8"/>
  <c r="E309" i="8"/>
  <c r="F309" i="8"/>
  <c r="G309" i="8"/>
  <c r="H309" i="8"/>
  <c r="E310" i="8"/>
  <c r="F310" i="8"/>
  <c r="G310" i="8"/>
  <c r="H310" i="8"/>
  <c r="E311" i="8"/>
  <c r="F311" i="8"/>
  <c r="G311" i="8"/>
  <c r="H311" i="8"/>
  <c r="E312" i="8"/>
  <c r="F312" i="8"/>
  <c r="G312" i="8"/>
  <c r="H312" i="8"/>
  <c r="E313" i="8"/>
  <c r="F313" i="8"/>
  <c r="G313" i="8"/>
  <c r="H313" i="8"/>
  <c r="E314" i="8"/>
  <c r="F314" i="8"/>
  <c r="G314" i="8"/>
  <c r="H314" i="8"/>
  <c r="E315" i="8"/>
  <c r="F315" i="8"/>
  <c r="G315" i="8"/>
  <c r="H315" i="8"/>
  <c r="E316" i="8"/>
  <c r="F316" i="8"/>
  <c r="G316" i="8"/>
  <c r="H316" i="8"/>
  <c r="E317" i="8"/>
  <c r="F317" i="8"/>
  <c r="G317" i="8"/>
  <c r="H317" i="8"/>
  <c r="E318" i="8"/>
  <c r="F318" i="8"/>
  <c r="G318" i="8"/>
  <c r="H318" i="8"/>
  <c r="E319" i="8"/>
  <c r="F319" i="8"/>
  <c r="G319" i="8"/>
  <c r="H319" i="8"/>
  <c r="E320" i="8"/>
  <c r="F320" i="8"/>
  <c r="G320" i="8"/>
  <c r="H320" i="8"/>
  <c r="E321" i="8"/>
  <c r="F321" i="8"/>
  <c r="G321" i="8"/>
  <c r="H321" i="8"/>
  <c r="E322" i="8"/>
  <c r="F322" i="8"/>
  <c r="G322" i="8"/>
  <c r="H322" i="8"/>
  <c r="E323" i="8"/>
  <c r="F323" i="8"/>
  <c r="G323" i="8"/>
  <c r="H323" i="8"/>
  <c r="E324" i="8"/>
  <c r="F324" i="8"/>
  <c r="G324" i="8"/>
  <c r="H324" i="8"/>
  <c r="E325" i="8"/>
  <c r="F325" i="8"/>
  <c r="G325" i="8"/>
  <c r="H325" i="8"/>
  <c r="E326" i="8"/>
  <c r="F326" i="8"/>
  <c r="G326" i="8"/>
  <c r="H326" i="8"/>
  <c r="E327" i="8"/>
  <c r="F327" i="8"/>
  <c r="G327" i="8"/>
  <c r="H327" i="8"/>
  <c r="E328" i="8"/>
  <c r="F328" i="8"/>
  <c r="G328" i="8"/>
  <c r="H328" i="8"/>
  <c r="E329" i="8"/>
  <c r="F329" i="8"/>
  <c r="G329" i="8"/>
  <c r="H329" i="8"/>
  <c r="E330" i="8"/>
  <c r="F330" i="8"/>
  <c r="G330" i="8"/>
  <c r="H330" i="8"/>
  <c r="E331" i="8"/>
  <c r="F331" i="8"/>
  <c r="G331" i="8"/>
  <c r="H331" i="8"/>
  <c r="E332" i="8"/>
  <c r="F332" i="8"/>
  <c r="G332" i="8"/>
  <c r="H332" i="8"/>
  <c r="E333" i="8"/>
  <c r="F333" i="8"/>
  <c r="G333" i="8"/>
  <c r="H333" i="8"/>
  <c r="E334" i="8"/>
  <c r="F334" i="8"/>
  <c r="G334" i="8"/>
  <c r="H334" i="8"/>
  <c r="E335" i="8"/>
  <c r="F335" i="8"/>
  <c r="G335" i="8"/>
  <c r="H335" i="8"/>
  <c r="E336" i="8"/>
  <c r="F336" i="8"/>
  <c r="G336" i="8"/>
  <c r="H336" i="8"/>
  <c r="E340" i="8"/>
  <c r="F340" i="8"/>
  <c r="G340" i="8"/>
  <c r="H340" i="8"/>
  <c r="E341" i="8"/>
  <c r="F341" i="8"/>
  <c r="G341" i="8"/>
  <c r="H341" i="8"/>
  <c r="E342" i="8"/>
  <c r="F342" i="8"/>
  <c r="G342" i="8"/>
  <c r="H342" i="8"/>
  <c r="E343" i="8"/>
  <c r="F343" i="8"/>
  <c r="G343" i="8"/>
  <c r="H343" i="8"/>
  <c r="E344" i="8"/>
  <c r="F344" i="8"/>
  <c r="G344" i="8"/>
  <c r="H344" i="8"/>
  <c r="E345" i="8"/>
  <c r="F345" i="8"/>
  <c r="G345" i="8"/>
  <c r="H345" i="8"/>
  <c r="E346" i="8"/>
  <c r="F346" i="8"/>
  <c r="G346" i="8"/>
  <c r="H346" i="8"/>
  <c r="E347" i="8"/>
  <c r="F347" i="8"/>
  <c r="G347" i="8"/>
  <c r="H347" i="8"/>
  <c r="E348" i="8"/>
  <c r="F348" i="8"/>
  <c r="G348" i="8"/>
  <c r="H348" i="8"/>
  <c r="E349" i="8"/>
  <c r="F349" i="8"/>
  <c r="G349" i="8"/>
  <c r="H349" i="8"/>
  <c r="E350" i="8"/>
  <c r="F350" i="8"/>
  <c r="G350" i="8"/>
  <c r="H350" i="8"/>
  <c r="E351" i="8"/>
  <c r="F351" i="8"/>
  <c r="G351" i="8"/>
  <c r="H351" i="8"/>
  <c r="E352" i="8"/>
  <c r="F352" i="8"/>
  <c r="G352" i="8"/>
  <c r="H352" i="8"/>
  <c r="E353" i="8"/>
  <c r="F353" i="8"/>
  <c r="G353" i="8"/>
  <c r="H353" i="8"/>
  <c r="E354" i="8"/>
  <c r="F354" i="8"/>
  <c r="G354" i="8"/>
  <c r="H354" i="8"/>
  <c r="E355" i="8"/>
  <c r="F355" i="8"/>
  <c r="G355" i="8"/>
  <c r="H355" i="8"/>
  <c r="E356" i="8"/>
  <c r="F356" i="8"/>
  <c r="G356" i="8"/>
  <c r="H356" i="8"/>
  <c r="E357" i="8"/>
  <c r="F357" i="8"/>
  <c r="G357" i="8"/>
  <c r="H357" i="8"/>
  <c r="E358" i="8"/>
  <c r="F358" i="8"/>
  <c r="G358" i="8"/>
  <c r="H358" i="8"/>
  <c r="E359" i="8"/>
  <c r="F359" i="8"/>
  <c r="G359" i="8"/>
  <c r="H359" i="8"/>
  <c r="E360" i="8"/>
  <c r="F360" i="8"/>
  <c r="G360" i="8"/>
  <c r="H360" i="8"/>
  <c r="E361" i="8"/>
  <c r="F361" i="8"/>
  <c r="G361" i="8"/>
  <c r="H361" i="8"/>
  <c r="E362" i="8"/>
  <c r="F362" i="8"/>
  <c r="G362" i="8"/>
  <c r="H362" i="8"/>
  <c r="E363" i="8"/>
  <c r="F363" i="8"/>
  <c r="G363" i="8"/>
  <c r="H363" i="8"/>
  <c r="E364" i="8"/>
  <c r="F364" i="8"/>
  <c r="G364" i="8"/>
  <c r="H364" i="8"/>
  <c r="E365" i="8"/>
  <c r="F365" i="8"/>
  <c r="G365" i="8"/>
  <c r="H365" i="8"/>
  <c r="E366" i="8"/>
  <c r="F366" i="8"/>
  <c r="G366" i="8"/>
  <c r="H366" i="8"/>
  <c r="E367" i="8"/>
  <c r="F367" i="8"/>
  <c r="G367" i="8"/>
  <c r="H367" i="8"/>
  <c r="E368" i="8"/>
  <c r="F368" i="8"/>
  <c r="G368" i="8"/>
  <c r="H368" i="8"/>
  <c r="E369" i="8"/>
  <c r="F369" i="8"/>
  <c r="G369" i="8"/>
  <c r="H369" i="8"/>
  <c r="E375" i="8"/>
  <c r="F375" i="8"/>
  <c r="G375" i="8"/>
  <c r="H375" i="8"/>
  <c r="E376" i="8"/>
  <c r="F376" i="8"/>
  <c r="G376" i="8"/>
  <c r="H376" i="8"/>
  <c r="E377" i="8"/>
  <c r="F377" i="8"/>
  <c r="G377" i="8"/>
  <c r="H377" i="8"/>
  <c r="E378" i="8"/>
  <c r="F378" i="8"/>
  <c r="G378" i="8"/>
  <c r="H378" i="8"/>
  <c r="E379" i="8"/>
  <c r="F379" i="8"/>
  <c r="G379" i="8"/>
  <c r="H379" i="8"/>
  <c r="E380" i="8"/>
  <c r="F380" i="8"/>
  <c r="G380" i="8"/>
  <c r="H380" i="8"/>
  <c r="E381" i="8"/>
  <c r="F381" i="8"/>
  <c r="G381" i="8"/>
  <c r="H381" i="8"/>
  <c r="E382" i="8"/>
  <c r="F382" i="8"/>
  <c r="G382" i="8"/>
  <c r="H382" i="8"/>
  <c r="E383" i="8"/>
  <c r="F383" i="8"/>
  <c r="G383" i="8"/>
  <c r="H383" i="8"/>
  <c r="E384" i="8"/>
  <c r="F384" i="8"/>
  <c r="G384" i="8"/>
  <c r="H384" i="8"/>
  <c r="E385" i="8"/>
  <c r="F385" i="8"/>
  <c r="G385" i="8"/>
  <c r="H385" i="8"/>
  <c r="E386" i="8"/>
  <c r="F386" i="8"/>
  <c r="G386" i="8"/>
  <c r="H386" i="8"/>
  <c r="E387" i="8"/>
  <c r="F387" i="8"/>
  <c r="G387" i="8"/>
  <c r="H387" i="8"/>
  <c r="E388" i="8"/>
  <c r="F388" i="8"/>
  <c r="G388" i="8"/>
  <c r="H388" i="8"/>
  <c r="E389" i="8"/>
  <c r="F389" i="8"/>
  <c r="G389" i="8"/>
  <c r="H389" i="8"/>
  <c r="E390" i="8"/>
  <c r="F390" i="8"/>
  <c r="G390" i="8"/>
  <c r="H390" i="8"/>
  <c r="E391" i="8"/>
  <c r="F391" i="8"/>
  <c r="G391" i="8"/>
  <c r="H391" i="8"/>
  <c r="E392" i="8"/>
  <c r="F392" i="8"/>
  <c r="G392" i="8"/>
  <c r="H392" i="8"/>
  <c r="E393" i="8"/>
  <c r="F393" i="8"/>
  <c r="G393" i="8"/>
  <c r="H393" i="8"/>
  <c r="E394" i="8"/>
  <c r="F394" i="8"/>
  <c r="G394" i="8"/>
  <c r="H394" i="8"/>
  <c r="E395" i="8"/>
  <c r="F395" i="8"/>
  <c r="G395" i="8"/>
  <c r="H395" i="8"/>
  <c r="E396" i="8"/>
  <c r="F396" i="8"/>
  <c r="G396" i="8"/>
  <c r="H396" i="8"/>
  <c r="E397" i="8"/>
  <c r="F397" i="8"/>
  <c r="G397" i="8"/>
  <c r="H397" i="8"/>
  <c r="E398" i="8"/>
  <c r="F398" i="8"/>
  <c r="G398" i="8"/>
  <c r="H398" i="8"/>
  <c r="E399" i="8"/>
  <c r="F399" i="8"/>
  <c r="G399" i="8"/>
  <c r="H399" i="8"/>
  <c r="E400" i="8"/>
  <c r="F400" i="8"/>
  <c r="G400" i="8"/>
  <c r="H400" i="8"/>
  <c r="E401" i="8"/>
  <c r="F401" i="8"/>
  <c r="G401" i="8"/>
  <c r="H401" i="8"/>
  <c r="E402" i="8"/>
  <c r="F402" i="8"/>
  <c r="G402" i="8"/>
  <c r="H402" i="8"/>
  <c r="E403" i="8"/>
  <c r="F403" i="8"/>
  <c r="G403" i="8"/>
  <c r="H403" i="8"/>
  <c r="E404" i="8"/>
  <c r="F404" i="8"/>
  <c r="G404" i="8"/>
  <c r="H404" i="8"/>
  <c r="E405" i="8"/>
  <c r="F405" i="8"/>
  <c r="G405" i="8"/>
  <c r="H405" i="8"/>
  <c r="V39" i="10"/>
  <c r="Q38" i="10"/>
  <c r="Q18" i="10"/>
  <c r="Q46" i="10"/>
  <c r="V48" i="10"/>
  <c r="Q19" i="10"/>
  <c r="Q37" i="10"/>
  <c r="Q42" i="10"/>
  <c r="V41" i="10"/>
  <c r="Q44" i="10"/>
  <c r="Q20" i="10"/>
  <c r="Q7" i="10"/>
  <c r="Q2" i="10"/>
  <c r="Q21" i="10"/>
  <c r="Q39" i="10"/>
  <c r="V46" i="10"/>
  <c r="V43" i="10"/>
  <c r="Q48" i="10"/>
  <c r="Q22" i="10"/>
  <c r="Q24" i="10"/>
  <c r="Q4" i="10"/>
  <c r="Q26" i="10"/>
  <c r="Q41" i="10"/>
  <c r="Q16" i="10"/>
  <c r="V45" i="10"/>
  <c r="Q5" i="10"/>
  <c r="Q27" i="10"/>
  <c r="V38" i="10"/>
  <c r="Q9" i="10"/>
  <c r="Q28" i="10"/>
  <c r="Q43" i="10"/>
  <c r="Q17" i="10"/>
  <c r="V47" i="10"/>
  <c r="Q10" i="10"/>
  <c r="Q29" i="10"/>
  <c r="V40" i="10"/>
  <c r="Q11" i="10"/>
  <c r="Q30" i="10"/>
  <c r="Q45" i="10"/>
  <c r="Q25" i="10"/>
  <c r="Q3" i="10"/>
  <c r="Q12" i="10"/>
  <c r="Q31" i="10"/>
  <c r="V42" i="10"/>
  <c r="Q13" i="10"/>
  <c r="Q32" i="10"/>
  <c r="Q47" i="10"/>
  <c r="V37" i="10"/>
  <c r="Q8" i="10"/>
  <c r="Q14" i="10"/>
  <c r="Q40" i="10"/>
  <c r="V44" i="10"/>
  <c r="Q15" i="10"/>
  <c r="Q6" i="10"/>
  <c r="Q23" i="10"/>
  <c r="P38" i="10"/>
  <c r="P46" i="10"/>
  <c r="P11" i="10"/>
  <c r="U37" i="10"/>
  <c r="U45" i="10"/>
  <c r="P8" i="10"/>
  <c r="P14" i="10"/>
  <c r="P39" i="10"/>
  <c r="P47" i="10"/>
  <c r="P18" i="10"/>
  <c r="U38" i="10"/>
  <c r="U46" i="10"/>
  <c r="P16" i="10"/>
  <c r="P40" i="10"/>
  <c r="P48" i="10"/>
  <c r="P19" i="10"/>
  <c r="U39" i="10"/>
  <c r="U47" i="10"/>
  <c r="P17" i="10"/>
  <c r="P21" i="10"/>
  <c r="P41" i="10"/>
  <c r="P12" i="10"/>
  <c r="P24" i="10"/>
  <c r="U40" i="10"/>
  <c r="U48" i="10"/>
  <c r="P22" i="10"/>
  <c r="P27" i="10"/>
  <c r="P42" i="10"/>
  <c r="P13" i="10"/>
  <c r="P29" i="10"/>
  <c r="U41" i="10"/>
  <c r="P3" i="10"/>
  <c r="P28" i="10"/>
  <c r="P10" i="10"/>
  <c r="P43" i="10"/>
  <c r="P20" i="10"/>
  <c r="P30" i="10"/>
  <c r="U42" i="10"/>
  <c r="P5" i="10"/>
  <c r="P2" i="10"/>
  <c r="P7" i="10"/>
  <c r="P44" i="10"/>
  <c r="P26" i="10"/>
  <c r="P31" i="10"/>
  <c r="U43" i="10"/>
  <c r="P9" i="10"/>
  <c r="P6" i="10"/>
  <c r="P15" i="10"/>
  <c r="P37" i="10"/>
  <c r="P45" i="10"/>
  <c r="P4" i="10"/>
  <c r="P32" i="10"/>
  <c r="U44" i="10"/>
  <c r="P23" i="10"/>
  <c r="P25" i="10"/>
  <c r="O28" i="10"/>
  <c r="T45" i="10"/>
  <c r="O15" i="10"/>
  <c r="O12" i="10"/>
  <c r="O29" i="10"/>
  <c r="O22" i="10"/>
  <c r="O31" i="10"/>
  <c r="O7" i="10"/>
  <c r="O48" i="10"/>
  <c r="O27" i="10"/>
  <c r="O20" i="10"/>
  <c r="O38" i="10"/>
  <c r="O26" i="10"/>
  <c r="O37" i="10"/>
  <c r="O13" i="10"/>
  <c r="O3" i="10"/>
  <c r="O39" i="10"/>
  <c r="O23" i="10"/>
  <c r="T39" i="10"/>
  <c r="O41" i="10"/>
  <c r="T38" i="10"/>
  <c r="O21" i="10"/>
  <c r="O10" i="10"/>
  <c r="T40" i="10"/>
  <c r="O32" i="10"/>
  <c r="O42" i="10"/>
  <c r="T46" i="10"/>
  <c r="T42" i="10"/>
  <c r="T37" i="10"/>
  <c r="O18" i="10"/>
  <c r="O43" i="10"/>
  <c r="O2" i="10"/>
  <c r="T43" i="10"/>
  <c r="O4" i="10"/>
  <c r="O45" i="10"/>
  <c r="O40" i="10"/>
  <c r="O24" i="10"/>
  <c r="T44" i="10"/>
  <c r="O5" i="10"/>
  <c r="O46" i="10"/>
  <c r="O8" i="10"/>
  <c r="O16" i="10"/>
  <c r="T41" i="10"/>
  <c r="O30" i="10"/>
  <c r="O47" i="10"/>
  <c r="O9" i="10"/>
  <c r="T47" i="10"/>
  <c r="O11" i="10"/>
  <c r="O25" i="10"/>
  <c r="O44" i="10"/>
  <c r="O6" i="10"/>
  <c r="T48" i="10"/>
  <c r="O17" i="10"/>
  <c r="O14" i="10"/>
  <c r="O19" i="10"/>
  <c r="N27" i="10"/>
  <c r="N38" i="10"/>
  <c r="N32" i="10"/>
  <c r="N11" i="10"/>
  <c r="N25" i="10"/>
  <c r="N45" i="10"/>
  <c r="S44" i="10"/>
  <c r="N8" i="10"/>
  <c r="N31" i="10"/>
  <c r="N40" i="10"/>
  <c r="S37" i="10"/>
  <c r="N15" i="10"/>
  <c r="N30" i="10"/>
  <c r="N47" i="10"/>
  <c r="S46" i="10"/>
  <c r="S47" i="10"/>
  <c r="N14" i="10"/>
  <c r="N42" i="10"/>
  <c r="S39" i="10"/>
  <c r="N19" i="10"/>
  <c r="N4" i="10"/>
  <c r="N9" i="10"/>
  <c r="S48" i="10"/>
  <c r="N5" i="10"/>
  <c r="N18" i="10"/>
  <c r="K18" i="10" s="1"/>
  <c r="N44" i="10"/>
  <c r="S41" i="10"/>
  <c r="N3" i="10"/>
  <c r="N21" i="10"/>
  <c r="N22" i="10"/>
  <c r="S40" i="10"/>
  <c r="N6" i="10"/>
  <c r="N23" i="10"/>
  <c r="N46" i="10"/>
  <c r="S43" i="10"/>
  <c r="N7" i="10"/>
  <c r="N37" i="10"/>
  <c r="N26" i="10"/>
  <c r="N13" i="10"/>
  <c r="N10" i="10"/>
  <c r="N28" i="10"/>
  <c r="N48" i="10"/>
  <c r="S45" i="10"/>
  <c r="N12" i="10"/>
  <c r="N39" i="10"/>
  <c r="S38" i="10"/>
  <c r="N16" i="10"/>
  <c r="N17" i="10"/>
  <c r="N29" i="10"/>
  <c r="N24" i="10"/>
  <c r="N2" i="10"/>
  <c r="N20" i="10"/>
  <c r="N43" i="10"/>
  <c r="S42" i="10"/>
  <c r="N41" i="10"/>
  <c r="L42" i="10"/>
  <c r="L43" i="10"/>
  <c r="L40" i="10"/>
  <c r="L44" i="10"/>
  <c r="L48" i="10"/>
  <c r="L37" i="10"/>
  <c r="L41" i="10"/>
  <c r="L45" i="10"/>
  <c r="L46" i="10"/>
  <c r="L47" i="10"/>
  <c r="L38" i="10"/>
  <c r="L39" i="10"/>
  <c r="L18" i="10"/>
  <c r="L23" i="10"/>
  <c r="L25" i="10"/>
  <c r="L30" i="10"/>
  <c r="E58" i="10"/>
  <c r="C63" i="10"/>
  <c r="C59" i="10"/>
  <c r="E59" i="10"/>
  <c r="D58" i="10"/>
  <c r="E67" i="10"/>
  <c r="L4" i="10"/>
  <c r="L6" i="10"/>
  <c r="L8" i="10"/>
  <c r="L13" i="10"/>
  <c r="L21" i="10"/>
  <c r="B34" i="10"/>
  <c r="D67" i="10"/>
  <c r="D66" i="10"/>
  <c r="C62" i="10"/>
  <c r="C33" i="10"/>
  <c r="C31" i="10"/>
  <c r="B61" i="10"/>
  <c r="B65" i="10"/>
  <c r="C58" i="10"/>
  <c r="E64" i="10"/>
  <c r="B32" i="10"/>
  <c r="B64" i="10"/>
  <c r="C61" i="10"/>
  <c r="B5" i="10"/>
  <c r="D62" i="10"/>
  <c r="B63" i="10"/>
  <c r="B8" i="10"/>
  <c r="E62" i="10"/>
  <c r="E60" i="10"/>
  <c r="C67" i="10"/>
  <c r="C60" i="10"/>
  <c r="L24" i="10"/>
  <c r="L26" i="10"/>
  <c r="B66" i="10"/>
  <c r="E66" i="10"/>
  <c r="D61" i="10"/>
  <c r="D63" i="10"/>
  <c r="D59" i="10"/>
  <c r="B62" i="10"/>
  <c r="B35" i="10"/>
  <c r="C32" i="10"/>
  <c r="E61" i="10"/>
  <c r="L17" i="10"/>
  <c r="L29" i="10"/>
  <c r="C30" i="10"/>
  <c r="D65" i="10"/>
  <c r="E63" i="10"/>
  <c r="B33" i="10"/>
  <c r="B31" i="10"/>
  <c r="B6" i="10"/>
  <c r="C35" i="10"/>
  <c r="B7" i="10"/>
  <c r="B59" i="10"/>
  <c r="E65" i="10"/>
  <c r="B58" i="10"/>
  <c r="B60" i="10"/>
  <c r="D60" i="10"/>
  <c r="B30" i="10"/>
  <c r="D64" i="10"/>
  <c r="C66" i="10"/>
  <c r="C34" i="10"/>
  <c r="C65" i="10"/>
  <c r="B9" i="10"/>
  <c r="B67" i="10"/>
  <c r="C64" i="10"/>
  <c r="L11" i="10"/>
  <c r="L19" i="10"/>
  <c r="L31" i="10"/>
  <c r="L12" i="10"/>
  <c r="L20" i="10"/>
  <c r="L32" i="10"/>
  <c r="L2" i="10"/>
  <c r="L3" i="10"/>
  <c r="L14" i="10"/>
  <c r="L22" i="10"/>
  <c r="L9" i="10"/>
  <c r="L15" i="10"/>
  <c r="L27" i="10"/>
  <c r="L16" i="10"/>
  <c r="L28" i="10"/>
  <c r="L5" i="10"/>
  <c r="L10" i="10"/>
  <c r="L7" i="10"/>
  <c r="K5" i="10" l="1"/>
  <c r="K28" i="10"/>
  <c r="K12" i="10"/>
  <c r="K29" i="10"/>
  <c r="K25" i="10"/>
  <c r="K15" i="10"/>
  <c r="K20" i="10"/>
  <c r="K2" i="10"/>
  <c r="K3" i="10"/>
  <c r="K10" i="10"/>
  <c r="K14" i="10"/>
  <c r="K26" i="10"/>
  <c r="K9" i="10"/>
  <c r="K4" i="10"/>
  <c r="K30" i="10"/>
  <c r="K6" i="10"/>
  <c r="K7" i="10"/>
  <c r="K22" i="10"/>
  <c r="K23" i="10"/>
  <c r="K21" i="10"/>
  <c r="K8" i="10"/>
  <c r="K32" i="10"/>
  <c r="K31" i="10"/>
  <c r="K16" i="10"/>
  <c r="K11" i="10"/>
  <c r="K17" i="10"/>
  <c r="K19" i="10"/>
  <c r="K27" i="10"/>
  <c r="K13" i="10"/>
  <c r="K24" i="10"/>
  <c r="G42" i="14"/>
  <c r="M39" i="10"/>
  <c r="M38" i="10"/>
  <c r="M47" i="10"/>
  <c r="M46" i="10"/>
  <c r="M45" i="10"/>
  <c r="M41" i="10"/>
  <c r="M37" i="10"/>
  <c r="M48" i="10"/>
  <c r="M44" i="10"/>
  <c r="M40" i="10"/>
  <c r="M43" i="10"/>
  <c r="M42" i="10"/>
  <c r="M7" i="10"/>
  <c r="M10" i="10"/>
  <c r="M5" i="10"/>
  <c r="M28" i="10"/>
  <c r="M16" i="10"/>
  <c r="M27" i="10"/>
  <c r="M15" i="10"/>
  <c r="M9" i="10"/>
  <c r="M22" i="10"/>
  <c r="M14" i="10"/>
  <c r="M3" i="10"/>
  <c r="M2" i="10"/>
  <c r="M32" i="10"/>
  <c r="M20" i="10"/>
  <c r="M12" i="10"/>
  <c r="M31" i="10"/>
  <c r="M19" i="10"/>
  <c r="M11" i="10"/>
  <c r="M29" i="10"/>
  <c r="M17" i="10"/>
  <c r="M26" i="10"/>
  <c r="M24" i="10"/>
  <c r="M21" i="10"/>
  <c r="M13" i="10"/>
  <c r="M8" i="10"/>
  <c r="M6" i="10"/>
  <c r="M4" i="10"/>
  <c r="M30" i="10"/>
  <c r="M25" i="10"/>
  <c r="M23" i="10"/>
  <c r="M18" i="10"/>
  <c r="G39" i="14"/>
  <c r="C51" i="14"/>
  <c r="B51" i="14"/>
  <c r="C52" i="14"/>
  <c r="B52" i="14"/>
  <c r="C53" i="14"/>
  <c r="B53" i="14"/>
  <c r="B54" i="14"/>
  <c r="C54" i="14"/>
  <c r="D68" i="10"/>
  <c r="E41" i="10" s="1"/>
  <c r="C68" i="10"/>
  <c r="E40" i="10" s="1"/>
  <c r="B68" i="10"/>
  <c r="E39" i="10" s="1"/>
  <c r="E68" i="10"/>
  <c r="E42" i="10" s="1"/>
  <c r="L33" i="10"/>
  <c r="L35" i="10"/>
  <c r="N35" i="10" s="1"/>
  <c r="K35" i="10"/>
  <c r="Q33" i="10"/>
  <c r="O33" i="10"/>
  <c r="E9" i="10"/>
  <c r="C9" i="10"/>
  <c r="B11" i="10" s="1"/>
  <c r="C8" i="10"/>
  <c r="C13" i="10" s="1"/>
  <c r="E8" i="10"/>
  <c r="C36" i="10"/>
  <c r="D31" i="10" s="1"/>
  <c r="E6" i="10"/>
  <c r="C6" i="10"/>
  <c r="B17" i="10" s="1"/>
  <c r="C7" i="10"/>
  <c r="B15" i="10" s="1"/>
  <c r="E7" i="10"/>
  <c r="B36" i="10"/>
  <c r="D30" i="10" s="1"/>
  <c r="C5" i="10"/>
  <c r="B19" i="10" s="1"/>
  <c r="A11" i="10"/>
  <c r="E5" i="10"/>
  <c r="P33" i="10"/>
  <c r="K48" i="10"/>
  <c r="K46" i="10"/>
  <c r="K44" i="10"/>
  <c r="K42" i="10"/>
  <c r="K40" i="10"/>
  <c r="K38" i="10"/>
  <c r="J47" i="10"/>
  <c r="J45" i="10"/>
  <c r="J43" i="10"/>
  <c r="J41" i="10"/>
  <c r="J39" i="10"/>
  <c r="J37" i="10"/>
  <c r="N33" i="10"/>
  <c r="K47" i="10"/>
  <c r="K45" i="10"/>
  <c r="K43" i="10"/>
  <c r="K41" i="10"/>
  <c r="K39" i="10"/>
  <c r="K37" i="10"/>
  <c r="K33" i="10" s="1"/>
  <c r="J48" i="10"/>
  <c r="J46" i="10"/>
  <c r="J44" i="10"/>
  <c r="J42" i="10"/>
  <c r="J40" i="10"/>
  <c r="J38" i="10"/>
  <c r="J28" i="10"/>
  <c r="J7" i="10"/>
  <c r="J2" i="10"/>
  <c r="J3" i="10"/>
  <c r="J13" i="10"/>
  <c r="J4" i="10"/>
  <c r="J25" i="10"/>
  <c r="J17" i="10"/>
  <c r="J22" i="10"/>
  <c r="J29" i="10"/>
  <c r="J21" i="10"/>
  <c r="J23" i="10"/>
  <c r="J12" i="10"/>
  <c r="J10" i="10"/>
  <c r="J19" i="10"/>
  <c r="J9" i="10"/>
  <c r="J14" i="10"/>
  <c r="J11" i="10"/>
  <c r="J20" i="10"/>
  <c r="J15" i="10"/>
  <c r="J31" i="10"/>
  <c r="J5" i="10"/>
  <c r="J27" i="10"/>
  <c r="J8" i="10"/>
  <c r="J16" i="10"/>
  <c r="J18" i="10"/>
  <c r="J6" i="10"/>
  <c r="J24" i="10"/>
  <c r="J32" i="10"/>
  <c r="J30" i="10"/>
  <c r="J26" i="10"/>
  <c r="G39" i="10" l="1"/>
  <c r="G40" i="10"/>
  <c r="C19" i="10"/>
  <c r="J33" i="10"/>
  <c r="C11" i="10"/>
  <c r="C15" i="10"/>
  <c r="C17" i="10"/>
  <c r="G42" i="10"/>
  <c r="G41" i="10"/>
  <c r="B13" i="10"/>
  <c r="C52" i="10"/>
  <c r="B52" i="10"/>
  <c r="C53" i="10"/>
  <c r="B53" i="10"/>
  <c r="B54" i="10"/>
  <c r="C54" i="10"/>
  <c r="B51" i="10"/>
  <c r="C51" i="10"/>
  <c r="E4" i="3" l="1"/>
  <c r="F4" i="3"/>
  <c r="G4" i="3"/>
  <c r="H4" i="3"/>
  <c r="E5" i="3"/>
  <c r="F5" i="3"/>
  <c r="G5" i="3"/>
  <c r="H5" i="3"/>
  <c r="E6" i="3"/>
  <c r="F6" i="3"/>
  <c r="G6" i="3"/>
  <c r="H6" i="3"/>
  <c r="E7" i="3"/>
  <c r="F7" i="3"/>
  <c r="G7" i="3"/>
  <c r="H7" i="3"/>
  <c r="E8" i="3"/>
  <c r="F8" i="3"/>
  <c r="G8" i="3"/>
  <c r="H8" i="3"/>
  <c r="E9" i="3"/>
  <c r="F9" i="3"/>
  <c r="G9" i="3"/>
  <c r="H9" i="3"/>
  <c r="E10" i="3"/>
  <c r="F10" i="3"/>
  <c r="G10" i="3"/>
  <c r="H10" i="3"/>
  <c r="E11" i="3"/>
  <c r="F11" i="3"/>
  <c r="G11" i="3"/>
  <c r="H11" i="3"/>
  <c r="E12" i="3"/>
  <c r="F12" i="3"/>
  <c r="G12" i="3"/>
  <c r="H12" i="3"/>
  <c r="E13" i="3"/>
  <c r="F13" i="3"/>
  <c r="G13" i="3"/>
  <c r="H13" i="3"/>
  <c r="E14" i="3"/>
  <c r="F14" i="3"/>
  <c r="G14" i="3"/>
  <c r="H14" i="3"/>
  <c r="E15" i="3"/>
  <c r="F15" i="3"/>
  <c r="G15" i="3"/>
  <c r="H15" i="3"/>
  <c r="E16" i="3"/>
  <c r="F16" i="3"/>
  <c r="G16" i="3"/>
  <c r="H16" i="3"/>
  <c r="E17" i="3"/>
  <c r="F17" i="3"/>
  <c r="G17" i="3"/>
  <c r="H17" i="3"/>
  <c r="E18" i="3"/>
  <c r="F18" i="3"/>
  <c r="G18" i="3"/>
  <c r="H18" i="3"/>
  <c r="E19" i="3"/>
  <c r="F19" i="3"/>
  <c r="G19" i="3"/>
  <c r="H19" i="3"/>
  <c r="E20" i="3"/>
  <c r="F20" i="3"/>
  <c r="G20" i="3"/>
  <c r="H20" i="3"/>
  <c r="E21" i="3"/>
  <c r="F21" i="3"/>
  <c r="G21" i="3"/>
  <c r="H21" i="3"/>
  <c r="E22" i="3"/>
  <c r="F22" i="3"/>
  <c r="G22" i="3"/>
  <c r="H22" i="3"/>
  <c r="E23" i="3"/>
  <c r="F23" i="3"/>
  <c r="G23" i="3"/>
  <c r="H23" i="3"/>
  <c r="E24" i="3"/>
  <c r="F24" i="3"/>
  <c r="G24" i="3"/>
  <c r="H24" i="3"/>
  <c r="E25" i="3"/>
  <c r="F25" i="3"/>
  <c r="G25" i="3"/>
  <c r="H25" i="3"/>
  <c r="E26" i="3"/>
  <c r="F26" i="3"/>
  <c r="G26" i="3"/>
  <c r="H26" i="3"/>
  <c r="E27" i="3"/>
  <c r="F27" i="3"/>
  <c r="G27" i="3"/>
  <c r="H27" i="3"/>
  <c r="E28" i="3"/>
  <c r="F28" i="3"/>
  <c r="G28" i="3"/>
  <c r="H28" i="3"/>
  <c r="E29" i="3"/>
  <c r="F29" i="3"/>
  <c r="G29" i="3"/>
  <c r="H29" i="3"/>
  <c r="E30" i="3"/>
  <c r="F30" i="3"/>
  <c r="G30" i="3"/>
  <c r="H30" i="3"/>
  <c r="E31" i="3"/>
  <c r="F31" i="3"/>
  <c r="G31" i="3"/>
  <c r="H31" i="3"/>
  <c r="E32" i="3"/>
  <c r="F32" i="3"/>
  <c r="G32" i="3"/>
  <c r="H32" i="3"/>
  <c r="E33" i="3"/>
  <c r="F33" i="3"/>
  <c r="G33" i="3"/>
  <c r="H33" i="3"/>
  <c r="E37" i="3"/>
  <c r="F37" i="3"/>
  <c r="G37" i="3"/>
  <c r="H37" i="3"/>
  <c r="E38" i="3"/>
  <c r="F38" i="3"/>
  <c r="G38" i="3"/>
  <c r="H38" i="3"/>
  <c r="E39" i="3"/>
  <c r="F39" i="3"/>
  <c r="G39" i="3"/>
  <c r="H39" i="3"/>
  <c r="E40" i="3"/>
  <c r="F40" i="3"/>
  <c r="G40" i="3"/>
  <c r="H40" i="3"/>
  <c r="E41" i="3"/>
  <c r="F41" i="3"/>
  <c r="G41" i="3"/>
  <c r="H41" i="3"/>
  <c r="E42" i="3"/>
  <c r="F42" i="3"/>
  <c r="G42" i="3"/>
  <c r="H42" i="3"/>
  <c r="E43" i="3"/>
  <c r="F43" i="3"/>
  <c r="G43" i="3"/>
  <c r="H43" i="3"/>
  <c r="E44" i="3"/>
  <c r="F44" i="3"/>
  <c r="G44" i="3"/>
  <c r="H44" i="3"/>
  <c r="E45" i="3"/>
  <c r="F45" i="3"/>
  <c r="G45" i="3"/>
  <c r="H45" i="3"/>
  <c r="E46" i="3"/>
  <c r="F46" i="3"/>
  <c r="G46" i="3"/>
  <c r="H46" i="3"/>
  <c r="E47" i="3"/>
  <c r="F47" i="3"/>
  <c r="G47" i="3"/>
  <c r="H47" i="3"/>
  <c r="E48" i="3"/>
  <c r="F48" i="3"/>
  <c r="G48" i="3"/>
  <c r="H48" i="3"/>
  <c r="E49" i="3"/>
  <c r="F49" i="3"/>
  <c r="G49" i="3"/>
  <c r="H49" i="3"/>
  <c r="E50" i="3"/>
  <c r="F50" i="3"/>
  <c r="G50" i="3"/>
  <c r="H50" i="3"/>
  <c r="E51" i="3"/>
  <c r="F51" i="3"/>
  <c r="G51" i="3"/>
  <c r="H51" i="3"/>
  <c r="E52" i="3"/>
  <c r="F52" i="3"/>
  <c r="G52" i="3"/>
  <c r="H52" i="3"/>
  <c r="E53" i="3"/>
  <c r="F53" i="3"/>
  <c r="G53" i="3"/>
  <c r="H53" i="3"/>
  <c r="E54" i="3"/>
  <c r="F54" i="3"/>
  <c r="G54" i="3"/>
  <c r="H54" i="3"/>
  <c r="E55" i="3"/>
  <c r="F55" i="3"/>
  <c r="G55" i="3"/>
  <c r="H55" i="3"/>
  <c r="E56" i="3"/>
  <c r="F56" i="3"/>
  <c r="G56" i="3"/>
  <c r="H56" i="3"/>
  <c r="E57" i="3"/>
  <c r="F57" i="3"/>
  <c r="G57" i="3"/>
  <c r="H57" i="3"/>
  <c r="E58" i="3"/>
  <c r="F58" i="3"/>
  <c r="G58" i="3"/>
  <c r="H58" i="3"/>
  <c r="E59" i="3"/>
  <c r="F59" i="3"/>
  <c r="G59" i="3"/>
  <c r="H59" i="3"/>
  <c r="E60" i="3"/>
  <c r="F60" i="3"/>
  <c r="G60" i="3"/>
  <c r="H60" i="3"/>
  <c r="E61" i="3"/>
  <c r="F61" i="3"/>
  <c r="G61" i="3"/>
  <c r="H61" i="3"/>
  <c r="E62" i="3"/>
  <c r="F62" i="3"/>
  <c r="G62" i="3"/>
  <c r="H62" i="3"/>
  <c r="E63" i="3"/>
  <c r="F63" i="3"/>
  <c r="G63" i="3"/>
  <c r="H63" i="3"/>
  <c r="E64" i="3"/>
  <c r="F64" i="3"/>
  <c r="G64" i="3"/>
  <c r="H64" i="3"/>
  <c r="E68" i="3"/>
  <c r="F68" i="3"/>
  <c r="G68" i="3"/>
  <c r="H68" i="3"/>
  <c r="E69" i="3"/>
  <c r="F69" i="3"/>
  <c r="G69" i="3"/>
  <c r="H69" i="3"/>
  <c r="E70" i="3"/>
  <c r="F70" i="3"/>
  <c r="G70" i="3"/>
  <c r="H70" i="3"/>
  <c r="E71" i="3"/>
  <c r="F71" i="3"/>
  <c r="G71" i="3"/>
  <c r="H71" i="3"/>
  <c r="E72" i="3"/>
  <c r="F72" i="3"/>
  <c r="G72" i="3"/>
  <c r="H72" i="3"/>
  <c r="E73" i="3"/>
  <c r="F73" i="3"/>
  <c r="G73" i="3"/>
  <c r="H73" i="3"/>
  <c r="E74" i="3"/>
  <c r="F74" i="3"/>
  <c r="G74" i="3"/>
  <c r="H74" i="3"/>
  <c r="E75" i="3"/>
  <c r="F75" i="3"/>
  <c r="G75" i="3"/>
  <c r="H75" i="3"/>
  <c r="E76" i="3"/>
  <c r="F76" i="3"/>
  <c r="G76" i="3"/>
  <c r="H76" i="3"/>
  <c r="E77" i="3"/>
  <c r="F77" i="3"/>
  <c r="G77" i="3"/>
  <c r="H77" i="3"/>
  <c r="E78" i="3"/>
  <c r="F78" i="3"/>
  <c r="G78" i="3"/>
  <c r="H78" i="3"/>
  <c r="E79" i="3"/>
  <c r="F79" i="3"/>
  <c r="G79" i="3"/>
  <c r="H79" i="3"/>
  <c r="E80" i="3"/>
  <c r="F80" i="3"/>
  <c r="G80" i="3"/>
  <c r="H80" i="3"/>
  <c r="E81" i="3"/>
  <c r="F81" i="3"/>
  <c r="G81" i="3"/>
  <c r="H81" i="3"/>
  <c r="E82" i="3"/>
  <c r="F82" i="3"/>
  <c r="G82" i="3"/>
  <c r="H82" i="3"/>
  <c r="E83" i="3"/>
  <c r="F83" i="3"/>
  <c r="G83" i="3"/>
  <c r="H83" i="3"/>
  <c r="E84" i="3"/>
  <c r="F84" i="3"/>
  <c r="G84" i="3"/>
  <c r="H84" i="3"/>
  <c r="E85" i="3"/>
  <c r="F85" i="3"/>
  <c r="G85" i="3"/>
  <c r="H85" i="3"/>
  <c r="E86" i="3"/>
  <c r="F86" i="3"/>
  <c r="G86" i="3"/>
  <c r="H86" i="3"/>
  <c r="E87" i="3"/>
  <c r="F87" i="3"/>
  <c r="G87" i="3"/>
  <c r="H87" i="3"/>
  <c r="E88" i="3"/>
  <c r="F88" i="3"/>
  <c r="G88" i="3"/>
  <c r="H88" i="3"/>
  <c r="E89" i="3"/>
  <c r="F89" i="3"/>
  <c r="G89" i="3"/>
  <c r="H89" i="3"/>
  <c r="E90" i="3"/>
  <c r="F90" i="3"/>
  <c r="G90" i="3"/>
  <c r="H90" i="3"/>
  <c r="E91" i="3"/>
  <c r="F91" i="3"/>
  <c r="G91" i="3"/>
  <c r="H91" i="3"/>
  <c r="E92" i="3"/>
  <c r="F92" i="3"/>
  <c r="G92" i="3"/>
  <c r="H92" i="3"/>
  <c r="E93" i="3"/>
  <c r="F93" i="3"/>
  <c r="G93" i="3"/>
  <c r="H93" i="3"/>
  <c r="E94" i="3"/>
  <c r="F94" i="3"/>
  <c r="G94" i="3"/>
  <c r="H94" i="3"/>
  <c r="E95" i="3"/>
  <c r="F95" i="3"/>
  <c r="G95" i="3"/>
  <c r="H95" i="3"/>
  <c r="E96" i="3"/>
  <c r="F96" i="3"/>
  <c r="G96" i="3"/>
  <c r="H96" i="3"/>
  <c r="E97" i="3"/>
  <c r="F97" i="3"/>
  <c r="G97" i="3"/>
  <c r="H97" i="3"/>
  <c r="E98" i="3"/>
  <c r="F98" i="3"/>
  <c r="G98" i="3"/>
  <c r="H98" i="3"/>
  <c r="E105" i="3"/>
  <c r="F105" i="3"/>
  <c r="G105" i="3"/>
  <c r="H105" i="3"/>
  <c r="E106" i="3"/>
  <c r="F106" i="3"/>
  <c r="G106" i="3"/>
  <c r="H106" i="3"/>
  <c r="E107" i="3"/>
  <c r="F107" i="3"/>
  <c r="G107" i="3"/>
  <c r="H107" i="3"/>
  <c r="E108" i="3"/>
  <c r="F108" i="3"/>
  <c r="G108" i="3"/>
  <c r="H108" i="3"/>
  <c r="E109" i="3"/>
  <c r="F109" i="3"/>
  <c r="G109" i="3"/>
  <c r="H109" i="3"/>
  <c r="E110" i="3"/>
  <c r="F110" i="3"/>
  <c r="G110" i="3"/>
  <c r="H110" i="3"/>
  <c r="E111" i="3"/>
  <c r="F111" i="3"/>
  <c r="G111" i="3"/>
  <c r="H111" i="3"/>
  <c r="E112" i="3"/>
  <c r="F112" i="3"/>
  <c r="G112" i="3"/>
  <c r="H112" i="3"/>
  <c r="E113" i="3"/>
  <c r="F113" i="3"/>
  <c r="G113" i="3"/>
  <c r="H113" i="3"/>
  <c r="E114" i="3"/>
  <c r="F114" i="3"/>
  <c r="G114" i="3"/>
  <c r="H114" i="3"/>
  <c r="E115" i="3"/>
  <c r="F115" i="3"/>
  <c r="G115" i="3"/>
  <c r="H115" i="3"/>
  <c r="E116" i="3"/>
  <c r="F116" i="3"/>
  <c r="G116" i="3"/>
  <c r="H116" i="3"/>
  <c r="E117" i="3"/>
  <c r="F117" i="3"/>
  <c r="G117" i="3"/>
  <c r="H117" i="3"/>
  <c r="E118" i="3"/>
  <c r="F118" i="3"/>
  <c r="G118" i="3"/>
  <c r="H118" i="3"/>
  <c r="E119" i="3"/>
  <c r="F119" i="3"/>
  <c r="G119" i="3"/>
  <c r="H119" i="3"/>
  <c r="E120" i="3"/>
  <c r="F120" i="3"/>
  <c r="G120" i="3"/>
  <c r="H120" i="3"/>
  <c r="E121" i="3"/>
  <c r="F121" i="3"/>
  <c r="G121" i="3"/>
  <c r="H121" i="3"/>
  <c r="E122" i="3"/>
  <c r="F122" i="3"/>
  <c r="G122" i="3"/>
  <c r="H122" i="3"/>
  <c r="E123" i="3"/>
  <c r="F123" i="3"/>
  <c r="G123" i="3"/>
  <c r="H123" i="3"/>
  <c r="E124" i="3"/>
  <c r="F124" i="3"/>
  <c r="G124" i="3"/>
  <c r="H124" i="3"/>
  <c r="E125" i="3"/>
  <c r="F125" i="3"/>
  <c r="G125" i="3"/>
  <c r="H125" i="3"/>
  <c r="E126" i="3"/>
  <c r="F126" i="3"/>
  <c r="G126" i="3"/>
  <c r="H126" i="3"/>
  <c r="E127" i="3"/>
  <c r="F127" i="3"/>
  <c r="G127" i="3"/>
  <c r="H127" i="3"/>
  <c r="E128" i="3"/>
  <c r="F128" i="3"/>
  <c r="G128" i="3"/>
  <c r="H128" i="3"/>
  <c r="E129" i="3"/>
  <c r="F129" i="3"/>
  <c r="G129" i="3"/>
  <c r="H129" i="3"/>
  <c r="E130" i="3"/>
  <c r="F130" i="3"/>
  <c r="G130" i="3"/>
  <c r="H130" i="3"/>
  <c r="E131" i="3"/>
  <c r="F131" i="3"/>
  <c r="G131" i="3"/>
  <c r="H131" i="3"/>
  <c r="E132" i="3"/>
  <c r="F132" i="3"/>
  <c r="G132" i="3"/>
  <c r="H132" i="3"/>
  <c r="E133" i="3"/>
  <c r="F133" i="3"/>
  <c r="G133" i="3"/>
  <c r="H133" i="3"/>
  <c r="E134" i="3"/>
  <c r="F134" i="3"/>
  <c r="G134" i="3"/>
  <c r="H134" i="3"/>
  <c r="E136" i="3"/>
  <c r="F136" i="3"/>
  <c r="G136" i="3"/>
  <c r="H136" i="3"/>
  <c r="E137" i="3"/>
  <c r="F137" i="3"/>
  <c r="G137" i="3"/>
  <c r="H137" i="3"/>
  <c r="E138" i="3"/>
  <c r="F138" i="3"/>
  <c r="G138" i="3"/>
  <c r="H138" i="3"/>
  <c r="E139" i="3"/>
  <c r="F139" i="3"/>
  <c r="G139" i="3"/>
  <c r="H139" i="3"/>
  <c r="E140" i="3"/>
  <c r="F140" i="3"/>
  <c r="G140" i="3"/>
  <c r="H140" i="3"/>
  <c r="E141" i="3"/>
  <c r="F141" i="3"/>
  <c r="G141" i="3"/>
  <c r="H141" i="3"/>
  <c r="E142" i="3"/>
  <c r="F142" i="3"/>
  <c r="G142" i="3"/>
  <c r="H142" i="3"/>
  <c r="E143" i="3"/>
  <c r="F143" i="3"/>
  <c r="G143" i="3"/>
  <c r="H143" i="3"/>
  <c r="E144" i="3"/>
  <c r="F144" i="3"/>
  <c r="G144" i="3"/>
  <c r="H144" i="3"/>
  <c r="E145" i="3"/>
  <c r="F145" i="3"/>
  <c r="G145" i="3"/>
  <c r="H145" i="3"/>
  <c r="E146" i="3"/>
  <c r="F146" i="3"/>
  <c r="G146" i="3"/>
  <c r="H146" i="3"/>
  <c r="E147" i="3"/>
  <c r="F147" i="3"/>
  <c r="G147" i="3"/>
  <c r="H147" i="3"/>
  <c r="E148" i="3"/>
  <c r="F148" i="3"/>
  <c r="G148" i="3"/>
  <c r="H148" i="3"/>
  <c r="E149" i="3"/>
  <c r="F149" i="3"/>
  <c r="G149" i="3"/>
  <c r="H149" i="3"/>
  <c r="E150" i="3"/>
  <c r="F150" i="3"/>
  <c r="G150" i="3"/>
  <c r="H150" i="3"/>
  <c r="E151" i="3"/>
  <c r="F151" i="3"/>
  <c r="G151" i="3"/>
  <c r="H151" i="3"/>
  <c r="E152" i="3"/>
  <c r="F152" i="3"/>
  <c r="G152" i="3"/>
  <c r="H152" i="3"/>
  <c r="E153" i="3"/>
  <c r="F153" i="3"/>
  <c r="G153" i="3"/>
  <c r="H153" i="3"/>
  <c r="E154" i="3"/>
  <c r="F154" i="3"/>
  <c r="G154" i="3"/>
  <c r="H154" i="3"/>
  <c r="E155" i="3"/>
  <c r="F155" i="3"/>
  <c r="G155" i="3"/>
  <c r="H155" i="3"/>
  <c r="E156" i="3"/>
  <c r="F156" i="3"/>
  <c r="G156" i="3"/>
  <c r="H156" i="3"/>
  <c r="E157" i="3"/>
  <c r="F157" i="3"/>
  <c r="G157" i="3"/>
  <c r="H157" i="3"/>
  <c r="E158" i="3"/>
  <c r="F158" i="3"/>
  <c r="G158" i="3"/>
  <c r="H158" i="3"/>
  <c r="E159" i="3"/>
  <c r="F159" i="3"/>
  <c r="G159" i="3"/>
  <c r="H159" i="3"/>
  <c r="E160" i="3"/>
  <c r="F160" i="3"/>
  <c r="G160" i="3"/>
  <c r="H160" i="3"/>
  <c r="E161" i="3"/>
  <c r="F161" i="3"/>
  <c r="G161" i="3"/>
  <c r="H161" i="3"/>
  <c r="E162" i="3"/>
  <c r="F162" i="3"/>
  <c r="G162" i="3"/>
  <c r="H162" i="3"/>
  <c r="E163" i="3"/>
  <c r="F163" i="3"/>
  <c r="G163" i="3"/>
  <c r="H163" i="3"/>
  <c r="E164" i="3"/>
  <c r="F164" i="3"/>
  <c r="G164" i="3"/>
  <c r="H164" i="3"/>
  <c r="E165" i="3"/>
  <c r="F165" i="3"/>
  <c r="G165" i="3"/>
  <c r="H165" i="3"/>
  <c r="E166" i="3"/>
  <c r="F166" i="3"/>
  <c r="G166" i="3"/>
  <c r="H166" i="3"/>
  <c r="E171" i="3"/>
  <c r="F171" i="3"/>
  <c r="G171" i="3"/>
  <c r="H171" i="3"/>
  <c r="E172" i="3"/>
  <c r="F172" i="3"/>
  <c r="G172" i="3"/>
  <c r="H172" i="3"/>
  <c r="E173" i="3"/>
  <c r="F173" i="3"/>
  <c r="G173" i="3"/>
  <c r="H173" i="3"/>
  <c r="E174" i="3"/>
  <c r="F174" i="3"/>
  <c r="G174" i="3"/>
  <c r="H174" i="3"/>
  <c r="E175" i="3"/>
  <c r="F175" i="3"/>
  <c r="G175" i="3"/>
  <c r="H175" i="3"/>
  <c r="E176" i="3"/>
  <c r="F176" i="3"/>
  <c r="G176" i="3"/>
  <c r="H176" i="3"/>
  <c r="E177" i="3"/>
  <c r="F177" i="3"/>
  <c r="G177" i="3"/>
  <c r="H177" i="3"/>
  <c r="E178" i="3"/>
  <c r="F178" i="3"/>
  <c r="G178" i="3"/>
  <c r="H178" i="3"/>
  <c r="E179" i="3"/>
  <c r="F179" i="3"/>
  <c r="G179" i="3"/>
  <c r="H179" i="3"/>
  <c r="E180" i="3"/>
  <c r="F180" i="3"/>
  <c r="G180" i="3"/>
  <c r="H180" i="3"/>
  <c r="E181" i="3"/>
  <c r="F181" i="3"/>
  <c r="G181" i="3"/>
  <c r="H181" i="3"/>
  <c r="E182" i="3"/>
  <c r="F182" i="3"/>
  <c r="G182" i="3"/>
  <c r="H182" i="3"/>
  <c r="E183" i="3"/>
  <c r="F183" i="3"/>
  <c r="G183" i="3"/>
  <c r="H183" i="3"/>
  <c r="E184" i="3"/>
  <c r="F184" i="3"/>
  <c r="G184" i="3"/>
  <c r="H184" i="3"/>
  <c r="E185" i="3"/>
  <c r="F185" i="3"/>
  <c r="G185" i="3"/>
  <c r="H185" i="3"/>
  <c r="E186" i="3"/>
  <c r="F186" i="3"/>
  <c r="G186" i="3"/>
  <c r="H186" i="3"/>
  <c r="E187" i="3"/>
  <c r="F187" i="3"/>
  <c r="G187" i="3"/>
  <c r="H187" i="3"/>
  <c r="E188" i="3"/>
  <c r="F188" i="3"/>
  <c r="G188" i="3"/>
  <c r="H188" i="3"/>
  <c r="E189" i="3"/>
  <c r="F189" i="3"/>
  <c r="G189" i="3"/>
  <c r="H189" i="3"/>
  <c r="E190" i="3"/>
  <c r="F190" i="3"/>
  <c r="G190" i="3"/>
  <c r="H190" i="3"/>
  <c r="E191" i="3"/>
  <c r="F191" i="3"/>
  <c r="G191" i="3"/>
  <c r="H191" i="3"/>
  <c r="E192" i="3"/>
  <c r="F192" i="3"/>
  <c r="G192" i="3"/>
  <c r="H192" i="3"/>
  <c r="E193" i="3"/>
  <c r="F193" i="3"/>
  <c r="G193" i="3"/>
  <c r="H193" i="3"/>
  <c r="E194" i="3"/>
  <c r="F194" i="3"/>
  <c r="G194" i="3"/>
  <c r="H194" i="3"/>
  <c r="E195" i="3"/>
  <c r="F195" i="3"/>
  <c r="G195" i="3"/>
  <c r="H195" i="3"/>
  <c r="E196" i="3"/>
  <c r="F196" i="3"/>
  <c r="G196" i="3"/>
  <c r="H196" i="3"/>
  <c r="E197" i="3"/>
  <c r="F197" i="3"/>
  <c r="G197" i="3"/>
  <c r="H197" i="3"/>
  <c r="E198" i="3"/>
  <c r="F198" i="3"/>
  <c r="G198" i="3"/>
  <c r="H198" i="3"/>
  <c r="E199" i="3"/>
  <c r="F199" i="3"/>
  <c r="G199" i="3"/>
  <c r="H199" i="3"/>
  <c r="E200" i="3"/>
  <c r="F200" i="3"/>
  <c r="G200" i="3"/>
  <c r="H200" i="3"/>
  <c r="E207" i="3"/>
  <c r="F207" i="3"/>
  <c r="G207" i="3"/>
  <c r="H207" i="3"/>
  <c r="E208" i="3"/>
  <c r="F208" i="3"/>
  <c r="G208" i="3"/>
  <c r="H208" i="3"/>
  <c r="E209" i="3"/>
  <c r="F209" i="3"/>
  <c r="G209" i="3"/>
  <c r="H209" i="3"/>
  <c r="E210" i="3"/>
  <c r="F210" i="3"/>
  <c r="G210" i="3"/>
  <c r="H210" i="3"/>
  <c r="E211" i="3"/>
  <c r="F211" i="3"/>
  <c r="G211" i="3"/>
  <c r="H211" i="3"/>
  <c r="E212" i="3"/>
  <c r="F212" i="3"/>
  <c r="G212" i="3"/>
  <c r="H212" i="3"/>
  <c r="E213" i="3"/>
  <c r="F213" i="3"/>
  <c r="G213" i="3"/>
  <c r="H213" i="3"/>
  <c r="E214" i="3"/>
  <c r="F214" i="3"/>
  <c r="G214" i="3"/>
  <c r="H214" i="3"/>
  <c r="E215" i="3"/>
  <c r="F215" i="3"/>
  <c r="G215" i="3"/>
  <c r="H215" i="3"/>
  <c r="E216" i="3"/>
  <c r="F216" i="3"/>
  <c r="G216" i="3"/>
  <c r="H216" i="3"/>
  <c r="E217" i="3"/>
  <c r="F217" i="3"/>
  <c r="G217" i="3"/>
  <c r="H217" i="3"/>
  <c r="E218" i="3"/>
  <c r="F218" i="3"/>
  <c r="G218" i="3"/>
  <c r="H218" i="3"/>
  <c r="E219" i="3"/>
  <c r="F219" i="3"/>
  <c r="G219" i="3"/>
  <c r="H219" i="3"/>
  <c r="E220" i="3"/>
  <c r="F220" i="3"/>
  <c r="G220" i="3"/>
  <c r="H220" i="3"/>
  <c r="E221" i="3"/>
  <c r="F221" i="3"/>
  <c r="G221" i="3"/>
  <c r="H221" i="3"/>
  <c r="E222" i="3"/>
  <c r="F222" i="3"/>
  <c r="G222" i="3"/>
  <c r="H222" i="3"/>
  <c r="E223" i="3"/>
  <c r="F223" i="3"/>
  <c r="G223" i="3"/>
  <c r="H223" i="3"/>
  <c r="E224" i="3"/>
  <c r="F224" i="3"/>
  <c r="G224" i="3"/>
  <c r="H224" i="3"/>
  <c r="E225" i="3"/>
  <c r="F225" i="3"/>
  <c r="G225" i="3"/>
  <c r="H225" i="3"/>
  <c r="E226" i="3"/>
  <c r="F226" i="3"/>
  <c r="G226" i="3"/>
  <c r="H226" i="3"/>
  <c r="E227" i="3"/>
  <c r="F227" i="3"/>
  <c r="G227" i="3"/>
  <c r="H227" i="3"/>
  <c r="E228" i="3"/>
  <c r="F228" i="3"/>
  <c r="G228" i="3"/>
  <c r="H228" i="3"/>
  <c r="E229" i="3"/>
  <c r="F229" i="3"/>
  <c r="G229" i="3"/>
  <c r="H229" i="3"/>
  <c r="E230" i="3"/>
  <c r="F230" i="3"/>
  <c r="G230" i="3"/>
  <c r="H230" i="3"/>
  <c r="E231" i="3"/>
  <c r="F231" i="3"/>
  <c r="G231" i="3"/>
  <c r="H231" i="3"/>
  <c r="E232" i="3"/>
  <c r="F232" i="3"/>
  <c r="G232" i="3"/>
  <c r="H232" i="3"/>
  <c r="E233" i="3"/>
  <c r="F233" i="3"/>
  <c r="G233" i="3"/>
  <c r="H233" i="3"/>
  <c r="E234" i="3"/>
  <c r="F234" i="3"/>
  <c r="G234" i="3"/>
  <c r="H234" i="3"/>
  <c r="E235" i="3"/>
  <c r="F235" i="3"/>
  <c r="G235" i="3"/>
  <c r="H235" i="3"/>
  <c r="E236" i="3"/>
  <c r="F236" i="3"/>
  <c r="G236" i="3"/>
  <c r="H236" i="3"/>
  <c r="E237" i="3"/>
  <c r="F237" i="3"/>
  <c r="G237" i="3"/>
  <c r="H237" i="3"/>
  <c r="E240" i="3"/>
  <c r="F240" i="3"/>
  <c r="G240" i="3"/>
  <c r="H240" i="3"/>
  <c r="E241" i="3"/>
  <c r="F241" i="3"/>
  <c r="G241" i="3"/>
  <c r="H241" i="3"/>
  <c r="E242" i="3"/>
  <c r="F242" i="3"/>
  <c r="G242" i="3"/>
  <c r="H242" i="3"/>
  <c r="E243" i="3"/>
  <c r="F243" i="3"/>
  <c r="G243" i="3"/>
  <c r="H243" i="3"/>
  <c r="E244" i="3"/>
  <c r="F244" i="3"/>
  <c r="G244" i="3"/>
  <c r="H244" i="3"/>
  <c r="E245" i="3"/>
  <c r="F245" i="3"/>
  <c r="G245" i="3"/>
  <c r="H245" i="3"/>
  <c r="E246" i="3"/>
  <c r="F246" i="3"/>
  <c r="G246" i="3"/>
  <c r="H246" i="3"/>
  <c r="E247" i="3"/>
  <c r="F247" i="3"/>
  <c r="G247" i="3"/>
  <c r="H247" i="3"/>
  <c r="E248" i="3"/>
  <c r="F248" i="3"/>
  <c r="G248" i="3"/>
  <c r="H248" i="3"/>
  <c r="E249" i="3"/>
  <c r="F249" i="3"/>
  <c r="G249" i="3"/>
  <c r="H249" i="3"/>
  <c r="E250" i="3"/>
  <c r="F250" i="3"/>
  <c r="G250" i="3"/>
  <c r="H250" i="3"/>
  <c r="E251" i="3"/>
  <c r="F251" i="3"/>
  <c r="G251" i="3"/>
  <c r="H251" i="3"/>
  <c r="E252" i="3"/>
  <c r="F252" i="3"/>
  <c r="G252" i="3"/>
  <c r="H252" i="3"/>
  <c r="E253" i="3"/>
  <c r="F253" i="3"/>
  <c r="G253" i="3"/>
  <c r="H253" i="3"/>
  <c r="E254" i="3"/>
  <c r="F254" i="3"/>
  <c r="G254" i="3"/>
  <c r="H254" i="3"/>
  <c r="E255" i="3"/>
  <c r="F255" i="3"/>
  <c r="G255" i="3"/>
  <c r="H255" i="3"/>
  <c r="E256" i="3"/>
  <c r="F256" i="3"/>
  <c r="G256" i="3"/>
  <c r="H256" i="3"/>
  <c r="E257" i="3"/>
  <c r="F257" i="3"/>
  <c r="G257" i="3"/>
  <c r="H257" i="3"/>
  <c r="E258" i="3"/>
  <c r="F258" i="3"/>
  <c r="G258" i="3"/>
  <c r="H258" i="3"/>
  <c r="E259" i="3"/>
  <c r="F259" i="3"/>
  <c r="G259" i="3"/>
  <c r="H259" i="3"/>
  <c r="E260" i="3"/>
  <c r="F260" i="3"/>
  <c r="G260" i="3"/>
  <c r="H260" i="3"/>
  <c r="E261" i="3"/>
  <c r="F261" i="3"/>
  <c r="G261" i="3"/>
  <c r="H261" i="3"/>
  <c r="E262" i="3"/>
  <c r="F262" i="3"/>
  <c r="G262" i="3"/>
  <c r="H262" i="3"/>
  <c r="E263" i="3"/>
  <c r="F263" i="3"/>
  <c r="G263" i="3"/>
  <c r="H263" i="3"/>
  <c r="E264" i="3"/>
  <c r="F264" i="3"/>
  <c r="G264" i="3"/>
  <c r="H264" i="3"/>
  <c r="E265" i="3"/>
  <c r="F265" i="3"/>
  <c r="G265" i="3"/>
  <c r="H265" i="3"/>
  <c r="E266" i="3"/>
  <c r="F266" i="3"/>
  <c r="G266" i="3"/>
  <c r="H266" i="3"/>
  <c r="E267" i="3"/>
  <c r="F267" i="3"/>
  <c r="G267" i="3"/>
  <c r="H267" i="3"/>
  <c r="E268" i="3"/>
  <c r="F268" i="3"/>
  <c r="G268" i="3"/>
  <c r="H268" i="3"/>
  <c r="E269" i="3"/>
  <c r="F269" i="3"/>
  <c r="G269" i="3"/>
  <c r="H269" i="3"/>
  <c r="E270" i="3"/>
  <c r="F270" i="3"/>
  <c r="G270" i="3"/>
  <c r="H270" i="3"/>
  <c r="E276" i="3"/>
  <c r="F276" i="3"/>
  <c r="G276" i="3"/>
  <c r="H276" i="3"/>
  <c r="E277" i="3"/>
  <c r="F277" i="3"/>
  <c r="G277" i="3"/>
  <c r="H277" i="3"/>
  <c r="E278" i="3"/>
  <c r="F278" i="3"/>
  <c r="G278" i="3"/>
  <c r="H278" i="3"/>
  <c r="E279" i="3"/>
  <c r="F279" i="3"/>
  <c r="G279" i="3"/>
  <c r="H279" i="3"/>
  <c r="E280" i="3"/>
  <c r="F280" i="3"/>
  <c r="G280" i="3"/>
  <c r="H280" i="3"/>
  <c r="E281" i="3"/>
  <c r="F281" i="3"/>
  <c r="G281" i="3"/>
  <c r="H281" i="3"/>
  <c r="E282" i="3"/>
  <c r="F282" i="3"/>
  <c r="G282" i="3"/>
  <c r="H282" i="3"/>
  <c r="E283" i="3"/>
  <c r="F283" i="3"/>
  <c r="G283" i="3"/>
  <c r="H283" i="3"/>
  <c r="E284" i="3"/>
  <c r="F284" i="3"/>
  <c r="G284" i="3"/>
  <c r="H284" i="3"/>
  <c r="E285" i="3"/>
  <c r="F285" i="3"/>
  <c r="G285" i="3"/>
  <c r="H285" i="3"/>
  <c r="E286" i="3"/>
  <c r="F286" i="3"/>
  <c r="G286" i="3"/>
  <c r="H286" i="3"/>
  <c r="E287" i="3"/>
  <c r="F287" i="3"/>
  <c r="G287" i="3"/>
  <c r="H287" i="3"/>
  <c r="E288" i="3"/>
  <c r="F288" i="3"/>
  <c r="G288" i="3"/>
  <c r="H288" i="3"/>
  <c r="E289" i="3"/>
  <c r="F289" i="3"/>
  <c r="G289" i="3"/>
  <c r="H289" i="3"/>
  <c r="E290" i="3"/>
  <c r="F290" i="3"/>
  <c r="G290" i="3"/>
  <c r="H290" i="3"/>
  <c r="E291" i="3"/>
  <c r="F291" i="3"/>
  <c r="G291" i="3"/>
  <c r="H291" i="3"/>
  <c r="E292" i="3"/>
  <c r="F292" i="3"/>
  <c r="G292" i="3"/>
  <c r="H292" i="3"/>
  <c r="E293" i="3"/>
  <c r="F293" i="3"/>
  <c r="G293" i="3"/>
  <c r="H293" i="3"/>
  <c r="E294" i="3"/>
  <c r="F294" i="3"/>
  <c r="G294" i="3"/>
  <c r="H294" i="3"/>
  <c r="E295" i="3"/>
  <c r="F295" i="3"/>
  <c r="G295" i="3"/>
  <c r="H295" i="3"/>
  <c r="E296" i="3"/>
  <c r="F296" i="3"/>
  <c r="G296" i="3"/>
  <c r="H296" i="3"/>
  <c r="E297" i="3"/>
  <c r="F297" i="3"/>
  <c r="G297" i="3"/>
  <c r="H297" i="3"/>
  <c r="E298" i="3"/>
  <c r="F298" i="3"/>
  <c r="G298" i="3"/>
  <c r="H298" i="3"/>
  <c r="E299" i="3"/>
  <c r="F299" i="3"/>
  <c r="G299" i="3"/>
  <c r="H299" i="3"/>
  <c r="E300" i="3"/>
  <c r="F300" i="3"/>
  <c r="G300" i="3"/>
  <c r="H300" i="3"/>
  <c r="E301" i="3"/>
  <c r="F301" i="3"/>
  <c r="G301" i="3"/>
  <c r="H301" i="3"/>
  <c r="E302" i="3"/>
  <c r="F302" i="3"/>
  <c r="G302" i="3"/>
  <c r="H302" i="3"/>
  <c r="E303" i="3"/>
  <c r="F303" i="3"/>
  <c r="G303" i="3"/>
  <c r="H303" i="3"/>
  <c r="E304" i="3"/>
  <c r="F304" i="3"/>
  <c r="G304" i="3"/>
  <c r="H304" i="3"/>
  <c r="E305" i="3"/>
  <c r="F305" i="3"/>
  <c r="G305" i="3"/>
  <c r="H305" i="3"/>
  <c r="E306" i="3"/>
  <c r="F306" i="3"/>
  <c r="G306" i="3"/>
  <c r="H306" i="3"/>
  <c r="E307" i="3"/>
  <c r="F307" i="3"/>
  <c r="G307" i="3"/>
  <c r="H307" i="3"/>
  <c r="E308" i="3"/>
  <c r="F308" i="3"/>
  <c r="G308" i="3"/>
  <c r="H308" i="3"/>
  <c r="E309" i="3"/>
  <c r="F309" i="3"/>
  <c r="G309" i="3"/>
  <c r="H309" i="3"/>
  <c r="E310" i="3"/>
  <c r="F310" i="3"/>
  <c r="G310" i="3"/>
  <c r="H310" i="3"/>
  <c r="E311" i="3"/>
  <c r="F311" i="3"/>
  <c r="G311" i="3"/>
  <c r="H311" i="3"/>
  <c r="E312" i="3"/>
  <c r="F312" i="3"/>
  <c r="G312" i="3"/>
  <c r="H312" i="3"/>
  <c r="E313" i="3"/>
  <c r="F313" i="3"/>
  <c r="G313" i="3"/>
  <c r="H313" i="3"/>
  <c r="E314" i="3"/>
  <c r="F314" i="3"/>
  <c r="G314" i="3"/>
  <c r="H314" i="3"/>
  <c r="E315" i="3"/>
  <c r="F315" i="3"/>
  <c r="G315" i="3"/>
  <c r="H315" i="3"/>
  <c r="E316" i="3"/>
  <c r="F316" i="3"/>
  <c r="G316" i="3"/>
  <c r="H316" i="3"/>
  <c r="E317" i="3"/>
  <c r="F317" i="3"/>
  <c r="G317" i="3"/>
  <c r="H317" i="3"/>
  <c r="E318" i="3"/>
  <c r="F318" i="3"/>
  <c r="G318" i="3"/>
  <c r="H318" i="3"/>
  <c r="E319" i="3"/>
  <c r="F319" i="3"/>
  <c r="G319" i="3"/>
  <c r="H319" i="3"/>
  <c r="E320" i="3"/>
  <c r="F320" i="3"/>
  <c r="G320" i="3"/>
  <c r="H320" i="3"/>
  <c r="E321" i="3"/>
  <c r="F321" i="3"/>
  <c r="G321" i="3"/>
  <c r="H321" i="3"/>
  <c r="E322" i="3"/>
  <c r="F322" i="3"/>
  <c r="G322" i="3"/>
  <c r="H322" i="3"/>
  <c r="E323" i="3"/>
  <c r="F323" i="3"/>
  <c r="G323" i="3"/>
  <c r="H323" i="3"/>
  <c r="E324" i="3"/>
  <c r="F324" i="3"/>
  <c r="G324" i="3"/>
  <c r="H324" i="3"/>
  <c r="E325" i="3"/>
  <c r="F325" i="3"/>
  <c r="G325" i="3"/>
  <c r="H325" i="3"/>
  <c r="E326" i="3"/>
  <c r="F326" i="3"/>
  <c r="G326" i="3"/>
  <c r="H326" i="3"/>
  <c r="E327" i="3"/>
  <c r="F327" i="3"/>
  <c r="G327" i="3"/>
  <c r="H327" i="3"/>
  <c r="E328" i="3"/>
  <c r="F328" i="3"/>
  <c r="G328" i="3"/>
  <c r="H328" i="3"/>
  <c r="E329" i="3"/>
  <c r="F329" i="3"/>
  <c r="G329" i="3"/>
  <c r="H329" i="3"/>
  <c r="E330" i="3"/>
  <c r="F330" i="3"/>
  <c r="G330" i="3"/>
  <c r="H330" i="3"/>
  <c r="E331" i="3"/>
  <c r="F331" i="3"/>
  <c r="G331" i="3"/>
  <c r="H331" i="3"/>
  <c r="E332" i="3"/>
  <c r="F332" i="3"/>
  <c r="G332" i="3"/>
  <c r="H332" i="3"/>
  <c r="E333" i="3"/>
  <c r="F333" i="3"/>
  <c r="G333" i="3"/>
  <c r="H333" i="3"/>
  <c r="E334" i="3"/>
  <c r="F334" i="3"/>
  <c r="G334" i="3"/>
  <c r="H334" i="3"/>
  <c r="E335" i="3"/>
  <c r="F335" i="3"/>
  <c r="G335" i="3"/>
  <c r="H335" i="3"/>
  <c r="E336" i="3"/>
  <c r="F336" i="3"/>
  <c r="G336" i="3"/>
  <c r="H336" i="3"/>
  <c r="E340" i="3"/>
  <c r="F340" i="3"/>
  <c r="G340" i="3"/>
  <c r="H340" i="3"/>
  <c r="E341" i="3"/>
  <c r="F341" i="3"/>
  <c r="G341" i="3"/>
  <c r="H341" i="3"/>
  <c r="E342" i="3"/>
  <c r="F342" i="3"/>
  <c r="G342" i="3"/>
  <c r="H342" i="3"/>
  <c r="E343" i="3"/>
  <c r="F343" i="3"/>
  <c r="G343" i="3"/>
  <c r="H343" i="3"/>
  <c r="E344" i="3"/>
  <c r="F344" i="3"/>
  <c r="G344" i="3"/>
  <c r="H344" i="3"/>
  <c r="E345" i="3"/>
  <c r="F345" i="3"/>
  <c r="G345" i="3"/>
  <c r="H345" i="3"/>
  <c r="E346" i="3"/>
  <c r="F346" i="3"/>
  <c r="G346" i="3"/>
  <c r="H346" i="3"/>
  <c r="E347" i="3"/>
  <c r="F347" i="3"/>
  <c r="G347" i="3"/>
  <c r="H347" i="3"/>
  <c r="E348" i="3"/>
  <c r="F348" i="3"/>
  <c r="G348" i="3"/>
  <c r="H348" i="3"/>
  <c r="E349" i="3"/>
  <c r="F349" i="3"/>
  <c r="G349" i="3"/>
  <c r="H349" i="3"/>
  <c r="E350" i="3"/>
  <c r="F350" i="3"/>
  <c r="G350" i="3"/>
  <c r="H350" i="3"/>
  <c r="E351" i="3"/>
  <c r="F351" i="3"/>
  <c r="G351" i="3"/>
  <c r="H351" i="3"/>
  <c r="E352" i="3"/>
  <c r="F352" i="3"/>
  <c r="G352" i="3"/>
  <c r="H352" i="3"/>
  <c r="E353" i="3"/>
  <c r="F353" i="3"/>
  <c r="G353" i="3"/>
  <c r="H353" i="3"/>
  <c r="E354" i="3"/>
  <c r="F354" i="3"/>
  <c r="G354" i="3"/>
  <c r="H354" i="3"/>
  <c r="E355" i="3"/>
  <c r="F355" i="3"/>
  <c r="G355" i="3"/>
  <c r="H355" i="3"/>
  <c r="E356" i="3"/>
  <c r="F356" i="3"/>
  <c r="G356" i="3"/>
  <c r="H356" i="3"/>
  <c r="E357" i="3"/>
  <c r="F357" i="3"/>
  <c r="G357" i="3"/>
  <c r="H357" i="3"/>
  <c r="E358" i="3"/>
  <c r="F358" i="3"/>
  <c r="G358" i="3"/>
  <c r="H358" i="3"/>
  <c r="E359" i="3"/>
  <c r="F359" i="3"/>
  <c r="G359" i="3"/>
  <c r="H359" i="3"/>
  <c r="E360" i="3"/>
  <c r="F360" i="3"/>
  <c r="G360" i="3"/>
  <c r="H360" i="3"/>
  <c r="E361" i="3"/>
  <c r="F361" i="3"/>
  <c r="G361" i="3"/>
  <c r="H361" i="3"/>
  <c r="E362" i="3"/>
  <c r="F362" i="3"/>
  <c r="G362" i="3"/>
  <c r="H362" i="3"/>
  <c r="E363" i="3"/>
  <c r="F363" i="3"/>
  <c r="G363" i="3"/>
  <c r="H363" i="3"/>
  <c r="E364" i="3"/>
  <c r="F364" i="3"/>
  <c r="G364" i="3"/>
  <c r="H364" i="3"/>
  <c r="E365" i="3"/>
  <c r="F365" i="3"/>
  <c r="G365" i="3"/>
  <c r="H365" i="3"/>
  <c r="E366" i="3"/>
  <c r="F366" i="3"/>
  <c r="G366" i="3"/>
  <c r="H366" i="3"/>
  <c r="E367" i="3"/>
  <c r="F367" i="3"/>
  <c r="G367" i="3"/>
  <c r="H367" i="3"/>
  <c r="E368" i="3"/>
  <c r="F368" i="3"/>
  <c r="G368" i="3"/>
  <c r="H368" i="3"/>
  <c r="E369" i="3"/>
  <c r="F369" i="3"/>
  <c r="G369" i="3"/>
  <c r="H369" i="3"/>
  <c r="E375" i="3"/>
  <c r="F375" i="3"/>
  <c r="G375" i="3"/>
  <c r="H375" i="3"/>
  <c r="E376" i="3"/>
  <c r="F376" i="3"/>
  <c r="G376" i="3"/>
  <c r="H376" i="3"/>
  <c r="E377" i="3"/>
  <c r="F377" i="3"/>
  <c r="G377" i="3"/>
  <c r="H377" i="3"/>
  <c r="E378" i="3"/>
  <c r="F378" i="3"/>
  <c r="G378" i="3"/>
  <c r="H378" i="3"/>
  <c r="E379" i="3"/>
  <c r="F379" i="3"/>
  <c r="G379" i="3"/>
  <c r="H379" i="3"/>
  <c r="E380" i="3"/>
  <c r="F380" i="3"/>
  <c r="G380" i="3"/>
  <c r="H380" i="3"/>
  <c r="E381" i="3"/>
  <c r="F381" i="3"/>
  <c r="G381" i="3"/>
  <c r="H381" i="3"/>
  <c r="E382" i="3"/>
  <c r="F382" i="3"/>
  <c r="G382" i="3"/>
  <c r="H382" i="3"/>
  <c r="E383" i="3"/>
  <c r="F383" i="3"/>
  <c r="G383" i="3"/>
  <c r="H383" i="3"/>
  <c r="E384" i="3"/>
  <c r="F384" i="3"/>
  <c r="G384" i="3"/>
  <c r="H384" i="3"/>
  <c r="E385" i="3"/>
  <c r="F385" i="3"/>
  <c r="G385" i="3"/>
  <c r="H385" i="3"/>
  <c r="E386" i="3"/>
  <c r="F386" i="3"/>
  <c r="G386" i="3"/>
  <c r="H386" i="3"/>
  <c r="E387" i="3"/>
  <c r="F387" i="3"/>
  <c r="G387" i="3"/>
  <c r="H387" i="3"/>
  <c r="E388" i="3"/>
  <c r="F388" i="3"/>
  <c r="G388" i="3"/>
  <c r="H388" i="3"/>
  <c r="E389" i="3"/>
  <c r="F389" i="3"/>
  <c r="G389" i="3"/>
  <c r="H389" i="3"/>
  <c r="E390" i="3"/>
  <c r="F390" i="3"/>
  <c r="G390" i="3"/>
  <c r="H390" i="3"/>
  <c r="E391" i="3"/>
  <c r="F391" i="3"/>
  <c r="G391" i="3"/>
  <c r="H391" i="3"/>
  <c r="E392" i="3"/>
  <c r="F392" i="3"/>
  <c r="G392" i="3"/>
  <c r="H392" i="3"/>
  <c r="E393" i="3"/>
  <c r="F393" i="3"/>
  <c r="G393" i="3"/>
  <c r="H393" i="3"/>
  <c r="E394" i="3"/>
  <c r="F394" i="3"/>
  <c r="G394" i="3"/>
  <c r="H394" i="3"/>
  <c r="E395" i="3"/>
  <c r="F395" i="3"/>
  <c r="G395" i="3"/>
  <c r="H395" i="3"/>
  <c r="E396" i="3"/>
  <c r="F396" i="3"/>
  <c r="G396" i="3"/>
  <c r="H396" i="3"/>
  <c r="E397" i="3"/>
  <c r="F397" i="3"/>
  <c r="G397" i="3"/>
  <c r="H397" i="3"/>
  <c r="E398" i="3"/>
  <c r="F398" i="3"/>
  <c r="G398" i="3"/>
  <c r="H398" i="3"/>
  <c r="E399" i="3"/>
  <c r="F399" i="3"/>
  <c r="G399" i="3"/>
  <c r="H399" i="3"/>
  <c r="E400" i="3"/>
  <c r="F400" i="3"/>
  <c r="G400" i="3"/>
  <c r="H400" i="3"/>
  <c r="E401" i="3"/>
  <c r="F401" i="3"/>
  <c r="G401" i="3"/>
  <c r="H401" i="3"/>
  <c r="E402" i="3"/>
  <c r="F402" i="3"/>
  <c r="G402" i="3"/>
  <c r="H402" i="3"/>
  <c r="E403" i="3"/>
  <c r="F403" i="3"/>
  <c r="G403" i="3"/>
  <c r="H403" i="3"/>
  <c r="E404" i="3"/>
  <c r="F404" i="3"/>
  <c r="G404" i="3"/>
  <c r="H404" i="3"/>
  <c r="E405" i="3"/>
  <c r="F405" i="3"/>
  <c r="G405" i="3"/>
  <c r="H405" i="3"/>
  <c r="H3" i="3"/>
  <c r="G3" i="3"/>
  <c r="F3" i="3"/>
  <c r="E3" i="3"/>
  <c r="V42" i="2"/>
  <c r="V45" i="2"/>
  <c r="Q31" i="2"/>
  <c r="Q40" i="2"/>
  <c r="Q10" i="2"/>
  <c r="Q27" i="2"/>
  <c r="Q45" i="2"/>
  <c r="Q17" i="2"/>
  <c r="Q22" i="2"/>
  <c r="V46" i="2"/>
  <c r="V37" i="2"/>
  <c r="Q21" i="2"/>
  <c r="Q48" i="2"/>
  <c r="Q18" i="2"/>
  <c r="Q5" i="2"/>
  <c r="Q6" i="2"/>
  <c r="Q38" i="2"/>
  <c r="Q4" i="2"/>
  <c r="V39" i="2"/>
  <c r="V41" i="2"/>
  <c r="Q39" i="2"/>
  <c r="Q9" i="2"/>
  <c r="Q26" i="2"/>
  <c r="Q43" i="2"/>
  <c r="Q14" i="2"/>
  <c r="V43" i="2"/>
  <c r="Q13" i="2"/>
  <c r="Q47" i="2"/>
  <c r="V47" i="2"/>
  <c r="Q46" i="2"/>
  <c r="Q8" i="2"/>
  <c r="Q25" i="2"/>
  <c r="Q42" i="2"/>
  <c r="Q12" i="2"/>
  <c r="Q30" i="2"/>
  <c r="Q32" i="2"/>
  <c r="Q44" i="2"/>
  <c r="V40" i="2"/>
  <c r="Q7" i="2"/>
  <c r="Q16" i="2"/>
  <c r="Q2" i="2"/>
  <c r="Q3" i="2"/>
  <c r="Q20" i="2"/>
  <c r="Q29" i="2"/>
  <c r="V38" i="2"/>
  <c r="Q37" i="2"/>
  <c r="V44" i="2"/>
  <c r="Q15" i="2"/>
  <c r="Q24" i="2"/>
  <c r="Q41" i="2"/>
  <c r="Q11" i="2"/>
  <c r="Q28" i="2"/>
  <c r="V48" i="2"/>
  <c r="Q19" i="2"/>
  <c r="Q23" i="2"/>
  <c r="O9" i="2"/>
  <c r="O6" i="2"/>
  <c r="O15" i="2"/>
  <c r="O11" i="2"/>
  <c r="T46" i="2"/>
  <c r="T40" i="2"/>
  <c r="O17" i="2"/>
  <c r="O26" i="2"/>
  <c r="O30" i="2"/>
  <c r="O44" i="2"/>
  <c r="T44" i="2"/>
  <c r="O7" i="2"/>
  <c r="O39" i="2"/>
  <c r="O41" i="2"/>
  <c r="O37" i="2"/>
  <c r="T45" i="2"/>
  <c r="O28" i="2"/>
  <c r="O13" i="2"/>
  <c r="T48" i="2"/>
  <c r="O18" i="2"/>
  <c r="O3" i="2"/>
  <c r="T47" i="2"/>
  <c r="O19" i="2"/>
  <c r="O2" i="2"/>
  <c r="O45" i="2"/>
  <c r="O5" i="2"/>
  <c r="O46" i="2"/>
  <c r="O4" i="2"/>
  <c r="O22" i="2"/>
  <c r="O38" i="2"/>
  <c r="O43" i="2"/>
  <c r="T43" i="2"/>
  <c r="O10" i="2"/>
  <c r="O42" i="2"/>
  <c r="O23" i="2"/>
  <c r="O24" i="2"/>
  <c r="O8" i="2"/>
  <c r="T41" i="2"/>
  <c r="O29" i="2"/>
  <c r="T42" i="2"/>
  <c r="O20" i="2"/>
  <c r="O14" i="2"/>
  <c r="O16" i="2"/>
  <c r="O27" i="2"/>
  <c r="O25" i="2"/>
  <c r="T38" i="2"/>
  <c r="O21" i="2"/>
  <c r="O32" i="2"/>
  <c r="T39" i="2"/>
  <c r="O47" i="2"/>
  <c r="T37" i="2"/>
  <c r="O48" i="2"/>
  <c r="O40" i="2"/>
  <c r="O31" i="2"/>
  <c r="O12" i="2"/>
  <c r="N2" i="2"/>
  <c r="N12" i="2"/>
  <c r="N41" i="2"/>
  <c r="N23" i="2"/>
  <c r="N37" i="2"/>
  <c r="S45" i="2"/>
  <c r="N10" i="2"/>
  <c r="N26" i="2"/>
  <c r="S37" i="2"/>
  <c r="N11" i="2"/>
  <c r="N21" i="2"/>
  <c r="S40" i="2"/>
  <c r="S42" i="2"/>
  <c r="N4" i="2"/>
  <c r="N20" i="2"/>
  <c r="N3" i="2"/>
  <c r="N29" i="2"/>
  <c r="N14" i="2"/>
  <c r="S43" i="2"/>
  <c r="N18" i="2"/>
  <c r="S46" i="2"/>
  <c r="N40" i="2"/>
  <c r="N25" i="2"/>
  <c r="S41" i="2"/>
  <c r="S38" i="2"/>
  <c r="N46" i="2"/>
  <c r="S44" i="2"/>
  <c r="S48" i="2"/>
  <c r="N30" i="2"/>
  <c r="S39" i="2"/>
  <c r="N44" i="2"/>
  <c r="N32" i="2"/>
  <c r="N15" i="2"/>
  <c r="S47" i="2"/>
  <c r="N38" i="2"/>
  <c r="N16" i="2"/>
  <c r="N42" i="2"/>
  <c r="N7" i="2"/>
  <c r="N48" i="2"/>
  <c r="N13" i="2"/>
  <c r="N6" i="2"/>
  <c r="N22" i="2"/>
  <c r="N39" i="2"/>
  <c r="N5" i="2"/>
  <c r="N43" i="2"/>
  <c r="N9" i="2"/>
  <c r="N45" i="2"/>
  <c r="N31" i="2"/>
  <c r="N8" i="2"/>
  <c r="N28" i="2"/>
  <c r="N24" i="2"/>
  <c r="N19" i="2"/>
  <c r="N47" i="2"/>
  <c r="N27" i="2"/>
  <c r="N17" i="2"/>
  <c r="P48" i="2"/>
  <c r="P5" i="2"/>
  <c r="P32" i="2"/>
  <c r="P30" i="2"/>
  <c r="P10" i="2"/>
  <c r="P25" i="2"/>
  <c r="P44" i="2"/>
  <c r="P14" i="2"/>
  <c r="P37" i="2"/>
  <c r="P9" i="2"/>
  <c r="P17" i="2"/>
  <c r="P21" i="2"/>
  <c r="U40" i="2"/>
  <c r="P29" i="2"/>
  <c r="P13" i="2"/>
  <c r="P27" i="2"/>
  <c r="P2" i="2"/>
  <c r="P22" i="2"/>
  <c r="P41" i="2"/>
  <c r="P6" i="2"/>
  <c r="U46" i="2"/>
  <c r="U39" i="2"/>
  <c r="U47" i="2"/>
  <c r="P4" i="2"/>
  <c r="P42" i="2"/>
  <c r="U37" i="2"/>
  <c r="U38" i="2"/>
  <c r="U43" i="2"/>
  <c r="U44" i="2"/>
  <c r="U45" i="2"/>
  <c r="U48" i="2"/>
  <c r="U41" i="2"/>
  <c r="P7" i="2"/>
  <c r="U42" i="2"/>
  <c r="P15" i="2"/>
  <c r="P19" i="2"/>
  <c r="P38" i="2"/>
  <c r="P46" i="2"/>
  <c r="P3" i="2"/>
  <c r="P26" i="2"/>
  <c r="P11" i="2"/>
  <c r="P39" i="2"/>
  <c r="P43" i="2"/>
  <c r="P23" i="2"/>
  <c r="P31" i="2"/>
  <c r="P45" i="2"/>
  <c r="P16" i="2"/>
  <c r="P18" i="2"/>
  <c r="P24" i="2"/>
  <c r="P28" i="2"/>
  <c r="P47" i="2"/>
  <c r="P8" i="2"/>
  <c r="P12" i="2"/>
  <c r="P40" i="2"/>
  <c r="P20" i="2"/>
  <c r="C64" i="2"/>
  <c r="B64" i="2"/>
  <c r="E65" i="2"/>
  <c r="B62" i="2"/>
  <c r="C67" i="2"/>
  <c r="C61" i="2"/>
  <c r="D58" i="2"/>
  <c r="B59" i="2"/>
  <c r="B63" i="2"/>
  <c r="D59" i="2"/>
  <c r="E62" i="2"/>
  <c r="B66" i="2"/>
  <c r="E61" i="2"/>
  <c r="E67" i="2"/>
  <c r="E58" i="2"/>
  <c r="D60" i="2"/>
  <c r="D63" i="2"/>
  <c r="C63" i="2"/>
  <c r="E59" i="2"/>
  <c r="C60" i="2"/>
  <c r="B58" i="2"/>
  <c r="E63" i="2"/>
  <c r="B60" i="2"/>
  <c r="E66" i="2"/>
  <c r="C66" i="2"/>
  <c r="C59" i="2"/>
  <c r="D61" i="2"/>
  <c r="C58" i="2"/>
  <c r="E64" i="2"/>
  <c r="B67" i="2"/>
  <c r="E60" i="2"/>
  <c r="D67" i="2"/>
  <c r="D62" i="2"/>
  <c r="D64" i="2"/>
  <c r="C65" i="2"/>
  <c r="C62" i="2"/>
  <c r="B61" i="2"/>
  <c r="D66" i="2"/>
  <c r="D65" i="2"/>
  <c r="B65" i="2"/>
  <c r="E68" i="2" l="1"/>
  <c r="E42" i="2" s="1"/>
  <c r="C68" i="2"/>
  <c r="E40" i="2" s="1"/>
  <c r="B68" i="2"/>
  <c r="G39" i="2" s="1"/>
  <c r="D68" i="2"/>
  <c r="E41" i="2" s="1"/>
  <c r="P33" i="2"/>
  <c r="Q33" i="2"/>
  <c r="O33" i="2"/>
  <c r="N33" i="2"/>
  <c r="H2" i="2"/>
  <c r="K47" i="2" s="1"/>
  <c r="L41" i="2"/>
  <c r="L46" i="2"/>
  <c r="L45" i="2"/>
  <c r="L42" i="2"/>
  <c r="L37" i="2"/>
  <c r="L39" i="2"/>
  <c r="L43" i="2"/>
  <c r="L38" i="2"/>
  <c r="L47" i="2"/>
  <c r="L40" i="2"/>
  <c r="L48" i="2"/>
  <c r="L44" i="2"/>
  <c r="B30" i="2"/>
  <c r="C35" i="2"/>
  <c r="B5" i="2"/>
  <c r="B33" i="2"/>
  <c r="C32" i="2"/>
  <c r="B7" i="2"/>
  <c r="B34" i="2"/>
  <c r="B35" i="2"/>
  <c r="B6" i="2"/>
  <c r="C33" i="2"/>
  <c r="B8" i="2"/>
  <c r="C31" i="2"/>
  <c r="B9" i="2"/>
  <c r="C34" i="2"/>
  <c r="C30" i="2"/>
  <c r="B32" i="2"/>
  <c r="B31" i="2"/>
  <c r="E39" i="2" l="1"/>
  <c r="G40" i="2"/>
  <c r="G41" i="2"/>
  <c r="G42" i="2"/>
  <c r="L34" i="2"/>
  <c r="K35" i="2"/>
  <c r="L35" i="2"/>
  <c r="J39" i="2"/>
  <c r="K40" i="2"/>
  <c r="K42" i="2"/>
  <c r="K43" i="2"/>
  <c r="K48" i="2"/>
  <c r="J37" i="2"/>
  <c r="J41" i="2"/>
  <c r="J42" i="2"/>
  <c r="K46" i="2"/>
  <c r="J43" i="2"/>
  <c r="J44" i="2"/>
  <c r="J40" i="2"/>
  <c r="K38" i="2"/>
  <c r="K39" i="2"/>
  <c r="K37" i="2"/>
  <c r="J38" i="2"/>
  <c r="K45" i="2"/>
  <c r="K44" i="2"/>
  <c r="J46" i="2"/>
  <c r="K41" i="2"/>
  <c r="J45" i="2"/>
  <c r="J47" i="2"/>
  <c r="J48" i="2"/>
  <c r="M41" i="2" l="1"/>
  <c r="C54" i="2"/>
  <c r="B54" i="2"/>
  <c r="B52" i="2"/>
  <c r="C52" i="2"/>
  <c r="B53" i="2"/>
  <c r="C53" i="2"/>
  <c r="C51" i="2"/>
  <c r="B51" i="2"/>
  <c r="M39" i="2"/>
  <c r="M37" i="2"/>
  <c r="M45" i="2"/>
  <c r="M43" i="2"/>
  <c r="M44" i="2"/>
  <c r="M42" i="2"/>
  <c r="M46" i="2"/>
  <c r="M40" i="2"/>
  <c r="M38" i="2"/>
  <c r="M47" i="2"/>
  <c r="M48"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2" i="2"/>
  <c r="N35" i="2"/>
  <c r="M35" i="2"/>
  <c r="L18" i="2"/>
  <c r="L10" i="2"/>
  <c r="L29" i="2"/>
  <c r="L23" i="2"/>
  <c r="L5" i="2"/>
  <c r="L2" i="2"/>
  <c r="L3" i="2"/>
  <c r="L25" i="2"/>
  <c r="L8" i="2"/>
  <c r="L9" i="2"/>
  <c r="L13" i="2"/>
  <c r="L26" i="2"/>
  <c r="L28" i="2"/>
  <c r="L24" i="2"/>
  <c r="L21" i="2"/>
  <c r="L16" i="2"/>
  <c r="L32" i="2"/>
  <c r="L17" i="2"/>
  <c r="L31" i="2"/>
  <c r="L6" i="2"/>
  <c r="K21" i="2"/>
  <c r="K29" i="2"/>
  <c r="K32" i="2"/>
  <c r="J25" i="2"/>
  <c r="J2" i="2"/>
  <c r="K11" i="2"/>
  <c r="J19" i="2"/>
  <c r="K15" i="2"/>
  <c r="J18" i="2"/>
  <c r="J4" i="2"/>
  <c r="K26" i="2"/>
  <c r="K5" i="2"/>
  <c r="J13" i="2"/>
  <c r="J27" i="2"/>
  <c r="K8" i="2"/>
  <c r="J6" i="2"/>
  <c r="K30" i="2"/>
  <c r="K25" i="2"/>
  <c r="K19" i="2"/>
  <c r="J10" i="2"/>
  <c r="J32" i="2"/>
  <c r="J9" i="2"/>
  <c r="J21" i="2"/>
  <c r="J26" i="2"/>
  <c r="K3" i="2"/>
  <c r="K4" i="2"/>
  <c r="K17" i="2"/>
  <c r="J16" i="2"/>
  <c r="J29" i="2"/>
  <c r="K20" i="2"/>
  <c r="K24" i="2"/>
  <c r="J5" i="2"/>
  <c r="K18" i="2"/>
  <c r="K12" i="2"/>
  <c r="J14" i="2"/>
  <c r="J24" i="2"/>
  <c r="K16" i="2"/>
  <c r="K2" i="2"/>
  <c r="K10" i="2"/>
  <c r="J8" i="2"/>
  <c r="J17" i="2"/>
  <c r="J30" i="2"/>
  <c r="K9" i="2"/>
  <c r="K14" i="2"/>
  <c r="K27" i="2"/>
  <c r="J7" i="2"/>
  <c r="J3" i="2"/>
  <c r="K6" i="2"/>
  <c r="K22" i="2"/>
  <c r="J12" i="2"/>
  <c r="K13" i="2"/>
  <c r="K28" i="2"/>
  <c r="M3" i="2" l="1"/>
  <c r="M2" i="2"/>
  <c r="M31" i="2"/>
  <c r="M25" i="2"/>
  <c r="M23" i="2"/>
  <c r="M6" i="2"/>
  <c r="M28" i="2"/>
  <c r="M17" i="2"/>
  <c r="M26" i="2"/>
  <c r="M16" i="2"/>
  <c r="M9" i="2"/>
  <c r="M29" i="2"/>
  <c r="M32" i="2"/>
  <c r="M10" i="2"/>
  <c r="M21" i="2"/>
  <c r="M8" i="2"/>
  <c r="M24" i="2"/>
  <c r="M13" i="2"/>
  <c r="M18" i="2"/>
  <c r="M5" i="2"/>
  <c r="C36" i="2"/>
  <c r="D31" i="2" s="1"/>
  <c r="B36" i="2"/>
  <c r="D30" i="2" s="1"/>
  <c r="L30" i="2"/>
  <c r="L14" i="2"/>
  <c r="L15" i="2"/>
  <c r="L12" i="2"/>
  <c r="L19" i="2"/>
  <c r="L11" i="2"/>
  <c r="L22" i="2"/>
  <c r="L20" i="2"/>
  <c r="L27" i="2"/>
  <c r="L4" i="2"/>
  <c r="L7" i="2"/>
  <c r="K23" i="2"/>
  <c r="K31" i="2"/>
  <c r="J20" i="2"/>
  <c r="J31" i="2"/>
  <c r="J11" i="2"/>
  <c r="J28" i="2"/>
  <c r="J23" i="2"/>
  <c r="J22" i="2"/>
  <c r="J15" i="2"/>
  <c r="K7" i="2"/>
  <c r="M12" i="2" l="1"/>
  <c r="M22" i="2"/>
  <c r="J33" i="2"/>
  <c r="M30" i="2"/>
  <c r="M7" i="2"/>
  <c r="M20" i="2"/>
  <c r="M15" i="2"/>
  <c r="M4" i="2"/>
  <c r="M19" i="2"/>
  <c r="K33" i="2"/>
  <c r="M14" i="2"/>
  <c r="M27" i="2"/>
  <c r="M11" i="2"/>
  <c r="C24" i="2"/>
  <c r="C25" i="2"/>
  <c r="C26" i="2"/>
  <c r="C23" i="2"/>
  <c r="E6" i="2"/>
  <c r="E7" i="2"/>
  <c r="E8" i="2"/>
  <c r="E9" i="2"/>
  <c r="E5" i="2"/>
  <c r="A11" i="2"/>
  <c r="L33" i="2" l="1"/>
  <c r="D6" i="2"/>
  <c r="D7" i="2"/>
  <c r="D8" i="2"/>
  <c r="D9" i="2"/>
  <c r="D5" i="2"/>
  <c r="C8" i="2" l="1"/>
  <c r="C7" i="2"/>
  <c r="C6" i="2"/>
  <c r="C5" i="2"/>
  <c r="C9" i="2"/>
  <c r="C11" i="2" s="1"/>
  <c r="C15" i="2" l="1"/>
  <c r="B15" i="2"/>
  <c r="C19" i="2"/>
  <c r="B19" i="2"/>
  <c r="B11" i="2"/>
  <c r="C17" i="2"/>
  <c r="B17" i="2"/>
  <c r="C13" i="2"/>
  <c r="B13" i="2"/>
  <c r="B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C17" authorId="0" shapeId="0" xr:uid="{788C49B8-32F9-41D0-90ED-51A0740A67C0}">
      <text>
        <r>
          <rPr>
            <b/>
            <sz val="9"/>
            <color indexed="81"/>
            <rFont val="Tahoma"/>
            <family val="2"/>
            <charset val="204"/>
          </rPr>
          <t xml:space="preserve">
ACCESS
DENIED 
</t>
        </r>
      </text>
    </comment>
    <comment ref="E17" authorId="0" shapeId="0" xr:uid="{97FD13E1-78D0-41E4-A45F-14F9D9B2BB01}">
      <text>
        <r>
          <rPr>
            <b/>
            <sz val="9"/>
            <color indexed="81"/>
            <rFont val="Tahoma"/>
            <family val="2"/>
            <charset val="204"/>
          </rPr>
          <t xml:space="preserve">
ACCESS
DENIED 
</t>
        </r>
      </text>
    </comment>
    <comment ref="G17" authorId="0" shapeId="0" xr:uid="{D29B1D31-D645-4A8C-8FC3-A758F9FC3F91}">
      <text>
        <r>
          <rPr>
            <b/>
            <sz val="9"/>
            <color indexed="81"/>
            <rFont val="Tahoma"/>
            <family val="2"/>
            <charset val="204"/>
          </rPr>
          <t xml:space="preserve">
ACCESS
DENIED 
</t>
        </r>
      </text>
    </comment>
    <comment ref="I17" authorId="0" shapeId="0" xr:uid="{554F4E1D-084E-4BF7-BA27-46F8E09CF746}">
      <text>
        <r>
          <rPr>
            <b/>
            <sz val="9"/>
            <color indexed="81"/>
            <rFont val="Tahoma"/>
            <family val="2"/>
            <charset val="204"/>
          </rPr>
          <t xml:space="preserve">
ACCESS
DENIED 
</t>
        </r>
      </text>
    </comment>
    <comment ref="J17" authorId="0" shapeId="0" xr:uid="{E52485FA-F1E0-4DE1-BFE3-D6F92A669E61}">
      <text>
        <r>
          <rPr>
            <b/>
            <sz val="9"/>
            <color indexed="81"/>
            <rFont val="Tahoma"/>
            <family val="2"/>
            <charset val="204"/>
          </rPr>
          <t xml:space="preserve">
ACCESS
DENIED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C17" authorId="0" shapeId="0" xr:uid="{7A7D6289-34D9-4AC7-B1F6-2DAE39519E22}">
      <text>
        <r>
          <rPr>
            <b/>
            <sz val="9"/>
            <color indexed="81"/>
            <rFont val="Tahoma"/>
            <family val="2"/>
            <charset val="204"/>
          </rPr>
          <t>Alex
+1(212)7XX-28-15</t>
        </r>
        <r>
          <rPr>
            <sz val="9"/>
            <color indexed="81"/>
            <rFont val="Tahoma"/>
            <family val="2"/>
            <charset val="204"/>
          </rPr>
          <t xml:space="preserve">
</t>
        </r>
        <r>
          <rPr>
            <b/>
            <sz val="9"/>
            <color indexed="81"/>
            <rFont val="Tahoma"/>
            <family val="2"/>
            <charset val="204"/>
          </rPr>
          <t xml:space="preserve">+1(504)1XX-13-75
</t>
        </r>
      </text>
    </comment>
    <comment ref="E17" authorId="0" shapeId="0" xr:uid="{C46F7DBC-08DD-4FB5-B746-2EE8C3C1EB9A}">
      <text>
        <r>
          <rPr>
            <b/>
            <sz val="9"/>
            <color indexed="81"/>
            <rFont val="Tahoma"/>
            <family val="2"/>
            <charset val="204"/>
          </rPr>
          <t>alex19XX@gmail.com</t>
        </r>
      </text>
    </comment>
    <comment ref="G17" authorId="0" shapeId="0" xr:uid="{03B0272E-A75A-491C-A0FA-9481E2F7702E}">
      <text>
        <r>
          <rPr>
            <b/>
            <sz val="9"/>
            <color indexed="81"/>
            <rFont val="Tahoma"/>
            <family val="2"/>
            <charset val="204"/>
          </rPr>
          <t>38XX RUTGERS ST NEW YORK NY 100XX-74XX USA</t>
        </r>
      </text>
    </comment>
    <comment ref="I17" authorId="0" shapeId="0" xr:uid="{E26DAEF6-9CF6-46CD-A7C9-BD5666330C6E}">
      <text>
        <r>
          <rPr>
            <b/>
            <sz val="9"/>
            <color indexed="81"/>
            <rFont val="Tahoma"/>
            <family val="2"/>
            <charset val="204"/>
          </rPr>
          <t>manager1X-XX</t>
        </r>
      </text>
    </comment>
    <comment ref="J17" authorId="0" shapeId="0" xr:uid="{D3D1985E-9ACD-4361-AE5E-4CC0F3E2A65E}">
      <text>
        <r>
          <rPr>
            <b/>
            <sz val="9"/>
            <color indexed="81"/>
            <rFont val="Tahoma"/>
            <family val="2"/>
            <charset val="204"/>
          </rPr>
          <t>Alex</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C17" authorId="0" shapeId="0" xr:uid="{7A7D6289-34D9-4AC7-B1F6-2DAE39519E22}">
      <text>
        <r>
          <rPr>
            <b/>
            <sz val="9"/>
            <color indexed="81"/>
            <rFont val="Tahoma"/>
            <family val="2"/>
            <charset val="204"/>
          </rPr>
          <t>Mark
+1(315)4XX-92-69</t>
        </r>
        <r>
          <rPr>
            <sz val="9"/>
            <color indexed="81"/>
            <rFont val="Tahoma"/>
            <family val="2"/>
            <charset val="204"/>
          </rPr>
          <t xml:space="preserve">
</t>
        </r>
        <r>
          <rPr>
            <b/>
            <sz val="9"/>
            <color indexed="81"/>
            <rFont val="Tahoma"/>
            <family val="2"/>
            <charset val="204"/>
          </rPr>
          <t xml:space="preserve">+1(800)5XX-05-55
</t>
        </r>
      </text>
    </comment>
    <comment ref="E17" authorId="0" shapeId="0" xr:uid="{C46F7DBC-08DD-4FB5-B746-2EE8C3C1EB9A}">
      <text>
        <r>
          <rPr>
            <b/>
            <sz val="9"/>
            <color indexed="81"/>
            <rFont val="Tahoma"/>
            <family val="2"/>
            <charset val="204"/>
          </rPr>
          <t>markmanager2-19XX@gmail.com</t>
        </r>
      </text>
    </comment>
    <comment ref="G17" authorId="0" shapeId="0" xr:uid="{03B0272E-A75A-491C-A0FA-9481E2F7702E}">
      <text>
        <r>
          <rPr>
            <b/>
            <sz val="9"/>
            <color indexed="81"/>
            <rFont val="Tahoma"/>
            <family val="2"/>
            <charset val="204"/>
          </rPr>
          <t>94XX 132ND ST SOUTH RICHMOND HILL NY 114XX-16XX USA</t>
        </r>
      </text>
    </comment>
    <comment ref="I17" authorId="0" shapeId="0" xr:uid="{E26DAEF6-9CF6-46CD-A7C9-BD5666330C6E}">
      <text>
        <r>
          <rPr>
            <b/>
            <sz val="9"/>
            <color indexed="81"/>
            <rFont val="Tahoma"/>
            <family val="2"/>
            <charset val="204"/>
          </rPr>
          <t>manager2X-XX</t>
        </r>
      </text>
    </comment>
    <comment ref="J17" authorId="0" shapeId="0" xr:uid="{D3D1985E-9ACD-4361-AE5E-4CC0F3E2A65E}">
      <text>
        <r>
          <rPr>
            <b/>
            <sz val="9"/>
            <color indexed="81"/>
            <rFont val="Tahoma"/>
            <family val="2"/>
            <charset val="204"/>
          </rPr>
          <t>Mark</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C17" authorId="0" shapeId="0" xr:uid="{7A7D6289-34D9-4AC7-B1F6-2DAE39519E22}">
      <text>
        <r>
          <rPr>
            <b/>
            <sz val="9"/>
            <color indexed="81"/>
            <rFont val="Tahoma"/>
            <family val="2"/>
            <charset val="204"/>
          </rPr>
          <t>Elizabeth
+1(718)2XX-22-77</t>
        </r>
        <r>
          <rPr>
            <sz val="9"/>
            <color indexed="81"/>
            <rFont val="Tahoma"/>
            <family val="2"/>
            <charset val="204"/>
          </rPr>
          <t xml:space="preserve">
</t>
        </r>
        <r>
          <rPr>
            <b/>
            <sz val="9"/>
            <color indexed="81"/>
            <rFont val="Tahoma"/>
            <family val="2"/>
            <charset val="204"/>
          </rPr>
          <t xml:space="preserve">+1(800)9XX-09-15
</t>
        </r>
      </text>
    </comment>
    <comment ref="E17" authorId="0" shapeId="0" xr:uid="{C46F7DBC-08DD-4FB5-B746-2EE8C3C1EB9A}">
      <text>
        <r>
          <rPr>
            <b/>
            <sz val="9"/>
            <color indexed="81"/>
            <rFont val="Tahoma"/>
            <family val="2"/>
            <charset val="204"/>
          </rPr>
          <t>elizabeth20XX@gmail.com</t>
        </r>
      </text>
    </comment>
    <comment ref="G17" authorId="0" shapeId="0" xr:uid="{03B0272E-A75A-491C-A0FA-9481E2F7702E}">
      <text>
        <r>
          <rPr>
            <b/>
            <sz val="9"/>
            <color indexed="81"/>
            <rFont val="Tahoma"/>
            <family val="2"/>
            <charset val="204"/>
          </rPr>
          <t>21XX NUTWOOD AVE SCHENECTADY NY 123XX-43XX USA</t>
        </r>
      </text>
    </comment>
    <comment ref="I17" authorId="0" shapeId="0" xr:uid="{E26DAEF6-9CF6-46CD-A7C9-BD5666330C6E}">
      <text>
        <r>
          <rPr>
            <b/>
            <sz val="9"/>
            <color indexed="81"/>
            <rFont val="Tahoma"/>
            <family val="2"/>
            <charset val="204"/>
          </rPr>
          <t>manager3X-XX</t>
        </r>
      </text>
    </comment>
    <comment ref="J17" authorId="0" shapeId="0" xr:uid="{D3D1985E-9ACD-4361-AE5E-4CC0F3E2A65E}">
      <text>
        <r>
          <rPr>
            <b/>
            <sz val="9"/>
            <color indexed="81"/>
            <rFont val="Tahoma"/>
            <family val="2"/>
            <charset val="204"/>
          </rPr>
          <t>Elizabeth</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C17" authorId="0" shapeId="0" xr:uid="{7A7D6289-34D9-4AC7-B1F6-2DAE39519E22}">
      <text>
        <r>
          <rPr>
            <b/>
            <sz val="9"/>
            <color indexed="81"/>
            <rFont val="Tahoma"/>
            <family val="2"/>
            <charset val="204"/>
          </rPr>
          <t>Yuna
+1(315)1XX-12-12</t>
        </r>
        <r>
          <rPr>
            <sz val="9"/>
            <color indexed="81"/>
            <rFont val="Tahoma"/>
            <family val="2"/>
            <charset val="204"/>
          </rPr>
          <t xml:space="preserve">
</t>
        </r>
        <r>
          <rPr>
            <b/>
            <sz val="9"/>
            <color indexed="81"/>
            <rFont val="Tahoma"/>
            <family val="2"/>
            <charset val="204"/>
          </rPr>
          <t xml:space="preserve">+1(800)4XX-44-45
</t>
        </r>
      </text>
    </comment>
    <comment ref="E17" authorId="0" shapeId="0" xr:uid="{C46F7DBC-08DD-4FB5-B746-2EE8C3C1EB9A}">
      <text>
        <r>
          <rPr>
            <b/>
            <sz val="9"/>
            <color indexed="81"/>
            <rFont val="Tahoma"/>
            <family val="2"/>
            <charset val="204"/>
          </rPr>
          <t>yuna19XX@gmail.com</t>
        </r>
      </text>
    </comment>
    <comment ref="G17" authorId="0" shapeId="0" xr:uid="{03B0272E-A75A-491C-A0FA-9481E2F7702E}">
      <text>
        <r>
          <rPr>
            <b/>
            <sz val="9"/>
            <color indexed="81"/>
            <rFont val="Tahoma"/>
            <family val="2"/>
            <charset val="204"/>
          </rPr>
          <t>18XX HILLSIDE AVE JAMAICA NY 114XX-48XX USA</t>
        </r>
      </text>
    </comment>
    <comment ref="I17" authorId="0" shapeId="0" xr:uid="{E26DAEF6-9CF6-46CD-A7C9-BD5666330C6E}">
      <text>
        <r>
          <rPr>
            <b/>
            <sz val="9"/>
            <color indexed="81"/>
            <rFont val="Tahoma"/>
            <family val="2"/>
            <charset val="204"/>
          </rPr>
          <t>manager4X-XX</t>
        </r>
      </text>
    </comment>
    <comment ref="J17" authorId="0" shapeId="0" xr:uid="{D3D1985E-9ACD-4361-AE5E-4CC0F3E2A65E}">
      <text>
        <r>
          <rPr>
            <b/>
            <sz val="9"/>
            <color indexed="81"/>
            <rFont val="Tahoma"/>
            <family val="2"/>
            <charset val="204"/>
          </rPr>
          <t>Yuna</t>
        </r>
      </text>
    </comment>
  </commentList>
</comments>
</file>

<file path=xl/sharedStrings.xml><?xml version="1.0" encoding="utf-8"?>
<sst xmlns="http://schemas.openxmlformats.org/spreadsheetml/2006/main" count="6491" uniqueCount="239">
  <si>
    <t>Email</t>
  </si>
  <si>
    <t>Password</t>
  </si>
  <si>
    <t>LOGIN</t>
  </si>
  <si>
    <t>Label</t>
  </si>
  <si>
    <t>Month</t>
  </si>
  <si>
    <t>Day</t>
  </si>
  <si>
    <t>Date</t>
  </si>
  <si>
    <t>JANUARY</t>
  </si>
  <si>
    <t>FEBRUARY</t>
  </si>
  <si>
    <t>MARCH</t>
  </si>
  <si>
    <t>APRIL</t>
  </si>
  <si>
    <t>MAY</t>
  </si>
  <si>
    <t>JUNE</t>
  </si>
  <si>
    <t>JULY</t>
  </si>
  <si>
    <t>AUGUST</t>
  </si>
  <si>
    <t>SEPTEMBER</t>
  </si>
  <si>
    <t>OCTOBER</t>
  </si>
  <si>
    <t>NOVEMBER</t>
  </si>
  <si>
    <t>DECEMBER</t>
  </si>
  <si>
    <t>CAC</t>
  </si>
  <si>
    <t>ROI</t>
  </si>
  <si>
    <t>CPA</t>
  </si>
  <si>
    <t>APR</t>
  </si>
  <si>
    <t>EPC</t>
  </si>
  <si>
    <t>X</t>
  </si>
  <si>
    <t>Y</t>
  </si>
  <si>
    <t>Indent</t>
  </si>
  <si>
    <t>Average</t>
  </si>
  <si>
    <t>Labels</t>
  </si>
  <si>
    <t>+1(315)4XX-92-69</t>
  </si>
  <si>
    <t>+1(800)5XX-05-55</t>
  </si>
  <si>
    <t>+1(212)7XX-28-15</t>
  </si>
  <si>
    <t>+1(504)1XX-13-75</t>
  </si>
  <si>
    <t>+1(718)2XX-22-77</t>
  </si>
  <si>
    <t>+1(800)9XX-09-15</t>
  </si>
  <si>
    <t>+1(315)1XX-12-12</t>
  </si>
  <si>
    <t>+1(800)4XX-44-45</t>
  </si>
  <si>
    <t>Mark</t>
  </si>
  <si>
    <t>Alex</t>
  </si>
  <si>
    <t>Elizabeth</t>
  </si>
  <si>
    <t>Yuna</t>
  </si>
  <si>
    <t>alex19XX@gmail.com</t>
  </si>
  <si>
    <t>yuna19XX@gmail.com</t>
  </si>
  <si>
    <t>elizabeth20XX@gmail.com</t>
  </si>
  <si>
    <t>94XX 132ND ST SOUTH RICHMOND HILL NY 114XX-16XX USA</t>
  </si>
  <si>
    <t>38XX RUTGERS ST NEW YORK NY 100XX-74XX USA</t>
  </si>
  <si>
    <t>21XX NUTWOOD AVE SCHENECTADY NY 123XX-43XX USA</t>
  </si>
  <si>
    <t>18XX HILLSIDE AVE JAMAICA NY 114XX-48XX USA</t>
  </si>
  <si>
    <t>Cash</t>
  </si>
  <si>
    <t>Bitcoin</t>
  </si>
  <si>
    <t>Credit Card</t>
  </si>
  <si>
    <t>Bank Account</t>
  </si>
  <si>
    <t>⬛</t>
  </si>
  <si>
    <t>▮</t>
  </si>
  <si>
    <t>Sales</t>
  </si>
  <si>
    <t>Current</t>
  </si>
  <si>
    <t>Seasonal Days</t>
  </si>
  <si>
    <t>Strategy</t>
  </si>
  <si>
    <t>Testing</t>
  </si>
  <si>
    <t>Research</t>
  </si>
  <si>
    <t>SMM</t>
  </si>
  <si>
    <t>Design</t>
  </si>
  <si>
    <t>Development</t>
  </si>
  <si>
    <t>Allocation</t>
  </si>
  <si>
    <t>ADP</t>
  </si>
  <si>
    <t>CRM</t>
  </si>
  <si>
    <t>Performance</t>
  </si>
  <si>
    <t>NEW YORK</t>
  </si>
  <si>
    <t>NASHVILLE</t>
  </si>
  <si>
    <t>CHICAGO</t>
  </si>
  <si>
    <t>DALLAS</t>
  </si>
  <si>
    <t>DENVER</t>
  </si>
  <si>
    <t>LOS ANGELES</t>
  </si>
  <si>
    <t>SAN FRANCISCO</t>
  </si>
  <si>
    <t>SEATTLE</t>
  </si>
  <si>
    <t>Top</t>
  </si>
  <si>
    <t>Rank</t>
  </si>
  <si>
    <t>MIAMI</t>
  </si>
  <si>
    <t>SAINT AUGUSTINE</t>
  </si>
  <si>
    <t>Total</t>
  </si>
  <si>
    <t>TOTAL</t>
  </si>
  <si>
    <t>CURRENT</t>
  </si>
  <si>
    <t>Mmanag-2</t>
  </si>
  <si>
    <t>markmanager2-19XX@gmail.com</t>
  </si>
  <si>
    <t>Sum of Sales</t>
  </si>
  <si>
    <t>Months</t>
  </si>
  <si>
    <t>Sum of Seasonal Days</t>
  </si>
  <si>
    <t>Multiple</t>
  </si>
  <si>
    <t>Season Month</t>
  </si>
  <si>
    <t>Average of CAC</t>
  </si>
  <si>
    <t>Average of ROI</t>
  </si>
  <si>
    <t>Average of CPA</t>
  </si>
  <si>
    <t>Average of EPC</t>
  </si>
  <si>
    <t>Average of APR</t>
  </si>
  <si>
    <t>StrategyA</t>
  </si>
  <si>
    <t>TestingA</t>
  </si>
  <si>
    <t>DevelopmentA</t>
  </si>
  <si>
    <t>ResearchA</t>
  </si>
  <si>
    <t>DesignA</t>
  </si>
  <si>
    <t>SMMA</t>
  </si>
  <si>
    <t>StrategyC</t>
  </si>
  <si>
    <t>TestingC</t>
  </si>
  <si>
    <t>DevelopmentC</t>
  </si>
  <si>
    <t>ResearchC</t>
  </si>
  <si>
    <t>DesignC</t>
  </si>
  <si>
    <t>SMMC</t>
  </si>
  <si>
    <t>Average of StrategyA</t>
  </si>
  <si>
    <t>Average of TestingA</t>
  </si>
  <si>
    <t>Average of DevelopmentA</t>
  </si>
  <si>
    <t>Average of ResearchA</t>
  </si>
  <si>
    <t>Average of DesignA</t>
  </si>
  <si>
    <t>Average of SMMA</t>
  </si>
  <si>
    <t>Average of StrategyC</t>
  </si>
  <si>
    <t>Average of TestingC</t>
  </si>
  <si>
    <t>Average of DevelopmentC</t>
  </si>
  <si>
    <t>Average of ResearchC</t>
  </si>
  <si>
    <t>Average of DesignC</t>
  </si>
  <si>
    <t>Average of SMMC</t>
  </si>
  <si>
    <t>NEW YORK-CC</t>
  </si>
  <si>
    <t>NASHVILLE-CC</t>
  </si>
  <si>
    <t>CHICAGO-CC</t>
  </si>
  <si>
    <t>DALLAS-CC</t>
  </si>
  <si>
    <t>DENVER-CC</t>
  </si>
  <si>
    <t>LOS ANGELES-CC</t>
  </si>
  <si>
    <t>SAN FRANCISCO-CC</t>
  </si>
  <si>
    <t>SEATTLE-CC</t>
  </si>
  <si>
    <t>MIAMI-CC</t>
  </si>
  <si>
    <t>SAINT AUGUSTINE-CC</t>
  </si>
  <si>
    <t>NEW YORK-C</t>
  </si>
  <si>
    <t>NASHVILLE-C</t>
  </si>
  <si>
    <t>CHICAGO-C</t>
  </si>
  <si>
    <t>DALLAS-C</t>
  </si>
  <si>
    <t>DENVER-C</t>
  </si>
  <si>
    <t>LOS ANGELES-C</t>
  </si>
  <si>
    <t>SAN FRANCISCO-C</t>
  </si>
  <si>
    <t>SEATTLE-C</t>
  </si>
  <si>
    <t>MIAMI-C</t>
  </si>
  <si>
    <t>SAINT AUGUSTINE-C</t>
  </si>
  <si>
    <t>NEW YORK-B</t>
  </si>
  <si>
    <t>NASHVILLE-B</t>
  </si>
  <si>
    <t>CHICAGO-B</t>
  </si>
  <si>
    <t>DALLAS-B</t>
  </si>
  <si>
    <t>DENVER-B</t>
  </si>
  <si>
    <t>LOS ANGELES-B</t>
  </si>
  <si>
    <t>SAN FRANCISCO-B</t>
  </si>
  <si>
    <t>SEATTLE-B</t>
  </si>
  <si>
    <t>MIAMI-B</t>
  </si>
  <si>
    <t>SAINT AUGUSTINE-B</t>
  </si>
  <si>
    <t>Sum of Credit Card</t>
  </si>
  <si>
    <t>Sum of Bank Account</t>
  </si>
  <si>
    <t>Sum of Cash</t>
  </si>
  <si>
    <t>Sum of Bitcoin</t>
  </si>
  <si>
    <t>Sum of NEW YORK-CC</t>
  </si>
  <si>
    <t>Sum of NASHVILLE-CC</t>
  </si>
  <si>
    <t>Sum of CHICAGO-CC</t>
  </si>
  <si>
    <t>Sum of DALLAS-CC</t>
  </si>
  <si>
    <t>Sum of DENVER-CC</t>
  </si>
  <si>
    <t>Sum of LOS ANGELES-CC</t>
  </si>
  <si>
    <t>Sum of SAN FRANCISCO-CC</t>
  </si>
  <si>
    <t>Sum of SEATTLE-CC</t>
  </si>
  <si>
    <t>Sum of MIAMI-CC</t>
  </si>
  <si>
    <t>Sum of SAINT AUGUSTINE-CC</t>
  </si>
  <si>
    <t>Sum of NEW YORK-C</t>
  </si>
  <si>
    <t>Sum of NASHVILLE-C</t>
  </si>
  <si>
    <t>Sum of CHICAGO-C</t>
  </si>
  <si>
    <t>Sum of DALLAS-C</t>
  </si>
  <si>
    <t>Sum of DENVER-C</t>
  </si>
  <si>
    <t>Sum of LOS ANGELES-C</t>
  </si>
  <si>
    <t>Sum of SEATTLE-C</t>
  </si>
  <si>
    <t>Sum of SAN FRANCISCO-C</t>
  </si>
  <si>
    <t>Sum of MIAMI-C</t>
  </si>
  <si>
    <t>Sum of SAINT AUGUSTINE-C</t>
  </si>
  <si>
    <t>Sum of NEW YORK-B</t>
  </si>
  <si>
    <t>Sum of NASHVILLE-B</t>
  </si>
  <si>
    <t>Sum of CHICAGO-B</t>
  </si>
  <si>
    <t>Sum of DALLAS-B</t>
  </si>
  <si>
    <t>Sum of DENVER-B</t>
  </si>
  <si>
    <t>Sum of LOS ANGELES-B</t>
  </si>
  <si>
    <t>Sum of SAN FRANCISCO-B</t>
  </si>
  <si>
    <t>Sum of SEATTLE-B</t>
  </si>
  <si>
    <t>Sum of MIAMI-B</t>
  </si>
  <si>
    <t>Sum of SAINT AUGUSTINE-B</t>
  </si>
  <si>
    <t>City XY</t>
  </si>
  <si>
    <t>-CC</t>
  </si>
  <si>
    <t>-BA</t>
  </si>
  <si>
    <t>-C</t>
  </si>
  <si>
    <t>-B</t>
  </si>
  <si>
    <t>NEW YORK-BA</t>
  </si>
  <si>
    <t>NASHVILLE-BA</t>
  </si>
  <si>
    <t>CHICAGO-BA</t>
  </si>
  <si>
    <t>DALLAS-BA</t>
  </si>
  <si>
    <t>DENVER-BA</t>
  </si>
  <si>
    <t>LOS ANGELES-BA</t>
  </si>
  <si>
    <t>SAN FRANCISCO-BA</t>
  </si>
  <si>
    <t>SEATTLE-BA</t>
  </si>
  <si>
    <t>MIAMI-BA</t>
  </si>
  <si>
    <t>SAINT AUGUSTINE-BA</t>
  </si>
  <si>
    <t>Sum of NEW YORK-BA</t>
  </si>
  <si>
    <t>Sum of NASHVILLE-BA</t>
  </si>
  <si>
    <t>Sum of CHICAGO-BA</t>
  </si>
  <si>
    <t>Sum of DALLAS-BA</t>
  </si>
  <si>
    <t>Sum of DENVER-BA</t>
  </si>
  <si>
    <t>Sum of LOS ANGELES-BA</t>
  </si>
  <si>
    <t>Sum of SAN FRANCISCO-BA</t>
  </si>
  <si>
    <t>Sum of SEATTLE-BA</t>
  </si>
  <si>
    <t>Sum of MIAMI-BA</t>
  </si>
  <si>
    <t>Sum of SAINT AUGUSTINE-BA</t>
  </si>
  <si>
    <t>Source</t>
  </si>
  <si>
    <t>Cities by Payment Methods</t>
  </si>
  <si>
    <t>Name</t>
  </si>
  <si>
    <t>link</t>
  </si>
  <si>
    <t>Названия строк</t>
  </si>
  <si>
    <t>Общий итог</t>
  </si>
  <si>
    <t>Row Labels</t>
  </si>
  <si>
    <t>Grand Total</t>
  </si>
  <si>
    <t>(Multiple Items)</t>
  </si>
  <si>
    <t>Logout</t>
  </si>
  <si>
    <t>admin</t>
  </si>
  <si>
    <t>Administrator</t>
  </si>
  <si>
    <t>Sheet</t>
  </si>
  <si>
    <t>M1</t>
  </si>
  <si>
    <t>M2</t>
  </si>
  <si>
    <t>M3</t>
  </si>
  <si>
    <t>M4</t>
  </si>
  <si>
    <t>A</t>
  </si>
  <si>
    <t>LOGOUT</t>
  </si>
  <si>
    <t>Please enter the correct password</t>
  </si>
  <si>
    <t>Incorrect password!!!</t>
  </si>
  <si>
    <t>a12345</t>
  </si>
  <si>
    <t>m12345</t>
  </si>
  <si>
    <t>e12345</t>
  </si>
  <si>
    <t>y12345</t>
  </si>
  <si>
    <t>Enter-Email</t>
  </si>
  <si>
    <t>Enter-Password</t>
  </si>
  <si>
    <t>exceltable.com</t>
  </si>
  <si>
    <t>Manager</t>
  </si>
  <si>
    <t>Eliz</t>
  </si>
  <si>
    <t/>
  </si>
  <si>
    <t>https://exceltable.com/en/templates/excel-calendar-template-data-visualization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</si>
</sst>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0000000"/>
    <numFmt numFmtId="165" formatCode="_-[$$-409]* #,##0_ ;_-[$$-409]* \-#,##0\ ;_-[$$-409]* &quot;-&quot;??_ ;_-@_ "/>
    <numFmt numFmtId="166" formatCode=";;;_*&quot;********&quot;"/>
  </numFmts>
  <fonts count="12" x14ac:knownFonts="1">
    <font>
      <sz val="11"/>
      <color theme="1"/>
      <name val="Calibri"/>
      <family val="2"/>
      <charset val="204"/>
      <scheme val="minor"/>
    </font>
    <font>
      <b/>
      <sz val="11"/>
      <color theme="1"/>
      <name val="Calibri"/>
      <family val="2"/>
      <charset val="204"/>
      <scheme val="minor"/>
    </font>
    <font>
      <sz val="9"/>
      <color theme="0"/>
      <name val="Calibri"/>
      <family val="2"/>
      <charset val="204"/>
      <scheme val="minor"/>
    </font>
    <font>
      <sz val="11"/>
      <name val="Calibri"/>
      <family val="2"/>
      <charset val="204"/>
      <scheme val="minor"/>
    </font>
    <font>
      <sz val="8"/>
      <name val="Calibri"/>
      <family val="2"/>
      <charset val="204"/>
      <scheme val="minor"/>
    </font>
    <font>
      <b/>
      <sz val="9"/>
      <color indexed="81"/>
      <name val="Tahoma"/>
      <family val="2"/>
      <charset val="204"/>
    </font>
    <font>
      <sz val="9"/>
      <color indexed="81"/>
      <name val="Tahoma"/>
      <family val="2"/>
      <charset val="204"/>
    </font>
    <font>
      <u/>
      <sz val="11"/>
      <color theme="10"/>
      <name val="Calibri"/>
      <family val="2"/>
      <charset val="204"/>
      <scheme val="minor"/>
    </font>
    <font>
      <sz val="11"/>
      <color theme="1"/>
      <name val="Calibri"/>
      <family val="2"/>
      <charset val="204"/>
      <scheme val="minor"/>
    </font>
    <font>
      <sz val="11"/>
      <color rgb="FF000000"/>
      <name val="Calibri"/>
      <family val="2"/>
      <charset val="1"/>
      <scheme val="minor"/>
    </font>
    <font>
      <u/>
      <sz val="16"/>
      <color theme="10"/>
      <name val="Calibri"/>
      <family val="2"/>
      <charset val="204"/>
      <scheme val="minor"/>
    </font>
    <font>
      <sz val="8"/>
      <color rgb="FF000000"/>
      <name val="Segoe UI"/>
      <family val="2"/>
    </font>
  </fonts>
  <fills count="5">
    <fill>
      <patternFill patternType="none"/>
    </fill>
    <fill>
      <patternFill patternType="gray125"/>
    </fill>
    <fill>
      <patternFill patternType="solid">
        <fgColor rgb="FFDD222D"/>
        <bgColor indexed="64"/>
      </patternFill>
    </fill>
    <fill>
      <patternFill patternType="solid">
        <fgColor rgb="FFEA767C"/>
        <bgColor indexed="64"/>
      </patternFill>
    </fill>
    <fill>
      <patternFill patternType="solid">
        <fgColor rgb="FFF2F2F0"/>
        <bgColor indexed="64"/>
      </patternFill>
    </fill>
  </fills>
  <borders count="4">
    <border>
      <left/>
      <right/>
      <top/>
      <bottom/>
      <diagonal/>
    </border>
    <border>
      <left/>
      <right/>
      <top/>
      <bottom style="thin">
        <color theme="0"/>
      </bottom>
      <diagonal/>
    </border>
    <border>
      <left style="thin">
        <color indexed="64"/>
      </left>
      <right style="thin">
        <color indexed="64"/>
      </right>
      <top style="thin">
        <color indexed="64"/>
      </top>
      <bottom style="thin">
        <color indexed="64"/>
      </bottom>
      <diagonal/>
    </border>
    <border>
      <left/>
      <right/>
      <top style="thin">
        <color theme="0"/>
      </top>
      <bottom/>
      <diagonal/>
    </border>
  </borders>
  <cellStyleXfs count="3">
    <xf numFmtId="0" fontId="0" fillId="0" borderId="0"/>
    <xf numFmtId="0" fontId="7" fillId="0" borderId="0" applyNumberFormat="0" applyFill="0" applyBorder="0" applyAlignment="0" applyProtection="0"/>
    <xf numFmtId="9" fontId="8" fillId="0" borderId="0" applyFont="0" applyFill="0" applyBorder="0" applyAlignment="0" applyProtection="0"/>
  </cellStyleXfs>
  <cellXfs count="33">
    <xf numFmtId="0" fontId="0" fillId="0" borderId="0" xfId="0"/>
    <xf numFmtId="0" fontId="0" fillId="2" borderId="0" xfId="0" applyFill="1"/>
    <xf numFmtId="0" fontId="2" fillId="2" borderId="0" xfId="0" applyFont="1" applyFill="1" applyAlignment="1">
      <alignment vertical="center"/>
    </xf>
    <xf numFmtId="0" fontId="2" fillId="2" borderId="0" xfId="0" applyFont="1" applyFill="1" applyAlignment="1">
      <alignment vertical="top"/>
    </xf>
    <xf numFmtId="0" fontId="0" fillId="4" borderId="0" xfId="0" applyFill="1"/>
    <xf numFmtId="0" fontId="1" fillId="0" borderId="0" xfId="0" applyFont="1"/>
    <xf numFmtId="14" fontId="0" fillId="0" borderId="0" xfId="0" applyNumberFormat="1"/>
    <xf numFmtId="0" fontId="1" fillId="0" borderId="0" xfId="0" applyFont="1" applyAlignment="1">
      <alignment horizontal="center"/>
    </xf>
    <xf numFmtId="0" fontId="0" fillId="0" borderId="0" xfId="0" pivotButton="1"/>
    <xf numFmtId="0" fontId="0" fillId="0" borderId="0" xfId="0" applyAlignment="1">
      <alignment horizontal="left"/>
    </xf>
    <xf numFmtId="9" fontId="0" fillId="0" borderId="0" xfId="0" applyNumberFormat="1"/>
    <xf numFmtId="0" fontId="0" fillId="0" borderId="2" xfId="0" applyBorder="1" applyAlignment="1">
      <alignment horizontal="center"/>
    </xf>
    <xf numFmtId="164" fontId="0" fillId="0" borderId="2" xfId="0" applyNumberFormat="1" applyBorder="1" applyAlignment="1">
      <alignment horizontal="center"/>
    </xf>
    <xf numFmtId="164" fontId="0" fillId="0" borderId="0" xfId="0" applyNumberFormat="1"/>
    <xf numFmtId="9" fontId="1" fillId="0" borderId="0" xfId="0" applyNumberFormat="1" applyFont="1"/>
    <xf numFmtId="0" fontId="0" fillId="0" borderId="0" xfId="0" quotePrefix="1"/>
    <xf numFmtId="0" fontId="7" fillId="0" borderId="0" xfId="1"/>
    <xf numFmtId="165" fontId="0" fillId="0" borderId="0" xfId="0" applyNumberFormat="1"/>
    <xf numFmtId="0" fontId="0" fillId="0" borderId="0" xfId="0" applyAlignment="1">
      <alignment horizontal="center"/>
    </xf>
    <xf numFmtId="165" fontId="1" fillId="0" borderId="0" xfId="0" applyNumberFormat="1" applyFont="1"/>
    <xf numFmtId="0" fontId="0" fillId="0" borderId="0" xfId="0" applyAlignment="1">
      <alignment horizontal="right"/>
    </xf>
    <xf numFmtId="9" fontId="0" fillId="0" borderId="0" xfId="2" applyFont="1" applyAlignment="1">
      <alignment horizontal="center"/>
    </xf>
    <xf numFmtId="9" fontId="9" fillId="0" borderId="0" xfId="2" applyFont="1" applyAlignment="1">
      <alignment horizontal="center"/>
    </xf>
    <xf numFmtId="9" fontId="0" fillId="0" borderId="0" xfId="0" applyNumberFormat="1" applyAlignment="1">
      <alignment horizontal="center"/>
    </xf>
    <xf numFmtId="9" fontId="0" fillId="0" borderId="0" xfId="2" applyFont="1"/>
    <xf numFmtId="0" fontId="9" fillId="0" borderId="0" xfId="0" applyFont="1"/>
    <xf numFmtId="166" fontId="0" fillId="3" borderId="1" xfId="0" applyNumberFormat="1" applyFill="1" applyBorder="1" applyProtection="1">
      <protection locked="0"/>
    </xf>
    <xf numFmtId="0" fontId="3" fillId="3" borderId="1" xfId="1" quotePrefix="1" applyFont="1" applyFill="1" applyBorder="1" applyProtection="1">
      <protection locked="0"/>
    </xf>
    <xf numFmtId="0" fontId="3" fillId="3" borderId="1" xfId="0" applyFont="1" applyFill="1" applyBorder="1" applyProtection="1">
      <protection locked="0"/>
    </xf>
    <xf numFmtId="0" fontId="0" fillId="2" borderId="3" xfId="0" applyFill="1" applyBorder="1"/>
    <xf numFmtId="0" fontId="10" fillId="4" borderId="0" xfId="1" applyFont="1" applyFill="1" applyAlignment="1"/>
    <xf numFmtId="0" fontId="1" fillId="0" borderId="0" xfId="0" applyFont="1" applyAlignment="1">
      <alignment horizontal="center"/>
    </xf>
    <xf numFmtId="0" fontId="0" fillId="0" borderId="0" xfId="0" applyNumberFormat="1"/>
  </cellXfs>
  <cellStyles count="3">
    <cellStyle name="Hyperlink" xfId="1" builtinId="8"/>
    <cellStyle name="Normal" xfId="0" builtinId="0"/>
    <cellStyle name="Percent" xfId="2" builtinId="5"/>
  </cellStyles>
  <dxfs count="42">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font>
        <b/>
        <color theme="1"/>
      </font>
      <border>
        <bottom style="thin">
          <color theme="4"/>
        </bottom>
        <vertical/>
        <horizontal/>
      </border>
    </dxf>
    <dxf>
      <font>
        <sz val="10"/>
        <color theme="1"/>
      </font>
      <fill>
        <patternFill>
          <bgColor rgb="FFF2F2F0"/>
        </patternFill>
      </fill>
      <border>
        <left/>
        <right/>
        <top/>
        <bottom/>
        <vertical/>
        <horizontal/>
      </border>
    </dxf>
    <dxf>
      <font>
        <b/>
        <color theme="1"/>
      </font>
      <border>
        <bottom style="thin">
          <color theme="4"/>
        </bottom>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3" defaultTableStyle="TableStyleMedium2" defaultPivotStyle="PivotStyleLight16">
    <tableStyle name="SlicerStyleLight1 2" pivot="0" table="0" count="10" xr9:uid="{0268569E-947F-48B5-B9D2-D655A2FA740C}">
      <tableStyleElement type="wholeTable" dxfId="41"/>
      <tableStyleElement type="headerRow" dxfId="40"/>
    </tableStyle>
    <tableStyle name="SlicerStyleLight1 2 2" pivot="0" table="0" count="10" xr9:uid="{E7021695-3799-44A0-ABA6-3F85E8AE48DE}">
      <tableStyleElement type="wholeTable" dxfId="39"/>
      <tableStyleElement type="headerRow" dxfId="38"/>
    </tableStyle>
    <tableStyle name="SlicerStyleLight1 3" pivot="0" table="0" count="10" xr9:uid="{A44CC807-59B0-4F1D-9FA9-EC567D1B8D5A}">
      <tableStyleElement type="wholeTable" dxfId="37"/>
      <tableStyleElement type="headerRow" dxfId="36"/>
    </tableStyle>
  </tableStyles>
  <colors>
    <mruColors>
      <color rgb="FFDD222D"/>
      <color rgb="FF43ADA9"/>
      <color rgb="FFF2F2F0"/>
      <color rgb="FFD9DEE1"/>
      <color rgb="FFBF881B"/>
      <color rgb="FFE1A327"/>
      <color rgb="FFFF9900"/>
      <color rgb="FF5EB2CD"/>
      <color rgb="FF768DCC"/>
      <color rgb="FFF98D17"/>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rgb="FF43ADA9"/>
              <bgColor rgb="FF43ADA9"/>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diagonalUp="0" diagonalDown="0">
            <left/>
            <right/>
            <top/>
            <bottom/>
            <vertical/>
            <horizontal/>
          </border>
        </dxf>
        <dxf>
          <font>
            <b/>
            <i val="0"/>
            <color theme="0"/>
          </font>
          <fill>
            <patternFill patternType="solid">
              <fgColor rgb="FFDD222D"/>
              <bgColor rgb="FFDD222D"/>
            </patternFill>
          </fill>
          <border diagonalUp="0" diagonalDown="0">
            <left style="thin">
              <color rgb="FFB11C24"/>
            </left>
            <right style="thin">
              <color rgb="FFB11C24"/>
            </right>
            <top style="thin">
              <color rgb="FFB11C24"/>
            </top>
            <bottom style="thin">
              <color rgb="FFB11C24"/>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none">
              <fgColor auto="1"/>
              <bgColor auto="1"/>
            </patternFill>
          </fill>
          <border diagonalUp="0" diagonalDown="0">
            <left/>
            <right/>
            <top/>
            <bottom/>
            <vertical/>
            <horizontal/>
          </border>
        </dxf>
        <dxf>
          <font>
            <color rgb="FF828282"/>
          </font>
          <fill>
            <patternFill patternType="solid">
              <fgColor theme="4" tint="0.79998168889431442"/>
              <bgColor theme="4" tint="0.79998168889431442"/>
            </patternFill>
          </fill>
          <border diagonalUp="0" diagonalDown="0">
            <left/>
            <right/>
            <top/>
            <bottom/>
            <vertical/>
            <horizontal/>
          </border>
        </dxf>
        <dxf>
          <font>
            <b val="0"/>
            <i val="0"/>
            <color theme="0"/>
          </font>
          <fill>
            <patternFill patternType="solid">
              <fgColor rgb="FFDD222D"/>
              <bgColor rgb="FFDD222D"/>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3.xml"/><Relationship Id="rId39" Type="http://schemas.microsoft.com/office/2007/relationships/slicerCache" Target="slicerCaches/slicerCache11.xml"/><Relationship Id="rId21" Type="http://schemas.openxmlformats.org/officeDocument/2006/relationships/worksheet" Target="worksheets/sheet21.xml"/><Relationship Id="rId34" Type="http://schemas.microsoft.com/office/2007/relationships/slicerCache" Target="slicerCaches/slicerCache6.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07/relationships/slicerCache" Target="slicerCaches/slicerCache1.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xml"/><Relationship Id="rId32" Type="http://schemas.microsoft.com/office/2007/relationships/slicerCache" Target="slicerCaches/slicerCache4.xml"/><Relationship Id="rId37" Type="http://schemas.microsoft.com/office/2007/relationships/slicerCache" Target="slicerCaches/slicerCache9.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5.xml"/><Relationship Id="rId36" Type="http://schemas.microsoft.com/office/2007/relationships/slicerCache" Target="slicerCaches/slicerCache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4.xml"/><Relationship Id="rId30" Type="http://schemas.microsoft.com/office/2007/relationships/slicerCache" Target="slicerCaches/slicerCache2.xml"/><Relationship Id="rId35" Type="http://schemas.microsoft.com/office/2007/relationships/slicerCache" Target="slicerCaches/slicerCache7.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2.xml"/><Relationship Id="rId33" Type="http://schemas.microsoft.com/office/2007/relationships/slicerCache" Target="slicerCaches/slicerCache5.xml"/><Relationship Id="rId38" Type="http://schemas.microsoft.com/office/2007/relationships/slicerCache" Target="slicerCaches/slicerCache10.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3" Type="http://schemas.openxmlformats.org/officeDocument/2006/relationships/themeOverride" Target="../theme/themeOverride9.xml"/><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3" Type="http://schemas.openxmlformats.org/officeDocument/2006/relationships/themeOverride" Target="../theme/themeOverride10.xml"/><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ProcessingA!$A$4</c:f>
          <c:strCache>
            <c:ptCount val="1"/>
            <c:pt idx="0">
              <c:v>Performance</c:v>
            </c:pt>
          </c:strCache>
        </c:strRef>
      </c:tx>
      <c:layout>
        <c:manualLayout>
          <c:xMode val="edge"/>
          <c:yMode val="edge"/>
          <c:x val="4.6837343071518947E-2"/>
          <c:y val="6.0156297952468483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ysClr val="windowText" lastClr="000000"/>
              </a:solidFill>
              <a:latin typeface="+mn-lt"/>
              <a:ea typeface="+mn-ea"/>
              <a:cs typeface="+mn-cs"/>
            </a:defRPr>
          </a:pPr>
          <a:endParaRPr lang="ru-RU"/>
        </a:p>
      </c:txPr>
    </c:title>
    <c:autoTitleDeleted val="0"/>
    <c:plotArea>
      <c:layout>
        <c:manualLayout>
          <c:layoutTarget val="inner"/>
          <c:xMode val="edge"/>
          <c:yMode val="edge"/>
          <c:x val="0.34826738845144356"/>
          <c:y val="0.25232818051543149"/>
          <c:w val="0.5347988845144358"/>
          <c:h val="0.70380457661418294"/>
        </c:manualLayout>
      </c:layout>
      <c:doughnutChart>
        <c:varyColors val="1"/>
        <c:ser>
          <c:idx val="0"/>
          <c:order val="0"/>
          <c:tx>
            <c:strRef>
              <c:f>ProcessingA!$A$5</c:f>
              <c:strCache>
                <c:ptCount val="1"/>
                <c:pt idx="0">
                  <c:v>CAC</c:v>
                </c:pt>
              </c:strCache>
            </c:strRef>
          </c:tx>
          <c:spPr>
            <a:ln w="12700">
              <a:solidFill>
                <a:schemeClr val="bg1"/>
              </a:solidFill>
            </a:ln>
          </c:spPr>
          <c:dPt>
            <c:idx val="0"/>
            <c:bubble3D val="0"/>
            <c:spPr>
              <a:solidFill>
                <a:srgbClr val="DD222D"/>
              </a:solidFill>
              <a:ln w="12700">
                <a:solidFill>
                  <a:schemeClr val="bg1"/>
                </a:solidFill>
              </a:ln>
              <a:effectLst/>
            </c:spPr>
            <c:extLst>
              <c:ext xmlns:c16="http://schemas.microsoft.com/office/drawing/2014/chart" uri="{C3380CC4-5D6E-409C-BE32-E72D297353CC}">
                <c16:uniqueId val="{00000001-9402-4EFB-AAE7-3C1FB3978FFC}"/>
              </c:ext>
            </c:extLst>
          </c:dPt>
          <c:dPt>
            <c:idx val="1"/>
            <c:bubble3D val="0"/>
            <c:spPr>
              <a:solidFill>
                <a:srgbClr val="D9DEE1"/>
              </a:solidFill>
              <a:ln w="12700">
                <a:solidFill>
                  <a:schemeClr val="bg1"/>
                </a:solidFill>
              </a:ln>
              <a:effectLst/>
            </c:spPr>
            <c:extLst>
              <c:ext xmlns:c16="http://schemas.microsoft.com/office/drawing/2014/chart" uri="{C3380CC4-5D6E-409C-BE32-E72D297353CC}">
                <c16:uniqueId val="{00000003-9402-4EFB-AAE7-3C1FB3978FFC}"/>
              </c:ext>
            </c:extLst>
          </c:dPt>
          <c:dPt>
            <c:idx val="2"/>
            <c:bubble3D val="0"/>
            <c:spPr>
              <a:noFill/>
              <a:ln w="12700">
                <a:solidFill>
                  <a:schemeClr val="bg1"/>
                </a:solidFill>
              </a:ln>
              <a:effectLst/>
            </c:spPr>
            <c:extLst>
              <c:ext xmlns:c16="http://schemas.microsoft.com/office/drawing/2014/chart" uri="{C3380CC4-5D6E-409C-BE32-E72D297353CC}">
                <c16:uniqueId val="{00000005-9402-4EFB-AAE7-3C1FB3978FFC}"/>
              </c:ext>
            </c:extLst>
          </c:dPt>
          <c:val>
            <c:numRef>
              <c:f>ProcessingA!$B$5:$D$5</c:f>
              <c:numCache>
                <c:formatCode>0%</c:formatCode>
                <c:ptCount val="3"/>
                <c:pt idx="0">
                  <c:v>0.44932822580645165</c:v>
                </c:pt>
                <c:pt idx="1">
                  <c:v>0.55067177419354829</c:v>
                </c:pt>
                <c:pt idx="2">
                  <c:v>0.2</c:v>
                </c:pt>
              </c:numCache>
            </c:numRef>
          </c:val>
          <c:extLst>
            <c:ext xmlns:c16="http://schemas.microsoft.com/office/drawing/2014/chart" uri="{C3380CC4-5D6E-409C-BE32-E72D297353CC}">
              <c16:uniqueId val="{00000006-9402-4EFB-AAE7-3C1FB3978FFC}"/>
            </c:ext>
          </c:extLst>
        </c:ser>
        <c:ser>
          <c:idx val="1"/>
          <c:order val="1"/>
          <c:tx>
            <c:strRef>
              <c:f>ProcessingA!$A$6</c:f>
              <c:strCache>
                <c:ptCount val="1"/>
                <c:pt idx="0">
                  <c:v>ROI</c:v>
                </c:pt>
              </c:strCache>
            </c:strRef>
          </c:tx>
          <c:spPr>
            <a:ln w="12700">
              <a:solidFill>
                <a:schemeClr val="bg1"/>
              </a:solidFill>
            </a:ln>
          </c:spPr>
          <c:dPt>
            <c:idx val="0"/>
            <c:bubble3D val="0"/>
            <c:spPr>
              <a:solidFill>
                <a:srgbClr val="E1A327"/>
              </a:solidFill>
              <a:ln w="12700">
                <a:solidFill>
                  <a:schemeClr val="bg1"/>
                </a:solidFill>
              </a:ln>
              <a:effectLst/>
            </c:spPr>
            <c:extLst>
              <c:ext xmlns:c16="http://schemas.microsoft.com/office/drawing/2014/chart" uri="{C3380CC4-5D6E-409C-BE32-E72D297353CC}">
                <c16:uniqueId val="{00000008-9402-4EFB-AAE7-3C1FB3978FFC}"/>
              </c:ext>
            </c:extLst>
          </c:dPt>
          <c:dPt>
            <c:idx val="1"/>
            <c:bubble3D val="0"/>
            <c:spPr>
              <a:solidFill>
                <a:srgbClr val="D9DEE1"/>
              </a:solidFill>
              <a:ln w="12700">
                <a:solidFill>
                  <a:schemeClr val="bg1"/>
                </a:solidFill>
              </a:ln>
              <a:effectLst/>
            </c:spPr>
            <c:extLst>
              <c:ext xmlns:c16="http://schemas.microsoft.com/office/drawing/2014/chart" uri="{C3380CC4-5D6E-409C-BE32-E72D297353CC}">
                <c16:uniqueId val="{0000000A-9402-4EFB-AAE7-3C1FB3978FFC}"/>
              </c:ext>
            </c:extLst>
          </c:dPt>
          <c:dPt>
            <c:idx val="2"/>
            <c:bubble3D val="0"/>
            <c:spPr>
              <a:noFill/>
              <a:ln w="12700">
                <a:solidFill>
                  <a:schemeClr val="bg1"/>
                </a:solidFill>
              </a:ln>
              <a:effectLst/>
            </c:spPr>
            <c:extLst>
              <c:ext xmlns:c16="http://schemas.microsoft.com/office/drawing/2014/chart" uri="{C3380CC4-5D6E-409C-BE32-E72D297353CC}">
                <c16:uniqueId val="{0000000C-9402-4EFB-AAE7-3C1FB3978FFC}"/>
              </c:ext>
            </c:extLst>
          </c:dPt>
          <c:val>
            <c:numRef>
              <c:f>ProcessingA!$B$6:$D$6</c:f>
              <c:numCache>
                <c:formatCode>0%</c:formatCode>
                <c:ptCount val="3"/>
                <c:pt idx="0">
                  <c:v>0.61910322580645194</c:v>
                </c:pt>
                <c:pt idx="1">
                  <c:v>0.38089677419354806</c:v>
                </c:pt>
                <c:pt idx="2">
                  <c:v>0.2</c:v>
                </c:pt>
              </c:numCache>
            </c:numRef>
          </c:val>
          <c:extLst>
            <c:ext xmlns:c16="http://schemas.microsoft.com/office/drawing/2014/chart" uri="{C3380CC4-5D6E-409C-BE32-E72D297353CC}">
              <c16:uniqueId val="{0000000D-9402-4EFB-AAE7-3C1FB3978FFC}"/>
            </c:ext>
          </c:extLst>
        </c:ser>
        <c:ser>
          <c:idx val="2"/>
          <c:order val="2"/>
          <c:tx>
            <c:strRef>
              <c:f>ProcessingA!$A$7</c:f>
              <c:strCache>
                <c:ptCount val="1"/>
                <c:pt idx="0">
                  <c:v>CPA</c:v>
                </c:pt>
              </c:strCache>
            </c:strRef>
          </c:tx>
          <c:spPr>
            <a:ln w="12700">
              <a:solidFill>
                <a:schemeClr val="bg1"/>
              </a:solidFill>
            </a:ln>
          </c:spPr>
          <c:dPt>
            <c:idx val="0"/>
            <c:bubble3D val="0"/>
            <c:spPr>
              <a:solidFill>
                <a:srgbClr val="43ADA9"/>
              </a:solidFill>
              <a:ln w="12700">
                <a:solidFill>
                  <a:schemeClr val="bg1"/>
                </a:solidFill>
              </a:ln>
              <a:effectLst/>
            </c:spPr>
            <c:extLst>
              <c:ext xmlns:c16="http://schemas.microsoft.com/office/drawing/2014/chart" uri="{C3380CC4-5D6E-409C-BE32-E72D297353CC}">
                <c16:uniqueId val="{0000000F-9402-4EFB-AAE7-3C1FB3978FFC}"/>
              </c:ext>
            </c:extLst>
          </c:dPt>
          <c:dPt>
            <c:idx val="1"/>
            <c:bubble3D val="0"/>
            <c:spPr>
              <a:solidFill>
                <a:srgbClr val="D9DEE1"/>
              </a:solidFill>
              <a:ln w="12700">
                <a:solidFill>
                  <a:schemeClr val="bg1"/>
                </a:solidFill>
              </a:ln>
              <a:effectLst/>
            </c:spPr>
            <c:extLst>
              <c:ext xmlns:c16="http://schemas.microsoft.com/office/drawing/2014/chart" uri="{C3380CC4-5D6E-409C-BE32-E72D297353CC}">
                <c16:uniqueId val="{00000011-9402-4EFB-AAE7-3C1FB3978FFC}"/>
              </c:ext>
            </c:extLst>
          </c:dPt>
          <c:dPt>
            <c:idx val="2"/>
            <c:bubble3D val="0"/>
            <c:spPr>
              <a:noFill/>
              <a:ln w="12700">
                <a:solidFill>
                  <a:schemeClr val="bg1"/>
                </a:solidFill>
              </a:ln>
              <a:effectLst/>
            </c:spPr>
            <c:extLst>
              <c:ext xmlns:c16="http://schemas.microsoft.com/office/drawing/2014/chart" uri="{C3380CC4-5D6E-409C-BE32-E72D297353CC}">
                <c16:uniqueId val="{00000013-9402-4EFB-AAE7-3C1FB3978FFC}"/>
              </c:ext>
            </c:extLst>
          </c:dPt>
          <c:val>
            <c:numRef>
              <c:f>ProcessingA!$B$7:$D$7</c:f>
              <c:numCache>
                <c:formatCode>0%</c:formatCode>
                <c:ptCount val="3"/>
                <c:pt idx="0">
                  <c:v>0.69964758064516153</c:v>
                </c:pt>
                <c:pt idx="1">
                  <c:v>0.30035241935483847</c:v>
                </c:pt>
                <c:pt idx="2">
                  <c:v>0.2</c:v>
                </c:pt>
              </c:numCache>
            </c:numRef>
          </c:val>
          <c:extLst>
            <c:ext xmlns:c16="http://schemas.microsoft.com/office/drawing/2014/chart" uri="{C3380CC4-5D6E-409C-BE32-E72D297353CC}">
              <c16:uniqueId val="{00000014-9402-4EFB-AAE7-3C1FB3978FFC}"/>
            </c:ext>
          </c:extLst>
        </c:ser>
        <c:ser>
          <c:idx val="3"/>
          <c:order val="3"/>
          <c:tx>
            <c:strRef>
              <c:f>ProcessingA!$A$8</c:f>
              <c:strCache>
                <c:ptCount val="1"/>
                <c:pt idx="0">
                  <c:v>EPC</c:v>
                </c:pt>
              </c:strCache>
            </c:strRef>
          </c:tx>
          <c:spPr>
            <a:ln w="12700">
              <a:solidFill>
                <a:schemeClr val="bg1"/>
              </a:solidFill>
            </a:ln>
          </c:spPr>
          <c:dPt>
            <c:idx val="0"/>
            <c:bubble3D val="0"/>
            <c:spPr>
              <a:solidFill>
                <a:srgbClr val="5EB2CD"/>
              </a:solidFill>
              <a:ln w="12700">
                <a:solidFill>
                  <a:schemeClr val="bg1"/>
                </a:solidFill>
              </a:ln>
              <a:effectLst/>
            </c:spPr>
            <c:extLst>
              <c:ext xmlns:c16="http://schemas.microsoft.com/office/drawing/2014/chart" uri="{C3380CC4-5D6E-409C-BE32-E72D297353CC}">
                <c16:uniqueId val="{00000016-9402-4EFB-AAE7-3C1FB3978FFC}"/>
              </c:ext>
            </c:extLst>
          </c:dPt>
          <c:dPt>
            <c:idx val="1"/>
            <c:bubble3D val="0"/>
            <c:spPr>
              <a:solidFill>
                <a:srgbClr val="D9DEE1"/>
              </a:solidFill>
              <a:ln w="12700">
                <a:solidFill>
                  <a:schemeClr val="bg1"/>
                </a:solidFill>
              </a:ln>
              <a:effectLst/>
            </c:spPr>
            <c:extLst>
              <c:ext xmlns:c16="http://schemas.microsoft.com/office/drawing/2014/chart" uri="{C3380CC4-5D6E-409C-BE32-E72D297353CC}">
                <c16:uniqueId val="{00000018-9402-4EFB-AAE7-3C1FB3978FFC}"/>
              </c:ext>
            </c:extLst>
          </c:dPt>
          <c:dPt>
            <c:idx val="2"/>
            <c:bubble3D val="0"/>
            <c:spPr>
              <a:noFill/>
              <a:ln w="12700">
                <a:solidFill>
                  <a:schemeClr val="bg1"/>
                </a:solidFill>
              </a:ln>
              <a:effectLst/>
            </c:spPr>
            <c:extLst>
              <c:ext xmlns:c16="http://schemas.microsoft.com/office/drawing/2014/chart" uri="{C3380CC4-5D6E-409C-BE32-E72D297353CC}">
                <c16:uniqueId val="{0000001A-9402-4EFB-AAE7-3C1FB3978FFC}"/>
              </c:ext>
            </c:extLst>
          </c:dPt>
          <c:val>
            <c:numRef>
              <c:f>ProcessingA!$B$8:$D$8</c:f>
              <c:numCache>
                <c:formatCode>0%</c:formatCode>
                <c:ptCount val="3"/>
                <c:pt idx="0">
                  <c:v>0.77419758064516131</c:v>
                </c:pt>
                <c:pt idx="1">
                  <c:v>0.22580241935483869</c:v>
                </c:pt>
                <c:pt idx="2">
                  <c:v>0.2</c:v>
                </c:pt>
              </c:numCache>
            </c:numRef>
          </c:val>
          <c:extLst>
            <c:ext xmlns:c16="http://schemas.microsoft.com/office/drawing/2014/chart" uri="{C3380CC4-5D6E-409C-BE32-E72D297353CC}">
              <c16:uniqueId val="{0000001B-9402-4EFB-AAE7-3C1FB3978FFC}"/>
            </c:ext>
          </c:extLst>
        </c:ser>
        <c:ser>
          <c:idx val="4"/>
          <c:order val="4"/>
          <c:tx>
            <c:strRef>
              <c:f>ProcessingA!$A$9</c:f>
              <c:strCache>
                <c:ptCount val="1"/>
                <c:pt idx="0">
                  <c:v>APR</c:v>
                </c:pt>
              </c:strCache>
            </c:strRef>
          </c:tx>
          <c:spPr>
            <a:ln w="12700">
              <a:solidFill>
                <a:schemeClr val="bg1"/>
              </a:solidFill>
            </a:ln>
          </c:spPr>
          <c:dPt>
            <c:idx val="0"/>
            <c:bubble3D val="0"/>
            <c:spPr>
              <a:solidFill>
                <a:srgbClr val="768DCC"/>
              </a:solidFill>
              <a:ln w="12700">
                <a:solidFill>
                  <a:schemeClr val="bg1"/>
                </a:solidFill>
              </a:ln>
              <a:effectLst/>
            </c:spPr>
            <c:extLst>
              <c:ext xmlns:c16="http://schemas.microsoft.com/office/drawing/2014/chart" uri="{C3380CC4-5D6E-409C-BE32-E72D297353CC}">
                <c16:uniqueId val="{0000001D-9402-4EFB-AAE7-3C1FB3978FFC}"/>
              </c:ext>
            </c:extLst>
          </c:dPt>
          <c:dPt>
            <c:idx val="1"/>
            <c:bubble3D val="0"/>
            <c:spPr>
              <a:solidFill>
                <a:srgbClr val="D9DEE1"/>
              </a:solidFill>
              <a:ln w="12700">
                <a:solidFill>
                  <a:schemeClr val="bg1"/>
                </a:solidFill>
              </a:ln>
              <a:effectLst/>
            </c:spPr>
            <c:extLst>
              <c:ext xmlns:c16="http://schemas.microsoft.com/office/drawing/2014/chart" uri="{C3380CC4-5D6E-409C-BE32-E72D297353CC}">
                <c16:uniqueId val="{0000001F-9402-4EFB-AAE7-3C1FB3978FFC}"/>
              </c:ext>
            </c:extLst>
          </c:dPt>
          <c:dPt>
            <c:idx val="2"/>
            <c:bubble3D val="0"/>
            <c:spPr>
              <a:noFill/>
              <a:ln w="12700">
                <a:solidFill>
                  <a:schemeClr val="bg1"/>
                </a:solidFill>
              </a:ln>
              <a:effectLst/>
            </c:spPr>
            <c:extLst>
              <c:ext xmlns:c16="http://schemas.microsoft.com/office/drawing/2014/chart" uri="{C3380CC4-5D6E-409C-BE32-E72D297353CC}">
                <c16:uniqueId val="{00000021-9402-4EFB-AAE7-3C1FB3978FFC}"/>
              </c:ext>
            </c:extLst>
          </c:dPt>
          <c:val>
            <c:numRef>
              <c:f>ProcessingA!$B$9:$D$9</c:f>
              <c:numCache>
                <c:formatCode>0%</c:formatCode>
                <c:ptCount val="3"/>
                <c:pt idx="0">
                  <c:v>0.79299919354838733</c:v>
                </c:pt>
                <c:pt idx="1">
                  <c:v>0.20700080645161267</c:v>
                </c:pt>
                <c:pt idx="2">
                  <c:v>0.2</c:v>
                </c:pt>
              </c:numCache>
            </c:numRef>
          </c:val>
          <c:extLst>
            <c:ext xmlns:c16="http://schemas.microsoft.com/office/drawing/2014/chart" uri="{C3380CC4-5D6E-409C-BE32-E72D297353CC}">
              <c16:uniqueId val="{00000022-9402-4EFB-AAE7-3C1FB3978FFC}"/>
            </c:ext>
          </c:extLst>
        </c:ser>
        <c:dLbls>
          <c:showLegendKey val="0"/>
          <c:showVal val="0"/>
          <c:showCatName val="0"/>
          <c:showSerName val="0"/>
          <c:showPercent val="0"/>
          <c:showBubbleSize val="0"/>
          <c:showLeaderLines val="1"/>
        </c:dLbls>
        <c:firstSliceAng val="180"/>
        <c:holeSize val="52"/>
      </c:doughnutChart>
      <c:scatterChart>
        <c:scatterStyle val="lineMarker"/>
        <c:varyColors val="0"/>
        <c:ser>
          <c:idx val="5"/>
          <c:order val="5"/>
          <c:tx>
            <c:v>XY1</c:v>
          </c:tx>
          <c:spPr>
            <a:ln w="25400" cap="rnd">
              <a:noFill/>
              <a:round/>
            </a:ln>
            <a:effectLst/>
          </c:spPr>
          <c:marker>
            <c:symbol val="circle"/>
            <c:size val="5"/>
            <c:spPr>
              <a:solidFill>
                <a:srgbClr val="768DCC"/>
              </a:solidFill>
              <a:ln w="9525">
                <a:noFill/>
              </a:ln>
              <a:effectLst/>
            </c:spPr>
          </c:marker>
          <c:xVal>
            <c:numRef>
              <c:f>ProcessingA!$B$11:$B$12</c:f>
              <c:numCache>
                <c:formatCode>0.00000000</c:formatCode>
                <c:ptCount val="2"/>
                <c:pt idx="0">
                  <c:v>0.84711967750647621</c:v>
                </c:pt>
                <c:pt idx="1">
                  <c:v>0</c:v>
                </c:pt>
              </c:numCache>
            </c:numRef>
          </c:xVal>
          <c:yVal>
            <c:numRef>
              <c:f>ProcessingA!$C$11:$C$12</c:f>
              <c:numCache>
                <c:formatCode>0.00000000</c:formatCode>
                <c:ptCount val="2"/>
                <c:pt idx="0">
                  <c:v>0.53140215654560896</c:v>
                </c:pt>
                <c:pt idx="1">
                  <c:v>-1</c:v>
                </c:pt>
              </c:numCache>
            </c:numRef>
          </c:yVal>
          <c:smooth val="0"/>
          <c:extLst>
            <c:ext xmlns:c16="http://schemas.microsoft.com/office/drawing/2014/chart" uri="{C3380CC4-5D6E-409C-BE32-E72D297353CC}">
              <c16:uniqueId val="{00000023-9402-4EFB-AAE7-3C1FB3978FFC}"/>
            </c:ext>
          </c:extLst>
        </c:ser>
        <c:ser>
          <c:idx val="6"/>
          <c:order val="6"/>
          <c:tx>
            <c:v>XY2</c:v>
          </c:tx>
          <c:spPr>
            <a:ln w="25400" cap="rnd">
              <a:noFill/>
              <a:round/>
            </a:ln>
            <a:effectLst/>
          </c:spPr>
          <c:marker>
            <c:symbol val="circle"/>
            <c:size val="5"/>
            <c:spPr>
              <a:solidFill>
                <a:srgbClr val="5EB2CD"/>
              </a:solidFill>
              <a:ln w="9525">
                <a:noFill/>
              </a:ln>
              <a:effectLst/>
            </c:spPr>
          </c:marker>
          <c:xVal>
            <c:numRef>
              <c:f>ProcessingA!$B$13:$B$14</c:f>
              <c:numCache>
                <c:formatCode>General</c:formatCode>
                <c:ptCount val="2"/>
                <c:pt idx="0">
                  <c:v>0.71170979405904555</c:v>
                </c:pt>
                <c:pt idx="1">
                  <c:v>0</c:v>
                </c:pt>
              </c:numCache>
            </c:numRef>
          </c:xVal>
          <c:yVal>
            <c:numRef>
              <c:f>ProcessingA!$C$13:$C$14</c:f>
              <c:numCache>
                <c:formatCode>General</c:formatCode>
                <c:ptCount val="2"/>
                <c:pt idx="0">
                  <c:v>0.5508803581908065</c:v>
                </c:pt>
                <c:pt idx="1">
                  <c:v>-0.9</c:v>
                </c:pt>
              </c:numCache>
            </c:numRef>
          </c:yVal>
          <c:smooth val="0"/>
          <c:extLst>
            <c:ext xmlns:c16="http://schemas.microsoft.com/office/drawing/2014/chart" uri="{C3380CC4-5D6E-409C-BE32-E72D297353CC}">
              <c16:uniqueId val="{00000024-9402-4EFB-AAE7-3C1FB3978FFC}"/>
            </c:ext>
          </c:extLst>
        </c:ser>
        <c:ser>
          <c:idx val="7"/>
          <c:order val="7"/>
          <c:tx>
            <c:v>XY3</c:v>
          </c:tx>
          <c:spPr>
            <a:ln w="25400" cap="rnd">
              <a:noFill/>
              <a:round/>
            </a:ln>
            <a:effectLst/>
          </c:spPr>
          <c:marker>
            <c:symbol val="circle"/>
            <c:size val="5"/>
            <c:spPr>
              <a:solidFill>
                <a:srgbClr val="43ADA9"/>
              </a:solidFill>
              <a:ln w="9525">
                <a:noFill/>
              </a:ln>
              <a:effectLst/>
            </c:spPr>
          </c:marker>
          <c:xVal>
            <c:numRef>
              <c:f>ProcessingA!$B$15:$B$16</c:f>
              <c:numCache>
                <c:formatCode>General</c:formatCode>
                <c:ptCount val="2"/>
                <c:pt idx="0">
                  <c:v>0.39872088372278225</c:v>
                </c:pt>
                <c:pt idx="1">
                  <c:v>0</c:v>
                </c:pt>
              </c:numCache>
            </c:numRef>
          </c:xVal>
          <c:yVal>
            <c:numRef>
              <c:f>ProcessingA!$C$15:$C$16</c:f>
              <c:numCache>
                <c:formatCode>General</c:formatCode>
                <c:ptCount val="2"/>
                <c:pt idx="0">
                  <c:v>0.69355724845417299</c:v>
                </c:pt>
                <c:pt idx="1">
                  <c:v>-0.8</c:v>
                </c:pt>
              </c:numCache>
            </c:numRef>
          </c:yVal>
          <c:smooth val="0"/>
          <c:extLst>
            <c:ext xmlns:c16="http://schemas.microsoft.com/office/drawing/2014/chart" uri="{C3380CC4-5D6E-409C-BE32-E72D297353CC}">
              <c16:uniqueId val="{00000025-9402-4EFB-AAE7-3C1FB3978FFC}"/>
            </c:ext>
          </c:extLst>
        </c:ser>
        <c:ser>
          <c:idx val="8"/>
          <c:order val="8"/>
          <c:tx>
            <c:v>XY4</c:v>
          </c:tx>
          <c:spPr>
            <a:ln w="25400" cap="rnd">
              <a:noFill/>
              <a:round/>
            </a:ln>
            <a:effectLst/>
          </c:spPr>
          <c:marker>
            <c:symbol val="circle"/>
            <c:size val="5"/>
            <c:spPr>
              <a:solidFill>
                <a:srgbClr val="E1A327"/>
              </a:solidFill>
              <a:ln w="9525">
                <a:noFill/>
              </a:ln>
              <a:effectLst/>
            </c:spPr>
          </c:marker>
          <c:xVal>
            <c:numRef>
              <c:f>ProcessingA!$B$17:$B$18</c:f>
              <c:numCache>
                <c:formatCode>General</c:formatCode>
                <c:ptCount val="2"/>
                <c:pt idx="0">
                  <c:v>6.9900286301117942E-2</c:v>
                </c:pt>
                <c:pt idx="1">
                  <c:v>0</c:v>
                </c:pt>
              </c:numCache>
            </c:numRef>
          </c:xVal>
          <c:yVal>
            <c:numRef>
              <c:f>ProcessingA!$C$17:$C$18</c:f>
              <c:numCache>
                <c:formatCode>General</c:formatCode>
                <c:ptCount val="2"/>
                <c:pt idx="0">
                  <c:v>0.69650122036865214</c:v>
                </c:pt>
                <c:pt idx="1">
                  <c:v>-0.7</c:v>
                </c:pt>
              </c:numCache>
            </c:numRef>
          </c:yVal>
          <c:smooth val="0"/>
          <c:extLst>
            <c:ext xmlns:c16="http://schemas.microsoft.com/office/drawing/2014/chart" uri="{C3380CC4-5D6E-409C-BE32-E72D297353CC}">
              <c16:uniqueId val="{00000026-9402-4EFB-AAE7-3C1FB3978FFC}"/>
            </c:ext>
          </c:extLst>
        </c:ser>
        <c:ser>
          <c:idx val="9"/>
          <c:order val="9"/>
          <c:tx>
            <c:v>XY5</c:v>
          </c:tx>
          <c:spPr>
            <a:ln w="25400" cap="rnd">
              <a:noFill/>
              <a:round/>
            </a:ln>
            <a:effectLst/>
          </c:spPr>
          <c:marker>
            <c:symbol val="circle"/>
            <c:size val="5"/>
            <c:spPr>
              <a:solidFill>
                <a:srgbClr val="DD222D"/>
              </a:solidFill>
              <a:ln w="9525">
                <a:noFill/>
              </a:ln>
              <a:effectLst/>
            </c:spPr>
          </c:marker>
          <c:xVal>
            <c:numRef>
              <c:f>ProcessingA!$B$19:$B$20</c:f>
              <c:numCache>
                <c:formatCode>General</c:formatCode>
                <c:ptCount val="2"/>
                <c:pt idx="0">
                  <c:v>-0.42575374816738171</c:v>
                </c:pt>
                <c:pt idx="1">
                  <c:v>0</c:v>
                </c:pt>
              </c:numCache>
            </c:numRef>
          </c:xVal>
          <c:yVal>
            <c:numRef>
              <c:f>ProcessingA!$C$19:$C$20</c:f>
              <c:numCache>
                <c:formatCode>General</c:formatCode>
                <c:ptCount val="2"/>
                <c:pt idx="0">
                  <c:v>0.4227691402188975</c:v>
                </c:pt>
                <c:pt idx="1">
                  <c:v>-0.6</c:v>
                </c:pt>
              </c:numCache>
            </c:numRef>
          </c:yVal>
          <c:smooth val="0"/>
          <c:extLst>
            <c:ext xmlns:c16="http://schemas.microsoft.com/office/drawing/2014/chart" uri="{C3380CC4-5D6E-409C-BE32-E72D297353CC}">
              <c16:uniqueId val="{00000027-9402-4EFB-AAE7-3C1FB3978FFC}"/>
            </c:ext>
          </c:extLst>
        </c:ser>
        <c:dLbls>
          <c:showLegendKey val="0"/>
          <c:showVal val="0"/>
          <c:showCatName val="0"/>
          <c:showSerName val="0"/>
          <c:showPercent val="0"/>
          <c:showBubbleSize val="0"/>
        </c:dLbls>
        <c:axId val="1232716319"/>
        <c:axId val="1235738671"/>
      </c:scatterChart>
      <c:valAx>
        <c:axId val="1232716319"/>
        <c:scaling>
          <c:orientation val="minMax"/>
          <c:max val="1.05"/>
          <c:min val="-1.05"/>
        </c:scaling>
        <c:delete val="1"/>
        <c:axPos val="b"/>
        <c:numFmt formatCode="0.00000000" sourceLinked="1"/>
        <c:majorTickMark val="out"/>
        <c:minorTickMark val="none"/>
        <c:tickLblPos val="nextTo"/>
        <c:crossAx val="1235738671"/>
        <c:crosses val="autoZero"/>
        <c:crossBetween val="midCat"/>
      </c:valAx>
      <c:valAx>
        <c:axId val="1235738671"/>
        <c:scaling>
          <c:orientation val="minMax"/>
          <c:max val="1.05"/>
          <c:min val="-1.05"/>
        </c:scaling>
        <c:delete val="1"/>
        <c:axPos val="l"/>
        <c:numFmt formatCode="0.00000000" sourceLinked="1"/>
        <c:majorTickMark val="out"/>
        <c:minorTickMark val="none"/>
        <c:tickLblPos val="nextTo"/>
        <c:crossAx val="1232716319"/>
        <c:crosses val="autoZero"/>
        <c:crossBetween val="midCat"/>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tx>
            <c:strRef>
              <c:f>ProcessingA!$J$1</c:f>
              <c:strCache>
                <c:ptCount val="1"/>
                <c:pt idx="0">
                  <c:v>Sales</c:v>
                </c:pt>
              </c:strCache>
            </c:strRef>
          </c:tx>
          <c:spPr>
            <a:solidFill>
              <a:srgbClr val="D9DEE1"/>
            </a:solidFill>
            <a:ln>
              <a:noFill/>
            </a:ln>
            <a:effectLst/>
          </c:spPr>
          <c:invertIfNegative val="0"/>
          <c:val>
            <c:numLit>
              <c:formatCode>General</c:formatCode>
              <c:ptCount val="1"/>
              <c:pt idx="0">
                <c:v>1</c:v>
              </c:pt>
            </c:numLit>
          </c:val>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0-E1A1-4CD4-BA5B-1190796E903C}"/>
            </c:ext>
          </c:extLst>
        </c:ser>
        <c:ser>
          <c:idx val="1"/>
          <c:order val="1"/>
          <c:tx>
            <c:strRef>
              <c:f>ProcessingA!$K$1</c:f>
              <c:strCache>
                <c:ptCount val="1"/>
                <c:pt idx="0">
                  <c:v>Current</c:v>
                </c:pt>
              </c:strCache>
            </c:strRef>
          </c:tx>
          <c:spPr>
            <a:solidFill>
              <a:srgbClr val="43ADA9"/>
            </a:solidFill>
            <a:ln>
              <a:noFill/>
            </a:ln>
            <a:effectLst/>
          </c:spPr>
          <c:invertIfNegative val="0"/>
          <c:val>
            <c:numRef>
              <c:f>[0]!currentA</c:f>
              <c:numCache>
                <c:formatCode>_-[$$-409]* #,##0_ ;_-[$$-409]* \-#,##0\ ;_-[$$-409]* "-"??_ ;_-@_ </c:formatCode>
                <c:ptCount val="31"/>
                <c:pt idx="0">
                  <c:v>1375.44</c:v>
                </c:pt>
                <c:pt idx="1">
                  <c:v>1576.56</c:v>
                </c:pt>
                <c:pt idx="2">
                  <c:v>1698.4900000000002</c:v>
                </c:pt>
                <c:pt idx="3">
                  <c:v>1649.39</c:v>
                </c:pt>
                <c:pt idx="4">
                  <c:v>1686.98</c:v>
                </c:pt>
                <c:pt idx="5">
                  <c:v>1887.96</c:v>
                </c:pt>
                <c:pt idx="6">
                  <c:v>1874.16</c:v>
                </c:pt>
                <c:pt idx="7">
                  <c:v>1996.9600000000005</c:v>
                </c:pt>
                <c:pt idx="8">
                  <c:v>1963.4900000000002</c:v>
                </c:pt>
                <c:pt idx="9">
                  <c:v>1816.2200000000003</c:v>
                </c:pt>
                <c:pt idx="10">
                  <c:v>1918.85</c:v>
                </c:pt>
                <c:pt idx="11">
                  <c:v>1988.62</c:v>
                </c:pt>
                <c:pt idx="12">
                  <c:v>1855.2400000000002</c:v>
                </c:pt>
                <c:pt idx="13">
                  <c:v>1925.1000000000004</c:v>
                </c:pt>
                <c:pt idx="14">
                  <c:v>2045.8300000000002</c:v>
                </c:pt>
                <c:pt idx="15">
                  <c:v>1958.69</c:v>
                </c:pt>
                <c:pt idx="16">
                  <c:v>2269.6700000000005</c:v>
                </c:pt>
                <c:pt idx="17">
                  <c:v>1965.0000000000005</c:v>
                </c:pt>
                <c:pt idx="18">
                  <c:v>2034.7300000000005</c:v>
                </c:pt>
                <c:pt idx="19">
                  <c:v>2093.08</c:v>
                </c:pt>
                <c:pt idx="20">
                  <c:v>1917.05</c:v>
                </c:pt>
                <c:pt idx="21">
                  <c:v>2146.7700000000004</c:v>
                </c:pt>
                <c:pt idx="22">
                  <c:v>2001.0900000000004</c:v>
                </c:pt>
                <c:pt idx="23">
                  <c:v>1774.06</c:v>
                </c:pt>
                <c:pt idx="24">
                  <c:v>2077.4500000000003</c:v>
                </c:pt>
                <c:pt idx="25">
                  <c:v>1876.7700000000002</c:v>
                </c:pt>
                <c:pt idx="26">
                  <c:v>1777.4900000000002</c:v>
                </c:pt>
                <c:pt idx="27">
                  <c:v>1794.6100000000001</c:v>
                </c:pt>
                <c:pt idx="28">
                  <c:v>1791.1100000000001</c:v>
                </c:pt>
                <c:pt idx="29">
                  <c:v>1627.13</c:v>
                </c:pt>
                <c:pt idx="30">
                  <c:v>1578.1000000000001</c:v>
                </c:pt>
              </c:numCache>
            </c:numRef>
          </c:val>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1-E1A1-4CD4-BA5B-1190796E903C}"/>
            </c:ext>
          </c:extLst>
        </c:ser>
        <c:ser>
          <c:idx val="2"/>
          <c:order val="2"/>
          <c:tx>
            <c:v>season</c:v>
          </c:tx>
          <c:spPr>
            <a:solidFill>
              <a:srgbClr val="DD222D"/>
            </a:solidFill>
            <a:ln>
              <a:noFill/>
            </a:ln>
            <a:effectLst/>
          </c:spPr>
          <c:invertIfNegative val="0"/>
          <c:val>
            <c:numRef>
              <c:f>[0]!seasonA</c:f>
              <c:numCache>
                <c:formatCode>_-[$$-409]* #,##0_ ;_-[$$-409]* \-#,##0\ ;_-[$$-409]* "-"??_ ;_-@_ </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2-E1A1-4CD4-BA5B-1190796E903C}"/>
            </c:ext>
          </c:extLst>
        </c:ser>
        <c:dLbls>
          <c:showLegendKey val="0"/>
          <c:showVal val="0"/>
          <c:showCatName val="0"/>
          <c:showSerName val="0"/>
          <c:showPercent val="0"/>
          <c:showBubbleSize val="0"/>
        </c:dLbls>
        <c:gapWidth val="10"/>
        <c:overlap val="100"/>
        <c:axId val="317649807"/>
        <c:axId val="311114767"/>
      </c:barChart>
      <c:catAx>
        <c:axId val="317649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311114767"/>
        <c:crosses val="autoZero"/>
        <c:auto val="1"/>
        <c:lblAlgn val="ctr"/>
        <c:lblOffset val="100"/>
        <c:noMultiLvlLbl val="0"/>
      </c:catAx>
      <c:valAx>
        <c:axId val="311114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317649807"/>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ProcessingA!$A$29</c:f>
          <c:strCache>
            <c:ptCount val="1"/>
            <c:pt idx="0">
              <c:v>Allocation</c:v>
            </c:pt>
          </c:strCache>
        </c:strRef>
      </c:tx>
      <c:layout>
        <c:manualLayout>
          <c:xMode val="edge"/>
          <c:yMode val="edge"/>
          <c:x val="6.7846240517772218E-3"/>
          <c:y val="0.10455974842767296"/>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endParaRPr lang="ru-RU"/>
        </a:p>
      </c:txPr>
    </c:title>
    <c:autoTitleDeleted val="0"/>
    <c:plotArea>
      <c:layout>
        <c:manualLayout>
          <c:layoutTarget val="inner"/>
          <c:xMode val="edge"/>
          <c:yMode val="edge"/>
          <c:x val="0.36463577298739303"/>
          <c:y val="0.23124556364416712"/>
          <c:w val="0.34996364183985201"/>
          <c:h val="0.67131390415820669"/>
        </c:manualLayout>
      </c:layout>
      <c:radarChart>
        <c:radarStyle val="filled"/>
        <c:varyColors val="0"/>
        <c:ser>
          <c:idx val="0"/>
          <c:order val="0"/>
          <c:tx>
            <c:strRef>
              <c:f>ProcessingA!$B$29</c:f>
              <c:strCache>
                <c:ptCount val="1"/>
                <c:pt idx="0">
                  <c:v>ADP</c:v>
                </c:pt>
              </c:strCache>
            </c:strRef>
          </c:tx>
          <c:spPr>
            <a:solidFill>
              <a:srgbClr val="DD222D"/>
            </a:solidFill>
            <a:ln w="25400">
              <a:solidFill>
                <a:srgbClr val="C00000"/>
              </a:solidFill>
            </a:ln>
            <a:effectLst>
              <a:outerShdw blurRad="50800" dist="38100" dir="8100000" algn="tr" rotWithShape="0">
                <a:prstClr val="black">
                  <a:alpha val="40000"/>
                </a:prstClr>
              </a:outerShdw>
            </a:effectLst>
          </c:spPr>
          <c:cat>
            <c:strRef>
              <c:f>ProcessingA!$A$30:$A$35</c:f>
              <c:strCache>
                <c:ptCount val="6"/>
                <c:pt idx="0">
                  <c:v>Strategy</c:v>
                </c:pt>
                <c:pt idx="1">
                  <c:v>Testing</c:v>
                </c:pt>
                <c:pt idx="2">
                  <c:v>Development</c:v>
                </c:pt>
                <c:pt idx="3">
                  <c:v>Research</c:v>
                </c:pt>
                <c:pt idx="4">
                  <c:v>Design</c:v>
                </c:pt>
                <c:pt idx="5">
                  <c:v>SMM</c:v>
                </c:pt>
              </c:strCache>
            </c:strRef>
          </c:cat>
          <c:val>
            <c:numRef>
              <c:f>ProcessingA!$B$30:$B$35</c:f>
              <c:numCache>
                <c:formatCode>0%</c:formatCode>
                <c:ptCount val="6"/>
                <c:pt idx="0">
                  <c:v>0.75175161290322567</c:v>
                </c:pt>
                <c:pt idx="1">
                  <c:v>0.61091935483870974</c:v>
                </c:pt>
                <c:pt idx="2">
                  <c:v>0.61640645161290319</c:v>
                </c:pt>
                <c:pt idx="3">
                  <c:v>0.73097177419354864</c:v>
                </c:pt>
                <c:pt idx="4">
                  <c:v>0.62318145161290317</c:v>
                </c:pt>
                <c:pt idx="5">
                  <c:v>0.79246451612903168</c:v>
                </c:pt>
              </c:numCache>
            </c:numRef>
          </c:val>
          <c:extLst>
            <c:ext xmlns:c16="http://schemas.microsoft.com/office/drawing/2014/chart" uri="{C3380CC4-5D6E-409C-BE32-E72D297353CC}">
              <c16:uniqueId val="{00000000-4E7F-429D-99E6-30D2630E17F2}"/>
            </c:ext>
          </c:extLst>
        </c:ser>
        <c:ser>
          <c:idx val="1"/>
          <c:order val="1"/>
          <c:tx>
            <c:strRef>
              <c:f>ProcessingA!$C$29</c:f>
              <c:strCache>
                <c:ptCount val="1"/>
                <c:pt idx="0">
                  <c:v>CRM</c:v>
                </c:pt>
              </c:strCache>
            </c:strRef>
          </c:tx>
          <c:spPr>
            <a:solidFill>
              <a:srgbClr val="F98D17">
                <a:alpha val="74902"/>
              </a:srgbClr>
            </a:solidFill>
            <a:ln>
              <a:solidFill>
                <a:srgbClr val="FF9900">
                  <a:alpha val="97647"/>
                </a:srgbClr>
              </a:solidFill>
            </a:ln>
            <a:effectLst>
              <a:outerShdw blurRad="50800" dist="38100" dir="2700000" algn="tl" rotWithShape="0">
                <a:prstClr val="black">
                  <a:alpha val="40000"/>
                </a:prstClr>
              </a:outerShdw>
            </a:effectLst>
          </c:spPr>
          <c:cat>
            <c:strRef>
              <c:f>ProcessingA!$A$30:$A$35</c:f>
              <c:strCache>
                <c:ptCount val="6"/>
                <c:pt idx="0">
                  <c:v>Strategy</c:v>
                </c:pt>
                <c:pt idx="1">
                  <c:v>Testing</c:v>
                </c:pt>
                <c:pt idx="2">
                  <c:v>Development</c:v>
                </c:pt>
                <c:pt idx="3">
                  <c:v>Research</c:v>
                </c:pt>
                <c:pt idx="4">
                  <c:v>Design</c:v>
                </c:pt>
                <c:pt idx="5">
                  <c:v>SMM</c:v>
                </c:pt>
              </c:strCache>
            </c:strRef>
          </c:cat>
          <c:val>
            <c:numRef>
              <c:f>ProcessingA!$C$30:$C$35</c:f>
              <c:numCache>
                <c:formatCode>0%</c:formatCode>
                <c:ptCount val="6"/>
                <c:pt idx="0">
                  <c:v>0.57045322580645152</c:v>
                </c:pt>
                <c:pt idx="1">
                  <c:v>0.77449999999999986</c:v>
                </c:pt>
                <c:pt idx="2">
                  <c:v>0.76407741935483886</c:v>
                </c:pt>
                <c:pt idx="3">
                  <c:v>0.66186129032258101</c:v>
                </c:pt>
                <c:pt idx="4">
                  <c:v>0.74055322580645189</c:v>
                </c:pt>
                <c:pt idx="5">
                  <c:v>0.55211854838709673</c:v>
                </c:pt>
              </c:numCache>
            </c:numRef>
          </c:val>
          <c:extLst>
            <c:ext xmlns:c16="http://schemas.microsoft.com/office/drawing/2014/chart" uri="{C3380CC4-5D6E-409C-BE32-E72D297353CC}">
              <c16:uniqueId val="{00000001-4E7F-429D-99E6-30D2630E17F2}"/>
            </c:ext>
          </c:extLst>
        </c:ser>
        <c:dLbls>
          <c:showLegendKey val="0"/>
          <c:showVal val="0"/>
          <c:showCatName val="0"/>
          <c:showSerName val="0"/>
          <c:showPercent val="0"/>
          <c:showBubbleSize val="0"/>
        </c:dLbls>
        <c:axId val="54944335"/>
        <c:axId val="311119567"/>
      </c:radarChart>
      <c:catAx>
        <c:axId val="54944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311119567"/>
        <c:crosses val="autoZero"/>
        <c:auto val="1"/>
        <c:lblAlgn val="ctr"/>
        <c:lblOffset val="100"/>
        <c:noMultiLvlLbl val="0"/>
      </c:catAx>
      <c:valAx>
        <c:axId val="311119567"/>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54944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6245791245791242E-2"/>
          <c:y val="0.14960004383081307"/>
          <c:w val="0.87073063973063969"/>
          <c:h val="0.76969154065307921"/>
        </c:manualLayout>
      </c:layout>
      <c:scatterChart>
        <c:scatterStyle val="lineMarker"/>
        <c:varyColors val="0"/>
        <c:ser>
          <c:idx val="0"/>
          <c:order val="0"/>
          <c:tx>
            <c:strRef>
              <c:f>ProcessingA!$A$51</c:f>
              <c:strCache>
                <c:ptCount val="1"/>
                <c:pt idx="0">
                  <c:v>Credit Card</c:v>
                </c:pt>
              </c:strCache>
            </c:strRef>
          </c:tx>
          <c:spPr>
            <a:ln w="19050" cap="rnd">
              <a:noFill/>
              <a:round/>
            </a:ln>
            <a:effectLst/>
          </c:spPr>
          <c:marker>
            <c:symbol val="circle"/>
            <c:size val="60"/>
            <c:spPr>
              <a:solidFill>
                <a:srgbClr val="43ADA9">
                  <a:alpha val="50000"/>
                </a:srgbClr>
              </a:solidFill>
              <a:ln w="9525">
                <a:solidFill>
                  <a:srgbClr val="43ADA9"/>
                </a:solidFill>
              </a:ln>
              <a:effectLst/>
            </c:spPr>
          </c:marker>
          <c:dPt>
            <c:idx val="0"/>
            <c:marker>
              <c:symbol val="circle"/>
              <c:size val="60"/>
              <c:spPr>
                <a:solidFill>
                  <a:srgbClr val="43ADA9">
                    <a:alpha val="50000"/>
                  </a:srgbClr>
                </a:solidFill>
                <a:ln w="9525">
                  <a:solidFill>
                    <a:srgbClr val="43ADA9"/>
                  </a:solidFill>
                </a:ln>
                <a:effectLst/>
              </c:spPr>
            </c:marker>
            <c:bubble3D val="0"/>
            <c:extLst>
              <c:ext xmlns:c16="http://schemas.microsoft.com/office/drawing/2014/chart" uri="{C3380CC4-5D6E-409C-BE32-E72D297353CC}">
                <c16:uniqueId val="{00000000-7080-4D9B-8E9B-0BF04CE5EF36}"/>
              </c:ext>
            </c:extLst>
          </c:dPt>
          <c:xVal>
            <c:numRef>
              <c:f>ProcessingA!$B$51</c:f>
              <c:numCache>
                <c:formatCode>General</c:formatCode>
                <c:ptCount val="1"/>
                <c:pt idx="0">
                  <c:v>92</c:v>
                </c:pt>
              </c:numCache>
            </c:numRef>
          </c:xVal>
          <c:yVal>
            <c:numRef>
              <c:f>ProcessingA!$C$51</c:f>
              <c:numCache>
                <c:formatCode>General</c:formatCode>
                <c:ptCount val="1"/>
                <c:pt idx="0">
                  <c:v>36</c:v>
                </c:pt>
              </c:numCache>
            </c:numRef>
          </c:yVal>
          <c:smooth val="0"/>
          <c:extLst>
            <c:ext xmlns:c16="http://schemas.microsoft.com/office/drawing/2014/chart" uri="{C3380CC4-5D6E-409C-BE32-E72D297353CC}">
              <c16:uniqueId val="{00000001-7080-4D9B-8E9B-0BF04CE5EF36}"/>
            </c:ext>
          </c:extLst>
        </c:ser>
        <c:ser>
          <c:idx val="1"/>
          <c:order val="1"/>
          <c:tx>
            <c:strRef>
              <c:f>ProcessingA!$A$52</c:f>
              <c:strCache>
                <c:ptCount val="1"/>
                <c:pt idx="0">
                  <c:v>Bank Account</c:v>
                </c:pt>
              </c:strCache>
            </c:strRef>
          </c:tx>
          <c:spPr>
            <a:ln w="25400" cap="rnd">
              <a:noFill/>
              <a:round/>
            </a:ln>
            <a:effectLst/>
          </c:spPr>
          <c:marker>
            <c:symbol val="circle"/>
            <c:size val="48"/>
            <c:spPr>
              <a:solidFill>
                <a:srgbClr val="5EB2CD">
                  <a:alpha val="30000"/>
                </a:srgbClr>
              </a:solidFill>
              <a:ln w="9525">
                <a:solidFill>
                  <a:srgbClr val="5EB2CD"/>
                </a:solidFill>
              </a:ln>
              <a:effectLst/>
            </c:spPr>
          </c:marker>
          <c:xVal>
            <c:numRef>
              <c:f>ProcessingA!$B$52</c:f>
              <c:numCache>
                <c:formatCode>General</c:formatCode>
                <c:ptCount val="1"/>
                <c:pt idx="0">
                  <c:v>92</c:v>
                </c:pt>
              </c:numCache>
            </c:numRef>
          </c:xVal>
          <c:yVal>
            <c:numRef>
              <c:f>ProcessingA!$C$52</c:f>
              <c:numCache>
                <c:formatCode>General</c:formatCode>
                <c:ptCount val="1"/>
                <c:pt idx="0">
                  <c:v>36</c:v>
                </c:pt>
              </c:numCache>
            </c:numRef>
          </c:yVal>
          <c:smooth val="0"/>
          <c:extLst>
            <c:ext xmlns:c16="http://schemas.microsoft.com/office/drawing/2014/chart" uri="{C3380CC4-5D6E-409C-BE32-E72D297353CC}">
              <c16:uniqueId val="{00000002-7080-4D9B-8E9B-0BF04CE5EF36}"/>
            </c:ext>
          </c:extLst>
        </c:ser>
        <c:ser>
          <c:idx val="2"/>
          <c:order val="2"/>
          <c:tx>
            <c:strRef>
              <c:f>ProcessingA!$A$53</c:f>
              <c:strCache>
                <c:ptCount val="1"/>
                <c:pt idx="0">
                  <c:v>Cash</c:v>
                </c:pt>
              </c:strCache>
            </c:strRef>
          </c:tx>
          <c:spPr>
            <a:ln w="25400" cap="rnd">
              <a:noFill/>
              <a:round/>
            </a:ln>
            <a:effectLst/>
          </c:spPr>
          <c:marker>
            <c:symbol val="circle"/>
            <c:size val="35"/>
            <c:spPr>
              <a:solidFill>
                <a:srgbClr val="768DCC">
                  <a:alpha val="30000"/>
                </a:srgbClr>
              </a:solidFill>
              <a:ln w="9525">
                <a:solidFill>
                  <a:srgbClr val="768DCC"/>
                </a:solidFill>
              </a:ln>
              <a:effectLst/>
            </c:spPr>
          </c:marker>
          <c:xVal>
            <c:numRef>
              <c:f>ProcessingA!$B$53</c:f>
              <c:numCache>
                <c:formatCode>General</c:formatCode>
                <c:ptCount val="1"/>
                <c:pt idx="0">
                  <c:v>17</c:v>
                </c:pt>
              </c:numCache>
            </c:numRef>
          </c:xVal>
          <c:yVal>
            <c:numRef>
              <c:f>ProcessingA!$C$53</c:f>
              <c:numCache>
                <c:formatCode>General</c:formatCode>
                <c:ptCount val="1"/>
                <c:pt idx="0">
                  <c:v>63</c:v>
                </c:pt>
              </c:numCache>
            </c:numRef>
          </c:yVal>
          <c:smooth val="0"/>
          <c:extLst>
            <c:ext xmlns:c16="http://schemas.microsoft.com/office/drawing/2014/chart" uri="{C3380CC4-5D6E-409C-BE32-E72D297353CC}">
              <c16:uniqueId val="{00000003-7080-4D9B-8E9B-0BF04CE5EF36}"/>
            </c:ext>
          </c:extLst>
        </c:ser>
        <c:ser>
          <c:idx val="6"/>
          <c:order val="3"/>
          <c:tx>
            <c:strRef>
              <c:f>ProcessingA!$A$54</c:f>
              <c:strCache>
                <c:ptCount val="1"/>
                <c:pt idx="0">
                  <c:v>Bitcoin</c:v>
                </c:pt>
              </c:strCache>
            </c:strRef>
          </c:tx>
          <c:spPr>
            <a:ln w="25400" cap="rnd">
              <a:noFill/>
              <a:round/>
            </a:ln>
            <a:effectLst/>
          </c:spPr>
          <c:marker>
            <c:symbol val="circle"/>
            <c:size val="25"/>
            <c:spPr>
              <a:solidFill>
                <a:srgbClr val="E1A327">
                  <a:alpha val="30000"/>
                </a:srgbClr>
              </a:solidFill>
              <a:ln w="9525">
                <a:solidFill>
                  <a:srgbClr val="E1A327"/>
                </a:solidFill>
              </a:ln>
              <a:effectLst/>
            </c:spPr>
          </c:marker>
          <c:xVal>
            <c:numRef>
              <c:f>ProcessingA!$B$54</c:f>
              <c:numCache>
                <c:formatCode>General</c:formatCode>
                <c:ptCount val="1"/>
                <c:pt idx="0">
                  <c:v>92</c:v>
                </c:pt>
              </c:numCache>
            </c:numRef>
          </c:xVal>
          <c:yVal>
            <c:numRef>
              <c:f>ProcessingA!$C$54</c:f>
              <c:numCache>
                <c:formatCode>General</c:formatCode>
                <c:ptCount val="1"/>
                <c:pt idx="0">
                  <c:v>36</c:v>
                </c:pt>
              </c:numCache>
            </c:numRef>
          </c:yVal>
          <c:smooth val="0"/>
          <c:extLst>
            <c:ext xmlns:c16="http://schemas.microsoft.com/office/drawing/2014/chart" uri="{C3380CC4-5D6E-409C-BE32-E72D297353CC}">
              <c16:uniqueId val="{00000004-7080-4D9B-8E9B-0BF04CE5EF36}"/>
            </c:ext>
          </c:extLst>
        </c:ser>
        <c:ser>
          <c:idx val="3"/>
          <c:order val="4"/>
          <c:spPr>
            <a:ln w="25400" cap="rnd">
              <a:noFill/>
              <a:round/>
            </a:ln>
            <a:effectLst/>
          </c:spPr>
          <c:marker>
            <c:symbol val="circle"/>
            <c:size val="10"/>
            <c:spPr>
              <a:solidFill>
                <a:srgbClr val="43ADA9"/>
              </a:solidFill>
              <a:ln w="9525">
                <a:noFill/>
              </a:ln>
              <a:effectLst/>
            </c:spPr>
          </c:marker>
          <c:xVal>
            <c:numRef>
              <c:f>ProcessingA!$B$51</c:f>
              <c:numCache>
                <c:formatCode>General</c:formatCode>
                <c:ptCount val="1"/>
                <c:pt idx="0">
                  <c:v>92</c:v>
                </c:pt>
              </c:numCache>
            </c:numRef>
          </c:xVal>
          <c:yVal>
            <c:numRef>
              <c:f>ProcessingA!$C$51</c:f>
              <c:numCache>
                <c:formatCode>General</c:formatCode>
                <c:ptCount val="1"/>
                <c:pt idx="0">
                  <c:v>36</c:v>
                </c:pt>
              </c:numCache>
            </c:numRef>
          </c:yVal>
          <c:smooth val="0"/>
          <c:extLst>
            <c:ext xmlns:c16="http://schemas.microsoft.com/office/drawing/2014/chart" uri="{C3380CC4-5D6E-409C-BE32-E72D297353CC}">
              <c16:uniqueId val="{00000005-7080-4D9B-8E9B-0BF04CE5EF36}"/>
            </c:ext>
          </c:extLst>
        </c:ser>
        <c:ser>
          <c:idx val="4"/>
          <c:order val="5"/>
          <c:spPr>
            <a:ln w="25400" cap="rnd">
              <a:noFill/>
              <a:round/>
            </a:ln>
            <a:effectLst/>
          </c:spPr>
          <c:marker>
            <c:symbol val="circle"/>
            <c:size val="9"/>
            <c:spPr>
              <a:solidFill>
                <a:srgbClr val="5EB2CD"/>
              </a:solidFill>
              <a:ln w="9525">
                <a:noFill/>
              </a:ln>
              <a:effectLst/>
            </c:spPr>
          </c:marker>
          <c:xVal>
            <c:numRef>
              <c:f>ProcessingA!$B$52</c:f>
              <c:numCache>
                <c:formatCode>General</c:formatCode>
                <c:ptCount val="1"/>
                <c:pt idx="0">
                  <c:v>92</c:v>
                </c:pt>
              </c:numCache>
            </c:numRef>
          </c:xVal>
          <c:yVal>
            <c:numRef>
              <c:f>ProcessingA!$C$52</c:f>
              <c:numCache>
                <c:formatCode>General</c:formatCode>
                <c:ptCount val="1"/>
                <c:pt idx="0">
                  <c:v>36</c:v>
                </c:pt>
              </c:numCache>
            </c:numRef>
          </c:yVal>
          <c:smooth val="0"/>
          <c:extLst>
            <c:ext xmlns:c16="http://schemas.microsoft.com/office/drawing/2014/chart" uri="{C3380CC4-5D6E-409C-BE32-E72D297353CC}">
              <c16:uniqueId val="{00000006-7080-4D9B-8E9B-0BF04CE5EF36}"/>
            </c:ext>
          </c:extLst>
        </c:ser>
        <c:ser>
          <c:idx val="5"/>
          <c:order val="6"/>
          <c:spPr>
            <a:ln w="25400" cap="rnd">
              <a:noFill/>
              <a:round/>
            </a:ln>
            <a:effectLst/>
          </c:spPr>
          <c:marker>
            <c:symbol val="circle"/>
            <c:size val="8"/>
            <c:spPr>
              <a:solidFill>
                <a:srgbClr val="768DCC"/>
              </a:solidFill>
              <a:ln w="9525">
                <a:noFill/>
              </a:ln>
              <a:effectLst/>
            </c:spPr>
          </c:marker>
          <c:xVal>
            <c:numRef>
              <c:f>ProcessingA!$B$53</c:f>
              <c:numCache>
                <c:formatCode>General</c:formatCode>
                <c:ptCount val="1"/>
                <c:pt idx="0">
                  <c:v>17</c:v>
                </c:pt>
              </c:numCache>
            </c:numRef>
          </c:xVal>
          <c:yVal>
            <c:numRef>
              <c:f>ProcessingA!$C$53</c:f>
              <c:numCache>
                <c:formatCode>General</c:formatCode>
                <c:ptCount val="1"/>
                <c:pt idx="0">
                  <c:v>63</c:v>
                </c:pt>
              </c:numCache>
            </c:numRef>
          </c:yVal>
          <c:smooth val="0"/>
          <c:extLst>
            <c:ext xmlns:c16="http://schemas.microsoft.com/office/drawing/2014/chart" uri="{C3380CC4-5D6E-409C-BE32-E72D297353CC}">
              <c16:uniqueId val="{00000007-7080-4D9B-8E9B-0BF04CE5EF36}"/>
            </c:ext>
          </c:extLst>
        </c:ser>
        <c:ser>
          <c:idx val="7"/>
          <c:order val="7"/>
          <c:spPr>
            <a:ln w="25400" cap="rnd">
              <a:noFill/>
              <a:round/>
            </a:ln>
            <a:effectLst/>
          </c:spPr>
          <c:marker>
            <c:symbol val="circle"/>
            <c:size val="7"/>
            <c:spPr>
              <a:solidFill>
                <a:srgbClr val="E1A327"/>
              </a:solidFill>
              <a:ln w="9525">
                <a:noFill/>
              </a:ln>
              <a:effectLst/>
            </c:spPr>
          </c:marker>
          <c:xVal>
            <c:numRef>
              <c:f>ProcessingA!$B$54</c:f>
              <c:numCache>
                <c:formatCode>General</c:formatCode>
                <c:ptCount val="1"/>
                <c:pt idx="0">
                  <c:v>92</c:v>
                </c:pt>
              </c:numCache>
            </c:numRef>
          </c:xVal>
          <c:yVal>
            <c:numRef>
              <c:f>ProcessingA!$C$54</c:f>
              <c:numCache>
                <c:formatCode>General</c:formatCode>
                <c:ptCount val="1"/>
                <c:pt idx="0">
                  <c:v>36</c:v>
                </c:pt>
              </c:numCache>
            </c:numRef>
          </c:yVal>
          <c:smooth val="0"/>
          <c:extLst>
            <c:ext xmlns:c16="http://schemas.microsoft.com/office/drawing/2014/chart" uri="{C3380CC4-5D6E-409C-BE32-E72D297353CC}">
              <c16:uniqueId val="{00000008-7080-4D9B-8E9B-0BF04CE5EF36}"/>
            </c:ext>
          </c:extLst>
        </c:ser>
        <c:dLbls>
          <c:showLegendKey val="0"/>
          <c:showVal val="0"/>
          <c:showCatName val="0"/>
          <c:showSerName val="0"/>
          <c:showPercent val="0"/>
          <c:showBubbleSize val="0"/>
        </c:dLbls>
        <c:axId val="2108640815"/>
        <c:axId val="363615919"/>
      </c:scatterChart>
      <c:valAx>
        <c:axId val="2108640815"/>
        <c:scaling>
          <c:orientation val="minMax"/>
          <c:max val="120"/>
          <c:min val="0"/>
        </c:scaling>
        <c:delete val="1"/>
        <c:axPos val="b"/>
        <c:numFmt formatCode="General" sourceLinked="1"/>
        <c:majorTickMark val="none"/>
        <c:minorTickMark val="none"/>
        <c:tickLblPos val="nextTo"/>
        <c:crossAx val="363615919"/>
        <c:crosses val="autoZero"/>
        <c:crossBetween val="midCat"/>
      </c:valAx>
      <c:valAx>
        <c:axId val="363615919"/>
        <c:scaling>
          <c:orientation val="minMax"/>
          <c:max val="120"/>
          <c:min val="0"/>
        </c:scaling>
        <c:delete val="1"/>
        <c:axPos val="l"/>
        <c:numFmt formatCode="General" sourceLinked="1"/>
        <c:majorTickMark val="none"/>
        <c:minorTickMark val="none"/>
        <c:tickLblPos val="nextTo"/>
        <c:crossAx val="210864081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ProcessingM1!$A$4</c:f>
          <c:strCache>
            <c:ptCount val="1"/>
            <c:pt idx="0">
              <c:v>Performance</c:v>
            </c:pt>
          </c:strCache>
        </c:strRef>
      </c:tx>
      <c:layout>
        <c:manualLayout>
          <c:xMode val="edge"/>
          <c:yMode val="edge"/>
          <c:x val="4.6837343071518947E-2"/>
          <c:y val="6.0156297952468483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ysClr val="windowText" lastClr="000000"/>
              </a:solidFill>
              <a:latin typeface="+mn-lt"/>
              <a:ea typeface="+mn-ea"/>
              <a:cs typeface="+mn-cs"/>
            </a:defRPr>
          </a:pPr>
          <a:endParaRPr lang="ru-RU"/>
        </a:p>
      </c:txPr>
    </c:title>
    <c:autoTitleDeleted val="0"/>
    <c:plotArea>
      <c:layout>
        <c:manualLayout>
          <c:layoutTarget val="inner"/>
          <c:xMode val="edge"/>
          <c:yMode val="edge"/>
          <c:x val="0.34826738845144356"/>
          <c:y val="0.25232818051543149"/>
          <c:w val="0.5347988845144358"/>
          <c:h val="0.70380457661418294"/>
        </c:manualLayout>
      </c:layout>
      <c:doughnutChart>
        <c:varyColors val="1"/>
        <c:ser>
          <c:idx val="0"/>
          <c:order val="0"/>
          <c:tx>
            <c:strRef>
              <c:f>ProcessingM1!$A$5</c:f>
              <c:strCache>
                <c:ptCount val="1"/>
                <c:pt idx="0">
                  <c:v>CAC</c:v>
                </c:pt>
              </c:strCache>
            </c:strRef>
          </c:tx>
          <c:spPr>
            <a:ln w="12700">
              <a:solidFill>
                <a:schemeClr val="bg1"/>
              </a:solidFill>
            </a:ln>
          </c:spPr>
          <c:dPt>
            <c:idx val="0"/>
            <c:bubble3D val="0"/>
            <c:spPr>
              <a:solidFill>
                <a:srgbClr val="DD222D"/>
              </a:solidFill>
              <a:ln w="12700">
                <a:solidFill>
                  <a:schemeClr val="bg1"/>
                </a:solidFill>
              </a:ln>
              <a:effectLst/>
            </c:spPr>
            <c:extLst>
              <c:ext xmlns:c16="http://schemas.microsoft.com/office/drawing/2014/chart" uri="{C3380CC4-5D6E-409C-BE32-E72D297353CC}">
                <c16:uniqueId val="{00000001-CF1E-4A35-9B20-460E64E34994}"/>
              </c:ext>
            </c:extLst>
          </c:dPt>
          <c:dPt>
            <c:idx val="1"/>
            <c:bubble3D val="0"/>
            <c:spPr>
              <a:solidFill>
                <a:srgbClr val="D9DEE1"/>
              </a:solidFill>
              <a:ln w="12700">
                <a:solidFill>
                  <a:schemeClr val="bg1"/>
                </a:solidFill>
              </a:ln>
              <a:effectLst/>
            </c:spPr>
            <c:extLst>
              <c:ext xmlns:c16="http://schemas.microsoft.com/office/drawing/2014/chart" uri="{C3380CC4-5D6E-409C-BE32-E72D297353CC}">
                <c16:uniqueId val="{00000003-CF1E-4A35-9B20-460E64E34994}"/>
              </c:ext>
            </c:extLst>
          </c:dPt>
          <c:dPt>
            <c:idx val="2"/>
            <c:bubble3D val="0"/>
            <c:spPr>
              <a:noFill/>
              <a:ln w="12700">
                <a:solidFill>
                  <a:schemeClr val="bg1"/>
                </a:solidFill>
              </a:ln>
              <a:effectLst/>
            </c:spPr>
            <c:extLst>
              <c:ext xmlns:c16="http://schemas.microsoft.com/office/drawing/2014/chart" uri="{C3380CC4-5D6E-409C-BE32-E72D297353CC}">
                <c16:uniqueId val="{00000005-CF1E-4A35-9B20-460E64E34994}"/>
              </c:ext>
            </c:extLst>
          </c:dPt>
          <c:val>
            <c:numRef>
              <c:f>ProcessingM1!$B$5:$D$5</c:f>
              <c:numCache>
                <c:formatCode>0%</c:formatCode>
                <c:ptCount val="3"/>
                <c:pt idx="0">
                  <c:v>0.57579310344827594</c:v>
                </c:pt>
                <c:pt idx="1">
                  <c:v>0.42420689655172406</c:v>
                </c:pt>
                <c:pt idx="2">
                  <c:v>0.2</c:v>
                </c:pt>
              </c:numCache>
            </c:numRef>
          </c:val>
          <c:extLst>
            <c:ext xmlns:c16="http://schemas.microsoft.com/office/drawing/2014/chart" uri="{C3380CC4-5D6E-409C-BE32-E72D297353CC}">
              <c16:uniqueId val="{00000006-CF1E-4A35-9B20-460E64E34994}"/>
            </c:ext>
          </c:extLst>
        </c:ser>
        <c:ser>
          <c:idx val="1"/>
          <c:order val="1"/>
          <c:tx>
            <c:strRef>
              <c:f>ProcessingM1!$A$6</c:f>
              <c:strCache>
                <c:ptCount val="1"/>
                <c:pt idx="0">
                  <c:v>ROI</c:v>
                </c:pt>
              </c:strCache>
            </c:strRef>
          </c:tx>
          <c:spPr>
            <a:ln w="12700">
              <a:solidFill>
                <a:schemeClr val="bg1"/>
              </a:solidFill>
            </a:ln>
          </c:spPr>
          <c:dPt>
            <c:idx val="0"/>
            <c:bubble3D val="0"/>
            <c:spPr>
              <a:solidFill>
                <a:srgbClr val="E1A327"/>
              </a:solidFill>
              <a:ln w="12700">
                <a:solidFill>
                  <a:schemeClr val="bg1"/>
                </a:solidFill>
              </a:ln>
              <a:effectLst/>
            </c:spPr>
            <c:extLst>
              <c:ext xmlns:c16="http://schemas.microsoft.com/office/drawing/2014/chart" uri="{C3380CC4-5D6E-409C-BE32-E72D297353CC}">
                <c16:uniqueId val="{00000008-CF1E-4A35-9B20-460E64E34994}"/>
              </c:ext>
            </c:extLst>
          </c:dPt>
          <c:dPt>
            <c:idx val="1"/>
            <c:bubble3D val="0"/>
            <c:spPr>
              <a:solidFill>
                <a:srgbClr val="D9DEE1"/>
              </a:solidFill>
              <a:ln w="12700">
                <a:solidFill>
                  <a:schemeClr val="bg1"/>
                </a:solidFill>
              </a:ln>
              <a:effectLst/>
            </c:spPr>
            <c:extLst>
              <c:ext xmlns:c16="http://schemas.microsoft.com/office/drawing/2014/chart" uri="{C3380CC4-5D6E-409C-BE32-E72D297353CC}">
                <c16:uniqueId val="{0000000A-CF1E-4A35-9B20-460E64E34994}"/>
              </c:ext>
            </c:extLst>
          </c:dPt>
          <c:dPt>
            <c:idx val="2"/>
            <c:bubble3D val="0"/>
            <c:spPr>
              <a:noFill/>
              <a:ln w="12700">
                <a:solidFill>
                  <a:schemeClr val="bg1"/>
                </a:solidFill>
              </a:ln>
              <a:effectLst/>
            </c:spPr>
            <c:extLst>
              <c:ext xmlns:c16="http://schemas.microsoft.com/office/drawing/2014/chart" uri="{C3380CC4-5D6E-409C-BE32-E72D297353CC}">
                <c16:uniqueId val="{0000000C-CF1E-4A35-9B20-460E64E34994}"/>
              </c:ext>
            </c:extLst>
          </c:dPt>
          <c:val>
            <c:numRef>
              <c:f>ProcessingM1!$B$6:$D$6</c:f>
              <c:numCache>
                <c:formatCode>0%</c:formatCode>
                <c:ptCount val="3"/>
                <c:pt idx="0">
                  <c:v>0.62889655172413816</c:v>
                </c:pt>
                <c:pt idx="1">
                  <c:v>0.37110344827586184</c:v>
                </c:pt>
                <c:pt idx="2">
                  <c:v>0.2</c:v>
                </c:pt>
              </c:numCache>
            </c:numRef>
          </c:val>
          <c:extLst>
            <c:ext xmlns:c16="http://schemas.microsoft.com/office/drawing/2014/chart" uri="{C3380CC4-5D6E-409C-BE32-E72D297353CC}">
              <c16:uniqueId val="{0000000D-CF1E-4A35-9B20-460E64E34994}"/>
            </c:ext>
          </c:extLst>
        </c:ser>
        <c:ser>
          <c:idx val="2"/>
          <c:order val="2"/>
          <c:tx>
            <c:strRef>
              <c:f>ProcessingM1!$A$7</c:f>
              <c:strCache>
                <c:ptCount val="1"/>
                <c:pt idx="0">
                  <c:v>CPA</c:v>
                </c:pt>
              </c:strCache>
            </c:strRef>
          </c:tx>
          <c:spPr>
            <a:ln w="12700">
              <a:solidFill>
                <a:schemeClr val="bg1"/>
              </a:solidFill>
            </a:ln>
          </c:spPr>
          <c:dPt>
            <c:idx val="0"/>
            <c:bubble3D val="0"/>
            <c:spPr>
              <a:solidFill>
                <a:srgbClr val="43ADA9"/>
              </a:solidFill>
              <a:ln w="12700">
                <a:solidFill>
                  <a:schemeClr val="bg1"/>
                </a:solidFill>
              </a:ln>
              <a:effectLst/>
            </c:spPr>
            <c:extLst>
              <c:ext xmlns:c16="http://schemas.microsoft.com/office/drawing/2014/chart" uri="{C3380CC4-5D6E-409C-BE32-E72D297353CC}">
                <c16:uniqueId val="{0000000F-CF1E-4A35-9B20-460E64E34994}"/>
              </c:ext>
            </c:extLst>
          </c:dPt>
          <c:dPt>
            <c:idx val="1"/>
            <c:bubble3D val="0"/>
            <c:spPr>
              <a:solidFill>
                <a:srgbClr val="D9DEE1"/>
              </a:solidFill>
              <a:ln w="12700">
                <a:solidFill>
                  <a:schemeClr val="bg1"/>
                </a:solidFill>
              </a:ln>
              <a:effectLst/>
            </c:spPr>
            <c:extLst>
              <c:ext xmlns:c16="http://schemas.microsoft.com/office/drawing/2014/chart" uri="{C3380CC4-5D6E-409C-BE32-E72D297353CC}">
                <c16:uniqueId val="{00000011-CF1E-4A35-9B20-460E64E34994}"/>
              </c:ext>
            </c:extLst>
          </c:dPt>
          <c:dPt>
            <c:idx val="2"/>
            <c:bubble3D val="0"/>
            <c:spPr>
              <a:noFill/>
              <a:ln w="12700">
                <a:solidFill>
                  <a:schemeClr val="bg1"/>
                </a:solidFill>
              </a:ln>
              <a:effectLst/>
            </c:spPr>
            <c:extLst>
              <c:ext xmlns:c16="http://schemas.microsoft.com/office/drawing/2014/chart" uri="{C3380CC4-5D6E-409C-BE32-E72D297353CC}">
                <c16:uniqueId val="{00000013-CF1E-4A35-9B20-460E64E34994}"/>
              </c:ext>
            </c:extLst>
          </c:dPt>
          <c:val>
            <c:numRef>
              <c:f>ProcessingM1!$B$7:$D$7</c:f>
              <c:numCache>
                <c:formatCode>0%</c:formatCode>
                <c:ptCount val="3"/>
                <c:pt idx="0">
                  <c:v>0.80300000000000016</c:v>
                </c:pt>
                <c:pt idx="1">
                  <c:v>0.19699999999999984</c:v>
                </c:pt>
                <c:pt idx="2">
                  <c:v>0.2</c:v>
                </c:pt>
              </c:numCache>
            </c:numRef>
          </c:val>
          <c:extLst>
            <c:ext xmlns:c16="http://schemas.microsoft.com/office/drawing/2014/chart" uri="{C3380CC4-5D6E-409C-BE32-E72D297353CC}">
              <c16:uniqueId val="{00000014-CF1E-4A35-9B20-460E64E34994}"/>
            </c:ext>
          </c:extLst>
        </c:ser>
        <c:ser>
          <c:idx val="3"/>
          <c:order val="3"/>
          <c:tx>
            <c:strRef>
              <c:f>ProcessingM1!$A$8</c:f>
              <c:strCache>
                <c:ptCount val="1"/>
                <c:pt idx="0">
                  <c:v>EPC</c:v>
                </c:pt>
              </c:strCache>
            </c:strRef>
          </c:tx>
          <c:spPr>
            <a:ln w="12700">
              <a:solidFill>
                <a:schemeClr val="bg1"/>
              </a:solidFill>
            </a:ln>
          </c:spPr>
          <c:dPt>
            <c:idx val="0"/>
            <c:bubble3D val="0"/>
            <c:spPr>
              <a:solidFill>
                <a:srgbClr val="5EB2CD"/>
              </a:solidFill>
              <a:ln w="12700">
                <a:solidFill>
                  <a:schemeClr val="bg1"/>
                </a:solidFill>
              </a:ln>
              <a:effectLst/>
            </c:spPr>
            <c:extLst>
              <c:ext xmlns:c16="http://schemas.microsoft.com/office/drawing/2014/chart" uri="{C3380CC4-5D6E-409C-BE32-E72D297353CC}">
                <c16:uniqueId val="{00000016-CF1E-4A35-9B20-460E64E34994}"/>
              </c:ext>
            </c:extLst>
          </c:dPt>
          <c:dPt>
            <c:idx val="1"/>
            <c:bubble3D val="0"/>
            <c:spPr>
              <a:solidFill>
                <a:srgbClr val="D9DEE1"/>
              </a:solidFill>
              <a:ln w="12700">
                <a:solidFill>
                  <a:schemeClr val="bg1"/>
                </a:solidFill>
              </a:ln>
              <a:effectLst/>
            </c:spPr>
            <c:extLst>
              <c:ext xmlns:c16="http://schemas.microsoft.com/office/drawing/2014/chart" uri="{C3380CC4-5D6E-409C-BE32-E72D297353CC}">
                <c16:uniqueId val="{00000018-CF1E-4A35-9B20-460E64E34994}"/>
              </c:ext>
            </c:extLst>
          </c:dPt>
          <c:dPt>
            <c:idx val="2"/>
            <c:bubble3D val="0"/>
            <c:spPr>
              <a:noFill/>
              <a:ln w="12700">
                <a:solidFill>
                  <a:schemeClr val="bg1"/>
                </a:solidFill>
              </a:ln>
              <a:effectLst/>
            </c:spPr>
            <c:extLst>
              <c:ext xmlns:c16="http://schemas.microsoft.com/office/drawing/2014/chart" uri="{C3380CC4-5D6E-409C-BE32-E72D297353CC}">
                <c16:uniqueId val="{0000001A-CF1E-4A35-9B20-460E64E34994}"/>
              </c:ext>
            </c:extLst>
          </c:dPt>
          <c:val>
            <c:numRef>
              <c:f>ProcessingM1!$B$8:$D$8</c:f>
              <c:numCache>
                <c:formatCode>0%</c:formatCode>
                <c:ptCount val="3"/>
                <c:pt idx="0">
                  <c:v>0.77417241379310342</c:v>
                </c:pt>
                <c:pt idx="1">
                  <c:v>0.22582758620689658</c:v>
                </c:pt>
                <c:pt idx="2">
                  <c:v>0.2</c:v>
                </c:pt>
              </c:numCache>
            </c:numRef>
          </c:val>
          <c:extLst>
            <c:ext xmlns:c16="http://schemas.microsoft.com/office/drawing/2014/chart" uri="{C3380CC4-5D6E-409C-BE32-E72D297353CC}">
              <c16:uniqueId val="{0000001B-CF1E-4A35-9B20-460E64E34994}"/>
            </c:ext>
          </c:extLst>
        </c:ser>
        <c:ser>
          <c:idx val="4"/>
          <c:order val="4"/>
          <c:tx>
            <c:strRef>
              <c:f>ProcessingM1!$A$9</c:f>
              <c:strCache>
                <c:ptCount val="1"/>
                <c:pt idx="0">
                  <c:v>APR</c:v>
                </c:pt>
              </c:strCache>
            </c:strRef>
          </c:tx>
          <c:spPr>
            <a:ln w="12700">
              <a:solidFill>
                <a:schemeClr val="bg1"/>
              </a:solidFill>
            </a:ln>
          </c:spPr>
          <c:dPt>
            <c:idx val="0"/>
            <c:bubble3D val="0"/>
            <c:spPr>
              <a:solidFill>
                <a:srgbClr val="768DCC"/>
              </a:solidFill>
              <a:ln w="12700">
                <a:solidFill>
                  <a:schemeClr val="bg1"/>
                </a:solidFill>
              </a:ln>
              <a:effectLst/>
            </c:spPr>
            <c:extLst>
              <c:ext xmlns:c16="http://schemas.microsoft.com/office/drawing/2014/chart" uri="{C3380CC4-5D6E-409C-BE32-E72D297353CC}">
                <c16:uniqueId val="{0000001D-CF1E-4A35-9B20-460E64E34994}"/>
              </c:ext>
            </c:extLst>
          </c:dPt>
          <c:dPt>
            <c:idx val="1"/>
            <c:bubble3D val="0"/>
            <c:spPr>
              <a:solidFill>
                <a:srgbClr val="D9DEE1"/>
              </a:solidFill>
              <a:ln w="12700">
                <a:solidFill>
                  <a:schemeClr val="bg1"/>
                </a:solidFill>
              </a:ln>
              <a:effectLst/>
            </c:spPr>
            <c:extLst>
              <c:ext xmlns:c16="http://schemas.microsoft.com/office/drawing/2014/chart" uri="{C3380CC4-5D6E-409C-BE32-E72D297353CC}">
                <c16:uniqueId val="{0000001F-CF1E-4A35-9B20-460E64E34994}"/>
              </c:ext>
            </c:extLst>
          </c:dPt>
          <c:dPt>
            <c:idx val="2"/>
            <c:bubble3D val="0"/>
            <c:spPr>
              <a:noFill/>
              <a:ln w="12700">
                <a:solidFill>
                  <a:schemeClr val="bg1"/>
                </a:solidFill>
              </a:ln>
              <a:effectLst/>
            </c:spPr>
            <c:extLst>
              <c:ext xmlns:c16="http://schemas.microsoft.com/office/drawing/2014/chart" uri="{C3380CC4-5D6E-409C-BE32-E72D297353CC}">
                <c16:uniqueId val="{00000021-CF1E-4A35-9B20-460E64E34994}"/>
              </c:ext>
            </c:extLst>
          </c:dPt>
          <c:val>
            <c:numRef>
              <c:f>ProcessingM1!$B$9:$D$9</c:f>
              <c:numCache>
                <c:formatCode>0%</c:formatCode>
                <c:ptCount val="3"/>
                <c:pt idx="0">
                  <c:v>0.87431034482758618</c:v>
                </c:pt>
                <c:pt idx="1">
                  <c:v>0.12568965517241382</c:v>
                </c:pt>
                <c:pt idx="2">
                  <c:v>0.2</c:v>
                </c:pt>
              </c:numCache>
            </c:numRef>
          </c:val>
          <c:extLst>
            <c:ext xmlns:c16="http://schemas.microsoft.com/office/drawing/2014/chart" uri="{C3380CC4-5D6E-409C-BE32-E72D297353CC}">
              <c16:uniqueId val="{00000022-CF1E-4A35-9B20-460E64E34994}"/>
            </c:ext>
          </c:extLst>
        </c:ser>
        <c:dLbls>
          <c:showLegendKey val="0"/>
          <c:showVal val="0"/>
          <c:showCatName val="0"/>
          <c:showSerName val="0"/>
          <c:showPercent val="0"/>
          <c:showBubbleSize val="0"/>
          <c:showLeaderLines val="1"/>
        </c:dLbls>
        <c:firstSliceAng val="180"/>
        <c:holeSize val="52"/>
      </c:doughnutChart>
      <c:scatterChart>
        <c:scatterStyle val="lineMarker"/>
        <c:varyColors val="0"/>
        <c:ser>
          <c:idx val="5"/>
          <c:order val="5"/>
          <c:tx>
            <c:v>XY1</c:v>
          </c:tx>
          <c:spPr>
            <a:ln w="25400" cap="rnd">
              <a:noFill/>
              <a:round/>
            </a:ln>
            <a:effectLst/>
          </c:spPr>
          <c:marker>
            <c:symbol val="circle"/>
            <c:size val="5"/>
            <c:spPr>
              <a:solidFill>
                <a:srgbClr val="768DCC"/>
              </a:solidFill>
              <a:ln w="9525">
                <a:noFill/>
              </a:ln>
              <a:effectLst/>
            </c:spPr>
          </c:marker>
          <c:xVal>
            <c:numRef>
              <c:f>ProcessingM1!$B$11:$B$12</c:f>
              <c:numCache>
                <c:formatCode>0.00000000</c:formatCode>
                <c:ptCount val="2"/>
                <c:pt idx="0">
                  <c:v>0.99096706494921083</c:v>
                </c:pt>
                <c:pt idx="1">
                  <c:v>0</c:v>
                </c:pt>
              </c:numCache>
            </c:numRef>
          </c:xVal>
          <c:yVal>
            <c:numRef>
              <c:f>ProcessingM1!$C$11:$C$12</c:f>
              <c:numCache>
                <c:formatCode>0.00000000</c:formatCode>
                <c:ptCount val="2"/>
                <c:pt idx="0">
                  <c:v>0.13410546665198503</c:v>
                </c:pt>
                <c:pt idx="1">
                  <c:v>-1</c:v>
                </c:pt>
              </c:numCache>
            </c:numRef>
          </c:yVal>
          <c:smooth val="0"/>
          <c:extLst>
            <c:ext xmlns:c16="http://schemas.microsoft.com/office/drawing/2014/chart" uri="{C3380CC4-5D6E-409C-BE32-E72D297353CC}">
              <c16:uniqueId val="{00000023-CF1E-4A35-9B20-460E64E34994}"/>
            </c:ext>
          </c:extLst>
        </c:ser>
        <c:ser>
          <c:idx val="6"/>
          <c:order val="6"/>
          <c:tx>
            <c:v>XY2</c:v>
          </c:tx>
          <c:spPr>
            <a:ln w="25400" cap="rnd">
              <a:noFill/>
              <a:round/>
            </a:ln>
            <a:effectLst/>
          </c:spPr>
          <c:marker>
            <c:symbol val="circle"/>
            <c:size val="5"/>
            <c:spPr>
              <a:solidFill>
                <a:srgbClr val="5EB2CD"/>
              </a:solidFill>
              <a:ln w="9525">
                <a:noFill/>
              </a:ln>
              <a:effectLst/>
            </c:spPr>
          </c:marker>
          <c:xVal>
            <c:numRef>
              <c:f>ProcessingM1!$B$13:$B$14</c:f>
              <c:numCache>
                <c:formatCode>General</c:formatCode>
                <c:ptCount val="2"/>
                <c:pt idx="0">
                  <c:v>0.71163719654130886</c:v>
                </c:pt>
                <c:pt idx="1">
                  <c:v>0</c:v>
                </c:pt>
              </c:numCache>
            </c:numRef>
          </c:xVal>
          <c:yVal>
            <c:numRef>
              <c:f>ProcessingM1!$C$13:$C$14</c:f>
              <c:numCache>
                <c:formatCode>General</c:formatCode>
                <c:ptCount val="2"/>
                <c:pt idx="0">
                  <c:v>0.55097413777674398</c:v>
                </c:pt>
                <c:pt idx="1">
                  <c:v>-0.9</c:v>
                </c:pt>
              </c:numCache>
            </c:numRef>
          </c:yVal>
          <c:smooth val="0"/>
          <c:extLst>
            <c:ext xmlns:c16="http://schemas.microsoft.com/office/drawing/2014/chart" uri="{C3380CC4-5D6E-409C-BE32-E72D297353CC}">
              <c16:uniqueId val="{00000024-CF1E-4A35-9B20-460E64E34994}"/>
            </c:ext>
          </c:extLst>
        </c:ser>
        <c:ser>
          <c:idx val="7"/>
          <c:order val="7"/>
          <c:tx>
            <c:v>XY3</c:v>
          </c:tx>
          <c:spPr>
            <a:ln w="25400" cap="rnd">
              <a:noFill/>
              <a:round/>
            </a:ln>
            <a:effectLst/>
          </c:spPr>
          <c:marker>
            <c:symbol val="circle"/>
            <c:size val="5"/>
            <c:spPr>
              <a:solidFill>
                <a:srgbClr val="43ADA9"/>
              </a:solidFill>
              <a:ln w="9525">
                <a:noFill/>
              </a:ln>
              <a:effectLst/>
            </c:spPr>
          </c:marker>
          <c:xVal>
            <c:numRef>
              <c:f>ProcessingM1!$B$15:$B$16</c:f>
              <c:numCache>
                <c:formatCode>General</c:formatCode>
                <c:ptCount val="2"/>
                <c:pt idx="0">
                  <c:v>0.69901777842837243</c:v>
                </c:pt>
                <c:pt idx="1">
                  <c:v>0</c:v>
                </c:pt>
              </c:numCache>
            </c:numRef>
          </c:xVal>
          <c:yVal>
            <c:numRef>
              <c:f>ProcessingM1!$C$15:$C$16</c:f>
              <c:numCache>
                <c:formatCode>General</c:formatCode>
                <c:ptCount val="2"/>
                <c:pt idx="0">
                  <c:v>0.38906830433879169</c:v>
                </c:pt>
                <c:pt idx="1">
                  <c:v>-0.8</c:v>
                </c:pt>
              </c:numCache>
            </c:numRef>
          </c:yVal>
          <c:smooth val="0"/>
          <c:extLst>
            <c:ext xmlns:c16="http://schemas.microsoft.com/office/drawing/2014/chart" uri="{C3380CC4-5D6E-409C-BE32-E72D297353CC}">
              <c16:uniqueId val="{00000025-CF1E-4A35-9B20-460E64E34994}"/>
            </c:ext>
          </c:extLst>
        </c:ser>
        <c:ser>
          <c:idx val="8"/>
          <c:order val="8"/>
          <c:tx>
            <c:v>XY4</c:v>
          </c:tx>
          <c:spPr>
            <a:ln w="25400" cap="rnd">
              <a:noFill/>
              <a:round/>
            </a:ln>
            <a:effectLst/>
          </c:spPr>
          <c:marker>
            <c:symbol val="circle"/>
            <c:size val="5"/>
            <c:spPr>
              <a:solidFill>
                <a:srgbClr val="E1A327"/>
              </a:solidFill>
              <a:ln w="9525">
                <a:noFill/>
              </a:ln>
              <a:effectLst/>
            </c:spPr>
          </c:marker>
          <c:xVal>
            <c:numRef>
              <c:f>ProcessingM1!$B$17:$B$18</c:f>
              <c:numCache>
                <c:formatCode>General</c:formatCode>
                <c:ptCount val="2"/>
                <c:pt idx="0">
                  <c:v>0.10550776355674424</c:v>
                </c:pt>
                <c:pt idx="1">
                  <c:v>0</c:v>
                </c:pt>
              </c:numCache>
            </c:numRef>
          </c:xVal>
          <c:yVal>
            <c:numRef>
              <c:f>ProcessingM1!$C$17:$C$18</c:f>
              <c:numCache>
                <c:formatCode>General</c:formatCode>
                <c:ptCount val="2"/>
                <c:pt idx="0">
                  <c:v>0.69200297096851693</c:v>
                </c:pt>
                <c:pt idx="1">
                  <c:v>-0.7</c:v>
                </c:pt>
              </c:numCache>
            </c:numRef>
          </c:yVal>
          <c:smooth val="0"/>
          <c:extLst>
            <c:ext xmlns:c16="http://schemas.microsoft.com/office/drawing/2014/chart" uri="{C3380CC4-5D6E-409C-BE32-E72D297353CC}">
              <c16:uniqueId val="{00000026-CF1E-4A35-9B20-460E64E34994}"/>
            </c:ext>
          </c:extLst>
        </c:ser>
        <c:ser>
          <c:idx val="9"/>
          <c:order val="9"/>
          <c:tx>
            <c:v>XY5</c:v>
          </c:tx>
          <c:spPr>
            <a:ln w="25400" cap="rnd">
              <a:noFill/>
              <a:round/>
            </a:ln>
            <a:effectLst/>
          </c:spPr>
          <c:marker>
            <c:symbol val="circle"/>
            <c:size val="5"/>
            <c:spPr>
              <a:solidFill>
                <a:srgbClr val="DD222D"/>
              </a:solidFill>
              <a:ln w="9525">
                <a:noFill/>
              </a:ln>
              <a:effectLst/>
            </c:spPr>
          </c:marker>
          <c:xVal>
            <c:numRef>
              <c:f>ProcessingM1!$B$19:$B$20</c:f>
              <c:numCache>
                <c:formatCode>General</c:formatCode>
                <c:ptCount val="2"/>
                <c:pt idx="0">
                  <c:v>-7.5844755250345355E-2</c:v>
                </c:pt>
                <c:pt idx="1">
                  <c:v>0</c:v>
                </c:pt>
              </c:numCache>
            </c:numRef>
          </c:xVal>
          <c:yVal>
            <c:numRef>
              <c:f>ProcessingM1!$C$19:$C$20</c:f>
              <c:numCache>
                <c:formatCode>General</c:formatCode>
                <c:ptCount val="2"/>
                <c:pt idx="0">
                  <c:v>0.59518700683147918</c:v>
                </c:pt>
                <c:pt idx="1">
                  <c:v>-0.6</c:v>
                </c:pt>
              </c:numCache>
            </c:numRef>
          </c:yVal>
          <c:smooth val="0"/>
          <c:extLst>
            <c:ext xmlns:c16="http://schemas.microsoft.com/office/drawing/2014/chart" uri="{C3380CC4-5D6E-409C-BE32-E72D297353CC}">
              <c16:uniqueId val="{00000027-CF1E-4A35-9B20-460E64E34994}"/>
            </c:ext>
          </c:extLst>
        </c:ser>
        <c:dLbls>
          <c:showLegendKey val="0"/>
          <c:showVal val="0"/>
          <c:showCatName val="0"/>
          <c:showSerName val="0"/>
          <c:showPercent val="0"/>
          <c:showBubbleSize val="0"/>
        </c:dLbls>
        <c:axId val="1232716319"/>
        <c:axId val="1235738671"/>
      </c:scatterChart>
      <c:valAx>
        <c:axId val="1232716319"/>
        <c:scaling>
          <c:orientation val="minMax"/>
          <c:max val="1.05"/>
          <c:min val="-1.05"/>
        </c:scaling>
        <c:delete val="1"/>
        <c:axPos val="b"/>
        <c:numFmt formatCode="0.00000000" sourceLinked="1"/>
        <c:majorTickMark val="out"/>
        <c:minorTickMark val="none"/>
        <c:tickLblPos val="nextTo"/>
        <c:crossAx val="1235738671"/>
        <c:crosses val="autoZero"/>
        <c:crossBetween val="midCat"/>
      </c:valAx>
      <c:valAx>
        <c:axId val="1235738671"/>
        <c:scaling>
          <c:orientation val="minMax"/>
          <c:max val="1.05"/>
          <c:min val="-1.05"/>
        </c:scaling>
        <c:delete val="1"/>
        <c:axPos val="l"/>
        <c:numFmt formatCode="0.00000000" sourceLinked="1"/>
        <c:majorTickMark val="out"/>
        <c:minorTickMark val="none"/>
        <c:tickLblPos val="nextTo"/>
        <c:crossAx val="1232716319"/>
        <c:crosses val="autoZero"/>
        <c:crossBetween val="midCat"/>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tx>
            <c:strRef>
              <c:f>ProcessingM1!$J$1</c:f>
              <c:strCache>
                <c:ptCount val="1"/>
                <c:pt idx="0">
                  <c:v>Sales</c:v>
                </c:pt>
              </c:strCache>
            </c:strRef>
          </c:tx>
          <c:spPr>
            <a:solidFill>
              <a:srgbClr val="D9DEE1"/>
            </a:solidFill>
            <a:ln>
              <a:noFill/>
            </a:ln>
            <a:effectLst/>
          </c:spPr>
          <c:invertIfNegative val="0"/>
          <c:cat>
            <c:strRef>
              <c:f>[0]!axesXM1</c:f>
              <c:strCach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strCache>
            </c:strRef>
          </c:cat>
          <c:val>
            <c:numRef>
              <c:f>[0]!salesM1</c:f>
              <c:numCache>
                <c:formatCode>_-[$$-409]* #,##0_ ;_-[$$-409]* \-#,##0\ ;_-[$$-409]* "-"??_ ;_-@_ </c:formatCode>
                <c:ptCount val="31"/>
                <c:pt idx="0">
                  <c:v>588.5</c:v>
                </c:pt>
                <c:pt idx="1">
                  <c:v>570.90000000000009</c:v>
                </c:pt>
                <c:pt idx="2">
                  <c:v>557.70000000000005</c:v>
                </c:pt>
                <c:pt idx="3">
                  <c:v>521.40000000000009</c:v>
                </c:pt>
                <c:pt idx="4">
                  <c:v>555.50000000000034</c:v>
                </c:pt>
                <c:pt idx="5">
                  <c:v>561.00000000000011</c:v>
                </c:pt>
                <c:pt idx="6">
                  <c:v>456.5</c:v>
                </c:pt>
                <c:pt idx="7">
                  <c:v>492.8</c:v>
                </c:pt>
                <c:pt idx="8">
                  <c:v>467.50000000000006</c:v>
                </c:pt>
                <c:pt idx="9">
                  <c:v>521.40000000000009</c:v>
                </c:pt>
                <c:pt idx="10">
                  <c:v>597.30000000000007</c:v>
                </c:pt>
                <c:pt idx="11">
                  <c:v>535.70000000000005</c:v>
                </c:pt>
                <c:pt idx="12">
                  <c:v>517</c:v>
                </c:pt>
                <c:pt idx="13">
                  <c:v>544.50000000000011</c:v>
                </c:pt>
                <c:pt idx="14">
                  <c:v>546.70000000000005</c:v>
                </c:pt>
                <c:pt idx="15">
                  <c:v>707.30000000000007</c:v>
                </c:pt>
                <c:pt idx="16">
                  <c:v>521.4000000000002</c:v>
                </c:pt>
                <c:pt idx="17">
                  <c:v>448.79999999999995</c:v>
                </c:pt>
                <c:pt idx="18">
                  <c:v>721.60000000000014</c:v>
                </c:pt>
                <c:pt idx="19">
                  <c:v>481.80000000000007</c:v>
                </c:pt>
                <c:pt idx="20">
                  <c:v>612.70000000000027</c:v>
                </c:pt>
                <c:pt idx="21">
                  <c:v>657.80000000000007</c:v>
                </c:pt>
                <c:pt idx="22">
                  <c:v>531.30000000000007</c:v>
                </c:pt>
                <c:pt idx="23">
                  <c:v>570.90000000000009</c:v>
                </c:pt>
                <c:pt idx="24">
                  <c:v>502.70000000000005</c:v>
                </c:pt>
                <c:pt idx="25">
                  <c:v>462</c:v>
                </c:pt>
                <c:pt idx="26">
                  <c:v>449.90000000000003</c:v>
                </c:pt>
                <c:pt idx="27">
                  <c:v>623.70000000000016</c:v>
                </c:pt>
                <c:pt idx="28">
                  <c:v>501.6</c:v>
                </c:pt>
                <c:pt idx="29">
                  <c:v>530.20000000000016</c:v>
                </c:pt>
                <c:pt idx="30">
                  <c:v>0</c:v>
                </c:pt>
              </c:numCache>
            </c:numRef>
          </c:val>
          <c:extLst>
            <c:ext xmlns:c16="http://schemas.microsoft.com/office/drawing/2014/chart" uri="{C3380CC4-5D6E-409C-BE32-E72D297353CC}">
              <c16:uniqueId val="{00000000-FEB1-413C-B887-44FB25DDB540}"/>
            </c:ext>
          </c:extLst>
        </c:ser>
        <c:ser>
          <c:idx val="1"/>
          <c:order val="1"/>
          <c:tx>
            <c:strRef>
              <c:f>ProcessingM1!$K$1</c:f>
              <c:strCache>
                <c:ptCount val="1"/>
                <c:pt idx="0">
                  <c:v>Current</c:v>
                </c:pt>
              </c:strCache>
            </c:strRef>
          </c:tx>
          <c:spPr>
            <a:solidFill>
              <a:srgbClr val="43ADA9"/>
            </a:solidFill>
            <a:ln>
              <a:noFill/>
            </a:ln>
            <a:effectLst/>
          </c:spPr>
          <c:invertIfNegative val="0"/>
          <c:cat>
            <c:strRef>
              <c:f>[0]!axesXM1</c:f>
              <c:strCach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strCache>
            </c:strRef>
          </c:cat>
          <c:val>
            <c:numRef>
              <c:f>[0]!currentM1</c:f>
              <c:numCache>
                <c:formatCode>_-[$$-409]* #,##0_ ;_-[$$-409]* \-#,##0\ ;_-[$$-409]* "-"??_ ;_-@_ </c:formatCode>
                <c:ptCount val="31"/>
                <c:pt idx="0">
                  <c:v>0</c:v>
                </c:pt>
                <c:pt idx="1">
                  <c:v>570.90000000000009</c:v>
                </c:pt>
                <c:pt idx="2">
                  <c:v>557.70000000000005</c:v>
                </c:pt>
                <c:pt idx="3">
                  <c:v>521.40000000000009</c:v>
                </c:pt>
                <c:pt idx="4">
                  <c:v>555.50000000000034</c:v>
                </c:pt>
                <c:pt idx="5">
                  <c:v>561.00000000000011</c:v>
                </c:pt>
                <c:pt idx="6">
                  <c:v>456.5</c:v>
                </c:pt>
                <c:pt idx="7">
                  <c:v>492.8</c:v>
                </c:pt>
                <c:pt idx="8">
                  <c:v>467.50000000000006</c:v>
                </c:pt>
                <c:pt idx="9">
                  <c:v>521.40000000000009</c:v>
                </c:pt>
                <c:pt idx="10">
                  <c:v>597.30000000000007</c:v>
                </c:pt>
                <c:pt idx="11">
                  <c:v>535.70000000000005</c:v>
                </c:pt>
                <c:pt idx="12">
                  <c:v>517</c:v>
                </c:pt>
                <c:pt idx="13">
                  <c:v>544.50000000000011</c:v>
                </c:pt>
                <c:pt idx="14">
                  <c:v>546.70000000000005</c:v>
                </c:pt>
                <c:pt idx="15">
                  <c:v>707.30000000000007</c:v>
                </c:pt>
                <c:pt idx="16">
                  <c:v>521.4000000000002</c:v>
                </c:pt>
                <c:pt idx="17">
                  <c:v>448.79999999999995</c:v>
                </c:pt>
                <c:pt idx="18">
                  <c:v>721.60000000000014</c:v>
                </c:pt>
                <c:pt idx="19">
                  <c:v>481.80000000000007</c:v>
                </c:pt>
                <c:pt idx="20">
                  <c:v>612.70000000000027</c:v>
                </c:pt>
                <c:pt idx="21">
                  <c:v>657.80000000000007</c:v>
                </c:pt>
                <c:pt idx="22">
                  <c:v>531.30000000000007</c:v>
                </c:pt>
                <c:pt idx="23">
                  <c:v>570.90000000000009</c:v>
                </c:pt>
                <c:pt idx="24">
                  <c:v>502.70000000000005</c:v>
                </c:pt>
                <c:pt idx="25">
                  <c:v>462</c:v>
                </c:pt>
                <c:pt idx="26">
                  <c:v>449.90000000000003</c:v>
                </c:pt>
                <c:pt idx="27">
                  <c:v>623.70000000000016</c:v>
                </c:pt>
                <c:pt idx="28">
                  <c:v>501.6</c:v>
                </c:pt>
                <c:pt idx="29">
                  <c:v>530.20000000000016</c:v>
                </c:pt>
                <c:pt idx="30">
                  <c:v>0</c:v>
                </c:pt>
              </c:numCache>
            </c:numRef>
          </c:val>
          <c:extLst>
            <c:ext xmlns:c16="http://schemas.microsoft.com/office/drawing/2014/chart" uri="{C3380CC4-5D6E-409C-BE32-E72D297353CC}">
              <c16:uniqueId val="{00000001-FEB1-413C-B887-44FB25DDB540}"/>
            </c:ext>
          </c:extLst>
        </c:ser>
        <c:ser>
          <c:idx val="2"/>
          <c:order val="2"/>
          <c:tx>
            <c:v>season</c:v>
          </c:tx>
          <c:spPr>
            <a:solidFill>
              <a:srgbClr val="DD222D"/>
            </a:solidFill>
            <a:ln>
              <a:noFill/>
            </a:ln>
            <a:effectLst/>
          </c:spPr>
          <c:invertIfNegative val="0"/>
          <c:cat>
            <c:strRef>
              <c:f>[0]!axesXM1</c:f>
              <c:strCach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strCache>
            </c:strRef>
          </c:cat>
          <c:val>
            <c:numRef>
              <c:f>[0]!seasonM1</c:f>
              <c:numCache>
                <c:formatCode>_-[$$-409]* #,##0_ ;_-[$$-409]* \-#,##0\ ;_-[$$-409]* "-"??_ ;_-@_ </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2-FEB1-413C-B887-44FB25DDB540}"/>
            </c:ext>
          </c:extLst>
        </c:ser>
        <c:dLbls>
          <c:showLegendKey val="0"/>
          <c:showVal val="0"/>
          <c:showCatName val="0"/>
          <c:showSerName val="0"/>
          <c:showPercent val="0"/>
          <c:showBubbleSize val="0"/>
        </c:dLbls>
        <c:gapWidth val="10"/>
        <c:overlap val="100"/>
        <c:axId val="317649807"/>
        <c:axId val="311114767"/>
      </c:barChart>
      <c:catAx>
        <c:axId val="317649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311114767"/>
        <c:crosses val="autoZero"/>
        <c:auto val="1"/>
        <c:lblAlgn val="ctr"/>
        <c:lblOffset val="100"/>
        <c:noMultiLvlLbl val="0"/>
      </c:catAx>
      <c:valAx>
        <c:axId val="311114767"/>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317649807"/>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ProcessingM1!$A$29</c:f>
          <c:strCache>
            <c:ptCount val="1"/>
            <c:pt idx="0">
              <c:v>Allocation</c:v>
            </c:pt>
          </c:strCache>
        </c:strRef>
      </c:tx>
      <c:layout>
        <c:manualLayout>
          <c:xMode val="edge"/>
          <c:yMode val="edge"/>
          <c:x val="6.7846240517772218E-3"/>
          <c:y val="0.10455974842767296"/>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endParaRPr lang="ru-RU"/>
        </a:p>
      </c:txPr>
    </c:title>
    <c:autoTitleDeleted val="0"/>
    <c:plotArea>
      <c:layout>
        <c:manualLayout>
          <c:layoutTarget val="inner"/>
          <c:xMode val="edge"/>
          <c:yMode val="edge"/>
          <c:x val="0.36463577298739303"/>
          <c:y val="0.23124556364416712"/>
          <c:w val="0.34996364183985201"/>
          <c:h val="0.67131390415820669"/>
        </c:manualLayout>
      </c:layout>
      <c:radarChart>
        <c:radarStyle val="filled"/>
        <c:varyColors val="0"/>
        <c:ser>
          <c:idx val="0"/>
          <c:order val="0"/>
          <c:tx>
            <c:strRef>
              <c:f>ProcessingM1!$B$29</c:f>
              <c:strCache>
                <c:ptCount val="1"/>
                <c:pt idx="0">
                  <c:v>ADP</c:v>
                </c:pt>
              </c:strCache>
            </c:strRef>
          </c:tx>
          <c:spPr>
            <a:solidFill>
              <a:srgbClr val="DD222D"/>
            </a:solidFill>
            <a:ln w="25400">
              <a:solidFill>
                <a:srgbClr val="C00000"/>
              </a:solidFill>
            </a:ln>
            <a:effectLst>
              <a:outerShdw blurRad="50800" dist="38100" dir="8100000" algn="tr" rotWithShape="0">
                <a:prstClr val="black">
                  <a:alpha val="40000"/>
                </a:prstClr>
              </a:outerShdw>
            </a:effectLst>
          </c:spPr>
          <c:cat>
            <c:strRef>
              <c:f>ProcessingM1!$A$30:$A$35</c:f>
              <c:strCache>
                <c:ptCount val="6"/>
                <c:pt idx="0">
                  <c:v>Strategy</c:v>
                </c:pt>
                <c:pt idx="1">
                  <c:v>Testing</c:v>
                </c:pt>
                <c:pt idx="2">
                  <c:v>Development</c:v>
                </c:pt>
                <c:pt idx="3">
                  <c:v>Research</c:v>
                </c:pt>
                <c:pt idx="4">
                  <c:v>Design</c:v>
                </c:pt>
                <c:pt idx="5">
                  <c:v>SMM</c:v>
                </c:pt>
              </c:strCache>
            </c:strRef>
          </c:cat>
          <c:val>
            <c:numRef>
              <c:f>ProcessingM1!$B$30:$B$35</c:f>
              <c:numCache>
                <c:formatCode>0%</c:formatCode>
                <c:ptCount val="6"/>
                <c:pt idx="0">
                  <c:v>0.78062068965517273</c:v>
                </c:pt>
                <c:pt idx="1">
                  <c:v>0.76165517241379344</c:v>
                </c:pt>
                <c:pt idx="2">
                  <c:v>0.83372413793103439</c:v>
                </c:pt>
                <c:pt idx="3">
                  <c:v>0.78517241379310343</c:v>
                </c:pt>
                <c:pt idx="4">
                  <c:v>0.73813793103448289</c:v>
                </c:pt>
                <c:pt idx="5">
                  <c:v>0.83524137931034503</c:v>
                </c:pt>
              </c:numCache>
            </c:numRef>
          </c:val>
          <c:extLst>
            <c:ext xmlns:c16="http://schemas.microsoft.com/office/drawing/2014/chart" uri="{C3380CC4-5D6E-409C-BE32-E72D297353CC}">
              <c16:uniqueId val="{00000000-BAE8-4D72-9306-8141EC9C5B1A}"/>
            </c:ext>
          </c:extLst>
        </c:ser>
        <c:ser>
          <c:idx val="1"/>
          <c:order val="1"/>
          <c:tx>
            <c:strRef>
              <c:f>ProcessingM1!$C$29</c:f>
              <c:strCache>
                <c:ptCount val="1"/>
                <c:pt idx="0">
                  <c:v>CRM</c:v>
                </c:pt>
              </c:strCache>
            </c:strRef>
          </c:tx>
          <c:spPr>
            <a:solidFill>
              <a:srgbClr val="F98D17">
                <a:alpha val="74902"/>
              </a:srgbClr>
            </a:solidFill>
            <a:ln>
              <a:solidFill>
                <a:srgbClr val="FF9900">
                  <a:alpha val="97647"/>
                </a:srgbClr>
              </a:solidFill>
            </a:ln>
            <a:effectLst>
              <a:outerShdw blurRad="50800" dist="38100" dir="2700000" algn="tl" rotWithShape="0">
                <a:prstClr val="black">
                  <a:alpha val="40000"/>
                </a:prstClr>
              </a:outerShdw>
            </a:effectLst>
          </c:spPr>
          <c:cat>
            <c:strRef>
              <c:f>ProcessingM1!$A$30:$A$35</c:f>
              <c:strCache>
                <c:ptCount val="6"/>
                <c:pt idx="0">
                  <c:v>Strategy</c:v>
                </c:pt>
                <c:pt idx="1">
                  <c:v>Testing</c:v>
                </c:pt>
                <c:pt idx="2">
                  <c:v>Development</c:v>
                </c:pt>
                <c:pt idx="3">
                  <c:v>Research</c:v>
                </c:pt>
                <c:pt idx="4">
                  <c:v>Design</c:v>
                </c:pt>
                <c:pt idx="5">
                  <c:v>SMM</c:v>
                </c:pt>
              </c:strCache>
            </c:strRef>
          </c:cat>
          <c:val>
            <c:numRef>
              <c:f>ProcessingM1!$C$30:$C$35</c:f>
              <c:numCache>
                <c:formatCode>0%</c:formatCode>
                <c:ptCount val="6"/>
                <c:pt idx="0">
                  <c:v>0.72334482758620688</c:v>
                </c:pt>
                <c:pt idx="1">
                  <c:v>0.79275862068965519</c:v>
                </c:pt>
                <c:pt idx="2">
                  <c:v>0.81172413793103437</c:v>
                </c:pt>
                <c:pt idx="3">
                  <c:v>0.72865517241379307</c:v>
                </c:pt>
                <c:pt idx="4">
                  <c:v>0.82272413793103472</c:v>
                </c:pt>
                <c:pt idx="5">
                  <c:v>0.70779310344827573</c:v>
                </c:pt>
              </c:numCache>
            </c:numRef>
          </c:val>
          <c:extLst>
            <c:ext xmlns:c16="http://schemas.microsoft.com/office/drawing/2014/chart" uri="{C3380CC4-5D6E-409C-BE32-E72D297353CC}">
              <c16:uniqueId val="{00000001-BAE8-4D72-9306-8141EC9C5B1A}"/>
            </c:ext>
          </c:extLst>
        </c:ser>
        <c:dLbls>
          <c:showLegendKey val="0"/>
          <c:showVal val="0"/>
          <c:showCatName val="0"/>
          <c:showSerName val="0"/>
          <c:showPercent val="0"/>
          <c:showBubbleSize val="0"/>
        </c:dLbls>
        <c:axId val="54944335"/>
        <c:axId val="311119567"/>
      </c:radarChart>
      <c:catAx>
        <c:axId val="54944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311119567"/>
        <c:crosses val="autoZero"/>
        <c:auto val="1"/>
        <c:lblAlgn val="ctr"/>
        <c:lblOffset val="100"/>
        <c:noMultiLvlLbl val="0"/>
      </c:catAx>
      <c:valAx>
        <c:axId val="311119567"/>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54944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6245791245791242E-2"/>
          <c:y val="0.14960004383081307"/>
          <c:w val="0.87073063973063969"/>
          <c:h val="0.76969154065307921"/>
        </c:manualLayout>
      </c:layout>
      <c:scatterChart>
        <c:scatterStyle val="lineMarker"/>
        <c:varyColors val="0"/>
        <c:ser>
          <c:idx val="0"/>
          <c:order val="0"/>
          <c:tx>
            <c:strRef>
              <c:f>ProcessingM1!$A$51</c:f>
              <c:strCache>
                <c:ptCount val="1"/>
                <c:pt idx="0">
                  <c:v>Credit Card</c:v>
                </c:pt>
              </c:strCache>
            </c:strRef>
          </c:tx>
          <c:spPr>
            <a:ln w="19050" cap="rnd">
              <a:noFill/>
              <a:round/>
            </a:ln>
            <a:effectLst/>
          </c:spPr>
          <c:marker>
            <c:symbol val="circle"/>
            <c:size val="60"/>
            <c:spPr>
              <a:solidFill>
                <a:srgbClr val="43ADA9">
                  <a:alpha val="50000"/>
                </a:srgbClr>
              </a:solidFill>
              <a:ln w="9525">
                <a:solidFill>
                  <a:srgbClr val="43ADA9"/>
                </a:solidFill>
              </a:ln>
              <a:effectLst/>
            </c:spPr>
          </c:marker>
          <c:dPt>
            <c:idx val="0"/>
            <c:marker>
              <c:symbol val="circle"/>
              <c:size val="60"/>
              <c:spPr>
                <a:solidFill>
                  <a:srgbClr val="43ADA9">
                    <a:alpha val="50000"/>
                  </a:srgbClr>
                </a:solidFill>
                <a:ln w="9525">
                  <a:solidFill>
                    <a:srgbClr val="43ADA9"/>
                  </a:solidFill>
                </a:ln>
                <a:effectLst/>
              </c:spPr>
            </c:marker>
            <c:bubble3D val="0"/>
            <c:extLst>
              <c:ext xmlns:c16="http://schemas.microsoft.com/office/drawing/2014/chart" uri="{C3380CC4-5D6E-409C-BE32-E72D297353CC}">
                <c16:uniqueId val="{00000000-B7B1-472F-8DAE-37E0DCAAB21E}"/>
              </c:ext>
            </c:extLst>
          </c:dPt>
          <c:xVal>
            <c:numRef>
              <c:f>ProcessingM1!$B$51</c:f>
              <c:numCache>
                <c:formatCode>General</c:formatCode>
                <c:ptCount val="1"/>
                <c:pt idx="0">
                  <c:v>17</c:v>
                </c:pt>
              </c:numCache>
            </c:numRef>
          </c:xVal>
          <c:yVal>
            <c:numRef>
              <c:f>ProcessingM1!$C$51</c:f>
              <c:numCache>
                <c:formatCode>General</c:formatCode>
                <c:ptCount val="1"/>
                <c:pt idx="0">
                  <c:v>63</c:v>
                </c:pt>
              </c:numCache>
            </c:numRef>
          </c:yVal>
          <c:smooth val="0"/>
          <c:extLst>
            <c:ext xmlns:c16="http://schemas.microsoft.com/office/drawing/2014/chart" uri="{C3380CC4-5D6E-409C-BE32-E72D297353CC}">
              <c16:uniqueId val="{00000001-B7B1-472F-8DAE-37E0DCAAB21E}"/>
            </c:ext>
          </c:extLst>
        </c:ser>
        <c:ser>
          <c:idx val="1"/>
          <c:order val="1"/>
          <c:tx>
            <c:strRef>
              <c:f>ProcessingM1!$A$52</c:f>
              <c:strCache>
                <c:ptCount val="1"/>
                <c:pt idx="0">
                  <c:v>Bank Account</c:v>
                </c:pt>
              </c:strCache>
            </c:strRef>
          </c:tx>
          <c:spPr>
            <a:ln w="25400" cap="rnd">
              <a:noFill/>
              <a:round/>
            </a:ln>
            <a:effectLst/>
          </c:spPr>
          <c:marker>
            <c:symbol val="circle"/>
            <c:size val="48"/>
            <c:spPr>
              <a:solidFill>
                <a:srgbClr val="5EB2CD">
                  <a:alpha val="30000"/>
                </a:srgbClr>
              </a:solidFill>
              <a:ln w="9525">
                <a:solidFill>
                  <a:srgbClr val="5EB2CD"/>
                </a:solidFill>
              </a:ln>
              <a:effectLst/>
            </c:spPr>
          </c:marker>
          <c:xVal>
            <c:numRef>
              <c:f>ProcessingM1!$B$52</c:f>
              <c:numCache>
                <c:formatCode>General</c:formatCode>
                <c:ptCount val="1"/>
                <c:pt idx="0">
                  <c:v>41</c:v>
                </c:pt>
              </c:numCache>
            </c:numRef>
          </c:xVal>
          <c:yVal>
            <c:numRef>
              <c:f>ProcessingM1!$C$52</c:f>
              <c:numCache>
                <c:formatCode>General</c:formatCode>
                <c:ptCount val="1"/>
                <c:pt idx="0">
                  <c:v>68</c:v>
                </c:pt>
              </c:numCache>
            </c:numRef>
          </c:yVal>
          <c:smooth val="0"/>
          <c:extLst>
            <c:ext xmlns:c16="http://schemas.microsoft.com/office/drawing/2014/chart" uri="{C3380CC4-5D6E-409C-BE32-E72D297353CC}">
              <c16:uniqueId val="{00000002-B7B1-472F-8DAE-37E0DCAAB21E}"/>
            </c:ext>
          </c:extLst>
        </c:ser>
        <c:ser>
          <c:idx val="2"/>
          <c:order val="2"/>
          <c:tx>
            <c:strRef>
              <c:f>ProcessingM1!$A$53</c:f>
              <c:strCache>
                <c:ptCount val="1"/>
                <c:pt idx="0">
                  <c:v>Cash</c:v>
                </c:pt>
              </c:strCache>
            </c:strRef>
          </c:tx>
          <c:spPr>
            <a:ln w="25400" cap="rnd">
              <a:noFill/>
              <a:round/>
            </a:ln>
            <a:effectLst/>
          </c:spPr>
          <c:marker>
            <c:symbol val="circle"/>
            <c:size val="35"/>
            <c:spPr>
              <a:solidFill>
                <a:srgbClr val="768DCC">
                  <a:alpha val="30000"/>
                </a:srgbClr>
              </a:solidFill>
              <a:ln w="9525">
                <a:solidFill>
                  <a:srgbClr val="768DCC"/>
                </a:solidFill>
              </a:ln>
              <a:effectLst/>
            </c:spPr>
          </c:marker>
          <c:xVal>
            <c:numRef>
              <c:f>ProcessingM1!$B$53</c:f>
              <c:numCache>
                <c:formatCode>General</c:formatCode>
                <c:ptCount val="1"/>
                <c:pt idx="0">
                  <c:v>92</c:v>
                </c:pt>
              </c:numCache>
            </c:numRef>
          </c:xVal>
          <c:yVal>
            <c:numRef>
              <c:f>ProcessingM1!$C$53</c:f>
              <c:numCache>
                <c:formatCode>General</c:formatCode>
                <c:ptCount val="1"/>
                <c:pt idx="0">
                  <c:v>36</c:v>
                </c:pt>
              </c:numCache>
            </c:numRef>
          </c:yVal>
          <c:smooth val="0"/>
          <c:extLst>
            <c:ext xmlns:c16="http://schemas.microsoft.com/office/drawing/2014/chart" uri="{C3380CC4-5D6E-409C-BE32-E72D297353CC}">
              <c16:uniqueId val="{00000003-B7B1-472F-8DAE-37E0DCAAB21E}"/>
            </c:ext>
          </c:extLst>
        </c:ser>
        <c:ser>
          <c:idx val="6"/>
          <c:order val="3"/>
          <c:tx>
            <c:strRef>
              <c:f>ProcessingM1!$A$54</c:f>
              <c:strCache>
                <c:ptCount val="1"/>
                <c:pt idx="0">
                  <c:v>Bitcoin</c:v>
                </c:pt>
              </c:strCache>
            </c:strRef>
          </c:tx>
          <c:spPr>
            <a:ln w="25400" cap="rnd">
              <a:noFill/>
              <a:round/>
            </a:ln>
            <a:effectLst/>
          </c:spPr>
          <c:marker>
            <c:symbol val="circle"/>
            <c:size val="25"/>
            <c:spPr>
              <a:solidFill>
                <a:srgbClr val="E1A327">
                  <a:alpha val="30000"/>
                </a:srgbClr>
              </a:solidFill>
              <a:ln w="9525">
                <a:solidFill>
                  <a:srgbClr val="E1A327"/>
                </a:solidFill>
              </a:ln>
              <a:effectLst/>
            </c:spPr>
          </c:marker>
          <c:xVal>
            <c:numRef>
              <c:f>ProcessingM1!$B$54</c:f>
              <c:numCache>
                <c:formatCode>General</c:formatCode>
                <c:ptCount val="1"/>
                <c:pt idx="0">
                  <c:v>22</c:v>
                </c:pt>
              </c:numCache>
            </c:numRef>
          </c:xVal>
          <c:yVal>
            <c:numRef>
              <c:f>ProcessingM1!$C$54</c:f>
              <c:numCache>
                <c:formatCode>General</c:formatCode>
                <c:ptCount val="1"/>
                <c:pt idx="0">
                  <c:v>100</c:v>
                </c:pt>
              </c:numCache>
            </c:numRef>
          </c:yVal>
          <c:smooth val="0"/>
          <c:extLst>
            <c:ext xmlns:c16="http://schemas.microsoft.com/office/drawing/2014/chart" uri="{C3380CC4-5D6E-409C-BE32-E72D297353CC}">
              <c16:uniqueId val="{00000004-B7B1-472F-8DAE-37E0DCAAB21E}"/>
            </c:ext>
          </c:extLst>
        </c:ser>
        <c:ser>
          <c:idx val="3"/>
          <c:order val="4"/>
          <c:spPr>
            <a:ln w="25400" cap="rnd">
              <a:noFill/>
              <a:round/>
            </a:ln>
            <a:effectLst/>
          </c:spPr>
          <c:marker>
            <c:symbol val="circle"/>
            <c:size val="10"/>
            <c:spPr>
              <a:solidFill>
                <a:srgbClr val="43ADA9"/>
              </a:solidFill>
              <a:ln w="9525">
                <a:noFill/>
              </a:ln>
              <a:effectLst/>
            </c:spPr>
          </c:marker>
          <c:xVal>
            <c:numRef>
              <c:f>ProcessingM1!$B$51</c:f>
              <c:numCache>
                <c:formatCode>General</c:formatCode>
                <c:ptCount val="1"/>
                <c:pt idx="0">
                  <c:v>17</c:v>
                </c:pt>
              </c:numCache>
            </c:numRef>
          </c:xVal>
          <c:yVal>
            <c:numRef>
              <c:f>ProcessingM1!$C$51</c:f>
              <c:numCache>
                <c:formatCode>General</c:formatCode>
                <c:ptCount val="1"/>
                <c:pt idx="0">
                  <c:v>63</c:v>
                </c:pt>
              </c:numCache>
            </c:numRef>
          </c:yVal>
          <c:smooth val="0"/>
          <c:extLst>
            <c:ext xmlns:c16="http://schemas.microsoft.com/office/drawing/2014/chart" uri="{C3380CC4-5D6E-409C-BE32-E72D297353CC}">
              <c16:uniqueId val="{00000005-B7B1-472F-8DAE-37E0DCAAB21E}"/>
            </c:ext>
          </c:extLst>
        </c:ser>
        <c:ser>
          <c:idx val="4"/>
          <c:order val="5"/>
          <c:spPr>
            <a:ln w="25400" cap="rnd">
              <a:noFill/>
              <a:round/>
            </a:ln>
            <a:effectLst/>
          </c:spPr>
          <c:marker>
            <c:symbol val="circle"/>
            <c:size val="9"/>
            <c:spPr>
              <a:solidFill>
                <a:srgbClr val="5EB2CD"/>
              </a:solidFill>
              <a:ln w="9525">
                <a:noFill/>
              </a:ln>
              <a:effectLst/>
            </c:spPr>
          </c:marker>
          <c:xVal>
            <c:numRef>
              <c:f>ProcessingM1!$B$52</c:f>
              <c:numCache>
                <c:formatCode>General</c:formatCode>
                <c:ptCount val="1"/>
                <c:pt idx="0">
                  <c:v>41</c:v>
                </c:pt>
              </c:numCache>
            </c:numRef>
          </c:xVal>
          <c:yVal>
            <c:numRef>
              <c:f>ProcessingM1!$C$52</c:f>
              <c:numCache>
                <c:formatCode>General</c:formatCode>
                <c:ptCount val="1"/>
                <c:pt idx="0">
                  <c:v>68</c:v>
                </c:pt>
              </c:numCache>
            </c:numRef>
          </c:yVal>
          <c:smooth val="0"/>
          <c:extLst>
            <c:ext xmlns:c16="http://schemas.microsoft.com/office/drawing/2014/chart" uri="{C3380CC4-5D6E-409C-BE32-E72D297353CC}">
              <c16:uniqueId val="{00000006-B7B1-472F-8DAE-37E0DCAAB21E}"/>
            </c:ext>
          </c:extLst>
        </c:ser>
        <c:ser>
          <c:idx val="5"/>
          <c:order val="6"/>
          <c:spPr>
            <a:ln w="25400" cap="rnd">
              <a:noFill/>
              <a:round/>
            </a:ln>
            <a:effectLst/>
          </c:spPr>
          <c:marker>
            <c:symbol val="circle"/>
            <c:size val="8"/>
            <c:spPr>
              <a:solidFill>
                <a:srgbClr val="768DCC"/>
              </a:solidFill>
              <a:ln w="9525">
                <a:noFill/>
              </a:ln>
              <a:effectLst/>
            </c:spPr>
          </c:marker>
          <c:xVal>
            <c:numRef>
              <c:f>ProcessingM1!$B$53</c:f>
              <c:numCache>
                <c:formatCode>General</c:formatCode>
                <c:ptCount val="1"/>
                <c:pt idx="0">
                  <c:v>92</c:v>
                </c:pt>
              </c:numCache>
            </c:numRef>
          </c:xVal>
          <c:yVal>
            <c:numRef>
              <c:f>ProcessingM1!$C$53</c:f>
              <c:numCache>
                <c:formatCode>General</c:formatCode>
                <c:ptCount val="1"/>
                <c:pt idx="0">
                  <c:v>36</c:v>
                </c:pt>
              </c:numCache>
            </c:numRef>
          </c:yVal>
          <c:smooth val="0"/>
          <c:extLst>
            <c:ext xmlns:c16="http://schemas.microsoft.com/office/drawing/2014/chart" uri="{C3380CC4-5D6E-409C-BE32-E72D297353CC}">
              <c16:uniqueId val="{00000007-B7B1-472F-8DAE-37E0DCAAB21E}"/>
            </c:ext>
          </c:extLst>
        </c:ser>
        <c:ser>
          <c:idx val="7"/>
          <c:order val="7"/>
          <c:spPr>
            <a:ln w="25400" cap="rnd">
              <a:noFill/>
              <a:round/>
            </a:ln>
            <a:effectLst/>
          </c:spPr>
          <c:marker>
            <c:symbol val="circle"/>
            <c:size val="7"/>
            <c:spPr>
              <a:solidFill>
                <a:srgbClr val="E1A327"/>
              </a:solidFill>
              <a:ln w="9525">
                <a:noFill/>
              </a:ln>
              <a:effectLst/>
            </c:spPr>
          </c:marker>
          <c:xVal>
            <c:numRef>
              <c:f>ProcessingM1!$B$54</c:f>
              <c:numCache>
                <c:formatCode>General</c:formatCode>
                <c:ptCount val="1"/>
                <c:pt idx="0">
                  <c:v>22</c:v>
                </c:pt>
              </c:numCache>
            </c:numRef>
          </c:xVal>
          <c:yVal>
            <c:numRef>
              <c:f>ProcessingM1!$C$54</c:f>
              <c:numCache>
                <c:formatCode>General</c:formatCode>
                <c:ptCount val="1"/>
                <c:pt idx="0">
                  <c:v>100</c:v>
                </c:pt>
              </c:numCache>
            </c:numRef>
          </c:yVal>
          <c:smooth val="0"/>
          <c:extLst>
            <c:ext xmlns:c16="http://schemas.microsoft.com/office/drawing/2014/chart" uri="{C3380CC4-5D6E-409C-BE32-E72D297353CC}">
              <c16:uniqueId val="{00000008-B7B1-472F-8DAE-37E0DCAAB21E}"/>
            </c:ext>
          </c:extLst>
        </c:ser>
        <c:dLbls>
          <c:showLegendKey val="0"/>
          <c:showVal val="0"/>
          <c:showCatName val="0"/>
          <c:showSerName val="0"/>
          <c:showPercent val="0"/>
          <c:showBubbleSize val="0"/>
        </c:dLbls>
        <c:axId val="2108640815"/>
        <c:axId val="363615919"/>
      </c:scatterChart>
      <c:valAx>
        <c:axId val="2108640815"/>
        <c:scaling>
          <c:orientation val="minMax"/>
          <c:max val="120"/>
          <c:min val="0"/>
        </c:scaling>
        <c:delete val="1"/>
        <c:axPos val="b"/>
        <c:numFmt formatCode="General" sourceLinked="1"/>
        <c:majorTickMark val="none"/>
        <c:minorTickMark val="none"/>
        <c:tickLblPos val="nextTo"/>
        <c:crossAx val="363615919"/>
        <c:crosses val="autoZero"/>
        <c:crossBetween val="midCat"/>
      </c:valAx>
      <c:valAx>
        <c:axId val="363615919"/>
        <c:scaling>
          <c:orientation val="minMax"/>
          <c:max val="120"/>
          <c:min val="0"/>
        </c:scaling>
        <c:delete val="1"/>
        <c:axPos val="l"/>
        <c:numFmt formatCode="General" sourceLinked="1"/>
        <c:majorTickMark val="none"/>
        <c:minorTickMark val="none"/>
        <c:tickLblPos val="nextTo"/>
        <c:crossAx val="210864081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ProcessingM2!$A$4</c:f>
          <c:strCache>
            <c:ptCount val="1"/>
            <c:pt idx="0">
              <c:v>Performance</c:v>
            </c:pt>
          </c:strCache>
        </c:strRef>
      </c:tx>
      <c:layout>
        <c:manualLayout>
          <c:xMode val="edge"/>
          <c:yMode val="edge"/>
          <c:x val="4.6837343071518947E-2"/>
          <c:y val="6.0156297952468483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ysClr val="windowText" lastClr="000000"/>
              </a:solidFill>
              <a:latin typeface="+mn-lt"/>
              <a:ea typeface="+mn-ea"/>
              <a:cs typeface="+mn-cs"/>
            </a:defRPr>
          </a:pPr>
          <a:endParaRPr lang="ru-RU"/>
        </a:p>
      </c:txPr>
    </c:title>
    <c:autoTitleDeleted val="0"/>
    <c:plotArea>
      <c:layout>
        <c:manualLayout>
          <c:layoutTarget val="inner"/>
          <c:xMode val="edge"/>
          <c:yMode val="edge"/>
          <c:x val="0.34826738845144356"/>
          <c:y val="0.25232818051543149"/>
          <c:w val="0.5347988845144358"/>
          <c:h val="0.70380457661418294"/>
        </c:manualLayout>
      </c:layout>
      <c:doughnutChart>
        <c:varyColors val="1"/>
        <c:ser>
          <c:idx val="0"/>
          <c:order val="0"/>
          <c:tx>
            <c:strRef>
              <c:f>ProcessingM2!$A$5</c:f>
              <c:strCache>
                <c:ptCount val="1"/>
                <c:pt idx="0">
                  <c:v>CAC</c:v>
                </c:pt>
              </c:strCache>
            </c:strRef>
          </c:tx>
          <c:spPr>
            <a:ln w="12700">
              <a:solidFill>
                <a:schemeClr val="bg1"/>
              </a:solidFill>
            </a:ln>
          </c:spPr>
          <c:dPt>
            <c:idx val="0"/>
            <c:bubble3D val="0"/>
            <c:spPr>
              <a:solidFill>
                <a:srgbClr val="DD222D"/>
              </a:solidFill>
              <a:ln w="12700">
                <a:solidFill>
                  <a:schemeClr val="bg1"/>
                </a:solidFill>
              </a:ln>
              <a:effectLst/>
            </c:spPr>
            <c:extLst>
              <c:ext xmlns:c16="http://schemas.microsoft.com/office/drawing/2014/chart" uri="{C3380CC4-5D6E-409C-BE32-E72D297353CC}">
                <c16:uniqueId val="{00000001-64D6-4711-81E4-B2C5F55A7F48}"/>
              </c:ext>
            </c:extLst>
          </c:dPt>
          <c:dPt>
            <c:idx val="1"/>
            <c:bubble3D val="0"/>
            <c:spPr>
              <a:solidFill>
                <a:srgbClr val="D9DEE1"/>
              </a:solidFill>
              <a:ln w="12700">
                <a:solidFill>
                  <a:schemeClr val="bg1"/>
                </a:solidFill>
              </a:ln>
              <a:effectLst/>
            </c:spPr>
            <c:extLst>
              <c:ext xmlns:c16="http://schemas.microsoft.com/office/drawing/2014/chart" uri="{C3380CC4-5D6E-409C-BE32-E72D297353CC}">
                <c16:uniqueId val="{00000003-64D6-4711-81E4-B2C5F55A7F48}"/>
              </c:ext>
            </c:extLst>
          </c:dPt>
          <c:dPt>
            <c:idx val="2"/>
            <c:bubble3D val="0"/>
            <c:spPr>
              <a:noFill/>
              <a:ln w="12700">
                <a:solidFill>
                  <a:schemeClr val="bg1"/>
                </a:solidFill>
              </a:ln>
              <a:effectLst/>
            </c:spPr>
            <c:extLst>
              <c:ext xmlns:c16="http://schemas.microsoft.com/office/drawing/2014/chart" uri="{C3380CC4-5D6E-409C-BE32-E72D297353CC}">
                <c16:uniqueId val="{00000005-64D6-4711-81E4-B2C5F55A7F48}"/>
              </c:ext>
            </c:extLst>
          </c:dPt>
          <c:val>
            <c:numRef>
              <c:f>ProcessingM2!$B$5:$D$5</c:f>
              <c:numCache>
                <c:formatCode>0%</c:formatCode>
                <c:ptCount val="3"/>
                <c:pt idx="0">
                  <c:v>0.32258064516129031</c:v>
                </c:pt>
                <c:pt idx="1">
                  <c:v>0.67741935483870974</c:v>
                </c:pt>
                <c:pt idx="2">
                  <c:v>0.2</c:v>
                </c:pt>
              </c:numCache>
            </c:numRef>
          </c:val>
          <c:extLst>
            <c:ext xmlns:c16="http://schemas.microsoft.com/office/drawing/2014/chart" uri="{C3380CC4-5D6E-409C-BE32-E72D297353CC}">
              <c16:uniqueId val="{00000006-64D6-4711-81E4-B2C5F55A7F48}"/>
            </c:ext>
          </c:extLst>
        </c:ser>
        <c:ser>
          <c:idx val="1"/>
          <c:order val="1"/>
          <c:tx>
            <c:strRef>
              <c:f>ProcessingM2!$A$6</c:f>
              <c:strCache>
                <c:ptCount val="1"/>
                <c:pt idx="0">
                  <c:v>ROI</c:v>
                </c:pt>
              </c:strCache>
            </c:strRef>
          </c:tx>
          <c:spPr>
            <a:ln w="12700">
              <a:solidFill>
                <a:schemeClr val="bg1"/>
              </a:solidFill>
            </a:ln>
          </c:spPr>
          <c:dPt>
            <c:idx val="0"/>
            <c:bubble3D val="0"/>
            <c:spPr>
              <a:solidFill>
                <a:srgbClr val="E1A327"/>
              </a:solidFill>
              <a:ln w="12700">
                <a:solidFill>
                  <a:schemeClr val="bg1"/>
                </a:solidFill>
              </a:ln>
              <a:effectLst/>
            </c:spPr>
            <c:extLst>
              <c:ext xmlns:c16="http://schemas.microsoft.com/office/drawing/2014/chart" uri="{C3380CC4-5D6E-409C-BE32-E72D297353CC}">
                <c16:uniqueId val="{00000008-64D6-4711-81E4-B2C5F55A7F48}"/>
              </c:ext>
            </c:extLst>
          </c:dPt>
          <c:dPt>
            <c:idx val="1"/>
            <c:bubble3D val="0"/>
            <c:spPr>
              <a:solidFill>
                <a:srgbClr val="D9DEE1"/>
              </a:solidFill>
              <a:ln w="12700">
                <a:solidFill>
                  <a:schemeClr val="bg1"/>
                </a:solidFill>
              </a:ln>
              <a:effectLst/>
            </c:spPr>
            <c:extLst>
              <c:ext xmlns:c16="http://schemas.microsoft.com/office/drawing/2014/chart" uri="{C3380CC4-5D6E-409C-BE32-E72D297353CC}">
                <c16:uniqueId val="{0000000A-64D6-4711-81E4-B2C5F55A7F48}"/>
              </c:ext>
            </c:extLst>
          </c:dPt>
          <c:dPt>
            <c:idx val="2"/>
            <c:bubble3D val="0"/>
            <c:spPr>
              <a:noFill/>
              <a:ln w="12700">
                <a:solidFill>
                  <a:schemeClr val="bg1"/>
                </a:solidFill>
              </a:ln>
              <a:effectLst/>
            </c:spPr>
            <c:extLst>
              <c:ext xmlns:c16="http://schemas.microsoft.com/office/drawing/2014/chart" uri="{C3380CC4-5D6E-409C-BE32-E72D297353CC}">
                <c16:uniqueId val="{0000000C-64D6-4711-81E4-B2C5F55A7F48}"/>
              </c:ext>
            </c:extLst>
          </c:dPt>
          <c:val>
            <c:numRef>
              <c:f>ProcessingM2!$B$6:$D$6</c:f>
              <c:numCache>
                <c:formatCode>0%</c:formatCode>
                <c:ptCount val="3"/>
                <c:pt idx="0">
                  <c:v>0.61483870967741927</c:v>
                </c:pt>
                <c:pt idx="1">
                  <c:v>0.38516129032258073</c:v>
                </c:pt>
                <c:pt idx="2">
                  <c:v>0.2</c:v>
                </c:pt>
              </c:numCache>
            </c:numRef>
          </c:val>
          <c:extLst>
            <c:ext xmlns:c16="http://schemas.microsoft.com/office/drawing/2014/chart" uri="{C3380CC4-5D6E-409C-BE32-E72D297353CC}">
              <c16:uniqueId val="{0000000D-64D6-4711-81E4-B2C5F55A7F48}"/>
            </c:ext>
          </c:extLst>
        </c:ser>
        <c:ser>
          <c:idx val="2"/>
          <c:order val="2"/>
          <c:tx>
            <c:strRef>
              <c:f>ProcessingM2!$A$7</c:f>
              <c:strCache>
                <c:ptCount val="1"/>
                <c:pt idx="0">
                  <c:v>CPA</c:v>
                </c:pt>
              </c:strCache>
            </c:strRef>
          </c:tx>
          <c:spPr>
            <a:ln w="12700">
              <a:solidFill>
                <a:schemeClr val="bg1"/>
              </a:solidFill>
            </a:ln>
          </c:spPr>
          <c:dPt>
            <c:idx val="0"/>
            <c:bubble3D val="0"/>
            <c:spPr>
              <a:solidFill>
                <a:srgbClr val="43ADA9"/>
              </a:solidFill>
              <a:ln w="12700">
                <a:solidFill>
                  <a:schemeClr val="bg1"/>
                </a:solidFill>
              </a:ln>
              <a:effectLst/>
            </c:spPr>
            <c:extLst>
              <c:ext xmlns:c16="http://schemas.microsoft.com/office/drawing/2014/chart" uri="{C3380CC4-5D6E-409C-BE32-E72D297353CC}">
                <c16:uniqueId val="{0000000F-64D6-4711-81E4-B2C5F55A7F48}"/>
              </c:ext>
            </c:extLst>
          </c:dPt>
          <c:dPt>
            <c:idx val="1"/>
            <c:bubble3D val="0"/>
            <c:spPr>
              <a:solidFill>
                <a:srgbClr val="D9DEE1"/>
              </a:solidFill>
              <a:ln w="12700">
                <a:solidFill>
                  <a:schemeClr val="bg1"/>
                </a:solidFill>
              </a:ln>
              <a:effectLst/>
            </c:spPr>
            <c:extLst>
              <c:ext xmlns:c16="http://schemas.microsoft.com/office/drawing/2014/chart" uri="{C3380CC4-5D6E-409C-BE32-E72D297353CC}">
                <c16:uniqueId val="{00000011-64D6-4711-81E4-B2C5F55A7F48}"/>
              </c:ext>
            </c:extLst>
          </c:dPt>
          <c:dPt>
            <c:idx val="2"/>
            <c:bubble3D val="0"/>
            <c:spPr>
              <a:noFill/>
              <a:ln w="12700">
                <a:solidFill>
                  <a:schemeClr val="bg1"/>
                </a:solidFill>
              </a:ln>
              <a:effectLst/>
            </c:spPr>
            <c:extLst>
              <c:ext xmlns:c16="http://schemas.microsoft.com/office/drawing/2014/chart" uri="{C3380CC4-5D6E-409C-BE32-E72D297353CC}">
                <c16:uniqueId val="{00000013-64D6-4711-81E4-B2C5F55A7F48}"/>
              </c:ext>
            </c:extLst>
          </c:dPt>
          <c:val>
            <c:numRef>
              <c:f>ProcessingM2!$B$7:$D$7</c:f>
              <c:numCache>
                <c:formatCode>0%</c:formatCode>
                <c:ptCount val="3"/>
                <c:pt idx="0">
                  <c:v>0.75838709677419347</c:v>
                </c:pt>
                <c:pt idx="1">
                  <c:v>0.24161290322580653</c:v>
                </c:pt>
                <c:pt idx="2">
                  <c:v>0.2</c:v>
                </c:pt>
              </c:numCache>
            </c:numRef>
          </c:val>
          <c:extLst>
            <c:ext xmlns:c16="http://schemas.microsoft.com/office/drawing/2014/chart" uri="{C3380CC4-5D6E-409C-BE32-E72D297353CC}">
              <c16:uniqueId val="{00000014-64D6-4711-81E4-B2C5F55A7F48}"/>
            </c:ext>
          </c:extLst>
        </c:ser>
        <c:ser>
          <c:idx val="3"/>
          <c:order val="3"/>
          <c:tx>
            <c:strRef>
              <c:f>ProcessingM2!$A$8</c:f>
              <c:strCache>
                <c:ptCount val="1"/>
                <c:pt idx="0">
                  <c:v>EPC</c:v>
                </c:pt>
              </c:strCache>
            </c:strRef>
          </c:tx>
          <c:spPr>
            <a:ln w="12700">
              <a:solidFill>
                <a:schemeClr val="bg1"/>
              </a:solidFill>
            </a:ln>
          </c:spPr>
          <c:dPt>
            <c:idx val="0"/>
            <c:bubble3D val="0"/>
            <c:spPr>
              <a:solidFill>
                <a:srgbClr val="5EB2CD"/>
              </a:solidFill>
              <a:ln w="12700">
                <a:solidFill>
                  <a:schemeClr val="bg1"/>
                </a:solidFill>
              </a:ln>
              <a:effectLst/>
            </c:spPr>
            <c:extLst>
              <c:ext xmlns:c16="http://schemas.microsoft.com/office/drawing/2014/chart" uri="{C3380CC4-5D6E-409C-BE32-E72D297353CC}">
                <c16:uniqueId val="{00000016-64D6-4711-81E4-B2C5F55A7F48}"/>
              </c:ext>
            </c:extLst>
          </c:dPt>
          <c:dPt>
            <c:idx val="1"/>
            <c:bubble3D val="0"/>
            <c:spPr>
              <a:solidFill>
                <a:srgbClr val="D9DEE1"/>
              </a:solidFill>
              <a:ln w="12700">
                <a:solidFill>
                  <a:schemeClr val="bg1"/>
                </a:solidFill>
              </a:ln>
              <a:effectLst/>
            </c:spPr>
            <c:extLst>
              <c:ext xmlns:c16="http://schemas.microsoft.com/office/drawing/2014/chart" uri="{C3380CC4-5D6E-409C-BE32-E72D297353CC}">
                <c16:uniqueId val="{00000018-64D6-4711-81E4-B2C5F55A7F48}"/>
              </c:ext>
            </c:extLst>
          </c:dPt>
          <c:dPt>
            <c:idx val="2"/>
            <c:bubble3D val="0"/>
            <c:spPr>
              <a:noFill/>
              <a:ln w="12700">
                <a:solidFill>
                  <a:schemeClr val="bg1"/>
                </a:solidFill>
              </a:ln>
              <a:effectLst/>
            </c:spPr>
            <c:extLst>
              <c:ext xmlns:c16="http://schemas.microsoft.com/office/drawing/2014/chart" uri="{C3380CC4-5D6E-409C-BE32-E72D297353CC}">
                <c16:uniqueId val="{0000001A-64D6-4711-81E4-B2C5F55A7F48}"/>
              </c:ext>
            </c:extLst>
          </c:dPt>
          <c:val>
            <c:numRef>
              <c:f>ProcessingM2!$B$8:$D$8</c:f>
              <c:numCache>
                <c:formatCode>0%</c:formatCode>
                <c:ptCount val="3"/>
                <c:pt idx="0">
                  <c:v>0.85741935483870979</c:v>
                </c:pt>
                <c:pt idx="1">
                  <c:v>0.14258064516129021</c:v>
                </c:pt>
                <c:pt idx="2">
                  <c:v>0.2</c:v>
                </c:pt>
              </c:numCache>
            </c:numRef>
          </c:val>
          <c:extLst>
            <c:ext xmlns:c16="http://schemas.microsoft.com/office/drawing/2014/chart" uri="{C3380CC4-5D6E-409C-BE32-E72D297353CC}">
              <c16:uniqueId val="{0000001B-64D6-4711-81E4-B2C5F55A7F48}"/>
            </c:ext>
          </c:extLst>
        </c:ser>
        <c:ser>
          <c:idx val="4"/>
          <c:order val="4"/>
          <c:tx>
            <c:strRef>
              <c:f>ProcessingM2!$A$9</c:f>
              <c:strCache>
                <c:ptCount val="1"/>
                <c:pt idx="0">
                  <c:v>APR</c:v>
                </c:pt>
              </c:strCache>
            </c:strRef>
          </c:tx>
          <c:spPr>
            <a:ln w="12700">
              <a:solidFill>
                <a:schemeClr val="bg1"/>
              </a:solidFill>
            </a:ln>
          </c:spPr>
          <c:dPt>
            <c:idx val="0"/>
            <c:bubble3D val="0"/>
            <c:spPr>
              <a:solidFill>
                <a:srgbClr val="768DCC"/>
              </a:solidFill>
              <a:ln w="12700">
                <a:solidFill>
                  <a:schemeClr val="bg1"/>
                </a:solidFill>
              </a:ln>
              <a:effectLst/>
            </c:spPr>
            <c:extLst>
              <c:ext xmlns:c16="http://schemas.microsoft.com/office/drawing/2014/chart" uri="{C3380CC4-5D6E-409C-BE32-E72D297353CC}">
                <c16:uniqueId val="{0000001D-64D6-4711-81E4-B2C5F55A7F48}"/>
              </c:ext>
            </c:extLst>
          </c:dPt>
          <c:dPt>
            <c:idx val="1"/>
            <c:bubble3D val="0"/>
            <c:spPr>
              <a:solidFill>
                <a:srgbClr val="D9DEE1"/>
              </a:solidFill>
              <a:ln w="12700">
                <a:solidFill>
                  <a:schemeClr val="bg1"/>
                </a:solidFill>
              </a:ln>
              <a:effectLst/>
            </c:spPr>
            <c:extLst>
              <c:ext xmlns:c16="http://schemas.microsoft.com/office/drawing/2014/chart" uri="{C3380CC4-5D6E-409C-BE32-E72D297353CC}">
                <c16:uniqueId val="{0000001F-64D6-4711-81E4-B2C5F55A7F48}"/>
              </c:ext>
            </c:extLst>
          </c:dPt>
          <c:dPt>
            <c:idx val="2"/>
            <c:bubble3D val="0"/>
            <c:spPr>
              <a:noFill/>
              <a:ln w="12700">
                <a:solidFill>
                  <a:schemeClr val="bg1"/>
                </a:solidFill>
              </a:ln>
              <a:effectLst/>
            </c:spPr>
            <c:extLst>
              <c:ext xmlns:c16="http://schemas.microsoft.com/office/drawing/2014/chart" uri="{C3380CC4-5D6E-409C-BE32-E72D297353CC}">
                <c16:uniqueId val="{00000021-64D6-4711-81E4-B2C5F55A7F48}"/>
              </c:ext>
            </c:extLst>
          </c:dPt>
          <c:val>
            <c:numRef>
              <c:f>ProcessingM2!$B$9:$D$9</c:f>
              <c:numCache>
                <c:formatCode>0%</c:formatCode>
                <c:ptCount val="3"/>
                <c:pt idx="0">
                  <c:v>0.94258064516129036</c:v>
                </c:pt>
                <c:pt idx="1">
                  <c:v>5.7419354838709635E-2</c:v>
                </c:pt>
                <c:pt idx="2">
                  <c:v>0.2</c:v>
                </c:pt>
              </c:numCache>
            </c:numRef>
          </c:val>
          <c:extLst>
            <c:ext xmlns:c16="http://schemas.microsoft.com/office/drawing/2014/chart" uri="{C3380CC4-5D6E-409C-BE32-E72D297353CC}">
              <c16:uniqueId val="{00000022-64D6-4711-81E4-B2C5F55A7F48}"/>
            </c:ext>
          </c:extLst>
        </c:ser>
        <c:dLbls>
          <c:showLegendKey val="0"/>
          <c:showVal val="0"/>
          <c:showCatName val="0"/>
          <c:showSerName val="0"/>
          <c:showPercent val="0"/>
          <c:showBubbleSize val="0"/>
          <c:showLeaderLines val="1"/>
        </c:dLbls>
        <c:firstSliceAng val="180"/>
        <c:holeSize val="52"/>
      </c:doughnutChart>
      <c:scatterChart>
        <c:scatterStyle val="lineMarker"/>
        <c:varyColors val="0"/>
        <c:ser>
          <c:idx val="5"/>
          <c:order val="5"/>
          <c:tx>
            <c:v>XY1</c:v>
          </c:tx>
          <c:spPr>
            <a:ln w="25400" cap="rnd">
              <a:noFill/>
              <a:round/>
            </a:ln>
            <a:effectLst/>
          </c:spPr>
          <c:marker>
            <c:symbol val="circle"/>
            <c:size val="5"/>
            <c:spPr>
              <a:solidFill>
                <a:srgbClr val="768DCC"/>
              </a:solidFill>
              <a:ln w="9525">
                <a:noFill/>
              </a:ln>
              <a:effectLst/>
            </c:spPr>
          </c:marker>
          <c:xVal>
            <c:numRef>
              <c:f>ProcessingM2!$B$11:$B$12</c:f>
              <c:numCache>
                <c:formatCode>0.00000000</c:formatCode>
                <c:ptCount val="2"/>
                <c:pt idx="0">
                  <c:v>0.97524904250517408</c:v>
                </c:pt>
                <c:pt idx="1">
                  <c:v>0</c:v>
                </c:pt>
              </c:numCache>
            </c:numRef>
          </c:xVal>
          <c:yVal>
            <c:numRef>
              <c:f>ProcessingM2!$C$11:$C$12</c:f>
              <c:numCache>
                <c:formatCode>0.00000000</c:formatCode>
                <c:ptCount val="2"/>
                <c:pt idx="0">
                  <c:v>-0.22110926053139734</c:v>
                </c:pt>
                <c:pt idx="1">
                  <c:v>-1</c:v>
                </c:pt>
              </c:numCache>
            </c:numRef>
          </c:yVal>
          <c:smooth val="0"/>
          <c:extLst>
            <c:ext xmlns:c16="http://schemas.microsoft.com/office/drawing/2014/chart" uri="{C3380CC4-5D6E-409C-BE32-E72D297353CC}">
              <c16:uniqueId val="{00000023-64D6-4711-81E4-B2C5F55A7F48}"/>
            </c:ext>
          </c:extLst>
        </c:ser>
        <c:ser>
          <c:idx val="6"/>
          <c:order val="6"/>
          <c:tx>
            <c:v>XY2</c:v>
          </c:tx>
          <c:spPr>
            <a:ln w="25400" cap="rnd">
              <a:noFill/>
              <a:round/>
            </a:ln>
            <a:effectLst/>
          </c:spPr>
          <c:marker>
            <c:symbol val="circle"/>
            <c:size val="5"/>
            <c:spPr>
              <a:solidFill>
                <a:srgbClr val="5EB2CD"/>
              </a:solidFill>
              <a:ln w="9525">
                <a:noFill/>
              </a:ln>
              <a:effectLst/>
            </c:spPr>
          </c:marker>
          <c:xVal>
            <c:numRef>
              <c:f>ProcessingM2!$B$13:$B$14</c:f>
              <c:numCache>
                <c:formatCode>General</c:formatCode>
                <c:ptCount val="2"/>
                <c:pt idx="0">
                  <c:v>0.87772413825465678</c:v>
                </c:pt>
                <c:pt idx="1">
                  <c:v>0</c:v>
                </c:pt>
              </c:numCache>
            </c:numRef>
          </c:xVal>
          <c:yVal>
            <c:numRef>
              <c:f>ProcessingM2!$C$13:$C$14</c:f>
              <c:numCache>
                <c:formatCode>General</c:formatCode>
                <c:ptCount val="2"/>
                <c:pt idx="0">
                  <c:v>0.19899833447825691</c:v>
                </c:pt>
                <c:pt idx="1">
                  <c:v>-0.9</c:v>
                </c:pt>
              </c:numCache>
            </c:numRef>
          </c:yVal>
          <c:smooth val="0"/>
          <c:extLst>
            <c:ext xmlns:c16="http://schemas.microsoft.com/office/drawing/2014/chart" uri="{C3380CC4-5D6E-409C-BE32-E72D297353CC}">
              <c16:uniqueId val="{00000024-64D6-4711-81E4-B2C5F55A7F48}"/>
            </c:ext>
          </c:extLst>
        </c:ser>
        <c:ser>
          <c:idx val="7"/>
          <c:order val="7"/>
          <c:tx>
            <c:v>XY3</c:v>
          </c:tx>
          <c:spPr>
            <a:ln w="25400" cap="rnd">
              <a:noFill/>
              <a:round/>
            </a:ln>
            <a:effectLst/>
          </c:spPr>
          <c:marker>
            <c:symbol val="circle"/>
            <c:size val="5"/>
            <c:spPr>
              <a:solidFill>
                <a:srgbClr val="43ADA9"/>
              </a:solidFill>
              <a:ln w="9525">
                <a:noFill/>
              </a:ln>
              <a:effectLst/>
            </c:spPr>
          </c:marker>
          <c:xVal>
            <c:numRef>
              <c:f>ProcessingM2!$B$15:$B$16</c:f>
              <c:numCache>
                <c:formatCode>General</c:formatCode>
                <c:ptCount val="2"/>
                <c:pt idx="0">
                  <c:v>0.58997399154063757</c:v>
                </c:pt>
                <c:pt idx="1">
                  <c:v>0</c:v>
                </c:pt>
              </c:numCache>
            </c:numRef>
          </c:xVal>
          <c:yVal>
            <c:numRef>
              <c:f>ProcessingM2!$C$15:$C$16</c:f>
              <c:numCache>
                <c:formatCode>General</c:formatCode>
                <c:ptCount val="2"/>
                <c:pt idx="0">
                  <c:v>0.54030610704082149</c:v>
                </c:pt>
                <c:pt idx="1">
                  <c:v>-0.8</c:v>
                </c:pt>
              </c:numCache>
            </c:numRef>
          </c:yVal>
          <c:smooth val="0"/>
          <c:extLst>
            <c:ext xmlns:c16="http://schemas.microsoft.com/office/drawing/2014/chart" uri="{C3380CC4-5D6E-409C-BE32-E72D297353CC}">
              <c16:uniqueId val="{00000025-64D6-4711-81E4-B2C5F55A7F48}"/>
            </c:ext>
          </c:extLst>
        </c:ser>
        <c:ser>
          <c:idx val="8"/>
          <c:order val="8"/>
          <c:tx>
            <c:v>XY4</c:v>
          </c:tx>
          <c:spPr>
            <a:ln w="25400" cap="rnd">
              <a:noFill/>
              <a:round/>
            </a:ln>
            <a:effectLst/>
          </c:spPr>
          <c:marker>
            <c:symbol val="circle"/>
            <c:size val="5"/>
            <c:spPr>
              <a:solidFill>
                <a:srgbClr val="E1A327"/>
              </a:solidFill>
              <a:ln w="9525">
                <a:noFill/>
              </a:ln>
              <a:effectLst/>
            </c:spPr>
          </c:marker>
          <c:xVal>
            <c:numRef>
              <c:f>ProcessingM2!$B$17:$B$18</c:f>
              <c:numCache>
                <c:formatCode>General</c:formatCode>
                <c:ptCount val="2"/>
                <c:pt idx="0">
                  <c:v>5.4332009935244681E-2</c:v>
                </c:pt>
                <c:pt idx="1">
                  <c:v>0</c:v>
                </c:pt>
              </c:numCache>
            </c:numRef>
          </c:xVal>
          <c:yVal>
            <c:numRef>
              <c:f>ProcessingM2!$C$17:$C$18</c:f>
              <c:numCache>
                <c:formatCode>General</c:formatCode>
                <c:ptCount val="2"/>
                <c:pt idx="0">
                  <c:v>0.69788826662754289</c:v>
                </c:pt>
                <c:pt idx="1">
                  <c:v>-0.7</c:v>
                </c:pt>
              </c:numCache>
            </c:numRef>
          </c:yVal>
          <c:smooth val="0"/>
          <c:extLst>
            <c:ext xmlns:c16="http://schemas.microsoft.com/office/drawing/2014/chart" uri="{C3380CC4-5D6E-409C-BE32-E72D297353CC}">
              <c16:uniqueId val="{00000026-64D6-4711-81E4-B2C5F55A7F48}"/>
            </c:ext>
          </c:extLst>
        </c:ser>
        <c:ser>
          <c:idx val="9"/>
          <c:order val="9"/>
          <c:tx>
            <c:v>XY5</c:v>
          </c:tx>
          <c:spPr>
            <a:ln w="25400" cap="rnd">
              <a:noFill/>
              <a:round/>
            </a:ln>
            <a:effectLst/>
          </c:spPr>
          <c:marker>
            <c:symbol val="circle"/>
            <c:size val="5"/>
            <c:spPr>
              <a:solidFill>
                <a:srgbClr val="DD222D"/>
              </a:solidFill>
              <a:ln w="9525">
                <a:noFill/>
              </a:ln>
              <a:effectLst/>
            </c:spPr>
          </c:marker>
          <c:xVal>
            <c:numRef>
              <c:f>ProcessingM2!$B$19:$B$20</c:f>
              <c:numCache>
                <c:formatCode>General</c:formatCode>
                <c:ptCount val="2"/>
                <c:pt idx="0">
                  <c:v>-0.59581124245556016</c:v>
                </c:pt>
                <c:pt idx="1">
                  <c:v>0</c:v>
                </c:pt>
              </c:numCache>
            </c:numRef>
          </c:xVal>
          <c:yVal>
            <c:numRef>
              <c:f>ProcessingM2!$C$19:$C$20</c:f>
              <c:numCache>
                <c:formatCode>General</c:formatCode>
                <c:ptCount val="2"/>
                <c:pt idx="0">
                  <c:v>7.0774030290507398E-2</c:v>
                </c:pt>
                <c:pt idx="1">
                  <c:v>-0.6</c:v>
                </c:pt>
              </c:numCache>
            </c:numRef>
          </c:yVal>
          <c:smooth val="0"/>
          <c:extLst>
            <c:ext xmlns:c16="http://schemas.microsoft.com/office/drawing/2014/chart" uri="{C3380CC4-5D6E-409C-BE32-E72D297353CC}">
              <c16:uniqueId val="{00000027-64D6-4711-81E4-B2C5F55A7F48}"/>
            </c:ext>
          </c:extLst>
        </c:ser>
        <c:dLbls>
          <c:showLegendKey val="0"/>
          <c:showVal val="0"/>
          <c:showCatName val="0"/>
          <c:showSerName val="0"/>
          <c:showPercent val="0"/>
          <c:showBubbleSize val="0"/>
        </c:dLbls>
        <c:axId val="1232716319"/>
        <c:axId val="1235738671"/>
      </c:scatterChart>
      <c:valAx>
        <c:axId val="1232716319"/>
        <c:scaling>
          <c:orientation val="minMax"/>
          <c:max val="1.05"/>
          <c:min val="-1.05"/>
        </c:scaling>
        <c:delete val="1"/>
        <c:axPos val="b"/>
        <c:numFmt formatCode="0.00000000" sourceLinked="1"/>
        <c:majorTickMark val="out"/>
        <c:minorTickMark val="none"/>
        <c:tickLblPos val="nextTo"/>
        <c:crossAx val="1235738671"/>
        <c:crosses val="autoZero"/>
        <c:crossBetween val="midCat"/>
      </c:valAx>
      <c:valAx>
        <c:axId val="1235738671"/>
        <c:scaling>
          <c:orientation val="minMax"/>
          <c:max val="1.05"/>
          <c:min val="-1.05"/>
        </c:scaling>
        <c:delete val="1"/>
        <c:axPos val="l"/>
        <c:numFmt formatCode="0.00000000" sourceLinked="1"/>
        <c:majorTickMark val="out"/>
        <c:minorTickMark val="none"/>
        <c:tickLblPos val="nextTo"/>
        <c:crossAx val="1232716319"/>
        <c:crosses val="autoZero"/>
        <c:crossBetween val="midCat"/>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tx>
            <c:strRef>
              <c:f>ProcessingM2!$J$1</c:f>
              <c:strCache>
                <c:ptCount val="1"/>
                <c:pt idx="0">
                  <c:v>Sales</c:v>
                </c:pt>
              </c:strCache>
            </c:strRef>
          </c:tx>
          <c:spPr>
            <a:solidFill>
              <a:srgbClr val="D9DEE1"/>
            </a:solidFill>
            <a:ln>
              <a:noFill/>
            </a:ln>
            <a:effectLst/>
          </c:spPr>
          <c:invertIfNegative val="0"/>
          <c:cat>
            <c:numRef>
              <c:f>[0]!axesXM2</c:f>
              <c:numCache>
                <c:formatCode>General</c:formatCod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numCache>
            </c:numRef>
          </c:cat>
          <c:val>
            <c:numRef>
              <c:f>[0]!salesM2</c:f>
              <c:numCache>
                <c:formatCode>_-[$$-409]* #,##0_ ;_-[$$-409]* \-#,##0\ ;_-[$$-409]* "-"??_ ;_-@_ </c:formatCode>
                <c:ptCount val="31"/>
                <c:pt idx="0">
                  <c:v>170</c:v>
                </c:pt>
                <c:pt idx="1">
                  <c:v>230</c:v>
                </c:pt>
                <c:pt idx="2">
                  <c:v>300.00000000000006</c:v>
                </c:pt>
                <c:pt idx="3">
                  <c:v>368</c:v>
                </c:pt>
                <c:pt idx="4">
                  <c:v>435.99999999999994</c:v>
                </c:pt>
                <c:pt idx="5">
                  <c:v>488.00000000000011</c:v>
                </c:pt>
                <c:pt idx="6">
                  <c:v>531</c:v>
                </c:pt>
                <c:pt idx="7">
                  <c:v>564</c:v>
                </c:pt>
                <c:pt idx="8">
                  <c:v>591.00000000000011</c:v>
                </c:pt>
                <c:pt idx="9">
                  <c:v>612</c:v>
                </c:pt>
                <c:pt idx="10">
                  <c:v>630.00000000000011</c:v>
                </c:pt>
                <c:pt idx="11">
                  <c:v>644</c:v>
                </c:pt>
                <c:pt idx="12">
                  <c:v>655.00000000000011</c:v>
                </c:pt>
                <c:pt idx="13">
                  <c:v>661.99999999999989</c:v>
                </c:pt>
                <c:pt idx="14">
                  <c:v>667</c:v>
                </c:pt>
                <c:pt idx="15">
                  <c:v>667</c:v>
                </c:pt>
                <c:pt idx="16">
                  <c:v>661.00000000000011</c:v>
                </c:pt>
                <c:pt idx="17">
                  <c:v>651.00000000000011</c:v>
                </c:pt>
                <c:pt idx="18">
                  <c:v>641</c:v>
                </c:pt>
                <c:pt idx="19">
                  <c:v>626</c:v>
                </c:pt>
                <c:pt idx="20">
                  <c:v>603</c:v>
                </c:pt>
                <c:pt idx="21">
                  <c:v>578</c:v>
                </c:pt>
                <c:pt idx="22">
                  <c:v>552</c:v>
                </c:pt>
                <c:pt idx="23">
                  <c:v>521.00000000000011</c:v>
                </c:pt>
                <c:pt idx="24">
                  <c:v>488.00000000000011</c:v>
                </c:pt>
                <c:pt idx="25">
                  <c:v>449.00000000000006</c:v>
                </c:pt>
                <c:pt idx="26">
                  <c:v>400</c:v>
                </c:pt>
                <c:pt idx="27">
                  <c:v>349.00000000000006</c:v>
                </c:pt>
                <c:pt idx="28">
                  <c:v>303.00000000000006</c:v>
                </c:pt>
                <c:pt idx="29">
                  <c:v>268</c:v>
                </c:pt>
                <c:pt idx="30">
                  <c:v>237.00000000000003</c:v>
                </c:pt>
              </c:numCache>
            </c:numRef>
          </c:val>
          <c:extLst>
            <c:ext xmlns:c16="http://schemas.microsoft.com/office/drawing/2014/chart" uri="{C3380CC4-5D6E-409C-BE32-E72D297353CC}">
              <c16:uniqueId val="{00000000-631C-422B-A879-F7D589F35B4D}"/>
            </c:ext>
          </c:extLst>
        </c:ser>
        <c:ser>
          <c:idx val="1"/>
          <c:order val="1"/>
          <c:tx>
            <c:strRef>
              <c:f>ProcessingM2!$K$1</c:f>
              <c:strCache>
                <c:ptCount val="1"/>
                <c:pt idx="0">
                  <c:v>Current</c:v>
                </c:pt>
              </c:strCache>
            </c:strRef>
          </c:tx>
          <c:spPr>
            <a:solidFill>
              <a:srgbClr val="43ADA9"/>
            </a:solidFill>
            <a:ln>
              <a:noFill/>
            </a:ln>
            <a:effectLst/>
          </c:spPr>
          <c:invertIfNegative val="0"/>
          <c:cat>
            <c:numRef>
              <c:f>[0]!axesXM2</c:f>
              <c:numCache>
                <c:formatCode>General</c:formatCod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numCache>
            </c:numRef>
          </c:cat>
          <c:val>
            <c:numRef>
              <c:f>[0]!currentM2</c:f>
              <c:numCache>
                <c:formatCode>_-[$$-409]* #,##0_ ;_-[$$-409]* \-#,##0\ ;_-[$$-409]* "-"??_ ;_-@_ </c:formatCode>
                <c:ptCount val="31"/>
                <c:pt idx="0">
                  <c:v>170</c:v>
                </c:pt>
                <c:pt idx="1">
                  <c:v>230</c:v>
                </c:pt>
                <c:pt idx="2">
                  <c:v>300.00000000000006</c:v>
                </c:pt>
                <c:pt idx="3">
                  <c:v>368</c:v>
                </c:pt>
                <c:pt idx="4">
                  <c:v>435.99999999999994</c:v>
                </c:pt>
                <c:pt idx="5">
                  <c:v>488.00000000000011</c:v>
                </c:pt>
                <c:pt idx="6">
                  <c:v>531</c:v>
                </c:pt>
                <c:pt idx="7">
                  <c:v>564</c:v>
                </c:pt>
                <c:pt idx="8">
                  <c:v>591.00000000000011</c:v>
                </c:pt>
                <c:pt idx="9">
                  <c:v>612</c:v>
                </c:pt>
                <c:pt idx="10">
                  <c:v>630.00000000000011</c:v>
                </c:pt>
                <c:pt idx="11">
                  <c:v>644</c:v>
                </c:pt>
                <c:pt idx="12">
                  <c:v>655.00000000000011</c:v>
                </c:pt>
                <c:pt idx="13">
                  <c:v>661.99999999999989</c:v>
                </c:pt>
                <c:pt idx="14">
                  <c:v>667</c:v>
                </c:pt>
                <c:pt idx="15">
                  <c:v>667</c:v>
                </c:pt>
                <c:pt idx="16">
                  <c:v>661.00000000000011</c:v>
                </c:pt>
                <c:pt idx="17">
                  <c:v>651.00000000000011</c:v>
                </c:pt>
                <c:pt idx="18">
                  <c:v>641</c:v>
                </c:pt>
                <c:pt idx="19">
                  <c:v>626</c:v>
                </c:pt>
                <c:pt idx="20">
                  <c:v>603</c:v>
                </c:pt>
                <c:pt idx="21">
                  <c:v>578</c:v>
                </c:pt>
                <c:pt idx="22">
                  <c:v>552</c:v>
                </c:pt>
                <c:pt idx="23">
                  <c:v>521.00000000000011</c:v>
                </c:pt>
                <c:pt idx="24">
                  <c:v>488.00000000000011</c:v>
                </c:pt>
                <c:pt idx="25">
                  <c:v>449.00000000000006</c:v>
                </c:pt>
                <c:pt idx="26">
                  <c:v>400</c:v>
                </c:pt>
                <c:pt idx="27">
                  <c:v>349.00000000000006</c:v>
                </c:pt>
                <c:pt idx="28">
                  <c:v>303.00000000000006</c:v>
                </c:pt>
                <c:pt idx="29">
                  <c:v>268</c:v>
                </c:pt>
                <c:pt idx="30">
                  <c:v>237.00000000000003</c:v>
                </c:pt>
              </c:numCache>
            </c:numRef>
          </c:val>
          <c:extLst>
            <c:ext xmlns:c16="http://schemas.microsoft.com/office/drawing/2014/chart" uri="{C3380CC4-5D6E-409C-BE32-E72D297353CC}">
              <c16:uniqueId val="{00000001-631C-422B-A879-F7D589F35B4D}"/>
            </c:ext>
          </c:extLst>
        </c:ser>
        <c:ser>
          <c:idx val="2"/>
          <c:order val="2"/>
          <c:tx>
            <c:v>season</c:v>
          </c:tx>
          <c:spPr>
            <a:solidFill>
              <a:srgbClr val="DD222D"/>
            </a:solidFill>
            <a:ln>
              <a:noFill/>
            </a:ln>
            <a:effectLst/>
          </c:spPr>
          <c:invertIfNegative val="0"/>
          <c:cat>
            <c:numRef>
              <c:f>[0]!axesXM2</c:f>
              <c:numCache>
                <c:formatCode>General</c:formatCod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numCache>
            </c:numRef>
          </c:cat>
          <c:val>
            <c:numRef>
              <c:f>[0]!seasonM2</c:f>
              <c:numCache>
                <c:formatCode>_-[$$-409]* #,##0_ ;_-[$$-409]* \-#,##0\ ;_-[$$-409]* "-"??_ ;_-@_ </c:formatCode>
                <c:ptCount val="31"/>
                <c:pt idx="0">
                  <c:v>170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667</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2-631C-422B-A879-F7D589F35B4D}"/>
            </c:ext>
          </c:extLst>
        </c:ser>
        <c:dLbls>
          <c:showLegendKey val="0"/>
          <c:showVal val="0"/>
          <c:showCatName val="0"/>
          <c:showSerName val="0"/>
          <c:showPercent val="0"/>
          <c:showBubbleSize val="0"/>
        </c:dLbls>
        <c:gapWidth val="10"/>
        <c:overlap val="100"/>
        <c:axId val="317649807"/>
        <c:axId val="311114767"/>
      </c:barChart>
      <c:catAx>
        <c:axId val="317649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311114767"/>
        <c:crosses val="autoZero"/>
        <c:auto val="1"/>
        <c:lblAlgn val="ctr"/>
        <c:lblOffset val="100"/>
        <c:noMultiLvlLbl val="0"/>
      </c:catAx>
      <c:valAx>
        <c:axId val="311114767"/>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317649807"/>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ProcessingM2!$A$29</c:f>
          <c:strCache>
            <c:ptCount val="1"/>
            <c:pt idx="0">
              <c:v>Allocation</c:v>
            </c:pt>
          </c:strCache>
        </c:strRef>
      </c:tx>
      <c:layout>
        <c:manualLayout>
          <c:xMode val="edge"/>
          <c:yMode val="edge"/>
          <c:x val="6.7846240517772218E-3"/>
          <c:y val="0.10455974842767296"/>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endParaRPr lang="ru-RU"/>
        </a:p>
      </c:txPr>
    </c:title>
    <c:autoTitleDeleted val="0"/>
    <c:plotArea>
      <c:layout>
        <c:manualLayout>
          <c:layoutTarget val="inner"/>
          <c:xMode val="edge"/>
          <c:yMode val="edge"/>
          <c:x val="0.36463577298739303"/>
          <c:y val="0.23124556364416712"/>
          <c:w val="0.34996364183985201"/>
          <c:h val="0.67131390415820669"/>
        </c:manualLayout>
      </c:layout>
      <c:radarChart>
        <c:radarStyle val="filled"/>
        <c:varyColors val="0"/>
        <c:ser>
          <c:idx val="0"/>
          <c:order val="0"/>
          <c:tx>
            <c:strRef>
              <c:f>ProcessingM2!$B$29</c:f>
              <c:strCache>
                <c:ptCount val="1"/>
                <c:pt idx="0">
                  <c:v>ADP</c:v>
                </c:pt>
              </c:strCache>
            </c:strRef>
          </c:tx>
          <c:spPr>
            <a:solidFill>
              <a:srgbClr val="DD222D"/>
            </a:solidFill>
            <a:ln w="25400">
              <a:solidFill>
                <a:srgbClr val="C00000"/>
              </a:solidFill>
            </a:ln>
            <a:effectLst>
              <a:outerShdw blurRad="50800" dist="38100" dir="8100000" algn="tr" rotWithShape="0">
                <a:prstClr val="black">
                  <a:alpha val="40000"/>
                </a:prstClr>
              </a:outerShdw>
            </a:effectLst>
          </c:spPr>
          <c:cat>
            <c:strRef>
              <c:f>ProcessingM2!$A$30:$A$35</c:f>
              <c:strCache>
                <c:ptCount val="6"/>
                <c:pt idx="0">
                  <c:v>Strategy</c:v>
                </c:pt>
                <c:pt idx="1">
                  <c:v>Testing</c:v>
                </c:pt>
                <c:pt idx="2">
                  <c:v>Development</c:v>
                </c:pt>
                <c:pt idx="3">
                  <c:v>Research</c:v>
                </c:pt>
                <c:pt idx="4">
                  <c:v>Design</c:v>
                </c:pt>
                <c:pt idx="5">
                  <c:v>SMM</c:v>
                </c:pt>
              </c:strCache>
            </c:strRef>
          </c:cat>
          <c:val>
            <c:numRef>
              <c:f>ProcessingM2!$B$30:$B$35</c:f>
              <c:numCache>
                <c:formatCode>0%</c:formatCode>
                <c:ptCount val="6"/>
                <c:pt idx="0">
                  <c:v>0.90774193548387094</c:v>
                </c:pt>
                <c:pt idx="1">
                  <c:v>0.47774193548387089</c:v>
                </c:pt>
                <c:pt idx="2">
                  <c:v>0.46064516129032257</c:v>
                </c:pt>
                <c:pt idx="3">
                  <c:v>0.93741935483870986</c:v>
                </c:pt>
                <c:pt idx="4">
                  <c:v>0.48193548387096774</c:v>
                </c:pt>
                <c:pt idx="5">
                  <c:v>0.98064516129032242</c:v>
                </c:pt>
              </c:numCache>
            </c:numRef>
          </c:val>
          <c:extLst>
            <c:ext xmlns:c16="http://schemas.microsoft.com/office/drawing/2014/chart" uri="{C3380CC4-5D6E-409C-BE32-E72D297353CC}">
              <c16:uniqueId val="{00000000-DC93-4BD8-9E52-EA063B426CDE}"/>
            </c:ext>
          </c:extLst>
        </c:ser>
        <c:ser>
          <c:idx val="1"/>
          <c:order val="1"/>
          <c:tx>
            <c:strRef>
              <c:f>ProcessingM2!$C$29</c:f>
              <c:strCache>
                <c:ptCount val="1"/>
                <c:pt idx="0">
                  <c:v>CRM</c:v>
                </c:pt>
              </c:strCache>
            </c:strRef>
          </c:tx>
          <c:spPr>
            <a:solidFill>
              <a:srgbClr val="F98D17">
                <a:alpha val="74902"/>
              </a:srgbClr>
            </a:solidFill>
            <a:ln>
              <a:solidFill>
                <a:srgbClr val="FF9900">
                  <a:alpha val="97647"/>
                </a:srgbClr>
              </a:solidFill>
            </a:ln>
            <a:effectLst>
              <a:outerShdw blurRad="50800" dist="38100" dir="2700000" algn="tl" rotWithShape="0">
                <a:prstClr val="black">
                  <a:alpha val="40000"/>
                </a:prstClr>
              </a:outerShdw>
            </a:effectLst>
          </c:spPr>
          <c:cat>
            <c:strRef>
              <c:f>ProcessingM2!$A$30:$A$35</c:f>
              <c:strCache>
                <c:ptCount val="6"/>
                <c:pt idx="0">
                  <c:v>Strategy</c:v>
                </c:pt>
                <c:pt idx="1">
                  <c:v>Testing</c:v>
                </c:pt>
                <c:pt idx="2">
                  <c:v>Development</c:v>
                </c:pt>
                <c:pt idx="3">
                  <c:v>Research</c:v>
                </c:pt>
                <c:pt idx="4">
                  <c:v>Design</c:v>
                </c:pt>
                <c:pt idx="5">
                  <c:v>SMM</c:v>
                </c:pt>
              </c:strCache>
            </c:strRef>
          </c:cat>
          <c:val>
            <c:numRef>
              <c:f>ProcessingM2!$C$30:$C$35</c:f>
              <c:numCache>
                <c:formatCode>0%</c:formatCode>
                <c:ptCount val="6"/>
                <c:pt idx="0">
                  <c:v>0.34870967741935494</c:v>
                </c:pt>
                <c:pt idx="1">
                  <c:v>0.96838709677419366</c:v>
                </c:pt>
                <c:pt idx="2">
                  <c:v>0.9467741935483871</c:v>
                </c:pt>
                <c:pt idx="3">
                  <c:v>0.5335483870967741</c:v>
                </c:pt>
                <c:pt idx="4">
                  <c:v>0.95967741935483875</c:v>
                </c:pt>
                <c:pt idx="5">
                  <c:v>0.38741935483870971</c:v>
                </c:pt>
              </c:numCache>
            </c:numRef>
          </c:val>
          <c:extLst>
            <c:ext xmlns:c16="http://schemas.microsoft.com/office/drawing/2014/chart" uri="{C3380CC4-5D6E-409C-BE32-E72D297353CC}">
              <c16:uniqueId val="{00000001-DC93-4BD8-9E52-EA063B426CDE}"/>
            </c:ext>
          </c:extLst>
        </c:ser>
        <c:dLbls>
          <c:showLegendKey val="0"/>
          <c:showVal val="0"/>
          <c:showCatName val="0"/>
          <c:showSerName val="0"/>
          <c:showPercent val="0"/>
          <c:showBubbleSize val="0"/>
        </c:dLbls>
        <c:axId val="54944335"/>
        <c:axId val="311119567"/>
      </c:radarChart>
      <c:catAx>
        <c:axId val="54944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311119567"/>
        <c:crosses val="autoZero"/>
        <c:auto val="1"/>
        <c:lblAlgn val="ctr"/>
        <c:lblOffset val="100"/>
        <c:noMultiLvlLbl val="0"/>
      </c:catAx>
      <c:valAx>
        <c:axId val="311119567"/>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54944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6245791245791242E-2"/>
          <c:y val="0.14960004383081307"/>
          <c:w val="0.87073063973063969"/>
          <c:h val="0.76969154065307921"/>
        </c:manualLayout>
      </c:layout>
      <c:scatterChart>
        <c:scatterStyle val="lineMarker"/>
        <c:varyColors val="0"/>
        <c:ser>
          <c:idx val="0"/>
          <c:order val="0"/>
          <c:tx>
            <c:strRef>
              <c:f>ProcessingM2!$A$51</c:f>
              <c:strCache>
                <c:ptCount val="1"/>
                <c:pt idx="0">
                  <c:v>Credit Card</c:v>
                </c:pt>
              </c:strCache>
            </c:strRef>
          </c:tx>
          <c:spPr>
            <a:ln w="19050" cap="rnd">
              <a:noFill/>
              <a:round/>
            </a:ln>
            <a:effectLst/>
          </c:spPr>
          <c:marker>
            <c:symbol val="circle"/>
            <c:size val="60"/>
            <c:spPr>
              <a:solidFill>
                <a:srgbClr val="43ADA9">
                  <a:alpha val="50000"/>
                </a:srgbClr>
              </a:solidFill>
              <a:ln w="9525">
                <a:solidFill>
                  <a:srgbClr val="43ADA9"/>
                </a:solidFill>
              </a:ln>
              <a:effectLst/>
            </c:spPr>
          </c:marker>
          <c:dPt>
            <c:idx val="0"/>
            <c:marker>
              <c:symbol val="circle"/>
              <c:size val="60"/>
              <c:spPr>
                <a:solidFill>
                  <a:srgbClr val="43ADA9">
                    <a:alpha val="50000"/>
                  </a:srgbClr>
                </a:solidFill>
                <a:ln w="9525">
                  <a:solidFill>
                    <a:srgbClr val="43ADA9"/>
                  </a:solidFill>
                </a:ln>
                <a:effectLst/>
              </c:spPr>
            </c:marker>
            <c:bubble3D val="0"/>
            <c:extLst>
              <c:ext xmlns:c16="http://schemas.microsoft.com/office/drawing/2014/chart" uri="{C3380CC4-5D6E-409C-BE32-E72D297353CC}">
                <c16:uniqueId val="{00000006-1965-4F36-8DCD-2555D6E15CDA}"/>
              </c:ext>
            </c:extLst>
          </c:dPt>
          <c:xVal>
            <c:numRef>
              <c:f>ProcessingM2!$B$51</c:f>
              <c:numCache>
                <c:formatCode>General</c:formatCode>
                <c:ptCount val="1"/>
                <c:pt idx="0">
                  <c:v>95</c:v>
                </c:pt>
              </c:numCache>
            </c:numRef>
          </c:xVal>
          <c:yVal>
            <c:numRef>
              <c:f>ProcessingM2!$C$51</c:f>
              <c:numCache>
                <c:formatCode>General</c:formatCode>
                <c:ptCount val="1"/>
                <c:pt idx="0">
                  <c:v>20</c:v>
                </c:pt>
              </c:numCache>
            </c:numRef>
          </c:yVal>
          <c:smooth val="0"/>
          <c:extLst>
            <c:ext xmlns:c16="http://schemas.microsoft.com/office/drawing/2014/chart" uri="{C3380CC4-5D6E-409C-BE32-E72D297353CC}">
              <c16:uniqueId val="{00000000-1965-4F36-8DCD-2555D6E15CDA}"/>
            </c:ext>
          </c:extLst>
        </c:ser>
        <c:ser>
          <c:idx val="1"/>
          <c:order val="1"/>
          <c:tx>
            <c:strRef>
              <c:f>ProcessingM2!$A$52</c:f>
              <c:strCache>
                <c:ptCount val="1"/>
                <c:pt idx="0">
                  <c:v>Bank Account</c:v>
                </c:pt>
              </c:strCache>
            </c:strRef>
          </c:tx>
          <c:spPr>
            <a:ln w="25400" cap="rnd">
              <a:noFill/>
              <a:round/>
            </a:ln>
            <a:effectLst/>
          </c:spPr>
          <c:marker>
            <c:symbol val="circle"/>
            <c:size val="48"/>
            <c:spPr>
              <a:solidFill>
                <a:srgbClr val="5EB2CD">
                  <a:alpha val="30000"/>
                </a:srgbClr>
              </a:solidFill>
              <a:ln w="9525">
                <a:solidFill>
                  <a:srgbClr val="5EB2CD"/>
                </a:solidFill>
              </a:ln>
              <a:effectLst/>
            </c:spPr>
          </c:marker>
          <c:xVal>
            <c:numRef>
              <c:f>ProcessingM2!$B$52</c:f>
              <c:numCache>
                <c:formatCode>General</c:formatCode>
                <c:ptCount val="1"/>
                <c:pt idx="0">
                  <c:v>100</c:v>
                </c:pt>
              </c:numCache>
            </c:numRef>
          </c:xVal>
          <c:yVal>
            <c:numRef>
              <c:f>ProcessingM2!$C$52</c:f>
              <c:numCache>
                <c:formatCode>General</c:formatCode>
                <c:ptCount val="1"/>
                <c:pt idx="0">
                  <c:v>72</c:v>
                </c:pt>
              </c:numCache>
            </c:numRef>
          </c:yVal>
          <c:smooth val="0"/>
          <c:extLst>
            <c:ext xmlns:c16="http://schemas.microsoft.com/office/drawing/2014/chart" uri="{C3380CC4-5D6E-409C-BE32-E72D297353CC}">
              <c16:uniqueId val="{00000001-1965-4F36-8DCD-2555D6E15CDA}"/>
            </c:ext>
          </c:extLst>
        </c:ser>
        <c:ser>
          <c:idx val="2"/>
          <c:order val="2"/>
          <c:tx>
            <c:strRef>
              <c:f>ProcessingM2!$A$53</c:f>
              <c:strCache>
                <c:ptCount val="1"/>
                <c:pt idx="0">
                  <c:v>Cash</c:v>
                </c:pt>
              </c:strCache>
            </c:strRef>
          </c:tx>
          <c:spPr>
            <a:ln w="25400" cap="rnd">
              <a:noFill/>
              <a:round/>
            </a:ln>
            <a:effectLst/>
          </c:spPr>
          <c:marker>
            <c:symbol val="circle"/>
            <c:size val="35"/>
            <c:spPr>
              <a:solidFill>
                <a:srgbClr val="768DCC">
                  <a:alpha val="30000"/>
                </a:srgbClr>
              </a:solidFill>
              <a:ln w="9525">
                <a:solidFill>
                  <a:srgbClr val="768DCC"/>
                </a:solidFill>
              </a:ln>
              <a:effectLst/>
            </c:spPr>
          </c:marker>
          <c:xVal>
            <c:numRef>
              <c:f>ProcessingM2!$B$53</c:f>
              <c:numCache>
                <c:formatCode>General</c:formatCode>
                <c:ptCount val="1"/>
                <c:pt idx="0">
                  <c:v>74</c:v>
                </c:pt>
              </c:numCache>
            </c:numRef>
          </c:xVal>
          <c:yVal>
            <c:numRef>
              <c:f>ProcessingM2!$C$53</c:f>
              <c:numCache>
                <c:formatCode>General</c:formatCode>
                <c:ptCount val="1"/>
                <c:pt idx="0">
                  <c:v>55</c:v>
                </c:pt>
              </c:numCache>
            </c:numRef>
          </c:yVal>
          <c:smooth val="0"/>
          <c:extLst>
            <c:ext xmlns:c16="http://schemas.microsoft.com/office/drawing/2014/chart" uri="{C3380CC4-5D6E-409C-BE32-E72D297353CC}">
              <c16:uniqueId val="{00000002-1965-4F36-8DCD-2555D6E15CDA}"/>
            </c:ext>
          </c:extLst>
        </c:ser>
        <c:ser>
          <c:idx val="6"/>
          <c:order val="3"/>
          <c:tx>
            <c:strRef>
              <c:f>ProcessingM2!$A$54</c:f>
              <c:strCache>
                <c:ptCount val="1"/>
                <c:pt idx="0">
                  <c:v>Bitcoin</c:v>
                </c:pt>
              </c:strCache>
            </c:strRef>
          </c:tx>
          <c:spPr>
            <a:ln w="25400" cap="rnd">
              <a:noFill/>
              <a:round/>
            </a:ln>
            <a:effectLst/>
          </c:spPr>
          <c:marker>
            <c:symbol val="circle"/>
            <c:size val="25"/>
            <c:spPr>
              <a:solidFill>
                <a:srgbClr val="E1A327">
                  <a:alpha val="30000"/>
                </a:srgbClr>
              </a:solidFill>
              <a:ln w="9525">
                <a:solidFill>
                  <a:srgbClr val="E1A327"/>
                </a:solidFill>
              </a:ln>
              <a:effectLst/>
            </c:spPr>
          </c:marker>
          <c:xVal>
            <c:numRef>
              <c:f>ProcessingM2!$B$54</c:f>
              <c:numCache>
                <c:formatCode>General</c:formatCode>
                <c:ptCount val="1"/>
                <c:pt idx="0">
                  <c:v>22</c:v>
                </c:pt>
              </c:numCache>
            </c:numRef>
          </c:xVal>
          <c:yVal>
            <c:numRef>
              <c:f>ProcessingM2!$C$54</c:f>
              <c:numCache>
                <c:formatCode>General</c:formatCode>
                <c:ptCount val="1"/>
                <c:pt idx="0">
                  <c:v>100</c:v>
                </c:pt>
              </c:numCache>
            </c:numRef>
          </c:yVal>
          <c:smooth val="0"/>
          <c:extLst>
            <c:ext xmlns:c16="http://schemas.microsoft.com/office/drawing/2014/chart" uri="{C3380CC4-5D6E-409C-BE32-E72D297353CC}">
              <c16:uniqueId val="{00000001-E036-4761-A496-75035690F5D7}"/>
            </c:ext>
          </c:extLst>
        </c:ser>
        <c:ser>
          <c:idx val="3"/>
          <c:order val="4"/>
          <c:spPr>
            <a:ln w="25400" cap="rnd">
              <a:noFill/>
              <a:round/>
            </a:ln>
            <a:effectLst/>
          </c:spPr>
          <c:marker>
            <c:symbol val="circle"/>
            <c:size val="10"/>
            <c:spPr>
              <a:solidFill>
                <a:srgbClr val="43ADA9"/>
              </a:solidFill>
              <a:ln w="9525">
                <a:noFill/>
              </a:ln>
              <a:effectLst/>
            </c:spPr>
          </c:marker>
          <c:xVal>
            <c:numRef>
              <c:f>ProcessingM2!$B$51</c:f>
              <c:numCache>
                <c:formatCode>General</c:formatCode>
                <c:ptCount val="1"/>
                <c:pt idx="0">
                  <c:v>95</c:v>
                </c:pt>
              </c:numCache>
            </c:numRef>
          </c:xVal>
          <c:yVal>
            <c:numRef>
              <c:f>ProcessingM2!$C$51</c:f>
              <c:numCache>
                <c:formatCode>General</c:formatCode>
                <c:ptCount val="1"/>
                <c:pt idx="0">
                  <c:v>20</c:v>
                </c:pt>
              </c:numCache>
            </c:numRef>
          </c:yVal>
          <c:smooth val="0"/>
          <c:extLst>
            <c:ext xmlns:c16="http://schemas.microsoft.com/office/drawing/2014/chart" uri="{C3380CC4-5D6E-409C-BE32-E72D297353CC}">
              <c16:uniqueId val="{00000003-1965-4F36-8DCD-2555D6E15CDA}"/>
            </c:ext>
          </c:extLst>
        </c:ser>
        <c:ser>
          <c:idx val="4"/>
          <c:order val="5"/>
          <c:spPr>
            <a:ln w="25400" cap="rnd">
              <a:noFill/>
              <a:round/>
            </a:ln>
            <a:effectLst/>
          </c:spPr>
          <c:marker>
            <c:symbol val="circle"/>
            <c:size val="9"/>
            <c:spPr>
              <a:solidFill>
                <a:srgbClr val="5EB2CD"/>
              </a:solidFill>
              <a:ln w="9525">
                <a:noFill/>
              </a:ln>
              <a:effectLst/>
            </c:spPr>
          </c:marker>
          <c:xVal>
            <c:numRef>
              <c:f>ProcessingM2!$B$52</c:f>
              <c:numCache>
                <c:formatCode>General</c:formatCode>
                <c:ptCount val="1"/>
                <c:pt idx="0">
                  <c:v>100</c:v>
                </c:pt>
              </c:numCache>
            </c:numRef>
          </c:xVal>
          <c:yVal>
            <c:numRef>
              <c:f>ProcessingM2!$C$52</c:f>
              <c:numCache>
                <c:formatCode>General</c:formatCode>
                <c:ptCount val="1"/>
                <c:pt idx="0">
                  <c:v>72</c:v>
                </c:pt>
              </c:numCache>
            </c:numRef>
          </c:yVal>
          <c:smooth val="0"/>
          <c:extLst>
            <c:ext xmlns:c16="http://schemas.microsoft.com/office/drawing/2014/chart" uri="{C3380CC4-5D6E-409C-BE32-E72D297353CC}">
              <c16:uniqueId val="{00000004-1965-4F36-8DCD-2555D6E15CDA}"/>
            </c:ext>
          </c:extLst>
        </c:ser>
        <c:ser>
          <c:idx val="5"/>
          <c:order val="6"/>
          <c:spPr>
            <a:ln w="25400" cap="rnd">
              <a:noFill/>
              <a:round/>
            </a:ln>
            <a:effectLst/>
          </c:spPr>
          <c:marker>
            <c:symbol val="circle"/>
            <c:size val="8"/>
            <c:spPr>
              <a:solidFill>
                <a:srgbClr val="768DCC"/>
              </a:solidFill>
              <a:ln w="9525">
                <a:noFill/>
              </a:ln>
              <a:effectLst/>
            </c:spPr>
          </c:marker>
          <c:xVal>
            <c:numRef>
              <c:f>ProcessingM2!$B$53</c:f>
              <c:numCache>
                <c:formatCode>General</c:formatCode>
                <c:ptCount val="1"/>
                <c:pt idx="0">
                  <c:v>74</c:v>
                </c:pt>
              </c:numCache>
            </c:numRef>
          </c:xVal>
          <c:yVal>
            <c:numRef>
              <c:f>ProcessingM2!$C$53</c:f>
              <c:numCache>
                <c:formatCode>General</c:formatCode>
                <c:ptCount val="1"/>
                <c:pt idx="0">
                  <c:v>55</c:v>
                </c:pt>
              </c:numCache>
            </c:numRef>
          </c:yVal>
          <c:smooth val="0"/>
          <c:extLst>
            <c:ext xmlns:c16="http://schemas.microsoft.com/office/drawing/2014/chart" uri="{C3380CC4-5D6E-409C-BE32-E72D297353CC}">
              <c16:uniqueId val="{00000005-1965-4F36-8DCD-2555D6E15CDA}"/>
            </c:ext>
          </c:extLst>
        </c:ser>
        <c:ser>
          <c:idx val="7"/>
          <c:order val="7"/>
          <c:spPr>
            <a:ln w="25400" cap="rnd">
              <a:noFill/>
              <a:round/>
            </a:ln>
            <a:effectLst/>
          </c:spPr>
          <c:marker>
            <c:symbol val="circle"/>
            <c:size val="7"/>
            <c:spPr>
              <a:solidFill>
                <a:srgbClr val="E1A327"/>
              </a:solidFill>
              <a:ln w="9525">
                <a:noFill/>
              </a:ln>
              <a:effectLst/>
            </c:spPr>
          </c:marker>
          <c:xVal>
            <c:numRef>
              <c:f>ProcessingM2!$B$54</c:f>
              <c:numCache>
                <c:formatCode>General</c:formatCode>
                <c:ptCount val="1"/>
                <c:pt idx="0">
                  <c:v>22</c:v>
                </c:pt>
              </c:numCache>
            </c:numRef>
          </c:xVal>
          <c:yVal>
            <c:numRef>
              <c:f>ProcessingM2!$C$54</c:f>
              <c:numCache>
                <c:formatCode>General</c:formatCode>
                <c:ptCount val="1"/>
                <c:pt idx="0">
                  <c:v>100</c:v>
                </c:pt>
              </c:numCache>
            </c:numRef>
          </c:yVal>
          <c:smooth val="0"/>
          <c:extLst>
            <c:ext xmlns:c16="http://schemas.microsoft.com/office/drawing/2014/chart" uri="{C3380CC4-5D6E-409C-BE32-E72D297353CC}">
              <c16:uniqueId val="{00000002-E036-4761-A496-75035690F5D7}"/>
            </c:ext>
          </c:extLst>
        </c:ser>
        <c:dLbls>
          <c:showLegendKey val="0"/>
          <c:showVal val="0"/>
          <c:showCatName val="0"/>
          <c:showSerName val="0"/>
          <c:showPercent val="0"/>
          <c:showBubbleSize val="0"/>
        </c:dLbls>
        <c:axId val="2108640815"/>
        <c:axId val="363615919"/>
      </c:scatterChart>
      <c:valAx>
        <c:axId val="2108640815"/>
        <c:scaling>
          <c:orientation val="minMax"/>
          <c:max val="120"/>
          <c:min val="0"/>
        </c:scaling>
        <c:delete val="1"/>
        <c:axPos val="b"/>
        <c:numFmt formatCode="General" sourceLinked="1"/>
        <c:majorTickMark val="none"/>
        <c:minorTickMark val="none"/>
        <c:tickLblPos val="nextTo"/>
        <c:crossAx val="363615919"/>
        <c:crosses val="autoZero"/>
        <c:crossBetween val="midCat"/>
      </c:valAx>
      <c:valAx>
        <c:axId val="363615919"/>
        <c:scaling>
          <c:orientation val="minMax"/>
          <c:max val="120"/>
          <c:min val="0"/>
        </c:scaling>
        <c:delete val="1"/>
        <c:axPos val="l"/>
        <c:numFmt formatCode="General" sourceLinked="1"/>
        <c:majorTickMark val="none"/>
        <c:minorTickMark val="none"/>
        <c:tickLblPos val="nextTo"/>
        <c:crossAx val="210864081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ProcessingM3!$A$4</c:f>
          <c:strCache>
            <c:ptCount val="1"/>
            <c:pt idx="0">
              <c:v>Performance</c:v>
            </c:pt>
          </c:strCache>
        </c:strRef>
      </c:tx>
      <c:layout>
        <c:manualLayout>
          <c:xMode val="edge"/>
          <c:yMode val="edge"/>
          <c:x val="4.6837343071518947E-2"/>
          <c:y val="6.0156297952468483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ysClr val="windowText" lastClr="000000"/>
              </a:solidFill>
              <a:latin typeface="+mn-lt"/>
              <a:ea typeface="+mn-ea"/>
              <a:cs typeface="+mn-cs"/>
            </a:defRPr>
          </a:pPr>
          <a:endParaRPr lang="ru-RU"/>
        </a:p>
      </c:txPr>
    </c:title>
    <c:autoTitleDeleted val="0"/>
    <c:plotArea>
      <c:layout>
        <c:manualLayout>
          <c:layoutTarget val="inner"/>
          <c:xMode val="edge"/>
          <c:yMode val="edge"/>
          <c:x val="0.34826738845144356"/>
          <c:y val="0.25232818051543149"/>
          <c:w val="0.5347988845144358"/>
          <c:h val="0.70380457661418294"/>
        </c:manualLayout>
      </c:layout>
      <c:doughnutChart>
        <c:varyColors val="1"/>
        <c:ser>
          <c:idx val="0"/>
          <c:order val="0"/>
          <c:tx>
            <c:strRef>
              <c:f>ProcessingM3!$A$5</c:f>
              <c:strCache>
                <c:ptCount val="1"/>
                <c:pt idx="0">
                  <c:v>CAC</c:v>
                </c:pt>
              </c:strCache>
            </c:strRef>
          </c:tx>
          <c:spPr>
            <a:ln w="12700">
              <a:solidFill>
                <a:schemeClr val="bg1"/>
              </a:solidFill>
            </a:ln>
          </c:spPr>
          <c:dPt>
            <c:idx val="0"/>
            <c:bubble3D val="0"/>
            <c:spPr>
              <a:solidFill>
                <a:srgbClr val="DD222D"/>
              </a:solidFill>
              <a:ln w="12700">
                <a:solidFill>
                  <a:schemeClr val="bg1"/>
                </a:solidFill>
              </a:ln>
              <a:effectLst/>
            </c:spPr>
            <c:extLst>
              <c:ext xmlns:c16="http://schemas.microsoft.com/office/drawing/2014/chart" uri="{C3380CC4-5D6E-409C-BE32-E72D297353CC}">
                <c16:uniqueId val="{00000001-5A40-48D4-B9E9-C56E2C0211D6}"/>
              </c:ext>
            </c:extLst>
          </c:dPt>
          <c:dPt>
            <c:idx val="1"/>
            <c:bubble3D val="0"/>
            <c:spPr>
              <a:solidFill>
                <a:srgbClr val="D9DEE1"/>
              </a:solidFill>
              <a:ln w="12700">
                <a:solidFill>
                  <a:schemeClr val="bg1"/>
                </a:solidFill>
              </a:ln>
              <a:effectLst/>
            </c:spPr>
            <c:extLst>
              <c:ext xmlns:c16="http://schemas.microsoft.com/office/drawing/2014/chart" uri="{C3380CC4-5D6E-409C-BE32-E72D297353CC}">
                <c16:uniqueId val="{00000003-5A40-48D4-B9E9-C56E2C0211D6}"/>
              </c:ext>
            </c:extLst>
          </c:dPt>
          <c:dPt>
            <c:idx val="2"/>
            <c:bubble3D val="0"/>
            <c:spPr>
              <a:noFill/>
              <a:ln w="12700">
                <a:solidFill>
                  <a:schemeClr val="bg1"/>
                </a:solidFill>
              </a:ln>
              <a:effectLst/>
            </c:spPr>
            <c:extLst>
              <c:ext xmlns:c16="http://schemas.microsoft.com/office/drawing/2014/chart" uri="{C3380CC4-5D6E-409C-BE32-E72D297353CC}">
                <c16:uniqueId val="{00000005-5A40-48D4-B9E9-C56E2C0211D6}"/>
              </c:ext>
            </c:extLst>
          </c:dPt>
          <c:val>
            <c:numRef>
              <c:f>ProcessingM3!$B$5:$D$5</c:f>
              <c:numCache>
                <c:formatCode>0%</c:formatCode>
                <c:ptCount val="3"/>
                <c:pt idx="0">
                  <c:v>0.39638709677419359</c:v>
                </c:pt>
                <c:pt idx="1">
                  <c:v>0.60361290322580641</c:v>
                </c:pt>
                <c:pt idx="2">
                  <c:v>0.2</c:v>
                </c:pt>
              </c:numCache>
            </c:numRef>
          </c:val>
          <c:extLst>
            <c:ext xmlns:c16="http://schemas.microsoft.com/office/drawing/2014/chart" uri="{C3380CC4-5D6E-409C-BE32-E72D297353CC}">
              <c16:uniqueId val="{00000006-5A40-48D4-B9E9-C56E2C0211D6}"/>
            </c:ext>
          </c:extLst>
        </c:ser>
        <c:ser>
          <c:idx val="1"/>
          <c:order val="1"/>
          <c:tx>
            <c:strRef>
              <c:f>ProcessingM3!$A$6</c:f>
              <c:strCache>
                <c:ptCount val="1"/>
                <c:pt idx="0">
                  <c:v>ROI</c:v>
                </c:pt>
              </c:strCache>
            </c:strRef>
          </c:tx>
          <c:spPr>
            <a:ln w="12700">
              <a:solidFill>
                <a:schemeClr val="bg1"/>
              </a:solidFill>
            </a:ln>
          </c:spPr>
          <c:dPt>
            <c:idx val="0"/>
            <c:bubble3D val="0"/>
            <c:spPr>
              <a:solidFill>
                <a:srgbClr val="E1A327"/>
              </a:solidFill>
              <a:ln w="12700">
                <a:solidFill>
                  <a:schemeClr val="bg1"/>
                </a:solidFill>
              </a:ln>
              <a:effectLst/>
            </c:spPr>
            <c:extLst>
              <c:ext xmlns:c16="http://schemas.microsoft.com/office/drawing/2014/chart" uri="{C3380CC4-5D6E-409C-BE32-E72D297353CC}">
                <c16:uniqueId val="{00000008-5A40-48D4-B9E9-C56E2C0211D6}"/>
              </c:ext>
            </c:extLst>
          </c:dPt>
          <c:dPt>
            <c:idx val="1"/>
            <c:bubble3D val="0"/>
            <c:spPr>
              <a:solidFill>
                <a:srgbClr val="D9DEE1"/>
              </a:solidFill>
              <a:ln w="12700">
                <a:solidFill>
                  <a:schemeClr val="bg1"/>
                </a:solidFill>
              </a:ln>
              <a:effectLst/>
            </c:spPr>
            <c:extLst>
              <c:ext xmlns:c16="http://schemas.microsoft.com/office/drawing/2014/chart" uri="{C3380CC4-5D6E-409C-BE32-E72D297353CC}">
                <c16:uniqueId val="{0000000A-5A40-48D4-B9E9-C56E2C0211D6}"/>
              </c:ext>
            </c:extLst>
          </c:dPt>
          <c:dPt>
            <c:idx val="2"/>
            <c:bubble3D val="0"/>
            <c:spPr>
              <a:noFill/>
              <a:ln w="12700">
                <a:solidFill>
                  <a:schemeClr val="bg1"/>
                </a:solidFill>
              </a:ln>
              <a:effectLst/>
            </c:spPr>
            <c:extLst>
              <c:ext xmlns:c16="http://schemas.microsoft.com/office/drawing/2014/chart" uri="{C3380CC4-5D6E-409C-BE32-E72D297353CC}">
                <c16:uniqueId val="{0000000C-5A40-48D4-B9E9-C56E2C0211D6}"/>
              </c:ext>
            </c:extLst>
          </c:dPt>
          <c:val>
            <c:numRef>
              <c:f>ProcessingM3!$B$6:$D$6</c:f>
              <c:numCache>
                <c:formatCode>0%</c:formatCode>
                <c:ptCount val="3"/>
                <c:pt idx="0">
                  <c:v>0.45729032258064517</c:v>
                </c:pt>
                <c:pt idx="1">
                  <c:v>0.54270967741935483</c:v>
                </c:pt>
                <c:pt idx="2">
                  <c:v>0.2</c:v>
                </c:pt>
              </c:numCache>
            </c:numRef>
          </c:val>
          <c:extLst>
            <c:ext xmlns:c16="http://schemas.microsoft.com/office/drawing/2014/chart" uri="{C3380CC4-5D6E-409C-BE32-E72D297353CC}">
              <c16:uniqueId val="{0000000D-5A40-48D4-B9E9-C56E2C0211D6}"/>
            </c:ext>
          </c:extLst>
        </c:ser>
        <c:ser>
          <c:idx val="2"/>
          <c:order val="2"/>
          <c:tx>
            <c:strRef>
              <c:f>ProcessingM3!$A$7</c:f>
              <c:strCache>
                <c:ptCount val="1"/>
                <c:pt idx="0">
                  <c:v>CPA</c:v>
                </c:pt>
              </c:strCache>
            </c:strRef>
          </c:tx>
          <c:spPr>
            <a:ln w="12700">
              <a:solidFill>
                <a:schemeClr val="bg1"/>
              </a:solidFill>
            </a:ln>
          </c:spPr>
          <c:dPt>
            <c:idx val="0"/>
            <c:bubble3D val="0"/>
            <c:spPr>
              <a:solidFill>
                <a:srgbClr val="43ADA9"/>
              </a:solidFill>
              <a:ln w="12700">
                <a:solidFill>
                  <a:schemeClr val="bg1"/>
                </a:solidFill>
              </a:ln>
              <a:effectLst/>
            </c:spPr>
            <c:extLst>
              <c:ext xmlns:c16="http://schemas.microsoft.com/office/drawing/2014/chart" uri="{C3380CC4-5D6E-409C-BE32-E72D297353CC}">
                <c16:uniqueId val="{0000000F-5A40-48D4-B9E9-C56E2C0211D6}"/>
              </c:ext>
            </c:extLst>
          </c:dPt>
          <c:dPt>
            <c:idx val="1"/>
            <c:bubble3D val="0"/>
            <c:spPr>
              <a:solidFill>
                <a:srgbClr val="D9DEE1"/>
              </a:solidFill>
              <a:ln w="12700">
                <a:solidFill>
                  <a:schemeClr val="bg1"/>
                </a:solidFill>
              </a:ln>
              <a:effectLst/>
            </c:spPr>
            <c:extLst>
              <c:ext xmlns:c16="http://schemas.microsoft.com/office/drawing/2014/chart" uri="{C3380CC4-5D6E-409C-BE32-E72D297353CC}">
                <c16:uniqueId val="{00000011-5A40-48D4-B9E9-C56E2C0211D6}"/>
              </c:ext>
            </c:extLst>
          </c:dPt>
          <c:dPt>
            <c:idx val="2"/>
            <c:bubble3D val="0"/>
            <c:spPr>
              <a:noFill/>
              <a:ln w="12700">
                <a:solidFill>
                  <a:schemeClr val="bg1"/>
                </a:solidFill>
              </a:ln>
              <a:effectLst/>
            </c:spPr>
            <c:extLst>
              <c:ext xmlns:c16="http://schemas.microsoft.com/office/drawing/2014/chart" uri="{C3380CC4-5D6E-409C-BE32-E72D297353CC}">
                <c16:uniqueId val="{00000013-5A40-48D4-B9E9-C56E2C0211D6}"/>
              </c:ext>
            </c:extLst>
          </c:dPt>
          <c:val>
            <c:numRef>
              <c:f>ProcessingM3!$B$7:$D$7</c:f>
              <c:numCache>
                <c:formatCode>0%</c:formatCode>
                <c:ptCount val="3"/>
                <c:pt idx="0">
                  <c:v>0.58219354838709692</c:v>
                </c:pt>
                <c:pt idx="1">
                  <c:v>0.41780645161290308</c:v>
                </c:pt>
                <c:pt idx="2">
                  <c:v>0.2</c:v>
                </c:pt>
              </c:numCache>
            </c:numRef>
          </c:val>
          <c:extLst>
            <c:ext xmlns:c16="http://schemas.microsoft.com/office/drawing/2014/chart" uri="{C3380CC4-5D6E-409C-BE32-E72D297353CC}">
              <c16:uniqueId val="{00000014-5A40-48D4-B9E9-C56E2C0211D6}"/>
            </c:ext>
          </c:extLst>
        </c:ser>
        <c:ser>
          <c:idx val="3"/>
          <c:order val="3"/>
          <c:tx>
            <c:strRef>
              <c:f>ProcessingM3!$A$8</c:f>
              <c:strCache>
                <c:ptCount val="1"/>
                <c:pt idx="0">
                  <c:v>EPC</c:v>
                </c:pt>
              </c:strCache>
            </c:strRef>
          </c:tx>
          <c:spPr>
            <a:ln w="12700">
              <a:solidFill>
                <a:schemeClr val="bg1"/>
              </a:solidFill>
            </a:ln>
          </c:spPr>
          <c:dPt>
            <c:idx val="0"/>
            <c:bubble3D val="0"/>
            <c:spPr>
              <a:solidFill>
                <a:srgbClr val="5EB2CD"/>
              </a:solidFill>
              <a:ln w="12700">
                <a:solidFill>
                  <a:schemeClr val="bg1"/>
                </a:solidFill>
              </a:ln>
              <a:effectLst/>
            </c:spPr>
            <c:extLst>
              <c:ext xmlns:c16="http://schemas.microsoft.com/office/drawing/2014/chart" uri="{C3380CC4-5D6E-409C-BE32-E72D297353CC}">
                <c16:uniqueId val="{00000016-5A40-48D4-B9E9-C56E2C0211D6}"/>
              </c:ext>
            </c:extLst>
          </c:dPt>
          <c:dPt>
            <c:idx val="1"/>
            <c:bubble3D val="0"/>
            <c:spPr>
              <a:solidFill>
                <a:srgbClr val="D9DEE1"/>
              </a:solidFill>
              <a:ln w="12700">
                <a:solidFill>
                  <a:schemeClr val="bg1"/>
                </a:solidFill>
              </a:ln>
              <a:effectLst/>
            </c:spPr>
            <c:extLst>
              <c:ext xmlns:c16="http://schemas.microsoft.com/office/drawing/2014/chart" uri="{C3380CC4-5D6E-409C-BE32-E72D297353CC}">
                <c16:uniqueId val="{00000018-5A40-48D4-B9E9-C56E2C0211D6}"/>
              </c:ext>
            </c:extLst>
          </c:dPt>
          <c:dPt>
            <c:idx val="2"/>
            <c:bubble3D val="0"/>
            <c:spPr>
              <a:noFill/>
              <a:ln w="12700">
                <a:solidFill>
                  <a:schemeClr val="bg1"/>
                </a:solidFill>
              </a:ln>
              <a:effectLst/>
            </c:spPr>
            <c:extLst>
              <c:ext xmlns:c16="http://schemas.microsoft.com/office/drawing/2014/chart" uri="{C3380CC4-5D6E-409C-BE32-E72D297353CC}">
                <c16:uniqueId val="{0000001A-5A40-48D4-B9E9-C56E2C0211D6}"/>
              </c:ext>
            </c:extLst>
          </c:dPt>
          <c:val>
            <c:numRef>
              <c:f>ProcessingM3!$B$8:$D$8</c:f>
              <c:numCache>
                <c:formatCode>0%</c:formatCode>
                <c:ptCount val="3"/>
                <c:pt idx="0">
                  <c:v>0.6456774193548388</c:v>
                </c:pt>
                <c:pt idx="1">
                  <c:v>0.3543225806451612</c:v>
                </c:pt>
                <c:pt idx="2">
                  <c:v>0.2</c:v>
                </c:pt>
              </c:numCache>
            </c:numRef>
          </c:val>
          <c:extLst>
            <c:ext xmlns:c16="http://schemas.microsoft.com/office/drawing/2014/chart" uri="{C3380CC4-5D6E-409C-BE32-E72D297353CC}">
              <c16:uniqueId val="{0000001B-5A40-48D4-B9E9-C56E2C0211D6}"/>
            </c:ext>
          </c:extLst>
        </c:ser>
        <c:ser>
          <c:idx val="4"/>
          <c:order val="4"/>
          <c:tx>
            <c:strRef>
              <c:f>ProcessingM3!$A$9</c:f>
              <c:strCache>
                <c:ptCount val="1"/>
                <c:pt idx="0">
                  <c:v>APR</c:v>
                </c:pt>
              </c:strCache>
            </c:strRef>
          </c:tx>
          <c:spPr>
            <a:ln w="12700">
              <a:solidFill>
                <a:schemeClr val="bg1"/>
              </a:solidFill>
            </a:ln>
          </c:spPr>
          <c:dPt>
            <c:idx val="0"/>
            <c:bubble3D val="0"/>
            <c:spPr>
              <a:solidFill>
                <a:srgbClr val="768DCC"/>
              </a:solidFill>
              <a:ln w="12700">
                <a:solidFill>
                  <a:schemeClr val="bg1"/>
                </a:solidFill>
              </a:ln>
              <a:effectLst/>
            </c:spPr>
            <c:extLst>
              <c:ext xmlns:c16="http://schemas.microsoft.com/office/drawing/2014/chart" uri="{C3380CC4-5D6E-409C-BE32-E72D297353CC}">
                <c16:uniqueId val="{0000001D-5A40-48D4-B9E9-C56E2C0211D6}"/>
              </c:ext>
            </c:extLst>
          </c:dPt>
          <c:dPt>
            <c:idx val="1"/>
            <c:bubble3D val="0"/>
            <c:spPr>
              <a:solidFill>
                <a:srgbClr val="D9DEE1"/>
              </a:solidFill>
              <a:ln w="12700">
                <a:solidFill>
                  <a:schemeClr val="bg1"/>
                </a:solidFill>
              </a:ln>
              <a:effectLst/>
            </c:spPr>
            <c:extLst>
              <c:ext xmlns:c16="http://schemas.microsoft.com/office/drawing/2014/chart" uri="{C3380CC4-5D6E-409C-BE32-E72D297353CC}">
                <c16:uniqueId val="{0000001F-5A40-48D4-B9E9-C56E2C0211D6}"/>
              </c:ext>
            </c:extLst>
          </c:dPt>
          <c:dPt>
            <c:idx val="2"/>
            <c:bubble3D val="0"/>
            <c:spPr>
              <a:noFill/>
              <a:ln w="12700">
                <a:solidFill>
                  <a:schemeClr val="bg1"/>
                </a:solidFill>
              </a:ln>
              <a:effectLst/>
            </c:spPr>
            <c:extLst>
              <c:ext xmlns:c16="http://schemas.microsoft.com/office/drawing/2014/chart" uri="{C3380CC4-5D6E-409C-BE32-E72D297353CC}">
                <c16:uniqueId val="{00000021-5A40-48D4-B9E9-C56E2C0211D6}"/>
              </c:ext>
            </c:extLst>
          </c:dPt>
          <c:val>
            <c:numRef>
              <c:f>ProcessingM3!$B$9:$D$9</c:f>
              <c:numCache>
                <c:formatCode>0%</c:formatCode>
                <c:ptCount val="3"/>
                <c:pt idx="0">
                  <c:v>0.62038709677419346</c:v>
                </c:pt>
                <c:pt idx="1">
                  <c:v>0.37961290322580654</c:v>
                </c:pt>
                <c:pt idx="2">
                  <c:v>0.2</c:v>
                </c:pt>
              </c:numCache>
            </c:numRef>
          </c:val>
          <c:extLst>
            <c:ext xmlns:c16="http://schemas.microsoft.com/office/drawing/2014/chart" uri="{C3380CC4-5D6E-409C-BE32-E72D297353CC}">
              <c16:uniqueId val="{00000022-5A40-48D4-B9E9-C56E2C0211D6}"/>
            </c:ext>
          </c:extLst>
        </c:ser>
        <c:dLbls>
          <c:showLegendKey val="0"/>
          <c:showVal val="0"/>
          <c:showCatName val="0"/>
          <c:showSerName val="0"/>
          <c:showPercent val="0"/>
          <c:showBubbleSize val="0"/>
          <c:showLeaderLines val="1"/>
        </c:dLbls>
        <c:firstSliceAng val="180"/>
        <c:holeSize val="52"/>
      </c:doughnutChart>
      <c:scatterChart>
        <c:scatterStyle val="lineMarker"/>
        <c:varyColors val="0"/>
        <c:ser>
          <c:idx val="5"/>
          <c:order val="5"/>
          <c:tx>
            <c:v>XY1</c:v>
          </c:tx>
          <c:spPr>
            <a:ln w="25400" cap="rnd">
              <a:noFill/>
              <a:round/>
            </a:ln>
            <a:effectLst/>
          </c:spPr>
          <c:marker>
            <c:symbol val="circle"/>
            <c:size val="5"/>
            <c:spPr>
              <a:solidFill>
                <a:srgbClr val="768DCC"/>
              </a:solidFill>
              <a:ln w="9525">
                <a:noFill/>
              </a:ln>
              <a:effectLst/>
            </c:spPr>
          </c:marker>
          <c:xVal>
            <c:numRef>
              <c:f>ProcessingM3!$B$11:$B$12</c:f>
              <c:numCache>
                <c:formatCode>0.00000000</c:formatCode>
                <c:ptCount val="2"/>
                <c:pt idx="0">
                  <c:v>0.10654397794471614</c:v>
                </c:pt>
                <c:pt idx="1">
                  <c:v>0</c:v>
                </c:pt>
              </c:numCache>
            </c:numRef>
          </c:xVal>
          <c:yVal>
            <c:numRef>
              <c:f>ProcessingM3!$C$11:$C$12</c:f>
              <c:numCache>
                <c:formatCode>0.00000000</c:formatCode>
                <c:ptCount val="2"/>
                <c:pt idx="0">
                  <c:v>0.99430799089804955</c:v>
                </c:pt>
                <c:pt idx="1">
                  <c:v>-1</c:v>
                </c:pt>
              </c:numCache>
            </c:numRef>
          </c:yVal>
          <c:smooth val="0"/>
          <c:extLst>
            <c:ext xmlns:c16="http://schemas.microsoft.com/office/drawing/2014/chart" uri="{C3380CC4-5D6E-409C-BE32-E72D297353CC}">
              <c16:uniqueId val="{00000023-5A40-48D4-B9E9-C56E2C0211D6}"/>
            </c:ext>
          </c:extLst>
        </c:ser>
        <c:ser>
          <c:idx val="6"/>
          <c:order val="6"/>
          <c:tx>
            <c:v>XY2</c:v>
          </c:tx>
          <c:spPr>
            <a:ln w="25400" cap="rnd">
              <a:noFill/>
              <a:round/>
            </a:ln>
            <a:effectLst/>
          </c:spPr>
          <c:marker>
            <c:symbol val="circle"/>
            <c:size val="5"/>
            <c:spPr>
              <a:solidFill>
                <a:srgbClr val="5EB2CD"/>
              </a:solidFill>
              <a:ln w="9525">
                <a:noFill/>
              </a:ln>
              <a:effectLst/>
            </c:spPr>
          </c:marker>
          <c:xVal>
            <c:numRef>
              <c:f>ProcessingM3!$B$13:$B$14</c:f>
              <c:numCache>
                <c:formatCode>General</c:formatCode>
                <c:ptCount val="2"/>
                <c:pt idx="0">
                  <c:v>0.21320356034020341</c:v>
                </c:pt>
                <c:pt idx="1">
                  <c:v>0</c:v>
                </c:pt>
              </c:numCache>
            </c:numRef>
          </c:xVal>
          <c:yVal>
            <c:numRef>
              <c:f>ProcessingM3!$C$13:$C$14</c:f>
              <c:numCache>
                <c:formatCode>General</c:formatCode>
                <c:ptCount val="2"/>
                <c:pt idx="0">
                  <c:v>0.87438220582206561</c:v>
                </c:pt>
                <c:pt idx="1">
                  <c:v>-0.9</c:v>
                </c:pt>
              </c:numCache>
            </c:numRef>
          </c:yVal>
          <c:smooth val="0"/>
          <c:extLst>
            <c:ext xmlns:c16="http://schemas.microsoft.com/office/drawing/2014/chart" uri="{C3380CC4-5D6E-409C-BE32-E72D297353CC}">
              <c16:uniqueId val="{00000024-5A40-48D4-B9E9-C56E2C0211D6}"/>
            </c:ext>
          </c:extLst>
        </c:ser>
        <c:ser>
          <c:idx val="7"/>
          <c:order val="7"/>
          <c:tx>
            <c:v>XY3</c:v>
          </c:tx>
          <c:spPr>
            <a:ln w="25400" cap="rnd">
              <a:noFill/>
              <a:round/>
            </a:ln>
            <a:effectLst/>
          </c:spPr>
          <c:marker>
            <c:symbol val="circle"/>
            <c:size val="5"/>
            <c:spPr>
              <a:solidFill>
                <a:srgbClr val="43ADA9"/>
              </a:solidFill>
              <a:ln w="9525">
                <a:noFill/>
              </a:ln>
              <a:effectLst/>
            </c:spPr>
          </c:marker>
          <c:xVal>
            <c:numRef>
              <c:f>ProcessingM3!$B$15:$B$16</c:f>
              <c:numCache>
                <c:formatCode>General</c:formatCode>
                <c:ptCount val="2"/>
                <c:pt idx="0">
                  <c:v>-7.447947660908727E-2</c:v>
                </c:pt>
                <c:pt idx="1">
                  <c:v>0</c:v>
                </c:pt>
              </c:numCache>
            </c:numRef>
          </c:xVal>
          <c:yVal>
            <c:numRef>
              <c:f>ProcessingM3!$C$15:$C$16</c:f>
              <c:numCache>
                <c:formatCode>General</c:formatCode>
                <c:ptCount val="2"/>
                <c:pt idx="0">
                  <c:v>0.79652545945753461</c:v>
                </c:pt>
                <c:pt idx="1">
                  <c:v>-0.8</c:v>
                </c:pt>
              </c:numCache>
            </c:numRef>
          </c:yVal>
          <c:smooth val="0"/>
          <c:extLst>
            <c:ext xmlns:c16="http://schemas.microsoft.com/office/drawing/2014/chart" uri="{C3380CC4-5D6E-409C-BE32-E72D297353CC}">
              <c16:uniqueId val="{00000025-5A40-48D4-B9E9-C56E2C0211D6}"/>
            </c:ext>
          </c:extLst>
        </c:ser>
        <c:ser>
          <c:idx val="8"/>
          <c:order val="8"/>
          <c:tx>
            <c:v>XY4</c:v>
          </c:tx>
          <c:spPr>
            <a:ln w="25400" cap="rnd">
              <a:noFill/>
              <a:round/>
            </a:ln>
            <a:effectLst/>
          </c:spPr>
          <c:marker>
            <c:symbol val="circle"/>
            <c:size val="5"/>
            <c:spPr>
              <a:solidFill>
                <a:srgbClr val="E1A327"/>
              </a:solidFill>
              <a:ln w="9525">
                <a:noFill/>
              </a:ln>
              <a:effectLst/>
            </c:spPr>
          </c:marker>
          <c:xVal>
            <c:numRef>
              <c:f>ProcessingM3!$B$17:$B$18</c:f>
              <c:numCache>
                <c:formatCode>General</c:formatCode>
                <c:ptCount val="2"/>
                <c:pt idx="0">
                  <c:v>-0.47572456803585639</c:v>
                </c:pt>
                <c:pt idx="1">
                  <c:v>0</c:v>
                </c:pt>
              </c:numCache>
            </c:numRef>
          </c:xVal>
          <c:yVal>
            <c:numRef>
              <c:f>ProcessingM3!$C$17:$C$18</c:f>
              <c:numCache>
                <c:formatCode>General</c:formatCode>
                <c:ptCount val="2"/>
                <c:pt idx="0">
                  <c:v>0.51350378320621737</c:v>
                </c:pt>
                <c:pt idx="1">
                  <c:v>-0.7</c:v>
                </c:pt>
              </c:numCache>
            </c:numRef>
          </c:yVal>
          <c:smooth val="0"/>
          <c:extLst>
            <c:ext xmlns:c16="http://schemas.microsoft.com/office/drawing/2014/chart" uri="{C3380CC4-5D6E-409C-BE32-E72D297353CC}">
              <c16:uniqueId val="{00000026-5A40-48D4-B9E9-C56E2C0211D6}"/>
            </c:ext>
          </c:extLst>
        </c:ser>
        <c:ser>
          <c:idx val="9"/>
          <c:order val="9"/>
          <c:tx>
            <c:v>XY5</c:v>
          </c:tx>
          <c:spPr>
            <a:ln w="25400" cap="rnd">
              <a:noFill/>
              <a:round/>
            </a:ln>
            <a:effectLst/>
          </c:spPr>
          <c:marker>
            <c:symbol val="circle"/>
            <c:size val="5"/>
            <c:spPr>
              <a:solidFill>
                <a:srgbClr val="DD222D"/>
              </a:solidFill>
              <a:ln w="9525">
                <a:noFill/>
              </a:ln>
              <a:effectLst/>
            </c:spPr>
          </c:marker>
          <c:xVal>
            <c:numRef>
              <c:f>ProcessingM3!$B$19:$B$20</c:f>
              <c:numCache>
                <c:formatCode>General</c:formatCode>
                <c:ptCount val="2"/>
                <c:pt idx="0">
                  <c:v>-0.52519706762563145</c:v>
                </c:pt>
                <c:pt idx="1">
                  <c:v>0</c:v>
                </c:pt>
              </c:numCache>
            </c:numRef>
          </c:xVal>
          <c:yVal>
            <c:numRef>
              <c:f>ProcessingM3!$C$19:$C$20</c:f>
              <c:numCache>
                <c:formatCode>General</c:formatCode>
                <c:ptCount val="2"/>
                <c:pt idx="0">
                  <c:v>0.29011728689865718</c:v>
                </c:pt>
                <c:pt idx="1">
                  <c:v>-0.6</c:v>
                </c:pt>
              </c:numCache>
            </c:numRef>
          </c:yVal>
          <c:smooth val="0"/>
          <c:extLst>
            <c:ext xmlns:c16="http://schemas.microsoft.com/office/drawing/2014/chart" uri="{C3380CC4-5D6E-409C-BE32-E72D297353CC}">
              <c16:uniqueId val="{00000027-5A40-48D4-B9E9-C56E2C0211D6}"/>
            </c:ext>
          </c:extLst>
        </c:ser>
        <c:dLbls>
          <c:showLegendKey val="0"/>
          <c:showVal val="0"/>
          <c:showCatName val="0"/>
          <c:showSerName val="0"/>
          <c:showPercent val="0"/>
          <c:showBubbleSize val="0"/>
        </c:dLbls>
        <c:axId val="1232716319"/>
        <c:axId val="1235738671"/>
      </c:scatterChart>
      <c:valAx>
        <c:axId val="1232716319"/>
        <c:scaling>
          <c:orientation val="minMax"/>
          <c:max val="1.05"/>
          <c:min val="-1.05"/>
        </c:scaling>
        <c:delete val="1"/>
        <c:axPos val="b"/>
        <c:numFmt formatCode="0.00000000" sourceLinked="1"/>
        <c:majorTickMark val="out"/>
        <c:minorTickMark val="none"/>
        <c:tickLblPos val="nextTo"/>
        <c:crossAx val="1235738671"/>
        <c:crosses val="autoZero"/>
        <c:crossBetween val="midCat"/>
      </c:valAx>
      <c:valAx>
        <c:axId val="1235738671"/>
        <c:scaling>
          <c:orientation val="minMax"/>
          <c:max val="1.05"/>
          <c:min val="-1.05"/>
        </c:scaling>
        <c:delete val="1"/>
        <c:axPos val="l"/>
        <c:numFmt formatCode="0.00000000" sourceLinked="1"/>
        <c:majorTickMark val="out"/>
        <c:minorTickMark val="none"/>
        <c:tickLblPos val="nextTo"/>
        <c:crossAx val="1232716319"/>
        <c:crosses val="autoZero"/>
        <c:crossBetween val="midCat"/>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tx>
            <c:strRef>
              <c:f>ProcessingM3!$J$1</c:f>
              <c:strCache>
                <c:ptCount val="1"/>
                <c:pt idx="0">
                  <c:v>Sales</c:v>
                </c:pt>
              </c:strCache>
            </c:strRef>
          </c:tx>
          <c:spPr>
            <a:solidFill>
              <a:srgbClr val="D9DEE1"/>
            </a:solidFill>
            <a:ln>
              <a:noFill/>
            </a:ln>
            <a:effectLst/>
          </c:spPr>
          <c:invertIfNegative val="0"/>
          <c:cat>
            <c:numRef>
              <c:f>[0]!axesXM3</c:f>
              <c:numCache>
                <c:formatCode>General</c:formatCod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numCache>
            </c:numRef>
          </c:cat>
          <c:val>
            <c:numRef>
              <c:f>[0]!salesM3</c:f>
              <c:numCache>
                <c:formatCode>_-[$$-409]* #,##0_ ;_-[$$-409]* \-#,##0\ ;_-[$$-409]* "-"??_ ;_-@_ </c:formatCode>
                <c:ptCount val="31"/>
                <c:pt idx="0">
                  <c:v>388.80000000000007</c:v>
                </c:pt>
                <c:pt idx="1">
                  <c:v>320</c:v>
                </c:pt>
                <c:pt idx="2">
                  <c:v>408.80000000000007</c:v>
                </c:pt>
                <c:pt idx="3">
                  <c:v>374.40000000000003</c:v>
                </c:pt>
                <c:pt idx="4">
                  <c:v>328</c:v>
                </c:pt>
                <c:pt idx="5">
                  <c:v>492.00000000000011</c:v>
                </c:pt>
                <c:pt idx="6">
                  <c:v>382.4</c:v>
                </c:pt>
                <c:pt idx="7">
                  <c:v>395.20000000000016</c:v>
                </c:pt>
                <c:pt idx="8">
                  <c:v>350.4000000000002</c:v>
                </c:pt>
                <c:pt idx="9">
                  <c:v>409.6</c:v>
                </c:pt>
                <c:pt idx="10">
                  <c:v>332.00000000000011</c:v>
                </c:pt>
                <c:pt idx="11">
                  <c:v>350.4</c:v>
                </c:pt>
                <c:pt idx="12">
                  <c:v>390.4</c:v>
                </c:pt>
                <c:pt idx="13">
                  <c:v>317.60000000000014</c:v>
                </c:pt>
                <c:pt idx="14">
                  <c:v>310.40000000000003</c:v>
                </c:pt>
                <c:pt idx="15">
                  <c:v>337.6</c:v>
                </c:pt>
                <c:pt idx="16">
                  <c:v>445.60000000000008</c:v>
                </c:pt>
                <c:pt idx="17">
                  <c:v>376.8</c:v>
                </c:pt>
                <c:pt idx="18">
                  <c:v>320.00000000000006</c:v>
                </c:pt>
                <c:pt idx="19">
                  <c:v>380.8</c:v>
                </c:pt>
                <c:pt idx="20">
                  <c:v>440.8</c:v>
                </c:pt>
                <c:pt idx="21">
                  <c:v>392</c:v>
                </c:pt>
                <c:pt idx="22">
                  <c:v>342.40000000000032</c:v>
                </c:pt>
                <c:pt idx="23">
                  <c:v>400</c:v>
                </c:pt>
                <c:pt idx="24">
                  <c:v>460.8</c:v>
                </c:pt>
                <c:pt idx="25">
                  <c:v>403.20000000000005</c:v>
                </c:pt>
                <c:pt idx="26">
                  <c:v>440.80000000000007</c:v>
                </c:pt>
                <c:pt idx="27">
                  <c:v>304.80000000000007</c:v>
                </c:pt>
                <c:pt idx="28">
                  <c:v>388.80000000000007</c:v>
                </c:pt>
                <c:pt idx="29">
                  <c:v>402.4</c:v>
                </c:pt>
                <c:pt idx="30">
                  <c:v>408.80000000000007</c:v>
                </c:pt>
              </c:numCache>
            </c:numRef>
          </c:val>
          <c:extLst>
            <c:ext xmlns:c16="http://schemas.microsoft.com/office/drawing/2014/chart" uri="{C3380CC4-5D6E-409C-BE32-E72D297353CC}">
              <c16:uniqueId val="{00000000-6387-4A2D-808B-54522F2C8355}"/>
            </c:ext>
          </c:extLst>
        </c:ser>
        <c:ser>
          <c:idx val="1"/>
          <c:order val="1"/>
          <c:tx>
            <c:strRef>
              <c:f>ProcessingM3!$K$1</c:f>
              <c:strCache>
                <c:ptCount val="1"/>
                <c:pt idx="0">
                  <c:v>Current</c:v>
                </c:pt>
              </c:strCache>
            </c:strRef>
          </c:tx>
          <c:spPr>
            <a:solidFill>
              <a:srgbClr val="43ADA9"/>
            </a:solidFill>
            <a:ln>
              <a:noFill/>
            </a:ln>
            <a:effectLst/>
          </c:spPr>
          <c:invertIfNegative val="0"/>
          <c:cat>
            <c:numRef>
              <c:f>[0]!axesXM3</c:f>
              <c:numCache>
                <c:formatCode>General</c:formatCod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numCache>
            </c:numRef>
          </c:cat>
          <c:val>
            <c:numRef>
              <c:f>[0]!currentM3</c:f>
              <c:numCache>
                <c:formatCode>_-[$$-409]* #,##0_ ;_-[$$-409]* \-#,##0\ ;_-[$$-409]* "-"??_ ;_-@_ </c:formatCode>
                <c:ptCount val="31"/>
                <c:pt idx="0">
                  <c:v>388.80000000000007</c:v>
                </c:pt>
                <c:pt idx="1">
                  <c:v>320</c:v>
                </c:pt>
                <c:pt idx="2">
                  <c:v>408.80000000000007</c:v>
                </c:pt>
                <c:pt idx="3">
                  <c:v>374.40000000000003</c:v>
                </c:pt>
                <c:pt idx="4">
                  <c:v>328</c:v>
                </c:pt>
                <c:pt idx="5">
                  <c:v>492.00000000000011</c:v>
                </c:pt>
                <c:pt idx="6">
                  <c:v>382.4</c:v>
                </c:pt>
                <c:pt idx="7">
                  <c:v>395.20000000000016</c:v>
                </c:pt>
                <c:pt idx="8">
                  <c:v>350.4000000000002</c:v>
                </c:pt>
                <c:pt idx="9">
                  <c:v>409.6</c:v>
                </c:pt>
                <c:pt idx="10">
                  <c:v>332.00000000000011</c:v>
                </c:pt>
                <c:pt idx="11">
                  <c:v>350.4</c:v>
                </c:pt>
                <c:pt idx="12">
                  <c:v>390.4</c:v>
                </c:pt>
                <c:pt idx="13">
                  <c:v>317.60000000000014</c:v>
                </c:pt>
                <c:pt idx="14">
                  <c:v>310.40000000000003</c:v>
                </c:pt>
                <c:pt idx="15">
                  <c:v>337.6</c:v>
                </c:pt>
                <c:pt idx="16">
                  <c:v>445.60000000000008</c:v>
                </c:pt>
                <c:pt idx="17">
                  <c:v>376.8</c:v>
                </c:pt>
                <c:pt idx="18">
                  <c:v>320.00000000000006</c:v>
                </c:pt>
                <c:pt idx="19">
                  <c:v>380.8</c:v>
                </c:pt>
                <c:pt idx="20">
                  <c:v>440.8</c:v>
                </c:pt>
                <c:pt idx="21">
                  <c:v>392</c:v>
                </c:pt>
                <c:pt idx="22">
                  <c:v>342.40000000000032</c:v>
                </c:pt>
                <c:pt idx="23">
                  <c:v>400</c:v>
                </c:pt>
                <c:pt idx="24">
                  <c:v>460.8</c:v>
                </c:pt>
                <c:pt idx="25">
                  <c:v>403.20000000000005</c:v>
                </c:pt>
                <c:pt idx="26">
                  <c:v>440.80000000000007</c:v>
                </c:pt>
                <c:pt idx="27">
                  <c:v>304.80000000000007</c:v>
                </c:pt>
                <c:pt idx="28">
                  <c:v>388.80000000000007</c:v>
                </c:pt>
                <c:pt idx="29">
                  <c:v>402.4</c:v>
                </c:pt>
                <c:pt idx="30">
                  <c:v>408.80000000000007</c:v>
                </c:pt>
              </c:numCache>
            </c:numRef>
          </c:val>
          <c:extLst>
            <c:ext xmlns:c16="http://schemas.microsoft.com/office/drawing/2014/chart" uri="{C3380CC4-5D6E-409C-BE32-E72D297353CC}">
              <c16:uniqueId val="{00000001-6387-4A2D-808B-54522F2C8355}"/>
            </c:ext>
          </c:extLst>
        </c:ser>
        <c:ser>
          <c:idx val="2"/>
          <c:order val="2"/>
          <c:tx>
            <c:v>season</c:v>
          </c:tx>
          <c:spPr>
            <a:solidFill>
              <a:srgbClr val="DD222D"/>
            </a:solidFill>
            <a:ln>
              <a:noFill/>
            </a:ln>
            <a:effectLst/>
          </c:spPr>
          <c:invertIfNegative val="0"/>
          <c:cat>
            <c:numRef>
              <c:f>[0]!axesXM3</c:f>
              <c:numCache>
                <c:formatCode>General</c:formatCod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numCache>
            </c:numRef>
          </c:cat>
          <c:val>
            <c:numRef>
              <c:f>[0]!seasonM3</c:f>
              <c:numCache>
                <c:formatCode>_-[$$-409]* #,##0_ ;_-[$$-409]* \-#,##0\ ;_-[$$-409]* "-"??_ ;_-@_ </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2-6387-4A2D-808B-54522F2C8355}"/>
            </c:ext>
          </c:extLst>
        </c:ser>
        <c:dLbls>
          <c:showLegendKey val="0"/>
          <c:showVal val="0"/>
          <c:showCatName val="0"/>
          <c:showSerName val="0"/>
          <c:showPercent val="0"/>
          <c:showBubbleSize val="0"/>
        </c:dLbls>
        <c:gapWidth val="10"/>
        <c:overlap val="100"/>
        <c:axId val="317649807"/>
        <c:axId val="311114767"/>
      </c:barChart>
      <c:catAx>
        <c:axId val="317649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311114767"/>
        <c:crosses val="autoZero"/>
        <c:auto val="1"/>
        <c:lblAlgn val="ctr"/>
        <c:lblOffset val="100"/>
        <c:noMultiLvlLbl val="0"/>
      </c:catAx>
      <c:valAx>
        <c:axId val="311114767"/>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317649807"/>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ProcessingM3!$A$29</c:f>
          <c:strCache>
            <c:ptCount val="1"/>
            <c:pt idx="0">
              <c:v>Allocation</c:v>
            </c:pt>
          </c:strCache>
        </c:strRef>
      </c:tx>
      <c:layout>
        <c:manualLayout>
          <c:xMode val="edge"/>
          <c:yMode val="edge"/>
          <c:x val="6.7846240517772218E-3"/>
          <c:y val="0.10455974842767296"/>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endParaRPr lang="ru-RU"/>
        </a:p>
      </c:txPr>
    </c:title>
    <c:autoTitleDeleted val="0"/>
    <c:plotArea>
      <c:layout>
        <c:manualLayout>
          <c:layoutTarget val="inner"/>
          <c:xMode val="edge"/>
          <c:yMode val="edge"/>
          <c:x val="0.36463577298739303"/>
          <c:y val="0.23124556364416712"/>
          <c:w val="0.34996364183985201"/>
          <c:h val="0.67131390415820669"/>
        </c:manualLayout>
      </c:layout>
      <c:radarChart>
        <c:radarStyle val="filled"/>
        <c:varyColors val="0"/>
        <c:ser>
          <c:idx val="0"/>
          <c:order val="0"/>
          <c:tx>
            <c:strRef>
              <c:f>ProcessingM3!$B$29</c:f>
              <c:strCache>
                <c:ptCount val="1"/>
                <c:pt idx="0">
                  <c:v>ADP</c:v>
                </c:pt>
              </c:strCache>
            </c:strRef>
          </c:tx>
          <c:spPr>
            <a:solidFill>
              <a:srgbClr val="DD222D"/>
            </a:solidFill>
            <a:ln w="25400">
              <a:solidFill>
                <a:srgbClr val="C00000"/>
              </a:solidFill>
            </a:ln>
            <a:effectLst>
              <a:outerShdw blurRad="50800" dist="38100" dir="8100000" algn="tr" rotWithShape="0">
                <a:prstClr val="black">
                  <a:alpha val="40000"/>
                </a:prstClr>
              </a:outerShdw>
            </a:effectLst>
          </c:spPr>
          <c:cat>
            <c:strRef>
              <c:f>ProcessingM3!$A$30:$A$35</c:f>
              <c:strCache>
                <c:ptCount val="6"/>
                <c:pt idx="0">
                  <c:v>Strategy</c:v>
                </c:pt>
                <c:pt idx="1">
                  <c:v>Testing</c:v>
                </c:pt>
                <c:pt idx="2">
                  <c:v>Development</c:v>
                </c:pt>
                <c:pt idx="3">
                  <c:v>Research</c:v>
                </c:pt>
                <c:pt idx="4">
                  <c:v>Design</c:v>
                </c:pt>
                <c:pt idx="5">
                  <c:v>SMM</c:v>
                </c:pt>
              </c:strCache>
            </c:strRef>
          </c:cat>
          <c:val>
            <c:numRef>
              <c:f>ProcessingM3!$B$30:$B$35</c:f>
              <c:numCache>
                <c:formatCode>0%</c:formatCode>
                <c:ptCount val="6"/>
                <c:pt idx="0">
                  <c:v>0.56025806451612903</c:v>
                </c:pt>
                <c:pt idx="1">
                  <c:v>0.53832258064516147</c:v>
                </c:pt>
                <c:pt idx="2">
                  <c:v>0.55561290322580659</c:v>
                </c:pt>
                <c:pt idx="3">
                  <c:v>0.52129032258064512</c:v>
                </c:pt>
                <c:pt idx="4">
                  <c:v>0.57058064516129026</c:v>
                </c:pt>
                <c:pt idx="5">
                  <c:v>0.6010322580645161</c:v>
                </c:pt>
              </c:numCache>
            </c:numRef>
          </c:val>
          <c:extLst>
            <c:ext xmlns:c16="http://schemas.microsoft.com/office/drawing/2014/chart" uri="{C3380CC4-5D6E-409C-BE32-E72D297353CC}">
              <c16:uniqueId val="{00000000-90BF-42C4-A02E-BF8A271191F4}"/>
            </c:ext>
          </c:extLst>
        </c:ser>
        <c:ser>
          <c:idx val="1"/>
          <c:order val="1"/>
          <c:tx>
            <c:strRef>
              <c:f>ProcessingM3!$C$29</c:f>
              <c:strCache>
                <c:ptCount val="1"/>
                <c:pt idx="0">
                  <c:v>CRM</c:v>
                </c:pt>
              </c:strCache>
            </c:strRef>
          </c:tx>
          <c:spPr>
            <a:solidFill>
              <a:srgbClr val="F98D17">
                <a:alpha val="74902"/>
              </a:srgbClr>
            </a:solidFill>
            <a:ln>
              <a:solidFill>
                <a:srgbClr val="FF9900">
                  <a:alpha val="97647"/>
                </a:srgbClr>
              </a:solidFill>
            </a:ln>
            <a:effectLst>
              <a:outerShdw blurRad="50800" dist="38100" dir="2700000" algn="tl" rotWithShape="0">
                <a:prstClr val="black">
                  <a:alpha val="40000"/>
                </a:prstClr>
              </a:outerShdw>
            </a:effectLst>
          </c:spPr>
          <c:cat>
            <c:strRef>
              <c:f>ProcessingM3!$A$30:$A$35</c:f>
              <c:strCache>
                <c:ptCount val="6"/>
                <c:pt idx="0">
                  <c:v>Strategy</c:v>
                </c:pt>
                <c:pt idx="1">
                  <c:v>Testing</c:v>
                </c:pt>
                <c:pt idx="2">
                  <c:v>Development</c:v>
                </c:pt>
                <c:pt idx="3">
                  <c:v>Research</c:v>
                </c:pt>
                <c:pt idx="4">
                  <c:v>Design</c:v>
                </c:pt>
                <c:pt idx="5">
                  <c:v>SMM</c:v>
                </c:pt>
              </c:strCache>
            </c:strRef>
          </c:cat>
          <c:val>
            <c:numRef>
              <c:f>ProcessingM3!$C$30:$C$35</c:f>
              <c:numCache>
                <c:formatCode>0%</c:formatCode>
                <c:ptCount val="6"/>
                <c:pt idx="0">
                  <c:v>0.54477419354838719</c:v>
                </c:pt>
                <c:pt idx="1">
                  <c:v>0.63148387096774206</c:v>
                </c:pt>
                <c:pt idx="2">
                  <c:v>0.6281290322580646</c:v>
                </c:pt>
                <c:pt idx="3">
                  <c:v>0.61754838709677429</c:v>
                </c:pt>
                <c:pt idx="4">
                  <c:v>0.58683870967741947</c:v>
                </c:pt>
                <c:pt idx="5">
                  <c:v>0.48851612903225811</c:v>
                </c:pt>
              </c:numCache>
            </c:numRef>
          </c:val>
          <c:extLst>
            <c:ext xmlns:c16="http://schemas.microsoft.com/office/drawing/2014/chart" uri="{C3380CC4-5D6E-409C-BE32-E72D297353CC}">
              <c16:uniqueId val="{00000001-90BF-42C4-A02E-BF8A271191F4}"/>
            </c:ext>
          </c:extLst>
        </c:ser>
        <c:dLbls>
          <c:showLegendKey val="0"/>
          <c:showVal val="0"/>
          <c:showCatName val="0"/>
          <c:showSerName val="0"/>
          <c:showPercent val="0"/>
          <c:showBubbleSize val="0"/>
        </c:dLbls>
        <c:axId val="54944335"/>
        <c:axId val="311119567"/>
      </c:radarChart>
      <c:catAx>
        <c:axId val="54944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311119567"/>
        <c:crosses val="autoZero"/>
        <c:auto val="1"/>
        <c:lblAlgn val="ctr"/>
        <c:lblOffset val="100"/>
        <c:noMultiLvlLbl val="0"/>
      </c:catAx>
      <c:valAx>
        <c:axId val="311119567"/>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54944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6245791245791242E-2"/>
          <c:y val="0.14960004383081307"/>
          <c:w val="0.87073063973063969"/>
          <c:h val="0.76969154065307921"/>
        </c:manualLayout>
      </c:layout>
      <c:scatterChart>
        <c:scatterStyle val="lineMarker"/>
        <c:varyColors val="0"/>
        <c:ser>
          <c:idx val="0"/>
          <c:order val="0"/>
          <c:tx>
            <c:strRef>
              <c:f>ProcessingM3!$A$51</c:f>
              <c:strCache>
                <c:ptCount val="1"/>
                <c:pt idx="0">
                  <c:v>Credit Card</c:v>
                </c:pt>
              </c:strCache>
            </c:strRef>
          </c:tx>
          <c:spPr>
            <a:ln w="19050" cap="rnd">
              <a:noFill/>
              <a:round/>
            </a:ln>
            <a:effectLst/>
          </c:spPr>
          <c:marker>
            <c:symbol val="circle"/>
            <c:size val="60"/>
            <c:spPr>
              <a:solidFill>
                <a:srgbClr val="43ADA9">
                  <a:alpha val="50000"/>
                </a:srgbClr>
              </a:solidFill>
              <a:ln w="9525">
                <a:solidFill>
                  <a:srgbClr val="43ADA9"/>
                </a:solidFill>
              </a:ln>
              <a:effectLst/>
            </c:spPr>
          </c:marker>
          <c:dPt>
            <c:idx val="0"/>
            <c:marker>
              <c:symbol val="circle"/>
              <c:size val="60"/>
              <c:spPr>
                <a:solidFill>
                  <a:srgbClr val="43ADA9">
                    <a:alpha val="50000"/>
                  </a:srgbClr>
                </a:solidFill>
                <a:ln w="9525">
                  <a:solidFill>
                    <a:srgbClr val="43ADA9"/>
                  </a:solidFill>
                </a:ln>
                <a:effectLst/>
              </c:spPr>
            </c:marker>
            <c:bubble3D val="0"/>
            <c:extLst>
              <c:ext xmlns:c16="http://schemas.microsoft.com/office/drawing/2014/chart" uri="{C3380CC4-5D6E-409C-BE32-E72D297353CC}">
                <c16:uniqueId val="{00000000-D09A-4DC0-AFA6-5659A484C22E}"/>
              </c:ext>
            </c:extLst>
          </c:dPt>
          <c:xVal>
            <c:numRef>
              <c:f>ProcessingM3!$B$51</c:f>
              <c:numCache>
                <c:formatCode>General</c:formatCode>
                <c:ptCount val="1"/>
                <c:pt idx="0">
                  <c:v>41</c:v>
                </c:pt>
              </c:numCache>
            </c:numRef>
          </c:xVal>
          <c:yVal>
            <c:numRef>
              <c:f>ProcessingM3!$C$51</c:f>
              <c:numCache>
                <c:formatCode>General</c:formatCode>
                <c:ptCount val="1"/>
                <c:pt idx="0">
                  <c:v>68</c:v>
                </c:pt>
              </c:numCache>
            </c:numRef>
          </c:yVal>
          <c:smooth val="0"/>
          <c:extLst>
            <c:ext xmlns:c16="http://schemas.microsoft.com/office/drawing/2014/chart" uri="{C3380CC4-5D6E-409C-BE32-E72D297353CC}">
              <c16:uniqueId val="{00000001-D09A-4DC0-AFA6-5659A484C22E}"/>
            </c:ext>
          </c:extLst>
        </c:ser>
        <c:ser>
          <c:idx val="1"/>
          <c:order val="1"/>
          <c:tx>
            <c:strRef>
              <c:f>ProcessingM3!$A$52</c:f>
              <c:strCache>
                <c:ptCount val="1"/>
                <c:pt idx="0">
                  <c:v>Bank Account</c:v>
                </c:pt>
              </c:strCache>
            </c:strRef>
          </c:tx>
          <c:spPr>
            <a:ln w="25400" cap="rnd">
              <a:noFill/>
              <a:round/>
            </a:ln>
            <a:effectLst/>
          </c:spPr>
          <c:marker>
            <c:symbol val="circle"/>
            <c:size val="48"/>
            <c:spPr>
              <a:solidFill>
                <a:srgbClr val="5EB2CD">
                  <a:alpha val="30000"/>
                </a:srgbClr>
              </a:solidFill>
              <a:ln w="9525">
                <a:solidFill>
                  <a:srgbClr val="5EB2CD"/>
                </a:solidFill>
              </a:ln>
              <a:effectLst/>
            </c:spPr>
          </c:marker>
          <c:xVal>
            <c:numRef>
              <c:f>ProcessingM3!$B$52</c:f>
              <c:numCache>
                <c:formatCode>General</c:formatCode>
                <c:ptCount val="1"/>
                <c:pt idx="0">
                  <c:v>74</c:v>
                </c:pt>
              </c:numCache>
            </c:numRef>
          </c:xVal>
          <c:yVal>
            <c:numRef>
              <c:f>ProcessingM3!$C$52</c:f>
              <c:numCache>
                <c:formatCode>General</c:formatCode>
                <c:ptCount val="1"/>
                <c:pt idx="0">
                  <c:v>55</c:v>
                </c:pt>
              </c:numCache>
            </c:numRef>
          </c:yVal>
          <c:smooth val="0"/>
          <c:extLst>
            <c:ext xmlns:c16="http://schemas.microsoft.com/office/drawing/2014/chart" uri="{C3380CC4-5D6E-409C-BE32-E72D297353CC}">
              <c16:uniqueId val="{00000002-D09A-4DC0-AFA6-5659A484C22E}"/>
            </c:ext>
          </c:extLst>
        </c:ser>
        <c:ser>
          <c:idx val="2"/>
          <c:order val="2"/>
          <c:tx>
            <c:strRef>
              <c:f>ProcessingM3!$A$53</c:f>
              <c:strCache>
                <c:ptCount val="1"/>
                <c:pt idx="0">
                  <c:v>Cash</c:v>
                </c:pt>
              </c:strCache>
            </c:strRef>
          </c:tx>
          <c:spPr>
            <a:ln w="25400" cap="rnd">
              <a:noFill/>
              <a:round/>
            </a:ln>
            <a:effectLst/>
          </c:spPr>
          <c:marker>
            <c:symbol val="circle"/>
            <c:size val="35"/>
            <c:spPr>
              <a:solidFill>
                <a:srgbClr val="768DCC">
                  <a:alpha val="30000"/>
                </a:srgbClr>
              </a:solidFill>
              <a:ln w="9525">
                <a:solidFill>
                  <a:srgbClr val="768DCC"/>
                </a:solidFill>
              </a:ln>
              <a:effectLst/>
            </c:spPr>
          </c:marker>
          <c:xVal>
            <c:numRef>
              <c:f>ProcessingM3!$B$53</c:f>
              <c:numCache>
                <c:formatCode>General</c:formatCode>
                <c:ptCount val="1"/>
                <c:pt idx="0">
                  <c:v>17</c:v>
                </c:pt>
              </c:numCache>
            </c:numRef>
          </c:xVal>
          <c:yVal>
            <c:numRef>
              <c:f>ProcessingM3!$C$53</c:f>
              <c:numCache>
                <c:formatCode>General</c:formatCode>
                <c:ptCount val="1"/>
                <c:pt idx="0">
                  <c:v>63</c:v>
                </c:pt>
              </c:numCache>
            </c:numRef>
          </c:yVal>
          <c:smooth val="0"/>
          <c:extLst>
            <c:ext xmlns:c16="http://schemas.microsoft.com/office/drawing/2014/chart" uri="{C3380CC4-5D6E-409C-BE32-E72D297353CC}">
              <c16:uniqueId val="{00000003-D09A-4DC0-AFA6-5659A484C22E}"/>
            </c:ext>
          </c:extLst>
        </c:ser>
        <c:ser>
          <c:idx val="6"/>
          <c:order val="3"/>
          <c:tx>
            <c:strRef>
              <c:f>ProcessingM3!$A$54</c:f>
              <c:strCache>
                <c:ptCount val="1"/>
                <c:pt idx="0">
                  <c:v>Bitcoin</c:v>
                </c:pt>
              </c:strCache>
            </c:strRef>
          </c:tx>
          <c:spPr>
            <a:ln w="25400" cap="rnd">
              <a:noFill/>
              <a:round/>
            </a:ln>
            <a:effectLst/>
          </c:spPr>
          <c:marker>
            <c:symbol val="circle"/>
            <c:size val="25"/>
            <c:spPr>
              <a:solidFill>
                <a:srgbClr val="E1A327">
                  <a:alpha val="30000"/>
                </a:srgbClr>
              </a:solidFill>
              <a:ln w="9525">
                <a:solidFill>
                  <a:srgbClr val="E1A327"/>
                </a:solidFill>
              </a:ln>
              <a:effectLst/>
            </c:spPr>
          </c:marker>
          <c:xVal>
            <c:numRef>
              <c:f>ProcessingM3!$B$54</c:f>
              <c:numCache>
                <c:formatCode>General</c:formatCode>
                <c:ptCount val="1"/>
                <c:pt idx="0">
                  <c:v>77</c:v>
                </c:pt>
              </c:numCache>
            </c:numRef>
          </c:xVal>
          <c:yVal>
            <c:numRef>
              <c:f>ProcessingM3!$C$54</c:f>
              <c:numCache>
                <c:formatCode>General</c:formatCode>
                <c:ptCount val="1"/>
                <c:pt idx="0">
                  <c:v>72</c:v>
                </c:pt>
              </c:numCache>
            </c:numRef>
          </c:yVal>
          <c:smooth val="0"/>
          <c:extLst>
            <c:ext xmlns:c16="http://schemas.microsoft.com/office/drawing/2014/chart" uri="{C3380CC4-5D6E-409C-BE32-E72D297353CC}">
              <c16:uniqueId val="{00000004-D09A-4DC0-AFA6-5659A484C22E}"/>
            </c:ext>
          </c:extLst>
        </c:ser>
        <c:ser>
          <c:idx val="3"/>
          <c:order val="4"/>
          <c:spPr>
            <a:ln w="25400" cap="rnd">
              <a:noFill/>
              <a:round/>
            </a:ln>
            <a:effectLst/>
          </c:spPr>
          <c:marker>
            <c:symbol val="circle"/>
            <c:size val="10"/>
            <c:spPr>
              <a:solidFill>
                <a:srgbClr val="43ADA9"/>
              </a:solidFill>
              <a:ln w="9525">
                <a:noFill/>
              </a:ln>
              <a:effectLst/>
            </c:spPr>
          </c:marker>
          <c:xVal>
            <c:numRef>
              <c:f>ProcessingM3!$B$51</c:f>
              <c:numCache>
                <c:formatCode>General</c:formatCode>
                <c:ptCount val="1"/>
                <c:pt idx="0">
                  <c:v>41</c:v>
                </c:pt>
              </c:numCache>
            </c:numRef>
          </c:xVal>
          <c:yVal>
            <c:numRef>
              <c:f>ProcessingM3!$C$51</c:f>
              <c:numCache>
                <c:formatCode>General</c:formatCode>
                <c:ptCount val="1"/>
                <c:pt idx="0">
                  <c:v>68</c:v>
                </c:pt>
              </c:numCache>
            </c:numRef>
          </c:yVal>
          <c:smooth val="0"/>
          <c:extLst>
            <c:ext xmlns:c16="http://schemas.microsoft.com/office/drawing/2014/chart" uri="{C3380CC4-5D6E-409C-BE32-E72D297353CC}">
              <c16:uniqueId val="{00000005-D09A-4DC0-AFA6-5659A484C22E}"/>
            </c:ext>
          </c:extLst>
        </c:ser>
        <c:ser>
          <c:idx val="4"/>
          <c:order val="5"/>
          <c:spPr>
            <a:ln w="25400" cap="rnd">
              <a:noFill/>
              <a:round/>
            </a:ln>
            <a:effectLst/>
          </c:spPr>
          <c:marker>
            <c:symbol val="circle"/>
            <c:size val="9"/>
            <c:spPr>
              <a:solidFill>
                <a:srgbClr val="5EB2CD"/>
              </a:solidFill>
              <a:ln w="9525">
                <a:noFill/>
              </a:ln>
              <a:effectLst/>
            </c:spPr>
          </c:marker>
          <c:xVal>
            <c:numRef>
              <c:f>ProcessingM3!$B$52</c:f>
              <c:numCache>
                <c:formatCode>General</c:formatCode>
                <c:ptCount val="1"/>
                <c:pt idx="0">
                  <c:v>74</c:v>
                </c:pt>
              </c:numCache>
            </c:numRef>
          </c:xVal>
          <c:yVal>
            <c:numRef>
              <c:f>ProcessingM3!$C$52</c:f>
              <c:numCache>
                <c:formatCode>General</c:formatCode>
                <c:ptCount val="1"/>
                <c:pt idx="0">
                  <c:v>55</c:v>
                </c:pt>
              </c:numCache>
            </c:numRef>
          </c:yVal>
          <c:smooth val="0"/>
          <c:extLst>
            <c:ext xmlns:c16="http://schemas.microsoft.com/office/drawing/2014/chart" uri="{C3380CC4-5D6E-409C-BE32-E72D297353CC}">
              <c16:uniqueId val="{00000006-D09A-4DC0-AFA6-5659A484C22E}"/>
            </c:ext>
          </c:extLst>
        </c:ser>
        <c:ser>
          <c:idx val="5"/>
          <c:order val="6"/>
          <c:spPr>
            <a:ln w="25400" cap="rnd">
              <a:noFill/>
              <a:round/>
            </a:ln>
            <a:effectLst/>
          </c:spPr>
          <c:marker>
            <c:symbol val="circle"/>
            <c:size val="8"/>
            <c:spPr>
              <a:solidFill>
                <a:srgbClr val="768DCC"/>
              </a:solidFill>
              <a:ln w="9525">
                <a:noFill/>
              </a:ln>
              <a:effectLst/>
            </c:spPr>
          </c:marker>
          <c:xVal>
            <c:numRef>
              <c:f>ProcessingM3!$B$53</c:f>
              <c:numCache>
                <c:formatCode>General</c:formatCode>
                <c:ptCount val="1"/>
                <c:pt idx="0">
                  <c:v>17</c:v>
                </c:pt>
              </c:numCache>
            </c:numRef>
          </c:xVal>
          <c:yVal>
            <c:numRef>
              <c:f>ProcessingM3!$C$53</c:f>
              <c:numCache>
                <c:formatCode>General</c:formatCode>
                <c:ptCount val="1"/>
                <c:pt idx="0">
                  <c:v>63</c:v>
                </c:pt>
              </c:numCache>
            </c:numRef>
          </c:yVal>
          <c:smooth val="0"/>
          <c:extLst>
            <c:ext xmlns:c16="http://schemas.microsoft.com/office/drawing/2014/chart" uri="{C3380CC4-5D6E-409C-BE32-E72D297353CC}">
              <c16:uniqueId val="{00000007-D09A-4DC0-AFA6-5659A484C22E}"/>
            </c:ext>
          </c:extLst>
        </c:ser>
        <c:ser>
          <c:idx val="7"/>
          <c:order val="7"/>
          <c:spPr>
            <a:ln w="25400" cap="rnd">
              <a:noFill/>
              <a:round/>
            </a:ln>
            <a:effectLst/>
          </c:spPr>
          <c:marker>
            <c:symbol val="circle"/>
            <c:size val="7"/>
            <c:spPr>
              <a:solidFill>
                <a:srgbClr val="E1A327"/>
              </a:solidFill>
              <a:ln w="9525">
                <a:noFill/>
              </a:ln>
              <a:effectLst/>
            </c:spPr>
          </c:marker>
          <c:xVal>
            <c:numRef>
              <c:f>ProcessingM3!$B$54</c:f>
              <c:numCache>
                <c:formatCode>General</c:formatCode>
                <c:ptCount val="1"/>
                <c:pt idx="0">
                  <c:v>77</c:v>
                </c:pt>
              </c:numCache>
            </c:numRef>
          </c:xVal>
          <c:yVal>
            <c:numRef>
              <c:f>ProcessingM3!$C$54</c:f>
              <c:numCache>
                <c:formatCode>General</c:formatCode>
                <c:ptCount val="1"/>
                <c:pt idx="0">
                  <c:v>72</c:v>
                </c:pt>
              </c:numCache>
            </c:numRef>
          </c:yVal>
          <c:smooth val="0"/>
          <c:extLst>
            <c:ext xmlns:c16="http://schemas.microsoft.com/office/drawing/2014/chart" uri="{C3380CC4-5D6E-409C-BE32-E72D297353CC}">
              <c16:uniqueId val="{00000008-D09A-4DC0-AFA6-5659A484C22E}"/>
            </c:ext>
          </c:extLst>
        </c:ser>
        <c:dLbls>
          <c:showLegendKey val="0"/>
          <c:showVal val="0"/>
          <c:showCatName val="0"/>
          <c:showSerName val="0"/>
          <c:showPercent val="0"/>
          <c:showBubbleSize val="0"/>
        </c:dLbls>
        <c:axId val="2108640815"/>
        <c:axId val="363615919"/>
      </c:scatterChart>
      <c:valAx>
        <c:axId val="2108640815"/>
        <c:scaling>
          <c:orientation val="minMax"/>
          <c:max val="120"/>
          <c:min val="0"/>
        </c:scaling>
        <c:delete val="1"/>
        <c:axPos val="b"/>
        <c:numFmt formatCode="General" sourceLinked="1"/>
        <c:majorTickMark val="none"/>
        <c:minorTickMark val="none"/>
        <c:tickLblPos val="nextTo"/>
        <c:crossAx val="363615919"/>
        <c:crosses val="autoZero"/>
        <c:crossBetween val="midCat"/>
      </c:valAx>
      <c:valAx>
        <c:axId val="363615919"/>
        <c:scaling>
          <c:orientation val="minMax"/>
          <c:max val="120"/>
          <c:min val="0"/>
        </c:scaling>
        <c:delete val="1"/>
        <c:axPos val="l"/>
        <c:numFmt formatCode="General" sourceLinked="1"/>
        <c:majorTickMark val="none"/>
        <c:minorTickMark val="none"/>
        <c:tickLblPos val="nextTo"/>
        <c:crossAx val="210864081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ProcessingM4!$A$4</c:f>
          <c:strCache>
            <c:ptCount val="1"/>
            <c:pt idx="0">
              <c:v>Performance</c:v>
            </c:pt>
          </c:strCache>
        </c:strRef>
      </c:tx>
      <c:layout>
        <c:manualLayout>
          <c:xMode val="edge"/>
          <c:yMode val="edge"/>
          <c:x val="4.6837343071518947E-2"/>
          <c:y val="6.0156297952468483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ysClr val="windowText" lastClr="000000"/>
              </a:solidFill>
              <a:latin typeface="+mn-lt"/>
              <a:ea typeface="+mn-ea"/>
              <a:cs typeface="+mn-cs"/>
            </a:defRPr>
          </a:pPr>
          <a:endParaRPr lang="ru-RU"/>
        </a:p>
      </c:txPr>
    </c:title>
    <c:autoTitleDeleted val="0"/>
    <c:plotArea>
      <c:layout>
        <c:manualLayout>
          <c:layoutTarget val="inner"/>
          <c:xMode val="edge"/>
          <c:yMode val="edge"/>
          <c:x val="0.34826738845144356"/>
          <c:y val="0.25232818051543149"/>
          <c:w val="0.5347988845144358"/>
          <c:h val="0.70380457661418294"/>
        </c:manualLayout>
      </c:layout>
      <c:doughnutChart>
        <c:varyColors val="1"/>
        <c:ser>
          <c:idx val="0"/>
          <c:order val="0"/>
          <c:tx>
            <c:strRef>
              <c:f>ProcessingM4!$A$5</c:f>
              <c:strCache>
                <c:ptCount val="1"/>
                <c:pt idx="0">
                  <c:v>CAC</c:v>
                </c:pt>
              </c:strCache>
            </c:strRef>
          </c:tx>
          <c:spPr>
            <a:ln w="12700">
              <a:solidFill>
                <a:schemeClr val="bg1"/>
              </a:solidFill>
            </a:ln>
          </c:spPr>
          <c:dPt>
            <c:idx val="0"/>
            <c:bubble3D val="0"/>
            <c:spPr>
              <a:solidFill>
                <a:srgbClr val="DD222D"/>
              </a:solidFill>
              <a:ln w="12700">
                <a:solidFill>
                  <a:schemeClr val="bg1"/>
                </a:solidFill>
              </a:ln>
              <a:effectLst/>
            </c:spPr>
            <c:extLst>
              <c:ext xmlns:c16="http://schemas.microsoft.com/office/drawing/2014/chart" uri="{C3380CC4-5D6E-409C-BE32-E72D297353CC}">
                <c16:uniqueId val="{00000001-7701-48B9-989A-FF8C7DC24237}"/>
              </c:ext>
            </c:extLst>
          </c:dPt>
          <c:dPt>
            <c:idx val="1"/>
            <c:bubble3D val="0"/>
            <c:spPr>
              <a:solidFill>
                <a:srgbClr val="D9DEE1"/>
              </a:solidFill>
              <a:ln w="12700">
                <a:solidFill>
                  <a:schemeClr val="bg1"/>
                </a:solidFill>
              </a:ln>
              <a:effectLst/>
            </c:spPr>
            <c:extLst>
              <c:ext xmlns:c16="http://schemas.microsoft.com/office/drawing/2014/chart" uri="{C3380CC4-5D6E-409C-BE32-E72D297353CC}">
                <c16:uniqueId val="{00000003-7701-48B9-989A-FF8C7DC24237}"/>
              </c:ext>
            </c:extLst>
          </c:dPt>
          <c:dPt>
            <c:idx val="2"/>
            <c:bubble3D val="0"/>
            <c:spPr>
              <a:noFill/>
              <a:ln w="12700">
                <a:solidFill>
                  <a:schemeClr val="bg1"/>
                </a:solidFill>
              </a:ln>
              <a:effectLst/>
            </c:spPr>
            <c:extLst>
              <c:ext xmlns:c16="http://schemas.microsoft.com/office/drawing/2014/chart" uri="{C3380CC4-5D6E-409C-BE32-E72D297353CC}">
                <c16:uniqueId val="{00000005-7701-48B9-989A-FF8C7DC24237}"/>
              </c:ext>
            </c:extLst>
          </c:dPt>
          <c:val>
            <c:numRef>
              <c:f>ProcessingM4!$B$5:$D$5</c:f>
              <c:numCache>
                <c:formatCode>0%</c:formatCode>
                <c:ptCount val="3"/>
                <c:pt idx="0">
                  <c:v>0.44069999999999987</c:v>
                </c:pt>
                <c:pt idx="1">
                  <c:v>0.55930000000000013</c:v>
                </c:pt>
                <c:pt idx="2">
                  <c:v>0.2</c:v>
                </c:pt>
              </c:numCache>
            </c:numRef>
          </c:val>
          <c:extLst>
            <c:ext xmlns:c16="http://schemas.microsoft.com/office/drawing/2014/chart" uri="{C3380CC4-5D6E-409C-BE32-E72D297353CC}">
              <c16:uniqueId val="{00000006-7701-48B9-989A-FF8C7DC24237}"/>
            </c:ext>
          </c:extLst>
        </c:ser>
        <c:ser>
          <c:idx val="1"/>
          <c:order val="1"/>
          <c:tx>
            <c:strRef>
              <c:f>ProcessingM4!$A$6</c:f>
              <c:strCache>
                <c:ptCount val="1"/>
                <c:pt idx="0">
                  <c:v>ROI</c:v>
                </c:pt>
              </c:strCache>
            </c:strRef>
          </c:tx>
          <c:spPr>
            <a:ln w="12700">
              <a:solidFill>
                <a:schemeClr val="bg1"/>
              </a:solidFill>
            </a:ln>
          </c:spPr>
          <c:dPt>
            <c:idx val="0"/>
            <c:bubble3D val="0"/>
            <c:spPr>
              <a:solidFill>
                <a:srgbClr val="E1A327"/>
              </a:solidFill>
              <a:ln w="12700">
                <a:solidFill>
                  <a:schemeClr val="bg1"/>
                </a:solidFill>
              </a:ln>
              <a:effectLst/>
            </c:spPr>
            <c:extLst>
              <c:ext xmlns:c16="http://schemas.microsoft.com/office/drawing/2014/chart" uri="{C3380CC4-5D6E-409C-BE32-E72D297353CC}">
                <c16:uniqueId val="{00000008-7701-48B9-989A-FF8C7DC24237}"/>
              </c:ext>
            </c:extLst>
          </c:dPt>
          <c:dPt>
            <c:idx val="1"/>
            <c:bubble3D val="0"/>
            <c:spPr>
              <a:solidFill>
                <a:srgbClr val="D9DEE1"/>
              </a:solidFill>
              <a:ln w="12700">
                <a:solidFill>
                  <a:schemeClr val="bg1"/>
                </a:solidFill>
              </a:ln>
              <a:effectLst/>
            </c:spPr>
            <c:extLst>
              <c:ext xmlns:c16="http://schemas.microsoft.com/office/drawing/2014/chart" uri="{C3380CC4-5D6E-409C-BE32-E72D297353CC}">
                <c16:uniqueId val="{0000000A-7701-48B9-989A-FF8C7DC24237}"/>
              </c:ext>
            </c:extLst>
          </c:dPt>
          <c:dPt>
            <c:idx val="2"/>
            <c:bubble3D val="0"/>
            <c:spPr>
              <a:noFill/>
              <a:ln w="12700">
                <a:solidFill>
                  <a:schemeClr val="bg1"/>
                </a:solidFill>
              </a:ln>
              <a:effectLst/>
            </c:spPr>
            <c:extLst>
              <c:ext xmlns:c16="http://schemas.microsoft.com/office/drawing/2014/chart" uri="{C3380CC4-5D6E-409C-BE32-E72D297353CC}">
                <c16:uniqueId val="{0000000C-7701-48B9-989A-FF8C7DC24237}"/>
              </c:ext>
            </c:extLst>
          </c:dPt>
          <c:val>
            <c:numRef>
              <c:f>ProcessingM4!$B$6:$D$6</c:f>
              <c:numCache>
                <c:formatCode>0%</c:formatCode>
                <c:ptCount val="3"/>
                <c:pt idx="0">
                  <c:v>0.63179999999999992</c:v>
                </c:pt>
                <c:pt idx="1">
                  <c:v>0.36820000000000008</c:v>
                </c:pt>
                <c:pt idx="2">
                  <c:v>0.2</c:v>
                </c:pt>
              </c:numCache>
            </c:numRef>
          </c:val>
          <c:extLst>
            <c:ext xmlns:c16="http://schemas.microsoft.com/office/drawing/2014/chart" uri="{C3380CC4-5D6E-409C-BE32-E72D297353CC}">
              <c16:uniqueId val="{0000000D-7701-48B9-989A-FF8C7DC24237}"/>
            </c:ext>
          </c:extLst>
        </c:ser>
        <c:ser>
          <c:idx val="2"/>
          <c:order val="2"/>
          <c:tx>
            <c:strRef>
              <c:f>ProcessingM4!$A$7</c:f>
              <c:strCache>
                <c:ptCount val="1"/>
                <c:pt idx="0">
                  <c:v>CPA</c:v>
                </c:pt>
              </c:strCache>
            </c:strRef>
          </c:tx>
          <c:spPr>
            <a:ln w="12700">
              <a:solidFill>
                <a:schemeClr val="bg1"/>
              </a:solidFill>
            </a:ln>
          </c:spPr>
          <c:dPt>
            <c:idx val="0"/>
            <c:bubble3D val="0"/>
            <c:spPr>
              <a:solidFill>
                <a:srgbClr val="43ADA9"/>
              </a:solidFill>
              <a:ln w="12700">
                <a:solidFill>
                  <a:schemeClr val="bg1"/>
                </a:solidFill>
              </a:ln>
              <a:effectLst/>
            </c:spPr>
            <c:extLst>
              <c:ext xmlns:c16="http://schemas.microsoft.com/office/drawing/2014/chart" uri="{C3380CC4-5D6E-409C-BE32-E72D297353CC}">
                <c16:uniqueId val="{0000000F-7701-48B9-989A-FF8C7DC24237}"/>
              </c:ext>
            </c:extLst>
          </c:dPt>
          <c:dPt>
            <c:idx val="1"/>
            <c:bubble3D val="0"/>
            <c:spPr>
              <a:solidFill>
                <a:srgbClr val="D9DEE1"/>
              </a:solidFill>
              <a:ln w="12700">
                <a:solidFill>
                  <a:schemeClr val="bg1"/>
                </a:solidFill>
              </a:ln>
              <a:effectLst/>
            </c:spPr>
            <c:extLst>
              <c:ext xmlns:c16="http://schemas.microsoft.com/office/drawing/2014/chart" uri="{C3380CC4-5D6E-409C-BE32-E72D297353CC}">
                <c16:uniqueId val="{00000011-7701-48B9-989A-FF8C7DC24237}"/>
              </c:ext>
            </c:extLst>
          </c:dPt>
          <c:dPt>
            <c:idx val="2"/>
            <c:bubble3D val="0"/>
            <c:spPr>
              <a:noFill/>
              <a:ln w="12700">
                <a:solidFill>
                  <a:schemeClr val="bg1"/>
                </a:solidFill>
              </a:ln>
              <a:effectLst/>
            </c:spPr>
            <c:extLst>
              <c:ext xmlns:c16="http://schemas.microsoft.com/office/drawing/2014/chart" uri="{C3380CC4-5D6E-409C-BE32-E72D297353CC}">
                <c16:uniqueId val="{00000013-7701-48B9-989A-FF8C7DC24237}"/>
              </c:ext>
            </c:extLst>
          </c:dPt>
          <c:val>
            <c:numRef>
              <c:f>ProcessingM4!$B$7:$D$7</c:f>
              <c:numCache>
                <c:formatCode>0%</c:formatCode>
                <c:ptCount val="3"/>
                <c:pt idx="0">
                  <c:v>0.65429999999999999</c:v>
                </c:pt>
                <c:pt idx="1">
                  <c:v>0.34570000000000001</c:v>
                </c:pt>
                <c:pt idx="2">
                  <c:v>0.2</c:v>
                </c:pt>
              </c:numCache>
            </c:numRef>
          </c:val>
          <c:extLst>
            <c:ext xmlns:c16="http://schemas.microsoft.com/office/drawing/2014/chart" uri="{C3380CC4-5D6E-409C-BE32-E72D297353CC}">
              <c16:uniqueId val="{00000014-7701-48B9-989A-FF8C7DC24237}"/>
            </c:ext>
          </c:extLst>
        </c:ser>
        <c:ser>
          <c:idx val="3"/>
          <c:order val="3"/>
          <c:tx>
            <c:strRef>
              <c:f>ProcessingM4!$A$8</c:f>
              <c:strCache>
                <c:ptCount val="1"/>
                <c:pt idx="0">
                  <c:v>EPC</c:v>
                </c:pt>
              </c:strCache>
            </c:strRef>
          </c:tx>
          <c:spPr>
            <a:ln w="12700">
              <a:solidFill>
                <a:schemeClr val="bg1"/>
              </a:solidFill>
            </a:ln>
          </c:spPr>
          <c:dPt>
            <c:idx val="0"/>
            <c:bubble3D val="0"/>
            <c:spPr>
              <a:solidFill>
                <a:srgbClr val="5EB2CD"/>
              </a:solidFill>
              <a:ln w="12700">
                <a:solidFill>
                  <a:schemeClr val="bg1"/>
                </a:solidFill>
              </a:ln>
              <a:effectLst/>
            </c:spPr>
            <c:extLst>
              <c:ext xmlns:c16="http://schemas.microsoft.com/office/drawing/2014/chart" uri="{C3380CC4-5D6E-409C-BE32-E72D297353CC}">
                <c16:uniqueId val="{00000016-7701-48B9-989A-FF8C7DC24237}"/>
              </c:ext>
            </c:extLst>
          </c:dPt>
          <c:dPt>
            <c:idx val="1"/>
            <c:bubble3D val="0"/>
            <c:spPr>
              <a:solidFill>
                <a:srgbClr val="D9DEE1"/>
              </a:solidFill>
              <a:ln w="12700">
                <a:solidFill>
                  <a:schemeClr val="bg1"/>
                </a:solidFill>
              </a:ln>
              <a:effectLst/>
            </c:spPr>
            <c:extLst>
              <c:ext xmlns:c16="http://schemas.microsoft.com/office/drawing/2014/chart" uri="{C3380CC4-5D6E-409C-BE32-E72D297353CC}">
                <c16:uniqueId val="{00000018-7701-48B9-989A-FF8C7DC24237}"/>
              </c:ext>
            </c:extLst>
          </c:dPt>
          <c:dPt>
            <c:idx val="2"/>
            <c:bubble3D val="0"/>
            <c:spPr>
              <a:noFill/>
              <a:ln w="12700">
                <a:solidFill>
                  <a:schemeClr val="bg1"/>
                </a:solidFill>
              </a:ln>
              <a:effectLst/>
            </c:spPr>
            <c:extLst>
              <c:ext xmlns:c16="http://schemas.microsoft.com/office/drawing/2014/chart" uri="{C3380CC4-5D6E-409C-BE32-E72D297353CC}">
                <c16:uniqueId val="{0000001A-7701-48B9-989A-FF8C7DC24237}"/>
              </c:ext>
            </c:extLst>
          </c:dPt>
          <c:val>
            <c:numRef>
              <c:f>ProcessingM4!$B$8:$D$8</c:f>
              <c:numCache>
                <c:formatCode>0%</c:formatCode>
                <c:ptCount val="3"/>
                <c:pt idx="0">
                  <c:v>0.72150000000000003</c:v>
                </c:pt>
                <c:pt idx="1">
                  <c:v>0.27849999999999997</c:v>
                </c:pt>
                <c:pt idx="2">
                  <c:v>0.2</c:v>
                </c:pt>
              </c:numCache>
            </c:numRef>
          </c:val>
          <c:extLst>
            <c:ext xmlns:c16="http://schemas.microsoft.com/office/drawing/2014/chart" uri="{C3380CC4-5D6E-409C-BE32-E72D297353CC}">
              <c16:uniqueId val="{0000001B-7701-48B9-989A-FF8C7DC24237}"/>
            </c:ext>
          </c:extLst>
        </c:ser>
        <c:ser>
          <c:idx val="4"/>
          <c:order val="4"/>
          <c:tx>
            <c:strRef>
              <c:f>ProcessingM4!$A$9</c:f>
              <c:strCache>
                <c:ptCount val="1"/>
                <c:pt idx="0">
                  <c:v>APR</c:v>
                </c:pt>
              </c:strCache>
            </c:strRef>
          </c:tx>
          <c:spPr>
            <a:ln w="12700">
              <a:solidFill>
                <a:schemeClr val="bg1"/>
              </a:solidFill>
            </a:ln>
          </c:spPr>
          <c:dPt>
            <c:idx val="0"/>
            <c:bubble3D val="0"/>
            <c:spPr>
              <a:solidFill>
                <a:srgbClr val="768DCC"/>
              </a:solidFill>
              <a:ln w="12700">
                <a:solidFill>
                  <a:schemeClr val="bg1"/>
                </a:solidFill>
              </a:ln>
              <a:effectLst/>
            </c:spPr>
            <c:extLst>
              <c:ext xmlns:c16="http://schemas.microsoft.com/office/drawing/2014/chart" uri="{C3380CC4-5D6E-409C-BE32-E72D297353CC}">
                <c16:uniqueId val="{0000001D-7701-48B9-989A-FF8C7DC24237}"/>
              </c:ext>
            </c:extLst>
          </c:dPt>
          <c:dPt>
            <c:idx val="1"/>
            <c:bubble3D val="0"/>
            <c:spPr>
              <a:solidFill>
                <a:srgbClr val="D9DEE1"/>
              </a:solidFill>
              <a:ln w="12700">
                <a:solidFill>
                  <a:schemeClr val="bg1"/>
                </a:solidFill>
              </a:ln>
              <a:effectLst/>
            </c:spPr>
            <c:extLst>
              <c:ext xmlns:c16="http://schemas.microsoft.com/office/drawing/2014/chart" uri="{C3380CC4-5D6E-409C-BE32-E72D297353CC}">
                <c16:uniqueId val="{0000001F-7701-48B9-989A-FF8C7DC24237}"/>
              </c:ext>
            </c:extLst>
          </c:dPt>
          <c:dPt>
            <c:idx val="2"/>
            <c:bubble3D val="0"/>
            <c:spPr>
              <a:noFill/>
              <a:ln w="12700">
                <a:solidFill>
                  <a:schemeClr val="bg1"/>
                </a:solidFill>
              </a:ln>
              <a:effectLst/>
            </c:spPr>
            <c:extLst>
              <c:ext xmlns:c16="http://schemas.microsoft.com/office/drawing/2014/chart" uri="{C3380CC4-5D6E-409C-BE32-E72D297353CC}">
                <c16:uniqueId val="{00000021-7701-48B9-989A-FF8C7DC24237}"/>
              </c:ext>
            </c:extLst>
          </c:dPt>
          <c:val>
            <c:numRef>
              <c:f>ProcessingM4!$B$9:$D$9</c:f>
              <c:numCache>
                <c:formatCode>0%</c:formatCode>
                <c:ptCount val="3"/>
                <c:pt idx="0">
                  <c:v>0.7269000000000001</c:v>
                </c:pt>
                <c:pt idx="1">
                  <c:v>0.2730999999999999</c:v>
                </c:pt>
                <c:pt idx="2">
                  <c:v>0.2</c:v>
                </c:pt>
              </c:numCache>
            </c:numRef>
          </c:val>
          <c:extLst>
            <c:ext xmlns:c16="http://schemas.microsoft.com/office/drawing/2014/chart" uri="{C3380CC4-5D6E-409C-BE32-E72D297353CC}">
              <c16:uniqueId val="{00000022-7701-48B9-989A-FF8C7DC24237}"/>
            </c:ext>
          </c:extLst>
        </c:ser>
        <c:dLbls>
          <c:showLegendKey val="0"/>
          <c:showVal val="0"/>
          <c:showCatName val="0"/>
          <c:showSerName val="0"/>
          <c:showPercent val="0"/>
          <c:showBubbleSize val="0"/>
          <c:showLeaderLines val="1"/>
        </c:dLbls>
        <c:firstSliceAng val="180"/>
        <c:holeSize val="52"/>
      </c:doughnutChart>
      <c:scatterChart>
        <c:scatterStyle val="lineMarker"/>
        <c:varyColors val="0"/>
        <c:ser>
          <c:idx val="5"/>
          <c:order val="5"/>
          <c:tx>
            <c:v>XY1</c:v>
          </c:tx>
          <c:spPr>
            <a:ln w="25400" cap="rnd">
              <a:noFill/>
              <a:round/>
            </a:ln>
            <a:effectLst/>
          </c:spPr>
          <c:marker>
            <c:symbol val="circle"/>
            <c:size val="5"/>
            <c:spPr>
              <a:solidFill>
                <a:srgbClr val="768DCC"/>
              </a:solidFill>
              <a:ln w="9525">
                <a:noFill/>
              </a:ln>
              <a:effectLst/>
            </c:spPr>
          </c:marker>
          <c:xVal>
            <c:numRef>
              <c:f>ProcessingM4!$B$11:$B$12</c:f>
              <c:numCache>
                <c:formatCode>0.00000000</c:formatCode>
                <c:ptCount val="2"/>
                <c:pt idx="0">
                  <c:v>0.61662375236365963</c:v>
                </c:pt>
                <c:pt idx="1">
                  <c:v>0</c:v>
                </c:pt>
              </c:numCache>
            </c:numRef>
          </c:xVal>
          <c:yVal>
            <c:numRef>
              <c:f>ProcessingM4!$C$11:$C$12</c:f>
              <c:numCache>
                <c:formatCode>0.00000000</c:formatCode>
                <c:ptCount val="2"/>
                <c:pt idx="0">
                  <c:v>0.78725799330394863</c:v>
                </c:pt>
                <c:pt idx="1">
                  <c:v>-1</c:v>
                </c:pt>
              </c:numCache>
            </c:numRef>
          </c:yVal>
          <c:smooth val="0"/>
          <c:extLst>
            <c:ext xmlns:c16="http://schemas.microsoft.com/office/drawing/2014/chart" uri="{C3380CC4-5D6E-409C-BE32-E72D297353CC}">
              <c16:uniqueId val="{00000023-7701-48B9-989A-FF8C7DC24237}"/>
            </c:ext>
          </c:extLst>
        </c:ser>
        <c:ser>
          <c:idx val="6"/>
          <c:order val="6"/>
          <c:tx>
            <c:v>XY2</c:v>
          </c:tx>
          <c:spPr>
            <a:ln w="25400" cap="rnd">
              <a:noFill/>
              <a:round/>
            </a:ln>
            <a:effectLst/>
          </c:spPr>
          <c:marker>
            <c:symbol val="circle"/>
            <c:size val="5"/>
            <c:spPr>
              <a:solidFill>
                <a:srgbClr val="5EB2CD"/>
              </a:solidFill>
              <a:ln w="9525">
                <a:noFill/>
              </a:ln>
              <a:effectLst/>
            </c:spPr>
          </c:marker>
          <c:xVal>
            <c:numRef>
              <c:f>ProcessingM4!$B$13:$B$14</c:f>
              <c:numCache>
                <c:formatCode>General</c:formatCode>
                <c:ptCount val="2"/>
                <c:pt idx="0">
                  <c:v>0.53470895661183482</c:v>
                </c:pt>
                <c:pt idx="1">
                  <c:v>0</c:v>
                </c:pt>
              </c:numCache>
            </c:numRef>
          </c:xVal>
          <c:yVal>
            <c:numRef>
              <c:f>ProcessingM4!$C$13:$C$14</c:f>
              <c:numCache>
                <c:formatCode>General</c:formatCode>
                <c:ptCount val="2"/>
                <c:pt idx="0">
                  <c:v>0.72393807174307578</c:v>
                </c:pt>
                <c:pt idx="1">
                  <c:v>-0.9</c:v>
                </c:pt>
              </c:numCache>
            </c:numRef>
          </c:yVal>
          <c:smooth val="0"/>
          <c:extLst>
            <c:ext xmlns:c16="http://schemas.microsoft.com/office/drawing/2014/chart" uri="{C3380CC4-5D6E-409C-BE32-E72D297353CC}">
              <c16:uniqueId val="{00000024-7701-48B9-989A-FF8C7DC24237}"/>
            </c:ext>
          </c:extLst>
        </c:ser>
        <c:ser>
          <c:idx val="7"/>
          <c:order val="7"/>
          <c:tx>
            <c:v>XY3</c:v>
          </c:tx>
          <c:spPr>
            <a:ln w="25400" cap="rnd">
              <a:noFill/>
              <a:round/>
            </a:ln>
            <a:effectLst/>
          </c:spPr>
          <c:marker>
            <c:symbol val="circle"/>
            <c:size val="5"/>
            <c:spPr>
              <a:solidFill>
                <a:srgbClr val="43ADA9"/>
              </a:solidFill>
              <a:ln w="9525">
                <a:noFill/>
              </a:ln>
              <a:effectLst/>
            </c:spPr>
          </c:marker>
          <c:xVal>
            <c:numRef>
              <c:f>ProcessingM4!$B$15:$B$16</c:f>
              <c:numCache>
                <c:formatCode>General</c:formatCode>
                <c:ptCount val="2"/>
                <c:pt idx="0">
                  <c:v>0.22439934961728758</c:v>
                </c:pt>
                <c:pt idx="1">
                  <c:v>0</c:v>
                </c:pt>
              </c:numCache>
            </c:numRef>
          </c:xVal>
          <c:yVal>
            <c:numRef>
              <c:f>ProcessingM4!$C$15:$C$16</c:f>
              <c:numCache>
                <c:formatCode>General</c:formatCode>
                <c:ptCount val="2"/>
                <c:pt idx="0">
                  <c:v>0.76788341035038543</c:v>
                </c:pt>
                <c:pt idx="1">
                  <c:v>-0.8</c:v>
                </c:pt>
              </c:numCache>
            </c:numRef>
          </c:yVal>
          <c:smooth val="0"/>
          <c:extLst>
            <c:ext xmlns:c16="http://schemas.microsoft.com/office/drawing/2014/chart" uri="{C3380CC4-5D6E-409C-BE32-E72D297353CC}">
              <c16:uniqueId val="{00000025-7701-48B9-989A-FF8C7DC24237}"/>
            </c:ext>
          </c:extLst>
        </c:ser>
        <c:ser>
          <c:idx val="8"/>
          <c:order val="8"/>
          <c:tx>
            <c:v>XY4</c:v>
          </c:tx>
          <c:spPr>
            <a:ln w="25400" cap="rnd">
              <a:noFill/>
              <a:round/>
            </a:ln>
            <a:effectLst/>
          </c:spPr>
          <c:marker>
            <c:symbol val="circle"/>
            <c:size val="5"/>
            <c:spPr>
              <a:solidFill>
                <a:srgbClr val="E1A327"/>
              </a:solidFill>
              <a:ln w="9525">
                <a:noFill/>
              </a:ln>
              <a:effectLst/>
            </c:spPr>
          </c:marker>
          <c:xVal>
            <c:numRef>
              <c:f>ProcessingM4!$B$17:$B$18</c:f>
              <c:numCache>
                <c:formatCode>General</c:formatCode>
                <c:ptCount val="2"/>
                <c:pt idx="0">
                  <c:v>0.11601528597968361</c:v>
                </c:pt>
                <c:pt idx="1">
                  <c:v>0</c:v>
                </c:pt>
              </c:numCache>
            </c:numRef>
          </c:xVal>
          <c:yVal>
            <c:numRef>
              <c:f>ProcessingM4!$C$17:$C$18</c:f>
              <c:numCache>
                <c:formatCode>General</c:formatCode>
                <c:ptCount val="2"/>
                <c:pt idx="0">
                  <c:v>0.69031909536029212</c:v>
                </c:pt>
                <c:pt idx="1">
                  <c:v>-0.7</c:v>
                </c:pt>
              </c:numCache>
            </c:numRef>
          </c:yVal>
          <c:smooth val="0"/>
          <c:extLst>
            <c:ext xmlns:c16="http://schemas.microsoft.com/office/drawing/2014/chart" uri="{C3380CC4-5D6E-409C-BE32-E72D297353CC}">
              <c16:uniqueId val="{00000026-7701-48B9-989A-FF8C7DC24237}"/>
            </c:ext>
          </c:extLst>
        </c:ser>
        <c:ser>
          <c:idx val="9"/>
          <c:order val="9"/>
          <c:tx>
            <c:v>XY5</c:v>
          </c:tx>
          <c:spPr>
            <a:ln w="25400" cap="rnd">
              <a:noFill/>
              <a:round/>
            </a:ln>
            <a:effectLst/>
          </c:spPr>
          <c:marker>
            <c:symbol val="circle"/>
            <c:size val="5"/>
            <c:spPr>
              <a:solidFill>
                <a:srgbClr val="DD222D"/>
              </a:solidFill>
              <a:ln w="9525">
                <a:noFill/>
              </a:ln>
              <a:effectLst/>
            </c:spPr>
          </c:marker>
          <c:xVal>
            <c:numRef>
              <c:f>ProcessingM4!$B$19:$B$20</c:f>
              <c:numCache>
                <c:formatCode>General</c:formatCode>
                <c:ptCount val="2"/>
                <c:pt idx="0">
                  <c:v>-0.4444124085869251</c:v>
                </c:pt>
                <c:pt idx="1">
                  <c:v>0</c:v>
                </c:pt>
              </c:numCache>
            </c:numRef>
          </c:xVal>
          <c:yVal>
            <c:numRef>
              <c:f>ProcessingM4!$C$19:$C$20</c:f>
              <c:numCache>
                <c:formatCode>General</c:formatCode>
                <c:ptCount val="2"/>
                <c:pt idx="0">
                  <c:v>0.4031099243307808</c:v>
                </c:pt>
                <c:pt idx="1">
                  <c:v>-0.6</c:v>
                </c:pt>
              </c:numCache>
            </c:numRef>
          </c:yVal>
          <c:smooth val="0"/>
          <c:extLst>
            <c:ext xmlns:c16="http://schemas.microsoft.com/office/drawing/2014/chart" uri="{C3380CC4-5D6E-409C-BE32-E72D297353CC}">
              <c16:uniqueId val="{00000027-7701-48B9-989A-FF8C7DC24237}"/>
            </c:ext>
          </c:extLst>
        </c:ser>
        <c:dLbls>
          <c:showLegendKey val="0"/>
          <c:showVal val="0"/>
          <c:showCatName val="0"/>
          <c:showSerName val="0"/>
          <c:showPercent val="0"/>
          <c:showBubbleSize val="0"/>
        </c:dLbls>
        <c:axId val="1232716319"/>
        <c:axId val="1235738671"/>
      </c:scatterChart>
      <c:valAx>
        <c:axId val="1232716319"/>
        <c:scaling>
          <c:orientation val="minMax"/>
          <c:max val="1.05"/>
          <c:min val="-1.05"/>
        </c:scaling>
        <c:delete val="1"/>
        <c:axPos val="b"/>
        <c:numFmt formatCode="0.00000000" sourceLinked="1"/>
        <c:majorTickMark val="out"/>
        <c:minorTickMark val="none"/>
        <c:tickLblPos val="nextTo"/>
        <c:crossAx val="1235738671"/>
        <c:crosses val="autoZero"/>
        <c:crossBetween val="midCat"/>
      </c:valAx>
      <c:valAx>
        <c:axId val="1235738671"/>
        <c:scaling>
          <c:orientation val="minMax"/>
          <c:max val="1.05"/>
          <c:min val="-1.05"/>
        </c:scaling>
        <c:delete val="1"/>
        <c:axPos val="l"/>
        <c:numFmt formatCode="0.00000000" sourceLinked="1"/>
        <c:majorTickMark val="out"/>
        <c:minorTickMark val="none"/>
        <c:tickLblPos val="nextTo"/>
        <c:crossAx val="1232716319"/>
        <c:crosses val="autoZero"/>
        <c:crossBetween val="midCat"/>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tx>
            <c:strRef>
              <c:f>ProcessingM4!$J$1</c:f>
              <c:strCache>
                <c:ptCount val="1"/>
                <c:pt idx="0">
                  <c:v>Sales</c:v>
                </c:pt>
              </c:strCache>
            </c:strRef>
          </c:tx>
          <c:spPr>
            <a:solidFill>
              <a:srgbClr val="D9DEE1"/>
            </a:solidFill>
            <a:ln>
              <a:noFill/>
            </a:ln>
            <a:effectLst/>
          </c:spPr>
          <c:invertIfNegative val="0"/>
          <c:cat>
            <c:numRef>
              <c:f>[0]!axesXM4</c:f>
              <c:numCache>
                <c:formatCode>General</c:formatCod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numCache>
            </c:numRef>
          </c:cat>
          <c:val>
            <c:numRef>
              <c:f>[0]!salesM4</c:f>
              <c:numCache>
                <c:formatCode>_-[$$-409]* #,##0_ ;_-[$$-409]* \-#,##0\ ;_-[$$-409]* "-"??_ ;_-@_ </c:formatCode>
                <c:ptCount val="31"/>
                <c:pt idx="0">
                  <c:v>388.74</c:v>
                </c:pt>
                <c:pt idx="1">
                  <c:v>401.76000000000005</c:v>
                </c:pt>
                <c:pt idx="2">
                  <c:v>477.09000000000009</c:v>
                </c:pt>
                <c:pt idx="3">
                  <c:v>411.99</c:v>
                </c:pt>
                <c:pt idx="4">
                  <c:v>517.08000000000004</c:v>
                </c:pt>
                <c:pt idx="5">
                  <c:v>364.56000000000006</c:v>
                </c:pt>
                <c:pt idx="6">
                  <c:v>364.56000000000006</c:v>
                </c:pt>
                <c:pt idx="7">
                  <c:v>466.86000000000013</c:v>
                </c:pt>
                <c:pt idx="8">
                  <c:v>486.39</c:v>
                </c:pt>
                <c:pt idx="9">
                  <c:v>412.92000000000013</c:v>
                </c:pt>
                <c:pt idx="10">
                  <c:v>385.94999999999993</c:v>
                </c:pt>
                <c:pt idx="11">
                  <c:v>319.92000000000007</c:v>
                </c:pt>
                <c:pt idx="12">
                  <c:v>425.94000000000005</c:v>
                </c:pt>
                <c:pt idx="13">
                  <c:v>399.90000000000009</c:v>
                </c:pt>
                <c:pt idx="14">
                  <c:v>419.43</c:v>
                </c:pt>
                <c:pt idx="15">
                  <c:v>449.19000000000005</c:v>
                </c:pt>
                <c:pt idx="16">
                  <c:v>473.37</c:v>
                </c:pt>
                <c:pt idx="17">
                  <c:v>409.20000000000005</c:v>
                </c:pt>
                <c:pt idx="18">
                  <c:v>456.63000000000011</c:v>
                </c:pt>
                <c:pt idx="19">
                  <c:v>424.0800000000001</c:v>
                </c:pt>
                <c:pt idx="20">
                  <c:v>385.95</c:v>
                </c:pt>
                <c:pt idx="21">
                  <c:v>584.97000000000014</c:v>
                </c:pt>
                <c:pt idx="22">
                  <c:v>607.29</c:v>
                </c:pt>
                <c:pt idx="23">
                  <c:v>448.26</c:v>
                </c:pt>
                <c:pt idx="24">
                  <c:v>553.35000000000014</c:v>
                </c:pt>
                <c:pt idx="25">
                  <c:v>454.77000000000021</c:v>
                </c:pt>
                <c:pt idx="26">
                  <c:v>514.29000000000008</c:v>
                </c:pt>
                <c:pt idx="27">
                  <c:v>480.81000000000006</c:v>
                </c:pt>
                <c:pt idx="28">
                  <c:v>425.01</c:v>
                </c:pt>
                <c:pt idx="29">
                  <c:v>428.73</c:v>
                </c:pt>
                <c:pt idx="30">
                  <c:v>502.20000000000005</c:v>
                </c:pt>
              </c:numCache>
            </c:numRef>
          </c:val>
          <c:extLst>
            <c:ext xmlns:c16="http://schemas.microsoft.com/office/drawing/2014/chart" uri="{C3380CC4-5D6E-409C-BE32-E72D297353CC}">
              <c16:uniqueId val="{00000000-3D1F-4622-B00E-59D539C9420B}"/>
            </c:ext>
          </c:extLst>
        </c:ser>
        <c:ser>
          <c:idx val="1"/>
          <c:order val="1"/>
          <c:tx>
            <c:strRef>
              <c:f>ProcessingM4!$K$1</c:f>
              <c:strCache>
                <c:ptCount val="1"/>
                <c:pt idx="0">
                  <c:v>Current</c:v>
                </c:pt>
              </c:strCache>
            </c:strRef>
          </c:tx>
          <c:spPr>
            <a:solidFill>
              <a:srgbClr val="43ADA9"/>
            </a:solidFill>
            <a:ln>
              <a:noFill/>
            </a:ln>
            <a:effectLst/>
          </c:spPr>
          <c:invertIfNegative val="0"/>
          <c:cat>
            <c:numRef>
              <c:f>[0]!axesXM4</c:f>
              <c:numCache>
                <c:formatCode>General</c:formatCod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numCache>
            </c:numRef>
          </c:cat>
          <c:val>
            <c:numRef>
              <c:f>[0]!currentM4</c:f>
              <c:numCache>
                <c:formatCode>_-[$$-409]* #,##0_ ;_-[$$-409]* \-#,##0\ ;_-[$$-409]* "-"??_ ;_-@_ </c:formatCode>
                <c:ptCount val="31"/>
                <c:pt idx="0">
                  <c:v>388.74</c:v>
                </c:pt>
                <c:pt idx="1">
                  <c:v>401.76000000000005</c:v>
                </c:pt>
                <c:pt idx="2">
                  <c:v>477.09000000000009</c:v>
                </c:pt>
                <c:pt idx="3">
                  <c:v>411.99</c:v>
                </c:pt>
                <c:pt idx="4">
                  <c:v>517.08000000000004</c:v>
                </c:pt>
                <c:pt idx="5">
                  <c:v>364.56000000000006</c:v>
                </c:pt>
                <c:pt idx="6">
                  <c:v>364.56000000000006</c:v>
                </c:pt>
                <c:pt idx="7">
                  <c:v>466.86000000000013</c:v>
                </c:pt>
                <c:pt idx="8">
                  <c:v>486.39</c:v>
                </c:pt>
                <c:pt idx="9">
                  <c:v>412.92000000000013</c:v>
                </c:pt>
                <c:pt idx="10">
                  <c:v>385.94999999999993</c:v>
                </c:pt>
                <c:pt idx="11">
                  <c:v>319.92000000000007</c:v>
                </c:pt>
                <c:pt idx="12">
                  <c:v>425.94000000000005</c:v>
                </c:pt>
                <c:pt idx="13">
                  <c:v>399.90000000000009</c:v>
                </c:pt>
                <c:pt idx="14">
                  <c:v>419.43</c:v>
                </c:pt>
                <c:pt idx="15">
                  <c:v>449.19000000000005</c:v>
                </c:pt>
                <c:pt idx="16">
                  <c:v>473.37</c:v>
                </c:pt>
                <c:pt idx="17">
                  <c:v>409.20000000000005</c:v>
                </c:pt>
                <c:pt idx="18">
                  <c:v>456.63000000000011</c:v>
                </c:pt>
                <c:pt idx="19">
                  <c:v>424.0800000000001</c:v>
                </c:pt>
                <c:pt idx="20">
                  <c:v>385.95</c:v>
                </c:pt>
                <c:pt idx="21">
                  <c:v>584.97000000000014</c:v>
                </c:pt>
                <c:pt idx="22">
                  <c:v>607.29</c:v>
                </c:pt>
                <c:pt idx="23">
                  <c:v>448.26</c:v>
                </c:pt>
                <c:pt idx="24">
                  <c:v>553.35000000000014</c:v>
                </c:pt>
                <c:pt idx="25">
                  <c:v>454.77000000000021</c:v>
                </c:pt>
                <c:pt idx="26">
                  <c:v>514.29000000000008</c:v>
                </c:pt>
                <c:pt idx="27">
                  <c:v>480.81000000000006</c:v>
                </c:pt>
                <c:pt idx="28">
                  <c:v>425.01</c:v>
                </c:pt>
                <c:pt idx="29">
                  <c:v>428.73</c:v>
                </c:pt>
                <c:pt idx="30">
                  <c:v>502.20000000000005</c:v>
                </c:pt>
              </c:numCache>
            </c:numRef>
          </c:val>
          <c:extLst>
            <c:ext xmlns:c16="http://schemas.microsoft.com/office/drawing/2014/chart" uri="{C3380CC4-5D6E-409C-BE32-E72D297353CC}">
              <c16:uniqueId val="{00000001-3D1F-4622-B00E-59D539C9420B}"/>
            </c:ext>
          </c:extLst>
        </c:ser>
        <c:ser>
          <c:idx val="2"/>
          <c:order val="2"/>
          <c:tx>
            <c:v>season</c:v>
          </c:tx>
          <c:spPr>
            <a:solidFill>
              <a:srgbClr val="DD222D"/>
            </a:solidFill>
            <a:ln>
              <a:noFill/>
            </a:ln>
            <a:effectLst/>
          </c:spPr>
          <c:invertIfNegative val="0"/>
          <c:cat>
            <c:numRef>
              <c:f>[0]!axesXM4</c:f>
              <c:numCache>
                <c:formatCode>General</c:formatCod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numCache>
            </c:numRef>
          </c:cat>
          <c:val>
            <c:numRef>
              <c:f>[0]!seasonM4</c:f>
              <c:numCache>
                <c:formatCode>_-[$$-409]* #,##0_ ;_-[$$-409]* \-#,##0\ ;_-[$$-409]* "-"??_ ;_-@_ </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2-3D1F-4622-B00E-59D539C9420B}"/>
            </c:ext>
          </c:extLst>
        </c:ser>
        <c:dLbls>
          <c:showLegendKey val="0"/>
          <c:showVal val="0"/>
          <c:showCatName val="0"/>
          <c:showSerName val="0"/>
          <c:showPercent val="0"/>
          <c:showBubbleSize val="0"/>
        </c:dLbls>
        <c:gapWidth val="10"/>
        <c:overlap val="100"/>
        <c:axId val="317649807"/>
        <c:axId val="311114767"/>
      </c:barChart>
      <c:catAx>
        <c:axId val="317649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311114767"/>
        <c:crosses val="autoZero"/>
        <c:auto val="1"/>
        <c:lblAlgn val="ctr"/>
        <c:lblOffset val="100"/>
        <c:noMultiLvlLbl val="0"/>
      </c:catAx>
      <c:valAx>
        <c:axId val="311114767"/>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317649807"/>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ProcessingM4!$A$29</c:f>
          <c:strCache>
            <c:ptCount val="1"/>
            <c:pt idx="0">
              <c:v>Allocation</c:v>
            </c:pt>
          </c:strCache>
        </c:strRef>
      </c:tx>
      <c:layout>
        <c:manualLayout>
          <c:xMode val="edge"/>
          <c:yMode val="edge"/>
          <c:x val="6.7846240517772218E-3"/>
          <c:y val="0.10455974842767296"/>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endParaRPr lang="ru-RU"/>
        </a:p>
      </c:txPr>
    </c:title>
    <c:autoTitleDeleted val="0"/>
    <c:plotArea>
      <c:layout>
        <c:manualLayout>
          <c:layoutTarget val="inner"/>
          <c:xMode val="edge"/>
          <c:yMode val="edge"/>
          <c:x val="0.36463577298739303"/>
          <c:y val="0.23124556364416712"/>
          <c:w val="0.34996364183985201"/>
          <c:h val="0.67131390415820669"/>
        </c:manualLayout>
      </c:layout>
      <c:radarChart>
        <c:radarStyle val="filled"/>
        <c:varyColors val="0"/>
        <c:ser>
          <c:idx val="0"/>
          <c:order val="0"/>
          <c:tx>
            <c:strRef>
              <c:f>ProcessingM4!$B$29</c:f>
              <c:strCache>
                <c:ptCount val="1"/>
                <c:pt idx="0">
                  <c:v>ADP</c:v>
                </c:pt>
              </c:strCache>
            </c:strRef>
          </c:tx>
          <c:spPr>
            <a:solidFill>
              <a:srgbClr val="DD222D"/>
            </a:solidFill>
            <a:ln w="25400">
              <a:solidFill>
                <a:srgbClr val="C00000"/>
              </a:solidFill>
            </a:ln>
            <a:effectLst>
              <a:outerShdw blurRad="50800" dist="38100" dir="8100000" algn="tr" rotWithShape="0">
                <a:prstClr val="black">
                  <a:alpha val="40000"/>
                </a:prstClr>
              </a:outerShdw>
            </a:effectLst>
          </c:spPr>
          <c:cat>
            <c:strRef>
              <c:f>ProcessingM4!$A$30:$A$35</c:f>
              <c:strCache>
                <c:ptCount val="6"/>
                <c:pt idx="0">
                  <c:v>Strategy</c:v>
                </c:pt>
                <c:pt idx="1">
                  <c:v>Testing</c:v>
                </c:pt>
                <c:pt idx="2">
                  <c:v>Development</c:v>
                </c:pt>
                <c:pt idx="3">
                  <c:v>Research</c:v>
                </c:pt>
                <c:pt idx="4">
                  <c:v>Design</c:v>
                </c:pt>
                <c:pt idx="5">
                  <c:v>SMM</c:v>
                </c:pt>
              </c:strCache>
            </c:strRef>
          </c:cat>
          <c:val>
            <c:numRef>
              <c:f>ProcessingM4!$B$30:$B$35</c:f>
              <c:numCache>
                <c:formatCode>0%</c:formatCode>
                <c:ptCount val="6"/>
                <c:pt idx="0">
                  <c:v>0.70620000000000005</c:v>
                </c:pt>
                <c:pt idx="1">
                  <c:v>0.64200000000000002</c:v>
                </c:pt>
                <c:pt idx="2">
                  <c:v>0.67439999999999989</c:v>
                </c:pt>
                <c:pt idx="3">
                  <c:v>0.66749999999999998</c:v>
                </c:pt>
                <c:pt idx="4">
                  <c:v>0.62549999999999994</c:v>
                </c:pt>
                <c:pt idx="5">
                  <c:v>0.72060000000000024</c:v>
                </c:pt>
              </c:numCache>
            </c:numRef>
          </c:val>
          <c:extLst>
            <c:ext xmlns:c16="http://schemas.microsoft.com/office/drawing/2014/chart" uri="{C3380CC4-5D6E-409C-BE32-E72D297353CC}">
              <c16:uniqueId val="{00000000-0FE3-4F39-82DB-BF85C12F8272}"/>
            </c:ext>
          </c:extLst>
        </c:ser>
        <c:ser>
          <c:idx val="1"/>
          <c:order val="1"/>
          <c:tx>
            <c:strRef>
              <c:f>ProcessingM4!$C$29</c:f>
              <c:strCache>
                <c:ptCount val="1"/>
                <c:pt idx="0">
                  <c:v>CRM</c:v>
                </c:pt>
              </c:strCache>
            </c:strRef>
          </c:tx>
          <c:spPr>
            <a:solidFill>
              <a:srgbClr val="F98D17">
                <a:alpha val="74902"/>
              </a:srgbClr>
            </a:solidFill>
            <a:ln>
              <a:solidFill>
                <a:srgbClr val="FF9900">
                  <a:alpha val="97647"/>
                </a:srgbClr>
              </a:solidFill>
            </a:ln>
            <a:effectLst>
              <a:outerShdw blurRad="50800" dist="38100" dir="2700000" algn="tl" rotWithShape="0">
                <a:prstClr val="black">
                  <a:alpha val="40000"/>
                </a:prstClr>
              </a:outerShdw>
            </a:effectLst>
          </c:spPr>
          <c:cat>
            <c:strRef>
              <c:f>ProcessingM4!$A$30:$A$35</c:f>
              <c:strCache>
                <c:ptCount val="6"/>
                <c:pt idx="0">
                  <c:v>Strategy</c:v>
                </c:pt>
                <c:pt idx="1">
                  <c:v>Testing</c:v>
                </c:pt>
                <c:pt idx="2">
                  <c:v>Development</c:v>
                </c:pt>
                <c:pt idx="3">
                  <c:v>Research</c:v>
                </c:pt>
                <c:pt idx="4">
                  <c:v>Design</c:v>
                </c:pt>
                <c:pt idx="5">
                  <c:v>SMM</c:v>
                </c:pt>
              </c:strCache>
            </c:strRef>
          </c:cat>
          <c:val>
            <c:numRef>
              <c:f>ProcessingM4!$C$30:$C$35</c:f>
              <c:numCache>
                <c:formatCode>0%</c:formatCode>
                <c:ptCount val="6"/>
                <c:pt idx="0">
                  <c:v>0.64920000000000022</c:v>
                </c:pt>
                <c:pt idx="1">
                  <c:v>0.69300000000000017</c:v>
                </c:pt>
                <c:pt idx="2">
                  <c:v>0.68160000000000009</c:v>
                </c:pt>
                <c:pt idx="3">
                  <c:v>0.66780000000000006</c:v>
                </c:pt>
                <c:pt idx="4">
                  <c:v>0.62760000000000016</c:v>
                </c:pt>
                <c:pt idx="5">
                  <c:v>0.61469999999999991</c:v>
                </c:pt>
              </c:numCache>
            </c:numRef>
          </c:val>
          <c:extLst>
            <c:ext xmlns:c16="http://schemas.microsoft.com/office/drawing/2014/chart" uri="{C3380CC4-5D6E-409C-BE32-E72D297353CC}">
              <c16:uniqueId val="{00000001-0FE3-4F39-82DB-BF85C12F8272}"/>
            </c:ext>
          </c:extLst>
        </c:ser>
        <c:dLbls>
          <c:showLegendKey val="0"/>
          <c:showVal val="0"/>
          <c:showCatName val="0"/>
          <c:showSerName val="0"/>
          <c:showPercent val="0"/>
          <c:showBubbleSize val="0"/>
        </c:dLbls>
        <c:axId val="54944335"/>
        <c:axId val="311119567"/>
      </c:radarChart>
      <c:catAx>
        <c:axId val="54944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311119567"/>
        <c:crosses val="autoZero"/>
        <c:auto val="1"/>
        <c:lblAlgn val="ctr"/>
        <c:lblOffset val="100"/>
        <c:noMultiLvlLbl val="0"/>
      </c:catAx>
      <c:valAx>
        <c:axId val="311119567"/>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54944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6245791245791242E-2"/>
          <c:y val="0.14960004383081307"/>
          <c:w val="0.87073063973063969"/>
          <c:h val="0.76969154065307921"/>
        </c:manualLayout>
      </c:layout>
      <c:scatterChart>
        <c:scatterStyle val="lineMarker"/>
        <c:varyColors val="0"/>
        <c:ser>
          <c:idx val="0"/>
          <c:order val="0"/>
          <c:tx>
            <c:strRef>
              <c:f>ProcessingM4!$A$51</c:f>
              <c:strCache>
                <c:ptCount val="1"/>
                <c:pt idx="0">
                  <c:v>Credit Card</c:v>
                </c:pt>
              </c:strCache>
            </c:strRef>
          </c:tx>
          <c:spPr>
            <a:ln w="19050" cap="rnd">
              <a:noFill/>
              <a:round/>
            </a:ln>
            <a:effectLst/>
          </c:spPr>
          <c:marker>
            <c:symbol val="circle"/>
            <c:size val="60"/>
            <c:spPr>
              <a:solidFill>
                <a:srgbClr val="43ADA9">
                  <a:alpha val="50000"/>
                </a:srgbClr>
              </a:solidFill>
              <a:ln w="9525">
                <a:solidFill>
                  <a:srgbClr val="43ADA9"/>
                </a:solidFill>
              </a:ln>
              <a:effectLst/>
            </c:spPr>
          </c:marker>
          <c:dPt>
            <c:idx val="0"/>
            <c:marker>
              <c:symbol val="circle"/>
              <c:size val="60"/>
              <c:spPr>
                <a:solidFill>
                  <a:srgbClr val="43ADA9">
                    <a:alpha val="50000"/>
                  </a:srgbClr>
                </a:solidFill>
                <a:ln w="9525">
                  <a:solidFill>
                    <a:srgbClr val="43ADA9"/>
                  </a:solidFill>
                </a:ln>
                <a:effectLst/>
              </c:spPr>
            </c:marker>
            <c:bubble3D val="0"/>
            <c:extLst>
              <c:ext xmlns:c16="http://schemas.microsoft.com/office/drawing/2014/chart" uri="{C3380CC4-5D6E-409C-BE32-E72D297353CC}">
                <c16:uniqueId val="{00000000-9AF5-45A7-A17F-24F08DE176A7}"/>
              </c:ext>
            </c:extLst>
          </c:dPt>
          <c:xVal>
            <c:numRef>
              <c:f>ProcessingM4!$B$51</c:f>
              <c:numCache>
                <c:formatCode>General</c:formatCode>
                <c:ptCount val="1"/>
                <c:pt idx="0">
                  <c:v>92</c:v>
                </c:pt>
              </c:numCache>
            </c:numRef>
          </c:xVal>
          <c:yVal>
            <c:numRef>
              <c:f>ProcessingM4!$C$51</c:f>
              <c:numCache>
                <c:formatCode>General</c:formatCode>
                <c:ptCount val="1"/>
                <c:pt idx="0">
                  <c:v>36</c:v>
                </c:pt>
              </c:numCache>
            </c:numRef>
          </c:yVal>
          <c:smooth val="0"/>
          <c:extLst>
            <c:ext xmlns:c16="http://schemas.microsoft.com/office/drawing/2014/chart" uri="{C3380CC4-5D6E-409C-BE32-E72D297353CC}">
              <c16:uniqueId val="{00000001-9AF5-45A7-A17F-24F08DE176A7}"/>
            </c:ext>
          </c:extLst>
        </c:ser>
        <c:ser>
          <c:idx val="1"/>
          <c:order val="1"/>
          <c:tx>
            <c:strRef>
              <c:f>ProcessingM4!$A$52</c:f>
              <c:strCache>
                <c:ptCount val="1"/>
                <c:pt idx="0">
                  <c:v>Bank Account</c:v>
                </c:pt>
              </c:strCache>
            </c:strRef>
          </c:tx>
          <c:spPr>
            <a:ln w="25400" cap="rnd">
              <a:noFill/>
              <a:round/>
            </a:ln>
            <a:effectLst/>
          </c:spPr>
          <c:marker>
            <c:symbol val="circle"/>
            <c:size val="48"/>
            <c:spPr>
              <a:solidFill>
                <a:srgbClr val="5EB2CD">
                  <a:alpha val="30000"/>
                </a:srgbClr>
              </a:solidFill>
              <a:ln w="9525">
                <a:solidFill>
                  <a:srgbClr val="5EB2CD"/>
                </a:solidFill>
              </a:ln>
              <a:effectLst/>
            </c:spPr>
          </c:marker>
          <c:xVal>
            <c:numRef>
              <c:f>ProcessingM4!$B$52</c:f>
              <c:numCache>
                <c:formatCode>General</c:formatCode>
                <c:ptCount val="1"/>
                <c:pt idx="0">
                  <c:v>59</c:v>
                </c:pt>
              </c:numCache>
            </c:numRef>
          </c:xVal>
          <c:yVal>
            <c:numRef>
              <c:f>ProcessingM4!$C$52</c:f>
              <c:numCache>
                <c:formatCode>General</c:formatCode>
                <c:ptCount val="1"/>
                <c:pt idx="0">
                  <c:v>46</c:v>
                </c:pt>
              </c:numCache>
            </c:numRef>
          </c:yVal>
          <c:smooth val="0"/>
          <c:extLst>
            <c:ext xmlns:c16="http://schemas.microsoft.com/office/drawing/2014/chart" uri="{C3380CC4-5D6E-409C-BE32-E72D297353CC}">
              <c16:uniqueId val="{00000002-9AF5-45A7-A17F-24F08DE176A7}"/>
            </c:ext>
          </c:extLst>
        </c:ser>
        <c:ser>
          <c:idx val="2"/>
          <c:order val="2"/>
          <c:tx>
            <c:strRef>
              <c:f>ProcessingM4!$A$53</c:f>
              <c:strCache>
                <c:ptCount val="1"/>
                <c:pt idx="0">
                  <c:v>Cash</c:v>
                </c:pt>
              </c:strCache>
            </c:strRef>
          </c:tx>
          <c:spPr>
            <a:ln w="25400" cap="rnd">
              <a:noFill/>
              <a:round/>
            </a:ln>
            <a:effectLst/>
          </c:spPr>
          <c:marker>
            <c:symbol val="circle"/>
            <c:size val="35"/>
            <c:spPr>
              <a:solidFill>
                <a:srgbClr val="768DCC">
                  <a:alpha val="30000"/>
                </a:srgbClr>
              </a:solidFill>
              <a:ln w="9525">
                <a:solidFill>
                  <a:srgbClr val="768DCC"/>
                </a:solidFill>
              </a:ln>
              <a:effectLst/>
            </c:spPr>
          </c:marker>
          <c:xVal>
            <c:numRef>
              <c:f>ProcessingM4!$B$53</c:f>
              <c:numCache>
                <c:formatCode>General</c:formatCode>
                <c:ptCount val="1"/>
                <c:pt idx="0">
                  <c:v>17</c:v>
                </c:pt>
              </c:numCache>
            </c:numRef>
          </c:xVal>
          <c:yVal>
            <c:numRef>
              <c:f>ProcessingM4!$C$53</c:f>
              <c:numCache>
                <c:formatCode>General</c:formatCode>
                <c:ptCount val="1"/>
                <c:pt idx="0">
                  <c:v>63</c:v>
                </c:pt>
              </c:numCache>
            </c:numRef>
          </c:yVal>
          <c:smooth val="0"/>
          <c:extLst>
            <c:ext xmlns:c16="http://schemas.microsoft.com/office/drawing/2014/chart" uri="{C3380CC4-5D6E-409C-BE32-E72D297353CC}">
              <c16:uniqueId val="{00000003-9AF5-45A7-A17F-24F08DE176A7}"/>
            </c:ext>
          </c:extLst>
        </c:ser>
        <c:ser>
          <c:idx val="6"/>
          <c:order val="3"/>
          <c:tx>
            <c:strRef>
              <c:f>ProcessingM4!$A$54</c:f>
              <c:strCache>
                <c:ptCount val="1"/>
                <c:pt idx="0">
                  <c:v>Bitcoin</c:v>
                </c:pt>
              </c:strCache>
            </c:strRef>
          </c:tx>
          <c:spPr>
            <a:ln w="25400" cap="rnd">
              <a:noFill/>
              <a:round/>
            </a:ln>
            <a:effectLst/>
          </c:spPr>
          <c:marker>
            <c:symbol val="circle"/>
            <c:size val="25"/>
            <c:spPr>
              <a:solidFill>
                <a:srgbClr val="E1A327">
                  <a:alpha val="30000"/>
                </a:srgbClr>
              </a:solidFill>
              <a:ln w="9525">
                <a:solidFill>
                  <a:srgbClr val="E1A327"/>
                </a:solidFill>
              </a:ln>
              <a:effectLst/>
            </c:spPr>
          </c:marker>
          <c:xVal>
            <c:numRef>
              <c:f>ProcessingM4!$B$54</c:f>
              <c:numCache>
                <c:formatCode>General</c:formatCode>
                <c:ptCount val="1"/>
                <c:pt idx="0">
                  <c:v>92</c:v>
                </c:pt>
              </c:numCache>
            </c:numRef>
          </c:xVal>
          <c:yVal>
            <c:numRef>
              <c:f>ProcessingM4!$C$54</c:f>
              <c:numCache>
                <c:formatCode>General</c:formatCode>
                <c:ptCount val="1"/>
                <c:pt idx="0">
                  <c:v>36</c:v>
                </c:pt>
              </c:numCache>
            </c:numRef>
          </c:yVal>
          <c:smooth val="0"/>
          <c:extLst>
            <c:ext xmlns:c16="http://schemas.microsoft.com/office/drawing/2014/chart" uri="{C3380CC4-5D6E-409C-BE32-E72D297353CC}">
              <c16:uniqueId val="{00000004-9AF5-45A7-A17F-24F08DE176A7}"/>
            </c:ext>
          </c:extLst>
        </c:ser>
        <c:ser>
          <c:idx val="3"/>
          <c:order val="4"/>
          <c:spPr>
            <a:ln w="25400" cap="rnd">
              <a:noFill/>
              <a:round/>
            </a:ln>
            <a:effectLst/>
          </c:spPr>
          <c:marker>
            <c:symbol val="circle"/>
            <c:size val="10"/>
            <c:spPr>
              <a:solidFill>
                <a:srgbClr val="43ADA9"/>
              </a:solidFill>
              <a:ln w="9525">
                <a:noFill/>
              </a:ln>
              <a:effectLst/>
            </c:spPr>
          </c:marker>
          <c:xVal>
            <c:numRef>
              <c:f>ProcessingM4!$B$51</c:f>
              <c:numCache>
                <c:formatCode>General</c:formatCode>
                <c:ptCount val="1"/>
                <c:pt idx="0">
                  <c:v>92</c:v>
                </c:pt>
              </c:numCache>
            </c:numRef>
          </c:xVal>
          <c:yVal>
            <c:numRef>
              <c:f>ProcessingM4!$C$51</c:f>
              <c:numCache>
                <c:formatCode>General</c:formatCode>
                <c:ptCount val="1"/>
                <c:pt idx="0">
                  <c:v>36</c:v>
                </c:pt>
              </c:numCache>
            </c:numRef>
          </c:yVal>
          <c:smooth val="0"/>
          <c:extLst>
            <c:ext xmlns:c16="http://schemas.microsoft.com/office/drawing/2014/chart" uri="{C3380CC4-5D6E-409C-BE32-E72D297353CC}">
              <c16:uniqueId val="{00000005-9AF5-45A7-A17F-24F08DE176A7}"/>
            </c:ext>
          </c:extLst>
        </c:ser>
        <c:ser>
          <c:idx val="4"/>
          <c:order val="5"/>
          <c:spPr>
            <a:ln w="25400" cap="rnd">
              <a:noFill/>
              <a:round/>
            </a:ln>
            <a:effectLst/>
          </c:spPr>
          <c:marker>
            <c:symbol val="circle"/>
            <c:size val="9"/>
            <c:spPr>
              <a:solidFill>
                <a:srgbClr val="5EB2CD"/>
              </a:solidFill>
              <a:ln w="9525">
                <a:noFill/>
              </a:ln>
              <a:effectLst/>
            </c:spPr>
          </c:marker>
          <c:xVal>
            <c:numRef>
              <c:f>ProcessingM4!$B$52</c:f>
              <c:numCache>
                <c:formatCode>General</c:formatCode>
                <c:ptCount val="1"/>
                <c:pt idx="0">
                  <c:v>59</c:v>
                </c:pt>
              </c:numCache>
            </c:numRef>
          </c:xVal>
          <c:yVal>
            <c:numRef>
              <c:f>ProcessingM4!$C$52</c:f>
              <c:numCache>
                <c:formatCode>General</c:formatCode>
                <c:ptCount val="1"/>
                <c:pt idx="0">
                  <c:v>46</c:v>
                </c:pt>
              </c:numCache>
            </c:numRef>
          </c:yVal>
          <c:smooth val="0"/>
          <c:extLst>
            <c:ext xmlns:c16="http://schemas.microsoft.com/office/drawing/2014/chart" uri="{C3380CC4-5D6E-409C-BE32-E72D297353CC}">
              <c16:uniqueId val="{00000006-9AF5-45A7-A17F-24F08DE176A7}"/>
            </c:ext>
          </c:extLst>
        </c:ser>
        <c:ser>
          <c:idx val="5"/>
          <c:order val="6"/>
          <c:spPr>
            <a:ln w="25400" cap="rnd">
              <a:noFill/>
              <a:round/>
            </a:ln>
            <a:effectLst/>
          </c:spPr>
          <c:marker>
            <c:symbol val="circle"/>
            <c:size val="8"/>
            <c:spPr>
              <a:solidFill>
                <a:srgbClr val="768DCC"/>
              </a:solidFill>
              <a:ln w="9525">
                <a:noFill/>
              </a:ln>
              <a:effectLst/>
            </c:spPr>
          </c:marker>
          <c:xVal>
            <c:numRef>
              <c:f>ProcessingM4!$B$53</c:f>
              <c:numCache>
                <c:formatCode>General</c:formatCode>
                <c:ptCount val="1"/>
                <c:pt idx="0">
                  <c:v>17</c:v>
                </c:pt>
              </c:numCache>
            </c:numRef>
          </c:xVal>
          <c:yVal>
            <c:numRef>
              <c:f>ProcessingM4!$C$53</c:f>
              <c:numCache>
                <c:formatCode>General</c:formatCode>
                <c:ptCount val="1"/>
                <c:pt idx="0">
                  <c:v>63</c:v>
                </c:pt>
              </c:numCache>
            </c:numRef>
          </c:yVal>
          <c:smooth val="0"/>
          <c:extLst>
            <c:ext xmlns:c16="http://schemas.microsoft.com/office/drawing/2014/chart" uri="{C3380CC4-5D6E-409C-BE32-E72D297353CC}">
              <c16:uniqueId val="{00000007-9AF5-45A7-A17F-24F08DE176A7}"/>
            </c:ext>
          </c:extLst>
        </c:ser>
        <c:ser>
          <c:idx val="7"/>
          <c:order val="7"/>
          <c:spPr>
            <a:ln w="25400" cap="rnd">
              <a:noFill/>
              <a:round/>
            </a:ln>
            <a:effectLst/>
          </c:spPr>
          <c:marker>
            <c:symbol val="circle"/>
            <c:size val="7"/>
            <c:spPr>
              <a:solidFill>
                <a:srgbClr val="E1A327"/>
              </a:solidFill>
              <a:ln w="9525">
                <a:noFill/>
              </a:ln>
              <a:effectLst/>
            </c:spPr>
          </c:marker>
          <c:xVal>
            <c:numRef>
              <c:f>ProcessingM4!$B$54</c:f>
              <c:numCache>
                <c:formatCode>General</c:formatCode>
                <c:ptCount val="1"/>
                <c:pt idx="0">
                  <c:v>92</c:v>
                </c:pt>
              </c:numCache>
            </c:numRef>
          </c:xVal>
          <c:yVal>
            <c:numRef>
              <c:f>ProcessingM4!$C$54</c:f>
              <c:numCache>
                <c:formatCode>General</c:formatCode>
                <c:ptCount val="1"/>
                <c:pt idx="0">
                  <c:v>36</c:v>
                </c:pt>
              </c:numCache>
            </c:numRef>
          </c:yVal>
          <c:smooth val="0"/>
          <c:extLst>
            <c:ext xmlns:c16="http://schemas.microsoft.com/office/drawing/2014/chart" uri="{C3380CC4-5D6E-409C-BE32-E72D297353CC}">
              <c16:uniqueId val="{00000008-9AF5-45A7-A17F-24F08DE176A7}"/>
            </c:ext>
          </c:extLst>
        </c:ser>
        <c:dLbls>
          <c:showLegendKey val="0"/>
          <c:showVal val="0"/>
          <c:showCatName val="0"/>
          <c:showSerName val="0"/>
          <c:showPercent val="0"/>
          <c:showBubbleSize val="0"/>
        </c:dLbls>
        <c:axId val="2108640815"/>
        <c:axId val="363615919"/>
      </c:scatterChart>
      <c:valAx>
        <c:axId val="2108640815"/>
        <c:scaling>
          <c:orientation val="minMax"/>
          <c:max val="120"/>
          <c:min val="0"/>
        </c:scaling>
        <c:delete val="1"/>
        <c:axPos val="b"/>
        <c:numFmt formatCode="General" sourceLinked="1"/>
        <c:majorTickMark val="none"/>
        <c:minorTickMark val="none"/>
        <c:tickLblPos val="nextTo"/>
        <c:crossAx val="363615919"/>
        <c:crosses val="autoZero"/>
        <c:crossBetween val="midCat"/>
      </c:valAx>
      <c:valAx>
        <c:axId val="363615919"/>
        <c:scaling>
          <c:orientation val="minMax"/>
          <c:max val="120"/>
          <c:min val="0"/>
        </c:scaling>
        <c:delete val="1"/>
        <c:axPos val="l"/>
        <c:numFmt formatCode="General" sourceLinked="1"/>
        <c:majorTickMark val="none"/>
        <c:minorTickMark val="none"/>
        <c:tickLblPos val="nextTo"/>
        <c:crossAx val="210864081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checked="Checked" firstButton="1" fmlaLink="Passwords!$A$2"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Radio" checked="Checked" firstButton="1" fmlaLink="Passwords!$A$2" lockText="1" noThreeD="1"/>
</file>

<file path=xl/ctrlProps/ctrlProp4.xml><?xml version="1.0" encoding="utf-8"?>
<formControlPr xmlns="http://schemas.microsoft.com/office/spreadsheetml/2009/9/main" objectType="Radio" lockText="1" noThreeD="1"/>
</file>

<file path=xl/ctrlProps/ctrlProp5.xml><?xml version="1.0" encoding="utf-8"?>
<formControlPr xmlns="http://schemas.microsoft.com/office/spreadsheetml/2009/9/main" objectType="CheckBox" checked="Checked" fmlaLink="ProcessingA!$B$23" lockText="1" noThreeD="1"/>
</file>

<file path=xl/ctrlProps/ctrlProp6.xml><?xml version="1.0" encoding="utf-8"?>
<formControlPr xmlns="http://schemas.microsoft.com/office/spreadsheetml/2009/9/main" objectType="CheckBox" checked="Checked" fmlaLink="ProcessingA!$B$25" lockText="1" noThreeD="1"/>
</file>

<file path=xl/ctrlProps/ctrlProp7.xml><?xml version="1.0" encoding="utf-8"?>
<formControlPr xmlns="http://schemas.microsoft.com/office/spreadsheetml/2009/9/main" objectType="CheckBox" checked="Checked" fmlaLink="ProcessingA!$B$26" lockText="1" noThreeD="1"/>
</file>

<file path=xl/ctrlProps/ctrlProp8.xml><?xml version="1.0" encoding="utf-8"?>
<formControlPr xmlns="http://schemas.microsoft.com/office/spreadsheetml/2009/9/main" objectType="CheckBox" checked="Checked" fmlaLink="ProcessingA!$B$24" lockText="1" noThreeD="1"/>
</file>

<file path=xl/ctrlProps/ctrlProp9.xml><?xml version="1.0" encoding="utf-8"?>
<formControlPr xmlns="http://schemas.microsoft.com/office/spreadsheetml/2009/9/main" objectType="CheckBox" fmlaLink="ProcessingA!M1" lockText="1" noThreeD="1"/>
</file>

<file path=xl/ctrlProps/ctrlProp10.xml><?xml version="1.0" encoding="utf-8"?>
<formControlPr xmlns="http://schemas.microsoft.com/office/spreadsheetml/2009/9/main" objectType="Radio" checked="Checked" firstButton="1" fmlaLink="Passwords!$A$2" lockText="1" noThreeD="1"/>
</file>

<file path=xl/ctrlProps/ctrlProp11.xml><?xml version="1.0" encoding="utf-8"?>
<formControlPr xmlns="http://schemas.microsoft.com/office/spreadsheetml/2009/9/main" objectType="Radio" lockText="1" noThreeD="1"/>
</file>

<file path=xl/ctrlProps/ctrlProp12.xml><?xml version="1.0" encoding="utf-8"?>
<formControlPr xmlns="http://schemas.microsoft.com/office/spreadsheetml/2009/9/main" objectType="CheckBox" checked="Checked" fmlaLink="ProcessingM1!$B$23" lockText="1" noThreeD="1"/>
</file>

<file path=xl/ctrlProps/ctrlProp13.xml><?xml version="1.0" encoding="utf-8"?>
<formControlPr xmlns="http://schemas.microsoft.com/office/spreadsheetml/2009/9/main" objectType="CheckBox" checked="Checked" fmlaLink="ProcessingM1!$B$25" lockText="1" noThreeD="1"/>
</file>

<file path=xl/ctrlProps/ctrlProp14.xml><?xml version="1.0" encoding="utf-8"?>
<formControlPr xmlns="http://schemas.microsoft.com/office/spreadsheetml/2009/9/main" objectType="CheckBox" checked="Checked" fmlaLink="ProcessingM1!$B$26" lockText="1" noThreeD="1"/>
</file>

<file path=xl/ctrlProps/ctrlProp15.xml><?xml version="1.0" encoding="utf-8"?>
<formControlPr xmlns="http://schemas.microsoft.com/office/spreadsheetml/2009/9/main" objectType="CheckBox" checked="Checked" fmlaLink="ProcessingM1!$B$24" lockText="1" noThreeD="1"/>
</file>

<file path=xl/ctrlProps/ctrlProp16.xml><?xml version="1.0" encoding="utf-8"?>
<formControlPr xmlns="http://schemas.microsoft.com/office/spreadsheetml/2009/9/main" objectType="CheckBox" fmlaLink="ProcessingM1!M1" lockText="1" noThreeD="1"/>
</file>

<file path=xl/ctrlProps/ctrlProp17.xml><?xml version="1.0" encoding="utf-8"?>
<formControlPr xmlns="http://schemas.microsoft.com/office/spreadsheetml/2009/9/main" objectType="Radio" checked="Checked" firstButton="1" fmlaLink="Passwords!$A$2" lockText="1" noThreeD="1"/>
</file>

<file path=xl/ctrlProps/ctrlProp18.xml><?xml version="1.0" encoding="utf-8"?>
<formControlPr xmlns="http://schemas.microsoft.com/office/spreadsheetml/2009/9/main" objectType="Radio" lockText="1" noThreeD="1"/>
</file>

<file path=xl/ctrlProps/ctrlProp19.xml><?xml version="1.0" encoding="utf-8"?>
<formControlPr xmlns="http://schemas.microsoft.com/office/spreadsheetml/2009/9/main" objectType="CheckBox" checked="Checked" fmlaLink="ProcessingM2!$B$23" lockText="1" noThreeD="1"/>
</file>

<file path=xl/ctrlProps/ctrlProp20.xml><?xml version="1.0" encoding="utf-8"?>
<formControlPr xmlns="http://schemas.microsoft.com/office/spreadsheetml/2009/9/main" objectType="CheckBox" checked="Checked" fmlaLink="ProcessingM2!$B$25" lockText="1" noThreeD="1"/>
</file>

<file path=xl/ctrlProps/ctrlProp21.xml><?xml version="1.0" encoding="utf-8"?>
<formControlPr xmlns="http://schemas.microsoft.com/office/spreadsheetml/2009/9/main" objectType="CheckBox" checked="Checked" fmlaLink="ProcessingM2!$B$26" lockText="1" noThreeD="1"/>
</file>

<file path=xl/ctrlProps/ctrlProp22.xml><?xml version="1.0" encoding="utf-8"?>
<formControlPr xmlns="http://schemas.microsoft.com/office/spreadsheetml/2009/9/main" objectType="CheckBox" checked="Checked" fmlaLink="ProcessingM2!$B$24" lockText="1" noThreeD="1"/>
</file>

<file path=xl/ctrlProps/ctrlProp23.xml><?xml version="1.0" encoding="utf-8"?>
<formControlPr xmlns="http://schemas.microsoft.com/office/spreadsheetml/2009/9/main" objectType="CheckBox" checked="Checked" fmlaLink="ProcessingM2!M1" lockText="1" noThreeD="1"/>
</file>

<file path=xl/ctrlProps/ctrlProp24.xml><?xml version="1.0" encoding="utf-8"?>
<formControlPr xmlns="http://schemas.microsoft.com/office/spreadsheetml/2009/9/main" objectType="Radio" checked="Checked" firstButton="1" fmlaLink="Passwords!$A$2" lockText="1" noThreeD="1"/>
</file>

<file path=xl/ctrlProps/ctrlProp25.xml><?xml version="1.0" encoding="utf-8"?>
<formControlPr xmlns="http://schemas.microsoft.com/office/spreadsheetml/2009/9/main" objectType="Radio" lockText="1" noThreeD="1"/>
</file>

<file path=xl/ctrlProps/ctrlProp26.xml><?xml version="1.0" encoding="utf-8"?>
<formControlPr xmlns="http://schemas.microsoft.com/office/spreadsheetml/2009/9/main" objectType="CheckBox" checked="Checked" fmlaLink="ProcessingM3!$B$23" lockText="1" noThreeD="1"/>
</file>

<file path=xl/ctrlProps/ctrlProp27.xml><?xml version="1.0" encoding="utf-8"?>
<formControlPr xmlns="http://schemas.microsoft.com/office/spreadsheetml/2009/9/main" objectType="CheckBox" checked="Checked" fmlaLink="ProcessingM3!$B$25" lockText="1" noThreeD="1"/>
</file>

<file path=xl/ctrlProps/ctrlProp28.xml><?xml version="1.0" encoding="utf-8"?>
<formControlPr xmlns="http://schemas.microsoft.com/office/spreadsheetml/2009/9/main" objectType="CheckBox" checked="Checked" fmlaLink="ProcessingM3!$B$26" lockText="1" noThreeD="1"/>
</file>

<file path=xl/ctrlProps/ctrlProp29.xml><?xml version="1.0" encoding="utf-8"?>
<formControlPr xmlns="http://schemas.microsoft.com/office/spreadsheetml/2009/9/main" objectType="CheckBox" checked="Checked" fmlaLink="ProcessingM3!$B$24" lockText="1" noThreeD="1"/>
</file>

<file path=xl/ctrlProps/ctrlProp30.xml><?xml version="1.0" encoding="utf-8"?>
<formControlPr xmlns="http://schemas.microsoft.com/office/spreadsheetml/2009/9/main" objectType="CheckBox" fmlaLink="ProcessingM3!M1" lockText="1" noThreeD="1"/>
</file>

<file path=xl/ctrlProps/ctrlProp31.xml><?xml version="1.0" encoding="utf-8"?>
<formControlPr xmlns="http://schemas.microsoft.com/office/spreadsheetml/2009/9/main" objectType="Radio" checked="Checked" firstButton="1" fmlaLink="Passwords!$A$2" lockText="1" noThreeD="1"/>
</file>

<file path=xl/ctrlProps/ctrlProp32.xml><?xml version="1.0" encoding="utf-8"?>
<formControlPr xmlns="http://schemas.microsoft.com/office/spreadsheetml/2009/9/main" objectType="Radio" lockText="1" noThreeD="1"/>
</file>

<file path=xl/ctrlProps/ctrlProp33.xml><?xml version="1.0" encoding="utf-8"?>
<formControlPr xmlns="http://schemas.microsoft.com/office/spreadsheetml/2009/9/main" objectType="CheckBox" checked="Checked" fmlaLink="ProcessingM4!$B$23" lockText="1" noThreeD="1"/>
</file>

<file path=xl/ctrlProps/ctrlProp34.xml><?xml version="1.0" encoding="utf-8"?>
<formControlPr xmlns="http://schemas.microsoft.com/office/spreadsheetml/2009/9/main" objectType="CheckBox" checked="Checked" fmlaLink="ProcessingM4!$B$25" lockText="1" noThreeD="1"/>
</file>

<file path=xl/ctrlProps/ctrlProp35.xml><?xml version="1.0" encoding="utf-8"?>
<formControlPr xmlns="http://schemas.microsoft.com/office/spreadsheetml/2009/9/main" objectType="CheckBox" checked="Checked" fmlaLink="ProcessingM4!$B$26" lockText="1" noThreeD="1"/>
</file>

<file path=xl/ctrlProps/ctrlProp36.xml><?xml version="1.0" encoding="utf-8"?>
<formControlPr xmlns="http://schemas.microsoft.com/office/spreadsheetml/2009/9/main" objectType="CheckBox" checked="Checked" fmlaLink="ProcessingM4!$B$24" lockText="1" noThreeD="1"/>
</file>

<file path=xl/ctrlProps/ctrlProp37.xml><?xml version="1.0" encoding="utf-8"?>
<formControlPr xmlns="http://schemas.microsoft.com/office/spreadsheetml/2009/9/main" objectType="CheckBox" fmlaLink="ProcessingM4!M1" lockText="1" noThreeD="1"/>
</file>

<file path=xl/drawings/_rels/drawing1.xml.rels><?xml version="1.0" encoding="UTF-8" standalone="yes"?>
<Relationships xmlns="http://schemas.openxmlformats.org/package/2006/relationships"><Relationship Id="rId1" Type="http://schemas.openxmlformats.org/officeDocument/2006/relationships/hyperlink" Target="#LoginLOGOUT"/></Relationships>
</file>

<file path=xl/drawings/_rels/drawing2.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chart" Target="../charts/chart3.xml"/><Relationship Id="rId3" Type="http://schemas.openxmlformats.org/officeDocument/2006/relationships/image" Target="../media/image1.png"/><Relationship Id="rId7" Type="http://schemas.openxmlformats.org/officeDocument/2006/relationships/image" Target="../media/image5.svg"/><Relationship Id="rId12" Type="http://schemas.openxmlformats.org/officeDocument/2006/relationships/chart" Target="../charts/chart2.xml"/><Relationship Id="rId17" Type="http://schemas.openxmlformats.org/officeDocument/2006/relationships/image" Target="../media/image12.png"/><Relationship Id="rId2" Type="http://schemas.openxmlformats.org/officeDocument/2006/relationships/chart" Target="../charts/chart1.xml"/><Relationship Id="rId16" Type="http://schemas.openxmlformats.org/officeDocument/2006/relationships/image" Target="../media/image11.png"/><Relationship Id="rId1" Type="http://schemas.openxmlformats.org/officeDocument/2006/relationships/hyperlink" Target="#LoginA"/><Relationship Id="rId6" Type="http://schemas.openxmlformats.org/officeDocument/2006/relationships/image" Target="../media/image4.png"/><Relationship Id="rId11" Type="http://schemas.openxmlformats.org/officeDocument/2006/relationships/image" Target="../media/image9.svg"/><Relationship Id="rId5" Type="http://schemas.openxmlformats.org/officeDocument/2006/relationships/image" Target="../media/image3.svg"/><Relationship Id="rId15" Type="http://schemas.openxmlformats.org/officeDocument/2006/relationships/image" Target="../media/image10.png"/><Relationship Id="rId10" Type="http://schemas.openxmlformats.org/officeDocument/2006/relationships/image" Target="../media/image8.png"/><Relationship Id="rId4" Type="http://schemas.openxmlformats.org/officeDocument/2006/relationships/image" Target="../media/image2.png"/><Relationship Id="rId9" Type="http://schemas.openxmlformats.org/officeDocument/2006/relationships/image" Target="../media/image7.svg"/><Relationship Id="rId1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chart" Target="../charts/chart8.xml"/><Relationship Id="rId3" Type="http://schemas.openxmlformats.org/officeDocument/2006/relationships/image" Target="../media/image2.png"/><Relationship Id="rId7" Type="http://schemas.openxmlformats.org/officeDocument/2006/relationships/image" Target="../media/image6.png"/><Relationship Id="rId12" Type="http://schemas.openxmlformats.org/officeDocument/2006/relationships/chart" Target="../charts/chart7.xml"/><Relationship Id="rId2" Type="http://schemas.openxmlformats.org/officeDocument/2006/relationships/chart" Target="../charts/chart5.xml"/><Relationship Id="rId1" Type="http://schemas.openxmlformats.org/officeDocument/2006/relationships/hyperlink" Target="#LoginM1"/><Relationship Id="rId6" Type="http://schemas.openxmlformats.org/officeDocument/2006/relationships/image" Target="../media/image5.svg"/><Relationship Id="rId11" Type="http://schemas.openxmlformats.org/officeDocument/2006/relationships/chart" Target="../charts/chart6.xml"/><Relationship Id="rId5" Type="http://schemas.openxmlformats.org/officeDocument/2006/relationships/image" Target="../media/image4.png"/><Relationship Id="rId10" Type="http://schemas.openxmlformats.org/officeDocument/2006/relationships/image" Target="../media/image9.svg"/><Relationship Id="rId4" Type="http://schemas.openxmlformats.org/officeDocument/2006/relationships/image" Target="../media/image3.svg"/><Relationship Id="rId9" Type="http://schemas.openxmlformats.org/officeDocument/2006/relationships/image" Target="../media/image8.png"/><Relationship Id="rId14" Type="http://schemas.openxmlformats.org/officeDocument/2006/relationships/image" Target="../media/image10.png"/></Relationships>
</file>

<file path=xl/drawings/_rels/drawing4.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chart" Target="../charts/chart11.xml"/><Relationship Id="rId3" Type="http://schemas.openxmlformats.org/officeDocument/2006/relationships/image" Target="../media/image1.png"/><Relationship Id="rId7" Type="http://schemas.openxmlformats.org/officeDocument/2006/relationships/image" Target="../media/image5.svg"/><Relationship Id="rId12"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hyperlink" Target="#LoginM2"/><Relationship Id="rId6" Type="http://schemas.openxmlformats.org/officeDocument/2006/relationships/image" Target="../media/image4.png"/><Relationship Id="rId11" Type="http://schemas.openxmlformats.org/officeDocument/2006/relationships/image" Target="../media/image9.svg"/><Relationship Id="rId5" Type="http://schemas.openxmlformats.org/officeDocument/2006/relationships/image" Target="../media/image3.svg"/><Relationship Id="rId10" Type="http://schemas.openxmlformats.org/officeDocument/2006/relationships/image" Target="../media/image8.png"/><Relationship Id="rId4" Type="http://schemas.openxmlformats.org/officeDocument/2006/relationships/image" Target="../media/image2.png"/><Relationship Id="rId9" Type="http://schemas.openxmlformats.org/officeDocument/2006/relationships/image" Target="../media/image7.svg"/><Relationship Id="rId14"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chart" Target="../charts/chart16.xml"/><Relationship Id="rId3" Type="http://schemas.openxmlformats.org/officeDocument/2006/relationships/image" Target="../media/image2.png"/><Relationship Id="rId7" Type="http://schemas.openxmlformats.org/officeDocument/2006/relationships/image" Target="../media/image6.png"/><Relationship Id="rId12" Type="http://schemas.openxmlformats.org/officeDocument/2006/relationships/chart" Target="../charts/chart15.xml"/><Relationship Id="rId2" Type="http://schemas.openxmlformats.org/officeDocument/2006/relationships/chart" Target="../charts/chart13.xml"/><Relationship Id="rId1" Type="http://schemas.openxmlformats.org/officeDocument/2006/relationships/hyperlink" Target="#LoginM3"/><Relationship Id="rId6" Type="http://schemas.openxmlformats.org/officeDocument/2006/relationships/image" Target="../media/image5.svg"/><Relationship Id="rId11" Type="http://schemas.openxmlformats.org/officeDocument/2006/relationships/chart" Target="../charts/chart14.xml"/><Relationship Id="rId5" Type="http://schemas.openxmlformats.org/officeDocument/2006/relationships/image" Target="../media/image4.png"/><Relationship Id="rId10" Type="http://schemas.openxmlformats.org/officeDocument/2006/relationships/image" Target="../media/image9.svg"/><Relationship Id="rId4" Type="http://schemas.openxmlformats.org/officeDocument/2006/relationships/image" Target="../media/image3.svg"/><Relationship Id="rId9" Type="http://schemas.openxmlformats.org/officeDocument/2006/relationships/image" Target="../media/image8.png"/><Relationship Id="rId14" Type="http://schemas.openxmlformats.org/officeDocument/2006/relationships/image" Target="../media/image11.png"/></Relationships>
</file>

<file path=xl/drawings/_rels/drawing6.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chart" Target="../charts/chart20.xml"/><Relationship Id="rId3" Type="http://schemas.openxmlformats.org/officeDocument/2006/relationships/image" Target="../media/image2.png"/><Relationship Id="rId7" Type="http://schemas.openxmlformats.org/officeDocument/2006/relationships/image" Target="../media/image6.png"/><Relationship Id="rId12" Type="http://schemas.openxmlformats.org/officeDocument/2006/relationships/chart" Target="../charts/chart19.xml"/><Relationship Id="rId2" Type="http://schemas.openxmlformats.org/officeDocument/2006/relationships/chart" Target="../charts/chart17.xml"/><Relationship Id="rId1" Type="http://schemas.openxmlformats.org/officeDocument/2006/relationships/hyperlink" Target="#LoginM4"/><Relationship Id="rId6" Type="http://schemas.openxmlformats.org/officeDocument/2006/relationships/image" Target="../media/image5.svg"/><Relationship Id="rId11" Type="http://schemas.openxmlformats.org/officeDocument/2006/relationships/chart" Target="../charts/chart18.xml"/><Relationship Id="rId5" Type="http://schemas.openxmlformats.org/officeDocument/2006/relationships/image" Target="../media/image4.png"/><Relationship Id="rId10" Type="http://schemas.openxmlformats.org/officeDocument/2006/relationships/image" Target="../media/image9.svg"/><Relationship Id="rId4" Type="http://schemas.openxmlformats.org/officeDocument/2006/relationships/image" Target="../media/image3.svg"/><Relationship Id="rId9" Type="http://schemas.openxmlformats.org/officeDocument/2006/relationships/image" Target="../media/image8.png"/><Relationship Id="rId14"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xdr:from>
      <xdr:col>1</xdr:col>
      <xdr:colOff>1</xdr:colOff>
      <xdr:row>3</xdr:row>
      <xdr:rowOff>240633</xdr:rowOff>
    </xdr:from>
    <xdr:to>
      <xdr:col>11</xdr:col>
      <xdr:colOff>717</xdr:colOff>
      <xdr:row>5</xdr:row>
      <xdr:rowOff>22460</xdr:rowOff>
    </xdr:to>
    <xdr:sp macro="" textlink="">
      <xdr:nvSpPr>
        <xdr:cNvPr id="2" name="Freeform: Shape 1">
          <a:extLst>
            <a:ext uri="{FF2B5EF4-FFF2-40B4-BE49-F238E27FC236}">
              <a16:creationId xmlns:a16="http://schemas.microsoft.com/office/drawing/2014/main" id="{00000000-0008-0000-0000-000002000000}"/>
            </a:ext>
          </a:extLst>
        </xdr:cNvPr>
        <xdr:cNvSpPr/>
      </xdr:nvSpPr>
      <xdr:spPr>
        <a:xfrm>
          <a:off x="365761" y="1155033"/>
          <a:ext cx="2279096" cy="216167"/>
        </a:xfrm>
        <a:custGeom>
          <a:avLst/>
          <a:gdLst>
            <a:gd name="connsiteX0" fmla="*/ 116837 w 2966720"/>
            <a:gd name="connsiteY0" fmla="*/ 0 h 325120"/>
            <a:gd name="connsiteX1" fmla="*/ 2849883 w 2966720"/>
            <a:gd name="connsiteY1" fmla="*/ 0 h 325120"/>
            <a:gd name="connsiteX2" fmla="*/ 2966720 w 2966720"/>
            <a:gd name="connsiteY2" fmla="*/ 116837 h 325120"/>
            <a:gd name="connsiteX3" fmla="*/ 2966720 w 2966720"/>
            <a:gd name="connsiteY3" fmla="*/ 325120 h 325120"/>
            <a:gd name="connsiteX4" fmla="*/ 0 w 2966720"/>
            <a:gd name="connsiteY4" fmla="*/ 325120 h 325120"/>
            <a:gd name="connsiteX5" fmla="*/ 0 w 2966720"/>
            <a:gd name="connsiteY5" fmla="*/ 116837 h 325120"/>
            <a:gd name="connsiteX6" fmla="*/ 116837 w 2966720"/>
            <a:gd name="connsiteY6" fmla="*/ 0 h 3251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966720" h="325120">
              <a:moveTo>
                <a:pt x="116837" y="0"/>
              </a:moveTo>
              <a:lnTo>
                <a:pt x="2849883" y="0"/>
              </a:lnTo>
              <a:cubicBezTo>
                <a:pt x="2914410" y="0"/>
                <a:pt x="2966720" y="52310"/>
                <a:pt x="2966720" y="116837"/>
              </a:cubicBezTo>
              <a:lnTo>
                <a:pt x="2966720" y="325120"/>
              </a:lnTo>
              <a:lnTo>
                <a:pt x="0" y="325120"/>
              </a:lnTo>
              <a:lnTo>
                <a:pt x="0" y="116837"/>
              </a:lnTo>
              <a:cubicBezTo>
                <a:pt x="0" y="52310"/>
                <a:pt x="52310" y="0"/>
                <a:pt x="116837" y="0"/>
              </a:cubicBezTo>
              <a:close/>
            </a:path>
          </a:pathLst>
        </a:custGeom>
        <a:solidFill>
          <a:srgbClr val="DD222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xdr:col>
      <xdr:colOff>1</xdr:colOff>
      <xdr:row>12</xdr:row>
      <xdr:rowOff>46464</xdr:rowOff>
    </xdr:from>
    <xdr:to>
      <xdr:col>11</xdr:col>
      <xdr:colOff>717</xdr:colOff>
      <xdr:row>14</xdr:row>
      <xdr:rowOff>2026</xdr:rowOff>
    </xdr:to>
    <xdr:sp macro="" textlink="">
      <xdr:nvSpPr>
        <xdr:cNvPr id="3" name="Freeform: Shape 2">
          <a:extLst>
            <a:ext uri="{FF2B5EF4-FFF2-40B4-BE49-F238E27FC236}">
              <a16:creationId xmlns:a16="http://schemas.microsoft.com/office/drawing/2014/main" id="{00000000-0008-0000-0000-000003000000}"/>
            </a:ext>
          </a:extLst>
        </xdr:cNvPr>
        <xdr:cNvSpPr/>
      </xdr:nvSpPr>
      <xdr:spPr>
        <a:xfrm rot="10800000">
          <a:off x="365761" y="2743944"/>
          <a:ext cx="2279096" cy="252742"/>
        </a:xfrm>
        <a:custGeom>
          <a:avLst/>
          <a:gdLst>
            <a:gd name="connsiteX0" fmla="*/ 116837 w 2966720"/>
            <a:gd name="connsiteY0" fmla="*/ 0 h 325120"/>
            <a:gd name="connsiteX1" fmla="*/ 2849883 w 2966720"/>
            <a:gd name="connsiteY1" fmla="*/ 0 h 325120"/>
            <a:gd name="connsiteX2" fmla="*/ 2966720 w 2966720"/>
            <a:gd name="connsiteY2" fmla="*/ 116837 h 325120"/>
            <a:gd name="connsiteX3" fmla="*/ 2966720 w 2966720"/>
            <a:gd name="connsiteY3" fmla="*/ 325120 h 325120"/>
            <a:gd name="connsiteX4" fmla="*/ 0 w 2966720"/>
            <a:gd name="connsiteY4" fmla="*/ 325120 h 325120"/>
            <a:gd name="connsiteX5" fmla="*/ 0 w 2966720"/>
            <a:gd name="connsiteY5" fmla="*/ 116837 h 325120"/>
            <a:gd name="connsiteX6" fmla="*/ 116837 w 2966720"/>
            <a:gd name="connsiteY6" fmla="*/ 0 h 3251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966720" h="325120">
              <a:moveTo>
                <a:pt x="116837" y="0"/>
              </a:moveTo>
              <a:lnTo>
                <a:pt x="2849883" y="0"/>
              </a:lnTo>
              <a:cubicBezTo>
                <a:pt x="2914410" y="0"/>
                <a:pt x="2966720" y="52310"/>
                <a:pt x="2966720" y="116837"/>
              </a:cubicBezTo>
              <a:lnTo>
                <a:pt x="2966720" y="325120"/>
              </a:lnTo>
              <a:lnTo>
                <a:pt x="0" y="325120"/>
              </a:lnTo>
              <a:lnTo>
                <a:pt x="0" y="116837"/>
              </a:lnTo>
              <a:cubicBezTo>
                <a:pt x="0" y="52310"/>
                <a:pt x="52310" y="0"/>
                <a:pt x="116837" y="0"/>
              </a:cubicBezTo>
              <a:close/>
            </a:path>
          </a:pathLst>
        </a:custGeom>
        <a:solidFill>
          <a:srgbClr val="DD222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xdr:col>
      <xdr:colOff>1</xdr:colOff>
      <xdr:row>9</xdr:row>
      <xdr:rowOff>16044</xdr:rowOff>
    </xdr:from>
    <xdr:to>
      <xdr:col>11</xdr:col>
      <xdr:colOff>717</xdr:colOff>
      <xdr:row>10</xdr:row>
      <xdr:rowOff>46524</xdr:rowOff>
    </xdr:to>
    <xdr:sp macro="" textlink="">
      <xdr:nvSpPr>
        <xdr:cNvPr id="4" name="Freeform: Shape 3">
          <a:extLst>
            <a:ext uri="{FF2B5EF4-FFF2-40B4-BE49-F238E27FC236}">
              <a16:creationId xmlns:a16="http://schemas.microsoft.com/office/drawing/2014/main" id="{00000000-0008-0000-0000-000004000000}"/>
            </a:ext>
          </a:extLst>
        </xdr:cNvPr>
        <xdr:cNvSpPr/>
      </xdr:nvSpPr>
      <xdr:spPr>
        <a:xfrm>
          <a:off x="365761" y="2164884"/>
          <a:ext cx="2279096" cy="213360"/>
        </a:xfrm>
        <a:custGeom>
          <a:avLst/>
          <a:gdLst>
            <a:gd name="connsiteX0" fmla="*/ 116837 w 2966720"/>
            <a:gd name="connsiteY0" fmla="*/ 0 h 325120"/>
            <a:gd name="connsiteX1" fmla="*/ 2849883 w 2966720"/>
            <a:gd name="connsiteY1" fmla="*/ 0 h 325120"/>
            <a:gd name="connsiteX2" fmla="*/ 2966720 w 2966720"/>
            <a:gd name="connsiteY2" fmla="*/ 116837 h 325120"/>
            <a:gd name="connsiteX3" fmla="*/ 2966720 w 2966720"/>
            <a:gd name="connsiteY3" fmla="*/ 325120 h 325120"/>
            <a:gd name="connsiteX4" fmla="*/ 0 w 2966720"/>
            <a:gd name="connsiteY4" fmla="*/ 325120 h 325120"/>
            <a:gd name="connsiteX5" fmla="*/ 0 w 2966720"/>
            <a:gd name="connsiteY5" fmla="*/ 116837 h 325120"/>
            <a:gd name="connsiteX6" fmla="*/ 116837 w 2966720"/>
            <a:gd name="connsiteY6" fmla="*/ 0 h 3251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966720" h="325120">
              <a:moveTo>
                <a:pt x="116837" y="0"/>
              </a:moveTo>
              <a:lnTo>
                <a:pt x="2849883" y="0"/>
              </a:lnTo>
              <a:cubicBezTo>
                <a:pt x="2914410" y="0"/>
                <a:pt x="2966720" y="52310"/>
                <a:pt x="2966720" y="116837"/>
              </a:cubicBezTo>
              <a:lnTo>
                <a:pt x="2966720" y="325120"/>
              </a:lnTo>
              <a:lnTo>
                <a:pt x="0" y="325120"/>
              </a:lnTo>
              <a:lnTo>
                <a:pt x="0" y="116837"/>
              </a:lnTo>
              <a:cubicBezTo>
                <a:pt x="0" y="52310"/>
                <a:pt x="52310" y="0"/>
                <a:pt x="116837" y="0"/>
              </a:cubicBezTo>
              <a:close/>
            </a:path>
          </a:pathLst>
        </a:custGeom>
        <a:solidFill>
          <a:srgbClr val="DD222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xdr:col>
      <xdr:colOff>182880</xdr:colOff>
      <xdr:row>9</xdr:row>
      <xdr:rowOff>166551</xdr:rowOff>
    </xdr:from>
    <xdr:to>
      <xdr:col>10</xdr:col>
      <xdr:colOff>0</xdr:colOff>
      <xdr:row>11</xdr:row>
      <xdr:rowOff>71845</xdr:rowOff>
    </xdr:to>
    <xdr:sp macro="" textlink="Passwords!A4">
      <xdr:nvSpPr>
        <xdr:cNvPr id="5" name="Rectangle: Rounded Corners 4">
          <a:hlinkClick xmlns:r="http://schemas.openxmlformats.org/officeDocument/2006/relationships" r:id="rId1"/>
          <a:extLst>
            <a:ext uri="{FF2B5EF4-FFF2-40B4-BE49-F238E27FC236}">
              <a16:creationId xmlns:a16="http://schemas.microsoft.com/office/drawing/2014/main" id="{00000000-0008-0000-0000-000005000000}"/>
            </a:ext>
          </a:extLst>
        </xdr:cNvPr>
        <xdr:cNvSpPr/>
      </xdr:nvSpPr>
      <xdr:spPr>
        <a:xfrm>
          <a:off x="548640" y="2315391"/>
          <a:ext cx="1813560" cy="271054"/>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FE99379F-BD2A-4E29-92CE-F7F002523419}" type="TxLink">
            <a:rPr lang="en-US" sz="1100" b="1" i="0" u="none" strike="noStrike">
              <a:solidFill>
                <a:srgbClr val="FF0000"/>
              </a:solidFill>
              <a:latin typeface="Calibri"/>
              <a:cs typeface="Calibri"/>
            </a:rPr>
            <a:pPr algn="ctr"/>
            <a:t>LOGIN</a:t>
          </a:fld>
          <a:endParaRPr lang="ru-RU" sz="1100" b="1">
            <a:solidFill>
              <a:srgbClr val="FF0000"/>
            </a:solidFill>
          </a:endParaRPr>
        </a:p>
      </xdr:txBody>
    </xdr:sp>
    <xdr:clientData/>
  </xdr:twoCellAnchor>
  <xdr:twoCellAnchor>
    <xdr:from>
      <xdr:col>11</xdr:col>
      <xdr:colOff>239737</xdr:colOff>
      <xdr:row>4</xdr:row>
      <xdr:rowOff>5862</xdr:rowOff>
    </xdr:from>
    <xdr:to>
      <xdr:col>16</xdr:col>
      <xdr:colOff>194017</xdr:colOff>
      <xdr:row>17</xdr:row>
      <xdr:rowOff>135402</xdr:rowOff>
    </xdr:to>
    <xdr:sp macro="" textlink="">
      <xdr:nvSpPr>
        <xdr:cNvPr id="6" name="Rectangle: Rounded Corners 5">
          <a:extLst>
            <a:ext uri="{FF2B5EF4-FFF2-40B4-BE49-F238E27FC236}">
              <a16:creationId xmlns:a16="http://schemas.microsoft.com/office/drawing/2014/main" id="{00000000-0008-0000-0000-000006000000}"/>
            </a:ext>
          </a:extLst>
        </xdr:cNvPr>
        <xdr:cNvSpPr/>
      </xdr:nvSpPr>
      <xdr:spPr>
        <a:xfrm>
          <a:off x="2883877" y="1171722"/>
          <a:ext cx="3002280" cy="2506980"/>
        </a:xfrm>
        <a:prstGeom prst="roundRect">
          <a:avLst>
            <a:gd name="adj" fmla="val 4205"/>
          </a:avLst>
        </a:prstGeom>
        <a:solidFill>
          <a:srgbClr val="F7F7F5"/>
        </a:solidFill>
        <a:ln>
          <a:noFill/>
        </a:ln>
        <a:effectLst>
          <a:outerShdw blurRad="127000" sx="101000" sy="101000" algn="tl" rotWithShape="0">
            <a:prstClr val="black">
              <a:alpha val="20000"/>
            </a:prstClr>
          </a:outerShdw>
        </a:effectLst>
        <a:scene3d>
          <a:camera prst="orthographicFront"/>
          <a:lightRig rig="threePt" dir="t"/>
        </a:scene3d>
        <a:sp3d extrusionH="50800" contourW="12700" prstMaterial="dkEdge">
          <a:bevelT w="19050" h="19050" prst="angle"/>
          <a:extrusionClr>
            <a:schemeClr val="bg1">
              <a:lumMod val="95000"/>
            </a:schemeClr>
          </a:extrusionClr>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350520</xdr:colOff>
      <xdr:row>19</xdr:row>
      <xdr:rowOff>51582</xdr:rowOff>
    </xdr:from>
    <xdr:to>
      <xdr:col>16</xdr:col>
      <xdr:colOff>194017</xdr:colOff>
      <xdr:row>39</xdr:row>
      <xdr:rowOff>106680</xdr:rowOff>
    </xdr:to>
    <xdr:sp macro="" textlink="">
      <xdr:nvSpPr>
        <xdr:cNvPr id="7" name="Rectangle: Rounded Corners 6">
          <a:extLst>
            <a:ext uri="{FF2B5EF4-FFF2-40B4-BE49-F238E27FC236}">
              <a16:creationId xmlns:a16="http://schemas.microsoft.com/office/drawing/2014/main" id="{00000000-0008-0000-0000-000007000000}"/>
            </a:ext>
          </a:extLst>
        </xdr:cNvPr>
        <xdr:cNvSpPr/>
      </xdr:nvSpPr>
      <xdr:spPr>
        <a:xfrm>
          <a:off x="350520" y="3960642"/>
          <a:ext cx="5535637" cy="3712698"/>
        </a:xfrm>
        <a:prstGeom prst="roundRect">
          <a:avLst>
            <a:gd name="adj" fmla="val 2768"/>
          </a:avLst>
        </a:prstGeom>
        <a:solidFill>
          <a:srgbClr val="F7F7F5"/>
        </a:solidFill>
        <a:ln>
          <a:noFill/>
        </a:ln>
        <a:effectLst>
          <a:outerShdw blurRad="127000" sx="101000" sy="101000" algn="tl" rotWithShape="0">
            <a:prstClr val="black">
              <a:alpha val="20000"/>
            </a:prstClr>
          </a:outerShdw>
        </a:effectLst>
        <a:scene3d>
          <a:camera prst="orthographicFront"/>
          <a:lightRig rig="threePt" dir="t"/>
        </a:scene3d>
        <a:sp3d extrusionH="50800" contourW="12700" prstMaterial="dkEdge">
          <a:bevelT w="19050" h="19050" prst="angle"/>
          <a:extrusionClr>
            <a:schemeClr val="bg1">
              <a:lumMod val="95000"/>
            </a:schemeClr>
          </a:extrusionClr>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16</xdr:col>
      <xdr:colOff>449581</xdr:colOff>
      <xdr:row>4</xdr:row>
      <xdr:rowOff>5862</xdr:rowOff>
    </xdr:from>
    <xdr:to>
      <xdr:col>22</xdr:col>
      <xdr:colOff>320041</xdr:colOff>
      <xdr:row>25</xdr:row>
      <xdr:rowOff>160020</xdr:rowOff>
    </xdr:to>
    <xdr:sp macro="" textlink="">
      <xdr:nvSpPr>
        <xdr:cNvPr id="8" name="Rectangle: Rounded Corners 7">
          <a:extLst>
            <a:ext uri="{FF2B5EF4-FFF2-40B4-BE49-F238E27FC236}">
              <a16:creationId xmlns:a16="http://schemas.microsoft.com/office/drawing/2014/main" id="{00000000-0008-0000-0000-000008000000}"/>
            </a:ext>
          </a:extLst>
        </xdr:cNvPr>
        <xdr:cNvSpPr/>
      </xdr:nvSpPr>
      <xdr:spPr>
        <a:xfrm>
          <a:off x="6141721" y="1171722"/>
          <a:ext cx="3528060" cy="3994638"/>
        </a:xfrm>
        <a:prstGeom prst="roundRect">
          <a:avLst>
            <a:gd name="adj" fmla="val 4205"/>
          </a:avLst>
        </a:prstGeom>
        <a:solidFill>
          <a:schemeClr val="bg1"/>
        </a:solidFill>
        <a:ln>
          <a:noFill/>
        </a:ln>
        <a:effectLst>
          <a:outerShdw blurRad="127000" sx="101000" sy="101000" algn="tl" rotWithShape="0">
            <a:prstClr val="black">
              <a:alpha val="20000"/>
            </a:prstClr>
          </a:outerShdw>
        </a:effectLst>
        <a:scene3d>
          <a:camera prst="orthographicFront"/>
          <a:lightRig rig="threePt" dir="t"/>
        </a:scene3d>
        <a:sp3d extrusionH="50800" contourW="12700" prstMaterial="dkEdge">
          <a:bevelT w="19050" h="19050" prst="angle"/>
          <a:extrusionClr>
            <a:schemeClr val="bg1">
              <a:lumMod val="95000"/>
            </a:schemeClr>
          </a:extrusionClr>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445477</xdr:colOff>
      <xdr:row>34</xdr:row>
      <xdr:rowOff>38100</xdr:rowOff>
    </xdr:from>
    <xdr:to>
      <xdr:col>19</xdr:col>
      <xdr:colOff>289560</xdr:colOff>
      <xdr:row>39</xdr:row>
      <xdr:rowOff>106680</xdr:rowOff>
    </xdr:to>
    <xdr:sp macro="" textlink="">
      <xdr:nvSpPr>
        <xdr:cNvPr id="9" name="Rectangle: Rounded Corners 8">
          <a:extLst>
            <a:ext uri="{FF2B5EF4-FFF2-40B4-BE49-F238E27FC236}">
              <a16:creationId xmlns:a16="http://schemas.microsoft.com/office/drawing/2014/main" id="{00000000-0008-0000-0000-000009000000}"/>
            </a:ext>
          </a:extLst>
        </xdr:cNvPr>
        <xdr:cNvSpPr/>
      </xdr:nvSpPr>
      <xdr:spPr>
        <a:xfrm>
          <a:off x="6137617" y="6690360"/>
          <a:ext cx="1672883" cy="982980"/>
        </a:xfrm>
        <a:prstGeom prst="roundRect">
          <a:avLst>
            <a:gd name="adj" fmla="val 10249"/>
          </a:avLst>
        </a:prstGeom>
        <a:solidFill>
          <a:srgbClr val="F7F7F5"/>
        </a:solidFill>
        <a:ln>
          <a:noFill/>
        </a:ln>
        <a:effectLst>
          <a:outerShdw blurRad="127000" sx="101000" sy="101000" algn="tl" rotWithShape="0">
            <a:prstClr val="black">
              <a:alpha val="20000"/>
            </a:prstClr>
          </a:outerShdw>
        </a:effectLst>
        <a:scene3d>
          <a:camera prst="orthographicFront"/>
          <a:lightRig rig="threePt" dir="t"/>
        </a:scene3d>
        <a:sp3d extrusionH="50800" contourW="12700" prstMaterial="dkEdge">
          <a:bevelT w="19050" h="19050" prst="angle"/>
          <a:extrusionClr>
            <a:schemeClr val="bg1">
              <a:lumMod val="95000"/>
            </a:schemeClr>
          </a:extrusionClr>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19</xdr:col>
      <xdr:colOff>475957</xdr:colOff>
      <xdr:row>34</xdr:row>
      <xdr:rowOff>38100</xdr:rowOff>
    </xdr:from>
    <xdr:to>
      <xdr:col>22</xdr:col>
      <xdr:colOff>320040</xdr:colOff>
      <xdr:row>39</xdr:row>
      <xdr:rowOff>106680</xdr:rowOff>
    </xdr:to>
    <xdr:sp macro="" textlink="">
      <xdr:nvSpPr>
        <xdr:cNvPr id="10" name="Rectangle: Rounded Corners 9">
          <a:extLst>
            <a:ext uri="{FF2B5EF4-FFF2-40B4-BE49-F238E27FC236}">
              <a16:creationId xmlns:a16="http://schemas.microsoft.com/office/drawing/2014/main" id="{00000000-0008-0000-0000-00000A000000}"/>
            </a:ext>
          </a:extLst>
        </xdr:cNvPr>
        <xdr:cNvSpPr/>
      </xdr:nvSpPr>
      <xdr:spPr>
        <a:xfrm>
          <a:off x="7996897" y="6690360"/>
          <a:ext cx="1672883" cy="982980"/>
        </a:xfrm>
        <a:prstGeom prst="roundRect">
          <a:avLst>
            <a:gd name="adj" fmla="val 11096"/>
          </a:avLst>
        </a:prstGeom>
        <a:solidFill>
          <a:srgbClr val="F7F7F5"/>
        </a:solidFill>
        <a:ln>
          <a:noFill/>
        </a:ln>
        <a:effectLst>
          <a:outerShdw blurRad="127000" sx="101000" sy="101000" algn="tl" rotWithShape="0">
            <a:prstClr val="black">
              <a:alpha val="20000"/>
            </a:prstClr>
          </a:outerShdw>
        </a:effectLst>
        <a:scene3d>
          <a:camera prst="orthographicFront"/>
          <a:lightRig rig="threePt" dir="t"/>
        </a:scene3d>
        <a:sp3d extrusionH="50800" contourW="12700" prstMaterial="dkEdge">
          <a:bevelT w="19050" h="19050" prst="angle"/>
          <a:extrusionClr>
            <a:schemeClr val="bg1">
              <a:lumMod val="95000"/>
            </a:schemeClr>
          </a:extrusionClr>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445477</xdr:colOff>
      <xdr:row>27</xdr:row>
      <xdr:rowOff>76200</xdr:rowOff>
    </xdr:from>
    <xdr:to>
      <xdr:col>19</xdr:col>
      <xdr:colOff>289560</xdr:colOff>
      <xdr:row>32</xdr:row>
      <xdr:rowOff>144780</xdr:rowOff>
    </xdr:to>
    <xdr:sp macro="" textlink="">
      <xdr:nvSpPr>
        <xdr:cNvPr id="11" name="Rectangle: Rounded Corners 10">
          <a:extLst>
            <a:ext uri="{FF2B5EF4-FFF2-40B4-BE49-F238E27FC236}">
              <a16:creationId xmlns:a16="http://schemas.microsoft.com/office/drawing/2014/main" id="{00000000-0008-0000-0000-00000B000000}"/>
            </a:ext>
          </a:extLst>
        </xdr:cNvPr>
        <xdr:cNvSpPr/>
      </xdr:nvSpPr>
      <xdr:spPr>
        <a:xfrm>
          <a:off x="6137617" y="5448300"/>
          <a:ext cx="1672883" cy="982980"/>
        </a:xfrm>
        <a:prstGeom prst="roundRect">
          <a:avLst>
            <a:gd name="adj" fmla="val 12877"/>
          </a:avLst>
        </a:prstGeom>
        <a:solidFill>
          <a:srgbClr val="F7F7F5"/>
        </a:solidFill>
        <a:ln>
          <a:noFill/>
        </a:ln>
        <a:effectLst>
          <a:outerShdw blurRad="127000" sx="101000" sy="101000" algn="tl" rotWithShape="0">
            <a:prstClr val="black">
              <a:alpha val="20000"/>
            </a:prstClr>
          </a:outerShdw>
        </a:effectLst>
        <a:scene3d>
          <a:camera prst="orthographicFront"/>
          <a:lightRig rig="threePt" dir="t"/>
        </a:scene3d>
        <a:sp3d extrusionH="50800" contourW="12700" prstMaterial="dkEdge">
          <a:bevelT w="19050" h="19050" prst="angle"/>
          <a:extrusionClr>
            <a:schemeClr val="bg1">
              <a:lumMod val="95000"/>
            </a:schemeClr>
          </a:extrusionClr>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19</xdr:col>
      <xdr:colOff>475957</xdr:colOff>
      <xdr:row>27</xdr:row>
      <xdr:rowOff>76200</xdr:rowOff>
    </xdr:from>
    <xdr:to>
      <xdr:col>22</xdr:col>
      <xdr:colOff>320040</xdr:colOff>
      <xdr:row>32</xdr:row>
      <xdr:rowOff>144780</xdr:rowOff>
    </xdr:to>
    <xdr:sp macro="" textlink="">
      <xdr:nvSpPr>
        <xdr:cNvPr id="12" name="Rectangle: Rounded Corners 11">
          <a:extLst>
            <a:ext uri="{FF2B5EF4-FFF2-40B4-BE49-F238E27FC236}">
              <a16:creationId xmlns:a16="http://schemas.microsoft.com/office/drawing/2014/main" id="{00000000-0008-0000-0000-00000C000000}"/>
            </a:ext>
          </a:extLst>
        </xdr:cNvPr>
        <xdr:cNvSpPr/>
      </xdr:nvSpPr>
      <xdr:spPr>
        <a:xfrm>
          <a:off x="7996897" y="5448300"/>
          <a:ext cx="1672883" cy="982980"/>
        </a:xfrm>
        <a:prstGeom prst="roundRect">
          <a:avLst>
            <a:gd name="adj" fmla="val 11184"/>
          </a:avLst>
        </a:prstGeom>
        <a:solidFill>
          <a:srgbClr val="F7F7F5"/>
        </a:solidFill>
        <a:ln>
          <a:noFill/>
        </a:ln>
        <a:effectLst>
          <a:outerShdw blurRad="127000" sx="101000" sy="101000" algn="tl" rotWithShape="0">
            <a:prstClr val="black">
              <a:alpha val="20000"/>
            </a:prstClr>
          </a:outerShdw>
        </a:effectLst>
        <a:scene3d>
          <a:camera prst="orthographicFront"/>
          <a:lightRig rig="threePt" dir="t"/>
        </a:scene3d>
        <a:sp3d extrusionH="50800" contourW="12700" prstMaterial="dkEdge">
          <a:bevelT w="19050" h="19050" prst="angle"/>
          <a:extrusionClr>
            <a:schemeClr val="bg1">
              <a:lumMod val="95000"/>
            </a:schemeClr>
          </a:extrusionClr>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22</xdr:col>
      <xdr:colOff>552155</xdr:colOff>
      <xdr:row>4</xdr:row>
      <xdr:rowOff>5862</xdr:rowOff>
    </xdr:from>
    <xdr:to>
      <xdr:col>30</xdr:col>
      <xdr:colOff>427355</xdr:colOff>
      <xdr:row>17</xdr:row>
      <xdr:rowOff>135402</xdr:rowOff>
    </xdr:to>
    <xdr:sp macro="" textlink="">
      <xdr:nvSpPr>
        <xdr:cNvPr id="13" name="Rectangle: Rounded Corners 12">
          <a:extLst>
            <a:ext uri="{FF2B5EF4-FFF2-40B4-BE49-F238E27FC236}">
              <a16:creationId xmlns:a16="http://schemas.microsoft.com/office/drawing/2014/main" id="{00000000-0008-0000-0000-00000D000000}"/>
            </a:ext>
          </a:extLst>
        </xdr:cNvPr>
        <xdr:cNvSpPr/>
      </xdr:nvSpPr>
      <xdr:spPr>
        <a:xfrm>
          <a:off x="9901895" y="1171722"/>
          <a:ext cx="4752000" cy="2506980"/>
        </a:xfrm>
        <a:prstGeom prst="roundRect">
          <a:avLst>
            <a:gd name="adj" fmla="val 4205"/>
          </a:avLst>
        </a:prstGeom>
        <a:solidFill>
          <a:srgbClr val="F7F7F5"/>
        </a:solidFill>
        <a:ln>
          <a:noFill/>
        </a:ln>
        <a:effectLst>
          <a:outerShdw blurRad="127000" sx="101000" sy="101000" algn="tl" rotWithShape="0">
            <a:prstClr val="black">
              <a:alpha val="20000"/>
            </a:prstClr>
          </a:outerShdw>
        </a:effectLst>
        <a:scene3d>
          <a:camera prst="orthographicFront"/>
          <a:lightRig rig="threePt" dir="t"/>
        </a:scene3d>
        <a:sp3d extrusionH="50800" contourW="12700" prstMaterial="dkEdge">
          <a:bevelT w="19050" h="19050" prst="angle"/>
          <a:extrusionClr>
            <a:schemeClr val="bg1">
              <a:lumMod val="95000"/>
            </a:schemeClr>
          </a:extrusionClr>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22</xdr:col>
      <xdr:colOff>552156</xdr:colOff>
      <xdr:row>19</xdr:row>
      <xdr:rowOff>52680</xdr:rowOff>
    </xdr:from>
    <xdr:to>
      <xdr:col>30</xdr:col>
      <xdr:colOff>427356</xdr:colOff>
      <xdr:row>39</xdr:row>
      <xdr:rowOff>106680</xdr:rowOff>
    </xdr:to>
    <xdr:sp macro="" textlink="">
      <xdr:nvSpPr>
        <xdr:cNvPr id="14" name="Rectangle: Rounded Corners 13">
          <a:extLst>
            <a:ext uri="{FF2B5EF4-FFF2-40B4-BE49-F238E27FC236}">
              <a16:creationId xmlns:a16="http://schemas.microsoft.com/office/drawing/2014/main" id="{00000000-0008-0000-0000-00000E000000}"/>
            </a:ext>
          </a:extLst>
        </xdr:cNvPr>
        <xdr:cNvSpPr/>
      </xdr:nvSpPr>
      <xdr:spPr>
        <a:xfrm>
          <a:off x="9901896" y="3961740"/>
          <a:ext cx="4752000" cy="3711600"/>
        </a:xfrm>
        <a:prstGeom prst="roundRect">
          <a:avLst>
            <a:gd name="adj" fmla="val 4205"/>
          </a:avLst>
        </a:prstGeom>
        <a:solidFill>
          <a:srgbClr val="F7F7F5"/>
        </a:solidFill>
        <a:ln>
          <a:noFill/>
        </a:ln>
        <a:effectLst>
          <a:outerShdw blurRad="127000" sx="101000" sy="101000" algn="tl" rotWithShape="0">
            <a:prstClr val="black">
              <a:alpha val="20000"/>
            </a:prstClr>
          </a:outerShdw>
        </a:effectLst>
        <a:scene3d>
          <a:camera prst="orthographicFront"/>
          <a:lightRig rig="threePt" dir="t"/>
        </a:scene3d>
        <a:sp3d extrusionH="50800" contourW="12700" prstMaterial="dkEdge">
          <a:bevelT w="19050" h="19050" prst="angle"/>
          <a:extrusionClr>
            <a:schemeClr val="bg1">
              <a:lumMod val="95000"/>
            </a:schemeClr>
          </a:extrusionClr>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846</xdr:colOff>
      <xdr:row>14</xdr:row>
      <xdr:rowOff>138006</xdr:rowOff>
    </xdr:from>
    <xdr:to>
      <xdr:col>11</xdr:col>
      <xdr:colOff>206</xdr:colOff>
      <xdr:row>17</xdr:row>
      <xdr:rowOff>135402</xdr:rowOff>
    </xdr:to>
    <xdr:sp macro="" textlink="">
      <xdr:nvSpPr>
        <xdr:cNvPr id="15" name="Rectangle: Rounded Corners 14">
          <a:extLst>
            <a:ext uri="{FF2B5EF4-FFF2-40B4-BE49-F238E27FC236}">
              <a16:creationId xmlns:a16="http://schemas.microsoft.com/office/drawing/2014/main" id="{00000000-0008-0000-0000-00000F000000}"/>
            </a:ext>
          </a:extLst>
        </xdr:cNvPr>
        <xdr:cNvSpPr/>
      </xdr:nvSpPr>
      <xdr:spPr>
        <a:xfrm>
          <a:off x="366606" y="3132666"/>
          <a:ext cx="2277740" cy="546036"/>
        </a:xfrm>
        <a:prstGeom prst="roundRect">
          <a:avLst>
            <a:gd name="adj" fmla="val 14861"/>
          </a:avLst>
        </a:prstGeom>
        <a:solidFill>
          <a:srgbClr val="F7F7F5"/>
        </a:solidFill>
        <a:ln>
          <a:noFill/>
        </a:ln>
        <a:effectLst>
          <a:outerShdw blurRad="127000" sx="101000" sy="101000" algn="tl" rotWithShape="0">
            <a:prstClr val="black">
              <a:alpha val="20000"/>
            </a:prstClr>
          </a:outerShdw>
        </a:effectLst>
        <a:scene3d>
          <a:camera prst="orthographicFront"/>
          <a:lightRig rig="threePt" dir="t"/>
        </a:scene3d>
        <a:sp3d extrusionH="50800" contourW="12700" prstMaterial="dkEdge">
          <a:bevelT w="19050" h="19050" prst="angle"/>
          <a:extrusionClr>
            <a:schemeClr val="bg1">
              <a:lumMod val="95000"/>
            </a:schemeClr>
          </a:extrusionClr>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mc:AlternateContent xmlns:mc="http://schemas.openxmlformats.org/markup-compatibility/2006">
    <mc:Choice xmlns:a14="http://schemas.microsoft.com/office/drawing/2010/main" Requires="a14">
      <xdr:twoCellAnchor>
        <xdr:from>
          <xdr:col>2</xdr:col>
          <xdr:colOff>38100</xdr:colOff>
          <xdr:row>12</xdr:row>
          <xdr:rowOff>0</xdr:rowOff>
        </xdr:from>
        <xdr:to>
          <xdr:col>5</xdr:col>
          <xdr:colOff>76200</xdr:colOff>
          <xdr:row>13</xdr:row>
          <xdr:rowOff>19050</xdr:rowOff>
        </xdr:to>
        <xdr:sp macro="" textlink="">
          <xdr:nvSpPr>
            <xdr:cNvPr id="47105" name="Option Button 1" hidden="1">
              <a:extLst>
                <a:ext uri="{63B3BB69-23CF-44E3-9099-C40C66FF867C}">
                  <a14:compatExt spid="_x0000_s47105"/>
                </a:ext>
                <a:ext uri="{FF2B5EF4-FFF2-40B4-BE49-F238E27FC236}">
                  <a16:creationId xmlns:a16="http://schemas.microsoft.com/office/drawing/2014/main" id="{00000000-0008-0000-0000-000001B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LOGIN</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180975</xdr:colOff>
          <xdr:row>12</xdr:row>
          <xdr:rowOff>0</xdr:rowOff>
        </xdr:from>
        <xdr:to>
          <xdr:col>9</xdr:col>
          <xdr:colOff>400050</xdr:colOff>
          <xdr:row>13</xdr:row>
          <xdr:rowOff>19050</xdr:rowOff>
        </xdr:to>
        <xdr:sp macro="" textlink="">
          <xdr:nvSpPr>
            <xdr:cNvPr id="47106" name="Option Button 2" hidden="1">
              <a:extLst>
                <a:ext uri="{63B3BB69-23CF-44E3-9099-C40C66FF867C}">
                  <a14:compatExt spid="_x0000_s47106"/>
                </a:ext>
                <a:ext uri="{FF2B5EF4-FFF2-40B4-BE49-F238E27FC236}">
                  <a16:creationId xmlns:a16="http://schemas.microsoft.com/office/drawing/2014/main" id="{00000000-0008-0000-0000-000002B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LOGOUT</a:t>
              </a:r>
            </a:p>
          </xdr:txBody>
        </xdr:sp>
        <xdr:clientData/>
      </xdr:twoCellAnchor>
    </mc:Choice>
    <mc:Fallback/>
  </mc:AlternateContent>
  <xdr:twoCellAnchor>
    <xdr:from>
      <xdr:col>1</xdr:col>
      <xdr:colOff>190501</xdr:colOff>
      <xdr:row>15</xdr:row>
      <xdr:rowOff>127448</xdr:rowOff>
    </xdr:from>
    <xdr:to>
      <xdr:col>2</xdr:col>
      <xdr:colOff>160020</xdr:colOff>
      <xdr:row>16</xdr:row>
      <xdr:rowOff>162213</xdr:rowOff>
    </xdr:to>
    <xdr:sp macro="" textlink="">
      <xdr:nvSpPr>
        <xdr:cNvPr id="36" name="Graphic 3">
          <a:extLst>
            <a:ext uri="{FF2B5EF4-FFF2-40B4-BE49-F238E27FC236}">
              <a16:creationId xmlns:a16="http://schemas.microsoft.com/office/drawing/2014/main" id="{00000000-0008-0000-0000-000024000000}"/>
            </a:ext>
          </a:extLst>
        </xdr:cNvPr>
        <xdr:cNvSpPr/>
      </xdr:nvSpPr>
      <xdr:spPr>
        <a:xfrm>
          <a:off x="556261" y="3304988"/>
          <a:ext cx="175259" cy="217645"/>
        </a:xfrm>
        <a:custGeom>
          <a:avLst/>
          <a:gdLst>
            <a:gd name="connsiteX0" fmla="*/ 183190 w 478465"/>
            <a:gd name="connsiteY0" fmla="*/ 172819 h 594182"/>
            <a:gd name="connsiteX1" fmla="*/ 126040 w 478465"/>
            <a:gd name="connsiteY1" fmla="*/ 210919 h 594182"/>
            <a:gd name="connsiteX2" fmla="*/ 287965 w 478465"/>
            <a:gd name="connsiteY2" fmla="*/ 449044 h 594182"/>
            <a:gd name="connsiteX3" fmla="*/ 364165 w 478465"/>
            <a:gd name="connsiteY3" fmla="*/ 401419 h 594182"/>
            <a:gd name="connsiteX4" fmla="*/ 478465 w 478465"/>
            <a:gd name="connsiteY4" fmla="*/ 496669 h 594182"/>
            <a:gd name="connsiteX5" fmla="*/ 430840 w 478465"/>
            <a:gd name="connsiteY5" fmla="*/ 572869 h 594182"/>
            <a:gd name="connsiteX6" fmla="*/ 316540 w 478465"/>
            <a:gd name="connsiteY6" fmla="*/ 591919 h 594182"/>
            <a:gd name="connsiteX7" fmla="*/ 2215 w 478465"/>
            <a:gd name="connsiteY7" fmla="*/ 125194 h 594182"/>
            <a:gd name="connsiteX8" fmla="*/ 87940 w 478465"/>
            <a:gd name="connsiteY8" fmla="*/ 1369 h 594182"/>
            <a:gd name="connsiteX9" fmla="*/ 173665 w 478465"/>
            <a:gd name="connsiteY9" fmla="*/ 20419 h 594182"/>
            <a:gd name="connsiteX10" fmla="*/ 183190 w 478465"/>
            <a:gd name="connsiteY10" fmla="*/ 172819 h 5941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478465" h="594182">
              <a:moveTo>
                <a:pt x="183190" y="172819"/>
              </a:moveTo>
              <a:cubicBezTo>
                <a:pt x="183190" y="172819"/>
                <a:pt x="129850" y="190917"/>
                <a:pt x="126040" y="210919"/>
              </a:cubicBezTo>
              <a:cubicBezTo>
                <a:pt x="113658" y="281404"/>
                <a:pt x="216528" y="441424"/>
                <a:pt x="287965" y="449044"/>
              </a:cubicBezTo>
              <a:cubicBezTo>
                <a:pt x="315588" y="451902"/>
                <a:pt x="364165" y="401419"/>
                <a:pt x="364165" y="401419"/>
              </a:cubicBezTo>
              <a:lnTo>
                <a:pt x="478465" y="496669"/>
              </a:lnTo>
              <a:cubicBezTo>
                <a:pt x="478465" y="496669"/>
                <a:pt x="449890" y="558582"/>
                <a:pt x="430840" y="572869"/>
              </a:cubicBezTo>
              <a:cubicBezTo>
                <a:pt x="407028" y="590014"/>
                <a:pt x="345115" y="598587"/>
                <a:pt x="316540" y="591919"/>
              </a:cubicBezTo>
              <a:cubicBezTo>
                <a:pt x="150805" y="554772"/>
                <a:pt x="-21597" y="274737"/>
                <a:pt x="2215" y="125194"/>
              </a:cubicBezTo>
              <a:cubicBezTo>
                <a:pt x="7930" y="88047"/>
                <a:pt x="52698" y="14704"/>
                <a:pt x="87940" y="1369"/>
              </a:cubicBezTo>
              <a:cubicBezTo>
                <a:pt x="107943" y="-6251"/>
                <a:pt x="173665" y="20419"/>
                <a:pt x="173665" y="20419"/>
              </a:cubicBezTo>
              <a:lnTo>
                <a:pt x="183190" y="172819"/>
              </a:lnTo>
              <a:close/>
            </a:path>
          </a:pathLst>
        </a:custGeom>
        <a:solidFill>
          <a:schemeClr val="bg1">
            <a:lumMod val="65000"/>
          </a:schemeClr>
        </a:solidFill>
        <a:ln w="9525" cap="flat">
          <a:noFill/>
          <a:prstDash val="solid"/>
          <a:miter/>
        </a:ln>
      </xdr:spPr>
      <xdr:txBody>
        <a:bodyPr rtlCol="0" anchor="ctr"/>
        <a:lstStyle/>
        <a:p>
          <a:endParaRPr lang="ru-RU"/>
        </a:p>
      </xdr:txBody>
    </xdr:sp>
    <xdr:clientData/>
  </xdr:twoCellAnchor>
  <xdr:twoCellAnchor>
    <xdr:from>
      <xdr:col>3</xdr:col>
      <xdr:colOff>165270</xdr:colOff>
      <xdr:row>15</xdr:row>
      <xdr:rowOff>141396</xdr:rowOff>
    </xdr:from>
    <xdr:to>
      <xdr:col>5</xdr:col>
      <xdr:colOff>17305</xdr:colOff>
      <xdr:row>16</xdr:row>
      <xdr:rowOff>120404</xdr:rowOff>
    </xdr:to>
    <xdr:sp macro="" textlink="">
      <xdr:nvSpPr>
        <xdr:cNvPr id="37" name="Freeform: Shape 36">
          <a:extLst>
            <a:ext uri="{FF2B5EF4-FFF2-40B4-BE49-F238E27FC236}">
              <a16:creationId xmlns:a16="http://schemas.microsoft.com/office/drawing/2014/main" id="{00000000-0008-0000-0000-000025000000}"/>
            </a:ext>
          </a:extLst>
        </xdr:cNvPr>
        <xdr:cNvSpPr/>
      </xdr:nvSpPr>
      <xdr:spPr>
        <a:xfrm rot="10800000">
          <a:off x="919650" y="3318936"/>
          <a:ext cx="233035" cy="161888"/>
        </a:xfrm>
        <a:custGeom>
          <a:avLst/>
          <a:gdLst>
            <a:gd name="connsiteX0" fmla="*/ 308046 w 546265"/>
            <a:gd name="connsiteY0" fmla="*/ 180000 h 379486"/>
            <a:gd name="connsiteX1" fmla="*/ 273133 w 546265"/>
            <a:gd name="connsiteY1" fmla="*/ 158544 h 379486"/>
            <a:gd name="connsiteX2" fmla="*/ 238220 w 546265"/>
            <a:gd name="connsiteY2" fmla="*/ 180000 h 379486"/>
            <a:gd name="connsiteX3" fmla="*/ 0 w 546265"/>
            <a:gd name="connsiteY3" fmla="*/ 0 h 379486"/>
            <a:gd name="connsiteX4" fmla="*/ 546265 w 546265"/>
            <a:gd name="connsiteY4" fmla="*/ 0 h 379486"/>
            <a:gd name="connsiteX5" fmla="*/ 0 w 546265"/>
            <a:gd name="connsiteY5" fmla="*/ 369637 h 379486"/>
            <a:gd name="connsiteX6" fmla="*/ 0 w 546265"/>
            <a:gd name="connsiteY6" fmla="*/ 6108 h 379486"/>
            <a:gd name="connsiteX7" fmla="*/ 227806 w 546265"/>
            <a:gd name="connsiteY7" fmla="*/ 187873 h 379486"/>
            <a:gd name="connsiteX8" fmla="*/ 546264 w 546265"/>
            <a:gd name="connsiteY8" fmla="*/ 369637 h 379486"/>
            <a:gd name="connsiteX9" fmla="*/ 318460 w 546265"/>
            <a:gd name="connsiteY9" fmla="*/ 187873 h 379486"/>
            <a:gd name="connsiteX10" fmla="*/ 546265 w 546265"/>
            <a:gd name="connsiteY10" fmla="*/ 6108 h 379486"/>
            <a:gd name="connsiteX11" fmla="*/ 530546 w 546265"/>
            <a:gd name="connsiteY11" fmla="*/ 379486 h 379486"/>
            <a:gd name="connsiteX12" fmla="*/ 14291 w 546265"/>
            <a:gd name="connsiteY12" fmla="*/ 379486 h 379486"/>
            <a:gd name="connsiteX13" fmla="*/ 272419 w 546265"/>
            <a:gd name="connsiteY13" fmla="*/ 175202 h 37948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Lst>
          <a:rect l="l" t="t" r="r" b="b"/>
          <a:pathLst>
            <a:path w="546265" h="379486">
              <a:moveTo>
                <a:pt x="308046" y="180000"/>
              </a:moveTo>
              <a:lnTo>
                <a:pt x="273133" y="158544"/>
              </a:lnTo>
              <a:lnTo>
                <a:pt x="238220" y="180000"/>
              </a:lnTo>
              <a:lnTo>
                <a:pt x="0" y="0"/>
              </a:lnTo>
              <a:lnTo>
                <a:pt x="546265" y="0"/>
              </a:lnTo>
              <a:close/>
              <a:moveTo>
                <a:pt x="0" y="369637"/>
              </a:moveTo>
              <a:lnTo>
                <a:pt x="0" y="6108"/>
              </a:lnTo>
              <a:lnTo>
                <a:pt x="227806" y="187873"/>
              </a:lnTo>
              <a:close/>
              <a:moveTo>
                <a:pt x="546264" y="369637"/>
              </a:moveTo>
              <a:lnTo>
                <a:pt x="318460" y="187873"/>
              </a:lnTo>
              <a:lnTo>
                <a:pt x="546265" y="6108"/>
              </a:lnTo>
              <a:close/>
              <a:moveTo>
                <a:pt x="530546" y="379486"/>
              </a:moveTo>
              <a:lnTo>
                <a:pt x="14291" y="379486"/>
              </a:lnTo>
              <a:lnTo>
                <a:pt x="272419" y="175202"/>
              </a:lnTo>
              <a:close/>
            </a:path>
          </a:pathLst>
        </a:custGeom>
        <a:solidFill>
          <a:schemeClr val="bg1">
            <a:lumMod val="6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6</xdr:col>
      <xdr:colOff>7315</xdr:colOff>
      <xdr:row>15</xdr:row>
      <xdr:rowOff>121303</xdr:rowOff>
    </xdr:from>
    <xdr:to>
      <xdr:col>6</xdr:col>
      <xdr:colOff>138105</xdr:colOff>
      <xdr:row>16</xdr:row>
      <xdr:rowOff>175260</xdr:rowOff>
    </xdr:to>
    <xdr:sp macro="" textlink="">
      <xdr:nvSpPr>
        <xdr:cNvPr id="38" name="Freeform: Shape 37">
          <a:extLst>
            <a:ext uri="{FF2B5EF4-FFF2-40B4-BE49-F238E27FC236}">
              <a16:creationId xmlns:a16="http://schemas.microsoft.com/office/drawing/2014/main" id="{00000000-0008-0000-0000-000026000000}"/>
            </a:ext>
          </a:extLst>
        </xdr:cNvPr>
        <xdr:cNvSpPr/>
      </xdr:nvSpPr>
      <xdr:spPr>
        <a:xfrm>
          <a:off x="1340815" y="3298843"/>
          <a:ext cx="130790" cy="236837"/>
        </a:xfrm>
        <a:custGeom>
          <a:avLst/>
          <a:gdLst>
            <a:gd name="connsiteX0" fmla="*/ 171450 w 352425"/>
            <a:gd name="connsiteY0" fmla="*/ 0 h 638175"/>
            <a:gd name="connsiteX1" fmla="*/ 352425 w 352425"/>
            <a:gd name="connsiteY1" fmla="*/ 171450 h 638175"/>
            <a:gd name="connsiteX2" fmla="*/ 180975 w 352425"/>
            <a:gd name="connsiteY2" fmla="*/ 638175 h 638175"/>
            <a:gd name="connsiteX3" fmla="*/ 0 w 352425"/>
            <a:gd name="connsiteY3" fmla="*/ 171450 h 638175"/>
            <a:gd name="connsiteX4" fmla="*/ 171450 w 352425"/>
            <a:gd name="connsiteY4" fmla="*/ 0 h 638175"/>
            <a:gd name="connsiteX5" fmla="*/ 176212 w 352425"/>
            <a:gd name="connsiteY5" fmla="*/ 67628 h 638175"/>
            <a:gd name="connsiteX6" fmla="*/ 80962 w 352425"/>
            <a:gd name="connsiteY6" fmla="*/ 162878 h 638175"/>
            <a:gd name="connsiteX7" fmla="*/ 176212 w 352425"/>
            <a:gd name="connsiteY7" fmla="*/ 258128 h 638175"/>
            <a:gd name="connsiteX8" fmla="*/ 271462 w 352425"/>
            <a:gd name="connsiteY8" fmla="*/ 162878 h 638175"/>
            <a:gd name="connsiteX9" fmla="*/ 176212 w 352425"/>
            <a:gd name="connsiteY9" fmla="*/ 67628 h 63817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352425" h="638175">
              <a:moveTo>
                <a:pt x="171450" y="0"/>
              </a:moveTo>
              <a:cubicBezTo>
                <a:pt x="304800" y="0"/>
                <a:pt x="352425" y="109538"/>
                <a:pt x="352425" y="171450"/>
              </a:cubicBezTo>
              <a:cubicBezTo>
                <a:pt x="352425" y="190500"/>
                <a:pt x="180975" y="638175"/>
                <a:pt x="180975" y="638175"/>
              </a:cubicBezTo>
              <a:cubicBezTo>
                <a:pt x="180975" y="638175"/>
                <a:pt x="0" y="200025"/>
                <a:pt x="0" y="171450"/>
              </a:cubicBezTo>
              <a:cubicBezTo>
                <a:pt x="0" y="110490"/>
                <a:pt x="47625" y="0"/>
                <a:pt x="171450" y="0"/>
              </a:cubicBezTo>
              <a:close/>
              <a:moveTo>
                <a:pt x="176212" y="67628"/>
              </a:moveTo>
              <a:cubicBezTo>
                <a:pt x="123607" y="67628"/>
                <a:pt x="80962" y="110273"/>
                <a:pt x="80962" y="162878"/>
              </a:cubicBezTo>
              <a:cubicBezTo>
                <a:pt x="80962" y="215483"/>
                <a:pt x="123607" y="258128"/>
                <a:pt x="176212" y="258128"/>
              </a:cubicBezTo>
              <a:cubicBezTo>
                <a:pt x="228817" y="258128"/>
                <a:pt x="271462" y="215483"/>
                <a:pt x="271462" y="162878"/>
              </a:cubicBezTo>
              <a:cubicBezTo>
                <a:pt x="271462" y="110273"/>
                <a:pt x="228817" y="67628"/>
                <a:pt x="176212" y="67628"/>
              </a:cubicBezTo>
              <a:close/>
            </a:path>
          </a:pathLst>
        </a:custGeom>
        <a:solidFill>
          <a:schemeClr val="bg1">
            <a:lumMod val="65000"/>
          </a:schemeClr>
        </a:solidFill>
        <a:ln w="9525"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7</xdr:col>
      <xdr:colOff>150975</xdr:colOff>
      <xdr:row>15</xdr:row>
      <xdr:rowOff>121922</xdr:rowOff>
    </xdr:from>
    <xdr:to>
      <xdr:col>9</xdr:col>
      <xdr:colOff>17611</xdr:colOff>
      <xdr:row>16</xdr:row>
      <xdr:rowOff>160020</xdr:rowOff>
    </xdr:to>
    <xdr:sp macro="" textlink="">
      <xdr:nvSpPr>
        <xdr:cNvPr id="39" name="Freeform: Shape 38">
          <a:extLst>
            <a:ext uri="{FF2B5EF4-FFF2-40B4-BE49-F238E27FC236}">
              <a16:creationId xmlns:a16="http://schemas.microsoft.com/office/drawing/2014/main" id="{00000000-0008-0000-0000-000027000000}"/>
            </a:ext>
          </a:extLst>
        </xdr:cNvPr>
        <xdr:cNvSpPr/>
      </xdr:nvSpPr>
      <xdr:spPr>
        <a:xfrm>
          <a:off x="1659735" y="3299462"/>
          <a:ext cx="262876" cy="220978"/>
        </a:xfrm>
        <a:custGeom>
          <a:avLst/>
          <a:gdLst>
            <a:gd name="connsiteX0" fmla="*/ 481132 w 2069308"/>
            <a:gd name="connsiteY0" fmla="*/ 0 h 1739504"/>
            <a:gd name="connsiteX1" fmla="*/ 668411 w 2069308"/>
            <a:gd name="connsiteY1" fmla="*/ 37810 h 1739504"/>
            <a:gd name="connsiteX2" fmla="*/ 709430 w 2069308"/>
            <a:gd name="connsiteY2" fmla="*/ 60075 h 1739504"/>
            <a:gd name="connsiteX3" fmla="*/ 766731 w 2069308"/>
            <a:gd name="connsiteY3" fmla="*/ 39102 h 1739504"/>
            <a:gd name="connsiteX4" fmla="*/ 1025368 w 2069308"/>
            <a:gd name="connsiteY4" fmla="*/ 0 h 1739504"/>
            <a:gd name="connsiteX5" fmla="*/ 1895120 w 2069308"/>
            <a:gd name="connsiteY5" fmla="*/ 869752 h 1739504"/>
            <a:gd name="connsiteX6" fmla="*/ 1894104 w 2069308"/>
            <a:gd name="connsiteY6" fmla="*/ 889874 h 1739504"/>
            <a:gd name="connsiteX7" fmla="*/ 1928388 w 2069308"/>
            <a:gd name="connsiteY7" fmla="*/ 918160 h 1739504"/>
            <a:gd name="connsiteX8" fmla="*/ 2069308 w 2069308"/>
            <a:gd name="connsiteY8" fmla="*/ 1258372 h 1739504"/>
            <a:gd name="connsiteX9" fmla="*/ 1588176 w 2069308"/>
            <a:gd name="connsiteY9" fmla="*/ 1739504 h 1739504"/>
            <a:gd name="connsiteX10" fmla="*/ 1400898 w 2069308"/>
            <a:gd name="connsiteY10" fmla="*/ 1701694 h 1739504"/>
            <a:gd name="connsiteX11" fmla="*/ 1352399 w 2069308"/>
            <a:gd name="connsiteY11" fmla="*/ 1675370 h 1739504"/>
            <a:gd name="connsiteX12" fmla="*/ 1284006 w 2069308"/>
            <a:gd name="connsiteY12" fmla="*/ 1700402 h 1739504"/>
            <a:gd name="connsiteX13" fmla="*/ 1025368 w 2069308"/>
            <a:gd name="connsiteY13" fmla="*/ 1739504 h 1739504"/>
            <a:gd name="connsiteX14" fmla="*/ 155616 w 2069308"/>
            <a:gd name="connsiteY14" fmla="*/ 869752 h 1739504"/>
            <a:gd name="connsiteX15" fmla="*/ 157375 w 2069308"/>
            <a:gd name="connsiteY15" fmla="*/ 834920 h 1739504"/>
            <a:gd name="connsiteX16" fmla="*/ 140921 w 2069308"/>
            <a:gd name="connsiteY16" fmla="*/ 821344 h 1739504"/>
            <a:gd name="connsiteX17" fmla="*/ 0 w 2069308"/>
            <a:gd name="connsiteY17" fmla="*/ 481132 h 1739504"/>
            <a:gd name="connsiteX18" fmla="*/ 481132 w 2069308"/>
            <a:gd name="connsiteY18" fmla="*/ 0 h 173950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Lst>
          <a:rect l="l" t="t" r="r" b="b"/>
          <a:pathLst>
            <a:path w="2069308" h="1739504">
              <a:moveTo>
                <a:pt x="481132" y="0"/>
              </a:moveTo>
              <a:cubicBezTo>
                <a:pt x="547563" y="0"/>
                <a:pt x="610849" y="13463"/>
                <a:pt x="668411" y="37810"/>
              </a:cubicBezTo>
              <a:lnTo>
                <a:pt x="709430" y="60075"/>
              </a:lnTo>
              <a:lnTo>
                <a:pt x="766731" y="39102"/>
              </a:lnTo>
              <a:cubicBezTo>
                <a:pt x="848434" y="13690"/>
                <a:pt x="935302" y="0"/>
                <a:pt x="1025368" y="0"/>
              </a:cubicBezTo>
              <a:cubicBezTo>
                <a:pt x="1505719" y="0"/>
                <a:pt x="1895120" y="389401"/>
                <a:pt x="1895120" y="869752"/>
              </a:cubicBezTo>
              <a:lnTo>
                <a:pt x="1894104" y="889874"/>
              </a:lnTo>
              <a:lnTo>
                <a:pt x="1928388" y="918160"/>
              </a:lnTo>
              <a:cubicBezTo>
                <a:pt x="2015456" y="1005228"/>
                <a:pt x="2069308" y="1125511"/>
                <a:pt x="2069308" y="1258372"/>
              </a:cubicBezTo>
              <a:cubicBezTo>
                <a:pt x="2069308" y="1524094"/>
                <a:pt x="1853898" y="1739504"/>
                <a:pt x="1588176" y="1739504"/>
              </a:cubicBezTo>
              <a:cubicBezTo>
                <a:pt x="1521746" y="1739504"/>
                <a:pt x="1458460" y="1726041"/>
                <a:pt x="1400898" y="1701694"/>
              </a:cubicBezTo>
              <a:lnTo>
                <a:pt x="1352399" y="1675370"/>
              </a:lnTo>
              <a:lnTo>
                <a:pt x="1284006" y="1700402"/>
              </a:lnTo>
              <a:cubicBezTo>
                <a:pt x="1202302" y="1725814"/>
                <a:pt x="1115434" y="1739504"/>
                <a:pt x="1025368" y="1739504"/>
              </a:cubicBezTo>
              <a:cubicBezTo>
                <a:pt x="545017" y="1739504"/>
                <a:pt x="155616" y="1350103"/>
                <a:pt x="155616" y="869752"/>
              </a:cubicBezTo>
              <a:lnTo>
                <a:pt x="157375" y="834920"/>
              </a:lnTo>
              <a:lnTo>
                <a:pt x="140921" y="821344"/>
              </a:lnTo>
              <a:cubicBezTo>
                <a:pt x="53853" y="734276"/>
                <a:pt x="0" y="613993"/>
                <a:pt x="0" y="481132"/>
              </a:cubicBezTo>
              <a:cubicBezTo>
                <a:pt x="0" y="215410"/>
                <a:pt x="215410" y="0"/>
                <a:pt x="481132" y="0"/>
              </a:cubicBezTo>
              <a:close/>
            </a:path>
          </a:pathLst>
        </a:custGeom>
        <a:solidFill>
          <a:schemeClr val="bg1">
            <a:lumMod val="6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800" b="1">
              <a:latin typeface="Comic Sans MS" panose="030F0702030302020204" pitchFamily="66" charset="0"/>
            </a:rPr>
            <a:t>S</a:t>
          </a:r>
          <a:endParaRPr lang="ru-RU" sz="800" b="1">
            <a:latin typeface="Comic Sans MS" panose="030F0702030302020204" pitchFamily="66" charset="0"/>
          </a:endParaRPr>
        </a:p>
      </xdr:txBody>
    </xdr:sp>
    <xdr:clientData/>
  </xdr:twoCellAnchor>
  <xdr:twoCellAnchor>
    <xdr:from>
      <xdr:col>18</xdr:col>
      <xdr:colOff>281940</xdr:colOff>
      <xdr:row>28</xdr:row>
      <xdr:rowOff>45720</xdr:rowOff>
    </xdr:from>
    <xdr:to>
      <xdr:col>19</xdr:col>
      <xdr:colOff>83819</xdr:colOff>
      <xdr:row>29</xdr:row>
      <xdr:rowOff>78840</xdr:rowOff>
    </xdr:to>
    <xdr:grpSp>
      <xdr:nvGrpSpPr>
        <xdr:cNvPr id="41" name="Group 40">
          <a:extLst>
            <a:ext uri="{FF2B5EF4-FFF2-40B4-BE49-F238E27FC236}">
              <a16:creationId xmlns:a16="http://schemas.microsoft.com/office/drawing/2014/main" id="{00000000-0008-0000-0000-000029000000}"/>
            </a:ext>
          </a:extLst>
        </xdr:cNvPr>
        <xdr:cNvGrpSpPr/>
      </xdr:nvGrpSpPr>
      <xdr:grpSpPr>
        <a:xfrm>
          <a:off x="6991773" y="5750137"/>
          <a:ext cx="394546" cy="223620"/>
          <a:chOff x="7192492" y="5258851"/>
          <a:chExt cx="411479" cy="217051"/>
        </a:xfrm>
      </xdr:grpSpPr>
      <xdr:sp macro="" textlink="">
        <xdr:nvSpPr>
          <xdr:cNvPr id="42" name="Rectangle: Rounded Corners 41">
            <a:extLst>
              <a:ext uri="{FF2B5EF4-FFF2-40B4-BE49-F238E27FC236}">
                <a16:creationId xmlns:a16="http://schemas.microsoft.com/office/drawing/2014/main" id="{00000000-0008-0000-0000-00002A000000}"/>
              </a:ext>
            </a:extLst>
          </xdr:cNvPr>
          <xdr:cNvSpPr/>
        </xdr:nvSpPr>
        <xdr:spPr>
          <a:xfrm>
            <a:off x="7238212" y="5258851"/>
            <a:ext cx="365759" cy="214411"/>
          </a:xfrm>
          <a:prstGeom prst="roundRect">
            <a:avLst>
              <a:gd name="adj" fmla="val 50000"/>
            </a:avLst>
          </a:prstGeom>
          <a:solidFill>
            <a:srgbClr val="F2C6C7"/>
          </a:solidFill>
          <a:ln>
            <a:noFill/>
          </a:ln>
          <a:effectLst>
            <a:innerShdw blurRad="63500">
              <a:prstClr val="black">
                <a:alpha val="32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43" name="Oval 42">
            <a:extLst>
              <a:ext uri="{FF2B5EF4-FFF2-40B4-BE49-F238E27FC236}">
                <a16:creationId xmlns:a16="http://schemas.microsoft.com/office/drawing/2014/main" id="{00000000-0008-0000-0000-00002B000000}"/>
              </a:ext>
            </a:extLst>
          </xdr:cNvPr>
          <xdr:cNvSpPr/>
        </xdr:nvSpPr>
        <xdr:spPr>
          <a:xfrm>
            <a:off x="7192492" y="5258851"/>
            <a:ext cx="216000" cy="217051"/>
          </a:xfrm>
          <a:prstGeom prst="ellipse">
            <a:avLst/>
          </a:prstGeom>
          <a:solidFill>
            <a:srgbClr val="DD222D"/>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18</xdr:col>
      <xdr:colOff>281940</xdr:colOff>
      <xdr:row>35</xdr:row>
      <xdr:rowOff>14189</xdr:rowOff>
    </xdr:from>
    <xdr:to>
      <xdr:col>19</xdr:col>
      <xdr:colOff>83819</xdr:colOff>
      <xdr:row>36</xdr:row>
      <xdr:rowOff>47309</xdr:rowOff>
    </xdr:to>
    <xdr:grpSp>
      <xdr:nvGrpSpPr>
        <xdr:cNvPr id="44" name="Group 43">
          <a:extLst>
            <a:ext uri="{FF2B5EF4-FFF2-40B4-BE49-F238E27FC236}">
              <a16:creationId xmlns:a16="http://schemas.microsoft.com/office/drawing/2014/main" id="{00000000-0008-0000-0000-00002C000000}"/>
            </a:ext>
          </a:extLst>
        </xdr:cNvPr>
        <xdr:cNvGrpSpPr/>
      </xdr:nvGrpSpPr>
      <xdr:grpSpPr>
        <a:xfrm>
          <a:off x="6991773" y="7052106"/>
          <a:ext cx="394546" cy="223620"/>
          <a:chOff x="7192492" y="5258851"/>
          <a:chExt cx="411479" cy="217051"/>
        </a:xfrm>
      </xdr:grpSpPr>
      <xdr:sp macro="" textlink="">
        <xdr:nvSpPr>
          <xdr:cNvPr id="45" name="Rectangle: Rounded Corners 44">
            <a:extLst>
              <a:ext uri="{FF2B5EF4-FFF2-40B4-BE49-F238E27FC236}">
                <a16:creationId xmlns:a16="http://schemas.microsoft.com/office/drawing/2014/main" id="{00000000-0008-0000-0000-00002D000000}"/>
              </a:ext>
            </a:extLst>
          </xdr:cNvPr>
          <xdr:cNvSpPr/>
        </xdr:nvSpPr>
        <xdr:spPr>
          <a:xfrm>
            <a:off x="7238212" y="5258851"/>
            <a:ext cx="365759" cy="214411"/>
          </a:xfrm>
          <a:prstGeom prst="roundRect">
            <a:avLst>
              <a:gd name="adj" fmla="val 50000"/>
            </a:avLst>
          </a:prstGeom>
          <a:solidFill>
            <a:srgbClr val="F2C6C7"/>
          </a:solidFill>
          <a:ln>
            <a:noFill/>
          </a:ln>
          <a:effectLst>
            <a:innerShdw blurRad="63500">
              <a:prstClr val="black">
                <a:alpha val="32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46" name="Oval 45">
            <a:extLst>
              <a:ext uri="{FF2B5EF4-FFF2-40B4-BE49-F238E27FC236}">
                <a16:creationId xmlns:a16="http://schemas.microsoft.com/office/drawing/2014/main" id="{00000000-0008-0000-0000-00002E000000}"/>
              </a:ext>
            </a:extLst>
          </xdr:cNvPr>
          <xdr:cNvSpPr/>
        </xdr:nvSpPr>
        <xdr:spPr>
          <a:xfrm>
            <a:off x="7192492" y="5258851"/>
            <a:ext cx="216000" cy="217051"/>
          </a:xfrm>
          <a:prstGeom prst="ellipse">
            <a:avLst/>
          </a:prstGeom>
          <a:solidFill>
            <a:srgbClr val="DD222D"/>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21</xdr:col>
      <xdr:colOff>308215</xdr:colOff>
      <xdr:row>28</xdr:row>
      <xdr:rowOff>45720</xdr:rowOff>
    </xdr:from>
    <xdr:to>
      <xdr:col>22</xdr:col>
      <xdr:colOff>110094</xdr:colOff>
      <xdr:row>29</xdr:row>
      <xdr:rowOff>78840</xdr:rowOff>
    </xdr:to>
    <xdr:grpSp>
      <xdr:nvGrpSpPr>
        <xdr:cNvPr id="47" name="Group 46">
          <a:extLst>
            <a:ext uri="{FF2B5EF4-FFF2-40B4-BE49-F238E27FC236}">
              <a16:creationId xmlns:a16="http://schemas.microsoft.com/office/drawing/2014/main" id="{00000000-0008-0000-0000-00002F000000}"/>
            </a:ext>
          </a:extLst>
        </xdr:cNvPr>
        <xdr:cNvGrpSpPr/>
      </xdr:nvGrpSpPr>
      <xdr:grpSpPr>
        <a:xfrm>
          <a:off x="8796048" y="5750137"/>
          <a:ext cx="394546" cy="223620"/>
          <a:chOff x="7192492" y="5258851"/>
          <a:chExt cx="411479" cy="217051"/>
        </a:xfrm>
      </xdr:grpSpPr>
      <xdr:sp macro="" textlink="">
        <xdr:nvSpPr>
          <xdr:cNvPr id="48" name="Rectangle: Rounded Corners 47">
            <a:extLst>
              <a:ext uri="{FF2B5EF4-FFF2-40B4-BE49-F238E27FC236}">
                <a16:creationId xmlns:a16="http://schemas.microsoft.com/office/drawing/2014/main" id="{00000000-0008-0000-0000-000030000000}"/>
              </a:ext>
            </a:extLst>
          </xdr:cNvPr>
          <xdr:cNvSpPr/>
        </xdr:nvSpPr>
        <xdr:spPr>
          <a:xfrm>
            <a:off x="7238212" y="5258851"/>
            <a:ext cx="365759" cy="214411"/>
          </a:xfrm>
          <a:prstGeom prst="roundRect">
            <a:avLst>
              <a:gd name="adj" fmla="val 50000"/>
            </a:avLst>
          </a:prstGeom>
          <a:solidFill>
            <a:srgbClr val="F2C6C7"/>
          </a:solidFill>
          <a:ln>
            <a:noFill/>
          </a:ln>
          <a:effectLst>
            <a:innerShdw blurRad="63500">
              <a:prstClr val="black">
                <a:alpha val="32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49" name="Oval 48">
            <a:extLst>
              <a:ext uri="{FF2B5EF4-FFF2-40B4-BE49-F238E27FC236}">
                <a16:creationId xmlns:a16="http://schemas.microsoft.com/office/drawing/2014/main" id="{00000000-0008-0000-0000-000031000000}"/>
              </a:ext>
            </a:extLst>
          </xdr:cNvPr>
          <xdr:cNvSpPr/>
        </xdr:nvSpPr>
        <xdr:spPr>
          <a:xfrm>
            <a:off x="7192492" y="5258851"/>
            <a:ext cx="216000" cy="217051"/>
          </a:xfrm>
          <a:prstGeom prst="ellipse">
            <a:avLst/>
          </a:prstGeom>
          <a:solidFill>
            <a:srgbClr val="DD222D"/>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21</xdr:col>
      <xdr:colOff>308215</xdr:colOff>
      <xdr:row>35</xdr:row>
      <xdr:rowOff>14189</xdr:rowOff>
    </xdr:from>
    <xdr:to>
      <xdr:col>22</xdr:col>
      <xdr:colOff>110094</xdr:colOff>
      <xdr:row>36</xdr:row>
      <xdr:rowOff>47309</xdr:rowOff>
    </xdr:to>
    <xdr:grpSp>
      <xdr:nvGrpSpPr>
        <xdr:cNvPr id="50" name="Group 49">
          <a:extLst>
            <a:ext uri="{FF2B5EF4-FFF2-40B4-BE49-F238E27FC236}">
              <a16:creationId xmlns:a16="http://schemas.microsoft.com/office/drawing/2014/main" id="{00000000-0008-0000-0000-000032000000}"/>
            </a:ext>
          </a:extLst>
        </xdr:cNvPr>
        <xdr:cNvGrpSpPr/>
      </xdr:nvGrpSpPr>
      <xdr:grpSpPr>
        <a:xfrm>
          <a:off x="8796048" y="7052106"/>
          <a:ext cx="394546" cy="223620"/>
          <a:chOff x="7192492" y="5258851"/>
          <a:chExt cx="411479" cy="217051"/>
        </a:xfrm>
      </xdr:grpSpPr>
      <xdr:sp macro="" textlink="">
        <xdr:nvSpPr>
          <xdr:cNvPr id="51" name="Rectangle: Rounded Corners 50">
            <a:extLst>
              <a:ext uri="{FF2B5EF4-FFF2-40B4-BE49-F238E27FC236}">
                <a16:creationId xmlns:a16="http://schemas.microsoft.com/office/drawing/2014/main" id="{00000000-0008-0000-0000-000033000000}"/>
              </a:ext>
            </a:extLst>
          </xdr:cNvPr>
          <xdr:cNvSpPr/>
        </xdr:nvSpPr>
        <xdr:spPr>
          <a:xfrm>
            <a:off x="7238212" y="5258851"/>
            <a:ext cx="365759" cy="214411"/>
          </a:xfrm>
          <a:prstGeom prst="roundRect">
            <a:avLst>
              <a:gd name="adj" fmla="val 50000"/>
            </a:avLst>
          </a:prstGeom>
          <a:solidFill>
            <a:srgbClr val="F2C6C7"/>
          </a:solidFill>
          <a:ln>
            <a:noFill/>
          </a:ln>
          <a:effectLst>
            <a:innerShdw blurRad="63500">
              <a:prstClr val="black">
                <a:alpha val="32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52" name="Oval 51">
            <a:extLst>
              <a:ext uri="{FF2B5EF4-FFF2-40B4-BE49-F238E27FC236}">
                <a16:creationId xmlns:a16="http://schemas.microsoft.com/office/drawing/2014/main" id="{00000000-0008-0000-0000-000034000000}"/>
              </a:ext>
            </a:extLst>
          </xdr:cNvPr>
          <xdr:cNvSpPr/>
        </xdr:nvSpPr>
        <xdr:spPr>
          <a:xfrm>
            <a:off x="7192492" y="5258851"/>
            <a:ext cx="216000" cy="217051"/>
          </a:xfrm>
          <a:prstGeom prst="ellipse">
            <a:avLst/>
          </a:prstGeom>
          <a:solidFill>
            <a:srgbClr val="DD222D"/>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18</xdr:col>
      <xdr:colOff>52137</xdr:colOff>
      <xdr:row>28</xdr:row>
      <xdr:rowOff>48126</xdr:rowOff>
    </xdr:from>
    <xdr:to>
      <xdr:col>18</xdr:col>
      <xdr:colOff>248654</xdr:colOff>
      <xdr:row>29</xdr:row>
      <xdr:rowOff>84221</xdr:rowOff>
    </xdr:to>
    <xdr:sp macro="" textlink="">
      <xdr:nvSpPr>
        <xdr:cNvPr id="54" name="Rectangle 53">
          <a:extLst>
            <a:ext uri="{FF2B5EF4-FFF2-40B4-BE49-F238E27FC236}">
              <a16:creationId xmlns:a16="http://schemas.microsoft.com/office/drawing/2014/main" id="{00000000-0008-0000-0000-000036000000}"/>
            </a:ext>
          </a:extLst>
        </xdr:cNvPr>
        <xdr:cNvSpPr/>
      </xdr:nvSpPr>
      <xdr:spPr>
        <a:xfrm>
          <a:off x="6963477" y="5603106"/>
          <a:ext cx="196517" cy="21897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52137</xdr:colOff>
      <xdr:row>35</xdr:row>
      <xdr:rowOff>10026</xdr:rowOff>
    </xdr:from>
    <xdr:to>
      <xdr:col>18</xdr:col>
      <xdr:colOff>248654</xdr:colOff>
      <xdr:row>36</xdr:row>
      <xdr:rowOff>46121</xdr:rowOff>
    </xdr:to>
    <xdr:sp macro="" textlink="">
      <xdr:nvSpPr>
        <xdr:cNvPr id="56" name="Rectangle 55">
          <a:extLst>
            <a:ext uri="{FF2B5EF4-FFF2-40B4-BE49-F238E27FC236}">
              <a16:creationId xmlns:a16="http://schemas.microsoft.com/office/drawing/2014/main" id="{00000000-0008-0000-0000-000038000000}"/>
            </a:ext>
          </a:extLst>
        </xdr:cNvPr>
        <xdr:cNvSpPr/>
      </xdr:nvSpPr>
      <xdr:spPr>
        <a:xfrm>
          <a:off x="6963477" y="6845166"/>
          <a:ext cx="196517" cy="21897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21</xdr:col>
      <xdr:colOff>67377</xdr:colOff>
      <xdr:row>35</xdr:row>
      <xdr:rowOff>10026</xdr:rowOff>
    </xdr:from>
    <xdr:to>
      <xdr:col>21</xdr:col>
      <xdr:colOff>263894</xdr:colOff>
      <xdr:row>36</xdr:row>
      <xdr:rowOff>46121</xdr:rowOff>
    </xdr:to>
    <xdr:sp macro="" textlink="">
      <xdr:nvSpPr>
        <xdr:cNvPr id="58" name="Rectangle 57">
          <a:extLst>
            <a:ext uri="{FF2B5EF4-FFF2-40B4-BE49-F238E27FC236}">
              <a16:creationId xmlns:a16="http://schemas.microsoft.com/office/drawing/2014/main" id="{00000000-0008-0000-0000-00003A000000}"/>
            </a:ext>
          </a:extLst>
        </xdr:cNvPr>
        <xdr:cNvSpPr/>
      </xdr:nvSpPr>
      <xdr:spPr>
        <a:xfrm>
          <a:off x="8807517" y="6845166"/>
          <a:ext cx="196517" cy="21897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21</xdr:col>
      <xdr:colOff>67377</xdr:colOff>
      <xdr:row>28</xdr:row>
      <xdr:rowOff>40506</xdr:rowOff>
    </xdr:from>
    <xdr:to>
      <xdr:col>21</xdr:col>
      <xdr:colOff>263894</xdr:colOff>
      <xdr:row>29</xdr:row>
      <xdr:rowOff>76601</xdr:rowOff>
    </xdr:to>
    <xdr:sp macro="" textlink="">
      <xdr:nvSpPr>
        <xdr:cNvPr id="60" name="Rectangle 59">
          <a:extLst>
            <a:ext uri="{FF2B5EF4-FFF2-40B4-BE49-F238E27FC236}">
              <a16:creationId xmlns:a16="http://schemas.microsoft.com/office/drawing/2014/main" id="{00000000-0008-0000-0000-00003C000000}"/>
            </a:ext>
          </a:extLst>
        </xdr:cNvPr>
        <xdr:cNvSpPr/>
      </xdr:nvSpPr>
      <xdr:spPr>
        <a:xfrm>
          <a:off x="8807517" y="5595486"/>
          <a:ext cx="196517" cy="21897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524439</xdr:colOff>
      <xdr:row>22</xdr:row>
      <xdr:rowOff>29323</xdr:rowOff>
    </xdr:from>
    <xdr:to>
      <xdr:col>15</xdr:col>
      <xdr:colOff>587189</xdr:colOff>
      <xdr:row>24</xdr:row>
      <xdr:rowOff>51369</xdr:rowOff>
    </xdr:to>
    <xdr:sp macro="" textlink="ProcessingA!L33">
      <xdr:nvSpPr>
        <xdr:cNvPr id="47135" name="TextBox 47134">
          <a:extLst>
            <a:ext uri="{FF2B5EF4-FFF2-40B4-BE49-F238E27FC236}">
              <a16:creationId xmlns:a16="http://schemas.microsoft.com/office/drawing/2014/main" id="{00000000-0008-0000-0000-00001FB80000}"/>
            </a:ext>
          </a:extLst>
        </xdr:cNvPr>
        <xdr:cNvSpPr txBox="1"/>
      </xdr:nvSpPr>
      <xdr:spPr>
        <a:xfrm>
          <a:off x="4387779" y="4487023"/>
          <a:ext cx="1281950" cy="3878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4A237D4-25FF-43BB-9BFD-6D02C0810593}" type="TxLink">
            <a:rPr lang="en-US" sz="1800" b="0" i="0" u="none" strike="noStrike">
              <a:solidFill>
                <a:srgbClr val="C00000"/>
              </a:solidFill>
              <a:latin typeface="Calibri"/>
              <a:cs typeface="Calibri"/>
            </a:rPr>
            <a:pPr algn="ctr"/>
            <a:t> </a:t>
          </a:fld>
          <a:endParaRPr lang="ru-RU" sz="3200" b="0">
            <a:solidFill>
              <a:srgbClr val="C00000"/>
            </a:solidFill>
          </a:endParaRPr>
        </a:p>
      </xdr:txBody>
    </xdr:sp>
    <xdr:clientData/>
  </xdr:twoCellAnchor>
  <xdr:twoCellAnchor>
    <xdr:from>
      <xdr:col>17</xdr:col>
      <xdr:colOff>170568</xdr:colOff>
      <xdr:row>34</xdr:row>
      <xdr:rowOff>142236</xdr:rowOff>
    </xdr:from>
    <xdr:to>
      <xdr:col>17</xdr:col>
      <xdr:colOff>570335</xdr:colOff>
      <xdr:row>36</xdr:row>
      <xdr:rowOff>77330</xdr:rowOff>
    </xdr:to>
    <xdr:grpSp>
      <xdr:nvGrpSpPr>
        <xdr:cNvPr id="47136" name="Рисунок 10" descr="Деньги контур">
          <a:extLst>
            <a:ext uri="{FF2B5EF4-FFF2-40B4-BE49-F238E27FC236}">
              <a16:creationId xmlns:a16="http://schemas.microsoft.com/office/drawing/2014/main" id="{00000000-0008-0000-0000-000020B80000}"/>
            </a:ext>
          </a:extLst>
        </xdr:cNvPr>
        <xdr:cNvGrpSpPr/>
      </xdr:nvGrpSpPr>
      <xdr:grpSpPr>
        <a:xfrm>
          <a:off x="6287735" y="6989653"/>
          <a:ext cx="399767" cy="316094"/>
          <a:chOff x="6347250" y="6677506"/>
          <a:chExt cx="399767" cy="293683"/>
        </a:xfrm>
        <a:solidFill>
          <a:schemeClr val="bg1">
            <a:lumMod val="65000"/>
          </a:schemeClr>
        </a:solidFill>
      </xdr:grpSpPr>
      <xdr:sp macro="" textlink="">
        <xdr:nvSpPr>
          <xdr:cNvPr id="47137" name="Freeform: Shape 47136">
            <a:extLst>
              <a:ext uri="{FF2B5EF4-FFF2-40B4-BE49-F238E27FC236}">
                <a16:creationId xmlns:a16="http://schemas.microsoft.com/office/drawing/2014/main" id="{00000000-0008-0000-0000-000021B80000}"/>
              </a:ext>
            </a:extLst>
          </xdr:cNvPr>
          <xdr:cNvSpPr/>
        </xdr:nvSpPr>
        <xdr:spPr>
          <a:xfrm>
            <a:off x="6465161" y="6728198"/>
            <a:ext cx="246090" cy="47236"/>
          </a:xfrm>
          <a:custGeom>
            <a:avLst/>
            <a:gdLst>
              <a:gd name="connsiteX0" fmla="*/ 229666 w 246090"/>
              <a:gd name="connsiteY0" fmla="*/ 10708 h 47236"/>
              <a:gd name="connsiteX1" fmla="*/ 236834 w 246090"/>
              <a:gd name="connsiteY1" fmla="*/ 47232 h 47236"/>
              <a:gd name="connsiteX2" fmla="*/ 246091 w 246090"/>
              <a:gd name="connsiteY2" fmla="*/ 47232 h 47236"/>
              <a:gd name="connsiteX3" fmla="*/ 236834 w 246090"/>
              <a:gd name="connsiteY3" fmla="*/ 0 h 47236"/>
              <a:gd name="connsiteX4" fmla="*/ 186 w 246090"/>
              <a:gd name="connsiteY4" fmla="*/ 47150 h 47236"/>
              <a:gd name="connsiteX5" fmla="*/ 186 w 246090"/>
              <a:gd name="connsiteY5" fmla="*/ 47237 h 47236"/>
              <a:gd name="connsiteX6" fmla="*/ 46339 w 246090"/>
              <a:gd name="connsiteY6" fmla="*/ 47237 h 4723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46090" h="47236">
                <a:moveTo>
                  <a:pt x="229666" y="10708"/>
                </a:moveTo>
                <a:lnTo>
                  <a:pt x="236834" y="47232"/>
                </a:lnTo>
                <a:lnTo>
                  <a:pt x="246091" y="47232"/>
                </a:lnTo>
                <a:lnTo>
                  <a:pt x="236834" y="0"/>
                </a:lnTo>
                <a:lnTo>
                  <a:pt x="186" y="47150"/>
                </a:lnTo>
                <a:cubicBezTo>
                  <a:pt x="-64" y="47201"/>
                  <a:pt x="-60" y="47237"/>
                  <a:pt x="186" y="47237"/>
                </a:cubicBezTo>
                <a:lnTo>
                  <a:pt x="46339" y="47237"/>
                </a:lnTo>
                <a:close/>
              </a:path>
            </a:pathLst>
          </a:custGeom>
          <a:solidFill>
            <a:schemeClr val="bg1">
              <a:lumMod val="65000"/>
            </a:schemeClr>
          </a:solidFill>
          <a:ln w="4465" cap="flat">
            <a:noFill/>
            <a:prstDash val="solid"/>
            <a:miter/>
          </a:ln>
        </xdr:spPr>
        <xdr:txBody>
          <a:bodyPr rtlCol="0" anchor="ctr"/>
          <a:lstStyle/>
          <a:p>
            <a:endParaRPr lang="ru-RU"/>
          </a:p>
        </xdr:txBody>
      </xdr:sp>
      <xdr:sp macro="" textlink="">
        <xdr:nvSpPr>
          <xdr:cNvPr id="47138" name="Freeform: Shape 47137">
            <a:extLst>
              <a:ext uri="{FF2B5EF4-FFF2-40B4-BE49-F238E27FC236}">
                <a16:creationId xmlns:a16="http://schemas.microsoft.com/office/drawing/2014/main" id="{00000000-0008-0000-0000-000022B80000}"/>
              </a:ext>
            </a:extLst>
          </xdr:cNvPr>
          <xdr:cNvSpPr/>
        </xdr:nvSpPr>
        <xdr:spPr>
          <a:xfrm>
            <a:off x="6407158" y="6677506"/>
            <a:ext cx="256537" cy="97929"/>
          </a:xfrm>
          <a:custGeom>
            <a:avLst/>
            <a:gdLst>
              <a:gd name="connsiteX0" fmla="*/ 233767 w 256537"/>
              <a:gd name="connsiteY0" fmla="*/ 11914 h 97929"/>
              <a:gd name="connsiteX1" fmla="*/ 247453 w 256537"/>
              <a:gd name="connsiteY1" fmla="*/ 46208 h 97929"/>
              <a:gd name="connsiteX2" fmla="*/ 256537 w 256537"/>
              <a:gd name="connsiteY2" fmla="*/ 44387 h 97929"/>
              <a:gd name="connsiteX3" fmla="*/ 238823 w 256537"/>
              <a:gd name="connsiteY3" fmla="*/ 0 h 97929"/>
              <a:gd name="connsiteX4" fmla="*/ 85 w 256537"/>
              <a:gd name="connsiteY4" fmla="*/ 97843 h 97929"/>
              <a:gd name="connsiteX5" fmla="*/ 85 w 256537"/>
              <a:gd name="connsiteY5" fmla="*/ 97929 h 97929"/>
              <a:gd name="connsiteX6" fmla="*/ 23859 w 256537"/>
              <a:gd name="connsiteY6" fmla="*/ 97929 h 9792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56537" h="97929">
                <a:moveTo>
                  <a:pt x="233767" y="11914"/>
                </a:moveTo>
                <a:lnTo>
                  <a:pt x="247453" y="46208"/>
                </a:lnTo>
                <a:lnTo>
                  <a:pt x="256537" y="44387"/>
                </a:lnTo>
                <a:lnTo>
                  <a:pt x="238823" y="0"/>
                </a:lnTo>
                <a:lnTo>
                  <a:pt x="85" y="97843"/>
                </a:lnTo>
                <a:cubicBezTo>
                  <a:pt x="-33" y="97893"/>
                  <a:pt x="-24" y="97929"/>
                  <a:pt x="85" y="97929"/>
                </a:cubicBezTo>
                <a:lnTo>
                  <a:pt x="23859" y="97929"/>
                </a:lnTo>
                <a:close/>
              </a:path>
            </a:pathLst>
          </a:custGeom>
          <a:solidFill>
            <a:schemeClr val="bg1">
              <a:lumMod val="65000"/>
            </a:schemeClr>
          </a:solidFill>
          <a:ln w="4465" cap="flat">
            <a:noFill/>
            <a:prstDash val="solid"/>
            <a:miter/>
          </a:ln>
        </xdr:spPr>
        <xdr:txBody>
          <a:bodyPr rtlCol="0" anchor="ctr"/>
          <a:lstStyle/>
          <a:p>
            <a:endParaRPr lang="ru-RU"/>
          </a:p>
        </xdr:txBody>
      </xdr:sp>
      <xdr:sp macro="" textlink="">
        <xdr:nvSpPr>
          <xdr:cNvPr id="47139" name="Freeform: Shape 47138">
            <a:extLst>
              <a:ext uri="{FF2B5EF4-FFF2-40B4-BE49-F238E27FC236}">
                <a16:creationId xmlns:a16="http://schemas.microsoft.com/office/drawing/2014/main" id="{00000000-0008-0000-0000-000023B80000}"/>
              </a:ext>
            </a:extLst>
          </xdr:cNvPr>
          <xdr:cNvSpPr/>
        </xdr:nvSpPr>
        <xdr:spPr>
          <a:xfrm>
            <a:off x="6347250" y="6789088"/>
            <a:ext cx="399767" cy="182100"/>
          </a:xfrm>
          <a:custGeom>
            <a:avLst/>
            <a:gdLst>
              <a:gd name="connsiteX0" fmla="*/ 399767 w 399767"/>
              <a:gd name="connsiteY0" fmla="*/ 0 h 182100"/>
              <a:gd name="connsiteX1" fmla="*/ 0 w 399767"/>
              <a:gd name="connsiteY1" fmla="*/ 0 h 182100"/>
              <a:gd name="connsiteX2" fmla="*/ 0 w 399767"/>
              <a:gd name="connsiteY2" fmla="*/ 182101 h 182100"/>
              <a:gd name="connsiteX3" fmla="*/ 399767 w 399767"/>
              <a:gd name="connsiteY3" fmla="*/ 182101 h 182100"/>
              <a:gd name="connsiteX4" fmla="*/ 390683 w 399767"/>
              <a:gd name="connsiteY4" fmla="*/ 172996 h 182100"/>
              <a:gd name="connsiteX5" fmla="*/ 9084 w 399767"/>
              <a:gd name="connsiteY5" fmla="*/ 172996 h 182100"/>
              <a:gd name="connsiteX6" fmla="*/ 9084 w 399767"/>
              <a:gd name="connsiteY6" fmla="*/ 9105 h 182100"/>
              <a:gd name="connsiteX7" fmla="*/ 390683 w 399767"/>
              <a:gd name="connsiteY7" fmla="*/ 9105 h 1821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399767" h="182100">
                <a:moveTo>
                  <a:pt x="399767" y="0"/>
                </a:moveTo>
                <a:lnTo>
                  <a:pt x="0" y="0"/>
                </a:lnTo>
                <a:lnTo>
                  <a:pt x="0" y="182101"/>
                </a:lnTo>
                <a:lnTo>
                  <a:pt x="399767" y="182101"/>
                </a:lnTo>
                <a:close/>
                <a:moveTo>
                  <a:pt x="390683" y="172996"/>
                </a:moveTo>
                <a:lnTo>
                  <a:pt x="9084" y="172996"/>
                </a:lnTo>
                <a:lnTo>
                  <a:pt x="9084" y="9105"/>
                </a:lnTo>
                <a:lnTo>
                  <a:pt x="390683" y="9105"/>
                </a:lnTo>
                <a:close/>
              </a:path>
            </a:pathLst>
          </a:custGeom>
          <a:solidFill>
            <a:schemeClr val="bg1">
              <a:lumMod val="65000"/>
            </a:schemeClr>
          </a:solidFill>
          <a:ln w="4465" cap="flat">
            <a:noFill/>
            <a:prstDash val="solid"/>
            <a:miter/>
          </a:ln>
        </xdr:spPr>
        <xdr:txBody>
          <a:bodyPr rtlCol="0" anchor="ctr"/>
          <a:lstStyle/>
          <a:p>
            <a:endParaRPr lang="ru-RU"/>
          </a:p>
        </xdr:txBody>
      </xdr:sp>
      <xdr:sp macro="" textlink="">
        <xdr:nvSpPr>
          <xdr:cNvPr id="47140" name="Freeform: Shape 47139">
            <a:extLst>
              <a:ext uri="{FF2B5EF4-FFF2-40B4-BE49-F238E27FC236}">
                <a16:creationId xmlns:a16="http://schemas.microsoft.com/office/drawing/2014/main" id="{00000000-0008-0000-0000-000024B80000}"/>
              </a:ext>
            </a:extLst>
          </xdr:cNvPr>
          <xdr:cNvSpPr/>
        </xdr:nvSpPr>
        <xdr:spPr>
          <a:xfrm>
            <a:off x="6514430" y="6839166"/>
            <a:ext cx="65407" cy="81945"/>
          </a:xfrm>
          <a:custGeom>
            <a:avLst/>
            <a:gdLst>
              <a:gd name="connsiteX0" fmla="*/ 32704 w 65407"/>
              <a:gd name="connsiteY0" fmla="*/ 81945 h 81945"/>
              <a:gd name="connsiteX1" fmla="*/ 65408 w 65407"/>
              <a:gd name="connsiteY1" fmla="*/ 40973 h 81945"/>
              <a:gd name="connsiteX2" fmla="*/ 32704 w 65407"/>
              <a:gd name="connsiteY2" fmla="*/ 0 h 81945"/>
              <a:gd name="connsiteX3" fmla="*/ 0 w 65407"/>
              <a:gd name="connsiteY3" fmla="*/ 40973 h 81945"/>
              <a:gd name="connsiteX4" fmla="*/ 32704 w 65407"/>
              <a:gd name="connsiteY4" fmla="*/ 81945 h 81945"/>
              <a:gd name="connsiteX5" fmla="*/ 32704 w 65407"/>
              <a:gd name="connsiteY5" fmla="*/ 9105 h 81945"/>
              <a:gd name="connsiteX6" fmla="*/ 56323 w 65407"/>
              <a:gd name="connsiteY6" fmla="*/ 40973 h 81945"/>
              <a:gd name="connsiteX7" fmla="*/ 32704 w 65407"/>
              <a:gd name="connsiteY7" fmla="*/ 72840 h 81945"/>
              <a:gd name="connsiteX8" fmla="*/ 9084 w 65407"/>
              <a:gd name="connsiteY8" fmla="*/ 40973 h 81945"/>
              <a:gd name="connsiteX9" fmla="*/ 32704 w 65407"/>
              <a:gd name="connsiteY9" fmla="*/ 9105 h 8194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65407" h="81945">
                <a:moveTo>
                  <a:pt x="32704" y="81945"/>
                </a:moveTo>
                <a:cubicBezTo>
                  <a:pt x="50768" y="81945"/>
                  <a:pt x="65408" y="63603"/>
                  <a:pt x="65408" y="40973"/>
                </a:cubicBezTo>
                <a:cubicBezTo>
                  <a:pt x="65408" y="18342"/>
                  <a:pt x="50763" y="0"/>
                  <a:pt x="32704" y="0"/>
                </a:cubicBezTo>
                <a:cubicBezTo>
                  <a:pt x="14644" y="0"/>
                  <a:pt x="0" y="18342"/>
                  <a:pt x="0" y="40973"/>
                </a:cubicBezTo>
                <a:cubicBezTo>
                  <a:pt x="0" y="63603"/>
                  <a:pt x="14639" y="81945"/>
                  <a:pt x="32704" y="81945"/>
                </a:cubicBezTo>
                <a:close/>
                <a:moveTo>
                  <a:pt x="32704" y="9105"/>
                </a:moveTo>
                <a:cubicBezTo>
                  <a:pt x="45731" y="9105"/>
                  <a:pt x="56323" y="23400"/>
                  <a:pt x="56323" y="40973"/>
                </a:cubicBezTo>
                <a:cubicBezTo>
                  <a:pt x="56323" y="58545"/>
                  <a:pt x="45726" y="72840"/>
                  <a:pt x="32704" y="72840"/>
                </a:cubicBezTo>
                <a:cubicBezTo>
                  <a:pt x="19681" y="72840"/>
                  <a:pt x="9084" y="58545"/>
                  <a:pt x="9084" y="40973"/>
                </a:cubicBezTo>
                <a:cubicBezTo>
                  <a:pt x="9084" y="23400"/>
                  <a:pt x="19681" y="9105"/>
                  <a:pt x="32704" y="9105"/>
                </a:cubicBezTo>
                <a:close/>
              </a:path>
            </a:pathLst>
          </a:custGeom>
          <a:solidFill>
            <a:schemeClr val="bg1">
              <a:lumMod val="65000"/>
            </a:schemeClr>
          </a:solidFill>
          <a:ln w="4465" cap="flat">
            <a:noFill/>
            <a:prstDash val="solid"/>
            <a:miter/>
          </a:ln>
        </xdr:spPr>
        <xdr:txBody>
          <a:bodyPr rtlCol="0" anchor="ctr"/>
          <a:lstStyle/>
          <a:p>
            <a:endParaRPr lang="ru-RU"/>
          </a:p>
        </xdr:txBody>
      </xdr:sp>
      <xdr:sp macro="" textlink="">
        <xdr:nvSpPr>
          <xdr:cNvPr id="47141" name="Freeform: Shape 47140">
            <a:extLst>
              <a:ext uri="{FF2B5EF4-FFF2-40B4-BE49-F238E27FC236}">
                <a16:creationId xmlns:a16="http://schemas.microsoft.com/office/drawing/2014/main" id="{00000000-0008-0000-0000-000025B80000}"/>
              </a:ext>
            </a:extLst>
          </xdr:cNvPr>
          <xdr:cNvSpPr/>
        </xdr:nvSpPr>
        <xdr:spPr>
          <a:xfrm>
            <a:off x="6415382" y="6861920"/>
            <a:ext cx="36366" cy="36456"/>
          </a:xfrm>
          <a:custGeom>
            <a:avLst/>
            <a:gdLst>
              <a:gd name="connsiteX0" fmla="*/ 13255 w 36366"/>
              <a:gd name="connsiteY0" fmla="*/ 35787 h 36456"/>
              <a:gd name="connsiteX1" fmla="*/ 35703 w 36366"/>
              <a:gd name="connsiteY1" fmla="*/ 23060 h 36456"/>
              <a:gd name="connsiteX2" fmla="*/ 35702 w 36366"/>
              <a:gd name="connsiteY2" fmla="*/ 13284 h 36456"/>
              <a:gd name="connsiteX3" fmla="*/ 23125 w 36366"/>
              <a:gd name="connsiteY3" fmla="*/ 673 h 36456"/>
              <a:gd name="connsiteX4" fmla="*/ 667 w 36366"/>
              <a:gd name="connsiteY4" fmla="*/ 13384 h 36456"/>
              <a:gd name="connsiteX5" fmla="*/ 668 w 36366"/>
              <a:gd name="connsiteY5" fmla="*/ 23186 h 36456"/>
              <a:gd name="connsiteX6" fmla="*/ 13255 w 36366"/>
              <a:gd name="connsiteY6" fmla="*/ 35787 h 36456"/>
              <a:gd name="connsiteX7" fmla="*/ 18169 w 36366"/>
              <a:gd name="connsiteY7" fmla="*/ 9114 h 36456"/>
              <a:gd name="connsiteX8" fmla="*/ 27254 w 36366"/>
              <a:gd name="connsiteY8" fmla="*/ 18219 h 36456"/>
              <a:gd name="connsiteX9" fmla="*/ 18169 w 36366"/>
              <a:gd name="connsiteY9" fmla="*/ 27324 h 36456"/>
              <a:gd name="connsiteX10" fmla="*/ 9085 w 36366"/>
              <a:gd name="connsiteY10" fmla="*/ 18219 h 36456"/>
              <a:gd name="connsiteX11" fmla="*/ 18169 w 36366"/>
              <a:gd name="connsiteY11" fmla="*/ 9114 h 3645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36366" h="36456">
                <a:moveTo>
                  <a:pt x="13255" y="35787"/>
                </a:moveTo>
                <a:cubicBezTo>
                  <a:pt x="22960" y="38486"/>
                  <a:pt x="33011" y="32788"/>
                  <a:pt x="35703" y="23060"/>
                </a:cubicBezTo>
                <a:cubicBezTo>
                  <a:pt x="36588" y="19862"/>
                  <a:pt x="36588" y="16482"/>
                  <a:pt x="35702" y="13284"/>
                </a:cubicBezTo>
                <a:cubicBezTo>
                  <a:pt x="34032" y="7145"/>
                  <a:pt x="29249" y="2349"/>
                  <a:pt x="23125" y="673"/>
                </a:cubicBezTo>
                <a:cubicBezTo>
                  <a:pt x="13421" y="-2032"/>
                  <a:pt x="3367" y="3658"/>
                  <a:pt x="667" y="13384"/>
                </a:cubicBezTo>
                <a:cubicBezTo>
                  <a:pt x="-223" y="16590"/>
                  <a:pt x="-222" y="19979"/>
                  <a:pt x="668" y="23186"/>
                </a:cubicBezTo>
                <a:cubicBezTo>
                  <a:pt x="2341" y="29324"/>
                  <a:pt x="7129" y="34117"/>
                  <a:pt x="13255" y="35787"/>
                </a:cubicBezTo>
                <a:close/>
                <a:moveTo>
                  <a:pt x="18169" y="9114"/>
                </a:moveTo>
                <a:cubicBezTo>
                  <a:pt x="23187" y="9114"/>
                  <a:pt x="27254" y="13190"/>
                  <a:pt x="27254" y="18219"/>
                </a:cubicBezTo>
                <a:cubicBezTo>
                  <a:pt x="27254" y="23247"/>
                  <a:pt x="23187" y="27324"/>
                  <a:pt x="18169" y="27324"/>
                </a:cubicBezTo>
                <a:cubicBezTo>
                  <a:pt x="13152" y="27324"/>
                  <a:pt x="9085" y="23247"/>
                  <a:pt x="9085" y="18219"/>
                </a:cubicBezTo>
                <a:cubicBezTo>
                  <a:pt x="9085" y="13190"/>
                  <a:pt x="13152" y="9114"/>
                  <a:pt x="18169" y="9114"/>
                </a:cubicBezTo>
                <a:close/>
              </a:path>
            </a:pathLst>
          </a:custGeom>
          <a:solidFill>
            <a:schemeClr val="bg1">
              <a:lumMod val="65000"/>
            </a:schemeClr>
          </a:solidFill>
          <a:ln w="4465" cap="flat">
            <a:noFill/>
            <a:prstDash val="solid"/>
            <a:miter/>
          </a:ln>
        </xdr:spPr>
        <xdr:txBody>
          <a:bodyPr rtlCol="0" anchor="ctr"/>
          <a:lstStyle/>
          <a:p>
            <a:endParaRPr lang="ru-RU"/>
          </a:p>
        </xdr:txBody>
      </xdr:sp>
      <xdr:sp macro="" textlink="">
        <xdr:nvSpPr>
          <xdr:cNvPr id="47142" name="Freeform: Shape 47141">
            <a:extLst>
              <a:ext uri="{FF2B5EF4-FFF2-40B4-BE49-F238E27FC236}">
                <a16:creationId xmlns:a16="http://schemas.microsoft.com/office/drawing/2014/main" id="{00000000-0008-0000-0000-000026B80000}"/>
              </a:ext>
            </a:extLst>
          </xdr:cNvPr>
          <xdr:cNvSpPr/>
        </xdr:nvSpPr>
        <xdr:spPr>
          <a:xfrm>
            <a:off x="6642538" y="6861835"/>
            <a:ext cx="36341" cy="36529"/>
          </a:xfrm>
          <a:custGeom>
            <a:avLst/>
            <a:gdLst>
              <a:gd name="connsiteX0" fmla="*/ 21875 w 36341"/>
              <a:gd name="connsiteY0" fmla="*/ 36154 h 36529"/>
              <a:gd name="connsiteX1" fmla="*/ 36338 w 36341"/>
              <a:gd name="connsiteY1" fmla="*/ 17489 h 36529"/>
              <a:gd name="connsiteX2" fmla="*/ 36338 w 36341"/>
              <a:gd name="connsiteY2" fmla="*/ 17489 h 36529"/>
              <a:gd name="connsiteX3" fmla="*/ 28162 w 36341"/>
              <a:gd name="connsiteY3" fmla="*/ 2812 h 36529"/>
              <a:gd name="connsiteX4" fmla="*/ 2802 w 36341"/>
              <a:gd name="connsiteY4" fmla="*/ 8661 h 36529"/>
              <a:gd name="connsiteX5" fmla="*/ 0 w 36341"/>
              <a:gd name="connsiteY5" fmla="*/ 18290 h 36529"/>
              <a:gd name="connsiteX6" fmla="*/ 18203 w 36341"/>
              <a:gd name="connsiteY6" fmla="*/ 36530 h 36529"/>
              <a:gd name="connsiteX7" fmla="*/ 21875 w 36341"/>
              <a:gd name="connsiteY7" fmla="*/ 36154 h 36529"/>
              <a:gd name="connsiteX8" fmla="*/ 18169 w 36341"/>
              <a:gd name="connsiteY8" fmla="*/ 9199 h 36529"/>
              <a:gd name="connsiteX9" fmla="*/ 27253 w 36341"/>
              <a:gd name="connsiteY9" fmla="*/ 18304 h 36529"/>
              <a:gd name="connsiteX10" fmla="*/ 18169 w 36341"/>
              <a:gd name="connsiteY10" fmla="*/ 27409 h 36529"/>
              <a:gd name="connsiteX11" fmla="*/ 9084 w 36341"/>
              <a:gd name="connsiteY11" fmla="*/ 18304 h 36529"/>
              <a:gd name="connsiteX12" fmla="*/ 18169 w 36341"/>
              <a:gd name="connsiteY12" fmla="*/ 9199 h 3652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36341" h="36529">
                <a:moveTo>
                  <a:pt x="21875" y="36154"/>
                </a:moveTo>
                <a:cubicBezTo>
                  <a:pt x="30492" y="34142"/>
                  <a:pt x="36526" y="26355"/>
                  <a:pt x="36338" y="17489"/>
                </a:cubicBezTo>
                <a:lnTo>
                  <a:pt x="36338" y="17489"/>
                </a:lnTo>
                <a:cubicBezTo>
                  <a:pt x="36456" y="11476"/>
                  <a:pt x="33331" y="5866"/>
                  <a:pt x="28162" y="2812"/>
                </a:cubicBezTo>
                <a:cubicBezTo>
                  <a:pt x="19547" y="-2592"/>
                  <a:pt x="8194" y="27"/>
                  <a:pt x="2802" y="8661"/>
                </a:cubicBezTo>
                <a:cubicBezTo>
                  <a:pt x="998" y="11549"/>
                  <a:pt x="29" y="14883"/>
                  <a:pt x="0" y="18290"/>
                </a:cubicBezTo>
                <a:cubicBezTo>
                  <a:pt x="1" y="28365"/>
                  <a:pt x="8151" y="36531"/>
                  <a:pt x="18203" y="36530"/>
                </a:cubicBezTo>
                <a:cubicBezTo>
                  <a:pt x="19436" y="36530"/>
                  <a:pt x="20667" y="36404"/>
                  <a:pt x="21875" y="36154"/>
                </a:cubicBezTo>
                <a:close/>
                <a:moveTo>
                  <a:pt x="18169" y="9199"/>
                </a:moveTo>
                <a:cubicBezTo>
                  <a:pt x="23186" y="9199"/>
                  <a:pt x="27253" y="13275"/>
                  <a:pt x="27253" y="18304"/>
                </a:cubicBezTo>
                <a:cubicBezTo>
                  <a:pt x="27253" y="23333"/>
                  <a:pt x="23186" y="27409"/>
                  <a:pt x="18169" y="27409"/>
                </a:cubicBezTo>
                <a:cubicBezTo>
                  <a:pt x="13151" y="27409"/>
                  <a:pt x="9084" y="23333"/>
                  <a:pt x="9084" y="18304"/>
                </a:cubicBezTo>
                <a:cubicBezTo>
                  <a:pt x="9084" y="13275"/>
                  <a:pt x="13151" y="9199"/>
                  <a:pt x="18169" y="9199"/>
                </a:cubicBezTo>
                <a:close/>
              </a:path>
            </a:pathLst>
          </a:custGeom>
          <a:solidFill>
            <a:schemeClr val="bg1">
              <a:lumMod val="65000"/>
            </a:schemeClr>
          </a:solidFill>
          <a:ln w="4465" cap="flat">
            <a:noFill/>
            <a:prstDash val="solid"/>
            <a:miter/>
          </a:ln>
        </xdr:spPr>
        <xdr:txBody>
          <a:bodyPr rtlCol="0" anchor="ctr"/>
          <a:lstStyle/>
          <a:p>
            <a:endParaRPr lang="ru-RU"/>
          </a:p>
        </xdr:txBody>
      </xdr:sp>
      <xdr:sp macro="" textlink="">
        <xdr:nvSpPr>
          <xdr:cNvPr id="47143" name="Freeform: Shape 47142">
            <a:extLst>
              <a:ext uri="{FF2B5EF4-FFF2-40B4-BE49-F238E27FC236}">
                <a16:creationId xmlns:a16="http://schemas.microsoft.com/office/drawing/2014/main" id="{00000000-0008-0000-0000-000027B80000}"/>
              </a:ext>
            </a:extLst>
          </xdr:cNvPr>
          <xdr:cNvSpPr/>
        </xdr:nvSpPr>
        <xdr:spPr>
          <a:xfrm>
            <a:off x="6374503" y="6816403"/>
            <a:ext cx="345256" cy="127470"/>
          </a:xfrm>
          <a:custGeom>
            <a:avLst/>
            <a:gdLst>
              <a:gd name="connsiteX0" fmla="*/ 331630 w 345256"/>
              <a:gd name="connsiteY0" fmla="*/ 127471 h 127470"/>
              <a:gd name="connsiteX1" fmla="*/ 345256 w 345256"/>
              <a:gd name="connsiteY1" fmla="*/ 113813 h 127470"/>
              <a:gd name="connsiteX2" fmla="*/ 345256 w 345256"/>
              <a:gd name="connsiteY2" fmla="*/ 13658 h 127470"/>
              <a:gd name="connsiteX3" fmla="*/ 331630 w 345256"/>
              <a:gd name="connsiteY3" fmla="*/ 0 h 127470"/>
              <a:gd name="connsiteX4" fmla="*/ 18169 w 345256"/>
              <a:gd name="connsiteY4" fmla="*/ 0 h 127470"/>
              <a:gd name="connsiteX5" fmla="*/ 0 w 345256"/>
              <a:gd name="connsiteY5" fmla="*/ 18210 h 127470"/>
              <a:gd name="connsiteX6" fmla="*/ 0 w 345256"/>
              <a:gd name="connsiteY6" fmla="*/ 109261 h 127470"/>
              <a:gd name="connsiteX7" fmla="*/ 18169 w 345256"/>
              <a:gd name="connsiteY7" fmla="*/ 127471 h 127470"/>
              <a:gd name="connsiteX8" fmla="*/ 9084 w 345256"/>
              <a:gd name="connsiteY8" fmla="*/ 21989 h 127470"/>
              <a:gd name="connsiteX9" fmla="*/ 21939 w 345256"/>
              <a:gd name="connsiteY9" fmla="*/ 9105 h 127470"/>
              <a:gd name="connsiteX10" fmla="*/ 327869 w 345256"/>
              <a:gd name="connsiteY10" fmla="*/ 9105 h 127470"/>
              <a:gd name="connsiteX11" fmla="*/ 336172 w 345256"/>
              <a:gd name="connsiteY11" fmla="*/ 17427 h 127470"/>
              <a:gd name="connsiteX12" fmla="*/ 336172 w 345256"/>
              <a:gd name="connsiteY12" fmla="*/ 110053 h 127470"/>
              <a:gd name="connsiteX13" fmla="*/ 327869 w 345256"/>
              <a:gd name="connsiteY13" fmla="*/ 118366 h 127470"/>
              <a:gd name="connsiteX14" fmla="*/ 21939 w 345256"/>
              <a:gd name="connsiteY14" fmla="*/ 118366 h 127470"/>
              <a:gd name="connsiteX15" fmla="*/ 9084 w 345256"/>
              <a:gd name="connsiteY15" fmla="*/ 105500 h 12747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345256" h="127470">
                <a:moveTo>
                  <a:pt x="331630" y="127471"/>
                </a:moveTo>
                <a:lnTo>
                  <a:pt x="345256" y="113813"/>
                </a:lnTo>
                <a:lnTo>
                  <a:pt x="345256" y="13658"/>
                </a:lnTo>
                <a:lnTo>
                  <a:pt x="331630" y="0"/>
                </a:lnTo>
                <a:lnTo>
                  <a:pt x="18169" y="0"/>
                </a:lnTo>
                <a:lnTo>
                  <a:pt x="0" y="18210"/>
                </a:lnTo>
                <a:lnTo>
                  <a:pt x="0" y="109261"/>
                </a:lnTo>
                <a:lnTo>
                  <a:pt x="18169" y="127471"/>
                </a:lnTo>
                <a:close/>
                <a:moveTo>
                  <a:pt x="9084" y="21989"/>
                </a:moveTo>
                <a:lnTo>
                  <a:pt x="21939" y="9105"/>
                </a:lnTo>
                <a:lnTo>
                  <a:pt x="327869" y="9105"/>
                </a:lnTo>
                <a:lnTo>
                  <a:pt x="336172" y="17427"/>
                </a:lnTo>
                <a:lnTo>
                  <a:pt x="336172" y="110053"/>
                </a:lnTo>
                <a:lnTo>
                  <a:pt x="327869" y="118366"/>
                </a:lnTo>
                <a:lnTo>
                  <a:pt x="21939" y="118366"/>
                </a:lnTo>
                <a:lnTo>
                  <a:pt x="9084" y="105500"/>
                </a:lnTo>
                <a:close/>
              </a:path>
            </a:pathLst>
          </a:custGeom>
          <a:solidFill>
            <a:schemeClr val="bg1">
              <a:lumMod val="65000"/>
            </a:schemeClr>
          </a:solidFill>
          <a:ln w="4465" cap="flat">
            <a:noFill/>
            <a:prstDash val="solid"/>
            <a:miter/>
          </a:ln>
        </xdr:spPr>
        <xdr:txBody>
          <a:bodyPr rtlCol="0" anchor="ctr"/>
          <a:lstStyle/>
          <a:p>
            <a:endParaRPr lang="ru-RU"/>
          </a:p>
        </xdr:txBody>
      </xdr:sp>
    </xdr:grpSp>
    <xdr:clientData/>
  </xdr:twoCellAnchor>
  <xdr:twoCellAnchor>
    <xdr:from>
      <xdr:col>20</xdr:col>
      <xdr:colOff>292473</xdr:colOff>
      <xdr:row>28</xdr:row>
      <xdr:rowOff>8962</xdr:rowOff>
    </xdr:from>
    <xdr:to>
      <xdr:col>20</xdr:col>
      <xdr:colOff>578721</xdr:colOff>
      <xdr:row>29</xdr:row>
      <xdr:rowOff>100850</xdr:rowOff>
    </xdr:to>
    <xdr:grpSp>
      <xdr:nvGrpSpPr>
        <xdr:cNvPr id="47144" name="Graphic 1064" descr="Bank outline">
          <a:extLst>
            <a:ext uri="{FF2B5EF4-FFF2-40B4-BE49-F238E27FC236}">
              <a16:creationId xmlns:a16="http://schemas.microsoft.com/office/drawing/2014/main" id="{00000000-0008-0000-0000-000028B80000}"/>
            </a:ext>
          </a:extLst>
        </xdr:cNvPr>
        <xdr:cNvGrpSpPr/>
      </xdr:nvGrpSpPr>
      <xdr:grpSpPr>
        <a:xfrm>
          <a:off x="8187640" y="5713379"/>
          <a:ext cx="286248" cy="282388"/>
          <a:chOff x="6397438" y="7904629"/>
          <a:chExt cx="723900" cy="685800"/>
        </a:xfrm>
        <a:solidFill>
          <a:srgbClr val="000000"/>
        </a:solidFill>
      </xdr:grpSpPr>
      <xdr:sp macro="" textlink="">
        <xdr:nvSpPr>
          <xdr:cNvPr id="47145" name="Freeform: Shape 47144">
            <a:extLst>
              <a:ext uri="{FF2B5EF4-FFF2-40B4-BE49-F238E27FC236}">
                <a16:creationId xmlns:a16="http://schemas.microsoft.com/office/drawing/2014/main" id="{00000000-0008-0000-0000-000029B80000}"/>
              </a:ext>
            </a:extLst>
          </xdr:cNvPr>
          <xdr:cNvSpPr/>
        </xdr:nvSpPr>
        <xdr:spPr>
          <a:xfrm>
            <a:off x="6721288" y="7990411"/>
            <a:ext cx="76200" cy="76200"/>
          </a:xfrm>
          <a:custGeom>
            <a:avLst/>
            <a:gdLst>
              <a:gd name="connsiteX0" fmla="*/ 38100 w 76200"/>
              <a:gd name="connsiteY0" fmla="*/ 0 h 76200"/>
              <a:gd name="connsiteX1" fmla="*/ 0 w 76200"/>
              <a:gd name="connsiteY1" fmla="*/ 38100 h 76200"/>
              <a:gd name="connsiteX2" fmla="*/ 38100 w 76200"/>
              <a:gd name="connsiteY2" fmla="*/ 76200 h 76200"/>
              <a:gd name="connsiteX3" fmla="*/ 76200 w 76200"/>
              <a:gd name="connsiteY3" fmla="*/ 38100 h 76200"/>
              <a:gd name="connsiteX4" fmla="*/ 38100 w 76200"/>
              <a:gd name="connsiteY4" fmla="*/ 0 h 76200"/>
              <a:gd name="connsiteX5" fmla="*/ 38100 w 76200"/>
              <a:gd name="connsiteY5" fmla="*/ 57150 h 76200"/>
              <a:gd name="connsiteX6" fmla="*/ 19050 w 76200"/>
              <a:gd name="connsiteY6" fmla="*/ 38100 h 76200"/>
              <a:gd name="connsiteX7" fmla="*/ 38100 w 76200"/>
              <a:gd name="connsiteY7" fmla="*/ 19050 h 76200"/>
              <a:gd name="connsiteX8" fmla="*/ 57150 w 76200"/>
              <a:gd name="connsiteY8" fmla="*/ 38100 h 76200"/>
              <a:gd name="connsiteX9" fmla="*/ 38119 w 76200"/>
              <a:gd name="connsiteY9" fmla="*/ 57169 h 76200"/>
              <a:gd name="connsiteX10" fmla="*/ 38100 w 76200"/>
              <a:gd name="connsiteY10" fmla="*/ 57169 h 762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76200" h="76200">
                <a:moveTo>
                  <a:pt x="38100" y="0"/>
                </a:moveTo>
                <a:cubicBezTo>
                  <a:pt x="17058" y="0"/>
                  <a:pt x="0" y="17058"/>
                  <a:pt x="0" y="38100"/>
                </a:cubicBezTo>
                <a:cubicBezTo>
                  <a:pt x="0" y="59142"/>
                  <a:pt x="17058" y="76200"/>
                  <a:pt x="38100" y="76200"/>
                </a:cubicBezTo>
                <a:cubicBezTo>
                  <a:pt x="59142" y="76200"/>
                  <a:pt x="76200" y="59142"/>
                  <a:pt x="76200" y="38100"/>
                </a:cubicBezTo>
                <a:cubicBezTo>
                  <a:pt x="76137" y="17084"/>
                  <a:pt x="59116" y="63"/>
                  <a:pt x="38100" y="0"/>
                </a:cubicBezTo>
                <a:close/>
                <a:moveTo>
                  <a:pt x="38100" y="57150"/>
                </a:moveTo>
                <a:cubicBezTo>
                  <a:pt x="27579" y="57150"/>
                  <a:pt x="19050" y="48621"/>
                  <a:pt x="19050" y="38100"/>
                </a:cubicBezTo>
                <a:cubicBezTo>
                  <a:pt x="19050" y="27579"/>
                  <a:pt x="27579" y="19050"/>
                  <a:pt x="38100" y="19050"/>
                </a:cubicBezTo>
                <a:cubicBezTo>
                  <a:pt x="48621" y="19050"/>
                  <a:pt x="57150" y="27579"/>
                  <a:pt x="57150" y="38100"/>
                </a:cubicBezTo>
                <a:cubicBezTo>
                  <a:pt x="57160" y="48621"/>
                  <a:pt x="48640" y="57159"/>
                  <a:pt x="38119" y="57169"/>
                </a:cubicBezTo>
                <a:cubicBezTo>
                  <a:pt x="38112" y="57169"/>
                  <a:pt x="38107" y="57169"/>
                  <a:pt x="38100" y="57169"/>
                </a:cubicBezTo>
                <a:close/>
              </a:path>
            </a:pathLst>
          </a:custGeom>
          <a:solidFill>
            <a:srgbClr val="000000"/>
          </a:solidFill>
          <a:ln w="9525" cap="flat">
            <a:solidFill>
              <a:schemeClr val="bg1">
                <a:lumMod val="75000"/>
              </a:schemeClr>
            </a:solidFill>
            <a:prstDash val="solid"/>
            <a:miter/>
          </a:ln>
        </xdr:spPr>
        <xdr:txBody>
          <a:bodyPr rtlCol="0" anchor="ctr"/>
          <a:lstStyle/>
          <a:p>
            <a:endParaRPr lang="ru-RU"/>
          </a:p>
        </xdr:txBody>
      </xdr:sp>
      <xdr:sp macro="" textlink="">
        <xdr:nvSpPr>
          <xdr:cNvPr id="47146" name="Freeform: Shape 47145">
            <a:extLst>
              <a:ext uri="{FF2B5EF4-FFF2-40B4-BE49-F238E27FC236}">
                <a16:creationId xmlns:a16="http://schemas.microsoft.com/office/drawing/2014/main" id="{00000000-0008-0000-0000-00002AB80000}"/>
              </a:ext>
            </a:extLst>
          </xdr:cNvPr>
          <xdr:cNvSpPr/>
        </xdr:nvSpPr>
        <xdr:spPr>
          <a:xfrm>
            <a:off x="6397438" y="7904629"/>
            <a:ext cx="723900" cy="685800"/>
          </a:xfrm>
          <a:custGeom>
            <a:avLst/>
            <a:gdLst>
              <a:gd name="connsiteX0" fmla="*/ 657225 w 723900"/>
              <a:gd name="connsiteY0" fmla="*/ 600275 h 685800"/>
              <a:gd name="connsiteX1" fmla="*/ 657225 w 723900"/>
              <a:gd name="connsiteY1" fmla="*/ 571500 h 685800"/>
              <a:gd name="connsiteX2" fmla="*/ 619125 w 723900"/>
              <a:gd name="connsiteY2" fmla="*/ 571500 h 685800"/>
              <a:gd name="connsiteX3" fmla="*/ 619125 w 723900"/>
              <a:gd name="connsiteY3" fmla="*/ 276225 h 685800"/>
              <a:gd name="connsiteX4" fmla="*/ 657225 w 723900"/>
              <a:gd name="connsiteY4" fmla="*/ 276225 h 685800"/>
              <a:gd name="connsiteX5" fmla="*/ 657225 w 723900"/>
              <a:gd name="connsiteY5" fmla="*/ 228600 h 685800"/>
              <a:gd name="connsiteX6" fmla="*/ 704850 w 723900"/>
              <a:gd name="connsiteY6" fmla="*/ 228600 h 685800"/>
              <a:gd name="connsiteX7" fmla="*/ 704850 w 723900"/>
              <a:gd name="connsiteY7" fmla="*/ 209550 h 685800"/>
              <a:gd name="connsiteX8" fmla="*/ 361950 w 723900"/>
              <a:gd name="connsiteY8" fmla="*/ 0 h 685800"/>
              <a:gd name="connsiteX9" fmla="*/ 19050 w 723900"/>
              <a:gd name="connsiteY9" fmla="*/ 209550 h 685800"/>
              <a:gd name="connsiteX10" fmla="*/ 19050 w 723900"/>
              <a:gd name="connsiteY10" fmla="*/ 228600 h 685800"/>
              <a:gd name="connsiteX11" fmla="*/ 66675 w 723900"/>
              <a:gd name="connsiteY11" fmla="*/ 228600 h 685800"/>
              <a:gd name="connsiteX12" fmla="*/ 66675 w 723900"/>
              <a:gd name="connsiteY12" fmla="*/ 276225 h 685800"/>
              <a:gd name="connsiteX13" fmla="*/ 104775 w 723900"/>
              <a:gd name="connsiteY13" fmla="*/ 276225 h 685800"/>
              <a:gd name="connsiteX14" fmla="*/ 104775 w 723900"/>
              <a:gd name="connsiteY14" fmla="*/ 571500 h 685800"/>
              <a:gd name="connsiteX15" fmla="*/ 66675 w 723900"/>
              <a:gd name="connsiteY15" fmla="*/ 571500 h 685800"/>
              <a:gd name="connsiteX16" fmla="*/ 66675 w 723900"/>
              <a:gd name="connsiteY16" fmla="*/ 600275 h 685800"/>
              <a:gd name="connsiteX17" fmla="*/ 0 w 723900"/>
              <a:gd name="connsiteY17" fmla="*/ 647900 h 685800"/>
              <a:gd name="connsiteX18" fmla="*/ 0 w 723900"/>
              <a:gd name="connsiteY18" fmla="*/ 685800 h 685800"/>
              <a:gd name="connsiteX19" fmla="*/ 723900 w 723900"/>
              <a:gd name="connsiteY19" fmla="*/ 685800 h 685800"/>
              <a:gd name="connsiteX20" fmla="*/ 723900 w 723900"/>
              <a:gd name="connsiteY20" fmla="*/ 647910 h 685800"/>
              <a:gd name="connsiteX21" fmla="*/ 600075 w 723900"/>
              <a:gd name="connsiteY21" fmla="*/ 571500 h 685800"/>
              <a:gd name="connsiteX22" fmla="*/ 581025 w 723900"/>
              <a:gd name="connsiteY22" fmla="*/ 571500 h 685800"/>
              <a:gd name="connsiteX23" fmla="*/ 581025 w 723900"/>
              <a:gd name="connsiteY23" fmla="*/ 276225 h 685800"/>
              <a:gd name="connsiteX24" fmla="*/ 600075 w 723900"/>
              <a:gd name="connsiteY24" fmla="*/ 276225 h 685800"/>
              <a:gd name="connsiteX25" fmla="*/ 161925 w 723900"/>
              <a:gd name="connsiteY25" fmla="*/ 276225 h 685800"/>
              <a:gd name="connsiteX26" fmla="*/ 219075 w 723900"/>
              <a:gd name="connsiteY26" fmla="*/ 276225 h 685800"/>
              <a:gd name="connsiteX27" fmla="*/ 219075 w 723900"/>
              <a:gd name="connsiteY27" fmla="*/ 571500 h 685800"/>
              <a:gd name="connsiteX28" fmla="*/ 161925 w 723900"/>
              <a:gd name="connsiteY28" fmla="*/ 571500 h 685800"/>
              <a:gd name="connsiteX29" fmla="*/ 238125 w 723900"/>
              <a:gd name="connsiteY29" fmla="*/ 276225 h 685800"/>
              <a:gd name="connsiteX30" fmla="*/ 257175 w 723900"/>
              <a:gd name="connsiteY30" fmla="*/ 276225 h 685800"/>
              <a:gd name="connsiteX31" fmla="*/ 257175 w 723900"/>
              <a:gd name="connsiteY31" fmla="*/ 571500 h 685800"/>
              <a:gd name="connsiteX32" fmla="*/ 238125 w 723900"/>
              <a:gd name="connsiteY32" fmla="*/ 571500 h 685800"/>
              <a:gd name="connsiteX33" fmla="*/ 276225 w 723900"/>
              <a:gd name="connsiteY33" fmla="*/ 276225 h 685800"/>
              <a:gd name="connsiteX34" fmla="*/ 333375 w 723900"/>
              <a:gd name="connsiteY34" fmla="*/ 276225 h 685800"/>
              <a:gd name="connsiteX35" fmla="*/ 333375 w 723900"/>
              <a:gd name="connsiteY35" fmla="*/ 571500 h 685800"/>
              <a:gd name="connsiteX36" fmla="*/ 276225 w 723900"/>
              <a:gd name="connsiteY36" fmla="*/ 571500 h 685800"/>
              <a:gd name="connsiteX37" fmla="*/ 352425 w 723900"/>
              <a:gd name="connsiteY37" fmla="*/ 276225 h 685800"/>
              <a:gd name="connsiteX38" fmla="*/ 371475 w 723900"/>
              <a:gd name="connsiteY38" fmla="*/ 276225 h 685800"/>
              <a:gd name="connsiteX39" fmla="*/ 371475 w 723900"/>
              <a:gd name="connsiteY39" fmla="*/ 571500 h 685800"/>
              <a:gd name="connsiteX40" fmla="*/ 352425 w 723900"/>
              <a:gd name="connsiteY40" fmla="*/ 571500 h 685800"/>
              <a:gd name="connsiteX41" fmla="*/ 390525 w 723900"/>
              <a:gd name="connsiteY41" fmla="*/ 276225 h 685800"/>
              <a:gd name="connsiteX42" fmla="*/ 447675 w 723900"/>
              <a:gd name="connsiteY42" fmla="*/ 276225 h 685800"/>
              <a:gd name="connsiteX43" fmla="*/ 447675 w 723900"/>
              <a:gd name="connsiteY43" fmla="*/ 571500 h 685800"/>
              <a:gd name="connsiteX44" fmla="*/ 390525 w 723900"/>
              <a:gd name="connsiteY44" fmla="*/ 571500 h 685800"/>
              <a:gd name="connsiteX45" fmla="*/ 466725 w 723900"/>
              <a:gd name="connsiteY45" fmla="*/ 276225 h 685800"/>
              <a:gd name="connsiteX46" fmla="*/ 485775 w 723900"/>
              <a:gd name="connsiteY46" fmla="*/ 276225 h 685800"/>
              <a:gd name="connsiteX47" fmla="*/ 485775 w 723900"/>
              <a:gd name="connsiteY47" fmla="*/ 571500 h 685800"/>
              <a:gd name="connsiteX48" fmla="*/ 466725 w 723900"/>
              <a:gd name="connsiteY48" fmla="*/ 571500 h 685800"/>
              <a:gd name="connsiteX49" fmla="*/ 504825 w 723900"/>
              <a:gd name="connsiteY49" fmla="*/ 276225 h 685800"/>
              <a:gd name="connsiteX50" fmla="*/ 561975 w 723900"/>
              <a:gd name="connsiteY50" fmla="*/ 276225 h 685800"/>
              <a:gd name="connsiteX51" fmla="*/ 561975 w 723900"/>
              <a:gd name="connsiteY51" fmla="*/ 571500 h 685800"/>
              <a:gd name="connsiteX52" fmla="*/ 504825 w 723900"/>
              <a:gd name="connsiteY52" fmla="*/ 571500 h 685800"/>
              <a:gd name="connsiteX53" fmla="*/ 55874 w 723900"/>
              <a:gd name="connsiteY53" fmla="*/ 209369 h 685800"/>
              <a:gd name="connsiteX54" fmla="*/ 361950 w 723900"/>
              <a:gd name="connsiteY54" fmla="*/ 22355 h 685800"/>
              <a:gd name="connsiteX55" fmla="*/ 668026 w 723900"/>
              <a:gd name="connsiteY55" fmla="*/ 209369 h 685800"/>
              <a:gd name="connsiteX56" fmla="*/ 668087 w 723900"/>
              <a:gd name="connsiteY56" fmla="*/ 209489 h 685800"/>
              <a:gd name="connsiteX57" fmla="*/ 668026 w 723900"/>
              <a:gd name="connsiteY57" fmla="*/ 209550 h 685800"/>
              <a:gd name="connsiteX58" fmla="*/ 55931 w 723900"/>
              <a:gd name="connsiteY58" fmla="*/ 209550 h 685800"/>
              <a:gd name="connsiteX59" fmla="*/ 55840 w 723900"/>
              <a:gd name="connsiteY59" fmla="*/ 209432 h 685800"/>
              <a:gd name="connsiteX60" fmla="*/ 55874 w 723900"/>
              <a:gd name="connsiteY60" fmla="*/ 209369 h 685800"/>
              <a:gd name="connsiteX61" fmla="*/ 85725 w 723900"/>
              <a:gd name="connsiteY61" fmla="*/ 228600 h 685800"/>
              <a:gd name="connsiteX62" fmla="*/ 638175 w 723900"/>
              <a:gd name="connsiteY62" fmla="*/ 228600 h 685800"/>
              <a:gd name="connsiteX63" fmla="*/ 638175 w 723900"/>
              <a:gd name="connsiteY63" fmla="*/ 257175 h 685800"/>
              <a:gd name="connsiteX64" fmla="*/ 85725 w 723900"/>
              <a:gd name="connsiteY64" fmla="*/ 257175 h 685800"/>
              <a:gd name="connsiteX65" fmla="*/ 123825 w 723900"/>
              <a:gd name="connsiteY65" fmla="*/ 276225 h 685800"/>
              <a:gd name="connsiteX66" fmla="*/ 142875 w 723900"/>
              <a:gd name="connsiteY66" fmla="*/ 276225 h 685800"/>
              <a:gd name="connsiteX67" fmla="*/ 142875 w 723900"/>
              <a:gd name="connsiteY67" fmla="*/ 571500 h 685800"/>
              <a:gd name="connsiteX68" fmla="*/ 123825 w 723900"/>
              <a:gd name="connsiteY68" fmla="*/ 571500 h 685800"/>
              <a:gd name="connsiteX69" fmla="*/ 85725 w 723900"/>
              <a:gd name="connsiteY69" fmla="*/ 610076 h 685800"/>
              <a:gd name="connsiteX70" fmla="*/ 85725 w 723900"/>
              <a:gd name="connsiteY70" fmla="*/ 590550 h 685800"/>
              <a:gd name="connsiteX71" fmla="*/ 638175 w 723900"/>
              <a:gd name="connsiteY71" fmla="*/ 590550 h 685800"/>
              <a:gd name="connsiteX72" fmla="*/ 638175 w 723900"/>
              <a:gd name="connsiteY72" fmla="*/ 610076 h 685800"/>
              <a:gd name="connsiteX73" fmla="*/ 646147 w 723900"/>
              <a:gd name="connsiteY73" fmla="*/ 615791 h 685800"/>
              <a:gd name="connsiteX74" fmla="*/ 650834 w 723900"/>
              <a:gd name="connsiteY74" fmla="*/ 619144 h 685800"/>
              <a:gd name="connsiteX75" fmla="*/ 73066 w 723900"/>
              <a:gd name="connsiteY75" fmla="*/ 619144 h 685800"/>
              <a:gd name="connsiteX76" fmla="*/ 77762 w 723900"/>
              <a:gd name="connsiteY76" fmla="*/ 615791 h 685800"/>
              <a:gd name="connsiteX77" fmla="*/ 704850 w 723900"/>
              <a:gd name="connsiteY77" fmla="*/ 666750 h 685800"/>
              <a:gd name="connsiteX78" fmla="*/ 19050 w 723900"/>
              <a:gd name="connsiteY78" fmla="*/ 666750 h 685800"/>
              <a:gd name="connsiteX79" fmla="*/ 19050 w 723900"/>
              <a:gd name="connsiteY79" fmla="*/ 657720 h 685800"/>
              <a:gd name="connsiteX80" fmla="*/ 46396 w 723900"/>
              <a:gd name="connsiteY80" fmla="*/ 638175 h 685800"/>
              <a:gd name="connsiteX81" fmla="*/ 677551 w 723900"/>
              <a:gd name="connsiteY81" fmla="*/ 638175 h 685800"/>
              <a:gd name="connsiteX82" fmla="*/ 704850 w 723900"/>
              <a:gd name="connsiteY82" fmla="*/ 657720 h 6858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Lst>
            <a:rect l="l" t="t" r="r" b="b"/>
            <a:pathLst>
              <a:path w="723900" h="685800">
                <a:moveTo>
                  <a:pt x="657225" y="600275"/>
                </a:moveTo>
                <a:lnTo>
                  <a:pt x="657225" y="571500"/>
                </a:lnTo>
                <a:lnTo>
                  <a:pt x="619125" y="571500"/>
                </a:lnTo>
                <a:lnTo>
                  <a:pt x="619125" y="276225"/>
                </a:lnTo>
                <a:lnTo>
                  <a:pt x="657225" y="276225"/>
                </a:lnTo>
                <a:lnTo>
                  <a:pt x="657225" y="228600"/>
                </a:lnTo>
                <a:lnTo>
                  <a:pt x="704850" y="228600"/>
                </a:lnTo>
                <a:lnTo>
                  <a:pt x="704850" y="209550"/>
                </a:lnTo>
                <a:lnTo>
                  <a:pt x="361950" y="0"/>
                </a:lnTo>
                <a:lnTo>
                  <a:pt x="19050" y="209550"/>
                </a:lnTo>
                <a:lnTo>
                  <a:pt x="19050" y="228600"/>
                </a:lnTo>
                <a:lnTo>
                  <a:pt x="66675" y="228600"/>
                </a:lnTo>
                <a:lnTo>
                  <a:pt x="66675" y="276225"/>
                </a:lnTo>
                <a:lnTo>
                  <a:pt x="104775" y="276225"/>
                </a:lnTo>
                <a:lnTo>
                  <a:pt x="104775" y="571500"/>
                </a:lnTo>
                <a:lnTo>
                  <a:pt x="66675" y="571500"/>
                </a:lnTo>
                <a:lnTo>
                  <a:pt x="66675" y="600275"/>
                </a:lnTo>
                <a:lnTo>
                  <a:pt x="0" y="647900"/>
                </a:lnTo>
                <a:lnTo>
                  <a:pt x="0" y="685800"/>
                </a:lnTo>
                <a:lnTo>
                  <a:pt x="723900" y="685800"/>
                </a:lnTo>
                <a:lnTo>
                  <a:pt x="723900" y="647910"/>
                </a:lnTo>
                <a:close/>
                <a:moveTo>
                  <a:pt x="600075" y="571500"/>
                </a:moveTo>
                <a:lnTo>
                  <a:pt x="581025" y="571500"/>
                </a:lnTo>
                <a:lnTo>
                  <a:pt x="581025" y="276225"/>
                </a:lnTo>
                <a:lnTo>
                  <a:pt x="600075" y="276225"/>
                </a:lnTo>
                <a:close/>
                <a:moveTo>
                  <a:pt x="161925" y="276225"/>
                </a:moveTo>
                <a:lnTo>
                  <a:pt x="219075" y="276225"/>
                </a:lnTo>
                <a:lnTo>
                  <a:pt x="219075" y="571500"/>
                </a:lnTo>
                <a:lnTo>
                  <a:pt x="161925" y="571500"/>
                </a:lnTo>
                <a:close/>
                <a:moveTo>
                  <a:pt x="238125" y="276225"/>
                </a:moveTo>
                <a:lnTo>
                  <a:pt x="257175" y="276225"/>
                </a:lnTo>
                <a:lnTo>
                  <a:pt x="257175" y="571500"/>
                </a:lnTo>
                <a:lnTo>
                  <a:pt x="238125" y="571500"/>
                </a:lnTo>
                <a:close/>
                <a:moveTo>
                  <a:pt x="276225" y="276225"/>
                </a:moveTo>
                <a:lnTo>
                  <a:pt x="333375" y="276225"/>
                </a:lnTo>
                <a:lnTo>
                  <a:pt x="333375" y="571500"/>
                </a:lnTo>
                <a:lnTo>
                  <a:pt x="276225" y="571500"/>
                </a:lnTo>
                <a:close/>
                <a:moveTo>
                  <a:pt x="352425" y="276225"/>
                </a:moveTo>
                <a:lnTo>
                  <a:pt x="371475" y="276225"/>
                </a:lnTo>
                <a:lnTo>
                  <a:pt x="371475" y="571500"/>
                </a:lnTo>
                <a:lnTo>
                  <a:pt x="352425" y="571500"/>
                </a:lnTo>
                <a:close/>
                <a:moveTo>
                  <a:pt x="390525" y="276225"/>
                </a:moveTo>
                <a:lnTo>
                  <a:pt x="447675" y="276225"/>
                </a:lnTo>
                <a:lnTo>
                  <a:pt x="447675" y="571500"/>
                </a:lnTo>
                <a:lnTo>
                  <a:pt x="390525" y="571500"/>
                </a:lnTo>
                <a:close/>
                <a:moveTo>
                  <a:pt x="466725" y="276225"/>
                </a:moveTo>
                <a:lnTo>
                  <a:pt x="485775" y="276225"/>
                </a:lnTo>
                <a:lnTo>
                  <a:pt x="485775" y="571500"/>
                </a:lnTo>
                <a:lnTo>
                  <a:pt x="466725" y="571500"/>
                </a:lnTo>
                <a:close/>
                <a:moveTo>
                  <a:pt x="504825" y="276225"/>
                </a:moveTo>
                <a:lnTo>
                  <a:pt x="561975" y="276225"/>
                </a:lnTo>
                <a:lnTo>
                  <a:pt x="561975" y="571500"/>
                </a:lnTo>
                <a:lnTo>
                  <a:pt x="504825" y="571500"/>
                </a:lnTo>
                <a:close/>
                <a:moveTo>
                  <a:pt x="55874" y="209369"/>
                </a:moveTo>
                <a:lnTo>
                  <a:pt x="361950" y="22355"/>
                </a:lnTo>
                <a:lnTo>
                  <a:pt x="668026" y="209369"/>
                </a:lnTo>
                <a:cubicBezTo>
                  <a:pt x="668077" y="209385"/>
                  <a:pt x="668104" y="209440"/>
                  <a:pt x="668087" y="209489"/>
                </a:cubicBezTo>
                <a:cubicBezTo>
                  <a:pt x="668078" y="209518"/>
                  <a:pt x="668055" y="209540"/>
                  <a:pt x="668026" y="209550"/>
                </a:cubicBezTo>
                <a:lnTo>
                  <a:pt x="55931" y="209550"/>
                </a:lnTo>
                <a:cubicBezTo>
                  <a:pt x="55874" y="209542"/>
                  <a:pt x="55833" y="209490"/>
                  <a:pt x="55840" y="209432"/>
                </a:cubicBezTo>
                <a:cubicBezTo>
                  <a:pt x="55844" y="209408"/>
                  <a:pt x="55856" y="209385"/>
                  <a:pt x="55874" y="209369"/>
                </a:cubicBezTo>
                <a:close/>
                <a:moveTo>
                  <a:pt x="85725" y="228600"/>
                </a:moveTo>
                <a:lnTo>
                  <a:pt x="638175" y="228600"/>
                </a:lnTo>
                <a:lnTo>
                  <a:pt x="638175" y="257175"/>
                </a:lnTo>
                <a:lnTo>
                  <a:pt x="85725" y="257175"/>
                </a:lnTo>
                <a:close/>
                <a:moveTo>
                  <a:pt x="123825" y="276225"/>
                </a:moveTo>
                <a:lnTo>
                  <a:pt x="142875" y="276225"/>
                </a:lnTo>
                <a:lnTo>
                  <a:pt x="142875" y="571500"/>
                </a:lnTo>
                <a:lnTo>
                  <a:pt x="123825" y="571500"/>
                </a:lnTo>
                <a:close/>
                <a:moveTo>
                  <a:pt x="85725" y="610076"/>
                </a:moveTo>
                <a:lnTo>
                  <a:pt x="85725" y="590550"/>
                </a:lnTo>
                <a:lnTo>
                  <a:pt x="638175" y="590550"/>
                </a:lnTo>
                <a:lnTo>
                  <a:pt x="638175" y="610076"/>
                </a:lnTo>
                <a:lnTo>
                  <a:pt x="646147" y="615791"/>
                </a:lnTo>
                <a:lnTo>
                  <a:pt x="650834" y="619144"/>
                </a:lnTo>
                <a:lnTo>
                  <a:pt x="73066" y="619144"/>
                </a:lnTo>
                <a:lnTo>
                  <a:pt x="77762" y="615791"/>
                </a:lnTo>
                <a:close/>
                <a:moveTo>
                  <a:pt x="704850" y="666750"/>
                </a:moveTo>
                <a:lnTo>
                  <a:pt x="19050" y="666750"/>
                </a:lnTo>
                <a:lnTo>
                  <a:pt x="19050" y="657720"/>
                </a:lnTo>
                <a:lnTo>
                  <a:pt x="46396" y="638175"/>
                </a:lnTo>
                <a:lnTo>
                  <a:pt x="677551" y="638175"/>
                </a:lnTo>
                <a:lnTo>
                  <a:pt x="704850" y="657720"/>
                </a:lnTo>
                <a:close/>
              </a:path>
            </a:pathLst>
          </a:custGeom>
          <a:solidFill>
            <a:srgbClr val="000000"/>
          </a:solidFill>
          <a:ln w="9525" cap="flat">
            <a:solidFill>
              <a:schemeClr val="bg1">
                <a:lumMod val="75000"/>
              </a:schemeClr>
            </a:solidFill>
            <a:prstDash val="solid"/>
            <a:miter/>
          </a:ln>
        </xdr:spPr>
        <xdr:txBody>
          <a:bodyPr rtlCol="0" anchor="ctr"/>
          <a:lstStyle/>
          <a:p>
            <a:endParaRPr lang="ru-RU"/>
          </a:p>
        </xdr:txBody>
      </xdr:sp>
    </xdr:grpSp>
    <xdr:clientData/>
  </xdr:twoCellAnchor>
  <xdr:twoCellAnchor>
    <xdr:from>
      <xdr:col>19</xdr:col>
      <xdr:colOff>564776</xdr:colOff>
      <xdr:row>29</xdr:row>
      <xdr:rowOff>116537</xdr:rowOff>
    </xdr:from>
    <xdr:to>
      <xdr:col>22</xdr:col>
      <xdr:colOff>0</xdr:colOff>
      <xdr:row>31</xdr:row>
      <xdr:rowOff>71714</xdr:rowOff>
    </xdr:to>
    <xdr:sp macro="" textlink="ProcessingA!A24">
      <xdr:nvSpPr>
        <xdr:cNvPr id="47147" name="TextBox 47146">
          <a:extLst>
            <a:ext uri="{FF2B5EF4-FFF2-40B4-BE49-F238E27FC236}">
              <a16:creationId xmlns:a16="http://schemas.microsoft.com/office/drawing/2014/main" id="{00000000-0008-0000-0000-00002BB80000}"/>
            </a:ext>
          </a:extLst>
        </xdr:cNvPr>
        <xdr:cNvSpPr txBox="1"/>
      </xdr:nvSpPr>
      <xdr:spPr>
        <a:xfrm>
          <a:off x="8085716" y="5854397"/>
          <a:ext cx="1264024" cy="320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26062A8-F5A3-4818-B6C5-17184CC5B54F}" type="TxLink">
            <a:rPr lang="en-US" sz="1400" b="0" i="0" u="none" strike="noStrike">
              <a:solidFill>
                <a:srgbClr val="000000"/>
              </a:solidFill>
              <a:latin typeface="Calibri"/>
              <a:cs typeface="Calibri"/>
            </a:rPr>
            <a:pPr/>
            <a:t>Bank Account</a:t>
          </a:fld>
          <a:endParaRPr lang="ru-RU" sz="1400" b="0"/>
        </a:p>
      </xdr:txBody>
    </xdr:sp>
    <xdr:clientData/>
  </xdr:twoCellAnchor>
  <xdr:twoCellAnchor>
    <xdr:from>
      <xdr:col>16</xdr:col>
      <xdr:colOff>537882</xdr:colOff>
      <xdr:row>29</xdr:row>
      <xdr:rowOff>116537</xdr:rowOff>
    </xdr:from>
    <xdr:to>
      <xdr:col>18</xdr:col>
      <xdr:colOff>582706</xdr:colOff>
      <xdr:row>31</xdr:row>
      <xdr:rowOff>71714</xdr:rowOff>
    </xdr:to>
    <xdr:sp macro="" textlink="ProcessingA!A23">
      <xdr:nvSpPr>
        <xdr:cNvPr id="47149" name="TextBox 47148">
          <a:extLst>
            <a:ext uri="{FF2B5EF4-FFF2-40B4-BE49-F238E27FC236}">
              <a16:creationId xmlns:a16="http://schemas.microsoft.com/office/drawing/2014/main" id="{00000000-0008-0000-0000-00002DB80000}"/>
            </a:ext>
          </a:extLst>
        </xdr:cNvPr>
        <xdr:cNvSpPr txBox="1"/>
      </xdr:nvSpPr>
      <xdr:spPr>
        <a:xfrm>
          <a:off x="6230022" y="5854397"/>
          <a:ext cx="1264024" cy="320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0AA637A-C5A6-4981-864C-27CF9AA55134}" type="TxLink">
            <a:rPr lang="en-US" sz="1400" b="0" i="0" u="none" strike="noStrike">
              <a:solidFill>
                <a:srgbClr val="000000"/>
              </a:solidFill>
              <a:latin typeface="Calibri"/>
              <a:cs typeface="Calibri"/>
            </a:rPr>
            <a:pPr/>
            <a:t>Credit Card</a:t>
          </a:fld>
          <a:endParaRPr lang="ru-RU" sz="1800" b="0"/>
        </a:p>
      </xdr:txBody>
    </xdr:sp>
    <xdr:clientData/>
  </xdr:twoCellAnchor>
  <xdr:twoCellAnchor>
    <xdr:from>
      <xdr:col>17</xdr:col>
      <xdr:colOff>192937</xdr:colOff>
      <xdr:row>28</xdr:row>
      <xdr:rowOff>23547</xdr:rowOff>
    </xdr:from>
    <xdr:to>
      <xdr:col>17</xdr:col>
      <xdr:colOff>544260</xdr:colOff>
      <xdr:row>29</xdr:row>
      <xdr:rowOff>89224</xdr:rowOff>
    </xdr:to>
    <xdr:grpSp>
      <xdr:nvGrpSpPr>
        <xdr:cNvPr id="47151" name="Рисунок 120" descr="Кредитная карта контур">
          <a:extLst>
            <a:ext uri="{FF2B5EF4-FFF2-40B4-BE49-F238E27FC236}">
              <a16:creationId xmlns:a16="http://schemas.microsoft.com/office/drawing/2014/main" id="{00000000-0008-0000-0000-00002FB80000}"/>
            </a:ext>
          </a:extLst>
        </xdr:cNvPr>
        <xdr:cNvGrpSpPr/>
      </xdr:nvGrpSpPr>
      <xdr:grpSpPr>
        <a:xfrm>
          <a:off x="6310104" y="5727964"/>
          <a:ext cx="351323" cy="256177"/>
          <a:chOff x="6495125" y="5124465"/>
          <a:chExt cx="351323" cy="244971"/>
        </a:xfrm>
        <a:solidFill>
          <a:schemeClr val="bg1">
            <a:lumMod val="65000"/>
          </a:schemeClr>
        </a:solidFill>
      </xdr:grpSpPr>
      <xdr:sp macro="" textlink="">
        <xdr:nvSpPr>
          <xdr:cNvPr id="47152" name="Freeform: Shape 47151">
            <a:extLst>
              <a:ext uri="{FF2B5EF4-FFF2-40B4-BE49-F238E27FC236}">
                <a16:creationId xmlns:a16="http://schemas.microsoft.com/office/drawing/2014/main" id="{00000000-0008-0000-0000-000030B80000}"/>
              </a:ext>
            </a:extLst>
          </xdr:cNvPr>
          <xdr:cNvSpPr/>
        </xdr:nvSpPr>
        <xdr:spPr>
          <a:xfrm>
            <a:off x="6495125" y="5124465"/>
            <a:ext cx="351323" cy="244971"/>
          </a:xfrm>
          <a:custGeom>
            <a:avLst/>
            <a:gdLst>
              <a:gd name="connsiteX0" fmla="*/ 333307 w 351323"/>
              <a:gd name="connsiteY0" fmla="*/ 0 h 244971"/>
              <a:gd name="connsiteX1" fmla="*/ 18017 w 351323"/>
              <a:gd name="connsiteY1" fmla="*/ 0 h 244971"/>
              <a:gd name="connsiteX2" fmla="*/ 0 w 351323"/>
              <a:gd name="connsiteY2" fmla="*/ 18146 h 244971"/>
              <a:gd name="connsiteX3" fmla="*/ 0 w 351323"/>
              <a:gd name="connsiteY3" fmla="*/ 226825 h 244971"/>
              <a:gd name="connsiteX4" fmla="*/ 18017 w 351323"/>
              <a:gd name="connsiteY4" fmla="*/ 244971 h 244971"/>
              <a:gd name="connsiteX5" fmla="*/ 333307 w 351323"/>
              <a:gd name="connsiteY5" fmla="*/ 244971 h 244971"/>
              <a:gd name="connsiteX6" fmla="*/ 351323 w 351323"/>
              <a:gd name="connsiteY6" fmla="*/ 226825 h 244971"/>
              <a:gd name="connsiteX7" fmla="*/ 351323 w 351323"/>
              <a:gd name="connsiteY7" fmla="*/ 18146 h 244971"/>
              <a:gd name="connsiteX8" fmla="*/ 333307 w 351323"/>
              <a:gd name="connsiteY8" fmla="*/ 0 h 244971"/>
              <a:gd name="connsiteX9" fmla="*/ 18017 w 351323"/>
              <a:gd name="connsiteY9" fmla="*/ 9073 h 244971"/>
              <a:gd name="connsiteX10" fmla="*/ 333307 w 351323"/>
              <a:gd name="connsiteY10" fmla="*/ 9073 h 244971"/>
              <a:gd name="connsiteX11" fmla="*/ 342315 w 351323"/>
              <a:gd name="connsiteY11" fmla="*/ 18146 h 244971"/>
              <a:gd name="connsiteX12" fmla="*/ 342315 w 351323"/>
              <a:gd name="connsiteY12" fmla="*/ 95267 h 244971"/>
              <a:gd name="connsiteX13" fmla="*/ 9008 w 351323"/>
              <a:gd name="connsiteY13" fmla="*/ 95267 h 244971"/>
              <a:gd name="connsiteX14" fmla="*/ 9008 w 351323"/>
              <a:gd name="connsiteY14" fmla="*/ 18146 h 244971"/>
              <a:gd name="connsiteX15" fmla="*/ 18017 w 351323"/>
              <a:gd name="connsiteY15" fmla="*/ 9073 h 244971"/>
              <a:gd name="connsiteX16" fmla="*/ 342315 w 351323"/>
              <a:gd name="connsiteY16" fmla="*/ 104340 h 244971"/>
              <a:gd name="connsiteX17" fmla="*/ 342315 w 351323"/>
              <a:gd name="connsiteY17" fmla="*/ 140632 h 244971"/>
              <a:gd name="connsiteX18" fmla="*/ 9008 w 351323"/>
              <a:gd name="connsiteY18" fmla="*/ 140632 h 244971"/>
              <a:gd name="connsiteX19" fmla="*/ 9008 w 351323"/>
              <a:gd name="connsiteY19" fmla="*/ 104340 h 244971"/>
              <a:gd name="connsiteX20" fmla="*/ 333307 w 351323"/>
              <a:gd name="connsiteY20" fmla="*/ 235898 h 244971"/>
              <a:gd name="connsiteX21" fmla="*/ 18017 w 351323"/>
              <a:gd name="connsiteY21" fmla="*/ 235898 h 244971"/>
              <a:gd name="connsiteX22" fmla="*/ 9008 w 351323"/>
              <a:gd name="connsiteY22" fmla="*/ 226825 h 244971"/>
              <a:gd name="connsiteX23" fmla="*/ 9008 w 351323"/>
              <a:gd name="connsiteY23" fmla="*/ 149705 h 244971"/>
              <a:gd name="connsiteX24" fmla="*/ 342315 w 351323"/>
              <a:gd name="connsiteY24" fmla="*/ 149705 h 244971"/>
              <a:gd name="connsiteX25" fmla="*/ 342315 w 351323"/>
              <a:gd name="connsiteY25" fmla="*/ 226825 h 244971"/>
              <a:gd name="connsiteX26" fmla="*/ 333307 w 351323"/>
              <a:gd name="connsiteY26" fmla="*/ 235898 h 24497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Lst>
            <a:rect l="l" t="t" r="r" b="b"/>
            <a:pathLst>
              <a:path w="351323" h="244971">
                <a:moveTo>
                  <a:pt x="333307" y="0"/>
                </a:moveTo>
                <a:lnTo>
                  <a:pt x="18017" y="0"/>
                </a:lnTo>
                <a:cubicBezTo>
                  <a:pt x="8066" y="0"/>
                  <a:pt x="0" y="8124"/>
                  <a:pt x="0" y="18146"/>
                </a:cubicBezTo>
                <a:lnTo>
                  <a:pt x="0" y="226825"/>
                </a:lnTo>
                <a:cubicBezTo>
                  <a:pt x="0" y="236847"/>
                  <a:pt x="8066" y="244971"/>
                  <a:pt x="18017" y="244971"/>
                </a:cubicBezTo>
                <a:lnTo>
                  <a:pt x="333307" y="244971"/>
                </a:lnTo>
                <a:cubicBezTo>
                  <a:pt x="343257" y="244971"/>
                  <a:pt x="351323" y="236847"/>
                  <a:pt x="351323" y="226825"/>
                </a:cubicBezTo>
                <a:lnTo>
                  <a:pt x="351323" y="18146"/>
                </a:lnTo>
                <a:cubicBezTo>
                  <a:pt x="351323" y="8124"/>
                  <a:pt x="343257" y="0"/>
                  <a:pt x="333307" y="0"/>
                </a:cubicBezTo>
                <a:close/>
                <a:moveTo>
                  <a:pt x="18017" y="9073"/>
                </a:moveTo>
                <a:lnTo>
                  <a:pt x="333307" y="9073"/>
                </a:lnTo>
                <a:cubicBezTo>
                  <a:pt x="338282" y="9073"/>
                  <a:pt x="342315" y="13135"/>
                  <a:pt x="342315" y="18146"/>
                </a:cubicBezTo>
                <a:lnTo>
                  <a:pt x="342315" y="95267"/>
                </a:lnTo>
                <a:lnTo>
                  <a:pt x="9008" y="95267"/>
                </a:lnTo>
                <a:lnTo>
                  <a:pt x="9008" y="18146"/>
                </a:lnTo>
                <a:cubicBezTo>
                  <a:pt x="9008" y="13135"/>
                  <a:pt x="13041" y="9073"/>
                  <a:pt x="18017" y="9073"/>
                </a:cubicBezTo>
                <a:close/>
                <a:moveTo>
                  <a:pt x="342315" y="104340"/>
                </a:moveTo>
                <a:lnTo>
                  <a:pt x="342315" y="140632"/>
                </a:lnTo>
                <a:lnTo>
                  <a:pt x="9008" y="140632"/>
                </a:lnTo>
                <a:lnTo>
                  <a:pt x="9008" y="104340"/>
                </a:lnTo>
                <a:close/>
                <a:moveTo>
                  <a:pt x="333307" y="235898"/>
                </a:moveTo>
                <a:lnTo>
                  <a:pt x="18017" y="235898"/>
                </a:lnTo>
                <a:cubicBezTo>
                  <a:pt x="13041" y="235898"/>
                  <a:pt x="9008" y="231836"/>
                  <a:pt x="9008" y="226825"/>
                </a:cubicBezTo>
                <a:lnTo>
                  <a:pt x="9008" y="149705"/>
                </a:lnTo>
                <a:lnTo>
                  <a:pt x="342315" y="149705"/>
                </a:lnTo>
                <a:lnTo>
                  <a:pt x="342315" y="226825"/>
                </a:lnTo>
                <a:cubicBezTo>
                  <a:pt x="342315" y="231836"/>
                  <a:pt x="338282" y="235898"/>
                  <a:pt x="333307" y="235898"/>
                </a:cubicBezTo>
                <a:close/>
              </a:path>
            </a:pathLst>
          </a:custGeom>
          <a:solidFill>
            <a:schemeClr val="bg1">
              <a:lumMod val="65000"/>
            </a:schemeClr>
          </a:solidFill>
          <a:ln w="4465" cap="flat">
            <a:solidFill>
              <a:schemeClr val="bg1">
                <a:lumMod val="65000"/>
              </a:schemeClr>
            </a:solidFill>
            <a:prstDash val="solid"/>
            <a:miter/>
          </a:ln>
        </xdr:spPr>
        <xdr:txBody>
          <a:bodyPr rtlCol="0" anchor="ctr"/>
          <a:lstStyle/>
          <a:p>
            <a:endParaRPr lang="ru-RU"/>
          </a:p>
        </xdr:txBody>
      </xdr:sp>
      <xdr:sp macro="" textlink="">
        <xdr:nvSpPr>
          <xdr:cNvPr id="47153" name="Freeform: Shape 47152">
            <a:extLst>
              <a:ext uri="{FF2B5EF4-FFF2-40B4-BE49-F238E27FC236}">
                <a16:creationId xmlns:a16="http://schemas.microsoft.com/office/drawing/2014/main" id="{00000000-0008-0000-0000-000031B80000}"/>
              </a:ext>
            </a:extLst>
          </xdr:cNvPr>
          <xdr:cNvSpPr/>
        </xdr:nvSpPr>
        <xdr:spPr>
          <a:xfrm>
            <a:off x="6544670" y="5310462"/>
            <a:ext cx="72066" cy="9073"/>
          </a:xfrm>
          <a:custGeom>
            <a:avLst/>
            <a:gdLst>
              <a:gd name="connsiteX0" fmla="*/ 0 w 72066"/>
              <a:gd name="connsiteY0" fmla="*/ 0 h 9073"/>
              <a:gd name="connsiteX1" fmla="*/ 72066 w 72066"/>
              <a:gd name="connsiteY1" fmla="*/ 0 h 9073"/>
              <a:gd name="connsiteX2" fmla="*/ 72066 w 72066"/>
              <a:gd name="connsiteY2" fmla="*/ 9073 h 9073"/>
              <a:gd name="connsiteX3" fmla="*/ 0 w 72066"/>
              <a:gd name="connsiteY3" fmla="*/ 9073 h 9073"/>
            </a:gdLst>
            <a:ahLst/>
            <a:cxnLst>
              <a:cxn ang="0">
                <a:pos x="connsiteX0" y="connsiteY0"/>
              </a:cxn>
              <a:cxn ang="0">
                <a:pos x="connsiteX1" y="connsiteY1"/>
              </a:cxn>
              <a:cxn ang="0">
                <a:pos x="connsiteX2" y="connsiteY2"/>
              </a:cxn>
              <a:cxn ang="0">
                <a:pos x="connsiteX3" y="connsiteY3"/>
              </a:cxn>
            </a:cxnLst>
            <a:rect l="l" t="t" r="r" b="b"/>
            <a:pathLst>
              <a:path w="72066" h="9073">
                <a:moveTo>
                  <a:pt x="0" y="0"/>
                </a:moveTo>
                <a:lnTo>
                  <a:pt x="72066" y="0"/>
                </a:lnTo>
                <a:lnTo>
                  <a:pt x="72066" y="9073"/>
                </a:lnTo>
                <a:lnTo>
                  <a:pt x="0" y="9073"/>
                </a:lnTo>
                <a:close/>
              </a:path>
            </a:pathLst>
          </a:custGeom>
          <a:solidFill>
            <a:schemeClr val="bg1">
              <a:lumMod val="65000"/>
            </a:schemeClr>
          </a:solidFill>
          <a:ln w="4465" cap="flat">
            <a:solidFill>
              <a:schemeClr val="bg1">
                <a:lumMod val="65000"/>
              </a:schemeClr>
            </a:solidFill>
            <a:prstDash val="solid"/>
            <a:miter/>
          </a:ln>
        </xdr:spPr>
        <xdr:txBody>
          <a:bodyPr rtlCol="0" anchor="ctr"/>
          <a:lstStyle/>
          <a:p>
            <a:endParaRPr lang="ru-RU"/>
          </a:p>
        </xdr:txBody>
      </xdr:sp>
      <xdr:sp macro="" textlink="">
        <xdr:nvSpPr>
          <xdr:cNvPr id="47154" name="Freeform: Shape 47153">
            <a:extLst>
              <a:ext uri="{FF2B5EF4-FFF2-40B4-BE49-F238E27FC236}">
                <a16:creationId xmlns:a16="http://schemas.microsoft.com/office/drawing/2014/main" id="{00000000-0008-0000-0000-000032B80000}"/>
              </a:ext>
            </a:extLst>
          </xdr:cNvPr>
          <xdr:cNvSpPr/>
        </xdr:nvSpPr>
        <xdr:spPr>
          <a:xfrm>
            <a:off x="6634753" y="5310462"/>
            <a:ext cx="36033" cy="9073"/>
          </a:xfrm>
          <a:custGeom>
            <a:avLst/>
            <a:gdLst>
              <a:gd name="connsiteX0" fmla="*/ 0 w 36033"/>
              <a:gd name="connsiteY0" fmla="*/ 0 h 9073"/>
              <a:gd name="connsiteX1" fmla="*/ 36033 w 36033"/>
              <a:gd name="connsiteY1" fmla="*/ 0 h 9073"/>
              <a:gd name="connsiteX2" fmla="*/ 36033 w 36033"/>
              <a:gd name="connsiteY2" fmla="*/ 9073 h 9073"/>
              <a:gd name="connsiteX3" fmla="*/ 0 w 36033"/>
              <a:gd name="connsiteY3" fmla="*/ 9073 h 9073"/>
            </a:gdLst>
            <a:ahLst/>
            <a:cxnLst>
              <a:cxn ang="0">
                <a:pos x="connsiteX0" y="connsiteY0"/>
              </a:cxn>
              <a:cxn ang="0">
                <a:pos x="connsiteX1" y="connsiteY1"/>
              </a:cxn>
              <a:cxn ang="0">
                <a:pos x="connsiteX2" y="connsiteY2"/>
              </a:cxn>
              <a:cxn ang="0">
                <a:pos x="connsiteX3" y="connsiteY3"/>
              </a:cxn>
            </a:cxnLst>
            <a:rect l="l" t="t" r="r" b="b"/>
            <a:pathLst>
              <a:path w="36033" h="9073">
                <a:moveTo>
                  <a:pt x="0" y="0"/>
                </a:moveTo>
                <a:lnTo>
                  <a:pt x="36033" y="0"/>
                </a:lnTo>
                <a:lnTo>
                  <a:pt x="36033" y="9073"/>
                </a:lnTo>
                <a:lnTo>
                  <a:pt x="0" y="9073"/>
                </a:lnTo>
                <a:close/>
              </a:path>
            </a:pathLst>
          </a:custGeom>
          <a:solidFill>
            <a:schemeClr val="bg1">
              <a:lumMod val="65000"/>
            </a:schemeClr>
          </a:solidFill>
          <a:ln w="4465" cap="flat">
            <a:solidFill>
              <a:schemeClr val="bg1">
                <a:lumMod val="65000"/>
              </a:schemeClr>
            </a:solidFill>
            <a:prstDash val="solid"/>
            <a:miter/>
          </a:ln>
        </xdr:spPr>
        <xdr:txBody>
          <a:bodyPr rtlCol="0" anchor="ctr"/>
          <a:lstStyle/>
          <a:p>
            <a:endParaRPr lang="ru-RU"/>
          </a:p>
        </xdr:txBody>
      </xdr:sp>
    </xdr:grpSp>
    <xdr:clientData/>
  </xdr:twoCellAnchor>
  <xdr:twoCellAnchor>
    <xdr:from>
      <xdr:col>17</xdr:col>
      <xdr:colOff>98614</xdr:colOff>
      <xdr:row>36</xdr:row>
      <xdr:rowOff>89643</xdr:rowOff>
    </xdr:from>
    <xdr:to>
      <xdr:col>19</xdr:col>
      <xdr:colOff>143438</xdr:colOff>
      <xdr:row>38</xdr:row>
      <xdr:rowOff>44820</xdr:rowOff>
    </xdr:to>
    <xdr:sp macro="" textlink="ProcessingA!A25">
      <xdr:nvSpPr>
        <xdr:cNvPr id="47155" name="TextBox 47154">
          <a:extLst>
            <a:ext uri="{FF2B5EF4-FFF2-40B4-BE49-F238E27FC236}">
              <a16:creationId xmlns:a16="http://schemas.microsoft.com/office/drawing/2014/main" id="{00000000-0008-0000-0000-000033B80000}"/>
            </a:ext>
          </a:extLst>
        </xdr:cNvPr>
        <xdr:cNvSpPr txBox="1"/>
      </xdr:nvSpPr>
      <xdr:spPr>
        <a:xfrm>
          <a:off x="6400354" y="7107663"/>
          <a:ext cx="1264024" cy="320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469288E-08CA-431D-BF00-FA288BC232B9}" type="TxLink">
            <a:rPr lang="en-US" sz="1400" b="0" i="0" u="none" strike="noStrike">
              <a:solidFill>
                <a:srgbClr val="000000"/>
              </a:solidFill>
              <a:latin typeface="Calibri"/>
              <a:cs typeface="Calibri"/>
            </a:rPr>
            <a:pPr/>
            <a:t>Cash</a:t>
          </a:fld>
          <a:endParaRPr lang="ru-RU" sz="2400" b="0"/>
        </a:p>
      </xdr:txBody>
    </xdr:sp>
    <xdr:clientData/>
  </xdr:twoCellAnchor>
  <xdr:twoCellAnchor>
    <xdr:from>
      <xdr:col>19</xdr:col>
      <xdr:colOff>564776</xdr:colOff>
      <xdr:row>36</xdr:row>
      <xdr:rowOff>89643</xdr:rowOff>
    </xdr:from>
    <xdr:to>
      <xdr:col>22</xdr:col>
      <xdr:colOff>0</xdr:colOff>
      <xdr:row>38</xdr:row>
      <xdr:rowOff>44820</xdr:rowOff>
    </xdr:to>
    <xdr:sp macro="" textlink="ProcessingA!A26">
      <xdr:nvSpPr>
        <xdr:cNvPr id="47156" name="TextBox 47155">
          <a:extLst>
            <a:ext uri="{FF2B5EF4-FFF2-40B4-BE49-F238E27FC236}">
              <a16:creationId xmlns:a16="http://schemas.microsoft.com/office/drawing/2014/main" id="{00000000-0008-0000-0000-000034B80000}"/>
            </a:ext>
          </a:extLst>
        </xdr:cNvPr>
        <xdr:cNvSpPr txBox="1"/>
      </xdr:nvSpPr>
      <xdr:spPr>
        <a:xfrm>
          <a:off x="8085716" y="7107663"/>
          <a:ext cx="1264024" cy="320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9D45C50-7D93-4F51-9005-628201126CF5}" type="TxLink">
            <a:rPr lang="en-US" sz="1400" b="0" i="0" u="none" strike="noStrike">
              <a:solidFill>
                <a:srgbClr val="000000"/>
              </a:solidFill>
              <a:latin typeface="Calibri"/>
              <a:ea typeface="+mn-ea"/>
              <a:cs typeface="Calibri"/>
            </a:rPr>
            <a:pPr marL="0" indent="0"/>
            <a:t>Bitcoin</a:t>
          </a:fld>
          <a:endParaRPr lang="ru-RU" sz="1400" b="0" i="0" u="none" strike="noStrike">
            <a:solidFill>
              <a:srgbClr val="000000"/>
            </a:solidFill>
            <a:latin typeface="Calibri"/>
            <a:ea typeface="+mn-ea"/>
            <a:cs typeface="Calibri"/>
          </a:endParaRPr>
        </a:p>
      </xdr:txBody>
    </xdr:sp>
    <xdr:clientData/>
  </xdr:twoCellAnchor>
  <xdr:twoCellAnchor>
    <xdr:from>
      <xdr:col>20</xdr:col>
      <xdr:colOff>283096</xdr:colOff>
      <xdr:row>34</xdr:row>
      <xdr:rowOff>149571</xdr:rowOff>
    </xdr:from>
    <xdr:to>
      <xdr:col>21</xdr:col>
      <xdr:colOff>0</xdr:colOff>
      <xdr:row>36</xdr:row>
      <xdr:rowOff>116327</xdr:rowOff>
    </xdr:to>
    <xdr:grpSp>
      <xdr:nvGrpSpPr>
        <xdr:cNvPr id="47158" name="Group 47157">
          <a:extLst>
            <a:ext uri="{FF2B5EF4-FFF2-40B4-BE49-F238E27FC236}">
              <a16:creationId xmlns:a16="http://schemas.microsoft.com/office/drawing/2014/main" id="{00000000-0008-0000-0000-000036B80000}"/>
            </a:ext>
          </a:extLst>
        </xdr:cNvPr>
        <xdr:cNvGrpSpPr/>
      </xdr:nvGrpSpPr>
      <xdr:grpSpPr>
        <a:xfrm>
          <a:off x="8178263" y="6996988"/>
          <a:ext cx="309570" cy="347756"/>
          <a:chOff x="8382000" y="6302189"/>
          <a:chExt cx="367550" cy="367550"/>
        </a:xfrm>
      </xdr:grpSpPr>
      <xdr:sp macro="" textlink="">
        <xdr:nvSpPr>
          <xdr:cNvPr id="47159" name="Oval 47158">
            <a:extLst>
              <a:ext uri="{FF2B5EF4-FFF2-40B4-BE49-F238E27FC236}">
                <a16:creationId xmlns:a16="http://schemas.microsoft.com/office/drawing/2014/main" id="{00000000-0008-0000-0000-000037B80000}"/>
              </a:ext>
            </a:extLst>
          </xdr:cNvPr>
          <xdr:cNvSpPr/>
        </xdr:nvSpPr>
        <xdr:spPr>
          <a:xfrm>
            <a:off x="8399927" y="6320116"/>
            <a:ext cx="349623" cy="349623"/>
          </a:xfrm>
          <a:prstGeom prst="ellipse">
            <a:avLst/>
          </a:prstGeom>
          <a:no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47160" name="Oval 47159">
            <a:extLst>
              <a:ext uri="{FF2B5EF4-FFF2-40B4-BE49-F238E27FC236}">
                <a16:creationId xmlns:a16="http://schemas.microsoft.com/office/drawing/2014/main" id="{00000000-0008-0000-0000-000038B80000}"/>
              </a:ext>
            </a:extLst>
          </xdr:cNvPr>
          <xdr:cNvSpPr/>
        </xdr:nvSpPr>
        <xdr:spPr>
          <a:xfrm>
            <a:off x="8382000" y="6302189"/>
            <a:ext cx="349623" cy="349623"/>
          </a:xfrm>
          <a:prstGeom prst="ellipse">
            <a:avLst/>
          </a:prstGeom>
          <a:solidFill>
            <a:schemeClr val="bg1"/>
          </a:solid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47161" name="Graphic 1090" descr="Bitcoin with solid fill">
            <a:extLst>
              <a:ext uri="{FF2B5EF4-FFF2-40B4-BE49-F238E27FC236}">
                <a16:creationId xmlns:a16="http://schemas.microsoft.com/office/drawing/2014/main" id="{00000000-0008-0000-0000-000039B80000}"/>
              </a:ext>
            </a:extLst>
          </xdr:cNvPr>
          <xdr:cNvSpPr/>
        </xdr:nvSpPr>
        <xdr:spPr>
          <a:xfrm>
            <a:off x="8504424" y="6378995"/>
            <a:ext cx="122705" cy="196010"/>
          </a:xfrm>
          <a:custGeom>
            <a:avLst/>
            <a:gdLst>
              <a:gd name="connsiteX0" fmla="*/ 381762 w 512798"/>
              <a:gd name="connsiteY0" fmla="*/ 361950 h 819150"/>
              <a:gd name="connsiteX1" fmla="*/ 381029 w 512798"/>
              <a:gd name="connsiteY1" fmla="*/ 132955 h 819150"/>
              <a:gd name="connsiteX2" fmla="*/ 304800 w 512798"/>
              <a:gd name="connsiteY2" fmla="*/ 90392 h 819150"/>
              <a:gd name="connsiteX3" fmla="*/ 304800 w 512798"/>
              <a:gd name="connsiteY3" fmla="*/ 0 h 819150"/>
              <a:gd name="connsiteX4" fmla="*/ 247650 w 512798"/>
              <a:gd name="connsiteY4" fmla="*/ 0 h 819150"/>
              <a:gd name="connsiteX5" fmla="*/ 247650 w 512798"/>
              <a:gd name="connsiteY5" fmla="*/ 85725 h 819150"/>
              <a:gd name="connsiteX6" fmla="*/ 190500 w 512798"/>
              <a:gd name="connsiteY6" fmla="*/ 85725 h 819150"/>
              <a:gd name="connsiteX7" fmla="*/ 190500 w 512798"/>
              <a:gd name="connsiteY7" fmla="*/ 0 h 819150"/>
              <a:gd name="connsiteX8" fmla="*/ 133350 w 512798"/>
              <a:gd name="connsiteY8" fmla="*/ 0 h 819150"/>
              <a:gd name="connsiteX9" fmla="*/ 133350 w 512798"/>
              <a:gd name="connsiteY9" fmla="*/ 85725 h 819150"/>
              <a:gd name="connsiteX10" fmla="*/ 0 w 512798"/>
              <a:gd name="connsiteY10" fmla="*/ 85725 h 819150"/>
              <a:gd name="connsiteX11" fmla="*/ 0 w 512798"/>
              <a:gd name="connsiteY11" fmla="*/ 142875 h 819150"/>
              <a:gd name="connsiteX12" fmla="*/ 57150 w 512798"/>
              <a:gd name="connsiteY12" fmla="*/ 142875 h 819150"/>
              <a:gd name="connsiteX13" fmla="*/ 57150 w 512798"/>
              <a:gd name="connsiteY13" fmla="*/ 676275 h 819150"/>
              <a:gd name="connsiteX14" fmla="*/ 0 w 512798"/>
              <a:gd name="connsiteY14" fmla="*/ 676275 h 819150"/>
              <a:gd name="connsiteX15" fmla="*/ 0 w 512798"/>
              <a:gd name="connsiteY15" fmla="*/ 733425 h 819150"/>
              <a:gd name="connsiteX16" fmla="*/ 133350 w 512798"/>
              <a:gd name="connsiteY16" fmla="*/ 733425 h 819150"/>
              <a:gd name="connsiteX17" fmla="*/ 133350 w 512798"/>
              <a:gd name="connsiteY17" fmla="*/ 819150 h 819150"/>
              <a:gd name="connsiteX18" fmla="*/ 190500 w 512798"/>
              <a:gd name="connsiteY18" fmla="*/ 819150 h 819150"/>
              <a:gd name="connsiteX19" fmla="*/ 190500 w 512798"/>
              <a:gd name="connsiteY19" fmla="*/ 733425 h 819150"/>
              <a:gd name="connsiteX20" fmla="*/ 247650 w 512798"/>
              <a:gd name="connsiteY20" fmla="*/ 733425 h 819150"/>
              <a:gd name="connsiteX21" fmla="*/ 247650 w 512798"/>
              <a:gd name="connsiteY21" fmla="*/ 819150 h 819150"/>
              <a:gd name="connsiteX22" fmla="*/ 304800 w 512798"/>
              <a:gd name="connsiteY22" fmla="*/ 819150 h 819150"/>
              <a:gd name="connsiteX23" fmla="*/ 304800 w 512798"/>
              <a:gd name="connsiteY23" fmla="*/ 733425 h 819150"/>
              <a:gd name="connsiteX24" fmla="*/ 323850 w 512798"/>
              <a:gd name="connsiteY24" fmla="*/ 733425 h 819150"/>
              <a:gd name="connsiteX25" fmla="*/ 512792 w 512798"/>
              <a:gd name="connsiteY25" fmla="*/ 541379 h 819150"/>
              <a:gd name="connsiteX26" fmla="*/ 381762 w 512798"/>
              <a:gd name="connsiteY26" fmla="*/ 361950 h 819150"/>
              <a:gd name="connsiteX27" fmla="*/ 266700 w 512798"/>
              <a:gd name="connsiteY27" fmla="*/ 142875 h 819150"/>
              <a:gd name="connsiteX28" fmla="*/ 371475 w 512798"/>
              <a:gd name="connsiteY28" fmla="*/ 247650 h 819150"/>
              <a:gd name="connsiteX29" fmla="*/ 266700 w 512798"/>
              <a:gd name="connsiteY29" fmla="*/ 352425 h 819150"/>
              <a:gd name="connsiteX30" fmla="*/ 114300 w 512798"/>
              <a:gd name="connsiteY30" fmla="*/ 352425 h 819150"/>
              <a:gd name="connsiteX31" fmla="*/ 114300 w 512798"/>
              <a:gd name="connsiteY31" fmla="*/ 142875 h 819150"/>
              <a:gd name="connsiteX32" fmla="*/ 323850 w 512798"/>
              <a:gd name="connsiteY32" fmla="*/ 676275 h 819150"/>
              <a:gd name="connsiteX33" fmla="*/ 114300 w 512798"/>
              <a:gd name="connsiteY33" fmla="*/ 676275 h 819150"/>
              <a:gd name="connsiteX34" fmla="*/ 114300 w 512798"/>
              <a:gd name="connsiteY34" fmla="*/ 409575 h 819150"/>
              <a:gd name="connsiteX35" fmla="*/ 323850 w 512798"/>
              <a:gd name="connsiteY35" fmla="*/ 409575 h 819150"/>
              <a:gd name="connsiteX36" fmla="*/ 457200 w 512798"/>
              <a:gd name="connsiteY36" fmla="*/ 542925 h 819150"/>
              <a:gd name="connsiteX37" fmla="*/ 323850 w 512798"/>
              <a:gd name="connsiteY37" fmla="*/ 676275 h 8191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Lst>
            <a:rect l="l" t="t" r="r" b="b"/>
            <a:pathLst>
              <a:path w="512798" h="819150">
                <a:moveTo>
                  <a:pt x="381762" y="361950"/>
                </a:moveTo>
                <a:cubicBezTo>
                  <a:pt x="444795" y="298513"/>
                  <a:pt x="444467" y="195987"/>
                  <a:pt x="381029" y="132955"/>
                </a:cubicBezTo>
                <a:cubicBezTo>
                  <a:pt x="359995" y="112055"/>
                  <a:pt x="333627" y="97333"/>
                  <a:pt x="304800" y="90392"/>
                </a:cubicBezTo>
                <a:lnTo>
                  <a:pt x="304800" y="0"/>
                </a:lnTo>
                <a:lnTo>
                  <a:pt x="247650" y="0"/>
                </a:lnTo>
                <a:lnTo>
                  <a:pt x="247650" y="85725"/>
                </a:lnTo>
                <a:lnTo>
                  <a:pt x="190500" y="85725"/>
                </a:lnTo>
                <a:lnTo>
                  <a:pt x="190500" y="0"/>
                </a:lnTo>
                <a:lnTo>
                  <a:pt x="133350" y="0"/>
                </a:lnTo>
                <a:lnTo>
                  <a:pt x="133350" y="85725"/>
                </a:lnTo>
                <a:lnTo>
                  <a:pt x="0" y="85725"/>
                </a:lnTo>
                <a:lnTo>
                  <a:pt x="0" y="142875"/>
                </a:lnTo>
                <a:lnTo>
                  <a:pt x="57150" y="142875"/>
                </a:lnTo>
                <a:lnTo>
                  <a:pt x="57150" y="676275"/>
                </a:lnTo>
                <a:lnTo>
                  <a:pt x="0" y="676275"/>
                </a:lnTo>
                <a:lnTo>
                  <a:pt x="0" y="733425"/>
                </a:lnTo>
                <a:lnTo>
                  <a:pt x="133350" y="733425"/>
                </a:lnTo>
                <a:lnTo>
                  <a:pt x="133350" y="819150"/>
                </a:lnTo>
                <a:lnTo>
                  <a:pt x="190500" y="819150"/>
                </a:lnTo>
                <a:lnTo>
                  <a:pt x="190500" y="733425"/>
                </a:lnTo>
                <a:lnTo>
                  <a:pt x="247650" y="733425"/>
                </a:lnTo>
                <a:lnTo>
                  <a:pt x="247650" y="819150"/>
                </a:lnTo>
                <a:lnTo>
                  <a:pt x="304800" y="819150"/>
                </a:lnTo>
                <a:lnTo>
                  <a:pt x="304800" y="733425"/>
                </a:lnTo>
                <a:lnTo>
                  <a:pt x="323850" y="733425"/>
                </a:lnTo>
                <a:cubicBezTo>
                  <a:pt x="429057" y="732568"/>
                  <a:pt x="513649" y="646586"/>
                  <a:pt x="512792" y="541379"/>
                </a:cubicBezTo>
                <a:cubicBezTo>
                  <a:pt x="512125" y="459655"/>
                  <a:pt x="459405" y="387461"/>
                  <a:pt x="381762" y="361950"/>
                </a:cubicBezTo>
                <a:close/>
                <a:moveTo>
                  <a:pt x="266700" y="142875"/>
                </a:moveTo>
                <a:cubicBezTo>
                  <a:pt x="324565" y="142875"/>
                  <a:pt x="371475" y="189785"/>
                  <a:pt x="371475" y="247650"/>
                </a:cubicBezTo>
                <a:cubicBezTo>
                  <a:pt x="371475" y="305515"/>
                  <a:pt x="324565" y="352425"/>
                  <a:pt x="266700" y="352425"/>
                </a:cubicBezTo>
                <a:lnTo>
                  <a:pt x="114300" y="352425"/>
                </a:lnTo>
                <a:lnTo>
                  <a:pt x="114300" y="142875"/>
                </a:lnTo>
                <a:close/>
                <a:moveTo>
                  <a:pt x="323850" y="676275"/>
                </a:moveTo>
                <a:lnTo>
                  <a:pt x="114300" y="676275"/>
                </a:lnTo>
                <a:lnTo>
                  <a:pt x="114300" y="409575"/>
                </a:lnTo>
                <a:lnTo>
                  <a:pt x="323850" y="409575"/>
                </a:lnTo>
                <a:cubicBezTo>
                  <a:pt x="397497" y="409575"/>
                  <a:pt x="457200" y="469278"/>
                  <a:pt x="457200" y="542925"/>
                </a:cubicBezTo>
                <a:cubicBezTo>
                  <a:pt x="457200" y="616572"/>
                  <a:pt x="397497" y="676275"/>
                  <a:pt x="323850" y="676275"/>
                </a:cubicBezTo>
                <a:close/>
              </a:path>
            </a:pathLst>
          </a:custGeom>
          <a:solidFill>
            <a:srgbClr val="000000"/>
          </a:solidFill>
          <a:ln w="9525" cap="flat">
            <a:solidFill>
              <a:schemeClr val="bg1">
                <a:lumMod val="75000"/>
              </a:schemeClr>
            </a:solidFill>
            <a:prstDash val="solid"/>
            <a:miter/>
          </a:ln>
        </xdr:spPr>
        <xdr:txBody>
          <a:bodyPr rtlCol="0" anchor="ctr"/>
          <a:lstStyle/>
          <a:p>
            <a:endParaRPr lang="ru-RU"/>
          </a:p>
        </xdr:txBody>
      </xdr:sp>
    </xdr:grpSp>
    <xdr:clientData/>
  </xdr:twoCellAnchor>
  <xdr:twoCellAnchor>
    <xdr:from>
      <xdr:col>14</xdr:col>
      <xdr:colOff>104274</xdr:colOff>
      <xdr:row>0</xdr:row>
      <xdr:rowOff>96252</xdr:rowOff>
    </xdr:from>
    <xdr:to>
      <xdr:col>25</xdr:col>
      <xdr:colOff>288759</xdr:colOff>
      <xdr:row>1</xdr:row>
      <xdr:rowOff>152399</xdr:rowOff>
    </xdr:to>
    <xdr:sp macro="" textlink="">
      <xdr:nvSpPr>
        <xdr:cNvPr id="47162" name="TextBox 47161">
          <a:extLst>
            <a:ext uri="{FF2B5EF4-FFF2-40B4-BE49-F238E27FC236}">
              <a16:creationId xmlns:a16="http://schemas.microsoft.com/office/drawing/2014/main" id="{00000000-0008-0000-0000-00003AB80000}"/>
            </a:ext>
          </a:extLst>
        </xdr:cNvPr>
        <xdr:cNvSpPr txBox="1"/>
      </xdr:nvSpPr>
      <xdr:spPr>
        <a:xfrm>
          <a:off x="4577214" y="96252"/>
          <a:ext cx="6890085" cy="6047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0" i="0">
              <a:solidFill>
                <a:srgbClr val="C00000"/>
              </a:solidFill>
            </a:rPr>
            <a:t>Sales Calendar Dashboard Excel</a:t>
          </a:r>
          <a:endParaRPr lang="ru-RU" sz="4000" b="0" i="0">
            <a:solidFill>
              <a:srgbClr val="C00000"/>
            </a:solidFill>
          </a:endParaRPr>
        </a:p>
      </xdr:txBody>
    </xdr:sp>
    <xdr:clientData/>
  </xdr:twoCellAnchor>
  <xdr:twoCellAnchor>
    <xdr:from>
      <xdr:col>18</xdr:col>
      <xdr:colOff>179699</xdr:colOff>
      <xdr:row>10</xdr:row>
      <xdr:rowOff>58030</xdr:rowOff>
    </xdr:from>
    <xdr:to>
      <xdr:col>20</xdr:col>
      <xdr:colOff>538562</xdr:colOff>
      <xdr:row>18</xdr:row>
      <xdr:rowOff>89258</xdr:rowOff>
    </xdr:to>
    <xdr:grpSp>
      <xdr:nvGrpSpPr>
        <xdr:cNvPr id="47171" name="Group 47170">
          <a:extLst>
            <a:ext uri="{FF2B5EF4-FFF2-40B4-BE49-F238E27FC236}">
              <a16:creationId xmlns:a16="http://schemas.microsoft.com/office/drawing/2014/main" id="{00000000-0008-0000-0000-000043B80000}"/>
            </a:ext>
          </a:extLst>
        </xdr:cNvPr>
        <xdr:cNvGrpSpPr/>
      </xdr:nvGrpSpPr>
      <xdr:grpSpPr>
        <a:xfrm>
          <a:off x="6889532" y="2407530"/>
          <a:ext cx="1544197" cy="1481145"/>
          <a:chOff x="6413282" y="2707873"/>
          <a:chExt cx="1581412" cy="1437998"/>
        </a:xfrm>
      </xdr:grpSpPr>
      <xdr:sp macro="" textlink="">
        <xdr:nvSpPr>
          <xdr:cNvPr id="47172" name="Oval 47171">
            <a:extLst>
              <a:ext uri="{FF2B5EF4-FFF2-40B4-BE49-F238E27FC236}">
                <a16:creationId xmlns:a16="http://schemas.microsoft.com/office/drawing/2014/main" id="{00000000-0008-0000-0000-000044B80000}"/>
              </a:ext>
            </a:extLst>
          </xdr:cNvPr>
          <xdr:cNvSpPr/>
        </xdr:nvSpPr>
        <xdr:spPr>
          <a:xfrm>
            <a:off x="6459894" y="2712128"/>
            <a:ext cx="1482571" cy="1433743"/>
          </a:xfrm>
          <a:prstGeom prst="ellipse">
            <a:avLst/>
          </a:prstGeom>
          <a:solidFill>
            <a:schemeClr val="bg1"/>
          </a:solidFill>
          <a:ln w="142875">
            <a:solidFill>
              <a:srgbClr val="BF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7173" name="Rectangle 47172">
            <a:extLst>
              <a:ext uri="{FF2B5EF4-FFF2-40B4-BE49-F238E27FC236}">
                <a16:creationId xmlns:a16="http://schemas.microsoft.com/office/drawing/2014/main" id="{00000000-0008-0000-0000-000045B80000}"/>
              </a:ext>
            </a:extLst>
          </xdr:cNvPr>
          <xdr:cNvSpPr/>
        </xdr:nvSpPr>
        <xdr:spPr>
          <a:xfrm rot="18900000">
            <a:off x="7114543" y="2707873"/>
            <a:ext cx="133350" cy="1427388"/>
          </a:xfrm>
          <a:prstGeom prst="rect">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7174" name="TextBox 15">
            <a:extLst>
              <a:ext uri="{FF2B5EF4-FFF2-40B4-BE49-F238E27FC236}">
                <a16:creationId xmlns:a16="http://schemas.microsoft.com/office/drawing/2014/main" id="{00000000-0008-0000-0000-000046B80000}"/>
              </a:ext>
            </a:extLst>
          </xdr:cNvPr>
          <xdr:cNvSpPr txBox="1"/>
        </xdr:nvSpPr>
        <xdr:spPr>
          <a:xfrm>
            <a:off x="6413282" y="2932476"/>
            <a:ext cx="1581412" cy="954107"/>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2800" b="1" i="0" u="none" strike="noStrike">
                <a:solidFill>
                  <a:srgbClr val="000000"/>
                </a:solidFill>
                <a:effectLst/>
                <a:latin typeface="Calibri" panose="020F0502020204030204" pitchFamily="34" charset="0"/>
              </a:rPr>
              <a:t>ACCESS</a:t>
            </a:r>
          </a:p>
          <a:p>
            <a:pPr algn="ctr"/>
            <a:r>
              <a:rPr lang="en-US" sz="2800" b="1" i="0" u="none" strike="noStrike">
                <a:solidFill>
                  <a:srgbClr val="000000"/>
                </a:solidFill>
                <a:effectLst/>
                <a:latin typeface="Calibri" panose="020F0502020204030204" pitchFamily="34" charset="0"/>
              </a:rPr>
              <a:t>DENIED</a:t>
            </a:r>
            <a:r>
              <a:rPr lang="en-US" sz="2800" b="1"/>
              <a:t> </a:t>
            </a:r>
            <a:endParaRPr lang="ru-RU" sz="2800" b="1"/>
          </a:p>
        </xdr:txBody>
      </xdr:sp>
    </xdr:grpSp>
    <xdr:clientData/>
  </xdr:twoCellAnchor>
  <xdr:twoCellAnchor>
    <xdr:from>
      <xdr:col>6</xdr:col>
      <xdr:colOff>108856</xdr:colOff>
      <xdr:row>22</xdr:row>
      <xdr:rowOff>75361</xdr:rowOff>
    </xdr:from>
    <xdr:to>
      <xdr:col>14</xdr:col>
      <xdr:colOff>47624</xdr:colOff>
      <xdr:row>36</xdr:row>
      <xdr:rowOff>29934</xdr:rowOff>
    </xdr:to>
    <xdr:grpSp>
      <xdr:nvGrpSpPr>
        <xdr:cNvPr id="47175" name="Group 47174">
          <a:extLst>
            <a:ext uri="{FF2B5EF4-FFF2-40B4-BE49-F238E27FC236}">
              <a16:creationId xmlns:a16="http://schemas.microsoft.com/office/drawing/2014/main" id="{00000000-0008-0000-0000-000047B80000}"/>
            </a:ext>
          </a:extLst>
        </xdr:cNvPr>
        <xdr:cNvGrpSpPr/>
      </xdr:nvGrpSpPr>
      <xdr:grpSpPr>
        <a:xfrm>
          <a:off x="1400023" y="4636778"/>
          <a:ext cx="2986768" cy="2621573"/>
          <a:chOff x="936013" y="336112"/>
          <a:chExt cx="3095625" cy="2533650"/>
        </a:xfrm>
      </xdr:grpSpPr>
      <xdr:sp macro="" textlink="">
        <xdr:nvSpPr>
          <xdr:cNvPr id="47176" name="Rectangle 47175">
            <a:extLst>
              <a:ext uri="{FF2B5EF4-FFF2-40B4-BE49-F238E27FC236}">
                <a16:creationId xmlns:a16="http://schemas.microsoft.com/office/drawing/2014/main" id="{00000000-0008-0000-0000-000048B80000}"/>
              </a:ext>
            </a:extLst>
          </xdr:cNvPr>
          <xdr:cNvSpPr/>
        </xdr:nvSpPr>
        <xdr:spPr>
          <a:xfrm>
            <a:off x="936013" y="336112"/>
            <a:ext cx="3095625" cy="2533650"/>
          </a:xfrm>
          <a:prstGeom prst="rect">
            <a:avLst/>
          </a:prstGeom>
          <a:solidFill>
            <a:srgbClr val="F3F3F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7177" name="Rectangle 47176">
            <a:extLst>
              <a:ext uri="{FF2B5EF4-FFF2-40B4-BE49-F238E27FC236}">
                <a16:creationId xmlns:a16="http://schemas.microsoft.com/office/drawing/2014/main" id="{00000000-0008-0000-0000-000049B80000}"/>
              </a:ext>
            </a:extLst>
          </xdr:cNvPr>
          <xdr:cNvSpPr/>
        </xdr:nvSpPr>
        <xdr:spPr>
          <a:xfrm>
            <a:off x="2241611" y="816746"/>
            <a:ext cx="488272" cy="1757778"/>
          </a:xfrm>
          <a:prstGeom prst="rect">
            <a:avLst/>
          </a:prstGeom>
          <a:solidFill>
            <a:srgbClr val="D2D3D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7178" name="Rectangle 47177">
            <a:extLst>
              <a:ext uri="{FF2B5EF4-FFF2-40B4-BE49-F238E27FC236}">
                <a16:creationId xmlns:a16="http://schemas.microsoft.com/office/drawing/2014/main" id="{00000000-0008-0000-0000-00004AB80000}"/>
              </a:ext>
            </a:extLst>
          </xdr:cNvPr>
          <xdr:cNvSpPr/>
        </xdr:nvSpPr>
        <xdr:spPr>
          <a:xfrm>
            <a:off x="2823099" y="1269507"/>
            <a:ext cx="488272" cy="1305017"/>
          </a:xfrm>
          <a:prstGeom prst="rect">
            <a:avLst/>
          </a:prstGeom>
          <a:solidFill>
            <a:srgbClr val="D2D3D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7179" name="Rectangle 47178">
            <a:extLst>
              <a:ext uri="{FF2B5EF4-FFF2-40B4-BE49-F238E27FC236}">
                <a16:creationId xmlns:a16="http://schemas.microsoft.com/office/drawing/2014/main" id="{00000000-0008-0000-0000-00004BB80000}"/>
              </a:ext>
            </a:extLst>
          </xdr:cNvPr>
          <xdr:cNvSpPr/>
        </xdr:nvSpPr>
        <xdr:spPr>
          <a:xfrm>
            <a:off x="1660123" y="1473693"/>
            <a:ext cx="488272" cy="1100831"/>
          </a:xfrm>
          <a:prstGeom prst="rect">
            <a:avLst/>
          </a:prstGeom>
          <a:solidFill>
            <a:srgbClr val="D2D3D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7180" name="Freeform: Shape 47179">
            <a:extLst>
              <a:ext uri="{FF2B5EF4-FFF2-40B4-BE49-F238E27FC236}">
                <a16:creationId xmlns:a16="http://schemas.microsoft.com/office/drawing/2014/main" id="{00000000-0008-0000-0000-00004CB80000}"/>
              </a:ext>
            </a:extLst>
          </xdr:cNvPr>
          <xdr:cNvSpPr/>
        </xdr:nvSpPr>
        <xdr:spPr>
          <a:xfrm>
            <a:off x="1242874" y="1376039"/>
            <a:ext cx="2601157" cy="772357"/>
          </a:xfrm>
          <a:custGeom>
            <a:avLst/>
            <a:gdLst>
              <a:gd name="connsiteX0" fmla="*/ 0 w 2601157"/>
              <a:gd name="connsiteY0" fmla="*/ 772357 h 772357"/>
              <a:gd name="connsiteX1" fmla="*/ 1065320 w 2601157"/>
              <a:gd name="connsiteY1" fmla="*/ 150920 h 772357"/>
              <a:gd name="connsiteX2" fmla="*/ 1580225 w 2601157"/>
              <a:gd name="connsiteY2" fmla="*/ 665825 h 772357"/>
              <a:gd name="connsiteX3" fmla="*/ 2601157 w 2601157"/>
              <a:gd name="connsiteY3" fmla="*/ 0 h 772357"/>
            </a:gdLst>
            <a:ahLst/>
            <a:cxnLst>
              <a:cxn ang="0">
                <a:pos x="connsiteX0" y="connsiteY0"/>
              </a:cxn>
              <a:cxn ang="0">
                <a:pos x="connsiteX1" y="connsiteY1"/>
              </a:cxn>
              <a:cxn ang="0">
                <a:pos x="connsiteX2" y="connsiteY2"/>
              </a:cxn>
              <a:cxn ang="0">
                <a:pos x="connsiteX3" y="connsiteY3"/>
              </a:cxn>
            </a:cxnLst>
            <a:rect l="l" t="t" r="r" b="b"/>
            <a:pathLst>
              <a:path w="2601157" h="772357">
                <a:moveTo>
                  <a:pt x="0" y="772357"/>
                </a:moveTo>
                <a:lnTo>
                  <a:pt x="1065320" y="150920"/>
                </a:lnTo>
                <a:lnTo>
                  <a:pt x="1580225" y="665825"/>
                </a:lnTo>
                <a:lnTo>
                  <a:pt x="2601157" y="0"/>
                </a:lnTo>
              </a:path>
            </a:pathLst>
          </a:custGeom>
          <a:noFill/>
          <a:ln w="76200">
            <a:solidFill>
              <a:srgbClr val="D2D3D3"/>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24</xdr:col>
      <xdr:colOff>192593</xdr:colOff>
      <xdr:row>22</xdr:row>
      <xdr:rowOff>75361</xdr:rowOff>
    </xdr:from>
    <xdr:to>
      <xdr:col>29</xdr:col>
      <xdr:colOff>231844</xdr:colOff>
      <xdr:row>36</xdr:row>
      <xdr:rowOff>29934</xdr:rowOff>
    </xdr:to>
    <xdr:grpSp>
      <xdr:nvGrpSpPr>
        <xdr:cNvPr id="47181" name="Group 47180">
          <a:extLst>
            <a:ext uri="{FF2B5EF4-FFF2-40B4-BE49-F238E27FC236}">
              <a16:creationId xmlns:a16="http://schemas.microsoft.com/office/drawing/2014/main" id="{00000000-0008-0000-0000-00004DB80000}"/>
            </a:ext>
          </a:extLst>
        </xdr:cNvPr>
        <xdr:cNvGrpSpPr/>
      </xdr:nvGrpSpPr>
      <xdr:grpSpPr>
        <a:xfrm>
          <a:off x="10458426" y="4636778"/>
          <a:ext cx="3002585" cy="2621573"/>
          <a:chOff x="936013" y="336112"/>
          <a:chExt cx="3095625" cy="2533650"/>
        </a:xfrm>
      </xdr:grpSpPr>
      <xdr:sp macro="" textlink="">
        <xdr:nvSpPr>
          <xdr:cNvPr id="47182" name="Rectangle 47181">
            <a:extLst>
              <a:ext uri="{FF2B5EF4-FFF2-40B4-BE49-F238E27FC236}">
                <a16:creationId xmlns:a16="http://schemas.microsoft.com/office/drawing/2014/main" id="{00000000-0008-0000-0000-00004EB80000}"/>
              </a:ext>
            </a:extLst>
          </xdr:cNvPr>
          <xdr:cNvSpPr/>
        </xdr:nvSpPr>
        <xdr:spPr>
          <a:xfrm>
            <a:off x="936013" y="336112"/>
            <a:ext cx="3095625" cy="2533650"/>
          </a:xfrm>
          <a:prstGeom prst="rect">
            <a:avLst/>
          </a:prstGeom>
          <a:solidFill>
            <a:srgbClr val="F3F3F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7183" name="Rectangle 47182">
            <a:extLst>
              <a:ext uri="{FF2B5EF4-FFF2-40B4-BE49-F238E27FC236}">
                <a16:creationId xmlns:a16="http://schemas.microsoft.com/office/drawing/2014/main" id="{00000000-0008-0000-0000-00004FB80000}"/>
              </a:ext>
            </a:extLst>
          </xdr:cNvPr>
          <xdr:cNvSpPr/>
        </xdr:nvSpPr>
        <xdr:spPr>
          <a:xfrm>
            <a:off x="2241611" y="816746"/>
            <a:ext cx="488272" cy="1757778"/>
          </a:xfrm>
          <a:prstGeom prst="rect">
            <a:avLst/>
          </a:prstGeom>
          <a:solidFill>
            <a:srgbClr val="D2D3D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7184" name="Rectangle 47183">
            <a:extLst>
              <a:ext uri="{FF2B5EF4-FFF2-40B4-BE49-F238E27FC236}">
                <a16:creationId xmlns:a16="http://schemas.microsoft.com/office/drawing/2014/main" id="{00000000-0008-0000-0000-000050B80000}"/>
              </a:ext>
            </a:extLst>
          </xdr:cNvPr>
          <xdr:cNvSpPr/>
        </xdr:nvSpPr>
        <xdr:spPr>
          <a:xfrm>
            <a:off x="2823099" y="1269507"/>
            <a:ext cx="488272" cy="1305017"/>
          </a:xfrm>
          <a:prstGeom prst="rect">
            <a:avLst/>
          </a:prstGeom>
          <a:solidFill>
            <a:srgbClr val="D2D3D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7185" name="Rectangle 47184">
            <a:extLst>
              <a:ext uri="{FF2B5EF4-FFF2-40B4-BE49-F238E27FC236}">
                <a16:creationId xmlns:a16="http://schemas.microsoft.com/office/drawing/2014/main" id="{00000000-0008-0000-0000-000051B80000}"/>
              </a:ext>
            </a:extLst>
          </xdr:cNvPr>
          <xdr:cNvSpPr/>
        </xdr:nvSpPr>
        <xdr:spPr>
          <a:xfrm>
            <a:off x="1660123" y="1473693"/>
            <a:ext cx="488272" cy="1100831"/>
          </a:xfrm>
          <a:prstGeom prst="rect">
            <a:avLst/>
          </a:prstGeom>
          <a:solidFill>
            <a:srgbClr val="D2D3D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7186" name="Freeform: Shape 47185">
            <a:extLst>
              <a:ext uri="{FF2B5EF4-FFF2-40B4-BE49-F238E27FC236}">
                <a16:creationId xmlns:a16="http://schemas.microsoft.com/office/drawing/2014/main" id="{00000000-0008-0000-0000-000052B80000}"/>
              </a:ext>
            </a:extLst>
          </xdr:cNvPr>
          <xdr:cNvSpPr/>
        </xdr:nvSpPr>
        <xdr:spPr>
          <a:xfrm>
            <a:off x="1242874" y="1376039"/>
            <a:ext cx="2601157" cy="772357"/>
          </a:xfrm>
          <a:custGeom>
            <a:avLst/>
            <a:gdLst>
              <a:gd name="connsiteX0" fmla="*/ 0 w 2601157"/>
              <a:gd name="connsiteY0" fmla="*/ 772357 h 772357"/>
              <a:gd name="connsiteX1" fmla="*/ 1065320 w 2601157"/>
              <a:gd name="connsiteY1" fmla="*/ 150920 h 772357"/>
              <a:gd name="connsiteX2" fmla="*/ 1580225 w 2601157"/>
              <a:gd name="connsiteY2" fmla="*/ 665825 h 772357"/>
              <a:gd name="connsiteX3" fmla="*/ 2601157 w 2601157"/>
              <a:gd name="connsiteY3" fmla="*/ 0 h 772357"/>
            </a:gdLst>
            <a:ahLst/>
            <a:cxnLst>
              <a:cxn ang="0">
                <a:pos x="connsiteX0" y="connsiteY0"/>
              </a:cxn>
              <a:cxn ang="0">
                <a:pos x="connsiteX1" y="connsiteY1"/>
              </a:cxn>
              <a:cxn ang="0">
                <a:pos x="connsiteX2" y="connsiteY2"/>
              </a:cxn>
              <a:cxn ang="0">
                <a:pos x="connsiteX3" y="connsiteY3"/>
              </a:cxn>
            </a:cxnLst>
            <a:rect l="l" t="t" r="r" b="b"/>
            <a:pathLst>
              <a:path w="2601157" h="772357">
                <a:moveTo>
                  <a:pt x="0" y="772357"/>
                </a:moveTo>
                <a:lnTo>
                  <a:pt x="1065320" y="150920"/>
                </a:lnTo>
                <a:lnTo>
                  <a:pt x="1580225" y="665825"/>
                </a:lnTo>
                <a:lnTo>
                  <a:pt x="2601157" y="0"/>
                </a:lnTo>
              </a:path>
            </a:pathLst>
          </a:custGeom>
          <a:noFill/>
          <a:ln w="76200">
            <a:solidFill>
              <a:srgbClr val="D2D3D3"/>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12</xdr:col>
      <xdr:colOff>159098</xdr:colOff>
      <xdr:row>6</xdr:row>
      <xdr:rowOff>51474</xdr:rowOff>
    </xdr:from>
    <xdr:to>
      <xdr:col>15</xdr:col>
      <xdr:colOff>242835</xdr:colOff>
      <xdr:row>14</xdr:row>
      <xdr:rowOff>155540</xdr:rowOff>
    </xdr:to>
    <xdr:grpSp>
      <xdr:nvGrpSpPr>
        <xdr:cNvPr id="47187" name="Group 47186">
          <a:extLst>
            <a:ext uri="{FF2B5EF4-FFF2-40B4-BE49-F238E27FC236}">
              <a16:creationId xmlns:a16="http://schemas.microsoft.com/office/drawing/2014/main" id="{00000000-0008-0000-0000-000053B80000}"/>
            </a:ext>
          </a:extLst>
        </xdr:cNvPr>
        <xdr:cNvGrpSpPr/>
      </xdr:nvGrpSpPr>
      <xdr:grpSpPr>
        <a:xfrm>
          <a:off x="3312931" y="1596641"/>
          <a:ext cx="1861737" cy="1596316"/>
          <a:chOff x="936013" y="336112"/>
          <a:chExt cx="3095625" cy="2533650"/>
        </a:xfrm>
      </xdr:grpSpPr>
      <xdr:sp macro="" textlink="">
        <xdr:nvSpPr>
          <xdr:cNvPr id="47188" name="Rectangle 47187">
            <a:extLst>
              <a:ext uri="{FF2B5EF4-FFF2-40B4-BE49-F238E27FC236}">
                <a16:creationId xmlns:a16="http://schemas.microsoft.com/office/drawing/2014/main" id="{00000000-0008-0000-0000-000054B80000}"/>
              </a:ext>
            </a:extLst>
          </xdr:cNvPr>
          <xdr:cNvSpPr/>
        </xdr:nvSpPr>
        <xdr:spPr>
          <a:xfrm>
            <a:off x="936013" y="336112"/>
            <a:ext cx="3095625" cy="2533650"/>
          </a:xfrm>
          <a:prstGeom prst="rect">
            <a:avLst/>
          </a:prstGeom>
          <a:solidFill>
            <a:srgbClr val="F3F3F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7189" name="Rectangle 47188">
            <a:extLst>
              <a:ext uri="{FF2B5EF4-FFF2-40B4-BE49-F238E27FC236}">
                <a16:creationId xmlns:a16="http://schemas.microsoft.com/office/drawing/2014/main" id="{00000000-0008-0000-0000-000055B80000}"/>
              </a:ext>
            </a:extLst>
          </xdr:cNvPr>
          <xdr:cNvSpPr/>
        </xdr:nvSpPr>
        <xdr:spPr>
          <a:xfrm>
            <a:off x="2241611" y="816746"/>
            <a:ext cx="488272" cy="1757778"/>
          </a:xfrm>
          <a:prstGeom prst="rect">
            <a:avLst/>
          </a:prstGeom>
          <a:solidFill>
            <a:srgbClr val="D2D3D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7190" name="Rectangle 47189">
            <a:extLst>
              <a:ext uri="{FF2B5EF4-FFF2-40B4-BE49-F238E27FC236}">
                <a16:creationId xmlns:a16="http://schemas.microsoft.com/office/drawing/2014/main" id="{00000000-0008-0000-0000-000056B80000}"/>
              </a:ext>
            </a:extLst>
          </xdr:cNvPr>
          <xdr:cNvSpPr/>
        </xdr:nvSpPr>
        <xdr:spPr>
          <a:xfrm>
            <a:off x="2823099" y="1269507"/>
            <a:ext cx="488272" cy="1305017"/>
          </a:xfrm>
          <a:prstGeom prst="rect">
            <a:avLst/>
          </a:prstGeom>
          <a:solidFill>
            <a:srgbClr val="D2D3D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7191" name="Rectangle 47190">
            <a:extLst>
              <a:ext uri="{FF2B5EF4-FFF2-40B4-BE49-F238E27FC236}">
                <a16:creationId xmlns:a16="http://schemas.microsoft.com/office/drawing/2014/main" id="{00000000-0008-0000-0000-000057B80000}"/>
              </a:ext>
            </a:extLst>
          </xdr:cNvPr>
          <xdr:cNvSpPr/>
        </xdr:nvSpPr>
        <xdr:spPr>
          <a:xfrm>
            <a:off x="1660123" y="1473693"/>
            <a:ext cx="488272" cy="1100831"/>
          </a:xfrm>
          <a:prstGeom prst="rect">
            <a:avLst/>
          </a:prstGeom>
          <a:solidFill>
            <a:srgbClr val="D2D3D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7192" name="Freeform: Shape 47191">
            <a:extLst>
              <a:ext uri="{FF2B5EF4-FFF2-40B4-BE49-F238E27FC236}">
                <a16:creationId xmlns:a16="http://schemas.microsoft.com/office/drawing/2014/main" id="{00000000-0008-0000-0000-000058B80000}"/>
              </a:ext>
            </a:extLst>
          </xdr:cNvPr>
          <xdr:cNvSpPr/>
        </xdr:nvSpPr>
        <xdr:spPr>
          <a:xfrm>
            <a:off x="1242874" y="1376039"/>
            <a:ext cx="2601157" cy="772357"/>
          </a:xfrm>
          <a:custGeom>
            <a:avLst/>
            <a:gdLst>
              <a:gd name="connsiteX0" fmla="*/ 0 w 2601157"/>
              <a:gd name="connsiteY0" fmla="*/ 772357 h 772357"/>
              <a:gd name="connsiteX1" fmla="*/ 1065320 w 2601157"/>
              <a:gd name="connsiteY1" fmla="*/ 150920 h 772357"/>
              <a:gd name="connsiteX2" fmla="*/ 1580225 w 2601157"/>
              <a:gd name="connsiteY2" fmla="*/ 665825 h 772357"/>
              <a:gd name="connsiteX3" fmla="*/ 2601157 w 2601157"/>
              <a:gd name="connsiteY3" fmla="*/ 0 h 772357"/>
            </a:gdLst>
            <a:ahLst/>
            <a:cxnLst>
              <a:cxn ang="0">
                <a:pos x="connsiteX0" y="connsiteY0"/>
              </a:cxn>
              <a:cxn ang="0">
                <a:pos x="connsiteX1" y="connsiteY1"/>
              </a:cxn>
              <a:cxn ang="0">
                <a:pos x="connsiteX2" y="connsiteY2"/>
              </a:cxn>
              <a:cxn ang="0">
                <a:pos x="connsiteX3" y="connsiteY3"/>
              </a:cxn>
            </a:cxnLst>
            <a:rect l="l" t="t" r="r" b="b"/>
            <a:pathLst>
              <a:path w="2601157" h="772357">
                <a:moveTo>
                  <a:pt x="0" y="772357"/>
                </a:moveTo>
                <a:lnTo>
                  <a:pt x="1065320" y="150920"/>
                </a:lnTo>
                <a:lnTo>
                  <a:pt x="1580225" y="665825"/>
                </a:lnTo>
                <a:lnTo>
                  <a:pt x="2601157" y="0"/>
                </a:lnTo>
              </a:path>
            </a:pathLst>
          </a:custGeom>
          <a:noFill/>
          <a:ln w="76200">
            <a:solidFill>
              <a:srgbClr val="D2D3D3"/>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25</xdr:col>
      <xdr:colOff>170350</xdr:colOff>
      <xdr:row>6</xdr:row>
      <xdr:rowOff>51474</xdr:rowOff>
    </xdr:from>
    <xdr:to>
      <xdr:col>28</xdr:col>
      <xdr:colOff>254087</xdr:colOff>
      <xdr:row>14</xdr:row>
      <xdr:rowOff>155540</xdr:rowOff>
    </xdr:to>
    <xdr:grpSp>
      <xdr:nvGrpSpPr>
        <xdr:cNvPr id="47193" name="Group 47192">
          <a:extLst>
            <a:ext uri="{FF2B5EF4-FFF2-40B4-BE49-F238E27FC236}">
              <a16:creationId xmlns:a16="http://schemas.microsoft.com/office/drawing/2014/main" id="{00000000-0008-0000-0000-000059B80000}"/>
            </a:ext>
          </a:extLst>
        </xdr:cNvPr>
        <xdr:cNvGrpSpPr/>
      </xdr:nvGrpSpPr>
      <xdr:grpSpPr>
        <a:xfrm>
          <a:off x="11028850" y="1596641"/>
          <a:ext cx="1861737" cy="1596316"/>
          <a:chOff x="936013" y="336112"/>
          <a:chExt cx="3095625" cy="2533650"/>
        </a:xfrm>
      </xdr:grpSpPr>
      <xdr:sp macro="" textlink="">
        <xdr:nvSpPr>
          <xdr:cNvPr id="47194" name="Rectangle 47193">
            <a:extLst>
              <a:ext uri="{FF2B5EF4-FFF2-40B4-BE49-F238E27FC236}">
                <a16:creationId xmlns:a16="http://schemas.microsoft.com/office/drawing/2014/main" id="{00000000-0008-0000-0000-00005AB80000}"/>
              </a:ext>
            </a:extLst>
          </xdr:cNvPr>
          <xdr:cNvSpPr/>
        </xdr:nvSpPr>
        <xdr:spPr>
          <a:xfrm>
            <a:off x="936013" y="336112"/>
            <a:ext cx="3095625" cy="2533650"/>
          </a:xfrm>
          <a:prstGeom prst="rect">
            <a:avLst/>
          </a:prstGeom>
          <a:solidFill>
            <a:srgbClr val="F3F3F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7195" name="Rectangle 47194">
            <a:extLst>
              <a:ext uri="{FF2B5EF4-FFF2-40B4-BE49-F238E27FC236}">
                <a16:creationId xmlns:a16="http://schemas.microsoft.com/office/drawing/2014/main" id="{00000000-0008-0000-0000-00005BB80000}"/>
              </a:ext>
            </a:extLst>
          </xdr:cNvPr>
          <xdr:cNvSpPr/>
        </xdr:nvSpPr>
        <xdr:spPr>
          <a:xfrm>
            <a:off x="2241611" y="816746"/>
            <a:ext cx="488272" cy="1757778"/>
          </a:xfrm>
          <a:prstGeom prst="rect">
            <a:avLst/>
          </a:prstGeom>
          <a:solidFill>
            <a:srgbClr val="D2D3D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7196" name="Rectangle 47195">
            <a:extLst>
              <a:ext uri="{FF2B5EF4-FFF2-40B4-BE49-F238E27FC236}">
                <a16:creationId xmlns:a16="http://schemas.microsoft.com/office/drawing/2014/main" id="{00000000-0008-0000-0000-00005CB80000}"/>
              </a:ext>
            </a:extLst>
          </xdr:cNvPr>
          <xdr:cNvSpPr/>
        </xdr:nvSpPr>
        <xdr:spPr>
          <a:xfrm>
            <a:off x="2823099" y="1269507"/>
            <a:ext cx="488272" cy="1305017"/>
          </a:xfrm>
          <a:prstGeom prst="rect">
            <a:avLst/>
          </a:prstGeom>
          <a:solidFill>
            <a:srgbClr val="D2D3D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7197" name="Rectangle 47196">
            <a:extLst>
              <a:ext uri="{FF2B5EF4-FFF2-40B4-BE49-F238E27FC236}">
                <a16:creationId xmlns:a16="http://schemas.microsoft.com/office/drawing/2014/main" id="{00000000-0008-0000-0000-00005DB80000}"/>
              </a:ext>
            </a:extLst>
          </xdr:cNvPr>
          <xdr:cNvSpPr/>
        </xdr:nvSpPr>
        <xdr:spPr>
          <a:xfrm>
            <a:off x="1660123" y="1473693"/>
            <a:ext cx="488272" cy="1100831"/>
          </a:xfrm>
          <a:prstGeom prst="rect">
            <a:avLst/>
          </a:prstGeom>
          <a:solidFill>
            <a:srgbClr val="D2D3D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7198" name="Freeform: Shape 47197">
            <a:extLst>
              <a:ext uri="{FF2B5EF4-FFF2-40B4-BE49-F238E27FC236}">
                <a16:creationId xmlns:a16="http://schemas.microsoft.com/office/drawing/2014/main" id="{00000000-0008-0000-0000-00005EB80000}"/>
              </a:ext>
            </a:extLst>
          </xdr:cNvPr>
          <xdr:cNvSpPr/>
        </xdr:nvSpPr>
        <xdr:spPr>
          <a:xfrm>
            <a:off x="1242874" y="1376039"/>
            <a:ext cx="2601157" cy="772357"/>
          </a:xfrm>
          <a:custGeom>
            <a:avLst/>
            <a:gdLst>
              <a:gd name="connsiteX0" fmla="*/ 0 w 2601157"/>
              <a:gd name="connsiteY0" fmla="*/ 772357 h 772357"/>
              <a:gd name="connsiteX1" fmla="*/ 1065320 w 2601157"/>
              <a:gd name="connsiteY1" fmla="*/ 150920 h 772357"/>
              <a:gd name="connsiteX2" fmla="*/ 1580225 w 2601157"/>
              <a:gd name="connsiteY2" fmla="*/ 665825 h 772357"/>
              <a:gd name="connsiteX3" fmla="*/ 2601157 w 2601157"/>
              <a:gd name="connsiteY3" fmla="*/ 0 h 772357"/>
            </a:gdLst>
            <a:ahLst/>
            <a:cxnLst>
              <a:cxn ang="0">
                <a:pos x="connsiteX0" y="connsiteY0"/>
              </a:cxn>
              <a:cxn ang="0">
                <a:pos x="connsiteX1" y="connsiteY1"/>
              </a:cxn>
              <a:cxn ang="0">
                <a:pos x="connsiteX2" y="connsiteY2"/>
              </a:cxn>
              <a:cxn ang="0">
                <a:pos x="connsiteX3" y="connsiteY3"/>
              </a:cxn>
            </a:cxnLst>
            <a:rect l="l" t="t" r="r" b="b"/>
            <a:pathLst>
              <a:path w="2601157" h="772357">
                <a:moveTo>
                  <a:pt x="0" y="772357"/>
                </a:moveTo>
                <a:lnTo>
                  <a:pt x="1065320" y="150920"/>
                </a:lnTo>
                <a:lnTo>
                  <a:pt x="1580225" y="665825"/>
                </a:lnTo>
                <a:lnTo>
                  <a:pt x="2601157" y="0"/>
                </a:lnTo>
              </a:path>
            </a:pathLst>
          </a:custGeom>
          <a:noFill/>
          <a:ln w="76200">
            <a:solidFill>
              <a:srgbClr val="D2D3D3"/>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9</xdr:col>
      <xdr:colOff>246894</xdr:colOff>
      <xdr:row>15</xdr:row>
      <xdr:rowOff>32658</xdr:rowOff>
    </xdr:from>
    <xdr:to>
      <xdr:col>10</xdr:col>
      <xdr:colOff>149694</xdr:colOff>
      <xdr:row>17</xdr:row>
      <xdr:rowOff>22544</xdr:rowOff>
    </xdr:to>
    <xdr:grpSp>
      <xdr:nvGrpSpPr>
        <xdr:cNvPr id="47199" name="Group 47198">
          <a:extLst>
            <a:ext uri="{FF2B5EF4-FFF2-40B4-BE49-F238E27FC236}">
              <a16:creationId xmlns:a16="http://schemas.microsoft.com/office/drawing/2014/main" id="{00000000-0008-0000-0000-00005FB80000}"/>
            </a:ext>
          </a:extLst>
        </xdr:cNvPr>
        <xdr:cNvGrpSpPr/>
      </xdr:nvGrpSpPr>
      <xdr:grpSpPr>
        <a:xfrm>
          <a:off x="2088394" y="3260575"/>
          <a:ext cx="347300" cy="370886"/>
          <a:chOff x="6459894" y="2707873"/>
          <a:chExt cx="1482571" cy="1437998"/>
        </a:xfrm>
      </xdr:grpSpPr>
      <xdr:sp macro="" textlink="">
        <xdr:nvSpPr>
          <xdr:cNvPr id="47200" name="Oval 47199">
            <a:extLst>
              <a:ext uri="{FF2B5EF4-FFF2-40B4-BE49-F238E27FC236}">
                <a16:creationId xmlns:a16="http://schemas.microsoft.com/office/drawing/2014/main" id="{00000000-0008-0000-0000-000060B80000}"/>
              </a:ext>
            </a:extLst>
          </xdr:cNvPr>
          <xdr:cNvSpPr/>
        </xdr:nvSpPr>
        <xdr:spPr>
          <a:xfrm>
            <a:off x="6459894" y="2712128"/>
            <a:ext cx="1482571" cy="1433743"/>
          </a:xfrm>
          <a:prstGeom prst="ellipse">
            <a:avLst/>
          </a:prstGeom>
          <a:solidFill>
            <a:schemeClr val="bg1"/>
          </a:solidFill>
          <a:ln w="38100">
            <a:solidFill>
              <a:srgbClr val="BF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7201" name="Rectangle 47200">
            <a:extLst>
              <a:ext uri="{FF2B5EF4-FFF2-40B4-BE49-F238E27FC236}">
                <a16:creationId xmlns:a16="http://schemas.microsoft.com/office/drawing/2014/main" id="{00000000-0008-0000-0000-000061B80000}"/>
              </a:ext>
            </a:extLst>
          </xdr:cNvPr>
          <xdr:cNvSpPr/>
        </xdr:nvSpPr>
        <xdr:spPr>
          <a:xfrm rot="18900000">
            <a:off x="7114543" y="2707873"/>
            <a:ext cx="133350" cy="1427388"/>
          </a:xfrm>
          <a:prstGeom prst="rect">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344905</xdr:colOff>
      <xdr:row>16</xdr:row>
      <xdr:rowOff>160422</xdr:rowOff>
    </xdr:from>
    <xdr:to>
      <xdr:col>11</xdr:col>
      <xdr:colOff>99092</xdr:colOff>
      <xdr:row>19</xdr:row>
      <xdr:rowOff>146969</xdr:rowOff>
    </xdr:to>
    <mc:AlternateContent xmlns:mc="http://schemas.openxmlformats.org/markup-compatibility/2006" xmlns:a14="http://schemas.microsoft.com/office/drawing/2010/main">
      <mc:Choice Requires="a14">
        <xdr:graphicFrame macro="">
          <xdr:nvGraphicFramePr>
            <xdr:cNvPr id="24646" name="Manager">
              <a:extLst>
                <a:ext uri="{FF2B5EF4-FFF2-40B4-BE49-F238E27FC236}">
                  <a16:creationId xmlns:a16="http://schemas.microsoft.com/office/drawing/2014/main" id="{00000000-0008-0000-0100-000046600000}"/>
                </a:ext>
              </a:extLst>
            </xdr:cNvPr>
            <xdr:cNvGraphicFramePr/>
          </xdr:nvGraphicFramePr>
          <xdr:xfrm>
            <a:off x="0" y="0"/>
            <a:ext cx="0" cy="0"/>
          </xdr:xfrm>
          <a:graphic>
            <a:graphicData uri="http://schemas.microsoft.com/office/drawing/2010/slicer">
              <sle:slicer xmlns:sle="http://schemas.microsoft.com/office/drawing/2010/slicer" name="Manager"/>
            </a:graphicData>
          </a:graphic>
        </xdr:graphicFrame>
      </mc:Choice>
      <mc:Fallback xmlns="">
        <xdr:sp macro="" textlink="">
          <xdr:nvSpPr>
            <xdr:cNvPr id="0" name=""/>
            <xdr:cNvSpPr>
              <a:spLocks noTextEdit="1"/>
            </xdr:cNvSpPr>
          </xdr:nvSpPr>
          <xdr:spPr>
            <a:xfrm>
              <a:off x="344905" y="3529264"/>
              <a:ext cx="2417176" cy="54000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xdr:colOff>
      <xdr:row>3</xdr:row>
      <xdr:rowOff>240633</xdr:rowOff>
    </xdr:from>
    <xdr:to>
      <xdr:col>11</xdr:col>
      <xdr:colOff>717</xdr:colOff>
      <xdr:row>5</xdr:row>
      <xdr:rowOff>22460</xdr:rowOff>
    </xdr:to>
    <xdr:sp macro="" textlink="">
      <xdr:nvSpPr>
        <xdr:cNvPr id="2" name="Freeform: Shape 1">
          <a:extLst>
            <a:ext uri="{FF2B5EF4-FFF2-40B4-BE49-F238E27FC236}">
              <a16:creationId xmlns:a16="http://schemas.microsoft.com/office/drawing/2014/main" id="{00000000-0008-0000-0100-000002000000}"/>
            </a:ext>
          </a:extLst>
        </xdr:cNvPr>
        <xdr:cNvSpPr/>
      </xdr:nvSpPr>
      <xdr:spPr>
        <a:xfrm>
          <a:off x="609601" y="728313"/>
          <a:ext cx="6096716" cy="208547"/>
        </a:xfrm>
        <a:custGeom>
          <a:avLst/>
          <a:gdLst>
            <a:gd name="connsiteX0" fmla="*/ 116837 w 2966720"/>
            <a:gd name="connsiteY0" fmla="*/ 0 h 325120"/>
            <a:gd name="connsiteX1" fmla="*/ 2849883 w 2966720"/>
            <a:gd name="connsiteY1" fmla="*/ 0 h 325120"/>
            <a:gd name="connsiteX2" fmla="*/ 2966720 w 2966720"/>
            <a:gd name="connsiteY2" fmla="*/ 116837 h 325120"/>
            <a:gd name="connsiteX3" fmla="*/ 2966720 w 2966720"/>
            <a:gd name="connsiteY3" fmla="*/ 325120 h 325120"/>
            <a:gd name="connsiteX4" fmla="*/ 0 w 2966720"/>
            <a:gd name="connsiteY4" fmla="*/ 325120 h 325120"/>
            <a:gd name="connsiteX5" fmla="*/ 0 w 2966720"/>
            <a:gd name="connsiteY5" fmla="*/ 116837 h 325120"/>
            <a:gd name="connsiteX6" fmla="*/ 116837 w 2966720"/>
            <a:gd name="connsiteY6" fmla="*/ 0 h 3251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966720" h="325120">
              <a:moveTo>
                <a:pt x="116837" y="0"/>
              </a:moveTo>
              <a:lnTo>
                <a:pt x="2849883" y="0"/>
              </a:lnTo>
              <a:cubicBezTo>
                <a:pt x="2914410" y="0"/>
                <a:pt x="2966720" y="52310"/>
                <a:pt x="2966720" y="116837"/>
              </a:cubicBezTo>
              <a:lnTo>
                <a:pt x="2966720" y="325120"/>
              </a:lnTo>
              <a:lnTo>
                <a:pt x="0" y="325120"/>
              </a:lnTo>
              <a:lnTo>
                <a:pt x="0" y="116837"/>
              </a:lnTo>
              <a:cubicBezTo>
                <a:pt x="0" y="52310"/>
                <a:pt x="52310" y="0"/>
                <a:pt x="116837" y="0"/>
              </a:cubicBezTo>
              <a:close/>
            </a:path>
          </a:pathLst>
        </a:custGeom>
        <a:solidFill>
          <a:srgbClr val="DD222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xdr:col>
      <xdr:colOff>1</xdr:colOff>
      <xdr:row>12</xdr:row>
      <xdr:rowOff>30422</xdr:rowOff>
    </xdr:from>
    <xdr:to>
      <xdr:col>11</xdr:col>
      <xdr:colOff>717</xdr:colOff>
      <xdr:row>13</xdr:row>
      <xdr:rowOff>170469</xdr:rowOff>
    </xdr:to>
    <xdr:sp macro="" textlink="">
      <xdr:nvSpPr>
        <xdr:cNvPr id="3" name="Freeform: Shape 2">
          <a:extLst>
            <a:ext uri="{FF2B5EF4-FFF2-40B4-BE49-F238E27FC236}">
              <a16:creationId xmlns:a16="http://schemas.microsoft.com/office/drawing/2014/main" id="{00000000-0008-0000-0100-000003000000}"/>
            </a:ext>
          </a:extLst>
        </xdr:cNvPr>
        <xdr:cNvSpPr/>
      </xdr:nvSpPr>
      <xdr:spPr>
        <a:xfrm rot="10800000">
          <a:off x="368969" y="2733517"/>
          <a:ext cx="2294737" cy="252341"/>
        </a:xfrm>
        <a:custGeom>
          <a:avLst/>
          <a:gdLst>
            <a:gd name="connsiteX0" fmla="*/ 116837 w 2966720"/>
            <a:gd name="connsiteY0" fmla="*/ 0 h 325120"/>
            <a:gd name="connsiteX1" fmla="*/ 2849883 w 2966720"/>
            <a:gd name="connsiteY1" fmla="*/ 0 h 325120"/>
            <a:gd name="connsiteX2" fmla="*/ 2966720 w 2966720"/>
            <a:gd name="connsiteY2" fmla="*/ 116837 h 325120"/>
            <a:gd name="connsiteX3" fmla="*/ 2966720 w 2966720"/>
            <a:gd name="connsiteY3" fmla="*/ 325120 h 325120"/>
            <a:gd name="connsiteX4" fmla="*/ 0 w 2966720"/>
            <a:gd name="connsiteY4" fmla="*/ 325120 h 325120"/>
            <a:gd name="connsiteX5" fmla="*/ 0 w 2966720"/>
            <a:gd name="connsiteY5" fmla="*/ 116837 h 325120"/>
            <a:gd name="connsiteX6" fmla="*/ 116837 w 2966720"/>
            <a:gd name="connsiteY6" fmla="*/ 0 h 3251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966720" h="325120">
              <a:moveTo>
                <a:pt x="116837" y="0"/>
              </a:moveTo>
              <a:lnTo>
                <a:pt x="2849883" y="0"/>
              </a:lnTo>
              <a:cubicBezTo>
                <a:pt x="2914410" y="0"/>
                <a:pt x="2966720" y="52310"/>
                <a:pt x="2966720" y="116837"/>
              </a:cubicBezTo>
              <a:lnTo>
                <a:pt x="2966720" y="325120"/>
              </a:lnTo>
              <a:lnTo>
                <a:pt x="0" y="325120"/>
              </a:lnTo>
              <a:lnTo>
                <a:pt x="0" y="116837"/>
              </a:lnTo>
              <a:cubicBezTo>
                <a:pt x="0" y="52310"/>
                <a:pt x="52310" y="0"/>
                <a:pt x="116837" y="0"/>
              </a:cubicBezTo>
              <a:close/>
            </a:path>
          </a:pathLst>
        </a:custGeom>
        <a:solidFill>
          <a:srgbClr val="DD222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xdr:col>
      <xdr:colOff>1</xdr:colOff>
      <xdr:row>9</xdr:row>
      <xdr:rowOff>16044</xdr:rowOff>
    </xdr:from>
    <xdr:to>
      <xdr:col>11</xdr:col>
      <xdr:colOff>717</xdr:colOff>
      <xdr:row>10</xdr:row>
      <xdr:rowOff>46524</xdr:rowOff>
    </xdr:to>
    <xdr:sp macro="" textlink="">
      <xdr:nvSpPr>
        <xdr:cNvPr id="4" name="Freeform: Shape 3">
          <a:extLst>
            <a:ext uri="{FF2B5EF4-FFF2-40B4-BE49-F238E27FC236}">
              <a16:creationId xmlns:a16="http://schemas.microsoft.com/office/drawing/2014/main" id="{00000000-0008-0000-0100-000004000000}"/>
            </a:ext>
          </a:extLst>
        </xdr:cNvPr>
        <xdr:cNvSpPr/>
      </xdr:nvSpPr>
      <xdr:spPr>
        <a:xfrm>
          <a:off x="609601" y="1661964"/>
          <a:ext cx="6096716" cy="213360"/>
        </a:xfrm>
        <a:custGeom>
          <a:avLst/>
          <a:gdLst>
            <a:gd name="connsiteX0" fmla="*/ 116837 w 2966720"/>
            <a:gd name="connsiteY0" fmla="*/ 0 h 325120"/>
            <a:gd name="connsiteX1" fmla="*/ 2849883 w 2966720"/>
            <a:gd name="connsiteY1" fmla="*/ 0 h 325120"/>
            <a:gd name="connsiteX2" fmla="*/ 2966720 w 2966720"/>
            <a:gd name="connsiteY2" fmla="*/ 116837 h 325120"/>
            <a:gd name="connsiteX3" fmla="*/ 2966720 w 2966720"/>
            <a:gd name="connsiteY3" fmla="*/ 325120 h 325120"/>
            <a:gd name="connsiteX4" fmla="*/ 0 w 2966720"/>
            <a:gd name="connsiteY4" fmla="*/ 325120 h 325120"/>
            <a:gd name="connsiteX5" fmla="*/ 0 w 2966720"/>
            <a:gd name="connsiteY5" fmla="*/ 116837 h 325120"/>
            <a:gd name="connsiteX6" fmla="*/ 116837 w 2966720"/>
            <a:gd name="connsiteY6" fmla="*/ 0 h 3251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966720" h="325120">
              <a:moveTo>
                <a:pt x="116837" y="0"/>
              </a:moveTo>
              <a:lnTo>
                <a:pt x="2849883" y="0"/>
              </a:lnTo>
              <a:cubicBezTo>
                <a:pt x="2914410" y="0"/>
                <a:pt x="2966720" y="52310"/>
                <a:pt x="2966720" y="116837"/>
              </a:cubicBezTo>
              <a:lnTo>
                <a:pt x="2966720" y="325120"/>
              </a:lnTo>
              <a:lnTo>
                <a:pt x="0" y="325120"/>
              </a:lnTo>
              <a:lnTo>
                <a:pt x="0" y="116837"/>
              </a:lnTo>
              <a:cubicBezTo>
                <a:pt x="0" y="52310"/>
                <a:pt x="52310" y="0"/>
                <a:pt x="116837" y="0"/>
              </a:cubicBezTo>
              <a:close/>
            </a:path>
          </a:pathLst>
        </a:custGeom>
        <a:solidFill>
          <a:srgbClr val="DD222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xdr:col>
      <xdr:colOff>182880</xdr:colOff>
      <xdr:row>9</xdr:row>
      <xdr:rowOff>166551</xdr:rowOff>
    </xdr:from>
    <xdr:to>
      <xdr:col>10</xdr:col>
      <xdr:colOff>0</xdr:colOff>
      <xdr:row>11</xdr:row>
      <xdr:rowOff>71845</xdr:rowOff>
    </xdr:to>
    <xdr:sp macro="" textlink="Passwords!A4">
      <xdr:nvSpPr>
        <xdr:cNvPr id="5" name="Rectangle: Rounded Corners 4">
          <a:hlinkClick xmlns:r="http://schemas.openxmlformats.org/officeDocument/2006/relationships" r:id="rId1"/>
          <a:extLst>
            <a:ext uri="{FF2B5EF4-FFF2-40B4-BE49-F238E27FC236}">
              <a16:creationId xmlns:a16="http://schemas.microsoft.com/office/drawing/2014/main" id="{00000000-0008-0000-0100-000005000000}"/>
            </a:ext>
          </a:extLst>
        </xdr:cNvPr>
        <xdr:cNvSpPr/>
      </xdr:nvSpPr>
      <xdr:spPr>
        <a:xfrm>
          <a:off x="792480" y="1812471"/>
          <a:ext cx="5303520" cy="271054"/>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E1734EE3-2D2D-4992-A1AC-F0037EB2B73A}" type="TxLink">
            <a:rPr lang="en-US" sz="1100" b="1" i="0" u="none" strike="noStrike">
              <a:solidFill>
                <a:srgbClr val="FF0000"/>
              </a:solidFill>
              <a:latin typeface="Calibri"/>
              <a:cs typeface="Calibri"/>
            </a:rPr>
            <a:pPr algn="ctr"/>
            <a:t>LOGIN</a:t>
          </a:fld>
          <a:endParaRPr lang="ru-RU" sz="1100" b="1">
            <a:solidFill>
              <a:srgbClr val="FF0000"/>
            </a:solidFill>
          </a:endParaRPr>
        </a:p>
      </xdr:txBody>
    </xdr:sp>
    <xdr:clientData/>
  </xdr:twoCellAnchor>
  <xdr:twoCellAnchor>
    <xdr:from>
      <xdr:col>11</xdr:col>
      <xdr:colOff>239737</xdr:colOff>
      <xdr:row>4</xdr:row>
      <xdr:rowOff>5862</xdr:rowOff>
    </xdr:from>
    <xdr:to>
      <xdr:col>16</xdr:col>
      <xdr:colOff>194017</xdr:colOff>
      <xdr:row>17</xdr:row>
      <xdr:rowOff>135402</xdr:rowOff>
    </xdr:to>
    <xdr:sp macro="" textlink="">
      <xdr:nvSpPr>
        <xdr:cNvPr id="6" name="Rectangle: Rounded Corners 5">
          <a:extLst>
            <a:ext uri="{FF2B5EF4-FFF2-40B4-BE49-F238E27FC236}">
              <a16:creationId xmlns:a16="http://schemas.microsoft.com/office/drawing/2014/main" id="{00000000-0008-0000-0100-000006000000}"/>
            </a:ext>
          </a:extLst>
        </xdr:cNvPr>
        <xdr:cNvSpPr/>
      </xdr:nvSpPr>
      <xdr:spPr>
        <a:xfrm>
          <a:off x="6945337" y="737382"/>
          <a:ext cx="3002280" cy="2506980"/>
        </a:xfrm>
        <a:prstGeom prst="roundRect">
          <a:avLst>
            <a:gd name="adj" fmla="val 4205"/>
          </a:avLst>
        </a:prstGeom>
        <a:solidFill>
          <a:srgbClr val="F7F7F5"/>
        </a:solidFill>
        <a:ln>
          <a:noFill/>
        </a:ln>
        <a:effectLst>
          <a:outerShdw blurRad="127000" sx="101000" sy="101000" algn="tl" rotWithShape="0">
            <a:prstClr val="black">
              <a:alpha val="20000"/>
            </a:prstClr>
          </a:outerShdw>
        </a:effectLst>
        <a:scene3d>
          <a:camera prst="orthographicFront"/>
          <a:lightRig rig="threePt" dir="t"/>
        </a:scene3d>
        <a:sp3d extrusionH="50800" contourW="12700" prstMaterial="dkEdge">
          <a:bevelT w="19050" h="19050" prst="angle"/>
          <a:extrusionClr>
            <a:schemeClr val="bg1">
              <a:lumMod val="95000"/>
            </a:schemeClr>
          </a:extrusionClr>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350520</xdr:colOff>
      <xdr:row>19</xdr:row>
      <xdr:rowOff>51582</xdr:rowOff>
    </xdr:from>
    <xdr:to>
      <xdr:col>16</xdr:col>
      <xdr:colOff>194017</xdr:colOff>
      <xdr:row>39</xdr:row>
      <xdr:rowOff>106680</xdr:rowOff>
    </xdr:to>
    <xdr:sp macro="" textlink="">
      <xdr:nvSpPr>
        <xdr:cNvPr id="7" name="Rectangle: Rounded Corners 6">
          <a:extLst>
            <a:ext uri="{FF2B5EF4-FFF2-40B4-BE49-F238E27FC236}">
              <a16:creationId xmlns:a16="http://schemas.microsoft.com/office/drawing/2014/main" id="{00000000-0008-0000-0100-000007000000}"/>
            </a:ext>
          </a:extLst>
        </xdr:cNvPr>
        <xdr:cNvSpPr/>
      </xdr:nvSpPr>
      <xdr:spPr>
        <a:xfrm>
          <a:off x="350520" y="3973877"/>
          <a:ext cx="5554486" cy="3744782"/>
        </a:xfrm>
        <a:prstGeom prst="roundRect">
          <a:avLst>
            <a:gd name="adj" fmla="val 2768"/>
          </a:avLst>
        </a:prstGeom>
        <a:solidFill>
          <a:srgbClr val="F7F7F5"/>
        </a:solidFill>
        <a:ln>
          <a:noFill/>
        </a:ln>
        <a:effectLst>
          <a:outerShdw blurRad="127000" sx="101000" sy="101000" algn="tl" rotWithShape="0">
            <a:prstClr val="black">
              <a:alpha val="20000"/>
            </a:prstClr>
          </a:outerShdw>
        </a:effectLst>
        <a:scene3d>
          <a:camera prst="orthographicFront"/>
          <a:lightRig rig="threePt" dir="t"/>
        </a:scene3d>
        <a:sp3d extrusionH="50800" contourW="12700" prstMaterial="dkEdge">
          <a:bevelT w="19050" h="19050" prst="angle"/>
          <a:extrusionClr>
            <a:schemeClr val="bg1">
              <a:lumMod val="95000"/>
            </a:schemeClr>
          </a:extrusionClr>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16</xdr:col>
      <xdr:colOff>449581</xdr:colOff>
      <xdr:row>4</xdr:row>
      <xdr:rowOff>5862</xdr:rowOff>
    </xdr:from>
    <xdr:to>
      <xdr:col>22</xdr:col>
      <xdr:colOff>320041</xdr:colOff>
      <xdr:row>25</xdr:row>
      <xdr:rowOff>160020</xdr:rowOff>
    </xdr:to>
    <xdr:sp macro="" textlink="">
      <xdr:nvSpPr>
        <xdr:cNvPr id="8" name="Rectangle: Rounded Corners 7">
          <a:extLst>
            <a:ext uri="{FF2B5EF4-FFF2-40B4-BE49-F238E27FC236}">
              <a16:creationId xmlns:a16="http://schemas.microsoft.com/office/drawing/2014/main" id="{00000000-0008-0000-0100-000008000000}"/>
            </a:ext>
          </a:extLst>
        </xdr:cNvPr>
        <xdr:cNvSpPr/>
      </xdr:nvSpPr>
      <xdr:spPr>
        <a:xfrm>
          <a:off x="10203181" y="737382"/>
          <a:ext cx="3528060" cy="3994638"/>
        </a:xfrm>
        <a:prstGeom prst="roundRect">
          <a:avLst>
            <a:gd name="adj" fmla="val 4205"/>
          </a:avLst>
        </a:prstGeom>
        <a:solidFill>
          <a:schemeClr val="bg1"/>
        </a:solidFill>
        <a:ln>
          <a:noFill/>
        </a:ln>
        <a:effectLst>
          <a:outerShdw blurRad="127000" sx="101000" sy="101000" algn="tl" rotWithShape="0">
            <a:prstClr val="black">
              <a:alpha val="20000"/>
            </a:prstClr>
          </a:outerShdw>
        </a:effectLst>
        <a:scene3d>
          <a:camera prst="orthographicFront"/>
          <a:lightRig rig="threePt" dir="t"/>
        </a:scene3d>
        <a:sp3d extrusionH="50800" contourW="12700" prstMaterial="dkEdge">
          <a:bevelT w="19050" h="19050" prst="angle"/>
          <a:extrusionClr>
            <a:schemeClr val="bg1">
              <a:lumMod val="95000"/>
            </a:schemeClr>
          </a:extrusionClr>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445477</xdr:colOff>
      <xdr:row>34</xdr:row>
      <xdr:rowOff>38100</xdr:rowOff>
    </xdr:from>
    <xdr:to>
      <xdr:col>19</xdr:col>
      <xdr:colOff>289560</xdr:colOff>
      <xdr:row>39</xdr:row>
      <xdr:rowOff>106680</xdr:rowOff>
    </xdr:to>
    <xdr:sp macro="" textlink="">
      <xdr:nvSpPr>
        <xdr:cNvPr id="9" name="Rectangle: Rounded Corners 8">
          <a:extLst>
            <a:ext uri="{FF2B5EF4-FFF2-40B4-BE49-F238E27FC236}">
              <a16:creationId xmlns:a16="http://schemas.microsoft.com/office/drawing/2014/main" id="{00000000-0008-0000-0100-000009000000}"/>
            </a:ext>
          </a:extLst>
        </xdr:cNvPr>
        <xdr:cNvSpPr/>
      </xdr:nvSpPr>
      <xdr:spPr>
        <a:xfrm>
          <a:off x="10199077" y="6256020"/>
          <a:ext cx="1672883" cy="982980"/>
        </a:xfrm>
        <a:prstGeom prst="roundRect">
          <a:avLst>
            <a:gd name="adj" fmla="val 10249"/>
          </a:avLst>
        </a:prstGeom>
        <a:solidFill>
          <a:srgbClr val="F7F7F5"/>
        </a:solidFill>
        <a:ln>
          <a:noFill/>
        </a:ln>
        <a:effectLst>
          <a:outerShdw blurRad="127000" sx="101000" sy="101000" algn="tl" rotWithShape="0">
            <a:prstClr val="black">
              <a:alpha val="20000"/>
            </a:prstClr>
          </a:outerShdw>
        </a:effectLst>
        <a:scene3d>
          <a:camera prst="orthographicFront"/>
          <a:lightRig rig="threePt" dir="t"/>
        </a:scene3d>
        <a:sp3d extrusionH="50800" contourW="12700" prstMaterial="dkEdge">
          <a:bevelT w="19050" h="19050" prst="angle"/>
          <a:extrusionClr>
            <a:schemeClr val="bg1">
              <a:lumMod val="95000"/>
            </a:schemeClr>
          </a:extrusionClr>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19</xdr:col>
      <xdr:colOff>475957</xdr:colOff>
      <xdr:row>34</xdr:row>
      <xdr:rowOff>38100</xdr:rowOff>
    </xdr:from>
    <xdr:to>
      <xdr:col>22</xdr:col>
      <xdr:colOff>320040</xdr:colOff>
      <xdr:row>39</xdr:row>
      <xdr:rowOff>106680</xdr:rowOff>
    </xdr:to>
    <xdr:sp macro="" textlink="">
      <xdr:nvSpPr>
        <xdr:cNvPr id="10" name="Rectangle: Rounded Corners 9">
          <a:extLst>
            <a:ext uri="{FF2B5EF4-FFF2-40B4-BE49-F238E27FC236}">
              <a16:creationId xmlns:a16="http://schemas.microsoft.com/office/drawing/2014/main" id="{00000000-0008-0000-0100-00000A000000}"/>
            </a:ext>
          </a:extLst>
        </xdr:cNvPr>
        <xdr:cNvSpPr/>
      </xdr:nvSpPr>
      <xdr:spPr>
        <a:xfrm>
          <a:off x="12058357" y="6256020"/>
          <a:ext cx="1672883" cy="982980"/>
        </a:xfrm>
        <a:prstGeom prst="roundRect">
          <a:avLst>
            <a:gd name="adj" fmla="val 11096"/>
          </a:avLst>
        </a:prstGeom>
        <a:solidFill>
          <a:srgbClr val="F7F7F5"/>
        </a:solidFill>
        <a:ln>
          <a:noFill/>
        </a:ln>
        <a:effectLst>
          <a:outerShdw blurRad="127000" sx="101000" sy="101000" algn="tl" rotWithShape="0">
            <a:prstClr val="black">
              <a:alpha val="20000"/>
            </a:prstClr>
          </a:outerShdw>
        </a:effectLst>
        <a:scene3d>
          <a:camera prst="orthographicFront"/>
          <a:lightRig rig="threePt" dir="t"/>
        </a:scene3d>
        <a:sp3d extrusionH="50800" contourW="12700" prstMaterial="dkEdge">
          <a:bevelT w="19050" h="19050" prst="angle"/>
          <a:extrusionClr>
            <a:schemeClr val="bg1">
              <a:lumMod val="95000"/>
            </a:schemeClr>
          </a:extrusionClr>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445477</xdr:colOff>
      <xdr:row>27</xdr:row>
      <xdr:rowOff>76200</xdr:rowOff>
    </xdr:from>
    <xdr:to>
      <xdr:col>19</xdr:col>
      <xdr:colOff>289560</xdr:colOff>
      <xdr:row>32</xdr:row>
      <xdr:rowOff>144780</xdr:rowOff>
    </xdr:to>
    <xdr:sp macro="" textlink="">
      <xdr:nvSpPr>
        <xdr:cNvPr id="11" name="Rectangle: Rounded Corners 10">
          <a:extLst>
            <a:ext uri="{FF2B5EF4-FFF2-40B4-BE49-F238E27FC236}">
              <a16:creationId xmlns:a16="http://schemas.microsoft.com/office/drawing/2014/main" id="{00000000-0008-0000-0100-00000B000000}"/>
            </a:ext>
          </a:extLst>
        </xdr:cNvPr>
        <xdr:cNvSpPr/>
      </xdr:nvSpPr>
      <xdr:spPr>
        <a:xfrm>
          <a:off x="10199077" y="5013960"/>
          <a:ext cx="1672883" cy="982980"/>
        </a:xfrm>
        <a:prstGeom prst="roundRect">
          <a:avLst>
            <a:gd name="adj" fmla="val 12877"/>
          </a:avLst>
        </a:prstGeom>
        <a:solidFill>
          <a:srgbClr val="F7F7F5"/>
        </a:solidFill>
        <a:ln>
          <a:noFill/>
        </a:ln>
        <a:effectLst>
          <a:outerShdw blurRad="127000" sx="101000" sy="101000" algn="tl" rotWithShape="0">
            <a:prstClr val="black">
              <a:alpha val="20000"/>
            </a:prstClr>
          </a:outerShdw>
        </a:effectLst>
        <a:scene3d>
          <a:camera prst="orthographicFront"/>
          <a:lightRig rig="threePt" dir="t"/>
        </a:scene3d>
        <a:sp3d extrusionH="50800" contourW="12700" prstMaterial="dkEdge">
          <a:bevelT w="19050" h="19050" prst="angle"/>
          <a:extrusionClr>
            <a:schemeClr val="bg1">
              <a:lumMod val="95000"/>
            </a:schemeClr>
          </a:extrusionClr>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19</xdr:col>
      <xdr:colOff>475957</xdr:colOff>
      <xdr:row>27</xdr:row>
      <xdr:rowOff>76200</xdr:rowOff>
    </xdr:from>
    <xdr:to>
      <xdr:col>22</xdr:col>
      <xdr:colOff>320040</xdr:colOff>
      <xdr:row>32</xdr:row>
      <xdr:rowOff>144780</xdr:rowOff>
    </xdr:to>
    <xdr:sp macro="" textlink="">
      <xdr:nvSpPr>
        <xdr:cNvPr id="12" name="Rectangle: Rounded Corners 11">
          <a:extLst>
            <a:ext uri="{FF2B5EF4-FFF2-40B4-BE49-F238E27FC236}">
              <a16:creationId xmlns:a16="http://schemas.microsoft.com/office/drawing/2014/main" id="{00000000-0008-0000-0100-00000C000000}"/>
            </a:ext>
          </a:extLst>
        </xdr:cNvPr>
        <xdr:cNvSpPr/>
      </xdr:nvSpPr>
      <xdr:spPr>
        <a:xfrm>
          <a:off x="12058357" y="5013960"/>
          <a:ext cx="1672883" cy="982980"/>
        </a:xfrm>
        <a:prstGeom prst="roundRect">
          <a:avLst>
            <a:gd name="adj" fmla="val 11184"/>
          </a:avLst>
        </a:prstGeom>
        <a:solidFill>
          <a:srgbClr val="F7F7F5"/>
        </a:solidFill>
        <a:ln>
          <a:noFill/>
        </a:ln>
        <a:effectLst>
          <a:outerShdw blurRad="127000" sx="101000" sy="101000" algn="tl" rotWithShape="0">
            <a:prstClr val="black">
              <a:alpha val="20000"/>
            </a:prstClr>
          </a:outerShdw>
        </a:effectLst>
        <a:scene3d>
          <a:camera prst="orthographicFront"/>
          <a:lightRig rig="threePt" dir="t"/>
        </a:scene3d>
        <a:sp3d extrusionH="50800" contourW="12700" prstMaterial="dkEdge">
          <a:bevelT w="19050" h="19050" prst="angle"/>
          <a:extrusionClr>
            <a:schemeClr val="bg1">
              <a:lumMod val="95000"/>
            </a:schemeClr>
          </a:extrusionClr>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22</xdr:col>
      <xdr:colOff>552155</xdr:colOff>
      <xdr:row>4</xdr:row>
      <xdr:rowOff>5862</xdr:rowOff>
    </xdr:from>
    <xdr:to>
      <xdr:col>30</xdr:col>
      <xdr:colOff>427355</xdr:colOff>
      <xdr:row>17</xdr:row>
      <xdr:rowOff>135402</xdr:rowOff>
    </xdr:to>
    <xdr:sp macro="" textlink="">
      <xdr:nvSpPr>
        <xdr:cNvPr id="13" name="Rectangle: Rounded Corners 12">
          <a:extLst>
            <a:ext uri="{FF2B5EF4-FFF2-40B4-BE49-F238E27FC236}">
              <a16:creationId xmlns:a16="http://schemas.microsoft.com/office/drawing/2014/main" id="{00000000-0008-0000-0100-00000D000000}"/>
            </a:ext>
          </a:extLst>
        </xdr:cNvPr>
        <xdr:cNvSpPr/>
      </xdr:nvSpPr>
      <xdr:spPr>
        <a:xfrm>
          <a:off x="13963355" y="737382"/>
          <a:ext cx="4752000" cy="2506980"/>
        </a:xfrm>
        <a:prstGeom prst="roundRect">
          <a:avLst>
            <a:gd name="adj" fmla="val 4205"/>
          </a:avLst>
        </a:prstGeom>
        <a:solidFill>
          <a:srgbClr val="F7F7F5"/>
        </a:solidFill>
        <a:ln>
          <a:noFill/>
        </a:ln>
        <a:effectLst>
          <a:outerShdw blurRad="127000" sx="101000" sy="101000" algn="tl" rotWithShape="0">
            <a:prstClr val="black">
              <a:alpha val="20000"/>
            </a:prstClr>
          </a:outerShdw>
        </a:effectLst>
        <a:scene3d>
          <a:camera prst="orthographicFront"/>
          <a:lightRig rig="threePt" dir="t"/>
        </a:scene3d>
        <a:sp3d extrusionH="50800" contourW="12700" prstMaterial="dkEdge">
          <a:bevelT w="19050" h="19050" prst="angle"/>
          <a:extrusionClr>
            <a:schemeClr val="bg1">
              <a:lumMod val="95000"/>
            </a:schemeClr>
          </a:extrusionClr>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22</xdr:col>
      <xdr:colOff>552156</xdr:colOff>
      <xdr:row>19</xdr:row>
      <xdr:rowOff>52680</xdr:rowOff>
    </xdr:from>
    <xdr:to>
      <xdr:col>30</xdr:col>
      <xdr:colOff>427356</xdr:colOff>
      <xdr:row>39</xdr:row>
      <xdr:rowOff>106680</xdr:rowOff>
    </xdr:to>
    <xdr:sp macro="" textlink="">
      <xdr:nvSpPr>
        <xdr:cNvPr id="14" name="Rectangle: Rounded Corners 13">
          <a:extLst>
            <a:ext uri="{FF2B5EF4-FFF2-40B4-BE49-F238E27FC236}">
              <a16:creationId xmlns:a16="http://schemas.microsoft.com/office/drawing/2014/main" id="{00000000-0008-0000-0100-00000E000000}"/>
            </a:ext>
          </a:extLst>
        </xdr:cNvPr>
        <xdr:cNvSpPr/>
      </xdr:nvSpPr>
      <xdr:spPr>
        <a:xfrm>
          <a:off x="13963356" y="3527400"/>
          <a:ext cx="4752000" cy="3711600"/>
        </a:xfrm>
        <a:prstGeom prst="roundRect">
          <a:avLst>
            <a:gd name="adj" fmla="val 4205"/>
          </a:avLst>
        </a:prstGeom>
        <a:solidFill>
          <a:srgbClr val="F7F7F5"/>
        </a:solidFill>
        <a:ln>
          <a:noFill/>
        </a:ln>
        <a:effectLst>
          <a:outerShdw blurRad="127000" sx="101000" sy="101000" algn="tl" rotWithShape="0">
            <a:prstClr val="black">
              <a:alpha val="20000"/>
            </a:prstClr>
          </a:outerShdw>
        </a:effectLst>
        <a:scene3d>
          <a:camera prst="orthographicFront"/>
          <a:lightRig rig="threePt" dir="t"/>
        </a:scene3d>
        <a:sp3d extrusionH="50800" contourW="12700" prstMaterial="dkEdge">
          <a:bevelT w="19050" h="19050" prst="angle"/>
          <a:extrusionClr>
            <a:schemeClr val="bg1">
              <a:lumMod val="95000"/>
            </a:schemeClr>
          </a:extrusionClr>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846</xdr:colOff>
      <xdr:row>14</xdr:row>
      <xdr:rowOff>33733</xdr:rowOff>
    </xdr:from>
    <xdr:to>
      <xdr:col>11</xdr:col>
      <xdr:colOff>206</xdr:colOff>
      <xdr:row>17</xdr:row>
      <xdr:rowOff>31129</xdr:rowOff>
    </xdr:to>
    <xdr:sp macro="" textlink="">
      <xdr:nvSpPr>
        <xdr:cNvPr id="15" name="Rectangle: Rounded Corners 14">
          <a:extLst>
            <a:ext uri="{FF2B5EF4-FFF2-40B4-BE49-F238E27FC236}">
              <a16:creationId xmlns:a16="http://schemas.microsoft.com/office/drawing/2014/main" id="{00000000-0008-0000-0100-00000F000000}"/>
            </a:ext>
          </a:extLst>
        </xdr:cNvPr>
        <xdr:cNvSpPr/>
      </xdr:nvSpPr>
      <xdr:spPr>
        <a:xfrm>
          <a:off x="369814" y="3033607"/>
          <a:ext cx="2293381" cy="550848"/>
        </a:xfrm>
        <a:prstGeom prst="roundRect">
          <a:avLst>
            <a:gd name="adj" fmla="val 14861"/>
          </a:avLst>
        </a:prstGeom>
        <a:solidFill>
          <a:srgbClr val="F7F7F5"/>
        </a:solidFill>
        <a:ln>
          <a:noFill/>
        </a:ln>
        <a:effectLst>
          <a:outerShdw blurRad="127000" sx="101000" sy="101000" algn="tl" rotWithShape="0">
            <a:prstClr val="black">
              <a:alpha val="20000"/>
            </a:prstClr>
          </a:outerShdw>
        </a:effectLst>
        <a:scene3d>
          <a:camera prst="orthographicFront"/>
          <a:lightRig rig="threePt" dir="t"/>
        </a:scene3d>
        <a:sp3d extrusionH="50800" contourW="12700" prstMaterial="dkEdge">
          <a:bevelT w="19050" h="19050" prst="angle"/>
          <a:extrusionClr>
            <a:schemeClr val="bg1">
              <a:lumMod val="95000"/>
            </a:schemeClr>
          </a:extrusionClr>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mc:AlternateContent xmlns:mc="http://schemas.openxmlformats.org/markup-compatibility/2006">
    <mc:Choice xmlns:a14="http://schemas.microsoft.com/office/drawing/2010/main" Requires="a14">
      <xdr:twoCellAnchor>
        <xdr:from>
          <xdr:col>2</xdr:col>
          <xdr:colOff>38100</xdr:colOff>
          <xdr:row>12</xdr:row>
          <xdr:rowOff>0</xdr:rowOff>
        </xdr:from>
        <xdr:to>
          <xdr:col>5</xdr:col>
          <xdr:colOff>76200</xdr:colOff>
          <xdr:row>13</xdr:row>
          <xdr:rowOff>19050</xdr:rowOff>
        </xdr:to>
        <xdr:sp macro="" textlink="">
          <xdr:nvSpPr>
            <xdr:cNvPr id="24582" name="Option Button 6" hidden="1">
              <a:extLst>
                <a:ext uri="{63B3BB69-23CF-44E3-9099-C40C66FF867C}">
                  <a14:compatExt spid="_x0000_s24582"/>
                </a:ext>
                <a:ext uri="{FF2B5EF4-FFF2-40B4-BE49-F238E27FC236}">
                  <a16:creationId xmlns:a16="http://schemas.microsoft.com/office/drawing/2014/main" id="{00000000-0008-0000-0100-000006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LOGIN</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180975</xdr:colOff>
          <xdr:row>12</xdr:row>
          <xdr:rowOff>0</xdr:rowOff>
        </xdr:from>
        <xdr:to>
          <xdr:col>9</xdr:col>
          <xdr:colOff>400050</xdr:colOff>
          <xdr:row>13</xdr:row>
          <xdr:rowOff>19050</xdr:rowOff>
        </xdr:to>
        <xdr:sp macro="" textlink="">
          <xdr:nvSpPr>
            <xdr:cNvPr id="24583" name="Option Button 7" hidden="1">
              <a:extLst>
                <a:ext uri="{63B3BB69-23CF-44E3-9099-C40C66FF867C}">
                  <a14:compatExt spid="_x0000_s24583"/>
                </a:ext>
                <a:ext uri="{FF2B5EF4-FFF2-40B4-BE49-F238E27FC236}">
                  <a16:creationId xmlns:a16="http://schemas.microsoft.com/office/drawing/2014/main" id="{00000000-0008-0000-0100-000007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LOGOUT</a:t>
              </a:r>
            </a:p>
          </xdr:txBody>
        </xdr:sp>
        <xdr:clientData/>
      </xdr:twoCellAnchor>
    </mc:Choice>
    <mc:Fallback/>
  </mc:AlternateContent>
  <xdr:twoCellAnchor>
    <xdr:from>
      <xdr:col>17</xdr:col>
      <xdr:colOff>214200</xdr:colOff>
      <xdr:row>15</xdr:row>
      <xdr:rowOff>15240</xdr:rowOff>
    </xdr:from>
    <xdr:to>
      <xdr:col>21</xdr:col>
      <xdr:colOff>547800</xdr:colOff>
      <xdr:row>24</xdr:row>
      <xdr:rowOff>175260</xdr:rowOff>
    </xdr:to>
    <mc:AlternateContent xmlns:mc="http://schemas.openxmlformats.org/markup-compatibility/2006" xmlns:a14="http://schemas.microsoft.com/office/drawing/2010/main">
      <mc:Choice Requires="a14">
        <xdr:graphicFrame macro="">
          <xdr:nvGraphicFramePr>
            <xdr:cNvPr id="16" name="Day 4">
              <a:extLst>
                <a:ext uri="{FF2B5EF4-FFF2-40B4-BE49-F238E27FC236}">
                  <a16:creationId xmlns:a16="http://schemas.microsoft.com/office/drawing/2014/main" id="{00000000-0008-0000-0100-000010000000}"/>
                </a:ext>
              </a:extLst>
            </xdr:cNvPr>
            <xdr:cNvGraphicFramePr/>
          </xdr:nvGraphicFramePr>
          <xdr:xfrm>
            <a:off x="0" y="0"/>
            <a:ext cx="0" cy="0"/>
          </xdr:xfrm>
          <a:graphic>
            <a:graphicData uri="http://schemas.microsoft.com/office/drawing/2010/slicer">
              <sle:slicer xmlns:sle="http://schemas.microsoft.com/office/drawing/2010/slicer" name="Day 4"/>
            </a:graphicData>
          </a:graphic>
        </xdr:graphicFrame>
      </mc:Choice>
      <mc:Fallback xmlns="">
        <xdr:sp macro="" textlink="">
          <xdr:nvSpPr>
            <xdr:cNvPr id="0" name=""/>
            <xdr:cNvSpPr>
              <a:spLocks noTextEdit="1"/>
            </xdr:cNvSpPr>
          </xdr:nvSpPr>
          <xdr:spPr>
            <a:xfrm>
              <a:off x="6534789" y="3199598"/>
              <a:ext cx="2772000" cy="182037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182880</xdr:colOff>
      <xdr:row>6</xdr:row>
      <xdr:rowOff>137161</xdr:rowOff>
    </xdr:from>
    <xdr:to>
      <xdr:col>21</xdr:col>
      <xdr:colOff>579120</xdr:colOff>
      <xdr:row>14</xdr:row>
      <xdr:rowOff>152400</xdr:rowOff>
    </xdr:to>
    <mc:AlternateContent xmlns:mc="http://schemas.openxmlformats.org/markup-compatibility/2006" xmlns:a14="http://schemas.microsoft.com/office/drawing/2010/main">
      <mc:Choice Requires="a14">
        <xdr:graphicFrame macro="">
          <xdr:nvGraphicFramePr>
            <xdr:cNvPr id="17" name="Month 4">
              <a:extLst>
                <a:ext uri="{FF2B5EF4-FFF2-40B4-BE49-F238E27FC236}">
                  <a16:creationId xmlns:a16="http://schemas.microsoft.com/office/drawing/2014/main" id="{00000000-0008-0000-0100-000011000000}"/>
                </a:ext>
              </a:extLst>
            </xdr:cNvPr>
            <xdr:cNvGraphicFramePr/>
          </xdr:nvGraphicFramePr>
          <xdr:xfrm>
            <a:off x="0" y="0"/>
            <a:ext cx="0" cy="0"/>
          </xdr:xfrm>
          <a:graphic>
            <a:graphicData uri="http://schemas.microsoft.com/office/drawing/2010/slicer">
              <sle:slicer xmlns:sle="http://schemas.microsoft.com/office/drawing/2010/slicer" name="Month 4"/>
            </a:graphicData>
          </a:graphic>
        </xdr:graphicFrame>
      </mc:Choice>
      <mc:Fallback xmlns="">
        <xdr:sp macro="" textlink="">
          <xdr:nvSpPr>
            <xdr:cNvPr id="0" name=""/>
            <xdr:cNvSpPr>
              <a:spLocks noTextEdit="1"/>
            </xdr:cNvSpPr>
          </xdr:nvSpPr>
          <xdr:spPr>
            <a:xfrm>
              <a:off x="6503469" y="1677203"/>
              <a:ext cx="2834640" cy="1475071"/>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15240</xdr:colOff>
      <xdr:row>4</xdr:row>
      <xdr:rowOff>137160</xdr:rowOff>
    </xdr:from>
    <xdr:to>
      <xdr:col>22</xdr:col>
      <xdr:colOff>167640</xdr:colOff>
      <xdr:row>6</xdr:row>
      <xdr:rowOff>160020</xdr:rowOff>
    </xdr:to>
    <xdr:sp macro="" textlink="">
      <xdr:nvSpPr>
        <xdr:cNvPr id="18" name="TextBox 17">
          <a:extLst>
            <a:ext uri="{FF2B5EF4-FFF2-40B4-BE49-F238E27FC236}">
              <a16:creationId xmlns:a16="http://schemas.microsoft.com/office/drawing/2014/main" id="{00000000-0008-0000-0100-000012000000}"/>
            </a:ext>
          </a:extLst>
        </xdr:cNvPr>
        <xdr:cNvSpPr txBox="1"/>
      </xdr:nvSpPr>
      <xdr:spPr>
        <a:xfrm>
          <a:off x="10378440" y="868680"/>
          <a:ext cx="320040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Calendar                                        2023</a:t>
          </a:r>
          <a:endParaRPr lang="ru-RU" sz="1600"/>
        </a:p>
      </xdr:txBody>
    </xdr:sp>
    <xdr:clientData/>
  </xdr:twoCellAnchor>
  <xdr:twoCellAnchor>
    <xdr:from>
      <xdr:col>17</xdr:col>
      <xdr:colOff>274320</xdr:colOff>
      <xdr:row>13</xdr:row>
      <xdr:rowOff>114300</xdr:rowOff>
    </xdr:from>
    <xdr:to>
      <xdr:col>21</xdr:col>
      <xdr:colOff>571500</xdr:colOff>
      <xdr:row>15</xdr:row>
      <xdr:rowOff>144780</xdr:rowOff>
    </xdr:to>
    <xdr:sp macro="" textlink="">
      <xdr:nvSpPr>
        <xdr:cNvPr id="19" name="TextBox 18">
          <a:extLst>
            <a:ext uri="{FF2B5EF4-FFF2-40B4-BE49-F238E27FC236}">
              <a16:creationId xmlns:a16="http://schemas.microsoft.com/office/drawing/2014/main" id="{00000000-0008-0000-0100-000013000000}"/>
            </a:ext>
          </a:extLst>
        </xdr:cNvPr>
        <xdr:cNvSpPr txBox="1"/>
      </xdr:nvSpPr>
      <xdr:spPr>
        <a:xfrm>
          <a:off x="10637520" y="2491740"/>
          <a:ext cx="273558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SU</a:t>
          </a:r>
          <a:r>
            <a:rPr lang="en-US" sz="1100" b="1"/>
            <a:t>      </a:t>
          </a:r>
          <a:r>
            <a:rPr lang="en-US" sz="1100" b="1">
              <a:solidFill>
                <a:sysClr val="windowText" lastClr="000000"/>
              </a:solidFill>
            </a:rPr>
            <a:t>MO</a:t>
          </a:r>
          <a:r>
            <a:rPr lang="en-US" sz="1100" b="1" baseline="0">
              <a:solidFill>
                <a:sysClr val="windowText" lastClr="000000"/>
              </a:solidFill>
            </a:rPr>
            <a:t>      TU       WE      TH       FR</a:t>
          </a:r>
          <a:r>
            <a:rPr lang="en-US" sz="1100" b="1" baseline="0">
              <a:solidFill>
                <a:schemeClr val="tx1">
                  <a:lumMod val="65000"/>
                  <a:lumOff val="35000"/>
                </a:schemeClr>
              </a:solidFill>
            </a:rPr>
            <a:t> </a:t>
          </a:r>
          <a:r>
            <a:rPr lang="en-US" sz="1100" b="1" baseline="0"/>
            <a:t>       </a:t>
          </a:r>
          <a:r>
            <a:rPr lang="en-US" sz="1100" b="1" baseline="0">
              <a:solidFill>
                <a:srgbClr val="FF0000"/>
              </a:solidFill>
            </a:rPr>
            <a:t>SA</a:t>
          </a:r>
          <a:endParaRPr lang="ru-RU" sz="1100" b="1">
            <a:solidFill>
              <a:srgbClr val="FF0000"/>
            </a:solidFill>
          </a:endParaRPr>
        </a:p>
      </xdr:txBody>
    </xdr:sp>
    <xdr:clientData/>
  </xdr:twoCellAnchor>
  <xdr:twoCellAnchor>
    <xdr:from>
      <xdr:col>11</xdr:col>
      <xdr:colOff>277136</xdr:colOff>
      <xdr:row>4</xdr:row>
      <xdr:rowOff>23348</xdr:rowOff>
    </xdr:from>
    <xdr:to>
      <xdr:col>16</xdr:col>
      <xdr:colOff>276384</xdr:colOff>
      <xdr:row>16</xdr:row>
      <xdr:rowOff>158569</xdr:rowOff>
    </xdr:to>
    <xdr:graphicFrame macro="">
      <xdr:nvGraphicFramePr>
        <xdr:cNvPr id="21" name="Chart 20">
          <a:extLst>
            <a:ext uri="{FF2B5EF4-FFF2-40B4-BE49-F238E27FC236}">
              <a16:creationId xmlns:a16="http://schemas.microsoft.com/office/drawing/2014/main" id="{00000000-0008-0000-01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594360</xdr:colOff>
      <xdr:row>9</xdr:row>
      <xdr:rowOff>167640</xdr:rowOff>
    </xdr:from>
    <xdr:to>
      <xdr:col>15</xdr:col>
      <xdr:colOff>91440</xdr:colOff>
      <xdr:row>12</xdr:row>
      <xdr:rowOff>15240</xdr:rowOff>
    </xdr:to>
    <xdr:sp macro="" textlink="ProcessingA!A11">
      <xdr:nvSpPr>
        <xdr:cNvPr id="22" name="TextBox 21">
          <a:extLst>
            <a:ext uri="{FF2B5EF4-FFF2-40B4-BE49-F238E27FC236}">
              <a16:creationId xmlns:a16="http://schemas.microsoft.com/office/drawing/2014/main" id="{00000000-0008-0000-0100-000016000000}"/>
            </a:ext>
          </a:extLst>
        </xdr:cNvPr>
        <xdr:cNvSpPr txBox="1"/>
      </xdr:nvSpPr>
      <xdr:spPr>
        <a:xfrm>
          <a:off x="8519160" y="1813560"/>
          <a:ext cx="71628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FB4E34F-C7CE-4111-A66A-DD56E3AF78AB}" type="TxLink">
            <a:rPr lang="en-US" sz="2000" b="0" i="0" u="none" strike="noStrike">
              <a:solidFill>
                <a:sysClr val="windowText" lastClr="000000"/>
              </a:solidFill>
              <a:latin typeface="Calibri"/>
              <a:cs typeface="Calibri"/>
            </a:rPr>
            <a:pPr algn="ctr"/>
            <a:t>67%</a:t>
          </a:fld>
          <a:endParaRPr lang="ru-RU" sz="2000">
            <a:solidFill>
              <a:sysClr val="windowText" lastClr="000000"/>
            </a:solidFill>
          </a:endParaRPr>
        </a:p>
      </xdr:txBody>
    </xdr:sp>
    <xdr:clientData/>
  </xdr:twoCellAnchor>
  <xdr:twoCellAnchor>
    <xdr:from>
      <xdr:col>13</xdr:col>
      <xdr:colOff>594360</xdr:colOff>
      <xdr:row>11</xdr:row>
      <xdr:rowOff>15240</xdr:rowOff>
    </xdr:from>
    <xdr:to>
      <xdr:col>15</xdr:col>
      <xdr:colOff>91440</xdr:colOff>
      <xdr:row>13</xdr:row>
      <xdr:rowOff>114300</xdr:rowOff>
    </xdr:to>
    <xdr:sp macro="" textlink="ProcessingA!A10">
      <xdr:nvSpPr>
        <xdr:cNvPr id="23" name="TextBox 22">
          <a:extLst>
            <a:ext uri="{FF2B5EF4-FFF2-40B4-BE49-F238E27FC236}">
              <a16:creationId xmlns:a16="http://schemas.microsoft.com/office/drawing/2014/main" id="{00000000-0008-0000-0100-000017000000}"/>
            </a:ext>
          </a:extLst>
        </xdr:cNvPr>
        <xdr:cNvSpPr txBox="1"/>
      </xdr:nvSpPr>
      <xdr:spPr>
        <a:xfrm>
          <a:off x="8519160" y="2026920"/>
          <a:ext cx="716280" cy="464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A13E9C5-108A-4C99-AB8D-E4EFF7D424A5}" type="TxLink">
            <a:rPr lang="en-US" sz="1200" b="0" i="0" u="none" strike="noStrike">
              <a:solidFill>
                <a:sysClr val="windowText" lastClr="000000"/>
              </a:solidFill>
              <a:latin typeface="Calibri"/>
              <a:cs typeface="Calibri"/>
            </a:rPr>
            <a:pPr algn="ctr"/>
            <a:t>Average</a:t>
          </a:fld>
          <a:endParaRPr lang="ru-RU" sz="1600">
            <a:solidFill>
              <a:sysClr val="windowText" lastClr="000000"/>
            </a:solidFill>
          </a:endParaRPr>
        </a:p>
      </xdr:txBody>
    </xdr:sp>
    <xdr:clientData/>
  </xdr:twoCellAnchor>
  <xdr:twoCellAnchor>
    <xdr:from>
      <xdr:col>11</xdr:col>
      <xdr:colOff>375293</xdr:colOff>
      <xdr:row>9</xdr:row>
      <xdr:rowOff>39051</xdr:rowOff>
    </xdr:from>
    <xdr:to>
      <xdr:col>13</xdr:col>
      <xdr:colOff>18105</xdr:colOff>
      <xdr:row>16</xdr:row>
      <xdr:rowOff>39051</xdr:rowOff>
    </xdr:to>
    <xdr:grpSp>
      <xdr:nvGrpSpPr>
        <xdr:cNvPr id="24" name="Group 23">
          <a:extLst>
            <a:ext uri="{FF2B5EF4-FFF2-40B4-BE49-F238E27FC236}">
              <a16:creationId xmlns:a16="http://schemas.microsoft.com/office/drawing/2014/main" id="{00000000-0008-0000-0100-000018000000}"/>
            </a:ext>
          </a:extLst>
        </xdr:cNvPr>
        <xdr:cNvGrpSpPr/>
      </xdr:nvGrpSpPr>
      <xdr:grpSpPr>
        <a:xfrm>
          <a:off x="2936460" y="2198051"/>
          <a:ext cx="828145" cy="1259417"/>
          <a:chOff x="2942277" y="1829753"/>
          <a:chExt cx="862012" cy="1200150"/>
        </a:xfrm>
      </xdr:grpSpPr>
      <xdr:sp macro="" textlink="ProcessingA!E9">
        <xdr:nvSpPr>
          <xdr:cNvPr id="25" name="TextBox 24">
            <a:extLst>
              <a:ext uri="{FF2B5EF4-FFF2-40B4-BE49-F238E27FC236}">
                <a16:creationId xmlns:a16="http://schemas.microsoft.com/office/drawing/2014/main" id="{00000000-0008-0000-0100-000019000000}"/>
              </a:ext>
            </a:extLst>
          </xdr:cNvPr>
          <xdr:cNvSpPr txBox="1"/>
        </xdr:nvSpPr>
        <xdr:spPr>
          <a:xfrm>
            <a:off x="3088009" y="2025968"/>
            <a:ext cx="716280" cy="2266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796FBC0-9677-4DD5-88C5-E8BA225AACA7}" type="TxLink">
              <a:rPr lang="en-US" sz="1100" b="0" i="0" u="none" strike="noStrike">
                <a:solidFill>
                  <a:srgbClr val="000000"/>
                </a:solidFill>
                <a:latin typeface="Calibri"/>
                <a:cs typeface="Calibri"/>
              </a:rPr>
              <a:pPr algn="ctr"/>
              <a:t>APR 79%</a:t>
            </a:fld>
            <a:endParaRPr lang="ru-RU" sz="1600">
              <a:solidFill>
                <a:srgbClr val="FF0000"/>
              </a:solidFill>
            </a:endParaRPr>
          </a:p>
        </xdr:txBody>
      </xdr:sp>
      <xdr:sp macro="" textlink="ProcessingA!E8">
        <xdr:nvSpPr>
          <xdr:cNvPr id="26" name="TextBox 25">
            <a:extLst>
              <a:ext uri="{FF2B5EF4-FFF2-40B4-BE49-F238E27FC236}">
                <a16:creationId xmlns:a16="http://schemas.microsoft.com/office/drawing/2014/main" id="{00000000-0008-0000-0100-00001A000000}"/>
              </a:ext>
            </a:extLst>
          </xdr:cNvPr>
          <xdr:cNvSpPr txBox="1"/>
        </xdr:nvSpPr>
        <xdr:spPr>
          <a:xfrm>
            <a:off x="3088009" y="2220278"/>
            <a:ext cx="716280" cy="2266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A33CB5-D3DB-4F63-9551-089B9C891198}" type="TxLink">
              <a:rPr lang="en-US" sz="1100" b="0" i="0" u="none" strike="noStrike">
                <a:solidFill>
                  <a:srgbClr val="000000"/>
                </a:solidFill>
                <a:latin typeface="Calibri"/>
                <a:cs typeface="Calibri"/>
              </a:rPr>
              <a:pPr algn="ctr"/>
              <a:t>EPC 77%</a:t>
            </a:fld>
            <a:endParaRPr lang="ru-RU" sz="1600">
              <a:solidFill>
                <a:srgbClr val="FF0000"/>
              </a:solidFill>
            </a:endParaRPr>
          </a:p>
        </xdr:txBody>
      </xdr:sp>
      <xdr:sp macro="" textlink="ProcessingA!E7">
        <xdr:nvSpPr>
          <xdr:cNvPr id="27" name="TextBox 26">
            <a:extLst>
              <a:ext uri="{FF2B5EF4-FFF2-40B4-BE49-F238E27FC236}">
                <a16:creationId xmlns:a16="http://schemas.microsoft.com/office/drawing/2014/main" id="{00000000-0008-0000-0100-00001B000000}"/>
              </a:ext>
            </a:extLst>
          </xdr:cNvPr>
          <xdr:cNvSpPr txBox="1"/>
        </xdr:nvSpPr>
        <xdr:spPr>
          <a:xfrm>
            <a:off x="3088009" y="2414588"/>
            <a:ext cx="716280" cy="2266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4BD5C78-E7A7-46C1-A458-F25CD6559ABB}" type="TxLink">
              <a:rPr lang="en-US" sz="1100" b="0" i="0" u="none" strike="noStrike">
                <a:solidFill>
                  <a:srgbClr val="000000"/>
                </a:solidFill>
                <a:latin typeface="Calibri"/>
                <a:cs typeface="Calibri"/>
              </a:rPr>
              <a:pPr algn="ctr"/>
              <a:t>CPA 70%</a:t>
            </a:fld>
            <a:endParaRPr lang="ru-RU" sz="1600">
              <a:solidFill>
                <a:srgbClr val="FF0000"/>
              </a:solidFill>
            </a:endParaRPr>
          </a:p>
        </xdr:txBody>
      </xdr:sp>
      <xdr:sp macro="" textlink="ProcessingA!E6">
        <xdr:nvSpPr>
          <xdr:cNvPr id="28" name="TextBox 27">
            <a:extLst>
              <a:ext uri="{FF2B5EF4-FFF2-40B4-BE49-F238E27FC236}">
                <a16:creationId xmlns:a16="http://schemas.microsoft.com/office/drawing/2014/main" id="{00000000-0008-0000-0100-00001C000000}"/>
              </a:ext>
            </a:extLst>
          </xdr:cNvPr>
          <xdr:cNvSpPr txBox="1"/>
        </xdr:nvSpPr>
        <xdr:spPr>
          <a:xfrm>
            <a:off x="3088009" y="2610803"/>
            <a:ext cx="716280" cy="2247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05B9B5A-413E-413C-9C6E-127B448DB4C6}" type="TxLink">
              <a:rPr lang="en-US" sz="1100" b="0" i="0" u="none" strike="noStrike">
                <a:solidFill>
                  <a:srgbClr val="000000"/>
                </a:solidFill>
                <a:latin typeface="Calibri"/>
                <a:cs typeface="Calibri"/>
              </a:rPr>
              <a:pPr algn="ctr"/>
              <a:t>ROI 62%</a:t>
            </a:fld>
            <a:endParaRPr lang="ru-RU" sz="1600">
              <a:solidFill>
                <a:srgbClr val="FF0000"/>
              </a:solidFill>
            </a:endParaRPr>
          </a:p>
        </xdr:txBody>
      </xdr:sp>
      <xdr:sp macro="" textlink="ProcessingA!E5">
        <xdr:nvSpPr>
          <xdr:cNvPr id="29" name="TextBox 28">
            <a:extLst>
              <a:ext uri="{FF2B5EF4-FFF2-40B4-BE49-F238E27FC236}">
                <a16:creationId xmlns:a16="http://schemas.microsoft.com/office/drawing/2014/main" id="{00000000-0008-0000-0100-00001D000000}"/>
              </a:ext>
            </a:extLst>
          </xdr:cNvPr>
          <xdr:cNvSpPr txBox="1"/>
        </xdr:nvSpPr>
        <xdr:spPr>
          <a:xfrm>
            <a:off x="3088009" y="2803208"/>
            <a:ext cx="716280" cy="2266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9D3F6A9-53E3-41CB-9565-9A1BBF77630A}" type="TxLink">
              <a:rPr lang="en-US" sz="1100" b="0" i="0" u="none" strike="noStrike">
                <a:solidFill>
                  <a:srgbClr val="000000"/>
                </a:solidFill>
                <a:latin typeface="Calibri"/>
                <a:cs typeface="Calibri"/>
              </a:rPr>
              <a:pPr algn="ctr"/>
              <a:t>CAC 45%</a:t>
            </a:fld>
            <a:endParaRPr lang="ru-RU" sz="1600">
              <a:solidFill>
                <a:srgbClr val="FF0000"/>
              </a:solidFill>
            </a:endParaRPr>
          </a:p>
        </xdr:txBody>
      </xdr:sp>
      <xdr:sp macro="" textlink="">
        <xdr:nvSpPr>
          <xdr:cNvPr id="30" name="TextBox 29">
            <a:extLst>
              <a:ext uri="{FF2B5EF4-FFF2-40B4-BE49-F238E27FC236}">
                <a16:creationId xmlns:a16="http://schemas.microsoft.com/office/drawing/2014/main" id="{00000000-0008-0000-0100-00001E000000}"/>
              </a:ext>
            </a:extLst>
          </xdr:cNvPr>
          <xdr:cNvSpPr txBox="1"/>
        </xdr:nvSpPr>
        <xdr:spPr>
          <a:xfrm>
            <a:off x="2942277" y="1829753"/>
            <a:ext cx="845820" cy="180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chemeClr val="tx1">
                    <a:lumMod val="65000"/>
                    <a:lumOff val="35000"/>
                  </a:schemeClr>
                </a:solidFill>
                <a:latin typeface="Calibri"/>
                <a:cs typeface="Calibri"/>
              </a:rPr>
              <a:t>Indicators</a:t>
            </a:r>
          </a:p>
        </xdr:txBody>
      </xdr:sp>
      <xdr:sp macro="" textlink="">
        <xdr:nvSpPr>
          <xdr:cNvPr id="31" name="Oval 30">
            <a:extLst>
              <a:ext uri="{FF2B5EF4-FFF2-40B4-BE49-F238E27FC236}">
                <a16:creationId xmlns:a16="http://schemas.microsoft.com/office/drawing/2014/main" id="{00000000-0008-0000-0100-00001F000000}"/>
              </a:ext>
            </a:extLst>
          </xdr:cNvPr>
          <xdr:cNvSpPr/>
        </xdr:nvSpPr>
        <xdr:spPr>
          <a:xfrm>
            <a:off x="3040385" y="2108765"/>
            <a:ext cx="72000" cy="71321"/>
          </a:xfrm>
          <a:prstGeom prst="ellipse">
            <a:avLst/>
          </a:prstGeom>
          <a:solidFill>
            <a:srgbClr val="768D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32" name="Oval 31">
            <a:extLst>
              <a:ext uri="{FF2B5EF4-FFF2-40B4-BE49-F238E27FC236}">
                <a16:creationId xmlns:a16="http://schemas.microsoft.com/office/drawing/2014/main" id="{00000000-0008-0000-0100-000020000000}"/>
              </a:ext>
            </a:extLst>
          </xdr:cNvPr>
          <xdr:cNvSpPr/>
        </xdr:nvSpPr>
        <xdr:spPr>
          <a:xfrm>
            <a:off x="3040385" y="2299265"/>
            <a:ext cx="72000" cy="71321"/>
          </a:xfrm>
          <a:prstGeom prst="ellipse">
            <a:avLst/>
          </a:prstGeom>
          <a:solidFill>
            <a:srgbClr val="5EB2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33" name="Oval 32">
            <a:extLst>
              <a:ext uri="{FF2B5EF4-FFF2-40B4-BE49-F238E27FC236}">
                <a16:creationId xmlns:a16="http://schemas.microsoft.com/office/drawing/2014/main" id="{00000000-0008-0000-0100-000021000000}"/>
              </a:ext>
            </a:extLst>
          </xdr:cNvPr>
          <xdr:cNvSpPr/>
        </xdr:nvSpPr>
        <xdr:spPr>
          <a:xfrm>
            <a:off x="3040385" y="2499290"/>
            <a:ext cx="72000" cy="71321"/>
          </a:xfrm>
          <a:prstGeom prst="ellipse">
            <a:avLst/>
          </a:prstGeom>
          <a:solidFill>
            <a:srgbClr val="43ADA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34" name="Oval 33">
            <a:extLst>
              <a:ext uri="{FF2B5EF4-FFF2-40B4-BE49-F238E27FC236}">
                <a16:creationId xmlns:a16="http://schemas.microsoft.com/office/drawing/2014/main" id="{00000000-0008-0000-0100-000022000000}"/>
              </a:ext>
            </a:extLst>
          </xdr:cNvPr>
          <xdr:cNvSpPr/>
        </xdr:nvSpPr>
        <xdr:spPr>
          <a:xfrm>
            <a:off x="3040385" y="2694553"/>
            <a:ext cx="72000" cy="71321"/>
          </a:xfrm>
          <a:prstGeom prst="ellipse">
            <a:avLst/>
          </a:prstGeom>
          <a:solidFill>
            <a:srgbClr val="E8B75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35" name="Oval 34">
            <a:extLst>
              <a:ext uri="{FF2B5EF4-FFF2-40B4-BE49-F238E27FC236}">
                <a16:creationId xmlns:a16="http://schemas.microsoft.com/office/drawing/2014/main" id="{00000000-0008-0000-0100-000023000000}"/>
              </a:ext>
            </a:extLst>
          </xdr:cNvPr>
          <xdr:cNvSpPr/>
        </xdr:nvSpPr>
        <xdr:spPr>
          <a:xfrm>
            <a:off x="3040385" y="2875528"/>
            <a:ext cx="72000" cy="71321"/>
          </a:xfrm>
          <a:prstGeom prst="ellipse">
            <a:avLst/>
          </a:prstGeom>
          <a:solidFill>
            <a:srgbClr val="DD222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7</xdr:col>
      <xdr:colOff>67689</xdr:colOff>
      <xdr:row>14</xdr:row>
      <xdr:rowOff>80148</xdr:rowOff>
    </xdr:from>
    <xdr:to>
      <xdr:col>9</xdr:col>
      <xdr:colOff>93356</xdr:colOff>
      <xdr:row>16</xdr:row>
      <xdr:rowOff>143242</xdr:rowOff>
    </xdr:to>
    <xdr:pic>
      <xdr:nvPicPr>
        <xdr:cNvPr id="40" name="Picture 39">
          <a:extLst>
            <a:ext uri="{FF2B5EF4-FFF2-40B4-BE49-F238E27FC236}">
              <a16:creationId xmlns:a16="http://schemas.microsoft.com/office/drawing/2014/main" id="{00000000-0008-0000-0100-000028000000}"/>
            </a:ext>
          </a:extLst>
        </xdr:cNvPr>
        <xdr:cNvPicPr>
          <a:picLocks noChangeAspect="1"/>
        </xdr:cNvPicPr>
      </xdr:nvPicPr>
      <xdr:blipFill>
        <a:blip xmlns:r="http://schemas.openxmlformats.org/officeDocument/2006/relationships" r:embed="rId3"/>
        <a:stretch>
          <a:fillRect/>
        </a:stretch>
      </xdr:blipFill>
      <xdr:spPr>
        <a:xfrm>
          <a:off x="1591689" y="3080022"/>
          <a:ext cx="426720" cy="432062"/>
        </a:xfrm>
        <a:prstGeom prst="rect">
          <a:avLst/>
        </a:prstGeom>
      </xdr:spPr>
    </xdr:pic>
    <xdr:clientData/>
  </xdr:twoCellAnchor>
  <xdr:twoCellAnchor>
    <xdr:from>
      <xdr:col>18</xdr:col>
      <xdr:colOff>281940</xdr:colOff>
      <xdr:row>28</xdr:row>
      <xdr:rowOff>45720</xdr:rowOff>
    </xdr:from>
    <xdr:to>
      <xdr:col>19</xdr:col>
      <xdr:colOff>83819</xdr:colOff>
      <xdr:row>29</xdr:row>
      <xdr:rowOff>78840</xdr:rowOff>
    </xdr:to>
    <xdr:grpSp>
      <xdr:nvGrpSpPr>
        <xdr:cNvPr id="41" name="Group 40">
          <a:extLst>
            <a:ext uri="{FF2B5EF4-FFF2-40B4-BE49-F238E27FC236}">
              <a16:creationId xmlns:a16="http://schemas.microsoft.com/office/drawing/2014/main" id="{00000000-0008-0000-0100-000029000000}"/>
            </a:ext>
          </a:extLst>
        </xdr:cNvPr>
        <xdr:cNvGrpSpPr/>
      </xdr:nvGrpSpPr>
      <xdr:grpSpPr>
        <a:xfrm>
          <a:off x="6991773" y="5750137"/>
          <a:ext cx="394546" cy="223620"/>
          <a:chOff x="7192492" y="5258851"/>
          <a:chExt cx="411479" cy="217051"/>
        </a:xfrm>
      </xdr:grpSpPr>
      <xdr:sp macro="" textlink="">
        <xdr:nvSpPr>
          <xdr:cNvPr id="42" name="Rectangle: Rounded Corners 41">
            <a:extLst>
              <a:ext uri="{FF2B5EF4-FFF2-40B4-BE49-F238E27FC236}">
                <a16:creationId xmlns:a16="http://schemas.microsoft.com/office/drawing/2014/main" id="{00000000-0008-0000-0100-00002A000000}"/>
              </a:ext>
            </a:extLst>
          </xdr:cNvPr>
          <xdr:cNvSpPr/>
        </xdr:nvSpPr>
        <xdr:spPr>
          <a:xfrm>
            <a:off x="7238212" y="5258851"/>
            <a:ext cx="365759" cy="214411"/>
          </a:xfrm>
          <a:prstGeom prst="roundRect">
            <a:avLst>
              <a:gd name="adj" fmla="val 50000"/>
            </a:avLst>
          </a:prstGeom>
          <a:solidFill>
            <a:srgbClr val="F2C6C7"/>
          </a:solidFill>
          <a:ln>
            <a:noFill/>
          </a:ln>
          <a:effectLst>
            <a:innerShdw blurRad="63500">
              <a:prstClr val="black">
                <a:alpha val="32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43" name="Oval 42">
            <a:extLst>
              <a:ext uri="{FF2B5EF4-FFF2-40B4-BE49-F238E27FC236}">
                <a16:creationId xmlns:a16="http://schemas.microsoft.com/office/drawing/2014/main" id="{00000000-0008-0000-0100-00002B000000}"/>
              </a:ext>
            </a:extLst>
          </xdr:cNvPr>
          <xdr:cNvSpPr/>
        </xdr:nvSpPr>
        <xdr:spPr>
          <a:xfrm>
            <a:off x="7192492" y="5258851"/>
            <a:ext cx="216000" cy="217051"/>
          </a:xfrm>
          <a:prstGeom prst="ellipse">
            <a:avLst/>
          </a:prstGeom>
          <a:solidFill>
            <a:srgbClr val="DD222D"/>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18</xdr:col>
      <xdr:colOff>281940</xdr:colOff>
      <xdr:row>35</xdr:row>
      <xdr:rowOff>14189</xdr:rowOff>
    </xdr:from>
    <xdr:to>
      <xdr:col>19</xdr:col>
      <xdr:colOff>83819</xdr:colOff>
      <xdr:row>36</xdr:row>
      <xdr:rowOff>47309</xdr:rowOff>
    </xdr:to>
    <xdr:grpSp>
      <xdr:nvGrpSpPr>
        <xdr:cNvPr id="44" name="Group 43">
          <a:extLst>
            <a:ext uri="{FF2B5EF4-FFF2-40B4-BE49-F238E27FC236}">
              <a16:creationId xmlns:a16="http://schemas.microsoft.com/office/drawing/2014/main" id="{00000000-0008-0000-0100-00002C000000}"/>
            </a:ext>
          </a:extLst>
        </xdr:cNvPr>
        <xdr:cNvGrpSpPr/>
      </xdr:nvGrpSpPr>
      <xdr:grpSpPr>
        <a:xfrm>
          <a:off x="6991773" y="7052106"/>
          <a:ext cx="394546" cy="223620"/>
          <a:chOff x="7192492" y="5258851"/>
          <a:chExt cx="411479" cy="217051"/>
        </a:xfrm>
      </xdr:grpSpPr>
      <xdr:sp macro="" textlink="">
        <xdr:nvSpPr>
          <xdr:cNvPr id="45" name="Rectangle: Rounded Corners 44">
            <a:extLst>
              <a:ext uri="{FF2B5EF4-FFF2-40B4-BE49-F238E27FC236}">
                <a16:creationId xmlns:a16="http://schemas.microsoft.com/office/drawing/2014/main" id="{00000000-0008-0000-0100-00002D000000}"/>
              </a:ext>
            </a:extLst>
          </xdr:cNvPr>
          <xdr:cNvSpPr/>
        </xdr:nvSpPr>
        <xdr:spPr>
          <a:xfrm>
            <a:off x="7238212" y="5258851"/>
            <a:ext cx="365759" cy="214411"/>
          </a:xfrm>
          <a:prstGeom prst="roundRect">
            <a:avLst>
              <a:gd name="adj" fmla="val 50000"/>
            </a:avLst>
          </a:prstGeom>
          <a:solidFill>
            <a:srgbClr val="F2C6C7"/>
          </a:solidFill>
          <a:ln>
            <a:noFill/>
          </a:ln>
          <a:effectLst>
            <a:innerShdw blurRad="63500">
              <a:prstClr val="black">
                <a:alpha val="32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46" name="Oval 45">
            <a:extLst>
              <a:ext uri="{FF2B5EF4-FFF2-40B4-BE49-F238E27FC236}">
                <a16:creationId xmlns:a16="http://schemas.microsoft.com/office/drawing/2014/main" id="{00000000-0008-0000-0100-00002E000000}"/>
              </a:ext>
            </a:extLst>
          </xdr:cNvPr>
          <xdr:cNvSpPr/>
        </xdr:nvSpPr>
        <xdr:spPr>
          <a:xfrm>
            <a:off x="7192492" y="5258851"/>
            <a:ext cx="216000" cy="217051"/>
          </a:xfrm>
          <a:prstGeom prst="ellipse">
            <a:avLst/>
          </a:prstGeom>
          <a:solidFill>
            <a:srgbClr val="DD222D"/>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21</xdr:col>
      <xdr:colOff>308215</xdr:colOff>
      <xdr:row>28</xdr:row>
      <xdr:rowOff>45720</xdr:rowOff>
    </xdr:from>
    <xdr:to>
      <xdr:col>22</xdr:col>
      <xdr:colOff>110094</xdr:colOff>
      <xdr:row>29</xdr:row>
      <xdr:rowOff>78840</xdr:rowOff>
    </xdr:to>
    <xdr:grpSp>
      <xdr:nvGrpSpPr>
        <xdr:cNvPr id="47" name="Group 46">
          <a:extLst>
            <a:ext uri="{FF2B5EF4-FFF2-40B4-BE49-F238E27FC236}">
              <a16:creationId xmlns:a16="http://schemas.microsoft.com/office/drawing/2014/main" id="{00000000-0008-0000-0100-00002F000000}"/>
            </a:ext>
          </a:extLst>
        </xdr:cNvPr>
        <xdr:cNvGrpSpPr/>
      </xdr:nvGrpSpPr>
      <xdr:grpSpPr>
        <a:xfrm>
          <a:off x="8796048" y="5750137"/>
          <a:ext cx="394546" cy="223620"/>
          <a:chOff x="7192492" y="5258851"/>
          <a:chExt cx="411479" cy="217051"/>
        </a:xfrm>
      </xdr:grpSpPr>
      <xdr:sp macro="" textlink="">
        <xdr:nvSpPr>
          <xdr:cNvPr id="48" name="Rectangle: Rounded Corners 47">
            <a:extLst>
              <a:ext uri="{FF2B5EF4-FFF2-40B4-BE49-F238E27FC236}">
                <a16:creationId xmlns:a16="http://schemas.microsoft.com/office/drawing/2014/main" id="{00000000-0008-0000-0100-000030000000}"/>
              </a:ext>
            </a:extLst>
          </xdr:cNvPr>
          <xdr:cNvSpPr/>
        </xdr:nvSpPr>
        <xdr:spPr>
          <a:xfrm>
            <a:off x="7238212" y="5258851"/>
            <a:ext cx="365759" cy="214411"/>
          </a:xfrm>
          <a:prstGeom prst="roundRect">
            <a:avLst>
              <a:gd name="adj" fmla="val 50000"/>
            </a:avLst>
          </a:prstGeom>
          <a:solidFill>
            <a:srgbClr val="F2C6C7"/>
          </a:solidFill>
          <a:ln>
            <a:noFill/>
          </a:ln>
          <a:effectLst>
            <a:innerShdw blurRad="63500">
              <a:prstClr val="black">
                <a:alpha val="32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49" name="Oval 48">
            <a:extLst>
              <a:ext uri="{FF2B5EF4-FFF2-40B4-BE49-F238E27FC236}">
                <a16:creationId xmlns:a16="http://schemas.microsoft.com/office/drawing/2014/main" id="{00000000-0008-0000-0100-000031000000}"/>
              </a:ext>
            </a:extLst>
          </xdr:cNvPr>
          <xdr:cNvSpPr/>
        </xdr:nvSpPr>
        <xdr:spPr>
          <a:xfrm>
            <a:off x="7192492" y="5258851"/>
            <a:ext cx="216000" cy="217051"/>
          </a:xfrm>
          <a:prstGeom prst="ellipse">
            <a:avLst/>
          </a:prstGeom>
          <a:solidFill>
            <a:srgbClr val="DD222D"/>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21</xdr:col>
      <xdr:colOff>308215</xdr:colOff>
      <xdr:row>35</xdr:row>
      <xdr:rowOff>14189</xdr:rowOff>
    </xdr:from>
    <xdr:to>
      <xdr:col>22</xdr:col>
      <xdr:colOff>110094</xdr:colOff>
      <xdr:row>36</xdr:row>
      <xdr:rowOff>47309</xdr:rowOff>
    </xdr:to>
    <xdr:grpSp>
      <xdr:nvGrpSpPr>
        <xdr:cNvPr id="50" name="Group 49">
          <a:extLst>
            <a:ext uri="{FF2B5EF4-FFF2-40B4-BE49-F238E27FC236}">
              <a16:creationId xmlns:a16="http://schemas.microsoft.com/office/drawing/2014/main" id="{00000000-0008-0000-0100-000032000000}"/>
            </a:ext>
          </a:extLst>
        </xdr:cNvPr>
        <xdr:cNvGrpSpPr/>
      </xdr:nvGrpSpPr>
      <xdr:grpSpPr>
        <a:xfrm>
          <a:off x="8796048" y="7052106"/>
          <a:ext cx="394546" cy="223620"/>
          <a:chOff x="7192492" y="5258851"/>
          <a:chExt cx="411479" cy="217051"/>
        </a:xfrm>
      </xdr:grpSpPr>
      <xdr:sp macro="" textlink="">
        <xdr:nvSpPr>
          <xdr:cNvPr id="51" name="Rectangle: Rounded Corners 50">
            <a:extLst>
              <a:ext uri="{FF2B5EF4-FFF2-40B4-BE49-F238E27FC236}">
                <a16:creationId xmlns:a16="http://schemas.microsoft.com/office/drawing/2014/main" id="{00000000-0008-0000-0100-000033000000}"/>
              </a:ext>
            </a:extLst>
          </xdr:cNvPr>
          <xdr:cNvSpPr/>
        </xdr:nvSpPr>
        <xdr:spPr>
          <a:xfrm>
            <a:off x="7238212" y="5258851"/>
            <a:ext cx="365759" cy="214411"/>
          </a:xfrm>
          <a:prstGeom prst="roundRect">
            <a:avLst>
              <a:gd name="adj" fmla="val 50000"/>
            </a:avLst>
          </a:prstGeom>
          <a:solidFill>
            <a:srgbClr val="F2C6C7"/>
          </a:solidFill>
          <a:ln>
            <a:noFill/>
          </a:ln>
          <a:effectLst>
            <a:innerShdw blurRad="63500">
              <a:prstClr val="black">
                <a:alpha val="32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52" name="Oval 51">
            <a:extLst>
              <a:ext uri="{FF2B5EF4-FFF2-40B4-BE49-F238E27FC236}">
                <a16:creationId xmlns:a16="http://schemas.microsoft.com/office/drawing/2014/main" id="{00000000-0008-0000-0100-000034000000}"/>
              </a:ext>
            </a:extLst>
          </xdr:cNvPr>
          <xdr:cNvSpPr/>
        </xdr:nvSpPr>
        <xdr:spPr>
          <a:xfrm>
            <a:off x="7192492" y="5258851"/>
            <a:ext cx="216000" cy="217051"/>
          </a:xfrm>
          <a:prstGeom prst="ellipse">
            <a:avLst/>
          </a:prstGeom>
          <a:solidFill>
            <a:srgbClr val="DD222D"/>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18</xdr:col>
      <xdr:colOff>46507</xdr:colOff>
      <xdr:row>26</xdr:row>
      <xdr:rowOff>99375</xdr:rowOff>
    </xdr:from>
    <xdr:to>
      <xdr:col>19</xdr:col>
      <xdr:colOff>390245</xdr:colOff>
      <xdr:row>31</xdr:row>
      <xdr:rowOff>45910</xdr:rowOff>
    </xdr:to>
    <xdr:sp macro="" textlink="ProcessingA!C23">
      <xdr:nvSpPr>
        <xdr:cNvPr id="53" name="Rectangle 52">
          <a:extLst>
            <a:ext uri="{FF2B5EF4-FFF2-40B4-BE49-F238E27FC236}">
              <a16:creationId xmlns:a16="http://schemas.microsoft.com/office/drawing/2014/main" id="{00000000-0008-0000-0100-000035000000}"/>
            </a:ext>
          </a:extLst>
        </xdr:cNvPr>
        <xdr:cNvSpPr/>
      </xdr:nvSpPr>
      <xdr:spPr>
        <a:xfrm rot="5400000">
          <a:off x="11065508" y="4808054"/>
          <a:ext cx="860935" cy="953338"/>
        </a:xfrm>
        <a:prstGeom prst="rect">
          <a:avLst/>
        </a:prstGeom>
        <a:noFill/>
        <a:effectLst/>
      </xdr:spPr>
      <xdr:txBody>
        <a:bodyPr wrap="none" lIns="91440" tIns="45720" rIns="91440" bIns="45720">
          <a:noAutofit/>
        </a:bodyPr>
        <a:lstStyle/>
        <a:p>
          <a:pPr algn="ctr"/>
          <a:fld id="{3DD49D20-42E7-48BE-9149-AAEA0E52B841}" type="TxLink">
            <a:rPr lang="en-US" sz="5500" b="0" i="0" u="none" strike="noStrike" cap="none" spc="0">
              <a:ln w="0"/>
              <a:blipFill>
                <a:blip xmlns:r="http://schemas.openxmlformats.org/officeDocument/2006/relationships" r:embed="rId4">
                  <a:extLst>
                    <a:ext uri="{96DAC541-7B7A-43D3-8B79-37D633B846F1}">
                      <asvg:svgBlip xmlns:asvg="http://schemas.microsoft.com/office/drawing/2016/SVG/main" r:embed="rId5"/>
                    </a:ext>
                  </a:extLst>
                </a:blip>
                <a:stretch>
                  <a:fillRect/>
                </a:stretch>
              </a:blipFill>
              <a:effectLst/>
              <a:latin typeface="Calibri"/>
              <a:cs typeface="Calibri"/>
            </a:rPr>
            <a:pPr algn="ctr"/>
            <a:t>▮</a:t>
          </a:fld>
          <a:endParaRPr lang="en-US" sz="5500" b="0" cap="none" spc="0">
            <a:ln w="0"/>
            <a:blipFill>
              <a:blip xmlns:r="http://schemas.openxmlformats.org/officeDocument/2006/relationships" r:embed="rId4">
                <a:extLst>
                  <a:ext uri="{96DAC541-7B7A-43D3-8B79-37D633B846F1}">
                    <asvg:svgBlip xmlns:asvg="http://schemas.microsoft.com/office/drawing/2016/SVG/main" r:embed="rId5"/>
                  </a:ext>
                </a:extLst>
              </a:blip>
              <a:stretch>
                <a:fillRect/>
              </a:stretch>
            </a:blipFill>
            <a:effectLst/>
          </a:endParaRPr>
        </a:p>
      </xdr:txBody>
    </xdr:sp>
    <xdr:clientData/>
  </xdr:twoCellAnchor>
  <mc:AlternateContent xmlns:mc="http://schemas.openxmlformats.org/markup-compatibility/2006">
    <mc:Choice xmlns:a14="http://schemas.microsoft.com/office/drawing/2010/main" Requires="a14">
      <xdr:twoCellAnchor>
        <xdr:from>
          <xdr:col>18</xdr:col>
          <xdr:colOff>57150</xdr:colOff>
          <xdr:row>28</xdr:row>
          <xdr:rowOff>9525</xdr:rowOff>
        </xdr:from>
        <xdr:to>
          <xdr:col>19</xdr:col>
          <xdr:colOff>123825</xdr:colOff>
          <xdr:row>29</xdr:row>
          <xdr:rowOff>133350</xdr:rowOff>
        </xdr:to>
        <xdr:sp macro="" textlink="">
          <xdr:nvSpPr>
            <xdr:cNvPr id="24584" name="Check Box 8" hidden="1">
              <a:extLst>
                <a:ext uri="{63B3BB69-23CF-44E3-9099-C40C66FF867C}">
                  <a14:compatExt spid="_x0000_s24584"/>
                </a:ext>
                <a:ext uri="{FF2B5EF4-FFF2-40B4-BE49-F238E27FC236}">
                  <a16:creationId xmlns:a16="http://schemas.microsoft.com/office/drawing/2014/main" id="{00000000-0008-0000-0100-000008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18</xdr:col>
      <xdr:colOff>52137</xdr:colOff>
      <xdr:row>28</xdr:row>
      <xdr:rowOff>48126</xdr:rowOff>
    </xdr:from>
    <xdr:to>
      <xdr:col>18</xdr:col>
      <xdr:colOff>248654</xdr:colOff>
      <xdr:row>29</xdr:row>
      <xdr:rowOff>84221</xdr:rowOff>
    </xdr:to>
    <xdr:sp macro="" textlink="">
      <xdr:nvSpPr>
        <xdr:cNvPr id="54" name="Rectangle 53">
          <a:extLst>
            <a:ext uri="{FF2B5EF4-FFF2-40B4-BE49-F238E27FC236}">
              <a16:creationId xmlns:a16="http://schemas.microsoft.com/office/drawing/2014/main" id="{00000000-0008-0000-0100-000036000000}"/>
            </a:ext>
          </a:extLst>
        </xdr:cNvPr>
        <xdr:cNvSpPr/>
      </xdr:nvSpPr>
      <xdr:spPr>
        <a:xfrm>
          <a:off x="11024937" y="5168766"/>
          <a:ext cx="196517" cy="21897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46507</xdr:colOff>
      <xdr:row>33</xdr:row>
      <xdr:rowOff>61275</xdr:rowOff>
    </xdr:from>
    <xdr:to>
      <xdr:col>19</xdr:col>
      <xdr:colOff>390245</xdr:colOff>
      <xdr:row>38</xdr:row>
      <xdr:rowOff>7810</xdr:rowOff>
    </xdr:to>
    <xdr:sp macro="" textlink="ProcessingA!C25">
      <xdr:nvSpPr>
        <xdr:cNvPr id="55" name="Rectangle 54">
          <a:extLst>
            <a:ext uri="{FF2B5EF4-FFF2-40B4-BE49-F238E27FC236}">
              <a16:creationId xmlns:a16="http://schemas.microsoft.com/office/drawing/2014/main" id="{00000000-0008-0000-0100-000037000000}"/>
            </a:ext>
          </a:extLst>
        </xdr:cNvPr>
        <xdr:cNvSpPr/>
      </xdr:nvSpPr>
      <xdr:spPr>
        <a:xfrm rot="5400000">
          <a:off x="11065508" y="6050114"/>
          <a:ext cx="860935" cy="953338"/>
        </a:xfrm>
        <a:prstGeom prst="rect">
          <a:avLst/>
        </a:prstGeom>
        <a:noFill/>
        <a:effectLst/>
      </xdr:spPr>
      <xdr:txBody>
        <a:bodyPr wrap="none" lIns="91440" tIns="45720" rIns="91440" bIns="45720">
          <a:noAutofit/>
        </a:bodyPr>
        <a:lstStyle/>
        <a:p>
          <a:pPr algn="ctr"/>
          <a:fld id="{65F76FB1-E7CD-4AA0-8E3B-2920348EFFF0}" type="TxLink">
            <a:rPr lang="en-US" sz="5500" b="0" i="0" u="none" strike="noStrike" cap="none" spc="0">
              <a:ln w="0"/>
              <a:blipFill>
                <a:blip xmlns:r="http://schemas.openxmlformats.org/officeDocument/2006/relationships" r:embed="rId6">
                  <a:extLst>
                    <a:ext uri="{96DAC541-7B7A-43D3-8B79-37D633B846F1}">
                      <asvg:svgBlip xmlns:asvg="http://schemas.microsoft.com/office/drawing/2016/SVG/main" r:embed="rId7"/>
                    </a:ext>
                  </a:extLst>
                </a:blip>
                <a:stretch>
                  <a:fillRect/>
                </a:stretch>
              </a:blipFill>
              <a:effectLst/>
              <a:latin typeface="Calibri"/>
              <a:cs typeface="Calibri"/>
            </a:rPr>
            <a:pPr algn="ctr"/>
            <a:t>▮</a:t>
          </a:fld>
          <a:endParaRPr lang="en-US" sz="5500" b="0" cap="none" spc="0">
            <a:ln w="0"/>
            <a:blipFill>
              <a:blip xmlns:r="http://schemas.openxmlformats.org/officeDocument/2006/relationships" r:embed="rId6">
                <a:extLst>
                  <a:ext uri="{96DAC541-7B7A-43D3-8B79-37D633B846F1}">
                    <asvg:svgBlip xmlns:asvg="http://schemas.microsoft.com/office/drawing/2016/SVG/main" r:embed="rId7"/>
                  </a:ext>
                </a:extLst>
              </a:blip>
              <a:stretch>
                <a:fillRect/>
              </a:stretch>
            </a:blipFill>
            <a:effectLst/>
          </a:endParaRPr>
        </a:p>
      </xdr:txBody>
    </xdr:sp>
    <xdr:clientData/>
  </xdr:twoCellAnchor>
  <mc:AlternateContent xmlns:mc="http://schemas.openxmlformats.org/markup-compatibility/2006">
    <mc:Choice xmlns:a14="http://schemas.microsoft.com/office/drawing/2010/main" Requires="a14">
      <xdr:twoCellAnchor>
        <xdr:from>
          <xdr:col>18</xdr:col>
          <xdr:colOff>57150</xdr:colOff>
          <xdr:row>34</xdr:row>
          <xdr:rowOff>152400</xdr:rowOff>
        </xdr:from>
        <xdr:to>
          <xdr:col>19</xdr:col>
          <xdr:colOff>123825</xdr:colOff>
          <xdr:row>36</xdr:row>
          <xdr:rowOff>95250</xdr:rowOff>
        </xdr:to>
        <xdr:sp macro="" textlink="">
          <xdr:nvSpPr>
            <xdr:cNvPr id="24585" name="Check Box 9" hidden="1">
              <a:extLst>
                <a:ext uri="{63B3BB69-23CF-44E3-9099-C40C66FF867C}">
                  <a14:compatExt spid="_x0000_s24585"/>
                </a:ext>
                <a:ext uri="{FF2B5EF4-FFF2-40B4-BE49-F238E27FC236}">
                  <a16:creationId xmlns:a16="http://schemas.microsoft.com/office/drawing/2014/main" id="{00000000-0008-0000-0100-000009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18</xdr:col>
      <xdr:colOff>52137</xdr:colOff>
      <xdr:row>35</xdr:row>
      <xdr:rowOff>10026</xdr:rowOff>
    </xdr:from>
    <xdr:to>
      <xdr:col>18</xdr:col>
      <xdr:colOff>248654</xdr:colOff>
      <xdr:row>36</xdr:row>
      <xdr:rowOff>46121</xdr:rowOff>
    </xdr:to>
    <xdr:sp macro="" textlink="">
      <xdr:nvSpPr>
        <xdr:cNvPr id="56" name="Rectangle 55">
          <a:extLst>
            <a:ext uri="{FF2B5EF4-FFF2-40B4-BE49-F238E27FC236}">
              <a16:creationId xmlns:a16="http://schemas.microsoft.com/office/drawing/2014/main" id="{00000000-0008-0000-0100-000038000000}"/>
            </a:ext>
          </a:extLst>
        </xdr:cNvPr>
        <xdr:cNvSpPr/>
      </xdr:nvSpPr>
      <xdr:spPr>
        <a:xfrm>
          <a:off x="11024937" y="6410826"/>
          <a:ext cx="196517" cy="21897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21</xdr:col>
      <xdr:colOff>61747</xdr:colOff>
      <xdr:row>33</xdr:row>
      <xdr:rowOff>61275</xdr:rowOff>
    </xdr:from>
    <xdr:to>
      <xdr:col>22</xdr:col>
      <xdr:colOff>405485</xdr:colOff>
      <xdr:row>38</xdr:row>
      <xdr:rowOff>7810</xdr:rowOff>
    </xdr:to>
    <xdr:sp macro="" textlink="ProcessingA!C26">
      <xdr:nvSpPr>
        <xdr:cNvPr id="57" name="Rectangle 56">
          <a:extLst>
            <a:ext uri="{FF2B5EF4-FFF2-40B4-BE49-F238E27FC236}">
              <a16:creationId xmlns:a16="http://schemas.microsoft.com/office/drawing/2014/main" id="{00000000-0008-0000-0100-000039000000}"/>
            </a:ext>
          </a:extLst>
        </xdr:cNvPr>
        <xdr:cNvSpPr/>
      </xdr:nvSpPr>
      <xdr:spPr>
        <a:xfrm rot="5400000">
          <a:off x="12909548" y="6050114"/>
          <a:ext cx="860935" cy="953338"/>
        </a:xfrm>
        <a:prstGeom prst="rect">
          <a:avLst/>
        </a:prstGeom>
        <a:noFill/>
        <a:effectLst/>
      </xdr:spPr>
      <xdr:txBody>
        <a:bodyPr wrap="none" lIns="91440" tIns="45720" rIns="91440" bIns="45720">
          <a:noAutofit/>
        </a:bodyPr>
        <a:lstStyle/>
        <a:p>
          <a:pPr algn="ctr"/>
          <a:fld id="{832672B0-7C10-4805-80E3-95AF2DF52A33}" type="TxLink">
            <a:rPr lang="en-US" sz="5500" b="0" i="0" u="none" strike="noStrike" cap="none" spc="0">
              <a:ln w="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ffectLst/>
              <a:latin typeface="Calibri"/>
              <a:cs typeface="Calibri"/>
            </a:rPr>
            <a:pPr algn="ctr"/>
            <a:t>▮</a:t>
          </a:fld>
          <a:endParaRPr lang="en-US" sz="5500" b="0" cap="none" spc="0">
            <a:ln w="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ffectLst/>
          </a:endParaRPr>
        </a:p>
      </xdr:txBody>
    </xdr:sp>
    <xdr:clientData/>
  </xdr:twoCellAnchor>
  <mc:AlternateContent xmlns:mc="http://schemas.openxmlformats.org/markup-compatibility/2006">
    <mc:Choice xmlns:a14="http://schemas.microsoft.com/office/drawing/2010/main" Requires="a14">
      <xdr:twoCellAnchor>
        <xdr:from>
          <xdr:col>21</xdr:col>
          <xdr:colOff>76200</xdr:colOff>
          <xdr:row>34</xdr:row>
          <xdr:rowOff>152400</xdr:rowOff>
        </xdr:from>
        <xdr:to>
          <xdr:col>22</xdr:col>
          <xdr:colOff>133350</xdr:colOff>
          <xdr:row>36</xdr:row>
          <xdr:rowOff>95250</xdr:rowOff>
        </xdr:to>
        <xdr:sp macro="" textlink="">
          <xdr:nvSpPr>
            <xdr:cNvPr id="24586" name="Check Box 10" hidden="1">
              <a:extLst>
                <a:ext uri="{63B3BB69-23CF-44E3-9099-C40C66FF867C}">
                  <a14:compatExt spid="_x0000_s24586"/>
                </a:ext>
                <a:ext uri="{FF2B5EF4-FFF2-40B4-BE49-F238E27FC236}">
                  <a16:creationId xmlns:a16="http://schemas.microsoft.com/office/drawing/2014/main" id="{00000000-0008-0000-0100-00000A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21</xdr:col>
      <xdr:colOff>67377</xdr:colOff>
      <xdr:row>35</xdr:row>
      <xdr:rowOff>10026</xdr:rowOff>
    </xdr:from>
    <xdr:to>
      <xdr:col>21</xdr:col>
      <xdr:colOff>263894</xdr:colOff>
      <xdr:row>36</xdr:row>
      <xdr:rowOff>46121</xdr:rowOff>
    </xdr:to>
    <xdr:sp macro="" textlink="">
      <xdr:nvSpPr>
        <xdr:cNvPr id="58" name="Rectangle 57">
          <a:extLst>
            <a:ext uri="{FF2B5EF4-FFF2-40B4-BE49-F238E27FC236}">
              <a16:creationId xmlns:a16="http://schemas.microsoft.com/office/drawing/2014/main" id="{00000000-0008-0000-0100-00003A000000}"/>
            </a:ext>
          </a:extLst>
        </xdr:cNvPr>
        <xdr:cNvSpPr/>
      </xdr:nvSpPr>
      <xdr:spPr>
        <a:xfrm>
          <a:off x="12868977" y="6410826"/>
          <a:ext cx="196517" cy="21897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21</xdr:col>
      <xdr:colOff>61747</xdr:colOff>
      <xdr:row>26</xdr:row>
      <xdr:rowOff>91755</xdr:rowOff>
    </xdr:from>
    <xdr:to>
      <xdr:col>22</xdr:col>
      <xdr:colOff>405485</xdr:colOff>
      <xdr:row>31</xdr:row>
      <xdr:rowOff>38290</xdr:rowOff>
    </xdr:to>
    <xdr:sp macro="" textlink="ProcessingA!C24">
      <xdr:nvSpPr>
        <xdr:cNvPr id="59" name="Rectangle 58">
          <a:extLst>
            <a:ext uri="{FF2B5EF4-FFF2-40B4-BE49-F238E27FC236}">
              <a16:creationId xmlns:a16="http://schemas.microsoft.com/office/drawing/2014/main" id="{00000000-0008-0000-0100-00003B000000}"/>
            </a:ext>
          </a:extLst>
        </xdr:cNvPr>
        <xdr:cNvSpPr/>
      </xdr:nvSpPr>
      <xdr:spPr>
        <a:xfrm rot="5400000">
          <a:off x="12909548" y="4800434"/>
          <a:ext cx="860935" cy="953338"/>
        </a:xfrm>
        <a:prstGeom prst="rect">
          <a:avLst/>
        </a:prstGeom>
        <a:noFill/>
        <a:effectLst/>
      </xdr:spPr>
      <xdr:txBody>
        <a:bodyPr wrap="none" lIns="91440" tIns="45720" rIns="91440" bIns="45720">
          <a:noAutofit/>
        </a:bodyPr>
        <a:lstStyle/>
        <a:p>
          <a:pPr algn="ctr"/>
          <a:fld id="{BF70E9DE-6027-4969-860F-81546C3FD4CC}" type="TxLink">
            <a:rPr lang="en-US" sz="5500" b="0" i="0" u="none" strike="noStrike" cap="none" spc="0">
              <a:ln w="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ffectLst/>
              <a:latin typeface="Calibri"/>
              <a:cs typeface="Calibri"/>
            </a:rPr>
            <a:pPr algn="ctr"/>
            <a:t>▮</a:t>
          </a:fld>
          <a:endParaRPr lang="en-US" sz="5500" b="0" cap="none" spc="0">
            <a:ln w="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ffectLst/>
          </a:endParaRPr>
        </a:p>
      </xdr:txBody>
    </xdr:sp>
    <xdr:clientData/>
  </xdr:twoCellAnchor>
  <mc:AlternateContent xmlns:mc="http://schemas.openxmlformats.org/markup-compatibility/2006">
    <mc:Choice xmlns:a14="http://schemas.microsoft.com/office/drawing/2010/main" Requires="a14">
      <xdr:twoCellAnchor>
        <xdr:from>
          <xdr:col>21</xdr:col>
          <xdr:colOff>76200</xdr:colOff>
          <xdr:row>27</xdr:row>
          <xdr:rowOff>180975</xdr:rowOff>
        </xdr:from>
        <xdr:to>
          <xdr:col>22</xdr:col>
          <xdr:colOff>133350</xdr:colOff>
          <xdr:row>29</xdr:row>
          <xdr:rowOff>123825</xdr:rowOff>
        </xdr:to>
        <xdr:sp macro="" textlink="">
          <xdr:nvSpPr>
            <xdr:cNvPr id="24587" name="Check Box 11" hidden="1">
              <a:extLst>
                <a:ext uri="{63B3BB69-23CF-44E3-9099-C40C66FF867C}">
                  <a14:compatExt spid="_x0000_s24587"/>
                </a:ext>
                <a:ext uri="{FF2B5EF4-FFF2-40B4-BE49-F238E27FC236}">
                  <a16:creationId xmlns:a16="http://schemas.microsoft.com/office/drawing/2014/main" id="{00000000-0008-0000-0100-00000B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21</xdr:col>
      <xdr:colOff>67377</xdr:colOff>
      <xdr:row>28</xdr:row>
      <xdr:rowOff>40506</xdr:rowOff>
    </xdr:from>
    <xdr:to>
      <xdr:col>21</xdr:col>
      <xdr:colOff>263894</xdr:colOff>
      <xdr:row>29</xdr:row>
      <xdr:rowOff>76601</xdr:rowOff>
    </xdr:to>
    <xdr:sp macro="" textlink="">
      <xdr:nvSpPr>
        <xdr:cNvPr id="60" name="Rectangle 59">
          <a:extLst>
            <a:ext uri="{FF2B5EF4-FFF2-40B4-BE49-F238E27FC236}">
              <a16:creationId xmlns:a16="http://schemas.microsoft.com/office/drawing/2014/main" id="{00000000-0008-0000-0100-00003C000000}"/>
            </a:ext>
          </a:extLst>
        </xdr:cNvPr>
        <xdr:cNvSpPr/>
      </xdr:nvSpPr>
      <xdr:spPr>
        <a:xfrm>
          <a:off x="12868977" y="5161146"/>
          <a:ext cx="196517" cy="21897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160020</xdr:colOff>
      <xdr:row>24</xdr:row>
      <xdr:rowOff>186266</xdr:rowOff>
    </xdr:from>
    <xdr:to>
      <xdr:col>16</xdr:col>
      <xdr:colOff>22860</xdr:colOff>
      <xdr:row>38</xdr:row>
      <xdr:rowOff>79339</xdr:rowOff>
    </xdr:to>
    <xdr:graphicFrame macro="">
      <xdr:nvGraphicFramePr>
        <xdr:cNvPr id="61" name="Chart 60">
          <a:extLst>
            <a:ext uri="{FF2B5EF4-FFF2-40B4-BE49-F238E27FC236}">
              <a16:creationId xmlns:a16="http://schemas.microsoft.com/office/drawing/2014/main" id="{00000000-0008-0000-0100-00003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23</xdr:col>
      <xdr:colOff>137160</xdr:colOff>
      <xdr:row>3</xdr:row>
      <xdr:rowOff>160020</xdr:rowOff>
    </xdr:from>
    <xdr:to>
      <xdr:col>30</xdr:col>
      <xdr:colOff>518160</xdr:colOff>
      <xdr:row>16</xdr:row>
      <xdr:rowOff>137160</xdr:rowOff>
    </xdr:to>
    <xdr:graphicFrame macro="">
      <xdr:nvGraphicFramePr>
        <xdr:cNvPr id="62" name="Chart 61">
          <a:extLst>
            <a:ext uri="{FF2B5EF4-FFF2-40B4-BE49-F238E27FC236}">
              <a16:creationId xmlns:a16="http://schemas.microsoft.com/office/drawing/2014/main" id="{00000000-0008-0000-0100-00003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23</xdr:col>
      <xdr:colOff>175260</xdr:colOff>
      <xdr:row>9</xdr:row>
      <xdr:rowOff>38100</xdr:rowOff>
    </xdr:from>
    <xdr:to>
      <xdr:col>24</xdr:col>
      <xdr:colOff>411480</xdr:colOff>
      <xdr:row>10</xdr:row>
      <xdr:rowOff>37919</xdr:rowOff>
    </xdr:to>
    <xdr:sp macro="" textlink="">
      <xdr:nvSpPr>
        <xdr:cNvPr id="63" name="TextBox 62">
          <a:extLst>
            <a:ext uri="{FF2B5EF4-FFF2-40B4-BE49-F238E27FC236}">
              <a16:creationId xmlns:a16="http://schemas.microsoft.com/office/drawing/2014/main" id="{00000000-0008-0000-0100-00003F000000}"/>
            </a:ext>
          </a:extLst>
        </xdr:cNvPr>
        <xdr:cNvSpPr txBox="1"/>
      </xdr:nvSpPr>
      <xdr:spPr>
        <a:xfrm>
          <a:off x="14196060" y="1684020"/>
          <a:ext cx="845820" cy="182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chemeClr val="tx1">
                  <a:lumMod val="65000"/>
                  <a:lumOff val="35000"/>
                </a:schemeClr>
              </a:solidFill>
              <a:latin typeface="Calibri"/>
              <a:cs typeface="Calibri"/>
            </a:rPr>
            <a:t>Indicators</a:t>
          </a:r>
        </a:p>
      </xdr:txBody>
    </xdr:sp>
    <xdr:clientData/>
  </xdr:twoCellAnchor>
  <xdr:twoCellAnchor>
    <xdr:from>
      <xdr:col>23</xdr:col>
      <xdr:colOff>263890</xdr:colOff>
      <xdr:row>10</xdr:row>
      <xdr:rowOff>121451</xdr:rowOff>
    </xdr:from>
    <xdr:to>
      <xdr:col>23</xdr:col>
      <xdr:colOff>371890</xdr:colOff>
      <xdr:row>11</xdr:row>
      <xdr:rowOff>47743</xdr:rowOff>
    </xdr:to>
    <xdr:sp macro="" textlink="">
      <xdr:nvSpPr>
        <xdr:cNvPr id="24576" name="Oval 24575">
          <a:extLst>
            <a:ext uri="{FF2B5EF4-FFF2-40B4-BE49-F238E27FC236}">
              <a16:creationId xmlns:a16="http://schemas.microsoft.com/office/drawing/2014/main" id="{00000000-0008-0000-0100-000000600000}"/>
            </a:ext>
          </a:extLst>
        </xdr:cNvPr>
        <xdr:cNvSpPr/>
      </xdr:nvSpPr>
      <xdr:spPr>
        <a:xfrm>
          <a:off x="14284690" y="1950251"/>
          <a:ext cx="108000" cy="109172"/>
        </a:xfrm>
        <a:prstGeom prst="ellipse">
          <a:avLst/>
        </a:prstGeom>
        <a:solidFill>
          <a:srgbClr val="DD222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23</xdr:col>
      <xdr:colOff>263890</xdr:colOff>
      <xdr:row>11</xdr:row>
      <xdr:rowOff>131406</xdr:rowOff>
    </xdr:from>
    <xdr:to>
      <xdr:col>23</xdr:col>
      <xdr:colOff>371890</xdr:colOff>
      <xdr:row>12</xdr:row>
      <xdr:rowOff>57698</xdr:rowOff>
    </xdr:to>
    <xdr:sp macro="" textlink="">
      <xdr:nvSpPr>
        <xdr:cNvPr id="24577" name="Oval 24576">
          <a:extLst>
            <a:ext uri="{FF2B5EF4-FFF2-40B4-BE49-F238E27FC236}">
              <a16:creationId xmlns:a16="http://schemas.microsoft.com/office/drawing/2014/main" id="{00000000-0008-0000-0100-000001600000}"/>
            </a:ext>
          </a:extLst>
        </xdr:cNvPr>
        <xdr:cNvSpPr/>
      </xdr:nvSpPr>
      <xdr:spPr>
        <a:xfrm>
          <a:off x="14284690" y="2143086"/>
          <a:ext cx="108000" cy="109172"/>
        </a:xfrm>
        <a:prstGeom prst="ellipse">
          <a:avLst/>
        </a:prstGeom>
        <a:solidFill>
          <a:srgbClr val="F98D1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23</xdr:col>
      <xdr:colOff>336803</xdr:colOff>
      <xdr:row>10</xdr:row>
      <xdr:rowOff>79477</xdr:rowOff>
    </xdr:from>
    <xdr:to>
      <xdr:col>24</xdr:col>
      <xdr:colOff>496131</xdr:colOff>
      <xdr:row>11</xdr:row>
      <xdr:rowOff>79295</xdr:rowOff>
    </xdr:to>
    <xdr:sp macro="" textlink="ProcessingA!D30">
      <xdr:nvSpPr>
        <xdr:cNvPr id="24578" name="TextBox 24577">
          <a:extLst>
            <a:ext uri="{FF2B5EF4-FFF2-40B4-BE49-F238E27FC236}">
              <a16:creationId xmlns:a16="http://schemas.microsoft.com/office/drawing/2014/main" id="{00000000-0008-0000-0100-000002600000}"/>
            </a:ext>
          </a:extLst>
        </xdr:cNvPr>
        <xdr:cNvSpPr txBox="1"/>
      </xdr:nvSpPr>
      <xdr:spPr>
        <a:xfrm>
          <a:off x="14357603" y="1908277"/>
          <a:ext cx="768928" cy="1826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9084190-4EA9-4CD2-A242-F5CD7ADDD652}" type="TxLink">
            <a:rPr lang="en-US" sz="1100" b="0" i="0" u="none" strike="noStrike">
              <a:solidFill>
                <a:srgbClr val="000000"/>
              </a:solidFill>
              <a:latin typeface="Calibri"/>
              <a:cs typeface="Calibri"/>
            </a:rPr>
            <a:pPr algn="ctr"/>
            <a:t>ADP 69%</a:t>
          </a:fld>
          <a:endParaRPr lang="en-US" sz="1200" b="1" i="0" u="none" strike="noStrike">
            <a:solidFill>
              <a:schemeClr val="tx1">
                <a:lumMod val="65000"/>
                <a:lumOff val="35000"/>
              </a:schemeClr>
            </a:solidFill>
            <a:latin typeface="Calibri"/>
            <a:cs typeface="Calibri"/>
          </a:endParaRPr>
        </a:p>
      </xdr:txBody>
    </xdr:sp>
    <xdr:clientData/>
  </xdr:twoCellAnchor>
  <xdr:twoCellAnchor>
    <xdr:from>
      <xdr:col>23</xdr:col>
      <xdr:colOff>336803</xdr:colOff>
      <xdr:row>11</xdr:row>
      <xdr:rowOff>102923</xdr:rowOff>
    </xdr:from>
    <xdr:to>
      <xdr:col>24</xdr:col>
      <xdr:colOff>496131</xdr:colOff>
      <xdr:row>12</xdr:row>
      <xdr:rowOff>102741</xdr:rowOff>
    </xdr:to>
    <xdr:sp macro="" textlink="ProcessingA!D31">
      <xdr:nvSpPr>
        <xdr:cNvPr id="24579" name="TextBox 24578">
          <a:extLst>
            <a:ext uri="{FF2B5EF4-FFF2-40B4-BE49-F238E27FC236}">
              <a16:creationId xmlns:a16="http://schemas.microsoft.com/office/drawing/2014/main" id="{00000000-0008-0000-0100-000003600000}"/>
            </a:ext>
          </a:extLst>
        </xdr:cNvPr>
        <xdr:cNvSpPr txBox="1"/>
      </xdr:nvSpPr>
      <xdr:spPr>
        <a:xfrm>
          <a:off x="14357603" y="2114603"/>
          <a:ext cx="768928" cy="1826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FD0844A-54FD-444B-BA5D-1B332ABD34E3}" type="TxLink">
            <a:rPr lang="en-US" sz="1100" b="0" i="0" u="none" strike="noStrike">
              <a:solidFill>
                <a:srgbClr val="000000"/>
              </a:solidFill>
              <a:latin typeface="Calibri"/>
              <a:cs typeface="Calibri"/>
            </a:rPr>
            <a:pPr algn="ctr"/>
            <a:t>CRM 68%</a:t>
          </a:fld>
          <a:endParaRPr lang="en-US" sz="1200" b="1" i="0" u="none" strike="noStrike">
            <a:solidFill>
              <a:schemeClr val="tx1">
                <a:lumMod val="65000"/>
                <a:lumOff val="35000"/>
              </a:schemeClr>
            </a:solidFill>
            <a:latin typeface="Calibri"/>
            <a:cs typeface="Calibri"/>
          </a:endParaRPr>
        </a:p>
      </xdr:txBody>
    </xdr:sp>
    <xdr:clientData/>
  </xdr:twoCellAnchor>
  <xdr:twoCellAnchor>
    <xdr:from>
      <xdr:col>22</xdr:col>
      <xdr:colOff>573741</xdr:colOff>
      <xdr:row>20</xdr:row>
      <xdr:rowOff>80686</xdr:rowOff>
    </xdr:from>
    <xdr:to>
      <xdr:col>30</xdr:col>
      <xdr:colOff>294928</xdr:colOff>
      <xdr:row>40</xdr:row>
      <xdr:rowOff>26894</xdr:rowOff>
    </xdr:to>
    <xdr:grpSp>
      <xdr:nvGrpSpPr>
        <xdr:cNvPr id="24580" name="Group 24579">
          <a:extLst>
            <a:ext uri="{FF2B5EF4-FFF2-40B4-BE49-F238E27FC236}">
              <a16:creationId xmlns:a16="http://schemas.microsoft.com/office/drawing/2014/main" id="{00000000-0008-0000-0100-000004600000}"/>
            </a:ext>
          </a:extLst>
        </xdr:cNvPr>
        <xdr:cNvGrpSpPr/>
      </xdr:nvGrpSpPr>
      <xdr:grpSpPr>
        <a:xfrm>
          <a:off x="9654241" y="4261103"/>
          <a:ext cx="4462520" cy="3756208"/>
          <a:chOff x="4998720" y="5852160"/>
          <a:chExt cx="4752000" cy="3650400"/>
        </a:xfrm>
      </xdr:grpSpPr>
      <xdr:sp macro="" textlink="">
        <xdr:nvSpPr>
          <xdr:cNvPr id="24581" name="Freeform: Shape 24580">
            <a:extLst>
              <a:ext uri="{FF2B5EF4-FFF2-40B4-BE49-F238E27FC236}">
                <a16:creationId xmlns:a16="http://schemas.microsoft.com/office/drawing/2014/main" id="{00000000-0008-0000-0100-000005600000}"/>
              </a:ext>
            </a:extLst>
          </xdr:cNvPr>
          <xdr:cNvSpPr/>
        </xdr:nvSpPr>
        <xdr:spPr>
          <a:xfrm>
            <a:off x="5836920" y="6774180"/>
            <a:ext cx="3314700" cy="2030233"/>
          </a:xfrm>
          <a:custGeom>
            <a:avLst/>
            <a:gdLst>
              <a:gd name="connsiteX0" fmla="*/ 586588 w 6457482"/>
              <a:gd name="connsiteY0" fmla="*/ 0 h 4032011"/>
              <a:gd name="connsiteX1" fmla="*/ 3397416 w 6457482"/>
              <a:gd name="connsiteY1" fmla="*/ 381000 h 4032011"/>
              <a:gd name="connsiteX2" fmla="*/ 3411703 w 6457482"/>
              <a:gd name="connsiteY2" fmla="*/ 322898 h 4032011"/>
              <a:gd name="connsiteX3" fmla="*/ 3469806 w 6457482"/>
              <a:gd name="connsiteY3" fmla="*/ 424815 h 4032011"/>
              <a:gd name="connsiteX4" fmla="*/ 3564103 w 6457482"/>
              <a:gd name="connsiteY4" fmla="*/ 454343 h 4032011"/>
              <a:gd name="connsiteX5" fmla="*/ 3738411 w 6457482"/>
              <a:gd name="connsiteY5" fmla="*/ 468630 h 4032011"/>
              <a:gd name="connsiteX6" fmla="*/ 3862236 w 6457482"/>
              <a:gd name="connsiteY6" fmla="*/ 482918 h 4032011"/>
              <a:gd name="connsiteX7" fmla="*/ 4000348 w 6457482"/>
              <a:gd name="connsiteY7" fmla="*/ 512445 h 4032011"/>
              <a:gd name="connsiteX8" fmla="*/ 3869856 w 6457482"/>
              <a:gd name="connsiteY8" fmla="*/ 584835 h 4032011"/>
              <a:gd name="connsiteX9" fmla="*/ 3746031 w 6457482"/>
              <a:gd name="connsiteY9" fmla="*/ 715328 h 4032011"/>
              <a:gd name="connsiteX10" fmla="*/ 3884143 w 6457482"/>
              <a:gd name="connsiteY10" fmla="*/ 685800 h 4032011"/>
              <a:gd name="connsiteX11" fmla="*/ 3862236 w 6457482"/>
              <a:gd name="connsiteY11" fmla="*/ 729615 h 4032011"/>
              <a:gd name="connsiteX12" fmla="*/ 3912718 w 6457482"/>
              <a:gd name="connsiteY12" fmla="*/ 743903 h 4032011"/>
              <a:gd name="connsiteX13" fmla="*/ 4065118 w 6457482"/>
              <a:gd name="connsiteY13" fmla="*/ 663893 h 4032011"/>
              <a:gd name="connsiteX14" fmla="*/ 4195611 w 6457482"/>
              <a:gd name="connsiteY14" fmla="*/ 576263 h 4032011"/>
              <a:gd name="connsiteX15" fmla="*/ 4123221 w 6457482"/>
              <a:gd name="connsiteY15" fmla="*/ 678180 h 4032011"/>
              <a:gd name="connsiteX16" fmla="*/ 4239426 w 6457482"/>
              <a:gd name="connsiteY16" fmla="*/ 721995 h 4032011"/>
              <a:gd name="connsiteX17" fmla="*/ 4493743 w 6457482"/>
              <a:gd name="connsiteY17" fmla="*/ 656273 h 4032011"/>
              <a:gd name="connsiteX18" fmla="*/ 4493743 w 6457482"/>
              <a:gd name="connsiteY18" fmla="*/ 700088 h 4032011"/>
              <a:gd name="connsiteX19" fmla="*/ 4595661 w 6457482"/>
              <a:gd name="connsiteY19" fmla="*/ 685800 h 4032011"/>
              <a:gd name="connsiteX20" fmla="*/ 4631856 w 6457482"/>
              <a:gd name="connsiteY20" fmla="*/ 765810 h 4032011"/>
              <a:gd name="connsiteX21" fmla="*/ 4464216 w 6457482"/>
              <a:gd name="connsiteY21" fmla="*/ 773430 h 4032011"/>
              <a:gd name="connsiteX22" fmla="*/ 4289908 w 6457482"/>
              <a:gd name="connsiteY22" fmla="*/ 823913 h 4032011"/>
              <a:gd name="connsiteX23" fmla="*/ 4202278 w 6457482"/>
              <a:gd name="connsiteY23" fmla="*/ 1020128 h 4032011"/>
              <a:gd name="connsiteX24" fmla="*/ 4296576 w 6457482"/>
              <a:gd name="connsiteY24" fmla="*/ 903923 h 4032011"/>
              <a:gd name="connsiteX25" fmla="*/ 4326103 w 6457482"/>
              <a:gd name="connsiteY25" fmla="*/ 1478280 h 4032011"/>
              <a:gd name="connsiteX26" fmla="*/ 4376586 w 6457482"/>
              <a:gd name="connsiteY26" fmla="*/ 1172528 h 4032011"/>
              <a:gd name="connsiteX27" fmla="*/ 4456596 w 6457482"/>
              <a:gd name="connsiteY27" fmla="*/ 896303 h 4032011"/>
              <a:gd name="connsiteX28" fmla="*/ 4456596 w 6457482"/>
              <a:gd name="connsiteY28" fmla="*/ 968693 h 4032011"/>
              <a:gd name="connsiteX29" fmla="*/ 4478503 w 6457482"/>
              <a:gd name="connsiteY29" fmla="*/ 888683 h 4032011"/>
              <a:gd name="connsiteX30" fmla="*/ 4522318 w 6457482"/>
              <a:gd name="connsiteY30" fmla="*/ 874395 h 4032011"/>
              <a:gd name="connsiteX31" fmla="*/ 4500411 w 6457482"/>
              <a:gd name="connsiteY31" fmla="*/ 844868 h 4032011"/>
              <a:gd name="connsiteX32" fmla="*/ 4689958 w 6457482"/>
              <a:gd name="connsiteY32" fmla="*/ 852488 h 4032011"/>
              <a:gd name="connsiteX33" fmla="*/ 4711866 w 6457482"/>
              <a:gd name="connsiteY33" fmla="*/ 882015 h 4032011"/>
              <a:gd name="connsiteX34" fmla="*/ 4668051 w 6457482"/>
              <a:gd name="connsiteY34" fmla="*/ 1071563 h 4032011"/>
              <a:gd name="connsiteX35" fmla="*/ 4689958 w 6457482"/>
              <a:gd name="connsiteY35" fmla="*/ 1122045 h 4032011"/>
              <a:gd name="connsiteX36" fmla="*/ 4769968 w 6457482"/>
              <a:gd name="connsiteY36" fmla="*/ 1042035 h 4032011"/>
              <a:gd name="connsiteX37" fmla="*/ 4849978 w 6457482"/>
              <a:gd name="connsiteY37" fmla="*/ 1267778 h 4032011"/>
              <a:gd name="connsiteX38" fmla="*/ 4762348 w 6457482"/>
              <a:gd name="connsiteY38" fmla="*/ 1398270 h 4032011"/>
              <a:gd name="connsiteX39" fmla="*/ 4871886 w 6457482"/>
              <a:gd name="connsiteY39" fmla="*/ 1448753 h 4032011"/>
              <a:gd name="connsiteX40" fmla="*/ 5250028 w 6457482"/>
              <a:gd name="connsiteY40" fmla="*/ 1164908 h 4032011"/>
              <a:gd name="connsiteX41" fmla="*/ 5213833 w 6457482"/>
              <a:gd name="connsiteY41" fmla="*/ 1092518 h 4032011"/>
              <a:gd name="connsiteX42" fmla="*/ 5519586 w 6457482"/>
              <a:gd name="connsiteY42" fmla="*/ 990600 h 4032011"/>
              <a:gd name="connsiteX43" fmla="*/ 5490058 w 6457482"/>
              <a:gd name="connsiteY43" fmla="*/ 918210 h 4032011"/>
              <a:gd name="connsiteX44" fmla="*/ 5533873 w 6457482"/>
              <a:gd name="connsiteY44" fmla="*/ 852488 h 4032011"/>
              <a:gd name="connsiteX45" fmla="*/ 5606263 w 6457482"/>
              <a:gd name="connsiteY45" fmla="*/ 742950 h 4032011"/>
              <a:gd name="connsiteX46" fmla="*/ 5715801 w 6457482"/>
              <a:gd name="connsiteY46" fmla="*/ 721043 h 4032011"/>
              <a:gd name="connsiteX47" fmla="*/ 5955831 w 6457482"/>
              <a:gd name="connsiteY47" fmla="*/ 655320 h 4032011"/>
              <a:gd name="connsiteX48" fmla="*/ 5985358 w 6457482"/>
              <a:gd name="connsiteY48" fmla="*/ 597218 h 4032011"/>
              <a:gd name="connsiteX49" fmla="*/ 6035841 w 6457482"/>
              <a:gd name="connsiteY49" fmla="*/ 597218 h 4032011"/>
              <a:gd name="connsiteX50" fmla="*/ 6072036 w 6457482"/>
              <a:gd name="connsiteY50" fmla="*/ 487680 h 4032011"/>
              <a:gd name="connsiteX51" fmla="*/ 6115851 w 6457482"/>
              <a:gd name="connsiteY51" fmla="*/ 218123 h 4032011"/>
              <a:gd name="connsiteX52" fmla="*/ 6152046 w 6457482"/>
              <a:gd name="connsiteY52" fmla="*/ 247650 h 4032011"/>
              <a:gd name="connsiteX53" fmla="*/ 6210148 w 6457482"/>
              <a:gd name="connsiteY53" fmla="*/ 203835 h 4032011"/>
              <a:gd name="connsiteX54" fmla="*/ 6275871 w 6457482"/>
              <a:gd name="connsiteY54" fmla="*/ 225743 h 4032011"/>
              <a:gd name="connsiteX55" fmla="*/ 6333973 w 6457482"/>
              <a:gd name="connsiteY55" fmla="*/ 436245 h 4032011"/>
              <a:gd name="connsiteX56" fmla="*/ 6384456 w 6457482"/>
              <a:gd name="connsiteY56" fmla="*/ 443865 h 4032011"/>
              <a:gd name="connsiteX57" fmla="*/ 6392076 w 6457482"/>
              <a:gd name="connsiteY57" fmla="*/ 494348 h 4032011"/>
              <a:gd name="connsiteX58" fmla="*/ 6435891 w 6457482"/>
              <a:gd name="connsiteY58" fmla="*/ 494348 h 4032011"/>
              <a:gd name="connsiteX59" fmla="*/ 6337783 w 6457482"/>
              <a:gd name="connsiteY59" fmla="*/ 639128 h 4032011"/>
              <a:gd name="connsiteX60" fmla="*/ 6352071 w 6457482"/>
              <a:gd name="connsiteY60" fmla="*/ 682943 h 4032011"/>
              <a:gd name="connsiteX61" fmla="*/ 6330163 w 6457482"/>
              <a:gd name="connsiteY61" fmla="*/ 653415 h 4032011"/>
              <a:gd name="connsiteX62" fmla="*/ 6286348 w 6457482"/>
              <a:gd name="connsiteY62" fmla="*/ 733425 h 4032011"/>
              <a:gd name="connsiteX63" fmla="*/ 6300636 w 6457482"/>
              <a:gd name="connsiteY63" fmla="*/ 697230 h 4032011"/>
              <a:gd name="connsiteX64" fmla="*/ 6271108 w 6457482"/>
              <a:gd name="connsiteY64" fmla="*/ 667703 h 4032011"/>
              <a:gd name="connsiteX65" fmla="*/ 6271108 w 6457482"/>
              <a:gd name="connsiteY65" fmla="*/ 740093 h 4032011"/>
              <a:gd name="connsiteX66" fmla="*/ 6169191 w 6457482"/>
              <a:gd name="connsiteY66" fmla="*/ 798195 h 4032011"/>
              <a:gd name="connsiteX67" fmla="*/ 6139663 w 6457482"/>
              <a:gd name="connsiteY67" fmla="*/ 1045845 h 4032011"/>
              <a:gd name="connsiteX68" fmla="*/ 6263488 w 6457482"/>
              <a:gd name="connsiteY68" fmla="*/ 1096328 h 4032011"/>
              <a:gd name="connsiteX69" fmla="*/ 6227293 w 6457482"/>
              <a:gd name="connsiteY69" fmla="*/ 1052513 h 4032011"/>
              <a:gd name="connsiteX70" fmla="*/ 6277776 w 6457482"/>
              <a:gd name="connsiteY70" fmla="*/ 1118235 h 4032011"/>
              <a:gd name="connsiteX71" fmla="*/ 6183478 w 6457482"/>
              <a:gd name="connsiteY71" fmla="*/ 1176338 h 4032011"/>
              <a:gd name="connsiteX72" fmla="*/ 6197766 w 6457482"/>
              <a:gd name="connsiteY72" fmla="*/ 1132523 h 4032011"/>
              <a:gd name="connsiteX73" fmla="*/ 6168238 w 6457482"/>
              <a:gd name="connsiteY73" fmla="*/ 1176338 h 4032011"/>
              <a:gd name="connsiteX74" fmla="*/ 5877726 w 6457482"/>
              <a:gd name="connsiteY74" fmla="*/ 1350645 h 4032011"/>
              <a:gd name="connsiteX75" fmla="*/ 5867248 w 6457482"/>
              <a:gd name="connsiteY75" fmla="*/ 1367790 h 4032011"/>
              <a:gd name="connsiteX76" fmla="*/ 5869848 w 6457482"/>
              <a:gd name="connsiteY76" fmla="*/ 1381443 h 4032011"/>
              <a:gd name="connsiteX77" fmla="*/ 5861352 w 6457482"/>
              <a:gd name="connsiteY77" fmla="*/ 1389939 h 4032011"/>
              <a:gd name="connsiteX78" fmla="*/ 5852803 w 6457482"/>
              <a:gd name="connsiteY78" fmla="*/ 1401338 h 4032011"/>
              <a:gd name="connsiteX79" fmla="*/ 5841531 w 6457482"/>
              <a:gd name="connsiteY79" fmla="*/ 1409700 h 4032011"/>
              <a:gd name="connsiteX80" fmla="*/ 5844355 w 6457482"/>
              <a:gd name="connsiteY80" fmla="*/ 1412602 h 4032011"/>
              <a:gd name="connsiteX81" fmla="*/ 5836538 w 6457482"/>
              <a:gd name="connsiteY81" fmla="*/ 1423025 h 4032011"/>
              <a:gd name="connsiteX82" fmla="*/ 5847060 w 6457482"/>
              <a:gd name="connsiteY82" fmla="*/ 1457548 h 4032011"/>
              <a:gd name="connsiteX83" fmla="*/ 5851588 w 6457482"/>
              <a:gd name="connsiteY83" fmla="*/ 1456332 h 4032011"/>
              <a:gd name="connsiteX84" fmla="*/ 5861619 w 6457482"/>
              <a:gd name="connsiteY84" fmla="*/ 1452745 h 4032011"/>
              <a:gd name="connsiteX85" fmla="*/ 5869686 w 6457482"/>
              <a:gd name="connsiteY85" fmla="*/ 1458356 h 4032011"/>
              <a:gd name="connsiteX86" fmla="*/ 5797296 w 6457482"/>
              <a:gd name="connsiteY86" fmla="*/ 1712674 h 4032011"/>
              <a:gd name="connsiteX87" fmla="*/ 5804916 w 6457482"/>
              <a:gd name="connsiteY87" fmla="*/ 1676479 h 4032011"/>
              <a:gd name="connsiteX88" fmla="*/ 5710618 w 6457482"/>
              <a:gd name="connsiteY88" fmla="*/ 1625996 h 4032011"/>
              <a:gd name="connsiteX89" fmla="*/ 5798248 w 6457482"/>
              <a:gd name="connsiteY89" fmla="*/ 1735534 h 4032011"/>
              <a:gd name="connsiteX90" fmla="*/ 5754433 w 6457482"/>
              <a:gd name="connsiteY90" fmla="*/ 2019379 h 4032011"/>
              <a:gd name="connsiteX91" fmla="*/ 5710618 w 6457482"/>
              <a:gd name="connsiteY91" fmla="*/ 1845071 h 4032011"/>
              <a:gd name="connsiteX92" fmla="*/ 5718238 w 6457482"/>
              <a:gd name="connsiteY92" fmla="*/ 1895554 h 4032011"/>
              <a:gd name="connsiteX93" fmla="*/ 5660136 w 6457482"/>
              <a:gd name="connsiteY93" fmla="*/ 1829831 h 4032011"/>
              <a:gd name="connsiteX94" fmla="*/ 5645848 w 6457482"/>
              <a:gd name="connsiteY94" fmla="*/ 1779349 h 4032011"/>
              <a:gd name="connsiteX95" fmla="*/ 5660136 w 6457482"/>
              <a:gd name="connsiteY95" fmla="*/ 1677431 h 4032011"/>
              <a:gd name="connsiteX96" fmla="*/ 5667756 w 6457482"/>
              <a:gd name="connsiteY96" fmla="*/ 1851739 h 4032011"/>
              <a:gd name="connsiteX97" fmla="*/ 5645848 w 6457482"/>
              <a:gd name="connsiteY97" fmla="*/ 1873646 h 4032011"/>
              <a:gd name="connsiteX98" fmla="*/ 5703951 w 6457482"/>
              <a:gd name="connsiteY98" fmla="*/ 1989851 h 4032011"/>
              <a:gd name="connsiteX99" fmla="*/ 5689663 w 6457482"/>
              <a:gd name="connsiteY99" fmla="*/ 1982231 h 4032011"/>
              <a:gd name="connsiteX100" fmla="*/ 5708713 w 6457482"/>
              <a:gd name="connsiteY100" fmla="*/ 2051764 h 4032011"/>
              <a:gd name="connsiteX101" fmla="*/ 5754433 w 6457482"/>
              <a:gd name="connsiteY101" fmla="*/ 2047954 h 4032011"/>
              <a:gd name="connsiteX102" fmla="*/ 5834443 w 6457482"/>
              <a:gd name="connsiteY102" fmla="*/ 2200354 h 4032011"/>
              <a:gd name="connsiteX103" fmla="*/ 5823966 w 6457482"/>
              <a:gd name="connsiteY103" fmla="*/ 2196544 h 4032011"/>
              <a:gd name="connsiteX104" fmla="*/ 5827776 w 6457482"/>
              <a:gd name="connsiteY104" fmla="*/ 2207021 h 4032011"/>
              <a:gd name="connsiteX105" fmla="*/ 5777293 w 6457482"/>
              <a:gd name="connsiteY105" fmla="*/ 2228929 h 4032011"/>
              <a:gd name="connsiteX106" fmla="*/ 5835396 w 6457482"/>
              <a:gd name="connsiteY106" fmla="*/ 2236549 h 4032011"/>
              <a:gd name="connsiteX107" fmla="*/ 5733478 w 6457482"/>
              <a:gd name="connsiteY107" fmla="*/ 2294651 h 4032011"/>
              <a:gd name="connsiteX108" fmla="*/ 5711571 w 6457482"/>
              <a:gd name="connsiteY108" fmla="*/ 2345134 h 4032011"/>
              <a:gd name="connsiteX109" fmla="*/ 5783961 w 6457482"/>
              <a:gd name="connsiteY109" fmla="*/ 2345134 h 4032011"/>
              <a:gd name="connsiteX110" fmla="*/ 5602033 w 6457482"/>
              <a:gd name="connsiteY110" fmla="*/ 2555636 h 4032011"/>
              <a:gd name="connsiteX111" fmla="*/ 5471541 w 6457482"/>
              <a:gd name="connsiteY111" fmla="*/ 2701369 h 4032011"/>
              <a:gd name="connsiteX112" fmla="*/ 5325808 w 6457482"/>
              <a:gd name="connsiteY112" fmla="*/ 2831861 h 4032011"/>
              <a:gd name="connsiteX113" fmla="*/ 5260086 w 6457482"/>
              <a:gd name="connsiteY113" fmla="*/ 2948066 h 4032011"/>
              <a:gd name="connsiteX114" fmla="*/ 5420106 w 6457482"/>
              <a:gd name="connsiteY114" fmla="*/ 3435746 h 4032011"/>
              <a:gd name="connsiteX115" fmla="*/ 5405818 w 6457482"/>
              <a:gd name="connsiteY115" fmla="*/ 3465274 h 4032011"/>
              <a:gd name="connsiteX116" fmla="*/ 5522023 w 6457482"/>
              <a:gd name="connsiteY116" fmla="*/ 3901519 h 4032011"/>
              <a:gd name="connsiteX117" fmla="*/ 5543931 w 6457482"/>
              <a:gd name="connsiteY117" fmla="*/ 3879611 h 4032011"/>
              <a:gd name="connsiteX118" fmla="*/ 5434393 w 6457482"/>
              <a:gd name="connsiteY118" fmla="*/ 4032011 h 4032011"/>
              <a:gd name="connsiteX119" fmla="*/ 5514403 w 6457482"/>
              <a:gd name="connsiteY119" fmla="*/ 3937714 h 4032011"/>
              <a:gd name="connsiteX120" fmla="*/ 5420106 w 6457482"/>
              <a:gd name="connsiteY120" fmla="*/ 3967241 h 4032011"/>
              <a:gd name="connsiteX121" fmla="*/ 5310568 w 6457482"/>
              <a:gd name="connsiteY121" fmla="*/ 3857704 h 4032011"/>
              <a:gd name="connsiteX122" fmla="*/ 5274373 w 6457482"/>
              <a:gd name="connsiteY122" fmla="*/ 3777694 h 4032011"/>
              <a:gd name="connsiteX123" fmla="*/ 5238178 w 6457482"/>
              <a:gd name="connsiteY123" fmla="*/ 3785314 h 4032011"/>
              <a:gd name="connsiteX124" fmla="*/ 5143881 w 6457482"/>
              <a:gd name="connsiteY124" fmla="*/ 3639581 h 4032011"/>
              <a:gd name="connsiteX125" fmla="*/ 5173408 w 6457482"/>
              <a:gd name="connsiteY125" fmla="*/ 3573859 h 4032011"/>
              <a:gd name="connsiteX126" fmla="*/ 5143881 w 6457482"/>
              <a:gd name="connsiteY126" fmla="*/ 3566239 h 4032011"/>
              <a:gd name="connsiteX127" fmla="*/ 5143881 w 6457482"/>
              <a:gd name="connsiteY127" fmla="*/ 3616721 h 4032011"/>
              <a:gd name="connsiteX128" fmla="*/ 5093398 w 6457482"/>
              <a:gd name="connsiteY128" fmla="*/ 3384311 h 4032011"/>
              <a:gd name="connsiteX129" fmla="*/ 4875276 w 6457482"/>
              <a:gd name="connsiteY129" fmla="*/ 3268106 h 4032011"/>
              <a:gd name="connsiteX130" fmla="*/ 4744783 w 6457482"/>
              <a:gd name="connsiteY130" fmla="*/ 3340496 h 4032011"/>
              <a:gd name="connsiteX131" fmla="*/ 4388548 w 6457482"/>
              <a:gd name="connsiteY131" fmla="*/ 3296681 h 4032011"/>
              <a:gd name="connsiteX132" fmla="*/ 4380928 w 6457482"/>
              <a:gd name="connsiteY132" fmla="*/ 3230959 h 4032011"/>
              <a:gd name="connsiteX133" fmla="*/ 4351401 w 6457482"/>
              <a:gd name="connsiteY133" fmla="*/ 3281441 h 4032011"/>
              <a:gd name="connsiteX134" fmla="*/ 4140898 w 6457482"/>
              <a:gd name="connsiteY134" fmla="*/ 3361451 h 4032011"/>
              <a:gd name="connsiteX135" fmla="*/ 4199001 w 6457482"/>
              <a:gd name="connsiteY135" fmla="*/ 3331924 h 4032011"/>
              <a:gd name="connsiteX136" fmla="*/ 4162806 w 6457482"/>
              <a:gd name="connsiteY136" fmla="*/ 3411934 h 4032011"/>
              <a:gd name="connsiteX137" fmla="*/ 4257103 w 6457482"/>
              <a:gd name="connsiteY137" fmla="*/ 3462416 h 4032011"/>
              <a:gd name="connsiteX138" fmla="*/ 4140898 w 6457482"/>
              <a:gd name="connsiteY138" fmla="*/ 3432889 h 4032011"/>
              <a:gd name="connsiteX139" fmla="*/ 4082796 w 6457482"/>
              <a:gd name="connsiteY139" fmla="*/ 3505279 h 4032011"/>
              <a:gd name="connsiteX140" fmla="*/ 4082796 w 6457482"/>
              <a:gd name="connsiteY140" fmla="*/ 3469084 h 4032011"/>
              <a:gd name="connsiteX141" fmla="*/ 4024693 w 6457482"/>
              <a:gd name="connsiteY141" fmla="*/ 3505279 h 4032011"/>
              <a:gd name="connsiteX142" fmla="*/ 3944683 w 6457482"/>
              <a:gd name="connsiteY142" fmla="*/ 3475751 h 4032011"/>
              <a:gd name="connsiteX143" fmla="*/ 3952303 w 6457482"/>
              <a:gd name="connsiteY143" fmla="*/ 3446224 h 4032011"/>
              <a:gd name="connsiteX144" fmla="*/ 3828478 w 6457482"/>
              <a:gd name="connsiteY144" fmla="*/ 3410029 h 4032011"/>
              <a:gd name="connsiteX145" fmla="*/ 3886581 w 6457482"/>
              <a:gd name="connsiteY145" fmla="*/ 3439556 h 4032011"/>
              <a:gd name="connsiteX146" fmla="*/ 3494151 w 6457482"/>
              <a:gd name="connsiteY146" fmla="*/ 3461464 h 4032011"/>
              <a:gd name="connsiteX147" fmla="*/ 3122676 w 6457482"/>
              <a:gd name="connsiteY147" fmla="*/ 3709114 h 4032011"/>
              <a:gd name="connsiteX148" fmla="*/ 3130296 w 6457482"/>
              <a:gd name="connsiteY148" fmla="*/ 4007246 h 4032011"/>
              <a:gd name="connsiteX149" fmla="*/ 2832163 w 6457482"/>
              <a:gd name="connsiteY149" fmla="*/ 3752929 h 4032011"/>
              <a:gd name="connsiteX150" fmla="*/ 2715958 w 6457482"/>
              <a:gd name="connsiteY150" fmla="*/ 3629104 h 4032011"/>
              <a:gd name="connsiteX151" fmla="*/ 2461641 w 6457482"/>
              <a:gd name="connsiteY151" fmla="*/ 3367166 h 4032011"/>
              <a:gd name="connsiteX152" fmla="*/ 2337816 w 6457482"/>
              <a:gd name="connsiteY152" fmla="*/ 3497659 h 4032011"/>
              <a:gd name="connsiteX153" fmla="*/ 2148268 w 6457482"/>
              <a:gd name="connsiteY153" fmla="*/ 3351926 h 4032011"/>
              <a:gd name="connsiteX154" fmla="*/ 2104453 w 6457482"/>
              <a:gd name="connsiteY154" fmla="*/ 3199526 h 4032011"/>
              <a:gd name="connsiteX155" fmla="*/ 1936813 w 6457482"/>
              <a:gd name="connsiteY155" fmla="*/ 3025219 h 4032011"/>
              <a:gd name="connsiteX156" fmla="*/ 1718691 w 6457482"/>
              <a:gd name="connsiteY156" fmla="*/ 2995691 h 4032011"/>
              <a:gd name="connsiteX157" fmla="*/ 1704403 w 6457482"/>
              <a:gd name="connsiteY157" fmla="*/ 3068081 h 4032011"/>
              <a:gd name="connsiteX158" fmla="*/ 1202437 w 6457482"/>
              <a:gd name="connsiteY158" fmla="*/ 2944256 h 4032011"/>
              <a:gd name="connsiteX159" fmla="*/ 874776 w 6457482"/>
              <a:gd name="connsiteY159" fmla="*/ 2748041 h 4032011"/>
              <a:gd name="connsiteX160" fmla="*/ 889064 w 6457482"/>
              <a:gd name="connsiteY160" fmla="*/ 2718514 h 4032011"/>
              <a:gd name="connsiteX161" fmla="*/ 576643 w 6457482"/>
              <a:gd name="connsiteY161" fmla="*/ 2668031 h 4032011"/>
              <a:gd name="connsiteX162" fmla="*/ 467106 w 6457482"/>
              <a:gd name="connsiteY162" fmla="*/ 2464196 h 4032011"/>
              <a:gd name="connsiteX163" fmla="*/ 467106 w 6457482"/>
              <a:gd name="connsiteY163" fmla="*/ 2428001 h 4032011"/>
              <a:gd name="connsiteX164" fmla="*/ 234697 w 6457482"/>
              <a:gd name="connsiteY164" fmla="*/ 2289889 h 4032011"/>
              <a:gd name="connsiteX165" fmla="*/ 242317 w 6457482"/>
              <a:gd name="connsiteY165" fmla="*/ 2187971 h 4032011"/>
              <a:gd name="connsiteX166" fmla="*/ 140398 w 6457482"/>
              <a:gd name="connsiteY166" fmla="*/ 1933654 h 4032011"/>
              <a:gd name="connsiteX167" fmla="*/ 176594 w 6457482"/>
              <a:gd name="connsiteY167" fmla="*/ 1883171 h 4032011"/>
              <a:gd name="connsiteX168" fmla="*/ 145504 w 6457482"/>
              <a:gd name="connsiteY168" fmla="*/ 1855236 h 4032011"/>
              <a:gd name="connsiteX169" fmla="*/ 130917 w 6457482"/>
              <a:gd name="connsiteY169" fmla="*/ 1827282 h 4032011"/>
              <a:gd name="connsiteX170" fmla="*/ 155061 w 6457482"/>
              <a:gd name="connsiteY170" fmla="*/ 1836062 h 4032011"/>
              <a:gd name="connsiteX171" fmla="*/ 143208 w 6457482"/>
              <a:gd name="connsiteY171" fmla="*/ 1805329 h 4032011"/>
              <a:gd name="connsiteX172" fmla="*/ 107537 w 6457482"/>
              <a:gd name="connsiteY172" fmla="*/ 1791326 h 4032011"/>
              <a:gd name="connsiteX173" fmla="*/ 100175 w 6457482"/>
              <a:gd name="connsiteY173" fmla="*/ 1777326 h 4032011"/>
              <a:gd name="connsiteX174" fmla="*/ 109414 w 6457482"/>
              <a:gd name="connsiteY174" fmla="*/ 1679575 h 4032011"/>
              <a:gd name="connsiteX175" fmla="*/ 72942 w 6457482"/>
              <a:gd name="connsiteY175" fmla="*/ 1591945 h 4032011"/>
              <a:gd name="connsiteX176" fmla="*/ 14397 w 6457482"/>
              <a:gd name="connsiteY176" fmla="*/ 1468120 h 4032011"/>
              <a:gd name="connsiteX177" fmla="*/ 0 w 6457482"/>
              <a:gd name="connsiteY177" fmla="*/ 1249998 h 4032011"/>
              <a:gd name="connsiteX178" fmla="*/ 88298 w 6457482"/>
              <a:gd name="connsiteY178" fmla="*/ 966153 h 4032011"/>
              <a:gd name="connsiteX179" fmla="*/ 102696 w 6457482"/>
              <a:gd name="connsiteY179" fmla="*/ 856615 h 4032011"/>
              <a:gd name="connsiteX180" fmla="*/ 308088 w 6457482"/>
              <a:gd name="connsiteY180" fmla="*/ 412750 h 4032011"/>
              <a:gd name="connsiteX181" fmla="*/ 337840 w 6457482"/>
              <a:gd name="connsiteY181" fmla="*/ 390843 h 4032011"/>
              <a:gd name="connsiteX182" fmla="*/ 345519 w 6457482"/>
              <a:gd name="connsiteY182" fmla="*/ 318453 h 4032011"/>
              <a:gd name="connsiteX183" fmla="*/ 331122 w 6457482"/>
              <a:gd name="connsiteY183" fmla="*/ 274638 h 4032011"/>
              <a:gd name="connsiteX184" fmla="*/ 360874 w 6457482"/>
              <a:gd name="connsiteY184" fmla="*/ 267018 h 4032011"/>
              <a:gd name="connsiteX185" fmla="*/ 338801 w 6457482"/>
              <a:gd name="connsiteY185" fmla="*/ 34608 h 4032011"/>
              <a:gd name="connsiteX186" fmla="*/ 514438 w 6457482"/>
              <a:gd name="connsiteY186" fmla="*/ 122238 h 4032011"/>
              <a:gd name="connsiteX187" fmla="*/ 535074 w 6457482"/>
              <a:gd name="connsiteY187" fmla="*/ 106045 h 4032011"/>
              <a:gd name="connsiteX188" fmla="*/ 542341 w 6457482"/>
              <a:gd name="connsiteY188" fmla="*/ 96054 h 4032011"/>
              <a:gd name="connsiteX189" fmla="*/ 552512 w 6457482"/>
              <a:gd name="connsiteY189" fmla="*/ 135820 h 4032011"/>
              <a:gd name="connsiteX190" fmla="*/ 579905 w 6457482"/>
              <a:gd name="connsiteY190" fmla="*/ 128161 h 4032011"/>
              <a:gd name="connsiteX191" fmla="*/ 570465 w 6457482"/>
              <a:gd name="connsiteY191" fmla="*/ 90974 h 4032011"/>
              <a:gd name="connsiteX192" fmla="*/ 570902 w 6457482"/>
              <a:gd name="connsiteY192" fmla="*/ 90369 h 4032011"/>
              <a:gd name="connsiteX193" fmla="*/ 586588 w 6457482"/>
              <a:gd name="connsiteY193" fmla="*/ 87630 h 4032011"/>
              <a:gd name="connsiteX194" fmla="*/ 579803 w 6457482"/>
              <a:gd name="connsiteY194" fmla="*/ 121682 h 4032011"/>
              <a:gd name="connsiteX195" fmla="*/ 581125 w 6457482"/>
              <a:gd name="connsiteY195" fmla="*/ 127820 h 4032011"/>
              <a:gd name="connsiteX196" fmla="*/ 598821 w 6457482"/>
              <a:gd name="connsiteY196" fmla="*/ 122871 h 4032011"/>
              <a:gd name="connsiteX197" fmla="*/ 602305 w 6457482"/>
              <a:gd name="connsiteY197" fmla="*/ 84296 h 4032011"/>
              <a:gd name="connsiteX198" fmla="*/ 586588 w 6457482"/>
              <a:gd name="connsiteY198" fmla="*/ 0 h 403201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Lst>
            <a:rect l="l" t="t" r="r" b="b"/>
            <a:pathLst>
              <a:path w="6457482" h="4032011">
                <a:moveTo>
                  <a:pt x="586588" y="0"/>
                </a:moveTo>
                <a:cubicBezTo>
                  <a:pt x="1407643" y="211455"/>
                  <a:pt x="2317281" y="398145"/>
                  <a:pt x="3397416" y="381000"/>
                </a:cubicBezTo>
                <a:cubicBezTo>
                  <a:pt x="3415513" y="375285"/>
                  <a:pt x="3394558" y="330518"/>
                  <a:pt x="3411703" y="322898"/>
                </a:cubicBezTo>
                <a:cubicBezTo>
                  <a:pt x="3467901" y="320040"/>
                  <a:pt x="3438373" y="402908"/>
                  <a:pt x="3469806" y="424815"/>
                </a:cubicBezTo>
                <a:cubicBezTo>
                  <a:pt x="3511716" y="424815"/>
                  <a:pt x="3533623" y="442913"/>
                  <a:pt x="3564103" y="454343"/>
                </a:cubicBezTo>
                <a:cubicBezTo>
                  <a:pt x="3623158" y="399098"/>
                  <a:pt x="3675546" y="487680"/>
                  <a:pt x="3738411" y="468630"/>
                </a:cubicBezTo>
                <a:cubicBezTo>
                  <a:pt x="3748888" y="517208"/>
                  <a:pt x="3825088" y="521970"/>
                  <a:pt x="3862236" y="482918"/>
                </a:cubicBezTo>
                <a:cubicBezTo>
                  <a:pt x="3888906" y="509588"/>
                  <a:pt x="3957486" y="503873"/>
                  <a:pt x="4000348" y="512445"/>
                </a:cubicBezTo>
                <a:cubicBezTo>
                  <a:pt x="3970821" y="561023"/>
                  <a:pt x="3910813" y="555308"/>
                  <a:pt x="3869856" y="584835"/>
                </a:cubicBezTo>
                <a:cubicBezTo>
                  <a:pt x="3820326" y="620078"/>
                  <a:pt x="3799371" y="685800"/>
                  <a:pt x="3746031" y="715328"/>
                </a:cubicBezTo>
                <a:cubicBezTo>
                  <a:pt x="3799371" y="744855"/>
                  <a:pt x="3846996" y="672465"/>
                  <a:pt x="3884143" y="685800"/>
                </a:cubicBezTo>
                <a:cubicBezTo>
                  <a:pt x="3884143" y="707708"/>
                  <a:pt x="3868903" y="714375"/>
                  <a:pt x="3862236" y="729615"/>
                </a:cubicBezTo>
                <a:cubicBezTo>
                  <a:pt x="3869856" y="743903"/>
                  <a:pt x="3905098" y="716280"/>
                  <a:pt x="3912718" y="743903"/>
                </a:cubicBezTo>
                <a:cubicBezTo>
                  <a:pt x="3957486" y="711518"/>
                  <a:pt x="4015588" y="691515"/>
                  <a:pt x="4065118" y="663893"/>
                </a:cubicBezTo>
                <a:cubicBezTo>
                  <a:pt x="4098456" y="624840"/>
                  <a:pt x="4124173" y="577215"/>
                  <a:pt x="4195611" y="576263"/>
                </a:cubicBezTo>
                <a:cubicBezTo>
                  <a:pt x="4172751" y="610553"/>
                  <a:pt x="4134651" y="631508"/>
                  <a:pt x="4123221" y="678180"/>
                </a:cubicBezTo>
                <a:cubicBezTo>
                  <a:pt x="4144176" y="650558"/>
                  <a:pt x="4227043" y="662940"/>
                  <a:pt x="4239426" y="721995"/>
                </a:cubicBezTo>
                <a:cubicBezTo>
                  <a:pt x="4332771" y="736283"/>
                  <a:pt x="4388016" y="667703"/>
                  <a:pt x="4493743" y="656273"/>
                </a:cubicBezTo>
                <a:lnTo>
                  <a:pt x="4493743" y="700088"/>
                </a:lnTo>
                <a:cubicBezTo>
                  <a:pt x="4528033" y="716280"/>
                  <a:pt x="4556608" y="686753"/>
                  <a:pt x="4595661" y="685800"/>
                </a:cubicBezTo>
                <a:cubicBezTo>
                  <a:pt x="4589946" y="729615"/>
                  <a:pt x="4598518" y="760095"/>
                  <a:pt x="4631856" y="765810"/>
                </a:cubicBezTo>
                <a:cubicBezTo>
                  <a:pt x="4586136" y="772478"/>
                  <a:pt x="4528986" y="783908"/>
                  <a:pt x="4464216" y="773430"/>
                </a:cubicBezTo>
                <a:cubicBezTo>
                  <a:pt x="4388016" y="792480"/>
                  <a:pt x="4351821" y="840105"/>
                  <a:pt x="4289908" y="823913"/>
                </a:cubicBezTo>
                <a:cubicBezTo>
                  <a:pt x="4270858" y="900113"/>
                  <a:pt x="4227043" y="949643"/>
                  <a:pt x="4202278" y="1020128"/>
                </a:cubicBezTo>
                <a:cubicBezTo>
                  <a:pt x="4236568" y="1013460"/>
                  <a:pt x="4267048" y="940118"/>
                  <a:pt x="4296576" y="903923"/>
                </a:cubicBezTo>
                <a:cubicBezTo>
                  <a:pt x="4259428" y="1059180"/>
                  <a:pt x="4173703" y="1341120"/>
                  <a:pt x="4326103" y="1478280"/>
                </a:cubicBezTo>
                <a:cubicBezTo>
                  <a:pt x="4433736" y="1446848"/>
                  <a:pt x="4457548" y="1250633"/>
                  <a:pt x="4376586" y="1172528"/>
                </a:cubicBezTo>
                <a:cubicBezTo>
                  <a:pt x="4386111" y="1046798"/>
                  <a:pt x="4389921" y="969645"/>
                  <a:pt x="4456596" y="896303"/>
                </a:cubicBezTo>
                <a:cubicBezTo>
                  <a:pt x="4487076" y="906780"/>
                  <a:pt x="4445166" y="933450"/>
                  <a:pt x="4456596" y="968693"/>
                </a:cubicBezTo>
                <a:cubicBezTo>
                  <a:pt x="4498506" y="962978"/>
                  <a:pt x="4472788" y="932498"/>
                  <a:pt x="4478503" y="888683"/>
                </a:cubicBezTo>
                <a:cubicBezTo>
                  <a:pt x="4491838" y="882015"/>
                  <a:pt x="4497553" y="868680"/>
                  <a:pt x="4522318" y="874395"/>
                </a:cubicBezTo>
                <a:cubicBezTo>
                  <a:pt x="4524223" y="854393"/>
                  <a:pt x="4493743" y="868680"/>
                  <a:pt x="4500411" y="844868"/>
                </a:cubicBezTo>
                <a:cubicBezTo>
                  <a:pt x="4544226" y="764858"/>
                  <a:pt x="4611853" y="852488"/>
                  <a:pt x="4689958" y="852488"/>
                </a:cubicBezTo>
                <a:cubicBezTo>
                  <a:pt x="4692816" y="866775"/>
                  <a:pt x="4692816" y="883920"/>
                  <a:pt x="4711866" y="882015"/>
                </a:cubicBezTo>
                <a:cubicBezTo>
                  <a:pt x="4695673" y="921068"/>
                  <a:pt x="4751871" y="1049655"/>
                  <a:pt x="4668051" y="1071563"/>
                </a:cubicBezTo>
                <a:cubicBezTo>
                  <a:pt x="4669003" y="1094423"/>
                  <a:pt x="4661383" y="1126808"/>
                  <a:pt x="4689958" y="1122045"/>
                </a:cubicBezTo>
                <a:cubicBezTo>
                  <a:pt x="4729011" y="1107758"/>
                  <a:pt x="4722343" y="1047750"/>
                  <a:pt x="4769968" y="1042035"/>
                </a:cubicBezTo>
                <a:cubicBezTo>
                  <a:pt x="4830928" y="1083945"/>
                  <a:pt x="4843311" y="1172528"/>
                  <a:pt x="4849978" y="1267778"/>
                </a:cubicBezTo>
                <a:cubicBezTo>
                  <a:pt x="4792828" y="1263015"/>
                  <a:pt x="4800448" y="1362075"/>
                  <a:pt x="4762348" y="1398270"/>
                </a:cubicBezTo>
                <a:cubicBezTo>
                  <a:pt x="4775683" y="1438275"/>
                  <a:pt x="4849026" y="1418273"/>
                  <a:pt x="4871886" y="1448753"/>
                </a:cubicBezTo>
                <a:cubicBezTo>
                  <a:pt x="5021428" y="1377315"/>
                  <a:pt x="5156683" y="1291590"/>
                  <a:pt x="5250028" y="1164908"/>
                </a:cubicBezTo>
                <a:cubicBezTo>
                  <a:pt x="5237646" y="1141095"/>
                  <a:pt x="5215738" y="1126808"/>
                  <a:pt x="5213833" y="1092518"/>
                </a:cubicBezTo>
                <a:cubicBezTo>
                  <a:pt x="5323371" y="1041083"/>
                  <a:pt x="5451006" y="1089660"/>
                  <a:pt x="5519586" y="990600"/>
                </a:cubicBezTo>
                <a:cubicBezTo>
                  <a:pt x="5517681" y="968693"/>
                  <a:pt x="5523396" y="929640"/>
                  <a:pt x="5490058" y="918210"/>
                </a:cubicBezTo>
                <a:cubicBezTo>
                  <a:pt x="5480533" y="880110"/>
                  <a:pt x="5516728" y="876300"/>
                  <a:pt x="5533873" y="852488"/>
                </a:cubicBezTo>
                <a:cubicBezTo>
                  <a:pt x="5558638" y="817245"/>
                  <a:pt x="5571021" y="765810"/>
                  <a:pt x="5606263" y="742950"/>
                </a:cubicBezTo>
                <a:cubicBezTo>
                  <a:pt x="5636743" y="722948"/>
                  <a:pt x="5677701" y="729615"/>
                  <a:pt x="5715801" y="721043"/>
                </a:cubicBezTo>
                <a:cubicBezTo>
                  <a:pt x="5795811" y="702945"/>
                  <a:pt x="5880583" y="668655"/>
                  <a:pt x="5955831" y="655320"/>
                </a:cubicBezTo>
                <a:cubicBezTo>
                  <a:pt x="5979643" y="649605"/>
                  <a:pt x="5977738" y="619125"/>
                  <a:pt x="5985358" y="597218"/>
                </a:cubicBezTo>
                <a:cubicBezTo>
                  <a:pt x="6000598" y="613410"/>
                  <a:pt x="6010123" y="591503"/>
                  <a:pt x="6035841" y="597218"/>
                </a:cubicBezTo>
                <a:cubicBezTo>
                  <a:pt x="6033936" y="546735"/>
                  <a:pt x="6052986" y="517208"/>
                  <a:pt x="6072036" y="487680"/>
                </a:cubicBezTo>
                <a:cubicBezTo>
                  <a:pt x="6035841" y="399098"/>
                  <a:pt x="6087276" y="288608"/>
                  <a:pt x="6115851" y="218123"/>
                </a:cubicBezTo>
                <a:cubicBezTo>
                  <a:pt x="6142521" y="213360"/>
                  <a:pt x="6131091" y="246698"/>
                  <a:pt x="6152046" y="247650"/>
                </a:cubicBezTo>
                <a:cubicBezTo>
                  <a:pt x="6178716" y="240030"/>
                  <a:pt x="6192051" y="220028"/>
                  <a:pt x="6210148" y="203835"/>
                </a:cubicBezTo>
                <a:cubicBezTo>
                  <a:pt x="6233961" y="209550"/>
                  <a:pt x="6247296" y="225743"/>
                  <a:pt x="6275871" y="225743"/>
                </a:cubicBezTo>
                <a:cubicBezTo>
                  <a:pt x="6291111" y="300038"/>
                  <a:pt x="6321591" y="359093"/>
                  <a:pt x="6333973" y="436245"/>
                </a:cubicBezTo>
                <a:cubicBezTo>
                  <a:pt x="6342546" y="446723"/>
                  <a:pt x="6365406" y="443865"/>
                  <a:pt x="6384456" y="443865"/>
                </a:cubicBezTo>
                <a:cubicBezTo>
                  <a:pt x="6381598" y="466725"/>
                  <a:pt x="6397791" y="469583"/>
                  <a:pt x="6392076" y="494348"/>
                </a:cubicBezTo>
                <a:cubicBezTo>
                  <a:pt x="6407316" y="510540"/>
                  <a:pt x="6413031" y="490538"/>
                  <a:pt x="6435891" y="494348"/>
                </a:cubicBezTo>
                <a:cubicBezTo>
                  <a:pt x="6503518" y="548640"/>
                  <a:pt x="6395886" y="660083"/>
                  <a:pt x="6337783" y="639128"/>
                </a:cubicBezTo>
                <a:cubicBezTo>
                  <a:pt x="6343498" y="662940"/>
                  <a:pt x="6365406" y="640080"/>
                  <a:pt x="6352071" y="682943"/>
                </a:cubicBezTo>
                <a:cubicBezTo>
                  <a:pt x="6327306" y="689610"/>
                  <a:pt x="6328258" y="672465"/>
                  <a:pt x="6330163" y="653415"/>
                </a:cubicBezTo>
                <a:cubicBezTo>
                  <a:pt x="6306351" y="674370"/>
                  <a:pt x="6322543" y="724853"/>
                  <a:pt x="6286348" y="733425"/>
                </a:cubicBezTo>
                <a:cubicBezTo>
                  <a:pt x="6273966" y="708660"/>
                  <a:pt x="6283491" y="708660"/>
                  <a:pt x="6300636" y="697230"/>
                </a:cubicBezTo>
                <a:cubicBezTo>
                  <a:pt x="6301588" y="676275"/>
                  <a:pt x="6279681" y="678180"/>
                  <a:pt x="6271108" y="667703"/>
                </a:cubicBezTo>
                <a:cubicBezTo>
                  <a:pt x="6263488" y="671513"/>
                  <a:pt x="6276823" y="715328"/>
                  <a:pt x="6271108" y="740093"/>
                </a:cubicBezTo>
                <a:cubicBezTo>
                  <a:pt x="6236818" y="761048"/>
                  <a:pt x="6210148" y="804863"/>
                  <a:pt x="6169191" y="798195"/>
                </a:cubicBezTo>
                <a:cubicBezTo>
                  <a:pt x="6135853" y="893445"/>
                  <a:pt x="6144426" y="982028"/>
                  <a:pt x="6139663" y="1045845"/>
                </a:cubicBezTo>
                <a:cubicBezTo>
                  <a:pt x="6187288" y="1028700"/>
                  <a:pt x="6200623" y="1152525"/>
                  <a:pt x="6263488" y="1096328"/>
                </a:cubicBezTo>
                <a:cubicBezTo>
                  <a:pt x="6264441" y="1068705"/>
                  <a:pt x="6231103" y="1075373"/>
                  <a:pt x="6227293" y="1052513"/>
                </a:cubicBezTo>
                <a:cubicBezTo>
                  <a:pt x="6266346" y="1051560"/>
                  <a:pt x="6276823" y="1080135"/>
                  <a:pt x="6277776" y="1118235"/>
                </a:cubicBezTo>
                <a:cubicBezTo>
                  <a:pt x="6232056" y="1122998"/>
                  <a:pt x="6216816" y="1158240"/>
                  <a:pt x="6183478" y="1176338"/>
                </a:cubicBezTo>
                <a:cubicBezTo>
                  <a:pt x="6195861" y="1168718"/>
                  <a:pt x="6201576" y="1156335"/>
                  <a:pt x="6197766" y="1132523"/>
                </a:cubicBezTo>
                <a:cubicBezTo>
                  <a:pt x="6164428" y="1140143"/>
                  <a:pt x="6177763" y="1154430"/>
                  <a:pt x="6168238" y="1176338"/>
                </a:cubicBezTo>
                <a:cubicBezTo>
                  <a:pt x="6078703" y="1241108"/>
                  <a:pt x="5929161" y="1246823"/>
                  <a:pt x="5877726" y="1350645"/>
                </a:cubicBezTo>
                <a:lnTo>
                  <a:pt x="5867248" y="1367790"/>
                </a:lnTo>
                <a:lnTo>
                  <a:pt x="5869848" y="1381443"/>
                </a:lnTo>
                <a:lnTo>
                  <a:pt x="5861352" y="1389939"/>
                </a:lnTo>
                <a:lnTo>
                  <a:pt x="5852803" y="1401338"/>
                </a:lnTo>
                <a:lnTo>
                  <a:pt x="5841531" y="1409700"/>
                </a:lnTo>
                <a:lnTo>
                  <a:pt x="5844355" y="1412602"/>
                </a:lnTo>
                <a:lnTo>
                  <a:pt x="5836538" y="1423025"/>
                </a:lnTo>
                <a:lnTo>
                  <a:pt x="5847060" y="1457548"/>
                </a:lnTo>
                <a:lnTo>
                  <a:pt x="5851588" y="1456332"/>
                </a:lnTo>
                <a:cubicBezTo>
                  <a:pt x="5855041" y="1454725"/>
                  <a:pt x="5858494" y="1452969"/>
                  <a:pt x="5861619" y="1452745"/>
                </a:cubicBezTo>
                <a:cubicBezTo>
                  <a:pt x="5864745" y="1452522"/>
                  <a:pt x="5867543" y="1453832"/>
                  <a:pt x="5869686" y="1458356"/>
                </a:cubicBezTo>
                <a:cubicBezTo>
                  <a:pt x="5895403" y="1565989"/>
                  <a:pt x="5851588" y="1661239"/>
                  <a:pt x="5797296" y="1712674"/>
                </a:cubicBezTo>
                <a:cubicBezTo>
                  <a:pt x="5791581" y="1692671"/>
                  <a:pt x="5807773" y="1693624"/>
                  <a:pt x="5804916" y="1676479"/>
                </a:cubicBezTo>
                <a:cubicBezTo>
                  <a:pt x="5758243" y="1675526"/>
                  <a:pt x="5730621" y="1654571"/>
                  <a:pt x="5710618" y="1625996"/>
                </a:cubicBezTo>
                <a:cubicBezTo>
                  <a:pt x="5740146" y="1663144"/>
                  <a:pt x="5746813" y="1721246"/>
                  <a:pt x="5798248" y="1735534"/>
                </a:cubicBezTo>
                <a:cubicBezTo>
                  <a:pt x="5836348" y="1837451"/>
                  <a:pt x="5768721" y="1925081"/>
                  <a:pt x="5754433" y="2019379"/>
                </a:cubicBezTo>
                <a:cubicBezTo>
                  <a:pt x="5696331" y="1978421"/>
                  <a:pt x="5786818" y="1871741"/>
                  <a:pt x="5710618" y="1845071"/>
                </a:cubicBezTo>
                <a:cubicBezTo>
                  <a:pt x="5694426" y="1851739"/>
                  <a:pt x="5728716" y="1869836"/>
                  <a:pt x="5718238" y="1895554"/>
                </a:cubicBezTo>
                <a:cubicBezTo>
                  <a:pt x="5690616" y="1881266"/>
                  <a:pt x="5699188" y="1832689"/>
                  <a:pt x="5660136" y="1829831"/>
                </a:cubicBezTo>
                <a:cubicBezTo>
                  <a:pt x="5658231" y="1789826"/>
                  <a:pt x="5678233" y="1779349"/>
                  <a:pt x="5645848" y="1779349"/>
                </a:cubicBezTo>
                <a:cubicBezTo>
                  <a:pt x="5681091" y="1744106"/>
                  <a:pt x="5626798" y="1707911"/>
                  <a:pt x="5660136" y="1677431"/>
                </a:cubicBezTo>
                <a:cubicBezTo>
                  <a:pt x="5609653" y="1684099"/>
                  <a:pt x="5617273" y="1819354"/>
                  <a:pt x="5667756" y="1851739"/>
                </a:cubicBezTo>
                <a:cubicBezTo>
                  <a:pt x="5660136" y="1858406"/>
                  <a:pt x="5665851" y="1878409"/>
                  <a:pt x="5645848" y="1873646"/>
                </a:cubicBezTo>
                <a:cubicBezTo>
                  <a:pt x="5683948" y="1893649"/>
                  <a:pt x="5700141" y="1935559"/>
                  <a:pt x="5703951" y="1989851"/>
                </a:cubicBezTo>
                <a:cubicBezTo>
                  <a:pt x="5698236" y="1987946"/>
                  <a:pt x="5697283" y="1982231"/>
                  <a:pt x="5689663" y="1982231"/>
                </a:cubicBezTo>
                <a:cubicBezTo>
                  <a:pt x="5675376" y="1999376"/>
                  <a:pt x="5737288" y="2027951"/>
                  <a:pt x="5708713" y="2051764"/>
                </a:cubicBezTo>
                <a:cubicBezTo>
                  <a:pt x="5719191" y="2046049"/>
                  <a:pt x="5738241" y="2047954"/>
                  <a:pt x="5754433" y="2047954"/>
                </a:cubicBezTo>
                <a:cubicBezTo>
                  <a:pt x="5779198" y="2100341"/>
                  <a:pt x="5803963" y="2153681"/>
                  <a:pt x="5834443" y="2200354"/>
                </a:cubicBezTo>
                <a:lnTo>
                  <a:pt x="5823966" y="2196544"/>
                </a:lnTo>
                <a:lnTo>
                  <a:pt x="5827776" y="2207021"/>
                </a:lnTo>
                <a:cubicBezTo>
                  <a:pt x="5821108" y="2224166"/>
                  <a:pt x="5803011" y="2230834"/>
                  <a:pt x="5777293" y="2228929"/>
                </a:cubicBezTo>
                <a:cubicBezTo>
                  <a:pt x="5790628" y="2253694"/>
                  <a:pt x="5823966" y="2216546"/>
                  <a:pt x="5835396" y="2236549"/>
                </a:cubicBezTo>
                <a:cubicBezTo>
                  <a:pt x="5830633" y="2287031"/>
                  <a:pt x="5780151" y="2307986"/>
                  <a:pt x="5733478" y="2294651"/>
                </a:cubicBezTo>
                <a:cubicBezTo>
                  <a:pt x="5762053" y="2306081"/>
                  <a:pt x="5742051" y="2368946"/>
                  <a:pt x="5711571" y="2345134"/>
                </a:cubicBezTo>
                <a:cubicBezTo>
                  <a:pt x="5721096" y="2367041"/>
                  <a:pt x="5778246" y="2357516"/>
                  <a:pt x="5783961" y="2345134"/>
                </a:cubicBezTo>
                <a:cubicBezTo>
                  <a:pt x="5779198" y="2439431"/>
                  <a:pt x="5595366" y="2411809"/>
                  <a:pt x="5602033" y="2555636"/>
                </a:cubicBezTo>
                <a:cubicBezTo>
                  <a:pt x="5520118" y="2565161"/>
                  <a:pt x="5467731" y="2605166"/>
                  <a:pt x="5471541" y="2701369"/>
                </a:cubicBezTo>
                <a:cubicBezTo>
                  <a:pt x="5413438" y="2734706"/>
                  <a:pt x="5395341" y="2809001"/>
                  <a:pt x="5325808" y="2831861"/>
                </a:cubicBezTo>
                <a:cubicBezTo>
                  <a:pt x="5324856" y="2878534"/>
                  <a:pt x="5275326" y="2903299"/>
                  <a:pt x="5260086" y="2948066"/>
                </a:cubicBezTo>
                <a:cubicBezTo>
                  <a:pt x="5193411" y="3139519"/>
                  <a:pt x="5309616" y="3336686"/>
                  <a:pt x="5420106" y="3435746"/>
                </a:cubicBezTo>
                <a:cubicBezTo>
                  <a:pt x="5425821" y="3455749"/>
                  <a:pt x="5405818" y="3450986"/>
                  <a:pt x="5405818" y="3465274"/>
                </a:cubicBezTo>
                <a:cubicBezTo>
                  <a:pt x="5471541" y="3580526"/>
                  <a:pt x="5577268" y="3711019"/>
                  <a:pt x="5522023" y="3901519"/>
                </a:cubicBezTo>
                <a:cubicBezTo>
                  <a:pt x="5539168" y="3904376"/>
                  <a:pt x="5518213" y="3868181"/>
                  <a:pt x="5543931" y="3879611"/>
                </a:cubicBezTo>
                <a:cubicBezTo>
                  <a:pt x="5531548" y="3954859"/>
                  <a:pt x="5484876" y="3995816"/>
                  <a:pt x="5434393" y="4032011"/>
                </a:cubicBezTo>
                <a:cubicBezTo>
                  <a:pt x="5431536" y="4000579"/>
                  <a:pt x="5504878" y="3981529"/>
                  <a:pt x="5514403" y="3937714"/>
                </a:cubicBezTo>
                <a:cubicBezTo>
                  <a:pt x="5495353" y="3931046"/>
                  <a:pt x="5447728" y="3958669"/>
                  <a:pt x="5420106" y="3967241"/>
                </a:cubicBezTo>
                <a:cubicBezTo>
                  <a:pt x="5402008" y="3912949"/>
                  <a:pt x="5374386" y="3843416"/>
                  <a:pt x="5310568" y="3857704"/>
                </a:cubicBezTo>
                <a:cubicBezTo>
                  <a:pt x="5297233" y="3832939"/>
                  <a:pt x="5289613" y="3801506"/>
                  <a:pt x="5274373" y="3777694"/>
                </a:cubicBezTo>
                <a:cubicBezTo>
                  <a:pt x="5257228" y="3774836"/>
                  <a:pt x="5259133" y="3791029"/>
                  <a:pt x="5238178" y="3785314"/>
                </a:cubicBezTo>
                <a:cubicBezTo>
                  <a:pt x="5212461" y="3731021"/>
                  <a:pt x="5181981" y="3681491"/>
                  <a:pt x="5143881" y="3639581"/>
                </a:cubicBezTo>
                <a:cubicBezTo>
                  <a:pt x="5145786" y="3609101"/>
                  <a:pt x="5176266" y="3608149"/>
                  <a:pt x="5173408" y="3573859"/>
                </a:cubicBezTo>
                <a:cubicBezTo>
                  <a:pt x="5170551" y="3563381"/>
                  <a:pt x="5154358" y="3567191"/>
                  <a:pt x="5143881" y="3566239"/>
                </a:cubicBezTo>
                <a:cubicBezTo>
                  <a:pt x="5138166" y="3568144"/>
                  <a:pt x="5161978" y="3596719"/>
                  <a:pt x="5143881" y="3616721"/>
                </a:cubicBezTo>
                <a:cubicBezTo>
                  <a:pt x="5084826" y="3569096"/>
                  <a:pt x="5154358" y="3433841"/>
                  <a:pt x="5093398" y="3384311"/>
                </a:cubicBezTo>
                <a:cubicBezTo>
                  <a:pt x="4991481" y="3374786"/>
                  <a:pt x="5000053" y="3254771"/>
                  <a:pt x="4875276" y="3268106"/>
                </a:cubicBezTo>
                <a:cubicBezTo>
                  <a:pt x="4867656" y="3308111"/>
                  <a:pt x="4809553" y="3334781"/>
                  <a:pt x="4744783" y="3340496"/>
                </a:cubicBezTo>
                <a:cubicBezTo>
                  <a:pt x="4683823" y="3225244"/>
                  <a:pt x="4508563" y="3257629"/>
                  <a:pt x="4388548" y="3296681"/>
                </a:cubicBezTo>
                <a:cubicBezTo>
                  <a:pt x="4416171" y="3284299"/>
                  <a:pt x="4396168" y="3243341"/>
                  <a:pt x="4380928" y="3230959"/>
                </a:cubicBezTo>
                <a:cubicBezTo>
                  <a:pt x="4354258" y="3230959"/>
                  <a:pt x="4365688" y="3269059"/>
                  <a:pt x="4351401" y="3281441"/>
                </a:cubicBezTo>
                <a:cubicBezTo>
                  <a:pt x="4249483" y="3286204"/>
                  <a:pt x="4173283" y="3274774"/>
                  <a:pt x="4140898" y="3361451"/>
                </a:cubicBezTo>
                <a:cubicBezTo>
                  <a:pt x="4180903" y="3371929"/>
                  <a:pt x="4166616" y="3329066"/>
                  <a:pt x="4199001" y="3331924"/>
                </a:cubicBezTo>
                <a:cubicBezTo>
                  <a:pt x="4214241" y="3386216"/>
                  <a:pt x="4185666" y="3392884"/>
                  <a:pt x="4162806" y="3411934"/>
                </a:cubicBezTo>
                <a:cubicBezTo>
                  <a:pt x="4176141" y="3446224"/>
                  <a:pt x="4237101" y="3434794"/>
                  <a:pt x="4257103" y="3462416"/>
                </a:cubicBezTo>
                <a:cubicBezTo>
                  <a:pt x="4249483" y="3513851"/>
                  <a:pt x="4152328" y="3467179"/>
                  <a:pt x="4140898" y="3432889"/>
                </a:cubicBezTo>
                <a:cubicBezTo>
                  <a:pt x="4096131" y="3450034"/>
                  <a:pt x="4140898" y="3487181"/>
                  <a:pt x="4082796" y="3505279"/>
                </a:cubicBezTo>
                <a:cubicBezTo>
                  <a:pt x="4064698" y="3500516"/>
                  <a:pt x="4106608" y="3483371"/>
                  <a:pt x="4082796" y="3469084"/>
                </a:cubicBezTo>
                <a:cubicBezTo>
                  <a:pt x="4052316" y="3470036"/>
                  <a:pt x="4042791" y="3491944"/>
                  <a:pt x="4024693" y="3505279"/>
                </a:cubicBezTo>
                <a:cubicBezTo>
                  <a:pt x="3989451" y="3503374"/>
                  <a:pt x="3970401" y="3487181"/>
                  <a:pt x="3944683" y="3475751"/>
                </a:cubicBezTo>
                <a:cubicBezTo>
                  <a:pt x="3943731" y="3462416"/>
                  <a:pt x="3954208" y="3459559"/>
                  <a:pt x="3952303" y="3446224"/>
                </a:cubicBezTo>
                <a:cubicBezTo>
                  <a:pt x="3910393" y="3438604"/>
                  <a:pt x="3874198" y="3368119"/>
                  <a:pt x="3828478" y="3410029"/>
                </a:cubicBezTo>
                <a:cubicBezTo>
                  <a:pt x="3838003" y="3438604"/>
                  <a:pt x="3882771" y="3398599"/>
                  <a:pt x="3886581" y="3439556"/>
                </a:cubicBezTo>
                <a:cubicBezTo>
                  <a:pt x="3779901" y="3438604"/>
                  <a:pt x="3597973" y="3374786"/>
                  <a:pt x="3494151" y="3461464"/>
                </a:cubicBezTo>
                <a:cubicBezTo>
                  <a:pt x="3395091" y="3569096"/>
                  <a:pt x="3245548" y="3625294"/>
                  <a:pt x="3122676" y="3709114"/>
                </a:cubicBezTo>
                <a:cubicBezTo>
                  <a:pt x="3112198" y="3814841"/>
                  <a:pt x="3107436" y="3910091"/>
                  <a:pt x="3130296" y="4007246"/>
                </a:cubicBezTo>
                <a:cubicBezTo>
                  <a:pt x="3006471" y="3980576"/>
                  <a:pt x="2799778" y="3935809"/>
                  <a:pt x="2832163" y="3752929"/>
                </a:cubicBezTo>
                <a:cubicBezTo>
                  <a:pt x="2781681" y="3723401"/>
                  <a:pt x="2768346" y="3656726"/>
                  <a:pt x="2715958" y="3629104"/>
                </a:cubicBezTo>
                <a:cubicBezTo>
                  <a:pt x="2691193" y="3482419"/>
                  <a:pt x="2615946" y="3385264"/>
                  <a:pt x="2461641" y="3367166"/>
                </a:cubicBezTo>
                <a:cubicBezTo>
                  <a:pt x="2383536" y="3372881"/>
                  <a:pt x="2390203" y="3464321"/>
                  <a:pt x="2337816" y="3497659"/>
                </a:cubicBezTo>
                <a:cubicBezTo>
                  <a:pt x="2271141" y="3451939"/>
                  <a:pt x="2169223" y="3432889"/>
                  <a:pt x="2148268" y="3351926"/>
                </a:cubicBezTo>
                <a:cubicBezTo>
                  <a:pt x="2132076" y="3290966"/>
                  <a:pt x="2145411" y="3243341"/>
                  <a:pt x="2104453" y="3199526"/>
                </a:cubicBezTo>
                <a:cubicBezTo>
                  <a:pt x="2025396" y="3164284"/>
                  <a:pt x="1987296" y="3089036"/>
                  <a:pt x="1936813" y="3025219"/>
                </a:cubicBezTo>
                <a:cubicBezTo>
                  <a:pt x="1859661" y="3019504"/>
                  <a:pt x="1790128" y="3007121"/>
                  <a:pt x="1718691" y="2995691"/>
                </a:cubicBezTo>
                <a:cubicBezTo>
                  <a:pt x="1707261" y="3012836"/>
                  <a:pt x="1708213" y="3042364"/>
                  <a:pt x="1704403" y="3068081"/>
                </a:cubicBezTo>
                <a:cubicBezTo>
                  <a:pt x="1498663" y="3043316"/>
                  <a:pt x="1337691" y="3024266"/>
                  <a:pt x="1202437" y="2944256"/>
                </a:cubicBezTo>
                <a:cubicBezTo>
                  <a:pt x="1096708" y="2882344"/>
                  <a:pt x="989076" y="2804239"/>
                  <a:pt x="874776" y="2748041"/>
                </a:cubicBezTo>
                <a:cubicBezTo>
                  <a:pt x="869061" y="2728039"/>
                  <a:pt x="889064" y="2732801"/>
                  <a:pt x="889064" y="2718514"/>
                </a:cubicBezTo>
                <a:cubicBezTo>
                  <a:pt x="788098" y="2698511"/>
                  <a:pt x="666179" y="2700416"/>
                  <a:pt x="576643" y="2668031"/>
                </a:cubicBezTo>
                <a:cubicBezTo>
                  <a:pt x="582358" y="2557541"/>
                  <a:pt x="551879" y="2484199"/>
                  <a:pt x="467106" y="2464196"/>
                </a:cubicBezTo>
                <a:cubicBezTo>
                  <a:pt x="453771" y="2450861"/>
                  <a:pt x="471868" y="2450861"/>
                  <a:pt x="467106" y="2428001"/>
                </a:cubicBezTo>
                <a:cubicBezTo>
                  <a:pt x="375667" y="2396569"/>
                  <a:pt x="362332" y="2286079"/>
                  <a:pt x="234697" y="2289889"/>
                </a:cubicBezTo>
                <a:cubicBezTo>
                  <a:pt x="207074" y="2253694"/>
                  <a:pt x="245173" y="2226071"/>
                  <a:pt x="242317" y="2187971"/>
                </a:cubicBezTo>
                <a:cubicBezTo>
                  <a:pt x="235648" y="2105104"/>
                  <a:pt x="143257" y="2028904"/>
                  <a:pt x="140398" y="1933654"/>
                </a:cubicBezTo>
                <a:cubicBezTo>
                  <a:pt x="143257" y="1907936"/>
                  <a:pt x="172784" y="1907936"/>
                  <a:pt x="176594" y="1883171"/>
                </a:cubicBezTo>
                <a:cubicBezTo>
                  <a:pt x="165402" y="1876980"/>
                  <a:pt x="154687" y="1867276"/>
                  <a:pt x="145504" y="1855236"/>
                </a:cubicBezTo>
                <a:lnTo>
                  <a:pt x="130917" y="1827282"/>
                </a:lnTo>
                <a:lnTo>
                  <a:pt x="155061" y="1836062"/>
                </a:lnTo>
                <a:lnTo>
                  <a:pt x="143208" y="1805329"/>
                </a:lnTo>
                <a:lnTo>
                  <a:pt x="107537" y="1791326"/>
                </a:lnTo>
                <a:lnTo>
                  <a:pt x="100175" y="1777326"/>
                </a:lnTo>
                <a:cubicBezTo>
                  <a:pt x="89978" y="1746250"/>
                  <a:pt x="90218" y="1710532"/>
                  <a:pt x="109414" y="1679575"/>
                </a:cubicBezTo>
                <a:cubicBezTo>
                  <a:pt x="79662" y="1652905"/>
                  <a:pt x="74862" y="1638618"/>
                  <a:pt x="72942" y="1591945"/>
                </a:cubicBezTo>
                <a:cubicBezTo>
                  <a:pt x="71022" y="1544320"/>
                  <a:pt x="18235" y="1498600"/>
                  <a:pt x="14397" y="1468120"/>
                </a:cubicBezTo>
                <a:cubicBezTo>
                  <a:pt x="5759" y="1397635"/>
                  <a:pt x="82541" y="1302385"/>
                  <a:pt x="0" y="1249998"/>
                </a:cubicBezTo>
                <a:cubicBezTo>
                  <a:pt x="34552" y="1167130"/>
                  <a:pt x="132448" y="1078548"/>
                  <a:pt x="88298" y="966153"/>
                </a:cubicBezTo>
                <a:cubicBezTo>
                  <a:pt x="95018" y="930910"/>
                  <a:pt x="104616" y="899478"/>
                  <a:pt x="102696" y="856615"/>
                </a:cubicBezTo>
                <a:cubicBezTo>
                  <a:pt x="197713" y="734695"/>
                  <a:pt x="257219" y="578485"/>
                  <a:pt x="308088" y="412750"/>
                </a:cubicBezTo>
                <a:cubicBezTo>
                  <a:pt x="322484" y="409893"/>
                  <a:pt x="313847" y="384175"/>
                  <a:pt x="337840" y="390843"/>
                </a:cubicBezTo>
                <a:cubicBezTo>
                  <a:pt x="304249" y="374650"/>
                  <a:pt x="314806" y="337503"/>
                  <a:pt x="345519" y="318453"/>
                </a:cubicBezTo>
                <a:cubicBezTo>
                  <a:pt x="349357" y="295593"/>
                  <a:pt x="323443" y="302260"/>
                  <a:pt x="331122" y="274638"/>
                </a:cubicBezTo>
                <a:cubicBezTo>
                  <a:pt x="337840" y="268923"/>
                  <a:pt x="348398" y="266065"/>
                  <a:pt x="360874" y="267018"/>
                </a:cubicBezTo>
                <a:cubicBezTo>
                  <a:pt x="327282" y="215583"/>
                  <a:pt x="333042" y="102235"/>
                  <a:pt x="338801" y="34608"/>
                </a:cubicBezTo>
                <a:cubicBezTo>
                  <a:pt x="397346" y="63183"/>
                  <a:pt x="438616" y="109855"/>
                  <a:pt x="514438" y="122238"/>
                </a:cubicBezTo>
                <a:cubicBezTo>
                  <a:pt x="527395" y="122714"/>
                  <a:pt x="530994" y="114142"/>
                  <a:pt x="535074" y="106045"/>
                </a:cubicBezTo>
                <a:lnTo>
                  <a:pt x="542341" y="96054"/>
                </a:lnTo>
                <a:lnTo>
                  <a:pt x="552512" y="135820"/>
                </a:lnTo>
                <a:lnTo>
                  <a:pt x="579905" y="128161"/>
                </a:lnTo>
                <a:lnTo>
                  <a:pt x="570465" y="90974"/>
                </a:lnTo>
                <a:lnTo>
                  <a:pt x="570902" y="90369"/>
                </a:lnTo>
                <a:cubicBezTo>
                  <a:pt x="574384" y="87749"/>
                  <a:pt x="579207" y="86440"/>
                  <a:pt x="586588" y="87630"/>
                </a:cubicBezTo>
                <a:cubicBezTo>
                  <a:pt x="585160" y="98584"/>
                  <a:pt x="580159" y="109776"/>
                  <a:pt x="579803" y="121682"/>
                </a:cubicBezTo>
                <a:lnTo>
                  <a:pt x="581125" y="127820"/>
                </a:lnTo>
                <a:lnTo>
                  <a:pt x="598821" y="122871"/>
                </a:lnTo>
                <a:lnTo>
                  <a:pt x="602305" y="84296"/>
                </a:lnTo>
                <a:cubicBezTo>
                  <a:pt x="604448" y="56198"/>
                  <a:pt x="603733" y="26670"/>
                  <a:pt x="586588" y="0"/>
                </a:cubicBezTo>
                <a:close/>
              </a:path>
            </a:pathLst>
          </a:custGeom>
          <a:noFill/>
          <a:ln w="19050" cmpd="sng">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aphicFrame macro="">
        <xdr:nvGraphicFramePr>
          <xdr:cNvPr id="24588" name="Chart 24587">
            <a:extLst>
              <a:ext uri="{FF2B5EF4-FFF2-40B4-BE49-F238E27FC236}">
                <a16:creationId xmlns:a16="http://schemas.microsoft.com/office/drawing/2014/main" id="{00000000-0008-0000-0100-00000C600000}"/>
              </a:ext>
            </a:extLst>
          </xdr:cNvPr>
          <xdr:cNvGraphicFramePr/>
        </xdr:nvGraphicFramePr>
        <xdr:xfrm>
          <a:off x="4998720" y="5852160"/>
          <a:ext cx="4752000" cy="3650400"/>
        </xdr:xfrm>
        <a:graphic>
          <a:graphicData uri="http://schemas.openxmlformats.org/drawingml/2006/chart">
            <c:chart xmlns:c="http://schemas.openxmlformats.org/drawingml/2006/chart" xmlns:r="http://schemas.openxmlformats.org/officeDocument/2006/relationships" r:id="rId14"/>
          </a:graphicData>
        </a:graphic>
      </xdr:graphicFrame>
    </xdr:grpSp>
    <xdr:clientData/>
  </xdr:twoCellAnchor>
  <xdr:twoCellAnchor>
    <xdr:from>
      <xdr:col>23</xdr:col>
      <xdr:colOff>116542</xdr:colOff>
      <xdr:row>36</xdr:row>
      <xdr:rowOff>178821</xdr:rowOff>
    </xdr:from>
    <xdr:to>
      <xdr:col>27</xdr:col>
      <xdr:colOff>160422</xdr:colOff>
      <xdr:row>39</xdr:row>
      <xdr:rowOff>12267</xdr:rowOff>
    </xdr:to>
    <xdr:sp macro="" textlink="ProcessingA!A49">
      <xdr:nvSpPr>
        <xdr:cNvPr id="24589" name="TextBox 24588">
          <a:extLst>
            <a:ext uri="{FF2B5EF4-FFF2-40B4-BE49-F238E27FC236}">
              <a16:creationId xmlns:a16="http://schemas.microsoft.com/office/drawing/2014/main" id="{00000000-0008-0000-0100-00000D600000}"/>
            </a:ext>
          </a:extLst>
        </xdr:cNvPr>
        <xdr:cNvSpPr txBox="1"/>
      </xdr:nvSpPr>
      <xdr:spPr>
        <a:xfrm>
          <a:off x="14137342" y="6762501"/>
          <a:ext cx="2482280" cy="3820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E156A1E-17CE-491D-A184-F2444FA4B0C7}" type="TxLink">
            <a:rPr lang="en-US" sz="1400" b="0" i="0" u="none" strike="noStrike">
              <a:solidFill>
                <a:srgbClr val="000000"/>
              </a:solidFill>
              <a:latin typeface="Calibri"/>
              <a:cs typeface="Calibri"/>
            </a:rPr>
            <a:pPr/>
            <a:t>Cities by Payment Methods</a:t>
          </a:fld>
          <a:endParaRPr lang="ru-RU" sz="1400" b="0"/>
        </a:p>
      </xdr:txBody>
    </xdr:sp>
    <xdr:clientData/>
  </xdr:twoCellAnchor>
  <xdr:twoCellAnchor>
    <xdr:from>
      <xdr:col>23</xdr:col>
      <xdr:colOff>25007</xdr:colOff>
      <xdr:row>21</xdr:row>
      <xdr:rowOff>54729</xdr:rowOff>
    </xdr:from>
    <xdr:to>
      <xdr:col>25</xdr:col>
      <xdr:colOff>217007</xdr:colOff>
      <xdr:row>22</xdr:row>
      <xdr:rowOff>136990</xdr:rowOff>
    </xdr:to>
    <xdr:sp macro="" textlink="ProcessingA!E39">
      <xdr:nvSpPr>
        <xdr:cNvPr id="24590" name="TextBox 24589">
          <a:extLst>
            <a:ext uri="{FF2B5EF4-FFF2-40B4-BE49-F238E27FC236}">
              <a16:creationId xmlns:a16="http://schemas.microsoft.com/office/drawing/2014/main" id="{00000000-0008-0000-0100-00000E600000}"/>
            </a:ext>
          </a:extLst>
        </xdr:cNvPr>
        <xdr:cNvSpPr txBox="1"/>
      </xdr:nvSpPr>
      <xdr:spPr>
        <a:xfrm>
          <a:off x="14045807" y="3895209"/>
          <a:ext cx="1411200" cy="2651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D9756F3-3D9E-420F-9556-7D360C6D2714}" type="TxLink">
            <a:rPr lang="en-US" sz="1100" b="0" i="0" u="none" strike="noStrike">
              <a:solidFill>
                <a:srgbClr val="000000"/>
              </a:solidFill>
              <a:latin typeface="Calibri"/>
              <a:cs typeface="Calibri"/>
            </a:rPr>
            <a:pPr algn="ctr"/>
            <a:t>LOS ANGELES</a:t>
          </a:fld>
          <a:endParaRPr lang="ru-RU" sz="1600" b="0"/>
        </a:p>
      </xdr:txBody>
    </xdr:sp>
    <xdr:clientData/>
  </xdr:twoCellAnchor>
  <xdr:twoCellAnchor>
    <xdr:from>
      <xdr:col>24</xdr:col>
      <xdr:colOff>518105</xdr:colOff>
      <xdr:row>21</xdr:row>
      <xdr:rowOff>54729</xdr:rowOff>
    </xdr:from>
    <xdr:to>
      <xdr:col>27</xdr:col>
      <xdr:colOff>99450</xdr:colOff>
      <xdr:row>22</xdr:row>
      <xdr:rowOff>136990</xdr:rowOff>
    </xdr:to>
    <xdr:sp macro="" textlink="ProcessingA!E40">
      <xdr:nvSpPr>
        <xdr:cNvPr id="24591" name="TextBox 24590">
          <a:extLst>
            <a:ext uri="{FF2B5EF4-FFF2-40B4-BE49-F238E27FC236}">
              <a16:creationId xmlns:a16="http://schemas.microsoft.com/office/drawing/2014/main" id="{00000000-0008-0000-0100-00000F600000}"/>
            </a:ext>
          </a:extLst>
        </xdr:cNvPr>
        <xdr:cNvSpPr txBox="1"/>
      </xdr:nvSpPr>
      <xdr:spPr>
        <a:xfrm>
          <a:off x="15148505" y="3895209"/>
          <a:ext cx="1410145" cy="2651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352AC33-F7B4-4963-9DC0-1CC02CBCBF7F}" type="TxLink">
            <a:rPr lang="en-US" sz="1100" b="0" i="0" u="none" strike="noStrike">
              <a:solidFill>
                <a:srgbClr val="000000"/>
              </a:solidFill>
              <a:latin typeface="Calibri"/>
              <a:cs typeface="Calibri"/>
            </a:rPr>
            <a:pPr algn="ctr"/>
            <a:t>SAINT AUGUSTINE</a:t>
          </a:fld>
          <a:endParaRPr lang="ru-RU" sz="1600" b="0"/>
        </a:p>
      </xdr:txBody>
    </xdr:sp>
    <xdr:clientData/>
  </xdr:twoCellAnchor>
  <xdr:twoCellAnchor>
    <xdr:from>
      <xdr:col>26</xdr:col>
      <xdr:colOff>400548</xdr:colOff>
      <xdr:row>21</xdr:row>
      <xdr:rowOff>54729</xdr:rowOff>
    </xdr:from>
    <xdr:to>
      <xdr:col>28</xdr:col>
      <xdr:colOff>592548</xdr:colOff>
      <xdr:row>22</xdr:row>
      <xdr:rowOff>136990</xdr:rowOff>
    </xdr:to>
    <xdr:sp macro="" textlink="ProcessingA!E41">
      <xdr:nvSpPr>
        <xdr:cNvPr id="24592" name="TextBox 24591">
          <a:extLst>
            <a:ext uri="{FF2B5EF4-FFF2-40B4-BE49-F238E27FC236}">
              <a16:creationId xmlns:a16="http://schemas.microsoft.com/office/drawing/2014/main" id="{00000000-0008-0000-0100-000010600000}"/>
            </a:ext>
          </a:extLst>
        </xdr:cNvPr>
        <xdr:cNvSpPr txBox="1"/>
      </xdr:nvSpPr>
      <xdr:spPr>
        <a:xfrm>
          <a:off x="16250148" y="3895209"/>
          <a:ext cx="1411200" cy="2651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F6F601D-42CA-4460-BD79-AAD035AADBB7}" type="TxLink">
            <a:rPr lang="en-US" sz="1100" b="0" i="0" u="none" strike="noStrike">
              <a:solidFill>
                <a:srgbClr val="000000"/>
              </a:solidFill>
              <a:latin typeface="Calibri"/>
              <a:cs typeface="Calibri"/>
            </a:rPr>
            <a:pPr algn="ctr"/>
            <a:t>SAN FRANCISCO</a:t>
          </a:fld>
          <a:endParaRPr lang="ru-RU" sz="1600" b="0"/>
        </a:p>
      </xdr:txBody>
    </xdr:sp>
    <xdr:clientData/>
  </xdr:twoCellAnchor>
  <xdr:twoCellAnchor>
    <xdr:from>
      <xdr:col>23</xdr:col>
      <xdr:colOff>150170</xdr:colOff>
      <xdr:row>22</xdr:row>
      <xdr:rowOff>61396</xdr:rowOff>
    </xdr:from>
    <xdr:to>
      <xdr:col>24</xdr:col>
      <xdr:colOff>600033</xdr:colOff>
      <xdr:row>24</xdr:row>
      <xdr:rowOff>82969</xdr:rowOff>
    </xdr:to>
    <xdr:sp macro="" textlink="ProcessingA!G39">
      <xdr:nvSpPr>
        <xdr:cNvPr id="24593" name="TextBox 24592">
          <a:extLst>
            <a:ext uri="{FF2B5EF4-FFF2-40B4-BE49-F238E27FC236}">
              <a16:creationId xmlns:a16="http://schemas.microsoft.com/office/drawing/2014/main" id="{00000000-0008-0000-0100-000011600000}"/>
            </a:ext>
          </a:extLst>
        </xdr:cNvPr>
        <xdr:cNvSpPr txBox="1"/>
      </xdr:nvSpPr>
      <xdr:spPr>
        <a:xfrm>
          <a:off x="14170970" y="4084756"/>
          <a:ext cx="1059463" cy="387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01FAD93-0F3A-4D24-B32B-B0D5ECAEEFF6}" type="TxLink">
            <a:rPr lang="en-US" sz="1800" b="0" i="0" u="none" strike="noStrike">
              <a:solidFill>
                <a:srgbClr val="43ADA9"/>
              </a:solidFill>
              <a:latin typeface="Calibri"/>
              <a:cs typeface="Calibri"/>
            </a:rPr>
            <a:pPr algn="ctr"/>
            <a:t> $1,729 </a:t>
          </a:fld>
          <a:endParaRPr lang="ru-RU" sz="1800" b="0">
            <a:solidFill>
              <a:srgbClr val="43ADA9"/>
            </a:solidFill>
          </a:endParaRPr>
        </a:p>
      </xdr:txBody>
    </xdr:sp>
    <xdr:clientData/>
  </xdr:twoCellAnchor>
  <xdr:twoCellAnchor>
    <xdr:from>
      <xdr:col>25</xdr:col>
      <xdr:colOff>33316</xdr:colOff>
      <xdr:row>22</xdr:row>
      <xdr:rowOff>61396</xdr:rowOff>
    </xdr:from>
    <xdr:to>
      <xdr:col>26</xdr:col>
      <xdr:colOff>483179</xdr:colOff>
      <xdr:row>24</xdr:row>
      <xdr:rowOff>82969</xdr:rowOff>
    </xdr:to>
    <xdr:sp macro="" textlink="ProcessingA!G40">
      <xdr:nvSpPr>
        <xdr:cNvPr id="24594" name="TextBox 24593">
          <a:extLst>
            <a:ext uri="{FF2B5EF4-FFF2-40B4-BE49-F238E27FC236}">
              <a16:creationId xmlns:a16="http://schemas.microsoft.com/office/drawing/2014/main" id="{00000000-0008-0000-0100-000012600000}"/>
            </a:ext>
          </a:extLst>
        </xdr:cNvPr>
        <xdr:cNvSpPr txBox="1"/>
      </xdr:nvSpPr>
      <xdr:spPr>
        <a:xfrm>
          <a:off x="15273316" y="4084756"/>
          <a:ext cx="1059463" cy="387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8174F0F-F0C9-4BC4-ADFF-D0F794D43A92}" type="TxLink">
            <a:rPr lang="en-US" sz="1800" b="0" i="0" u="none" strike="noStrike">
              <a:solidFill>
                <a:srgbClr val="5EB2CD"/>
              </a:solidFill>
              <a:latin typeface="Calibri"/>
              <a:cs typeface="Calibri"/>
            </a:rPr>
            <a:pPr algn="ctr"/>
            <a:t> $1,693 </a:t>
          </a:fld>
          <a:endParaRPr lang="ru-RU" sz="1800" b="0">
            <a:solidFill>
              <a:srgbClr val="5EB2CD"/>
            </a:solidFill>
          </a:endParaRPr>
        </a:p>
      </xdr:txBody>
    </xdr:sp>
    <xdr:clientData/>
  </xdr:twoCellAnchor>
  <xdr:twoCellAnchor>
    <xdr:from>
      <xdr:col>26</xdr:col>
      <xdr:colOff>526062</xdr:colOff>
      <xdr:row>22</xdr:row>
      <xdr:rowOff>61396</xdr:rowOff>
    </xdr:from>
    <xdr:to>
      <xdr:col>28</xdr:col>
      <xdr:colOff>366325</xdr:colOff>
      <xdr:row>24</xdr:row>
      <xdr:rowOff>82969</xdr:rowOff>
    </xdr:to>
    <xdr:sp macro="" textlink="ProcessingA!G41">
      <xdr:nvSpPr>
        <xdr:cNvPr id="24595" name="TextBox 24594">
          <a:extLst>
            <a:ext uri="{FF2B5EF4-FFF2-40B4-BE49-F238E27FC236}">
              <a16:creationId xmlns:a16="http://schemas.microsoft.com/office/drawing/2014/main" id="{00000000-0008-0000-0100-000013600000}"/>
            </a:ext>
          </a:extLst>
        </xdr:cNvPr>
        <xdr:cNvSpPr txBox="1"/>
      </xdr:nvSpPr>
      <xdr:spPr>
        <a:xfrm>
          <a:off x="16375662" y="4084756"/>
          <a:ext cx="1059463" cy="387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8975A16-7BF2-4BEB-B9AD-96F3D38201CC}" type="TxLink">
            <a:rPr lang="en-US" sz="1800" b="0" i="0" u="none" strike="noStrike">
              <a:solidFill>
                <a:srgbClr val="768DCC"/>
              </a:solidFill>
              <a:latin typeface="Calibri"/>
              <a:cs typeface="Calibri"/>
            </a:rPr>
            <a:pPr algn="ctr"/>
            <a:t> $1,655 </a:t>
          </a:fld>
          <a:endParaRPr lang="ru-RU" sz="1800" b="0">
            <a:solidFill>
              <a:srgbClr val="768DCC"/>
            </a:solidFill>
          </a:endParaRPr>
        </a:p>
      </xdr:txBody>
    </xdr:sp>
    <xdr:clientData/>
  </xdr:twoCellAnchor>
  <xdr:twoCellAnchor>
    <xdr:from>
      <xdr:col>13</xdr:col>
      <xdr:colOff>389964</xdr:colOff>
      <xdr:row>18</xdr:row>
      <xdr:rowOff>40352</xdr:rowOff>
    </xdr:from>
    <xdr:to>
      <xdr:col>16</xdr:col>
      <xdr:colOff>412378</xdr:colOff>
      <xdr:row>24</xdr:row>
      <xdr:rowOff>129996</xdr:rowOff>
    </xdr:to>
    <xdr:grpSp>
      <xdr:nvGrpSpPr>
        <xdr:cNvPr id="24596" name="Group 24595">
          <a:extLst>
            <a:ext uri="{FF2B5EF4-FFF2-40B4-BE49-F238E27FC236}">
              <a16:creationId xmlns:a16="http://schemas.microsoft.com/office/drawing/2014/main" id="{00000000-0008-0000-0100-000014600000}"/>
            </a:ext>
          </a:extLst>
        </xdr:cNvPr>
        <xdr:cNvGrpSpPr/>
      </xdr:nvGrpSpPr>
      <xdr:grpSpPr>
        <a:xfrm>
          <a:off x="4136464" y="3839769"/>
          <a:ext cx="1800414" cy="1232644"/>
          <a:chOff x="4199962" y="3375223"/>
          <a:chExt cx="1851214" cy="1165409"/>
        </a:xfrm>
      </xdr:grpSpPr>
      <xdr:sp macro="" textlink="ProcessingA!L35">
        <xdr:nvSpPr>
          <xdr:cNvPr id="24597" name="Rectangle: Rounded Corners 24596">
            <a:extLst>
              <a:ext uri="{FF2B5EF4-FFF2-40B4-BE49-F238E27FC236}">
                <a16:creationId xmlns:a16="http://schemas.microsoft.com/office/drawing/2014/main" id="{00000000-0008-0000-0100-000015600000}"/>
              </a:ext>
            </a:extLst>
          </xdr:cNvPr>
          <xdr:cNvSpPr/>
        </xdr:nvSpPr>
        <xdr:spPr>
          <a:xfrm>
            <a:off x="4491318" y="3765178"/>
            <a:ext cx="1075764" cy="278344"/>
          </a:xfrm>
          <a:prstGeom prst="roundRect">
            <a:avLst/>
          </a:prstGeom>
          <a:solidFill>
            <a:srgbClr val="DD222D"/>
          </a:solidFill>
          <a:ln>
            <a:solidFill>
              <a:srgbClr val="DD222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930A6E20-66FA-4584-9025-09B46B7748C9}" type="TxLink">
              <a:rPr lang="en-US" sz="900" b="1" i="0" u="none" strike="noStrike">
                <a:solidFill>
                  <a:schemeClr val="bg1"/>
                </a:solidFill>
                <a:latin typeface="Calibri"/>
                <a:cs typeface="Calibri"/>
              </a:rPr>
              <a:pPr algn="ctr"/>
              <a:t>SEASONAL DAYS</a:t>
            </a:fld>
            <a:endParaRPr lang="ru-RU" sz="900" b="1">
              <a:solidFill>
                <a:schemeClr val="bg1"/>
              </a:solidFill>
            </a:endParaRPr>
          </a:p>
        </xdr:txBody>
      </xdr:sp>
      <xdr:sp macro="" textlink="ProcessingA!M35">
        <xdr:nvSpPr>
          <xdr:cNvPr id="24598" name="TextBox 24597">
            <a:extLst>
              <a:ext uri="{FF2B5EF4-FFF2-40B4-BE49-F238E27FC236}">
                <a16:creationId xmlns:a16="http://schemas.microsoft.com/office/drawing/2014/main" id="{00000000-0008-0000-0100-000016600000}"/>
              </a:ext>
            </a:extLst>
          </xdr:cNvPr>
          <xdr:cNvSpPr txBox="1"/>
        </xdr:nvSpPr>
        <xdr:spPr>
          <a:xfrm rot="5400000">
            <a:off x="4542864" y="3032321"/>
            <a:ext cx="1165409" cy="1851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8F25BA-D385-49E5-A9C0-92EB5C39C85B}" type="TxLink">
              <a:rPr lang="en-US" sz="11000" b="0" i="0" u="none" strike="noStrike">
                <a:solidFill>
                  <a:schemeClr val="bg1"/>
                </a:solidFill>
                <a:latin typeface="Calibri"/>
                <a:cs typeface="Calibri"/>
              </a:rPr>
              <a:pPr algn="ctr"/>
              <a:t>▮</a:t>
            </a:fld>
            <a:endParaRPr lang="ru-RU" sz="11000" b="0">
              <a:solidFill>
                <a:schemeClr val="bg1"/>
              </a:solidFill>
            </a:endParaRPr>
          </a:p>
        </xdr:txBody>
      </xdr:sp>
      <xdr:sp macro="" textlink="ProcessingA!N35">
        <xdr:nvSpPr>
          <xdr:cNvPr id="24599" name="Rectangle: Rounded Corners 24598">
            <a:extLst>
              <a:ext uri="{FF2B5EF4-FFF2-40B4-BE49-F238E27FC236}">
                <a16:creationId xmlns:a16="http://schemas.microsoft.com/office/drawing/2014/main" id="{00000000-0008-0000-0100-000017600000}"/>
              </a:ext>
            </a:extLst>
          </xdr:cNvPr>
          <xdr:cNvSpPr/>
        </xdr:nvSpPr>
        <xdr:spPr>
          <a:xfrm>
            <a:off x="4491318" y="3765178"/>
            <a:ext cx="1075764" cy="278344"/>
          </a:xfrm>
          <a:prstGeom prst="roundRect">
            <a:avLst/>
          </a:prstGeom>
          <a:noFill/>
          <a:ln>
            <a:solidFill>
              <a:srgbClr val="DD222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ABB42F6-902B-4896-82B8-F1E0D2127025}" type="TxLink">
              <a:rPr lang="en-US" sz="900" b="1" i="0" u="none" strike="noStrike">
                <a:solidFill>
                  <a:schemeClr val="bg1">
                    <a:lumMod val="50000"/>
                  </a:schemeClr>
                </a:solidFill>
                <a:latin typeface="Calibri"/>
                <a:cs typeface="Calibri"/>
              </a:rPr>
              <a:pPr algn="ctr"/>
              <a:t>SEASONAL DAYS</a:t>
            </a:fld>
            <a:endParaRPr lang="ru-RU" sz="900" b="1">
              <a:solidFill>
                <a:schemeClr val="bg1">
                  <a:lumMod val="50000"/>
                </a:schemeClr>
              </a:solidFill>
            </a:endParaRPr>
          </a:p>
        </xdr:txBody>
      </xdr:sp>
      <mc:AlternateContent xmlns:mc="http://schemas.openxmlformats.org/markup-compatibility/2006">
        <mc:Choice xmlns:a14="http://schemas.microsoft.com/office/drawing/2010/main" Requires="a14">
          <xdr:sp macro="" textlink="">
            <xdr:nvSpPr>
              <xdr:cNvPr id="20" name="Check Box 12" hidden="1">
                <a:extLst>
                  <a:ext uri="{63B3BB69-23CF-44E3-9099-C40C66FF867C}">
                    <a14:compatExt spid="_x0000_s24588"/>
                  </a:ext>
                  <a:ext uri="{FF2B5EF4-FFF2-40B4-BE49-F238E27FC236}">
                    <a16:creationId xmlns:a16="http://schemas.microsoft.com/office/drawing/2014/main" id="{00000000-0008-0000-0100-000014000000}"/>
                  </a:ext>
                </a:extLst>
              </xdr:cNvPr>
              <xdr:cNvSpPr/>
            </xdr:nvSpPr>
            <xdr:spPr bwMode="auto">
              <a:xfrm>
                <a:off x="4229548" y="3780865"/>
                <a:ext cx="1310640" cy="217394"/>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mc:Choice>
        <mc:Fallback/>
      </mc:AlternateContent>
      <xdr:sp macro="" textlink="">
        <xdr:nvSpPr>
          <xdr:cNvPr id="24601" name="Rectangle 24600">
            <a:extLst>
              <a:ext uri="{FF2B5EF4-FFF2-40B4-BE49-F238E27FC236}">
                <a16:creationId xmlns:a16="http://schemas.microsoft.com/office/drawing/2014/main" id="{00000000-0008-0000-0100-000019600000}"/>
              </a:ext>
            </a:extLst>
          </xdr:cNvPr>
          <xdr:cNvSpPr/>
        </xdr:nvSpPr>
        <xdr:spPr>
          <a:xfrm>
            <a:off x="4231341" y="3765177"/>
            <a:ext cx="196517" cy="215389"/>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xdr:col>
      <xdr:colOff>161367</xdr:colOff>
      <xdr:row>20</xdr:row>
      <xdr:rowOff>17929</xdr:rowOff>
    </xdr:from>
    <xdr:to>
      <xdr:col>10</xdr:col>
      <xdr:colOff>89649</xdr:colOff>
      <xdr:row>22</xdr:row>
      <xdr:rowOff>35859</xdr:rowOff>
    </xdr:to>
    <xdr:sp macro="" textlink="ProcessingA!J1">
      <xdr:nvSpPr>
        <xdr:cNvPr id="24602" name="TextBox 24601">
          <a:extLst>
            <a:ext uri="{FF2B5EF4-FFF2-40B4-BE49-F238E27FC236}">
              <a16:creationId xmlns:a16="http://schemas.microsoft.com/office/drawing/2014/main" id="{00000000-0008-0000-0100-00001A600000}"/>
            </a:ext>
          </a:extLst>
        </xdr:cNvPr>
        <xdr:cNvSpPr txBox="1"/>
      </xdr:nvSpPr>
      <xdr:spPr>
        <a:xfrm>
          <a:off x="770967" y="3675529"/>
          <a:ext cx="5414682" cy="383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95141FA-D65A-42B8-BC5A-49F757B29E6E}" type="TxLink">
            <a:rPr lang="en-US" sz="1600" b="0" i="0" u="none" strike="noStrike">
              <a:solidFill>
                <a:srgbClr val="000000"/>
              </a:solidFill>
              <a:latin typeface="Calibri"/>
              <a:cs typeface="Calibri"/>
            </a:rPr>
            <a:pPr/>
            <a:t>Sales</a:t>
          </a:fld>
          <a:endParaRPr lang="ru-RU" sz="1600" b="0"/>
        </a:p>
      </xdr:txBody>
    </xdr:sp>
    <xdr:clientData/>
  </xdr:twoCellAnchor>
  <xdr:twoCellAnchor>
    <xdr:from>
      <xdr:col>6</xdr:col>
      <xdr:colOff>89653</xdr:colOff>
      <xdr:row>20</xdr:row>
      <xdr:rowOff>125507</xdr:rowOff>
    </xdr:from>
    <xdr:to>
      <xdr:col>10</xdr:col>
      <xdr:colOff>224121</xdr:colOff>
      <xdr:row>22</xdr:row>
      <xdr:rowOff>26897</xdr:rowOff>
    </xdr:to>
    <xdr:sp macro="" textlink="ProcessingA!J34">
      <xdr:nvSpPr>
        <xdr:cNvPr id="24603" name="TextBox 24602">
          <a:extLst>
            <a:ext uri="{FF2B5EF4-FFF2-40B4-BE49-F238E27FC236}">
              <a16:creationId xmlns:a16="http://schemas.microsoft.com/office/drawing/2014/main" id="{00000000-0008-0000-0100-00001B600000}"/>
            </a:ext>
          </a:extLst>
        </xdr:cNvPr>
        <xdr:cNvSpPr txBox="1"/>
      </xdr:nvSpPr>
      <xdr:spPr>
        <a:xfrm>
          <a:off x="3747253" y="3783107"/>
          <a:ext cx="2572868" cy="267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6158880-C98E-461B-8D99-86EB89E26E7E}" type="TxLink">
            <a:rPr lang="en-US" sz="1200" b="0" i="0" u="none" strike="noStrike">
              <a:solidFill>
                <a:srgbClr val="000000"/>
              </a:solidFill>
              <a:latin typeface="Calibri"/>
              <a:cs typeface="Calibri"/>
            </a:rPr>
            <a:pPr algn="ctr"/>
            <a:t>TOTAL</a:t>
          </a:fld>
          <a:endParaRPr lang="ru-RU" sz="2000" b="0"/>
        </a:p>
      </xdr:txBody>
    </xdr:sp>
    <xdr:clientData/>
  </xdr:twoCellAnchor>
  <xdr:twoCellAnchor>
    <xdr:from>
      <xdr:col>11</xdr:col>
      <xdr:colOff>268950</xdr:colOff>
      <xdr:row>20</xdr:row>
      <xdr:rowOff>125507</xdr:rowOff>
    </xdr:from>
    <xdr:to>
      <xdr:col>13</xdr:col>
      <xdr:colOff>215159</xdr:colOff>
      <xdr:row>22</xdr:row>
      <xdr:rowOff>26897</xdr:rowOff>
    </xdr:to>
    <xdr:sp macro="" textlink="ProcessingA!K34">
      <xdr:nvSpPr>
        <xdr:cNvPr id="24604" name="TextBox 24603">
          <a:extLst>
            <a:ext uri="{FF2B5EF4-FFF2-40B4-BE49-F238E27FC236}">
              <a16:creationId xmlns:a16="http://schemas.microsoft.com/office/drawing/2014/main" id="{00000000-0008-0000-0100-00001C600000}"/>
            </a:ext>
          </a:extLst>
        </xdr:cNvPr>
        <xdr:cNvSpPr txBox="1"/>
      </xdr:nvSpPr>
      <xdr:spPr>
        <a:xfrm>
          <a:off x="6974550" y="3783107"/>
          <a:ext cx="1165409" cy="267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28E3159-215F-4DD9-A6FA-615B214DB8D3}" type="TxLink">
            <a:rPr lang="en-US" sz="1100" b="0" i="0" u="none" strike="noStrike">
              <a:solidFill>
                <a:srgbClr val="000000"/>
              </a:solidFill>
              <a:latin typeface="Calibri"/>
              <a:cs typeface="Calibri"/>
            </a:rPr>
            <a:pPr algn="ctr"/>
            <a:t>CURRENT</a:t>
          </a:fld>
          <a:endParaRPr lang="ru-RU" sz="2000" b="0"/>
        </a:p>
      </xdr:txBody>
    </xdr:sp>
    <xdr:clientData/>
  </xdr:twoCellAnchor>
  <xdr:twoCellAnchor>
    <xdr:from>
      <xdr:col>4</xdr:col>
      <xdr:colOff>34230</xdr:colOff>
      <xdr:row>21</xdr:row>
      <xdr:rowOff>163792</xdr:rowOff>
    </xdr:from>
    <xdr:to>
      <xdr:col>11</xdr:col>
      <xdr:colOff>229054</xdr:colOff>
      <xdr:row>24</xdr:row>
      <xdr:rowOff>6544</xdr:rowOff>
    </xdr:to>
    <xdr:sp macro="" textlink="ProcessingA!J33">
      <xdr:nvSpPr>
        <xdr:cNvPr id="24605" name="TextBox 24604">
          <a:extLst>
            <a:ext uri="{FF2B5EF4-FFF2-40B4-BE49-F238E27FC236}">
              <a16:creationId xmlns:a16="http://schemas.microsoft.com/office/drawing/2014/main" id="{00000000-0008-0000-0100-00001D600000}"/>
            </a:ext>
          </a:extLst>
        </xdr:cNvPr>
        <xdr:cNvSpPr txBox="1"/>
      </xdr:nvSpPr>
      <xdr:spPr>
        <a:xfrm>
          <a:off x="1004777" y="4455055"/>
          <a:ext cx="1887266" cy="396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2D9557B-4BC0-4C37-9978-5C30C5057A03}" type="TxLink">
            <a:rPr lang="en-US" sz="2200" b="0" i="0" u="none" strike="noStrike">
              <a:solidFill>
                <a:schemeClr val="tx1">
                  <a:lumMod val="65000"/>
                  <a:lumOff val="35000"/>
                </a:schemeClr>
              </a:solidFill>
              <a:latin typeface="Calibri"/>
              <a:cs typeface="Calibri"/>
            </a:rPr>
            <a:pPr algn="ctr"/>
            <a:t> $57,942 </a:t>
          </a:fld>
          <a:endParaRPr lang="ru-RU" sz="2200" b="0">
            <a:solidFill>
              <a:schemeClr val="tx1">
                <a:lumMod val="65000"/>
                <a:lumOff val="35000"/>
              </a:schemeClr>
            </a:solidFill>
          </a:endParaRPr>
        </a:p>
      </xdr:txBody>
    </xdr:sp>
    <xdr:clientData/>
  </xdr:twoCellAnchor>
  <xdr:twoCellAnchor>
    <xdr:from>
      <xdr:col>11</xdr:col>
      <xdr:colOff>31249</xdr:colOff>
      <xdr:row>21</xdr:row>
      <xdr:rowOff>163792</xdr:rowOff>
    </xdr:from>
    <xdr:to>
      <xdr:col>13</xdr:col>
      <xdr:colOff>363209</xdr:colOff>
      <xdr:row>24</xdr:row>
      <xdr:rowOff>6544</xdr:rowOff>
    </xdr:to>
    <xdr:sp macro="" textlink="ProcessingA!K33">
      <xdr:nvSpPr>
        <xdr:cNvPr id="24606" name="TextBox 24605">
          <a:extLst>
            <a:ext uri="{FF2B5EF4-FFF2-40B4-BE49-F238E27FC236}">
              <a16:creationId xmlns:a16="http://schemas.microsoft.com/office/drawing/2014/main" id="{00000000-0008-0000-0100-00001E600000}"/>
            </a:ext>
          </a:extLst>
        </xdr:cNvPr>
        <xdr:cNvSpPr txBox="1"/>
      </xdr:nvSpPr>
      <xdr:spPr>
        <a:xfrm>
          <a:off x="2694238" y="4455055"/>
          <a:ext cx="1551160" cy="396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22181C1-C6F1-4BCE-AA36-73C399A5B29D}" type="TxLink">
            <a:rPr lang="en-US" sz="2200" b="0" i="0" u="none" strike="noStrike">
              <a:solidFill>
                <a:srgbClr val="43ADA9"/>
              </a:solidFill>
              <a:latin typeface="Calibri"/>
              <a:cs typeface="Calibri"/>
            </a:rPr>
            <a:pPr algn="ctr"/>
            <a:t> $57,942 </a:t>
          </a:fld>
          <a:endParaRPr lang="ru-RU" sz="2200" b="0">
            <a:solidFill>
              <a:srgbClr val="43ADA9"/>
            </a:solidFill>
          </a:endParaRPr>
        </a:p>
      </xdr:txBody>
    </xdr:sp>
    <xdr:clientData/>
  </xdr:twoCellAnchor>
  <xdr:twoCellAnchor>
    <xdr:from>
      <xdr:col>13</xdr:col>
      <xdr:colOff>524439</xdr:colOff>
      <xdr:row>22</xdr:row>
      <xdr:rowOff>29323</xdr:rowOff>
    </xdr:from>
    <xdr:to>
      <xdr:col>15</xdr:col>
      <xdr:colOff>587189</xdr:colOff>
      <xdr:row>24</xdr:row>
      <xdr:rowOff>51369</xdr:rowOff>
    </xdr:to>
    <xdr:sp macro="" textlink="ProcessingA!L33">
      <xdr:nvSpPr>
        <xdr:cNvPr id="24607" name="TextBox 24606">
          <a:extLst>
            <a:ext uri="{FF2B5EF4-FFF2-40B4-BE49-F238E27FC236}">
              <a16:creationId xmlns:a16="http://schemas.microsoft.com/office/drawing/2014/main" id="{00000000-0008-0000-0100-00001F600000}"/>
            </a:ext>
          </a:extLst>
        </xdr:cNvPr>
        <xdr:cNvSpPr txBox="1"/>
      </xdr:nvSpPr>
      <xdr:spPr>
        <a:xfrm>
          <a:off x="8449239" y="4052683"/>
          <a:ext cx="1281950" cy="3878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4A237D4-25FF-43BB-9BFD-6D02C0810593}" type="TxLink">
            <a:rPr lang="en-US" sz="1800" b="0" i="0" u="none" strike="noStrike">
              <a:solidFill>
                <a:srgbClr val="C00000"/>
              </a:solidFill>
              <a:latin typeface="Calibri"/>
              <a:cs typeface="Calibri"/>
            </a:rPr>
            <a:pPr algn="ctr"/>
            <a:t> </a:t>
          </a:fld>
          <a:endParaRPr lang="ru-RU" sz="3200" b="0">
            <a:solidFill>
              <a:srgbClr val="C00000"/>
            </a:solidFill>
          </a:endParaRPr>
        </a:p>
      </xdr:txBody>
    </xdr:sp>
    <xdr:clientData/>
  </xdr:twoCellAnchor>
  <xdr:twoCellAnchor>
    <xdr:from>
      <xdr:col>17</xdr:col>
      <xdr:colOff>170568</xdr:colOff>
      <xdr:row>34</xdr:row>
      <xdr:rowOff>142236</xdr:rowOff>
    </xdr:from>
    <xdr:to>
      <xdr:col>17</xdr:col>
      <xdr:colOff>570335</xdr:colOff>
      <xdr:row>36</xdr:row>
      <xdr:rowOff>77330</xdr:rowOff>
    </xdr:to>
    <xdr:grpSp>
      <xdr:nvGrpSpPr>
        <xdr:cNvPr id="24608" name="Рисунок 10" descr="Деньги контур">
          <a:extLst>
            <a:ext uri="{FF2B5EF4-FFF2-40B4-BE49-F238E27FC236}">
              <a16:creationId xmlns:a16="http://schemas.microsoft.com/office/drawing/2014/main" id="{00000000-0008-0000-0100-000020600000}"/>
            </a:ext>
          </a:extLst>
        </xdr:cNvPr>
        <xdr:cNvGrpSpPr/>
      </xdr:nvGrpSpPr>
      <xdr:grpSpPr>
        <a:xfrm>
          <a:off x="6287735" y="6989653"/>
          <a:ext cx="399767" cy="316094"/>
          <a:chOff x="6347250" y="6677506"/>
          <a:chExt cx="399767" cy="293683"/>
        </a:xfrm>
        <a:solidFill>
          <a:schemeClr val="bg1">
            <a:lumMod val="65000"/>
          </a:schemeClr>
        </a:solidFill>
      </xdr:grpSpPr>
      <xdr:sp macro="" textlink="">
        <xdr:nvSpPr>
          <xdr:cNvPr id="24609" name="Freeform: Shape 24608">
            <a:extLst>
              <a:ext uri="{FF2B5EF4-FFF2-40B4-BE49-F238E27FC236}">
                <a16:creationId xmlns:a16="http://schemas.microsoft.com/office/drawing/2014/main" id="{00000000-0008-0000-0100-000021600000}"/>
              </a:ext>
            </a:extLst>
          </xdr:cNvPr>
          <xdr:cNvSpPr/>
        </xdr:nvSpPr>
        <xdr:spPr>
          <a:xfrm>
            <a:off x="6465161" y="6728198"/>
            <a:ext cx="246090" cy="47236"/>
          </a:xfrm>
          <a:custGeom>
            <a:avLst/>
            <a:gdLst>
              <a:gd name="connsiteX0" fmla="*/ 229666 w 246090"/>
              <a:gd name="connsiteY0" fmla="*/ 10708 h 47236"/>
              <a:gd name="connsiteX1" fmla="*/ 236834 w 246090"/>
              <a:gd name="connsiteY1" fmla="*/ 47232 h 47236"/>
              <a:gd name="connsiteX2" fmla="*/ 246091 w 246090"/>
              <a:gd name="connsiteY2" fmla="*/ 47232 h 47236"/>
              <a:gd name="connsiteX3" fmla="*/ 236834 w 246090"/>
              <a:gd name="connsiteY3" fmla="*/ 0 h 47236"/>
              <a:gd name="connsiteX4" fmla="*/ 186 w 246090"/>
              <a:gd name="connsiteY4" fmla="*/ 47150 h 47236"/>
              <a:gd name="connsiteX5" fmla="*/ 186 w 246090"/>
              <a:gd name="connsiteY5" fmla="*/ 47237 h 47236"/>
              <a:gd name="connsiteX6" fmla="*/ 46339 w 246090"/>
              <a:gd name="connsiteY6" fmla="*/ 47237 h 4723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46090" h="47236">
                <a:moveTo>
                  <a:pt x="229666" y="10708"/>
                </a:moveTo>
                <a:lnTo>
                  <a:pt x="236834" y="47232"/>
                </a:lnTo>
                <a:lnTo>
                  <a:pt x="246091" y="47232"/>
                </a:lnTo>
                <a:lnTo>
                  <a:pt x="236834" y="0"/>
                </a:lnTo>
                <a:lnTo>
                  <a:pt x="186" y="47150"/>
                </a:lnTo>
                <a:cubicBezTo>
                  <a:pt x="-64" y="47201"/>
                  <a:pt x="-60" y="47237"/>
                  <a:pt x="186" y="47237"/>
                </a:cubicBezTo>
                <a:lnTo>
                  <a:pt x="46339" y="47237"/>
                </a:lnTo>
                <a:close/>
              </a:path>
            </a:pathLst>
          </a:custGeom>
          <a:solidFill>
            <a:schemeClr val="bg1">
              <a:lumMod val="65000"/>
            </a:schemeClr>
          </a:solidFill>
          <a:ln w="4465" cap="flat">
            <a:noFill/>
            <a:prstDash val="solid"/>
            <a:miter/>
          </a:ln>
        </xdr:spPr>
        <xdr:txBody>
          <a:bodyPr rtlCol="0" anchor="ctr"/>
          <a:lstStyle/>
          <a:p>
            <a:endParaRPr lang="ru-RU"/>
          </a:p>
        </xdr:txBody>
      </xdr:sp>
      <xdr:sp macro="" textlink="">
        <xdr:nvSpPr>
          <xdr:cNvPr id="24610" name="Freeform: Shape 24609">
            <a:extLst>
              <a:ext uri="{FF2B5EF4-FFF2-40B4-BE49-F238E27FC236}">
                <a16:creationId xmlns:a16="http://schemas.microsoft.com/office/drawing/2014/main" id="{00000000-0008-0000-0100-000022600000}"/>
              </a:ext>
            </a:extLst>
          </xdr:cNvPr>
          <xdr:cNvSpPr/>
        </xdr:nvSpPr>
        <xdr:spPr>
          <a:xfrm>
            <a:off x="6407158" y="6677506"/>
            <a:ext cx="256537" cy="97929"/>
          </a:xfrm>
          <a:custGeom>
            <a:avLst/>
            <a:gdLst>
              <a:gd name="connsiteX0" fmla="*/ 233767 w 256537"/>
              <a:gd name="connsiteY0" fmla="*/ 11914 h 97929"/>
              <a:gd name="connsiteX1" fmla="*/ 247453 w 256537"/>
              <a:gd name="connsiteY1" fmla="*/ 46208 h 97929"/>
              <a:gd name="connsiteX2" fmla="*/ 256537 w 256537"/>
              <a:gd name="connsiteY2" fmla="*/ 44387 h 97929"/>
              <a:gd name="connsiteX3" fmla="*/ 238823 w 256537"/>
              <a:gd name="connsiteY3" fmla="*/ 0 h 97929"/>
              <a:gd name="connsiteX4" fmla="*/ 85 w 256537"/>
              <a:gd name="connsiteY4" fmla="*/ 97843 h 97929"/>
              <a:gd name="connsiteX5" fmla="*/ 85 w 256537"/>
              <a:gd name="connsiteY5" fmla="*/ 97929 h 97929"/>
              <a:gd name="connsiteX6" fmla="*/ 23859 w 256537"/>
              <a:gd name="connsiteY6" fmla="*/ 97929 h 9792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56537" h="97929">
                <a:moveTo>
                  <a:pt x="233767" y="11914"/>
                </a:moveTo>
                <a:lnTo>
                  <a:pt x="247453" y="46208"/>
                </a:lnTo>
                <a:lnTo>
                  <a:pt x="256537" y="44387"/>
                </a:lnTo>
                <a:lnTo>
                  <a:pt x="238823" y="0"/>
                </a:lnTo>
                <a:lnTo>
                  <a:pt x="85" y="97843"/>
                </a:lnTo>
                <a:cubicBezTo>
                  <a:pt x="-33" y="97893"/>
                  <a:pt x="-24" y="97929"/>
                  <a:pt x="85" y="97929"/>
                </a:cubicBezTo>
                <a:lnTo>
                  <a:pt x="23859" y="97929"/>
                </a:lnTo>
                <a:close/>
              </a:path>
            </a:pathLst>
          </a:custGeom>
          <a:solidFill>
            <a:schemeClr val="bg1">
              <a:lumMod val="65000"/>
            </a:schemeClr>
          </a:solidFill>
          <a:ln w="4465" cap="flat">
            <a:noFill/>
            <a:prstDash val="solid"/>
            <a:miter/>
          </a:ln>
        </xdr:spPr>
        <xdr:txBody>
          <a:bodyPr rtlCol="0" anchor="ctr"/>
          <a:lstStyle/>
          <a:p>
            <a:endParaRPr lang="ru-RU"/>
          </a:p>
        </xdr:txBody>
      </xdr:sp>
      <xdr:sp macro="" textlink="">
        <xdr:nvSpPr>
          <xdr:cNvPr id="24611" name="Freeform: Shape 24610">
            <a:extLst>
              <a:ext uri="{FF2B5EF4-FFF2-40B4-BE49-F238E27FC236}">
                <a16:creationId xmlns:a16="http://schemas.microsoft.com/office/drawing/2014/main" id="{00000000-0008-0000-0100-000023600000}"/>
              </a:ext>
            </a:extLst>
          </xdr:cNvPr>
          <xdr:cNvSpPr/>
        </xdr:nvSpPr>
        <xdr:spPr>
          <a:xfrm>
            <a:off x="6347250" y="6789088"/>
            <a:ext cx="399767" cy="182100"/>
          </a:xfrm>
          <a:custGeom>
            <a:avLst/>
            <a:gdLst>
              <a:gd name="connsiteX0" fmla="*/ 399767 w 399767"/>
              <a:gd name="connsiteY0" fmla="*/ 0 h 182100"/>
              <a:gd name="connsiteX1" fmla="*/ 0 w 399767"/>
              <a:gd name="connsiteY1" fmla="*/ 0 h 182100"/>
              <a:gd name="connsiteX2" fmla="*/ 0 w 399767"/>
              <a:gd name="connsiteY2" fmla="*/ 182101 h 182100"/>
              <a:gd name="connsiteX3" fmla="*/ 399767 w 399767"/>
              <a:gd name="connsiteY3" fmla="*/ 182101 h 182100"/>
              <a:gd name="connsiteX4" fmla="*/ 390683 w 399767"/>
              <a:gd name="connsiteY4" fmla="*/ 172996 h 182100"/>
              <a:gd name="connsiteX5" fmla="*/ 9084 w 399767"/>
              <a:gd name="connsiteY5" fmla="*/ 172996 h 182100"/>
              <a:gd name="connsiteX6" fmla="*/ 9084 w 399767"/>
              <a:gd name="connsiteY6" fmla="*/ 9105 h 182100"/>
              <a:gd name="connsiteX7" fmla="*/ 390683 w 399767"/>
              <a:gd name="connsiteY7" fmla="*/ 9105 h 1821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399767" h="182100">
                <a:moveTo>
                  <a:pt x="399767" y="0"/>
                </a:moveTo>
                <a:lnTo>
                  <a:pt x="0" y="0"/>
                </a:lnTo>
                <a:lnTo>
                  <a:pt x="0" y="182101"/>
                </a:lnTo>
                <a:lnTo>
                  <a:pt x="399767" y="182101"/>
                </a:lnTo>
                <a:close/>
                <a:moveTo>
                  <a:pt x="390683" y="172996"/>
                </a:moveTo>
                <a:lnTo>
                  <a:pt x="9084" y="172996"/>
                </a:lnTo>
                <a:lnTo>
                  <a:pt x="9084" y="9105"/>
                </a:lnTo>
                <a:lnTo>
                  <a:pt x="390683" y="9105"/>
                </a:lnTo>
                <a:close/>
              </a:path>
            </a:pathLst>
          </a:custGeom>
          <a:solidFill>
            <a:schemeClr val="bg1">
              <a:lumMod val="65000"/>
            </a:schemeClr>
          </a:solidFill>
          <a:ln w="4465" cap="flat">
            <a:noFill/>
            <a:prstDash val="solid"/>
            <a:miter/>
          </a:ln>
        </xdr:spPr>
        <xdr:txBody>
          <a:bodyPr rtlCol="0" anchor="ctr"/>
          <a:lstStyle/>
          <a:p>
            <a:endParaRPr lang="ru-RU"/>
          </a:p>
        </xdr:txBody>
      </xdr:sp>
      <xdr:sp macro="" textlink="">
        <xdr:nvSpPr>
          <xdr:cNvPr id="24612" name="Freeform: Shape 24611">
            <a:extLst>
              <a:ext uri="{FF2B5EF4-FFF2-40B4-BE49-F238E27FC236}">
                <a16:creationId xmlns:a16="http://schemas.microsoft.com/office/drawing/2014/main" id="{00000000-0008-0000-0100-000024600000}"/>
              </a:ext>
            </a:extLst>
          </xdr:cNvPr>
          <xdr:cNvSpPr/>
        </xdr:nvSpPr>
        <xdr:spPr>
          <a:xfrm>
            <a:off x="6514430" y="6839166"/>
            <a:ext cx="65407" cy="81945"/>
          </a:xfrm>
          <a:custGeom>
            <a:avLst/>
            <a:gdLst>
              <a:gd name="connsiteX0" fmla="*/ 32704 w 65407"/>
              <a:gd name="connsiteY0" fmla="*/ 81945 h 81945"/>
              <a:gd name="connsiteX1" fmla="*/ 65408 w 65407"/>
              <a:gd name="connsiteY1" fmla="*/ 40973 h 81945"/>
              <a:gd name="connsiteX2" fmla="*/ 32704 w 65407"/>
              <a:gd name="connsiteY2" fmla="*/ 0 h 81945"/>
              <a:gd name="connsiteX3" fmla="*/ 0 w 65407"/>
              <a:gd name="connsiteY3" fmla="*/ 40973 h 81945"/>
              <a:gd name="connsiteX4" fmla="*/ 32704 w 65407"/>
              <a:gd name="connsiteY4" fmla="*/ 81945 h 81945"/>
              <a:gd name="connsiteX5" fmla="*/ 32704 w 65407"/>
              <a:gd name="connsiteY5" fmla="*/ 9105 h 81945"/>
              <a:gd name="connsiteX6" fmla="*/ 56323 w 65407"/>
              <a:gd name="connsiteY6" fmla="*/ 40973 h 81945"/>
              <a:gd name="connsiteX7" fmla="*/ 32704 w 65407"/>
              <a:gd name="connsiteY7" fmla="*/ 72840 h 81945"/>
              <a:gd name="connsiteX8" fmla="*/ 9084 w 65407"/>
              <a:gd name="connsiteY8" fmla="*/ 40973 h 81945"/>
              <a:gd name="connsiteX9" fmla="*/ 32704 w 65407"/>
              <a:gd name="connsiteY9" fmla="*/ 9105 h 8194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65407" h="81945">
                <a:moveTo>
                  <a:pt x="32704" y="81945"/>
                </a:moveTo>
                <a:cubicBezTo>
                  <a:pt x="50768" y="81945"/>
                  <a:pt x="65408" y="63603"/>
                  <a:pt x="65408" y="40973"/>
                </a:cubicBezTo>
                <a:cubicBezTo>
                  <a:pt x="65408" y="18342"/>
                  <a:pt x="50763" y="0"/>
                  <a:pt x="32704" y="0"/>
                </a:cubicBezTo>
                <a:cubicBezTo>
                  <a:pt x="14644" y="0"/>
                  <a:pt x="0" y="18342"/>
                  <a:pt x="0" y="40973"/>
                </a:cubicBezTo>
                <a:cubicBezTo>
                  <a:pt x="0" y="63603"/>
                  <a:pt x="14639" y="81945"/>
                  <a:pt x="32704" y="81945"/>
                </a:cubicBezTo>
                <a:close/>
                <a:moveTo>
                  <a:pt x="32704" y="9105"/>
                </a:moveTo>
                <a:cubicBezTo>
                  <a:pt x="45731" y="9105"/>
                  <a:pt x="56323" y="23400"/>
                  <a:pt x="56323" y="40973"/>
                </a:cubicBezTo>
                <a:cubicBezTo>
                  <a:pt x="56323" y="58545"/>
                  <a:pt x="45726" y="72840"/>
                  <a:pt x="32704" y="72840"/>
                </a:cubicBezTo>
                <a:cubicBezTo>
                  <a:pt x="19681" y="72840"/>
                  <a:pt x="9084" y="58545"/>
                  <a:pt x="9084" y="40973"/>
                </a:cubicBezTo>
                <a:cubicBezTo>
                  <a:pt x="9084" y="23400"/>
                  <a:pt x="19681" y="9105"/>
                  <a:pt x="32704" y="9105"/>
                </a:cubicBezTo>
                <a:close/>
              </a:path>
            </a:pathLst>
          </a:custGeom>
          <a:solidFill>
            <a:schemeClr val="bg1">
              <a:lumMod val="65000"/>
            </a:schemeClr>
          </a:solidFill>
          <a:ln w="4465" cap="flat">
            <a:noFill/>
            <a:prstDash val="solid"/>
            <a:miter/>
          </a:ln>
        </xdr:spPr>
        <xdr:txBody>
          <a:bodyPr rtlCol="0" anchor="ctr"/>
          <a:lstStyle/>
          <a:p>
            <a:endParaRPr lang="ru-RU"/>
          </a:p>
        </xdr:txBody>
      </xdr:sp>
      <xdr:sp macro="" textlink="">
        <xdr:nvSpPr>
          <xdr:cNvPr id="24613" name="Freeform: Shape 24612">
            <a:extLst>
              <a:ext uri="{FF2B5EF4-FFF2-40B4-BE49-F238E27FC236}">
                <a16:creationId xmlns:a16="http://schemas.microsoft.com/office/drawing/2014/main" id="{00000000-0008-0000-0100-000025600000}"/>
              </a:ext>
            </a:extLst>
          </xdr:cNvPr>
          <xdr:cNvSpPr/>
        </xdr:nvSpPr>
        <xdr:spPr>
          <a:xfrm>
            <a:off x="6415382" y="6861920"/>
            <a:ext cx="36366" cy="36456"/>
          </a:xfrm>
          <a:custGeom>
            <a:avLst/>
            <a:gdLst>
              <a:gd name="connsiteX0" fmla="*/ 13255 w 36366"/>
              <a:gd name="connsiteY0" fmla="*/ 35787 h 36456"/>
              <a:gd name="connsiteX1" fmla="*/ 35703 w 36366"/>
              <a:gd name="connsiteY1" fmla="*/ 23060 h 36456"/>
              <a:gd name="connsiteX2" fmla="*/ 35702 w 36366"/>
              <a:gd name="connsiteY2" fmla="*/ 13284 h 36456"/>
              <a:gd name="connsiteX3" fmla="*/ 23125 w 36366"/>
              <a:gd name="connsiteY3" fmla="*/ 673 h 36456"/>
              <a:gd name="connsiteX4" fmla="*/ 667 w 36366"/>
              <a:gd name="connsiteY4" fmla="*/ 13384 h 36456"/>
              <a:gd name="connsiteX5" fmla="*/ 668 w 36366"/>
              <a:gd name="connsiteY5" fmla="*/ 23186 h 36456"/>
              <a:gd name="connsiteX6" fmla="*/ 13255 w 36366"/>
              <a:gd name="connsiteY6" fmla="*/ 35787 h 36456"/>
              <a:gd name="connsiteX7" fmla="*/ 18169 w 36366"/>
              <a:gd name="connsiteY7" fmla="*/ 9114 h 36456"/>
              <a:gd name="connsiteX8" fmla="*/ 27254 w 36366"/>
              <a:gd name="connsiteY8" fmla="*/ 18219 h 36456"/>
              <a:gd name="connsiteX9" fmla="*/ 18169 w 36366"/>
              <a:gd name="connsiteY9" fmla="*/ 27324 h 36456"/>
              <a:gd name="connsiteX10" fmla="*/ 9085 w 36366"/>
              <a:gd name="connsiteY10" fmla="*/ 18219 h 36456"/>
              <a:gd name="connsiteX11" fmla="*/ 18169 w 36366"/>
              <a:gd name="connsiteY11" fmla="*/ 9114 h 3645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36366" h="36456">
                <a:moveTo>
                  <a:pt x="13255" y="35787"/>
                </a:moveTo>
                <a:cubicBezTo>
                  <a:pt x="22960" y="38486"/>
                  <a:pt x="33011" y="32788"/>
                  <a:pt x="35703" y="23060"/>
                </a:cubicBezTo>
                <a:cubicBezTo>
                  <a:pt x="36588" y="19862"/>
                  <a:pt x="36588" y="16482"/>
                  <a:pt x="35702" y="13284"/>
                </a:cubicBezTo>
                <a:cubicBezTo>
                  <a:pt x="34032" y="7145"/>
                  <a:pt x="29249" y="2349"/>
                  <a:pt x="23125" y="673"/>
                </a:cubicBezTo>
                <a:cubicBezTo>
                  <a:pt x="13421" y="-2032"/>
                  <a:pt x="3367" y="3658"/>
                  <a:pt x="667" y="13384"/>
                </a:cubicBezTo>
                <a:cubicBezTo>
                  <a:pt x="-223" y="16590"/>
                  <a:pt x="-222" y="19979"/>
                  <a:pt x="668" y="23186"/>
                </a:cubicBezTo>
                <a:cubicBezTo>
                  <a:pt x="2341" y="29324"/>
                  <a:pt x="7129" y="34117"/>
                  <a:pt x="13255" y="35787"/>
                </a:cubicBezTo>
                <a:close/>
                <a:moveTo>
                  <a:pt x="18169" y="9114"/>
                </a:moveTo>
                <a:cubicBezTo>
                  <a:pt x="23187" y="9114"/>
                  <a:pt x="27254" y="13190"/>
                  <a:pt x="27254" y="18219"/>
                </a:cubicBezTo>
                <a:cubicBezTo>
                  <a:pt x="27254" y="23247"/>
                  <a:pt x="23187" y="27324"/>
                  <a:pt x="18169" y="27324"/>
                </a:cubicBezTo>
                <a:cubicBezTo>
                  <a:pt x="13152" y="27324"/>
                  <a:pt x="9085" y="23247"/>
                  <a:pt x="9085" y="18219"/>
                </a:cubicBezTo>
                <a:cubicBezTo>
                  <a:pt x="9085" y="13190"/>
                  <a:pt x="13152" y="9114"/>
                  <a:pt x="18169" y="9114"/>
                </a:cubicBezTo>
                <a:close/>
              </a:path>
            </a:pathLst>
          </a:custGeom>
          <a:solidFill>
            <a:schemeClr val="bg1">
              <a:lumMod val="65000"/>
            </a:schemeClr>
          </a:solidFill>
          <a:ln w="4465" cap="flat">
            <a:noFill/>
            <a:prstDash val="solid"/>
            <a:miter/>
          </a:ln>
        </xdr:spPr>
        <xdr:txBody>
          <a:bodyPr rtlCol="0" anchor="ctr"/>
          <a:lstStyle/>
          <a:p>
            <a:endParaRPr lang="ru-RU"/>
          </a:p>
        </xdr:txBody>
      </xdr:sp>
      <xdr:sp macro="" textlink="">
        <xdr:nvSpPr>
          <xdr:cNvPr id="24614" name="Freeform: Shape 24613">
            <a:extLst>
              <a:ext uri="{FF2B5EF4-FFF2-40B4-BE49-F238E27FC236}">
                <a16:creationId xmlns:a16="http://schemas.microsoft.com/office/drawing/2014/main" id="{00000000-0008-0000-0100-000026600000}"/>
              </a:ext>
            </a:extLst>
          </xdr:cNvPr>
          <xdr:cNvSpPr/>
        </xdr:nvSpPr>
        <xdr:spPr>
          <a:xfrm>
            <a:off x="6642538" y="6861835"/>
            <a:ext cx="36341" cy="36529"/>
          </a:xfrm>
          <a:custGeom>
            <a:avLst/>
            <a:gdLst>
              <a:gd name="connsiteX0" fmla="*/ 21875 w 36341"/>
              <a:gd name="connsiteY0" fmla="*/ 36154 h 36529"/>
              <a:gd name="connsiteX1" fmla="*/ 36338 w 36341"/>
              <a:gd name="connsiteY1" fmla="*/ 17489 h 36529"/>
              <a:gd name="connsiteX2" fmla="*/ 36338 w 36341"/>
              <a:gd name="connsiteY2" fmla="*/ 17489 h 36529"/>
              <a:gd name="connsiteX3" fmla="*/ 28162 w 36341"/>
              <a:gd name="connsiteY3" fmla="*/ 2812 h 36529"/>
              <a:gd name="connsiteX4" fmla="*/ 2802 w 36341"/>
              <a:gd name="connsiteY4" fmla="*/ 8661 h 36529"/>
              <a:gd name="connsiteX5" fmla="*/ 0 w 36341"/>
              <a:gd name="connsiteY5" fmla="*/ 18290 h 36529"/>
              <a:gd name="connsiteX6" fmla="*/ 18203 w 36341"/>
              <a:gd name="connsiteY6" fmla="*/ 36530 h 36529"/>
              <a:gd name="connsiteX7" fmla="*/ 21875 w 36341"/>
              <a:gd name="connsiteY7" fmla="*/ 36154 h 36529"/>
              <a:gd name="connsiteX8" fmla="*/ 18169 w 36341"/>
              <a:gd name="connsiteY8" fmla="*/ 9199 h 36529"/>
              <a:gd name="connsiteX9" fmla="*/ 27253 w 36341"/>
              <a:gd name="connsiteY9" fmla="*/ 18304 h 36529"/>
              <a:gd name="connsiteX10" fmla="*/ 18169 w 36341"/>
              <a:gd name="connsiteY10" fmla="*/ 27409 h 36529"/>
              <a:gd name="connsiteX11" fmla="*/ 9084 w 36341"/>
              <a:gd name="connsiteY11" fmla="*/ 18304 h 36529"/>
              <a:gd name="connsiteX12" fmla="*/ 18169 w 36341"/>
              <a:gd name="connsiteY12" fmla="*/ 9199 h 3652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36341" h="36529">
                <a:moveTo>
                  <a:pt x="21875" y="36154"/>
                </a:moveTo>
                <a:cubicBezTo>
                  <a:pt x="30492" y="34142"/>
                  <a:pt x="36526" y="26355"/>
                  <a:pt x="36338" y="17489"/>
                </a:cubicBezTo>
                <a:lnTo>
                  <a:pt x="36338" y="17489"/>
                </a:lnTo>
                <a:cubicBezTo>
                  <a:pt x="36456" y="11476"/>
                  <a:pt x="33331" y="5866"/>
                  <a:pt x="28162" y="2812"/>
                </a:cubicBezTo>
                <a:cubicBezTo>
                  <a:pt x="19547" y="-2592"/>
                  <a:pt x="8194" y="27"/>
                  <a:pt x="2802" y="8661"/>
                </a:cubicBezTo>
                <a:cubicBezTo>
                  <a:pt x="998" y="11549"/>
                  <a:pt x="29" y="14883"/>
                  <a:pt x="0" y="18290"/>
                </a:cubicBezTo>
                <a:cubicBezTo>
                  <a:pt x="1" y="28365"/>
                  <a:pt x="8151" y="36531"/>
                  <a:pt x="18203" y="36530"/>
                </a:cubicBezTo>
                <a:cubicBezTo>
                  <a:pt x="19436" y="36530"/>
                  <a:pt x="20667" y="36404"/>
                  <a:pt x="21875" y="36154"/>
                </a:cubicBezTo>
                <a:close/>
                <a:moveTo>
                  <a:pt x="18169" y="9199"/>
                </a:moveTo>
                <a:cubicBezTo>
                  <a:pt x="23186" y="9199"/>
                  <a:pt x="27253" y="13275"/>
                  <a:pt x="27253" y="18304"/>
                </a:cubicBezTo>
                <a:cubicBezTo>
                  <a:pt x="27253" y="23333"/>
                  <a:pt x="23186" y="27409"/>
                  <a:pt x="18169" y="27409"/>
                </a:cubicBezTo>
                <a:cubicBezTo>
                  <a:pt x="13151" y="27409"/>
                  <a:pt x="9084" y="23333"/>
                  <a:pt x="9084" y="18304"/>
                </a:cubicBezTo>
                <a:cubicBezTo>
                  <a:pt x="9084" y="13275"/>
                  <a:pt x="13151" y="9199"/>
                  <a:pt x="18169" y="9199"/>
                </a:cubicBezTo>
                <a:close/>
              </a:path>
            </a:pathLst>
          </a:custGeom>
          <a:solidFill>
            <a:schemeClr val="bg1">
              <a:lumMod val="65000"/>
            </a:schemeClr>
          </a:solidFill>
          <a:ln w="4465" cap="flat">
            <a:noFill/>
            <a:prstDash val="solid"/>
            <a:miter/>
          </a:ln>
        </xdr:spPr>
        <xdr:txBody>
          <a:bodyPr rtlCol="0" anchor="ctr"/>
          <a:lstStyle/>
          <a:p>
            <a:endParaRPr lang="ru-RU"/>
          </a:p>
        </xdr:txBody>
      </xdr:sp>
      <xdr:sp macro="" textlink="">
        <xdr:nvSpPr>
          <xdr:cNvPr id="24615" name="Freeform: Shape 24614">
            <a:extLst>
              <a:ext uri="{FF2B5EF4-FFF2-40B4-BE49-F238E27FC236}">
                <a16:creationId xmlns:a16="http://schemas.microsoft.com/office/drawing/2014/main" id="{00000000-0008-0000-0100-000027600000}"/>
              </a:ext>
            </a:extLst>
          </xdr:cNvPr>
          <xdr:cNvSpPr/>
        </xdr:nvSpPr>
        <xdr:spPr>
          <a:xfrm>
            <a:off x="6374503" y="6816403"/>
            <a:ext cx="345256" cy="127470"/>
          </a:xfrm>
          <a:custGeom>
            <a:avLst/>
            <a:gdLst>
              <a:gd name="connsiteX0" fmla="*/ 331630 w 345256"/>
              <a:gd name="connsiteY0" fmla="*/ 127471 h 127470"/>
              <a:gd name="connsiteX1" fmla="*/ 345256 w 345256"/>
              <a:gd name="connsiteY1" fmla="*/ 113813 h 127470"/>
              <a:gd name="connsiteX2" fmla="*/ 345256 w 345256"/>
              <a:gd name="connsiteY2" fmla="*/ 13658 h 127470"/>
              <a:gd name="connsiteX3" fmla="*/ 331630 w 345256"/>
              <a:gd name="connsiteY3" fmla="*/ 0 h 127470"/>
              <a:gd name="connsiteX4" fmla="*/ 18169 w 345256"/>
              <a:gd name="connsiteY4" fmla="*/ 0 h 127470"/>
              <a:gd name="connsiteX5" fmla="*/ 0 w 345256"/>
              <a:gd name="connsiteY5" fmla="*/ 18210 h 127470"/>
              <a:gd name="connsiteX6" fmla="*/ 0 w 345256"/>
              <a:gd name="connsiteY6" fmla="*/ 109261 h 127470"/>
              <a:gd name="connsiteX7" fmla="*/ 18169 w 345256"/>
              <a:gd name="connsiteY7" fmla="*/ 127471 h 127470"/>
              <a:gd name="connsiteX8" fmla="*/ 9084 w 345256"/>
              <a:gd name="connsiteY8" fmla="*/ 21989 h 127470"/>
              <a:gd name="connsiteX9" fmla="*/ 21939 w 345256"/>
              <a:gd name="connsiteY9" fmla="*/ 9105 h 127470"/>
              <a:gd name="connsiteX10" fmla="*/ 327869 w 345256"/>
              <a:gd name="connsiteY10" fmla="*/ 9105 h 127470"/>
              <a:gd name="connsiteX11" fmla="*/ 336172 w 345256"/>
              <a:gd name="connsiteY11" fmla="*/ 17427 h 127470"/>
              <a:gd name="connsiteX12" fmla="*/ 336172 w 345256"/>
              <a:gd name="connsiteY12" fmla="*/ 110053 h 127470"/>
              <a:gd name="connsiteX13" fmla="*/ 327869 w 345256"/>
              <a:gd name="connsiteY13" fmla="*/ 118366 h 127470"/>
              <a:gd name="connsiteX14" fmla="*/ 21939 w 345256"/>
              <a:gd name="connsiteY14" fmla="*/ 118366 h 127470"/>
              <a:gd name="connsiteX15" fmla="*/ 9084 w 345256"/>
              <a:gd name="connsiteY15" fmla="*/ 105500 h 12747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345256" h="127470">
                <a:moveTo>
                  <a:pt x="331630" y="127471"/>
                </a:moveTo>
                <a:lnTo>
                  <a:pt x="345256" y="113813"/>
                </a:lnTo>
                <a:lnTo>
                  <a:pt x="345256" y="13658"/>
                </a:lnTo>
                <a:lnTo>
                  <a:pt x="331630" y="0"/>
                </a:lnTo>
                <a:lnTo>
                  <a:pt x="18169" y="0"/>
                </a:lnTo>
                <a:lnTo>
                  <a:pt x="0" y="18210"/>
                </a:lnTo>
                <a:lnTo>
                  <a:pt x="0" y="109261"/>
                </a:lnTo>
                <a:lnTo>
                  <a:pt x="18169" y="127471"/>
                </a:lnTo>
                <a:close/>
                <a:moveTo>
                  <a:pt x="9084" y="21989"/>
                </a:moveTo>
                <a:lnTo>
                  <a:pt x="21939" y="9105"/>
                </a:lnTo>
                <a:lnTo>
                  <a:pt x="327869" y="9105"/>
                </a:lnTo>
                <a:lnTo>
                  <a:pt x="336172" y="17427"/>
                </a:lnTo>
                <a:lnTo>
                  <a:pt x="336172" y="110053"/>
                </a:lnTo>
                <a:lnTo>
                  <a:pt x="327869" y="118366"/>
                </a:lnTo>
                <a:lnTo>
                  <a:pt x="21939" y="118366"/>
                </a:lnTo>
                <a:lnTo>
                  <a:pt x="9084" y="105500"/>
                </a:lnTo>
                <a:close/>
              </a:path>
            </a:pathLst>
          </a:custGeom>
          <a:solidFill>
            <a:schemeClr val="bg1">
              <a:lumMod val="65000"/>
            </a:schemeClr>
          </a:solidFill>
          <a:ln w="4465" cap="flat">
            <a:noFill/>
            <a:prstDash val="solid"/>
            <a:miter/>
          </a:ln>
        </xdr:spPr>
        <xdr:txBody>
          <a:bodyPr rtlCol="0" anchor="ctr"/>
          <a:lstStyle/>
          <a:p>
            <a:endParaRPr lang="ru-RU"/>
          </a:p>
        </xdr:txBody>
      </xdr:sp>
    </xdr:grpSp>
    <xdr:clientData/>
  </xdr:twoCellAnchor>
  <xdr:twoCellAnchor>
    <xdr:from>
      <xdr:col>20</xdr:col>
      <xdr:colOff>292473</xdr:colOff>
      <xdr:row>28</xdr:row>
      <xdr:rowOff>8962</xdr:rowOff>
    </xdr:from>
    <xdr:to>
      <xdr:col>20</xdr:col>
      <xdr:colOff>578721</xdr:colOff>
      <xdr:row>29</xdr:row>
      <xdr:rowOff>100850</xdr:rowOff>
    </xdr:to>
    <xdr:grpSp>
      <xdr:nvGrpSpPr>
        <xdr:cNvPr id="24616" name="Graphic 1064" descr="Bank outline">
          <a:extLst>
            <a:ext uri="{FF2B5EF4-FFF2-40B4-BE49-F238E27FC236}">
              <a16:creationId xmlns:a16="http://schemas.microsoft.com/office/drawing/2014/main" id="{00000000-0008-0000-0100-000028600000}"/>
            </a:ext>
          </a:extLst>
        </xdr:cNvPr>
        <xdr:cNvGrpSpPr/>
      </xdr:nvGrpSpPr>
      <xdr:grpSpPr>
        <a:xfrm>
          <a:off x="8187640" y="5713379"/>
          <a:ext cx="286248" cy="282388"/>
          <a:chOff x="6397438" y="7904629"/>
          <a:chExt cx="723900" cy="685800"/>
        </a:xfrm>
        <a:solidFill>
          <a:srgbClr val="000000"/>
        </a:solidFill>
      </xdr:grpSpPr>
      <xdr:sp macro="" textlink="">
        <xdr:nvSpPr>
          <xdr:cNvPr id="24617" name="Freeform: Shape 24616">
            <a:extLst>
              <a:ext uri="{FF2B5EF4-FFF2-40B4-BE49-F238E27FC236}">
                <a16:creationId xmlns:a16="http://schemas.microsoft.com/office/drawing/2014/main" id="{00000000-0008-0000-0100-000029600000}"/>
              </a:ext>
            </a:extLst>
          </xdr:cNvPr>
          <xdr:cNvSpPr/>
        </xdr:nvSpPr>
        <xdr:spPr>
          <a:xfrm>
            <a:off x="6721288" y="7990411"/>
            <a:ext cx="76200" cy="76200"/>
          </a:xfrm>
          <a:custGeom>
            <a:avLst/>
            <a:gdLst>
              <a:gd name="connsiteX0" fmla="*/ 38100 w 76200"/>
              <a:gd name="connsiteY0" fmla="*/ 0 h 76200"/>
              <a:gd name="connsiteX1" fmla="*/ 0 w 76200"/>
              <a:gd name="connsiteY1" fmla="*/ 38100 h 76200"/>
              <a:gd name="connsiteX2" fmla="*/ 38100 w 76200"/>
              <a:gd name="connsiteY2" fmla="*/ 76200 h 76200"/>
              <a:gd name="connsiteX3" fmla="*/ 76200 w 76200"/>
              <a:gd name="connsiteY3" fmla="*/ 38100 h 76200"/>
              <a:gd name="connsiteX4" fmla="*/ 38100 w 76200"/>
              <a:gd name="connsiteY4" fmla="*/ 0 h 76200"/>
              <a:gd name="connsiteX5" fmla="*/ 38100 w 76200"/>
              <a:gd name="connsiteY5" fmla="*/ 57150 h 76200"/>
              <a:gd name="connsiteX6" fmla="*/ 19050 w 76200"/>
              <a:gd name="connsiteY6" fmla="*/ 38100 h 76200"/>
              <a:gd name="connsiteX7" fmla="*/ 38100 w 76200"/>
              <a:gd name="connsiteY7" fmla="*/ 19050 h 76200"/>
              <a:gd name="connsiteX8" fmla="*/ 57150 w 76200"/>
              <a:gd name="connsiteY8" fmla="*/ 38100 h 76200"/>
              <a:gd name="connsiteX9" fmla="*/ 38119 w 76200"/>
              <a:gd name="connsiteY9" fmla="*/ 57169 h 76200"/>
              <a:gd name="connsiteX10" fmla="*/ 38100 w 76200"/>
              <a:gd name="connsiteY10" fmla="*/ 57169 h 762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76200" h="76200">
                <a:moveTo>
                  <a:pt x="38100" y="0"/>
                </a:moveTo>
                <a:cubicBezTo>
                  <a:pt x="17058" y="0"/>
                  <a:pt x="0" y="17058"/>
                  <a:pt x="0" y="38100"/>
                </a:cubicBezTo>
                <a:cubicBezTo>
                  <a:pt x="0" y="59142"/>
                  <a:pt x="17058" y="76200"/>
                  <a:pt x="38100" y="76200"/>
                </a:cubicBezTo>
                <a:cubicBezTo>
                  <a:pt x="59142" y="76200"/>
                  <a:pt x="76200" y="59142"/>
                  <a:pt x="76200" y="38100"/>
                </a:cubicBezTo>
                <a:cubicBezTo>
                  <a:pt x="76137" y="17084"/>
                  <a:pt x="59116" y="63"/>
                  <a:pt x="38100" y="0"/>
                </a:cubicBezTo>
                <a:close/>
                <a:moveTo>
                  <a:pt x="38100" y="57150"/>
                </a:moveTo>
                <a:cubicBezTo>
                  <a:pt x="27579" y="57150"/>
                  <a:pt x="19050" y="48621"/>
                  <a:pt x="19050" y="38100"/>
                </a:cubicBezTo>
                <a:cubicBezTo>
                  <a:pt x="19050" y="27579"/>
                  <a:pt x="27579" y="19050"/>
                  <a:pt x="38100" y="19050"/>
                </a:cubicBezTo>
                <a:cubicBezTo>
                  <a:pt x="48621" y="19050"/>
                  <a:pt x="57150" y="27579"/>
                  <a:pt x="57150" y="38100"/>
                </a:cubicBezTo>
                <a:cubicBezTo>
                  <a:pt x="57160" y="48621"/>
                  <a:pt x="48640" y="57159"/>
                  <a:pt x="38119" y="57169"/>
                </a:cubicBezTo>
                <a:cubicBezTo>
                  <a:pt x="38112" y="57169"/>
                  <a:pt x="38107" y="57169"/>
                  <a:pt x="38100" y="57169"/>
                </a:cubicBezTo>
                <a:close/>
              </a:path>
            </a:pathLst>
          </a:custGeom>
          <a:solidFill>
            <a:srgbClr val="000000"/>
          </a:solidFill>
          <a:ln w="9525" cap="flat">
            <a:solidFill>
              <a:schemeClr val="bg1">
                <a:lumMod val="75000"/>
              </a:schemeClr>
            </a:solidFill>
            <a:prstDash val="solid"/>
            <a:miter/>
          </a:ln>
        </xdr:spPr>
        <xdr:txBody>
          <a:bodyPr rtlCol="0" anchor="ctr"/>
          <a:lstStyle/>
          <a:p>
            <a:endParaRPr lang="ru-RU"/>
          </a:p>
        </xdr:txBody>
      </xdr:sp>
      <xdr:sp macro="" textlink="">
        <xdr:nvSpPr>
          <xdr:cNvPr id="24618" name="Freeform: Shape 24617">
            <a:extLst>
              <a:ext uri="{FF2B5EF4-FFF2-40B4-BE49-F238E27FC236}">
                <a16:creationId xmlns:a16="http://schemas.microsoft.com/office/drawing/2014/main" id="{00000000-0008-0000-0100-00002A600000}"/>
              </a:ext>
            </a:extLst>
          </xdr:cNvPr>
          <xdr:cNvSpPr/>
        </xdr:nvSpPr>
        <xdr:spPr>
          <a:xfrm>
            <a:off x="6397438" y="7904629"/>
            <a:ext cx="723900" cy="685800"/>
          </a:xfrm>
          <a:custGeom>
            <a:avLst/>
            <a:gdLst>
              <a:gd name="connsiteX0" fmla="*/ 657225 w 723900"/>
              <a:gd name="connsiteY0" fmla="*/ 600275 h 685800"/>
              <a:gd name="connsiteX1" fmla="*/ 657225 w 723900"/>
              <a:gd name="connsiteY1" fmla="*/ 571500 h 685800"/>
              <a:gd name="connsiteX2" fmla="*/ 619125 w 723900"/>
              <a:gd name="connsiteY2" fmla="*/ 571500 h 685800"/>
              <a:gd name="connsiteX3" fmla="*/ 619125 w 723900"/>
              <a:gd name="connsiteY3" fmla="*/ 276225 h 685800"/>
              <a:gd name="connsiteX4" fmla="*/ 657225 w 723900"/>
              <a:gd name="connsiteY4" fmla="*/ 276225 h 685800"/>
              <a:gd name="connsiteX5" fmla="*/ 657225 w 723900"/>
              <a:gd name="connsiteY5" fmla="*/ 228600 h 685800"/>
              <a:gd name="connsiteX6" fmla="*/ 704850 w 723900"/>
              <a:gd name="connsiteY6" fmla="*/ 228600 h 685800"/>
              <a:gd name="connsiteX7" fmla="*/ 704850 w 723900"/>
              <a:gd name="connsiteY7" fmla="*/ 209550 h 685800"/>
              <a:gd name="connsiteX8" fmla="*/ 361950 w 723900"/>
              <a:gd name="connsiteY8" fmla="*/ 0 h 685800"/>
              <a:gd name="connsiteX9" fmla="*/ 19050 w 723900"/>
              <a:gd name="connsiteY9" fmla="*/ 209550 h 685800"/>
              <a:gd name="connsiteX10" fmla="*/ 19050 w 723900"/>
              <a:gd name="connsiteY10" fmla="*/ 228600 h 685800"/>
              <a:gd name="connsiteX11" fmla="*/ 66675 w 723900"/>
              <a:gd name="connsiteY11" fmla="*/ 228600 h 685800"/>
              <a:gd name="connsiteX12" fmla="*/ 66675 w 723900"/>
              <a:gd name="connsiteY12" fmla="*/ 276225 h 685800"/>
              <a:gd name="connsiteX13" fmla="*/ 104775 w 723900"/>
              <a:gd name="connsiteY13" fmla="*/ 276225 h 685800"/>
              <a:gd name="connsiteX14" fmla="*/ 104775 w 723900"/>
              <a:gd name="connsiteY14" fmla="*/ 571500 h 685800"/>
              <a:gd name="connsiteX15" fmla="*/ 66675 w 723900"/>
              <a:gd name="connsiteY15" fmla="*/ 571500 h 685800"/>
              <a:gd name="connsiteX16" fmla="*/ 66675 w 723900"/>
              <a:gd name="connsiteY16" fmla="*/ 600275 h 685800"/>
              <a:gd name="connsiteX17" fmla="*/ 0 w 723900"/>
              <a:gd name="connsiteY17" fmla="*/ 647900 h 685800"/>
              <a:gd name="connsiteX18" fmla="*/ 0 w 723900"/>
              <a:gd name="connsiteY18" fmla="*/ 685800 h 685800"/>
              <a:gd name="connsiteX19" fmla="*/ 723900 w 723900"/>
              <a:gd name="connsiteY19" fmla="*/ 685800 h 685800"/>
              <a:gd name="connsiteX20" fmla="*/ 723900 w 723900"/>
              <a:gd name="connsiteY20" fmla="*/ 647910 h 685800"/>
              <a:gd name="connsiteX21" fmla="*/ 600075 w 723900"/>
              <a:gd name="connsiteY21" fmla="*/ 571500 h 685800"/>
              <a:gd name="connsiteX22" fmla="*/ 581025 w 723900"/>
              <a:gd name="connsiteY22" fmla="*/ 571500 h 685800"/>
              <a:gd name="connsiteX23" fmla="*/ 581025 w 723900"/>
              <a:gd name="connsiteY23" fmla="*/ 276225 h 685800"/>
              <a:gd name="connsiteX24" fmla="*/ 600075 w 723900"/>
              <a:gd name="connsiteY24" fmla="*/ 276225 h 685800"/>
              <a:gd name="connsiteX25" fmla="*/ 161925 w 723900"/>
              <a:gd name="connsiteY25" fmla="*/ 276225 h 685800"/>
              <a:gd name="connsiteX26" fmla="*/ 219075 w 723900"/>
              <a:gd name="connsiteY26" fmla="*/ 276225 h 685800"/>
              <a:gd name="connsiteX27" fmla="*/ 219075 w 723900"/>
              <a:gd name="connsiteY27" fmla="*/ 571500 h 685800"/>
              <a:gd name="connsiteX28" fmla="*/ 161925 w 723900"/>
              <a:gd name="connsiteY28" fmla="*/ 571500 h 685800"/>
              <a:gd name="connsiteX29" fmla="*/ 238125 w 723900"/>
              <a:gd name="connsiteY29" fmla="*/ 276225 h 685800"/>
              <a:gd name="connsiteX30" fmla="*/ 257175 w 723900"/>
              <a:gd name="connsiteY30" fmla="*/ 276225 h 685800"/>
              <a:gd name="connsiteX31" fmla="*/ 257175 w 723900"/>
              <a:gd name="connsiteY31" fmla="*/ 571500 h 685800"/>
              <a:gd name="connsiteX32" fmla="*/ 238125 w 723900"/>
              <a:gd name="connsiteY32" fmla="*/ 571500 h 685800"/>
              <a:gd name="connsiteX33" fmla="*/ 276225 w 723900"/>
              <a:gd name="connsiteY33" fmla="*/ 276225 h 685800"/>
              <a:gd name="connsiteX34" fmla="*/ 333375 w 723900"/>
              <a:gd name="connsiteY34" fmla="*/ 276225 h 685800"/>
              <a:gd name="connsiteX35" fmla="*/ 333375 w 723900"/>
              <a:gd name="connsiteY35" fmla="*/ 571500 h 685800"/>
              <a:gd name="connsiteX36" fmla="*/ 276225 w 723900"/>
              <a:gd name="connsiteY36" fmla="*/ 571500 h 685800"/>
              <a:gd name="connsiteX37" fmla="*/ 352425 w 723900"/>
              <a:gd name="connsiteY37" fmla="*/ 276225 h 685800"/>
              <a:gd name="connsiteX38" fmla="*/ 371475 w 723900"/>
              <a:gd name="connsiteY38" fmla="*/ 276225 h 685800"/>
              <a:gd name="connsiteX39" fmla="*/ 371475 w 723900"/>
              <a:gd name="connsiteY39" fmla="*/ 571500 h 685800"/>
              <a:gd name="connsiteX40" fmla="*/ 352425 w 723900"/>
              <a:gd name="connsiteY40" fmla="*/ 571500 h 685800"/>
              <a:gd name="connsiteX41" fmla="*/ 390525 w 723900"/>
              <a:gd name="connsiteY41" fmla="*/ 276225 h 685800"/>
              <a:gd name="connsiteX42" fmla="*/ 447675 w 723900"/>
              <a:gd name="connsiteY42" fmla="*/ 276225 h 685800"/>
              <a:gd name="connsiteX43" fmla="*/ 447675 w 723900"/>
              <a:gd name="connsiteY43" fmla="*/ 571500 h 685800"/>
              <a:gd name="connsiteX44" fmla="*/ 390525 w 723900"/>
              <a:gd name="connsiteY44" fmla="*/ 571500 h 685800"/>
              <a:gd name="connsiteX45" fmla="*/ 466725 w 723900"/>
              <a:gd name="connsiteY45" fmla="*/ 276225 h 685800"/>
              <a:gd name="connsiteX46" fmla="*/ 485775 w 723900"/>
              <a:gd name="connsiteY46" fmla="*/ 276225 h 685800"/>
              <a:gd name="connsiteX47" fmla="*/ 485775 w 723900"/>
              <a:gd name="connsiteY47" fmla="*/ 571500 h 685800"/>
              <a:gd name="connsiteX48" fmla="*/ 466725 w 723900"/>
              <a:gd name="connsiteY48" fmla="*/ 571500 h 685800"/>
              <a:gd name="connsiteX49" fmla="*/ 504825 w 723900"/>
              <a:gd name="connsiteY49" fmla="*/ 276225 h 685800"/>
              <a:gd name="connsiteX50" fmla="*/ 561975 w 723900"/>
              <a:gd name="connsiteY50" fmla="*/ 276225 h 685800"/>
              <a:gd name="connsiteX51" fmla="*/ 561975 w 723900"/>
              <a:gd name="connsiteY51" fmla="*/ 571500 h 685800"/>
              <a:gd name="connsiteX52" fmla="*/ 504825 w 723900"/>
              <a:gd name="connsiteY52" fmla="*/ 571500 h 685800"/>
              <a:gd name="connsiteX53" fmla="*/ 55874 w 723900"/>
              <a:gd name="connsiteY53" fmla="*/ 209369 h 685800"/>
              <a:gd name="connsiteX54" fmla="*/ 361950 w 723900"/>
              <a:gd name="connsiteY54" fmla="*/ 22355 h 685800"/>
              <a:gd name="connsiteX55" fmla="*/ 668026 w 723900"/>
              <a:gd name="connsiteY55" fmla="*/ 209369 h 685800"/>
              <a:gd name="connsiteX56" fmla="*/ 668087 w 723900"/>
              <a:gd name="connsiteY56" fmla="*/ 209489 h 685800"/>
              <a:gd name="connsiteX57" fmla="*/ 668026 w 723900"/>
              <a:gd name="connsiteY57" fmla="*/ 209550 h 685800"/>
              <a:gd name="connsiteX58" fmla="*/ 55931 w 723900"/>
              <a:gd name="connsiteY58" fmla="*/ 209550 h 685800"/>
              <a:gd name="connsiteX59" fmla="*/ 55840 w 723900"/>
              <a:gd name="connsiteY59" fmla="*/ 209432 h 685800"/>
              <a:gd name="connsiteX60" fmla="*/ 55874 w 723900"/>
              <a:gd name="connsiteY60" fmla="*/ 209369 h 685800"/>
              <a:gd name="connsiteX61" fmla="*/ 85725 w 723900"/>
              <a:gd name="connsiteY61" fmla="*/ 228600 h 685800"/>
              <a:gd name="connsiteX62" fmla="*/ 638175 w 723900"/>
              <a:gd name="connsiteY62" fmla="*/ 228600 h 685800"/>
              <a:gd name="connsiteX63" fmla="*/ 638175 w 723900"/>
              <a:gd name="connsiteY63" fmla="*/ 257175 h 685800"/>
              <a:gd name="connsiteX64" fmla="*/ 85725 w 723900"/>
              <a:gd name="connsiteY64" fmla="*/ 257175 h 685800"/>
              <a:gd name="connsiteX65" fmla="*/ 123825 w 723900"/>
              <a:gd name="connsiteY65" fmla="*/ 276225 h 685800"/>
              <a:gd name="connsiteX66" fmla="*/ 142875 w 723900"/>
              <a:gd name="connsiteY66" fmla="*/ 276225 h 685800"/>
              <a:gd name="connsiteX67" fmla="*/ 142875 w 723900"/>
              <a:gd name="connsiteY67" fmla="*/ 571500 h 685800"/>
              <a:gd name="connsiteX68" fmla="*/ 123825 w 723900"/>
              <a:gd name="connsiteY68" fmla="*/ 571500 h 685800"/>
              <a:gd name="connsiteX69" fmla="*/ 85725 w 723900"/>
              <a:gd name="connsiteY69" fmla="*/ 610076 h 685800"/>
              <a:gd name="connsiteX70" fmla="*/ 85725 w 723900"/>
              <a:gd name="connsiteY70" fmla="*/ 590550 h 685800"/>
              <a:gd name="connsiteX71" fmla="*/ 638175 w 723900"/>
              <a:gd name="connsiteY71" fmla="*/ 590550 h 685800"/>
              <a:gd name="connsiteX72" fmla="*/ 638175 w 723900"/>
              <a:gd name="connsiteY72" fmla="*/ 610076 h 685800"/>
              <a:gd name="connsiteX73" fmla="*/ 646147 w 723900"/>
              <a:gd name="connsiteY73" fmla="*/ 615791 h 685800"/>
              <a:gd name="connsiteX74" fmla="*/ 650834 w 723900"/>
              <a:gd name="connsiteY74" fmla="*/ 619144 h 685800"/>
              <a:gd name="connsiteX75" fmla="*/ 73066 w 723900"/>
              <a:gd name="connsiteY75" fmla="*/ 619144 h 685800"/>
              <a:gd name="connsiteX76" fmla="*/ 77762 w 723900"/>
              <a:gd name="connsiteY76" fmla="*/ 615791 h 685800"/>
              <a:gd name="connsiteX77" fmla="*/ 704850 w 723900"/>
              <a:gd name="connsiteY77" fmla="*/ 666750 h 685800"/>
              <a:gd name="connsiteX78" fmla="*/ 19050 w 723900"/>
              <a:gd name="connsiteY78" fmla="*/ 666750 h 685800"/>
              <a:gd name="connsiteX79" fmla="*/ 19050 w 723900"/>
              <a:gd name="connsiteY79" fmla="*/ 657720 h 685800"/>
              <a:gd name="connsiteX80" fmla="*/ 46396 w 723900"/>
              <a:gd name="connsiteY80" fmla="*/ 638175 h 685800"/>
              <a:gd name="connsiteX81" fmla="*/ 677551 w 723900"/>
              <a:gd name="connsiteY81" fmla="*/ 638175 h 685800"/>
              <a:gd name="connsiteX82" fmla="*/ 704850 w 723900"/>
              <a:gd name="connsiteY82" fmla="*/ 657720 h 6858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Lst>
            <a:rect l="l" t="t" r="r" b="b"/>
            <a:pathLst>
              <a:path w="723900" h="685800">
                <a:moveTo>
                  <a:pt x="657225" y="600275"/>
                </a:moveTo>
                <a:lnTo>
                  <a:pt x="657225" y="571500"/>
                </a:lnTo>
                <a:lnTo>
                  <a:pt x="619125" y="571500"/>
                </a:lnTo>
                <a:lnTo>
                  <a:pt x="619125" y="276225"/>
                </a:lnTo>
                <a:lnTo>
                  <a:pt x="657225" y="276225"/>
                </a:lnTo>
                <a:lnTo>
                  <a:pt x="657225" y="228600"/>
                </a:lnTo>
                <a:lnTo>
                  <a:pt x="704850" y="228600"/>
                </a:lnTo>
                <a:lnTo>
                  <a:pt x="704850" y="209550"/>
                </a:lnTo>
                <a:lnTo>
                  <a:pt x="361950" y="0"/>
                </a:lnTo>
                <a:lnTo>
                  <a:pt x="19050" y="209550"/>
                </a:lnTo>
                <a:lnTo>
                  <a:pt x="19050" y="228600"/>
                </a:lnTo>
                <a:lnTo>
                  <a:pt x="66675" y="228600"/>
                </a:lnTo>
                <a:lnTo>
                  <a:pt x="66675" y="276225"/>
                </a:lnTo>
                <a:lnTo>
                  <a:pt x="104775" y="276225"/>
                </a:lnTo>
                <a:lnTo>
                  <a:pt x="104775" y="571500"/>
                </a:lnTo>
                <a:lnTo>
                  <a:pt x="66675" y="571500"/>
                </a:lnTo>
                <a:lnTo>
                  <a:pt x="66675" y="600275"/>
                </a:lnTo>
                <a:lnTo>
                  <a:pt x="0" y="647900"/>
                </a:lnTo>
                <a:lnTo>
                  <a:pt x="0" y="685800"/>
                </a:lnTo>
                <a:lnTo>
                  <a:pt x="723900" y="685800"/>
                </a:lnTo>
                <a:lnTo>
                  <a:pt x="723900" y="647910"/>
                </a:lnTo>
                <a:close/>
                <a:moveTo>
                  <a:pt x="600075" y="571500"/>
                </a:moveTo>
                <a:lnTo>
                  <a:pt x="581025" y="571500"/>
                </a:lnTo>
                <a:lnTo>
                  <a:pt x="581025" y="276225"/>
                </a:lnTo>
                <a:lnTo>
                  <a:pt x="600075" y="276225"/>
                </a:lnTo>
                <a:close/>
                <a:moveTo>
                  <a:pt x="161925" y="276225"/>
                </a:moveTo>
                <a:lnTo>
                  <a:pt x="219075" y="276225"/>
                </a:lnTo>
                <a:lnTo>
                  <a:pt x="219075" y="571500"/>
                </a:lnTo>
                <a:lnTo>
                  <a:pt x="161925" y="571500"/>
                </a:lnTo>
                <a:close/>
                <a:moveTo>
                  <a:pt x="238125" y="276225"/>
                </a:moveTo>
                <a:lnTo>
                  <a:pt x="257175" y="276225"/>
                </a:lnTo>
                <a:lnTo>
                  <a:pt x="257175" y="571500"/>
                </a:lnTo>
                <a:lnTo>
                  <a:pt x="238125" y="571500"/>
                </a:lnTo>
                <a:close/>
                <a:moveTo>
                  <a:pt x="276225" y="276225"/>
                </a:moveTo>
                <a:lnTo>
                  <a:pt x="333375" y="276225"/>
                </a:lnTo>
                <a:lnTo>
                  <a:pt x="333375" y="571500"/>
                </a:lnTo>
                <a:lnTo>
                  <a:pt x="276225" y="571500"/>
                </a:lnTo>
                <a:close/>
                <a:moveTo>
                  <a:pt x="352425" y="276225"/>
                </a:moveTo>
                <a:lnTo>
                  <a:pt x="371475" y="276225"/>
                </a:lnTo>
                <a:lnTo>
                  <a:pt x="371475" y="571500"/>
                </a:lnTo>
                <a:lnTo>
                  <a:pt x="352425" y="571500"/>
                </a:lnTo>
                <a:close/>
                <a:moveTo>
                  <a:pt x="390525" y="276225"/>
                </a:moveTo>
                <a:lnTo>
                  <a:pt x="447675" y="276225"/>
                </a:lnTo>
                <a:lnTo>
                  <a:pt x="447675" y="571500"/>
                </a:lnTo>
                <a:lnTo>
                  <a:pt x="390525" y="571500"/>
                </a:lnTo>
                <a:close/>
                <a:moveTo>
                  <a:pt x="466725" y="276225"/>
                </a:moveTo>
                <a:lnTo>
                  <a:pt x="485775" y="276225"/>
                </a:lnTo>
                <a:lnTo>
                  <a:pt x="485775" y="571500"/>
                </a:lnTo>
                <a:lnTo>
                  <a:pt x="466725" y="571500"/>
                </a:lnTo>
                <a:close/>
                <a:moveTo>
                  <a:pt x="504825" y="276225"/>
                </a:moveTo>
                <a:lnTo>
                  <a:pt x="561975" y="276225"/>
                </a:lnTo>
                <a:lnTo>
                  <a:pt x="561975" y="571500"/>
                </a:lnTo>
                <a:lnTo>
                  <a:pt x="504825" y="571500"/>
                </a:lnTo>
                <a:close/>
                <a:moveTo>
                  <a:pt x="55874" y="209369"/>
                </a:moveTo>
                <a:lnTo>
                  <a:pt x="361950" y="22355"/>
                </a:lnTo>
                <a:lnTo>
                  <a:pt x="668026" y="209369"/>
                </a:lnTo>
                <a:cubicBezTo>
                  <a:pt x="668077" y="209385"/>
                  <a:pt x="668104" y="209440"/>
                  <a:pt x="668087" y="209489"/>
                </a:cubicBezTo>
                <a:cubicBezTo>
                  <a:pt x="668078" y="209518"/>
                  <a:pt x="668055" y="209540"/>
                  <a:pt x="668026" y="209550"/>
                </a:cubicBezTo>
                <a:lnTo>
                  <a:pt x="55931" y="209550"/>
                </a:lnTo>
                <a:cubicBezTo>
                  <a:pt x="55874" y="209542"/>
                  <a:pt x="55833" y="209490"/>
                  <a:pt x="55840" y="209432"/>
                </a:cubicBezTo>
                <a:cubicBezTo>
                  <a:pt x="55844" y="209408"/>
                  <a:pt x="55856" y="209385"/>
                  <a:pt x="55874" y="209369"/>
                </a:cubicBezTo>
                <a:close/>
                <a:moveTo>
                  <a:pt x="85725" y="228600"/>
                </a:moveTo>
                <a:lnTo>
                  <a:pt x="638175" y="228600"/>
                </a:lnTo>
                <a:lnTo>
                  <a:pt x="638175" y="257175"/>
                </a:lnTo>
                <a:lnTo>
                  <a:pt x="85725" y="257175"/>
                </a:lnTo>
                <a:close/>
                <a:moveTo>
                  <a:pt x="123825" y="276225"/>
                </a:moveTo>
                <a:lnTo>
                  <a:pt x="142875" y="276225"/>
                </a:lnTo>
                <a:lnTo>
                  <a:pt x="142875" y="571500"/>
                </a:lnTo>
                <a:lnTo>
                  <a:pt x="123825" y="571500"/>
                </a:lnTo>
                <a:close/>
                <a:moveTo>
                  <a:pt x="85725" y="610076"/>
                </a:moveTo>
                <a:lnTo>
                  <a:pt x="85725" y="590550"/>
                </a:lnTo>
                <a:lnTo>
                  <a:pt x="638175" y="590550"/>
                </a:lnTo>
                <a:lnTo>
                  <a:pt x="638175" y="610076"/>
                </a:lnTo>
                <a:lnTo>
                  <a:pt x="646147" y="615791"/>
                </a:lnTo>
                <a:lnTo>
                  <a:pt x="650834" y="619144"/>
                </a:lnTo>
                <a:lnTo>
                  <a:pt x="73066" y="619144"/>
                </a:lnTo>
                <a:lnTo>
                  <a:pt x="77762" y="615791"/>
                </a:lnTo>
                <a:close/>
                <a:moveTo>
                  <a:pt x="704850" y="666750"/>
                </a:moveTo>
                <a:lnTo>
                  <a:pt x="19050" y="666750"/>
                </a:lnTo>
                <a:lnTo>
                  <a:pt x="19050" y="657720"/>
                </a:lnTo>
                <a:lnTo>
                  <a:pt x="46396" y="638175"/>
                </a:lnTo>
                <a:lnTo>
                  <a:pt x="677551" y="638175"/>
                </a:lnTo>
                <a:lnTo>
                  <a:pt x="704850" y="657720"/>
                </a:lnTo>
                <a:close/>
              </a:path>
            </a:pathLst>
          </a:custGeom>
          <a:solidFill>
            <a:srgbClr val="000000"/>
          </a:solidFill>
          <a:ln w="9525" cap="flat">
            <a:solidFill>
              <a:schemeClr val="bg1">
                <a:lumMod val="75000"/>
              </a:schemeClr>
            </a:solidFill>
            <a:prstDash val="solid"/>
            <a:miter/>
          </a:ln>
        </xdr:spPr>
        <xdr:txBody>
          <a:bodyPr rtlCol="0" anchor="ctr"/>
          <a:lstStyle/>
          <a:p>
            <a:endParaRPr lang="ru-RU"/>
          </a:p>
        </xdr:txBody>
      </xdr:sp>
    </xdr:grpSp>
    <xdr:clientData/>
  </xdr:twoCellAnchor>
  <xdr:twoCellAnchor>
    <xdr:from>
      <xdr:col>19</xdr:col>
      <xdr:colOff>564776</xdr:colOff>
      <xdr:row>29</xdr:row>
      <xdr:rowOff>116537</xdr:rowOff>
    </xdr:from>
    <xdr:to>
      <xdr:col>22</xdr:col>
      <xdr:colOff>0</xdr:colOff>
      <xdr:row>31</xdr:row>
      <xdr:rowOff>71714</xdr:rowOff>
    </xdr:to>
    <xdr:sp macro="" textlink="ProcessingA!A24">
      <xdr:nvSpPr>
        <xdr:cNvPr id="24619" name="TextBox 24618">
          <a:extLst>
            <a:ext uri="{FF2B5EF4-FFF2-40B4-BE49-F238E27FC236}">
              <a16:creationId xmlns:a16="http://schemas.microsoft.com/office/drawing/2014/main" id="{00000000-0008-0000-0100-00002B600000}"/>
            </a:ext>
          </a:extLst>
        </xdr:cNvPr>
        <xdr:cNvSpPr txBox="1"/>
      </xdr:nvSpPr>
      <xdr:spPr>
        <a:xfrm>
          <a:off x="12147176" y="5420057"/>
          <a:ext cx="1264024" cy="320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26062A8-F5A3-4818-B6C5-17184CC5B54F}" type="TxLink">
            <a:rPr lang="en-US" sz="1400" b="0" i="0" u="none" strike="noStrike">
              <a:solidFill>
                <a:srgbClr val="000000"/>
              </a:solidFill>
              <a:latin typeface="Calibri"/>
              <a:cs typeface="Calibri"/>
            </a:rPr>
            <a:pPr/>
            <a:t>Bank Account</a:t>
          </a:fld>
          <a:endParaRPr lang="ru-RU" sz="1400" b="0"/>
        </a:p>
      </xdr:txBody>
    </xdr:sp>
    <xdr:clientData/>
  </xdr:twoCellAnchor>
  <xdr:twoCellAnchor>
    <xdr:from>
      <xdr:col>19</xdr:col>
      <xdr:colOff>564776</xdr:colOff>
      <xdr:row>30</xdr:row>
      <xdr:rowOff>170327</xdr:rowOff>
    </xdr:from>
    <xdr:to>
      <xdr:col>22</xdr:col>
      <xdr:colOff>251012</xdr:colOff>
      <xdr:row>32</xdr:row>
      <xdr:rowOff>125504</xdr:rowOff>
    </xdr:to>
    <xdr:sp macro="" textlink="ProcessingA!A24">
      <xdr:nvSpPr>
        <xdr:cNvPr id="24620" name="TextBox 24619">
          <a:extLst>
            <a:ext uri="{FF2B5EF4-FFF2-40B4-BE49-F238E27FC236}">
              <a16:creationId xmlns:a16="http://schemas.microsoft.com/office/drawing/2014/main" id="{00000000-0008-0000-0100-00002C600000}"/>
            </a:ext>
          </a:extLst>
        </xdr:cNvPr>
        <xdr:cNvSpPr txBox="1"/>
      </xdr:nvSpPr>
      <xdr:spPr>
        <a:xfrm>
          <a:off x="12147176" y="5656727"/>
          <a:ext cx="1515036" cy="320937"/>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bg1">
                  <a:lumMod val="50000"/>
                </a:schemeClr>
              </a:solidFill>
              <a:latin typeface="Calibri"/>
              <a:cs typeface="Calibri"/>
            </a:rPr>
            <a:t>XXXX-XXXX-XXXX-9572</a:t>
          </a:r>
          <a:endParaRPr lang="ru-RU" sz="1100" b="0">
            <a:solidFill>
              <a:schemeClr val="bg1">
                <a:lumMod val="50000"/>
              </a:schemeClr>
            </a:solidFill>
          </a:endParaRPr>
        </a:p>
      </xdr:txBody>
    </xdr:sp>
    <xdr:clientData/>
  </xdr:twoCellAnchor>
  <xdr:twoCellAnchor>
    <xdr:from>
      <xdr:col>16</xdr:col>
      <xdr:colOff>537882</xdr:colOff>
      <xdr:row>29</xdr:row>
      <xdr:rowOff>116537</xdr:rowOff>
    </xdr:from>
    <xdr:to>
      <xdr:col>18</xdr:col>
      <xdr:colOff>582706</xdr:colOff>
      <xdr:row>31</xdr:row>
      <xdr:rowOff>71714</xdr:rowOff>
    </xdr:to>
    <xdr:sp macro="" textlink="ProcessingA!A23">
      <xdr:nvSpPr>
        <xdr:cNvPr id="24621" name="TextBox 24620">
          <a:extLst>
            <a:ext uri="{FF2B5EF4-FFF2-40B4-BE49-F238E27FC236}">
              <a16:creationId xmlns:a16="http://schemas.microsoft.com/office/drawing/2014/main" id="{00000000-0008-0000-0100-00002D600000}"/>
            </a:ext>
          </a:extLst>
        </xdr:cNvPr>
        <xdr:cNvSpPr txBox="1"/>
      </xdr:nvSpPr>
      <xdr:spPr>
        <a:xfrm>
          <a:off x="10291482" y="5420057"/>
          <a:ext cx="1264024" cy="320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0AA637A-C5A6-4981-864C-27CF9AA55134}" type="TxLink">
            <a:rPr lang="en-US" sz="1400" b="0" i="0" u="none" strike="noStrike">
              <a:solidFill>
                <a:srgbClr val="000000"/>
              </a:solidFill>
              <a:latin typeface="Calibri"/>
              <a:cs typeface="Calibri"/>
            </a:rPr>
            <a:pPr/>
            <a:t>Credit Card</a:t>
          </a:fld>
          <a:endParaRPr lang="ru-RU" sz="1800" b="0"/>
        </a:p>
      </xdr:txBody>
    </xdr:sp>
    <xdr:clientData/>
  </xdr:twoCellAnchor>
  <xdr:twoCellAnchor>
    <xdr:from>
      <xdr:col>16</xdr:col>
      <xdr:colOff>537882</xdr:colOff>
      <xdr:row>30</xdr:row>
      <xdr:rowOff>170327</xdr:rowOff>
    </xdr:from>
    <xdr:to>
      <xdr:col>19</xdr:col>
      <xdr:colOff>224118</xdr:colOff>
      <xdr:row>32</xdr:row>
      <xdr:rowOff>125504</xdr:rowOff>
    </xdr:to>
    <xdr:sp macro="" textlink="ProcessingA!A24">
      <xdr:nvSpPr>
        <xdr:cNvPr id="24622" name="TextBox 24621">
          <a:extLst>
            <a:ext uri="{FF2B5EF4-FFF2-40B4-BE49-F238E27FC236}">
              <a16:creationId xmlns:a16="http://schemas.microsoft.com/office/drawing/2014/main" id="{00000000-0008-0000-0100-00002E600000}"/>
            </a:ext>
          </a:extLst>
        </xdr:cNvPr>
        <xdr:cNvSpPr txBox="1"/>
      </xdr:nvSpPr>
      <xdr:spPr>
        <a:xfrm>
          <a:off x="10291482" y="5656727"/>
          <a:ext cx="1515036" cy="320937"/>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bg1">
                  <a:lumMod val="50000"/>
                </a:schemeClr>
              </a:solidFill>
              <a:latin typeface="Calibri"/>
              <a:cs typeface="Calibri"/>
            </a:rPr>
            <a:t>XXXX-XXXX-XXXX-</a:t>
          </a:r>
          <a:r>
            <a:rPr lang="ru-RU" sz="1100" b="0" i="0" u="none" strike="noStrike">
              <a:solidFill>
                <a:schemeClr val="bg1">
                  <a:lumMod val="50000"/>
                </a:schemeClr>
              </a:solidFill>
              <a:latin typeface="Calibri"/>
              <a:cs typeface="Calibri"/>
            </a:rPr>
            <a:t>4728</a:t>
          </a:r>
          <a:endParaRPr lang="ru-RU" sz="1100" b="0">
            <a:solidFill>
              <a:schemeClr val="bg1">
                <a:lumMod val="50000"/>
              </a:schemeClr>
            </a:solidFill>
          </a:endParaRPr>
        </a:p>
      </xdr:txBody>
    </xdr:sp>
    <xdr:clientData/>
  </xdr:twoCellAnchor>
  <xdr:twoCellAnchor>
    <xdr:from>
      <xdr:col>17</xdr:col>
      <xdr:colOff>192937</xdr:colOff>
      <xdr:row>28</xdr:row>
      <xdr:rowOff>23547</xdr:rowOff>
    </xdr:from>
    <xdr:to>
      <xdr:col>17</xdr:col>
      <xdr:colOff>544260</xdr:colOff>
      <xdr:row>29</xdr:row>
      <xdr:rowOff>89224</xdr:rowOff>
    </xdr:to>
    <xdr:grpSp>
      <xdr:nvGrpSpPr>
        <xdr:cNvPr id="24623" name="Рисунок 120" descr="Кредитная карта контур">
          <a:extLst>
            <a:ext uri="{FF2B5EF4-FFF2-40B4-BE49-F238E27FC236}">
              <a16:creationId xmlns:a16="http://schemas.microsoft.com/office/drawing/2014/main" id="{00000000-0008-0000-0100-00002F600000}"/>
            </a:ext>
          </a:extLst>
        </xdr:cNvPr>
        <xdr:cNvGrpSpPr/>
      </xdr:nvGrpSpPr>
      <xdr:grpSpPr>
        <a:xfrm>
          <a:off x="6310104" y="5727964"/>
          <a:ext cx="351323" cy="256177"/>
          <a:chOff x="6495125" y="5124465"/>
          <a:chExt cx="351323" cy="244971"/>
        </a:xfrm>
        <a:solidFill>
          <a:schemeClr val="bg1">
            <a:lumMod val="65000"/>
          </a:schemeClr>
        </a:solidFill>
      </xdr:grpSpPr>
      <xdr:sp macro="" textlink="">
        <xdr:nvSpPr>
          <xdr:cNvPr id="24624" name="Freeform: Shape 24623">
            <a:extLst>
              <a:ext uri="{FF2B5EF4-FFF2-40B4-BE49-F238E27FC236}">
                <a16:creationId xmlns:a16="http://schemas.microsoft.com/office/drawing/2014/main" id="{00000000-0008-0000-0100-000030600000}"/>
              </a:ext>
            </a:extLst>
          </xdr:cNvPr>
          <xdr:cNvSpPr/>
        </xdr:nvSpPr>
        <xdr:spPr>
          <a:xfrm>
            <a:off x="6495125" y="5124465"/>
            <a:ext cx="351323" cy="244971"/>
          </a:xfrm>
          <a:custGeom>
            <a:avLst/>
            <a:gdLst>
              <a:gd name="connsiteX0" fmla="*/ 333307 w 351323"/>
              <a:gd name="connsiteY0" fmla="*/ 0 h 244971"/>
              <a:gd name="connsiteX1" fmla="*/ 18017 w 351323"/>
              <a:gd name="connsiteY1" fmla="*/ 0 h 244971"/>
              <a:gd name="connsiteX2" fmla="*/ 0 w 351323"/>
              <a:gd name="connsiteY2" fmla="*/ 18146 h 244971"/>
              <a:gd name="connsiteX3" fmla="*/ 0 w 351323"/>
              <a:gd name="connsiteY3" fmla="*/ 226825 h 244971"/>
              <a:gd name="connsiteX4" fmla="*/ 18017 w 351323"/>
              <a:gd name="connsiteY4" fmla="*/ 244971 h 244971"/>
              <a:gd name="connsiteX5" fmla="*/ 333307 w 351323"/>
              <a:gd name="connsiteY5" fmla="*/ 244971 h 244971"/>
              <a:gd name="connsiteX6" fmla="*/ 351323 w 351323"/>
              <a:gd name="connsiteY6" fmla="*/ 226825 h 244971"/>
              <a:gd name="connsiteX7" fmla="*/ 351323 w 351323"/>
              <a:gd name="connsiteY7" fmla="*/ 18146 h 244971"/>
              <a:gd name="connsiteX8" fmla="*/ 333307 w 351323"/>
              <a:gd name="connsiteY8" fmla="*/ 0 h 244971"/>
              <a:gd name="connsiteX9" fmla="*/ 18017 w 351323"/>
              <a:gd name="connsiteY9" fmla="*/ 9073 h 244971"/>
              <a:gd name="connsiteX10" fmla="*/ 333307 w 351323"/>
              <a:gd name="connsiteY10" fmla="*/ 9073 h 244971"/>
              <a:gd name="connsiteX11" fmla="*/ 342315 w 351323"/>
              <a:gd name="connsiteY11" fmla="*/ 18146 h 244971"/>
              <a:gd name="connsiteX12" fmla="*/ 342315 w 351323"/>
              <a:gd name="connsiteY12" fmla="*/ 95267 h 244971"/>
              <a:gd name="connsiteX13" fmla="*/ 9008 w 351323"/>
              <a:gd name="connsiteY13" fmla="*/ 95267 h 244971"/>
              <a:gd name="connsiteX14" fmla="*/ 9008 w 351323"/>
              <a:gd name="connsiteY14" fmla="*/ 18146 h 244971"/>
              <a:gd name="connsiteX15" fmla="*/ 18017 w 351323"/>
              <a:gd name="connsiteY15" fmla="*/ 9073 h 244971"/>
              <a:gd name="connsiteX16" fmla="*/ 342315 w 351323"/>
              <a:gd name="connsiteY16" fmla="*/ 104340 h 244971"/>
              <a:gd name="connsiteX17" fmla="*/ 342315 w 351323"/>
              <a:gd name="connsiteY17" fmla="*/ 140632 h 244971"/>
              <a:gd name="connsiteX18" fmla="*/ 9008 w 351323"/>
              <a:gd name="connsiteY18" fmla="*/ 140632 h 244971"/>
              <a:gd name="connsiteX19" fmla="*/ 9008 w 351323"/>
              <a:gd name="connsiteY19" fmla="*/ 104340 h 244971"/>
              <a:gd name="connsiteX20" fmla="*/ 333307 w 351323"/>
              <a:gd name="connsiteY20" fmla="*/ 235898 h 244971"/>
              <a:gd name="connsiteX21" fmla="*/ 18017 w 351323"/>
              <a:gd name="connsiteY21" fmla="*/ 235898 h 244971"/>
              <a:gd name="connsiteX22" fmla="*/ 9008 w 351323"/>
              <a:gd name="connsiteY22" fmla="*/ 226825 h 244971"/>
              <a:gd name="connsiteX23" fmla="*/ 9008 w 351323"/>
              <a:gd name="connsiteY23" fmla="*/ 149705 h 244971"/>
              <a:gd name="connsiteX24" fmla="*/ 342315 w 351323"/>
              <a:gd name="connsiteY24" fmla="*/ 149705 h 244971"/>
              <a:gd name="connsiteX25" fmla="*/ 342315 w 351323"/>
              <a:gd name="connsiteY25" fmla="*/ 226825 h 244971"/>
              <a:gd name="connsiteX26" fmla="*/ 333307 w 351323"/>
              <a:gd name="connsiteY26" fmla="*/ 235898 h 24497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Lst>
            <a:rect l="l" t="t" r="r" b="b"/>
            <a:pathLst>
              <a:path w="351323" h="244971">
                <a:moveTo>
                  <a:pt x="333307" y="0"/>
                </a:moveTo>
                <a:lnTo>
                  <a:pt x="18017" y="0"/>
                </a:lnTo>
                <a:cubicBezTo>
                  <a:pt x="8066" y="0"/>
                  <a:pt x="0" y="8124"/>
                  <a:pt x="0" y="18146"/>
                </a:cubicBezTo>
                <a:lnTo>
                  <a:pt x="0" y="226825"/>
                </a:lnTo>
                <a:cubicBezTo>
                  <a:pt x="0" y="236847"/>
                  <a:pt x="8066" y="244971"/>
                  <a:pt x="18017" y="244971"/>
                </a:cubicBezTo>
                <a:lnTo>
                  <a:pt x="333307" y="244971"/>
                </a:lnTo>
                <a:cubicBezTo>
                  <a:pt x="343257" y="244971"/>
                  <a:pt x="351323" y="236847"/>
                  <a:pt x="351323" y="226825"/>
                </a:cubicBezTo>
                <a:lnTo>
                  <a:pt x="351323" y="18146"/>
                </a:lnTo>
                <a:cubicBezTo>
                  <a:pt x="351323" y="8124"/>
                  <a:pt x="343257" y="0"/>
                  <a:pt x="333307" y="0"/>
                </a:cubicBezTo>
                <a:close/>
                <a:moveTo>
                  <a:pt x="18017" y="9073"/>
                </a:moveTo>
                <a:lnTo>
                  <a:pt x="333307" y="9073"/>
                </a:lnTo>
                <a:cubicBezTo>
                  <a:pt x="338282" y="9073"/>
                  <a:pt x="342315" y="13135"/>
                  <a:pt x="342315" y="18146"/>
                </a:cubicBezTo>
                <a:lnTo>
                  <a:pt x="342315" y="95267"/>
                </a:lnTo>
                <a:lnTo>
                  <a:pt x="9008" y="95267"/>
                </a:lnTo>
                <a:lnTo>
                  <a:pt x="9008" y="18146"/>
                </a:lnTo>
                <a:cubicBezTo>
                  <a:pt x="9008" y="13135"/>
                  <a:pt x="13041" y="9073"/>
                  <a:pt x="18017" y="9073"/>
                </a:cubicBezTo>
                <a:close/>
                <a:moveTo>
                  <a:pt x="342315" y="104340"/>
                </a:moveTo>
                <a:lnTo>
                  <a:pt x="342315" y="140632"/>
                </a:lnTo>
                <a:lnTo>
                  <a:pt x="9008" y="140632"/>
                </a:lnTo>
                <a:lnTo>
                  <a:pt x="9008" y="104340"/>
                </a:lnTo>
                <a:close/>
                <a:moveTo>
                  <a:pt x="333307" y="235898"/>
                </a:moveTo>
                <a:lnTo>
                  <a:pt x="18017" y="235898"/>
                </a:lnTo>
                <a:cubicBezTo>
                  <a:pt x="13041" y="235898"/>
                  <a:pt x="9008" y="231836"/>
                  <a:pt x="9008" y="226825"/>
                </a:cubicBezTo>
                <a:lnTo>
                  <a:pt x="9008" y="149705"/>
                </a:lnTo>
                <a:lnTo>
                  <a:pt x="342315" y="149705"/>
                </a:lnTo>
                <a:lnTo>
                  <a:pt x="342315" y="226825"/>
                </a:lnTo>
                <a:cubicBezTo>
                  <a:pt x="342315" y="231836"/>
                  <a:pt x="338282" y="235898"/>
                  <a:pt x="333307" y="235898"/>
                </a:cubicBezTo>
                <a:close/>
              </a:path>
            </a:pathLst>
          </a:custGeom>
          <a:solidFill>
            <a:schemeClr val="bg1">
              <a:lumMod val="65000"/>
            </a:schemeClr>
          </a:solidFill>
          <a:ln w="4465" cap="flat">
            <a:solidFill>
              <a:schemeClr val="bg1">
                <a:lumMod val="65000"/>
              </a:schemeClr>
            </a:solidFill>
            <a:prstDash val="solid"/>
            <a:miter/>
          </a:ln>
        </xdr:spPr>
        <xdr:txBody>
          <a:bodyPr rtlCol="0" anchor="ctr"/>
          <a:lstStyle/>
          <a:p>
            <a:endParaRPr lang="ru-RU"/>
          </a:p>
        </xdr:txBody>
      </xdr:sp>
      <xdr:sp macro="" textlink="">
        <xdr:nvSpPr>
          <xdr:cNvPr id="24625" name="Freeform: Shape 24624">
            <a:extLst>
              <a:ext uri="{FF2B5EF4-FFF2-40B4-BE49-F238E27FC236}">
                <a16:creationId xmlns:a16="http://schemas.microsoft.com/office/drawing/2014/main" id="{00000000-0008-0000-0100-000031600000}"/>
              </a:ext>
            </a:extLst>
          </xdr:cNvPr>
          <xdr:cNvSpPr/>
        </xdr:nvSpPr>
        <xdr:spPr>
          <a:xfrm>
            <a:off x="6544670" y="5310462"/>
            <a:ext cx="72066" cy="9073"/>
          </a:xfrm>
          <a:custGeom>
            <a:avLst/>
            <a:gdLst>
              <a:gd name="connsiteX0" fmla="*/ 0 w 72066"/>
              <a:gd name="connsiteY0" fmla="*/ 0 h 9073"/>
              <a:gd name="connsiteX1" fmla="*/ 72066 w 72066"/>
              <a:gd name="connsiteY1" fmla="*/ 0 h 9073"/>
              <a:gd name="connsiteX2" fmla="*/ 72066 w 72066"/>
              <a:gd name="connsiteY2" fmla="*/ 9073 h 9073"/>
              <a:gd name="connsiteX3" fmla="*/ 0 w 72066"/>
              <a:gd name="connsiteY3" fmla="*/ 9073 h 9073"/>
            </a:gdLst>
            <a:ahLst/>
            <a:cxnLst>
              <a:cxn ang="0">
                <a:pos x="connsiteX0" y="connsiteY0"/>
              </a:cxn>
              <a:cxn ang="0">
                <a:pos x="connsiteX1" y="connsiteY1"/>
              </a:cxn>
              <a:cxn ang="0">
                <a:pos x="connsiteX2" y="connsiteY2"/>
              </a:cxn>
              <a:cxn ang="0">
                <a:pos x="connsiteX3" y="connsiteY3"/>
              </a:cxn>
            </a:cxnLst>
            <a:rect l="l" t="t" r="r" b="b"/>
            <a:pathLst>
              <a:path w="72066" h="9073">
                <a:moveTo>
                  <a:pt x="0" y="0"/>
                </a:moveTo>
                <a:lnTo>
                  <a:pt x="72066" y="0"/>
                </a:lnTo>
                <a:lnTo>
                  <a:pt x="72066" y="9073"/>
                </a:lnTo>
                <a:lnTo>
                  <a:pt x="0" y="9073"/>
                </a:lnTo>
                <a:close/>
              </a:path>
            </a:pathLst>
          </a:custGeom>
          <a:solidFill>
            <a:schemeClr val="bg1">
              <a:lumMod val="65000"/>
            </a:schemeClr>
          </a:solidFill>
          <a:ln w="4465" cap="flat">
            <a:solidFill>
              <a:schemeClr val="bg1">
                <a:lumMod val="65000"/>
              </a:schemeClr>
            </a:solidFill>
            <a:prstDash val="solid"/>
            <a:miter/>
          </a:ln>
        </xdr:spPr>
        <xdr:txBody>
          <a:bodyPr rtlCol="0" anchor="ctr"/>
          <a:lstStyle/>
          <a:p>
            <a:endParaRPr lang="ru-RU"/>
          </a:p>
        </xdr:txBody>
      </xdr:sp>
      <xdr:sp macro="" textlink="">
        <xdr:nvSpPr>
          <xdr:cNvPr id="24626" name="Freeform: Shape 24625">
            <a:extLst>
              <a:ext uri="{FF2B5EF4-FFF2-40B4-BE49-F238E27FC236}">
                <a16:creationId xmlns:a16="http://schemas.microsoft.com/office/drawing/2014/main" id="{00000000-0008-0000-0100-000032600000}"/>
              </a:ext>
            </a:extLst>
          </xdr:cNvPr>
          <xdr:cNvSpPr/>
        </xdr:nvSpPr>
        <xdr:spPr>
          <a:xfrm>
            <a:off x="6634753" y="5310462"/>
            <a:ext cx="36033" cy="9073"/>
          </a:xfrm>
          <a:custGeom>
            <a:avLst/>
            <a:gdLst>
              <a:gd name="connsiteX0" fmla="*/ 0 w 36033"/>
              <a:gd name="connsiteY0" fmla="*/ 0 h 9073"/>
              <a:gd name="connsiteX1" fmla="*/ 36033 w 36033"/>
              <a:gd name="connsiteY1" fmla="*/ 0 h 9073"/>
              <a:gd name="connsiteX2" fmla="*/ 36033 w 36033"/>
              <a:gd name="connsiteY2" fmla="*/ 9073 h 9073"/>
              <a:gd name="connsiteX3" fmla="*/ 0 w 36033"/>
              <a:gd name="connsiteY3" fmla="*/ 9073 h 9073"/>
            </a:gdLst>
            <a:ahLst/>
            <a:cxnLst>
              <a:cxn ang="0">
                <a:pos x="connsiteX0" y="connsiteY0"/>
              </a:cxn>
              <a:cxn ang="0">
                <a:pos x="connsiteX1" y="connsiteY1"/>
              </a:cxn>
              <a:cxn ang="0">
                <a:pos x="connsiteX2" y="connsiteY2"/>
              </a:cxn>
              <a:cxn ang="0">
                <a:pos x="connsiteX3" y="connsiteY3"/>
              </a:cxn>
            </a:cxnLst>
            <a:rect l="l" t="t" r="r" b="b"/>
            <a:pathLst>
              <a:path w="36033" h="9073">
                <a:moveTo>
                  <a:pt x="0" y="0"/>
                </a:moveTo>
                <a:lnTo>
                  <a:pt x="36033" y="0"/>
                </a:lnTo>
                <a:lnTo>
                  <a:pt x="36033" y="9073"/>
                </a:lnTo>
                <a:lnTo>
                  <a:pt x="0" y="9073"/>
                </a:lnTo>
                <a:close/>
              </a:path>
            </a:pathLst>
          </a:custGeom>
          <a:solidFill>
            <a:schemeClr val="bg1">
              <a:lumMod val="65000"/>
            </a:schemeClr>
          </a:solidFill>
          <a:ln w="4465" cap="flat">
            <a:solidFill>
              <a:schemeClr val="bg1">
                <a:lumMod val="65000"/>
              </a:schemeClr>
            </a:solidFill>
            <a:prstDash val="solid"/>
            <a:miter/>
          </a:ln>
        </xdr:spPr>
        <xdr:txBody>
          <a:bodyPr rtlCol="0" anchor="ctr"/>
          <a:lstStyle/>
          <a:p>
            <a:endParaRPr lang="ru-RU"/>
          </a:p>
        </xdr:txBody>
      </xdr:sp>
    </xdr:grpSp>
    <xdr:clientData/>
  </xdr:twoCellAnchor>
  <xdr:twoCellAnchor>
    <xdr:from>
      <xdr:col>17</xdr:col>
      <xdr:colOff>98614</xdr:colOff>
      <xdr:row>36</xdr:row>
      <xdr:rowOff>89643</xdr:rowOff>
    </xdr:from>
    <xdr:to>
      <xdr:col>19</xdr:col>
      <xdr:colOff>143438</xdr:colOff>
      <xdr:row>38</xdr:row>
      <xdr:rowOff>44820</xdr:rowOff>
    </xdr:to>
    <xdr:sp macro="" textlink="ProcessingA!A25">
      <xdr:nvSpPr>
        <xdr:cNvPr id="24627" name="TextBox 24626">
          <a:extLst>
            <a:ext uri="{FF2B5EF4-FFF2-40B4-BE49-F238E27FC236}">
              <a16:creationId xmlns:a16="http://schemas.microsoft.com/office/drawing/2014/main" id="{00000000-0008-0000-0100-000033600000}"/>
            </a:ext>
          </a:extLst>
        </xdr:cNvPr>
        <xdr:cNvSpPr txBox="1"/>
      </xdr:nvSpPr>
      <xdr:spPr>
        <a:xfrm>
          <a:off x="10461814" y="6673323"/>
          <a:ext cx="1264024" cy="320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469288E-08CA-431D-BF00-FA288BC232B9}" type="TxLink">
            <a:rPr lang="en-US" sz="1400" b="0" i="0" u="none" strike="noStrike">
              <a:solidFill>
                <a:srgbClr val="000000"/>
              </a:solidFill>
              <a:latin typeface="Calibri"/>
              <a:cs typeface="Calibri"/>
            </a:rPr>
            <a:pPr/>
            <a:t>Cash</a:t>
          </a:fld>
          <a:endParaRPr lang="ru-RU" sz="2400" b="0"/>
        </a:p>
      </xdr:txBody>
    </xdr:sp>
    <xdr:clientData/>
  </xdr:twoCellAnchor>
  <xdr:twoCellAnchor>
    <xdr:from>
      <xdr:col>19</xdr:col>
      <xdr:colOff>564776</xdr:colOff>
      <xdr:row>36</xdr:row>
      <xdr:rowOff>89643</xdr:rowOff>
    </xdr:from>
    <xdr:to>
      <xdr:col>22</xdr:col>
      <xdr:colOff>0</xdr:colOff>
      <xdr:row>38</xdr:row>
      <xdr:rowOff>44820</xdr:rowOff>
    </xdr:to>
    <xdr:sp macro="" textlink="ProcessingA!A26">
      <xdr:nvSpPr>
        <xdr:cNvPr id="24628" name="TextBox 24627">
          <a:extLst>
            <a:ext uri="{FF2B5EF4-FFF2-40B4-BE49-F238E27FC236}">
              <a16:creationId xmlns:a16="http://schemas.microsoft.com/office/drawing/2014/main" id="{00000000-0008-0000-0100-000034600000}"/>
            </a:ext>
          </a:extLst>
        </xdr:cNvPr>
        <xdr:cNvSpPr txBox="1"/>
      </xdr:nvSpPr>
      <xdr:spPr>
        <a:xfrm>
          <a:off x="12147176" y="6673323"/>
          <a:ext cx="1264024" cy="320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9D45C50-7D93-4F51-9005-628201126CF5}" type="TxLink">
            <a:rPr lang="en-US" sz="1400" b="0" i="0" u="none" strike="noStrike">
              <a:solidFill>
                <a:srgbClr val="000000"/>
              </a:solidFill>
              <a:latin typeface="Calibri"/>
              <a:ea typeface="+mn-ea"/>
              <a:cs typeface="Calibri"/>
            </a:rPr>
            <a:pPr marL="0" indent="0"/>
            <a:t>Bitcoin</a:t>
          </a:fld>
          <a:endParaRPr lang="ru-RU" sz="1400" b="0" i="0" u="none" strike="noStrike">
            <a:solidFill>
              <a:srgbClr val="000000"/>
            </a:solidFill>
            <a:latin typeface="Calibri"/>
            <a:ea typeface="+mn-ea"/>
            <a:cs typeface="Calibri"/>
          </a:endParaRPr>
        </a:p>
      </xdr:txBody>
    </xdr:sp>
    <xdr:clientData/>
  </xdr:twoCellAnchor>
  <xdr:twoCellAnchor>
    <xdr:from>
      <xdr:col>19</xdr:col>
      <xdr:colOff>564776</xdr:colOff>
      <xdr:row>37</xdr:row>
      <xdr:rowOff>143433</xdr:rowOff>
    </xdr:from>
    <xdr:to>
      <xdr:col>22</xdr:col>
      <xdr:colOff>251012</xdr:colOff>
      <xdr:row>39</xdr:row>
      <xdr:rowOff>98610</xdr:rowOff>
    </xdr:to>
    <xdr:sp macro="" textlink="ProcessingA!A24">
      <xdr:nvSpPr>
        <xdr:cNvPr id="24629" name="TextBox 24628">
          <a:extLst>
            <a:ext uri="{FF2B5EF4-FFF2-40B4-BE49-F238E27FC236}">
              <a16:creationId xmlns:a16="http://schemas.microsoft.com/office/drawing/2014/main" id="{00000000-0008-0000-0100-000035600000}"/>
            </a:ext>
          </a:extLst>
        </xdr:cNvPr>
        <xdr:cNvSpPr txBox="1"/>
      </xdr:nvSpPr>
      <xdr:spPr>
        <a:xfrm>
          <a:off x="12147176" y="6909993"/>
          <a:ext cx="1515036" cy="320937"/>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0" i="0" u="none" strike="noStrike">
              <a:solidFill>
                <a:schemeClr val="bg1">
                  <a:lumMod val="50000"/>
                </a:schemeClr>
              </a:solidFill>
              <a:latin typeface="Calibri"/>
              <a:ea typeface="+mn-ea"/>
              <a:cs typeface="Calibri"/>
            </a:rPr>
            <a:t>16tcPd9XbUaB....kXQd</a:t>
          </a:r>
          <a:endParaRPr lang="ru-RU" sz="1100" b="0" i="0" u="none" strike="noStrike">
            <a:solidFill>
              <a:schemeClr val="bg1">
                <a:lumMod val="50000"/>
              </a:schemeClr>
            </a:solidFill>
            <a:latin typeface="Calibri"/>
            <a:ea typeface="+mn-ea"/>
            <a:cs typeface="Calibri"/>
          </a:endParaRPr>
        </a:p>
      </xdr:txBody>
    </xdr:sp>
    <xdr:clientData/>
  </xdr:twoCellAnchor>
  <xdr:twoCellAnchor>
    <xdr:from>
      <xdr:col>20</xdr:col>
      <xdr:colOff>283096</xdr:colOff>
      <xdr:row>34</xdr:row>
      <xdr:rowOff>149571</xdr:rowOff>
    </xdr:from>
    <xdr:to>
      <xdr:col>21</xdr:col>
      <xdr:colOff>0</xdr:colOff>
      <xdr:row>36</xdr:row>
      <xdr:rowOff>116327</xdr:rowOff>
    </xdr:to>
    <xdr:grpSp>
      <xdr:nvGrpSpPr>
        <xdr:cNvPr id="24630" name="Group 24629">
          <a:extLst>
            <a:ext uri="{FF2B5EF4-FFF2-40B4-BE49-F238E27FC236}">
              <a16:creationId xmlns:a16="http://schemas.microsoft.com/office/drawing/2014/main" id="{00000000-0008-0000-0100-000036600000}"/>
            </a:ext>
          </a:extLst>
        </xdr:cNvPr>
        <xdr:cNvGrpSpPr/>
      </xdr:nvGrpSpPr>
      <xdr:grpSpPr>
        <a:xfrm>
          <a:off x="8178263" y="6996988"/>
          <a:ext cx="309570" cy="347756"/>
          <a:chOff x="8382000" y="6302189"/>
          <a:chExt cx="367550" cy="367550"/>
        </a:xfrm>
      </xdr:grpSpPr>
      <xdr:sp macro="" textlink="">
        <xdr:nvSpPr>
          <xdr:cNvPr id="24631" name="Oval 24630">
            <a:extLst>
              <a:ext uri="{FF2B5EF4-FFF2-40B4-BE49-F238E27FC236}">
                <a16:creationId xmlns:a16="http://schemas.microsoft.com/office/drawing/2014/main" id="{00000000-0008-0000-0100-000037600000}"/>
              </a:ext>
            </a:extLst>
          </xdr:cNvPr>
          <xdr:cNvSpPr/>
        </xdr:nvSpPr>
        <xdr:spPr>
          <a:xfrm>
            <a:off x="8399927" y="6320116"/>
            <a:ext cx="349623" cy="349623"/>
          </a:xfrm>
          <a:prstGeom prst="ellipse">
            <a:avLst/>
          </a:prstGeom>
          <a:no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4632" name="Oval 24631">
            <a:extLst>
              <a:ext uri="{FF2B5EF4-FFF2-40B4-BE49-F238E27FC236}">
                <a16:creationId xmlns:a16="http://schemas.microsoft.com/office/drawing/2014/main" id="{00000000-0008-0000-0100-000038600000}"/>
              </a:ext>
            </a:extLst>
          </xdr:cNvPr>
          <xdr:cNvSpPr/>
        </xdr:nvSpPr>
        <xdr:spPr>
          <a:xfrm>
            <a:off x="8382000" y="6302189"/>
            <a:ext cx="349623" cy="349623"/>
          </a:xfrm>
          <a:prstGeom prst="ellipse">
            <a:avLst/>
          </a:prstGeom>
          <a:solidFill>
            <a:schemeClr val="bg1"/>
          </a:solid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4633" name="Graphic 1090" descr="Bitcoin with solid fill">
            <a:extLst>
              <a:ext uri="{FF2B5EF4-FFF2-40B4-BE49-F238E27FC236}">
                <a16:creationId xmlns:a16="http://schemas.microsoft.com/office/drawing/2014/main" id="{00000000-0008-0000-0100-000039600000}"/>
              </a:ext>
            </a:extLst>
          </xdr:cNvPr>
          <xdr:cNvSpPr/>
        </xdr:nvSpPr>
        <xdr:spPr>
          <a:xfrm>
            <a:off x="8504424" y="6378995"/>
            <a:ext cx="122705" cy="196010"/>
          </a:xfrm>
          <a:custGeom>
            <a:avLst/>
            <a:gdLst>
              <a:gd name="connsiteX0" fmla="*/ 381762 w 512798"/>
              <a:gd name="connsiteY0" fmla="*/ 361950 h 819150"/>
              <a:gd name="connsiteX1" fmla="*/ 381029 w 512798"/>
              <a:gd name="connsiteY1" fmla="*/ 132955 h 819150"/>
              <a:gd name="connsiteX2" fmla="*/ 304800 w 512798"/>
              <a:gd name="connsiteY2" fmla="*/ 90392 h 819150"/>
              <a:gd name="connsiteX3" fmla="*/ 304800 w 512798"/>
              <a:gd name="connsiteY3" fmla="*/ 0 h 819150"/>
              <a:gd name="connsiteX4" fmla="*/ 247650 w 512798"/>
              <a:gd name="connsiteY4" fmla="*/ 0 h 819150"/>
              <a:gd name="connsiteX5" fmla="*/ 247650 w 512798"/>
              <a:gd name="connsiteY5" fmla="*/ 85725 h 819150"/>
              <a:gd name="connsiteX6" fmla="*/ 190500 w 512798"/>
              <a:gd name="connsiteY6" fmla="*/ 85725 h 819150"/>
              <a:gd name="connsiteX7" fmla="*/ 190500 w 512798"/>
              <a:gd name="connsiteY7" fmla="*/ 0 h 819150"/>
              <a:gd name="connsiteX8" fmla="*/ 133350 w 512798"/>
              <a:gd name="connsiteY8" fmla="*/ 0 h 819150"/>
              <a:gd name="connsiteX9" fmla="*/ 133350 w 512798"/>
              <a:gd name="connsiteY9" fmla="*/ 85725 h 819150"/>
              <a:gd name="connsiteX10" fmla="*/ 0 w 512798"/>
              <a:gd name="connsiteY10" fmla="*/ 85725 h 819150"/>
              <a:gd name="connsiteX11" fmla="*/ 0 w 512798"/>
              <a:gd name="connsiteY11" fmla="*/ 142875 h 819150"/>
              <a:gd name="connsiteX12" fmla="*/ 57150 w 512798"/>
              <a:gd name="connsiteY12" fmla="*/ 142875 h 819150"/>
              <a:gd name="connsiteX13" fmla="*/ 57150 w 512798"/>
              <a:gd name="connsiteY13" fmla="*/ 676275 h 819150"/>
              <a:gd name="connsiteX14" fmla="*/ 0 w 512798"/>
              <a:gd name="connsiteY14" fmla="*/ 676275 h 819150"/>
              <a:gd name="connsiteX15" fmla="*/ 0 w 512798"/>
              <a:gd name="connsiteY15" fmla="*/ 733425 h 819150"/>
              <a:gd name="connsiteX16" fmla="*/ 133350 w 512798"/>
              <a:gd name="connsiteY16" fmla="*/ 733425 h 819150"/>
              <a:gd name="connsiteX17" fmla="*/ 133350 w 512798"/>
              <a:gd name="connsiteY17" fmla="*/ 819150 h 819150"/>
              <a:gd name="connsiteX18" fmla="*/ 190500 w 512798"/>
              <a:gd name="connsiteY18" fmla="*/ 819150 h 819150"/>
              <a:gd name="connsiteX19" fmla="*/ 190500 w 512798"/>
              <a:gd name="connsiteY19" fmla="*/ 733425 h 819150"/>
              <a:gd name="connsiteX20" fmla="*/ 247650 w 512798"/>
              <a:gd name="connsiteY20" fmla="*/ 733425 h 819150"/>
              <a:gd name="connsiteX21" fmla="*/ 247650 w 512798"/>
              <a:gd name="connsiteY21" fmla="*/ 819150 h 819150"/>
              <a:gd name="connsiteX22" fmla="*/ 304800 w 512798"/>
              <a:gd name="connsiteY22" fmla="*/ 819150 h 819150"/>
              <a:gd name="connsiteX23" fmla="*/ 304800 w 512798"/>
              <a:gd name="connsiteY23" fmla="*/ 733425 h 819150"/>
              <a:gd name="connsiteX24" fmla="*/ 323850 w 512798"/>
              <a:gd name="connsiteY24" fmla="*/ 733425 h 819150"/>
              <a:gd name="connsiteX25" fmla="*/ 512792 w 512798"/>
              <a:gd name="connsiteY25" fmla="*/ 541379 h 819150"/>
              <a:gd name="connsiteX26" fmla="*/ 381762 w 512798"/>
              <a:gd name="connsiteY26" fmla="*/ 361950 h 819150"/>
              <a:gd name="connsiteX27" fmla="*/ 266700 w 512798"/>
              <a:gd name="connsiteY27" fmla="*/ 142875 h 819150"/>
              <a:gd name="connsiteX28" fmla="*/ 371475 w 512798"/>
              <a:gd name="connsiteY28" fmla="*/ 247650 h 819150"/>
              <a:gd name="connsiteX29" fmla="*/ 266700 w 512798"/>
              <a:gd name="connsiteY29" fmla="*/ 352425 h 819150"/>
              <a:gd name="connsiteX30" fmla="*/ 114300 w 512798"/>
              <a:gd name="connsiteY30" fmla="*/ 352425 h 819150"/>
              <a:gd name="connsiteX31" fmla="*/ 114300 w 512798"/>
              <a:gd name="connsiteY31" fmla="*/ 142875 h 819150"/>
              <a:gd name="connsiteX32" fmla="*/ 323850 w 512798"/>
              <a:gd name="connsiteY32" fmla="*/ 676275 h 819150"/>
              <a:gd name="connsiteX33" fmla="*/ 114300 w 512798"/>
              <a:gd name="connsiteY33" fmla="*/ 676275 h 819150"/>
              <a:gd name="connsiteX34" fmla="*/ 114300 w 512798"/>
              <a:gd name="connsiteY34" fmla="*/ 409575 h 819150"/>
              <a:gd name="connsiteX35" fmla="*/ 323850 w 512798"/>
              <a:gd name="connsiteY35" fmla="*/ 409575 h 819150"/>
              <a:gd name="connsiteX36" fmla="*/ 457200 w 512798"/>
              <a:gd name="connsiteY36" fmla="*/ 542925 h 819150"/>
              <a:gd name="connsiteX37" fmla="*/ 323850 w 512798"/>
              <a:gd name="connsiteY37" fmla="*/ 676275 h 8191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Lst>
            <a:rect l="l" t="t" r="r" b="b"/>
            <a:pathLst>
              <a:path w="512798" h="819150">
                <a:moveTo>
                  <a:pt x="381762" y="361950"/>
                </a:moveTo>
                <a:cubicBezTo>
                  <a:pt x="444795" y="298513"/>
                  <a:pt x="444467" y="195987"/>
                  <a:pt x="381029" y="132955"/>
                </a:cubicBezTo>
                <a:cubicBezTo>
                  <a:pt x="359995" y="112055"/>
                  <a:pt x="333627" y="97333"/>
                  <a:pt x="304800" y="90392"/>
                </a:cubicBezTo>
                <a:lnTo>
                  <a:pt x="304800" y="0"/>
                </a:lnTo>
                <a:lnTo>
                  <a:pt x="247650" y="0"/>
                </a:lnTo>
                <a:lnTo>
                  <a:pt x="247650" y="85725"/>
                </a:lnTo>
                <a:lnTo>
                  <a:pt x="190500" y="85725"/>
                </a:lnTo>
                <a:lnTo>
                  <a:pt x="190500" y="0"/>
                </a:lnTo>
                <a:lnTo>
                  <a:pt x="133350" y="0"/>
                </a:lnTo>
                <a:lnTo>
                  <a:pt x="133350" y="85725"/>
                </a:lnTo>
                <a:lnTo>
                  <a:pt x="0" y="85725"/>
                </a:lnTo>
                <a:lnTo>
                  <a:pt x="0" y="142875"/>
                </a:lnTo>
                <a:lnTo>
                  <a:pt x="57150" y="142875"/>
                </a:lnTo>
                <a:lnTo>
                  <a:pt x="57150" y="676275"/>
                </a:lnTo>
                <a:lnTo>
                  <a:pt x="0" y="676275"/>
                </a:lnTo>
                <a:lnTo>
                  <a:pt x="0" y="733425"/>
                </a:lnTo>
                <a:lnTo>
                  <a:pt x="133350" y="733425"/>
                </a:lnTo>
                <a:lnTo>
                  <a:pt x="133350" y="819150"/>
                </a:lnTo>
                <a:lnTo>
                  <a:pt x="190500" y="819150"/>
                </a:lnTo>
                <a:lnTo>
                  <a:pt x="190500" y="733425"/>
                </a:lnTo>
                <a:lnTo>
                  <a:pt x="247650" y="733425"/>
                </a:lnTo>
                <a:lnTo>
                  <a:pt x="247650" y="819150"/>
                </a:lnTo>
                <a:lnTo>
                  <a:pt x="304800" y="819150"/>
                </a:lnTo>
                <a:lnTo>
                  <a:pt x="304800" y="733425"/>
                </a:lnTo>
                <a:lnTo>
                  <a:pt x="323850" y="733425"/>
                </a:lnTo>
                <a:cubicBezTo>
                  <a:pt x="429057" y="732568"/>
                  <a:pt x="513649" y="646586"/>
                  <a:pt x="512792" y="541379"/>
                </a:cubicBezTo>
                <a:cubicBezTo>
                  <a:pt x="512125" y="459655"/>
                  <a:pt x="459405" y="387461"/>
                  <a:pt x="381762" y="361950"/>
                </a:cubicBezTo>
                <a:close/>
                <a:moveTo>
                  <a:pt x="266700" y="142875"/>
                </a:moveTo>
                <a:cubicBezTo>
                  <a:pt x="324565" y="142875"/>
                  <a:pt x="371475" y="189785"/>
                  <a:pt x="371475" y="247650"/>
                </a:cubicBezTo>
                <a:cubicBezTo>
                  <a:pt x="371475" y="305515"/>
                  <a:pt x="324565" y="352425"/>
                  <a:pt x="266700" y="352425"/>
                </a:cubicBezTo>
                <a:lnTo>
                  <a:pt x="114300" y="352425"/>
                </a:lnTo>
                <a:lnTo>
                  <a:pt x="114300" y="142875"/>
                </a:lnTo>
                <a:close/>
                <a:moveTo>
                  <a:pt x="323850" y="676275"/>
                </a:moveTo>
                <a:lnTo>
                  <a:pt x="114300" y="676275"/>
                </a:lnTo>
                <a:lnTo>
                  <a:pt x="114300" y="409575"/>
                </a:lnTo>
                <a:lnTo>
                  <a:pt x="323850" y="409575"/>
                </a:lnTo>
                <a:cubicBezTo>
                  <a:pt x="397497" y="409575"/>
                  <a:pt x="457200" y="469278"/>
                  <a:pt x="457200" y="542925"/>
                </a:cubicBezTo>
                <a:cubicBezTo>
                  <a:pt x="457200" y="616572"/>
                  <a:pt x="397497" y="676275"/>
                  <a:pt x="323850" y="676275"/>
                </a:cubicBezTo>
                <a:close/>
              </a:path>
            </a:pathLst>
          </a:custGeom>
          <a:solidFill>
            <a:srgbClr val="000000"/>
          </a:solidFill>
          <a:ln w="9525" cap="flat">
            <a:solidFill>
              <a:schemeClr val="bg1">
                <a:lumMod val="75000"/>
              </a:schemeClr>
            </a:solidFill>
            <a:prstDash val="solid"/>
            <a:miter/>
          </a:ln>
        </xdr:spPr>
        <xdr:txBody>
          <a:bodyPr rtlCol="0" anchor="ctr"/>
          <a:lstStyle/>
          <a:p>
            <a:endParaRPr lang="ru-RU"/>
          </a:p>
        </xdr:txBody>
      </xdr:sp>
    </xdr:grpSp>
    <xdr:clientData/>
  </xdr:twoCellAnchor>
  <xdr:twoCellAnchor>
    <xdr:from>
      <xdr:col>14</xdr:col>
      <xdr:colOff>104274</xdr:colOff>
      <xdr:row>0</xdr:row>
      <xdr:rowOff>96252</xdr:rowOff>
    </xdr:from>
    <xdr:to>
      <xdr:col>25</xdr:col>
      <xdr:colOff>288759</xdr:colOff>
      <xdr:row>1</xdr:row>
      <xdr:rowOff>152399</xdr:rowOff>
    </xdr:to>
    <xdr:sp macro="" textlink="">
      <xdr:nvSpPr>
        <xdr:cNvPr id="24634" name="TextBox 24633">
          <a:extLst>
            <a:ext uri="{FF2B5EF4-FFF2-40B4-BE49-F238E27FC236}">
              <a16:creationId xmlns:a16="http://schemas.microsoft.com/office/drawing/2014/main" id="{00000000-0008-0000-0100-00003A600000}"/>
            </a:ext>
          </a:extLst>
        </xdr:cNvPr>
        <xdr:cNvSpPr txBox="1"/>
      </xdr:nvSpPr>
      <xdr:spPr>
        <a:xfrm>
          <a:off x="8638674" y="96252"/>
          <a:ext cx="6890085" cy="239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0" i="0">
              <a:solidFill>
                <a:srgbClr val="C00000"/>
              </a:solidFill>
            </a:rPr>
            <a:t>Sales Calendar Dashboard Excel</a:t>
          </a:r>
          <a:endParaRPr lang="ru-RU" sz="4000" b="0" i="0">
            <a:solidFill>
              <a:srgbClr val="C00000"/>
            </a:solidFill>
          </a:endParaRPr>
        </a:p>
      </xdr:txBody>
    </xdr:sp>
    <xdr:clientData/>
  </xdr:twoCellAnchor>
  <xdr:twoCellAnchor>
    <xdr:from>
      <xdr:col>17</xdr:col>
      <xdr:colOff>272714</xdr:colOff>
      <xdr:row>13</xdr:row>
      <xdr:rowOff>104276</xdr:rowOff>
    </xdr:from>
    <xdr:to>
      <xdr:col>19</xdr:col>
      <xdr:colOff>593557</xdr:colOff>
      <xdr:row>15</xdr:row>
      <xdr:rowOff>16042</xdr:rowOff>
    </xdr:to>
    <xdr:sp macro="" textlink="ProcessingA!K35">
      <xdr:nvSpPr>
        <xdr:cNvPr id="24635" name="TextBox 24634">
          <a:extLst>
            <a:ext uri="{FF2B5EF4-FFF2-40B4-BE49-F238E27FC236}">
              <a16:creationId xmlns:a16="http://schemas.microsoft.com/office/drawing/2014/main" id="{00000000-0008-0000-0100-00003B600000}"/>
            </a:ext>
          </a:extLst>
        </xdr:cNvPr>
        <xdr:cNvSpPr txBox="1"/>
      </xdr:nvSpPr>
      <xdr:spPr>
        <a:xfrm rot="5400000">
          <a:off x="11267173" y="1850457"/>
          <a:ext cx="277526" cy="1540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0548372-E7F9-4EEA-A859-7093716655CF}" type="TxLink">
            <a:rPr lang="en-US" sz="19000" b="0" i="0" u="none" strike="noStrike">
              <a:solidFill>
                <a:schemeClr val="bg1"/>
              </a:solidFill>
              <a:latin typeface="Calibri"/>
              <a:cs typeface="Calibri"/>
            </a:rPr>
            <a:pPr algn="ctr"/>
            <a:t> </a:t>
          </a:fld>
          <a:endParaRPr lang="ru-RU" sz="19000">
            <a:solidFill>
              <a:schemeClr val="bg1"/>
            </a:solidFill>
          </a:endParaRPr>
        </a:p>
      </xdr:txBody>
    </xdr:sp>
    <xdr:clientData/>
  </xdr:twoCellAnchor>
  <xdr:twoCellAnchor>
    <xdr:from>
      <xdr:col>19</xdr:col>
      <xdr:colOff>304798</xdr:colOff>
      <xdr:row>13</xdr:row>
      <xdr:rowOff>104276</xdr:rowOff>
    </xdr:from>
    <xdr:to>
      <xdr:col>22</xdr:col>
      <xdr:colOff>16041</xdr:colOff>
      <xdr:row>15</xdr:row>
      <xdr:rowOff>16042</xdr:rowOff>
    </xdr:to>
    <xdr:sp macro="" textlink="ProcessingA!K35">
      <xdr:nvSpPr>
        <xdr:cNvPr id="24636" name="TextBox 24635">
          <a:extLst>
            <a:ext uri="{FF2B5EF4-FFF2-40B4-BE49-F238E27FC236}">
              <a16:creationId xmlns:a16="http://schemas.microsoft.com/office/drawing/2014/main" id="{00000000-0008-0000-0100-00003C600000}"/>
            </a:ext>
          </a:extLst>
        </xdr:cNvPr>
        <xdr:cNvSpPr txBox="1"/>
      </xdr:nvSpPr>
      <xdr:spPr>
        <a:xfrm rot="5400000">
          <a:off x="12518457" y="1850457"/>
          <a:ext cx="277526" cy="1540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7EC8CB-2D35-4163-BEE1-9813E9E52F2F}" type="TxLink">
            <a:rPr lang="en-US" sz="19000" b="0" i="0" u="none" strike="noStrike">
              <a:solidFill>
                <a:schemeClr val="bg1"/>
              </a:solidFill>
              <a:latin typeface="Calibri"/>
              <a:ea typeface="+mn-ea"/>
              <a:cs typeface="Calibri"/>
            </a:rPr>
            <a:pPr marL="0" indent="0" algn="ctr"/>
            <a:t> </a:t>
          </a:fld>
          <a:endParaRPr lang="ru-RU" sz="19000" b="0" i="0" u="none" strike="noStrike">
            <a:solidFill>
              <a:schemeClr val="bg1"/>
            </a:solidFill>
            <a:latin typeface="Calibri"/>
            <a:ea typeface="+mn-ea"/>
            <a:cs typeface="Calibri"/>
          </a:endParaRPr>
        </a:p>
      </xdr:txBody>
    </xdr:sp>
    <xdr:clientData/>
  </xdr:twoCellAnchor>
  <xdr:twoCellAnchor>
    <xdr:from>
      <xdr:col>28</xdr:col>
      <xdr:colOff>284046</xdr:colOff>
      <xdr:row>21</xdr:row>
      <xdr:rowOff>54729</xdr:rowOff>
    </xdr:from>
    <xdr:to>
      <xdr:col>30</xdr:col>
      <xdr:colOff>476046</xdr:colOff>
      <xdr:row>22</xdr:row>
      <xdr:rowOff>136990</xdr:rowOff>
    </xdr:to>
    <xdr:sp macro="" textlink="ProcessingA!E42">
      <xdr:nvSpPr>
        <xdr:cNvPr id="24637" name="TextBox 24636">
          <a:extLst>
            <a:ext uri="{FF2B5EF4-FFF2-40B4-BE49-F238E27FC236}">
              <a16:creationId xmlns:a16="http://schemas.microsoft.com/office/drawing/2014/main" id="{00000000-0008-0000-0100-00003D600000}"/>
            </a:ext>
          </a:extLst>
        </xdr:cNvPr>
        <xdr:cNvSpPr txBox="1"/>
      </xdr:nvSpPr>
      <xdr:spPr>
        <a:xfrm>
          <a:off x="17352846" y="3895209"/>
          <a:ext cx="1411200" cy="2651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81B82B2-F3BA-4F81-8FEB-D2FA4F068FF2}" type="TxLink">
            <a:rPr lang="en-US" sz="1100" b="0" i="0" u="none" strike="noStrike">
              <a:solidFill>
                <a:srgbClr val="000000"/>
              </a:solidFill>
              <a:latin typeface="Calibri"/>
              <a:ea typeface="+mn-ea"/>
              <a:cs typeface="Calibri"/>
            </a:rPr>
            <a:pPr marL="0" indent="0" algn="ctr"/>
            <a:t>SAINT AUGUSTINE</a:t>
          </a:fld>
          <a:endParaRPr lang="ru-RU" sz="1100" b="0" i="0" u="none" strike="noStrike">
            <a:solidFill>
              <a:srgbClr val="000000"/>
            </a:solidFill>
            <a:latin typeface="Calibri"/>
            <a:ea typeface="+mn-ea"/>
            <a:cs typeface="Calibri"/>
          </a:endParaRPr>
        </a:p>
      </xdr:txBody>
    </xdr:sp>
    <xdr:clientData/>
  </xdr:twoCellAnchor>
  <xdr:twoCellAnchor>
    <xdr:from>
      <xdr:col>28</xdr:col>
      <xdr:colOff>409209</xdr:colOff>
      <xdr:row>22</xdr:row>
      <xdr:rowOff>61396</xdr:rowOff>
    </xdr:from>
    <xdr:to>
      <xdr:col>30</xdr:col>
      <xdr:colOff>249472</xdr:colOff>
      <xdr:row>24</xdr:row>
      <xdr:rowOff>82969</xdr:rowOff>
    </xdr:to>
    <xdr:sp macro="" textlink="ProcessingA!G42">
      <xdr:nvSpPr>
        <xdr:cNvPr id="24638" name="TextBox 24637">
          <a:extLst>
            <a:ext uri="{FF2B5EF4-FFF2-40B4-BE49-F238E27FC236}">
              <a16:creationId xmlns:a16="http://schemas.microsoft.com/office/drawing/2014/main" id="{00000000-0008-0000-0100-00003E600000}"/>
            </a:ext>
          </a:extLst>
        </xdr:cNvPr>
        <xdr:cNvSpPr txBox="1"/>
      </xdr:nvSpPr>
      <xdr:spPr>
        <a:xfrm>
          <a:off x="17478009" y="4084756"/>
          <a:ext cx="1059463" cy="387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A873F56-0149-4D47-8D52-19EA4F7B79D6}" type="TxLink">
            <a:rPr lang="en-US" sz="1800" b="0" i="0" u="none" strike="noStrike">
              <a:solidFill>
                <a:srgbClr val="BF881B"/>
              </a:solidFill>
              <a:latin typeface="Calibri"/>
              <a:cs typeface="Calibri"/>
            </a:rPr>
            <a:pPr algn="ctr"/>
            <a:t> $1,741 </a:t>
          </a:fld>
          <a:endParaRPr lang="ru-RU" sz="1800" b="0">
            <a:solidFill>
              <a:srgbClr val="BF881B"/>
            </a:solidFill>
          </a:endParaRPr>
        </a:p>
      </xdr:txBody>
    </xdr:sp>
    <xdr:clientData/>
  </xdr:twoCellAnchor>
  <xdr:twoCellAnchor>
    <xdr:from>
      <xdr:col>23</xdr:col>
      <xdr:colOff>121260</xdr:colOff>
      <xdr:row>20</xdr:row>
      <xdr:rowOff>22645</xdr:rowOff>
    </xdr:from>
    <xdr:to>
      <xdr:col>25</xdr:col>
      <xdr:colOff>67469</xdr:colOff>
      <xdr:row>21</xdr:row>
      <xdr:rowOff>104906</xdr:rowOff>
    </xdr:to>
    <xdr:sp macro="" textlink="ProcessingA!D39">
      <xdr:nvSpPr>
        <xdr:cNvPr id="24639" name="TextBox 24638">
          <a:extLst>
            <a:ext uri="{FF2B5EF4-FFF2-40B4-BE49-F238E27FC236}">
              <a16:creationId xmlns:a16="http://schemas.microsoft.com/office/drawing/2014/main" id="{00000000-0008-0000-0100-00003F600000}"/>
            </a:ext>
          </a:extLst>
        </xdr:cNvPr>
        <xdr:cNvSpPr txBox="1"/>
      </xdr:nvSpPr>
      <xdr:spPr>
        <a:xfrm>
          <a:off x="14142060" y="3680245"/>
          <a:ext cx="1165409" cy="2651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F2755E3-7593-42CE-B666-B801CEAA0DA2}" type="TxLink">
            <a:rPr lang="en-US" sz="1100" b="1" i="0" u="none" strike="noStrike">
              <a:solidFill>
                <a:srgbClr val="000000"/>
              </a:solidFill>
              <a:latin typeface="Calibri"/>
              <a:cs typeface="Calibri"/>
            </a:rPr>
            <a:pPr algn="ctr"/>
            <a:t>Credit Card</a:t>
          </a:fld>
          <a:endParaRPr lang="ru-RU" sz="1800" b="0"/>
        </a:p>
      </xdr:txBody>
    </xdr:sp>
    <xdr:clientData/>
  </xdr:twoCellAnchor>
  <xdr:twoCellAnchor>
    <xdr:from>
      <xdr:col>25</xdr:col>
      <xdr:colOff>4406</xdr:colOff>
      <xdr:row>20</xdr:row>
      <xdr:rowOff>22645</xdr:rowOff>
    </xdr:from>
    <xdr:to>
      <xdr:col>26</xdr:col>
      <xdr:colOff>560215</xdr:colOff>
      <xdr:row>21</xdr:row>
      <xdr:rowOff>104906</xdr:rowOff>
    </xdr:to>
    <xdr:sp macro="" textlink="ProcessingA!D40">
      <xdr:nvSpPr>
        <xdr:cNvPr id="24640" name="TextBox 24639">
          <a:extLst>
            <a:ext uri="{FF2B5EF4-FFF2-40B4-BE49-F238E27FC236}">
              <a16:creationId xmlns:a16="http://schemas.microsoft.com/office/drawing/2014/main" id="{00000000-0008-0000-0100-000040600000}"/>
            </a:ext>
          </a:extLst>
        </xdr:cNvPr>
        <xdr:cNvSpPr txBox="1"/>
      </xdr:nvSpPr>
      <xdr:spPr>
        <a:xfrm>
          <a:off x="15244406" y="3680245"/>
          <a:ext cx="1165409" cy="2651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78AAA16-A0C8-4DDF-9FE2-D7B3A1EEA3C9}" type="TxLink">
            <a:rPr lang="en-US" sz="1100" b="1" i="0" u="none" strike="noStrike">
              <a:solidFill>
                <a:srgbClr val="000000"/>
              </a:solidFill>
              <a:latin typeface="Calibri"/>
              <a:cs typeface="Calibri"/>
            </a:rPr>
            <a:pPr algn="ctr"/>
            <a:t>Bank Account</a:t>
          </a:fld>
          <a:endParaRPr lang="ru-RU" sz="1800" b="0"/>
        </a:p>
      </xdr:txBody>
    </xdr:sp>
    <xdr:clientData/>
  </xdr:twoCellAnchor>
  <xdr:twoCellAnchor>
    <xdr:from>
      <xdr:col>26</xdr:col>
      <xdr:colOff>497152</xdr:colOff>
      <xdr:row>20</xdr:row>
      <xdr:rowOff>22645</xdr:rowOff>
    </xdr:from>
    <xdr:to>
      <xdr:col>28</xdr:col>
      <xdr:colOff>443361</xdr:colOff>
      <xdr:row>21</xdr:row>
      <xdr:rowOff>104906</xdr:rowOff>
    </xdr:to>
    <xdr:sp macro="" textlink="ProcessingA!D41">
      <xdr:nvSpPr>
        <xdr:cNvPr id="24641" name="TextBox 24640">
          <a:extLst>
            <a:ext uri="{FF2B5EF4-FFF2-40B4-BE49-F238E27FC236}">
              <a16:creationId xmlns:a16="http://schemas.microsoft.com/office/drawing/2014/main" id="{00000000-0008-0000-0100-000041600000}"/>
            </a:ext>
          </a:extLst>
        </xdr:cNvPr>
        <xdr:cNvSpPr txBox="1"/>
      </xdr:nvSpPr>
      <xdr:spPr>
        <a:xfrm>
          <a:off x="16346752" y="3680245"/>
          <a:ext cx="1165409" cy="2651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116A90A-F2A8-4745-9613-410D65233FC3}" type="TxLink">
            <a:rPr lang="en-US" sz="1100" b="1" i="0" u="none" strike="noStrike">
              <a:solidFill>
                <a:srgbClr val="000000"/>
              </a:solidFill>
              <a:latin typeface="Calibri"/>
              <a:cs typeface="Calibri"/>
            </a:rPr>
            <a:pPr algn="ctr"/>
            <a:t>Cash</a:t>
          </a:fld>
          <a:endParaRPr lang="ru-RU" sz="1800" b="0"/>
        </a:p>
      </xdr:txBody>
    </xdr:sp>
    <xdr:clientData/>
  </xdr:twoCellAnchor>
  <xdr:twoCellAnchor>
    <xdr:from>
      <xdr:col>28</xdr:col>
      <xdr:colOff>380299</xdr:colOff>
      <xdr:row>20</xdr:row>
      <xdr:rowOff>22645</xdr:rowOff>
    </xdr:from>
    <xdr:to>
      <xdr:col>30</xdr:col>
      <xdr:colOff>326508</xdr:colOff>
      <xdr:row>21</xdr:row>
      <xdr:rowOff>104906</xdr:rowOff>
    </xdr:to>
    <xdr:sp macro="" textlink="ProcessingA!D42">
      <xdr:nvSpPr>
        <xdr:cNvPr id="24642" name="TextBox 24641">
          <a:extLst>
            <a:ext uri="{FF2B5EF4-FFF2-40B4-BE49-F238E27FC236}">
              <a16:creationId xmlns:a16="http://schemas.microsoft.com/office/drawing/2014/main" id="{00000000-0008-0000-0100-000042600000}"/>
            </a:ext>
          </a:extLst>
        </xdr:cNvPr>
        <xdr:cNvSpPr txBox="1"/>
      </xdr:nvSpPr>
      <xdr:spPr>
        <a:xfrm>
          <a:off x="17449099" y="3680245"/>
          <a:ext cx="1165409" cy="2651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9E307EC-2533-42DB-B1D4-9903D7BB03FB}" type="TxLink">
            <a:rPr lang="en-US" sz="1100" b="1" i="0" u="none" strike="noStrike">
              <a:solidFill>
                <a:srgbClr val="000000"/>
              </a:solidFill>
              <a:latin typeface="Calibri"/>
              <a:ea typeface="+mn-ea"/>
              <a:cs typeface="Calibri"/>
            </a:rPr>
            <a:pPr marL="0" indent="0" algn="ctr"/>
            <a:t>Bitcoin</a:t>
          </a:fld>
          <a:endParaRPr lang="ru-RU" sz="1200" b="0" i="0" u="none" strike="noStrike">
            <a:solidFill>
              <a:srgbClr val="000000"/>
            </a:solidFill>
            <a:latin typeface="Calibri"/>
            <a:ea typeface="+mn-ea"/>
            <a:cs typeface="Calibri"/>
          </a:endParaRPr>
        </a:p>
      </xdr:txBody>
    </xdr:sp>
    <xdr:clientData/>
  </xdr:twoCellAnchor>
  <xdr:twoCellAnchor editAs="oneCell">
    <xdr:from>
      <xdr:col>1</xdr:col>
      <xdr:colOff>80211</xdr:colOff>
      <xdr:row>14</xdr:row>
      <xdr:rowOff>80210</xdr:rowOff>
    </xdr:from>
    <xdr:to>
      <xdr:col>3</xdr:col>
      <xdr:colOff>119179</xdr:colOff>
      <xdr:row>16</xdr:row>
      <xdr:rowOff>143242</xdr:rowOff>
    </xdr:to>
    <xdr:pic>
      <xdr:nvPicPr>
        <xdr:cNvPr id="24643" name="Picture 24642">
          <a:extLst>
            <a:ext uri="{FF2B5EF4-FFF2-40B4-BE49-F238E27FC236}">
              <a16:creationId xmlns:a16="http://schemas.microsoft.com/office/drawing/2014/main" id="{00000000-0008-0000-0100-000043600000}"/>
            </a:ext>
          </a:extLst>
        </xdr:cNvPr>
        <xdr:cNvPicPr>
          <a:picLocks noChangeAspect="1"/>
        </xdr:cNvPicPr>
      </xdr:nvPicPr>
      <xdr:blipFill>
        <a:blip xmlns:r="http://schemas.openxmlformats.org/officeDocument/2006/relationships" r:embed="rId15"/>
        <a:stretch>
          <a:fillRect/>
        </a:stretch>
      </xdr:blipFill>
      <xdr:spPr>
        <a:xfrm>
          <a:off x="449179" y="3080084"/>
          <a:ext cx="432000" cy="432000"/>
        </a:xfrm>
        <a:prstGeom prst="rect">
          <a:avLst/>
        </a:prstGeom>
      </xdr:spPr>
    </xdr:pic>
    <xdr:clientData/>
  </xdr:twoCellAnchor>
  <xdr:twoCellAnchor editAs="oneCell">
    <xdr:from>
      <xdr:col>4</xdr:col>
      <xdr:colOff>49887</xdr:colOff>
      <xdr:row>14</xdr:row>
      <xdr:rowOff>80210</xdr:rowOff>
    </xdr:from>
    <xdr:to>
      <xdr:col>6</xdr:col>
      <xdr:colOff>104897</xdr:colOff>
      <xdr:row>16</xdr:row>
      <xdr:rowOff>143242</xdr:rowOff>
    </xdr:to>
    <xdr:pic>
      <xdr:nvPicPr>
        <xdr:cNvPr id="24644" name="Picture 24643">
          <a:extLst>
            <a:ext uri="{FF2B5EF4-FFF2-40B4-BE49-F238E27FC236}">
              <a16:creationId xmlns:a16="http://schemas.microsoft.com/office/drawing/2014/main" id="{00000000-0008-0000-0100-000044600000}"/>
            </a:ext>
          </a:extLst>
        </xdr:cNvPr>
        <xdr:cNvPicPr>
          <a:picLocks noChangeAspect="1"/>
        </xdr:cNvPicPr>
      </xdr:nvPicPr>
      <xdr:blipFill>
        <a:blip xmlns:r="http://schemas.openxmlformats.org/officeDocument/2006/relationships" r:embed="rId16"/>
        <a:stretch>
          <a:fillRect/>
        </a:stretch>
      </xdr:blipFill>
      <xdr:spPr>
        <a:xfrm>
          <a:off x="1020434" y="3080084"/>
          <a:ext cx="432000" cy="432000"/>
        </a:xfrm>
        <a:prstGeom prst="rect">
          <a:avLst/>
        </a:prstGeom>
      </xdr:spPr>
    </xdr:pic>
    <xdr:clientData/>
  </xdr:twoCellAnchor>
  <xdr:twoCellAnchor editAs="oneCell">
    <xdr:from>
      <xdr:col>9</xdr:col>
      <xdr:colOff>232610</xdr:colOff>
      <xdr:row>14</xdr:row>
      <xdr:rowOff>80210</xdr:rowOff>
    </xdr:from>
    <xdr:to>
      <xdr:col>10</xdr:col>
      <xdr:colOff>207410</xdr:colOff>
      <xdr:row>16</xdr:row>
      <xdr:rowOff>143242</xdr:rowOff>
    </xdr:to>
    <xdr:pic>
      <xdr:nvPicPr>
        <xdr:cNvPr id="24645" name="Picture 24644">
          <a:extLst>
            <a:ext uri="{FF2B5EF4-FFF2-40B4-BE49-F238E27FC236}">
              <a16:creationId xmlns:a16="http://schemas.microsoft.com/office/drawing/2014/main" id="{00000000-0008-0000-0100-000045600000}"/>
            </a:ext>
          </a:extLst>
        </xdr:cNvPr>
        <xdr:cNvPicPr>
          <a:picLocks noChangeAspect="1"/>
        </xdr:cNvPicPr>
      </xdr:nvPicPr>
      <xdr:blipFill>
        <a:blip xmlns:r="http://schemas.openxmlformats.org/officeDocument/2006/relationships" r:embed="rId17"/>
        <a:stretch>
          <a:fillRect/>
        </a:stretch>
      </xdr:blipFill>
      <xdr:spPr>
        <a:xfrm>
          <a:off x="2157663" y="3080084"/>
          <a:ext cx="432000" cy="432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1</xdr:colOff>
      <xdr:row>3</xdr:row>
      <xdr:rowOff>240633</xdr:rowOff>
    </xdr:from>
    <xdr:to>
      <xdr:col>11</xdr:col>
      <xdr:colOff>717</xdr:colOff>
      <xdr:row>5</xdr:row>
      <xdr:rowOff>22460</xdr:rowOff>
    </xdr:to>
    <xdr:sp macro="" textlink="">
      <xdr:nvSpPr>
        <xdr:cNvPr id="2" name="Freeform: Shape 1">
          <a:extLst>
            <a:ext uri="{FF2B5EF4-FFF2-40B4-BE49-F238E27FC236}">
              <a16:creationId xmlns:a16="http://schemas.microsoft.com/office/drawing/2014/main" id="{00000000-0008-0000-0200-000002000000}"/>
            </a:ext>
          </a:extLst>
        </xdr:cNvPr>
        <xdr:cNvSpPr/>
      </xdr:nvSpPr>
      <xdr:spPr>
        <a:xfrm>
          <a:off x="609601" y="728313"/>
          <a:ext cx="6096716" cy="208547"/>
        </a:xfrm>
        <a:custGeom>
          <a:avLst/>
          <a:gdLst>
            <a:gd name="connsiteX0" fmla="*/ 116837 w 2966720"/>
            <a:gd name="connsiteY0" fmla="*/ 0 h 325120"/>
            <a:gd name="connsiteX1" fmla="*/ 2849883 w 2966720"/>
            <a:gd name="connsiteY1" fmla="*/ 0 h 325120"/>
            <a:gd name="connsiteX2" fmla="*/ 2966720 w 2966720"/>
            <a:gd name="connsiteY2" fmla="*/ 116837 h 325120"/>
            <a:gd name="connsiteX3" fmla="*/ 2966720 w 2966720"/>
            <a:gd name="connsiteY3" fmla="*/ 325120 h 325120"/>
            <a:gd name="connsiteX4" fmla="*/ 0 w 2966720"/>
            <a:gd name="connsiteY4" fmla="*/ 325120 h 325120"/>
            <a:gd name="connsiteX5" fmla="*/ 0 w 2966720"/>
            <a:gd name="connsiteY5" fmla="*/ 116837 h 325120"/>
            <a:gd name="connsiteX6" fmla="*/ 116837 w 2966720"/>
            <a:gd name="connsiteY6" fmla="*/ 0 h 3251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966720" h="325120">
              <a:moveTo>
                <a:pt x="116837" y="0"/>
              </a:moveTo>
              <a:lnTo>
                <a:pt x="2849883" y="0"/>
              </a:lnTo>
              <a:cubicBezTo>
                <a:pt x="2914410" y="0"/>
                <a:pt x="2966720" y="52310"/>
                <a:pt x="2966720" y="116837"/>
              </a:cubicBezTo>
              <a:lnTo>
                <a:pt x="2966720" y="325120"/>
              </a:lnTo>
              <a:lnTo>
                <a:pt x="0" y="325120"/>
              </a:lnTo>
              <a:lnTo>
                <a:pt x="0" y="116837"/>
              </a:lnTo>
              <a:cubicBezTo>
                <a:pt x="0" y="52310"/>
                <a:pt x="52310" y="0"/>
                <a:pt x="116837" y="0"/>
              </a:cubicBezTo>
              <a:close/>
            </a:path>
          </a:pathLst>
        </a:custGeom>
        <a:solidFill>
          <a:srgbClr val="DD222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xdr:col>
      <xdr:colOff>1</xdr:colOff>
      <xdr:row>12</xdr:row>
      <xdr:rowOff>46464</xdr:rowOff>
    </xdr:from>
    <xdr:to>
      <xdr:col>11</xdr:col>
      <xdr:colOff>717</xdr:colOff>
      <xdr:row>14</xdr:row>
      <xdr:rowOff>2026</xdr:rowOff>
    </xdr:to>
    <xdr:sp macro="" textlink="">
      <xdr:nvSpPr>
        <xdr:cNvPr id="3" name="Freeform: Shape 2">
          <a:extLst>
            <a:ext uri="{FF2B5EF4-FFF2-40B4-BE49-F238E27FC236}">
              <a16:creationId xmlns:a16="http://schemas.microsoft.com/office/drawing/2014/main" id="{00000000-0008-0000-0200-000003000000}"/>
            </a:ext>
          </a:extLst>
        </xdr:cNvPr>
        <xdr:cNvSpPr/>
      </xdr:nvSpPr>
      <xdr:spPr>
        <a:xfrm rot="10800000">
          <a:off x="609601" y="2241024"/>
          <a:ext cx="6096716" cy="321322"/>
        </a:xfrm>
        <a:custGeom>
          <a:avLst/>
          <a:gdLst>
            <a:gd name="connsiteX0" fmla="*/ 116837 w 2966720"/>
            <a:gd name="connsiteY0" fmla="*/ 0 h 325120"/>
            <a:gd name="connsiteX1" fmla="*/ 2849883 w 2966720"/>
            <a:gd name="connsiteY1" fmla="*/ 0 h 325120"/>
            <a:gd name="connsiteX2" fmla="*/ 2966720 w 2966720"/>
            <a:gd name="connsiteY2" fmla="*/ 116837 h 325120"/>
            <a:gd name="connsiteX3" fmla="*/ 2966720 w 2966720"/>
            <a:gd name="connsiteY3" fmla="*/ 325120 h 325120"/>
            <a:gd name="connsiteX4" fmla="*/ 0 w 2966720"/>
            <a:gd name="connsiteY4" fmla="*/ 325120 h 325120"/>
            <a:gd name="connsiteX5" fmla="*/ 0 w 2966720"/>
            <a:gd name="connsiteY5" fmla="*/ 116837 h 325120"/>
            <a:gd name="connsiteX6" fmla="*/ 116837 w 2966720"/>
            <a:gd name="connsiteY6" fmla="*/ 0 h 3251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966720" h="325120">
              <a:moveTo>
                <a:pt x="116837" y="0"/>
              </a:moveTo>
              <a:lnTo>
                <a:pt x="2849883" y="0"/>
              </a:lnTo>
              <a:cubicBezTo>
                <a:pt x="2914410" y="0"/>
                <a:pt x="2966720" y="52310"/>
                <a:pt x="2966720" y="116837"/>
              </a:cubicBezTo>
              <a:lnTo>
                <a:pt x="2966720" y="325120"/>
              </a:lnTo>
              <a:lnTo>
                <a:pt x="0" y="325120"/>
              </a:lnTo>
              <a:lnTo>
                <a:pt x="0" y="116837"/>
              </a:lnTo>
              <a:cubicBezTo>
                <a:pt x="0" y="52310"/>
                <a:pt x="52310" y="0"/>
                <a:pt x="116837" y="0"/>
              </a:cubicBezTo>
              <a:close/>
            </a:path>
          </a:pathLst>
        </a:custGeom>
        <a:solidFill>
          <a:srgbClr val="DD222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xdr:col>
      <xdr:colOff>1</xdr:colOff>
      <xdr:row>9</xdr:row>
      <xdr:rowOff>16044</xdr:rowOff>
    </xdr:from>
    <xdr:to>
      <xdr:col>11</xdr:col>
      <xdr:colOff>717</xdr:colOff>
      <xdr:row>10</xdr:row>
      <xdr:rowOff>46524</xdr:rowOff>
    </xdr:to>
    <xdr:sp macro="" textlink="">
      <xdr:nvSpPr>
        <xdr:cNvPr id="4" name="Freeform: Shape 3">
          <a:extLst>
            <a:ext uri="{FF2B5EF4-FFF2-40B4-BE49-F238E27FC236}">
              <a16:creationId xmlns:a16="http://schemas.microsoft.com/office/drawing/2014/main" id="{00000000-0008-0000-0200-000004000000}"/>
            </a:ext>
          </a:extLst>
        </xdr:cNvPr>
        <xdr:cNvSpPr/>
      </xdr:nvSpPr>
      <xdr:spPr>
        <a:xfrm>
          <a:off x="609601" y="1661964"/>
          <a:ext cx="6096716" cy="213360"/>
        </a:xfrm>
        <a:custGeom>
          <a:avLst/>
          <a:gdLst>
            <a:gd name="connsiteX0" fmla="*/ 116837 w 2966720"/>
            <a:gd name="connsiteY0" fmla="*/ 0 h 325120"/>
            <a:gd name="connsiteX1" fmla="*/ 2849883 w 2966720"/>
            <a:gd name="connsiteY1" fmla="*/ 0 h 325120"/>
            <a:gd name="connsiteX2" fmla="*/ 2966720 w 2966720"/>
            <a:gd name="connsiteY2" fmla="*/ 116837 h 325120"/>
            <a:gd name="connsiteX3" fmla="*/ 2966720 w 2966720"/>
            <a:gd name="connsiteY3" fmla="*/ 325120 h 325120"/>
            <a:gd name="connsiteX4" fmla="*/ 0 w 2966720"/>
            <a:gd name="connsiteY4" fmla="*/ 325120 h 325120"/>
            <a:gd name="connsiteX5" fmla="*/ 0 w 2966720"/>
            <a:gd name="connsiteY5" fmla="*/ 116837 h 325120"/>
            <a:gd name="connsiteX6" fmla="*/ 116837 w 2966720"/>
            <a:gd name="connsiteY6" fmla="*/ 0 h 3251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966720" h="325120">
              <a:moveTo>
                <a:pt x="116837" y="0"/>
              </a:moveTo>
              <a:lnTo>
                <a:pt x="2849883" y="0"/>
              </a:lnTo>
              <a:cubicBezTo>
                <a:pt x="2914410" y="0"/>
                <a:pt x="2966720" y="52310"/>
                <a:pt x="2966720" y="116837"/>
              </a:cubicBezTo>
              <a:lnTo>
                <a:pt x="2966720" y="325120"/>
              </a:lnTo>
              <a:lnTo>
                <a:pt x="0" y="325120"/>
              </a:lnTo>
              <a:lnTo>
                <a:pt x="0" y="116837"/>
              </a:lnTo>
              <a:cubicBezTo>
                <a:pt x="0" y="52310"/>
                <a:pt x="52310" y="0"/>
                <a:pt x="116837" y="0"/>
              </a:cubicBezTo>
              <a:close/>
            </a:path>
          </a:pathLst>
        </a:custGeom>
        <a:solidFill>
          <a:srgbClr val="DD222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xdr:col>
      <xdr:colOff>182880</xdr:colOff>
      <xdr:row>9</xdr:row>
      <xdr:rowOff>166551</xdr:rowOff>
    </xdr:from>
    <xdr:to>
      <xdr:col>10</xdr:col>
      <xdr:colOff>0</xdr:colOff>
      <xdr:row>11</xdr:row>
      <xdr:rowOff>71845</xdr:rowOff>
    </xdr:to>
    <xdr:sp macro="" textlink="Passwords!A4">
      <xdr:nvSpPr>
        <xdr:cNvPr id="5" name="Rectangle: Rounded Corners 4">
          <a:hlinkClick xmlns:r="http://schemas.openxmlformats.org/officeDocument/2006/relationships" r:id="rId1"/>
          <a:extLst>
            <a:ext uri="{FF2B5EF4-FFF2-40B4-BE49-F238E27FC236}">
              <a16:creationId xmlns:a16="http://schemas.microsoft.com/office/drawing/2014/main" id="{00000000-0008-0000-0200-000005000000}"/>
            </a:ext>
          </a:extLst>
        </xdr:cNvPr>
        <xdr:cNvSpPr/>
      </xdr:nvSpPr>
      <xdr:spPr>
        <a:xfrm>
          <a:off x="792480" y="1812471"/>
          <a:ext cx="5303520" cy="271054"/>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CE3E6681-1211-4636-B787-B265BA0271AF}" type="TxLink">
            <a:rPr lang="en-US" sz="1100" b="1" i="0" u="none" strike="noStrike">
              <a:solidFill>
                <a:srgbClr val="FF0000"/>
              </a:solidFill>
              <a:latin typeface="Calibri"/>
              <a:cs typeface="Calibri"/>
            </a:rPr>
            <a:pPr algn="ctr"/>
            <a:t>LOGIN</a:t>
          </a:fld>
          <a:endParaRPr lang="ru-RU" sz="1100" b="1">
            <a:solidFill>
              <a:srgbClr val="FF0000"/>
            </a:solidFill>
          </a:endParaRPr>
        </a:p>
      </xdr:txBody>
    </xdr:sp>
    <xdr:clientData/>
  </xdr:twoCellAnchor>
  <xdr:twoCellAnchor>
    <xdr:from>
      <xdr:col>11</xdr:col>
      <xdr:colOff>239737</xdr:colOff>
      <xdr:row>4</xdr:row>
      <xdr:rowOff>5862</xdr:rowOff>
    </xdr:from>
    <xdr:to>
      <xdr:col>16</xdr:col>
      <xdr:colOff>194017</xdr:colOff>
      <xdr:row>17</xdr:row>
      <xdr:rowOff>135402</xdr:rowOff>
    </xdr:to>
    <xdr:sp macro="" textlink="">
      <xdr:nvSpPr>
        <xdr:cNvPr id="6" name="Rectangle: Rounded Corners 5">
          <a:extLst>
            <a:ext uri="{FF2B5EF4-FFF2-40B4-BE49-F238E27FC236}">
              <a16:creationId xmlns:a16="http://schemas.microsoft.com/office/drawing/2014/main" id="{00000000-0008-0000-0200-000006000000}"/>
            </a:ext>
          </a:extLst>
        </xdr:cNvPr>
        <xdr:cNvSpPr/>
      </xdr:nvSpPr>
      <xdr:spPr>
        <a:xfrm>
          <a:off x="6945337" y="737382"/>
          <a:ext cx="3002280" cy="2506980"/>
        </a:xfrm>
        <a:prstGeom prst="roundRect">
          <a:avLst>
            <a:gd name="adj" fmla="val 4205"/>
          </a:avLst>
        </a:prstGeom>
        <a:solidFill>
          <a:srgbClr val="F7F7F5"/>
        </a:solidFill>
        <a:ln>
          <a:noFill/>
        </a:ln>
        <a:effectLst>
          <a:outerShdw blurRad="127000" sx="101000" sy="101000" algn="tl" rotWithShape="0">
            <a:prstClr val="black">
              <a:alpha val="20000"/>
            </a:prstClr>
          </a:outerShdw>
        </a:effectLst>
        <a:scene3d>
          <a:camera prst="orthographicFront"/>
          <a:lightRig rig="threePt" dir="t"/>
        </a:scene3d>
        <a:sp3d extrusionH="50800" contourW="12700" prstMaterial="dkEdge">
          <a:bevelT w="19050" h="19050" prst="angle"/>
          <a:extrusionClr>
            <a:schemeClr val="bg1">
              <a:lumMod val="95000"/>
            </a:schemeClr>
          </a:extrusionClr>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350520</xdr:colOff>
      <xdr:row>19</xdr:row>
      <xdr:rowOff>51582</xdr:rowOff>
    </xdr:from>
    <xdr:to>
      <xdr:col>16</xdr:col>
      <xdr:colOff>194017</xdr:colOff>
      <xdr:row>39</xdr:row>
      <xdr:rowOff>106680</xdr:rowOff>
    </xdr:to>
    <xdr:sp macro="" textlink="">
      <xdr:nvSpPr>
        <xdr:cNvPr id="7" name="Rectangle: Rounded Corners 6">
          <a:extLst>
            <a:ext uri="{FF2B5EF4-FFF2-40B4-BE49-F238E27FC236}">
              <a16:creationId xmlns:a16="http://schemas.microsoft.com/office/drawing/2014/main" id="{00000000-0008-0000-0200-000007000000}"/>
            </a:ext>
          </a:extLst>
        </xdr:cNvPr>
        <xdr:cNvSpPr/>
      </xdr:nvSpPr>
      <xdr:spPr>
        <a:xfrm>
          <a:off x="350520" y="3526302"/>
          <a:ext cx="9597097" cy="3712698"/>
        </a:xfrm>
        <a:prstGeom prst="roundRect">
          <a:avLst>
            <a:gd name="adj" fmla="val 2768"/>
          </a:avLst>
        </a:prstGeom>
        <a:solidFill>
          <a:srgbClr val="F7F7F5"/>
        </a:solidFill>
        <a:ln>
          <a:noFill/>
        </a:ln>
        <a:effectLst>
          <a:outerShdw blurRad="127000" sx="101000" sy="101000" algn="tl" rotWithShape="0">
            <a:prstClr val="black">
              <a:alpha val="20000"/>
            </a:prstClr>
          </a:outerShdw>
        </a:effectLst>
        <a:scene3d>
          <a:camera prst="orthographicFront"/>
          <a:lightRig rig="threePt" dir="t"/>
        </a:scene3d>
        <a:sp3d extrusionH="50800" contourW="12700" prstMaterial="dkEdge">
          <a:bevelT w="19050" h="19050" prst="angle"/>
          <a:extrusionClr>
            <a:schemeClr val="bg1">
              <a:lumMod val="95000"/>
            </a:schemeClr>
          </a:extrusionClr>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16</xdr:col>
      <xdr:colOff>449581</xdr:colOff>
      <xdr:row>4</xdr:row>
      <xdr:rowOff>5862</xdr:rowOff>
    </xdr:from>
    <xdr:to>
      <xdr:col>22</xdr:col>
      <xdr:colOff>320041</xdr:colOff>
      <xdr:row>25</xdr:row>
      <xdr:rowOff>160020</xdr:rowOff>
    </xdr:to>
    <xdr:sp macro="" textlink="">
      <xdr:nvSpPr>
        <xdr:cNvPr id="8" name="Rectangle: Rounded Corners 7">
          <a:extLst>
            <a:ext uri="{FF2B5EF4-FFF2-40B4-BE49-F238E27FC236}">
              <a16:creationId xmlns:a16="http://schemas.microsoft.com/office/drawing/2014/main" id="{00000000-0008-0000-0200-000008000000}"/>
            </a:ext>
          </a:extLst>
        </xdr:cNvPr>
        <xdr:cNvSpPr/>
      </xdr:nvSpPr>
      <xdr:spPr>
        <a:xfrm>
          <a:off x="10203181" y="737382"/>
          <a:ext cx="3528060" cy="3994638"/>
        </a:xfrm>
        <a:prstGeom prst="roundRect">
          <a:avLst>
            <a:gd name="adj" fmla="val 4205"/>
          </a:avLst>
        </a:prstGeom>
        <a:solidFill>
          <a:schemeClr val="bg1"/>
        </a:solidFill>
        <a:ln>
          <a:noFill/>
        </a:ln>
        <a:effectLst>
          <a:outerShdw blurRad="127000" sx="101000" sy="101000" algn="tl" rotWithShape="0">
            <a:prstClr val="black">
              <a:alpha val="20000"/>
            </a:prstClr>
          </a:outerShdw>
        </a:effectLst>
        <a:scene3d>
          <a:camera prst="orthographicFront"/>
          <a:lightRig rig="threePt" dir="t"/>
        </a:scene3d>
        <a:sp3d extrusionH="50800" contourW="12700" prstMaterial="dkEdge">
          <a:bevelT w="19050" h="19050" prst="angle"/>
          <a:extrusionClr>
            <a:schemeClr val="bg1">
              <a:lumMod val="95000"/>
            </a:schemeClr>
          </a:extrusionClr>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445477</xdr:colOff>
      <xdr:row>34</xdr:row>
      <xdr:rowOff>38100</xdr:rowOff>
    </xdr:from>
    <xdr:to>
      <xdr:col>19</xdr:col>
      <xdr:colOff>289560</xdr:colOff>
      <xdr:row>39</xdr:row>
      <xdr:rowOff>106680</xdr:rowOff>
    </xdr:to>
    <xdr:sp macro="" textlink="">
      <xdr:nvSpPr>
        <xdr:cNvPr id="9" name="Rectangle: Rounded Corners 8">
          <a:extLst>
            <a:ext uri="{FF2B5EF4-FFF2-40B4-BE49-F238E27FC236}">
              <a16:creationId xmlns:a16="http://schemas.microsoft.com/office/drawing/2014/main" id="{00000000-0008-0000-0200-000009000000}"/>
            </a:ext>
          </a:extLst>
        </xdr:cNvPr>
        <xdr:cNvSpPr/>
      </xdr:nvSpPr>
      <xdr:spPr>
        <a:xfrm>
          <a:off x="10199077" y="6256020"/>
          <a:ext cx="1672883" cy="982980"/>
        </a:xfrm>
        <a:prstGeom prst="roundRect">
          <a:avLst>
            <a:gd name="adj" fmla="val 10249"/>
          </a:avLst>
        </a:prstGeom>
        <a:solidFill>
          <a:srgbClr val="F7F7F5"/>
        </a:solidFill>
        <a:ln>
          <a:noFill/>
        </a:ln>
        <a:effectLst>
          <a:outerShdw blurRad="127000" sx="101000" sy="101000" algn="tl" rotWithShape="0">
            <a:prstClr val="black">
              <a:alpha val="20000"/>
            </a:prstClr>
          </a:outerShdw>
        </a:effectLst>
        <a:scene3d>
          <a:camera prst="orthographicFront"/>
          <a:lightRig rig="threePt" dir="t"/>
        </a:scene3d>
        <a:sp3d extrusionH="50800" contourW="12700" prstMaterial="dkEdge">
          <a:bevelT w="19050" h="19050" prst="angle"/>
          <a:extrusionClr>
            <a:schemeClr val="bg1">
              <a:lumMod val="95000"/>
            </a:schemeClr>
          </a:extrusionClr>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19</xdr:col>
      <xdr:colOff>475957</xdr:colOff>
      <xdr:row>34</xdr:row>
      <xdr:rowOff>38100</xdr:rowOff>
    </xdr:from>
    <xdr:to>
      <xdr:col>22</xdr:col>
      <xdr:colOff>320040</xdr:colOff>
      <xdr:row>39</xdr:row>
      <xdr:rowOff>106680</xdr:rowOff>
    </xdr:to>
    <xdr:sp macro="" textlink="">
      <xdr:nvSpPr>
        <xdr:cNvPr id="10" name="Rectangle: Rounded Corners 9">
          <a:extLst>
            <a:ext uri="{FF2B5EF4-FFF2-40B4-BE49-F238E27FC236}">
              <a16:creationId xmlns:a16="http://schemas.microsoft.com/office/drawing/2014/main" id="{00000000-0008-0000-0200-00000A000000}"/>
            </a:ext>
          </a:extLst>
        </xdr:cNvPr>
        <xdr:cNvSpPr/>
      </xdr:nvSpPr>
      <xdr:spPr>
        <a:xfrm>
          <a:off x="12058357" y="6256020"/>
          <a:ext cx="1672883" cy="982980"/>
        </a:xfrm>
        <a:prstGeom prst="roundRect">
          <a:avLst>
            <a:gd name="adj" fmla="val 11096"/>
          </a:avLst>
        </a:prstGeom>
        <a:solidFill>
          <a:srgbClr val="F7F7F5"/>
        </a:solidFill>
        <a:ln>
          <a:noFill/>
        </a:ln>
        <a:effectLst>
          <a:outerShdw blurRad="127000" sx="101000" sy="101000" algn="tl" rotWithShape="0">
            <a:prstClr val="black">
              <a:alpha val="20000"/>
            </a:prstClr>
          </a:outerShdw>
        </a:effectLst>
        <a:scene3d>
          <a:camera prst="orthographicFront"/>
          <a:lightRig rig="threePt" dir="t"/>
        </a:scene3d>
        <a:sp3d extrusionH="50800" contourW="12700" prstMaterial="dkEdge">
          <a:bevelT w="19050" h="19050" prst="angle"/>
          <a:extrusionClr>
            <a:schemeClr val="bg1">
              <a:lumMod val="95000"/>
            </a:schemeClr>
          </a:extrusionClr>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445477</xdr:colOff>
      <xdr:row>27</xdr:row>
      <xdr:rowOff>76200</xdr:rowOff>
    </xdr:from>
    <xdr:to>
      <xdr:col>19</xdr:col>
      <xdr:colOff>289560</xdr:colOff>
      <xdr:row>32</xdr:row>
      <xdr:rowOff>144780</xdr:rowOff>
    </xdr:to>
    <xdr:sp macro="" textlink="">
      <xdr:nvSpPr>
        <xdr:cNvPr id="11" name="Rectangle: Rounded Corners 10">
          <a:extLst>
            <a:ext uri="{FF2B5EF4-FFF2-40B4-BE49-F238E27FC236}">
              <a16:creationId xmlns:a16="http://schemas.microsoft.com/office/drawing/2014/main" id="{00000000-0008-0000-0200-00000B000000}"/>
            </a:ext>
          </a:extLst>
        </xdr:cNvPr>
        <xdr:cNvSpPr/>
      </xdr:nvSpPr>
      <xdr:spPr>
        <a:xfrm>
          <a:off x="10199077" y="5013960"/>
          <a:ext cx="1672883" cy="982980"/>
        </a:xfrm>
        <a:prstGeom prst="roundRect">
          <a:avLst>
            <a:gd name="adj" fmla="val 12877"/>
          </a:avLst>
        </a:prstGeom>
        <a:solidFill>
          <a:srgbClr val="F7F7F5"/>
        </a:solidFill>
        <a:ln>
          <a:noFill/>
        </a:ln>
        <a:effectLst>
          <a:outerShdw blurRad="127000" sx="101000" sy="101000" algn="tl" rotWithShape="0">
            <a:prstClr val="black">
              <a:alpha val="20000"/>
            </a:prstClr>
          </a:outerShdw>
        </a:effectLst>
        <a:scene3d>
          <a:camera prst="orthographicFront"/>
          <a:lightRig rig="threePt" dir="t"/>
        </a:scene3d>
        <a:sp3d extrusionH="50800" contourW="12700" prstMaterial="dkEdge">
          <a:bevelT w="19050" h="19050" prst="angle"/>
          <a:extrusionClr>
            <a:schemeClr val="bg1">
              <a:lumMod val="95000"/>
            </a:schemeClr>
          </a:extrusionClr>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19</xdr:col>
      <xdr:colOff>475957</xdr:colOff>
      <xdr:row>27</xdr:row>
      <xdr:rowOff>76200</xdr:rowOff>
    </xdr:from>
    <xdr:to>
      <xdr:col>22</xdr:col>
      <xdr:colOff>320040</xdr:colOff>
      <xdr:row>32</xdr:row>
      <xdr:rowOff>144780</xdr:rowOff>
    </xdr:to>
    <xdr:sp macro="" textlink="">
      <xdr:nvSpPr>
        <xdr:cNvPr id="12" name="Rectangle: Rounded Corners 11">
          <a:extLst>
            <a:ext uri="{FF2B5EF4-FFF2-40B4-BE49-F238E27FC236}">
              <a16:creationId xmlns:a16="http://schemas.microsoft.com/office/drawing/2014/main" id="{00000000-0008-0000-0200-00000C000000}"/>
            </a:ext>
          </a:extLst>
        </xdr:cNvPr>
        <xdr:cNvSpPr/>
      </xdr:nvSpPr>
      <xdr:spPr>
        <a:xfrm>
          <a:off x="12058357" y="5013960"/>
          <a:ext cx="1672883" cy="982980"/>
        </a:xfrm>
        <a:prstGeom prst="roundRect">
          <a:avLst>
            <a:gd name="adj" fmla="val 11184"/>
          </a:avLst>
        </a:prstGeom>
        <a:solidFill>
          <a:srgbClr val="F7F7F5"/>
        </a:solidFill>
        <a:ln>
          <a:noFill/>
        </a:ln>
        <a:effectLst>
          <a:outerShdw blurRad="127000" sx="101000" sy="101000" algn="tl" rotWithShape="0">
            <a:prstClr val="black">
              <a:alpha val="20000"/>
            </a:prstClr>
          </a:outerShdw>
        </a:effectLst>
        <a:scene3d>
          <a:camera prst="orthographicFront"/>
          <a:lightRig rig="threePt" dir="t"/>
        </a:scene3d>
        <a:sp3d extrusionH="50800" contourW="12700" prstMaterial="dkEdge">
          <a:bevelT w="19050" h="19050" prst="angle"/>
          <a:extrusionClr>
            <a:schemeClr val="bg1">
              <a:lumMod val="95000"/>
            </a:schemeClr>
          </a:extrusionClr>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22</xdr:col>
      <xdr:colOff>552155</xdr:colOff>
      <xdr:row>4</xdr:row>
      <xdr:rowOff>5862</xdr:rowOff>
    </xdr:from>
    <xdr:to>
      <xdr:col>30</xdr:col>
      <xdr:colOff>427355</xdr:colOff>
      <xdr:row>17</xdr:row>
      <xdr:rowOff>135402</xdr:rowOff>
    </xdr:to>
    <xdr:sp macro="" textlink="">
      <xdr:nvSpPr>
        <xdr:cNvPr id="13" name="Rectangle: Rounded Corners 12">
          <a:extLst>
            <a:ext uri="{FF2B5EF4-FFF2-40B4-BE49-F238E27FC236}">
              <a16:creationId xmlns:a16="http://schemas.microsoft.com/office/drawing/2014/main" id="{00000000-0008-0000-0200-00000D000000}"/>
            </a:ext>
          </a:extLst>
        </xdr:cNvPr>
        <xdr:cNvSpPr/>
      </xdr:nvSpPr>
      <xdr:spPr>
        <a:xfrm>
          <a:off x="13963355" y="737382"/>
          <a:ext cx="4752000" cy="2506980"/>
        </a:xfrm>
        <a:prstGeom prst="roundRect">
          <a:avLst>
            <a:gd name="adj" fmla="val 4205"/>
          </a:avLst>
        </a:prstGeom>
        <a:solidFill>
          <a:srgbClr val="F7F7F5"/>
        </a:solidFill>
        <a:ln>
          <a:noFill/>
        </a:ln>
        <a:effectLst>
          <a:outerShdw blurRad="127000" sx="101000" sy="101000" algn="tl" rotWithShape="0">
            <a:prstClr val="black">
              <a:alpha val="20000"/>
            </a:prstClr>
          </a:outerShdw>
        </a:effectLst>
        <a:scene3d>
          <a:camera prst="orthographicFront"/>
          <a:lightRig rig="threePt" dir="t"/>
        </a:scene3d>
        <a:sp3d extrusionH="50800" contourW="12700" prstMaterial="dkEdge">
          <a:bevelT w="19050" h="19050" prst="angle"/>
          <a:extrusionClr>
            <a:schemeClr val="bg1">
              <a:lumMod val="95000"/>
            </a:schemeClr>
          </a:extrusionClr>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22</xdr:col>
      <xdr:colOff>552156</xdr:colOff>
      <xdr:row>19</xdr:row>
      <xdr:rowOff>52680</xdr:rowOff>
    </xdr:from>
    <xdr:to>
      <xdr:col>30</xdr:col>
      <xdr:colOff>427356</xdr:colOff>
      <xdr:row>39</xdr:row>
      <xdr:rowOff>106680</xdr:rowOff>
    </xdr:to>
    <xdr:sp macro="" textlink="">
      <xdr:nvSpPr>
        <xdr:cNvPr id="14" name="Rectangle: Rounded Corners 13">
          <a:extLst>
            <a:ext uri="{FF2B5EF4-FFF2-40B4-BE49-F238E27FC236}">
              <a16:creationId xmlns:a16="http://schemas.microsoft.com/office/drawing/2014/main" id="{00000000-0008-0000-0200-00000E000000}"/>
            </a:ext>
          </a:extLst>
        </xdr:cNvPr>
        <xdr:cNvSpPr/>
      </xdr:nvSpPr>
      <xdr:spPr>
        <a:xfrm>
          <a:off x="13963356" y="3527400"/>
          <a:ext cx="4752000" cy="3711600"/>
        </a:xfrm>
        <a:prstGeom prst="roundRect">
          <a:avLst>
            <a:gd name="adj" fmla="val 4205"/>
          </a:avLst>
        </a:prstGeom>
        <a:solidFill>
          <a:srgbClr val="F7F7F5"/>
        </a:solidFill>
        <a:ln>
          <a:noFill/>
        </a:ln>
        <a:effectLst>
          <a:outerShdw blurRad="127000" sx="101000" sy="101000" algn="tl" rotWithShape="0">
            <a:prstClr val="black">
              <a:alpha val="20000"/>
            </a:prstClr>
          </a:outerShdw>
        </a:effectLst>
        <a:scene3d>
          <a:camera prst="orthographicFront"/>
          <a:lightRig rig="threePt" dir="t"/>
        </a:scene3d>
        <a:sp3d extrusionH="50800" contourW="12700" prstMaterial="dkEdge">
          <a:bevelT w="19050" h="19050" prst="angle"/>
          <a:extrusionClr>
            <a:schemeClr val="bg1">
              <a:lumMod val="95000"/>
            </a:schemeClr>
          </a:extrusionClr>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846</xdr:colOff>
      <xdr:row>14</xdr:row>
      <xdr:rowOff>138006</xdr:rowOff>
    </xdr:from>
    <xdr:to>
      <xdr:col>11</xdr:col>
      <xdr:colOff>206</xdr:colOff>
      <xdr:row>17</xdr:row>
      <xdr:rowOff>135402</xdr:rowOff>
    </xdr:to>
    <xdr:sp macro="" textlink="">
      <xdr:nvSpPr>
        <xdr:cNvPr id="15" name="Rectangle: Rounded Corners 14">
          <a:extLst>
            <a:ext uri="{FF2B5EF4-FFF2-40B4-BE49-F238E27FC236}">
              <a16:creationId xmlns:a16="http://schemas.microsoft.com/office/drawing/2014/main" id="{00000000-0008-0000-0200-00000F000000}"/>
            </a:ext>
          </a:extLst>
        </xdr:cNvPr>
        <xdr:cNvSpPr/>
      </xdr:nvSpPr>
      <xdr:spPr>
        <a:xfrm>
          <a:off x="610446" y="2698326"/>
          <a:ext cx="6095360" cy="546036"/>
        </a:xfrm>
        <a:prstGeom prst="roundRect">
          <a:avLst>
            <a:gd name="adj" fmla="val 14861"/>
          </a:avLst>
        </a:prstGeom>
        <a:solidFill>
          <a:srgbClr val="F7F7F5"/>
        </a:solidFill>
        <a:ln>
          <a:noFill/>
        </a:ln>
        <a:effectLst>
          <a:outerShdw blurRad="127000" sx="101000" sy="101000" algn="tl" rotWithShape="0">
            <a:prstClr val="black">
              <a:alpha val="20000"/>
            </a:prstClr>
          </a:outerShdw>
        </a:effectLst>
        <a:scene3d>
          <a:camera prst="orthographicFront"/>
          <a:lightRig rig="threePt" dir="t"/>
        </a:scene3d>
        <a:sp3d extrusionH="50800" contourW="12700" prstMaterial="dkEdge">
          <a:bevelT w="19050" h="19050" prst="angle"/>
          <a:extrusionClr>
            <a:schemeClr val="bg1">
              <a:lumMod val="95000"/>
            </a:schemeClr>
          </a:extrusionClr>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mc:AlternateContent xmlns:mc="http://schemas.openxmlformats.org/markup-compatibility/2006">
    <mc:Choice xmlns:a14="http://schemas.microsoft.com/office/drawing/2010/main" Requires="a14">
      <xdr:twoCellAnchor>
        <xdr:from>
          <xdr:col>2</xdr:col>
          <xdr:colOff>38100</xdr:colOff>
          <xdr:row>12</xdr:row>
          <xdr:rowOff>0</xdr:rowOff>
        </xdr:from>
        <xdr:to>
          <xdr:col>5</xdr:col>
          <xdr:colOff>76200</xdr:colOff>
          <xdr:row>13</xdr:row>
          <xdr:rowOff>19050</xdr:rowOff>
        </xdr:to>
        <xdr:sp macro="" textlink="">
          <xdr:nvSpPr>
            <xdr:cNvPr id="7174" name="Option Button 6" hidden="1">
              <a:extLst>
                <a:ext uri="{63B3BB69-23CF-44E3-9099-C40C66FF867C}">
                  <a14:compatExt spid="_x0000_s7174"/>
                </a:ext>
                <a:ext uri="{FF2B5EF4-FFF2-40B4-BE49-F238E27FC236}">
                  <a16:creationId xmlns:a16="http://schemas.microsoft.com/office/drawing/2014/main" id="{00000000-0008-0000-0200-000006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LOGIN</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180975</xdr:colOff>
          <xdr:row>12</xdr:row>
          <xdr:rowOff>0</xdr:rowOff>
        </xdr:from>
        <xdr:to>
          <xdr:col>9</xdr:col>
          <xdr:colOff>400050</xdr:colOff>
          <xdr:row>13</xdr:row>
          <xdr:rowOff>19050</xdr:rowOff>
        </xdr:to>
        <xdr:sp macro="" textlink="">
          <xdr:nvSpPr>
            <xdr:cNvPr id="7175" name="Option Button 7" hidden="1">
              <a:extLst>
                <a:ext uri="{63B3BB69-23CF-44E3-9099-C40C66FF867C}">
                  <a14:compatExt spid="_x0000_s7175"/>
                </a:ext>
                <a:ext uri="{FF2B5EF4-FFF2-40B4-BE49-F238E27FC236}">
                  <a16:creationId xmlns:a16="http://schemas.microsoft.com/office/drawing/2014/main" id="{00000000-0008-0000-0200-000007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LOGOUT</a:t>
              </a:r>
            </a:p>
          </xdr:txBody>
        </xdr:sp>
        <xdr:clientData/>
      </xdr:twoCellAnchor>
    </mc:Choice>
    <mc:Fallback/>
  </mc:AlternateContent>
  <xdr:twoCellAnchor>
    <xdr:from>
      <xdr:col>17</xdr:col>
      <xdr:colOff>214200</xdr:colOff>
      <xdr:row>15</xdr:row>
      <xdr:rowOff>15240</xdr:rowOff>
    </xdr:from>
    <xdr:to>
      <xdr:col>21</xdr:col>
      <xdr:colOff>547800</xdr:colOff>
      <xdr:row>24</xdr:row>
      <xdr:rowOff>175260</xdr:rowOff>
    </xdr:to>
    <mc:AlternateContent xmlns:mc="http://schemas.openxmlformats.org/markup-compatibility/2006" xmlns:a14="http://schemas.microsoft.com/office/drawing/2010/main">
      <mc:Choice Requires="a14">
        <xdr:graphicFrame macro="">
          <xdr:nvGraphicFramePr>
            <xdr:cNvPr id="16" name="Day 1">
              <a:extLst>
                <a:ext uri="{FF2B5EF4-FFF2-40B4-BE49-F238E27FC236}">
                  <a16:creationId xmlns:a16="http://schemas.microsoft.com/office/drawing/2014/main" id="{00000000-0008-0000-0200-000010000000}"/>
                </a:ext>
              </a:extLst>
            </xdr:cNvPr>
            <xdr:cNvGraphicFramePr/>
          </xdr:nvGraphicFramePr>
          <xdr:xfrm>
            <a:off x="0" y="0"/>
            <a:ext cx="0" cy="0"/>
          </xdr:xfrm>
          <a:graphic>
            <a:graphicData uri="http://schemas.microsoft.com/office/drawing/2010/slicer">
              <sle:slicer xmlns:sle="http://schemas.microsoft.com/office/drawing/2010/slicer" name="Day 1"/>
            </a:graphicData>
          </a:graphic>
        </xdr:graphicFrame>
      </mc:Choice>
      <mc:Fallback xmlns="">
        <xdr:sp macro="" textlink="">
          <xdr:nvSpPr>
            <xdr:cNvPr id="0" name=""/>
            <xdr:cNvSpPr>
              <a:spLocks noTextEdit="1"/>
            </xdr:cNvSpPr>
          </xdr:nvSpPr>
          <xdr:spPr>
            <a:xfrm>
              <a:off x="6534789" y="3199598"/>
              <a:ext cx="2772000" cy="182037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182880</xdr:colOff>
      <xdr:row>6</xdr:row>
      <xdr:rowOff>137161</xdr:rowOff>
    </xdr:from>
    <xdr:to>
      <xdr:col>21</xdr:col>
      <xdr:colOff>579120</xdr:colOff>
      <xdr:row>14</xdr:row>
      <xdr:rowOff>152400</xdr:rowOff>
    </xdr:to>
    <mc:AlternateContent xmlns:mc="http://schemas.openxmlformats.org/markup-compatibility/2006" xmlns:a14="http://schemas.microsoft.com/office/drawing/2010/main">
      <mc:Choice Requires="a14">
        <xdr:graphicFrame macro="">
          <xdr:nvGraphicFramePr>
            <xdr:cNvPr id="17" name="Month 1">
              <a:extLst>
                <a:ext uri="{FF2B5EF4-FFF2-40B4-BE49-F238E27FC236}">
                  <a16:creationId xmlns:a16="http://schemas.microsoft.com/office/drawing/2014/main" id="{00000000-0008-0000-0200-000011000000}"/>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6503469" y="1677203"/>
              <a:ext cx="2834640" cy="1475071"/>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15240</xdr:colOff>
      <xdr:row>4</xdr:row>
      <xdr:rowOff>137160</xdr:rowOff>
    </xdr:from>
    <xdr:to>
      <xdr:col>22</xdr:col>
      <xdr:colOff>167640</xdr:colOff>
      <xdr:row>6</xdr:row>
      <xdr:rowOff>160020</xdr:rowOff>
    </xdr:to>
    <xdr:sp macro="" textlink="">
      <xdr:nvSpPr>
        <xdr:cNvPr id="18" name="TextBox 17">
          <a:extLst>
            <a:ext uri="{FF2B5EF4-FFF2-40B4-BE49-F238E27FC236}">
              <a16:creationId xmlns:a16="http://schemas.microsoft.com/office/drawing/2014/main" id="{00000000-0008-0000-0200-000012000000}"/>
            </a:ext>
          </a:extLst>
        </xdr:cNvPr>
        <xdr:cNvSpPr txBox="1"/>
      </xdr:nvSpPr>
      <xdr:spPr>
        <a:xfrm>
          <a:off x="10378440" y="868680"/>
          <a:ext cx="320040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Calendar                                        2023</a:t>
          </a:r>
          <a:endParaRPr lang="ru-RU" sz="1600"/>
        </a:p>
      </xdr:txBody>
    </xdr:sp>
    <xdr:clientData/>
  </xdr:twoCellAnchor>
  <xdr:twoCellAnchor>
    <xdr:from>
      <xdr:col>17</xdr:col>
      <xdr:colOff>274320</xdr:colOff>
      <xdr:row>13</xdr:row>
      <xdr:rowOff>114300</xdr:rowOff>
    </xdr:from>
    <xdr:to>
      <xdr:col>21</xdr:col>
      <xdr:colOff>571500</xdr:colOff>
      <xdr:row>15</xdr:row>
      <xdr:rowOff>144780</xdr:rowOff>
    </xdr:to>
    <xdr:sp macro="" textlink="">
      <xdr:nvSpPr>
        <xdr:cNvPr id="19" name="TextBox 18">
          <a:extLst>
            <a:ext uri="{FF2B5EF4-FFF2-40B4-BE49-F238E27FC236}">
              <a16:creationId xmlns:a16="http://schemas.microsoft.com/office/drawing/2014/main" id="{00000000-0008-0000-0200-000013000000}"/>
            </a:ext>
          </a:extLst>
        </xdr:cNvPr>
        <xdr:cNvSpPr txBox="1"/>
      </xdr:nvSpPr>
      <xdr:spPr>
        <a:xfrm>
          <a:off x="10637520" y="2491740"/>
          <a:ext cx="273558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SU</a:t>
          </a:r>
          <a:r>
            <a:rPr lang="en-US" sz="1100" b="1"/>
            <a:t>      </a:t>
          </a:r>
          <a:r>
            <a:rPr lang="en-US" sz="1100" b="1">
              <a:solidFill>
                <a:sysClr val="windowText" lastClr="000000"/>
              </a:solidFill>
            </a:rPr>
            <a:t>MO</a:t>
          </a:r>
          <a:r>
            <a:rPr lang="en-US" sz="1100" b="1" baseline="0">
              <a:solidFill>
                <a:sysClr val="windowText" lastClr="000000"/>
              </a:solidFill>
            </a:rPr>
            <a:t>      TU       WE      TH       FR</a:t>
          </a:r>
          <a:r>
            <a:rPr lang="en-US" sz="1100" b="1" baseline="0">
              <a:solidFill>
                <a:schemeClr val="tx1">
                  <a:lumMod val="65000"/>
                  <a:lumOff val="35000"/>
                </a:schemeClr>
              </a:solidFill>
            </a:rPr>
            <a:t> </a:t>
          </a:r>
          <a:r>
            <a:rPr lang="en-US" sz="1100" b="1" baseline="0"/>
            <a:t>       </a:t>
          </a:r>
          <a:r>
            <a:rPr lang="en-US" sz="1100" b="1" baseline="0">
              <a:solidFill>
                <a:srgbClr val="FF0000"/>
              </a:solidFill>
            </a:rPr>
            <a:t>SA</a:t>
          </a:r>
          <a:endParaRPr lang="ru-RU" sz="1100" b="1">
            <a:solidFill>
              <a:srgbClr val="FF0000"/>
            </a:solidFill>
          </a:endParaRPr>
        </a:p>
      </xdr:txBody>
    </xdr:sp>
    <xdr:clientData/>
  </xdr:twoCellAnchor>
  <xdr:twoCellAnchor>
    <xdr:from>
      <xdr:col>11</xdr:col>
      <xdr:colOff>277136</xdr:colOff>
      <xdr:row>4</xdr:row>
      <xdr:rowOff>23348</xdr:rowOff>
    </xdr:from>
    <xdr:to>
      <xdr:col>16</xdr:col>
      <xdr:colOff>276384</xdr:colOff>
      <xdr:row>16</xdr:row>
      <xdr:rowOff>158569</xdr:rowOff>
    </xdr:to>
    <xdr:graphicFrame macro="">
      <xdr:nvGraphicFramePr>
        <xdr:cNvPr id="21" name="Chart 20">
          <a:extLst>
            <a:ext uri="{FF2B5EF4-FFF2-40B4-BE49-F238E27FC236}">
              <a16:creationId xmlns:a16="http://schemas.microsoft.com/office/drawing/2014/main" id="{00000000-0008-0000-02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594360</xdr:colOff>
      <xdr:row>9</xdr:row>
      <xdr:rowOff>167640</xdr:rowOff>
    </xdr:from>
    <xdr:to>
      <xdr:col>15</xdr:col>
      <xdr:colOff>91440</xdr:colOff>
      <xdr:row>12</xdr:row>
      <xdr:rowOff>15240</xdr:rowOff>
    </xdr:to>
    <xdr:sp macro="" textlink="ProcessingM1!A11">
      <xdr:nvSpPr>
        <xdr:cNvPr id="22" name="TextBox 21">
          <a:extLst>
            <a:ext uri="{FF2B5EF4-FFF2-40B4-BE49-F238E27FC236}">
              <a16:creationId xmlns:a16="http://schemas.microsoft.com/office/drawing/2014/main" id="{00000000-0008-0000-0200-000016000000}"/>
            </a:ext>
          </a:extLst>
        </xdr:cNvPr>
        <xdr:cNvSpPr txBox="1"/>
      </xdr:nvSpPr>
      <xdr:spPr>
        <a:xfrm>
          <a:off x="8519160" y="1813560"/>
          <a:ext cx="71628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FB4E34F-C7CE-4111-A66A-DD56E3AF78AB}" type="TxLink">
            <a:rPr lang="en-US" sz="2000" b="0" i="0" u="none" strike="noStrike">
              <a:solidFill>
                <a:sysClr val="windowText" lastClr="000000"/>
              </a:solidFill>
              <a:latin typeface="Calibri"/>
              <a:cs typeface="Calibri"/>
            </a:rPr>
            <a:pPr algn="ctr"/>
            <a:t>73%</a:t>
          </a:fld>
          <a:endParaRPr lang="ru-RU" sz="2000">
            <a:solidFill>
              <a:sysClr val="windowText" lastClr="000000"/>
            </a:solidFill>
          </a:endParaRPr>
        </a:p>
      </xdr:txBody>
    </xdr:sp>
    <xdr:clientData/>
  </xdr:twoCellAnchor>
  <xdr:twoCellAnchor>
    <xdr:from>
      <xdr:col>13</xdr:col>
      <xdr:colOff>594360</xdr:colOff>
      <xdr:row>11</xdr:row>
      <xdr:rowOff>15240</xdr:rowOff>
    </xdr:from>
    <xdr:to>
      <xdr:col>15</xdr:col>
      <xdr:colOff>91440</xdr:colOff>
      <xdr:row>13</xdr:row>
      <xdr:rowOff>114300</xdr:rowOff>
    </xdr:to>
    <xdr:sp macro="" textlink="ProcessingM1!A10">
      <xdr:nvSpPr>
        <xdr:cNvPr id="23" name="TextBox 22">
          <a:extLst>
            <a:ext uri="{FF2B5EF4-FFF2-40B4-BE49-F238E27FC236}">
              <a16:creationId xmlns:a16="http://schemas.microsoft.com/office/drawing/2014/main" id="{00000000-0008-0000-0200-000017000000}"/>
            </a:ext>
          </a:extLst>
        </xdr:cNvPr>
        <xdr:cNvSpPr txBox="1"/>
      </xdr:nvSpPr>
      <xdr:spPr>
        <a:xfrm>
          <a:off x="8519160" y="2026920"/>
          <a:ext cx="716280" cy="464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A13E9C5-108A-4C99-AB8D-E4EFF7D424A5}" type="TxLink">
            <a:rPr lang="en-US" sz="1200" b="0" i="0" u="none" strike="noStrike">
              <a:solidFill>
                <a:sysClr val="windowText" lastClr="000000"/>
              </a:solidFill>
              <a:latin typeface="Calibri"/>
              <a:cs typeface="Calibri"/>
            </a:rPr>
            <a:pPr algn="ctr"/>
            <a:t>Average</a:t>
          </a:fld>
          <a:endParaRPr lang="ru-RU" sz="1600">
            <a:solidFill>
              <a:sysClr val="windowText" lastClr="000000"/>
            </a:solidFill>
          </a:endParaRPr>
        </a:p>
      </xdr:txBody>
    </xdr:sp>
    <xdr:clientData/>
  </xdr:twoCellAnchor>
  <xdr:twoCellAnchor>
    <xdr:from>
      <xdr:col>11</xdr:col>
      <xdr:colOff>375293</xdr:colOff>
      <xdr:row>9</xdr:row>
      <xdr:rowOff>39051</xdr:rowOff>
    </xdr:from>
    <xdr:to>
      <xdr:col>13</xdr:col>
      <xdr:colOff>18105</xdr:colOff>
      <xdr:row>16</xdr:row>
      <xdr:rowOff>39051</xdr:rowOff>
    </xdr:to>
    <xdr:grpSp>
      <xdr:nvGrpSpPr>
        <xdr:cNvPr id="24" name="Group 23">
          <a:extLst>
            <a:ext uri="{FF2B5EF4-FFF2-40B4-BE49-F238E27FC236}">
              <a16:creationId xmlns:a16="http://schemas.microsoft.com/office/drawing/2014/main" id="{00000000-0008-0000-0200-000018000000}"/>
            </a:ext>
          </a:extLst>
        </xdr:cNvPr>
        <xdr:cNvGrpSpPr/>
      </xdr:nvGrpSpPr>
      <xdr:grpSpPr>
        <a:xfrm>
          <a:off x="2936460" y="2198051"/>
          <a:ext cx="828145" cy="1259417"/>
          <a:chOff x="2942277" y="1829753"/>
          <a:chExt cx="862012" cy="1200150"/>
        </a:xfrm>
      </xdr:grpSpPr>
      <xdr:sp macro="" textlink="ProcessingM1!E9">
        <xdr:nvSpPr>
          <xdr:cNvPr id="25" name="TextBox 24">
            <a:extLst>
              <a:ext uri="{FF2B5EF4-FFF2-40B4-BE49-F238E27FC236}">
                <a16:creationId xmlns:a16="http://schemas.microsoft.com/office/drawing/2014/main" id="{00000000-0008-0000-0200-000019000000}"/>
              </a:ext>
            </a:extLst>
          </xdr:cNvPr>
          <xdr:cNvSpPr txBox="1"/>
        </xdr:nvSpPr>
        <xdr:spPr>
          <a:xfrm>
            <a:off x="3088009" y="2025968"/>
            <a:ext cx="716280" cy="2266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796FBC0-9677-4DD5-88C5-E8BA225AACA7}" type="TxLink">
              <a:rPr lang="en-US" sz="1100" b="0" i="0" u="none" strike="noStrike">
                <a:solidFill>
                  <a:srgbClr val="000000"/>
                </a:solidFill>
                <a:latin typeface="Calibri"/>
                <a:cs typeface="Calibri"/>
              </a:rPr>
              <a:pPr algn="ctr"/>
              <a:t>APR 87%</a:t>
            </a:fld>
            <a:endParaRPr lang="ru-RU" sz="1600">
              <a:solidFill>
                <a:srgbClr val="FF0000"/>
              </a:solidFill>
            </a:endParaRPr>
          </a:p>
        </xdr:txBody>
      </xdr:sp>
      <xdr:sp macro="" textlink="ProcessingM1!E8">
        <xdr:nvSpPr>
          <xdr:cNvPr id="26" name="TextBox 25">
            <a:extLst>
              <a:ext uri="{FF2B5EF4-FFF2-40B4-BE49-F238E27FC236}">
                <a16:creationId xmlns:a16="http://schemas.microsoft.com/office/drawing/2014/main" id="{00000000-0008-0000-0200-00001A000000}"/>
              </a:ext>
            </a:extLst>
          </xdr:cNvPr>
          <xdr:cNvSpPr txBox="1"/>
        </xdr:nvSpPr>
        <xdr:spPr>
          <a:xfrm>
            <a:off x="3088009" y="2220278"/>
            <a:ext cx="716280" cy="2266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A33CB5-D3DB-4F63-9551-089B9C891198}" type="TxLink">
              <a:rPr lang="en-US" sz="1100" b="0" i="0" u="none" strike="noStrike">
                <a:solidFill>
                  <a:srgbClr val="000000"/>
                </a:solidFill>
                <a:latin typeface="Calibri"/>
                <a:cs typeface="Calibri"/>
              </a:rPr>
              <a:pPr algn="ctr"/>
              <a:t>EPC 77%</a:t>
            </a:fld>
            <a:endParaRPr lang="ru-RU" sz="1600">
              <a:solidFill>
                <a:srgbClr val="FF0000"/>
              </a:solidFill>
            </a:endParaRPr>
          </a:p>
        </xdr:txBody>
      </xdr:sp>
      <xdr:sp macro="" textlink="ProcessingM1!E7">
        <xdr:nvSpPr>
          <xdr:cNvPr id="27" name="TextBox 26">
            <a:extLst>
              <a:ext uri="{FF2B5EF4-FFF2-40B4-BE49-F238E27FC236}">
                <a16:creationId xmlns:a16="http://schemas.microsoft.com/office/drawing/2014/main" id="{00000000-0008-0000-0200-00001B000000}"/>
              </a:ext>
            </a:extLst>
          </xdr:cNvPr>
          <xdr:cNvSpPr txBox="1"/>
        </xdr:nvSpPr>
        <xdr:spPr>
          <a:xfrm>
            <a:off x="3088009" y="2414588"/>
            <a:ext cx="716280" cy="2266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4BD5C78-E7A7-46C1-A458-F25CD6559ABB}" type="TxLink">
              <a:rPr lang="en-US" sz="1100" b="0" i="0" u="none" strike="noStrike">
                <a:solidFill>
                  <a:srgbClr val="000000"/>
                </a:solidFill>
                <a:latin typeface="Calibri"/>
                <a:cs typeface="Calibri"/>
              </a:rPr>
              <a:pPr algn="ctr"/>
              <a:t>CPA 80%</a:t>
            </a:fld>
            <a:endParaRPr lang="ru-RU" sz="1600">
              <a:solidFill>
                <a:srgbClr val="FF0000"/>
              </a:solidFill>
            </a:endParaRPr>
          </a:p>
        </xdr:txBody>
      </xdr:sp>
      <xdr:sp macro="" textlink="ProcessingM1!E6">
        <xdr:nvSpPr>
          <xdr:cNvPr id="28" name="TextBox 27">
            <a:extLst>
              <a:ext uri="{FF2B5EF4-FFF2-40B4-BE49-F238E27FC236}">
                <a16:creationId xmlns:a16="http://schemas.microsoft.com/office/drawing/2014/main" id="{00000000-0008-0000-0200-00001C000000}"/>
              </a:ext>
            </a:extLst>
          </xdr:cNvPr>
          <xdr:cNvSpPr txBox="1"/>
        </xdr:nvSpPr>
        <xdr:spPr>
          <a:xfrm>
            <a:off x="3088009" y="2610803"/>
            <a:ext cx="716280" cy="2247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05B9B5A-413E-413C-9C6E-127B448DB4C6}" type="TxLink">
              <a:rPr lang="en-US" sz="1100" b="0" i="0" u="none" strike="noStrike">
                <a:solidFill>
                  <a:srgbClr val="000000"/>
                </a:solidFill>
                <a:latin typeface="Calibri"/>
                <a:cs typeface="Calibri"/>
              </a:rPr>
              <a:pPr algn="ctr"/>
              <a:t>ROI 63%</a:t>
            </a:fld>
            <a:endParaRPr lang="ru-RU" sz="1600">
              <a:solidFill>
                <a:srgbClr val="FF0000"/>
              </a:solidFill>
            </a:endParaRPr>
          </a:p>
        </xdr:txBody>
      </xdr:sp>
      <xdr:sp macro="" textlink="ProcessingM1!E5">
        <xdr:nvSpPr>
          <xdr:cNvPr id="29" name="TextBox 28">
            <a:extLst>
              <a:ext uri="{FF2B5EF4-FFF2-40B4-BE49-F238E27FC236}">
                <a16:creationId xmlns:a16="http://schemas.microsoft.com/office/drawing/2014/main" id="{00000000-0008-0000-0200-00001D000000}"/>
              </a:ext>
            </a:extLst>
          </xdr:cNvPr>
          <xdr:cNvSpPr txBox="1"/>
        </xdr:nvSpPr>
        <xdr:spPr>
          <a:xfrm>
            <a:off x="3088009" y="2803208"/>
            <a:ext cx="716280" cy="2266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9D3F6A9-53E3-41CB-9565-9A1BBF77630A}" type="TxLink">
              <a:rPr lang="en-US" sz="1100" b="0" i="0" u="none" strike="noStrike">
                <a:solidFill>
                  <a:srgbClr val="000000"/>
                </a:solidFill>
                <a:latin typeface="Calibri"/>
                <a:cs typeface="Calibri"/>
              </a:rPr>
              <a:pPr algn="ctr"/>
              <a:t>CAC 58%</a:t>
            </a:fld>
            <a:endParaRPr lang="ru-RU" sz="1600">
              <a:solidFill>
                <a:srgbClr val="FF0000"/>
              </a:solidFill>
            </a:endParaRPr>
          </a:p>
        </xdr:txBody>
      </xdr:sp>
      <xdr:sp macro="" textlink="">
        <xdr:nvSpPr>
          <xdr:cNvPr id="30" name="TextBox 29">
            <a:extLst>
              <a:ext uri="{FF2B5EF4-FFF2-40B4-BE49-F238E27FC236}">
                <a16:creationId xmlns:a16="http://schemas.microsoft.com/office/drawing/2014/main" id="{00000000-0008-0000-0200-00001E000000}"/>
              </a:ext>
            </a:extLst>
          </xdr:cNvPr>
          <xdr:cNvSpPr txBox="1"/>
        </xdr:nvSpPr>
        <xdr:spPr>
          <a:xfrm>
            <a:off x="2942277" y="1829753"/>
            <a:ext cx="845820" cy="180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chemeClr val="tx1">
                    <a:lumMod val="65000"/>
                    <a:lumOff val="35000"/>
                  </a:schemeClr>
                </a:solidFill>
                <a:latin typeface="Calibri"/>
                <a:cs typeface="Calibri"/>
              </a:rPr>
              <a:t>Indicators</a:t>
            </a:r>
          </a:p>
        </xdr:txBody>
      </xdr:sp>
      <xdr:sp macro="" textlink="">
        <xdr:nvSpPr>
          <xdr:cNvPr id="31" name="Oval 30">
            <a:extLst>
              <a:ext uri="{FF2B5EF4-FFF2-40B4-BE49-F238E27FC236}">
                <a16:creationId xmlns:a16="http://schemas.microsoft.com/office/drawing/2014/main" id="{00000000-0008-0000-0200-00001F000000}"/>
              </a:ext>
            </a:extLst>
          </xdr:cNvPr>
          <xdr:cNvSpPr/>
        </xdr:nvSpPr>
        <xdr:spPr>
          <a:xfrm>
            <a:off x="3040385" y="2108765"/>
            <a:ext cx="72000" cy="71321"/>
          </a:xfrm>
          <a:prstGeom prst="ellipse">
            <a:avLst/>
          </a:prstGeom>
          <a:solidFill>
            <a:srgbClr val="768D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32" name="Oval 31">
            <a:extLst>
              <a:ext uri="{FF2B5EF4-FFF2-40B4-BE49-F238E27FC236}">
                <a16:creationId xmlns:a16="http://schemas.microsoft.com/office/drawing/2014/main" id="{00000000-0008-0000-0200-000020000000}"/>
              </a:ext>
            </a:extLst>
          </xdr:cNvPr>
          <xdr:cNvSpPr/>
        </xdr:nvSpPr>
        <xdr:spPr>
          <a:xfrm>
            <a:off x="3040385" y="2299265"/>
            <a:ext cx="72000" cy="71321"/>
          </a:xfrm>
          <a:prstGeom prst="ellipse">
            <a:avLst/>
          </a:prstGeom>
          <a:solidFill>
            <a:srgbClr val="5EB2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33" name="Oval 32">
            <a:extLst>
              <a:ext uri="{FF2B5EF4-FFF2-40B4-BE49-F238E27FC236}">
                <a16:creationId xmlns:a16="http://schemas.microsoft.com/office/drawing/2014/main" id="{00000000-0008-0000-0200-000021000000}"/>
              </a:ext>
            </a:extLst>
          </xdr:cNvPr>
          <xdr:cNvSpPr/>
        </xdr:nvSpPr>
        <xdr:spPr>
          <a:xfrm>
            <a:off x="3040385" y="2499290"/>
            <a:ext cx="72000" cy="71321"/>
          </a:xfrm>
          <a:prstGeom prst="ellipse">
            <a:avLst/>
          </a:prstGeom>
          <a:solidFill>
            <a:srgbClr val="43ADA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34" name="Oval 33">
            <a:extLst>
              <a:ext uri="{FF2B5EF4-FFF2-40B4-BE49-F238E27FC236}">
                <a16:creationId xmlns:a16="http://schemas.microsoft.com/office/drawing/2014/main" id="{00000000-0008-0000-0200-000022000000}"/>
              </a:ext>
            </a:extLst>
          </xdr:cNvPr>
          <xdr:cNvSpPr/>
        </xdr:nvSpPr>
        <xdr:spPr>
          <a:xfrm>
            <a:off x="3040385" y="2694553"/>
            <a:ext cx="72000" cy="71321"/>
          </a:xfrm>
          <a:prstGeom prst="ellipse">
            <a:avLst/>
          </a:prstGeom>
          <a:solidFill>
            <a:srgbClr val="E8B75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35" name="Oval 34">
            <a:extLst>
              <a:ext uri="{FF2B5EF4-FFF2-40B4-BE49-F238E27FC236}">
                <a16:creationId xmlns:a16="http://schemas.microsoft.com/office/drawing/2014/main" id="{00000000-0008-0000-0200-000023000000}"/>
              </a:ext>
            </a:extLst>
          </xdr:cNvPr>
          <xdr:cNvSpPr/>
        </xdr:nvSpPr>
        <xdr:spPr>
          <a:xfrm>
            <a:off x="3040385" y="2875528"/>
            <a:ext cx="72000" cy="71321"/>
          </a:xfrm>
          <a:prstGeom prst="ellipse">
            <a:avLst/>
          </a:prstGeom>
          <a:solidFill>
            <a:srgbClr val="DD222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xdr:col>
      <xdr:colOff>190501</xdr:colOff>
      <xdr:row>15</xdr:row>
      <xdr:rowOff>127448</xdr:rowOff>
    </xdr:from>
    <xdr:to>
      <xdr:col>2</xdr:col>
      <xdr:colOff>160020</xdr:colOff>
      <xdr:row>16</xdr:row>
      <xdr:rowOff>162213</xdr:rowOff>
    </xdr:to>
    <xdr:sp macro="" textlink="">
      <xdr:nvSpPr>
        <xdr:cNvPr id="36" name="Graphic 3">
          <a:extLst>
            <a:ext uri="{FF2B5EF4-FFF2-40B4-BE49-F238E27FC236}">
              <a16:creationId xmlns:a16="http://schemas.microsoft.com/office/drawing/2014/main" id="{00000000-0008-0000-0200-000024000000}"/>
            </a:ext>
          </a:extLst>
        </xdr:cNvPr>
        <xdr:cNvSpPr/>
      </xdr:nvSpPr>
      <xdr:spPr>
        <a:xfrm>
          <a:off x="800101" y="2870648"/>
          <a:ext cx="579119" cy="217645"/>
        </a:xfrm>
        <a:custGeom>
          <a:avLst/>
          <a:gdLst>
            <a:gd name="connsiteX0" fmla="*/ 183190 w 478465"/>
            <a:gd name="connsiteY0" fmla="*/ 172819 h 594182"/>
            <a:gd name="connsiteX1" fmla="*/ 126040 w 478465"/>
            <a:gd name="connsiteY1" fmla="*/ 210919 h 594182"/>
            <a:gd name="connsiteX2" fmla="*/ 287965 w 478465"/>
            <a:gd name="connsiteY2" fmla="*/ 449044 h 594182"/>
            <a:gd name="connsiteX3" fmla="*/ 364165 w 478465"/>
            <a:gd name="connsiteY3" fmla="*/ 401419 h 594182"/>
            <a:gd name="connsiteX4" fmla="*/ 478465 w 478465"/>
            <a:gd name="connsiteY4" fmla="*/ 496669 h 594182"/>
            <a:gd name="connsiteX5" fmla="*/ 430840 w 478465"/>
            <a:gd name="connsiteY5" fmla="*/ 572869 h 594182"/>
            <a:gd name="connsiteX6" fmla="*/ 316540 w 478465"/>
            <a:gd name="connsiteY6" fmla="*/ 591919 h 594182"/>
            <a:gd name="connsiteX7" fmla="*/ 2215 w 478465"/>
            <a:gd name="connsiteY7" fmla="*/ 125194 h 594182"/>
            <a:gd name="connsiteX8" fmla="*/ 87940 w 478465"/>
            <a:gd name="connsiteY8" fmla="*/ 1369 h 594182"/>
            <a:gd name="connsiteX9" fmla="*/ 173665 w 478465"/>
            <a:gd name="connsiteY9" fmla="*/ 20419 h 594182"/>
            <a:gd name="connsiteX10" fmla="*/ 183190 w 478465"/>
            <a:gd name="connsiteY10" fmla="*/ 172819 h 5941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478465" h="594182">
              <a:moveTo>
                <a:pt x="183190" y="172819"/>
              </a:moveTo>
              <a:cubicBezTo>
                <a:pt x="183190" y="172819"/>
                <a:pt x="129850" y="190917"/>
                <a:pt x="126040" y="210919"/>
              </a:cubicBezTo>
              <a:cubicBezTo>
                <a:pt x="113658" y="281404"/>
                <a:pt x="216528" y="441424"/>
                <a:pt x="287965" y="449044"/>
              </a:cubicBezTo>
              <a:cubicBezTo>
                <a:pt x="315588" y="451902"/>
                <a:pt x="364165" y="401419"/>
                <a:pt x="364165" y="401419"/>
              </a:cubicBezTo>
              <a:lnTo>
                <a:pt x="478465" y="496669"/>
              </a:lnTo>
              <a:cubicBezTo>
                <a:pt x="478465" y="496669"/>
                <a:pt x="449890" y="558582"/>
                <a:pt x="430840" y="572869"/>
              </a:cubicBezTo>
              <a:cubicBezTo>
                <a:pt x="407028" y="590014"/>
                <a:pt x="345115" y="598587"/>
                <a:pt x="316540" y="591919"/>
              </a:cubicBezTo>
              <a:cubicBezTo>
                <a:pt x="150805" y="554772"/>
                <a:pt x="-21597" y="274737"/>
                <a:pt x="2215" y="125194"/>
              </a:cubicBezTo>
              <a:cubicBezTo>
                <a:pt x="7930" y="88047"/>
                <a:pt x="52698" y="14704"/>
                <a:pt x="87940" y="1369"/>
              </a:cubicBezTo>
              <a:cubicBezTo>
                <a:pt x="107943" y="-6251"/>
                <a:pt x="173665" y="20419"/>
                <a:pt x="173665" y="20419"/>
              </a:cubicBezTo>
              <a:lnTo>
                <a:pt x="183190" y="172819"/>
              </a:lnTo>
              <a:close/>
            </a:path>
          </a:pathLst>
        </a:custGeom>
        <a:solidFill>
          <a:schemeClr val="bg1">
            <a:lumMod val="65000"/>
          </a:schemeClr>
        </a:solidFill>
        <a:ln w="9525" cap="flat">
          <a:noFill/>
          <a:prstDash val="solid"/>
          <a:miter/>
        </a:ln>
      </xdr:spPr>
      <xdr:txBody>
        <a:bodyPr rtlCol="0" anchor="ctr"/>
        <a:lstStyle/>
        <a:p>
          <a:endParaRPr lang="ru-RU"/>
        </a:p>
      </xdr:txBody>
    </xdr:sp>
    <xdr:clientData/>
  </xdr:twoCellAnchor>
  <xdr:twoCellAnchor>
    <xdr:from>
      <xdr:col>3</xdr:col>
      <xdr:colOff>165270</xdr:colOff>
      <xdr:row>15</xdr:row>
      <xdr:rowOff>141396</xdr:rowOff>
    </xdr:from>
    <xdr:to>
      <xdr:col>5</xdr:col>
      <xdr:colOff>17305</xdr:colOff>
      <xdr:row>16</xdr:row>
      <xdr:rowOff>120404</xdr:rowOff>
    </xdr:to>
    <xdr:sp macro="" textlink="">
      <xdr:nvSpPr>
        <xdr:cNvPr id="37" name="Freeform: Shape 36">
          <a:extLst>
            <a:ext uri="{FF2B5EF4-FFF2-40B4-BE49-F238E27FC236}">
              <a16:creationId xmlns:a16="http://schemas.microsoft.com/office/drawing/2014/main" id="{00000000-0008-0000-0200-000025000000}"/>
            </a:ext>
          </a:extLst>
        </xdr:cNvPr>
        <xdr:cNvSpPr/>
      </xdr:nvSpPr>
      <xdr:spPr>
        <a:xfrm rot="10800000">
          <a:off x="1994070" y="2884596"/>
          <a:ext cx="1071235" cy="161888"/>
        </a:xfrm>
        <a:custGeom>
          <a:avLst/>
          <a:gdLst>
            <a:gd name="connsiteX0" fmla="*/ 308046 w 546265"/>
            <a:gd name="connsiteY0" fmla="*/ 180000 h 379486"/>
            <a:gd name="connsiteX1" fmla="*/ 273133 w 546265"/>
            <a:gd name="connsiteY1" fmla="*/ 158544 h 379486"/>
            <a:gd name="connsiteX2" fmla="*/ 238220 w 546265"/>
            <a:gd name="connsiteY2" fmla="*/ 180000 h 379486"/>
            <a:gd name="connsiteX3" fmla="*/ 0 w 546265"/>
            <a:gd name="connsiteY3" fmla="*/ 0 h 379486"/>
            <a:gd name="connsiteX4" fmla="*/ 546265 w 546265"/>
            <a:gd name="connsiteY4" fmla="*/ 0 h 379486"/>
            <a:gd name="connsiteX5" fmla="*/ 0 w 546265"/>
            <a:gd name="connsiteY5" fmla="*/ 369637 h 379486"/>
            <a:gd name="connsiteX6" fmla="*/ 0 w 546265"/>
            <a:gd name="connsiteY6" fmla="*/ 6108 h 379486"/>
            <a:gd name="connsiteX7" fmla="*/ 227806 w 546265"/>
            <a:gd name="connsiteY7" fmla="*/ 187873 h 379486"/>
            <a:gd name="connsiteX8" fmla="*/ 546264 w 546265"/>
            <a:gd name="connsiteY8" fmla="*/ 369637 h 379486"/>
            <a:gd name="connsiteX9" fmla="*/ 318460 w 546265"/>
            <a:gd name="connsiteY9" fmla="*/ 187873 h 379486"/>
            <a:gd name="connsiteX10" fmla="*/ 546265 w 546265"/>
            <a:gd name="connsiteY10" fmla="*/ 6108 h 379486"/>
            <a:gd name="connsiteX11" fmla="*/ 530546 w 546265"/>
            <a:gd name="connsiteY11" fmla="*/ 379486 h 379486"/>
            <a:gd name="connsiteX12" fmla="*/ 14291 w 546265"/>
            <a:gd name="connsiteY12" fmla="*/ 379486 h 379486"/>
            <a:gd name="connsiteX13" fmla="*/ 272419 w 546265"/>
            <a:gd name="connsiteY13" fmla="*/ 175202 h 37948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Lst>
          <a:rect l="l" t="t" r="r" b="b"/>
          <a:pathLst>
            <a:path w="546265" h="379486">
              <a:moveTo>
                <a:pt x="308046" y="180000"/>
              </a:moveTo>
              <a:lnTo>
                <a:pt x="273133" y="158544"/>
              </a:lnTo>
              <a:lnTo>
                <a:pt x="238220" y="180000"/>
              </a:lnTo>
              <a:lnTo>
                <a:pt x="0" y="0"/>
              </a:lnTo>
              <a:lnTo>
                <a:pt x="546265" y="0"/>
              </a:lnTo>
              <a:close/>
              <a:moveTo>
                <a:pt x="0" y="369637"/>
              </a:moveTo>
              <a:lnTo>
                <a:pt x="0" y="6108"/>
              </a:lnTo>
              <a:lnTo>
                <a:pt x="227806" y="187873"/>
              </a:lnTo>
              <a:close/>
              <a:moveTo>
                <a:pt x="546264" y="369637"/>
              </a:moveTo>
              <a:lnTo>
                <a:pt x="318460" y="187873"/>
              </a:lnTo>
              <a:lnTo>
                <a:pt x="546265" y="6108"/>
              </a:lnTo>
              <a:close/>
              <a:moveTo>
                <a:pt x="530546" y="379486"/>
              </a:moveTo>
              <a:lnTo>
                <a:pt x="14291" y="379486"/>
              </a:lnTo>
              <a:lnTo>
                <a:pt x="272419" y="175202"/>
              </a:lnTo>
              <a:close/>
            </a:path>
          </a:pathLst>
        </a:custGeom>
        <a:solidFill>
          <a:schemeClr val="bg1">
            <a:lumMod val="6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6</xdr:col>
      <xdr:colOff>7315</xdr:colOff>
      <xdr:row>15</xdr:row>
      <xdr:rowOff>121303</xdr:rowOff>
    </xdr:from>
    <xdr:to>
      <xdr:col>6</xdr:col>
      <xdr:colOff>138105</xdr:colOff>
      <xdr:row>16</xdr:row>
      <xdr:rowOff>175260</xdr:rowOff>
    </xdr:to>
    <xdr:sp macro="" textlink="">
      <xdr:nvSpPr>
        <xdr:cNvPr id="38" name="Freeform: Shape 37">
          <a:extLst>
            <a:ext uri="{FF2B5EF4-FFF2-40B4-BE49-F238E27FC236}">
              <a16:creationId xmlns:a16="http://schemas.microsoft.com/office/drawing/2014/main" id="{00000000-0008-0000-0200-000026000000}"/>
            </a:ext>
          </a:extLst>
        </xdr:cNvPr>
        <xdr:cNvSpPr/>
      </xdr:nvSpPr>
      <xdr:spPr>
        <a:xfrm>
          <a:off x="3664915" y="2864503"/>
          <a:ext cx="130790" cy="236837"/>
        </a:xfrm>
        <a:custGeom>
          <a:avLst/>
          <a:gdLst>
            <a:gd name="connsiteX0" fmla="*/ 171450 w 352425"/>
            <a:gd name="connsiteY0" fmla="*/ 0 h 638175"/>
            <a:gd name="connsiteX1" fmla="*/ 352425 w 352425"/>
            <a:gd name="connsiteY1" fmla="*/ 171450 h 638175"/>
            <a:gd name="connsiteX2" fmla="*/ 180975 w 352425"/>
            <a:gd name="connsiteY2" fmla="*/ 638175 h 638175"/>
            <a:gd name="connsiteX3" fmla="*/ 0 w 352425"/>
            <a:gd name="connsiteY3" fmla="*/ 171450 h 638175"/>
            <a:gd name="connsiteX4" fmla="*/ 171450 w 352425"/>
            <a:gd name="connsiteY4" fmla="*/ 0 h 638175"/>
            <a:gd name="connsiteX5" fmla="*/ 176212 w 352425"/>
            <a:gd name="connsiteY5" fmla="*/ 67628 h 638175"/>
            <a:gd name="connsiteX6" fmla="*/ 80962 w 352425"/>
            <a:gd name="connsiteY6" fmla="*/ 162878 h 638175"/>
            <a:gd name="connsiteX7" fmla="*/ 176212 w 352425"/>
            <a:gd name="connsiteY7" fmla="*/ 258128 h 638175"/>
            <a:gd name="connsiteX8" fmla="*/ 271462 w 352425"/>
            <a:gd name="connsiteY8" fmla="*/ 162878 h 638175"/>
            <a:gd name="connsiteX9" fmla="*/ 176212 w 352425"/>
            <a:gd name="connsiteY9" fmla="*/ 67628 h 63817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352425" h="638175">
              <a:moveTo>
                <a:pt x="171450" y="0"/>
              </a:moveTo>
              <a:cubicBezTo>
                <a:pt x="304800" y="0"/>
                <a:pt x="352425" y="109538"/>
                <a:pt x="352425" y="171450"/>
              </a:cubicBezTo>
              <a:cubicBezTo>
                <a:pt x="352425" y="190500"/>
                <a:pt x="180975" y="638175"/>
                <a:pt x="180975" y="638175"/>
              </a:cubicBezTo>
              <a:cubicBezTo>
                <a:pt x="180975" y="638175"/>
                <a:pt x="0" y="200025"/>
                <a:pt x="0" y="171450"/>
              </a:cubicBezTo>
              <a:cubicBezTo>
                <a:pt x="0" y="110490"/>
                <a:pt x="47625" y="0"/>
                <a:pt x="171450" y="0"/>
              </a:cubicBezTo>
              <a:close/>
              <a:moveTo>
                <a:pt x="176212" y="67628"/>
              </a:moveTo>
              <a:cubicBezTo>
                <a:pt x="123607" y="67628"/>
                <a:pt x="80962" y="110273"/>
                <a:pt x="80962" y="162878"/>
              </a:cubicBezTo>
              <a:cubicBezTo>
                <a:pt x="80962" y="215483"/>
                <a:pt x="123607" y="258128"/>
                <a:pt x="176212" y="258128"/>
              </a:cubicBezTo>
              <a:cubicBezTo>
                <a:pt x="228817" y="258128"/>
                <a:pt x="271462" y="215483"/>
                <a:pt x="271462" y="162878"/>
              </a:cubicBezTo>
              <a:cubicBezTo>
                <a:pt x="271462" y="110273"/>
                <a:pt x="228817" y="67628"/>
                <a:pt x="176212" y="67628"/>
              </a:cubicBezTo>
              <a:close/>
            </a:path>
          </a:pathLst>
        </a:custGeom>
        <a:solidFill>
          <a:schemeClr val="bg1">
            <a:lumMod val="65000"/>
          </a:schemeClr>
        </a:solidFill>
        <a:ln w="9525"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7</xdr:col>
      <xdr:colOff>150975</xdr:colOff>
      <xdr:row>15</xdr:row>
      <xdr:rowOff>121922</xdr:rowOff>
    </xdr:from>
    <xdr:to>
      <xdr:col>9</xdr:col>
      <xdr:colOff>17611</xdr:colOff>
      <xdr:row>16</xdr:row>
      <xdr:rowOff>160020</xdr:rowOff>
    </xdr:to>
    <xdr:sp macro="" textlink="">
      <xdr:nvSpPr>
        <xdr:cNvPr id="39" name="Freeform: Shape 38">
          <a:extLst>
            <a:ext uri="{FF2B5EF4-FFF2-40B4-BE49-F238E27FC236}">
              <a16:creationId xmlns:a16="http://schemas.microsoft.com/office/drawing/2014/main" id="{00000000-0008-0000-0200-000027000000}"/>
            </a:ext>
          </a:extLst>
        </xdr:cNvPr>
        <xdr:cNvSpPr/>
      </xdr:nvSpPr>
      <xdr:spPr>
        <a:xfrm>
          <a:off x="4418175" y="2865122"/>
          <a:ext cx="1085836" cy="220978"/>
        </a:xfrm>
        <a:custGeom>
          <a:avLst/>
          <a:gdLst>
            <a:gd name="connsiteX0" fmla="*/ 481132 w 2069308"/>
            <a:gd name="connsiteY0" fmla="*/ 0 h 1739504"/>
            <a:gd name="connsiteX1" fmla="*/ 668411 w 2069308"/>
            <a:gd name="connsiteY1" fmla="*/ 37810 h 1739504"/>
            <a:gd name="connsiteX2" fmla="*/ 709430 w 2069308"/>
            <a:gd name="connsiteY2" fmla="*/ 60075 h 1739504"/>
            <a:gd name="connsiteX3" fmla="*/ 766731 w 2069308"/>
            <a:gd name="connsiteY3" fmla="*/ 39102 h 1739504"/>
            <a:gd name="connsiteX4" fmla="*/ 1025368 w 2069308"/>
            <a:gd name="connsiteY4" fmla="*/ 0 h 1739504"/>
            <a:gd name="connsiteX5" fmla="*/ 1895120 w 2069308"/>
            <a:gd name="connsiteY5" fmla="*/ 869752 h 1739504"/>
            <a:gd name="connsiteX6" fmla="*/ 1894104 w 2069308"/>
            <a:gd name="connsiteY6" fmla="*/ 889874 h 1739504"/>
            <a:gd name="connsiteX7" fmla="*/ 1928388 w 2069308"/>
            <a:gd name="connsiteY7" fmla="*/ 918160 h 1739504"/>
            <a:gd name="connsiteX8" fmla="*/ 2069308 w 2069308"/>
            <a:gd name="connsiteY8" fmla="*/ 1258372 h 1739504"/>
            <a:gd name="connsiteX9" fmla="*/ 1588176 w 2069308"/>
            <a:gd name="connsiteY9" fmla="*/ 1739504 h 1739504"/>
            <a:gd name="connsiteX10" fmla="*/ 1400898 w 2069308"/>
            <a:gd name="connsiteY10" fmla="*/ 1701694 h 1739504"/>
            <a:gd name="connsiteX11" fmla="*/ 1352399 w 2069308"/>
            <a:gd name="connsiteY11" fmla="*/ 1675370 h 1739504"/>
            <a:gd name="connsiteX12" fmla="*/ 1284006 w 2069308"/>
            <a:gd name="connsiteY12" fmla="*/ 1700402 h 1739504"/>
            <a:gd name="connsiteX13" fmla="*/ 1025368 w 2069308"/>
            <a:gd name="connsiteY13" fmla="*/ 1739504 h 1739504"/>
            <a:gd name="connsiteX14" fmla="*/ 155616 w 2069308"/>
            <a:gd name="connsiteY14" fmla="*/ 869752 h 1739504"/>
            <a:gd name="connsiteX15" fmla="*/ 157375 w 2069308"/>
            <a:gd name="connsiteY15" fmla="*/ 834920 h 1739504"/>
            <a:gd name="connsiteX16" fmla="*/ 140921 w 2069308"/>
            <a:gd name="connsiteY16" fmla="*/ 821344 h 1739504"/>
            <a:gd name="connsiteX17" fmla="*/ 0 w 2069308"/>
            <a:gd name="connsiteY17" fmla="*/ 481132 h 1739504"/>
            <a:gd name="connsiteX18" fmla="*/ 481132 w 2069308"/>
            <a:gd name="connsiteY18" fmla="*/ 0 h 173950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Lst>
          <a:rect l="l" t="t" r="r" b="b"/>
          <a:pathLst>
            <a:path w="2069308" h="1739504">
              <a:moveTo>
                <a:pt x="481132" y="0"/>
              </a:moveTo>
              <a:cubicBezTo>
                <a:pt x="547563" y="0"/>
                <a:pt x="610849" y="13463"/>
                <a:pt x="668411" y="37810"/>
              </a:cubicBezTo>
              <a:lnTo>
                <a:pt x="709430" y="60075"/>
              </a:lnTo>
              <a:lnTo>
                <a:pt x="766731" y="39102"/>
              </a:lnTo>
              <a:cubicBezTo>
                <a:pt x="848434" y="13690"/>
                <a:pt x="935302" y="0"/>
                <a:pt x="1025368" y="0"/>
              </a:cubicBezTo>
              <a:cubicBezTo>
                <a:pt x="1505719" y="0"/>
                <a:pt x="1895120" y="389401"/>
                <a:pt x="1895120" y="869752"/>
              </a:cubicBezTo>
              <a:lnTo>
                <a:pt x="1894104" y="889874"/>
              </a:lnTo>
              <a:lnTo>
                <a:pt x="1928388" y="918160"/>
              </a:lnTo>
              <a:cubicBezTo>
                <a:pt x="2015456" y="1005228"/>
                <a:pt x="2069308" y="1125511"/>
                <a:pt x="2069308" y="1258372"/>
              </a:cubicBezTo>
              <a:cubicBezTo>
                <a:pt x="2069308" y="1524094"/>
                <a:pt x="1853898" y="1739504"/>
                <a:pt x="1588176" y="1739504"/>
              </a:cubicBezTo>
              <a:cubicBezTo>
                <a:pt x="1521746" y="1739504"/>
                <a:pt x="1458460" y="1726041"/>
                <a:pt x="1400898" y="1701694"/>
              </a:cubicBezTo>
              <a:lnTo>
                <a:pt x="1352399" y="1675370"/>
              </a:lnTo>
              <a:lnTo>
                <a:pt x="1284006" y="1700402"/>
              </a:lnTo>
              <a:cubicBezTo>
                <a:pt x="1202302" y="1725814"/>
                <a:pt x="1115434" y="1739504"/>
                <a:pt x="1025368" y="1739504"/>
              </a:cubicBezTo>
              <a:cubicBezTo>
                <a:pt x="545017" y="1739504"/>
                <a:pt x="155616" y="1350103"/>
                <a:pt x="155616" y="869752"/>
              </a:cubicBezTo>
              <a:lnTo>
                <a:pt x="157375" y="834920"/>
              </a:lnTo>
              <a:lnTo>
                <a:pt x="140921" y="821344"/>
              </a:lnTo>
              <a:cubicBezTo>
                <a:pt x="53853" y="734276"/>
                <a:pt x="0" y="613993"/>
                <a:pt x="0" y="481132"/>
              </a:cubicBezTo>
              <a:cubicBezTo>
                <a:pt x="0" y="215410"/>
                <a:pt x="215410" y="0"/>
                <a:pt x="481132" y="0"/>
              </a:cubicBezTo>
              <a:close/>
            </a:path>
          </a:pathLst>
        </a:custGeom>
        <a:solidFill>
          <a:schemeClr val="bg1">
            <a:lumMod val="6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800" b="1">
              <a:latin typeface="Comic Sans MS" panose="030F0702030302020204" pitchFamily="66" charset="0"/>
            </a:rPr>
            <a:t>S</a:t>
          </a:r>
          <a:endParaRPr lang="ru-RU" sz="800" b="1">
            <a:latin typeface="Comic Sans MS" panose="030F0702030302020204" pitchFamily="66" charset="0"/>
          </a:endParaRPr>
        </a:p>
      </xdr:txBody>
    </xdr:sp>
    <xdr:clientData/>
  </xdr:twoCellAnchor>
  <xdr:twoCellAnchor>
    <xdr:from>
      <xdr:col>18</xdr:col>
      <xdr:colOff>281940</xdr:colOff>
      <xdr:row>28</xdr:row>
      <xdr:rowOff>45720</xdr:rowOff>
    </xdr:from>
    <xdr:to>
      <xdr:col>19</xdr:col>
      <xdr:colOff>83819</xdr:colOff>
      <xdr:row>29</xdr:row>
      <xdr:rowOff>78840</xdr:rowOff>
    </xdr:to>
    <xdr:grpSp>
      <xdr:nvGrpSpPr>
        <xdr:cNvPr id="41" name="Group 40">
          <a:extLst>
            <a:ext uri="{FF2B5EF4-FFF2-40B4-BE49-F238E27FC236}">
              <a16:creationId xmlns:a16="http://schemas.microsoft.com/office/drawing/2014/main" id="{00000000-0008-0000-0200-000029000000}"/>
            </a:ext>
          </a:extLst>
        </xdr:cNvPr>
        <xdr:cNvGrpSpPr/>
      </xdr:nvGrpSpPr>
      <xdr:grpSpPr>
        <a:xfrm>
          <a:off x="6991773" y="5750137"/>
          <a:ext cx="394546" cy="223620"/>
          <a:chOff x="7192492" y="5258851"/>
          <a:chExt cx="411479" cy="217051"/>
        </a:xfrm>
      </xdr:grpSpPr>
      <xdr:sp macro="" textlink="">
        <xdr:nvSpPr>
          <xdr:cNvPr id="42" name="Rectangle: Rounded Corners 41">
            <a:extLst>
              <a:ext uri="{FF2B5EF4-FFF2-40B4-BE49-F238E27FC236}">
                <a16:creationId xmlns:a16="http://schemas.microsoft.com/office/drawing/2014/main" id="{00000000-0008-0000-0200-00002A000000}"/>
              </a:ext>
            </a:extLst>
          </xdr:cNvPr>
          <xdr:cNvSpPr/>
        </xdr:nvSpPr>
        <xdr:spPr>
          <a:xfrm>
            <a:off x="7238212" y="5258851"/>
            <a:ext cx="365759" cy="214411"/>
          </a:xfrm>
          <a:prstGeom prst="roundRect">
            <a:avLst>
              <a:gd name="adj" fmla="val 50000"/>
            </a:avLst>
          </a:prstGeom>
          <a:solidFill>
            <a:srgbClr val="F2C6C7"/>
          </a:solidFill>
          <a:ln>
            <a:noFill/>
          </a:ln>
          <a:effectLst>
            <a:innerShdw blurRad="63500">
              <a:prstClr val="black">
                <a:alpha val="32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43" name="Oval 42">
            <a:extLst>
              <a:ext uri="{FF2B5EF4-FFF2-40B4-BE49-F238E27FC236}">
                <a16:creationId xmlns:a16="http://schemas.microsoft.com/office/drawing/2014/main" id="{00000000-0008-0000-0200-00002B000000}"/>
              </a:ext>
            </a:extLst>
          </xdr:cNvPr>
          <xdr:cNvSpPr/>
        </xdr:nvSpPr>
        <xdr:spPr>
          <a:xfrm>
            <a:off x="7192492" y="5258851"/>
            <a:ext cx="216000" cy="217051"/>
          </a:xfrm>
          <a:prstGeom prst="ellipse">
            <a:avLst/>
          </a:prstGeom>
          <a:solidFill>
            <a:srgbClr val="DD222D"/>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18</xdr:col>
      <xdr:colOff>281940</xdr:colOff>
      <xdr:row>35</xdr:row>
      <xdr:rowOff>14189</xdr:rowOff>
    </xdr:from>
    <xdr:to>
      <xdr:col>19</xdr:col>
      <xdr:colOff>83819</xdr:colOff>
      <xdr:row>36</xdr:row>
      <xdr:rowOff>47309</xdr:rowOff>
    </xdr:to>
    <xdr:grpSp>
      <xdr:nvGrpSpPr>
        <xdr:cNvPr id="44" name="Group 43">
          <a:extLst>
            <a:ext uri="{FF2B5EF4-FFF2-40B4-BE49-F238E27FC236}">
              <a16:creationId xmlns:a16="http://schemas.microsoft.com/office/drawing/2014/main" id="{00000000-0008-0000-0200-00002C000000}"/>
            </a:ext>
          </a:extLst>
        </xdr:cNvPr>
        <xdr:cNvGrpSpPr/>
      </xdr:nvGrpSpPr>
      <xdr:grpSpPr>
        <a:xfrm>
          <a:off x="6991773" y="7052106"/>
          <a:ext cx="394546" cy="223620"/>
          <a:chOff x="7192492" y="5258851"/>
          <a:chExt cx="411479" cy="217051"/>
        </a:xfrm>
      </xdr:grpSpPr>
      <xdr:sp macro="" textlink="">
        <xdr:nvSpPr>
          <xdr:cNvPr id="45" name="Rectangle: Rounded Corners 44">
            <a:extLst>
              <a:ext uri="{FF2B5EF4-FFF2-40B4-BE49-F238E27FC236}">
                <a16:creationId xmlns:a16="http://schemas.microsoft.com/office/drawing/2014/main" id="{00000000-0008-0000-0200-00002D000000}"/>
              </a:ext>
            </a:extLst>
          </xdr:cNvPr>
          <xdr:cNvSpPr/>
        </xdr:nvSpPr>
        <xdr:spPr>
          <a:xfrm>
            <a:off x="7238212" y="5258851"/>
            <a:ext cx="365759" cy="214411"/>
          </a:xfrm>
          <a:prstGeom prst="roundRect">
            <a:avLst>
              <a:gd name="adj" fmla="val 50000"/>
            </a:avLst>
          </a:prstGeom>
          <a:solidFill>
            <a:srgbClr val="F2C6C7"/>
          </a:solidFill>
          <a:ln>
            <a:noFill/>
          </a:ln>
          <a:effectLst>
            <a:innerShdw blurRad="63500">
              <a:prstClr val="black">
                <a:alpha val="32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46" name="Oval 45">
            <a:extLst>
              <a:ext uri="{FF2B5EF4-FFF2-40B4-BE49-F238E27FC236}">
                <a16:creationId xmlns:a16="http://schemas.microsoft.com/office/drawing/2014/main" id="{00000000-0008-0000-0200-00002E000000}"/>
              </a:ext>
            </a:extLst>
          </xdr:cNvPr>
          <xdr:cNvSpPr/>
        </xdr:nvSpPr>
        <xdr:spPr>
          <a:xfrm>
            <a:off x="7192492" y="5258851"/>
            <a:ext cx="216000" cy="217051"/>
          </a:xfrm>
          <a:prstGeom prst="ellipse">
            <a:avLst/>
          </a:prstGeom>
          <a:solidFill>
            <a:srgbClr val="DD222D"/>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21</xdr:col>
      <xdr:colOff>308215</xdr:colOff>
      <xdr:row>28</xdr:row>
      <xdr:rowOff>45720</xdr:rowOff>
    </xdr:from>
    <xdr:to>
      <xdr:col>22</xdr:col>
      <xdr:colOff>110094</xdr:colOff>
      <xdr:row>29</xdr:row>
      <xdr:rowOff>78840</xdr:rowOff>
    </xdr:to>
    <xdr:grpSp>
      <xdr:nvGrpSpPr>
        <xdr:cNvPr id="47" name="Group 46">
          <a:extLst>
            <a:ext uri="{FF2B5EF4-FFF2-40B4-BE49-F238E27FC236}">
              <a16:creationId xmlns:a16="http://schemas.microsoft.com/office/drawing/2014/main" id="{00000000-0008-0000-0200-00002F000000}"/>
            </a:ext>
          </a:extLst>
        </xdr:cNvPr>
        <xdr:cNvGrpSpPr/>
      </xdr:nvGrpSpPr>
      <xdr:grpSpPr>
        <a:xfrm>
          <a:off x="8796048" y="5750137"/>
          <a:ext cx="394546" cy="223620"/>
          <a:chOff x="7192492" y="5258851"/>
          <a:chExt cx="411479" cy="217051"/>
        </a:xfrm>
      </xdr:grpSpPr>
      <xdr:sp macro="" textlink="">
        <xdr:nvSpPr>
          <xdr:cNvPr id="48" name="Rectangle: Rounded Corners 47">
            <a:extLst>
              <a:ext uri="{FF2B5EF4-FFF2-40B4-BE49-F238E27FC236}">
                <a16:creationId xmlns:a16="http://schemas.microsoft.com/office/drawing/2014/main" id="{00000000-0008-0000-0200-000030000000}"/>
              </a:ext>
            </a:extLst>
          </xdr:cNvPr>
          <xdr:cNvSpPr/>
        </xdr:nvSpPr>
        <xdr:spPr>
          <a:xfrm>
            <a:off x="7238212" y="5258851"/>
            <a:ext cx="365759" cy="214411"/>
          </a:xfrm>
          <a:prstGeom prst="roundRect">
            <a:avLst>
              <a:gd name="adj" fmla="val 50000"/>
            </a:avLst>
          </a:prstGeom>
          <a:solidFill>
            <a:srgbClr val="F2C6C7"/>
          </a:solidFill>
          <a:ln>
            <a:noFill/>
          </a:ln>
          <a:effectLst>
            <a:innerShdw blurRad="63500">
              <a:prstClr val="black">
                <a:alpha val="32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49" name="Oval 48">
            <a:extLst>
              <a:ext uri="{FF2B5EF4-FFF2-40B4-BE49-F238E27FC236}">
                <a16:creationId xmlns:a16="http://schemas.microsoft.com/office/drawing/2014/main" id="{00000000-0008-0000-0200-000031000000}"/>
              </a:ext>
            </a:extLst>
          </xdr:cNvPr>
          <xdr:cNvSpPr/>
        </xdr:nvSpPr>
        <xdr:spPr>
          <a:xfrm>
            <a:off x="7192492" y="5258851"/>
            <a:ext cx="216000" cy="217051"/>
          </a:xfrm>
          <a:prstGeom prst="ellipse">
            <a:avLst/>
          </a:prstGeom>
          <a:solidFill>
            <a:srgbClr val="DD222D"/>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21</xdr:col>
      <xdr:colOff>308215</xdr:colOff>
      <xdr:row>35</xdr:row>
      <xdr:rowOff>14189</xdr:rowOff>
    </xdr:from>
    <xdr:to>
      <xdr:col>22</xdr:col>
      <xdr:colOff>110094</xdr:colOff>
      <xdr:row>36</xdr:row>
      <xdr:rowOff>47309</xdr:rowOff>
    </xdr:to>
    <xdr:grpSp>
      <xdr:nvGrpSpPr>
        <xdr:cNvPr id="50" name="Group 49">
          <a:extLst>
            <a:ext uri="{FF2B5EF4-FFF2-40B4-BE49-F238E27FC236}">
              <a16:creationId xmlns:a16="http://schemas.microsoft.com/office/drawing/2014/main" id="{00000000-0008-0000-0200-000032000000}"/>
            </a:ext>
          </a:extLst>
        </xdr:cNvPr>
        <xdr:cNvGrpSpPr/>
      </xdr:nvGrpSpPr>
      <xdr:grpSpPr>
        <a:xfrm>
          <a:off x="8796048" y="7052106"/>
          <a:ext cx="394546" cy="223620"/>
          <a:chOff x="7192492" y="5258851"/>
          <a:chExt cx="411479" cy="217051"/>
        </a:xfrm>
      </xdr:grpSpPr>
      <xdr:sp macro="" textlink="">
        <xdr:nvSpPr>
          <xdr:cNvPr id="51" name="Rectangle: Rounded Corners 50">
            <a:extLst>
              <a:ext uri="{FF2B5EF4-FFF2-40B4-BE49-F238E27FC236}">
                <a16:creationId xmlns:a16="http://schemas.microsoft.com/office/drawing/2014/main" id="{00000000-0008-0000-0200-000033000000}"/>
              </a:ext>
            </a:extLst>
          </xdr:cNvPr>
          <xdr:cNvSpPr/>
        </xdr:nvSpPr>
        <xdr:spPr>
          <a:xfrm>
            <a:off x="7238212" y="5258851"/>
            <a:ext cx="365759" cy="214411"/>
          </a:xfrm>
          <a:prstGeom prst="roundRect">
            <a:avLst>
              <a:gd name="adj" fmla="val 50000"/>
            </a:avLst>
          </a:prstGeom>
          <a:solidFill>
            <a:srgbClr val="F2C6C7"/>
          </a:solidFill>
          <a:ln>
            <a:noFill/>
          </a:ln>
          <a:effectLst>
            <a:innerShdw blurRad="63500">
              <a:prstClr val="black">
                <a:alpha val="32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52" name="Oval 51">
            <a:extLst>
              <a:ext uri="{FF2B5EF4-FFF2-40B4-BE49-F238E27FC236}">
                <a16:creationId xmlns:a16="http://schemas.microsoft.com/office/drawing/2014/main" id="{00000000-0008-0000-0200-000034000000}"/>
              </a:ext>
            </a:extLst>
          </xdr:cNvPr>
          <xdr:cNvSpPr/>
        </xdr:nvSpPr>
        <xdr:spPr>
          <a:xfrm>
            <a:off x="7192492" y="5258851"/>
            <a:ext cx="216000" cy="217051"/>
          </a:xfrm>
          <a:prstGeom prst="ellipse">
            <a:avLst/>
          </a:prstGeom>
          <a:solidFill>
            <a:srgbClr val="DD222D"/>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18</xdr:col>
      <xdr:colOff>46507</xdr:colOff>
      <xdr:row>26</xdr:row>
      <xdr:rowOff>99375</xdr:rowOff>
    </xdr:from>
    <xdr:to>
      <xdr:col>19</xdr:col>
      <xdr:colOff>390245</xdr:colOff>
      <xdr:row>31</xdr:row>
      <xdr:rowOff>45910</xdr:rowOff>
    </xdr:to>
    <xdr:sp macro="" textlink="ProcessingM1!C23">
      <xdr:nvSpPr>
        <xdr:cNvPr id="53" name="Rectangle 52">
          <a:extLst>
            <a:ext uri="{FF2B5EF4-FFF2-40B4-BE49-F238E27FC236}">
              <a16:creationId xmlns:a16="http://schemas.microsoft.com/office/drawing/2014/main" id="{00000000-0008-0000-0200-000035000000}"/>
            </a:ext>
          </a:extLst>
        </xdr:cNvPr>
        <xdr:cNvSpPr/>
      </xdr:nvSpPr>
      <xdr:spPr>
        <a:xfrm rot="5400000">
          <a:off x="11065508" y="4808054"/>
          <a:ext cx="860935" cy="953338"/>
        </a:xfrm>
        <a:prstGeom prst="rect">
          <a:avLst/>
        </a:prstGeom>
        <a:noFill/>
        <a:effectLst/>
      </xdr:spPr>
      <xdr:txBody>
        <a:bodyPr wrap="none" lIns="91440" tIns="45720" rIns="91440" bIns="45720">
          <a:noAutofit/>
        </a:bodyPr>
        <a:lstStyle/>
        <a:p>
          <a:pPr algn="ctr"/>
          <a:fld id="{3DD49D20-42E7-48BE-9149-AAEA0E52B841}" type="TxLink">
            <a:rPr lang="en-US" sz="5500" b="0" i="0" u="none" strike="noStrike" cap="none" spc="0">
              <a:ln w="0"/>
              <a:blipFill>
                <a:blip xmlns:r="http://schemas.openxmlformats.org/officeDocument/2006/relationships" r:embed="rId3">
                  <a:extLst>
                    <a:ext uri="{96DAC541-7B7A-43D3-8B79-37D633B846F1}">
                      <asvg:svgBlip xmlns:asvg="http://schemas.microsoft.com/office/drawing/2016/SVG/main" r:embed="rId4"/>
                    </a:ext>
                  </a:extLst>
                </a:blip>
                <a:stretch>
                  <a:fillRect/>
                </a:stretch>
              </a:blipFill>
              <a:effectLst/>
              <a:latin typeface="Calibri"/>
              <a:cs typeface="Calibri"/>
            </a:rPr>
            <a:pPr algn="ctr"/>
            <a:t>▮</a:t>
          </a:fld>
          <a:endParaRPr lang="en-US" sz="5500" b="0" cap="none" spc="0">
            <a:ln w="0"/>
            <a:blipFill>
              <a:blip xmlns:r="http://schemas.openxmlformats.org/officeDocument/2006/relationships" r:embed="rId3">
                <a:extLst>
                  <a:ext uri="{96DAC541-7B7A-43D3-8B79-37D633B846F1}">
                    <asvg:svgBlip xmlns:asvg="http://schemas.microsoft.com/office/drawing/2016/SVG/main" r:embed="rId4"/>
                  </a:ext>
                </a:extLst>
              </a:blip>
              <a:stretch>
                <a:fillRect/>
              </a:stretch>
            </a:blipFill>
            <a:effectLst/>
          </a:endParaRPr>
        </a:p>
      </xdr:txBody>
    </xdr:sp>
    <xdr:clientData/>
  </xdr:twoCellAnchor>
  <mc:AlternateContent xmlns:mc="http://schemas.openxmlformats.org/markup-compatibility/2006">
    <mc:Choice xmlns:a14="http://schemas.microsoft.com/office/drawing/2010/main" Requires="a14">
      <xdr:twoCellAnchor>
        <xdr:from>
          <xdr:col>18</xdr:col>
          <xdr:colOff>57150</xdr:colOff>
          <xdr:row>28</xdr:row>
          <xdr:rowOff>9525</xdr:rowOff>
        </xdr:from>
        <xdr:to>
          <xdr:col>19</xdr:col>
          <xdr:colOff>123825</xdr:colOff>
          <xdr:row>29</xdr:row>
          <xdr:rowOff>133350</xdr:rowOff>
        </xdr:to>
        <xdr:sp macro="" textlink="">
          <xdr:nvSpPr>
            <xdr:cNvPr id="7176" name="Check Box 8" hidden="1">
              <a:extLst>
                <a:ext uri="{63B3BB69-23CF-44E3-9099-C40C66FF867C}">
                  <a14:compatExt spid="_x0000_s7176"/>
                </a:ext>
                <a:ext uri="{FF2B5EF4-FFF2-40B4-BE49-F238E27FC236}">
                  <a16:creationId xmlns:a16="http://schemas.microsoft.com/office/drawing/2014/main" id="{00000000-0008-0000-0200-000008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18</xdr:col>
      <xdr:colOff>52137</xdr:colOff>
      <xdr:row>28</xdr:row>
      <xdr:rowOff>48126</xdr:rowOff>
    </xdr:from>
    <xdr:to>
      <xdr:col>18</xdr:col>
      <xdr:colOff>248654</xdr:colOff>
      <xdr:row>29</xdr:row>
      <xdr:rowOff>84221</xdr:rowOff>
    </xdr:to>
    <xdr:sp macro="" textlink="">
      <xdr:nvSpPr>
        <xdr:cNvPr id="54" name="Rectangle 53">
          <a:extLst>
            <a:ext uri="{FF2B5EF4-FFF2-40B4-BE49-F238E27FC236}">
              <a16:creationId xmlns:a16="http://schemas.microsoft.com/office/drawing/2014/main" id="{00000000-0008-0000-0200-000036000000}"/>
            </a:ext>
          </a:extLst>
        </xdr:cNvPr>
        <xdr:cNvSpPr/>
      </xdr:nvSpPr>
      <xdr:spPr>
        <a:xfrm>
          <a:off x="11024937" y="5168766"/>
          <a:ext cx="196517" cy="21897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46507</xdr:colOff>
      <xdr:row>33</xdr:row>
      <xdr:rowOff>61275</xdr:rowOff>
    </xdr:from>
    <xdr:to>
      <xdr:col>19</xdr:col>
      <xdr:colOff>390245</xdr:colOff>
      <xdr:row>38</xdr:row>
      <xdr:rowOff>7810</xdr:rowOff>
    </xdr:to>
    <xdr:sp macro="" textlink="ProcessingM1!C25">
      <xdr:nvSpPr>
        <xdr:cNvPr id="55" name="Rectangle 54">
          <a:extLst>
            <a:ext uri="{FF2B5EF4-FFF2-40B4-BE49-F238E27FC236}">
              <a16:creationId xmlns:a16="http://schemas.microsoft.com/office/drawing/2014/main" id="{00000000-0008-0000-0200-000037000000}"/>
            </a:ext>
          </a:extLst>
        </xdr:cNvPr>
        <xdr:cNvSpPr/>
      </xdr:nvSpPr>
      <xdr:spPr>
        <a:xfrm rot="5400000">
          <a:off x="11065508" y="6050114"/>
          <a:ext cx="860935" cy="953338"/>
        </a:xfrm>
        <a:prstGeom prst="rect">
          <a:avLst/>
        </a:prstGeom>
        <a:noFill/>
        <a:effectLst/>
      </xdr:spPr>
      <xdr:txBody>
        <a:bodyPr wrap="none" lIns="91440" tIns="45720" rIns="91440" bIns="45720">
          <a:noAutofit/>
        </a:bodyPr>
        <a:lstStyle/>
        <a:p>
          <a:pPr algn="ctr"/>
          <a:fld id="{65F76FB1-E7CD-4AA0-8E3B-2920348EFFF0}" type="TxLink">
            <a:rPr lang="en-US" sz="5500" b="0" i="0" u="none" strike="noStrike" cap="none" spc="0">
              <a:ln w="0"/>
              <a:blipFill>
                <a:blip xmlns:r="http://schemas.openxmlformats.org/officeDocument/2006/relationships" r:embed="rId5">
                  <a:extLst>
                    <a:ext uri="{96DAC541-7B7A-43D3-8B79-37D633B846F1}">
                      <asvg:svgBlip xmlns:asvg="http://schemas.microsoft.com/office/drawing/2016/SVG/main" r:embed="rId6"/>
                    </a:ext>
                  </a:extLst>
                </a:blip>
                <a:stretch>
                  <a:fillRect/>
                </a:stretch>
              </a:blipFill>
              <a:effectLst/>
              <a:latin typeface="Calibri"/>
              <a:cs typeface="Calibri"/>
            </a:rPr>
            <a:pPr algn="ctr"/>
            <a:t>▮</a:t>
          </a:fld>
          <a:endParaRPr lang="en-US" sz="5500" b="0" cap="none" spc="0">
            <a:ln w="0"/>
            <a:blipFill>
              <a:blip xmlns:r="http://schemas.openxmlformats.org/officeDocument/2006/relationships" r:embed="rId5">
                <a:extLst>
                  <a:ext uri="{96DAC541-7B7A-43D3-8B79-37D633B846F1}">
                    <asvg:svgBlip xmlns:asvg="http://schemas.microsoft.com/office/drawing/2016/SVG/main" r:embed="rId6"/>
                  </a:ext>
                </a:extLst>
              </a:blip>
              <a:stretch>
                <a:fillRect/>
              </a:stretch>
            </a:blipFill>
            <a:effectLst/>
          </a:endParaRPr>
        </a:p>
      </xdr:txBody>
    </xdr:sp>
    <xdr:clientData/>
  </xdr:twoCellAnchor>
  <mc:AlternateContent xmlns:mc="http://schemas.openxmlformats.org/markup-compatibility/2006">
    <mc:Choice xmlns:a14="http://schemas.microsoft.com/office/drawing/2010/main" Requires="a14">
      <xdr:twoCellAnchor>
        <xdr:from>
          <xdr:col>18</xdr:col>
          <xdr:colOff>57150</xdr:colOff>
          <xdr:row>34</xdr:row>
          <xdr:rowOff>152400</xdr:rowOff>
        </xdr:from>
        <xdr:to>
          <xdr:col>19</xdr:col>
          <xdr:colOff>123825</xdr:colOff>
          <xdr:row>36</xdr:row>
          <xdr:rowOff>95250</xdr:rowOff>
        </xdr:to>
        <xdr:sp macro="" textlink="">
          <xdr:nvSpPr>
            <xdr:cNvPr id="7177" name="Check Box 9" hidden="1">
              <a:extLst>
                <a:ext uri="{63B3BB69-23CF-44E3-9099-C40C66FF867C}">
                  <a14:compatExt spid="_x0000_s7177"/>
                </a:ext>
                <a:ext uri="{FF2B5EF4-FFF2-40B4-BE49-F238E27FC236}">
                  <a16:creationId xmlns:a16="http://schemas.microsoft.com/office/drawing/2014/main" id="{00000000-0008-0000-0200-000009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18</xdr:col>
      <xdr:colOff>52137</xdr:colOff>
      <xdr:row>35</xdr:row>
      <xdr:rowOff>10026</xdr:rowOff>
    </xdr:from>
    <xdr:to>
      <xdr:col>18</xdr:col>
      <xdr:colOff>248654</xdr:colOff>
      <xdr:row>36</xdr:row>
      <xdr:rowOff>46121</xdr:rowOff>
    </xdr:to>
    <xdr:sp macro="" textlink="">
      <xdr:nvSpPr>
        <xdr:cNvPr id="56" name="Rectangle 55">
          <a:extLst>
            <a:ext uri="{FF2B5EF4-FFF2-40B4-BE49-F238E27FC236}">
              <a16:creationId xmlns:a16="http://schemas.microsoft.com/office/drawing/2014/main" id="{00000000-0008-0000-0200-000038000000}"/>
            </a:ext>
          </a:extLst>
        </xdr:cNvPr>
        <xdr:cNvSpPr/>
      </xdr:nvSpPr>
      <xdr:spPr>
        <a:xfrm>
          <a:off x="11024937" y="6410826"/>
          <a:ext cx="196517" cy="21897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21</xdr:col>
      <xdr:colOff>61747</xdr:colOff>
      <xdr:row>33</xdr:row>
      <xdr:rowOff>61275</xdr:rowOff>
    </xdr:from>
    <xdr:to>
      <xdr:col>22</xdr:col>
      <xdr:colOff>405485</xdr:colOff>
      <xdr:row>38</xdr:row>
      <xdr:rowOff>7810</xdr:rowOff>
    </xdr:to>
    <xdr:sp macro="" textlink="ProcessingM1!C26">
      <xdr:nvSpPr>
        <xdr:cNvPr id="57" name="Rectangle 56">
          <a:extLst>
            <a:ext uri="{FF2B5EF4-FFF2-40B4-BE49-F238E27FC236}">
              <a16:creationId xmlns:a16="http://schemas.microsoft.com/office/drawing/2014/main" id="{00000000-0008-0000-0200-000039000000}"/>
            </a:ext>
          </a:extLst>
        </xdr:cNvPr>
        <xdr:cNvSpPr/>
      </xdr:nvSpPr>
      <xdr:spPr>
        <a:xfrm rot="5400000">
          <a:off x="12909548" y="6050114"/>
          <a:ext cx="860935" cy="953338"/>
        </a:xfrm>
        <a:prstGeom prst="rect">
          <a:avLst/>
        </a:prstGeom>
        <a:noFill/>
        <a:effectLst/>
      </xdr:spPr>
      <xdr:txBody>
        <a:bodyPr wrap="none" lIns="91440" tIns="45720" rIns="91440" bIns="45720">
          <a:noAutofit/>
        </a:bodyPr>
        <a:lstStyle/>
        <a:p>
          <a:pPr algn="ctr"/>
          <a:fld id="{832672B0-7C10-4805-80E3-95AF2DF52A33}" type="TxLink">
            <a:rPr lang="en-US" sz="5500" b="0" i="0" u="none" strike="noStrike" cap="none" spc="0">
              <a:ln w="0"/>
              <a:blipFill>
                <a:blip xmlns:r="http://schemas.openxmlformats.org/officeDocument/2006/relationships" r:embed="rId7">
                  <a:extLst>
                    <a:ext uri="{96DAC541-7B7A-43D3-8B79-37D633B846F1}">
                      <asvg:svgBlip xmlns:asvg="http://schemas.microsoft.com/office/drawing/2016/SVG/main" r:embed="rId8"/>
                    </a:ext>
                  </a:extLst>
                </a:blip>
                <a:stretch>
                  <a:fillRect/>
                </a:stretch>
              </a:blipFill>
              <a:effectLst/>
              <a:latin typeface="Calibri"/>
              <a:cs typeface="Calibri"/>
            </a:rPr>
            <a:pPr algn="ctr"/>
            <a:t>▮</a:t>
          </a:fld>
          <a:endParaRPr lang="en-US" sz="5500" b="0" cap="none" spc="0">
            <a:ln w="0"/>
            <a:blipFill>
              <a:blip xmlns:r="http://schemas.openxmlformats.org/officeDocument/2006/relationships" r:embed="rId7">
                <a:extLst>
                  <a:ext uri="{96DAC541-7B7A-43D3-8B79-37D633B846F1}">
                    <asvg:svgBlip xmlns:asvg="http://schemas.microsoft.com/office/drawing/2016/SVG/main" r:embed="rId8"/>
                  </a:ext>
                </a:extLst>
              </a:blip>
              <a:stretch>
                <a:fillRect/>
              </a:stretch>
            </a:blipFill>
            <a:effectLst/>
          </a:endParaRPr>
        </a:p>
      </xdr:txBody>
    </xdr:sp>
    <xdr:clientData/>
  </xdr:twoCellAnchor>
  <mc:AlternateContent xmlns:mc="http://schemas.openxmlformats.org/markup-compatibility/2006">
    <mc:Choice xmlns:a14="http://schemas.microsoft.com/office/drawing/2010/main" Requires="a14">
      <xdr:twoCellAnchor>
        <xdr:from>
          <xdr:col>21</xdr:col>
          <xdr:colOff>76200</xdr:colOff>
          <xdr:row>34</xdr:row>
          <xdr:rowOff>152400</xdr:rowOff>
        </xdr:from>
        <xdr:to>
          <xdr:col>22</xdr:col>
          <xdr:colOff>133350</xdr:colOff>
          <xdr:row>36</xdr:row>
          <xdr:rowOff>95250</xdr:rowOff>
        </xdr:to>
        <xdr:sp macro="" textlink="">
          <xdr:nvSpPr>
            <xdr:cNvPr id="7178" name="Check Box 10" hidden="1">
              <a:extLst>
                <a:ext uri="{63B3BB69-23CF-44E3-9099-C40C66FF867C}">
                  <a14:compatExt spid="_x0000_s7178"/>
                </a:ext>
                <a:ext uri="{FF2B5EF4-FFF2-40B4-BE49-F238E27FC236}">
                  <a16:creationId xmlns:a16="http://schemas.microsoft.com/office/drawing/2014/main" id="{00000000-0008-0000-0200-00000A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21</xdr:col>
      <xdr:colOff>67377</xdr:colOff>
      <xdr:row>35</xdr:row>
      <xdr:rowOff>10026</xdr:rowOff>
    </xdr:from>
    <xdr:to>
      <xdr:col>21</xdr:col>
      <xdr:colOff>263894</xdr:colOff>
      <xdr:row>36</xdr:row>
      <xdr:rowOff>46121</xdr:rowOff>
    </xdr:to>
    <xdr:sp macro="" textlink="">
      <xdr:nvSpPr>
        <xdr:cNvPr id="58" name="Rectangle 57">
          <a:extLst>
            <a:ext uri="{FF2B5EF4-FFF2-40B4-BE49-F238E27FC236}">
              <a16:creationId xmlns:a16="http://schemas.microsoft.com/office/drawing/2014/main" id="{00000000-0008-0000-0200-00003A000000}"/>
            </a:ext>
          </a:extLst>
        </xdr:cNvPr>
        <xdr:cNvSpPr/>
      </xdr:nvSpPr>
      <xdr:spPr>
        <a:xfrm>
          <a:off x="12868977" y="6410826"/>
          <a:ext cx="196517" cy="21897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21</xdr:col>
      <xdr:colOff>61747</xdr:colOff>
      <xdr:row>26</xdr:row>
      <xdr:rowOff>91755</xdr:rowOff>
    </xdr:from>
    <xdr:to>
      <xdr:col>22</xdr:col>
      <xdr:colOff>405485</xdr:colOff>
      <xdr:row>31</xdr:row>
      <xdr:rowOff>38290</xdr:rowOff>
    </xdr:to>
    <xdr:sp macro="" textlink="ProcessingM1!C24">
      <xdr:nvSpPr>
        <xdr:cNvPr id="59" name="Rectangle 58">
          <a:extLst>
            <a:ext uri="{FF2B5EF4-FFF2-40B4-BE49-F238E27FC236}">
              <a16:creationId xmlns:a16="http://schemas.microsoft.com/office/drawing/2014/main" id="{00000000-0008-0000-0200-00003B000000}"/>
            </a:ext>
          </a:extLst>
        </xdr:cNvPr>
        <xdr:cNvSpPr/>
      </xdr:nvSpPr>
      <xdr:spPr>
        <a:xfrm rot="5400000">
          <a:off x="12909548" y="4800434"/>
          <a:ext cx="860935" cy="953338"/>
        </a:xfrm>
        <a:prstGeom prst="rect">
          <a:avLst/>
        </a:prstGeom>
        <a:noFill/>
        <a:effectLst/>
      </xdr:spPr>
      <xdr:txBody>
        <a:bodyPr wrap="none" lIns="91440" tIns="45720" rIns="91440" bIns="45720">
          <a:noAutofit/>
        </a:bodyPr>
        <a:lstStyle/>
        <a:p>
          <a:pPr algn="ctr"/>
          <a:fld id="{BF70E9DE-6027-4969-860F-81546C3FD4CC}" type="TxLink">
            <a:rPr lang="en-US" sz="5500" b="0" i="0" u="none" strike="noStrike" cap="none" spc="0">
              <a:ln w="0"/>
              <a:blipFill>
                <a:blip xmlns:r="http://schemas.openxmlformats.org/officeDocument/2006/relationships" r:embed="rId9">
                  <a:extLst>
                    <a:ext uri="{96DAC541-7B7A-43D3-8B79-37D633B846F1}">
                      <asvg:svgBlip xmlns:asvg="http://schemas.microsoft.com/office/drawing/2016/SVG/main" r:embed="rId10"/>
                    </a:ext>
                  </a:extLst>
                </a:blip>
                <a:stretch>
                  <a:fillRect/>
                </a:stretch>
              </a:blipFill>
              <a:effectLst/>
              <a:latin typeface="Calibri"/>
              <a:cs typeface="Calibri"/>
            </a:rPr>
            <a:pPr algn="ctr"/>
            <a:t>▮</a:t>
          </a:fld>
          <a:endParaRPr lang="en-US" sz="5500" b="0" cap="none" spc="0">
            <a:ln w="0"/>
            <a:blipFill>
              <a:blip xmlns:r="http://schemas.openxmlformats.org/officeDocument/2006/relationships" r:embed="rId9">
                <a:extLst>
                  <a:ext uri="{96DAC541-7B7A-43D3-8B79-37D633B846F1}">
                    <asvg:svgBlip xmlns:asvg="http://schemas.microsoft.com/office/drawing/2016/SVG/main" r:embed="rId10"/>
                  </a:ext>
                </a:extLst>
              </a:blip>
              <a:stretch>
                <a:fillRect/>
              </a:stretch>
            </a:blipFill>
            <a:effectLst/>
          </a:endParaRPr>
        </a:p>
      </xdr:txBody>
    </xdr:sp>
    <xdr:clientData/>
  </xdr:twoCellAnchor>
  <mc:AlternateContent xmlns:mc="http://schemas.openxmlformats.org/markup-compatibility/2006">
    <mc:Choice xmlns:a14="http://schemas.microsoft.com/office/drawing/2010/main" Requires="a14">
      <xdr:twoCellAnchor>
        <xdr:from>
          <xdr:col>21</xdr:col>
          <xdr:colOff>76200</xdr:colOff>
          <xdr:row>27</xdr:row>
          <xdr:rowOff>180975</xdr:rowOff>
        </xdr:from>
        <xdr:to>
          <xdr:col>22</xdr:col>
          <xdr:colOff>133350</xdr:colOff>
          <xdr:row>29</xdr:row>
          <xdr:rowOff>123825</xdr:rowOff>
        </xdr:to>
        <xdr:sp macro="" textlink="">
          <xdr:nvSpPr>
            <xdr:cNvPr id="7179" name="Check Box 11" hidden="1">
              <a:extLst>
                <a:ext uri="{63B3BB69-23CF-44E3-9099-C40C66FF867C}">
                  <a14:compatExt spid="_x0000_s7179"/>
                </a:ext>
                <a:ext uri="{FF2B5EF4-FFF2-40B4-BE49-F238E27FC236}">
                  <a16:creationId xmlns:a16="http://schemas.microsoft.com/office/drawing/2014/main" id="{00000000-0008-0000-0200-00000B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21</xdr:col>
      <xdr:colOff>67377</xdr:colOff>
      <xdr:row>28</xdr:row>
      <xdr:rowOff>40506</xdr:rowOff>
    </xdr:from>
    <xdr:to>
      <xdr:col>21</xdr:col>
      <xdr:colOff>263894</xdr:colOff>
      <xdr:row>29</xdr:row>
      <xdr:rowOff>76601</xdr:rowOff>
    </xdr:to>
    <xdr:sp macro="" textlink="">
      <xdr:nvSpPr>
        <xdr:cNvPr id="60" name="Rectangle 59">
          <a:extLst>
            <a:ext uri="{FF2B5EF4-FFF2-40B4-BE49-F238E27FC236}">
              <a16:creationId xmlns:a16="http://schemas.microsoft.com/office/drawing/2014/main" id="{00000000-0008-0000-0200-00003C000000}"/>
            </a:ext>
          </a:extLst>
        </xdr:cNvPr>
        <xdr:cNvSpPr/>
      </xdr:nvSpPr>
      <xdr:spPr>
        <a:xfrm>
          <a:off x="12868977" y="5161146"/>
          <a:ext cx="196517" cy="21897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160020</xdr:colOff>
      <xdr:row>24</xdr:row>
      <xdr:rowOff>186266</xdr:rowOff>
    </xdr:from>
    <xdr:to>
      <xdr:col>16</xdr:col>
      <xdr:colOff>22860</xdr:colOff>
      <xdr:row>38</xdr:row>
      <xdr:rowOff>79339</xdr:rowOff>
    </xdr:to>
    <xdr:graphicFrame macro="">
      <xdr:nvGraphicFramePr>
        <xdr:cNvPr id="61" name="Chart 60">
          <a:extLst>
            <a:ext uri="{FF2B5EF4-FFF2-40B4-BE49-F238E27FC236}">
              <a16:creationId xmlns:a16="http://schemas.microsoft.com/office/drawing/2014/main" id="{00000000-0008-0000-0200-00003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23</xdr:col>
      <xdr:colOff>137160</xdr:colOff>
      <xdr:row>3</xdr:row>
      <xdr:rowOff>160020</xdr:rowOff>
    </xdr:from>
    <xdr:to>
      <xdr:col>30</xdr:col>
      <xdr:colOff>518160</xdr:colOff>
      <xdr:row>16</xdr:row>
      <xdr:rowOff>137160</xdr:rowOff>
    </xdr:to>
    <xdr:graphicFrame macro="">
      <xdr:nvGraphicFramePr>
        <xdr:cNvPr id="62" name="Chart 61">
          <a:extLst>
            <a:ext uri="{FF2B5EF4-FFF2-40B4-BE49-F238E27FC236}">
              <a16:creationId xmlns:a16="http://schemas.microsoft.com/office/drawing/2014/main" id="{00000000-0008-0000-0200-00003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23</xdr:col>
      <xdr:colOff>175260</xdr:colOff>
      <xdr:row>9</xdr:row>
      <xdr:rowOff>38100</xdr:rowOff>
    </xdr:from>
    <xdr:to>
      <xdr:col>24</xdr:col>
      <xdr:colOff>411480</xdr:colOff>
      <xdr:row>10</xdr:row>
      <xdr:rowOff>37919</xdr:rowOff>
    </xdr:to>
    <xdr:sp macro="" textlink="">
      <xdr:nvSpPr>
        <xdr:cNvPr id="63" name="TextBox 62">
          <a:extLst>
            <a:ext uri="{FF2B5EF4-FFF2-40B4-BE49-F238E27FC236}">
              <a16:creationId xmlns:a16="http://schemas.microsoft.com/office/drawing/2014/main" id="{00000000-0008-0000-0200-00003F000000}"/>
            </a:ext>
          </a:extLst>
        </xdr:cNvPr>
        <xdr:cNvSpPr txBox="1"/>
      </xdr:nvSpPr>
      <xdr:spPr>
        <a:xfrm>
          <a:off x="14196060" y="1684020"/>
          <a:ext cx="845820" cy="182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chemeClr val="tx1">
                  <a:lumMod val="65000"/>
                  <a:lumOff val="35000"/>
                </a:schemeClr>
              </a:solidFill>
              <a:latin typeface="Calibri"/>
              <a:cs typeface="Calibri"/>
            </a:rPr>
            <a:t>Indicators</a:t>
          </a:r>
        </a:p>
      </xdr:txBody>
    </xdr:sp>
    <xdr:clientData/>
  </xdr:twoCellAnchor>
  <xdr:twoCellAnchor>
    <xdr:from>
      <xdr:col>23</xdr:col>
      <xdr:colOff>263890</xdr:colOff>
      <xdr:row>10</xdr:row>
      <xdr:rowOff>121451</xdr:rowOff>
    </xdr:from>
    <xdr:to>
      <xdr:col>23</xdr:col>
      <xdr:colOff>371890</xdr:colOff>
      <xdr:row>11</xdr:row>
      <xdr:rowOff>47743</xdr:rowOff>
    </xdr:to>
    <xdr:sp macro="" textlink="">
      <xdr:nvSpPr>
        <xdr:cNvPr id="7168" name="Oval 7167">
          <a:extLst>
            <a:ext uri="{FF2B5EF4-FFF2-40B4-BE49-F238E27FC236}">
              <a16:creationId xmlns:a16="http://schemas.microsoft.com/office/drawing/2014/main" id="{00000000-0008-0000-0200-0000001C0000}"/>
            </a:ext>
          </a:extLst>
        </xdr:cNvPr>
        <xdr:cNvSpPr/>
      </xdr:nvSpPr>
      <xdr:spPr>
        <a:xfrm>
          <a:off x="14284690" y="1950251"/>
          <a:ext cx="108000" cy="109172"/>
        </a:xfrm>
        <a:prstGeom prst="ellipse">
          <a:avLst/>
        </a:prstGeom>
        <a:solidFill>
          <a:srgbClr val="DD222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23</xdr:col>
      <xdr:colOff>263890</xdr:colOff>
      <xdr:row>11</xdr:row>
      <xdr:rowOff>131406</xdr:rowOff>
    </xdr:from>
    <xdr:to>
      <xdr:col>23</xdr:col>
      <xdr:colOff>371890</xdr:colOff>
      <xdr:row>12</xdr:row>
      <xdr:rowOff>57698</xdr:rowOff>
    </xdr:to>
    <xdr:sp macro="" textlink="">
      <xdr:nvSpPr>
        <xdr:cNvPr id="7169" name="Oval 7168">
          <a:extLst>
            <a:ext uri="{FF2B5EF4-FFF2-40B4-BE49-F238E27FC236}">
              <a16:creationId xmlns:a16="http://schemas.microsoft.com/office/drawing/2014/main" id="{00000000-0008-0000-0200-0000011C0000}"/>
            </a:ext>
          </a:extLst>
        </xdr:cNvPr>
        <xdr:cNvSpPr/>
      </xdr:nvSpPr>
      <xdr:spPr>
        <a:xfrm>
          <a:off x="14284690" y="2143086"/>
          <a:ext cx="108000" cy="109172"/>
        </a:xfrm>
        <a:prstGeom prst="ellipse">
          <a:avLst/>
        </a:prstGeom>
        <a:solidFill>
          <a:srgbClr val="F98D1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23</xdr:col>
      <xdr:colOff>336803</xdr:colOff>
      <xdr:row>10</xdr:row>
      <xdr:rowOff>79477</xdr:rowOff>
    </xdr:from>
    <xdr:to>
      <xdr:col>24</xdr:col>
      <xdr:colOff>496131</xdr:colOff>
      <xdr:row>11</xdr:row>
      <xdr:rowOff>79295</xdr:rowOff>
    </xdr:to>
    <xdr:sp macro="" textlink="ProcessingM1!D30">
      <xdr:nvSpPr>
        <xdr:cNvPr id="7170" name="TextBox 7169">
          <a:extLst>
            <a:ext uri="{FF2B5EF4-FFF2-40B4-BE49-F238E27FC236}">
              <a16:creationId xmlns:a16="http://schemas.microsoft.com/office/drawing/2014/main" id="{00000000-0008-0000-0200-0000021C0000}"/>
            </a:ext>
          </a:extLst>
        </xdr:cNvPr>
        <xdr:cNvSpPr txBox="1"/>
      </xdr:nvSpPr>
      <xdr:spPr>
        <a:xfrm>
          <a:off x="14357603" y="1908277"/>
          <a:ext cx="768928" cy="1826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9084190-4EA9-4CD2-A242-F5CD7ADDD652}" type="TxLink">
            <a:rPr lang="en-US" sz="1100" b="0" i="0" u="none" strike="noStrike">
              <a:solidFill>
                <a:srgbClr val="000000"/>
              </a:solidFill>
              <a:latin typeface="Calibri"/>
              <a:cs typeface="Calibri"/>
            </a:rPr>
            <a:pPr algn="ctr"/>
            <a:t>ADP 79%</a:t>
          </a:fld>
          <a:endParaRPr lang="en-US" sz="1200" b="1" i="0" u="none" strike="noStrike">
            <a:solidFill>
              <a:schemeClr val="tx1">
                <a:lumMod val="65000"/>
                <a:lumOff val="35000"/>
              </a:schemeClr>
            </a:solidFill>
            <a:latin typeface="Calibri"/>
            <a:cs typeface="Calibri"/>
          </a:endParaRPr>
        </a:p>
      </xdr:txBody>
    </xdr:sp>
    <xdr:clientData/>
  </xdr:twoCellAnchor>
  <xdr:twoCellAnchor>
    <xdr:from>
      <xdr:col>23</xdr:col>
      <xdr:colOff>336803</xdr:colOff>
      <xdr:row>11</xdr:row>
      <xdr:rowOff>102923</xdr:rowOff>
    </xdr:from>
    <xdr:to>
      <xdr:col>24</xdr:col>
      <xdr:colOff>496131</xdr:colOff>
      <xdr:row>12</xdr:row>
      <xdr:rowOff>102741</xdr:rowOff>
    </xdr:to>
    <xdr:sp macro="" textlink="ProcessingM1!D31">
      <xdr:nvSpPr>
        <xdr:cNvPr id="7171" name="TextBox 7170">
          <a:extLst>
            <a:ext uri="{FF2B5EF4-FFF2-40B4-BE49-F238E27FC236}">
              <a16:creationId xmlns:a16="http://schemas.microsoft.com/office/drawing/2014/main" id="{00000000-0008-0000-0200-0000031C0000}"/>
            </a:ext>
          </a:extLst>
        </xdr:cNvPr>
        <xdr:cNvSpPr txBox="1"/>
      </xdr:nvSpPr>
      <xdr:spPr>
        <a:xfrm>
          <a:off x="14357603" y="2114603"/>
          <a:ext cx="768928" cy="1826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FD0844A-54FD-444B-BA5D-1B332ABD34E3}" type="TxLink">
            <a:rPr lang="en-US" sz="1100" b="0" i="0" u="none" strike="noStrike">
              <a:solidFill>
                <a:srgbClr val="000000"/>
              </a:solidFill>
              <a:latin typeface="Calibri"/>
              <a:cs typeface="Calibri"/>
            </a:rPr>
            <a:pPr algn="ctr"/>
            <a:t>CRM 76%</a:t>
          </a:fld>
          <a:endParaRPr lang="en-US" sz="1200" b="1" i="0" u="none" strike="noStrike">
            <a:solidFill>
              <a:schemeClr val="tx1">
                <a:lumMod val="65000"/>
                <a:lumOff val="35000"/>
              </a:schemeClr>
            </a:solidFill>
            <a:latin typeface="Calibri"/>
            <a:cs typeface="Calibri"/>
          </a:endParaRPr>
        </a:p>
      </xdr:txBody>
    </xdr:sp>
    <xdr:clientData/>
  </xdr:twoCellAnchor>
  <xdr:twoCellAnchor>
    <xdr:from>
      <xdr:col>22</xdr:col>
      <xdr:colOff>573741</xdr:colOff>
      <xdr:row>20</xdr:row>
      <xdr:rowOff>80686</xdr:rowOff>
    </xdr:from>
    <xdr:to>
      <xdr:col>30</xdr:col>
      <xdr:colOff>294928</xdr:colOff>
      <xdr:row>40</xdr:row>
      <xdr:rowOff>26894</xdr:rowOff>
    </xdr:to>
    <xdr:grpSp>
      <xdr:nvGrpSpPr>
        <xdr:cNvPr id="7172" name="Group 7171">
          <a:extLst>
            <a:ext uri="{FF2B5EF4-FFF2-40B4-BE49-F238E27FC236}">
              <a16:creationId xmlns:a16="http://schemas.microsoft.com/office/drawing/2014/main" id="{00000000-0008-0000-0200-0000041C0000}"/>
            </a:ext>
          </a:extLst>
        </xdr:cNvPr>
        <xdr:cNvGrpSpPr/>
      </xdr:nvGrpSpPr>
      <xdr:grpSpPr>
        <a:xfrm>
          <a:off x="9654241" y="4261103"/>
          <a:ext cx="4462520" cy="3756208"/>
          <a:chOff x="4998720" y="5852160"/>
          <a:chExt cx="4752000" cy="3650400"/>
        </a:xfrm>
      </xdr:grpSpPr>
      <xdr:sp macro="" textlink="">
        <xdr:nvSpPr>
          <xdr:cNvPr id="7173" name="Freeform: Shape 7172">
            <a:extLst>
              <a:ext uri="{FF2B5EF4-FFF2-40B4-BE49-F238E27FC236}">
                <a16:creationId xmlns:a16="http://schemas.microsoft.com/office/drawing/2014/main" id="{00000000-0008-0000-0200-0000051C0000}"/>
              </a:ext>
            </a:extLst>
          </xdr:cNvPr>
          <xdr:cNvSpPr/>
        </xdr:nvSpPr>
        <xdr:spPr>
          <a:xfrm>
            <a:off x="5836920" y="6774180"/>
            <a:ext cx="3314700" cy="2030233"/>
          </a:xfrm>
          <a:custGeom>
            <a:avLst/>
            <a:gdLst>
              <a:gd name="connsiteX0" fmla="*/ 586588 w 6457482"/>
              <a:gd name="connsiteY0" fmla="*/ 0 h 4032011"/>
              <a:gd name="connsiteX1" fmla="*/ 3397416 w 6457482"/>
              <a:gd name="connsiteY1" fmla="*/ 381000 h 4032011"/>
              <a:gd name="connsiteX2" fmla="*/ 3411703 w 6457482"/>
              <a:gd name="connsiteY2" fmla="*/ 322898 h 4032011"/>
              <a:gd name="connsiteX3" fmla="*/ 3469806 w 6457482"/>
              <a:gd name="connsiteY3" fmla="*/ 424815 h 4032011"/>
              <a:gd name="connsiteX4" fmla="*/ 3564103 w 6457482"/>
              <a:gd name="connsiteY4" fmla="*/ 454343 h 4032011"/>
              <a:gd name="connsiteX5" fmla="*/ 3738411 w 6457482"/>
              <a:gd name="connsiteY5" fmla="*/ 468630 h 4032011"/>
              <a:gd name="connsiteX6" fmla="*/ 3862236 w 6457482"/>
              <a:gd name="connsiteY6" fmla="*/ 482918 h 4032011"/>
              <a:gd name="connsiteX7" fmla="*/ 4000348 w 6457482"/>
              <a:gd name="connsiteY7" fmla="*/ 512445 h 4032011"/>
              <a:gd name="connsiteX8" fmla="*/ 3869856 w 6457482"/>
              <a:gd name="connsiteY8" fmla="*/ 584835 h 4032011"/>
              <a:gd name="connsiteX9" fmla="*/ 3746031 w 6457482"/>
              <a:gd name="connsiteY9" fmla="*/ 715328 h 4032011"/>
              <a:gd name="connsiteX10" fmla="*/ 3884143 w 6457482"/>
              <a:gd name="connsiteY10" fmla="*/ 685800 h 4032011"/>
              <a:gd name="connsiteX11" fmla="*/ 3862236 w 6457482"/>
              <a:gd name="connsiteY11" fmla="*/ 729615 h 4032011"/>
              <a:gd name="connsiteX12" fmla="*/ 3912718 w 6457482"/>
              <a:gd name="connsiteY12" fmla="*/ 743903 h 4032011"/>
              <a:gd name="connsiteX13" fmla="*/ 4065118 w 6457482"/>
              <a:gd name="connsiteY13" fmla="*/ 663893 h 4032011"/>
              <a:gd name="connsiteX14" fmla="*/ 4195611 w 6457482"/>
              <a:gd name="connsiteY14" fmla="*/ 576263 h 4032011"/>
              <a:gd name="connsiteX15" fmla="*/ 4123221 w 6457482"/>
              <a:gd name="connsiteY15" fmla="*/ 678180 h 4032011"/>
              <a:gd name="connsiteX16" fmla="*/ 4239426 w 6457482"/>
              <a:gd name="connsiteY16" fmla="*/ 721995 h 4032011"/>
              <a:gd name="connsiteX17" fmla="*/ 4493743 w 6457482"/>
              <a:gd name="connsiteY17" fmla="*/ 656273 h 4032011"/>
              <a:gd name="connsiteX18" fmla="*/ 4493743 w 6457482"/>
              <a:gd name="connsiteY18" fmla="*/ 700088 h 4032011"/>
              <a:gd name="connsiteX19" fmla="*/ 4595661 w 6457482"/>
              <a:gd name="connsiteY19" fmla="*/ 685800 h 4032011"/>
              <a:gd name="connsiteX20" fmla="*/ 4631856 w 6457482"/>
              <a:gd name="connsiteY20" fmla="*/ 765810 h 4032011"/>
              <a:gd name="connsiteX21" fmla="*/ 4464216 w 6457482"/>
              <a:gd name="connsiteY21" fmla="*/ 773430 h 4032011"/>
              <a:gd name="connsiteX22" fmla="*/ 4289908 w 6457482"/>
              <a:gd name="connsiteY22" fmla="*/ 823913 h 4032011"/>
              <a:gd name="connsiteX23" fmla="*/ 4202278 w 6457482"/>
              <a:gd name="connsiteY23" fmla="*/ 1020128 h 4032011"/>
              <a:gd name="connsiteX24" fmla="*/ 4296576 w 6457482"/>
              <a:gd name="connsiteY24" fmla="*/ 903923 h 4032011"/>
              <a:gd name="connsiteX25" fmla="*/ 4326103 w 6457482"/>
              <a:gd name="connsiteY25" fmla="*/ 1478280 h 4032011"/>
              <a:gd name="connsiteX26" fmla="*/ 4376586 w 6457482"/>
              <a:gd name="connsiteY26" fmla="*/ 1172528 h 4032011"/>
              <a:gd name="connsiteX27" fmla="*/ 4456596 w 6457482"/>
              <a:gd name="connsiteY27" fmla="*/ 896303 h 4032011"/>
              <a:gd name="connsiteX28" fmla="*/ 4456596 w 6457482"/>
              <a:gd name="connsiteY28" fmla="*/ 968693 h 4032011"/>
              <a:gd name="connsiteX29" fmla="*/ 4478503 w 6457482"/>
              <a:gd name="connsiteY29" fmla="*/ 888683 h 4032011"/>
              <a:gd name="connsiteX30" fmla="*/ 4522318 w 6457482"/>
              <a:gd name="connsiteY30" fmla="*/ 874395 h 4032011"/>
              <a:gd name="connsiteX31" fmla="*/ 4500411 w 6457482"/>
              <a:gd name="connsiteY31" fmla="*/ 844868 h 4032011"/>
              <a:gd name="connsiteX32" fmla="*/ 4689958 w 6457482"/>
              <a:gd name="connsiteY32" fmla="*/ 852488 h 4032011"/>
              <a:gd name="connsiteX33" fmla="*/ 4711866 w 6457482"/>
              <a:gd name="connsiteY33" fmla="*/ 882015 h 4032011"/>
              <a:gd name="connsiteX34" fmla="*/ 4668051 w 6457482"/>
              <a:gd name="connsiteY34" fmla="*/ 1071563 h 4032011"/>
              <a:gd name="connsiteX35" fmla="*/ 4689958 w 6457482"/>
              <a:gd name="connsiteY35" fmla="*/ 1122045 h 4032011"/>
              <a:gd name="connsiteX36" fmla="*/ 4769968 w 6457482"/>
              <a:gd name="connsiteY36" fmla="*/ 1042035 h 4032011"/>
              <a:gd name="connsiteX37" fmla="*/ 4849978 w 6457482"/>
              <a:gd name="connsiteY37" fmla="*/ 1267778 h 4032011"/>
              <a:gd name="connsiteX38" fmla="*/ 4762348 w 6457482"/>
              <a:gd name="connsiteY38" fmla="*/ 1398270 h 4032011"/>
              <a:gd name="connsiteX39" fmla="*/ 4871886 w 6457482"/>
              <a:gd name="connsiteY39" fmla="*/ 1448753 h 4032011"/>
              <a:gd name="connsiteX40" fmla="*/ 5250028 w 6457482"/>
              <a:gd name="connsiteY40" fmla="*/ 1164908 h 4032011"/>
              <a:gd name="connsiteX41" fmla="*/ 5213833 w 6457482"/>
              <a:gd name="connsiteY41" fmla="*/ 1092518 h 4032011"/>
              <a:gd name="connsiteX42" fmla="*/ 5519586 w 6457482"/>
              <a:gd name="connsiteY42" fmla="*/ 990600 h 4032011"/>
              <a:gd name="connsiteX43" fmla="*/ 5490058 w 6457482"/>
              <a:gd name="connsiteY43" fmla="*/ 918210 h 4032011"/>
              <a:gd name="connsiteX44" fmla="*/ 5533873 w 6457482"/>
              <a:gd name="connsiteY44" fmla="*/ 852488 h 4032011"/>
              <a:gd name="connsiteX45" fmla="*/ 5606263 w 6457482"/>
              <a:gd name="connsiteY45" fmla="*/ 742950 h 4032011"/>
              <a:gd name="connsiteX46" fmla="*/ 5715801 w 6457482"/>
              <a:gd name="connsiteY46" fmla="*/ 721043 h 4032011"/>
              <a:gd name="connsiteX47" fmla="*/ 5955831 w 6457482"/>
              <a:gd name="connsiteY47" fmla="*/ 655320 h 4032011"/>
              <a:gd name="connsiteX48" fmla="*/ 5985358 w 6457482"/>
              <a:gd name="connsiteY48" fmla="*/ 597218 h 4032011"/>
              <a:gd name="connsiteX49" fmla="*/ 6035841 w 6457482"/>
              <a:gd name="connsiteY49" fmla="*/ 597218 h 4032011"/>
              <a:gd name="connsiteX50" fmla="*/ 6072036 w 6457482"/>
              <a:gd name="connsiteY50" fmla="*/ 487680 h 4032011"/>
              <a:gd name="connsiteX51" fmla="*/ 6115851 w 6457482"/>
              <a:gd name="connsiteY51" fmla="*/ 218123 h 4032011"/>
              <a:gd name="connsiteX52" fmla="*/ 6152046 w 6457482"/>
              <a:gd name="connsiteY52" fmla="*/ 247650 h 4032011"/>
              <a:gd name="connsiteX53" fmla="*/ 6210148 w 6457482"/>
              <a:gd name="connsiteY53" fmla="*/ 203835 h 4032011"/>
              <a:gd name="connsiteX54" fmla="*/ 6275871 w 6457482"/>
              <a:gd name="connsiteY54" fmla="*/ 225743 h 4032011"/>
              <a:gd name="connsiteX55" fmla="*/ 6333973 w 6457482"/>
              <a:gd name="connsiteY55" fmla="*/ 436245 h 4032011"/>
              <a:gd name="connsiteX56" fmla="*/ 6384456 w 6457482"/>
              <a:gd name="connsiteY56" fmla="*/ 443865 h 4032011"/>
              <a:gd name="connsiteX57" fmla="*/ 6392076 w 6457482"/>
              <a:gd name="connsiteY57" fmla="*/ 494348 h 4032011"/>
              <a:gd name="connsiteX58" fmla="*/ 6435891 w 6457482"/>
              <a:gd name="connsiteY58" fmla="*/ 494348 h 4032011"/>
              <a:gd name="connsiteX59" fmla="*/ 6337783 w 6457482"/>
              <a:gd name="connsiteY59" fmla="*/ 639128 h 4032011"/>
              <a:gd name="connsiteX60" fmla="*/ 6352071 w 6457482"/>
              <a:gd name="connsiteY60" fmla="*/ 682943 h 4032011"/>
              <a:gd name="connsiteX61" fmla="*/ 6330163 w 6457482"/>
              <a:gd name="connsiteY61" fmla="*/ 653415 h 4032011"/>
              <a:gd name="connsiteX62" fmla="*/ 6286348 w 6457482"/>
              <a:gd name="connsiteY62" fmla="*/ 733425 h 4032011"/>
              <a:gd name="connsiteX63" fmla="*/ 6300636 w 6457482"/>
              <a:gd name="connsiteY63" fmla="*/ 697230 h 4032011"/>
              <a:gd name="connsiteX64" fmla="*/ 6271108 w 6457482"/>
              <a:gd name="connsiteY64" fmla="*/ 667703 h 4032011"/>
              <a:gd name="connsiteX65" fmla="*/ 6271108 w 6457482"/>
              <a:gd name="connsiteY65" fmla="*/ 740093 h 4032011"/>
              <a:gd name="connsiteX66" fmla="*/ 6169191 w 6457482"/>
              <a:gd name="connsiteY66" fmla="*/ 798195 h 4032011"/>
              <a:gd name="connsiteX67" fmla="*/ 6139663 w 6457482"/>
              <a:gd name="connsiteY67" fmla="*/ 1045845 h 4032011"/>
              <a:gd name="connsiteX68" fmla="*/ 6263488 w 6457482"/>
              <a:gd name="connsiteY68" fmla="*/ 1096328 h 4032011"/>
              <a:gd name="connsiteX69" fmla="*/ 6227293 w 6457482"/>
              <a:gd name="connsiteY69" fmla="*/ 1052513 h 4032011"/>
              <a:gd name="connsiteX70" fmla="*/ 6277776 w 6457482"/>
              <a:gd name="connsiteY70" fmla="*/ 1118235 h 4032011"/>
              <a:gd name="connsiteX71" fmla="*/ 6183478 w 6457482"/>
              <a:gd name="connsiteY71" fmla="*/ 1176338 h 4032011"/>
              <a:gd name="connsiteX72" fmla="*/ 6197766 w 6457482"/>
              <a:gd name="connsiteY72" fmla="*/ 1132523 h 4032011"/>
              <a:gd name="connsiteX73" fmla="*/ 6168238 w 6457482"/>
              <a:gd name="connsiteY73" fmla="*/ 1176338 h 4032011"/>
              <a:gd name="connsiteX74" fmla="*/ 5877726 w 6457482"/>
              <a:gd name="connsiteY74" fmla="*/ 1350645 h 4032011"/>
              <a:gd name="connsiteX75" fmla="*/ 5867248 w 6457482"/>
              <a:gd name="connsiteY75" fmla="*/ 1367790 h 4032011"/>
              <a:gd name="connsiteX76" fmla="*/ 5869848 w 6457482"/>
              <a:gd name="connsiteY76" fmla="*/ 1381443 h 4032011"/>
              <a:gd name="connsiteX77" fmla="*/ 5861352 w 6457482"/>
              <a:gd name="connsiteY77" fmla="*/ 1389939 h 4032011"/>
              <a:gd name="connsiteX78" fmla="*/ 5852803 w 6457482"/>
              <a:gd name="connsiteY78" fmla="*/ 1401338 h 4032011"/>
              <a:gd name="connsiteX79" fmla="*/ 5841531 w 6457482"/>
              <a:gd name="connsiteY79" fmla="*/ 1409700 h 4032011"/>
              <a:gd name="connsiteX80" fmla="*/ 5844355 w 6457482"/>
              <a:gd name="connsiteY80" fmla="*/ 1412602 h 4032011"/>
              <a:gd name="connsiteX81" fmla="*/ 5836538 w 6457482"/>
              <a:gd name="connsiteY81" fmla="*/ 1423025 h 4032011"/>
              <a:gd name="connsiteX82" fmla="*/ 5847060 w 6457482"/>
              <a:gd name="connsiteY82" fmla="*/ 1457548 h 4032011"/>
              <a:gd name="connsiteX83" fmla="*/ 5851588 w 6457482"/>
              <a:gd name="connsiteY83" fmla="*/ 1456332 h 4032011"/>
              <a:gd name="connsiteX84" fmla="*/ 5861619 w 6457482"/>
              <a:gd name="connsiteY84" fmla="*/ 1452745 h 4032011"/>
              <a:gd name="connsiteX85" fmla="*/ 5869686 w 6457482"/>
              <a:gd name="connsiteY85" fmla="*/ 1458356 h 4032011"/>
              <a:gd name="connsiteX86" fmla="*/ 5797296 w 6457482"/>
              <a:gd name="connsiteY86" fmla="*/ 1712674 h 4032011"/>
              <a:gd name="connsiteX87" fmla="*/ 5804916 w 6457482"/>
              <a:gd name="connsiteY87" fmla="*/ 1676479 h 4032011"/>
              <a:gd name="connsiteX88" fmla="*/ 5710618 w 6457482"/>
              <a:gd name="connsiteY88" fmla="*/ 1625996 h 4032011"/>
              <a:gd name="connsiteX89" fmla="*/ 5798248 w 6457482"/>
              <a:gd name="connsiteY89" fmla="*/ 1735534 h 4032011"/>
              <a:gd name="connsiteX90" fmla="*/ 5754433 w 6457482"/>
              <a:gd name="connsiteY90" fmla="*/ 2019379 h 4032011"/>
              <a:gd name="connsiteX91" fmla="*/ 5710618 w 6457482"/>
              <a:gd name="connsiteY91" fmla="*/ 1845071 h 4032011"/>
              <a:gd name="connsiteX92" fmla="*/ 5718238 w 6457482"/>
              <a:gd name="connsiteY92" fmla="*/ 1895554 h 4032011"/>
              <a:gd name="connsiteX93" fmla="*/ 5660136 w 6457482"/>
              <a:gd name="connsiteY93" fmla="*/ 1829831 h 4032011"/>
              <a:gd name="connsiteX94" fmla="*/ 5645848 w 6457482"/>
              <a:gd name="connsiteY94" fmla="*/ 1779349 h 4032011"/>
              <a:gd name="connsiteX95" fmla="*/ 5660136 w 6457482"/>
              <a:gd name="connsiteY95" fmla="*/ 1677431 h 4032011"/>
              <a:gd name="connsiteX96" fmla="*/ 5667756 w 6457482"/>
              <a:gd name="connsiteY96" fmla="*/ 1851739 h 4032011"/>
              <a:gd name="connsiteX97" fmla="*/ 5645848 w 6457482"/>
              <a:gd name="connsiteY97" fmla="*/ 1873646 h 4032011"/>
              <a:gd name="connsiteX98" fmla="*/ 5703951 w 6457482"/>
              <a:gd name="connsiteY98" fmla="*/ 1989851 h 4032011"/>
              <a:gd name="connsiteX99" fmla="*/ 5689663 w 6457482"/>
              <a:gd name="connsiteY99" fmla="*/ 1982231 h 4032011"/>
              <a:gd name="connsiteX100" fmla="*/ 5708713 w 6457482"/>
              <a:gd name="connsiteY100" fmla="*/ 2051764 h 4032011"/>
              <a:gd name="connsiteX101" fmla="*/ 5754433 w 6457482"/>
              <a:gd name="connsiteY101" fmla="*/ 2047954 h 4032011"/>
              <a:gd name="connsiteX102" fmla="*/ 5834443 w 6457482"/>
              <a:gd name="connsiteY102" fmla="*/ 2200354 h 4032011"/>
              <a:gd name="connsiteX103" fmla="*/ 5823966 w 6457482"/>
              <a:gd name="connsiteY103" fmla="*/ 2196544 h 4032011"/>
              <a:gd name="connsiteX104" fmla="*/ 5827776 w 6457482"/>
              <a:gd name="connsiteY104" fmla="*/ 2207021 h 4032011"/>
              <a:gd name="connsiteX105" fmla="*/ 5777293 w 6457482"/>
              <a:gd name="connsiteY105" fmla="*/ 2228929 h 4032011"/>
              <a:gd name="connsiteX106" fmla="*/ 5835396 w 6457482"/>
              <a:gd name="connsiteY106" fmla="*/ 2236549 h 4032011"/>
              <a:gd name="connsiteX107" fmla="*/ 5733478 w 6457482"/>
              <a:gd name="connsiteY107" fmla="*/ 2294651 h 4032011"/>
              <a:gd name="connsiteX108" fmla="*/ 5711571 w 6457482"/>
              <a:gd name="connsiteY108" fmla="*/ 2345134 h 4032011"/>
              <a:gd name="connsiteX109" fmla="*/ 5783961 w 6457482"/>
              <a:gd name="connsiteY109" fmla="*/ 2345134 h 4032011"/>
              <a:gd name="connsiteX110" fmla="*/ 5602033 w 6457482"/>
              <a:gd name="connsiteY110" fmla="*/ 2555636 h 4032011"/>
              <a:gd name="connsiteX111" fmla="*/ 5471541 w 6457482"/>
              <a:gd name="connsiteY111" fmla="*/ 2701369 h 4032011"/>
              <a:gd name="connsiteX112" fmla="*/ 5325808 w 6457482"/>
              <a:gd name="connsiteY112" fmla="*/ 2831861 h 4032011"/>
              <a:gd name="connsiteX113" fmla="*/ 5260086 w 6457482"/>
              <a:gd name="connsiteY113" fmla="*/ 2948066 h 4032011"/>
              <a:gd name="connsiteX114" fmla="*/ 5420106 w 6457482"/>
              <a:gd name="connsiteY114" fmla="*/ 3435746 h 4032011"/>
              <a:gd name="connsiteX115" fmla="*/ 5405818 w 6457482"/>
              <a:gd name="connsiteY115" fmla="*/ 3465274 h 4032011"/>
              <a:gd name="connsiteX116" fmla="*/ 5522023 w 6457482"/>
              <a:gd name="connsiteY116" fmla="*/ 3901519 h 4032011"/>
              <a:gd name="connsiteX117" fmla="*/ 5543931 w 6457482"/>
              <a:gd name="connsiteY117" fmla="*/ 3879611 h 4032011"/>
              <a:gd name="connsiteX118" fmla="*/ 5434393 w 6457482"/>
              <a:gd name="connsiteY118" fmla="*/ 4032011 h 4032011"/>
              <a:gd name="connsiteX119" fmla="*/ 5514403 w 6457482"/>
              <a:gd name="connsiteY119" fmla="*/ 3937714 h 4032011"/>
              <a:gd name="connsiteX120" fmla="*/ 5420106 w 6457482"/>
              <a:gd name="connsiteY120" fmla="*/ 3967241 h 4032011"/>
              <a:gd name="connsiteX121" fmla="*/ 5310568 w 6457482"/>
              <a:gd name="connsiteY121" fmla="*/ 3857704 h 4032011"/>
              <a:gd name="connsiteX122" fmla="*/ 5274373 w 6457482"/>
              <a:gd name="connsiteY122" fmla="*/ 3777694 h 4032011"/>
              <a:gd name="connsiteX123" fmla="*/ 5238178 w 6457482"/>
              <a:gd name="connsiteY123" fmla="*/ 3785314 h 4032011"/>
              <a:gd name="connsiteX124" fmla="*/ 5143881 w 6457482"/>
              <a:gd name="connsiteY124" fmla="*/ 3639581 h 4032011"/>
              <a:gd name="connsiteX125" fmla="*/ 5173408 w 6457482"/>
              <a:gd name="connsiteY125" fmla="*/ 3573859 h 4032011"/>
              <a:gd name="connsiteX126" fmla="*/ 5143881 w 6457482"/>
              <a:gd name="connsiteY126" fmla="*/ 3566239 h 4032011"/>
              <a:gd name="connsiteX127" fmla="*/ 5143881 w 6457482"/>
              <a:gd name="connsiteY127" fmla="*/ 3616721 h 4032011"/>
              <a:gd name="connsiteX128" fmla="*/ 5093398 w 6457482"/>
              <a:gd name="connsiteY128" fmla="*/ 3384311 h 4032011"/>
              <a:gd name="connsiteX129" fmla="*/ 4875276 w 6457482"/>
              <a:gd name="connsiteY129" fmla="*/ 3268106 h 4032011"/>
              <a:gd name="connsiteX130" fmla="*/ 4744783 w 6457482"/>
              <a:gd name="connsiteY130" fmla="*/ 3340496 h 4032011"/>
              <a:gd name="connsiteX131" fmla="*/ 4388548 w 6457482"/>
              <a:gd name="connsiteY131" fmla="*/ 3296681 h 4032011"/>
              <a:gd name="connsiteX132" fmla="*/ 4380928 w 6457482"/>
              <a:gd name="connsiteY132" fmla="*/ 3230959 h 4032011"/>
              <a:gd name="connsiteX133" fmla="*/ 4351401 w 6457482"/>
              <a:gd name="connsiteY133" fmla="*/ 3281441 h 4032011"/>
              <a:gd name="connsiteX134" fmla="*/ 4140898 w 6457482"/>
              <a:gd name="connsiteY134" fmla="*/ 3361451 h 4032011"/>
              <a:gd name="connsiteX135" fmla="*/ 4199001 w 6457482"/>
              <a:gd name="connsiteY135" fmla="*/ 3331924 h 4032011"/>
              <a:gd name="connsiteX136" fmla="*/ 4162806 w 6457482"/>
              <a:gd name="connsiteY136" fmla="*/ 3411934 h 4032011"/>
              <a:gd name="connsiteX137" fmla="*/ 4257103 w 6457482"/>
              <a:gd name="connsiteY137" fmla="*/ 3462416 h 4032011"/>
              <a:gd name="connsiteX138" fmla="*/ 4140898 w 6457482"/>
              <a:gd name="connsiteY138" fmla="*/ 3432889 h 4032011"/>
              <a:gd name="connsiteX139" fmla="*/ 4082796 w 6457482"/>
              <a:gd name="connsiteY139" fmla="*/ 3505279 h 4032011"/>
              <a:gd name="connsiteX140" fmla="*/ 4082796 w 6457482"/>
              <a:gd name="connsiteY140" fmla="*/ 3469084 h 4032011"/>
              <a:gd name="connsiteX141" fmla="*/ 4024693 w 6457482"/>
              <a:gd name="connsiteY141" fmla="*/ 3505279 h 4032011"/>
              <a:gd name="connsiteX142" fmla="*/ 3944683 w 6457482"/>
              <a:gd name="connsiteY142" fmla="*/ 3475751 h 4032011"/>
              <a:gd name="connsiteX143" fmla="*/ 3952303 w 6457482"/>
              <a:gd name="connsiteY143" fmla="*/ 3446224 h 4032011"/>
              <a:gd name="connsiteX144" fmla="*/ 3828478 w 6457482"/>
              <a:gd name="connsiteY144" fmla="*/ 3410029 h 4032011"/>
              <a:gd name="connsiteX145" fmla="*/ 3886581 w 6457482"/>
              <a:gd name="connsiteY145" fmla="*/ 3439556 h 4032011"/>
              <a:gd name="connsiteX146" fmla="*/ 3494151 w 6457482"/>
              <a:gd name="connsiteY146" fmla="*/ 3461464 h 4032011"/>
              <a:gd name="connsiteX147" fmla="*/ 3122676 w 6457482"/>
              <a:gd name="connsiteY147" fmla="*/ 3709114 h 4032011"/>
              <a:gd name="connsiteX148" fmla="*/ 3130296 w 6457482"/>
              <a:gd name="connsiteY148" fmla="*/ 4007246 h 4032011"/>
              <a:gd name="connsiteX149" fmla="*/ 2832163 w 6457482"/>
              <a:gd name="connsiteY149" fmla="*/ 3752929 h 4032011"/>
              <a:gd name="connsiteX150" fmla="*/ 2715958 w 6457482"/>
              <a:gd name="connsiteY150" fmla="*/ 3629104 h 4032011"/>
              <a:gd name="connsiteX151" fmla="*/ 2461641 w 6457482"/>
              <a:gd name="connsiteY151" fmla="*/ 3367166 h 4032011"/>
              <a:gd name="connsiteX152" fmla="*/ 2337816 w 6457482"/>
              <a:gd name="connsiteY152" fmla="*/ 3497659 h 4032011"/>
              <a:gd name="connsiteX153" fmla="*/ 2148268 w 6457482"/>
              <a:gd name="connsiteY153" fmla="*/ 3351926 h 4032011"/>
              <a:gd name="connsiteX154" fmla="*/ 2104453 w 6457482"/>
              <a:gd name="connsiteY154" fmla="*/ 3199526 h 4032011"/>
              <a:gd name="connsiteX155" fmla="*/ 1936813 w 6457482"/>
              <a:gd name="connsiteY155" fmla="*/ 3025219 h 4032011"/>
              <a:gd name="connsiteX156" fmla="*/ 1718691 w 6457482"/>
              <a:gd name="connsiteY156" fmla="*/ 2995691 h 4032011"/>
              <a:gd name="connsiteX157" fmla="*/ 1704403 w 6457482"/>
              <a:gd name="connsiteY157" fmla="*/ 3068081 h 4032011"/>
              <a:gd name="connsiteX158" fmla="*/ 1202437 w 6457482"/>
              <a:gd name="connsiteY158" fmla="*/ 2944256 h 4032011"/>
              <a:gd name="connsiteX159" fmla="*/ 874776 w 6457482"/>
              <a:gd name="connsiteY159" fmla="*/ 2748041 h 4032011"/>
              <a:gd name="connsiteX160" fmla="*/ 889064 w 6457482"/>
              <a:gd name="connsiteY160" fmla="*/ 2718514 h 4032011"/>
              <a:gd name="connsiteX161" fmla="*/ 576643 w 6457482"/>
              <a:gd name="connsiteY161" fmla="*/ 2668031 h 4032011"/>
              <a:gd name="connsiteX162" fmla="*/ 467106 w 6457482"/>
              <a:gd name="connsiteY162" fmla="*/ 2464196 h 4032011"/>
              <a:gd name="connsiteX163" fmla="*/ 467106 w 6457482"/>
              <a:gd name="connsiteY163" fmla="*/ 2428001 h 4032011"/>
              <a:gd name="connsiteX164" fmla="*/ 234697 w 6457482"/>
              <a:gd name="connsiteY164" fmla="*/ 2289889 h 4032011"/>
              <a:gd name="connsiteX165" fmla="*/ 242317 w 6457482"/>
              <a:gd name="connsiteY165" fmla="*/ 2187971 h 4032011"/>
              <a:gd name="connsiteX166" fmla="*/ 140398 w 6457482"/>
              <a:gd name="connsiteY166" fmla="*/ 1933654 h 4032011"/>
              <a:gd name="connsiteX167" fmla="*/ 176594 w 6457482"/>
              <a:gd name="connsiteY167" fmla="*/ 1883171 h 4032011"/>
              <a:gd name="connsiteX168" fmla="*/ 145504 w 6457482"/>
              <a:gd name="connsiteY168" fmla="*/ 1855236 h 4032011"/>
              <a:gd name="connsiteX169" fmla="*/ 130917 w 6457482"/>
              <a:gd name="connsiteY169" fmla="*/ 1827282 h 4032011"/>
              <a:gd name="connsiteX170" fmla="*/ 155061 w 6457482"/>
              <a:gd name="connsiteY170" fmla="*/ 1836062 h 4032011"/>
              <a:gd name="connsiteX171" fmla="*/ 143208 w 6457482"/>
              <a:gd name="connsiteY171" fmla="*/ 1805329 h 4032011"/>
              <a:gd name="connsiteX172" fmla="*/ 107537 w 6457482"/>
              <a:gd name="connsiteY172" fmla="*/ 1791326 h 4032011"/>
              <a:gd name="connsiteX173" fmla="*/ 100175 w 6457482"/>
              <a:gd name="connsiteY173" fmla="*/ 1777326 h 4032011"/>
              <a:gd name="connsiteX174" fmla="*/ 109414 w 6457482"/>
              <a:gd name="connsiteY174" fmla="*/ 1679575 h 4032011"/>
              <a:gd name="connsiteX175" fmla="*/ 72942 w 6457482"/>
              <a:gd name="connsiteY175" fmla="*/ 1591945 h 4032011"/>
              <a:gd name="connsiteX176" fmla="*/ 14397 w 6457482"/>
              <a:gd name="connsiteY176" fmla="*/ 1468120 h 4032011"/>
              <a:gd name="connsiteX177" fmla="*/ 0 w 6457482"/>
              <a:gd name="connsiteY177" fmla="*/ 1249998 h 4032011"/>
              <a:gd name="connsiteX178" fmla="*/ 88298 w 6457482"/>
              <a:gd name="connsiteY178" fmla="*/ 966153 h 4032011"/>
              <a:gd name="connsiteX179" fmla="*/ 102696 w 6457482"/>
              <a:gd name="connsiteY179" fmla="*/ 856615 h 4032011"/>
              <a:gd name="connsiteX180" fmla="*/ 308088 w 6457482"/>
              <a:gd name="connsiteY180" fmla="*/ 412750 h 4032011"/>
              <a:gd name="connsiteX181" fmla="*/ 337840 w 6457482"/>
              <a:gd name="connsiteY181" fmla="*/ 390843 h 4032011"/>
              <a:gd name="connsiteX182" fmla="*/ 345519 w 6457482"/>
              <a:gd name="connsiteY182" fmla="*/ 318453 h 4032011"/>
              <a:gd name="connsiteX183" fmla="*/ 331122 w 6457482"/>
              <a:gd name="connsiteY183" fmla="*/ 274638 h 4032011"/>
              <a:gd name="connsiteX184" fmla="*/ 360874 w 6457482"/>
              <a:gd name="connsiteY184" fmla="*/ 267018 h 4032011"/>
              <a:gd name="connsiteX185" fmla="*/ 338801 w 6457482"/>
              <a:gd name="connsiteY185" fmla="*/ 34608 h 4032011"/>
              <a:gd name="connsiteX186" fmla="*/ 514438 w 6457482"/>
              <a:gd name="connsiteY186" fmla="*/ 122238 h 4032011"/>
              <a:gd name="connsiteX187" fmla="*/ 535074 w 6457482"/>
              <a:gd name="connsiteY187" fmla="*/ 106045 h 4032011"/>
              <a:gd name="connsiteX188" fmla="*/ 542341 w 6457482"/>
              <a:gd name="connsiteY188" fmla="*/ 96054 h 4032011"/>
              <a:gd name="connsiteX189" fmla="*/ 552512 w 6457482"/>
              <a:gd name="connsiteY189" fmla="*/ 135820 h 4032011"/>
              <a:gd name="connsiteX190" fmla="*/ 579905 w 6457482"/>
              <a:gd name="connsiteY190" fmla="*/ 128161 h 4032011"/>
              <a:gd name="connsiteX191" fmla="*/ 570465 w 6457482"/>
              <a:gd name="connsiteY191" fmla="*/ 90974 h 4032011"/>
              <a:gd name="connsiteX192" fmla="*/ 570902 w 6457482"/>
              <a:gd name="connsiteY192" fmla="*/ 90369 h 4032011"/>
              <a:gd name="connsiteX193" fmla="*/ 586588 w 6457482"/>
              <a:gd name="connsiteY193" fmla="*/ 87630 h 4032011"/>
              <a:gd name="connsiteX194" fmla="*/ 579803 w 6457482"/>
              <a:gd name="connsiteY194" fmla="*/ 121682 h 4032011"/>
              <a:gd name="connsiteX195" fmla="*/ 581125 w 6457482"/>
              <a:gd name="connsiteY195" fmla="*/ 127820 h 4032011"/>
              <a:gd name="connsiteX196" fmla="*/ 598821 w 6457482"/>
              <a:gd name="connsiteY196" fmla="*/ 122871 h 4032011"/>
              <a:gd name="connsiteX197" fmla="*/ 602305 w 6457482"/>
              <a:gd name="connsiteY197" fmla="*/ 84296 h 4032011"/>
              <a:gd name="connsiteX198" fmla="*/ 586588 w 6457482"/>
              <a:gd name="connsiteY198" fmla="*/ 0 h 403201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Lst>
            <a:rect l="l" t="t" r="r" b="b"/>
            <a:pathLst>
              <a:path w="6457482" h="4032011">
                <a:moveTo>
                  <a:pt x="586588" y="0"/>
                </a:moveTo>
                <a:cubicBezTo>
                  <a:pt x="1407643" y="211455"/>
                  <a:pt x="2317281" y="398145"/>
                  <a:pt x="3397416" y="381000"/>
                </a:cubicBezTo>
                <a:cubicBezTo>
                  <a:pt x="3415513" y="375285"/>
                  <a:pt x="3394558" y="330518"/>
                  <a:pt x="3411703" y="322898"/>
                </a:cubicBezTo>
                <a:cubicBezTo>
                  <a:pt x="3467901" y="320040"/>
                  <a:pt x="3438373" y="402908"/>
                  <a:pt x="3469806" y="424815"/>
                </a:cubicBezTo>
                <a:cubicBezTo>
                  <a:pt x="3511716" y="424815"/>
                  <a:pt x="3533623" y="442913"/>
                  <a:pt x="3564103" y="454343"/>
                </a:cubicBezTo>
                <a:cubicBezTo>
                  <a:pt x="3623158" y="399098"/>
                  <a:pt x="3675546" y="487680"/>
                  <a:pt x="3738411" y="468630"/>
                </a:cubicBezTo>
                <a:cubicBezTo>
                  <a:pt x="3748888" y="517208"/>
                  <a:pt x="3825088" y="521970"/>
                  <a:pt x="3862236" y="482918"/>
                </a:cubicBezTo>
                <a:cubicBezTo>
                  <a:pt x="3888906" y="509588"/>
                  <a:pt x="3957486" y="503873"/>
                  <a:pt x="4000348" y="512445"/>
                </a:cubicBezTo>
                <a:cubicBezTo>
                  <a:pt x="3970821" y="561023"/>
                  <a:pt x="3910813" y="555308"/>
                  <a:pt x="3869856" y="584835"/>
                </a:cubicBezTo>
                <a:cubicBezTo>
                  <a:pt x="3820326" y="620078"/>
                  <a:pt x="3799371" y="685800"/>
                  <a:pt x="3746031" y="715328"/>
                </a:cubicBezTo>
                <a:cubicBezTo>
                  <a:pt x="3799371" y="744855"/>
                  <a:pt x="3846996" y="672465"/>
                  <a:pt x="3884143" y="685800"/>
                </a:cubicBezTo>
                <a:cubicBezTo>
                  <a:pt x="3884143" y="707708"/>
                  <a:pt x="3868903" y="714375"/>
                  <a:pt x="3862236" y="729615"/>
                </a:cubicBezTo>
                <a:cubicBezTo>
                  <a:pt x="3869856" y="743903"/>
                  <a:pt x="3905098" y="716280"/>
                  <a:pt x="3912718" y="743903"/>
                </a:cubicBezTo>
                <a:cubicBezTo>
                  <a:pt x="3957486" y="711518"/>
                  <a:pt x="4015588" y="691515"/>
                  <a:pt x="4065118" y="663893"/>
                </a:cubicBezTo>
                <a:cubicBezTo>
                  <a:pt x="4098456" y="624840"/>
                  <a:pt x="4124173" y="577215"/>
                  <a:pt x="4195611" y="576263"/>
                </a:cubicBezTo>
                <a:cubicBezTo>
                  <a:pt x="4172751" y="610553"/>
                  <a:pt x="4134651" y="631508"/>
                  <a:pt x="4123221" y="678180"/>
                </a:cubicBezTo>
                <a:cubicBezTo>
                  <a:pt x="4144176" y="650558"/>
                  <a:pt x="4227043" y="662940"/>
                  <a:pt x="4239426" y="721995"/>
                </a:cubicBezTo>
                <a:cubicBezTo>
                  <a:pt x="4332771" y="736283"/>
                  <a:pt x="4388016" y="667703"/>
                  <a:pt x="4493743" y="656273"/>
                </a:cubicBezTo>
                <a:lnTo>
                  <a:pt x="4493743" y="700088"/>
                </a:lnTo>
                <a:cubicBezTo>
                  <a:pt x="4528033" y="716280"/>
                  <a:pt x="4556608" y="686753"/>
                  <a:pt x="4595661" y="685800"/>
                </a:cubicBezTo>
                <a:cubicBezTo>
                  <a:pt x="4589946" y="729615"/>
                  <a:pt x="4598518" y="760095"/>
                  <a:pt x="4631856" y="765810"/>
                </a:cubicBezTo>
                <a:cubicBezTo>
                  <a:pt x="4586136" y="772478"/>
                  <a:pt x="4528986" y="783908"/>
                  <a:pt x="4464216" y="773430"/>
                </a:cubicBezTo>
                <a:cubicBezTo>
                  <a:pt x="4388016" y="792480"/>
                  <a:pt x="4351821" y="840105"/>
                  <a:pt x="4289908" y="823913"/>
                </a:cubicBezTo>
                <a:cubicBezTo>
                  <a:pt x="4270858" y="900113"/>
                  <a:pt x="4227043" y="949643"/>
                  <a:pt x="4202278" y="1020128"/>
                </a:cubicBezTo>
                <a:cubicBezTo>
                  <a:pt x="4236568" y="1013460"/>
                  <a:pt x="4267048" y="940118"/>
                  <a:pt x="4296576" y="903923"/>
                </a:cubicBezTo>
                <a:cubicBezTo>
                  <a:pt x="4259428" y="1059180"/>
                  <a:pt x="4173703" y="1341120"/>
                  <a:pt x="4326103" y="1478280"/>
                </a:cubicBezTo>
                <a:cubicBezTo>
                  <a:pt x="4433736" y="1446848"/>
                  <a:pt x="4457548" y="1250633"/>
                  <a:pt x="4376586" y="1172528"/>
                </a:cubicBezTo>
                <a:cubicBezTo>
                  <a:pt x="4386111" y="1046798"/>
                  <a:pt x="4389921" y="969645"/>
                  <a:pt x="4456596" y="896303"/>
                </a:cubicBezTo>
                <a:cubicBezTo>
                  <a:pt x="4487076" y="906780"/>
                  <a:pt x="4445166" y="933450"/>
                  <a:pt x="4456596" y="968693"/>
                </a:cubicBezTo>
                <a:cubicBezTo>
                  <a:pt x="4498506" y="962978"/>
                  <a:pt x="4472788" y="932498"/>
                  <a:pt x="4478503" y="888683"/>
                </a:cubicBezTo>
                <a:cubicBezTo>
                  <a:pt x="4491838" y="882015"/>
                  <a:pt x="4497553" y="868680"/>
                  <a:pt x="4522318" y="874395"/>
                </a:cubicBezTo>
                <a:cubicBezTo>
                  <a:pt x="4524223" y="854393"/>
                  <a:pt x="4493743" y="868680"/>
                  <a:pt x="4500411" y="844868"/>
                </a:cubicBezTo>
                <a:cubicBezTo>
                  <a:pt x="4544226" y="764858"/>
                  <a:pt x="4611853" y="852488"/>
                  <a:pt x="4689958" y="852488"/>
                </a:cubicBezTo>
                <a:cubicBezTo>
                  <a:pt x="4692816" y="866775"/>
                  <a:pt x="4692816" y="883920"/>
                  <a:pt x="4711866" y="882015"/>
                </a:cubicBezTo>
                <a:cubicBezTo>
                  <a:pt x="4695673" y="921068"/>
                  <a:pt x="4751871" y="1049655"/>
                  <a:pt x="4668051" y="1071563"/>
                </a:cubicBezTo>
                <a:cubicBezTo>
                  <a:pt x="4669003" y="1094423"/>
                  <a:pt x="4661383" y="1126808"/>
                  <a:pt x="4689958" y="1122045"/>
                </a:cubicBezTo>
                <a:cubicBezTo>
                  <a:pt x="4729011" y="1107758"/>
                  <a:pt x="4722343" y="1047750"/>
                  <a:pt x="4769968" y="1042035"/>
                </a:cubicBezTo>
                <a:cubicBezTo>
                  <a:pt x="4830928" y="1083945"/>
                  <a:pt x="4843311" y="1172528"/>
                  <a:pt x="4849978" y="1267778"/>
                </a:cubicBezTo>
                <a:cubicBezTo>
                  <a:pt x="4792828" y="1263015"/>
                  <a:pt x="4800448" y="1362075"/>
                  <a:pt x="4762348" y="1398270"/>
                </a:cubicBezTo>
                <a:cubicBezTo>
                  <a:pt x="4775683" y="1438275"/>
                  <a:pt x="4849026" y="1418273"/>
                  <a:pt x="4871886" y="1448753"/>
                </a:cubicBezTo>
                <a:cubicBezTo>
                  <a:pt x="5021428" y="1377315"/>
                  <a:pt x="5156683" y="1291590"/>
                  <a:pt x="5250028" y="1164908"/>
                </a:cubicBezTo>
                <a:cubicBezTo>
                  <a:pt x="5237646" y="1141095"/>
                  <a:pt x="5215738" y="1126808"/>
                  <a:pt x="5213833" y="1092518"/>
                </a:cubicBezTo>
                <a:cubicBezTo>
                  <a:pt x="5323371" y="1041083"/>
                  <a:pt x="5451006" y="1089660"/>
                  <a:pt x="5519586" y="990600"/>
                </a:cubicBezTo>
                <a:cubicBezTo>
                  <a:pt x="5517681" y="968693"/>
                  <a:pt x="5523396" y="929640"/>
                  <a:pt x="5490058" y="918210"/>
                </a:cubicBezTo>
                <a:cubicBezTo>
                  <a:pt x="5480533" y="880110"/>
                  <a:pt x="5516728" y="876300"/>
                  <a:pt x="5533873" y="852488"/>
                </a:cubicBezTo>
                <a:cubicBezTo>
                  <a:pt x="5558638" y="817245"/>
                  <a:pt x="5571021" y="765810"/>
                  <a:pt x="5606263" y="742950"/>
                </a:cubicBezTo>
                <a:cubicBezTo>
                  <a:pt x="5636743" y="722948"/>
                  <a:pt x="5677701" y="729615"/>
                  <a:pt x="5715801" y="721043"/>
                </a:cubicBezTo>
                <a:cubicBezTo>
                  <a:pt x="5795811" y="702945"/>
                  <a:pt x="5880583" y="668655"/>
                  <a:pt x="5955831" y="655320"/>
                </a:cubicBezTo>
                <a:cubicBezTo>
                  <a:pt x="5979643" y="649605"/>
                  <a:pt x="5977738" y="619125"/>
                  <a:pt x="5985358" y="597218"/>
                </a:cubicBezTo>
                <a:cubicBezTo>
                  <a:pt x="6000598" y="613410"/>
                  <a:pt x="6010123" y="591503"/>
                  <a:pt x="6035841" y="597218"/>
                </a:cubicBezTo>
                <a:cubicBezTo>
                  <a:pt x="6033936" y="546735"/>
                  <a:pt x="6052986" y="517208"/>
                  <a:pt x="6072036" y="487680"/>
                </a:cubicBezTo>
                <a:cubicBezTo>
                  <a:pt x="6035841" y="399098"/>
                  <a:pt x="6087276" y="288608"/>
                  <a:pt x="6115851" y="218123"/>
                </a:cubicBezTo>
                <a:cubicBezTo>
                  <a:pt x="6142521" y="213360"/>
                  <a:pt x="6131091" y="246698"/>
                  <a:pt x="6152046" y="247650"/>
                </a:cubicBezTo>
                <a:cubicBezTo>
                  <a:pt x="6178716" y="240030"/>
                  <a:pt x="6192051" y="220028"/>
                  <a:pt x="6210148" y="203835"/>
                </a:cubicBezTo>
                <a:cubicBezTo>
                  <a:pt x="6233961" y="209550"/>
                  <a:pt x="6247296" y="225743"/>
                  <a:pt x="6275871" y="225743"/>
                </a:cubicBezTo>
                <a:cubicBezTo>
                  <a:pt x="6291111" y="300038"/>
                  <a:pt x="6321591" y="359093"/>
                  <a:pt x="6333973" y="436245"/>
                </a:cubicBezTo>
                <a:cubicBezTo>
                  <a:pt x="6342546" y="446723"/>
                  <a:pt x="6365406" y="443865"/>
                  <a:pt x="6384456" y="443865"/>
                </a:cubicBezTo>
                <a:cubicBezTo>
                  <a:pt x="6381598" y="466725"/>
                  <a:pt x="6397791" y="469583"/>
                  <a:pt x="6392076" y="494348"/>
                </a:cubicBezTo>
                <a:cubicBezTo>
                  <a:pt x="6407316" y="510540"/>
                  <a:pt x="6413031" y="490538"/>
                  <a:pt x="6435891" y="494348"/>
                </a:cubicBezTo>
                <a:cubicBezTo>
                  <a:pt x="6503518" y="548640"/>
                  <a:pt x="6395886" y="660083"/>
                  <a:pt x="6337783" y="639128"/>
                </a:cubicBezTo>
                <a:cubicBezTo>
                  <a:pt x="6343498" y="662940"/>
                  <a:pt x="6365406" y="640080"/>
                  <a:pt x="6352071" y="682943"/>
                </a:cubicBezTo>
                <a:cubicBezTo>
                  <a:pt x="6327306" y="689610"/>
                  <a:pt x="6328258" y="672465"/>
                  <a:pt x="6330163" y="653415"/>
                </a:cubicBezTo>
                <a:cubicBezTo>
                  <a:pt x="6306351" y="674370"/>
                  <a:pt x="6322543" y="724853"/>
                  <a:pt x="6286348" y="733425"/>
                </a:cubicBezTo>
                <a:cubicBezTo>
                  <a:pt x="6273966" y="708660"/>
                  <a:pt x="6283491" y="708660"/>
                  <a:pt x="6300636" y="697230"/>
                </a:cubicBezTo>
                <a:cubicBezTo>
                  <a:pt x="6301588" y="676275"/>
                  <a:pt x="6279681" y="678180"/>
                  <a:pt x="6271108" y="667703"/>
                </a:cubicBezTo>
                <a:cubicBezTo>
                  <a:pt x="6263488" y="671513"/>
                  <a:pt x="6276823" y="715328"/>
                  <a:pt x="6271108" y="740093"/>
                </a:cubicBezTo>
                <a:cubicBezTo>
                  <a:pt x="6236818" y="761048"/>
                  <a:pt x="6210148" y="804863"/>
                  <a:pt x="6169191" y="798195"/>
                </a:cubicBezTo>
                <a:cubicBezTo>
                  <a:pt x="6135853" y="893445"/>
                  <a:pt x="6144426" y="982028"/>
                  <a:pt x="6139663" y="1045845"/>
                </a:cubicBezTo>
                <a:cubicBezTo>
                  <a:pt x="6187288" y="1028700"/>
                  <a:pt x="6200623" y="1152525"/>
                  <a:pt x="6263488" y="1096328"/>
                </a:cubicBezTo>
                <a:cubicBezTo>
                  <a:pt x="6264441" y="1068705"/>
                  <a:pt x="6231103" y="1075373"/>
                  <a:pt x="6227293" y="1052513"/>
                </a:cubicBezTo>
                <a:cubicBezTo>
                  <a:pt x="6266346" y="1051560"/>
                  <a:pt x="6276823" y="1080135"/>
                  <a:pt x="6277776" y="1118235"/>
                </a:cubicBezTo>
                <a:cubicBezTo>
                  <a:pt x="6232056" y="1122998"/>
                  <a:pt x="6216816" y="1158240"/>
                  <a:pt x="6183478" y="1176338"/>
                </a:cubicBezTo>
                <a:cubicBezTo>
                  <a:pt x="6195861" y="1168718"/>
                  <a:pt x="6201576" y="1156335"/>
                  <a:pt x="6197766" y="1132523"/>
                </a:cubicBezTo>
                <a:cubicBezTo>
                  <a:pt x="6164428" y="1140143"/>
                  <a:pt x="6177763" y="1154430"/>
                  <a:pt x="6168238" y="1176338"/>
                </a:cubicBezTo>
                <a:cubicBezTo>
                  <a:pt x="6078703" y="1241108"/>
                  <a:pt x="5929161" y="1246823"/>
                  <a:pt x="5877726" y="1350645"/>
                </a:cubicBezTo>
                <a:lnTo>
                  <a:pt x="5867248" y="1367790"/>
                </a:lnTo>
                <a:lnTo>
                  <a:pt x="5869848" y="1381443"/>
                </a:lnTo>
                <a:lnTo>
                  <a:pt x="5861352" y="1389939"/>
                </a:lnTo>
                <a:lnTo>
                  <a:pt x="5852803" y="1401338"/>
                </a:lnTo>
                <a:lnTo>
                  <a:pt x="5841531" y="1409700"/>
                </a:lnTo>
                <a:lnTo>
                  <a:pt x="5844355" y="1412602"/>
                </a:lnTo>
                <a:lnTo>
                  <a:pt x="5836538" y="1423025"/>
                </a:lnTo>
                <a:lnTo>
                  <a:pt x="5847060" y="1457548"/>
                </a:lnTo>
                <a:lnTo>
                  <a:pt x="5851588" y="1456332"/>
                </a:lnTo>
                <a:cubicBezTo>
                  <a:pt x="5855041" y="1454725"/>
                  <a:pt x="5858494" y="1452969"/>
                  <a:pt x="5861619" y="1452745"/>
                </a:cubicBezTo>
                <a:cubicBezTo>
                  <a:pt x="5864745" y="1452522"/>
                  <a:pt x="5867543" y="1453832"/>
                  <a:pt x="5869686" y="1458356"/>
                </a:cubicBezTo>
                <a:cubicBezTo>
                  <a:pt x="5895403" y="1565989"/>
                  <a:pt x="5851588" y="1661239"/>
                  <a:pt x="5797296" y="1712674"/>
                </a:cubicBezTo>
                <a:cubicBezTo>
                  <a:pt x="5791581" y="1692671"/>
                  <a:pt x="5807773" y="1693624"/>
                  <a:pt x="5804916" y="1676479"/>
                </a:cubicBezTo>
                <a:cubicBezTo>
                  <a:pt x="5758243" y="1675526"/>
                  <a:pt x="5730621" y="1654571"/>
                  <a:pt x="5710618" y="1625996"/>
                </a:cubicBezTo>
                <a:cubicBezTo>
                  <a:pt x="5740146" y="1663144"/>
                  <a:pt x="5746813" y="1721246"/>
                  <a:pt x="5798248" y="1735534"/>
                </a:cubicBezTo>
                <a:cubicBezTo>
                  <a:pt x="5836348" y="1837451"/>
                  <a:pt x="5768721" y="1925081"/>
                  <a:pt x="5754433" y="2019379"/>
                </a:cubicBezTo>
                <a:cubicBezTo>
                  <a:pt x="5696331" y="1978421"/>
                  <a:pt x="5786818" y="1871741"/>
                  <a:pt x="5710618" y="1845071"/>
                </a:cubicBezTo>
                <a:cubicBezTo>
                  <a:pt x="5694426" y="1851739"/>
                  <a:pt x="5728716" y="1869836"/>
                  <a:pt x="5718238" y="1895554"/>
                </a:cubicBezTo>
                <a:cubicBezTo>
                  <a:pt x="5690616" y="1881266"/>
                  <a:pt x="5699188" y="1832689"/>
                  <a:pt x="5660136" y="1829831"/>
                </a:cubicBezTo>
                <a:cubicBezTo>
                  <a:pt x="5658231" y="1789826"/>
                  <a:pt x="5678233" y="1779349"/>
                  <a:pt x="5645848" y="1779349"/>
                </a:cubicBezTo>
                <a:cubicBezTo>
                  <a:pt x="5681091" y="1744106"/>
                  <a:pt x="5626798" y="1707911"/>
                  <a:pt x="5660136" y="1677431"/>
                </a:cubicBezTo>
                <a:cubicBezTo>
                  <a:pt x="5609653" y="1684099"/>
                  <a:pt x="5617273" y="1819354"/>
                  <a:pt x="5667756" y="1851739"/>
                </a:cubicBezTo>
                <a:cubicBezTo>
                  <a:pt x="5660136" y="1858406"/>
                  <a:pt x="5665851" y="1878409"/>
                  <a:pt x="5645848" y="1873646"/>
                </a:cubicBezTo>
                <a:cubicBezTo>
                  <a:pt x="5683948" y="1893649"/>
                  <a:pt x="5700141" y="1935559"/>
                  <a:pt x="5703951" y="1989851"/>
                </a:cubicBezTo>
                <a:cubicBezTo>
                  <a:pt x="5698236" y="1987946"/>
                  <a:pt x="5697283" y="1982231"/>
                  <a:pt x="5689663" y="1982231"/>
                </a:cubicBezTo>
                <a:cubicBezTo>
                  <a:pt x="5675376" y="1999376"/>
                  <a:pt x="5737288" y="2027951"/>
                  <a:pt x="5708713" y="2051764"/>
                </a:cubicBezTo>
                <a:cubicBezTo>
                  <a:pt x="5719191" y="2046049"/>
                  <a:pt x="5738241" y="2047954"/>
                  <a:pt x="5754433" y="2047954"/>
                </a:cubicBezTo>
                <a:cubicBezTo>
                  <a:pt x="5779198" y="2100341"/>
                  <a:pt x="5803963" y="2153681"/>
                  <a:pt x="5834443" y="2200354"/>
                </a:cubicBezTo>
                <a:lnTo>
                  <a:pt x="5823966" y="2196544"/>
                </a:lnTo>
                <a:lnTo>
                  <a:pt x="5827776" y="2207021"/>
                </a:lnTo>
                <a:cubicBezTo>
                  <a:pt x="5821108" y="2224166"/>
                  <a:pt x="5803011" y="2230834"/>
                  <a:pt x="5777293" y="2228929"/>
                </a:cubicBezTo>
                <a:cubicBezTo>
                  <a:pt x="5790628" y="2253694"/>
                  <a:pt x="5823966" y="2216546"/>
                  <a:pt x="5835396" y="2236549"/>
                </a:cubicBezTo>
                <a:cubicBezTo>
                  <a:pt x="5830633" y="2287031"/>
                  <a:pt x="5780151" y="2307986"/>
                  <a:pt x="5733478" y="2294651"/>
                </a:cubicBezTo>
                <a:cubicBezTo>
                  <a:pt x="5762053" y="2306081"/>
                  <a:pt x="5742051" y="2368946"/>
                  <a:pt x="5711571" y="2345134"/>
                </a:cubicBezTo>
                <a:cubicBezTo>
                  <a:pt x="5721096" y="2367041"/>
                  <a:pt x="5778246" y="2357516"/>
                  <a:pt x="5783961" y="2345134"/>
                </a:cubicBezTo>
                <a:cubicBezTo>
                  <a:pt x="5779198" y="2439431"/>
                  <a:pt x="5595366" y="2411809"/>
                  <a:pt x="5602033" y="2555636"/>
                </a:cubicBezTo>
                <a:cubicBezTo>
                  <a:pt x="5520118" y="2565161"/>
                  <a:pt x="5467731" y="2605166"/>
                  <a:pt x="5471541" y="2701369"/>
                </a:cubicBezTo>
                <a:cubicBezTo>
                  <a:pt x="5413438" y="2734706"/>
                  <a:pt x="5395341" y="2809001"/>
                  <a:pt x="5325808" y="2831861"/>
                </a:cubicBezTo>
                <a:cubicBezTo>
                  <a:pt x="5324856" y="2878534"/>
                  <a:pt x="5275326" y="2903299"/>
                  <a:pt x="5260086" y="2948066"/>
                </a:cubicBezTo>
                <a:cubicBezTo>
                  <a:pt x="5193411" y="3139519"/>
                  <a:pt x="5309616" y="3336686"/>
                  <a:pt x="5420106" y="3435746"/>
                </a:cubicBezTo>
                <a:cubicBezTo>
                  <a:pt x="5425821" y="3455749"/>
                  <a:pt x="5405818" y="3450986"/>
                  <a:pt x="5405818" y="3465274"/>
                </a:cubicBezTo>
                <a:cubicBezTo>
                  <a:pt x="5471541" y="3580526"/>
                  <a:pt x="5577268" y="3711019"/>
                  <a:pt x="5522023" y="3901519"/>
                </a:cubicBezTo>
                <a:cubicBezTo>
                  <a:pt x="5539168" y="3904376"/>
                  <a:pt x="5518213" y="3868181"/>
                  <a:pt x="5543931" y="3879611"/>
                </a:cubicBezTo>
                <a:cubicBezTo>
                  <a:pt x="5531548" y="3954859"/>
                  <a:pt x="5484876" y="3995816"/>
                  <a:pt x="5434393" y="4032011"/>
                </a:cubicBezTo>
                <a:cubicBezTo>
                  <a:pt x="5431536" y="4000579"/>
                  <a:pt x="5504878" y="3981529"/>
                  <a:pt x="5514403" y="3937714"/>
                </a:cubicBezTo>
                <a:cubicBezTo>
                  <a:pt x="5495353" y="3931046"/>
                  <a:pt x="5447728" y="3958669"/>
                  <a:pt x="5420106" y="3967241"/>
                </a:cubicBezTo>
                <a:cubicBezTo>
                  <a:pt x="5402008" y="3912949"/>
                  <a:pt x="5374386" y="3843416"/>
                  <a:pt x="5310568" y="3857704"/>
                </a:cubicBezTo>
                <a:cubicBezTo>
                  <a:pt x="5297233" y="3832939"/>
                  <a:pt x="5289613" y="3801506"/>
                  <a:pt x="5274373" y="3777694"/>
                </a:cubicBezTo>
                <a:cubicBezTo>
                  <a:pt x="5257228" y="3774836"/>
                  <a:pt x="5259133" y="3791029"/>
                  <a:pt x="5238178" y="3785314"/>
                </a:cubicBezTo>
                <a:cubicBezTo>
                  <a:pt x="5212461" y="3731021"/>
                  <a:pt x="5181981" y="3681491"/>
                  <a:pt x="5143881" y="3639581"/>
                </a:cubicBezTo>
                <a:cubicBezTo>
                  <a:pt x="5145786" y="3609101"/>
                  <a:pt x="5176266" y="3608149"/>
                  <a:pt x="5173408" y="3573859"/>
                </a:cubicBezTo>
                <a:cubicBezTo>
                  <a:pt x="5170551" y="3563381"/>
                  <a:pt x="5154358" y="3567191"/>
                  <a:pt x="5143881" y="3566239"/>
                </a:cubicBezTo>
                <a:cubicBezTo>
                  <a:pt x="5138166" y="3568144"/>
                  <a:pt x="5161978" y="3596719"/>
                  <a:pt x="5143881" y="3616721"/>
                </a:cubicBezTo>
                <a:cubicBezTo>
                  <a:pt x="5084826" y="3569096"/>
                  <a:pt x="5154358" y="3433841"/>
                  <a:pt x="5093398" y="3384311"/>
                </a:cubicBezTo>
                <a:cubicBezTo>
                  <a:pt x="4991481" y="3374786"/>
                  <a:pt x="5000053" y="3254771"/>
                  <a:pt x="4875276" y="3268106"/>
                </a:cubicBezTo>
                <a:cubicBezTo>
                  <a:pt x="4867656" y="3308111"/>
                  <a:pt x="4809553" y="3334781"/>
                  <a:pt x="4744783" y="3340496"/>
                </a:cubicBezTo>
                <a:cubicBezTo>
                  <a:pt x="4683823" y="3225244"/>
                  <a:pt x="4508563" y="3257629"/>
                  <a:pt x="4388548" y="3296681"/>
                </a:cubicBezTo>
                <a:cubicBezTo>
                  <a:pt x="4416171" y="3284299"/>
                  <a:pt x="4396168" y="3243341"/>
                  <a:pt x="4380928" y="3230959"/>
                </a:cubicBezTo>
                <a:cubicBezTo>
                  <a:pt x="4354258" y="3230959"/>
                  <a:pt x="4365688" y="3269059"/>
                  <a:pt x="4351401" y="3281441"/>
                </a:cubicBezTo>
                <a:cubicBezTo>
                  <a:pt x="4249483" y="3286204"/>
                  <a:pt x="4173283" y="3274774"/>
                  <a:pt x="4140898" y="3361451"/>
                </a:cubicBezTo>
                <a:cubicBezTo>
                  <a:pt x="4180903" y="3371929"/>
                  <a:pt x="4166616" y="3329066"/>
                  <a:pt x="4199001" y="3331924"/>
                </a:cubicBezTo>
                <a:cubicBezTo>
                  <a:pt x="4214241" y="3386216"/>
                  <a:pt x="4185666" y="3392884"/>
                  <a:pt x="4162806" y="3411934"/>
                </a:cubicBezTo>
                <a:cubicBezTo>
                  <a:pt x="4176141" y="3446224"/>
                  <a:pt x="4237101" y="3434794"/>
                  <a:pt x="4257103" y="3462416"/>
                </a:cubicBezTo>
                <a:cubicBezTo>
                  <a:pt x="4249483" y="3513851"/>
                  <a:pt x="4152328" y="3467179"/>
                  <a:pt x="4140898" y="3432889"/>
                </a:cubicBezTo>
                <a:cubicBezTo>
                  <a:pt x="4096131" y="3450034"/>
                  <a:pt x="4140898" y="3487181"/>
                  <a:pt x="4082796" y="3505279"/>
                </a:cubicBezTo>
                <a:cubicBezTo>
                  <a:pt x="4064698" y="3500516"/>
                  <a:pt x="4106608" y="3483371"/>
                  <a:pt x="4082796" y="3469084"/>
                </a:cubicBezTo>
                <a:cubicBezTo>
                  <a:pt x="4052316" y="3470036"/>
                  <a:pt x="4042791" y="3491944"/>
                  <a:pt x="4024693" y="3505279"/>
                </a:cubicBezTo>
                <a:cubicBezTo>
                  <a:pt x="3989451" y="3503374"/>
                  <a:pt x="3970401" y="3487181"/>
                  <a:pt x="3944683" y="3475751"/>
                </a:cubicBezTo>
                <a:cubicBezTo>
                  <a:pt x="3943731" y="3462416"/>
                  <a:pt x="3954208" y="3459559"/>
                  <a:pt x="3952303" y="3446224"/>
                </a:cubicBezTo>
                <a:cubicBezTo>
                  <a:pt x="3910393" y="3438604"/>
                  <a:pt x="3874198" y="3368119"/>
                  <a:pt x="3828478" y="3410029"/>
                </a:cubicBezTo>
                <a:cubicBezTo>
                  <a:pt x="3838003" y="3438604"/>
                  <a:pt x="3882771" y="3398599"/>
                  <a:pt x="3886581" y="3439556"/>
                </a:cubicBezTo>
                <a:cubicBezTo>
                  <a:pt x="3779901" y="3438604"/>
                  <a:pt x="3597973" y="3374786"/>
                  <a:pt x="3494151" y="3461464"/>
                </a:cubicBezTo>
                <a:cubicBezTo>
                  <a:pt x="3395091" y="3569096"/>
                  <a:pt x="3245548" y="3625294"/>
                  <a:pt x="3122676" y="3709114"/>
                </a:cubicBezTo>
                <a:cubicBezTo>
                  <a:pt x="3112198" y="3814841"/>
                  <a:pt x="3107436" y="3910091"/>
                  <a:pt x="3130296" y="4007246"/>
                </a:cubicBezTo>
                <a:cubicBezTo>
                  <a:pt x="3006471" y="3980576"/>
                  <a:pt x="2799778" y="3935809"/>
                  <a:pt x="2832163" y="3752929"/>
                </a:cubicBezTo>
                <a:cubicBezTo>
                  <a:pt x="2781681" y="3723401"/>
                  <a:pt x="2768346" y="3656726"/>
                  <a:pt x="2715958" y="3629104"/>
                </a:cubicBezTo>
                <a:cubicBezTo>
                  <a:pt x="2691193" y="3482419"/>
                  <a:pt x="2615946" y="3385264"/>
                  <a:pt x="2461641" y="3367166"/>
                </a:cubicBezTo>
                <a:cubicBezTo>
                  <a:pt x="2383536" y="3372881"/>
                  <a:pt x="2390203" y="3464321"/>
                  <a:pt x="2337816" y="3497659"/>
                </a:cubicBezTo>
                <a:cubicBezTo>
                  <a:pt x="2271141" y="3451939"/>
                  <a:pt x="2169223" y="3432889"/>
                  <a:pt x="2148268" y="3351926"/>
                </a:cubicBezTo>
                <a:cubicBezTo>
                  <a:pt x="2132076" y="3290966"/>
                  <a:pt x="2145411" y="3243341"/>
                  <a:pt x="2104453" y="3199526"/>
                </a:cubicBezTo>
                <a:cubicBezTo>
                  <a:pt x="2025396" y="3164284"/>
                  <a:pt x="1987296" y="3089036"/>
                  <a:pt x="1936813" y="3025219"/>
                </a:cubicBezTo>
                <a:cubicBezTo>
                  <a:pt x="1859661" y="3019504"/>
                  <a:pt x="1790128" y="3007121"/>
                  <a:pt x="1718691" y="2995691"/>
                </a:cubicBezTo>
                <a:cubicBezTo>
                  <a:pt x="1707261" y="3012836"/>
                  <a:pt x="1708213" y="3042364"/>
                  <a:pt x="1704403" y="3068081"/>
                </a:cubicBezTo>
                <a:cubicBezTo>
                  <a:pt x="1498663" y="3043316"/>
                  <a:pt x="1337691" y="3024266"/>
                  <a:pt x="1202437" y="2944256"/>
                </a:cubicBezTo>
                <a:cubicBezTo>
                  <a:pt x="1096708" y="2882344"/>
                  <a:pt x="989076" y="2804239"/>
                  <a:pt x="874776" y="2748041"/>
                </a:cubicBezTo>
                <a:cubicBezTo>
                  <a:pt x="869061" y="2728039"/>
                  <a:pt x="889064" y="2732801"/>
                  <a:pt x="889064" y="2718514"/>
                </a:cubicBezTo>
                <a:cubicBezTo>
                  <a:pt x="788098" y="2698511"/>
                  <a:pt x="666179" y="2700416"/>
                  <a:pt x="576643" y="2668031"/>
                </a:cubicBezTo>
                <a:cubicBezTo>
                  <a:pt x="582358" y="2557541"/>
                  <a:pt x="551879" y="2484199"/>
                  <a:pt x="467106" y="2464196"/>
                </a:cubicBezTo>
                <a:cubicBezTo>
                  <a:pt x="453771" y="2450861"/>
                  <a:pt x="471868" y="2450861"/>
                  <a:pt x="467106" y="2428001"/>
                </a:cubicBezTo>
                <a:cubicBezTo>
                  <a:pt x="375667" y="2396569"/>
                  <a:pt x="362332" y="2286079"/>
                  <a:pt x="234697" y="2289889"/>
                </a:cubicBezTo>
                <a:cubicBezTo>
                  <a:pt x="207074" y="2253694"/>
                  <a:pt x="245173" y="2226071"/>
                  <a:pt x="242317" y="2187971"/>
                </a:cubicBezTo>
                <a:cubicBezTo>
                  <a:pt x="235648" y="2105104"/>
                  <a:pt x="143257" y="2028904"/>
                  <a:pt x="140398" y="1933654"/>
                </a:cubicBezTo>
                <a:cubicBezTo>
                  <a:pt x="143257" y="1907936"/>
                  <a:pt x="172784" y="1907936"/>
                  <a:pt x="176594" y="1883171"/>
                </a:cubicBezTo>
                <a:cubicBezTo>
                  <a:pt x="165402" y="1876980"/>
                  <a:pt x="154687" y="1867276"/>
                  <a:pt x="145504" y="1855236"/>
                </a:cubicBezTo>
                <a:lnTo>
                  <a:pt x="130917" y="1827282"/>
                </a:lnTo>
                <a:lnTo>
                  <a:pt x="155061" y="1836062"/>
                </a:lnTo>
                <a:lnTo>
                  <a:pt x="143208" y="1805329"/>
                </a:lnTo>
                <a:lnTo>
                  <a:pt x="107537" y="1791326"/>
                </a:lnTo>
                <a:lnTo>
                  <a:pt x="100175" y="1777326"/>
                </a:lnTo>
                <a:cubicBezTo>
                  <a:pt x="89978" y="1746250"/>
                  <a:pt x="90218" y="1710532"/>
                  <a:pt x="109414" y="1679575"/>
                </a:cubicBezTo>
                <a:cubicBezTo>
                  <a:pt x="79662" y="1652905"/>
                  <a:pt x="74862" y="1638618"/>
                  <a:pt x="72942" y="1591945"/>
                </a:cubicBezTo>
                <a:cubicBezTo>
                  <a:pt x="71022" y="1544320"/>
                  <a:pt x="18235" y="1498600"/>
                  <a:pt x="14397" y="1468120"/>
                </a:cubicBezTo>
                <a:cubicBezTo>
                  <a:pt x="5759" y="1397635"/>
                  <a:pt x="82541" y="1302385"/>
                  <a:pt x="0" y="1249998"/>
                </a:cubicBezTo>
                <a:cubicBezTo>
                  <a:pt x="34552" y="1167130"/>
                  <a:pt x="132448" y="1078548"/>
                  <a:pt x="88298" y="966153"/>
                </a:cubicBezTo>
                <a:cubicBezTo>
                  <a:pt x="95018" y="930910"/>
                  <a:pt x="104616" y="899478"/>
                  <a:pt x="102696" y="856615"/>
                </a:cubicBezTo>
                <a:cubicBezTo>
                  <a:pt x="197713" y="734695"/>
                  <a:pt x="257219" y="578485"/>
                  <a:pt x="308088" y="412750"/>
                </a:cubicBezTo>
                <a:cubicBezTo>
                  <a:pt x="322484" y="409893"/>
                  <a:pt x="313847" y="384175"/>
                  <a:pt x="337840" y="390843"/>
                </a:cubicBezTo>
                <a:cubicBezTo>
                  <a:pt x="304249" y="374650"/>
                  <a:pt x="314806" y="337503"/>
                  <a:pt x="345519" y="318453"/>
                </a:cubicBezTo>
                <a:cubicBezTo>
                  <a:pt x="349357" y="295593"/>
                  <a:pt x="323443" y="302260"/>
                  <a:pt x="331122" y="274638"/>
                </a:cubicBezTo>
                <a:cubicBezTo>
                  <a:pt x="337840" y="268923"/>
                  <a:pt x="348398" y="266065"/>
                  <a:pt x="360874" y="267018"/>
                </a:cubicBezTo>
                <a:cubicBezTo>
                  <a:pt x="327282" y="215583"/>
                  <a:pt x="333042" y="102235"/>
                  <a:pt x="338801" y="34608"/>
                </a:cubicBezTo>
                <a:cubicBezTo>
                  <a:pt x="397346" y="63183"/>
                  <a:pt x="438616" y="109855"/>
                  <a:pt x="514438" y="122238"/>
                </a:cubicBezTo>
                <a:cubicBezTo>
                  <a:pt x="527395" y="122714"/>
                  <a:pt x="530994" y="114142"/>
                  <a:pt x="535074" y="106045"/>
                </a:cubicBezTo>
                <a:lnTo>
                  <a:pt x="542341" y="96054"/>
                </a:lnTo>
                <a:lnTo>
                  <a:pt x="552512" y="135820"/>
                </a:lnTo>
                <a:lnTo>
                  <a:pt x="579905" y="128161"/>
                </a:lnTo>
                <a:lnTo>
                  <a:pt x="570465" y="90974"/>
                </a:lnTo>
                <a:lnTo>
                  <a:pt x="570902" y="90369"/>
                </a:lnTo>
                <a:cubicBezTo>
                  <a:pt x="574384" y="87749"/>
                  <a:pt x="579207" y="86440"/>
                  <a:pt x="586588" y="87630"/>
                </a:cubicBezTo>
                <a:cubicBezTo>
                  <a:pt x="585160" y="98584"/>
                  <a:pt x="580159" y="109776"/>
                  <a:pt x="579803" y="121682"/>
                </a:cubicBezTo>
                <a:lnTo>
                  <a:pt x="581125" y="127820"/>
                </a:lnTo>
                <a:lnTo>
                  <a:pt x="598821" y="122871"/>
                </a:lnTo>
                <a:lnTo>
                  <a:pt x="602305" y="84296"/>
                </a:lnTo>
                <a:cubicBezTo>
                  <a:pt x="604448" y="56198"/>
                  <a:pt x="603733" y="26670"/>
                  <a:pt x="586588" y="0"/>
                </a:cubicBezTo>
                <a:close/>
              </a:path>
            </a:pathLst>
          </a:custGeom>
          <a:noFill/>
          <a:ln w="19050" cmpd="sng">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aphicFrame macro="">
        <xdr:nvGraphicFramePr>
          <xdr:cNvPr id="7180" name="Chart 7179">
            <a:extLst>
              <a:ext uri="{FF2B5EF4-FFF2-40B4-BE49-F238E27FC236}">
                <a16:creationId xmlns:a16="http://schemas.microsoft.com/office/drawing/2014/main" id="{00000000-0008-0000-0200-00000C1C0000}"/>
              </a:ext>
            </a:extLst>
          </xdr:cNvPr>
          <xdr:cNvGraphicFramePr/>
        </xdr:nvGraphicFramePr>
        <xdr:xfrm>
          <a:off x="4998720" y="5852160"/>
          <a:ext cx="4752000" cy="3650400"/>
        </xdr:xfrm>
        <a:graphic>
          <a:graphicData uri="http://schemas.openxmlformats.org/drawingml/2006/chart">
            <c:chart xmlns:c="http://schemas.openxmlformats.org/drawingml/2006/chart" xmlns:r="http://schemas.openxmlformats.org/officeDocument/2006/relationships" r:id="rId13"/>
          </a:graphicData>
        </a:graphic>
      </xdr:graphicFrame>
    </xdr:grpSp>
    <xdr:clientData/>
  </xdr:twoCellAnchor>
  <xdr:twoCellAnchor>
    <xdr:from>
      <xdr:col>23</xdr:col>
      <xdr:colOff>116542</xdr:colOff>
      <xdr:row>36</xdr:row>
      <xdr:rowOff>178821</xdr:rowOff>
    </xdr:from>
    <xdr:to>
      <xdr:col>27</xdr:col>
      <xdr:colOff>160422</xdr:colOff>
      <xdr:row>39</xdr:row>
      <xdr:rowOff>12267</xdr:rowOff>
    </xdr:to>
    <xdr:sp macro="" textlink="ProcessingM1!A49">
      <xdr:nvSpPr>
        <xdr:cNvPr id="7181" name="TextBox 7180">
          <a:extLst>
            <a:ext uri="{FF2B5EF4-FFF2-40B4-BE49-F238E27FC236}">
              <a16:creationId xmlns:a16="http://schemas.microsoft.com/office/drawing/2014/main" id="{00000000-0008-0000-0200-00000D1C0000}"/>
            </a:ext>
          </a:extLst>
        </xdr:cNvPr>
        <xdr:cNvSpPr txBox="1"/>
      </xdr:nvSpPr>
      <xdr:spPr>
        <a:xfrm>
          <a:off x="14137342" y="6762501"/>
          <a:ext cx="2482280" cy="3820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E156A1E-17CE-491D-A184-F2444FA4B0C7}" type="TxLink">
            <a:rPr lang="en-US" sz="1400" b="0" i="0" u="none" strike="noStrike">
              <a:solidFill>
                <a:srgbClr val="000000"/>
              </a:solidFill>
              <a:latin typeface="Calibri"/>
              <a:cs typeface="Calibri"/>
            </a:rPr>
            <a:pPr/>
            <a:t>Cities by Payment Methods</a:t>
          </a:fld>
          <a:endParaRPr lang="ru-RU" sz="1400" b="0"/>
        </a:p>
      </xdr:txBody>
    </xdr:sp>
    <xdr:clientData/>
  </xdr:twoCellAnchor>
  <xdr:twoCellAnchor>
    <xdr:from>
      <xdr:col>23</xdr:col>
      <xdr:colOff>25007</xdr:colOff>
      <xdr:row>21</xdr:row>
      <xdr:rowOff>54729</xdr:rowOff>
    </xdr:from>
    <xdr:to>
      <xdr:col>25</xdr:col>
      <xdr:colOff>217007</xdr:colOff>
      <xdr:row>22</xdr:row>
      <xdr:rowOff>136990</xdr:rowOff>
    </xdr:to>
    <xdr:sp macro="" textlink="ProcessingM1!E39">
      <xdr:nvSpPr>
        <xdr:cNvPr id="7182" name="TextBox 7181">
          <a:extLst>
            <a:ext uri="{FF2B5EF4-FFF2-40B4-BE49-F238E27FC236}">
              <a16:creationId xmlns:a16="http://schemas.microsoft.com/office/drawing/2014/main" id="{00000000-0008-0000-0200-00000E1C0000}"/>
            </a:ext>
          </a:extLst>
        </xdr:cNvPr>
        <xdr:cNvSpPr txBox="1"/>
      </xdr:nvSpPr>
      <xdr:spPr>
        <a:xfrm>
          <a:off x="14045807" y="3895209"/>
          <a:ext cx="1411200" cy="2651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D9756F3-3D9E-420F-9556-7D360C6D2714}" type="TxLink">
            <a:rPr lang="en-US" sz="1100" b="0" i="0" u="none" strike="noStrike">
              <a:solidFill>
                <a:srgbClr val="000000"/>
              </a:solidFill>
              <a:latin typeface="Calibri"/>
              <a:cs typeface="Calibri"/>
            </a:rPr>
            <a:pPr algn="ctr"/>
            <a:t>SAN FRANCISCO</a:t>
          </a:fld>
          <a:endParaRPr lang="ru-RU" sz="1600" b="0"/>
        </a:p>
      </xdr:txBody>
    </xdr:sp>
    <xdr:clientData/>
  </xdr:twoCellAnchor>
  <xdr:twoCellAnchor>
    <xdr:from>
      <xdr:col>24</xdr:col>
      <xdr:colOff>518105</xdr:colOff>
      <xdr:row>21</xdr:row>
      <xdr:rowOff>54729</xdr:rowOff>
    </xdr:from>
    <xdr:to>
      <xdr:col>27</xdr:col>
      <xdr:colOff>99450</xdr:colOff>
      <xdr:row>22</xdr:row>
      <xdr:rowOff>136990</xdr:rowOff>
    </xdr:to>
    <xdr:sp macro="" textlink="ProcessingM1!E40">
      <xdr:nvSpPr>
        <xdr:cNvPr id="7183" name="TextBox 7182">
          <a:extLst>
            <a:ext uri="{FF2B5EF4-FFF2-40B4-BE49-F238E27FC236}">
              <a16:creationId xmlns:a16="http://schemas.microsoft.com/office/drawing/2014/main" id="{00000000-0008-0000-0200-00000F1C0000}"/>
            </a:ext>
          </a:extLst>
        </xdr:cNvPr>
        <xdr:cNvSpPr txBox="1"/>
      </xdr:nvSpPr>
      <xdr:spPr>
        <a:xfrm>
          <a:off x="15148505" y="3895209"/>
          <a:ext cx="1410145" cy="2651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352AC33-F7B4-4963-9DC0-1CC02CBCBF7F}" type="TxLink">
            <a:rPr lang="en-US" sz="1100" b="0" i="0" u="none" strike="noStrike">
              <a:solidFill>
                <a:srgbClr val="000000"/>
              </a:solidFill>
              <a:latin typeface="Calibri"/>
              <a:cs typeface="Calibri"/>
            </a:rPr>
            <a:pPr algn="ctr"/>
            <a:t>DENVER</a:t>
          </a:fld>
          <a:endParaRPr lang="ru-RU" sz="1600" b="0"/>
        </a:p>
      </xdr:txBody>
    </xdr:sp>
    <xdr:clientData/>
  </xdr:twoCellAnchor>
  <xdr:twoCellAnchor>
    <xdr:from>
      <xdr:col>26</xdr:col>
      <xdr:colOff>400548</xdr:colOff>
      <xdr:row>21</xdr:row>
      <xdr:rowOff>54729</xdr:rowOff>
    </xdr:from>
    <xdr:to>
      <xdr:col>28</xdr:col>
      <xdr:colOff>592548</xdr:colOff>
      <xdr:row>22</xdr:row>
      <xdr:rowOff>136990</xdr:rowOff>
    </xdr:to>
    <xdr:sp macro="" textlink="ProcessingM1!E41">
      <xdr:nvSpPr>
        <xdr:cNvPr id="7184" name="TextBox 7183">
          <a:extLst>
            <a:ext uri="{FF2B5EF4-FFF2-40B4-BE49-F238E27FC236}">
              <a16:creationId xmlns:a16="http://schemas.microsoft.com/office/drawing/2014/main" id="{00000000-0008-0000-0200-0000101C0000}"/>
            </a:ext>
          </a:extLst>
        </xdr:cNvPr>
        <xdr:cNvSpPr txBox="1"/>
      </xdr:nvSpPr>
      <xdr:spPr>
        <a:xfrm>
          <a:off x="16250148" y="3895209"/>
          <a:ext cx="1411200" cy="2651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F6F601D-42CA-4460-BD79-AAD035AADBB7}" type="TxLink">
            <a:rPr lang="en-US" sz="1100" b="0" i="0" u="none" strike="noStrike">
              <a:solidFill>
                <a:srgbClr val="000000"/>
              </a:solidFill>
              <a:latin typeface="Calibri"/>
              <a:cs typeface="Calibri"/>
            </a:rPr>
            <a:pPr algn="ctr"/>
            <a:t>LOS ANGELES</a:t>
          </a:fld>
          <a:endParaRPr lang="ru-RU" sz="1600" b="0"/>
        </a:p>
      </xdr:txBody>
    </xdr:sp>
    <xdr:clientData/>
  </xdr:twoCellAnchor>
  <xdr:twoCellAnchor>
    <xdr:from>
      <xdr:col>23</xdr:col>
      <xdr:colOff>150170</xdr:colOff>
      <xdr:row>22</xdr:row>
      <xdr:rowOff>61396</xdr:rowOff>
    </xdr:from>
    <xdr:to>
      <xdr:col>24</xdr:col>
      <xdr:colOff>600033</xdr:colOff>
      <xdr:row>24</xdr:row>
      <xdr:rowOff>82969</xdr:rowOff>
    </xdr:to>
    <xdr:sp macro="" textlink="ProcessingM1!G39">
      <xdr:nvSpPr>
        <xdr:cNvPr id="7185" name="TextBox 7184">
          <a:extLst>
            <a:ext uri="{FF2B5EF4-FFF2-40B4-BE49-F238E27FC236}">
              <a16:creationId xmlns:a16="http://schemas.microsoft.com/office/drawing/2014/main" id="{00000000-0008-0000-0200-0000111C0000}"/>
            </a:ext>
          </a:extLst>
        </xdr:cNvPr>
        <xdr:cNvSpPr txBox="1"/>
      </xdr:nvSpPr>
      <xdr:spPr>
        <a:xfrm>
          <a:off x="14170970" y="4084756"/>
          <a:ext cx="1059463" cy="387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01FAD93-0F3A-4D24-B32B-B0D5ECAEEFF6}" type="TxLink">
            <a:rPr lang="en-US" sz="1800" b="0" i="0" u="none" strike="noStrike">
              <a:solidFill>
                <a:srgbClr val="43ADA9"/>
              </a:solidFill>
              <a:latin typeface="Calibri"/>
              <a:cs typeface="Calibri"/>
            </a:rPr>
            <a:pPr algn="ctr"/>
            <a:t> $620 </a:t>
          </a:fld>
          <a:endParaRPr lang="ru-RU" sz="1800" b="0">
            <a:solidFill>
              <a:srgbClr val="43ADA9"/>
            </a:solidFill>
          </a:endParaRPr>
        </a:p>
      </xdr:txBody>
    </xdr:sp>
    <xdr:clientData/>
  </xdr:twoCellAnchor>
  <xdr:twoCellAnchor>
    <xdr:from>
      <xdr:col>25</xdr:col>
      <xdr:colOff>33316</xdr:colOff>
      <xdr:row>22</xdr:row>
      <xdr:rowOff>61396</xdr:rowOff>
    </xdr:from>
    <xdr:to>
      <xdr:col>26</xdr:col>
      <xdr:colOff>483179</xdr:colOff>
      <xdr:row>24</xdr:row>
      <xdr:rowOff>82969</xdr:rowOff>
    </xdr:to>
    <xdr:sp macro="" textlink="ProcessingM1!G40">
      <xdr:nvSpPr>
        <xdr:cNvPr id="7186" name="TextBox 7185">
          <a:extLst>
            <a:ext uri="{FF2B5EF4-FFF2-40B4-BE49-F238E27FC236}">
              <a16:creationId xmlns:a16="http://schemas.microsoft.com/office/drawing/2014/main" id="{00000000-0008-0000-0200-0000121C0000}"/>
            </a:ext>
          </a:extLst>
        </xdr:cNvPr>
        <xdr:cNvSpPr txBox="1"/>
      </xdr:nvSpPr>
      <xdr:spPr>
        <a:xfrm>
          <a:off x="15273316" y="4084756"/>
          <a:ext cx="1059463" cy="387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8174F0F-F0C9-4BC4-ADFF-D0F794D43A92}" type="TxLink">
            <a:rPr lang="en-US" sz="1800" b="0" i="0" u="none" strike="noStrike">
              <a:solidFill>
                <a:srgbClr val="5EB2CD"/>
              </a:solidFill>
              <a:latin typeface="Calibri"/>
              <a:cs typeface="Calibri"/>
            </a:rPr>
            <a:pPr algn="ctr"/>
            <a:t> $486 </a:t>
          </a:fld>
          <a:endParaRPr lang="ru-RU" sz="1800" b="0">
            <a:solidFill>
              <a:srgbClr val="5EB2CD"/>
            </a:solidFill>
          </a:endParaRPr>
        </a:p>
      </xdr:txBody>
    </xdr:sp>
    <xdr:clientData/>
  </xdr:twoCellAnchor>
  <xdr:twoCellAnchor>
    <xdr:from>
      <xdr:col>26</xdr:col>
      <xdr:colOff>526062</xdr:colOff>
      <xdr:row>22</xdr:row>
      <xdr:rowOff>61396</xdr:rowOff>
    </xdr:from>
    <xdr:to>
      <xdr:col>28</xdr:col>
      <xdr:colOff>366325</xdr:colOff>
      <xdr:row>24</xdr:row>
      <xdr:rowOff>82969</xdr:rowOff>
    </xdr:to>
    <xdr:sp macro="" textlink="ProcessingM1!G41">
      <xdr:nvSpPr>
        <xdr:cNvPr id="7187" name="TextBox 7186">
          <a:extLst>
            <a:ext uri="{FF2B5EF4-FFF2-40B4-BE49-F238E27FC236}">
              <a16:creationId xmlns:a16="http://schemas.microsoft.com/office/drawing/2014/main" id="{00000000-0008-0000-0200-0000131C0000}"/>
            </a:ext>
          </a:extLst>
        </xdr:cNvPr>
        <xdr:cNvSpPr txBox="1"/>
      </xdr:nvSpPr>
      <xdr:spPr>
        <a:xfrm>
          <a:off x="16375662" y="4084756"/>
          <a:ext cx="1059463" cy="387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8975A16-7BF2-4BEB-B9AD-96F3D38201CC}" type="TxLink">
            <a:rPr lang="en-US" sz="1800" b="0" i="0" u="none" strike="noStrike">
              <a:solidFill>
                <a:srgbClr val="768DCC"/>
              </a:solidFill>
              <a:latin typeface="Calibri"/>
              <a:cs typeface="Calibri"/>
            </a:rPr>
            <a:pPr algn="ctr"/>
            <a:t> $569 </a:t>
          </a:fld>
          <a:endParaRPr lang="ru-RU" sz="1800" b="0">
            <a:solidFill>
              <a:srgbClr val="768DCC"/>
            </a:solidFill>
          </a:endParaRPr>
        </a:p>
      </xdr:txBody>
    </xdr:sp>
    <xdr:clientData/>
  </xdr:twoCellAnchor>
  <xdr:twoCellAnchor>
    <xdr:from>
      <xdr:col>13</xdr:col>
      <xdr:colOff>389964</xdr:colOff>
      <xdr:row>18</xdr:row>
      <xdr:rowOff>40352</xdr:rowOff>
    </xdr:from>
    <xdr:to>
      <xdr:col>16</xdr:col>
      <xdr:colOff>412378</xdr:colOff>
      <xdr:row>24</xdr:row>
      <xdr:rowOff>129996</xdr:rowOff>
    </xdr:to>
    <xdr:grpSp>
      <xdr:nvGrpSpPr>
        <xdr:cNvPr id="7188" name="Group 7187">
          <a:extLst>
            <a:ext uri="{FF2B5EF4-FFF2-40B4-BE49-F238E27FC236}">
              <a16:creationId xmlns:a16="http://schemas.microsoft.com/office/drawing/2014/main" id="{00000000-0008-0000-0200-0000141C0000}"/>
            </a:ext>
          </a:extLst>
        </xdr:cNvPr>
        <xdr:cNvGrpSpPr/>
      </xdr:nvGrpSpPr>
      <xdr:grpSpPr>
        <a:xfrm>
          <a:off x="4136464" y="3839769"/>
          <a:ext cx="1800414" cy="1232644"/>
          <a:chOff x="4199962" y="3375223"/>
          <a:chExt cx="1851214" cy="1165409"/>
        </a:xfrm>
      </xdr:grpSpPr>
      <xdr:sp macro="" textlink="ProcessingM1!L35">
        <xdr:nvSpPr>
          <xdr:cNvPr id="7189" name="Rectangle: Rounded Corners 7188">
            <a:extLst>
              <a:ext uri="{FF2B5EF4-FFF2-40B4-BE49-F238E27FC236}">
                <a16:creationId xmlns:a16="http://schemas.microsoft.com/office/drawing/2014/main" id="{00000000-0008-0000-0200-0000151C0000}"/>
              </a:ext>
            </a:extLst>
          </xdr:cNvPr>
          <xdr:cNvSpPr/>
        </xdr:nvSpPr>
        <xdr:spPr>
          <a:xfrm>
            <a:off x="4491318" y="3765178"/>
            <a:ext cx="1075764" cy="278344"/>
          </a:xfrm>
          <a:prstGeom prst="roundRect">
            <a:avLst/>
          </a:prstGeom>
          <a:solidFill>
            <a:srgbClr val="DD222D"/>
          </a:solidFill>
          <a:ln>
            <a:solidFill>
              <a:srgbClr val="DD222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930A6E20-66FA-4584-9025-09B46B7748C9}" type="TxLink">
              <a:rPr lang="en-US" sz="900" b="1" i="0" u="none" strike="noStrike">
                <a:solidFill>
                  <a:schemeClr val="bg1"/>
                </a:solidFill>
                <a:latin typeface="Calibri"/>
                <a:cs typeface="Calibri"/>
              </a:rPr>
              <a:pPr algn="ctr"/>
              <a:t>SEASONAL DAYS</a:t>
            </a:fld>
            <a:endParaRPr lang="ru-RU" sz="900" b="1">
              <a:solidFill>
                <a:schemeClr val="bg1"/>
              </a:solidFill>
            </a:endParaRPr>
          </a:p>
        </xdr:txBody>
      </xdr:sp>
      <xdr:sp macro="" textlink="ProcessingM1!M35">
        <xdr:nvSpPr>
          <xdr:cNvPr id="7190" name="TextBox 7189">
            <a:extLst>
              <a:ext uri="{FF2B5EF4-FFF2-40B4-BE49-F238E27FC236}">
                <a16:creationId xmlns:a16="http://schemas.microsoft.com/office/drawing/2014/main" id="{00000000-0008-0000-0200-0000161C0000}"/>
              </a:ext>
            </a:extLst>
          </xdr:cNvPr>
          <xdr:cNvSpPr txBox="1"/>
        </xdr:nvSpPr>
        <xdr:spPr>
          <a:xfrm rot="5400000">
            <a:off x="4542864" y="3032321"/>
            <a:ext cx="1165409" cy="1851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8F25BA-D385-49E5-A9C0-92EB5C39C85B}" type="TxLink">
              <a:rPr lang="en-US" sz="11000" b="0" i="0" u="none" strike="noStrike">
                <a:solidFill>
                  <a:schemeClr val="bg1"/>
                </a:solidFill>
                <a:latin typeface="Calibri"/>
                <a:cs typeface="Calibri"/>
              </a:rPr>
              <a:pPr algn="ctr"/>
              <a:t>▮</a:t>
            </a:fld>
            <a:endParaRPr lang="ru-RU" sz="11000" b="0">
              <a:solidFill>
                <a:schemeClr val="bg1"/>
              </a:solidFill>
            </a:endParaRPr>
          </a:p>
        </xdr:txBody>
      </xdr:sp>
      <xdr:sp macro="" textlink="ProcessingM1!N35">
        <xdr:nvSpPr>
          <xdr:cNvPr id="7191" name="Rectangle: Rounded Corners 7190">
            <a:extLst>
              <a:ext uri="{FF2B5EF4-FFF2-40B4-BE49-F238E27FC236}">
                <a16:creationId xmlns:a16="http://schemas.microsoft.com/office/drawing/2014/main" id="{00000000-0008-0000-0200-0000171C0000}"/>
              </a:ext>
            </a:extLst>
          </xdr:cNvPr>
          <xdr:cNvSpPr/>
        </xdr:nvSpPr>
        <xdr:spPr>
          <a:xfrm>
            <a:off x="4491318" y="3765178"/>
            <a:ext cx="1075764" cy="278344"/>
          </a:xfrm>
          <a:prstGeom prst="roundRect">
            <a:avLst/>
          </a:prstGeom>
          <a:noFill/>
          <a:ln>
            <a:solidFill>
              <a:srgbClr val="DD222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ABB42F6-902B-4896-82B8-F1E0D2127025}" type="TxLink">
              <a:rPr lang="en-US" sz="900" b="1" i="0" u="none" strike="noStrike">
                <a:solidFill>
                  <a:schemeClr val="bg1">
                    <a:lumMod val="50000"/>
                  </a:schemeClr>
                </a:solidFill>
                <a:latin typeface="Calibri"/>
                <a:cs typeface="Calibri"/>
              </a:rPr>
              <a:pPr algn="ctr"/>
              <a:t>SEASONAL DAYS</a:t>
            </a:fld>
            <a:endParaRPr lang="ru-RU" sz="900" b="1">
              <a:solidFill>
                <a:schemeClr val="bg1">
                  <a:lumMod val="50000"/>
                </a:schemeClr>
              </a:solidFill>
            </a:endParaRPr>
          </a:p>
        </xdr:txBody>
      </xdr:sp>
      <mc:AlternateContent xmlns:mc="http://schemas.openxmlformats.org/markup-compatibility/2006">
        <mc:Choice xmlns:a14="http://schemas.microsoft.com/office/drawing/2010/main" Requires="a14">
          <xdr:sp macro="" textlink="">
            <xdr:nvSpPr>
              <xdr:cNvPr id="20" name="Check Box 12" hidden="1">
                <a:extLst>
                  <a:ext uri="{63B3BB69-23CF-44E3-9099-C40C66FF867C}">
                    <a14:compatExt spid="_x0000_s7180"/>
                  </a:ext>
                  <a:ext uri="{FF2B5EF4-FFF2-40B4-BE49-F238E27FC236}">
                    <a16:creationId xmlns:a16="http://schemas.microsoft.com/office/drawing/2014/main" id="{00000000-0008-0000-0200-000014000000}"/>
                  </a:ext>
                </a:extLst>
              </xdr:cNvPr>
              <xdr:cNvSpPr/>
            </xdr:nvSpPr>
            <xdr:spPr bwMode="auto">
              <a:xfrm>
                <a:off x="4229548" y="3780865"/>
                <a:ext cx="1310640" cy="217394"/>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mc:Choice>
        <mc:Fallback/>
      </mc:AlternateContent>
      <xdr:sp macro="" textlink="">
        <xdr:nvSpPr>
          <xdr:cNvPr id="7193" name="Rectangle 7192">
            <a:extLst>
              <a:ext uri="{FF2B5EF4-FFF2-40B4-BE49-F238E27FC236}">
                <a16:creationId xmlns:a16="http://schemas.microsoft.com/office/drawing/2014/main" id="{00000000-0008-0000-0200-0000191C0000}"/>
              </a:ext>
            </a:extLst>
          </xdr:cNvPr>
          <xdr:cNvSpPr/>
        </xdr:nvSpPr>
        <xdr:spPr>
          <a:xfrm>
            <a:off x="4231341" y="3765177"/>
            <a:ext cx="196517" cy="215389"/>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xdr:col>
      <xdr:colOff>161367</xdr:colOff>
      <xdr:row>20</xdr:row>
      <xdr:rowOff>17929</xdr:rowOff>
    </xdr:from>
    <xdr:to>
      <xdr:col>10</xdr:col>
      <xdr:colOff>89649</xdr:colOff>
      <xdr:row>22</xdr:row>
      <xdr:rowOff>35859</xdr:rowOff>
    </xdr:to>
    <xdr:sp macro="" textlink="ProcessingM1!J1">
      <xdr:nvSpPr>
        <xdr:cNvPr id="7194" name="TextBox 7193">
          <a:extLst>
            <a:ext uri="{FF2B5EF4-FFF2-40B4-BE49-F238E27FC236}">
              <a16:creationId xmlns:a16="http://schemas.microsoft.com/office/drawing/2014/main" id="{00000000-0008-0000-0200-00001A1C0000}"/>
            </a:ext>
          </a:extLst>
        </xdr:cNvPr>
        <xdr:cNvSpPr txBox="1"/>
      </xdr:nvSpPr>
      <xdr:spPr>
        <a:xfrm>
          <a:off x="770967" y="3675529"/>
          <a:ext cx="5414682" cy="383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95141FA-D65A-42B8-BC5A-49F757B29E6E}" type="TxLink">
            <a:rPr lang="en-US" sz="1600" b="0" i="0" u="none" strike="noStrike">
              <a:solidFill>
                <a:srgbClr val="000000"/>
              </a:solidFill>
              <a:latin typeface="Calibri"/>
              <a:cs typeface="Calibri"/>
            </a:rPr>
            <a:pPr/>
            <a:t>Sales</a:t>
          </a:fld>
          <a:endParaRPr lang="ru-RU" sz="1600" b="0"/>
        </a:p>
      </xdr:txBody>
    </xdr:sp>
    <xdr:clientData/>
  </xdr:twoCellAnchor>
  <xdr:twoCellAnchor>
    <xdr:from>
      <xdr:col>6</xdr:col>
      <xdr:colOff>89653</xdr:colOff>
      <xdr:row>20</xdr:row>
      <xdr:rowOff>125507</xdr:rowOff>
    </xdr:from>
    <xdr:to>
      <xdr:col>10</xdr:col>
      <xdr:colOff>224121</xdr:colOff>
      <xdr:row>22</xdr:row>
      <xdr:rowOff>26897</xdr:rowOff>
    </xdr:to>
    <xdr:sp macro="" textlink="ProcessingM1!J34">
      <xdr:nvSpPr>
        <xdr:cNvPr id="7195" name="TextBox 7194">
          <a:extLst>
            <a:ext uri="{FF2B5EF4-FFF2-40B4-BE49-F238E27FC236}">
              <a16:creationId xmlns:a16="http://schemas.microsoft.com/office/drawing/2014/main" id="{00000000-0008-0000-0200-00001B1C0000}"/>
            </a:ext>
          </a:extLst>
        </xdr:cNvPr>
        <xdr:cNvSpPr txBox="1"/>
      </xdr:nvSpPr>
      <xdr:spPr>
        <a:xfrm>
          <a:off x="3747253" y="3783107"/>
          <a:ext cx="2572868" cy="267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6158880-C98E-461B-8D99-86EB89E26E7E}" type="TxLink">
            <a:rPr lang="en-US" sz="1200" b="0" i="0" u="none" strike="noStrike">
              <a:solidFill>
                <a:srgbClr val="000000"/>
              </a:solidFill>
              <a:latin typeface="Calibri"/>
              <a:cs typeface="Calibri"/>
            </a:rPr>
            <a:pPr algn="ctr"/>
            <a:t>TOTAL</a:t>
          </a:fld>
          <a:endParaRPr lang="ru-RU" sz="2000" b="0"/>
        </a:p>
      </xdr:txBody>
    </xdr:sp>
    <xdr:clientData/>
  </xdr:twoCellAnchor>
  <xdr:twoCellAnchor>
    <xdr:from>
      <xdr:col>11</xdr:col>
      <xdr:colOff>268950</xdr:colOff>
      <xdr:row>20</xdr:row>
      <xdr:rowOff>125507</xdr:rowOff>
    </xdr:from>
    <xdr:to>
      <xdr:col>13</xdr:col>
      <xdr:colOff>215159</xdr:colOff>
      <xdr:row>22</xdr:row>
      <xdr:rowOff>26897</xdr:rowOff>
    </xdr:to>
    <xdr:sp macro="" textlink="ProcessingM1!K34">
      <xdr:nvSpPr>
        <xdr:cNvPr id="7196" name="TextBox 7195">
          <a:extLst>
            <a:ext uri="{FF2B5EF4-FFF2-40B4-BE49-F238E27FC236}">
              <a16:creationId xmlns:a16="http://schemas.microsoft.com/office/drawing/2014/main" id="{00000000-0008-0000-0200-00001C1C0000}"/>
            </a:ext>
          </a:extLst>
        </xdr:cNvPr>
        <xdr:cNvSpPr txBox="1"/>
      </xdr:nvSpPr>
      <xdr:spPr>
        <a:xfrm>
          <a:off x="6974550" y="3783107"/>
          <a:ext cx="1165409" cy="267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28E3159-215F-4DD9-A6FA-615B214DB8D3}" type="TxLink">
            <a:rPr lang="en-US" sz="1100" b="0" i="0" u="none" strike="noStrike">
              <a:solidFill>
                <a:srgbClr val="000000"/>
              </a:solidFill>
              <a:latin typeface="Calibri"/>
              <a:cs typeface="Calibri"/>
            </a:rPr>
            <a:pPr algn="ctr"/>
            <a:t>CURRENT</a:t>
          </a:fld>
          <a:endParaRPr lang="ru-RU" sz="2000" b="0"/>
        </a:p>
      </xdr:txBody>
    </xdr:sp>
    <xdr:clientData/>
  </xdr:twoCellAnchor>
  <xdr:twoCellAnchor>
    <xdr:from>
      <xdr:col>4</xdr:col>
      <xdr:colOff>120015</xdr:colOff>
      <xdr:row>21</xdr:row>
      <xdr:rowOff>163792</xdr:rowOff>
    </xdr:from>
    <xdr:to>
      <xdr:col>11</xdr:col>
      <xdr:colOff>143269</xdr:colOff>
      <xdr:row>24</xdr:row>
      <xdr:rowOff>6544</xdr:rowOff>
    </xdr:to>
    <xdr:sp macro="" textlink="ProcessingM1!J33">
      <xdr:nvSpPr>
        <xdr:cNvPr id="7197" name="TextBox 7196">
          <a:extLst>
            <a:ext uri="{FF2B5EF4-FFF2-40B4-BE49-F238E27FC236}">
              <a16:creationId xmlns:a16="http://schemas.microsoft.com/office/drawing/2014/main" id="{00000000-0008-0000-0200-00001D1C0000}"/>
            </a:ext>
          </a:extLst>
        </xdr:cNvPr>
        <xdr:cNvSpPr txBox="1"/>
      </xdr:nvSpPr>
      <xdr:spPr>
        <a:xfrm>
          <a:off x="2558415" y="4004272"/>
          <a:ext cx="4290454" cy="3913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2D9557B-4BC0-4C37-9978-5C30C5057A03}" type="TxLink">
            <a:rPr lang="en-US" sz="2200" b="0" i="0" u="none" strike="noStrike">
              <a:solidFill>
                <a:schemeClr val="tx1">
                  <a:lumMod val="65000"/>
                  <a:lumOff val="35000"/>
                </a:schemeClr>
              </a:solidFill>
              <a:latin typeface="Calibri"/>
              <a:cs typeface="Calibri"/>
            </a:rPr>
            <a:pPr algn="ctr"/>
            <a:t> $16,358 </a:t>
          </a:fld>
          <a:endParaRPr lang="ru-RU" sz="2200" b="0">
            <a:solidFill>
              <a:schemeClr val="tx1">
                <a:lumMod val="65000"/>
                <a:lumOff val="35000"/>
              </a:schemeClr>
            </a:solidFill>
          </a:endParaRPr>
        </a:p>
      </xdr:txBody>
    </xdr:sp>
    <xdr:clientData/>
  </xdr:twoCellAnchor>
  <xdr:twoCellAnchor>
    <xdr:from>
      <xdr:col>11</xdr:col>
      <xdr:colOff>101757</xdr:colOff>
      <xdr:row>21</xdr:row>
      <xdr:rowOff>163792</xdr:rowOff>
    </xdr:from>
    <xdr:to>
      <xdr:col>13</xdr:col>
      <xdr:colOff>292702</xdr:colOff>
      <xdr:row>24</xdr:row>
      <xdr:rowOff>6544</xdr:rowOff>
    </xdr:to>
    <xdr:sp macro="" textlink="ProcessingM1!K33">
      <xdr:nvSpPr>
        <xdr:cNvPr id="7198" name="TextBox 7197">
          <a:extLst>
            <a:ext uri="{FF2B5EF4-FFF2-40B4-BE49-F238E27FC236}">
              <a16:creationId xmlns:a16="http://schemas.microsoft.com/office/drawing/2014/main" id="{00000000-0008-0000-0200-00001E1C0000}"/>
            </a:ext>
          </a:extLst>
        </xdr:cNvPr>
        <xdr:cNvSpPr txBox="1"/>
      </xdr:nvSpPr>
      <xdr:spPr>
        <a:xfrm>
          <a:off x="2764746" y="4455055"/>
          <a:ext cx="1410145" cy="396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22181C1-C6F1-4BCE-AA36-73C399A5B29D}" type="TxLink">
            <a:rPr lang="en-US" sz="2200" b="0" i="0" u="none" strike="noStrike">
              <a:solidFill>
                <a:srgbClr val="43ADA9"/>
              </a:solidFill>
              <a:latin typeface="Calibri"/>
              <a:cs typeface="Calibri"/>
            </a:rPr>
            <a:pPr algn="ctr"/>
            <a:t> $15,770 </a:t>
          </a:fld>
          <a:endParaRPr lang="ru-RU" sz="2200" b="0">
            <a:solidFill>
              <a:srgbClr val="43ADA9"/>
            </a:solidFill>
          </a:endParaRPr>
        </a:p>
      </xdr:txBody>
    </xdr:sp>
    <xdr:clientData/>
  </xdr:twoCellAnchor>
  <xdr:twoCellAnchor>
    <xdr:from>
      <xdr:col>13</xdr:col>
      <xdr:colOff>524439</xdr:colOff>
      <xdr:row>22</xdr:row>
      <xdr:rowOff>29323</xdr:rowOff>
    </xdr:from>
    <xdr:to>
      <xdr:col>15</xdr:col>
      <xdr:colOff>587189</xdr:colOff>
      <xdr:row>24</xdr:row>
      <xdr:rowOff>51369</xdr:rowOff>
    </xdr:to>
    <xdr:sp macro="" textlink="ProcessingM1!L33">
      <xdr:nvSpPr>
        <xdr:cNvPr id="7199" name="TextBox 7198">
          <a:extLst>
            <a:ext uri="{FF2B5EF4-FFF2-40B4-BE49-F238E27FC236}">
              <a16:creationId xmlns:a16="http://schemas.microsoft.com/office/drawing/2014/main" id="{00000000-0008-0000-0200-00001F1C0000}"/>
            </a:ext>
          </a:extLst>
        </xdr:cNvPr>
        <xdr:cNvSpPr txBox="1"/>
      </xdr:nvSpPr>
      <xdr:spPr>
        <a:xfrm>
          <a:off x="8449239" y="4052683"/>
          <a:ext cx="1281950" cy="3878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4A237D4-25FF-43BB-9BFD-6D02C0810593}" type="TxLink">
            <a:rPr lang="en-US" sz="1800" b="0" i="0" u="none" strike="noStrike">
              <a:solidFill>
                <a:srgbClr val="C00000"/>
              </a:solidFill>
              <a:latin typeface="Calibri"/>
              <a:cs typeface="Calibri"/>
            </a:rPr>
            <a:pPr algn="ctr"/>
            <a:t> </a:t>
          </a:fld>
          <a:endParaRPr lang="ru-RU" sz="3200" b="0">
            <a:solidFill>
              <a:srgbClr val="C00000"/>
            </a:solidFill>
          </a:endParaRPr>
        </a:p>
      </xdr:txBody>
    </xdr:sp>
    <xdr:clientData/>
  </xdr:twoCellAnchor>
  <xdr:twoCellAnchor>
    <xdr:from>
      <xdr:col>17</xdr:col>
      <xdr:colOff>170568</xdr:colOff>
      <xdr:row>34</xdr:row>
      <xdr:rowOff>142236</xdr:rowOff>
    </xdr:from>
    <xdr:to>
      <xdr:col>17</xdr:col>
      <xdr:colOff>570335</xdr:colOff>
      <xdr:row>36</xdr:row>
      <xdr:rowOff>77330</xdr:rowOff>
    </xdr:to>
    <xdr:grpSp>
      <xdr:nvGrpSpPr>
        <xdr:cNvPr id="7200" name="Рисунок 10" descr="Деньги контур">
          <a:extLst>
            <a:ext uri="{FF2B5EF4-FFF2-40B4-BE49-F238E27FC236}">
              <a16:creationId xmlns:a16="http://schemas.microsoft.com/office/drawing/2014/main" id="{00000000-0008-0000-0200-0000201C0000}"/>
            </a:ext>
          </a:extLst>
        </xdr:cNvPr>
        <xdr:cNvGrpSpPr/>
      </xdr:nvGrpSpPr>
      <xdr:grpSpPr>
        <a:xfrm>
          <a:off x="6287735" y="6989653"/>
          <a:ext cx="399767" cy="316094"/>
          <a:chOff x="6347250" y="6677506"/>
          <a:chExt cx="399767" cy="293683"/>
        </a:xfrm>
        <a:solidFill>
          <a:schemeClr val="bg1">
            <a:lumMod val="65000"/>
          </a:schemeClr>
        </a:solidFill>
      </xdr:grpSpPr>
      <xdr:sp macro="" textlink="">
        <xdr:nvSpPr>
          <xdr:cNvPr id="7201" name="Freeform: Shape 7200">
            <a:extLst>
              <a:ext uri="{FF2B5EF4-FFF2-40B4-BE49-F238E27FC236}">
                <a16:creationId xmlns:a16="http://schemas.microsoft.com/office/drawing/2014/main" id="{00000000-0008-0000-0200-0000211C0000}"/>
              </a:ext>
            </a:extLst>
          </xdr:cNvPr>
          <xdr:cNvSpPr/>
        </xdr:nvSpPr>
        <xdr:spPr>
          <a:xfrm>
            <a:off x="6465161" y="6728198"/>
            <a:ext cx="246090" cy="47236"/>
          </a:xfrm>
          <a:custGeom>
            <a:avLst/>
            <a:gdLst>
              <a:gd name="connsiteX0" fmla="*/ 229666 w 246090"/>
              <a:gd name="connsiteY0" fmla="*/ 10708 h 47236"/>
              <a:gd name="connsiteX1" fmla="*/ 236834 w 246090"/>
              <a:gd name="connsiteY1" fmla="*/ 47232 h 47236"/>
              <a:gd name="connsiteX2" fmla="*/ 246091 w 246090"/>
              <a:gd name="connsiteY2" fmla="*/ 47232 h 47236"/>
              <a:gd name="connsiteX3" fmla="*/ 236834 w 246090"/>
              <a:gd name="connsiteY3" fmla="*/ 0 h 47236"/>
              <a:gd name="connsiteX4" fmla="*/ 186 w 246090"/>
              <a:gd name="connsiteY4" fmla="*/ 47150 h 47236"/>
              <a:gd name="connsiteX5" fmla="*/ 186 w 246090"/>
              <a:gd name="connsiteY5" fmla="*/ 47237 h 47236"/>
              <a:gd name="connsiteX6" fmla="*/ 46339 w 246090"/>
              <a:gd name="connsiteY6" fmla="*/ 47237 h 4723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46090" h="47236">
                <a:moveTo>
                  <a:pt x="229666" y="10708"/>
                </a:moveTo>
                <a:lnTo>
                  <a:pt x="236834" y="47232"/>
                </a:lnTo>
                <a:lnTo>
                  <a:pt x="246091" y="47232"/>
                </a:lnTo>
                <a:lnTo>
                  <a:pt x="236834" y="0"/>
                </a:lnTo>
                <a:lnTo>
                  <a:pt x="186" y="47150"/>
                </a:lnTo>
                <a:cubicBezTo>
                  <a:pt x="-64" y="47201"/>
                  <a:pt x="-60" y="47237"/>
                  <a:pt x="186" y="47237"/>
                </a:cubicBezTo>
                <a:lnTo>
                  <a:pt x="46339" y="47237"/>
                </a:lnTo>
                <a:close/>
              </a:path>
            </a:pathLst>
          </a:custGeom>
          <a:solidFill>
            <a:schemeClr val="bg1">
              <a:lumMod val="65000"/>
            </a:schemeClr>
          </a:solidFill>
          <a:ln w="4465" cap="flat">
            <a:noFill/>
            <a:prstDash val="solid"/>
            <a:miter/>
          </a:ln>
        </xdr:spPr>
        <xdr:txBody>
          <a:bodyPr rtlCol="0" anchor="ctr"/>
          <a:lstStyle/>
          <a:p>
            <a:endParaRPr lang="ru-RU"/>
          </a:p>
        </xdr:txBody>
      </xdr:sp>
      <xdr:sp macro="" textlink="">
        <xdr:nvSpPr>
          <xdr:cNvPr id="7202" name="Freeform: Shape 7201">
            <a:extLst>
              <a:ext uri="{FF2B5EF4-FFF2-40B4-BE49-F238E27FC236}">
                <a16:creationId xmlns:a16="http://schemas.microsoft.com/office/drawing/2014/main" id="{00000000-0008-0000-0200-0000221C0000}"/>
              </a:ext>
            </a:extLst>
          </xdr:cNvPr>
          <xdr:cNvSpPr/>
        </xdr:nvSpPr>
        <xdr:spPr>
          <a:xfrm>
            <a:off x="6407158" y="6677506"/>
            <a:ext cx="256537" cy="97929"/>
          </a:xfrm>
          <a:custGeom>
            <a:avLst/>
            <a:gdLst>
              <a:gd name="connsiteX0" fmla="*/ 233767 w 256537"/>
              <a:gd name="connsiteY0" fmla="*/ 11914 h 97929"/>
              <a:gd name="connsiteX1" fmla="*/ 247453 w 256537"/>
              <a:gd name="connsiteY1" fmla="*/ 46208 h 97929"/>
              <a:gd name="connsiteX2" fmla="*/ 256537 w 256537"/>
              <a:gd name="connsiteY2" fmla="*/ 44387 h 97929"/>
              <a:gd name="connsiteX3" fmla="*/ 238823 w 256537"/>
              <a:gd name="connsiteY3" fmla="*/ 0 h 97929"/>
              <a:gd name="connsiteX4" fmla="*/ 85 w 256537"/>
              <a:gd name="connsiteY4" fmla="*/ 97843 h 97929"/>
              <a:gd name="connsiteX5" fmla="*/ 85 w 256537"/>
              <a:gd name="connsiteY5" fmla="*/ 97929 h 97929"/>
              <a:gd name="connsiteX6" fmla="*/ 23859 w 256537"/>
              <a:gd name="connsiteY6" fmla="*/ 97929 h 9792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56537" h="97929">
                <a:moveTo>
                  <a:pt x="233767" y="11914"/>
                </a:moveTo>
                <a:lnTo>
                  <a:pt x="247453" y="46208"/>
                </a:lnTo>
                <a:lnTo>
                  <a:pt x="256537" y="44387"/>
                </a:lnTo>
                <a:lnTo>
                  <a:pt x="238823" y="0"/>
                </a:lnTo>
                <a:lnTo>
                  <a:pt x="85" y="97843"/>
                </a:lnTo>
                <a:cubicBezTo>
                  <a:pt x="-33" y="97893"/>
                  <a:pt x="-24" y="97929"/>
                  <a:pt x="85" y="97929"/>
                </a:cubicBezTo>
                <a:lnTo>
                  <a:pt x="23859" y="97929"/>
                </a:lnTo>
                <a:close/>
              </a:path>
            </a:pathLst>
          </a:custGeom>
          <a:solidFill>
            <a:schemeClr val="bg1">
              <a:lumMod val="65000"/>
            </a:schemeClr>
          </a:solidFill>
          <a:ln w="4465" cap="flat">
            <a:noFill/>
            <a:prstDash val="solid"/>
            <a:miter/>
          </a:ln>
        </xdr:spPr>
        <xdr:txBody>
          <a:bodyPr rtlCol="0" anchor="ctr"/>
          <a:lstStyle/>
          <a:p>
            <a:endParaRPr lang="ru-RU"/>
          </a:p>
        </xdr:txBody>
      </xdr:sp>
      <xdr:sp macro="" textlink="">
        <xdr:nvSpPr>
          <xdr:cNvPr id="7203" name="Freeform: Shape 7202">
            <a:extLst>
              <a:ext uri="{FF2B5EF4-FFF2-40B4-BE49-F238E27FC236}">
                <a16:creationId xmlns:a16="http://schemas.microsoft.com/office/drawing/2014/main" id="{00000000-0008-0000-0200-0000231C0000}"/>
              </a:ext>
            </a:extLst>
          </xdr:cNvPr>
          <xdr:cNvSpPr/>
        </xdr:nvSpPr>
        <xdr:spPr>
          <a:xfrm>
            <a:off x="6347250" y="6789088"/>
            <a:ext cx="399767" cy="182100"/>
          </a:xfrm>
          <a:custGeom>
            <a:avLst/>
            <a:gdLst>
              <a:gd name="connsiteX0" fmla="*/ 399767 w 399767"/>
              <a:gd name="connsiteY0" fmla="*/ 0 h 182100"/>
              <a:gd name="connsiteX1" fmla="*/ 0 w 399767"/>
              <a:gd name="connsiteY1" fmla="*/ 0 h 182100"/>
              <a:gd name="connsiteX2" fmla="*/ 0 w 399767"/>
              <a:gd name="connsiteY2" fmla="*/ 182101 h 182100"/>
              <a:gd name="connsiteX3" fmla="*/ 399767 w 399767"/>
              <a:gd name="connsiteY3" fmla="*/ 182101 h 182100"/>
              <a:gd name="connsiteX4" fmla="*/ 390683 w 399767"/>
              <a:gd name="connsiteY4" fmla="*/ 172996 h 182100"/>
              <a:gd name="connsiteX5" fmla="*/ 9084 w 399767"/>
              <a:gd name="connsiteY5" fmla="*/ 172996 h 182100"/>
              <a:gd name="connsiteX6" fmla="*/ 9084 w 399767"/>
              <a:gd name="connsiteY6" fmla="*/ 9105 h 182100"/>
              <a:gd name="connsiteX7" fmla="*/ 390683 w 399767"/>
              <a:gd name="connsiteY7" fmla="*/ 9105 h 1821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399767" h="182100">
                <a:moveTo>
                  <a:pt x="399767" y="0"/>
                </a:moveTo>
                <a:lnTo>
                  <a:pt x="0" y="0"/>
                </a:lnTo>
                <a:lnTo>
                  <a:pt x="0" y="182101"/>
                </a:lnTo>
                <a:lnTo>
                  <a:pt x="399767" y="182101"/>
                </a:lnTo>
                <a:close/>
                <a:moveTo>
                  <a:pt x="390683" y="172996"/>
                </a:moveTo>
                <a:lnTo>
                  <a:pt x="9084" y="172996"/>
                </a:lnTo>
                <a:lnTo>
                  <a:pt x="9084" y="9105"/>
                </a:lnTo>
                <a:lnTo>
                  <a:pt x="390683" y="9105"/>
                </a:lnTo>
                <a:close/>
              </a:path>
            </a:pathLst>
          </a:custGeom>
          <a:solidFill>
            <a:schemeClr val="bg1">
              <a:lumMod val="65000"/>
            </a:schemeClr>
          </a:solidFill>
          <a:ln w="4465" cap="flat">
            <a:noFill/>
            <a:prstDash val="solid"/>
            <a:miter/>
          </a:ln>
        </xdr:spPr>
        <xdr:txBody>
          <a:bodyPr rtlCol="0" anchor="ctr"/>
          <a:lstStyle/>
          <a:p>
            <a:endParaRPr lang="ru-RU"/>
          </a:p>
        </xdr:txBody>
      </xdr:sp>
      <xdr:sp macro="" textlink="">
        <xdr:nvSpPr>
          <xdr:cNvPr id="7204" name="Freeform: Shape 7203">
            <a:extLst>
              <a:ext uri="{FF2B5EF4-FFF2-40B4-BE49-F238E27FC236}">
                <a16:creationId xmlns:a16="http://schemas.microsoft.com/office/drawing/2014/main" id="{00000000-0008-0000-0200-0000241C0000}"/>
              </a:ext>
            </a:extLst>
          </xdr:cNvPr>
          <xdr:cNvSpPr/>
        </xdr:nvSpPr>
        <xdr:spPr>
          <a:xfrm>
            <a:off x="6514430" y="6839166"/>
            <a:ext cx="65407" cy="81945"/>
          </a:xfrm>
          <a:custGeom>
            <a:avLst/>
            <a:gdLst>
              <a:gd name="connsiteX0" fmla="*/ 32704 w 65407"/>
              <a:gd name="connsiteY0" fmla="*/ 81945 h 81945"/>
              <a:gd name="connsiteX1" fmla="*/ 65408 w 65407"/>
              <a:gd name="connsiteY1" fmla="*/ 40973 h 81945"/>
              <a:gd name="connsiteX2" fmla="*/ 32704 w 65407"/>
              <a:gd name="connsiteY2" fmla="*/ 0 h 81945"/>
              <a:gd name="connsiteX3" fmla="*/ 0 w 65407"/>
              <a:gd name="connsiteY3" fmla="*/ 40973 h 81945"/>
              <a:gd name="connsiteX4" fmla="*/ 32704 w 65407"/>
              <a:gd name="connsiteY4" fmla="*/ 81945 h 81945"/>
              <a:gd name="connsiteX5" fmla="*/ 32704 w 65407"/>
              <a:gd name="connsiteY5" fmla="*/ 9105 h 81945"/>
              <a:gd name="connsiteX6" fmla="*/ 56323 w 65407"/>
              <a:gd name="connsiteY6" fmla="*/ 40973 h 81945"/>
              <a:gd name="connsiteX7" fmla="*/ 32704 w 65407"/>
              <a:gd name="connsiteY7" fmla="*/ 72840 h 81945"/>
              <a:gd name="connsiteX8" fmla="*/ 9084 w 65407"/>
              <a:gd name="connsiteY8" fmla="*/ 40973 h 81945"/>
              <a:gd name="connsiteX9" fmla="*/ 32704 w 65407"/>
              <a:gd name="connsiteY9" fmla="*/ 9105 h 8194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65407" h="81945">
                <a:moveTo>
                  <a:pt x="32704" y="81945"/>
                </a:moveTo>
                <a:cubicBezTo>
                  <a:pt x="50768" y="81945"/>
                  <a:pt x="65408" y="63603"/>
                  <a:pt x="65408" y="40973"/>
                </a:cubicBezTo>
                <a:cubicBezTo>
                  <a:pt x="65408" y="18342"/>
                  <a:pt x="50763" y="0"/>
                  <a:pt x="32704" y="0"/>
                </a:cubicBezTo>
                <a:cubicBezTo>
                  <a:pt x="14644" y="0"/>
                  <a:pt x="0" y="18342"/>
                  <a:pt x="0" y="40973"/>
                </a:cubicBezTo>
                <a:cubicBezTo>
                  <a:pt x="0" y="63603"/>
                  <a:pt x="14639" y="81945"/>
                  <a:pt x="32704" y="81945"/>
                </a:cubicBezTo>
                <a:close/>
                <a:moveTo>
                  <a:pt x="32704" y="9105"/>
                </a:moveTo>
                <a:cubicBezTo>
                  <a:pt x="45731" y="9105"/>
                  <a:pt x="56323" y="23400"/>
                  <a:pt x="56323" y="40973"/>
                </a:cubicBezTo>
                <a:cubicBezTo>
                  <a:pt x="56323" y="58545"/>
                  <a:pt x="45726" y="72840"/>
                  <a:pt x="32704" y="72840"/>
                </a:cubicBezTo>
                <a:cubicBezTo>
                  <a:pt x="19681" y="72840"/>
                  <a:pt x="9084" y="58545"/>
                  <a:pt x="9084" y="40973"/>
                </a:cubicBezTo>
                <a:cubicBezTo>
                  <a:pt x="9084" y="23400"/>
                  <a:pt x="19681" y="9105"/>
                  <a:pt x="32704" y="9105"/>
                </a:cubicBezTo>
                <a:close/>
              </a:path>
            </a:pathLst>
          </a:custGeom>
          <a:solidFill>
            <a:schemeClr val="bg1">
              <a:lumMod val="65000"/>
            </a:schemeClr>
          </a:solidFill>
          <a:ln w="4465" cap="flat">
            <a:noFill/>
            <a:prstDash val="solid"/>
            <a:miter/>
          </a:ln>
        </xdr:spPr>
        <xdr:txBody>
          <a:bodyPr rtlCol="0" anchor="ctr"/>
          <a:lstStyle/>
          <a:p>
            <a:endParaRPr lang="ru-RU"/>
          </a:p>
        </xdr:txBody>
      </xdr:sp>
      <xdr:sp macro="" textlink="">
        <xdr:nvSpPr>
          <xdr:cNvPr id="7205" name="Freeform: Shape 7204">
            <a:extLst>
              <a:ext uri="{FF2B5EF4-FFF2-40B4-BE49-F238E27FC236}">
                <a16:creationId xmlns:a16="http://schemas.microsoft.com/office/drawing/2014/main" id="{00000000-0008-0000-0200-0000251C0000}"/>
              </a:ext>
            </a:extLst>
          </xdr:cNvPr>
          <xdr:cNvSpPr/>
        </xdr:nvSpPr>
        <xdr:spPr>
          <a:xfrm>
            <a:off x="6415382" y="6861920"/>
            <a:ext cx="36366" cy="36456"/>
          </a:xfrm>
          <a:custGeom>
            <a:avLst/>
            <a:gdLst>
              <a:gd name="connsiteX0" fmla="*/ 13255 w 36366"/>
              <a:gd name="connsiteY0" fmla="*/ 35787 h 36456"/>
              <a:gd name="connsiteX1" fmla="*/ 35703 w 36366"/>
              <a:gd name="connsiteY1" fmla="*/ 23060 h 36456"/>
              <a:gd name="connsiteX2" fmla="*/ 35702 w 36366"/>
              <a:gd name="connsiteY2" fmla="*/ 13284 h 36456"/>
              <a:gd name="connsiteX3" fmla="*/ 23125 w 36366"/>
              <a:gd name="connsiteY3" fmla="*/ 673 h 36456"/>
              <a:gd name="connsiteX4" fmla="*/ 667 w 36366"/>
              <a:gd name="connsiteY4" fmla="*/ 13384 h 36456"/>
              <a:gd name="connsiteX5" fmla="*/ 668 w 36366"/>
              <a:gd name="connsiteY5" fmla="*/ 23186 h 36456"/>
              <a:gd name="connsiteX6" fmla="*/ 13255 w 36366"/>
              <a:gd name="connsiteY6" fmla="*/ 35787 h 36456"/>
              <a:gd name="connsiteX7" fmla="*/ 18169 w 36366"/>
              <a:gd name="connsiteY7" fmla="*/ 9114 h 36456"/>
              <a:gd name="connsiteX8" fmla="*/ 27254 w 36366"/>
              <a:gd name="connsiteY8" fmla="*/ 18219 h 36456"/>
              <a:gd name="connsiteX9" fmla="*/ 18169 w 36366"/>
              <a:gd name="connsiteY9" fmla="*/ 27324 h 36456"/>
              <a:gd name="connsiteX10" fmla="*/ 9085 w 36366"/>
              <a:gd name="connsiteY10" fmla="*/ 18219 h 36456"/>
              <a:gd name="connsiteX11" fmla="*/ 18169 w 36366"/>
              <a:gd name="connsiteY11" fmla="*/ 9114 h 3645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36366" h="36456">
                <a:moveTo>
                  <a:pt x="13255" y="35787"/>
                </a:moveTo>
                <a:cubicBezTo>
                  <a:pt x="22960" y="38486"/>
                  <a:pt x="33011" y="32788"/>
                  <a:pt x="35703" y="23060"/>
                </a:cubicBezTo>
                <a:cubicBezTo>
                  <a:pt x="36588" y="19862"/>
                  <a:pt x="36588" y="16482"/>
                  <a:pt x="35702" y="13284"/>
                </a:cubicBezTo>
                <a:cubicBezTo>
                  <a:pt x="34032" y="7145"/>
                  <a:pt x="29249" y="2349"/>
                  <a:pt x="23125" y="673"/>
                </a:cubicBezTo>
                <a:cubicBezTo>
                  <a:pt x="13421" y="-2032"/>
                  <a:pt x="3367" y="3658"/>
                  <a:pt x="667" y="13384"/>
                </a:cubicBezTo>
                <a:cubicBezTo>
                  <a:pt x="-223" y="16590"/>
                  <a:pt x="-222" y="19979"/>
                  <a:pt x="668" y="23186"/>
                </a:cubicBezTo>
                <a:cubicBezTo>
                  <a:pt x="2341" y="29324"/>
                  <a:pt x="7129" y="34117"/>
                  <a:pt x="13255" y="35787"/>
                </a:cubicBezTo>
                <a:close/>
                <a:moveTo>
                  <a:pt x="18169" y="9114"/>
                </a:moveTo>
                <a:cubicBezTo>
                  <a:pt x="23187" y="9114"/>
                  <a:pt x="27254" y="13190"/>
                  <a:pt x="27254" y="18219"/>
                </a:cubicBezTo>
                <a:cubicBezTo>
                  <a:pt x="27254" y="23247"/>
                  <a:pt x="23187" y="27324"/>
                  <a:pt x="18169" y="27324"/>
                </a:cubicBezTo>
                <a:cubicBezTo>
                  <a:pt x="13152" y="27324"/>
                  <a:pt x="9085" y="23247"/>
                  <a:pt x="9085" y="18219"/>
                </a:cubicBezTo>
                <a:cubicBezTo>
                  <a:pt x="9085" y="13190"/>
                  <a:pt x="13152" y="9114"/>
                  <a:pt x="18169" y="9114"/>
                </a:cubicBezTo>
                <a:close/>
              </a:path>
            </a:pathLst>
          </a:custGeom>
          <a:solidFill>
            <a:schemeClr val="bg1">
              <a:lumMod val="65000"/>
            </a:schemeClr>
          </a:solidFill>
          <a:ln w="4465" cap="flat">
            <a:noFill/>
            <a:prstDash val="solid"/>
            <a:miter/>
          </a:ln>
        </xdr:spPr>
        <xdr:txBody>
          <a:bodyPr rtlCol="0" anchor="ctr"/>
          <a:lstStyle/>
          <a:p>
            <a:endParaRPr lang="ru-RU"/>
          </a:p>
        </xdr:txBody>
      </xdr:sp>
      <xdr:sp macro="" textlink="">
        <xdr:nvSpPr>
          <xdr:cNvPr id="7206" name="Freeform: Shape 7205">
            <a:extLst>
              <a:ext uri="{FF2B5EF4-FFF2-40B4-BE49-F238E27FC236}">
                <a16:creationId xmlns:a16="http://schemas.microsoft.com/office/drawing/2014/main" id="{00000000-0008-0000-0200-0000261C0000}"/>
              </a:ext>
            </a:extLst>
          </xdr:cNvPr>
          <xdr:cNvSpPr/>
        </xdr:nvSpPr>
        <xdr:spPr>
          <a:xfrm>
            <a:off x="6642538" y="6861835"/>
            <a:ext cx="36341" cy="36529"/>
          </a:xfrm>
          <a:custGeom>
            <a:avLst/>
            <a:gdLst>
              <a:gd name="connsiteX0" fmla="*/ 21875 w 36341"/>
              <a:gd name="connsiteY0" fmla="*/ 36154 h 36529"/>
              <a:gd name="connsiteX1" fmla="*/ 36338 w 36341"/>
              <a:gd name="connsiteY1" fmla="*/ 17489 h 36529"/>
              <a:gd name="connsiteX2" fmla="*/ 36338 w 36341"/>
              <a:gd name="connsiteY2" fmla="*/ 17489 h 36529"/>
              <a:gd name="connsiteX3" fmla="*/ 28162 w 36341"/>
              <a:gd name="connsiteY3" fmla="*/ 2812 h 36529"/>
              <a:gd name="connsiteX4" fmla="*/ 2802 w 36341"/>
              <a:gd name="connsiteY4" fmla="*/ 8661 h 36529"/>
              <a:gd name="connsiteX5" fmla="*/ 0 w 36341"/>
              <a:gd name="connsiteY5" fmla="*/ 18290 h 36529"/>
              <a:gd name="connsiteX6" fmla="*/ 18203 w 36341"/>
              <a:gd name="connsiteY6" fmla="*/ 36530 h 36529"/>
              <a:gd name="connsiteX7" fmla="*/ 21875 w 36341"/>
              <a:gd name="connsiteY7" fmla="*/ 36154 h 36529"/>
              <a:gd name="connsiteX8" fmla="*/ 18169 w 36341"/>
              <a:gd name="connsiteY8" fmla="*/ 9199 h 36529"/>
              <a:gd name="connsiteX9" fmla="*/ 27253 w 36341"/>
              <a:gd name="connsiteY9" fmla="*/ 18304 h 36529"/>
              <a:gd name="connsiteX10" fmla="*/ 18169 w 36341"/>
              <a:gd name="connsiteY10" fmla="*/ 27409 h 36529"/>
              <a:gd name="connsiteX11" fmla="*/ 9084 w 36341"/>
              <a:gd name="connsiteY11" fmla="*/ 18304 h 36529"/>
              <a:gd name="connsiteX12" fmla="*/ 18169 w 36341"/>
              <a:gd name="connsiteY12" fmla="*/ 9199 h 3652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36341" h="36529">
                <a:moveTo>
                  <a:pt x="21875" y="36154"/>
                </a:moveTo>
                <a:cubicBezTo>
                  <a:pt x="30492" y="34142"/>
                  <a:pt x="36526" y="26355"/>
                  <a:pt x="36338" y="17489"/>
                </a:cubicBezTo>
                <a:lnTo>
                  <a:pt x="36338" y="17489"/>
                </a:lnTo>
                <a:cubicBezTo>
                  <a:pt x="36456" y="11476"/>
                  <a:pt x="33331" y="5866"/>
                  <a:pt x="28162" y="2812"/>
                </a:cubicBezTo>
                <a:cubicBezTo>
                  <a:pt x="19547" y="-2592"/>
                  <a:pt x="8194" y="27"/>
                  <a:pt x="2802" y="8661"/>
                </a:cubicBezTo>
                <a:cubicBezTo>
                  <a:pt x="998" y="11549"/>
                  <a:pt x="29" y="14883"/>
                  <a:pt x="0" y="18290"/>
                </a:cubicBezTo>
                <a:cubicBezTo>
                  <a:pt x="1" y="28365"/>
                  <a:pt x="8151" y="36531"/>
                  <a:pt x="18203" y="36530"/>
                </a:cubicBezTo>
                <a:cubicBezTo>
                  <a:pt x="19436" y="36530"/>
                  <a:pt x="20667" y="36404"/>
                  <a:pt x="21875" y="36154"/>
                </a:cubicBezTo>
                <a:close/>
                <a:moveTo>
                  <a:pt x="18169" y="9199"/>
                </a:moveTo>
                <a:cubicBezTo>
                  <a:pt x="23186" y="9199"/>
                  <a:pt x="27253" y="13275"/>
                  <a:pt x="27253" y="18304"/>
                </a:cubicBezTo>
                <a:cubicBezTo>
                  <a:pt x="27253" y="23333"/>
                  <a:pt x="23186" y="27409"/>
                  <a:pt x="18169" y="27409"/>
                </a:cubicBezTo>
                <a:cubicBezTo>
                  <a:pt x="13151" y="27409"/>
                  <a:pt x="9084" y="23333"/>
                  <a:pt x="9084" y="18304"/>
                </a:cubicBezTo>
                <a:cubicBezTo>
                  <a:pt x="9084" y="13275"/>
                  <a:pt x="13151" y="9199"/>
                  <a:pt x="18169" y="9199"/>
                </a:cubicBezTo>
                <a:close/>
              </a:path>
            </a:pathLst>
          </a:custGeom>
          <a:solidFill>
            <a:schemeClr val="bg1">
              <a:lumMod val="65000"/>
            </a:schemeClr>
          </a:solidFill>
          <a:ln w="4465" cap="flat">
            <a:noFill/>
            <a:prstDash val="solid"/>
            <a:miter/>
          </a:ln>
        </xdr:spPr>
        <xdr:txBody>
          <a:bodyPr rtlCol="0" anchor="ctr"/>
          <a:lstStyle/>
          <a:p>
            <a:endParaRPr lang="ru-RU"/>
          </a:p>
        </xdr:txBody>
      </xdr:sp>
      <xdr:sp macro="" textlink="">
        <xdr:nvSpPr>
          <xdr:cNvPr id="7207" name="Freeform: Shape 7206">
            <a:extLst>
              <a:ext uri="{FF2B5EF4-FFF2-40B4-BE49-F238E27FC236}">
                <a16:creationId xmlns:a16="http://schemas.microsoft.com/office/drawing/2014/main" id="{00000000-0008-0000-0200-0000271C0000}"/>
              </a:ext>
            </a:extLst>
          </xdr:cNvPr>
          <xdr:cNvSpPr/>
        </xdr:nvSpPr>
        <xdr:spPr>
          <a:xfrm>
            <a:off x="6374503" y="6816403"/>
            <a:ext cx="345256" cy="127470"/>
          </a:xfrm>
          <a:custGeom>
            <a:avLst/>
            <a:gdLst>
              <a:gd name="connsiteX0" fmla="*/ 331630 w 345256"/>
              <a:gd name="connsiteY0" fmla="*/ 127471 h 127470"/>
              <a:gd name="connsiteX1" fmla="*/ 345256 w 345256"/>
              <a:gd name="connsiteY1" fmla="*/ 113813 h 127470"/>
              <a:gd name="connsiteX2" fmla="*/ 345256 w 345256"/>
              <a:gd name="connsiteY2" fmla="*/ 13658 h 127470"/>
              <a:gd name="connsiteX3" fmla="*/ 331630 w 345256"/>
              <a:gd name="connsiteY3" fmla="*/ 0 h 127470"/>
              <a:gd name="connsiteX4" fmla="*/ 18169 w 345256"/>
              <a:gd name="connsiteY4" fmla="*/ 0 h 127470"/>
              <a:gd name="connsiteX5" fmla="*/ 0 w 345256"/>
              <a:gd name="connsiteY5" fmla="*/ 18210 h 127470"/>
              <a:gd name="connsiteX6" fmla="*/ 0 w 345256"/>
              <a:gd name="connsiteY6" fmla="*/ 109261 h 127470"/>
              <a:gd name="connsiteX7" fmla="*/ 18169 w 345256"/>
              <a:gd name="connsiteY7" fmla="*/ 127471 h 127470"/>
              <a:gd name="connsiteX8" fmla="*/ 9084 w 345256"/>
              <a:gd name="connsiteY8" fmla="*/ 21989 h 127470"/>
              <a:gd name="connsiteX9" fmla="*/ 21939 w 345256"/>
              <a:gd name="connsiteY9" fmla="*/ 9105 h 127470"/>
              <a:gd name="connsiteX10" fmla="*/ 327869 w 345256"/>
              <a:gd name="connsiteY10" fmla="*/ 9105 h 127470"/>
              <a:gd name="connsiteX11" fmla="*/ 336172 w 345256"/>
              <a:gd name="connsiteY11" fmla="*/ 17427 h 127470"/>
              <a:gd name="connsiteX12" fmla="*/ 336172 w 345256"/>
              <a:gd name="connsiteY12" fmla="*/ 110053 h 127470"/>
              <a:gd name="connsiteX13" fmla="*/ 327869 w 345256"/>
              <a:gd name="connsiteY13" fmla="*/ 118366 h 127470"/>
              <a:gd name="connsiteX14" fmla="*/ 21939 w 345256"/>
              <a:gd name="connsiteY14" fmla="*/ 118366 h 127470"/>
              <a:gd name="connsiteX15" fmla="*/ 9084 w 345256"/>
              <a:gd name="connsiteY15" fmla="*/ 105500 h 12747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345256" h="127470">
                <a:moveTo>
                  <a:pt x="331630" y="127471"/>
                </a:moveTo>
                <a:lnTo>
                  <a:pt x="345256" y="113813"/>
                </a:lnTo>
                <a:lnTo>
                  <a:pt x="345256" y="13658"/>
                </a:lnTo>
                <a:lnTo>
                  <a:pt x="331630" y="0"/>
                </a:lnTo>
                <a:lnTo>
                  <a:pt x="18169" y="0"/>
                </a:lnTo>
                <a:lnTo>
                  <a:pt x="0" y="18210"/>
                </a:lnTo>
                <a:lnTo>
                  <a:pt x="0" y="109261"/>
                </a:lnTo>
                <a:lnTo>
                  <a:pt x="18169" y="127471"/>
                </a:lnTo>
                <a:close/>
                <a:moveTo>
                  <a:pt x="9084" y="21989"/>
                </a:moveTo>
                <a:lnTo>
                  <a:pt x="21939" y="9105"/>
                </a:lnTo>
                <a:lnTo>
                  <a:pt x="327869" y="9105"/>
                </a:lnTo>
                <a:lnTo>
                  <a:pt x="336172" y="17427"/>
                </a:lnTo>
                <a:lnTo>
                  <a:pt x="336172" y="110053"/>
                </a:lnTo>
                <a:lnTo>
                  <a:pt x="327869" y="118366"/>
                </a:lnTo>
                <a:lnTo>
                  <a:pt x="21939" y="118366"/>
                </a:lnTo>
                <a:lnTo>
                  <a:pt x="9084" y="105500"/>
                </a:lnTo>
                <a:close/>
              </a:path>
            </a:pathLst>
          </a:custGeom>
          <a:solidFill>
            <a:schemeClr val="bg1">
              <a:lumMod val="65000"/>
            </a:schemeClr>
          </a:solidFill>
          <a:ln w="4465" cap="flat">
            <a:noFill/>
            <a:prstDash val="solid"/>
            <a:miter/>
          </a:ln>
        </xdr:spPr>
        <xdr:txBody>
          <a:bodyPr rtlCol="0" anchor="ctr"/>
          <a:lstStyle/>
          <a:p>
            <a:endParaRPr lang="ru-RU"/>
          </a:p>
        </xdr:txBody>
      </xdr:sp>
    </xdr:grpSp>
    <xdr:clientData/>
  </xdr:twoCellAnchor>
  <xdr:twoCellAnchor>
    <xdr:from>
      <xdr:col>20</xdr:col>
      <xdr:colOff>292473</xdr:colOff>
      <xdr:row>28</xdr:row>
      <xdr:rowOff>8962</xdr:rowOff>
    </xdr:from>
    <xdr:to>
      <xdr:col>20</xdr:col>
      <xdr:colOff>578721</xdr:colOff>
      <xdr:row>29</xdr:row>
      <xdr:rowOff>100850</xdr:rowOff>
    </xdr:to>
    <xdr:grpSp>
      <xdr:nvGrpSpPr>
        <xdr:cNvPr id="7208" name="Graphic 1064" descr="Bank outline">
          <a:extLst>
            <a:ext uri="{FF2B5EF4-FFF2-40B4-BE49-F238E27FC236}">
              <a16:creationId xmlns:a16="http://schemas.microsoft.com/office/drawing/2014/main" id="{00000000-0008-0000-0200-0000281C0000}"/>
            </a:ext>
          </a:extLst>
        </xdr:cNvPr>
        <xdr:cNvGrpSpPr/>
      </xdr:nvGrpSpPr>
      <xdr:grpSpPr>
        <a:xfrm>
          <a:off x="8187640" y="5713379"/>
          <a:ext cx="286248" cy="282388"/>
          <a:chOff x="6397438" y="7904629"/>
          <a:chExt cx="723900" cy="685800"/>
        </a:xfrm>
        <a:solidFill>
          <a:srgbClr val="000000"/>
        </a:solidFill>
      </xdr:grpSpPr>
      <xdr:sp macro="" textlink="">
        <xdr:nvSpPr>
          <xdr:cNvPr id="7209" name="Freeform: Shape 7208">
            <a:extLst>
              <a:ext uri="{FF2B5EF4-FFF2-40B4-BE49-F238E27FC236}">
                <a16:creationId xmlns:a16="http://schemas.microsoft.com/office/drawing/2014/main" id="{00000000-0008-0000-0200-0000291C0000}"/>
              </a:ext>
            </a:extLst>
          </xdr:cNvPr>
          <xdr:cNvSpPr/>
        </xdr:nvSpPr>
        <xdr:spPr>
          <a:xfrm>
            <a:off x="6721288" y="7990411"/>
            <a:ext cx="76200" cy="76200"/>
          </a:xfrm>
          <a:custGeom>
            <a:avLst/>
            <a:gdLst>
              <a:gd name="connsiteX0" fmla="*/ 38100 w 76200"/>
              <a:gd name="connsiteY0" fmla="*/ 0 h 76200"/>
              <a:gd name="connsiteX1" fmla="*/ 0 w 76200"/>
              <a:gd name="connsiteY1" fmla="*/ 38100 h 76200"/>
              <a:gd name="connsiteX2" fmla="*/ 38100 w 76200"/>
              <a:gd name="connsiteY2" fmla="*/ 76200 h 76200"/>
              <a:gd name="connsiteX3" fmla="*/ 76200 w 76200"/>
              <a:gd name="connsiteY3" fmla="*/ 38100 h 76200"/>
              <a:gd name="connsiteX4" fmla="*/ 38100 w 76200"/>
              <a:gd name="connsiteY4" fmla="*/ 0 h 76200"/>
              <a:gd name="connsiteX5" fmla="*/ 38100 w 76200"/>
              <a:gd name="connsiteY5" fmla="*/ 57150 h 76200"/>
              <a:gd name="connsiteX6" fmla="*/ 19050 w 76200"/>
              <a:gd name="connsiteY6" fmla="*/ 38100 h 76200"/>
              <a:gd name="connsiteX7" fmla="*/ 38100 w 76200"/>
              <a:gd name="connsiteY7" fmla="*/ 19050 h 76200"/>
              <a:gd name="connsiteX8" fmla="*/ 57150 w 76200"/>
              <a:gd name="connsiteY8" fmla="*/ 38100 h 76200"/>
              <a:gd name="connsiteX9" fmla="*/ 38119 w 76200"/>
              <a:gd name="connsiteY9" fmla="*/ 57169 h 76200"/>
              <a:gd name="connsiteX10" fmla="*/ 38100 w 76200"/>
              <a:gd name="connsiteY10" fmla="*/ 57169 h 762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76200" h="76200">
                <a:moveTo>
                  <a:pt x="38100" y="0"/>
                </a:moveTo>
                <a:cubicBezTo>
                  <a:pt x="17058" y="0"/>
                  <a:pt x="0" y="17058"/>
                  <a:pt x="0" y="38100"/>
                </a:cubicBezTo>
                <a:cubicBezTo>
                  <a:pt x="0" y="59142"/>
                  <a:pt x="17058" y="76200"/>
                  <a:pt x="38100" y="76200"/>
                </a:cubicBezTo>
                <a:cubicBezTo>
                  <a:pt x="59142" y="76200"/>
                  <a:pt x="76200" y="59142"/>
                  <a:pt x="76200" y="38100"/>
                </a:cubicBezTo>
                <a:cubicBezTo>
                  <a:pt x="76137" y="17084"/>
                  <a:pt x="59116" y="63"/>
                  <a:pt x="38100" y="0"/>
                </a:cubicBezTo>
                <a:close/>
                <a:moveTo>
                  <a:pt x="38100" y="57150"/>
                </a:moveTo>
                <a:cubicBezTo>
                  <a:pt x="27579" y="57150"/>
                  <a:pt x="19050" y="48621"/>
                  <a:pt x="19050" y="38100"/>
                </a:cubicBezTo>
                <a:cubicBezTo>
                  <a:pt x="19050" y="27579"/>
                  <a:pt x="27579" y="19050"/>
                  <a:pt x="38100" y="19050"/>
                </a:cubicBezTo>
                <a:cubicBezTo>
                  <a:pt x="48621" y="19050"/>
                  <a:pt x="57150" y="27579"/>
                  <a:pt x="57150" y="38100"/>
                </a:cubicBezTo>
                <a:cubicBezTo>
                  <a:pt x="57160" y="48621"/>
                  <a:pt x="48640" y="57159"/>
                  <a:pt x="38119" y="57169"/>
                </a:cubicBezTo>
                <a:cubicBezTo>
                  <a:pt x="38112" y="57169"/>
                  <a:pt x="38107" y="57169"/>
                  <a:pt x="38100" y="57169"/>
                </a:cubicBezTo>
                <a:close/>
              </a:path>
            </a:pathLst>
          </a:custGeom>
          <a:solidFill>
            <a:srgbClr val="000000"/>
          </a:solidFill>
          <a:ln w="9525" cap="flat">
            <a:solidFill>
              <a:schemeClr val="bg1">
                <a:lumMod val="75000"/>
              </a:schemeClr>
            </a:solidFill>
            <a:prstDash val="solid"/>
            <a:miter/>
          </a:ln>
        </xdr:spPr>
        <xdr:txBody>
          <a:bodyPr rtlCol="0" anchor="ctr"/>
          <a:lstStyle/>
          <a:p>
            <a:endParaRPr lang="ru-RU"/>
          </a:p>
        </xdr:txBody>
      </xdr:sp>
      <xdr:sp macro="" textlink="">
        <xdr:nvSpPr>
          <xdr:cNvPr id="7210" name="Freeform: Shape 7209">
            <a:extLst>
              <a:ext uri="{FF2B5EF4-FFF2-40B4-BE49-F238E27FC236}">
                <a16:creationId xmlns:a16="http://schemas.microsoft.com/office/drawing/2014/main" id="{00000000-0008-0000-0200-00002A1C0000}"/>
              </a:ext>
            </a:extLst>
          </xdr:cNvPr>
          <xdr:cNvSpPr/>
        </xdr:nvSpPr>
        <xdr:spPr>
          <a:xfrm>
            <a:off x="6397438" y="7904629"/>
            <a:ext cx="723900" cy="685800"/>
          </a:xfrm>
          <a:custGeom>
            <a:avLst/>
            <a:gdLst>
              <a:gd name="connsiteX0" fmla="*/ 657225 w 723900"/>
              <a:gd name="connsiteY0" fmla="*/ 600275 h 685800"/>
              <a:gd name="connsiteX1" fmla="*/ 657225 w 723900"/>
              <a:gd name="connsiteY1" fmla="*/ 571500 h 685800"/>
              <a:gd name="connsiteX2" fmla="*/ 619125 w 723900"/>
              <a:gd name="connsiteY2" fmla="*/ 571500 h 685800"/>
              <a:gd name="connsiteX3" fmla="*/ 619125 w 723900"/>
              <a:gd name="connsiteY3" fmla="*/ 276225 h 685800"/>
              <a:gd name="connsiteX4" fmla="*/ 657225 w 723900"/>
              <a:gd name="connsiteY4" fmla="*/ 276225 h 685800"/>
              <a:gd name="connsiteX5" fmla="*/ 657225 w 723900"/>
              <a:gd name="connsiteY5" fmla="*/ 228600 h 685800"/>
              <a:gd name="connsiteX6" fmla="*/ 704850 w 723900"/>
              <a:gd name="connsiteY6" fmla="*/ 228600 h 685800"/>
              <a:gd name="connsiteX7" fmla="*/ 704850 w 723900"/>
              <a:gd name="connsiteY7" fmla="*/ 209550 h 685800"/>
              <a:gd name="connsiteX8" fmla="*/ 361950 w 723900"/>
              <a:gd name="connsiteY8" fmla="*/ 0 h 685800"/>
              <a:gd name="connsiteX9" fmla="*/ 19050 w 723900"/>
              <a:gd name="connsiteY9" fmla="*/ 209550 h 685800"/>
              <a:gd name="connsiteX10" fmla="*/ 19050 w 723900"/>
              <a:gd name="connsiteY10" fmla="*/ 228600 h 685800"/>
              <a:gd name="connsiteX11" fmla="*/ 66675 w 723900"/>
              <a:gd name="connsiteY11" fmla="*/ 228600 h 685800"/>
              <a:gd name="connsiteX12" fmla="*/ 66675 w 723900"/>
              <a:gd name="connsiteY12" fmla="*/ 276225 h 685800"/>
              <a:gd name="connsiteX13" fmla="*/ 104775 w 723900"/>
              <a:gd name="connsiteY13" fmla="*/ 276225 h 685800"/>
              <a:gd name="connsiteX14" fmla="*/ 104775 w 723900"/>
              <a:gd name="connsiteY14" fmla="*/ 571500 h 685800"/>
              <a:gd name="connsiteX15" fmla="*/ 66675 w 723900"/>
              <a:gd name="connsiteY15" fmla="*/ 571500 h 685800"/>
              <a:gd name="connsiteX16" fmla="*/ 66675 w 723900"/>
              <a:gd name="connsiteY16" fmla="*/ 600275 h 685800"/>
              <a:gd name="connsiteX17" fmla="*/ 0 w 723900"/>
              <a:gd name="connsiteY17" fmla="*/ 647900 h 685800"/>
              <a:gd name="connsiteX18" fmla="*/ 0 w 723900"/>
              <a:gd name="connsiteY18" fmla="*/ 685800 h 685800"/>
              <a:gd name="connsiteX19" fmla="*/ 723900 w 723900"/>
              <a:gd name="connsiteY19" fmla="*/ 685800 h 685800"/>
              <a:gd name="connsiteX20" fmla="*/ 723900 w 723900"/>
              <a:gd name="connsiteY20" fmla="*/ 647910 h 685800"/>
              <a:gd name="connsiteX21" fmla="*/ 600075 w 723900"/>
              <a:gd name="connsiteY21" fmla="*/ 571500 h 685800"/>
              <a:gd name="connsiteX22" fmla="*/ 581025 w 723900"/>
              <a:gd name="connsiteY22" fmla="*/ 571500 h 685800"/>
              <a:gd name="connsiteX23" fmla="*/ 581025 w 723900"/>
              <a:gd name="connsiteY23" fmla="*/ 276225 h 685800"/>
              <a:gd name="connsiteX24" fmla="*/ 600075 w 723900"/>
              <a:gd name="connsiteY24" fmla="*/ 276225 h 685800"/>
              <a:gd name="connsiteX25" fmla="*/ 161925 w 723900"/>
              <a:gd name="connsiteY25" fmla="*/ 276225 h 685800"/>
              <a:gd name="connsiteX26" fmla="*/ 219075 w 723900"/>
              <a:gd name="connsiteY26" fmla="*/ 276225 h 685800"/>
              <a:gd name="connsiteX27" fmla="*/ 219075 w 723900"/>
              <a:gd name="connsiteY27" fmla="*/ 571500 h 685800"/>
              <a:gd name="connsiteX28" fmla="*/ 161925 w 723900"/>
              <a:gd name="connsiteY28" fmla="*/ 571500 h 685800"/>
              <a:gd name="connsiteX29" fmla="*/ 238125 w 723900"/>
              <a:gd name="connsiteY29" fmla="*/ 276225 h 685800"/>
              <a:gd name="connsiteX30" fmla="*/ 257175 w 723900"/>
              <a:gd name="connsiteY30" fmla="*/ 276225 h 685800"/>
              <a:gd name="connsiteX31" fmla="*/ 257175 w 723900"/>
              <a:gd name="connsiteY31" fmla="*/ 571500 h 685800"/>
              <a:gd name="connsiteX32" fmla="*/ 238125 w 723900"/>
              <a:gd name="connsiteY32" fmla="*/ 571500 h 685800"/>
              <a:gd name="connsiteX33" fmla="*/ 276225 w 723900"/>
              <a:gd name="connsiteY33" fmla="*/ 276225 h 685800"/>
              <a:gd name="connsiteX34" fmla="*/ 333375 w 723900"/>
              <a:gd name="connsiteY34" fmla="*/ 276225 h 685800"/>
              <a:gd name="connsiteX35" fmla="*/ 333375 w 723900"/>
              <a:gd name="connsiteY35" fmla="*/ 571500 h 685800"/>
              <a:gd name="connsiteX36" fmla="*/ 276225 w 723900"/>
              <a:gd name="connsiteY36" fmla="*/ 571500 h 685800"/>
              <a:gd name="connsiteX37" fmla="*/ 352425 w 723900"/>
              <a:gd name="connsiteY37" fmla="*/ 276225 h 685800"/>
              <a:gd name="connsiteX38" fmla="*/ 371475 w 723900"/>
              <a:gd name="connsiteY38" fmla="*/ 276225 h 685800"/>
              <a:gd name="connsiteX39" fmla="*/ 371475 w 723900"/>
              <a:gd name="connsiteY39" fmla="*/ 571500 h 685800"/>
              <a:gd name="connsiteX40" fmla="*/ 352425 w 723900"/>
              <a:gd name="connsiteY40" fmla="*/ 571500 h 685800"/>
              <a:gd name="connsiteX41" fmla="*/ 390525 w 723900"/>
              <a:gd name="connsiteY41" fmla="*/ 276225 h 685800"/>
              <a:gd name="connsiteX42" fmla="*/ 447675 w 723900"/>
              <a:gd name="connsiteY42" fmla="*/ 276225 h 685800"/>
              <a:gd name="connsiteX43" fmla="*/ 447675 w 723900"/>
              <a:gd name="connsiteY43" fmla="*/ 571500 h 685800"/>
              <a:gd name="connsiteX44" fmla="*/ 390525 w 723900"/>
              <a:gd name="connsiteY44" fmla="*/ 571500 h 685800"/>
              <a:gd name="connsiteX45" fmla="*/ 466725 w 723900"/>
              <a:gd name="connsiteY45" fmla="*/ 276225 h 685800"/>
              <a:gd name="connsiteX46" fmla="*/ 485775 w 723900"/>
              <a:gd name="connsiteY46" fmla="*/ 276225 h 685800"/>
              <a:gd name="connsiteX47" fmla="*/ 485775 w 723900"/>
              <a:gd name="connsiteY47" fmla="*/ 571500 h 685800"/>
              <a:gd name="connsiteX48" fmla="*/ 466725 w 723900"/>
              <a:gd name="connsiteY48" fmla="*/ 571500 h 685800"/>
              <a:gd name="connsiteX49" fmla="*/ 504825 w 723900"/>
              <a:gd name="connsiteY49" fmla="*/ 276225 h 685800"/>
              <a:gd name="connsiteX50" fmla="*/ 561975 w 723900"/>
              <a:gd name="connsiteY50" fmla="*/ 276225 h 685800"/>
              <a:gd name="connsiteX51" fmla="*/ 561975 w 723900"/>
              <a:gd name="connsiteY51" fmla="*/ 571500 h 685800"/>
              <a:gd name="connsiteX52" fmla="*/ 504825 w 723900"/>
              <a:gd name="connsiteY52" fmla="*/ 571500 h 685800"/>
              <a:gd name="connsiteX53" fmla="*/ 55874 w 723900"/>
              <a:gd name="connsiteY53" fmla="*/ 209369 h 685800"/>
              <a:gd name="connsiteX54" fmla="*/ 361950 w 723900"/>
              <a:gd name="connsiteY54" fmla="*/ 22355 h 685800"/>
              <a:gd name="connsiteX55" fmla="*/ 668026 w 723900"/>
              <a:gd name="connsiteY55" fmla="*/ 209369 h 685800"/>
              <a:gd name="connsiteX56" fmla="*/ 668087 w 723900"/>
              <a:gd name="connsiteY56" fmla="*/ 209489 h 685800"/>
              <a:gd name="connsiteX57" fmla="*/ 668026 w 723900"/>
              <a:gd name="connsiteY57" fmla="*/ 209550 h 685800"/>
              <a:gd name="connsiteX58" fmla="*/ 55931 w 723900"/>
              <a:gd name="connsiteY58" fmla="*/ 209550 h 685800"/>
              <a:gd name="connsiteX59" fmla="*/ 55840 w 723900"/>
              <a:gd name="connsiteY59" fmla="*/ 209432 h 685800"/>
              <a:gd name="connsiteX60" fmla="*/ 55874 w 723900"/>
              <a:gd name="connsiteY60" fmla="*/ 209369 h 685800"/>
              <a:gd name="connsiteX61" fmla="*/ 85725 w 723900"/>
              <a:gd name="connsiteY61" fmla="*/ 228600 h 685800"/>
              <a:gd name="connsiteX62" fmla="*/ 638175 w 723900"/>
              <a:gd name="connsiteY62" fmla="*/ 228600 h 685800"/>
              <a:gd name="connsiteX63" fmla="*/ 638175 w 723900"/>
              <a:gd name="connsiteY63" fmla="*/ 257175 h 685800"/>
              <a:gd name="connsiteX64" fmla="*/ 85725 w 723900"/>
              <a:gd name="connsiteY64" fmla="*/ 257175 h 685800"/>
              <a:gd name="connsiteX65" fmla="*/ 123825 w 723900"/>
              <a:gd name="connsiteY65" fmla="*/ 276225 h 685800"/>
              <a:gd name="connsiteX66" fmla="*/ 142875 w 723900"/>
              <a:gd name="connsiteY66" fmla="*/ 276225 h 685800"/>
              <a:gd name="connsiteX67" fmla="*/ 142875 w 723900"/>
              <a:gd name="connsiteY67" fmla="*/ 571500 h 685800"/>
              <a:gd name="connsiteX68" fmla="*/ 123825 w 723900"/>
              <a:gd name="connsiteY68" fmla="*/ 571500 h 685800"/>
              <a:gd name="connsiteX69" fmla="*/ 85725 w 723900"/>
              <a:gd name="connsiteY69" fmla="*/ 610076 h 685800"/>
              <a:gd name="connsiteX70" fmla="*/ 85725 w 723900"/>
              <a:gd name="connsiteY70" fmla="*/ 590550 h 685800"/>
              <a:gd name="connsiteX71" fmla="*/ 638175 w 723900"/>
              <a:gd name="connsiteY71" fmla="*/ 590550 h 685800"/>
              <a:gd name="connsiteX72" fmla="*/ 638175 w 723900"/>
              <a:gd name="connsiteY72" fmla="*/ 610076 h 685800"/>
              <a:gd name="connsiteX73" fmla="*/ 646147 w 723900"/>
              <a:gd name="connsiteY73" fmla="*/ 615791 h 685800"/>
              <a:gd name="connsiteX74" fmla="*/ 650834 w 723900"/>
              <a:gd name="connsiteY74" fmla="*/ 619144 h 685800"/>
              <a:gd name="connsiteX75" fmla="*/ 73066 w 723900"/>
              <a:gd name="connsiteY75" fmla="*/ 619144 h 685800"/>
              <a:gd name="connsiteX76" fmla="*/ 77762 w 723900"/>
              <a:gd name="connsiteY76" fmla="*/ 615791 h 685800"/>
              <a:gd name="connsiteX77" fmla="*/ 704850 w 723900"/>
              <a:gd name="connsiteY77" fmla="*/ 666750 h 685800"/>
              <a:gd name="connsiteX78" fmla="*/ 19050 w 723900"/>
              <a:gd name="connsiteY78" fmla="*/ 666750 h 685800"/>
              <a:gd name="connsiteX79" fmla="*/ 19050 w 723900"/>
              <a:gd name="connsiteY79" fmla="*/ 657720 h 685800"/>
              <a:gd name="connsiteX80" fmla="*/ 46396 w 723900"/>
              <a:gd name="connsiteY80" fmla="*/ 638175 h 685800"/>
              <a:gd name="connsiteX81" fmla="*/ 677551 w 723900"/>
              <a:gd name="connsiteY81" fmla="*/ 638175 h 685800"/>
              <a:gd name="connsiteX82" fmla="*/ 704850 w 723900"/>
              <a:gd name="connsiteY82" fmla="*/ 657720 h 6858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Lst>
            <a:rect l="l" t="t" r="r" b="b"/>
            <a:pathLst>
              <a:path w="723900" h="685800">
                <a:moveTo>
                  <a:pt x="657225" y="600275"/>
                </a:moveTo>
                <a:lnTo>
                  <a:pt x="657225" y="571500"/>
                </a:lnTo>
                <a:lnTo>
                  <a:pt x="619125" y="571500"/>
                </a:lnTo>
                <a:lnTo>
                  <a:pt x="619125" y="276225"/>
                </a:lnTo>
                <a:lnTo>
                  <a:pt x="657225" y="276225"/>
                </a:lnTo>
                <a:lnTo>
                  <a:pt x="657225" y="228600"/>
                </a:lnTo>
                <a:lnTo>
                  <a:pt x="704850" y="228600"/>
                </a:lnTo>
                <a:lnTo>
                  <a:pt x="704850" y="209550"/>
                </a:lnTo>
                <a:lnTo>
                  <a:pt x="361950" y="0"/>
                </a:lnTo>
                <a:lnTo>
                  <a:pt x="19050" y="209550"/>
                </a:lnTo>
                <a:lnTo>
                  <a:pt x="19050" y="228600"/>
                </a:lnTo>
                <a:lnTo>
                  <a:pt x="66675" y="228600"/>
                </a:lnTo>
                <a:lnTo>
                  <a:pt x="66675" y="276225"/>
                </a:lnTo>
                <a:lnTo>
                  <a:pt x="104775" y="276225"/>
                </a:lnTo>
                <a:lnTo>
                  <a:pt x="104775" y="571500"/>
                </a:lnTo>
                <a:lnTo>
                  <a:pt x="66675" y="571500"/>
                </a:lnTo>
                <a:lnTo>
                  <a:pt x="66675" y="600275"/>
                </a:lnTo>
                <a:lnTo>
                  <a:pt x="0" y="647900"/>
                </a:lnTo>
                <a:lnTo>
                  <a:pt x="0" y="685800"/>
                </a:lnTo>
                <a:lnTo>
                  <a:pt x="723900" y="685800"/>
                </a:lnTo>
                <a:lnTo>
                  <a:pt x="723900" y="647910"/>
                </a:lnTo>
                <a:close/>
                <a:moveTo>
                  <a:pt x="600075" y="571500"/>
                </a:moveTo>
                <a:lnTo>
                  <a:pt x="581025" y="571500"/>
                </a:lnTo>
                <a:lnTo>
                  <a:pt x="581025" y="276225"/>
                </a:lnTo>
                <a:lnTo>
                  <a:pt x="600075" y="276225"/>
                </a:lnTo>
                <a:close/>
                <a:moveTo>
                  <a:pt x="161925" y="276225"/>
                </a:moveTo>
                <a:lnTo>
                  <a:pt x="219075" y="276225"/>
                </a:lnTo>
                <a:lnTo>
                  <a:pt x="219075" y="571500"/>
                </a:lnTo>
                <a:lnTo>
                  <a:pt x="161925" y="571500"/>
                </a:lnTo>
                <a:close/>
                <a:moveTo>
                  <a:pt x="238125" y="276225"/>
                </a:moveTo>
                <a:lnTo>
                  <a:pt x="257175" y="276225"/>
                </a:lnTo>
                <a:lnTo>
                  <a:pt x="257175" y="571500"/>
                </a:lnTo>
                <a:lnTo>
                  <a:pt x="238125" y="571500"/>
                </a:lnTo>
                <a:close/>
                <a:moveTo>
                  <a:pt x="276225" y="276225"/>
                </a:moveTo>
                <a:lnTo>
                  <a:pt x="333375" y="276225"/>
                </a:lnTo>
                <a:lnTo>
                  <a:pt x="333375" y="571500"/>
                </a:lnTo>
                <a:lnTo>
                  <a:pt x="276225" y="571500"/>
                </a:lnTo>
                <a:close/>
                <a:moveTo>
                  <a:pt x="352425" y="276225"/>
                </a:moveTo>
                <a:lnTo>
                  <a:pt x="371475" y="276225"/>
                </a:lnTo>
                <a:lnTo>
                  <a:pt x="371475" y="571500"/>
                </a:lnTo>
                <a:lnTo>
                  <a:pt x="352425" y="571500"/>
                </a:lnTo>
                <a:close/>
                <a:moveTo>
                  <a:pt x="390525" y="276225"/>
                </a:moveTo>
                <a:lnTo>
                  <a:pt x="447675" y="276225"/>
                </a:lnTo>
                <a:lnTo>
                  <a:pt x="447675" y="571500"/>
                </a:lnTo>
                <a:lnTo>
                  <a:pt x="390525" y="571500"/>
                </a:lnTo>
                <a:close/>
                <a:moveTo>
                  <a:pt x="466725" y="276225"/>
                </a:moveTo>
                <a:lnTo>
                  <a:pt x="485775" y="276225"/>
                </a:lnTo>
                <a:lnTo>
                  <a:pt x="485775" y="571500"/>
                </a:lnTo>
                <a:lnTo>
                  <a:pt x="466725" y="571500"/>
                </a:lnTo>
                <a:close/>
                <a:moveTo>
                  <a:pt x="504825" y="276225"/>
                </a:moveTo>
                <a:lnTo>
                  <a:pt x="561975" y="276225"/>
                </a:lnTo>
                <a:lnTo>
                  <a:pt x="561975" y="571500"/>
                </a:lnTo>
                <a:lnTo>
                  <a:pt x="504825" y="571500"/>
                </a:lnTo>
                <a:close/>
                <a:moveTo>
                  <a:pt x="55874" y="209369"/>
                </a:moveTo>
                <a:lnTo>
                  <a:pt x="361950" y="22355"/>
                </a:lnTo>
                <a:lnTo>
                  <a:pt x="668026" y="209369"/>
                </a:lnTo>
                <a:cubicBezTo>
                  <a:pt x="668077" y="209385"/>
                  <a:pt x="668104" y="209440"/>
                  <a:pt x="668087" y="209489"/>
                </a:cubicBezTo>
                <a:cubicBezTo>
                  <a:pt x="668078" y="209518"/>
                  <a:pt x="668055" y="209540"/>
                  <a:pt x="668026" y="209550"/>
                </a:cubicBezTo>
                <a:lnTo>
                  <a:pt x="55931" y="209550"/>
                </a:lnTo>
                <a:cubicBezTo>
                  <a:pt x="55874" y="209542"/>
                  <a:pt x="55833" y="209490"/>
                  <a:pt x="55840" y="209432"/>
                </a:cubicBezTo>
                <a:cubicBezTo>
                  <a:pt x="55844" y="209408"/>
                  <a:pt x="55856" y="209385"/>
                  <a:pt x="55874" y="209369"/>
                </a:cubicBezTo>
                <a:close/>
                <a:moveTo>
                  <a:pt x="85725" y="228600"/>
                </a:moveTo>
                <a:lnTo>
                  <a:pt x="638175" y="228600"/>
                </a:lnTo>
                <a:lnTo>
                  <a:pt x="638175" y="257175"/>
                </a:lnTo>
                <a:lnTo>
                  <a:pt x="85725" y="257175"/>
                </a:lnTo>
                <a:close/>
                <a:moveTo>
                  <a:pt x="123825" y="276225"/>
                </a:moveTo>
                <a:lnTo>
                  <a:pt x="142875" y="276225"/>
                </a:lnTo>
                <a:lnTo>
                  <a:pt x="142875" y="571500"/>
                </a:lnTo>
                <a:lnTo>
                  <a:pt x="123825" y="571500"/>
                </a:lnTo>
                <a:close/>
                <a:moveTo>
                  <a:pt x="85725" y="610076"/>
                </a:moveTo>
                <a:lnTo>
                  <a:pt x="85725" y="590550"/>
                </a:lnTo>
                <a:lnTo>
                  <a:pt x="638175" y="590550"/>
                </a:lnTo>
                <a:lnTo>
                  <a:pt x="638175" y="610076"/>
                </a:lnTo>
                <a:lnTo>
                  <a:pt x="646147" y="615791"/>
                </a:lnTo>
                <a:lnTo>
                  <a:pt x="650834" y="619144"/>
                </a:lnTo>
                <a:lnTo>
                  <a:pt x="73066" y="619144"/>
                </a:lnTo>
                <a:lnTo>
                  <a:pt x="77762" y="615791"/>
                </a:lnTo>
                <a:close/>
                <a:moveTo>
                  <a:pt x="704850" y="666750"/>
                </a:moveTo>
                <a:lnTo>
                  <a:pt x="19050" y="666750"/>
                </a:lnTo>
                <a:lnTo>
                  <a:pt x="19050" y="657720"/>
                </a:lnTo>
                <a:lnTo>
                  <a:pt x="46396" y="638175"/>
                </a:lnTo>
                <a:lnTo>
                  <a:pt x="677551" y="638175"/>
                </a:lnTo>
                <a:lnTo>
                  <a:pt x="704850" y="657720"/>
                </a:lnTo>
                <a:close/>
              </a:path>
            </a:pathLst>
          </a:custGeom>
          <a:solidFill>
            <a:srgbClr val="000000"/>
          </a:solidFill>
          <a:ln w="9525" cap="flat">
            <a:solidFill>
              <a:schemeClr val="bg1">
                <a:lumMod val="75000"/>
              </a:schemeClr>
            </a:solidFill>
            <a:prstDash val="solid"/>
            <a:miter/>
          </a:ln>
        </xdr:spPr>
        <xdr:txBody>
          <a:bodyPr rtlCol="0" anchor="ctr"/>
          <a:lstStyle/>
          <a:p>
            <a:endParaRPr lang="ru-RU"/>
          </a:p>
        </xdr:txBody>
      </xdr:sp>
    </xdr:grpSp>
    <xdr:clientData/>
  </xdr:twoCellAnchor>
  <xdr:twoCellAnchor>
    <xdr:from>
      <xdr:col>19</xdr:col>
      <xdr:colOff>564776</xdr:colOff>
      <xdr:row>29</xdr:row>
      <xdr:rowOff>116537</xdr:rowOff>
    </xdr:from>
    <xdr:to>
      <xdr:col>22</xdr:col>
      <xdr:colOff>0</xdr:colOff>
      <xdr:row>31</xdr:row>
      <xdr:rowOff>71714</xdr:rowOff>
    </xdr:to>
    <xdr:sp macro="" textlink="ProcessingM1!A24">
      <xdr:nvSpPr>
        <xdr:cNvPr id="7211" name="TextBox 7210">
          <a:extLst>
            <a:ext uri="{FF2B5EF4-FFF2-40B4-BE49-F238E27FC236}">
              <a16:creationId xmlns:a16="http://schemas.microsoft.com/office/drawing/2014/main" id="{00000000-0008-0000-0200-00002B1C0000}"/>
            </a:ext>
          </a:extLst>
        </xdr:cNvPr>
        <xdr:cNvSpPr txBox="1"/>
      </xdr:nvSpPr>
      <xdr:spPr>
        <a:xfrm>
          <a:off x="12147176" y="5420057"/>
          <a:ext cx="1264024" cy="320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26062A8-F5A3-4818-B6C5-17184CC5B54F}" type="TxLink">
            <a:rPr lang="en-US" sz="1400" b="0" i="0" u="none" strike="noStrike">
              <a:solidFill>
                <a:srgbClr val="000000"/>
              </a:solidFill>
              <a:latin typeface="Calibri"/>
              <a:cs typeface="Calibri"/>
            </a:rPr>
            <a:pPr/>
            <a:t>Bank Account</a:t>
          </a:fld>
          <a:endParaRPr lang="ru-RU" sz="1400" b="0"/>
        </a:p>
      </xdr:txBody>
    </xdr:sp>
    <xdr:clientData/>
  </xdr:twoCellAnchor>
  <xdr:twoCellAnchor>
    <xdr:from>
      <xdr:col>19</xdr:col>
      <xdr:colOff>564776</xdr:colOff>
      <xdr:row>30</xdr:row>
      <xdr:rowOff>170327</xdr:rowOff>
    </xdr:from>
    <xdr:to>
      <xdr:col>22</xdr:col>
      <xdr:colOff>251012</xdr:colOff>
      <xdr:row>32</xdr:row>
      <xdr:rowOff>125504</xdr:rowOff>
    </xdr:to>
    <xdr:sp macro="" textlink="ProcessingM1!A24">
      <xdr:nvSpPr>
        <xdr:cNvPr id="7212" name="TextBox 7211">
          <a:extLst>
            <a:ext uri="{FF2B5EF4-FFF2-40B4-BE49-F238E27FC236}">
              <a16:creationId xmlns:a16="http://schemas.microsoft.com/office/drawing/2014/main" id="{00000000-0008-0000-0200-00002C1C0000}"/>
            </a:ext>
          </a:extLst>
        </xdr:cNvPr>
        <xdr:cNvSpPr txBox="1"/>
      </xdr:nvSpPr>
      <xdr:spPr>
        <a:xfrm>
          <a:off x="12147176" y="5656727"/>
          <a:ext cx="1515036" cy="320937"/>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bg1">
                  <a:lumMod val="50000"/>
                </a:schemeClr>
              </a:solidFill>
              <a:latin typeface="Calibri"/>
              <a:cs typeface="Calibri"/>
            </a:rPr>
            <a:t>XXXX-XXXX-XXXX-9572</a:t>
          </a:r>
          <a:endParaRPr lang="ru-RU" sz="1100" b="0">
            <a:solidFill>
              <a:schemeClr val="bg1">
                <a:lumMod val="50000"/>
              </a:schemeClr>
            </a:solidFill>
          </a:endParaRPr>
        </a:p>
      </xdr:txBody>
    </xdr:sp>
    <xdr:clientData/>
  </xdr:twoCellAnchor>
  <xdr:twoCellAnchor>
    <xdr:from>
      <xdr:col>16</xdr:col>
      <xdr:colOff>537882</xdr:colOff>
      <xdr:row>29</xdr:row>
      <xdr:rowOff>116537</xdr:rowOff>
    </xdr:from>
    <xdr:to>
      <xdr:col>18</xdr:col>
      <xdr:colOff>582706</xdr:colOff>
      <xdr:row>31</xdr:row>
      <xdr:rowOff>71714</xdr:rowOff>
    </xdr:to>
    <xdr:sp macro="" textlink="ProcessingM1!A23">
      <xdr:nvSpPr>
        <xdr:cNvPr id="7213" name="TextBox 7212">
          <a:extLst>
            <a:ext uri="{FF2B5EF4-FFF2-40B4-BE49-F238E27FC236}">
              <a16:creationId xmlns:a16="http://schemas.microsoft.com/office/drawing/2014/main" id="{00000000-0008-0000-0200-00002D1C0000}"/>
            </a:ext>
          </a:extLst>
        </xdr:cNvPr>
        <xdr:cNvSpPr txBox="1"/>
      </xdr:nvSpPr>
      <xdr:spPr>
        <a:xfrm>
          <a:off x="10291482" y="5420057"/>
          <a:ext cx="1264024" cy="320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0AA637A-C5A6-4981-864C-27CF9AA55134}" type="TxLink">
            <a:rPr lang="en-US" sz="1400" b="0" i="0" u="none" strike="noStrike">
              <a:solidFill>
                <a:srgbClr val="000000"/>
              </a:solidFill>
              <a:latin typeface="Calibri"/>
              <a:cs typeface="Calibri"/>
            </a:rPr>
            <a:pPr/>
            <a:t>Credit Card</a:t>
          </a:fld>
          <a:endParaRPr lang="ru-RU" sz="1800" b="0"/>
        </a:p>
      </xdr:txBody>
    </xdr:sp>
    <xdr:clientData/>
  </xdr:twoCellAnchor>
  <xdr:twoCellAnchor>
    <xdr:from>
      <xdr:col>16</xdr:col>
      <xdr:colOff>537882</xdr:colOff>
      <xdr:row>30</xdr:row>
      <xdr:rowOff>170327</xdr:rowOff>
    </xdr:from>
    <xdr:to>
      <xdr:col>19</xdr:col>
      <xdr:colOff>224118</xdr:colOff>
      <xdr:row>32</xdr:row>
      <xdr:rowOff>125504</xdr:rowOff>
    </xdr:to>
    <xdr:sp macro="" textlink="ProcessingM1!A24">
      <xdr:nvSpPr>
        <xdr:cNvPr id="7214" name="TextBox 7213">
          <a:extLst>
            <a:ext uri="{FF2B5EF4-FFF2-40B4-BE49-F238E27FC236}">
              <a16:creationId xmlns:a16="http://schemas.microsoft.com/office/drawing/2014/main" id="{00000000-0008-0000-0200-00002E1C0000}"/>
            </a:ext>
          </a:extLst>
        </xdr:cNvPr>
        <xdr:cNvSpPr txBox="1"/>
      </xdr:nvSpPr>
      <xdr:spPr>
        <a:xfrm>
          <a:off x="10291482" y="5656727"/>
          <a:ext cx="1515036" cy="320937"/>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bg1">
                  <a:lumMod val="50000"/>
                </a:schemeClr>
              </a:solidFill>
              <a:latin typeface="Calibri"/>
              <a:cs typeface="Calibri"/>
            </a:rPr>
            <a:t>XXXX-XXXX-XXXX-</a:t>
          </a:r>
          <a:r>
            <a:rPr lang="ru-RU" sz="1100" b="0" i="0" u="none" strike="noStrike">
              <a:solidFill>
                <a:schemeClr val="bg1">
                  <a:lumMod val="50000"/>
                </a:schemeClr>
              </a:solidFill>
              <a:latin typeface="Calibri"/>
              <a:cs typeface="Calibri"/>
            </a:rPr>
            <a:t>4728</a:t>
          </a:r>
          <a:endParaRPr lang="ru-RU" sz="1100" b="0">
            <a:solidFill>
              <a:schemeClr val="bg1">
                <a:lumMod val="50000"/>
              </a:schemeClr>
            </a:solidFill>
          </a:endParaRPr>
        </a:p>
      </xdr:txBody>
    </xdr:sp>
    <xdr:clientData/>
  </xdr:twoCellAnchor>
  <xdr:twoCellAnchor>
    <xdr:from>
      <xdr:col>17</xdr:col>
      <xdr:colOff>192937</xdr:colOff>
      <xdr:row>28</xdr:row>
      <xdr:rowOff>23547</xdr:rowOff>
    </xdr:from>
    <xdr:to>
      <xdr:col>17</xdr:col>
      <xdr:colOff>544260</xdr:colOff>
      <xdr:row>29</xdr:row>
      <xdr:rowOff>89224</xdr:rowOff>
    </xdr:to>
    <xdr:grpSp>
      <xdr:nvGrpSpPr>
        <xdr:cNvPr id="7215" name="Рисунок 120" descr="Кредитная карта контур">
          <a:extLst>
            <a:ext uri="{FF2B5EF4-FFF2-40B4-BE49-F238E27FC236}">
              <a16:creationId xmlns:a16="http://schemas.microsoft.com/office/drawing/2014/main" id="{00000000-0008-0000-0200-00002F1C0000}"/>
            </a:ext>
          </a:extLst>
        </xdr:cNvPr>
        <xdr:cNvGrpSpPr/>
      </xdr:nvGrpSpPr>
      <xdr:grpSpPr>
        <a:xfrm>
          <a:off x="6310104" y="5727964"/>
          <a:ext cx="351323" cy="256177"/>
          <a:chOff x="6495125" y="5124465"/>
          <a:chExt cx="351323" cy="244971"/>
        </a:xfrm>
        <a:solidFill>
          <a:schemeClr val="bg1">
            <a:lumMod val="65000"/>
          </a:schemeClr>
        </a:solidFill>
      </xdr:grpSpPr>
      <xdr:sp macro="" textlink="">
        <xdr:nvSpPr>
          <xdr:cNvPr id="7216" name="Freeform: Shape 7215">
            <a:extLst>
              <a:ext uri="{FF2B5EF4-FFF2-40B4-BE49-F238E27FC236}">
                <a16:creationId xmlns:a16="http://schemas.microsoft.com/office/drawing/2014/main" id="{00000000-0008-0000-0200-0000301C0000}"/>
              </a:ext>
            </a:extLst>
          </xdr:cNvPr>
          <xdr:cNvSpPr/>
        </xdr:nvSpPr>
        <xdr:spPr>
          <a:xfrm>
            <a:off x="6495125" y="5124465"/>
            <a:ext cx="351323" cy="244971"/>
          </a:xfrm>
          <a:custGeom>
            <a:avLst/>
            <a:gdLst>
              <a:gd name="connsiteX0" fmla="*/ 333307 w 351323"/>
              <a:gd name="connsiteY0" fmla="*/ 0 h 244971"/>
              <a:gd name="connsiteX1" fmla="*/ 18017 w 351323"/>
              <a:gd name="connsiteY1" fmla="*/ 0 h 244971"/>
              <a:gd name="connsiteX2" fmla="*/ 0 w 351323"/>
              <a:gd name="connsiteY2" fmla="*/ 18146 h 244971"/>
              <a:gd name="connsiteX3" fmla="*/ 0 w 351323"/>
              <a:gd name="connsiteY3" fmla="*/ 226825 h 244971"/>
              <a:gd name="connsiteX4" fmla="*/ 18017 w 351323"/>
              <a:gd name="connsiteY4" fmla="*/ 244971 h 244971"/>
              <a:gd name="connsiteX5" fmla="*/ 333307 w 351323"/>
              <a:gd name="connsiteY5" fmla="*/ 244971 h 244971"/>
              <a:gd name="connsiteX6" fmla="*/ 351323 w 351323"/>
              <a:gd name="connsiteY6" fmla="*/ 226825 h 244971"/>
              <a:gd name="connsiteX7" fmla="*/ 351323 w 351323"/>
              <a:gd name="connsiteY7" fmla="*/ 18146 h 244971"/>
              <a:gd name="connsiteX8" fmla="*/ 333307 w 351323"/>
              <a:gd name="connsiteY8" fmla="*/ 0 h 244971"/>
              <a:gd name="connsiteX9" fmla="*/ 18017 w 351323"/>
              <a:gd name="connsiteY9" fmla="*/ 9073 h 244971"/>
              <a:gd name="connsiteX10" fmla="*/ 333307 w 351323"/>
              <a:gd name="connsiteY10" fmla="*/ 9073 h 244971"/>
              <a:gd name="connsiteX11" fmla="*/ 342315 w 351323"/>
              <a:gd name="connsiteY11" fmla="*/ 18146 h 244971"/>
              <a:gd name="connsiteX12" fmla="*/ 342315 w 351323"/>
              <a:gd name="connsiteY12" fmla="*/ 95267 h 244971"/>
              <a:gd name="connsiteX13" fmla="*/ 9008 w 351323"/>
              <a:gd name="connsiteY13" fmla="*/ 95267 h 244971"/>
              <a:gd name="connsiteX14" fmla="*/ 9008 w 351323"/>
              <a:gd name="connsiteY14" fmla="*/ 18146 h 244971"/>
              <a:gd name="connsiteX15" fmla="*/ 18017 w 351323"/>
              <a:gd name="connsiteY15" fmla="*/ 9073 h 244971"/>
              <a:gd name="connsiteX16" fmla="*/ 342315 w 351323"/>
              <a:gd name="connsiteY16" fmla="*/ 104340 h 244971"/>
              <a:gd name="connsiteX17" fmla="*/ 342315 w 351323"/>
              <a:gd name="connsiteY17" fmla="*/ 140632 h 244971"/>
              <a:gd name="connsiteX18" fmla="*/ 9008 w 351323"/>
              <a:gd name="connsiteY18" fmla="*/ 140632 h 244971"/>
              <a:gd name="connsiteX19" fmla="*/ 9008 w 351323"/>
              <a:gd name="connsiteY19" fmla="*/ 104340 h 244971"/>
              <a:gd name="connsiteX20" fmla="*/ 333307 w 351323"/>
              <a:gd name="connsiteY20" fmla="*/ 235898 h 244971"/>
              <a:gd name="connsiteX21" fmla="*/ 18017 w 351323"/>
              <a:gd name="connsiteY21" fmla="*/ 235898 h 244971"/>
              <a:gd name="connsiteX22" fmla="*/ 9008 w 351323"/>
              <a:gd name="connsiteY22" fmla="*/ 226825 h 244971"/>
              <a:gd name="connsiteX23" fmla="*/ 9008 w 351323"/>
              <a:gd name="connsiteY23" fmla="*/ 149705 h 244971"/>
              <a:gd name="connsiteX24" fmla="*/ 342315 w 351323"/>
              <a:gd name="connsiteY24" fmla="*/ 149705 h 244971"/>
              <a:gd name="connsiteX25" fmla="*/ 342315 w 351323"/>
              <a:gd name="connsiteY25" fmla="*/ 226825 h 244971"/>
              <a:gd name="connsiteX26" fmla="*/ 333307 w 351323"/>
              <a:gd name="connsiteY26" fmla="*/ 235898 h 24497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Lst>
            <a:rect l="l" t="t" r="r" b="b"/>
            <a:pathLst>
              <a:path w="351323" h="244971">
                <a:moveTo>
                  <a:pt x="333307" y="0"/>
                </a:moveTo>
                <a:lnTo>
                  <a:pt x="18017" y="0"/>
                </a:lnTo>
                <a:cubicBezTo>
                  <a:pt x="8066" y="0"/>
                  <a:pt x="0" y="8124"/>
                  <a:pt x="0" y="18146"/>
                </a:cubicBezTo>
                <a:lnTo>
                  <a:pt x="0" y="226825"/>
                </a:lnTo>
                <a:cubicBezTo>
                  <a:pt x="0" y="236847"/>
                  <a:pt x="8066" y="244971"/>
                  <a:pt x="18017" y="244971"/>
                </a:cubicBezTo>
                <a:lnTo>
                  <a:pt x="333307" y="244971"/>
                </a:lnTo>
                <a:cubicBezTo>
                  <a:pt x="343257" y="244971"/>
                  <a:pt x="351323" y="236847"/>
                  <a:pt x="351323" y="226825"/>
                </a:cubicBezTo>
                <a:lnTo>
                  <a:pt x="351323" y="18146"/>
                </a:lnTo>
                <a:cubicBezTo>
                  <a:pt x="351323" y="8124"/>
                  <a:pt x="343257" y="0"/>
                  <a:pt x="333307" y="0"/>
                </a:cubicBezTo>
                <a:close/>
                <a:moveTo>
                  <a:pt x="18017" y="9073"/>
                </a:moveTo>
                <a:lnTo>
                  <a:pt x="333307" y="9073"/>
                </a:lnTo>
                <a:cubicBezTo>
                  <a:pt x="338282" y="9073"/>
                  <a:pt x="342315" y="13135"/>
                  <a:pt x="342315" y="18146"/>
                </a:cubicBezTo>
                <a:lnTo>
                  <a:pt x="342315" y="95267"/>
                </a:lnTo>
                <a:lnTo>
                  <a:pt x="9008" y="95267"/>
                </a:lnTo>
                <a:lnTo>
                  <a:pt x="9008" y="18146"/>
                </a:lnTo>
                <a:cubicBezTo>
                  <a:pt x="9008" y="13135"/>
                  <a:pt x="13041" y="9073"/>
                  <a:pt x="18017" y="9073"/>
                </a:cubicBezTo>
                <a:close/>
                <a:moveTo>
                  <a:pt x="342315" y="104340"/>
                </a:moveTo>
                <a:lnTo>
                  <a:pt x="342315" y="140632"/>
                </a:lnTo>
                <a:lnTo>
                  <a:pt x="9008" y="140632"/>
                </a:lnTo>
                <a:lnTo>
                  <a:pt x="9008" y="104340"/>
                </a:lnTo>
                <a:close/>
                <a:moveTo>
                  <a:pt x="333307" y="235898"/>
                </a:moveTo>
                <a:lnTo>
                  <a:pt x="18017" y="235898"/>
                </a:lnTo>
                <a:cubicBezTo>
                  <a:pt x="13041" y="235898"/>
                  <a:pt x="9008" y="231836"/>
                  <a:pt x="9008" y="226825"/>
                </a:cubicBezTo>
                <a:lnTo>
                  <a:pt x="9008" y="149705"/>
                </a:lnTo>
                <a:lnTo>
                  <a:pt x="342315" y="149705"/>
                </a:lnTo>
                <a:lnTo>
                  <a:pt x="342315" y="226825"/>
                </a:lnTo>
                <a:cubicBezTo>
                  <a:pt x="342315" y="231836"/>
                  <a:pt x="338282" y="235898"/>
                  <a:pt x="333307" y="235898"/>
                </a:cubicBezTo>
                <a:close/>
              </a:path>
            </a:pathLst>
          </a:custGeom>
          <a:solidFill>
            <a:schemeClr val="bg1">
              <a:lumMod val="65000"/>
            </a:schemeClr>
          </a:solidFill>
          <a:ln w="4465" cap="flat">
            <a:solidFill>
              <a:schemeClr val="bg1">
                <a:lumMod val="65000"/>
              </a:schemeClr>
            </a:solidFill>
            <a:prstDash val="solid"/>
            <a:miter/>
          </a:ln>
        </xdr:spPr>
        <xdr:txBody>
          <a:bodyPr rtlCol="0" anchor="ctr"/>
          <a:lstStyle/>
          <a:p>
            <a:endParaRPr lang="ru-RU"/>
          </a:p>
        </xdr:txBody>
      </xdr:sp>
      <xdr:sp macro="" textlink="">
        <xdr:nvSpPr>
          <xdr:cNvPr id="7217" name="Freeform: Shape 7216">
            <a:extLst>
              <a:ext uri="{FF2B5EF4-FFF2-40B4-BE49-F238E27FC236}">
                <a16:creationId xmlns:a16="http://schemas.microsoft.com/office/drawing/2014/main" id="{00000000-0008-0000-0200-0000311C0000}"/>
              </a:ext>
            </a:extLst>
          </xdr:cNvPr>
          <xdr:cNvSpPr/>
        </xdr:nvSpPr>
        <xdr:spPr>
          <a:xfrm>
            <a:off x="6544670" y="5310462"/>
            <a:ext cx="72066" cy="9073"/>
          </a:xfrm>
          <a:custGeom>
            <a:avLst/>
            <a:gdLst>
              <a:gd name="connsiteX0" fmla="*/ 0 w 72066"/>
              <a:gd name="connsiteY0" fmla="*/ 0 h 9073"/>
              <a:gd name="connsiteX1" fmla="*/ 72066 w 72066"/>
              <a:gd name="connsiteY1" fmla="*/ 0 h 9073"/>
              <a:gd name="connsiteX2" fmla="*/ 72066 w 72066"/>
              <a:gd name="connsiteY2" fmla="*/ 9073 h 9073"/>
              <a:gd name="connsiteX3" fmla="*/ 0 w 72066"/>
              <a:gd name="connsiteY3" fmla="*/ 9073 h 9073"/>
            </a:gdLst>
            <a:ahLst/>
            <a:cxnLst>
              <a:cxn ang="0">
                <a:pos x="connsiteX0" y="connsiteY0"/>
              </a:cxn>
              <a:cxn ang="0">
                <a:pos x="connsiteX1" y="connsiteY1"/>
              </a:cxn>
              <a:cxn ang="0">
                <a:pos x="connsiteX2" y="connsiteY2"/>
              </a:cxn>
              <a:cxn ang="0">
                <a:pos x="connsiteX3" y="connsiteY3"/>
              </a:cxn>
            </a:cxnLst>
            <a:rect l="l" t="t" r="r" b="b"/>
            <a:pathLst>
              <a:path w="72066" h="9073">
                <a:moveTo>
                  <a:pt x="0" y="0"/>
                </a:moveTo>
                <a:lnTo>
                  <a:pt x="72066" y="0"/>
                </a:lnTo>
                <a:lnTo>
                  <a:pt x="72066" y="9073"/>
                </a:lnTo>
                <a:lnTo>
                  <a:pt x="0" y="9073"/>
                </a:lnTo>
                <a:close/>
              </a:path>
            </a:pathLst>
          </a:custGeom>
          <a:solidFill>
            <a:schemeClr val="bg1">
              <a:lumMod val="65000"/>
            </a:schemeClr>
          </a:solidFill>
          <a:ln w="4465" cap="flat">
            <a:solidFill>
              <a:schemeClr val="bg1">
                <a:lumMod val="65000"/>
              </a:schemeClr>
            </a:solidFill>
            <a:prstDash val="solid"/>
            <a:miter/>
          </a:ln>
        </xdr:spPr>
        <xdr:txBody>
          <a:bodyPr rtlCol="0" anchor="ctr"/>
          <a:lstStyle/>
          <a:p>
            <a:endParaRPr lang="ru-RU"/>
          </a:p>
        </xdr:txBody>
      </xdr:sp>
      <xdr:sp macro="" textlink="">
        <xdr:nvSpPr>
          <xdr:cNvPr id="7218" name="Freeform: Shape 7217">
            <a:extLst>
              <a:ext uri="{FF2B5EF4-FFF2-40B4-BE49-F238E27FC236}">
                <a16:creationId xmlns:a16="http://schemas.microsoft.com/office/drawing/2014/main" id="{00000000-0008-0000-0200-0000321C0000}"/>
              </a:ext>
            </a:extLst>
          </xdr:cNvPr>
          <xdr:cNvSpPr/>
        </xdr:nvSpPr>
        <xdr:spPr>
          <a:xfrm>
            <a:off x="6634753" y="5310462"/>
            <a:ext cx="36033" cy="9073"/>
          </a:xfrm>
          <a:custGeom>
            <a:avLst/>
            <a:gdLst>
              <a:gd name="connsiteX0" fmla="*/ 0 w 36033"/>
              <a:gd name="connsiteY0" fmla="*/ 0 h 9073"/>
              <a:gd name="connsiteX1" fmla="*/ 36033 w 36033"/>
              <a:gd name="connsiteY1" fmla="*/ 0 h 9073"/>
              <a:gd name="connsiteX2" fmla="*/ 36033 w 36033"/>
              <a:gd name="connsiteY2" fmla="*/ 9073 h 9073"/>
              <a:gd name="connsiteX3" fmla="*/ 0 w 36033"/>
              <a:gd name="connsiteY3" fmla="*/ 9073 h 9073"/>
            </a:gdLst>
            <a:ahLst/>
            <a:cxnLst>
              <a:cxn ang="0">
                <a:pos x="connsiteX0" y="connsiteY0"/>
              </a:cxn>
              <a:cxn ang="0">
                <a:pos x="connsiteX1" y="connsiteY1"/>
              </a:cxn>
              <a:cxn ang="0">
                <a:pos x="connsiteX2" y="connsiteY2"/>
              </a:cxn>
              <a:cxn ang="0">
                <a:pos x="connsiteX3" y="connsiteY3"/>
              </a:cxn>
            </a:cxnLst>
            <a:rect l="l" t="t" r="r" b="b"/>
            <a:pathLst>
              <a:path w="36033" h="9073">
                <a:moveTo>
                  <a:pt x="0" y="0"/>
                </a:moveTo>
                <a:lnTo>
                  <a:pt x="36033" y="0"/>
                </a:lnTo>
                <a:lnTo>
                  <a:pt x="36033" y="9073"/>
                </a:lnTo>
                <a:lnTo>
                  <a:pt x="0" y="9073"/>
                </a:lnTo>
                <a:close/>
              </a:path>
            </a:pathLst>
          </a:custGeom>
          <a:solidFill>
            <a:schemeClr val="bg1">
              <a:lumMod val="65000"/>
            </a:schemeClr>
          </a:solidFill>
          <a:ln w="4465" cap="flat">
            <a:solidFill>
              <a:schemeClr val="bg1">
                <a:lumMod val="65000"/>
              </a:schemeClr>
            </a:solidFill>
            <a:prstDash val="solid"/>
            <a:miter/>
          </a:ln>
        </xdr:spPr>
        <xdr:txBody>
          <a:bodyPr rtlCol="0" anchor="ctr"/>
          <a:lstStyle/>
          <a:p>
            <a:endParaRPr lang="ru-RU"/>
          </a:p>
        </xdr:txBody>
      </xdr:sp>
    </xdr:grpSp>
    <xdr:clientData/>
  </xdr:twoCellAnchor>
  <xdr:twoCellAnchor>
    <xdr:from>
      <xdr:col>17</xdr:col>
      <xdr:colOff>98614</xdr:colOff>
      <xdr:row>36</xdr:row>
      <xdr:rowOff>89643</xdr:rowOff>
    </xdr:from>
    <xdr:to>
      <xdr:col>19</xdr:col>
      <xdr:colOff>143438</xdr:colOff>
      <xdr:row>38</xdr:row>
      <xdr:rowOff>44820</xdr:rowOff>
    </xdr:to>
    <xdr:sp macro="" textlink="ProcessingM1!A25">
      <xdr:nvSpPr>
        <xdr:cNvPr id="7219" name="TextBox 7218">
          <a:extLst>
            <a:ext uri="{FF2B5EF4-FFF2-40B4-BE49-F238E27FC236}">
              <a16:creationId xmlns:a16="http://schemas.microsoft.com/office/drawing/2014/main" id="{00000000-0008-0000-0200-0000331C0000}"/>
            </a:ext>
          </a:extLst>
        </xdr:cNvPr>
        <xdr:cNvSpPr txBox="1"/>
      </xdr:nvSpPr>
      <xdr:spPr>
        <a:xfrm>
          <a:off x="10461814" y="6673323"/>
          <a:ext cx="1264024" cy="320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469288E-08CA-431D-BF00-FA288BC232B9}" type="TxLink">
            <a:rPr lang="en-US" sz="1400" b="0" i="0" u="none" strike="noStrike">
              <a:solidFill>
                <a:srgbClr val="000000"/>
              </a:solidFill>
              <a:latin typeface="Calibri"/>
              <a:cs typeface="Calibri"/>
            </a:rPr>
            <a:pPr/>
            <a:t>Cash</a:t>
          </a:fld>
          <a:endParaRPr lang="ru-RU" sz="2400" b="0"/>
        </a:p>
      </xdr:txBody>
    </xdr:sp>
    <xdr:clientData/>
  </xdr:twoCellAnchor>
  <xdr:twoCellAnchor>
    <xdr:from>
      <xdr:col>19</xdr:col>
      <xdr:colOff>564776</xdr:colOff>
      <xdr:row>36</xdr:row>
      <xdr:rowOff>89643</xdr:rowOff>
    </xdr:from>
    <xdr:to>
      <xdr:col>22</xdr:col>
      <xdr:colOff>0</xdr:colOff>
      <xdr:row>38</xdr:row>
      <xdr:rowOff>44820</xdr:rowOff>
    </xdr:to>
    <xdr:sp macro="" textlink="ProcessingM1!A26">
      <xdr:nvSpPr>
        <xdr:cNvPr id="7220" name="TextBox 7219">
          <a:extLst>
            <a:ext uri="{FF2B5EF4-FFF2-40B4-BE49-F238E27FC236}">
              <a16:creationId xmlns:a16="http://schemas.microsoft.com/office/drawing/2014/main" id="{00000000-0008-0000-0200-0000341C0000}"/>
            </a:ext>
          </a:extLst>
        </xdr:cNvPr>
        <xdr:cNvSpPr txBox="1"/>
      </xdr:nvSpPr>
      <xdr:spPr>
        <a:xfrm>
          <a:off x="12147176" y="6673323"/>
          <a:ext cx="1264024" cy="320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9D45C50-7D93-4F51-9005-628201126CF5}" type="TxLink">
            <a:rPr lang="en-US" sz="1400" b="0" i="0" u="none" strike="noStrike">
              <a:solidFill>
                <a:srgbClr val="000000"/>
              </a:solidFill>
              <a:latin typeface="Calibri"/>
              <a:ea typeface="+mn-ea"/>
              <a:cs typeface="Calibri"/>
            </a:rPr>
            <a:pPr marL="0" indent="0"/>
            <a:t>Bitcoin</a:t>
          </a:fld>
          <a:endParaRPr lang="ru-RU" sz="1400" b="0" i="0" u="none" strike="noStrike">
            <a:solidFill>
              <a:srgbClr val="000000"/>
            </a:solidFill>
            <a:latin typeface="Calibri"/>
            <a:ea typeface="+mn-ea"/>
            <a:cs typeface="Calibri"/>
          </a:endParaRPr>
        </a:p>
      </xdr:txBody>
    </xdr:sp>
    <xdr:clientData/>
  </xdr:twoCellAnchor>
  <xdr:twoCellAnchor>
    <xdr:from>
      <xdr:col>19</xdr:col>
      <xdr:colOff>564776</xdr:colOff>
      <xdr:row>37</xdr:row>
      <xdr:rowOff>143433</xdr:rowOff>
    </xdr:from>
    <xdr:to>
      <xdr:col>22</xdr:col>
      <xdr:colOff>251012</xdr:colOff>
      <xdr:row>39</xdr:row>
      <xdr:rowOff>98610</xdr:rowOff>
    </xdr:to>
    <xdr:sp macro="" textlink="ProcessingM1!A24">
      <xdr:nvSpPr>
        <xdr:cNvPr id="7221" name="TextBox 7220">
          <a:extLst>
            <a:ext uri="{FF2B5EF4-FFF2-40B4-BE49-F238E27FC236}">
              <a16:creationId xmlns:a16="http://schemas.microsoft.com/office/drawing/2014/main" id="{00000000-0008-0000-0200-0000351C0000}"/>
            </a:ext>
          </a:extLst>
        </xdr:cNvPr>
        <xdr:cNvSpPr txBox="1"/>
      </xdr:nvSpPr>
      <xdr:spPr>
        <a:xfrm>
          <a:off x="12147176" y="6909993"/>
          <a:ext cx="1515036" cy="320937"/>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0" i="0" u="none" strike="noStrike">
              <a:solidFill>
                <a:schemeClr val="bg1">
                  <a:lumMod val="50000"/>
                </a:schemeClr>
              </a:solidFill>
              <a:latin typeface="Calibri"/>
              <a:ea typeface="+mn-ea"/>
              <a:cs typeface="Calibri"/>
            </a:rPr>
            <a:t>16tcPd9XbUaB....kXQd</a:t>
          </a:r>
          <a:endParaRPr lang="ru-RU" sz="1100" b="0" i="0" u="none" strike="noStrike">
            <a:solidFill>
              <a:schemeClr val="bg1">
                <a:lumMod val="50000"/>
              </a:schemeClr>
            </a:solidFill>
            <a:latin typeface="Calibri"/>
            <a:ea typeface="+mn-ea"/>
            <a:cs typeface="Calibri"/>
          </a:endParaRPr>
        </a:p>
      </xdr:txBody>
    </xdr:sp>
    <xdr:clientData/>
  </xdr:twoCellAnchor>
  <xdr:twoCellAnchor>
    <xdr:from>
      <xdr:col>20</xdr:col>
      <xdr:colOff>283096</xdr:colOff>
      <xdr:row>34</xdr:row>
      <xdr:rowOff>149571</xdr:rowOff>
    </xdr:from>
    <xdr:to>
      <xdr:col>21</xdr:col>
      <xdr:colOff>0</xdr:colOff>
      <xdr:row>36</xdr:row>
      <xdr:rowOff>116327</xdr:rowOff>
    </xdr:to>
    <xdr:grpSp>
      <xdr:nvGrpSpPr>
        <xdr:cNvPr id="7222" name="Group 7221">
          <a:extLst>
            <a:ext uri="{FF2B5EF4-FFF2-40B4-BE49-F238E27FC236}">
              <a16:creationId xmlns:a16="http://schemas.microsoft.com/office/drawing/2014/main" id="{00000000-0008-0000-0200-0000361C0000}"/>
            </a:ext>
          </a:extLst>
        </xdr:cNvPr>
        <xdr:cNvGrpSpPr/>
      </xdr:nvGrpSpPr>
      <xdr:grpSpPr>
        <a:xfrm>
          <a:off x="8178263" y="6996988"/>
          <a:ext cx="309570" cy="347756"/>
          <a:chOff x="8382000" y="6302189"/>
          <a:chExt cx="367550" cy="367550"/>
        </a:xfrm>
      </xdr:grpSpPr>
      <xdr:sp macro="" textlink="">
        <xdr:nvSpPr>
          <xdr:cNvPr id="7223" name="Oval 7222">
            <a:extLst>
              <a:ext uri="{FF2B5EF4-FFF2-40B4-BE49-F238E27FC236}">
                <a16:creationId xmlns:a16="http://schemas.microsoft.com/office/drawing/2014/main" id="{00000000-0008-0000-0200-0000371C0000}"/>
              </a:ext>
            </a:extLst>
          </xdr:cNvPr>
          <xdr:cNvSpPr/>
        </xdr:nvSpPr>
        <xdr:spPr>
          <a:xfrm>
            <a:off x="8399927" y="6320116"/>
            <a:ext cx="349623" cy="349623"/>
          </a:xfrm>
          <a:prstGeom prst="ellipse">
            <a:avLst/>
          </a:prstGeom>
          <a:no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7224" name="Oval 7223">
            <a:extLst>
              <a:ext uri="{FF2B5EF4-FFF2-40B4-BE49-F238E27FC236}">
                <a16:creationId xmlns:a16="http://schemas.microsoft.com/office/drawing/2014/main" id="{00000000-0008-0000-0200-0000381C0000}"/>
              </a:ext>
            </a:extLst>
          </xdr:cNvPr>
          <xdr:cNvSpPr/>
        </xdr:nvSpPr>
        <xdr:spPr>
          <a:xfrm>
            <a:off x="8382000" y="6302189"/>
            <a:ext cx="349623" cy="349623"/>
          </a:xfrm>
          <a:prstGeom prst="ellipse">
            <a:avLst/>
          </a:prstGeom>
          <a:solidFill>
            <a:schemeClr val="bg1"/>
          </a:solid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7225" name="Graphic 1090" descr="Bitcoin with solid fill">
            <a:extLst>
              <a:ext uri="{FF2B5EF4-FFF2-40B4-BE49-F238E27FC236}">
                <a16:creationId xmlns:a16="http://schemas.microsoft.com/office/drawing/2014/main" id="{00000000-0008-0000-0200-0000391C0000}"/>
              </a:ext>
            </a:extLst>
          </xdr:cNvPr>
          <xdr:cNvSpPr/>
        </xdr:nvSpPr>
        <xdr:spPr>
          <a:xfrm>
            <a:off x="8504424" y="6378995"/>
            <a:ext cx="122705" cy="196010"/>
          </a:xfrm>
          <a:custGeom>
            <a:avLst/>
            <a:gdLst>
              <a:gd name="connsiteX0" fmla="*/ 381762 w 512798"/>
              <a:gd name="connsiteY0" fmla="*/ 361950 h 819150"/>
              <a:gd name="connsiteX1" fmla="*/ 381029 w 512798"/>
              <a:gd name="connsiteY1" fmla="*/ 132955 h 819150"/>
              <a:gd name="connsiteX2" fmla="*/ 304800 w 512798"/>
              <a:gd name="connsiteY2" fmla="*/ 90392 h 819150"/>
              <a:gd name="connsiteX3" fmla="*/ 304800 w 512798"/>
              <a:gd name="connsiteY3" fmla="*/ 0 h 819150"/>
              <a:gd name="connsiteX4" fmla="*/ 247650 w 512798"/>
              <a:gd name="connsiteY4" fmla="*/ 0 h 819150"/>
              <a:gd name="connsiteX5" fmla="*/ 247650 w 512798"/>
              <a:gd name="connsiteY5" fmla="*/ 85725 h 819150"/>
              <a:gd name="connsiteX6" fmla="*/ 190500 w 512798"/>
              <a:gd name="connsiteY6" fmla="*/ 85725 h 819150"/>
              <a:gd name="connsiteX7" fmla="*/ 190500 w 512798"/>
              <a:gd name="connsiteY7" fmla="*/ 0 h 819150"/>
              <a:gd name="connsiteX8" fmla="*/ 133350 w 512798"/>
              <a:gd name="connsiteY8" fmla="*/ 0 h 819150"/>
              <a:gd name="connsiteX9" fmla="*/ 133350 w 512798"/>
              <a:gd name="connsiteY9" fmla="*/ 85725 h 819150"/>
              <a:gd name="connsiteX10" fmla="*/ 0 w 512798"/>
              <a:gd name="connsiteY10" fmla="*/ 85725 h 819150"/>
              <a:gd name="connsiteX11" fmla="*/ 0 w 512798"/>
              <a:gd name="connsiteY11" fmla="*/ 142875 h 819150"/>
              <a:gd name="connsiteX12" fmla="*/ 57150 w 512798"/>
              <a:gd name="connsiteY12" fmla="*/ 142875 h 819150"/>
              <a:gd name="connsiteX13" fmla="*/ 57150 w 512798"/>
              <a:gd name="connsiteY13" fmla="*/ 676275 h 819150"/>
              <a:gd name="connsiteX14" fmla="*/ 0 w 512798"/>
              <a:gd name="connsiteY14" fmla="*/ 676275 h 819150"/>
              <a:gd name="connsiteX15" fmla="*/ 0 w 512798"/>
              <a:gd name="connsiteY15" fmla="*/ 733425 h 819150"/>
              <a:gd name="connsiteX16" fmla="*/ 133350 w 512798"/>
              <a:gd name="connsiteY16" fmla="*/ 733425 h 819150"/>
              <a:gd name="connsiteX17" fmla="*/ 133350 w 512798"/>
              <a:gd name="connsiteY17" fmla="*/ 819150 h 819150"/>
              <a:gd name="connsiteX18" fmla="*/ 190500 w 512798"/>
              <a:gd name="connsiteY18" fmla="*/ 819150 h 819150"/>
              <a:gd name="connsiteX19" fmla="*/ 190500 w 512798"/>
              <a:gd name="connsiteY19" fmla="*/ 733425 h 819150"/>
              <a:gd name="connsiteX20" fmla="*/ 247650 w 512798"/>
              <a:gd name="connsiteY20" fmla="*/ 733425 h 819150"/>
              <a:gd name="connsiteX21" fmla="*/ 247650 w 512798"/>
              <a:gd name="connsiteY21" fmla="*/ 819150 h 819150"/>
              <a:gd name="connsiteX22" fmla="*/ 304800 w 512798"/>
              <a:gd name="connsiteY22" fmla="*/ 819150 h 819150"/>
              <a:gd name="connsiteX23" fmla="*/ 304800 w 512798"/>
              <a:gd name="connsiteY23" fmla="*/ 733425 h 819150"/>
              <a:gd name="connsiteX24" fmla="*/ 323850 w 512798"/>
              <a:gd name="connsiteY24" fmla="*/ 733425 h 819150"/>
              <a:gd name="connsiteX25" fmla="*/ 512792 w 512798"/>
              <a:gd name="connsiteY25" fmla="*/ 541379 h 819150"/>
              <a:gd name="connsiteX26" fmla="*/ 381762 w 512798"/>
              <a:gd name="connsiteY26" fmla="*/ 361950 h 819150"/>
              <a:gd name="connsiteX27" fmla="*/ 266700 w 512798"/>
              <a:gd name="connsiteY27" fmla="*/ 142875 h 819150"/>
              <a:gd name="connsiteX28" fmla="*/ 371475 w 512798"/>
              <a:gd name="connsiteY28" fmla="*/ 247650 h 819150"/>
              <a:gd name="connsiteX29" fmla="*/ 266700 w 512798"/>
              <a:gd name="connsiteY29" fmla="*/ 352425 h 819150"/>
              <a:gd name="connsiteX30" fmla="*/ 114300 w 512798"/>
              <a:gd name="connsiteY30" fmla="*/ 352425 h 819150"/>
              <a:gd name="connsiteX31" fmla="*/ 114300 w 512798"/>
              <a:gd name="connsiteY31" fmla="*/ 142875 h 819150"/>
              <a:gd name="connsiteX32" fmla="*/ 323850 w 512798"/>
              <a:gd name="connsiteY32" fmla="*/ 676275 h 819150"/>
              <a:gd name="connsiteX33" fmla="*/ 114300 w 512798"/>
              <a:gd name="connsiteY33" fmla="*/ 676275 h 819150"/>
              <a:gd name="connsiteX34" fmla="*/ 114300 w 512798"/>
              <a:gd name="connsiteY34" fmla="*/ 409575 h 819150"/>
              <a:gd name="connsiteX35" fmla="*/ 323850 w 512798"/>
              <a:gd name="connsiteY35" fmla="*/ 409575 h 819150"/>
              <a:gd name="connsiteX36" fmla="*/ 457200 w 512798"/>
              <a:gd name="connsiteY36" fmla="*/ 542925 h 819150"/>
              <a:gd name="connsiteX37" fmla="*/ 323850 w 512798"/>
              <a:gd name="connsiteY37" fmla="*/ 676275 h 8191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Lst>
            <a:rect l="l" t="t" r="r" b="b"/>
            <a:pathLst>
              <a:path w="512798" h="819150">
                <a:moveTo>
                  <a:pt x="381762" y="361950"/>
                </a:moveTo>
                <a:cubicBezTo>
                  <a:pt x="444795" y="298513"/>
                  <a:pt x="444467" y="195987"/>
                  <a:pt x="381029" y="132955"/>
                </a:cubicBezTo>
                <a:cubicBezTo>
                  <a:pt x="359995" y="112055"/>
                  <a:pt x="333627" y="97333"/>
                  <a:pt x="304800" y="90392"/>
                </a:cubicBezTo>
                <a:lnTo>
                  <a:pt x="304800" y="0"/>
                </a:lnTo>
                <a:lnTo>
                  <a:pt x="247650" y="0"/>
                </a:lnTo>
                <a:lnTo>
                  <a:pt x="247650" y="85725"/>
                </a:lnTo>
                <a:lnTo>
                  <a:pt x="190500" y="85725"/>
                </a:lnTo>
                <a:lnTo>
                  <a:pt x="190500" y="0"/>
                </a:lnTo>
                <a:lnTo>
                  <a:pt x="133350" y="0"/>
                </a:lnTo>
                <a:lnTo>
                  <a:pt x="133350" y="85725"/>
                </a:lnTo>
                <a:lnTo>
                  <a:pt x="0" y="85725"/>
                </a:lnTo>
                <a:lnTo>
                  <a:pt x="0" y="142875"/>
                </a:lnTo>
                <a:lnTo>
                  <a:pt x="57150" y="142875"/>
                </a:lnTo>
                <a:lnTo>
                  <a:pt x="57150" y="676275"/>
                </a:lnTo>
                <a:lnTo>
                  <a:pt x="0" y="676275"/>
                </a:lnTo>
                <a:lnTo>
                  <a:pt x="0" y="733425"/>
                </a:lnTo>
                <a:lnTo>
                  <a:pt x="133350" y="733425"/>
                </a:lnTo>
                <a:lnTo>
                  <a:pt x="133350" y="819150"/>
                </a:lnTo>
                <a:lnTo>
                  <a:pt x="190500" y="819150"/>
                </a:lnTo>
                <a:lnTo>
                  <a:pt x="190500" y="733425"/>
                </a:lnTo>
                <a:lnTo>
                  <a:pt x="247650" y="733425"/>
                </a:lnTo>
                <a:lnTo>
                  <a:pt x="247650" y="819150"/>
                </a:lnTo>
                <a:lnTo>
                  <a:pt x="304800" y="819150"/>
                </a:lnTo>
                <a:lnTo>
                  <a:pt x="304800" y="733425"/>
                </a:lnTo>
                <a:lnTo>
                  <a:pt x="323850" y="733425"/>
                </a:lnTo>
                <a:cubicBezTo>
                  <a:pt x="429057" y="732568"/>
                  <a:pt x="513649" y="646586"/>
                  <a:pt x="512792" y="541379"/>
                </a:cubicBezTo>
                <a:cubicBezTo>
                  <a:pt x="512125" y="459655"/>
                  <a:pt x="459405" y="387461"/>
                  <a:pt x="381762" y="361950"/>
                </a:cubicBezTo>
                <a:close/>
                <a:moveTo>
                  <a:pt x="266700" y="142875"/>
                </a:moveTo>
                <a:cubicBezTo>
                  <a:pt x="324565" y="142875"/>
                  <a:pt x="371475" y="189785"/>
                  <a:pt x="371475" y="247650"/>
                </a:cubicBezTo>
                <a:cubicBezTo>
                  <a:pt x="371475" y="305515"/>
                  <a:pt x="324565" y="352425"/>
                  <a:pt x="266700" y="352425"/>
                </a:cubicBezTo>
                <a:lnTo>
                  <a:pt x="114300" y="352425"/>
                </a:lnTo>
                <a:lnTo>
                  <a:pt x="114300" y="142875"/>
                </a:lnTo>
                <a:close/>
                <a:moveTo>
                  <a:pt x="323850" y="676275"/>
                </a:moveTo>
                <a:lnTo>
                  <a:pt x="114300" y="676275"/>
                </a:lnTo>
                <a:lnTo>
                  <a:pt x="114300" y="409575"/>
                </a:lnTo>
                <a:lnTo>
                  <a:pt x="323850" y="409575"/>
                </a:lnTo>
                <a:cubicBezTo>
                  <a:pt x="397497" y="409575"/>
                  <a:pt x="457200" y="469278"/>
                  <a:pt x="457200" y="542925"/>
                </a:cubicBezTo>
                <a:cubicBezTo>
                  <a:pt x="457200" y="616572"/>
                  <a:pt x="397497" y="676275"/>
                  <a:pt x="323850" y="676275"/>
                </a:cubicBezTo>
                <a:close/>
              </a:path>
            </a:pathLst>
          </a:custGeom>
          <a:solidFill>
            <a:srgbClr val="000000"/>
          </a:solidFill>
          <a:ln w="9525" cap="flat">
            <a:solidFill>
              <a:schemeClr val="bg1">
                <a:lumMod val="75000"/>
              </a:schemeClr>
            </a:solidFill>
            <a:prstDash val="solid"/>
            <a:miter/>
          </a:ln>
        </xdr:spPr>
        <xdr:txBody>
          <a:bodyPr rtlCol="0" anchor="ctr"/>
          <a:lstStyle/>
          <a:p>
            <a:endParaRPr lang="ru-RU"/>
          </a:p>
        </xdr:txBody>
      </xdr:sp>
    </xdr:grpSp>
    <xdr:clientData/>
  </xdr:twoCellAnchor>
  <xdr:twoCellAnchor>
    <xdr:from>
      <xdr:col>14</xdr:col>
      <xdr:colOff>104274</xdr:colOff>
      <xdr:row>0</xdr:row>
      <xdr:rowOff>96252</xdr:rowOff>
    </xdr:from>
    <xdr:to>
      <xdr:col>25</xdr:col>
      <xdr:colOff>288759</xdr:colOff>
      <xdr:row>1</xdr:row>
      <xdr:rowOff>152399</xdr:rowOff>
    </xdr:to>
    <xdr:sp macro="" textlink="">
      <xdr:nvSpPr>
        <xdr:cNvPr id="7226" name="TextBox 7225">
          <a:extLst>
            <a:ext uri="{FF2B5EF4-FFF2-40B4-BE49-F238E27FC236}">
              <a16:creationId xmlns:a16="http://schemas.microsoft.com/office/drawing/2014/main" id="{00000000-0008-0000-0200-00003A1C0000}"/>
            </a:ext>
          </a:extLst>
        </xdr:cNvPr>
        <xdr:cNvSpPr txBox="1"/>
      </xdr:nvSpPr>
      <xdr:spPr>
        <a:xfrm>
          <a:off x="8638674" y="96252"/>
          <a:ext cx="6890085" cy="239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0" i="0">
              <a:solidFill>
                <a:srgbClr val="C00000"/>
              </a:solidFill>
            </a:rPr>
            <a:t>Sales Calendar Dashboard Excel</a:t>
          </a:r>
          <a:endParaRPr lang="ru-RU" sz="4000" b="0" i="0">
            <a:solidFill>
              <a:srgbClr val="C00000"/>
            </a:solidFill>
          </a:endParaRPr>
        </a:p>
      </xdr:txBody>
    </xdr:sp>
    <xdr:clientData/>
  </xdr:twoCellAnchor>
  <xdr:twoCellAnchor>
    <xdr:from>
      <xdr:col>17</xdr:col>
      <xdr:colOff>272714</xdr:colOff>
      <xdr:row>13</xdr:row>
      <xdr:rowOff>104276</xdr:rowOff>
    </xdr:from>
    <xdr:to>
      <xdr:col>19</xdr:col>
      <xdr:colOff>593557</xdr:colOff>
      <xdr:row>15</xdr:row>
      <xdr:rowOff>16042</xdr:rowOff>
    </xdr:to>
    <xdr:sp macro="" textlink="ProcessingM1!K35">
      <xdr:nvSpPr>
        <xdr:cNvPr id="7227" name="TextBox 7226">
          <a:extLst>
            <a:ext uri="{FF2B5EF4-FFF2-40B4-BE49-F238E27FC236}">
              <a16:creationId xmlns:a16="http://schemas.microsoft.com/office/drawing/2014/main" id="{00000000-0008-0000-0200-00003B1C0000}"/>
            </a:ext>
          </a:extLst>
        </xdr:cNvPr>
        <xdr:cNvSpPr txBox="1"/>
      </xdr:nvSpPr>
      <xdr:spPr>
        <a:xfrm rot="5400000">
          <a:off x="11267173" y="1850457"/>
          <a:ext cx="277526" cy="1540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0548372-E7F9-4EEA-A859-7093716655CF}" type="TxLink">
            <a:rPr lang="en-US" sz="19000" b="0" i="0" u="none" strike="noStrike">
              <a:solidFill>
                <a:schemeClr val="bg1"/>
              </a:solidFill>
              <a:latin typeface="Calibri"/>
              <a:cs typeface="Calibri"/>
            </a:rPr>
            <a:pPr algn="ctr"/>
            <a:t> </a:t>
          </a:fld>
          <a:endParaRPr lang="ru-RU" sz="19000">
            <a:solidFill>
              <a:schemeClr val="bg1"/>
            </a:solidFill>
          </a:endParaRPr>
        </a:p>
      </xdr:txBody>
    </xdr:sp>
    <xdr:clientData/>
  </xdr:twoCellAnchor>
  <xdr:twoCellAnchor>
    <xdr:from>
      <xdr:col>19</xdr:col>
      <xdr:colOff>304798</xdr:colOff>
      <xdr:row>13</xdr:row>
      <xdr:rowOff>104276</xdr:rowOff>
    </xdr:from>
    <xdr:to>
      <xdr:col>22</xdr:col>
      <xdr:colOff>16041</xdr:colOff>
      <xdr:row>15</xdr:row>
      <xdr:rowOff>16042</xdr:rowOff>
    </xdr:to>
    <xdr:sp macro="" textlink="ProcessingM1!K35">
      <xdr:nvSpPr>
        <xdr:cNvPr id="7228" name="TextBox 7227">
          <a:extLst>
            <a:ext uri="{FF2B5EF4-FFF2-40B4-BE49-F238E27FC236}">
              <a16:creationId xmlns:a16="http://schemas.microsoft.com/office/drawing/2014/main" id="{00000000-0008-0000-0200-00003C1C0000}"/>
            </a:ext>
          </a:extLst>
        </xdr:cNvPr>
        <xdr:cNvSpPr txBox="1"/>
      </xdr:nvSpPr>
      <xdr:spPr>
        <a:xfrm rot="5400000">
          <a:off x="12518457" y="1850457"/>
          <a:ext cx="277526" cy="1540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7EC8CB-2D35-4163-BEE1-9813E9E52F2F}" type="TxLink">
            <a:rPr lang="en-US" sz="19000" b="0" i="0" u="none" strike="noStrike">
              <a:solidFill>
                <a:schemeClr val="bg1"/>
              </a:solidFill>
              <a:latin typeface="Calibri"/>
              <a:ea typeface="+mn-ea"/>
              <a:cs typeface="Calibri"/>
            </a:rPr>
            <a:pPr marL="0" indent="0" algn="ctr"/>
            <a:t> </a:t>
          </a:fld>
          <a:endParaRPr lang="ru-RU" sz="19000" b="0" i="0" u="none" strike="noStrike">
            <a:solidFill>
              <a:schemeClr val="bg1"/>
            </a:solidFill>
            <a:latin typeface="Calibri"/>
            <a:ea typeface="+mn-ea"/>
            <a:cs typeface="Calibri"/>
          </a:endParaRPr>
        </a:p>
      </xdr:txBody>
    </xdr:sp>
    <xdr:clientData/>
  </xdr:twoCellAnchor>
  <xdr:twoCellAnchor>
    <xdr:from>
      <xdr:col>28</xdr:col>
      <xdr:colOff>284046</xdr:colOff>
      <xdr:row>21</xdr:row>
      <xdr:rowOff>54729</xdr:rowOff>
    </xdr:from>
    <xdr:to>
      <xdr:col>30</xdr:col>
      <xdr:colOff>476046</xdr:colOff>
      <xdr:row>22</xdr:row>
      <xdr:rowOff>136990</xdr:rowOff>
    </xdr:to>
    <xdr:sp macro="" textlink="ProcessingM1!E42">
      <xdr:nvSpPr>
        <xdr:cNvPr id="7229" name="TextBox 7228">
          <a:extLst>
            <a:ext uri="{FF2B5EF4-FFF2-40B4-BE49-F238E27FC236}">
              <a16:creationId xmlns:a16="http://schemas.microsoft.com/office/drawing/2014/main" id="{00000000-0008-0000-0200-00003D1C0000}"/>
            </a:ext>
          </a:extLst>
        </xdr:cNvPr>
        <xdr:cNvSpPr txBox="1"/>
      </xdr:nvSpPr>
      <xdr:spPr>
        <a:xfrm>
          <a:off x="17352846" y="3895209"/>
          <a:ext cx="1411200" cy="2651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81B82B2-F3BA-4F81-8FEB-D2FA4F068FF2}" type="TxLink">
            <a:rPr lang="en-US" sz="1100" b="0" i="0" u="none" strike="noStrike">
              <a:solidFill>
                <a:srgbClr val="000000"/>
              </a:solidFill>
              <a:latin typeface="Calibri"/>
              <a:ea typeface="+mn-ea"/>
              <a:cs typeface="Calibri"/>
            </a:rPr>
            <a:pPr marL="0" indent="0" algn="ctr"/>
            <a:t>SEATTLE</a:t>
          </a:fld>
          <a:endParaRPr lang="ru-RU" sz="1100" b="0" i="0" u="none" strike="noStrike">
            <a:solidFill>
              <a:srgbClr val="000000"/>
            </a:solidFill>
            <a:latin typeface="Calibri"/>
            <a:ea typeface="+mn-ea"/>
            <a:cs typeface="Calibri"/>
          </a:endParaRPr>
        </a:p>
      </xdr:txBody>
    </xdr:sp>
    <xdr:clientData/>
  </xdr:twoCellAnchor>
  <xdr:twoCellAnchor>
    <xdr:from>
      <xdr:col>28</xdr:col>
      <xdr:colOff>409209</xdr:colOff>
      <xdr:row>22</xdr:row>
      <xdr:rowOff>61396</xdr:rowOff>
    </xdr:from>
    <xdr:to>
      <xdr:col>30</xdr:col>
      <xdr:colOff>249472</xdr:colOff>
      <xdr:row>24</xdr:row>
      <xdr:rowOff>82969</xdr:rowOff>
    </xdr:to>
    <xdr:sp macro="" textlink="ProcessingM1!G42">
      <xdr:nvSpPr>
        <xdr:cNvPr id="7230" name="TextBox 7229">
          <a:extLst>
            <a:ext uri="{FF2B5EF4-FFF2-40B4-BE49-F238E27FC236}">
              <a16:creationId xmlns:a16="http://schemas.microsoft.com/office/drawing/2014/main" id="{00000000-0008-0000-0200-00003E1C0000}"/>
            </a:ext>
          </a:extLst>
        </xdr:cNvPr>
        <xdr:cNvSpPr txBox="1"/>
      </xdr:nvSpPr>
      <xdr:spPr>
        <a:xfrm>
          <a:off x="17478009" y="4084756"/>
          <a:ext cx="1059463" cy="387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A873F56-0149-4D47-8D52-19EA4F7B79D6}" type="TxLink">
            <a:rPr lang="en-US" sz="1800" b="0" i="0" u="none" strike="noStrike">
              <a:solidFill>
                <a:srgbClr val="BF881B"/>
              </a:solidFill>
              <a:latin typeface="Calibri"/>
              <a:cs typeface="Calibri"/>
            </a:rPr>
            <a:pPr algn="ctr"/>
            <a:t> $524 </a:t>
          </a:fld>
          <a:endParaRPr lang="ru-RU" sz="1800" b="0">
            <a:solidFill>
              <a:srgbClr val="BF881B"/>
            </a:solidFill>
          </a:endParaRPr>
        </a:p>
      </xdr:txBody>
    </xdr:sp>
    <xdr:clientData/>
  </xdr:twoCellAnchor>
  <xdr:twoCellAnchor>
    <xdr:from>
      <xdr:col>23</xdr:col>
      <xdr:colOff>121260</xdr:colOff>
      <xdr:row>20</xdr:row>
      <xdr:rowOff>22645</xdr:rowOff>
    </xdr:from>
    <xdr:to>
      <xdr:col>25</xdr:col>
      <xdr:colOff>67469</xdr:colOff>
      <xdr:row>21</xdr:row>
      <xdr:rowOff>104906</xdr:rowOff>
    </xdr:to>
    <xdr:sp macro="" textlink="ProcessingM1!D39">
      <xdr:nvSpPr>
        <xdr:cNvPr id="7231" name="TextBox 7230">
          <a:extLst>
            <a:ext uri="{FF2B5EF4-FFF2-40B4-BE49-F238E27FC236}">
              <a16:creationId xmlns:a16="http://schemas.microsoft.com/office/drawing/2014/main" id="{00000000-0008-0000-0200-00003F1C0000}"/>
            </a:ext>
          </a:extLst>
        </xdr:cNvPr>
        <xdr:cNvSpPr txBox="1"/>
      </xdr:nvSpPr>
      <xdr:spPr>
        <a:xfrm>
          <a:off x="14142060" y="3680245"/>
          <a:ext cx="1165409" cy="2651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F2755E3-7593-42CE-B666-B801CEAA0DA2}" type="TxLink">
            <a:rPr lang="en-US" sz="1100" b="1" i="0" u="none" strike="noStrike">
              <a:solidFill>
                <a:srgbClr val="000000"/>
              </a:solidFill>
              <a:latin typeface="Calibri"/>
              <a:cs typeface="Calibri"/>
            </a:rPr>
            <a:pPr algn="ctr"/>
            <a:t>Credit Card</a:t>
          </a:fld>
          <a:endParaRPr lang="ru-RU" sz="1800" b="0"/>
        </a:p>
      </xdr:txBody>
    </xdr:sp>
    <xdr:clientData/>
  </xdr:twoCellAnchor>
  <xdr:twoCellAnchor>
    <xdr:from>
      <xdr:col>25</xdr:col>
      <xdr:colOff>4406</xdr:colOff>
      <xdr:row>20</xdr:row>
      <xdr:rowOff>22645</xdr:rowOff>
    </xdr:from>
    <xdr:to>
      <xdr:col>26</xdr:col>
      <xdr:colOff>560215</xdr:colOff>
      <xdr:row>21</xdr:row>
      <xdr:rowOff>104906</xdr:rowOff>
    </xdr:to>
    <xdr:sp macro="" textlink="ProcessingM1!D40">
      <xdr:nvSpPr>
        <xdr:cNvPr id="7232" name="TextBox 7231">
          <a:extLst>
            <a:ext uri="{FF2B5EF4-FFF2-40B4-BE49-F238E27FC236}">
              <a16:creationId xmlns:a16="http://schemas.microsoft.com/office/drawing/2014/main" id="{00000000-0008-0000-0200-0000401C0000}"/>
            </a:ext>
          </a:extLst>
        </xdr:cNvPr>
        <xdr:cNvSpPr txBox="1"/>
      </xdr:nvSpPr>
      <xdr:spPr>
        <a:xfrm>
          <a:off x="15244406" y="3680245"/>
          <a:ext cx="1165409" cy="2651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78AAA16-A0C8-4DDF-9FE2-D7B3A1EEA3C9}" type="TxLink">
            <a:rPr lang="en-US" sz="1100" b="1" i="0" u="none" strike="noStrike">
              <a:solidFill>
                <a:srgbClr val="000000"/>
              </a:solidFill>
              <a:latin typeface="Calibri"/>
              <a:cs typeface="Calibri"/>
            </a:rPr>
            <a:pPr algn="ctr"/>
            <a:t>Bank Account</a:t>
          </a:fld>
          <a:endParaRPr lang="ru-RU" sz="1800" b="0"/>
        </a:p>
      </xdr:txBody>
    </xdr:sp>
    <xdr:clientData/>
  </xdr:twoCellAnchor>
  <xdr:twoCellAnchor>
    <xdr:from>
      <xdr:col>26</xdr:col>
      <xdr:colOff>497152</xdr:colOff>
      <xdr:row>20</xdr:row>
      <xdr:rowOff>22645</xdr:rowOff>
    </xdr:from>
    <xdr:to>
      <xdr:col>28</xdr:col>
      <xdr:colOff>443361</xdr:colOff>
      <xdr:row>21</xdr:row>
      <xdr:rowOff>104906</xdr:rowOff>
    </xdr:to>
    <xdr:sp macro="" textlink="ProcessingM1!D41">
      <xdr:nvSpPr>
        <xdr:cNvPr id="7233" name="TextBox 7232">
          <a:extLst>
            <a:ext uri="{FF2B5EF4-FFF2-40B4-BE49-F238E27FC236}">
              <a16:creationId xmlns:a16="http://schemas.microsoft.com/office/drawing/2014/main" id="{00000000-0008-0000-0200-0000411C0000}"/>
            </a:ext>
          </a:extLst>
        </xdr:cNvPr>
        <xdr:cNvSpPr txBox="1"/>
      </xdr:nvSpPr>
      <xdr:spPr>
        <a:xfrm>
          <a:off x="16346752" y="3680245"/>
          <a:ext cx="1165409" cy="2651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116A90A-F2A8-4745-9613-410D65233FC3}" type="TxLink">
            <a:rPr lang="en-US" sz="1100" b="1" i="0" u="none" strike="noStrike">
              <a:solidFill>
                <a:srgbClr val="000000"/>
              </a:solidFill>
              <a:latin typeface="Calibri"/>
              <a:cs typeface="Calibri"/>
            </a:rPr>
            <a:pPr algn="ctr"/>
            <a:t>Cash</a:t>
          </a:fld>
          <a:endParaRPr lang="ru-RU" sz="1800" b="0"/>
        </a:p>
      </xdr:txBody>
    </xdr:sp>
    <xdr:clientData/>
  </xdr:twoCellAnchor>
  <xdr:twoCellAnchor>
    <xdr:from>
      <xdr:col>28</xdr:col>
      <xdr:colOff>380299</xdr:colOff>
      <xdr:row>20</xdr:row>
      <xdr:rowOff>22645</xdr:rowOff>
    </xdr:from>
    <xdr:to>
      <xdr:col>30</xdr:col>
      <xdr:colOff>326508</xdr:colOff>
      <xdr:row>21</xdr:row>
      <xdr:rowOff>104906</xdr:rowOff>
    </xdr:to>
    <xdr:sp macro="" textlink="ProcessingM1!D42">
      <xdr:nvSpPr>
        <xdr:cNvPr id="7234" name="TextBox 7233">
          <a:extLst>
            <a:ext uri="{FF2B5EF4-FFF2-40B4-BE49-F238E27FC236}">
              <a16:creationId xmlns:a16="http://schemas.microsoft.com/office/drawing/2014/main" id="{00000000-0008-0000-0200-0000421C0000}"/>
            </a:ext>
          </a:extLst>
        </xdr:cNvPr>
        <xdr:cNvSpPr txBox="1"/>
      </xdr:nvSpPr>
      <xdr:spPr>
        <a:xfrm>
          <a:off x="17449099" y="3680245"/>
          <a:ext cx="1165409" cy="2651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9E307EC-2533-42DB-B1D4-9903D7BB03FB}" type="TxLink">
            <a:rPr lang="en-US" sz="1100" b="1" i="0" u="none" strike="noStrike">
              <a:solidFill>
                <a:srgbClr val="000000"/>
              </a:solidFill>
              <a:latin typeface="Calibri"/>
              <a:ea typeface="+mn-ea"/>
              <a:cs typeface="Calibri"/>
            </a:rPr>
            <a:pPr marL="0" indent="0" algn="ctr"/>
            <a:t>Bitcoin</a:t>
          </a:fld>
          <a:endParaRPr lang="ru-RU" sz="1200" b="0" i="0" u="none" strike="noStrike">
            <a:solidFill>
              <a:srgbClr val="000000"/>
            </a:solidFill>
            <a:latin typeface="Calibri"/>
            <a:ea typeface="+mn-ea"/>
            <a:cs typeface="Calibri"/>
          </a:endParaRPr>
        </a:p>
      </xdr:txBody>
    </xdr:sp>
    <xdr:clientData/>
  </xdr:twoCellAnchor>
  <xdr:twoCellAnchor editAs="oneCell">
    <xdr:from>
      <xdr:col>9</xdr:col>
      <xdr:colOff>200401</xdr:colOff>
      <xdr:row>15</xdr:row>
      <xdr:rowOff>7152</xdr:rowOff>
    </xdr:from>
    <xdr:to>
      <xdr:col>10</xdr:col>
      <xdr:colOff>175201</xdr:colOff>
      <xdr:row>17</xdr:row>
      <xdr:rowOff>70184</xdr:rowOff>
    </xdr:to>
    <xdr:pic>
      <xdr:nvPicPr>
        <xdr:cNvPr id="7235" name="Picture 7234">
          <a:extLst>
            <a:ext uri="{FF2B5EF4-FFF2-40B4-BE49-F238E27FC236}">
              <a16:creationId xmlns:a16="http://schemas.microsoft.com/office/drawing/2014/main" id="{00000000-0008-0000-0200-0000431C0000}"/>
            </a:ext>
          </a:extLst>
        </xdr:cNvPr>
        <xdr:cNvPicPr>
          <a:picLocks noChangeAspect="1"/>
        </xdr:cNvPicPr>
      </xdr:nvPicPr>
      <xdr:blipFill>
        <a:blip xmlns:r="http://schemas.openxmlformats.org/officeDocument/2006/relationships" r:embed="rId14"/>
        <a:stretch>
          <a:fillRect/>
        </a:stretch>
      </xdr:blipFill>
      <xdr:spPr>
        <a:xfrm>
          <a:off x="2125454" y="3191510"/>
          <a:ext cx="432000" cy="432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1</xdr:colOff>
      <xdr:row>3</xdr:row>
      <xdr:rowOff>240633</xdr:rowOff>
    </xdr:from>
    <xdr:to>
      <xdr:col>11</xdr:col>
      <xdr:colOff>717</xdr:colOff>
      <xdr:row>5</xdr:row>
      <xdr:rowOff>22460</xdr:rowOff>
    </xdr:to>
    <xdr:sp macro="" textlink="">
      <xdr:nvSpPr>
        <xdr:cNvPr id="4" name="Freeform: Shape 3">
          <a:extLst>
            <a:ext uri="{FF2B5EF4-FFF2-40B4-BE49-F238E27FC236}">
              <a16:creationId xmlns:a16="http://schemas.microsoft.com/office/drawing/2014/main" id="{00000000-0008-0000-0300-000004000000}"/>
            </a:ext>
          </a:extLst>
        </xdr:cNvPr>
        <xdr:cNvSpPr/>
      </xdr:nvSpPr>
      <xdr:spPr>
        <a:xfrm>
          <a:off x="368969" y="1155033"/>
          <a:ext cx="2294737" cy="214964"/>
        </a:xfrm>
        <a:custGeom>
          <a:avLst/>
          <a:gdLst>
            <a:gd name="connsiteX0" fmla="*/ 116837 w 2966720"/>
            <a:gd name="connsiteY0" fmla="*/ 0 h 325120"/>
            <a:gd name="connsiteX1" fmla="*/ 2849883 w 2966720"/>
            <a:gd name="connsiteY1" fmla="*/ 0 h 325120"/>
            <a:gd name="connsiteX2" fmla="*/ 2966720 w 2966720"/>
            <a:gd name="connsiteY2" fmla="*/ 116837 h 325120"/>
            <a:gd name="connsiteX3" fmla="*/ 2966720 w 2966720"/>
            <a:gd name="connsiteY3" fmla="*/ 325120 h 325120"/>
            <a:gd name="connsiteX4" fmla="*/ 0 w 2966720"/>
            <a:gd name="connsiteY4" fmla="*/ 325120 h 325120"/>
            <a:gd name="connsiteX5" fmla="*/ 0 w 2966720"/>
            <a:gd name="connsiteY5" fmla="*/ 116837 h 325120"/>
            <a:gd name="connsiteX6" fmla="*/ 116837 w 2966720"/>
            <a:gd name="connsiteY6" fmla="*/ 0 h 3251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966720" h="325120">
              <a:moveTo>
                <a:pt x="116837" y="0"/>
              </a:moveTo>
              <a:lnTo>
                <a:pt x="2849883" y="0"/>
              </a:lnTo>
              <a:cubicBezTo>
                <a:pt x="2914410" y="0"/>
                <a:pt x="2966720" y="52310"/>
                <a:pt x="2966720" y="116837"/>
              </a:cubicBezTo>
              <a:lnTo>
                <a:pt x="2966720" y="325120"/>
              </a:lnTo>
              <a:lnTo>
                <a:pt x="0" y="325120"/>
              </a:lnTo>
              <a:lnTo>
                <a:pt x="0" y="116837"/>
              </a:lnTo>
              <a:cubicBezTo>
                <a:pt x="0" y="52310"/>
                <a:pt x="52310" y="0"/>
                <a:pt x="116837" y="0"/>
              </a:cubicBezTo>
              <a:close/>
            </a:path>
          </a:pathLst>
        </a:custGeom>
        <a:solidFill>
          <a:srgbClr val="DD222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xdr:col>
      <xdr:colOff>1</xdr:colOff>
      <xdr:row>12</xdr:row>
      <xdr:rowOff>46464</xdr:rowOff>
    </xdr:from>
    <xdr:to>
      <xdr:col>11</xdr:col>
      <xdr:colOff>717</xdr:colOff>
      <xdr:row>14</xdr:row>
      <xdr:rowOff>2026</xdr:rowOff>
    </xdr:to>
    <xdr:sp macro="" textlink="">
      <xdr:nvSpPr>
        <xdr:cNvPr id="5" name="Freeform: Shape 4">
          <a:extLst>
            <a:ext uri="{FF2B5EF4-FFF2-40B4-BE49-F238E27FC236}">
              <a16:creationId xmlns:a16="http://schemas.microsoft.com/office/drawing/2014/main" id="{00000000-0008-0000-0300-000005000000}"/>
            </a:ext>
          </a:extLst>
        </xdr:cNvPr>
        <xdr:cNvSpPr/>
      </xdr:nvSpPr>
      <xdr:spPr>
        <a:xfrm rot="10800000">
          <a:off x="365761" y="2378184"/>
          <a:ext cx="2275062" cy="249156"/>
        </a:xfrm>
        <a:custGeom>
          <a:avLst/>
          <a:gdLst>
            <a:gd name="connsiteX0" fmla="*/ 116837 w 2966720"/>
            <a:gd name="connsiteY0" fmla="*/ 0 h 325120"/>
            <a:gd name="connsiteX1" fmla="*/ 2849883 w 2966720"/>
            <a:gd name="connsiteY1" fmla="*/ 0 h 325120"/>
            <a:gd name="connsiteX2" fmla="*/ 2966720 w 2966720"/>
            <a:gd name="connsiteY2" fmla="*/ 116837 h 325120"/>
            <a:gd name="connsiteX3" fmla="*/ 2966720 w 2966720"/>
            <a:gd name="connsiteY3" fmla="*/ 325120 h 325120"/>
            <a:gd name="connsiteX4" fmla="*/ 0 w 2966720"/>
            <a:gd name="connsiteY4" fmla="*/ 325120 h 325120"/>
            <a:gd name="connsiteX5" fmla="*/ 0 w 2966720"/>
            <a:gd name="connsiteY5" fmla="*/ 116837 h 325120"/>
            <a:gd name="connsiteX6" fmla="*/ 116837 w 2966720"/>
            <a:gd name="connsiteY6" fmla="*/ 0 h 3251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966720" h="325120">
              <a:moveTo>
                <a:pt x="116837" y="0"/>
              </a:moveTo>
              <a:lnTo>
                <a:pt x="2849883" y="0"/>
              </a:lnTo>
              <a:cubicBezTo>
                <a:pt x="2914410" y="0"/>
                <a:pt x="2966720" y="52310"/>
                <a:pt x="2966720" y="116837"/>
              </a:cubicBezTo>
              <a:lnTo>
                <a:pt x="2966720" y="325120"/>
              </a:lnTo>
              <a:lnTo>
                <a:pt x="0" y="325120"/>
              </a:lnTo>
              <a:lnTo>
                <a:pt x="0" y="116837"/>
              </a:lnTo>
              <a:cubicBezTo>
                <a:pt x="0" y="52310"/>
                <a:pt x="52310" y="0"/>
                <a:pt x="116837" y="0"/>
              </a:cubicBezTo>
              <a:close/>
            </a:path>
          </a:pathLst>
        </a:custGeom>
        <a:solidFill>
          <a:srgbClr val="DD222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xdr:col>
      <xdr:colOff>1</xdr:colOff>
      <xdr:row>9</xdr:row>
      <xdr:rowOff>16044</xdr:rowOff>
    </xdr:from>
    <xdr:to>
      <xdr:col>11</xdr:col>
      <xdr:colOff>717</xdr:colOff>
      <xdr:row>10</xdr:row>
      <xdr:rowOff>46524</xdr:rowOff>
    </xdr:to>
    <xdr:sp macro="" textlink="">
      <xdr:nvSpPr>
        <xdr:cNvPr id="1049" name="Freeform: Shape 1048">
          <a:extLst>
            <a:ext uri="{FF2B5EF4-FFF2-40B4-BE49-F238E27FC236}">
              <a16:creationId xmlns:a16="http://schemas.microsoft.com/office/drawing/2014/main" id="{00000000-0008-0000-0300-000019040000}"/>
            </a:ext>
          </a:extLst>
        </xdr:cNvPr>
        <xdr:cNvSpPr/>
      </xdr:nvSpPr>
      <xdr:spPr>
        <a:xfrm>
          <a:off x="368969" y="2165686"/>
          <a:ext cx="2294737" cy="214964"/>
        </a:xfrm>
        <a:custGeom>
          <a:avLst/>
          <a:gdLst>
            <a:gd name="connsiteX0" fmla="*/ 116837 w 2966720"/>
            <a:gd name="connsiteY0" fmla="*/ 0 h 325120"/>
            <a:gd name="connsiteX1" fmla="*/ 2849883 w 2966720"/>
            <a:gd name="connsiteY1" fmla="*/ 0 h 325120"/>
            <a:gd name="connsiteX2" fmla="*/ 2966720 w 2966720"/>
            <a:gd name="connsiteY2" fmla="*/ 116837 h 325120"/>
            <a:gd name="connsiteX3" fmla="*/ 2966720 w 2966720"/>
            <a:gd name="connsiteY3" fmla="*/ 325120 h 325120"/>
            <a:gd name="connsiteX4" fmla="*/ 0 w 2966720"/>
            <a:gd name="connsiteY4" fmla="*/ 325120 h 325120"/>
            <a:gd name="connsiteX5" fmla="*/ 0 w 2966720"/>
            <a:gd name="connsiteY5" fmla="*/ 116837 h 325120"/>
            <a:gd name="connsiteX6" fmla="*/ 116837 w 2966720"/>
            <a:gd name="connsiteY6" fmla="*/ 0 h 3251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966720" h="325120">
              <a:moveTo>
                <a:pt x="116837" y="0"/>
              </a:moveTo>
              <a:lnTo>
                <a:pt x="2849883" y="0"/>
              </a:lnTo>
              <a:cubicBezTo>
                <a:pt x="2914410" y="0"/>
                <a:pt x="2966720" y="52310"/>
                <a:pt x="2966720" y="116837"/>
              </a:cubicBezTo>
              <a:lnTo>
                <a:pt x="2966720" y="325120"/>
              </a:lnTo>
              <a:lnTo>
                <a:pt x="0" y="325120"/>
              </a:lnTo>
              <a:lnTo>
                <a:pt x="0" y="116837"/>
              </a:lnTo>
              <a:cubicBezTo>
                <a:pt x="0" y="52310"/>
                <a:pt x="52310" y="0"/>
                <a:pt x="116837" y="0"/>
              </a:cubicBezTo>
              <a:close/>
            </a:path>
          </a:pathLst>
        </a:custGeom>
        <a:solidFill>
          <a:srgbClr val="DD222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xdr:col>
      <xdr:colOff>182880</xdr:colOff>
      <xdr:row>9</xdr:row>
      <xdr:rowOff>166551</xdr:rowOff>
    </xdr:from>
    <xdr:to>
      <xdr:col>10</xdr:col>
      <xdr:colOff>0</xdr:colOff>
      <xdr:row>11</xdr:row>
      <xdr:rowOff>71845</xdr:rowOff>
    </xdr:to>
    <xdr:sp macro="" textlink="Passwords!A4">
      <xdr:nvSpPr>
        <xdr:cNvPr id="6" name="Rectangle: Rounded Corners 5">
          <a:hlinkClick xmlns:r="http://schemas.openxmlformats.org/officeDocument/2006/relationships" r:id="rId1"/>
          <a:extLst>
            <a:ext uri="{FF2B5EF4-FFF2-40B4-BE49-F238E27FC236}">
              <a16:creationId xmlns:a16="http://schemas.microsoft.com/office/drawing/2014/main" id="{00000000-0008-0000-0300-000006000000}"/>
            </a:ext>
          </a:extLst>
        </xdr:cNvPr>
        <xdr:cNvSpPr/>
      </xdr:nvSpPr>
      <xdr:spPr>
        <a:xfrm>
          <a:off x="548640" y="1949631"/>
          <a:ext cx="1813560" cy="271054"/>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3E2C0DD0-7417-4536-BD24-41E6E0915F3F}" type="TxLink">
            <a:rPr lang="en-US" sz="1100" b="1" i="0" u="none" strike="noStrike">
              <a:solidFill>
                <a:srgbClr val="FF0000"/>
              </a:solidFill>
              <a:latin typeface="Calibri"/>
              <a:cs typeface="Calibri"/>
            </a:rPr>
            <a:pPr algn="ctr"/>
            <a:t>LOGIN</a:t>
          </a:fld>
          <a:endParaRPr lang="ru-RU" sz="1100" b="1">
            <a:solidFill>
              <a:srgbClr val="FF0000"/>
            </a:solidFill>
          </a:endParaRPr>
        </a:p>
      </xdr:txBody>
    </xdr:sp>
    <xdr:clientData/>
  </xdr:twoCellAnchor>
  <xdr:twoCellAnchor>
    <xdr:from>
      <xdr:col>11</xdr:col>
      <xdr:colOff>239737</xdr:colOff>
      <xdr:row>4</xdr:row>
      <xdr:rowOff>5862</xdr:rowOff>
    </xdr:from>
    <xdr:to>
      <xdr:col>16</xdr:col>
      <xdr:colOff>194017</xdr:colOff>
      <xdr:row>17</xdr:row>
      <xdr:rowOff>135402</xdr:rowOff>
    </xdr:to>
    <xdr:sp macro="" textlink="">
      <xdr:nvSpPr>
        <xdr:cNvPr id="7" name="Rectangle: Rounded Corners 6">
          <a:extLst>
            <a:ext uri="{FF2B5EF4-FFF2-40B4-BE49-F238E27FC236}">
              <a16:creationId xmlns:a16="http://schemas.microsoft.com/office/drawing/2014/main" id="{00000000-0008-0000-0300-000007000000}"/>
            </a:ext>
          </a:extLst>
        </xdr:cNvPr>
        <xdr:cNvSpPr/>
      </xdr:nvSpPr>
      <xdr:spPr>
        <a:xfrm>
          <a:off x="2882788" y="807051"/>
          <a:ext cx="3002280" cy="2506980"/>
        </a:xfrm>
        <a:prstGeom prst="roundRect">
          <a:avLst>
            <a:gd name="adj" fmla="val 4205"/>
          </a:avLst>
        </a:prstGeom>
        <a:solidFill>
          <a:srgbClr val="F7F7F5"/>
        </a:solidFill>
        <a:ln>
          <a:noFill/>
        </a:ln>
        <a:effectLst>
          <a:outerShdw blurRad="127000" sx="101000" sy="101000" algn="tl" rotWithShape="0">
            <a:prstClr val="black">
              <a:alpha val="20000"/>
            </a:prstClr>
          </a:outerShdw>
        </a:effectLst>
        <a:scene3d>
          <a:camera prst="orthographicFront"/>
          <a:lightRig rig="threePt" dir="t"/>
        </a:scene3d>
        <a:sp3d extrusionH="50800" contourW="12700" prstMaterial="dkEdge">
          <a:bevelT w="19050" h="19050" prst="angle"/>
          <a:extrusionClr>
            <a:schemeClr val="bg1">
              <a:lumMod val="95000"/>
            </a:schemeClr>
          </a:extrusionClr>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350520</xdr:colOff>
      <xdr:row>19</xdr:row>
      <xdr:rowOff>51582</xdr:rowOff>
    </xdr:from>
    <xdr:to>
      <xdr:col>16</xdr:col>
      <xdr:colOff>194017</xdr:colOff>
      <xdr:row>39</xdr:row>
      <xdr:rowOff>106680</xdr:rowOff>
    </xdr:to>
    <xdr:sp macro="" textlink="">
      <xdr:nvSpPr>
        <xdr:cNvPr id="10" name="Rectangle: Rounded Corners 9">
          <a:extLst>
            <a:ext uri="{FF2B5EF4-FFF2-40B4-BE49-F238E27FC236}">
              <a16:creationId xmlns:a16="http://schemas.microsoft.com/office/drawing/2014/main" id="{00000000-0008-0000-0300-00000A000000}"/>
            </a:ext>
          </a:extLst>
        </xdr:cNvPr>
        <xdr:cNvSpPr/>
      </xdr:nvSpPr>
      <xdr:spPr>
        <a:xfrm>
          <a:off x="350520" y="3543783"/>
          <a:ext cx="5536085" cy="3640981"/>
        </a:xfrm>
        <a:prstGeom prst="roundRect">
          <a:avLst>
            <a:gd name="adj" fmla="val 2768"/>
          </a:avLst>
        </a:prstGeom>
        <a:solidFill>
          <a:srgbClr val="F7F7F5"/>
        </a:solidFill>
        <a:ln>
          <a:noFill/>
        </a:ln>
        <a:effectLst>
          <a:outerShdw blurRad="127000" sx="101000" sy="101000" algn="tl" rotWithShape="0">
            <a:prstClr val="black">
              <a:alpha val="20000"/>
            </a:prstClr>
          </a:outerShdw>
        </a:effectLst>
        <a:scene3d>
          <a:camera prst="orthographicFront"/>
          <a:lightRig rig="threePt" dir="t"/>
        </a:scene3d>
        <a:sp3d extrusionH="50800" contourW="12700" prstMaterial="dkEdge">
          <a:bevelT w="19050" h="19050" prst="angle"/>
          <a:extrusionClr>
            <a:schemeClr val="bg1">
              <a:lumMod val="95000"/>
            </a:schemeClr>
          </a:extrusionClr>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16</xdr:col>
      <xdr:colOff>449581</xdr:colOff>
      <xdr:row>4</xdr:row>
      <xdr:rowOff>5862</xdr:rowOff>
    </xdr:from>
    <xdr:to>
      <xdr:col>22</xdr:col>
      <xdr:colOff>320041</xdr:colOff>
      <xdr:row>25</xdr:row>
      <xdr:rowOff>160020</xdr:rowOff>
    </xdr:to>
    <xdr:sp macro="" textlink="">
      <xdr:nvSpPr>
        <xdr:cNvPr id="11" name="Rectangle: Rounded Corners 10">
          <a:extLst>
            <a:ext uri="{FF2B5EF4-FFF2-40B4-BE49-F238E27FC236}">
              <a16:creationId xmlns:a16="http://schemas.microsoft.com/office/drawing/2014/main" id="{00000000-0008-0000-0300-00000B000000}"/>
            </a:ext>
          </a:extLst>
        </xdr:cNvPr>
        <xdr:cNvSpPr/>
      </xdr:nvSpPr>
      <xdr:spPr>
        <a:xfrm>
          <a:off x="6142169" y="794756"/>
          <a:ext cx="3528060" cy="3929644"/>
        </a:xfrm>
        <a:prstGeom prst="roundRect">
          <a:avLst>
            <a:gd name="adj" fmla="val 4205"/>
          </a:avLst>
        </a:prstGeom>
        <a:solidFill>
          <a:schemeClr val="bg1"/>
        </a:solidFill>
        <a:ln>
          <a:noFill/>
        </a:ln>
        <a:effectLst>
          <a:outerShdw blurRad="127000" sx="101000" sy="101000" algn="tl" rotWithShape="0">
            <a:prstClr val="black">
              <a:alpha val="20000"/>
            </a:prstClr>
          </a:outerShdw>
        </a:effectLst>
        <a:scene3d>
          <a:camera prst="orthographicFront"/>
          <a:lightRig rig="threePt" dir="t"/>
        </a:scene3d>
        <a:sp3d extrusionH="50800" contourW="12700" prstMaterial="dkEdge">
          <a:bevelT w="19050" h="19050" prst="angle"/>
          <a:extrusionClr>
            <a:schemeClr val="bg1">
              <a:lumMod val="95000"/>
            </a:schemeClr>
          </a:extrusionClr>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445477</xdr:colOff>
      <xdr:row>34</xdr:row>
      <xdr:rowOff>38100</xdr:rowOff>
    </xdr:from>
    <xdr:to>
      <xdr:col>19</xdr:col>
      <xdr:colOff>289560</xdr:colOff>
      <xdr:row>39</xdr:row>
      <xdr:rowOff>106680</xdr:rowOff>
    </xdr:to>
    <xdr:sp macro="" textlink="">
      <xdr:nvSpPr>
        <xdr:cNvPr id="14" name="Rectangle: Rounded Corners 13">
          <a:extLst>
            <a:ext uri="{FF2B5EF4-FFF2-40B4-BE49-F238E27FC236}">
              <a16:creationId xmlns:a16="http://schemas.microsoft.com/office/drawing/2014/main" id="{00000000-0008-0000-0300-00000E000000}"/>
            </a:ext>
          </a:extLst>
        </xdr:cNvPr>
        <xdr:cNvSpPr/>
      </xdr:nvSpPr>
      <xdr:spPr>
        <a:xfrm>
          <a:off x="6138065" y="6214782"/>
          <a:ext cx="1672883" cy="965051"/>
        </a:xfrm>
        <a:prstGeom prst="roundRect">
          <a:avLst>
            <a:gd name="adj" fmla="val 10249"/>
          </a:avLst>
        </a:prstGeom>
        <a:solidFill>
          <a:srgbClr val="F7F7F5"/>
        </a:solidFill>
        <a:ln>
          <a:noFill/>
        </a:ln>
        <a:effectLst>
          <a:outerShdw blurRad="127000" sx="101000" sy="101000" algn="tl" rotWithShape="0">
            <a:prstClr val="black">
              <a:alpha val="20000"/>
            </a:prstClr>
          </a:outerShdw>
        </a:effectLst>
        <a:scene3d>
          <a:camera prst="orthographicFront"/>
          <a:lightRig rig="threePt" dir="t"/>
        </a:scene3d>
        <a:sp3d extrusionH="50800" contourW="12700" prstMaterial="dkEdge">
          <a:bevelT w="19050" h="19050" prst="angle"/>
          <a:extrusionClr>
            <a:schemeClr val="bg1">
              <a:lumMod val="95000"/>
            </a:schemeClr>
          </a:extrusionClr>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19</xdr:col>
      <xdr:colOff>475957</xdr:colOff>
      <xdr:row>34</xdr:row>
      <xdr:rowOff>38100</xdr:rowOff>
    </xdr:from>
    <xdr:to>
      <xdr:col>22</xdr:col>
      <xdr:colOff>320040</xdr:colOff>
      <xdr:row>39</xdr:row>
      <xdr:rowOff>106680</xdr:rowOff>
    </xdr:to>
    <xdr:sp macro="" textlink="">
      <xdr:nvSpPr>
        <xdr:cNvPr id="15" name="Rectangle: Rounded Corners 14">
          <a:extLst>
            <a:ext uri="{FF2B5EF4-FFF2-40B4-BE49-F238E27FC236}">
              <a16:creationId xmlns:a16="http://schemas.microsoft.com/office/drawing/2014/main" id="{00000000-0008-0000-0300-00000F000000}"/>
            </a:ext>
          </a:extLst>
        </xdr:cNvPr>
        <xdr:cNvSpPr/>
      </xdr:nvSpPr>
      <xdr:spPr>
        <a:xfrm>
          <a:off x="7994357" y="6436360"/>
          <a:ext cx="1672883" cy="999913"/>
        </a:xfrm>
        <a:prstGeom prst="roundRect">
          <a:avLst>
            <a:gd name="adj" fmla="val 11096"/>
          </a:avLst>
        </a:prstGeom>
        <a:solidFill>
          <a:srgbClr val="F7F7F5"/>
        </a:solidFill>
        <a:ln>
          <a:noFill/>
        </a:ln>
        <a:effectLst>
          <a:outerShdw blurRad="127000" sx="101000" sy="101000" algn="tl" rotWithShape="0">
            <a:prstClr val="black">
              <a:alpha val="20000"/>
            </a:prstClr>
          </a:outerShdw>
        </a:effectLst>
        <a:scene3d>
          <a:camera prst="orthographicFront"/>
          <a:lightRig rig="threePt" dir="t"/>
        </a:scene3d>
        <a:sp3d extrusionH="50800" contourW="12700" prstMaterial="dkEdge">
          <a:bevelT w="19050" h="19050" prst="angle"/>
          <a:extrusionClr>
            <a:schemeClr val="bg1">
              <a:lumMod val="95000"/>
            </a:schemeClr>
          </a:extrusionClr>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445477</xdr:colOff>
      <xdr:row>27</xdr:row>
      <xdr:rowOff>76200</xdr:rowOff>
    </xdr:from>
    <xdr:to>
      <xdr:col>19</xdr:col>
      <xdr:colOff>289560</xdr:colOff>
      <xdr:row>32</xdr:row>
      <xdr:rowOff>144780</xdr:rowOff>
    </xdr:to>
    <xdr:sp macro="" textlink="">
      <xdr:nvSpPr>
        <xdr:cNvPr id="16" name="Rectangle: Rounded Corners 15">
          <a:extLst>
            <a:ext uri="{FF2B5EF4-FFF2-40B4-BE49-F238E27FC236}">
              <a16:creationId xmlns:a16="http://schemas.microsoft.com/office/drawing/2014/main" id="{00000000-0008-0000-0300-000010000000}"/>
            </a:ext>
          </a:extLst>
        </xdr:cNvPr>
        <xdr:cNvSpPr/>
      </xdr:nvSpPr>
      <xdr:spPr>
        <a:xfrm>
          <a:off x="6135077" y="5170593"/>
          <a:ext cx="1672883" cy="999914"/>
        </a:xfrm>
        <a:prstGeom prst="roundRect">
          <a:avLst>
            <a:gd name="adj" fmla="val 12877"/>
          </a:avLst>
        </a:prstGeom>
        <a:solidFill>
          <a:srgbClr val="F7F7F5"/>
        </a:solidFill>
        <a:ln>
          <a:noFill/>
        </a:ln>
        <a:effectLst>
          <a:outerShdw blurRad="127000" sx="101000" sy="101000" algn="tl" rotWithShape="0">
            <a:prstClr val="black">
              <a:alpha val="20000"/>
            </a:prstClr>
          </a:outerShdw>
        </a:effectLst>
        <a:scene3d>
          <a:camera prst="orthographicFront"/>
          <a:lightRig rig="threePt" dir="t"/>
        </a:scene3d>
        <a:sp3d extrusionH="50800" contourW="12700" prstMaterial="dkEdge">
          <a:bevelT w="19050" h="19050" prst="angle"/>
          <a:extrusionClr>
            <a:schemeClr val="bg1">
              <a:lumMod val="95000"/>
            </a:schemeClr>
          </a:extrusionClr>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19</xdr:col>
      <xdr:colOff>475957</xdr:colOff>
      <xdr:row>27</xdr:row>
      <xdr:rowOff>76200</xdr:rowOff>
    </xdr:from>
    <xdr:to>
      <xdr:col>22</xdr:col>
      <xdr:colOff>320040</xdr:colOff>
      <xdr:row>32</xdr:row>
      <xdr:rowOff>144780</xdr:rowOff>
    </xdr:to>
    <xdr:sp macro="" textlink="">
      <xdr:nvSpPr>
        <xdr:cNvPr id="17" name="Rectangle: Rounded Corners 16">
          <a:extLst>
            <a:ext uri="{FF2B5EF4-FFF2-40B4-BE49-F238E27FC236}">
              <a16:creationId xmlns:a16="http://schemas.microsoft.com/office/drawing/2014/main" id="{00000000-0008-0000-0300-000011000000}"/>
            </a:ext>
          </a:extLst>
        </xdr:cNvPr>
        <xdr:cNvSpPr/>
      </xdr:nvSpPr>
      <xdr:spPr>
        <a:xfrm>
          <a:off x="7994357" y="5170593"/>
          <a:ext cx="1672883" cy="999914"/>
        </a:xfrm>
        <a:prstGeom prst="roundRect">
          <a:avLst>
            <a:gd name="adj" fmla="val 11184"/>
          </a:avLst>
        </a:prstGeom>
        <a:solidFill>
          <a:srgbClr val="F7F7F5"/>
        </a:solidFill>
        <a:ln>
          <a:noFill/>
        </a:ln>
        <a:effectLst>
          <a:outerShdw blurRad="127000" sx="101000" sy="101000" algn="tl" rotWithShape="0">
            <a:prstClr val="black">
              <a:alpha val="20000"/>
            </a:prstClr>
          </a:outerShdw>
        </a:effectLst>
        <a:scene3d>
          <a:camera prst="orthographicFront"/>
          <a:lightRig rig="threePt" dir="t"/>
        </a:scene3d>
        <a:sp3d extrusionH="50800" contourW="12700" prstMaterial="dkEdge">
          <a:bevelT w="19050" h="19050" prst="angle"/>
          <a:extrusionClr>
            <a:schemeClr val="bg1">
              <a:lumMod val="95000"/>
            </a:schemeClr>
          </a:extrusionClr>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22</xdr:col>
      <xdr:colOff>552155</xdr:colOff>
      <xdr:row>4</xdr:row>
      <xdr:rowOff>5862</xdr:rowOff>
    </xdr:from>
    <xdr:to>
      <xdr:col>30</xdr:col>
      <xdr:colOff>427355</xdr:colOff>
      <xdr:row>17</xdr:row>
      <xdr:rowOff>135402</xdr:rowOff>
    </xdr:to>
    <xdr:sp macro="" textlink="">
      <xdr:nvSpPr>
        <xdr:cNvPr id="18" name="Rectangle: Rounded Corners 17">
          <a:extLst>
            <a:ext uri="{FF2B5EF4-FFF2-40B4-BE49-F238E27FC236}">
              <a16:creationId xmlns:a16="http://schemas.microsoft.com/office/drawing/2014/main" id="{00000000-0008-0000-0300-000012000000}"/>
            </a:ext>
          </a:extLst>
        </xdr:cNvPr>
        <xdr:cNvSpPr/>
      </xdr:nvSpPr>
      <xdr:spPr>
        <a:xfrm>
          <a:off x="9901895" y="805962"/>
          <a:ext cx="4752000" cy="2506980"/>
        </a:xfrm>
        <a:prstGeom prst="roundRect">
          <a:avLst>
            <a:gd name="adj" fmla="val 4205"/>
          </a:avLst>
        </a:prstGeom>
        <a:solidFill>
          <a:srgbClr val="F7F7F5"/>
        </a:solidFill>
        <a:ln>
          <a:noFill/>
        </a:ln>
        <a:effectLst>
          <a:outerShdw blurRad="127000" sx="101000" sy="101000" algn="tl" rotWithShape="0">
            <a:prstClr val="black">
              <a:alpha val="20000"/>
            </a:prstClr>
          </a:outerShdw>
        </a:effectLst>
        <a:scene3d>
          <a:camera prst="orthographicFront"/>
          <a:lightRig rig="threePt" dir="t"/>
        </a:scene3d>
        <a:sp3d extrusionH="50800" contourW="12700" prstMaterial="dkEdge">
          <a:bevelT w="19050" h="19050" prst="angle"/>
          <a:extrusionClr>
            <a:schemeClr val="bg1">
              <a:lumMod val="95000"/>
            </a:schemeClr>
          </a:extrusionClr>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22</xdr:col>
      <xdr:colOff>552156</xdr:colOff>
      <xdr:row>19</xdr:row>
      <xdr:rowOff>52680</xdr:rowOff>
    </xdr:from>
    <xdr:to>
      <xdr:col>30</xdr:col>
      <xdr:colOff>427356</xdr:colOff>
      <xdr:row>39</xdr:row>
      <xdr:rowOff>106680</xdr:rowOff>
    </xdr:to>
    <xdr:sp macro="" textlink="">
      <xdr:nvSpPr>
        <xdr:cNvPr id="19" name="Rectangle: Rounded Corners 18">
          <a:extLst>
            <a:ext uri="{FF2B5EF4-FFF2-40B4-BE49-F238E27FC236}">
              <a16:creationId xmlns:a16="http://schemas.microsoft.com/office/drawing/2014/main" id="{00000000-0008-0000-0300-000013000000}"/>
            </a:ext>
          </a:extLst>
        </xdr:cNvPr>
        <xdr:cNvSpPr/>
      </xdr:nvSpPr>
      <xdr:spPr>
        <a:xfrm>
          <a:off x="9902344" y="3539951"/>
          <a:ext cx="4752000" cy="3639882"/>
        </a:xfrm>
        <a:prstGeom prst="roundRect">
          <a:avLst>
            <a:gd name="adj" fmla="val 4205"/>
          </a:avLst>
        </a:prstGeom>
        <a:solidFill>
          <a:srgbClr val="F7F7F5"/>
        </a:solidFill>
        <a:ln>
          <a:noFill/>
        </a:ln>
        <a:effectLst>
          <a:outerShdw blurRad="127000" sx="101000" sy="101000" algn="tl" rotWithShape="0">
            <a:prstClr val="black">
              <a:alpha val="20000"/>
            </a:prstClr>
          </a:outerShdw>
        </a:effectLst>
        <a:scene3d>
          <a:camera prst="orthographicFront"/>
          <a:lightRig rig="threePt" dir="t"/>
        </a:scene3d>
        <a:sp3d extrusionH="50800" contourW="12700" prstMaterial="dkEdge">
          <a:bevelT w="19050" h="19050" prst="angle"/>
          <a:extrusionClr>
            <a:schemeClr val="bg1">
              <a:lumMod val="95000"/>
            </a:schemeClr>
          </a:extrusionClr>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846</xdr:colOff>
      <xdr:row>14</xdr:row>
      <xdr:rowOff>138006</xdr:rowOff>
    </xdr:from>
    <xdr:to>
      <xdr:col>11</xdr:col>
      <xdr:colOff>206</xdr:colOff>
      <xdr:row>17</xdr:row>
      <xdr:rowOff>135402</xdr:rowOff>
    </xdr:to>
    <xdr:sp macro="" textlink="">
      <xdr:nvSpPr>
        <xdr:cNvPr id="20" name="Rectangle: Rounded Corners 19">
          <a:extLst>
            <a:ext uri="{FF2B5EF4-FFF2-40B4-BE49-F238E27FC236}">
              <a16:creationId xmlns:a16="http://schemas.microsoft.com/office/drawing/2014/main" id="{00000000-0008-0000-0300-000014000000}"/>
            </a:ext>
          </a:extLst>
        </xdr:cNvPr>
        <xdr:cNvSpPr/>
      </xdr:nvSpPr>
      <xdr:spPr>
        <a:xfrm>
          <a:off x="366606" y="2766906"/>
          <a:ext cx="2275200" cy="546036"/>
        </a:xfrm>
        <a:prstGeom prst="roundRect">
          <a:avLst>
            <a:gd name="adj" fmla="val 14861"/>
          </a:avLst>
        </a:prstGeom>
        <a:solidFill>
          <a:srgbClr val="F7F7F5"/>
        </a:solidFill>
        <a:ln>
          <a:noFill/>
        </a:ln>
        <a:effectLst>
          <a:outerShdw blurRad="127000" sx="101000" sy="101000" algn="tl" rotWithShape="0">
            <a:prstClr val="black">
              <a:alpha val="20000"/>
            </a:prstClr>
          </a:outerShdw>
        </a:effectLst>
        <a:scene3d>
          <a:camera prst="orthographicFront"/>
          <a:lightRig rig="threePt" dir="t"/>
        </a:scene3d>
        <a:sp3d extrusionH="50800" contourW="12700" prstMaterial="dkEdge">
          <a:bevelT w="19050" h="19050" prst="angle"/>
          <a:extrusionClr>
            <a:schemeClr val="bg1">
              <a:lumMod val="95000"/>
            </a:schemeClr>
          </a:extrusionClr>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mc:AlternateContent xmlns:mc="http://schemas.openxmlformats.org/markup-compatibility/2006">
    <mc:Choice xmlns:a14="http://schemas.microsoft.com/office/drawing/2010/main" Requires="a14">
      <xdr:twoCellAnchor>
        <xdr:from>
          <xdr:col>2</xdr:col>
          <xdr:colOff>38100</xdr:colOff>
          <xdr:row>12</xdr:row>
          <xdr:rowOff>0</xdr:rowOff>
        </xdr:from>
        <xdr:to>
          <xdr:col>5</xdr:col>
          <xdr:colOff>76200</xdr:colOff>
          <xdr:row>13</xdr:row>
          <xdr:rowOff>19050</xdr:rowOff>
        </xdr:to>
        <xdr:sp macro="" textlink="">
          <xdr:nvSpPr>
            <xdr:cNvPr id="1025" name="Option Button 1" hidden="1">
              <a:extLst>
                <a:ext uri="{63B3BB69-23CF-44E3-9099-C40C66FF867C}">
                  <a14:compatExt spid="_x0000_s1025"/>
                </a:ext>
                <a:ext uri="{FF2B5EF4-FFF2-40B4-BE49-F238E27FC236}">
                  <a16:creationId xmlns:a16="http://schemas.microsoft.com/office/drawing/2014/main" id="{00000000-0008-0000-03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LOGIN</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180975</xdr:colOff>
          <xdr:row>12</xdr:row>
          <xdr:rowOff>0</xdr:rowOff>
        </xdr:from>
        <xdr:to>
          <xdr:col>9</xdr:col>
          <xdr:colOff>400050</xdr:colOff>
          <xdr:row>13</xdr:row>
          <xdr:rowOff>19050</xdr:rowOff>
        </xdr:to>
        <xdr:sp macro="" textlink="">
          <xdr:nvSpPr>
            <xdr:cNvPr id="1026" name="Option Button 2" hidden="1">
              <a:extLst>
                <a:ext uri="{63B3BB69-23CF-44E3-9099-C40C66FF867C}">
                  <a14:compatExt spid="_x0000_s1026"/>
                </a:ext>
                <a:ext uri="{FF2B5EF4-FFF2-40B4-BE49-F238E27FC236}">
                  <a16:creationId xmlns:a16="http://schemas.microsoft.com/office/drawing/2014/main" id="{00000000-0008-0000-03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LOGOUT</a:t>
              </a:r>
            </a:p>
          </xdr:txBody>
        </xdr:sp>
        <xdr:clientData/>
      </xdr:twoCellAnchor>
    </mc:Choice>
    <mc:Fallback/>
  </mc:AlternateContent>
  <xdr:twoCellAnchor>
    <xdr:from>
      <xdr:col>17</xdr:col>
      <xdr:colOff>214200</xdr:colOff>
      <xdr:row>15</xdr:row>
      <xdr:rowOff>15240</xdr:rowOff>
    </xdr:from>
    <xdr:to>
      <xdr:col>21</xdr:col>
      <xdr:colOff>547800</xdr:colOff>
      <xdr:row>24</xdr:row>
      <xdr:rowOff>175260</xdr:rowOff>
    </xdr:to>
    <mc:AlternateContent xmlns:mc="http://schemas.openxmlformats.org/markup-compatibility/2006" xmlns:a14="http://schemas.microsoft.com/office/drawing/2010/main">
      <mc:Choice Requires="a14">
        <xdr:graphicFrame macro="">
          <xdr:nvGraphicFramePr>
            <xdr:cNvPr id="3" name="Day">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mlns="">
        <xdr:sp macro="" textlink="">
          <xdr:nvSpPr>
            <xdr:cNvPr id="0" name=""/>
            <xdr:cNvSpPr>
              <a:spLocks noTextEdit="1"/>
            </xdr:cNvSpPr>
          </xdr:nvSpPr>
          <xdr:spPr>
            <a:xfrm>
              <a:off x="6534789" y="3199598"/>
              <a:ext cx="2772000" cy="182037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182880</xdr:colOff>
      <xdr:row>6</xdr:row>
      <xdr:rowOff>137161</xdr:rowOff>
    </xdr:from>
    <xdr:to>
      <xdr:col>21</xdr:col>
      <xdr:colOff>579120</xdr:colOff>
      <xdr:row>14</xdr:row>
      <xdr:rowOff>152400</xdr:rowOff>
    </xdr:to>
    <mc:AlternateContent xmlns:mc="http://schemas.openxmlformats.org/markup-compatibility/2006" xmlns:a14="http://schemas.microsoft.com/office/drawing/2010/main">
      <mc:Choice Requires="a14">
        <xdr:graphicFrame macro="">
          <xdr:nvGraphicFramePr>
            <xdr:cNvPr id="8" name="Month">
              <a:extLst>
                <a:ext uri="{FF2B5EF4-FFF2-40B4-BE49-F238E27FC236}">
                  <a16:creationId xmlns:a16="http://schemas.microsoft.com/office/drawing/2014/main" id="{00000000-0008-0000-0300-00000800000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6503469" y="1677203"/>
              <a:ext cx="2834640" cy="1475071"/>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15240</xdr:colOff>
      <xdr:row>4</xdr:row>
      <xdr:rowOff>137160</xdr:rowOff>
    </xdr:from>
    <xdr:to>
      <xdr:col>22</xdr:col>
      <xdr:colOff>167640</xdr:colOff>
      <xdr:row>6</xdr:row>
      <xdr:rowOff>160020</xdr:rowOff>
    </xdr:to>
    <xdr:sp macro="" textlink="">
      <xdr:nvSpPr>
        <xdr:cNvPr id="9" name="TextBox 8">
          <a:extLst>
            <a:ext uri="{FF2B5EF4-FFF2-40B4-BE49-F238E27FC236}">
              <a16:creationId xmlns:a16="http://schemas.microsoft.com/office/drawing/2014/main" id="{00000000-0008-0000-0300-000009000000}"/>
            </a:ext>
          </a:extLst>
        </xdr:cNvPr>
        <xdr:cNvSpPr txBox="1"/>
      </xdr:nvSpPr>
      <xdr:spPr>
        <a:xfrm>
          <a:off x="6316980" y="937260"/>
          <a:ext cx="320040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Calendar                                        2023</a:t>
          </a:r>
          <a:endParaRPr lang="ru-RU" sz="1600"/>
        </a:p>
      </xdr:txBody>
    </xdr:sp>
    <xdr:clientData/>
  </xdr:twoCellAnchor>
  <xdr:twoCellAnchor>
    <xdr:from>
      <xdr:col>17</xdr:col>
      <xdr:colOff>274320</xdr:colOff>
      <xdr:row>13</xdr:row>
      <xdr:rowOff>114300</xdr:rowOff>
    </xdr:from>
    <xdr:to>
      <xdr:col>21</xdr:col>
      <xdr:colOff>571500</xdr:colOff>
      <xdr:row>15</xdr:row>
      <xdr:rowOff>144780</xdr:rowOff>
    </xdr:to>
    <xdr:sp macro="" textlink="">
      <xdr:nvSpPr>
        <xdr:cNvPr id="12" name="TextBox 11">
          <a:extLst>
            <a:ext uri="{FF2B5EF4-FFF2-40B4-BE49-F238E27FC236}">
              <a16:creationId xmlns:a16="http://schemas.microsoft.com/office/drawing/2014/main" id="{00000000-0008-0000-0300-00000C000000}"/>
            </a:ext>
          </a:extLst>
        </xdr:cNvPr>
        <xdr:cNvSpPr txBox="1"/>
      </xdr:nvSpPr>
      <xdr:spPr>
        <a:xfrm>
          <a:off x="6576060" y="2560320"/>
          <a:ext cx="273558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SU</a:t>
          </a:r>
          <a:r>
            <a:rPr lang="en-US" sz="1100" b="1"/>
            <a:t>      </a:t>
          </a:r>
          <a:r>
            <a:rPr lang="en-US" sz="1100" b="1">
              <a:solidFill>
                <a:sysClr val="windowText" lastClr="000000"/>
              </a:solidFill>
            </a:rPr>
            <a:t>MO</a:t>
          </a:r>
          <a:r>
            <a:rPr lang="en-US" sz="1100" b="1" baseline="0">
              <a:solidFill>
                <a:sysClr val="windowText" lastClr="000000"/>
              </a:solidFill>
            </a:rPr>
            <a:t>      TU       WE      TH       FR</a:t>
          </a:r>
          <a:r>
            <a:rPr lang="en-US" sz="1100" b="1" baseline="0">
              <a:solidFill>
                <a:schemeClr val="tx1">
                  <a:lumMod val="65000"/>
                  <a:lumOff val="35000"/>
                </a:schemeClr>
              </a:solidFill>
            </a:rPr>
            <a:t> </a:t>
          </a:r>
          <a:r>
            <a:rPr lang="en-US" sz="1100" b="1" baseline="0"/>
            <a:t>       </a:t>
          </a:r>
          <a:r>
            <a:rPr lang="en-US" sz="1100" b="1" baseline="0">
              <a:solidFill>
                <a:srgbClr val="FF0000"/>
              </a:solidFill>
            </a:rPr>
            <a:t>SA</a:t>
          </a:r>
          <a:endParaRPr lang="ru-RU" sz="1100" b="1">
            <a:solidFill>
              <a:srgbClr val="FF0000"/>
            </a:solidFill>
          </a:endParaRPr>
        </a:p>
      </xdr:txBody>
    </xdr:sp>
    <xdr:clientData/>
  </xdr:twoCellAnchor>
  <xdr:twoCellAnchor>
    <xdr:from>
      <xdr:col>11</xdr:col>
      <xdr:colOff>277136</xdr:colOff>
      <xdr:row>4</xdr:row>
      <xdr:rowOff>23348</xdr:rowOff>
    </xdr:from>
    <xdr:to>
      <xdr:col>16</xdr:col>
      <xdr:colOff>276384</xdr:colOff>
      <xdr:row>16</xdr:row>
      <xdr:rowOff>158569</xdr:rowOff>
    </xdr:to>
    <xdr:graphicFrame macro="">
      <xdr:nvGraphicFramePr>
        <xdr:cNvPr id="13" name="Chart 12">
          <a:extLst>
            <a:ext uri="{FF2B5EF4-FFF2-40B4-BE49-F238E27FC236}">
              <a16:creationId xmlns:a16="http://schemas.microsoft.com/office/drawing/2014/main" id="{00000000-0008-0000-03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594360</xdr:colOff>
      <xdr:row>9</xdr:row>
      <xdr:rowOff>167640</xdr:rowOff>
    </xdr:from>
    <xdr:to>
      <xdr:col>15</xdr:col>
      <xdr:colOff>91440</xdr:colOff>
      <xdr:row>12</xdr:row>
      <xdr:rowOff>15240</xdr:rowOff>
    </xdr:to>
    <xdr:sp macro="" textlink="ProcessingM2!A11">
      <xdr:nvSpPr>
        <xdr:cNvPr id="21" name="TextBox 20">
          <a:extLst>
            <a:ext uri="{FF2B5EF4-FFF2-40B4-BE49-F238E27FC236}">
              <a16:creationId xmlns:a16="http://schemas.microsoft.com/office/drawing/2014/main" id="{00000000-0008-0000-0300-000015000000}"/>
            </a:ext>
          </a:extLst>
        </xdr:cNvPr>
        <xdr:cNvSpPr txBox="1"/>
      </xdr:nvSpPr>
      <xdr:spPr>
        <a:xfrm>
          <a:off x="4457700" y="1950720"/>
          <a:ext cx="71628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FB4E34F-C7CE-4111-A66A-DD56E3AF78AB}" type="TxLink">
            <a:rPr lang="en-US" sz="2000" b="0" i="0" u="none" strike="noStrike">
              <a:solidFill>
                <a:sysClr val="windowText" lastClr="000000"/>
              </a:solidFill>
              <a:latin typeface="Calibri"/>
              <a:cs typeface="Calibri"/>
            </a:rPr>
            <a:pPr algn="ctr"/>
            <a:t>70%</a:t>
          </a:fld>
          <a:endParaRPr lang="ru-RU" sz="2000">
            <a:solidFill>
              <a:sysClr val="windowText" lastClr="000000"/>
            </a:solidFill>
          </a:endParaRPr>
        </a:p>
      </xdr:txBody>
    </xdr:sp>
    <xdr:clientData/>
  </xdr:twoCellAnchor>
  <xdr:twoCellAnchor>
    <xdr:from>
      <xdr:col>13</xdr:col>
      <xdr:colOff>594360</xdr:colOff>
      <xdr:row>11</xdr:row>
      <xdr:rowOff>15240</xdr:rowOff>
    </xdr:from>
    <xdr:to>
      <xdr:col>15</xdr:col>
      <xdr:colOff>91440</xdr:colOff>
      <xdr:row>13</xdr:row>
      <xdr:rowOff>114300</xdr:rowOff>
    </xdr:to>
    <xdr:sp macro="" textlink="ProcessingM2!A10">
      <xdr:nvSpPr>
        <xdr:cNvPr id="22" name="TextBox 21">
          <a:extLst>
            <a:ext uri="{FF2B5EF4-FFF2-40B4-BE49-F238E27FC236}">
              <a16:creationId xmlns:a16="http://schemas.microsoft.com/office/drawing/2014/main" id="{00000000-0008-0000-0300-000016000000}"/>
            </a:ext>
          </a:extLst>
        </xdr:cNvPr>
        <xdr:cNvSpPr txBox="1"/>
      </xdr:nvSpPr>
      <xdr:spPr>
        <a:xfrm>
          <a:off x="4457700" y="2164080"/>
          <a:ext cx="71628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A13E9C5-108A-4C99-AB8D-E4EFF7D424A5}" type="TxLink">
            <a:rPr lang="en-US" sz="1200" b="0" i="0" u="none" strike="noStrike">
              <a:solidFill>
                <a:sysClr val="windowText" lastClr="000000"/>
              </a:solidFill>
              <a:latin typeface="Calibri"/>
              <a:cs typeface="Calibri"/>
            </a:rPr>
            <a:pPr algn="ctr"/>
            <a:t>Average</a:t>
          </a:fld>
          <a:endParaRPr lang="ru-RU" sz="1600">
            <a:solidFill>
              <a:sysClr val="windowText" lastClr="000000"/>
            </a:solidFill>
          </a:endParaRPr>
        </a:p>
      </xdr:txBody>
    </xdr:sp>
    <xdr:clientData/>
  </xdr:twoCellAnchor>
  <xdr:twoCellAnchor>
    <xdr:from>
      <xdr:col>11</xdr:col>
      <xdr:colOff>375293</xdr:colOff>
      <xdr:row>9</xdr:row>
      <xdr:rowOff>39051</xdr:rowOff>
    </xdr:from>
    <xdr:to>
      <xdr:col>13</xdr:col>
      <xdr:colOff>18105</xdr:colOff>
      <xdr:row>16</xdr:row>
      <xdr:rowOff>39051</xdr:rowOff>
    </xdr:to>
    <xdr:grpSp>
      <xdr:nvGrpSpPr>
        <xdr:cNvPr id="35" name="Group 34">
          <a:extLst>
            <a:ext uri="{FF2B5EF4-FFF2-40B4-BE49-F238E27FC236}">
              <a16:creationId xmlns:a16="http://schemas.microsoft.com/office/drawing/2014/main" id="{00000000-0008-0000-0300-000023000000}"/>
            </a:ext>
          </a:extLst>
        </xdr:cNvPr>
        <xdr:cNvGrpSpPr/>
      </xdr:nvGrpSpPr>
      <xdr:grpSpPr>
        <a:xfrm>
          <a:off x="2936460" y="2198051"/>
          <a:ext cx="828145" cy="1259417"/>
          <a:chOff x="2942277" y="1829753"/>
          <a:chExt cx="862012" cy="1200150"/>
        </a:xfrm>
      </xdr:grpSpPr>
      <xdr:sp macro="" textlink="ProcessingM2!E9">
        <xdr:nvSpPr>
          <xdr:cNvPr id="24" name="TextBox 23">
            <a:extLst>
              <a:ext uri="{FF2B5EF4-FFF2-40B4-BE49-F238E27FC236}">
                <a16:creationId xmlns:a16="http://schemas.microsoft.com/office/drawing/2014/main" id="{00000000-0008-0000-0300-000018000000}"/>
              </a:ext>
            </a:extLst>
          </xdr:cNvPr>
          <xdr:cNvSpPr txBox="1"/>
        </xdr:nvSpPr>
        <xdr:spPr>
          <a:xfrm>
            <a:off x="3088009" y="2025968"/>
            <a:ext cx="716280" cy="2266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796FBC0-9677-4DD5-88C5-E8BA225AACA7}" type="TxLink">
              <a:rPr lang="en-US" sz="1100" b="0" i="0" u="none" strike="noStrike">
                <a:solidFill>
                  <a:srgbClr val="000000"/>
                </a:solidFill>
                <a:latin typeface="Calibri"/>
                <a:cs typeface="Calibri"/>
              </a:rPr>
              <a:pPr algn="ctr"/>
              <a:t>APR 94%</a:t>
            </a:fld>
            <a:endParaRPr lang="ru-RU" sz="1600">
              <a:solidFill>
                <a:srgbClr val="FF0000"/>
              </a:solidFill>
            </a:endParaRPr>
          </a:p>
        </xdr:txBody>
      </xdr:sp>
      <xdr:sp macro="" textlink="ProcessingM2!E8">
        <xdr:nvSpPr>
          <xdr:cNvPr id="25" name="TextBox 24">
            <a:extLst>
              <a:ext uri="{FF2B5EF4-FFF2-40B4-BE49-F238E27FC236}">
                <a16:creationId xmlns:a16="http://schemas.microsoft.com/office/drawing/2014/main" id="{00000000-0008-0000-0300-000019000000}"/>
              </a:ext>
            </a:extLst>
          </xdr:cNvPr>
          <xdr:cNvSpPr txBox="1"/>
        </xdr:nvSpPr>
        <xdr:spPr>
          <a:xfrm>
            <a:off x="3088009" y="2220278"/>
            <a:ext cx="716280" cy="2266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A33CB5-D3DB-4F63-9551-089B9C891198}" type="TxLink">
              <a:rPr lang="en-US" sz="1100" b="0" i="0" u="none" strike="noStrike">
                <a:solidFill>
                  <a:srgbClr val="000000"/>
                </a:solidFill>
                <a:latin typeface="Calibri"/>
                <a:cs typeface="Calibri"/>
              </a:rPr>
              <a:pPr algn="ctr"/>
              <a:t>EPC 86%</a:t>
            </a:fld>
            <a:endParaRPr lang="ru-RU" sz="1600">
              <a:solidFill>
                <a:srgbClr val="FF0000"/>
              </a:solidFill>
            </a:endParaRPr>
          </a:p>
        </xdr:txBody>
      </xdr:sp>
      <xdr:sp macro="" textlink="ProcessingM2!E7">
        <xdr:nvSpPr>
          <xdr:cNvPr id="26" name="TextBox 25">
            <a:extLst>
              <a:ext uri="{FF2B5EF4-FFF2-40B4-BE49-F238E27FC236}">
                <a16:creationId xmlns:a16="http://schemas.microsoft.com/office/drawing/2014/main" id="{00000000-0008-0000-0300-00001A000000}"/>
              </a:ext>
            </a:extLst>
          </xdr:cNvPr>
          <xdr:cNvSpPr txBox="1"/>
        </xdr:nvSpPr>
        <xdr:spPr>
          <a:xfrm>
            <a:off x="3088009" y="2414588"/>
            <a:ext cx="716280" cy="2266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4BD5C78-E7A7-46C1-A458-F25CD6559ABB}" type="TxLink">
              <a:rPr lang="en-US" sz="1100" b="0" i="0" u="none" strike="noStrike">
                <a:solidFill>
                  <a:srgbClr val="000000"/>
                </a:solidFill>
                <a:latin typeface="Calibri"/>
                <a:cs typeface="Calibri"/>
              </a:rPr>
              <a:pPr algn="ctr"/>
              <a:t>CPA 76%</a:t>
            </a:fld>
            <a:endParaRPr lang="ru-RU" sz="1600">
              <a:solidFill>
                <a:srgbClr val="FF0000"/>
              </a:solidFill>
            </a:endParaRPr>
          </a:p>
        </xdr:txBody>
      </xdr:sp>
      <xdr:sp macro="" textlink="ProcessingM2!E6">
        <xdr:nvSpPr>
          <xdr:cNvPr id="27" name="TextBox 26">
            <a:extLst>
              <a:ext uri="{FF2B5EF4-FFF2-40B4-BE49-F238E27FC236}">
                <a16:creationId xmlns:a16="http://schemas.microsoft.com/office/drawing/2014/main" id="{00000000-0008-0000-0300-00001B000000}"/>
              </a:ext>
            </a:extLst>
          </xdr:cNvPr>
          <xdr:cNvSpPr txBox="1"/>
        </xdr:nvSpPr>
        <xdr:spPr>
          <a:xfrm>
            <a:off x="3088009" y="2610803"/>
            <a:ext cx="716280" cy="2247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05B9B5A-413E-413C-9C6E-127B448DB4C6}" type="TxLink">
              <a:rPr lang="en-US" sz="1100" b="0" i="0" u="none" strike="noStrike">
                <a:solidFill>
                  <a:srgbClr val="000000"/>
                </a:solidFill>
                <a:latin typeface="Calibri"/>
                <a:cs typeface="Calibri"/>
              </a:rPr>
              <a:pPr algn="ctr"/>
              <a:t>ROI 61%</a:t>
            </a:fld>
            <a:endParaRPr lang="ru-RU" sz="1600">
              <a:solidFill>
                <a:srgbClr val="FF0000"/>
              </a:solidFill>
            </a:endParaRPr>
          </a:p>
        </xdr:txBody>
      </xdr:sp>
      <xdr:sp macro="" textlink="ProcessingM2!E5">
        <xdr:nvSpPr>
          <xdr:cNvPr id="28" name="TextBox 27">
            <a:extLst>
              <a:ext uri="{FF2B5EF4-FFF2-40B4-BE49-F238E27FC236}">
                <a16:creationId xmlns:a16="http://schemas.microsoft.com/office/drawing/2014/main" id="{00000000-0008-0000-0300-00001C000000}"/>
              </a:ext>
            </a:extLst>
          </xdr:cNvPr>
          <xdr:cNvSpPr txBox="1"/>
        </xdr:nvSpPr>
        <xdr:spPr>
          <a:xfrm>
            <a:off x="3088009" y="2803208"/>
            <a:ext cx="716280" cy="2266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9D3F6A9-53E3-41CB-9565-9A1BBF77630A}" type="TxLink">
              <a:rPr lang="en-US" sz="1100" b="0" i="0" u="none" strike="noStrike">
                <a:solidFill>
                  <a:srgbClr val="000000"/>
                </a:solidFill>
                <a:latin typeface="Calibri"/>
                <a:cs typeface="Calibri"/>
              </a:rPr>
              <a:pPr algn="ctr"/>
              <a:t>CAC 32%</a:t>
            </a:fld>
            <a:endParaRPr lang="ru-RU" sz="1600">
              <a:solidFill>
                <a:srgbClr val="FF0000"/>
              </a:solidFill>
            </a:endParaRPr>
          </a:p>
        </xdr:txBody>
      </xdr:sp>
      <xdr:sp macro="" textlink="">
        <xdr:nvSpPr>
          <xdr:cNvPr id="29" name="TextBox 28">
            <a:extLst>
              <a:ext uri="{FF2B5EF4-FFF2-40B4-BE49-F238E27FC236}">
                <a16:creationId xmlns:a16="http://schemas.microsoft.com/office/drawing/2014/main" id="{00000000-0008-0000-0300-00001D000000}"/>
              </a:ext>
            </a:extLst>
          </xdr:cNvPr>
          <xdr:cNvSpPr txBox="1"/>
        </xdr:nvSpPr>
        <xdr:spPr>
          <a:xfrm>
            <a:off x="2942277" y="1829753"/>
            <a:ext cx="845820" cy="180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chemeClr val="tx1">
                    <a:lumMod val="65000"/>
                    <a:lumOff val="35000"/>
                  </a:schemeClr>
                </a:solidFill>
                <a:latin typeface="Calibri"/>
                <a:cs typeface="Calibri"/>
              </a:rPr>
              <a:t>Indicators</a:t>
            </a:r>
          </a:p>
        </xdr:txBody>
      </xdr:sp>
      <xdr:sp macro="" textlink="">
        <xdr:nvSpPr>
          <xdr:cNvPr id="30" name="Oval 29">
            <a:extLst>
              <a:ext uri="{FF2B5EF4-FFF2-40B4-BE49-F238E27FC236}">
                <a16:creationId xmlns:a16="http://schemas.microsoft.com/office/drawing/2014/main" id="{00000000-0008-0000-0300-00001E000000}"/>
              </a:ext>
            </a:extLst>
          </xdr:cNvPr>
          <xdr:cNvSpPr/>
        </xdr:nvSpPr>
        <xdr:spPr>
          <a:xfrm>
            <a:off x="3040385" y="2108765"/>
            <a:ext cx="72000" cy="71321"/>
          </a:xfrm>
          <a:prstGeom prst="ellipse">
            <a:avLst/>
          </a:prstGeom>
          <a:solidFill>
            <a:srgbClr val="768D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31" name="Oval 30">
            <a:extLst>
              <a:ext uri="{FF2B5EF4-FFF2-40B4-BE49-F238E27FC236}">
                <a16:creationId xmlns:a16="http://schemas.microsoft.com/office/drawing/2014/main" id="{00000000-0008-0000-0300-00001F000000}"/>
              </a:ext>
            </a:extLst>
          </xdr:cNvPr>
          <xdr:cNvSpPr/>
        </xdr:nvSpPr>
        <xdr:spPr>
          <a:xfrm>
            <a:off x="3040385" y="2299265"/>
            <a:ext cx="72000" cy="71321"/>
          </a:xfrm>
          <a:prstGeom prst="ellipse">
            <a:avLst/>
          </a:prstGeom>
          <a:solidFill>
            <a:srgbClr val="5EB2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32" name="Oval 31">
            <a:extLst>
              <a:ext uri="{FF2B5EF4-FFF2-40B4-BE49-F238E27FC236}">
                <a16:creationId xmlns:a16="http://schemas.microsoft.com/office/drawing/2014/main" id="{00000000-0008-0000-0300-000020000000}"/>
              </a:ext>
            </a:extLst>
          </xdr:cNvPr>
          <xdr:cNvSpPr/>
        </xdr:nvSpPr>
        <xdr:spPr>
          <a:xfrm>
            <a:off x="3040385" y="2499290"/>
            <a:ext cx="72000" cy="71321"/>
          </a:xfrm>
          <a:prstGeom prst="ellipse">
            <a:avLst/>
          </a:prstGeom>
          <a:solidFill>
            <a:srgbClr val="43ADA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33" name="Oval 32">
            <a:extLst>
              <a:ext uri="{FF2B5EF4-FFF2-40B4-BE49-F238E27FC236}">
                <a16:creationId xmlns:a16="http://schemas.microsoft.com/office/drawing/2014/main" id="{00000000-0008-0000-0300-000021000000}"/>
              </a:ext>
            </a:extLst>
          </xdr:cNvPr>
          <xdr:cNvSpPr/>
        </xdr:nvSpPr>
        <xdr:spPr>
          <a:xfrm>
            <a:off x="3040385" y="2694553"/>
            <a:ext cx="72000" cy="71321"/>
          </a:xfrm>
          <a:prstGeom prst="ellipse">
            <a:avLst/>
          </a:prstGeom>
          <a:solidFill>
            <a:srgbClr val="E8B75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34" name="Oval 33">
            <a:extLst>
              <a:ext uri="{FF2B5EF4-FFF2-40B4-BE49-F238E27FC236}">
                <a16:creationId xmlns:a16="http://schemas.microsoft.com/office/drawing/2014/main" id="{00000000-0008-0000-0300-000022000000}"/>
              </a:ext>
            </a:extLst>
          </xdr:cNvPr>
          <xdr:cNvSpPr/>
        </xdr:nvSpPr>
        <xdr:spPr>
          <a:xfrm>
            <a:off x="3040385" y="2875528"/>
            <a:ext cx="72000" cy="71321"/>
          </a:xfrm>
          <a:prstGeom prst="ellipse">
            <a:avLst/>
          </a:prstGeom>
          <a:solidFill>
            <a:srgbClr val="DD222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xdr:col>
      <xdr:colOff>190501</xdr:colOff>
      <xdr:row>15</xdr:row>
      <xdr:rowOff>127448</xdr:rowOff>
    </xdr:from>
    <xdr:to>
      <xdr:col>2</xdr:col>
      <xdr:colOff>160020</xdr:colOff>
      <xdr:row>16</xdr:row>
      <xdr:rowOff>162213</xdr:rowOff>
    </xdr:to>
    <xdr:sp macro="" textlink="">
      <xdr:nvSpPr>
        <xdr:cNvPr id="36" name="Graphic 3">
          <a:extLst>
            <a:ext uri="{FF2B5EF4-FFF2-40B4-BE49-F238E27FC236}">
              <a16:creationId xmlns:a16="http://schemas.microsoft.com/office/drawing/2014/main" id="{00000000-0008-0000-0300-000024000000}"/>
            </a:ext>
          </a:extLst>
        </xdr:cNvPr>
        <xdr:cNvSpPr/>
      </xdr:nvSpPr>
      <xdr:spPr>
        <a:xfrm>
          <a:off x="556261" y="2939228"/>
          <a:ext cx="175259" cy="217645"/>
        </a:xfrm>
        <a:custGeom>
          <a:avLst/>
          <a:gdLst>
            <a:gd name="connsiteX0" fmla="*/ 183190 w 478465"/>
            <a:gd name="connsiteY0" fmla="*/ 172819 h 594182"/>
            <a:gd name="connsiteX1" fmla="*/ 126040 w 478465"/>
            <a:gd name="connsiteY1" fmla="*/ 210919 h 594182"/>
            <a:gd name="connsiteX2" fmla="*/ 287965 w 478465"/>
            <a:gd name="connsiteY2" fmla="*/ 449044 h 594182"/>
            <a:gd name="connsiteX3" fmla="*/ 364165 w 478465"/>
            <a:gd name="connsiteY3" fmla="*/ 401419 h 594182"/>
            <a:gd name="connsiteX4" fmla="*/ 478465 w 478465"/>
            <a:gd name="connsiteY4" fmla="*/ 496669 h 594182"/>
            <a:gd name="connsiteX5" fmla="*/ 430840 w 478465"/>
            <a:gd name="connsiteY5" fmla="*/ 572869 h 594182"/>
            <a:gd name="connsiteX6" fmla="*/ 316540 w 478465"/>
            <a:gd name="connsiteY6" fmla="*/ 591919 h 594182"/>
            <a:gd name="connsiteX7" fmla="*/ 2215 w 478465"/>
            <a:gd name="connsiteY7" fmla="*/ 125194 h 594182"/>
            <a:gd name="connsiteX8" fmla="*/ 87940 w 478465"/>
            <a:gd name="connsiteY8" fmla="*/ 1369 h 594182"/>
            <a:gd name="connsiteX9" fmla="*/ 173665 w 478465"/>
            <a:gd name="connsiteY9" fmla="*/ 20419 h 594182"/>
            <a:gd name="connsiteX10" fmla="*/ 183190 w 478465"/>
            <a:gd name="connsiteY10" fmla="*/ 172819 h 5941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478465" h="594182">
              <a:moveTo>
                <a:pt x="183190" y="172819"/>
              </a:moveTo>
              <a:cubicBezTo>
                <a:pt x="183190" y="172819"/>
                <a:pt x="129850" y="190917"/>
                <a:pt x="126040" y="210919"/>
              </a:cubicBezTo>
              <a:cubicBezTo>
                <a:pt x="113658" y="281404"/>
                <a:pt x="216528" y="441424"/>
                <a:pt x="287965" y="449044"/>
              </a:cubicBezTo>
              <a:cubicBezTo>
                <a:pt x="315588" y="451902"/>
                <a:pt x="364165" y="401419"/>
                <a:pt x="364165" y="401419"/>
              </a:cubicBezTo>
              <a:lnTo>
                <a:pt x="478465" y="496669"/>
              </a:lnTo>
              <a:cubicBezTo>
                <a:pt x="478465" y="496669"/>
                <a:pt x="449890" y="558582"/>
                <a:pt x="430840" y="572869"/>
              </a:cubicBezTo>
              <a:cubicBezTo>
                <a:pt x="407028" y="590014"/>
                <a:pt x="345115" y="598587"/>
                <a:pt x="316540" y="591919"/>
              </a:cubicBezTo>
              <a:cubicBezTo>
                <a:pt x="150805" y="554772"/>
                <a:pt x="-21597" y="274737"/>
                <a:pt x="2215" y="125194"/>
              </a:cubicBezTo>
              <a:cubicBezTo>
                <a:pt x="7930" y="88047"/>
                <a:pt x="52698" y="14704"/>
                <a:pt x="87940" y="1369"/>
              </a:cubicBezTo>
              <a:cubicBezTo>
                <a:pt x="107943" y="-6251"/>
                <a:pt x="173665" y="20419"/>
                <a:pt x="173665" y="20419"/>
              </a:cubicBezTo>
              <a:lnTo>
                <a:pt x="183190" y="172819"/>
              </a:lnTo>
              <a:close/>
            </a:path>
          </a:pathLst>
        </a:custGeom>
        <a:solidFill>
          <a:schemeClr val="bg1">
            <a:lumMod val="65000"/>
          </a:schemeClr>
        </a:solidFill>
        <a:ln w="9525" cap="flat">
          <a:noFill/>
          <a:prstDash val="solid"/>
          <a:miter/>
        </a:ln>
      </xdr:spPr>
      <xdr:txBody>
        <a:bodyPr rtlCol="0" anchor="ctr"/>
        <a:lstStyle/>
        <a:p>
          <a:endParaRPr lang="ru-RU"/>
        </a:p>
      </xdr:txBody>
    </xdr:sp>
    <xdr:clientData/>
  </xdr:twoCellAnchor>
  <xdr:twoCellAnchor>
    <xdr:from>
      <xdr:col>3</xdr:col>
      <xdr:colOff>165270</xdr:colOff>
      <xdr:row>15</xdr:row>
      <xdr:rowOff>141396</xdr:rowOff>
    </xdr:from>
    <xdr:to>
      <xdr:col>5</xdr:col>
      <xdr:colOff>17305</xdr:colOff>
      <xdr:row>16</xdr:row>
      <xdr:rowOff>120404</xdr:rowOff>
    </xdr:to>
    <xdr:sp macro="" textlink="">
      <xdr:nvSpPr>
        <xdr:cNvPr id="37" name="Freeform: Shape 36">
          <a:extLst>
            <a:ext uri="{FF2B5EF4-FFF2-40B4-BE49-F238E27FC236}">
              <a16:creationId xmlns:a16="http://schemas.microsoft.com/office/drawing/2014/main" id="{00000000-0008-0000-0300-000025000000}"/>
            </a:ext>
          </a:extLst>
        </xdr:cNvPr>
        <xdr:cNvSpPr/>
      </xdr:nvSpPr>
      <xdr:spPr>
        <a:xfrm rot="10800000">
          <a:off x="919650" y="2953176"/>
          <a:ext cx="233035" cy="161888"/>
        </a:xfrm>
        <a:custGeom>
          <a:avLst/>
          <a:gdLst>
            <a:gd name="connsiteX0" fmla="*/ 308046 w 546265"/>
            <a:gd name="connsiteY0" fmla="*/ 180000 h 379486"/>
            <a:gd name="connsiteX1" fmla="*/ 273133 w 546265"/>
            <a:gd name="connsiteY1" fmla="*/ 158544 h 379486"/>
            <a:gd name="connsiteX2" fmla="*/ 238220 w 546265"/>
            <a:gd name="connsiteY2" fmla="*/ 180000 h 379486"/>
            <a:gd name="connsiteX3" fmla="*/ 0 w 546265"/>
            <a:gd name="connsiteY3" fmla="*/ 0 h 379486"/>
            <a:gd name="connsiteX4" fmla="*/ 546265 w 546265"/>
            <a:gd name="connsiteY4" fmla="*/ 0 h 379486"/>
            <a:gd name="connsiteX5" fmla="*/ 0 w 546265"/>
            <a:gd name="connsiteY5" fmla="*/ 369637 h 379486"/>
            <a:gd name="connsiteX6" fmla="*/ 0 w 546265"/>
            <a:gd name="connsiteY6" fmla="*/ 6108 h 379486"/>
            <a:gd name="connsiteX7" fmla="*/ 227806 w 546265"/>
            <a:gd name="connsiteY7" fmla="*/ 187873 h 379486"/>
            <a:gd name="connsiteX8" fmla="*/ 546264 w 546265"/>
            <a:gd name="connsiteY8" fmla="*/ 369637 h 379486"/>
            <a:gd name="connsiteX9" fmla="*/ 318460 w 546265"/>
            <a:gd name="connsiteY9" fmla="*/ 187873 h 379486"/>
            <a:gd name="connsiteX10" fmla="*/ 546265 w 546265"/>
            <a:gd name="connsiteY10" fmla="*/ 6108 h 379486"/>
            <a:gd name="connsiteX11" fmla="*/ 530546 w 546265"/>
            <a:gd name="connsiteY11" fmla="*/ 379486 h 379486"/>
            <a:gd name="connsiteX12" fmla="*/ 14291 w 546265"/>
            <a:gd name="connsiteY12" fmla="*/ 379486 h 379486"/>
            <a:gd name="connsiteX13" fmla="*/ 272419 w 546265"/>
            <a:gd name="connsiteY13" fmla="*/ 175202 h 37948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Lst>
          <a:rect l="l" t="t" r="r" b="b"/>
          <a:pathLst>
            <a:path w="546265" h="379486">
              <a:moveTo>
                <a:pt x="308046" y="180000"/>
              </a:moveTo>
              <a:lnTo>
                <a:pt x="273133" y="158544"/>
              </a:lnTo>
              <a:lnTo>
                <a:pt x="238220" y="180000"/>
              </a:lnTo>
              <a:lnTo>
                <a:pt x="0" y="0"/>
              </a:lnTo>
              <a:lnTo>
                <a:pt x="546265" y="0"/>
              </a:lnTo>
              <a:close/>
              <a:moveTo>
                <a:pt x="0" y="369637"/>
              </a:moveTo>
              <a:lnTo>
                <a:pt x="0" y="6108"/>
              </a:lnTo>
              <a:lnTo>
                <a:pt x="227806" y="187873"/>
              </a:lnTo>
              <a:close/>
              <a:moveTo>
                <a:pt x="546264" y="369637"/>
              </a:moveTo>
              <a:lnTo>
                <a:pt x="318460" y="187873"/>
              </a:lnTo>
              <a:lnTo>
                <a:pt x="546265" y="6108"/>
              </a:lnTo>
              <a:close/>
              <a:moveTo>
                <a:pt x="530546" y="379486"/>
              </a:moveTo>
              <a:lnTo>
                <a:pt x="14291" y="379486"/>
              </a:lnTo>
              <a:lnTo>
                <a:pt x="272419" y="175202"/>
              </a:lnTo>
              <a:close/>
            </a:path>
          </a:pathLst>
        </a:custGeom>
        <a:solidFill>
          <a:schemeClr val="bg1">
            <a:lumMod val="6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6</xdr:col>
      <xdr:colOff>7315</xdr:colOff>
      <xdr:row>15</xdr:row>
      <xdr:rowOff>121303</xdr:rowOff>
    </xdr:from>
    <xdr:to>
      <xdr:col>6</xdr:col>
      <xdr:colOff>138105</xdr:colOff>
      <xdr:row>16</xdr:row>
      <xdr:rowOff>175260</xdr:rowOff>
    </xdr:to>
    <xdr:sp macro="" textlink="">
      <xdr:nvSpPr>
        <xdr:cNvPr id="38" name="Freeform: Shape 37">
          <a:extLst>
            <a:ext uri="{FF2B5EF4-FFF2-40B4-BE49-F238E27FC236}">
              <a16:creationId xmlns:a16="http://schemas.microsoft.com/office/drawing/2014/main" id="{00000000-0008-0000-0300-000026000000}"/>
            </a:ext>
          </a:extLst>
        </xdr:cNvPr>
        <xdr:cNvSpPr/>
      </xdr:nvSpPr>
      <xdr:spPr>
        <a:xfrm>
          <a:off x="1340815" y="2933083"/>
          <a:ext cx="130790" cy="236837"/>
        </a:xfrm>
        <a:custGeom>
          <a:avLst/>
          <a:gdLst>
            <a:gd name="connsiteX0" fmla="*/ 171450 w 352425"/>
            <a:gd name="connsiteY0" fmla="*/ 0 h 638175"/>
            <a:gd name="connsiteX1" fmla="*/ 352425 w 352425"/>
            <a:gd name="connsiteY1" fmla="*/ 171450 h 638175"/>
            <a:gd name="connsiteX2" fmla="*/ 180975 w 352425"/>
            <a:gd name="connsiteY2" fmla="*/ 638175 h 638175"/>
            <a:gd name="connsiteX3" fmla="*/ 0 w 352425"/>
            <a:gd name="connsiteY3" fmla="*/ 171450 h 638175"/>
            <a:gd name="connsiteX4" fmla="*/ 171450 w 352425"/>
            <a:gd name="connsiteY4" fmla="*/ 0 h 638175"/>
            <a:gd name="connsiteX5" fmla="*/ 176212 w 352425"/>
            <a:gd name="connsiteY5" fmla="*/ 67628 h 638175"/>
            <a:gd name="connsiteX6" fmla="*/ 80962 w 352425"/>
            <a:gd name="connsiteY6" fmla="*/ 162878 h 638175"/>
            <a:gd name="connsiteX7" fmla="*/ 176212 w 352425"/>
            <a:gd name="connsiteY7" fmla="*/ 258128 h 638175"/>
            <a:gd name="connsiteX8" fmla="*/ 271462 w 352425"/>
            <a:gd name="connsiteY8" fmla="*/ 162878 h 638175"/>
            <a:gd name="connsiteX9" fmla="*/ 176212 w 352425"/>
            <a:gd name="connsiteY9" fmla="*/ 67628 h 63817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352425" h="638175">
              <a:moveTo>
                <a:pt x="171450" y="0"/>
              </a:moveTo>
              <a:cubicBezTo>
                <a:pt x="304800" y="0"/>
                <a:pt x="352425" y="109538"/>
                <a:pt x="352425" y="171450"/>
              </a:cubicBezTo>
              <a:cubicBezTo>
                <a:pt x="352425" y="190500"/>
                <a:pt x="180975" y="638175"/>
                <a:pt x="180975" y="638175"/>
              </a:cubicBezTo>
              <a:cubicBezTo>
                <a:pt x="180975" y="638175"/>
                <a:pt x="0" y="200025"/>
                <a:pt x="0" y="171450"/>
              </a:cubicBezTo>
              <a:cubicBezTo>
                <a:pt x="0" y="110490"/>
                <a:pt x="47625" y="0"/>
                <a:pt x="171450" y="0"/>
              </a:cubicBezTo>
              <a:close/>
              <a:moveTo>
                <a:pt x="176212" y="67628"/>
              </a:moveTo>
              <a:cubicBezTo>
                <a:pt x="123607" y="67628"/>
                <a:pt x="80962" y="110273"/>
                <a:pt x="80962" y="162878"/>
              </a:cubicBezTo>
              <a:cubicBezTo>
                <a:pt x="80962" y="215483"/>
                <a:pt x="123607" y="258128"/>
                <a:pt x="176212" y="258128"/>
              </a:cubicBezTo>
              <a:cubicBezTo>
                <a:pt x="228817" y="258128"/>
                <a:pt x="271462" y="215483"/>
                <a:pt x="271462" y="162878"/>
              </a:cubicBezTo>
              <a:cubicBezTo>
                <a:pt x="271462" y="110273"/>
                <a:pt x="228817" y="67628"/>
                <a:pt x="176212" y="67628"/>
              </a:cubicBezTo>
              <a:close/>
            </a:path>
          </a:pathLst>
        </a:custGeom>
        <a:solidFill>
          <a:schemeClr val="bg1">
            <a:lumMod val="65000"/>
          </a:schemeClr>
        </a:solidFill>
        <a:ln w="9525"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7</xdr:col>
      <xdr:colOff>150975</xdr:colOff>
      <xdr:row>15</xdr:row>
      <xdr:rowOff>121922</xdr:rowOff>
    </xdr:from>
    <xdr:to>
      <xdr:col>9</xdr:col>
      <xdr:colOff>17611</xdr:colOff>
      <xdr:row>16</xdr:row>
      <xdr:rowOff>160020</xdr:rowOff>
    </xdr:to>
    <xdr:sp macro="" textlink="">
      <xdr:nvSpPr>
        <xdr:cNvPr id="39" name="Freeform: Shape 38">
          <a:extLst>
            <a:ext uri="{FF2B5EF4-FFF2-40B4-BE49-F238E27FC236}">
              <a16:creationId xmlns:a16="http://schemas.microsoft.com/office/drawing/2014/main" id="{00000000-0008-0000-0300-000027000000}"/>
            </a:ext>
          </a:extLst>
        </xdr:cNvPr>
        <xdr:cNvSpPr/>
      </xdr:nvSpPr>
      <xdr:spPr>
        <a:xfrm>
          <a:off x="1659735" y="2933702"/>
          <a:ext cx="262876" cy="220978"/>
        </a:xfrm>
        <a:custGeom>
          <a:avLst/>
          <a:gdLst>
            <a:gd name="connsiteX0" fmla="*/ 481132 w 2069308"/>
            <a:gd name="connsiteY0" fmla="*/ 0 h 1739504"/>
            <a:gd name="connsiteX1" fmla="*/ 668411 w 2069308"/>
            <a:gd name="connsiteY1" fmla="*/ 37810 h 1739504"/>
            <a:gd name="connsiteX2" fmla="*/ 709430 w 2069308"/>
            <a:gd name="connsiteY2" fmla="*/ 60075 h 1739504"/>
            <a:gd name="connsiteX3" fmla="*/ 766731 w 2069308"/>
            <a:gd name="connsiteY3" fmla="*/ 39102 h 1739504"/>
            <a:gd name="connsiteX4" fmla="*/ 1025368 w 2069308"/>
            <a:gd name="connsiteY4" fmla="*/ 0 h 1739504"/>
            <a:gd name="connsiteX5" fmla="*/ 1895120 w 2069308"/>
            <a:gd name="connsiteY5" fmla="*/ 869752 h 1739504"/>
            <a:gd name="connsiteX6" fmla="*/ 1894104 w 2069308"/>
            <a:gd name="connsiteY6" fmla="*/ 889874 h 1739504"/>
            <a:gd name="connsiteX7" fmla="*/ 1928388 w 2069308"/>
            <a:gd name="connsiteY7" fmla="*/ 918160 h 1739504"/>
            <a:gd name="connsiteX8" fmla="*/ 2069308 w 2069308"/>
            <a:gd name="connsiteY8" fmla="*/ 1258372 h 1739504"/>
            <a:gd name="connsiteX9" fmla="*/ 1588176 w 2069308"/>
            <a:gd name="connsiteY9" fmla="*/ 1739504 h 1739504"/>
            <a:gd name="connsiteX10" fmla="*/ 1400898 w 2069308"/>
            <a:gd name="connsiteY10" fmla="*/ 1701694 h 1739504"/>
            <a:gd name="connsiteX11" fmla="*/ 1352399 w 2069308"/>
            <a:gd name="connsiteY11" fmla="*/ 1675370 h 1739504"/>
            <a:gd name="connsiteX12" fmla="*/ 1284006 w 2069308"/>
            <a:gd name="connsiteY12" fmla="*/ 1700402 h 1739504"/>
            <a:gd name="connsiteX13" fmla="*/ 1025368 w 2069308"/>
            <a:gd name="connsiteY13" fmla="*/ 1739504 h 1739504"/>
            <a:gd name="connsiteX14" fmla="*/ 155616 w 2069308"/>
            <a:gd name="connsiteY14" fmla="*/ 869752 h 1739504"/>
            <a:gd name="connsiteX15" fmla="*/ 157375 w 2069308"/>
            <a:gd name="connsiteY15" fmla="*/ 834920 h 1739504"/>
            <a:gd name="connsiteX16" fmla="*/ 140921 w 2069308"/>
            <a:gd name="connsiteY16" fmla="*/ 821344 h 1739504"/>
            <a:gd name="connsiteX17" fmla="*/ 0 w 2069308"/>
            <a:gd name="connsiteY17" fmla="*/ 481132 h 1739504"/>
            <a:gd name="connsiteX18" fmla="*/ 481132 w 2069308"/>
            <a:gd name="connsiteY18" fmla="*/ 0 h 173950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Lst>
          <a:rect l="l" t="t" r="r" b="b"/>
          <a:pathLst>
            <a:path w="2069308" h="1739504">
              <a:moveTo>
                <a:pt x="481132" y="0"/>
              </a:moveTo>
              <a:cubicBezTo>
                <a:pt x="547563" y="0"/>
                <a:pt x="610849" y="13463"/>
                <a:pt x="668411" y="37810"/>
              </a:cubicBezTo>
              <a:lnTo>
                <a:pt x="709430" y="60075"/>
              </a:lnTo>
              <a:lnTo>
                <a:pt x="766731" y="39102"/>
              </a:lnTo>
              <a:cubicBezTo>
                <a:pt x="848434" y="13690"/>
                <a:pt x="935302" y="0"/>
                <a:pt x="1025368" y="0"/>
              </a:cubicBezTo>
              <a:cubicBezTo>
                <a:pt x="1505719" y="0"/>
                <a:pt x="1895120" y="389401"/>
                <a:pt x="1895120" y="869752"/>
              </a:cubicBezTo>
              <a:lnTo>
                <a:pt x="1894104" y="889874"/>
              </a:lnTo>
              <a:lnTo>
                <a:pt x="1928388" y="918160"/>
              </a:lnTo>
              <a:cubicBezTo>
                <a:pt x="2015456" y="1005228"/>
                <a:pt x="2069308" y="1125511"/>
                <a:pt x="2069308" y="1258372"/>
              </a:cubicBezTo>
              <a:cubicBezTo>
                <a:pt x="2069308" y="1524094"/>
                <a:pt x="1853898" y="1739504"/>
                <a:pt x="1588176" y="1739504"/>
              </a:cubicBezTo>
              <a:cubicBezTo>
                <a:pt x="1521746" y="1739504"/>
                <a:pt x="1458460" y="1726041"/>
                <a:pt x="1400898" y="1701694"/>
              </a:cubicBezTo>
              <a:lnTo>
                <a:pt x="1352399" y="1675370"/>
              </a:lnTo>
              <a:lnTo>
                <a:pt x="1284006" y="1700402"/>
              </a:lnTo>
              <a:cubicBezTo>
                <a:pt x="1202302" y="1725814"/>
                <a:pt x="1115434" y="1739504"/>
                <a:pt x="1025368" y="1739504"/>
              </a:cubicBezTo>
              <a:cubicBezTo>
                <a:pt x="545017" y="1739504"/>
                <a:pt x="155616" y="1350103"/>
                <a:pt x="155616" y="869752"/>
              </a:cubicBezTo>
              <a:lnTo>
                <a:pt x="157375" y="834920"/>
              </a:lnTo>
              <a:lnTo>
                <a:pt x="140921" y="821344"/>
              </a:lnTo>
              <a:cubicBezTo>
                <a:pt x="53853" y="734276"/>
                <a:pt x="0" y="613993"/>
                <a:pt x="0" y="481132"/>
              </a:cubicBezTo>
              <a:cubicBezTo>
                <a:pt x="0" y="215410"/>
                <a:pt x="215410" y="0"/>
                <a:pt x="481132" y="0"/>
              </a:cubicBezTo>
              <a:close/>
            </a:path>
          </a:pathLst>
        </a:custGeom>
        <a:solidFill>
          <a:schemeClr val="bg1">
            <a:lumMod val="6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800" b="1">
              <a:latin typeface="Comic Sans MS" panose="030F0702030302020204" pitchFamily="66" charset="0"/>
            </a:rPr>
            <a:t>S</a:t>
          </a:r>
          <a:endParaRPr lang="ru-RU" sz="800" b="1">
            <a:latin typeface="Comic Sans MS" panose="030F0702030302020204" pitchFamily="66" charset="0"/>
          </a:endParaRPr>
        </a:p>
      </xdr:txBody>
    </xdr:sp>
    <xdr:clientData/>
  </xdr:twoCellAnchor>
  <xdr:twoCellAnchor>
    <xdr:from>
      <xdr:col>9</xdr:col>
      <xdr:colOff>205741</xdr:colOff>
      <xdr:row>15</xdr:row>
      <xdr:rowOff>7152</xdr:rowOff>
    </xdr:from>
    <xdr:to>
      <xdr:col>10</xdr:col>
      <xdr:colOff>175261</xdr:colOff>
      <xdr:row>17</xdr:row>
      <xdr:rowOff>70246</xdr:rowOff>
    </xdr:to>
    <xdr:pic>
      <xdr:nvPicPr>
        <xdr:cNvPr id="40" name="Picture 39">
          <a:extLst>
            <a:ext uri="{FF2B5EF4-FFF2-40B4-BE49-F238E27FC236}">
              <a16:creationId xmlns:a16="http://schemas.microsoft.com/office/drawing/2014/main" id="{00000000-0008-0000-0300-000028000000}"/>
            </a:ext>
          </a:extLst>
        </xdr:cNvPr>
        <xdr:cNvPicPr>
          <a:picLocks noChangeAspect="1"/>
        </xdr:cNvPicPr>
      </xdr:nvPicPr>
      <xdr:blipFill>
        <a:blip xmlns:r="http://schemas.openxmlformats.org/officeDocument/2006/relationships" r:embed="rId3"/>
        <a:stretch>
          <a:fillRect/>
        </a:stretch>
      </xdr:blipFill>
      <xdr:spPr>
        <a:xfrm>
          <a:off x="2110741" y="2818932"/>
          <a:ext cx="426720" cy="428854"/>
        </a:xfrm>
        <a:prstGeom prst="rect">
          <a:avLst/>
        </a:prstGeom>
      </xdr:spPr>
    </xdr:pic>
    <xdr:clientData/>
  </xdr:twoCellAnchor>
  <xdr:twoCellAnchor>
    <xdr:from>
      <xdr:col>18</xdr:col>
      <xdr:colOff>281940</xdr:colOff>
      <xdr:row>28</xdr:row>
      <xdr:rowOff>45720</xdr:rowOff>
    </xdr:from>
    <xdr:to>
      <xdr:col>19</xdr:col>
      <xdr:colOff>83819</xdr:colOff>
      <xdr:row>29</xdr:row>
      <xdr:rowOff>78840</xdr:rowOff>
    </xdr:to>
    <xdr:grpSp>
      <xdr:nvGrpSpPr>
        <xdr:cNvPr id="42" name="Group 41">
          <a:extLst>
            <a:ext uri="{FF2B5EF4-FFF2-40B4-BE49-F238E27FC236}">
              <a16:creationId xmlns:a16="http://schemas.microsoft.com/office/drawing/2014/main" id="{00000000-0008-0000-0300-00002A000000}"/>
            </a:ext>
          </a:extLst>
        </xdr:cNvPr>
        <xdr:cNvGrpSpPr/>
      </xdr:nvGrpSpPr>
      <xdr:grpSpPr>
        <a:xfrm>
          <a:off x="6991773" y="5750137"/>
          <a:ext cx="394546" cy="223620"/>
          <a:chOff x="7192492" y="5258851"/>
          <a:chExt cx="411479" cy="217051"/>
        </a:xfrm>
      </xdr:grpSpPr>
      <xdr:sp macro="" textlink="">
        <xdr:nvSpPr>
          <xdr:cNvPr id="23" name="Rectangle: Rounded Corners 22">
            <a:extLst>
              <a:ext uri="{FF2B5EF4-FFF2-40B4-BE49-F238E27FC236}">
                <a16:creationId xmlns:a16="http://schemas.microsoft.com/office/drawing/2014/main" id="{00000000-0008-0000-0300-000017000000}"/>
              </a:ext>
            </a:extLst>
          </xdr:cNvPr>
          <xdr:cNvSpPr/>
        </xdr:nvSpPr>
        <xdr:spPr>
          <a:xfrm>
            <a:off x="7238212" y="5258851"/>
            <a:ext cx="365759" cy="214411"/>
          </a:xfrm>
          <a:prstGeom prst="roundRect">
            <a:avLst>
              <a:gd name="adj" fmla="val 50000"/>
            </a:avLst>
          </a:prstGeom>
          <a:solidFill>
            <a:srgbClr val="F2C6C7"/>
          </a:solidFill>
          <a:ln>
            <a:noFill/>
          </a:ln>
          <a:effectLst>
            <a:innerShdw blurRad="63500">
              <a:prstClr val="black">
                <a:alpha val="32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41" name="Oval 40">
            <a:extLst>
              <a:ext uri="{FF2B5EF4-FFF2-40B4-BE49-F238E27FC236}">
                <a16:creationId xmlns:a16="http://schemas.microsoft.com/office/drawing/2014/main" id="{00000000-0008-0000-0300-000029000000}"/>
              </a:ext>
            </a:extLst>
          </xdr:cNvPr>
          <xdr:cNvSpPr/>
        </xdr:nvSpPr>
        <xdr:spPr>
          <a:xfrm>
            <a:off x="7192492" y="5258851"/>
            <a:ext cx="216000" cy="217051"/>
          </a:xfrm>
          <a:prstGeom prst="ellipse">
            <a:avLst/>
          </a:prstGeom>
          <a:solidFill>
            <a:srgbClr val="DD222D"/>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18</xdr:col>
      <xdr:colOff>281940</xdr:colOff>
      <xdr:row>35</xdr:row>
      <xdr:rowOff>14189</xdr:rowOff>
    </xdr:from>
    <xdr:to>
      <xdr:col>19</xdr:col>
      <xdr:colOff>83819</xdr:colOff>
      <xdr:row>36</xdr:row>
      <xdr:rowOff>47309</xdr:rowOff>
    </xdr:to>
    <xdr:grpSp>
      <xdr:nvGrpSpPr>
        <xdr:cNvPr id="43" name="Group 42">
          <a:extLst>
            <a:ext uri="{FF2B5EF4-FFF2-40B4-BE49-F238E27FC236}">
              <a16:creationId xmlns:a16="http://schemas.microsoft.com/office/drawing/2014/main" id="{00000000-0008-0000-0300-00002B000000}"/>
            </a:ext>
          </a:extLst>
        </xdr:cNvPr>
        <xdr:cNvGrpSpPr/>
      </xdr:nvGrpSpPr>
      <xdr:grpSpPr>
        <a:xfrm>
          <a:off x="6991773" y="7052106"/>
          <a:ext cx="394546" cy="223620"/>
          <a:chOff x="7192492" y="5258851"/>
          <a:chExt cx="411479" cy="217051"/>
        </a:xfrm>
      </xdr:grpSpPr>
      <xdr:sp macro="" textlink="">
        <xdr:nvSpPr>
          <xdr:cNvPr id="44" name="Rectangle: Rounded Corners 43">
            <a:extLst>
              <a:ext uri="{FF2B5EF4-FFF2-40B4-BE49-F238E27FC236}">
                <a16:creationId xmlns:a16="http://schemas.microsoft.com/office/drawing/2014/main" id="{00000000-0008-0000-0300-00002C000000}"/>
              </a:ext>
            </a:extLst>
          </xdr:cNvPr>
          <xdr:cNvSpPr/>
        </xdr:nvSpPr>
        <xdr:spPr>
          <a:xfrm>
            <a:off x="7238212" y="5258851"/>
            <a:ext cx="365759" cy="214411"/>
          </a:xfrm>
          <a:prstGeom prst="roundRect">
            <a:avLst>
              <a:gd name="adj" fmla="val 50000"/>
            </a:avLst>
          </a:prstGeom>
          <a:solidFill>
            <a:srgbClr val="F2C6C7"/>
          </a:solidFill>
          <a:ln>
            <a:noFill/>
          </a:ln>
          <a:effectLst>
            <a:innerShdw blurRad="63500">
              <a:prstClr val="black">
                <a:alpha val="32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45" name="Oval 44">
            <a:extLst>
              <a:ext uri="{FF2B5EF4-FFF2-40B4-BE49-F238E27FC236}">
                <a16:creationId xmlns:a16="http://schemas.microsoft.com/office/drawing/2014/main" id="{00000000-0008-0000-0300-00002D000000}"/>
              </a:ext>
            </a:extLst>
          </xdr:cNvPr>
          <xdr:cNvSpPr/>
        </xdr:nvSpPr>
        <xdr:spPr>
          <a:xfrm>
            <a:off x="7192492" y="5258851"/>
            <a:ext cx="216000" cy="217051"/>
          </a:xfrm>
          <a:prstGeom prst="ellipse">
            <a:avLst/>
          </a:prstGeom>
          <a:solidFill>
            <a:srgbClr val="DD222D"/>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21</xdr:col>
      <xdr:colOff>308215</xdr:colOff>
      <xdr:row>28</xdr:row>
      <xdr:rowOff>45720</xdr:rowOff>
    </xdr:from>
    <xdr:to>
      <xdr:col>22</xdr:col>
      <xdr:colOff>110094</xdr:colOff>
      <xdr:row>29</xdr:row>
      <xdr:rowOff>78840</xdr:rowOff>
    </xdr:to>
    <xdr:grpSp>
      <xdr:nvGrpSpPr>
        <xdr:cNvPr id="46" name="Group 45">
          <a:extLst>
            <a:ext uri="{FF2B5EF4-FFF2-40B4-BE49-F238E27FC236}">
              <a16:creationId xmlns:a16="http://schemas.microsoft.com/office/drawing/2014/main" id="{00000000-0008-0000-0300-00002E000000}"/>
            </a:ext>
          </a:extLst>
        </xdr:cNvPr>
        <xdr:cNvGrpSpPr/>
      </xdr:nvGrpSpPr>
      <xdr:grpSpPr>
        <a:xfrm>
          <a:off x="8796048" y="5750137"/>
          <a:ext cx="394546" cy="223620"/>
          <a:chOff x="7192492" y="5258851"/>
          <a:chExt cx="411479" cy="217051"/>
        </a:xfrm>
      </xdr:grpSpPr>
      <xdr:sp macro="" textlink="">
        <xdr:nvSpPr>
          <xdr:cNvPr id="47" name="Rectangle: Rounded Corners 46">
            <a:extLst>
              <a:ext uri="{FF2B5EF4-FFF2-40B4-BE49-F238E27FC236}">
                <a16:creationId xmlns:a16="http://schemas.microsoft.com/office/drawing/2014/main" id="{00000000-0008-0000-0300-00002F000000}"/>
              </a:ext>
            </a:extLst>
          </xdr:cNvPr>
          <xdr:cNvSpPr/>
        </xdr:nvSpPr>
        <xdr:spPr>
          <a:xfrm>
            <a:off x="7238212" y="5258851"/>
            <a:ext cx="365759" cy="214411"/>
          </a:xfrm>
          <a:prstGeom prst="roundRect">
            <a:avLst>
              <a:gd name="adj" fmla="val 50000"/>
            </a:avLst>
          </a:prstGeom>
          <a:solidFill>
            <a:srgbClr val="F2C6C7"/>
          </a:solidFill>
          <a:ln>
            <a:noFill/>
          </a:ln>
          <a:effectLst>
            <a:innerShdw blurRad="63500">
              <a:prstClr val="black">
                <a:alpha val="32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48" name="Oval 47">
            <a:extLst>
              <a:ext uri="{FF2B5EF4-FFF2-40B4-BE49-F238E27FC236}">
                <a16:creationId xmlns:a16="http://schemas.microsoft.com/office/drawing/2014/main" id="{00000000-0008-0000-0300-000030000000}"/>
              </a:ext>
            </a:extLst>
          </xdr:cNvPr>
          <xdr:cNvSpPr/>
        </xdr:nvSpPr>
        <xdr:spPr>
          <a:xfrm>
            <a:off x="7192492" y="5258851"/>
            <a:ext cx="216000" cy="217051"/>
          </a:xfrm>
          <a:prstGeom prst="ellipse">
            <a:avLst/>
          </a:prstGeom>
          <a:solidFill>
            <a:srgbClr val="DD222D"/>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21</xdr:col>
      <xdr:colOff>308215</xdr:colOff>
      <xdr:row>35</xdr:row>
      <xdr:rowOff>14189</xdr:rowOff>
    </xdr:from>
    <xdr:to>
      <xdr:col>22</xdr:col>
      <xdr:colOff>110094</xdr:colOff>
      <xdr:row>36</xdr:row>
      <xdr:rowOff>47309</xdr:rowOff>
    </xdr:to>
    <xdr:grpSp>
      <xdr:nvGrpSpPr>
        <xdr:cNvPr id="49" name="Group 48">
          <a:extLst>
            <a:ext uri="{FF2B5EF4-FFF2-40B4-BE49-F238E27FC236}">
              <a16:creationId xmlns:a16="http://schemas.microsoft.com/office/drawing/2014/main" id="{00000000-0008-0000-0300-000031000000}"/>
            </a:ext>
          </a:extLst>
        </xdr:cNvPr>
        <xdr:cNvGrpSpPr/>
      </xdr:nvGrpSpPr>
      <xdr:grpSpPr>
        <a:xfrm>
          <a:off x="8796048" y="7052106"/>
          <a:ext cx="394546" cy="223620"/>
          <a:chOff x="7192492" y="5258851"/>
          <a:chExt cx="411479" cy="217051"/>
        </a:xfrm>
      </xdr:grpSpPr>
      <xdr:sp macro="" textlink="">
        <xdr:nvSpPr>
          <xdr:cNvPr id="50" name="Rectangle: Rounded Corners 49">
            <a:extLst>
              <a:ext uri="{FF2B5EF4-FFF2-40B4-BE49-F238E27FC236}">
                <a16:creationId xmlns:a16="http://schemas.microsoft.com/office/drawing/2014/main" id="{00000000-0008-0000-0300-000032000000}"/>
              </a:ext>
            </a:extLst>
          </xdr:cNvPr>
          <xdr:cNvSpPr/>
        </xdr:nvSpPr>
        <xdr:spPr>
          <a:xfrm>
            <a:off x="7238212" y="5258851"/>
            <a:ext cx="365759" cy="214411"/>
          </a:xfrm>
          <a:prstGeom prst="roundRect">
            <a:avLst>
              <a:gd name="adj" fmla="val 50000"/>
            </a:avLst>
          </a:prstGeom>
          <a:solidFill>
            <a:srgbClr val="F2C6C7"/>
          </a:solidFill>
          <a:ln>
            <a:noFill/>
          </a:ln>
          <a:effectLst>
            <a:innerShdw blurRad="63500">
              <a:prstClr val="black">
                <a:alpha val="32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51" name="Oval 50">
            <a:extLst>
              <a:ext uri="{FF2B5EF4-FFF2-40B4-BE49-F238E27FC236}">
                <a16:creationId xmlns:a16="http://schemas.microsoft.com/office/drawing/2014/main" id="{00000000-0008-0000-0300-000033000000}"/>
              </a:ext>
            </a:extLst>
          </xdr:cNvPr>
          <xdr:cNvSpPr/>
        </xdr:nvSpPr>
        <xdr:spPr>
          <a:xfrm>
            <a:off x="7192492" y="5258851"/>
            <a:ext cx="216000" cy="217051"/>
          </a:xfrm>
          <a:prstGeom prst="ellipse">
            <a:avLst/>
          </a:prstGeom>
          <a:solidFill>
            <a:srgbClr val="DD222D"/>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18</xdr:col>
      <xdr:colOff>46507</xdr:colOff>
      <xdr:row>26</xdr:row>
      <xdr:rowOff>99375</xdr:rowOff>
    </xdr:from>
    <xdr:to>
      <xdr:col>19</xdr:col>
      <xdr:colOff>390245</xdr:colOff>
      <xdr:row>31</xdr:row>
      <xdr:rowOff>45910</xdr:rowOff>
    </xdr:to>
    <xdr:sp macro="" textlink="ProcessingM2!C23">
      <xdr:nvSpPr>
        <xdr:cNvPr id="55" name="Rectangle 54">
          <a:extLst>
            <a:ext uri="{FF2B5EF4-FFF2-40B4-BE49-F238E27FC236}">
              <a16:creationId xmlns:a16="http://schemas.microsoft.com/office/drawing/2014/main" id="{00000000-0008-0000-0300-000037000000}"/>
            </a:ext>
          </a:extLst>
        </xdr:cNvPr>
        <xdr:cNvSpPr/>
      </xdr:nvSpPr>
      <xdr:spPr>
        <a:xfrm rot="5400000">
          <a:off x="6998835" y="4921952"/>
          <a:ext cx="868956" cy="953338"/>
        </a:xfrm>
        <a:prstGeom prst="rect">
          <a:avLst/>
        </a:prstGeom>
        <a:noFill/>
        <a:effectLst/>
      </xdr:spPr>
      <xdr:txBody>
        <a:bodyPr wrap="none" lIns="91440" tIns="45720" rIns="91440" bIns="45720">
          <a:noAutofit/>
        </a:bodyPr>
        <a:lstStyle/>
        <a:p>
          <a:pPr algn="ctr"/>
          <a:fld id="{3DD49D20-42E7-48BE-9149-AAEA0E52B841}" type="TxLink">
            <a:rPr lang="en-US" sz="5500" b="0" i="0" u="none" strike="noStrike" cap="none" spc="0">
              <a:ln w="0"/>
              <a:blipFill>
                <a:blip xmlns:r="http://schemas.openxmlformats.org/officeDocument/2006/relationships" r:embed="rId4">
                  <a:extLst>
                    <a:ext uri="{96DAC541-7B7A-43D3-8B79-37D633B846F1}">
                      <asvg:svgBlip xmlns:asvg="http://schemas.microsoft.com/office/drawing/2016/SVG/main" r:embed="rId5"/>
                    </a:ext>
                  </a:extLst>
                </a:blip>
                <a:stretch>
                  <a:fillRect/>
                </a:stretch>
              </a:blipFill>
              <a:effectLst/>
              <a:latin typeface="Calibri"/>
              <a:cs typeface="Calibri"/>
            </a:rPr>
            <a:pPr algn="ctr"/>
            <a:t>▮</a:t>
          </a:fld>
          <a:endParaRPr lang="en-US" sz="5500" b="0" cap="none" spc="0">
            <a:ln w="0"/>
            <a:blipFill>
              <a:blip xmlns:r="http://schemas.openxmlformats.org/officeDocument/2006/relationships" r:embed="rId4">
                <a:extLst>
                  <a:ext uri="{96DAC541-7B7A-43D3-8B79-37D633B846F1}">
                    <asvg:svgBlip xmlns:asvg="http://schemas.microsoft.com/office/drawing/2016/SVG/main" r:embed="rId5"/>
                  </a:ext>
                </a:extLst>
              </a:blip>
              <a:stretch>
                <a:fillRect/>
              </a:stretch>
            </a:blipFill>
            <a:effectLst/>
          </a:endParaRPr>
        </a:p>
      </xdr:txBody>
    </xdr:sp>
    <xdr:clientData/>
  </xdr:twoCellAnchor>
  <mc:AlternateContent xmlns:mc="http://schemas.openxmlformats.org/markup-compatibility/2006">
    <mc:Choice xmlns:a14="http://schemas.microsoft.com/office/drawing/2010/main" Requires="a14">
      <xdr:twoCellAnchor>
        <xdr:from>
          <xdr:col>18</xdr:col>
          <xdr:colOff>57150</xdr:colOff>
          <xdr:row>28</xdr:row>
          <xdr:rowOff>9525</xdr:rowOff>
        </xdr:from>
        <xdr:to>
          <xdr:col>19</xdr:col>
          <xdr:colOff>123825</xdr:colOff>
          <xdr:row>29</xdr:row>
          <xdr:rowOff>133350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3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18</xdr:col>
      <xdr:colOff>52137</xdr:colOff>
      <xdr:row>28</xdr:row>
      <xdr:rowOff>48126</xdr:rowOff>
    </xdr:from>
    <xdr:to>
      <xdr:col>18</xdr:col>
      <xdr:colOff>248654</xdr:colOff>
      <xdr:row>29</xdr:row>
      <xdr:rowOff>84221</xdr:rowOff>
    </xdr:to>
    <xdr:sp macro="" textlink="">
      <xdr:nvSpPr>
        <xdr:cNvPr id="56" name="Rectangle 55">
          <a:extLst>
            <a:ext uri="{FF2B5EF4-FFF2-40B4-BE49-F238E27FC236}">
              <a16:creationId xmlns:a16="http://schemas.microsoft.com/office/drawing/2014/main" id="{00000000-0008-0000-0300-000038000000}"/>
            </a:ext>
          </a:extLst>
        </xdr:cNvPr>
        <xdr:cNvSpPr/>
      </xdr:nvSpPr>
      <xdr:spPr>
        <a:xfrm>
          <a:off x="6962274" y="5281863"/>
          <a:ext cx="196517" cy="220579"/>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46507</xdr:colOff>
      <xdr:row>33</xdr:row>
      <xdr:rowOff>61275</xdr:rowOff>
    </xdr:from>
    <xdr:to>
      <xdr:col>19</xdr:col>
      <xdr:colOff>390245</xdr:colOff>
      <xdr:row>38</xdr:row>
      <xdr:rowOff>7810</xdr:rowOff>
    </xdr:to>
    <xdr:sp macro="" textlink="ProcessingM2!C25">
      <xdr:nvSpPr>
        <xdr:cNvPr id="57" name="Rectangle 56">
          <a:extLst>
            <a:ext uri="{FF2B5EF4-FFF2-40B4-BE49-F238E27FC236}">
              <a16:creationId xmlns:a16="http://schemas.microsoft.com/office/drawing/2014/main" id="{00000000-0008-0000-0300-000039000000}"/>
            </a:ext>
          </a:extLst>
        </xdr:cNvPr>
        <xdr:cNvSpPr/>
      </xdr:nvSpPr>
      <xdr:spPr>
        <a:xfrm rot="5400000">
          <a:off x="7000038" y="6122704"/>
          <a:ext cx="868956" cy="953338"/>
        </a:xfrm>
        <a:prstGeom prst="rect">
          <a:avLst/>
        </a:prstGeom>
        <a:noFill/>
        <a:effectLst/>
      </xdr:spPr>
      <xdr:txBody>
        <a:bodyPr wrap="none" lIns="91440" tIns="45720" rIns="91440" bIns="45720">
          <a:noAutofit/>
        </a:bodyPr>
        <a:lstStyle/>
        <a:p>
          <a:pPr algn="ctr"/>
          <a:fld id="{65F76FB1-E7CD-4AA0-8E3B-2920348EFFF0}" type="TxLink">
            <a:rPr lang="en-US" sz="5500" b="0" i="0" u="none" strike="noStrike" cap="none" spc="0">
              <a:ln w="0"/>
              <a:blipFill>
                <a:blip xmlns:r="http://schemas.openxmlformats.org/officeDocument/2006/relationships" r:embed="rId6">
                  <a:extLst>
                    <a:ext uri="{96DAC541-7B7A-43D3-8B79-37D633B846F1}">
                      <asvg:svgBlip xmlns:asvg="http://schemas.microsoft.com/office/drawing/2016/SVG/main" r:embed="rId7"/>
                    </a:ext>
                  </a:extLst>
                </a:blip>
                <a:stretch>
                  <a:fillRect/>
                </a:stretch>
              </a:blipFill>
              <a:effectLst/>
              <a:latin typeface="Calibri"/>
              <a:cs typeface="Calibri"/>
            </a:rPr>
            <a:pPr algn="ctr"/>
            <a:t>▮</a:t>
          </a:fld>
          <a:endParaRPr lang="en-US" sz="5500" b="0" cap="none" spc="0">
            <a:ln w="0"/>
            <a:blipFill>
              <a:blip xmlns:r="http://schemas.openxmlformats.org/officeDocument/2006/relationships" r:embed="rId6">
                <a:extLst>
                  <a:ext uri="{96DAC541-7B7A-43D3-8B79-37D633B846F1}">
                    <asvg:svgBlip xmlns:asvg="http://schemas.microsoft.com/office/drawing/2016/SVG/main" r:embed="rId7"/>
                  </a:ext>
                </a:extLst>
              </a:blip>
              <a:stretch>
                <a:fillRect/>
              </a:stretch>
            </a:blipFill>
            <a:effectLst/>
          </a:endParaRPr>
        </a:p>
      </xdr:txBody>
    </xdr:sp>
    <xdr:clientData/>
  </xdr:twoCellAnchor>
  <mc:AlternateContent xmlns:mc="http://schemas.openxmlformats.org/markup-compatibility/2006">
    <mc:Choice xmlns:a14="http://schemas.microsoft.com/office/drawing/2010/main" Requires="a14">
      <xdr:twoCellAnchor>
        <xdr:from>
          <xdr:col>18</xdr:col>
          <xdr:colOff>57150</xdr:colOff>
          <xdr:row>34</xdr:row>
          <xdr:rowOff>152400</xdr:rowOff>
        </xdr:from>
        <xdr:to>
          <xdr:col>19</xdr:col>
          <xdr:colOff>123825</xdr:colOff>
          <xdr:row>36</xdr:row>
          <xdr:rowOff>95250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3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18</xdr:col>
      <xdr:colOff>52137</xdr:colOff>
      <xdr:row>35</xdr:row>
      <xdr:rowOff>10026</xdr:rowOff>
    </xdr:from>
    <xdr:to>
      <xdr:col>18</xdr:col>
      <xdr:colOff>248654</xdr:colOff>
      <xdr:row>36</xdr:row>
      <xdr:rowOff>46121</xdr:rowOff>
    </xdr:to>
    <xdr:sp macro="" textlink="">
      <xdr:nvSpPr>
        <xdr:cNvPr id="58" name="Rectangle 57">
          <a:extLst>
            <a:ext uri="{FF2B5EF4-FFF2-40B4-BE49-F238E27FC236}">
              <a16:creationId xmlns:a16="http://schemas.microsoft.com/office/drawing/2014/main" id="{00000000-0008-0000-0300-00003A000000}"/>
            </a:ext>
          </a:extLst>
        </xdr:cNvPr>
        <xdr:cNvSpPr/>
      </xdr:nvSpPr>
      <xdr:spPr>
        <a:xfrm>
          <a:off x="6963477" y="6479406"/>
          <a:ext cx="196517" cy="21897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21</xdr:col>
      <xdr:colOff>61747</xdr:colOff>
      <xdr:row>33</xdr:row>
      <xdr:rowOff>61275</xdr:rowOff>
    </xdr:from>
    <xdr:to>
      <xdr:col>22</xdr:col>
      <xdr:colOff>405485</xdr:colOff>
      <xdr:row>38</xdr:row>
      <xdr:rowOff>7810</xdr:rowOff>
    </xdr:to>
    <xdr:sp macro="" textlink="ProcessingM2!C26">
      <xdr:nvSpPr>
        <xdr:cNvPr id="59" name="Rectangle 58">
          <a:extLst>
            <a:ext uri="{FF2B5EF4-FFF2-40B4-BE49-F238E27FC236}">
              <a16:creationId xmlns:a16="http://schemas.microsoft.com/office/drawing/2014/main" id="{00000000-0008-0000-0300-00003B000000}"/>
            </a:ext>
          </a:extLst>
        </xdr:cNvPr>
        <xdr:cNvSpPr/>
      </xdr:nvSpPr>
      <xdr:spPr>
        <a:xfrm rot="5400000">
          <a:off x="8844078" y="6122704"/>
          <a:ext cx="868956" cy="953338"/>
        </a:xfrm>
        <a:prstGeom prst="rect">
          <a:avLst/>
        </a:prstGeom>
        <a:noFill/>
        <a:effectLst/>
      </xdr:spPr>
      <xdr:txBody>
        <a:bodyPr wrap="none" lIns="91440" tIns="45720" rIns="91440" bIns="45720">
          <a:noAutofit/>
        </a:bodyPr>
        <a:lstStyle/>
        <a:p>
          <a:pPr algn="ctr"/>
          <a:fld id="{832672B0-7C10-4805-80E3-95AF2DF52A33}" type="TxLink">
            <a:rPr lang="en-US" sz="5500" b="0" i="0" u="none" strike="noStrike" cap="none" spc="0">
              <a:ln w="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ffectLst/>
              <a:latin typeface="Calibri"/>
              <a:cs typeface="Calibri"/>
            </a:rPr>
            <a:pPr algn="ctr"/>
            <a:t>▮</a:t>
          </a:fld>
          <a:endParaRPr lang="en-US" sz="5500" b="0" cap="none" spc="0">
            <a:ln w="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ffectLst/>
          </a:endParaRPr>
        </a:p>
      </xdr:txBody>
    </xdr:sp>
    <xdr:clientData/>
  </xdr:twoCellAnchor>
  <mc:AlternateContent xmlns:mc="http://schemas.openxmlformats.org/markup-compatibility/2006">
    <mc:Choice xmlns:a14="http://schemas.microsoft.com/office/drawing/2010/main" Requires="a14">
      <xdr:twoCellAnchor>
        <xdr:from>
          <xdr:col>21</xdr:col>
          <xdr:colOff>76200</xdr:colOff>
          <xdr:row>34</xdr:row>
          <xdr:rowOff>152400</xdr:rowOff>
        </xdr:from>
        <xdr:to>
          <xdr:col>22</xdr:col>
          <xdr:colOff>133350</xdr:colOff>
          <xdr:row>36</xdr:row>
          <xdr:rowOff>95250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3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21</xdr:col>
      <xdr:colOff>67377</xdr:colOff>
      <xdr:row>35</xdr:row>
      <xdr:rowOff>10026</xdr:rowOff>
    </xdr:from>
    <xdr:to>
      <xdr:col>21</xdr:col>
      <xdr:colOff>263894</xdr:colOff>
      <xdr:row>36</xdr:row>
      <xdr:rowOff>46121</xdr:rowOff>
    </xdr:to>
    <xdr:sp macro="" textlink="">
      <xdr:nvSpPr>
        <xdr:cNvPr id="60" name="Rectangle 59">
          <a:extLst>
            <a:ext uri="{FF2B5EF4-FFF2-40B4-BE49-F238E27FC236}">
              <a16:creationId xmlns:a16="http://schemas.microsoft.com/office/drawing/2014/main" id="{00000000-0008-0000-0300-00003C000000}"/>
            </a:ext>
          </a:extLst>
        </xdr:cNvPr>
        <xdr:cNvSpPr/>
      </xdr:nvSpPr>
      <xdr:spPr>
        <a:xfrm>
          <a:off x="8807517" y="6479406"/>
          <a:ext cx="196517" cy="21897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21</xdr:col>
      <xdr:colOff>61747</xdr:colOff>
      <xdr:row>26</xdr:row>
      <xdr:rowOff>91755</xdr:rowOff>
    </xdr:from>
    <xdr:to>
      <xdr:col>22</xdr:col>
      <xdr:colOff>405485</xdr:colOff>
      <xdr:row>31</xdr:row>
      <xdr:rowOff>38290</xdr:rowOff>
    </xdr:to>
    <xdr:sp macro="" textlink="ProcessingM2!C24">
      <xdr:nvSpPr>
        <xdr:cNvPr id="61" name="Rectangle 60">
          <a:extLst>
            <a:ext uri="{FF2B5EF4-FFF2-40B4-BE49-F238E27FC236}">
              <a16:creationId xmlns:a16="http://schemas.microsoft.com/office/drawing/2014/main" id="{00000000-0008-0000-0300-00003D000000}"/>
            </a:ext>
          </a:extLst>
        </xdr:cNvPr>
        <xdr:cNvSpPr/>
      </xdr:nvSpPr>
      <xdr:spPr>
        <a:xfrm rot="5400000">
          <a:off x="8844078" y="4873024"/>
          <a:ext cx="868956" cy="953338"/>
        </a:xfrm>
        <a:prstGeom prst="rect">
          <a:avLst/>
        </a:prstGeom>
        <a:noFill/>
        <a:effectLst/>
      </xdr:spPr>
      <xdr:txBody>
        <a:bodyPr wrap="none" lIns="91440" tIns="45720" rIns="91440" bIns="45720">
          <a:noAutofit/>
        </a:bodyPr>
        <a:lstStyle/>
        <a:p>
          <a:pPr algn="ctr"/>
          <a:fld id="{BF70E9DE-6027-4969-860F-81546C3FD4CC}" type="TxLink">
            <a:rPr lang="en-US" sz="5500" b="0" i="0" u="none" strike="noStrike" cap="none" spc="0">
              <a:ln w="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ffectLst/>
              <a:latin typeface="Calibri"/>
              <a:cs typeface="Calibri"/>
            </a:rPr>
            <a:pPr algn="ctr"/>
            <a:t>▮</a:t>
          </a:fld>
          <a:endParaRPr lang="en-US" sz="5500" b="0" cap="none" spc="0">
            <a:ln w="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ffectLst/>
          </a:endParaRPr>
        </a:p>
      </xdr:txBody>
    </xdr:sp>
    <xdr:clientData/>
  </xdr:twoCellAnchor>
  <mc:AlternateContent xmlns:mc="http://schemas.openxmlformats.org/markup-compatibility/2006">
    <mc:Choice xmlns:a14="http://schemas.microsoft.com/office/drawing/2010/main" Requires="a14">
      <xdr:twoCellAnchor>
        <xdr:from>
          <xdr:col>21</xdr:col>
          <xdr:colOff>76200</xdr:colOff>
          <xdr:row>27</xdr:row>
          <xdr:rowOff>180975</xdr:rowOff>
        </xdr:from>
        <xdr:to>
          <xdr:col>22</xdr:col>
          <xdr:colOff>133350</xdr:colOff>
          <xdr:row>29</xdr:row>
          <xdr:rowOff>123825</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3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21</xdr:col>
      <xdr:colOff>67377</xdr:colOff>
      <xdr:row>28</xdr:row>
      <xdr:rowOff>40506</xdr:rowOff>
    </xdr:from>
    <xdr:to>
      <xdr:col>21</xdr:col>
      <xdr:colOff>263894</xdr:colOff>
      <xdr:row>29</xdr:row>
      <xdr:rowOff>76601</xdr:rowOff>
    </xdr:to>
    <xdr:sp macro="" textlink="">
      <xdr:nvSpPr>
        <xdr:cNvPr id="62" name="Rectangle 61">
          <a:extLst>
            <a:ext uri="{FF2B5EF4-FFF2-40B4-BE49-F238E27FC236}">
              <a16:creationId xmlns:a16="http://schemas.microsoft.com/office/drawing/2014/main" id="{00000000-0008-0000-0300-00003E000000}"/>
            </a:ext>
          </a:extLst>
        </xdr:cNvPr>
        <xdr:cNvSpPr/>
      </xdr:nvSpPr>
      <xdr:spPr>
        <a:xfrm>
          <a:off x="8807517" y="5229726"/>
          <a:ext cx="196517" cy="21897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160020</xdr:colOff>
      <xdr:row>24</xdr:row>
      <xdr:rowOff>186266</xdr:rowOff>
    </xdr:from>
    <xdr:to>
      <xdr:col>16</xdr:col>
      <xdr:colOff>22860</xdr:colOff>
      <xdr:row>38</xdr:row>
      <xdr:rowOff>79339</xdr:rowOff>
    </xdr:to>
    <xdr:graphicFrame macro="">
      <xdr:nvGraphicFramePr>
        <xdr:cNvPr id="1024" name="Chart 1023">
          <a:extLst>
            <a:ext uri="{FF2B5EF4-FFF2-40B4-BE49-F238E27FC236}">
              <a16:creationId xmlns:a16="http://schemas.microsoft.com/office/drawing/2014/main" id="{00000000-0008-0000-0300-000000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23</xdr:col>
      <xdr:colOff>137160</xdr:colOff>
      <xdr:row>3</xdr:row>
      <xdr:rowOff>160020</xdr:rowOff>
    </xdr:from>
    <xdr:to>
      <xdr:col>30</xdr:col>
      <xdr:colOff>518160</xdr:colOff>
      <xdr:row>16</xdr:row>
      <xdr:rowOff>137160</xdr:rowOff>
    </xdr:to>
    <xdr:graphicFrame macro="">
      <xdr:nvGraphicFramePr>
        <xdr:cNvPr id="1027" name="Chart 1026">
          <a:extLst>
            <a:ext uri="{FF2B5EF4-FFF2-40B4-BE49-F238E27FC236}">
              <a16:creationId xmlns:a16="http://schemas.microsoft.com/office/drawing/2014/main" id="{00000000-0008-0000-0300-00000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23</xdr:col>
      <xdr:colOff>175260</xdr:colOff>
      <xdr:row>9</xdr:row>
      <xdr:rowOff>38100</xdr:rowOff>
    </xdr:from>
    <xdr:to>
      <xdr:col>24</xdr:col>
      <xdr:colOff>411480</xdr:colOff>
      <xdr:row>10</xdr:row>
      <xdr:rowOff>37919</xdr:rowOff>
    </xdr:to>
    <xdr:sp macro="" textlink="">
      <xdr:nvSpPr>
        <xdr:cNvPr id="1030" name="TextBox 1029">
          <a:extLst>
            <a:ext uri="{FF2B5EF4-FFF2-40B4-BE49-F238E27FC236}">
              <a16:creationId xmlns:a16="http://schemas.microsoft.com/office/drawing/2014/main" id="{00000000-0008-0000-0300-000006040000}"/>
            </a:ext>
          </a:extLst>
        </xdr:cNvPr>
        <xdr:cNvSpPr txBox="1"/>
      </xdr:nvSpPr>
      <xdr:spPr>
        <a:xfrm>
          <a:off x="10134600" y="1821180"/>
          <a:ext cx="845820" cy="182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chemeClr val="tx1">
                  <a:lumMod val="65000"/>
                  <a:lumOff val="35000"/>
                </a:schemeClr>
              </a:solidFill>
              <a:latin typeface="Calibri"/>
              <a:cs typeface="Calibri"/>
            </a:rPr>
            <a:t>Indicators</a:t>
          </a:r>
        </a:p>
      </xdr:txBody>
    </xdr:sp>
    <xdr:clientData/>
  </xdr:twoCellAnchor>
  <xdr:twoCellAnchor>
    <xdr:from>
      <xdr:col>23</xdr:col>
      <xdr:colOff>263890</xdr:colOff>
      <xdr:row>10</xdr:row>
      <xdr:rowOff>121451</xdr:rowOff>
    </xdr:from>
    <xdr:to>
      <xdr:col>23</xdr:col>
      <xdr:colOff>371890</xdr:colOff>
      <xdr:row>11</xdr:row>
      <xdr:rowOff>47743</xdr:rowOff>
    </xdr:to>
    <xdr:sp macro="" textlink="">
      <xdr:nvSpPr>
        <xdr:cNvPr id="1037" name="Oval 1036">
          <a:extLst>
            <a:ext uri="{FF2B5EF4-FFF2-40B4-BE49-F238E27FC236}">
              <a16:creationId xmlns:a16="http://schemas.microsoft.com/office/drawing/2014/main" id="{00000000-0008-0000-0300-00000D040000}"/>
            </a:ext>
          </a:extLst>
        </xdr:cNvPr>
        <xdr:cNvSpPr/>
      </xdr:nvSpPr>
      <xdr:spPr>
        <a:xfrm>
          <a:off x="10223678" y="2057827"/>
          <a:ext cx="108000" cy="105587"/>
        </a:xfrm>
        <a:prstGeom prst="ellipse">
          <a:avLst/>
        </a:prstGeom>
        <a:solidFill>
          <a:srgbClr val="DD222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23</xdr:col>
      <xdr:colOff>263890</xdr:colOff>
      <xdr:row>11</xdr:row>
      <xdr:rowOff>131406</xdr:rowOff>
    </xdr:from>
    <xdr:to>
      <xdr:col>23</xdr:col>
      <xdr:colOff>371890</xdr:colOff>
      <xdr:row>12</xdr:row>
      <xdr:rowOff>57698</xdr:rowOff>
    </xdr:to>
    <xdr:sp macro="" textlink="">
      <xdr:nvSpPr>
        <xdr:cNvPr id="1038" name="Oval 1037">
          <a:extLst>
            <a:ext uri="{FF2B5EF4-FFF2-40B4-BE49-F238E27FC236}">
              <a16:creationId xmlns:a16="http://schemas.microsoft.com/office/drawing/2014/main" id="{00000000-0008-0000-0300-00000E040000}"/>
            </a:ext>
          </a:extLst>
        </xdr:cNvPr>
        <xdr:cNvSpPr/>
      </xdr:nvSpPr>
      <xdr:spPr>
        <a:xfrm>
          <a:off x="10223678" y="2247077"/>
          <a:ext cx="108000" cy="105586"/>
        </a:xfrm>
        <a:prstGeom prst="ellipse">
          <a:avLst/>
        </a:prstGeom>
        <a:solidFill>
          <a:srgbClr val="F98D1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23</xdr:col>
      <xdr:colOff>336803</xdr:colOff>
      <xdr:row>10</xdr:row>
      <xdr:rowOff>79477</xdr:rowOff>
    </xdr:from>
    <xdr:to>
      <xdr:col>24</xdr:col>
      <xdr:colOff>496131</xdr:colOff>
      <xdr:row>11</xdr:row>
      <xdr:rowOff>79295</xdr:rowOff>
    </xdr:to>
    <xdr:sp macro="" textlink="ProcessingM2!D30">
      <xdr:nvSpPr>
        <xdr:cNvPr id="1039" name="TextBox 1038">
          <a:extLst>
            <a:ext uri="{FF2B5EF4-FFF2-40B4-BE49-F238E27FC236}">
              <a16:creationId xmlns:a16="http://schemas.microsoft.com/office/drawing/2014/main" id="{00000000-0008-0000-0300-00000F040000}"/>
            </a:ext>
          </a:extLst>
        </xdr:cNvPr>
        <xdr:cNvSpPr txBox="1"/>
      </xdr:nvSpPr>
      <xdr:spPr>
        <a:xfrm>
          <a:off x="10296591" y="2015853"/>
          <a:ext cx="768928" cy="1791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9084190-4EA9-4CD2-A242-F5CD7ADDD652}" type="TxLink">
            <a:rPr lang="en-US" sz="1100" b="0" i="0" u="none" strike="noStrike">
              <a:solidFill>
                <a:srgbClr val="000000"/>
              </a:solidFill>
              <a:latin typeface="Calibri"/>
              <a:cs typeface="Calibri"/>
            </a:rPr>
            <a:pPr algn="ctr"/>
            <a:t>ADP 71%</a:t>
          </a:fld>
          <a:endParaRPr lang="en-US" sz="1200" b="1" i="0" u="none" strike="noStrike">
            <a:solidFill>
              <a:schemeClr val="tx1">
                <a:lumMod val="65000"/>
                <a:lumOff val="35000"/>
              </a:schemeClr>
            </a:solidFill>
            <a:latin typeface="Calibri"/>
            <a:cs typeface="Calibri"/>
          </a:endParaRPr>
        </a:p>
      </xdr:txBody>
    </xdr:sp>
    <xdr:clientData/>
  </xdr:twoCellAnchor>
  <xdr:twoCellAnchor>
    <xdr:from>
      <xdr:col>23</xdr:col>
      <xdr:colOff>336803</xdr:colOff>
      <xdr:row>11</xdr:row>
      <xdr:rowOff>102923</xdr:rowOff>
    </xdr:from>
    <xdr:to>
      <xdr:col>24</xdr:col>
      <xdr:colOff>496131</xdr:colOff>
      <xdr:row>12</xdr:row>
      <xdr:rowOff>102741</xdr:rowOff>
    </xdr:to>
    <xdr:sp macro="" textlink="ProcessingM2!D31">
      <xdr:nvSpPr>
        <xdr:cNvPr id="1040" name="TextBox 1039">
          <a:extLst>
            <a:ext uri="{FF2B5EF4-FFF2-40B4-BE49-F238E27FC236}">
              <a16:creationId xmlns:a16="http://schemas.microsoft.com/office/drawing/2014/main" id="{00000000-0008-0000-0300-000010040000}"/>
            </a:ext>
          </a:extLst>
        </xdr:cNvPr>
        <xdr:cNvSpPr txBox="1"/>
      </xdr:nvSpPr>
      <xdr:spPr>
        <a:xfrm>
          <a:off x="10296591" y="2218594"/>
          <a:ext cx="768928" cy="1791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FD0844A-54FD-444B-BA5D-1B332ABD34E3}" type="TxLink">
            <a:rPr lang="en-US" sz="1100" b="0" i="0" u="none" strike="noStrike">
              <a:solidFill>
                <a:srgbClr val="000000"/>
              </a:solidFill>
              <a:latin typeface="Calibri"/>
              <a:cs typeface="Calibri"/>
            </a:rPr>
            <a:pPr algn="ctr"/>
            <a:t>CRM 69%</a:t>
          </a:fld>
          <a:endParaRPr lang="en-US" sz="1200" b="1" i="0" u="none" strike="noStrike">
            <a:solidFill>
              <a:schemeClr val="tx1">
                <a:lumMod val="65000"/>
                <a:lumOff val="35000"/>
              </a:schemeClr>
            </a:solidFill>
            <a:latin typeface="Calibri"/>
            <a:cs typeface="Calibri"/>
          </a:endParaRPr>
        </a:p>
      </xdr:txBody>
    </xdr:sp>
    <xdr:clientData/>
  </xdr:twoCellAnchor>
  <xdr:twoCellAnchor>
    <xdr:from>
      <xdr:col>22</xdr:col>
      <xdr:colOff>573741</xdr:colOff>
      <xdr:row>20</xdr:row>
      <xdr:rowOff>80686</xdr:rowOff>
    </xdr:from>
    <xdr:to>
      <xdr:col>30</xdr:col>
      <xdr:colOff>294928</xdr:colOff>
      <xdr:row>40</xdr:row>
      <xdr:rowOff>26894</xdr:rowOff>
    </xdr:to>
    <xdr:grpSp>
      <xdr:nvGrpSpPr>
        <xdr:cNvPr id="52" name="Group 51">
          <a:extLst>
            <a:ext uri="{FF2B5EF4-FFF2-40B4-BE49-F238E27FC236}">
              <a16:creationId xmlns:a16="http://schemas.microsoft.com/office/drawing/2014/main" id="{00000000-0008-0000-0300-000034000000}"/>
            </a:ext>
          </a:extLst>
        </xdr:cNvPr>
        <xdr:cNvGrpSpPr/>
      </xdr:nvGrpSpPr>
      <xdr:grpSpPr>
        <a:xfrm>
          <a:off x="9654241" y="4261103"/>
          <a:ext cx="4462520" cy="3756208"/>
          <a:chOff x="4998720" y="5852160"/>
          <a:chExt cx="4752000" cy="3650400"/>
        </a:xfrm>
      </xdr:grpSpPr>
      <xdr:sp macro="" textlink="">
        <xdr:nvSpPr>
          <xdr:cNvPr id="53" name="Freeform: Shape 52">
            <a:extLst>
              <a:ext uri="{FF2B5EF4-FFF2-40B4-BE49-F238E27FC236}">
                <a16:creationId xmlns:a16="http://schemas.microsoft.com/office/drawing/2014/main" id="{00000000-0008-0000-0300-000035000000}"/>
              </a:ext>
            </a:extLst>
          </xdr:cNvPr>
          <xdr:cNvSpPr/>
        </xdr:nvSpPr>
        <xdr:spPr>
          <a:xfrm>
            <a:off x="5836920" y="6774180"/>
            <a:ext cx="3314700" cy="2030233"/>
          </a:xfrm>
          <a:custGeom>
            <a:avLst/>
            <a:gdLst>
              <a:gd name="connsiteX0" fmla="*/ 586588 w 6457482"/>
              <a:gd name="connsiteY0" fmla="*/ 0 h 4032011"/>
              <a:gd name="connsiteX1" fmla="*/ 3397416 w 6457482"/>
              <a:gd name="connsiteY1" fmla="*/ 381000 h 4032011"/>
              <a:gd name="connsiteX2" fmla="*/ 3411703 w 6457482"/>
              <a:gd name="connsiteY2" fmla="*/ 322898 h 4032011"/>
              <a:gd name="connsiteX3" fmla="*/ 3469806 w 6457482"/>
              <a:gd name="connsiteY3" fmla="*/ 424815 h 4032011"/>
              <a:gd name="connsiteX4" fmla="*/ 3564103 w 6457482"/>
              <a:gd name="connsiteY4" fmla="*/ 454343 h 4032011"/>
              <a:gd name="connsiteX5" fmla="*/ 3738411 w 6457482"/>
              <a:gd name="connsiteY5" fmla="*/ 468630 h 4032011"/>
              <a:gd name="connsiteX6" fmla="*/ 3862236 w 6457482"/>
              <a:gd name="connsiteY6" fmla="*/ 482918 h 4032011"/>
              <a:gd name="connsiteX7" fmla="*/ 4000348 w 6457482"/>
              <a:gd name="connsiteY7" fmla="*/ 512445 h 4032011"/>
              <a:gd name="connsiteX8" fmla="*/ 3869856 w 6457482"/>
              <a:gd name="connsiteY8" fmla="*/ 584835 h 4032011"/>
              <a:gd name="connsiteX9" fmla="*/ 3746031 w 6457482"/>
              <a:gd name="connsiteY9" fmla="*/ 715328 h 4032011"/>
              <a:gd name="connsiteX10" fmla="*/ 3884143 w 6457482"/>
              <a:gd name="connsiteY10" fmla="*/ 685800 h 4032011"/>
              <a:gd name="connsiteX11" fmla="*/ 3862236 w 6457482"/>
              <a:gd name="connsiteY11" fmla="*/ 729615 h 4032011"/>
              <a:gd name="connsiteX12" fmla="*/ 3912718 w 6457482"/>
              <a:gd name="connsiteY12" fmla="*/ 743903 h 4032011"/>
              <a:gd name="connsiteX13" fmla="*/ 4065118 w 6457482"/>
              <a:gd name="connsiteY13" fmla="*/ 663893 h 4032011"/>
              <a:gd name="connsiteX14" fmla="*/ 4195611 w 6457482"/>
              <a:gd name="connsiteY14" fmla="*/ 576263 h 4032011"/>
              <a:gd name="connsiteX15" fmla="*/ 4123221 w 6457482"/>
              <a:gd name="connsiteY15" fmla="*/ 678180 h 4032011"/>
              <a:gd name="connsiteX16" fmla="*/ 4239426 w 6457482"/>
              <a:gd name="connsiteY16" fmla="*/ 721995 h 4032011"/>
              <a:gd name="connsiteX17" fmla="*/ 4493743 w 6457482"/>
              <a:gd name="connsiteY17" fmla="*/ 656273 h 4032011"/>
              <a:gd name="connsiteX18" fmla="*/ 4493743 w 6457482"/>
              <a:gd name="connsiteY18" fmla="*/ 700088 h 4032011"/>
              <a:gd name="connsiteX19" fmla="*/ 4595661 w 6457482"/>
              <a:gd name="connsiteY19" fmla="*/ 685800 h 4032011"/>
              <a:gd name="connsiteX20" fmla="*/ 4631856 w 6457482"/>
              <a:gd name="connsiteY20" fmla="*/ 765810 h 4032011"/>
              <a:gd name="connsiteX21" fmla="*/ 4464216 w 6457482"/>
              <a:gd name="connsiteY21" fmla="*/ 773430 h 4032011"/>
              <a:gd name="connsiteX22" fmla="*/ 4289908 w 6457482"/>
              <a:gd name="connsiteY22" fmla="*/ 823913 h 4032011"/>
              <a:gd name="connsiteX23" fmla="*/ 4202278 w 6457482"/>
              <a:gd name="connsiteY23" fmla="*/ 1020128 h 4032011"/>
              <a:gd name="connsiteX24" fmla="*/ 4296576 w 6457482"/>
              <a:gd name="connsiteY24" fmla="*/ 903923 h 4032011"/>
              <a:gd name="connsiteX25" fmla="*/ 4326103 w 6457482"/>
              <a:gd name="connsiteY25" fmla="*/ 1478280 h 4032011"/>
              <a:gd name="connsiteX26" fmla="*/ 4376586 w 6457482"/>
              <a:gd name="connsiteY26" fmla="*/ 1172528 h 4032011"/>
              <a:gd name="connsiteX27" fmla="*/ 4456596 w 6457482"/>
              <a:gd name="connsiteY27" fmla="*/ 896303 h 4032011"/>
              <a:gd name="connsiteX28" fmla="*/ 4456596 w 6457482"/>
              <a:gd name="connsiteY28" fmla="*/ 968693 h 4032011"/>
              <a:gd name="connsiteX29" fmla="*/ 4478503 w 6457482"/>
              <a:gd name="connsiteY29" fmla="*/ 888683 h 4032011"/>
              <a:gd name="connsiteX30" fmla="*/ 4522318 w 6457482"/>
              <a:gd name="connsiteY30" fmla="*/ 874395 h 4032011"/>
              <a:gd name="connsiteX31" fmla="*/ 4500411 w 6457482"/>
              <a:gd name="connsiteY31" fmla="*/ 844868 h 4032011"/>
              <a:gd name="connsiteX32" fmla="*/ 4689958 w 6457482"/>
              <a:gd name="connsiteY32" fmla="*/ 852488 h 4032011"/>
              <a:gd name="connsiteX33" fmla="*/ 4711866 w 6457482"/>
              <a:gd name="connsiteY33" fmla="*/ 882015 h 4032011"/>
              <a:gd name="connsiteX34" fmla="*/ 4668051 w 6457482"/>
              <a:gd name="connsiteY34" fmla="*/ 1071563 h 4032011"/>
              <a:gd name="connsiteX35" fmla="*/ 4689958 w 6457482"/>
              <a:gd name="connsiteY35" fmla="*/ 1122045 h 4032011"/>
              <a:gd name="connsiteX36" fmla="*/ 4769968 w 6457482"/>
              <a:gd name="connsiteY36" fmla="*/ 1042035 h 4032011"/>
              <a:gd name="connsiteX37" fmla="*/ 4849978 w 6457482"/>
              <a:gd name="connsiteY37" fmla="*/ 1267778 h 4032011"/>
              <a:gd name="connsiteX38" fmla="*/ 4762348 w 6457482"/>
              <a:gd name="connsiteY38" fmla="*/ 1398270 h 4032011"/>
              <a:gd name="connsiteX39" fmla="*/ 4871886 w 6457482"/>
              <a:gd name="connsiteY39" fmla="*/ 1448753 h 4032011"/>
              <a:gd name="connsiteX40" fmla="*/ 5250028 w 6457482"/>
              <a:gd name="connsiteY40" fmla="*/ 1164908 h 4032011"/>
              <a:gd name="connsiteX41" fmla="*/ 5213833 w 6457482"/>
              <a:gd name="connsiteY41" fmla="*/ 1092518 h 4032011"/>
              <a:gd name="connsiteX42" fmla="*/ 5519586 w 6457482"/>
              <a:gd name="connsiteY42" fmla="*/ 990600 h 4032011"/>
              <a:gd name="connsiteX43" fmla="*/ 5490058 w 6457482"/>
              <a:gd name="connsiteY43" fmla="*/ 918210 h 4032011"/>
              <a:gd name="connsiteX44" fmla="*/ 5533873 w 6457482"/>
              <a:gd name="connsiteY44" fmla="*/ 852488 h 4032011"/>
              <a:gd name="connsiteX45" fmla="*/ 5606263 w 6457482"/>
              <a:gd name="connsiteY45" fmla="*/ 742950 h 4032011"/>
              <a:gd name="connsiteX46" fmla="*/ 5715801 w 6457482"/>
              <a:gd name="connsiteY46" fmla="*/ 721043 h 4032011"/>
              <a:gd name="connsiteX47" fmla="*/ 5955831 w 6457482"/>
              <a:gd name="connsiteY47" fmla="*/ 655320 h 4032011"/>
              <a:gd name="connsiteX48" fmla="*/ 5985358 w 6457482"/>
              <a:gd name="connsiteY48" fmla="*/ 597218 h 4032011"/>
              <a:gd name="connsiteX49" fmla="*/ 6035841 w 6457482"/>
              <a:gd name="connsiteY49" fmla="*/ 597218 h 4032011"/>
              <a:gd name="connsiteX50" fmla="*/ 6072036 w 6457482"/>
              <a:gd name="connsiteY50" fmla="*/ 487680 h 4032011"/>
              <a:gd name="connsiteX51" fmla="*/ 6115851 w 6457482"/>
              <a:gd name="connsiteY51" fmla="*/ 218123 h 4032011"/>
              <a:gd name="connsiteX52" fmla="*/ 6152046 w 6457482"/>
              <a:gd name="connsiteY52" fmla="*/ 247650 h 4032011"/>
              <a:gd name="connsiteX53" fmla="*/ 6210148 w 6457482"/>
              <a:gd name="connsiteY53" fmla="*/ 203835 h 4032011"/>
              <a:gd name="connsiteX54" fmla="*/ 6275871 w 6457482"/>
              <a:gd name="connsiteY54" fmla="*/ 225743 h 4032011"/>
              <a:gd name="connsiteX55" fmla="*/ 6333973 w 6457482"/>
              <a:gd name="connsiteY55" fmla="*/ 436245 h 4032011"/>
              <a:gd name="connsiteX56" fmla="*/ 6384456 w 6457482"/>
              <a:gd name="connsiteY56" fmla="*/ 443865 h 4032011"/>
              <a:gd name="connsiteX57" fmla="*/ 6392076 w 6457482"/>
              <a:gd name="connsiteY57" fmla="*/ 494348 h 4032011"/>
              <a:gd name="connsiteX58" fmla="*/ 6435891 w 6457482"/>
              <a:gd name="connsiteY58" fmla="*/ 494348 h 4032011"/>
              <a:gd name="connsiteX59" fmla="*/ 6337783 w 6457482"/>
              <a:gd name="connsiteY59" fmla="*/ 639128 h 4032011"/>
              <a:gd name="connsiteX60" fmla="*/ 6352071 w 6457482"/>
              <a:gd name="connsiteY60" fmla="*/ 682943 h 4032011"/>
              <a:gd name="connsiteX61" fmla="*/ 6330163 w 6457482"/>
              <a:gd name="connsiteY61" fmla="*/ 653415 h 4032011"/>
              <a:gd name="connsiteX62" fmla="*/ 6286348 w 6457482"/>
              <a:gd name="connsiteY62" fmla="*/ 733425 h 4032011"/>
              <a:gd name="connsiteX63" fmla="*/ 6300636 w 6457482"/>
              <a:gd name="connsiteY63" fmla="*/ 697230 h 4032011"/>
              <a:gd name="connsiteX64" fmla="*/ 6271108 w 6457482"/>
              <a:gd name="connsiteY64" fmla="*/ 667703 h 4032011"/>
              <a:gd name="connsiteX65" fmla="*/ 6271108 w 6457482"/>
              <a:gd name="connsiteY65" fmla="*/ 740093 h 4032011"/>
              <a:gd name="connsiteX66" fmla="*/ 6169191 w 6457482"/>
              <a:gd name="connsiteY66" fmla="*/ 798195 h 4032011"/>
              <a:gd name="connsiteX67" fmla="*/ 6139663 w 6457482"/>
              <a:gd name="connsiteY67" fmla="*/ 1045845 h 4032011"/>
              <a:gd name="connsiteX68" fmla="*/ 6263488 w 6457482"/>
              <a:gd name="connsiteY68" fmla="*/ 1096328 h 4032011"/>
              <a:gd name="connsiteX69" fmla="*/ 6227293 w 6457482"/>
              <a:gd name="connsiteY69" fmla="*/ 1052513 h 4032011"/>
              <a:gd name="connsiteX70" fmla="*/ 6277776 w 6457482"/>
              <a:gd name="connsiteY70" fmla="*/ 1118235 h 4032011"/>
              <a:gd name="connsiteX71" fmla="*/ 6183478 w 6457482"/>
              <a:gd name="connsiteY71" fmla="*/ 1176338 h 4032011"/>
              <a:gd name="connsiteX72" fmla="*/ 6197766 w 6457482"/>
              <a:gd name="connsiteY72" fmla="*/ 1132523 h 4032011"/>
              <a:gd name="connsiteX73" fmla="*/ 6168238 w 6457482"/>
              <a:gd name="connsiteY73" fmla="*/ 1176338 h 4032011"/>
              <a:gd name="connsiteX74" fmla="*/ 5877726 w 6457482"/>
              <a:gd name="connsiteY74" fmla="*/ 1350645 h 4032011"/>
              <a:gd name="connsiteX75" fmla="*/ 5867248 w 6457482"/>
              <a:gd name="connsiteY75" fmla="*/ 1367790 h 4032011"/>
              <a:gd name="connsiteX76" fmla="*/ 5869848 w 6457482"/>
              <a:gd name="connsiteY76" fmla="*/ 1381443 h 4032011"/>
              <a:gd name="connsiteX77" fmla="*/ 5861352 w 6457482"/>
              <a:gd name="connsiteY77" fmla="*/ 1389939 h 4032011"/>
              <a:gd name="connsiteX78" fmla="*/ 5852803 w 6457482"/>
              <a:gd name="connsiteY78" fmla="*/ 1401338 h 4032011"/>
              <a:gd name="connsiteX79" fmla="*/ 5841531 w 6457482"/>
              <a:gd name="connsiteY79" fmla="*/ 1409700 h 4032011"/>
              <a:gd name="connsiteX80" fmla="*/ 5844355 w 6457482"/>
              <a:gd name="connsiteY80" fmla="*/ 1412602 h 4032011"/>
              <a:gd name="connsiteX81" fmla="*/ 5836538 w 6457482"/>
              <a:gd name="connsiteY81" fmla="*/ 1423025 h 4032011"/>
              <a:gd name="connsiteX82" fmla="*/ 5847060 w 6457482"/>
              <a:gd name="connsiteY82" fmla="*/ 1457548 h 4032011"/>
              <a:gd name="connsiteX83" fmla="*/ 5851588 w 6457482"/>
              <a:gd name="connsiteY83" fmla="*/ 1456332 h 4032011"/>
              <a:gd name="connsiteX84" fmla="*/ 5861619 w 6457482"/>
              <a:gd name="connsiteY84" fmla="*/ 1452745 h 4032011"/>
              <a:gd name="connsiteX85" fmla="*/ 5869686 w 6457482"/>
              <a:gd name="connsiteY85" fmla="*/ 1458356 h 4032011"/>
              <a:gd name="connsiteX86" fmla="*/ 5797296 w 6457482"/>
              <a:gd name="connsiteY86" fmla="*/ 1712674 h 4032011"/>
              <a:gd name="connsiteX87" fmla="*/ 5804916 w 6457482"/>
              <a:gd name="connsiteY87" fmla="*/ 1676479 h 4032011"/>
              <a:gd name="connsiteX88" fmla="*/ 5710618 w 6457482"/>
              <a:gd name="connsiteY88" fmla="*/ 1625996 h 4032011"/>
              <a:gd name="connsiteX89" fmla="*/ 5798248 w 6457482"/>
              <a:gd name="connsiteY89" fmla="*/ 1735534 h 4032011"/>
              <a:gd name="connsiteX90" fmla="*/ 5754433 w 6457482"/>
              <a:gd name="connsiteY90" fmla="*/ 2019379 h 4032011"/>
              <a:gd name="connsiteX91" fmla="*/ 5710618 w 6457482"/>
              <a:gd name="connsiteY91" fmla="*/ 1845071 h 4032011"/>
              <a:gd name="connsiteX92" fmla="*/ 5718238 w 6457482"/>
              <a:gd name="connsiteY92" fmla="*/ 1895554 h 4032011"/>
              <a:gd name="connsiteX93" fmla="*/ 5660136 w 6457482"/>
              <a:gd name="connsiteY93" fmla="*/ 1829831 h 4032011"/>
              <a:gd name="connsiteX94" fmla="*/ 5645848 w 6457482"/>
              <a:gd name="connsiteY94" fmla="*/ 1779349 h 4032011"/>
              <a:gd name="connsiteX95" fmla="*/ 5660136 w 6457482"/>
              <a:gd name="connsiteY95" fmla="*/ 1677431 h 4032011"/>
              <a:gd name="connsiteX96" fmla="*/ 5667756 w 6457482"/>
              <a:gd name="connsiteY96" fmla="*/ 1851739 h 4032011"/>
              <a:gd name="connsiteX97" fmla="*/ 5645848 w 6457482"/>
              <a:gd name="connsiteY97" fmla="*/ 1873646 h 4032011"/>
              <a:gd name="connsiteX98" fmla="*/ 5703951 w 6457482"/>
              <a:gd name="connsiteY98" fmla="*/ 1989851 h 4032011"/>
              <a:gd name="connsiteX99" fmla="*/ 5689663 w 6457482"/>
              <a:gd name="connsiteY99" fmla="*/ 1982231 h 4032011"/>
              <a:gd name="connsiteX100" fmla="*/ 5708713 w 6457482"/>
              <a:gd name="connsiteY100" fmla="*/ 2051764 h 4032011"/>
              <a:gd name="connsiteX101" fmla="*/ 5754433 w 6457482"/>
              <a:gd name="connsiteY101" fmla="*/ 2047954 h 4032011"/>
              <a:gd name="connsiteX102" fmla="*/ 5834443 w 6457482"/>
              <a:gd name="connsiteY102" fmla="*/ 2200354 h 4032011"/>
              <a:gd name="connsiteX103" fmla="*/ 5823966 w 6457482"/>
              <a:gd name="connsiteY103" fmla="*/ 2196544 h 4032011"/>
              <a:gd name="connsiteX104" fmla="*/ 5827776 w 6457482"/>
              <a:gd name="connsiteY104" fmla="*/ 2207021 h 4032011"/>
              <a:gd name="connsiteX105" fmla="*/ 5777293 w 6457482"/>
              <a:gd name="connsiteY105" fmla="*/ 2228929 h 4032011"/>
              <a:gd name="connsiteX106" fmla="*/ 5835396 w 6457482"/>
              <a:gd name="connsiteY106" fmla="*/ 2236549 h 4032011"/>
              <a:gd name="connsiteX107" fmla="*/ 5733478 w 6457482"/>
              <a:gd name="connsiteY107" fmla="*/ 2294651 h 4032011"/>
              <a:gd name="connsiteX108" fmla="*/ 5711571 w 6457482"/>
              <a:gd name="connsiteY108" fmla="*/ 2345134 h 4032011"/>
              <a:gd name="connsiteX109" fmla="*/ 5783961 w 6457482"/>
              <a:gd name="connsiteY109" fmla="*/ 2345134 h 4032011"/>
              <a:gd name="connsiteX110" fmla="*/ 5602033 w 6457482"/>
              <a:gd name="connsiteY110" fmla="*/ 2555636 h 4032011"/>
              <a:gd name="connsiteX111" fmla="*/ 5471541 w 6457482"/>
              <a:gd name="connsiteY111" fmla="*/ 2701369 h 4032011"/>
              <a:gd name="connsiteX112" fmla="*/ 5325808 w 6457482"/>
              <a:gd name="connsiteY112" fmla="*/ 2831861 h 4032011"/>
              <a:gd name="connsiteX113" fmla="*/ 5260086 w 6457482"/>
              <a:gd name="connsiteY113" fmla="*/ 2948066 h 4032011"/>
              <a:gd name="connsiteX114" fmla="*/ 5420106 w 6457482"/>
              <a:gd name="connsiteY114" fmla="*/ 3435746 h 4032011"/>
              <a:gd name="connsiteX115" fmla="*/ 5405818 w 6457482"/>
              <a:gd name="connsiteY115" fmla="*/ 3465274 h 4032011"/>
              <a:gd name="connsiteX116" fmla="*/ 5522023 w 6457482"/>
              <a:gd name="connsiteY116" fmla="*/ 3901519 h 4032011"/>
              <a:gd name="connsiteX117" fmla="*/ 5543931 w 6457482"/>
              <a:gd name="connsiteY117" fmla="*/ 3879611 h 4032011"/>
              <a:gd name="connsiteX118" fmla="*/ 5434393 w 6457482"/>
              <a:gd name="connsiteY118" fmla="*/ 4032011 h 4032011"/>
              <a:gd name="connsiteX119" fmla="*/ 5514403 w 6457482"/>
              <a:gd name="connsiteY119" fmla="*/ 3937714 h 4032011"/>
              <a:gd name="connsiteX120" fmla="*/ 5420106 w 6457482"/>
              <a:gd name="connsiteY120" fmla="*/ 3967241 h 4032011"/>
              <a:gd name="connsiteX121" fmla="*/ 5310568 w 6457482"/>
              <a:gd name="connsiteY121" fmla="*/ 3857704 h 4032011"/>
              <a:gd name="connsiteX122" fmla="*/ 5274373 w 6457482"/>
              <a:gd name="connsiteY122" fmla="*/ 3777694 h 4032011"/>
              <a:gd name="connsiteX123" fmla="*/ 5238178 w 6457482"/>
              <a:gd name="connsiteY123" fmla="*/ 3785314 h 4032011"/>
              <a:gd name="connsiteX124" fmla="*/ 5143881 w 6457482"/>
              <a:gd name="connsiteY124" fmla="*/ 3639581 h 4032011"/>
              <a:gd name="connsiteX125" fmla="*/ 5173408 w 6457482"/>
              <a:gd name="connsiteY125" fmla="*/ 3573859 h 4032011"/>
              <a:gd name="connsiteX126" fmla="*/ 5143881 w 6457482"/>
              <a:gd name="connsiteY126" fmla="*/ 3566239 h 4032011"/>
              <a:gd name="connsiteX127" fmla="*/ 5143881 w 6457482"/>
              <a:gd name="connsiteY127" fmla="*/ 3616721 h 4032011"/>
              <a:gd name="connsiteX128" fmla="*/ 5093398 w 6457482"/>
              <a:gd name="connsiteY128" fmla="*/ 3384311 h 4032011"/>
              <a:gd name="connsiteX129" fmla="*/ 4875276 w 6457482"/>
              <a:gd name="connsiteY129" fmla="*/ 3268106 h 4032011"/>
              <a:gd name="connsiteX130" fmla="*/ 4744783 w 6457482"/>
              <a:gd name="connsiteY130" fmla="*/ 3340496 h 4032011"/>
              <a:gd name="connsiteX131" fmla="*/ 4388548 w 6457482"/>
              <a:gd name="connsiteY131" fmla="*/ 3296681 h 4032011"/>
              <a:gd name="connsiteX132" fmla="*/ 4380928 w 6457482"/>
              <a:gd name="connsiteY132" fmla="*/ 3230959 h 4032011"/>
              <a:gd name="connsiteX133" fmla="*/ 4351401 w 6457482"/>
              <a:gd name="connsiteY133" fmla="*/ 3281441 h 4032011"/>
              <a:gd name="connsiteX134" fmla="*/ 4140898 w 6457482"/>
              <a:gd name="connsiteY134" fmla="*/ 3361451 h 4032011"/>
              <a:gd name="connsiteX135" fmla="*/ 4199001 w 6457482"/>
              <a:gd name="connsiteY135" fmla="*/ 3331924 h 4032011"/>
              <a:gd name="connsiteX136" fmla="*/ 4162806 w 6457482"/>
              <a:gd name="connsiteY136" fmla="*/ 3411934 h 4032011"/>
              <a:gd name="connsiteX137" fmla="*/ 4257103 w 6457482"/>
              <a:gd name="connsiteY137" fmla="*/ 3462416 h 4032011"/>
              <a:gd name="connsiteX138" fmla="*/ 4140898 w 6457482"/>
              <a:gd name="connsiteY138" fmla="*/ 3432889 h 4032011"/>
              <a:gd name="connsiteX139" fmla="*/ 4082796 w 6457482"/>
              <a:gd name="connsiteY139" fmla="*/ 3505279 h 4032011"/>
              <a:gd name="connsiteX140" fmla="*/ 4082796 w 6457482"/>
              <a:gd name="connsiteY140" fmla="*/ 3469084 h 4032011"/>
              <a:gd name="connsiteX141" fmla="*/ 4024693 w 6457482"/>
              <a:gd name="connsiteY141" fmla="*/ 3505279 h 4032011"/>
              <a:gd name="connsiteX142" fmla="*/ 3944683 w 6457482"/>
              <a:gd name="connsiteY142" fmla="*/ 3475751 h 4032011"/>
              <a:gd name="connsiteX143" fmla="*/ 3952303 w 6457482"/>
              <a:gd name="connsiteY143" fmla="*/ 3446224 h 4032011"/>
              <a:gd name="connsiteX144" fmla="*/ 3828478 w 6457482"/>
              <a:gd name="connsiteY144" fmla="*/ 3410029 h 4032011"/>
              <a:gd name="connsiteX145" fmla="*/ 3886581 w 6457482"/>
              <a:gd name="connsiteY145" fmla="*/ 3439556 h 4032011"/>
              <a:gd name="connsiteX146" fmla="*/ 3494151 w 6457482"/>
              <a:gd name="connsiteY146" fmla="*/ 3461464 h 4032011"/>
              <a:gd name="connsiteX147" fmla="*/ 3122676 w 6457482"/>
              <a:gd name="connsiteY147" fmla="*/ 3709114 h 4032011"/>
              <a:gd name="connsiteX148" fmla="*/ 3130296 w 6457482"/>
              <a:gd name="connsiteY148" fmla="*/ 4007246 h 4032011"/>
              <a:gd name="connsiteX149" fmla="*/ 2832163 w 6457482"/>
              <a:gd name="connsiteY149" fmla="*/ 3752929 h 4032011"/>
              <a:gd name="connsiteX150" fmla="*/ 2715958 w 6457482"/>
              <a:gd name="connsiteY150" fmla="*/ 3629104 h 4032011"/>
              <a:gd name="connsiteX151" fmla="*/ 2461641 w 6457482"/>
              <a:gd name="connsiteY151" fmla="*/ 3367166 h 4032011"/>
              <a:gd name="connsiteX152" fmla="*/ 2337816 w 6457482"/>
              <a:gd name="connsiteY152" fmla="*/ 3497659 h 4032011"/>
              <a:gd name="connsiteX153" fmla="*/ 2148268 w 6457482"/>
              <a:gd name="connsiteY153" fmla="*/ 3351926 h 4032011"/>
              <a:gd name="connsiteX154" fmla="*/ 2104453 w 6457482"/>
              <a:gd name="connsiteY154" fmla="*/ 3199526 h 4032011"/>
              <a:gd name="connsiteX155" fmla="*/ 1936813 w 6457482"/>
              <a:gd name="connsiteY155" fmla="*/ 3025219 h 4032011"/>
              <a:gd name="connsiteX156" fmla="*/ 1718691 w 6457482"/>
              <a:gd name="connsiteY156" fmla="*/ 2995691 h 4032011"/>
              <a:gd name="connsiteX157" fmla="*/ 1704403 w 6457482"/>
              <a:gd name="connsiteY157" fmla="*/ 3068081 h 4032011"/>
              <a:gd name="connsiteX158" fmla="*/ 1202437 w 6457482"/>
              <a:gd name="connsiteY158" fmla="*/ 2944256 h 4032011"/>
              <a:gd name="connsiteX159" fmla="*/ 874776 w 6457482"/>
              <a:gd name="connsiteY159" fmla="*/ 2748041 h 4032011"/>
              <a:gd name="connsiteX160" fmla="*/ 889064 w 6457482"/>
              <a:gd name="connsiteY160" fmla="*/ 2718514 h 4032011"/>
              <a:gd name="connsiteX161" fmla="*/ 576643 w 6457482"/>
              <a:gd name="connsiteY161" fmla="*/ 2668031 h 4032011"/>
              <a:gd name="connsiteX162" fmla="*/ 467106 w 6457482"/>
              <a:gd name="connsiteY162" fmla="*/ 2464196 h 4032011"/>
              <a:gd name="connsiteX163" fmla="*/ 467106 w 6457482"/>
              <a:gd name="connsiteY163" fmla="*/ 2428001 h 4032011"/>
              <a:gd name="connsiteX164" fmla="*/ 234697 w 6457482"/>
              <a:gd name="connsiteY164" fmla="*/ 2289889 h 4032011"/>
              <a:gd name="connsiteX165" fmla="*/ 242317 w 6457482"/>
              <a:gd name="connsiteY165" fmla="*/ 2187971 h 4032011"/>
              <a:gd name="connsiteX166" fmla="*/ 140398 w 6457482"/>
              <a:gd name="connsiteY166" fmla="*/ 1933654 h 4032011"/>
              <a:gd name="connsiteX167" fmla="*/ 176594 w 6457482"/>
              <a:gd name="connsiteY167" fmla="*/ 1883171 h 4032011"/>
              <a:gd name="connsiteX168" fmla="*/ 145504 w 6457482"/>
              <a:gd name="connsiteY168" fmla="*/ 1855236 h 4032011"/>
              <a:gd name="connsiteX169" fmla="*/ 130917 w 6457482"/>
              <a:gd name="connsiteY169" fmla="*/ 1827282 h 4032011"/>
              <a:gd name="connsiteX170" fmla="*/ 155061 w 6457482"/>
              <a:gd name="connsiteY170" fmla="*/ 1836062 h 4032011"/>
              <a:gd name="connsiteX171" fmla="*/ 143208 w 6457482"/>
              <a:gd name="connsiteY171" fmla="*/ 1805329 h 4032011"/>
              <a:gd name="connsiteX172" fmla="*/ 107537 w 6457482"/>
              <a:gd name="connsiteY172" fmla="*/ 1791326 h 4032011"/>
              <a:gd name="connsiteX173" fmla="*/ 100175 w 6457482"/>
              <a:gd name="connsiteY173" fmla="*/ 1777326 h 4032011"/>
              <a:gd name="connsiteX174" fmla="*/ 109414 w 6457482"/>
              <a:gd name="connsiteY174" fmla="*/ 1679575 h 4032011"/>
              <a:gd name="connsiteX175" fmla="*/ 72942 w 6457482"/>
              <a:gd name="connsiteY175" fmla="*/ 1591945 h 4032011"/>
              <a:gd name="connsiteX176" fmla="*/ 14397 w 6457482"/>
              <a:gd name="connsiteY176" fmla="*/ 1468120 h 4032011"/>
              <a:gd name="connsiteX177" fmla="*/ 0 w 6457482"/>
              <a:gd name="connsiteY177" fmla="*/ 1249998 h 4032011"/>
              <a:gd name="connsiteX178" fmla="*/ 88298 w 6457482"/>
              <a:gd name="connsiteY178" fmla="*/ 966153 h 4032011"/>
              <a:gd name="connsiteX179" fmla="*/ 102696 w 6457482"/>
              <a:gd name="connsiteY179" fmla="*/ 856615 h 4032011"/>
              <a:gd name="connsiteX180" fmla="*/ 308088 w 6457482"/>
              <a:gd name="connsiteY180" fmla="*/ 412750 h 4032011"/>
              <a:gd name="connsiteX181" fmla="*/ 337840 w 6457482"/>
              <a:gd name="connsiteY181" fmla="*/ 390843 h 4032011"/>
              <a:gd name="connsiteX182" fmla="*/ 345519 w 6457482"/>
              <a:gd name="connsiteY182" fmla="*/ 318453 h 4032011"/>
              <a:gd name="connsiteX183" fmla="*/ 331122 w 6457482"/>
              <a:gd name="connsiteY183" fmla="*/ 274638 h 4032011"/>
              <a:gd name="connsiteX184" fmla="*/ 360874 w 6457482"/>
              <a:gd name="connsiteY184" fmla="*/ 267018 h 4032011"/>
              <a:gd name="connsiteX185" fmla="*/ 338801 w 6457482"/>
              <a:gd name="connsiteY185" fmla="*/ 34608 h 4032011"/>
              <a:gd name="connsiteX186" fmla="*/ 514438 w 6457482"/>
              <a:gd name="connsiteY186" fmla="*/ 122238 h 4032011"/>
              <a:gd name="connsiteX187" fmla="*/ 535074 w 6457482"/>
              <a:gd name="connsiteY187" fmla="*/ 106045 h 4032011"/>
              <a:gd name="connsiteX188" fmla="*/ 542341 w 6457482"/>
              <a:gd name="connsiteY188" fmla="*/ 96054 h 4032011"/>
              <a:gd name="connsiteX189" fmla="*/ 552512 w 6457482"/>
              <a:gd name="connsiteY189" fmla="*/ 135820 h 4032011"/>
              <a:gd name="connsiteX190" fmla="*/ 579905 w 6457482"/>
              <a:gd name="connsiteY190" fmla="*/ 128161 h 4032011"/>
              <a:gd name="connsiteX191" fmla="*/ 570465 w 6457482"/>
              <a:gd name="connsiteY191" fmla="*/ 90974 h 4032011"/>
              <a:gd name="connsiteX192" fmla="*/ 570902 w 6457482"/>
              <a:gd name="connsiteY192" fmla="*/ 90369 h 4032011"/>
              <a:gd name="connsiteX193" fmla="*/ 586588 w 6457482"/>
              <a:gd name="connsiteY193" fmla="*/ 87630 h 4032011"/>
              <a:gd name="connsiteX194" fmla="*/ 579803 w 6457482"/>
              <a:gd name="connsiteY194" fmla="*/ 121682 h 4032011"/>
              <a:gd name="connsiteX195" fmla="*/ 581125 w 6457482"/>
              <a:gd name="connsiteY195" fmla="*/ 127820 h 4032011"/>
              <a:gd name="connsiteX196" fmla="*/ 598821 w 6457482"/>
              <a:gd name="connsiteY196" fmla="*/ 122871 h 4032011"/>
              <a:gd name="connsiteX197" fmla="*/ 602305 w 6457482"/>
              <a:gd name="connsiteY197" fmla="*/ 84296 h 4032011"/>
              <a:gd name="connsiteX198" fmla="*/ 586588 w 6457482"/>
              <a:gd name="connsiteY198" fmla="*/ 0 h 403201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Lst>
            <a:rect l="l" t="t" r="r" b="b"/>
            <a:pathLst>
              <a:path w="6457482" h="4032011">
                <a:moveTo>
                  <a:pt x="586588" y="0"/>
                </a:moveTo>
                <a:cubicBezTo>
                  <a:pt x="1407643" y="211455"/>
                  <a:pt x="2317281" y="398145"/>
                  <a:pt x="3397416" y="381000"/>
                </a:cubicBezTo>
                <a:cubicBezTo>
                  <a:pt x="3415513" y="375285"/>
                  <a:pt x="3394558" y="330518"/>
                  <a:pt x="3411703" y="322898"/>
                </a:cubicBezTo>
                <a:cubicBezTo>
                  <a:pt x="3467901" y="320040"/>
                  <a:pt x="3438373" y="402908"/>
                  <a:pt x="3469806" y="424815"/>
                </a:cubicBezTo>
                <a:cubicBezTo>
                  <a:pt x="3511716" y="424815"/>
                  <a:pt x="3533623" y="442913"/>
                  <a:pt x="3564103" y="454343"/>
                </a:cubicBezTo>
                <a:cubicBezTo>
                  <a:pt x="3623158" y="399098"/>
                  <a:pt x="3675546" y="487680"/>
                  <a:pt x="3738411" y="468630"/>
                </a:cubicBezTo>
                <a:cubicBezTo>
                  <a:pt x="3748888" y="517208"/>
                  <a:pt x="3825088" y="521970"/>
                  <a:pt x="3862236" y="482918"/>
                </a:cubicBezTo>
                <a:cubicBezTo>
                  <a:pt x="3888906" y="509588"/>
                  <a:pt x="3957486" y="503873"/>
                  <a:pt x="4000348" y="512445"/>
                </a:cubicBezTo>
                <a:cubicBezTo>
                  <a:pt x="3970821" y="561023"/>
                  <a:pt x="3910813" y="555308"/>
                  <a:pt x="3869856" y="584835"/>
                </a:cubicBezTo>
                <a:cubicBezTo>
                  <a:pt x="3820326" y="620078"/>
                  <a:pt x="3799371" y="685800"/>
                  <a:pt x="3746031" y="715328"/>
                </a:cubicBezTo>
                <a:cubicBezTo>
                  <a:pt x="3799371" y="744855"/>
                  <a:pt x="3846996" y="672465"/>
                  <a:pt x="3884143" y="685800"/>
                </a:cubicBezTo>
                <a:cubicBezTo>
                  <a:pt x="3884143" y="707708"/>
                  <a:pt x="3868903" y="714375"/>
                  <a:pt x="3862236" y="729615"/>
                </a:cubicBezTo>
                <a:cubicBezTo>
                  <a:pt x="3869856" y="743903"/>
                  <a:pt x="3905098" y="716280"/>
                  <a:pt x="3912718" y="743903"/>
                </a:cubicBezTo>
                <a:cubicBezTo>
                  <a:pt x="3957486" y="711518"/>
                  <a:pt x="4015588" y="691515"/>
                  <a:pt x="4065118" y="663893"/>
                </a:cubicBezTo>
                <a:cubicBezTo>
                  <a:pt x="4098456" y="624840"/>
                  <a:pt x="4124173" y="577215"/>
                  <a:pt x="4195611" y="576263"/>
                </a:cubicBezTo>
                <a:cubicBezTo>
                  <a:pt x="4172751" y="610553"/>
                  <a:pt x="4134651" y="631508"/>
                  <a:pt x="4123221" y="678180"/>
                </a:cubicBezTo>
                <a:cubicBezTo>
                  <a:pt x="4144176" y="650558"/>
                  <a:pt x="4227043" y="662940"/>
                  <a:pt x="4239426" y="721995"/>
                </a:cubicBezTo>
                <a:cubicBezTo>
                  <a:pt x="4332771" y="736283"/>
                  <a:pt x="4388016" y="667703"/>
                  <a:pt x="4493743" y="656273"/>
                </a:cubicBezTo>
                <a:lnTo>
                  <a:pt x="4493743" y="700088"/>
                </a:lnTo>
                <a:cubicBezTo>
                  <a:pt x="4528033" y="716280"/>
                  <a:pt x="4556608" y="686753"/>
                  <a:pt x="4595661" y="685800"/>
                </a:cubicBezTo>
                <a:cubicBezTo>
                  <a:pt x="4589946" y="729615"/>
                  <a:pt x="4598518" y="760095"/>
                  <a:pt x="4631856" y="765810"/>
                </a:cubicBezTo>
                <a:cubicBezTo>
                  <a:pt x="4586136" y="772478"/>
                  <a:pt x="4528986" y="783908"/>
                  <a:pt x="4464216" y="773430"/>
                </a:cubicBezTo>
                <a:cubicBezTo>
                  <a:pt x="4388016" y="792480"/>
                  <a:pt x="4351821" y="840105"/>
                  <a:pt x="4289908" y="823913"/>
                </a:cubicBezTo>
                <a:cubicBezTo>
                  <a:pt x="4270858" y="900113"/>
                  <a:pt x="4227043" y="949643"/>
                  <a:pt x="4202278" y="1020128"/>
                </a:cubicBezTo>
                <a:cubicBezTo>
                  <a:pt x="4236568" y="1013460"/>
                  <a:pt x="4267048" y="940118"/>
                  <a:pt x="4296576" y="903923"/>
                </a:cubicBezTo>
                <a:cubicBezTo>
                  <a:pt x="4259428" y="1059180"/>
                  <a:pt x="4173703" y="1341120"/>
                  <a:pt x="4326103" y="1478280"/>
                </a:cubicBezTo>
                <a:cubicBezTo>
                  <a:pt x="4433736" y="1446848"/>
                  <a:pt x="4457548" y="1250633"/>
                  <a:pt x="4376586" y="1172528"/>
                </a:cubicBezTo>
                <a:cubicBezTo>
                  <a:pt x="4386111" y="1046798"/>
                  <a:pt x="4389921" y="969645"/>
                  <a:pt x="4456596" y="896303"/>
                </a:cubicBezTo>
                <a:cubicBezTo>
                  <a:pt x="4487076" y="906780"/>
                  <a:pt x="4445166" y="933450"/>
                  <a:pt x="4456596" y="968693"/>
                </a:cubicBezTo>
                <a:cubicBezTo>
                  <a:pt x="4498506" y="962978"/>
                  <a:pt x="4472788" y="932498"/>
                  <a:pt x="4478503" y="888683"/>
                </a:cubicBezTo>
                <a:cubicBezTo>
                  <a:pt x="4491838" y="882015"/>
                  <a:pt x="4497553" y="868680"/>
                  <a:pt x="4522318" y="874395"/>
                </a:cubicBezTo>
                <a:cubicBezTo>
                  <a:pt x="4524223" y="854393"/>
                  <a:pt x="4493743" y="868680"/>
                  <a:pt x="4500411" y="844868"/>
                </a:cubicBezTo>
                <a:cubicBezTo>
                  <a:pt x="4544226" y="764858"/>
                  <a:pt x="4611853" y="852488"/>
                  <a:pt x="4689958" y="852488"/>
                </a:cubicBezTo>
                <a:cubicBezTo>
                  <a:pt x="4692816" y="866775"/>
                  <a:pt x="4692816" y="883920"/>
                  <a:pt x="4711866" y="882015"/>
                </a:cubicBezTo>
                <a:cubicBezTo>
                  <a:pt x="4695673" y="921068"/>
                  <a:pt x="4751871" y="1049655"/>
                  <a:pt x="4668051" y="1071563"/>
                </a:cubicBezTo>
                <a:cubicBezTo>
                  <a:pt x="4669003" y="1094423"/>
                  <a:pt x="4661383" y="1126808"/>
                  <a:pt x="4689958" y="1122045"/>
                </a:cubicBezTo>
                <a:cubicBezTo>
                  <a:pt x="4729011" y="1107758"/>
                  <a:pt x="4722343" y="1047750"/>
                  <a:pt x="4769968" y="1042035"/>
                </a:cubicBezTo>
                <a:cubicBezTo>
                  <a:pt x="4830928" y="1083945"/>
                  <a:pt x="4843311" y="1172528"/>
                  <a:pt x="4849978" y="1267778"/>
                </a:cubicBezTo>
                <a:cubicBezTo>
                  <a:pt x="4792828" y="1263015"/>
                  <a:pt x="4800448" y="1362075"/>
                  <a:pt x="4762348" y="1398270"/>
                </a:cubicBezTo>
                <a:cubicBezTo>
                  <a:pt x="4775683" y="1438275"/>
                  <a:pt x="4849026" y="1418273"/>
                  <a:pt x="4871886" y="1448753"/>
                </a:cubicBezTo>
                <a:cubicBezTo>
                  <a:pt x="5021428" y="1377315"/>
                  <a:pt x="5156683" y="1291590"/>
                  <a:pt x="5250028" y="1164908"/>
                </a:cubicBezTo>
                <a:cubicBezTo>
                  <a:pt x="5237646" y="1141095"/>
                  <a:pt x="5215738" y="1126808"/>
                  <a:pt x="5213833" y="1092518"/>
                </a:cubicBezTo>
                <a:cubicBezTo>
                  <a:pt x="5323371" y="1041083"/>
                  <a:pt x="5451006" y="1089660"/>
                  <a:pt x="5519586" y="990600"/>
                </a:cubicBezTo>
                <a:cubicBezTo>
                  <a:pt x="5517681" y="968693"/>
                  <a:pt x="5523396" y="929640"/>
                  <a:pt x="5490058" y="918210"/>
                </a:cubicBezTo>
                <a:cubicBezTo>
                  <a:pt x="5480533" y="880110"/>
                  <a:pt x="5516728" y="876300"/>
                  <a:pt x="5533873" y="852488"/>
                </a:cubicBezTo>
                <a:cubicBezTo>
                  <a:pt x="5558638" y="817245"/>
                  <a:pt x="5571021" y="765810"/>
                  <a:pt x="5606263" y="742950"/>
                </a:cubicBezTo>
                <a:cubicBezTo>
                  <a:pt x="5636743" y="722948"/>
                  <a:pt x="5677701" y="729615"/>
                  <a:pt x="5715801" y="721043"/>
                </a:cubicBezTo>
                <a:cubicBezTo>
                  <a:pt x="5795811" y="702945"/>
                  <a:pt x="5880583" y="668655"/>
                  <a:pt x="5955831" y="655320"/>
                </a:cubicBezTo>
                <a:cubicBezTo>
                  <a:pt x="5979643" y="649605"/>
                  <a:pt x="5977738" y="619125"/>
                  <a:pt x="5985358" y="597218"/>
                </a:cubicBezTo>
                <a:cubicBezTo>
                  <a:pt x="6000598" y="613410"/>
                  <a:pt x="6010123" y="591503"/>
                  <a:pt x="6035841" y="597218"/>
                </a:cubicBezTo>
                <a:cubicBezTo>
                  <a:pt x="6033936" y="546735"/>
                  <a:pt x="6052986" y="517208"/>
                  <a:pt x="6072036" y="487680"/>
                </a:cubicBezTo>
                <a:cubicBezTo>
                  <a:pt x="6035841" y="399098"/>
                  <a:pt x="6087276" y="288608"/>
                  <a:pt x="6115851" y="218123"/>
                </a:cubicBezTo>
                <a:cubicBezTo>
                  <a:pt x="6142521" y="213360"/>
                  <a:pt x="6131091" y="246698"/>
                  <a:pt x="6152046" y="247650"/>
                </a:cubicBezTo>
                <a:cubicBezTo>
                  <a:pt x="6178716" y="240030"/>
                  <a:pt x="6192051" y="220028"/>
                  <a:pt x="6210148" y="203835"/>
                </a:cubicBezTo>
                <a:cubicBezTo>
                  <a:pt x="6233961" y="209550"/>
                  <a:pt x="6247296" y="225743"/>
                  <a:pt x="6275871" y="225743"/>
                </a:cubicBezTo>
                <a:cubicBezTo>
                  <a:pt x="6291111" y="300038"/>
                  <a:pt x="6321591" y="359093"/>
                  <a:pt x="6333973" y="436245"/>
                </a:cubicBezTo>
                <a:cubicBezTo>
                  <a:pt x="6342546" y="446723"/>
                  <a:pt x="6365406" y="443865"/>
                  <a:pt x="6384456" y="443865"/>
                </a:cubicBezTo>
                <a:cubicBezTo>
                  <a:pt x="6381598" y="466725"/>
                  <a:pt x="6397791" y="469583"/>
                  <a:pt x="6392076" y="494348"/>
                </a:cubicBezTo>
                <a:cubicBezTo>
                  <a:pt x="6407316" y="510540"/>
                  <a:pt x="6413031" y="490538"/>
                  <a:pt x="6435891" y="494348"/>
                </a:cubicBezTo>
                <a:cubicBezTo>
                  <a:pt x="6503518" y="548640"/>
                  <a:pt x="6395886" y="660083"/>
                  <a:pt x="6337783" y="639128"/>
                </a:cubicBezTo>
                <a:cubicBezTo>
                  <a:pt x="6343498" y="662940"/>
                  <a:pt x="6365406" y="640080"/>
                  <a:pt x="6352071" y="682943"/>
                </a:cubicBezTo>
                <a:cubicBezTo>
                  <a:pt x="6327306" y="689610"/>
                  <a:pt x="6328258" y="672465"/>
                  <a:pt x="6330163" y="653415"/>
                </a:cubicBezTo>
                <a:cubicBezTo>
                  <a:pt x="6306351" y="674370"/>
                  <a:pt x="6322543" y="724853"/>
                  <a:pt x="6286348" y="733425"/>
                </a:cubicBezTo>
                <a:cubicBezTo>
                  <a:pt x="6273966" y="708660"/>
                  <a:pt x="6283491" y="708660"/>
                  <a:pt x="6300636" y="697230"/>
                </a:cubicBezTo>
                <a:cubicBezTo>
                  <a:pt x="6301588" y="676275"/>
                  <a:pt x="6279681" y="678180"/>
                  <a:pt x="6271108" y="667703"/>
                </a:cubicBezTo>
                <a:cubicBezTo>
                  <a:pt x="6263488" y="671513"/>
                  <a:pt x="6276823" y="715328"/>
                  <a:pt x="6271108" y="740093"/>
                </a:cubicBezTo>
                <a:cubicBezTo>
                  <a:pt x="6236818" y="761048"/>
                  <a:pt x="6210148" y="804863"/>
                  <a:pt x="6169191" y="798195"/>
                </a:cubicBezTo>
                <a:cubicBezTo>
                  <a:pt x="6135853" y="893445"/>
                  <a:pt x="6144426" y="982028"/>
                  <a:pt x="6139663" y="1045845"/>
                </a:cubicBezTo>
                <a:cubicBezTo>
                  <a:pt x="6187288" y="1028700"/>
                  <a:pt x="6200623" y="1152525"/>
                  <a:pt x="6263488" y="1096328"/>
                </a:cubicBezTo>
                <a:cubicBezTo>
                  <a:pt x="6264441" y="1068705"/>
                  <a:pt x="6231103" y="1075373"/>
                  <a:pt x="6227293" y="1052513"/>
                </a:cubicBezTo>
                <a:cubicBezTo>
                  <a:pt x="6266346" y="1051560"/>
                  <a:pt x="6276823" y="1080135"/>
                  <a:pt x="6277776" y="1118235"/>
                </a:cubicBezTo>
                <a:cubicBezTo>
                  <a:pt x="6232056" y="1122998"/>
                  <a:pt x="6216816" y="1158240"/>
                  <a:pt x="6183478" y="1176338"/>
                </a:cubicBezTo>
                <a:cubicBezTo>
                  <a:pt x="6195861" y="1168718"/>
                  <a:pt x="6201576" y="1156335"/>
                  <a:pt x="6197766" y="1132523"/>
                </a:cubicBezTo>
                <a:cubicBezTo>
                  <a:pt x="6164428" y="1140143"/>
                  <a:pt x="6177763" y="1154430"/>
                  <a:pt x="6168238" y="1176338"/>
                </a:cubicBezTo>
                <a:cubicBezTo>
                  <a:pt x="6078703" y="1241108"/>
                  <a:pt x="5929161" y="1246823"/>
                  <a:pt x="5877726" y="1350645"/>
                </a:cubicBezTo>
                <a:lnTo>
                  <a:pt x="5867248" y="1367790"/>
                </a:lnTo>
                <a:lnTo>
                  <a:pt x="5869848" y="1381443"/>
                </a:lnTo>
                <a:lnTo>
                  <a:pt x="5861352" y="1389939"/>
                </a:lnTo>
                <a:lnTo>
                  <a:pt x="5852803" y="1401338"/>
                </a:lnTo>
                <a:lnTo>
                  <a:pt x="5841531" y="1409700"/>
                </a:lnTo>
                <a:lnTo>
                  <a:pt x="5844355" y="1412602"/>
                </a:lnTo>
                <a:lnTo>
                  <a:pt x="5836538" y="1423025"/>
                </a:lnTo>
                <a:lnTo>
                  <a:pt x="5847060" y="1457548"/>
                </a:lnTo>
                <a:lnTo>
                  <a:pt x="5851588" y="1456332"/>
                </a:lnTo>
                <a:cubicBezTo>
                  <a:pt x="5855041" y="1454725"/>
                  <a:pt x="5858494" y="1452969"/>
                  <a:pt x="5861619" y="1452745"/>
                </a:cubicBezTo>
                <a:cubicBezTo>
                  <a:pt x="5864745" y="1452522"/>
                  <a:pt x="5867543" y="1453832"/>
                  <a:pt x="5869686" y="1458356"/>
                </a:cubicBezTo>
                <a:cubicBezTo>
                  <a:pt x="5895403" y="1565989"/>
                  <a:pt x="5851588" y="1661239"/>
                  <a:pt x="5797296" y="1712674"/>
                </a:cubicBezTo>
                <a:cubicBezTo>
                  <a:pt x="5791581" y="1692671"/>
                  <a:pt x="5807773" y="1693624"/>
                  <a:pt x="5804916" y="1676479"/>
                </a:cubicBezTo>
                <a:cubicBezTo>
                  <a:pt x="5758243" y="1675526"/>
                  <a:pt x="5730621" y="1654571"/>
                  <a:pt x="5710618" y="1625996"/>
                </a:cubicBezTo>
                <a:cubicBezTo>
                  <a:pt x="5740146" y="1663144"/>
                  <a:pt x="5746813" y="1721246"/>
                  <a:pt x="5798248" y="1735534"/>
                </a:cubicBezTo>
                <a:cubicBezTo>
                  <a:pt x="5836348" y="1837451"/>
                  <a:pt x="5768721" y="1925081"/>
                  <a:pt x="5754433" y="2019379"/>
                </a:cubicBezTo>
                <a:cubicBezTo>
                  <a:pt x="5696331" y="1978421"/>
                  <a:pt x="5786818" y="1871741"/>
                  <a:pt x="5710618" y="1845071"/>
                </a:cubicBezTo>
                <a:cubicBezTo>
                  <a:pt x="5694426" y="1851739"/>
                  <a:pt x="5728716" y="1869836"/>
                  <a:pt x="5718238" y="1895554"/>
                </a:cubicBezTo>
                <a:cubicBezTo>
                  <a:pt x="5690616" y="1881266"/>
                  <a:pt x="5699188" y="1832689"/>
                  <a:pt x="5660136" y="1829831"/>
                </a:cubicBezTo>
                <a:cubicBezTo>
                  <a:pt x="5658231" y="1789826"/>
                  <a:pt x="5678233" y="1779349"/>
                  <a:pt x="5645848" y="1779349"/>
                </a:cubicBezTo>
                <a:cubicBezTo>
                  <a:pt x="5681091" y="1744106"/>
                  <a:pt x="5626798" y="1707911"/>
                  <a:pt x="5660136" y="1677431"/>
                </a:cubicBezTo>
                <a:cubicBezTo>
                  <a:pt x="5609653" y="1684099"/>
                  <a:pt x="5617273" y="1819354"/>
                  <a:pt x="5667756" y="1851739"/>
                </a:cubicBezTo>
                <a:cubicBezTo>
                  <a:pt x="5660136" y="1858406"/>
                  <a:pt x="5665851" y="1878409"/>
                  <a:pt x="5645848" y="1873646"/>
                </a:cubicBezTo>
                <a:cubicBezTo>
                  <a:pt x="5683948" y="1893649"/>
                  <a:pt x="5700141" y="1935559"/>
                  <a:pt x="5703951" y="1989851"/>
                </a:cubicBezTo>
                <a:cubicBezTo>
                  <a:pt x="5698236" y="1987946"/>
                  <a:pt x="5697283" y="1982231"/>
                  <a:pt x="5689663" y="1982231"/>
                </a:cubicBezTo>
                <a:cubicBezTo>
                  <a:pt x="5675376" y="1999376"/>
                  <a:pt x="5737288" y="2027951"/>
                  <a:pt x="5708713" y="2051764"/>
                </a:cubicBezTo>
                <a:cubicBezTo>
                  <a:pt x="5719191" y="2046049"/>
                  <a:pt x="5738241" y="2047954"/>
                  <a:pt x="5754433" y="2047954"/>
                </a:cubicBezTo>
                <a:cubicBezTo>
                  <a:pt x="5779198" y="2100341"/>
                  <a:pt x="5803963" y="2153681"/>
                  <a:pt x="5834443" y="2200354"/>
                </a:cubicBezTo>
                <a:lnTo>
                  <a:pt x="5823966" y="2196544"/>
                </a:lnTo>
                <a:lnTo>
                  <a:pt x="5827776" y="2207021"/>
                </a:lnTo>
                <a:cubicBezTo>
                  <a:pt x="5821108" y="2224166"/>
                  <a:pt x="5803011" y="2230834"/>
                  <a:pt x="5777293" y="2228929"/>
                </a:cubicBezTo>
                <a:cubicBezTo>
                  <a:pt x="5790628" y="2253694"/>
                  <a:pt x="5823966" y="2216546"/>
                  <a:pt x="5835396" y="2236549"/>
                </a:cubicBezTo>
                <a:cubicBezTo>
                  <a:pt x="5830633" y="2287031"/>
                  <a:pt x="5780151" y="2307986"/>
                  <a:pt x="5733478" y="2294651"/>
                </a:cubicBezTo>
                <a:cubicBezTo>
                  <a:pt x="5762053" y="2306081"/>
                  <a:pt x="5742051" y="2368946"/>
                  <a:pt x="5711571" y="2345134"/>
                </a:cubicBezTo>
                <a:cubicBezTo>
                  <a:pt x="5721096" y="2367041"/>
                  <a:pt x="5778246" y="2357516"/>
                  <a:pt x="5783961" y="2345134"/>
                </a:cubicBezTo>
                <a:cubicBezTo>
                  <a:pt x="5779198" y="2439431"/>
                  <a:pt x="5595366" y="2411809"/>
                  <a:pt x="5602033" y="2555636"/>
                </a:cubicBezTo>
                <a:cubicBezTo>
                  <a:pt x="5520118" y="2565161"/>
                  <a:pt x="5467731" y="2605166"/>
                  <a:pt x="5471541" y="2701369"/>
                </a:cubicBezTo>
                <a:cubicBezTo>
                  <a:pt x="5413438" y="2734706"/>
                  <a:pt x="5395341" y="2809001"/>
                  <a:pt x="5325808" y="2831861"/>
                </a:cubicBezTo>
                <a:cubicBezTo>
                  <a:pt x="5324856" y="2878534"/>
                  <a:pt x="5275326" y="2903299"/>
                  <a:pt x="5260086" y="2948066"/>
                </a:cubicBezTo>
                <a:cubicBezTo>
                  <a:pt x="5193411" y="3139519"/>
                  <a:pt x="5309616" y="3336686"/>
                  <a:pt x="5420106" y="3435746"/>
                </a:cubicBezTo>
                <a:cubicBezTo>
                  <a:pt x="5425821" y="3455749"/>
                  <a:pt x="5405818" y="3450986"/>
                  <a:pt x="5405818" y="3465274"/>
                </a:cubicBezTo>
                <a:cubicBezTo>
                  <a:pt x="5471541" y="3580526"/>
                  <a:pt x="5577268" y="3711019"/>
                  <a:pt x="5522023" y="3901519"/>
                </a:cubicBezTo>
                <a:cubicBezTo>
                  <a:pt x="5539168" y="3904376"/>
                  <a:pt x="5518213" y="3868181"/>
                  <a:pt x="5543931" y="3879611"/>
                </a:cubicBezTo>
                <a:cubicBezTo>
                  <a:pt x="5531548" y="3954859"/>
                  <a:pt x="5484876" y="3995816"/>
                  <a:pt x="5434393" y="4032011"/>
                </a:cubicBezTo>
                <a:cubicBezTo>
                  <a:pt x="5431536" y="4000579"/>
                  <a:pt x="5504878" y="3981529"/>
                  <a:pt x="5514403" y="3937714"/>
                </a:cubicBezTo>
                <a:cubicBezTo>
                  <a:pt x="5495353" y="3931046"/>
                  <a:pt x="5447728" y="3958669"/>
                  <a:pt x="5420106" y="3967241"/>
                </a:cubicBezTo>
                <a:cubicBezTo>
                  <a:pt x="5402008" y="3912949"/>
                  <a:pt x="5374386" y="3843416"/>
                  <a:pt x="5310568" y="3857704"/>
                </a:cubicBezTo>
                <a:cubicBezTo>
                  <a:pt x="5297233" y="3832939"/>
                  <a:pt x="5289613" y="3801506"/>
                  <a:pt x="5274373" y="3777694"/>
                </a:cubicBezTo>
                <a:cubicBezTo>
                  <a:pt x="5257228" y="3774836"/>
                  <a:pt x="5259133" y="3791029"/>
                  <a:pt x="5238178" y="3785314"/>
                </a:cubicBezTo>
                <a:cubicBezTo>
                  <a:pt x="5212461" y="3731021"/>
                  <a:pt x="5181981" y="3681491"/>
                  <a:pt x="5143881" y="3639581"/>
                </a:cubicBezTo>
                <a:cubicBezTo>
                  <a:pt x="5145786" y="3609101"/>
                  <a:pt x="5176266" y="3608149"/>
                  <a:pt x="5173408" y="3573859"/>
                </a:cubicBezTo>
                <a:cubicBezTo>
                  <a:pt x="5170551" y="3563381"/>
                  <a:pt x="5154358" y="3567191"/>
                  <a:pt x="5143881" y="3566239"/>
                </a:cubicBezTo>
                <a:cubicBezTo>
                  <a:pt x="5138166" y="3568144"/>
                  <a:pt x="5161978" y="3596719"/>
                  <a:pt x="5143881" y="3616721"/>
                </a:cubicBezTo>
                <a:cubicBezTo>
                  <a:pt x="5084826" y="3569096"/>
                  <a:pt x="5154358" y="3433841"/>
                  <a:pt x="5093398" y="3384311"/>
                </a:cubicBezTo>
                <a:cubicBezTo>
                  <a:pt x="4991481" y="3374786"/>
                  <a:pt x="5000053" y="3254771"/>
                  <a:pt x="4875276" y="3268106"/>
                </a:cubicBezTo>
                <a:cubicBezTo>
                  <a:pt x="4867656" y="3308111"/>
                  <a:pt x="4809553" y="3334781"/>
                  <a:pt x="4744783" y="3340496"/>
                </a:cubicBezTo>
                <a:cubicBezTo>
                  <a:pt x="4683823" y="3225244"/>
                  <a:pt x="4508563" y="3257629"/>
                  <a:pt x="4388548" y="3296681"/>
                </a:cubicBezTo>
                <a:cubicBezTo>
                  <a:pt x="4416171" y="3284299"/>
                  <a:pt x="4396168" y="3243341"/>
                  <a:pt x="4380928" y="3230959"/>
                </a:cubicBezTo>
                <a:cubicBezTo>
                  <a:pt x="4354258" y="3230959"/>
                  <a:pt x="4365688" y="3269059"/>
                  <a:pt x="4351401" y="3281441"/>
                </a:cubicBezTo>
                <a:cubicBezTo>
                  <a:pt x="4249483" y="3286204"/>
                  <a:pt x="4173283" y="3274774"/>
                  <a:pt x="4140898" y="3361451"/>
                </a:cubicBezTo>
                <a:cubicBezTo>
                  <a:pt x="4180903" y="3371929"/>
                  <a:pt x="4166616" y="3329066"/>
                  <a:pt x="4199001" y="3331924"/>
                </a:cubicBezTo>
                <a:cubicBezTo>
                  <a:pt x="4214241" y="3386216"/>
                  <a:pt x="4185666" y="3392884"/>
                  <a:pt x="4162806" y="3411934"/>
                </a:cubicBezTo>
                <a:cubicBezTo>
                  <a:pt x="4176141" y="3446224"/>
                  <a:pt x="4237101" y="3434794"/>
                  <a:pt x="4257103" y="3462416"/>
                </a:cubicBezTo>
                <a:cubicBezTo>
                  <a:pt x="4249483" y="3513851"/>
                  <a:pt x="4152328" y="3467179"/>
                  <a:pt x="4140898" y="3432889"/>
                </a:cubicBezTo>
                <a:cubicBezTo>
                  <a:pt x="4096131" y="3450034"/>
                  <a:pt x="4140898" y="3487181"/>
                  <a:pt x="4082796" y="3505279"/>
                </a:cubicBezTo>
                <a:cubicBezTo>
                  <a:pt x="4064698" y="3500516"/>
                  <a:pt x="4106608" y="3483371"/>
                  <a:pt x="4082796" y="3469084"/>
                </a:cubicBezTo>
                <a:cubicBezTo>
                  <a:pt x="4052316" y="3470036"/>
                  <a:pt x="4042791" y="3491944"/>
                  <a:pt x="4024693" y="3505279"/>
                </a:cubicBezTo>
                <a:cubicBezTo>
                  <a:pt x="3989451" y="3503374"/>
                  <a:pt x="3970401" y="3487181"/>
                  <a:pt x="3944683" y="3475751"/>
                </a:cubicBezTo>
                <a:cubicBezTo>
                  <a:pt x="3943731" y="3462416"/>
                  <a:pt x="3954208" y="3459559"/>
                  <a:pt x="3952303" y="3446224"/>
                </a:cubicBezTo>
                <a:cubicBezTo>
                  <a:pt x="3910393" y="3438604"/>
                  <a:pt x="3874198" y="3368119"/>
                  <a:pt x="3828478" y="3410029"/>
                </a:cubicBezTo>
                <a:cubicBezTo>
                  <a:pt x="3838003" y="3438604"/>
                  <a:pt x="3882771" y="3398599"/>
                  <a:pt x="3886581" y="3439556"/>
                </a:cubicBezTo>
                <a:cubicBezTo>
                  <a:pt x="3779901" y="3438604"/>
                  <a:pt x="3597973" y="3374786"/>
                  <a:pt x="3494151" y="3461464"/>
                </a:cubicBezTo>
                <a:cubicBezTo>
                  <a:pt x="3395091" y="3569096"/>
                  <a:pt x="3245548" y="3625294"/>
                  <a:pt x="3122676" y="3709114"/>
                </a:cubicBezTo>
                <a:cubicBezTo>
                  <a:pt x="3112198" y="3814841"/>
                  <a:pt x="3107436" y="3910091"/>
                  <a:pt x="3130296" y="4007246"/>
                </a:cubicBezTo>
                <a:cubicBezTo>
                  <a:pt x="3006471" y="3980576"/>
                  <a:pt x="2799778" y="3935809"/>
                  <a:pt x="2832163" y="3752929"/>
                </a:cubicBezTo>
                <a:cubicBezTo>
                  <a:pt x="2781681" y="3723401"/>
                  <a:pt x="2768346" y="3656726"/>
                  <a:pt x="2715958" y="3629104"/>
                </a:cubicBezTo>
                <a:cubicBezTo>
                  <a:pt x="2691193" y="3482419"/>
                  <a:pt x="2615946" y="3385264"/>
                  <a:pt x="2461641" y="3367166"/>
                </a:cubicBezTo>
                <a:cubicBezTo>
                  <a:pt x="2383536" y="3372881"/>
                  <a:pt x="2390203" y="3464321"/>
                  <a:pt x="2337816" y="3497659"/>
                </a:cubicBezTo>
                <a:cubicBezTo>
                  <a:pt x="2271141" y="3451939"/>
                  <a:pt x="2169223" y="3432889"/>
                  <a:pt x="2148268" y="3351926"/>
                </a:cubicBezTo>
                <a:cubicBezTo>
                  <a:pt x="2132076" y="3290966"/>
                  <a:pt x="2145411" y="3243341"/>
                  <a:pt x="2104453" y="3199526"/>
                </a:cubicBezTo>
                <a:cubicBezTo>
                  <a:pt x="2025396" y="3164284"/>
                  <a:pt x="1987296" y="3089036"/>
                  <a:pt x="1936813" y="3025219"/>
                </a:cubicBezTo>
                <a:cubicBezTo>
                  <a:pt x="1859661" y="3019504"/>
                  <a:pt x="1790128" y="3007121"/>
                  <a:pt x="1718691" y="2995691"/>
                </a:cubicBezTo>
                <a:cubicBezTo>
                  <a:pt x="1707261" y="3012836"/>
                  <a:pt x="1708213" y="3042364"/>
                  <a:pt x="1704403" y="3068081"/>
                </a:cubicBezTo>
                <a:cubicBezTo>
                  <a:pt x="1498663" y="3043316"/>
                  <a:pt x="1337691" y="3024266"/>
                  <a:pt x="1202437" y="2944256"/>
                </a:cubicBezTo>
                <a:cubicBezTo>
                  <a:pt x="1096708" y="2882344"/>
                  <a:pt x="989076" y="2804239"/>
                  <a:pt x="874776" y="2748041"/>
                </a:cubicBezTo>
                <a:cubicBezTo>
                  <a:pt x="869061" y="2728039"/>
                  <a:pt x="889064" y="2732801"/>
                  <a:pt x="889064" y="2718514"/>
                </a:cubicBezTo>
                <a:cubicBezTo>
                  <a:pt x="788098" y="2698511"/>
                  <a:pt x="666179" y="2700416"/>
                  <a:pt x="576643" y="2668031"/>
                </a:cubicBezTo>
                <a:cubicBezTo>
                  <a:pt x="582358" y="2557541"/>
                  <a:pt x="551879" y="2484199"/>
                  <a:pt x="467106" y="2464196"/>
                </a:cubicBezTo>
                <a:cubicBezTo>
                  <a:pt x="453771" y="2450861"/>
                  <a:pt x="471868" y="2450861"/>
                  <a:pt x="467106" y="2428001"/>
                </a:cubicBezTo>
                <a:cubicBezTo>
                  <a:pt x="375667" y="2396569"/>
                  <a:pt x="362332" y="2286079"/>
                  <a:pt x="234697" y="2289889"/>
                </a:cubicBezTo>
                <a:cubicBezTo>
                  <a:pt x="207074" y="2253694"/>
                  <a:pt x="245173" y="2226071"/>
                  <a:pt x="242317" y="2187971"/>
                </a:cubicBezTo>
                <a:cubicBezTo>
                  <a:pt x="235648" y="2105104"/>
                  <a:pt x="143257" y="2028904"/>
                  <a:pt x="140398" y="1933654"/>
                </a:cubicBezTo>
                <a:cubicBezTo>
                  <a:pt x="143257" y="1907936"/>
                  <a:pt x="172784" y="1907936"/>
                  <a:pt x="176594" y="1883171"/>
                </a:cubicBezTo>
                <a:cubicBezTo>
                  <a:pt x="165402" y="1876980"/>
                  <a:pt x="154687" y="1867276"/>
                  <a:pt x="145504" y="1855236"/>
                </a:cubicBezTo>
                <a:lnTo>
                  <a:pt x="130917" y="1827282"/>
                </a:lnTo>
                <a:lnTo>
                  <a:pt x="155061" y="1836062"/>
                </a:lnTo>
                <a:lnTo>
                  <a:pt x="143208" y="1805329"/>
                </a:lnTo>
                <a:lnTo>
                  <a:pt x="107537" y="1791326"/>
                </a:lnTo>
                <a:lnTo>
                  <a:pt x="100175" y="1777326"/>
                </a:lnTo>
                <a:cubicBezTo>
                  <a:pt x="89978" y="1746250"/>
                  <a:pt x="90218" y="1710532"/>
                  <a:pt x="109414" y="1679575"/>
                </a:cubicBezTo>
                <a:cubicBezTo>
                  <a:pt x="79662" y="1652905"/>
                  <a:pt x="74862" y="1638618"/>
                  <a:pt x="72942" y="1591945"/>
                </a:cubicBezTo>
                <a:cubicBezTo>
                  <a:pt x="71022" y="1544320"/>
                  <a:pt x="18235" y="1498600"/>
                  <a:pt x="14397" y="1468120"/>
                </a:cubicBezTo>
                <a:cubicBezTo>
                  <a:pt x="5759" y="1397635"/>
                  <a:pt x="82541" y="1302385"/>
                  <a:pt x="0" y="1249998"/>
                </a:cubicBezTo>
                <a:cubicBezTo>
                  <a:pt x="34552" y="1167130"/>
                  <a:pt x="132448" y="1078548"/>
                  <a:pt x="88298" y="966153"/>
                </a:cubicBezTo>
                <a:cubicBezTo>
                  <a:pt x="95018" y="930910"/>
                  <a:pt x="104616" y="899478"/>
                  <a:pt x="102696" y="856615"/>
                </a:cubicBezTo>
                <a:cubicBezTo>
                  <a:pt x="197713" y="734695"/>
                  <a:pt x="257219" y="578485"/>
                  <a:pt x="308088" y="412750"/>
                </a:cubicBezTo>
                <a:cubicBezTo>
                  <a:pt x="322484" y="409893"/>
                  <a:pt x="313847" y="384175"/>
                  <a:pt x="337840" y="390843"/>
                </a:cubicBezTo>
                <a:cubicBezTo>
                  <a:pt x="304249" y="374650"/>
                  <a:pt x="314806" y="337503"/>
                  <a:pt x="345519" y="318453"/>
                </a:cubicBezTo>
                <a:cubicBezTo>
                  <a:pt x="349357" y="295593"/>
                  <a:pt x="323443" y="302260"/>
                  <a:pt x="331122" y="274638"/>
                </a:cubicBezTo>
                <a:cubicBezTo>
                  <a:pt x="337840" y="268923"/>
                  <a:pt x="348398" y="266065"/>
                  <a:pt x="360874" y="267018"/>
                </a:cubicBezTo>
                <a:cubicBezTo>
                  <a:pt x="327282" y="215583"/>
                  <a:pt x="333042" y="102235"/>
                  <a:pt x="338801" y="34608"/>
                </a:cubicBezTo>
                <a:cubicBezTo>
                  <a:pt x="397346" y="63183"/>
                  <a:pt x="438616" y="109855"/>
                  <a:pt x="514438" y="122238"/>
                </a:cubicBezTo>
                <a:cubicBezTo>
                  <a:pt x="527395" y="122714"/>
                  <a:pt x="530994" y="114142"/>
                  <a:pt x="535074" y="106045"/>
                </a:cubicBezTo>
                <a:lnTo>
                  <a:pt x="542341" y="96054"/>
                </a:lnTo>
                <a:lnTo>
                  <a:pt x="552512" y="135820"/>
                </a:lnTo>
                <a:lnTo>
                  <a:pt x="579905" y="128161"/>
                </a:lnTo>
                <a:lnTo>
                  <a:pt x="570465" y="90974"/>
                </a:lnTo>
                <a:lnTo>
                  <a:pt x="570902" y="90369"/>
                </a:lnTo>
                <a:cubicBezTo>
                  <a:pt x="574384" y="87749"/>
                  <a:pt x="579207" y="86440"/>
                  <a:pt x="586588" y="87630"/>
                </a:cubicBezTo>
                <a:cubicBezTo>
                  <a:pt x="585160" y="98584"/>
                  <a:pt x="580159" y="109776"/>
                  <a:pt x="579803" y="121682"/>
                </a:cubicBezTo>
                <a:lnTo>
                  <a:pt x="581125" y="127820"/>
                </a:lnTo>
                <a:lnTo>
                  <a:pt x="598821" y="122871"/>
                </a:lnTo>
                <a:lnTo>
                  <a:pt x="602305" y="84296"/>
                </a:lnTo>
                <a:cubicBezTo>
                  <a:pt x="604448" y="56198"/>
                  <a:pt x="603733" y="26670"/>
                  <a:pt x="586588" y="0"/>
                </a:cubicBezTo>
                <a:close/>
              </a:path>
            </a:pathLst>
          </a:custGeom>
          <a:noFill/>
          <a:ln w="19050" cmpd="sng">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aphicFrame macro="">
        <xdr:nvGraphicFramePr>
          <xdr:cNvPr id="54" name="Chart 53">
            <a:extLst>
              <a:ext uri="{FF2B5EF4-FFF2-40B4-BE49-F238E27FC236}">
                <a16:creationId xmlns:a16="http://schemas.microsoft.com/office/drawing/2014/main" id="{00000000-0008-0000-0300-000036000000}"/>
              </a:ext>
            </a:extLst>
          </xdr:cNvPr>
          <xdr:cNvGraphicFramePr/>
        </xdr:nvGraphicFramePr>
        <xdr:xfrm>
          <a:off x="4998720" y="5852160"/>
          <a:ext cx="4752000" cy="3650400"/>
        </xdr:xfrm>
        <a:graphic>
          <a:graphicData uri="http://schemas.openxmlformats.org/drawingml/2006/chart">
            <c:chart xmlns:c="http://schemas.openxmlformats.org/drawingml/2006/chart" xmlns:r="http://schemas.openxmlformats.org/officeDocument/2006/relationships" r:id="rId14"/>
          </a:graphicData>
        </a:graphic>
      </xdr:graphicFrame>
    </xdr:grpSp>
    <xdr:clientData/>
  </xdr:twoCellAnchor>
  <xdr:twoCellAnchor>
    <xdr:from>
      <xdr:col>23</xdr:col>
      <xdr:colOff>116542</xdr:colOff>
      <xdr:row>36</xdr:row>
      <xdr:rowOff>178821</xdr:rowOff>
    </xdr:from>
    <xdr:to>
      <xdr:col>27</xdr:col>
      <xdr:colOff>160422</xdr:colOff>
      <xdr:row>39</xdr:row>
      <xdr:rowOff>12267</xdr:rowOff>
    </xdr:to>
    <xdr:sp macro="" textlink="ProcessingM2!A49">
      <xdr:nvSpPr>
        <xdr:cNvPr id="63" name="TextBox 62">
          <a:extLst>
            <a:ext uri="{FF2B5EF4-FFF2-40B4-BE49-F238E27FC236}">
              <a16:creationId xmlns:a16="http://schemas.microsoft.com/office/drawing/2014/main" id="{00000000-0008-0000-0300-00003F000000}"/>
            </a:ext>
          </a:extLst>
        </xdr:cNvPr>
        <xdr:cNvSpPr txBox="1"/>
      </xdr:nvSpPr>
      <xdr:spPr>
        <a:xfrm>
          <a:off x="10094731" y="7237347"/>
          <a:ext cx="2482280" cy="386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E156A1E-17CE-491D-A184-F2444FA4B0C7}" type="TxLink">
            <a:rPr lang="en-US" sz="1400" b="0" i="0" u="none" strike="noStrike">
              <a:solidFill>
                <a:srgbClr val="000000"/>
              </a:solidFill>
              <a:latin typeface="Calibri"/>
              <a:cs typeface="Calibri"/>
            </a:rPr>
            <a:pPr/>
            <a:t>Cities by Payment Methods</a:t>
          </a:fld>
          <a:endParaRPr lang="ru-RU" sz="1400" b="0"/>
        </a:p>
      </xdr:txBody>
    </xdr:sp>
    <xdr:clientData/>
  </xdr:twoCellAnchor>
  <xdr:twoCellAnchor>
    <xdr:from>
      <xdr:col>23</xdr:col>
      <xdr:colOff>25007</xdr:colOff>
      <xdr:row>21</xdr:row>
      <xdr:rowOff>54729</xdr:rowOff>
    </xdr:from>
    <xdr:to>
      <xdr:col>25</xdr:col>
      <xdr:colOff>217007</xdr:colOff>
      <xdr:row>22</xdr:row>
      <xdr:rowOff>136990</xdr:rowOff>
    </xdr:to>
    <xdr:sp macro="" textlink="ProcessingM2!E39">
      <xdr:nvSpPr>
        <xdr:cNvPr id="1028" name="TextBox 1027">
          <a:extLst>
            <a:ext uri="{FF2B5EF4-FFF2-40B4-BE49-F238E27FC236}">
              <a16:creationId xmlns:a16="http://schemas.microsoft.com/office/drawing/2014/main" id="{00000000-0008-0000-0300-000004040000}"/>
            </a:ext>
          </a:extLst>
        </xdr:cNvPr>
        <xdr:cNvSpPr txBox="1"/>
      </xdr:nvSpPr>
      <xdr:spPr>
        <a:xfrm>
          <a:off x="10003196" y="4345992"/>
          <a:ext cx="1411200" cy="2667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D9756F3-3D9E-420F-9556-7D360C6D2714}" type="TxLink">
            <a:rPr lang="en-US" sz="1100" b="0" i="0" u="none" strike="noStrike">
              <a:solidFill>
                <a:srgbClr val="000000"/>
              </a:solidFill>
              <a:latin typeface="Calibri"/>
              <a:cs typeface="Calibri"/>
            </a:rPr>
            <a:pPr algn="ctr"/>
            <a:t>MIAMI</a:t>
          </a:fld>
          <a:endParaRPr lang="ru-RU" sz="1600" b="0"/>
        </a:p>
      </xdr:txBody>
    </xdr:sp>
    <xdr:clientData/>
  </xdr:twoCellAnchor>
  <xdr:twoCellAnchor>
    <xdr:from>
      <xdr:col>24</xdr:col>
      <xdr:colOff>518105</xdr:colOff>
      <xdr:row>21</xdr:row>
      <xdr:rowOff>54729</xdr:rowOff>
    </xdr:from>
    <xdr:to>
      <xdr:col>27</xdr:col>
      <xdr:colOff>99450</xdr:colOff>
      <xdr:row>22</xdr:row>
      <xdr:rowOff>136990</xdr:rowOff>
    </xdr:to>
    <xdr:sp macro="" textlink="ProcessingM2!E40">
      <xdr:nvSpPr>
        <xdr:cNvPr id="1043" name="TextBox 1042">
          <a:extLst>
            <a:ext uri="{FF2B5EF4-FFF2-40B4-BE49-F238E27FC236}">
              <a16:creationId xmlns:a16="http://schemas.microsoft.com/office/drawing/2014/main" id="{00000000-0008-0000-0300-000013040000}"/>
            </a:ext>
          </a:extLst>
        </xdr:cNvPr>
        <xdr:cNvSpPr txBox="1"/>
      </xdr:nvSpPr>
      <xdr:spPr>
        <a:xfrm>
          <a:off x="11105894" y="4345992"/>
          <a:ext cx="1410145" cy="2667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352AC33-F7B4-4963-9DC0-1CC02CBCBF7F}" type="TxLink">
            <a:rPr lang="en-US" sz="1100" b="0" i="0" u="none" strike="noStrike">
              <a:solidFill>
                <a:srgbClr val="000000"/>
              </a:solidFill>
              <a:latin typeface="Calibri"/>
              <a:cs typeface="Calibri"/>
            </a:rPr>
            <a:pPr algn="ctr"/>
            <a:t>NEW YORK</a:t>
          </a:fld>
          <a:endParaRPr lang="ru-RU" sz="1600" b="0"/>
        </a:p>
      </xdr:txBody>
    </xdr:sp>
    <xdr:clientData/>
  </xdr:twoCellAnchor>
  <xdr:twoCellAnchor>
    <xdr:from>
      <xdr:col>26</xdr:col>
      <xdr:colOff>400548</xdr:colOff>
      <xdr:row>21</xdr:row>
      <xdr:rowOff>54729</xdr:rowOff>
    </xdr:from>
    <xdr:to>
      <xdr:col>28</xdr:col>
      <xdr:colOff>592548</xdr:colOff>
      <xdr:row>22</xdr:row>
      <xdr:rowOff>136990</xdr:rowOff>
    </xdr:to>
    <xdr:sp macro="" textlink="ProcessingM2!E41">
      <xdr:nvSpPr>
        <xdr:cNvPr id="1044" name="TextBox 1043">
          <a:extLst>
            <a:ext uri="{FF2B5EF4-FFF2-40B4-BE49-F238E27FC236}">
              <a16:creationId xmlns:a16="http://schemas.microsoft.com/office/drawing/2014/main" id="{00000000-0008-0000-0300-000014040000}"/>
            </a:ext>
          </a:extLst>
        </xdr:cNvPr>
        <xdr:cNvSpPr txBox="1"/>
      </xdr:nvSpPr>
      <xdr:spPr>
        <a:xfrm>
          <a:off x="12207537" y="4345992"/>
          <a:ext cx="1411200" cy="2667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F6F601D-42CA-4460-BD79-AAD035AADBB7}" type="TxLink">
            <a:rPr lang="en-US" sz="1100" b="0" i="0" u="none" strike="noStrike">
              <a:solidFill>
                <a:srgbClr val="000000"/>
              </a:solidFill>
              <a:latin typeface="Calibri"/>
              <a:cs typeface="Calibri"/>
            </a:rPr>
            <a:pPr algn="ctr"/>
            <a:t>NASHVILLE</a:t>
          </a:fld>
          <a:endParaRPr lang="ru-RU" sz="1600" b="0"/>
        </a:p>
      </xdr:txBody>
    </xdr:sp>
    <xdr:clientData/>
  </xdr:twoCellAnchor>
  <xdr:twoCellAnchor>
    <xdr:from>
      <xdr:col>23</xdr:col>
      <xdr:colOff>150170</xdr:colOff>
      <xdr:row>22</xdr:row>
      <xdr:rowOff>61396</xdr:rowOff>
    </xdr:from>
    <xdr:to>
      <xdr:col>24</xdr:col>
      <xdr:colOff>600033</xdr:colOff>
      <xdr:row>24</xdr:row>
      <xdr:rowOff>82969</xdr:rowOff>
    </xdr:to>
    <xdr:sp macro="" textlink="ProcessingM2!G39">
      <xdr:nvSpPr>
        <xdr:cNvPr id="1046" name="TextBox 1045">
          <a:extLst>
            <a:ext uri="{FF2B5EF4-FFF2-40B4-BE49-F238E27FC236}">
              <a16:creationId xmlns:a16="http://schemas.microsoft.com/office/drawing/2014/main" id="{00000000-0008-0000-0300-000016040000}"/>
            </a:ext>
          </a:extLst>
        </xdr:cNvPr>
        <xdr:cNvSpPr txBox="1"/>
      </xdr:nvSpPr>
      <xdr:spPr>
        <a:xfrm>
          <a:off x="10128359" y="4537143"/>
          <a:ext cx="1059463" cy="390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01FAD93-0F3A-4D24-B32B-B0D5ECAEEFF6}" type="TxLink">
            <a:rPr lang="en-US" sz="1800" b="0" i="0" u="none" strike="noStrike">
              <a:solidFill>
                <a:srgbClr val="43ADA9"/>
              </a:solidFill>
              <a:latin typeface="Calibri"/>
              <a:cs typeface="Calibri"/>
            </a:rPr>
            <a:pPr algn="ctr"/>
            <a:t> $461 </a:t>
          </a:fld>
          <a:endParaRPr lang="ru-RU" sz="1800" b="0">
            <a:solidFill>
              <a:srgbClr val="43ADA9"/>
            </a:solidFill>
          </a:endParaRPr>
        </a:p>
      </xdr:txBody>
    </xdr:sp>
    <xdr:clientData/>
  </xdr:twoCellAnchor>
  <xdr:twoCellAnchor>
    <xdr:from>
      <xdr:col>25</xdr:col>
      <xdr:colOff>33316</xdr:colOff>
      <xdr:row>22</xdr:row>
      <xdr:rowOff>61396</xdr:rowOff>
    </xdr:from>
    <xdr:to>
      <xdr:col>26</xdr:col>
      <xdr:colOff>483179</xdr:colOff>
      <xdr:row>24</xdr:row>
      <xdr:rowOff>82969</xdr:rowOff>
    </xdr:to>
    <xdr:sp macro="" textlink="ProcessingM2!G40">
      <xdr:nvSpPr>
        <xdr:cNvPr id="1047" name="TextBox 1046">
          <a:extLst>
            <a:ext uri="{FF2B5EF4-FFF2-40B4-BE49-F238E27FC236}">
              <a16:creationId xmlns:a16="http://schemas.microsoft.com/office/drawing/2014/main" id="{00000000-0008-0000-0300-000017040000}"/>
            </a:ext>
          </a:extLst>
        </xdr:cNvPr>
        <xdr:cNvSpPr txBox="1"/>
      </xdr:nvSpPr>
      <xdr:spPr>
        <a:xfrm>
          <a:off x="11230705" y="4537143"/>
          <a:ext cx="1059463" cy="390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8174F0F-F0C9-4BC4-ADFF-D0F794D43A92}" type="TxLink">
            <a:rPr lang="en-US" sz="1800" b="0" i="0" u="none" strike="noStrike">
              <a:solidFill>
                <a:srgbClr val="5EB2CD"/>
              </a:solidFill>
              <a:latin typeface="Calibri"/>
              <a:cs typeface="Calibri"/>
            </a:rPr>
            <a:pPr algn="ctr"/>
            <a:t> $460 </a:t>
          </a:fld>
          <a:endParaRPr lang="ru-RU" sz="1800" b="0">
            <a:solidFill>
              <a:srgbClr val="5EB2CD"/>
            </a:solidFill>
          </a:endParaRPr>
        </a:p>
      </xdr:txBody>
    </xdr:sp>
    <xdr:clientData/>
  </xdr:twoCellAnchor>
  <xdr:twoCellAnchor>
    <xdr:from>
      <xdr:col>26</xdr:col>
      <xdr:colOff>526062</xdr:colOff>
      <xdr:row>22</xdr:row>
      <xdr:rowOff>61396</xdr:rowOff>
    </xdr:from>
    <xdr:to>
      <xdr:col>28</xdr:col>
      <xdr:colOff>366325</xdr:colOff>
      <xdr:row>24</xdr:row>
      <xdr:rowOff>82969</xdr:rowOff>
    </xdr:to>
    <xdr:sp macro="" textlink="ProcessingM2!G41">
      <xdr:nvSpPr>
        <xdr:cNvPr id="1048" name="TextBox 1047">
          <a:extLst>
            <a:ext uri="{FF2B5EF4-FFF2-40B4-BE49-F238E27FC236}">
              <a16:creationId xmlns:a16="http://schemas.microsoft.com/office/drawing/2014/main" id="{00000000-0008-0000-0300-000018040000}"/>
            </a:ext>
          </a:extLst>
        </xdr:cNvPr>
        <xdr:cNvSpPr txBox="1"/>
      </xdr:nvSpPr>
      <xdr:spPr>
        <a:xfrm>
          <a:off x="12333051" y="4537143"/>
          <a:ext cx="1059463" cy="390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8975A16-7BF2-4BEB-B9AD-96F3D38201CC}" type="TxLink">
            <a:rPr lang="en-US" sz="1800" b="0" i="0" u="none" strike="noStrike">
              <a:solidFill>
                <a:srgbClr val="768DCC"/>
              </a:solidFill>
              <a:latin typeface="Calibri"/>
              <a:cs typeface="Calibri"/>
            </a:rPr>
            <a:pPr algn="ctr"/>
            <a:t> $505 </a:t>
          </a:fld>
          <a:endParaRPr lang="ru-RU" sz="1800" b="0">
            <a:solidFill>
              <a:srgbClr val="768DCC"/>
            </a:solidFill>
          </a:endParaRPr>
        </a:p>
      </xdr:txBody>
    </xdr:sp>
    <xdr:clientData/>
  </xdr:twoCellAnchor>
  <xdr:twoCellAnchor>
    <xdr:from>
      <xdr:col>13</xdr:col>
      <xdr:colOff>389964</xdr:colOff>
      <xdr:row>18</xdr:row>
      <xdr:rowOff>40352</xdr:rowOff>
    </xdr:from>
    <xdr:to>
      <xdr:col>16</xdr:col>
      <xdr:colOff>412378</xdr:colOff>
      <xdr:row>24</xdr:row>
      <xdr:rowOff>129996</xdr:rowOff>
    </xdr:to>
    <xdr:grpSp>
      <xdr:nvGrpSpPr>
        <xdr:cNvPr id="1056" name="Group 1055">
          <a:extLst>
            <a:ext uri="{FF2B5EF4-FFF2-40B4-BE49-F238E27FC236}">
              <a16:creationId xmlns:a16="http://schemas.microsoft.com/office/drawing/2014/main" id="{00000000-0008-0000-0300-000020040000}"/>
            </a:ext>
          </a:extLst>
        </xdr:cNvPr>
        <xdr:cNvGrpSpPr/>
      </xdr:nvGrpSpPr>
      <xdr:grpSpPr>
        <a:xfrm>
          <a:off x="4136464" y="3839769"/>
          <a:ext cx="1800414" cy="1232644"/>
          <a:chOff x="4199962" y="3375223"/>
          <a:chExt cx="1851214" cy="1165409"/>
        </a:xfrm>
      </xdr:grpSpPr>
      <xdr:sp macro="" textlink="ProcessingM2!L35">
        <xdr:nvSpPr>
          <xdr:cNvPr id="1051" name="Rectangle: Rounded Corners 1050">
            <a:extLst>
              <a:ext uri="{FF2B5EF4-FFF2-40B4-BE49-F238E27FC236}">
                <a16:creationId xmlns:a16="http://schemas.microsoft.com/office/drawing/2014/main" id="{00000000-0008-0000-0300-00001B040000}"/>
              </a:ext>
            </a:extLst>
          </xdr:cNvPr>
          <xdr:cNvSpPr/>
        </xdr:nvSpPr>
        <xdr:spPr>
          <a:xfrm>
            <a:off x="4491318" y="3765178"/>
            <a:ext cx="1075764" cy="278344"/>
          </a:xfrm>
          <a:prstGeom prst="roundRect">
            <a:avLst/>
          </a:prstGeom>
          <a:solidFill>
            <a:srgbClr val="DD222D"/>
          </a:solidFill>
          <a:ln>
            <a:solidFill>
              <a:srgbClr val="DD222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930A6E20-66FA-4584-9025-09B46B7748C9}" type="TxLink">
              <a:rPr lang="en-US" sz="900" b="1" i="0" u="none" strike="noStrike">
                <a:solidFill>
                  <a:schemeClr val="bg1"/>
                </a:solidFill>
                <a:latin typeface="Calibri"/>
                <a:cs typeface="Calibri"/>
              </a:rPr>
              <a:pPr algn="ctr"/>
              <a:t>SEASONAL DAYS</a:t>
            </a:fld>
            <a:endParaRPr lang="ru-RU" sz="900" b="1">
              <a:solidFill>
                <a:schemeClr val="bg1"/>
              </a:solidFill>
            </a:endParaRPr>
          </a:p>
        </xdr:txBody>
      </xdr:sp>
      <xdr:sp macro="" textlink="ProcessingM2!M35">
        <xdr:nvSpPr>
          <xdr:cNvPr id="1052" name="TextBox 1051">
            <a:extLst>
              <a:ext uri="{FF2B5EF4-FFF2-40B4-BE49-F238E27FC236}">
                <a16:creationId xmlns:a16="http://schemas.microsoft.com/office/drawing/2014/main" id="{00000000-0008-0000-0300-00001C040000}"/>
              </a:ext>
            </a:extLst>
          </xdr:cNvPr>
          <xdr:cNvSpPr txBox="1"/>
        </xdr:nvSpPr>
        <xdr:spPr>
          <a:xfrm rot="5400000">
            <a:off x="4542864" y="3032321"/>
            <a:ext cx="1165409" cy="1851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8F25BA-D385-49E5-A9C0-92EB5C39C85B}" type="TxLink">
              <a:rPr lang="en-US" sz="11000" b="0" i="0" u="none" strike="noStrike">
                <a:solidFill>
                  <a:schemeClr val="bg1"/>
                </a:solidFill>
                <a:latin typeface="Calibri"/>
                <a:cs typeface="Calibri"/>
              </a:rPr>
              <a:pPr algn="ctr"/>
              <a:t> </a:t>
            </a:fld>
            <a:endParaRPr lang="ru-RU" sz="11000" b="0">
              <a:solidFill>
                <a:schemeClr val="bg1"/>
              </a:solidFill>
            </a:endParaRPr>
          </a:p>
        </xdr:txBody>
      </xdr:sp>
      <xdr:sp macro="" textlink="ProcessingM2!N35">
        <xdr:nvSpPr>
          <xdr:cNvPr id="1053" name="Rectangle: Rounded Corners 1052">
            <a:extLst>
              <a:ext uri="{FF2B5EF4-FFF2-40B4-BE49-F238E27FC236}">
                <a16:creationId xmlns:a16="http://schemas.microsoft.com/office/drawing/2014/main" id="{00000000-0008-0000-0300-00001D040000}"/>
              </a:ext>
            </a:extLst>
          </xdr:cNvPr>
          <xdr:cNvSpPr/>
        </xdr:nvSpPr>
        <xdr:spPr>
          <a:xfrm>
            <a:off x="4491318" y="3765178"/>
            <a:ext cx="1075764" cy="278344"/>
          </a:xfrm>
          <a:prstGeom prst="roundRect">
            <a:avLst/>
          </a:prstGeom>
          <a:noFill/>
          <a:ln>
            <a:solidFill>
              <a:srgbClr val="DD222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ABB42F6-902B-4896-82B8-F1E0D2127025}" type="TxLink">
              <a:rPr lang="en-US" sz="900" b="1" i="0" u="none" strike="noStrike">
                <a:solidFill>
                  <a:schemeClr val="bg1">
                    <a:lumMod val="50000"/>
                  </a:schemeClr>
                </a:solidFill>
                <a:latin typeface="Calibri"/>
                <a:cs typeface="Calibri"/>
              </a:rPr>
              <a:pPr algn="ctr"/>
              <a:t> </a:t>
            </a:fld>
            <a:endParaRPr lang="ru-RU" sz="900" b="1">
              <a:solidFill>
                <a:schemeClr val="bg1">
                  <a:lumMod val="50000"/>
                </a:schemeClr>
              </a:solidFill>
            </a:endParaRPr>
          </a:p>
        </xdr:txBody>
      </xdr:sp>
      <mc:AlternateContent xmlns:mc="http://schemas.openxmlformats.org/markup-compatibility/2006">
        <mc:Choice xmlns:a14="http://schemas.microsoft.com/office/drawing/2010/main" Requires="a14">
          <xdr:sp macro="" textlink="">
            <xdr:nvSpPr>
              <xdr:cNvPr id="2" name="Check Box 13" hidden="1">
                <a:extLst>
                  <a:ext uri="{63B3BB69-23CF-44E3-9099-C40C66FF867C}">
                    <a14:compatExt spid="_x0000_s1037"/>
                  </a:ext>
                  <a:ext uri="{FF2B5EF4-FFF2-40B4-BE49-F238E27FC236}">
                    <a16:creationId xmlns:a16="http://schemas.microsoft.com/office/drawing/2014/main" id="{00000000-0008-0000-0300-000002000000}"/>
                  </a:ext>
                </a:extLst>
              </xdr:cNvPr>
              <xdr:cNvSpPr/>
            </xdr:nvSpPr>
            <xdr:spPr bwMode="auto">
              <a:xfrm>
                <a:off x="4229548" y="3780865"/>
                <a:ext cx="1310640" cy="217394"/>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mc:Choice>
        <mc:Fallback/>
      </mc:AlternateContent>
      <xdr:sp macro="" textlink="">
        <xdr:nvSpPr>
          <xdr:cNvPr id="1055" name="Rectangle 1054">
            <a:extLst>
              <a:ext uri="{FF2B5EF4-FFF2-40B4-BE49-F238E27FC236}">
                <a16:creationId xmlns:a16="http://schemas.microsoft.com/office/drawing/2014/main" id="{00000000-0008-0000-0300-00001F040000}"/>
              </a:ext>
            </a:extLst>
          </xdr:cNvPr>
          <xdr:cNvSpPr/>
        </xdr:nvSpPr>
        <xdr:spPr>
          <a:xfrm>
            <a:off x="4231341" y="3765177"/>
            <a:ext cx="196517" cy="215389"/>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xdr:col>
      <xdr:colOff>161367</xdr:colOff>
      <xdr:row>20</xdr:row>
      <xdr:rowOff>17929</xdr:rowOff>
    </xdr:from>
    <xdr:to>
      <xdr:col>10</xdr:col>
      <xdr:colOff>89649</xdr:colOff>
      <xdr:row>22</xdr:row>
      <xdr:rowOff>35859</xdr:rowOff>
    </xdr:to>
    <xdr:sp macro="" textlink="ProcessingM2!J1">
      <xdr:nvSpPr>
        <xdr:cNvPr id="1057" name="TextBox 1056">
          <a:extLst>
            <a:ext uri="{FF2B5EF4-FFF2-40B4-BE49-F238E27FC236}">
              <a16:creationId xmlns:a16="http://schemas.microsoft.com/office/drawing/2014/main" id="{00000000-0008-0000-0300-000021040000}"/>
            </a:ext>
          </a:extLst>
        </xdr:cNvPr>
        <xdr:cNvSpPr txBox="1"/>
      </xdr:nvSpPr>
      <xdr:spPr>
        <a:xfrm>
          <a:off x="528920" y="3684494"/>
          <a:ext cx="1927411" cy="3765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95141FA-D65A-42B8-BC5A-49F757B29E6E}" type="TxLink">
            <a:rPr lang="en-US" sz="1600" b="0" i="0" u="none" strike="noStrike">
              <a:solidFill>
                <a:srgbClr val="000000"/>
              </a:solidFill>
              <a:latin typeface="Calibri"/>
              <a:cs typeface="Calibri"/>
            </a:rPr>
            <a:pPr/>
            <a:t>Sales</a:t>
          </a:fld>
          <a:endParaRPr lang="ru-RU" sz="1600" b="0"/>
        </a:p>
      </xdr:txBody>
    </xdr:sp>
    <xdr:clientData/>
  </xdr:twoCellAnchor>
  <xdr:twoCellAnchor>
    <xdr:from>
      <xdr:col>6</xdr:col>
      <xdr:colOff>89653</xdr:colOff>
      <xdr:row>20</xdr:row>
      <xdr:rowOff>125507</xdr:rowOff>
    </xdr:from>
    <xdr:to>
      <xdr:col>10</xdr:col>
      <xdr:colOff>224121</xdr:colOff>
      <xdr:row>22</xdr:row>
      <xdr:rowOff>26897</xdr:rowOff>
    </xdr:to>
    <xdr:sp macro="" textlink="ProcessingM2!J34">
      <xdr:nvSpPr>
        <xdr:cNvPr id="1058" name="TextBox 1057">
          <a:extLst>
            <a:ext uri="{FF2B5EF4-FFF2-40B4-BE49-F238E27FC236}">
              <a16:creationId xmlns:a16="http://schemas.microsoft.com/office/drawing/2014/main" id="{00000000-0008-0000-0300-000022040000}"/>
            </a:ext>
          </a:extLst>
        </xdr:cNvPr>
        <xdr:cNvSpPr txBox="1"/>
      </xdr:nvSpPr>
      <xdr:spPr>
        <a:xfrm>
          <a:off x="1425394" y="3792072"/>
          <a:ext cx="1165409" cy="2599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6158880-C98E-461B-8D99-86EB89E26E7E}" type="TxLink">
            <a:rPr lang="en-US" sz="1200" b="0" i="0" u="none" strike="noStrike">
              <a:solidFill>
                <a:srgbClr val="000000"/>
              </a:solidFill>
              <a:latin typeface="Calibri"/>
              <a:cs typeface="Calibri"/>
            </a:rPr>
            <a:pPr algn="ctr"/>
            <a:t>TOTAL</a:t>
          </a:fld>
          <a:endParaRPr lang="ru-RU" sz="2000" b="0"/>
        </a:p>
      </xdr:txBody>
    </xdr:sp>
    <xdr:clientData/>
  </xdr:twoCellAnchor>
  <xdr:twoCellAnchor>
    <xdr:from>
      <xdr:col>11</xdr:col>
      <xdr:colOff>268950</xdr:colOff>
      <xdr:row>20</xdr:row>
      <xdr:rowOff>125507</xdr:rowOff>
    </xdr:from>
    <xdr:to>
      <xdr:col>13</xdr:col>
      <xdr:colOff>215159</xdr:colOff>
      <xdr:row>22</xdr:row>
      <xdr:rowOff>26897</xdr:rowOff>
    </xdr:to>
    <xdr:sp macro="" textlink="ProcessingM2!K34">
      <xdr:nvSpPr>
        <xdr:cNvPr id="1059" name="TextBox 1058">
          <a:extLst>
            <a:ext uri="{FF2B5EF4-FFF2-40B4-BE49-F238E27FC236}">
              <a16:creationId xmlns:a16="http://schemas.microsoft.com/office/drawing/2014/main" id="{00000000-0008-0000-0300-000023040000}"/>
            </a:ext>
          </a:extLst>
        </xdr:cNvPr>
        <xdr:cNvSpPr txBox="1"/>
      </xdr:nvSpPr>
      <xdr:spPr>
        <a:xfrm>
          <a:off x="2913538" y="3792072"/>
          <a:ext cx="1165409" cy="2599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28E3159-215F-4DD9-A6FA-615B214DB8D3}" type="TxLink">
            <a:rPr lang="en-US" sz="1100" b="0" i="0" u="none" strike="noStrike">
              <a:solidFill>
                <a:srgbClr val="000000"/>
              </a:solidFill>
              <a:latin typeface="Calibri"/>
              <a:cs typeface="Calibri"/>
            </a:rPr>
            <a:pPr algn="ctr"/>
            <a:t>CURRENT</a:t>
          </a:fld>
          <a:endParaRPr lang="ru-RU" sz="2000" b="0"/>
        </a:p>
      </xdr:txBody>
    </xdr:sp>
    <xdr:clientData/>
  </xdr:twoCellAnchor>
  <xdr:twoCellAnchor>
    <xdr:from>
      <xdr:col>4</xdr:col>
      <xdr:colOff>120015</xdr:colOff>
      <xdr:row>21</xdr:row>
      <xdr:rowOff>163792</xdr:rowOff>
    </xdr:from>
    <xdr:to>
      <xdr:col>11</xdr:col>
      <xdr:colOff>143269</xdr:colOff>
      <xdr:row>24</xdr:row>
      <xdr:rowOff>6544</xdr:rowOff>
    </xdr:to>
    <xdr:sp macro="" textlink="ProcessingM2!J33">
      <xdr:nvSpPr>
        <xdr:cNvPr id="1060" name="TextBox 1059">
          <a:extLst>
            <a:ext uri="{FF2B5EF4-FFF2-40B4-BE49-F238E27FC236}">
              <a16:creationId xmlns:a16="http://schemas.microsoft.com/office/drawing/2014/main" id="{00000000-0008-0000-0300-000024040000}"/>
            </a:ext>
          </a:extLst>
        </xdr:cNvPr>
        <xdr:cNvSpPr txBox="1"/>
      </xdr:nvSpPr>
      <xdr:spPr>
        <a:xfrm>
          <a:off x="1090562" y="4455055"/>
          <a:ext cx="1715696" cy="396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2D9557B-4BC0-4C37-9978-5C30C5057A03}" type="TxLink">
            <a:rPr lang="en-US" sz="2200" b="0" i="0" u="none" strike="noStrike">
              <a:solidFill>
                <a:schemeClr val="tx1">
                  <a:lumMod val="65000"/>
                  <a:lumOff val="35000"/>
                </a:schemeClr>
              </a:solidFill>
              <a:latin typeface="Calibri"/>
              <a:cs typeface="Calibri"/>
            </a:rPr>
            <a:pPr algn="ctr"/>
            <a:t> $15,542 </a:t>
          </a:fld>
          <a:endParaRPr lang="ru-RU" sz="2200" b="0">
            <a:solidFill>
              <a:schemeClr val="tx1">
                <a:lumMod val="65000"/>
                <a:lumOff val="35000"/>
              </a:schemeClr>
            </a:solidFill>
          </a:endParaRPr>
        </a:p>
      </xdr:txBody>
    </xdr:sp>
    <xdr:clientData/>
  </xdr:twoCellAnchor>
  <xdr:twoCellAnchor>
    <xdr:from>
      <xdr:col>11</xdr:col>
      <xdr:colOff>101757</xdr:colOff>
      <xdr:row>21</xdr:row>
      <xdr:rowOff>163792</xdr:rowOff>
    </xdr:from>
    <xdr:to>
      <xdr:col>13</xdr:col>
      <xdr:colOff>292702</xdr:colOff>
      <xdr:row>24</xdr:row>
      <xdr:rowOff>6544</xdr:rowOff>
    </xdr:to>
    <xdr:sp macro="" textlink="ProcessingM2!K33">
      <xdr:nvSpPr>
        <xdr:cNvPr id="1061" name="TextBox 1060">
          <a:extLst>
            <a:ext uri="{FF2B5EF4-FFF2-40B4-BE49-F238E27FC236}">
              <a16:creationId xmlns:a16="http://schemas.microsoft.com/office/drawing/2014/main" id="{00000000-0008-0000-0300-000025040000}"/>
            </a:ext>
          </a:extLst>
        </xdr:cNvPr>
        <xdr:cNvSpPr txBox="1"/>
      </xdr:nvSpPr>
      <xdr:spPr>
        <a:xfrm>
          <a:off x="2764746" y="4455055"/>
          <a:ext cx="1410145" cy="396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22181C1-C6F1-4BCE-AA36-73C399A5B29D}" type="TxLink">
            <a:rPr lang="en-US" sz="2200" b="0" i="0" u="none" strike="noStrike">
              <a:solidFill>
                <a:srgbClr val="43ADA9"/>
              </a:solidFill>
              <a:latin typeface="Calibri"/>
              <a:cs typeface="Calibri"/>
            </a:rPr>
            <a:pPr algn="ctr"/>
            <a:t> $15,542 </a:t>
          </a:fld>
          <a:endParaRPr lang="ru-RU" sz="2200" b="0">
            <a:solidFill>
              <a:srgbClr val="43ADA9"/>
            </a:solidFill>
          </a:endParaRPr>
        </a:p>
      </xdr:txBody>
    </xdr:sp>
    <xdr:clientData/>
  </xdr:twoCellAnchor>
  <xdr:twoCellAnchor>
    <xdr:from>
      <xdr:col>13</xdr:col>
      <xdr:colOff>524439</xdr:colOff>
      <xdr:row>22</xdr:row>
      <xdr:rowOff>29323</xdr:rowOff>
    </xdr:from>
    <xdr:to>
      <xdr:col>15</xdr:col>
      <xdr:colOff>587189</xdr:colOff>
      <xdr:row>24</xdr:row>
      <xdr:rowOff>51369</xdr:rowOff>
    </xdr:to>
    <xdr:sp macro="" textlink="ProcessingM2!L33">
      <xdr:nvSpPr>
        <xdr:cNvPr id="1062" name="TextBox 1061">
          <a:extLst>
            <a:ext uri="{FF2B5EF4-FFF2-40B4-BE49-F238E27FC236}">
              <a16:creationId xmlns:a16="http://schemas.microsoft.com/office/drawing/2014/main" id="{00000000-0008-0000-0300-000026040000}"/>
            </a:ext>
          </a:extLst>
        </xdr:cNvPr>
        <xdr:cNvSpPr txBox="1"/>
      </xdr:nvSpPr>
      <xdr:spPr>
        <a:xfrm>
          <a:off x="4388227" y="4054476"/>
          <a:ext cx="1281950" cy="3806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4A237D4-25FF-43BB-9BFD-6D02C0810593}" type="TxLink">
            <a:rPr lang="en-US" sz="1800" b="0" i="0" u="none" strike="noStrike">
              <a:solidFill>
                <a:srgbClr val="C00000"/>
              </a:solidFill>
              <a:latin typeface="Calibri"/>
              <a:cs typeface="Calibri"/>
            </a:rPr>
            <a:pPr algn="ctr"/>
            <a:t> $837 </a:t>
          </a:fld>
          <a:endParaRPr lang="ru-RU" sz="3200" b="0">
            <a:solidFill>
              <a:srgbClr val="C00000"/>
            </a:solidFill>
          </a:endParaRPr>
        </a:p>
      </xdr:txBody>
    </xdr:sp>
    <xdr:clientData/>
  </xdr:twoCellAnchor>
  <xdr:twoCellAnchor>
    <xdr:from>
      <xdr:col>17</xdr:col>
      <xdr:colOff>170568</xdr:colOff>
      <xdr:row>34</xdr:row>
      <xdr:rowOff>142236</xdr:rowOff>
    </xdr:from>
    <xdr:to>
      <xdr:col>17</xdr:col>
      <xdr:colOff>570335</xdr:colOff>
      <xdr:row>36</xdr:row>
      <xdr:rowOff>77330</xdr:rowOff>
    </xdr:to>
    <xdr:grpSp>
      <xdr:nvGrpSpPr>
        <xdr:cNvPr id="1066" name="Рисунок 10" descr="Деньги контур">
          <a:extLst>
            <a:ext uri="{FF2B5EF4-FFF2-40B4-BE49-F238E27FC236}">
              <a16:creationId xmlns:a16="http://schemas.microsoft.com/office/drawing/2014/main" id="{00000000-0008-0000-0300-00002A040000}"/>
            </a:ext>
          </a:extLst>
        </xdr:cNvPr>
        <xdr:cNvGrpSpPr/>
      </xdr:nvGrpSpPr>
      <xdr:grpSpPr>
        <a:xfrm>
          <a:off x="6287735" y="6989653"/>
          <a:ext cx="399767" cy="316094"/>
          <a:chOff x="6347250" y="6677506"/>
          <a:chExt cx="399767" cy="293683"/>
        </a:xfrm>
        <a:solidFill>
          <a:schemeClr val="bg1">
            <a:lumMod val="65000"/>
          </a:schemeClr>
        </a:solidFill>
      </xdr:grpSpPr>
      <xdr:sp macro="" textlink="">
        <xdr:nvSpPr>
          <xdr:cNvPr id="1067" name="Freeform: Shape 1066">
            <a:extLst>
              <a:ext uri="{FF2B5EF4-FFF2-40B4-BE49-F238E27FC236}">
                <a16:creationId xmlns:a16="http://schemas.microsoft.com/office/drawing/2014/main" id="{00000000-0008-0000-0300-00002B040000}"/>
              </a:ext>
            </a:extLst>
          </xdr:cNvPr>
          <xdr:cNvSpPr/>
        </xdr:nvSpPr>
        <xdr:spPr>
          <a:xfrm>
            <a:off x="6465161" y="6728198"/>
            <a:ext cx="246090" cy="47236"/>
          </a:xfrm>
          <a:custGeom>
            <a:avLst/>
            <a:gdLst>
              <a:gd name="connsiteX0" fmla="*/ 229666 w 246090"/>
              <a:gd name="connsiteY0" fmla="*/ 10708 h 47236"/>
              <a:gd name="connsiteX1" fmla="*/ 236834 w 246090"/>
              <a:gd name="connsiteY1" fmla="*/ 47232 h 47236"/>
              <a:gd name="connsiteX2" fmla="*/ 246091 w 246090"/>
              <a:gd name="connsiteY2" fmla="*/ 47232 h 47236"/>
              <a:gd name="connsiteX3" fmla="*/ 236834 w 246090"/>
              <a:gd name="connsiteY3" fmla="*/ 0 h 47236"/>
              <a:gd name="connsiteX4" fmla="*/ 186 w 246090"/>
              <a:gd name="connsiteY4" fmla="*/ 47150 h 47236"/>
              <a:gd name="connsiteX5" fmla="*/ 186 w 246090"/>
              <a:gd name="connsiteY5" fmla="*/ 47237 h 47236"/>
              <a:gd name="connsiteX6" fmla="*/ 46339 w 246090"/>
              <a:gd name="connsiteY6" fmla="*/ 47237 h 4723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46090" h="47236">
                <a:moveTo>
                  <a:pt x="229666" y="10708"/>
                </a:moveTo>
                <a:lnTo>
                  <a:pt x="236834" y="47232"/>
                </a:lnTo>
                <a:lnTo>
                  <a:pt x="246091" y="47232"/>
                </a:lnTo>
                <a:lnTo>
                  <a:pt x="236834" y="0"/>
                </a:lnTo>
                <a:lnTo>
                  <a:pt x="186" y="47150"/>
                </a:lnTo>
                <a:cubicBezTo>
                  <a:pt x="-64" y="47201"/>
                  <a:pt x="-60" y="47237"/>
                  <a:pt x="186" y="47237"/>
                </a:cubicBezTo>
                <a:lnTo>
                  <a:pt x="46339" y="47237"/>
                </a:lnTo>
                <a:close/>
              </a:path>
            </a:pathLst>
          </a:custGeom>
          <a:solidFill>
            <a:schemeClr val="bg1">
              <a:lumMod val="65000"/>
            </a:schemeClr>
          </a:solidFill>
          <a:ln w="4465" cap="flat">
            <a:noFill/>
            <a:prstDash val="solid"/>
            <a:miter/>
          </a:ln>
        </xdr:spPr>
        <xdr:txBody>
          <a:bodyPr rtlCol="0" anchor="ctr"/>
          <a:lstStyle/>
          <a:p>
            <a:endParaRPr lang="ru-RU"/>
          </a:p>
        </xdr:txBody>
      </xdr:sp>
      <xdr:sp macro="" textlink="">
        <xdr:nvSpPr>
          <xdr:cNvPr id="1068" name="Freeform: Shape 1067">
            <a:extLst>
              <a:ext uri="{FF2B5EF4-FFF2-40B4-BE49-F238E27FC236}">
                <a16:creationId xmlns:a16="http://schemas.microsoft.com/office/drawing/2014/main" id="{00000000-0008-0000-0300-00002C040000}"/>
              </a:ext>
            </a:extLst>
          </xdr:cNvPr>
          <xdr:cNvSpPr/>
        </xdr:nvSpPr>
        <xdr:spPr>
          <a:xfrm>
            <a:off x="6407158" y="6677506"/>
            <a:ext cx="256537" cy="97929"/>
          </a:xfrm>
          <a:custGeom>
            <a:avLst/>
            <a:gdLst>
              <a:gd name="connsiteX0" fmla="*/ 233767 w 256537"/>
              <a:gd name="connsiteY0" fmla="*/ 11914 h 97929"/>
              <a:gd name="connsiteX1" fmla="*/ 247453 w 256537"/>
              <a:gd name="connsiteY1" fmla="*/ 46208 h 97929"/>
              <a:gd name="connsiteX2" fmla="*/ 256537 w 256537"/>
              <a:gd name="connsiteY2" fmla="*/ 44387 h 97929"/>
              <a:gd name="connsiteX3" fmla="*/ 238823 w 256537"/>
              <a:gd name="connsiteY3" fmla="*/ 0 h 97929"/>
              <a:gd name="connsiteX4" fmla="*/ 85 w 256537"/>
              <a:gd name="connsiteY4" fmla="*/ 97843 h 97929"/>
              <a:gd name="connsiteX5" fmla="*/ 85 w 256537"/>
              <a:gd name="connsiteY5" fmla="*/ 97929 h 97929"/>
              <a:gd name="connsiteX6" fmla="*/ 23859 w 256537"/>
              <a:gd name="connsiteY6" fmla="*/ 97929 h 9792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56537" h="97929">
                <a:moveTo>
                  <a:pt x="233767" y="11914"/>
                </a:moveTo>
                <a:lnTo>
                  <a:pt x="247453" y="46208"/>
                </a:lnTo>
                <a:lnTo>
                  <a:pt x="256537" y="44387"/>
                </a:lnTo>
                <a:lnTo>
                  <a:pt x="238823" y="0"/>
                </a:lnTo>
                <a:lnTo>
                  <a:pt x="85" y="97843"/>
                </a:lnTo>
                <a:cubicBezTo>
                  <a:pt x="-33" y="97893"/>
                  <a:pt x="-24" y="97929"/>
                  <a:pt x="85" y="97929"/>
                </a:cubicBezTo>
                <a:lnTo>
                  <a:pt x="23859" y="97929"/>
                </a:lnTo>
                <a:close/>
              </a:path>
            </a:pathLst>
          </a:custGeom>
          <a:solidFill>
            <a:schemeClr val="bg1">
              <a:lumMod val="65000"/>
            </a:schemeClr>
          </a:solidFill>
          <a:ln w="4465" cap="flat">
            <a:noFill/>
            <a:prstDash val="solid"/>
            <a:miter/>
          </a:ln>
        </xdr:spPr>
        <xdr:txBody>
          <a:bodyPr rtlCol="0" anchor="ctr"/>
          <a:lstStyle/>
          <a:p>
            <a:endParaRPr lang="ru-RU"/>
          </a:p>
        </xdr:txBody>
      </xdr:sp>
      <xdr:sp macro="" textlink="">
        <xdr:nvSpPr>
          <xdr:cNvPr id="1069" name="Freeform: Shape 1068">
            <a:extLst>
              <a:ext uri="{FF2B5EF4-FFF2-40B4-BE49-F238E27FC236}">
                <a16:creationId xmlns:a16="http://schemas.microsoft.com/office/drawing/2014/main" id="{00000000-0008-0000-0300-00002D040000}"/>
              </a:ext>
            </a:extLst>
          </xdr:cNvPr>
          <xdr:cNvSpPr/>
        </xdr:nvSpPr>
        <xdr:spPr>
          <a:xfrm>
            <a:off x="6347250" y="6789088"/>
            <a:ext cx="399767" cy="182100"/>
          </a:xfrm>
          <a:custGeom>
            <a:avLst/>
            <a:gdLst>
              <a:gd name="connsiteX0" fmla="*/ 399767 w 399767"/>
              <a:gd name="connsiteY0" fmla="*/ 0 h 182100"/>
              <a:gd name="connsiteX1" fmla="*/ 0 w 399767"/>
              <a:gd name="connsiteY1" fmla="*/ 0 h 182100"/>
              <a:gd name="connsiteX2" fmla="*/ 0 w 399767"/>
              <a:gd name="connsiteY2" fmla="*/ 182101 h 182100"/>
              <a:gd name="connsiteX3" fmla="*/ 399767 w 399767"/>
              <a:gd name="connsiteY3" fmla="*/ 182101 h 182100"/>
              <a:gd name="connsiteX4" fmla="*/ 390683 w 399767"/>
              <a:gd name="connsiteY4" fmla="*/ 172996 h 182100"/>
              <a:gd name="connsiteX5" fmla="*/ 9084 w 399767"/>
              <a:gd name="connsiteY5" fmla="*/ 172996 h 182100"/>
              <a:gd name="connsiteX6" fmla="*/ 9084 w 399767"/>
              <a:gd name="connsiteY6" fmla="*/ 9105 h 182100"/>
              <a:gd name="connsiteX7" fmla="*/ 390683 w 399767"/>
              <a:gd name="connsiteY7" fmla="*/ 9105 h 1821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399767" h="182100">
                <a:moveTo>
                  <a:pt x="399767" y="0"/>
                </a:moveTo>
                <a:lnTo>
                  <a:pt x="0" y="0"/>
                </a:lnTo>
                <a:lnTo>
                  <a:pt x="0" y="182101"/>
                </a:lnTo>
                <a:lnTo>
                  <a:pt x="399767" y="182101"/>
                </a:lnTo>
                <a:close/>
                <a:moveTo>
                  <a:pt x="390683" y="172996"/>
                </a:moveTo>
                <a:lnTo>
                  <a:pt x="9084" y="172996"/>
                </a:lnTo>
                <a:lnTo>
                  <a:pt x="9084" y="9105"/>
                </a:lnTo>
                <a:lnTo>
                  <a:pt x="390683" y="9105"/>
                </a:lnTo>
                <a:close/>
              </a:path>
            </a:pathLst>
          </a:custGeom>
          <a:solidFill>
            <a:schemeClr val="bg1">
              <a:lumMod val="65000"/>
            </a:schemeClr>
          </a:solidFill>
          <a:ln w="4465" cap="flat">
            <a:noFill/>
            <a:prstDash val="solid"/>
            <a:miter/>
          </a:ln>
        </xdr:spPr>
        <xdr:txBody>
          <a:bodyPr rtlCol="0" anchor="ctr"/>
          <a:lstStyle/>
          <a:p>
            <a:endParaRPr lang="ru-RU"/>
          </a:p>
        </xdr:txBody>
      </xdr:sp>
      <xdr:sp macro="" textlink="">
        <xdr:nvSpPr>
          <xdr:cNvPr id="1070" name="Freeform: Shape 1069">
            <a:extLst>
              <a:ext uri="{FF2B5EF4-FFF2-40B4-BE49-F238E27FC236}">
                <a16:creationId xmlns:a16="http://schemas.microsoft.com/office/drawing/2014/main" id="{00000000-0008-0000-0300-00002E040000}"/>
              </a:ext>
            </a:extLst>
          </xdr:cNvPr>
          <xdr:cNvSpPr/>
        </xdr:nvSpPr>
        <xdr:spPr>
          <a:xfrm>
            <a:off x="6514430" y="6839166"/>
            <a:ext cx="65407" cy="81945"/>
          </a:xfrm>
          <a:custGeom>
            <a:avLst/>
            <a:gdLst>
              <a:gd name="connsiteX0" fmla="*/ 32704 w 65407"/>
              <a:gd name="connsiteY0" fmla="*/ 81945 h 81945"/>
              <a:gd name="connsiteX1" fmla="*/ 65408 w 65407"/>
              <a:gd name="connsiteY1" fmla="*/ 40973 h 81945"/>
              <a:gd name="connsiteX2" fmla="*/ 32704 w 65407"/>
              <a:gd name="connsiteY2" fmla="*/ 0 h 81945"/>
              <a:gd name="connsiteX3" fmla="*/ 0 w 65407"/>
              <a:gd name="connsiteY3" fmla="*/ 40973 h 81945"/>
              <a:gd name="connsiteX4" fmla="*/ 32704 w 65407"/>
              <a:gd name="connsiteY4" fmla="*/ 81945 h 81945"/>
              <a:gd name="connsiteX5" fmla="*/ 32704 w 65407"/>
              <a:gd name="connsiteY5" fmla="*/ 9105 h 81945"/>
              <a:gd name="connsiteX6" fmla="*/ 56323 w 65407"/>
              <a:gd name="connsiteY6" fmla="*/ 40973 h 81945"/>
              <a:gd name="connsiteX7" fmla="*/ 32704 w 65407"/>
              <a:gd name="connsiteY7" fmla="*/ 72840 h 81945"/>
              <a:gd name="connsiteX8" fmla="*/ 9084 w 65407"/>
              <a:gd name="connsiteY8" fmla="*/ 40973 h 81945"/>
              <a:gd name="connsiteX9" fmla="*/ 32704 w 65407"/>
              <a:gd name="connsiteY9" fmla="*/ 9105 h 8194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65407" h="81945">
                <a:moveTo>
                  <a:pt x="32704" y="81945"/>
                </a:moveTo>
                <a:cubicBezTo>
                  <a:pt x="50768" y="81945"/>
                  <a:pt x="65408" y="63603"/>
                  <a:pt x="65408" y="40973"/>
                </a:cubicBezTo>
                <a:cubicBezTo>
                  <a:pt x="65408" y="18342"/>
                  <a:pt x="50763" y="0"/>
                  <a:pt x="32704" y="0"/>
                </a:cubicBezTo>
                <a:cubicBezTo>
                  <a:pt x="14644" y="0"/>
                  <a:pt x="0" y="18342"/>
                  <a:pt x="0" y="40973"/>
                </a:cubicBezTo>
                <a:cubicBezTo>
                  <a:pt x="0" y="63603"/>
                  <a:pt x="14639" y="81945"/>
                  <a:pt x="32704" y="81945"/>
                </a:cubicBezTo>
                <a:close/>
                <a:moveTo>
                  <a:pt x="32704" y="9105"/>
                </a:moveTo>
                <a:cubicBezTo>
                  <a:pt x="45731" y="9105"/>
                  <a:pt x="56323" y="23400"/>
                  <a:pt x="56323" y="40973"/>
                </a:cubicBezTo>
                <a:cubicBezTo>
                  <a:pt x="56323" y="58545"/>
                  <a:pt x="45726" y="72840"/>
                  <a:pt x="32704" y="72840"/>
                </a:cubicBezTo>
                <a:cubicBezTo>
                  <a:pt x="19681" y="72840"/>
                  <a:pt x="9084" y="58545"/>
                  <a:pt x="9084" y="40973"/>
                </a:cubicBezTo>
                <a:cubicBezTo>
                  <a:pt x="9084" y="23400"/>
                  <a:pt x="19681" y="9105"/>
                  <a:pt x="32704" y="9105"/>
                </a:cubicBezTo>
                <a:close/>
              </a:path>
            </a:pathLst>
          </a:custGeom>
          <a:solidFill>
            <a:schemeClr val="bg1">
              <a:lumMod val="65000"/>
            </a:schemeClr>
          </a:solidFill>
          <a:ln w="4465" cap="flat">
            <a:noFill/>
            <a:prstDash val="solid"/>
            <a:miter/>
          </a:ln>
        </xdr:spPr>
        <xdr:txBody>
          <a:bodyPr rtlCol="0" anchor="ctr"/>
          <a:lstStyle/>
          <a:p>
            <a:endParaRPr lang="ru-RU"/>
          </a:p>
        </xdr:txBody>
      </xdr:sp>
      <xdr:sp macro="" textlink="">
        <xdr:nvSpPr>
          <xdr:cNvPr id="1071" name="Freeform: Shape 1070">
            <a:extLst>
              <a:ext uri="{FF2B5EF4-FFF2-40B4-BE49-F238E27FC236}">
                <a16:creationId xmlns:a16="http://schemas.microsoft.com/office/drawing/2014/main" id="{00000000-0008-0000-0300-00002F040000}"/>
              </a:ext>
            </a:extLst>
          </xdr:cNvPr>
          <xdr:cNvSpPr/>
        </xdr:nvSpPr>
        <xdr:spPr>
          <a:xfrm>
            <a:off x="6415382" y="6861920"/>
            <a:ext cx="36366" cy="36456"/>
          </a:xfrm>
          <a:custGeom>
            <a:avLst/>
            <a:gdLst>
              <a:gd name="connsiteX0" fmla="*/ 13255 w 36366"/>
              <a:gd name="connsiteY0" fmla="*/ 35787 h 36456"/>
              <a:gd name="connsiteX1" fmla="*/ 35703 w 36366"/>
              <a:gd name="connsiteY1" fmla="*/ 23060 h 36456"/>
              <a:gd name="connsiteX2" fmla="*/ 35702 w 36366"/>
              <a:gd name="connsiteY2" fmla="*/ 13284 h 36456"/>
              <a:gd name="connsiteX3" fmla="*/ 23125 w 36366"/>
              <a:gd name="connsiteY3" fmla="*/ 673 h 36456"/>
              <a:gd name="connsiteX4" fmla="*/ 667 w 36366"/>
              <a:gd name="connsiteY4" fmla="*/ 13384 h 36456"/>
              <a:gd name="connsiteX5" fmla="*/ 668 w 36366"/>
              <a:gd name="connsiteY5" fmla="*/ 23186 h 36456"/>
              <a:gd name="connsiteX6" fmla="*/ 13255 w 36366"/>
              <a:gd name="connsiteY6" fmla="*/ 35787 h 36456"/>
              <a:gd name="connsiteX7" fmla="*/ 18169 w 36366"/>
              <a:gd name="connsiteY7" fmla="*/ 9114 h 36456"/>
              <a:gd name="connsiteX8" fmla="*/ 27254 w 36366"/>
              <a:gd name="connsiteY8" fmla="*/ 18219 h 36456"/>
              <a:gd name="connsiteX9" fmla="*/ 18169 w 36366"/>
              <a:gd name="connsiteY9" fmla="*/ 27324 h 36456"/>
              <a:gd name="connsiteX10" fmla="*/ 9085 w 36366"/>
              <a:gd name="connsiteY10" fmla="*/ 18219 h 36456"/>
              <a:gd name="connsiteX11" fmla="*/ 18169 w 36366"/>
              <a:gd name="connsiteY11" fmla="*/ 9114 h 3645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36366" h="36456">
                <a:moveTo>
                  <a:pt x="13255" y="35787"/>
                </a:moveTo>
                <a:cubicBezTo>
                  <a:pt x="22960" y="38486"/>
                  <a:pt x="33011" y="32788"/>
                  <a:pt x="35703" y="23060"/>
                </a:cubicBezTo>
                <a:cubicBezTo>
                  <a:pt x="36588" y="19862"/>
                  <a:pt x="36588" y="16482"/>
                  <a:pt x="35702" y="13284"/>
                </a:cubicBezTo>
                <a:cubicBezTo>
                  <a:pt x="34032" y="7145"/>
                  <a:pt x="29249" y="2349"/>
                  <a:pt x="23125" y="673"/>
                </a:cubicBezTo>
                <a:cubicBezTo>
                  <a:pt x="13421" y="-2032"/>
                  <a:pt x="3367" y="3658"/>
                  <a:pt x="667" y="13384"/>
                </a:cubicBezTo>
                <a:cubicBezTo>
                  <a:pt x="-223" y="16590"/>
                  <a:pt x="-222" y="19979"/>
                  <a:pt x="668" y="23186"/>
                </a:cubicBezTo>
                <a:cubicBezTo>
                  <a:pt x="2341" y="29324"/>
                  <a:pt x="7129" y="34117"/>
                  <a:pt x="13255" y="35787"/>
                </a:cubicBezTo>
                <a:close/>
                <a:moveTo>
                  <a:pt x="18169" y="9114"/>
                </a:moveTo>
                <a:cubicBezTo>
                  <a:pt x="23187" y="9114"/>
                  <a:pt x="27254" y="13190"/>
                  <a:pt x="27254" y="18219"/>
                </a:cubicBezTo>
                <a:cubicBezTo>
                  <a:pt x="27254" y="23247"/>
                  <a:pt x="23187" y="27324"/>
                  <a:pt x="18169" y="27324"/>
                </a:cubicBezTo>
                <a:cubicBezTo>
                  <a:pt x="13152" y="27324"/>
                  <a:pt x="9085" y="23247"/>
                  <a:pt x="9085" y="18219"/>
                </a:cubicBezTo>
                <a:cubicBezTo>
                  <a:pt x="9085" y="13190"/>
                  <a:pt x="13152" y="9114"/>
                  <a:pt x="18169" y="9114"/>
                </a:cubicBezTo>
                <a:close/>
              </a:path>
            </a:pathLst>
          </a:custGeom>
          <a:solidFill>
            <a:schemeClr val="bg1">
              <a:lumMod val="65000"/>
            </a:schemeClr>
          </a:solidFill>
          <a:ln w="4465" cap="flat">
            <a:noFill/>
            <a:prstDash val="solid"/>
            <a:miter/>
          </a:ln>
        </xdr:spPr>
        <xdr:txBody>
          <a:bodyPr rtlCol="0" anchor="ctr"/>
          <a:lstStyle/>
          <a:p>
            <a:endParaRPr lang="ru-RU"/>
          </a:p>
        </xdr:txBody>
      </xdr:sp>
      <xdr:sp macro="" textlink="">
        <xdr:nvSpPr>
          <xdr:cNvPr id="1072" name="Freeform: Shape 1071">
            <a:extLst>
              <a:ext uri="{FF2B5EF4-FFF2-40B4-BE49-F238E27FC236}">
                <a16:creationId xmlns:a16="http://schemas.microsoft.com/office/drawing/2014/main" id="{00000000-0008-0000-0300-000030040000}"/>
              </a:ext>
            </a:extLst>
          </xdr:cNvPr>
          <xdr:cNvSpPr/>
        </xdr:nvSpPr>
        <xdr:spPr>
          <a:xfrm>
            <a:off x="6642538" y="6861835"/>
            <a:ext cx="36341" cy="36529"/>
          </a:xfrm>
          <a:custGeom>
            <a:avLst/>
            <a:gdLst>
              <a:gd name="connsiteX0" fmla="*/ 21875 w 36341"/>
              <a:gd name="connsiteY0" fmla="*/ 36154 h 36529"/>
              <a:gd name="connsiteX1" fmla="*/ 36338 w 36341"/>
              <a:gd name="connsiteY1" fmla="*/ 17489 h 36529"/>
              <a:gd name="connsiteX2" fmla="*/ 36338 w 36341"/>
              <a:gd name="connsiteY2" fmla="*/ 17489 h 36529"/>
              <a:gd name="connsiteX3" fmla="*/ 28162 w 36341"/>
              <a:gd name="connsiteY3" fmla="*/ 2812 h 36529"/>
              <a:gd name="connsiteX4" fmla="*/ 2802 w 36341"/>
              <a:gd name="connsiteY4" fmla="*/ 8661 h 36529"/>
              <a:gd name="connsiteX5" fmla="*/ 0 w 36341"/>
              <a:gd name="connsiteY5" fmla="*/ 18290 h 36529"/>
              <a:gd name="connsiteX6" fmla="*/ 18203 w 36341"/>
              <a:gd name="connsiteY6" fmla="*/ 36530 h 36529"/>
              <a:gd name="connsiteX7" fmla="*/ 21875 w 36341"/>
              <a:gd name="connsiteY7" fmla="*/ 36154 h 36529"/>
              <a:gd name="connsiteX8" fmla="*/ 18169 w 36341"/>
              <a:gd name="connsiteY8" fmla="*/ 9199 h 36529"/>
              <a:gd name="connsiteX9" fmla="*/ 27253 w 36341"/>
              <a:gd name="connsiteY9" fmla="*/ 18304 h 36529"/>
              <a:gd name="connsiteX10" fmla="*/ 18169 w 36341"/>
              <a:gd name="connsiteY10" fmla="*/ 27409 h 36529"/>
              <a:gd name="connsiteX11" fmla="*/ 9084 w 36341"/>
              <a:gd name="connsiteY11" fmla="*/ 18304 h 36529"/>
              <a:gd name="connsiteX12" fmla="*/ 18169 w 36341"/>
              <a:gd name="connsiteY12" fmla="*/ 9199 h 3652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36341" h="36529">
                <a:moveTo>
                  <a:pt x="21875" y="36154"/>
                </a:moveTo>
                <a:cubicBezTo>
                  <a:pt x="30492" y="34142"/>
                  <a:pt x="36526" y="26355"/>
                  <a:pt x="36338" y="17489"/>
                </a:cubicBezTo>
                <a:lnTo>
                  <a:pt x="36338" y="17489"/>
                </a:lnTo>
                <a:cubicBezTo>
                  <a:pt x="36456" y="11476"/>
                  <a:pt x="33331" y="5866"/>
                  <a:pt x="28162" y="2812"/>
                </a:cubicBezTo>
                <a:cubicBezTo>
                  <a:pt x="19547" y="-2592"/>
                  <a:pt x="8194" y="27"/>
                  <a:pt x="2802" y="8661"/>
                </a:cubicBezTo>
                <a:cubicBezTo>
                  <a:pt x="998" y="11549"/>
                  <a:pt x="29" y="14883"/>
                  <a:pt x="0" y="18290"/>
                </a:cubicBezTo>
                <a:cubicBezTo>
                  <a:pt x="1" y="28365"/>
                  <a:pt x="8151" y="36531"/>
                  <a:pt x="18203" y="36530"/>
                </a:cubicBezTo>
                <a:cubicBezTo>
                  <a:pt x="19436" y="36530"/>
                  <a:pt x="20667" y="36404"/>
                  <a:pt x="21875" y="36154"/>
                </a:cubicBezTo>
                <a:close/>
                <a:moveTo>
                  <a:pt x="18169" y="9199"/>
                </a:moveTo>
                <a:cubicBezTo>
                  <a:pt x="23186" y="9199"/>
                  <a:pt x="27253" y="13275"/>
                  <a:pt x="27253" y="18304"/>
                </a:cubicBezTo>
                <a:cubicBezTo>
                  <a:pt x="27253" y="23333"/>
                  <a:pt x="23186" y="27409"/>
                  <a:pt x="18169" y="27409"/>
                </a:cubicBezTo>
                <a:cubicBezTo>
                  <a:pt x="13151" y="27409"/>
                  <a:pt x="9084" y="23333"/>
                  <a:pt x="9084" y="18304"/>
                </a:cubicBezTo>
                <a:cubicBezTo>
                  <a:pt x="9084" y="13275"/>
                  <a:pt x="13151" y="9199"/>
                  <a:pt x="18169" y="9199"/>
                </a:cubicBezTo>
                <a:close/>
              </a:path>
            </a:pathLst>
          </a:custGeom>
          <a:solidFill>
            <a:schemeClr val="bg1">
              <a:lumMod val="65000"/>
            </a:schemeClr>
          </a:solidFill>
          <a:ln w="4465" cap="flat">
            <a:noFill/>
            <a:prstDash val="solid"/>
            <a:miter/>
          </a:ln>
        </xdr:spPr>
        <xdr:txBody>
          <a:bodyPr rtlCol="0" anchor="ctr"/>
          <a:lstStyle/>
          <a:p>
            <a:endParaRPr lang="ru-RU"/>
          </a:p>
        </xdr:txBody>
      </xdr:sp>
      <xdr:sp macro="" textlink="">
        <xdr:nvSpPr>
          <xdr:cNvPr id="1073" name="Freeform: Shape 1072">
            <a:extLst>
              <a:ext uri="{FF2B5EF4-FFF2-40B4-BE49-F238E27FC236}">
                <a16:creationId xmlns:a16="http://schemas.microsoft.com/office/drawing/2014/main" id="{00000000-0008-0000-0300-000031040000}"/>
              </a:ext>
            </a:extLst>
          </xdr:cNvPr>
          <xdr:cNvSpPr/>
        </xdr:nvSpPr>
        <xdr:spPr>
          <a:xfrm>
            <a:off x="6374503" y="6816403"/>
            <a:ext cx="345256" cy="127470"/>
          </a:xfrm>
          <a:custGeom>
            <a:avLst/>
            <a:gdLst>
              <a:gd name="connsiteX0" fmla="*/ 331630 w 345256"/>
              <a:gd name="connsiteY0" fmla="*/ 127471 h 127470"/>
              <a:gd name="connsiteX1" fmla="*/ 345256 w 345256"/>
              <a:gd name="connsiteY1" fmla="*/ 113813 h 127470"/>
              <a:gd name="connsiteX2" fmla="*/ 345256 w 345256"/>
              <a:gd name="connsiteY2" fmla="*/ 13658 h 127470"/>
              <a:gd name="connsiteX3" fmla="*/ 331630 w 345256"/>
              <a:gd name="connsiteY3" fmla="*/ 0 h 127470"/>
              <a:gd name="connsiteX4" fmla="*/ 18169 w 345256"/>
              <a:gd name="connsiteY4" fmla="*/ 0 h 127470"/>
              <a:gd name="connsiteX5" fmla="*/ 0 w 345256"/>
              <a:gd name="connsiteY5" fmla="*/ 18210 h 127470"/>
              <a:gd name="connsiteX6" fmla="*/ 0 w 345256"/>
              <a:gd name="connsiteY6" fmla="*/ 109261 h 127470"/>
              <a:gd name="connsiteX7" fmla="*/ 18169 w 345256"/>
              <a:gd name="connsiteY7" fmla="*/ 127471 h 127470"/>
              <a:gd name="connsiteX8" fmla="*/ 9084 w 345256"/>
              <a:gd name="connsiteY8" fmla="*/ 21989 h 127470"/>
              <a:gd name="connsiteX9" fmla="*/ 21939 w 345256"/>
              <a:gd name="connsiteY9" fmla="*/ 9105 h 127470"/>
              <a:gd name="connsiteX10" fmla="*/ 327869 w 345256"/>
              <a:gd name="connsiteY10" fmla="*/ 9105 h 127470"/>
              <a:gd name="connsiteX11" fmla="*/ 336172 w 345256"/>
              <a:gd name="connsiteY11" fmla="*/ 17427 h 127470"/>
              <a:gd name="connsiteX12" fmla="*/ 336172 w 345256"/>
              <a:gd name="connsiteY12" fmla="*/ 110053 h 127470"/>
              <a:gd name="connsiteX13" fmla="*/ 327869 w 345256"/>
              <a:gd name="connsiteY13" fmla="*/ 118366 h 127470"/>
              <a:gd name="connsiteX14" fmla="*/ 21939 w 345256"/>
              <a:gd name="connsiteY14" fmla="*/ 118366 h 127470"/>
              <a:gd name="connsiteX15" fmla="*/ 9084 w 345256"/>
              <a:gd name="connsiteY15" fmla="*/ 105500 h 12747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345256" h="127470">
                <a:moveTo>
                  <a:pt x="331630" y="127471"/>
                </a:moveTo>
                <a:lnTo>
                  <a:pt x="345256" y="113813"/>
                </a:lnTo>
                <a:lnTo>
                  <a:pt x="345256" y="13658"/>
                </a:lnTo>
                <a:lnTo>
                  <a:pt x="331630" y="0"/>
                </a:lnTo>
                <a:lnTo>
                  <a:pt x="18169" y="0"/>
                </a:lnTo>
                <a:lnTo>
                  <a:pt x="0" y="18210"/>
                </a:lnTo>
                <a:lnTo>
                  <a:pt x="0" y="109261"/>
                </a:lnTo>
                <a:lnTo>
                  <a:pt x="18169" y="127471"/>
                </a:lnTo>
                <a:close/>
                <a:moveTo>
                  <a:pt x="9084" y="21989"/>
                </a:moveTo>
                <a:lnTo>
                  <a:pt x="21939" y="9105"/>
                </a:lnTo>
                <a:lnTo>
                  <a:pt x="327869" y="9105"/>
                </a:lnTo>
                <a:lnTo>
                  <a:pt x="336172" y="17427"/>
                </a:lnTo>
                <a:lnTo>
                  <a:pt x="336172" y="110053"/>
                </a:lnTo>
                <a:lnTo>
                  <a:pt x="327869" y="118366"/>
                </a:lnTo>
                <a:lnTo>
                  <a:pt x="21939" y="118366"/>
                </a:lnTo>
                <a:lnTo>
                  <a:pt x="9084" y="105500"/>
                </a:lnTo>
                <a:close/>
              </a:path>
            </a:pathLst>
          </a:custGeom>
          <a:solidFill>
            <a:schemeClr val="bg1">
              <a:lumMod val="65000"/>
            </a:schemeClr>
          </a:solidFill>
          <a:ln w="4465" cap="flat">
            <a:noFill/>
            <a:prstDash val="solid"/>
            <a:miter/>
          </a:ln>
        </xdr:spPr>
        <xdr:txBody>
          <a:bodyPr rtlCol="0" anchor="ctr"/>
          <a:lstStyle/>
          <a:p>
            <a:endParaRPr lang="ru-RU"/>
          </a:p>
        </xdr:txBody>
      </xdr:sp>
    </xdr:grpSp>
    <xdr:clientData/>
  </xdr:twoCellAnchor>
  <xdr:twoCellAnchor>
    <xdr:from>
      <xdr:col>20</xdr:col>
      <xdr:colOff>292473</xdr:colOff>
      <xdr:row>28</xdr:row>
      <xdr:rowOff>8962</xdr:rowOff>
    </xdr:from>
    <xdr:to>
      <xdr:col>20</xdr:col>
      <xdr:colOff>578721</xdr:colOff>
      <xdr:row>29</xdr:row>
      <xdr:rowOff>100850</xdr:rowOff>
    </xdr:to>
    <xdr:grpSp>
      <xdr:nvGrpSpPr>
        <xdr:cNvPr id="1074" name="Graphic 1064" descr="Bank outline">
          <a:extLst>
            <a:ext uri="{FF2B5EF4-FFF2-40B4-BE49-F238E27FC236}">
              <a16:creationId xmlns:a16="http://schemas.microsoft.com/office/drawing/2014/main" id="{00000000-0008-0000-0300-000032040000}"/>
            </a:ext>
          </a:extLst>
        </xdr:cNvPr>
        <xdr:cNvGrpSpPr/>
      </xdr:nvGrpSpPr>
      <xdr:grpSpPr>
        <a:xfrm>
          <a:off x="8187640" y="5713379"/>
          <a:ext cx="286248" cy="282388"/>
          <a:chOff x="6397438" y="7904629"/>
          <a:chExt cx="723900" cy="685800"/>
        </a:xfrm>
        <a:solidFill>
          <a:srgbClr val="000000"/>
        </a:solidFill>
      </xdr:grpSpPr>
      <xdr:sp macro="" textlink="">
        <xdr:nvSpPr>
          <xdr:cNvPr id="1075" name="Freeform: Shape 1074">
            <a:extLst>
              <a:ext uri="{FF2B5EF4-FFF2-40B4-BE49-F238E27FC236}">
                <a16:creationId xmlns:a16="http://schemas.microsoft.com/office/drawing/2014/main" id="{00000000-0008-0000-0300-000033040000}"/>
              </a:ext>
            </a:extLst>
          </xdr:cNvPr>
          <xdr:cNvSpPr/>
        </xdr:nvSpPr>
        <xdr:spPr>
          <a:xfrm>
            <a:off x="6721288" y="7990411"/>
            <a:ext cx="76200" cy="76200"/>
          </a:xfrm>
          <a:custGeom>
            <a:avLst/>
            <a:gdLst>
              <a:gd name="connsiteX0" fmla="*/ 38100 w 76200"/>
              <a:gd name="connsiteY0" fmla="*/ 0 h 76200"/>
              <a:gd name="connsiteX1" fmla="*/ 0 w 76200"/>
              <a:gd name="connsiteY1" fmla="*/ 38100 h 76200"/>
              <a:gd name="connsiteX2" fmla="*/ 38100 w 76200"/>
              <a:gd name="connsiteY2" fmla="*/ 76200 h 76200"/>
              <a:gd name="connsiteX3" fmla="*/ 76200 w 76200"/>
              <a:gd name="connsiteY3" fmla="*/ 38100 h 76200"/>
              <a:gd name="connsiteX4" fmla="*/ 38100 w 76200"/>
              <a:gd name="connsiteY4" fmla="*/ 0 h 76200"/>
              <a:gd name="connsiteX5" fmla="*/ 38100 w 76200"/>
              <a:gd name="connsiteY5" fmla="*/ 57150 h 76200"/>
              <a:gd name="connsiteX6" fmla="*/ 19050 w 76200"/>
              <a:gd name="connsiteY6" fmla="*/ 38100 h 76200"/>
              <a:gd name="connsiteX7" fmla="*/ 38100 w 76200"/>
              <a:gd name="connsiteY7" fmla="*/ 19050 h 76200"/>
              <a:gd name="connsiteX8" fmla="*/ 57150 w 76200"/>
              <a:gd name="connsiteY8" fmla="*/ 38100 h 76200"/>
              <a:gd name="connsiteX9" fmla="*/ 38119 w 76200"/>
              <a:gd name="connsiteY9" fmla="*/ 57169 h 76200"/>
              <a:gd name="connsiteX10" fmla="*/ 38100 w 76200"/>
              <a:gd name="connsiteY10" fmla="*/ 57169 h 762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76200" h="76200">
                <a:moveTo>
                  <a:pt x="38100" y="0"/>
                </a:moveTo>
                <a:cubicBezTo>
                  <a:pt x="17058" y="0"/>
                  <a:pt x="0" y="17058"/>
                  <a:pt x="0" y="38100"/>
                </a:cubicBezTo>
                <a:cubicBezTo>
                  <a:pt x="0" y="59142"/>
                  <a:pt x="17058" y="76200"/>
                  <a:pt x="38100" y="76200"/>
                </a:cubicBezTo>
                <a:cubicBezTo>
                  <a:pt x="59142" y="76200"/>
                  <a:pt x="76200" y="59142"/>
                  <a:pt x="76200" y="38100"/>
                </a:cubicBezTo>
                <a:cubicBezTo>
                  <a:pt x="76137" y="17084"/>
                  <a:pt x="59116" y="63"/>
                  <a:pt x="38100" y="0"/>
                </a:cubicBezTo>
                <a:close/>
                <a:moveTo>
                  <a:pt x="38100" y="57150"/>
                </a:moveTo>
                <a:cubicBezTo>
                  <a:pt x="27579" y="57150"/>
                  <a:pt x="19050" y="48621"/>
                  <a:pt x="19050" y="38100"/>
                </a:cubicBezTo>
                <a:cubicBezTo>
                  <a:pt x="19050" y="27579"/>
                  <a:pt x="27579" y="19050"/>
                  <a:pt x="38100" y="19050"/>
                </a:cubicBezTo>
                <a:cubicBezTo>
                  <a:pt x="48621" y="19050"/>
                  <a:pt x="57150" y="27579"/>
                  <a:pt x="57150" y="38100"/>
                </a:cubicBezTo>
                <a:cubicBezTo>
                  <a:pt x="57160" y="48621"/>
                  <a:pt x="48640" y="57159"/>
                  <a:pt x="38119" y="57169"/>
                </a:cubicBezTo>
                <a:cubicBezTo>
                  <a:pt x="38112" y="57169"/>
                  <a:pt x="38107" y="57169"/>
                  <a:pt x="38100" y="57169"/>
                </a:cubicBezTo>
                <a:close/>
              </a:path>
            </a:pathLst>
          </a:custGeom>
          <a:solidFill>
            <a:srgbClr val="000000"/>
          </a:solidFill>
          <a:ln w="9525" cap="flat">
            <a:solidFill>
              <a:schemeClr val="bg1">
                <a:lumMod val="75000"/>
              </a:schemeClr>
            </a:solidFill>
            <a:prstDash val="solid"/>
            <a:miter/>
          </a:ln>
        </xdr:spPr>
        <xdr:txBody>
          <a:bodyPr rtlCol="0" anchor="ctr"/>
          <a:lstStyle/>
          <a:p>
            <a:endParaRPr lang="ru-RU"/>
          </a:p>
        </xdr:txBody>
      </xdr:sp>
      <xdr:sp macro="" textlink="">
        <xdr:nvSpPr>
          <xdr:cNvPr id="1076" name="Freeform: Shape 1075">
            <a:extLst>
              <a:ext uri="{FF2B5EF4-FFF2-40B4-BE49-F238E27FC236}">
                <a16:creationId xmlns:a16="http://schemas.microsoft.com/office/drawing/2014/main" id="{00000000-0008-0000-0300-000034040000}"/>
              </a:ext>
            </a:extLst>
          </xdr:cNvPr>
          <xdr:cNvSpPr/>
        </xdr:nvSpPr>
        <xdr:spPr>
          <a:xfrm>
            <a:off x="6397438" y="7904629"/>
            <a:ext cx="723900" cy="685800"/>
          </a:xfrm>
          <a:custGeom>
            <a:avLst/>
            <a:gdLst>
              <a:gd name="connsiteX0" fmla="*/ 657225 w 723900"/>
              <a:gd name="connsiteY0" fmla="*/ 600275 h 685800"/>
              <a:gd name="connsiteX1" fmla="*/ 657225 w 723900"/>
              <a:gd name="connsiteY1" fmla="*/ 571500 h 685800"/>
              <a:gd name="connsiteX2" fmla="*/ 619125 w 723900"/>
              <a:gd name="connsiteY2" fmla="*/ 571500 h 685800"/>
              <a:gd name="connsiteX3" fmla="*/ 619125 w 723900"/>
              <a:gd name="connsiteY3" fmla="*/ 276225 h 685800"/>
              <a:gd name="connsiteX4" fmla="*/ 657225 w 723900"/>
              <a:gd name="connsiteY4" fmla="*/ 276225 h 685800"/>
              <a:gd name="connsiteX5" fmla="*/ 657225 w 723900"/>
              <a:gd name="connsiteY5" fmla="*/ 228600 h 685800"/>
              <a:gd name="connsiteX6" fmla="*/ 704850 w 723900"/>
              <a:gd name="connsiteY6" fmla="*/ 228600 h 685800"/>
              <a:gd name="connsiteX7" fmla="*/ 704850 w 723900"/>
              <a:gd name="connsiteY7" fmla="*/ 209550 h 685800"/>
              <a:gd name="connsiteX8" fmla="*/ 361950 w 723900"/>
              <a:gd name="connsiteY8" fmla="*/ 0 h 685800"/>
              <a:gd name="connsiteX9" fmla="*/ 19050 w 723900"/>
              <a:gd name="connsiteY9" fmla="*/ 209550 h 685800"/>
              <a:gd name="connsiteX10" fmla="*/ 19050 w 723900"/>
              <a:gd name="connsiteY10" fmla="*/ 228600 h 685800"/>
              <a:gd name="connsiteX11" fmla="*/ 66675 w 723900"/>
              <a:gd name="connsiteY11" fmla="*/ 228600 h 685800"/>
              <a:gd name="connsiteX12" fmla="*/ 66675 w 723900"/>
              <a:gd name="connsiteY12" fmla="*/ 276225 h 685800"/>
              <a:gd name="connsiteX13" fmla="*/ 104775 w 723900"/>
              <a:gd name="connsiteY13" fmla="*/ 276225 h 685800"/>
              <a:gd name="connsiteX14" fmla="*/ 104775 w 723900"/>
              <a:gd name="connsiteY14" fmla="*/ 571500 h 685800"/>
              <a:gd name="connsiteX15" fmla="*/ 66675 w 723900"/>
              <a:gd name="connsiteY15" fmla="*/ 571500 h 685800"/>
              <a:gd name="connsiteX16" fmla="*/ 66675 w 723900"/>
              <a:gd name="connsiteY16" fmla="*/ 600275 h 685800"/>
              <a:gd name="connsiteX17" fmla="*/ 0 w 723900"/>
              <a:gd name="connsiteY17" fmla="*/ 647900 h 685800"/>
              <a:gd name="connsiteX18" fmla="*/ 0 w 723900"/>
              <a:gd name="connsiteY18" fmla="*/ 685800 h 685800"/>
              <a:gd name="connsiteX19" fmla="*/ 723900 w 723900"/>
              <a:gd name="connsiteY19" fmla="*/ 685800 h 685800"/>
              <a:gd name="connsiteX20" fmla="*/ 723900 w 723900"/>
              <a:gd name="connsiteY20" fmla="*/ 647910 h 685800"/>
              <a:gd name="connsiteX21" fmla="*/ 600075 w 723900"/>
              <a:gd name="connsiteY21" fmla="*/ 571500 h 685800"/>
              <a:gd name="connsiteX22" fmla="*/ 581025 w 723900"/>
              <a:gd name="connsiteY22" fmla="*/ 571500 h 685800"/>
              <a:gd name="connsiteX23" fmla="*/ 581025 w 723900"/>
              <a:gd name="connsiteY23" fmla="*/ 276225 h 685800"/>
              <a:gd name="connsiteX24" fmla="*/ 600075 w 723900"/>
              <a:gd name="connsiteY24" fmla="*/ 276225 h 685800"/>
              <a:gd name="connsiteX25" fmla="*/ 161925 w 723900"/>
              <a:gd name="connsiteY25" fmla="*/ 276225 h 685800"/>
              <a:gd name="connsiteX26" fmla="*/ 219075 w 723900"/>
              <a:gd name="connsiteY26" fmla="*/ 276225 h 685800"/>
              <a:gd name="connsiteX27" fmla="*/ 219075 w 723900"/>
              <a:gd name="connsiteY27" fmla="*/ 571500 h 685800"/>
              <a:gd name="connsiteX28" fmla="*/ 161925 w 723900"/>
              <a:gd name="connsiteY28" fmla="*/ 571500 h 685800"/>
              <a:gd name="connsiteX29" fmla="*/ 238125 w 723900"/>
              <a:gd name="connsiteY29" fmla="*/ 276225 h 685800"/>
              <a:gd name="connsiteX30" fmla="*/ 257175 w 723900"/>
              <a:gd name="connsiteY30" fmla="*/ 276225 h 685800"/>
              <a:gd name="connsiteX31" fmla="*/ 257175 w 723900"/>
              <a:gd name="connsiteY31" fmla="*/ 571500 h 685800"/>
              <a:gd name="connsiteX32" fmla="*/ 238125 w 723900"/>
              <a:gd name="connsiteY32" fmla="*/ 571500 h 685800"/>
              <a:gd name="connsiteX33" fmla="*/ 276225 w 723900"/>
              <a:gd name="connsiteY33" fmla="*/ 276225 h 685800"/>
              <a:gd name="connsiteX34" fmla="*/ 333375 w 723900"/>
              <a:gd name="connsiteY34" fmla="*/ 276225 h 685800"/>
              <a:gd name="connsiteX35" fmla="*/ 333375 w 723900"/>
              <a:gd name="connsiteY35" fmla="*/ 571500 h 685800"/>
              <a:gd name="connsiteX36" fmla="*/ 276225 w 723900"/>
              <a:gd name="connsiteY36" fmla="*/ 571500 h 685800"/>
              <a:gd name="connsiteX37" fmla="*/ 352425 w 723900"/>
              <a:gd name="connsiteY37" fmla="*/ 276225 h 685800"/>
              <a:gd name="connsiteX38" fmla="*/ 371475 w 723900"/>
              <a:gd name="connsiteY38" fmla="*/ 276225 h 685800"/>
              <a:gd name="connsiteX39" fmla="*/ 371475 w 723900"/>
              <a:gd name="connsiteY39" fmla="*/ 571500 h 685800"/>
              <a:gd name="connsiteX40" fmla="*/ 352425 w 723900"/>
              <a:gd name="connsiteY40" fmla="*/ 571500 h 685800"/>
              <a:gd name="connsiteX41" fmla="*/ 390525 w 723900"/>
              <a:gd name="connsiteY41" fmla="*/ 276225 h 685800"/>
              <a:gd name="connsiteX42" fmla="*/ 447675 w 723900"/>
              <a:gd name="connsiteY42" fmla="*/ 276225 h 685800"/>
              <a:gd name="connsiteX43" fmla="*/ 447675 w 723900"/>
              <a:gd name="connsiteY43" fmla="*/ 571500 h 685800"/>
              <a:gd name="connsiteX44" fmla="*/ 390525 w 723900"/>
              <a:gd name="connsiteY44" fmla="*/ 571500 h 685800"/>
              <a:gd name="connsiteX45" fmla="*/ 466725 w 723900"/>
              <a:gd name="connsiteY45" fmla="*/ 276225 h 685800"/>
              <a:gd name="connsiteX46" fmla="*/ 485775 w 723900"/>
              <a:gd name="connsiteY46" fmla="*/ 276225 h 685800"/>
              <a:gd name="connsiteX47" fmla="*/ 485775 w 723900"/>
              <a:gd name="connsiteY47" fmla="*/ 571500 h 685800"/>
              <a:gd name="connsiteX48" fmla="*/ 466725 w 723900"/>
              <a:gd name="connsiteY48" fmla="*/ 571500 h 685800"/>
              <a:gd name="connsiteX49" fmla="*/ 504825 w 723900"/>
              <a:gd name="connsiteY49" fmla="*/ 276225 h 685800"/>
              <a:gd name="connsiteX50" fmla="*/ 561975 w 723900"/>
              <a:gd name="connsiteY50" fmla="*/ 276225 h 685800"/>
              <a:gd name="connsiteX51" fmla="*/ 561975 w 723900"/>
              <a:gd name="connsiteY51" fmla="*/ 571500 h 685800"/>
              <a:gd name="connsiteX52" fmla="*/ 504825 w 723900"/>
              <a:gd name="connsiteY52" fmla="*/ 571500 h 685800"/>
              <a:gd name="connsiteX53" fmla="*/ 55874 w 723900"/>
              <a:gd name="connsiteY53" fmla="*/ 209369 h 685800"/>
              <a:gd name="connsiteX54" fmla="*/ 361950 w 723900"/>
              <a:gd name="connsiteY54" fmla="*/ 22355 h 685800"/>
              <a:gd name="connsiteX55" fmla="*/ 668026 w 723900"/>
              <a:gd name="connsiteY55" fmla="*/ 209369 h 685800"/>
              <a:gd name="connsiteX56" fmla="*/ 668087 w 723900"/>
              <a:gd name="connsiteY56" fmla="*/ 209489 h 685800"/>
              <a:gd name="connsiteX57" fmla="*/ 668026 w 723900"/>
              <a:gd name="connsiteY57" fmla="*/ 209550 h 685800"/>
              <a:gd name="connsiteX58" fmla="*/ 55931 w 723900"/>
              <a:gd name="connsiteY58" fmla="*/ 209550 h 685800"/>
              <a:gd name="connsiteX59" fmla="*/ 55840 w 723900"/>
              <a:gd name="connsiteY59" fmla="*/ 209432 h 685800"/>
              <a:gd name="connsiteX60" fmla="*/ 55874 w 723900"/>
              <a:gd name="connsiteY60" fmla="*/ 209369 h 685800"/>
              <a:gd name="connsiteX61" fmla="*/ 85725 w 723900"/>
              <a:gd name="connsiteY61" fmla="*/ 228600 h 685800"/>
              <a:gd name="connsiteX62" fmla="*/ 638175 w 723900"/>
              <a:gd name="connsiteY62" fmla="*/ 228600 h 685800"/>
              <a:gd name="connsiteX63" fmla="*/ 638175 w 723900"/>
              <a:gd name="connsiteY63" fmla="*/ 257175 h 685800"/>
              <a:gd name="connsiteX64" fmla="*/ 85725 w 723900"/>
              <a:gd name="connsiteY64" fmla="*/ 257175 h 685800"/>
              <a:gd name="connsiteX65" fmla="*/ 123825 w 723900"/>
              <a:gd name="connsiteY65" fmla="*/ 276225 h 685800"/>
              <a:gd name="connsiteX66" fmla="*/ 142875 w 723900"/>
              <a:gd name="connsiteY66" fmla="*/ 276225 h 685800"/>
              <a:gd name="connsiteX67" fmla="*/ 142875 w 723900"/>
              <a:gd name="connsiteY67" fmla="*/ 571500 h 685800"/>
              <a:gd name="connsiteX68" fmla="*/ 123825 w 723900"/>
              <a:gd name="connsiteY68" fmla="*/ 571500 h 685800"/>
              <a:gd name="connsiteX69" fmla="*/ 85725 w 723900"/>
              <a:gd name="connsiteY69" fmla="*/ 610076 h 685800"/>
              <a:gd name="connsiteX70" fmla="*/ 85725 w 723900"/>
              <a:gd name="connsiteY70" fmla="*/ 590550 h 685800"/>
              <a:gd name="connsiteX71" fmla="*/ 638175 w 723900"/>
              <a:gd name="connsiteY71" fmla="*/ 590550 h 685800"/>
              <a:gd name="connsiteX72" fmla="*/ 638175 w 723900"/>
              <a:gd name="connsiteY72" fmla="*/ 610076 h 685800"/>
              <a:gd name="connsiteX73" fmla="*/ 646147 w 723900"/>
              <a:gd name="connsiteY73" fmla="*/ 615791 h 685800"/>
              <a:gd name="connsiteX74" fmla="*/ 650834 w 723900"/>
              <a:gd name="connsiteY74" fmla="*/ 619144 h 685800"/>
              <a:gd name="connsiteX75" fmla="*/ 73066 w 723900"/>
              <a:gd name="connsiteY75" fmla="*/ 619144 h 685800"/>
              <a:gd name="connsiteX76" fmla="*/ 77762 w 723900"/>
              <a:gd name="connsiteY76" fmla="*/ 615791 h 685800"/>
              <a:gd name="connsiteX77" fmla="*/ 704850 w 723900"/>
              <a:gd name="connsiteY77" fmla="*/ 666750 h 685800"/>
              <a:gd name="connsiteX78" fmla="*/ 19050 w 723900"/>
              <a:gd name="connsiteY78" fmla="*/ 666750 h 685800"/>
              <a:gd name="connsiteX79" fmla="*/ 19050 w 723900"/>
              <a:gd name="connsiteY79" fmla="*/ 657720 h 685800"/>
              <a:gd name="connsiteX80" fmla="*/ 46396 w 723900"/>
              <a:gd name="connsiteY80" fmla="*/ 638175 h 685800"/>
              <a:gd name="connsiteX81" fmla="*/ 677551 w 723900"/>
              <a:gd name="connsiteY81" fmla="*/ 638175 h 685800"/>
              <a:gd name="connsiteX82" fmla="*/ 704850 w 723900"/>
              <a:gd name="connsiteY82" fmla="*/ 657720 h 6858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Lst>
            <a:rect l="l" t="t" r="r" b="b"/>
            <a:pathLst>
              <a:path w="723900" h="685800">
                <a:moveTo>
                  <a:pt x="657225" y="600275"/>
                </a:moveTo>
                <a:lnTo>
                  <a:pt x="657225" y="571500"/>
                </a:lnTo>
                <a:lnTo>
                  <a:pt x="619125" y="571500"/>
                </a:lnTo>
                <a:lnTo>
                  <a:pt x="619125" y="276225"/>
                </a:lnTo>
                <a:lnTo>
                  <a:pt x="657225" y="276225"/>
                </a:lnTo>
                <a:lnTo>
                  <a:pt x="657225" y="228600"/>
                </a:lnTo>
                <a:lnTo>
                  <a:pt x="704850" y="228600"/>
                </a:lnTo>
                <a:lnTo>
                  <a:pt x="704850" y="209550"/>
                </a:lnTo>
                <a:lnTo>
                  <a:pt x="361950" y="0"/>
                </a:lnTo>
                <a:lnTo>
                  <a:pt x="19050" y="209550"/>
                </a:lnTo>
                <a:lnTo>
                  <a:pt x="19050" y="228600"/>
                </a:lnTo>
                <a:lnTo>
                  <a:pt x="66675" y="228600"/>
                </a:lnTo>
                <a:lnTo>
                  <a:pt x="66675" y="276225"/>
                </a:lnTo>
                <a:lnTo>
                  <a:pt x="104775" y="276225"/>
                </a:lnTo>
                <a:lnTo>
                  <a:pt x="104775" y="571500"/>
                </a:lnTo>
                <a:lnTo>
                  <a:pt x="66675" y="571500"/>
                </a:lnTo>
                <a:lnTo>
                  <a:pt x="66675" y="600275"/>
                </a:lnTo>
                <a:lnTo>
                  <a:pt x="0" y="647900"/>
                </a:lnTo>
                <a:lnTo>
                  <a:pt x="0" y="685800"/>
                </a:lnTo>
                <a:lnTo>
                  <a:pt x="723900" y="685800"/>
                </a:lnTo>
                <a:lnTo>
                  <a:pt x="723900" y="647910"/>
                </a:lnTo>
                <a:close/>
                <a:moveTo>
                  <a:pt x="600075" y="571500"/>
                </a:moveTo>
                <a:lnTo>
                  <a:pt x="581025" y="571500"/>
                </a:lnTo>
                <a:lnTo>
                  <a:pt x="581025" y="276225"/>
                </a:lnTo>
                <a:lnTo>
                  <a:pt x="600075" y="276225"/>
                </a:lnTo>
                <a:close/>
                <a:moveTo>
                  <a:pt x="161925" y="276225"/>
                </a:moveTo>
                <a:lnTo>
                  <a:pt x="219075" y="276225"/>
                </a:lnTo>
                <a:lnTo>
                  <a:pt x="219075" y="571500"/>
                </a:lnTo>
                <a:lnTo>
                  <a:pt x="161925" y="571500"/>
                </a:lnTo>
                <a:close/>
                <a:moveTo>
                  <a:pt x="238125" y="276225"/>
                </a:moveTo>
                <a:lnTo>
                  <a:pt x="257175" y="276225"/>
                </a:lnTo>
                <a:lnTo>
                  <a:pt x="257175" y="571500"/>
                </a:lnTo>
                <a:lnTo>
                  <a:pt x="238125" y="571500"/>
                </a:lnTo>
                <a:close/>
                <a:moveTo>
                  <a:pt x="276225" y="276225"/>
                </a:moveTo>
                <a:lnTo>
                  <a:pt x="333375" y="276225"/>
                </a:lnTo>
                <a:lnTo>
                  <a:pt x="333375" y="571500"/>
                </a:lnTo>
                <a:lnTo>
                  <a:pt x="276225" y="571500"/>
                </a:lnTo>
                <a:close/>
                <a:moveTo>
                  <a:pt x="352425" y="276225"/>
                </a:moveTo>
                <a:lnTo>
                  <a:pt x="371475" y="276225"/>
                </a:lnTo>
                <a:lnTo>
                  <a:pt x="371475" y="571500"/>
                </a:lnTo>
                <a:lnTo>
                  <a:pt x="352425" y="571500"/>
                </a:lnTo>
                <a:close/>
                <a:moveTo>
                  <a:pt x="390525" y="276225"/>
                </a:moveTo>
                <a:lnTo>
                  <a:pt x="447675" y="276225"/>
                </a:lnTo>
                <a:lnTo>
                  <a:pt x="447675" y="571500"/>
                </a:lnTo>
                <a:lnTo>
                  <a:pt x="390525" y="571500"/>
                </a:lnTo>
                <a:close/>
                <a:moveTo>
                  <a:pt x="466725" y="276225"/>
                </a:moveTo>
                <a:lnTo>
                  <a:pt x="485775" y="276225"/>
                </a:lnTo>
                <a:lnTo>
                  <a:pt x="485775" y="571500"/>
                </a:lnTo>
                <a:lnTo>
                  <a:pt x="466725" y="571500"/>
                </a:lnTo>
                <a:close/>
                <a:moveTo>
                  <a:pt x="504825" y="276225"/>
                </a:moveTo>
                <a:lnTo>
                  <a:pt x="561975" y="276225"/>
                </a:lnTo>
                <a:lnTo>
                  <a:pt x="561975" y="571500"/>
                </a:lnTo>
                <a:lnTo>
                  <a:pt x="504825" y="571500"/>
                </a:lnTo>
                <a:close/>
                <a:moveTo>
                  <a:pt x="55874" y="209369"/>
                </a:moveTo>
                <a:lnTo>
                  <a:pt x="361950" y="22355"/>
                </a:lnTo>
                <a:lnTo>
                  <a:pt x="668026" y="209369"/>
                </a:lnTo>
                <a:cubicBezTo>
                  <a:pt x="668077" y="209385"/>
                  <a:pt x="668104" y="209440"/>
                  <a:pt x="668087" y="209489"/>
                </a:cubicBezTo>
                <a:cubicBezTo>
                  <a:pt x="668078" y="209518"/>
                  <a:pt x="668055" y="209540"/>
                  <a:pt x="668026" y="209550"/>
                </a:cubicBezTo>
                <a:lnTo>
                  <a:pt x="55931" y="209550"/>
                </a:lnTo>
                <a:cubicBezTo>
                  <a:pt x="55874" y="209542"/>
                  <a:pt x="55833" y="209490"/>
                  <a:pt x="55840" y="209432"/>
                </a:cubicBezTo>
                <a:cubicBezTo>
                  <a:pt x="55844" y="209408"/>
                  <a:pt x="55856" y="209385"/>
                  <a:pt x="55874" y="209369"/>
                </a:cubicBezTo>
                <a:close/>
                <a:moveTo>
                  <a:pt x="85725" y="228600"/>
                </a:moveTo>
                <a:lnTo>
                  <a:pt x="638175" y="228600"/>
                </a:lnTo>
                <a:lnTo>
                  <a:pt x="638175" y="257175"/>
                </a:lnTo>
                <a:lnTo>
                  <a:pt x="85725" y="257175"/>
                </a:lnTo>
                <a:close/>
                <a:moveTo>
                  <a:pt x="123825" y="276225"/>
                </a:moveTo>
                <a:lnTo>
                  <a:pt x="142875" y="276225"/>
                </a:lnTo>
                <a:lnTo>
                  <a:pt x="142875" y="571500"/>
                </a:lnTo>
                <a:lnTo>
                  <a:pt x="123825" y="571500"/>
                </a:lnTo>
                <a:close/>
                <a:moveTo>
                  <a:pt x="85725" y="610076"/>
                </a:moveTo>
                <a:lnTo>
                  <a:pt x="85725" y="590550"/>
                </a:lnTo>
                <a:lnTo>
                  <a:pt x="638175" y="590550"/>
                </a:lnTo>
                <a:lnTo>
                  <a:pt x="638175" y="610076"/>
                </a:lnTo>
                <a:lnTo>
                  <a:pt x="646147" y="615791"/>
                </a:lnTo>
                <a:lnTo>
                  <a:pt x="650834" y="619144"/>
                </a:lnTo>
                <a:lnTo>
                  <a:pt x="73066" y="619144"/>
                </a:lnTo>
                <a:lnTo>
                  <a:pt x="77762" y="615791"/>
                </a:lnTo>
                <a:close/>
                <a:moveTo>
                  <a:pt x="704850" y="666750"/>
                </a:moveTo>
                <a:lnTo>
                  <a:pt x="19050" y="666750"/>
                </a:lnTo>
                <a:lnTo>
                  <a:pt x="19050" y="657720"/>
                </a:lnTo>
                <a:lnTo>
                  <a:pt x="46396" y="638175"/>
                </a:lnTo>
                <a:lnTo>
                  <a:pt x="677551" y="638175"/>
                </a:lnTo>
                <a:lnTo>
                  <a:pt x="704850" y="657720"/>
                </a:lnTo>
                <a:close/>
              </a:path>
            </a:pathLst>
          </a:custGeom>
          <a:solidFill>
            <a:srgbClr val="000000"/>
          </a:solidFill>
          <a:ln w="9525" cap="flat">
            <a:solidFill>
              <a:schemeClr val="bg1">
                <a:lumMod val="75000"/>
              </a:schemeClr>
            </a:solidFill>
            <a:prstDash val="solid"/>
            <a:miter/>
          </a:ln>
        </xdr:spPr>
        <xdr:txBody>
          <a:bodyPr rtlCol="0" anchor="ctr"/>
          <a:lstStyle/>
          <a:p>
            <a:endParaRPr lang="ru-RU"/>
          </a:p>
        </xdr:txBody>
      </xdr:sp>
    </xdr:grpSp>
    <xdr:clientData/>
  </xdr:twoCellAnchor>
  <xdr:twoCellAnchor>
    <xdr:from>
      <xdr:col>19</xdr:col>
      <xdr:colOff>564776</xdr:colOff>
      <xdr:row>29</xdr:row>
      <xdr:rowOff>116537</xdr:rowOff>
    </xdr:from>
    <xdr:to>
      <xdr:col>22</xdr:col>
      <xdr:colOff>0</xdr:colOff>
      <xdr:row>31</xdr:row>
      <xdr:rowOff>71714</xdr:rowOff>
    </xdr:to>
    <xdr:sp macro="" textlink="ProcessingM2!A24">
      <xdr:nvSpPr>
        <xdr:cNvPr id="1077" name="TextBox 1076">
          <a:extLst>
            <a:ext uri="{FF2B5EF4-FFF2-40B4-BE49-F238E27FC236}">
              <a16:creationId xmlns:a16="http://schemas.microsoft.com/office/drawing/2014/main" id="{00000000-0008-0000-0300-000035040000}"/>
            </a:ext>
          </a:extLst>
        </xdr:cNvPr>
        <xdr:cNvSpPr txBox="1"/>
      </xdr:nvSpPr>
      <xdr:spPr>
        <a:xfrm>
          <a:off x="8086164" y="5396749"/>
          <a:ext cx="1264024" cy="3137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26062A8-F5A3-4818-B6C5-17184CC5B54F}" type="TxLink">
            <a:rPr lang="en-US" sz="1400" b="0" i="0" u="none" strike="noStrike">
              <a:solidFill>
                <a:srgbClr val="000000"/>
              </a:solidFill>
              <a:latin typeface="Calibri"/>
              <a:cs typeface="Calibri"/>
            </a:rPr>
            <a:pPr/>
            <a:t>Bank Account</a:t>
          </a:fld>
          <a:endParaRPr lang="ru-RU" sz="1400" b="0"/>
        </a:p>
      </xdr:txBody>
    </xdr:sp>
    <xdr:clientData/>
  </xdr:twoCellAnchor>
  <xdr:twoCellAnchor>
    <xdr:from>
      <xdr:col>19</xdr:col>
      <xdr:colOff>564776</xdr:colOff>
      <xdr:row>30</xdr:row>
      <xdr:rowOff>170327</xdr:rowOff>
    </xdr:from>
    <xdr:to>
      <xdr:col>22</xdr:col>
      <xdr:colOff>251012</xdr:colOff>
      <xdr:row>32</xdr:row>
      <xdr:rowOff>125504</xdr:rowOff>
    </xdr:to>
    <xdr:sp macro="" textlink="ProcessingM2!A24">
      <xdr:nvSpPr>
        <xdr:cNvPr id="1078" name="TextBox 1077">
          <a:extLst>
            <a:ext uri="{FF2B5EF4-FFF2-40B4-BE49-F238E27FC236}">
              <a16:creationId xmlns:a16="http://schemas.microsoft.com/office/drawing/2014/main" id="{00000000-0008-0000-0300-000036040000}"/>
            </a:ext>
          </a:extLst>
        </xdr:cNvPr>
        <xdr:cNvSpPr txBox="1"/>
      </xdr:nvSpPr>
      <xdr:spPr>
        <a:xfrm>
          <a:off x="8086164" y="5629833"/>
          <a:ext cx="1515036" cy="31376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bg1">
                  <a:lumMod val="50000"/>
                </a:schemeClr>
              </a:solidFill>
              <a:latin typeface="Calibri"/>
              <a:cs typeface="Calibri"/>
            </a:rPr>
            <a:t>XXXX-XXXX-XXXX-9572</a:t>
          </a:r>
          <a:endParaRPr lang="ru-RU" sz="1100" b="0">
            <a:solidFill>
              <a:schemeClr val="bg1">
                <a:lumMod val="50000"/>
              </a:schemeClr>
            </a:solidFill>
          </a:endParaRPr>
        </a:p>
      </xdr:txBody>
    </xdr:sp>
    <xdr:clientData/>
  </xdr:twoCellAnchor>
  <xdr:twoCellAnchor>
    <xdr:from>
      <xdr:col>16</xdr:col>
      <xdr:colOff>537882</xdr:colOff>
      <xdr:row>29</xdr:row>
      <xdr:rowOff>116537</xdr:rowOff>
    </xdr:from>
    <xdr:to>
      <xdr:col>18</xdr:col>
      <xdr:colOff>582706</xdr:colOff>
      <xdr:row>31</xdr:row>
      <xdr:rowOff>71714</xdr:rowOff>
    </xdr:to>
    <xdr:sp macro="" textlink="ProcessingM2!A23">
      <xdr:nvSpPr>
        <xdr:cNvPr id="1079" name="TextBox 1078">
          <a:extLst>
            <a:ext uri="{FF2B5EF4-FFF2-40B4-BE49-F238E27FC236}">
              <a16:creationId xmlns:a16="http://schemas.microsoft.com/office/drawing/2014/main" id="{00000000-0008-0000-0300-000037040000}"/>
            </a:ext>
          </a:extLst>
        </xdr:cNvPr>
        <xdr:cNvSpPr txBox="1"/>
      </xdr:nvSpPr>
      <xdr:spPr>
        <a:xfrm>
          <a:off x="6230470" y="5396749"/>
          <a:ext cx="1264024" cy="3137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0AA637A-C5A6-4981-864C-27CF9AA55134}" type="TxLink">
            <a:rPr lang="en-US" sz="1400" b="0" i="0" u="none" strike="noStrike">
              <a:solidFill>
                <a:srgbClr val="000000"/>
              </a:solidFill>
              <a:latin typeface="Calibri"/>
              <a:cs typeface="Calibri"/>
            </a:rPr>
            <a:pPr/>
            <a:t>Credit Card</a:t>
          </a:fld>
          <a:endParaRPr lang="ru-RU" sz="1800" b="0"/>
        </a:p>
      </xdr:txBody>
    </xdr:sp>
    <xdr:clientData/>
  </xdr:twoCellAnchor>
  <xdr:twoCellAnchor>
    <xdr:from>
      <xdr:col>16</xdr:col>
      <xdr:colOff>537882</xdr:colOff>
      <xdr:row>30</xdr:row>
      <xdr:rowOff>170327</xdr:rowOff>
    </xdr:from>
    <xdr:to>
      <xdr:col>19</xdr:col>
      <xdr:colOff>224118</xdr:colOff>
      <xdr:row>32</xdr:row>
      <xdr:rowOff>125504</xdr:rowOff>
    </xdr:to>
    <xdr:sp macro="" textlink="ProcessingM2!A24">
      <xdr:nvSpPr>
        <xdr:cNvPr id="1080" name="TextBox 1079">
          <a:extLst>
            <a:ext uri="{FF2B5EF4-FFF2-40B4-BE49-F238E27FC236}">
              <a16:creationId xmlns:a16="http://schemas.microsoft.com/office/drawing/2014/main" id="{00000000-0008-0000-0300-000038040000}"/>
            </a:ext>
          </a:extLst>
        </xdr:cNvPr>
        <xdr:cNvSpPr txBox="1"/>
      </xdr:nvSpPr>
      <xdr:spPr>
        <a:xfrm>
          <a:off x="6230470" y="5629833"/>
          <a:ext cx="1515036" cy="31376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bg1">
                  <a:lumMod val="50000"/>
                </a:schemeClr>
              </a:solidFill>
              <a:latin typeface="Calibri"/>
              <a:cs typeface="Calibri"/>
            </a:rPr>
            <a:t>XXXX-XXXX-XXXX-</a:t>
          </a:r>
          <a:r>
            <a:rPr lang="ru-RU" sz="1100" b="0" i="0" u="none" strike="noStrike">
              <a:solidFill>
                <a:schemeClr val="bg1">
                  <a:lumMod val="50000"/>
                </a:schemeClr>
              </a:solidFill>
              <a:latin typeface="Calibri"/>
              <a:cs typeface="Calibri"/>
            </a:rPr>
            <a:t>4728</a:t>
          </a:r>
          <a:endParaRPr lang="ru-RU" sz="1100" b="0">
            <a:solidFill>
              <a:schemeClr val="bg1">
                <a:lumMod val="50000"/>
              </a:schemeClr>
            </a:solidFill>
          </a:endParaRPr>
        </a:p>
      </xdr:txBody>
    </xdr:sp>
    <xdr:clientData/>
  </xdr:twoCellAnchor>
  <xdr:twoCellAnchor>
    <xdr:from>
      <xdr:col>17</xdr:col>
      <xdr:colOff>192937</xdr:colOff>
      <xdr:row>28</xdr:row>
      <xdr:rowOff>23547</xdr:rowOff>
    </xdr:from>
    <xdr:to>
      <xdr:col>17</xdr:col>
      <xdr:colOff>544260</xdr:colOff>
      <xdr:row>29</xdr:row>
      <xdr:rowOff>89224</xdr:rowOff>
    </xdr:to>
    <xdr:grpSp>
      <xdr:nvGrpSpPr>
        <xdr:cNvPr id="1082" name="Рисунок 120" descr="Кредитная карта контур">
          <a:extLst>
            <a:ext uri="{FF2B5EF4-FFF2-40B4-BE49-F238E27FC236}">
              <a16:creationId xmlns:a16="http://schemas.microsoft.com/office/drawing/2014/main" id="{00000000-0008-0000-0300-00003A040000}"/>
            </a:ext>
          </a:extLst>
        </xdr:cNvPr>
        <xdr:cNvGrpSpPr/>
      </xdr:nvGrpSpPr>
      <xdr:grpSpPr>
        <a:xfrm>
          <a:off x="6310104" y="5727964"/>
          <a:ext cx="351323" cy="256177"/>
          <a:chOff x="6495125" y="5124465"/>
          <a:chExt cx="351323" cy="244971"/>
        </a:xfrm>
        <a:solidFill>
          <a:schemeClr val="bg1">
            <a:lumMod val="65000"/>
          </a:schemeClr>
        </a:solidFill>
      </xdr:grpSpPr>
      <xdr:sp macro="" textlink="">
        <xdr:nvSpPr>
          <xdr:cNvPr id="1083" name="Freeform: Shape 1082">
            <a:extLst>
              <a:ext uri="{FF2B5EF4-FFF2-40B4-BE49-F238E27FC236}">
                <a16:creationId xmlns:a16="http://schemas.microsoft.com/office/drawing/2014/main" id="{00000000-0008-0000-0300-00003B040000}"/>
              </a:ext>
            </a:extLst>
          </xdr:cNvPr>
          <xdr:cNvSpPr/>
        </xdr:nvSpPr>
        <xdr:spPr>
          <a:xfrm>
            <a:off x="6495125" y="5124465"/>
            <a:ext cx="351323" cy="244971"/>
          </a:xfrm>
          <a:custGeom>
            <a:avLst/>
            <a:gdLst>
              <a:gd name="connsiteX0" fmla="*/ 333307 w 351323"/>
              <a:gd name="connsiteY0" fmla="*/ 0 h 244971"/>
              <a:gd name="connsiteX1" fmla="*/ 18017 w 351323"/>
              <a:gd name="connsiteY1" fmla="*/ 0 h 244971"/>
              <a:gd name="connsiteX2" fmla="*/ 0 w 351323"/>
              <a:gd name="connsiteY2" fmla="*/ 18146 h 244971"/>
              <a:gd name="connsiteX3" fmla="*/ 0 w 351323"/>
              <a:gd name="connsiteY3" fmla="*/ 226825 h 244971"/>
              <a:gd name="connsiteX4" fmla="*/ 18017 w 351323"/>
              <a:gd name="connsiteY4" fmla="*/ 244971 h 244971"/>
              <a:gd name="connsiteX5" fmla="*/ 333307 w 351323"/>
              <a:gd name="connsiteY5" fmla="*/ 244971 h 244971"/>
              <a:gd name="connsiteX6" fmla="*/ 351323 w 351323"/>
              <a:gd name="connsiteY6" fmla="*/ 226825 h 244971"/>
              <a:gd name="connsiteX7" fmla="*/ 351323 w 351323"/>
              <a:gd name="connsiteY7" fmla="*/ 18146 h 244971"/>
              <a:gd name="connsiteX8" fmla="*/ 333307 w 351323"/>
              <a:gd name="connsiteY8" fmla="*/ 0 h 244971"/>
              <a:gd name="connsiteX9" fmla="*/ 18017 w 351323"/>
              <a:gd name="connsiteY9" fmla="*/ 9073 h 244971"/>
              <a:gd name="connsiteX10" fmla="*/ 333307 w 351323"/>
              <a:gd name="connsiteY10" fmla="*/ 9073 h 244971"/>
              <a:gd name="connsiteX11" fmla="*/ 342315 w 351323"/>
              <a:gd name="connsiteY11" fmla="*/ 18146 h 244971"/>
              <a:gd name="connsiteX12" fmla="*/ 342315 w 351323"/>
              <a:gd name="connsiteY12" fmla="*/ 95267 h 244971"/>
              <a:gd name="connsiteX13" fmla="*/ 9008 w 351323"/>
              <a:gd name="connsiteY13" fmla="*/ 95267 h 244971"/>
              <a:gd name="connsiteX14" fmla="*/ 9008 w 351323"/>
              <a:gd name="connsiteY14" fmla="*/ 18146 h 244971"/>
              <a:gd name="connsiteX15" fmla="*/ 18017 w 351323"/>
              <a:gd name="connsiteY15" fmla="*/ 9073 h 244971"/>
              <a:gd name="connsiteX16" fmla="*/ 342315 w 351323"/>
              <a:gd name="connsiteY16" fmla="*/ 104340 h 244971"/>
              <a:gd name="connsiteX17" fmla="*/ 342315 w 351323"/>
              <a:gd name="connsiteY17" fmla="*/ 140632 h 244971"/>
              <a:gd name="connsiteX18" fmla="*/ 9008 w 351323"/>
              <a:gd name="connsiteY18" fmla="*/ 140632 h 244971"/>
              <a:gd name="connsiteX19" fmla="*/ 9008 w 351323"/>
              <a:gd name="connsiteY19" fmla="*/ 104340 h 244971"/>
              <a:gd name="connsiteX20" fmla="*/ 333307 w 351323"/>
              <a:gd name="connsiteY20" fmla="*/ 235898 h 244971"/>
              <a:gd name="connsiteX21" fmla="*/ 18017 w 351323"/>
              <a:gd name="connsiteY21" fmla="*/ 235898 h 244971"/>
              <a:gd name="connsiteX22" fmla="*/ 9008 w 351323"/>
              <a:gd name="connsiteY22" fmla="*/ 226825 h 244971"/>
              <a:gd name="connsiteX23" fmla="*/ 9008 w 351323"/>
              <a:gd name="connsiteY23" fmla="*/ 149705 h 244971"/>
              <a:gd name="connsiteX24" fmla="*/ 342315 w 351323"/>
              <a:gd name="connsiteY24" fmla="*/ 149705 h 244971"/>
              <a:gd name="connsiteX25" fmla="*/ 342315 w 351323"/>
              <a:gd name="connsiteY25" fmla="*/ 226825 h 244971"/>
              <a:gd name="connsiteX26" fmla="*/ 333307 w 351323"/>
              <a:gd name="connsiteY26" fmla="*/ 235898 h 24497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Lst>
            <a:rect l="l" t="t" r="r" b="b"/>
            <a:pathLst>
              <a:path w="351323" h="244971">
                <a:moveTo>
                  <a:pt x="333307" y="0"/>
                </a:moveTo>
                <a:lnTo>
                  <a:pt x="18017" y="0"/>
                </a:lnTo>
                <a:cubicBezTo>
                  <a:pt x="8066" y="0"/>
                  <a:pt x="0" y="8124"/>
                  <a:pt x="0" y="18146"/>
                </a:cubicBezTo>
                <a:lnTo>
                  <a:pt x="0" y="226825"/>
                </a:lnTo>
                <a:cubicBezTo>
                  <a:pt x="0" y="236847"/>
                  <a:pt x="8066" y="244971"/>
                  <a:pt x="18017" y="244971"/>
                </a:cubicBezTo>
                <a:lnTo>
                  <a:pt x="333307" y="244971"/>
                </a:lnTo>
                <a:cubicBezTo>
                  <a:pt x="343257" y="244971"/>
                  <a:pt x="351323" y="236847"/>
                  <a:pt x="351323" y="226825"/>
                </a:cubicBezTo>
                <a:lnTo>
                  <a:pt x="351323" y="18146"/>
                </a:lnTo>
                <a:cubicBezTo>
                  <a:pt x="351323" y="8124"/>
                  <a:pt x="343257" y="0"/>
                  <a:pt x="333307" y="0"/>
                </a:cubicBezTo>
                <a:close/>
                <a:moveTo>
                  <a:pt x="18017" y="9073"/>
                </a:moveTo>
                <a:lnTo>
                  <a:pt x="333307" y="9073"/>
                </a:lnTo>
                <a:cubicBezTo>
                  <a:pt x="338282" y="9073"/>
                  <a:pt x="342315" y="13135"/>
                  <a:pt x="342315" y="18146"/>
                </a:cubicBezTo>
                <a:lnTo>
                  <a:pt x="342315" y="95267"/>
                </a:lnTo>
                <a:lnTo>
                  <a:pt x="9008" y="95267"/>
                </a:lnTo>
                <a:lnTo>
                  <a:pt x="9008" y="18146"/>
                </a:lnTo>
                <a:cubicBezTo>
                  <a:pt x="9008" y="13135"/>
                  <a:pt x="13041" y="9073"/>
                  <a:pt x="18017" y="9073"/>
                </a:cubicBezTo>
                <a:close/>
                <a:moveTo>
                  <a:pt x="342315" y="104340"/>
                </a:moveTo>
                <a:lnTo>
                  <a:pt x="342315" y="140632"/>
                </a:lnTo>
                <a:lnTo>
                  <a:pt x="9008" y="140632"/>
                </a:lnTo>
                <a:lnTo>
                  <a:pt x="9008" y="104340"/>
                </a:lnTo>
                <a:close/>
                <a:moveTo>
                  <a:pt x="333307" y="235898"/>
                </a:moveTo>
                <a:lnTo>
                  <a:pt x="18017" y="235898"/>
                </a:lnTo>
                <a:cubicBezTo>
                  <a:pt x="13041" y="235898"/>
                  <a:pt x="9008" y="231836"/>
                  <a:pt x="9008" y="226825"/>
                </a:cubicBezTo>
                <a:lnTo>
                  <a:pt x="9008" y="149705"/>
                </a:lnTo>
                <a:lnTo>
                  <a:pt x="342315" y="149705"/>
                </a:lnTo>
                <a:lnTo>
                  <a:pt x="342315" y="226825"/>
                </a:lnTo>
                <a:cubicBezTo>
                  <a:pt x="342315" y="231836"/>
                  <a:pt x="338282" y="235898"/>
                  <a:pt x="333307" y="235898"/>
                </a:cubicBezTo>
                <a:close/>
              </a:path>
            </a:pathLst>
          </a:custGeom>
          <a:solidFill>
            <a:schemeClr val="bg1">
              <a:lumMod val="65000"/>
            </a:schemeClr>
          </a:solidFill>
          <a:ln w="4465" cap="flat">
            <a:solidFill>
              <a:schemeClr val="bg1">
                <a:lumMod val="65000"/>
              </a:schemeClr>
            </a:solidFill>
            <a:prstDash val="solid"/>
            <a:miter/>
          </a:ln>
        </xdr:spPr>
        <xdr:txBody>
          <a:bodyPr rtlCol="0" anchor="ctr"/>
          <a:lstStyle/>
          <a:p>
            <a:endParaRPr lang="ru-RU"/>
          </a:p>
        </xdr:txBody>
      </xdr:sp>
      <xdr:sp macro="" textlink="">
        <xdr:nvSpPr>
          <xdr:cNvPr id="1084" name="Freeform: Shape 1083">
            <a:extLst>
              <a:ext uri="{FF2B5EF4-FFF2-40B4-BE49-F238E27FC236}">
                <a16:creationId xmlns:a16="http://schemas.microsoft.com/office/drawing/2014/main" id="{00000000-0008-0000-0300-00003C040000}"/>
              </a:ext>
            </a:extLst>
          </xdr:cNvPr>
          <xdr:cNvSpPr/>
        </xdr:nvSpPr>
        <xdr:spPr>
          <a:xfrm>
            <a:off x="6544670" y="5310462"/>
            <a:ext cx="72066" cy="9073"/>
          </a:xfrm>
          <a:custGeom>
            <a:avLst/>
            <a:gdLst>
              <a:gd name="connsiteX0" fmla="*/ 0 w 72066"/>
              <a:gd name="connsiteY0" fmla="*/ 0 h 9073"/>
              <a:gd name="connsiteX1" fmla="*/ 72066 w 72066"/>
              <a:gd name="connsiteY1" fmla="*/ 0 h 9073"/>
              <a:gd name="connsiteX2" fmla="*/ 72066 w 72066"/>
              <a:gd name="connsiteY2" fmla="*/ 9073 h 9073"/>
              <a:gd name="connsiteX3" fmla="*/ 0 w 72066"/>
              <a:gd name="connsiteY3" fmla="*/ 9073 h 9073"/>
            </a:gdLst>
            <a:ahLst/>
            <a:cxnLst>
              <a:cxn ang="0">
                <a:pos x="connsiteX0" y="connsiteY0"/>
              </a:cxn>
              <a:cxn ang="0">
                <a:pos x="connsiteX1" y="connsiteY1"/>
              </a:cxn>
              <a:cxn ang="0">
                <a:pos x="connsiteX2" y="connsiteY2"/>
              </a:cxn>
              <a:cxn ang="0">
                <a:pos x="connsiteX3" y="connsiteY3"/>
              </a:cxn>
            </a:cxnLst>
            <a:rect l="l" t="t" r="r" b="b"/>
            <a:pathLst>
              <a:path w="72066" h="9073">
                <a:moveTo>
                  <a:pt x="0" y="0"/>
                </a:moveTo>
                <a:lnTo>
                  <a:pt x="72066" y="0"/>
                </a:lnTo>
                <a:lnTo>
                  <a:pt x="72066" y="9073"/>
                </a:lnTo>
                <a:lnTo>
                  <a:pt x="0" y="9073"/>
                </a:lnTo>
                <a:close/>
              </a:path>
            </a:pathLst>
          </a:custGeom>
          <a:solidFill>
            <a:schemeClr val="bg1">
              <a:lumMod val="65000"/>
            </a:schemeClr>
          </a:solidFill>
          <a:ln w="4465" cap="flat">
            <a:solidFill>
              <a:schemeClr val="bg1">
                <a:lumMod val="65000"/>
              </a:schemeClr>
            </a:solidFill>
            <a:prstDash val="solid"/>
            <a:miter/>
          </a:ln>
        </xdr:spPr>
        <xdr:txBody>
          <a:bodyPr rtlCol="0" anchor="ctr"/>
          <a:lstStyle/>
          <a:p>
            <a:endParaRPr lang="ru-RU"/>
          </a:p>
        </xdr:txBody>
      </xdr:sp>
      <xdr:sp macro="" textlink="">
        <xdr:nvSpPr>
          <xdr:cNvPr id="1085" name="Freeform: Shape 1084">
            <a:extLst>
              <a:ext uri="{FF2B5EF4-FFF2-40B4-BE49-F238E27FC236}">
                <a16:creationId xmlns:a16="http://schemas.microsoft.com/office/drawing/2014/main" id="{00000000-0008-0000-0300-00003D040000}"/>
              </a:ext>
            </a:extLst>
          </xdr:cNvPr>
          <xdr:cNvSpPr/>
        </xdr:nvSpPr>
        <xdr:spPr>
          <a:xfrm>
            <a:off x="6634753" y="5310462"/>
            <a:ext cx="36033" cy="9073"/>
          </a:xfrm>
          <a:custGeom>
            <a:avLst/>
            <a:gdLst>
              <a:gd name="connsiteX0" fmla="*/ 0 w 36033"/>
              <a:gd name="connsiteY0" fmla="*/ 0 h 9073"/>
              <a:gd name="connsiteX1" fmla="*/ 36033 w 36033"/>
              <a:gd name="connsiteY1" fmla="*/ 0 h 9073"/>
              <a:gd name="connsiteX2" fmla="*/ 36033 w 36033"/>
              <a:gd name="connsiteY2" fmla="*/ 9073 h 9073"/>
              <a:gd name="connsiteX3" fmla="*/ 0 w 36033"/>
              <a:gd name="connsiteY3" fmla="*/ 9073 h 9073"/>
            </a:gdLst>
            <a:ahLst/>
            <a:cxnLst>
              <a:cxn ang="0">
                <a:pos x="connsiteX0" y="connsiteY0"/>
              </a:cxn>
              <a:cxn ang="0">
                <a:pos x="connsiteX1" y="connsiteY1"/>
              </a:cxn>
              <a:cxn ang="0">
                <a:pos x="connsiteX2" y="connsiteY2"/>
              </a:cxn>
              <a:cxn ang="0">
                <a:pos x="connsiteX3" y="connsiteY3"/>
              </a:cxn>
            </a:cxnLst>
            <a:rect l="l" t="t" r="r" b="b"/>
            <a:pathLst>
              <a:path w="36033" h="9073">
                <a:moveTo>
                  <a:pt x="0" y="0"/>
                </a:moveTo>
                <a:lnTo>
                  <a:pt x="36033" y="0"/>
                </a:lnTo>
                <a:lnTo>
                  <a:pt x="36033" y="9073"/>
                </a:lnTo>
                <a:lnTo>
                  <a:pt x="0" y="9073"/>
                </a:lnTo>
                <a:close/>
              </a:path>
            </a:pathLst>
          </a:custGeom>
          <a:solidFill>
            <a:schemeClr val="bg1">
              <a:lumMod val="65000"/>
            </a:schemeClr>
          </a:solidFill>
          <a:ln w="4465" cap="flat">
            <a:solidFill>
              <a:schemeClr val="bg1">
                <a:lumMod val="65000"/>
              </a:schemeClr>
            </a:solidFill>
            <a:prstDash val="solid"/>
            <a:miter/>
          </a:ln>
        </xdr:spPr>
        <xdr:txBody>
          <a:bodyPr rtlCol="0" anchor="ctr"/>
          <a:lstStyle/>
          <a:p>
            <a:endParaRPr lang="ru-RU"/>
          </a:p>
        </xdr:txBody>
      </xdr:sp>
    </xdr:grpSp>
    <xdr:clientData/>
  </xdr:twoCellAnchor>
  <xdr:twoCellAnchor>
    <xdr:from>
      <xdr:col>17</xdr:col>
      <xdr:colOff>98614</xdr:colOff>
      <xdr:row>36</xdr:row>
      <xdr:rowOff>89643</xdr:rowOff>
    </xdr:from>
    <xdr:to>
      <xdr:col>19</xdr:col>
      <xdr:colOff>143438</xdr:colOff>
      <xdr:row>38</xdr:row>
      <xdr:rowOff>44820</xdr:rowOff>
    </xdr:to>
    <xdr:sp macro="" textlink="ProcessingM2!A25">
      <xdr:nvSpPr>
        <xdr:cNvPr id="1086" name="TextBox 1085">
          <a:extLst>
            <a:ext uri="{FF2B5EF4-FFF2-40B4-BE49-F238E27FC236}">
              <a16:creationId xmlns:a16="http://schemas.microsoft.com/office/drawing/2014/main" id="{00000000-0008-0000-0300-00003E040000}"/>
            </a:ext>
          </a:extLst>
        </xdr:cNvPr>
        <xdr:cNvSpPr txBox="1"/>
      </xdr:nvSpPr>
      <xdr:spPr>
        <a:xfrm>
          <a:off x="6400802" y="6624914"/>
          <a:ext cx="1264024" cy="3137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469288E-08CA-431D-BF00-FA288BC232B9}" type="TxLink">
            <a:rPr lang="en-US" sz="1400" b="0" i="0" u="none" strike="noStrike">
              <a:solidFill>
                <a:srgbClr val="000000"/>
              </a:solidFill>
              <a:latin typeface="Calibri"/>
              <a:cs typeface="Calibri"/>
            </a:rPr>
            <a:pPr/>
            <a:t>Cash</a:t>
          </a:fld>
          <a:endParaRPr lang="ru-RU" sz="2400" b="0"/>
        </a:p>
      </xdr:txBody>
    </xdr:sp>
    <xdr:clientData/>
  </xdr:twoCellAnchor>
  <xdr:twoCellAnchor>
    <xdr:from>
      <xdr:col>19</xdr:col>
      <xdr:colOff>564776</xdr:colOff>
      <xdr:row>36</xdr:row>
      <xdr:rowOff>89643</xdr:rowOff>
    </xdr:from>
    <xdr:to>
      <xdr:col>22</xdr:col>
      <xdr:colOff>0</xdr:colOff>
      <xdr:row>38</xdr:row>
      <xdr:rowOff>44820</xdr:rowOff>
    </xdr:to>
    <xdr:sp macro="" textlink="ProcessingM2!A26">
      <xdr:nvSpPr>
        <xdr:cNvPr id="1088" name="TextBox 1087">
          <a:extLst>
            <a:ext uri="{FF2B5EF4-FFF2-40B4-BE49-F238E27FC236}">
              <a16:creationId xmlns:a16="http://schemas.microsoft.com/office/drawing/2014/main" id="{00000000-0008-0000-0300-000040040000}"/>
            </a:ext>
          </a:extLst>
        </xdr:cNvPr>
        <xdr:cNvSpPr txBox="1"/>
      </xdr:nvSpPr>
      <xdr:spPr>
        <a:xfrm>
          <a:off x="8086164" y="6624914"/>
          <a:ext cx="1264024" cy="3137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9D45C50-7D93-4F51-9005-628201126CF5}" type="TxLink">
            <a:rPr lang="en-US" sz="1400" b="0" i="0" u="none" strike="noStrike">
              <a:solidFill>
                <a:srgbClr val="000000"/>
              </a:solidFill>
              <a:latin typeface="Calibri"/>
              <a:ea typeface="+mn-ea"/>
              <a:cs typeface="Calibri"/>
            </a:rPr>
            <a:pPr marL="0" indent="0"/>
            <a:t>Bitcoin</a:t>
          </a:fld>
          <a:endParaRPr lang="ru-RU" sz="1400" b="0" i="0" u="none" strike="noStrike">
            <a:solidFill>
              <a:srgbClr val="000000"/>
            </a:solidFill>
            <a:latin typeface="Calibri"/>
            <a:ea typeface="+mn-ea"/>
            <a:cs typeface="Calibri"/>
          </a:endParaRPr>
        </a:p>
      </xdr:txBody>
    </xdr:sp>
    <xdr:clientData/>
  </xdr:twoCellAnchor>
  <xdr:twoCellAnchor>
    <xdr:from>
      <xdr:col>19</xdr:col>
      <xdr:colOff>564776</xdr:colOff>
      <xdr:row>37</xdr:row>
      <xdr:rowOff>143433</xdr:rowOff>
    </xdr:from>
    <xdr:to>
      <xdr:col>22</xdr:col>
      <xdr:colOff>251012</xdr:colOff>
      <xdr:row>39</xdr:row>
      <xdr:rowOff>98610</xdr:rowOff>
    </xdr:to>
    <xdr:sp macro="" textlink="ProcessingM2!A24">
      <xdr:nvSpPr>
        <xdr:cNvPr id="1089" name="TextBox 1088">
          <a:extLst>
            <a:ext uri="{FF2B5EF4-FFF2-40B4-BE49-F238E27FC236}">
              <a16:creationId xmlns:a16="http://schemas.microsoft.com/office/drawing/2014/main" id="{00000000-0008-0000-0300-000041040000}"/>
            </a:ext>
          </a:extLst>
        </xdr:cNvPr>
        <xdr:cNvSpPr txBox="1"/>
      </xdr:nvSpPr>
      <xdr:spPr>
        <a:xfrm>
          <a:off x="8086164" y="6857998"/>
          <a:ext cx="1515036" cy="31376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0" i="0" u="none" strike="noStrike">
              <a:solidFill>
                <a:schemeClr val="bg1">
                  <a:lumMod val="50000"/>
                </a:schemeClr>
              </a:solidFill>
              <a:latin typeface="Calibri"/>
              <a:ea typeface="+mn-ea"/>
              <a:cs typeface="Calibri"/>
            </a:rPr>
            <a:t>16tcPd9XbUaB....kXQd</a:t>
          </a:r>
          <a:endParaRPr lang="ru-RU" sz="1100" b="0" i="0" u="none" strike="noStrike">
            <a:solidFill>
              <a:schemeClr val="bg1">
                <a:lumMod val="50000"/>
              </a:schemeClr>
            </a:solidFill>
            <a:latin typeface="Calibri"/>
            <a:ea typeface="+mn-ea"/>
            <a:cs typeface="Calibri"/>
          </a:endParaRPr>
        </a:p>
      </xdr:txBody>
    </xdr:sp>
    <xdr:clientData/>
  </xdr:twoCellAnchor>
  <xdr:twoCellAnchor>
    <xdr:from>
      <xdr:col>20</xdr:col>
      <xdr:colOff>283096</xdr:colOff>
      <xdr:row>34</xdr:row>
      <xdr:rowOff>149571</xdr:rowOff>
    </xdr:from>
    <xdr:to>
      <xdr:col>21</xdr:col>
      <xdr:colOff>0</xdr:colOff>
      <xdr:row>36</xdr:row>
      <xdr:rowOff>116327</xdr:rowOff>
    </xdr:to>
    <xdr:grpSp>
      <xdr:nvGrpSpPr>
        <xdr:cNvPr id="1096" name="Group 1095">
          <a:extLst>
            <a:ext uri="{FF2B5EF4-FFF2-40B4-BE49-F238E27FC236}">
              <a16:creationId xmlns:a16="http://schemas.microsoft.com/office/drawing/2014/main" id="{00000000-0008-0000-0300-000048040000}"/>
            </a:ext>
          </a:extLst>
        </xdr:cNvPr>
        <xdr:cNvGrpSpPr/>
      </xdr:nvGrpSpPr>
      <xdr:grpSpPr>
        <a:xfrm>
          <a:off x="8178263" y="6996988"/>
          <a:ext cx="309570" cy="347756"/>
          <a:chOff x="8382000" y="6302189"/>
          <a:chExt cx="367550" cy="367550"/>
        </a:xfrm>
      </xdr:grpSpPr>
      <xdr:sp macro="" textlink="">
        <xdr:nvSpPr>
          <xdr:cNvPr id="1095" name="Oval 1094">
            <a:extLst>
              <a:ext uri="{FF2B5EF4-FFF2-40B4-BE49-F238E27FC236}">
                <a16:creationId xmlns:a16="http://schemas.microsoft.com/office/drawing/2014/main" id="{00000000-0008-0000-0300-000047040000}"/>
              </a:ext>
            </a:extLst>
          </xdr:cNvPr>
          <xdr:cNvSpPr/>
        </xdr:nvSpPr>
        <xdr:spPr>
          <a:xfrm>
            <a:off x="8399927" y="6320116"/>
            <a:ext cx="349623" cy="349623"/>
          </a:xfrm>
          <a:prstGeom prst="ellipse">
            <a:avLst/>
          </a:prstGeom>
          <a:no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093" name="Oval 1092">
            <a:extLst>
              <a:ext uri="{FF2B5EF4-FFF2-40B4-BE49-F238E27FC236}">
                <a16:creationId xmlns:a16="http://schemas.microsoft.com/office/drawing/2014/main" id="{00000000-0008-0000-0300-000045040000}"/>
              </a:ext>
            </a:extLst>
          </xdr:cNvPr>
          <xdr:cNvSpPr/>
        </xdr:nvSpPr>
        <xdr:spPr>
          <a:xfrm>
            <a:off x="8382000" y="6302189"/>
            <a:ext cx="349623" cy="349623"/>
          </a:xfrm>
          <a:prstGeom prst="ellipse">
            <a:avLst/>
          </a:prstGeom>
          <a:solidFill>
            <a:schemeClr val="bg1"/>
          </a:solid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092" name="Graphic 1090" descr="Bitcoin with solid fill">
            <a:extLst>
              <a:ext uri="{FF2B5EF4-FFF2-40B4-BE49-F238E27FC236}">
                <a16:creationId xmlns:a16="http://schemas.microsoft.com/office/drawing/2014/main" id="{00000000-0008-0000-0300-000044040000}"/>
              </a:ext>
            </a:extLst>
          </xdr:cNvPr>
          <xdr:cNvSpPr/>
        </xdr:nvSpPr>
        <xdr:spPr>
          <a:xfrm>
            <a:off x="8504424" y="6378995"/>
            <a:ext cx="122705" cy="196010"/>
          </a:xfrm>
          <a:custGeom>
            <a:avLst/>
            <a:gdLst>
              <a:gd name="connsiteX0" fmla="*/ 381762 w 512798"/>
              <a:gd name="connsiteY0" fmla="*/ 361950 h 819150"/>
              <a:gd name="connsiteX1" fmla="*/ 381029 w 512798"/>
              <a:gd name="connsiteY1" fmla="*/ 132955 h 819150"/>
              <a:gd name="connsiteX2" fmla="*/ 304800 w 512798"/>
              <a:gd name="connsiteY2" fmla="*/ 90392 h 819150"/>
              <a:gd name="connsiteX3" fmla="*/ 304800 w 512798"/>
              <a:gd name="connsiteY3" fmla="*/ 0 h 819150"/>
              <a:gd name="connsiteX4" fmla="*/ 247650 w 512798"/>
              <a:gd name="connsiteY4" fmla="*/ 0 h 819150"/>
              <a:gd name="connsiteX5" fmla="*/ 247650 w 512798"/>
              <a:gd name="connsiteY5" fmla="*/ 85725 h 819150"/>
              <a:gd name="connsiteX6" fmla="*/ 190500 w 512798"/>
              <a:gd name="connsiteY6" fmla="*/ 85725 h 819150"/>
              <a:gd name="connsiteX7" fmla="*/ 190500 w 512798"/>
              <a:gd name="connsiteY7" fmla="*/ 0 h 819150"/>
              <a:gd name="connsiteX8" fmla="*/ 133350 w 512798"/>
              <a:gd name="connsiteY8" fmla="*/ 0 h 819150"/>
              <a:gd name="connsiteX9" fmla="*/ 133350 w 512798"/>
              <a:gd name="connsiteY9" fmla="*/ 85725 h 819150"/>
              <a:gd name="connsiteX10" fmla="*/ 0 w 512798"/>
              <a:gd name="connsiteY10" fmla="*/ 85725 h 819150"/>
              <a:gd name="connsiteX11" fmla="*/ 0 w 512798"/>
              <a:gd name="connsiteY11" fmla="*/ 142875 h 819150"/>
              <a:gd name="connsiteX12" fmla="*/ 57150 w 512798"/>
              <a:gd name="connsiteY12" fmla="*/ 142875 h 819150"/>
              <a:gd name="connsiteX13" fmla="*/ 57150 w 512798"/>
              <a:gd name="connsiteY13" fmla="*/ 676275 h 819150"/>
              <a:gd name="connsiteX14" fmla="*/ 0 w 512798"/>
              <a:gd name="connsiteY14" fmla="*/ 676275 h 819150"/>
              <a:gd name="connsiteX15" fmla="*/ 0 w 512798"/>
              <a:gd name="connsiteY15" fmla="*/ 733425 h 819150"/>
              <a:gd name="connsiteX16" fmla="*/ 133350 w 512798"/>
              <a:gd name="connsiteY16" fmla="*/ 733425 h 819150"/>
              <a:gd name="connsiteX17" fmla="*/ 133350 w 512798"/>
              <a:gd name="connsiteY17" fmla="*/ 819150 h 819150"/>
              <a:gd name="connsiteX18" fmla="*/ 190500 w 512798"/>
              <a:gd name="connsiteY18" fmla="*/ 819150 h 819150"/>
              <a:gd name="connsiteX19" fmla="*/ 190500 w 512798"/>
              <a:gd name="connsiteY19" fmla="*/ 733425 h 819150"/>
              <a:gd name="connsiteX20" fmla="*/ 247650 w 512798"/>
              <a:gd name="connsiteY20" fmla="*/ 733425 h 819150"/>
              <a:gd name="connsiteX21" fmla="*/ 247650 w 512798"/>
              <a:gd name="connsiteY21" fmla="*/ 819150 h 819150"/>
              <a:gd name="connsiteX22" fmla="*/ 304800 w 512798"/>
              <a:gd name="connsiteY22" fmla="*/ 819150 h 819150"/>
              <a:gd name="connsiteX23" fmla="*/ 304800 w 512798"/>
              <a:gd name="connsiteY23" fmla="*/ 733425 h 819150"/>
              <a:gd name="connsiteX24" fmla="*/ 323850 w 512798"/>
              <a:gd name="connsiteY24" fmla="*/ 733425 h 819150"/>
              <a:gd name="connsiteX25" fmla="*/ 512792 w 512798"/>
              <a:gd name="connsiteY25" fmla="*/ 541379 h 819150"/>
              <a:gd name="connsiteX26" fmla="*/ 381762 w 512798"/>
              <a:gd name="connsiteY26" fmla="*/ 361950 h 819150"/>
              <a:gd name="connsiteX27" fmla="*/ 266700 w 512798"/>
              <a:gd name="connsiteY27" fmla="*/ 142875 h 819150"/>
              <a:gd name="connsiteX28" fmla="*/ 371475 w 512798"/>
              <a:gd name="connsiteY28" fmla="*/ 247650 h 819150"/>
              <a:gd name="connsiteX29" fmla="*/ 266700 w 512798"/>
              <a:gd name="connsiteY29" fmla="*/ 352425 h 819150"/>
              <a:gd name="connsiteX30" fmla="*/ 114300 w 512798"/>
              <a:gd name="connsiteY30" fmla="*/ 352425 h 819150"/>
              <a:gd name="connsiteX31" fmla="*/ 114300 w 512798"/>
              <a:gd name="connsiteY31" fmla="*/ 142875 h 819150"/>
              <a:gd name="connsiteX32" fmla="*/ 323850 w 512798"/>
              <a:gd name="connsiteY32" fmla="*/ 676275 h 819150"/>
              <a:gd name="connsiteX33" fmla="*/ 114300 w 512798"/>
              <a:gd name="connsiteY33" fmla="*/ 676275 h 819150"/>
              <a:gd name="connsiteX34" fmla="*/ 114300 w 512798"/>
              <a:gd name="connsiteY34" fmla="*/ 409575 h 819150"/>
              <a:gd name="connsiteX35" fmla="*/ 323850 w 512798"/>
              <a:gd name="connsiteY35" fmla="*/ 409575 h 819150"/>
              <a:gd name="connsiteX36" fmla="*/ 457200 w 512798"/>
              <a:gd name="connsiteY36" fmla="*/ 542925 h 819150"/>
              <a:gd name="connsiteX37" fmla="*/ 323850 w 512798"/>
              <a:gd name="connsiteY37" fmla="*/ 676275 h 8191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Lst>
            <a:rect l="l" t="t" r="r" b="b"/>
            <a:pathLst>
              <a:path w="512798" h="819150">
                <a:moveTo>
                  <a:pt x="381762" y="361950"/>
                </a:moveTo>
                <a:cubicBezTo>
                  <a:pt x="444795" y="298513"/>
                  <a:pt x="444467" y="195987"/>
                  <a:pt x="381029" y="132955"/>
                </a:cubicBezTo>
                <a:cubicBezTo>
                  <a:pt x="359995" y="112055"/>
                  <a:pt x="333627" y="97333"/>
                  <a:pt x="304800" y="90392"/>
                </a:cubicBezTo>
                <a:lnTo>
                  <a:pt x="304800" y="0"/>
                </a:lnTo>
                <a:lnTo>
                  <a:pt x="247650" y="0"/>
                </a:lnTo>
                <a:lnTo>
                  <a:pt x="247650" y="85725"/>
                </a:lnTo>
                <a:lnTo>
                  <a:pt x="190500" y="85725"/>
                </a:lnTo>
                <a:lnTo>
                  <a:pt x="190500" y="0"/>
                </a:lnTo>
                <a:lnTo>
                  <a:pt x="133350" y="0"/>
                </a:lnTo>
                <a:lnTo>
                  <a:pt x="133350" y="85725"/>
                </a:lnTo>
                <a:lnTo>
                  <a:pt x="0" y="85725"/>
                </a:lnTo>
                <a:lnTo>
                  <a:pt x="0" y="142875"/>
                </a:lnTo>
                <a:lnTo>
                  <a:pt x="57150" y="142875"/>
                </a:lnTo>
                <a:lnTo>
                  <a:pt x="57150" y="676275"/>
                </a:lnTo>
                <a:lnTo>
                  <a:pt x="0" y="676275"/>
                </a:lnTo>
                <a:lnTo>
                  <a:pt x="0" y="733425"/>
                </a:lnTo>
                <a:lnTo>
                  <a:pt x="133350" y="733425"/>
                </a:lnTo>
                <a:lnTo>
                  <a:pt x="133350" y="819150"/>
                </a:lnTo>
                <a:lnTo>
                  <a:pt x="190500" y="819150"/>
                </a:lnTo>
                <a:lnTo>
                  <a:pt x="190500" y="733425"/>
                </a:lnTo>
                <a:lnTo>
                  <a:pt x="247650" y="733425"/>
                </a:lnTo>
                <a:lnTo>
                  <a:pt x="247650" y="819150"/>
                </a:lnTo>
                <a:lnTo>
                  <a:pt x="304800" y="819150"/>
                </a:lnTo>
                <a:lnTo>
                  <a:pt x="304800" y="733425"/>
                </a:lnTo>
                <a:lnTo>
                  <a:pt x="323850" y="733425"/>
                </a:lnTo>
                <a:cubicBezTo>
                  <a:pt x="429057" y="732568"/>
                  <a:pt x="513649" y="646586"/>
                  <a:pt x="512792" y="541379"/>
                </a:cubicBezTo>
                <a:cubicBezTo>
                  <a:pt x="512125" y="459655"/>
                  <a:pt x="459405" y="387461"/>
                  <a:pt x="381762" y="361950"/>
                </a:cubicBezTo>
                <a:close/>
                <a:moveTo>
                  <a:pt x="266700" y="142875"/>
                </a:moveTo>
                <a:cubicBezTo>
                  <a:pt x="324565" y="142875"/>
                  <a:pt x="371475" y="189785"/>
                  <a:pt x="371475" y="247650"/>
                </a:cubicBezTo>
                <a:cubicBezTo>
                  <a:pt x="371475" y="305515"/>
                  <a:pt x="324565" y="352425"/>
                  <a:pt x="266700" y="352425"/>
                </a:cubicBezTo>
                <a:lnTo>
                  <a:pt x="114300" y="352425"/>
                </a:lnTo>
                <a:lnTo>
                  <a:pt x="114300" y="142875"/>
                </a:lnTo>
                <a:close/>
                <a:moveTo>
                  <a:pt x="323850" y="676275"/>
                </a:moveTo>
                <a:lnTo>
                  <a:pt x="114300" y="676275"/>
                </a:lnTo>
                <a:lnTo>
                  <a:pt x="114300" y="409575"/>
                </a:lnTo>
                <a:lnTo>
                  <a:pt x="323850" y="409575"/>
                </a:lnTo>
                <a:cubicBezTo>
                  <a:pt x="397497" y="409575"/>
                  <a:pt x="457200" y="469278"/>
                  <a:pt x="457200" y="542925"/>
                </a:cubicBezTo>
                <a:cubicBezTo>
                  <a:pt x="457200" y="616572"/>
                  <a:pt x="397497" y="676275"/>
                  <a:pt x="323850" y="676275"/>
                </a:cubicBezTo>
                <a:close/>
              </a:path>
            </a:pathLst>
          </a:custGeom>
          <a:solidFill>
            <a:srgbClr val="000000"/>
          </a:solidFill>
          <a:ln w="9525" cap="flat">
            <a:solidFill>
              <a:schemeClr val="bg1">
                <a:lumMod val="75000"/>
              </a:schemeClr>
            </a:solidFill>
            <a:prstDash val="solid"/>
            <a:miter/>
          </a:ln>
        </xdr:spPr>
        <xdr:txBody>
          <a:bodyPr rtlCol="0" anchor="ctr"/>
          <a:lstStyle/>
          <a:p>
            <a:endParaRPr lang="ru-RU"/>
          </a:p>
        </xdr:txBody>
      </xdr:sp>
    </xdr:grpSp>
    <xdr:clientData/>
  </xdr:twoCellAnchor>
  <xdr:twoCellAnchor>
    <xdr:from>
      <xdr:col>14</xdr:col>
      <xdr:colOff>104274</xdr:colOff>
      <xdr:row>0</xdr:row>
      <xdr:rowOff>96252</xdr:rowOff>
    </xdr:from>
    <xdr:to>
      <xdr:col>25</xdr:col>
      <xdr:colOff>288759</xdr:colOff>
      <xdr:row>1</xdr:row>
      <xdr:rowOff>152399</xdr:rowOff>
    </xdr:to>
    <xdr:sp macro="" textlink="">
      <xdr:nvSpPr>
        <xdr:cNvPr id="1097" name="TextBox 1096">
          <a:extLst>
            <a:ext uri="{FF2B5EF4-FFF2-40B4-BE49-F238E27FC236}">
              <a16:creationId xmlns:a16="http://schemas.microsoft.com/office/drawing/2014/main" id="{00000000-0008-0000-0300-000049040000}"/>
            </a:ext>
          </a:extLst>
        </xdr:cNvPr>
        <xdr:cNvSpPr txBox="1"/>
      </xdr:nvSpPr>
      <xdr:spPr>
        <a:xfrm>
          <a:off x="4581024" y="96252"/>
          <a:ext cx="6890085" cy="6085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0" i="0">
              <a:solidFill>
                <a:srgbClr val="C00000"/>
              </a:solidFill>
            </a:rPr>
            <a:t>Sales Calendar Dashboard Excel</a:t>
          </a:r>
          <a:endParaRPr lang="ru-RU" sz="4000" b="0" i="0">
            <a:solidFill>
              <a:srgbClr val="C00000"/>
            </a:solidFill>
          </a:endParaRPr>
        </a:p>
      </xdr:txBody>
    </xdr:sp>
    <xdr:clientData/>
  </xdr:twoCellAnchor>
  <xdr:twoCellAnchor>
    <xdr:from>
      <xdr:col>17</xdr:col>
      <xdr:colOff>272714</xdr:colOff>
      <xdr:row>13</xdr:row>
      <xdr:rowOff>104276</xdr:rowOff>
    </xdr:from>
    <xdr:to>
      <xdr:col>19</xdr:col>
      <xdr:colOff>593557</xdr:colOff>
      <xdr:row>15</xdr:row>
      <xdr:rowOff>16042</xdr:rowOff>
    </xdr:to>
    <xdr:sp macro="" textlink="ProcessingM2!K35">
      <xdr:nvSpPr>
        <xdr:cNvPr id="1031" name="TextBox 1030">
          <a:extLst>
            <a:ext uri="{FF2B5EF4-FFF2-40B4-BE49-F238E27FC236}">
              <a16:creationId xmlns:a16="http://schemas.microsoft.com/office/drawing/2014/main" id="{00000000-0008-0000-0300-000007040000}"/>
            </a:ext>
          </a:extLst>
        </xdr:cNvPr>
        <xdr:cNvSpPr txBox="1"/>
      </xdr:nvSpPr>
      <xdr:spPr>
        <a:xfrm rot="5400000">
          <a:off x="7222957" y="2290011"/>
          <a:ext cx="280735" cy="1540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0548372-E7F9-4EEA-A859-7093716655CF}" type="TxLink">
            <a:rPr lang="en-US" sz="19000" b="0" i="0" u="none" strike="noStrike">
              <a:solidFill>
                <a:schemeClr val="bg1"/>
              </a:solidFill>
              <a:latin typeface="Calibri"/>
              <a:cs typeface="Calibri"/>
            </a:rPr>
            <a:pPr algn="ctr"/>
            <a:t> </a:t>
          </a:fld>
          <a:endParaRPr lang="ru-RU" sz="19000">
            <a:solidFill>
              <a:schemeClr val="bg1"/>
            </a:solidFill>
          </a:endParaRPr>
        </a:p>
      </xdr:txBody>
    </xdr:sp>
    <xdr:clientData/>
  </xdr:twoCellAnchor>
  <xdr:twoCellAnchor>
    <xdr:from>
      <xdr:col>19</xdr:col>
      <xdr:colOff>304798</xdr:colOff>
      <xdr:row>13</xdr:row>
      <xdr:rowOff>104276</xdr:rowOff>
    </xdr:from>
    <xdr:to>
      <xdr:col>22</xdr:col>
      <xdr:colOff>16041</xdr:colOff>
      <xdr:row>15</xdr:row>
      <xdr:rowOff>16042</xdr:rowOff>
    </xdr:to>
    <xdr:sp macro="" textlink="ProcessingM2!K35">
      <xdr:nvSpPr>
        <xdr:cNvPr id="1032" name="TextBox 1031">
          <a:extLst>
            <a:ext uri="{FF2B5EF4-FFF2-40B4-BE49-F238E27FC236}">
              <a16:creationId xmlns:a16="http://schemas.microsoft.com/office/drawing/2014/main" id="{00000000-0008-0000-0300-000008040000}"/>
            </a:ext>
          </a:extLst>
        </xdr:cNvPr>
        <xdr:cNvSpPr txBox="1"/>
      </xdr:nvSpPr>
      <xdr:spPr>
        <a:xfrm rot="5400000">
          <a:off x="8474241" y="2290011"/>
          <a:ext cx="280735" cy="1540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7EC8CB-2D35-4163-BEE1-9813E9E52F2F}" type="TxLink">
            <a:rPr lang="en-US" sz="19000" b="0" i="0" u="none" strike="noStrike">
              <a:solidFill>
                <a:schemeClr val="bg1"/>
              </a:solidFill>
              <a:latin typeface="Calibri"/>
              <a:ea typeface="+mn-ea"/>
              <a:cs typeface="Calibri"/>
            </a:rPr>
            <a:pPr marL="0" indent="0" algn="ctr"/>
            <a:t> </a:t>
          </a:fld>
          <a:endParaRPr lang="ru-RU" sz="19000" b="0" i="0" u="none" strike="noStrike">
            <a:solidFill>
              <a:schemeClr val="bg1"/>
            </a:solidFill>
            <a:latin typeface="Calibri"/>
            <a:ea typeface="+mn-ea"/>
            <a:cs typeface="Calibri"/>
          </a:endParaRPr>
        </a:p>
      </xdr:txBody>
    </xdr:sp>
    <xdr:clientData/>
  </xdr:twoCellAnchor>
  <xdr:twoCellAnchor>
    <xdr:from>
      <xdr:col>28</xdr:col>
      <xdr:colOff>284046</xdr:colOff>
      <xdr:row>21</xdr:row>
      <xdr:rowOff>54729</xdr:rowOff>
    </xdr:from>
    <xdr:to>
      <xdr:col>30</xdr:col>
      <xdr:colOff>476046</xdr:colOff>
      <xdr:row>22</xdr:row>
      <xdr:rowOff>136990</xdr:rowOff>
    </xdr:to>
    <xdr:sp macro="" textlink="ProcessingM2!E42">
      <xdr:nvSpPr>
        <xdr:cNvPr id="1041" name="TextBox 1040">
          <a:extLst>
            <a:ext uri="{FF2B5EF4-FFF2-40B4-BE49-F238E27FC236}">
              <a16:creationId xmlns:a16="http://schemas.microsoft.com/office/drawing/2014/main" id="{00000000-0008-0000-0300-000011040000}"/>
            </a:ext>
          </a:extLst>
        </xdr:cNvPr>
        <xdr:cNvSpPr txBox="1"/>
      </xdr:nvSpPr>
      <xdr:spPr>
        <a:xfrm>
          <a:off x="13310235" y="4345992"/>
          <a:ext cx="1411200" cy="2667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81B82B2-F3BA-4F81-8FEB-D2FA4F068FF2}" type="TxLink">
            <a:rPr lang="en-US" sz="1100" b="0" i="0" u="none" strike="noStrike">
              <a:solidFill>
                <a:srgbClr val="000000"/>
              </a:solidFill>
              <a:latin typeface="Calibri"/>
              <a:ea typeface="+mn-ea"/>
              <a:cs typeface="Calibri"/>
            </a:rPr>
            <a:pPr marL="0" indent="0" algn="ctr"/>
            <a:t>SEATTLE</a:t>
          </a:fld>
          <a:endParaRPr lang="ru-RU" sz="1100" b="0" i="0" u="none" strike="noStrike">
            <a:solidFill>
              <a:srgbClr val="000000"/>
            </a:solidFill>
            <a:latin typeface="Calibri"/>
            <a:ea typeface="+mn-ea"/>
            <a:cs typeface="Calibri"/>
          </a:endParaRPr>
        </a:p>
      </xdr:txBody>
    </xdr:sp>
    <xdr:clientData/>
  </xdr:twoCellAnchor>
  <xdr:twoCellAnchor>
    <xdr:from>
      <xdr:col>28</xdr:col>
      <xdr:colOff>409209</xdr:colOff>
      <xdr:row>22</xdr:row>
      <xdr:rowOff>61396</xdr:rowOff>
    </xdr:from>
    <xdr:to>
      <xdr:col>30</xdr:col>
      <xdr:colOff>249472</xdr:colOff>
      <xdr:row>24</xdr:row>
      <xdr:rowOff>82969</xdr:rowOff>
    </xdr:to>
    <xdr:sp macro="" textlink="ProcessingM2!G42">
      <xdr:nvSpPr>
        <xdr:cNvPr id="1042" name="TextBox 1041">
          <a:extLst>
            <a:ext uri="{FF2B5EF4-FFF2-40B4-BE49-F238E27FC236}">
              <a16:creationId xmlns:a16="http://schemas.microsoft.com/office/drawing/2014/main" id="{00000000-0008-0000-0300-000012040000}"/>
            </a:ext>
          </a:extLst>
        </xdr:cNvPr>
        <xdr:cNvSpPr txBox="1"/>
      </xdr:nvSpPr>
      <xdr:spPr>
        <a:xfrm>
          <a:off x="13435398" y="4537143"/>
          <a:ext cx="1059463" cy="390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A873F56-0149-4D47-8D52-19EA4F7B79D6}" type="TxLink">
            <a:rPr lang="en-US" sz="1800" b="0" i="0" u="none" strike="noStrike">
              <a:solidFill>
                <a:srgbClr val="BF881B"/>
              </a:solidFill>
              <a:latin typeface="Calibri"/>
              <a:cs typeface="Calibri"/>
            </a:rPr>
            <a:pPr algn="ctr"/>
            <a:t> $439 </a:t>
          </a:fld>
          <a:endParaRPr lang="ru-RU" sz="1800" b="0">
            <a:solidFill>
              <a:srgbClr val="BF881B"/>
            </a:solidFill>
          </a:endParaRPr>
        </a:p>
      </xdr:txBody>
    </xdr:sp>
    <xdr:clientData/>
  </xdr:twoCellAnchor>
  <xdr:twoCellAnchor>
    <xdr:from>
      <xdr:col>23</xdr:col>
      <xdr:colOff>121260</xdr:colOff>
      <xdr:row>20</xdr:row>
      <xdr:rowOff>22645</xdr:rowOff>
    </xdr:from>
    <xdr:to>
      <xdr:col>25</xdr:col>
      <xdr:colOff>67469</xdr:colOff>
      <xdr:row>21</xdr:row>
      <xdr:rowOff>104906</xdr:rowOff>
    </xdr:to>
    <xdr:sp macro="" textlink="ProcessingM2!D39">
      <xdr:nvSpPr>
        <xdr:cNvPr id="1045" name="TextBox 1044">
          <a:extLst>
            <a:ext uri="{FF2B5EF4-FFF2-40B4-BE49-F238E27FC236}">
              <a16:creationId xmlns:a16="http://schemas.microsoft.com/office/drawing/2014/main" id="{00000000-0008-0000-0300-000015040000}"/>
            </a:ext>
          </a:extLst>
        </xdr:cNvPr>
        <xdr:cNvSpPr txBox="1"/>
      </xdr:nvSpPr>
      <xdr:spPr>
        <a:xfrm>
          <a:off x="10099449" y="4129424"/>
          <a:ext cx="1165409" cy="2667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F2755E3-7593-42CE-B666-B801CEAA0DA2}" type="TxLink">
            <a:rPr lang="en-US" sz="1100" b="1" i="0" u="none" strike="noStrike">
              <a:solidFill>
                <a:srgbClr val="000000"/>
              </a:solidFill>
              <a:latin typeface="Calibri"/>
              <a:cs typeface="Calibri"/>
            </a:rPr>
            <a:pPr algn="ctr"/>
            <a:t>Credit Card</a:t>
          </a:fld>
          <a:endParaRPr lang="ru-RU" sz="1800" b="0"/>
        </a:p>
      </xdr:txBody>
    </xdr:sp>
    <xdr:clientData/>
  </xdr:twoCellAnchor>
  <xdr:twoCellAnchor>
    <xdr:from>
      <xdr:col>25</xdr:col>
      <xdr:colOff>4406</xdr:colOff>
      <xdr:row>20</xdr:row>
      <xdr:rowOff>22645</xdr:rowOff>
    </xdr:from>
    <xdr:to>
      <xdr:col>26</xdr:col>
      <xdr:colOff>560215</xdr:colOff>
      <xdr:row>21</xdr:row>
      <xdr:rowOff>104906</xdr:rowOff>
    </xdr:to>
    <xdr:sp macro="" textlink="ProcessingM2!D40">
      <xdr:nvSpPr>
        <xdr:cNvPr id="1050" name="TextBox 1049">
          <a:extLst>
            <a:ext uri="{FF2B5EF4-FFF2-40B4-BE49-F238E27FC236}">
              <a16:creationId xmlns:a16="http://schemas.microsoft.com/office/drawing/2014/main" id="{00000000-0008-0000-0300-00001A040000}"/>
            </a:ext>
          </a:extLst>
        </xdr:cNvPr>
        <xdr:cNvSpPr txBox="1"/>
      </xdr:nvSpPr>
      <xdr:spPr>
        <a:xfrm>
          <a:off x="11201795" y="4129424"/>
          <a:ext cx="1165409" cy="2667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78AAA16-A0C8-4DDF-9FE2-D7B3A1EEA3C9}" type="TxLink">
            <a:rPr lang="en-US" sz="1100" b="1" i="0" u="none" strike="noStrike">
              <a:solidFill>
                <a:srgbClr val="000000"/>
              </a:solidFill>
              <a:latin typeface="Calibri"/>
              <a:cs typeface="Calibri"/>
            </a:rPr>
            <a:pPr algn="ctr"/>
            <a:t>Bank Account</a:t>
          </a:fld>
          <a:endParaRPr lang="ru-RU" sz="1800" b="0"/>
        </a:p>
      </xdr:txBody>
    </xdr:sp>
    <xdr:clientData/>
  </xdr:twoCellAnchor>
  <xdr:twoCellAnchor>
    <xdr:from>
      <xdr:col>26</xdr:col>
      <xdr:colOff>497152</xdr:colOff>
      <xdr:row>20</xdr:row>
      <xdr:rowOff>22645</xdr:rowOff>
    </xdr:from>
    <xdr:to>
      <xdr:col>28</xdr:col>
      <xdr:colOff>443361</xdr:colOff>
      <xdr:row>21</xdr:row>
      <xdr:rowOff>104906</xdr:rowOff>
    </xdr:to>
    <xdr:sp macro="" textlink="ProcessingM2!D41">
      <xdr:nvSpPr>
        <xdr:cNvPr id="1054" name="TextBox 1053">
          <a:extLst>
            <a:ext uri="{FF2B5EF4-FFF2-40B4-BE49-F238E27FC236}">
              <a16:creationId xmlns:a16="http://schemas.microsoft.com/office/drawing/2014/main" id="{00000000-0008-0000-0300-00001E040000}"/>
            </a:ext>
          </a:extLst>
        </xdr:cNvPr>
        <xdr:cNvSpPr txBox="1"/>
      </xdr:nvSpPr>
      <xdr:spPr>
        <a:xfrm>
          <a:off x="12304141" y="4129424"/>
          <a:ext cx="1165409" cy="2667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116A90A-F2A8-4745-9613-410D65233FC3}" type="TxLink">
            <a:rPr lang="en-US" sz="1100" b="1" i="0" u="none" strike="noStrike">
              <a:solidFill>
                <a:srgbClr val="000000"/>
              </a:solidFill>
              <a:latin typeface="Calibri"/>
              <a:cs typeface="Calibri"/>
            </a:rPr>
            <a:pPr algn="ctr"/>
            <a:t>Cash</a:t>
          </a:fld>
          <a:endParaRPr lang="ru-RU" sz="1800" b="0"/>
        </a:p>
      </xdr:txBody>
    </xdr:sp>
    <xdr:clientData/>
  </xdr:twoCellAnchor>
  <xdr:twoCellAnchor>
    <xdr:from>
      <xdr:col>28</xdr:col>
      <xdr:colOff>380299</xdr:colOff>
      <xdr:row>20</xdr:row>
      <xdr:rowOff>22645</xdr:rowOff>
    </xdr:from>
    <xdr:to>
      <xdr:col>30</xdr:col>
      <xdr:colOff>326508</xdr:colOff>
      <xdr:row>21</xdr:row>
      <xdr:rowOff>104906</xdr:rowOff>
    </xdr:to>
    <xdr:sp macro="" textlink="ProcessingM2!D42">
      <xdr:nvSpPr>
        <xdr:cNvPr id="1063" name="TextBox 1062">
          <a:extLst>
            <a:ext uri="{FF2B5EF4-FFF2-40B4-BE49-F238E27FC236}">
              <a16:creationId xmlns:a16="http://schemas.microsoft.com/office/drawing/2014/main" id="{00000000-0008-0000-0300-000027040000}"/>
            </a:ext>
          </a:extLst>
        </xdr:cNvPr>
        <xdr:cNvSpPr txBox="1"/>
      </xdr:nvSpPr>
      <xdr:spPr>
        <a:xfrm>
          <a:off x="13406488" y="4129424"/>
          <a:ext cx="1165409" cy="2667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9E307EC-2533-42DB-B1D4-9903D7BB03FB}" type="TxLink">
            <a:rPr lang="en-US" sz="1100" b="1" i="0" u="none" strike="noStrike">
              <a:solidFill>
                <a:srgbClr val="000000"/>
              </a:solidFill>
              <a:latin typeface="Calibri"/>
              <a:ea typeface="+mn-ea"/>
              <a:cs typeface="Calibri"/>
            </a:rPr>
            <a:pPr marL="0" indent="0" algn="ctr"/>
            <a:t>Bitcoin</a:t>
          </a:fld>
          <a:endParaRPr lang="ru-RU" sz="1200" b="0" i="0" u="none" strike="noStrike">
            <a:solidFill>
              <a:srgbClr val="000000"/>
            </a:solidFill>
            <a:latin typeface="Calibri"/>
            <a:ea typeface="+mn-ea"/>
            <a:cs typeface="Calibri"/>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1</xdr:colOff>
      <xdr:row>3</xdr:row>
      <xdr:rowOff>240633</xdr:rowOff>
    </xdr:from>
    <xdr:to>
      <xdr:col>11</xdr:col>
      <xdr:colOff>717</xdr:colOff>
      <xdr:row>5</xdr:row>
      <xdr:rowOff>22460</xdr:rowOff>
    </xdr:to>
    <xdr:sp macro="" textlink="">
      <xdr:nvSpPr>
        <xdr:cNvPr id="2" name="Freeform: Shape 1">
          <a:extLst>
            <a:ext uri="{FF2B5EF4-FFF2-40B4-BE49-F238E27FC236}">
              <a16:creationId xmlns:a16="http://schemas.microsoft.com/office/drawing/2014/main" id="{00000000-0008-0000-0400-000002000000}"/>
            </a:ext>
          </a:extLst>
        </xdr:cNvPr>
        <xdr:cNvSpPr/>
      </xdr:nvSpPr>
      <xdr:spPr>
        <a:xfrm>
          <a:off x="609601" y="728313"/>
          <a:ext cx="6096716" cy="208547"/>
        </a:xfrm>
        <a:custGeom>
          <a:avLst/>
          <a:gdLst>
            <a:gd name="connsiteX0" fmla="*/ 116837 w 2966720"/>
            <a:gd name="connsiteY0" fmla="*/ 0 h 325120"/>
            <a:gd name="connsiteX1" fmla="*/ 2849883 w 2966720"/>
            <a:gd name="connsiteY1" fmla="*/ 0 h 325120"/>
            <a:gd name="connsiteX2" fmla="*/ 2966720 w 2966720"/>
            <a:gd name="connsiteY2" fmla="*/ 116837 h 325120"/>
            <a:gd name="connsiteX3" fmla="*/ 2966720 w 2966720"/>
            <a:gd name="connsiteY3" fmla="*/ 325120 h 325120"/>
            <a:gd name="connsiteX4" fmla="*/ 0 w 2966720"/>
            <a:gd name="connsiteY4" fmla="*/ 325120 h 325120"/>
            <a:gd name="connsiteX5" fmla="*/ 0 w 2966720"/>
            <a:gd name="connsiteY5" fmla="*/ 116837 h 325120"/>
            <a:gd name="connsiteX6" fmla="*/ 116837 w 2966720"/>
            <a:gd name="connsiteY6" fmla="*/ 0 h 3251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966720" h="325120">
              <a:moveTo>
                <a:pt x="116837" y="0"/>
              </a:moveTo>
              <a:lnTo>
                <a:pt x="2849883" y="0"/>
              </a:lnTo>
              <a:cubicBezTo>
                <a:pt x="2914410" y="0"/>
                <a:pt x="2966720" y="52310"/>
                <a:pt x="2966720" y="116837"/>
              </a:cubicBezTo>
              <a:lnTo>
                <a:pt x="2966720" y="325120"/>
              </a:lnTo>
              <a:lnTo>
                <a:pt x="0" y="325120"/>
              </a:lnTo>
              <a:lnTo>
                <a:pt x="0" y="116837"/>
              </a:lnTo>
              <a:cubicBezTo>
                <a:pt x="0" y="52310"/>
                <a:pt x="52310" y="0"/>
                <a:pt x="116837" y="0"/>
              </a:cubicBezTo>
              <a:close/>
            </a:path>
          </a:pathLst>
        </a:custGeom>
        <a:solidFill>
          <a:srgbClr val="DD222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xdr:col>
      <xdr:colOff>1</xdr:colOff>
      <xdr:row>12</xdr:row>
      <xdr:rowOff>46464</xdr:rowOff>
    </xdr:from>
    <xdr:to>
      <xdr:col>11</xdr:col>
      <xdr:colOff>717</xdr:colOff>
      <xdr:row>14</xdr:row>
      <xdr:rowOff>2026</xdr:rowOff>
    </xdr:to>
    <xdr:sp macro="" textlink="">
      <xdr:nvSpPr>
        <xdr:cNvPr id="3" name="Freeform: Shape 2">
          <a:extLst>
            <a:ext uri="{FF2B5EF4-FFF2-40B4-BE49-F238E27FC236}">
              <a16:creationId xmlns:a16="http://schemas.microsoft.com/office/drawing/2014/main" id="{00000000-0008-0000-0400-000003000000}"/>
            </a:ext>
          </a:extLst>
        </xdr:cNvPr>
        <xdr:cNvSpPr/>
      </xdr:nvSpPr>
      <xdr:spPr>
        <a:xfrm rot="10800000">
          <a:off x="609601" y="2241024"/>
          <a:ext cx="6096716" cy="321322"/>
        </a:xfrm>
        <a:custGeom>
          <a:avLst/>
          <a:gdLst>
            <a:gd name="connsiteX0" fmla="*/ 116837 w 2966720"/>
            <a:gd name="connsiteY0" fmla="*/ 0 h 325120"/>
            <a:gd name="connsiteX1" fmla="*/ 2849883 w 2966720"/>
            <a:gd name="connsiteY1" fmla="*/ 0 h 325120"/>
            <a:gd name="connsiteX2" fmla="*/ 2966720 w 2966720"/>
            <a:gd name="connsiteY2" fmla="*/ 116837 h 325120"/>
            <a:gd name="connsiteX3" fmla="*/ 2966720 w 2966720"/>
            <a:gd name="connsiteY3" fmla="*/ 325120 h 325120"/>
            <a:gd name="connsiteX4" fmla="*/ 0 w 2966720"/>
            <a:gd name="connsiteY4" fmla="*/ 325120 h 325120"/>
            <a:gd name="connsiteX5" fmla="*/ 0 w 2966720"/>
            <a:gd name="connsiteY5" fmla="*/ 116837 h 325120"/>
            <a:gd name="connsiteX6" fmla="*/ 116837 w 2966720"/>
            <a:gd name="connsiteY6" fmla="*/ 0 h 3251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966720" h="325120">
              <a:moveTo>
                <a:pt x="116837" y="0"/>
              </a:moveTo>
              <a:lnTo>
                <a:pt x="2849883" y="0"/>
              </a:lnTo>
              <a:cubicBezTo>
                <a:pt x="2914410" y="0"/>
                <a:pt x="2966720" y="52310"/>
                <a:pt x="2966720" y="116837"/>
              </a:cubicBezTo>
              <a:lnTo>
                <a:pt x="2966720" y="325120"/>
              </a:lnTo>
              <a:lnTo>
                <a:pt x="0" y="325120"/>
              </a:lnTo>
              <a:lnTo>
                <a:pt x="0" y="116837"/>
              </a:lnTo>
              <a:cubicBezTo>
                <a:pt x="0" y="52310"/>
                <a:pt x="52310" y="0"/>
                <a:pt x="116837" y="0"/>
              </a:cubicBezTo>
              <a:close/>
            </a:path>
          </a:pathLst>
        </a:custGeom>
        <a:solidFill>
          <a:srgbClr val="DD222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xdr:col>
      <xdr:colOff>1</xdr:colOff>
      <xdr:row>9</xdr:row>
      <xdr:rowOff>16044</xdr:rowOff>
    </xdr:from>
    <xdr:to>
      <xdr:col>11</xdr:col>
      <xdr:colOff>717</xdr:colOff>
      <xdr:row>10</xdr:row>
      <xdr:rowOff>46524</xdr:rowOff>
    </xdr:to>
    <xdr:sp macro="" textlink="">
      <xdr:nvSpPr>
        <xdr:cNvPr id="4" name="Freeform: Shape 3">
          <a:extLst>
            <a:ext uri="{FF2B5EF4-FFF2-40B4-BE49-F238E27FC236}">
              <a16:creationId xmlns:a16="http://schemas.microsoft.com/office/drawing/2014/main" id="{00000000-0008-0000-0400-000004000000}"/>
            </a:ext>
          </a:extLst>
        </xdr:cNvPr>
        <xdr:cNvSpPr/>
      </xdr:nvSpPr>
      <xdr:spPr>
        <a:xfrm>
          <a:off x="609601" y="1661964"/>
          <a:ext cx="6096716" cy="213360"/>
        </a:xfrm>
        <a:custGeom>
          <a:avLst/>
          <a:gdLst>
            <a:gd name="connsiteX0" fmla="*/ 116837 w 2966720"/>
            <a:gd name="connsiteY0" fmla="*/ 0 h 325120"/>
            <a:gd name="connsiteX1" fmla="*/ 2849883 w 2966720"/>
            <a:gd name="connsiteY1" fmla="*/ 0 h 325120"/>
            <a:gd name="connsiteX2" fmla="*/ 2966720 w 2966720"/>
            <a:gd name="connsiteY2" fmla="*/ 116837 h 325120"/>
            <a:gd name="connsiteX3" fmla="*/ 2966720 w 2966720"/>
            <a:gd name="connsiteY3" fmla="*/ 325120 h 325120"/>
            <a:gd name="connsiteX4" fmla="*/ 0 w 2966720"/>
            <a:gd name="connsiteY4" fmla="*/ 325120 h 325120"/>
            <a:gd name="connsiteX5" fmla="*/ 0 w 2966720"/>
            <a:gd name="connsiteY5" fmla="*/ 116837 h 325120"/>
            <a:gd name="connsiteX6" fmla="*/ 116837 w 2966720"/>
            <a:gd name="connsiteY6" fmla="*/ 0 h 3251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966720" h="325120">
              <a:moveTo>
                <a:pt x="116837" y="0"/>
              </a:moveTo>
              <a:lnTo>
                <a:pt x="2849883" y="0"/>
              </a:lnTo>
              <a:cubicBezTo>
                <a:pt x="2914410" y="0"/>
                <a:pt x="2966720" y="52310"/>
                <a:pt x="2966720" y="116837"/>
              </a:cubicBezTo>
              <a:lnTo>
                <a:pt x="2966720" y="325120"/>
              </a:lnTo>
              <a:lnTo>
                <a:pt x="0" y="325120"/>
              </a:lnTo>
              <a:lnTo>
                <a:pt x="0" y="116837"/>
              </a:lnTo>
              <a:cubicBezTo>
                <a:pt x="0" y="52310"/>
                <a:pt x="52310" y="0"/>
                <a:pt x="116837" y="0"/>
              </a:cubicBezTo>
              <a:close/>
            </a:path>
          </a:pathLst>
        </a:custGeom>
        <a:solidFill>
          <a:srgbClr val="DD222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xdr:col>
      <xdr:colOff>182880</xdr:colOff>
      <xdr:row>9</xdr:row>
      <xdr:rowOff>166551</xdr:rowOff>
    </xdr:from>
    <xdr:to>
      <xdr:col>10</xdr:col>
      <xdr:colOff>0</xdr:colOff>
      <xdr:row>11</xdr:row>
      <xdr:rowOff>71845</xdr:rowOff>
    </xdr:to>
    <xdr:sp macro="" textlink="Passwords!A4">
      <xdr:nvSpPr>
        <xdr:cNvPr id="5" name="Rectangle: Rounded Corners 4">
          <a:hlinkClick xmlns:r="http://schemas.openxmlformats.org/officeDocument/2006/relationships" r:id="rId1"/>
          <a:extLst>
            <a:ext uri="{FF2B5EF4-FFF2-40B4-BE49-F238E27FC236}">
              <a16:creationId xmlns:a16="http://schemas.microsoft.com/office/drawing/2014/main" id="{00000000-0008-0000-0400-000005000000}"/>
            </a:ext>
          </a:extLst>
        </xdr:cNvPr>
        <xdr:cNvSpPr/>
      </xdr:nvSpPr>
      <xdr:spPr>
        <a:xfrm>
          <a:off x="792480" y="1812471"/>
          <a:ext cx="5303520" cy="271054"/>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34973FCD-0C43-4D9B-BF09-AF3D36FD56D8}" type="TxLink">
            <a:rPr lang="en-US" sz="1100" b="1" i="0" u="none" strike="noStrike">
              <a:solidFill>
                <a:srgbClr val="FF0000"/>
              </a:solidFill>
              <a:latin typeface="Calibri"/>
              <a:cs typeface="Calibri"/>
            </a:rPr>
            <a:pPr algn="ctr"/>
            <a:t>LOGIN</a:t>
          </a:fld>
          <a:endParaRPr lang="ru-RU" sz="1100" b="1">
            <a:solidFill>
              <a:srgbClr val="FF0000"/>
            </a:solidFill>
          </a:endParaRPr>
        </a:p>
      </xdr:txBody>
    </xdr:sp>
    <xdr:clientData/>
  </xdr:twoCellAnchor>
  <xdr:twoCellAnchor>
    <xdr:from>
      <xdr:col>11</xdr:col>
      <xdr:colOff>239737</xdr:colOff>
      <xdr:row>4</xdr:row>
      <xdr:rowOff>5862</xdr:rowOff>
    </xdr:from>
    <xdr:to>
      <xdr:col>16</xdr:col>
      <xdr:colOff>194017</xdr:colOff>
      <xdr:row>17</xdr:row>
      <xdr:rowOff>135402</xdr:rowOff>
    </xdr:to>
    <xdr:sp macro="" textlink="">
      <xdr:nvSpPr>
        <xdr:cNvPr id="6" name="Rectangle: Rounded Corners 5">
          <a:extLst>
            <a:ext uri="{FF2B5EF4-FFF2-40B4-BE49-F238E27FC236}">
              <a16:creationId xmlns:a16="http://schemas.microsoft.com/office/drawing/2014/main" id="{00000000-0008-0000-0400-000006000000}"/>
            </a:ext>
          </a:extLst>
        </xdr:cNvPr>
        <xdr:cNvSpPr/>
      </xdr:nvSpPr>
      <xdr:spPr>
        <a:xfrm>
          <a:off x="6945337" y="737382"/>
          <a:ext cx="3002280" cy="2506980"/>
        </a:xfrm>
        <a:prstGeom prst="roundRect">
          <a:avLst>
            <a:gd name="adj" fmla="val 4205"/>
          </a:avLst>
        </a:prstGeom>
        <a:solidFill>
          <a:srgbClr val="F7F7F5"/>
        </a:solidFill>
        <a:ln>
          <a:noFill/>
        </a:ln>
        <a:effectLst>
          <a:outerShdw blurRad="127000" sx="101000" sy="101000" algn="tl" rotWithShape="0">
            <a:prstClr val="black">
              <a:alpha val="20000"/>
            </a:prstClr>
          </a:outerShdw>
        </a:effectLst>
        <a:scene3d>
          <a:camera prst="orthographicFront"/>
          <a:lightRig rig="threePt" dir="t"/>
        </a:scene3d>
        <a:sp3d extrusionH="50800" contourW="12700" prstMaterial="dkEdge">
          <a:bevelT w="19050" h="19050" prst="angle"/>
          <a:extrusionClr>
            <a:schemeClr val="bg1">
              <a:lumMod val="95000"/>
            </a:schemeClr>
          </a:extrusionClr>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350520</xdr:colOff>
      <xdr:row>19</xdr:row>
      <xdr:rowOff>51582</xdr:rowOff>
    </xdr:from>
    <xdr:to>
      <xdr:col>16</xdr:col>
      <xdr:colOff>194017</xdr:colOff>
      <xdr:row>39</xdr:row>
      <xdr:rowOff>106680</xdr:rowOff>
    </xdr:to>
    <xdr:sp macro="" textlink="">
      <xdr:nvSpPr>
        <xdr:cNvPr id="7" name="Rectangle: Rounded Corners 6">
          <a:extLst>
            <a:ext uri="{FF2B5EF4-FFF2-40B4-BE49-F238E27FC236}">
              <a16:creationId xmlns:a16="http://schemas.microsoft.com/office/drawing/2014/main" id="{00000000-0008-0000-0400-000007000000}"/>
            </a:ext>
          </a:extLst>
        </xdr:cNvPr>
        <xdr:cNvSpPr/>
      </xdr:nvSpPr>
      <xdr:spPr>
        <a:xfrm>
          <a:off x="350520" y="3526302"/>
          <a:ext cx="9597097" cy="3712698"/>
        </a:xfrm>
        <a:prstGeom prst="roundRect">
          <a:avLst>
            <a:gd name="adj" fmla="val 2768"/>
          </a:avLst>
        </a:prstGeom>
        <a:solidFill>
          <a:srgbClr val="F7F7F5"/>
        </a:solidFill>
        <a:ln>
          <a:noFill/>
        </a:ln>
        <a:effectLst>
          <a:outerShdw blurRad="127000" sx="101000" sy="101000" algn="tl" rotWithShape="0">
            <a:prstClr val="black">
              <a:alpha val="20000"/>
            </a:prstClr>
          </a:outerShdw>
        </a:effectLst>
        <a:scene3d>
          <a:camera prst="orthographicFront"/>
          <a:lightRig rig="threePt" dir="t"/>
        </a:scene3d>
        <a:sp3d extrusionH="50800" contourW="12700" prstMaterial="dkEdge">
          <a:bevelT w="19050" h="19050" prst="angle"/>
          <a:extrusionClr>
            <a:schemeClr val="bg1">
              <a:lumMod val="95000"/>
            </a:schemeClr>
          </a:extrusionClr>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16</xdr:col>
      <xdr:colOff>449581</xdr:colOff>
      <xdr:row>4</xdr:row>
      <xdr:rowOff>5862</xdr:rowOff>
    </xdr:from>
    <xdr:to>
      <xdr:col>22</xdr:col>
      <xdr:colOff>320041</xdr:colOff>
      <xdr:row>25</xdr:row>
      <xdr:rowOff>160020</xdr:rowOff>
    </xdr:to>
    <xdr:sp macro="" textlink="">
      <xdr:nvSpPr>
        <xdr:cNvPr id="8" name="Rectangle: Rounded Corners 7">
          <a:extLst>
            <a:ext uri="{FF2B5EF4-FFF2-40B4-BE49-F238E27FC236}">
              <a16:creationId xmlns:a16="http://schemas.microsoft.com/office/drawing/2014/main" id="{00000000-0008-0000-0400-000008000000}"/>
            </a:ext>
          </a:extLst>
        </xdr:cNvPr>
        <xdr:cNvSpPr/>
      </xdr:nvSpPr>
      <xdr:spPr>
        <a:xfrm>
          <a:off x="10203181" y="737382"/>
          <a:ext cx="3528060" cy="3994638"/>
        </a:xfrm>
        <a:prstGeom prst="roundRect">
          <a:avLst>
            <a:gd name="adj" fmla="val 4205"/>
          </a:avLst>
        </a:prstGeom>
        <a:solidFill>
          <a:schemeClr val="bg1"/>
        </a:solidFill>
        <a:ln>
          <a:noFill/>
        </a:ln>
        <a:effectLst>
          <a:outerShdw blurRad="127000" sx="101000" sy="101000" algn="tl" rotWithShape="0">
            <a:prstClr val="black">
              <a:alpha val="20000"/>
            </a:prstClr>
          </a:outerShdw>
        </a:effectLst>
        <a:scene3d>
          <a:camera prst="orthographicFront"/>
          <a:lightRig rig="threePt" dir="t"/>
        </a:scene3d>
        <a:sp3d extrusionH="50800" contourW="12700" prstMaterial="dkEdge">
          <a:bevelT w="19050" h="19050" prst="angle"/>
          <a:extrusionClr>
            <a:schemeClr val="bg1">
              <a:lumMod val="95000"/>
            </a:schemeClr>
          </a:extrusionClr>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445477</xdr:colOff>
      <xdr:row>34</xdr:row>
      <xdr:rowOff>38100</xdr:rowOff>
    </xdr:from>
    <xdr:to>
      <xdr:col>19</xdr:col>
      <xdr:colOff>289560</xdr:colOff>
      <xdr:row>39</xdr:row>
      <xdr:rowOff>106680</xdr:rowOff>
    </xdr:to>
    <xdr:sp macro="" textlink="">
      <xdr:nvSpPr>
        <xdr:cNvPr id="9" name="Rectangle: Rounded Corners 8">
          <a:extLst>
            <a:ext uri="{FF2B5EF4-FFF2-40B4-BE49-F238E27FC236}">
              <a16:creationId xmlns:a16="http://schemas.microsoft.com/office/drawing/2014/main" id="{00000000-0008-0000-0400-000009000000}"/>
            </a:ext>
          </a:extLst>
        </xdr:cNvPr>
        <xdr:cNvSpPr/>
      </xdr:nvSpPr>
      <xdr:spPr>
        <a:xfrm>
          <a:off x="10199077" y="6256020"/>
          <a:ext cx="1672883" cy="982980"/>
        </a:xfrm>
        <a:prstGeom prst="roundRect">
          <a:avLst>
            <a:gd name="adj" fmla="val 10249"/>
          </a:avLst>
        </a:prstGeom>
        <a:solidFill>
          <a:srgbClr val="F7F7F5"/>
        </a:solidFill>
        <a:ln>
          <a:noFill/>
        </a:ln>
        <a:effectLst>
          <a:outerShdw blurRad="127000" sx="101000" sy="101000" algn="tl" rotWithShape="0">
            <a:prstClr val="black">
              <a:alpha val="20000"/>
            </a:prstClr>
          </a:outerShdw>
        </a:effectLst>
        <a:scene3d>
          <a:camera prst="orthographicFront"/>
          <a:lightRig rig="threePt" dir="t"/>
        </a:scene3d>
        <a:sp3d extrusionH="50800" contourW="12700" prstMaterial="dkEdge">
          <a:bevelT w="19050" h="19050" prst="angle"/>
          <a:extrusionClr>
            <a:schemeClr val="bg1">
              <a:lumMod val="95000"/>
            </a:schemeClr>
          </a:extrusionClr>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19</xdr:col>
      <xdr:colOff>475957</xdr:colOff>
      <xdr:row>34</xdr:row>
      <xdr:rowOff>38100</xdr:rowOff>
    </xdr:from>
    <xdr:to>
      <xdr:col>22</xdr:col>
      <xdr:colOff>320040</xdr:colOff>
      <xdr:row>39</xdr:row>
      <xdr:rowOff>106680</xdr:rowOff>
    </xdr:to>
    <xdr:sp macro="" textlink="">
      <xdr:nvSpPr>
        <xdr:cNvPr id="10" name="Rectangle: Rounded Corners 9">
          <a:extLst>
            <a:ext uri="{FF2B5EF4-FFF2-40B4-BE49-F238E27FC236}">
              <a16:creationId xmlns:a16="http://schemas.microsoft.com/office/drawing/2014/main" id="{00000000-0008-0000-0400-00000A000000}"/>
            </a:ext>
          </a:extLst>
        </xdr:cNvPr>
        <xdr:cNvSpPr/>
      </xdr:nvSpPr>
      <xdr:spPr>
        <a:xfrm>
          <a:off x="12058357" y="6256020"/>
          <a:ext cx="1672883" cy="982980"/>
        </a:xfrm>
        <a:prstGeom prst="roundRect">
          <a:avLst>
            <a:gd name="adj" fmla="val 11096"/>
          </a:avLst>
        </a:prstGeom>
        <a:solidFill>
          <a:srgbClr val="F7F7F5"/>
        </a:solidFill>
        <a:ln>
          <a:noFill/>
        </a:ln>
        <a:effectLst>
          <a:outerShdw blurRad="127000" sx="101000" sy="101000" algn="tl" rotWithShape="0">
            <a:prstClr val="black">
              <a:alpha val="20000"/>
            </a:prstClr>
          </a:outerShdw>
        </a:effectLst>
        <a:scene3d>
          <a:camera prst="orthographicFront"/>
          <a:lightRig rig="threePt" dir="t"/>
        </a:scene3d>
        <a:sp3d extrusionH="50800" contourW="12700" prstMaterial="dkEdge">
          <a:bevelT w="19050" h="19050" prst="angle"/>
          <a:extrusionClr>
            <a:schemeClr val="bg1">
              <a:lumMod val="95000"/>
            </a:schemeClr>
          </a:extrusionClr>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445477</xdr:colOff>
      <xdr:row>27</xdr:row>
      <xdr:rowOff>76200</xdr:rowOff>
    </xdr:from>
    <xdr:to>
      <xdr:col>19</xdr:col>
      <xdr:colOff>289560</xdr:colOff>
      <xdr:row>32</xdr:row>
      <xdr:rowOff>144780</xdr:rowOff>
    </xdr:to>
    <xdr:sp macro="" textlink="">
      <xdr:nvSpPr>
        <xdr:cNvPr id="11" name="Rectangle: Rounded Corners 10">
          <a:extLst>
            <a:ext uri="{FF2B5EF4-FFF2-40B4-BE49-F238E27FC236}">
              <a16:creationId xmlns:a16="http://schemas.microsoft.com/office/drawing/2014/main" id="{00000000-0008-0000-0400-00000B000000}"/>
            </a:ext>
          </a:extLst>
        </xdr:cNvPr>
        <xdr:cNvSpPr/>
      </xdr:nvSpPr>
      <xdr:spPr>
        <a:xfrm>
          <a:off x="10199077" y="5013960"/>
          <a:ext cx="1672883" cy="982980"/>
        </a:xfrm>
        <a:prstGeom prst="roundRect">
          <a:avLst>
            <a:gd name="adj" fmla="val 12877"/>
          </a:avLst>
        </a:prstGeom>
        <a:solidFill>
          <a:srgbClr val="F7F7F5"/>
        </a:solidFill>
        <a:ln>
          <a:noFill/>
        </a:ln>
        <a:effectLst>
          <a:outerShdw blurRad="127000" sx="101000" sy="101000" algn="tl" rotWithShape="0">
            <a:prstClr val="black">
              <a:alpha val="20000"/>
            </a:prstClr>
          </a:outerShdw>
        </a:effectLst>
        <a:scene3d>
          <a:camera prst="orthographicFront"/>
          <a:lightRig rig="threePt" dir="t"/>
        </a:scene3d>
        <a:sp3d extrusionH="50800" contourW="12700" prstMaterial="dkEdge">
          <a:bevelT w="19050" h="19050" prst="angle"/>
          <a:extrusionClr>
            <a:schemeClr val="bg1">
              <a:lumMod val="95000"/>
            </a:schemeClr>
          </a:extrusionClr>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19</xdr:col>
      <xdr:colOff>475957</xdr:colOff>
      <xdr:row>27</xdr:row>
      <xdr:rowOff>76200</xdr:rowOff>
    </xdr:from>
    <xdr:to>
      <xdr:col>22</xdr:col>
      <xdr:colOff>320040</xdr:colOff>
      <xdr:row>32</xdr:row>
      <xdr:rowOff>144780</xdr:rowOff>
    </xdr:to>
    <xdr:sp macro="" textlink="">
      <xdr:nvSpPr>
        <xdr:cNvPr id="12" name="Rectangle: Rounded Corners 11">
          <a:extLst>
            <a:ext uri="{FF2B5EF4-FFF2-40B4-BE49-F238E27FC236}">
              <a16:creationId xmlns:a16="http://schemas.microsoft.com/office/drawing/2014/main" id="{00000000-0008-0000-0400-00000C000000}"/>
            </a:ext>
          </a:extLst>
        </xdr:cNvPr>
        <xdr:cNvSpPr/>
      </xdr:nvSpPr>
      <xdr:spPr>
        <a:xfrm>
          <a:off x="12058357" y="5013960"/>
          <a:ext cx="1672883" cy="982980"/>
        </a:xfrm>
        <a:prstGeom prst="roundRect">
          <a:avLst>
            <a:gd name="adj" fmla="val 11184"/>
          </a:avLst>
        </a:prstGeom>
        <a:solidFill>
          <a:srgbClr val="F7F7F5"/>
        </a:solidFill>
        <a:ln>
          <a:noFill/>
        </a:ln>
        <a:effectLst>
          <a:outerShdw blurRad="127000" sx="101000" sy="101000" algn="tl" rotWithShape="0">
            <a:prstClr val="black">
              <a:alpha val="20000"/>
            </a:prstClr>
          </a:outerShdw>
        </a:effectLst>
        <a:scene3d>
          <a:camera prst="orthographicFront"/>
          <a:lightRig rig="threePt" dir="t"/>
        </a:scene3d>
        <a:sp3d extrusionH="50800" contourW="12700" prstMaterial="dkEdge">
          <a:bevelT w="19050" h="19050" prst="angle"/>
          <a:extrusionClr>
            <a:schemeClr val="bg1">
              <a:lumMod val="95000"/>
            </a:schemeClr>
          </a:extrusionClr>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22</xdr:col>
      <xdr:colOff>552155</xdr:colOff>
      <xdr:row>4</xdr:row>
      <xdr:rowOff>5862</xdr:rowOff>
    </xdr:from>
    <xdr:to>
      <xdr:col>30</xdr:col>
      <xdr:colOff>427355</xdr:colOff>
      <xdr:row>17</xdr:row>
      <xdr:rowOff>135402</xdr:rowOff>
    </xdr:to>
    <xdr:sp macro="" textlink="">
      <xdr:nvSpPr>
        <xdr:cNvPr id="13" name="Rectangle: Rounded Corners 12">
          <a:extLst>
            <a:ext uri="{FF2B5EF4-FFF2-40B4-BE49-F238E27FC236}">
              <a16:creationId xmlns:a16="http://schemas.microsoft.com/office/drawing/2014/main" id="{00000000-0008-0000-0400-00000D000000}"/>
            </a:ext>
          </a:extLst>
        </xdr:cNvPr>
        <xdr:cNvSpPr/>
      </xdr:nvSpPr>
      <xdr:spPr>
        <a:xfrm>
          <a:off x="13963355" y="737382"/>
          <a:ext cx="4752000" cy="2506980"/>
        </a:xfrm>
        <a:prstGeom prst="roundRect">
          <a:avLst>
            <a:gd name="adj" fmla="val 4205"/>
          </a:avLst>
        </a:prstGeom>
        <a:solidFill>
          <a:srgbClr val="F7F7F5"/>
        </a:solidFill>
        <a:ln>
          <a:noFill/>
        </a:ln>
        <a:effectLst>
          <a:outerShdw blurRad="127000" sx="101000" sy="101000" algn="tl" rotWithShape="0">
            <a:prstClr val="black">
              <a:alpha val="20000"/>
            </a:prstClr>
          </a:outerShdw>
        </a:effectLst>
        <a:scene3d>
          <a:camera prst="orthographicFront"/>
          <a:lightRig rig="threePt" dir="t"/>
        </a:scene3d>
        <a:sp3d extrusionH="50800" contourW="12700" prstMaterial="dkEdge">
          <a:bevelT w="19050" h="19050" prst="angle"/>
          <a:extrusionClr>
            <a:schemeClr val="bg1">
              <a:lumMod val="95000"/>
            </a:schemeClr>
          </a:extrusionClr>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22</xdr:col>
      <xdr:colOff>552156</xdr:colOff>
      <xdr:row>19</xdr:row>
      <xdr:rowOff>52680</xdr:rowOff>
    </xdr:from>
    <xdr:to>
      <xdr:col>30</xdr:col>
      <xdr:colOff>427356</xdr:colOff>
      <xdr:row>39</xdr:row>
      <xdr:rowOff>106680</xdr:rowOff>
    </xdr:to>
    <xdr:sp macro="" textlink="">
      <xdr:nvSpPr>
        <xdr:cNvPr id="14" name="Rectangle: Rounded Corners 13">
          <a:extLst>
            <a:ext uri="{FF2B5EF4-FFF2-40B4-BE49-F238E27FC236}">
              <a16:creationId xmlns:a16="http://schemas.microsoft.com/office/drawing/2014/main" id="{00000000-0008-0000-0400-00000E000000}"/>
            </a:ext>
          </a:extLst>
        </xdr:cNvPr>
        <xdr:cNvSpPr/>
      </xdr:nvSpPr>
      <xdr:spPr>
        <a:xfrm>
          <a:off x="13963356" y="3527400"/>
          <a:ext cx="4752000" cy="3711600"/>
        </a:xfrm>
        <a:prstGeom prst="roundRect">
          <a:avLst>
            <a:gd name="adj" fmla="val 4205"/>
          </a:avLst>
        </a:prstGeom>
        <a:solidFill>
          <a:srgbClr val="F7F7F5"/>
        </a:solidFill>
        <a:ln>
          <a:noFill/>
        </a:ln>
        <a:effectLst>
          <a:outerShdw blurRad="127000" sx="101000" sy="101000" algn="tl" rotWithShape="0">
            <a:prstClr val="black">
              <a:alpha val="20000"/>
            </a:prstClr>
          </a:outerShdw>
        </a:effectLst>
        <a:scene3d>
          <a:camera prst="orthographicFront"/>
          <a:lightRig rig="threePt" dir="t"/>
        </a:scene3d>
        <a:sp3d extrusionH="50800" contourW="12700" prstMaterial="dkEdge">
          <a:bevelT w="19050" h="19050" prst="angle"/>
          <a:extrusionClr>
            <a:schemeClr val="bg1">
              <a:lumMod val="95000"/>
            </a:schemeClr>
          </a:extrusionClr>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846</xdr:colOff>
      <xdr:row>14</xdr:row>
      <xdr:rowOff>138006</xdr:rowOff>
    </xdr:from>
    <xdr:to>
      <xdr:col>11</xdr:col>
      <xdr:colOff>206</xdr:colOff>
      <xdr:row>17</xdr:row>
      <xdr:rowOff>135402</xdr:rowOff>
    </xdr:to>
    <xdr:sp macro="" textlink="">
      <xdr:nvSpPr>
        <xdr:cNvPr id="15" name="Rectangle: Rounded Corners 14">
          <a:extLst>
            <a:ext uri="{FF2B5EF4-FFF2-40B4-BE49-F238E27FC236}">
              <a16:creationId xmlns:a16="http://schemas.microsoft.com/office/drawing/2014/main" id="{00000000-0008-0000-0400-00000F000000}"/>
            </a:ext>
          </a:extLst>
        </xdr:cNvPr>
        <xdr:cNvSpPr/>
      </xdr:nvSpPr>
      <xdr:spPr>
        <a:xfrm>
          <a:off x="610446" y="2698326"/>
          <a:ext cx="6095360" cy="546036"/>
        </a:xfrm>
        <a:prstGeom prst="roundRect">
          <a:avLst>
            <a:gd name="adj" fmla="val 14861"/>
          </a:avLst>
        </a:prstGeom>
        <a:solidFill>
          <a:srgbClr val="F7F7F5"/>
        </a:solidFill>
        <a:ln>
          <a:noFill/>
        </a:ln>
        <a:effectLst>
          <a:outerShdw blurRad="127000" sx="101000" sy="101000" algn="tl" rotWithShape="0">
            <a:prstClr val="black">
              <a:alpha val="20000"/>
            </a:prstClr>
          </a:outerShdw>
        </a:effectLst>
        <a:scene3d>
          <a:camera prst="orthographicFront"/>
          <a:lightRig rig="threePt" dir="t"/>
        </a:scene3d>
        <a:sp3d extrusionH="50800" contourW="12700" prstMaterial="dkEdge">
          <a:bevelT w="19050" h="19050" prst="angle"/>
          <a:extrusionClr>
            <a:schemeClr val="bg1">
              <a:lumMod val="95000"/>
            </a:schemeClr>
          </a:extrusionClr>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mc:AlternateContent xmlns:mc="http://schemas.openxmlformats.org/markup-compatibility/2006">
    <mc:Choice xmlns:a14="http://schemas.microsoft.com/office/drawing/2010/main" Requires="a14">
      <xdr:twoCellAnchor>
        <xdr:from>
          <xdr:col>2</xdr:col>
          <xdr:colOff>38100</xdr:colOff>
          <xdr:row>12</xdr:row>
          <xdr:rowOff>0</xdr:rowOff>
        </xdr:from>
        <xdr:to>
          <xdr:col>5</xdr:col>
          <xdr:colOff>76200</xdr:colOff>
          <xdr:row>13</xdr:row>
          <xdr:rowOff>19050</xdr:rowOff>
        </xdr:to>
        <xdr:sp macro="" textlink="">
          <xdr:nvSpPr>
            <xdr:cNvPr id="13318" name="Option Button 6" hidden="1">
              <a:extLst>
                <a:ext uri="{63B3BB69-23CF-44E3-9099-C40C66FF867C}">
                  <a14:compatExt spid="_x0000_s13318"/>
                </a:ext>
                <a:ext uri="{FF2B5EF4-FFF2-40B4-BE49-F238E27FC236}">
                  <a16:creationId xmlns:a16="http://schemas.microsoft.com/office/drawing/2014/main" id="{00000000-0008-0000-0400-00000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LOGIN</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180975</xdr:colOff>
          <xdr:row>12</xdr:row>
          <xdr:rowOff>0</xdr:rowOff>
        </xdr:from>
        <xdr:to>
          <xdr:col>9</xdr:col>
          <xdr:colOff>400050</xdr:colOff>
          <xdr:row>13</xdr:row>
          <xdr:rowOff>19050</xdr:rowOff>
        </xdr:to>
        <xdr:sp macro="" textlink="">
          <xdr:nvSpPr>
            <xdr:cNvPr id="13319" name="Option Button 7" hidden="1">
              <a:extLst>
                <a:ext uri="{63B3BB69-23CF-44E3-9099-C40C66FF867C}">
                  <a14:compatExt spid="_x0000_s13319"/>
                </a:ext>
                <a:ext uri="{FF2B5EF4-FFF2-40B4-BE49-F238E27FC236}">
                  <a16:creationId xmlns:a16="http://schemas.microsoft.com/office/drawing/2014/main" id="{00000000-0008-0000-0400-00000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LOGOUT</a:t>
              </a:r>
            </a:p>
          </xdr:txBody>
        </xdr:sp>
        <xdr:clientData/>
      </xdr:twoCellAnchor>
    </mc:Choice>
    <mc:Fallback/>
  </mc:AlternateContent>
  <xdr:twoCellAnchor>
    <xdr:from>
      <xdr:col>17</xdr:col>
      <xdr:colOff>214200</xdr:colOff>
      <xdr:row>15</xdr:row>
      <xdr:rowOff>15240</xdr:rowOff>
    </xdr:from>
    <xdr:to>
      <xdr:col>21</xdr:col>
      <xdr:colOff>547800</xdr:colOff>
      <xdr:row>24</xdr:row>
      <xdr:rowOff>175260</xdr:rowOff>
    </xdr:to>
    <mc:AlternateContent xmlns:mc="http://schemas.openxmlformats.org/markup-compatibility/2006" xmlns:a14="http://schemas.microsoft.com/office/drawing/2010/main">
      <mc:Choice Requires="a14">
        <xdr:graphicFrame macro="">
          <xdr:nvGraphicFramePr>
            <xdr:cNvPr id="16" name="Day 2">
              <a:extLst>
                <a:ext uri="{FF2B5EF4-FFF2-40B4-BE49-F238E27FC236}">
                  <a16:creationId xmlns:a16="http://schemas.microsoft.com/office/drawing/2014/main" id="{00000000-0008-0000-0400-000010000000}"/>
                </a:ext>
              </a:extLst>
            </xdr:cNvPr>
            <xdr:cNvGraphicFramePr/>
          </xdr:nvGraphicFramePr>
          <xdr:xfrm>
            <a:off x="0" y="0"/>
            <a:ext cx="0" cy="0"/>
          </xdr:xfrm>
          <a:graphic>
            <a:graphicData uri="http://schemas.microsoft.com/office/drawing/2010/slicer">
              <sle:slicer xmlns:sle="http://schemas.microsoft.com/office/drawing/2010/slicer" name="Day 2"/>
            </a:graphicData>
          </a:graphic>
        </xdr:graphicFrame>
      </mc:Choice>
      <mc:Fallback xmlns="">
        <xdr:sp macro="" textlink="">
          <xdr:nvSpPr>
            <xdr:cNvPr id="0" name=""/>
            <xdr:cNvSpPr>
              <a:spLocks noTextEdit="1"/>
            </xdr:cNvSpPr>
          </xdr:nvSpPr>
          <xdr:spPr>
            <a:xfrm>
              <a:off x="6534789" y="3199598"/>
              <a:ext cx="2772000" cy="182037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182880</xdr:colOff>
      <xdr:row>6</xdr:row>
      <xdr:rowOff>137161</xdr:rowOff>
    </xdr:from>
    <xdr:to>
      <xdr:col>21</xdr:col>
      <xdr:colOff>579120</xdr:colOff>
      <xdr:row>14</xdr:row>
      <xdr:rowOff>152400</xdr:rowOff>
    </xdr:to>
    <mc:AlternateContent xmlns:mc="http://schemas.openxmlformats.org/markup-compatibility/2006" xmlns:a14="http://schemas.microsoft.com/office/drawing/2010/main">
      <mc:Choice Requires="a14">
        <xdr:graphicFrame macro="">
          <xdr:nvGraphicFramePr>
            <xdr:cNvPr id="17" name="Month 2">
              <a:extLst>
                <a:ext uri="{FF2B5EF4-FFF2-40B4-BE49-F238E27FC236}">
                  <a16:creationId xmlns:a16="http://schemas.microsoft.com/office/drawing/2014/main" id="{00000000-0008-0000-0400-000011000000}"/>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6503469" y="1677203"/>
              <a:ext cx="2834640" cy="1475071"/>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15240</xdr:colOff>
      <xdr:row>4</xdr:row>
      <xdr:rowOff>137160</xdr:rowOff>
    </xdr:from>
    <xdr:to>
      <xdr:col>22</xdr:col>
      <xdr:colOff>167640</xdr:colOff>
      <xdr:row>6</xdr:row>
      <xdr:rowOff>160020</xdr:rowOff>
    </xdr:to>
    <xdr:sp macro="" textlink="">
      <xdr:nvSpPr>
        <xdr:cNvPr id="18" name="TextBox 17">
          <a:extLst>
            <a:ext uri="{FF2B5EF4-FFF2-40B4-BE49-F238E27FC236}">
              <a16:creationId xmlns:a16="http://schemas.microsoft.com/office/drawing/2014/main" id="{00000000-0008-0000-0400-000012000000}"/>
            </a:ext>
          </a:extLst>
        </xdr:cNvPr>
        <xdr:cNvSpPr txBox="1"/>
      </xdr:nvSpPr>
      <xdr:spPr>
        <a:xfrm>
          <a:off x="10378440" y="868680"/>
          <a:ext cx="320040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Calendar                                        2023</a:t>
          </a:r>
          <a:endParaRPr lang="ru-RU" sz="1600"/>
        </a:p>
      </xdr:txBody>
    </xdr:sp>
    <xdr:clientData/>
  </xdr:twoCellAnchor>
  <xdr:twoCellAnchor>
    <xdr:from>
      <xdr:col>17</xdr:col>
      <xdr:colOff>274320</xdr:colOff>
      <xdr:row>13</xdr:row>
      <xdr:rowOff>114300</xdr:rowOff>
    </xdr:from>
    <xdr:to>
      <xdr:col>21</xdr:col>
      <xdr:colOff>571500</xdr:colOff>
      <xdr:row>15</xdr:row>
      <xdr:rowOff>144780</xdr:rowOff>
    </xdr:to>
    <xdr:sp macro="" textlink="">
      <xdr:nvSpPr>
        <xdr:cNvPr id="19" name="TextBox 18">
          <a:extLst>
            <a:ext uri="{FF2B5EF4-FFF2-40B4-BE49-F238E27FC236}">
              <a16:creationId xmlns:a16="http://schemas.microsoft.com/office/drawing/2014/main" id="{00000000-0008-0000-0400-000013000000}"/>
            </a:ext>
          </a:extLst>
        </xdr:cNvPr>
        <xdr:cNvSpPr txBox="1"/>
      </xdr:nvSpPr>
      <xdr:spPr>
        <a:xfrm>
          <a:off x="10637520" y="2491740"/>
          <a:ext cx="273558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SU</a:t>
          </a:r>
          <a:r>
            <a:rPr lang="en-US" sz="1100" b="1"/>
            <a:t>      </a:t>
          </a:r>
          <a:r>
            <a:rPr lang="en-US" sz="1100" b="1">
              <a:solidFill>
                <a:sysClr val="windowText" lastClr="000000"/>
              </a:solidFill>
            </a:rPr>
            <a:t>MO</a:t>
          </a:r>
          <a:r>
            <a:rPr lang="en-US" sz="1100" b="1" baseline="0">
              <a:solidFill>
                <a:sysClr val="windowText" lastClr="000000"/>
              </a:solidFill>
            </a:rPr>
            <a:t>      TU       WE      TH       FR</a:t>
          </a:r>
          <a:r>
            <a:rPr lang="en-US" sz="1100" b="1" baseline="0">
              <a:solidFill>
                <a:schemeClr val="tx1">
                  <a:lumMod val="65000"/>
                  <a:lumOff val="35000"/>
                </a:schemeClr>
              </a:solidFill>
            </a:rPr>
            <a:t> </a:t>
          </a:r>
          <a:r>
            <a:rPr lang="en-US" sz="1100" b="1" baseline="0"/>
            <a:t>       </a:t>
          </a:r>
          <a:r>
            <a:rPr lang="en-US" sz="1100" b="1" baseline="0">
              <a:solidFill>
                <a:srgbClr val="FF0000"/>
              </a:solidFill>
            </a:rPr>
            <a:t>SA</a:t>
          </a:r>
          <a:endParaRPr lang="ru-RU" sz="1100" b="1">
            <a:solidFill>
              <a:srgbClr val="FF0000"/>
            </a:solidFill>
          </a:endParaRPr>
        </a:p>
      </xdr:txBody>
    </xdr:sp>
    <xdr:clientData/>
  </xdr:twoCellAnchor>
  <xdr:twoCellAnchor>
    <xdr:from>
      <xdr:col>11</xdr:col>
      <xdr:colOff>277136</xdr:colOff>
      <xdr:row>4</xdr:row>
      <xdr:rowOff>23348</xdr:rowOff>
    </xdr:from>
    <xdr:to>
      <xdr:col>16</xdr:col>
      <xdr:colOff>276384</xdr:colOff>
      <xdr:row>16</xdr:row>
      <xdr:rowOff>158569</xdr:rowOff>
    </xdr:to>
    <xdr:graphicFrame macro="">
      <xdr:nvGraphicFramePr>
        <xdr:cNvPr id="21" name="Chart 20">
          <a:extLst>
            <a:ext uri="{FF2B5EF4-FFF2-40B4-BE49-F238E27FC236}">
              <a16:creationId xmlns:a16="http://schemas.microsoft.com/office/drawing/2014/main" id="{00000000-0008-0000-04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594360</xdr:colOff>
      <xdr:row>9</xdr:row>
      <xdr:rowOff>167640</xdr:rowOff>
    </xdr:from>
    <xdr:to>
      <xdr:col>15</xdr:col>
      <xdr:colOff>91440</xdr:colOff>
      <xdr:row>12</xdr:row>
      <xdr:rowOff>15240</xdr:rowOff>
    </xdr:to>
    <xdr:sp macro="" textlink="ProcessingM3!A11">
      <xdr:nvSpPr>
        <xdr:cNvPr id="22" name="TextBox 21">
          <a:extLst>
            <a:ext uri="{FF2B5EF4-FFF2-40B4-BE49-F238E27FC236}">
              <a16:creationId xmlns:a16="http://schemas.microsoft.com/office/drawing/2014/main" id="{00000000-0008-0000-0400-000016000000}"/>
            </a:ext>
          </a:extLst>
        </xdr:cNvPr>
        <xdr:cNvSpPr txBox="1"/>
      </xdr:nvSpPr>
      <xdr:spPr>
        <a:xfrm>
          <a:off x="8519160" y="1813560"/>
          <a:ext cx="71628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FB4E34F-C7CE-4111-A66A-DD56E3AF78AB}" type="TxLink">
            <a:rPr lang="en-US" sz="2000" b="0" i="0" u="none" strike="noStrike">
              <a:solidFill>
                <a:sysClr val="windowText" lastClr="000000"/>
              </a:solidFill>
              <a:latin typeface="Calibri"/>
              <a:cs typeface="Calibri"/>
            </a:rPr>
            <a:pPr algn="ctr"/>
            <a:t>54%</a:t>
          </a:fld>
          <a:endParaRPr lang="ru-RU" sz="2000">
            <a:solidFill>
              <a:sysClr val="windowText" lastClr="000000"/>
            </a:solidFill>
          </a:endParaRPr>
        </a:p>
      </xdr:txBody>
    </xdr:sp>
    <xdr:clientData/>
  </xdr:twoCellAnchor>
  <xdr:twoCellAnchor>
    <xdr:from>
      <xdr:col>13</xdr:col>
      <xdr:colOff>594360</xdr:colOff>
      <xdr:row>11</xdr:row>
      <xdr:rowOff>15240</xdr:rowOff>
    </xdr:from>
    <xdr:to>
      <xdr:col>15</xdr:col>
      <xdr:colOff>91440</xdr:colOff>
      <xdr:row>13</xdr:row>
      <xdr:rowOff>114300</xdr:rowOff>
    </xdr:to>
    <xdr:sp macro="" textlink="ProcessingM3!A10">
      <xdr:nvSpPr>
        <xdr:cNvPr id="23" name="TextBox 22">
          <a:extLst>
            <a:ext uri="{FF2B5EF4-FFF2-40B4-BE49-F238E27FC236}">
              <a16:creationId xmlns:a16="http://schemas.microsoft.com/office/drawing/2014/main" id="{00000000-0008-0000-0400-000017000000}"/>
            </a:ext>
          </a:extLst>
        </xdr:cNvPr>
        <xdr:cNvSpPr txBox="1"/>
      </xdr:nvSpPr>
      <xdr:spPr>
        <a:xfrm>
          <a:off x="8519160" y="2026920"/>
          <a:ext cx="716280" cy="464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A13E9C5-108A-4C99-AB8D-E4EFF7D424A5}" type="TxLink">
            <a:rPr lang="en-US" sz="1200" b="0" i="0" u="none" strike="noStrike">
              <a:solidFill>
                <a:sysClr val="windowText" lastClr="000000"/>
              </a:solidFill>
              <a:latin typeface="Calibri"/>
              <a:cs typeface="Calibri"/>
            </a:rPr>
            <a:pPr algn="ctr"/>
            <a:t>Average</a:t>
          </a:fld>
          <a:endParaRPr lang="ru-RU" sz="1600">
            <a:solidFill>
              <a:sysClr val="windowText" lastClr="000000"/>
            </a:solidFill>
          </a:endParaRPr>
        </a:p>
      </xdr:txBody>
    </xdr:sp>
    <xdr:clientData/>
  </xdr:twoCellAnchor>
  <xdr:twoCellAnchor>
    <xdr:from>
      <xdr:col>11</xdr:col>
      <xdr:colOff>375293</xdr:colOff>
      <xdr:row>9</xdr:row>
      <xdr:rowOff>39051</xdr:rowOff>
    </xdr:from>
    <xdr:to>
      <xdr:col>13</xdr:col>
      <xdr:colOff>18105</xdr:colOff>
      <xdr:row>16</xdr:row>
      <xdr:rowOff>39051</xdr:rowOff>
    </xdr:to>
    <xdr:grpSp>
      <xdr:nvGrpSpPr>
        <xdr:cNvPr id="24" name="Group 23">
          <a:extLst>
            <a:ext uri="{FF2B5EF4-FFF2-40B4-BE49-F238E27FC236}">
              <a16:creationId xmlns:a16="http://schemas.microsoft.com/office/drawing/2014/main" id="{00000000-0008-0000-0400-000018000000}"/>
            </a:ext>
          </a:extLst>
        </xdr:cNvPr>
        <xdr:cNvGrpSpPr/>
      </xdr:nvGrpSpPr>
      <xdr:grpSpPr>
        <a:xfrm>
          <a:off x="2936460" y="2198051"/>
          <a:ext cx="828145" cy="1259417"/>
          <a:chOff x="2942277" y="1829753"/>
          <a:chExt cx="862012" cy="1200150"/>
        </a:xfrm>
      </xdr:grpSpPr>
      <xdr:sp macro="" textlink="ProcessingM3!E9">
        <xdr:nvSpPr>
          <xdr:cNvPr id="25" name="TextBox 24">
            <a:extLst>
              <a:ext uri="{FF2B5EF4-FFF2-40B4-BE49-F238E27FC236}">
                <a16:creationId xmlns:a16="http://schemas.microsoft.com/office/drawing/2014/main" id="{00000000-0008-0000-0400-000019000000}"/>
              </a:ext>
            </a:extLst>
          </xdr:cNvPr>
          <xdr:cNvSpPr txBox="1"/>
        </xdr:nvSpPr>
        <xdr:spPr>
          <a:xfrm>
            <a:off x="3088009" y="2025968"/>
            <a:ext cx="716280" cy="2266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796FBC0-9677-4DD5-88C5-E8BA225AACA7}" type="TxLink">
              <a:rPr lang="en-US" sz="1100" b="0" i="0" u="none" strike="noStrike">
                <a:solidFill>
                  <a:srgbClr val="000000"/>
                </a:solidFill>
                <a:latin typeface="Calibri"/>
                <a:cs typeface="Calibri"/>
              </a:rPr>
              <a:pPr algn="ctr"/>
              <a:t>APR 62%</a:t>
            </a:fld>
            <a:endParaRPr lang="ru-RU" sz="1600">
              <a:solidFill>
                <a:srgbClr val="FF0000"/>
              </a:solidFill>
            </a:endParaRPr>
          </a:p>
        </xdr:txBody>
      </xdr:sp>
      <xdr:sp macro="" textlink="ProcessingM3!E8">
        <xdr:nvSpPr>
          <xdr:cNvPr id="26" name="TextBox 25">
            <a:extLst>
              <a:ext uri="{FF2B5EF4-FFF2-40B4-BE49-F238E27FC236}">
                <a16:creationId xmlns:a16="http://schemas.microsoft.com/office/drawing/2014/main" id="{00000000-0008-0000-0400-00001A000000}"/>
              </a:ext>
            </a:extLst>
          </xdr:cNvPr>
          <xdr:cNvSpPr txBox="1"/>
        </xdr:nvSpPr>
        <xdr:spPr>
          <a:xfrm>
            <a:off x="3088009" y="2220278"/>
            <a:ext cx="716280" cy="2266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A33CB5-D3DB-4F63-9551-089B9C891198}" type="TxLink">
              <a:rPr lang="en-US" sz="1100" b="0" i="0" u="none" strike="noStrike">
                <a:solidFill>
                  <a:srgbClr val="000000"/>
                </a:solidFill>
                <a:latin typeface="Calibri"/>
                <a:cs typeface="Calibri"/>
              </a:rPr>
              <a:pPr algn="ctr"/>
              <a:t>EPC 65%</a:t>
            </a:fld>
            <a:endParaRPr lang="ru-RU" sz="1600">
              <a:solidFill>
                <a:srgbClr val="FF0000"/>
              </a:solidFill>
            </a:endParaRPr>
          </a:p>
        </xdr:txBody>
      </xdr:sp>
      <xdr:sp macro="" textlink="ProcessingM3!E7">
        <xdr:nvSpPr>
          <xdr:cNvPr id="27" name="TextBox 26">
            <a:extLst>
              <a:ext uri="{FF2B5EF4-FFF2-40B4-BE49-F238E27FC236}">
                <a16:creationId xmlns:a16="http://schemas.microsoft.com/office/drawing/2014/main" id="{00000000-0008-0000-0400-00001B000000}"/>
              </a:ext>
            </a:extLst>
          </xdr:cNvPr>
          <xdr:cNvSpPr txBox="1"/>
        </xdr:nvSpPr>
        <xdr:spPr>
          <a:xfrm>
            <a:off x="3088009" y="2414588"/>
            <a:ext cx="716280" cy="2266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4BD5C78-E7A7-46C1-A458-F25CD6559ABB}" type="TxLink">
              <a:rPr lang="en-US" sz="1100" b="0" i="0" u="none" strike="noStrike">
                <a:solidFill>
                  <a:srgbClr val="000000"/>
                </a:solidFill>
                <a:latin typeface="Calibri"/>
                <a:cs typeface="Calibri"/>
              </a:rPr>
              <a:pPr algn="ctr"/>
              <a:t>CPA 58%</a:t>
            </a:fld>
            <a:endParaRPr lang="ru-RU" sz="1600">
              <a:solidFill>
                <a:srgbClr val="FF0000"/>
              </a:solidFill>
            </a:endParaRPr>
          </a:p>
        </xdr:txBody>
      </xdr:sp>
      <xdr:sp macro="" textlink="ProcessingM3!E6">
        <xdr:nvSpPr>
          <xdr:cNvPr id="28" name="TextBox 27">
            <a:extLst>
              <a:ext uri="{FF2B5EF4-FFF2-40B4-BE49-F238E27FC236}">
                <a16:creationId xmlns:a16="http://schemas.microsoft.com/office/drawing/2014/main" id="{00000000-0008-0000-0400-00001C000000}"/>
              </a:ext>
            </a:extLst>
          </xdr:cNvPr>
          <xdr:cNvSpPr txBox="1"/>
        </xdr:nvSpPr>
        <xdr:spPr>
          <a:xfrm>
            <a:off x="3088009" y="2610803"/>
            <a:ext cx="716280" cy="2247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05B9B5A-413E-413C-9C6E-127B448DB4C6}" type="TxLink">
              <a:rPr lang="en-US" sz="1100" b="0" i="0" u="none" strike="noStrike">
                <a:solidFill>
                  <a:srgbClr val="000000"/>
                </a:solidFill>
                <a:latin typeface="Calibri"/>
                <a:cs typeface="Calibri"/>
              </a:rPr>
              <a:pPr algn="ctr"/>
              <a:t>ROI 46%</a:t>
            </a:fld>
            <a:endParaRPr lang="ru-RU" sz="1600">
              <a:solidFill>
                <a:srgbClr val="FF0000"/>
              </a:solidFill>
            </a:endParaRPr>
          </a:p>
        </xdr:txBody>
      </xdr:sp>
      <xdr:sp macro="" textlink="ProcessingM3!E5">
        <xdr:nvSpPr>
          <xdr:cNvPr id="29" name="TextBox 28">
            <a:extLst>
              <a:ext uri="{FF2B5EF4-FFF2-40B4-BE49-F238E27FC236}">
                <a16:creationId xmlns:a16="http://schemas.microsoft.com/office/drawing/2014/main" id="{00000000-0008-0000-0400-00001D000000}"/>
              </a:ext>
            </a:extLst>
          </xdr:cNvPr>
          <xdr:cNvSpPr txBox="1"/>
        </xdr:nvSpPr>
        <xdr:spPr>
          <a:xfrm>
            <a:off x="3088009" y="2803208"/>
            <a:ext cx="716280" cy="2266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9D3F6A9-53E3-41CB-9565-9A1BBF77630A}" type="TxLink">
              <a:rPr lang="en-US" sz="1100" b="0" i="0" u="none" strike="noStrike">
                <a:solidFill>
                  <a:srgbClr val="000000"/>
                </a:solidFill>
                <a:latin typeface="Calibri"/>
                <a:cs typeface="Calibri"/>
              </a:rPr>
              <a:pPr algn="ctr"/>
              <a:t>CAC 40%</a:t>
            </a:fld>
            <a:endParaRPr lang="ru-RU" sz="1600">
              <a:solidFill>
                <a:srgbClr val="FF0000"/>
              </a:solidFill>
            </a:endParaRPr>
          </a:p>
        </xdr:txBody>
      </xdr:sp>
      <xdr:sp macro="" textlink="">
        <xdr:nvSpPr>
          <xdr:cNvPr id="30" name="TextBox 29">
            <a:extLst>
              <a:ext uri="{FF2B5EF4-FFF2-40B4-BE49-F238E27FC236}">
                <a16:creationId xmlns:a16="http://schemas.microsoft.com/office/drawing/2014/main" id="{00000000-0008-0000-0400-00001E000000}"/>
              </a:ext>
            </a:extLst>
          </xdr:cNvPr>
          <xdr:cNvSpPr txBox="1"/>
        </xdr:nvSpPr>
        <xdr:spPr>
          <a:xfrm>
            <a:off x="2942277" y="1829753"/>
            <a:ext cx="845820" cy="180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chemeClr val="tx1">
                    <a:lumMod val="65000"/>
                    <a:lumOff val="35000"/>
                  </a:schemeClr>
                </a:solidFill>
                <a:latin typeface="Calibri"/>
                <a:cs typeface="Calibri"/>
              </a:rPr>
              <a:t>Indicators</a:t>
            </a:r>
          </a:p>
        </xdr:txBody>
      </xdr:sp>
      <xdr:sp macro="" textlink="">
        <xdr:nvSpPr>
          <xdr:cNvPr id="31" name="Oval 30">
            <a:extLst>
              <a:ext uri="{FF2B5EF4-FFF2-40B4-BE49-F238E27FC236}">
                <a16:creationId xmlns:a16="http://schemas.microsoft.com/office/drawing/2014/main" id="{00000000-0008-0000-0400-00001F000000}"/>
              </a:ext>
            </a:extLst>
          </xdr:cNvPr>
          <xdr:cNvSpPr/>
        </xdr:nvSpPr>
        <xdr:spPr>
          <a:xfrm>
            <a:off x="3040385" y="2108765"/>
            <a:ext cx="72000" cy="71321"/>
          </a:xfrm>
          <a:prstGeom prst="ellipse">
            <a:avLst/>
          </a:prstGeom>
          <a:solidFill>
            <a:srgbClr val="768D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32" name="Oval 31">
            <a:extLst>
              <a:ext uri="{FF2B5EF4-FFF2-40B4-BE49-F238E27FC236}">
                <a16:creationId xmlns:a16="http://schemas.microsoft.com/office/drawing/2014/main" id="{00000000-0008-0000-0400-000020000000}"/>
              </a:ext>
            </a:extLst>
          </xdr:cNvPr>
          <xdr:cNvSpPr/>
        </xdr:nvSpPr>
        <xdr:spPr>
          <a:xfrm>
            <a:off x="3040385" y="2299265"/>
            <a:ext cx="72000" cy="71321"/>
          </a:xfrm>
          <a:prstGeom prst="ellipse">
            <a:avLst/>
          </a:prstGeom>
          <a:solidFill>
            <a:srgbClr val="5EB2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33" name="Oval 32">
            <a:extLst>
              <a:ext uri="{FF2B5EF4-FFF2-40B4-BE49-F238E27FC236}">
                <a16:creationId xmlns:a16="http://schemas.microsoft.com/office/drawing/2014/main" id="{00000000-0008-0000-0400-000021000000}"/>
              </a:ext>
            </a:extLst>
          </xdr:cNvPr>
          <xdr:cNvSpPr/>
        </xdr:nvSpPr>
        <xdr:spPr>
          <a:xfrm>
            <a:off x="3040385" y="2499290"/>
            <a:ext cx="72000" cy="71321"/>
          </a:xfrm>
          <a:prstGeom prst="ellipse">
            <a:avLst/>
          </a:prstGeom>
          <a:solidFill>
            <a:srgbClr val="43ADA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34" name="Oval 33">
            <a:extLst>
              <a:ext uri="{FF2B5EF4-FFF2-40B4-BE49-F238E27FC236}">
                <a16:creationId xmlns:a16="http://schemas.microsoft.com/office/drawing/2014/main" id="{00000000-0008-0000-0400-000022000000}"/>
              </a:ext>
            </a:extLst>
          </xdr:cNvPr>
          <xdr:cNvSpPr/>
        </xdr:nvSpPr>
        <xdr:spPr>
          <a:xfrm>
            <a:off x="3040385" y="2694553"/>
            <a:ext cx="72000" cy="71321"/>
          </a:xfrm>
          <a:prstGeom prst="ellipse">
            <a:avLst/>
          </a:prstGeom>
          <a:solidFill>
            <a:srgbClr val="E8B75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35" name="Oval 34">
            <a:extLst>
              <a:ext uri="{FF2B5EF4-FFF2-40B4-BE49-F238E27FC236}">
                <a16:creationId xmlns:a16="http://schemas.microsoft.com/office/drawing/2014/main" id="{00000000-0008-0000-0400-000023000000}"/>
              </a:ext>
            </a:extLst>
          </xdr:cNvPr>
          <xdr:cNvSpPr/>
        </xdr:nvSpPr>
        <xdr:spPr>
          <a:xfrm>
            <a:off x="3040385" y="2875528"/>
            <a:ext cx="72000" cy="71321"/>
          </a:xfrm>
          <a:prstGeom prst="ellipse">
            <a:avLst/>
          </a:prstGeom>
          <a:solidFill>
            <a:srgbClr val="DD222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xdr:col>
      <xdr:colOff>190501</xdr:colOff>
      <xdr:row>15</xdr:row>
      <xdr:rowOff>127448</xdr:rowOff>
    </xdr:from>
    <xdr:to>
      <xdr:col>2</xdr:col>
      <xdr:colOff>160020</xdr:colOff>
      <xdr:row>16</xdr:row>
      <xdr:rowOff>162213</xdr:rowOff>
    </xdr:to>
    <xdr:sp macro="" textlink="">
      <xdr:nvSpPr>
        <xdr:cNvPr id="36" name="Graphic 3">
          <a:extLst>
            <a:ext uri="{FF2B5EF4-FFF2-40B4-BE49-F238E27FC236}">
              <a16:creationId xmlns:a16="http://schemas.microsoft.com/office/drawing/2014/main" id="{00000000-0008-0000-0400-000024000000}"/>
            </a:ext>
          </a:extLst>
        </xdr:cNvPr>
        <xdr:cNvSpPr/>
      </xdr:nvSpPr>
      <xdr:spPr>
        <a:xfrm>
          <a:off x="800101" y="2870648"/>
          <a:ext cx="579119" cy="217645"/>
        </a:xfrm>
        <a:custGeom>
          <a:avLst/>
          <a:gdLst>
            <a:gd name="connsiteX0" fmla="*/ 183190 w 478465"/>
            <a:gd name="connsiteY0" fmla="*/ 172819 h 594182"/>
            <a:gd name="connsiteX1" fmla="*/ 126040 w 478465"/>
            <a:gd name="connsiteY1" fmla="*/ 210919 h 594182"/>
            <a:gd name="connsiteX2" fmla="*/ 287965 w 478465"/>
            <a:gd name="connsiteY2" fmla="*/ 449044 h 594182"/>
            <a:gd name="connsiteX3" fmla="*/ 364165 w 478465"/>
            <a:gd name="connsiteY3" fmla="*/ 401419 h 594182"/>
            <a:gd name="connsiteX4" fmla="*/ 478465 w 478465"/>
            <a:gd name="connsiteY4" fmla="*/ 496669 h 594182"/>
            <a:gd name="connsiteX5" fmla="*/ 430840 w 478465"/>
            <a:gd name="connsiteY5" fmla="*/ 572869 h 594182"/>
            <a:gd name="connsiteX6" fmla="*/ 316540 w 478465"/>
            <a:gd name="connsiteY6" fmla="*/ 591919 h 594182"/>
            <a:gd name="connsiteX7" fmla="*/ 2215 w 478465"/>
            <a:gd name="connsiteY7" fmla="*/ 125194 h 594182"/>
            <a:gd name="connsiteX8" fmla="*/ 87940 w 478465"/>
            <a:gd name="connsiteY8" fmla="*/ 1369 h 594182"/>
            <a:gd name="connsiteX9" fmla="*/ 173665 w 478465"/>
            <a:gd name="connsiteY9" fmla="*/ 20419 h 594182"/>
            <a:gd name="connsiteX10" fmla="*/ 183190 w 478465"/>
            <a:gd name="connsiteY10" fmla="*/ 172819 h 5941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478465" h="594182">
              <a:moveTo>
                <a:pt x="183190" y="172819"/>
              </a:moveTo>
              <a:cubicBezTo>
                <a:pt x="183190" y="172819"/>
                <a:pt x="129850" y="190917"/>
                <a:pt x="126040" y="210919"/>
              </a:cubicBezTo>
              <a:cubicBezTo>
                <a:pt x="113658" y="281404"/>
                <a:pt x="216528" y="441424"/>
                <a:pt x="287965" y="449044"/>
              </a:cubicBezTo>
              <a:cubicBezTo>
                <a:pt x="315588" y="451902"/>
                <a:pt x="364165" y="401419"/>
                <a:pt x="364165" y="401419"/>
              </a:cubicBezTo>
              <a:lnTo>
                <a:pt x="478465" y="496669"/>
              </a:lnTo>
              <a:cubicBezTo>
                <a:pt x="478465" y="496669"/>
                <a:pt x="449890" y="558582"/>
                <a:pt x="430840" y="572869"/>
              </a:cubicBezTo>
              <a:cubicBezTo>
                <a:pt x="407028" y="590014"/>
                <a:pt x="345115" y="598587"/>
                <a:pt x="316540" y="591919"/>
              </a:cubicBezTo>
              <a:cubicBezTo>
                <a:pt x="150805" y="554772"/>
                <a:pt x="-21597" y="274737"/>
                <a:pt x="2215" y="125194"/>
              </a:cubicBezTo>
              <a:cubicBezTo>
                <a:pt x="7930" y="88047"/>
                <a:pt x="52698" y="14704"/>
                <a:pt x="87940" y="1369"/>
              </a:cubicBezTo>
              <a:cubicBezTo>
                <a:pt x="107943" y="-6251"/>
                <a:pt x="173665" y="20419"/>
                <a:pt x="173665" y="20419"/>
              </a:cubicBezTo>
              <a:lnTo>
                <a:pt x="183190" y="172819"/>
              </a:lnTo>
              <a:close/>
            </a:path>
          </a:pathLst>
        </a:custGeom>
        <a:solidFill>
          <a:schemeClr val="bg1">
            <a:lumMod val="65000"/>
          </a:schemeClr>
        </a:solidFill>
        <a:ln w="9525" cap="flat">
          <a:noFill/>
          <a:prstDash val="solid"/>
          <a:miter/>
        </a:ln>
      </xdr:spPr>
      <xdr:txBody>
        <a:bodyPr rtlCol="0" anchor="ctr"/>
        <a:lstStyle/>
        <a:p>
          <a:endParaRPr lang="ru-RU"/>
        </a:p>
      </xdr:txBody>
    </xdr:sp>
    <xdr:clientData/>
  </xdr:twoCellAnchor>
  <xdr:twoCellAnchor>
    <xdr:from>
      <xdr:col>3</xdr:col>
      <xdr:colOff>165270</xdr:colOff>
      <xdr:row>15</xdr:row>
      <xdr:rowOff>141396</xdr:rowOff>
    </xdr:from>
    <xdr:to>
      <xdr:col>5</xdr:col>
      <xdr:colOff>17305</xdr:colOff>
      <xdr:row>16</xdr:row>
      <xdr:rowOff>120404</xdr:rowOff>
    </xdr:to>
    <xdr:sp macro="" textlink="">
      <xdr:nvSpPr>
        <xdr:cNvPr id="37" name="Freeform: Shape 36">
          <a:extLst>
            <a:ext uri="{FF2B5EF4-FFF2-40B4-BE49-F238E27FC236}">
              <a16:creationId xmlns:a16="http://schemas.microsoft.com/office/drawing/2014/main" id="{00000000-0008-0000-0400-000025000000}"/>
            </a:ext>
          </a:extLst>
        </xdr:cNvPr>
        <xdr:cNvSpPr/>
      </xdr:nvSpPr>
      <xdr:spPr>
        <a:xfrm rot="10800000">
          <a:off x="1994070" y="2884596"/>
          <a:ext cx="1071235" cy="161888"/>
        </a:xfrm>
        <a:custGeom>
          <a:avLst/>
          <a:gdLst>
            <a:gd name="connsiteX0" fmla="*/ 308046 w 546265"/>
            <a:gd name="connsiteY0" fmla="*/ 180000 h 379486"/>
            <a:gd name="connsiteX1" fmla="*/ 273133 w 546265"/>
            <a:gd name="connsiteY1" fmla="*/ 158544 h 379486"/>
            <a:gd name="connsiteX2" fmla="*/ 238220 w 546265"/>
            <a:gd name="connsiteY2" fmla="*/ 180000 h 379486"/>
            <a:gd name="connsiteX3" fmla="*/ 0 w 546265"/>
            <a:gd name="connsiteY3" fmla="*/ 0 h 379486"/>
            <a:gd name="connsiteX4" fmla="*/ 546265 w 546265"/>
            <a:gd name="connsiteY4" fmla="*/ 0 h 379486"/>
            <a:gd name="connsiteX5" fmla="*/ 0 w 546265"/>
            <a:gd name="connsiteY5" fmla="*/ 369637 h 379486"/>
            <a:gd name="connsiteX6" fmla="*/ 0 w 546265"/>
            <a:gd name="connsiteY6" fmla="*/ 6108 h 379486"/>
            <a:gd name="connsiteX7" fmla="*/ 227806 w 546265"/>
            <a:gd name="connsiteY7" fmla="*/ 187873 h 379486"/>
            <a:gd name="connsiteX8" fmla="*/ 546264 w 546265"/>
            <a:gd name="connsiteY8" fmla="*/ 369637 h 379486"/>
            <a:gd name="connsiteX9" fmla="*/ 318460 w 546265"/>
            <a:gd name="connsiteY9" fmla="*/ 187873 h 379486"/>
            <a:gd name="connsiteX10" fmla="*/ 546265 w 546265"/>
            <a:gd name="connsiteY10" fmla="*/ 6108 h 379486"/>
            <a:gd name="connsiteX11" fmla="*/ 530546 w 546265"/>
            <a:gd name="connsiteY11" fmla="*/ 379486 h 379486"/>
            <a:gd name="connsiteX12" fmla="*/ 14291 w 546265"/>
            <a:gd name="connsiteY12" fmla="*/ 379486 h 379486"/>
            <a:gd name="connsiteX13" fmla="*/ 272419 w 546265"/>
            <a:gd name="connsiteY13" fmla="*/ 175202 h 37948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Lst>
          <a:rect l="l" t="t" r="r" b="b"/>
          <a:pathLst>
            <a:path w="546265" h="379486">
              <a:moveTo>
                <a:pt x="308046" y="180000"/>
              </a:moveTo>
              <a:lnTo>
                <a:pt x="273133" y="158544"/>
              </a:lnTo>
              <a:lnTo>
                <a:pt x="238220" y="180000"/>
              </a:lnTo>
              <a:lnTo>
                <a:pt x="0" y="0"/>
              </a:lnTo>
              <a:lnTo>
                <a:pt x="546265" y="0"/>
              </a:lnTo>
              <a:close/>
              <a:moveTo>
                <a:pt x="0" y="369637"/>
              </a:moveTo>
              <a:lnTo>
                <a:pt x="0" y="6108"/>
              </a:lnTo>
              <a:lnTo>
                <a:pt x="227806" y="187873"/>
              </a:lnTo>
              <a:close/>
              <a:moveTo>
                <a:pt x="546264" y="369637"/>
              </a:moveTo>
              <a:lnTo>
                <a:pt x="318460" y="187873"/>
              </a:lnTo>
              <a:lnTo>
                <a:pt x="546265" y="6108"/>
              </a:lnTo>
              <a:close/>
              <a:moveTo>
                <a:pt x="530546" y="379486"/>
              </a:moveTo>
              <a:lnTo>
                <a:pt x="14291" y="379486"/>
              </a:lnTo>
              <a:lnTo>
                <a:pt x="272419" y="175202"/>
              </a:lnTo>
              <a:close/>
            </a:path>
          </a:pathLst>
        </a:custGeom>
        <a:solidFill>
          <a:schemeClr val="bg1">
            <a:lumMod val="6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6</xdr:col>
      <xdr:colOff>7315</xdr:colOff>
      <xdr:row>15</xdr:row>
      <xdr:rowOff>121303</xdr:rowOff>
    </xdr:from>
    <xdr:to>
      <xdr:col>6</xdr:col>
      <xdr:colOff>138105</xdr:colOff>
      <xdr:row>16</xdr:row>
      <xdr:rowOff>175260</xdr:rowOff>
    </xdr:to>
    <xdr:sp macro="" textlink="">
      <xdr:nvSpPr>
        <xdr:cNvPr id="38" name="Freeform: Shape 37">
          <a:extLst>
            <a:ext uri="{FF2B5EF4-FFF2-40B4-BE49-F238E27FC236}">
              <a16:creationId xmlns:a16="http://schemas.microsoft.com/office/drawing/2014/main" id="{00000000-0008-0000-0400-000026000000}"/>
            </a:ext>
          </a:extLst>
        </xdr:cNvPr>
        <xdr:cNvSpPr/>
      </xdr:nvSpPr>
      <xdr:spPr>
        <a:xfrm>
          <a:off x="3664915" y="2864503"/>
          <a:ext cx="130790" cy="236837"/>
        </a:xfrm>
        <a:custGeom>
          <a:avLst/>
          <a:gdLst>
            <a:gd name="connsiteX0" fmla="*/ 171450 w 352425"/>
            <a:gd name="connsiteY0" fmla="*/ 0 h 638175"/>
            <a:gd name="connsiteX1" fmla="*/ 352425 w 352425"/>
            <a:gd name="connsiteY1" fmla="*/ 171450 h 638175"/>
            <a:gd name="connsiteX2" fmla="*/ 180975 w 352425"/>
            <a:gd name="connsiteY2" fmla="*/ 638175 h 638175"/>
            <a:gd name="connsiteX3" fmla="*/ 0 w 352425"/>
            <a:gd name="connsiteY3" fmla="*/ 171450 h 638175"/>
            <a:gd name="connsiteX4" fmla="*/ 171450 w 352425"/>
            <a:gd name="connsiteY4" fmla="*/ 0 h 638175"/>
            <a:gd name="connsiteX5" fmla="*/ 176212 w 352425"/>
            <a:gd name="connsiteY5" fmla="*/ 67628 h 638175"/>
            <a:gd name="connsiteX6" fmla="*/ 80962 w 352425"/>
            <a:gd name="connsiteY6" fmla="*/ 162878 h 638175"/>
            <a:gd name="connsiteX7" fmla="*/ 176212 w 352425"/>
            <a:gd name="connsiteY7" fmla="*/ 258128 h 638175"/>
            <a:gd name="connsiteX8" fmla="*/ 271462 w 352425"/>
            <a:gd name="connsiteY8" fmla="*/ 162878 h 638175"/>
            <a:gd name="connsiteX9" fmla="*/ 176212 w 352425"/>
            <a:gd name="connsiteY9" fmla="*/ 67628 h 63817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352425" h="638175">
              <a:moveTo>
                <a:pt x="171450" y="0"/>
              </a:moveTo>
              <a:cubicBezTo>
                <a:pt x="304800" y="0"/>
                <a:pt x="352425" y="109538"/>
                <a:pt x="352425" y="171450"/>
              </a:cubicBezTo>
              <a:cubicBezTo>
                <a:pt x="352425" y="190500"/>
                <a:pt x="180975" y="638175"/>
                <a:pt x="180975" y="638175"/>
              </a:cubicBezTo>
              <a:cubicBezTo>
                <a:pt x="180975" y="638175"/>
                <a:pt x="0" y="200025"/>
                <a:pt x="0" y="171450"/>
              </a:cubicBezTo>
              <a:cubicBezTo>
                <a:pt x="0" y="110490"/>
                <a:pt x="47625" y="0"/>
                <a:pt x="171450" y="0"/>
              </a:cubicBezTo>
              <a:close/>
              <a:moveTo>
                <a:pt x="176212" y="67628"/>
              </a:moveTo>
              <a:cubicBezTo>
                <a:pt x="123607" y="67628"/>
                <a:pt x="80962" y="110273"/>
                <a:pt x="80962" y="162878"/>
              </a:cubicBezTo>
              <a:cubicBezTo>
                <a:pt x="80962" y="215483"/>
                <a:pt x="123607" y="258128"/>
                <a:pt x="176212" y="258128"/>
              </a:cubicBezTo>
              <a:cubicBezTo>
                <a:pt x="228817" y="258128"/>
                <a:pt x="271462" y="215483"/>
                <a:pt x="271462" y="162878"/>
              </a:cubicBezTo>
              <a:cubicBezTo>
                <a:pt x="271462" y="110273"/>
                <a:pt x="228817" y="67628"/>
                <a:pt x="176212" y="67628"/>
              </a:cubicBezTo>
              <a:close/>
            </a:path>
          </a:pathLst>
        </a:custGeom>
        <a:solidFill>
          <a:schemeClr val="bg1">
            <a:lumMod val="65000"/>
          </a:schemeClr>
        </a:solidFill>
        <a:ln w="9525"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7</xdr:col>
      <xdr:colOff>150975</xdr:colOff>
      <xdr:row>15</xdr:row>
      <xdr:rowOff>121922</xdr:rowOff>
    </xdr:from>
    <xdr:to>
      <xdr:col>9</xdr:col>
      <xdr:colOff>17611</xdr:colOff>
      <xdr:row>16</xdr:row>
      <xdr:rowOff>160020</xdr:rowOff>
    </xdr:to>
    <xdr:sp macro="" textlink="">
      <xdr:nvSpPr>
        <xdr:cNvPr id="39" name="Freeform: Shape 38">
          <a:extLst>
            <a:ext uri="{FF2B5EF4-FFF2-40B4-BE49-F238E27FC236}">
              <a16:creationId xmlns:a16="http://schemas.microsoft.com/office/drawing/2014/main" id="{00000000-0008-0000-0400-000027000000}"/>
            </a:ext>
          </a:extLst>
        </xdr:cNvPr>
        <xdr:cNvSpPr/>
      </xdr:nvSpPr>
      <xdr:spPr>
        <a:xfrm>
          <a:off x="4418175" y="2865122"/>
          <a:ext cx="1085836" cy="220978"/>
        </a:xfrm>
        <a:custGeom>
          <a:avLst/>
          <a:gdLst>
            <a:gd name="connsiteX0" fmla="*/ 481132 w 2069308"/>
            <a:gd name="connsiteY0" fmla="*/ 0 h 1739504"/>
            <a:gd name="connsiteX1" fmla="*/ 668411 w 2069308"/>
            <a:gd name="connsiteY1" fmla="*/ 37810 h 1739504"/>
            <a:gd name="connsiteX2" fmla="*/ 709430 w 2069308"/>
            <a:gd name="connsiteY2" fmla="*/ 60075 h 1739504"/>
            <a:gd name="connsiteX3" fmla="*/ 766731 w 2069308"/>
            <a:gd name="connsiteY3" fmla="*/ 39102 h 1739504"/>
            <a:gd name="connsiteX4" fmla="*/ 1025368 w 2069308"/>
            <a:gd name="connsiteY4" fmla="*/ 0 h 1739504"/>
            <a:gd name="connsiteX5" fmla="*/ 1895120 w 2069308"/>
            <a:gd name="connsiteY5" fmla="*/ 869752 h 1739504"/>
            <a:gd name="connsiteX6" fmla="*/ 1894104 w 2069308"/>
            <a:gd name="connsiteY6" fmla="*/ 889874 h 1739504"/>
            <a:gd name="connsiteX7" fmla="*/ 1928388 w 2069308"/>
            <a:gd name="connsiteY7" fmla="*/ 918160 h 1739504"/>
            <a:gd name="connsiteX8" fmla="*/ 2069308 w 2069308"/>
            <a:gd name="connsiteY8" fmla="*/ 1258372 h 1739504"/>
            <a:gd name="connsiteX9" fmla="*/ 1588176 w 2069308"/>
            <a:gd name="connsiteY9" fmla="*/ 1739504 h 1739504"/>
            <a:gd name="connsiteX10" fmla="*/ 1400898 w 2069308"/>
            <a:gd name="connsiteY10" fmla="*/ 1701694 h 1739504"/>
            <a:gd name="connsiteX11" fmla="*/ 1352399 w 2069308"/>
            <a:gd name="connsiteY11" fmla="*/ 1675370 h 1739504"/>
            <a:gd name="connsiteX12" fmla="*/ 1284006 w 2069308"/>
            <a:gd name="connsiteY12" fmla="*/ 1700402 h 1739504"/>
            <a:gd name="connsiteX13" fmla="*/ 1025368 w 2069308"/>
            <a:gd name="connsiteY13" fmla="*/ 1739504 h 1739504"/>
            <a:gd name="connsiteX14" fmla="*/ 155616 w 2069308"/>
            <a:gd name="connsiteY14" fmla="*/ 869752 h 1739504"/>
            <a:gd name="connsiteX15" fmla="*/ 157375 w 2069308"/>
            <a:gd name="connsiteY15" fmla="*/ 834920 h 1739504"/>
            <a:gd name="connsiteX16" fmla="*/ 140921 w 2069308"/>
            <a:gd name="connsiteY16" fmla="*/ 821344 h 1739504"/>
            <a:gd name="connsiteX17" fmla="*/ 0 w 2069308"/>
            <a:gd name="connsiteY17" fmla="*/ 481132 h 1739504"/>
            <a:gd name="connsiteX18" fmla="*/ 481132 w 2069308"/>
            <a:gd name="connsiteY18" fmla="*/ 0 h 173950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Lst>
          <a:rect l="l" t="t" r="r" b="b"/>
          <a:pathLst>
            <a:path w="2069308" h="1739504">
              <a:moveTo>
                <a:pt x="481132" y="0"/>
              </a:moveTo>
              <a:cubicBezTo>
                <a:pt x="547563" y="0"/>
                <a:pt x="610849" y="13463"/>
                <a:pt x="668411" y="37810"/>
              </a:cubicBezTo>
              <a:lnTo>
                <a:pt x="709430" y="60075"/>
              </a:lnTo>
              <a:lnTo>
                <a:pt x="766731" y="39102"/>
              </a:lnTo>
              <a:cubicBezTo>
                <a:pt x="848434" y="13690"/>
                <a:pt x="935302" y="0"/>
                <a:pt x="1025368" y="0"/>
              </a:cubicBezTo>
              <a:cubicBezTo>
                <a:pt x="1505719" y="0"/>
                <a:pt x="1895120" y="389401"/>
                <a:pt x="1895120" y="869752"/>
              </a:cubicBezTo>
              <a:lnTo>
                <a:pt x="1894104" y="889874"/>
              </a:lnTo>
              <a:lnTo>
                <a:pt x="1928388" y="918160"/>
              </a:lnTo>
              <a:cubicBezTo>
                <a:pt x="2015456" y="1005228"/>
                <a:pt x="2069308" y="1125511"/>
                <a:pt x="2069308" y="1258372"/>
              </a:cubicBezTo>
              <a:cubicBezTo>
                <a:pt x="2069308" y="1524094"/>
                <a:pt x="1853898" y="1739504"/>
                <a:pt x="1588176" y="1739504"/>
              </a:cubicBezTo>
              <a:cubicBezTo>
                <a:pt x="1521746" y="1739504"/>
                <a:pt x="1458460" y="1726041"/>
                <a:pt x="1400898" y="1701694"/>
              </a:cubicBezTo>
              <a:lnTo>
                <a:pt x="1352399" y="1675370"/>
              </a:lnTo>
              <a:lnTo>
                <a:pt x="1284006" y="1700402"/>
              </a:lnTo>
              <a:cubicBezTo>
                <a:pt x="1202302" y="1725814"/>
                <a:pt x="1115434" y="1739504"/>
                <a:pt x="1025368" y="1739504"/>
              </a:cubicBezTo>
              <a:cubicBezTo>
                <a:pt x="545017" y="1739504"/>
                <a:pt x="155616" y="1350103"/>
                <a:pt x="155616" y="869752"/>
              </a:cubicBezTo>
              <a:lnTo>
                <a:pt x="157375" y="834920"/>
              </a:lnTo>
              <a:lnTo>
                <a:pt x="140921" y="821344"/>
              </a:lnTo>
              <a:cubicBezTo>
                <a:pt x="53853" y="734276"/>
                <a:pt x="0" y="613993"/>
                <a:pt x="0" y="481132"/>
              </a:cubicBezTo>
              <a:cubicBezTo>
                <a:pt x="0" y="215410"/>
                <a:pt x="215410" y="0"/>
                <a:pt x="481132" y="0"/>
              </a:cubicBezTo>
              <a:close/>
            </a:path>
          </a:pathLst>
        </a:custGeom>
        <a:solidFill>
          <a:schemeClr val="bg1">
            <a:lumMod val="6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800" b="1">
              <a:latin typeface="Comic Sans MS" panose="030F0702030302020204" pitchFamily="66" charset="0"/>
            </a:rPr>
            <a:t>S</a:t>
          </a:r>
          <a:endParaRPr lang="ru-RU" sz="800" b="1">
            <a:latin typeface="Comic Sans MS" panose="030F0702030302020204" pitchFamily="66" charset="0"/>
          </a:endParaRPr>
        </a:p>
      </xdr:txBody>
    </xdr:sp>
    <xdr:clientData/>
  </xdr:twoCellAnchor>
  <xdr:twoCellAnchor>
    <xdr:from>
      <xdr:col>18</xdr:col>
      <xdr:colOff>281940</xdr:colOff>
      <xdr:row>28</xdr:row>
      <xdr:rowOff>45720</xdr:rowOff>
    </xdr:from>
    <xdr:to>
      <xdr:col>19</xdr:col>
      <xdr:colOff>83819</xdr:colOff>
      <xdr:row>29</xdr:row>
      <xdr:rowOff>78840</xdr:rowOff>
    </xdr:to>
    <xdr:grpSp>
      <xdr:nvGrpSpPr>
        <xdr:cNvPr id="41" name="Group 40">
          <a:extLst>
            <a:ext uri="{FF2B5EF4-FFF2-40B4-BE49-F238E27FC236}">
              <a16:creationId xmlns:a16="http://schemas.microsoft.com/office/drawing/2014/main" id="{00000000-0008-0000-0400-000029000000}"/>
            </a:ext>
          </a:extLst>
        </xdr:cNvPr>
        <xdr:cNvGrpSpPr/>
      </xdr:nvGrpSpPr>
      <xdr:grpSpPr>
        <a:xfrm>
          <a:off x="6991773" y="5750137"/>
          <a:ext cx="394546" cy="223620"/>
          <a:chOff x="7192492" y="5258851"/>
          <a:chExt cx="411479" cy="217051"/>
        </a:xfrm>
      </xdr:grpSpPr>
      <xdr:sp macro="" textlink="">
        <xdr:nvSpPr>
          <xdr:cNvPr id="42" name="Rectangle: Rounded Corners 41">
            <a:extLst>
              <a:ext uri="{FF2B5EF4-FFF2-40B4-BE49-F238E27FC236}">
                <a16:creationId xmlns:a16="http://schemas.microsoft.com/office/drawing/2014/main" id="{00000000-0008-0000-0400-00002A000000}"/>
              </a:ext>
            </a:extLst>
          </xdr:cNvPr>
          <xdr:cNvSpPr/>
        </xdr:nvSpPr>
        <xdr:spPr>
          <a:xfrm>
            <a:off x="7238212" y="5258851"/>
            <a:ext cx="365759" cy="214411"/>
          </a:xfrm>
          <a:prstGeom prst="roundRect">
            <a:avLst>
              <a:gd name="adj" fmla="val 50000"/>
            </a:avLst>
          </a:prstGeom>
          <a:solidFill>
            <a:srgbClr val="F2C6C7"/>
          </a:solidFill>
          <a:ln>
            <a:noFill/>
          </a:ln>
          <a:effectLst>
            <a:innerShdw blurRad="63500">
              <a:prstClr val="black">
                <a:alpha val="32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43" name="Oval 42">
            <a:extLst>
              <a:ext uri="{FF2B5EF4-FFF2-40B4-BE49-F238E27FC236}">
                <a16:creationId xmlns:a16="http://schemas.microsoft.com/office/drawing/2014/main" id="{00000000-0008-0000-0400-00002B000000}"/>
              </a:ext>
            </a:extLst>
          </xdr:cNvPr>
          <xdr:cNvSpPr/>
        </xdr:nvSpPr>
        <xdr:spPr>
          <a:xfrm>
            <a:off x="7192492" y="5258851"/>
            <a:ext cx="216000" cy="217051"/>
          </a:xfrm>
          <a:prstGeom prst="ellipse">
            <a:avLst/>
          </a:prstGeom>
          <a:solidFill>
            <a:srgbClr val="DD222D"/>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18</xdr:col>
      <xdr:colOff>281940</xdr:colOff>
      <xdr:row>35</xdr:row>
      <xdr:rowOff>14189</xdr:rowOff>
    </xdr:from>
    <xdr:to>
      <xdr:col>19</xdr:col>
      <xdr:colOff>83819</xdr:colOff>
      <xdr:row>36</xdr:row>
      <xdr:rowOff>47309</xdr:rowOff>
    </xdr:to>
    <xdr:grpSp>
      <xdr:nvGrpSpPr>
        <xdr:cNvPr id="44" name="Group 43">
          <a:extLst>
            <a:ext uri="{FF2B5EF4-FFF2-40B4-BE49-F238E27FC236}">
              <a16:creationId xmlns:a16="http://schemas.microsoft.com/office/drawing/2014/main" id="{00000000-0008-0000-0400-00002C000000}"/>
            </a:ext>
          </a:extLst>
        </xdr:cNvPr>
        <xdr:cNvGrpSpPr/>
      </xdr:nvGrpSpPr>
      <xdr:grpSpPr>
        <a:xfrm>
          <a:off x="6991773" y="7052106"/>
          <a:ext cx="394546" cy="223620"/>
          <a:chOff x="7192492" y="5258851"/>
          <a:chExt cx="411479" cy="217051"/>
        </a:xfrm>
      </xdr:grpSpPr>
      <xdr:sp macro="" textlink="">
        <xdr:nvSpPr>
          <xdr:cNvPr id="45" name="Rectangle: Rounded Corners 44">
            <a:extLst>
              <a:ext uri="{FF2B5EF4-FFF2-40B4-BE49-F238E27FC236}">
                <a16:creationId xmlns:a16="http://schemas.microsoft.com/office/drawing/2014/main" id="{00000000-0008-0000-0400-00002D000000}"/>
              </a:ext>
            </a:extLst>
          </xdr:cNvPr>
          <xdr:cNvSpPr/>
        </xdr:nvSpPr>
        <xdr:spPr>
          <a:xfrm>
            <a:off x="7238212" y="5258851"/>
            <a:ext cx="365759" cy="214411"/>
          </a:xfrm>
          <a:prstGeom prst="roundRect">
            <a:avLst>
              <a:gd name="adj" fmla="val 50000"/>
            </a:avLst>
          </a:prstGeom>
          <a:solidFill>
            <a:srgbClr val="F2C6C7"/>
          </a:solidFill>
          <a:ln>
            <a:noFill/>
          </a:ln>
          <a:effectLst>
            <a:innerShdw blurRad="63500">
              <a:prstClr val="black">
                <a:alpha val="32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46" name="Oval 45">
            <a:extLst>
              <a:ext uri="{FF2B5EF4-FFF2-40B4-BE49-F238E27FC236}">
                <a16:creationId xmlns:a16="http://schemas.microsoft.com/office/drawing/2014/main" id="{00000000-0008-0000-0400-00002E000000}"/>
              </a:ext>
            </a:extLst>
          </xdr:cNvPr>
          <xdr:cNvSpPr/>
        </xdr:nvSpPr>
        <xdr:spPr>
          <a:xfrm>
            <a:off x="7192492" y="5258851"/>
            <a:ext cx="216000" cy="217051"/>
          </a:xfrm>
          <a:prstGeom prst="ellipse">
            <a:avLst/>
          </a:prstGeom>
          <a:solidFill>
            <a:srgbClr val="DD222D"/>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21</xdr:col>
      <xdr:colOff>308215</xdr:colOff>
      <xdr:row>28</xdr:row>
      <xdr:rowOff>45720</xdr:rowOff>
    </xdr:from>
    <xdr:to>
      <xdr:col>22</xdr:col>
      <xdr:colOff>110094</xdr:colOff>
      <xdr:row>29</xdr:row>
      <xdr:rowOff>78840</xdr:rowOff>
    </xdr:to>
    <xdr:grpSp>
      <xdr:nvGrpSpPr>
        <xdr:cNvPr id="47" name="Group 46">
          <a:extLst>
            <a:ext uri="{FF2B5EF4-FFF2-40B4-BE49-F238E27FC236}">
              <a16:creationId xmlns:a16="http://schemas.microsoft.com/office/drawing/2014/main" id="{00000000-0008-0000-0400-00002F000000}"/>
            </a:ext>
          </a:extLst>
        </xdr:cNvPr>
        <xdr:cNvGrpSpPr/>
      </xdr:nvGrpSpPr>
      <xdr:grpSpPr>
        <a:xfrm>
          <a:off x="8796048" y="5750137"/>
          <a:ext cx="394546" cy="223620"/>
          <a:chOff x="7192492" y="5258851"/>
          <a:chExt cx="411479" cy="217051"/>
        </a:xfrm>
      </xdr:grpSpPr>
      <xdr:sp macro="" textlink="">
        <xdr:nvSpPr>
          <xdr:cNvPr id="48" name="Rectangle: Rounded Corners 47">
            <a:extLst>
              <a:ext uri="{FF2B5EF4-FFF2-40B4-BE49-F238E27FC236}">
                <a16:creationId xmlns:a16="http://schemas.microsoft.com/office/drawing/2014/main" id="{00000000-0008-0000-0400-000030000000}"/>
              </a:ext>
            </a:extLst>
          </xdr:cNvPr>
          <xdr:cNvSpPr/>
        </xdr:nvSpPr>
        <xdr:spPr>
          <a:xfrm>
            <a:off x="7238212" y="5258851"/>
            <a:ext cx="365759" cy="214411"/>
          </a:xfrm>
          <a:prstGeom prst="roundRect">
            <a:avLst>
              <a:gd name="adj" fmla="val 50000"/>
            </a:avLst>
          </a:prstGeom>
          <a:solidFill>
            <a:srgbClr val="F2C6C7"/>
          </a:solidFill>
          <a:ln>
            <a:noFill/>
          </a:ln>
          <a:effectLst>
            <a:innerShdw blurRad="63500">
              <a:prstClr val="black">
                <a:alpha val="32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49" name="Oval 48">
            <a:extLst>
              <a:ext uri="{FF2B5EF4-FFF2-40B4-BE49-F238E27FC236}">
                <a16:creationId xmlns:a16="http://schemas.microsoft.com/office/drawing/2014/main" id="{00000000-0008-0000-0400-000031000000}"/>
              </a:ext>
            </a:extLst>
          </xdr:cNvPr>
          <xdr:cNvSpPr/>
        </xdr:nvSpPr>
        <xdr:spPr>
          <a:xfrm>
            <a:off x="7192492" y="5258851"/>
            <a:ext cx="216000" cy="217051"/>
          </a:xfrm>
          <a:prstGeom prst="ellipse">
            <a:avLst/>
          </a:prstGeom>
          <a:solidFill>
            <a:srgbClr val="DD222D"/>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21</xdr:col>
      <xdr:colOff>308215</xdr:colOff>
      <xdr:row>35</xdr:row>
      <xdr:rowOff>14189</xdr:rowOff>
    </xdr:from>
    <xdr:to>
      <xdr:col>22</xdr:col>
      <xdr:colOff>110094</xdr:colOff>
      <xdr:row>36</xdr:row>
      <xdr:rowOff>47309</xdr:rowOff>
    </xdr:to>
    <xdr:grpSp>
      <xdr:nvGrpSpPr>
        <xdr:cNvPr id="50" name="Group 49">
          <a:extLst>
            <a:ext uri="{FF2B5EF4-FFF2-40B4-BE49-F238E27FC236}">
              <a16:creationId xmlns:a16="http://schemas.microsoft.com/office/drawing/2014/main" id="{00000000-0008-0000-0400-000032000000}"/>
            </a:ext>
          </a:extLst>
        </xdr:cNvPr>
        <xdr:cNvGrpSpPr/>
      </xdr:nvGrpSpPr>
      <xdr:grpSpPr>
        <a:xfrm>
          <a:off x="8796048" y="7052106"/>
          <a:ext cx="394546" cy="223620"/>
          <a:chOff x="7192492" y="5258851"/>
          <a:chExt cx="411479" cy="217051"/>
        </a:xfrm>
      </xdr:grpSpPr>
      <xdr:sp macro="" textlink="">
        <xdr:nvSpPr>
          <xdr:cNvPr id="51" name="Rectangle: Rounded Corners 50">
            <a:extLst>
              <a:ext uri="{FF2B5EF4-FFF2-40B4-BE49-F238E27FC236}">
                <a16:creationId xmlns:a16="http://schemas.microsoft.com/office/drawing/2014/main" id="{00000000-0008-0000-0400-000033000000}"/>
              </a:ext>
            </a:extLst>
          </xdr:cNvPr>
          <xdr:cNvSpPr/>
        </xdr:nvSpPr>
        <xdr:spPr>
          <a:xfrm>
            <a:off x="7238212" y="5258851"/>
            <a:ext cx="365759" cy="214411"/>
          </a:xfrm>
          <a:prstGeom prst="roundRect">
            <a:avLst>
              <a:gd name="adj" fmla="val 50000"/>
            </a:avLst>
          </a:prstGeom>
          <a:solidFill>
            <a:srgbClr val="F2C6C7"/>
          </a:solidFill>
          <a:ln>
            <a:noFill/>
          </a:ln>
          <a:effectLst>
            <a:innerShdw blurRad="63500">
              <a:prstClr val="black">
                <a:alpha val="32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52" name="Oval 51">
            <a:extLst>
              <a:ext uri="{FF2B5EF4-FFF2-40B4-BE49-F238E27FC236}">
                <a16:creationId xmlns:a16="http://schemas.microsoft.com/office/drawing/2014/main" id="{00000000-0008-0000-0400-000034000000}"/>
              </a:ext>
            </a:extLst>
          </xdr:cNvPr>
          <xdr:cNvSpPr/>
        </xdr:nvSpPr>
        <xdr:spPr>
          <a:xfrm>
            <a:off x="7192492" y="5258851"/>
            <a:ext cx="216000" cy="217051"/>
          </a:xfrm>
          <a:prstGeom prst="ellipse">
            <a:avLst/>
          </a:prstGeom>
          <a:solidFill>
            <a:srgbClr val="DD222D"/>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18</xdr:col>
      <xdr:colOff>46507</xdr:colOff>
      <xdr:row>26</xdr:row>
      <xdr:rowOff>99375</xdr:rowOff>
    </xdr:from>
    <xdr:to>
      <xdr:col>19</xdr:col>
      <xdr:colOff>390245</xdr:colOff>
      <xdr:row>31</xdr:row>
      <xdr:rowOff>45910</xdr:rowOff>
    </xdr:to>
    <xdr:sp macro="" textlink="ProcessingM3!C23">
      <xdr:nvSpPr>
        <xdr:cNvPr id="53" name="Rectangle 52">
          <a:extLst>
            <a:ext uri="{FF2B5EF4-FFF2-40B4-BE49-F238E27FC236}">
              <a16:creationId xmlns:a16="http://schemas.microsoft.com/office/drawing/2014/main" id="{00000000-0008-0000-0400-000035000000}"/>
            </a:ext>
          </a:extLst>
        </xdr:cNvPr>
        <xdr:cNvSpPr/>
      </xdr:nvSpPr>
      <xdr:spPr>
        <a:xfrm rot="5400000">
          <a:off x="11065508" y="4808054"/>
          <a:ext cx="860935" cy="953338"/>
        </a:xfrm>
        <a:prstGeom prst="rect">
          <a:avLst/>
        </a:prstGeom>
        <a:noFill/>
        <a:effectLst/>
      </xdr:spPr>
      <xdr:txBody>
        <a:bodyPr wrap="none" lIns="91440" tIns="45720" rIns="91440" bIns="45720">
          <a:noAutofit/>
        </a:bodyPr>
        <a:lstStyle/>
        <a:p>
          <a:pPr algn="ctr"/>
          <a:fld id="{3DD49D20-42E7-48BE-9149-AAEA0E52B841}" type="TxLink">
            <a:rPr lang="en-US" sz="5500" b="0" i="0" u="none" strike="noStrike" cap="none" spc="0">
              <a:ln w="0"/>
              <a:blipFill>
                <a:blip xmlns:r="http://schemas.openxmlformats.org/officeDocument/2006/relationships" r:embed="rId3">
                  <a:extLst>
                    <a:ext uri="{96DAC541-7B7A-43D3-8B79-37D633B846F1}">
                      <asvg:svgBlip xmlns:asvg="http://schemas.microsoft.com/office/drawing/2016/SVG/main" r:embed="rId4"/>
                    </a:ext>
                  </a:extLst>
                </a:blip>
                <a:stretch>
                  <a:fillRect/>
                </a:stretch>
              </a:blipFill>
              <a:effectLst/>
              <a:latin typeface="Calibri"/>
              <a:cs typeface="Calibri"/>
            </a:rPr>
            <a:pPr algn="ctr"/>
            <a:t>▮</a:t>
          </a:fld>
          <a:endParaRPr lang="en-US" sz="5500" b="0" cap="none" spc="0">
            <a:ln w="0"/>
            <a:blipFill>
              <a:blip xmlns:r="http://schemas.openxmlformats.org/officeDocument/2006/relationships" r:embed="rId3">
                <a:extLst>
                  <a:ext uri="{96DAC541-7B7A-43D3-8B79-37D633B846F1}">
                    <asvg:svgBlip xmlns:asvg="http://schemas.microsoft.com/office/drawing/2016/SVG/main" r:embed="rId4"/>
                  </a:ext>
                </a:extLst>
              </a:blip>
              <a:stretch>
                <a:fillRect/>
              </a:stretch>
            </a:blipFill>
            <a:effectLst/>
          </a:endParaRPr>
        </a:p>
      </xdr:txBody>
    </xdr:sp>
    <xdr:clientData/>
  </xdr:twoCellAnchor>
  <mc:AlternateContent xmlns:mc="http://schemas.openxmlformats.org/markup-compatibility/2006">
    <mc:Choice xmlns:a14="http://schemas.microsoft.com/office/drawing/2010/main" Requires="a14">
      <xdr:twoCellAnchor>
        <xdr:from>
          <xdr:col>18</xdr:col>
          <xdr:colOff>57150</xdr:colOff>
          <xdr:row>28</xdr:row>
          <xdr:rowOff>9525</xdr:rowOff>
        </xdr:from>
        <xdr:to>
          <xdr:col>19</xdr:col>
          <xdr:colOff>123825</xdr:colOff>
          <xdr:row>29</xdr:row>
          <xdr:rowOff>133350</xdr:rowOff>
        </xdr:to>
        <xdr:sp macro="" textlink="">
          <xdr:nvSpPr>
            <xdr:cNvPr id="13320" name="Check Box 8" hidden="1">
              <a:extLst>
                <a:ext uri="{63B3BB69-23CF-44E3-9099-C40C66FF867C}">
                  <a14:compatExt spid="_x0000_s13320"/>
                </a:ext>
                <a:ext uri="{FF2B5EF4-FFF2-40B4-BE49-F238E27FC236}">
                  <a16:creationId xmlns:a16="http://schemas.microsoft.com/office/drawing/2014/main" id="{00000000-0008-0000-0400-00000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18</xdr:col>
      <xdr:colOff>52137</xdr:colOff>
      <xdr:row>28</xdr:row>
      <xdr:rowOff>48126</xdr:rowOff>
    </xdr:from>
    <xdr:to>
      <xdr:col>18</xdr:col>
      <xdr:colOff>248654</xdr:colOff>
      <xdr:row>29</xdr:row>
      <xdr:rowOff>84221</xdr:rowOff>
    </xdr:to>
    <xdr:sp macro="" textlink="">
      <xdr:nvSpPr>
        <xdr:cNvPr id="54" name="Rectangle 53">
          <a:extLst>
            <a:ext uri="{FF2B5EF4-FFF2-40B4-BE49-F238E27FC236}">
              <a16:creationId xmlns:a16="http://schemas.microsoft.com/office/drawing/2014/main" id="{00000000-0008-0000-0400-000036000000}"/>
            </a:ext>
          </a:extLst>
        </xdr:cNvPr>
        <xdr:cNvSpPr/>
      </xdr:nvSpPr>
      <xdr:spPr>
        <a:xfrm>
          <a:off x="11024937" y="5168766"/>
          <a:ext cx="196517" cy="21897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46507</xdr:colOff>
      <xdr:row>33</xdr:row>
      <xdr:rowOff>61275</xdr:rowOff>
    </xdr:from>
    <xdr:to>
      <xdr:col>19</xdr:col>
      <xdr:colOff>390245</xdr:colOff>
      <xdr:row>38</xdr:row>
      <xdr:rowOff>7810</xdr:rowOff>
    </xdr:to>
    <xdr:sp macro="" textlink="ProcessingM3!C25">
      <xdr:nvSpPr>
        <xdr:cNvPr id="55" name="Rectangle 54">
          <a:extLst>
            <a:ext uri="{FF2B5EF4-FFF2-40B4-BE49-F238E27FC236}">
              <a16:creationId xmlns:a16="http://schemas.microsoft.com/office/drawing/2014/main" id="{00000000-0008-0000-0400-000037000000}"/>
            </a:ext>
          </a:extLst>
        </xdr:cNvPr>
        <xdr:cNvSpPr/>
      </xdr:nvSpPr>
      <xdr:spPr>
        <a:xfrm rot="5400000">
          <a:off x="11065508" y="6050114"/>
          <a:ext cx="860935" cy="953338"/>
        </a:xfrm>
        <a:prstGeom prst="rect">
          <a:avLst/>
        </a:prstGeom>
        <a:noFill/>
        <a:effectLst/>
      </xdr:spPr>
      <xdr:txBody>
        <a:bodyPr wrap="none" lIns="91440" tIns="45720" rIns="91440" bIns="45720">
          <a:noAutofit/>
        </a:bodyPr>
        <a:lstStyle/>
        <a:p>
          <a:pPr algn="ctr"/>
          <a:fld id="{65F76FB1-E7CD-4AA0-8E3B-2920348EFFF0}" type="TxLink">
            <a:rPr lang="en-US" sz="5500" b="0" i="0" u="none" strike="noStrike" cap="none" spc="0">
              <a:ln w="0"/>
              <a:blipFill>
                <a:blip xmlns:r="http://schemas.openxmlformats.org/officeDocument/2006/relationships" r:embed="rId5">
                  <a:extLst>
                    <a:ext uri="{96DAC541-7B7A-43D3-8B79-37D633B846F1}">
                      <asvg:svgBlip xmlns:asvg="http://schemas.microsoft.com/office/drawing/2016/SVG/main" r:embed="rId6"/>
                    </a:ext>
                  </a:extLst>
                </a:blip>
                <a:stretch>
                  <a:fillRect/>
                </a:stretch>
              </a:blipFill>
              <a:effectLst/>
              <a:latin typeface="Calibri"/>
              <a:cs typeface="Calibri"/>
            </a:rPr>
            <a:pPr algn="ctr"/>
            <a:t>▮</a:t>
          </a:fld>
          <a:endParaRPr lang="en-US" sz="5500" b="0" cap="none" spc="0">
            <a:ln w="0"/>
            <a:blipFill>
              <a:blip xmlns:r="http://schemas.openxmlformats.org/officeDocument/2006/relationships" r:embed="rId5">
                <a:extLst>
                  <a:ext uri="{96DAC541-7B7A-43D3-8B79-37D633B846F1}">
                    <asvg:svgBlip xmlns:asvg="http://schemas.microsoft.com/office/drawing/2016/SVG/main" r:embed="rId6"/>
                  </a:ext>
                </a:extLst>
              </a:blip>
              <a:stretch>
                <a:fillRect/>
              </a:stretch>
            </a:blipFill>
            <a:effectLst/>
          </a:endParaRPr>
        </a:p>
      </xdr:txBody>
    </xdr:sp>
    <xdr:clientData/>
  </xdr:twoCellAnchor>
  <mc:AlternateContent xmlns:mc="http://schemas.openxmlformats.org/markup-compatibility/2006">
    <mc:Choice xmlns:a14="http://schemas.microsoft.com/office/drawing/2010/main" Requires="a14">
      <xdr:twoCellAnchor>
        <xdr:from>
          <xdr:col>18</xdr:col>
          <xdr:colOff>57150</xdr:colOff>
          <xdr:row>34</xdr:row>
          <xdr:rowOff>152400</xdr:rowOff>
        </xdr:from>
        <xdr:to>
          <xdr:col>19</xdr:col>
          <xdr:colOff>123825</xdr:colOff>
          <xdr:row>36</xdr:row>
          <xdr:rowOff>95250</xdr:rowOff>
        </xdr:to>
        <xdr:sp macro="" textlink="">
          <xdr:nvSpPr>
            <xdr:cNvPr id="13321" name="Check Box 9" hidden="1">
              <a:extLst>
                <a:ext uri="{63B3BB69-23CF-44E3-9099-C40C66FF867C}">
                  <a14:compatExt spid="_x0000_s13321"/>
                </a:ext>
                <a:ext uri="{FF2B5EF4-FFF2-40B4-BE49-F238E27FC236}">
                  <a16:creationId xmlns:a16="http://schemas.microsoft.com/office/drawing/2014/main" id="{00000000-0008-0000-0400-00000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18</xdr:col>
      <xdr:colOff>52137</xdr:colOff>
      <xdr:row>35</xdr:row>
      <xdr:rowOff>10026</xdr:rowOff>
    </xdr:from>
    <xdr:to>
      <xdr:col>18</xdr:col>
      <xdr:colOff>248654</xdr:colOff>
      <xdr:row>36</xdr:row>
      <xdr:rowOff>46121</xdr:rowOff>
    </xdr:to>
    <xdr:sp macro="" textlink="">
      <xdr:nvSpPr>
        <xdr:cNvPr id="56" name="Rectangle 55">
          <a:extLst>
            <a:ext uri="{FF2B5EF4-FFF2-40B4-BE49-F238E27FC236}">
              <a16:creationId xmlns:a16="http://schemas.microsoft.com/office/drawing/2014/main" id="{00000000-0008-0000-0400-000038000000}"/>
            </a:ext>
          </a:extLst>
        </xdr:cNvPr>
        <xdr:cNvSpPr/>
      </xdr:nvSpPr>
      <xdr:spPr>
        <a:xfrm>
          <a:off x="11024937" y="6410826"/>
          <a:ext cx="196517" cy="21897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21</xdr:col>
      <xdr:colOff>61747</xdr:colOff>
      <xdr:row>33</xdr:row>
      <xdr:rowOff>61275</xdr:rowOff>
    </xdr:from>
    <xdr:to>
      <xdr:col>22</xdr:col>
      <xdr:colOff>405485</xdr:colOff>
      <xdr:row>38</xdr:row>
      <xdr:rowOff>7810</xdr:rowOff>
    </xdr:to>
    <xdr:sp macro="" textlink="ProcessingM3!C26">
      <xdr:nvSpPr>
        <xdr:cNvPr id="57" name="Rectangle 56">
          <a:extLst>
            <a:ext uri="{FF2B5EF4-FFF2-40B4-BE49-F238E27FC236}">
              <a16:creationId xmlns:a16="http://schemas.microsoft.com/office/drawing/2014/main" id="{00000000-0008-0000-0400-000039000000}"/>
            </a:ext>
          </a:extLst>
        </xdr:cNvPr>
        <xdr:cNvSpPr/>
      </xdr:nvSpPr>
      <xdr:spPr>
        <a:xfrm rot="5400000">
          <a:off x="12909548" y="6050114"/>
          <a:ext cx="860935" cy="953338"/>
        </a:xfrm>
        <a:prstGeom prst="rect">
          <a:avLst/>
        </a:prstGeom>
        <a:noFill/>
        <a:effectLst/>
      </xdr:spPr>
      <xdr:txBody>
        <a:bodyPr wrap="none" lIns="91440" tIns="45720" rIns="91440" bIns="45720">
          <a:noAutofit/>
        </a:bodyPr>
        <a:lstStyle/>
        <a:p>
          <a:pPr algn="ctr"/>
          <a:fld id="{832672B0-7C10-4805-80E3-95AF2DF52A33}" type="TxLink">
            <a:rPr lang="en-US" sz="5500" b="0" i="0" u="none" strike="noStrike" cap="none" spc="0">
              <a:ln w="0"/>
              <a:blipFill>
                <a:blip xmlns:r="http://schemas.openxmlformats.org/officeDocument/2006/relationships" r:embed="rId7">
                  <a:extLst>
                    <a:ext uri="{96DAC541-7B7A-43D3-8B79-37D633B846F1}">
                      <asvg:svgBlip xmlns:asvg="http://schemas.microsoft.com/office/drawing/2016/SVG/main" r:embed="rId8"/>
                    </a:ext>
                  </a:extLst>
                </a:blip>
                <a:stretch>
                  <a:fillRect/>
                </a:stretch>
              </a:blipFill>
              <a:effectLst/>
              <a:latin typeface="Calibri"/>
              <a:cs typeface="Calibri"/>
            </a:rPr>
            <a:pPr algn="ctr"/>
            <a:t>▮</a:t>
          </a:fld>
          <a:endParaRPr lang="en-US" sz="5500" b="0" cap="none" spc="0">
            <a:ln w="0"/>
            <a:blipFill>
              <a:blip xmlns:r="http://schemas.openxmlformats.org/officeDocument/2006/relationships" r:embed="rId7">
                <a:extLst>
                  <a:ext uri="{96DAC541-7B7A-43D3-8B79-37D633B846F1}">
                    <asvg:svgBlip xmlns:asvg="http://schemas.microsoft.com/office/drawing/2016/SVG/main" r:embed="rId8"/>
                  </a:ext>
                </a:extLst>
              </a:blip>
              <a:stretch>
                <a:fillRect/>
              </a:stretch>
            </a:blipFill>
            <a:effectLst/>
          </a:endParaRPr>
        </a:p>
      </xdr:txBody>
    </xdr:sp>
    <xdr:clientData/>
  </xdr:twoCellAnchor>
  <mc:AlternateContent xmlns:mc="http://schemas.openxmlformats.org/markup-compatibility/2006">
    <mc:Choice xmlns:a14="http://schemas.microsoft.com/office/drawing/2010/main" Requires="a14">
      <xdr:twoCellAnchor>
        <xdr:from>
          <xdr:col>21</xdr:col>
          <xdr:colOff>76200</xdr:colOff>
          <xdr:row>34</xdr:row>
          <xdr:rowOff>152400</xdr:rowOff>
        </xdr:from>
        <xdr:to>
          <xdr:col>22</xdr:col>
          <xdr:colOff>133350</xdr:colOff>
          <xdr:row>36</xdr:row>
          <xdr:rowOff>95250</xdr:rowOff>
        </xdr:to>
        <xdr:sp macro="" textlink="">
          <xdr:nvSpPr>
            <xdr:cNvPr id="13322" name="Check Box 10" hidden="1">
              <a:extLst>
                <a:ext uri="{63B3BB69-23CF-44E3-9099-C40C66FF867C}">
                  <a14:compatExt spid="_x0000_s13322"/>
                </a:ext>
                <a:ext uri="{FF2B5EF4-FFF2-40B4-BE49-F238E27FC236}">
                  <a16:creationId xmlns:a16="http://schemas.microsoft.com/office/drawing/2014/main" id="{00000000-0008-0000-0400-00000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21</xdr:col>
      <xdr:colOff>67377</xdr:colOff>
      <xdr:row>35</xdr:row>
      <xdr:rowOff>10026</xdr:rowOff>
    </xdr:from>
    <xdr:to>
      <xdr:col>21</xdr:col>
      <xdr:colOff>263894</xdr:colOff>
      <xdr:row>36</xdr:row>
      <xdr:rowOff>46121</xdr:rowOff>
    </xdr:to>
    <xdr:sp macro="" textlink="">
      <xdr:nvSpPr>
        <xdr:cNvPr id="58" name="Rectangle 57">
          <a:extLst>
            <a:ext uri="{FF2B5EF4-FFF2-40B4-BE49-F238E27FC236}">
              <a16:creationId xmlns:a16="http://schemas.microsoft.com/office/drawing/2014/main" id="{00000000-0008-0000-0400-00003A000000}"/>
            </a:ext>
          </a:extLst>
        </xdr:cNvPr>
        <xdr:cNvSpPr/>
      </xdr:nvSpPr>
      <xdr:spPr>
        <a:xfrm>
          <a:off x="12868977" y="6410826"/>
          <a:ext cx="196517" cy="21897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21</xdr:col>
      <xdr:colOff>61747</xdr:colOff>
      <xdr:row>26</xdr:row>
      <xdr:rowOff>91755</xdr:rowOff>
    </xdr:from>
    <xdr:to>
      <xdr:col>22</xdr:col>
      <xdr:colOff>405485</xdr:colOff>
      <xdr:row>31</xdr:row>
      <xdr:rowOff>38290</xdr:rowOff>
    </xdr:to>
    <xdr:sp macro="" textlink="ProcessingM3!C24">
      <xdr:nvSpPr>
        <xdr:cNvPr id="59" name="Rectangle 58">
          <a:extLst>
            <a:ext uri="{FF2B5EF4-FFF2-40B4-BE49-F238E27FC236}">
              <a16:creationId xmlns:a16="http://schemas.microsoft.com/office/drawing/2014/main" id="{00000000-0008-0000-0400-00003B000000}"/>
            </a:ext>
          </a:extLst>
        </xdr:cNvPr>
        <xdr:cNvSpPr/>
      </xdr:nvSpPr>
      <xdr:spPr>
        <a:xfrm rot="5400000">
          <a:off x="12909548" y="4800434"/>
          <a:ext cx="860935" cy="953338"/>
        </a:xfrm>
        <a:prstGeom prst="rect">
          <a:avLst/>
        </a:prstGeom>
        <a:noFill/>
        <a:effectLst/>
      </xdr:spPr>
      <xdr:txBody>
        <a:bodyPr wrap="none" lIns="91440" tIns="45720" rIns="91440" bIns="45720">
          <a:noAutofit/>
        </a:bodyPr>
        <a:lstStyle/>
        <a:p>
          <a:pPr algn="ctr"/>
          <a:fld id="{BF70E9DE-6027-4969-860F-81546C3FD4CC}" type="TxLink">
            <a:rPr lang="en-US" sz="5500" b="0" i="0" u="none" strike="noStrike" cap="none" spc="0">
              <a:ln w="0"/>
              <a:blipFill>
                <a:blip xmlns:r="http://schemas.openxmlformats.org/officeDocument/2006/relationships" r:embed="rId9">
                  <a:extLst>
                    <a:ext uri="{96DAC541-7B7A-43D3-8B79-37D633B846F1}">
                      <asvg:svgBlip xmlns:asvg="http://schemas.microsoft.com/office/drawing/2016/SVG/main" r:embed="rId10"/>
                    </a:ext>
                  </a:extLst>
                </a:blip>
                <a:stretch>
                  <a:fillRect/>
                </a:stretch>
              </a:blipFill>
              <a:effectLst/>
              <a:latin typeface="Calibri"/>
              <a:cs typeface="Calibri"/>
            </a:rPr>
            <a:pPr algn="ctr"/>
            <a:t>▮</a:t>
          </a:fld>
          <a:endParaRPr lang="en-US" sz="5500" b="0" cap="none" spc="0">
            <a:ln w="0"/>
            <a:blipFill>
              <a:blip xmlns:r="http://schemas.openxmlformats.org/officeDocument/2006/relationships" r:embed="rId9">
                <a:extLst>
                  <a:ext uri="{96DAC541-7B7A-43D3-8B79-37D633B846F1}">
                    <asvg:svgBlip xmlns:asvg="http://schemas.microsoft.com/office/drawing/2016/SVG/main" r:embed="rId10"/>
                  </a:ext>
                </a:extLst>
              </a:blip>
              <a:stretch>
                <a:fillRect/>
              </a:stretch>
            </a:blipFill>
            <a:effectLst/>
          </a:endParaRPr>
        </a:p>
      </xdr:txBody>
    </xdr:sp>
    <xdr:clientData/>
  </xdr:twoCellAnchor>
  <mc:AlternateContent xmlns:mc="http://schemas.openxmlformats.org/markup-compatibility/2006">
    <mc:Choice xmlns:a14="http://schemas.microsoft.com/office/drawing/2010/main" Requires="a14">
      <xdr:twoCellAnchor>
        <xdr:from>
          <xdr:col>21</xdr:col>
          <xdr:colOff>76200</xdr:colOff>
          <xdr:row>27</xdr:row>
          <xdr:rowOff>180975</xdr:rowOff>
        </xdr:from>
        <xdr:to>
          <xdr:col>22</xdr:col>
          <xdr:colOff>133350</xdr:colOff>
          <xdr:row>29</xdr:row>
          <xdr:rowOff>123825</xdr:rowOff>
        </xdr:to>
        <xdr:sp macro="" textlink="">
          <xdr:nvSpPr>
            <xdr:cNvPr id="13323" name="Check Box 11" hidden="1">
              <a:extLst>
                <a:ext uri="{63B3BB69-23CF-44E3-9099-C40C66FF867C}">
                  <a14:compatExt spid="_x0000_s13323"/>
                </a:ext>
                <a:ext uri="{FF2B5EF4-FFF2-40B4-BE49-F238E27FC236}">
                  <a16:creationId xmlns:a16="http://schemas.microsoft.com/office/drawing/2014/main" id="{00000000-0008-0000-0400-00000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21</xdr:col>
      <xdr:colOff>67377</xdr:colOff>
      <xdr:row>28</xdr:row>
      <xdr:rowOff>40506</xdr:rowOff>
    </xdr:from>
    <xdr:to>
      <xdr:col>21</xdr:col>
      <xdr:colOff>263894</xdr:colOff>
      <xdr:row>29</xdr:row>
      <xdr:rowOff>76601</xdr:rowOff>
    </xdr:to>
    <xdr:sp macro="" textlink="">
      <xdr:nvSpPr>
        <xdr:cNvPr id="60" name="Rectangle 59">
          <a:extLst>
            <a:ext uri="{FF2B5EF4-FFF2-40B4-BE49-F238E27FC236}">
              <a16:creationId xmlns:a16="http://schemas.microsoft.com/office/drawing/2014/main" id="{00000000-0008-0000-0400-00003C000000}"/>
            </a:ext>
          </a:extLst>
        </xdr:cNvPr>
        <xdr:cNvSpPr/>
      </xdr:nvSpPr>
      <xdr:spPr>
        <a:xfrm>
          <a:off x="12868977" y="5161146"/>
          <a:ext cx="196517" cy="21897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160020</xdr:colOff>
      <xdr:row>24</xdr:row>
      <xdr:rowOff>186266</xdr:rowOff>
    </xdr:from>
    <xdr:to>
      <xdr:col>16</xdr:col>
      <xdr:colOff>22860</xdr:colOff>
      <xdr:row>38</xdr:row>
      <xdr:rowOff>79339</xdr:rowOff>
    </xdr:to>
    <xdr:graphicFrame macro="">
      <xdr:nvGraphicFramePr>
        <xdr:cNvPr id="61" name="Chart 60">
          <a:extLst>
            <a:ext uri="{FF2B5EF4-FFF2-40B4-BE49-F238E27FC236}">
              <a16:creationId xmlns:a16="http://schemas.microsoft.com/office/drawing/2014/main" id="{00000000-0008-0000-0400-00003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23</xdr:col>
      <xdr:colOff>137160</xdr:colOff>
      <xdr:row>3</xdr:row>
      <xdr:rowOff>160020</xdr:rowOff>
    </xdr:from>
    <xdr:to>
      <xdr:col>30</xdr:col>
      <xdr:colOff>518160</xdr:colOff>
      <xdr:row>16</xdr:row>
      <xdr:rowOff>137160</xdr:rowOff>
    </xdr:to>
    <xdr:graphicFrame macro="">
      <xdr:nvGraphicFramePr>
        <xdr:cNvPr id="62" name="Chart 61">
          <a:extLst>
            <a:ext uri="{FF2B5EF4-FFF2-40B4-BE49-F238E27FC236}">
              <a16:creationId xmlns:a16="http://schemas.microsoft.com/office/drawing/2014/main" id="{00000000-0008-0000-0400-00003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23</xdr:col>
      <xdr:colOff>175260</xdr:colOff>
      <xdr:row>9</xdr:row>
      <xdr:rowOff>38100</xdr:rowOff>
    </xdr:from>
    <xdr:to>
      <xdr:col>24</xdr:col>
      <xdr:colOff>411480</xdr:colOff>
      <xdr:row>10</xdr:row>
      <xdr:rowOff>37919</xdr:rowOff>
    </xdr:to>
    <xdr:sp macro="" textlink="">
      <xdr:nvSpPr>
        <xdr:cNvPr id="63" name="TextBox 62">
          <a:extLst>
            <a:ext uri="{FF2B5EF4-FFF2-40B4-BE49-F238E27FC236}">
              <a16:creationId xmlns:a16="http://schemas.microsoft.com/office/drawing/2014/main" id="{00000000-0008-0000-0400-00003F000000}"/>
            </a:ext>
          </a:extLst>
        </xdr:cNvPr>
        <xdr:cNvSpPr txBox="1"/>
      </xdr:nvSpPr>
      <xdr:spPr>
        <a:xfrm>
          <a:off x="14196060" y="1684020"/>
          <a:ext cx="845820" cy="182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chemeClr val="tx1">
                  <a:lumMod val="65000"/>
                  <a:lumOff val="35000"/>
                </a:schemeClr>
              </a:solidFill>
              <a:latin typeface="Calibri"/>
              <a:cs typeface="Calibri"/>
            </a:rPr>
            <a:t>Indicators</a:t>
          </a:r>
        </a:p>
      </xdr:txBody>
    </xdr:sp>
    <xdr:clientData/>
  </xdr:twoCellAnchor>
  <xdr:twoCellAnchor>
    <xdr:from>
      <xdr:col>23</xdr:col>
      <xdr:colOff>263890</xdr:colOff>
      <xdr:row>10</xdr:row>
      <xdr:rowOff>121451</xdr:rowOff>
    </xdr:from>
    <xdr:to>
      <xdr:col>23</xdr:col>
      <xdr:colOff>371890</xdr:colOff>
      <xdr:row>11</xdr:row>
      <xdr:rowOff>47743</xdr:rowOff>
    </xdr:to>
    <xdr:sp macro="" textlink="">
      <xdr:nvSpPr>
        <xdr:cNvPr id="13312" name="Oval 13311">
          <a:extLst>
            <a:ext uri="{FF2B5EF4-FFF2-40B4-BE49-F238E27FC236}">
              <a16:creationId xmlns:a16="http://schemas.microsoft.com/office/drawing/2014/main" id="{00000000-0008-0000-0400-000000340000}"/>
            </a:ext>
          </a:extLst>
        </xdr:cNvPr>
        <xdr:cNvSpPr/>
      </xdr:nvSpPr>
      <xdr:spPr>
        <a:xfrm>
          <a:off x="14284690" y="1950251"/>
          <a:ext cx="108000" cy="109172"/>
        </a:xfrm>
        <a:prstGeom prst="ellipse">
          <a:avLst/>
        </a:prstGeom>
        <a:solidFill>
          <a:srgbClr val="DD222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23</xdr:col>
      <xdr:colOff>263890</xdr:colOff>
      <xdr:row>11</xdr:row>
      <xdr:rowOff>131406</xdr:rowOff>
    </xdr:from>
    <xdr:to>
      <xdr:col>23</xdr:col>
      <xdr:colOff>371890</xdr:colOff>
      <xdr:row>12</xdr:row>
      <xdr:rowOff>57698</xdr:rowOff>
    </xdr:to>
    <xdr:sp macro="" textlink="">
      <xdr:nvSpPr>
        <xdr:cNvPr id="13313" name="Oval 13312">
          <a:extLst>
            <a:ext uri="{FF2B5EF4-FFF2-40B4-BE49-F238E27FC236}">
              <a16:creationId xmlns:a16="http://schemas.microsoft.com/office/drawing/2014/main" id="{00000000-0008-0000-0400-000001340000}"/>
            </a:ext>
          </a:extLst>
        </xdr:cNvPr>
        <xdr:cNvSpPr/>
      </xdr:nvSpPr>
      <xdr:spPr>
        <a:xfrm>
          <a:off x="14284690" y="2143086"/>
          <a:ext cx="108000" cy="109172"/>
        </a:xfrm>
        <a:prstGeom prst="ellipse">
          <a:avLst/>
        </a:prstGeom>
        <a:solidFill>
          <a:srgbClr val="F98D1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23</xdr:col>
      <xdr:colOff>336803</xdr:colOff>
      <xdr:row>10</xdr:row>
      <xdr:rowOff>79477</xdr:rowOff>
    </xdr:from>
    <xdr:to>
      <xdr:col>24</xdr:col>
      <xdr:colOff>496131</xdr:colOff>
      <xdr:row>11</xdr:row>
      <xdr:rowOff>79295</xdr:rowOff>
    </xdr:to>
    <xdr:sp macro="" textlink="ProcessingM3!D30">
      <xdr:nvSpPr>
        <xdr:cNvPr id="13314" name="TextBox 13313">
          <a:extLst>
            <a:ext uri="{FF2B5EF4-FFF2-40B4-BE49-F238E27FC236}">
              <a16:creationId xmlns:a16="http://schemas.microsoft.com/office/drawing/2014/main" id="{00000000-0008-0000-0400-000002340000}"/>
            </a:ext>
          </a:extLst>
        </xdr:cNvPr>
        <xdr:cNvSpPr txBox="1"/>
      </xdr:nvSpPr>
      <xdr:spPr>
        <a:xfrm>
          <a:off x="14357603" y="1908277"/>
          <a:ext cx="768928" cy="1826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9084190-4EA9-4CD2-A242-F5CD7ADDD652}" type="TxLink">
            <a:rPr lang="en-US" sz="1100" b="0" i="0" u="none" strike="noStrike">
              <a:solidFill>
                <a:srgbClr val="000000"/>
              </a:solidFill>
              <a:latin typeface="Calibri"/>
              <a:cs typeface="Calibri"/>
            </a:rPr>
            <a:pPr algn="ctr"/>
            <a:t>ADP 56%</a:t>
          </a:fld>
          <a:endParaRPr lang="en-US" sz="1200" b="1" i="0" u="none" strike="noStrike">
            <a:solidFill>
              <a:schemeClr val="tx1">
                <a:lumMod val="65000"/>
                <a:lumOff val="35000"/>
              </a:schemeClr>
            </a:solidFill>
            <a:latin typeface="Calibri"/>
            <a:cs typeface="Calibri"/>
          </a:endParaRPr>
        </a:p>
      </xdr:txBody>
    </xdr:sp>
    <xdr:clientData/>
  </xdr:twoCellAnchor>
  <xdr:twoCellAnchor>
    <xdr:from>
      <xdr:col>23</xdr:col>
      <xdr:colOff>336803</xdr:colOff>
      <xdr:row>11</xdr:row>
      <xdr:rowOff>102923</xdr:rowOff>
    </xdr:from>
    <xdr:to>
      <xdr:col>24</xdr:col>
      <xdr:colOff>496131</xdr:colOff>
      <xdr:row>12</xdr:row>
      <xdr:rowOff>102741</xdr:rowOff>
    </xdr:to>
    <xdr:sp macro="" textlink="ProcessingM3!D31">
      <xdr:nvSpPr>
        <xdr:cNvPr id="13315" name="TextBox 13314">
          <a:extLst>
            <a:ext uri="{FF2B5EF4-FFF2-40B4-BE49-F238E27FC236}">
              <a16:creationId xmlns:a16="http://schemas.microsoft.com/office/drawing/2014/main" id="{00000000-0008-0000-0400-000003340000}"/>
            </a:ext>
          </a:extLst>
        </xdr:cNvPr>
        <xdr:cNvSpPr txBox="1"/>
      </xdr:nvSpPr>
      <xdr:spPr>
        <a:xfrm>
          <a:off x="14357603" y="2114603"/>
          <a:ext cx="768928" cy="1826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FD0844A-54FD-444B-BA5D-1B332ABD34E3}" type="TxLink">
            <a:rPr lang="en-US" sz="1100" b="0" i="0" u="none" strike="noStrike">
              <a:solidFill>
                <a:srgbClr val="000000"/>
              </a:solidFill>
              <a:latin typeface="Calibri"/>
              <a:cs typeface="Calibri"/>
            </a:rPr>
            <a:pPr algn="ctr"/>
            <a:t>CRM 58%</a:t>
          </a:fld>
          <a:endParaRPr lang="en-US" sz="1200" b="1" i="0" u="none" strike="noStrike">
            <a:solidFill>
              <a:schemeClr val="tx1">
                <a:lumMod val="65000"/>
                <a:lumOff val="35000"/>
              </a:schemeClr>
            </a:solidFill>
            <a:latin typeface="Calibri"/>
            <a:cs typeface="Calibri"/>
          </a:endParaRPr>
        </a:p>
      </xdr:txBody>
    </xdr:sp>
    <xdr:clientData/>
  </xdr:twoCellAnchor>
  <xdr:twoCellAnchor>
    <xdr:from>
      <xdr:col>22</xdr:col>
      <xdr:colOff>573741</xdr:colOff>
      <xdr:row>20</xdr:row>
      <xdr:rowOff>80686</xdr:rowOff>
    </xdr:from>
    <xdr:to>
      <xdr:col>30</xdr:col>
      <xdr:colOff>294928</xdr:colOff>
      <xdr:row>40</xdr:row>
      <xdr:rowOff>26894</xdr:rowOff>
    </xdr:to>
    <xdr:grpSp>
      <xdr:nvGrpSpPr>
        <xdr:cNvPr id="13316" name="Group 13315">
          <a:extLst>
            <a:ext uri="{FF2B5EF4-FFF2-40B4-BE49-F238E27FC236}">
              <a16:creationId xmlns:a16="http://schemas.microsoft.com/office/drawing/2014/main" id="{00000000-0008-0000-0400-000004340000}"/>
            </a:ext>
          </a:extLst>
        </xdr:cNvPr>
        <xdr:cNvGrpSpPr/>
      </xdr:nvGrpSpPr>
      <xdr:grpSpPr>
        <a:xfrm>
          <a:off x="9654241" y="4261103"/>
          <a:ext cx="4462520" cy="3756208"/>
          <a:chOff x="4998720" y="5852160"/>
          <a:chExt cx="4752000" cy="3650400"/>
        </a:xfrm>
      </xdr:grpSpPr>
      <xdr:sp macro="" textlink="">
        <xdr:nvSpPr>
          <xdr:cNvPr id="13317" name="Freeform: Shape 13316">
            <a:extLst>
              <a:ext uri="{FF2B5EF4-FFF2-40B4-BE49-F238E27FC236}">
                <a16:creationId xmlns:a16="http://schemas.microsoft.com/office/drawing/2014/main" id="{00000000-0008-0000-0400-000005340000}"/>
              </a:ext>
            </a:extLst>
          </xdr:cNvPr>
          <xdr:cNvSpPr/>
        </xdr:nvSpPr>
        <xdr:spPr>
          <a:xfrm>
            <a:off x="5836920" y="6774180"/>
            <a:ext cx="3314700" cy="2030233"/>
          </a:xfrm>
          <a:custGeom>
            <a:avLst/>
            <a:gdLst>
              <a:gd name="connsiteX0" fmla="*/ 586588 w 6457482"/>
              <a:gd name="connsiteY0" fmla="*/ 0 h 4032011"/>
              <a:gd name="connsiteX1" fmla="*/ 3397416 w 6457482"/>
              <a:gd name="connsiteY1" fmla="*/ 381000 h 4032011"/>
              <a:gd name="connsiteX2" fmla="*/ 3411703 w 6457482"/>
              <a:gd name="connsiteY2" fmla="*/ 322898 h 4032011"/>
              <a:gd name="connsiteX3" fmla="*/ 3469806 w 6457482"/>
              <a:gd name="connsiteY3" fmla="*/ 424815 h 4032011"/>
              <a:gd name="connsiteX4" fmla="*/ 3564103 w 6457482"/>
              <a:gd name="connsiteY4" fmla="*/ 454343 h 4032011"/>
              <a:gd name="connsiteX5" fmla="*/ 3738411 w 6457482"/>
              <a:gd name="connsiteY5" fmla="*/ 468630 h 4032011"/>
              <a:gd name="connsiteX6" fmla="*/ 3862236 w 6457482"/>
              <a:gd name="connsiteY6" fmla="*/ 482918 h 4032011"/>
              <a:gd name="connsiteX7" fmla="*/ 4000348 w 6457482"/>
              <a:gd name="connsiteY7" fmla="*/ 512445 h 4032011"/>
              <a:gd name="connsiteX8" fmla="*/ 3869856 w 6457482"/>
              <a:gd name="connsiteY8" fmla="*/ 584835 h 4032011"/>
              <a:gd name="connsiteX9" fmla="*/ 3746031 w 6457482"/>
              <a:gd name="connsiteY9" fmla="*/ 715328 h 4032011"/>
              <a:gd name="connsiteX10" fmla="*/ 3884143 w 6457482"/>
              <a:gd name="connsiteY10" fmla="*/ 685800 h 4032011"/>
              <a:gd name="connsiteX11" fmla="*/ 3862236 w 6457482"/>
              <a:gd name="connsiteY11" fmla="*/ 729615 h 4032011"/>
              <a:gd name="connsiteX12" fmla="*/ 3912718 w 6457482"/>
              <a:gd name="connsiteY12" fmla="*/ 743903 h 4032011"/>
              <a:gd name="connsiteX13" fmla="*/ 4065118 w 6457482"/>
              <a:gd name="connsiteY13" fmla="*/ 663893 h 4032011"/>
              <a:gd name="connsiteX14" fmla="*/ 4195611 w 6457482"/>
              <a:gd name="connsiteY14" fmla="*/ 576263 h 4032011"/>
              <a:gd name="connsiteX15" fmla="*/ 4123221 w 6457482"/>
              <a:gd name="connsiteY15" fmla="*/ 678180 h 4032011"/>
              <a:gd name="connsiteX16" fmla="*/ 4239426 w 6457482"/>
              <a:gd name="connsiteY16" fmla="*/ 721995 h 4032011"/>
              <a:gd name="connsiteX17" fmla="*/ 4493743 w 6457482"/>
              <a:gd name="connsiteY17" fmla="*/ 656273 h 4032011"/>
              <a:gd name="connsiteX18" fmla="*/ 4493743 w 6457482"/>
              <a:gd name="connsiteY18" fmla="*/ 700088 h 4032011"/>
              <a:gd name="connsiteX19" fmla="*/ 4595661 w 6457482"/>
              <a:gd name="connsiteY19" fmla="*/ 685800 h 4032011"/>
              <a:gd name="connsiteX20" fmla="*/ 4631856 w 6457482"/>
              <a:gd name="connsiteY20" fmla="*/ 765810 h 4032011"/>
              <a:gd name="connsiteX21" fmla="*/ 4464216 w 6457482"/>
              <a:gd name="connsiteY21" fmla="*/ 773430 h 4032011"/>
              <a:gd name="connsiteX22" fmla="*/ 4289908 w 6457482"/>
              <a:gd name="connsiteY22" fmla="*/ 823913 h 4032011"/>
              <a:gd name="connsiteX23" fmla="*/ 4202278 w 6457482"/>
              <a:gd name="connsiteY23" fmla="*/ 1020128 h 4032011"/>
              <a:gd name="connsiteX24" fmla="*/ 4296576 w 6457482"/>
              <a:gd name="connsiteY24" fmla="*/ 903923 h 4032011"/>
              <a:gd name="connsiteX25" fmla="*/ 4326103 w 6457482"/>
              <a:gd name="connsiteY25" fmla="*/ 1478280 h 4032011"/>
              <a:gd name="connsiteX26" fmla="*/ 4376586 w 6457482"/>
              <a:gd name="connsiteY26" fmla="*/ 1172528 h 4032011"/>
              <a:gd name="connsiteX27" fmla="*/ 4456596 w 6457482"/>
              <a:gd name="connsiteY27" fmla="*/ 896303 h 4032011"/>
              <a:gd name="connsiteX28" fmla="*/ 4456596 w 6457482"/>
              <a:gd name="connsiteY28" fmla="*/ 968693 h 4032011"/>
              <a:gd name="connsiteX29" fmla="*/ 4478503 w 6457482"/>
              <a:gd name="connsiteY29" fmla="*/ 888683 h 4032011"/>
              <a:gd name="connsiteX30" fmla="*/ 4522318 w 6457482"/>
              <a:gd name="connsiteY30" fmla="*/ 874395 h 4032011"/>
              <a:gd name="connsiteX31" fmla="*/ 4500411 w 6457482"/>
              <a:gd name="connsiteY31" fmla="*/ 844868 h 4032011"/>
              <a:gd name="connsiteX32" fmla="*/ 4689958 w 6457482"/>
              <a:gd name="connsiteY32" fmla="*/ 852488 h 4032011"/>
              <a:gd name="connsiteX33" fmla="*/ 4711866 w 6457482"/>
              <a:gd name="connsiteY33" fmla="*/ 882015 h 4032011"/>
              <a:gd name="connsiteX34" fmla="*/ 4668051 w 6457482"/>
              <a:gd name="connsiteY34" fmla="*/ 1071563 h 4032011"/>
              <a:gd name="connsiteX35" fmla="*/ 4689958 w 6457482"/>
              <a:gd name="connsiteY35" fmla="*/ 1122045 h 4032011"/>
              <a:gd name="connsiteX36" fmla="*/ 4769968 w 6457482"/>
              <a:gd name="connsiteY36" fmla="*/ 1042035 h 4032011"/>
              <a:gd name="connsiteX37" fmla="*/ 4849978 w 6457482"/>
              <a:gd name="connsiteY37" fmla="*/ 1267778 h 4032011"/>
              <a:gd name="connsiteX38" fmla="*/ 4762348 w 6457482"/>
              <a:gd name="connsiteY38" fmla="*/ 1398270 h 4032011"/>
              <a:gd name="connsiteX39" fmla="*/ 4871886 w 6457482"/>
              <a:gd name="connsiteY39" fmla="*/ 1448753 h 4032011"/>
              <a:gd name="connsiteX40" fmla="*/ 5250028 w 6457482"/>
              <a:gd name="connsiteY40" fmla="*/ 1164908 h 4032011"/>
              <a:gd name="connsiteX41" fmla="*/ 5213833 w 6457482"/>
              <a:gd name="connsiteY41" fmla="*/ 1092518 h 4032011"/>
              <a:gd name="connsiteX42" fmla="*/ 5519586 w 6457482"/>
              <a:gd name="connsiteY42" fmla="*/ 990600 h 4032011"/>
              <a:gd name="connsiteX43" fmla="*/ 5490058 w 6457482"/>
              <a:gd name="connsiteY43" fmla="*/ 918210 h 4032011"/>
              <a:gd name="connsiteX44" fmla="*/ 5533873 w 6457482"/>
              <a:gd name="connsiteY44" fmla="*/ 852488 h 4032011"/>
              <a:gd name="connsiteX45" fmla="*/ 5606263 w 6457482"/>
              <a:gd name="connsiteY45" fmla="*/ 742950 h 4032011"/>
              <a:gd name="connsiteX46" fmla="*/ 5715801 w 6457482"/>
              <a:gd name="connsiteY46" fmla="*/ 721043 h 4032011"/>
              <a:gd name="connsiteX47" fmla="*/ 5955831 w 6457482"/>
              <a:gd name="connsiteY47" fmla="*/ 655320 h 4032011"/>
              <a:gd name="connsiteX48" fmla="*/ 5985358 w 6457482"/>
              <a:gd name="connsiteY48" fmla="*/ 597218 h 4032011"/>
              <a:gd name="connsiteX49" fmla="*/ 6035841 w 6457482"/>
              <a:gd name="connsiteY49" fmla="*/ 597218 h 4032011"/>
              <a:gd name="connsiteX50" fmla="*/ 6072036 w 6457482"/>
              <a:gd name="connsiteY50" fmla="*/ 487680 h 4032011"/>
              <a:gd name="connsiteX51" fmla="*/ 6115851 w 6457482"/>
              <a:gd name="connsiteY51" fmla="*/ 218123 h 4032011"/>
              <a:gd name="connsiteX52" fmla="*/ 6152046 w 6457482"/>
              <a:gd name="connsiteY52" fmla="*/ 247650 h 4032011"/>
              <a:gd name="connsiteX53" fmla="*/ 6210148 w 6457482"/>
              <a:gd name="connsiteY53" fmla="*/ 203835 h 4032011"/>
              <a:gd name="connsiteX54" fmla="*/ 6275871 w 6457482"/>
              <a:gd name="connsiteY54" fmla="*/ 225743 h 4032011"/>
              <a:gd name="connsiteX55" fmla="*/ 6333973 w 6457482"/>
              <a:gd name="connsiteY55" fmla="*/ 436245 h 4032011"/>
              <a:gd name="connsiteX56" fmla="*/ 6384456 w 6457482"/>
              <a:gd name="connsiteY56" fmla="*/ 443865 h 4032011"/>
              <a:gd name="connsiteX57" fmla="*/ 6392076 w 6457482"/>
              <a:gd name="connsiteY57" fmla="*/ 494348 h 4032011"/>
              <a:gd name="connsiteX58" fmla="*/ 6435891 w 6457482"/>
              <a:gd name="connsiteY58" fmla="*/ 494348 h 4032011"/>
              <a:gd name="connsiteX59" fmla="*/ 6337783 w 6457482"/>
              <a:gd name="connsiteY59" fmla="*/ 639128 h 4032011"/>
              <a:gd name="connsiteX60" fmla="*/ 6352071 w 6457482"/>
              <a:gd name="connsiteY60" fmla="*/ 682943 h 4032011"/>
              <a:gd name="connsiteX61" fmla="*/ 6330163 w 6457482"/>
              <a:gd name="connsiteY61" fmla="*/ 653415 h 4032011"/>
              <a:gd name="connsiteX62" fmla="*/ 6286348 w 6457482"/>
              <a:gd name="connsiteY62" fmla="*/ 733425 h 4032011"/>
              <a:gd name="connsiteX63" fmla="*/ 6300636 w 6457482"/>
              <a:gd name="connsiteY63" fmla="*/ 697230 h 4032011"/>
              <a:gd name="connsiteX64" fmla="*/ 6271108 w 6457482"/>
              <a:gd name="connsiteY64" fmla="*/ 667703 h 4032011"/>
              <a:gd name="connsiteX65" fmla="*/ 6271108 w 6457482"/>
              <a:gd name="connsiteY65" fmla="*/ 740093 h 4032011"/>
              <a:gd name="connsiteX66" fmla="*/ 6169191 w 6457482"/>
              <a:gd name="connsiteY66" fmla="*/ 798195 h 4032011"/>
              <a:gd name="connsiteX67" fmla="*/ 6139663 w 6457482"/>
              <a:gd name="connsiteY67" fmla="*/ 1045845 h 4032011"/>
              <a:gd name="connsiteX68" fmla="*/ 6263488 w 6457482"/>
              <a:gd name="connsiteY68" fmla="*/ 1096328 h 4032011"/>
              <a:gd name="connsiteX69" fmla="*/ 6227293 w 6457482"/>
              <a:gd name="connsiteY69" fmla="*/ 1052513 h 4032011"/>
              <a:gd name="connsiteX70" fmla="*/ 6277776 w 6457482"/>
              <a:gd name="connsiteY70" fmla="*/ 1118235 h 4032011"/>
              <a:gd name="connsiteX71" fmla="*/ 6183478 w 6457482"/>
              <a:gd name="connsiteY71" fmla="*/ 1176338 h 4032011"/>
              <a:gd name="connsiteX72" fmla="*/ 6197766 w 6457482"/>
              <a:gd name="connsiteY72" fmla="*/ 1132523 h 4032011"/>
              <a:gd name="connsiteX73" fmla="*/ 6168238 w 6457482"/>
              <a:gd name="connsiteY73" fmla="*/ 1176338 h 4032011"/>
              <a:gd name="connsiteX74" fmla="*/ 5877726 w 6457482"/>
              <a:gd name="connsiteY74" fmla="*/ 1350645 h 4032011"/>
              <a:gd name="connsiteX75" fmla="*/ 5867248 w 6457482"/>
              <a:gd name="connsiteY75" fmla="*/ 1367790 h 4032011"/>
              <a:gd name="connsiteX76" fmla="*/ 5869848 w 6457482"/>
              <a:gd name="connsiteY76" fmla="*/ 1381443 h 4032011"/>
              <a:gd name="connsiteX77" fmla="*/ 5861352 w 6457482"/>
              <a:gd name="connsiteY77" fmla="*/ 1389939 h 4032011"/>
              <a:gd name="connsiteX78" fmla="*/ 5852803 w 6457482"/>
              <a:gd name="connsiteY78" fmla="*/ 1401338 h 4032011"/>
              <a:gd name="connsiteX79" fmla="*/ 5841531 w 6457482"/>
              <a:gd name="connsiteY79" fmla="*/ 1409700 h 4032011"/>
              <a:gd name="connsiteX80" fmla="*/ 5844355 w 6457482"/>
              <a:gd name="connsiteY80" fmla="*/ 1412602 h 4032011"/>
              <a:gd name="connsiteX81" fmla="*/ 5836538 w 6457482"/>
              <a:gd name="connsiteY81" fmla="*/ 1423025 h 4032011"/>
              <a:gd name="connsiteX82" fmla="*/ 5847060 w 6457482"/>
              <a:gd name="connsiteY82" fmla="*/ 1457548 h 4032011"/>
              <a:gd name="connsiteX83" fmla="*/ 5851588 w 6457482"/>
              <a:gd name="connsiteY83" fmla="*/ 1456332 h 4032011"/>
              <a:gd name="connsiteX84" fmla="*/ 5861619 w 6457482"/>
              <a:gd name="connsiteY84" fmla="*/ 1452745 h 4032011"/>
              <a:gd name="connsiteX85" fmla="*/ 5869686 w 6457482"/>
              <a:gd name="connsiteY85" fmla="*/ 1458356 h 4032011"/>
              <a:gd name="connsiteX86" fmla="*/ 5797296 w 6457482"/>
              <a:gd name="connsiteY86" fmla="*/ 1712674 h 4032011"/>
              <a:gd name="connsiteX87" fmla="*/ 5804916 w 6457482"/>
              <a:gd name="connsiteY87" fmla="*/ 1676479 h 4032011"/>
              <a:gd name="connsiteX88" fmla="*/ 5710618 w 6457482"/>
              <a:gd name="connsiteY88" fmla="*/ 1625996 h 4032011"/>
              <a:gd name="connsiteX89" fmla="*/ 5798248 w 6457482"/>
              <a:gd name="connsiteY89" fmla="*/ 1735534 h 4032011"/>
              <a:gd name="connsiteX90" fmla="*/ 5754433 w 6457482"/>
              <a:gd name="connsiteY90" fmla="*/ 2019379 h 4032011"/>
              <a:gd name="connsiteX91" fmla="*/ 5710618 w 6457482"/>
              <a:gd name="connsiteY91" fmla="*/ 1845071 h 4032011"/>
              <a:gd name="connsiteX92" fmla="*/ 5718238 w 6457482"/>
              <a:gd name="connsiteY92" fmla="*/ 1895554 h 4032011"/>
              <a:gd name="connsiteX93" fmla="*/ 5660136 w 6457482"/>
              <a:gd name="connsiteY93" fmla="*/ 1829831 h 4032011"/>
              <a:gd name="connsiteX94" fmla="*/ 5645848 w 6457482"/>
              <a:gd name="connsiteY94" fmla="*/ 1779349 h 4032011"/>
              <a:gd name="connsiteX95" fmla="*/ 5660136 w 6457482"/>
              <a:gd name="connsiteY95" fmla="*/ 1677431 h 4032011"/>
              <a:gd name="connsiteX96" fmla="*/ 5667756 w 6457482"/>
              <a:gd name="connsiteY96" fmla="*/ 1851739 h 4032011"/>
              <a:gd name="connsiteX97" fmla="*/ 5645848 w 6457482"/>
              <a:gd name="connsiteY97" fmla="*/ 1873646 h 4032011"/>
              <a:gd name="connsiteX98" fmla="*/ 5703951 w 6457482"/>
              <a:gd name="connsiteY98" fmla="*/ 1989851 h 4032011"/>
              <a:gd name="connsiteX99" fmla="*/ 5689663 w 6457482"/>
              <a:gd name="connsiteY99" fmla="*/ 1982231 h 4032011"/>
              <a:gd name="connsiteX100" fmla="*/ 5708713 w 6457482"/>
              <a:gd name="connsiteY100" fmla="*/ 2051764 h 4032011"/>
              <a:gd name="connsiteX101" fmla="*/ 5754433 w 6457482"/>
              <a:gd name="connsiteY101" fmla="*/ 2047954 h 4032011"/>
              <a:gd name="connsiteX102" fmla="*/ 5834443 w 6457482"/>
              <a:gd name="connsiteY102" fmla="*/ 2200354 h 4032011"/>
              <a:gd name="connsiteX103" fmla="*/ 5823966 w 6457482"/>
              <a:gd name="connsiteY103" fmla="*/ 2196544 h 4032011"/>
              <a:gd name="connsiteX104" fmla="*/ 5827776 w 6457482"/>
              <a:gd name="connsiteY104" fmla="*/ 2207021 h 4032011"/>
              <a:gd name="connsiteX105" fmla="*/ 5777293 w 6457482"/>
              <a:gd name="connsiteY105" fmla="*/ 2228929 h 4032011"/>
              <a:gd name="connsiteX106" fmla="*/ 5835396 w 6457482"/>
              <a:gd name="connsiteY106" fmla="*/ 2236549 h 4032011"/>
              <a:gd name="connsiteX107" fmla="*/ 5733478 w 6457482"/>
              <a:gd name="connsiteY107" fmla="*/ 2294651 h 4032011"/>
              <a:gd name="connsiteX108" fmla="*/ 5711571 w 6457482"/>
              <a:gd name="connsiteY108" fmla="*/ 2345134 h 4032011"/>
              <a:gd name="connsiteX109" fmla="*/ 5783961 w 6457482"/>
              <a:gd name="connsiteY109" fmla="*/ 2345134 h 4032011"/>
              <a:gd name="connsiteX110" fmla="*/ 5602033 w 6457482"/>
              <a:gd name="connsiteY110" fmla="*/ 2555636 h 4032011"/>
              <a:gd name="connsiteX111" fmla="*/ 5471541 w 6457482"/>
              <a:gd name="connsiteY111" fmla="*/ 2701369 h 4032011"/>
              <a:gd name="connsiteX112" fmla="*/ 5325808 w 6457482"/>
              <a:gd name="connsiteY112" fmla="*/ 2831861 h 4032011"/>
              <a:gd name="connsiteX113" fmla="*/ 5260086 w 6457482"/>
              <a:gd name="connsiteY113" fmla="*/ 2948066 h 4032011"/>
              <a:gd name="connsiteX114" fmla="*/ 5420106 w 6457482"/>
              <a:gd name="connsiteY114" fmla="*/ 3435746 h 4032011"/>
              <a:gd name="connsiteX115" fmla="*/ 5405818 w 6457482"/>
              <a:gd name="connsiteY115" fmla="*/ 3465274 h 4032011"/>
              <a:gd name="connsiteX116" fmla="*/ 5522023 w 6457482"/>
              <a:gd name="connsiteY116" fmla="*/ 3901519 h 4032011"/>
              <a:gd name="connsiteX117" fmla="*/ 5543931 w 6457482"/>
              <a:gd name="connsiteY117" fmla="*/ 3879611 h 4032011"/>
              <a:gd name="connsiteX118" fmla="*/ 5434393 w 6457482"/>
              <a:gd name="connsiteY118" fmla="*/ 4032011 h 4032011"/>
              <a:gd name="connsiteX119" fmla="*/ 5514403 w 6457482"/>
              <a:gd name="connsiteY119" fmla="*/ 3937714 h 4032011"/>
              <a:gd name="connsiteX120" fmla="*/ 5420106 w 6457482"/>
              <a:gd name="connsiteY120" fmla="*/ 3967241 h 4032011"/>
              <a:gd name="connsiteX121" fmla="*/ 5310568 w 6457482"/>
              <a:gd name="connsiteY121" fmla="*/ 3857704 h 4032011"/>
              <a:gd name="connsiteX122" fmla="*/ 5274373 w 6457482"/>
              <a:gd name="connsiteY122" fmla="*/ 3777694 h 4032011"/>
              <a:gd name="connsiteX123" fmla="*/ 5238178 w 6457482"/>
              <a:gd name="connsiteY123" fmla="*/ 3785314 h 4032011"/>
              <a:gd name="connsiteX124" fmla="*/ 5143881 w 6457482"/>
              <a:gd name="connsiteY124" fmla="*/ 3639581 h 4032011"/>
              <a:gd name="connsiteX125" fmla="*/ 5173408 w 6457482"/>
              <a:gd name="connsiteY125" fmla="*/ 3573859 h 4032011"/>
              <a:gd name="connsiteX126" fmla="*/ 5143881 w 6457482"/>
              <a:gd name="connsiteY126" fmla="*/ 3566239 h 4032011"/>
              <a:gd name="connsiteX127" fmla="*/ 5143881 w 6457482"/>
              <a:gd name="connsiteY127" fmla="*/ 3616721 h 4032011"/>
              <a:gd name="connsiteX128" fmla="*/ 5093398 w 6457482"/>
              <a:gd name="connsiteY128" fmla="*/ 3384311 h 4032011"/>
              <a:gd name="connsiteX129" fmla="*/ 4875276 w 6457482"/>
              <a:gd name="connsiteY129" fmla="*/ 3268106 h 4032011"/>
              <a:gd name="connsiteX130" fmla="*/ 4744783 w 6457482"/>
              <a:gd name="connsiteY130" fmla="*/ 3340496 h 4032011"/>
              <a:gd name="connsiteX131" fmla="*/ 4388548 w 6457482"/>
              <a:gd name="connsiteY131" fmla="*/ 3296681 h 4032011"/>
              <a:gd name="connsiteX132" fmla="*/ 4380928 w 6457482"/>
              <a:gd name="connsiteY132" fmla="*/ 3230959 h 4032011"/>
              <a:gd name="connsiteX133" fmla="*/ 4351401 w 6457482"/>
              <a:gd name="connsiteY133" fmla="*/ 3281441 h 4032011"/>
              <a:gd name="connsiteX134" fmla="*/ 4140898 w 6457482"/>
              <a:gd name="connsiteY134" fmla="*/ 3361451 h 4032011"/>
              <a:gd name="connsiteX135" fmla="*/ 4199001 w 6457482"/>
              <a:gd name="connsiteY135" fmla="*/ 3331924 h 4032011"/>
              <a:gd name="connsiteX136" fmla="*/ 4162806 w 6457482"/>
              <a:gd name="connsiteY136" fmla="*/ 3411934 h 4032011"/>
              <a:gd name="connsiteX137" fmla="*/ 4257103 w 6457482"/>
              <a:gd name="connsiteY137" fmla="*/ 3462416 h 4032011"/>
              <a:gd name="connsiteX138" fmla="*/ 4140898 w 6457482"/>
              <a:gd name="connsiteY138" fmla="*/ 3432889 h 4032011"/>
              <a:gd name="connsiteX139" fmla="*/ 4082796 w 6457482"/>
              <a:gd name="connsiteY139" fmla="*/ 3505279 h 4032011"/>
              <a:gd name="connsiteX140" fmla="*/ 4082796 w 6457482"/>
              <a:gd name="connsiteY140" fmla="*/ 3469084 h 4032011"/>
              <a:gd name="connsiteX141" fmla="*/ 4024693 w 6457482"/>
              <a:gd name="connsiteY141" fmla="*/ 3505279 h 4032011"/>
              <a:gd name="connsiteX142" fmla="*/ 3944683 w 6457482"/>
              <a:gd name="connsiteY142" fmla="*/ 3475751 h 4032011"/>
              <a:gd name="connsiteX143" fmla="*/ 3952303 w 6457482"/>
              <a:gd name="connsiteY143" fmla="*/ 3446224 h 4032011"/>
              <a:gd name="connsiteX144" fmla="*/ 3828478 w 6457482"/>
              <a:gd name="connsiteY144" fmla="*/ 3410029 h 4032011"/>
              <a:gd name="connsiteX145" fmla="*/ 3886581 w 6457482"/>
              <a:gd name="connsiteY145" fmla="*/ 3439556 h 4032011"/>
              <a:gd name="connsiteX146" fmla="*/ 3494151 w 6457482"/>
              <a:gd name="connsiteY146" fmla="*/ 3461464 h 4032011"/>
              <a:gd name="connsiteX147" fmla="*/ 3122676 w 6457482"/>
              <a:gd name="connsiteY147" fmla="*/ 3709114 h 4032011"/>
              <a:gd name="connsiteX148" fmla="*/ 3130296 w 6457482"/>
              <a:gd name="connsiteY148" fmla="*/ 4007246 h 4032011"/>
              <a:gd name="connsiteX149" fmla="*/ 2832163 w 6457482"/>
              <a:gd name="connsiteY149" fmla="*/ 3752929 h 4032011"/>
              <a:gd name="connsiteX150" fmla="*/ 2715958 w 6457482"/>
              <a:gd name="connsiteY150" fmla="*/ 3629104 h 4032011"/>
              <a:gd name="connsiteX151" fmla="*/ 2461641 w 6457482"/>
              <a:gd name="connsiteY151" fmla="*/ 3367166 h 4032011"/>
              <a:gd name="connsiteX152" fmla="*/ 2337816 w 6457482"/>
              <a:gd name="connsiteY152" fmla="*/ 3497659 h 4032011"/>
              <a:gd name="connsiteX153" fmla="*/ 2148268 w 6457482"/>
              <a:gd name="connsiteY153" fmla="*/ 3351926 h 4032011"/>
              <a:gd name="connsiteX154" fmla="*/ 2104453 w 6457482"/>
              <a:gd name="connsiteY154" fmla="*/ 3199526 h 4032011"/>
              <a:gd name="connsiteX155" fmla="*/ 1936813 w 6457482"/>
              <a:gd name="connsiteY155" fmla="*/ 3025219 h 4032011"/>
              <a:gd name="connsiteX156" fmla="*/ 1718691 w 6457482"/>
              <a:gd name="connsiteY156" fmla="*/ 2995691 h 4032011"/>
              <a:gd name="connsiteX157" fmla="*/ 1704403 w 6457482"/>
              <a:gd name="connsiteY157" fmla="*/ 3068081 h 4032011"/>
              <a:gd name="connsiteX158" fmla="*/ 1202437 w 6457482"/>
              <a:gd name="connsiteY158" fmla="*/ 2944256 h 4032011"/>
              <a:gd name="connsiteX159" fmla="*/ 874776 w 6457482"/>
              <a:gd name="connsiteY159" fmla="*/ 2748041 h 4032011"/>
              <a:gd name="connsiteX160" fmla="*/ 889064 w 6457482"/>
              <a:gd name="connsiteY160" fmla="*/ 2718514 h 4032011"/>
              <a:gd name="connsiteX161" fmla="*/ 576643 w 6457482"/>
              <a:gd name="connsiteY161" fmla="*/ 2668031 h 4032011"/>
              <a:gd name="connsiteX162" fmla="*/ 467106 w 6457482"/>
              <a:gd name="connsiteY162" fmla="*/ 2464196 h 4032011"/>
              <a:gd name="connsiteX163" fmla="*/ 467106 w 6457482"/>
              <a:gd name="connsiteY163" fmla="*/ 2428001 h 4032011"/>
              <a:gd name="connsiteX164" fmla="*/ 234697 w 6457482"/>
              <a:gd name="connsiteY164" fmla="*/ 2289889 h 4032011"/>
              <a:gd name="connsiteX165" fmla="*/ 242317 w 6457482"/>
              <a:gd name="connsiteY165" fmla="*/ 2187971 h 4032011"/>
              <a:gd name="connsiteX166" fmla="*/ 140398 w 6457482"/>
              <a:gd name="connsiteY166" fmla="*/ 1933654 h 4032011"/>
              <a:gd name="connsiteX167" fmla="*/ 176594 w 6457482"/>
              <a:gd name="connsiteY167" fmla="*/ 1883171 h 4032011"/>
              <a:gd name="connsiteX168" fmla="*/ 145504 w 6457482"/>
              <a:gd name="connsiteY168" fmla="*/ 1855236 h 4032011"/>
              <a:gd name="connsiteX169" fmla="*/ 130917 w 6457482"/>
              <a:gd name="connsiteY169" fmla="*/ 1827282 h 4032011"/>
              <a:gd name="connsiteX170" fmla="*/ 155061 w 6457482"/>
              <a:gd name="connsiteY170" fmla="*/ 1836062 h 4032011"/>
              <a:gd name="connsiteX171" fmla="*/ 143208 w 6457482"/>
              <a:gd name="connsiteY171" fmla="*/ 1805329 h 4032011"/>
              <a:gd name="connsiteX172" fmla="*/ 107537 w 6457482"/>
              <a:gd name="connsiteY172" fmla="*/ 1791326 h 4032011"/>
              <a:gd name="connsiteX173" fmla="*/ 100175 w 6457482"/>
              <a:gd name="connsiteY173" fmla="*/ 1777326 h 4032011"/>
              <a:gd name="connsiteX174" fmla="*/ 109414 w 6457482"/>
              <a:gd name="connsiteY174" fmla="*/ 1679575 h 4032011"/>
              <a:gd name="connsiteX175" fmla="*/ 72942 w 6457482"/>
              <a:gd name="connsiteY175" fmla="*/ 1591945 h 4032011"/>
              <a:gd name="connsiteX176" fmla="*/ 14397 w 6457482"/>
              <a:gd name="connsiteY176" fmla="*/ 1468120 h 4032011"/>
              <a:gd name="connsiteX177" fmla="*/ 0 w 6457482"/>
              <a:gd name="connsiteY177" fmla="*/ 1249998 h 4032011"/>
              <a:gd name="connsiteX178" fmla="*/ 88298 w 6457482"/>
              <a:gd name="connsiteY178" fmla="*/ 966153 h 4032011"/>
              <a:gd name="connsiteX179" fmla="*/ 102696 w 6457482"/>
              <a:gd name="connsiteY179" fmla="*/ 856615 h 4032011"/>
              <a:gd name="connsiteX180" fmla="*/ 308088 w 6457482"/>
              <a:gd name="connsiteY180" fmla="*/ 412750 h 4032011"/>
              <a:gd name="connsiteX181" fmla="*/ 337840 w 6457482"/>
              <a:gd name="connsiteY181" fmla="*/ 390843 h 4032011"/>
              <a:gd name="connsiteX182" fmla="*/ 345519 w 6457482"/>
              <a:gd name="connsiteY182" fmla="*/ 318453 h 4032011"/>
              <a:gd name="connsiteX183" fmla="*/ 331122 w 6457482"/>
              <a:gd name="connsiteY183" fmla="*/ 274638 h 4032011"/>
              <a:gd name="connsiteX184" fmla="*/ 360874 w 6457482"/>
              <a:gd name="connsiteY184" fmla="*/ 267018 h 4032011"/>
              <a:gd name="connsiteX185" fmla="*/ 338801 w 6457482"/>
              <a:gd name="connsiteY185" fmla="*/ 34608 h 4032011"/>
              <a:gd name="connsiteX186" fmla="*/ 514438 w 6457482"/>
              <a:gd name="connsiteY186" fmla="*/ 122238 h 4032011"/>
              <a:gd name="connsiteX187" fmla="*/ 535074 w 6457482"/>
              <a:gd name="connsiteY187" fmla="*/ 106045 h 4032011"/>
              <a:gd name="connsiteX188" fmla="*/ 542341 w 6457482"/>
              <a:gd name="connsiteY188" fmla="*/ 96054 h 4032011"/>
              <a:gd name="connsiteX189" fmla="*/ 552512 w 6457482"/>
              <a:gd name="connsiteY189" fmla="*/ 135820 h 4032011"/>
              <a:gd name="connsiteX190" fmla="*/ 579905 w 6457482"/>
              <a:gd name="connsiteY190" fmla="*/ 128161 h 4032011"/>
              <a:gd name="connsiteX191" fmla="*/ 570465 w 6457482"/>
              <a:gd name="connsiteY191" fmla="*/ 90974 h 4032011"/>
              <a:gd name="connsiteX192" fmla="*/ 570902 w 6457482"/>
              <a:gd name="connsiteY192" fmla="*/ 90369 h 4032011"/>
              <a:gd name="connsiteX193" fmla="*/ 586588 w 6457482"/>
              <a:gd name="connsiteY193" fmla="*/ 87630 h 4032011"/>
              <a:gd name="connsiteX194" fmla="*/ 579803 w 6457482"/>
              <a:gd name="connsiteY194" fmla="*/ 121682 h 4032011"/>
              <a:gd name="connsiteX195" fmla="*/ 581125 w 6457482"/>
              <a:gd name="connsiteY195" fmla="*/ 127820 h 4032011"/>
              <a:gd name="connsiteX196" fmla="*/ 598821 w 6457482"/>
              <a:gd name="connsiteY196" fmla="*/ 122871 h 4032011"/>
              <a:gd name="connsiteX197" fmla="*/ 602305 w 6457482"/>
              <a:gd name="connsiteY197" fmla="*/ 84296 h 4032011"/>
              <a:gd name="connsiteX198" fmla="*/ 586588 w 6457482"/>
              <a:gd name="connsiteY198" fmla="*/ 0 h 403201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Lst>
            <a:rect l="l" t="t" r="r" b="b"/>
            <a:pathLst>
              <a:path w="6457482" h="4032011">
                <a:moveTo>
                  <a:pt x="586588" y="0"/>
                </a:moveTo>
                <a:cubicBezTo>
                  <a:pt x="1407643" y="211455"/>
                  <a:pt x="2317281" y="398145"/>
                  <a:pt x="3397416" y="381000"/>
                </a:cubicBezTo>
                <a:cubicBezTo>
                  <a:pt x="3415513" y="375285"/>
                  <a:pt x="3394558" y="330518"/>
                  <a:pt x="3411703" y="322898"/>
                </a:cubicBezTo>
                <a:cubicBezTo>
                  <a:pt x="3467901" y="320040"/>
                  <a:pt x="3438373" y="402908"/>
                  <a:pt x="3469806" y="424815"/>
                </a:cubicBezTo>
                <a:cubicBezTo>
                  <a:pt x="3511716" y="424815"/>
                  <a:pt x="3533623" y="442913"/>
                  <a:pt x="3564103" y="454343"/>
                </a:cubicBezTo>
                <a:cubicBezTo>
                  <a:pt x="3623158" y="399098"/>
                  <a:pt x="3675546" y="487680"/>
                  <a:pt x="3738411" y="468630"/>
                </a:cubicBezTo>
                <a:cubicBezTo>
                  <a:pt x="3748888" y="517208"/>
                  <a:pt x="3825088" y="521970"/>
                  <a:pt x="3862236" y="482918"/>
                </a:cubicBezTo>
                <a:cubicBezTo>
                  <a:pt x="3888906" y="509588"/>
                  <a:pt x="3957486" y="503873"/>
                  <a:pt x="4000348" y="512445"/>
                </a:cubicBezTo>
                <a:cubicBezTo>
                  <a:pt x="3970821" y="561023"/>
                  <a:pt x="3910813" y="555308"/>
                  <a:pt x="3869856" y="584835"/>
                </a:cubicBezTo>
                <a:cubicBezTo>
                  <a:pt x="3820326" y="620078"/>
                  <a:pt x="3799371" y="685800"/>
                  <a:pt x="3746031" y="715328"/>
                </a:cubicBezTo>
                <a:cubicBezTo>
                  <a:pt x="3799371" y="744855"/>
                  <a:pt x="3846996" y="672465"/>
                  <a:pt x="3884143" y="685800"/>
                </a:cubicBezTo>
                <a:cubicBezTo>
                  <a:pt x="3884143" y="707708"/>
                  <a:pt x="3868903" y="714375"/>
                  <a:pt x="3862236" y="729615"/>
                </a:cubicBezTo>
                <a:cubicBezTo>
                  <a:pt x="3869856" y="743903"/>
                  <a:pt x="3905098" y="716280"/>
                  <a:pt x="3912718" y="743903"/>
                </a:cubicBezTo>
                <a:cubicBezTo>
                  <a:pt x="3957486" y="711518"/>
                  <a:pt x="4015588" y="691515"/>
                  <a:pt x="4065118" y="663893"/>
                </a:cubicBezTo>
                <a:cubicBezTo>
                  <a:pt x="4098456" y="624840"/>
                  <a:pt x="4124173" y="577215"/>
                  <a:pt x="4195611" y="576263"/>
                </a:cubicBezTo>
                <a:cubicBezTo>
                  <a:pt x="4172751" y="610553"/>
                  <a:pt x="4134651" y="631508"/>
                  <a:pt x="4123221" y="678180"/>
                </a:cubicBezTo>
                <a:cubicBezTo>
                  <a:pt x="4144176" y="650558"/>
                  <a:pt x="4227043" y="662940"/>
                  <a:pt x="4239426" y="721995"/>
                </a:cubicBezTo>
                <a:cubicBezTo>
                  <a:pt x="4332771" y="736283"/>
                  <a:pt x="4388016" y="667703"/>
                  <a:pt x="4493743" y="656273"/>
                </a:cubicBezTo>
                <a:lnTo>
                  <a:pt x="4493743" y="700088"/>
                </a:lnTo>
                <a:cubicBezTo>
                  <a:pt x="4528033" y="716280"/>
                  <a:pt x="4556608" y="686753"/>
                  <a:pt x="4595661" y="685800"/>
                </a:cubicBezTo>
                <a:cubicBezTo>
                  <a:pt x="4589946" y="729615"/>
                  <a:pt x="4598518" y="760095"/>
                  <a:pt x="4631856" y="765810"/>
                </a:cubicBezTo>
                <a:cubicBezTo>
                  <a:pt x="4586136" y="772478"/>
                  <a:pt x="4528986" y="783908"/>
                  <a:pt x="4464216" y="773430"/>
                </a:cubicBezTo>
                <a:cubicBezTo>
                  <a:pt x="4388016" y="792480"/>
                  <a:pt x="4351821" y="840105"/>
                  <a:pt x="4289908" y="823913"/>
                </a:cubicBezTo>
                <a:cubicBezTo>
                  <a:pt x="4270858" y="900113"/>
                  <a:pt x="4227043" y="949643"/>
                  <a:pt x="4202278" y="1020128"/>
                </a:cubicBezTo>
                <a:cubicBezTo>
                  <a:pt x="4236568" y="1013460"/>
                  <a:pt x="4267048" y="940118"/>
                  <a:pt x="4296576" y="903923"/>
                </a:cubicBezTo>
                <a:cubicBezTo>
                  <a:pt x="4259428" y="1059180"/>
                  <a:pt x="4173703" y="1341120"/>
                  <a:pt x="4326103" y="1478280"/>
                </a:cubicBezTo>
                <a:cubicBezTo>
                  <a:pt x="4433736" y="1446848"/>
                  <a:pt x="4457548" y="1250633"/>
                  <a:pt x="4376586" y="1172528"/>
                </a:cubicBezTo>
                <a:cubicBezTo>
                  <a:pt x="4386111" y="1046798"/>
                  <a:pt x="4389921" y="969645"/>
                  <a:pt x="4456596" y="896303"/>
                </a:cubicBezTo>
                <a:cubicBezTo>
                  <a:pt x="4487076" y="906780"/>
                  <a:pt x="4445166" y="933450"/>
                  <a:pt x="4456596" y="968693"/>
                </a:cubicBezTo>
                <a:cubicBezTo>
                  <a:pt x="4498506" y="962978"/>
                  <a:pt x="4472788" y="932498"/>
                  <a:pt x="4478503" y="888683"/>
                </a:cubicBezTo>
                <a:cubicBezTo>
                  <a:pt x="4491838" y="882015"/>
                  <a:pt x="4497553" y="868680"/>
                  <a:pt x="4522318" y="874395"/>
                </a:cubicBezTo>
                <a:cubicBezTo>
                  <a:pt x="4524223" y="854393"/>
                  <a:pt x="4493743" y="868680"/>
                  <a:pt x="4500411" y="844868"/>
                </a:cubicBezTo>
                <a:cubicBezTo>
                  <a:pt x="4544226" y="764858"/>
                  <a:pt x="4611853" y="852488"/>
                  <a:pt x="4689958" y="852488"/>
                </a:cubicBezTo>
                <a:cubicBezTo>
                  <a:pt x="4692816" y="866775"/>
                  <a:pt x="4692816" y="883920"/>
                  <a:pt x="4711866" y="882015"/>
                </a:cubicBezTo>
                <a:cubicBezTo>
                  <a:pt x="4695673" y="921068"/>
                  <a:pt x="4751871" y="1049655"/>
                  <a:pt x="4668051" y="1071563"/>
                </a:cubicBezTo>
                <a:cubicBezTo>
                  <a:pt x="4669003" y="1094423"/>
                  <a:pt x="4661383" y="1126808"/>
                  <a:pt x="4689958" y="1122045"/>
                </a:cubicBezTo>
                <a:cubicBezTo>
                  <a:pt x="4729011" y="1107758"/>
                  <a:pt x="4722343" y="1047750"/>
                  <a:pt x="4769968" y="1042035"/>
                </a:cubicBezTo>
                <a:cubicBezTo>
                  <a:pt x="4830928" y="1083945"/>
                  <a:pt x="4843311" y="1172528"/>
                  <a:pt x="4849978" y="1267778"/>
                </a:cubicBezTo>
                <a:cubicBezTo>
                  <a:pt x="4792828" y="1263015"/>
                  <a:pt x="4800448" y="1362075"/>
                  <a:pt x="4762348" y="1398270"/>
                </a:cubicBezTo>
                <a:cubicBezTo>
                  <a:pt x="4775683" y="1438275"/>
                  <a:pt x="4849026" y="1418273"/>
                  <a:pt x="4871886" y="1448753"/>
                </a:cubicBezTo>
                <a:cubicBezTo>
                  <a:pt x="5021428" y="1377315"/>
                  <a:pt x="5156683" y="1291590"/>
                  <a:pt x="5250028" y="1164908"/>
                </a:cubicBezTo>
                <a:cubicBezTo>
                  <a:pt x="5237646" y="1141095"/>
                  <a:pt x="5215738" y="1126808"/>
                  <a:pt x="5213833" y="1092518"/>
                </a:cubicBezTo>
                <a:cubicBezTo>
                  <a:pt x="5323371" y="1041083"/>
                  <a:pt x="5451006" y="1089660"/>
                  <a:pt x="5519586" y="990600"/>
                </a:cubicBezTo>
                <a:cubicBezTo>
                  <a:pt x="5517681" y="968693"/>
                  <a:pt x="5523396" y="929640"/>
                  <a:pt x="5490058" y="918210"/>
                </a:cubicBezTo>
                <a:cubicBezTo>
                  <a:pt x="5480533" y="880110"/>
                  <a:pt x="5516728" y="876300"/>
                  <a:pt x="5533873" y="852488"/>
                </a:cubicBezTo>
                <a:cubicBezTo>
                  <a:pt x="5558638" y="817245"/>
                  <a:pt x="5571021" y="765810"/>
                  <a:pt x="5606263" y="742950"/>
                </a:cubicBezTo>
                <a:cubicBezTo>
                  <a:pt x="5636743" y="722948"/>
                  <a:pt x="5677701" y="729615"/>
                  <a:pt x="5715801" y="721043"/>
                </a:cubicBezTo>
                <a:cubicBezTo>
                  <a:pt x="5795811" y="702945"/>
                  <a:pt x="5880583" y="668655"/>
                  <a:pt x="5955831" y="655320"/>
                </a:cubicBezTo>
                <a:cubicBezTo>
                  <a:pt x="5979643" y="649605"/>
                  <a:pt x="5977738" y="619125"/>
                  <a:pt x="5985358" y="597218"/>
                </a:cubicBezTo>
                <a:cubicBezTo>
                  <a:pt x="6000598" y="613410"/>
                  <a:pt x="6010123" y="591503"/>
                  <a:pt x="6035841" y="597218"/>
                </a:cubicBezTo>
                <a:cubicBezTo>
                  <a:pt x="6033936" y="546735"/>
                  <a:pt x="6052986" y="517208"/>
                  <a:pt x="6072036" y="487680"/>
                </a:cubicBezTo>
                <a:cubicBezTo>
                  <a:pt x="6035841" y="399098"/>
                  <a:pt x="6087276" y="288608"/>
                  <a:pt x="6115851" y="218123"/>
                </a:cubicBezTo>
                <a:cubicBezTo>
                  <a:pt x="6142521" y="213360"/>
                  <a:pt x="6131091" y="246698"/>
                  <a:pt x="6152046" y="247650"/>
                </a:cubicBezTo>
                <a:cubicBezTo>
                  <a:pt x="6178716" y="240030"/>
                  <a:pt x="6192051" y="220028"/>
                  <a:pt x="6210148" y="203835"/>
                </a:cubicBezTo>
                <a:cubicBezTo>
                  <a:pt x="6233961" y="209550"/>
                  <a:pt x="6247296" y="225743"/>
                  <a:pt x="6275871" y="225743"/>
                </a:cubicBezTo>
                <a:cubicBezTo>
                  <a:pt x="6291111" y="300038"/>
                  <a:pt x="6321591" y="359093"/>
                  <a:pt x="6333973" y="436245"/>
                </a:cubicBezTo>
                <a:cubicBezTo>
                  <a:pt x="6342546" y="446723"/>
                  <a:pt x="6365406" y="443865"/>
                  <a:pt x="6384456" y="443865"/>
                </a:cubicBezTo>
                <a:cubicBezTo>
                  <a:pt x="6381598" y="466725"/>
                  <a:pt x="6397791" y="469583"/>
                  <a:pt x="6392076" y="494348"/>
                </a:cubicBezTo>
                <a:cubicBezTo>
                  <a:pt x="6407316" y="510540"/>
                  <a:pt x="6413031" y="490538"/>
                  <a:pt x="6435891" y="494348"/>
                </a:cubicBezTo>
                <a:cubicBezTo>
                  <a:pt x="6503518" y="548640"/>
                  <a:pt x="6395886" y="660083"/>
                  <a:pt x="6337783" y="639128"/>
                </a:cubicBezTo>
                <a:cubicBezTo>
                  <a:pt x="6343498" y="662940"/>
                  <a:pt x="6365406" y="640080"/>
                  <a:pt x="6352071" y="682943"/>
                </a:cubicBezTo>
                <a:cubicBezTo>
                  <a:pt x="6327306" y="689610"/>
                  <a:pt x="6328258" y="672465"/>
                  <a:pt x="6330163" y="653415"/>
                </a:cubicBezTo>
                <a:cubicBezTo>
                  <a:pt x="6306351" y="674370"/>
                  <a:pt x="6322543" y="724853"/>
                  <a:pt x="6286348" y="733425"/>
                </a:cubicBezTo>
                <a:cubicBezTo>
                  <a:pt x="6273966" y="708660"/>
                  <a:pt x="6283491" y="708660"/>
                  <a:pt x="6300636" y="697230"/>
                </a:cubicBezTo>
                <a:cubicBezTo>
                  <a:pt x="6301588" y="676275"/>
                  <a:pt x="6279681" y="678180"/>
                  <a:pt x="6271108" y="667703"/>
                </a:cubicBezTo>
                <a:cubicBezTo>
                  <a:pt x="6263488" y="671513"/>
                  <a:pt x="6276823" y="715328"/>
                  <a:pt x="6271108" y="740093"/>
                </a:cubicBezTo>
                <a:cubicBezTo>
                  <a:pt x="6236818" y="761048"/>
                  <a:pt x="6210148" y="804863"/>
                  <a:pt x="6169191" y="798195"/>
                </a:cubicBezTo>
                <a:cubicBezTo>
                  <a:pt x="6135853" y="893445"/>
                  <a:pt x="6144426" y="982028"/>
                  <a:pt x="6139663" y="1045845"/>
                </a:cubicBezTo>
                <a:cubicBezTo>
                  <a:pt x="6187288" y="1028700"/>
                  <a:pt x="6200623" y="1152525"/>
                  <a:pt x="6263488" y="1096328"/>
                </a:cubicBezTo>
                <a:cubicBezTo>
                  <a:pt x="6264441" y="1068705"/>
                  <a:pt x="6231103" y="1075373"/>
                  <a:pt x="6227293" y="1052513"/>
                </a:cubicBezTo>
                <a:cubicBezTo>
                  <a:pt x="6266346" y="1051560"/>
                  <a:pt x="6276823" y="1080135"/>
                  <a:pt x="6277776" y="1118235"/>
                </a:cubicBezTo>
                <a:cubicBezTo>
                  <a:pt x="6232056" y="1122998"/>
                  <a:pt x="6216816" y="1158240"/>
                  <a:pt x="6183478" y="1176338"/>
                </a:cubicBezTo>
                <a:cubicBezTo>
                  <a:pt x="6195861" y="1168718"/>
                  <a:pt x="6201576" y="1156335"/>
                  <a:pt x="6197766" y="1132523"/>
                </a:cubicBezTo>
                <a:cubicBezTo>
                  <a:pt x="6164428" y="1140143"/>
                  <a:pt x="6177763" y="1154430"/>
                  <a:pt x="6168238" y="1176338"/>
                </a:cubicBezTo>
                <a:cubicBezTo>
                  <a:pt x="6078703" y="1241108"/>
                  <a:pt x="5929161" y="1246823"/>
                  <a:pt x="5877726" y="1350645"/>
                </a:cubicBezTo>
                <a:lnTo>
                  <a:pt x="5867248" y="1367790"/>
                </a:lnTo>
                <a:lnTo>
                  <a:pt x="5869848" y="1381443"/>
                </a:lnTo>
                <a:lnTo>
                  <a:pt x="5861352" y="1389939"/>
                </a:lnTo>
                <a:lnTo>
                  <a:pt x="5852803" y="1401338"/>
                </a:lnTo>
                <a:lnTo>
                  <a:pt x="5841531" y="1409700"/>
                </a:lnTo>
                <a:lnTo>
                  <a:pt x="5844355" y="1412602"/>
                </a:lnTo>
                <a:lnTo>
                  <a:pt x="5836538" y="1423025"/>
                </a:lnTo>
                <a:lnTo>
                  <a:pt x="5847060" y="1457548"/>
                </a:lnTo>
                <a:lnTo>
                  <a:pt x="5851588" y="1456332"/>
                </a:lnTo>
                <a:cubicBezTo>
                  <a:pt x="5855041" y="1454725"/>
                  <a:pt x="5858494" y="1452969"/>
                  <a:pt x="5861619" y="1452745"/>
                </a:cubicBezTo>
                <a:cubicBezTo>
                  <a:pt x="5864745" y="1452522"/>
                  <a:pt x="5867543" y="1453832"/>
                  <a:pt x="5869686" y="1458356"/>
                </a:cubicBezTo>
                <a:cubicBezTo>
                  <a:pt x="5895403" y="1565989"/>
                  <a:pt x="5851588" y="1661239"/>
                  <a:pt x="5797296" y="1712674"/>
                </a:cubicBezTo>
                <a:cubicBezTo>
                  <a:pt x="5791581" y="1692671"/>
                  <a:pt x="5807773" y="1693624"/>
                  <a:pt x="5804916" y="1676479"/>
                </a:cubicBezTo>
                <a:cubicBezTo>
                  <a:pt x="5758243" y="1675526"/>
                  <a:pt x="5730621" y="1654571"/>
                  <a:pt x="5710618" y="1625996"/>
                </a:cubicBezTo>
                <a:cubicBezTo>
                  <a:pt x="5740146" y="1663144"/>
                  <a:pt x="5746813" y="1721246"/>
                  <a:pt x="5798248" y="1735534"/>
                </a:cubicBezTo>
                <a:cubicBezTo>
                  <a:pt x="5836348" y="1837451"/>
                  <a:pt x="5768721" y="1925081"/>
                  <a:pt x="5754433" y="2019379"/>
                </a:cubicBezTo>
                <a:cubicBezTo>
                  <a:pt x="5696331" y="1978421"/>
                  <a:pt x="5786818" y="1871741"/>
                  <a:pt x="5710618" y="1845071"/>
                </a:cubicBezTo>
                <a:cubicBezTo>
                  <a:pt x="5694426" y="1851739"/>
                  <a:pt x="5728716" y="1869836"/>
                  <a:pt x="5718238" y="1895554"/>
                </a:cubicBezTo>
                <a:cubicBezTo>
                  <a:pt x="5690616" y="1881266"/>
                  <a:pt x="5699188" y="1832689"/>
                  <a:pt x="5660136" y="1829831"/>
                </a:cubicBezTo>
                <a:cubicBezTo>
                  <a:pt x="5658231" y="1789826"/>
                  <a:pt x="5678233" y="1779349"/>
                  <a:pt x="5645848" y="1779349"/>
                </a:cubicBezTo>
                <a:cubicBezTo>
                  <a:pt x="5681091" y="1744106"/>
                  <a:pt x="5626798" y="1707911"/>
                  <a:pt x="5660136" y="1677431"/>
                </a:cubicBezTo>
                <a:cubicBezTo>
                  <a:pt x="5609653" y="1684099"/>
                  <a:pt x="5617273" y="1819354"/>
                  <a:pt x="5667756" y="1851739"/>
                </a:cubicBezTo>
                <a:cubicBezTo>
                  <a:pt x="5660136" y="1858406"/>
                  <a:pt x="5665851" y="1878409"/>
                  <a:pt x="5645848" y="1873646"/>
                </a:cubicBezTo>
                <a:cubicBezTo>
                  <a:pt x="5683948" y="1893649"/>
                  <a:pt x="5700141" y="1935559"/>
                  <a:pt x="5703951" y="1989851"/>
                </a:cubicBezTo>
                <a:cubicBezTo>
                  <a:pt x="5698236" y="1987946"/>
                  <a:pt x="5697283" y="1982231"/>
                  <a:pt x="5689663" y="1982231"/>
                </a:cubicBezTo>
                <a:cubicBezTo>
                  <a:pt x="5675376" y="1999376"/>
                  <a:pt x="5737288" y="2027951"/>
                  <a:pt x="5708713" y="2051764"/>
                </a:cubicBezTo>
                <a:cubicBezTo>
                  <a:pt x="5719191" y="2046049"/>
                  <a:pt x="5738241" y="2047954"/>
                  <a:pt x="5754433" y="2047954"/>
                </a:cubicBezTo>
                <a:cubicBezTo>
                  <a:pt x="5779198" y="2100341"/>
                  <a:pt x="5803963" y="2153681"/>
                  <a:pt x="5834443" y="2200354"/>
                </a:cubicBezTo>
                <a:lnTo>
                  <a:pt x="5823966" y="2196544"/>
                </a:lnTo>
                <a:lnTo>
                  <a:pt x="5827776" y="2207021"/>
                </a:lnTo>
                <a:cubicBezTo>
                  <a:pt x="5821108" y="2224166"/>
                  <a:pt x="5803011" y="2230834"/>
                  <a:pt x="5777293" y="2228929"/>
                </a:cubicBezTo>
                <a:cubicBezTo>
                  <a:pt x="5790628" y="2253694"/>
                  <a:pt x="5823966" y="2216546"/>
                  <a:pt x="5835396" y="2236549"/>
                </a:cubicBezTo>
                <a:cubicBezTo>
                  <a:pt x="5830633" y="2287031"/>
                  <a:pt x="5780151" y="2307986"/>
                  <a:pt x="5733478" y="2294651"/>
                </a:cubicBezTo>
                <a:cubicBezTo>
                  <a:pt x="5762053" y="2306081"/>
                  <a:pt x="5742051" y="2368946"/>
                  <a:pt x="5711571" y="2345134"/>
                </a:cubicBezTo>
                <a:cubicBezTo>
                  <a:pt x="5721096" y="2367041"/>
                  <a:pt x="5778246" y="2357516"/>
                  <a:pt x="5783961" y="2345134"/>
                </a:cubicBezTo>
                <a:cubicBezTo>
                  <a:pt x="5779198" y="2439431"/>
                  <a:pt x="5595366" y="2411809"/>
                  <a:pt x="5602033" y="2555636"/>
                </a:cubicBezTo>
                <a:cubicBezTo>
                  <a:pt x="5520118" y="2565161"/>
                  <a:pt x="5467731" y="2605166"/>
                  <a:pt x="5471541" y="2701369"/>
                </a:cubicBezTo>
                <a:cubicBezTo>
                  <a:pt x="5413438" y="2734706"/>
                  <a:pt x="5395341" y="2809001"/>
                  <a:pt x="5325808" y="2831861"/>
                </a:cubicBezTo>
                <a:cubicBezTo>
                  <a:pt x="5324856" y="2878534"/>
                  <a:pt x="5275326" y="2903299"/>
                  <a:pt x="5260086" y="2948066"/>
                </a:cubicBezTo>
                <a:cubicBezTo>
                  <a:pt x="5193411" y="3139519"/>
                  <a:pt x="5309616" y="3336686"/>
                  <a:pt x="5420106" y="3435746"/>
                </a:cubicBezTo>
                <a:cubicBezTo>
                  <a:pt x="5425821" y="3455749"/>
                  <a:pt x="5405818" y="3450986"/>
                  <a:pt x="5405818" y="3465274"/>
                </a:cubicBezTo>
                <a:cubicBezTo>
                  <a:pt x="5471541" y="3580526"/>
                  <a:pt x="5577268" y="3711019"/>
                  <a:pt x="5522023" y="3901519"/>
                </a:cubicBezTo>
                <a:cubicBezTo>
                  <a:pt x="5539168" y="3904376"/>
                  <a:pt x="5518213" y="3868181"/>
                  <a:pt x="5543931" y="3879611"/>
                </a:cubicBezTo>
                <a:cubicBezTo>
                  <a:pt x="5531548" y="3954859"/>
                  <a:pt x="5484876" y="3995816"/>
                  <a:pt x="5434393" y="4032011"/>
                </a:cubicBezTo>
                <a:cubicBezTo>
                  <a:pt x="5431536" y="4000579"/>
                  <a:pt x="5504878" y="3981529"/>
                  <a:pt x="5514403" y="3937714"/>
                </a:cubicBezTo>
                <a:cubicBezTo>
                  <a:pt x="5495353" y="3931046"/>
                  <a:pt x="5447728" y="3958669"/>
                  <a:pt x="5420106" y="3967241"/>
                </a:cubicBezTo>
                <a:cubicBezTo>
                  <a:pt x="5402008" y="3912949"/>
                  <a:pt x="5374386" y="3843416"/>
                  <a:pt x="5310568" y="3857704"/>
                </a:cubicBezTo>
                <a:cubicBezTo>
                  <a:pt x="5297233" y="3832939"/>
                  <a:pt x="5289613" y="3801506"/>
                  <a:pt x="5274373" y="3777694"/>
                </a:cubicBezTo>
                <a:cubicBezTo>
                  <a:pt x="5257228" y="3774836"/>
                  <a:pt x="5259133" y="3791029"/>
                  <a:pt x="5238178" y="3785314"/>
                </a:cubicBezTo>
                <a:cubicBezTo>
                  <a:pt x="5212461" y="3731021"/>
                  <a:pt x="5181981" y="3681491"/>
                  <a:pt x="5143881" y="3639581"/>
                </a:cubicBezTo>
                <a:cubicBezTo>
                  <a:pt x="5145786" y="3609101"/>
                  <a:pt x="5176266" y="3608149"/>
                  <a:pt x="5173408" y="3573859"/>
                </a:cubicBezTo>
                <a:cubicBezTo>
                  <a:pt x="5170551" y="3563381"/>
                  <a:pt x="5154358" y="3567191"/>
                  <a:pt x="5143881" y="3566239"/>
                </a:cubicBezTo>
                <a:cubicBezTo>
                  <a:pt x="5138166" y="3568144"/>
                  <a:pt x="5161978" y="3596719"/>
                  <a:pt x="5143881" y="3616721"/>
                </a:cubicBezTo>
                <a:cubicBezTo>
                  <a:pt x="5084826" y="3569096"/>
                  <a:pt x="5154358" y="3433841"/>
                  <a:pt x="5093398" y="3384311"/>
                </a:cubicBezTo>
                <a:cubicBezTo>
                  <a:pt x="4991481" y="3374786"/>
                  <a:pt x="5000053" y="3254771"/>
                  <a:pt x="4875276" y="3268106"/>
                </a:cubicBezTo>
                <a:cubicBezTo>
                  <a:pt x="4867656" y="3308111"/>
                  <a:pt x="4809553" y="3334781"/>
                  <a:pt x="4744783" y="3340496"/>
                </a:cubicBezTo>
                <a:cubicBezTo>
                  <a:pt x="4683823" y="3225244"/>
                  <a:pt x="4508563" y="3257629"/>
                  <a:pt x="4388548" y="3296681"/>
                </a:cubicBezTo>
                <a:cubicBezTo>
                  <a:pt x="4416171" y="3284299"/>
                  <a:pt x="4396168" y="3243341"/>
                  <a:pt x="4380928" y="3230959"/>
                </a:cubicBezTo>
                <a:cubicBezTo>
                  <a:pt x="4354258" y="3230959"/>
                  <a:pt x="4365688" y="3269059"/>
                  <a:pt x="4351401" y="3281441"/>
                </a:cubicBezTo>
                <a:cubicBezTo>
                  <a:pt x="4249483" y="3286204"/>
                  <a:pt x="4173283" y="3274774"/>
                  <a:pt x="4140898" y="3361451"/>
                </a:cubicBezTo>
                <a:cubicBezTo>
                  <a:pt x="4180903" y="3371929"/>
                  <a:pt x="4166616" y="3329066"/>
                  <a:pt x="4199001" y="3331924"/>
                </a:cubicBezTo>
                <a:cubicBezTo>
                  <a:pt x="4214241" y="3386216"/>
                  <a:pt x="4185666" y="3392884"/>
                  <a:pt x="4162806" y="3411934"/>
                </a:cubicBezTo>
                <a:cubicBezTo>
                  <a:pt x="4176141" y="3446224"/>
                  <a:pt x="4237101" y="3434794"/>
                  <a:pt x="4257103" y="3462416"/>
                </a:cubicBezTo>
                <a:cubicBezTo>
                  <a:pt x="4249483" y="3513851"/>
                  <a:pt x="4152328" y="3467179"/>
                  <a:pt x="4140898" y="3432889"/>
                </a:cubicBezTo>
                <a:cubicBezTo>
                  <a:pt x="4096131" y="3450034"/>
                  <a:pt x="4140898" y="3487181"/>
                  <a:pt x="4082796" y="3505279"/>
                </a:cubicBezTo>
                <a:cubicBezTo>
                  <a:pt x="4064698" y="3500516"/>
                  <a:pt x="4106608" y="3483371"/>
                  <a:pt x="4082796" y="3469084"/>
                </a:cubicBezTo>
                <a:cubicBezTo>
                  <a:pt x="4052316" y="3470036"/>
                  <a:pt x="4042791" y="3491944"/>
                  <a:pt x="4024693" y="3505279"/>
                </a:cubicBezTo>
                <a:cubicBezTo>
                  <a:pt x="3989451" y="3503374"/>
                  <a:pt x="3970401" y="3487181"/>
                  <a:pt x="3944683" y="3475751"/>
                </a:cubicBezTo>
                <a:cubicBezTo>
                  <a:pt x="3943731" y="3462416"/>
                  <a:pt x="3954208" y="3459559"/>
                  <a:pt x="3952303" y="3446224"/>
                </a:cubicBezTo>
                <a:cubicBezTo>
                  <a:pt x="3910393" y="3438604"/>
                  <a:pt x="3874198" y="3368119"/>
                  <a:pt x="3828478" y="3410029"/>
                </a:cubicBezTo>
                <a:cubicBezTo>
                  <a:pt x="3838003" y="3438604"/>
                  <a:pt x="3882771" y="3398599"/>
                  <a:pt x="3886581" y="3439556"/>
                </a:cubicBezTo>
                <a:cubicBezTo>
                  <a:pt x="3779901" y="3438604"/>
                  <a:pt x="3597973" y="3374786"/>
                  <a:pt x="3494151" y="3461464"/>
                </a:cubicBezTo>
                <a:cubicBezTo>
                  <a:pt x="3395091" y="3569096"/>
                  <a:pt x="3245548" y="3625294"/>
                  <a:pt x="3122676" y="3709114"/>
                </a:cubicBezTo>
                <a:cubicBezTo>
                  <a:pt x="3112198" y="3814841"/>
                  <a:pt x="3107436" y="3910091"/>
                  <a:pt x="3130296" y="4007246"/>
                </a:cubicBezTo>
                <a:cubicBezTo>
                  <a:pt x="3006471" y="3980576"/>
                  <a:pt x="2799778" y="3935809"/>
                  <a:pt x="2832163" y="3752929"/>
                </a:cubicBezTo>
                <a:cubicBezTo>
                  <a:pt x="2781681" y="3723401"/>
                  <a:pt x="2768346" y="3656726"/>
                  <a:pt x="2715958" y="3629104"/>
                </a:cubicBezTo>
                <a:cubicBezTo>
                  <a:pt x="2691193" y="3482419"/>
                  <a:pt x="2615946" y="3385264"/>
                  <a:pt x="2461641" y="3367166"/>
                </a:cubicBezTo>
                <a:cubicBezTo>
                  <a:pt x="2383536" y="3372881"/>
                  <a:pt x="2390203" y="3464321"/>
                  <a:pt x="2337816" y="3497659"/>
                </a:cubicBezTo>
                <a:cubicBezTo>
                  <a:pt x="2271141" y="3451939"/>
                  <a:pt x="2169223" y="3432889"/>
                  <a:pt x="2148268" y="3351926"/>
                </a:cubicBezTo>
                <a:cubicBezTo>
                  <a:pt x="2132076" y="3290966"/>
                  <a:pt x="2145411" y="3243341"/>
                  <a:pt x="2104453" y="3199526"/>
                </a:cubicBezTo>
                <a:cubicBezTo>
                  <a:pt x="2025396" y="3164284"/>
                  <a:pt x="1987296" y="3089036"/>
                  <a:pt x="1936813" y="3025219"/>
                </a:cubicBezTo>
                <a:cubicBezTo>
                  <a:pt x="1859661" y="3019504"/>
                  <a:pt x="1790128" y="3007121"/>
                  <a:pt x="1718691" y="2995691"/>
                </a:cubicBezTo>
                <a:cubicBezTo>
                  <a:pt x="1707261" y="3012836"/>
                  <a:pt x="1708213" y="3042364"/>
                  <a:pt x="1704403" y="3068081"/>
                </a:cubicBezTo>
                <a:cubicBezTo>
                  <a:pt x="1498663" y="3043316"/>
                  <a:pt x="1337691" y="3024266"/>
                  <a:pt x="1202437" y="2944256"/>
                </a:cubicBezTo>
                <a:cubicBezTo>
                  <a:pt x="1096708" y="2882344"/>
                  <a:pt x="989076" y="2804239"/>
                  <a:pt x="874776" y="2748041"/>
                </a:cubicBezTo>
                <a:cubicBezTo>
                  <a:pt x="869061" y="2728039"/>
                  <a:pt x="889064" y="2732801"/>
                  <a:pt x="889064" y="2718514"/>
                </a:cubicBezTo>
                <a:cubicBezTo>
                  <a:pt x="788098" y="2698511"/>
                  <a:pt x="666179" y="2700416"/>
                  <a:pt x="576643" y="2668031"/>
                </a:cubicBezTo>
                <a:cubicBezTo>
                  <a:pt x="582358" y="2557541"/>
                  <a:pt x="551879" y="2484199"/>
                  <a:pt x="467106" y="2464196"/>
                </a:cubicBezTo>
                <a:cubicBezTo>
                  <a:pt x="453771" y="2450861"/>
                  <a:pt x="471868" y="2450861"/>
                  <a:pt x="467106" y="2428001"/>
                </a:cubicBezTo>
                <a:cubicBezTo>
                  <a:pt x="375667" y="2396569"/>
                  <a:pt x="362332" y="2286079"/>
                  <a:pt x="234697" y="2289889"/>
                </a:cubicBezTo>
                <a:cubicBezTo>
                  <a:pt x="207074" y="2253694"/>
                  <a:pt x="245173" y="2226071"/>
                  <a:pt x="242317" y="2187971"/>
                </a:cubicBezTo>
                <a:cubicBezTo>
                  <a:pt x="235648" y="2105104"/>
                  <a:pt x="143257" y="2028904"/>
                  <a:pt x="140398" y="1933654"/>
                </a:cubicBezTo>
                <a:cubicBezTo>
                  <a:pt x="143257" y="1907936"/>
                  <a:pt x="172784" y="1907936"/>
                  <a:pt x="176594" y="1883171"/>
                </a:cubicBezTo>
                <a:cubicBezTo>
                  <a:pt x="165402" y="1876980"/>
                  <a:pt x="154687" y="1867276"/>
                  <a:pt x="145504" y="1855236"/>
                </a:cubicBezTo>
                <a:lnTo>
                  <a:pt x="130917" y="1827282"/>
                </a:lnTo>
                <a:lnTo>
                  <a:pt x="155061" y="1836062"/>
                </a:lnTo>
                <a:lnTo>
                  <a:pt x="143208" y="1805329"/>
                </a:lnTo>
                <a:lnTo>
                  <a:pt x="107537" y="1791326"/>
                </a:lnTo>
                <a:lnTo>
                  <a:pt x="100175" y="1777326"/>
                </a:lnTo>
                <a:cubicBezTo>
                  <a:pt x="89978" y="1746250"/>
                  <a:pt x="90218" y="1710532"/>
                  <a:pt x="109414" y="1679575"/>
                </a:cubicBezTo>
                <a:cubicBezTo>
                  <a:pt x="79662" y="1652905"/>
                  <a:pt x="74862" y="1638618"/>
                  <a:pt x="72942" y="1591945"/>
                </a:cubicBezTo>
                <a:cubicBezTo>
                  <a:pt x="71022" y="1544320"/>
                  <a:pt x="18235" y="1498600"/>
                  <a:pt x="14397" y="1468120"/>
                </a:cubicBezTo>
                <a:cubicBezTo>
                  <a:pt x="5759" y="1397635"/>
                  <a:pt x="82541" y="1302385"/>
                  <a:pt x="0" y="1249998"/>
                </a:cubicBezTo>
                <a:cubicBezTo>
                  <a:pt x="34552" y="1167130"/>
                  <a:pt x="132448" y="1078548"/>
                  <a:pt x="88298" y="966153"/>
                </a:cubicBezTo>
                <a:cubicBezTo>
                  <a:pt x="95018" y="930910"/>
                  <a:pt x="104616" y="899478"/>
                  <a:pt x="102696" y="856615"/>
                </a:cubicBezTo>
                <a:cubicBezTo>
                  <a:pt x="197713" y="734695"/>
                  <a:pt x="257219" y="578485"/>
                  <a:pt x="308088" y="412750"/>
                </a:cubicBezTo>
                <a:cubicBezTo>
                  <a:pt x="322484" y="409893"/>
                  <a:pt x="313847" y="384175"/>
                  <a:pt x="337840" y="390843"/>
                </a:cubicBezTo>
                <a:cubicBezTo>
                  <a:pt x="304249" y="374650"/>
                  <a:pt x="314806" y="337503"/>
                  <a:pt x="345519" y="318453"/>
                </a:cubicBezTo>
                <a:cubicBezTo>
                  <a:pt x="349357" y="295593"/>
                  <a:pt x="323443" y="302260"/>
                  <a:pt x="331122" y="274638"/>
                </a:cubicBezTo>
                <a:cubicBezTo>
                  <a:pt x="337840" y="268923"/>
                  <a:pt x="348398" y="266065"/>
                  <a:pt x="360874" y="267018"/>
                </a:cubicBezTo>
                <a:cubicBezTo>
                  <a:pt x="327282" y="215583"/>
                  <a:pt x="333042" y="102235"/>
                  <a:pt x="338801" y="34608"/>
                </a:cubicBezTo>
                <a:cubicBezTo>
                  <a:pt x="397346" y="63183"/>
                  <a:pt x="438616" y="109855"/>
                  <a:pt x="514438" y="122238"/>
                </a:cubicBezTo>
                <a:cubicBezTo>
                  <a:pt x="527395" y="122714"/>
                  <a:pt x="530994" y="114142"/>
                  <a:pt x="535074" y="106045"/>
                </a:cubicBezTo>
                <a:lnTo>
                  <a:pt x="542341" y="96054"/>
                </a:lnTo>
                <a:lnTo>
                  <a:pt x="552512" y="135820"/>
                </a:lnTo>
                <a:lnTo>
                  <a:pt x="579905" y="128161"/>
                </a:lnTo>
                <a:lnTo>
                  <a:pt x="570465" y="90974"/>
                </a:lnTo>
                <a:lnTo>
                  <a:pt x="570902" y="90369"/>
                </a:lnTo>
                <a:cubicBezTo>
                  <a:pt x="574384" y="87749"/>
                  <a:pt x="579207" y="86440"/>
                  <a:pt x="586588" y="87630"/>
                </a:cubicBezTo>
                <a:cubicBezTo>
                  <a:pt x="585160" y="98584"/>
                  <a:pt x="580159" y="109776"/>
                  <a:pt x="579803" y="121682"/>
                </a:cubicBezTo>
                <a:lnTo>
                  <a:pt x="581125" y="127820"/>
                </a:lnTo>
                <a:lnTo>
                  <a:pt x="598821" y="122871"/>
                </a:lnTo>
                <a:lnTo>
                  <a:pt x="602305" y="84296"/>
                </a:lnTo>
                <a:cubicBezTo>
                  <a:pt x="604448" y="56198"/>
                  <a:pt x="603733" y="26670"/>
                  <a:pt x="586588" y="0"/>
                </a:cubicBezTo>
                <a:close/>
              </a:path>
            </a:pathLst>
          </a:custGeom>
          <a:noFill/>
          <a:ln w="19050" cmpd="sng">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aphicFrame macro="">
        <xdr:nvGraphicFramePr>
          <xdr:cNvPr id="13324" name="Chart 13323">
            <a:extLst>
              <a:ext uri="{FF2B5EF4-FFF2-40B4-BE49-F238E27FC236}">
                <a16:creationId xmlns:a16="http://schemas.microsoft.com/office/drawing/2014/main" id="{00000000-0008-0000-0400-00000C340000}"/>
              </a:ext>
            </a:extLst>
          </xdr:cNvPr>
          <xdr:cNvGraphicFramePr/>
        </xdr:nvGraphicFramePr>
        <xdr:xfrm>
          <a:off x="4998720" y="5852160"/>
          <a:ext cx="4752000" cy="3650400"/>
        </xdr:xfrm>
        <a:graphic>
          <a:graphicData uri="http://schemas.openxmlformats.org/drawingml/2006/chart">
            <c:chart xmlns:c="http://schemas.openxmlformats.org/drawingml/2006/chart" xmlns:r="http://schemas.openxmlformats.org/officeDocument/2006/relationships" r:id="rId13"/>
          </a:graphicData>
        </a:graphic>
      </xdr:graphicFrame>
    </xdr:grpSp>
    <xdr:clientData/>
  </xdr:twoCellAnchor>
  <xdr:twoCellAnchor>
    <xdr:from>
      <xdr:col>23</xdr:col>
      <xdr:colOff>116542</xdr:colOff>
      <xdr:row>36</xdr:row>
      <xdr:rowOff>178821</xdr:rowOff>
    </xdr:from>
    <xdr:to>
      <xdr:col>27</xdr:col>
      <xdr:colOff>160422</xdr:colOff>
      <xdr:row>39</xdr:row>
      <xdr:rowOff>12267</xdr:rowOff>
    </xdr:to>
    <xdr:sp macro="" textlink="ProcessingM3!A49">
      <xdr:nvSpPr>
        <xdr:cNvPr id="13325" name="TextBox 13324">
          <a:extLst>
            <a:ext uri="{FF2B5EF4-FFF2-40B4-BE49-F238E27FC236}">
              <a16:creationId xmlns:a16="http://schemas.microsoft.com/office/drawing/2014/main" id="{00000000-0008-0000-0400-00000D340000}"/>
            </a:ext>
          </a:extLst>
        </xdr:cNvPr>
        <xdr:cNvSpPr txBox="1"/>
      </xdr:nvSpPr>
      <xdr:spPr>
        <a:xfrm>
          <a:off x="14137342" y="6762501"/>
          <a:ext cx="2482280" cy="3820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E156A1E-17CE-491D-A184-F2444FA4B0C7}" type="TxLink">
            <a:rPr lang="en-US" sz="1400" b="0" i="0" u="none" strike="noStrike">
              <a:solidFill>
                <a:srgbClr val="000000"/>
              </a:solidFill>
              <a:latin typeface="Calibri"/>
              <a:cs typeface="Calibri"/>
            </a:rPr>
            <a:pPr/>
            <a:t>Cities by Payment Methods</a:t>
          </a:fld>
          <a:endParaRPr lang="ru-RU" sz="1400" b="0"/>
        </a:p>
      </xdr:txBody>
    </xdr:sp>
    <xdr:clientData/>
  </xdr:twoCellAnchor>
  <xdr:twoCellAnchor>
    <xdr:from>
      <xdr:col>23</xdr:col>
      <xdr:colOff>25007</xdr:colOff>
      <xdr:row>21</xdr:row>
      <xdr:rowOff>54729</xdr:rowOff>
    </xdr:from>
    <xdr:to>
      <xdr:col>25</xdr:col>
      <xdr:colOff>217007</xdr:colOff>
      <xdr:row>22</xdr:row>
      <xdr:rowOff>136990</xdr:rowOff>
    </xdr:to>
    <xdr:sp macro="" textlink="ProcessingM3!E39">
      <xdr:nvSpPr>
        <xdr:cNvPr id="13326" name="TextBox 13325">
          <a:extLst>
            <a:ext uri="{FF2B5EF4-FFF2-40B4-BE49-F238E27FC236}">
              <a16:creationId xmlns:a16="http://schemas.microsoft.com/office/drawing/2014/main" id="{00000000-0008-0000-0400-00000E340000}"/>
            </a:ext>
          </a:extLst>
        </xdr:cNvPr>
        <xdr:cNvSpPr txBox="1"/>
      </xdr:nvSpPr>
      <xdr:spPr>
        <a:xfrm>
          <a:off x="14045807" y="3895209"/>
          <a:ext cx="1411200" cy="2651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D9756F3-3D9E-420F-9556-7D360C6D2714}" type="TxLink">
            <a:rPr lang="en-US" sz="1100" b="0" i="0" u="none" strike="noStrike">
              <a:solidFill>
                <a:srgbClr val="000000"/>
              </a:solidFill>
              <a:latin typeface="Calibri"/>
              <a:cs typeface="Calibri"/>
            </a:rPr>
            <a:pPr algn="ctr"/>
            <a:t>DENVER</a:t>
          </a:fld>
          <a:endParaRPr lang="ru-RU" sz="1600" b="0"/>
        </a:p>
      </xdr:txBody>
    </xdr:sp>
    <xdr:clientData/>
  </xdr:twoCellAnchor>
  <xdr:twoCellAnchor>
    <xdr:from>
      <xdr:col>24</xdr:col>
      <xdr:colOff>518105</xdr:colOff>
      <xdr:row>21</xdr:row>
      <xdr:rowOff>54729</xdr:rowOff>
    </xdr:from>
    <xdr:to>
      <xdr:col>27</xdr:col>
      <xdr:colOff>99450</xdr:colOff>
      <xdr:row>22</xdr:row>
      <xdr:rowOff>136990</xdr:rowOff>
    </xdr:to>
    <xdr:sp macro="" textlink="ProcessingM3!E40">
      <xdr:nvSpPr>
        <xdr:cNvPr id="13327" name="TextBox 13326">
          <a:extLst>
            <a:ext uri="{FF2B5EF4-FFF2-40B4-BE49-F238E27FC236}">
              <a16:creationId xmlns:a16="http://schemas.microsoft.com/office/drawing/2014/main" id="{00000000-0008-0000-0400-00000F340000}"/>
            </a:ext>
          </a:extLst>
        </xdr:cNvPr>
        <xdr:cNvSpPr txBox="1"/>
      </xdr:nvSpPr>
      <xdr:spPr>
        <a:xfrm>
          <a:off x="15148505" y="3895209"/>
          <a:ext cx="1410145" cy="2651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352AC33-F7B4-4963-9DC0-1CC02CBCBF7F}" type="TxLink">
            <a:rPr lang="en-US" sz="1100" b="0" i="0" u="none" strike="noStrike">
              <a:solidFill>
                <a:srgbClr val="000000"/>
              </a:solidFill>
              <a:latin typeface="Calibri"/>
              <a:cs typeface="Calibri"/>
            </a:rPr>
            <a:pPr algn="ctr"/>
            <a:t>NASHVILLE</a:t>
          </a:fld>
          <a:endParaRPr lang="ru-RU" sz="1600" b="0"/>
        </a:p>
      </xdr:txBody>
    </xdr:sp>
    <xdr:clientData/>
  </xdr:twoCellAnchor>
  <xdr:twoCellAnchor>
    <xdr:from>
      <xdr:col>26</xdr:col>
      <xdr:colOff>400548</xdr:colOff>
      <xdr:row>21</xdr:row>
      <xdr:rowOff>54729</xdr:rowOff>
    </xdr:from>
    <xdr:to>
      <xdr:col>28</xdr:col>
      <xdr:colOff>592548</xdr:colOff>
      <xdr:row>22</xdr:row>
      <xdr:rowOff>136990</xdr:rowOff>
    </xdr:to>
    <xdr:sp macro="" textlink="ProcessingM3!E41">
      <xdr:nvSpPr>
        <xdr:cNvPr id="13328" name="TextBox 13327">
          <a:extLst>
            <a:ext uri="{FF2B5EF4-FFF2-40B4-BE49-F238E27FC236}">
              <a16:creationId xmlns:a16="http://schemas.microsoft.com/office/drawing/2014/main" id="{00000000-0008-0000-0400-000010340000}"/>
            </a:ext>
          </a:extLst>
        </xdr:cNvPr>
        <xdr:cNvSpPr txBox="1"/>
      </xdr:nvSpPr>
      <xdr:spPr>
        <a:xfrm>
          <a:off x="16250148" y="3895209"/>
          <a:ext cx="1411200" cy="2651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F6F601D-42CA-4460-BD79-AAD035AADBB7}" type="TxLink">
            <a:rPr lang="en-US" sz="1100" b="0" i="0" u="none" strike="noStrike">
              <a:solidFill>
                <a:srgbClr val="000000"/>
              </a:solidFill>
              <a:latin typeface="Calibri"/>
              <a:cs typeface="Calibri"/>
            </a:rPr>
            <a:pPr algn="ctr"/>
            <a:t>SAN FRANCISCO</a:t>
          </a:fld>
          <a:endParaRPr lang="ru-RU" sz="1600" b="0"/>
        </a:p>
      </xdr:txBody>
    </xdr:sp>
    <xdr:clientData/>
  </xdr:twoCellAnchor>
  <xdr:twoCellAnchor>
    <xdr:from>
      <xdr:col>23</xdr:col>
      <xdr:colOff>150170</xdr:colOff>
      <xdr:row>22</xdr:row>
      <xdr:rowOff>61396</xdr:rowOff>
    </xdr:from>
    <xdr:to>
      <xdr:col>24</xdr:col>
      <xdr:colOff>600033</xdr:colOff>
      <xdr:row>24</xdr:row>
      <xdr:rowOff>82969</xdr:rowOff>
    </xdr:to>
    <xdr:sp macro="" textlink="ProcessingM3!G39">
      <xdr:nvSpPr>
        <xdr:cNvPr id="13329" name="TextBox 13328">
          <a:extLst>
            <a:ext uri="{FF2B5EF4-FFF2-40B4-BE49-F238E27FC236}">
              <a16:creationId xmlns:a16="http://schemas.microsoft.com/office/drawing/2014/main" id="{00000000-0008-0000-0400-000011340000}"/>
            </a:ext>
          </a:extLst>
        </xdr:cNvPr>
        <xdr:cNvSpPr txBox="1"/>
      </xdr:nvSpPr>
      <xdr:spPr>
        <a:xfrm>
          <a:off x="14170970" y="4084756"/>
          <a:ext cx="1059463" cy="387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01FAD93-0F3A-4D24-B32B-B0D5ECAEEFF6}" type="TxLink">
            <a:rPr lang="en-US" sz="1800" b="0" i="0" u="none" strike="noStrike">
              <a:solidFill>
                <a:srgbClr val="43ADA9"/>
              </a:solidFill>
              <a:latin typeface="Calibri"/>
              <a:cs typeface="Calibri"/>
            </a:rPr>
            <a:pPr algn="ctr"/>
            <a:t> $350 </a:t>
          </a:fld>
          <a:endParaRPr lang="ru-RU" sz="1800" b="0">
            <a:solidFill>
              <a:srgbClr val="43ADA9"/>
            </a:solidFill>
          </a:endParaRPr>
        </a:p>
      </xdr:txBody>
    </xdr:sp>
    <xdr:clientData/>
  </xdr:twoCellAnchor>
  <xdr:twoCellAnchor>
    <xdr:from>
      <xdr:col>25</xdr:col>
      <xdr:colOff>33316</xdr:colOff>
      <xdr:row>22</xdr:row>
      <xdr:rowOff>61396</xdr:rowOff>
    </xdr:from>
    <xdr:to>
      <xdr:col>26</xdr:col>
      <xdr:colOff>483179</xdr:colOff>
      <xdr:row>24</xdr:row>
      <xdr:rowOff>82969</xdr:rowOff>
    </xdr:to>
    <xdr:sp macro="" textlink="ProcessingM3!G40">
      <xdr:nvSpPr>
        <xdr:cNvPr id="13330" name="TextBox 13329">
          <a:extLst>
            <a:ext uri="{FF2B5EF4-FFF2-40B4-BE49-F238E27FC236}">
              <a16:creationId xmlns:a16="http://schemas.microsoft.com/office/drawing/2014/main" id="{00000000-0008-0000-0400-000012340000}"/>
            </a:ext>
          </a:extLst>
        </xdr:cNvPr>
        <xdr:cNvSpPr txBox="1"/>
      </xdr:nvSpPr>
      <xdr:spPr>
        <a:xfrm>
          <a:off x="15273316" y="4084756"/>
          <a:ext cx="1059463" cy="387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8174F0F-F0C9-4BC4-ADFF-D0F794D43A92}" type="TxLink">
            <a:rPr lang="en-US" sz="1800" b="0" i="0" u="none" strike="noStrike">
              <a:solidFill>
                <a:srgbClr val="5EB2CD"/>
              </a:solidFill>
              <a:latin typeface="Calibri"/>
              <a:cs typeface="Calibri"/>
            </a:rPr>
            <a:pPr algn="ctr"/>
            <a:t> $466 </a:t>
          </a:fld>
          <a:endParaRPr lang="ru-RU" sz="1800" b="0">
            <a:solidFill>
              <a:srgbClr val="5EB2CD"/>
            </a:solidFill>
          </a:endParaRPr>
        </a:p>
      </xdr:txBody>
    </xdr:sp>
    <xdr:clientData/>
  </xdr:twoCellAnchor>
  <xdr:twoCellAnchor>
    <xdr:from>
      <xdr:col>26</xdr:col>
      <xdr:colOff>526062</xdr:colOff>
      <xdr:row>22</xdr:row>
      <xdr:rowOff>61396</xdr:rowOff>
    </xdr:from>
    <xdr:to>
      <xdr:col>28</xdr:col>
      <xdr:colOff>366325</xdr:colOff>
      <xdr:row>24</xdr:row>
      <xdr:rowOff>82969</xdr:rowOff>
    </xdr:to>
    <xdr:sp macro="" textlink="ProcessingM3!G41">
      <xdr:nvSpPr>
        <xdr:cNvPr id="13331" name="TextBox 13330">
          <a:extLst>
            <a:ext uri="{FF2B5EF4-FFF2-40B4-BE49-F238E27FC236}">
              <a16:creationId xmlns:a16="http://schemas.microsoft.com/office/drawing/2014/main" id="{00000000-0008-0000-0400-000013340000}"/>
            </a:ext>
          </a:extLst>
        </xdr:cNvPr>
        <xdr:cNvSpPr txBox="1"/>
      </xdr:nvSpPr>
      <xdr:spPr>
        <a:xfrm>
          <a:off x="16375662" y="4084756"/>
          <a:ext cx="1059463" cy="387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8975A16-7BF2-4BEB-B9AD-96F3D38201CC}" type="TxLink">
            <a:rPr lang="en-US" sz="1800" b="0" i="0" u="none" strike="noStrike">
              <a:solidFill>
                <a:srgbClr val="768DCC"/>
              </a:solidFill>
              <a:latin typeface="Calibri"/>
              <a:cs typeface="Calibri"/>
            </a:rPr>
            <a:pPr algn="ctr"/>
            <a:t> $354 </a:t>
          </a:fld>
          <a:endParaRPr lang="ru-RU" sz="1800" b="0">
            <a:solidFill>
              <a:srgbClr val="768DCC"/>
            </a:solidFill>
          </a:endParaRPr>
        </a:p>
      </xdr:txBody>
    </xdr:sp>
    <xdr:clientData/>
  </xdr:twoCellAnchor>
  <xdr:twoCellAnchor>
    <xdr:from>
      <xdr:col>13</xdr:col>
      <xdr:colOff>389964</xdr:colOff>
      <xdr:row>18</xdr:row>
      <xdr:rowOff>40352</xdr:rowOff>
    </xdr:from>
    <xdr:to>
      <xdr:col>16</xdr:col>
      <xdr:colOff>412378</xdr:colOff>
      <xdr:row>24</xdr:row>
      <xdr:rowOff>129996</xdr:rowOff>
    </xdr:to>
    <xdr:grpSp>
      <xdr:nvGrpSpPr>
        <xdr:cNvPr id="13332" name="Group 13331">
          <a:extLst>
            <a:ext uri="{FF2B5EF4-FFF2-40B4-BE49-F238E27FC236}">
              <a16:creationId xmlns:a16="http://schemas.microsoft.com/office/drawing/2014/main" id="{00000000-0008-0000-0400-000014340000}"/>
            </a:ext>
          </a:extLst>
        </xdr:cNvPr>
        <xdr:cNvGrpSpPr/>
      </xdr:nvGrpSpPr>
      <xdr:grpSpPr>
        <a:xfrm>
          <a:off x="4136464" y="3839769"/>
          <a:ext cx="1800414" cy="1232644"/>
          <a:chOff x="4199962" y="3375223"/>
          <a:chExt cx="1851214" cy="1165409"/>
        </a:xfrm>
      </xdr:grpSpPr>
      <xdr:sp macro="" textlink="ProcessingM3!L35">
        <xdr:nvSpPr>
          <xdr:cNvPr id="13333" name="Rectangle: Rounded Corners 13332">
            <a:extLst>
              <a:ext uri="{FF2B5EF4-FFF2-40B4-BE49-F238E27FC236}">
                <a16:creationId xmlns:a16="http://schemas.microsoft.com/office/drawing/2014/main" id="{00000000-0008-0000-0400-000015340000}"/>
              </a:ext>
            </a:extLst>
          </xdr:cNvPr>
          <xdr:cNvSpPr/>
        </xdr:nvSpPr>
        <xdr:spPr>
          <a:xfrm>
            <a:off x="4491318" y="3765178"/>
            <a:ext cx="1075764" cy="278344"/>
          </a:xfrm>
          <a:prstGeom prst="roundRect">
            <a:avLst/>
          </a:prstGeom>
          <a:solidFill>
            <a:srgbClr val="DD222D"/>
          </a:solidFill>
          <a:ln>
            <a:solidFill>
              <a:srgbClr val="DD222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930A6E20-66FA-4584-9025-09B46B7748C9}" type="TxLink">
              <a:rPr lang="en-US" sz="900" b="1" i="0" u="none" strike="noStrike">
                <a:solidFill>
                  <a:schemeClr val="bg1"/>
                </a:solidFill>
                <a:latin typeface="Calibri"/>
                <a:cs typeface="Calibri"/>
              </a:rPr>
              <a:pPr algn="ctr"/>
              <a:t>SEASONAL DAYS</a:t>
            </a:fld>
            <a:endParaRPr lang="ru-RU" sz="900" b="1">
              <a:solidFill>
                <a:schemeClr val="bg1"/>
              </a:solidFill>
            </a:endParaRPr>
          </a:p>
        </xdr:txBody>
      </xdr:sp>
      <xdr:sp macro="" textlink="ProcessingM3!M35">
        <xdr:nvSpPr>
          <xdr:cNvPr id="13334" name="TextBox 13333">
            <a:extLst>
              <a:ext uri="{FF2B5EF4-FFF2-40B4-BE49-F238E27FC236}">
                <a16:creationId xmlns:a16="http://schemas.microsoft.com/office/drawing/2014/main" id="{00000000-0008-0000-0400-000016340000}"/>
              </a:ext>
            </a:extLst>
          </xdr:cNvPr>
          <xdr:cNvSpPr txBox="1"/>
        </xdr:nvSpPr>
        <xdr:spPr>
          <a:xfrm rot="5400000">
            <a:off x="4542864" y="3032321"/>
            <a:ext cx="1165409" cy="1851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8F25BA-D385-49E5-A9C0-92EB5C39C85B}" type="TxLink">
              <a:rPr lang="en-US" sz="11000" b="0" i="0" u="none" strike="noStrike">
                <a:solidFill>
                  <a:schemeClr val="bg1"/>
                </a:solidFill>
                <a:latin typeface="Calibri"/>
                <a:cs typeface="Calibri"/>
              </a:rPr>
              <a:pPr algn="ctr"/>
              <a:t>▮</a:t>
            </a:fld>
            <a:endParaRPr lang="ru-RU" sz="11000" b="0">
              <a:solidFill>
                <a:schemeClr val="bg1"/>
              </a:solidFill>
            </a:endParaRPr>
          </a:p>
        </xdr:txBody>
      </xdr:sp>
      <xdr:sp macro="" textlink="ProcessingM3!N35">
        <xdr:nvSpPr>
          <xdr:cNvPr id="13335" name="Rectangle: Rounded Corners 13334">
            <a:extLst>
              <a:ext uri="{FF2B5EF4-FFF2-40B4-BE49-F238E27FC236}">
                <a16:creationId xmlns:a16="http://schemas.microsoft.com/office/drawing/2014/main" id="{00000000-0008-0000-0400-000017340000}"/>
              </a:ext>
            </a:extLst>
          </xdr:cNvPr>
          <xdr:cNvSpPr/>
        </xdr:nvSpPr>
        <xdr:spPr>
          <a:xfrm>
            <a:off x="4491318" y="3765178"/>
            <a:ext cx="1075764" cy="278344"/>
          </a:xfrm>
          <a:prstGeom prst="roundRect">
            <a:avLst/>
          </a:prstGeom>
          <a:noFill/>
          <a:ln>
            <a:solidFill>
              <a:srgbClr val="DD222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ABB42F6-902B-4896-82B8-F1E0D2127025}" type="TxLink">
              <a:rPr lang="en-US" sz="900" b="1" i="0" u="none" strike="noStrike">
                <a:solidFill>
                  <a:schemeClr val="bg1">
                    <a:lumMod val="50000"/>
                  </a:schemeClr>
                </a:solidFill>
                <a:latin typeface="Calibri"/>
                <a:cs typeface="Calibri"/>
              </a:rPr>
              <a:pPr algn="ctr"/>
              <a:t>SEASONAL DAYS</a:t>
            </a:fld>
            <a:endParaRPr lang="ru-RU" sz="900" b="1">
              <a:solidFill>
                <a:schemeClr val="bg1">
                  <a:lumMod val="50000"/>
                </a:schemeClr>
              </a:solidFill>
            </a:endParaRPr>
          </a:p>
        </xdr:txBody>
      </xdr:sp>
      <mc:AlternateContent xmlns:mc="http://schemas.openxmlformats.org/markup-compatibility/2006">
        <mc:Choice xmlns:a14="http://schemas.microsoft.com/office/drawing/2010/main" Requires="a14">
          <xdr:sp macro="" textlink="">
            <xdr:nvSpPr>
              <xdr:cNvPr id="20" name="Check Box 12" hidden="1">
                <a:extLst>
                  <a:ext uri="{63B3BB69-23CF-44E3-9099-C40C66FF867C}">
                    <a14:compatExt spid="_x0000_s13324"/>
                  </a:ext>
                  <a:ext uri="{FF2B5EF4-FFF2-40B4-BE49-F238E27FC236}">
                    <a16:creationId xmlns:a16="http://schemas.microsoft.com/office/drawing/2014/main" id="{00000000-0008-0000-0400-000014000000}"/>
                  </a:ext>
                </a:extLst>
              </xdr:cNvPr>
              <xdr:cNvSpPr/>
            </xdr:nvSpPr>
            <xdr:spPr bwMode="auto">
              <a:xfrm>
                <a:off x="4229548" y="3780865"/>
                <a:ext cx="1310640" cy="217394"/>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mc:Choice>
        <mc:Fallback/>
      </mc:AlternateContent>
      <xdr:sp macro="" textlink="">
        <xdr:nvSpPr>
          <xdr:cNvPr id="13337" name="Rectangle 13336">
            <a:extLst>
              <a:ext uri="{FF2B5EF4-FFF2-40B4-BE49-F238E27FC236}">
                <a16:creationId xmlns:a16="http://schemas.microsoft.com/office/drawing/2014/main" id="{00000000-0008-0000-0400-000019340000}"/>
              </a:ext>
            </a:extLst>
          </xdr:cNvPr>
          <xdr:cNvSpPr/>
        </xdr:nvSpPr>
        <xdr:spPr>
          <a:xfrm>
            <a:off x="4231341" y="3765177"/>
            <a:ext cx="196517" cy="215389"/>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xdr:col>
      <xdr:colOff>161367</xdr:colOff>
      <xdr:row>20</xdr:row>
      <xdr:rowOff>17929</xdr:rowOff>
    </xdr:from>
    <xdr:to>
      <xdr:col>10</xdr:col>
      <xdr:colOff>89649</xdr:colOff>
      <xdr:row>22</xdr:row>
      <xdr:rowOff>35859</xdr:rowOff>
    </xdr:to>
    <xdr:sp macro="" textlink="ProcessingM3!J1">
      <xdr:nvSpPr>
        <xdr:cNvPr id="13338" name="TextBox 13337">
          <a:extLst>
            <a:ext uri="{FF2B5EF4-FFF2-40B4-BE49-F238E27FC236}">
              <a16:creationId xmlns:a16="http://schemas.microsoft.com/office/drawing/2014/main" id="{00000000-0008-0000-0400-00001A340000}"/>
            </a:ext>
          </a:extLst>
        </xdr:cNvPr>
        <xdr:cNvSpPr txBox="1"/>
      </xdr:nvSpPr>
      <xdr:spPr>
        <a:xfrm>
          <a:off x="770967" y="3675529"/>
          <a:ext cx="5414682" cy="383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95141FA-D65A-42B8-BC5A-49F757B29E6E}" type="TxLink">
            <a:rPr lang="en-US" sz="1600" b="0" i="0" u="none" strike="noStrike">
              <a:solidFill>
                <a:srgbClr val="000000"/>
              </a:solidFill>
              <a:latin typeface="Calibri"/>
              <a:cs typeface="Calibri"/>
            </a:rPr>
            <a:pPr/>
            <a:t>Sales</a:t>
          </a:fld>
          <a:endParaRPr lang="ru-RU" sz="1600" b="0"/>
        </a:p>
      </xdr:txBody>
    </xdr:sp>
    <xdr:clientData/>
  </xdr:twoCellAnchor>
  <xdr:twoCellAnchor>
    <xdr:from>
      <xdr:col>6</xdr:col>
      <xdr:colOff>89653</xdr:colOff>
      <xdr:row>20</xdr:row>
      <xdr:rowOff>125507</xdr:rowOff>
    </xdr:from>
    <xdr:to>
      <xdr:col>10</xdr:col>
      <xdr:colOff>224121</xdr:colOff>
      <xdr:row>22</xdr:row>
      <xdr:rowOff>26897</xdr:rowOff>
    </xdr:to>
    <xdr:sp macro="" textlink="ProcessingM3!J34">
      <xdr:nvSpPr>
        <xdr:cNvPr id="13339" name="TextBox 13338">
          <a:extLst>
            <a:ext uri="{FF2B5EF4-FFF2-40B4-BE49-F238E27FC236}">
              <a16:creationId xmlns:a16="http://schemas.microsoft.com/office/drawing/2014/main" id="{00000000-0008-0000-0400-00001B340000}"/>
            </a:ext>
          </a:extLst>
        </xdr:cNvPr>
        <xdr:cNvSpPr txBox="1"/>
      </xdr:nvSpPr>
      <xdr:spPr>
        <a:xfrm>
          <a:off x="3747253" y="3783107"/>
          <a:ext cx="2572868" cy="267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6158880-C98E-461B-8D99-86EB89E26E7E}" type="TxLink">
            <a:rPr lang="en-US" sz="1200" b="0" i="0" u="none" strike="noStrike">
              <a:solidFill>
                <a:srgbClr val="000000"/>
              </a:solidFill>
              <a:latin typeface="Calibri"/>
              <a:cs typeface="Calibri"/>
            </a:rPr>
            <a:pPr algn="ctr"/>
            <a:t>TOTAL</a:t>
          </a:fld>
          <a:endParaRPr lang="ru-RU" sz="2000" b="0"/>
        </a:p>
      </xdr:txBody>
    </xdr:sp>
    <xdr:clientData/>
  </xdr:twoCellAnchor>
  <xdr:twoCellAnchor>
    <xdr:from>
      <xdr:col>11</xdr:col>
      <xdr:colOff>268950</xdr:colOff>
      <xdr:row>20</xdr:row>
      <xdr:rowOff>125507</xdr:rowOff>
    </xdr:from>
    <xdr:to>
      <xdr:col>13</xdr:col>
      <xdr:colOff>215159</xdr:colOff>
      <xdr:row>22</xdr:row>
      <xdr:rowOff>26897</xdr:rowOff>
    </xdr:to>
    <xdr:sp macro="" textlink="ProcessingM3!K34">
      <xdr:nvSpPr>
        <xdr:cNvPr id="13340" name="TextBox 13339">
          <a:extLst>
            <a:ext uri="{FF2B5EF4-FFF2-40B4-BE49-F238E27FC236}">
              <a16:creationId xmlns:a16="http://schemas.microsoft.com/office/drawing/2014/main" id="{00000000-0008-0000-0400-00001C340000}"/>
            </a:ext>
          </a:extLst>
        </xdr:cNvPr>
        <xdr:cNvSpPr txBox="1"/>
      </xdr:nvSpPr>
      <xdr:spPr>
        <a:xfrm>
          <a:off x="6974550" y="3783107"/>
          <a:ext cx="1165409" cy="267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28E3159-215F-4DD9-A6FA-615B214DB8D3}" type="TxLink">
            <a:rPr lang="en-US" sz="1100" b="0" i="0" u="none" strike="noStrike">
              <a:solidFill>
                <a:srgbClr val="000000"/>
              </a:solidFill>
              <a:latin typeface="Calibri"/>
              <a:cs typeface="Calibri"/>
            </a:rPr>
            <a:pPr algn="ctr"/>
            <a:t>CURRENT</a:t>
          </a:fld>
          <a:endParaRPr lang="ru-RU" sz="2000" b="0"/>
        </a:p>
      </xdr:txBody>
    </xdr:sp>
    <xdr:clientData/>
  </xdr:twoCellAnchor>
  <xdr:twoCellAnchor>
    <xdr:from>
      <xdr:col>4</xdr:col>
      <xdr:colOff>120015</xdr:colOff>
      <xdr:row>21</xdr:row>
      <xdr:rowOff>163792</xdr:rowOff>
    </xdr:from>
    <xdr:to>
      <xdr:col>11</xdr:col>
      <xdr:colOff>143269</xdr:colOff>
      <xdr:row>24</xdr:row>
      <xdr:rowOff>6544</xdr:rowOff>
    </xdr:to>
    <xdr:sp macro="" textlink="ProcessingM3!J33">
      <xdr:nvSpPr>
        <xdr:cNvPr id="13341" name="TextBox 13340">
          <a:extLst>
            <a:ext uri="{FF2B5EF4-FFF2-40B4-BE49-F238E27FC236}">
              <a16:creationId xmlns:a16="http://schemas.microsoft.com/office/drawing/2014/main" id="{00000000-0008-0000-0400-00001D340000}"/>
            </a:ext>
          </a:extLst>
        </xdr:cNvPr>
        <xdr:cNvSpPr txBox="1"/>
      </xdr:nvSpPr>
      <xdr:spPr>
        <a:xfrm>
          <a:off x="2558415" y="4004272"/>
          <a:ext cx="4290454" cy="3913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2D9557B-4BC0-4C37-9978-5C30C5057A03}" type="TxLink">
            <a:rPr lang="en-US" sz="2200" b="0" i="0" u="none" strike="noStrike">
              <a:solidFill>
                <a:schemeClr val="tx1">
                  <a:lumMod val="65000"/>
                  <a:lumOff val="35000"/>
                </a:schemeClr>
              </a:solidFill>
              <a:latin typeface="Calibri"/>
              <a:cs typeface="Calibri"/>
            </a:rPr>
            <a:pPr algn="ctr"/>
            <a:t> $11,796 </a:t>
          </a:fld>
          <a:endParaRPr lang="ru-RU" sz="2200" b="0">
            <a:solidFill>
              <a:schemeClr val="tx1">
                <a:lumMod val="65000"/>
                <a:lumOff val="35000"/>
              </a:schemeClr>
            </a:solidFill>
          </a:endParaRPr>
        </a:p>
      </xdr:txBody>
    </xdr:sp>
    <xdr:clientData/>
  </xdr:twoCellAnchor>
  <xdr:twoCellAnchor>
    <xdr:from>
      <xdr:col>11</xdr:col>
      <xdr:colOff>101757</xdr:colOff>
      <xdr:row>21</xdr:row>
      <xdr:rowOff>163792</xdr:rowOff>
    </xdr:from>
    <xdr:to>
      <xdr:col>13</xdr:col>
      <xdr:colOff>292702</xdr:colOff>
      <xdr:row>24</xdr:row>
      <xdr:rowOff>6544</xdr:rowOff>
    </xdr:to>
    <xdr:sp macro="" textlink="ProcessingM3!K33">
      <xdr:nvSpPr>
        <xdr:cNvPr id="13342" name="TextBox 13341">
          <a:extLst>
            <a:ext uri="{FF2B5EF4-FFF2-40B4-BE49-F238E27FC236}">
              <a16:creationId xmlns:a16="http://schemas.microsoft.com/office/drawing/2014/main" id="{00000000-0008-0000-0400-00001E340000}"/>
            </a:ext>
          </a:extLst>
        </xdr:cNvPr>
        <xdr:cNvSpPr txBox="1"/>
      </xdr:nvSpPr>
      <xdr:spPr>
        <a:xfrm>
          <a:off x="2764746" y="4455055"/>
          <a:ext cx="1410145" cy="396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22181C1-C6F1-4BCE-AA36-73C399A5B29D}" type="TxLink">
            <a:rPr lang="en-US" sz="2200" b="0" i="0" u="none" strike="noStrike">
              <a:solidFill>
                <a:srgbClr val="43ADA9"/>
              </a:solidFill>
              <a:latin typeface="Calibri"/>
              <a:cs typeface="Calibri"/>
            </a:rPr>
            <a:pPr algn="ctr"/>
            <a:t> $11,796 </a:t>
          </a:fld>
          <a:endParaRPr lang="ru-RU" sz="2200" b="0">
            <a:solidFill>
              <a:srgbClr val="43ADA9"/>
            </a:solidFill>
          </a:endParaRPr>
        </a:p>
      </xdr:txBody>
    </xdr:sp>
    <xdr:clientData/>
  </xdr:twoCellAnchor>
  <xdr:twoCellAnchor>
    <xdr:from>
      <xdr:col>13</xdr:col>
      <xdr:colOff>524439</xdr:colOff>
      <xdr:row>22</xdr:row>
      <xdr:rowOff>29323</xdr:rowOff>
    </xdr:from>
    <xdr:to>
      <xdr:col>15</xdr:col>
      <xdr:colOff>587189</xdr:colOff>
      <xdr:row>24</xdr:row>
      <xdr:rowOff>51369</xdr:rowOff>
    </xdr:to>
    <xdr:sp macro="" textlink="ProcessingM3!L33">
      <xdr:nvSpPr>
        <xdr:cNvPr id="13343" name="TextBox 13342">
          <a:extLst>
            <a:ext uri="{FF2B5EF4-FFF2-40B4-BE49-F238E27FC236}">
              <a16:creationId xmlns:a16="http://schemas.microsoft.com/office/drawing/2014/main" id="{00000000-0008-0000-0400-00001F340000}"/>
            </a:ext>
          </a:extLst>
        </xdr:cNvPr>
        <xdr:cNvSpPr txBox="1"/>
      </xdr:nvSpPr>
      <xdr:spPr>
        <a:xfrm>
          <a:off x="8449239" y="4052683"/>
          <a:ext cx="1281950" cy="3878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4A237D4-25FF-43BB-9BFD-6D02C0810593}" type="TxLink">
            <a:rPr lang="en-US" sz="1800" b="0" i="0" u="none" strike="noStrike">
              <a:solidFill>
                <a:srgbClr val="C00000"/>
              </a:solidFill>
              <a:latin typeface="Calibri"/>
              <a:cs typeface="Calibri"/>
            </a:rPr>
            <a:pPr algn="ctr"/>
            <a:t> </a:t>
          </a:fld>
          <a:endParaRPr lang="ru-RU" sz="3200" b="0">
            <a:solidFill>
              <a:srgbClr val="C00000"/>
            </a:solidFill>
          </a:endParaRPr>
        </a:p>
      </xdr:txBody>
    </xdr:sp>
    <xdr:clientData/>
  </xdr:twoCellAnchor>
  <xdr:twoCellAnchor>
    <xdr:from>
      <xdr:col>17</xdr:col>
      <xdr:colOff>170568</xdr:colOff>
      <xdr:row>34</xdr:row>
      <xdr:rowOff>142236</xdr:rowOff>
    </xdr:from>
    <xdr:to>
      <xdr:col>17</xdr:col>
      <xdr:colOff>570335</xdr:colOff>
      <xdr:row>36</xdr:row>
      <xdr:rowOff>77330</xdr:rowOff>
    </xdr:to>
    <xdr:grpSp>
      <xdr:nvGrpSpPr>
        <xdr:cNvPr id="13344" name="Рисунок 10" descr="Деньги контур">
          <a:extLst>
            <a:ext uri="{FF2B5EF4-FFF2-40B4-BE49-F238E27FC236}">
              <a16:creationId xmlns:a16="http://schemas.microsoft.com/office/drawing/2014/main" id="{00000000-0008-0000-0400-000020340000}"/>
            </a:ext>
          </a:extLst>
        </xdr:cNvPr>
        <xdr:cNvGrpSpPr/>
      </xdr:nvGrpSpPr>
      <xdr:grpSpPr>
        <a:xfrm>
          <a:off x="6287735" y="6989653"/>
          <a:ext cx="399767" cy="316094"/>
          <a:chOff x="6347250" y="6677506"/>
          <a:chExt cx="399767" cy="293683"/>
        </a:xfrm>
        <a:solidFill>
          <a:schemeClr val="bg1">
            <a:lumMod val="65000"/>
          </a:schemeClr>
        </a:solidFill>
      </xdr:grpSpPr>
      <xdr:sp macro="" textlink="">
        <xdr:nvSpPr>
          <xdr:cNvPr id="13345" name="Freeform: Shape 13344">
            <a:extLst>
              <a:ext uri="{FF2B5EF4-FFF2-40B4-BE49-F238E27FC236}">
                <a16:creationId xmlns:a16="http://schemas.microsoft.com/office/drawing/2014/main" id="{00000000-0008-0000-0400-000021340000}"/>
              </a:ext>
            </a:extLst>
          </xdr:cNvPr>
          <xdr:cNvSpPr/>
        </xdr:nvSpPr>
        <xdr:spPr>
          <a:xfrm>
            <a:off x="6465161" y="6728198"/>
            <a:ext cx="246090" cy="47236"/>
          </a:xfrm>
          <a:custGeom>
            <a:avLst/>
            <a:gdLst>
              <a:gd name="connsiteX0" fmla="*/ 229666 w 246090"/>
              <a:gd name="connsiteY0" fmla="*/ 10708 h 47236"/>
              <a:gd name="connsiteX1" fmla="*/ 236834 w 246090"/>
              <a:gd name="connsiteY1" fmla="*/ 47232 h 47236"/>
              <a:gd name="connsiteX2" fmla="*/ 246091 w 246090"/>
              <a:gd name="connsiteY2" fmla="*/ 47232 h 47236"/>
              <a:gd name="connsiteX3" fmla="*/ 236834 w 246090"/>
              <a:gd name="connsiteY3" fmla="*/ 0 h 47236"/>
              <a:gd name="connsiteX4" fmla="*/ 186 w 246090"/>
              <a:gd name="connsiteY4" fmla="*/ 47150 h 47236"/>
              <a:gd name="connsiteX5" fmla="*/ 186 w 246090"/>
              <a:gd name="connsiteY5" fmla="*/ 47237 h 47236"/>
              <a:gd name="connsiteX6" fmla="*/ 46339 w 246090"/>
              <a:gd name="connsiteY6" fmla="*/ 47237 h 4723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46090" h="47236">
                <a:moveTo>
                  <a:pt x="229666" y="10708"/>
                </a:moveTo>
                <a:lnTo>
                  <a:pt x="236834" y="47232"/>
                </a:lnTo>
                <a:lnTo>
                  <a:pt x="246091" y="47232"/>
                </a:lnTo>
                <a:lnTo>
                  <a:pt x="236834" y="0"/>
                </a:lnTo>
                <a:lnTo>
                  <a:pt x="186" y="47150"/>
                </a:lnTo>
                <a:cubicBezTo>
                  <a:pt x="-64" y="47201"/>
                  <a:pt x="-60" y="47237"/>
                  <a:pt x="186" y="47237"/>
                </a:cubicBezTo>
                <a:lnTo>
                  <a:pt x="46339" y="47237"/>
                </a:lnTo>
                <a:close/>
              </a:path>
            </a:pathLst>
          </a:custGeom>
          <a:solidFill>
            <a:schemeClr val="bg1">
              <a:lumMod val="65000"/>
            </a:schemeClr>
          </a:solidFill>
          <a:ln w="4465" cap="flat">
            <a:noFill/>
            <a:prstDash val="solid"/>
            <a:miter/>
          </a:ln>
        </xdr:spPr>
        <xdr:txBody>
          <a:bodyPr rtlCol="0" anchor="ctr"/>
          <a:lstStyle/>
          <a:p>
            <a:endParaRPr lang="ru-RU"/>
          </a:p>
        </xdr:txBody>
      </xdr:sp>
      <xdr:sp macro="" textlink="">
        <xdr:nvSpPr>
          <xdr:cNvPr id="13346" name="Freeform: Shape 13345">
            <a:extLst>
              <a:ext uri="{FF2B5EF4-FFF2-40B4-BE49-F238E27FC236}">
                <a16:creationId xmlns:a16="http://schemas.microsoft.com/office/drawing/2014/main" id="{00000000-0008-0000-0400-000022340000}"/>
              </a:ext>
            </a:extLst>
          </xdr:cNvPr>
          <xdr:cNvSpPr/>
        </xdr:nvSpPr>
        <xdr:spPr>
          <a:xfrm>
            <a:off x="6407158" y="6677506"/>
            <a:ext cx="256537" cy="97929"/>
          </a:xfrm>
          <a:custGeom>
            <a:avLst/>
            <a:gdLst>
              <a:gd name="connsiteX0" fmla="*/ 233767 w 256537"/>
              <a:gd name="connsiteY0" fmla="*/ 11914 h 97929"/>
              <a:gd name="connsiteX1" fmla="*/ 247453 w 256537"/>
              <a:gd name="connsiteY1" fmla="*/ 46208 h 97929"/>
              <a:gd name="connsiteX2" fmla="*/ 256537 w 256537"/>
              <a:gd name="connsiteY2" fmla="*/ 44387 h 97929"/>
              <a:gd name="connsiteX3" fmla="*/ 238823 w 256537"/>
              <a:gd name="connsiteY3" fmla="*/ 0 h 97929"/>
              <a:gd name="connsiteX4" fmla="*/ 85 w 256537"/>
              <a:gd name="connsiteY4" fmla="*/ 97843 h 97929"/>
              <a:gd name="connsiteX5" fmla="*/ 85 w 256537"/>
              <a:gd name="connsiteY5" fmla="*/ 97929 h 97929"/>
              <a:gd name="connsiteX6" fmla="*/ 23859 w 256537"/>
              <a:gd name="connsiteY6" fmla="*/ 97929 h 9792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56537" h="97929">
                <a:moveTo>
                  <a:pt x="233767" y="11914"/>
                </a:moveTo>
                <a:lnTo>
                  <a:pt x="247453" y="46208"/>
                </a:lnTo>
                <a:lnTo>
                  <a:pt x="256537" y="44387"/>
                </a:lnTo>
                <a:lnTo>
                  <a:pt x="238823" y="0"/>
                </a:lnTo>
                <a:lnTo>
                  <a:pt x="85" y="97843"/>
                </a:lnTo>
                <a:cubicBezTo>
                  <a:pt x="-33" y="97893"/>
                  <a:pt x="-24" y="97929"/>
                  <a:pt x="85" y="97929"/>
                </a:cubicBezTo>
                <a:lnTo>
                  <a:pt x="23859" y="97929"/>
                </a:lnTo>
                <a:close/>
              </a:path>
            </a:pathLst>
          </a:custGeom>
          <a:solidFill>
            <a:schemeClr val="bg1">
              <a:lumMod val="65000"/>
            </a:schemeClr>
          </a:solidFill>
          <a:ln w="4465" cap="flat">
            <a:noFill/>
            <a:prstDash val="solid"/>
            <a:miter/>
          </a:ln>
        </xdr:spPr>
        <xdr:txBody>
          <a:bodyPr rtlCol="0" anchor="ctr"/>
          <a:lstStyle/>
          <a:p>
            <a:endParaRPr lang="ru-RU"/>
          </a:p>
        </xdr:txBody>
      </xdr:sp>
      <xdr:sp macro="" textlink="">
        <xdr:nvSpPr>
          <xdr:cNvPr id="13347" name="Freeform: Shape 13346">
            <a:extLst>
              <a:ext uri="{FF2B5EF4-FFF2-40B4-BE49-F238E27FC236}">
                <a16:creationId xmlns:a16="http://schemas.microsoft.com/office/drawing/2014/main" id="{00000000-0008-0000-0400-000023340000}"/>
              </a:ext>
            </a:extLst>
          </xdr:cNvPr>
          <xdr:cNvSpPr/>
        </xdr:nvSpPr>
        <xdr:spPr>
          <a:xfrm>
            <a:off x="6347250" y="6789088"/>
            <a:ext cx="399767" cy="182100"/>
          </a:xfrm>
          <a:custGeom>
            <a:avLst/>
            <a:gdLst>
              <a:gd name="connsiteX0" fmla="*/ 399767 w 399767"/>
              <a:gd name="connsiteY0" fmla="*/ 0 h 182100"/>
              <a:gd name="connsiteX1" fmla="*/ 0 w 399767"/>
              <a:gd name="connsiteY1" fmla="*/ 0 h 182100"/>
              <a:gd name="connsiteX2" fmla="*/ 0 w 399767"/>
              <a:gd name="connsiteY2" fmla="*/ 182101 h 182100"/>
              <a:gd name="connsiteX3" fmla="*/ 399767 w 399767"/>
              <a:gd name="connsiteY3" fmla="*/ 182101 h 182100"/>
              <a:gd name="connsiteX4" fmla="*/ 390683 w 399767"/>
              <a:gd name="connsiteY4" fmla="*/ 172996 h 182100"/>
              <a:gd name="connsiteX5" fmla="*/ 9084 w 399767"/>
              <a:gd name="connsiteY5" fmla="*/ 172996 h 182100"/>
              <a:gd name="connsiteX6" fmla="*/ 9084 w 399767"/>
              <a:gd name="connsiteY6" fmla="*/ 9105 h 182100"/>
              <a:gd name="connsiteX7" fmla="*/ 390683 w 399767"/>
              <a:gd name="connsiteY7" fmla="*/ 9105 h 1821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399767" h="182100">
                <a:moveTo>
                  <a:pt x="399767" y="0"/>
                </a:moveTo>
                <a:lnTo>
                  <a:pt x="0" y="0"/>
                </a:lnTo>
                <a:lnTo>
                  <a:pt x="0" y="182101"/>
                </a:lnTo>
                <a:lnTo>
                  <a:pt x="399767" y="182101"/>
                </a:lnTo>
                <a:close/>
                <a:moveTo>
                  <a:pt x="390683" y="172996"/>
                </a:moveTo>
                <a:lnTo>
                  <a:pt x="9084" y="172996"/>
                </a:lnTo>
                <a:lnTo>
                  <a:pt x="9084" y="9105"/>
                </a:lnTo>
                <a:lnTo>
                  <a:pt x="390683" y="9105"/>
                </a:lnTo>
                <a:close/>
              </a:path>
            </a:pathLst>
          </a:custGeom>
          <a:solidFill>
            <a:schemeClr val="bg1">
              <a:lumMod val="65000"/>
            </a:schemeClr>
          </a:solidFill>
          <a:ln w="4465" cap="flat">
            <a:noFill/>
            <a:prstDash val="solid"/>
            <a:miter/>
          </a:ln>
        </xdr:spPr>
        <xdr:txBody>
          <a:bodyPr rtlCol="0" anchor="ctr"/>
          <a:lstStyle/>
          <a:p>
            <a:endParaRPr lang="ru-RU"/>
          </a:p>
        </xdr:txBody>
      </xdr:sp>
      <xdr:sp macro="" textlink="">
        <xdr:nvSpPr>
          <xdr:cNvPr id="13348" name="Freeform: Shape 13347">
            <a:extLst>
              <a:ext uri="{FF2B5EF4-FFF2-40B4-BE49-F238E27FC236}">
                <a16:creationId xmlns:a16="http://schemas.microsoft.com/office/drawing/2014/main" id="{00000000-0008-0000-0400-000024340000}"/>
              </a:ext>
            </a:extLst>
          </xdr:cNvPr>
          <xdr:cNvSpPr/>
        </xdr:nvSpPr>
        <xdr:spPr>
          <a:xfrm>
            <a:off x="6514430" y="6839166"/>
            <a:ext cx="65407" cy="81945"/>
          </a:xfrm>
          <a:custGeom>
            <a:avLst/>
            <a:gdLst>
              <a:gd name="connsiteX0" fmla="*/ 32704 w 65407"/>
              <a:gd name="connsiteY0" fmla="*/ 81945 h 81945"/>
              <a:gd name="connsiteX1" fmla="*/ 65408 w 65407"/>
              <a:gd name="connsiteY1" fmla="*/ 40973 h 81945"/>
              <a:gd name="connsiteX2" fmla="*/ 32704 w 65407"/>
              <a:gd name="connsiteY2" fmla="*/ 0 h 81945"/>
              <a:gd name="connsiteX3" fmla="*/ 0 w 65407"/>
              <a:gd name="connsiteY3" fmla="*/ 40973 h 81945"/>
              <a:gd name="connsiteX4" fmla="*/ 32704 w 65407"/>
              <a:gd name="connsiteY4" fmla="*/ 81945 h 81945"/>
              <a:gd name="connsiteX5" fmla="*/ 32704 w 65407"/>
              <a:gd name="connsiteY5" fmla="*/ 9105 h 81945"/>
              <a:gd name="connsiteX6" fmla="*/ 56323 w 65407"/>
              <a:gd name="connsiteY6" fmla="*/ 40973 h 81945"/>
              <a:gd name="connsiteX7" fmla="*/ 32704 w 65407"/>
              <a:gd name="connsiteY7" fmla="*/ 72840 h 81945"/>
              <a:gd name="connsiteX8" fmla="*/ 9084 w 65407"/>
              <a:gd name="connsiteY8" fmla="*/ 40973 h 81945"/>
              <a:gd name="connsiteX9" fmla="*/ 32704 w 65407"/>
              <a:gd name="connsiteY9" fmla="*/ 9105 h 8194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65407" h="81945">
                <a:moveTo>
                  <a:pt x="32704" y="81945"/>
                </a:moveTo>
                <a:cubicBezTo>
                  <a:pt x="50768" y="81945"/>
                  <a:pt x="65408" y="63603"/>
                  <a:pt x="65408" y="40973"/>
                </a:cubicBezTo>
                <a:cubicBezTo>
                  <a:pt x="65408" y="18342"/>
                  <a:pt x="50763" y="0"/>
                  <a:pt x="32704" y="0"/>
                </a:cubicBezTo>
                <a:cubicBezTo>
                  <a:pt x="14644" y="0"/>
                  <a:pt x="0" y="18342"/>
                  <a:pt x="0" y="40973"/>
                </a:cubicBezTo>
                <a:cubicBezTo>
                  <a:pt x="0" y="63603"/>
                  <a:pt x="14639" y="81945"/>
                  <a:pt x="32704" y="81945"/>
                </a:cubicBezTo>
                <a:close/>
                <a:moveTo>
                  <a:pt x="32704" y="9105"/>
                </a:moveTo>
                <a:cubicBezTo>
                  <a:pt x="45731" y="9105"/>
                  <a:pt x="56323" y="23400"/>
                  <a:pt x="56323" y="40973"/>
                </a:cubicBezTo>
                <a:cubicBezTo>
                  <a:pt x="56323" y="58545"/>
                  <a:pt x="45726" y="72840"/>
                  <a:pt x="32704" y="72840"/>
                </a:cubicBezTo>
                <a:cubicBezTo>
                  <a:pt x="19681" y="72840"/>
                  <a:pt x="9084" y="58545"/>
                  <a:pt x="9084" y="40973"/>
                </a:cubicBezTo>
                <a:cubicBezTo>
                  <a:pt x="9084" y="23400"/>
                  <a:pt x="19681" y="9105"/>
                  <a:pt x="32704" y="9105"/>
                </a:cubicBezTo>
                <a:close/>
              </a:path>
            </a:pathLst>
          </a:custGeom>
          <a:solidFill>
            <a:schemeClr val="bg1">
              <a:lumMod val="65000"/>
            </a:schemeClr>
          </a:solidFill>
          <a:ln w="4465" cap="flat">
            <a:noFill/>
            <a:prstDash val="solid"/>
            <a:miter/>
          </a:ln>
        </xdr:spPr>
        <xdr:txBody>
          <a:bodyPr rtlCol="0" anchor="ctr"/>
          <a:lstStyle/>
          <a:p>
            <a:endParaRPr lang="ru-RU"/>
          </a:p>
        </xdr:txBody>
      </xdr:sp>
      <xdr:sp macro="" textlink="">
        <xdr:nvSpPr>
          <xdr:cNvPr id="13349" name="Freeform: Shape 13348">
            <a:extLst>
              <a:ext uri="{FF2B5EF4-FFF2-40B4-BE49-F238E27FC236}">
                <a16:creationId xmlns:a16="http://schemas.microsoft.com/office/drawing/2014/main" id="{00000000-0008-0000-0400-000025340000}"/>
              </a:ext>
            </a:extLst>
          </xdr:cNvPr>
          <xdr:cNvSpPr/>
        </xdr:nvSpPr>
        <xdr:spPr>
          <a:xfrm>
            <a:off x="6415382" y="6861920"/>
            <a:ext cx="36366" cy="36456"/>
          </a:xfrm>
          <a:custGeom>
            <a:avLst/>
            <a:gdLst>
              <a:gd name="connsiteX0" fmla="*/ 13255 w 36366"/>
              <a:gd name="connsiteY0" fmla="*/ 35787 h 36456"/>
              <a:gd name="connsiteX1" fmla="*/ 35703 w 36366"/>
              <a:gd name="connsiteY1" fmla="*/ 23060 h 36456"/>
              <a:gd name="connsiteX2" fmla="*/ 35702 w 36366"/>
              <a:gd name="connsiteY2" fmla="*/ 13284 h 36456"/>
              <a:gd name="connsiteX3" fmla="*/ 23125 w 36366"/>
              <a:gd name="connsiteY3" fmla="*/ 673 h 36456"/>
              <a:gd name="connsiteX4" fmla="*/ 667 w 36366"/>
              <a:gd name="connsiteY4" fmla="*/ 13384 h 36456"/>
              <a:gd name="connsiteX5" fmla="*/ 668 w 36366"/>
              <a:gd name="connsiteY5" fmla="*/ 23186 h 36456"/>
              <a:gd name="connsiteX6" fmla="*/ 13255 w 36366"/>
              <a:gd name="connsiteY6" fmla="*/ 35787 h 36456"/>
              <a:gd name="connsiteX7" fmla="*/ 18169 w 36366"/>
              <a:gd name="connsiteY7" fmla="*/ 9114 h 36456"/>
              <a:gd name="connsiteX8" fmla="*/ 27254 w 36366"/>
              <a:gd name="connsiteY8" fmla="*/ 18219 h 36456"/>
              <a:gd name="connsiteX9" fmla="*/ 18169 w 36366"/>
              <a:gd name="connsiteY9" fmla="*/ 27324 h 36456"/>
              <a:gd name="connsiteX10" fmla="*/ 9085 w 36366"/>
              <a:gd name="connsiteY10" fmla="*/ 18219 h 36456"/>
              <a:gd name="connsiteX11" fmla="*/ 18169 w 36366"/>
              <a:gd name="connsiteY11" fmla="*/ 9114 h 3645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36366" h="36456">
                <a:moveTo>
                  <a:pt x="13255" y="35787"/>
                </a:moveTo>
                <a:cubicBezTo>
                  <a:pt x="22960" y="38486"/>
                  <a:pt x="33011" y="32788"/>
                  <a:pt x="35703" y="23060"/>
                </a:cubicBezTo>
                <a:cubicBezTo>
                  <a:pt x="36588" y="19862"/>
                  <a:pt x="36588" y="16482"/>
                  <a:pt x="35702" y="13284"/>
                </a:cubicBezTo>
                <a:cubicBezTo>
                  <a:pt x="34032" y="7145"/>
                  <a:pt x="29249" y="2349"/>
                  <a:pt x="23125" y="673"/>
                </a:cubicBezTo>
                <a:cubicBezTo>
                  <a:pt x="13421" y="-2032"/>
                  <a:pt x="3367" y="3658"/>
                  <a:pt x="667" y="13384"/>
                </a:cubicBezTo>
                <a:cubicBezTo>
                  <a:pt x="-223" y="16590"/>
                  <a:pt x="-222" y="19979"/>
                  <a:pt x="668" y="23186"/>
                </a:cubicBezTo>
                <a:cubicBezTo>
                  <a:pt x="2341" y="29324"/>
                  <a:pt x="7129" y="34117"/>
                  <a:pt x="13255" y="35787"/>
                </a:cubicBezTo>
                <a:close/>
                <a:moveTo>
                  <a:pt x="18169" y="9114"/>
                </a:moveTo>
                <a:cubicBezTo>
                  <a:pt x="23187" y="9114"/>
                  <a:pt x="27254" y="13190"/>
                  <a:pt x="27254" y="18219"/>
                </a:cubicBezTo>
                <a:cubicBezTo>
                  <a:pt x="27254" y="23247"/>
                  <a:pt x="23187" y="27324"/>
                  <a:pt x="18169" y="27324"/>
                </a:cubicBezTo>
                <a:cubicBezTo>
                  <a:pt x="13152" y="27324"/>
                  <a:pt x="9085" y="23247"/>
                  <a:pt x="9085" y="18219"/>
                </a:cubicBezTo>
                <a:cubicBezTo>
                  <a:pt x="9085" y="13190"/>
                  <a:pt x="13152" y="9114"/>
                  <a:pt x="18169" y="9114"/>
                </a:cubicBezTo>
                <a:close/>
              </a:path>
            </a:pathLst>
          </a:custGeom>
          <a:solidFill>
            <a:schemeClr val="bg1">
              <a:lumMod val="65000"/>
            </a:schemeClr>
          </a:solidFill>
          <a:ln w="4465" cap="flat">
            <a:noFill/>
            <a:prstDash val="solid"/>
            <a:miter/>
          </a:ln>
        </xdr:spPr>
        <xdr:txBody>
          <a:bodyPr rtlCol="0" anchor="ctr"/>
          <a:lstStyle/>
          <a:p>
            <a:endParaRPr lang="ru-RU"/>
          </a:p>
        </xdr:txBody>
      </xdr:sp>
      <xdr:sp macro="" textlink="">
        <xdr:nvSpPr>
          <xdr:cNvPr id="13350" name="Freeform: Shape 13349">
            <a:extLst>
              <a:ext uri="{FF2B5EF4-FFF2-40B4-BE49-F238E27FC236}">
                <a16:creationId xmlns:a16="http://schemas.microsoft.com/office/drawing/2014/main" id="{00000000-0008-0000-0400-000026340000}"/>
              </a:ext>
            </a:extLst>
          </xdr:cNvPr>
          <xdr:cNvSpPr/>
        </xdr:nvSpPr>
        <xdr:spPr>
          <a:xfrm>
            <a:off x="6642538" y="6861835"/>
            <a:ext cx="36341" cy="36529"/>
          </a:xfrm>
          <a:custGeom>
            <a:avLst/>
            <a:gdLst>
              <a:gd name="connsiteX0" fmla="*/ 21875 w 36341"/>
              <a:gd name="connsiteY0" fmla="*/ 36154 h 36529"/>
              <a:gd name="connsiteX1" fmla="*/ 36338 w 36341"/>
              <a:gd name="connsiteY1" fmla="*/ 17489 h 36529"/>
              <a:gd name="connsiteX2" fmla="*/ 36338 w 36341"/>
              <a:gd name="connsiteY2" fmla="*/ 17489 h 36529"/>
              <a:gd name="connsiteX3" fmla="*/ 28162 w 36341"/>
              <a:gd name="connsiteY3" fmla="*/ 2812 h 36529"/>
              <a:gd name="connsiteX4" fmla="*/ 2802 w 36341"/>
              <a:gd name="connsiteY4" fmla="*/ 8661 h 36529"/>
              <a:gd name="connsiteX5" fmla="*/ 0 w 36341"/>
              <a:gd name="connsiteY5" fmla="*/ 18290 h 36529"/>
              <a:gd name="connsiteX6" fmla="*/ 18203 w 36341"/>
              <a:gd name="connsiteY6" fmla="*/ 36530 h 36529"/>
              <a:gd name="connsiteX7" fmla="*/ 21875 w 36341"/>
              <a:gd name="connsiteY7" fmla="*/ 36154 h 36529"/>
              <a:gd name="connsiteX8" fmla="*/ 18169 w 36341"/>
              <a:gd name="connsiteY8" fmla="*/ 9199 h 36529"/>
              <a:gd name="connsiteX9" fmla="*/ 27253 w 36341"/>
              <a:gd name="connsiteY9" fmla="*/ 18304 h 36529"/>
              <a:gd name="connsiteX10" fmla="*/ 18169 w 36341"/>
              <a:gd name="connsiteY10" fmla="*/ 27409 h 36529"/>
              <a:gd name="connsiteX11" fmla="*/ 9084 w 36341"/>
              <a:gd name="connsiteY11" fmla="*/ 18304 h 36529"/>
              <a:gd name="connsiteX12" fmla="*/ 18169 w 36341"/>
              <a:gd name="connsiteY12" fmla="*/ 9199 h 3652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36341" h="36529">
                <a:moveTo>
                  <a:pt x="21875" y="36154"/>
                </a:moveTo>
                <a:cubicBezTo>
                  <a:pt x="30492" y="34142"/>
                  <a:pt x="36526" y="26355"/>
                  <a:pt x="36338" y="17489"/>
                </a:cubicBezTo>
                <a:lnTo>
                  <a:pt x="36338" y="17489"/>
                </a:lnTo>
                <a:cubicBezTo>
                  <a:pt x="36456" y="11476"/>
                  <a:pt x="33331" y="5866"/>
                  <a:pt x="28162" y="2812"/>
                </a:cubicBezTo>
                <a:cubicBezTo>
                  <a:pt x="19547" y="-2592"/>
                  <a:pt x="8194" y="27"/>
                  <a:pt x="2802" y="8661"/>
                </a:cubicBezTo>
                <a:cubicBezTo>
                  <a:pt x="998" y="11549"/>
                  <a:pt x="29" y="14883"/>
                  <a:pt x="0" y="18290"/>
                </a:cubicBezTo>
                <a:cubicBezTo>
                  <a:pt x="1" y="28365"/>
                  <a:pt x="8151" y="36531"/>
                  <a:pt x="18203" y="36530"/>
                </a:cubicBezTo>
                <a:cubicBezTo>
                  <a:pt x="19436" y="36530"/>
                  <a:pt x="20667" y="36404"/>
                  <a:pt x="21875" y="36154"/>
                </a:cubicBezTo>
                <a:close/>
                <a:moveTo>
                  <a:pt x="18169" y="9199"/>
                </a:moveTo>
                <a:cubicBezTo>
                  <a:pt x="23186" y="9199"/>
                  <a:pt x="27253" y="13275"/>
                  <a:pt x="27253" y="18304"/>
                </a:cubicBezTo>
                <a:cubicBezTo>
                  <a:pt x="27253" y="23333"/>
                  <a:pt x="23186" y="27409"/>
                  <a:pt x="18169" y="27409"/>
                </a:cubicBezTo>
                <a:cubicBezTo>
                  <a:pt x="13151" y="27409"/>
                  <a:pt x="9084" y="23333"/>
                  <a:pt x="9084" y="18304"/>
                </a:cubicBezTo>
                <a:cubicBezTo>
                  <a:pt x="9084" y="13275"/>
                  <a:pt x="13151" y="9199"/>
                  <a:pt x="18169" y="9199"/>
                </a:cubicBezTo>
                <a:close/>
              </a:path>
            </a:pathLst>
          </a:custGeom>
          <a:solidFill>
            <a:schemeClr val="bg1">
              <a:lumMod val="65000"/>
            </a:schemeClr>
          </a:solidFill>
          <a:ln w="4465" cap="flat">
            <a:noFill/>
            <a:prstDash val="solid"/>
            <a:miter/>
          </a:ln>
        </xdr:spPr>
        <xdr:txBody>
          <a:bodyPr rtlCol="0" anchor="ctr"/>
          <a:lstStyle/>
          <a:p>
            <a:endParaRPr lang="ru-RU"/>
          </a:p>
        </xdr:txBody>
      </xdr:sp>
      <xdr:sp macro="" textlink="">
        <xdr:nvSpPr>
          <xdr:cNvPr id="13351" name="Freeform: Shape 13350">
            <a:extLst>
              <a:ext uri="{FF2B5EF4-FFF2-40B4-BE49-F238E27FC236}">
                <a16:creationId xmlns:a16="http://schemas.microsoft.com/office/drawing/2014/main" id="{00000000-0008-0000-0400-000027340000}"/>
              </a:ext>
            </a:extLst>
          </xdr:cNvPr>
          <xdr:cNvSpPr/>
        </xdr:nvSpPr>
        <xdr:spPr>
          <a:xfrm>
            <a:off x="6374503" y="6816403"/>
            <a:ext cx="345256" cy="127470"/>
          </a:xfrm>
          <a:custGeom>
            <a:avLst/>
            <a:gdLst>
              <a:gd name="connsiteX0" fmla="*/ 331630 w 345256"/>
              <a:gd name="connsiteY0" fmla="*/ 127471 h 127470"/>
              <a:gd name="connsiteX1" fmla="*/ 345256 w 345256"/>
              <a:gd name="connsiteY1" fmla="*/ 113813 h 127470"/>
              <a:gd name="connsiteX2" fmla="*/ 345256 w 345256"/>
              <a:gd name="connsiteY2" fmla="*/ 13658 h 127470"/>
              <a:gd name="connsiteX3" fmla="*/ 331630 w 345256"/>
              <a:gd name="connsiteY3" fmla="*/ 0 h 127470"/>
              <a:gd name="connsiteX4" fmla="*/ 18169 w 345256"/>
              <a:gd name="connsiteY4" fmla="*/ 0 h 127470"/>
              <a:gd name="connsiteX5" fmla="*/ 0 w 345256"/>
              <a:gd name="connsiteY5" fmla="*/ 18210 h 127470"/>
              <a:gd name="connsiteX6" fmla="*/ 0 w 345256"/>
              <a:gd name="connsiteY6" fmla="*/ 109261 h 127470"/>
              <a:gd name="connsiteX7" fmla="*/ 18169 w 345256"/>
              <a:gd name="connsiteY7" fmla="*/ 127471 h 127470"/>
              <a:gd name="connsiteX8" fmla="*/ 9084 w 345256"/>
              <a:gd name="connsiteY8" fmla="*/ 21989 h 127470"/>
              <a:gd name="connsiteX9" fmla="*/ 21939 w 345256"/>
              <a:gd name="connsiteY9" fmla="*/ 9105 h 127470"/>
              <a:gd name="connsiteX10" fmla="*/ 327869 w 345256"/>
              <a:gd name="connsiteY10" fmla="*/ 9105 h 127470"/>
              <a:gd name="connsiteX11" fmla="*/ 336172 w 345256"/>
              <a:gd name="connsiteY11" fmla="*/ 17427 h 127470"/>
              <a:gd name="connsiteX12" fmla="*/ 336172 w 345256"/>
              <a:gd name="connsiteY12" fmla="*/ 110053 h 127470"/>
              <a:gd name="connsiteX13" fmla="*/ 327869 w 345256"/>
              <a:gd name="connsiteY13" fmla="*/ 118366 h 127470"/>
              <a:gd name="connsiteX14" fmla="*/ 21939 w 345256"/>
              <a:gd name="connsiteY14" fmla="*/ 118366 h 127470"/>
              <a:gd name="connsiteX15" fmla="*/ 9084 w 345256"/>
              <a:gd name="connsiteY15" fmla="*/ 105500 h 12747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345256" h="127470">
                <a:moveTo>
                  <a:pt x="331630" y="127471"/>
                </a:moveTo>
                <a:lnTo>
                  <a:pt x="345256" y="113813"/>
                </a:lnTo>
                <a:lnTo>
                  <a:pt x="345256" y="13658"/>
                </a:lnTo>
                <a:lnTo>
                  <a:pt x="331630" y="0"/>
                </a:lnTo>
                <a:lnTo>
                  <a:pt x="18169" y="0"/>
                </a:lnTo>
                <a:lnTo>
                  <a:pt x="0" y="18210"/>
                </a:lnTo>
                <a:lnTo>
                  <a:pt x="0" y="109261"/>
                </a:lnTo>
                <a:lnTo>
                  <a:pt x="18169" y="127471"/>
                </a:lnTo>
                <a:close/>
                <a:moveTo>
                  <a:pt x="9084" y="21989"/>
                </a:moveTo>
                <a:lnTo>
                  <a:pt x="21939" y="9105"/>
                </a:lnTo>
                <a:lnTo>
                  <a:pt x="327869" y="9105"/>
                </a:lnTo>
                <a:lnTo>
                  <a:pt x="336172" y="17427"/>
                </a:lnTo>
                <a:lnTo>
                  <a:pt x="336172" y="110053"/>
                </a:lnTo>
                <a:lnTo>
                  <a:pt x="327869" y="118366"/>
                </a:lnTo>
                <a:lnTo>
                  <a:pt x="21939" y="118366"/>
                </a:lnTo>
                <a:lnTo>
                  <a:pt x="9084" y="105500"/>
                </a:lnTo>
                <a:close/>
              </a:path>
            </a:pathLst>
          </a:custGeom>
          <a:solidFill>
            <a:schemeClr val="bg1">
              <a:lumMod val="65000"/>
            </a:schemeClr>
          </a:solidFill>
          <a:ln w="4465" cap="flat">
            <a:noFill/>
            <a:prstDash val="solid"/>
            <a:miter/>
          </a:ln>
        </xdr:spPr>
        <xdr:txBody>
          <a:bodyPr rtlCol="0" anchor="ctr"/>
          <a:lstStyle/>
          <a:p>
            <a:endParaRPr lang="ru-RU"/>
          </a:p>
        </xdr:txBody>
      </xdr:sp>
    </xdr:grpSp>
    <xdr:clientData/>
  </xdr:twoCellAnchor>
  <xdr:twoCellAnchor>
    <xdr:from>
      <xdr:col>20</xdr:col>
      <xdr:colOff>292473</xdr:colOff>
      <xdr:row>28</xdr:row>
      <xdr:rowOff>8962</xdr:rowOff>
    </xdr:from>
    <xdr:to>
      <xdr:col>20</xdr:col>
      <xdr:colOff>578721</xdr:colOff>
      <xdr:row>29</xdr:row>
      <xdr:rowOff>100850</xdr:rowOff>
    </xdr:to>
    <xdr:grpSp>
      <xdr:nvGrpSpPr>
        <xdr:cNvPr id="13352" name="Graphic 1064" descr="Bank outline">
          <a:extLst>
            <a:ext uri="{FF2B5EF4-FFF2-40B4-BE49-F238E27FC236}">
              <a16:creationId xmlns:a16="http://schemas.microsoft.com/office/drawing/2014/main" id="{00000000-0008-0000-0400-000028340000}"/>
            </a:ext>
          </a:extLst>
        </xdr:cNvPr>
        <xdr:cNvGrpSpPr/>
      </xdr:nvGrpSpPr>
      <xdr:grpSpPr>
        <a:xfrm>
          <a:off x="8187640" y="5713379"/>
          <a:ext cx="286248" cy="282388"/>
          <a:chOff x="6397438" y="7904629"/>
          <a:chExt cx="723900" cy="685800"/>
        </a:xfrm>
        <a:solidFill>
          <a:srgbClr val="000000"/>
        </a:solidFill>
      </xdr:grpSpPr>
      <xdr:sp macro="" textlink="">
        <xdr:nvSpPr>
          <xdr:cNvPr id="13353" name="Freeform: Shape 13352">
            <a:extLst>
              <a:ext uri="{FF2B5EF4-FFF2-40B4-BE49-F238E27FC236}">
                <a16:creationId xmlns:a16="http://schemas.microsoft.com/office/drawing/2014/main" id="{00000000-0008-0000-0400-000029340000}"/>
              </a:ext>
            </a:extLst>
          </xdr:cNvPr>
          <xdr:cNvSpPr/>
        </xdr:nvSpPr>
        <xdr:spPr>
          <a:xfrm>
            <a:off x="6721288" y="7990411"/>
            <a:ext cx="76200" cy="76200"/>
          </a:xfrm>
          <a:custGeom>
            <a:avLst/>
            <a:gdLst>
              <a:gd name="connsiteX0" fmla="*/ 38100 w 76200"/>
              <a:gd name="connsiteY0" fmla="*/ 0 h 76200"/>
              <a:gd name="connsiteX1" fmla="*/ 0 w 76200"/>
              <a:gd name="connsiteY1" fmla="*/ 38100 h 76200"/>
              <a:gd name="connsiteX2" fmla="*/ 38100 w 76200"/>
              <a:gd name="connsiteY2" fmla="*/ 76200 h 76200"/>
              <a:gd name="connsiteX3" fmla="*/ 76200 w 76200"/>
              <a:gd name="connsiteY3" fmla="*/ 38100 h 76200"/>
              <a:gd name="connsiteX4" fmla="*/ 38100 w 76200"/>
              <a:gd name="connsiteY4" fmla="*/ 0 h 76200"/>
              <a:gd name="connsiteX5" fmla="*/ 38100 w 76200"/>
              <a:gd name="connsiteY5" fmla="*/ 57150 h 76200"/>
              <a:gd name="connsiteX6" fmla="*/ 19050 w 76200"/>
              <a:gd name="connsiteY6" fmla="*/ 38100 h 76200"/>
              <a:gd name="connsiteX7" fmla="*/ 38100 w 76200"/>
              <a:gd name="connsiteY7" fmla="*/ 19050 h 76200"/>
              <a:gd name="connsiteX8" fmla="*/ 57150 w 76200"/>
              <a:gd name="connsiteY8" fmla="*/ 38100 h 76200"/>
              <a:gd name="connsiteX9" fmla="*/ 38119 w 76200"/>
              <a:gd name="connsiteY9" fmla="*/ 57169 h 76200"/>
              <a:gd name="connsiteX10" fmla="*/ 38100 w 76200"/>
              <a:gd name="connsiteY10" fmla="*/ 57169 h 762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76200" h="76200">
                <a:moveTo>
                  <a:pt x="38100" y="0"/>
                </a:moveTo>
                <a:cubicBezTo>
                  <a:pt x="17058" y="0"/>
                  <a:pt x="0" y="17058"/>
                  <a:pt x="0" y="38100"/>
                </a:cubicBezTo>
                <a:cubicBezTo>
                  <a:pt x="0" y="59142"/>
                  <a:pt x="17058" y="76200"/>
                  <a:pt x="38100" y="76200"/>
                </a:cubicBezTo>
                <a:cubicBezTo>
                  <a:pt x="59142" y="76200"/>
                  <a:pt x="76200" y="59142"/>
                  <a:pt x="76200" y="38100"/>
                </a:cubicBezTo>
                <a:cubicBezTo>
                  <a:pt x="76137" y="17084"/>
                  <a:pt x="59116" y="63"/>
                  <a:pt x="38100" y="0"/>
                </a:cubicBezTo>
                <a:close/>
                <a:moveTo>
                  <a:pt x="38100" y="57150"/>
                </a:moveTo>
                <a:cubicBezTo>
                  <a:pt x="27579" y="57150"/>
                  <a:pt x="19050" y="48621"/>
                  <a:pt x="19050" y="38100"/>
                </a:cubicBezTo>
                <a:cubicBezTo>
                  <a:pt x="19050" y="27579"/>
                  <a:pt x="27579" y="19050"/>
                  <a:pt x="38100" y="19050"/>
                </a:cubicBezTo>
                <a:cubicBezTo>
                  <a:pt x="48621" y="19050"/>
                  <a:pt x="57150" y="27579"/>
                  <a:pt x="57150" y="38100"/>
                </a:cubicBezTo>
                <a:cubicBezTo>
                  <a:pt x="57160" y="48621"/>
                  <a:pt x="48640" y="57159"/>
                  <a:pt x="38119" y="57169"/>
                </a:cubicBezTo>
                <a:cubicBezTo>
                  <a:pt x="38112" y="57169"/>
                  <a:pt x="38107" y="57169"/>
                  <a:pt x="38100" y="57169"/>
                </a:cubicBezTo>
                <a:close/>
              </a:path>
            </a:pathLst>
          </a:custGeom>
          <a:solidFill>
            <a:srgbClr val="000000"/>
          </a:solidFill>
          <a:ln w="9525" cap="flat">
            <a:solidFill>
              <a:schemeClr val="bg1">
                <a:lumMod val="75000"/>
              </a:schemeClr>
            </a:solidFill>
            <a:prstDash val="solid"/>
            <a:miter/>
          </a:ln>
        </xdr:spPr>
        <xdr:txBody>
          <a:bodyPr rtlCol="0" anchor="ctr"/>
          <a:lstStyle/>
          <a:p>
            <a:endParaRPr lang="ru-RU"/>
          </a:p>
        </xdr:txBody>
      </xdr:sp>
      <xdr:sp macro="" textlink="">
        <xdr:nvSpPr>
          <xdr:cNvPr id="13354" name="Freeform: Shape 13353">
            <a:extLst>
              <a:ext uri="{FF2B5EF4-FFF2-40B4-BE49-F238E27FC236}">
                <a16:creationId xmlns:a16="http://schemas.microsoft.com/office/drawing/2014/main" id="{00000000-0008-0000-0400-00002A340000}"/>
              </a:ext>
            </a:extLst>
          </xdr:cNvPr>
          <xdr:cNvSpPr/>
        </xdr:nvSpPr>
        <xdr:spPr>
          <a:xfrm>
            <a:off x="6397438" y="7904629"/>
            <a:ext cx="723900" cy="685800"/>
          </a:xfrm>
          <a:custGeom>
            <a:avLst/>
            <a:gdLst>
              <a:gd name="connsiteX0" fmla="*/ 657225 w 723900"/>
              <a:gd name="connsiteY0" fmla="*/ 600275 h 685800"/>
              <a:gd name="connsiteX1" fmla="*/ 657225 w 723900"/>
              <a:gd name="connsiteY1" fmla="*/ 571500 h 685800"/>
              <a:gd name="connsiteX2" fmla="*/ 619125 w 723900"/>
              <a:gd name="connsiteY2" fmla="*/ 571500 h 685800"/>
              <a:gd name="connsiteX3" fmla="*/ 619125 w 723900"/>
              <a:gd name="connsiteY3" fmla="*/ 276225 h 685800"/>
              <a:gd name="connsiteX4" fmla="*/ 657225 w 723900"/>
              <a:gd name="connsiteY4" fmla="*/ 276225 h 685800"/>
              <a:gd name="connsiteX5" fmla="*/ 657225 w 723900"/>
              <a:gd name="connsiteY5" fmla="*/ 228600 h 685800"/>
              <a:gd name="connsiteX6" fmla="*/ 704850 w 723900"/>
              <a:gd name="connsiteY6" fmla="*/ 228600 h 685800"/>
              <a:gd name="connsiteX7" fmla="*/ 704850 w 723900"/>
              <a:gd name="connsiteY7" fmla="*/ 209550 h 685800"/>
              <a:gd name="connsiteX8" fmla="*/ 361950 w 723900"/>
              <a:gd name="connsiteY8" fmla="*/ 0 h 685800"/>
              <a:gd name="connsiteX9" fmla="*/ 19050 w 723900"/>
              <a:gd name="connsiteY9" fmla="*/ 209550 h 685800"/>
              <a:gd name="connsiteX10" fmla="*/ 19050 w 723900"/>
              <a:gd name="connsiteY10" fmla="*/ 228600 h 685800"/>
              <a:gd name="connsiteX11" fmla="*/ 66675 w 723900"/>
              <a:gd name="connsiteY11" fmla="*/ 228600 h 685800"/>
              <a:gd name="connsiteX12" fmla="*/ 66675 w 723900"/>
              <a:gd name="connsiteY12" fmla="*/ 276225 h 685800"/>
              <a:gd name="connsiteX13" fmla="*/ 104775 w 723900"/>
              <a:gd name="connsiteY13" fmla="*/ 276225 h 685800"/>
              <a:gd name="connsiteX14" fmla="*/ 104775 w 723900"/>
              <a:gd name="connsiteY14" fmla="*/ 571500 h 685800"/>
              <a:gd name="connsiteX15" fmla="*/ 66675 w 723900"/>
              <a:gd name="connsiteY15" fmla="*/ 571500 h 685800"/>
              <a:gd name="connsiteX16" fmla="*/ 66675 w 723900"/>
              <a:gd name="connsiteY16" fmla="*/ 600275 h 685800"/>
              <a:gd name="connsiteX17" fmla="*/ 0 w 723900"/>
              <a:gd name="connsiteY17" fmla="*/ 647900 h 685800"/>
              <a:gd name="connsiteX18" fmla="*/ 0 w 723900"/>
              <a:gd name="connsiteY18" fmla="*/ 685800 h 685800"/>
              <a:gd name="connsiteX19" fmla="*/ 723900 w 723900"/>
              <a:gd name="connsiteY19" fmla="*/ 685800 h 685800"/>
              <a:gd name="connsiteX20" fmla="*/ 723900 w 723900"/>
              <a:gd name="connsiteY20" fmla="*/ 647910 h 685800"/>
              <a:gd name="connsiteX21" fmla="*/ 600075 w 723900"/>
              <a:gd name="connsiteY21" fmla="*/ 571500 h 685800"/>
              <a:gd name="connsiteX22" fmla="*/ 581025 w 723900"/>
              <a:gd name="connsiteY22" fmla="*/ 571500 h 685800"/>
              <a:gd name="connsiteX23" fmla="*/ 581025 w 723900"/>
              <a:gd name="connsiteY23" fmla="*/ 276225 h 685800"/>
              <a:gd name="connsiteX24" fmla="*/ 600075 w 723900"/>
              <a:gd name="connsiteY24" fmla="*/ 276225 h 685800"/>
              <a:gd name="connsiteX25" fmla="*/ 161925 w 723900"/>
              <a:gd name="connsiteY25" fmla="*/ 276225 h 685800"/>
              <a:gd name="connsiteX26" fmla="*/ 219075 w 723900"/>
              <a:gd name="connsiteY26" fmla="*/ 276225 h 685800"/>
              <a:gd name="connsiteX27" fmla="*/ 219075 w 723900"/>
              <a:gd name="connsiteY27" fmla="*/ 571500 h 685800"/>
              <a:gd name="connsiteX28" fmla="*/ 161925 w 723900"/>
              <a:gd name="connsiteY28" fmla="*/ 571500 h 685800"/>
              <a:gd name="connsiteX29" fmla="*/ 238125 w 723900"/>
              <a:gd name="connsiteY29" fmla="*/ 276225 h 685800"/>
              <a:gd name="connsiteX30" fmla="*/ 257175 w 723900"/>
              <a:gd name="connsiteY30" fmla="*/ 276225 h 685800"/>
              <a:gd name="connsiteX31" fmla="*/ 257175 w 723900"/>
              <a:gd name="connsiteY31" fmla="*/ 571500 h 685800"/>
              <a:gd name="connsiteX32" fmla="*/ 238125 w 723900"/>
              <a:gd name="connsiteY32" fmla="*/ 571500 h 685800"/>
              <a:gd name="connsiteX33" fmla="*/ 276225 w 723900"/>
              <a:gd name="connsiteY33" fmla="*/ 276225 h 685800"/>
              <a:gd name="connsiteX34" fmla="*/ 333375 w 723900"/>
              <a:gd name="connsiteY34" fmla="*/ 276225 h 685800"/>
              <a:gd name="connsiteX35" fmla="*/ 333375 w 723900"/>
              <a:gd name="connsiteY35" fmla="*/ 571500 h 685800"/>
              <a:gd name="connsiteX36" fmla="*/ 276225 w 723900"/>
              <a:gd name="connsiteY36" fmla="*/ 571500 h 685800"/>
              <a:gd name="connsiteX37" fmla="*/ 352425 w 723900"/>
              <a:gd name="connsiteY37" fmla="*/ 276225 h 685800"/>
              <a:gd name="connsiteX38" fmla="*/ 371475 w 723900"/>
              <a:gd name="connsiteY38" fmla="*/ 276225 h 685800"/>
              <a:gd name="connsiteX39" fmla="*/ 371475 w 723900"/>
              <a:gd name="connsiteY39" fmla="*/ 571500 h 685800"/>
              <a:gd name="connsiteX40" fmla="*/ 352425 w 723900"/>
              <a:gd name="connsiteY40" fmla="*/ 571500 h 685800"/>
              <a:gd name="connsiteX41" fmla="*/ 390525 w 723900"/>
              <a:gd name="connsiteY41" fmla="*/ 276225 h 685800"/>
              <a:gd name="connsiteX42" fmla="*/ 447675 w 723900"/>
              <a:gd name="connsiteY42" fmla="*/ 276225 h 685800"/>
              <a:gd name="connsiteX43" fmla="*/ 447675 w 723900"/>
              <a:gd name="connsiteY43" fmla="*/ 571500 h 685800"/>
              <a:gd name="connsiteX44" fmla="*/ 390525 w 723900"/>
              <a:gd name="connsiteY44" fmla="*/ 571500 h 685800"/>
              <a:gd name="connsiteX45" fmla="*/ 466725 w 723900"/>
              <a:gd name="connsiteY45" fmla="*/ 276225 h 685800"/>
              <a:gd name="connsiteX46" fmla="*/ 485775 w 723900"/>
              <a:gd name="connsiteY46" fmla="*/ 276225 h 685800"/>
              <a:gd name="connsiteX47" fmla="*/ 485775 w 723900"/>
              <a:gd name="connsiteY47" fmla="*/ 571500 h 685800"/>
              <a:gd name="connsiteX48" fmla="*/ 466725 w 723900"/>
              <a:gd name="connsiteY48" fmla="*/ 571500 h 685800"/>
              <a:gd name="connsiteX49" fmla="*/ 504825 w 723900"/>
              <a:gd name="connsiteY49" fmla="*/ 276225 h 685800"/>
              <a:gd name="connsiteX50" fmla="*/ 561975 w 723900"/>
              <a:gd name="connsiteY50" fmla="*/ 276225 h 685800"/>
              <a:gd name="connsiteX51" fmla="*/ 561975 w 723900"/>
              <a:gd name="connsiteY51" fmla="*/ 571500 h 685800"/>
              <a:gd name="connsiteX52" fmla="*/ 504825 w 723900"/>
              <a:gd name="connsiteY52" fmla="*/ 571500 h 685800"/>
              <a:gd name="connsiteX53" fmla="*/ 55874 w 723900"/>
              <a:gd name="connsiteY53" fmla="*/ 209369 h 685800"/>
              <a:gd name="connsiteX54" fmla="*/ 361950 w 723900"/>
              <a:gd name="connsiteY54" fmla="*/ 22355 h 685800"/>
              <a:gd name="connsiteX55" fmla="*/ 668026 w 723900"/>
              <a:gd name="connsiteY55" fmla="*/ 209369 h 685800"/>
              <a:gd name="connsiteX56" fmla="*/ 668087 w 723900"/>
              <a:gd name="connsiteY56" fmla="*/ 209489 h 685800"/>
              <a:gd name="connsiteX57" fmla="*/ 668026 w 723900"/>
              <a:gd name="connsiteY57" fmla="*/ 209550 h 685800"/>
              <a:gd name="connsiteX58" fmla="*/ 55931 w 723900"/>
              <a:gd name="connsiteY58" fmla="*/ 209550 h 685800"/>
              <a:gd name="connsiteX59" fmla="*/ 55840 w 723900"/>
              <a:gd name="connsiteY59" fmla="*/ 209432 h 685800"/>
              <a:gd name="connsiteX60" fmla="*/ 55874 w 723900"/>
              <a:gd name="connsiteY60" fmla="*/ 209369 h 685800"/>
              <a:gd name="connsiteX61" fmla="*/ 85725 w 723900"/>
              <a:gd name="connsiteY61" fmla="*/ 228600 h 685800"/>
              <a:gd name="connsiteX62" fmla="*/ 638175 w 723900"/>
              <a:gd name="connsiteY62" fmla="*/ 228600 h 685800"/>
              <a:gd name="connsiteX63" fmla="*/ 638175 w 723900"/>
              <a:gd name="connsiteY63" fmla="*/ 257175 h 685800"/>
              <a:gd name="connsiteX64" fmla="*/ 85725 w 723900"/>
              <a:gd name="connsiteY64" fmla="*/ 257175 h 685800"/>
              <a:gd name="connsiteX65" fmla="*/ 123825 w 723900"/>
              <a:gd name="connsiteY65" fmla="*/ 276225 h 685800"/>
              <a:gd name="connsiteX66" fmla="*/ 142875 w 723900"/>
              <a:gd name="connsiteY66" fmla="*/ 276225 h 685800"/>
              <a:gd name="connsiteX67" fmla="*/ 142875 w 723900"/>
              <a:gd name="connsiteY67" fmla="*/ 571500 h 685800"/>
              <a:gd name="connsiteX68" fmla="*/ 123825 w 723900"/>
              <a:gd name="connsiteY68" fmla="*/ 571500 h 685800"/>
              <a:gd name="connsiteX69" fmla="*/ 85725 w 723900"/>
              <a:gd name="connsiteY69" fmla="*/ 610076 h 685800"/>
              <a:gd name="connsiteX70" fmla="*/ 85725 w 723900"/>
              <a:gd name="connsiteY70" fmla="*/ 590550 h 685800"/>
              <a:gd name="connsiteX71" fmla="*/ 638175 w 723900"/>
              <a:gd name="connsiteY71" fmla="*/ 590550 h 685800"/>
              <a:gd name="connsiteX72" fmla="*/ 638175 w 723900"/>
              <a:gd name="connsiteY72" fmla="*/ 610076 h 685800"/>
              <a:gd name="connsiteX73" fmla="*/ 646147 w 723900"/>
              <a:gd name="connsiteY73" fmla="*/ 615791 h 685800"/>
              <a:gd name="connsiteX74" fmla="*/ 650834 w 723900"/>
              <a:gd name="connsiteY74" fmla="*/ 619144 h 685800"/>
              <a:gd name="connsiteX75" fmla="*/ 73066 w 723900"/>
              <a:gd name="connsiteY75" fmla="*/ 619144 h 685800"/>
              <a:gd name="connsiteX76" fmla="*/ 77762 w 723900"/>
              <a:gd name="connsiteY76" fmla="*/ 615791 h 685800"/>
              <a:gd name="connsiteX77" fmla="*/ 704850 w 723900"/>
              <a:gd name="connsiteY77" fmla="*/ 666750 h 685800"/>
              <a:gd name="connsiteX78" fmla="*/ 19050 w 723900"/>
              <a:gd name="connsiteY78" fmla="*/ 666750 h 685800"/>
              <a:gd name="connsiteX79" fmla="*/ 19050 w 723900"/>
              <a:gd name="connsiteY79" fmla="*/ 657720 h 685800"/>
              <a:gd name="connsiteX80" fmla="*/ 46396 w 723900"/>
              <a:gd name="connsiteY80" fmla="*/ 638175 h 685800"/>
              <a:gd name="connsiteX81" fmla="*/ 677551 w 723900"/>
              <a:gd name="connsiteY81" fmla="*/ 638175 h 685800"/>
              <a:gd name="connsiteX82" fmla="*/ 704850 w 723900"/>
              <a:gd name="connsiteY82" fmla="*/ 657720 h 6858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Lst>
            <a:rect l="l" t="t" r="r" b="b"/>
            <a:pathLst>
              <a:path w="723900" h="685800">
                <a:moveTo>
                  <a:pt x="657225" y="600275"/>
                </a:moveTo>
                <a:lnTo>
                  <a:pt x="657225" y="571500"/>
                </a:lnTo>
                <a:lnTo>
                  <a:pt x="619125" y="571500"/>
                </a:lnTo>
                <a:lnTo>
                  <a:pt x="619125" y="276225"/>
                </a:lnTo>
                <a:lnTo>
                  <a:pt x="657225" y="276225"/>
                </a:lnTo>
                <a:lnTo>
                  <a:pt x="657225" y="228600"/>
                </a:lnTo>
                <a:lnTo>
                  <a:pt x="704850" y="228600"/>
                </a:lnTo>
                <a:lnTo>
                  <a:pt x="704850" y="209550"/>
                </a:lnTo>
                <a:lnTo>
                  <a:pt x="361950" y="0"/>
                </a:lnTo>
                <a:lnTo>
                  <a:pt x="19050" y="209550"/>
                </a:lnTo>
                <a:lnTo>
                  <a:pt x="19050" y="228600"/>
                </a:lnTo>
                <a:lnTo>
                  <a:pt x="66675" y="228600"/>
                </a:lnTo>
                <a:lnTo>
                  <a:pt x="66675" y="276225"/>
                </a:lnTo>
                <a:lnTo>
                  <a:pt x="104775" y="276225"/>
                </a:lnTo>
                <a:lnTo>
                  <a:pt x="104775" y="571500"/>
                </a:lnTo>
                <a:lnTo>
                  <a:pt x="66675" y="571500"/>
                </a:lnTo>
                <a:lnTo>
                  <a:pt x="66675" y="600275"/>
                </a:lnTo>
                <a:lnTo>
                  <a:pt x="0" y="647900"/>
                </a:lnTo>
                <a:lnTo>
                  <a:pt x="0" y="685800"/>
                </a:lnTo>
                <a:lnTo>
                  <a:pt x="723900" y="685800"/>
                </a:lnTo>
                <a:lnTo>
                  <a:pt x="723900" y="647910"/>
                </a:lnTo>
                <a:close/>
                <a:moveTo>
                  <a:pt x="600075" y="571500"/>
                </a:moveTo>
                <a:lnTo>
                  <a:pt x="581025" y="571500"/>
                </a:lnTo>
                <a:lnTo>
                  <a:pt x="581025" y="276225"/>
                </a:lnTo>
                <a:lnTo>
                  <a:pt x="600075" y="276225"/>
                </a:lnTo>
                <a:close/>
                <a:moveTo>
                  <a:pt x="161925" y="276225"/>
                </a:moveTo>
                <a:lnTo>
                  <a:pt x="219075" y="276225"/>
                </a:lnTo>
                <a:lnTo>
                  <a:pt x="219075" y="571500"/>
                </a:lnTo>
                <a:lnTo>
                  <a:pt x="161925" y="571500"/>
                </a:lnTo>
                <a:close/>
                <a:moveTo>
                  <a:pt x="238125" y="276225"/>
                </a:moveTo>
                <a:lnTo>
                  <a:pt x="257175" y="276225"/>
                </a:lnTo>
                <a:lnTo>
                  <a:pt x="257175" y="571500"/>
                </a:lnTo>
                <a:lnTo>
                  <a:pt x="238125" y="571500"/>
                </a:lnTo>
                <a:close/>
                <a:moveTo>
                  <a:pt x="276225" y="276225"/>
                </a:moveTo>
                <a:lnTo>
                  <a:pt x="333375" y="276225"/>
                </a:lnTo>
                <a:lnTo>
                  <a:pt x="333375" y="571500"/>
                </a:lnTo>
                <a:lnTo>
                  <a:pt x="276225" y="571500"/>
                </a:lnTo>
                <a:close/>
                <a:moveTo>
                  <a:pt x="352425" y="276225"/>
                </a:moveTo>
                <a:lnTo>
                  <a:pt x="371475" y="276225"/>
                </a:lnTo>
                <a:lnTo>
                  <a:pt x="371475" y="571500"/>
                </a:lnTo>
                <a:lnTo>
                  <a:pt x="352425" y="571500"/>
                </a:lnTo>
                <a:close/>
                <a:moveTo>
                  <a:pt x="390525" y="276225"/>
                </a:moveTo>
                <a:lnTo>
                  <a:pt x="447675" y="276225"/>
                </a:lnTo>
                <a:lnTo>
                  <a:pt x="447675" y="571500"/>
                </a:lnTo>
                <a:lnTo>
                  <a:pt x="390525" y="571500"/>
                </a:lnTo>
                <a:close/>
                <a:moveTo>
                  <a:pt x="466725" y="276225"/>
                </a:moveTo>
                <a:lnTo>
                  <a:pt x="485775" y="276225"/>
                </a:lnTo>
                <a:lnTo>
                  <a:pt x="485775" y="571500"/>
                </a:lnTo>
                <a:lnTo>
                  <a:pt x="466725" y="571500"/>
                </a:lnTo>
                <a:close/>
                <a:moveTo>
                  <a:pt x="504825" y="276225"/>
                </a:moveTo>
                <a:lnTo>
                  <a:pt x="561975" y="276225"/>
                </a:lnTo>
                <a:lnTo>
                  <a:pt x="561975" y="571500"/>
                </a:lnTo>
                <a:lnTo>
                  <a:pt x="504825" y="571500"/>
                </a:lnTo>
                <a:close/>
                <a:moveTo>
                  <a:pt x="55874" y="209369"/>
                </a:moveTo>
                <a:lnTo>
                  <a:pt x="361950" y="22355"/>
                </a:lnTo>
                <a:lnTo>
                  <a:pt x="668026" y="209369"/>
                </a:lnTo>
                <a:cubicBezTo>
                  <a:pt x="668077" y="209385"/>
                  <a:pt x="668104" y="209440"/>
                  <a:pt x="668087" y="209489"/>
                </a:cubicBezTo>
                <a:cubicBezTo>
                  <a:pt x="668078" y="209518"/>
                  <a:pt x="668055" y="209540"/>
                  <a:pt x="668026" y="209550"/>
                </a:cubicBezTo>
                <a:lnTo>
                  <a:pt x="55931" y="209550"/>
                </a:lnTo>
                <a:cubicBezTo>
                  <a:pt x="55874" y="209542"/>
                  <a:pt x="55833" y="209490"/>
                  <a:pt x="55840" y="209432"/>
                </a:cubicBezTo>
                <a:cubicBezTo>
                  <a:pt x="55844" y="209408"/>
                  <a:pt x="55856" y="209385"/>
                  <a:pt x="55874" y="209369"/>
                </a:cubicBezTo>
                <a:close/>
                <a:moveTo>
                  <a:pt x="85725" y="228600"/>
                </a:moveTo>
                <a:lnTo>
                  <a:pt x="638175" y="228600"/>
                </a:lnTo>
                <a:lnTo>
                  <a:pt x="638175" y="257175"/>
                </a:lnTo>
                <a:lnTo>
                  <a:pt x="85725" y="257175"/>
                </a:lnTo>
                <a:close/>
                <a:moveTo>
                  <a:pt x="123825" y="276225"/>
                </a:moveTo>
                <a:lnTo>
                  <a:pt x="142875" y="276225"/>
                </a:lnTo>
                <a:lnTo>
                  <a:pt x="142875" y="571500"/>
                </a:lnTo>
                <a:lnTo>
                  <a:pt x="123825" y="571500"/>
                </a:lnTo>
                <a:close/>
                <a:moveTo>
                  <a:pt x="85725" y="610076"/>
                </a:moveTo>
                <a:lnTo>
                  <a:pt x="85725" y="590550"/>
                </a:lnTo>
                <a:lnTo>
                  <a:pt x="638175" y="590550"/>
                </a:lnTo>
                <a:lnTo>
                  <a:pt x="638175" y="610076"/>
                </a:lnTo>
                <a:lnTo>
                  <a:pt x="646147" y="615791"/>
                </a:lnTo>
                <a:lnTo>
                  <a:pt x="650834" y="619144"/>
                </a:lnTo>
                <a:lnTo>
                  <a:pt x="73066" y="619144"/>
                </a:lnTo>
                <a:lnTo>
                  <a:pt x="77762" y="615791"/>
                </a:lnTo>
                <a:close/>
                <a:moveTo>
                  <a:pt x="704850" y="666750"/>
                </a:moveTo>
                <a:lnTo>
                  <a:pt x="19050" y="666750"/>
                </a:lnTo>
                <a:lnTo>
                  <a:pt x="19050" y="657720"/>
                </a:lnTo>
                <a:lnTo>
                  <a:pt x="46396" y="638175"/>
                </a:lnTo>
                <a:lnTo>
                  <a:pt x="677551" y="638175"/>
                </a:lnTo>
                <a:lnTo>
                  <a:pt x="704850" y="657720"/>
                </a:lnTo>
                <a:close/>
              </a:path>
            </a:pathLst>
          </a:custGeom>
          <a:solidFill>
            <a:srgbClr val="000000"/>
          </a:solidFill>
          <a:ln w="9525" cap="flat">
            <a:solidFill>
              <a:schemeClr val="bg1">
                <a:lumMod val="75000"/>
              </a:schemeClr>
            </a:solidFill>
            <a:prstDash val="solid"/>
            <a:miter/>
          </a:ln>
        </xdr:spPr>
        <xdr:txBody>
          <a:bodyPr rtlCol="0" anchor="ctr"/>
          <a:lstStyle/>
          <a:p>
            <a:endParaRPr lang="ru-RU"/>
          </a:p>
        </xdr:txBody>
      </xdr:sp>
    </xdr:grpSp>
    <xdr:clientData/>
  </xdr:twoCellAnchor>
  <xdr:twoCellAnchor>
    <xdr:from>
      <xdr:col>19</xdr:col>
      <xdr:colOff>564776</xdr:colOff>
      <xdr:row>29</xdr:row>
      <xdr:rowOff>116537</xdr:rowOff>
    </xdr:from>
    <xdr:to>
      <xdr:col>22</xdr:col>
      <xdr:colOff>0</xdr:colOff>
      <xdr:row>31</xdr:row>
      <xdr:rowOff>71714</xdr:rowOff>
    </xdr:to>
    <xdr:sp macro="" textlink="ProcessingM3!A24">
      <xdr:nvSpPr>
        <xdr:cNvPr id="13355" name="TextBox 13354">
          <a:extLst>
            <a:ext uri="{FF2B5EF4-FFF2-40B4-BE49-F238E27FC236}">
              <a16:creationId xmlns:a16="http://schemas.microsoft.com/office/drawing/2014/main" id="{00000000-0008-0000-0400-00002B340000}"/>
            </a:ext>
          </a:extLst>
        </xdr:cNvPr>
        <xdr:cNvSpPr txBox="1"/>
      </xdr:nvSpPr>
      <xdr:spPr>
        <a:xfrm>
          <a:off x="12147176" y="5420057"/>
          <a:ext cx="1264024" cy="320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26062A8-F5A3-4818-B6C5-17184CC5B54F}" type="TxLink">
            <a:rPr lang="en-US" sz="1400" b="0" i="0" u="none" strike="noStrike">
              <a:solidFill>
                <a:srgbClr val="000000"/>
              </a:solidFill>
              <a:latin typeface="Calibri"/>
              <a:cs typeface="Calibri"/>
            </a:rPr>
            <a:pPr/>
            <a:t>Bank Account</a:t>
          </a:fld>
          <a:endParaRPr lang="ru-RU" sz="1400" b="0"/>
        </a:p>
      </xdr:txBody>
    </xdr:sp>
    <xdr:clientData/>
  </xdr:twoCellAnchor>
  <xdr:twoCellAnchor>
    <xdr:from>
      <xdr:col>19</xdr:col>
      <xdr:colOff>564776</xdr:colOff>
      <xdr:row>30</xdr:row>
      <xdr:rowOff>170327</xdr:rowOff>
    </xdr:from>
    <xdr:to>
      <xdr:col>22</xdr:col>
      <xdr:colOff>251012</xdr:colOff>
      <xdr:row>32</xdr:row>
      <xdr:rowOff>125504</xdr:rowOff>
    </xdr:to>
    <xdr:sp macro="" textlink="ProcessingM3!A24">
      <xdr:nvSpPr>
        <xdr:cNvPr id="13356" name="TextBox 13355">
          <a:extLst>
            <a:ext uri="{FF2B5EF4-FFF2-40B4-BE49-F238E27FC236}">
              <a16:creationId xmlns:a16="http://schemas.microsoft.com/office/drawing/2014/main" id="{00000000-0008-0000-0400-00002C340000}"/>
            </a:ext>
          </a:extLst>
        </xdr:cNvPr>
        <xdr:cNvSpPr txBox="1"/>
      </xdr:nvSpPr>
      <xdr:spPr>
        <a:xfrm>
          <a:off x="12147176" y="5656727"/>
          <a:ext cx="1515036" cy="320937"/>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bg1">
                  <a:lumMod val="50000"/>
                </a:schemeClr>
              </a:solidFill>
              <a:latin typeface="Calibri"/>
              <a:cs typeface="Calibri"/>
            </a:rPr>
            <a:t>XXXX-XXXX-XXXX-9572</a:t>
          </a:r>
          <a:endParaRPr lang="ru-RU" sz="1100" b="0">
            <a:solidFill>
              <a:schemeClr val="bg1">
                <a:lumMod val="50000"/>
              </a:schemeClr>
            </a:solidFill>
          </a:endParaRPr>
        </a:p>
      </xdr:txBody>
    </xdr:sp>
    <xdr:clientData/>
  </xdr:twoCellAnchor>
  <xdr:twoCellAnchor>
    <xdr:from>
      <xdr:col>16</xdr:col>
      <xdr:colOff>537882</xdr:colOff>
      <xdr:row>29</xdr:row>
      <xdr:rowOff>116537</xdr:rowOff>
    </xdr:from>
    <xdr:to>
      <xdr:col>18</xdr:col>
      <xdr:colOff>582706</xdr:colOff>
      <xdr:row>31</xdr:row>
      <xdr:rowOff>71714</xdr:rowOff>
    </xdr:to>
    <xdr:sp macro="" textlink="ProcessingM3!A23">
      <xdr:nvSpPr>
        <xdr:cNvPr id="13357" name="TextBox 13356">
          <a:extLst>
            <a:ext uri="{FF2B5EF4-FFF2-40B4-BE49-F238E27FC236}">
              <a16:creationId xmlns:a16="http://schemas.microsoft.com/office/drawing/2014/main" id="{00000000-0008-0000-0400-00002D340000}"/>
            </a:ext>
          </a:extLst>
        </xdr:cNvPr>
        <xdr:cNvSpPr txBox="1"/>
      </xdr:nvSpPr>
      <xdr:spPr>
        <a:xfrm>
          <a:off x="10291482" y="5420057"/>
          <a:ext cx="1264024" cy="320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0AA637A-C5A6-4981-864C-27CF9AA55134}" type="TxLink">
            <a:rPr lang="en-US" sz="1400" b="0" i="0" u="none" strike="noStrike">
              <a:solidFill>
                <a:srgbClr val="000000"/>
              </a:solidFill>
              <a:latin typeface="Calibri"/>
              <a:cs typeface="Calibri"/>
            </a:rPr>
            <a:pPr/>
            <a:t>Credit Card</a:t>
          </a:fld>
          <a:endParaRPr lang="ru-RU" sz="1800" b="0"/>
        </a:p>
      </xdr:txBody>
    </xdr:sp>
    <xdr:clientData/>
  </xdr:twoCellAnchor>
  <xdr:twoCellAnchor>
    <xdr:from>
      <xdr:col>16</xdr:col>
      <xdr:colOff>537882</xdr:colOff>
      <xdr:row>30</xdr:row>
      <xdr:rowOff>170327</xdr:rowOff>
    </xdr:from>
    <xdr:to>
      <xdr:col>19</xdr:col>
      <xdr:colOff>224118</xdr:colOff>
      <xdr:row>32</xdr:row>
      <xdr:rowOff>125504</xdr:rowOff>
    </xdr:to>
    <xdr:sp macro="" textlink="ProcessingM3!A24">
      <xdr:nvSpPr>
        <xdr:cNvPr id="13358" name="TextBox 13357">
          <a:extLst>
            <a:ext uri="{FF2B5EF4-FFF2-40B4-BE49-F238E27FC236}">
              <a16:creationId xmlns:a16="http://schemas.microsoft.com/office/drawing/2014/main" id="{00000000-0008-0000-0400-00002E340000}"/>
            </a:ext>
          </a:extLst>
        </xdr:cNvPr>
        <xdr:cNvSpPr txBox="1"/>
      </xdr:nvSpPr>
      <xdr:spPr>
        <a:xfrm>
          <a:off x="10291482" y="5656727"/>
          <a:ext cx="1515036" cy="320937"/>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bg1">
                  <a:lumMod val="50000"/>
                </a:schemeClr>
              </a:solidFill>
              <a:latin typeface="Calibri"/>
              <a:cs typeface="Calibri"/>
            </a:rPr>
            <a:t>XXXX-XXXX-XXXX-</a:t>
          </a:r>
          <a:r>
            <a:rPr lang="ru-RU" sz="1100" b="0" i="0" u="none" strike="noStrike">
              <a:solidFill>
                <a:schemeClr val="bg1">
                  <a:lumMod val="50000"/>
                </a:schemeClr>
              </a:solidFill>
              <a:latin typeface="Calibri"/>
              <a:cs typeface="Calibri"/>
            </a:rPr>
            <a:t>4728</a:t>
          </a:r>
          <a:endParaRPr lang="ru-RU" sz="1100" b="0">
            <a:solidFill>
              <a:schemeClr val="bg1">
                <a:lumMod val="50000"/>
              </a:schemeClr>
            </a:solidFill>
          </a:endParaRPr>
        </a:p>
      </xdr:txBody>
    </xdr:sp>
    <xdr:clientData/>
  </xdr:twoCellAnchor>
  <xdr:twoCellAnchor>
    <xdr:from>
      <xdr:col>17</xdr:col>
      <xdr:colOff>192937</xdr:colOff>
      <xdr:row>28</xdr:row>
      <xdr:rowOff>23547</xdr:rowOff>
    </xdr:from>
    <xdr:to>
      <xdr:col>17</xdr:col>
      <xdr:colOff>544260</xdr:colOff>
      <xdr:row>29</xdr:row>
      <xdr:rowOff>89224</xdr:rowOff>
    </xdr:to>
    <xdr:grpSp>
      <xdr:nvGrpSpPr>
        <xdr:cNvPr id="13359" name="Рисунок 120" descr="Кредитная карта контур">
          <a:extLst>
            <a:ext uri="{FF2B5EF4-FFF2-40B4-BE49-F238E27FC236}">
              <a16:creationId xmlns:a16="http://schemas.microsoft.com/office/drawing/2014/main" id="{00000000-0008-0000-0400-00002F340000}"/>
            </a:ext>
          </a:extLst>
        </xdr:cNvPr>
        <xdr:cNvGrpSpPr/>
      </xdr:nvGrpSpPr>
      <xdr:grpSpPr>
        <a:xfrm>
          <a:off x="6310104" y="5727964"/>
          <a:ext cx="351323" cy="256177"/>
          <a:chOff x="6495125" y="5124465"/>
          <a:chExt cx="351323" cy="244971"/>
        </a:xfrm>
        <a:solidFill>
          <a:schemeClr val="bg1">
            <a:lumMod val="65000"/>
          </a:schemeClr>
        </a:solidFill>
      </xdr:grpSpPr>
      <xdr:sp macro="" textlink="">
        <xdr:nvSpPr>
          <xdr:cNvPr id="13360" name="Freeform: Shape 13359">
            <a:extLst>
              <a:ext uri="{FF2B5EF4-FFF2-40B4-BE49-F238E27FC236}">
                <a16:creationId xmlns:a16="http://schemas.microsoft.com/office/drawing/2014/main" id="{00000000-0008-0000-0400-000030340000}"/>
              </a:ext>
            </a:extLst>
          </xdr:cNvPr>
          <xdr:cNvSpPr/>
        </xdr:nvSpPr>
        <xdr:spPr>
          <a:xfrm>
            <a:off x="6495125" y="5124465"/>
            <a:ext cx="351323" cy="244971"/>
          </a:xfrm>
          <a:custGeom>
            <a:avLst/>
            <a:gdLst>
              <a:gd name="connsiteX0" fmla="*/ 333307 w 351323"/>
              <a:gd name="connsiteY0" fmla="*/ 0 h 244971"/>
              <a:gd name="connsiteX1" fmla="*/ 18017 w 351323"/>
              <a:gd name="connsiteY1" fmla="*/ 0 h 244971"/>
              <a:gd name="connsiteX2" fmla="*/ 0 w 351323"/>
              <a:gd name="connsiteY2" fmla="*/ 18146 h 244971"/>
              <a:gd name="connsiteX3" fmla="*/ 0 w 351323"/>
              <a:gd name="connsiteY3" fmla="*/ 226825 h 244971"/>
              <a:gd name="connsiteX4" fmla="*/ 18017 w 351323"/>
              <a:gd name="connsiteY4" fmla="*/ 244971 h 244971"/>
              <a:gd name="connsiteX5" fmla="*/ 333307 w 351323"/>
              <a:gd name="connsiteY5" fmla="*/ 244971 h 244971"/>
              <a:gd name="connsiteX6" fmla="*/ 351323 w 351323"/>
              <a:gd name="connsiteY6" fmla="*/ 226825 h 244971"/>
              <a:gd name="connsiteX7" fmla="*/ 351323 w 351323"/>
              <a:gd name="connsiteY7" fmla="*/ 18146 h 244971"/>
              <a:gd name="connsiteX8" fmla="*/ 333307 w 351323"/>
              <a:gd name="connsiteY8" fmla="*/ 0 h 244971"/>
              <a:gd name="connsiteX9" fmla="*/ 18017 w 351323"/>
              <a:gd name="connsiteY9" fmla="*/ 9073 h 244971"/>
              <a:gd name="connsiteX10" fmla="*/ 333307 w 351323"/>
              <a:gd name="connsiteY10" fmla="*/ 9073 h 244971"/>
              <a:gd name="connsiteX11" fmla="*/ 342315 w 351323"/>
              <a:gd name="connsiteY11" fmla="*/ 18146 h 244971"/>
              <a:gd name="connsiteX12" fmla="*/ 342315 w 351323"/>
              <a:gd name="connsiteY12" fmla="*/ 95267 h 244971"/>
              <a:gd name="connsiteX13" fmla="*/ 9008 w 351323"/>
              <a:gd name="connsiteY13" fmla="*/ 95267 h 244971"/>
              <a:gd name="connsiteX14" fmla="*/ 9008 w 351323"/>
              <a:gd name="connsiteY14" fmla="*/ 18146 h 244971"/>
              <a:gd name="connsiteX15" fmla="*/ 18017 w 351323"/>
              <a:gd name="connsiteY15" fmla="*/ 9073 h 244971"/>
              <a:gd name="connsiteX16" fmla="*/ 342315 w 351323"/>
              <a:gd name="connsiteY16" fmla="*/ 104340 h 244971"/>
              <a:gd name="connsiteX17" fmla="*/ 342315 w 351323"/>
              <a:gd name="connsiteY17" fmla="*/ 140632 h 244971"/>
              <a:gd name="connsiteX18" fmla="*/ 9008 w 351323"/>
              <a:gd name="connsiteY18" fmla="*/ 140632 h 244971"/>
              <a:gd name="connsiteX19" fmla="*/ 9008 w 351323"/>
              <a:gd name="connsiteY19" fmla="*/ 104340 h 244971"/>
              <a:gd name="connsiteX20" fmla="*/ 333307 w 351323"/>
              <a:gd name="connsiteY20" fmla="*/ 235898 h 244971"/>
              <a:gd name="connsiteX21" fmla="*/ 18017 w 351323"/>
              <a:gd name="connsiteY21" fmla="*/ 235898 h 244971"/>
              <a:gd name="connsiteX22" fmla="*/ 9008 w 351323"/>
              <a:gd name="connsiteY22" fmla="*/ 226825 h 244971"/>
              <a:gd name="connsiteX23" fmla="*/ 9008 w 351323"/>
              <a:gd name="connsiteY23" fmla="*/ 149705 h 244971"/>
              <a:gd name="connsiteX24" fmla="*/ 342315 w 351323"/>
              <a:gd name="connsiteY24" fmla="*/ 149705 h 244971"/>
              <a:gd name="connsiteX25" fmla="*/ 342315 w 351323"/>
              <a:gd name="connsiteY25" fmla="*/ 226825 h 244971"/>
              <a:gd name="connsiteX26" fmla="*/ 333307 w 351323"/>
              <a:gd name="connsiteY26" fmla="*/ 235898 h 24497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Lst>
            <a:rect l="l" t="t" r="r" b="b"/>
            <a:pathLst>
              <a:path w="351323" h="244971">
                <a:moveTo>
                  <a:pt x="333307" y="0"/>
                </a:moveTo>
                <a:lnTo>
                  <a:pt x="18017" y="0"/>
                </a:lnTo>
                <a:cubicBezTo>
                  <a:pt x="8066" y="0"/>
                  <a:pt x="0" y="8124"/>
                  <a:pt x="0" y="18146"/>
                </a:cubicBezTo>
                <a:lnTo>
                  <a:pt x="0" y="226825"/>
                </a:lnTo>
                <a:cubicBezTo>
                  <a:pt x="0" y="236847"/>
                  <a:pt x="8066" y="244971"/>
                  <a:pt x="18017" y="244971"/>
                </a:cubicBezTo>
                <a:lnTo>
                  <a:pt x="333307" y="244971"/>
                </a:lnTo>
                <a:cubicBezTo>
                  <a:pt x="343257" y="244971"/>
                  <a:pt x="351323" y="236847"/>
                  <a:pt x="351323" y="226825"/>
                </a:cubicBezTo>
                <a:lnTo>
                  <a:pt x="351323" y="18146"/>
                </a:lnTo>
                <a:cubicBezTo>
                  <a:pt x="351323" y="8124"/>
                  <a:pt x="343257" y="0"/>
                  <a:pt x="333307" y="0"/>
                </a:cubicBezTo>
                <a:close/>
                <a:moveTo>
                  <a:pt x="18017" y="9073"/>
                </a:moveTo>
                <a:lnTo>
                  <a:pt x="333307" y="9073"/>
                </a:lnTo>
                <a:cubicBezTo>
                  <a:pt x="338282" y="9073"/>
                  <a:pt x="342315" y="13135"/>
                  <a:pt x="342315" y="18146"/>
                </a:cubicBezTo>
                <a:lnTo>
                  <a:pt x="342315" y="95267"/>
                </a:lnTo>
                <a:lnTo>
                  <a:pt x="9008" y="95267"/>
                </a:lnTo>
                <a:lnTo>
                  <a:pt x="9008" y="18146"/>
                </a:lnTo>
                <a:cubicBezTo>
                  <a:pt x="9008" y="13135"/>
                  <a:pt x="13041" y="9073"/>
                  <a:pt x="18017" y="9073"/>
                </a:cubicBezTo>
                <a:close/>
                <a:moveTo>
                  <a:pt x="342315" y="104340"/>
                </a:moveTo>
                <a:lnTo>
                  <a:pt x="342315" y="140632"/>
                </a:lnTo>
                <a:lnTo>
                  <a:pt x="9008" y="140632"/>
                </a:lnTo>
                <a:lnTo>
                  <a:pt x="9008" y="104340"/>
                </a:lnTo>
                <a:close/>
                <a:moveTo>
                  <a:pt x="333307" y="235898"/>
                </a:moveTo>
                <a:lnTo>
                  <a:pt x="18017" y="235898"/>
                </a:lnTo>
                <a:cubicBezTo>
                  <a:pt x="13041" y="235898"/>
                  <a:pt x="9008" y="231836"/>
                  <a:pt x="9008" y="226825"/>
                </a:cubicBezTo>
                <a:lnTo>
                  <a:pt x="9008" y="149705"/>
                </a:lnTo>
                <a:lnTo>
                  <a:pt x="342315" y="149705"/>
                </a:lnTo>
                <a:lnTo>
                  <a:pt x="342315" y="226825"/>
                </a:lnTo>
                <a:cubicBezTo>
                  <a:pt x="342315" y="231836"/>
                  <a:pt x="338282" y="235898"/>
                  <a:pt x="333307" y="235898"/>
                </a:cubicBezTo>
                <a:close/>
              </a:path>
            </a:pathLst>
          </a:custGeom>
          <a:solidFill>
            <a:schemeClr val="bg1">
              <a:lumMod val="65000"/>
            </a:schemeClr>
          </a:solidFill>
          <a:ln w="4465" cap="flat">
            <a:solidFill>
              <a:schemeClr val="bg1">
                <a:lumMod val="65000"/>
              </a:schemeClr>
            </a:solidFill>
            <a:prstDash val="solid"/>
            <a:miter/>
          </a:ln>
        </xdr:spPr>
        <xdr:txBody>
          <a:bodyPr rtlCol="0" anchor="ctr"/>
          <a:lstStyle/>
          <a:p>
            <a:endParaRPr lang="ru-RU"/>
          </a:p>
        </xdr:txBody>
      </xdr:sp>
      <xdr:sp macro="" textlink="">
        <xdr:nvSpPr>
          <xdr:cNvPr id="13361" name="Freeform: Shape 13360">
            <a:extLst>
              <a:ext uri="{FF2B5EF4-FFF2-40B4-BE49-F238E27FC236}">
                <a16:creationId xmlns:a16="http://schemas.microsoft.com/office/drawing/2014/main" id="{00000000-0008-0000-0400-000031340000}"/>
              </a:ext>
            </a:extLst>
          </xdr:cNvPr>
          <xdr:cNvSpPr/>
        </xdr:nvSpPr>
        <xdr:spPr>
          <a:xfrm>
            <a:off x="6544670" y="5310462"/>
            <a:ext cx="72066" cy="9073"/>
          </a:xfrm>
          <a:custGeom>
            <a:avLst/>
            <a:gdLst>
              <a:gd name="connsiteX0" fmla="*/ 0 w 72066"/>
              <a:gd name="connsiteY0" fmla="*/ 0 h 9073"/>
              <a:gd name="connsiteX1" fmla="*/ 72066 w 72066"/>
              <a:gd name="connsiteY1" fmla="*/ 0 h 9073"/>
              <a:gd name="connsiteX2" fmla="*/ 72066 w 72066"/>
              <a:gd name="connsiteY2" fmla="*/ 9073 h 9073"/>
              <a:gd name="connsiteX3" fmla="*/ 0 w 72066"/>
              <a:gd name="connsiteY3" fmla="*/ 9073 h 9073"/>
            </a:gdLst>
            <a:ahLst/>
            <a:cxnLst>
              <a:cxn ang="0">
                <a:pos x="connsiteX0" y="connsiteY0"/>
              </a:cxn>
              <a:cxn ang="0">
                <a:pos x="connsiteX1" y="connsiteY1"/>
              </a:cxn>
              <a:cxn ang="0">
                <a:pos x="connsiteX2" y="connsiteY2"/>
              </a:cxn>
              <a:cxn ang="0">
                <a:pos x="connsiteX3" y="connsiteY3"/>
              </a:cxn>
            </a:cxnLst>
            <a:rect l="l" t="t" r="r" b="b"/>
            <a:pathLst>
              <a:path w="72066" h="9073">
                <a:moveTo>
                  <a:pt x="0" y="0"/>
                </a:moveTo>
                <a:lnTo>
                  <a:pt x="72066" y="0"/>
                </a:lnTo>
                <a:lnTo>
                  <a:pt x="72066" y="9073"/>
                </a:lnTo>
                <a:lnTo>
                  <a:pt x="0" y="9073"/>
                </a:lnTo>
                <a:close/>
              </a:path>
            </a:pathLst>
          </a:custGeom>
          <a:solidFill>
            <a:schemeClr val="bg1">
              <a:lumMod val="65000"/>
            </a:schemeClr>
          </a:solidFill>
          <a:ln w="4465" cap="flat">
            <a:solidFill>
              <a:schemeClr val="bg1">
                <a:lumMod val="65000"/>
              </a:schemeClr>
            </a:solidFill>
            <a:prstDash val="solid"/>
            <a:miter/>
          </a:ln>
        </xdr:spPr>
        <xdr:txBody>
          <a:bodyPr rtlCol="0" anchor="ctr"/>
          <a:lstStyle/>
          <a:p>
            <a:endParaRPr lang="ru-RU"/>
          </a:p>
        </xdr:txBody>
      </xdr:sp>
      <xdr:sp macro="" textlink="">
        <xdr:nvSpPr>
          <xdr:cNvPr id="13362" name="Freeform: Shape 13361">
            <a:extLst>
              <a:ext uri="{FF2B5EF4-FFF2-40B4-BE49-F238E27FC236}">
                <a16:creationId xmlns:a16="http://schemas.microsoft.com/office/drawing/2014/main" id="{00000000-0008-0000-0400-000032340000}"/>
              </a:ext>
            </a:extLst>
          </xdr:cNvPr>
          <xdr:cNvSpPr/>
        </xdr:nvSpPr>
        <xdr:spPr>
          <a:xfrm>
            <a:off x="6634753" y="5310462"/>
            <a:ext cx="36033" cy="9073"/>
          </a:xfrm>
          <a:custGeom>
            <a:avLst/>
            <a:gdLst>
              <a:gd name="connsiteX0" fmla="*/ 0 w 36033"/>
              <a:gd name="connsiteY0" fmla="*/ 0 h 9073"/>
              <a:gd name="connsiteX1" fmla="*/ 36033 w 36033"/>
              <a:gd name="connsiteY1" fmla="*/ 0 h 9073"/>
              <a:gd name="connsiteX2" fmla="*/ 36033 w 36033"/>
              <a:gd name="connsiteY2" fmla="*/ 9073 h 9073"/>
              <a:gd name="connsiteX3" fmla="*/ 0 w 36033"/>
              <a:gd name="connsiteY3" fmla="*/ 9073 h 9073"/>
            </a:gdLst>
            <a:ahLst/>
            <a:cxnLst>
              <a:cxn ang="0">
                <a:pos x="connsiteX0" y="connsiteY0"/>
              </a:cxn>
              <a:cxn ang="0">
                <a:pos x="connsiteX1" y="connsiteY1"/>
              </a:cxn>
              <a:cxn ang="0">
                <a:pos x="connsiteX2" y="connsiteY2"/>
              </a:cxn>
              <a:cxn ang="0">
                <a:pos x="connsiteX3" y="connsiteY3"/>
              </a:cxn>
            </a:cxnLst>
            <a:rect l="l" t="t" r="r" b="b"/>
            <a:pathLst>
              <a:path w="36033" h="9073">
                <a:moveTo>
                  <a:pt x="0" y="0"/>
                </a:moveTo>
                <a:lnTo>
                  <a:pt x="36033" y="0"/>
                </a:lnTo>
                <a:lnTo>
                  <a:pt x="36033" y="9073"/>
                </a:lnTo>
                <a:lnTo>
                  <a:pt x="0" y="9073"/>
                </a:lnTo>
                <a:close/>
              </a:path>
            </a:pathLst>
          </a:custGeom>
          <a:solidFill>
            <a:schemeClr val="bg1">
              <a:lumMod val="65000"/>
            </a:schemeClr>
          </a:solidFill>
          <a:ln w="4465" cap="flat">
            <a:solidFill>
              <a:schemeClr val="bg1">
                <a:lumMod val="65000"/>
              </a:schemeClr>
            </a:solidFill>
            <a:prstDash val="solid"/>
            <a:miter/>
          </a:ln>
        </xdr:spPr>
        <xdr:txBody>
          <a:bodyPr rtlCol="0" anchor="ctr"/>
          <a:lstStyle/>
          <a:p>
            <a:endParaRPr lang="ru-RU"/>
          </a:p>
        </xdr:txBody>
      </xdr:sp>
    </xdr:grpSp>
    <xdr:clientData/>
  </xdr:twoCellAnchor>
  <xdr:twoCellAnchor>
    <xdr:from>
      <xdr:col>17</xdr:col>
      <xdr:colOff>98614</xdr:colOff>
      <xdr:row>36</xdr:row>
      <xdr:rowOff>89643</xdr:rowOff>
    </xdr:from>
    <xdr:to>
      <xdr:col>19</xdr:col>
      <xdr:colOff>143438</xdr:colOff>
      <xdr:row>38</xdr:row>
      <xdr:rowOff>44820</xdr:rowOff>
    </xdr:to>
    <xdr:sp macro="" textlink="ProcessingM3!A25">
      <xdr:nvSpPr>
        <xdr:cNvPr id="13363" name="TextBox 13362">
          <a:extLst>
            <a:ext uri="{FF2B5EF4-FFF2-40B4-BE49-F238E27FC236}">
              <a16:creationId xmlns:a16="http://schemas.microsoft.com/office/drawing/2014/main" id="{00000000-0008-0000-0400-000033340000}"/>
            </a:ext>
          </a:extLst>
        </xdr:cNvPr>
        <xdr:cNvSpPr txBox="1"/>
      </xdr:nvSpPr>
      <xdr:spPr>
        <a:xfrm>
          <a:off x="10461814" y="6673323"/>
          <a:ext cx="1264024" cy="320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469288E-08CA-431D-BF00-FA288BC232B9}" type="TxLink">
            <a:rPr lang="en-US" sz="1400" b="0" i="0" u="none" strike="noStrike">
              <a:solidFill>
                <a:srgbClr val="000000"/>
              </a:solidFill>
              <a:latin typeface="Calibri"/>
              <a:cs typeface="Calibri"/>
            </a:rPr>
            <a:pPr/>
            <a:t>Cash</a:t>
          </a:fld>
          <a:endParaRPr lang="ru-RU" sz="2400" b="0"/>
        </a:p>
      </xdr:txBody>
    </xdr:sp>
    <xdr:clientData/>
  </xdr:twoCellAnchor>
  <xdr:twoCellAnchor>
    <xdr:from>
      <xdr:col>19</xdr:col>
      <xdr:colOff>564776</xdr:colOff>
      <xdr:row>36</xdr:row>
      <xdr:rowOff>89643</xdr:rowOff>
    </xdr:from>
    <xdr:to>
      <xdr:col>22</xdr:col>
      <xdr:colOff>0</xdr:colOff>
      <xdr:row>38</xdr:row>
      <xdr:rowOff>44820</xdr:rowOff>
    </xdr:to>
    <xdr:sp macro="" textlink="ProcessingM3!A26">
      <xdr:nvSpPr>
        <xdr:cNvPr id="13364" name="TextBox 13363">
          <a:extLst>
            <a:ext uri="{FF2B5EF4-FFF2-40B4-BE49-F238E27FC236}">
              <a16:creationId xmlns:a16="http://schemas.microsoft.com/office/drawing/2014/main" id="{00000000-0008-0000-0400-000034340000}"/>
            </a:ext>
          </a:extLst>
        </xdr:cNvPr>
        <xdr:cNvSpPr txBox="1"/>
      </xdr:nvSpPr>
      <xdr:spPr>
        <a:xfrm>
          <a:off x="12147176" y="6673323"/>
          <a:ext cx="1264024" cy="320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9D45C50-7D93-4F51-9005-628201126CF5}" type="TxLink">
            <a:rPr lang="en-US" sz="1400" b="0" i="0" u="none" strike="noStrike">
              <a:solidFill>
                <a:srgbClr val="000000"/>
              </a:solidFill>
              <a:latin typeface="Calibri"/>
              <a:ea typeface="+mn-ea"/>
              <a:cs typeface="Calibri"/>
            </a:rPr>
            <a:pPr marL="0" indent="0"/>
            <a:t>Bitcoin</a:t>
          </a:fld>
          <a:endParaRPr lang="ru-RU" sz="1400" b="0" i="0" u="none" strike="noStrike">
            <a:solidFill>
              <a:srgbClr val="000000"/>
            </a:solidFill>
            <a:latin typeface="Calibri"/>
            <a:ea typeface="+mn-ea"/>
            <a:cs typeface="Calibri"/>
          </a:endParaRPr>
        </a:p>
      </xdr:txBody>
    </xdr:sp>
    <xdr:clientData/>
  </xdr:twoCellAnchor>
  <xdr:twoCellAnchor>
    <xdr:from>
      <xdr:col>19</xdr:col>
      <xdr:colOff>564776</xdr:colOff>
      <xdr:row>37</xdr:row>
      <xdr:rowOff>143433</xdr:rowOff>
    </xdr:from>
    <xdr:to>
      <xdr:col>22</xdr:col>
      <xdr:colOff>251012</xdr:colOff>
      <xdr:row>39</xdr:row>
      <xdr:rowOff>98610</xdr:rowOff>
    </xdr:to>
    <xdr:sp macro="" textlink="ProcessingM3!A24">
      <xdr:nvSpPr>
        <xdr:cNvPr id="13365" name="TextBox 13364">
          <a:extLst>
            <a:ext uri="{FF2B5EF4-FFF2-40B4-BE49-F238E27FC236}">
              <a16:creationId xmlns:a16="http://schemas.microsoft.com/office/drawing/2014/main" id="{00000000-0008-0000-0400-000035340000}"/>
            </a:ext>
          </a:extLst>
        </xdr:cNvPr>
        <xdr:cNvSpPr txBox="1"/>
      </xdr:nvSpPr>
      <xdr:spPr>
        <a:xfrm>
          <a:off x="12147176" y="6909993"/>
          <a:ext cx="1515036" cy="320937"/>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0" i="0" u="none" strike="noStrike">
              <a:solidFill>
                <a:schemeClr val="bg1">
                  <a:lumMod val="50000"/>
                </a:schemeClr>
              </a:solidFill>
              <a:latin typeface="Calibri"/>
              <a:ea typeface="+mn-ea"/>
              <a:cs typeface="Calibri"/>
            </a:rPr>
            <a:t>16tcPd9XbUaB....kXQd</a:t>
          </a:r>
          <a:endParaRPr lang="ru-RU" sz="1100" b="0" i="0" u="none" strike="noStrike">
            <a:solidFill>
              <a:schemeClr val="bg1">
                <a:lumMod val="50000"/>
              </a:schemeClr>
            </a:solidFill>
            <a:latin typeface="Calibri"/>
            <a:ea typeface="+mn-ea"/>
            <a:cs typeface="Calibri"/>
          </a:endParaRPr>
        </a:p>
      </xdr:txBody>
    </xdr:sp>
    <xdr:clientData/>
  </xdr:twoCellAnchor>
  <xdr:twoCellAnchor>
    <xdr:from>
      <xdr:col>20</xdr:col>
      <xdr:colOff>283096</xdr:colOff>
      <xdr:row>34</xdr:row>
      <xdr:rowOff>149571</xdr:rowOff>
    </xdr:from>
    <xdr:to>
      <xdr:col>21</xdr:col>
      <xdr:colOff>0</xdr:colOff>
      <xdr:row>36</xdr:row>
      <xdr:rowOff>116327</xdr:rowOff>
    </xdr:to>
    <xdr:grpSp>
      <xdr:nvGrpSpPr>
        <xdr:cNvPr id="13366" name="Group 13365">
          <a:extLst>
            <a:ext uri="{FF2B5EF4-FFF2-40B4-BE49-F238E27FC236}">
              <a16:creationId xmlns:a16="http://schemas.microsoft.com/office/drawing/2014/main" id="{00000000-0008-0000-0400-000036340000}"/>
            </a:ext>
          </a:extLst>
        </xdr:cNvPr>
        <xdr:cNvGrpSpPr/>
      </xdr:nvGrpSpPr>
      <xdr:grpSpPr>
        <a:xfrm>
          <a:off x="8178263" y="6996988"/>
          <a:ext cx="309570" cy="347756"/>
          <a:chOff x="8382000" y="6302189"/>
          <a:chExt cx="367550" cy="367550"/>
        </a:xfrm>
      </xdr:grpSpPr>
      <xdr:sp macro="" textlink="">
        <xdr:nvSpPr>
          <xdr:cNvPr id="13367" name="Oval 13366">
            <a:extLst>
              <a:ext uri="{FF2B5EF4-FFF2-40B4-BE49-F238E27FC236}">
                <a16:creationId xmlns:a16="http://schemas.microsoft.com/office/drawing/2014/main" id="{00000000-0008-0000-0400-000037340000}"/>
              </a:ext>
            </a:extLst>
          </xdr:cNvPr>
          <xdr:cNvSpPr/>
        </xdr:nvSpPr>
        <xdr:spPr>
          <a:xfrm>
            <a:off x="8399927" y="6320116"/>
            <a:ext cx="349623" cy="349623"/>
          </a:xfrm>
          <a:prstGeom prst="ellipse">
            <a:avLst/>
          </a:prstGeom>
          <a:no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3368" name="Oval 13367">
            <a:extLst>
              <a:ext uri="{FF2B5EF4-FFF2-40B4-BE49-F238E27FC236}">
                <a16:creationId xmlns:a16="http://schemas.microsoft.com/office/drawing/2014/main" id="{00000000-0008-0000-0400-000038340000}"/>
              </a:ext>
            </a:extLst>
          </xdr:cNvPr>
          <xdr:cNvSpPr/>
        </xdr:nvSpPr>
        <xdr:spPr>
          <a:xfrm>
            <a:off x="8382000" y="6302189"/>
            <a:ext cx="349623" cy="349623"/>
          </a:xfrm>
          <a:prstGeom prst="ellipse">
            <a:avLst/>
          </a:prstGeom>
          <a:solidFill>
            <a:schemeClr val="bg1"/>
          </a:solid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3369" name="Graphic 1090" descr="Bitcoin with solid fill">
            <a:extLst>
              <a:ext uri="{FF2B5EF4-FFF2-40B4-BE49-F238E27FC236}">
                <a16:creationId xmlns:a16="http://schemas.microsoft.com/office/drawing/2014/main" id="{00000000-0008-0000-0400-000039340000}"/>
              </a:ext>
            </a:extLst>
          </xdr:cNvPr>
          <xdr:cNvSpPr/>
        </xdr:nvSpPr>
        <xdr:spPr>
          <a:xfrm>
            <a:off x="8504424" y="6378995"/>
            <a:ext cx="122705" cy="196010"/>
          </a:xfrm>
          <a:custGeom>
            <a:avLst/>
            <a:gdLst>
              <a:gd name="connsiteX0" fmla="*/ 381762 w 512798"/>
              <a:gd name="connsiteY0" fmla="*/ 361950 h 819150"/>
              <a:gd name="connsiteX1" fmla="*/ 381029 w 512798"/>
              <a:gd name="connsiteY1" fmla="*/ 132955 h 819150"/>
              <a:gd name="connsiteX2" fmla="*/ 304800 w 512798"/>
              <a:gd name="connsiteY2" fmla="*/ 90392 h 819150"/>
              <a:gd name="connsiteX3" fmla="*/ 304800 w 512798"/>
              <a:gd name="connsiteY3" fmla="*/ 0 h 819150"/>
              <a:gd name="connsiteX4" fmla="*/ 247650 w 512798"/>
              <a:gd name="connsiteY4" fmla="*/ 0 h 819150"/>
              <a:gd name="connsiteX5" fmla="*/ 247650 w 512798"/>
              <a:gd name="connsiteY5" fmla="*/ 85725 h 819150"/>
              <a:gd name="connsiteX6" fmla="*/ 190500 w 512798"/>
              <a:gd name="connsiteY6" fmla="*/ 85725 h 819150"/>
              <a:gd name="connsiteX7" fmla="*/ 190500 w 512798"/>
              <a:gd name="connsiteY7" fmla="*/ 0 h 819150"/>
              <a:gd name="connsiteX8" fmla="*/ 133350 w 512798"/>
              <a:gd name="connsiteY8" fmla="*/ 0 h 819150"/>
              <a:gd name="connsiteX9" fmla="*/ 133350 w 512798"/>
              <a:gd name="connsiteY9" fmla="*/ 85725 h 819150"/>
              <a:gd name="connsiteX10" fmla="*/ 0 w 512798"/>
              <a:gd name="connsiteY10" fmla="*/ 85725 h 819150"/>
              <a:gd name="connsiteX11" fmla="*/ 0 w 512798"/>
              <a:gd name="connsiteY11" fmla="*/ 142875 h 819150"/>
              <a:gd name="connsiteX12" fmla="*/ 57150 w 512798"/>
              <a:gd name="connsiteY12" fmla="*/ 142875 h 819150"/>
              <a:gd name="connsiteX13" fmla="*/ 57150 w 512798"/>
              <a:gd name="connsiteY13" fmla="*/ 676275 h 819150"/>
              <a:gd name="connsiteX14" fmla="*/ 0 w 512798"/>
              <a:gd name="connsiteY14" fmla="*/ 676275 h 819150"/>
              <a:gd name="connsiteX15" fmla="*/ 0 w 512798"/>
              <a:gd name="connsiteY15" fmla="*/ 733425 h 819150"/>
              <a:gd name="connsiteX16" fmla="*/ 133350 w 512798"/>
              <a:gd name="connsiteY16" fmla="*/ 733425 h 819150"/>
              <a:gd name="connsiteX17" fmla="*/ 133350 w 512798"/>
              <a:gd name="connsiteY17" fmla="*/ 819150 h 819150"/>
              <a:gd name="connsiteX18" fmla="*/ 190500 w 512798"/>
              <a:gd name="connsiteY18" fmla="*/ 819150 h 819150"/>
              <a:gd name="connsiteX19" fmla="*/ 190500 w 512798"/>
              <a:gd name="connsiteY19" fmla="*/ 733425 h 819150"/>
              <a:gd name="connsiteX20" fmla="*/ 247650 w 512798"/>
              <a:gd name="connsiteY20" fmla="*/ 733425 h 819150"/>
              <a:gd name="connsiteX21" fmla="*/ 247650 w 512798"/>
              <a:gd name="connsiteY21" fmla="*/ 819150 h 819150"/>
              <a:gd name="connsiteX22" fmla="*/ 304800 w 512798"/>
              <a:gd name="connsiteY22" fmla="*/ 819150 h 819150"/>
              <a:gd name="connsiteX23" fmla="*/ 304800 w 512798"/>
              <a:gd name="connsiteY23" fmla="*/ 733425 h 819150"/>
              <a:gd name="connsiteX24" fmla="*/ 323850 w 512798"/>
              <a:gd name="connsiteY24" fmla="*/ 733425 h 819150"/>
              <a:gd name="connsiteX25" fmla="*/ 512792 w 512798"/>
              <a:gd name="connsiteY25" fmla="*/ 541379 h 819150"/>
              <a:gd name="connsiteX26" fmla="*/ 381762 w 512798"/>
              <a:gd name="connsiteY26" fmla="*/ 361950 h 819150"/>
              <a:gd name="connsiteX27" fmla="*/ 266700 w 512798"/>
              <a:gd name="connsiteY27" fmla="*/ 142875 h 819150"/>
              <a:gd name="connsiteX28" fmla="*/ 371475 w 512798"/>
              <a:gd name="connsiteY28" fmla="*/ 247650 h 819150"/>
              <a:gd name="connsiteX29" fmla="*/ 266700 w 512798"/>
              <a:gd name="connsiteY29" fmla="*/ 352425 h 819150"/>
              <a:gd name="connsiteX30" fmla="*/ 114300 w 512798"/>
              <a:gd name="connsiteY30" fmla="*/ 352425 h 819150"/>
              <a:gd name="connsiteX31" fmla="*/ 114300 w 512798"/>
              <a:gd name="connsiteY31" fmla="*/ 142875 h 819150"/>
              <a:gd name="connsiteX32" fmla="*/ 323850 w 512798"/>
              <a:gd name="connsiteY32" fmla="*/ 676275 h 819150"/>
              <a:gd name="connsiteX33" fmla="*/ 114300 w 512798"/>
              <a:gd name="connsiteY33" fmla="*/ 676275 h 819150"/>
              <a:gd name="connsiteX34" fmla="*/ 114300 w 512798"/>
              <a:gd name="connsiteY34" fmla="*/ 409575 h 819150"/>
              <a:gd name="connsiteX35" fmla="*/ 323850 w 512798"/>
              <a:gd name="connsiteY35" fmla="*/ 409575 h 819150"/>
              <a:gd name="connsiteX36" fmla="*/ 457200 w 512798"/>
              <a:gd name="connsiteY36" fmla="*/ 542925 h 819150"/>
              <a:gd name="connsiteX37" fmla="*/ 323850 w 512798"/>
              <a:gd name="connsiteY37" fmla="*/ 676275 h 8191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Lst>
            <a:rect l="l" t="t" r="r" b="b"/>
            <a:pathLst>
              <a:path w="512798" h="819150">
                <a:moveTo>
                  <a:pt x="381762" y="361950"/>
                </a:moveTo>
                <a:cubicBezTo>
                  <a:pt x="444795" y="298513"/>
                  <a:pt x="444467" y="195987"/>
                  <a:pt x="381029" y="132955"/>
                </a:cubicBezTo>
                <a:cubicBezTo>
                  <a:pt x="359995" y="112055"/>
                  <a:pt x="333627" y="97333"/>
                  <a:pt x="304800" y="90392"/>
                </a:cubicBezTo>
                <a:lnTo>
                  <a:pt x="304800" y="0"/>
                </a:lnTo>
                <a:lnTo>
                  <a:pt x="247650" y="0"/>
                </a:lnTo>
                <a:lnTo>
                  <a:pt x="247650" y="85725"/>
                </a:lnTo>
                <a:lnTo>
                  <a:pt x="190500" y="85725"/>
                </a:lnTo>
                <a:lnTo>
                  <a:pt x="190500" y="0"/>
                </a:lnTo>
                <a:lnTo>
                  <a:pt x="133350" y="0"/>
                </a:lnTo>
                <a:lnTo>
                  <a:pt x="133350" y="85725"/>
                </a:lnTo>
                <a:lnTo>
                  <a:pt x="0" y="85725"/>
                </a:lnTo>
                <a:lnTo>
                  <a:pt x="0" y="142875"/>
                </a:lnTo>
                <a:lnTo>
                  <a:pt x="57150" y="142875"/>
                </a:lnTo>
                <a:lnTo>
                  <a:pt x="57150" y="676275"/>
                </a:lnTo>
                <a:lnTo>
                  <a:pt x="0" y="676275"/>
                </a:lnTo>
                <a:lnTo>
                  <a:pt x="0" y="733425"/>
                </a:lnTo>
                <a:lnTo>
                  <a:pt x="133350" y="733425"/>
                </a:lnTo>
                <a:lnTo>
                  <a:pt x="133350" y="819150"/>
                </a:lnTo>
                <a:lnTo>
                  <a:pt x="190500" y="819150"/>
                </a:lnTo>
                <a:lnTo>
                  <a:pt x="190500" y="733425"/>
                </a:lnTo>
                <a:lnTo>
                  <a:pt x="247650" y="733425"/>
                </a:lnTo>
                <a:lnTo>
                  <a:pt x="247650" y="819150"/>
                </a:lnTo>
                <a:lnTo>
                  <a:pt x="304800" y="819150"/>
                </a:lnTo>
                <a:lnTo>
                  <a:pt x="304800" y="733425"/>
                </a:lnTo>
                <a:lnTo>
                  <a:pt x="323850" y="733425"/>
                </a:lnTo>
                <a:cubicBezTo>
                  <a:pt x="429057" y="732568"/>
                  <a:pt x="513649" y="646586"/>
                  <a:pt x="512792" y="541379"/>
                </a:cubicBezTo>
                <a:cubicBezTo>
                  <a:pt x="512125" y="459655"/>
                  <a:pt x="459405" y="387461"/>
                  <a:pt x="381762" y="361950"/>
                </a:cubicBezTo>
                <a:close/>
                <a:moveTo>
                  <a:pt x="266700" y="142875"/>
                </a:moveTo>
                <a:cubicBezTo>
                  <a:pt x="324565" y="142875"/>
                  <a:pt x="371475" y="189785"/>
                  <a:pt x="371475" y="247650"/>
                </a:cubicBezTo>
                <a:cubicBezTo>
                  <a:pt x="371475" y="305515"/>
                  <a:pt x="324565" y="352425"/>
                  <a:pt x="266700" y="352425"/>
                </a:cubicBezTo>
                <a:lnTo>
                  <a:pt x="114300" y="352425"/>
                </a:lnTo>
                <a:lnTo>
                  <a:pt x="114300" y="142875"/>
                </a:lnTo>
                <a:close/>
                <a:moveTo>
                  <a:pt x="323850" y="676275"/>
                </a:moveTo>
                <a:lnTo>
                  <a:pt x="114300" y="676275"/>
                </a:lnTo>
                <a:lnTo>
                  <a:pt x="114300" y="409575"/>
                </a:lnTo>
                <a:lnTo>
                  <a:pt x="323850" y="409575"/>
                </a:lnTo>
                <a:cubicBezTo>
                  <a:pt x="397497" y="409575"/>
                  <a:pt x="457200" y="469278"/>
                  <a:pt x="457200" y="542925"/>
                </a:cubicBezTo>
                <a:cubicBezTo>
                  <a:pt x="457200" y="616572"/>
                  <a:pt x="397497" y="676275"/>
                  <a:pt x="323850" y="676275"/>
                </a:cubicBezTo>
                <a:close/>
              </a:path>
            </a:pathLst>
          </a:custGeom>
          <a:solidFill>
            <a:srgbClr val="000000"/>
          </a:solidFill>
          <a:ln w="9525" cap="flat">
            <a:solidFill>
              <a:schemeClr val="bg1">
                <a:lumMod val="75000"/>
              </a:schemeClr>
            </a:solidFill>
            <a:prstDash val="solid"/>
            <a:miter/>
          </a:ln>
        </xdr:spPr>
        <xdr:txBody>
          <a:bodyPr rtlCol="0" anchor="ctr"/>
          <a:lstStyle/>
          <a:p>
            <a:endParaRPr lang="ru-RU"/>
          </a:p>
        </xdr:txBody>
      </xdr:sp>
    </xdr:grpSp>
    <xdr:clientData/>
  </xdr:twoCellAnchor>
  <xdr:twoCellAnchor>
    <xdr:from>
      <xdr:col>14</xdr:col>
      <xdr:colOff>104274</xdr:colOff>
      <xdr:row>0</xdr:row>
      <xdr:rowOff>96252</xdr:rowOff>
    </xdr:from>
    <xdr:to>
      <xdr:col>25</xdr:col>
      <xdr:colOff>288759</xdr:colOff>
      <xdr:row>1</xdr:row>
      <xdr:rowOff>152399</xdr:rowOff>
    </xdr:to>
    <xdr:sp macro="" textlink="">
      <xdr:nvSpPr>
        <xdr:cNvPr id="13370" name="TextBox 13369">
          <a:extLst>
            <a:ext uri="{FF2B5EF4-FFF2-40B4-BE49-F238E27FC236}">
              <a16:creationId xmlns:a16="http://schemas.microsoft.com/office/drawing/2014/main" id="{00000000-0008-0000-0400-00003A340000}"/>
            </a:ext>
          </a:extLst>
        </xdr:cNvPr>
        <xdr:cNvSpPr txBox="1"/>
      </xdr:nvSpPr>
      <xdr:spPr>
        <a:xfrm>
          <a:off x="8638674" y="96252"/>
          <a:ext cx="6890085" cy="239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0" i="0">
              <a:solidFill>
                <a:srgbClr val="C00000"/>
              </a:solidFill>
            </a:rPr>
            <a:t>Sales Calendar Dashboard Excel</a:t>
          </a:r>
          <a:endParaRPr lang="ru-RU" sz="4000" b="0" i="0">
            <a:solidFill>
              <a:srgbClr val="C00000"/>
            </a:solidFill>
          </a:endParaRPr>
        </a:p>
      </xdr:txBody>
    </xdr:sp>
    <xdr:clientData/>
  </xdr:twoCellAnchor>
  <xdr:twoCellAnchor>
    <xdr:from>
      <xdr:col>17</xdr:col>
      <xdr:colOff>272714</xdr:colOff>
      <xdr:row>13</xdr:row>
      <xdr:rowOff>104276</xdr:rowOff>
    </xdr:from>
    <xdr:to>
      <xdr:col>19</xdr:col>
      <xdr:colOff>593557</xdr:colOff>
      <xdr:row>15</xdr:row>
      <xdr:rowOff>16042</xdr:rowOff>
    </xdr:to>
    <xdr:sp macro="" textlink="ProcessingM3!K35">
      <xdr:nvSpPr>
        <xdr:cNvPr id="13371" name="TextBox 13370">
          <a:extLst>
            <a:ext uri="{FF2B5EF4-FFF2-40B4-BE49-F238E27FC236}">
              <a16:creationId xmlns:a16="http://schemas.microsoft.com/office/drawing/2014/main" id="{00000000-0008-0000-0400-00003B340000}"/>
            </a:ext>
          </a:extLst>
        </xdr:cNvPr>
        <xdr:cNvSpPr txBox="1"/>
      </xdr:nvSpPr>
      <xdr:spPr>
        <a:xfrm rot="5400000">
          <a:off x="11267173" y="1850457"/>
          <a:ext cx="277526" cy="1540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0548372-E7F9-4EEA-A859-7093716655CF}" type="TxLink">
            <a:rPr lang="en-US" sz="19000" b="0" i="0" u="none" strike="noStrike">
              <a:solidFill>
                <a:schemeClr val="bg1"/>
              </a:solidFill>
              <a:latin typeface="Calibri"/>
              <a:cs typeface="Calibri"/>
            </a:rPr>
            <a:pPr algn="ctr"/>
            <a:t> </a:t>
          </a:fld>
          <a:endParaRPr lang="ru-RU" sz="19000">
            <a:solidFill>
              <a:schemeClr val="bg1"/>
            </a:solidFill>
          </a:endParaRPr>
        </a:p>
      </xdr:txBody>
    </xdr:sp>
    <xdr:clientData/>
  </xdr:twoCellAnchor>
  <xdr:twoCellAnchor>
    <xdr:from>
      <xdr:col>19</xdr:col>
      <xdr:colOff>304798</xdr:colOff>
      <xdr:row>13</xdr:row>
      <xdr:rowOff>104276</xdr:rowOff>
    </xdr:from>
    <xdr:to>
      <xdr:col>22</xdr:col>
      <xdr:colOff>16041</xdr:colOff>
      <xdr:row>15</xdr:row>
      <xdr:rowOff>16042</xdr:rowOff>
    </xdr:to>
    <xdr:sp macro="" textlink="ProcessingM3!K35">
      <xdr:nvSpPr>
        <xdr:cNvPr id="13372" name="TextBox 13371">
          <a:extLst>
            <a:ext uri="{FF2B5EF4-FFF2-40B4-BE49-F238E27FC236}">
              <a16:creationId xmlns:a16="http://schemas.microsoft.com/office/drawing/2014/main" id="{00000000-0008-0000-0400-00003C340000}"/>
            </a:ext>
          </a:extLst>
        </xdr:cNvPr>
        <xdr:cNvSpPr txBox="1"/>
      </xdr:nvSpPr>
      <xdr:spPr>
        <a:xfrm rot="5400000">
          <a:off x="12518457" y="1850457"/>
          <a:ext cx="277526" cy="1540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7EC8CB-2D35-4163-BEE1-9813E9E52F2F}" type="TxLink">
            <a:rPr lang="en-US" sz="19000" b="0" i="0" u="none" strike="noStrike">
              <a:solidFill>
                <a:schemeClr val="bg1"/>
              </a:solidFill>
              <a:latin typeface="Calibri"/>
              <a:ea typeface="+mn-ea"/>
              <a:cs typeface="Calibri"/>
            </a:rPr>
            <a:pPr marL="0" indent="0" algn="ctr"/>
            <a:t> </a:t>
          </a:fld>
          <a:endParaRPr lang="ru-RU" sz="19000" b="0" i="0" u="none" strike="noStrike">
            <a:solidFill>
              <a:schemeClr val="bg1"/>
            </a:solidFill>
            <a:latin typeface="Calibri"/>
            <a:ea typeface="+mn-ea"/>
            <a:cs typeface="Calibri"/>
          </a:endParaRPr>
        </a:p>
      </xdr:txBody>
    </xdr:sp>
    <xdr:clientData/>
  </xdr:twoCellAnchor>
  <xdr:twoCellAnchor>
    <xdr:from>
      <xdr:col>28</xdr:col>
      <xdr:colOff>284046</xdr:colOff>
      <xdr:row>21</xdr:row>
      <xdr:rowOff>54729</xdr:rowOff>
    </xdr:from>
    <xdr:to>
      <xdr:col>30</xdr:col>
      <xdr:colOff>476046</xdr:colOff>
      <xdr:row>22</xdr:row>
      <xdr:rowOff>136990</xdr:rowOff>
    </xdr:to>
    <xdr:sp macro="" textlink="ProcessingM3!E42">
      <xdr:nvSpPr>
        <xdr:cNvPr id="13373" name="TextBox 13372">
          <a:extLst>
            <a:ext uri="{FF2B5EF4-FFF2-40B4-BE49-F238E27FC236}">
              <a16:creationId xmlns:a16="http://schemas.microsoft.com/office/drawing/2014/main" id="{00000000-0008-0000-0400-00003D340000}"/>
            </a:ext>
          </a:extLst>
        </xdr:cNvPr>
        <xdr:cNvSpPr txBox="1"/>
      </xdr:nvSpPr>
      <xdr:spPr>
        <a:xfrm>
          <a:off x="17352846" y="3895209"/>
          <a:ext cx="1411200" cy="2651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81B82B2-F3BA-4F81-8FEB-D2FA4F068FF2}" type="TxLink">
            <a:rPr lang="en-US" sz="1100" b="0" i="0" u="none" strike="noStrike">
              <a:solidFill>
                <a:srgbClr val="000000"/>
              </a:solidFill>
              <a:latin typeface="Calibri"/>
              <a:ea typeface="+mn-ea"/>
              <a:cs typeface="Calibri"/>
            </a:rPr>
            <a:pPr marL="0" indent="0" algn="ctr"/>
            <a:t>CHICAGO</a:t>
          </a:fld>
          <a:endParaRPr lang="ru-RU" sz="1100" b="0" i="0" u="none" strike="noStrike">
            <a:solidFill>
              <a:srgbClr val="000000"/>
            </a:solidFill>
            <a:latin typeface="Calibri"/>
            <a:ea typeface="+mn-ea"/>
            <a:cs typeface="Calibri"/>
          </a:endParaRPr>
        </a:p>
      </xdr:txBody>
    </xdr:sp>
    <xdr:clientData/>
  </xdr:twoCellAnchor>
  <xdr:twoCellAnchor>
    <xdr:from>
      <xdr:col>28</xdr:col>
      <xdr:colOff>409209</xdr:colOff>
      <xdr:row>22</xdr:row>
      <xdr:rowOff>61396</xdr:rowOff>
    </xdr:from>
    <xdr:to>
      <xdr:col>30</xdr:col>
      <xdr:colOff>249472</xdr:colOff>
      <xdr:row>24</xdr:row>
      <xdr:rowOff>82969</xdr:rowOff>
    </xdr:to>
    <xdr:sp macro="" textlink="ProcessingM3!G42">
      <xdr:nvSpPr>
        <xdr:cNvPr id="13374" name="TextBox 13373">
          <a:extLst>
            <a:ext uri="{FF2B5EF4-FFF2-40B4-BE49-F238E27FC236}">
              <a16:creationId xmlns:a16="http://schemas.microsoft.com/office/drawing/2014/main" id="{00000000-0008-0000-0400-00003E340000}"/>
            </a:ext>
          </a:extLst>
        </xdr:cNvPr>
        <xdr:cNvSpPr txBox="1"/>
      </xdr:nvSpPr>
      <xdr:spPr>
        <a:xfrm>
          <a:off x="17478009" y="4084756"/>
          <a:ext cx="1059463" cy="387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A873F56-0149-4D47-8D52-19EA4F7B79D6}" type="TxLink">
            <a:rPr lang="en-US" sz="1800" b="0" i="0" u="none" strike="noStrike">
              <a:solidFill>
                <a:srgbClr val="BF881B"/>
              </a:solidFill>
              <a:latin typeface="Calibri"/>
              <a:cs typeface="Calibri"/>
            </a:rPr>
            <a:pPr algn="ctr"/>
            <a:t> $390 </a:t>
          </a:fld>
          <a:endParaRPr lang="ru-RU" sz="1800" b="0">
            <a:solidFill>
              <a:srgbClr val="BF881B"/>
            </a:solidFill>
          </a:endParaRPr>
        </a:p>
      </xdr:txBody>
    </xdr:sp>
    <xdr:clientData/>
  </xdr:twoCellAnchor>
  <xdr:twoCellAnchor>
    <xdr:from>
      <xdr:col>23</xdr:col>
      <xdr:colOff>121260</xdr:colOff>
      <xdr:row>20</xdr:row>
      <xdr:rowOff>22645</xdr:rowOff>
    </xdr:from>
    <xdr:to>
      <xdr:col>25</xdr:col>
      <xdr:colOff>67469</xdr:colOff>
      <xdr:row>21</xdr:row>
      <xdr:rowOff>104906</xdr:rowOff>
    </xdr:to>
    <xdr:sp macro="" textlink="ProcessingM3!D39">
      <xdr:nvSpPr>
        <xdr:cNvPr id="13375" name="TextBox 13374">
          <a:extLst>
            <a:ext uri="{FF2B5EF4-FFF2-40B4-BE49-F238E27FC236}">
              <a16:creationId xmlns:a16="http://schemas.microsoft.com/office/drawing/2014/main" id="{00000000-0008-0000-0400-00003F340000}"/>
            </a:ext>
          </a:extLst>
        </xdr:cNvPr>
        <xdr:cNvSpPr txBox="1"/>
      </xdr:nvSpPr>
      <xdr:spPr>
        <a:xfrm>
          <a:off x="14142060" y="3680245"/>
          <a:ext cx="1165409" cy="2651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F2755E3-7593-42CE-B666-B801CEAA0DA2}" type="TxLink">
            <a:rPr lang="en-US" sz="1100" b="1" i="0" u="none" strike="noStrike">
              <a:solidFill>
                <a:srgbClr val="000000"/>
              </a:solidFill>
              <a:latin typeface="Calibri"/>
              <a:cs typeface="Calibri"/>
            </a:rPr>
            <a:pPr algn="ctr"/>
            <a:t>Credit Card</a:t>
          </a:fld>
          <a:endParaRPr lang="ru-RU" sz="1800" b="0"/>
        </a:p>
      </xdr:txBody>
    </xdr:sp>
    <xdr:clientData/>
  </xdr:twoCellAnchor>
  <xdr:twoCellAnchor>
    <xdr:from>
      <xdr:col>25</xdr:col>
      <xdr:colOff>4406</xdr:colOff>
      <xdr:row>20</xdr:row>
      <xdr:rowOff>22645</xdr:rowOff>
    </xdr:from>
    <xdr:to>
      <xdr:col>26</xdr:col>
      <xdr:colOff>560215</xdr:colOff>
      <xdr:row>21</xdr:row>
      <xdr:rowOff>104906</xdr:rowOff>
    </xdr:to>
    <xdr:sp macro="" textlink="ProcessingM3!D40">
      <xdr:nvSpPr>
        <xdr:cNvPr id="13376" name="TextBox 13375">
          <a:extLst>
            <a:ext uri="{FF2B5EF4-FFF2-40B4-BE49-F238E27FC236}">
              <a16:creationId xmlns:a16="http://schemas.microsoft.com/office/drawing/2014/main" id="{00000000-0008-0000-0400-000040340000}"/>
            </a:ext>
          </a:extLst>
        </xdr:cNvPr>
        <xdr:cNvSpPr txBox="1"/>
      </xdr:nvSpPr>
      <xdr:spPr>
        <a:xfrm>
          <a:off x="15244406" y="3680245"/>
          <a:ext cx="1165409" cy="2651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78AAA16-A0C8-4DDF-9FE2-D7B3A1EEA3C9}" type="TxLink">
            <a:rPr lang="en-US" sz="1100" b="1" i="0" u="none" strike="noStrike">
              <a:solidFill>
                <a:srgbClr val="000000"/>
              </a:solidFill>
              <a:latin typeface="Calibri"/>
              <a:cs typeface="Calibri"/>
            </a:rPr>
            <a:pPr algn="ctr"/>
            <a:t>Bank Account</a:t>
          </a:fld>
          <a:endParaRPr lang="ru-RU" sz="1800" b="0"/>
        </a:p>
      </xdr:txBody>
    </xdr:sp>
    <xdr:clientData/>
  </xdr:twoCellAnchor>
  <xdr:twoCellAnchor>
    <xdr:from>
      <xdr:col>26</xdr:col>
      <xdr:colOff>497152</xdr:colOff>
      <xdr:row>20</xdr:row>
      <xdr:rowOff>22645</xdr:rowOff>
    </xdr:from>
    <xdr:to>
      <xdr:col>28</xdr:col>
      <xdr:colOff>443361</xdr:colOff>
      <xdr:row>21</xdr:row>
      <xdr:rowOff>104906</xdr:rowOff>
    </xdr:to>
    <xdr:sp macro="" textlink="ProcessingM3!D41">
      <xdr:nvSpPr>
        <xdr:cNvPr id="13377" name="TextBox 13376">
          <a:extLst>
            <a:ext uri="{FF2B5EF4-FFF2-40B4-BE49-F238E27FC236}">
              <a16:creationId xmlns:a16="http://schemas.microsoft.com/office/drawing/2014/main" id="{00000000-0008-0000-0400-000041340000}"/>
            </a:ext>
          </a:extLst>
        </xdr:cNvPr>
        <xdr:cNvSpPr txBox="1"/>
      </xdr:nvSpPr>
      <xdr:spPr>
        <a:xfrm>
          <a:off x="16346752" y="3680245"/>
          <a:ext cx="1165409" cy="2651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116A90A-F2A8-4745-9613-410D65233FC3}" type="TxLink">
            <a:rPr lang="en-US" sz="1100" b="1" i="0" u="none" strike="noStrike">
              <a:solidFill>
                <a:srgbClr val="000000"/>
              </a:solidFill>
              <a:latin typeface="Calibri"/>
              <a:cs typeface="Calibri"/>
            </a:rPr>
            <a:pPr algn="ctr"/>
            <a:t>Cash</a:t>
          </a:fld>
          <a:endParaRPr lang="ru-RU" sz="1800" b="0"/>
        </a:p>
      </xdr:txBody>
    </xdr:sp>
    <xdr:clientData/>
  </xdr:twoCellAnchor>
  <xdr:twoCellAnchor>
    <xdr:from>
      <xdr:col>28</xdr:col>
      <xdr:colOff>380299</xdr:colOff>
      <xdr:row>20</xdr:row>
      <xdr:rowOff>22645</xdr:rowOff>
    </xdr:from>
    <xdr:to>
      <xdr:col>30</xdr:col>
      <xdr:colOff>326508</xdr:colOff>
      <xdr:row>21</xdr:row>
      <xdr:rowOff>104906</xdr:rowOff>
    </xdr:to>
    <xdr:sp macro="" textlink="ProcessingM3!D42">
      <xdr:nvSpPr>
        <xdr:cNvPr id="13378" name="TextBox 13377">
          <a:extLst>
            <a:ext uri="{FF2B5EF4-FFF2-40B4-BE49-F238E27FC236}">
              <a16:creationId xmlns:a16="http://schemas.microsoft.com/office/drawing/2014/main" id="{00000000-0008-0000-0400-000042340000}"/>
            </a:ext>
          </a:extLst>
        </xdr:cNvPr>
        <xdr:cNvSpPr txBox="1"/>
      </xdr:nvSpPr>
      <xdr:spPr>
        <a:xfrm>
          <a:off x="17449099" y="3680245"/>
          <a:ext cx="1165409" cy="2651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9E307EC-2533-42DB-B1D4-9903D7BB03FB}" type="TxLink">
            <a:rPr lang="en-US" sz="1100" b="1" i="0" u="none" strike="noStrike">
              <a:solidFill>
                <a:srgbClr val="000000"/>
              </a:solidFill>
              <a:latin typeface="Calibri"/>
              <a:ea typeface="+mn-ea"/>
              <a:cs typeface="Calibri"/>
            </a:rPr>
            <a:pPr marL="0" indent="0" algn="ctr"/>
            <a:t>Bitcoin</a:t>
          </a:fld>
          <a:endParaRPr lang="ru-RU" sz="1200" b="0" i="0" u="none" strike="noStrike">
            <a:solidFill>
              <a:srgbClr val="000000"/>
            </a:solidFill>
            <a:latin typeface="Calibri"/>
            <a:ea typeface="+mn-ea"/>
            <a:cs typeface="Calibri"/>
          </a:endParaRPr>
        </a:p>
      </xdr:txBody>
    </xdr:sp>
    <xdr:clientData/>
  </xdr:twoCellAnchor>
  <xdr:twoCellAnchor editAs="oneCell">
    <xdr:from>
      <xdr:col>9</xdr:col>
      <xdr:colOff>200461</xdr:colOff>
      <xdr:row>15</xdr:row>
      <xdr:rowOff>7152</xdr:rowOff>
    </xdr:from>
    <xdr:to>
      <xdr:col>10</xdr:col>
      <xdr:colOff>175261</xdr:colOff>
      <xdr:row>17</xdr:row>
      <xdr:rowOff>70184</xdr:rowOff>
    </xdr:to>
    <xdr:pic>
      <xdr:nvPicPr>
        <xdr:cNvPr id="13379" name="Picture 13378">
          <a:extLst>
            <a:ext uri="{FF2B5EF4-FFF2-40B4-BE49-F238E27FC236}">
              <a16:creationId xmlns:a16="http://schemas.microsoft.com/office/drawing/2014/main" id="{00000000-0008-0000-0400-000043340000}"/>
            </a:ext>
          </a:extLst>
        </xdr:cNvPr>
        <xdr:cNvPicPr>
          <a:picLocks noChangeAspect="1"/>
        </xdr:cNvPicPr>
      </xdr:nvPicPr>
      <xdr:blipFill>
        <a:blip xmlns:r="http://schemas.openxmlformats.org/officeDocument/2006/relationships" r:embed="rId14"/>
        <a:stretch>
          <a:fillRect/>
        </a:stretch>
      </xdr:blipFill>
      <xdr:spPr>
        <a:xfrm>
          <a:off x="2125514" y="3191510"/>
          <a:ext cx="432000" cy="4320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1</xdr:colOff>
      <xdr:row>3</xdr:row>
      <xdr:rowOff>240633</xdr:rowOff>
    </xdr:from>
    <xdr:to>
      <xdr:col>11</xdr:col>
      <xdr:colOff>717</xdr:colOff>
      <xdr:row>5</xdr:row>
      <xdr:rowOff>22460</xdr:rowOff>
    </xdr:to>
    <xdr:sp macro="" textlink="">
      <xdr:nvSpPr>
        <xdr:cNvPr id="2" name="Freeform: Shape 1">
          <a:extLst>
            <a:ext uri="{FF2B5EF4-FFF2-40B4-BE49-F238E27FC236}">
              <a16:creationId xmlns:a16="http://schemas.microsoft.com/office/drawing/2014/main" id="{00000000-0008-0000-0500-000002000000}"/>
            </a:ext>
          </a:extLst>
        </xdr:cNvPr>
        <xdr:cNvSpPr/>
      </xdr:nvSpPr>
      <xdr:spPr>
        <a:xfrm>
          <a:off x="609601" y="728313"/>
          <a:ext cx="6096716" cy="208547"/>
        </a:xfrm>
        <a:custGeom>
          <a:avLst/>
          <a:gdLst>
            <a:gd name="connsiteX0" fmla="*/ 116837 w 2966720"/>
            <a:gd name="connsiteY0" fmla="*/ 0 h 325120"/>
            <a:gd name="connsiteX1" fmla="*/ 2849883 w 2966720"/>
            <a:gd name="connsiteY1" fmla="*/ 0 h 325120"/>
            <a:gd name="connsiteX2" fmla="*/ 2966720 w 2966720"/>
            <a:gd name="connsiteY2" fmla="*/ 116837 h 325120"/>
            <a:gd name="connsiteX3" fmla="*/ 2966720 w 2966720"/>
            <a:gd name="connsiteY3" fmla="*/ 325120 h 325120"/>
            <a:gd name="connsiteX4" fmla="*/ 0 w 2966720"/>
            <a:gd name="connsiteY4" fmla="*/ 325120 h 325120"/>
            <a:gd name="connsiteX5" fmla="*/ 0 w 2966720"/>
            <a:gd name="connsiteY5" fmla="*/ 116837 h 325120"/>
            <a:gd name="connsiteX6" fmla="*/ 116837 w 2966720"/>
            <a:gd name="connsiteY6" fmla="*/ 0 h 3251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966720" h="325120">
              <a:moveTo>
                <a:pt x="116837" y="0"/>
              </a:moveTo>
              <a:lnTo>
                <a:pt x="2849883" y="0"/>
              </a:lnTo>
              <a:cubicBezTo>
                <a:pt x="2914410" y="0"/>
                <a:pt x="2966720" y="52310"/>
                <a:pt x="2966720" y="116837"/>
              </a:cubicBezTo>
              <a:lnTo>
                <a:pt x="2966720" y="325120"/>
              </a:lnTo>
              <a:lnTo>
                <a:pt x="0" y="325120"/>
              </a:lnTo>
              <a:lnTo>
                <a:pt x="0" y="116837"/>
              </a:lnTo>
              <a:cubicBezTo>
                <a:pt x="0" y="52310"/>
                <a:pt x="52310" y="0"/>
                <a:pt x="116837" y="0"/>
              </a:cubicBezTo>
              <a:close/>
            </a:path>
          </a:pathLst>
        </a:custGeom>
        <a:solidFill>
          <a:srgbClr val="DD222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xdr:col>
      <xdr:colOff>1</xdr:colOff>
      <xdr:row>12</xdr:row>
      <xdr:rowOff>46464</xdr:rowOff>
    </xdr:from>
    <xdr:to>
      <xdr:col>11</xdr:col>
      <xdr:colOff>717</xdr:colOff>
      <xdr:row>14</xdr:row>
      <xdr:rowOff>2026</xdr:rowOff>
    </xdr:to>
    <xdr:sp macro="" textlink="">
      <xdr:nvSpPr>
        <xdr:cNvPr id="3" name="Freeform: Shape 2">
          <a:extLst>
            <a:ext uri="{FF2B5EF4-FFF2-40B4-BE49-F238E27FC236}">
              <a16:creationId xmlns:a16="http://schemas.microsoft.com/office/drawing/2014/main" id="{00000000-0008-0000-0500-000003000000}"/>
            </a:ext>
          </a:extLst>
        </xdr:cNvPr>
        <xdr:cNvSpPr/>
      </xdr:nvSpPr>
      <xdr:spPr>
        <a:xfrm rot="10800000">
          <a:off x="609601" y="2241024"/>
          <a:ext cx="6096716" cy="321322"/>
        </a:xfrm>
        <a:custGeom>
          <a:avLst/>
          <a:gdLst>
            <a:gd name="connsiteX0" fmla="*/ 116837 w 2966720"/>
            <a:gd name="connsiteY0" fmla="*/ 0 h 325120"/>
            <a:gd name="connsiteX1" fmla="*/ 2849883 w 2966720"/>
            <a:gd name="connsiteY1" fmla="*/ 0 h 325120"/>
            <a:gd name="connsiteX2" fmla="*/ 2966720 w 2966720"/>
            <a:gd name="connsiteY2" fmla="*/ 116837 h 325120"/>
            <a:gd name="connsiteX3" fmla="*/ 2966720 w 2966720"/>
            <a:gd name="connsiteY3" fmla="*/ 325120 h 325120"/>
            <a:gd name="connsiteX4" fmla="*/ 0 w 2966720"/>
            <a:gd name="connsiteY4" fmla="*/ 325120 h 325120"/>
            <a:gd name="connsiteX5" fmla="*/ 0 w 2966720"/>
            <a:gd name="connsiteY5" fmla="*/ 116837 h 325120"/>
            <a:gd name="connsiteX6" fmla="*/ 116837 w 2966720"/>
            <a:gd name="connsiteY6" fmla="*/ 0 h 3251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966720" h="325120">
              <a:moveTo>
                <a:pt x="116837" y="0"/>
              </a:moveTo>
              <a:lnTo>
                <a:pt x="2849883" y="0"/>
              </a:lnTo>
              <a:cubicBezTo>
                <a:pt x="2914410" y="0"/>
                <a:pt x="2966720" y="52310"/>
                <a:pt x="2966720" y="116837"/>
              </a:cubicBezTo>
              <a:lnTo>
                <a:pt x="2966720" y="325120"/>
              </a:lnTo>
              <a:lnTo>
                <a:pt x="0" y="325120"/>
              </a:lnTo>
              <a:lnTo>
                <a:pt x="0" y="116837"/>
              </a:lnTo>
              <a:cubicBezTo>
                <a:pt x="0" y="52310"/>
                <a:pt x="52310" y="0"/>
                <a:pt x="116837" y="0"/>
              </a:cubicBezTo>
              <a:close/>
            </a:path>
          </a:pathLst>
        </a:custGeom>
        <a:solidFill>
          <a:srgbClr val="DD222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xdr:col>
      <xdr:colOff>1</xdr:colOff>
      <xdr:row>9</xdr:row>
      <xdr:rowOff>16044</xdr:rowOff>
    </xdr:from>
    <xdr:to>
      <xdr:col>11</xdr:col>
      <xdr:colOff>717</xdr:colOff>
      <xdr:row>10</xdr:row>
      <xdr:rowOff>46524</xdr:rowOff>
    </xdr:to>
    <xdr:sp macro="" textlink="">
      <xdr:nvSpPr>
        <xdr:cNvPr id="4" name="Freeform: Shape 3">
          <a:extLst>
            <a:ext uri="{FF2B5EF4-FFF2-40B4-BE49-F238E27FC236}">
              <a16:creationId xmlns:a16="http://schemas.microsoft.com/office/drawing/2014/main" id="{00000000-0008-0000-0500-000004000000}"/>
            </a:ext>
          </a:extLst>
        </xdr:cNvPr>
        <xdr:cNvSpPr/>
      </xdr:nvSpPr>
      <xdr:spPr>
        <a:xfrm>
          <a:off x="609601" y="1661964"/>
          <a:ext cx="6096716" cy="213360"/>
        </a:xfrm>
        <a:custGeom>
          <a:avLst/>
          <a:gdLst>
            <a:gd name="connsiteX0" fmla="*/ 116837 w 2966720"/>
            <a:gd name="connsiteY0" fmla="*/ 0 h 325120"/>
            <a:gd name="connsiteX1" fmla="*/ 2849883 w 2966720"/>
            <a:gd name="connsiteY1" fmla="*/ 0 h 325120"/>
            <a:gd name="connsiteX2" fmla="*/ 2966720 w 2966720"/>
            <a:gd name="connsiteY2" fmla="*/ 116837 h 325120"/>
            <a:gd name="connsiteX3" fmla="*/ 2966720 w 2966720"/>
            <a:gd name="connsiteY3" fmla="*/ 325120 h 325120"/>
            <a:gd name="connsiteX4" fmla="*/ 0 w 2966720"/>
            <a:gd name="connsiteY4" fmla="*/ 325120 h 325120"/>
            <a:gd name="connsiteX5" fmla="*/ 0 w 2966720"/>
            <a:gd name="connsiteY5" fmla="*/ 116837 h 325120"/>
            <a:gd name="connsiteX6" fmla="*/ 116837 w 2966720"/>
            <a:gd name="connsiteY6" fmla="*/ 0 h 3251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966720" h="325120">
              <a:moveTo>
                <a:pt x="116837" y="0"/>
              </a:moveTo>
              <a:lnTo>
                <a:pt x="2849883" y="0"/>
              </a:lnTo>
              <a:cubicBezTo>
                <a:pt x="2914410" y="0"/>
                <a:pt x="2966720" y="52310"/>
                <a:pt x="2966720" y="116837"/>
              </a:cubicBezTo>
              <a:lnTo>
                <a:pt x="2966720" y="325120"/>
              </a:lnTo>
              <a:lnTo>
                <a:pt x="0" y="325120"/>
              </a:lnTo>
              <a:lnTo>
                <a:pt x="0" y="116837"/>
              </a:lnTo>
              <a:cubicBezTo>
                <a:pt x="0" y="52310"/>
                <a:pt x="52310" y="0"/>
                <a:pt x="116837" y="0"/>
              </a:cubicBezTo>
              <a:close/>
            </a:path>
          </a:pathLst>
        </a:custGeom>
        <a:solidFill>
          <a:srgbClr val="DD222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xdr:col>
      <xdr:colOff>182880</xdr:colOff>
      <xdr:row>9</xdr:row>
      <xdr:rowOff>166551</xdr:rowOff>
    </xdr:from>
    <xdr:to>
      <xdr:col>10</xdr:col>
      <xdr:colOff>0</xdr:colOff>
      <xdr:row>11</xdr:row>
      <xdr:rowOff>71845</xdr:rowOff>
    </xdr:to>
    <xdr:sp macro="" textlink="Passwords!A4">
      <xdr:nvSpPr>
        <xdr:cNvPr id="5" name="Rectangle: Rounded Corners 4">
          <a:hlinkClick xmlns:r="http://schemas.openxmlformats.org/officeDocument/2006/relationships" r:id="rId1"/>
          <a:extLst>
            <a:ext uri="{FF2B5EF4-FFF2-40B4-BE49-F238E27FC236}">
              <a16:creationId xmlns:a16="http://schemas.microsoft.com/office/drawing/2014/main" id="{00000000-0008-0000-0500-000005000000}"/>
            </a:ext>
          </a:extLst>
        </xdr:cNvPr>
        <xdr:cNvSpPr/>
      </xdr:nvSpPr>
      <xdr:spPr>
        <a:xfrm>
          <a:off x="792480" y="1812471"/>
          <a:ext cx="5303520" cy="271054"/>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A100ECFC-70A2-4DED-9B84-225FDF35363A}" type="TxLink">
            <a:rPr lang="en-US" sz="1100" b="1" i="0" u="none" strike="noStrike">
              <a:solidFill>
                <a:srgbClr val="FF0000"/>
              </a:solidFill>
              <a:latin typeface="Calibri"/>
              <a:cs typeface="Calibri"/>
            </a:rPr>
            <a:pPr algn="ctr"/>
            <a:t>LOGIN</a:t>
          </a:fld>
          <a:endParaRPr lang="ru-RU" sz="1100" b="1">
            <a:solidFill>
              <a:srgbClr val="FF0000"/>
            </a:solidFill>
          </a:endParaRPr>
        </a:p>
      </xdr:txBody>
    </xdr:sp>
    <xdr:clientData/>
  </xdr:twoCellAnchor>
  <xdr:twoCellAnchor>
    <xdr:from>
      <xdr:col>11</xdr:col>
      <xdr:colOff>239737</xdr:colOff>
      <xdr:row>4</xdr:row>
      <xdr:rowOff>5862</xdr:rowOff>
    </xdr:from>
    <xdr:to>
      <xdr:col>16</xdr:col>
      <xdr:colOff>194017</xdr:colOff>
      <xdr:row>17</xdr:row>
      <xdr:rowOff>135402</xdr:rowOff>
    </xdr:to>
    <xdr:sp macro="" textlink="">
      <xdr:nvSpPr>
        <xdr:cNvPr id="6" name="Rectangle: Rounded Corners 5">
          <a:extLst>
            <a:ext uri="{FF2B5EF4-FFF2-40B4-BE49-F238E27FC236}">
              <a16:creationId xmlns:a16="http://schemas.microsoft.com/office/drawing/2014/main" id="{00000000-0008-0000-0500-000006000000}"/>
            </a:ext>
          </a:extLst>
        </xdr:cNvPr>
        <xdr:cNvSpPr/>
      </xdr:nvSpPr>
      <xdr:spPr>
        <a:xfrm>
          <a:off x="6945337" y="737382"/>
          <a:ext cx="3002280" cy="2506980"/>
        </a:xfrm>
        <a:prstGeom prst="roundRect">
          <a:avLst>
            <a:gd name="adj" fmla="val 4205"/>
          </a:avLst>
        </a:prstGeom>
        <a:solidFill>
          <a:srgbClr val="F7F7F5"/>
        </a:solidFill>
        <a:ln>
          <a:noFill/>
        </a:ln>
        <a:effectLst>
          <a:outerShdw blurRad="127000" sx="101000" sy="101000" algn="tl" rotWithShape="0">
            <a:prstClr val="black">
              <a:alpha val="20000"/>
            </a:prstClr>
          </a:outerShdw>
        </a:effectLst>
        <a:scene3d>
          <a:camera prst="orthographicFront"/>
          <a:lightRig rig="threePt" dir="t"/>
        </a:scene3d>
        <a:sp3d extrusionH="50800" contourW="12700" prstMaterial="dkEdge">
          <a:bevelT w="19050" h="19050" prst="angle"/>
          <a:extrusionClr>
            <a:schemeClr val="bg1">
              <a:lumMod val="95000"/>
            </a:schemeClr>
          </a:extrusionClr>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350520</xdr:colOff>
      <xdr:row>19</xdr:row>
      <xdr:rowOff>51582</xdr:rowOff>
    </xdr:from>
    <xdr:to>
      <xdr:col>16</xdr:col>
      <xdr:colOff>194017</xdr:colOff>
      <xdr:row>39</xdr:row>
      <xdr:rowOff>106680</xdr:rowOff>
    </xdr:to>
    <xdr:sp macro="" textlink="">
      <xdr:nvSpPr>
        <xdr:cNvPr id="7" name="Rectangle: Rounded Corners 6">
          <a:extLst>
            <a:ext uri="{FF2B5EF4-FFF2-40B4-BE49-F238E27FC236}">
              <a16:creationId xmlns:a16="http://schemas.microsoft.com/office/drawing/2014/main" id="{00000000-0008-0000-0500-000007000000}"/>
            </a:ext>
          </a:extLst>
        </xdr:cNvPr>
        <xdr:cNvSpPr/>
      </xdr:nvSpPr>
      <xdr:spPr>
        <a:xfrm>
          <a:off x="350520" y="3526302"/>
          <a:ext cx="9597097" cy="3712698"/>
        </a:xfrm>
        <a:prstGeom prst="roundRect">
          <a:avLst>
            <a:gd name="adj" fmla="val 2768"/>
          </a:avLst>
        </a:prstGeom>
        <a:solidFill>
          <a:srgbClr val="F7F7F5"/>
        </a:solidFill>
        <a:ln>
          <a:noFill/>
        </a:ln>
        <a:effectLst>
          <a:outerShdw blurRad="127000" sx="101000" sy="101000" algn="tl" rotWithShape="0">
            <a:prstClr val="black">
              <a:alpha val="20000"/>
            </a:prstClr>
          </a:outerShdw>
        </a:effectLst>
        <a:scene3d>
          <a:camera prst="orthographicFront"/>
          <a:lightRig rig="threePt" dir="t"/>
        </a:scene3d>
        <a:sp3d extrusionH="50800" contourW="12700" prstMaterial="dkEdge">
          <a:bevelT w="19050" h="19050" prst="angle"/>
          <a:extrusionClr>
            <a:schemeClr val="bg1">
              <a:lumMod val="95000"/>
            </a:schemeClr>
          </a:extrusionClr>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16</xdr:col>
      <xdr:colOff>449581</xdr:colOff>
      <xdr:row>4</xdr:row>
      <xdr:rowOff>5862</xdr:rowOff>
    </xdr:from>
    <xdr:to>
      <xdr:col>22</xdr:col>
      <xdr:colOff>320041</xdr:colOff>
      <xdr:row>25</xdr:row>
      <xdr:rowOff>160020</xdr:rowOff>
    </xdr:to>
    <xdr:sp macro="" textlink="">
      <xdr:nvSpPr>
        <xdr:cNvPr id="8" name="Rectangle: Rounded Corners 7">
          <a:extLst>
            <a:ext uri="{FF2B5EF4-FFF2-40B4-BE49-F238E27FC236}">
              <a16:creationId xmlns:a16="http://schemas.microsoft.com/office/drawing/2014/main" id="{00000000-0008-0000-0500-000008000000}"/>
            </a:ext>
          </a:extLst>
        </xdr:cNvPr>
        <xdr:cNvSpPr/>
      </xdr:nvSpPr>
      <xdr:spPr>
        <a:xfrm>
          <a:off x="10203181" y="737382"/>
          <a:ext cx="3528060" cy="3994638"/>
        </a:xfrm>
        <a:prstGeom prst="roundRect">
          <a:avLst>
            <a:gd name="adj" fmla="val 4205"/>
          </a:avLst>
        </a:prstGeom>
        <a:solidFill>
          <a:schemeClr val="bg1"/>
        </a:solidFill>
        <a:ln>
          <a:noFill/>
        </a:ln>
        <a:effectLst>
          <a:outerShdw blurRad="127000" sx="101000" sy="101000" algn="tl" rotWithShape="0">
            <a:prstClr val="black">
              <a:alpha val="20000"/>
            </a:prstClr>
          </a:outerShdw>
        </a:effectLst>
        <a:scene3d>
          <a:camera prst="orthographicFront"/>
          <a:lightRig rig="threePt" dir="t"/>
        </a:scene3d>
        <a:sp3d extrusionH="50800" contourW="12700" prstMaterial="dkEdge">
          <a:bevelT w="19050" h="19050" prst="angle"/>
          <a:extrusionClr>
            <a:schemeClr val="bg1">
              <a:lumMod val="95000"/>
            </a:schemeClr>
          </a:extrusionClr>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445477</xdr:colOff>
      <xdr:row>34</xdr:row>
      <xdr:rowOff>38100</xdr:rowOff>
    </xdr:from>
    <xdr:to>
      <xdr:col>19</xdr:col>
      <xdr:colOff>289560</xdr:colOff>
      <xdr:row>39</xdr:row>
      <xdr:rowOff>106680</xdr:rowOff>
    </xdr:to>
    <xdr:sp macro="" textlink="">
      <xdr:nvSpPr>
        <xdr:cNvPr id="9" name="Rectangle: Rounded Corners 8">
          <a:extLst>
            <a:ext uri="{FF2B5EF4-FFF2-40B4-BE49-F238E27FC236}">
              <a16:creationId xmlns:a16="http://schemas.microsoft.com/office/drawing/2014/main" id="{00000000-0008-0000-0500-000009000000}"/>
            </a:ext>
          </a:extLst>
        </xdr:cNvPr>
        <xdr:cNvSpPr/>
      </xdr:nvSpPr>
      <xdr:spPr>
        <a:xfrm>
          <a:off x="10199077" y="6256020"/>
          <a:ext cx="1672883" cy="982980"/>
        </a:xfrm>
        <a:prstGeom prst="roundRect">
          <a:avLst>
            <a:gd name="adj" fmla="val 10249"/>
          </a:avLst>
        </a:prstGeom>
        <a:solidFill>
          <a:srgbClr val="F7F7F5"/>
        </a:solidFill>
        <a:ln>
          <a:noFill/>
        </a:ln>
        <a:effectLst>
          <a:outerShdw blurRad="127000" sx="101000" sy="101000" algn="tl" rotWithShape="0">
            <a:prstClr val="black">
              <a:alpha val="20000"/>
            </a:prstClr>
          </a:outerShdw>
        </a:effectLst>
        <a:scene3d>
          <a:camera prst="orthographicFront"/>
          <a:lightRig rig="threePt" dir="t"/>
        </a:scene3d>
        <a:sp3d extrusionH="50800" contourW="12700" prstMaterial="dkEdge">
          <a:bevelT w="19050" h="19050" prst="angle"/>
          <a:extrusionClr>
            <a:schemeClr val="bg1">
              <a:lumMod val="95000"/>
            </a:schemeClr>
          </a:extrusionClr>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19</xdr:col>
      <xdr:colOff>475957</xdr:colOff>
      <xdr:row>34</xdr:row>
      <xdr:rowOff>38100</xdr:rowOff>
    </xdr:from>
    <xdr:to>
      <xdr:col>22</xdr:col>
      <xdr:colOff>320040</xdr:colOff>
      <xdr:row>39</xdr:row>
      <xdr:rowOff>106680</xdr:rowOff>
    </xdr:to>
    <xdr:sp macro="" textlink="">
      <xdr:nvSpPr>
        <xdr:cNvPr id="10" name="Rectangle: Rounded Corners 9">
          <a:extLst>
            <a:ext uri="{FF2B5EF4-FFF2-40B4-BE49-F238E27FC236}">
              <a16:creationId xmlns:a16="http://schemas.microsoft.com/office/drawing/2014/main" id="{00000000-0008-0000-0500-00000A000000}"/>
            </a:ext>
          </a:extLst>
        </xdr:cNvPr>
        <xdr:cNvSpPr/>
      </xdr:nvSpPr>
      <xdr:spPr>
        <a:xfrm>
          <a:off x="12058357" y="6256020"/>
          <a:ext cx="1672883" cy="982980"/>
        </a:xfrm>
        <a:prstGeom prst="roundRect">
          <a:avLst>
            <a:gd name="adj" fmla="val 11096"/>
          </a:avLst>
        </a:prstGeom>
        <a:solidFill>
          <a:srgbClr val="F7F7F5"/>
        </a:solidFill>
        <a:ln>
          <a:noFill/>
        </a:ln>
        <a:effectLst>
          <a:outerShdw blurRad="127000" sx="101000" sy="101000" algn="tl" rotWithShape="0">
            <a:prstClr val="black">
              <a:alpha val="20000"/>
            </a:prstClr>
          </a:outerShdw>
        </a:effectLst>
        <a:scene3d>
          <a:camera prst="orthographicFront"/>
          <a:lightRig rig="threePt" dir="t"/>
        </a:scene3d>
        <a:sp3d extrusionH="50800" contourW="12700" prstMaterial="dkEdge">
          <a:bevelT w="19050" h="19050" prst="angle"/>
          <a:extrusionClr>
            <a:schemeClr val="bg1">
              <a:lumMod val="95000"/>
            </a:schemeClr>
          </a:extrusionClr>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445477</xdr:colOff>
      <xdr:row>27</xdr:row>
      <xdr:rowOff>76200</xdr:rowOff>
    </xdr:from>
    <xdr:to>
      <xdr:col>19</xdr:col>
      <xdr:colOff>289560</xdr:colOff>
      <xdr:row>32</xdr:row>
      <xdr:rowOff>144780</xdr:rowOff>
    </xdr:to>
    <xdr:sp macro="" textlink="">
      <xdr:nvSpPr>
        <xdr:cNvPr id="11" name="Rectangle: Rounded Corners 10">
          <a:extLst>
            <a:ext uri="{FF2B5EF4-FFF2-40B4-BE49-F238E27FC236}">
              <a16:creationId xmlns:a16="http://schemas.microsoft.com/office/drawing/2014/main" id="{00000000-0008-0000-0500-00000B000000}"/>
            </a:ext>
          </a:extLst>
        </xdr:cNvPr>
        <xdr:cNvSpPr/>
      </xdr:nvSpPr>
      <xdr:spPr>
        <a:xfrm>
          <a:off x="10199077" y="5013960"/>
          <a:ext cx="1672883" cy="982980"/>
        </a:xfrm>
        <a:prstGeom prst="roundRect">
          <a:avLst>
            <a:gd name="adj" fmla="val 12877"/>
          </a:avLst>
        </a:prstGeom>
        <a:solidFill>
          <a:srgbClr val="F7F7F5"/>
        </a:solidFill>
        <a:ln>
          <a:noFill/>
        </a:ln>
        <a:effectLst>
          <a:outerShdw blurRad="127000" sx="101000" sy="101000" algn="tl" rotWithShape="0">
            <a:prstClr val="black">
              <a:alpha val="20000"/>
            </a:prstClr>
          </a:outerShdw>
        </a:effectLst>
        <a:scene3d>
          <a:camera prst="orthographicFront"/>
          <a:lightRig rig="threePt" dir="t"/>
        </a:scene3d>
        <a:sp3d extrusionH="50800" contourW="12700" prstMaterial="dkEdge">
          <a:bevelT w="19050" h="19050" prst="angle"/>
          <a:extrusionClr>
            <a:schemeClr val="bg1">
              <a:lumMod val="95000"/>
            </a:schemeClr>
          </a:extrusionClr>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19</xdr:col>
      <xdr:colOff>475957</xdr:colOff>
      <xdr:row>27</xdr:row>
      <xdr:rowOff>76200</xdr:rowOff>
    </xdr:from>
    <xdr:to>
      <xdr:col>22</xdr:col>
      <xdr:colOff>320040</xdr:colOff>
      <xdr:row>32</xdr:row>
      <xdr:rowOff>144780</xdr:rowOff>
    </xdr:to>
    <xdr:sp macro="" textlink="">
      <xdr:nvSpPr>
        <xdr:cNvPr id="12" name="Rectangle: Rounded Corners 11">
          <a:extLst>
            <a:ext uri="{FF2B5EF4-FFF2-40B4-BE49-F238E27FC236}">
              <a16:creationId xmlns:a16="http://schemas.microsoft.com/office/drawing/2014/main" id="{00000000-0008-0000-0500-00000C000000}"/>
            </a:ext>
          </a:extLst>
        </xdr:cNvPr>
        <xdr:cNvSpPr/>
      </xdr:nvSpPr>
      <xdr:spPr>
        <a:xfrm>
          <a:off x="12058357" y="5013960"/>
          <a:ext cx="1672883" cy="982980"/>
        </a:xfrm>
        <a:prstGeom prst="roundRect">
          <a:avLst>
            <a:gd name="adj" fmla="val 11184"/>
          </a:avLst>
        </a:prstGeom>
        <a:solidFill>
          <a:srgbClr val="F7F7F5"/>
        </a:solidFill>
        <a:ln>
          <a:noFill/>
        </a:ln>
        <a:effectLst>
          <a:outerShdw blurRad="127000" sx="101000" sy="101000" algn="tl" rotWithShape="0">
            <a:prstClr val="black">
              <a:alpha val="20000"/>
            </a:prstClr>
          </a:outerShdw>
        </a:effectLst>
        <a:scene3d>
          <a:camera prst="orthographicFront"/>
          <a:lightRig rig="threePt" dir="t"/>
        </a:scene3d>
        <a:sp3d extrusionH="50800" contourW="12700" prstMaterial="dkEdge">
          <a:bevelT w="19050" h="19050" prst="angle"/>
          <a:extrusionClr>
            <a:schemeClr val="bg1">
              <a:lumMod val="95000"/>
            </a:schemeClr>
          </a:extrusionClr>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22</xdr:col>
      <xdr:colOff>552155</xdr:colOff>
      <xdr:row>4</xdr:row>
      <xdr:rowOff>5862</xdr:rowOff>
    </xdr:from>
    <xdr:to>
      <xdr:col>30</xdr:col>
      <xdr:colOff>427355</xdr:colOff>
      <xdr:row>17</xdr:row>
      <xdr:rowOff>135402</xdr:rowOff>
    </xdr:to>
    <xdr:sp macro="" textlink="">
      <xdr:nvSpPr>
        <xdr:cNvPr id="13" name="Rectangle: Rounded Corners 12">
          <a:extLst>
            <a:ext uri="{FF2B5EF4-FFF2-40B4-BE49-F238E27FC236}">
              <a16:creationId xmlns:a16="http://schemas.microsoft.com/office/drawing/2014/main" id="{00000000-0008-0000-0500-00000D000000}"/>
            </a:ext>
          </a:extLst>
        </xdr:cNvPr>
        <xdr:cNvSpPr/>
      </xdr:nvSpPr>
      <xdr:spPr>
        <a:xfrm>
          <a:off x="13963355" y="737382"/>
          <a:ext cx="4752000" cy="2506980"/>
        </a:xfrm>
        <a:prstGeom prst="roundRect">
          <a:avLst>
            <a:gd name="adj" fmla="val 4205"/>
          </a:avLst>
        </a:prstGeom>
        <a:solidFill>
          <a:srgbClr val="F7F7F5"/>
        </a:solidFill>
        <a:ln>
          <a:noFill/>
        </a:ln>
        <a:effectLst>
          <a:outerShdw blurRad="127000" sx="101000" sy="101000" algn="tl" rotWithShape="0">
            <a:prstClr val="black">
              <a:alpha val="20000"/>
            </a:prstClr>
          </a:outerShdw>
        </a:effectLst>
        <a:scene3d>
          <a:camera prst="orthographicFront"/>
          <a:lightRig rig="threePt" dir="t"/>
        </a:scene3d>
        <a:sp3d extrusionH="50800" contourW="12700" prstMaterial="dkEdge">
          <a:bevelT w="19050" h="19050" prst="angle"/>
          <a:extrusionClr>
            <a:schemeClr val="bg1">
              <a:lumMod val="95000"/>
            </a:schemeClr>
          </a:extrusionClr>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22</xdr:col>
      <xdr:colOff>552156</xdr:colOff>
      <xdr:row>19</xdr:row>
      <xdr:rowOff>52680</xdr:rowOff>
    </xdr:from>
    <xdr:to>
      <xdr:col>30</xdr:col>
      <xdr:colOff>427356</xdr:colOff>
      <xdr:row>39</xdr:row>
      <xdr:rowOff>106680</xdr:rowOff>
    </xdr:to>
    <xdr:sp macro="" textlink="">
      <xdr:nvSpPr>
        <xdr:cNvPr id="14" name="Rectangle: Rounded Corners 13">
          <a:extLst>
            <a:ext uri="{FF2B5EF4-FFF2-40B4-BE49-F238E27FC236}">
              <a16:creationId xmlns:a16="http://schemas.microsoft.com/office/drawing/2014/main" id="{00000000-0008-0000-0500-00000E000000}"/>
            </a:ext>
          </a:extLst>
        </xdr:cNvPr>
        <xdr:cNvSpPr/>
      </xdr:nvSpPr>
      <xdr:spPr>
        <a:xfrm>
          <a:off x="13963356" y="3527400"/>
          <a:ext cx="4752000" cy="3711600"/>
        </a:xfrm>
        <a:prstGeom prst="roundRect">
          <a:avLst>
            <a:gd name="adj" fmla="val 4205"/>
          </a:avLst>
        </a:prstGeom>
        <a:solidFill>
          <a:srgbClr val="F7F7F5"/>
        </a:solidFill>
        <a:ln>
          <a:noFill/>
        </a:ln>
        <a:effectLst>
          <a:outerShdw blurRad="127000" sx="101000" sy="101000" algn="tl" rotWithShape="0">
            <a:prstClr val="black">
              <a:alpha val="20000"/>
            </a:prstClr>
          </a:outerShdw>
        </a:effectLst>
        <a:scene3d>
          <a:camera prst="orthographicFront"/>
          <a:lightRig rig="threePt" dir="t"/>
        </a:scene3d>
        <a:sp3d extrusionH="50800" contourW="12700" prstMaterial="dkEdge">
          <a:bevelT w="19050" h="19050" prst="angle"/>
          <a:extrusionClr>
            <a:schemeClr val="bg1">
              <a:lumMod val="95000"/>
            </a:schemeClr>
          </a:extrusionClr>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846</xdr:colOff>
      <xdr:row>14</xdr:row>
      <xdr:rowOff>138006</xdr:rowOff>
    </xdr:from>
    <xdr:to>
      <xdr:col>11</xdr:col>
      <xdr:colOff>206</xdr:colOff>
      <xdr:row>17</xdr:row>
      <xdr:rowOff>135402</xdr:rowOff>
    </xdr:to>
    <xdr:sp macro="" textlink="">
      <xdr:nvSpPr>
        <xdr:cNvPr id="15" name="Rectangle: Rounded Corners 14">
          <a:extLst>
            <a:ext uri="{FF2B5EF4-FFF2-40B4-BE49-F238E27FC236}">
              <a16:creationId xmlns:a16="http://schemas.microsoft.com/office/drawing/2014/main" id="{00000000-0008-0000-0500-00000F000000}"/>
            </a:ext>
          </a:extLst>
        </xdr:cNvPr>
        <xdr:cNvSpPr/>
      </xdr:nvSpPr>
      <xdr:spPr>
        <a:xfrm>
          <a:off x="610446" y="2698326"/>
          <a:ext cx="6095360" cy="546036"/>
        </a:xfrm>
        <a:prstGeom prst="roundRect">
          <a:avLst>
            <a:gd name="adj" fmla="val 14861"/>
          </a:avLst>
        </a:prstGeom>
        <a:solidFill>
          <a:srgbClr val="F7F7F5"/>
        </a:solidFill>
        <a:ln>
          <a:noFill/>
        </a:ln>
        <a:effectLst>
          <a:outerShdw blurRad="127000" sx="101000" sy="101000" algn="tl" rotWithShape="0">
            <a:prstClr val="black">
              <a:alpha val="20000"/>
            </a:prstClr>
          </a:outerShdw>
        </a:effectLst>
        <a:scene3d>
          <a:camera prst="orthographicFront"/>
          <a:lightRig rig="threePt" dir="t"/>
        </a:scene3d>
        <a:sp3d extrusionH="50800" contourW="12700" prstMaterial="dkEdge">
          <a:bevelT w="19050" h="19050" prst="angle"/>
          <a:extrusionClr>
            <a:schemeClr val="bg1">
              <a:lumMod val="95000"/>
            </a:schemeClr>
          </a:extrusionClr>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mc:AlternateContent xmlns:mc="http://schemas.openxmlformats.org/markup-compatibility/2006">
    <mc:Choice xmlns:a14="http://schemas.microsoft.com/office/drawing/2010/main" Requires="a14">
      <xdr:twoCellAnchor>
        <xdr:from>
          <xdr:col>2</xdr:col>
          <xdr:colOff>38100</xdr:colOff>
          <xdr:row>12</xdr:row>
          <xdr:rowOff>0</xdr:rowOff>
        </xdr:from>
        <xdr:to>
          <xdr:col>5</xdr:col>
          <xdr:colOff>76200</xdr:colOff>
          <xdr:row>13</xdr:row>
          <xdr:rowOff>19050</xdr:rowOff>
        </xdr:to>
        <xdr:sp macro="" textlink="">
          <xdr:nvSpPr>
            <xdr:cNvPr id="16390" name="Option Button 6" hidden="1">
              <a:extLst>
                <a:ext uri="{63B3BB69-23CF-44E3-9099-C40C66FF867C}">
                  <a14:compatExt spid="_x0000_s16390"/>
                </a:ext>
                <a:ext uri="{FF2B5EF4-FFF2-40B4-BE49-F238E27FC236}">
                  <a16:creationId xmlns:a16="http://schemas.microsoft.com/office/drawing/2014/main" id="{00000000-0008-0000-0500-000006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LOGIN</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180975</xdr:colOff>
          <xdr:row>12</xdr:row>
          <xdr:rowOff>0</xdr:rowOff>
        </xdr:from>
        <xdr:to>
          <xdr:col>9</xdr:col>
          <xdr:colOff>400050</xdr:colOff>
          <xdr:row>13</xdr:row>
          <xdr:rowOff>19050</xdr:rowOff>
        </xdr:to>
        <xdr:sp macro="" textlink="">
          <xdr:nvSpPr>
            <xdr:cNvPr id="16391" name="Option Button 7" hidden="1">
              <a:extLst>
                <a:ext uri="{63B3BB69-23CF-44E3-9099-C40C66FF867C}">
                  <a14:compatExt spid="_x0000_s16391"/>
                </a:ext>
                <a:ext uri="{FF2B5EF4-FFF2-40B4-BE49-F238E27FC236}">
                  <a16:creationId xmlns:a16="http://schemas.microsoft.com/office/drawing/2014/main" id="{00000000-0008-0000-0500-000007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LOGOUT</a:t>
              </a:r>
            </a:p>
          </xdr:txBody>
        </xdr:sp>
        <xdr:clientData/>
      </xdr:twoCellAnchor>
    </mc:Choice>
    <mc:Fallback/>
  </mc:AlternateContent>
  <xdr:twoCellAnchor>
    <xdr:from>
      <xdr:col>17</xdr:col>
      <xdr:colOff>214200</xdr:colOff>
      <xdr:row>15</xdr:row>
      <xdr:rowOff>15240</xdr:rowOff>
    </xdr:from>
    <xdr:to>
      <xdr:col>21</xdr:col>
      <xdr:colOff>547800</xdr:colOff>
      <xdr:row>24</xdr:row>
      <xdr:rowOff>175260</xdr:rowOff>
    </xdr:to>
    <mc:AlternateContent xmlns:mc="http://schemas.openxmlformats.org/markup-compatibility/2006" xmlns:a14="http://schemas.microsoft.com/office/drawing/2010/main">
      <mc:Choice Requires="a14">
        <xdr:graphicFrame macro="">
          <xdr:nvGraphicFramePr>
            <xdr:cNvPr id="16" name="Day 3">
              <a:extLst>
                <a:ext uri="{FF2B5EF4-FFF2-40B4-BE49-F238E27FC236}">
                  <a16:creationId xmlns:a16="http://schemas.microsoft.com/office/drawing/2014/main" id="{00000000-0008-0000-0500-000010000000}"/>
                </a:ext>
              </a:extLst>
            </xdr:cNvPr>
            <xdr:cNvGraphicFramePr/>
          </xdr:nvGraphicFramePr>
          <xdr:xfrm>
            <a:off x="0" y="0"/>
            <a:ext cx="0" cy="0"/>
          </xdr:xfrm>
          <a:graphic>
            <a:graphicData uri="http://schemas.microsoft.com/office/drawing/2010/slicer">
              <sle:slicer xmlns:sle="http://schemas.microsoft.com/office/drawing/2010/slicer" name="Day 3"/>
            </a:graphicData>
          </a:graphic>
        </xdr:graphicFrame>
      </mc:Choice>
      <mc:Fallback xmlns="">
        <xdr:sp macro="" textlink="">
          <xdr:nvSpPr>
            <xdr:cNvPr id="0" name=""/>
            <xdr:cNvSpPr>
              <a:spLocks noTextEdit="1"/>
            </xdr:cNvSpPr>
          </xdr:nvSpPr>
          <xdr:spPr>
            <a:xfrm>
              <a:off x="6534789" y="3199598"/>
              <a:ext cx="2772000" cy="182037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182880</xdr:colOff>
      <xdr:row>6</xdr:row>
      <xdr:rowOff>137161</xdr:rowOff>
    </xdr:from>
    <xdr:to>
      <xdr:col>21</xdr:col>
      <xdr:colOff>579120</xdr:colOff>
      <xdr:row>14</xdr:row>
      <xdr:rowOff>152400</xdr:rowOff>
    </xdr:to>
    <mc:AlternateContent xmlns:mc="http://schemas.openxmlformats.org/markup-compatibility/2006" xmlns:a14="http://schemas.microsoft.com/office/drawing/2010/main">
      <mc:Choice Requires="a14">
        <xdr:graphicFrame macro="">
          <xdr:nvGraphicFramePr>
            <xdr:cNvPr id="17" name="Month 3">
              <a:extLst>
                <a:ext uri="{FF2B5EF4-FFF2-40B4-BE49-F238E27FC236}">
                  <a16:creationId xmlns:a16="http://schemas.microsoft.com/office/drawing/2014/main" id="{00000000-0008-0000-0500-000011000000}"/>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6503469" y="1677203"/>
              <a:ext cx="2834640" cy="1475071"/>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15240</xdr:colOff>
      <xdr:row>4</xdr:row>
      <xdr:rowOff>137160</xdr:rowOff>
    </xdr:from>
    <xdr:to>
      <xdr:col>22</xdr:col>
      <xdr:colOff>167640</xdr:colOff>
      <xdr:row>6</xdr:row>
      <xdr:rowOff>160020</xdr:rowOff>
    </xdr:to>
    <xdr:sp macro="" textlink="">
      <xdr:nvSpPr>
        <xdr:cNvPr id="18" name="TextBox 17">
          <a:extLst>
            <a:ext uri="{FF2B5EF4-FFF2-40B4-BE49-F238E27FC236}">
              <a16:creationId xmlns:a16="http://schemas.microsoft.com/office/drawing/2014/main" id="{00000000-0008-0000-0500-000012000000}"/>
            </a:ext>
          </a:extLst>
        </xdr:cNvPr>
        <xdr:cNvSpPr txBox="1"/>
      </xdr:nvSpPr>
      <xdr:spPr>
        <a:xfrm>
          <a:off x="10378440" y="868680"/>
          <a:ext cx="320040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Calendar                                        2023</a:t>
          </a:r>
          <a:endParaRPr lang="ru-RU" sz="1600"/>
        </a:p>
      </xdr:txBody>
    </xdr:sp>
    <xdr:clientData/>
  </xdr:twoCellAnchor>
  <xdr:twoCellAnchor>
    <xdr:from>
      <xdr:col>17</xdr:col>
      <xdr:colOff>274320</xdr:colOff>
      <xdr:row>13</xdr:row>
      <xdr:rowOff>114300</xdr:rowOff>
    </xdr:from>
    <xdr:to>
      <xdr:col>21</xdr:col>
      <xdr:colOff>571500</xdr:colOff>
      <xdr:row>15</xdr:row>
      <xdr:rowOff>144780</xdr:rowOff>
    </xdr:to>
    <xdr:sp macro="" textlink="">
      <xdr:nvSpPr>
        <xdr:cNvPr id="19" name="TextBox 18">
          <a:extLst>
            <a:ext uri="{FF2B5EF4-FFF2-40B4-BE49-F238E27FC236}">
              <a16:creationId xmlns:a16="http://schemas.microsoft.com/office/drawing/2014/main" id="{00000000-0008-0000-0500-000013000000}"/>
            </a:ext>
          </a:extLst>
        </xdr:cNvPr>
        <xdr:cNvSpPr txBox="1"/>
      </xdr:nvSpPr>
      <xdr:spPr>
        <a:xfrm>
          <a:off x="10637520" y="2491740"/>
          <a:ext cx="273558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SU</a:t>
          </a:r>
          <a:r>
            <a:rPr lang="en-US" sz="1100" b="1"/>
            <a:t>      </a:t>
          </a:r>
          <a:r>
            <a:rPr lang="en-US" sz="1100" b="1">
              <a:solidFill>
                <a:sysClr val="windowText" lastClr="000000"/>
              </a:solidFill>
            </a:rPr>
            <a:t>MO</a:t>
          </a:r>
          <a:r>
            <a:rPr lang="en-US" sz="1100" b="1" baseline="0">
              <a:solidFill>
                <a:sysClr val="windowText" lastClr="000000"/>
              </a:solidFill>
            </a:rPr>
            <a:t>      TU       WE      TH       FR</a:t>
          </a:r>
          <a:r>
            <a:rPr lang="en-US" sz="1100" b="1" baseline="0">
              <a:solidFill>
                <a:schemeClr val="tx1">
                  <a:lumMod val="65000"/>
                  <a:lumOff val="35000"/>
                </a:schemeClr>
              </a:solidFill>
            </a:rPr>
            <a:t> </a:t>
          </a:r>
          <a:r>
            <a:rPr lang="en-US" sz="1100" b="1" baseline="0"/>
            <a:t>       </a:t>
          </a:r>
          <a:r>
            <a:rPr lang="en-US" sz="1100" b="1" baseline="0">
              <a:solidFill>
                <a:srgbClr val="FF0000"/>
              </a:solidFill>
            </a:rPr>
            <a:t>SA</a:t>
          </a:r>
          <a:endParaRPr lang="ru-RU" sz="1100" b="1">
            <a:solidFill>
              <a:srgbClr val="FF0000"/>
            </a:solidFill>
          </a:endParaRPr>
        </a:p>
      </xdr:txBody>
    </xdr:sp>
    <xdr:clientData/>
  </xdr:twoCellAnchor>
  <xdr:twoCellAnchor>
    <xdr:from>
      <xdr:col>11</xdr:col>
      <xdr:colOff>277136</xdr:colOff>
      <xdr:row>4</xdr:row>
      <xdr:rowOff>23348</xdr:rowOff>
    </xdr:from>
    <xdr:to>
      <xdr:col>16</xdr:col>
      <xdr:colOff>276384</xdr:colOff>
      <xdr:row>16</xdr:row>
      <xdr:rowOff>158569</xdr:rowOff>
    </xdr:to>
    <xdr:graphicFrame macro="">
      <xdr:nvGraphicFramePr>
        <xdr:cNvPr id="21" name="Chart 20">
          <a:extLst>
            <a:ext uri="{FF2B5EF4-FFF2-40B4-BE49-F238E27FC236}">
              <a16:creationId xmlns:a16="http://schemas.microsoft.com/office/drawing/2014/main" id="{00000000-0008-0000-05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594360</xdr:colOff>
      <xdr:row>9</xdr:row>
      <xdr:rowOff>167640</xdr:rowOff>
    </xdr:from>
    <xdr:to>
      <xdr:col>15</xdr:col>
      <xdr:colOff>91440</xdr:colOff>
      <xdr:row>12</xdr:row>
      <xdr:rowOff>15240</xdr:rowOff>
    </xdr:to>
    <xdr:sp macro="" textlink="ProcessingM4!A11">
      <xdr:nvSpPr>
        <xdr:cNvPr id="22" name="TextBox 21">
          <a:extLst>
            <a:ext uri="{FF2B5EF4-FFF2-40B4-BE49-F238E27FC236}">
              <a16:creationId xmlns:a16="http://schemas.microsoft.com/office/drawing/2014/main" id="{00000000-0008-0000-0500-000016000000}"/>
            </a:ext>
          </a:extLst>
        </xdr:cNvPr>
        <xdr:cNvSpPr txBox="1"/>
      </xdr:nvSpPr>
      <xdr:spPr>
        <a:xfrm>
          <a:off x="8519160" y="1813560"/>
          <a:ext cx="71628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FB4E34F-C7CE-4111-A66A-DD56E3AF78AB}" type="TxLink">
            <a:rPr lang="en-US" sz="2000" b="0" i="0" u="none" strike="noStrike">
              <a:solidFill>
                <a:sysClr val="windowText" lastClr="000000"/>
              </a:solidFill>
              <a:latin typeface="Calibri"/>
              <a:cs typeface="Calibri"/>
            </a:rPr>
            <a:pPr algn="ctr"/>
            <a:t>64%</a:t>
          </a:fld>
          <a:endParaRPr lang="ru-RU" sz="2000">
            <a:solidFill>
              <a:sysClr val="windowText" lastClr="000000"/>
            </a:solidFill>
          </a:endParaRPr>
        </a:p>
      </xdr:txBody>
    </xdr:sp>
    <xdr:clientData/>
  </xdr:twoCellAnchor>
  <xdr:twoCellAnchor>
    <xdr:from>
      <xdr:col>13</xdr:col>
      <xdr:colOff>594360</xdr:colOff>
      <xdr:row>11</xdr:row>
      <xdr:rowOff>15240</xdr:rowOff>
    </xdr:from>
    <xdr:to>
      <xdr:col>15</xdr:col>
      <xdr:colOff>91440</xdr:colOff>
      <xdr:row>13</xdr:row>
      <xdr:rowOff>114300</xdr:rowOff>
    </xdr:to>
    <xdr:sp macro="" textlink="ProcessingM4!A10">
      <xdr:nvSpPr>
        <xdr:cNvPr id="23" name="TextBox 22">
          <a:extLst>
            <a:ext uri="{FF2B5EF4-FFF2-40B4-BE49-F238E27FC236}">
              <a16:creationId xmlns:a16="http://schemas.microsoft.com/office/drawing/2014/main" id="{00000000-0008-0000-0500-000017000000}"/>
            </a:ext>
          </a:extLst>
        </xdr:cNvPr>
        <xdr:cNvSpPr txBox="1"/>
      </xdr:nvSpPr>
      <xdr:spPr>
        <a:xfrm>
          <a:off x="8519160" y="2026920"/>
          <a:ext cx="716280" cy="464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A13E9C5-108A-4C99-AB8D-E4EFF7D424A5}" type="TxLink">
            <a:rPr lang="en-US" sz="1200" b="0" i="0" u="none" strike="noStrike">
              <a:solidFill>
                <a:sysClr val="windowText" lastClr="000000"/>
              </a:solidFill>
              <a:latin typeface="Calibri"/>
              <a:cs typeface="Calibri"/>
            </a:rPr>
            <a:pPr algn="ctr"/>
            <a:t>Average</a:t>
          </a:fld>
          <a:endParaRPr lang="ru-RU" sz="1600">
            <a:solidFill>
              <a:sysClr val="windowText" lastClr="000000"/>
            </a:solidFill>
          </a:endParaRPr>
        </a:p>
      </xdr:txBody>
    </xdr:sp>
    <xdr:clientData/>
  </xdr:twoCellAnchor>
  <xdr:twoCellAnchor>
    <xdr:from>
      <xdr:col>11</xdr:col>
      <xdr:colOff>375293</xdr:colOff>
      <xdr:row>9</xdr:row>
      <xdr:rowOff>39051</xdr:rowOff>
    </xdr:from>
    <xdr:to>
      <xdr:col>13</xdr:col>
      <xdr:colOff>18105</xdr:colOff>
      <xdr:row>16</xdr:row>
      <xdr:rowOff>39051</xdr:rowOff>
    </xdr:to>
    <xdr:grpSp>
      <xdr:nvGrpSpPr>
        <xdr:cNvPr id="24" name="Group 23">
          <a:extLst>
            <a:ext uri="{FF2B5EF4-FFF2-40B4-BE49-F238E27FC236}">
              <a16:creationId xmlns:a16="http://schemas.microsoft.com/office/drawing/2014/main" id="{00000000-0008-0000-0500-000018000000}"/>
            </a:ext>
          </a:extLst>
        </xdr:cNvPr>
        <xdr:cNvGrpSpPr/>
      </xdr:nvGrpSpPr>
      <xdr:grpSpPr>
        <a:xfrm>
          <a:off x="2936460" y="2198051"/>
          <a:ext cx="828145" cy="1259417"/>
          <a:chOff x="2942277" y="1829753"/>
          <a:chExt cx="862012" cy="1200150"/>
        </a:xfrm>
      </xdr:grpSpPr>
      <xdr:sp macro="" textlink="ProcessingM4!E9">
        <xdr:nvSpPr>
          <xdr:cNvPr id="25" name="TextBox 24">
            <a:extLst>
              <a:ext uri="{FF2B5EF4-FFF2-40B4-BE49-F238E27FC236}">
                <a16:creationId xmlns:a16="http://schemas.microsoft.com/office/drawing/2014/main" id="{00000000-0008-0000-0500-000019000000}"/>
              </a:ext>
            </a:extLst>
          </xdr:cNvPr>
          <xdr:cNvSpPr txBox="1"/>
        </xdr:nvSpPr>
        <xdr:spPr>
          <a:xfrm>
            <a:off x="3088009" y="2025968"/>
            <a:ext cx="716280" cy="2266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796FBC0-9677-4DD5-88C5-E8BA225AACA7}" type="TxLink">
              <a:rPr lang="en-US" sz="1100" b="0" i="0" u="none" strike="noStrike">
                <a:solidFill>
                  <a:srgbClr val="000000"/>
                </a:solidFill>
                <a:latin typeface="Calibri"/>
                <a:cs typeface="Calibri"/>
              </a:rPr>
              <a:pPr algn="ctr"/>
              <a:t>APR 73%</a:t>
            </a:fld>
            <a:endParaRPr lang="ru-RU" sz="1600">
              <a:solidFill>
                <a:srgbClr val="FF0000"/>
              </a:solidFill>
            </a:endParaRPr>
          </a:p>
        </xdr:txBody>
      </xdr:sp>
      <xdr:sp macro="" textlink="ProcessingM4!E8">
        <xdr:nvSpPr>
          <xdr:cNvPr id="26" name="TextBox 25">
            <a:extLst>
              <a:ext uri="{FF2B5EF4-FFF2-40B4-BE49-F238E27FC236}">
                <a16:creationId xmlns:a16="http://schemas.microsoft.com/office/drawing/2014/main" id="{00000000-0008-0000-0500-00001A000000}"/>
              </a:ext>
            </a:extLst>
          </xdr:cNvPr>
          <xdr:cNvSpPr txBox="1"/>
        </xdr:nvSpPr>
        <xdr:spPr>
          <a:xfrm>
            <a:off x="3088009" y="2220278"/>
            <a:ext cx="716280" cy="2266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A33CB5-D3DB-4F63-9551-089B9C891198}" type="TxLink">
              <a:rPr lang="en-US" sz="1100" b="0" i="0" u="none" strike="noStrike">
                <a:solidFill>
                  <a:srgbClr val="000000"/>
                </a:solidFill>
                <a:latin typeface="Calibri"/>
                <a:cs typeface="Calibri"/>
              </a:rPr>
              <a:pPr algn="ctr"/>
              <a:t>EPC 72%</a:t>
            </a:fld>
            <a:endParaRPr lang="ru-RU" sz="1600">
              <a:solidFill>
                <a:srgbClr val="FF0000"/>
              </a:solidFill>
            </a:endParaRPr>
          </a:p>
        </xdr:txBody>
      </xdr:sp>
      <xdr:sp macro="" textlink="ProcessingM4!E7">
        <xdr:nvSpPr>
          <xdr:cNvPr id="27" name="TextBox 26">
            <a:extLst>
              <a:ext uri="{FF2B5EF4-FFF2-40B4-BE49-F238E27FC236}">
                <a16:creationId xmlns:a16="http://schemas.microsoft.com/office/drawing/2014/main" id="{00000000-0008-0000-0500-00001B000000}"/>
              </a:ext>
            </a:extLst>
          </xdr:cNvPr>
          <xdr:cNvSpPr txBox="1"/>
        </xdr:nvSpPr>
        <xdr:spPr>
          <a:xfrm>
            <a:off x="3088009" y="2414588"/>
            <a:ext cx="716280" cy="2266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4BD5C78-E7A7-46C1-A458-F25CD6559ABB}" type="TxLink">
              <a:rPr lang="en-US" sz="1100" b="0" i="0" u="none" strike="noStrike">
                <a:solidFill>
                  <a:srgbClr val="000000"/>
                </a:solidFill>
                <a:latin typeface="Calibri"/>
                <a:cs typeface="Calibri"/>
              </a:rPr>
              <a:pPr algn="ctr"/>
              <a:t>CPA 65%</a:t>
            </a:fld>
            <a:endParaRPr lang="ru-RU" sz="1600">
              <a:solidFill>
                <a:srgbClr val="FF0000"/>
              </a:solidFill>
            </a:endParaRPr>
          </a:p>
        </xdr:txBody>
      </xdr:sp>
      <xdr:sp macro="" textlink="ProcessingM4!E6">
        <xdr:nvSpPr>
          <xdr:cNvPr id="28" name="TextBox 27">
            <a:extLst>
              <a:ext uri="{FF2B5EF4-FFF2-40B4-BE49-F238E27FC236}">
                <a16:creationId xmlns:a16="http://schemas.microsoft.com/office/drawing/2014/main" id="{00000000-0008-0000-0500-00001C000000}"/>
              </a:ext>
            </a:extLst>
          </xdr:cNvPr>
          <xdr:cNvSpPr txBox="1"/>
        </xdr:nvSpPr>
        <xdr:spPr>
          <a:xfrm>
            <a:off x="3088009" y="2610803"/>
            <a:ext cx="716280" cy="2247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05B9B5A-413E-413C-9C6E-127B448DB4C6}" type="TxLink">
              <a:rPr lang="en-US" sz="1100" b="0" i="0" u="none" strike="noStrike">
                <a:solidFill>
                  <a:srgbClr val="000000"/>
                </a:solidFill>
                <a:latin typeface="Calibri"/>
                <a:cs typeface="Calibri"/>
              </a:rPr>
              <a:pPr algn="ctr"/>
              <a:t>ROI 63%</a:t>
            </a:fld>
            <a:endParaRPr lang="ru-RU" sz="1600">
              <a:solidFill>
                <a:srgbClr val="FF0000"/>
              </a:solidFill>
            </a:endParaRPr>
          </a:p>
        </xdr:txBody>
      </xdr:sp>
      <xdr:sp macro="" textlink="ProcessingM4!E5">
        <xdr:nvSpPr>
          <xdr:cNvPr id="29" name="TextBox 28">
            <a:extLst>
              <a:ext uri="{FF2B5EF4-FFF2-40B4-BE49-F238E27FC236}">
                <a16:creationId xmlns:a16="http://schemas.microsoft.com/office/drawing/2014/main" id="{00000000-0008-0000-0500-00001D000000}"/>
              </a:ext>
            </a:extLst>
          </xdr:cNvPr>
          <xdr:cNvSpPr txBox="1"/>
        </xdr:nvSpPr>
        <xdr:spPr>
          <a:xfrm>
            <a:off x="3088009" y="2803208"/>
            <a:ext cx="716280" cy="2266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9D3F6A9-53E3-41CB-9565-9A1BBF77630A}" type="TxLink">
              <a:rPr lang="en-US" sz="1100" b="0" i="0" u="none" strike="noStrike">
                <a:solidFill>
                  <a:srgbClr val="000000"/>
                </a:solidFill>
                <a:latin typeface="Calibri"/>
                <a:cs typeface="Calibri"/>
              </a:rPr>
              <a:pPr algn="ctr"/>
              <a:t>CAC 44%</a:t>
            </a:fld>
            <a:endParaRPr lang="ru-RU" sz="1600">
              <a:solidFill>
                <a:srgbClr val="FF0000"/>
              </a:solidFill>
            </a:endParaRPr>
          </a:p>
        </xdr:txBody>
      </xdr:sp>
      <xdr:sp macro="" textlink="">
        <xdr:nvSpPr>
          <xdr:cNvPr id="30" name="TextBox 29">
            <a:extLst>
              <a:ext uri="{FF2B5EF4-FFF2-40B4-BE49-F238E27FC236}">
                <a16:creationId xmlns:a16="http://schemas.microsoft.com/office/drawing/2014/main" id="{00000000-0008-0000-0500-00001E000000}"/>
              </a:ext>
            </a:extLst>
          </xdr:cNvPr>
          <xdr:cNvSpPr txBox="1"/>
        </xdr:nvSpPr>
        <xdr:spPr>
          <a:xfrm>
            <a:off x="2942277" y="1829753"/>
            <a:ext cx="845820" cy="180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chemeClr val="tx1">
                    <a:lumMod val="65000"/>
                    <a:lumOff val="35000"/>
                  </a:schemeClr>
                </a:solidFill>
                <a:latin typeface="Calibri"/>
                <a:cs typeface="Calibri"/>
              </a:rPr>
              <a:t>Indicators</a:t>
            </a:r>
          </a:p>
        </xdr:txBody>
      </xdr:sp>
      <xdr:sp macro="" textlink="">
        <xdr:nvSpPr>
          <xdr:cNvPr id="31" name="Oval 30">
            <a:extLst>
              <a:ext uri="{FF2B5EF4-FFF2-40B4-BE49-F238E27FC236}">
                <a16:creationId xmlns:a16="http://schemas.microsoft.com/office/drawing/2014/main" id="{00000000-0008-0000-0500-00001F000000}"/>
              </a:ext>
            </a:extLst>
          </xdr:cNvPr>
          <xdr:cNvSpPr/>
        </xdr:nvSpPr>
        <xdr:spPr>
          <a:xfrm>
            <a:off x="3040385" y="2108765"/>
            <a:ext cx="72000" cy="71321"/>
          </a:xfrm>
          <a:prstGeom prst="ellipse">
            <a:avLst/>
          </a:prstGeom>
          <a:solidFill>
            <a:srgbClr val="768D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32" name="Oval 31">
            <a:extLst>
              <a:ext uri="{FF2B5EF4-FFF2-40B4-BE49-F238E27FC236}">
                <a16:creationId xmlns:a16="http://schemas.microsoft.com/office/drawing/2014/main" id="{00000000-0008-0000-0500-000020000000}"/>
              </a:ext>
            </a:extLst>
          </xdr:cNvPr>
          <xdr:cNvSpPr/>
        </xdr:nvSpPr>
        <xdr:spPr>
          <a:xfrm>
            <a:off x="3040385" y="2299265"/>
            <a:ext cx="72000" cy="71321"/>
          </a:xfrm>
          <a:prstGeom prst="ellipse">
            <a:avLst/>
          </a:prstGeom>
          <a:solidFill>
            <a:srgbClr val="5EB2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33" name="Oval 32">
            <a:extLst>
              <a:ext uri="{FF2B5EF4-FFF2-40B4-BE49-F238E27FC236}">
                <a16:creationId xmlns:a16="http://schemas.microsoft.com/office/drawing/2014/main" id="{00000000-0008-0000-0500-000021000000}"/>
              </a:ext>
            </a:extLst>
          </xdr:cNvPr>
          <xdr:cNvSpPr/>
        </xdr:nvSpPr>
        <xdr:spPr>
          <a:xfrm>
            <a:off x="3040385" y="2499290"/>
            <a:ext cx="72000" cy="71321"/>
          </a:xfrm>
          <a:prstGeom prst="ellipse">
            <a:avLst/>
          </a:prstGeom>
          <a:solidFill>
            <a:srgbClr val="43ADA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34" name="Oval 33">
            <a:extLst>
              <a:ext uri="{FF2B5EF4-FFF2-40B4-BE49-F238E27FC236}">
                <a16:creationId xmlns:a16="http://schemas.microsoft.com/office/drawing/2014/main" id="{00000000-0008-0000-0500-000022000000}"/>
              </a:ext>
            </a:extLst>
          </xdr:cNvPr>
          <xdr:cNvSpPr/>
        </xdr:nvSpPr>
        <xdr:spPr>
          <a:xfrm>
            <a:off x="3040385" y="2694553"/>
            <a:ext cx="72000" cy="71321"/>
          </a:xfrm>
          <a:prstGeom prst="ellipse">
            <a:avLst/>
          </a:prstGeom>
          <a:solidFill>
            <a:srgbClr val="E8B75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35" name="Oval 34">
            <a:extLst>
              <a:ext uri="{FF2B5EF4-FFF2-40B4-BE49-F238E27FC236}">
                <a16:creationId xmlns:a16="http://schemas.microsoft.com/office/drawing/2014/main" id="{00000000-0008-0000-0500-000023000000}"/>
              </a:ext>
            </a:extLst>
          </xdr:cNvPr>
          <xdr:cNvSpPr/>
        </xdr:nvSpPr>
        <xdr:spPr>
          <a:xfrm>
            <a:off x="3040385" y="2875528"/>
            <a:ext cx="72000" cy="71321"/>
          </a:xfrm>
          <a:prstGeom prst="ellipse">
            <a:avLst/>
          </a:prstGeom>
          <a:solidFill>
            <a:srgbClr val="DD222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xdr:col>
      <xdr:colOff>190501</xdr:colOff>
      <xdr:row>15</xdr:row>
      <xdr:rowOff>127448</xdr:rowOff>
    </xdr:from>
    <xdr:to>
      <xdr:col>2</xdr:col>
      <xdr:colOff>160020</xdr:colOff>
      <xdr:row>16</xdr:row>
      <xdr:rowOff>162213</xdr:rowOff>
    </xdr:to>
    <xdr:sp macro="" textlink="">
      <xdr:nvSpPr>
        <xdr:cNvPr id="36" name="Graphic 3">
          <a:extLst>
            <a:ext uri="{FF2B5EF4-FFF2-40B4-BE49-F238E27FC236}">
              <a16:creationId xmlns:a16="http://schemas.microsoft.com/office/drawing/2014/main" id="{00000000-0008-0000-0500-000024000000}"/>
            </a:ext>
          </a:extLst>
        </xdr:cNvPr>
        <xdr:cNvSpPr/>
      </xdr:nvSpPr>
      <xdr:spPr>
        <a:xfrm>
          <a:off x="800101" y="2870648"/>
          <a:ext cx="579119" cy="217645"/>
        </a:xfrm>
        <a:custGeom>
          <a:avLst/>
          <a:gdLst>
            <a:gd name="connsiteX0" fmla="*/ 183190 w 478465"/>
            <a:gd name="connsiteY0" fmla="*/ 172819 h 594182"/>
            <a:gd name="connsiteX1" fmla="*/ 126040 w 478465"/>
            <a:gd name="connsiteY1" fmla="*/ 210919 h 594182"/>
            <a:gd name="connsiteX2" fmla="*/ 287965 w 478465"/>
            <a:gd name="connsiteY2" fmla="*/ 449044 h 594182"/>
            <a:gd name="connsiteX3" fmla="*/ 364165 w 478465"/>
            <a:gd name="connsiteY3" fmla="*/ 401419 h 594182"/>
            <a:gd name="connsiteX4" fmla="*/ 478465 w 478465"/>
            <a:gd name="connsiteY4" fmla="*/ 496669 h 594182"/>
            <a:gd name="connsiteX5" fmla="*/ 430840 w 478465"/>
            <a:gd name="connsiteY5" fmla="*/ 572869 h 594182"/>
            <a:gd name="connsiteX6" fmla="*/ 316540 w 478465"/>
            <a:gd name="connsiteY6" fmla="*/ 591919 h 594182"/>
            <a:gd name="connsiteX7" fmla="*/ 2215 w 478465"/>
            <a:gd name="connsiteY7" fmla="*/ 125194 h 594182"/>
            <a:gd name="connsiteX8" fmla="*/ 87940 w 478465"/>
            <a:gd name="connsiteY8" fmla="*/ 1369 h 594182"/>
            <a:gd name="connsiteX9" fmla="*/ 173665 w 478465"/>
            <a:gd name="connsiteY9" fmla="*/ 20419 h 594182"/>
            <a:gd name="connsiteX10" fmla="*/ 183190 w 478465"/>
            <a:gd name="connsiteY10" fmla="*/ 172819 h 5941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478465" h="594182">
              <a:moveTo>
                <a:pt x="183190" y="172819"/>
              </a:moveTo>
              <a:cubicBezTo>
                <a:pt x="183190" y="172819"/>
                <a:pt x="129850" y="190917"/>
                <a:pt x="126040" y="210919"/>
              </a:cubicBezTo>
              <a:cubicBezTo>
                <a:pt x="113658" y="281404"/>
                <a:pt x="216528" y="441424"/>
                <a:pt x="287965" y="449044"/>
              </a:cubicBezTo>
              <a:cubicBezTo>
                <a:pt x="315588" y="451902"/>
                <a:pt x="364165" y="401419"/>
                <a:pt x="364165" y="401419"/>
              </a:cubicBezTo>
              <a:lnTo>
                <a:pt x="478465" y="496669"/>
              </a:lnTo>
              <a:cubicBezTo>
                <a:pt x="478465" y="496669"/>
                <a:pt x="449890" y="558582"/>
                <a:pt x="430840" y="572869"/>
              </a:cubicBezTo>
              <a:cubicBezTo>
                <a:pt x="407028" y="590014"/>
                <a:pt x="345115" y="598587"/>
                <a:pt x="316540" y="591919"/>
              </a:cubicBezTo>
              <a:cubicBezTo>
                <a:pt x="150805" y="554772"/>
                <a:pt x="-21597" y="274737"/>
                <a:pt x="2215" y="125194"/>
              </a:cubicBezTo>
              <a:cubicBezTo>
                <a:pt x="7930" y="88047"/>
                <a:pt x="52698" y="14704"/>
                <a:pt x="87940" y="1369"/>
              </a:cubicBezTo>
              <a:cubicBezTo>
                <a:pt x="107943" y="-6251"/>
                <a:pt x="173665" y="20419"/>
                <a:pt x="173665" y="20419"/>
              </a:cubicBezTo>
              <a:lnTo>
                <a:pt x="183190" y="172819"/>
              </a:lnTo>
              <a:close/>
            </a:path>
          </a:pathLst>
        </a:custGeom>
        <a:solidFill>
          <a:schemeClr val="bg1">
            <a:lumMod val="65000"/>
          </a:schemeClr>
        </a:solidFill>
        <a:ln w="9525" cap="flat">
          <a:noFill/>
          <a:prstDash val="solid"/>
          <a:miter/>
        </a:ln>
      </xdr:spPr>
      <xdr:txBody>
        <a:bodyPr rtlCol="0" anchor="ctr"/>
        <a:lstStyle/>
        <a:p>
          <a:endParaRPr lang="ru-RU"/>
        </a:p>
      </xdr:txBody>
    </xdr:sp>
    <xdr:clientData/>
  </xdr:twoCellAnchor>
  <xdr:twoCellAnchor>
    <xdr:from>
      <xdr:col>3</xdr:col>
      <xdr:colOff>165270</xdr:colOff>
      <xdr:row>15</xdr:row>
      <xdr:rowOff>141396</xdr:rowOff>
    </xdr:from>
    <xdr:to>
      <xdr:col>5</xdr:col>
      <xdr:colOff>17305</xdr:colOff>
      <xdr:row>16</xdr:row>
      <xdr:rowOff>120404</xdr:rowOff>
    </xdr:to>
    <xdr:sp macro="" textlink="">
      <xdr:nvSpPr>
        <xdr:cNvPr id="37" name="Freeform: Shape 36">
          <a:extLst>
            <a:ext uri="{FF2B5EF4-FFF2-40B4-BE49-F238E27FC236}">
              <a16:creationId xmlns:a16="http://schemas.microsoft.com/office/drawing/2014/main" id="{00000000-0008-0000-0500-000025000000}"/>
            </a:ext>
          </a:extLst>
        </xdr:cNvPr>
        <xdr:cNvSpPr/>
      </xdr:nvSpPr>
      <xdr:spPr>
        <a:xfrm rot="10800000">
          <a:off x="1994070" y="2884596"/>
          <a:ext cx="1071235" cy="161888"/>
        </a:xfrm>
        <a:custGeom>
          <a:avLst/>
          <a:gdLst>
            <a:gd name="connsiteX0" fmla="*/ 308046 w 546265"/>
            <a:gd name="connsiteY0" fmla="*/ 180000 h 379486"/>
            <a:gd name="connsiteX1" fmla="*/ 273133 w 546265"/>
            <a:gd name="connsiteY1" fmla="*/ 158544 h 379486"/>
            <a:gd name="connsiteX2" fmla="*/ 238220 w 546265"/>
            <a:gd name="connsiteY2" fmla="*/ 180000 h 379486"/>
            <a:gd name="connsiteX3" fmla="*/ 0 w 546265"/>
            <a:gd name="connsiteY3" fmla="*/ 0 h 379486"/>
            <a:gd name="connsiteX4" fmla="*/ 546265 w 546265"/>
            <a:gd name="connsiteY4" fmla="*/ 0 h 379486"/>
            <a:gd name="connsiteX5" fmla="*/ 0 w 546265"/>
            <a:gd name="connsiteY5" fmla="*/ 369637 h 379486"/>
            <a:gd name="connsiteX6" fmla="*/ 0 w 546265"/>
            <a:gd name="connsiteY6" fmla="*/ 6108 h 379486"/>
            <a:gd name="connsiteX7" fmla="*/ 227806 w 546265"/>
            <a:gd name="connsiteY7" fmla="*/ 187873 h 379486"/>
            <a:gd name="connsiteX8" fmla="*/ 546264 w 546265"/>
            <a:gd name="connsiteY8" fmla="*/ 369637 h 379486"/>
            <a:gd name="connsiteX9" fmla="*/ 318460 w 546265"/>
            <a:gd name="connsiteY9" fmla="*/ 187873 h 379486"/>
            <a:gd name="connsiteX10" fmla="*/ 546265 w 546265"/>
            <a:gd name="connsiteY10" fmla="*/ 6108 h 379486"/>
            <a:gd name="connsiteX11" fmla="*/ 530546 w 546265"/>
            <a:gd name="connsiteY11" fmla="*/ 379486 h 379486"/>
            <a:gd name="connsiteX12" fmla="*/ 14291 w 546265"/>
            <a:gd name="connsiteY12" fmla="*/ 379486 h 379486"/>
            <a:gd name="connsiteX13" fmla="*/ 272419 w 546265"/>
            <a:gd name="connsiteY13" fmla="*/ 175202 h 37948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Lst>
          <a:rect l="l" t="t" r="r" b="b"/>
          <a:pathLst>
            <a:path w="546265" h="379486">
              <a:moveTo>
                <a:pt x="308046" y="180000"/>
              </a:moveTo>
              <a:lnTo>
                <a:pt x="273133" y="158544"/>
              </a:lnTo>
              <a:lnTo>
                <a:pt x="238220" y="180000"/>
              </a:lnTo>
              <a:lnTo>
                <a:pt x="0" y="0"/>
              </a:lnTo>
              <a:lnTo>
                <a:pt x="546265" y="0"/>
              </a:lnTo>
              <a:close/>
              <a:moveTo>
                <a:pt x="0" y="369637"/>
              </a:moveTo>
              <a:lnTo>
                <a:pt x="0" y="6108"/>
              </a:lnTo>
              <a:lnTo>
                <a:pt x="227806" y="187873"/>
              </a:lnTo>
              <a:close/>
              <a:moveTo>
                <a:pt x="546264" y="369637"/>
              </a:moveTo>
              <a:lnTo>
                <a:pt x="318460" y="187873"/>
              </a:lnTo>
              <a:lnTo>
                <a:pt x="546265" y="6108"/>
              </a:lnTo>
              <a:close/>
              <a:moveTo>
                <a:pt x="530546" y="379486"/>
              </a:moveTo>
              <a:lnTo>
                <a:pt x="14291" y="379486"/>
              </a:lnTo>
              <a:lnTo>
                <a:pt x="272419" y="175202"/>
              </a:lnTo>
              <a:close/>
            </a:path>
          </a:pathLst>
        </a:custGeom>
        <a:solidFill>
          <a:schemeClr val="bg1">
            <a:lumMod val="6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6</xdr:col>
      <xdr:colOff>7315</xdr:colOff>
      <xdr:row>15</xdr:row>
      <xdr:rowOff>121303</xdr:rowOff>
    </xdr:from>
    <xdr:to>
      <xdr:col>6</xdr:col>
      <xdr:colOff>138105</xdr:colOff>
      <xdr:row>16</xdr:row>
      <xdr:rowOff>175260</xdr:rowOff>
    </xdr:to>
    <xdr:sp macro="" textlink="">
      <xdr:nvSpPr>
        <xdr:cNvPr id="38" name="Freeform: Shape 37">
          <a:extLst>
            <a:ext uri="{FF2B5EF4-FFF2-40B4-BE49-F238E27FC236}">
              <a16:creationId xmlns:a16="http://schemas.microsoft.com/office/drawing/2014/main" id="{00000000-0008-0000-0500-000026000000}"/>
            </a:ext>
          </a:extLst>
        </xdr:cNvPr>
        <xdr:cNvSpPr/>
      </xdr:nvSpPr>
      <xdr:spPr>
        <a:xfrm>
          <a:off x="3664915" y="2864503"/>
          <a:ext cx="130790" cy="236837"/>
        </a:xfrm>
        <a:custGeom>
          <a:avLst/>
          <a:gdLst>
            <a:gd name="connsiteX0" fmla="*/ 171450 w 352425"/>
            <a:gd name="connsiteY0" fmla="*/ 0 h 638175"/>
            <a:gd name="connsiteX1" fmla="*/ 352425 w 352425"/>
            <a:gd name="connsiteY1" fmla="*/ 171450 h 638175"/>
            <a:gd name="connsiteX2" fmla="*/ 180975 w 352425"/>
            <a:gd name="connsiteY2" fmla="*/ 638175 h 638175"/>
            <a:gd name="connsiteX3" fmla="*/ 0 w 352425"/>
            <a:gd name="connsiteY3" fmla="*/ 171450 h 638175"/>
            <a:gd name="connsiteX4" fmla="*/ 171450 w 352425"/>
            <a:gd name="connsiteY4" fmla="*/ 0 h 638175"/>
            <a:gd name="connsiteX5" fmla="*/ 176212 w 352425"/>
            <a:gd name="connsiteY5" fmla="*/ 67628 h 638175"/>
            <a:gd name="connsiteX6" fmla="*/ 80962 w 352425"/>
            <a:gd name="connsiteY6" fmla="*/ 162878 h 638175"/>
            <a:gd name="connsiteX7" fmla="*/ 176212 w 352425"/>
            <a:gd name="connsiteY7" fmla="*/ 258128 h 638175"/>
            <a:gd name="connsiteX8" fmla="*/ 271462 w 352425"/>
            <a:gd name="connsiteY8" fmla="*/ 162878 h 638175"/>
            <a:gd name="connsiteX9" fmla="*/ 176212 w 352425"/>
            <a:gd name="connsiteY9" fmla="*/ 67628 h 63817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352425" h="638175">
              <a:moveTo>
                <a:pt x="171450" y="0"/>
              </a:moveTo>
              <a:cubicBezTo>
                <a:pt x="304800" y="0"/>
                <a:pt x="352425" y="109538"/>
                <a:pt x="352425" y="171450"/>
              </a:cubicBezTo>
              <a:cubicBezTo>
                <a:pt x="352425" y="190500"/>
                <a:pt x="180975" y="638175"/>
                <a:pt x="180975" y="638175"/>
              </a:cubicBezTo>
              <a:cubicBezTo>
                <a:pt x="180975" y="638175"/>
                <a:pt x="0" y="200025"/>
                <a:pt x="0" y="171450"/>
              </a:cubicBezTo>
              <a:cubicBezTo>
                <a:pt x="0" y="110490"/>
                <a:pt x="47625" y="0"/>
                <a:pt x="171450" y="0"/>
              </a:cubicBezTo>
              <a:close/>
              <a:moveTo>
                <a:pt x="176212" y="67628"/>
              </a:moveTo>
              <a:cubicBezTo>
                <a:pt x="123607" y="67628"/>
                <a:pt x="80962" y="110273"/>
                <a:pt x="80962" y="162878"/>
              </a:cubicBezTo>
              <a:cubicBezTo>
                <a:pt x="80962" y="215483"/>
                <a:pt x="123607" y="258128"/>
                <a:pt x="176212" y="258128"/>
              </a:cubicBezTo>
              <a:cubicBezTo>
                <a:pt x="228817" y="258128"/>
                <a:pt x="271462" y="215483"/>
                <a:pt x="271462" y="162878"/>
              </a:cubicBezTo>
              <a:cubicBezTo>
                <a:pt x="271462" y="110273"/>
                <a:pt x="228817" y="67628"/>
                <a:pt x="176212" y="67628"/>
              </a:cubicBezTo>
              <a:close/>
            </a:path>
          </a:pathLst>
        </a:custGeom>
        <a:solidFill>
          <a:schemeClr val="bg1">
            <a:lumMod val="65000"/>
          </a:schemeClr>
        </a:solidFill>
        <a:ln w="9525"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7</xdr:col>
      <xdr:colOff>150975</xdr:colOff>
      <xdr:row>15</xdr:row>
      <xdr:rowOff>121922</xdr:rowOff>
    </xdr:from>
    <xdr:to>
      <xdr:col>9</xdr:col>
      <xdr:colOff>17611</xdr:colOff>
      <xdr:row>16</xdr:row>
      <xdr:rowOff>160020</xdr:rowOff>
    </xdr:to>
    <xdr:sp macro="" textlink="">
      <xdr:nvSpPr>
        <xdr:cNvPr id="39" name="Freeform: Shape 38">
          <a:extLst>
            <a:ext uri="{FF2B5EF4-FFF2-40B4-BE49-F238E27FC236}">
              <a16:creationId xmlns:a16="http://schemas.microsoft.com/office/drawing/2014/main" id="{00000000-0008-0000-0500-000027000000}"/>
            </a:ext>
          </a:extLst>
        </xdr:cNvPr>
        <xdr:cNvSpPr/>
      </xdr:nvSpPr>
      <xdr:spPr>
        <a:xfrm>
          <a:off x="4418175" y="2865122"/>
          <a:ext cx="1085836" cy="220978"/>
        </a:xfrm>
        <a:custGeom>
          <a:avLst/>
          <a:gdLst>
            <a:gd name="connsiteX0" fmla="*/ 481132 w 2069308"/>
            <a:gd name="connsiteY0" fmla="*/ 0 h 1739504"/>
            <a:gd name="connsiteX1" fmla="*/ 668411 w 2069308"/>
            <a:gd name="connsiteY1" fmla="*/ 37810 h 1739504"/>
            <a:gd name="connsiteX2" fmla="*/ 709430 w 2069308"/>
            <a:gd name="connsiteY2" fmla="*/ 60075 h 1739504"/>
            <a:gd name="connsiteX3" fmla="*/ 766731 w 2069308"/>
            <a:gd name="connsiteY3" fmla="*/ 39102 h 1739504"/>
            <a:gd name="connsiteX4" fmla="*/ 1025368 w 2069308"/>
            <a:gd name="connsiteY4" fmla="*/ 0 h 1739504"/>
            <a:gd name="connsiteX5" fmla="*/ 1895120 w 2069308"/>
            <a:gd name="connsiteY5" fmla="*/ 869752 h 1739504"/>
            <a:gd name="connsiteX6" fmla="*/ 1894104 w 2069308"/>
            <a:gd name="connsiteY6" fmla="*/ 889874 h 1739504"/>
            <a:gd name="connsiteX7" fmla="*/ 1928388 w 2069308"/>
            <a:gd name="connsiteY7" fmla="*/ 918160 h 1739504"/>
            <a:gd name="connsiteX8" fmla="*/ 2069308 w 2069308"/>
            <a:gd name="connsiteY8" fmla="*/ 1258372 h 1739504"/>
            <a:gd name="connsiteX9" fmla="*/ 1588176 w 2069308"/>
            <a:gd name="connsiteY9" fmla="*/ 1739504 h 1739504"/>
            <a:gd name="connsiteX10" fmla="*/ 1400898 w 2069308"/>
            <a:gd name="connsiteY10" fmla="*/ 1701694 h 1739504"/>
            <a:gd name="connsiteX11" fmla="*/ 1352399 w 2069308"/>
            <a:gd name="connsiteY11" fmla="*/ 1675370 h 1739504"/>
            <a:gd name="connsiteX12" fmla="*/ 1284006 w 2069308"/>
            <a:gd name="connsiteY12" fmla="*/ 1700402 h 1739504"/>
            <a:gd name="connsiteX13" fmla="*/ 1025368 w 2069308"/>
            <a:gd name="connsiteY13" fmla="*/ 1739504 h 1739504"/>
            <a:gd name="connsiteX14" fmla="*/ 155616 w 2069308"/>
            <a:gd name="connsiteY14" fmla="*/ 869752 h 1739504"/>
            <a:gd name="connsiteX15" fmla="*/ 157375 w 2069308"/>
            <a:gd name="connsiteY15" fmla="*/ 834920 h 1739504"/>
            <a:gd name="connsiteX16" fmla="*/ 140921 w 2069308"/>
            <a:gd name="connsiteY16" fmla="*/ 821344 h 1739504"/>
            <a:gd name="connsiteX17" fmla="*/ 0 w 2069308"/>
            <a:gd name="connsiteY17" fmla="*/ 481132 h 1739504"/>
            <a:gd name="connsiteX18" fmla="*/ 481132 w 2069308"/>
            <a:gd name="connsiteY18" fmla="*/ 0 h 173950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Lst>
          <a:rect l="l" t="t" r="r" b="b"/>
          <a:pathLst>
            <a:path w="2069308" h="1739504">
              <a:moveTo>
                <a:pt x="481132" y="0"/>
              </a:moveTo>
              <a:cubicBezTo>
                <a:pt x="547563" y="0"/>
                <a:pt x="610849" y="13463"/>
                <a:pt x="668411" y="37810"/>
              </a:cubicBezTo>
              <a:lnTo>
                <a:pt x="709430" y="60075"/>
              </a:lnTo>
              <a:lnTo>
                <a:pt x="766731" y="39102"/>
              </a:lnTo>
              <a:cubicBezTo>
                <a:pt x="848434" y="13690"/>
                <a:pt x="935302" y="0"/>
                <a:pt x="1025368" y="0"/>
              </a:cubicBezTo>
              <a:cubicBezTo>
                <a:pt x="1505719" y="0"/>
                <a:pt x="1895120" y="389401"/>
                <a:pt x="1895120" y="869752"/>
              </a:cubicBezTo>
              <a:lnTo>
                <a:pt x="1894104" y="889874"/>
              </a:lnTo>
              <a:lnTo>
                <a:pt x="1928388" y="918160"/>
              </a:lnTo>
              <a:cubicBezTo>
                <a:pt x="2015456" y="1005228"/>
                <a:pt x="2069308" y="1125511"/>
                <a:pt x="2069308" y="1258372"/>
              </a:cubicBezTo>
              <a:cubicBezTo>
                <a:pt x="2069308" y="1524094"/>
                <a:pt x="1853898" y="1739504"/>
                <a:pt x="1588176" y="1739504"/>
              </a:cubicBezTo>
              <a:cubicBezTo>
                <a:pt x="1521746" y="1739504"/>
                <a:pt x="1458460" y="1726041"/>
                <a:pt x="1400898" y="1701694"/>
              </a:cubicBezTo>
              <a:lnTo>
                <a:pt x="1352399" y="1675370"/>
              </a:lnTo>
              <a:lnTo>
                <a:pt x="1284006" y="1700402"/>
              </a:lnTo>
              <a:cubicBezTo>
                <a:pt x="1202302" y="1725814"/>
                <a:pt x="1115434" y="1739504"/>
                <a:pt x="1025368" y="1739504"/>
              </a:cubicBezTo>
              <a:cubicBezTo>
                <a:pt x="545017" y="1739504"/>
                <a:pt x="155616" y="1350103"/>
                <a:pt x="155616" y="869752"/>
              </a:cubicBezTo>
              <a:lnTo>
                <a:pt x="157375" y="834920"/>
              </a:lnTo>
              <a:lnTo>
                <a:pt x="140921" y="821344"/>
              </a:lnTo>
              <a:cubicBezTo>
                <a:pt x="53853" y="734276"/>
                <a:pt x="0" y="613993"/>
                <a:pt x="0" y="481132"/>
              </a:cubicBezTo>
              <a:cubicBezTo>
                <a:pt x="0" y="215410"/>
                <a:pt x="215410" y="0"/>
                <a:pt x="481132" y="0"/>
              </a:cubicBezTo>
              <a:close/>
            </a:path>
          </a:pathLst>
        </a:custGeom>
        <a:solidFill>
          <a:schemeClr val="bg1">
            <a:lumMod val="6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800" b="1">
              <a:latin typeface="Comic Sans MS" panose="030F0702030302020204" pitchFamily="66" charset="0"/>
            </a:rPr>
            <a:t>S</a:t>
          </a:r>
          <a:endParaRPr lang="ru-RU" sz="800" b="1">
            <a:latin typeface="Comic Sans MS" panose="030F0702030302020204" pitchFamily="66" charset="0"/>
          </a:endParaRPr>
        </a:p>
      </xdr:txBody>
    </xdr:sp>
    <xdr:clientData/>
  </xdr:twoCellAnchor>
  <xdr:twoCellAnchor>
    <xdr:from>
      <xdr:col>18</xdr:col>
      <xdr:colOff>281940</xdr:colOff>
      <xdr:row>28</xdr:row>
      <xdr:rowOff>45720</xdr:rowOff>
    </xdr:from>
    <xdr:to>
      <xdr:col>19</xdr:col>
      <xdr:colOff>83819</xdr:colOff>
      <xdr:row>29</xdr:row>
      <xdr:rowOff>78840</xdr:rowOff>
    </xdr:to>
    <xdr:grpSp>
      <xdr:nvGrpSpPr>
        <xdr:cNvPr id="41" name="Group 40">
          <a:extLst>
            <a:ext uri="{FF2B5EF4-FFF2-40B4-BE49-F238E27FC236}">
              <a16:creationId xmlns:a16="http://schemas.microsoft.com/office/drawing/2014/main" id="{00000000-0008-0000-0500-000029000000}"/>
            </a:ext>
          </a:extLst>
        </xdr:cNvPr>
        <xdr:cNvGrpSpPr/>
      </xdr:nvGrpSpPr>
      <xdr:grpSpPr>
        <a:xfrm>
          <a:off x="6991773" y="5750137"/>
          <a:ext cx="394546" cy="223620"/>
          <a:chOff x="7192492" y="5258851"/>
          <a:chExt cx="411479" cy="217051"/>
        </a:xfrm>
      </xdr:grpSpPr>
      <xdr:sp macro="" textlink="">
        <xdr:nvSpPr>
          <xdr:cNvPr id="42" name="Rectangle: Rounded Corners 41">
            <a:extLst>
              <a:ext uri="{FF2B5EF4-FFF2-40B4-BE49-F238E27FC236}">
                <a16:creationId xmlns:a16="http://schemas.microsoft.com/office/drawing/2014/main" id="{00000000-0008-0000-0500-00002A000000}"/>
              </a:ext>
            </a:extLst>
          </xdr:cNvPr>
          <xdr:cNvSpPr/>
        </xdr:nvSpPr>
        <xdr:spPr>
          <a:xfrm>
            <a:off x="7238212" y="5258851"/>
            <a:ext cx="365759" cy="214411"/>
          </a:xfrm>
          <a:prstGeom prst="roundRect">
            <a:avLst>
              <a:gd name="adj" fmla="val 50000"/>
            </a:avLst>
          </a:prstGeom>
          <a:solidFill>
            <a:srgbClr val="F2C6C7"/>
          </a:solidFill>
          <a:ln>
            <a:noFill/>
          </a:ln>
          <a:effectLst>
            <a:innerShdw blurRad="63500">
              <a:prstClr val="black">
                <a:alpha val="32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43" name="Oval 42">
            <a:extLst>
              <a:ext uri="{FF2B5EF4-FFF2-40B4-BE49-F238E27FC236}">
                <a16:creationId xmlns:a16="http://schemas.microsoft.com/office/drawing/2014/main" id="{00000000-0008-0000-0500-00002B000000}"/>
              </a:ext>
            </a:extLst>
          </xdr:cNvPr>
          <xdr:cNvSpPr/>
        </xdr:nvSpPr>
        <xdr:spPr>
          <a:xfrm>
            <a:off x="7192492" y="5258851"/>
            <a:ext cx="216000" cy="217051"/>
          </a:xfrm>
          <a:prstGeom prst="ellipse">
            <a:avLst/>
          </a:prstGeom>
          <a:solidFill>
            <a:srgbClr val="DD222D"/>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18</xdr:col>
      <xdr:colOff>281940</xdr:colOff>
      <xdr:row>35</xdr:row>
      <xdr:rowOff>14189</xdr:rowOff>
    </xdr:from>
    <xdr:to>
      <xdr:col>19</xdr:col>
      <xdr:colOff>83819</xdr:colOff>
      <xdr:row>36</xdr:row>
      <xdr:rowOff>47309</xdr:rowOff>
    </xdr:to>
    <xdr:grpSp>
      <xdr:nvGrpSpPr>
        <xdr:cNvPr id="44" name="Group 43">
          <a:extLst>
            <a:ext uri="{FF2B5EF4-FFF2-40B4-BE49-F238E27FC236}">
              <a16:creationId xmlns:a16="http://schemas.microsoft.com/office/drawing/2014/main" id="{00000000-0008-0000-0500-00002C000000}"/>
            </a:ext>
          </a:extLst>
        </xdr:cNvPr>
        <xdr:cNvGrpSpPr/>
      </xdr:nvGrpSpPr>
      <xdr:grpSpPr>
        <a:xfrm>
          <a:off x="6991773" y="7052106"/>
          <a:ext cx="394546" cy="223620"/>
          <a:chOff x="7192492" y="5258851"/>
          <a:chExt cx="411479" cy="217051"/>
        </a:xfrm>
      </xdr:grpSpPr>
      <xdr:sp macro="" textlink="">
        <xdr:nvSpPr>
          <xdr:cNvPr id="45" name="Rectangle: Rounded Corners 44">
            <a:extLst>
              <a:ext uri="{FF2B5EF4-FFF2-40B4-BE49-F238E27FC236}">
                <a16:creationId xmlns:a16="http://schemas.microsoft.com/office/drawing/2014/main" id="{00000000-0008-0000-0500-00002D000000}"/>
              </a:ext>
            </a:extLst>
          </xdr:cNvPr>
          <xdr:cNvSpPr/>
        </xdr:nvSpPr>
        <xdr:spPr>
          <a:xfrm>
            <a:off x="7238212" y="5258851"/>
            <a:ext cx="365759" cy="214411"/>
          </a:xfrm>
          <a:prstGeom prst="roundRect">
            <a:avLst>
              <a:gd name="adj" fmla="val 50000"/>
            </a:avLst>
          </a:prstGeom>
          <a:solidFill>
            <a:srgbClr val="F2C6C7"/>
          </a:solidFill>
          <a:ln>
            <a:noFill/>
          </a:ln>
          <a:effectLst>
            <a:innerShdw blurRad="63500">
              <a:prstClr val="black">
                <a:alpha val="32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46" name="Oval 45">
            <a:extLst>
              <a:ext uri="{FF2B5EF4-FFF2-40B4-BE49-F238E27FC236}">
                <a16:creationId xmlns:a16="http://schemas.microsoft.com/office/drawing/2014/main" id="{00000000-0008-0000-0500-00002E000000}"/>
              </a:ext>
            </a:extLst>
          </xdr:cNvPr>
          <xdr:cNvSpPr/>
        </xdr:nvSpPr>
        <xdr:spPr>
          <a:xfrm>
            <a:off x="7192492" y="5258851"/>
            <a:ext cx="216000" cy="217051"/>
          </a:xfrm>
          <a:prstGeom prst="ellipse">
            <a:avLst/>
          </a:prstGeom>
          <a:solidFill>
            <a:srgbClr val="DD222D"/>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21</xdr:col>
      <xdr:colOff>308215</xdr:colOff>
      <xdr:row>28</xdr:row>
      <xdr:rowOff>45720</xdr:rowOff>
    </xdr:from>
    <xdr:to>
      <xdr:col>22</xdr:col>
      <xdr:colOff>110094</xdr:colOff>
      <xdr:row>29</xdr:row>
      <xdr:rowOff>78840</xdr:rowOff>
    </xdr:to>
    <xdr:grpSp>
      <xdr:nvGrpSpPr>
        <xdr:cNvPr id="47" name="Group 46">
          <a:extLst>
            <a:ext uri="{FF2B5EF4-FFF2-40B4-BE49-F238E27FC236}">
              <a16:creationId xmlns:a16="http://schemas.microsoft.com/office/drawing/2014/main" id="{00000000-0008-0000-0500-00002F000000}"/>
            </a:ext>
          </a:extLst>
        </xdr:cNvPr>
        <xdr:cNvGrpSpPr/>
      </xdr:nvGrpSpPr>
      <xdr:grpSpPr>
        <a:xfrm>
          <a:off x="8796048" y="5750137"/>
          <a:ext cx="394546" cy="223620"/>
          <a:chOff x="7192492" y="5258851"/>
          <a:chExt cx="411479" cy="217051"/>
        </a:xfrm>
      </xdr:grpSpPr>
      <xdr:sp macro="" textlink="">
        <xdr:nvSpPr>
          <xdr:cNvPr id="48" name="Rectangle: Rounded Corners 47">
            <a:extLst>
              <a:ext uri="{FF2B5EF4-FFF2-40B4-BE49-F238E27FC236}">
                <a16:creationId xmlns:a16="http://schemas.microsoft.com/office/drawing/2014/main" id="{00000000-0008-0000-0500-000030000000}"/>
              </a:ext>
            </a:extLst>
          </xdr:cNvPr>
          <xdr:cNvSpPr/>
        </xdr:nvSpPr>
        <xdr:spPr>
          <a:xfrm>
            <a:off x="7238212" y="5258851"/>
            <a:ext cx="365759" cy="214411"/>
          </a:xfrm>
          <a:prstGeom prst="roundRect">
            <a:avLst>
              <a:gd name="adj" fmla="val 50000"/>
            </a:avLst>
          </a:prstGeom>
          <a:solidFill>
            <a:srgbClr val="F2C6C7"/>
          </a:solidFill>
          <a:ln>
            <a:noFill/>
          </a:ln>
          <a:effectLst>
            <a:innerShdw blurRad="63500">
              <a:prstClr val="black">
                <a:alpha val="32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49" name="Oval 48">
            <a:extLst>
              <a:ext uri="{FF2B5EF4-FFF2-40B4-BE49-F238E27FC236}">
                <a16:creationId xmlns:a16="http://schemas.microsoft.com/office/drawing/2014/main" id="{00000000-0008-0000-0500-000031000000}"/>
              </a:ext>
            </a:extLst>
          </xdr:cNvPr>
          <xdr:cNvSpPr/>
        </xdr:nvSpPr>
        <xdr:spPr>
          <a:xfrm>
            <a:off x="7192492" y="5258851"/>
            <a:ext cx="216000" cy="217051"/>
          </a:xfrm>
          <a:prstGeom prst="ellipse">
            <a:avLst/>
          </a:prstGeom>
          <a:solidFill>
            <a:srgbClr val="DD222D"/>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21</xdr:col>
      <xdr:colOff>308215</xdr:colOff>
      <xdr:row>35</xdr:row>
      <xdr:rowOff>14189</xdr:rowOff>
    </xdr:from>
    <xdr:to>
      <xdr:col>22</xdr:col>
      <xdr:colOff>110094</xdr:colOff>
      <xdr:row>36</xdr:row>
      <xdr:rowOff>47309</xdr:rowOff>
    </xdr:to>
    <xdr:grpSp>
      <xdr:nvGrpSpPr>
        <xdr:cNvPr id="50" name="Group 49">
          <a:extLst>
            <a:ext uri="{FF2B5EF4-FFF2-40B4-BE49-F238E27FC236}">
              <a16:creationId xmlns:a16="http://schemas.microsoft.com/office/drawing/2014/main" id="{00000000-0008-0000-0500-000032000000}"/>
            </a:ext>
          </a:extLst>
        </xdr:cNvPr>
        <xdr:cNvGrpSpPr/>
      </xdr:nvGrpSpPr>
      <xdr:grpSpPr>
        <a:xfrm>
          <a:off x="8796048" y="7052106"/>
          <a:ext cx="394546" cy="223620"/>
          <a:chOff x="7192492" y="5258851"/>
          <a:chExt cx="411479" cy="217051"/>
        </a:xfrm>
      </xdr:grpSpPr>
      <xdr:sp macro="" textlink="">
        <xdr:nvSpPr>
          <xdr:cNvPr id="51" name="Rectangle: Rounded Corners 50">
            <a:extLst>
              <a:ext uri="{FF2B5EF4-FFF2-40B4-BE49-F238E27FC236}">
                <a16:creationId xmlns:a16="http://schemas.microsoft.com/office/drawing/2014/main" id="{00000000-0008-0000-0500-000033000000}"/>
              </a:ext>
            </a:extLst>
          </xdr:cNvPr>
          <xdr:cNvSpPr/>
        </xdr:nvSpPr>
        <xdr:spPr>
          <a:xfrm>
            <a:off x="7238212" y="5258851"/>
            <a:ext cx="365759" cy="214411"/>
          </a:xfrm>
          <a:prstGeom prst="roundRect">
            <a:avLst>
              <a:gd name="adj" fmla="val 50000"/>
            </a:avLst>
          </a:prstGeom>
          <a:solidFill>
            <a:srgbClr val="F2C6C7"/>
          </a:solidFill>
          <a:ln>
            <a:noFill/>
          </a:ln>
          <a:effectLst>
            <a:innerShdw blurRad="63500">
              <a:prstClr val="black">
                <a:alpha val="32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52" name="Oval 51">
            <a:extLst>
              <a:ext uri="{FF2B5EF4-FFF2-40B4-BE49-F238E27FC236}">
                <a16:creationId xmlns:a16="http://schemas.microsoft.com/office/drawing/2014/main" id="{00000000-0008-0000-0500-000034000000}"/>
              </a:ext>
            </a:extLst>
          </xdr:cNvPr>
          <xdr:cNvSpPr/>
        </xdr:nvSpPr>
        <xdr:spPr>
          <a:xfrm>
            <a:off x="7192492" y="5258851"/>
            <a:ext cx="216000" cy="217051"/>
          </a:xfrm>
          <a:prstGeom prst="ellipse">
            <a:avLst/>
          </a:prstGeom>
          <a:solidFill>
            <a:srgbClr val="DD222D"/>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18</xdr:col>
      <xdr:colOff>46507</xdr:colOff>
      <xdr:row>26</xdr:row>
      <xdr:rowOff>99375</xdr:rowOff>
    </xdr:from>
    <xdr:to>
      <xdr:col>19</xdr:col>
      <xdr:colOff>390245</xdr:colOff>
      <xdr:row>31</xdr:row>
      <xdr:rowOff>45910</xdr:rowOff>
    </xdr:to>
    <xdr:sp macro="" textlink="ProcessingM4!C23">
      <xdr:nvSpPr>
        <xdr:cNvPr id="53" name="Rectangle 52">
          <a:extLst>
            <a:ext uri="{FF2B5EF4-FFF2-40B4-BE49-F238E27FC236}">
              <a16:creationId xmlns:a16="http://schemas.microsoft.com/office/drawing/2014/main" id="{00000000-0008-0000-0500-000035000000}"/>
            </a:ext>
          </a:extLst>
        </xdr:cNvPr>
        <xdr:cNvSpPr/>
      </xdr:nvSpPr>
      <xdr:spPr>
        <a:xfrm rot="5400000">
          <a:off x="11065508" y="4808054"/>
          <a:ext cx="860935" cy="953338"/>
        </a:xfrm>
        <a:prstGeom prst="rect">
          <a:avLst/>
        </a:prstGeom>
        <a:noFill/>
        <a:effectLst/>
      </xdr:spPr>
      <xdr:txBody>
        <a:bodyPr wrap="none" lIns="91440" tIns="45720" rIns="91440" bIns="45720">
          <a:noAutofit/>
        </a:bodyPr>
        <a:lstStyle/>
        <a:p>
          <a:pPr algn="ctr"/>
          <a:fld id="{3DD49D20-42E7-48BE-9149-AAEA0E52B841}" type="TxLink">
            <a:rPr lang="en-US" sz="5500" b="0" i="0" u="none" strike="noStrike" cap="none" spc="0">
              <a:ln w="0"/>
              <a:blipFill>
                <a:blip xmlns:r="http://schemas.openxmlformats.org/officeDocument/2006/relationships" r:embed="rId3">
                  <a:extLst>
                    <a:ext uri="{96DAC541-7B7A-43D3-8B79-37D633B846F1}">
                      <asvg:svgBlip xmlns:asvg="http://schemas.microsoft.com/office/drawing/2016/SVG/main" r:embed="rId4"/>
                    </a:ext>
                  </a:extLst>
                </a:blip>
                <a:stretch>
                  <a:fillRect/>
                </a:stretch>
              </a:blipFill>
              <a:effectLst/>
              <a:latin typeface="Calibri"/>
              <a:cs typeface="Calibri"/>
            </a:rPr>
            <a:pPr algn="ctr"/>
            <a:t>▮</a:t>
          </a:fld>
          <a:endParaRPr lang="en-US" sz="5500" b="0" cap="none" spc="0">
            <a:ln w="0"/>
            <a:blipFill>
              <a:blip xmlns:r="http://schemas.openxmlformats.org/officeDocument/2006/relationships" r:embed="rId3">
                <a:extLst>
                  <a:ext uri="{96DAC541-7B7A-43D3-8B79-37D633B846F1}">
                    <asvg:svgBlip xmlns:asvg="http://schemas.microsoft.com/office/drawing/2016/SVG/main" r:embed="rId4"/>
                  </a:ext>
                </a:extLst>
              </a:blip>
              <a:stretch>
                <a:fillRect/>
              </a:stretch>
            </a:blipFill>
            <a:effectLst/>
          </a:endParaRPr>
        </a:p>
      </xdr:txBody>
    </xdr:sp>
    <xdr:clientData/>
  </xdr:twoCellAnchor>
  <mc:AlternateContent xmlns:mc="http://schemas.openxmlformats.org/markup-compatibility/2006">
    <mc:Choice xmlns:a14="http://schemas.microsoft.com/office/drawing/2010/main" Requires="a14">
      <xdr:twoCellAnchor>
        <xdr:from>
          <xdr:col>18</xdr:col>
          <xdr:colOff>57150</xdr:colOff>
          <xdr:row>28</xdr:row>
          <xdr:rowOff>9525</xdr:rowOff>
        </xdr:from>
        <xdr:to>
          <xdr:col>19</xdr:col>
          <xdr:colOff>123825</xdr:colOff>
          <xdr:row>29</xdr:row>
          <xdr:rowOff>133350</xdr:rowOff>
        </xdr:to>
        <xdr:sp macro="" textlink="">
          <xdr:nvSpPr>
            <xdr:cNvPr id="16392" name="Check Box 8" hidden="1">
              <a:extLst>
                <a:ext uri="{63B3BB69-23CF-44E3-9099-C40C66FF867C}">
                  <a14:compatExt spid="_x0000_s16392"/>
                </a:ext>
                <a:ext uri="{FF2B5EF4-FFF2-40B4-BE49-F238E27FC236}">
                  <a16:creationId xmlns:a16="http://schemas.microsoft.com/office/drawing/2014/main" id="{00000000-0008-0000-0500-000008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18</xdr:col>
      <xdr:colOff>52137</xdr:colOff>
      <xdr:row>28</xdr:row>
      <xdr:rowOff>48126</xdr:rowOff>
    </xdr:from>
    <xdr:to>
      <xdr:col>18</xdr:col>
      <xdr:colOff>248654</xdr:colOff>
      <xdr:row>29</xdr:row>
      <xdr:rowOff>84221</xdr:rowOff>
    </xdr:to>
    <xdr:sp macro="" textlink="">
      <xdr:nvSpPr>
        <xdr:cNvPr id="54" name="Rectangle 53">
          <a:extLst>
            <a:ext uri="{FF2B5EF4-FFF2-40B4-BE49-F238E27FC236}">
              <a16:creationId xmlns:a16="http://schemas.microsoft.com/office/drawing/2014/main" id="{00000000-0008-0000-0500-000036000000}"/>
            </a:ext>
          </a:extLst>
        </xdr:cNvPr>
        <xdr:cNvSpPr/>
      </xdr:nvSpPr>
      <xdr:spPr>
        <a:xfrm>
          <a:off x="11024937" y="5168766"/>
          <a:ext cx="196517" cy="21897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46507</xdr:colOff>
      <xdr:row>33</xdr:row>
      <xdr:rowOff>61275</xdr:rowOff>
    </xdr:from>
    <xdr:to>
      <xdr:col>19</xdr:col>
      <xdr:colOff>390245</xdr:colOff>
      <xdr:row>38</xdr:row>
      <xdr:rowOff>7810</xdr:rowOff>
    </xdr:to>
    <xdr:sp macro="" textlink="ProcessingM4!C25">
      <xdr:nvSpPr>
        <xdr:cNvPr id="55" name="Rectangle 54">
          <a:extLst>
            <a:ext uri="{FF2B5EF4-FFF2-40B4-BE49-F238E27FC236}">
              <a16:creationId xmlns:a16="http://schemas.microsoft.com/office/drawing/2014/main" id="{00000000-0008-0000-0500-000037000000}"/>
            </a:ext>
          </a:extLst>
        </xdr:cNvPr>
        <xdr:cNvSpPr/>
      </xdr:nvSpPr>
      <xdr:spPr>
        <a:xfrm rot="5400000">
          <a:off x="11065508" y="6050114"/>
          <a:ext cx="860935" cy="953338"/>
        </a:xfrm>
        <a:prstGeom prst="rect">
          <a:avLst/>
        </a:prstGeom>
        <a:noFill/>
        <a:effectLst/>
      </xdr:spPr>
      <xdr:txBody>
        <a:bodyPr wrap="none" lIns="91440" tIns="45720" rIns="91440" bIns="45720">
          <a:noAutofit/>
        </a:bodyPr>
        <a:lstStyle/>
        <a:p>
          <a:pPr algn="ctr"/>
          <a:fld id="{65F76FB1-E7CD-4AA0-8E3B-2920348EFFF0}" type="TxLink">
            <a:rPr lang="en-US" sz="5500" b="0" i="0" u="none" strike="noStrike" cap="none" spc="0">
              <a:ln w="0"/>
              <a:blipFill>
                <a:blip xmlns:r="http://schemas.openxmlformats.org/officeDocument/2006/relationships" r:embed="rId5">
                  <a:extLst>
                    <a:ext uri="{96DAC541-7B7A-43D3-8B79-37D633B846F1}">
                      <asvg:svgBlip xmlns:asvg="http://schemas.microsoft.com/office/drawing/2016/SVG/main" r:embed="rId6"/>
                    </a:ext>
                  </a:extLst>
                </a:blip>
                <a:stretch>
                  <a:fillRect/>
                </a:stretch>
              </a:blipFill>
              <a:effectLst/>
              <a:latin typeface="Calibri"/>
              <a:cs typeface="Calibri"/>
            </a:rPr>
            <a:pPr algn="ctr"/>
            <a:t>▮</a:t>
          </a:fld>
          <a:endParaRPr lang="en-US" sz="5500" b="0" cap="none" spc="0">
            <a:ln w="0"/>
            <a:blipFill>
              <a:blip xmlns:r="http://schemas.openxmlformats.org/officeDocument/2006/relationships" r:embed="rId5">
                <a:extLst>
                  <a:ext uri="{96DAC541-7B7A-43D3-8B79-37D633B846F1}">
                    <asvg:svgBlip xmlns:asvg="http://schemas.microsoft.com/office/drawing/2016/SVG/main" r:embed="rId6"/>
                  </a:ext>
                </a:extLst>
              </a:blip>
              <a:stretch>
                <a:fillRect/>
              </a:stretch>
            </a:blipFill>
            <a:effectLst/>
          </a:endParaRPr>
        </a:p>
      </xdr:txBody>
    </xdr:sp>
    <xdr:clientData/>
  </xdr:twoCellAnchor>
  <mc:AlternateContent xmlns:mc="http://schemas.openxmlformats.org/markup-compatibility/2006">
    <mc:Choice xmlns:a14="http://schemas.microsoft.com/office/drawing/2010/main" Requires="a14">
      <xdr:twoCellAnchor>
        <xdr:from>
          <xdr:col>18</xdr:col>
          <xdr:colOff>57150</xdr:colOff>
          <xdr:row>34</xdr:row>
          <xdr:rowOff>152400</xdr:rowOff>
        </xdr:from>
        <xdr:to>
          <xdr:col>19</xdr:col>
          <xdr:colOff>123825</xdr:colOff>
          <xdr:row>36</xdr:row>
          <xdr:rowOff>95250</xdr:rowOff>
        </xdr:to>
        <xdr:sp macro="" textlink="">
          <xdr:nvSpPr>
            <xdr:cNvPr id="16393" name="Check Box 9" hidden="1">
              <a:extLst>
                <a:ext uri="{63B3BB69-23CF-44E3-9099-C40C66FF867C}">
                  <a14:compatExt spid="_x0000_s16393"/>
                </a:ext>
                <a:ext uri="{FF2B5EF4-FFF2-40B4-BE49-F238E27FC236}">
                  <a16:creationId xmlns:a16="http://schemas.microsoft.com/office/drawing/2014/main" id="{00000000-0008-0000-0500-000009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18</xdr:col>
      <xdr:colOff>52137</xdr:colOff>
      <xdr:row>35</xdr:row>
      <xdr:rowOff>10026</xdr:rowOff>
    </xdr:from>
    <xdr:to>
      <xdr:col>18</xdr:col>
      <xdr:colOff>248654</xdr:colOff>
      <xdr:row>36</xdr:row>
      <xdr:rowOff>46121</xdr:rowOff>
    </xdr:to>
    <xdr:sp macro="" textlink="">
      <xdr:nvSpPr>
        <xdr:cNvPr id="56" name="Rectangle 55">
          <a:extLst>
            <a:ext uri="{FF2B5EF4-FFF2-40B4-BE49-F238E27FC236}">
              <a16:creationId xmlns:a16="http://schemas.microsoft.com/office/drawing/2014/main" id="{00000000-0008-0000-0500-000038000000}"/>
            </a:ext>
          </a:extLst>
        </xdr:cNvPr>
        <xdr:cNvSpPr/>
      </xdr:nvSpPr>
      <xdr:spPr>
        <a:xfrm>
          <a:off x="11024937" y="6410826"/>
          <a:ext cx="196517" cy="21897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21</xdr:col>
      <xdr:colOff>61747</xdr:colOff>
      <xdr:row>33</xdr:row>
      <xdr:rowOff>61275</xdr:rowOff>
    </xdr:from>
    <xdr:to>
      <xdr:col>22</xdr:col>
      <xdr:colOff>405485</xdr:colOff>
      <xdr:row>38</xdr:row>
      <xdr:rowOff>7810</xdr:rowOff>
    </xdr:to>
    <xdr:sp macro="" textlink="ProcessingM4!C26">
      <xdr:nvSpPr>
        <xdr:cNvPr id="57" name="Rectangle 56">
          <a:extLst>
            <a:ext uri="{FF2B5EF4-FFF2-40B4-BE49-F238E27FC236}">
              <a16:creationId xmlns:a16="http://schemas.microsoft.com/office/drawing/2014/main" id="{00000000-0008-0000-0500-000039000000}"/>
            </a:ext>
          </a:extLst>
        </xdr:cNvPr>
        <xdr:cNvSpPr/>
      </xdr:nvSpPr>
      <xdr:spPr>
        <a:xfrm rot="5400000">
          <a:off x="12909548" y="6050114"/>
          <a:ext cx="860935" cy="953338"/>
        </a:xfrm>
        <a:prstGeom prst="rect">
          <a:avLst/>
        </a:prstGeom>
        <a:noFill/>
        <a:effectLst/>
      </xdr:spPr>
      <xdr:txBody>
        <a:bodyPr wrap="none" lIns="91440" tIns="45720" rIns="91440" bIns="45720">
          <a:noAutofit/>
        </a:bodyPr>
        <a:lstStyle/>
        <a:p>
          <a:pPr algn="ctr"/>
          <a:fld id="{832672B0-7C10-4805-80E3-95AF2DF52A33}" type="TxLink">
            <a:rPr lang="en-US" sz="5500" b="0" i="0" u="none" strike="noStrike" cap="none" spc="0">
              <a:ln w="0"/>
              <a:blipFill>
                <a:blip xmlns:r="http://schemas.openxmlformats.org/officeDocument/2006/relationships" r:embed="rId7">
                  <a:extLst>
                    <a:ext uri="{96DAC541-7B7A-43D3-8B79-37D633B846F1}">
                      <asvg:svgBlip xmlns:asvg="http://schemas.microsoft.com/office/drawing/2016/SVG/main" r:embed="rId8"/>
                    </a:ext>
                  </a:extLst>
                </a:blip>
                <a:stretch>
                  <a:fillRect/>
                </a:stretch>
              </a:blipFill>
              <a:effectLst/>
              <a:latin typeface="Calibri"/>
              <a:cs typeface="Calibri"/>
            </a:rPr>
            <a:pPr algn="ctr"/>
            <a:t>▮</a:t>
          </a:fld>
          <a:endParaRPr lang="en-US" sz="5500" b="0" cap="none" spc="0">
            <a:ln w="0"/>
            <a:blipFill>
              <a:blip xmlns:r="http://schemas.openxmlformats.org/officeDocument/2006/relationships" r:embed="rId7">
                <a:extLst>
                  <a:ext uri="{96DAC541-7B7A-43D3-8B79-37D633B846F1}">
                    <asvg:svgBlip xmlns:asvg="http://schemas.microsoft.com/office/drawing/2016/SVG/main" r:embed="rId8"/>
                  </a:ext>
                </a:extLst>
              </a:blip>
              <a:stretch>
                <a:fillRect/>
              </a:stretch>
            </a:blipFill>
            <a:effectLst/>
          </a:endParaRPr>
        </a:p>
      </xdr:txBody>
    </xdr:sp>
    <xdr:clientData/>
  </xdr:twoCellAnchor>
  <mc:AlternateContent xmlns:mc="http://schemas.openxmlformats.org/markup-compatibility/2006">
    <mc:Choice xmlns:a14="http://schemas.microsoft.com/office/drawing/2010/main" Requires="a14">
      <xdr:twoCellAnchor>
        <xdr:from>
          <xdr:col>21</xdr:col>
          <xdr:colOff>76200</xdr:colOff>
          <xdr:row>34</xdr:row>
          <xdr:rowOff>152400</xdr:rowOff>
        </xdr:from>
        <xdr:to>
          <xdr:col>22</xdr:col>
          <xdr:colOff>133350</xdr:colOff>
          <xdr:row>36</xdr:row>
          <xdr:rowOff>95250</xdr:rowOff>
        </xdr:to>
        <xdr:sp macro="" textlink="">
          <xdr:nvSpPr>
            <xdr:cNvPr id="16394" name="Check Box 10" hidden="1">
              <a:extLst>
                <a:ext uri="{63B3BB69-23CF-44E3-9099-C40C66FF867C}">
                  <a14:compatExt spid="_x0000_s16394"/>
                </a:ext>
                <a:ext uri="{FF2B5EF4-FFF2-40B4-BE49-F238E27FC236}">
                  <a16:creationId xmlns:a16="http://schemas.microsoft.com/office/drawing/2014/main" id="{00000000-0008-0000-0500-00000A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21</xdr:col>
      <xdr:colOff>67377</xdr:colOff>
      <xdr:row>35</xdr:row>
      <xdr:rowOff>10026</xdr:rowOff>
    </xdr:from>
    <xdr:to>
      <xdr:col>21</xdr:col>
      <xdr:colOff>263894</xdr:colOff>
      <xdr:row>36</xdr:row>
      <xdr:rowOff>46121</xdr:rowOff>
    </xdr:to>
    <xdr:sp macro="" textlink="">
      <xdr:nvSpPr>
        <xdr:cNvPr id="58" name="Rectangle 57">
          <a:extLst>
            <a:ext uri="{FF2B5EF4-FFF2-40B4-BE49-F238E27FC236}">
              <a16:creationId xmlns:a16="http://schemas.microsoft.com/office/drawing/2014/main" id="{00000000-0008-0000-0500-00003A000000}"/>
            </a:ext>
          </a:extLst>
        </xdr:cNvPr>
        <xdr:cNvSpPr/>
      </xdr:nvSpPr>
      <xdr:spPr>
        <a:xfrm>
          <a:off x="12868977" y="6410826"/>
          <a:ext cx="196517" cy="21897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21</xdr:col>
      <xdr:colOff>61747</xdr:colOff>
      <xdr:row>26</xdr:row>
      <xdr:rowOff>91755</xdr:rowOff>
    </xdr:from>
    <xdr:to>
      <xdr:col>22</xdr:col>
      <xdr:colOff>405485</xdr:colOff>
      <xdr:row>31</xdr:row>
      <xdr:rowOff>38290</xdr:rowOff>
    </xdr:to>
    <xdr:sp macro="" textlink="ProcessingM4!C24">
      <xdr:nvSpPr>
        <xdr:cNvPr id="59" name="Rectangle 58">
          <a:extLst>
            <a:ext uri="{FF2B5EF4-FFF2-40B4-BE49-F238E27FC236}">
              <a16:creationId xmlns:a16="http://schemas.microsoft.com/office/drawing/2014/main" id="{00000000-0008-0000-0500-00003B000000}"/>
            </a:ext>
          </a:extLst>
        </xdr:cNvPr>
        <xdr:cNvSpPr/>
      </xdr:nvSpPr>
      <xdr:spPr>
        <a:xfrm rot="5400000">
          <a:off x="12909548" y="4800434"/>
          <a:ext cx="860935" cy="953338"/>
        </a:xfrm>
        <a:prstGeom prst="rect">
          <a:avLst/>
        </a:prstGeom>
        <a:noFill/>
        <a:effectLst/>
      </xdr:spPr>
      <xdr:txBody>
        <a:bodyPr wrap="none" lIns="91440" tIns="45720" rIns="91440" bIns="45720">
          <a:noAutofit/>
        </a:bodyPr>
        <a:lstStyle/>
        <a:p>
          <a:pPr algn="ctr"/>
          <a:fld id="{BF70E9DE-6027-4969-860F-81546C3FD4CC}" type="TxLink">
            <a:rPr lang="en-US" sz="5500" b="0" i="0" u="none" strike="noStrike" cap="none" spc="0">
              <a:ln w="0"/>
              <a:blipFill>
                <a:blip xmlns:r="http://schemas.openxmlformats.org/officeDocument/2006/relationships" r:embed="rId9">
                  <a:extLst>
                    <a:ext uri="{96DAC541-7B7A-43D3-8B79-37D633B846F1}">
                      <asvg:svgBlip xmlns:asvg="http://schemas.microsoft.com/office/drawing/2016/SVG/main" r:embed="rId10"/>
                    </a:ext>
                  </a:extLst>
                </a:blip>
                <a:stretch>
                  <a:fillRect/>
                </a:stretch>
              </a:blipFill>
              <a:effectLst/>
              <a:latin typeface="Calibri"/>
              <a:cs typeface="Calibri"/>
            </a:rPr>
            <a:pPr algn="ctr"/>
            <a:t>▮</a:t>
          </a:fld>
          <a:endParaRPr lang="en-US" sz="5500" b="0" cap="none" spc="0">
            <a:ln w="0"/>
            <a:blipFill>
              <a:blip xmlns:r="http://schemas.openxmlformats.org/officeDocument/2006/relationships" r:embed="rId9">
                <a:extLst>
                  <a:ext uri="{96DAC541-7B7A-43D3-8B79-37D633B846F1}">
                    <asvg:svgBlip xmlns:asvg="http://schemas.microsoft.com/office/drawing/2016/SVG/main" r:embed="rId10"/>
                  </a:ext>
                </a:extLst>
              </a:blip>
              <a:stretch>
                <a:fillRect/>
              </a:stretch>
            </a:blipFill>
            <a:effectLst/>
          </a:endParaRPr>
        </a:p>
      </xdr:txBody>
    </xdr:sp>
    <xdr:clientData/>
  </xdr:twoCellAnchor>
  <mc:AlternateContent xmlns:mc="http://schemas.openxmlformats.org/markup-compatibility/2006">
    <mc:Choice xmlns:a14="http://schemas.microsoft.com/office/drawing/2010/main" Requires="a14">
      <xdr:twoCellAnchor>
        <xdr:from>
          <xdr:col>21</xdr:col>
          <xdr:colOff>76200</xdr:colOff>
          <xdr:row>27</xdr:row>
          <xdr:rowOff>180975</xdr:rowOff>
        </xdr:from>
        <xdr:to>
          <xdr:col>22</xdr:col>
          <xdr:colOff>133350</xdr:colOff>
          <xdr:row>29</xdr:row>
          <xdr:rowOff>123825</xdr:rowOff>
        </xdr:to>
        <xdr:sp macro="" textlink="">
          <xdr:nvSpPr>
            <xdr:cNvPr id="16395" name="Check Box 11" hidden="1">
              <a:extLst>
                <a:ext uri="{63B3BB69-23CF-44E3-9099-C40C66FF867C}">
                  <a14:compatExt spid="_x0000_s16395"/>
                </a:ext>
                <a:ext uri="{FF2B5EF4-FFF2-40B4-BE49-F238E27FC236}">
                  <a16:creationId xmlns:a16="http://schemas.microsoft.com/office/drawing/2014/main" id="{00000000-0008-0000-0500-00000B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21</xdr:col>
      <xdr:colOff>67377</xdr:colOff>
      <xdr:row>28</xdr:row>
      <xdr:rowOff>40506</xdr:rowOff>
    </xdr:from>
    <xdr:to>
      <xdr:col>21</xdr:col>
      <xdr:colOff>263894</xdr:colOff>
      <xdr:row>29</xdr:row>
      <xdr:rowOff>76601</xdr:rowOff>
    </xdr:to>
    <xdr:sp macro="" textlink="">
      <xdr:nvSpPr>
        <xdr:cNvPr id="60" name="Rectangle 59">
          <a:extLst>
            <a:ext uri="{FF2B5EF4-FFF2-40B4-BE49-F238E27FC236}">
              <a16:creationId xmlns:a16="http://schemas.microsoft.com/office/drawing/2014/main" id="{00000000-0008-0000-0500-00003C000000}"/>
            </a:ext>
          </a:extLst>
        </xdr:cNvPr>
        <xdr:cNvSpPr/>
      </xdr:nvSpPr>
      <xdr:spPr>
        <a:xfrm>
          <a:off x="12868977" y="5161146"/>
          <a:ext cx="196517" cy="21897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160020</xdr:colOff>
      <xdr:row>24</xdr:row>
      <xdr:rowOff>186266</xdr:rowOff>
    </xdr:from>
    <xdr:to>
      <xdr:col>16</xdr:col>
      <xdr:colOff>22860</xdr:colOff>
      <xdr:row>38</xdr:row>
      <xdr:rowOff>79339</xdr:rowOff>
    </xdr:to>
    <xdr:graphicFrame macro="">
      <xdr:nvGraphicFramePr>
        <xdr:cNvPr id="61" name="Chart 60">
          <a:extLst>
            <a:ext uri="{FF2B5EF4-FFF2-40B4-BE49-F238E27FC236}">
              <a16:creationId xmlns:a16="http://schemas.microsoft.com/office/drawing/2014/main" id="{00000000-0008-0000-0500-00003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23</xdr:col>
      <xdr:colOff>137160</xdr:colOff>
      <xdr:row>3</xdr:row>
      <xdr:rowOff>160020</xdr:rowOff>
    </xdr:from>
    <xdr:to>
      <xdr:col>30</xdr:col>
      <xdr:colOff>518160</xdr:colOff>
      <xdr:row>16</xdr:row>
      <xdr:rowOff>137160</xdr:rowOff>
    </xdr:to>
    <xdr:graphicFrame macro="">
      <xdr:nvGraphicFramePr>
        <xdr:cNvPr id="62" name="Chart 61">
          <a:extLst>
            <a:ext uri="{FF2B5EF4-FFF2-40B4-BE49-F238E27FC236}">
              <a16:creationId xmlns:a16="http://schemas.microsoft.com/office/drawing/2014/main" id="{00000000-0008-0000-0500-00003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23</xdr:col>
      <xdr:colOff>175260</xdr:colOff>
      <xdr:row>9</xdr:row>
      <xdr:rowOff>38100</xdr:rowOff>
    </xdr:from>
    <xdr:to>
      <xdr:col>24</xdr:col>
      <xdr:colOff>411480</xdr:colOff>
      <xdr:row>10</xdr:row>
      <xdr:rowOff>37919</xdr:rowOff>
    </xdr:to>
    <xdr:sp macro="" textlink="">
      <xdr:nvSpPr>
        <xdr:cNvPr id="63" name="TextBox 62">
          <a:extLst>
            <a:ext uri="{FF2B5EF4-FFF2-40B4-BE49-F238E27FC236}">
              <a16:creationId xmlns:a16="http://schemas.microsoft.com/office/drawing/2014/main" id="{00000000-0008-0000-0500-00003F000000}"/>
            </a:ext>
          </a:extLst>
        </xdr:cNvPr>
        <xdr:cNvSpPr txBox="1"/>
      </xdr:nvSpPr>
      <xdr:spPr>
        <a:xfrm>
          <a:off x="14196060" y="1684020"/>
          <a:ext cx="845820" cy="182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chemeClr val="tx1">
                  <a:lumMod val="65000"/>
                  <a:lumOff val="35000"/>
                </a:schemeClr>
              </a:solidFill>
              <a:latin typeface="Calibri"/>
              <a:cs typeface="Calibri"/>
            </a:rPr>
            <a:t>Indicators</a:t>
          </a:r>
        </a:p>
      </xdr:txBody>
    </xdr:sp>
    <xdr:clientData/>
  </xdr:twoCellAnchor>
  <xdr:twoCellAnchor>
    <xdr:from>
      <xdr:col>23</xdr:col>
      <xdr:colOff>263890</xdr:colOff>
      <xdr:row>10</xdr:row>
      <xdr:rowOff>121451</xdr:rowOff>
    </xdr:from>
    <xdr:to>
      <xdr:col>23</xdr:col>
      <xdr:colOff>371890</xdr:colOff>
      <xdr:row>11</xdr:row>
      <xdr:rowOff>47743</xdr:rowOff>
    </xdr:to>
    <xdr:sp macro="" textlink="">
      <xdr:nvSpPr>
        <xdr:cNvPr id="16384" name="Oval 16383">
          <a:extLst>
            <a:ext uri="{FF2B5EF4-FFF2-40B4-BE49-F238E27FC236}">
              <a16:creationId xmlns:a16="http://schemas.microsoft.com/office/drawing/2014/main" id="{00000000-0008-0000-0500-000000400000}"/>
            </a:ext>
          </a:extLst>
        </xdr:cNvPr>
        <xdr:cNvSpPr/>
      </xdr:nvSpPr>
      <xdr:spPr>
        <a:xfrm>
          <a:off x="14284690" y="1950251"/>
          <a:ext cx="108000" cy="109172"/>
        </a:xfrm>
        <a:prstGeom prst="ellipse">
          <a:avLst/>
        </a:prstGeom>
        <a:solidFill>
          <a:srgbClr val="DD222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23</xdr:col>
      <xdr:colOff>263890</xdr:colOff>
      <xdr:row>11</xdr:row>
      <xdr:rowOff>131406</xdr:rowOff>
    </xdr:from>
    <xdr:to>
      <xdr:col>23</xdr:col>
      <xdr:colOff>371890</xdr:colOff>
      <xdr:row>12</xdr:row>
      <xdr:rowOff>57698</xdr:rowOff>
    </xdr:to>
    <xdr:sp macro="" textlink="">
      <xdr:nvSpPr>
        <xdr:cNvPr id="16385" name="Oval 16384">
          <a:extLst>
            <a:ext uri="{FF2B5EF4-FFF2-40B4-BE49-F238E27FC236}">
              <a16:creationId xmlns:a16="http://schemas.microsoft.com/office/drawing/2014/main" id="{00000000-0008-0000-0500-000001400000}"/>
            </a:ext>
          </a:extLst>
        </xdr:cNvPr>
        <xdr:cNvSpPr/>
      </xdr:nvSpPr>
      <xdr:spPr>
        <a:xfrm>
          <a:off x="14284690" y="2143086"/>
          <a:ext cx="108000" cy="109172"/>
        </a:xfrm>
        <a:prstGeom prst="ellipse">
          <a:avLst/>
        </a:prstGeom>
        <a:solidFill>
          <a:srgbClr val="F98D1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23</xdr:col>
      <xdr:colOff>336803</xdr:colOff>
      <xdr:row>10</xdr:row>
      <xdr:rowOff>79477</xdr:rowOff>
    </xdr:from>
    <xdr:to>
      <xdr:col>24</xdr:col>
      <xdr:colOff>496131</xdr:colOff>
      <xdr:row>11</xdr:row>
      <xdr:rowOff>79295</xdr:rowOff>
    </xdr:to>
    <xdr:sp macro="" textlink="ProcessingM4!D30">
      <xdr:nvSpPr>
        <xdr:cNvPr id="16386" name="TextBox 16385">
          <a:extLst>
            <a:ext uri="{FF2B5EF4-FFF2-40B4-BE49-F238E27FC236}">
              <a16:creationId xmlns:a16="http://schemas.microsoft.com/office/drawing/2014/main" id="{00000000-0008-0000-0500-000002400000}"/>
            </a:ext>
          </a:extLst>
        </xdr:cNvPr>
        <xdr:cNvSpPr txBox="1"/>
      </xdr:nvSpPr>
      <xdr:spPr>
        <a:xfrm>
          <a:off x="14357603" y="1908277"/>
          <a:ext cx="768928" cy="1826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9084190-4EA9-4CD2-A242-F5CD7ADDD652}" type="TxLink">
            <a:rPr lang="en-US" sz="1100" b="0" i="0" u="none" strike="noStrike">
              <a:solidFill>
                <a:srgbClr val="000000"/>
              </a:solidFill>
              <a:latin typeface="Calibri"/>
              <a:cs typeface="Calibri"/>
            </a:rPr>
            <a:pPr algn="ctr"/>
            <a:t>ADP 67%</a:t>
          </a:fld>
          <a:endParaRPr lang="en-US" sz="1200" b="1" i="0" u="none" strike="noStrike">
            <a:solidFill>
              <a:schemeClr val="tx1">
                <a:lumMod val="65000"/>
                <a:lumOff val="35000"/>
              </a:schemeClr>
            </a:solidFill>
            <a:latin typeface="Calibri"/>
            <a:cs typeface="Calibri"/>
          </a:endParaRPr>
        </a:p>
      </xdr:txBody>
    </xdr:sp>
    <xdr:clientData/>
  </xdr:twoCellAnchor>
  <xdr:twoCellAnchor>
    <xdr:from>
      <xdr:col>23</xdr:col>
      <xdr:colOff>336803</xdr:colOff>
      <xdr:row>11</xdr:row>
      <xdr:rowOff>102923</xdr:rowOff>
    </xdr:from>
    <xdr:to>
      <xdr:col>24</xdr:col>
      <xdr:colOff>496131</xdr:colOff>
      <xdr:row>12</xdr:row>
      <xdr:rowOff>102741</xdr:rowOff>
    </xdr:to>
    <xdr:sp macro="" textlink="ProcessingM4!D31">
      <xdr:nvSpPr>
        <xdr:cNvPr id="16387" name="TextBox 16386">
          <a:extLst>
            <a:ext uri="{FF2B5EF4-FFF2-40B4-BE49-F238E27FC236}">
              <a16:creationId xmlns:a16="http://schemas.microsoft.com/office/drawing/2014/main" id="{00000000-0008-0000-0500-000003400000}"/>
            </a:ext>
          </a:extLst>
        </xdr:cNvPr>
        <xdr:cNvSpPr txBox="1"/>
      </xdr:nvSpPr>
      <xdr:spPr>
        <a:xfrm>
          <a:off x="14357603" y="2114603"/>
          <a:ext cx="768928" cy="1826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FD0844A-54FD-444B-BA5D-1B332ABD34E3}" type="TxLink">
            <a:rPr lang="en-US" sz="1100" b="0" i="0" u="none" strike="noStrike">
              <a:solidFill>
                <a:srgbClr val="000000"/>
              </a:solidFill>
              <a:latin typeface="Calibri"/>
              <a:cs typeface="Calibri"/>
            </a:rPr>
            <a:pPr algn="ctr"/>
            <a:t>CRM 66%</a:t>
          </a:fld>
          <a:endParaRPr lang="en-US" sz="1200" b="1" i="0" u="none" strike="noStrike">
            <a:solidFill>
              <a:schemeClr val="tx1">
                <a:lumMod val="65000"/>
                <a:lumOff val="35000"/>
              </a:schemeClr>
            </a:solidFill>
            <a:latin typeface="Calibri"/>
            <a:cs typeface="Calibri"/>
          </a:endParaRPr>
        </a:p>
      </xdr:txBody>
    </xdr:sp>
    <xdr:clientData/>
  </xdr:twoCellAnchor>
  <xdr:twoCellAnchor>
    <xdr:from>
      <xdr:col>22</xdr:col>
      <xdr:colOff>573741</xdr:colOff>
      <xdr:row>20</xdr:row>
      <xdr:rowOff>80686</xdr:rowOff>
    </xdr:from>
    <xdr:to>
      <xdr:col>30</xdr:col>
      <xdr:colOff>294928</xdr:colOff>
      <xdr:row>40</xdr:row>
      <xdr:rowOff>26894</xdr:rowOff>
    </xdr:to>
    <xdr:grpSp>
      <xdr:nvGrpSpPr>
        <xdr:cNvPr id="16388" name="Group 16387">
          <a:extLst>
            <a:ext uri="{FF2B5EF4-FFF2-40B4-BE49-F238E27FC236}">
              <a16:creationId xmlns:a16="http://schemas.microsoft.com/office/drawing/2014/main" id="{00000000-0008-0000-0500-000004400000}"/>
            </a:ext>
          </a:extLst>
        </xdr:cNvPr>
        <xdr:cNvGrpSpPr/>
      </xdr:nvGrpSpPr>
      <xdr:grpSpPr>
        <a:xfrm>
          <a:off x="9654241" y="4261103"/>
          <a:ext cx="4462520" cy="3756208"/>
          <a:chOff x="4998720" y="5852160"/>
          <a:chExt cx="4752000" cy="3650400"/>
        </a:xfrm>
      </xdr:grpSpPr>
      <xdr:sp macro="" textlink="">
        <xdr:nvSpPr>
          <xdr:cNvPr id="16389" name="Freeform: Shape 16388">
            <a:extLst>
              <a:ext uri="{FF2B5EF4-FFF2-40B4-BE49-F238E27FC236}">
                <a16:creationId xmlns:a16="http://schemas.microsoft.com/office/drawing/2014/main" id="{00000000-0008-0000-0500-000005400000}"/>
              </a:ext>
            </a:extLst>
          </xdr:cNvPr>
          <xdr:cNvSpPr/>
        </xdr:nvSpPr>
        <xdr:spPr>
          <a:xfrm>
            <a:off x="5836920" y="6774180"/>
            <a:ext cx="3314700" cy="2030233"/>
          </a:xfrm>
          <a:custGeom>
            <a:avLst/>
            <a:gdLst>
              <a:gd name="connsiteX0" fmla="*/ 586588 w 6457482"/>
              <a:gd name="connsiteY0" fmla="*/ 0 h 4032011"/>
              <a:gd name="connsiteX1" fmla="*/ 3397416 w 6457482"/>
              <a:gd name="connsiteY1" fmla="*/ 381000 h 4032011"/>
              <a:gd name="connsiteX2" fmla="*/ 3411703 w 6457482"/>
              <a:gd name="connsiteY2" fmla="*/ 322898 h 4032011"/>
              <a:gd name="connsiteX3" fmla="*/ 3469806 w 6457482"/>
              <a:gd name="connsiteY3" fmla="*/ 424815 h 4032011"/>
              <a:gd name="connsiteX4" fmla="*/ 3564103 w 6457482"/>
              <a:gd name="connsiteY4" fmla="*/ 454343 h 4032011"/>
              <a:gd name="connsiteX5" fmla="*/ 3738411 w 6457482"/>
              <a:gd name="connsiteY5" fmla="*/ 468630 h 4032011"/>
              <a:gd name="connsiteX6" fmla="*/ 3862236 w 6457482"/>
              <a:gd name="connsiteY6" fmla="*/ 482918 h 4032011"/>
              <a:gd name="connsiteX7" fmla="*/ 4000348 w 6457482"/>
              <a:gd name="connsiteY7" fmla="*/ 512445 h 4032011"/>
              <a:gd name="connsiteX8" fmla="*/ 3869856 w 6457482"/>
              <a:gd name="connsiteY8" fmla="*/ 584835 h 4032011"/>
              <a:gd name="connsiteX9" fmla="*/ 3746031 w 6457482"/>
              <a:gd name="connsiteY9" fmla="*/ 715328 h 4032011"/>
              <a:gd name="connsiteX10" fmla="*/ 3884143 w 6457482"/>
              <a:gd name="connsiteY10" fmla="*/ 685800 h 4032011"/>
              <a:gd name="connsiteX11" fmla="*/ 3862236 w 6457482"/>
              <a:gd name="connsiteY11" fmla="*/ 729615 h 4032011"/>
              <a:gd name="connsiteX12" fmla="*/ 3912718 w 6457482"/>
              <a:gd name="connsiteY12" fmla="*/ 743903 h 4032011"/>
              <a:gd name="connsiteX13" fmla="*/ 4065118 w 6457482"/>
              <a:gd name="connsiteY13" fmla="*/ 663893 h 4032011"/>
              <a:gd name="connsiteX14" fmla="*/ 4195611 w 6457482"/>
              <a:gd name="connsiteY14" fmla="*/ 576263 h 4032011"/>
              <a:gd name="connsiteX15" fmla="*/ 4123221 w 6457482"/>
              <a:gd name="connsiteY15" fmla="*/ 678180 h 4032011"/>
              <a:gd name="connsiteX16" fmla="*/ 4239426 w 6457482"/>
              <a:gd name="connsiteY16" fmla="*/ 721995 h 4032011"/>
              <a:gd name="connsiteX17" fmla="*/ 4493743 w 6457482"/>
              <a:gd name="connsiteY17" fmla="*/ 656273 h 4032011"/>
              <a:gd name="connsiteX18" fmla="*/ 4493743 w 6457482"/>
              <a:gd name="connsiteY18" fmla="*/ 700088 h 4032011"/>
              <a:gd name="connsiteX19" fmla="*/ 4595661 w 6457482"/>
              <a:gd name="connsiteY19" fmla="*/ 685800 h 4032011"/>
              <a:gd name="connsiteX20" fmla="*/ 4631856 w 6457482"/>
              <a:gd name="connsiteY20" fmla="*/ 765810 h 4032011"/>
              <a:gd name="connsiteX21" fmla="*/ 4464216 w 6457482"/>
              <a:gd name="connsiteY21" fmla="*/ 773430 h 4032011"/>
              <a:gd name="connsiteX22" fmla="*/ 4289908 w 6457482"/>
              <a:gd name="connsiteY22" fmla="*/ 823913 h 4032011"/>
              <a:gd name="connsiteX23" fmla="*/ 4202278 w 6457482"/>
              <a:gd name="connsiteY23" fmla="*/ 1020128 h 4032011"/>
              <a:gd name="connsiteX24" fmla="*/ 4296576 w 6457482"/>
              <a:gd name="connsiteY24" fmla="*/ 903923 h 4032011"/>
              <a:gd name="connsiteX25" fmla="*/ 4326103 w 6457482"/>
              <a:gd name="connsiteY25" fmla="*/ 1478280 h 4032011"/>
              <a:gd name="connsiteX26" fmla="*/ 4376586 w 6457482"/>
              <a:gd name="connsiteY26" fmla="*/ 1172528 h 4032011"/>
              <a:gd name="connsiteX27" fmla="*/ 4456596 w 6457482"/>
              <a:gd name="connsiteY27" fmla="*/ 896303 h 4032011"/>
              <a:gd name="connsiteX28" fmla="*/ 4456596 w 6457482"/>
              <a:gd name="connsiteY28" fmla="*/ 968693 h 4032011"/>
              <a:gd name="connsiteX29" fmla="*/ 4478503 w 6457482"/>
              <a:gd name="connsiteY29" fmla="*/ 888683 h 4032011"/>
              <a:gd name="connsiteX30" fmla="*/ 4522318 w 6457482"/>
              <a:gd name="connsiteY30" fmla="*/ 874395 h 4032011"/>
              <a:gd name="connsiteX31" fmla="*/ 4500411 w 6457482"/>
              <a:gd name="connsiteY31" fmla="*/ 844868 h 4032011"/>
              <a:gd name="connsiteX32" fmla="*/ 4689958 w 6457482"/>
              <a:gd name="connsiteY32" fmla="*/ 852488 h 4032011"/>
              <a:gd name="connsiteX33" fmla="*/ 4711866 w 6457482"/>
              <a:gd name="connsiteY33" fmla="*/ 882015 h 4032011"/>
              <a:gd name="connsiteX34" fmla="*/ 4668051 w 6457482"/>
              <a:gd name="connsiteY34" fmla="*/ 1071563 h 4032011"/>
              <a:gd name="connsiteX35" fmla="*/ 4689958 w 6457482"/>
              <a:gd name="connsiteY35" fmla="*/ 1122045 h 4032011"/>
              <a:gd name="connsiteX36" fmla="*/ 4769968 w 6457482"/>
              <a:gd name="connsiteY36" fmla="*/ 1042035 h 4032011"/>
              <a:gd name="connsiteX37" fmla="*/ 4849978 w 6457482"/>
              <a:gd name="connsiteY37" fmla="*/ 1267778 h 4032011"/>
              <a:gd name="connsiteX38" fmla="*/ 4762348 w 6457482"/>
              <a:gd name="connsiteY38" fmla="*/ 1398270 h 4032011"/>
              <a:gd name="connsiteX39" fmla="*/ 4871886 w 6457482"/>
              <a:gd name="connsiteY39" fmla="*/ 1448753 h 4032011"/>
              <a:gd name="connsiteX40" fmla="*/ 5250028 w 6457482"/>
              <a:gd name="connsiteY40" fmla="*/ 1164908 h 4032011"/>
              <a:gd name="connsiteX41" fmla="*/ 5213833 w 6457482"/>
              <a:gd name="connsiteY41" fmla="*/ 1092518 h 4032011"/>
              <a:gd name="connsiteX42" fmla="*/ 5519586 w 6457482"/>
              <a:gd name="connsiteY42" fmla="*/ 990600 h 4032011"/>
              <a:gd name="connsiteX43" fmla="*/ 5490058 w 6457482"/>
              <a:gd name="connsiteY43" fmla="*/ 918210 h 4032011"/>
              <a:gd name="connsiteX44" fmla="*/ 5533873 w 6457482"/>
              <a:gd name="connsiteY44" fmla="*/ 852488 h 4032011"/>
              <a:gd name="connsiteX45" fmla="*/ 5606263 w 6457482"/>
              <a:gd name="connsiteY45" fmla="*/ 742950 h 4032011"/>
              <a:gd name="connsiteX46" fmla="*/ 5715801 w 6457482"/>
              <a:gd name="connsiteY46" fmla="*/ 721043 h 4032011"/>
              <a:gd name="connsiteX47" fmla="*/ 5955831 w 6457482"/>
              <a:gd name="connsiteY47" fmla="*/ 655320 h 4032011"/>
              <a:gd name="connsiteX48" fmla="*/ 5985358 w 6457482"/>
              <a:gd name="connsiteY48" fmla="*/ 597218 h 4032011"/>
              <a:gd name="connsiteX49" fmla="*/ 6035841 w 6457482"/>
              <a:gd name="connsiteY49" fmla="*/ 597218 h 4032011"/>
              <a:gd name="connsiteX50" fmla="*/ 6072036 w 6457482"/>
              <a:gd name="connsiteY50" fmla="*/ 487680 h 4032011"/>
              <a:gd name="connsiteX51" fmla="*/ 6115851 w 6457482"/>
              <a:gd name="connsiteY51" fmla="*/ 218123 h 4032011"/>
              <a:gd name="connsiteX52" fmla="*/ 6152046 w 6457482"/>
              <a:gd name="connsiteY52" fmla="*/ 247650 h 4032011"/>
              <a:gd name="connsiteX53" fmla="*/ 6210148 w 6457482"/>
              <a:gd name="connsiteY53" fmla="*/ 203835 h 4032011"/>
              <a:gd name="connsiteX54" fmla="*/ 6275871 w 6457482"/>
              <a:gd name="connsiteY54" fmla="*/ 225743 h 4032011"/>
              <a:gd name="connsiteX55" fmla="*/ 6333973 w 6457482"/>
              <a:gd name="connsiteY55" fmla="*/ 436245 h 4032011"/>
              <a:gd name="connsiteX56" fmla="*/ 6384456 w 6457482"/>
              <a:gd name="connsiteY56" fmla="*/ 443865 h 4032011"/>
              <a:gd name="connsiteX57" fmla="*/ 6392076 w 6457482"/>
              <a:gd name="connsiteY57" fmla="*/ 494348 h 4032011"/>
              <a:gd name="connsiteX58" fmla="*/ 6435891 w 6457482"/>
              <a:gd name="connsiteY58" fmla="*/ 494348 h 4032011"/>
              <a:gd name="connsiteX59" fmla="*/ 6337783 w 6457482"/>
              <a:gd name="connsiteY59" fmla="*/ 639128 h 4032011"/>
              <a:gd name="connsiteX60" fmla="*/ 6352071 w 6457482"/>
              <a:gd name="connsiteY60" fmla="*/ 682943 h 4032011"/>
              <a:gd name="connsiteX61" fmla="*/ 6330163 w 6457482"/>
              <a:gd name="connsiteY61" fmla="*/ 653415 h 4032011"/>
              <a:gd name="connsiteX62" fmla="*/ 6286348 w 6457482"/>
              <a:gd name="connsiteY62" fmla="*/ 733425 h 4032011"/>
              <a:gd name="connsiteX63" fmla="*/ 6300636 w 6457482"/>
              <a:gd name="connsiteY63" fmla="*/ 697230 h 4032011"/>
              <a:gd name="connsiteX64" fmla="*/ 6271108 w 6457482"/>
              <a:gd name="connsiteY64" fmla="*/ 667703 h 4032011"/>
              <a:gd name="connsiteX65" fmla="*/ 6271108 w 6457482"/>
              <a:gd name="connsiteY65" fmla="*/ 740093 h 4032011"/>
              <a:gd name="connsiteX66" fmla="*/ 6169191 w 6457482"/>
              <a:gd name="connsiteY66" fmla="*/ 798195 h 4032011"/>
              <a:gd name="connsiteX67" fmla="*/ 6139663 w 6457482"/>
              <a:gd name="connsiteY67" fmla="*/ 1045845 h 4032011"/>
              <a:gd name="connsiteX68" fmla="*/ 6263488 w 6457482"/>
              <a:gd name="connsiteY68" fmla="*/ 1096328 h 4032011"/>
              <a:gd name="connsiteX69" fmla="*/ 6227293 w 6457482"/>
              <a:gd name="connsiteY69" fmla="*/ 1052513 h 4032011"/>
              <a:gd name="connsiteX70" fmla="*/ 6277776 w 6457482"/>
              <a:gd name="connsiteY70" fmla="*/ 1118235 h 4032011"/>
              <a:gd name="connsiteX71" fmla="*/ 6183478 w 6457482"/>
              <a:gd name="connsiteY71" fmla="*/ 1176338 h 4032011"/>
              <a:gd name="connsiteX72" fmla="*/ 6197766 w 6457482"/>
              <a:gd name="connsiteY72" fmla="*/ 1132523 h 4032011"/>
              <a:gd name="connsiteX73" fmla="*/ 6168238 w 6457482"/>
              <a:gd name="connsiteY73" fmla="*/ 1176338 h 4032011"/>
              <a:gd name="connsiteX74" fmla="*/ 5877726 w 6457482"/>
              <a:gd name="connsiteY74" fmla="*/ 1350645 h 4032011"/>
              <a:gd name="connsiteX75" fmla="*/ 5867248 w 6457482"/>
              <a:gd name="connsiteY75" fmla="*/ 1367790 h 4032011"/>
              <a:gd name="connsiteX76" fmla="*/ 5869848 w 6457482"/>
              <a:gd name="connsiteY76" fmla="*/ 1381443 h 4032011"/>
              <a:gd name="connsiteX77" fmla="*/ 5861352 w 6457482"/>
              <a:gd name="connsiteY77" fmla="*/ 1389939 h 4032011"/>
              <a:gd name="connsiteX78" fmla="*/ 5852803 w 6457482"/>
              <a:gd name="connsiteY78" fmla="*/ 1401338 h 4032011"/>
              <a:gd name="connsiteX79" fmla="*/ 5841531 w 6457482"/>
              <a:gd name="connsiteY79" fmla="*/ 1409700 h 4032011"/>
              <a:gd name="connsiteX80" fmla="*/ 5844355 w 6457482"/>
              <a:gd name="connsiteY80" fmla="*/ 1412602 h 4032011"/>
              <a:gd name="connsiteX81" fmla="*/ 5836538 w 6457482"/>
              <a:gd name="connsiteY81" fmla="*/ 1423025 h 4032011"/>
              <a:gd name="connsiteX82" fmla="*/ 5847060 w 6457482"/>
              <a:gd name="connsiteY82" fmla="*/ 1457548 h 4032011"/>
              <a:gd name="connsiteX83" fmla="*/ 5851588 w 6457482"/>
              <a:gd name="connsiteY83" fmla="*/ 1456332 h 4032011"/>
              <a:gd name="connsiteX84" fmla="*/ 5861619 w 6457482"/>
              <a:gd name="connsiteY84" fmla="*/ 1452745 h 4032011"/>
              <a:gd name="connsiteX85" fmla="*/ 5869686 w 6457482"/>
              <a:gd name="connsiteY85" fmla="*/ 1458356 h 4032011"/>
              <a:gd name="connsiteX86" fmla="*/ 5797296 w 6457482"/>
              <a:gd name="connsiteY86" fmla="*/ 1712674 h 4032011"/>
              <a:gd name="connsiteX87" fmla="*/ 5804916 w 6457482"/>
              <a:gd name="connsiteY87" fmla="*/ 1676479 h 4032011"/>
              <a:gd name="connsiteX88" fmla="*/ 5710618 w 6457482"/>
              <a:gd name="connsiteY88" fmla="*/ 1625996 h 4032011"/>
              <a:gd name="connsiteX89" fmla="*/ 5798248 w 6457482"/>
              <a:gd name="connsiteY89" fmla="*/ 1735534 h 4032011"/>
              <a:gd name="connsiteX90" fmla="*/ 5754433 w 6457482"/>
              <a:gd name="connsiteY90" fmla="*/ 2019379 h 4032011"/>
              <a:gd name="connsiteX91" fmla="*/ 5710618 w 6457482"/>
              <a:gd name="connsiteY91" fmla="*/ 1845071 h 4032011"/>
              <a:gd name="connsiteX92" fmla="*/ 5718238 w 6457482"/>
              <a:gd name="connsiteY92" fmla="*/ 1895554 h 4032011"/>
              <a:gd name="connsiteX93" fmla="*/ 5660136 w 6457482"/>
              <a:gd name="connsiteY93" fmla="*/ 1829831 h 4032011"/>
              <a:gd name="connsiteX94" fmla="*/ 5645848 w 6457482"/>
              <a:gd name="connsiteY94" fmla="*/ 1779349 h 4032011"/>
              <a:gd name="connsiteX95" fmla="*/ 5660136 w 6457482"/>
              <a:gd name="connsiteY95" fmla="*/ 1677431 h 4032011"/>
              <a:gd name="connsiteX96" fmla="*/ 5667756 w 6457482"/>
              <a:gd name="connsiteY96" fmla="*/ 1851739 h 4032011"/>
              <a:gd name="connsiteX97" fmla="*/ 5645848 w 6457482"/>
              <a:gd name="connsiteY97" fmla="*/ 1873646 h 4032011"/>
              <a:gd name="connsiteX98" fmla="*/ 5703951 w 6457482"/>
              <a:gd name="connsiteY98" fmla="*/ 1989851 h 4032011"/>
              <a:gd name="connsiteX99" fmla="*/ 5689663 w 6457482"/>
              <a:gd name="connsiteY99" fmla="*/ 1982231 h 4032011"/>
              <a:gd name="connsiteX100" fmla="*/ 5708713 w 6457482"/>
              <a:gd name="connsiteY100" fmla="*/ 2051764 h 4032011"/>
              <a:gd name="connsiteX101" fmla="*/ 5754433 w 6457482"/>
              <a:gd name="connsiteY101" fmla="*/ 2047954 h 4032011"/>
              <a:gd name="connsiteX102" fmla="*/ 5834443 w 6457482"/>
              <a:gd name="connsiteY102" fmla="*/ 2200354 h 4032011"/>
              <a:gd name="connsiteX103" fmla="*/ 5823966 w 6457482"/>
              <a:gd name="connsiteY103" fmla="*/ 2196544 h 4032011"/>
              <a:gd name="connsiteX104" fmla="*/ 5827776 w 6457482"/>
              <a:gd name="connsiteY104" fmla="*/ 2207021 h 4032011"/>
              <a:gd name="connsiteX105" fmla="*/ 5777293 w 6457482"/>
              <a:gd name="connsiteY105" fmla="*/ 2228929 h 4032011"/>
              <a:gd name="connsiteX106" fmla="*/ 5835396 w 6457482"/>
              <a:gd name="connsiteY106" fmla="*/ 2236549 h 4032011"/>
              <a:gd name="connsiteX107" fmla="*/ 5733478 w 6457482"/>
              <a:gd name="connsiteY107" fmla="*/ 2294651 h 4032011"/>
              <a:gd name="connsiteX108" fmla="*/ 5711571 w 6457482"/>
              <a:gd name="connsiteY108" fmla="*/ 2345134 h 4032011"/>
              <a:gd name="connsiteX109" fmla="*/ 5783961 w 6457482"/>
              <a:gd name="connsiteY109" fmla="*/ 2345134 h 4032011"/>
              <a:gd name="connsiteX110" fmla="*/ 5602033 w 6457482"/>
              <a:gd name="connsiteY110" fmla="*/ 2555636 h 4032011"/>
              <a:gd name="connsiteX111" fmla="*/ 5471541 w 6457482"/>
              <a:gd name="connsiteY111" fmla="*/ 2701369 h 4032011"/>
              <a:gd name="connsiteX112" fmla="*/ 5325808 w 6457482"/>
              <a:gd name="connsiteY112" fmla="*/ 2831861 h 4032011"/>
              <a:gd name="connsiteX113" fmla="*/ 5260086 w 6457482"/>
              <a:gd name="connsiteY113" fmla="*/ 2948066 h 4032011"/>
              <a:gd name="connsiteX114" fmla="*/ 5420106 w 6457482"/>
              <a:gd name="connsiteY114" fmla="*/ 3435746 h 4032011"/>
              <a:gd name="connsiteX115" fmla="*/ 5405818 w 6457482"/>
              <a:gd name="connsiteY115" fmla="*/ 3465274 h 4032011"/>
              <a:gd name="connsiteX116" fmla="*/ 5522023 w 6457482"/>
              <a:gd name="connsiteY116" fmla="*/ 3901519 h 4032011"/>
              <a:gd name="connsiteX117" fmla="*/ 5543931 w 6457482"/>
              <a:gd name="connsiteY117" fmla="*/ 3879611 h 4032011"/>
              <a:gd name="connsiteX118" fmla="*/ 5434393 w 6457482"/>
              <a:gd name="connsiteY118" fmla="*/ 4032011 h 4032011"/>
              <a:gd name="connsiteX119" fmla="*/ 5514403 w 6457482"/>
              <a:gd name="connsiteY119" fmla="*/ 3937714 h 4032011"/>
              <a:gd name="connsiteX120" fmla="*/ 5420106 w 6457482"/>
              <a:gd name="connsiteY120" fmla="*/ 3967241 h 4032011"/>
              <a:gd name="connsiteX121" fmla="*/ 5310568 w 6457482"/>
              <a:gd name="connsiteY121" fmla="*/ 3857704 h 4032011"/>
              <a:gd name="connsiteX122" fmla="*/ 5274373 w 6457482"/>
              <a:gd name="connsiteY122" fmla="*/ 3777694 h 4032011"/>
              <a:gd name="connsiteX123" fmla="*/ 5238178 w 6457482"/>
              <a:gd name="connsiteY123" fmla="*/ 3785314 h 4032011"/>
              <a:gd name="connsiteX124" fmla="*/ 5143881 w 6457482"/>
              <a:gd name="connsiteY124" fmla="*/ 3639581 h 4032011"/>
              <a:gd name="connsiteX125" fmla="*/ 5173408 w 6457482"/>
              <a:gd name="connsiteY125" fmla="*/ 3573859 h 4032011"/>
              <a:gd name="connsiteX126" fmla="*/ 5143881 w 6457482"/>
              <a:gd name="connsiteY126" fmla="*/ 3566239 h 4032011"/>
              <a:gd name="connsiteX127" fmla="*/ 5143881 w 6457482"/>
              <a:gd name="connsiteY127" fmla="*/ 3616721 h 4032011"/>
              <a:gd name="connsiteX128" fmla="*/ 5093398 w 6457482"/>
              <a:gd name="connsiteY128" fmla="*/ 3384311 h 4032011"/>
              <a:gd name="connsiteX129" fmla="*/ 4875276 w 6457482"/>
              <a:gd name="connsiteY129" fmla="*/ 3268106 h 4032011"/>
              <a:gd name="connsiteX130" fmla="*/ 4744783 w 6457482"/>
              <a:gd name="connsiteY130" fmla="*/ 3340496 h 4032011"/>
              <a:gd name="connsiteX131" fmla="*/ 4388548 w 6457482"/>
              <a:gd name="connsiteY131" fmla="*/ 3296681 h 4032011"/>
              <a:gd name="connsiteX132" fmla="*/ 4380928 w 6457482"/>
              <a:gd name="connsiteY132" fmla="*/ 3230959 h 4032011"/>
              <a:gd name="connsiteX133" fmla="*/ 4351401 w 6457482"/>
              <a:gd name="connsiteY133" fmla="*/ 3281441 h 4032011"/>
              <a:gd name="connsiteX134" fmla="*/ 4140898 w 6457482"/>
              <a:gd name="connsiteY134" fmla="*/ 3361451 h 4032011"/>
              <a:gd name="connsiteX135" fmla="*/ 4199001 w 6457482"/>
              <a:gd name="connsiteY135" fmla="*/ 3331924 h 4032011"/>
              <a:gd name="connsiteX136" fmla="*/ 4162806 w 6457482"/>
              <a:gd name="connsiteY136" fmla="*/ 3411934 h 4032011"/>
              <a:gd name="connsiteX137" fmla="*/ 4257103 w 6457482"/>
              <a:gd name="connsiteY137" fmla="*/ 3462416 h 4032011"/>
              <a:gd name="connsiteX138" fmla="*/ 4140898 w 6457482"/>
              <a:gd name="connsiteY138" fmla="*/ 3432889 h 4032011"/>
              <a:gd name="connsiteX139" fmla="*/ 4082796 w 6457482"/>
              <a:gd name="connsiteY139" fmla="*/ 3505279 h 4032011"/>
              <a:gd name="connsiteX140" fmla="*/ 4082796 w 6457482"/>
              <a:gd name="connsiteY140" fmla="*/ 3469084 h 4032011"/>
              <a:gd name="connsiteX141" fmla="*/ 4024693 w 6457482"/>
              <a:gd name="connsiteY141" fmla="*/ 3505279 h 4032011"/>
              <a:gd name="connsiteX142" fmla="*/ 3944683 w 6457482"/>
              <a:gd name="connsiteY142" fmla="*/ 3475751 h 4032011"/>
              <a:gd name="connsiteX143" fmla="*/ 3952303 w 6457482"/>
              <a:gd name="connsiteY143" fmla="*/ 3446224 h 4032011"/>
              <a:gd name="connsiteX144" fmla="*/ 3828478 w 6457482"/>
              <a:gd name="connsiteY144" fmla="*/ 3410029 h 4032011"/>
              <a:gd name="connsiteX145" fmla="*/ 3886581 w 6457482"/>
              <a:gd name="connsiteY145" fmla="*/ 3439556 h 4032011"/>
              <a:gd name="connsiteX146" fmla="*/ 3494151 w 6457482"/>
              <a:gd name="connsiteY146" fmla="*/ 3461464 h 4032011"/>
              <a:gd name="connsiteX147" fmla="*/ 3122676 w 6457482"/>
              <a:gd name="connsiteY147" fmla="*/ 3709114 h 4032011"/>
              <a:gd name="connsiteX148" fmla="*/ 3130296 w 6457482"/>
              <a:gd name="connsiteY148" fmla="*/ 4007246 h 4032011"/>
              <a:gd name="connsiteX149" fmla="*/ 2832163 w 6457482"/>
              <a:gd name="connsiteY149" fmla="*/ 3752929 h 4032011"/>
              <a:gd name="connsiteX150" fmla="*/ 2715958 w 6457482"/>
              <a:gd name="connsiteY150" fmla="*/ 3629104 h 4032011"/>
              <a:gd name="connsiteX151" fmla="*/ 2461641 w 6457482"/>
              <a:gd name="connsiteY151" fmla="*/ 3367166 h 4032011"/>
              <a:gd name="connsiteX152" fmla="*/ 2337816 w 6457482"/>
              <a:gd name="connsiteY152" fmla="*/ 3497659 h 4032011"/>
              <a:gd name="connsiteX153" fmla="*/ 2148268 w 6457482"/>
              <a:gd name="connsiteY153" fmla="*/ 3351926 h 4032011"/>
              <a:gd name="connsiteX154" fmla="*/ 2104453 w 6457482"/>
              <a:gd name="connsiteY154" fmla="*/ 3199526 h 4032011"/>
              <a:gd name="connsiteX155" fmla="*/ 1936813 w 6457482"/>
              <a:gd name="connsiteY155" fmla="*/ 3025219 h 4032011"/>
              <a:gd name="connsiteX156" fmla="*/ 1718691 w 6457482"/>
              <a:gd name="connsiteY156" fmla="*/ 2995691 h 4032011"/>
              <a:gd name="connsiteX157" fmla="*/ 1704403 w 6457482"/>
              <a:gd name="connsiteY157" fmla="*/ 3068081 h 4032011"/>
              <a:gd name="connsiteX158" fmla="*/ 1202437 w 6457482"/>
              <a:gd name="connsiteY158" fmla="*/ 2944256 h 4032011"/>
              <a:gd name="connsiteX159" fmla="*/ 874776 w 6457482"/>
              <a:gd name="connsiteY159" fmla="*/ 2748041 h 4032011"/>
              <a:gd name="connsiteX160" fmla="*/ 889064 w 6457482"/>
              <a:gd name="connsiteY160" fmla="*/ 2718514 h 4032011"/>
              <a:gd name="connsiteX161" fmla="*/ 576643 w 6457482"/>
              <a:gd name="connsiteY161" fmla="*/ 2668031 h 4032011"/>
              <a:gd name="connsiteX162" fmla="*/ 467106 w 6457482"/>
              <a:gd name="connsiteY162" fmla="*/ 2464196 h 4032011"/>
              <a:gd name="connsiteX163" fmla="*/ 467106 w 6457482"/>
              <a:gd name="connsiteY163" fmla="*/ 2428001 h 4032011"/>
              <a:gd name="connsiteX164" fmla="*/ 234697 w 6457482"/>
              <a:gd name="connsiteY164" fmla="*/ 2289889 h 4032011"/>
              <a:gd name="connsiteX165" fmla="*/ 242317 w 6457482"/>
              <a:gd name="connsiteY165" fmla="*/ 2187971 h 4032011"/>
              <a:gd name="connsiteX166" fmla="*/ 140398 w 6457482"/>
              <a:gd name="connsiteY166" fmla="*/ 1933654 h 4032011"/>
              <a:gd name="connsiteX167" fmla="*/ 176594 w 6457482"/>
              <a:gd name="connsiteY167" fmla="*/ 1883171 h 4032011"/>
              <a:gd name="connsiteX168" fmla="*/ 145504 w 6457482"/>
              <a:gd name="connsiteY168" fmla="*/ 1855236 h 4032011"/>
              <a:gd name="connsiteX169" fmla="*/ 130917 w 6457482"/>
              <a:gd name="connsiteY169" fmla="*/ 1827282 h 4032011"/>
              <a:gd name="connsiteX170" fmla="*/ 155061 w 6457482"/>
              <a:gd name="connsiteY170" fmla="*/ 1836062 h 4032011"/>
              <a:gd name="connsiteX171" fmla="*/ 143208 w 6457482"/>
              <a:gd name="connsiteY171" fmla="*/ 1805329 h 4032011"/>
              <a:gd name="connsiteX172" fmla="*/ 107537 w 6457482"/>
              <a:gd name="connsiteY172" fmla="*/ 1791326 h 4032011"/>
              <a:gd name="connsiteX173" fmla="*/ 100175 w 6457482"/>
              <a:gd name="connsiteY173" fmla="*/ 1777326 h 4032011"/>
              <a:gd name="connsiteX174" fmla="*/ 109414 w 6457482"/>
              <a:gd name="connsiteY174" fmla="*/ 1679575 h 4032011"/>
              <a:gd name="connsiteX175" fmla="*/ 72942 w 6457482"/>
              <a:gd name="connsiteY175" fmla="*/ 1591945 h 4032011"/>
              <a:gd name="connsiteX176" fmla="*/ 14397 w 6457482"/>
              <a:gd name="connsiteY176" fmla="*/ 1468120 h 4032011"/>
              <a:gd name="connsiteX177" fmla="*/ 0 w 6457482"/>
              <a:gd name="connsiteY177" fmla="*/ 1249998 h 4032011"/>
              <a:gd name="connsiteX178" fmla="*/ 88298 w 6457482"/>
              <a:gd name="connsiteY178" fmla="*/ 966153 h 4032011"/>
              <a:gd name="connsiteX179" fmla="*/ 102696 w 6457482"/>
              <a:gd name="connsiteY179" fmla="*/ 856615 h 4032011"/>
              <a:gd name="connsiteX180" fmla="*/ 308088 w 6457482"/>
              <a:gd name="connsiteY180" fmla="*/ 412750 h 4032011"/>
              <a:gd name="connsiteX181" fmla="*/ 337840 w 6457482"/>
              <a:gd name="connsiteY181" fmla="*/ 390843 h 4032011"/>
              <a:gd name="connsiteX182" fmla="*/ 345519 w 6457482"/>
              <a:gd name="connsiteY182" fmla="*/ 318453 h 4032011"/>
              <a:gd name="connsiteX183" fmla="*/ 331122 w 6457482"/>
              <a:gd name="connsiteY183" fmla="*/ 274638 h 4032011"/>
              <a:gd name="connsiteX184" fmla="*/ 360874 w 6457482"/>
              <a:gd name="connsiteY184" fmla="*/ 267018 h 4032011"/>
              <a:gd name="connsiteX185" fmla="*/ 338801 w 6457482"/>
              <a:gd name="connsiteY185" fmla="*/ 34608 h 4032011"/>
              <a:gd name="connsiteX186" fmla="*/ 514438 w 6457482"/>
              <a:gd name="connsiteY186" fmla="*/ 122238 h 4032011"/>
              <a:gd name="connsiteX187" fmla="*/ 535074 w 6457482"/>
              <a:gd name="connsiteY187" fmla="*/ 106045 h 4032011"/>
              <a:gd name="connsiteX188" fmla="*/ 542341 w 6457482"/>
              <a:gd name="connsiteY188" fmla="*/ 96054 h 4032011"/>
              <a:gd name="connsiteX189" fmla="*/ 552512 w 6457482"/>
              <a:gd name="connsiteY189" fmla="*/ 135820 h 4032011"/>
              <a:gd name="connsiteX190" fmla="*/ 579905 w 6457482"/>
              <a:gd name="connsiteY190" fmla="*/ 128161 h 4032011"/>
              <a:gd name="connsiteX191" fmla="*/ 570465 w 6457482"/>
              <a:gd name="connsiteY191" fmla="*/ 90974 h 4032011"/>
              <a:gd name="connsiteX192" fmla="*/ 570902 w 6457482"/>
              <a:gd name="connsiteY192" fmla="*/ 90369 h 4032011"/>
              <a:gd name="connsiteX193" fmla="*/ 586588 w 6457482"/>
              <a:gd name="connsiteY193" fmla="*/ 87630 h 4032011"/>
              <a:gd name="connsiteX194" fmla="*/ 579803 w 6457482"/>
              <a:gd name="connsiteY194" fmla="*/ 121682 h 4032011"/>
              <a:gd name="connsiteX195" fmla="*/ 581125 w 6457482"/>
              <a:gd name="connsiteY195" fmla="*/ 127820 h 4032011"/>
              <a:gd name="connsiteX196" fmla="*/ 598821 w 6457482"/>
              <a:gd name="connsiteY196" fmla="*/ 122871 h 4032011"/>
              <a:gd name="connsiteX197" fmla="*/ 602305 w 6457482"/>
              <a:gd name="connsiteY197" fmla="*/ 84296 h 4032011"/>
              <a:gd name="connsiteX198" fmla="*/ 586588 w 6457482"/>
              <a:gd name="connsiteY198" fmla="*/ 0 h 403201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Lst>
            <a:rect l="l" t="t" r="r" b="b"/>
            <a:pathLst>
              <a:path w="6457482" h="4032011">
                <a:moveTo>
                  <a:pt x="586588" y="0"/>
                </a:moveTo>
                <a:cubicBezTo>
                  <a:pt x="1407643" y="211455"/>
                  <a:pt x="2317281" y="398145"/>
                  <a:pt x="3397416" y="381000"/>
                </a:cubicBezTo>
                <a:cubicBezTo>
                  <a:pt x="3415513" y="375285"/>
                  <a:pt x="3394558" y="330518"/>
                  <a:pt x="3411703" y="322898"/>
                </a:cubicBezTo>
                <a:cubicBezTo>
                  <a:pt x="3467901" y="320040"/>
                  <a:pt x="3438373" y="402908"/>
                  <a:pt x="3469806" y="424815"/>
                </a:cubicBezTo>
                <a:cubicBezTo>
                  <a:pt x="3511716" y="424815"/>
                  <a:pt x="3533623" y="442913"/>
                  <a:pt x="3564103" y="454343"/>
                </a:cubicBezTo>
                <a:cubicBezTo>
                  <a:pt x="3623158" y="399098"/>
                  <a:pt x="3675546" y="487680"/>
                  <a:pt x="3738411" y="468630"/>
                </a:cubicBezTo>
                <a:cubicBezTo>
                  <a:pt x="3748888" y="517208"/>
                  <a:pt x="3825088" y="521970"/>
                  <a:pt x="3862236" y="482918"/>
                </a:cubicBezTo>
                <a:cubicBezTo>
                  <a:pt x="3888906" y="509588"/>
                  <a:pt x="3957486" y="503873"/>
                  <a:pt x="4000348" y="512445"/>
                </a:cubicBezTo>
                <a:cubicBezTo>
                  <a:pt x="3970821" y="561023"/>
                  <a:pt x="3910813" y="555308"/>
                  <a:pt x="3869856" y="584835"/>
                </a:cubicBezTo>
                <a:cubicBezTo>
                  <a:pt x="3820326" y="620078"/>
                  <a:pt x="3799371" y="685800"/>
                  <a:pt x="3746031" y="715328"/>
                </a:cubicBezTo>
                <a:cubicBezTo>
                  <a:pt x="3799371" y="744855"/>
                  <a:pt x="3846996" y="672465"/>
                  <a:pt x="3884143" y="685800"/>
                </a:cubicBezTo>
                <a:cubicBezTo>
                  <a:pt x="3884143" y="707708"/>
                  <a:pt x="3868903" y="714375"/>
                  <a:pt x="3862236" y="729615"/>
                </a:cubicBezTo>
                <a:cubicBezTo>
                  <a:pt x="3869856" y="743903"/>
                  <a:pt x="3905098" y="716280"/>
                  <a:pt x="3912718" y="743903"/>
                </a:cubicBezTo>
                <a:cubicBezTo>
                  <a:pt x="3957486" y="711518"/>
                  <a:pt x="4015588" y="691515"/>
                  <a:pt x="4065118" y="663893"/>
                </a:cubicBezTo>
                <a:cubicBezTo>
                  <a:pt x="4098456" y="624840"/>
                  <a:pt x="4124173" y="577215"/>
                  <a:pt x="4195611" y="576263"/>
                </a:cubicBezTo>
                <a:cubicBezTo>
                  <a:pt x="4172751" y="610553"/>
                  <a:pt x="4134651" y="631508"/>
                  <a:pt x="4123221" y="678180"/>
                </a:cubicBezTo>
                <a:cubicBezTo>
                  <a:pt x="4144176" y="650558"/>
                  <a:pt x="4227043" y="662940"/>
                  <a:pt x="4239426" y="721995"/>
                </a:cubicBezTo>
                <a:cubicBezTo>
                  <a:pt x="4332771" y="736283"/>
                  <a:pt x="4388016" y="667703"/>
                  <a:pt x="4493743" y="656273"/>
                </a:cubicBezTo>
                <a:lnTo>
                  <a:pt x="4493743" y="700088"/>
                </a:lnTo>
                <a:cubicBezTo>
                  <a:pt x="4528033" y="716280"/>
                  <a:pt x="4556608" y="686753"/>
                  <a:pt x="4595661" y="685800"/>
                </a:cubicBezTo>
                <a:cubicBezTo>
                  <a:pt x="4589946" y="729615"/>
                  <a:pt x="4598518" y="760095"/>
                  <a:pt x="4631856" y="765810"/>
                </a:cubicBezTo>
                <a:cubicBezTo>
                  <a:pt x="4586136" y="772478"/>
                  <a:pt x="4528986" y="783908"/>
                  <a:pt x="4464216" y="773430"/>
                </a:cubicBezTo>
                <a:cubicBezTo>
                  <a:pt x="4388016" y="792480"/>
                  <a:pt x="4351821" y="840105"/>
                  <a:pt x="4289908" y="823913"/>
                </a:cubicBezTo>
                <a:cubicBezTo>
                  <a:pt x="4270858" y="900113"/>
                  <a:pt x="4227043" y="949643"/>
                  <a:pt x="4202278" y="1020128"/>
                </a:cubicBezTo>
                <a:cubicBezTo>
                  <a:pt x="4236568" y="1013460"/>
                  <a:pt x="4267048" y="940118"/>
                  <a:pt x="4296576" y="903923"/>
                </a:cubicBezTo>
                <a:cubicBezTo>
                  <a:pt x="4259428" y="1059180"/>
                  <a:pt x="4173703" y="1341120"/>
                  <a:pt x="4326103" y="1478280"/>
                </a:cubicBezTo>
                <a:cubicBezTo>
                  <a:pt x="4433736" y="1446848"/>
                  <a:pt x="4457548" y="1250633"/>
                  <a:pt x="4376586" y="1172528"/>
                </a:cubicBezTo>
                <a:cubicBezTo>
                  <a:pt x="4386111" y="1046798"/>
                  <a:pt x="4389921" y="969645"/>
                  <a:pt x="4456596" y="896303"/>
                </a:cubicBezTo>
                <a:cubicBezTo>
                  <a:pt x="4487076" y="906780"/>
                  <a:pt x="4445166" y="933450"/>
                  <a:pt x="4456596" y="968693"/>
                </a:cubicBezTo>
                <a:cubicBezTo>
                  <a:pt x="4498506" y="962978"/>
                  <a:pt x="4472788" y="932498"/>
                  <a:pt x="4478503" y="888683"/>
                </a:cubicBezTo>
                <a:cubicBezTo>
                  <a:pt x="4491838" y="882015"/>
                  <a:pt x="4497553" y="868680"/>
                  <a:pt x="4522318" y="874395"/>
                </a:cubicBezTo>
                <a:cubicBezTo>
                  <a:pt x="4524223" y="854393"/>
                  <a:pt x="4493743" y="868680"/>
                  <a:pt x="4500411" y="844868"/>
                </a:cubicBezTo>
                <a:cubicBezTo>
                  <a:pt x="4544226" y="764858"/>
                  <a:pt x="4611853" y="852488"/>
                  <a:pt x="4689958" y="852488"/>
                </a:cubicBezTo>
                <a:cubicBezTo>
                  <a:pt x="4692816" y="866775"/>
                  <a:pt x="4692816" y="883920"/>
                  <a:pt x="4711866" y="882015"/>
                </a:cubicBezTo>
                <a:cubicBezTo>
                  <a:pt x="4695673" y="921068"/>
                  <a:pt x="4751871" y="1049655"/>
                  <a:pt x="4668051" y="1071563"/>
                </a:cubicBezTo>
                <a:cubicBezTo>
                  <a:pt x="4669003" y="1094423"/>
                  <a:pt x="4661383" y="1126808"/>
                  <a:pt x="4689958" y="1122045"/>
                </a:cubicBezTo>
                <a:cubicBezTo>
                  <a:pt x="4729011" y="1107758"/>
                  <a:pt x="4722343" y="1047750"/>
                  <a:pt x="4769968" y="1042035"/>
                </a:cubicBezTo>
                <a:cubicBezTo>
                  <a:pt x="4830928" y="1083945"/>
                  <a:pt x="4843311" y="1172528"/>
                  <a:pt x="4849978" y="1267778"/>
                </a:cubicBezTo>
                <a:cubicBezTo>
                  <a:pt x="4792828" y="1263015"/>
                  <a:pt x="4800448" y="1362075"/>
                  <a:pt x="4762348" y="1398270"/>
                </a:cubicBezTo>
                <a:cubicBezTo>
                  <a:pt x="4775683" y="1438275"/>
                  <a:pt x="4849026" y="1418273"/>
                  <a:pt x="4871886" y="1448753"/>
                </a:cubicBezTo>
                <a:cubicBezTo>
                  <a:pt x="5021428" y="1377315"/>
                  <a:pt x="5156683" y="1291590"/>
                  <a:pt x="5250028" y="1164908"/>
                </a:cubicBezTo>
                <a:cubicBezTo>
                  <a:pt x="5237646" y="1141095"/>
                  <a:pt x="5215738" y="1126808"/>
                  <a:pt x="5213833" y="1092518"/>
                </a:cubicBezTo>
                <a:cubicBezTo>
                  <a:pt x="5323371" y="1041083"/>
                  <a:pt x="5451006" y="1089660"/>
                  <a:pt x="5519586" y="990600"/>
                </a:cubicBezTo>
                <a:cubicBezTo>
                  <a:pt x="5517681" y="968693"/>
                  <a:pt x="5523396" y="929640"/>
                  <a:pt x="5490058" y="918210"/>
                </a:cubicBezTo>
                <a:cubicBezTo>
                  <a:pt x="5480533" y="880110"/>
                  <a:pt x="5516728" y="876300"/>
                  <a:pt x="5533873" y="852488"/>
                </a:cubicBezTo>
                <a:cubicBezTo>
                  <a:pt x="5558638" y="817245"/>
                  <a:pt x="5571021" y="765810"/>
                  <a:pt x="5606263" y="742950"/>
                </a:cubicBezTo>
                <a:cubicBezTo>
                  <a:pt x="5636743" y="722948"/>
                  <a:pt x="5677701" y="729615"/>
                  <a:pt x="5715801" y="721043"/>
                </a:cubicBezTo>
                <a:cubicBezTo>
                  <a:pt x="5795811" y="702945"/>
                  <a:pt x="5880583" y="668655"/>
                  <a:pt x="5955831" y="655320"/>
                </a:cubicBezTo>
                <a:cubicBezTo>
                  <a:pt x="5979643" y="649605"/>
                  <a:pt x="5977738" y="619125"/>
                  <a:pt x="5985358" y="597218"/>
                </a:cubicBezTo>
                <a:cubicBezTo>
                  <a:pt x="6000598" y="613410"/>
                  <a:pt x="6010123" y="591503"/>
                  <a:pt x="6035841" y="597218"/>
                </a:cubicBezTo>
                <a:cubicBezTo>
                  <a:pt x="6033936" y="546735"/>
                  <a:pt x="6052986" y="517208"/>
                  <a:pt x="6072036" y="487680"/>
                </a:cubicBezTo>
                <a:cubicBezTo>
                  <a:pt x="6035841" y="399098"/>
                  <a:pt x="6087276" y="288608"/>
                  <a:pt x="6115851" y="218123"/>
                </a:cubicBezTo>
                <a:cubicBezTo>
                  <a:pt x="6142521" y="213360"/>
                  <a:pt x="6131091" y="246698"/>
                  <a:pt x="6152046" y="247650"/>
                </a:cubicBezTo>
                <a:cubicBezTo>
                  <a:pt x="6178716" y="240030"/>
                  <a:pt x="6192051" y="220028"/>
                  <a:pt x="6210148" y="203835"/>
                </a:cubicBezTo>
                <a:cubicBezTo>
                  <a:pt x="6233961" y="209550"/>
                  <a:pt x="6247296" y="225743"/>
                  <a:pt x="6275871" y="225743"/>
                </a:cubicBezTo>
                <a:cubicBezTo>
                  <a:pt x="6291111" y="300038"/>
                  <a:pt x="6321591" y="359093"/>
                  <a:pt x="6333973" y="436245"/>
                </a:cubicBezTo>
                <a:cubicBezTo>
                  <a:pt x="6342546" y="446723"/>
                  <a:pt x="6365406" y="443865"/>
                  <a:pt x="6384456" y="443865"/>
                </a:cubicBezTo>
                <a:cubicBezTo>
                  <a:pt x="6381598" y="466725"/>
                  <a:pt x="6397791" y="469583"/>
                  <a:pt x="6392076" y="494348"/>
                </a:cubicBezTo>
                <a:cubicBezTo>
                  <a:pt x="6407316" y="510540"/>
                  <a:pt x="6413031" y="490538"/>
                  <a:pt x="6435891" y="494348"/>
                </a:cubicBezTo>
                <a:cubicBezTo>
                  <a:pt x="6503518" y="548640"/>
                  <a:pt x="6395886" y="660083"/>
                  <a:pt x="6337783" y="639128"/>
                </a:cubicBezTo>
                <a:cubicBezTo>
                  <a:pt x="6343498" y="662940"/>
                  <a:pt x="6365406" y="640080"/>
                  <a:pt x="6352071" y="682943"/>
                </a:cubicBezTo>
                <a:cubicBezTo>
                  <a:pt x="6327306" y="689610"/>
                  <a:pt x="6328258" y="672465"/>
                  <a:pt x="6330163" y="653415"/>
                </a:cubicBezTo>
                <a:cubicBezTo>
                  <a:pt x="6306351" y="674370"/>
                  <a:pt x="6322543" y="724853"/>
                  <a:pt x="6286348" y="733425"/>
                </a:cubicBezTo>
                <a:cubicBezTo>
                  <a:pt x="6273966" y="708660"/>
                  <a:pt x="6283491" y="708660"/>
                  <a:pt x="6300636" y="697230"/>
                </a:cubicBezTo>
                <a:cubicBezTo>
                  <a:pt x="6301588" y="676275"/>
                  <a:pt x="6279681" y="678180"/>
                  <a:pt x="6271108" y="667703"/>
                </a:cubicBezTo>
                <a:cubicBezTo>
                  <a:pt x="6263488" y="671513"/>
                  <a:pt x="6276823" y="715328"/>
                  <a:pt x="6271108" y="740093"/>
                </a:cubicBezTo>
                <a:cubicBezTo>
                  <a:pt x="6236818" y="761048"/>
                  <a:pt x="6210148" y="804863"/>
                  <a:pt x="6169191" y="798195"/>
                </a:cubicBezTo>
                <a:cubicBezTo>
                  <a:pt x="6135853" y="893445"/>
                  <a:pt x="6144426" y="982028"/>
                  <a:pt x="6139663" y="1045845"/>
                </a:cubicBezTo>
                <a:cubicBezTo>
                  <a:pt x="6187288" y="1028700"/>
                  <a:pt x="6200623" y="1152525"/>
                  <a:pt x="6263488" y="1096328"/>
                </a:cubicBezTo>
                <a:cubicBezTo>
                  <a:pt x="6264441" y="1068705"/>
                  <a:pt x="6231103" y="1075373"/>
                  <a:pt x="6227293" y="1052513"/>
                </a:cubicBezTo>
                <a:cubicBezTo>
                  <a:pt x="6266346" y="1051560"/>
                  <a:pt x="6276823" y="1080135"/>
                  <a:pt x="6277776" y="1118235"/>
                </a:cubicBezTo>
                <a:cubicBezTo>
                  <a:pt x="6232056" y="1122998"/>
                  <a:pt x="6216816" y="1158240"/>
                  <a:pt x="6183478" y="1176338"/>
                </a:cubicBezTo>
                <a:cubicBezTo>
                  <a:pt x="6195861" y="1168718"/>
                  <a:pt x="6201576" y="1156335"/>
                  <a:pt x="6197766" y="1132523"/>
                </a:cubicBezTo>
                <a:cubicBezTo>
                  <a:pt x="6164428" y="1140143"/>
                  <a:pt x="6177763" y="1154430"/>
                  <a:pt x="6168238" y="1176338"/>
                </a:cubicBezTo>
                <a:cubicBezTo>
                  <a:pt x="6078703" y="1241108"/>
                  <a:pt x="5929161" y="1246823"/>
                  <a:pt x="5877726" y="1350645"/>
                </a:cubicBezTo>
                <a:lnTo>
                  <a:pt x="5867248" y="1367790"/>
                </a:lnTo>
                <a:lnTo>
                  <a:pt x="5869848" y="1381443"/>
                </a:lnTo>
                <a:lnTo>
                  <a:pt x="5861352" y="1389939"/>
                </a:lnTo>
                <a:lnTo>
                  <a:pt x="5852803" y="1401338"/>
                </a:lnTo>
                <a:lnTo>
                  <a:pt x="5841531" y="1409700"/>
                </a:lnTo>
                <a:lnTo>
                  <a:pt x="5844355" y="1412602"/>
                </a:lnTo>
                <a:lnTo>
                  <a:pt x="5836538" y="1423025"/>
                </a:lnTo>
                <a:lnTo>
                  <a:pt x="5847060" y="1457548"/>
                </a:lnTo>
                <a:lnTo>
                  <a:pt x="5851588" y="1456332"/>
                </a:lnTo>
                <a:cubicBezTo>
                  <a:pt x="5855041" y="1454725"/>
                  <a:pt x="5858494" y="1452969"/>
                  <a:pt x="5861619" y="1452745"/>
                </a:cubicBezTo>
                <a:cubicBezTo>
                  <a:pt x="5864745" y="1452522"/>
                  <a:pt x="5867543" y="1453832"/>
                  <a:pt x="5869686" y="1458356"/>
                </a:cubicBezTo>
                <a:cubicBezTo>
                  <a:pt x="5895403" y="1565989"/>
                  <a:pt x="5851588" y="1661239"/>
                  <a:pt x="5797296" y="1712674"/>
                </a:cubicBezTo>
                <a:cubicBezTo>
                  <a:pt x="5791581" y="1692671"/>
                  <a:pt x="5807773" y="1693624"/>
                  <a:pt x="5804916" y="1676479"/>
                </a:cubicBezTo>
                <a:cubicBezTo>
                  <a:pt x="5758243" y="1675526"/>
                  <a:pt x="5730621" y="1654571"/>
                  <a:pt x="5710618" y="1625996"/>
                </a:cubicBezTo>
                <a:cubicBezTo>
                  <a:pt x="5740146" y="1663144"/>
                  <a:pt x="5746813" y="1721246"/>
                  <a:pt x="5798248" y="1735534"/>
                </a:cubicBezTo>
                <a:cubicBezTo>
                  <a:pt x="5836348" y="1837451"/>
                  <a:pt x="5768721" y="1925081"/>
                  <a:pt x="5754433" y="2019379"/>
                </a:cubicBezTo>
                <a:cubicBezTo>
                  <a:pt x="5696331" y="1978421"/>
                  <a:pt x="5786818" y="1871741"/>
                  <a:pt x="5710618" y="1845071"/>
                </a:cubicBezTo>
                <a:cubicBezTo>
                  <a:pt x="5694426" y="1851739"/>
                  <a:pt x="5728716" y="1869836"/>
                  <a:pt x="5718238" y="1895554"/>
                </a:cubicBezTo>
                <a:cubicBezTo>
                  <a:pt x="5690616" y="1881266"/>
                  <a:pt x="5699188" y="1832689"/>
                  <a:pt x="5660136" y="1829831"/>
                </a:cubicBezTo>
                <a:cubicBezTo>
                  <a:pt x="5658231" y="1789826"/>
                  <a:pt x="5678233" y="1779349"/>
                  <a:pt x="5645848" y="1779349"/>
                </a:cubicBezTo>
                <a:cubicBezTo>
                  <a:pt x="5681091" y="1744106"/>
                  <a:pt x="5626798" y="1707911"/>
                  <a:pt x="5660136" y="1677431"/>
                </a:cubicBezTo>
                <a:cubicBezTo>
                  <a:pt x="5609653" y="1684099"/>
                  <a:pt x="5617273" y="1819354"/>
                  <a:pt x="5667756" y="1851739"/>
                </a:cubicBezTo>
                <a:cubicBezTo>
                  <a:pt x="5660136" y="1858406"/>
                  <a:pt x="5665851" y="1878409"/>
                  <a:pt x="5645848" y="1873646"/>
                </a:cubicBezTo>
                <a:cubicBezTo>
                  <a:pt x="5683948" y="1893649"/>
                  <a:pt x="5700141" y="1935559"/>
                  <a:pt x="5703951" y="1989851"/>
                </a:cubicBezTo>
                <a:cubicBezTo>
                  <a:pt x="5698236" y="1987946"/>
                  <a:pt x="5697283" y="1982231"/>
                  <a:pt x="5689663" y="1982231"/>
                </a:cubicBezTo>
                <a:cubicBezTo>
                  <a:pt x="5675376" y="1999376"/>
                  <a:pt x="5737288" y="2027951"/>
                  <a:pt x="5708713" y="2051764"/>
                </a:cubicBezTo>
                <a:cubicBezTo>
                  <a:pt x="5719191" y="2046049"/>
                  <a:pt x="5738241" y="2047954"/>
                  <a:pt x="5754433" y="2047954"/>
                </a:cubicBezTo>
                <a:cubicBezTo>
                  <a:pt x="5779198" y="2100341"/>
                  <a:pt x="5803963" y="2153681"/>
                  <a:pt x="5834443" y="2200354"/>
                </a:cubicBezTo>
                <a:lnTo>
                  <a:pt x="5823966" y="2196544"/>
                </a:lnTo>
                <a:lnTo>
                  <a:pt x="5827776" y="2207021"/>
                </a:lnTo>
                <a:cubicBezTo>
                  <a:pt x="5821108" y="2224166"/>
                  <a:pt x="5803011" y="2230834"/>
                  <a:pt x="5777293" y="2228929"/>
                </a:cubicBezTo>
                <a:cubicBezTo>
                  <a:pt x="5790628" y="2253694"/>
                  <a:pt x="5823966" y="2216546"/>
                  <a:pt x="5835396" y="2236549"/>
                </a:cubicBezTo>
                <a:cubicBezTo>
                  <a:pt x="5830633" y="2287031"/>
                  <a:pt x="5780151" y="2307986"/>
                  <a:pt x="5733478" y="2294651"/>
                </a:cubicBezTo>
                <a:cubicBezTo>
                  <a:pt x="5762053" y="2306081"/>
                  <a:pt x="5742051" y="2368946"/>
                  <a:pt x="5711571" y="2345134"/>
                </a:cubicBezTo>
                <a:cubicBezTo>
                  <a:pt x="5721096" y="2367041"/>
                  <a:pt x="5778246" y="2357516"/>
                  <a:pt x="5783961" y="2345134"/>
                </a:cubicBezTo>
                <a:cubicBezTo>
                  <a:pt x="5779198" y="2439431"/>
                  <a:pt x="5595366" y="2411809"/>
                  <a:pt x="5602033" y="2555636"/>
                </a:cubicBezTo>
                <a:cubicBezTo>
                  <a:pt x="5520118" y="2565161"/>
                  <a:pt x="5467731" y="2605166"/>
                  <a:pt x="5471541" y="2701369"/>
                </a:cubicBezTo>
                <a:cubicBezTo>
                  <a:pt x="5413438" y="2734706"/>
                  <a:pt x="5395341" y="2809001"/>
                  <a:pt x="5325808" y="2831861"/>
                </a:cubicBezTo>
                <a:cubicBezTo>
                  <a:pt x="5324856" y="2878534"/>
                  <a:pt x="5275326" y="2903299"/>
                  <a:pt x="5260086" y="2948066"/>
                </a:cubicBezTo>
                <a:cubicBezTo>
                  <a:pt x="5193411" y="3139519"/>
                  <a:pt x="5309616" y="3336686"/>
                  <a:pt x="5420106" y="3435746"/>
                </a:cubicBezTo>
                <a:cubicBezTo>
                  <a:pt x="5425821" y="3455749"/>
                  <a:pt x="5405818" y="3450986"/>
                  <a:pt x="5405818" y="3465274"/>
                </a:cubicBezTo>
                <a:cubicBezTo>
                  <a:pt x="5471541" y="3580526"/>
                  <a:pt x="5577268" y="3711019"/>
                  <a:pt x="5522023" y="3901519"/>
                </a:cubicBezTo>
                <a:cubicBezTo>
                  <a:pt x="5539168" y="3904376"/>
                  <a:pt x="5518213" y="3868181"/>
                  <a:pt x="5543931" y="3879611"/>
                </a:cubicBezTo>
                <a:cubicBezTo>
                  <a:pt x="5531548" y="3954859"/>
                  <a:pt x="5484876" y="3995816"/>
                  <a:pt x="5434393" y="4032011"/>
                </a:cubicBezTo>
                <a:cubicBezTo>
                  <a:pt x="5431536" y="4000579"/>
                  <a:pt x="5504878" y="3981529"/>
                  <a:pt x="5514403" y="3937714"/>
                </a:cubicBezTo>
                <a:cubicBezTo>
                  <a:pt x="5495353" y="3931046"/>
                  <a:pt x="5447728" y="3958669"/>
                  <a:pt x="5420106" y="3967241"/>
                </a:cubicBezTo>
                <a:cubicBezTo>
                  <a:pt x="5402008" y="3912949"/>
                  <a:pt x="5374386" y="3843416"/>
                  <a:pt x="5310568" y="3857704"/>
                </a:cubicBezTo>
                <a:cubicBezTo>
                  <a:pt x="5297233" y="3832939"/>
                  <a:pt x="5289613" y="3801506"/>
                  <a:pt x="5274373" y="3777694"/>
                </a:cubicBezTo>
                <a:cubicBezTo>
                  <a:pt x="5257228" y="3774836"/>
                  <a:pt x="5259133" y="3791029"/>
                  <a:pt x="5238178" y="3785314"/>
                </a:cubicBezTo>
                <a:cubicBezTo>
                  <a:pt x="5212461" y="3731021"/>
                  <a:pt x="5181981" y="3681491"/>
                  <a:pt x="5143881" y="3639581"/>
                </a:cubicBezTo>
                <a:cubicBezTo>
                  <a:pt x="5145786" y="3609101"/>
                  <a:pt x="5176266" y="3608149"/>
                  <a:pt x="5173408" y="3573859"/>
                </a:cubicBezTo>
                <a:cubicBezTo>
                  <a:pt x="5170551" y="3563381"/>
                  <a:pt x="5154358" y="3567191"/>
                  <a:pt x="5143881" y="3566239"/>
                </a:cubicBezTo>
                <a:cubicBezTo>
                  <a:pt x="5138166" y="3568144"/>
                  <a:pt x="5161978" y="3596719"/>
                  <a:pt x="5143881" y="3616721"/>
                </a:cubicBezTo>
                <a:cubicBezTo>
                  <a:pt x="5084826" y="3569096"/>
                  <a:pt x="5154358" y="3433841"/>
                  <a:pt x="5093398" y="3384311"/>
                </a:cubicBezTo>
                <a:cubicBezTo>
                  <a:pt x="4991481" y="3374786"/>
                  <a:pt x="5000053" y="3254771"/>
                  <a:pt x="4875276" y="3268106"/>
                </a:cubicBezTo>
                <a:cubicBezTo>
                  <a:pt x="4867656" y="3308111"/>
                  <a:pt x="4809553" y="3334781"/>
                  <a:pt x="4744783" y="3340496"/>
                </a:cubicBezTo>
                <a:cubicBezTo>
                  <a:pt x="4683823" y="3225244"/>
                  <a:pt x="4508563" y="3257629"/>
                  <a:pt x="4388548" y="3296681"/>
                </a:cubicBezTo>
                <a:cubicBezTo>
                  <a:pt x="4416171" y="3284299"/>
                  <a:pt x="4396168" y="3243341"/>
                  <a:pt x="4380928" y="3230959"/>
                </a:cubicBezTo>
                <a:cubicBezTo>
                  <a:pt x="4354258" y="3230959"/>
                  <a:pt x="4365688" y="3269059"/>
                  <a:pt x="4351401" y="3281441"/>
                </a:cubicBezTo>
                <a:cubicBezTo>
                  <a:pt x="4249483" y="3286204"/>
                  <a:pt x="4173283" y="3274774"/>
                  <a:pt x="4140898" y="3361451"/>
                </a:cubicBezTo>
                <a:cubicBezTo>
                  <a:pt x="4180903" y="3371929"/>
                  <a:pt x="4166616" y="3329066"/>
                  <a:pt x="4199001" y="3331924"/>
                </a:cubicBezTo>
                <a:cubicBezTo>
                  <a:pt x="4214241" y="3386216"/>
                  <a:pt x="4185666" y="3392884"/>
                  <a:pt x="4162806" y="3411934"/>
                </a:cubicBezTo>
                <a:cubicBezTo>
                  <a:pt x="4176141" y="3446224"/>
                  <a:pt x="4237101" y="3434794"/>
                  <a:pt x="4257103" y="3462416"/>
                </a:cubicBezTo>
                <a:cubicBezTo>
                  <a:pt x="4249483" y="3513851"/>
                  <a:pt x="4152328" y="3467179"/>
                  <a:pt x="4140898" y="3432889"/>
                </a:cubicBezTo>
                <a:cubicBezTo>
                  <a:pt x="4096131" y="3450034"/>
                  <a:pt x="4140898" y="3487181"/>
                  <a:pt x="4082796" y="3505279"/>
                </a:cubicBezTo>
                <a:cubicBezTo>
                  <a:pt x="4064698" y="3500516"/>
                  <a:pt x="4106608" y="3483371"/>
                  <a:pt x="4082796" y="3469084"/>
                </a:cubicBezTo>
                <a:cubicBezTo>
                  <a:pt x="4052316" y="3470036"/>
                  <a:pt x="4042791" y="3491944"/>
                  <a:pt x="4024693" y="3505279"/>
                </a:cubicBezTo>
                <a:cubicBezTo>
                  <a:pt x="3989451" y="3503374"/>
                  <a:pt x="3970401" y="3487181"/>
                  <a:pt x="3944683" y="3475751"/>
                </a:cubicBezTo>
                <a:cubicBezTo>
                  <a:pt x="3943731" y="3462416"/>
                  <a:pt x="3954208" y="3459559"/>
                  <a:pt x="3952303" y="3446224"/>
                </a:cubicBezTo>
                <a:cubicBezTo>
                  <a:pt x="3910393" y="3438604"/>
                  <a:pt x="3874198" y="3368119"/>
                  <a:pt x="3828478" y="3410029"/>
                </a:cubicBezTo>
                <a:cubicBezTo>
                  <a:pt x="3838003" y="3438604"/>
                  <a:pt x="3882771" y="3398599"/>
                  <a:pt x="3886581" y="3439556"/>
                </a:cubicBezTo>
                <a:cubicBezTo>
                  <a:pt x="3779901" y="3438604"/>
                  <a:pt x="3597973" y="3374786"/>
                  <a:pt x="3494151" y="3461464"/>
                </a:cubicBezTo>
                <a:cubicBezTo>
                  <a:pt x="3395091" y="3569096"/>
                  <a:pt x="3245548" y="3625294"/>
                  <a:pt x="3122676" y="3709114"/>
                </a:cubicBezTo>
                <a:cubicBezTo>
                  <a:pt x="3112198" y="3814841"/>
                  <a:pt x="3107436" y="3910091"/>
                  <a:pt x="3130296" y="4007246"/>
                </a:cubicBezTo>
                <a:cubicBezTo>
                  <a:pt x="3006471" y="3980576"/>
                  <a:pt x="2799778" y="3935809"/>
                  <a:pt x="2832163" y="3752929"/>
                </a:cubicBezTo>
                <a:cubicBezTo>
                  <a:pt x="2781681" y="3723401"/>
                  <a:pt x="2768346" y="3656726"/>
                  <a:pt x="2715958" y="3629104"/>
                </a:cubicBezTo>
                <a:cubicBezTo>
                  <a:pt x="2691193" y="3482419"/>
                  <a:pt x="2615946" y="3385264"/>
                  <a:pt x="2461641" y="3367166"/>
                </a:cubicBezTo>
                <a:cubicBezTo>
                  <a:pt x="2383536" y="3372881"/>
                  <a:pt x="2390203" y="3464321"/>
                  <a:pt x="2337816" y="3497659"/>
                </a:cubicBezTo>
                <a:cubicBezTo>
                  <a:pt x="2271141" y="3451939"/>
                  <a:pt x="2169223" y="3432889"/>
                  <a:pt x="2148268" y="3351926"/>
                </a:cubicBezTo>
                <a:cubicBezTo>
                  <a:pt x="2132076" y="3290966"/>
                  <a:pt x="2145411" y="3243341"/>
                  <a:pt x="2104453" y="3199526"/>
                </a:cubicBezTo>
                <a:cubicBezTo>
                  <a:pt x="2025396" y="3164284"/>
                  <a:pt x="1987296" y="3089036"/>
                  <a:pt x="1936813" y="3025219"/>
                </a:cubicBezTo>
                <a:cubicBezTo>
                  <a:pt x="1859661" y="3019504"/>
                  <a:pt x="1790128" y="3007121"/>
                  <a:pt x="1718691" y="2995691"/>
                </a:cubicBezTo>
                <a:cubicBezTo>
                  <a:pt x="1707261" y="3012836"/>
                  <a:pt x="1708213" y="3042364"/>
                  <a:pt x="1704403" y="3068081"/>
                </a:cubicBezTo>
                <a:cubicBezTo>
                  <a:pt x="1498663" y="3043316"/>
                  <a:pt x="1337691" y="3024266"/>
                  <a:pt x="1202437" y="2944256"/>
                </a:cubicBezTo>
                <a:cubicBezTo>
                  <a:pt x="1096708" y="2882344"/>
                  <a:pt x="989076" y="2804239"/>
                  <a:pt x="874776" y="2748041"/>
                </a:cubicBezTo>
                <a:cubicBezTo>
                  <a:pt x="869061" y="2728039"/>
                  <a:pt x="889064" y="2732801"/>
                  <a:pt x="889064" y="2718514"/>
                </a:cubicBezTo>
                <a:cubicBezTo>
                  <a:pt x="788098" y="2698511"/>
                  <a:pt x="666179" y="2700416"/>
                  <a:pt x="576643" y="2668031"/>
                </a:cubicBezTo>
                <a:cubicBezTo>
                  <a:pt x="582358" y="2557541"/>
                  <a:pt x="551879" y="2484199"/>
                  <a:pt x="467106" y="2464196"/>
                </a:cubicBezTo>
                <a:cubicBezTo>
                  <a:pt x="453771" y="2450861"/>
                  <a:pt x="471868" y="2450861"/>
                  <a:pt x="467106" y="2428001"/>
                </a:cubicBezTo>
                <a:cubicBezTo>
                  <a:pt x="375667" y="2396569"/>
                  <a:pt x="362332" y="2286079"/>
                  <a:pt x="234697" y="2289889"/>
                </a:cubicBezTo>
                <a:cubicBezTo>
                  <a:pt x="207074" y="2253694"/>
                  <a:pt x="245173" y="2226071"/>
                  <a:pt x="242317" y="2187971"/>
                </a:cubicBezTo>
                <a:cubicBezTo>
                  <a:pt x="235648" y="2105104"/>
                  <a:pt x="143257" y="2028904"/>
                  <a:pt x="140398" y="1933654"/>
                </a:cubicBezTo>
                <a:cubicBezTo>
                  <a:pt x="143257" y="1907936"/>
                  <a:pt x="172784" y="1907936"/>
                  <a:pt x="176594" y="1883171"/>
                </a:cubicBezTo>
                <a:cubicBezTo>
                  <a:pt x="165402" y="1876980"/>
                  <a:pt x="154687" y="1867276"/>
                  <a:pt x="145504" y="1855236"/>
                </a:cubicBezTo>
                <a:lnTo>
                  <a:pt x="130917" y="1827282"/>
                </a:lnTo>
                <a:lnTo>
                  <a:pt x="155061" y="1836062"/>
                </a:lnTo>
                <a:lnTo>
                  <a:pt x="143208" y="1805329"/>
                </a:lnTo>
                <a:lnTo>
                  <a:pt x="107537" y="1791326"/>
                </a:lnTo>
                <a:lnTo>
                  <a:pt x="100175" y="1777326"/>
                </a:lnTo>
                <a:cubicBezTo>
                  <a:pt x="89978" y="1746250"/>
                  <a:pt x="90218" y="1710532"/>
                  <a:pt x="109414" y="1679575"/>
                </a:cubicBezTo>
                <a:cubicBezTo>
                  <a:pt x="79662" y="1652905"/>
                  <a:pt x="74862" y="1638618"/>
                  <a:pt x="72942" y="1591945"/>
                </a:cubicBezTo>
                <a:cubicBezTo>
                  <a:pt x="71022" y="1544320"/>
                  <a:pt x="18235" y="1498600"/>
                  <a:pt x="14397" y="1468120"/>
                </a:cubicBezTo>
                <a:cubicBezTo>
                  <a:pt x="5759" y="1397635"/>
                  <a:pt x="82541" y="1302385"/>
                  <a:pt x="0" y="1249998"/>
                </a:cubicBezTo>
                <a:cubicBezTo>
                  <a:pt x="34552" y="1167130"/>
                  <a:pt x="132448" y="1078548"/>
                  <a:pt x="88298" y="966153"/>
                </a:cubicBezTo>
                <a:cubicBezTo>
                  <a:pt x="95018" y="930910"/>
                  <a:pt x="104616" y="899478"/>
                  <a:pt x="102696" y="856615"/>
                </a:cubicBezTo>
                <a:cubicBezTo>
                  <a:pt x="197713" y="734695"/>
                  <a:pt x="257219" y="578485"/>
                  <a:pt x="308088" y="412750"/>
                </a:cubicBezTo>
                <a:cubicBezTo>
                  <a:pt x="322484" y="409893"/>
                  <a:pt x="313847" y="384175"/>
                  <a:pt x="337840" y="390843"/>
                </a:cubicBezTo>
                <a:cubicBezTo>
                  <a:pt x="304249" y="374650"/>
                  <a:pt x="314806" y="337503"/>
                  <a:pt x="345519" y="318453"/>
                </a:cubicBezTo>
                <a:cubicBezTo>
                  <a:pt x="349357" y="295593"/>
                  <a:pt x="323443" y="302260"/>
                  <a:pt x="331122" y="274638"/>
                </a:cubicBezTo>
                <a:cubicBezTo>
                  <a:pt x="337840" y="268923"/>
                  <a:pt x="348398" y="266065"/>
                  <a:pt x="360874" y="267018"/>
                </a:cubicBezTo>
                <a:cubicBezTo>
                  <a:pt x="327282" y="215583"/>
                  <a:pt x="333042" y="102235"/>
                  <a:pt x="338801" y="34608"/>
                </a:cubicBezTo>
                <a:cubicBezTo>
                  <a:pt x="397346" y="63183"/>
                  <a:pt x="438616" y="109855"/>
                  <a:pt x="514438" y="122238"/>
                </a:cubicBezTo>
                <a:cubicBezTo>
                  <a:pt x="527395" y="122714"/>
                  <a:pt x="530994" y="114142"/>
                  <a:pt x="535074" y="106045"/>
                </a:cubicBezTo>
                <a:lnTo>
                  <a:pt x="542341" y="96054"/>
                </a:lnTo>
                <a:lnTo>
                  <a:pt x="552512" y="135820"/>
                </a:lnTo>
                <a:lnTo>
                  <a:pt x="579905" y="128161"/>
                </a:lnTo>
                <a:lnTo>
                  <a:pt x="570465" y="90974"/>
                </a:lnTo>
                <a:lnTo>
                  <a:pt x="570902" y="90369"/>
                </a:lnTo>
                <a:cubicBezTo>
                  <a:pt x="574384" y="87749"/>
                  <a:pt x="579207" y="86440"/>
                  <a:pt x="586588" y="87630"/>
                </a:cubicBezTo>
                <a:cubicBezTo>
                  <a:pt x="585160" y="98584"/>
                  <a:pt x="580159" y="109776"/>
                  <a:pt x="579803" y="121682"/>
                </a:cubicBezTo>
                <a:lnTo>
                  <a:pt x="581125" y="127820"/>
                </a:lnTo>
                <a:lnTo>
                  <a:pt x="598821" y="122871"/>
                </a:lnTo>
                <a:lnTo>
                  <a:pt x="602305" y="84296"/>
                </a:lnTo>
                <a:cubicBezTo>
                  <a:pt x="604448" y="56198"/>
                  <a:pt x="603733" y="26670"/>
                  <a:pt x="586588" y="0"/>
                </a:cubicBezTo>
                <a:close/>
              </a:path>
            </a:pathLst>
          </a:custGeom>
          <a:noFill/>
          <a:ln w="19050" cmpd="sng">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aphicFrame macro="">
        <xdr:nvGraphicFramePr>
          <xdr:cNvPr id="16396" name="Chart 16395">
            <a:extLst>
              <a:ext uri="{FF2B5EF4-FFF2-40B4-BE49-F238E27FC236}">
                <a16:creationId xmlns:a16="http://schemas.microsoft.com/office/drawing/2014/main" id="{00000000-0008-0000-0500-00000C400000}"/>
              </a:ext>
            </a:extLst>
          </xdr:cNvPr>
          <xdr:cNvGraphicFramePr/>
        </xdr:nvGraphicFramePr>
        <xdr:xfrm>
          <a:off x="4998720" y="5852160"/>
          <a:ext cx="4752000" cy="3650400"/>
        </xdr:xfrm>
        <a:graphic>
          <a:graphicData uri="http://schemas.openxmlformats.org/drawingml/2006/chart">
            <c:chart xmlns:c="http://schemas.openxmlformats.org/drawingml/2006/chart" xmlns:r="http://schemas.openxmlformats.org/officeDocument/2006/relationships" r:id="rId13"/>
          </a:graphicData>
        </a:graphic>
      </xdr:graphicFrame>
    </xdr:grpSp>
    <xdr:clientData/>
  </xdr:twoCellAnchor>
  <xdr:twoCellAnchor>
    <xdr:from>
      <xdr:col>23</xdr:col>
      <xdr:colOff>116542</xdr:colOff>
      <xdr:row>36</xdr:row>
      <xdr:rowOff>178821</xdr:rowOff>
    </xdr:from>
    <xdr:to>
      <xdr:col>27</xdr:col>
      <xdr:colOff>160422</xdr:colOff>
      <xdr:row>39</xdr:row>
      <xdr:rowOff>12267</xdr:rowOff>
    </xdr:to>
    <xdr:sp macro="" textlink="ProcessingM4!A49">
      <xdr:nvSpPr>
        <xdr:cNvPr id="16397" name="TextBox 16396">
          <a:extLst>
            <a:ext uri="{FF2B5EF4-FFF2-40B4-BE49-F238E27FC236}">
              <a16:creationId xmlns:a16="http://schemas.microsoft.com/office/drawing/2014/main" id="{00000000-0008-0000-0500-00000D400000}"/>
            </a:ext>
          </a:extLst>
        </xdr:cNvPr>
        <xdr:cNvSpPr txBox="1"/>
      </xdr:nvSpPr>
      <xdr:spPr>
        <a:xfrm>
          <a:off x="14137342" y="6762501"/>
          <a:ext cx="2482280" cy="3820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E156A1E-17CE-491D-A184-F2444FA4B0C7}" type="TxLink">
            <a:rPr lang="en-US" sz="1400" b="0" i="0" u="none" strike="noStrike">
              <a:solidFill>
                <a:srgbClr val="000000"/>
              </a:solidFill>
              <a:latin typeface="Calibri"/>
              <a:cs typeface="Calibri"/>
            </a:rPr>
            <a:pPr/>
            <a:t>Cities by Payment Methods</a:t>
          </a:fld>
          <a:endParaRPr lang="ru-RU" sz="1400" b="0"/>
        </a:p>
      </xdr:txBody>
    </xdr:sp>
    <xdr:clientData/>
  </xdr:twoCellAnchor>
  <xdr:twoCellAnchor>
    <xdr:from>
      <xdr:col>23</xdr:col>
      <xdr:colOff>25007</xdr:colOff>
      <xdr:row>21</xdr:row>
      <xdr:rowOff>54729</xdr:rowOff>
    </xdr:from>
    <xdr:to>
      <xdr:col>25</xdr:col>
      <xdr:colOff>217007</xdr:colOff>
      <xdr:row>22</xdr:row>
      <xdr:rowOff>136990</xdr:rowOff>
    </xdr:to>
    <xdr:sp macro="" textlink="ProcessingM4!E39">
      <xdr:nvSpPr>
        <xdr:cNvPr id="16398" name="TextBox 16397">
          <a:extLst>
            <a:ext uri="{FF2B5EF4-FFF2-40B4-BE49-F238E27FC236}">
              <a16:creationId xmlns:a16="http://schemas.microsoft.com/office/drawing/2014/main" id="{00000000-0008-0000-0500-00000E400000}"/>
            </a:ext>
          </a:extLst>
        </xdr:cNvPr>
        <xdr:cNvSpPr txBox="1"/>
      </xdr:nvSpPr>
      <xdr:spPr>
        <a:xfrm>
          <a:off x="14045807" y="3895209"/>
          <a:ext cx="1411200" cy="2651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D9756F3-3D9E-420F-9556-7D360C6D2714}" type="TxLink">
            <a:rPr lang="en-US" sz="1100" b="0" i="0" u="none" strike="noStrike">
              <a:solidFill>
                <a:srgbClr val="000000"/>
              </a:solidFill>
              <a:latin typeface="Calibri"/>
              <a:cs typeface="Calibri"/>
            </a:rPr>
            <a:pPr algn="ctr"/>
            <a:t>SAINT AUGUSTINE</a:t>
          </a:fld>
          <a:endParaRPr lang="ru-RU" sz="1600" b="0"/>
        </a:p>
      </xdr:txBody>
    </xdr:sp>
    <xdr:clientData/>
  </xdr:twoCellAnchor>
  <xdr:twoCellAnchor>
    <xdr:from>
      <xdr:col>24</xdr:col>
      <xdr:colOff>518105</xdr:colOff>
      <xdr:row>21</xdr:row>
      <xdr:rowOff>54729</xdr:rowOff>
    </xdr:from>
    <xdr:to>
      <xdr:col>27</xdr:col>
      <xdr:colOff>99450</xdr:colOff>
      <xdr:row>22</xdr:row>
      <xdr:rowOff>136990</xdr:rowOff>
    </xdr:to>
    <xdr:sp macro="" textlink="ProcessingM4!E40">
      <xdr:nvSpPr>
        <xdr:cNvPr id="16399" name="TextBox 16398">
          <a:extLst>
            <a:ext uri="{FF2B5EF4-FFF2-40B4-BE49-F238E27FC236}">
              <a16:creationId xmlns:a16="http://schemas.microsoft.com/office/drawing/2014/main" id="{00000000-0008-0000-0500-00000F400000}"/>
            </a:ext>
          </a:extLst>
        </xdr:cNvPr>
        <xdr:cNvSpPr txBox="1"/>
      </xdr:nvSpPr>
      <xdr:spPr>
        <a:xfrm>
          <a:off x="15148505" y="3895209"/>
          <a:ext cx="1410145" cy="2651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352AC33-F7B4-4963-9DC0-1CC02CBCBF7F}" type="TxLink">
            <a:rPr lang="en-US" sz="1100" b="0" i="0" u="none" strike="noStrike">
              <a:solidFill>
                <a:srgbClr val="000000"/>
              </a:solidFill>
              <a:latin typeface="Calibri"/>
              <a:cs typeface="Calibri"/>
            </a:rPr>
            <a:pPr algn="ctr"/>
            <a:t>DALLAS</a:t>
          </a:fld>
          <a:endParaRPr lang="ru-RU" sz="1600" b="0"/>
        </a:p>
      </xdr:txBody>
    </xdr:sp>
    <xdr:clientData/>
  </xdr:twoCellAnchor>
  <xdr:twoCellAnchor>
    <xdr:from>
      <xdr:col>26</xdr:col>
      <xdr:colOff>400548</xdr:colOff>
      <xdr:row>21</xdr:row>
      <xdr:rowOff>54729</xdr:rowOff>
    </xdr:from>
    <xdr:to>
      <xdr:col>28</xdr:col>
      <xdr:colOff>592548</xdr:colOff>
      <xdr:row>22</xdr:row>
      <xdr:rowOff>136990</xdr:rowOff>
    </xdr:to>
    <xdr:sp macro="" textlink="ProcessingM4!E41">
      <xdr:nvSpPr>
        <xdr:cNvPr id="16400" name="TextBox 16399">
          <a:extLst>
            <a:ext uri="{FF2B5EF4-FFF2-40B4-BE49-F238E27FC236}">
              <a16:creationId xmlns:a16="http://schemas.microsoft.com/office/drawing/2014/main" id="{00000000-0008-0000-0500-000010400000}"/>
            </a:ext>
          </a:extLst>
        </xdr:cNvPr>
        <xdr:cNvSpPr txBox="1"/>
      </xdr:nvSpPr>
      <xdr:spPr>
        <a:xfrm>
          <a:off x="16250148" y="3895209"/>
          <a:ext cx="1411200" cy="2651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F6F601D-42CA-4460-BD79-AAD035AADBB7}" type="TxLink">
            <a:rPr lang="en-US" sz="1100" b="0" i="0" u="none" strike="noStrike">
              <a:solidFill>
                <a:srgbClr val="000000"/>
              </a:solidFill>
              <a:latin typeface="Calibri"/>
              <a:cs typeface="Calibri"/>
            </a:rPr>
            <a:pPr algn="ctr"/>
            <a:t>SAN FRANCISCO</a:t>
          </a:fld>
          <a:endParaRPr lang="ru-RU" sz="1600" b="0"/>
        </a:p>
      </xdr:txBody>
    </xdr:sp>
    <xdr:clientData/>
  </xdr:twoCellAnchor>
  <xdr:twoCellAnchor>
    <xdr:from>
      <xdr:col>23</xdr:col>
      <xdr:colOff>150170</xdr:colOff>
      <xdr:row>22</xdr:row>
      <xdr:rowOff>61396</xdr:rowOff>
    </xdr:from>
    <xdr:to>
      <xdr:col>24</xdr:col>
      <xdr:colOff>600033</xdr:colOff>
      <xdr:row>24</xdr:row>
      <xdr:rowOff>82969</xdr:rowOff>
    </xdr:to>
    <xdr:sp macro="" textlink="ProcessingM4!G39">
      <xdr:nvSpPr>
        <xdr:cNvPr id="16401" name="TextBox 16400">
          <a:extLst>
            <a:ext uri="{FF2B5EF4-FFF2-40B4-BE49-F238E27FC236}">
              <a16:creationId xmlns:a16="http://schemas.microsoft.com/office/drawing/2014/main" id="{00000000-0008-0000-0500-000011400000}"/>
            </a:ext>
          </a:extLst>
        </xdr:cNvPr>
        <xdr:cNvSpPr txBox="1"/>
      </xdr:nvSpPr>
      <xdr:spPr>
        <a:xfrm>
          <a:off x="14170970" y="4084756"/>
          <a:ext cx="1059463" cy="387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01FAD93-0F3A-4D24-B32B-B0D5ECAEEFF6}" type="TxLink">
            <a:rPr lang="en-US" sz="1800" b="0" i="0" u="none" strike="noStrike">
              <a:solidFill>
                <a:srgbClr val="43ADA9"/>
              </a:solidFill>
              <a:latin typeface="Calibri"/>
              <a:cs typeface="Calibri"/>
            </a:rPr>
            <a:pPr algn="ctr"/>
            <a:t> $451 </a:t>
          </a:fld>
          <a:endParaRPr lang="ru-RU" sz="1800" b="0">
            <a:solidFill>
              <a:srgbClr val="43ADA9"/>
            </a:solidFill>
          </a:endParaRPr>
        </a:p>
      </xdr:txBody>
    </xdr:sp>
    <xdr:clientData/>
  </xdr:twoCellAnchor>
  <xdr:twoCellAnchor>
    <xdr:from>
      <xdr:col>25</xdr:col>
      <xdr:colOff>33316</xdr:colOff>
      <xdr:row>22</xdr:row>
      <xdr:rowOff>61396</xdr:rowOff>
    </xdr:from>
    <xdr:to>
      <xdr:col>26</xdr:col>
      <xdr:colOff>483179</xdr:colOff>
      <xdr:row>24</xdr:row>
      <xdr:rowOff>82969</xdr:rowOff>
    </xdr:to>
    <xdr:sp macro="" textlink="ProcessingM4!G40">
      <xdr:nvSpPr>
        <xdr:cNvPr id="16402" name="TextBox 16401">
          <a:extLst>
            <a:ext uri="{FF2B5EF4-FFF2-40B4-BE49-F238E27FC236}">
              <a16:creationId xmlns:a16="http://schemas.microsoft.com/office/drawing/2014/main" id="{00000000-0008-0000-0500-000012400000}"/>
            </a:ext>
          </a:extLst>
        </xdr:cNvPr>
        <xdr:cNvSpPr txBox="1"/>
      </xdr:nvSpPr>
      <xdr:spPr>
        <a:xfrm>
          <a:off x="15273316" y="4084756"/>
          <a:ext cx="1059463" cy="387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8174F0F-F0C9-4BC4-ADFF-D0F794D43A92}" type="TxLink">
            <a:rPr lang="en-US" sz="1800" b="0" i="0" u="none" strike="noStrike">
              <a:solidFill>
                <a:srgbClr val="5EB2CD"/>
              </a:solidFill>
              <a:latin typeface="Calibri"/>
              <a:cs typeface="Calibri"/>
            </a:rPr>
            <a:pPr algn="ctr"/>
            <a:t> $525 </a:t>
          </a:fld>
          <a:endParaRPr lang="ru-RU" sz="1800" b="0">
            <a:solidFill>
              <a:srgbClr val="5EB2CD"/>
            </a:solidFill>
          </a:endParaRPr>
        </a:p>
      </xdr:txBody>
    </xdr:sp>
    <xdr:clientData/>
  </xdr:twoCellAnchor>
  <xdr:twoCellAnchor>
    <xdr:from>
      <xdr:col>26</xdr:col>
      <xdr:colOff>526062</xdr:colOff>
      <xdr:row>22</xdr:row>
      <xdr:rowOff>61396</xdr:rowOff>
    </xdr:from>
    <xdr:to>
      <xdr:col>28</xdr:col>
      <xdr:colOff>366325</xdr:colOff>
      <xdr:row>24</xdr:row>
      <xdr:rowOff>82969</xdr:rowOff>
    </xdr:to>
    <xdr:sp macro="" textlink="ProcessingM4!G41">
      <xdr:nvSpPr>
        <xdr:cNvPr id="16403" name="TextBox 16402">
          <a:extLst>
            <a:ext uri="{FF2B5EF4-FFF2-40B4-BE49-F238E27FC236}">
              <a16:creationId xmlns:a16="http://schemas.microsoft.com/office/drawing/2014/main" id="{00000000-0008-0000-0500-000013400000}"/>
            </a:ext>
          </a:extLst>
        </xdr:cNvPr>
        <xdr:cNvSpPr txBox="1"/>
      </xdr:nvSpPr>
      <xdr:spPr>
        <a:xfrm>
          <a:off x="16375662" y="4084756"/>
          <a:ext cx="1059463" cy="387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8975A16-7BF2-4BEB-B9AD-96F3D38201CC}" type="TxLink">
            <a:rPr lang="en-US" sz="1800" b="0" i="0" u="none" strike="noStrike">
              <a:solidFill>
                <a:srgbClr val="768DCC"/>
              </a:solidFill>
              <a:latin typeface="Calibri"/>
              <a:cs typeface="Calibri"/>
            </a:rPr>
            <a:pPr algn="ctr"/>
            <a:t> $510 </a:t>
          </a:fld>
          <a:endParaRPr lang="ru-RU" sz="1800" b="0">
            <a:solidFill>
              <a:srgbClr val="768DCC"/>
            </a:solidFill>
          </a:endParaRPr>
        </a:p>
      </xdr:txBody>
    </xdr:sp>
    <xdr:clientData/>
  </xdr:twoCellAnchor>
  <xdr:twoCellAnchor>
    <xdr:from>
      <xdr:col>13</xdr:col>
      <xdr:colOff>389964</xdr:colOff>
      <xdr:row>18</xdr:row>
      <xdr:rowOff>40352</xdr:rowOff>
    </xdr:from>
    <xdr:to>
      <xdr:col>16</xdr:col>
      <xdr:colOff>412378</xdr:colOff>
      <xdr:row>24</xdr:row>
      <xdr:rowOff>129996</xdr:rowOff>
    </xdr:to>
    <xdr:grpSp>
      <xdr:nvGrpSpPr>
        <xdr:cNvPr id="16404" name="Group 16403">
          <a:extLst>
            <a:ext uri="{FF2B5EF4-FFF2-40B4-BE49-F238E27FC236}">
              <a16:creationId xmlns:a16="http://schemas.microsoft.com/office/drawing/2014/main" id="{00000000-0008-0000-0500-000014400000}"/>
            </a:ext>
          </a:extLst>
        </xdr:cNvPr>
        <xdr:cNvGrpSpPr/>
      </xdr:nvGrpSpPr>
      <xdr:grpSpPr>
        <a:xfrm>
          <a:off x="4136464" y="3839769"/>
          <a:ext cx="1800414" cy="1232644"/>
          <a:chOff x="4199962" y="3375223"/>
          <a:chExt cx="1851214" cy="1165409"/>
        </a:xfrm>
      </xdr:grpSpPr>
      <xdr:sp macro="" textlink="ProcessingM4!L35">
        <xdr:nvSpPr>
          <xdr:cNvPr id="16405" name="Rectangle: Rounded Corners 16404">
            <a:extLst>
              <a:ext uri="{FF2B5EF4-FFF2-40B4-BE49-F238E27FC236}">
                <a16:creationId xmlns:a16="http://schemas.microsoft.com/office/drawing/2014/main" id="{00000000-0008-0000-0500-000015400000}"/>
              </a:ext>
            </a:extLst>
          </xdr:cNvPr>
          <xdr:cNvSpPr/>
        </xdr:nvSpPr>
        <xdr:spPr>
          <a:xfrm>
            <a:off x="4491318" y="3765178"/>
            <a:ext cx="1075764" cy="278344"/>
          </a:xfrm>
          <a:prstGeom prst="roundRect">
            <a:avLst/>
          </a:prstGeom>
          <a:solidFill>
            <a:srgbClr val="DD222D"/>
          </a:solidFill>
          <a:ln>
            <a:solidFill>
              <a:srgbClr val="DD222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930A6E20-66FA-4584-9025-09B46B7748C9}" type="TxLink">
              <a:rPr lang="en-US" sz="900" b="1" i="0" u="none" strike="noStrike">
                <a:solidFill>
                  <a:schemeClr val="bg1"/>
                </a:solidFill>
                <a:latin typeface="Calibri"/>
                <a:cs typeface="Calibri"/>
              </a:rPr>
              <a:pPr algn="ctr"/>
              <a:t>SEASONAL DAYS</a:t>
            </a:fld>
            <a:endParaRPr lang="ru-RU" sz="900" b="1">
              <a:solidFill>
                <a:schemeClr val="bg1"/>
              </a:solidFill>
            </a:endParaRPr>
          </a:p>
        </xdr:txBody>
      </xdr:sp>
      <xdr:sp macro="" textlink="ProcessingM4!M35">
        <xdr:nvSpPr>
          <xdr:cNvPr id="16406" name="TextBox 16405">
            <a:extLst>
              <a:ext uri="{FF2B5EF4-FFF2-40B4-BE49-F238E27FC236}">
                <a16:creationId xmlns:a16="http://schemas.microsoft.com/office/drawing/2014/main" id="{00000000-0008-0000-0500-000016400000}"/>
              </a:ext>
            </a:extLst>
          </xdr:cNvPr>
          <xdr:cNvSpPr txBox="1"/>
        </xdr:nvSpPr>
        <xdr:spPr>
          <a:xfrm rot="5400000">
            <a:off x="4542864" y="3032321"/>
            <a:ext cx="1165409" cy="1851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8F25BA-D385-49E5-A9C0-92EB5C39C85B}" type="TxLink">
              <a:rPr lang="en-US" sz="11000" b="0" i="0" u="none" strike="noStrike">
                <a:solidFill>
                  <a:schemeClr val="bg1"/>
                </a:solidFill>
                <a:latin typeface="Calibri"/>
                <a:cs typeface="Calibri"/>
              </a:rPr>
              <a:pPr algn="ctr"/>
              <a:t>▮</a:t>
            </a:fld>
            <a:endParaRPr lang="ru-RU" sz="11000" b="0">
              <a:solidFill>
                <a:schemeClr val="bg1"/>
              </a:solidFill>
            </a:endParaRPr>
          </a:p>
        </xdr:txBody>
      </xdr:sp>
      <xdr:sp macro="" textlink="ProcessingM4!N35">
        <xdr:nvSpPr>
          <xdr:cNvPr id="16407" name="Rectangle: Rounded Corners 16406">
            <a:extLst>
              <a:ext uri="{FF2B5EF4-FFF2-40B4-BE49-F238E27FC236}">
                <a16:creationId xmlns:a16="http://schemas.microsoft.com/office/drawing/2014/main" id="{00000000-0008-0000-0500-000017400000}"/>
              </a:ext>
            </a:extLst>
          </xdr:cNvPr>
          <xdr:cNvSpPr/>
        </xdr:nvSpPr>
        <xdr:spPr>
          <a:xfrm>
            <a:off x="4491318" y="3765178"/>
            <a:ext cx="1075764" cy="278344"/>
          </a:xfrm>
          <a:prstGeom prst="roundRect">
            <a:avLst/>
          </a:prstGeom>
          <a:noFill/>
          <a:ln>
            <a:solidFill>
              <a:srgbClr val="DD222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ABB42F6-902B-4896-82B8-F1E0D2127025}" type="TxLink">
              <a:rPr lang="en-US" sz="900" b="1" i="0" u="none" strike="noStrike">
                <a:solidFill>
                  <a:schemeClr val="bg1">
                    <a:lumMod val="50000"/>
                  </a:schemeClr>
                </a:solidFill>
                <a:latin typeface="Calibri"/>
                <a:cs typeface="Calibri"/>
              </a:rPr>
              <a:pPr algn="ctr"/>
              <a:t>SEASONAL DAYS</a:t>
            </a:fld>
            <a:endParaRPr lang="ru-RU" sz="900" b="1">
              <a:solidFill>
                <a:schemeClr val="bg1">
                  <a:lumMod val="50000"/>
                </a:schemeClr>
              </a:solidFill>
            </a:endParaRPr>
          </a:p>
        </xdr:txBody>
      </xdr:sp>
      <mc:AlternateContent xmlns:mc="http://schemas.openxmlformats.org/markup-compatibility/2006">
        <mc:Choice xmlns:a14="http://schemas.microsoft.com/office/drawing/2010/main" Requires="a14">
          <xdr:sp macro="" textlink="">
            <xdr:nvSpPr>
              <xdr:cNvPr id="20" name="Check Box 12" hidden="1">
                <a:extLst>
                  <a:ext uri="{63B3BB69-23CF-44E3-9099-C40C66FF867C}">
                    <a14:compatExt spid="_x0000_s16396"/>
                  </a:ext>
                  <a:ext uri="{FF2B5EF4-FFF2-40B4-BE49-F238E27FC236}">
                    <a16:creationId xmlns:a16="http://schemas.microsoft.com/office/drawing/2014/main" id="{00000000-0008-0000-0500-000014000000}"/>
                  </a:ext>
                </a:extLst>
              </xdr:cNvPr>
              <xdr:cNvSpPr/>
            </xdr:nvSpPr>
            <xdr:spPr bwMode="auto">
              <a:xfrm>
                <a:off x="4229548" y="3780865"/>
                <a:ext cx="1310640" cy="217394"/>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mc:Choice>
        <mc:Fallback/>
      </mc:AlternateContent>
      <xdr:sp macro="" textlink="">
        <xdr:nvSpPr>
          <xdr:cNvPr id="16409" name="Rectangle 16408">
            <a:extLst>
              <a:ext uri="{FF2B5EF4-FFF2-40B4-BE49-F238E27FC236}">
                <a16:creationId xmlns:a16="http://schemas.microsoft.com/office/drawing/2014/main" id="{00000000-0008-0000-0500-000019400000}"/>
              </a:ext>
            </a:extLst>
          </xdr:cNvPr>
          <xdr:cNvSpPr/>
        </xdr:nvSpPr>
        <xdr:spPr>
          <a:xfrm>
            <a:off x="4231341" y="3765177"/>
            <a:ext cx="196517" cy="215389"/>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xdr:col>
      <xdr:colOff>161367</xdr:colOff>
      <xdr:row>20</xdr:row>
      <xdr:rowOff>17929</xdr:rowOff>
    </xdr:from>
    <xdr:to>
      <xdr:col>10</xdr:col>
      <xdr:colOff>89649</xdr:colOff>
      <xdr:row>22</xdr:row>
      <xdr:rowOff>35859</xdr:rowOff>
    </xdr:to>
    <xdr:sp macro="" textlink="ProcessingM4!J1">
      <xdr:nvSpPr>
        <xdr:cNvPr id="16410" name="TextBox 16409">
          <a:extLst>
            <a:ext uri="{FF2B5EF4-FFF2-40B4-BE49-F238E27FC236}">
              <a16:creationId xmlns:a16="http://schemas.microsoft.com/office/drawing/2014/main" id="{00000000-0008-0000-0500-00001A400000}"/>
            </a:ext>
          </a:extLst>
        </xdr:cNvPr>
        <xdr:cNvSpPr txBox="1"/>
      </xdr:nvSpPr>
      <xdr:spPr>
        <a:xfrm>
          <a:off x="770967" y="3675529"/>
          <a:ext cx="5414682" cy="383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95141FA-D65A-42B8-BC5A-49F757B29E6E}" type="TxLink">
            <a:rPr lang="en-US" sz="1600" b="0" i="0" u="none" strike="noStrike">
              <a:solidFill>
                <a:srgbClr val="000000"/>
              </a:solidFill>
              <a:latin typeface="Calibri"/>
              <a:cs typeface="Calibri"/>
            </a:rPr>
            <a:pPr/>
            <a:t>Sales</a:t>
          </a:fld>
          <a:endParaRPr lang="ru-RU" sz="1600" b="0"/>
        </a:p>
      </xdr:txBody>
    </xdr:sp>
    <xdr:clientData/>
  </xdr:twoCellAnchor>
  <xdr:twoCellAnchor>
    <xdr:from>
      <xdr:col>6</xdr:col>
      <xdr:colOff>89653</xdr:colOff>
      <xdr:row>20</xdr:row>
      <xdr:rowOff>125507</xdr:rowOff>
    </xdr:from>
    <xdr:to>
      <xdr:col>10</xdr:col>
      <xdr:colOff>224121</xdr:colOff>
      <xdr:row>22</xdr:row>
      <xdr:rowOff>26897</xdr:rowOff>
    </xdr:to>
    <xdr:sp macro="" textlink="ProcessingM4!J34">
      <xdr:nvSpPr>
        <xdr:cNvPr id="16411" name="TextBox 16410">
          <a:extLst>
            <a:ext uri="{FF2B5EF4-FFF2-40B4-BE49-F238E27FC236}">
              <a16:creationId xmlns:a16="http://schemas.microsoft.com/office/drawing/2014/main" id="{00000000-0008-0000-0500-00001B400000}"/>
            </a:ext>
          </a:extLst>
        </xdr:cNvPr>
        <xdr:cNvSpPr txBox="1"/>
      </xdr:nvSpPr>
      <xdr:spPr>
        <a:xfrm>
          <a:off x="3747253" y="3783107"/>
          <a:ext cx="2572868" cy="267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6158880-C98E-461B-8D99-86EB89E26E7E}" type="TxLink">
            <a:rPr lang="en-US" sz="1200" b="0" i="0" u="none" strike="noStrike">
              <a:solidFill>
                <a:srgbClr val="000000"/>
              </a:solidFill>
              <a:latin typeface="Calibri"/>
              <a:cs typeface="Calibri"/>
            </a:rPr>
            <a:pPr algn="ctr"/>
            <a:t>TOTAL</a:t>
          </a:fld>
          <a:endParaRPr lang="ru-RU" sz="2000" b="0"/>
        </a:p>
      </xdr:txBody>
    </xdr:sp>
    <xdr:clientData/>
  </xdr:twoCellAnchor>
  <xdr:twoCellAnchor>
    <xdr:from>
      <xdr:col>11</xdr:col>
      <xdr:colOff>268950</xdr:colOff>
      <xdr:row>20</xdr:row>
      <xdr:rowOff>125507</xdr:rowOff>
    </xdr:from>
    <xdr:to>
      <xdr:col>13</xdr:col>
      <xdr:colOff>215159</xdr:colOff>
      <xdr:row>22</xdr:row>
      <xdr:rowOff>26897</xdr:rowOff>
    </xdr:to>
    <xdr:sp macro="" textlink="ProcessingM4!K34">
      <xdr:nvSpPr>
        <xdr:cNvPr id="16412" name="TextBox 16411">
          <a:extLst>
            <a:ext uri="{FF2B5EF4-FFF2-40B4-BE49-F238E27FC236}">
              <a16:creationId xmlns:a16="http://schemas.microsoft.com/office/drawing/2014/main" id="{00000000-0008-0000-0500-00001C400000}"/>
            </a:ext>
          </a:extLst>
        </xdr:cNvPr>
        <xdr:cNvSpPr txBox="1"/>
      </xdr:nvSpPr>
      <xdr:spPr>
        <a:xfrm>
          <a:off x="6974550" y="3783107"/>
          <a:ext cx="1165409" cy="267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28E3159-215F-4DD9-A6FA-615B214DB8D3}" type="TxLink">
            <a:rPr lang="en-US" sz="1100" b="0" i="0" u="none" strike="noStrike">
              <a:solidFill>
                <a:srgbClr val="000000"/>
              </a:solidFill>
              <a:latin typeface="Calibri"/>
              <a:cs typeface="Calibri"/>
            </a:rPr>
            <a:pPr algn="ctr"/>
            <a:t>CURRENT</a:t>
          </a:fld>
          <a:endParaRPr lang="ru-RU" sz="2000" b="0"/>
        </a:p>
      </xdr:txBody>
    </xdr:sp>
    <xdr:clientData/>
  </xdr:twoCellAnchor>
  <xdr:twoCellAnchor>
    <xdr:from>
      <xdr:col>4</xdr:col>
      <xdr:colOff>120015</xdr:colOff>
      <xdr:row>21</xdr:row>
      <xdr:rowOff>163792</xdr:rowOff>
    </xdr:from>
    <xdr:to>
      <xdr:col>11</xdr:col>
      <xdr:colOff>143269</xdr:colOff>
      <xdr:row>24</xdr:row>
      <xdr:rowOff>6544</xdr:rowOff>
    </xdr:to>
    <xdr:sp macro="" textlink="ProcessingM4!J33">
      <xdr:nvSpPr>
        <xdr:cNvPr id="16413" name="TextBox 16412">
          <a:extLst>
            <a:ext uri="{FF2B5EF4-FFF2-40B4-BE49-F238E27FC236}">
              <a16:creationId xmlns:a16="http://schemas.microsoft.com/office/drawing/2014/main" id="{00000000-0008-0000-0500-00001D400000}"/>
            </a:ext>
          </a:extLst>
        </xdr:cNvPr>
        <xdr:cNvSpPr txBox="1"/>
      </xdr:nvSpPr>
      <xdr:spPr>
        <a:xfrm>
          <a:off x="2558415" y="4004272"/>
          <a:ext cx="4290454" cy="3913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2D9557B-4BC0-4C37-9978-5C30C5057A03}" type="TxLink">
            <a:rPr lang="en-US" sz="2200" b="0" i="0" u="none" strike="noStrike">
              <a:solidFill>
                <a:schemeClr val="tx1">
                  <a:lumMod val="65000"/>
                  <a:lumOff val="35000"/>
                </a:schemeClr>
              </a:solidFill>
              <a:latin typeface="Calibri"/>
              <a:cs typeface="Calibri"/>
            </a:rPr>
            <a:pPr algn="ctr"/>
            <a:t> $13,841 </a:t>
          </a:fld>
          <a:endParaRPr lang="ru-RU" sz="2200" b="0">
            <a:solidFill>
              <a:schemeClr val="tx1">
                <a:lumMod val="65000"/>
                <a:lumOff val="35000"/>
              </a:schemeClr>
            </a:solidFill>
          </a:endParaRPr>
        </a:p>
      </xdr:txBody>
    </xdr:sp>
    <xdr:clientData/>
  </xdr:twoCellAnchor>
  <xdr:twoCellAnchor>
    <xdr:from>
      <xdr:col>11</xdr:col>
      <xdr:colOff>101757</xdr:colOff>
      <xdr:row>21</xdr:row>
      <xdr:rowOff>163792</xdr:rowOff>
    </xdr:from>
    <xdr:to>
      <xdr:col>13</xdr:col>
      <xdr:colOff>292702</xdr:colOff>
      <xdr:row>24</xdr:row>
      <xdr:rowOff>6544</xdr:rowOff>
    </xdr:to>
    <xdr:sp macro="" textlink="ProcessingM4!K33">
      <xdr:nvSpPr>
        <xdr:cNvPr id="16414" name="TextBox 16413">
          <a:extLst>
            <a:ext uri="{FF2B5EF4-FFF2-40B4-BE49-F238E27FC236}">
              <a16:creationId xmlns:a16="http://schemas.microsoft.com/office/drawing/2014/main" id="{00000000-0008-0000-0500-00001E400000}"/>
            </a:ext>
          </a:extLst>
        </xdr:cNvPr>
        <xdr:cNvSpPr txBox="1"/>
      </xdr:nvSpPr>
      <xdr:spPr>
        <a:xfrm>
          <a:off x="2764746" y="4455055"/>
          <a:ext cx="1410145" cy="396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22181C1-C6F1-4BCE-AA36-73C399A5B29D}" type="TxLink">
            <a:rPr lang="en-US" sz="2200" b="0" i="0" u="none" strike="noStrike">
              <a:solidFill>
                <a:srgbClr val="43ADA9"/>
              </a:solidFill>
              <a:latin typeface="Calibri"/>
              <a:cs typeface="Calibri"/>
            </a:rPr>
            <a:pPr algn="ctr"/>
            <a:t> $13,841 </a:t>
          </a:fld>
          <a:endParaRPr lang="ru-RU" sz="2200" b="0">
            <a:solidFill>
              <a:srgbClr val="43ADA9"/>
            </a:solidFill>
          </a:endParaRPr>
        </a:p>
      </xdr:txBody>
    </xdr:sp>
    <xdr:clientData/>
  </xdr:twoCellAnchor>
  <xdr:twoCellAnchor>
    <xdr:from>
      <xdr:col>13</xdr:col>
      <xdr:colOff>524439</xdr:colOff>
      <xdr:row>22</xdr:row>
      <xdr:rowOff>29323</xdr:rowOff>
    </xdr:from>
    <xdr:to>
      <xdr:col>15</xdr:col>
      <xdr:colOff>587189</xdr:colOff>
      <xdr:row>24</xdr:row>
      <xdr:rowOff>51369</xdr:rowOff>
    </xdr:to>
    <xdr:sp macro="" textlink="ProcessingM4!L33">
      <xdr:nvSpPr>
        <xdr:cNvPr id="16415" name="TextBox 16414">
          <a:extLst>
            <a:ext uri="{FF2B5EF4-FFF2-40B4-BE49-F238E27FC236}">
              <a16:creationId xmlns:a16="http://schemas.microsoft.com/office/drawing/2014/main" id="{00000000-0008-0000-0500-00001F400000}"/>
            </a:ext>
          </a:extLst>
        </xdr:cNvPr>
        <xdr:cNvSpPr txBox="1"/>
      </xdr:nvSpPr>
      <xdr:spPr>
        <a:xfrm>
          <a:off x="8449239" y="4052683"/>
          <a:ext cx="1281950" cy="3878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4A237D4-25FF-43BB-9BFD-6D02C0810593}" type="TxLink">
            <a:rPr lang="en-US" sz="1800" b="0" i="0" u="none" strike="noStrike">
              <a:solidFill>
                <a:srgbClr val="C00000"/>
              </a:solidFill>
              <a:latin typeface="Calibri"/>
              <a:cs typeface="Calibri"/>
            </a:rPr>
            <a:pPr algn="ctr"/>
            <a:t> </a:t>
          </a:fld>
          <a:endParaRPr lang="ru-RU" sz="3200" b="0">
            <a:solidFill>
              <a:srgbClr val="C00000"/>
            </a:solidFill>
          </a:endParaRPr>
        </a:p>
      </xdr:txBody>
    </xdr:sp>
    <xdr:clientData/>
  </xdr:twoCellAnchor>
  <xdr:twoCellAnchor>
    <xdr:from>
      <xdr:col>17</xdr:col>
      <xdr:colOff>170568</xdr:colOff>
      <xdr:row>34</xdr:row>
      <xdr:rowOff>142236</xdr:rowOff>
    </xdr:from>
    <xdr:to>
      <xdr:col>17</xdr:col>
      <xdr:colOff>570335</xdr:colOff>
      <xdr:row>36</xdr:row>
      <xdr:rowOff>77330</xdr:rowOff>
    </xdr:to>
    <xdr:grpSp>
      <xdr:nvGrpSpPr>
        <xdr:cNvPr id="16416" name="Рисунок 10" descr="Деньги контур">
          <a:extLst>
            <a:ext uri="{FF2B5EF4-FFF2-40B4-BE49-F238E27FC236}">
              <a16:creationId xmlns:a16="http://schemas.microsoft.com/office/drawing/2014/main" id="{00000000-0008-0000-0500-000020400000}"/>
            </a:ext>
          </a:extLst>
        </xdr:cNvPr>
        <xdr:cNvGrpSpPr/>
      </xdr:nvGrpSpPr>
      <xdr:grpSpPr>
        <a:xfrm>
          <a:off x="6287735" y="6989653"/>
          <a:ext cx="399767" cy="316094"/>
          <a:chOff x="6347250" y="6677506"/>
          <a:chExt cx="399767" cy="293683"/>
        </a:xfrm>
        <a:solidFill>
          <a:schemeClr val="bg1">
            <a:lumMod val="65000"/>
          </a:schemeClr>
        </a:solidFill>
      </xdr:grpSpPr>
      <xdr:sp macro="" textlink="">
        <xdr:nvSpPr>
          <xdr:cNvPr id="16417" name="Freeform: Shape 16416">
            <a:extLst>
              <a:ext uri="{FF2B5EF4-FFF2-40B4-BE49-F238E27FC236}">
                <a16:creationId xmlns:a16="http://schemas.microsoft.com/office/drawing/2014/main" id="{00000000-0008-0000-0500-000021400000}"/>
              </a:ext>
            </a:extLst>
          </xdr:cNvPr>
          <xdr:cNvSpPr/>
        </xdr:nvSpPr>
        <xdr:spPr>
          <a:xfrm>
            <a:off x="6465161" y="6728198"/>
            <a:ext cx="246090" cy="47236"/>
          </a:xfrm>
          <a:custGeom>
            <a:avLst/>
            <a:gdLst>
              <a:gd name="connsiteX0" fmla="*/ 229666 w 246090"/>
              <a:gd name="connsiteY0" fmla="*/ 10708 h 47236"/>
              <a:gd name="connsiteX1" fmla="*/ 236834 w 246090"/>
              <a:gd name="connsiteY1" fmla="*/ 47232 h 47236"/>
              <a:gd name="connsiteX2" fmla="*/ 246091 w 246090"/>
              <a:gd name="connsiteY2" fmla="*/ 47232 h 47236"/>
              <a:gd name="connsiteX3" fmla="*/ 236834 w 246090"/>
              <a:gd name="connsiteY3" fmla="*/ 0 h 47236"/>
              <a:gd name="connsiteX4" fmla="*/ 186 w 246090"/>
              <a:gd name="connsiteY4" fmla="*/ 47150 h 47236"/>
              <a:gd name="connsiteX5" fmla="*/ 186 w 246090"/>
              <a:gd name="connsiteY5" fmla="*/ 47237 h 47236"/>
              <a:gd name="connsiteX6" fmla="*/ 46339 w 246090"/>
              <a:gd name="connsiteY6" fmla="*/ 47237 h 4723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46090" h="47236">
                <a:moveTo>
                  <a:pt x="229666" y="10708"/>
                </a:moveTo>
                <a:lnTo>
                  <a:pt x="236834" y="47232"/>
                </a:lnTo>
                <a:lnTo>
                  <a:pt x="246091" y="47232"/>
                </a:lnTo>
                <a:lnTo>
                  <a:pt x="236834" y="0"/>
                </a:lnTo>
                <a:lnTo>
                  <a:pt x="186" y="47150"/>
                </a:lnTo>
                <a:cubicBezTo>
                  <a:pt x="-64" y="47201"/>
                  <a:pt x="-60" y="47237"/>
                  <a:pt x="186" y="47237"/>
                </a:cubicBezTo>
                <a:lnTo>
                  <a:pt x="46339" y="47237"/>
                </a:lnTo>
                <a:close/>
              </a:path>
            </a:pathLst>
          </a:custGeom>
          <a:solidFill>
            <a:schemeClr val="bg1">
              <a:lumMod val="65000"/>
            </a:schemeClr>
          </a:solidFill>
          <a:ln w="4465" cap="flat">
            <a:noFill/>
            <a:prstDash val="solid"/>
            <a:miter/>
          </a:ln>
        </xdr:spPr>
        <xdr:txBody>
          <a:bodyPr rtlCol="0" anchor="ctr"/>
          <a:lstStyle/>
          <a:p>
            <a:endParaRPr lang="ru-RU"/>
          </a:p>
        </xdr:txBody>
      </xdr:sp>
      <xdr:sp macro="" textlink="">
        <xdr:nvSpPr>
          <xdr:cNvPr id="16418" name="Freeform: Shape 16417">
            <a:extLst>
              <a:ext uri="{FF2B5EF4-FFF2-40B4-BE49-F238E27FC236}">
                <a16:creationId xmlns:a16="http://schemas.microsoft.com/office/drawing/2014/main" id="{00000000-0008-0000-0500-000022400000}"/>
              </a:ext>
            </a:extLst>
          </xdr:cNvPr>
          <xdr:cNvSpPr/>
        </xdr:nvSpPr>
        <xdr:spPr>
          <a:xfrm>
            <a:off x="6407158" y="6677506"/>
            <a:ext cx="256537" cy="97929"/>
          </a:xfrm>
          <a:custGeom>
            <a:avLst/>
            <a:gdLst>
              <a:gd name="connsiteX0" fmla="*/ 233767 w 256537"/>
              <a:gd name="connsiteY0" fmla="*/ 11914 h 97929"/>
              <a:gd name="connsiteX1" fmla="*/ 247453 w 256537"/>
              <a:gd name="connsiteY1" fmla="*/ 46208 h 97929"/>
              <a:gd name="connsiteX2" fmla="*/ 256537 w 256537"/>
              <a:gd name="connsiteY2" fmla="*/ 44387 h 97929"/>
              <a:gd name="connsiteX3" fmla="*/ 238823 w 256537"/>
              <a:gd name="connsiteY3" fmla="*/ 0 h 97929"/>
              <a:gd name="connsiteX4" fmla="*/ 85 w 256537"/>
              <a:gd name="connsiteY4" fmla="*/ 97843 h 97929"/>
              <a:gd name="connsiteX5" fmla="*/ 85 w 256537"/>
              <a:gd name="connsiteY5" fmla="*/ 97929 h 97929"/>
              <a:gd name="connsiteX6" fmla="*/ 23859 w 256537"/>
              <a:gd name="connsiteY6" fmla="*/ 97929 h 9792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56537" h="97929">
                <a:moveTo>
                  <a:pt x="233767" y="11914"/>
                </a:moveTo>
                <a:lnTo>
                  <a:pt x="247453" y="46208"/>
                </a:lnTo>
                <a:lnTo>
                  <a:pt x="256537" y="44387"/>
                </a:lnTo>
                <a:lnTo>
                  <a:pt x="238823" y="0"/>
                </a:lnTo>
                <a:lnTo>
                  <a:pt x="85" y="97843"/>
                </a:lnTo>
                <a:cubicBezTo>
                  <a:pt x="-33" y="97893"/>
                  <a:pt x="-24" y="97929"/>
                  <a:pt x="85" y="97929"/>
                </a:cubicBezTo>
                <a:lnTo>
                  <a:pt x="23859" y="97929"/>
                </a:lnTo>
                <a:close/>
              </a:path>
            </a:pathLst>
          </a:custGeom>
          <a:solidFill>
            <a:schemeClr val="bg1">
              <a:lumMod val="65000"/>
            </a:schemeClr>
          </a:solidFill>
          <a:ln w="4465" cap="flat">
            <a:noFill/>
            <a:prstDash val="solid"/>
            <a:miter/>
          </a:ln>
        </xdr:spPr>
        <xdr:txBody>
          <a:bodyPr rtlCol="0" anchor="ctr"/>
          <a:lstStyle/>
          <a:p>
            <a:endParaRPr lang="ru-RU"/>
          </a:p>
        </xdr:txBody>
      </xdr:sp>
      <xdr:sp macro="" textlink="">
        <xdr:nvSpPr>
          <xdr:cNvPr id="16419" name="Freeform: Shape 16418">
            <a:extLst>
              <a:ext uri="{FF2B5EF4-FFF2-40B4-BE49-F238E27FC236}">
                <a16:creationId xmlns:a16="http://schemas.microsoft.com/office/drawing/2014/main" id="{00000000-0008-0000-0500-000023400000}"/>
              </a:ext>
            </a:extLst>
          </xdr:cNvPr>
          <xdr:cNvSpPr/>
        </xdr:nvSpPr>
        <xdr:spPr>
          <a:xfrm>
            <a:off x="6347250" y="6789088"/>
            <a:ext cx="399767" cy="182100"/>
          </a:xfrm>
          <a:custGeom>
            <a:avLst/>
            <a:gdLst>
              <a:gd name="connsiteX0" fmla="*/ 399767 w 399767"/>
              <a:gd name="connsiteY0" fmla="*/ 0 h 182100"/>
              <a:gd name="connsiteX1" fmla="*/ 0 w 399767"/>
              <a:gd name="connsiteY1" fmla="*/ 0 h 182100"/>
              <a:gd name="connsiteX2" fmla="*/ 0 w 399767"/>
              <a:gd name="connsiteY2" fmla="*/ 182101 h 182100"/>
              <a:gd name="connsiteX3" fmla="*/ 399767 w 399767"/>
              <a:gd name="connsiteY3" fmla="*/ 182101 h 182100"/>
              <a:gd name="connsiteX4" fmla="*/ 390683 w 399767"/>
              <a:gd name="connsiteY4" fmla="*/ 172996 h 182100"/>
              <a:gd name="connsiteX5" fmla="*/ 9084 w 399767"/>
              <a:gd name="connsiteY5" fmla="*/ 172996 h 182100"/>
              <a:gd name="connsiteX6" fmla="*/ 9084 w 399767"/>
              <a:gd name="connsiteY6" fmla="*/ 9105 h 182100"/>
              <a:gd name="connsiteX7" fmla="*/ 390683 w 399767"/>
              <a:gd name="connsiteY7" fmla="*/ 9105 h 1821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399767" h="182100">
                <a:moveTo>
                  <a:pt x="399767" y="0"/>
                </a:moveTo>
                <a:lnTo>
                  <a:pt x="0" y="0"/>
                </a:lnTo>
                <a:lnTo>
                  <a:pt x="0" y="182101"/>
                </a:lnTo>
                <a:lnTo>
                  <a:pt x="399767" y="182101"/>
                </a:lnTo>
                <a:close/>
                <a:moveTo>
                  <a:pt x="390683" y="172996"/>
                </a:moveTo>
                <a:lnTo>
                  <a:pt x="9084" y="172996"/>
                </a:lnTo>
                <a:lnTo>
                  <a:pt x="9084" y="9105"/>
                </a:lnTo>
                <a:lnTo>
                  <a:pt x="390683" y="9105"/>
                </a:lnTo>
                <a:close/>
              </a:path>
            </a:pathLst>
          </a:custGeom>
          <a:solidFill>
            <a:schemeClr val="bg1">
              <a:lumMod val="65000"/>
            </a:schemeClr>
          </a:solidFill>
          <a:ln w="4465" cap="flat">
            <a:noFill/>
            <a:prstDash val="solid"/>
            <a:miter/>
          </a:ln>
        </xdr:spPr>
        <xdr:txBody>
          <a:bodyPr rtlCol="0" anchor="ctr"/>
          <a:lstStyle/>
          <a:p>
            <a:endParaRPr lang="ru-RU"/>
          </a:p>
        </xdr:txBody>
      </xdr:sp>
      <xdr:sp macro="" textlink="">
        <xdr:nvSpPr>
          <xdr:cNvPr id="16420" name="Freeform: Shape 16419">
            <a:extLst>
              <a:ext uri="{FF2B5EF4-FFF2-40B4-BE49-F238E27FC236}">
                <a16:creationId xmlns:a16="http://schemas.microsoft.com/office/drawing/2014/main" id="{00000000-0008-0000-0500-000024400000}"/>
              </a:ext>
            </a:extLst>
          </xdr:cNvPr>
          <xdr:cNvSpPr/>
        </xdr:nvSpPr>
        <xdr:spPr>
          <a:xfrm>
            <a:off x="6514430" y="6839166"/>
            <a:ext cx="65407" cy="81945"/>
          </a:xfrm>
          <a:custGeom>
            <a:avLst/>
            <a:gdLst>
              <a:gd name="connsiteX0" fmla="*/ 32704 w 65407"/>
              <a:gd name="connsiteY0" fmla="*/ 81945 h 81945"/>
              <a:gd name="connsiteX1" fmla="*/ 65408 w 65407"/>
              <a:gd name="connsiteY1" fmla="*/ 40973 h 81945"/>
              <a:gd name="connsiteX2" fmla="*/ 32704 w 65407"/>
              <a:gd name="connsiteY2" fmla="*/ 0 h 81945"/>
              <a:gd name="connsiteX3" fmla="*/ 0 w 65407"/>
              <a:gd name="connsiteY3" fmla="*/ 40973 h 81945"/>
              <a:gd name="connsiteX4" fmla="*/ 32704 w 65407"/>
              <a:gd name="connsiteY4" fmla="*/ 81945 h 81945"/>
              <a:gd name="connsiteX5" fmla="*/ 32704 w 65407"/>
              <a:gd name="connsiteY5" fmla="*/ 9105 h 81945"/>
              <a:gd name="connsiteX6" fmla="*/ 56323 w 65407"/>
              <a:gd name="connsiteY6" fmla="*/ 40973 h 81945"/>
              <a:gd name="connsiteX7" fmla="*/ 32704 w 65407"/>
              <a:gd name="connsiteY7" fmla="*/ 72840 h 81945"/>
              <a:gd name="connsiteX8" fmla="*/ 9084 w 65407"/>
              <a:gd name="connsiteY8" fmla="*/ 40973 h 81945"/>
              <a:gd name="connsiteX9" fmla="*/ 32704 w 65407"/>
              <a:gd name="connsiteY9" fmla="*/ 9105 h 8194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65407" h="81945">
                <a:moveTo>
                  <a:pt x="32704" y="81945"/>
                </a:moveTo>
                <a:cubicBezTo>
                  <a:pt x="50768" y="81945"/>
                  <a:pt x="65408" y="63603"/>
                  <a:pt x="65408" y="40973"/>
                </a:cubicBezTo>
                <a:cubicBezTo>
                  <a:pt x="65408" y="18342"/>
                  <a:pt x="50763" y="0"/>
                  <a:pt x="32704" y="0"/>
                </a:cubicBezTo>
                <a:cubicBezTo>
                  <a:pt x="14644" y="0"/>
                  <a:pt x="0" y="18342"/>
                  <a:pt x="0" y="40973"/>
                </a:cubicBezTo>
                <a:cubicBezTo>
                  <a:pt x="0" y="63603"/>
                  <a:pt x="14639" y="81945"/>
                  <a:pt x="32704" y="81945"/>
                </a:cubicBezTo>
                <a:close/>
                <a:moveTo>
                  <a:pt x="32704" y="9105"/>
                </a:moveTo>
                <a:cubicBezTo>
                  <a:pt x="45731" y="9105"/>
                  <a:pt x="56323" y="23400"/>
                  <a:pt x="56323" y="40973"/>
                </a:cubicBezTo>
                <a:cubicBezTo>
                  <a:pt x="56323" y="58545"/>
                  <a:pt x="45726" y="72840"/>
                  <a:pt x="32704" y="72840"/>
                </a:cubicBezTo>
                <a:cubicBezTo>
                  <a:pt x="19681" y="72840"/>
                  <a:pt x="9084" y="58545"/>
                  <a:pt x="9084" y="40973"/>
                </a:cubicBezTo>
                <a:cubicBezTo>
                  <a:pt x="9084" y="23400"/>
                  <a:pt x="19681" y="9105"/>
                  <a:pt x="32704" y="9105"/>
                </a:cubicBezTo>
                <a:close/>
              </a:path>
            </a:pathLst>
          </a:custGeom>
          <a:solidFill>
            <a:schemeClr val="bg1">
              <a:lumMod val="65000"/>
            </a:schemeClr>
          </a:solidFill>
          <a:ln w="4465" cap="flat">
            <a:noFill/>
            <a:prstDash val="solid"/>
            <a:miter/>
          </a:ln>
        </xdr:spPr>
        <xdr:txBody>
          <a:bodyPr rtlCol="0" anchor="ctr"/>
          <a:lstStyle/>
          <a:p>
            <a:endParaRPr lang="ru-RU"/>
          </a:p>
        </xdr:txBody>
      </xdr:sp>
      <xdr:sp macro="" textlink="">
        <xdr:nvSpPr>
          <xdr:cNvPr id="16421" name="Freeform: Shape 16420">
            <a:extLst>
              <a:ext uri="{FF2B5EF4-FFF2-40B4-BE49-F238E27FC236}">
                <a16:creationId xmlns:a16="http://schemas.microsoft.com/office/drawing/2014/main" id="{00000000-0008-0000-0500-000025400000}"/>
              </a:ext>
            </a:extLst>
          </xdr:cNvPr>
          <xdr:cNvSpPr/>
        </xdr:nvSpPr>
        <xdr:spPr>
          <a:xfrm>
            <a:off x="6415382" y="6861920"/>
            <a:ext cx="36366" cy="36456"/>
          </a:xfrm>
          <a:custGeom>
            <a:avLst/>
            <a:gdLst>
              <a:gd name="connsiteX0" fmla="*/ 13255 w 36366"/>
              <a:gd name="connsiteY0" fmla="*/ 35787 h 36456"/>
              <a:gd name="connsiteX1" fmla="*/ 35703 w 36366"/>
              <a:gd name="connsiteY1" fmla="*/ 23060 h 36456"/>
              <a:gd name="connsiteX2" fmla="*/ 35702 w 36366"/>
              <a:gd name="connsiteY2" fmla="*/ 13284 h 36456"/>
              <a:gd name="connsiteX3" fmla="*/ 23125 w 36366"/>
              <a:gd name="connsiteY3" fmla="*/ 673 h 36456"/>
              <a:gd name="connsiteX4" fmla="*/ 667 w 36366"/>
              <a:gd name="connsiteY4" fmla="*/ 13384 h 36456"/>
              <a:gd name="connsiteX5" fmla="*/ 668 w 36366"/>
              <a:gd name="connsiteY5" fmla="*/ 23186 h 36456"/>
              <a:gd name="connsiteX6" fmla="*/ 13255 w 36366"/>
              <a:gd name="connsiteY6" fmla="*/ 35787 h 36456"/>
              <a:gd name="connsiteX7" fmla="*/ 18169 w 36366"/>
              <a:gd name="connsiteY7" fmla="*/ 9114 h 36456"/>
              <a:gd name="connsiteX8" fmla="*/ 27254 w 36366"/>
              <a:gd name="connsiteY8" fmla="*/ 18219 h 36456"/>
              <a:gd name="connsiteX9" fmla="*/ 18169 w 36366"/>
              <a:gd name="connsiteY9" fmla="*/ 27324 h 36456"/>
              <a:gd name="connsiteX10" fmla="*/ 9085 w 36366"/>
              <a:gd name="connsiteY10" fmla="*/ 18219 h 36456"/>
              <a:gd name="connsiteX11" fmla="*/ 18169 w 36366"/>
              <a:gd name="connsiteY11" fmla="*/ 9114 h 3645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36366" h="36456">
                <a:moveTo>
                  <a:pt x="13255" y="35787"/>
                </a:moveTo>
                <a:cubicBezTo>
                  <a:pt x="22960" y="38486"/>
                  <a:pt x="33011" y="32788"/>
                  <a:pt x="35703" y="23060"/>
                </a:cubicBezTo>
                <a:cubicBezTo>
                  <a:pt x="36588" y="19862"/>
                  <a:pt x="36588" y="16482"/>
                  <a:pt x="35702" y="13284"/>
                </a:cubicBezTo>
                <a:cubicBezTo>
                  <a:pt x="34032" y="7145"/>
                  <a:pt x="29249" y="2349"/>
                  <a:pt x="23125" y="673"/>
                </a:cubicBezTo>
                <a:cubicBezTo>
                  <a:pt x="13421" y="-2032"/>
                  <a:pt x="3367" y="3658"/>
                  <a:pt x="667" y="13384"/>
                </a:cubicBezTo>
                <a:cubicBezTo>
                  <a:pt x="-223" y="16590"/>
                  <a:pt x="-222" y="19979"/>
                  <a:pt x="668" y="23186"/>
                </a:cubicBezTo>
                <a:cubicBezTo>
                  <a:pt x="2341" y="29324"/>
                  <a:pt x="7129" y="34117"/>
                  <a:pt x="13255" y="35787"/>
                </a:cubicBezTo>
                <a:close/>
                <a:moveTo>
                  <a:pt x="18169" y="9114"/>
                </a:moveTo>
                <a:cubicBezTo>
                  <a:pt x="23187" y="9114"/>
                  <a:pt x="27254" y="13190"/>
                  <a:pt x="27254" y="18219"/>
                </a:cubicBezTo>
                <a:cubicBezTo>
                  <a:pt x="27254" y="23247"/>
                  <a:pt x="23187" y="27324"/>
                  <a:pt x="18169" y="27324"/>
                </a:cubicBezTo>
                <a:cubicBezTo>
                  <a:pt x="13152" y="27324"/>
                  <a:pt x="9085" y="23247"/>
                  <a:pt x="9085" y="18219"/>
                </a:cubicBezTo>
                <a:cubicBezTo>
                  <a:pt x="9085" y="13190"/>
                  <a:pt x="13152" y="9114"/>
                  <a:pt x="18169" y="9114"/>
                </a:cubicBezTo>
                <a:close/>
              </a:path>
            </a:pathLst>
          </a:custGeom>
          <a:solidFill>
            <a:schemeClr val="bg1">
              <a:lumMod val="65000"/>
            </a:schemeClr>
          </a:solidFill>
          <a:ln w="4465" cap="flat">
            <a:noFill/>
            <a:prstDash val="solid"/>
            <a:miter/>
          </a:ln>
        </xdr:spPr>
        <xdr:txBody>
          <a:bodyPr rtlCol="0" anchor="ctr"/>
          <a:lstStyle/>
          <a:p>
            <a:endParaRPr lang="ru-RU"/>
          </a:p>
        </xdr:txBody>
      </xdr:sp>
      <xdr:sp macro="" textlink="">
        <xdr:nvSpPr>
          <xdr:cNvPr id="16422" name="Freeform: Shape 16421">
            <a:extLst>
              <a:ext uri="{FF2B5EF4-FFF2-40B4-BE49-F238E27FC236}">
                <a16:creationId xmlns:a16="http://schemas.microsoft.com/office/drawing/2014/main" id="{00000000-0008-0000-0500-000026400000}"/>
              </a:ext>
            </a:extLst>
          </xdr:cNvPr>
          <xdr:cNvSpPr/>
        </xdr:nvSpPr>
        <xdr:spPr>
          <a:xfrm>
            <a:off x="6642538" y="6861835"/>
            <a:ext cx="36341" cy="36529"/>
          </a:xfrm>
          <a:custGeom>
            <a:avLst/>
            <a:gdLst>
              <a:gd name="connsiteX0" fmla="*/ 21875 w 36341"/>
              <a:gd name="connsiteY0" fmla="*/ 36154 h 36529"/>
              <a:gd name="connsiteX1" fmla="*/ 36338 w 36341"/>
              <a:gd name="connsiteY1" fmla="*/ 17489 h 36529"/>
              <a:gd name="connsiteX2" fmla="*/ 36338 w 36341"/>
              <a:gd name="connsiteY2" fmla="*/ 17489 h 36529"/>
              <a:gd name="connsiteX3" fmla="*/ 28162 w 36341"/>
              <a:gd name="connsiteY3" fmla="*/ 2812 h 36529"/>
              <a:gd name="connsiteX4" fmla="*/ 2802 w 36341"/>
              <a:gd name="connsiteY4" fmla="*/ 8661 h 36529"/>
              <a:gd name="connsiteX5" fmla="*/ 0 w 36341"/>
              <a:gd name="connsiteY5" fmla="*/ 18290 h 36529"/>
              <a:gd name="connsiteX6" fmla="*/ 18203 w 36341"/>
              <a:gd name="connsiteY6" fmla="*/ 36530 h 36529"/>
              <a:gd name="connsiteX7" fmla="*/ 21875 w 36341"/>
              <a:gd name="connsiteY7" fmla="*/ 36154 h 36529"/>
              <a:gd name="connsiteX8" fmla="*/ 18169 w 36341"/>
              <a:gd name="connsiteY8" fmla="*/ 9199 h 36529"/>
              <a:gd name="connsiteX9" fmla="*/ 27253 w 36341"/>
              <a:gd name="connsiteY9" fmla="*/ 18304 h 36529"/>
              <a:gd name="connsiteX10" fmla="*/ 18169 w 36341"/>
              <a:gd name="connsiteY10" fmla="*/ 27409 h 36529"/>
              <a:gd name="connsiteX11" fmla="*/ 9084 w 36341"/>
              <a:gd name="connsiteY11" fmla="*/ 18304 h 36529"/>
              <a:gd name="connsiteX12" fmla="*/ 18169 w 36341"/>
              <a:gd name="connsiteY12" fmla="*/ 9199 h 3652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36341" h="36529">
                <a:moveTo>
                  <a:pt x="21875" y="36154"/>
                </a:moveTo>
                <a:cubicBezTo>
                  <a:pt x="30492" y="34142"/>
                  <a:pt x="36526" y="26355"/>
                  <a:pt x="36338" y="17489"/>
                </a:cubicBezTo>
                <a:lnTo>
                  <a:pt x="36338" y="17489"/>
                </a:lnTo>
                <a:cubicBezTo>
                  <a:pt x="36456" y="11476"/>
                  <a:pt x="33331" y="5866"/>
                  <a:pt x="28162" y="2812"/>
                </a:cubicBezTo>
                <a:cubicBezTo>
                  <a:pt x="19547" y="-2592"/>
                  <a:pt x="8194" y="27"/>
                  <a:pt x="2802" y="8661"/>
                </a:cubicBezTo>
                <a:cubicBezTo>
                  <a:pt x="998" y="11549"/>
                  <a:pt x="29" y="14883"/>
                  <a:pt x="0" y="18290"/>
                </a:cubicBezTo>
                <a:cubicBezTo>
                  <a:pt x="1" y="28365"/>
                  <a:pt x="8151" y="36531"/>
                  <a:pt x="18203" y="36530"/>
                </a:cubicBezTo>
                <a:cubicBezTo>
                  <a:pt x="19436" y="36530"/>
                  <a:pt x="20667" y="36404"/>
                  <a:pt x="21875" y="36154"/>
                </a:cubicBezTo>
                <a:close/>
                <a:moveTo>
                  <a:pt x="18169" y="9199"/>
                </a:moveTo>
                <a:cubicBezTo>
                  <a:pt x="23186" y="9199"/>
                  <a:pt x="27253" y="13275"/>
                  <a:pt x="27253" y="18304"/>
                </a:cubicBezTo>
                <a:cubicBezTo>
                  <a:pt x="27253" y="23333"/>
                  <a:pt x="23186" y="27409"/>
                  <a:pt x="18169" y="27409"/>
                </a:cubicBezTo>
                <a:cubicBezTo>
                  <a:pt x="13151" y="27409"/>
                  <a:pt x="9084" y="23333"/>
                  <a:pt x="9084" y="18304"/>
                </a:cubicBezTo>
                <a:cubicBezTo>
                  <a:pt x="9084" y="13275"/>
                  <a:pt x="13151" y="9199"/>
                  <a:pt x="18169" y="9199"/>
                </a:cubicBezTo>
                <a:close/>
              </a:path>
            </a:pathLst>
          </a:custGeom>
          <a:solidFill>
            <a:schemeClr val="bg1">
              <a:lumMod val="65000"/>
            </a:schemeClr>
          </a:solidFill>
          <a:ln w="4465" cap="flat">
            <a:noFill/>
            <a:prstDash val="solid"/>
            <a:miter/>
          </a:ln>
        </xdr:spPr>
        <xdr:txBody>
          <a:bodyPr rtlCol="0" anchor="ctr"/>
          <a:lstStyle/>
          <a:p>
            <a:endParaRPr lang="ru-RU"/>
          </a:p>
        </xdr:txBody>
      </xdr:sp>
      <xdr:sp macro="" textlink="">
        <xdr:nvSpPr>
          <xdr:cNvPr id="16423" name="Freeform: Shape 16422">
            <a:extLst>
              <a:ext uri="{FF2B5EF4-FFF2-40B4-BE49-F238E27FC236}">
                <a16:creationId xmlns:a16="http://schemas.microsoft.com/office/drawing/2014/main" id="{00000000-0008-0000-0500-000027400000}"/>
              </a:ext>
            </a:extLst>
          </xdr:cNvPr>
          <xdr:cNvSpPr/>
        </xdr:nvSpPr>
        <xdr:spPr>
          <a:xfrm>
            <a:off x="6374503" y="6816403"/>
            <a:ext cx="345256" cy="127470"/>
          </a:xfrm>
          <a:custGeom>
            <a:avLst/>
            <a:gdLst>
              <a:gd name="connsiteX0" fmla="*/ 331630 w 345256"/>
              <a:gd name="connsiteY0" fmla="*/ 127471 h 127470"/>
              <a:gd name="connsiteX1" fmla="*/ 345256 w 345256"/>
              <a:gd name="connsiteY1" fmla="*/ 113813 h 127470"/>
              <a:gd name="connsiteX2" fmla="*/ 345256 w 345256"/>
              <a:gd name="connsiteY2" fmla="*/ 13658 h 127470"/>
              <a:gd name="connsiteX3" fmla="*/ 331630 w 345256"/>
              <a:gd name="connsiteY3" fmla="*/ 0 h 127470"/>
              <a:gd name="connsiteX4" fmla="*/ 18169 w 345256"/>
              <a:gd name="connsiteY4" fmla="*/ 0 h 127470"/>
              <a:gd name="connsiteX5" fmla="*/ 0 w 345256"/>
              <a:gd name="connsiteY5" fmla="*/ 18210 h 127470"/>
              <a:gd name="connsiteX6" fmla="*/ 0 w 345256"/>
              <a:gd name="connsiteY6" fmla="*/ 109261 h 127470"/>
              <a:gd name="connsiteX7" fmla="*/ 18169 w 345256"/>
              <a:gd name="connsiteY7" fmla="*/ 127471 h 127470"/>
              <a:gd name="connsiteX8" fmla="*/ 9084 w 345256"/>
              <a:gd name="connsiteY8" fmla="*/ 21989 h 127470"/>
              <a:gd name="connsiteX9" fmla="*/ 21939 w 345256"/>
              <a:gd name="connsiteY9" fmla="*/ 9105 h 127470"/>
              <a:gd name="connsiteX10" fmla="*/ 327869 w 345256"/>
              <a:gd name="connsiteY10" fmla="*/ 9105 h 127470"/>
              <a:gd name="connsiteX11" fmla="*/ 336172 w 345256"/>
              <a:gd name="connsiteY11" fmla="*/ 17427 h 127470"/>
              <a:gd name="connsiteX12" fmla="*/ 336172 w 345256"/>
              <a:gd name="connsiteY12" fmla="*/ 110053 h 127470"/>
              <a:gd name="connsiteX13" fmla="*/ 327869 w 345256"/>
              <a:gd name="connsiteY13" fmla="*/ 118366 h 127470"/>
              <a:gd name="connsiteX14" fmla="*/ 21939 w 345256"/>
              <a:gd name="connsiteY14" fmla="*/ 118366 h 127470"/>
              <a:gd name="connsiteX15" fmla="*/ 9084 w 345256"/>
              <a:gd name="connsiteY15" fmla="*/ 105500 h 12747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345256" h="127470">
                <a:moveTo>
                  <a:pt x="331630" y="127471"/>
                </a:moveTo>
                <a:lnTo>
                  <a:pt x="345256" y="113813"/>
                </a:lnTo>
                <a:lnTo>
                  <a:pt x="345256" y="13658"/>
                </a:lnTo>
                <a:lnTo>
                  <a:pt x="331630" y="0"/>
                </a:lnTo>
                <a:lnTo>
                  <a:pt x="18169" y="0"/>
                </a:lnTo>
                <a:lnTo>
                  <a:pt x="0" y="18210"/>
                </a:lnTo>
                <a:lnTo>
                  <a:pt x="0" y="109261"/>
                </a:lnTo>
                <a:lnTo>
                  <a:pt x="18169" y="127471"/>
                </a:lnTo>
                <a:close/>
                <a:moveTo>
                  <a:pt x="9084" y="21989"/>
                </a:moveTo>
                <a:lnTo>
                  <a:pt x="21939" y="9105"/>
                </a:lnTo>
                <a:lnTo>
                  <a:pt x="327869" y="9105"/>
                </a:lnTo>
                <a:lnTo>
                  <a:pt x="336172" y="17427"/>
                </a:lnTo>
                <a:lnTo>
                  <a:pt x="336172" y="110053"/>
                </a:lnTo>
                <a:lnTo>
                  <a:pt x="327869" y="118366"/>
                </a:lnTo>
                <a:lnTo>
                  <a:pt x="21939" y="118366"/>
                </a:lnTo>
                <a:lnTo>
                  <a:pt x="9084" y="105500"/>
                </a:lnTo>
                <a:close/>
              </a:path>
            </a:pathLst>
          </a:custGeom>
          <a:solidFill>
            <a:schemeClr val="bg1">
              <a:lumMod val="65000"/>
            </a:schemeClr>
          </a:solidFill>
          <a:ln w="4465" cap="flat">
            <a:noFill/>
            <a:prstDash val="solid"/>
            <a:miter/>
          </a:ln>
        </xdr:spPr>
        <xdr:txBody>
          <a:bodyPr rtlCol="0" anchor="ctr"/>
          <a:lstStyle/>
          <a:p>
            <a:endParaRPr lang="ru-RU"/>
          </a:p>
        </xdr:txBody>
      </xdr:sp>
    </xdr:grpSp>
    <xdr:clientData/>
  </xdr:twoCellAnchor>
  <xdr:twoCellAnchor>
    <xdr:from>
      <xdr:col>20</xdr:col>
      <xdr:colOff>292473</xdr:colOff>
      <xdr:row>28</xdr:row>
      <xdr:rowOff>8962</xdr:rowOff>
    </xdr:from>
    <xdr:to>
      <xdr:col>20</xdr:col>
      <xdr:colOff>578721</xdr:colOff>
      <xdr:row>29</xdr:row>
      <xdr:rowOff>100850</xdr:rowOff>
    </xdr:to>
    <xdr:grpSp>
      <xdr:nvGrpSpPr>
        <xdr:cNvPr id="16424" name="Graphic 1064" descr="Bank outline">
          <a:extLst>
            <a:ext uri="{FF2B5EF4-FFF2-40B4-BE49-F238E27FC236}">
              <a16:creationId xmlns:a16="http://schemas.microsoft.com/office/drawing/2014/main" id="{00000000-0008-0000-0500-000028400000}"/>
            </a:ext>
          </a:extLst>
        </xdr:cNvPr>
        <xdr:cNvGrpSpPr/>
      </xdr:nvGrpSpPr>
      <xdr:grpSpPr>
        <a:xfrm>
          <a:off x="8187640" y="5713379"/>
          <a:ext cx="286248" cy="282388"/>
          <a:chOff x="6397438" y="7904629"/>
          <a:chExt cx="723900" cy="685800"/>
        </a:xfrm>
        <a:solidFill>
          <a:srgbClr val="000000"/>
        </a:solidFill>
      </xdr:grpSpPr>
      <xdr:sp macro="" textlink="">
        <xdr:nvSpPr>
          <xdr:cNvPr id="16425" name="Freeform: Shape 16424">
            <a:extLst>
              <a:ext uri="{FF2B5EF4-FFF2-40B4-BE49-F238E27FC236}">
                <a16:creationId xmlns:a16="http://schemas.microsoft.com/office/drawing/2014/main" id="{00000000-0008-0000-0500-000029400000}"/>
              </a:ext>
            </a:extLst>
          </xdr:cNvPr>
          <xdr:cNvSpPr/>
        </xdr:nvSpPr>
        <xdr:spPr>
          <a:xfrm>
            <a:off x="6721288" y="7990411"/>
            <a:ext cx="76200" cy="76200"/>
          </a:xfrm>
          <a:custGeom>
            <a:avLst/>
            <a:gdLst>
              <a:gd name="connsiteX0" fmla="*/ 38100 w 76200"/>
              <a:gd name="connsiteY0" fmla="*/ 0 h 76200"/>
              <a:gd name="connsiteX1" fmla="*/ 0 w 76200"/>
              <a:gd name="connsiteY1" fmla="*/ 38100 h 76200"/>
              <a:gd name="connsiteX2" fmla="*/ 38100 w 76200"/>
              <a:gd name="connsiteY2" fmla="*/ 76200 h 76200"/>
              <a:gd name="connsiteX3" fmla="*/ 76200 w 76200"/>
              <a:gd name="connsiteY3" fmla="*/ 38100 h 76200"/>
              <a:gd name="connsiteX4" fmla="*/ 38100 w 76200"/>
              <a:gd name="connsiteY4" fmla="*/ 0 h 76200"/>
              <a:gd name="connsiteX5" fmla="*/ 38100 w 76200"/>
              <a:gd name="connsiteY5" fmla="*/ 57150 h 76200"/>
              <a:gd name="connsiteX6" fmla="*/ 19050 w 76200"/>
              <a:gd name="connsiteY6" fmla="*/ 38100 h 76200"/>
              <a:gd name="connsiteX7" fmla="*/ 38100 w 76200"/>
              <a:gd name="connsiteY7" fmla="*/ 19050 h 76200"/>
              <a:gd name="connsiteX8" fmla="*/ 57150 w 76200"/>
              <a:gd name="connsiteY8" fmla="*/ 38100 h 76200"/>
              <a:gd name="connsiteX9" fmla="*/ 38119 w 76200"/>
              <a:gd name="connsiteY9" fmla="*/ 57169 h 76200"/>
              <a:gd name="connsiteX10" fmla="*/ 38100 w 76200"/>
              <a:gd name="connsiteY10" fmla="*/ 57169 h 762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76200" h="76200">
                <a:moveTo>
                  <a:pt x="38100" y="0"/>
                </a:moveTo>
                <a:cubicBezTo>
                  <a:pt x="17058" y="0"/>
                  <a:pt x="0" y="17058"/>
                  <a:pt x="0" y="38100"/>
                </a:cubicBezTo>
                <a:cubicBezTo>
                  <a:pt x="0" y="59142"/>
                  <a:pt x="17058" y="76200"/>
                  <a:pt x="38100" y="76200"/>
                </a:cubicBezTo>
                <a:cubicBezTo>
                  <a:pt x="59142" y="76200"/>
                  <a:pt x="76200" y="59142"/>
                  <a:pt x="76200" y="38100"/>
                </a:cubicBezTo>
                <a:cubicBezTo>
                  <a:pt x="76137" y="17084"/>
                  <a:pt x="59116" y="63"/>
                  <a:pt x="38100" y="0"/>
                </a:cubicBezTo>
                <a:close/>
                <a:moveTo>
                  <a:pt x="38100" y="57150"/>
                </a:moveTo>
                <a:cubicBezTo>
                  <a:pt x="27579" y="57150"/>
                  <a:pt x="19050" y="48621"/>
                  <a:pt x="19050" y="38100"/>
                </a:cubicBezTo>
                <a:cubicBezTo>
                  <a:pt x="19050" y="27579"/>
                  <a:pt x="27579" y="19050"/>
                  <a:pt x="38100" y="19050"/>
                </a:cubicBezTo>
                <a:cubicBezTo>
                  <a:pt x="48621" y="19050"/>
                  <a:pt x="57150" y="27579"/>
                  <a:pt x="57150" y="38100"/>
                </a:cubicBezTo>
                <a:cubicBezTo>
                  <a:pt x="57160" y="48621"/>
                  <a:pt x="48640" y="57159"/>
                  <a:pt x="38119" y="57169"/>
                </a:cubicBezTo>
                <a:cubicBezTo>
                  <a:pt x="38112" y="57169"/>
                  <a:pt x="38107" y="57169"/>
                  <a:pt x="38100" y="57169"/>
                </a:cubicBezTo>
                <a:close/>
              </a:path>
            </a:pathLst>
          </a:custGeom>
          <a:solidFill>
            <a:srgbClr val="000000"/>
          </a:solidFill>
          <a:ln w="9525" cap="flat">
            <a:solidFill>
              <a:schemeClr val="bg1">
                <a:lumMod val="75000"/>
              </a:schemeClr>
            </a:solidFill>
            <a:prstDash val="solid"/>
            <a:miter/>
          </a:ln>
        </xdr:spPr>
        <xdr:txBody>
          <a:bodyPr rtlCol="0" anchor="ctr"/>
          <a:lstStyle/>
          <a:p>
            <a:endParaRPr lang="ru-RU"/>
          </a:p>
        </xdr:txBody>
      </xdr:sp>
      <xdr:sp macro="" textlink="">
        <xdr:nvSpPr>
          <xdr:cNvPr id="16426" name="Freeform: Shape 16425">
            <a:extLst>
              <a:ext uri="{FF2B5EF4-FFF2-40B4-BE49-F238E27FC236}">
                <a16:creationId xmlns:a16="http://schemas.microsoft.com/office/drawing/2014/main" id="{00000000-0008-0000-0500-00002A400000}"/>
              </a:ext>
            </a:extLst>
          </xdr:cNvPr>
          <xdr:cNvSpPr/>
        </xdr:nvSpPr>
        <xdr:spPr>
          <a:xfrm>
            <a:off x="6397438" y="7904629"/>
            <a:ext cx="723900" cy="685800"/>
          </a:xfrm>
          <a:custGeom>
            <a:avLst/>
            <a:gdLst>
              <a:gd name="connsiteX0" fmla="*/ 657225 w 723900"/>
              <a:gd name="connsiteY0" fmla="*/ 600275 h 685800"/>
              <a:gd name="connsiteX1" fmla="*/ 657225 w 723900"/>
              <a:gd name="connsiteY1" fmla="*/ 571500 h 685800"/>
              <a:gd name="connsiteX2" fmla="*/ 619125 w 723900"/>
              <a:gd name="connsiteY2" fmla="*/ 571500 h 685800"/>
              <a:gd name="connsiteX3" fmla="*/ 619125 w 723900"/>
              <a:gd name="connsiteY3" fmla="*/ 276225 h 685800"/>
              <a:gd name="connsiteX4" fmla="*/ 657225 w 723900"/>
              <a:gd name="connsiteY4" fmla="*/ 276225 h 685800"/>
              <a:gd name="connsiteX5" fmla="*/ 657225 w 723900"/>
              <a:gd name="connsiteY5" fmla="*/ 228600 h 685800"/>
              <a:gd name="connsiteX6" fmla="*/ 704850 w 723900"/>
              <a:gd name="connsiteY6" fmla="*/ 228600 h 685800"/>
              <a:gd name="connsiteX7" fmla="*/ 704850 w 723900"/>
              <a:gd name="connsiteY7" fmla="*/ 209550 h 685800"/>
              <a:gd name="connsiteX8" fmla="*/ 361950 w 723900"/>
              <a:gd name="connsiteY8" fmla="*/ 0 h 685800"/>
              <a:gd name="connsiteX9" fmla="*/ 19050 w 723900"/>
              <a:gd name="connsiteY9" fmla="*/ 209550 h 685800"/>
              <a:gd name="connsiteX10" fmla="*/ 19050 w 723900"/>
              <a:gd name="connsiteY10" fmla="*/ 228600 h 685800"/>
              <a:gd name="connsiteX11" fmla="*/ 66675 w 723900"/>
              <a:gd name="connsiteY11" fmla="*/ 228600 h 685800"/>
              <a:gd name="connsiteX12" fmla="*/ 66675 w 723900"/>
              <a:gd name="connsiteY12" fmla="*/ 276225 h 685800"/>
              <a:gd name="connsiteX13" fmla="*/ 104775 w 723900"/>
              <a:gd name="connsiteY13" fmla="*/ 276225 h 685800"/>
              <a:gd name="connsiteX14" fmla="*/ 104775 w 723900"/>
              <a:gd name="connsiteY14" fmla="*/ 571500 h 685800"/>
              <a:gd name="connsiteX15" fmla="*/ 66675 w 723900"/>
              <a:gd name="connsiteY15" fmla="*/ 571500 h 685800"/>
              <a:gd name="connsiteX16" fmla="*/ 66675 w 723900"/>
              <a:gd name="connsiteY16" fmla="*/ 600275 h 685800"/>
              <a:gd name="connsiteX17" fmla="*/ 0 w 723900"/>
              <a:gd name="connsiteY17" fmla="*/ 647900 h 685800"/>
              <a:gd name="connsiteX18" fmla="*/ 0 w 723900"/>
              <a:gd name="connsiteY18" fmla="*/ 685800 h 685800"/>
              <a:gd name="connsiteX19" fmla="*/ 723900 w 723900"/>
              <a:gd name="connsiteY19" fmla="*/ 685800 h 685800"/>
              <a:gd name="connsiteX20" fmla="*/ 723900 w 723900"/>
              <a:gd name="connsiteY20" fmla="*/ 647910 h 685800"/>
              <a:gd name="connsiteX21" fmla="*/ 600075 w 723900"/>
              <a:gd name="connsiteY21" fmla="*/ 571500 h 685800"/>
              <a:gd name="connsiteX22" fmla="*/ 581025 w 723900"/>
              <a:gd name="connsiteY22" fmla="*/ 571500 h 685800"/>
              <a:gd name="connsiteX23" fmla="*/ 581025 w 723900"/>
              <a:gd name="connsiteY23" fmla="*/ 276225 h 685800"/>
              <a:gd name="connsiteX24" fmla="*/ 600075 w 723900"/>
              <a:gd name="connsiteY24" fmla="*/ 276225 h 685800"/>
              <a:gd name="connsiteX25" fmla="*/ 161925 w 723900"/>
              <a:gd name="connsiteY25" fmla="*/ 276225 h 685800"/>
              <a:gd name="connsiteX26" fmla="*/ 219075 w 723900"/>
              <a:gd name="connsiteY26" fmla="*/ 276225 h 685800"/>
              <a:gd name="connsiteX27" fmla="*/ 219075 w 723900"/>
              <a:gd name="connsiteY27" fmla="*/ 571500 h 685800"/>
              <a:gd name="connsiteX28" fmla="*/ 161925 w 723900"/>
              <a:gd name="connsiteY28" fmla="*/ 571500 h 685800"/>
              <a:gd name="connsiteX29" fmla="*/ 238125 w 723900"/>
              <a:gd name="connsiteY29" fmla="*/ 276225 h 685800"/>
              <a:gd name="connsiteX30" fmla="*/ 257175 w 723900"/>
              <a:gd name="connsiteY30" fmla="*/ 276225 h 685800"/>
              <a:gd name="connsiteX31" fmla="*/ 257175 w 723900"/>
              <a:gd name="connsiteY31" fmla="*/ 571500 h 685800"/>
              <a:gd name="connsiteX32" fmla="*/ 238125 w 723900"/>
              <a:gd name="connsiteY32" fmla="*/ 571500 h 685800"/>
              <a:gd name="connsiteX33" fmla="*/ 276225 w 723900"/>
              <a:gd name="connsiteY33" fmla="*/ 276225 h 685800"/>
              <a:gd name="connsiteX34" fmla="*/ 333375 w 723900"/>
              <a:gd name="connsiteY34" fmla="*/ 276225 h 685800"/>
              <a:gd name="connsiteX35" fmla="*/ 333375 w 723900"/>
              <a:gd name="connsiteY35" fmla="*/ 571500 h 685800"/>
              <a:gd name="connsiteX36" fmla="*/ 276225 w 723900"/>
              <a:gd name="connsiteY36" fmla="*/ 571500 h 685800"/>
              <a:gd name="connsiteX37" fmla="*/ 352425 w 723900"/>
              <a:gd name="connsiteY37" fmla="*/ 276225 h 685800"/>
              <a:gd name="connsiteX38" fmla="*/ 371475 w 723900"/>
              <a:gd name="connsiteY38" fmla="*/ 276225 h 685800"/>
              <a:gd name="connsiteX39" fmla="*/ 371475 w 723900"/>
              <a:gd name="connsiteY39" fmla="*/ 571500 h 685800"/>
              <a:gd name="connsiteX40" fmla="*/ 352425 w 723900"/>
              <a:gd name="connsiteY40" fmla="*/ 571500 h 685800"/>
              <a:gd name="connsiteX41" fmla="*/ 390525 w 723900"/>
              <a:gd name="connsiteY41" fmla="*/ 276225 h 685800"/>
              <a:gd name="connsiteX42" fmla="*/ 447675 w 723900"/>
              <a:gd name="connsiteY42" fmla="*/ 276225 h 685800"/>
              <a:gd name="connsiteX43" fmla="*/ 447675 w 723900"/>
              <a:gd name="connsiteY43" fmla="*/ 571500 h 685800"/>
              <a:gd name="connsiteX44" fmla="*/ 390525 w 723900"/>
              <a:gd name="connsiteY44" fmla="*/ 571500 h 685800"/>
              <a:gd name="connsiteX45" fmla="*/ 466725 w 723900"/>
              <a:gd name="connsiteY45" fmla="*/ 276225 h 685800"/>
              <a:gd name="connsiteX46" fmla="*/ 485775 w 723900"/>
              <a:gd name="connsiteY46" fmla="*/ 276225 h 685800"/>
              <a:gd name="connsiteX47" fmla="*/ 485775 w 723900"/>
              <a:gd name="connsiteY47" fmla="*/ 571500 h 685800"/>
              <a:gd name="connsiteX48" fmla="*/ 466725 w 723900"/>
              <a:gd name="connsiteY48" fmla="*/ 571500 h 685800"/>
              <a:gd name="connsiteX49" fmla="*/ 504825 w 723900"/>
              <a:gd name="connsiteY49" fmla="*/ 276225 h 685800"/>
              <a:gd name="connsiteX50" fmla="*/ 561975 w 723900"/>
              <a:gd name="connsiteY50" fmla="*/ 276225 h 685800"/>
              <a:gd name="connsiteX51" fmla="*/ 561975 w 723900"/>
              <a:gd name="connsiteY51" fmla="*/ 571500 h 685800"/>
              <a:gd name="connsiteX52" fmla="*/ 504825 w 723900"/>
              <a:gd name="connsiteY52" fmla="*/ 571500 h 685800"/>
              <a:gd name="connsiteX53" fmla="*/ 55874 w 723900"/>
              <a:gd name="connsiteY53" fmla="*/ 209369 h 685800"/>
              <a:gd name="connsiteX54" fmla="*/ 361950 w 723900"/>
              <a:gd name="connsiteY54" fmla="*/ 22355 h 685800"/>
              <a:gd name="connsiteX55" fmla="*/ 668026 w 723900"/>
              <a:gd name="connsiteY55" fmla="*/ 209369 h 685800"/>
              <a:gd name="connsiteX56" fmla="*/ 668087 w 723900"/>
              <a:gd name="connsiteY56" fmla="*/ 209489 h 685800"/>
              <a:gd name="connsiteX57" fmla="*/ 668026 w 723900"/>
              <a:gd name="connsiteY57" fmla="*/ 209550 h 685800"/>
              <a:gd name="connsiteX58" fmla="*/ 55931 w 723900"/>
              <a:gd name="connsiteY58" fmla="*/ 209550 h 685800"/>
              <a:gd name="connsiteX59" fmla="*/ 55840 w 723900"/>
              <a:gd name="connsiteY59" fmla="*/ 209432 h 685800"/>
              <a:gd name="connsiteX60" fmla="*/ 55874 w 723900"/>
              <a:gd name="connsiteY60" fmla="*/ 209369 h 685800"/>
              <a:gd name="connsiteX61" fmla="*/ 85725 w 723900"/>
              <a:gd name="connsiteY61" fmla="*/ 228600 h 685800"/>
              <a:gd name="connsiteX62" fmla="*/ 638175 w 723900"/>
              <a:gd name="connsiteY62" fmla="*/ 228600 h 685800"/>
              <a:gd name="connsiteX63" fmla="*/ 638175 w 723900"/>
              <a:gd name="connsiteY63" fmla="*/ 257175 h 685800"/>
              <a:gd name="connsiteX64" fmla="*/ 85725 w 723900"/>
              <a:gd name="connsiteY64" fmla="*/ 257175 h 685800"/>
              <a:gd name="connsiteX65" fmla="*/ 123825 w 723900"/>
              <a:gd name="connsiteY65" fmla="*/ 276225 h 685800"/>
              <a:gd name="connsiteX66" fmla="*/ 142875 w 723900"/>
              <a:gd name="connsiteY66" fmla="*/ 276225 h 685800"/>
              <a:gd name="connsiteX67" fmla="*/ 142875 w 723900"/>
              <a:gd name="connsiteY67" fmla="*/ 571500 h 685800"/>
              <a:gd name="connsiteX68" fmla="*/ 123825 w 723900"/>
              <a:gd name="connsiteY68" fmla="*/ 571500 h 685800"/>
              <a:gd name="connsiteX69" fmla="*/ 85725 w 723900"/>
              <a:gd name="connsiteY69" fmla="*/ 610076 h 685800"/>
              <a:gd name="connsiteX70" fmla="*/ 85725 w 723900"/>
              <a:gd name="connsiteY70" fmla="*/ 590550 h 685800"/>
              <a:gd name="connsiteX71" fmla="*/ 638175 w 723900"/>
              <a:gd name="connsiteY71" fmla="*/ 590550 h 685800"/>
              <a:gd name="connsiteX72" fmla="*/ 638175 w 723900"/>
              <a:gd name="connsiteY72" fmla="*/ 610076 h 685800"/>
              <a:gd name="connsiteX73" fmla="*/ 646147 w 723900"/>
              <a:gd name="connsiteY73" fmla="*/ 615791 h 685800"/>
              <a:gd name="connsiteX74" fmla="*/ 650834 w 723900"/>
              <a:gd name="connsiteY74" fmla="*/ 619144 h 685800"/>
              <a:gd name="connsiteX75" fmla="*/ 73066 w 723900"/>
              <a:gd name="connsiteY75" fmla="*/ 619144 h 685800"/>
              <a:gd name="connsiteX76" fmla="*/ 77762 w 723900"/>
              <a:gd name="connsiteY76" fmla="*/ 615791 h 685800"/>
              <a:gd name="connsiteX77" fmla="*/ 704850 w 723900"/>
              <a:gd name="connsiteY77" fmla="*/ 666750 h 685800"/>
              <a:gd name="connsiteX78" fmla="*/ 19050 w 723900"/>
              <a:gd name="connsiteY78" fmla="*/ 666750 h 685800"/>
              <a:gd name="connsiteX79" fmla="*/ 19050 w 723900"/>
              <a:gd name="connsiteY79" fmla="*/ 657720 h 685800"/>
              <a:gd name="connsiteX80" fmla="*/ 46396 w 723900"/>
              <a:gd name="connsiteY80" fmla="*/ 638175 h 685800"/>
              <a:gd name="connsiteX81" fmla="*/ 677551 w 723900"/>
              <a:gd name="connsiteY81" fmla="*/ 638175 h 685800"/>
              <a:gd name="connsiteX82" fmla="*/ 704850 w 723900"/>
              <a:gd name="connsiteY82" fmla="*/ 657720 h 6858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Lst>
            <a:rect l="l" t="t" r="r" b="b"/>
            <a:pathLst>
              <a:path w="723900" h="685800">
                <a:moveTo>
                  <a:pt x="657225" y="600275"/>
                </a:moveTo>
                <a:lnTo>
                  <a:pt x="657225" y="571500"/>
                </a:lnTo>
                <a:lnTo>
                  <a:pt x="619125" y="571500"/>
                </a:lnTo>
                <a:lnTo>
                  <a:pt x="619125" y="276225"/>
                </a:lnTo>
                <a:lnTo>
                  <a:pt x="657225" y="276225"/>
                </a:lnTo>
                <a:lnTo>
                  <a:pt x="657225" y="228600"/>
                </a:lnTo>
                <a:lnTo>
                  <a:pt x="704850" y="228600"/>
                </a:lnTo>
                <a:lnTo>
                  <a:pt x="704850" y="209550"/>
                </a:lnTo>
                <a:lnTo>
                  <a:pt x="361950" y="0"/>
                </a:lnTo>
                <a:lnTo>
                  <a:pt x="19050" y="209550"/>
                </a:lnTo>
                <a:lnTo>
                  <a:pt x="19050" y="228600"/>
                </a:lnTo>
                <a:lnTo>
                  <a:pt x="66675" y="228600"/>
                </a:lnTo>
                <a:lnTo>
                  <a:pt x="66675" y="276225"/>
                </a:lnTo>
                <a:lnTo>
                  <a:pt x="104775" y="276225"/>
                </a:lnTo>
                <a:lnTo>
                  <a:pt x="104775" y="571500"/>
                </a:lnTo>
                <a:lnTo>
                  <a:pt x="66675" y="571500"/>
                </a:lnTo>
                <a:lnTo>
                  <a:pt x="66675" y="600275"/>
                </a:lnTo>
                <a:lnTo>
                  <a:pt x="0" y="647900"/>
                </a:lnTo>
                <a:lnTo>
                  <a:pt x="0" y="685800"/>
                </a:lnTo>
                <a:lnTo>
                  <a:pt x="723900" y="685800"/>
                </a:lnTo>
                <a:lnTo>
                  <a:pt x="723900" y="647910"/>
                </a:lnTo>
                <a:close/>
                <a:moveTo>
                  <a:pt x="600075" y="571500"/>
                </a:moveTo>
                <a:lnTo>
                  <a:pt x="581025" y="571500"/>
                </a:lnTo>
                <a:lnTo>
                  <a:pt x="581025" y="276225"/>
                </a:lnTo>
                <a:lnTo>
                  <a:pt x="600075" y="276225"/>
                </a:lnTo>
                <a:close/>
                <a:moveTo>
                  <a:pt x="161925" y="276225"/>
                </a:moveTo>
                <a:lnTo>
                  <a:pt x="219075" y="276225"/>
                </a:lnTo>
                <a:lnTo>
                  <a:pt x="219075" y="571500"/>
                </a:lnTo>
                <a:lnTo>
                  <a:pt x="161925" y="571500"/>
                </a:lnTo>
                <a:close/>
                <a:moveTo>
                  <a:pt x="238125" y="276225"/>
                </a:moveTo>
                <a:lnTo>
                  <a:pt x="257175" y="276225"/>
                </a:lnTo>
                <a:lnTo>
                  <a:pt x="257175" y="571500"/>
                </a:lnTo>
                <a:lnTo>
                  <a:pt x="238125" y="571500"/>
                </a:lnTo>
                <a:close/>
                <a:moveTo>
                  <a:pt x="276225" y="276225"/>
                </a:moveTo>
                <a:lnTo>
                  <a:pt x="333375" y="276225"/>
                </a:lnTo>
                <a:lnTo>
                  <a:pt x="333375" y="571500"/>
                </a:lnTo>
                <a:lnTo>
                  <a:pt x="276225" y="571500"/>
                </a:lnTo>
                <a:close/>
                <a:moveTo>
                  <a:pt x="352425" y="276225"/>
                </a:moveTo>
                <a:lnTo>
                  <a:pt x="371475" y="276225"/>
                </a:lnTo>
                <a:lnTo>
                  <a:pt x="371475" y="571500"/>
                </a:lnTo>
                <a:lnTo>
                  <a:pt x="352425" y="571500"/>
                </a:lnTo>
                <a:close/>
                <a:moveTo>
                  <a:pt x="390525" y="276225"/>
                </a:moveTo>
                <a:lnTo>
                  <a:pt x="447675" y="276225"/>
                </a:lnTo>
                <a:lnTo>
                  <a:pt x="447675" y="571500"/>
                </a:lnTo>
                <a:lnTo>
                  <a:pt x="390525" y="571500"/>
                </a:lnTo>
                <a:close/>
                <a:moveTo>
                  <a:pt x="466725" y="276225"/>
                </a:moveTo>
                <a:lnTo>
                  <a:pt x="485775" y="276225"/>
                </a:lnTo>
                <a:lnTo>
                  <a:pt x="485775" y="571500"/>
                </a:lnTo>
                <a:lnTo>
                  <a:pt x="466725" y="571500"/>
                </a:lnTo>
                <a:close/>
                <a:moveTo>
                  <a:pt x="504825" y="276225"/>
                </a:moveTo>
                <a:lnTo>
                  <a:pt x="561975" y="276225"/>
                </a:lnTo>
                <a:lnTo>
                  <a:pt x="561975" y="571500"/>
                </a:lnTo>
                <a:lnTo>
                  <a:pt x="504825" y="571500"/>
                </a:lnTo>
                <a:close/>
                <a:moveTo>
                  <a:pt x="55874" y="209369"/>
                </a:moveTo>
                <a:lnTo>
                  <a:pt x="361950" y="22355"/>
                </a:lnTo>
                <a:lnTo>
                  <a:pt x="668026" y="209369"/>
                </a:lnTo>
                <a:cubicBezTo>
                  <a:pt x="668077" y="209385"/>
                  <a:pt x="668104" y="209440"/>
                  <a:pt x="668087" y="209489"/>
                </a:cubicBezTo>
                <a:cubicBezTo>
                  <a:pt x="668078" y="209518"/>
                  <a:pt x="668055" y="209540"/>
                  <a:pt x="668026" y="209550"/>
                </a:cubicBezTo>
                <a:lnTo>
                  <a:pt x="55931" y="209550"/>
                </a:lnTo>
                <a:cubicBezTo>
                  <a:pt x="55874" y="209542"/>
                  <a:pt x="55833" y="209490"/>
                  <a:pt x="55840" y="209432"/>
                </a:cubicBezTo>
                <a:cubicBezTo>
                  <a:pt x="55844" y="209408"/>
                  <a:pt x="55856" y="209385"/>
                  <a:pt x="55874" y="209369"/>
                </a:cubicBezTo>
                <a:close/>
                <a:moveTo>
                  <a:pt x="85725" y="228600"/>
                </a:moveTo>
                <a:lnTo>
                  <a:pt x="638175" y="228600"/>
                </a:lnTo>
                <a:lnTo>
                  <a:pt x="638175" y="257175"/>
                </a:lnTo>
                <a:lnTo>
                  <a:pt x="85725" y="257175"/>
                </a:lnTo>
                <a:close/>
                <a:moveTo>
                  <a:pt x="123825" y="276225"/>
                </a:moveTo>
                <a:lnTo>
                  <a:pt x="142875" y="276225"/>
                </a:lnTo>
                <a:lnTo>
                  <a:pt x="142875" y="571500"/>
                </a:lnTo>
                <a:lnTo>
                  <a:pt x="123825" y="571500"/>
                </a:lnTo>
                <a:close/>
                <a:moveTo>
                  <a:pt x="85725" y="610076"/>
                </a:moveTo>
                <a:lnTo>
                  <a:pt x="85725" y="590550"/>
                </a:lnTo>
                <a:lnTo>
                  <a:pt x="638175" y="590550"/>
                </a:lnTo>
                <a:lnTo>
                  <a:pt x="638175" y="610076"/>
                </a:lnTo>
                <a:lnTo>
                  <a:pt x="646147" y="615791"/>
                </a:lnTo>
                <a:lnTo>
                  <a:pt x="650834" y="619144"/>
                </a:lnTo>
                <a:lnTo>
                  <a:pt x="73066" y="619144"/>
                </a:lnTo>
                <a:lnTo>
                  <a:pt x="77762" y="615791"/>
                </a:lnTo>
                <a:close/>
                <a:moveTo>
                  <a:pt x="704850" y="666750"/>
                </a:moveTo>
                <a:lnTo>
                  <a:pt x="19050" y="666750"/>
                </a:lnTo>
                <a:lnTo>
                  <a:pt x="19050" y="657720"/>
                </a:lnTo>
                <a:lnTo>
                  <a:pt x="46396" y="638175"/>
                </a:lnTo>
                <a:lnTo>
                  <a:pt x="677551" y="638175"/>
                </a:lnTo>
                <a:lnTo>
                  <a:pt x="704850" y="657720"/>
                </a:lnTo>
                <a:close/>
              </a:path>
            </a:pathLst>
          </a:custGeom>
          <a:solidFill>
            <a:srgbClr val="000000"/>
          </a:solidFill>
          <a:ln w="9525" cap="flat">
            <a:solidFill>
              <a:schemeClr val="bg1">
                <a:lumMod val="75000"/>
              </a:schemeClr>
            </a:solidFill>
            <a:prstDash val="solid"/>
            <a:miter/>
          </a:ln>
        </xdr:spPr>
        <xdr:txBody>
          <a:bodyPr rtlCol="0" anchor="ctr"/>
          <a:lstStyle/>
          <a:p>
            <a:endParaRPr lang="ru-RU"/>
          </a:p>
        </xdr:txBody>
      </xdr:sp>
    </xdr:grpSp>
    <xdr:clientData/>
  </xdr:twoCellAnchor>
  <xdr:twoCellAnchor>
    <xdr:from>
      <xdr:col>19</xdr:col>
      <xdr:colOff>564776</xdr:colOff>
      <xdr:row>29</xdr:row>
      <xdr:rowOff>116537</xdr:rowOff>
    </xdr:from>
    <xdr:to>
      <xdr:col>22</xdr:col>
      <xdr:colOff>0</xdr:colOff>
      <xdr:row>31</xdr:row>
      <xdr:rowOff>71714</xdr:rowOff>
    </xdr:to>
    <xdr:sp macro="" textlink="ProcessingM4!A24">
      <xdr:nvSpPr>
        <xdr:cNvPr id="16427" name="TextBox 16426">
          <a:extLst>
            <a:ext uri="{FF2B5EF4-FFF2-40B4-BE49-F238E27FC236}">
              <a16:creationId xmlns:a16="http://schemas.microsoft.com/office/drawing/2014/main" id="{00000000-0008-0000-0500-00002B400000}"/>
            </a:ext>
          </a:extLst>
        </xdr:cNvPr>
        <xdr:cNvSpPr txBox="1"/>
      </xdr:nvSpPr>
      <xdr:spPr>
        <a:xfrm>
          <a:off x="12147176" y="5420057"/>
          <a:ext cx="1264024" cy="320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26062A8-F5A3-4818-B6C5-17184CC5B54F}" type="TxLink">
            <a:rPr lang="en-US" sz="1400" b="0" i="0" u="none" strike="noStrike">
              <a:solidFill>
                <a:srgbClr val="000000"/>
              </a:solidFill>
              <a:latin typeface="Calibri"/>
              <a:cs typeface="Calibri"/>
            </a:rPr>
            <a:pPr/>
            <a:t>Bank Account</a:t>
          </a:fld>
          <a:endParaRPr lang="ru-RU" sz="1400" b="0"/>
        </a:p>
      </xdr:txBody>
    </xdr:sp>
    <xdr:clientData/>
  </xdr:twoCellAnchor>
  <xdr:twoCellAnchor>
    <xdr:from>
      <xdr:col>19</xdr:col>
      <xdr:colOff>564776</xdr:colOff>
      <xdr:row>30</xdr:row>
      <xdr:rowOff>170327</xdr:rowOff>
    </xdr:from>
    <xdr:to>
      <xdr:col>22</xdr:col>
      <xdr:colOff>251012</xdr:colOff>
      <xdr:row>32</xdr:row>
      <xdr:rowOff>125504</xdr:rowOff>
    </xdr:to>
    <xdr:sp macro="" textlink="ProcessingM4!A24">
      <xdr:nvSpPr>
        <xdr:cNvPr id="16428" name="TextBox 16427">
          <a:extLst>
            <a:ext uri="{FF2B5EF4-FFF2-40B4-BE49-F238E27FC236}">
              <a16:creationId xmlns:a16="http://schemas.microsoft.com/office/drawing/2014/main" id="{00000000-0008-0000-0500-00002C400000}"/>
            </a:ext>
          </a:extLst>
        </xdr:cNvPr>
        <xdr:cNvSpPr txBox="1"/>
      </xdr:nvSpPr>
      <xdr:spPr>
        <a:xfrm>
          <a:off x="12147176" y="5656727"/>
          <a:ext cx="1515036" cy="320937"/>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bg1">
                  <a:lumMod val="50000"/>
                </a:schemeClr>
              </a:solidFill>
              <a:latin typeface="Calibri"/>
              <a:cs typeface="Calibri"/>
            </a:rPr>
            <a:t>XXXX-XXXX-XXXX-9572</a:t>
          </a:r>
          <a:endParaRPr lang="ru-RU" sz="1100" b="0">
            <a:solidFill>
              <a:schemeClr val="bg1">
                <a:lumMod val="50000"/>
              </a:schemeClr>
            </a:solidFill>
          </a:endParaRPr>
        </a:p>
      </xdr:txBody>
    </xdr:sp>
    <xdr:clientData/>
  </xdr:twoCellAnchor>
  <xdr:twoCellAnchor>
    <xdr:from>
      <xdr:col>16</xdr:col>
      <xdr:colOff>537882</xdr:colOff>
      <xdr:row>29</xdr:row>
      <xdr:rowOff>116537</xdr:rowOff>
    </xdr:from>
    <xdr:to>
      <xdr:col>18</xdr:col>
      <xdr:colOff>582706</xdr:colOff>
      <xdr:row>31</xdr:row>
      <xdr:rowOff>71714</xdr:rowOff>
    </xdr:to>
    <xdr:sp macro="" textlink="ProcessingM4!A23">
      <xdr:nvSpPr>
        <xdr:cNvPr id="16429" name="TextBox 16428">
          <a:extLst>
            <a:ext uri="{FF2B5EF4-FFF2-40B4-BE49-F238E27FC236}">
              <a16:creationId xmlns:a16="http://schemas.microsoft.com/office/drawing/2014/main" id="{00000000-0008-0000-0500-00002D400000}"/>
            </a:ext>
          </a:extLst>
        </xdr:cNvPr>
        <xdr:cNvSpPr txBox="1"/>
      </xdr:nvSpPr>
      <xdr:spPr>
        <a:xfrm>
          <a:off x="10291482" y="5420057"/>
          <a:ext cx="1264024" cy="320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0AA637A-C5A6-4981-864C-27CF9AA55134}" type="TxLink">
            <a:rPr lang="en-US" sz="1400" b="0" i="0" u="none" strike="noStrike">
              <a:solidFill>
                <a:srgbClr val="000000"/>
              </a:solidFill>
              <a:latin typeface="Calibri"/>
              <a:cs typeface="Calibri"/>
            </a:rPr>
            <a:pPr/>
            <a:t>Credit Card</a:t>
          </a:fld>
          <a:endParaRPr lang="ru-RU" sz="1800" b="0"/>
        </a:p>
      </xdr:txBody>
    </xdr:sp>
    <xdr:clientData/>
  </xdr:twoCellAnchor>
  <xdr:twoCellAnchor>
    <xdr:from>
      <xdr:col>16</xdr:col>
      <xdr:colOff>537882</xdr:colOff>
      <xdr:row>30</xdr:row>
      <xdr:rowOff>170327</xdr:rowOff>
    </xdr:from>
    <xdr:to>
      <xdr:col>19</xdr:col>
      <xdr:colOff>224118</xdr:colOff>
      <xdr:row>32</xdr:row>
      <xdr:rowOff>125504</xdr:rowOff>
    </xdr:to>
    <xdr:sp macro="" textlink="ProcessingM4!A24">
      <xdr:nvSpPr>
        <xdr:cNvPr id="16430" name="TextBox 16429">
          <a:extLst>
            <a:ext uri="{FF2B5EF4-FFF2-40B4-BE49-F238E27FC236}">
              <a16:creationId xmlns:a16="http://schemas.microsoft.com/office/drawing/2014/main" id="{00000000-0008-0000-0500-00002E400000}"/>
            </a:ext>
          </a:extLst>
        </xdr:cNvPr>
        <xdr:cNvSpPr txBox="1"/>
      </xdr:nvSpPr>
      <xdr:spPr>
        <a:xfrm>
          <a:off x="10291482" y="5656727"/>
          <a:ext cx="1515036" cy="320937"/>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bg1">
                  <a:lumMod val="50000"/>
                </a:schemeClr>
              </a:solidFill>
              <a:latin typeface="Calibri"/>
              <a:cs typeface="Calibri"/>
            </a:rPr>
            <a:t>XXXX-XXXX-XXXX-</a:t>
          </a:r>
          <a:r>
            <a:rPr lang="ru-RU" sz="1100" b="0" i="0" u="none" strike="noStrike">
              <a:solidFill>
                <a:schemeClr val="bg1">
                  <a:lumMod val="50000"/>
                </a:schemeClr>
              </a:solidFill>
              <a:latin typeface="Calibri"/>
              <a:cs typeface="Calibri"/>
            </a:rPr>
            <a:t>4728</a:t>
          </a:r>
          <a:endParaRPr lang="ru-RU" sz="1100" b="0">
            <a:solidFill>
              <a:schemeClr val="bg1">
                <a:lumMod val="50000"/>
              </a:schemeClr>
            </a:solidFill>
          </a:endParaRPr>
        </a:p>
      </xdr:txBody>
    </xdr:sp>
    <xdr:clientData/>
  </xdr:twoCellAnchor>
  <xdr:twoCellAnchor>
    <xdr:from>
      <xdr:col>17</xdr:col>
      <xdr:colOff>192937</xdr:colOff>
      <xdr:row>28</xdr:row>
      <xdr:rowOff>23547</xdr:rowOff>
    </xdr:from>
    <xdr:to>
      <xdr:col>17</xdr:col>
      <xdr:colOff>544260</xdr:colOff>
      <xdr:row>29</xdr:row>
      <xdr:rowOff>89224</xdr:rowOff>
    </xdr:to>
    <xdr:grpSp>
      <xdr:nvGrpSpPr>
        <xdr:cNvPr id="16431" name="Рисунок 120" descr="Кредитная карта контур">
          <a:extLst>
            <a:ext uri="{FF2B5EF4-FFF2-40B4-BE49-F238E27FC236}">
              <a16:creationId xmlns:a16="http://schemas.microsoft.com/office/drawing/2014/main" id="{00000000-0008-0000-0500-00002F400000}"/>
            </a:ext>
          </a:extLst>
        </xdr:cNvPr>
        <xdr:cNvGrpSpPr/>
      </xdr:nvGrpSpPr>
      <xdr:grpSpPr>
        <a:xfrm>
          <a:off x="6310104" y="5727964"/>
          <a:ext cx="351323" cy="256177"/>
          <a:chOff x="6495125" y="5124465"/>
          <a:chExt cx="351323" cy="244971"/>
        </a:xfrm>
        <a:solidFill>
          <a:schemeClr val="bg1">
            <a:lumMod val="65000"/>
          </a:schemeClr>
        </a:solidFill>
      </xdr:grpSpPr>
      <xdr:sp macro="" textlink="">
        <xdr:nvSpPr>
          <xdr:cNvPr id="16432" name="Freeform: Shape 16431">
            <a:extLst>
              <a:ext uri="{FF2B5EF4-FFF2-40B4-BE49-F238E27FC236}">
                <a16:creationId xmlns:a16="http://schemas.microsoft.com/office/drawing/2014/main" id="{00000000-0008-0000-0500-000030400000}"/>
              </a:ext>
            </a:extLst>
          </xdr:cNvPr>
          <xdr:cNvSpPr/>
        </xdr:nvSpPr>
        <xdr:spPr>
          <a:xfrm>
            <a:off x="6495125" y="5124465"/>
            <a:ext cx="351323" cy="244971"/>
          </a:xfrm>
          <a:custGeom>
            <a:avLst/>
            <a:gdLst>
              <a:gd name="connsiteX0" fmla="*/ 333307 w 351323"/>
              <a:gd name="connsiteY0" fmla="*/ 0 h 244971"/>
              <a:gd name="connsiteX1" fmla="*/ 18017 w 351323"/>
              <a:gd name="connsiteY1" fmla="*/ 0 h 244971"/>
              <a:gd name="connsiteX2" fmla="*/ 0 w 351323"/>
              <a:gd name="connsiteY2" fmla="*/ 18146 h 244971"/>
              <a:gd name="connsiteX3" fmla="*/ 0 w 351323"/>
              <a:gd name="connsiteY3" fmla="*/ 226825 h 244971"/>
              <a:gd name="connsiteX4" fmla="*/ 18017 w 351323"/>
              <a:gd name="connsiteY4" fmla="*/ 244971 h 244971"/>
              <a:gd name="connsiteX5" fmla="*/ 333307 w 351323"/>
              <a:gd name="connsiteY5" fmla="*/ 244971 h 244971"/>
              <a:gd name="connsiteX6" fmla="*/ 351323 w 351323"/>
              <a:gd name="connsiteY6" fmla="*/ 226825 h 244971"/>
              <a:gd name="connsiteX7" fmla="*/ 351323 w 351323"/>
              <a:gd name="connsiteY7" fmla="*/ 18146 h 244971"/>
              <a:gd name="connsiteX8" fmla="*/ 333307 w 351323"/>
              <a:gd name="connsiteY8" fmla="*/ 0 h 244971"/>
              <a:gd name="connsiteX9" fmla="*/ 18017 w 351323"/>
              <a:gd name="connsiteY9" fmla="*/ 9073 h 244971"/>
              <a:gd name="connsiteX10" fmla="*/ 333307 w 351323"/>
              <a:gd name="connsiteY10" fmla="*/ 9073 h 244971"/>
              <a:gd name="connsiteX11" fmla="*/ 342315 w 351323"/>
              <a:gd name="connsiteY11" fmla="*/ 18146 h 244971"/>
              <a:gd name="connsiteX12" fmla="*/ 342315 w 351323"/>
              <a:gd name="connsiteY12" fmla="*/ 95267 h 244971"/>
              <a:gd name="connsiteX13" fmla="*/ 9008 w 351323"/>
              <a:gd name="connsiteY13" fmla="*/ 95267 h 244971"/>
              <a:gd name="connsiteX14" fmla="*/ 9008 w 351323"/>
              <a:gd name="connsiteY14" fmla="*/ 18146 h 244971"/>
              <a:gd name="connsiteX15" fmla="*/ 18017 w 351323"/>
              <a:gd name="connsiteY15" fmla="*/ 9073 h 244971"/>
              <a:gd name="connsiteX16" fmla="*/ 342315 w 351323"/>
              <a:gd name="connsiteY16" fmla="*/ 104340 h 244971"/>
              <a:gd name="connsiteX17" fmla="*/ 342315 w 351323"/>
              <a:gd name="connsiteY17" fmla="*/ 140632 h 244971"/>
              <a:gd name="connsiteX18" fmla="*/ 9008 w 351323"/>
              <a:gd name="connsiteY18" fmla="*/ 140632 h 244971"/>
              <a:gd name="connsiteX19" fmla="*/ 9008 w 351323"/>
              <a:gd name="connsiteY19" fmla="*/ 104340 h 244971"/>
              <a:gd name="connsiteX20" fmla="*/ 333307 w 351323"/>
              <a:gd name="connsiteY20" fmla="*/ 235898 h 244971"/>
              <a:gd name="connsiteX21" fmla="*/ 18017 w 351323"/>
              <a:gd name="connsiteY21" fmla="*/ 235898 h 244971"/>
              <a:gd name="connsiteX22" fmla="*/ 9008 w 351323"/>
              <a:gd name="connsiteY22" fmla="*/ 226825 h 244971"/>
              <a:gd name="connsiteX23" fmla="*/ 9008 w 351323"/>
              <a:gd name="connsiteY23" fmla="*/ 149705 h 244971"/>
              <a:gd name="connsiteX24" fmla="*/ 342315 w 351323"/>
              <a:gd name="connsiteY24" fmla="*/ 149705 h 244971"/>
              <a:gd name="connsiteX25" fmla="*/ 342315 w 351323"/>
              <a:gd name="connsiteY25" fmla="*/ 226825 h 244971"/>
              <a:gd name="connsiteX26" fmla="*/ 333307 w 351323"/>
              <a:gd name="connsiteY26" fmla="*/ 235898 h 24497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Lst>
            <a:rect l="l" t="t" r="r" b="b"/>
            <a:pathLst>
              <a:path w="351323" h="244971">
                <a:moveTo>
                  <a:pt x="333307" y="0"/>
                </a:moveTo>
                <a:lnTo>
                  <a:pt x="18017" y="0"/>
                </a:lnTo>
                <a:cubicBezTo>
                  <a:pt x="8066" y="0"/>
                  <a:pt x="0" y="8124"/>
                  <a:pt x="0" y="18146"/>
                </a:cubicBezTo>
                <a:lnTo>
                  <a:pt x="0" y="226825"/>
                </a:lnTo>
                <a:cubicBezTo>
                  <a:pt x="0" y="236847"/>
                  <a:pt x="8066" y="244971"/>
                  <a:pt x="18017" y="244971"/>
                </a:cubicBezTo>
                <a:lnTo>
                  <a:pt x="333307" y="244971"/>
                </a:lnTo>
                <a:cubicBezTo>
                  <a:pt x="343257" y="244971"/>
                  <a:pt x="351323" y="236847"/>
                  <a:pt x="351323" y="226825"/>
                </a:cubicBezTo>
                <a:lnTo>
                  <a:pt x="351323" y="18146"/>
                </a:lnTo>
                <a:cubicBezTo>
                  <a:pt x="351323" y="8124"/>
                  <a:pt x="343257" y="0"/>
                  <a:pt x="333307" y="0"/>
                </a:cubicBezTo>
                <a:close/>
                <a:moveTo>
                  <a:pt x="18017" y="9073"/>
                </a:moveTo>
                <a:lnTo>
                  <a:pt x="333307" y="9073"/>
                </a:lnTo>
                <a:cubicBezTo>
                  <a:pt x="338282" y="9073"/>
                  <a:pt x="342315" y="13135"/>
                  <a:pt x="342315" y="18146"/>
                </a:cubicBezTo>
                <a:lnTo>
                  <a:pt x="342315" y="95267"/>
                </a:lnTo>
                <a:lnTo>
                  <a:pt x="9008" y="95267"/>
                </a:lnTo>
                <a:lnTo>
                  <a:pt x="9008" y="18146"/>
                </a:lnTo>
                <a:cubicBezTo>
                  <a:pt x="9008" y="13135"/>
                  <a:pt x="13041" y="9073"/>
                  <a:pt x="18017" y="9073"/>
                </a:cubicBezTo>
                <a:close/>
                <a:moveTo>
                  <a:pt x="342315" y="104340"/>
                </a:moveTo>
                <a:lnTo>
                  <a:pt x="342315" y="140632"/>
                </a:lnTo>
                <a:lnTo>
                  <a:pt x="9008" y="140632"/>
                </a:lnTo>
                <a:lnTo>
                  <a:pt x="9008" y="104340"/>
                </a:lnTo>
                <a:close/>
                <a:moveTo>
                  <a:pt x="333307" y="235898"/>
                </a:moveTo>
                <a:lnTo>
                  <a:pt x="18017" y="235898"/>
                </a:lnTo>
                <a:cubicBezTo>
                  <a:pt x="13041" y="235898"/>
                  <a:pt x="9008" y="231836"/>
                  <a:pt x="9008" y="226825"/>
                </a:cubicBezTo>
                <a:lnTo>
                  <a:pt x="9008" y="149705"/>
                </a:lnTo>
                <a:lnTo>
                  <a:pt x="342315" y="149705"/>
                </a:lnTo>
                <a:lnTo>
                  <a:pt x="342315" y="226825"/>
                </a:lnTo>
                <a:cubicBezTo>
                  <a:pt x="342315" y="231836"/>
                  <a:pt x="338282" y="235898"/>
                  <a:pt x="333307" y="235898"/>
                </a:cubicBezTo>
                <a:close/>
              </a:path>
            </a:pathLst>
          </a:custGeom>
          <a:solidFill>
            <a:schemeClr val="bg1">
              <a:lumMod val="65000"/>
            </a:schemeClr>
          </a:solidFill>
          <a:ln w="4465" cap="flat">
            <a:solidFill>
              <a:schemeClr val="bg1">
                <a:lumMod val="65000"/>
              </a:schemeClr>
            </a:solidFill>
            <a:prstDash val="solid"/>
            <a:miter/>
          </a:ln>
        </xdr:spPr>
        <xdr:txBody>
          <a:bodyPr rtlCol="0" anchor="ctr"/>
          <a:lstStyle/>
          <a:p>
            <a:endParaRPr lang="ru-RU"/>
          </a:p>
        </xdr:txBody>
      </xdr:sp>
      <xdr:sp macro="" textlink="">
        <xdr:nvSpPr>
          <xdr:cNvPr id="16433" name="Freeform: Shape 16432">
            <a:extLst>
              <a:ext uri="{FF2B5EF4-FFF2-40B4-BE49-F238E27FC236}">
                <a16:creationId xmlns:a16="http://schemas.microsoft.com/office/drawing/2014/main" id="{00000000-0008-0000-0500-000031400000}"/>
              </a:ext>
            </a:extLst>
          </xdr:cNvPr>
          <xdr:cNvSpPr/>
        </xdr:nvSpPr>
        <xdr:spPr>
          <a:xfrm>
            <a:off x="6544670" y="5310462"/>
            <a:ext cx="72066" cy="9073"/>
          </a:xfrm>
          <a:custGeom>
            <a:avLst/>
            <a:gdLst>
              <a:gd name="connsiteX0" fmla="*/ 0 w 72066"/>
              <a:gd name="connsiteY0" fmla="*/ 0 h 9073"/>
              <a:gd name="connsiteX1" fmla="*/ 72066 w 72066"/>
              <a:gd name="connsiteY1" fmla="*/ 0 h 9073"/>
              <a:gd name="connsiteX2" fmla="*/ 72066 w 72066"/>
              <a:gd name="connsiteY2" fmla="*/ 9073 h 9073"/>
              <a:gd name="connsiteX3" fmla="*/ 0 w 72066"/>
              <a:gd name="connsiteY3" fmla="*/ 9073 h 9073"/>
            </a:gdLst>
            <a:ahLst/>
            <a:cxnLst>
              <a:cxn ang="0">
                <a:pos x="connsiteX0" y="connsiteY0"/>
              </a:cxn>
              <a:cxn ang="0">
                <a:pos x="connsiteX1" y="connsiteY1"/>
              </a:cxn>
              <a:cxn ang="0">
                <a:pos x="connsiteX2" y="connsiteY2"/>
              </a:cxn>
              <a:cxn ang="0">
                <a:pos x="connsiteX3" y="connsiteY3"/>
              </a:cxn>
            </a:cxnLst>
            <a:rect l="l" t="t" r="r" b="b"/>
            <a:pathLst>
              <a:path w="72066" h="9073">
                <a:moveTo>
                  <a:pt x="0" y="0"/>
                </a:moveTo>
                <a:lnTo>
                  <a:pt x="72066" y="0"/>
                </a:lnTo>
                <a:lnTo>
                  <a:pt x="72066" y="9073"/>
                </a:lnTo>
                <a:lnTo>
                  <a:pt x="0" y="9073"/>
                </a:lnTo>
                <a:close/>
              </a:path>
            </a:pathLst>
          </a:custGeom>
          <a:solidFill>
            <a:schemeClr val="bg1">
              <a:lumMod val="65000"/>
            </a:schemeClr>
          </a:solidFill>
          <a:ln w="4465" cap="flat">
            <a:solidFill>
              <a:schemeClr val="bg1">
                <a:lumMod val="65000"/>
              </a:schemeClr>
            </a:solidFill>
            <a:prstDash val="solid"/>
            <a:miter/>
          </a:ln>
        </xdr:spPr>
        <xdr:txBody>
          <a:bodyPr rtlCol="0" anchor="ctr"/>
          <a:lstStyle/>
          <a:p>
            <a:endParaRPr lang="ru-RU"/>
          </a:p>
        </xdr:txBody>
      </xdr:sp>
      <xdr:sp macro="" textlink="">
        <xdr:nvSpPr>
          <xdr:cNvPr id="16434" name="Freeform: Shape 16433">
            <a:extLst>
              <a:ext uri="{FF2B5EF4-FFF2-40B4-BE49-F238E27FC236}">
                <a16:creationId xmlns:a16="http://schemas.microsoft.com/office/drawing/2014/main" id="{00000000-0008-0000-0500-000032400000}"/>
              </a:ext>
            </a:extLst>
          </xdr:cNvPr>
          <xdr:cNvSpPr/>
        </xdr:nvSpPr>
        <xdr:spPr>
          <a:xfrm>
            <a:off x="6634753" y="5310462"/>
            <a:ext cx="36033" cy="9073"/>
          </a:xfrm>
          <a:custGeom>
            <a:avLst/>
            <a:gdLst>
              <a:gd name="connsiteX0" fmla="*/ 0 w 36033"/>
              <a:gd name="connsiteY0" fmla="*/ 0 h 9073"/>
              <a:gd name="connsiteX1" fmla="*/ 36033 w 36033"/>
              <a:gd name="connsiteY1" fmla="*/ 0 h 9073"/>
              <a:gd name="connsiteX2" fmla="*/ 36033 w 36033"/>
              <a:gd name="connsiteY2" fmla="*/ 9073 h 9073"/>
              <a:gd name="connsiteX3" fmla="*/ 0 w 36033"/>
              <a:gd name="connsiteY3" fmla="*/ 9073 h 9073"/>
            </a:gdLst>
            <a:ahLst/>
            <a:cxnLst>
              <a:cxn ang="0">
                <a:pos x="connsiteX0" y="connsiteY0"/>
              </a:cxn>
              <a:cxn ang="0">
                <a:pos x="connsiteX1" y="connsiteY1"/>
              </a:cxn>
              <a:cxn ang="0">
                <a:pos x="connsiteX2" y="connsiteY2"/>
              </a:cxn>
              <a:cxn ang="0">
                <a:pos x="connsiteX3" y="connsiteY3"/>
              </a:cxn>
            </a:cxnLst>
            <a:rect l="l" t="t" r="r" b="b"/>
            <a:pathLst>
              <a:path w="36033" h="9073">
                <a:moveTo>
                  <a:pt x="0" y="0"/>
                </a:moveTo>
                <a:lnTo>
                  <a:pt x="36033" y="0"/>
                </a:lnTo>
                <a:lnTo>
                  <a:pt x="36033" y="9073"/>
                </a:lnTo>
                <a:lnTo>
                  <a:pt x="0" y="9073"/>
                </a:lnTo>
                <a:close/>
              </a:path>
            </a:pathLst>
          </a:custGeom>
          <a:solidFill>
            <a:schemeClr val="bg1">
              <a:lumMod val="65000"/>
            </a:schemeClr>
          </a:solidFill>
          <a:ln w="4465" cap="flat">
            <a:solidFill>
              <a:schemeClr val="bg1">
                <a:lumMod val="65000"/>
              </a:schemeClr>
            </a:solidFill>
            <a:prstDash val="solid"/>
            <a:miter/>
          </a:ln>
        </xdr:spPr>
        <xdr:txBody>
          <a:bodyPr rtlCol="0" anchor="ctr"/>
          <a:lstStyle/>
          <a:p>
            <a:endParaRPr lang="ru-RU"/>
          </a:p>
        </xdr:txBody>
      </xdr:sp>
    </xdr:grpSp>
    <xdr:clientData/>
  </xdr:twoCellAnchor>
  <xdr:twoCellAnchor>
    <xdr:from>
      <xdr:col>17</xdr:col>
      <xdr:colOff>98614</xdr:colOff>
      <xdr:row>36</xdr:row>
      <xdr:rowOff>89643</xdr:rowOff>
    </xdr:from>
    <xdr:to>
      <xdr:col>19</xdr:col>
      <xdr:colOff>143438</xdr:colOff>
      <xdr:row>38</xdr:row>
      <xdr:rowOff>44820</xdr:rowOff>
    </xdr:to>
    <xdr:sp macro="" textlink="ProcessingM4!A25">
      <xdr:nvSpPr>
        <xdr:cNvPr id="16435" name="TextBox 16434">
          <a:extLst>
            <a:ext uri="{FF2B5EF4-FFF2-40B4-BE49-F238E27FC236}">
              <a16:creationId xmlns:a16="http://schemas.microsoft.com/office/drawing/2014/main" id="{00000000-0008-0000-0500-000033400000}"/>
            </a:ext>
          </a:extLst>
        </xdr:cNvPr>
        <xdr:cNvSpPr txBox="1"/>
      </xdr:nvSpPr>
      <xdr:spPr>
        <a:xfrm>
          <a:off x="10461814" y="6673323"/>
          <a:ext cx="1264024" cy="320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469288E-08CA-431D-BF00-FA288BC232B9}" type="TxLink">
            <a:rPr lang="en-US" sz="1400" b="0" i="0" u="none" strike="noStrike">
              <a:solidFill>
                <a:srgbClr val="000000"/>
              </a:solidFill>
              <a:latin typeface="Calibri"/>
              <a:cs typeface="Calibri"/>
            </a:rPr>
            <a:pPr/>
            <a:t>Cash</a:t>
          </a:fld>
          <a:endParaRPr lang="ru-RU" sz="2400" b="0"/>
        </a:p>
      </xdr:txBody>
    </xdr:sp>
    <xdr:clientData/>
  </xdr:twoCellAnchor>
  <xdr:twoCellAnchor>
    <xdr:from>
      <xdr:col>19</xdr:col>
      <xdr:colOff>564776</xdr:colOff>
      <xdr:row>36</xdr:row>
      <xdr:rowOff>89643</xdr:rowOff>
    </xdr:from>
    <xdr:to>
      <xdr:col>22</xdr:col>
      <xdr:colOff>0</xdr:colOff>
      <xdr:row>38</xdr:row>
      <xdr:rowOff>44820</xdr:rowOff>
    </xdr:to>
    <xdr:sp macro="" textlink="ProcessingM4!A26">
      <xdr:nvSpPr>
        <xdr:cNvPr id="16436" name="TextBox 16435">
          <a:extLst>
            <a:ext uri="{FF2B5EF4-FFF2-40B4-BE49-F238E27FC236}">
              <a16:creationId xmlns:a16="http://schemas.microsoft.com/office/drawing/2014/main" id="{00000000-0008-0000-0500-000034400000}"/>
            </a:ext>
          </a:extLst>
        </xdr:cNvPr>
        <xdr:cNvSpPr txBox="1"/>
      </xdr:nvSpPr>
      <xdr:spPr>
        <a:xfrm>
          <a:off x="12147176" y="6673323"/>
          <a:ext cx="1264024" cy="320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9D45C50-7D93-4F51-9005-628201126CF5}" type="TxLink">
            <a:rPr lang="en-US" sz="1400" b="0" i="0" u="none" strike="noStrike">
              <a:solidFill>
                <a:srgbClr val="000000"/>
              </a:solidFill>
              <a:latin typeface="Calibri"/>
              <a:ea typeface="+mn-ea"/>
              <a:cs typeface="Calibri"/>
            </a:rPr>
            <a:pPr marL="0" indent="0"/>
            <a:t>Bitcoin</a:t>
          </a:fld>
          <a:endParaRPr lang="ru-RU" sz="1400" b="0" i="0" u="none" strike="noStrike">
            <a:solidFill>
              <a:srgbClr val="000000"/>
            </a:solidFill>
            <a:latin typeface="Calibri"/>
            <a:ea typeface="+mn-ea"/>
            <a:cs typeface="Calibri"/>
          </a:endParaRPr>
        </a:p>
      </xdr:txBody>
    </xdr:sp>
    <xdr:clientData/>
  </xdr:twoCellAnchor>
  <xdr:twoCellAnchor>
    <xdr:from>
      <xdr:col>19</xdr:col>
      <xdr:colOff>564776</xdr:colOff>
      <xdr:row>37</xdr:row>
      <xdr:rowOff>143433</xdr:rowOff>
    </xdr:from>
    <xdr:to>
      <xdr:col>22</xdr:col>
      <xdr:colOff>251012</xdr:colOff>
      <xdr:row>39</xdr:row>
      <xdr:rowOff>98610</xdr:rowOff>
    </xdr:to>
    <xdr:sp macro="" textlink="ProcessingM4!A24">
      <xdr:nvSpPr>
        <xdr:cNvPr id="16437" name="TextBox 16436">
          <a:extLst>
            <a:ext uri="{FF2B5EF4-FFF2-40B4-BE49-F238E27FC236}">
              <a16:creationId xmlns:a16="http://schemas.microsoft.com/office/drawing/2014/main" id="{00000000-0008-0000-0500-000035400000}"/>
            </a:ext>
          </a:extLst>
        </xdr:cNvPr>
        <xdr:cNvSpPr txBox="1"/>
      </xdr:nvSpPr>
      <xdr:spPr>
        <a:xfrm>
          <a:off x="12147176" y="6909993"/>
          <a:ext cx="1515036" cy="320937"/>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0" i="0" u="none" strike="noStrike">
              <a:solidFill>
                <a:schemeClr val="bg1">
                  <a:lumMod val="50000"/>
                </a:schemeClr>
              </a:solidFill>
              <a:latin typeface="Calibri"/>
              <a:ea typeface="+mn-ea"/>
              <a:cs typeface="Calibri"/>
            </a:rPr>
            <a:t>16tcPd9XbUaB....kXQd</a:t>
          </a:r>
          <a:endParaRPr lang="ru-RU" sz="1100" b="0" i="0" u="none" strike="noStrike">
            <a:solidFill>
              <a:schemeClr val="bg1">
                <a:lumMod val="50000"/>
              </a:schemeClr>
            </a:solidFill>
            <a:latin typeface="Calibri"/>
            <a:ea typeface="+mn-ea"/>
            <a:cs typeface="Calibri"/>
          </a:endParaRPr>
        </a:p>
      </xdr:txBody>
    </xdr:sp>
    <xdr:clientData/>
  </xdr:twoCellAnchor>
  <xdr:twoCellAnchor>
    <xdr:from>
      <xdr:col>20</xdr:col>
      <xdr:colOff>283096</xdr:colOff>
      <xdr:row>34</xdr:row>
      <xdr:rowOff>149571</xdr:rowOff>
    </xdr:from>
    <xdr:to>
      <xdr:col>21</xdr:col>
      <xdr:colOff>0</xdr:colOff>
      <xdr:row>36</xdr:row>
      <xdr:rowOff>116327</xdr:rowOff>
    </xdr:to>
    <xdr:grpSp>
      <xdr:nvGrpSpPr>
        <xdr:cNvPr id="16438" name="Group 16437">
          <a:extLst>
            <a:ext uri="{FF2B5EF4-FFF2-40B4-BE49-F238E27FC236}">
              <a16:creationId xmlns:a16="http://schemas.microsoft.com/office/drawing/2014/main" id="{00000000-0008-0000-0500-000036400000}"/>
            </a:ext>
          </a:extLst>
        </xdr:cNvPr>
        <xdr:cNvGrpSpPr/>
      </xdr:nvGrpSpPr>
      <xdr:grpSpPr>
        <a:xfrm>
          <a:off x="8178263" y="6996988"/>
          <a:ext cx="309570" cy="347756"/>
          <a:chOff x="8382000" y="6302189"/>
          <a:chExt cx="367550" cy="367550"/>
        </a:xfrm>
      </xdr:grpSpPr>
      <xdr:sp macro="" textlink="">
        <xdr:nvSpPr>
          <xdr:cNvPr id="16439" name="Oval 16438">
            <a:extLst>
              <a:ext uri="{FF2B5EF4-FFF2-40B4-BE49-F238E27FC236}">
                <a16:creationId xmlns:a16="http://schemas.microsoft.com/office/drawing/2014/main" id="{00000000-0008-0000-0500-000037400000}"/>
              </a:ext>
            </a:extLst>
          </xdr:cNvPr>
          <xdr:cNvSpPr/>
        </xdr:nvSpPr>
        <xdr:spPr>
          <a:xfrm>
            <a:off x="8399927" y="6320116"/>
            <a:ext cx="349623" cy="349623"/>
          </a:xfrm>
          <a:prstGeom prst="ellipse">
            <a:avLst/>
          </a:prstGeom>
          <a:no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6440" name="Oval 16439">
            <a:extLst>
              <a:ext uri="{FF2B5EF4-FFF2-40B4-BE49-F238E27FC236}">
                <a16:creationId xmlns:a16="http://schemas.microsoft.com/office/drawing/2014/main" id="{00000000-0008-0000-0500-000038400000}"/>
              </a:ext>
            </a:extLst>
          </xdr:cNvPr>
          <xdr:cNvSpPr/>
        </xdr:nvSpPr>
        <xdr:spPr>
          <a:xfrm>
            <a:off x="8382000" y="6302189"/>
            <a:ext cx="349623" cy="349623"/>
          </a:xfrm>
          <a:prstGeom prst="ellipse">
            <a:avLst/>
          </a:prstGeom>
          <a:solidFill>
            <a:schemeClr val="bg1"/>
          </a:solid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6441" name="Graphic 1090" descr="Bitcoin with solid fill">
            <a:extLst>
              <a:ext uri="{FF2B5EF4-FFF2-40B4-BE49-F238E27FC236}">
                <a16:creationId xmlns:a16="http://schemas.microsoft.com/office/drawing/2014/main" id="{00000000-0008-0000-0500-000039400000}"/>
              </a:ext>
            </a:extLst>
          </xdr:cNvPr>
          <xdr:cNvSpPr/>
        </xdr:nvSpPr>
        <xdr:spPr>
          <a:xfrm>
            <a:off x="8504424" y="6378995"/>
            <a:ext cx="122705" cy="196010"/>
          </a:xfrm>
          <a:custGeom>
            <a:avLst/>
            <a:gdLst>
              <a:gd name="connsiteX0" fmla="*/ 381762 w 512798"/>
              <a:gd name="connsiteY0" fmla="*/ 361950 h 819150"/>
              <a:gd name="connsiteX1" fmla="*/ 381029 w 512798"/>
              <a:gd name="connsiteY1" fmla="*/ 132955 h 819150"/>
              <a:gd name="connsiteX2" fmla="*/ 304800 w 512798"/>
              <a:gd name="connsiteY2" fmla="*/ 90392 h 819150"/>
              <a:gd name="connsiteX3" fmla="*/ 304800 w 512798"/>
              <a:gd name="connsiteY3" fmla="*/ 0 h 819150"/>
              <a:gd name="connsiteX4" fmla="*/ 247650 w 512798"/>
              <a:gd name="connsiteY4" fmla="*/ 0 h 819150"/>
              <a:gd name="connsiteX5" fmla="*/ 247650 w 512798"/>
              <a:gd name="connsiteY5" fmla="*/ 85725 h 819150"/>
              <a:gd name="connsiteX6" fmla="*/ 190500 w 512798"/>
              <a:gd name="connsiteY6" fmla="*/ 85725 h 819150"/>
              <a:gd name="connsiteX7" fmla="*/ 190500 w 512798"/>
              <a:gd name="connsiteY7" fmla="*/ 0 h 819150"/>
              <a:gd name="connsiteX8" fmla="*/ 133350 w 512798"/>
              <a:gd name="connsiteY8" fmla="*/ 0 h 819150"/>
              <a:gd name="connsiteX9" fmla="*/ 133350 w 512798"/>
              <a:gd name="connsiteY9" fmla="*/ 85725 h 819150"/>
              <a:gd name="connsiteX10" fmla="*/ 0 w 512798"/>
              <a:gd name="connsiteY10" fmla="*/ 85725 h 819150"/>
              <a:gd name="connsiteX11" fmla="*/ 0 w 512798"/>
              <a:gd name="connsiteY11" fmla="*/ 142875 h 819150"/>
              <a:gd name="connsiteX12" fmla="*/ 57150 w 512798"/>
              <a:gd name="connsiteY12" fmla="*/ 142875 h 819150"/>
              <a:gd name="connsiteX13" fmla="*/ 57150 w 512798"/>
              <a:gd name="connsiteY13" fmla="*/ 676275 h 819150"/>
              <a:gd name="connsiteX14" fmla="*/ 0 w 512798"/>
              <a:gd name="connsiteY14" fmla="*/ 676275 h 819150"/>
              <a:gd name="connsiteX15" fmla="*/ 0 w 512798"/>
              <a:gd name="connsiteY15" fmla="*/ 733425 h 819150"/>
              <a:gd name="connsiteX16" fmla="*/ 133350 w 512798"/>
              <a:gd name="connsiteY16" fmla="*/ 733425 h 819150"/>
              <a:gd name="connsiteX17" fmla="*/ 133350 w 512798"/>
              <a:gd name="connsiteY17" fmla="*/ 819150 h 819150"/>
              <a:gd name="connsiteX18" fmla="*/ 190500 w 512798"/>
              <a:gd name="connsiteY18" fmla="*/ 819150 h 819150"/>
              <a:gd name="connsiteX19" fmla="*/ 190500 w 512798"/>
              <a:gd name="connsiteY19" fmla="*/ 733425 h 819150"/>
              <a:gd name="connsiteX20" fmla="*/ 247650 w 512798"/>
              <a:gd name="connsiteY20" fmla="*/ 733425 h 819150"/>
              <a:gd name="connsiteX21" fmla="*/ 247650 w 512798"/>
              <a:gd name="connsiteY21" fmla="*/ 819150 h 819150"/>
              <a:gd name="connsiteX22" fmla="*/ 304800 w 512798"/>
              <a:gd name="connsiteY22" fmla="*/ 819150 h 819150"/>
              <a:gd name="connsiteX23" fmla="*/ 304800 w 512798"/>
              <a:gd name="connsiteY23" fmla="*/ 733425 h 819150"/>
              <a:gd name="connsiteX24" fmla="*/ 323850 w 512798"/>
              <a:gd name="connsiteY24" fmla="*/ 733425 h 819150"/>
              <a:gd name="connsiteX25" fmla="*/ 512792 w 512798"/>
              <a:gd name="connsiteY25" fmla="*/ 541379 h 819150"/>
              <a:gd name="connsiteX26" fmla="*/ 381762 w 512798"/>
              <a:gd name="connsiteY26" fmla="*/ 361950 h 819150"/>
              <a:gd name="connsiteX27" fmla="*/ 266700 w 512798"/>
              <a:gd name="connsiteY27" fmla="*/ 142875 h 819150"/>
              <a:gd name="connsiteX28" fmla="*/ 371475 w 512798"/>
              <a:gd name="connsiteY28" fmla="*/ 247650 h 819150"/>
              <a:gd name="connsiteX29" fmla="*/ 266700 w 512798"/>
              <a:gd name="connsiteY29" fmla="*/ 352425 h 819150"/>
              <a:gd name="connsiteX30" fmla="*/ 114300 w 512798"/>
              <a:gd name="connsiteY30" fmla="*/ 352425 h 819150"/>
              <a:gd name="connsiteX31" fmla="*/ 114300 w 512798"/>
              <a:gd name="connsiteY31" fmla="*/ 142875 h 819150"/>
              <a:gd name="connsiteX32" fmla="*/ 323850 w 512798"/>
              <a:gd name="connsiteY32" fmla="*/ 676275 h 819150"/>
              <a:gd name="connsiteX33" fmla="*/ 114300 w 512798"/>
              <a:gd name="connsiteY33" fmla="*/ 676275 h 819150"/>
              <a:gd name="connsiteX34" fmla="*/ 114300 w 512798"/>
              <a:gd name="connsiteY34" fmla="*/ 409575 h 819150"/>
              <a:gd name="connsiteX35" fmla="*/ 323850 w 512798"/>
              <a:gd name="connsiteY35" fmla="*/ 409575 h 819150"/>
              <a:gd name="connsiteX36" fmla="*/ 457200 w 512798"/>
              <a:gd name="connsiteY36" fmla="*/ 542925 h 819150"/>
              <a:gd name="connsiteX37" fmla="*/ 323850 w 512798"/>
              <a:gd name="connsiteY37" fmla="*/ 676275 h 8191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Lst>
            <a:rect l="l" t="t" r="r" b="b"/>
            <a:pathLst>
              <a:path w="512798" h="819150">
                <a:moveTo>
                  <a:pt x="381762" y="361950"/>
                </a:moveTo>
                <a:cubicBezTo>
                  <a:pt x="444795" y="298513"/>
                  <a:pt x="444467" y="195987"/>
                  <a:pt x="381029" y="132955"/>
                </a:cubicBezTo>
                <a:cubicBezTo>
                  <a:pt x="359995" y="112055"/>
                  <a:pt x="333627" y="97333"/>
                  <a:pt x="304800" y="90392"/>
                </a:cubicBezTo>
                <a:lnTo>
                  <a:pt x="304800" y="0"/>
                </a:lnTo>
                <a:lnTo>
                  <a:pt x="247650" y="0"/>
                </a:lnTo>
                <a:lnTo>
                  <a:pt x="247650" y="85725"/>
                </a:lnTo>
                <a:lnTo>
                  <a:pt x="190500" y="85725"/>
                </a:lnTo>
                <a:lnTo>
                  <a:pt x="190500" y="0"/>
                </a:lnTo>
                <a:lnTo>
                  <a:pt x="133350" y="0"/>
                </a:lnTo>
                <a:lnTo>
                  <a:pt x="133350" y="85725"/>
                </a:lnTo>
                <a:lnTo>
                  <a:pt x="0" y="85725"/>
                </a:lnTo>
                <a:lnTo>
                  <a:pt x="0" y="142875"/>
                </a:lnTo>
                <a:lnTo>
                  <a:pt x="57150" y="142875"/>
                </a:lnTo>
                <a:lnTo>
                  <a:pt x="57150" y="676275"/>
                </a:lnTo>
                <a:lnTo>
                  <a:pt x="0" y="676275"/>
                </a:lnTo>
                <a:lnTo>
                  <a:pt x="0" y="733425"/>
                </a:lnTo>
                <a:lnTo>
                  <a:pt x="133350" y="733425"/>
                </a:lnTo>
                <a:lnTo>
                  <a:pt x="133350" y="819150"/>
                </a:lnTo>
                <a:lnTo>
                  <a:pt x="190500" y="819150"/>
                </a:lnTo>
                <a:lnTo>
                  <a:pt x="190500" y="733425"/>
                </a:lnTo>
                <a:lnTo>
                  <a:pt x="247650" y="733425"/>
                </a:lnTo>
                <a:lnTo>
                  <a:pt x="247650" y="819150"/>
                </a:lnTo>
                <a:lnTo>
                  <a:pt x="304800" y="819150"/>
                </a:lnTo>
                <a:lnTo>
                  <a:pt x="304800" y="733425"/>
                </a:lnTo>
                <a:lnTo>
                  <a:pt x="323850" y="733425"/>
                </a:lnTo>
                <a:cubicBezTo>
                  <a:pt x="429057" y="732568"/>
                  <a:pt x="513649" y="646586"/>
                  <a:pt x="512792" y="541379"/>
                </a:cubicBezTo>
                <a:cubicBezTo>
                  <a:pt x="512125" y="459655"/>
                  <a:pt x="459405" y="387461"/>
                  <a:pt x="381762" y="361950"/>
                </a:cubicBezTo>
                <a:close/>
                <a:moveTo>
                  <a:pt x="266700" y="142875"/>
                </a:moveTo>
                <a:cubicBezTo>
                  <a:pt x="324565" y="142875"/>
                  <a:pt x="371475" y="189785"/>
                  <a:pt x="371475" y="247650"/>
                </a:cubicBezTo>
                <a:cubicBezTo>
                  <a:pt x="371475" y="305515"/>
                  <a:pt x="324565" y="352425"/>
                  <a:pt x="266700" y="352425"/>
                </a:cubicBezTo>
                <a:lnTo>
                  <a:pt x="114300" y="352425"/>
                </a:lnTo>
                <a:lnTo>
                  <a:pt x="114300" y="142875"/>
                </a:lnTo>
                <a:close/>
                <a:moveTo>
                  <a:pt x="323850" y="676275"/>
                </a:moveTo>
                <a:lnTo>
                  <a:pt x="114300" y="676275"/>
                </a:lnTo>
                <a:lnTo>
                  <a:pt x="114300" y="409575"/>
                </a:lnTo>
                <a:lnTo>
                  <a:pt x="323850" y="409575"/>
                </a:lnTo>
                <a:cubicBezTo>
                  <a:pt x="397497" y="409575"/>
                  <a:pt x="457200" y="469278"/>
                  <a:pt x="457200" y="542925"/>
                </a:cubicBezTo>
                <a:cubicBezTo>
                  <a:pt x="457200" y="616572"/>
                  <a:pt x="397497" y="676275"/>
                  <a:pt x="323850" y="676275"/>
                </a:cubicBezTo>
                <a:close/>
              </a:path>
            </a:pathLst>
          </a:custGeom>
          <a:solidFill>
            <a:srgbClr val="000000"/>
          </a:solidFill>
          <a:ln w="9525" cap="flat">
            <a:solidFill>
              <a:schemeClr val="bg1">
                <a:lumMod val="75000"/>
              </a:schemeClr>
            </a:solidFill>
            <a:prstDash val="solid"/>
            <a:miter/>
          </a:ln>
        </xdr:spPr>
        <xdr:txBody>
          <a:bodyPr rtlCol="0" anchor="ctr"/>
          <a:lstStyle/>
          <a:p>
            <a:endParaRPr lang="ru-RU"/>
          </a:p>
        </xdr:txBody>
      </xdr:sp>
    </xdr:grpSp>
    <xdr:clientData/>
  </xdr:twoCellAnchor>
  <xdr:twoCellAnchor>
    <xdr:from>
      <xdr:col>14</xdr:col>
      <xdr:colOff>104274</xdr:colOff>
      <xdr:row>0</xdr:row>
      <xdr:rowOff>96252</xdr:rowOff>
    </xdr:from>
    <xdr:to>
      <xdr:col>25</xdr:col>
      <xdr:colOff>288759</xdr:colOff>
      <xdr:row>1</xdr:row>
      <xdr:rowOff>152399</xdr:rowOff>
    </xdr:to>
    <xdr:sp macro="" textlink="">
      <xdr:nvSpPr>
        <xdr:cNvPr id="16442" name="TextBox 16441">
          <a:extLst>
            <a:ext uri="{FF2B5EF4-FFF2-40B4-BE49-F238E27FC236}">
              <a16:creationId xmlns:a16="http://schemas.microsoft.com/office/drawing/2014/main" id="{00000000-0008-0000-0500-00003A400000}"/>
            </a:ext>
          </a:extLst>
        </xdr:cNvPr>
        <xdr:cNvSpPr txBox="1"/>
      </xdr:nvSpPr>
      <xdr:spPr>
        <a:xfrm>
          <a:off x="8638674" y="96252"/>
          <a:ext cx="6890085" cy="239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0" i="0">
              <a:solidFill>
                <a:srgbClr val="C00000"/>
              </a:solidFill>
            </a:rPr>
            <a:t>Sales Calendar Dashboard Excel</a:t>
          </a:r>
          <a:endParaRPr lang="ru-RU" sz="4000" b="0" i="0">
            <a:solidFill>
              <a:srgbClr val="C00000"/>
            </a:solidFill>
          </a:endParaRPr>
        </a:p>
      </xdr:txBody>
    </xdr:sp>
    <xdr:clientData/>
  </xdr:twoCellAnchor>
  <xdr:twoCellAnchor>
    <xdr:from>
      <xdr:col>17</xdr:col>
      <xdr:colOff>272714</xdr:colOff>
      <xdr:row>13</xdr:row>
      <xdr:rowOff>104276</xdr:rowOff>
    </xdr:from>
    <xdr:to>
      <xdr:col>19</xdr:col>
      <xdr:colOff>593557</xdr:colOff>
      <xdr:row>15</xdr:row>
      <xdr:rowOff>16042</xdr:rowOff>
    </xdr:to>
    <xdr:sp macro="" textlink="ProcessingM4!K35">
      <xdr:nvSpPr>
        <xdr:cNvPr id="16443" name="TextBox 16442">
          <a:extLst>
            <a:ext uri="{FF2B5EF4-FFF2-40B4-BE49-F238E27FC236}">
              <a16:creationId xmlns:a16="http://schemas.microsoft.com/office/drawing/2014/main" id="{00000000-0008-0000-0500-00003B400000}"/>
            </a:ext>
          </a:extLst>
        </xdr:cNvPr>
        <xdr:cNvSpPr txBox="1"/>
      </xdr:nvSpPr>
      <xdr:spPr>
        <a:xfrm rot="5400000">
          <a:off x="11267173" y="1850457"/>
          <a:ext cx="277526" cy="1540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0548372-E7F9-4EEA-A859-7093716655CF}" type="TxLink">
            <a:rPr lang="en-US" sz="19000" b="0" i="0" u="none" strike="noStrike">
              <a:solidFill>
                <a:schemeClr val="bg1"/>
              </a:solidFill>
              <a:latin typeface="Calibri"/>
              <a:cs typeface="Calibri"/>
            </a:rPr>
            <a:pPr algn="ctr"/>
            <a:t> </a:t>
          </a:fld>
          <a:endParaRPr lang="ru-RU" sz="19000">
            <a:solidFill>
              <a:schemeClr val="bg1"/>
            </a:solidFill>
          </a:endParaRPr>
        </a:p>
      </xdr:txBody>
    </xdr:sp>
    <xdr:clientData/>
  </xdr:twoCellAnchor>
  <xdr:twoCellAnchor>
    <xdr:from>
      <xdr:col>19</xdr:col>
      <xdr:colOff>304798</xdr:colOff>
      <xdr:row>13</xdr:row>
      <xdr:rowOff>104276</xdr:rowOff>
    </xdr:from>
    <xdr:to>
      <xdr:col>22</xdr:col>
      <xdr:colOff>16041</xdr:colOff>
      <xdr:row>15</xdr:row>
      <xdr:rowOff>16042</xdr:rowOff>
    </xdr:to>
    <xdr:sp macro="" textlink="ProcessingM4!K35">
      <xdr:nvSpPr>
        <xdr:cNvPr id="16444" name="TextBox 16443">
          <a:extLst>
            <a:ext uri="{FF2B5EF4-FFF2-40B4-BE49-F238E27FC236}">
              <a16:creationId xmlns:a16="http://schemas.microsoft.com/office/drawing/2014/main" id="{00000000-0008-0000-0500-00003C400000}"/>
            </a:ext>
          </a:extLst>
        </xdr:cNvPr>
        <xdr:cNvSpPr txBox="1"/>
      </xdr:nvSpPr>
      <xdr:spPr>
        <a:xfrm rot="5400000">
          <a:off x="12518457" y="1850457"/>
          <a:ext cx="277526" cy="1540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7EC8CB-2D35-4163-BEE1-9813E9E52F2F}" type="TxLink">
            <a:rPr lang="en-US" sz="19000" b="0" i="0" u="none" strike="noStrike">
              <a:solidFill>
                <a:schemeClr val="bg1"/>
              </a:solidFill>
              <a:latin typeface="Calibri"/>
              <a:ea typeface="+mn-ea"/>
              <a:cs typeface="Calibri"/>
            </a:rPr>
            <a:pPr marL="0" indent="0" algn="ctr"/>
            <a:t> </a:t>
          </a:fld>
          <a:endParaRPr lang="ru-RU" sz="19000" b="0" i="0" u="none" strike="noStrike">
            <a:solidFill>
              <a:schemeClr val="bg1"/>
            </a:solidFill>
            <a:latin typeface="Calibri"/>
            <a:ea typeface="+mn-ea"/>
            <a:cs typeface="Calibri"/>
          </a:endParaRPr>
        </a:p>
      </xdr:txBody>
    </xdr:sp>
    <xdr:clientData/>
  </xdr:twoCellAnchor>
  <xdr:twoCellAnchor>
    <xdr:from>
      <xdr:col>28</xdr:col>
      <xdr:colOff>284046</xdr:colOff>
      <xdr:row>21</xdr:row>
      <xdr:rowOff>54729</xdr:rowOff>
    </xdr:from>
    <xdr:to>
      <xdr:col>30</xdr:col>
      <xdr:colOff>476046</xdr:colOff>
      <xdr:row>22</xdr:row>
      <xdr:rowOff>136990</xdr:rowOff>
    </xdr:to>
    <xdr:sp macro="" textlink="ProcessingM4!E42">
      <xdr:nvSpPr>
        <xdr:cNvPr id="16445" name="TextBox 16444">
          <a:extLst>
            <a:ext uri="{FF2B5EF4-FFF2-40B4-BE49-F238E27FC236}">
              <a16:creationId xmlns:a16="http://schemas.microsoft.com/office/drawing/2014/main" id="{00000000-0008-0000-0500-00003D400000}"/>
            </a:ext>
          </a:extLst>
        </xdr:cNvPr>
        <xdr:cNvSpPr txBox="1"/>
      </xdr:nvSpPr>
      <xdr:spPr>
        <a:xfrm>
          <a:off x="17352846" y="3895209"/>
          <a:ext cx="1411200" cy="2651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81B82B2-F3BA-4F81-8FEB-D2FA4F068FF2}" type="TxLink">
            <a:rPr lang="en-US" sz="1100" b="0" i="0" u="none" strike="noStrike">
              <a:solidFill>
                <a:srgbClr val="000000"/>
              </a:solidFill>
              <a:latin typeface="Calibri"/>
              <a:ea typeface="+mn-ea"/>
              <a:cs typeface="Calibri"/>
            </a:rPr>
            <a:pPr marL="0" indent="0" algn="ctr"/>
            <a:t>SAINT AUGUSTINE</a:t>
          </a:fld>
          <a:endParaRPr lang="ru-RU" sz="1100" b="0" i="0" u="none" strike="noStrike">
            <a:solidFill>
              <a:srgbClr val="000000"/>
            </a:solidFill>
            <a:latin typeface="Calibri"/>
            <a:ea typeface="+mn-ea"/>
            <a:cs typeface="Calibri"/>
          </a:endParaRPr>
        </a:p>
      </xdr:txBody>
    </xdr:sp>
    <xdr:clientData/>
  </xdr:twoCellAnchor>
  <xdr:twoCellAnchor>
    <xdr:from>
      <xdr:col>28</xdr:col>
      <xdr:colOff>409209</xdr:colOff>
      <xdr:row>22</xdr:row>
      <xdr:rowOff>61396</xdr:rowOff>
    </xdr:from>
    <xdr:to>
      <xdr:col>30</xdr:col>
      <xdr:colOff>249472</xdr:colOff>
      <xdr:row>24</xdr:row>
      <xdr:rowOff>82969</xdr:rowOff>
    </xdr:to>
    <xdr:sp macro="" textlink="ProcessingM4!G42">
      <xdr:nvSpPr>
        <xdr:cNvPr id="16446" name="TextBox 16445">
          <a:extLst>
            <a:ext uri="{FF2B5EF4-FFF2-40B4-BE49-F238E27FC236}">
              <a16:creationId xmlns:a16="http://schemas.microsoft.com/office/drawing/2014/main" id="{00000000-0008-0000-0500-00003E400000}"/>
            </a:ext>
          </a:extLst>
        </xdr:cNvPr>
        <xdr:cNvSpPr txBox="1"/>
      </xdr:nvSpPr>
      <xdr:spPr>
        <a:xfrm>
          <a:off x="17478009" y="4084756"/>
          <a:ext cx="1059463" cy="387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A873F56-0149-4D47-8D52-19EA4F7B79D6}" type="TxLink">
            <a:rPr lang="en-US" sz="1800" b="0" i="0" u="none" strike="noStrike">
              <a:solidFill>
                <a:srgbClr val="BF881B"/>
              </a:solidFill>
              <a:latin typeface="Calibri"/>
              <a:cs typeface="Calibri"/>
            </a:rPr>
            <a:pPr algn="ctr"/>
            <a:t> $444 </a:t>
          </a:fld>
          <a:endParaRPr lang="ru-RU" sz="1800" b="0">
            <a:solidFill>
              <a:srgbClr val="BF881B"/>
            </a:solidFill>
          </a:endParaRPr>
        </a:p>
      </xdr:txBody>
    </xdr:sp>
    <xdr:clientData/>
  </xdr:twoCellAnchor>
  <xdr:twoCellAnchor>
    <xdr:from>
      <xdr:col>23</xdr:col>
      <xdr:colOff>121260</xdr:colOff>
      <xdr:row>20</xdr:row>
      <xdr:rowOff>22645</xdr:rowOff>
    </xdr:from>
    <xdr:to>
      <xdr:col>25</xdr:col>
      <xdr:colOff>67469</xdr:colOff>
      <xdr:row>21</xdr:row>
      <xdr:rowOff>104906</xdr:rowOff>
    </xdr:to>
    <xdr:sp macro="" textlink="ProcessingM4!D39">
      <xdr:nvSpPr>
        <xdr:cNvPr id="16447" name="TextBox 16446">
          <a:extLst>
            <a:ext uri="{FF2B5EF4-FFF2-40B4-BE49-F238E27FC236}">
              <a16:creationId xmlns:a16="http://schemas.microsoft.com/office/drawing/2014/main" id="{00000000-0008-0000-0500-00003F400000}"/>
            </a:ext>
          </a:extLst>
        </xdr:cNvPr>
        <xdr:cNvSpPr txBox="1"/>
      </xdr:nvSpPr>
      <xdr:spPr>
        <a:xfrm>
          <a:off x="14142060" y="3680245"/>
          <a:ext cx="1165409" cy="2651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F2755E3-7593-42CE-B666-B801CEAA0DA2}" type="TxLink">
            <a:rPr lang="en-US" sz="1100" b="1" i="0" u="none" strike="noStrike">
              <a:solidFill>
                <a:srgbClr val="000000"/>
              </a:solidFill>
              <a:latin typeface="Calibri"/>
              <a:cs typeface="Calibri"/>
            </a:rPr>
            <a:pPr algn="ctr"/>
            <a:t>Credit Card</a:t>
          </a:fld>
          <a:endParaRPr lang="ru-RU" sz="1800" b="0"/>
        </a:p>
      </xdr:txBody>
    </xdr:sp>
    <xdr:clientData/>
  </xdr:twoCellAnchor>
  <xdr:twoCellAnchor>
    <xdr:from>
      <xdr:col>25</xdr:col>
      <xdr:colOff>4406</xdr:colOff>
      <xdr:row>20</xdr:row>
      <xdr:rowOff>22645</xdr:rowOff>
    </xdr:from>
    <xdr:to>
      <xdr:col>26</xdr:col>
      <xdr:colOff>560215</xdr:colOff>
      <xdr:row>21</xdr:row>
      <xdr:rowOff>104906</xdr:rowOff>
    </xdr:to>
    <xdr:sp macro="" textlink="ProcessingM4!D40">
      <xdr:nvSpPr>
        <xdr:cNvPr id="16448" name="TextBox 16447">
          <a:extLst>
            <a:ext uri="{FF2B5EF4-FFF2-40B4-BE49-F238E27FC236}">
              <a16:creationId xmlns:a16="http://schemas.microsoft.com/office/drawing/2014/main" id="{00000000-0008-0000-0500-000040400000}"/>
            </a:ext>
          </a:extLst>
        </xdr:cNvPr>
        <xdr:cNvSpPr txBox="1"/>
      </xdr:nvSpPr>
      <xdr:spPr>
        <a:xfrm>
          <a:off x="15244406" y="3680245"/>
          <a:ext cx="1165409" cy="2651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78AAA16-A0C8-4DDF-9FE2-D7B3A1EEA3C9}" type="TxLink">
            <a:rPr lang="en-US" sz="1100" b="1" i="0" u="none" strike="noStrike">
              <a:solidFill>
                <a:srgbClr val="000000"/>
              </a:solidFill>
              <a:latin typeface="Calibri"/>
              <a:cs typeface="Calibri"/>
            </a:rPr>
            <a:pPr algn="ctr"/>
            <a:t>Bank Account</a:t>
          </a:fld>
          <a:endParaRPr lang="ru-RU" sz="1800" b="0"/>
        </a:p>
      </xdr:txBody>
    </xdr:sp>
    <xdr:clientData/>
  </xdr:twoCellAnchor>
  <xdr:twoCellAnchor>
    <xdr:from>
      <xdr:col>26</xdr:col>
      <xdr:colOff>497152</xdr:colOff>
      <xdr:row>20</xdr:row>
      <xdr:rowOff>22645</xdr:rowOff>
    </xdr:from>
    <xdr:to>
      <xdr:col>28</xdr:col>
      <xdr:colOff>443361</xdr:colOff>
      <xdr:row>21</xdr:row>
      <xdr:rowOff>104906</xdr:rowOff>
    </xdr:to>
    <xdr:sp macro="" textlink="ProcessingM4!D41">
      <xdr:nvSpPr>
        <xdr:cNvPr id="16449" name="TextBox 16448">
          <a:extLst>
            <a:ext uri="{FF2B5EF4-FFF2-40B4-BE49-F238E27FC236}">
              <a16:creationId xmlns:a16="http://schemas.microsoft.com/office/drawing/2014/main" id="{00000000-0008-0000-0500-000041400000}"/>
            </a:ext>
          </a:extLst>
        </xdr:cNvPr>
        <xdr:cNvSpPr txBox="1"/>
      </xdr:nvSpPr>
      <xdr:spPr>
        <a:xfrm>
          <a:off x="16346752" y="3680245"/>
          <a:ext cx="1165409" cy="2651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116A90A-F2A8-4745-9613-410D65233FC3}" type="TxLink">
            <a:rPr lang="en-US" sz="1100" b="1" i="0" u="none" strike="noStrike">
              <a:solidFill>
                <a:srgbClr val="000000"/>
              </a:solidFill>
              <a:latin typeface="Calibri"/>
              <a:cs typeface="Calibri"/>
            </a:rPr>
            <a:pPr algn="ctr"/>
            <a:t>Cash</a:t>
          </a:fld>
          <a:endParaRPr lang="ru-RU" sz="1800" b="0"/>
        </a:p>
      </xdr:txBody>
    </xdr:sp>
    <xdr:clientData/>
  </xdr:twoCellAnchor>
  <xdr:twoCellAnchor>
    <xdr:from>
      <xdr:col>28</xdr:col>
      <xdr:colOff>380299</xdr:colOff>
      <xdr:row>20</xdr:row>
      <xdr:rowOff>22645</xdr:rowOff>
    </xdr:from>
    <xdr:to>
      <xdr:col>30</xdr:col>
      <xdr:colOff>326508</xdr:colOff>
      <xdr:row>21</xdr:row>
      <xdr:rowOff>104906</xdr:rowOff>
    </xdr:to>
    <xdr:sp macro="" textlink="ProcessingM4!D42">
      <xdr:nvSpPr>
        <xdr:cNvPr id="16450" name="TextBox 16449">
          <a:extLst>
            <a:ext uri="{FF2B5EF4-FFF2-40B4-BE49-F238E27FC236}">
              <a16:creationId xmlns:a16="http://schemas.microsoft.com/office/drawing/2014/main" id="{00000000-0008-0000-0500-000042400000}"/>
            </a:ext>
          </a:extLst>
        </xdr:cNvPr>
        <xdr:cNvSpPr txBox="1"/>
      </xdr:nvSpPr>
      <xdr:spPr>
        <a:xfrm>
          <a:off x="17449099" y="3680245"/>
          <a:ext cx="1165409" cy="2651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9E307EC-2533-42DB-B1D4-9903D7BB03FB}" type="TxLink">
            <a:rPr lang="en-US" sz="1100" b="1" i="0" u="none" strike="noStrike">
              <a:solidFill>
                <a:srgbClr val="000000"/>
              </a:solidFill>
              <a:latin typeface="Calibri"/>
              <a:ea typeface="+mn-ea"/>
              <a:cs typeface="Calibri"/>
            </a:rPr>
            <a:pPr marL="0" indent="0" algn="ctr"/>
            <a:t>Bitcoin</a:t>
          </a:fld>
          <a:endParaRPr lang="ru-RU" sz="1200" b="0" i="0" u="none" strike="noStrike">
            <a:solidFill>
              <a:srgbClr val="000000"/>
            </a:solidFill>
            <a:latin typeface="Calibri"/>
            <a:ea typeface="+mn-ea"/>
            <a:cs typeface="Calibri"/>
          </a:endParaRPr>
        </a:p>
      </xdr:txBody>
    </xdr:sp>
    <xdr:clientData/>
  </xdr:twoCellAnchor>
  <xdr:twoCellAnchor editAs="oneCell">
    <xdr:from>
      <xdr:col>9</xdr:col>
      <xdr:colOff>200461</xdr:colOff>
      <xdr:row>15</xdr:row>
      <xdr:rowOff>7152</xdr:rowOff>
    </xdr:from>
    <xdr:to>
      <xdr:col>10</xdr:col>
      <xdr:colOff>175261</xdr:colOff>
      <xdr:row>17</xdr:row>
      <xdr:rowOff>70184</xdr:rowOff>
    </xdr:to>
    <xdr:pic>
      <xdr:nvPicPr>
        <xdr:cNvPr id="16451" name="Picture 16450">
          <a:extLst>
            <a:ext uri="{FF2B5EF4-FFF2-40B4-BE49-F238E27FC236}">
              <a16:creationId xmlns:a16="http://schemas.microsoft.com/office/drawing/2014/main" id="{00000000-0008-0000-0500-000043400000}"/>
            </a:ext>
          </a:extLst>
        </xdr:cNvPr>
        <xdr:cNvPicPr>
          <a:picLocks noChangeAspect="1"/>
        </xdr:cNvPicPr>
      </xdr:nvPicPr>
      <xdr:blipFill>
        <a:blip xmlns:r="http://schemas.openxmlformats.org/officeDocument/2006/relationships" r:embed="rId14"/>
        <a:stretch>
          <a:fillRect/>
        </a:stretch>
      </xdr:blipFill>
      <xdr:spPr>
        <a:xfrm>
          <a:off x="2125514" y="3191510"/>
          <a:ext cx="432000" cy="4320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7620</xdr:colOff>
      <xdr:row>35</xdr:row>
      <xdr:rowOff>137160</xdr:rowOff>
    </xdr:from>
    <xdr:to>
      <xdr:col>12</xdr:col>
      <xdr:colOff>571499</xdr:colOff>
      <xdr:row>49</xdr:row>
      <xdr:rowOff>142126</xdr:rowOff>
    </xdr:to>
    <xdr:grpSp>
      <xdr:nvGrpSpPr>
        <xdr:cNvPr id="2" name="Group 1" hidden="1">
          <a:extLst>
            <a:ext uri="{FF2B5EF4-FFF2-40B4-BE49-F238E27FC236}">
              <a16:creationId xmlns:a16="http://schemas.microsoft.com/office/drawing/2014/main" id="{00000000-0008-0000-1000-000002000000}"/>
            </a:ext>
          </a:extLst>
        </xdr:cNvPr>
        <xdr:cNvGrpSpPr/>
      </xdr:nvGrpSpPr>
      <xdr:grpSpPr>
        <a:xfrm>
          <a:off x="5532120" y="6804660"/>
          <a:ext cx="4055472" cy="2671966"/>
          <a:chOff x="9715500" y="7498080"/>
          <a:chExt cx="5543931" cy="3408732"/>
        </a:xfrm>
      </xdr:grpSpPr>
      <xdr:grpSp>
        <xdr:nvGrpSpPr>
          <xdr:cNvPr id="3" name="Group 2">
            <a:extLst>
              <a:ext uri="{FF2B5EF4-FFF2-40B4-BE49-F238E27FC236}">
                <a16:creationId xmlns:a16="http://schemas.microsoft.com/office/drawing/2014/main" id="{00000000-0008-0000-1000-000003000000}"/>
              </a:ext>
            </a:extLst>
          </xdr:cNvPr>
          <xdr:cNvGrpSpPr/>
        </xdr:nvGrpSpPr>
        <xdr:grpSpPr>
          <a:xfrm>
            <a:off x="9715500" y="7498080"/>
            <a:ext cx="5543931" cy="3408732"/>
            <a:chOff x="2293622" y="708660"/>
            <a:chExt cx="7795259" cy="4792980"/>
          </a:xfrm>
          <a:solidFill>
            <a:srgbClr val="0C121E"/>
          </a:solidFill>
        </xdr:grpSpPr>
        <xdr:sp macro="" textlink="">
          <xdr:nvSpPr>
            <xdr:cNvPr id="13" name="Freeform: Shape 12" hidden="1">
              <a:extLst>
                <a:ext uri="{FF2B5EF4-FFF2-40B4-BE49-F238E27FC236}">
                  <a16:creationId xmlns:a16="http://schemas.microsoft.com/office/drawing/2014/main" id="{00000000-0008-0000-1000-00000D000000}"/>
                </a:ext>
              </a:extLst>
            </xdr:cNvPr>
            <xdr:cNvSpPr/>
          </xdr:nvSpPr>
          <xdr:spPr>
            <a:xfrm>
              <a:off x="2293622" y="708660"/>
              <a:ext cx="7795259" cy="4792980"/>
            </a:xfrm>
            <a:custGeom>
              <a:avLst/>
              <a:gdLst>
                <a:gd name="connsiteX0" fmla="*/ 1166676 w 7795259"/>
                <a:gd name="connsiteY0" fmla="*/ 412118 h 4792980"/>
                <a:gd name="connsiteX1" fmla="*/ 1182393 w 7795259"/>
                <a:gd name="connsiteY1" fmla="*/ 496414 h 4792980"/>
                <a:gd name="connsiteX2" fmla="*/ 1178909 w 7795259"/>
                <a:gd name="connsiteY2" fmla="*/ 534989 h 4792980"/>
                <a:gd name="connsiteX3" fmla="*/ 1161213 w 7795259"/>
                <a:gd name="connsiteY3" fmla="*/ 539938 h 4792980"/>
                <a:gd name="connsiteX4" fmla="*/ 1159891 w 7795259"/>
                <a:gd name="connsiteY4" fmla="*/ 533800 h 4792980"/>
                <a:gd name="connsiteX5" fmla="*/ 1166676 w 7795259"/>
                <a:gd name="connsiteY5" fmla="*/ 499748 h 4792980"/>
                <a:gd name="connsiteX6" fmla="*/ 1150990 w 7795259"/>
                <a:gd name="connsiteY6" fmla="*/ 502487 h 4792980"/>
                <a:gd name="connsiteX7" fmla="*/ 1150553 w 7795259"/>
                <a:gd name="connsiteY7" fmla="*/ 503092 h 4792980"/>
                <a:gd name="connsiteX8" fmla="*/ 1159993 w 7795259"/>
                <a:gd name="connsiteY8" fmla="*/ 540279 h 4792980"/>
                <a:gd name="connsiteX9" fmla="*/ 1132600 w 7795259"/>
                <a:gd name="connsiteY9" fmla="*/ 547938 h 4792980"/>
                <a:gd name="connsiteX10" fmla="*/ 1122429 w 7795259"/>
                <a:gd name="connsiteY10" fmla="*/ 508172 h 4792980"/>
                <a:gd name="connsiteX11" fmla="*/ 1115162 w 7795259"/>
                <a:gd name="connsiteY11" fmla="*/ 518163 h 4792980"/>
                <a:gd name="connsiteX12" fmla="*/ 1094526 w 7795259"/>
                <a:gd name="connsiteY12" fmla="*/ 534356 h 4792980"/>
                <a:gd name="connsiteX13" fmla="*/ 918889 w 7795259"/>
                <a:gd name="connsiteY13" fmla="*/ 446726 h 4792980"/>
                <a:gd name="connsiteX14" fmla="*/ 940962 w 7795259"/>
                <a:gd name="connsiteY14" fmla="*/ 679136 h 4792980"/>
                <a:gd name="connsiteX15" fmla="*/ 911210 w 7795259"/>
                <a:gd name="connsiteY15" fmla="*/ 686756 h 4792980"/>
                <a:gd name="connsiteX16" fmla="*/ 925607 w 7795259"/>
                <a:gd name="connsiteY16" fmla="*/ 730571 h 4792980"/>
                <a:gd name="connsiteX17" fmla="*/ 917928 w 7795259"/>
                <a:gd name="connsiteY17" fmla="*/ 802961 h 4792980"/>
                <a:gd name="connsiteX18" fmla="*/ 888176 w 7795259"/>
                <a:gd name="connsiteY18" fmla="*/ 824868 h 4792980"/>
                <a:gd name="connsiteX19" fmla="*/ 682784 w 7795259"/>
                <a:gd name="connsiteY19" fmla="*/ 1268733 h 4792980"/>
                <a:gd name="connsiteX20" fmla="*/ 668386 w 7795259"/>
                <a:gd name="connsiteY20" fmla="*/ 1378271 h 4792980"/>
                <a:gd name="connsiteX21" fmla="*/ 580088 w 7795259"/>
                <a:gd name="connsiteY21" fmla="*/ 1662116 h 4792980"/>
                <a:gd name="connsiteX22" fmla="*/ 594485 w 7795259"/>
                <a:gd name="connsiteY22" fmla="*/ 1880238 h 4792980"/>
                <a:gd name="connsiteX23" fmla="*/ 653030 w 7795259"/>
                <a:gd name="connsiteY23" fmla="*/ 2004063 h 4792980"/>
                <a:gd name="connsiteX24" fmla="*/ 689502 w 7795259"/>
                <a:gd name="connsiteY24" fmla="*/ 2091693 h 4792980"/>
                <a:gd name="connsiteX25" fmla="*/ 680263 w 7795259"/>
                <a:gd name="connsiteY25" fmla="*/ 2189444 h 4792980"/>
                <a:gd name="connsiteX26" fmla="*/ 687625 w 7795259"/>
                <a:gd name="connsiteY26" fmla="*/ 2203444 h 4792980"/>
                <a:gd name="connsiteX27" fmla="*/ 723296 w 7795259"/>
                <a:gd name="connsiteY27" fmla="*/ 2217447 h 4792980"/>
                <a:gd name="connsiteX28" fmla="*/ 735149 w 7795259"/>
                <a:gd name="connsiteY28" fmla="*/ 2248180 h 4792980"/>
                <a:gd name="connsiteX29" fmla="*/ 711005 w 7795259"/>
                <a:gd name="connsiteY29" fmla="*/ 2239400 h 4792980"/>
                <a:gd name="connsiteX30" fmla="*/ 725592 w 7795259"/>
                <a:gd name="connsiteY30" fmla="*/ 2267354 h 4792980"/>
                <a:gd name="connsiteX31" fmla="*/ 756682 w 7795259"/>
                <a:gd name="connsiteY31" fmla="*/ 2295289 h 4792980"/>
                <a:gd name="connsiteX32" fmla="*/ 720486 w 7795259"/>
                <a:gd name="connsiteY32" fmla="*/ 2345772 h 4792980"/>
                <a:gd name="connsiteX33" fmla="*/ 822405 w 7795259"/>
                <a:gd name="connsiteY33" fmla="*/ 2600089 h 4792980"/>
                <a:gd name="connsiteX34" fmla="*/ 814785 w 7795259"/>
                <a:gd name="connsiteY34" fmla="*/ 2702007 h 4792980"/>
                <a:gd name="connsiteX35" fmla="*/ 1047194 w 7795259"/>
                <a:gd name="connsiteY35" fmla="*/ 2840119 h 4792980"/>
                <a:gd name="connsiteX36" fmla="*/ 1047194 w 7795259"/>
                <a:gd name="connsiteY36" fmla="*/ 2876314 h 4792980"/>
                <a:gd name="connsiteX37" fmla="*/ 1156731 w 7795259"/>
                <a:gd name="connsiteY37" fmla="*/ 3080149 h 4792980"/>
                <a:gd name="connsiteX38" fmla="*/ 1469152 w 7795259"/>
                <a:gd name="connsiteY38" fmla="*/ 3130632 h 4792980"/>
                <a:gd name="connsiteX39" fmla="*/ 1454864 w 7795259"/>
                <a:gd name="connsiteY39" fmla="*/ 3160159 h 4792980"/>
                <a:gd name="connsiteX40" fmla="*/ 1782525 w 7795259"/>
                <a:gd name="connsiteY40" fmla="*/ 3356374 h 4792980"/>
                <a:gd name="connsiteX41" fmla="*/ 2284491 w 7795259"/>
                <a:gd name="connsiteY41" fmla="*/ 3480199 h 4792980"/>
                <a:gd name="connsiteX42" fmla="*/ 2298779 w 7795259"/>
                <a:gd name="connsiteY42" fmla="*/ 3407809 h 4792980"/>
                <a:gd name="connsiteX43" fmla="*/ 2516901 w 7795259"/>
                <a:gd name="connsiteY43" fmla="*/ 3437337 h 4792980"/>
                <a:gd name="connsiteX44" fmla="*/ 2684541 w 7795259"/>
                <a:gd name="connsiteY44" fmla="*/ 3611644 h 4792980"/>
                <a:gd name="connsiteX45" fmla="*/ 2728356 w 7795259"/>
                <a:gd name="connsiteY45" fmla="*/ 3764044 h 4792980"/>
                <a:gd name="connsiteX46" fmla="*/ 2917904 w 7795259"/>
                <a:gd name="connsiteY46" fmla="*/ 3909777 h 4792980"/>
                <a:gd name="connsiteX47" fmla="*/ 3041729 w 7795259"/>
                <a:gd name="connsiteY47" fmla="*/ 3779284 h 4792980"/>
                <a:gd name="connsiteX48" fmla="*/ 3296046 w 7795259"/>
                <a:gd name="connsiteY48" fmla="*/ 4041222 h 4792980"/>
                <a:gd name="connsiteX49" fmla="*/ 3412251 w 7795259"/>
                <a:gd name="connsiteY49" fmla="*/ 4165047 h 4792980"/>
                <a:gd name="connsiteX50" fmla="*/ 3710384 w 7795259"/>
                <a:gd name="connsiteY50" fmla="*/ 4419364 h 4792980"/>
                <a:gd name="connsiteX51" fmla="*/ 3702764 w 7795259"/>
                <a:gd name="connsiteY51" fmla="*/ 4121232 h 4792980"/>
                <a:gd name="connsiteX52" fmla="*/ 4074239 w 7795259"/>
                <a:gd name="connsiteY52" fmla="*/ 3873582 h 4792980"/>
                <a:gd name="connsiteX53" fmla="*/ 4466669 w 7795259"/>
                <a:gd name="connsiteY53" fmla="*/ 3851674 h 4792980"/>
                <a:gd name="connsiteX54" fmla="*/ 4408566 w 7795259"/>
                <a:gd name="connsiteY54" fmla="*/ 3822147 h 4792980"/>
                <a:gd name="connsiteX55" fmla="*/ 4532391 w 7795259"/>
                <a:gd name="connsiteY55" fmla="*/ 3858342 h 4792980"/>
                <a:gd name="connsiteX56" fmla="*/ 4524771 w 7795259"/>
                <a:gd name="connsiteY56" fmla="*/ 3887869 h 4792980"/>
                <a:gd name="connsiteX57" fmla="*/ 4604781 w 7795259"/>
                <a:gd name="connsiteY57" fmla="*/ 3917397 h 4792980"/>
                <a:gd name="connsiteX58" fmla="*/ 4662884 w 7795259"/>
                <a:gd name="connsiteY58" fmla="*/ 3881202 h 4792980"/>
                <a:gd name="connsiteX59" fmla="*/ 4662884 w 7795259"/>
                <a:gd name="connsiteY59" fmla="*/ 3917397 h 4792980"/>
                <a:gd name="connsiteX60" fmla="*/ 4720986 w 7795259"/>
                <a:gd name="connsiteY60" fmla="*/ 3845007 h 4792980"/>
                <a:gd name="connsiteX61" fmla="*/ 4837191 w 7795259"/>
                <a:gd name="connsiteY61" fmla="*/ 3874534 h 4792980"/>
                <a:gd name="connsiteX62" fmla="*/ 4742894 w 7795259"/>
                <a:gd name="connsiteY62" fmla="*/ 3824052 h 4792980"/>
                <a:gd name="connsiteX63" fmla="*/ 4779089 w 7795259"/>
                <a:gd name="connsiteY63" fmla="*/ 3744042 h 4792980"/>
                <a:gd name="connsiteX64" fmla="*/ 4720986 w 7795259"/>
                <a:gd name="connsiteY64" fmla="*/ 3773569 h 4792980"/>
                <a:gd name="connsiteX65" fmla="*/ 4931489 w 7795259"/>
                <a:gd name="connsiteY65" fmla="*/ 3693559 h 4792980"/>
                <a:gd name="connsiteX66" fmla="*/ 4961016 w 7795259"/>
                <a:gd name="connsiteY66" fmla="*/ 3643077 h 4792980"/>
                <a:gd name="connsiteX67" fmla="*/ 4968636 w 7795259"/>
                <a:gd name="connsiteY67" fmla="*/ 3708799 h 4792980"/>
                <a:gd name="connsiteX68" fmla="*/ 5324871 w 7795259"/>
                <a:gd name="connsiteY68" fmla="*/ 3752614 h 4792980"/>
                <a:gd name="connsiteX69" fmla="*/ 5455364 w 7795259"/>
                <a:gd name="connsiteY69" fmla="*/ 3680224 h 4792980"/>
                <a:gd name="connsiteX70" fmla="*/ 5673486 w 7795259"/>
                <a:gd name="connsiteY70" fmla="*/ 3796429 h 4792980"/>
                <a:gd name="connsiteX71" fmla="*/ 5723969 w 7795259"/>
                <a:gd name="connsiteY71" fmla="*/ 4028839 h 4792980"/>
                <a:gd name="connsiteX72" fmla="*/ 5723969 w 7795259"/>
                <a:gd name="connsiteY72" fmla="*/ 3978357 h 4792980"/>
                <a:gd name="connsiteX73" fmla="*/ 5753496 w 7795259"/>
                <a:gd name="connsiteY73" fmla="*/ 3985977 h 4792980"/>
                <a:gd name="connsiteX74" fmla="*/ 5723969 w 7795259"/>
                <a:gd name="connsiteY74" fmla="*/ 4051699 h 4792980"/>
                <a:gd name="connsiteX75" fmla="*/ 5818266 w 7795259"/>
                <a:gd name="connsiteY75" fmla="*/ 4197432 h 4792980"/>
                <a:gd name="connsiteX76" fmla="*/ 5854461 w 7795259"/>
                <a:gd name="connsiteY76" fmla="*/ 4189812 h 4792980"/>
                <a:gd name="connsiteX77" fmla="*/ 5890656 w 7795259"/>
                <a:gd name="connsiteY77" fmla="*/ 4269822 h 4792980"/>
                <a:gd name="connsiteX78" fmla="*/ 6000194 w 7795259"/>
                <a:gd name="connsiteY78" fmla="*/ 4379359 h 4792980"/>
                <a:gd name="connsiteX79" fmla="*/ 6094491 w 7795259"/>
                <a:gd name="connsiteY79" fmla="*/ 4349832 h 4792980"/>
                <a:gd name="connsiteX80" fmla="*/ 6014481 w 7795259"/>
                <a:gd name="connsiteY80" fmla="*/ 4444129 h 4792980"/>
                <a:gd name="connsiteX81" fmla="*/ 6124019 w 7795259"/>
                <a:gd name="connsiteY81" fmla="*/ 4291729 h 4792980"/>
                <a:gd name="connsiteX82" fmla="*/ 6102111 w 7795259"/>
                <a:gd name="connsiteY82" fmla="*/ 4313637 h 4792980"/>
                <a:gd name="connsiteX83" fmla="*/ 5985906 w 7795259"/>
                <a:gd name="connsiteY83" fmla="*/ 3877392 h 4792980"/>
                <a:gd name="connsiteX84" fmla="*/ 6000194 w 7795259"/>
                <a:gd name="connsiteY84" fmla="*/ 3847864 h 4792980"/>
                <a:gd name="connsiteX85" fmla="*/ 5840174 w 7795259"/>
                <a:gd name="connsiteY85" fmla="*/ 3360184 h 4792980"/>
                <a:gd name="connsiteX86" fmla="*/ 5905896 w 7795259"/>
                <a:gd name="connsiteY86" fmla="*/ 3243979 h 4792980"/>
                <a:gd name="connsiteX87" fmla="*/ 6051629 w 7795259"/>
                <a:gd name="connsiteY87" fmla="*/ 3113487 h 4792980"/>
                <a:gd name="connsiteX88" fmla="*/ 6182121 w 7795259"/>
                <a:gd name="connsiteY88" fmla="*/ 2967754 h 4792980"/>
                <a:gd name="connsiteX89" fmla="*/ 6364049 w 7795259"/>
                <a:gd name="connsiteY89" fmla="*/ 2757252 h 4792980"/>
                <a:gd name="connsiteX90" fmla="*/ 6291659 w 7795259"/>
                <a:gd name="connsiteY90" fmla="*/ 2757252 h 4792980"/>
                <a:gd name="connsiteX91" fmla="*/ 6313566 w 7795259"/>
                <a:gd name="connsiteY91" fmla="*/ 2706769 h 4792980"/>
                <a:gd name="connsiteX92" fmla="*/ 6415484 w 7795259"/>
                <a:gd name="connsiteY92" fmla="*/ 2648667 h 4792980"/>
                <a:gd name="connsiteX93" fmla="*/ 6357381 w 7795259"/>
                <a:gd name="connsiteY93" fmla="*/ 2641047 h 4792980"/>
                <a:gd name="connsiteX94" fmla="*/ 6407864 w 7795259"/>
                <a:gd name="connsiteY94" fmla="*/ 2619139 h 4792980"/>
                <a:gd name="connsiteX95" fmla="*/ 6404054 w 7795259"/>
                <a:gd name="connsiteY95" fmla="*/ 2608662 h 4792980"/>
                <a:gd name="connsiteX96" fmla="*/ 6414531 w 7795259"/>
                <a:gd name="connsiteY96" fmla="*/ 2612472 h 4792980"/>
                <a:gd name="connsiteX97" fmla="*/ 6334521 w 7795259"/>
                <a:gd name="connsiteY97" fmla="*/ 2460072 h 4792980"/>
                <a:gd name="connsiteX98" fmla="*/ 6288801 w 7795259"/>
                <a:gd name="connsiteY98" fmla="*/ 2463882 h 4792980"/>
                <a:gd name="connsiteX99" fmla="*/ 6269751 w 7795259"/>
                <a:gd name="connsiteY99" fmla="*/ 2394349 h 4792980"/>
                <a:gd name="connsiteX100" fmla="*/ 6284039 w 7795259"/>
                <a:gd name="connsiteY100" fmla="*/ 2401969 h 4792980"/>
                <a:gd name="connsiteX101" fmla="*/ 6225936 w 7795259"/>
                <a:gd name="connsiteY101" fmla="*/ 2285764 h 4792980"/>
                <a:gd name="connsiteX102" fmla="*/ 6247844 w 7795259"/>
                <a:gd name="connsiteY102" fmla="*/ 2263857 h 4792980"/>
                <a:gd name="connsiteX103" fmla="*/ 6240224 w 7795259"/>
                <a:gd name="connsiteY103" fmla="*/ 2089549 h 4792980"/>
                <a:gd name="connsiteX104" fmla="*/ 6225936 w 7795259"/>
                <a:gd name="connsiteY104" fmla="*/ 2191467 h 4792980"/>
                <a:gd name="connsiteX105" fmla="*/ 6240224 w 7795259"/>
                <a:gd name="connsiteY105" fmla="*/ 2241949 h 4792980"/>
                <a:gd name="connsiteX106" fmla="*/ 6298326 w 7795259"/>
                <a:gd name="connsiteY106" fmla="*/ 2307672 h 4792980"/>
                <a:gd name="connsiteX107" fmla="*/ 6290706 w 7795259"/>
                <a:gd name="connsiteY107" fmla="*/ 2257189 h 4792980"/>
                <a:gd name="connsiteX108" fmla="*/ 6334521 w 7795259"/>
                <a:gd name="connsiteY108" fmla="*/ 2431497 h 4792980"/>
                <a:gd name="connsiteX109" fmla="*/ 6378336 w 7795259"/>
                <a:gd name="connsiteY109" fmla="*/ 2147652 h 4792980"/>
                <a:gd name="connsiteX110" fmla="*/ 6290706 w 7795259"/>
                <a:gd name="connsiteY110" fmla="*/ 2038114 h 4792980"/>
                <a:gd name="connsiteX111" fmla="*/ 6385004 w 7795259"/>
                <a:gd name="connsiteY111" fmla="*/ 2088597 h 4792980"/>
                <a:gd name="connsiteX112" fmla="*/ 6377384 w 7795259"/>
                <a:gd name="connsiteY112" fmla="*/ 2124792 h 4792980"/>
                <a:gd name="connsiteX113" fmla="*/ 6449774 w 7795259"/>
                <a:gd name="connsiteY113" fmla="*/ 1870474 h 4792980"/>
                <a:gd name="connsiteX114" fmla="*/ 6441707 w 7795259"/>
                <a:gd name="connsiteY114" fmla="*/ 1864863 h 4792980"/>
                <a:gd name="connsiteX115" fmla="*/ 6431676 w 7795259"/>
                <a:gd name="connsiteY115" fmla="*/ 1868450 h 4792980"/>
                <a:gd name="connsiteX116" fmla="*/ 6427148 w 7795259"/>
                <a:gd name="connsiteY116" fmla="*/ 1869666 h 4792980"/>
                <a:gd name="connsiteX117" fmla="*/ 6416626 w 7795259"/>
                <a:gd name="connsiteY117" fmla="*/ 1835143 h 4792980"/>
                <a:gd name="connsiteX118" fmla="*/ 6424443 w 7795259"/>
                <a:gd name="connsiteY118" fmla="*/ 1824720 h 4792980"/>
                <a:gd name="connsiteX119" fmla="*/ 6421619 w 7795259"/>
                <a:gd name="connsiteY119" fmla="*/ 1821818 h 4792980"/>
                <a:gd name="connsiteX120" fmla="*/ 6432891 w 7795259"/>
                <a:gd name="connsiteY120" fmla="*/ 1813456 h 4792980"/>
                <a:gd name="connsiteX121" fmla="*/ 6441440 w 7795259"/>
                <a:gd name="connsiteY121" fmla="*/ 1802057 h 4792980"/>
                <a:gd name="connsiteX122" fmla="*/ 6449936 w 7795259"/>
                <a:gd name="connsiteY122" fmla="*/ 1793561 h 4792980"/>
                <a:gd name="connsiteX123" fmla="*/ 6447336 w 7795259"/>
                <a:gd name="connsiteY123" fmla="*/ 1779908 h 4792980"/>
                <a:gd name="connsiteX124" fmla="*/ 6457814 w 7795259"/>
                <a:gd name="connsiteY124" fmla="*/ 1762763 h 4792980"/>
                <a:gd name="connsiteX125" fmla="*/ 6748326 w 7795259"/>
                <a:gd name="connsiteY125" fmla="*/ 1588456 h 4792980"/>
                <a:gd name="connsiteX126" fmla="*/ 6777854 w 7795259"/>
                <a:gd name="connsiteY126" fmla="*/ 1544641 h 4792980"/>
                <a:gd name="connsiteX127" fmla="*/ 6763566 w 7795259"/>
                <a:gd name="connsiteY127" fmla="*/ 1588456 h 4792980"/>
                <a:gd name="connsiteX128" fmla="*/ 6857864 w 7795259"/>
                <a:gd name="connsiteY128" fmla="*/ 1530353 h 4792980"/>
                <a:gd name="connsiteX129" fmla="*/ 6807381 w 7795259"/>
                <a:gd name="connsiteY129" fmla="*/ 1464631 h 4792980"/>
                <a:gd name="connsiteX130" fmla="*/ 6843576 w 7795259"/>
                <a:gd name="connsiteY130" fmla="*/ 1508446 h 4792980"/>
                <a:gd name="connsiteX131" fmla="*/ 6719751 w 7795259"/>
                <a:gd name="connsiteY131" fmla="*/ 1457963 h 4792980"/>
                <a:gd name="connsiteX132" fmla="*/ 6749279 w 7795259"/>
                <a:gd name="connsiteY132" fmla="*/ 1210313 h 4792980"/>
                <a:gd name="connsiteX133" fmla="*/ 6851196 w 7795259"/>
                <a:gd name="connsiteY133" fmla="*/ 1152211 h 4792980"/>
                <a:gd name="connsiteX134" fmla="*/ 6851196 w 7795259"/>
                <a:gd name="connsiteY134" fmla="*/ 1079821 h 4792980"/>
                <a:gd name="connsiteX135" fmla="*/ 6880724 w 7795259"/>
                <a:gd name="connsiteY135" fmla="*/ 1109348 h 4792980"/>
                <a:gd name="connsiteX136" fmla="*/ 6866436 w 7795259"/>
                <a:gd name="connsiteY136" fmla="*/ 1145543 h 4792980"/>
                <a:gd name="connsiteX137" fmla="*/ 6910251 w 7795259"/>
                <a:gd name="connsiteY137" fmla="*/ 1065533 h 4792980"/>
                <a:gd name="connsiteX138" fmla="*/ 6932159 w 7795259"/>
                <a:gd name="connsiteY138" fmla="*/ 1095061 h 4792980"/>
                <a:gd name="connsiteX139" fmla="*/ 6917871 w 7795259"/>
                <a:gd name="connsiteY139" fmla="*/ 1051246 h 4792980"/>
                <a:gd name="connsiteX140" fmla="*/ 7015979 w 7795259"/>
                <a:gd name="connsiteY140" fmla="*/ 906466 h 4792980"/>
                <a:gd name="connsiteX141" fmla="*/ 6972164 w 7795259"/>
                <a:gd name="connsiteY141" fmla="*/ 906466 h 4792980"/>
                <a:gd name="connsiteX142" fmla="*/ 6964544 w 7795259"/>
                <a:gd name="connsiteY142" fmla="*/ 855983 h 4792980"/>
                <a:gd name="connsiteX143" fmla="*/ 6914061 w 7795259"/>
                <a:gd name="connsiteY143" fmla="*/ 848363 h 4792980"/>
                <a:gd name="connsiteX144" fmla="*/ 6855959 w 7795259"/>
                <a:gd name="connsiteY144" fmla="*/ 637861 h 4792980"/>
                <a:gd name="connsiteX145" fmla="*/ 6790236 w 7795259"/>
                <a:gd name="connsiteY145" fmla="*/ 615953 h 4792980"/>
                <a:gd name="connsiteX146" fmla="*/ 6732134 w 7795259"/>
                <a:gd name="connsiteY146" fmla="*/ 659768 h 4792980"/>
                <a:gd name="connsiteX147" fmla="*/ 6695939 w 7795259"/>
                <a:gd name="connsiteY147" fmla="*/ 630241 h 4792980"/>
                <a:gd name="connsiteX148" fmla="*/ 6652124 w 7795259"/>
                <a:gd name="connsiteY148" fmla="*/ 899798 h 4792980"/>
                <a:gd name="connsiteX149" fmla="*/ 6615929 w 7795259"/>
                <a:gd name="connsiteY149" fmla="*/ 1009336 h 4792980"/>
                <a:gd name="connsiteX150" fmla="*/ 6565446 w 7795259"/>
                <a:gd name="connsiteY150" fmla="*/ 1009336 h 4792980"/>
                <a:gd name="connsiteX151" fmla="*/ 6535919 w 7795259"/>
                <a:gd name="connsiteY151" fmla="*/ 1067438 h 4792980"/>
                <a:gd name="connsiteX152" fmla="*/ 6295889 w 7795259"/>
                <a:gd name="connsiteY152" fmla="*/ 1133161 h 4792980"/>
                <a:gd name="connsiteX153" fmla="*/ 6186351 w 7795259"/>
                <a:gd name="connsiteY153" fmla="*/ 1155068 h 4792980"/>
                <a:gd name="connsiteX154" fmla="*/ 6113961 w 7795259"/>
                <a:gd name="connsiteY154" fmla="*/ 1264606 h 4792980"/>
                <a:gd name="connsiteX155" fmla="*/ 6070146 w 7795259"/>
                <a:gd name="connsiteY155" fmla="*/ 1330328 h 4792980"/>
                <a:gd name="connsiteX156" fmla="*/ 6099674 w 7795259"/>
                <a:gd name="connsiteY156" fmla="*/ 1402718 h 4792980"/>
                <a:gd name="connsiteX157" fmla="*/ 5793921 w 7795259"/>
                <a:gd name="connsiteY157" fmla="*/ 1504636 h 4792980"/>
                <a:gd name="connsiteX158" fmla="*/ 5830116 w 7795259"/>
                <a:gd name="connsiteY158" fmla="*/ 1577026 h 4792980"/>
                <a:gd name="connsiteX159" fmla="*/ 5451974 w 7795259"/>
                <a:gd name="connsiteY159" fmla="*/ 1860871 h 4792980"/>
                <a:gd name="connsiteX160" fmla="*/ 5342436 w 7795259"/>
                <a:gd name="connsiteY160" fmla="*/ 1810388 h 4792980"/>
                <a:gd name="connsiteX161" fmla="*/ 5430066 w 7795259"/>
                <a:gd name="connsiteY161" fmla="*/ 1679896 h 4792980"/>
                <a:gd name="connsiteX162" fmla="*/ 5350056 w 7795259"/>
                <a:gd name="connsiteY162" fmla="*/ 1454153 h 4792980"/>
                <a:gd name="connsiteX163" fmla="*/ 5270046 w 7795259"/>
                <a:gd name="connsiteY163" fmla="*/ 1534163 h 4792980"/>
                <a:gd name="connsiteX164" fmla="*/ 5248139 w 7795259"/>
                <a:gd name="connsiteY164" fmla="*/ 1483681 h 4792980"/>
                <a:gd name="connsiteX165" fmla="*/ 5291954 w 7795259"/>
                <a:gd name="connsiteY165" fmla="*/ 1294133 h 4792980"/>
                <a:gd name="connsiteX166" fmla="*/ 5270046 w 7795259"/>
                <a:gd name="connsiteY166" fmla="*/ 1264606 h 4792980"/>
                <a:gd name="connsiteX167" fmla="*/ 5080499 w 7795259"/>
                <a:gd name="connsiteY167" fmla="*/ 1256986 h 4792980"/>
                <a:gd name="connsiteX168" fmla="*/ 5102406 w 7795259"/>
                <a:gd name="connsiteY168" fmla="*/ 1286513 h 4792980"/>
                <a:gd name="connsiteX169" fmla="*/ 5058591 w 7795259"/>
                <a:gd name="connsiteY169" fmla="*/ 1300801 h 4792980"/>
                <a:gd name="connsiteX170" fmla="*/ 5036684 w 7795259"/>
                <a:gd name="connsiteY170" fmla="*/ 1380811 h 4792980"/>
                <a:gd name="connsiteX171" fmla="*/ 5036684 w 7795259"/>
                <a:gd name="connsiteY171" fmla="*/ 1308421 h 4792980"/>
                <a:gd name="connsiteX172" fmla="*/ 4956674 w 7795259"/>
                <a:gd name="connsiteY172" fmla="*/ 1584646 h 4792980"/>
                <a:gd name="connsiteX173" fmla="*/ 4906191 w 7795259"/>
                <a:gd name="connsiteY173" fmla="*/ 1890398 h 4792980"/>
                <a:gd name="connsiteX174" fmla="*/ 4876664 w 7795259"/>
                <a:gd name="connsiteY174" fmla="*/ 1316041 h 4792980"/>
                <a:gd name="connsiteX175" fmla="*/ 4782366 w 7795259"/>
                <a:gd name="connsiteY175" fmla="*/ 1432246 h 4792980"/>
                <a:gd name="connsiteX176" fmla="*/ 4869996 w 7795259"/>
                <a:gd name="connsiteY176" fmla="*/ 1236031 h 4792980"/>
                <a:gd name="connsiteX177" fmla="*/ 5044304 w 7795259"/>
                <a:gd name="connsiteY177" fmla="*/ 1185548 h 4792980"/>
                <a:gd name="connsiteX178" fmla="*/ 5211944 w 7795259"/>
                <a:gd name="connsiteY178" fmla="*/ 1177928 h 4792980"/>
                <a:gd name="connsiteX179" fmla="*/ 5175749 w 7795259"/>
                <a:gd name="connsiteY179" fmla="*/ 1097918 h 4792980"/>
                <a:gd name="connsiteX180" fmla="*/ 5073831 w 7795259"/>
                <a:gd name="connsiteY180" fmla="*/ 1112206 h 4792980"/>
                <a:gd name="connsiteX181" fmla="*/ 5073831 w 7795259"/>
                <a:gd name="connsiteY181" fmla="*/ 1068391 h 4792980"/>
                <a:gd name="connsiteX182" fmla="*/ 4819514 w 7795259"/>
                <a:gd name="connsiteY182" fmla="*/ 1134113 h 4792980"/>
                <a:gd name="connsiteX183" fmla="*/ 4703309 w 7795259"/>
                <a:gd name="connsiteY183" fmla="*/ 1090298 h 4792980"/>
                <a:gd name="connsiteX184" fmla="*/ 4775699 w 7795259"/>
                <a:gd name="connsiteY184" fmla="*/ 988381 h 4792980"/>
                <a:gd name="connsiteX185" fmla="*/ 4645206 w 7795259"/>
                <a:gd name="connsiteY185" fmla="*/ 1076011 h 4792980"/>
                <a:gd name="connsiteX186" fmla="*/ 4492806 w 7795259"/>
                <a:gd name="connsiteY186" fmla="*/ 1156021 h 4792980"/>
                <a:gd name="connsiteX187" fmla="*/ 4442324 w 7795259"/>
                <a:gd name="connsiteY187" fmla="*/ 1141733 h 4792980"/>
                <a:gd name="connsiteX188" fmla="*/ 4464231 w 7795259"/>
                <a:gd name="connsiteY188" fmla="*/ 1097918 h 4792980"/>
                <a:gd name="connsiteX189" fmla="*/ 4326119 w 7795259"/>
                <a:gd name="connsiteY189" fmla="*/ 1127446 h 4792980"/>
                <a:gd name="connsiteX190" fmla="*/ 4449944 w 7795259"/>
                <a:gd name="connsiteY190" fmla="*/ 996953 h 4792980"/>
                <a:gd name="connsiteX191" fmla="*/ 4580436 w 7795259"/>
                <a:gd name="connsiteY191" fmla="*/ 924563 h 4792980"/>
                <a:gd name="connsiteX192" fmla="*/ 4442324 w 7795259"/>
                <a:gd name="connsiteY192" fmla="*/ 895036 h 4792980"/>
                <a:gd name="connsiteX193" fmla="*/ 4318499 w 7795259"/>
                <a:gd name="connsiteY193" fmla="*/ 880748 h 4792980"/>
                <a:gd name="connsiteX194" fmla="*/ 4144191 w 7795259"/>
                <a:gd name="connsiteY194" fmla="*/ 866461 h 4792980"/>
                <a:gd name="connsiteX195" fmla="*/ 4049894 w 7795259"/>
                <a:gd name="connsiteY195" fmla="*/ 836933 h 4792980"/>
                <a:gd name="connsiteX196" fmla="*/ 3991791 w 7795259"/>
                <a:gd name="connsiteY196" fmla="*/ 735016 h 4792980"/>
                <a:gd name="connsiteX197" fmla="*/ 3977504 w 7795259"/>
                <a:gd name="connsiteY197" fmla="*/ 793118 h 4792980"/>
                <a:gd name="connsiteX198" fmla="*/ 1166676 w 7795259"/>
                <a:gd name="connsiteY198" fmla="*/ 412118 h 4792980"/>
                <a:gd name="connsiteX199" fmla="*/ 0 w 7795259"/>
                <a:gd name="connsiteY199" fmla="*/ 0 h 4792980"/>
                <a:gd name="connsiteX200" fmla="*/ 7795259 w 7795259"/>
                <a:gd name="connsiteY200" fmla="*/ 0 h 4792980"/>
                <a:gd name="connsiteX201" fmla="*/ 7795259 w 7795259"/>
                <a:gd name="connsiteY201" fmla="*/ 4792980 h 4792980"/>
                <a:gd name="connsiteX202" fmla="*/ 0 w 7795259"/>
                <a:gd name="connsiteY202" fmla="*/ 4792980 h 479298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 ang="0">
                  <a:pos x="connsiteX199" y="connsiteY199"/>
                </a:cxn>
                <a:cxn ang="0">
                  <a:pos x="connsiteX200" y="connsiteY200"/>
                </a:cxn>
                <a:cxn ang="0">
                  <a:pos x="connsiteX201" y="connsiteY201"/>
                </a:cxn>
                <a:cxn ang="0">
                  <a:pos x="connsiteX202" y="connsiteY202"/>
                </a:cxn>
              </a:cxnLst>
              <a:rect l="l" t="t" r="r" b="b"/>
              <a:pathLst>
                <a:path w="7795259" h="4792980">
                  <a:moveTo>
                    <a:pt x="1166676" y="412118"/>
                  </a:moveTo>
                  <a:cubicBezTo>
                    <a:pt x="1183821" y="438788"/>
                    <a:pt x="1184536" y="468316"/>
                    <a:pt x="1182393" y="496414"/>
                  </a:cubicBezTo>
                  <a:lnTo>
                    <a:pt x="1178909" y="534989"/>
                  </a:lnTo>
                  <a:lnTo>
                    <a:pt x="1161213" y="539938"/>
                  </a:lnTo>
                  <a:lnTo>
                    <a:pt x="1159891" y="533800"/>
                  </a:lnTo>
                  <a:cubicBezTo>
                    <a:pt x="1160247" y="521894"/>
                    <a:pt x="1165248" y="510702"/>
                    <a:pt x="1166676" y="499748"/>
                  </a:cubicBezTo>
                  <a:cubicBezTo>
                    <a:pt x="1159295" y="498558"/>
                    <a:pt x="1154472" y="499867"/>
                    <a:pt x="1150990" y="502487"/>
                  </a:cubicBezTo>
                  <a:lnTo>
                    <a:pt x="1150553" y="503092"/>
                  </a:lnTo>
                  <a:lnTo>
                    <a:pt x="1159993" y="540279"/>
                  </a:lnTo>
                  <a:lnTo>
                    <a:pt x="1132600" y="547938"/>
                  </a:lnTo>
                  <a:lnTo>
                    <a:pt x="1122429" y="508172"/>
                  </a:lnTo>
                  <a:lnTo>
                    <a:pt x="1115162" y="518163"/>
                  </a:lnTo>
                  <a:cubicBezTo>
                    <a:pt x="1111082" y="526260"/>
                    <a:pt x="1107483" y="534832"/>
                    <a:pt x="1094526" y="534356"/>
                  </a:cubicBezTo>
                  <a:cubicBezTo>
                    <a:pt x="1018704" y="521973"/>
                    <a:pt x="977434" y="475301"/>
                    <a:pt x="918889" y="446726"/>
                  </a:cubicBezTo>
                  <a:cubicBezTo>
                    <a:pt x="913130" y="514353"/>
                    <a:pt x="907370" y="627701"/>
                    <a:pt x="940962" y="679136"/>
                  </a:cubicBezTo>
                  <a:cubicBezTo>
                    <a:pt x="928486" y="678183"/>
                    <a:pt x="917928" y="681041"/>
                    <a:pt x="911210" y="686756"/>
                  </a:cubicBezTo>
                  <a:cubicBezTo>
                    <a:pt x="903531" y="714378"/>
                    <a:pt x="929445" y="707711"/>
                    <a:pt x="925607" y="730571"/>
                  </a:cubicBezTo>
                  <a:cubicBezTo>
                    <a:pt x="894894" y="749621"/>
                    <a:pt x="884337" y="786768"/>
                    <a:pt x="917928" y="802961"/>
                  </a:cubicBezTo>
                  <a:cubicBezTo>
                    <a:pt x="893935" y="796293"/>
                    <a:pt x="902572" y="822011"/>
                    <a:pt x="888176" y="824868"/>
                  </a:cubicBezTo>
                  <a:cubicBezTo>
                    <a:pt x="837307" y="990603"/>
                    <a:pt x="777801" y="1146813"/>
                    <a:pt x="682784" y="1268733"/>
                  </a:cubicBezTo>
                  <a:cubicBezTo>
                    <a:pt x="684704" y="1311596"/>
                    <a:pt x="675106" y="1343028"/>
                    <a:pt x="668386" y="1378271"/>
                  </a:cubicBezTo>
                  <a:cubicBezTo>
                    <a:pt x="712536" y="1490666"/>
                    <a:pt x="614640" y="1579248"/>
                    <a:pt x="580088" y="1662116"/>
                  </a:cubicBezTo>
                  <a:cubicBezTo>
                    <a:pt x="662629" y="1714503"/>
                    <a:pt x="585847" y="1809753"/>
                    <a:pt x="594485" y="1880238"/>
                  </a:cubicBezTo>
                  <a:cubicBezTo>
                    <a:pt x="598323" y="1910718"/>
                    <a:pt x="651110" y="1956438"/>
                    <a:pt x="653030" y="2004063"/>
                  </a:cubicBezTo>
                  <a:cubicBezTo>
                    <a:pt x="654950" y="2050736"/>
                    <a:pt x="659750" y="2065023"/>
                    <a:pt x="689502" y="2091693"/>
                  </a:cubicBezTo>
                  <a:cubicBezTo>
                    <a:pt x="670306" y="2122650"/>
                    <a:pt x="670066" y="2158368"/>
                    <a:pt x="680263" y="2189444"/>
                  </a:cubicBezTo>
                  <a:lnTo>
                    <a:pt x="687625" y="2203444"/>
                  </a:lnTo>
                  <a:lnTo>
                    <a:pt x="723296" y="2217447"/>
                  </a:lnTo>
                  <a:lnTo>
                    <a:pt x="735149" y="2248180"/>
                  </a:lnTo>
                  <a:lnTo>
                    <a:pt x="711005" y="2239400"/>
                  </a:lnTo>
                  <a:lnTo>
                    <a:pt x="725592" y="2267354"/>
                  </a:lnTo>
                  <a:cubicBezTo>
                    <a:pt x="734775" y="2279394"/>
                    <a:pt x="745490" y="2289098"/>
                    <a:pt x="756682" y="2295289"/>
                  </a:cubicBezTo>
                  <a:cubicBezTo>
                    <a:pt x="752872" y="2320054"/>
                    <a:pt x="723345" y="2320054"/>
                    <a:pt x="720486" y="2345772"/>
                  </a:cubicBezTo>
                  <a:cubicBezTo>
                    <a:pt x="723345" y="2441022"/>
                    <a:pt x="815736" y="2517222"/>
                    <a:pt x="822405" y="2600089"/>
                  </a:cubicBezTo>
                  <a:cubicBezTo>
                    <a:pt x="825261" y="2638189"/>
                    <a:pt x="787162" y="2665812"/>
                    <a:pt x="814785" y="2702007"/>
                  </a:cubicBezTo>
                  <a:cubicBezTo>
                    <a:pt x="942420" y="2698197"/>
                    <a:pt x="955755" y="2808687"/>
                    <a:pt x="1047194" y="2840119"/>
                  </a:cubicBezTo>
                  <a:cubicBezTo>
                    <a:pt x="1051956" y="2862979"/>
                    <a:pt x="1033859" y="2862979"/>
                    <a:pt x="1047194" y="2876314"/>
                  </a:cubicBezTo>
                  <a:cubicBezTo>
                    <a:pt x="1131967" y="2896317"/>
                    <a:pt x="1162446" y="2969659"/>
                    <a:pt x="1156731" y="3080149"/>
                  </a:cubicBezTo>
                  <a:cubicBezTo>
                    <a:pt x="1246267" y="3112534"/>
                    <a:pt x="1368186" y="3110629"/>
                    <a:pt x="1469152" y="3130632"/>
                  </a:cubicBezTo>
                  <a:cubicBezTo>
                    <a:pt x="1469152" y="3144919"/>
                    <a:pt x="1449149" y="3140157"/>
                    <a:pt x="1454864" y="3160159"/>
                  </a:cubicBezTo>
                  <a:cubicBezTo>
                    <a:pt x="1569164" y="3216357"/>
                    <a:pt x="1676796" y="3294462"/>
                    <a:pt x="1782525" y="3356374"/>
                  </a:cubicBezTo>
                  <a:cubicBezTo>
                    <a:pt x="1917779" y="3436384"/>
                    <a:pt x="2078751" y="3455434"/>
                    <a:pt x="2284491" y="3480199"/>
                  </a:cubicBezTo>
                  <a:cubicBezTo>
                    <a:pt x="2288301" y="3454482"/>
                    <a:pt x="2287349" y="3424954"/>
                    <a:pt x="2298779" y="3407809"/>
                  </a:cubicBezTo>
                  <a:cubicBezTo>
                    <a:pt x="2370216" y="3419239"/>
                    <a:pt x="2439749" y="3431622"/>
                    <a:pt x="2516901" y="3437337"/>
                  </a:cubicBezTo>
                  <a:cubicBezTo>
                    <a:pt x="2567384" y="3501154"/>
                    <a:pt x="2605484" y="3576402"/>
                    <a:pt x="2684541" y="3611644"/>
                  </a:cubicBezTo>
                  <a:cubicBezTo>
                    <a:pt x="2725499" y="3655459"/>
                    <a:pt x="2712164" y="3703084"/>
                    <a:pt x="2728356" y="3764044"/>
                  </a:cubicBezTo>
                  <a:cubicBezTo>
                    <a:pt x="2749311" y="3845007"/>
                    <a:pt x="2851229" y="3864057"/>
                    <a:pt x="2917904" y="3909777"/>
                  </a:cubicBezTo>
                  <a:cubicBezTo>
                    <a:pt x="2970291" y="3876439"/>
                    <a:pt x="2963624" y="3784999"/>
                    <a:pt x="3041729" y="3779284"/>
                  </a:cubicBezTo>
                  <a:cubicBezTo>
                    <a:pt x="3196034" y="3797382"/>
                    <a:pt x="3271281" y="3894537"/>
                    <a:pt x="3296046" y="4041222"/>
                  </a:cubicBezTo>
                  <a:cubicBezTo>
                    <a:pt x="3348434" y="4068844"/>
                    <a:pt x="3361769" y="4135519"/>
                    <a:pt x="3412251" y="4165047"/>
                  </a:cubicBezTo>
                  <a:cubicBezTo>
                    <a:pt x="3379866" y="4347927"/>
                    <a:pt x="3586559" y="4392694"/>
                    <a:pt x="3710384" y="4419364"/>
                  </a:cubicBezTo>
                  <a:cubicBezTo>
                    <a:pt x="3687524" y="4322209"/>
                    <a:pt x="3692286" y="4226959"/>
                    <a:pt x="3702764" y="4121232"/>
                  </a:cubicBezTo>
                  <a:cubicBezTo>
                    <a:pt x="3825636" y="4037412"/>
                    <a:pt x="3975179" y="3981214"/>
                    <a:pt x="4074239" y="3873582"/>
                  </a:cubicBezTo>
                  <a:cubicBezTo>
                    <a:pt x="4178061" y="3786904"/>
                    <a:pt x="4359989" y="3850722"/>
                    <a:pt x="4466669" y="3851674"/>
                  </a:cubicBezTo>
                  <a:cubicBezTo>
                    <a:pt x="4462859" y="3810717"/>
                    <a:pt x="4418091" y="3850722"/>
                    <a:pt x="4408566" y="3822147"/>
                  </a:cubicBezTo>
                  <a:cubicBezTo>
                    <a:pt x="4454286" y="3780237"/>
                    <a:pt x="4490481" y="3850722"/>
                    <a:pt x="4532391" y="3858342"/>
                  </a:cubicBezTo>
                  <a:cubicBezTo>
                    <a:pt x="4534296" y="3871677"/>
                    <a:pt x="4523819" y="3874534"/>
                    <a:pt x="4524771" y="3887869"/>
                  </a:cubicBezTo>
                  <a:cubicBezTo>
                    <a:pt x="4550489" y="3899299"/>
                    <a:pt x="4569539" y="3915492"/>
                    <a:pt x="4604781" y="3917397"/>
                  </a:cubicBezTo>
                  <a:cubicBezTo>
                    <a:pt x="4622879" y="3904062"/>
                    <a:pt x="4632404" y="3882154"/>
                    <a:pt x="4662884" y="3881202"/>
                  </a:cubicBezTo>
                  <a:cubicBezTo>
                    <a:pt x="4686696" y="3895489"/>
                    <a:pt x="4644786" y="3912634"/>
                    <a:pt x="4662884" y="3917397"/>
                  </a:cubicBezTo>
                  <a:cubicBezTo>
                    <a:pt x="4720986" y="3899299"/>
                    <a:pt x="4676219" y="3862152"/>
                    <a:pt x="4720986" y="3845007"/>
                  </a:cubicBezTo>
                  <a:cubicBezTo>
                    <a:pt x="4732416" y="3879297"/>
                    <a:pt x="4829571" y="3925969"/>
                    <a:pt x="4837191" y="3874534"/>
                  </a:cubicBezTo>
                  <a:cubicBezTo>
                    <a:pt x="4817189" y="3846912"/>
                    <a:pt x="4756229" y="3858342"/>
                    <a:pt x="4742894" y="3824052"/>
                  </a:cubicBezTo>
                  <a:cubicBezTo>
                    <a:pt x="4765754" y="3805002"/>
                    <a:pt x="4794329" y="3798334"/>
                    <a:pt x="4779089" y="3744042"/>
                  </a:cubicBezTo>
                  <a:cubicBezTo>
                    <a:pt x="4746704" y="3741184"/>
                    <a:pt x="4760991" y="3784047"/>
                    <a:pt x="4720986" y="3773569"/>
                  </a:cubicBezTo>
                  <a:cubicBezTo>
                    <a:pt x="4753371" y="3686892"/>
                    <a:pt x="4829571" y="3698322"/>
                    <a:pt x="4931489" y="3693559"/>
                  </a:cubicBezTo>
                  <a:cubicBezTo>
                    <a:pt x="4945776" y="3681177"/>
                    <a:pt x="4934346" y="3643077"/>
                    <a:pt x="4961016" y="3643077"/>
                  </a:cubicBezTo>
                  <a:cubicBezTo>
                    <a:pt x="4976256" y="3655459"/>
                    <a:pt x="4996259" y="3696417"/>
                    <a:pt x="4968636" y="3708799"/>
                  </a:cubicBezTo>
                  <a:cubicBezTo>
                    <a:pt x="5088651" y="3669747"/>
                    <a:pt x="5263911" y="3637362"/>
                    <a:pt x="5324871" y="3752614"/>
                  </a:cubicBezTo>
                  <a:cubicBezTo>
                    <a:pt x="5389641" y="3746899"/>
                    <a:pt x="5447744" y="3720229"/>
                    <a:pt x="5455364" y="3680224"/>
                  </a:cubicBezTo>
                  <a:cubicBezTo>
                    <a:pt x="5580141" y="3666889"/>
                    <a:pt x="5571569" y="3786904"/>
                    <a:pt x="5673486" y="3796429"/>
                  </a:cubicBezTo>
                  <a:cubicBezTo>
                    <a:pt x="5734446" y="3845959"/>
                    <a:pt x="5664914" y="3981214"/>
                    <a:pt x="5723969" y="4028839"/>
                  </a:cubicBezTo>
                  <a:cubicBezTo>
                    <a:pt x="5742066" y="4008837"/>
                    <a:pt x="5718254" y="3980262"/>
                    <a:pt x="5723969" y="3978357"/>
                  </a:cubicBezTo>
                  <a:cubicBezTo>
                    <a:pt x="5734446" y="3979309"/>
                    <a:pt x="5750639" y="3975499"/>
                    <a:pt x="5753496" y="3985977"/>
                  </a:cubicBezTo>
                  <a:cubicBezTo>
                    <a:pt x="5756354" y="4020267"/>
                    <a:pt x="5725874" y="4021219"/>
                    <a:pt x="5723969" y="4051699"/>
                  </a:cubicBezTo>
                  <a:cubicBezTo>
                    <a:pt x="5762069" y="4093609"/>
                    <a:pt x="5792549" y="4143139"/>
                    <a:pt x="5818266" y="4197432"/>
                  </a:cubicBezTo>
                  <a:cubicBezTo>
                    <a:pt x="5839221" y="4203147"/>
                    <a:pt x="5837316" y="4186954"/>
                    <a:pt x="5854461" y="4189812"/>
                  </a:cubicBezTo>
                  <a:cubicBezTo>
                    <a:pt x="5869701" y="4213624"/>
                    <a:pt x="5877321" y="4245057"/>
                    <a:pt x="5890656" y="4269822"/>
                  </a:cubicBezTo>
                  <a:cubicBezTo>
                    <a:pt x="5954474" y="4255534"/>
                    <a:pt x="5982096" y="4325067"/>
                    <a:pt x="6000194" y="4379359"/>
                  </a:cubicBezTo>
                  <a:cubicBezTo>
                    <a:pt x="6027816" y="4370787"/>
                    <a:pt x="6075441" y="4343164"/>
                    <a:pt x="6094491" y="4349832"/>
                  </a:cubicBezTo>
                  <a:cubicBezTo>
                    <a:pt x="6084966" y="4393647"/>
                    <a:pt x="6011624" y="4412697"/>
                    <a:pt x="6014481" y="4444129"/>
                  </a:cubicBezTo>
                  <a:cubicBezTo>
                    <a:pt x="6064964" y="4407934"/>
                    <a:pt x="6111636" y="4366977"/>
                    <a:pt x="6124019" y="4291729"/>
                  </a:cubicBezTo>
                  <a:cubicBezTo>
                    <a:pt x="6098301" y="4280299"/>
                    <a:pt x="6119256" y="4316494"/>
                    <a:pt x="6102111" y="4313637"/>
                  </a:cubicBezTo>
                  <a:cubicBezTo>
                    <a:pt x="6157356" y="4123137"/>
                    <a:pt x="6051629" y="3992644"/>
                    <a:pt x="5985906" y="3877392"/>
                  </a:cubicBezTo>
                  <a:cubicBezTo>
                    <a:pt x="5985906" y="3863104"/>
                    <a:pt x="6005909" y="3867867"/>
                    <a:pt x="6000194" y="3847864"/>
                  </a:cubicBezTo>
                  <a:cubicBezTo>
                    <a:pt x="5889704" y="3748804"/>
                    <a:pt x="5773499" y="3551637"/>
                    <a:pt x="5840174" y="3360184"/>
                  </a:cubicBezTo>
                  <a:cubicBezTo>
                    <a:pt x="5855414" y="3315417"/>
                    <a:pt x="5904944" y="3290652"/>
                    <a:pt x="5905896" y="3243979"/>
                  </a:cubicBezTo>
                  <a:cubicBezTo>
                    <a:pt x="5975429" y="3221119"/>
                    <a:pt x="5993526" y="3146824"/>
                    <a:pt x="6051629" y="3113487"/>
                  </a:cubicBezTo>
                  <a:cubicBezTo>
                    <a:pt x="6047819" y="3017284"/>
                    <a:pt x="6100206" y="2977279"/>
                    <a:pt x="6182121" y="2967754"/>
                  </a:cubicBezTo>
                  <a:cubicBezTo>
                    <a:pt x="6175454" y="2823927"/>
                    <a:pt x="6359286" y="2851549"/>
                    <a:pt x="6364049" y="2757252"/>
                  </a:cubicBezTo>
                  <a:cubicBezTo>
                    <a:pt x="6358334" y="2769634"/>
                    <a:pt x="6301184" y="2779159"/>
                    <a:pt x="6291659" y="2757252"/>
                  </a:cubicBezTo>
                  <a:cubicBezTo>
                    <a:pt x="6322139" y="2781064"/>
                    <a:pt x="6342141" y="2718199"/>
                    <a:pt x="6313566" y="2706769"/>
                  </a:cubicBezTo>
                  <a:cubicBezTo>
                    <a:pt x="6360239" y="2720104"/>
                    <a:pt x="6410721" y="2699149"/>
                    <a:pt x="6415484" y="2648667"/>
                  </a:cubicBezTo>
                  <a:cubicBezTo>
                    <a:pt x="6404054" y="2628664"/>
                    <a:pt x="6370716" y="2665812"/>
                    <a:pt x="6357381" y="2641047"/>
                  </a:cubicBezTo>
                  <a:cubicBezTo>
                    <a:pt x="6383099" y="2642952"/>
                    <a:pt x="6401196" y="2636284"/>
                    <a:pt x="6407864" y="2619139"/>
                  </a:cubicBezTo>
                  <a:lnTo>
                    <a:pt x="6404054" y="2608662"/>
                  </a:lnTo>
                  <a:lnTo>
                    <a:pt x="6414531" y="2612472"/>
                  </a:lnTo>
                  <a:cubicBezTo>
                    <a:pt x="6384051" y="2565799"/>
                    <a:pt x="6359286" y="2512459"/>
                    <a:pt x="6334521" y="2460072"/>
                  </a:cubicBezTo>
                  <a:cubicBezTo>
                    <a:pt x="6318329" y="2460072"/>
                    <a:pt x="6299279" y="2458167"/>
                    <a:pt x="6288801" y="2463882"/>
                  </a:cubicBezTo>
                  <a:cubicBezTo>
                    <a:pt x="6317376" y="2440069"/>
                    <a:pt x="6255464" y="2411494"/>
                    <a:pt x="6269751" y="2394349"/>
                  </a:cubicBezTo>
                  <a:cubicBezTo>
                    <a:pt x="6277371" y="2394349"/>
                    <a:pt x="6278324" y="2400064"/>
                    <a:pt x="6284039" y="2401969"/>
                  </a:cubicBezTo>
                  <a:cubicBezTo>
                    <a:pt x="6280229" y="2347677"/>
                    <a:pt x="6264036" y="2305767"/>
                    <a:pt x="6225936" y="2285764"/>
                  </a:cubicBezTo>
                  <a:cubicBezTo>
                    <a:pt x="6245939" y="2290527"/>
                    <a:pt x="6240224" y="2270524"/>
                    <a:pt x="6247844" y="2263857"/>
                  </a:cubicBezTo>
                  <a:cubicBezTo>
                    <a:pt x="6197361" y="2231472"/>
                    <a:pt x="6189741" y="2096217"/>
                    <a:pt x="6240224" y="2089549"/>
                  </a:cubicBezTo>
                  <a:cubicBezTo>
                    <a:pt x="6206886" y="2120029"/>
                    <a:pt x="6261179" y="2156224"/>
                    <a:pt x="6225936" y="2191467"/>
                  </a:cubicBezTo>
                  <a:cubicBezTo>
                    <a:pt x="6258321" y="2191467"/>
                    <a:pt x="6238319" y="2201944"/>
                    <a:pt x="6240224" y="2241949"/>
                  </a:cubicBezTo>
                  <a:cubicBezTo>
                    <a:pt x="6279276" y="2244807"/>
                    <a:pt x="6270704" y="2293384"/>
                    <a:pt x="6298326" y="2307672"/>
                  </a:cubicBezTo>
                  <a:cubicBezTo>
                    <a:pt x="6308804" y="2281954"/>
                    <a:pt x="6274514" y="2263857"/>
                    <a:pt x="6290706" y="2257189"/>
                  </a:cubicBezTo>
                  <a:cubicBezTo>
                    <a:pt x="6366906" y="2283859"/>
                    <a:pt x="6276419" y="2390539"/>
                    <a:pt x="6334521" y="2431497"/>
                  </a:cubicBezTo>
                  <a:cubicBezTo>
                    <a:pt x="6348809" y="2337199"/>
                    <a:pt x="6416436" y="2249569"/>
                    <a:pt x="6378336" y="2147652"/>
                  </a:cubicBezTo>
                  <a:cubicBezTo>
                    <a:pt x="6326901" y="2133364"/>
                    <a:pt x="6320234" y="2075262"/>
                    <a:pt x="6290706" y="2038114"/>
                  </a:cubicBezTo>
                  <a:cubicBezTo>
                    <a:pt x="6310709" y="2066689"/>
                    <a:pt x="6338331" y="2087644"/>
                    <a:pt x="6385004" y="2088597"/>
                  </a:cubicBezTo>
                  <a:cubicBezTo>
                    <a:pt x="6387861" y="2105742"/>
                    <a:pt x="6371669" y="2104789"/>
                    <a:pt x="6377384" y="2124792"/>
                  </a:cubicBezTo>
                  <a:cubicBezTo>
                    <a:pt x="6431676" y="2073357"/>
                    <a:pt x="6475491" y="1978107"/>
                    <a:pt x="6449774" y="1870474"/>
                  </a:cubicBezTo>
                  <a:cubicBezTo>
                    <a:pt x="6447631" y="1865950"/>
                    <a:pt x="6444833" y="1864640"/>
                    <a:pt x="6441707" y="1864863"/>
                  </a:cubicBezTo>
                  <a:cubicBezTo>
                    <a:pt x="6438582" y="1865087"/>
                    <a:pt x="6435129" y="1866843"/>
                    <a:pt x="6431676" y="1868450"/>
                  </a:cubicBezTo>
                  <a:lnTo>
                    <a:pt x="6427148" y="1869666"/>
                  </a:lnTo>
                  <a:lnTo>
                    <a:pt x="6416626" y="1835143"/>
                  </a:lnTo>
                  <a:lnTo>
                    <a:pt x="6424443" y="1824720"/>
                  </a:lnTo>
                  <a:lnTo>
                    <a:pt x="6421619" y="1821818"/>
                  </a:lnTo>
                  <a:lnTo>
                    <a:pt x="6432891" y="1813456"/>
                  </a:lnTo>
                  <a:lnTo>
                    <a:pt x="6441440" y="1802057"/>
                  </a:lnTo>
                  <a:lnTo>
                    <a:pt x="6449936" y="1793561"/>
                  </a:lnTo>
                  <a:lnTo>
                    <a:pt x="6447336" y="1779908"/>
                  </a:lnTo>
                  <a:lnTo>
                    <a:pt x="6457814" y="1762763"/>
                  </a:lnTo>
                  <a:cubicBezTo>
                    <a:pt x="6509249" y="1658941"/>
                    <a:pt x="6658791" y="1653226"/>
                    <a:pt x="6748326" y="1588456"/>
                  </a:cubicBezTo>
                  <a:cubicBezTo>
                    <a:pt x="6757851" y="1566548"/>
                    <a:pt x="6744516" y="1552261"/>
                    <a:pt x="6777854" y="1544641"/>
                  </a:cubicBezTo>
                  <a:cubicBezTo>
                    <a:pt x="6781664" y="1568453"/>
                    <a:pt x="6775949" y="1580836"/>
                    <a:pt x="6763566" y="1588456"/>
                  </a:cubicBezTo>
                  <a:cubicBezTo>
                    <a:pt x="6796904" y="1570358"/>
                    <a:pt x="6812144" y="1535116"/>
                    <a:pt x="6857864" y="1530353"/>
                  </a:cubicBezTo>
                  <a:cubicBezTo>
                    <a:pt x="6856911" y="1492253"/>
                    <a:pt x="6846434" y="1463678"/>
                    <a:pt x="6807381" y="1464631"/>
                  </a:cubicBezTo>
                  <a:cubicBezTo>
                    <a:pt x="6811191" y="1487491"/>
                    <a:pt x="6844529" y="1480823"/>
                    <a:pt x="6843576" y="1508446"/>
                  </a:cubicBezTo>
                  <a:cubicBezTo>
                    <a:pt x="6780711" y="1564643"/>
                    <a:pt x="6767376" y="1440818"/>
                    <a:pt x="6719751" y="1457963"/>
                  </a:cubicBezTo>
                  <a:cubicBezTo>
                    <a:pt x="6724514" y="1394146"/>
                    <a:pt x="6715941" y="1305563"/>
                    <a:pt x="6749279" y="1210313"/>
                  </a:cubicBezTo>
                  <a:cubicBezTo>
                    <a:pt x="6790236" y="1216981"/>
                    <a:pt x="6816906" y="1173166"/>
                    <a:pt x="6851196" y="1152211"/>
                  </a:cubicBezTo>
                  <a:cubicBezTo>
                    <a:pt x="6856911" y="1127446"/>
                    <a:pt x="6843576" y="1083631"/>
                    <a:pt x="6851196" y="1079821"/>
                  </a:cubicBezTo>
                  <a:cubicBezTo>
                    <a:pt x="6859769" y="1090298"/>
                    <a:pt x="6881676" y="1088393"/>
                    <a:pt x="6880724" y="1109348"/>
                  </a:cubicBezTo>
                  <a:cubicBezTo>
                    <a:pt x="6863579" y="1120778"/>
                    <a:pt x="6854054" y="1120778"/>
                    <a:pt x="6866436" y="1145543"/>
                  </a:cubicBezTo>
                  <a:cubicBezTo>
                    <a:pt x="6902631" y="1136971"/>
                    <a:pt x="6886439" y="1086488"/>
                    <a:pt x="6910251" y="1065533"/>
                  </a:cubicBezTo>
                  <a:cubicBezTo>
                    <a:pt x="6908346" y="1084583"/>
                    <a:pt x="6907394" y="1101728"/>
                    <a:pt x="6932159" y="1095061"/>
                  </a:cubicBezTo>
                  <a:cubicBezTo>
                    <a:pt x="6945494" y="1052198"/>
                    <a:pt x="6923586" y="1075058"/>
                    <a:pt x="6917871" y="1051246"/>
                  </a:cubicBezTo>
                  <a:cubicBezTo>
                    <a:pt x="6975974" y="1072201"/>
                    <a:pt x="7083606" y="960758"/>
                    <a:pt x="7015979" y="906466"/>
                  </a:cubicBezTo>
                  <a:cubicBezTo>
                    <a:pt x="6993119" y="902656"/>
                    <a:pt x="6987404" y="922658"/>
                    <a:pt x="6972164" y="906466"/>
                  </a:cubicBezTo>
                  <a:cubicBezTo>
                    <a:pt x="6977879" y="881701"/>
                    <a:pt x="6961686" y="878843"/>
                    <a:pt x="6964544" y="855983"/>
                  </a:cubicBezTo>
                  <a:cubicBezTo>
                    <a:pt x="6945494" y="855983"/>
                    <a:pt x="6922634" y="858841"/>
                    <a:pt x="6914061" y="848363"/>
                  </a:cubicBezTo>
                  <a:cubicBezTo>
                    <a:pt x="6901679" y="771211"/>
                    <a:pt x="6871199" y="712156"/>
                    <a:pt x="6855959" y="637861"/>
                  </a:cubicBezTo>
                  <a:cubicBezTo>
                    <a:pt x="6827384" y="637861"/>
                    <a:pt x="6814049" y="621668"/>
                    <a:pt x="6790236" y="615953"/>
                  </a:cubicBezTo>
                  <a:cubicBezTo>
                    <a:pt x="6772139" y="632146"/>
                    <a:pt x="6758804" y="652148"/>
                    <a:pt x="6732134" y="659768"/>
                  </a:cubicBezTo>
                  <a:cubicBezTo>
                    <a:pt x="6711179" y="658816"/>
                    <a:pt x="6722609" y="625478"/>
                    <a:pt x="6695939" y="630241"/>
                  </a:cubicBezTo>
                  <a:cubicBezTo>
                    <a:pt x="6667364" y="700726"/>
                    <a:pt x="6615929" y="811216"/>
                    <a:pt x="6652124" y="899798"/>
                  </a:cubicBezTo>
                  <a:cubicBezTo>
                    <a:pt x="6633074" y="929326"/>
                    <a:pt x="6614024" y="958853"/>
                    <a:pt x="6615929" y="1009336"/>
                  </a:cubicBezTo>
                  <a:cubicBezTo>
                    <a:pt x="6590211" y="1003621"/>
                    <a:pt x="6580686" y="1025528"/>
                    <a:pt x="6565446" y="1009336"/>
                  </a:cubicBezTo>
                  <a:cubicBezTo>
                    <a:pt x="6557826" y="1031243"/>
                    <a:pt x="6559731" y="1061723"/>
                    <a:pt x="6535919" y="1067438"/>
                  </a:cubicBezTo>
                  <a:cubicBezTo>
                    <a:pt x="6460671" y="1080773"/>
                    <a:pt x="6375899" y="1115063"/>
                    <a:pt x="6295889" y="1133161"/>
                  </a:cubicBezTo>
                  <a:cubicBezTo>
                    <a:pt x="6257789" y="1141733"/>
                    <a:pt x="6216831" y="1135066"/>
                    <a:pt x="6186351" y="1155068"/>
                  </a:cubicBezTo>
                  <a:cubicBezTo>
                    <a:pt x="6151109" y="1177928"/>
                    <a:pt x="6138726" y="1229363"/>
                    <a:pt x="6113961" y="1264606"/>
                  </a:cubicBezTo>
                  <a:cubicBezTo>
                    <a:pt x="6096816" y="1288418"/>
                    <a:pt x="6060621" y="1292228"/>
                    <a:pt x="6070146" y="1330328"/>
                  </a:cubicBezTo>
                  <a:cubicBezTo>
                    <a:pt x="6103484" y="1341758"/>
                    <a:pt x="6097769" y="1380811"/>
                    <a:pt x="6099674" y="1402718"/>
                  </a:cubicBezTo>
                  <a:cubicBezTo>
                    <a:pt x="6031094" y="1501778"/>
                    <a:pt x="5903459" y="1453201"/>
                    <a:pt x="5793921" y="1504636"/>
                  </a:cubicBezTo>
                  <a:cubicBezTo>
                    <a:pt x="5795826" y="1538926"/>
                    <a:pt x="5817734" y="1553213"/>
                    <a:pt x="5830116" y="1577026"/>
                  </a:cubicBezTo>
                  <a:cubicBezTo>
                    <a:pt x="5736771" y="1703708"/>
                    <a:pt x="5601516" y="1789433"/>
                    <a:pt x="5451974" y="1860871"/>
                  </a:cubicBezTo>
                  <a:cubicBezTo>
                    <a:pt x="5429114" y="1830391"/>
                    <a:pt x="5355771" y="1850393"/>
                    <a:pt x="5342436" y="1810388"/>
                  </a:cubicBezTo>
                  <a:cubicBezTo>
                    <a:pt x="5380536" y="1774193"/>
                    <a:pt x="5372916" y="1675133"/>
                    <a:pt x="5430066" y="1679896"/>
                  </a:cubicBezTo>
                  <a:cubicBezTo>
                    <a:pt x="5423399" y="1584646"/>
                    <a:pt x="5411016" y="1496063"/>
                    <a:pt x="5350056" y="1454153"/>
                  </a:cubicBezTo>
                  <a:cubicBezTo>
                    <a:pt x="5302431" y="1459868"/>
                    <a:pt x="5309099" y="1519876"/>
                    <a:pt x="5270046" y="1534163"/>
                  </a:cubicBezTo>
                  <a:cubicBezTo>
                    <a:pt x="5241471" y="1538926"/>
                    <a:pt x="5249091" y="1506541"/>
                    <a:pt x="5248139" y="1483681"/>
                  </a:cubicBezTo>
                  <a:cubicBezTo>
                    <a:pt x="5331959" y="1461773"/>
                    <a:pt x="5275761" y="1333186"/>
                    <a:pt x="5291954" y="1294133"/>
                  </a:cubicBezTo>
                  <a:cubicBezTo>
                    <a:pt x="5272904" y="1296038"/>
                    <a:pt x="5272904" y="1278893"/>
                    <a:pt x="5270046" y="1264606"/>
                  </a:cubicBezTo>
                  <a:cubicBezTo>
                    <a:pt x="5191941" y="1264606"/>
                    <a:pt x="5124314" y="1176976"/>
                    <a:pt x="5080499" y="1256986"/>
                  </a:cubicBezTo>
                  <a:cubicBezTo>
                    <a:pt x="5073831" y="1280798"/>
                    <a:pt x="5104311" y="1266511"/>
                    <a:pt x="5102406" y="1286513"/>
                  </a:cubicBezTo>
                  <a:cubicBezTo>
                    <a:pt x="5077641" y="1280798"/>
                    <a:pt x="5071926" y="1294133"/>
                    <a:pt x="5058591" y="1300801"/>
                  </a:cubicBezTo>
                  <a:cubicBezTo>
                    <a:pt x="5052876" y="1344616"/>
                    <a:pt x="5078594" y="1375096"/>
                    <a:pt x="5036684" y="1380811"/>
                  </a:cubicBezTo>
                  <a:cubicBezTo>
                    <a:pt x="5025254" y="1345568"/>
                    <a:pt x="5067164" y="1318898"/>
                    <a:pt x="5036684" y="1308421"/>
                  </a:cubicBezTo>
                  <a:cubicBezTo>
                    <a:pt x="4970009" y="1381763"/>
                    <a:pt x="4966199" y="1458916"/>
                    <a:pt x="4956674" y="1584646"/>
                  </a:cubicBezTo>
                  <a:cubicBezTo>
                    <a:pt x="5037636" y="1662751"/>
                    <a:pt x="5013824" y="1858966"/>
                    <a:pt x="4906191" y="1890398"/>
                  </a:cubicBezTo>
                  <a:cubicBezTo>
                    <a:pt x="4753791" y="1753238"/>
                    <a:pt x="4839516" y="1471298"/>
                    <a:pt x="4876664" y="1316041"/>
                  </a:cubicBezTo>
                  <a:cubicBezTo>
                    <a:pt x="4847136" y="1352236"/>
                    <a:pt x="4816656" y="1425578"/>
                    <a:pt x="4782366" y="1432246"/>
                  </a:cubicBezTo>
                  <a:cubicBezTo>
                    <a:pt x="4807131" y="1361761"/>
                    <a:pt x="4850946" y="1312231"/>
                    <a:pt x="4869996" y="1236031"/>
                  </a:cubicBezTo>
                  <a:cubicBezTo>
                    <a:pt x="4931909" y="1252223"/>
                    <a:pt x="4968104" y="1204598"/>
                    <a:pt x="5044304" y="1185548"/>
                  </a:cubicBezTo>
                  <a:cubicBezTo>
                    <a:pt x="5109074" y="1196026"/>
                    <a:pt x="5166224" y="1184596"/>
                    <a:pt x="5211944" y="1177928"/>
                  </a:cubicBezTo>
                  <a:cubicBezTo>
                    <a:pt x="5178606" y="1172213"/>
                    <a:pt x="5170034" y="1141733"/>
                    <a:pt x="5175749" y="1097918"/>
                  </a:cubicBezTo>
                  <a:cubicBezTo>
                    <a:pt x="5136696" y="1098871"/>
                    <a:pt x="5108121" y="1128398"/>
                    <a:pt x="5073831" y="1112206"/>
                  </a:cubicBezTo>
                  <a:lnTo>
                    <a:pt x="5073831" y="1068391"/>
                  </a:lnTo>
                  <a:cubicBezTo>
                    <a:pt x="4968104" y="1079821"/>
                    <a:pt x="4912859" y="1148401"/>
                    <a:pt x="4819514" y="1134113"/>
                  </a:cubicBezTo>
                  <a:cubicBezTo>
                    <a:pt x="4807131" y="1075058"/>
                    <a:pt x="4724264" y="1062676"/>
                    <a:pt x="4703309" y="1090298"/>
                  </a:cubicBezTo>
                  <a:cubicBezTo>
                    <a:pt x="4714739" y="1043626"/>
                    <a:pt x="4752839" y="1022671"/>
                    <a:pt x="4775699" y="988381"/>
                  </a:cubicBezTo>
                  <a:cubicBezTo>
                    <a:pt x="4704261" y="989333"/>
                    <a:pt x="4678544" y="1036958"/>
                    <a:pt x="4645206" y="1076011"/>
                  </a:cubicBezTo>
                  <a:cubicBezTo>
                    <a:pt x="4595676" y="1103633"/>
                    <a:pt x="4537574" y="1123636"/>
                    <a:pt x="4492806" y="1156021"/>
                  </a:cubicBezTo>
                  <a:cubicBezTo>
                    <a:pt x="4485186" y="1128398"/>
                    <a:pt x="4449944" y="1156021"/>
                    <a:pt x="4442324" y="1141733"/>
                  </a:cubicBezTo>
                  <a:cubicBezTo>
                    <a:pt x="4448991" y="1126493"/>
                    <a:pt x="4464231" y="1119826"/>
                    <a:pt x="4464231" y="1097918"/>
                  </a:cubicBezTo>
                  <a:cubicBezTo>
                    <a:pt x="4427084" y="1084583"/>
                    <a:pt x="4379459" y="1156973"/>
                    <a:pt x="4326119" y="1127446"/>
                  </a:cubicBezTo>
                  <a:cubicBezTo>
                    <a:pt x="4379459" y="1097918"/>
                    <a:pt x="4400414" y="1032196"/>
                    <a:pt x="4449944" y="996953"/>
                  </a:cubicBezTo>
                  <a:cubicBezTo>
                    <a:pt x="4490901" y="967426"/>
                    <a:pt x="4550909" y="973141"/>
                    <a:pt x="4580436" y="924563"/>
                  </a:cubicBezTo>
                  <a:cubicBezTo>
                    <a:pt x="4537574" y="915991"/>
                    <a:pt x="4468994" y="921706"/>
                    <a:pt x="4442324" y="895036"/>
                  </a:cubicBezTo>
                  <a:cubicBezTo>
                    <a:pt x="4405176" y="934088"/>
                    <a:pt x="4328976" y="929326"/>
                    <a:pt x="4318499" y="880748"/>
                  </a:cubicBezTo>
                  <a:cubicBezTo>
                    <a:pt x="4255634" y="899798"/>
                    <a:pt x="4203246" y="811216"/>
                    <a:pt x="4144191" y="866461"/>
                  </a:cubicBezTo>
                  <a:cubicBezTo>
                    <a:pt x="4113711" y="855031"/>
                    <a:pt x="4091804" y="836933"/>
                    <a:pt x="4049894" y="836933"/>
                  </a:cubicBezTo>
                  <a:cubicBezTo>
                    <a:pt x="4018461" y="815026"/>
                    <a:pt x="4047989" y="732158"/>
                    <a:pt x="3991791" y="735016"/>
                  </a:cubicBezTo>
                  <a:cubicBezTo>
                    <a:pt x="3974646" y="742636"/>
                    <a:pt x="3995601" y="787403"/>
                    <a:pt x="3977504" y="793118"/>
                  </a:cubicBezTo>
                  <a:cubicBezTo>
                    <a:pt x="2897369" y="810263"/>
                    <a:pt x="1987731" y="623573"/>
                    <a:pt x="1166676" y="412118"/>
                  </a:cubicBezTo>
                  <a:close/>
                  <a:moveTo>
                    <a:pt x="0" y="0"/>
                  </a:moveTo>
                  <a:lnTo>
                    <a:pt x="7795259" y="0"/>
                  </a:lnTo>
                  <a:lnTo>
                    <a:pt x="7795259" y="4792980"/>
                  </a:lnTo>
                  <a:lnTo>
                    <a:pt x="0" y="4792980"/>
                  </a:ln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4" name="Freeform: Shape 13">
              <a:extLst>
                <a:ext uri="{FF2B5EF4-FFF2-40B4-BE49-F238E27FC236}">
                  <a16:creationId xmlns:a16="http://schemas.microsoft.com/office/drawing/2014/main" id="{00000000-0008-0000-1000-00000E000000}"/>
                </a:ext>
              </a:extLst>
            </xdr:cNvPr>
            <xdr:cNvSpPr/>
          </xdr:nvSpPr>
          <xdr:spPr>
            <a:xfrm>
              <a:off x="3004625" y="2582735"/>
              <a:ext cx="5746329" cy="2579290"/>
            </a:xfrm>
            <a:custGeom>
              <a:avLst/>
              <a:gdLst>
                <a:gd name="connsiteX0" fmla="*/ 5730703 w 5746329"/>
                <a:gd name="connsiteY0" fmla="*/ 24 h 2579290"/>
                <a:gd name="connsiteX1" fmla="*/ 5738770 w 5746329"/>
                <a:gd name="connsiteY1" fmla="*/ 5635 h 2579290"/>
                <a:gd name="connsiteX2" fmla="*/ 5666380 w 5746329"/>
                <a:gd name="connsiteY2" fmla="*/ 259953 h 2579290"/>
                <a:gd name="connsiteX3" fmla="*/ 5674000 w 5746329"/>
                <a:gd name="connsiteY3" fmla="*/ 223758 h 2579290"/>
                <a:gd name="connsiteX4" fmla="*/ 5579702 w 5746329"/>
                <a:gd name="connsiteY4" fmla="*/ 173275 h 2579290"/>
                <a:gd name="connsiteX5" fmla="*/ 5667332 w 5746329"/>
                <a:gd name="connsiteY5" fmla="*/ 282813 h 2579290"/>
                <a:gd name="connsiteX6" fmla="*/ 5623517 w 5746329"/>
                <a:gd name="connsiteY6" fmla="*/ 566658 h 2579290"/>
                <a:gd name="connsiteX7" fmla="*/ 5579702 w 5746329"/>
                <a:gd name="connsiteY7" fmla="*/ 392350 h 2579290"/>
                <a:gd name="connsiteX8" fmla="*/ 5587322 w 5746329"/>
                <a:gd name="connsiteY8" fmla="*/ 442833 h 2579290"/>
                <a:gd name="connsiteX9" fmla="*/ 5529220 w 5746329"/>
                <a:gd name="connsiteY9" fmla="*/ 377110 h 2579290"/>
                <a:gd name="connsiteX10" fmla="*/ 5514932 w 5746329"/>
                <a:gd name="connsiteY10" fmla="*/ 326628 h 2579290"/>
                <a:gd name="connsiteX11" fmla="*/ 5529220 w 5746329"/>
                <a:gd name="connsiteY11" fmla="*/ 224710 h 2579290"/>
                <a:gd name="connsiteX12" fmla="*/ 5536840 w 5746329"/>
                <a:gd name="connsiteY12" fmla="*/ 399018 h 2579290"/>
                <a:gd name="connsiteX13" fmla="*/ 5514932 w 5746329"/>
                <a:gd name="connsiteY13" fmla="*/ 420925 h 2579290"/>
                <a:gd name="connsiteX14" fmla="*/ 5573035 w 5746329"/>
                <a:gd name="connsiteY14" fmla="*/ 537130 h 2579290"/>
                <a:gd name="connsiteX15" fmla="*/ 5558747 w 5746329"/>
                <a:gd name="connsiteY15" fmla="*/ 529510 h 2579290"/>
                <a:gd name="connsiteX16" fmla="*/ 5577797 w 5746329"/>
                <a:gd name="connsiteY16" fmla="*/ 599043 h 2579290"/>
                <a:gd name="connsiteX17" fmla="*/ 5623517 w 5746329"/>
                <a:gd name="connsiteY17" fmla="*/ 595233 h 2579290"/>
                <a:gd name="connsiteX18" fmla="*/ 5703527 w 5746329"/>
                <a:gd name="connsiteY18" fmla="*/ 747633 h 2579290"/>
                <a:gd name="connsiteX19" fmla="*/ 5693050 w 5746329"/>
                <a:gd name="connsiteY19" fmla="*/ 743823 h 2579290"/>
                <a:gd name="connsiteX20" fmla="*/ 5696860 w 5746329"/>
                <a:gd name="connsiteY20" fmla="*/ 754300 h 2579290"/>
                <a:gd name="connsiteX21" fmla="*/ 5646377 w 5746329"/>
                <a:gd name="connsiteY21" fmla="*/ 776208 h 2579290"/>
                <a:gd name="connsiteX22" fmla="*/ 5704480 w 5746329"/>
                <a:gd name="connsiteY22" fmla="*/ 783828 h 2579290"/>
                <a:gd name="connsiteX23" fmla="*/ 5602562 w 5746329"/>
                <a:gd name="connsiteY23" fmla="*/ 841930 h 2579290"/>
                <a:gd name="connsiteX24" fmla="*/ 5580655 w 5746329"/>
                <a:gd name="connsiteY24" fmla="*/ 892413 h 2579290"/>
                <a:gd name="connsiteX25" fmla="*/ 5653045 w 5746329"/>
                <a:gd name="connsiteY25" fmla="*/ 892413 h 2579290"/>
                <a:gd name="connsiteX26" fmla="*/ 5471117 w 5746329"/>
                <a:gd name="connsiteY26" fmla="*/ 1102915 h 2579290"/>
                <a:gd name="connsiteX27" fmla="*/ 5340625 w 5746329"/>
                <a:gd name="connsiteY27" fmla="*/ 1248648 h 2579290"/>
                <a:gd name="connsiteX28" fmla="*/ 5194892 w 5746329"/>
                <a:gd name="connsiteY28" fmla="*/ 1379140 h 2579290"/>
                <a:gd name="connsiteX29" fmla="*/ 5129170 w 5746329"/>
                <a:gd name="connsiteY29" fmla="*/ 1495345 h 2579290"/>
                <a:gd name="connsiteX30" fmla="*/ 5289190 w 5746329"/>
                <a:gd name="connsiteY30" fmla="*/ 1983025 h 2579290"/>
                <a:gd name="connsiteX31" fmla="*/ 5274902 w 5746329"/>
                <a:gd name="connsiteY31" fmla="*/ 2012553 h 2579290"/>
                <a:gd name="connsiteX32" fmla="*/ 5391107 w 5746329"/>
                <a:gd name="connsiteY32" fmla="*/ 2448798 h 2579290"/>
                <a:gd name="connsiteX33" fmla="*/ 5413015 w 5746329"/>
                <a:gd name="connsiteY33" fmla="*/ 2426890 h 2579290"/>
                <a:gd name="connsiteX34" fmla="*/ 5303477 w 5746329"/>
                <a:gd name="connsiteY34" fmla="*/ 2579290 h 2579290"/>
                <a:gd name="connsiteX35" fmla="*/ 5383487 w 5746329"/>
                <a:gd name="connsiteY35" fmla="*/ 2484993 h 2579290"/>
                <a:gd name="connsiteX36" fmla="*/ 5289190 w 5746329"/>
                <a:gd name="connsiteY36" fmla="*/ 2514520 h 2579290"/>
                <a:gd name="connsiteX37" fmla="*/ 5179652 w 5746329"/>
                <a:gd name="connsiteY37" fmla="*/ 2404983 h 2579290"/>
                <a:gd name="connsiteX38" fmla="*/ 5143457 w 5746329"/>
                <a:gd name="connsiteY38" fmla="*/ 2324973 h 2579290"/>
                <a:gd name="connsiteX39" fmla="*/ 5107262 w 5746329"/>
                <a:gd name="connsiteY39" fmla="*/ 2332593 h 2579290"/>
                <a:gd name="connsiteX40" fmla="*/ 5012965 w 5746329"/>
                <a:gd name="connsiteY40" fmla="*/ 2186860 h 2579290"/>
                <a:gd name="connsiteX41" fmla="*/ 5042492 w 5746329"/>
                <a:gd name="connsiteY41" fmla="*/ 2121138 h 2579290"/>
                <a:gd name="connsiteX42" fmla="*/ 5012965 w 5746329"/>
                <a:gd name="connsiteY42" fmla="*/ 2113518 h 2579290"/>
                <a:gd name="connsiteX43" fmla="*/ 5012965 w 5746329"/>
                <a:gd name="connsiteY43" fmla="*/ 2164000 h 2579290"/>
                <a:gd name="connsiteX44" fmla="*/ 4962482 w 5746329"/>
                <a:gd name="connsiteY44" fmla="*/ 1931590 h 2579290"/>
                <a:gd name="connsiteX45" fmla="*/ 4744360 w 5746329"/>
                <a:gd name="connsiteY45" fmla="*/ 1815385 h 2579290"/>
                <a:gd name="connsiteX46" fmla="*/ 4613867 w 5746329"/>
                <a:gd name="connsiteY46" fmla="*/ 1887775 h 2579290"/>
                <a:gd name="connsiteX47" fmla="*/ 4257632 w 5746329"/>
                <a:gd name="connsiteY47" fmla="*/ 1843960 h 2579290"/>
                <a:gd name="connsiteX48" fmla="*/ 4250012 w 5746329"/>
                <a:gd name="connsiteY48" fmla="*/ 1778238 h 2579290"/>
                <a:gd name="connsiteX49" fmla="*/ 4220485 w 5746329"/>
                <a:gd name="connsiteY49" fmla="*/ 1828720 h 2579290"/>
                <a:gd name="connsiteX50" fmla="*/ 4009982 w 5746329"/>
                <a:gd name="connsiteY50" fmla="*/ 1908730 h 2579290"/>
                <a:gd name="connsiteX51" fmla="*/ 4068085 w 5746329"/>
                <a:gd name="connsiteY51" fmla="*/ 1879203 h 2579290"/>
                <a:gd name="connsiteX52" fmla="*/ 4031890 w 5746329"/>
                <a:gd name="connsiteY52" fmla="*/ 1959213 h 2579290"/>
                <a:gd name="connsiteX53" fmla="*/ 4126187 w 5746329"/>
                <a:gd name="connsiteY53" fmla="*/ 2009695 h 2579290"/>
                <a:gd name="connsiteX54" fmla="*/ 4009982 w 5746329"/>
                <a:gd name="connsiteY54" fmla="*/ 1980168 h 2579290"/>
                <a:gd name="connsiteX55" fmla="*/ 3951880 w 5746329"/>
                <a:gd name="connsiteY55" fmla="*/ 2052558 h 2579290"/>
                <a:gd name="connsiteX56" fmla="*/ 3951880 w 5746329"/>
                <a:gd name="connsiteY56" fmla="*/ 2016363 h 2579290"/>
                <a:gd name="connsiteX57" fmla="*/ 3893777 w 5746329"/>
                <a:gd name="connsiteY57" fmla="*/ 2052558 h 2579290"/>
                <a:gd name="connsiteX58" fmla="*/ 3813767 w 5746329"/>
                <a:gd name="connsiteY58" fmla="*/ 2023030 h 2579290"/>
                <a:gd name="connsiteX59" fmla="*/ 3821387 w 5746329"/>
                <a:gd name="connsiteY59" fmla="*/ 1993503 h 2579290"/>
                <a:gd name="connsiteX60" fmla="*/ 3697562 w 5746329"/>
                <a:gd name="connsiteY60" fmla="*/ 1957308 h 2579290"/>
                <a:gd name="connsiteX61" fmla="*/ 3755665 w 5746329"/>
                <a:gd name="connsiteY61" fmla="*/ 1986835 h 2579290"/>
                <a:gd name="connsiteX62" fmla="*/ 3363235 w 5746329"/>
                <a:gd name="connsiteY62" fmla="*/ 2008743 h 2579290"/>
                <a:gd name="connsiteX63" fmla="*/ 2991760 w 5746329"/>
                <a:gd name="connsiteY63" fmla="*/ 2256393 h 2579290"/>
                <a:gd name="connsiteX64" fmla="*/ 2999380 w 5746329"/>
                <a:gd name="connsiteY64" fmla="*/ 2554525 h 2579290"/>
                <a:gd name="connsiteX65" fmla="*/ 2701247 w 5746329"/>
                <a:gd name="connsiteY65" fmla="*/ 2300208 h 2579290"/>
                <a:gd name="connsiteX66" fmla="*/ 2585042 w 5746329"/>
                <a:gd name="connsiteY66" fmla="*/ 2176383 h 2579290"/>
                <a:gd name="connsiteX67" fmla="*/ 2330725 w 5746329"/>
                <a:gd name="connsiteY67" fmla="*/ 1914445 h 2579290"/>
                <a:gd name="connsiteX68" fmla="*/ 2206900 w 5746329"/>
                <a:gd name="connsiteY68" fmla="*/ 2044938 h 2579290"/>
                <a:gd name="connsiteX69" fmla="*/ 2017352 w 5746329"/>
                <a:gd name="connsiteY69" fmla="*/ 1899205 h 2579290"/>
                <a:gd name="connsiteX70" fmla="*/ 1973537 w 5746329"/>
                <a:gd name="connsiteY70" fmla="*/ 1746805 h 2579290"/>
                <a:gd name="connsiteX71" fmla="*/ 1805897 w 5746329"/>
                <a:gd name="connsiteY71" fmla="*/ 1572498 h 2579290"/>
                <a:gd name="connsiteX72" fmla="*/ 1587775 w 5746329"/>
                <a:gd name="connsiteY72" fmla="*/ 1542970 h 2579290"/>
                <a:gd name="connsiteX73" fmla="*/ 1573487 w 5746329"/>
                <a:gd name="connsiteY73" fmla="*/ 1615360 h 2579290"/>
                <a:gd name="connsiteX74" fmla="*/ 1071520 w 5746329"/>
                <a:gd name="connsiteY74" fmla="*/ 1491535 h 2579290"/>
                <a:gd name="connsiteX75" fmla="*/ 743860 w 5746329"/>
                <a:gd name="connsiteY75" fmla="*/ 1295320 h 2579290"/>
                <a:gd name="connsiteX76" fmla="*/ 758147 w 5746329"/>
                <a:gd name="connsiteY76" fmla="*/ 1265793 h 2579290"/>
                <a:gd name="connsiteX77" fmla="*/ 445727 w 5746329"/>
                <a:gd name="connsiteY77" fmla="*/ 1215310 h 2579290"/>
                <a:gd name="connsiteX78" fmla="*/ 336190 w 5746329"/>
                <a:gd name="connsiteY78" fmla="*/ 1011475 h 2579290"/>
                <a:gd name="connsiteX79" fmla="*/ 336190 w 5746329"/>
                <a:gd name="connsiteY79" fmla="*/ 975280 h 2579290"/>
                <a:gd name="connsiteX80" fmla="*/ 103780 w 5746329"/>
                <a:gd name="connsiteY80" fmla="*/ 837168 h 2579290"/>
                <a:gd name="connsiteX81" fmla="*/ 111400 w 5746329"/>
                <a:gd name="connsiteY81" fmla="*/ 735250 h 2579290"/>
                <a:gd name="connsiteX82" fmla="*/ 9482 w 5746329"/>
                <a:gd name="connsiteY82" fmla="*/ 480933 h 2579290"/>
                <a:gd name="connsiteX83" fmla="*/ 45677 w 5746329"/>
                <a:gd name="connsiteY83" fmla="*/ 430450 h 2579290"/>
                <a:gd name="connsiteX84" fmla="*/ 14587 w 5746329"/>
                <a:gd name="connsiteY84" fmla="*/ 402515 h 2579290"/>
                <a:gd name="connsiteX85" fmla="*/ 0 w 5746329"/>
                <a:gd name="connsiteY85" fmla="*/ 374561 h 2579290"/>
                <a:gd name="connsiteX86" fmla="*/ 72485 w 5746329"/>
                <a:gd name="connsiteY86" fmla="*/ 400919 h 2579290"/>
                <a:gd name="connsiteX87" fmla="*/ 145805 w 5746329"/>
                <a:gd name="connsiteY87" fmla="*/ 461300 h 2579290"/>
                <a:gd name="connsiteX88" fmla="*/ 188934 w 5746329"/>
                <a:gd name="connsiteY88" fmla="*/ 513055 h 2579290"/>
                <a:gd name="connsiteX89" fmla="*/ 197559 w 5746329"/>
                <a:gd name="connsiteY89" fmla="*/ 582062 h 2579290"/>
                <a:gd name="connsiteX90" fmla="*/ 253627 w 5746329"/>
                <a:gd name="connsiteY90" fmla="*/ 668320 h 2579290"/>
                <a:gd name="connsiteX91" fmla="*/ 344199 w 5746329"/>
                <a:gd name="connsiteY91" fmla="*/ 728701 h 2579290"/>
                <a:gd name="connsiteX92" fmla="*/ 426144 w 5746329"/>
                <a:gd name="connsiteY92" fmla="*/ 823585 h 2579290"/>
                <a:gd name="connsiteX93" fmla="*/ 456334 w 5746329"/>
                <a:gd name="connsiteY93" fmla="*/ 918469 h 2579290"/>
                <a:gd name="connsiteX94" fmla="*/ 542592 w 5746329"/>
                <a:gd name="connsiteY94" fmla="*/ 922781 h 2579290"/>
                <a:gd name="connsiteX95" fmla="*/ 624537 w 5746329"/>
                <a:gd name="connsiteY95" fmla="*/ 944346 h 2579290"/>
                <a:gd name="connsiteX96" fmla="*/ 680605 w 5746329"/>
                <a:gd name="connsiteY96" fmla="*/ 961598 h 2579290"/>
                <a:gd name="connsiteX97" fmla="*/ 736673 w 5746329"/>
                <a:gd name="connsiteY97" fmla="*/ 991788 h 2579290"/>
                <a:gd name="connsiteX98" fmla="*/ 878999 w 5746329"/>
                <a:gd name="connsiteY98" fmla="*/ 978849 h 2579290"/>
                <a:gd name="connsiteX99" fmla="*/ 939380 w 5746329"/>
                <a:gd name="connsiteY99" fmla="*/ 970223 h 2579290"/>
                <a:gd name="connsiteX100" fmla="*/ 952319 w 5746329"/>
                <a:gd name="connsiteY100" fmla="*/ 970223 h 2579290"/>
                <a:gd name="connsiteX101" fmla="*/ 1042890 w 5746329"/>
                <a:gd name="connsiteY101" fmla="*/ 983162 h 2579290"/>
                <a:gd name="connsiteX102" fmla="*/ 1120522 w 5746329"/>
                <a:gd name="connsiteY102" fmla="*/ 1004727 h 2579290"/>
                <a:gd name="connsiteX103" fmla="*/ 1202468 w 5746329"/>
                <a:gd name="connsiteY103" fmla="*/ 1004727 h 2579290"/>
                <a:gd name="connsiteX104" fmla="*/ 1202468 w 5746329"/>
                <a:gd name="connsiteY104" fmla="*/ 1026291 h 2579290"/>
                <a:gd name="connsiteX105" fmla="*/ 1241284 w 5746329"/>
                <a:gd name="connsiteY105" fmla="*/ 1082359 h 2579290"/>
                <a:gd name="connsiteX106" fmla="*/ 1280100 w 5746329"/>
                <a:gd name="connsiteY106" fmla="*/ 1116862 h 2579290"/>
                <a:gd name="connsiteX107" fmla="*/ 1349106 w 5746329"/>
                <a:gd name="connsiteY107" fmla="*/ 1168617 h 2579290"/>
                <a:gd name="connsiteX108" fmla="*/ 1400861 w 5746329"/>
                <a:gd name="connsiteY108" fmla="*/ 1233311 h 2579290"/>
                <a:gd name="connsiteX109" fmla="*/ 1448303 w 5746329"/>
                <a:gd name="connsiteY109" fmla="*/ 1194495 h 2579290"/>
                <a:gd name="connsiteX110" fmla="*/ 1495745 w 5746329"/>
                <a:gd name="connsiteY110" fmla="*/ 1168617 h 2579290"/>
                <a:gd name="connsiteX111" fmla="*/ 1564752 w 5746329"/>
                <a:gd name="connsiteY111" fmla="*/ 1185869 h 2579290"/>
                <a:gd name="connsiteX112" fmla="*/ 1603568 w 5746329"/>
                <a:gd name="connsiteY112" fmla="*/ 1155679 h 2579290"/>
                <a:gd name="connsiteX113" fmla="*/ 1663949 w 5746329"/>
                <a:gd name="connsiteY113" fmla="*/ 1198808 h 2579290"/>
                <a:gd name="connsiteX114" fmla="*/ 1711391 w 5746329"/>
                <a:gd name="connsiteY114" fmla="*/ 1168617 h 2579290"/>
                <a:gd name="connsiteX115" fmla="*/ 1771771 w 5746329"/>
                <a:gd name="connsiteY115" fmla="*/ 1172930 h 2579290"/>
                <a:gd name="connsiteX116" fmla="*/ 1836465 w 5746329"/>
                <a:gd name="connsiteY116" fmla="*/ 1172930 h 2579290"/>
                <a:gd name="connsiteX117" fmla="*/ 1879594 w 5746329"/>
                <a:gd name="connsiteY117" fmla="*/ 1228998 h 2579290"/>
                <a:gd name="connsiteX118" fmla="*/ 1901159 w 5746329"/>
                <a:gd name="connsiteY118" fmla="*/ 1272127 h 2579290"/>
                <a:gd name="connsiteX119" fmla="*/ 1991730 w 5746329"/>
                <a:gd name="connsiteY119" fmla="*/ 1302317 h 2579290"/>
                <a:gd name="connsiteX120" fmla="*/ 2052111 w 5746329"/>
                <a:gd name="connsiteY120" fmla="*/ 1332508 h 2579290"/>
                <a:gd name="connsiteX121" fmla="*/ 2164246 w 5746329"/>
                <a:gd name="connsiteY121" fmla="*/ 1328195 h 2579290"/>
                <a:gd name="connsiteX122" fmla="*/ 2207375 w 5746329"/>
                <a:gd name="connsiteY122" fmla="*/ 1323882 h 2579290"/>
                <a:gd name="connsiteX123" fmla="*/ 2310885 w 5746329"/>
                <a:gd name="connsiteY123" fmla="*/ 1263501 h 2579290"/>
                <a:gd name="connsiteX124" fmla="*/ 2392830 w 5746329"/>
                <a:gd name="connsiteY124" fmla="*/ 1203121 h 2579290"/>
                <a:gd name="connsiteX125" fmla="*/ 2509279 w 5746329"/>
                <a:gd name="connsiteY125" fmla="*/ 1147053 h 2579290"/>
                <a:gd name="connsiteX126" fmla="*/ 2595537 w 5746329"/>
                <a:gd name="connsiteY126" fmla="*/ 1151366 h 2579290"/>
                <a:gd name="connsiteX127" fmla="*/ 2686108 w 5746329"/>
                <a:gd name="connsiteY127" fmla="*/ 1155679 h 2579290"/>
                <a:gd name="connsiteX128" fmla="*/ 2768053 w 5746329"/>
                <a:gd name="connsiteY128" fmla="*/ 1155679 h 2579290"/>
                <a:gd name="connsiteX129" fmla="*/ 2837060 w 5746329"/>
                <a:gd name="connsiteY129" fmla="*/ 1134114 h 2579290"/>
                <a:gd name="connsiteX130" fmla="*/ 2944883 w 5746329"/>
                <a:gd name="connsiteY130" fmla="*/ 1099611 h 2579290"/>
                <a:gd name="connsiteX131" fmla="*/ 3031141 w 5746329"/>
                <a:gd name="connsiteY131" fmla="*/ 1095298 h 2579290"/>
                <a:gd name="connsiteX132" fmla="*/ 3078583 w 5746329"/>
                <a:gd name="connsiteY132" fmla="*/ 1073733 h 2579290"/>
                <a:gd name="connsiteX133" fmla="*/ 3186406 w 5746329"/>
                <a:gd name="connsiteY133" fmla="*/ 1030604 h 2579290"/>
                <a:gd name="connsiteX134" fmla="*/ 3207970 w 5746329"/>
                <a:gd name="connsiteY134" fmla="*/ 1030604 h 2579290"/>
                <a:gd name="connsiteX135" fmla="*/ 3315793 w 5746329"/>
                <a:gd name="connsiteY135" fmla="*/ 1026291 h 2579290"/>
                <a:gd name="connsiteX136" fmla="*/ 3354609 w 5746329"/>
                <a:gd name="connsiteY136" fmla="*/ 1009040 h 2579290"/>
                <a:gd name="connsiteX137" fmla="*/ 3406364 w 5746329"/>
                <a:gd name="connsiteY137" fmla="*/ 1000414 h 2579290"/>
                <a:gd name="connsiteX138" fmla="*/ 3440867 w 5746329"/>
                <a:gd name="connsiteY138" fmla="*/ 978849 h 2579290"/>
                <a:gd name="connsiteX139" fmla="*/ 3479684 w 5746329"/>
                <a:gd name="connsiteY139" fmla="*/ 909843 h 2579290"/>
                <a:gd name="connsiteX140" fmla="*/ 3544377 w 5746329"/>
                <a:gd name="connsiteY140" fmla="*/ 836523 h 2579290"/>
                <a:gd name="connsiteX141" fmla="*/ 3553003 w 5746329"/>
                <a:gd name="connsiteY141" fmla="*/ 836523 h 2579290"/>
                <a:gd name="connsiteX142" fmla="*/ 3604758 w 5746329"/>
                <a:gd name="connsiteY142" fmla="*/ 832210 h 2579290"/>
                <a:gd name="connsiteX143" fmla="*/ 3708268 w 5746329"/>
                <a:gd name="connsiteY143" fmla="*/ 806333 h 2579290"/>
                <a:gd name="connsiteX144" fmla="*/ 3772961 w 5746329"/>
                <a:gd name="connsiteY144" fmla="*/ 776143 h 2579290"/>
                <a:gd name="connsiteX145" fmla="*/ 3811778 w 5746329"/>
                <a:gd name="connsiteY145" fmla="*/ 776143 h 2579290"/>
                <a:gd name="connsiteX146" fmla="*/ 3885097 w 5746329"/>
                <a:gd name="connsiteY146" fmla="*/ 758891 h 2579290"/>
                <a:gd name="connsiteX147" fmla="*/ 3941165 w 5746329"/>
                <a:gd name="connsiteY147" fmla="*/ 715762 h 2579290"/>
                <a:gd name="connsiteX148" fmla="*/ 4014484 w 5746329"/>
                <a:gd name="connsiteY148" fmla="*/ 694197 h 2579290"/>
                <a:gd name="connsiteX149" fmla="*/ 4113681 w 5746329"/>
                <a:gd name="connsiteY149" fmla="*/ 642442 h 2579290"/>
                <a:gd name="connsiteX150" fmla="*/ 4256007 w 5746329"/>
                <a:gd name="connsiteY150" fmla="*/ 625191 h 2579290"/>
                <a:gd name="connsiteX151" fmla="*/ 4299136 w 5746329"/>
                <a:gd name="connsiteY151" fmla="*/ 616565 h 2579290"/>
                <a:gd name="connsiteX152" fmla="*/ 4346578 w 5746329"/>
                <a:gd name="connsiteY152" fmla="*/ 616565 h 2579290"/>
                <a:gd name="connsiteX153" fmla="*/ 4419898 w 5746329"/>
                <a:gd name="connsiteY153" fmla="*/ 633817 h 2579290"/>
                <a:gd name="connsiteX154" fmla="*/ 4480279 w 5746329"/>
                <a:gd name="connsiteY154" fmla="*/ 642442 h 2579290"/>
                <a:gd name="connsiteX155" fmla="*/ 4544972 w 5746329"/>
                <a:gd name="connsiteY155" fmla="*/ 633817 h 2579290"/>
                <a:gd name="connsiteX156" fmla="*/ 4626918 w 5746329"/>
                <a:gd name="connsiteY156" fmla="*/ 642442 h 2579290"/>
                <a:gd name="connsiteX157" fmla="*/ 4657108 w 5746329"/>
                <a:gd name="connsiteY157" fmla="*/ 616565 h 2579290"/>
                <a:gd name="connsiteX158" fmla="*/ 4674360 w 5746329"/>
                <a:gd name="connsiteY158" fmla="*/ 599313 h 2579290"/>
                <a:gd name="connsiteX159" fmla="*/ 4721802 w 5746329"/>
                <a:gd name="connsiteY159" fmla="*/ 577749 h 2579290"/>
                <a:gd name="connsiteX160" fmla="*/ 4799434 w 5746329"/>
                <a:gd name="connsiteY160" fmla="*/ 547558 h 2579290"/>
                <a:gd name="connsiteX161" fmla="*/ 4846876 w 5746329"/>
                <a:gd name="connsiteY161" fmla="*/ 508742 h 2579290"/>
                <a:gd name="connsiteX162" fmla="*/ 4933134 w 5746329"/>
                <a:gd name="connsiteY162" fmla="*/ 504429 h 2579290"/>
                <a:gd name="connsiteX163" fmla="*/ 5032331 w 5746329"/>
                <a:gd name="connsiteY163" fmla="*/ 444049 h 2579290"/>
                <a:gd name="connsiteX164" fmla="*/ 5088399 w 5746329"/>
                <a:gd name="connsiteY164" fmla="*/ 396607 h 2579290"/>
                <a:gd name="connsiteX165" fmla="*/ 5166031 w 5746329"/>
                <a:gd name="connsiteY165" fmla="*/ 370729 h 2579290"/>
                <a:gd name="connsiteX166" fmla="*/ 5170344 w 5746329"/>
                <a:gd name="connsiteY166" fmla="*/ 314661 h 2579290"/>
                <a:gd name="connsiteX167" fmla="*/ 5187596 w 5746329"/>
                <a:gd name="connsiteY167" fmla="*/ 297410 h 2579290"/>
                <a:gd name="connsiteX168" fmla="*/ 5235038 w 5746329"/>
                <a:gd name="connsiteY168" fmla="*/ 202526 h 2579290"/>
                <a:gd name="connsiteX169" fmla="*/ 5265228 w 5746329"/>
                <a:gd name="connsiteY169" fmla="*/ 180961 h 2579290"/>
                <a:gd name="connsiteX170" fmla="*/ 5286793 w 5746329"/>
                <a:gd name="connsiteY170" fmla="*/ 198213 h 2579290"/>
                <a:gd name="connsiteX171" fmla="*/ 5347173 w 5746329"/>
                <a:gd name="connsiteY171" fmla="*/ 202526 h 2579290"/>
                <a:gd name="connsiteX172" fmla="*/ 5385990 w 5746329"/>
                <a:gd name="connsiteY172" fmla="*/ 202526 h 2579290"/>
                <a:gd name="connsiteX173" fmla="*/ 5394615 w 5746329"/>
                <a:gd name="connsiteY173" fmla="*/ 193900 h 2579290"/>
                <a:gd name="connsiteX174" fmla="*/ 5446370 w 5746329"/>
                <a:gd name="connsiteY174" fmla="*/ 159397 h 2579290"/>
                <a:gd name="connsiteX175" fmla="*/ 5489499 w 5746329"/>
                <a:gd name="connsiteY175" fmla="*/ 150771 h 2579290"/>
                <a:gd name="connsiteX176" fmla="*/ 5524002 w 5746329"/>
                <a:gd name="connsiteY176" fmla="*/ 142145 h 2579290"/>
                <a:gd name="connsiteX177" fmla="*/ 5575758 w 5746329"/>
                <a:gd name="connsiteY177" fmla="*/ 94703 h 2579290"/>
                <a:gd name="connsiteX178" fmla="*/ 5610260 w 5746329"/>
                <a:gd name="connsiteY178" fmla="*/ 64513 h 2579290"/>
                <a:gd name="connsiteX179" fmla="*/ 5636138 w 5746329"/>
                <a:gd name="connsiteY179" fmla="*/ 34322 h 2579290"/>
                <a:gd name="connsiteX180" fmla="*/ 5683580 w 5746329"/>
                <a:gd name="connsiteY180" fmla="*/ 30009 h 2579290"/>
                <a:gd name="connsiteX181" fmla="*/ 5705399 w 5746329"/>
                <a:gd name="connsiteY181" fmla="*/ 917 h 2579290"/>
                <a:gd name="connsiteX182" fmla="*/ 5710641 w 5746329"/>
                <a:gd name="connsiteY182" fmla="*/ 6305 h 2579290"/>
                <a:gd name="connsiteX183" fmla="*/ 5730703 w 5746329"/>
                <a:gd name="connsiteY183" fmla="*/ 24 h 2579290"/>
                <a:gd name="connsiteX0" fmla="*/ 5730703 w 5746329"/>
                <a:gd name="connsiteY0" fmla="*/ 24 h 2579290"/>
                <a:gd name="connsiteX1" fmla="*/ 5738770 w 5746329"/>
                <a:gd name="connsiteY1" fmla="*/ 5635 h 2579290"/>
                <a:gd name="connsiteX2" fmla="*/ 5666380 w 5746329"/>
                <a:gd name="connsiteY2" fmla="*/ 259953 h 2579290"/>
                <a:gd name="connsiteX3" fmla="*/ 5674000 w 5746329"/>
                <a:gd name="connsiteY3" fmla="*/ 223758 h 2579290"/>
                <a:gd name="connsiteX4" fmla="*/ 5579702 w 5746329"/>
                <a:gd name="connsiteY4" fmla="*/ 173275 h 2579290"/>
                <a:gd name="connsiteX5" fmla="*/ 5667332 w 5746329"/>
                <a:gd name="connsiteY5" fmla="*/ 282813 h 2579290"/>
                <a:gd name="connsiteX6" fmla="*/ 5623517 w 5746329"/>
                <a:gd name="connsiteY6" fmla="*/ 566658 h 2579290"/>
                <a:gd name="connsiteX7" fmla="*/ 5579702 w 5746329"/>
                <a:gd name="connsiteY7" fmla="*/ 392350 h 2579290"/>
                <a:gd name="connsiteX8" fmla="*/ 5587322 w 5746329"/>
                <a:gd name="connsiteY8" fmla="*/ 442833 h 2579290"/>
                <a:gd name="connsiteX9" fmla="*/ 5529220 w 5746329"/>
                <a:gd name="connsiteY9" fmla="*/ 377110 h 2579290"/>
                <a:gd name="connsiteX10" fmla="*/ 5514932 w 5746329"/>
                <a:gd name="connsiteY10" fmla="*/ 326628 h 2579290"/>
                <a:gd name="connsiteX11" fmla="*/ 5529220 w 5746329"/>
                <a:gd name="connsiteY11" fmla="*/ 224710 h 2579290"/>
                <a:gd name="connsiteX12" fmla="*/ 5536840 w 5746329"/>
                <a:gd name="connsiteY12" fmla="*/ 399018 h 2579290"/>
                <a:gd name="connsiteX13" fmla="*/ 5514932 w 5746329"/>
                <a:gd name="connsiteY13" fmla="*/ 420925 h 2579290"/>
                <a:gd name="connsiteX14" fmla="*/ 5573035 w 5746329"/>
                <a:gd name="connsiteY14" fmla="*/ 537130 h 2579290"/>
                <a:gd name="connsiteX15" fmla="*/ 5558747 w 5746329"/>
                <a:gd name="connsiteY15" fmla="*/ 529510 h 2579290"/>
                <a:gd name="connsiteX16" fmla="*/ 5577797 w 5746329"/>
                <a:gd name="connsiteY16" fmla="*/ 599043 h 2579290"/>
                <a:gd name="connsiteX17" fmla="*/ 5623517 w 5746329"/>
                <a:gd name="connsiteY17" fmla="*/ 595233 h 2579290"/>
                <a:gd name="connsiteX18" fmla="*/ 5703527 w 5746329"/>
                <a:gd name="connsiteY18" fmla="*/ 747633 h 2579290"/>
                <a:gd name="connsiteX19" fmla="*/ 5693050 w 5746329"/>
                <a:gd name="connsiteY19" fmla="*/ 743823 h 2579290"/>
                <a:gd name="connsiteX20" fmla="*/ 5696860 w 5746329"/>
                <a:gd name="connsiteY20" fmla="*/ 754300 h 2579290"/>
                <a:gd name="connsiteX21" fmla="*/ 5646377 w 5746329"/>
                <a:gd name="connsiteY21" fmla="*/ 776208 h 2579290"/>
                <a:gd name="connsiteX22" fmla="*/ 5704480 w 5746329"/>
                <a:gd name="connsiteY22" fmla="*/ 783828 h 2579290"/>
                <a:gd name="connsiteX23" fmla="*/ 5602562 w 5746329"/>
                <a:gd name="connsiteY23" fmla="*/ 841930 h 2579290"/>
                <a:gd name="connsiteX24" fmla="*/ 5580655 w 5746329"/>
                <a:gd name="connsiteY24" fmla="*/ 892413 h 2579290"/>
                <a:gd name="connsiteX25" fmla="*/ 5653045 w 5746329"/>
                <a:gd name="connsiteY25" fmla="*/ 892413 h 2579290"/>
                <a:gd name="connsiteX26" fmla="*/ 5471117 w 5746329"/>
                <a:gd name="connsiteY26" fmla="*/ 1102915 h 2579290"/>
                <a:gd name="connsiteX27" fmla="*/ 5340625 w 5746329"/>
                <a:gd name="connsiteY27" fmla="*/ 1248648 h 2579290"/>
                <a:gd name="connsiteX28" fmla="*/ 5194892 w 5746329"/>
                <a:gd name="connsiteY28" fmla="*/ 1379140 h 2579290"/>
                <a:gd name="connsiteX29" fmla="*/ 5129170 w 5746329"/>
                <a:gd name="connsiteY29" fmla="*/ 1495345 h 2579290"/>
                <a:gd name="connsiteX30" fmla="*/ 5289190 w 5746329"/>
                <a:gd name="connsiteY30" fmla="*/ 1983025 h 2579290"/>
                <a:gd name="connsiteX31" fmla="*/ 5274902 w 5746329"/>
                <a:gd name="connsiteY31" fmla="*/ 2012553 h 2579290"/>
                <a:gd name="connsiteX32" fmla="*/ 5391107 w 5746329"/>
                <a:gd name="connsiteY32" fmla="*/ 2448798 h 2579290"/>
                <a:gd name="connsiteX33" fmla="*/ 5413015 w 5746329"/>
                <a:gd name="connsiteY33" fmla="*/ 2426890 h 2579290"/>
                <a:gd name="connsiteX34" fmla="*/ 5303477 w 5746329"/>
                <a:gd name="connsiteY34" fmla="*/ 2579290 h 2579290"/>
                <a:gd name="connsiteX35" fmla="*/ 5383487 w 5746329"/>
                <a:gd name="connsiteY35" fmla="*/ 2484993 h 2579290"/>
                <a:gd name="connsiteX36" fmla="*/ 5289190 w 5746329"/>
                <a:gd name="connsiteY36" fmla="*/ 2514520 h 2579290"/>
                <a:gd name="connsiteX37" fmla="*/ 5179652 w 5746329"/>
                <a:gd name="connsiteY37" fmla="*/ 2404983 h 2579290"/>
                <a:gd name="connsiteX38" fmla="*/ 5143457 w 5746329"/>
                <a:gd name="connsiteY38" fmla="*/ 2324973 h 2579290"/>
                <a:gd name="connsiteX39" fmla="*/ 5107262 w 5746329"/>
                <a:gd name="connsiteY39" fmla="*/ 2332593 h 2579290"/>
                <a:gd name="connsiteX40" fmla="*/ 5012965 w 5746329"/>
                <a:gd name="connsiteY40" fmla="*/ 2186860 h 2579290"/>
                <a:gd name="connsiteX41" fmla="*/ 5042492 w 5746329"/>
                <a:gd name="connsiteY41" fmla="*/ 2121138 h 2579290"/>
                <a:gd name="connsiteX42" fmla="*/ 5012965 w 5746329"/>
                <a:gd name="connsiteY42" fmla="*/ 2113518 h 2579290"/>
                <a:gd name="connsiteX43" fmla="*/ 5012965 w 5746329"/>
                <a:gd name="connsiteY43" fmla="*/ 2164000 h 2579290"/>
                <a:gd name="connsiteX44" fmla="*/ 4962482 w 5746329"/>
                <a:gd name="connsiteY44" fmla="*/ 1931590 h 2579290"/>
                <a:gd name="connsiteX45" fmla="*/ 4744360 w 5746329"/>
                <a:gd name="connsiteY45" fmla="*/ 1815385 h 2579290"/>
                <a:gd name="connsiteX46" fmla="*/ 4613867 w 5746329"/>
                <a:gd name="connsiteY46" fmla="*/ 1887775 h 2579290"/>
                <a:gd name="connsiteX47" fmla="*/ 4257632 w 5746329"/>
                <a:gd name="connsiteY47" fmla="*/ 1843960 h 2579290"/>
                <a:gd name="connsiteX48" fmla="*/ 4250012 w 5746329"/>
                <a:gd name="connsiteY48" fmla="*/ 1778238 h 2579290"/>
                <a:gd name="connsiteX49" fmla="*/ 4220485 w 5746329"/>
                <a:gd name="connsiteY49" fmla="*/ 1828720 h 2579290"/>
                <a:gd name="connsiteX50" fmla="*/ 4009982 w 5746329"/>
                <a:gd name="connsiteY50" fmla="*/ 1908730 h 2579290"/>
                <a:gd name="connsiteX51" fmla="*/ 4068085 w 5746329"/>
                <a:gd name="connsiteY51" fmla="*/ 1879203 h 2579290"/>
                <a:gd name="connsiteX52" fmla="*/ 4031890 w 5746329"/>
                <a:gd name="connsiteY52" fmla="*/ 1959213 h 2579290"/>
                <a:gd name="connsiteX53" fmla="*/ 4126187 w 5746329"/>
                <a:gd name="connsiteY53" fmla="*/ 2009695 h 2579290"/>
                <a:gd name="connsiteX54" fmla="*/ 4009982 w 5746329"/>
                <a:gd name="connsiteY54" fmla="*/ 1980168 h 2579290"/>
                <a:gd name="connsiteX55" fmla="*/ 3951880 w 5746329"/>
                <a:gd name="connsiteY55" fmla="*/ 2052558 h 2579290"/>
                <a:gd name="connsiteX56" fmla="*/ 3951880 w 5746329"/>
                <a:gd name="connsiteY56" fmla="*/ 2016363 h 2579290"/>
                <a:gd name="connsiteX57" fmla="*/ 3893777 w 5746329"/>
                <a:gd name="connsiteY57" fmla="*/ 2052558 h 2579290"/>
                <a:gd name="connsiteX58" fmla="*/ 3813767 w 5746329"/>
                <a:gd name="connsiteY58" fmla="*/ 2023030 h 2579290"/>
                <a:gd name="connsiteX59" fmla="*/ 3821387 w 5746329"/>
                <a:gd name="connsiteY59" fmla="*/ 1993503 h 2579290"/>
                <a:gd name="connsiteX60" fmla="*/ 3697562 w 5746329"/>
                <a:gd name="connsiteY60" fmla="*/ 1957308 h 2579290"/>
                <a:gd name="connsiteX61" fmla="*/ 3755665 w 5746329"/>
                <a:gd name="connsiteY61" fmla="*/ 1986835 h 2579290"/>
                <a:gd name="connsiteX62" fmla="*/ 3363235 w 5746329"/>
                <a:gd name="connsiteY62" fmla="*/ 2008743 h 2579290"/>
                <a:gd name="connsiteX63" fmla="*/ 2991760 w 5746329"/>
                <a:gd name="connsiteY63" fmla="*/ 2256393 h 2579290"/>
                <a:gd name="connsiteX64" fmla="*/ 2999380 w 5746329"/>
                <a:gd name="connsiteY64" fmla="*/ 2554525 h 2579290"/>
                <a:gd name="connsiteX65" fmla="*/ 2701247 w 5746329"/>
                <a:gd name="connsiteY65" fmla="*/ 2300208 h 2579290"/>
                <a:gd name="connsiteX66" fmla="*/ 2585042 w 5746329"/>
                <a:gd name="connsiteY66" fmla="*/ 2176383 h 2579290"/>
                <a:gd name="connsiteX67" fmla="*/ 2330725 w 5746329"/>
                <a:gd name="connsiteY67" fmla="*/ 1914445 h 2579290"/>
                <a:gd name="connsiteX68" fmla="*/ 2206900 w 5746329"/>
                <a:gd name="connsiteY68" fmla="*/ 2044938 h 2579290"/>
                <a:gd name="connsiteX69" fmla="*/ 2017352 w 5746329"/>
                <a:gd name="connsiteY69" fmla="*/ 1899205 h 2579290"/>
                <a:gd name="connsiteX70" fmla="*/ 1973537 w 5746329"/>
                <a:gd name="connsiteY70" fmla="*/ 1746805 h 2579290"/>
                <a:gd name="connsiteX71" fmla="*/ 1805897 w 5746329"/>
                <a:gd name="connsiteY71" fmla="*/ 1572498 h 2579290"/>
                <a:gd name="connsiteX72" fmla="*/ 1587775 w 5746329"/>
                <a:gd name="connsiteY72" fmla="*/ 1542970 h 2579290"/>
                <a:gd name="connsiteX73" fmla="*/ 1573487 w 5746329"/>
                <a:gd name="connsiteY73" fmla="*/ 1615360 h 2579290"/>
                <a:gd name="connsiteX74" fmla="*/ 1071520 w 5746329"/>
                <a:gd name="connsiteY74" fmla="*/ 1491535 h 2579290"/>
                <a:gd name="connsiteX75" fmla="*/ 743860 w 5746329"/>
                <a:gd name="connsiteY75" fmla="*/ 1295320 h 2579290"/>
                <a:gd name="connsiteX76" fmla="*/ 758147 w 5746329"/>
                <a:gd name="connsiteY76" fmla="*/ 1265793 h 2579290"/>
                <a:gd name="connsiteX77" fmla="*/ 445727 w 5746329"/>
                <a:gd name="connsiteY77" fmla="*/ 1215310 h 2579290"/>
                <a:gd name="connsiteX78" fmla="*/ 336190 w 5746329"/>
                <a:gd name="connsiteY78" fmla="*/ 1011475 h 2579290"/>
                <a:gd name="connsiteX79" fmla="*/ 336190 w 5746329"/>
                <a:gd name="connsiteY79" fmla="*/ 975280 h 2579290"/>
                <a:gd name="connsiteX80" fmla="*/ 103780 w 5746329"/>
                <a:gd name="connsiteY80" fmla="*/ 837168 h 2579290"/>
                <a:gd name="connsiteX81" fmla="*/ 111400 w 5746329"/>
                <a:gd name="connsiteY81" fmla="*/ 735250 h 2579290"/>
                <a:gd name="connsiteX82" fmla="*/ 9482 w 5746329"/>
                <a:gd name="connsiteY82" fmla="*/ 480933 h 2579290"/>
                <a:gd name="connsiteX83" fmla="*/ 45677 w 5746329"/>
                <a:gd name="connsiteY83" fmla="*/ 430450 h 2579290"/>
                <a:gd name="connsiteX84" fmla="*/ 14587 w 5746329"/>
                <a:gd name="connsiteY84" fmla="*/ 402515 h 2579290"/>
                <a:gd name="connsiteX85" fmla="*/ 0 w 5746329"/>
                <a:gd name="connsiteY85" fmla="*/ 374561 h 2579290"/>
                <a:gd name="connsiteX86" fmla="*/ 72485 w 5746329"/>
                <a:gd name="connsiteY86" fmla="*/ 400919 h 2579290"/>
                <a:gd name="connsiteX87" fmla="*/ 145805 w 5746329"/>
                <a:gd name="connsiteY87" fmla="*/ 461300 h 2579290"/>
                <a:gd name="connsiteX88" fmla="*/ 188934 w 5746329"/>
                <a:gd name="connsiteY88" fmla="*/ 513055 h 2579290"/>
                <a:gd name="connsiteX89" fmla="*/ 197559 w 5746329"/>
                <a:gd name="connsiteY89" fmla="*/ 582062 h 2579290"/>
                <a:gd name="connsiteX90" fmla="*/ 253627 w 5746329"/>
                <a:gd name="connsiteY90" fmla="*/ 668320 h 2579290"/>
                <a:gd name="connsiteX91" fmla="*/ 344199 w 5746329"/>
                <a:gd name="connsiteY91" fmla="*/ 728701 h 2579290"/>
                <a:gd name="connsiteX92" fmla="*/ 416619 w 5746329"/>
                <a:gd name="connsiteY92" fmla="*/ 829300 h 2579290"/>
                <a:gd name="connsiteX93" fmla="*/ 456334 w 5746329"/>
                <a:gd name="connsiteY93" fmla="*/ 918469 h 2579290"/>
                <a:gd name="connsiteX94" fmla="*/ 542592 w 5746329"/>
                <a:gd name="connsiteY94" fmla="*/ 922781 h 2579290"/>
                <a:gd name="connsiteX95" fmla="*/ 624537 w 5746329"/>
                <a:gd name="connsiteY95" fmla="*/ 944346 h 2579290"/>
                <a:gd name="connsiteX96" fmla="*/ 680605 w 5746329"/>
                <a:gd name="connsiteY96" fmla="*/ 961598 h 2579290"/>
                <a:gd name="connsiteX97" fmla="*/ 736673 w 5746329"/>
                <a:gd name="connsiteY97" fmla="*/ 991788 h 2579290"/>
                <a:gd name="connsiteX98" fmla="*/ 878999 w 5746329"/>
                <a:gd name="connsiteY98" fmla="*/ 978849 h 2579290"/>
                <a:gd name="connsiteX99" fmla="*/ 939380 w 5746329"/>
                <a:gd name="connsiteY99" fmla="*/ 970223 h 2579290"/>
                <a:gd name="connsiteX100" fmla="*/ 952319 w 5746329"/>
                <a:gd name="connsiteY100" fmla="*/ 970223 h 2579290"/>
                <a:gd name="connsiteX101" fmla="*/ 1042890 w 5746329"/>
                <a:gd name="connsiteY101" fmla="*/ 983162 h 2579290"/>
                <a:gd name="connsiteX102" fmla="*/ 1120522 w 5746329"/>
                <a:gd name="connsiteY102" fmla="*/ 1004727 h 2579290"/>
                <a:gd name="connsiteX103" fmla="*/ 1202468 w 5746329"/>
                <a:gd name="connsiteY103" fmla="*/ 1004727 h 2579290"/>
                <a:gd name="connsiteX104" fmla="*/ 1202468 w 5746329"/>
                <a:gd name="connsiteY104" fmla="*/ 1026291 h 2579290"/>
                <a:gd name="connsiteX105" fmla="*/ 1241284 w 5746329"/>
                <a:gd name="connsiteY105" fmla="*/ 1082359 h 2579290"/>
                <a:gd name="connsiteX106" fmla="*/ 1280100 w 5746329"/>
                <a:gd name="connsiteY106" fmla="*/ 1116862 h 2579290"/>
                <a:gd name="connsiteX107" fmla="*/ 1349106 w 5746329"/>
                <a:gd name="connsiteY107" fmla="*/ 1168617 h 2579290"/>
                <a:gd name="connsiteX108" fmla="*/ 1400861 w 5746329"/>
                <a:gd name="connsiteY108" fmla="*/ 1233311 h 2579290"/>
                <a:gd name="connsiteX109" fmla="*/ 1448303 w 5746329"/>
                <a:gd name="connsiteY109" fmla="*/ 1194495 h 2579290"/>
                <a:gd name="connsiteX110" fmla="*/ 1495745 w 5746329"/>
                <a:gd name="connsiteY110" fmla="*/ 1168617 h 2579290"/>
                <a:gd name="connsiteX111" fmla="*/ 1564752 w 5746329"/>
                <a:gd name="connsiteY111" fmla="*/ 1185869 h 2579290"/>
                <a:gd name="connsiteX112" fmla="*/ 1603568 w 5746329"/>
                <a:gd name="connsiteY112" fmla="*/ 1155679 h 2579290"/>
                <a:gd name="connsiteX113" fmla="*/ 1663949 w 5746329"/>
                <a:gd name="connsiteY113" fmla="*/ 1198808 h 2579290"/>
                <a:gd name="connsiteX114" fmla="*/ 1711391 w 5746329"/>
                <a:gd name="connsiteY114" fmla="*/ 1168617 h 2579290"/>
                <a:gd name="connsiteX115" fmla="*/ 1771771 w 5746329"/>
                <a:gd name="connsiteY115" fmla="*/ 1172930 h 2579290"/>
                <a:gd name="connsiteX116" fmla="*/ 1836465 w 5746329"/>
                <a:gd name="connsiteY116" fmla="*/ 1172930 h 2579290"/>
                <a:gd name="connsiteX117" fmla="*/ 1879594 w 5746329"/>
                <a:gd name="connsiteY117" fmla="*/ 1228998 h 2579290"/>
                <a:gd name="connsiteX118" fmla="*/ 1901159 w 5746329"/>
                <a:gd name="connsiteY118" fmla="*/ 1272127 h 2579290"/>
                <a:gd name="connsiteX119" fmla="*/ 1991730 w 5746329"/>
                <a:gd name="connsiteY119" fmla="*/ 1302317 h 2579290"/>
                <a:gd name="connsiteX120" fmla="*/ 2052111 w 5746329"/>
                <a:gd name="connsiteY120" fmla="*/ 1332508 h 2579290"/>
                <a:gd name="connsiteX121" fmla="*/ 2164246 w 5746329"/>
                <a:gd name="connsiteY121" fmla="*/ 1328195 h 2579290"/>
                <a:gd name="connsiteX122" fmla="*/ 2207375 w 5746329"/>
                <a:gd name="connsiteY122" fmla="*/ 1323882 h 2579290"/>
                <a:gd name="connsiteX123" fmla="*/ 2310885 w 5746329"/>
                <a:gd name="connsiteY123" fmla="*/ 1263501 h 2579290"/>
                <a:gd name="connsiteX124" fmla="*/ 2392830 w 5746329"/>
                <a:gd name="connsiteY124" fmla="*/ 1203121 h 2579290"/>
                <a:gd name="connsiteX125" fmla="*/ 2509279 w 5746329"/>
                <a:gd name="connsiteY125" fmla="*/ 1147053 h 2579290"/>
                <a:gd name="connsiteX126" fmla="*/ 2595537 w 5746329"/>
                <a:gd name="connsiteY126" fmla="*/ 1151366 h 2579290"/>
                <a:gd name="connsiteX127" fmla="*/ 2686108 w 5746329"/>
                <a:gd name="connsiteY127" fmla="*/ 1155679 h 2579290"/>
                <a:gd name="connsiteX128" fmla="*/ 2768053 w 5746329"/>
                <a:gd name="connsiteY128" fmla="*/ 1155679 h 2579290"/>
                <a:gd name="connsiteX129" fmla="*/ 2837060 w 5746329"/>
                <a:gd name="connsiteY129" fmla="*/ 1134114 h 2579290"/>
                <a:gd name="connsiteX130" fmla="*/ 2944883 w 5746329"/>
                <a:gd name="connsiteY130" fmla="*/ 1099611 h 2579290"/>
                <a:gd name="connsiteX131" fmla="*/ 3031141 w 5746329"/>
                <a:gd name="connsiteY131" fmla="*/ 1095298 h 2579290"/>
                <a:gd name="connsiteX132" fmla="*/ 3078583 w 5746329"/>
                <a:gd name="connsiteY132" fmla="*/ 1073733 h 2579290"/>
                <a:gd name="connsiteX133" fmla="*/ 3186406 w 5746329"/>
                <a:gd name="connsiteY133" fmla="*/ 1030604 h 2579290"/>
                <a:gd name="connsiteX134" fmla="*/ 3207970 w 5746329"/>
                <a:gd name="connsiteY134" fmla="*/ 1030604 h 2579290"/>
                <a:gd name="connsiteX135" fmla="*/ 3315793 w 5746329"/>
                <a:gd name="connsiteY135" fmla="*/ 1026291 h 2579290"/>
                <a:gd name="connsiteX136" fmla="*/ 3354609 w 5746329"/>
                <a:gd name="connsiteY136" fmla="*/ 1009040 h 2579290"/>
                <a:gd name="connsiteX137" fmla="*/ 3406364 w 5746329"/>
                <a:gd name="connsiteY137" fmla="*/ 1000414 h 2579290"/>
                <a:gd name="connsiteX138" fmla="*/ 3440867 w 5746329"/>
                <a:gd name="connsiteY138" fmla="*/ 978849 h 2579290"/>
                <a:gd name="connsiteX139" fmla="*/ 3479684 w 5746329"/>
                <a:gd name="connsiteY139" fmla="*/ 909843 h 2579290"/>
                <a:gd name="connsiteX140" fmla="*/ 3544377 w 5746329"/>
                <a:gd name="connsiteY140" fmla="*/ 836523 h 2579290"/>
                <a:gd name="connsiteX141" fmla="*/ 3553003 w 5746329"/>
                <a:gd name="connsiteY141" fmla="*/ 836523 h 2579290"/>
                <a:gd name="connsiteX142" fmla="*/ 3604758 w 5746329"/>
                <a:gd name="connsiteY142" fmla="*/ 832210 h 2579290"/>
                <a:gd name="connsiteX143" fmla="*/ 3708268 w 5746329"/>
                <a:gd name="connsiteY143" fmla="*/ 806333 h 2579290"/>
                <a:gd name="connsiteX144" fmla="*/ 3772961 w 5746329"/>
                <a:gd name="connsiteY144" fmla="*/ 776143 h 2579290"/>
                <a:gd name="connsiteX145" fmla="*/ 3811778 w 5746329"/>
                <a:gd name="connsiteY145" fmla="*/ 776143 h 2579290"/>
                <a:gd name="connsiteX146" fmla="*/ 3885097 w 5746329"/>
                <a:gd name="connsiteY146" fmla="*/ 758891 h 2579290"/>
                <a:gd name="connsiteX147" fmla="*/ 3941165 w 5746329"/>
                <a:gd name="connsiteY147" fmla="*/ 715762 h 2579290"/>
                <a:gd name="connsiteX148" fmla="*/ 4014484 w 5746329"/>
                <a:gd name="connsiteY148" fmla="*/ 694197 h 2579290"/>
                <a:gd name="connsiteX149" fmla="*/ 4113681 w 5746329"/>
                <a:gd name="connsiteY149" fmla="*/ 642442 h 2579290"/>
                <a:gd name="connsiteX150" fmla="*/ 4256007 w 5746329"/>
                <a:gd name="connsiteY150" fmla="*/ 625191 h 2579290"/>
                <a:gd name="connsiteX151" fmla="*/ 4299136 w 5746329"/>
                <a:gd name="connsiteY151" fmla="*/ 616565 h 2579290"/>
                <a:gd name="connsiteX152" fmla="*/ 4346578 w 5746329"/>
                <a:gd name="connsiteY152" fmla="*/ 616565 h 2579290"/>
                <a:gd name="connsiteX153" fmla="*/ 4419898 w 5746329"/>
                <a:gd name="connsiteY153" fmla="*/ 633817 h 2579290"/>
                <a:gd name="connsiteX154" fmla="*/ 4480279 w 5746329"/>
                <a:gd name="connsiteY154" fmla="*/ 642442 h 2579290"/>
                <a:gd name="connsiteX155" fmla="*/ 4544972 w 5746329"/>
                <a:gd name="connsiteY155" fmla="*/ 633817 h 2579290"/>
                <a:gd name="connsiteX156" fmla="*/ 4626918 w 5746329"/>
                <a:gd name="connsiteY156" fmla="*/ 642442 h 2579290"/>
                <a:gd name="connsiteX157" fmla="*/ 4657108 w 5746329"/>
                <a:gd name="connsiteY157" fmla="*/ 616565 h 2579290"/>
                <a:gd name="connsiteX158" fmla="*/ 4674360 w 5746329"/>
                <a:gd name="connsiteY158" fmla="*/ 599313 h 2579290"/>
                <a:gd name="connsiteX159" fmla="*/ 4721802 w 5746329"/>
                <a:gd name="connsiteY159" fmla="*/ 577749 h 2579290"/>
                <a:gd name="connsiteX160" fmla="*/ 4799434 w 5746329"/>
                <a:gd name="connsiteY160" fmla="*/ 547558 h 2579290"/>
                <a:gd name="connsiteX161" fmla="*/ 4846876 w 5746329"/>
                <a:gd name="connsiteY161" fmla="*/ 508742 h 2579290"/>
                <a:gd name="connsiteX162" fmla="*/ 4933134 w 5746329"/>
                <a:gd name="connsiteY162" fmla="*/ 504429 h 2579290"/>
                <a:gd name="connsiteX163" fmla="*/ 5032331 w 5746329"/>
                <a:gd name="connsiteY163" fmla="*/ 444049 h 2579290"/>
                <a:gd name="connsiteX164" fmla="*/ 5088399 w 5746329"/>
                <a:gd name="connsiteY164" fmla="*/ 396607 h 2579290"/>
                <a:gd name="connsiteX165" fmla="*/ 5166031 w 5746329"/>
                <a:gd name="connsiteY165" fmla="*/ 370729 h 2579290"/>
                <a:gd name="connsiteX166" fmla="*/ 5170344 w 5746329"/>
                <a:gd name="connsiteY166" fmla="*/ 314661 h 2579290"/>
                <a:gd name="connsiteX167" fmla="*/ 5187596 w 5746329"/>
                <a:gd name="connsiteY167" fmla="*/ 297410 h 2579290"/>
                <a:gd name="connsiteX168" fmla="*/ 5235038 w 5746329"/>
                <a:gd name="connsiteY168" fmla="*/ 202526 h 2579290"/>
                <a:gd name="connsiteX169" fmla="*/ 5265228 w 5746329"/>
                <a:gd name="connsiteY169" fmla="*/ 180961 h 2579290"/>
                <a:gd name="connsiteX170" fmla="*/ 5286793 w 5746329"/>
                <a:gd name="connsiteY170" fmla="*/ 198213 h 2579290"/>
                <a:gd name="connsiteX171" fmla="*/ 5347173 w 5746329"/>
                <a:gd name="connsiteY171" fmla="*/ 202526 h 2579290"/>
                <a:gd name="connsiteX172" fmla="*/ 5385990 w 5746329"/>
                <a:gd name="connsiteY172" fmla="*/ 202526 h 2579290"/>
                <a:gd name="connsiteX173" fmla="*/ 5394615 w 5746329"/>
                <a:gd name="connsiteY173" fmla="*/ 193900 h 2579290"/>
                <a:gd name="connsiteX174" fmla="*/ 5446370 w 5746329"/>
                <a:gd name="connsiteY174" fmla="*/ 159397 h 2579290"/>
                <a:gd name="connsiteX175" fmla="*/ 5489499 w 5746329"/>
                <a:gd name="connsiteY175" fmla="*/ 150771 h 2579290"/>
                <a:gd name="connsiteX176" fmla="*/ 5524002 w 5746329"/>
                <a:gd name="connsiteY176" fmla="*/ 142145 h 2579290"/>
                <a:gd name="connsiteX177" fmla="*/ 5575758 w 5746329"/>
                <a:gd name="connsiteY177" fmla="*/ 94703 h 2579290"/>
                <a:gd name="connsiteX178" fmla="*/ 5610260 w 5746329"/>
                <a:gd name="connsiteY178" fmla="*/ 64513 h 2579290"/>
                <a:gd name="connsiteX179" fmla="*/ 5636138 w 5746329"/>
                <a:gd name="connsiteY179" fmla="*/ 34322 h 2579290"/>
                <a:gd name="connsiteX180" fmla="*/ 5683580 w 5746329"/>
                <a:gd name="connsiteY180" fmla="*/ 30009 h 2579290"/>
                <a:gd name="connsiteX181" fmla="*/ 5705399 w 5746329"/>
                <a:gd name="connsiteY181" fmla="*/ 917 h 2579290"/>
                <a:gd name="connsiteX182" fmla="*/ 5710641 w 5746329"/>
                <a:gd name="connsiteY182" fmla="*/ 6305 h 2579290"/>
                <a:gd name="connsiteX183" fmla="*/ 5730703 w 5746329"/>
                <a:gd name="connsiteY183" fmla="*/ 24 h 2579290"/>
                <a:gd name="connsiteX0" fmla="*/ 5730703 w 5746329"/>
                <a:gd name="connsiteY0" fmla="*/ 24 h 2579290"/>
                <a:gd name="connsiteX1" fmla="*/ 5738770 w 5746329"/>
                <a:gd name="connsiteY1" fmla="*/ 5635 h 2579290"/>
                <a:gd name="connsiteX2" fmla="*/ 5666380 w 5746329"/>
                <a:gd name="connsiteY2" fmla="*/ 259953 h 2579290"/>
                <a:gd name="connsiteX3" fmla="*/ 5674000 w 5746329"/>
                <a:gd name="connsiteY3" fmla="*/ 223758 h 2579290"/>
                <a:gd name="connsiteX4" fmla="*/ 5579702 w 5746329"/>
                <a:gd name="connsiteY4" fmla="*/ 173275 h 2579290"/>
                <a:gd name="connsiteX5" fmla="*/ 5667332 w 5746329"/>
                <a:gd name="connsiteY5" fmla="*/ 282813 h 2579290"/>
                <a:gd name="connsiteX6" fmla="*/ 5623517 w 5746329"/>
                <a:gd name="connsiteY6" fmla="*/ 566658 h 2579290"/>
                <a:gd name="connsiteX7" fmla="*/ 5579702 w 5746329"/>
                <a:gd name="connsiteY7" fmla="*/ 392350 h 2579290"/>
                <a:gd name="connsiteX8" fmla="*/ 5587322 w 5746329"/>
                <a:gd name="connsiteY8" fmla="*/ 442833 h 2579290"/>
                <a:gd name="connsiteX9" fmla="*/ 5529220 w 5746329"/>
                <a:gd name="connsiteY9" fmla="*/ 377110 h 2579290"/>
                <a:gd name="connsiteX10" fmla="*/ 5514932 w 5746329"/>
                <a:gd name="connsiteY10" fmla="*/ 326628 h 2579290"/>
                <a:gd name="connsiteX11" fmla="*/ 5529220 w 5746329"/>
                <a:gd name="connsiteY11" fmla="*/ 224710 h 2579290"/>
                <a:gd name="connsiteX12" fmla="*/ 5536840 w 5746329"/>
                <a:gd name="connsiteY12" fmla="*/ 399018 h 2579290"/>
                <a:gd name="connsiteX13" fmla="*/ 5514932 w 5746329"/>
                <a:gd name="connsiteY13" fmla="*/ 420925 h 2579290"/>
                <a:gd name="connsiteX14" fmla="*/ 5573035 w 5746329"/>
                <a:gd name="connsiteY14" fmla="*/ 537130 h 2579290"/>
                <a:gd name="connsiteX15" fmla="*/ 5558747 w 5746329"/>
                <a:gd name="connsiteY15" fmla="*/ 529510 h 2579290"/>
                <a:gd name="connsiteX16" fmla="*/ 5577797 w 5746329"/>
                <a:gd name="connsiteY16" fmla="*/ 599043 h 2579290"/>
                <a:gd name="connsiteX17" fmla="*/ 5623517 w 5746329"/>
                <a:gd name="connsiteY17" fmla="*/ 595233 h 2579290"/>
                <a:gd name="connsiteX18" fmla="*/ 5703527 w 5746329"/>
                <a:gd name="connsiteY18" fmla="*/ 747633 h 2579290"/>
                <a:gd name="connsiteX19" fmla="*/ 5693050 w 5746329"/>
                <a:gd name="connsiteY19" fmla="*/ 743823 h 2579290"/>
                <a:gd name="connsiteX20" fmla="*/ 5696860 w 5746329"/>
                <a:gd name="connsiteY20" fmla="*/ 754300 h 2579290"/>
                <a:gd name="connsiteX21" fmla="*/ 5646377 w 5746329"/>
                <a:gd name="connsiteY21" fmla="*/ 776208 h 2579290"/>
                <a:gd name="connsiteX22" fmla="*/ 5704480 w 5746329"/>
                <a:gd name="connsiteY22" fmla="*/ 783828 h 2579290"/>
                <a:gd name="connsiteX23" fmla="*/ 5602562 w 5746329"/>
                <a:gd name="connsiteY23" fmla="*/ 841930 h 2579290"/>
                <a:gd name="connsiteX24" fmla="*/ 5580655 w 5746329"/>
                <a:gd name="connsiteY24" fmla="*/ 892413 h 2579290"/>
                <a:gd name="connsiteX25" fmla="*/ 5653045 w 5746329"/>
                <a:gd name="connsiteY25" fmla="*/ 892413 h 2579290"/>
                <a:gd name="connsiteX26" fmla="*/ 5471117 w 5746329"/>
                <a:gd name="connsiteY26" fmla="*/ 1102915 h 2579290"/>
                <a:gd name="connsiteX27" fmla="*/ 5340625 w 5746329"/>
                <a:gd name="connsiteY27" fmla="*/ 1248648 h 2579290"/>
                <a:gd name="connsiteX28" fmla="*/ 5194892 w 5746329"/>
                <a:gd name="connsiteY28" fmla="*/ 1379140 h 2579290"/>
                <a:gd name="connsiteX29" fmla="*/ 5129170 w 5746329"/>
                <a:gd name="connsiteY29" fmla="*/ 1495345 h 2579290"/>
                <a:gd name="connsiteX30" fmla="*/ 5289190 w 5746329"/>
                <a:gd name="connsiteY30" fmla="*/ 1983025 h 2579290"/>
                <a:gd name="connsiteX31" fmla="*/ 5274902 w 5746329"/>
                <a:gd name="connsiteY31" fmla="*/ 2012553 h 2579290"/>
                <a:gd name="connsiteX32" fmla="*/ 5391107 w 5746329"/>
                <a:gd name="connsiteY32" fmla="*/ 2448798 h 2579290"/>
                <a:gd name="connsiteX33" fmla="*/ 5413015 w 5746329"/>
                <a:gd name="connsiteY33" fmla="*/ 2426890 h 2579290"/>
                <a:gd name="connsiteX34" fmla="*/ 5303477 w 5746329"/>
                <a:gd name="connsiteY34" fmla="*/ 2579290 h 2579290"/>
                <a:gd name="connsiteX35" fmla="*/ 5383487 w 5746329"/>
                <a:gd name="connsiteY35" fmla="*/ 2484993 h 2579290"/>
                <a:gd name="connsiteX36" fmla="*/ 5289190 w 5746329"/>
                <a:gd name="connsiteY36" fmla="*/ 2514520 h 2579290"/>
                <a:gd name="connsiteX37" fmla="*/ 5179652 w 5746329"/>
                <a:gd name="connsiteY37" fmla="*/ 2404983 h 2579290"/>
                <a:gd name="connsiteX38" fmla="*/ 5143457 w 5746329"/>
                <a:gd name="connsiteY38" fmla="*/ 2324973 h 2579290"/>
                <a:gd name="connsiteX39" fmla="*/ 5107262 w 5746329"/>
                <a:gd name="connsiteY39" fmla="*/ 2332593 h 2579290"/>
                <a:gd name="connsiteX40" fmla="*/ 5012965 w 5746329"/>
                <a:gd name="connsiteY40" fmla="*/ 2186860 h 2579290"/>
                <a:gd name="connsiteX41" fmla="*/ 5042492 w 5746329"/>
                <a:gd name="connsiteY41" fmla="*/ 2121138 h 2579290"/>
                <a:gd name="connsiteX42" fmla="*/ 5012965 w 5746329"/>
                <a:gd name="connsiteY42" fmla="*/ 2113518 h 2579290"/>
                <a:gd name="connsiteX43" fmla="*/ 5012965 w 5746329"/>
                <a:gd name="connsiteY43" fmla="*/ 2164000 h 2579290"/>
                <a:gd name="connsiteX44" fmla="*/ 4962482 w 5746329"/>
                <a:gd name="connsiteY44" fmla="*/ 1931590 h 2579290"/>
                <a:gd name="connsiteX45" fmla="*/ 4744360 w 5746329"/>
                <a:gd name="connsiteY45" fmla="*/ 1815385 h 2579290"/>
                <a:gd name="connsiteX46" fmla="*/ 4613867 w 5746329"/>
                <a:gd name="connsiteY46" fmla="*/ 1887775 h 2579290"/>
                <a:gd name="connsiteX47" fmla="*/ 4257632 w 5746329"/>
                <a:gd name="connsiteY47" fmla="*/ 1843960 h 2579290"/>
                <a:gd name="connsiteX48" fmla="*/ 4250012 w 5746329"/>
                <a:gd name="connsiteY48" fmla="*/ 1778238 h 2579290"/>
                <a:gd name="connsiteX49" fmla="*/ 4220485 w 5746329"/>
                <a:gd name="connsiteY49" fmla="*/ 1828720 h 2579290"/>
                <a:gd name="connsiteX50" fmla="*/ 4009982 w 5746329"/>
                <a:gd name="connsiteY50" fmla="*/ 1908730 h 2579290"/>
                <a:gd name="connsiteX51" fmla="*/ 4068085 w 5746329"/>
                <a:gd name="connsiteY51" fmla="*/ 1879203 h 2579290"/>
                <a:gd name="connsiteX52" fmla="*/ 4031890 w 5746329"/>
                <a:gd name="connsiteY52" fmla="*/ 1959213 h 2579290"/>
                <a:gd name="connsiteX53" fmla="*/ 4126187 w 5746329"/>
                <a:gd name="connsiteY53" fmla="*/ 2009695 h 2579290"/>
                <a:gd name="connsiteX54" fmla="*/ 4009982 w 5746329"/>
                <a:gd name="connsiteY54" fmla="*/ 1980168 h 2579290"/>
                <a:gd name="connsiteX55" fmla="*/ 3951880 w 5746329"/>
                <a:gd name="connsiteY55" fmla="*/ 2052558 h 2579290"/>
                <a:gd name="connsiteX56" fmla="*/ 3951880 w 5746329"/>
                <a:gd name="connsiteY56" fmla="*/ 2016363 h 2579290"/>
                <a:gd name="connsiteX57" fmla="*/ 3893777 w 5746329"/>
                <a:gd name="connsiteY57" fmla="*/ 2052558 h 2579290"/>
                <a:gd name="connsiteX58" fmla="*/ 3813767 w 5746329"/>
                <a:gd name="connsiteY58" fmla="*/ 2023030 h 2579290"/>
                <a:gd name="connsiteX59" fmla="*/ 3821387 w 5746329"/>
                <a:gd name="connsiteY59" fmla="*/ 1993503 h 2579290"/>
                <a:gd name="connsiteX60" fmla="*/ 3697562 w 5746329"/>
                <a:gd name="connsiteY60" fmla="*/ 1957308 h 2579290"/>
                <a:gd name="connsiteX61" fmla="*/ 3755665 w 5746329"/>
                <a:gd name="connsiteY61" fmla="*/ 1986835 h 2579290"/>
                <a:gd name="connsiteX62" fmla="*/ 3363235 w 5746329"/>
                <a:gd name="connsiteY62" fmla="*/ 2008743 h 2579290"/>
                <a:gd name="connsiteX63" fmla="*/ 2991760 w 5746329"/>
                <a:gd name="connsiteY63" fmla="*/ 2256393 h 2579290"/>
                <a:gd name="connsiteX64" fmla="*/ 2999380 w 5746329"/>
                <a:gd name="connsiteY64" fmla="*/ 2554525 h 2579290"/>
                <a:gd name="connsiteX65" fmla="*/ 2701247 w 5746329"/>
                <a:gd name="connsiteY65" fmla="*/ 2300208 h 2579290"/>
                <a:gd name="connsiteX66" fmla="*/ 2585042 w 5746329"/>
                <a:gd name="connsiteY66" fmla="*/ 2176383 h 2579290"/>
                <a:gd name="connsiteX67" fmla="*/ 2330725 w 5746329"/>
                <a:gd name="connsiteY67" fmla="*/ 1914445 h 2579290"/>
                <a:gd name="connsiteX68" fmla="*/ 2206900 w 5746329"/>
                <a:gd name="connsiteY68" fmla="*/ 2044938 h 2579290"/>
                <a:gd name="connsiteX69" fmla="*/ 2017352 w 5746329"/>
                <a:gd name="connsiteY69" fmla="*/ 1899205 h 2579290"/>
                <a:gd name="connsiteX70" fmla="*/ 1973537 w 5746329"/>
                <a:gd name="connsiteY70" fmla="*/ 1746805 h 2579290"/>
                <a:gd name="connsiteX71" fmla="*/ 1805897 w 5746329"/>
                <a:gd name="connsiteY71" fmla="*/ 1572498 h 2579290"/>
                <a:gd name="connsiteX72" fmla="*/ 1587775 w 5746329"/>
                <a:gd name="connsiteY72" fmla="*/ 1542970 h 2579290"/>
                <a:gd name="connsiteX73" fmla="*/ 1573487 w 5746329"/>
                <a:gd name="connsiteY73" fmla="*/ 1615360 h 2579290"/>
                <a:gd name="connsiteX74" fmla="*/ 1071520 w 5746329"/>
                <a:gd name="connsiteY74" fmla="*/ 1491535 h 2579290"/>
                <a:gd name="connsiteX75" fmla="*/ 743860 w 5746329"/>
                <a:gd name="connsiteY75" fmla="*/ 1295320 h 2579290"/>
                <a:gd name="connsiteX76" fmla="*/ 758147 w 5746329"/>
                <a:gd name="connsiteY76" fmla="*/ 1265793 h 2579290"/>
                <a:gd name="connsiteX77" fmla="*/ 445727 w 5746329"/>
                <a:gd name="connsiteY77" fmla="*/ 1215310 h 2579290"/>
                <a:gd name="connsiteX78" fmla="*/ 336190 w 5746329"/>
                <a:gd name="connsiteY78" fmla="*/ 1011475 h 2579290"/>
                <a:gd name="connsiteX79" fmla="*/ 336190 w 5746329"/>
                <a:gd name="connsiteY79" fmla="*/ 975280 h 2579290"/>
                <a:gd name="connsiteX80" fmla="*/ 103780 w 5746329"/>
                <a:gd name="connsiteY80" fmla="*/ 837168 h 2579290"/>
                <a:gd name="connsiteX81" fmla="*/ 111400 w 5746329"/>
                <a:gd name="connsiteY81" fmla="*/ 735250 h 2579290"/>
                <a:gd name="connsiteX82" fmla="*/ 9482 w 5746329"/>
                <a:gd name="connsiteY82" fmla="*/ 480933 h 2579290"/>
                <a:gd name="connsiteX83" fmla="*/ 45677 w 5746329"/>
                <a:gd name="connsiteY83" fmla="*/ 430450 h 2579290"/>
                <a:gd name="connsiteX84" fmla="*/ 14587 w 5746329"/>
                <a:gd name="connsiteY84" fmla="*/ 402515 h 2579290"/>
                <a:gd name="connsiteX85" fmla="*/ 0 w 5746329"/>
                <a:gd name="connsiteY85" fmla="*/ 374561 h 2579290"/>
                <a:gd name="connsiteX86" fmla="*/ 72485 w 5746329"/>
                <a:gd name="connsiteY86" fmla="*/ 400919 h 2579290"/>
                <a:gd name="connsiteX87" fmla="*/ 145805 w 5746329"/>
                <a:gd name="connsiteY87" fmla="*/ 461300 h 2579290"/>
                <a:gd name="connsiteX88" fmla="*/ 188934 w 5746329"/>
                <a:gd name="connsiteY88" fmla="*/ 513055 h 2579290"/>
                <a:gd name="connsiteX89" fmla="*/ 197559 w 5746329"/>
                <a:gd name="connsiteY89" fmla="*/ 582062 h 2579290"/>
                <a:gd name="connsiteX90" fmla="*/ 253627 w 5746329"/>
                <a:gd name="connsiteY90" fmla="*/ 668320 h 2579290"/>
                <a:gd name="connsiteX91" fmla="*/ 344199 w 5746329"/>
                <a:gd name="connsiteY91" fmla="*/ 728701 h 2579290"/>
                <a:gd name="connsiteX92" fmla="*/ 416619 w 5746329"/>
                <a:gd name="connsiteY92" fmla="*/ 829300 h 2579290"/>
                <a:gd name="connsiteX93" fmla="*/ 444904 w 5746329"/>
                <a:gd name="connsiteY93" fmla="*/ 918469 h 2579290"/>
                <a:gd name="connsiteX94" fmla="*/ 542592 w 5746329"/>
                <a:gd name="connsiteY94" fmla="*/ 922781 h 2579290"/>
                <a:gd name="connsiteX95" fmla="*/ 624537 w 5746329"/>
                <a:gd name="connsiteY95" fmla="*/ 944346 h 2579290"/>
                <a:gd name="connsiteX96" fmla="*/ 680605 w 5746329"/>
                <a:gd name="connsiteY96" fmla="*/ 961598 h 2579290"/>
                <a:gd name="connsiteX97" fmla="*/ 736673 w 5746329"/>
                <a:gd name="connsiteY97" fmla="*/ 991788 h 2579290"/>
                <a:gd name="connsiteX98" fmla="*/ 878999 w 5746329"/>
                <a:gd name="connsiteY98" fmla="*/ 978849 h 2579290"/>
                <a:gd name="connsiteX99" fmla="*/ 939380 w 5746329"/>
                <a:gd name="connsiteY99" fmla="*/ 970223 h 2579290"/>
                <a:gd name="connsiteX100" fmla="*/ 952319 w 5746329"/>
                <a:gd name="connsiteY100" fmla="*/ 970223 h 2579290"/>
                <a:gd name="connsiteX101" fmla="*/ 1042890 w 5746329"/>
                <a:gd name="connsiteY101" fmla="*/ 983162 h 2579290"/>
                <a:gd name="connsiteX102" fmla="*/ 1120522 w 5746329"/>
                <a:gd name="connsiteY102" fmla="*/ 1004727 h 2579290"/>
                <a:gd name="connsiteX103" fmla="*/ 1202468 w 5746329"/>
                <a:gd name="connsiteY103" fmla="*/ 1004727 h 2579290"/>
                <a:gd name="connsiteX104" fmla="*/ 1202468 w 5746329"/>
                <a:gd name="connsiteY104" fmla="*/ 1026291 h 2579290"/>
                <a:gd name="connsiteX105" fmla="*/ 1241284 w 5746329"/>
                <a:gd name="connsiteY105" fmla="*/ 1082359 h 2579290"/>
                <a:gd name="connsiteX106" fmla="*/ 1280100 w 5746329"/>
                <a:gd name="connsiteY106" fmla="*/ 1116862 h 2579290"/>
                <a:gd name="connsiteX107" fmla="*/ 1349106 w 5746329"/>
                <a:gd name="connsiteY107" fmla="*/ 1168617 h 2579290"/>
                <a:gd name="connsiteX108" fmla="*/ 1400861 w 5746329"/>
                <a:gd name="connsiteY108" fmla="*/ 1233311 h 2579290"/>
                <a:gd name="connsiteX109" fmla="*/ 1448303 w 5746329"/>
                <a:gd name="connsiteY109" fmla="*/ 1194495 h 2579290"/>
                <a:gd name="connsiteX110" fmla="*/ 1495745 w 5746329"/>
                <a:gd name="connsiteY110" fmla="*/ 1168617 h 2579290"/>
                <a:gd name="connsiteX111" fmla="*/ 1564752 w 5746329"/>
                <a:gd name="connsiteY111" fmla="*/ 1185869 h 2579290"/>
                <a:gd name="connsiteX112" fmla="*/ 1603568 w 5746329"/>
                <a:gd name="connsiteY112" fmla="*/ 1155679 h 2579290"/>
                <a:gd name="connsiteX113" fmla="*/ 1663949 w 5746329"/>
                <a:gd name="connsiteY113" fmla="*/ 1198808 h 2579290"/>
                <a:gd name="connsiteX114" fmla="*/ 1711391 w 5746329"/>
                <a:gd name="connsiteY114" fmla="*/ 1168617 h 2579290"/>
                <a:gd name="connsiteX115" fmla="*/ 1771771 w 5746329"/>
                <a:gd name="connsiteY115" fmla="*/ 1172930 h 2579290"/>
                <a:gd name="connsiteX116" fmla="*/ 1836465 w 5746329"/>
                <a:gd name="connsiteY116" fmla="*/ 1172930 h 2579290"/>
                <a:gd name="connsiteX117" fmla="*/ 1879594 w 5746329"/>
                <a:gd name="connsiteY117" fmla="*/ 1228998 h 2579290"/>
                <a:gd name="connsiteX118" fmla="*/ 1901159 w 5746329"/>
                <a:gd name="connsiteY118" fmla="*/ 1272127 h 2579290"/>
                <a:gd name="connsiteX119" fmla="*/ 1991730 w 5746329"/>
                <a:gd name="connsiteY119" fmla="*/ 1302317 h 2579290"/>
                <a:gd name="connsiteX120" fmla="*/ 2052111 w 5746329"/>
                <a:gd name="connsiteY120" fmla="*/ 1332508 h 2579290"/>
                <a:gd name="connsiteX121" fmla="*/ 2164246 w 5746329"/>
                <a:gd name="connsiteY121" fmla="*/ 1328195 h 2579290"/>
                <a:gd name="connsiteX122" fmla="*/ 2207375 w 5746329"/>
                <a:gd name="connsiteY122" fmla="*/ 1323882 h 2579290"/>
                <a:gd name="connsiteX123" fmla="*/ 2310885 w 5746329"/>
                <a:gd name="connsiteY123" fmla="*/ 1263501 h 2579290"/>
                <a:gd name="connsiteX124" fmla="*/ 2392830 w 5746329"/>
                <a:gd name="connsiteY124" fmla="*/ 1203121 h 2579290"/>
                <a:gd name="connsiteX125" fmla="*/ 2509279 w 5746329"/>
                <a:gd name="connsiteY125" fmla="*/ 1147053 h 2579290"/>
                <a:gd name="connsiteX126" fmla="*/ 2595537 w 5746329"/>
                <a:gd name="connsiteY126" fmla="*/ 1151366 h 2579290"/>
                <a:gd name="connsiteX127" fmla="*/ 2686108 w 5746329"/>
                <a:gd name="connsiteY127" fmla="*/ 1155679 h 2579290"/>
                <a:gd name="connsiteX128" fmla="*/ 2768053 w 5746329"/>
                <a:gd name="connsiteY128" fmla="*/ 1155679 h 2579290"/>
                <a:gd name="connsiteX129" fmla="*/ 2837060 w 5746329"/>
                <a:gd name="connsiteY129" fmla="*/ 1134114 h 2579290"/>
                <a:gd name="connsiteX130" fmla="*/ 2944883 w 5746329"/>
                <a:gd name="connsiteY130" fmla="*/ 1099611 h 2579290"/>
                <a:gd name="connsiteX131" fmla="*/ 3031141 w 5746329"/>
                <a:gd name="connsiteY131" fmla="*/ 1095298 h 2579290"/>
                <a:gd name="connsiteX132" fmla="*/ 3078583 w 5746329"/>
                <a:gd name="connsiteY132" fmla="*/ 1073733 h 2579290"/>
                <a:gd name="connsiteX133" fmla="*/ 3186406 w 5746329"/>
                <a:gd name="connsiteY133" fmla="*/ 1030604 h 2579290"/>
                <a:gd name="connsiteX134" fmla="*/ 3207970 w 5746329"/>
                <a:gd name="connsiteY134" fmla="*/ 1030604 h 2579290"/>
                <a:gd name="connsiteX135" fmla="*/ 3315793 w 5746329"/>
                <a:gd name="connsiteY135" fmla="*/ 1026291 h 2579290"/>
                <a:gd name="connsiteX136" fmla="*/ 3354609 w 5746329"/>
                <a:gd name="connsiteY136" fmla="*/ 1009040 h 2579290"/>
                <a:gd name="connsiteX137" fmla="*/ 3406364 w 5746329"/>
                <a:gd name="connsiteY137" fmla="*/ 1000414 h 2579290"/>
                <a:gd name="connsiteX138" fmla="*/ 3440867 w 5746329"/>
                <a:gd name="connsiteY138" fmla="*/ 978849 h 2579290"/>
                <a:gd name="connsiteX139" fmla="*/ 3479684 w 5746329"/>
                <a:gd name="connsiteY139" fmla="*/ 909843 h 2579290"/>
                <a:gd name="connsiteX140" fmla="*/ 3544377 w 5746329"/>
                <a:gd name="connsiteY140" fmla="*/ 836523 h 2579290"/>
                <a:gd name="connsiteX141" fmla="*/ 3553003 w 5746329"/>
                <a:gd name="connsiteY141" fmla="*/ 836523 h 2579290"/>
                <a:gd name="connsiteX142" fmla="*/ 3604758 w 5746329"/>
                <a:gd name="connsiteY142" fmla="*/ 832210 h 2579290"/>
                <a:gd name="connsiteX143" fmla="*/ 3708268 w 5746329"/>
                <a:gd name="connsiteY143" fmla="*/ 806333 h 2579290"/>
                <a:gd name="connsiteX144" fmla="*/ 3772961 w 5746329"/>
                <a:gd name="connsiteY144" fmla="*/ 776143 h 2579290"/>
                <a:gd name="connsiteX145" fmla="*/ 3811778 w 5746329"/>
                <a:gd name="connsiteY145" fmla="*/ 776143 h 2579290"/>
                <a:gd name="connsiteX146" fmla="*/ 3885097 w 5746329"/>
                <a:gd name="connsiteY146" fmla="*/ 758891 h 2579290"/>
                <a:gd name="connsiteX147" fmla="*/ 3941165 w 5746329"/>
                <a:gd name="connsiteY147" fmla="*/ 715762 h 2579290"/>
                <a:gd name="connsiteX148" fmla="*/ 4014484 w 5746329"/>
                <a:gd name="connsiteY148" fmla="*/ 694197 h 2579290"/>
                <a:gd name="connsiteX149" fmla="*/ 4113681 w 5746329"/>
                <a:gd name="connsiteY149" fmla="*/ 642442 h 2579290"/>
                <a:gd name="connsiteX150" fmla="*/ 4256007 w 5746329"/>
                <a:gd name="connsiteY150" fmla="*/ 625191 h 2579290"/>
                <a:gd name="connsiteX151" fmla="*/ 4299136 w 5746329"/>
                <a:gd name="connsiteY151" fmla="*/ 616565 h 2579290"/>
                <a:gd name="connsiteX152" fmla="*/ 4346578 w 5746329"/>
                <a:gd name="connsiteY152" fmla="*/ 616565 h 2579290"/>
                <a:gd name="connsiteX153" fmla="*/ 4419898 w 5746329"/>
                <a:gd name="connsiteY153" fmla="*/ 633817 h 2579290"/>
                <a:gd name="connsiteX154" fmla="*/ 4480279 w 5746329"/>
                <a:gd name="connsiteY154" fmla="*/ 642442 h 2579290"/>
                <a:gd name="connsiteX155" fmla="*/ 4544972 w 5746329"/>
                <a:gd name="connsiteY155" fmla="*/ 633817 h 2579290"/>
                <a:gd name="connsiteX156" fmla="*/ 4626918 w 5746329"/>
                <a:gd name="connsiteY156" fmla="*/ 642442 h 2579290"/>
                <a:gd name="connsiteX157" fmla="*/ 4657108 w 5746329"/>
                <a:gd name="connsiteY157" fmla="*/ 616565 h 2579290"/>
                <a:gd name="connsiteX158" fmla="*/ 4674360 w 5746329"/>
                <a:gd name="connsiteY158" fmla="*/ 599313 h 2579290"/>
                <a:gd name="connsiteX159" fmla="*/ 4721802 w 5746329"/>
                <a:gd name="connsiteY159" fmla="*/ 577749 h 2579290"/>
                <a:gd name="connsiteX160" fmla="*/ 4799434 w 5746329"/>
                <a:gd name="connsiteY160" fmla="*/ 547558 h 2579290"/>
                <a:gd name="connsiteX161" fmla="*/ 4846876 w 5746329"/>
                <a:gd name="connsiteY161" fmla="*/ 508742 h 2579290"/>
                <a:gd name="connsiteX162" fmla="*/ 4933134 w 5746329"/>
                <a:gd name="connsiteY162" fmla="*/ 504429 h 2579290"/>
                <a:gd name="connsiteX163" fmla="*/ 5032331 w 5746329"/>
                <a:gd name="connsiteY163" fmla="*/ 444049 h 2579290"/>
                <a:gd name="connsiteX164" fmla="*/ 5088399 w 5746329"/>
                <a:gd name="connsiteY164" fmla="*/ 396607 h 2579290"/>
                <a:gd name="connsiteX165" fmla="*/ 5166031 w 5746329"/>
                <a:gd name="connsiteY165" fmla="*/ 370729 h 2579290"/>
                <a:gd name="connsiteX166" fmla="*/ 5170344 w 5746329"/>
                <a:gd name="connsiteY166" fmla="*/ 314661 h 2579290"/>
                <a:gd name="connsiteX167" fmla="*/ 5187596 w 5746329"/>
                <a:gd name="connsiteY167" fmla="*/ 297410 h 2579290"/>
                <a:gd name="connsiteX168" fmla="*/ 5235038 w 5746329"/>
                <a:gd name="connsiteY168" fmla="*/ 202526 h 2579290"/>
                <a:gd name="connsiteX169" fmla="*/ 5265228 w 5746329"/>
                <a:gd name="connsiteY169" fmla="*/ 180961 h 2579290"/>
                <a:gd name="connsiteX170" fmla="*/ 5286793 w 5746329"/>
                <a:gd name="connsiteY170" fmla="*/ 198213 h 2579290"/>
                <a:gd name="connsiteX171" fmla="*/ 5347173 w 5746329"/>
                <a:gd name="connsiteY171" fmla="*/ 202526 h 2579290"/>
                <a:gd name="connsiteX172" fmla="*/ 5385990 w 5746329"/>
                <a:gd name="connsiteY172" fmla="*/ 202526 h 2579290"/>
                <a:gd name="connsiteX173" fmla="*/ 5394615 w 5746329"/>
                <a:gd name="connsiteY173" fmla="*/ 193900 h 2579290"/>
                <a:gd name="connsiteX174" fmla="*/ 5446370 w 5746329"/>
                <a:gd name="connsiteY174" fmla="*/ 159397 h 2579290"/>
                <a:gd name="connsiteX175" fmla="*/ 5489499 w 5746329"/>
                <a:gd name="connsiteY175" fmla="*/ 150771 h 2579290"/>
                <a:gd name="connsiteX176" fmla="*/ 5524002 w 5746329"/>
                <a:gd name="connsiteY176" fmla="*/ 142145 h 2579290"/>
                <a:gd name="connsiteX177" fmla="*/ 5575758 w 5746329"/>
                <a:gd name="connsiteY177" fmla="*/ 94703 h 2579290"/>
                <a:gd name="connsiteX178" fmla="*/ 5610260 w 5746329"/>
                <a:gd name="connsiteY178" fmla="*/ 64513 h 2579290"/>
                <a:gd name="connsiteX179" fmla="*/ 5636138 w 5746329"/>
                <a:gd name="connsiteY179" fmla="*/ 34322 h 2579290"/>
                <a:gd name="connsiteX180" fmla="*/ 5683580 w 5746329"/>
                <a:gd name="connsiteY180" fmla="*/ 30009 h 2579290"/>
                <a:gd name="connsiteX181" fmla="*/ 5705399 w 5746329"/>
                <a:gd name="connsiteY181" fmla="*/ 917 h 2579290"/>
                <a:gd name="connsiteX182" fmla="*/ 5710641 w 5746329"/>
                <a:gd name="connsiteY182" fmla="*/ 6305 h 2579290"/>
                <a:gd name="connsiteX183" fmla="*/ 5730703 w 5746329"/>
                <a:gd name="connsiteY183" fmla="*/ 24 h 2579290"/>
                <a:gd name="connsiteX0" fmla="*/ 5730703 w 5746329"/>
                <a:gd name="connsiteY0" fmla="*/ 24 h 2579290"/>
                <a:gd name="connsiteX1" fmla="*/ 5738770 w 5746329"/>
                <a:gd name="connsiteY1" fmla="*/ 5635 h 2579290"/>
                <a:gd name="connsiteX2" fmla="*/ 5666380 w 5746329"/>
                <a:gd name="connsiteY2" fmla="*/ 259953 h 2579290"/>
                <a:gd name="connsiteX3" fmla="*/ 5674000 w 5746329"/>
                <a:gd name="connsiteY3" fmla="*/ 223758 h 2579290"/>
                <a:gd name="connsiteX4" fmla="*/ 5579702 w 5746329"/>
                <a:gd name="connsiteY4" fmla="*/ 173275 h 2579290"/>
                <a:gd name="connsiteX5" fmla="*/ 5667332 w 5746329"/>
                <a:gd name="connsiteY5" fmla="*/ 282813 h 2579290"/>
                <a:gd name="connsiteX6" fmla="*/ 5623517 w 5746329"/>
                <a:gd name="connsiteY6" fmla="*/ 566658 h 2579290"/>
                <a:gd name="connsiteX7" fmla="*/ 5579702 w 5746329"/>
                <a:gd name="connsiteY7" fmla="*/ 392350 h 2579290"/>
                <a:gd name="connsiteX8" fmla="*/ 5587322 w 5746329"/>
                <a:gd name="connsiteY8" fmla="*/ 442833 h 2579290"/>
                <a:gd name="connsiteX9" fmla="*/ 5529220 w 5746329"/>
                <a:gd name="connsiteY9" fmla="*/ 377110 h 2579290"/>
                <a:gd name="connsiteX10" fmla="*/ 5514932 w 5746329"/>
                <a:gd name="connsiteY10" fmla="*/ 326628 h 2579290"/>
                <a:gd name="connsiteX11" fmla="*/ 5529220 w 5746329"/>
                <a:gd name="connsiteY11" fmla="*/ 224710 h 2579290"/>
                <a:gd name="connsiteX12" fmla="*/ 5536840 w 5746329"/>
                <a:gd name="connsiteY12" fmla="*/ 399018 h 2579290"/>
                <a:gd name="connsiteX13" fmla="*/ 5514932 w 5746329"/>
                <a:gd name="connsiteY13" fmla="*/ 420925 h 2579290"/>
                <a:gd name="connsiteX14" fmla="*/ 5573035 w 5746329"/>
                <a:gd name="connsiteY14" fmla="*/ 537130 h 2579290"/>
                <a:gd name="connsiteX15" fmla="*/ 5558747 w 5746329"/>
                <a:gd name="connsiteY15" fmla="*/ 529510 h 2579290"/>
                <a:gd name="connsiteX16" fmla="*/ 5577797 w 5746329"/>
                <a:gd name="connsiteY16" fmla="*/ 599043 h 2579290"/>
                <a:gd name="connsiteX17" fmla="*/ 5623517 w 5746329"/>
                <a:gd name="connsiteY17" fmla="*/ 595233 h 2579290"/>
                <a:gd name="connsiteX18" fmla="*/ 5703527 w 5746329"/>
                <a:gd name="connsiteY18" fmla="*/ 747633 h 2579290"/>
                <a:gd name="connsiteX19" fmla="*/ 5693050 w 5746329"/>
                <a:gd name="connsiteY19" fmla="*/ 743823 h 2579290"/>
                <a:gd name="connsiteX20" fmla="*/ 5696860 w 5746329"/>
                <a:gd name="connsiteY20" fmla="*/ 754300 h 2579290"/>
                <a:gd name="connsiteX21" fmla="*/ 5646377 w 5746329"/>
                <a:gd name="connsiteY21" fmla="*/ 776208 h 2579290"/>
                <a:gd name="connsiteX22" fmla="*/ 5704480 w 5746329"/>
                <a:gd name="connsiteY22" fmla="*/ 783828 h 2579290"/>
                <a:gd name="connsiteX23" fmla="*/ 5602562 w 5746329"/>
                <a:gd name="connsiteY23" fmla="*/ 841930 h 2579290"/>
                <a:gd name="connsiteX24" fmla="*/ 5580655 w 5746329"/>
                <a:gd name="connsiteY24" fmla="*/ 892413 h 2579290"/>
                <a:gd name="connsiteX25" fmla="*/ 5653045 w 5746329"/>
                <a:gd name="connsiteY25" fmla="*/ 892413 h 2579290"/>
                <a:gd name="connsiteX26" fmla="*/ 5471117 w 5746329"/>
                <a:gd name="connsiteY26" fmla="*/ 1102915 h 2579290"/>
                <a:gd name="connsiteX27" fmla="*/ 5340625 w 5746329"/>
                <a:gd name="connsiteY27" fmla="*/ 1248648 h 2579290"/>
                <a:gd name="connsiteX28" fmla="*/ 5194892 w 5746329"/>
                <a:gd name="connsiteY28" fmla="*/ 1379140 h 2579290"/>
                <a:gd name="connsiteX29" fmla="*/ 5129170 w 5746329"/>
                <a:gd name="connsiteY29" fmla="*/ 1495345 h 2579290"/>
                <a:gd name="connsiteX30" fmla="*/ 5289190 w 5746329"/>
                <a:gd name="connsiteY30" fmla="*/ 1983025 h 2579290"/>
                <a:gd name="connsiteX31" fmla="*/ 5274902 w 5746329"/>
                <a:gd name="connsiteY31" fmla="*/ 2012553 h 2579290"/>
                <a:gd name="connsiteX32" fmla="*/ 5391107 w 5746329"/>
                <a:gd name="connsiteY32" fmla="*/ 2448798 h 2579290"/>
                <a:gd name="connsiteX33" fmla="*/ 5413015 w 5746329"/>
                <a:gd name="connsiteY33" fmla="*/ 2426890 h 2579290"/>
                <a:gd name="connsiteX34" fmla="*/ 5303477 w 5746329"/>
                <a:gd name="connsiteY34" fmla="*/ 2579290 h 2579290"/>
                <a:gd name="connsiteX35" fmla="*/ 5383487 w 5746329"/>
                <a:gd name="connsiteY35" fmla="*/ 2484993 h 2579290"/>
                <a:gd name="connsiteX36" fmla="*/ 5289190 w 5746329"/>
                <a:gd name="connsiteY36" fmla="*/ 2514520 h 2579290"/>
                <a:gd name="connsiteX37" fmla="*/ 5179652 w 5746329"/>
                <a:gd name="connsiteY37" fmla="*/ 2404983 h 2579290"/>
                <a:gd name="connsiteX38" fmla="*/ 5143457 w 5746329"/>
                <a:gd name="connsiteY38" fmla="*/ 2324973 h 2579290"/>
                <a:gd name="connsiteX39" fmla="*/ 5107262 w 5746329"/>
                <a:gd name="connsiteY39" fmla="*/ 2332593 h 2579290"/>
                <a:gd name="connsiteX40" fmla="*/ 5012965 w 5746329"/>
                <a:gd name="connsiteY40" fmla="*/ 2186860 h 2579290"/>
                <a:gd name="connsiteX41" fmla="*/ 5042492 w 5746329"/>
                <a:gd name="connsiteY41" fmla="*/ 2121138 h 2579290"/>
                <a:gd name="connsiteX42" fmla="*/ 5012965 w 5746329"/>
                <a:gd name="connsiteY42" fmla="*/ 2113518 h 2579290"/>
                <a:gd name="connsiteX43" fmla="*/ 5012965 w 5746329"/>
                <a:gd name="connsiteY43" fmla="*/ 2164000 h 2579290"/>
                <a:gd name="connsiteX44" fmla="*/ 4962482 w 5746329"/>
                <a:gd name="connsiteY44" fmla="*/ 1931590 h 2579290"/>
                <a:gd name="connsiteX45" fmla="*/ 4744360 w 5746329"/>
                <a:gd name="connsiteY45" fmla="*/ 1815385 h 2579290"/>
                <a:gd name="connsiteX46" fmla="*/ 4613867 w 5746329"/>
                <a:gd name="connsiteY46" fmla="*/ 1887775 h 2579290"/>
                <a:gd name="connsiteX47" fmla="*/ 4257632 w 5746329"/>
                <a:gd name="connsiteY47" fmla="*/ 1843960 h 2579290"/>
                <a:gd name="connsiteX48" fmla="*/ 4250012 w 5746329"/>
                <a:gd name="connsiteY48" fmla="*/ 1778238 h 2579290"/>
                <a:gd name="connsiteX49" fmla="*/ 4220485 w 5746329"/>
                <a:gd name="connsiteY49" fmla="*/ 1828720 h 2579290"/>
                <a:gd name="connsiteX50" fmla="*/ 4009982 w 5746329"/>
                <a:gd name="connsiteY50" fmla="*/ 1908730 h 2579290"/>
                <a:gd name="connsiteX51" fmla="*/ 4068085 w 5746329"/>
                <a:gd name="connsiteY51" fmla="*/ 1879203 h 2579290"/>
                <a:gd name="connsiteX52" fmla="*/ 4031890 w 5746329"/>
                <a:gd name="connsiteY52" fmla="*/ 1959213 h 2579290"/>
                <a:gd name="connsiteX53" fmla="*/ 4126187 w 5746329"/>
                <a:gd name="connsiteY53" fmla="*/ 2009695 h 2579290"/>
                <a:gd name="connsiteX54" fmla="*/ 4009982 w 5746329"/>
                <a:gd name="connsiteY54" fmla="*/ 1980168 h 2579290"/>
                <a:gd name="connsiteX55" fmla="*/ 3951880 w 5746329"/>
                <a:gd name="connsiteY55" fmla="*/ 2052558 h 2579290"/>
                <a:gd name="connsiteX56" fmla="*/ 3951880 w 5746329"/>
                <a:gd name="connsiteY56" fmla="*/ 2016363 h 2579290"/>
                <a:gd name="connsiteX57" fmla="*/ 3893777 w 5746329"/>
                <a:gd name="connsiteY57" fmla="*/ 2052558 h 2579290"/>
                <a:gd name="connsiteX58" fmla="*/ 3813767 w 5746329"/>
                <a:gd name="connsiteY58" fmla="*/ 2023030 h 2579290"/>
                <a:gd name="connsiteX59" fmla="*/ 3821387 w 5746329"/>
                <a:gd name="connsiteY59" fmla="*/ 1993503 h 2579290"/>
                <a:gd name="connsiteX60" fmla="*/ 3697562 w 5746329"/>
                <a:gd name="connsiteY60" fmla="*/ 1957308 h 2579290"/>
                <a:gd name="connsiteX61" fmla="*/ 3755665 w 5746329"/>
                <a:gd name="connsiteY61" fmla="*/ 1986835 h 2579290"/>
                <a:gd name="connsiteX62" fmla="*/ 3363235 w 5746329"/>
                <a:gd name="connsiteY62" fmla="*/ 2008743 h 2579290"/>
                <a:gd name="connsiteX63" fmla="*/ 2991760 w 5746329"/>
                <a:gd name="connsiteY63" fmla="*/ 2256393 h 2579290"/>
                <a:gd name="connsiteX64" fmla="*/ 2999380 w 5746329"/>
                <a:gd name="connsiteY64" fmla="*/ 2554525 h 2579290"/>
                <a:gd name="connsiteX65" fmla="*/ 2701247 w 5746329"/>
                <a:gd name="connsiteY65" fmla="*/ 2300208 h 2579290"/>
                <a:gd name="connsiteX66" fmla="*/ 2585042 w 5746329"/>
                <a:gd name="connsiteY66" fmla="*/ 2176383 h 2579290"/>
                <a:gd name="connsiteX67" fmla="*/ 2330725 w 5746329"/>
                <a:gd name="connsiteY67" fmla="*/ 1914445 h 2579290"/>
                <a:gd name="connsiteX68" fmla="*/ 2206900 w 5746329"/>
                <a:gd name="connsiteY68" fmla="*/ 2044938 h 2579290"/>
                <a:gd name="connsiteX69" fmla="*/ 2017352 w 5746329"/>
                <a:gd name="connsiteY69" fmla="*/ 1899205 h 2579290"/>
                <a:gd name="connsiteX70" fmla="*/ 1973537 w 5746329"/>
                <a:gd name="connsiteY70" fmla="*/ 1746805 h 2579290"/>
                <a:gd name="connsiteX71" fmla="*/ 1805897 w 5746329"/>
                <a:gd name="connsiteY71" fmla="*/ 1572498 h 2579290"/>
                <a:gd name="connsiteX72" fmla="*/ 1587775 w 5746329"/>
                <a:gd name="connsiteY72" fmla="*/ 1542970 h 2579290"/>
                <a:gd name="connsiteX73" fmla="*/ 1573487 w 5746329"/>
                <a:gd name="connsiteY73" fmla="*/ 1615360 h 2579290"/>
                <a:gd name="connsiteX74" fmla="*/ 1071520 w 5746329"/>
                <a:gd name="connsiteY74" fmla="*/ 1491535 h 2579290"/>
                <a:gd name="connsiteX75" fmla="*/ 743860 w 5746329"/>
                <a:gd name="connsiteY75" fmla="*/ 1295320 h 2579290"/>
                <a:gd name="connsiteX76" fmla="*/ 758147 w 5746329"/>
                <a:gd name="connsiteY76" fmla="*/ 1265793 h 2579290"/>
                <a:gd name="connsiteX77" fmla="*/ 445727 w 5746329"/>
                <a:gd name="connsiteY77" fmla="*/ 1215310 h 2579290"/>
                <a:gd name="connsiteX78" fmla="*/ 336190 w 5746329"/>
                <a:gd name="connsiteY78" fmla="*/ 1011475 h 2579290"/>
                <a:gd name="connsiteX79" fmla="*/ 336190 w 5746329"/>
                <a:gd name="connsiteY79" fmla="*/ 975280 h 2579290"/>
                <a:gd name="connsiteX80" fmla="*/ 103780 w 5746329"/>
                <a:gd name="connsiteY80" fmla="*/ 837168 h 2579290"/>
                <a:gd name="connsiteX81" fmla="*/ 111400 w 5746329"/>
                <a:gd name="connsiteY81" fmla="*/ 735250 h 2579290"/>
                <a:gd name="connsiteX82" fmla="*/ 9482 w 5746329"/>
                <a:gd name="connsiteY82" fmla="*/ 480933 h 2579290"/>
                <a:gd name="connsiteX83" fmla="*/ 45677 w 5746329"/>
                <a:gd name="connsiteY83" fmla="*/ 430450 h 2579290"/>
                <a:gd name="connsiteX84" fmla="*/ 14587 w 5746329"/>
                <a:gd name="connsiteY84" fmla="*/ 402515 h 2579290"/>
                <a:gd name="connsiteX85" fmla="*/ 0 w 5746329"/>
                <a:gd name="connsiteY85" fmla="*/ 374561 h 2579290"/>
                <a:gd name="connsiteX86" fmla="*/ 72485 w 5746329"/>
                <a:gd name="connsiteY86" fmla="*/ 400919 h 2579290"/>
                <a:gd name="connsiteX87" fmla="*/ 145805 w 5746329"/>
                <a:gd name="connsiteY87" fmla="*/ 461300 h 2579290"/>
                <a:gd name="connsiteX88" fmla="*/ 188934 w 5746329"/>
                <a:gd name="connsiteY88" fmla="*/ 513055 h 2579290"/>
                <a:gd name="connsiteX89" fmla="*/ 197559 w 5746329"/>
                <a:gd name="connsiteY89" fmla="*/ 582062 h 2579290"/>
                <a:gd name="connsiteX90" fmla="*/ 253627 w 5746329"/>
                <a:gd name="connsiteY90" fmla="*/ 668320 h 2579290"/>
                <a:gd name="connsiteX91" fmla="*/ 344199 w 5746329"/>
                <a:gd name="connsiteY91" fmla="*/ 728701 h 2579290"/>
                <a:gd name="connsiteX92" fmla="*/ 407094 w 5746329"/>
                <a:gd name="connsiteY92" fmla="*/ 833110 h 2579290"/>
                <a:gd name="connsiteX93" fmla="*/ 444904 w 5746329"/>
                <a:gd name="connsiteY93" fmla="*/ 918469 h 2579290"/>
                <a:gd name="connsiteX94" fmla="*/ 542592 w 5746329"/>
                <a:gd name="connsiteY94" fmla="*/ 922781 h 2579290"/>
                <a:gd name="connsiteX95" fmla="*/ 624537 w 5746329"/>
                <a:gd name="connsiteY95" fmla="*/ 944346 h 2579290"/>
                <a:gd name="connsiteX96" fmla="*/ 680605 w 5746329"/>
                <a:gd name="connsiteY96" fmla="*/ 961598 h 2579290"/>
                <a:gd name="connsiteX97" fmla="*/ 736673 w 5746329"/>
                <a:gd name="connsiteY97" fmla="*/ 991788 h 2579290"/>
                <a:gd name="connsiteX98" fmla="*/ 878999 w 5746329"/>
                <a:gd name="connsiteY98" fmla="*/ 978849 h 2579290"/>
                <a:gd name="connsiteX99" fmla="*/ 939380 w 5746329"/>
                <a:gd name="connsiteY99" fmla="*/ 970223 h 2579290"/>
                <a:gd name="connsiteX100" fmla="*/ 952319 w 5746329"/>
                <a:gd name="connsiteY100" fmla="*/ 970223 h 2579290"/>
                <a:gd name="connsiteX101" fmla="*/ 1042890 w 5746329"/>
                <a:gd name="connsiteY101" fmla="*/ 983162 h 2579290"/>
                <a:gd name="connsiteX102" fmla="*/ 1120522 w 5746329"/>
                <a:gd name="connsiteY102" fmla="*/ 1004727 h 2579290"/>
                <a:gd name="connsiteX103" fmla="*/ 1202468 w 5746329"/>
                <a:gd name="connsiteY103" fmla="*/ 1004727 h 2579290"/>
                <a:gd name="connsiteX104" fmla="*/ 1202468 w 5746329"/>
                <a:gd name="connsiteY104" fmla="*/ 1026291 h 2579290"/>
                <a:gd name="connsiteX105" fmla="*/ 1241284 w 5746329"/>
                <a:gd name="connsiteY105" fmla="*/ 1082359 h 2579290"/>
                <a:gd name="connsiteX106" fmla="*/ 1280100 w 5746329"/>
                <a:gd name="connsiteY106" fmla="*/ 1116862 h 2579290"/>
                <a:gd name="connsiteX107" fmla="*/ 1349106 w 5746329"/>
                <a:gd name="connsiteY107" fmla="*/ 1168617 h 2579290"/>
                <a:gd name="connsiteX108" fmla="*/ 1400861 w 5746329"/>
                <a:gd name="connsiteY108" fmla="*/ 1233311 h 2579290"/>
                <a:gd name="connsiteX109" fmla="*/ 1448303 w 5746329"/>
                <a:gd name="connsiteY109" fmla="*/ 1194495 h 2579290"/>
                <a:gd name="connsiteX110" fmla="*/ 1495745 w 5746329"/>
                <a:gd name="connsiteY110" fmla="*/ 1168617 h 2579290"/>
                <a:gd name="connsiteX111" fmla="*/ 1564752 w 5746329"/>
                <a:gd name="connsiteY111" fmla="*/ 1185869 h 2579290"/>
                <a:gd name="connsiteX112" fmla="*/ 1603568 w 5746329"/>
                <a:gd name="connsiteY112" fmla="*/ 1155679 h 2579290"/>
                <a:gd name="connsiteX113" fmla="*/ 1663949 w 5746329"/>
                <a:gd name="connsiteY113" fmla="*/ 1198808 h 2579290"/>
                <a:gd name="connsiteX114" fmla="*/ 1711391 w 5746329"/>
                <a:gd name="connsiteY114" fmla="*/ 1168617 h 2579290"/>
                <a:gd name="connsiteX115" fmla="*/ 1771771 w 5746329"/>
                <a:gd name="connsiteY115" fmla="*/ 1172930 h 2579290"/>
                <a:gd name="connsiteX116" fmla="*/ 1836465 w 5746329"/>
                <a:gd name="connsiteY116" fmla="*/ 1172930 h 2579290"/>
                <a:gd name="connsiteX117" fmla="*/ 1879594 w 5746329"/>
                <a:gd name="connsiteY117" fmla="*/ 1228998 h 2579290"/>
                <a:gd name="connsiteX118" fmla="*/ 1901159 w 5746329"/>
                <a:gd name="connsiteY118" fmla="*/ 1272127 h 2579290"/>
                <a:gd name="connsiteX119" fmla="*/ 1991730 w 5746329"/>
                <a:gd name="connsiteY119" fmla="*/ 1302317 h 2579290"/>
                <a:gd name="connsiteX120" fmla="*/ 2052111 w 5746329"/>
                <a:gd name="connsiteY120" fmla="*/ 1332508 h 2579290"/>
                <a:gd name="connsiteX121" fmla="*/ 2164246 w 5746329"/>
                <a:gd name="connsiteY121" fmla="*/ 1328195 h 2579290"/>
                <a:gd name="connsiteX122" fmla="*/ 2207375 w 5746329"/>
                <a:gd name="connsiteY122" fmla="*/ 1323882 h 2579290"/>
                <a:gd name="connsiteX123" fmla="*/ 2310885 w 5746329"/>
                <a:gd name="connsiteY123" fmla="*/ 1263501 h 2579290"/>
                <a:gd name="connsiteX124" fmla="*/ 2392830 w 5746329"/>
                <a:gd name="connsiteY124" fmla="*/ 1203121 h 2579290"/>
                <a:gd name="connsiteX125" fmla="*/ 2509279 w 5746329"/>
                <a:gd name="connsiteY125" fmla="*/ 1147053 h 2579290"/>
                <a:gd name="connsiteX126" fmla="*/ 2595537 w 5746329"/>
                <a:gd name="connsiteY126" fmla="*/ 1151366 h 2579290"/>
                <a:gd name="connsiteX127" fmla="*/ 2686108 w 5746329"/>
                <a:gd name="connsiteY127" fmla="*/ 1155679 h 2579290"/>
                <a:gd name="connsiteX128" fmla="*/ 2768053 w 5746329"/>
                <a:gd name="connsiteY128" fmla="*/ 1155679 h 2579290"/>
                <a:gd name="connsiteX129" fmla="*/ 2837060 w 5746329"/>
                <a:gd name="connsiteY129" fmla="*/ 1134114 h 2579290"/>
                <a:gd name="connsiteX130" fmla="*/ 2944883 w 5746329"/>
                <a:gd name="connsiteY130" fmla="*/ 1099611 h 2579290"/>
                <a:gd name="connsiteX131" fmla="*/ 3031141 w 5746329"/>
                <a:gd name="connsiteY131" fmla="*/ 1095298 h 2579290"/>
                <a:gd name="connsiteX132" fmla="*/ 3078583 w 5746329"/>
                <a:gd name="connsiteY132" fmla="*/ 1073733 h 2579290"/>
                <a:gd name="connsiteX133" fmla="*/ 3186406 w 5746329"/>
                <a:gd name="connsiteY133" fmla="*/ 1030604 h 2579290"/>
                <a:gd name="connsiteX134" fmla="*/ 3207970 w 5746329"/>
                <a:gd name="connsiteY134" fmla="*/ 1030604 h 2579290"/>
                <a:gd name="connsiteX135" fmla="*/ 3315793 w 5746329"/>
                <a:gd name="connsiteY135" fmla="*/ 1026291 h 2579290"/>
                <a:gd name="connsiteX136" fmla="*/ 3354609 w 5746329"/>
                <a:gd name="connsiteY136" fmla="*/ 1009040 h 2579290"/>
                <a:gd name="connsiteX137" fmla="*/ 3406364 w 5746329"/>
                <a:gd name="connsiteY137" fmla="*/ 1000414 h 2579290"/>
                <a:gd name="connsiteX138" fmla="*/ 3440867 w 5746329"/>
                <a:gd name="connsiteY138" fmla="*/ 978849 h 2579290"/>
                <a:gd name="connsiteX139" fmla="*/ 3479684 w 5746329"/>
                <a:gd name="connsiteY139" fmla="*/ 909843 h 2579290"/>
                <a:gd name="connsiteX140" fmla="*/ 3544377 w 5746329"/>
                <a:gd name="connsiteY140" fmla="*/ 836523 h 2579290"/>
                <a:gd name="connsiteX141" fmla="*/ 3553003 w 5746329"/>
                <a:gd name="connsiteY141" fmla="*/ 836523 h 2579290"/>
                <a:gd name="connsiteX142" fmla="*/ 3604758 w 5746329"/>
                <a:gd name="connsiteY142" fmla="*/ 832210 h 2579290"/>
                <a:gd name="connsiteX143" fmla="*/ 3708268 w 5746329"/>
                <a:gd name="connsiteY143" fmla="*/ 806333 h 2579290"/>
                <a:gd name="connsiteX144" fmla="*/ 3772961 w 5746329"/>
                <a:gd name="connsiteY144" fmla="*/ 776143 h 2579290"/>
                <a:gd name="connsiteX145" fmla="*/ 3811778 w 5746329"/>
                <a:gd name="connsiteY145" fmla="*/ 776143 h 2579290"/>
                <a:gd name="connsiteX146" fmla="*/ 3885097 w 5746329"/>
                <a:gd name="connsiteY146" fmla="*/ 758891 h 2579290"/>
                <a:gd name="connsiteX147" fmla="*/ 3941165 w 5746329"/>
                <a:gd name="connsiteY147" fmla="*/ 715762 h 2579290"/>
                <a:gd name="connsiteX148" fmla="*/ 4014484 w 5746329"/>
                <a:gd name="connsiteY148" fmla="*/ 694197 h 2579290"/>
                <a:gd name="connsiteX149" fmla="*/ 4113681 w 5746329"/>
                <a:gd name="connsiteY149" fmla="*/ 642442 h 2579290"/>
                <a:gd name="connsiteX150" fmla="*/ 4256007 w 5746329"/>
                <a:gd name="connsiteY150" fmla="*/ 625191 h 2579290"/>
                <a:gd name="connsiteX151" fmla="*/ 4299136 w 5746329"/>
                <a:gd name="connsiteY151" fmla="*/ 616565 h 2579290"/>
                <a:gd name="connsiteX152" fmla="*/ 4346578 w 5746329"/>
                <a:gd name="connsiteY152" fmla="*/ 616565 h 2579290"/>
                <a:gd name="connsiteX153" fmla="*/ 4419898 w 5746329"/>
                <a:gd name="connsiteY153" fmla="*/ 633817 h 2579290"/>
                <a:gd name="connsiteX154" fmla="*/ 4480279 w 5746329"/>
                <a:gd name="connsiteY154" fmla="*/ 642442 h 2579290"/>
                <a:gd name="connsiteX155" fmla="*/ 4544972 w 5746329"/>
                <a:gd name="connsiteY155" fmla="*/ 633817 h 2579290"/>
                <a:gd name="connsiteX156" fmla="*/ 4626918 w 5746329"/>
                <a:gd name="connsiteY156" fmla="*/ 642442 h 2579290"/>
                <a:gd name="connsiteX157" fmla="*/ 4657108 w 5746329"/>
                <a:gd name="connsiteY157" fmla="*/ 616565 h 2579290"/>
                <a:gd name="connsiteX158" fmla="*/ 4674360 w 5746329"/>
                <a:gd name="connsiteY158" fmla="*/ 599313 h 2579290"/>
                <a:gd name="connsiteX159" fmla="*/ 4721802 w 5746329"/>
                <a:gd name="connsiteY159" fmla="*/ 577749 h 2579290"/>
                <a:gd name="connsiteX160" fmla="*/ 4799434 w 5746329"/>
                <a:gd name="connsiteY160" fmla="*/ 547558 h 2579290"/>
                <a:gd name="connsiteX161" fmla="*/ 4846876 w 5746329"/>
                <a:gd name="connsiteY161" fmla="*/ 508742 h 2579290"/>
                <a:gd name="connsiteX162" fmla="*/ 4933134 w 5746329"/>
                <a:gd name="connsiteY162" fmla="*/ 504429 h 2579290"/>
                <a:gd name="connsiteX163" fmla="*/ 5032331 w 5746329"/>
                <a:gd name="connsiteY163" fmla="*/ 444049 h 2579290"/>
                <a:gd name="connsiteX164" fmla="*/ 5088399 w 5746329"/>
                <a:gd name="connsiteY164" fmla="*/ 396607 h 2579290"/>
                <a:gd name="connsiteX165" fmla="*/ 5166031 w 5746329"/>
                <a:gd name="connsiteY165" fmla="*/ 370729 h 2579290"/>
                <a:gd name="connsiteX166" fmla="*/ 5170344 w 5746329"/>
                <a:gd name="connsiteY166" fmla="*/ 314661 h 2579290"/>
                <a:gd name="connsiteX167" fmla="*/ 5187596 w 5746329"/>
                <a:gd name="connsiteY167" fmla="*/ 297410 h 2579290"/>
                <a:gd name="connsiteX168" fmla="*/ 5235038 w 5746329"/>
                <a:gd name="connsiteY168" fmla="*/ 202526 h 2579290"/>
                <a:gd name="connsiteX169" fmla="*/ 5265228 w 5746329"/>
                <a:gd name="connsiteY169" fmla="*/ 180961 h 2579290"/>
                <a:gd name="connsiteX170" fmla="*/ 5286793 w 5746329"/>
                <a:gd name="connsiteY170" fmla="*/ 198213 h 2579290"/>
                <a:gd name="connsiteX171" fmla="*/ 5347173 w 5746329"/>
                <a:gd name="connsiteY171" fmla="*/ 202526 h 2579290"/>
                <a:gd name="connsiteX172" fmla="*/ 5385990 w 5746329"/>
                <a:gd name="connsiteY172" fmla="*/ 202526 h 2579290"/>
                <a:gd name="connsiteX173" fmla="*/ 5394615 w 5746329"/>
                <a:gd name="connsiteY173" fmla="*/ 193900 h 2579290"/>
                <a:gd name="connsiteX174" fmla="*/ 5446370 w 5746329"/>
                <a:gd name="connsiteY174" fmla="*/ 159397 h 2579290"/>
                <a:gd name="connsiteX175" fmla="*/ 5489499 w 5746329"/>
                <a:gd name="connsiteY175" fmla="*/ 150771 h 2579290"/>
                <a:gd name="connsiteX176" fmla="*/ 5524002 w 5746329"/>
                <a:gd name="connsiteY176" fmla="*/ 142145 h 2579290"/>
                <a:gd name="connsiteX177" fmla="*/ 5575758 w 5746329"/>
                <a:gd name="connsiteY177" fmla="*/ 94703 h 2579290"/>
                <a:gd name="connsiteX178" fmla="*/ 5610260 w 5746329"/>
                <a:gd name="connsiteY178" fmla="*/ 64513 h 2579290"/>
                <a:gd name="connsiteX179" fmla="*/ 5636138 w 5746329"/>
                <a:gd name="connsiteY179" fmla="*/ 34322 h 2579290"/>
                <a:gd name="connsiteX180" fmla="*/ 5683580 w 5746329"/>
                <a:gd name="connsiteY180" fmla="*/ 30009 h 2579290"/>
                <a:gd name="connsiteX181" fmla="*/ 5705399 w 5746329"/>
                <a:gd name="connsiteY181" fmla="*/ 917 h 2579290"/>
                <a:gd name="connsiteX182" fmla="*/ 5710641 w 5746329"/>
                <a:gd name="connsiteY182" fmla="*/ 6305 h 2579290"/>
                <a:gd name="connsiteX183" fmla="*/ 5730703 w 5746329"/>
                <a:gd name="connsiteY183" fmla="*/ 24 h 2579290"/>
                <a:gd name="connsiteX0" fmla="*/ 5730703 w 5746329"/>
                <a:gd name="connsiteY0" fmla="*/ 24 h 2579290"/>
                <a:gd name="connsiteX1" fmla="*/ 5738770 w 5746329"/>
                <a:gd name="connsiteY1" fmla="*/ 5635 h 2579290"/>
                <a:gd name="connsiteX2" fmla="*/ 5666380 w 5746329"/>
                <a:gd name="connsiteY2" fmla="*/ 259953 h 2579290"/>
                <a:gd name="connsiteX3" fmla="*/ 5674000 w 5746329"/>
                <a:gd name="connsiteY3" fmla="*/ 223758 h 2579290"/>
                <a:gd name="connsiteX4" fmla="*/ 5579702 w 5746329"/>
                <a:gd name="connsiteY4" fmla="*/ 173275 h 2579290"/>
                <a:gd name="connsiteX5" fmla="*/ 5667332 w 5746329"/>
                <a:gd name="connsiteY5" fmla="*/ 282813 h 2579290"/>
                <a:gd name="connsiteX6" fmla="*/ 5623517 w 5746329"/>
                <a:gd name="connsiteY6" fmla="*/ 566658 h 2579290"/>
                <a:gd name="connsiteX7" fmla="*/ 5579702 w 5746329"/>
                <a:gd name="connsiteY7" fmla="*/ 392350 h 2579290"/>
                <a:gd name="connsiteX8" fmla="*/ 5587322 w 5746329"/>
                <a:gd name="connsiteY8" fmla="*/ 442833 h 2579290"/>
                <a:gd name="connsiteX9" fmla="*/ 5529220 w 5746329"/>
                <a:gd name="connsiteY9" fmla="*/ 377110 h 2579290"/>
                <a:gd name="connsiteX10" fmla="*/ 5514932 w 5746329"/>
                <a:gd name="connsiteY10" fmla="*/ 326628 h 2579290"/>
                <a:gd name="connsiteX11" fmla="*/ 5529220 w 5746329"/>
                <a:gd name="connsiteY11" fmla="*/ 224710 h 2579290"/>
                <a:gd name="connsiteX12" fmla="*/ 5536840 w 5746329"/>
                <a:gd name="connsiteY12" fmla="*/ 399018 h 2579290"/>
                <a:gd name="connsiteX13" fmla="*/ 5514932 w 5746329"/>
                <a:gd name="connsiteY13" fmla="*/ 420925 h 2579290"/>
                <a:gd name="connsiteX14" fmla="*/ 5573035 w 5746329"/>
                <a:gd name="connsiteY14" fmla="*/ 537130 h 2579290"/>
                <a:gd name="connsiteX15" fmla="*/ 5558747 w 5746329"/>
                <a:gd name="connsiteY15" fmla="*/ 529510 h 2579290"/>
                <a:gd name="connsiteX16" fmla="*/ 5577797 w 5746329"/>
                <a:gd name="connsiteY16" fmla="*/ 599043 h 2579290"/>
                <a:gd name="connsiteX17" fmla="*/ 5623517 w 5746329"/>
                <a:gd name="connsiteY17" fmla="*/ 595233 h 2579290"/>
                <a:gd name="connsiteX18" fmla="*/ 5703527 w 5746329"/>
                <a:gd name="connsiteY18" fmla="*/ 747633 h 2579290"/>
                <a:gd name="connsiteX19" fmla="*/ 5693050 w 5746329"/>
                <a:gd name="connsiteY19" fmla="*/ 743823 h 2579290"/>
                <a:gd name="connsiteX20" fmla="*/ 5696860 w 5746329"/>
                <a:gd name="connsiteY20" fmla="*/ 754300 h 2579290"/>
                <a:gd name="connsiteX21" fmla="*/ 5646377 w 5746329"/>
                <a:gd name="connsiteY21" fmla="*/ 776208 h 2579290"/>
                <a:gd name="connsiteX22" fmla="*/ 5704480 w 5746329"/>
                <a:gd name="connsiteY22" fmla="*/ 783828 h 2579290"/>
                <a:gd name="connsiteX23" fmla="*/ 5602562 w 5746329"/>
                <a:gd name="connsiteY23" fmla="*/ 841930 h 2579290"/>
                <a:gd name="connsiteX24" fmla="*/ 5580655 w 5746329"/>
                <a:gd name="connsiteY24" fmla="*/ 892413 h 2579290"/>
                <a:gd name="connsiteX25" fmla="*/ 5653045 w 5746329"/>
                <a:gd name="connsiteY25" fmla="*/ 892413 h 2579290"/>
                <a:gd name="connsiteX26" fmla="*/ 5471117 w 5746329"/>
                <a:gd name="connsiteY26" fmla="*/ 1102915 h 2579290"/>
                <a:gd name="connsiteX27" fmla="*/ 5340625 w 5746329"/>
                <a:gd name="connsiteY27" fmla="*/ 1248648 h 2579290"/>
                <a:gd name="connsiteX28" fmla="*/ 5194892 w 5746329"/>
                <a:gd name="connsiteY28" fmla="*/ 1379140 h 2579290"/>
                <a:gd name="connsiteX29" fmla="*/ 5129170 w 5746329"/>
                <a:gd name="connsiteY29" fmla="*/ 1495345 h 2579290"/>
                <a:gd name="connsiteX30" fmla="*/ 5289190 w 5746329"/>
                <a:gd name="connsiteY30" fmla="*/ 1983025 h 2579290"/>
                <a:gd name="connsiteX31" fmla="*/ 5274902 w 5746329"/>
                <a:gd name="connsiteY31" fmla="*/ 2012553 h 2579290"/>
                <a:gd name="connsiteX32" fmla="*/ 5391107 w 5746329"/>
                <a:gd name="connsiteY32" fmla="*/ 2448798 h 2579290"/>
                <a:gd name="connsiteX33" fmla="*/ 5413015 w 5746329"/>
                <a:gd name="connsiteY33" fmla="*/ 2426890 h 2579290"/>
                <a:gd name="connsiteX34" fmla="*/ 5303477 w 5746329"/>
                <a:gd name="connsiteY34" fmla="*/ 2579290 h 2579290"/>
                <a:gd name="connsiteX35" fmla="*/ 5383487 w 5746329"/>
                <a:gd name="connsiteY35" fmla="*/ 2484993 h 2579290"/>
                <a:gd name="connsiteX36" fmla="*/ 5289190 w 5746329"/>
                <a:gd name="connsiteY36" fmla="*/ 2514520 h 2579290"/>
                <a:gd name="connsiteX37" fmla="*/ 5179652 w 5746329"/>
                <a:gd name="connsiteY37" fmla="*/ 2404983 h 2579290"/>
                <a:gd name="connsiteX38" fmla="*/ 5143457 w 5746329"/>
                <a:gd name="connsiteY38" fmla="*/ 2324973 h 2579290"/>
                <a:gd name="connsiteX39" fmla="*/ 5107262 w 5746329"/>
                <a:gd name="connsiteY39" fmla="*/ 2332593 h 2579290"/>
                <a:gd name="connsiteX40" fmla="*/ 5012965 w 5746329"/>
                <a:gd name="connsiteY40" fmla="*/ 2186860 h 2579290"/>
                <a:gd name="connsiteX41" fmla="*/ 5042492 w 5746329"/>
                <a:gd name="connsiteY41" fmla="*/ 2121138 h 2579290"/>
                <a:gd name="connsiteX42" fmla="*/ 5012965 w 5746329"/>
                <a:gd name="connsiteY42" fmla="*/ 2113518 h 2579290"/>
                <a:gd name="connsiteX43" fmla="*/ 5012965 w 5746329"/>
                <a:gd name="connsiteY43" fmla="*/ 2164000 h 2579290"/>
                <a:gd name="connsiteX44" fmla="*/ 4962482 w 5746329"/>
                <a:gd name="connsiteY44" fmla="*/ 1931590 h 2579290"/>
                <a:gd name="connsiteX45" fmla="*/ 4744360 w 5746329"/>
                <a:gd name="connsiteY45" fmla="*/ 1815385 h 2579290"/>
                <a:gd name="connsiteX46" fmla="*/ 4613867 w 5746329"/>
                <a:gd name="connsiteY46" fmla="*/ 1887775 h 2579290"/>
                <a:gd name="connsiteX47" fmla="*/ 4257632 w 5746329"/>
                <a:gd name="connsiteY47" fmla="*/ 1843960 h 2579290"/>
                <a:gd name="connsiteX48" fmla="*/ 4250012 w 5746329"/>
                <a:gd name="connsiteY48" fmla="*/ 1778238 h 2579290"/>
                <a:gd name="connsiteX49" fmla="*/ 4220485 w 5746329"/>
                <a:gd name="connsiteY49" fmla="*/ 1828720 h 2579290"/>
                <a:gd name="connsiteX50" fmla="*/ 4009982 w 5746329"/>
                <a:gd name="connsiteY50" fmla="*/ 1908730 h 2579290"/>
                <a:gd name="connsiteX51" fmla="*/ 4068085 w 5746329"/>
                <a:gd name="connsiteY51" fmla="*/ 1879203 h 2579290"/>
                <a:gd name="connsiteX52" fmla="*/ 4031890 w 5746329"/>
                <a:gd name="connsiteY52" fmla="*/ 1959213 h 2579290"/>
                <a:gd name="connsiteX53" fmla="*/ 4126187 w 5746329"/>
                <a:gd name="connsiteY53" fmla="*/ 2009695 h 2579290"/>
                <a:gd name="connsiteX54" fmla="*/ 4009982 w 5746329"/>
                <a:gd name="connsiteY54" fmla="*/ 1980168 h 2579290"/>
                <a:gd name="connsiteX55" fmla="*/ 3951880 w 5746329"/>
                <a:gd name="connsiteY55" fmla="*/ 2052558 h 2579290"/>
                <a:gd name="connsiteX56" fmla="*/ 3951880 w 5746329"/>
                <a:gd name="connsiteY56" fmla="*/ 2016363 h 2579290"/>
                <a:gd name="connsiteX57" fmla="*/ 3893777 w 5746329"/>
                <a:gd name="connsiteY57" fmla="*/ 2052558 h 2579290"/>
                <a:gd name="connsiteX58" fmla="*/ 3813767 w 5746329"/>
                <a:gd name="connsiteY58" fmla="*/ 2023030 h 2579290"/>
                <a:gd name="connsiteX59" fmla="*/ 3821387 w 5746329"/>
                <a:gd name="connsiteY59" fmla="*/ 1993503 h 2579290"/>
                <a:gd name="connsiteX60" fmla="*/ 3697562 w 5746329"/>
                <a:gd name="connsiteY60" fmla="*/ 1957308 h 2579290"/>
                <a:gd name="connsiteX61" fmla="*/ 3755665 w 5746329"/>
                <a:gd name="connsiteY61" fmla="*/ 1986835 h 2579290"/>
                <a:gd name="connsiteX62" fmla="*/ 3363235 w 5746329"/>
                <a:gd name="connsiteY62" fmla="*/ 2008743 h 2579290"/>
                <a:gd name="connsiteX63" fmla="*/ 2991760 w 5746329"/>
                <a:gd name="connsiteY63" fmla="*/ 2256393 h 2579290"/>
                <a:gd name="connsiteX64" fmla="*/ 2999380 w 5746329"/>
                <a:gd name="connsiteY64" fmla="*/ 2554525 h 2579290"/>
                <a:gd name="connsiteX65" fmla="*/ 2701247 w 5746329"/>
                <a:gd name="connsiteY65" fmla="*/ 2300208 h 2579290"/>
                <a:gd name="connsiteX66" fmla="*/ 2585042 w 5746329"/>
                <a:gd name="connsiteY66" fmla="*/ 2176383 h 2579290"/>
                <a:gd name="connsiteX67" fmla="*/ 2330725 w 5746329"/>
                <a:gd name="connsiteY67" fmla="*/ 1914445 h 2579290"/>
                <a:gd name="connsiteX68" fmla="*/ 2206900 w 5746329"/>
                <a:gd name="connsiteY68" fmla="*/ 2044938 h 2579290"/>
                <a:gd name="connsiteX69" fmla="*/ 2017352 w 5746329"/>
                <a:gd name="connsiteY69" fmla="*/ 1899205 h 2579290"/>
                <a:gd name="connsiteX70" fmla="*/ 1973537 w 5746329"/>
                <a:gd name="connsiteY70" fmla="*/ 1746805 h 2579290"/>
                <a:gd name="connsiteX71" fmla="*/ 1805897 w 5746329"/>
                <a:gd name="connsiteY71" fmla="*/ 1572498 h 2579290"/>
                <a:gd name="connsiteX72" fmla="*/ 1587775 w 5746329"/>
                <a:gd name="connsiteY72" fmla="*/ 1542970 h 2579290"/>
                <a:gd name="connsiteX73" fmla="*/ 1573487 w 5746329"/>
                <a:gd name="connsiteY73" fmla="*/ 1615360 h 2579290"/>
                <a:gd name="connsiteX74" fmla="*/ 1071520 w 5746329"/>
                <a:gd name="connsiteY74" fmla="*/ 1491535 h 2579290"/>
                <a:gd name="connsiteX75" fmla="*/ 743860 w 5746329"/>
                <a:gd name="connsiteY75" fmla="*/ 1295320 h 2579290"/>
                <a:gd name="connsiteX76" fmla="*/ 758147 w 5746329"/>
                <a:gd name="connsiteY76" fmla="*/ 1265793 h 2579290"/>
                <a:gd name="connsiteX77" fmla="*/ 445727 w 5746329"/>
                <a:gd name="connsiteY77" fmla="*/ 1215310 h 2579290"/>
                <a:gd name="connsiteX78" fmla="*/ 336190 w 5746329"/>
                <a:gd name="connsiteY78" fmla="*/ 1011475 h 2579290"/>
                <a:gd name="connsiteX79" fmla="*/ 336190 w 5746329"/>
                <a:gd name="connsiteY79" fmla="*/ 975280 h 2579290"/>
                <a:gd name="connsiteX80" fmla="*/ 103780 w 5746329"/>
                <a:gd name="connsiteY80" fmla="*/ 837168 h 2579290"/>
                <a:gd name="connsiteX81" fmla="*/ 111400 w 5746329"/>
                <a:gd name="connsiteY81" fmla="*/ 735250 h 2579290"/>
                <a:gd name="connsiteX82" fmla="*/ 9482 w 5746329"/>
                <a:gd name="connsiteY82" fmla="*/ 480933 h 2579290"/>
                <a:gd name="connsiteX83" fmla="*/ 45677 w 5746329"/>
                <a:gd name="connsiteY83" fmla="*/ 430450 h 2579290"/>
                <a:gd name="connsiteX84" fmla="*/ 14587 w 5746329"/>
                <a:gd name="connsiteY84" fmla="*/ 402515 h 2579290"/>
                <a:gd name="connsiteX85" fmla="*/ 0 w 5746329"/>
                <a:gd name="connsiteY85" fmla="*/ 374561 h 2579290"/>
                <a:gd name="connsiteX86" fmla="*/ 72485 w 5746329"/>
                <a:gd name="connsiteY86" fmla="*/ 400919 h 2579290"/>
                <a:gd name="connsiteX87" fmla="*/ 145805 w 5746329"/>
                <a:gd name="connsiteY87" fmla="*/ 461300 h 2579290"/>
                <a:gd name="connsiteX88" fmla="*/ 188934 w 5746329"/>
                <a:gd name="connsiteY88" fmla="*/ 513055 h 2579290"/>
                <a:gd name="connsiteX89" fmla="*/ 197559 w 5746329"/>
                <a:gd name="connsiteY89" fmla="*/ 582062 h 2579290"/>
                <a:gd name="connsiteX90" fmla="*/ 253627 w 5746329"/>
                <a:gd name="connsiteY90" fmla="*/ 668320 h 2579290"/>
                <a:gd name="connsiteX91" fmla="*/ 344199 w 5746329"/>
                <a:gd name="connsiteY91" fmla="*/ 728701 h 2579290"/>
                <a:gd name="connsiteX92" fmla="*/ 414714 w 5746329"/>
                <a:gd name="connsiteY92" fmla="*/ 831205 h 2579290"/>
                <a:gd name="connsiteX93" fmla="*/ 444904 w 5746329"/>
                <a:gd name="connsiteY93" fmla="*/ 918469 h 2579290"/>
                <a:gd name="connsiteX94" fmla="*/ 542592 w 5746329"/>
                <a:gd name="connsiteY94" fmla="*/ 922781 h 2579290"/>
                <a:gd name="connsiteX95" fmla="*/ 624537 w 5746329"/>
                <a:gd name="connsiteY95" fmla="*/ 944346 h 2579290"/>
                <a:gd name="connsiteX96" fmla="*/ 680605 w 5746329"/>
                <a:gd name="connsiteY96" fmla="*/ 961598 h 2579290"/>
                <a:gd name="connsiteX97" fmla="*/ 736673 w 5746329"/>
                <a:gd name="connsiteY97" fmla="*/ 991788 h 2579290"/>
                <a:gd name="connsiteX98" fmla="*/ 878999 w 5746329"/>
                <a:gd name="connsiteY98" fmla="*/ 978849 h 2579290"/>
                <a:gd name="connsiteX99" fmla="*/ 939380 w 5746329"/>
                <a:gd name="connsiteY99" fmla="*/ 970223 h 2579290"/>
                <a:gd name="connsiteX100" fmla="*/ 952319 w 5746329"/>
                <a:gd name="connsiteY100" fmla="*/ 970223 h 2579290"/>
                <a:gd name="connsiteX101" fmla="*/ 1042890 w 5746329"/>
                <a:gd name="connsiteY101" fmla="*/ 983162 h 2579290"/>
                <a:gd name="connsiteX102" fmla="*/ 1120522 w 5746329"/>
                <a:gd name="connsiteY102" fmla="*/ 1004727 h 2579290"/>
                <a:gd name="connsiteX103" fmla="*/ 1202468 w 5746329"/>
                <a:gd name="connsiteY103" fmla="*/ 1004727 h 2579290"/>
                <a:gd name="connsiteX104" fmla="*/ 1202468 w 5746329"/>
                <a:gd name="connsiteY104" fmla="*/ 1026291 h 2579290"/>
                <a:gd name="connsiteX105" fmla="*/ 1241284 w 5746329"/>
                <a:gd name="connsiteY105" fmla="*/ 1082359 h 2579290"/>
                <a:gd name="connsiteX106" fmla="*/ 1280100 w 5746329"/>
                <a:gd name="connsiteY106" fmla="*/ 1116862 h 2579290"/>
                <a:gd name="connsiteX107" fmla="*/ 1349106 w 5746329"/>
                <a:gd name="connsiteY107" fmla="*/ 1168617 h 2579290"/>
                <a:gd name="connsiteX108" fmla="*/ 1400861 w 5746329"/>
                <a:gd name="connsiteY108" fmla="*/ 1233311 h 2579290"/>
                <a:gd name="connsiteX109" fmla="*/ 1448303 w 5746329"/>
                <a:gd name="connsiteY109" fmla="*/ 1194495 h 2579290"/>
                <a:gd name="connsiteX110" fmla="*/ 1495745 w 5746329"/>
                <a:gd name="connsiteY110" fmla="*/ 1168617 h 2579290"/>
                <a:gd name="connsiteX111" fmla="*/ 1564752 w 5746329"/>
                <a:gd name="connsiteY111" fmla="*/ 1185869 h 2579290"/>
                <a:gd name="connsiteX112" fmla="*/ 1603568 w 5746329"/>
                <a:gd name="connsiteY112" fmla="*/ 1155679 h 2579290"/>
                <a:gd name="connsiteX113" fmla="*/ 1663949 w 5746329"/>
                <a:gd name="connsiteY113" fmla="*/ 1198808 h 2579290"/>
                <a:gd name="connsiteX114" fmla="*/ 1711391 w 5746329"/>
                <a:gd name="connsiteY114" fmla="*/ 1168617 h 2579290"/>
                <a:gd name="connsiteX115" fmla="*/ 1771771 w 5746329"/>
                <a:gd name="connsiteY115" fmla="*/ 1172930 h 2579290"/>
                <a:gd name="connsiteX116" fmla="*/ 1836465 w 5746329"/>
                <a:gd name="connsiteY116" fmla="*/ 1172930 h 2579290"/>
                <a:gd name="connsiteX117" fmla="*/ 1879594 w 5746329"/>
                <a:gd name="connsiteY117" fmla="*/ 1228998 h 2579290"/>
                <a:gd name="connsiteX118" fmla="*/ 1901159 w 5746329"/>
                <a:gd name="connsiteY118" fmla="*/ 1272127 h 2579290"/>
                <a:gd name="connsiteX119" fmla="*/ 1991730 w 5746329"/>
                <a:gd name="connsiteY119" fmla="*/ 1302317 h 2579290"/>
                <a:gd name="connsiteX120" fmla="*/ 2052111 w 5746329"/>
                <a:gd name="connsiteY120" fmla="*/ 1332508 h 2579290"/>
                <a:gd name="connsiteX121" fmla="*/ 2164246 w 5746329"/>
                <a:gd name="connsiteY121" fmla="*/ 1328195 h 2579290"/>
                <a:gd name="connsiteX122" fmla="*/ 2207375 w 5746329"/>
                <a:gd name="connsiteY122" fmla="*/ 1323882 h 2579290"/>
                <a:gd name="connsiteX123" fmla="*/ 2310885 w 5746329"/>
                <a:gd name="connsiteY123" fmla="*/ 1263501 h 2579290"/>
                <a:gd name="connsiteX124" fmla="*/ 2392830 w 5746329"/>
                <a:gd name="connsiteY124" fmla="*/ 1203121 h 2579290"/>
                <a:gd name="connsiteX125" fmla="*/ 2509279 w 5746329"/>
                <a:gd name="connsiteY125" fmla="*/ 1147053 h 2579290"/>
                <a:gd name="connsiteX126" fmla="*/ 2595537 w 5746329"/>
                <a:gd name="connsiteY126" fmla="*/ 1151366 h 2579290"/>
                <a:gd name="connsiteX127" fmla="*/ 2686108 w 5746329"/>
                <a:gd name="connsiteY127" fmla="*/ 1155679 h 2579290"/>
                <a:gd name="connsiteX128" fmla="*/ 2768053 w 5746329"/>
                <a:gd name="connsiteY128" fmla="*/ 1155679 h 2579290"/>
                <a:gd name="connsiteX129" fmla="*/ 2837060 w 5746329"/>
                <a:gd name="connsiteY129" fmla="*/ 1134114 h 2579290"/>
                <a:gd name="connsiteX130" fmla="*/ 2944883 w 5746329"/>
                <a:gd name="connsiteY130" fmla="*/ 1099611 h 2579290"/>
                <a:gd name="connsiteX131" fmla="*/ 3031141 w 5746329"/>
                <a:gd name="connsiteY131" fmla="*/ 1095298 h 2579290"/>
                <a:gd name="connsiteX132" fmla="*/ 3078583 w 5746329"/>
                <a:gd name="connsiteY132" fmla="*/ 1073733 h 2579290"/>
                <a:gd name="connsiteX133" fmla="*/ 3186406 w 5746329"/>
                <a:gd name="connsiteY133" fmla="*/ 1030604 h 2579290"/>
                <a:gd name="connsiteX134" fmla="*/ 3207970 w 5746329"/>
                <a:gd name="connsiteY134" fmla="*/ 1030604 h 2579290"/>
                <a:gd name="connsiteX135" fmla="*/ 3315793 w 5746329"/>
                <a:gd name="connsiteY135" fmla="*/ 1026291 h 2579290"/>
                <a:gd name="connsiteX136" fmla="*/ 3354609 w 5746329"/>
                <a:gd name="connsiteY136" fmla="*/ 1009040 h 2579290"/>
                <a:gd name="connsiteX137" fmla="*/ 3406364 w 5746329"/>
                <a:gd name="connsiteY137" fmla="*/ 1000414 h 2579290"/>
                <a:gd name="connsiteX138" fmla="*/ 3440867 w 5746329"/>
                <a:gd name="connsiteY138" fmla="*/ 978849 h 2579290"/>
                <a:gd name="connsiteX139" fmla="*/ 3479684 w 5746329"/>
                <a:gd name="connsiteY139" fmla="*/ 909843 h 2579290"/>
                <a:gd name="connsiteX140" fmla="*/ 3544377 w 5746329"/>
                <a:gd name="connsiteY140" fmla="*/ 836523 h 2579290"/>
                <a:gd name="connsiteX141" fmla="*/ 3553003 w 5746329"/>
                <a:gd name="connsiteY141" fmla="*/ 836523 h 2579290"/>
                <a:gd name="connsiteX142" fmla="*/ 3604758 w 5746329"/>
                <a:gd name="connsiteY142" fmla="*/ 832210 h 2579290"/>
                <a:gd name="connsiteX143" fmla="*/ 3708268 w 5746329"/>
                <a:gd name="connsiteY143" fmla="*/ 806333 h 2579290"/>
                <a:gd name="connsiteX144" fmla="*/ 3772961 w 5746329"/>
                <a:gd name="connsiteY144" fmla="*/ 776143 h 2579290"/>
                <a:gd name="connsiteX145" fmla="*/ 3811778 w 5746329"/>
                <a:gd name="connsiteY145" fmla="*/ 776143 h 2579290"/>
                <a:gd name="connsiteX146" fmla="*/ 3885097 w 5746329"/>
                <a:gd name="connsiteY146" fmla="*/ 758891 h 2579290"/>
                <a:gd name="connsiteX147" fmla="*/ 3941165 w 5746329"/>
                <a:gd name="connsiteY147" fmla="*/ 715762 h 2579290"/>
                <a:gd name="connsiteX148" fmla="*/ 4014484 w 5746329"/>
                <a:gd name="connsiteY148" fmla="*/ 694197 h 2579290"/>
                <a:gd name="connsiteX149" fmla="*/ 4113681 w 5746329"/>
                <a:gd name="connsiteY149" fmla="*/ 642442 h 2579290"/>
                <a:gd name="connsiteX150" fmla="*/ 4256007 w 5746329"/>
                <a:gd name="connsiteY150" fmla="*/ 625191 h 2579290"/>
                <a:gd name="connsiteX151" fmla="*/ 4299136 w 5746329"/>
                <a:gd name="connsiteY151" fmla="*/ 616565 h 2579290"/>
                <a:gd name="connsiteX152" fmla="*/ 4346578 w 5746329"/>
                <a:gd name="connsiteY152" fmla="*/ 616565 h 2579290"/>
                <a:gd name="connsiteX153" fmla="*/ 4419898 w 5746329"/>
                <a:gd name="connsiteY153" fmla="*/ 633817 h 2579290"/>
                <a:gd name="connsiteX154" fmla="*/ 4480279 w 5746329"/>
                <a:gd name="connsiteY154" fmla="*/ 642442 h 2579290"/>
                <a:gd name="connsiteX155" fmla="*/ 4544972 w 5746329"/>
                <a:gd name="connsiteY155" fmla="*/ 633817 h 2579290"/>
                <a:gd name="connsiteX156" fmla="*/ 4626918 w 5746329"/>
                <a:gd name="connsiteY156" fmla="*/ 642442 h 2579290"/>
                <a:gd name="connsiteX157" fmla="*/ 4657108 w 5746329"/>
                <a:gd name="connsiteY157" fmla="*/ 616565 h 2579290"/>
                <a:gd name="connsiteX158" fmla="*/ 4674360 w 5746329"/>
                <a:gd name="connsiteY158" fmla="*/ 599313 h 2579290"/>
                <a:gd name="connsiteX159" fmla="*/ 4721802 w 5746329"/>
                <a:gd name="connsiteY159" fmla="*/ 577749 h 2579290"/>
                <a:gd name="connsiteX160" fmla="*/ 4799434 w 5746329"/>
                <a:gd name="connsiteY160" fmla="*/ 547558 h 2579290"/>
                <a:gd name="connsiteX161" fmla="*/ 4846876 w 5746329"/>
                <a:gd name="connsiteY161" fmla="*/ 508742 h 2579290"/>
                <a:gd name="connsiteX162" fmla="*/ 4933134 w 5746329"/>
                <a:gd name="connsiteY162" fmla="*/ 504429 h 2579290"/>
                <a:gd name="connsiteX163" fmla="*/ 5032331 w 5746329"/>
                <a:gd name="connsiteY163" fmla="*/ 444049 h 2579290"/>
                <a:gd name="connsiteX164" fmla="*/ 5088399 w 5746329"/>
                <a:gd name="connsiteY164" fmla="*/ 396607 h 2579290"/>
                <a:gd name="connsiteX165" fmla="*/ 5166031 w 5746329"/>
                <a:gd name="connsiteY165" fmla="*/ 370729 h 2579290"/>
                <a:gd name="connsiteX166" fmla="*/ 5170344 w 5746329"/>
                <a:gd name="connsiteY166" fmla="*/ 314661 h 2579290"/>
                <a:gd name="connsiteX167" fmla="*/ 5187596 w 5746329"/>
                <a:gd name="connsiteY167" fmla="*/ 297410 h 2579290"/>
                <a:gd name="connsiteX168" fmla="*/ 5235038 w 5746329"/>
                <a:gd name="connsiteY168" fmla="*/ 202526 h 2579290"/>
                <a:gd name="connsiteX169" fmla="*/ 5265228 w 5746329"/>
                <a:gd name="connsiteY169" fmla="*/ 180961 h 2579290"/>
                <a:gd name="connsiteX170" fmla="*/ 5286793 w 5746329"/>
                <a:gd name="connsiteY170" fmla="*/ 198213 h 2579290"/>
                <a:gd name="connsiteX171" fmla="*/ 5347173 w 5746329"/>
                <a:gd name="connsiteY171" fmla="*/ 202526 h 2579290"/>
                <a:gd name="connsiteX172" fmla="*/ 5385990 w 5746329"/>
                <a:gd name="connsiteY172" fmla="*/ 202526 h 2579290"/>
                <a:gd name="connsiteX173" fmla="*/ 5394615 w 5746329"/>
                <a:gd name="connsiteY173" fmla="*/ 193900 h 2579290"/>
                <a:gd name="connsiteX174" fmla="*/ 5446370 w 5746329"/>
                <a:gd name="connsiteY174" fmla="*/ 159397 h 2579290"/>
                <a:gd name="connsiteX175" fmla="*/ 5489499 w 5746329"/>
                <a:gd name="connsiteY175" fmla="*/ 150771 h 2579290"/>
                <a:gd name="connsiteX176" fmla="*/ 5524002 w 5746329"/>
                <a:gd name="connsiteY176" fmla="*/ 142145 h 2579290"/>
                <a:gd name="connsiteX177" fmla="*/ 5575758 w 5746329"/>
                <a:gd name="connsiteY177" fmla="*/ 94703 h 2579290"/>
                <a:gd name="connsiteX178" fmla="*/ 5610260 w 5746329"/>
                <a:gd name="connsiteY178" fmla="*/ 64513 h 2579290"/>
                <a:gd name="connsiteX179" fmla="*/ 5636138 w 5746329"/>
                <a:gd name="connsiteY179" fmla="*/ 34322 h 2579290"/>
                <a:gd name="connsiteX180" fmla="*/ 5683580 w 5746329"/>
                <a:gd name="connsiteY180" fmla="*/ 30009 h 2579290"/>
                <a:gd name="connsiteX181" fmla="*/ 5705399 w 5746329"/>
                <a:gd name="connsiteY181" fmla="*/ 917 h 2579290"/>
                <a:gd name="connsiteX182" fmla="*/ 5710641 w 5746329"/>
                <a:gd name="connsiteY182" fmla="*/ 6305 h 2579290"/>
                <a:gd name="connsiteX183" fmla="*/ 5730703 w 5746329"/>
                <a:gd name="connsiteY183" fmla="*/ 24 h 2579290"/>
                <a:gd name="connsiteX0" fmla="*/ 5730703 w 5746329"/>
                <a:gd name="connsiteY0" fmla="*/ 24 h 2579290"/>
                <a:gd name="connsiteX1" fmla="*/ 5738770 w 5746329"/>
                <a:gd name="connsiteY1" fmla="*/ 5635 h 2579290"/>
                <a:gd name="connsiteX2" fmla="*/ 5666380 w 5746329"/>
                <a:gd name="connsiteY2" fmla="*/ 259953 h 2579290"/>
                <a:gd name="connsiteX3" fmla="*/ 5674000 w 5746329"/>
                <a:gd name="connsiteY3" fmla="*/ 223758 h 2579290"/>
                <a:gd name="connsiteX4" fmla="*/ 5579702 w 5746329"/>
                <a:gd name="connsiteY4" fmla="*/ 173275 h 2579290"/>
                <a:gd name="connsiteX5" fmla="*/ 5667332 w 5746329"/>
                <a:gd name="connsiteY5" fmla="*/ 282813 h 2579290"/>
                <a:gd name="connsiteX6" fmla="*/ 5623517 w 5746329"/>
                <a:gd name="connsiteY6" fmla="*/ 566658 h 2579290"/>
                <a:gd name="connsiteX7" fmla="*/ 5579702 w 5746329"/>
                <a:gd name="connsiteY7" fmla="*/ 392350 h 2579290"/>
                <a:gd name="connsiteX8" fmla="*/ 5587322 w 5746329"/>
                <a:gd name="connsiteY8" fmla="*/ 442833 h 2579290"/>
                <a:gd name="connsiteX9" fmla="*/ 5529220 w 5746329"/>
                <a:gd name="connsiteY9" fmla="*/ 377110 h 2579290"/>
                <a:gd name="connsiteX10" fmla="*/ 5514932 w 5746329"/>
                <a:gd name="connsiteY10" fmla="*/ 326628 h 2579290"/>
                <a:gd name="connsiteX11" fmla="*/ 5529220 w 5746329"/>
                <a:gd name="connsiteY11" fmla="*/ 224710 h 2579290"/>
                <a:gd name="connsiteX12" fmla="*/ 5536840 w 5746329"/>
                <a:gd name="connsiteY12" fmla="*/ 399018 h 2579290"/>
                <a:gd name="connsiteX13" fmla="*/ 5514932 w 5746329"/>
                <a:gd name="connsiteY13" fmla="*/ 420925 h 2579290"/>
                <a:gd name="connsiteX14" fmla="*/ 5573035 w 5746329"/>
                <a:gd name="connsiteY14" fmla="*/ 537130 h 2579290"/>
                <a:gd name="connsiteX15" fmla="*/ 5558747 w 5746329"/>
                <a:gd name="connsiteY15" fmla="*/ 529510 h 2579290"/>
                <a:gd name="connsiteX16" fmla="*/ 5577797 w 5746329"/>
                <a:gd name="connsiteY16" fmla="*/ 599043 h 2579290"/>
                <a:gd name="connsiteX17" fmla="*/ 5623517 w 5746329"/>
                <a:gd name="connsiteY17" fmla="*/ 595233 h 2579290"/>
                <a:gd name="connsiteX18" fmla="*/ 5703527 w 5746329"/>
                <a:gd name="connsiteY18" fmla="*/ 747633 h 2579290"/>
                <a:gd name="connsiteX19" fmla="*/ 5693050 w 5746329"/>
                <a:gd name="connsiteY19" fmla="*/ 743823 h 2579290"/>
                <a:gd name="connsiteX20" fmla="*/ 5696860 w 5746329"/>
                <a:gd name="connsiteY20" fmla="*/ 754300 h 2579290"/>
                <a:gd name="connsiteX21" fmla="*/ 5646377 w 5746329"/>
                <a:gd name="connsiteY21" fmla="*/ 776208 h 2579290"/>
                <a:gd name="connsiteX22" fmla="*/ 5704480 w 5746329"/>
                <a:gd name="connsiteY22" fmla="*/ 783828 h 2579290"/>
                <a:gd name="connsiteX23" fmla="*/ 5602562 w 5746329"/>
                <a:gd name="connsiteY23" fmla="*/ 841930 h 2579290"/>
                <a:gd name="connsiteX24" fmla="*/ 5580655 w 5746329"/>
                <a:gd name="connsiteY24" fmla="*/ 892413 h 2579290"/>
                <a:gd name="connsiteX25" fmla="*/ 5653045 w 5746329"/>
                <a:gd name="connsiteY25" fmla="*/ 892413 h 2579290"/>
                <a:gd name="connsiteX26" fmla="*/ 5471117 w 5746329"/>
                <a:gd name="connsiteY26" fmla="*/ 1102915 h 2579290"/>
                <a:gd name="connsiteX27" fmla="*/ 5340625 w 5746329"/>
                <a:gd name="connsiteY27" fmla="*/ 1248648 h 2579290"/>
                <a:gd name="connsiteX28" fmla="*/ 5194892 w 5746329"/>
                <a:gd name="connsiteY28" fmla="*/ 1379140 h 2579290"/>
                <a:gd name="connsiteX29" fmla="*/ 5129170 w 5746329"/>
                <a:gd name="connsiteY29" fmla="*/ 1495345 h 2579290"/>
                <a:gd name="connsiteX30" fmla="*/ 5289190 w 5746329"/>
                <a:gd name="connsiteY30" fmla="*/ 1983025 h 2579290"/>
                <a:gd name="connsiteX31" fmla="*/ 5274902 w 5746329"/>
                <a:gd name="connsiteY31" fmla="*/ 2012553 h 2579290"/>
                <a:gd name="connsiteX32" fmla="*/ 5391107 w 5746329"/>
                <a:gd name="connsiteY32" fmla="*/ 2448798 h 2579290"/>
                <a:gd name="connsiteX33" fmla="*/ 5413015 w 5746329"/>
                <a:gd name="connsiteY33" fmla="*/ 2426890 h 2579290"/>
                <a:gd name="connsiteX34" fmla="*/ 5303477 w 5746329"/>
                <a:gd name="connsiteY34" fmla="*/ 2579290 h 2579290"/>
                <a:gd name="connsiteX35" fmla="*/ 5383487 w 5746329"/>
                <a:gd name="connsiteY35" fmla="*/ 2484993 h 2579290"/>
                <a:gd name="connsiteX36" fmla="*/ 5289190 w 5746329"/>
                <a:gd name="connsiteY36" fmla="*/ 2514520 h 2579290"/>
                <a:gd name="connsiteX37" fmla="*/ 5179652 w 5746329"/>
                <a:gd name="connsiteY37" fmla="*/ 2404983 h 2579290"/>
                <a:gd name="connsiteX38" fmla="*/ 5143457 w 5746329"/>
                <a:gd name="connsiteY38" fmla="*/ 2324973 h 2579290"/>
                <a:gd name="connsiteX39" fmla="*/ 5107262 w 5746329"/>
                <a:gd name="connsiteY39" fmla="*/ 2332593 h 2579290"/>
                <a:gd name="connsiteX40" fmla="*/ 5012965 w 5746329"/>
                <a:gd name="connsiteY40" fmla="*/ 2186860 h 2579290"/>
                <a:gd name="connsiteX41" fmla="*/ 5042492 w 5746329"/>
                <a:gd name="connsiteY41" fmla="*/ 2121138 h 2579290"/>
                <a:gd name="connsiteX42" fmla="*/ 5012965 w 5746329"/>
                <a:gd name="connsiteY42" fmla="*/ 2113518 h 2579290"/>
                <a:gd name="connsiteX43" fmla="*/ 5012965 w 5746329"/>
                <a:gd name="connsiteY43" fmla="*/ 2164000 h 2579290"/>
                <a:gd name="connsiteX44" fmla="*/ 4962482 w 5746329"/>
                <a:gd name="connsiteY44" fmla="*/ 1931590 h 2579290"/>
                <a:gd name="connsiteX45" fmla="*/ 4744360 w 5746329"/>
                <a:gd name="connsiteY45" fmla="*/ 1815385 h 2579290"/>
                <a:gd name="connsiteX46" fmla="*/ 4613867 w 5746329"/>
                <a:gd name="connsiteY46" fmla="*/ 1887775 h 2579290"/>
                <a:gd name="connsiteX47" fmla="*/ 4257632 w 5746329"/>
                <a:gd name="connsiteY47" fmla="*/ 1843960 h 2579290"/>
                <a:gd name="connsiteX48" fmla="*/ 4250012 w 5746329"/>
                <a:gd name="connsiteY48" fmla="*/ 1778238 h 2579290"/>
                <a:gd name="connsiteX49" fmla="*/ 4220485 w 5746329"/>
                <a:gd name="connsiteY49" fmla="*/ 1828720 h 2579290"/>
                <a:gd name="connsiteX50" fmla="*/ 4009982 w 5746329"/>
                <a:gd name="connsiteY50" fmla="*/ 1908730 h 2579290"/>
                <a:gd name="connsiteX51" fmla="*/ 4068085 w 5746329"/>
                <a:gd name="connsiteY51" fmla="*/ 1879203 h 2579290"/>
                <a:gd name="connsiteX52" fmla="*/ 4031890 w 5746329"/>
                <a:gd name="connsiteY52" fmla="*/ 1959213 h 2579290"/>
                <a:gd name="connsiteX53" fmla="*/ 4126187 w 5746329"/>
                <a:gd name="connsiteY53" fmla="*/ 2009695 h 2579290"/>
                <a:gd name="connsiteX54" fmla="*/ 4009982 w 5746329"/>
                <a:gd name="connsiteY54" fmla="*/ 1980168 h 2579290"/>
                <a:gd name="connsiteX55" fmla="*/ 3951880 w 5746329"/>
                <a:gd name="connsiteY55" fmla="*/ 2052558 h 2579290"/>
                <a:gd name="connsiteX56" fmla="*/ 3951880 w 5746329"/>
                <a:gd name="connsiteY56" fmla="*/ 2016363 h 2579290"/>
                <a:gd name="connsiteX57" fmla="*/ 3893777 w 5746329"/>
                <a:gd name="connsiteY57" fmla="*/ 2052558 h 2579290"/>
                <a:gd name="connsiteX58" fmla="*/ 3813767 w 5746329"/>
                <a:gd name="connsiteY58" fmla="*/ 2023030 h 2579290"/>
                <a:gd name="connsiteX59" fmla="*/ 3821387 w 5746329"/>
                <a:gd name="connsiteY59" fmla="*/ 1993503 h 2579290"/>
                <a:gd name="connsiteX60" fmla="*/ 3697562 w 5746329"/>
                <a:gd name="connsiteY60" fmla="*/ 1957308 h 2579290"/>
                <a:gd name="connsiteX61" fmla="*/ 3755665 w 5746329"/>
                <a:gd name="connsiteY61" fmla="*/ 1986835 h 2579290"/>
                <a:gd name="connsiteX62" fmla="*/ 3363235 w 5746329"/>
                <a:gd name="connsiteY62" fmla="*/ 2008743 h 2579290"/>
                <a:gd name="connsiteX63" fmla="*/ 2991760 w 5746329"/>
                <a:gd name="connsiteY63" fmla="*/ 2256393 h 2579290"/>
                <a:gd name="connsiteX64" fmla="*/ 2999380 w 5746329"/>
                <a:gd name="connsiteY64" fmla="*/ 2554525 h 2579290"/>
                <a:gd name="connsiteX65" fmla="*/ 2701247 w 5746329"/>
                <a:gd name="connsiteY65" fmla="*/ 2300208 h 2579290"/>
                <a:gd name="connsiteX66" fmla="*/ 2585042 w 5746329"/>
                <a:gd name="connsiteY66" fmla="*/ 2176383 h 2579290"/>
                <a:gd name="connsiteX67" fmla="*/ 2330725 w 5746329"/>
                <a:gd name="connsiteY67" fmla="*/ 1914445 h 2579290"/>
                <a:gd name="connsiteX68" fmla="*/ 2206900 w 5746329"/>
                <a:gd name="connsiteY68" fmla="*/ 2044938 h 2579290"/>
                <a:gd name="connsiteX69" fmla="*/ 2017352 w 5746329"/>
                <a:gd name="connsiteY69" fmla="*/ 1899205 h 2579290"/>
                <a:gd name="connsiteX70" fmla="*/ 1973537 w 5746329"/>
                <a:gd name="connsiteY70" fmla="*/ 1746805 h 2579290"/>
                <a:gd name="connsiteX71" fmla="*/ 1805897 w 5746329"/>
                <a:gd name="connsiteY71" fmla="*/ 1572498 h 2579290"/>
                <a:gd name="connsiteX72" fmla="*/ 1587775 w 5746329"/>
                <a:gd name="connsiteY72" fmla="*/ 1542970 h 2579290"/>
                <a:gd name="connsiteX73" fmla="*/ 1573487 w 5746329"/>
                <a:gd name="connsiteY73" fmla="*/ 1615360 h 2579290"/>
                <a:gd name="connsiteX74" fmla="*/ 1071520 w 5746329"/>
                <a:gd name="connsiteY74" fmla="*/ 1491535 h 2579290"/>
                <a:gd name="connsiteX75" fmla="*/ 743860 w 5746329"/>
                <a:gd name="connsiteY75" fmla="*/ 1295320 h 2579290"/>
                <a:gd name="connsiteX76" fmla="*/ 758147 w 5746329"/>
                <a:gd name="connsiteY76" fmla="*/ 1265793 h 2579290"/>
                <a:gd name="connsiteX77" fmla="*/ 445727 w 5746329"/>
                <a:gd name="connsiteY77" fmla="*/ 1215310 h 2579290"/>
                <a:gd name="connsiteX78" fmla="*/ 336190 w 5746329"/>
                <a:gd name="connsiteY78" fmla="*/ 1011475 h 2579290"/>
                <a:gd name="connsiteX79" fmla="*/ 336190 w 5746329"/>
                <a:gd name="connsiteY79" fmla="*/ 975280 h 2579290"/>
                <a:gd name="connsiteX80" fmla="*/ 103780 w 5746329"/>
                <a:gd name="connsiteY80" fmla="*/ 837168 h 2579290"/>
                <a:gd name="connsiteX81" fmla="*/ 111400 w 5746329"/>
                <a:gd name="connsiteY81" fmla="*/ 735250 h 2579290"/>
                <a:gd name="connsiteX82" fmla="*/ 9482 w 5746329"/>
                <a:gd name="connsiteY82" fmla="*/ 480933 h 2579290"/>
                <a:gd name="connsiteX83" fmla="*/ 45677 w 5746329"/>
                <a:gd name="connsiteY83" fmla="*/ 430450 h 2579290"/>
                <a:gd name="connsiteX84" fmla="*/ 14587 w 5746329"/>
                <a:gd name="connsiteY84" fmla="*/ 402515 h 2579290"/>
                <a:gd name="connsiteX85" fmla="*/ 0 w 5746329"/>
                <a:gd name="connsiteY85" fmla="*/ 374561 h 2579290"/>
                <a:gd name="connsiteX86" fmla="*/ 72485 w 5746329"/>
                <a:gd name="connsiteY86" fmla="*/ 400919 h 2579290"/>
                <a:gd name="connsiteX87" fmla="*/ 145805 w 5746329"/>
                <a:gd name="connsiteY87" fmla="*/ 461300 h 2579290"/>
                <a:gd name="connsiteX88" fmla="*/ 188934 w 5746329"/>
                <a:gd name="connsiteY88" fmla="*/ 513055 h 2579290"/>
                <a:gd name="connsiteX89" fmla="*/ 197559 w 5746329"/>
                <a:gd name="connsiteY89" fmla="*/ 582062 h 2579290"/>
                <a:gd name="connsiteX90" fmla="*/ 253627 w 5746329"/>
                <a:gd name="connsiteY90" fmla="*/ 668320 h 2579290"/>
                <a:gd name="connsiteX91" fmla="*/ 336579 w 5746329"/>
                <a:gd name="connsiteY91" fmla="*/ 740131 h 2579290"/>
                <a:gd name="connsiteX92" fmla="*/ 414714 w 5746329"/>
                <a:gd name="connsiteY92" fmla="*/ 831205 h 2579290"/>
                <a:gd name="connsiteX93" fmla="*/ 444904 w 5746329"/>
                <a:gd name="connsiteY93" fmla="*/ 918469 h 2579290"/>
                <a:gd name="connsiteX94" fmla="*/ 542592 w 5746329"/>
                <a:gd name="connsiteY94" fmla="*/ 922781 h 2579290"/>
                <a:gd name="connsiteX95" fmla="*/ 624537 w 5746329"/>
                <a:gd name="connsiteY95" fmla="*/ 944346 h 2579290"/>
                <a:gd name="connsiteX96" fmla="*/ 680605 w 5746329"/>
                <a:gd name="connsiteY96" fmla="*/ 961598 h 2579290"/>
                <a:gd name="connsiteX97" fmla="*/ 736673 w 5746329"/>
                <a:gd name="connsiteY97" fmla="*/ 991788 h 2579290"/>
                <a:gd name="connsiteX98" fmla="*/ 878999 w 5746329"/>
                <a:gd name="connsiteY98" fmla="*/ 978849 h 2579290"/>
                <a:gd name="connsiteX99" fmla="*/ 939380 w 5746329"/>
                <a:gd name="connsiteY99" fmla="*/ 970223 h 2579290"/>
                <a:gd name="connsiteX100" fmla="*/ 952319 w 5746329"/>
                <a:gd name="connsiteY100" fmla="*/ 970223 h 2579290"/>
                <a:gd name="connsiteX101" fmla="*/ 1042890 w 5746329"/>
                <a:gd name="connsiteY101" fmla="*/ 983162 h 2579290"/>
                <a:gd name="connsiteX102" fmla="*/ 1120522 w 5746329"/>
                <a:gd name="connsiteY102" fmla="*/ 1004727 h 2579290"/>
                <a:gd name="connsiteX103" fmla="*/ 1202468 w 5746329"/>
                <a:gd name="connsiteY103" fmla="*/ 1004727 h 2579290"/>
                <a:gd name="connsiteX104" fmla="*/ 1202468 w 5746329"/>
                <a:gd name="connsiteY104" fmla="*/ 1026291 h 2579290"/>
                <a:gd name="connsiteX105" fmla="*/ 1241284 w 5746329"/>
                <a:gd name="connsiteY105" fmla="*/ 1082359 h 2579290"/>
                <a:gd name="connsiteX106" fmla="*/ 1280100 w 5746329"/>
                <a:gd name="connsiteY106" fmla="*/ 1116862 h 2579290"/>
                <a:gd name="connsiteX107" fmla="*/ 1349106 w 5746329"/>
                <a:gd name="connsiteY107" fmla="*/ 1168617 h 2579290"/>
                <a:gd name="connsiteX108" fmla="*/ 1400861 w 5746329"/>
                <a:gd name="connsiteY108" fmla="*/ 1233311 h 2579290"/>
                <a:gd name="connsiteX109" fmla="*/ 1448303 w 5746329"/>
                <a:gd name="connsiteY109" fmla="*/ 1194495 h 2579290"/>
                <a:gd name="connsiteX110" fmla="*/ 1495745 w 5746329"/>
                <a:gd name="connsiteY110" fmla="*/ 1168617 h 2579290"/>
                <a:gd name="connsiteX111" fmla="*/ 1564752 w 5746329"/>
                <a:gd name="connsiteY111" fmla="*/ 1185869 h 2579290"/>
                <a:gd name="connsiteX112" fmla="*/ 1603568 w 5746329"/>
                <a:gd name="connsiteY112" fmla="*/ 1155679 h 2579290"/>
                <a:gd name="connsiteX113" fmla="*/ 1663949 w 5746329"/>
                <a:gd name="connsiteY113" fmla="*/ 1198808 h 2579290"/>
                <a:gd name="connsiteX114" fmla="*/ 1711391 w 5746329"/>
                <a:gd name="connsiteY114" fmla="*/ 1168617 h 2579290"/>
                <a:gd name="connsiteX115" fmla="*/ 1771771 w 5746329"/>
                <a:gd name="connsiteY115" fmla="*/ 1172930 h 2579290"/>
                <a:gd name="connsiteX116" fmla="*/ 1836465 w 5746329"/>
                <a:gd name="connsiteY116" fmla="*/ 1172930 h 2579290"/>
                <a:gd name="connsiteX117" fmla="*/ 1879594 w 5746329"/>
                <a:gd name="connsiteY117" fmla="*/ 1228998 h 2579290"/>
                <a:gd name="connsiteX118" fmla="*/ 1901159 w 5746329"/>
                <a:gd name="connsiteY118" fmla="*/ 1272127 h 2579290"/>
                <a:gd name="connsiteX119" fmla="*/ 1991730 w 5746329"/>
                <a:gd name="connsiteY119" fmla="*/ 1302317 h 2579290"/>
                <a:gd name="connsiteX120" fmla="*/ 2052111 w 5746329"/>
                <a:gd name="connsiteY120" fmla="*/ 1332508 h 2579290"/>
                <a:gd name="connsiteX121" fmla="*/ 2164246 w 5746329"/>
                <a:gd name="connsiteY121" fmla="*/ 1328195 h 2579290"/>
                <a:gd name="connsiteX122" fmla="*/ 2207375 w 5746329"/>
                <a:gd name="connsiteY122" fmla="*/ 1323882 h 2579290"/>
                <a:gd name="connsiteX123" fmla="*/ 2310885 w 5746329"/>
                <a:gd name="connsiteY123" fmla="*/ 1263501 h 2579290"/>
                <a:gd name="connsiteX124" fmla="*/ 2392830 w 5746329"/>
                <a:gd name="connsiteY124" fmla="*/ 1203121 h 2579290"/>
                <a:gd name="connsiteX125" fmla="*/ 2509279 w 5746329"/>
                <a:gd name="connsiteY125" fmla="*/ 1147053 h 2579290"/>
                <a:gd name="connsiteX126" fmla="*/ 2595537 w 5746329"/>
                <a:gd name="connsiteY126" fmla="*/ 1151366 h 2579290"/>
                <a:gd name="connsiteX127" fmla="*/ 2686108 w 5746329"/>
                <a:gd name="connsiteY127" fmla="*/ 1155679 h 2579290"/>
                <a:gd name="connsiteX128" fmla="*/ 2768053 w 5746329"/>
                <a:gd name="connsiteY128" fmla="*/ 1155679 h 2579290"/>
                <a:gd name="connsiteX129" fmla="*/ 2837060 w 5746329"/>
                <a:gd name="connsiteY129" fmla="*/ 1134114 h 2579290"/>
                <a:gd name="connsiteX130" fmla="*/ 2944883 w 5746329"/>
                <a:gd name="connsiteY130" fmla="*/ 1099611 h 2579290"/>
                <a:gd name="connsiteX131" fmla="*/ 3031141 w 5746329"/>
                <a:gd name="connsiteY131" fmla="*/ 1095298 h 2579290"/>
                <a:gd name="connsiteX132" fmla="*/ 3078583 w 5746329"/>
                <a:gd name="connsiteY132" fmla="*/ 1073733 h 2579290"/>
                <a:gd name="connsiteX133" fmla="*/ 3186406 w 5746329"/>
                <a:gd name="connsiteY133" fmla="*/ 1030604 h 2579290"/>
                <a:gd name="connsiteX134" fmla="*/ 3207970 w 5746329"/>
                <a:gd name="connsiteY134" fmla="*/ 1030604 h 2579290"/>
                <a:gd name="connsiteX135" fmla="*/ 3315793 w 5746329"/>
                <a:gd name="connsiteY135" fmla="*/ 1026291 h 2579290"/>
                <a:gd name="connsiteX136" fmla="*/ 3354609 w 5746329"/>
                <a:gd name="connsiteY136" fmla="*/ 1009040 h 2579290"/>
                <a:gd name="connsiteX137" fmla="*/ 3406364 w 5746329"/>
                <a:gd name="connsiteY137" fmla="*/ 1000414 h 2579290"/>
                <a:gd name="connsiteX138" fmla="*/ 3440867 w 5746329"/>
                <a:gd name="connsiteY138" fmla="*/ 978849 h 2579290"/>
                <a:gd name="connsiteX139" fmla="*/ 3479684 w 5746329"/>
                <a:gd name="connsiteY139" fmla="*/ 909843 h 2579290"/>
                <a:gd name="connsiteX140" fmla="*/ 3544377 w 5746329"/>
                <a:gd name="connsiteY140" fmla="*/ 836523 h 2579290"/>
                <a:gd name="connsiteX141" fmla="*/ 3553003 w 5746329"/>
                <a:gd name="connsiteY141" fmla="*/ 836523 h 2579290"/>
                <a:gd name="connsiteX142" fmla="*/ 3604758 w 5746329"/>
                <a:gd name="connsiteY142" fmla="*/ 832210 h 2579290"/>
                <a:gd name="connsiteX143" fmla="*/ 3708268 w 5746329"/>
                <a:gd name="connsiteY143" fmla="*/ 806333 h 2579290"/>
                <a:gd name="connsiteX144" fmla="*/ 3772961 w 5746329"/>
                <a:gd name="connsiteY144" fmla="*/ 776143 h 2579290"/>
                <a:gd name="connsiteX145" fmla="*/ 3811778 w 5746329"/>
                <a:gd name="connsiteY145" fmla="*/ 776143 h 2579290"/>
                <a:gd name="connsiteX146" fmla="*/ 3885097 w 5746329"/>
                <a:gd name="connsiteY146" fmla="*/ 758891 h 2579290"/>
                <a:gd name="connsiteX147" fmla="*/ 3941165 w 5746329"/>
                <a:gd name="connsiteY147" fmla="*/ 715762 h 2579290"/>
                <a:gd name="connsiteX148" fmla="*/ 4014484 w 5746329"/>
                <a:gd name="connsiteY148" fmla="*/ 694197 h 2579290"/>
                <a:gd name="connsiteX149" fmla="*/ 4113681 w 5746329"/>
                <a:gd name="connsiteY149" fmla="*/ 642442 h 2579290"/>
                <a:gd name="connsiteX150" fmla="*/ 4256007 w 5746329"/>
                <a:gd name="connsiteY150" fmla="*/ 625191 h 2579290"/>
                <a:gd name="connsiteX151" fmla="*/ 4299136 w 5746329"/>
                <a:gd name="connsiteY151" fmla="*/ 616565 h 2579290"/>
                <a:gd name="connsiteX152" fmla="*/ 4346578 w 5746329"/>
                <a:gd name="connsiteY152" fmla="*/ 616565 h 2579290"/>
                <a:gd name="connsiteX153" fmla="*/ 4419898 w 5746329"/>
                <a:gd name="connsiteY153" fmla="*/ 633817 h 2579290"/>
                <a:gd name="connsiteX154" fmla="*/ 4480279 w 5746329"/>
                <a:gd name="connsiteY154" fmla="*/ 642442 h 2579290"/>
                <a:gd name="connsiteX155" fmla="*/ 4544972 w 5746329"/>
                <a:gd name="connsiteY155" fmla="*/ 633817 h 2579290"/>
                <a:gd name="connsiteX156" fmla="*/ 4626918 w 5746329"/>
                <a:gd name="connsiteY156" fmla="*/ 642442 h 2579290"/>
                <a:gd name="connsiteX157" fmla="*/ 4657108 w 5746329"/>
                <a:gd name="connsiteY157" fmla="*/ 616565 h 2579290"/>
                <a:gd name="connsiteX158" fmla="*/ 4674360 w 5746329"/>
                <a:gd name="connsiteY158" fmla="*/ 599313 h 2579290"/>
                <a:gd name="connsiteX159" fmla="*/ 4721802 w 5746329"/>
                <a:gd name="connsiteY159" fmla="*/ 577749 h 2579290"/>
                <a:gd name="connsiteX160" fmla="*/ 4799434 w 5746329"/>
                <a:gd name="connsiteY160" fmla="*/ 547558 h 2579290"/>
                <a:gd name="connsiteX161" fmla="*/ 4846876 w 5746329"/>
                <a:gd name="connsiteY161" fmla="*/ 508742 h 2579290"/>
                <a:gd name="connsiteX162" fmla="*/ 4933134 w 5746329"/>
                <a:gd name="connsiteY162" fmla="*/ 504429 h 2579290"/>
                <a:gd name="connsiteX163" fmla="*/ 5032331 w 5746329"/>
                <a:gd name="connsiteY163" fmla="*/ 444049 h 2579290"/>
                <a:gd name="connsiteX164" fmla="*/ 5088399 w 5746329"/>
                <a:gd name="connsiteY164" fmla="*/ 396607 h 2579290"/>
                <a:gd name="connsiteX165" fmla="*/ 5166031 w 5746329"/>
                <a:gd name="connsiteY165" fmla="*/ 370729 h 2579290"/>
                <a:gd name="connsiteX166" fmla="*/ 5170344 w 5746329"/>
                <a:gd name="connsiteY166" fmla="*/ 314661 h 2579290"/>
                <a:gd name="connsiteX167" fmla="*/ 5187596 w 5746329"/>
                <a:gd name="connsiteY167" fmla="*/ 297410 h 2579290"/>
                <a:gd name="connsiteX168" fmla="*/ 5235038 w 5746329"/>
                <a:gd name="connsiteY168" fmla="*/ 202526 h 2579290"/>
                <a:gd name="connsiteX169" fmla="*/ 5265228 w 5746329"/>
                <a:gd name="connsiteY169" fmla="*/ 180961 h 2579290"/>
                <a:gd name="connsiteX170" fmla="*/ 5286793 w 5746329"/>
                <a:gd name="connsiteY170" fmla="*/ 198213 h 2579290"/>
                <a:gd name="connsiteX171" fmla="*/ 5347173 w 5746329"/>
                <a:gd name="connsiteY171" fmla="*/ 202526 h 2579290"/>
                <a:gd name="connsiteX172" fmla="*/ 5385990 w 5746329"/>
                <a:gd name="connsiteY172" fmla="*/ 202526 h 2579290"/>
                <a:gd name="connsiteX173" fmla="*/ 5394615 w 5746329"/>
                <a:gd name="connsiteY173" fmla="*/ 193900 h 2579290"/>
                <a:gd name="connsiteX174" fmla="*/ 5446370 w 5746329"/>
                <a:gd name="connsiteY174" fmla="*/ 159397 h 2579290"/>
                <a:gd name="connsiteX175" fmla="*/ 5489499 w 5746329"/>
                <a:gd name="connsiteY175" fmla="*/ 150771 h 2579290"/>
                <a:gd name="connsiteX176" fmla="*/ 5524002 w 5746329"/>
                <a:gd name="connsiteY176" fmla="*/ 142145 h 2579290"/>
                <a:gd name="connsiteX177" fmla="*/ 5575758 w 5746329"/>
                <a:gd name="connsiteY177" fmla="*/ 94703 h 2579290"/>
                <a:gd name="connsiteX178" fmla="*/ 5610260 w 5746329"/>
                <a:gd name="connsiteY178" fmla="*/ 64513 h 2579290"/>
                <a:gd name="connsiteX179" fmla="*/ 5636138 w 5746329"/>
                <a:gd name="connsiteY179" fmla="*/ 34322 h 2579290"/>
                <a:gd name="connsiteX180" fmla="*/ 5683580 w 5746329"/>
                <a:gd name="connsiteY180" fmla="*/ 30009 h 2579290"/>
                <a:gd name="connsiteX181" fmla="*/ 5705399 w 5746329"/>
                <a:gd name="connsiteY181" fmla="*/ 917 h 2579290"/>
                <a:gd name="connsiteX182" fmla="*/ 5710641 w 5746329"/>
                <a:gd name="connsiteY182" fmla="*/ 6305 h 2579290"/>
                <a:gd name="connsiteX183" fmla="*/ 5730703 w 5746329"/>
                <a:gd name="connsiteY183" fmla="*/ 24 h 2579290"/>
                <a:gd name="connsiteX0" fmla="*/ 5730703 w 5746329"/>
                <a:gd name="connsiteY0" fmla="*/ 24 h 2579290"/>
                <a:gd name="connsiteX1" fmla="*/ 5738770 w 5746329"/>
                <a:gd name="connsiteY1" fmla="*/ 5635 h 2579290"/>
                <a:gd name="connsiteX2" fmla="*/ 5666380 w 5746329"/>
                <a:gd name="connsiteY2" fmla="*/ 259953 h 2579290"/>
                <a:gd name="connsiteX3" fmla="*/ 5674000 w 5746329"/>
                <a:gd name="connsiteY3" fmla="*/ 223758 h 2579290"/>
                <a:gd name="connsiteX4" fmla="*/ 5579702 w 5746329"/>
                <a:gd name="connsiteY4" fmla="*/ 173275 h 2579290"/>
                <a:gd name="connsiteX5" fmla="*/ 5667332 w 5746329"/>
                <a:gd name="connsiteY5" fmla="*/ 282813 h 2579290"/>
                <a:gd name="connsiteX6" fmla="*/ 5623517 w 5746329"/>
                <a:gd name="connsiteY6" fmla="*/ 566658 h 2579290"/>
                <a:gd name="connsiteX7" fmla="*/ 5579702 w 5746329"/>
                <a:gd name="connsiteY7" fmla="*/ 392350 h 2579290"/>
                <a:gd name="connsiteX8" fmla="*/ 5587322 w 5746329"/>
                <a:gd name="connsiteY8" fmla="*/ 442833 h 2579290"/>
                <a:gd name="connsiteX9" fmla="*/ 5529220 w 5746329"/>
                <a:gd name="connsiteY9" fmla="*/ 377110 h 2579290"/>
                <a:gd name="connsiteX10" fmla="*/ 5514932 w 5746329"/>
                <a:gd name="connsiteY10" fmla="*/ 326628 h 2579290"/>
                <a:gd name="connsiteX11" fmla="*/ 5529220 w 5746329"/>
                <a:gd name="connsiteY11" fmla="*/ 224710 h 2579290"/>
                <a:gd name="connsiteX12" fmla="*/ 5536840 w 5746329"/>
                <a:gd name="connsiteY12" fmla="*/ 399018 h 2579290"/>
                <a:gd name="connsiteX13" fmla="*/ 5514932 w 5746329"/>
                <a:gd name="connsiteY13" fmla="*/ 420925 h 2579290"/>
                <a:gd name="connsiteX14" fmla="*/ 5573035 w 5746329"/>
                <a:gd name="connsiteY14" fmla="*/ 537130 h 2579290"/>
                <a:gd name="connsiteX15" fmla="*/ 5558747 w 5746329"/>
                <a:gd name="connsiteY15" fmla="*/ 529510 h 2579290"/>
                <a:gd name="connsiteX16" fmla="*/ 5577797 w 5746329"/>
                <a:gd name="connsiteY16" fmla="*/ 599043 h 2579290"/>
                <a:gd name="connsiteX17" fmla="*/ 5623517 w 5746329"/>
                <a:gd name="connsiteY17" fmla="*/ 595233 h 2579290"/>
                <a:gd name="connsiteX18" fmla="*/ 5703527 w 5746329"/>
                <a:gd name="connsiteY18" fmla="*/ 747633 h 2579290"/>
                <a:gd name="connsiteX19" fmla="*/ 5693050 w 5746329"/>
                <a:gd name="connsiteY19" fmla="*/ 743823 h 2579290"/>
                <a:gd name="connsiteX20" fmla="*/ 5696860 w 5746329"/>
                <a:gd name="connsiteY20" fmla="*/ 754300 h 2579290"/>
                <a:gd name="connsiteX21" fmla="*/ 5646377 w 5746329"/>
                <a:gd name="connsiteY21" fmla="*/ 776208 h 2579290"/>
                <a:gd name="connsiteX22" fmla="*/ 5704480 w 5746329"/>
                <a:gd name="connsiteY22" fmla="*/ 783828 h 2579290"/>
                <a:gd name="connsiteX23" fmla="*/ 5602562 w 5746329"/>
                <a:gd name="connsiteY23" fmla="*/ 841930 h 2579290"/>
                <a:gd name="connsiteX24" fmla="*/ 5580655 w 5746329"/>
                <a:gd name="connsiteY24" fmla="*/ 892413 h 2579290"/>
                <a:gd name="connsiteX25" fmla="*/ 5653045 w 5746329"/>
                <a:gd name="connsiteY25" fmla="*/ 892413 h 2579290"/>
                <a:gd name="connsiteX26" fmla="*/ 5471117 w 5746329"/>
                <a:gd name="connsiteY26" fmla="*/ 1102915 h 2579290"/>
                <a:gd name="connsiteX27" fmla="*/ 5340625 w 5746329"/>
                <a:gd name="connsiteY27" fmla="*/ 1248648 h 2579290"/>
                <a:gd name="connsiteX28" fmla="*/ 5194892 w 5746329"/>
                <a:gd name="connsiteY28" fmla="*/ 1379140 h 2579290"/>
                <a:gd name="connsiteX29" fmla="*/ 5129170 w 5746329"/>
                <a:gd name="connsiteY29" fmla="*/ 1495345 h 2579290"/>
                <a:gd name="connsiteX30" fmla="*/ 5289190 w 5746329"/>
                <a:gd name="connsiteY30" fmla="*/ 1983025 h 2579290"/>
                <a:gd name="connsiteX31" fmla="*/ 5274902 w 5746329"/>
                <a:gd name="connsiteY31" fmla="*/ 2012553 h 2579290"/>
                <a:gd name="connsiteX32" fmla="*/ 5391107 w 5746329"/>
                <a:gd name="connsiteY32" fmla="*/ 2448798 h 2579290"/>
                <a:gd name="connsiteX33" fmla="*/ 5413015 w 5746329"/>
                <a:gd name="connsiteY33" fmla="*/ 2426890 h 2579290"/>
                <a:gd name="connsiteX34" fmla="*/ 5303477 w 5746329"/>
                <a:gd name="connsiteY34" fmla="*/ 2579290 h 2579290"/>
                <a:gd name="connsiteX35" fmla="*/ 5383487 w 5746329"/>
                <a:gd name="connsiteY35" fmla="*/ 2484993 h 2579290"/>
                <a:gd name="connsiteX36" fmla="*/ 5289190 w 5746329"/>
                <a:gd name="connsiteY36" fmla="*/ 2514520 h 2579290"/>
                <a:gd name="connsiteX37" fmla="*/ 5179652 w 5746329"/>
                <a:gd name="connsiteY37" fmla="*/ 2404983 h 2579290"/>
                <a:gd name="connsiteX38" fmla="*/ 5143457 w 5746329"/>
                <a:gd name="connsiteY38" fmla="*/ 2324973 h 2579290"/>
                <a:gd name="connsiteX39" fmla="*/ 5107262 w 5746329"/>
                <a:gd name="connsiteY39" fmla="*/ 2332593 h 2579290"/>
                <a:gd name="connsiteX40" fmla="*/ 5012965 w 5746329"/>
                <a:gd name="connsiteY40" fmla="*/ 2186860 h 2579290"/>
                <a:gd name="connsiteX41" fmla="*/ 5042492 w 5746329"/>
                <a:gd name="connsiteY41" fmla="*/ 2121138 h 2579290"/>
                <a:gd name="connsiteX42" fmla="*/ 5012965 w 5746329"/>
                <a:gd name="connsiteY42" fmla="*/ 2113518 h 2579290"/>
                <a:gd name="connsiteX43" fmla="*/ 5012965 w 5746329"/>
                <a:gd name="connsiteY43" fmla="*/ 2164000 h 2579290"/>
                <a:gd name="connsiteX44" fmla="*/ 4962482 w 5746329"/>
                <a:gd name="connsiteY44" fmla="*/ 1931590 h 2579290"/>
                <a:gd name="connsiteX45" fmla="*/ 4744360 w 5746329"/>
                <a:gd name="connsiteY45" fmla="*/ 1815385 h 2579290"/>
                <a:gd name="connsiteX46" fmla="*/ 4613867 w 5746329"/>
                <a:gd name="connsiteY46" fmla="*/ 1887775 h 2579290"/>
                <a:gd name="connsiteX47" fmla="*/ 4257632 w 5746329"/>
                <a:gd name="connsiteY47" fmla="*/ 1843960 h 2579290"/>
                <a:gd name="connsiteX48" fmla="*/ 4250012 w 5746329"/>
                <a:gd name="connsiteY48" fmla="*/ 1778238 h 2579290"/>
                <a:gd name="connsiteX49" fmla="*/ 4220485 w 5746329"/>
                <a:gd name="connsiteY49" fmla="*/ 1828720 h 2579290"/>
                <a:gd name="connsiteX50" fmla="*/ 4009982 w 5746329"/>
                <a:gd name="connsiteY50" fmla="*/ 1908730 h 2579290"/>
                <a:gd name="connsiteX51" fmla="*/ 4068085 w 5746329"/>
                <a:gd name="connsiteY51" fmla="*/ 1879203 h 2579290"/>
                <a:gd name="connsiteX52" fmla="*/ 4031890 w 5746329"/>
                <a:gd name="connsiteY52" fmla="*/ 1959213 h 2579290"/>
                <a:gd name="connsiteX53" fmla="*/ 4126187 w 5746329"/>
                <a:gd name="connsiteY53" fmla="*/ 2009695 h 2579290"/>
                <a:gd name="connsiteX54" fmla="*/ 4009982 w 5746329"/>
                <a:gd name="connsiteY54" fmla="*/ 1980168 h 2579290"/>
                <a:gd name="connsiteX55" fmla="*/ 3951880 w 5746329"/>
                <a:gd name="connsiteY55" fmla="*/ 2052558 h 2579290"/>
                <a:gd name="connsiteX56" fmla="*/ 3951880 w 5746329"/>
                <a:gd name="connsiteY56" fmla="*/ 2016363 h 2579290"/>
                <a:gd name="connsiteX57" fmla="*/ 3893777 w 5746329"/>
                <a:gd name="connsiteY57" fmla="*/ 2052558 h 2579290"/>
                <a:gd name="connsiteX58" fmla="*/ 3813767 w 5746329"/>
                <a:gd name="connsiteY58" fmla="*/ 2023030 h 2579290"/>
                <a:gd name="connsiteX59" fmla="*/ 3821387 w 5746329"/>
                <a:gd name="connsiteY59" fmla="*/ 1993503 h 2579290"/>
                <a:gd name="connsiteX60" fmla="*/ 3697562 w 5746329"/>
                <a:gd name="connsiteY60" fmla="*/ 1957308 h 2579290"/>
                <a:gd name="connsiteX61" fmla="*/ 3755665 w 5746329"/>
                <a:gd name="connsiteY61" fmla="*/ 1986835 h 2579290"/>
                <a:gd name="connsiteX62" fmla="*/ 3363235 w 5746329"/>
                <a:gd name="connsiteY62" fmla="*/ 2008743 h 2579290"/>
                <a:gd name="connsiteX63" fmla="*/ 2991760 w 5746329"/>
                <a:gd name="connsiteY63" fmla="*/ 2256393 h 2579290"/>
                <a:gd name="connsiteX64" fmla="*/ 2999380 w 5746329"/>
                <a:gd name="connsiteY64" fmla="*/ 2554525 h 2579290"/>
                <a:gd name="connsiteX65" fmla="*/ 2701247 w 5746329"/>
                <a:gd name="connsiteY65" fmla="*/ 2300208 h 2579290"/>
                <a:gd name="connsiteX66" fmla="*/ 2585042 w 5746329"/>
                <a:gd name="connsiteY66" fmla="*/ 2176383 h 2579290"/>
                <a:gd name="connsiteX67" fmla="*/ 2330725 w 5746329"/>
                <a:gd name="connsiteY67" fmla="*/ 1914445 h 2579290"/>
                <a:gd name="connsiteX68" fmla="*/ 2206900 w 5746329"/>
                <a:gd name="connsiteY68" fmla="*/ 2044938 h 2579290"/>
                <a:gd name="connsiteX69" fmla="*/ 2017352 w 5746329"/>
                <a:gd name="connsiteY69" fmla="*/ 1899205 h 2579290"/>
                <a:gd name="connsiteX70" fmla="*/ 1973537 w 5746329"/>
                <a:gd name="connsiteY70" fmla="*/ 1746805 h 2579290"/>
                <a:gd name="connsiteX71" fmla="*/ 1805897 w 5746329"/>
                <a:gd name="connsiteY71" fmla="*/ 1572498 h 2579290"/>
                <a:gd name="connsiteX72" fmla="*/ 1587775 w 5746329"/>
                <a:gd name="connsiteY72" fmla="*/ 1542970 h 2579290"/>
                <a:gd name="connsiteX73" fmla="*/ 1573487 w 5746329"/>
                <a:gd name="connsiteY73" fmla="*/ 1615360 h 2579290"/>
                <a:gd name="connsiteX74" fmla="*/ 1071520 w 5746329"/>
                <a:gd name="connsiteY74" fmla="*/ 1491535 h 2579290"/>
                <a:gd name="connsiteX75" fmla="*/ 743860 w 5746329"/>
                <a:gd name="connsiteY75" fmla="*/ 1295320 h 2579290"/>
                <a:gd name="connsiteX76" fmla="*/ 758147 w 5746329"/>
                <a:gd name="connsiteY76" fmla="*/ 1265793 h 2579290"/>
                <a:gd name="connsiteX77" fmla="*/ 445727 w 5746329"/>
                <a:gd name="connsiteY77" fmla="*/ 1215310 h 2579290"/>
                <a:gd name="connsiteX78" fmla="*/ 336190 w 5746329"/>
                <a:gd name="connsiteY78" fmla="*/ 1011475 h 2579290"/>
                <a:gd name="connsiteX79" fmla="*/ 336190 w 5746329"/>
                <a:gd name="connsiteY79" fmla="*/ 975280 h 2579290"/>
                <a:gd name="connsiteX80" fmla="*/ 103780 w 5746329"/>
                <a:gd name="connsiteY80" fmla="*/ 837168 h 2579290"/>
                <a:gd name="connsiteX81" fmla="*/ 111400 w 5746329"/>
                <a:gd name="connsiteY81" fmla="*/ 735250 h 2579290"/>
                <a:gd name="connsiteX82" fmla="*/ 9482 w 5746329"/>
                <a:gd name="connsiteY82" fmla="*/ 480933 h 2579290"/>
                <a:gd name="connsiteX83" fmla="*/ 45677 w 5746329"/>
                <a:gd name="connsiteY83" fmla="*/ 430450 h 2579290"/>
                <a:gd name="connsiteX84" fmla="*/ 14587 w 5746329"/>
                <a:gd name="connsiteY84" fmla="*/ 402515 h 2579290"/>
                <a:gd name="connsiteX85" fmla="*/ 0 w 5746329"/>
                <a:gd name="connsiteY85" fmla="*/ 374561 h 2579290"/>
                <a:gd name="connsiteX86" fmla="*/ 72485 w 5746329"/>
                <a:gd name="connsiteY86" fmla="*/ 400919 h 2579290"/>
                <a:gd name="connsiteX87" fmla="*/ 145805 w 5746329"/>
                <a:gd name="connsiteY87" fmla="*/ 461300 h 2579290"/>
                <a:gd name="connsiteX88" fmla="*/ 188934 w 5746329"/>
                <a:gd name="connsiteY88" fmla="*/ 513055 h 2579290"/>
                <a:gd name="connsiteX89" fmla="*/ 197559 w 5746329"/>
                <a:gd name="connsiteY89" fmla="*/ 582062 h 2579290"/>
                <a:gd name="connsiteX90" fmla="*/ 246007 w 5746329"/>
                <a:gd name="connsiteY90" fmla="*/ 677845 h 2579290"/>
                <a:gd name="connsiteX91" fmla="*/ 336579 w 5746329"/>
                <a:gd name="connsiteY91" fmla="*/ 740131 h 2579290"/>
                <a:gd name="connsiteX92" fmla="*/ 414714 w 5746329"/>
                <a:gd name="connsiteY92" fmla="*/ 831205 h 2579290"/>
                <a:gd name="connsiteX93" fmla="*/ 444904 w 5746329"/>
                <a:gd name="connsiteY93" fmla="*/ 918469 h 2579290"/>
                <a:gd name="connsiteX94" fmla="*/ 542592 w 5746329"/>
                <a:gd name="connsiteY94" fmla="*/ 922781 h 2579290"/>
                <a:gd name="connsiteX95" fmla="*/ 624537 w 5746329"/>
                <a:gd name="connsiteY95" fmla="*/ 944346 h 2579290"/>
                <a:gd name="connsiteX96" fmla="*/ 680605 w 5746329"/>
                <a:gd name="connsiteY96" fmla="*/ 961598 h 2579290"/>
                <a:gd name="connsiteX97" fmla="*/ 736673 w 5746329"/>
                <a:gd name="connsiteY97" fmla="*/ 991788 h 2579290"/>
                <a:gd name="connsiteX98" fmla="*/ 878999 w 5746329"/>
                <a:gd name="connsiteY98" fmla="*/ 978849 h 2579290"/>
                <a:gd name="connsiteX99" fmla="*/ 939380 w 5746329"/>
                <a:gd name="connsiteY99" fmla="*/ 970223 h 2579290"/>
                <a:gd name="connsiteX100" fmla="*/ 952319 w 5746329"/>
                <a:gd name="connsiteY100" fmla="*/ 970223 h 2579290"/>
                <a:gd name="connsiteX101" fmla="*/ 1042890 w 5746329"/>
                <a:gd name="connsiteY101" fmla="*/ 983162 h 2579290"/>
                <a:gd name="connsiteX102" fmla="*/ 1120522 w 5746329"/>
                <a:gd name="connsiteY102" fmla="*/ 1004727 h 2579290"/>
                <a:gd name="connsiteX103" fmla="*/ 1202468 w 5746329"/>
                <a:gd name="connsiteY103" fmla="*/ 1004727 h 2579290"/>
                <a:gd name="connsiteX104" fmla="*/ 1202468 w 5746329"/>
                <a:gd name="connsiteY104" fmla="*/ 1026291 h 2579290"/>
                <a:gd name="connsiteX105" fmla="*/ 1241284 w 5746329"/>
                <a:gd name="connsiteY105" fmla="*/ 1082359 h 2579290"/>
                <a:gd name="connsiteX106" fmla="*/ 1280100 w 5746329"/>
                <a:gd name="connsiteY106" fmla="*/ 1116862 h 2579290"/>
                <a:gd name="connsiteX107" fmla="*/ 1349106 w 5746329"/>
                <a:gd name="connsiteY107" fmla="*/ 1168617 h 2579290"/>
                <a:gd name="connsiteX108" fmla="*/ 1400861 w 5746329"/>
                <a:gd name="connsiteY108" fmla="*/ 1233311 h 2579290"/>
                <a:gd name="connsiteX109" fmla="*/ 1448303 w 5746329"/>
                <a:gd name="connsiteY109" fmla="*/ 1194495 h 2579290"/>
                <a:gd name="connsiteX110" fmla="*/ 1495745 w 5746329"/>
                <a:gd name="connsiteY110" fmla="*/ 1168617 h 2579290"/>
                <a:gd name="connsiteX111" fmla="*/ 1564752 w 5746329"/>
                <a:gd name="connsiteY111" fmla="*/ 1185869 h 2579290"/>
                <a:gd name="connsiteX112" fmla="*/ 1603568 w 5746329"/>
                <a:gd name="connsiteY112" fmla="*/ 1155679 h 2579290"/>
                <a:gd name="connsiteX113" fmla="*/ 1663949 w 5746329"/>
                <a:gd name="connsiteY113" fmla="*/ 1198808 h 2579290"/>
                <a:gd name="connsiteX114" fmla="*/ 1711391 w 5746329"/>
                <a:gd name="connsiteY114" fmla="*/ 1168617 h 2579290"/>
                <a:gd name="connsiteX115" fmla="*/ 1771771 w 5746329"/>
                <a:gd name="connsiteY115" fmla="*/ 1172930 h 2579290"/>
                <a:gd name="connsiteX116" fmla="*/ 1836465 w 5746329"/>
                <a:gd name="connsiteY116" fmla="*/ 1172930 h 2579290"/>
                <a:gd name="connsiteX117" fmla="*/ 1879594 w 5746329"/>
                <a:gd name="connsiteY117" fmla="*/ 1228998 h 2579290"/>
                <a:gd name="connsiteX118" fmla="*/ 1901159 w 5746329"/>
                <a:gd name="connsiteY118" fmla="*/ 1272127 h 2579290"/>
                <a:gd name="connsiteX119" fmla="*/ 1991730 w 5746329"/>
                <a:gd name="connsiteY119" fmla="*/ 1302317 h 2579290"/>
                <a:gd name="connsiteX120" fmla="*/ 2052111 w 5746329"/>
                <a:gd name="connsiteY120" fmla="*/ 1332508 h 2579290"/>
                <a:gd name="connsiteX121" fmla="*/ 2164246 w 5746329"/>
                <a:gd name="connsiteY121" fmla="*/ 1328195 h 2579290"/>
                <a:gd name="connsiteX122" fmla="*/ 2207375 w 5746329"/>
                <a:gd name="connsiteY122" fmla="*/ 1323882 h 2579290"/>
                <a:gd name="connsiteX123" fmla="*/ 2310885 w 5746329"/>
                <a:gd name="connsiteY123" fmla="*/ 1263501 h 2579290"/>
                <a:gd name="connsiteX124" fmla="*/ 2392830 w 5746329"/>
                <a:gd name="connsiteY124" fmla="*/ 1203121 h 2579290"/>
                <a:gd name="connsiteX125" fmla="*/ 2509279 w 5746329"/>
                <a:gd name="connsiteY125" fmla="*/ 1147053 h 2579290"/>
                <a:gd name="connsiteX126" fmla="*/ 2595537 w 5746329"/>
                <a:gd name="connsiteY126" fmla="*/ 1151366 h 2579290"/>
                <a:gd name="connsiteX127" fmla="*/ 2686108 w 5746329"/>
                <a:gd name="connsiteY127" fmla="*/ 1155679 h 2579290"/>
                <a:gd name="connsiteX128" fmla="*/ 2768053 w 5746329"/>
                <a:gd name="connsiteY128" fmla="*/ 1155679 h 2579290"/>
                <a:gd name="connsiteX129" fmla="*/ 2837060 w 5746329"/>
                <a:gd name="connsiteY129" fmla="*/ 1134114 h 2579290"/>
                <a:gd name="connsiteX130" fmla="*/ 2944883 w 5746329"/>
                <a:gd name="connsiteY130" fmla="*/ 1099611 h 2579290"/>
                <a:gd name="connsiteX131" fmla="*/ 3031141 w 5746329"/>
                <a:gd name="connsiteY131" fmla="*/ 1095298 h 2579290"/>
                <a:gd name="connsiteX132" fmla="*/ 3078583 w 5746329"/>
                <a:gd name="connsiteY132" fmla="*/ 1073733 h 2579290"/>
                <a:gd name="connsiteX133" fmla="*/ 3186406 w 5746329"/>
                <a:gd name="connsiteY133" fmla="*/ 1030604 h 2579290"/>
                <a:gd name="connsiteX134" fmla="*/ 3207970 w 5746329"/>
                <a:gd name="connsiteY134" fmla="*/ 1030604 h 2579290"/>
                <a:gd name="connsiteX135" fmla="*/ 3315793 w 5746329"/>
                <a:gd name="connsiteY135" fmla="*/ 1026291 h 2579290"/>
                <a:gd name="connsiteX136" fmla="*/ 3354609 w 5746329"/>
                <a:gd name="connsiteY136" fmla="*/ 1009040 h 2579290"/>
                <a:gd name="connsiteX137" fmla="*/ 3406364 w 5746329"/>
                <a:gd name="connsiteY137" fmla="*/ 1000414 h 2579290"/>
                <a:gd name="connsiteX138" fmla="*/ 3440867 w 5746329"/>
                <a:gd name="connsiteY138" fmla="*/ 978849 h 2579290"/>
                <a:gd name="connsiteX139" fmla="*/ 3479684 w 5746329"/>
                <a:gd name="connsiteY139" fmla="*/ 909843 h 2579290"/>
                <a:gd name="connsiteX140" fmla="*/ 3544377 w 5746329"/>
                <a:gd name="connsiteY140" fmla="*/ 836523 h 2579290"/>
                <a:gd name="connsiteX141" fmla="*/ 3553003 w 5746329"/>
                <a:gd name="connsiteY141" fmla="*/ 836523 h 2579290"/>
                <a:gd name="connsiteX142" fmla="*/ 3604758 w 5746329"/>
                <a:gd name="connsiteY142" fmla="*/ 832210 h 2579290"/>
                <a:gd name="connsiteX143" fmla="*/ 3708268 w 5746329"/>
                <a:gd name="connsiteY143" fmla="*/ 806333 h 2579290"/>
                <a:gd name="connsiteX144" fmla="*/ 3772961 w 5746329"/>
                <a:gd name="connsiteY144" fmla="*/ 776143 h 2579290"/>
                <a:gd name="connsiteX145" fmla="*/ 3811778 w 5746329"/>
                <a:gd name="connsiteY145" fmla="*/ 776143 h 2579290"/>
                <a:gd name="connsiteX146" fmla="*/ 3885097 w 5746329"/>
                <a:gd name="connsiteY146" fmla="*/ 758891 h 2579290"/>
                <a:gd name="connsiteX147" fmla="*/ 3941165 w 5746329"/>
                <a:gd name="connsiteY147" fmla="*/ 715762 h 2579290"/>
                <a:gd name="connsiteX148" fmla="*/ 4014484 w 5746329"/>
                <a:gd name="connsiteY148" fmla="*/ 694197 h 2579290"/>
                <a:gd name="connsiteX149" fmla="*/ 4113681 w 5746329"/>
                <a:gd name="connsiteY149" fmla="*/ 642442 h 2579290"/>
                <a:gd name="connsiteX150" fmla="*/ 4256007 w 5746329"/>
                <a:gd name="connsiteY150" fmla="*/ 625191 h 2579290"/>
                <a:gd name="connsiteX151" fmla="*/ 4299136 w 5746329"/>
                <a:gd name="connsiteY151" fmla="*/ 616565 h 2579290"/>
                <a:gd name="connsiteX152" fmla="*/ 4346578 w 5746329"/>
                <a:gd name="connsiteY152" fmla="*/ 616565 h 2579290"/>
                <a:gd name="connsiteX153" fmla="*/ 4419898 w 5746329"/>
                <a:gd name="connsiteY153" fmla="*/ 633817 h 2579290"/>
                <a:gd name="connsiteX154" fmla="*/ 4480279 w 5746329"/>
                <a:gd name="connsiteY154" fmla="*/ 642442 h 2579290"/>
                <a:gd name="connsiteX155" fmla="*/ 4544972 w 5746329"/>
                <a:gd name="connsiteY155" fmla="*/ 633817 h 2579290"/>
                <a:gd name="connsiteX156" fmla="*/ 4626918 w 5746329"/>
                <a:gd name="connsiteY156" fmla="*/ 642442 h 2579290"/>
                <a:gd name="connsiteX157" fmla="*/ 4657108 w 5746329"/>
                <a:gd name="connsiteY157" fmla="*/ 616565 h 2579290"/>
                <a:gd name="connsiteX158" fmla="*/ 4674360 w 5746329"/>
                <a:gd name="connsiteY158" fmla="*/ 599313 h 2579290"/>
                <a:gd name="connsiteX159" fmla="*/ 4721802 w 5746329"/>
                <a:gd name="connsiteY159" fmla="*/ 577749 h 2579290"/>
                <a:gd name="connsiteX160" fmla="*/ 4799434 w 5746329"/>
                <a:gd name="connsiteY160" fmla="*/ 547558 h 2579290"/>
                <a:gd name="connsiteX161" fmla="*/ 4846876 w 5746329"/>
                <a:gd name="connsiteY161" fmla="*/ 508742 h 2579290"/>
                <a:gd name="connsiteX162" fmla="*/ 4933134 w 5746329"/>
                <a:gd name="connsiteY162" fmla="*/ 504429 h 2579290"/>
                <a:gd name="connsiteX163" fmla="*/ 5032331 w 5746329"/>
                <a:gd name="connsiteY163" fmla="*/ 444049 h 2579290"/>
                <a:gd name="connsiteX164" fmla="*/ 5088399 w 5746329"/>
                <a:gd name="connsiteY164" fmla="*/ 396607 h 2579290"/>
                <a:gd name="connsiteX165" fmla="*/ 5166031 w 5746329"/>
                <a:gd name="connsiteY165" fmla="*/ 370729 h 2579290"/>
                <a:gd name="connsiteX166" fmla="*/ 5170344 w 5746329"/>
                <a:gd name="connsiteY166" fmla="*/ 314661 h 2579290"/>
                <a:gd name="connsiteX167" fmla="*/ 5187596 w 5746329"/>
                <a:gd name="connsiteY167" fmla="*/ 297410 h 2579290"/>
                <a:gd name="connsiteX168" fmla="*/ 5235038 w 5746329"/>
                <a:gd name="connsiteY168" fmla="*/ 202526 h 2579290"/>
                <a:gd name="connsiteX169" fmla="*/ 5265228 w 5746329"/>
                <a:gd name="connsiteY169" fmla="*/ 180961 h 2579290"/>
                <a:gd name="connsiteX170" fmla="*/ 5286793 w 5746329"/>
                <a:gd name="connsiteY170" fmla="*/ 198213 h 2579290"/>
                <a:gd name="connsiteX171" fmla="*/ 5347173 w 5746329"/>
                <a:gd name="connsiteY171" fmla="*/ 202526 h 2579290"/>
                <a:gd name="connsiteX172" fmla="*/ 5385990 w 5746329"/>
                <a:gd name="connsiteY172" fmla="*/ 202526 h 2579290"/>
                <a:gd name="connsiteX173" fmla="*/ 5394615 w 5746329"/>
                <a:gd name="connsiteY173" fmla="*/ 193900 h 2579290"/>
                <a:gd name="connsiteX174" fmla="*/ 5446370 w 5746329"/>
                <a:gd name="connsiteY174" fmla="*/ 159397 h 2579290"/>
                <a:gd name="connsiteX175" fmla="*/ 5489499 w 5746329"/>
                <a:gd name="connsiteY175" fmla="*/ 150771 h 2579290"/>
                <a:gd name="connsiteX176" fmla="*/ 5524002 w 5746329"/>
                <a:gd name="connsiteY176" fmla="*/ 142145 h 2579290"/>
                <a:gd name="connsiteX177" fmla="*/ 5575758 w 5746329"/>
                <a:gd name="connsiteY177" fmla="*/ 94703 h 2579290"/>
                <a:gd name="connsiteX178" fmla="*/ 5610260 w 5746329"/>
                <a:gd name="connsiteY178" fmla="*/ 64513 h 2579290"/>
                <a:gd name="connsiteX179" fmla="*/ 5636138 w 5746329"/>
                <a:gd name="connsiteY179" fmla="*/ 34322 h 2579290"/>
                <a:gd name="connsiteX180" fmla="*/ 5683580 w 5746329"/>
                <a:gd name="connsiteY180" fmla="*/ 30009 h 2579290"/>
                <a:gd name="connsiteX181" fmla="*/ 5705399 w 5746329"/>
                <a:gd name="connsiteY181" fmla="*/ 917 h 2579290"/>
                <a:gd name="connsiteX182" fmla="*/ 5710641 w 5746329"/>
                <a:gd name="connsiteY182" fmla="*/ 6305 h 2579290"/>
                <a:gd name="connsiteX183" fmla="*/ 5730703 w 5746329"/>
                <a:gd name="connsiteY183" fmla="*/ 24 h 2579290"/>
                <a:gd name="connsiteX0" fmla="*/ 5730703 w 5746329"/>
                <a:gd name="connsiteY0" fmla="*/ 24 h 2579290"/>
                <a:gd name="connsiteX1" fmla="*/ 5738770 w 5746329"/>
                <a:gd name="connsiteY1" fmla="*/ 5635 h 2579290"/>
                <a:gd name="connsiteX2" fmla="*/ 5666380 w 5746329"/>
                <a:gd name="connsiteY2" fmla="*/ 259953 h 2579290"/>
                <a:gd name="connsiteX3" fmla="*/ 5674000 w 5746329"/>
                <a:gd name="connsiteY3" fmla="*/ 223758 h 2579290"/>
                <a:gd name="connsiteX4" fmla="*/ 5579702 w 5746329"/>
                <a:gd name="connsiteY4" fmla="*/ 173275 h 2579290"/>
                <a:gd name="connsiteX5" fmla="*/ 5667332 w 5746329"/>
                <a:gd name="connsiteY5" fmla="*/ 282813 h 2579290"/>
                <a:gd name="connsiteX6" fmla="*/ 5623517 w 5746329"/>
                <a:gd name="connsiteY6" fmla="*/ 566658 h 2579290"/>
                <a:gd name="connsiteX7" fmla="*/ 5579702 w 5746329"/>
                <a:gd name="connsiteY7" fmla="*/ 392350 h 2579290"/>
                <a:gd name="connsiteX8" fmla="*/ 5587322 w 5746329"/>
                <a:gd name="connsiteY8" fmla="*/ 442833 h 2579290"/>
                <a:gd name="connsiteX9" fmla="*/ 5529220 w 5746329"/>
                <a:gd name="connsiteY9" fmla="*/ 377110 h 2579290"/>
                <a:gd name="connsiteX10" fmla="*/ 5514932 w 5746329"/>
                <a:gd name="connsiteY10" fmla="*/ 326628 h 2579290"/>
                <a:gd name="connsiteX11" fmla="*/ 5529220 w 5746329"/>
                <a:gd name="connsiteY11" fmla="*/ 224710 h 2579290"/>
                <a:gd name="connsiteX12" fmla="*/ 5536840 w 5746329"/>
                <a:gd name="connsiteY12" fmla="*/ 399018 h 2579290"/>
                <a:gd name="connsiteX13" fmla="*/ 5514932 w 5746329"/>
                <a:gd name="connsiteY13" fmla="*/ 420925 h 2579290"/>
                <a:gd name="connsiteX14" fmla="*/ 5573035 w 5746329"/>
                <a:gd name="connsiteY14" fmla="*/ 537130 h 2579290"/>
                <a:gd name="connsiteX15" fmla="*/ 5558747 w 5746329"/>
                <a:gd name="connsiteY15" fmla="*/ 529510 h 2579290"/>
                <a:gd name="connsiteX16" fmla="*/ 5577797 w 5746329"/>
                <a:gd name="connsiteY16" fmla="*/ 599043 h 2579290"/>
                <a:gd name="connsiteX17" fmla="*/ 5623517 w 5746329"/>
                <a:gd name="connsiteY17" fmla="*/ 595233 h 2579290"/>
                <a:gd name="connsiteX18" fmla="*/ 5703527 w 5746329"/>
                <a:gd name="connsiteY18" fmla="*/ 747633 h 2579290"/>
                <a:gd name="connsiteX19" fmla="*/ 5693050 w 5746329"/>
                <a:gd name="connsiteY19" fmla="*/ 743823 h 2579290"/>
                <a:gd name="connsiteX20" fmla="*/ 5696860 w 5746329"/>
                <a:gd name="connsiteY20" fmla="*/ 754300 h 2579290"/>
                <a:gd name="connsiteX21" fmla="*/ 5646377 w 5746329"/>
                <a:gd name="connsiteY21" fmla="*/ 776208 h 2579290"/>
                <a:gd name="connsiteX22" fmla="*/ 5704480 w 5746329"/>
                <a:gd name="connsiteY22" fmla="*/ 783828 h 2579290"/>
                <a:gd name="connsiteX23" fmla="*/ 5602562 w 5746329"/>
                <a:gd name="connsiteY23" fmla="*/ 841930 h 2579290"/>
                <a:gd name="connsiteX24" fmla="*/ 5580655 w 5746329"/>
                <a:gd name="connsiteY24" fmla="*/ 892413 h 2579290"/>
                <a:gd name="connsiteX25" fmla="*/ 5653045 w 5746329"/>
                <a:gd name="connsiteY25" fmla="*/ 892413 h 2579290"/>
                <a:gd name="connsiteX26" fmla="*/ 5471117 w 5746329"/>
                <a:gd name="connsiteY26" fmla="*/ 1102915 h 2579290"/>
                <a:gd name="connsiteX27" fmla="*/ 5340625 w 5746329"/>
                <a:gd name="connsiteY27" fmla="*/ 1248648 h 2579290"/>
                <a:gd name="connsiteX28" fmla="*/ 5194892 w 5746329"/>
                <a:gd name="connsiteY28" fmla="*/ 1379140 h 2579290"/>
                <a:gd name="connsiteX29" fmla="*/ 5129170 w 5746329"/>
                <a:gd name="connsiteY29" fmla="*/ 1495345 h 2579290"/>
                <a:gd name="connsiteX30" fmla="*/ 5289190 w 5746329"/>
                <a:gd name="connsiteY30" fmla="*/ 1983025 h 2579290"/>
                <a:gd name="connsiteX31" fmla="*/ 5274902 w 5746329"/>
                <a:gd name="connsiteY31" fmla="*/ 2012553 h 2579290"/>
                <a:gd name="connsiteX32" fmla="*/ 5391107 w 5746329"/>
                <a:gd name="connsiteY32" fmla="*/ 2448798 h 2579290"/>
                <a:gd name="connsiteX33" fmla="*/ 5413015 w 5746329"/>
                <a:gd name="connsiteY33" fmla="*/ 2426890 h 2579290"/>
                <a:gd name="connsiteX34" fmla="*/ 5303477 w 5746329"/>
                <a:gd name="connsiteY34" fmla="*/ 2579290 h 2579290"/>
                <a:gd name="connsiteX35" fmla="*/ 5383487 w 5746329"/>
                <a:gd name="connsiteY35" fmla="*/ 2484993 h 2579290"/>
                <a:gd name="connsiteX36" fmla="*/ 5289190 w 5746329"/>
                <a:gd name="connsiteY36" fmla="*/ 2514520 h 2579290"/>
                <a:gd name="connsiteX37" fmla="*/ 5179652 w 5746329"/>
                <a:gd name="connsiteY37" fmla="*/ 2404983 h 2579290"/>
                <a:gd name="connsiteX38" fmla="*/ 5143457 w 5746329"/>
                <a:gd name="connsiteY38" fmla="*/ 2324973 h 2579290"/>
                <a:gd name="connsiteX39" fmla="*/ 5107262 w 5746329"/>
                <a:gd name="connsiteY39" fmla="*/ 2332593 h 2579290"/>
                <a:gd name="connsiteX40" fmla="*/ 5012965 w 5746329"/>
                <a:gd name="connsiteY40" fmla="*/ 2186860 h 2579290"/>
                <a:gd name="connsiteX41" fmla="*/ 5042492 w 5746329"/>
                <a:gd name="connsiteY41" fmla="*/ 2121138 h 2579290"/>
                <a:gd name="connsiteX42" fmla="*/ 5012965 w 5746329"/>
                <a:gd name="connsiteY42" fmla="*/ 2113518 h 2579290"/>
                <a:gd name="connsiteX43" fmla="*/ 5012965 w 5746329"/>
                <a:gd name="connsiteY43" fmla="*/ 2164000 h 2579290"/>
                <a:gd name="connsiteX44" fmla="*/ 4962482 w 5746329"/>
                <a:gd name="connsiteY44" fmla="*/ 1931590 h 2579290"/>
                <a:gd name="connsiteX45" fmla="*/ 4744360 w 5746329"/>
                <a:gd name="connsiteY45" fmla="*/ 1815385 h 2579290"/>
                <a:gd name="connsiteX46" fmla="*/ 4613867 w 5746329"/>
                <a:gd name="connsiteY46" fmla="*/ 1887775 h 2579290"/>
                <a:gd name="connsiteX47" fmla="*/ 4257632 w 5746329"/>
                <a:gd name="connsiteY47" fmla="*/ 1843960 h 2579290"/>
                <a:gd name="connsiteX48" fmla="*/ 4250012 w 5746329"/>
                <a:gd name="connsiteY48" fmla="*/ 1778238 h 2579290"/>
                <a:gd name="connsiteX49" fmla="*/ 4220485 w 5746329"/>
                <a:gd name="connsiteY49" fmla="*/ 1828720 h 2579290"/>
                <a:gd name="connsiteX50" fmla="*/ 4009982 w 5746329"/>
                <a:gd name="connsiteY50" fmla="*/ 1908730 h 2579290"/>
                <a:gd name="connsiteX51" fmla="*/ 4068085 w 5746329"/>
                <a:gd name="connsiteY51" fmla="*/ 1879203 h 2579290"/>
                <a:gd name="connsiteX52" fmla="*/ 4031890 w 5746329"/>
                <a:gd name="connsiteY52" fmla="*/ 1959213 h 2579290"/>
                <a:gd name="connsiteX53" fmla="*/ 4126187 w 5746329"/>
                <a:gd name="connsiteY53" fmla="*/ 2009695 h 2579290"/>
                <a:gd name="connsiteX54" fmla="*/ 4009982 w 5746329"/>
                <a:gd name="connsiteY54" fmla="*/ 1980168 h 2579290"/>
                <a:gd name="connsiteX55" fmla="*/ 3951880 w 5746329"/>
                <a:gd name="connsiteY55" fmla="*/ 2052558 h 2579290"/>
                <a:gd name="connsiteX56" fmla="*/ 3951880 w 5746329"/>
                <a:gd name="connsiteY56" fmla="*/ 2016363 h 2579290"/>
                <a:gd name="connsiteX57" fmla="*/ 3893777 w 5746329"/>
                <a:gd name="connsiteY57" fmla="*/ 2052558 h 2579290"/>
                <a:gd name="connsiteX58" fmla="*/ 3813767 w 5746329"/>
                <a:gd name="connsiteY58" fmla="*/ 2023030 h 2579290"/>
                <a:gd name="connsiteX59" fmla="*/ 3821387 w 5746329"/>
                <a:gd name="connsiteY59" fmla="*/ 1993503 h 2579290"/>
                <a:gd name="connsiteX60" fmla="*/ 3697562 w 5746329"/>
                <a:gd name="connsiteY60" fmla="*/ 1957308 h 2579290"/>
                <a:gd name="connsiteX61" fmla="*/ 3755665 w 5746329"/>
                <a:gd name="connsiteY61" fmla="*/ 1986835 h 2579290"/>
                <a:gd name="connsiteX62" fmla="*/ 3363235 w 5746329"/>
                <a:gd name="connsiteY62" fmla="*/ 2008743 h 2579290"/>
                <a:gd name="connsiteX63" fmla="*/ 2991760 w 5746329"/>
                <a:gd name="connsiteY63" fmla="*/ 2256393 h 2579290"/>
                <a:gd name="connsiteX64" fmla="*/ 2999380 w 5746329"/>
                <a:gd name="connsiteY64" fmla="*/ 2554525 h 2579290"/>
                <a:gd name="connsiteX65" fmla="*/ 2701247 w 5746329"/>
                <a:gd name="connsiteY65" fmla="*/ 2300208 h 2579290"/>
                <a:gd name="connsiteX66" fmla="*/ 2585042 w 5746329"/>
                <a:gd name="connsiteY66" fmla="*/ 2176383 h 2579290"/>
                <a:gd name="connsiteX67" fmla="*/ 2330725 w 5746329"/>
                <a:gd name="connsiteY67" fmla="*/ 1914445 h 2579290"/>
                <a:gd name="connsiteX68" fmla="*/ 2206900 w 5746329"/>
                <a:gd name="connsiteY68" fmla="*/ 2044938 h 2579290"/>
                <a:gd name="connsiteX69" fmla="*/ 2017352 w 5746329"/>
                <a:gd name="connsiteY69" fmla="*/ 1899205 h 2579290"/>
                <a:gd name="connsiteX70" fmla="*/ 1973537 w 5746329"/>
                <a:gd name="connsiteY70" fmla="*/ 1746805 h 2579290"/>
                <a:gd name="connsiteX71" fmla="*/ 1805897 w 5746329"/>
                <a:gd name="connsiteY71" fmla="*/ 1572498 h 2579290"/>
                <a:gd name="connsiteX72" fmla="*/ 1587775 w 5746329"/>
                <a:gd name="connsiteY72" fmla="*/ 1542970 h 2579290"/>
                <a:gd name="connsiteX73" fmla="*/ 1573487 w 5746329"/>
                <a:gd name="connsiteY73" fmla="*/ 1615360 h 2579290"/>
                <a:gd name="connsiteX74" fmla="*/ 1071520 w 5746329"/>
                <a:gd name="connsiteY74" fmla="*/ 1491535 h 2579290"/>
                <a:gd name="connsiteX75" fmla="*/ 743860 w 5746329"/>
                <a:gd name="connsiteY75" fmla="*/ 1295320 h 2579290"/>
                <a:gd name="connsiteX76" fmla="*/ 758147 w 5746329"/>
                <a:gd name="connsiteY76" fmla="*/ 1265793 h 2579290"/>
                <a:gd name="connsiteX77" fmla="*/ 445727 w 5746329"/>
                <a:gd name="connsiteY77" fmla="*/ 1215310 h 2579290"/>
                <a:gd name="connsiteX78" fmla="*/ 336190 w 5746329"/>
                <a:gd name="connsiteY78" fmla="*/ 1011475 h 2579290"/>
                <a:gd name="connsiteX79" fmla="*/ 336190 w 5746329"/>
                <a:gd name="connsiteY79" fmla="*/ 975280 h 2579290"/>
                <a:gd name="connsiteX80" fmla="*/ 103780 w 5746329"/>
                <a:gd name="connsiteY80" fmla="*/ 837168 h 2579290"/>
                <a:gd name="connsiteX81" fmla="*/ 111400 w 5746329"/>
                <a:gd name="connsiteY81" fmla="*/ 735250 h 2579290"/>
                <a:gd name="connsiteX82" fmla="*/ 9482 w 5746329"/>
                <a:gd name="connsiteY82" fmla="*/ 480933 h 2579290"/>
                <a:gd name="connsiteX83" fmla="*/ 45677 w 5746329"/>
                <a:gd name="connsiteY83" fmla="*/ 430450 h 2579290"/>
                <a:gd name="connsiteX84" fmla="*/ 14587 w 5746329"/>
                <a:gd name="connsiteY84" fmla="*/ 402515 h 2579290"/>
                <a:gd name="connsiteX85" fmla="*/ 0 w 5746329"/>
                <a:gd name="connsiteY85" fmla="*/ 374561 h 2579290"/>
                <a:gd name="connsiteX86" fmla="*/ 72485 w 5746329"/>
                <a:gd name="connsiteY86" fmla="*/ 400919 h 2579290"/>
                <a:gd name="connsiteX87" fmla="*/ 145805 w 5746329"/>
                <a:gd name="connsiteY87" fmla="*/ 461300 h 2579290"/>
                <a:gd name="connsiteX88" fmla="*/ 188934 w 5746329"/>
                <a:gd name="connsiteY88" fmla="*/ 513055 h 2579290"/>
                <a:gd name="connsiteX89" fmla="*/ 182319 w 5746329"/>
                <a:gd name="connsiteY89" fmla="*/ 585872 h 2579290"/>
                <a:gd name="connsiteX90" fmla="*/ 246007 w 5746329"/>
                <a:gd name="connsiteY90" fmla="*/ 677845 h 2579290"/>
                <a:gd name="connsiteX91" fmla="*/ 336579 w 5746329"/>
                <a:gd name="connsiteY91" fmla="*/ 740131 h 2579290"/>
                <a:gd name="connsiteX92" fmla="*/ 414714 w 5746329"/>
                <a:gd name="connsiteY92" fmla="*/ 831205 h 2579290"/>
                <a:gd name="connsiteX93" fmla="*/ 444904 w 5746329"/>
                <a:gd name="connsiteY93" fmla="*/ 918469 h 2579290"/>
                <a:gd name="connsiteX94" fmla="*/ 542592 w 5746329"/>
                <a:gd name="connsiteY94" fmla="*/ 922781 h 2579290"/>
                <a:gd name="connsiteX95" fmla="*/ 624537 w 5746329"/>
                <a:gd name="connsiteY95" fmla="*/ 944346 h 2579290"/>
                <a:gd name="connsiteX96" fmla="*/ 680605 w 5746329"/>
                <a:gd name="connsiteY96" fmla="*/ 961598 h 2579290"/>
                <a:gd name="connsiteX97" fmla="*/ 736673 w 5746329"/>
                <a:gd name="connsiteY97" fmla="*/ 991788 h 2579290"/>
                <a:gd name="connsiteX98" fmla="*/ 878999 w 5746329"/>
                <a:gd name="connsiteY98" fmla="*/ 978849 h 2579290"/>
                <a:gd name="connsiteX99" fmla="*/ 939380 w 5746329"/>
                <a:gd name="connsiteY99" fmla="*/ 970223 h 2579290"/>
                <a:gd name="connsiteX100" fmla="*/ 952319 w 5746329"/>
                <a:gd name="connsiteY100" fmla="*/ 970223 h 2579290"/>
                <a:gd name="connsiteX101" fmla="*/ 1042890 w 5746329"/>
                <a:gd name="connsiteY101" fmla="*/ 983162 h 2579290"/>
                <a:gd name="connsiteX102" fmla="*/ 1120522 w 5746329"/>
                <a:gd name="connsiteY102" fmla="*/ 1004727 h 2579290"/>
                <a:gd name="connsiteX103" fmla="*/ 1202468 w 5746329"/>
                <a:gd name="connsiteY103" fmla="*/ 1004727 h 2579290"/>
                <a:gd name="connsiteX104" fmla="*/ 1202468 w 5746329"/>
                <a:gd name="connsiteY104" fmla="*/ 1026291 h 2579290"/>
                <a:gd name="connsiteX105" fmla="*/ 1241284 w 5746329"/>
                <a:gd name="connsiteY105" fmla="*/ 1082359 h 2579290"/>
                <a:gd name="connsiteX106" fmla="*/ 1280100 w 5746329"/>
                <a:gd name="connsiteY106" fmla="*/ 1116862 h 2579290"/>
                <a:gd name="connsiteX107" fmla="*/ 1349106 w 5746329"/>
                <a:gd name="connsiteY107" fmla="*/ 1168617 h 2579290"/>
                <a:gd name="connsiteX108" fmla="*/ 1400861 w 5746329"/>
                <a:gd name="connsiteY108" fmla="*/ 1233311 h 2579290"/>
                <a:gd name="connsiteX109" fmla="*/ 1448303 w 5746329"/>
                <a:gd name="connsiteY109" fmla="*/ 1194495 h 2579290"/>
                <a:gd name="connsiteX110" fmla="*/ 1495745 w 5746329"/>
                <a:gd name="connsiteY110" fmla="*/ 1168617 h 2579290"/>
                <a:gd name="connsiteX111" fmla="*/ 1564752 w 5746329"/>
                <a:gd name="connsiteY111" fmla="*/ 1185869 h 2579290"/>
                <a:gd name="connsiteX112" fmla="*/ 1603568 w 5746329"/>
                <a:gd name="connsiteY112" fmla="*/ 1155679 h 2579290"/>
                <a:gd name="connsiteX113" fmla="*/ 1663949 w 5746329"/>
                <a:gd name="connsiteY113" fmla="*/ 1198808 h 2579290"/>
                <a:gd name="connsiteX114" fmla="*/ 1711391 w 5746329"/>
                <a:gd name="connsiteY114" fmla="*/ 1168617 h 2579290"/>
                <a:gd name="connsiteX115" fmla="*/ 1771771 w 5746329"/>
                <a:gd name="connsiteY115" fmla="*/ 1172930 h 2579290"/>
                <a:gd name="connsiteX116" fmla="*/ 1836465 w 5746329"/>
                <a:gd name="connsiteY116" fmla="*/ 1172930 h 2579290"/>
                <a:gd name="connsiteX117" fmla="*/ 1879594 w 5746329"/>
                <a:gd name="connsiteY117" fmla="*/ 1228998 h 2579290"/>
                <a:gd name="connsiteX118" fmla="*/ 1901159 w 5746329"/>
                <a:gd name="connsiteY118" fmla="*/ 1272127 h 2579290"/>
                <a:gd name="connsiteX119" fmla="*/ 1991730 w 5746329"/>
                <a:gd name="connsiteY119" fmla="*/ 1302317 h 2579290"/>
                <a:gd name="connsiteX120" fmla="*/ 2052111 w 5746329"/>
                <a:gd name="connsiteY120" fmla="*/ 1332508 h 2579290"/>
                <a:gd name="connsiteX121" fmla="*/ 2164246 w 5746329"/>
                <a:gd name="connsiteY121" fmla="*/ 1328195 h 2579290"/>
                <a:gd name="connsiteX122" fmla="*/ 2207375 w 5746329"/>
                <a:gd name="connsiteY122" fmla="*/ 1323882 h 2579290"/>
                <a:gd name="connsiteX123" fmla="*/ 2310885 w 5746329"/>
                <a:gd name="connsiteY123" fmla="*/ 1263501 h 2579290"/>
                <a:gd name="connsiteX124" fmla="*/ 2392830 w 5746329"/>
                <a:gd name="connsiteY124" fmla="*/ 1203121 h 2579290"/>
                <a:gd name="connsiteX125" fmla="*/ 2509279 w 5746329"/>
                <a:gd name="connsiteY125" fmla="*/ 1147053 h 2579290"/>
                <a:gd name="connsiteX126" fmla="*/ 2595537 w 5746329"/>
                <a:gd name="connsiteY126" fmla="*/ 1151366 h 2579290"/>
                <a:gd name="connsiteX127" fmla="*/ 2686108 w 5746329"/>
                <a:gd name="connsiteY127" fmla="*/ 1155679 h 2579290"/>
                <a:gd name="connsiteX128" fmla="*/ 2768053 w 5746329"/>
                <a:gd name="connsiteY128" fmla="*/ 1155679 h 2579290"/>
                <a:gd name="connsiteX129" fmla="*/ 2837060 w 5746329"/>
                <a:gd name="connsiteY129" fmla="*/ 1134114 h 2579290"/>
                <a:gd name="connsiteX130" fmla="*/ 2944883 w 5746329"/>
                <a:gd name="connsiteY130" fmla="*/ 1099611 h 2579290"/>
                <a:gd name="connsiteX131" fmla="*/ 3031141 w 5746329"/>
                <a:gd name="connsiteY131" fmla="*/ 1095298 h 2579290"/>
                <a:gd name="connsiteX132" fmla="*/ 3078583 w 5746329"/>
                <a:gd name="connsiteY132" fmla="*/ 1073733 h 2579290"/>
                <a:gd name="connsiteX133" fmla="*/ 3186406 w 5746329"/>
                <a:gd name="connsiteY133" fmla="*/ 1030604 h 2579290"/>
                <a:gd name="connsiteX134" fmla="*/ 3207970 w 5746329"/>
                <a:gd name="connsiteY134" fmla="*/ 1030604 h 2579290"/>
                <a:gd name="connsiteX135" fmla="*/ 3315793 w 5746329"/>
                <a:gd name="connsiteY135" fmla="*/ 1026291 h 2579290"/>
                <a:gd name="connsiteX136" fmla="*/ 3354609 w 5746329"/>
                <a:gd name="connsiteY136" fmla="*/ 1009040 h 2579290"/>
                <a:gd name="connsiteX137" fmla="*/ 3406364 w 5746329"/>
                <a:gd name="connsiteY137" fmla="*/ 1000414 h 2579290"/>
                <a:gd name="connsiteX138" fmla="*/ 3440867 w 5746329"/>
                <a:gd name="connsiteY138" fmla="*/ 978849 h 2579290"/>
                <a:gd name="connsiteX139" fmla="*/ 3479684 w 5746329"/>
                <a:gd name="connsiteY139" fmla="*/ 909843 h 2579290"/>
                <a:gd name="connsiteX140" fmla="*/ 3544377 w 5746329"/>
                <a:gd name="connsiteY140" fmla="*/ 836523 h 2579290"/>
                <a:gd name="connsiteX141" fmla="*/ 3553003 w 5746329"/>
                <a:gd name="connsiteY141" fmla="*/ 836523 h 2579290"/>
                <a:gd name="connsiteX142" fmla="*/ 3604758 w 5746329"/>
                <a:gd name="connsiteY142" fmla="*/ 832210 h 2579290"/>
                <a:gd name="connsiteX143" fmla="*/ 3708268 w 5746329"/>
                <a:gd name="connsiteY143" fmla="*/ 806333 h 2579290"/>
                <a:gd name="connsiteX144" fmla="*/ 3772961 w 5746329"/>
                <a:gd name="connsiteY144" fmla="*/ 776143 h 2579290"/>
                <a:gd name="connsiteX145" fmla="*/ 3811778 w 5746329"/>
                <a:gd name="connsiteY145" fmla="*/ 776143 h 2579290"/>
                <a:gd name="connsiteX146" fmla="*/ 3885097 w 5746329"/>
                <a:gd name="connsiteY146" fmla="*/ 758891 h 2579290"/>
                <a:gd name="connsiteX147" fmla="*/ 3941165 w 5746329"/>
                <a:gd name="connsiteY147" fmla="*/ 715762 h 2579290"/>
                <a:gd name="connsiteX148" fmla="*/ 4014484 w 5746329"/>
                <a:gd name="connsiteY148" fmla="*/ 694197 h 2579290"/>
                <a:gd name="connsiteX149" fmla="*/ 4113681 w 5746329"/>
                <a:gd name="connsiteY149" fmla="*/ 642442 h 2579290"/>
                <a:gd name="connsiteX150" fmla="*/ 4256007 w 5746329"/>
                <a:gd name="connsiteY150" fmla="*/ 625191 h 2579290"/>
                <a:gd name="connsiteX151" fmla="*/ 4299136 w 5746329"/>
                <a:gd name="connsiteY151" fmla="*/ 616565 h 2579290"/>
                <a:gd name="connsiteX152" fmla="*/ 4346578 w 5746329"/>
                <a:gd name="connsiteY152" fmla="*/ 616565 h 2579290"/>
                <a:gd name="connsiteX153" fmla="*/ 4419898 w 5746329"/>
                <a:gd name="connsiteY153" fmla="*/ 633817 h 2579290"/>
                <a:gd name="connsiteX154" fmla="*/ 4480279 w 5746329"/>
                <a:gd name="connsiteY154" fmla="*/ 642442 h 2579290"/>
                <a:gd name="connsiteX155" fmla="*/ 4544972 w 5746329"/>
                <a:gd name="connsiteY155" fmla="*/ 633817 h 2579290"/>
                <a:gd name="connsiteX156" fmla="*/ 4626918 w 5746329"/>
                <a:gd name="connsiteY156" fmla="*/ 642442 h 2579290"/>
                <a:gd name="connsiteX157" fmla="*/ 4657108 w 5746329"/>
                <a:gd name="connsiteY157" fmla="*/ 616565 h 2579290"/>
                <a:gd name="connsiteX158" fmla="*/ 4674360 w 5746329"/>
                <a:gd name="connsiteY158" fmla="*/ 599313 h 2579290"/>
                <a:gd name="connsiteX159" fmla="*/ 4721802 w 5746329"/>
                <a:gd name="connsiteY159" fmla="*/ 577749 h 2579290"/>
                <a:gd name="connsiteX160" fmla="*/ 4799434 w 5746329"/>
                <a:gd name="connsiteY160" fmla="*/ 547558 h 2579290"/>
                <a:gd name="connsiteX161" fmla="*/ 4846876 w 5746329"/>
                <a:gd name="connsiteY161" fmla="*/ 508742 h 2579290"/>
                <a:gd name="connsiteX162" fmla="*/ 4933134 w 5746329"/>
                <a:gd name="connsiteY162" fmla="*/ 504429 h 2579290"/>
                <a:gd name="connsiteX163" fmla="*/ 5032331 w 5746329"/>
                <a:gd name="connsiteY163" fmla="*/ 444049 h 2579290"/>
                <a:gd name="connsiteX164" fmla="*/ 5088399 w 5746329"/>
                <a:gd name="connsiteY164" fmla="*/ 396607 h 2579290"/>
                <a:gd name="connsiteX165" fmla="*/ 5166031 w 5746329"/>
                <a:gd name="connsiteY165" fmla="*/ 370729 h 2579290"/>
                <a:gd name="connsiteX166" fmla="*/ 5170344 w 5746329"/>
                <a:gd name="connsiteY166" fmla="*/ 314661 h 2579290"/>
                <a:gd name="connsiteX167" fmla="*/ 5187596 w 5746329"/>
                <a:gd name="connsiteY167" fmla="*/ 297410 h 2579290"/>
                <a:gd name="connsiteX168" fmla="*/ 5235038 w 5746329"/>
                <a:gd name="connsiteY168" fmla="*/ 202526 h 2579290"/>
                <a:gd name="connsiteX169" fmla="*/ 5265228 w 5746329"/>
                <a:gd name="connsiteY169" fmla="*/ 180961 h 2579290"/>
                <a:gd name="connsiteX170" fmla="*/ 5286793 w 5746329"/>
                <a:gd name="connsiteY170" fmla="*/ 198213 h 2579290"/>
                <a:gd name="connsiteX171" fmla="*/ 5347173 w 5746329"/>
                <a:gd name="connsiteY171" fmla="*/ 202526 h 2579290"/>
                <a:gd name="connsiteX172" fmla="*/ 5385990 w 5746329"/>
                <a:gd name="connsiteY172" fmla="*/ 202526 h 2579290"/>
                <a:gd name="connsiteX173" fmla="*/ 5394615 w 5746329"/>
                <a:gd name="connsiteY173" fmla="*/ 193900 h 2579290"/>
                <a:gd name="connsiteX174" fmla="*/ 5446370 w 5746329"/>
                <a:gd name="connsiteY174" fmla="*/ 159397 h 2579290"/>
                <a:gd name="connsiteX175" fmla="*/ 5489499 w 5746329"/>
                <a:gd name="connsiteY175" fmla="*/ 150771 h 2579290"/>
                <a:gd name="connsiteX176" fmla="*/ 5524002 w 5746329"/>
                <a:gd name="connsiteY176" fmla="*/ 142145 h 2579290"/>
                <a:gd name="connsiteX177" fmla="*/ 5575758 w 5746329"/>
                <a:gd name="connsiteY177" fmla="*/ 94703 h 2579290"/>
                <a:gd name="connsiteX178" fmla="*/ 5610260 w 5746329"/>
                <a:gd name="connsiteY178" fmla="*/ 64513 h 2579290"/>
                <a:gd name="connsiteX179" fmla="*/ 5636138 w 5746329"/>
                <a:gd name="connsiteY179" fmla="*/ 34322 h 2579290"/>
                <a:gd name="connsiteX180" fmla="*/ 5683580 w 5746329"/>
                <a:gd name="connsiteY180" fmla="*/ 30009 h 2579290"/>
                <a:gd name="connsiteX181" fmla="*/ 5705399 w 5746329"/>
                <a:gd name="connsiteY181" fmla="*/ 917 h 2579290"/>
                <a:gd name="connsiteX182" fmla="*/ 5710641 w 5746329"/>
                <a:gd name="connsiteY182" fmla="*/ 6305 h 2579290"/>
                <a:gd name="connsiteX183" fmla="*/ 5730703 w 5746329"/>
                <a:gd name="connsiteY183" fmla="*/ 24 h 2579290"/>
                <a:gd name="connsiteX0" fmla="*/ 5730703 w 5746329"/>
                <a:gd name="connsiteY0" fmla="*/ 24 h 2579290"/>
                <a:gd name="connsiteX1" fmla="*/ 5738770 w 5746329"/>
                <a:gd name="connsiteY1" fmla="*/ 5635 h 2579290"/>
                <a:gd name="connsiteX2" fmla="*/ 5666380 w 5746329"/>
                <a:gd name="connsiteY2" fmla="*/ 259953 h 2579290"/>
                <a:gd name="connsiteX3" fmla="*/ 5674000 w 5746329"/>
                <a:gd name="connsiteY3" fmla="*/ 223758 h 2579290"/>
                <a:gd name="connsiteX4" fmla="*/ 5579702 w 5746329"/>
                <a:gd name="connsiteY4" fmla="*/ 173275 h 2579290"/>
                <a:gd name="connsiteX5" fmla="*/ 5667332 w 5746329"/>
                <a:gd name="connsiteY5" fmla="*/ 282813 h 2579290"/>
                <a:gd name="connsiteX6" fmla="*/ 5623517 w 5746329"/>
                <a:gd name="connsiteY6" fmla="*/ 566658 h 2579290"/>
                <a:gd name="connsiteX7" fmla="*/ 5579702 w 5746329"/>
                <a:gd name="connsiteY7" fmla="*/ 392350 h 2579290"/>
                <a:gd name="connsiteX8" fmla="*/ 5587322 w 5746329"/>
                <a:gd name="connsiteY8" fmla="*/ 442833 h 2579290"/>
                <a:gd name="connsiteX9" fmla="*/ 5529220 w 5746329"/>
                <a:gd name="connsiteY9" fmla="*/ 377110 h 2579290"/>
                <a:gd name="connsiteX10" fmla="*/ 5514932 w 5746329"/>
                <a:gd name="connsiteY10" fmla="*/ 326628 h 2579290"/>
                <a:gd name="connsiteX11" fmla="*/ 5529220 w 5746329"/>
                <a:gd name="connsiteY11" fmla="*/ 224710 h 2579290"/>
                <a:gd name="connsiteX12" fmla="*/ 5536840 w 5746329"/>
                <a:gd name="connsiteY12" fmla="*/ 399018 h 2579290"/>
                <a:gd name="connsiteX13" fmla="*/ 5514932 w 5746329"/>
                <a:gd name="connsiteY13" fmla="*/ 420925 h 2579290"/>
                <a:gd name="connsiteX14" fmla="*/ 5573035 w 5746329"/>
                <a:gd name="connsiteY14" fmla="*/ 537130 h 2579290"/>
                <a:gd name="connsiteX15" fmla="*/ 5558747 w 5746329"/>
                <a:gd name="connsiteY15" fmla="*/ 529510 h 2579290"/>
                <a:gd name="connsiteX16" fmla="*/ 5577797 w 5746329"/>
                <a:gd name="connsiteY16" fmla="*/ 599043 h 2579290"/>
                <a:gd name="connsiteX17" fmla="*/ 5623517 w 5746329"/>
                <a:gd name="connsiteY17" fmla="*/ 595233 h 2579290"/>
                <a:gd name="connsiteX18" fmla="*/ 5703527 w 5746329"/>
                <a:gd name="connsiteY18" fmla="*/ 747633 h 2579290"/>
                <a:gd name="connsiteX19" fmla="*/ 5693050 w 5746329"/>
                <a:gd name="connsiteY19" fmla="*/ 743823 h 2579290"/>
                <a:gd name="connsiteX20" fmla="*/ 5696860 w 5746329"/>
                <a:gd name="connsiteY20" fmla="*/ 754300 h 2579290"/>
                <a:gd name="connsiteX21" fmla="*/ 5646377 w 5746329"/>
                <a:gd name="connsiteY21" fmla="*/ 776208 h 2579290"/>
                <a:gd name="connsiteX22" fmla="*/ 5704480 w 5746329"/>
                <a:gd name="connsiteY22" fmla="*/ 783828 h 2579290"/>
                <a:gd name="connsiteX23" fmla="*/ 5602562 w 5746329"/>
                <a:gd name="connsiteY23" fmla="*/ 841930 h 2579290"/>
                <a:gd name="connsiteX24" fmla="*/ 5580655 w 5746329"/>
                <a:gd name="connsiteY24" fmla="*/ 892413 h 2579290"/>
                <a:gd name="connsiteX25" fmla="*/ 5653045 w 5746329"/>
                <a:gd name="connsiteY25" fmla="*/ 892413 h 2579290"/>
                <a:gd name="connsiteX26" fmla="*/ 5471117 w 5746329"/>
                <a:gd name="connsiteY26" fmla="*/ 1102915 h 2579290"/>
                <a:gd name="connsiteX27" fmla="*/ 5340625 w 5746329"/>
                <a:gd name="connsiteY27" fmla="*/ 1248648 h 2579290"/>
                <a:gd name="connsiteX28" fmla="*/ 5194892 w 5746329"/>
                <a:gd name="connsiteY28" fmla="*/ 1379140 h 2579290"/>
                <a:gd name="connsiteX29" fmla="*/ 5129170 w 5746329"/>
                <a:gd name="connsiteY29" fmla="*/ 1495345 h 2579290"/>
                <a:gd name="connsiteX30" fmla="*/ 5289190 w 5746329"/>
                <a:gd name="connsiteY30" fmla="*/ 1983025 h 2579290"/>
                <a:gd name="connsiteX31" fmla="*/ 5274902 w 5746329"/>
                <a:gd name="connsiteY31" fmla="*/ 2012553 h 2579290"/>
                <a:gd name="connsiteX32" fmla="*/ 5391107 w 5746329"/>
                <a:gd name="connsiteY32" fmla="*/ 2448798 h 2579290"/>
                <a:gd name="connsiteX33" fmla="*/ 5413015 w 5746329"/>
                <a:gd name="connsiteY33" fmla="*/ 2426890 h 2579290"/>
                <a:gd name="connsiteX34" fmla="*/ 5303477 w 5746329"/>
                <a:gd name="connsiteY34" fmla="*/ 2579290 h 2579290"/>
                <a:gd name="connsiteX35" fmla="*/ 5383487 w 5746329"/>
                <a:gd name="connsiteY35" fmla="*/ 2484993 h 2579290"/>
                <a:gd name="connsiteX36" fmla="*/ 5289190 w 5746329"/>
                <a:gd name="connsiteY36" fmla="*/ 2514520 h 2579290"/>
                <a:gd name="connsiteX37" fmla="*/ 5179652 w 5746329"/>
                <a:gd name="connsiteY37" fmla="*/ 2404983 h 2579290"/>
                <a:gd name="connsiteX38" fmla="*/ 5143457 w 5746329"/>
                <a:gd name="connsiteY38" fmla="*/ 2324973 h 2579290"/>
                <a:gd name="connsiteX39" fmla="*/ 5107262 w 5746329"/>
                <a:gd name="connsiteY39" fmla="*/ 2332593 h 2579290"/>
                <a:gd name="connsiteX40" fmla="*/ 5012965 w 5746329"/>
                <a:gd name="connsiteY40" fmla="*/ 2186860 h 2579290"/>
                <a:gd name="connsiteX41" fmla="*/ 5042492 w 5746329"/>
                <a:gd name="connsiteY41" fmla="*/ 2121138 h 2579290"/>
                <a:gd name="connsiteX42" fmla="*/ 5012965 w 5746329"/>
                <a:gd name="connsiteY42" fmla="*/ 2113518 h 2579290"/>
                <a:gd name="connsiteX43" fmla="*/ 5012965 w 5746329"/>
                <a:gd name="connsiteY43" fmla="*/ 2164000 h 2579290"/>
                <a:gd name="connsiteX44" fmla="*/ 4962482 w 5746329"/>
                <a:gd name="connsiteY44" fmla="*/ 1931590 h 2579290"/>
                <a:gd name="connsiteX45" fmla="*/ 4744360 w 5746329"/>
                <a:gd name="connsiteY45" fmla="*/ 1815385 h 2579290"/>
                <a:gd name="connsiteX46" fmla="*/ 4613867 w 5746329"/>
                <a:gd name="connsiteY46" fmla="*/ 1887775 h 2579290"/>
                <a:gd name="connsiteX47" fmla="*/ 4257632 w 5746329"/>
                <a:gd name="connsiteY47" fmla="*/ 1843960 h 2579290"/>
                <a:gd name="connsiteX48" fmla="*/ 4250012 w 5746329"/>
                <a:gd name="connsiteY48" fmla="*/ 1778238 h 2579290"/>
                <a:gd name="connsiteX49" fmla="*/ 4220485 w 5746329"/>
                <a:gd name="connsiteY49" fmla="*/ 1828720 h 2579290"/>
                <a:gd name="connsiteX50" fmla="*/ 4009982 w 5746329"/>
                <a:gd name="connsiteY50" fmla="*/ 1908730 h 2579290"/>
                <a:gd name="connsiteX51" fmla="*/ 4068085 w 5746329"/>
                <a:gd name="connsiteY51" fmla="*/ 1879203 h 2579290"/>
                <a:gd name="connsiteX52" fmla="*/ 4031890 w 5746329"/>
                <a:gd name="connsiteY52" fmla="*/ 1959213 h 2579290"/>
                <a:gd name="connsiteX53" fmla="*/ 4126187 w 5746329"/>
                <a:gd name="connsiteY53" fmla="*/ 2009695 h 2579290"/>
                <a:gd name="connsiteX54" fmla="*/ 4009982 w 5746329"/>
                <a:gd name="connsiteY54" fmla="*/ 1980168 h 2579290"/>
                <a:gd name="connsiteX55" fmla="*/ 3951880 w 5746329"/>
                <a:gd name="connsiteY55" fmla="*/ 2052558 h 2579290"/>
                <a:gd name="connsiteX56" fmla="*/ 3951880 w 5746329"/>
                <a:gd name="connsiteY56" fmla="*/ 2016363 h 2579290"/>
                <a:gd name="connsiteX57" fmla="*/ 3893777 w 5746329"/>
                <a:gd name="connsiteY57" fmla="*/ 2052558 h 2579290"/>
                <a:gd name="connsiteX58" fmla="*/ 3813767 w 5746329"/>
                <a:gd name="connsiteY58" fmla="*/ 2023030 h 2579290"/>
                <a:gd name="connsiteX59" fmla="*/ 3821387 w 5746329"/>
                <a:gd name="connsiteY59" fmla="*/ 1993503 h 2579290"/>
                <a:gd name="connsiteX60" fmla="*/ 3697562 w 5746329"/>
                <a:gd name="connsiteY60" fmla="*/ 1957308 h 2579290"/>
                <a:gd name="connsiteX61" fmla="*/ 3755665 w 5746329"/>
                <a:gd name="connsiteY61" fmla="*/ 1986835 h 2579290"/>
                <a:gd name="connsiteX62" fmla="*/ 3363235 w 5746329"/>
                <a:gd name="connsiteY62" fmla="*/ 2008743 h 2579290"/>
                <a:gd name="connsiteX63" fmla="*/ 2991760 w 5746329"/>
                <a:gd name="connsiteY63" fmla="*/ 2256393 h 2579290"/>
                <a:gd name="connsiteX64" fmla="*/ 2999380 w 5746329"/>
                <a:gd name="connsiteY64" fmla="*/ 2554525 h 2579290"/>
                <a:gd name="connsiteX65" fmla="*/ 2701247 w 5746329"/>
                <a:gd name="connsiteY65" fmla="*/ 2300208 h 2579290"/>
                <a:gd name="connsiteX66" fmla="*/ 2585042 w 5746329"/>
                <a:gd name="connsiteY66" fmla="*/ 2176383 h 2579290"/>
                <a:gd name="connsiteX67" fmla="*/ 2330725 w 5746329"/>
                <a:gd name="connsiteY67" fmla="*/ 1914445 h 2579290"/>
                <a:gd name="connsiteX68" fmla="*/ 2206900 w 5746329"/>
                <a:gd name="connsiteY68" fmla="*/ 2044938 h 2579290"/>
                <a:gd name="connsiteX69" fmla="*/ 2017352 w 5746329"/>
                <a:gd name="connsiteY69" fmla="*/ 1899205 h 2579290"/>
                <a:gd name="connsiteX70" fmla="*/ 1973537 w 5746329"/>
                <a:gd name="connsiteY70" fmla="*/ 1746805 h 2579290"/>
                <a:gd name="connsiteX71" fmla="*/ 1805897 w 5746329"/>
                <a:gd name="connsiteY71" fmla="*/ 1572498 h 2579290"/>
                <a:gd name="connsiteX72" fmla="*/ 1587775 w 5746329"/>
                <a:gd name="connsiteY72" fmla="*/ 1542970 h 2579290"/>
                <a:gd name="connsiteX73" fmla="*/ 1573487 w 5746329"/>
                <a:gd name="connsiteY73" fmla="*/ 1615360 h 2579290"/>
                <a:gd name="connsiteX74" fmla="*/ 1071520 w 5746329"/>
                <a:gd name="connsiteY74" fmla="*/ 1491535 h 2579290"/>
                <a:gd name="connsiteX75" fmla="*/ 743860 w 5746329"/>
                <a:gd name="connsiteY75" fmla="*/ 1295320 h 2579290"/>
                <a:gd name="connsiteX76" fmla="*/ 758147 w 5746329"/>
                <a:gd name="connsiteY76" fmla="*/ 1265793 h 2579290"/>
                <a:gd name="connsiteX77" fmla="*/ 445727 w 5746329"/>
                <a:gd name="connsiteY77" fmla="*/ 1215310 h 2579290"/>
                <a:gd name="connsiteX78" fmla="*/ 336190 w 5746329"/>
                <a:gd name="connsiteY78" fmla="*/ 1011475 h 2579290"/>
                <a:gd name="connsiteX79" fmla="*/ 336190 w 5746329"/>
                <a:gd name="connsiteY79" fmla="*/ 975280 h 2579290"/>
                <a:gd name="connsiteX80" fmla="*/ 103780 w 5746329"/>
                <a:gd name="connsiteY80" fmla="*/ 837168 h 2579290"/>
                <a:gd name="connsiteX81" fmla="*/ 111400 w 5746329"/>
                <a:gd name="connsiteY81" fmla="*/ 735250 h 2579290"/>
                <a:gd name="connsiteX82" fmla="*/ 9482 w 5746329"/>
                <a:gd name="connsiteY82" fmla="*/ 480933 h 2579290"/>
                <a:gd name="connsiteX83" fmla="*/ 45677 w 5746329"/>
                <a:gd name="connsiteY83" fmla="*/ 430450 h 2579290"/>
                <a:gd name="connsiteX84" fmla="*/ 14587 w 5746329"/>
                <a:gd name="connsiteY84" fmla="*/ 402515 h 2579290"/>
                <a:gd name="connsiteX85" fmla="*/ 0 w 5746329"/>
                <a:gd name="connsiteY85" fmla="*/ 374561 h 2579290"/>
                <a:gd name="connsiteX86" fmla="*/ 72485 w 5746329"/>
                <a:gd name="connsiteY86" fmla="*/ 400919 h 2579290"/>
                <a:gd name="connsiteX87" fmla="*/ 145805 w 5746329"/>
                <a:gd name="connsiteY87" fmla="*/ 461300 h 2579290"/>
                <a:gd name="connsiteX88" fmla="*/ 171789 w 5746329"/>
                <a:gd name="connsiteY88" fmla="*/ 518770 h 2579290"/>
                <a:gd name="connsiteX89" fmla="*/ 182319 w 5746329"/>
                <a:gd name="connsiteY89" fmla="*/ 585872 h 2579290"/>
                <a:gd name="connsiteX90" fmla="*/ 246007 w 5746329"/>
                <a:gd name="connsiteY90" fmla="*/ 677845 h 2579290"/>
                <a:gd name="connsiteX91" fmla="*/ 336579 w 5746329"/>
                <a:gd name="connsiteY91" fmla="*/ 740131 h 2579290"/>
                <a:gd name="connsiteX92" fmla="*/ 414714 w 5746329"/>
                <a:gd name="connsiteY92" fmla="*/ 831205 h 2579290"/>
                <a:gd name="connsiteX93" fmla="*/ 444904 w 5746329"/>
                <a:gd name="connsiteY93" fmla="*/ 918469 h 2579290"/>
                <a:gd name="connsiteX94" fmla="*/ 542592 w 5746329"/>
                <a:gd name="connsiteY94" fmla="*/ 922781 h 2579290"/>
                <a:gd name="connsiteX95" fmla="*/ 624537 w 5746329"/>
                <a:gd name="connsiteY95" fmla="*/ 944346 h 2579290"/>
                <a:gd name="connsiteX96" fmla="*/ 680605 w 5746329"/>
                <a:gd name="connsiteY96" fmla="*/ 961598 h 2579290"/>
                <a:gd name="connsiteX97" fmla="*/ 736673 w 5746329"/>
                <a:gd name="connsiteY97" fmla="*/ 991788 h 2579290"/>
                <a:gd name="connsiteX98" fmla="*/ 878999 w 5746329"/>
                <a:gd name="connsiteY98" fmla="*/ 978849 h 2579290"/>
                <a:gd name="connsiteX99" fmla="*/ 939380 w 5746329"/>
                <a:gd name="connsiteY99" fmla="*/ 970223 h 2579290"/>
                <a:gd name="connsiteX100" fmla="*/ 952319 w 5746329"/>
                <a:gd name="connsiteY100" fmla="*/ 970223 h 2579290"/>
                <a:gd name="connsiteX101" fmla="*/ 1042890 w 5746329"/>
                <a:gd name="connsiteY101" fmla="*/ 983162 h 2579290"/>
                <a:gd name="connsiteX102" fmla="*/ 1120522 w 5746329"/>
                <a:gd name="connsiteY102" fmla="*/ 1004727 h 2579290"/>
                <a:gd name="connsiteX103" fmla="*/ 1202468 w 5746329"/>
                <a:gd name="connsiteY103" fmla="*/ 1004727 h 2579290"/>
                <a:gd name="connsiteX104" fmla="*/ 1202468 w 5746329"/>
                <a:gd name="connsiteY104" fmla="*/ 1026291 h 2579290"/>
                <a:gd name="connsiteX105" fmla="*/ 1241284 w 5746329"/>
                <a:gd name="connsiteY105" fmla="*/ 1082359 h 2579290"/>
                <a:gd name="connsiteX106" fmla="*/ 1280100 w 5746329"/>
                <a:gd name="connsiteY106" fmla="*/ 1116862 h 2579290"/>
                <a:gd name="connsiteX107" fmla="*/ 1349106 w 5746329"/>
                <a:gd name="connsiteY107" fmla="*/ 1168617 h 2579290"/>
                <a:gd name="connsiteX108" fmla="*/ 1400861 w 5746329"/>
                <a:gd name="connsiteY108" fmla="*/ 1233311 h 2579290"/>
                <a:gd name="connsiteX109" fmla="*/ 1448303 w 5746329"/>
                <a:gd name="connsiteY109" fmla="*/ 1194495 h 2579290"/>
                <a:gd name="connsiteX110" fmla="*/ 1495745 w 5746329"/>
                <a:gd name="connsiteY110" fmla="*/ 1168617 h 2579290"/>
                <a:gd name="connsiteX111" fmla="*/ 1564752 w 5746329"/>
                <a:gd name="connsiteY111" fmla="*/ 1185869 h 2579290"/>
                <a:gd name="connsiteX112" fmla="*/ 1603568 w 5746329"/>
                <a:gd name="connsiteY112" fmla="*/ 1155679 h 2579290"/>
                <a:gd name="connsiteX113" fmla="*/ 1663949 w 5746329"/>
                <a:gd name="connsiteY113" fmla="*/ 1198808 h 2579290"/>
                <a:gd name="connsiteX114" fmla="*/ 1711391 w 5746329"/>
                <a:gd name="connsiteY114" fmla="*/ 1168617 h 2579290"/>
                <a:gd name="connsiteX115" fmla="*/ 1771771 w 5746329"/>
                <a:gd name="connsiteY115" fmla="*/ 1172930 h 2579290"/>
                <a:gd name="connsiteX116" fmla="*/ 1836465 w 5746329"/>
                <a:gd name="connsiteY116" fmla="*/ 1172930 h 2579290"/>
                <a:gd name="connsiteX117" fmla="*/ 1879594 w 5746329"/>
                <a:gd name="connsiteY117" fmla="*/ 1228998 h 2579290"/>
                <a:gd name="connsiteX118" fmla="*/ 1901159 w 5746329"/>
                <a:gd name="connsiteY118" fmla="*/ 1272127 h 2579290"/>
                <a:gd name="connsiteX119" fmla="*/ 1991730 w 5746329"/>
                <a:gd name="connsiteY119" fmla="*/ 1302317 h 2579290"/>
                <a:gd name="connsiteX120" fmla="*/ 2052111 w 5746329"/>
                <a:gd name="connsiteY120" fmla="*/ 1332508 h 2579290"/>
                <a:gd name="connsiteX121" fmla="*/ 2164246 w 5746329"/>
                <a:gd name="connsiteY121" fmla="*/ 1328195 h 2579290"/>
                <a:gd name="connsiteX122" fmla="*/ 2207375 w 5746329"/>
                <a:gd name="connsiteY122" fmla="*/ 1323882 h 2579290"/>
                <a:gd name="connsiteX123" fmla="*/ 2310885 w 5746329"/>
                <a:gd name="connsiteY123" fmla="*/ 1263501 h 2579290"/>
                <a:gd name="connsiteX124" fmla="*/ 2392830 w 5746329"/>
                <a:gd name="connsiteY124" fmla="*/ 1203121 h 2579290"/>
                <a:gd name="connsiteX125" fmla="*/ 2509279 w 5746329"/>
                <a:gd name="connsiteY125" fmla="*/ 1147053 h 2579290"/>
                <a:gd name="connsiteX126" fmla="*/ 2595537 w 5746329"/>
                <a:gd name="connsiteY126" fmla="*/ 1151366 h 2579290"/>
                <a:gd name="connsiteX127" fmla="*/ 2686108 w 5746329"/>
                <a:gd name="connsiteY127" fmla="*/ 1155679 h 2579290"/>
                <a:gd name="connsiteX128" fmla="*/ 2768053 w 5746329"/>
                <a:gd name="connsiteY128" fmla="*/ 1155679 h 2579290"/>
                <a:gd name="connsiteX129" fmla="*/ 2837060 w 5746329"/>
                <a:gd name="connsiteY129" fmla="*/ 1134114 h 2579290"/>
                <a:gd name="connsiteX130" fmla="*/ 2944883 w 5746329"/>
                <a:gd name="connsiteY130" fmla="*/ 1099611 h 2579290"/>
                <a:gd name="connsiteX131" fmla="*/ 3031141 w 5746329"/>
                <a:gd name="connsiteY131" fmla="*/ 1095298 h 2579290"/>
                <a:gd name="connsiteX132" fmla="*/ 3078583 w 5746329"/>
                <a:gd name="connsiteY132" fmla="*/ 1073733 h 2579290"/>
                <a:gd name="connsiteX133" fmla="*/ 3186406 w 5746329"/>
                <a:gd name="connsiteY133" fmla="*/ 1030604 h 2579290"/>
                <a:gd name="connsiteX134" fmla="*/ 3207970 w 5746329"/>
                <a:gd name="connsiteY134" fmla="*/ 1030604 h 2579290"/>
                <a:gd name="connsiteX135" fmla="*/ 3315793 w 5746329"/>
                <a:gd name="connsiteY135" fmla="*/ 1026291 h 2579290"/>
                <a:gd name="connsiteX136" fmla="*/ 3354609 w 5746329"/>
                <a:gd name="connsiteY136" fmla="*/ 1009040 h 2579290"/>
                <a:gd name="connsiteX137" fmla="*/ 3406364 w 5746329"/>
                <a:gd name="connsiteY137" fmla="*/ 1000414 h 2579290"/>
                <a:gd name="connsiteX138" fmla="*/ 3440867 w 5746329"/>
                <a:gd name="connsiteY138" fmla="*/ 978849 h 2579290"/>
                <a:gd name="connsiteX139" fmla="*/ 3479684 w 5746329"/>
                <a:gd name="connsiteY139" fmla="*/ 909843 h 2579290"/>
                <a:gd name="connsiteX140" fmla="*/ 3544377 w 5746329"/>
                <a:gd name="connsiteY140" fmla="*/ 836523 h 2579290"/>
                <a:gd name="connsiteX141" fmla="*/ 3553003 w 5746329"/>
                <a:gd name="connsiteY141" fmla="*/ 836523 h 2579290"/>
                <a:gd name="connsiteX142" fmla="*/ 3604758 w 5746329"/>
                <a:gd name="connsiteY142" fmla="*/ 832210 h 2579290"/>
                <a:gd name="connsiteX143" fmla="*/ 3708268 w 5746329"/>
                <a:gd name="connsiteY143" fmla="*/ 806333 h 2579290"/>
                <a:gd name="connsiteX144" fmla="*/ 3772961 w 5746329"/>
                <a:gd name="connsiteY144" fmla="*/ 776143 h 2579290"/>
                <a:gd name="connsiteX145" fmla="*/ 3811778 w 5746329"/>
                <a:gd name="connsiteY145" fmla="*/ 776143 h 2579290"/>
                <a:gd name="connsiteX146" fmla="*/ 3885097 w 5746329"/>
                <a:gd name="connsiteY146" fmla="*/ 758891 h 2579290"/>
                <a:gd name="connsiteX147" fmla="*/ 3941165 w 5746329"/>
                <a:gd name="connsiteY147" fmla="*/ 715762 h 2579290"/>
                <a:gd name="connsiteX148" fmla="*/ 4014484 w 5746329"/>
                <a:gd name="connsiteY148" fmla="*/ 694197 h 2579290"/>
                <a:gd name="connsiteX149" fmla="*/ 4113681 w 5746329"/>
                <a:gd name="connsiteY149" fmla="*/ 642442 h 2579290"/>
                <a:gd name="connsiteX150" fmla="*/ 4256007 w 5746329"/>
                <a:gd name="connsiteY150" fmla="*/ 625191 h 2579290"/>
                <a:gd name="connsiteX151" fmla="*/ 4299136 w 5746329"/>
                <a:gd name="connsiteY151" fmla="*/ 616565 h 2579290"/>
                <a:gd name="connsiteX152" fmla="*/ 4346578 w 5746329"/>
                <a:gd name="connsiteY152" fmla="*/ 616565 h 2579290"/>
                <a:gd name="connsiteX153" fmla="*/ 4419898 w 5746329"/>
                <a:gd name="connsiteY153" fmla="*/ 633817 h 2579290"/>
                <a:gd name="connsiteX154" fmla="*/ 4480279 w 5746329"/>
                <a:gd name="connsiteY154" fmla="*/ 642442 h 2579290"/>
                <a:gd name="connsiteX155" fmla="*/ 4544972 w 5746329"/>
                <a:gd name="connsiteY155" fmla="*/ 633817 h 2579290"/>
                <a:gd name="connsiteX156" fmla="*/ 4626918 w 5746329"/>
                <a:gd name="connsiteY156" fmla="*/ 642442 h 2579290"/>
                <a:gd name="connsiteX157" fmla="*/ 4657108 w 5746329"/>
                <a:gd name="connsiteY157" fmla="*/ 616565 h 2579290"/>
                <a:gd name="connsiteX158" fmla="*/ 4674360 w 5746329"/>
                <a:gd name="connsiteY158" fmla="*/ 599313 h 2579290"/>
                <a:gd name="connsiteX159" fmla="*/ 4721802 w 5746329"/>
                <a:gd name="connsiteY159" fmla="*/ 577749 h 2579290"/>
                <a:gd name="connsiteX160" fmla="*/ 4799434 w 5746329"/>
                <a:gd name="connsiteY160" fmla="*/ 547558 h 2579290"/>
                <a:gd name="connsiteX161" fmla="*/ 4846876 w 5746329"/>
                <a:gd name="connsiteY161" fmla="*/ 508742 h 2579290"/>
                <a:gd name="connsiteX162" fmla="*/ 4933134 w 5746329"/>
                <a:gd name="connsiteY162" fmla="*/ 504429 h 2579290"/>
                <a:gd name="connsiteX163" fmla="*/ 5032331 w 5746329"/>
                <a:gd name="connsiteY163" fmla="*/ 444049 h 2579290"/>
                <a:gd name="connsiteX164" fmla="*/ 5088399 w 5746329"/>
                <a:gd name="connsiteY164" fmla="*/ 396607 h 2579290"/>
                <a:gd name="connsiteX165" fmla="*/ 5166031 w 5746329"/>
                <a:gd name="connsiteY165" fmla="*/ 370729 h 2579290"/>
                <a:gd name="connsiteX166" fmla="*/ 5170344 w 5746329"/>
                <a:gd name="connsiteY166" fmla="*/ 314661 h 2579290"/>
                <a:gd name="connsiteX167" fmla="*/ 5187596 w 5746329"/>
                <a:gd name="connsiteY167" fmla="*/ 297410 h 2579290"/>
                <a:gd name="connsiteX168" fmla="*/ 5235038 w 5746329"/>
                <a:gd name="connsiteY168" fmla="*/ 202526 h 2579290"/>
                <a:gd name="connsiteX169" fmla="*/ 5265228 w 5746329"/>
                <a:gd name="connsiteY169" fmla="*/ 180961 h 2579290"/>
                <a:gd name="connsiteX170" fmla="*/ 5286793 w 5746329"/>
                <a:gd name="connsiteY170" fmla="*/ 198213 h 2579290"/>
                <a:gd name="connsiteX171" fmla="*/ 5347173 w 5746329"/>
                <a:gd name="connsiteY171" fmla="*/ 202526 h 2579290"/>
                <a:gd name="connsiteX172" fmla="*/ 5385990 w 5746329"/>
                <a:gd name="connsiteY172" fmla="*/ 202526 h 2579290"/>
                <a:gd name="connsiteX173" fmla="*/ 5394615 w 5746329"/>
                <a:gd name="connsiteY173" fmla="*/ 193900 h 2579290"/>
                <a:gd name="connsiteX174" fmla="*/ 5446370 w 5746329"/>
                <a:gd name="connsiteY174" fmla="*/ 159397 h 2579290"/>
                <a:gd name="connsiteX175" fmla="*/ 5489499 w 5746329"/>
                <a:gd name="connsiteY175" fmla="*/ 150771 h 2579290"/>
                <a:gd name="connsiteX176" fmla="*/ 5524002 w 5746329"/>
                <a:gd name="connsiteY176" fmla="*/ 142145 h 2579290"/>
                <a:gd name="connsiteX177" fmla="*/ 5575758 w 5746329"/>
                <a:gd name="connsiteY177" fmla="*/ 94703 h 2579290"/>
                <a:gd name="connsiteX178" fmla="*/ 5610260 w 5746329"/>
                <a:gd name="connsiteY178" fmla="*/ 64513 h 2579290"/>
                <a:gd name="connsiteX179" fmla="*/ 5636138 w 5746329"/>
                <a:gd name="connsiteY179" fmla="*/ 34322 h 2579290"/>
                <a:gd name="connsiteX180" fmla="*/ 5683580 w 5746329"/>
                <a:gd name="connsiteY180" fmla="*/ 30009 h 2579290"/>
                <a:gd name="connsiteX181" fmla="*/ 5705399 w 5746329"/>
                <a:gd name="connsiteY181" fmla="*/ 917 h 2579290"/>
                <a:gd name="connsiteX182" fmla="*/ 5710641 w 5746329"/>
                <a:gd name="connsiteY182" fmla="*/ 6305 h 2579290"/>
                <a:gd name="connsiteX183" fmla="*/ 5730703 w 5746329"/>
                <a:gd name="connsiteY183" fmla="*/ 24 h 2579290"/>
                <a:gd name="connsiteX0" fmla="*/ 5730703 w 5746329"/>
                <a:gd name="connsiteY0" fmla="*/ 24 h 2579290"/>
                <a:gd name="connsiteX1" fmla="*/ 5738770 w 5746329"/>
                <a:gd name="connsiteY1" fmla="*/ 5635 h 2579290"/>
                <a:gd name="connsiteX2" fmla="*/ 5666380 w 5746329"/>
                <a:gd name="connsiteY2" fmla="*/ 259953 h 2579290"/>
                <a:gd name="connsiteX3" fmla="*/ 5674000 w 5746329"/>
                <a:gd name="connsiteY3" fmla="*/ 223758 h 2579290"/>
                <a:gd name="connsiteX4" fmla="*/ 5579702 w 5746329"/>
                <a:gd name="connsiteY4" fmla="*/ 173275 h 2579290"/>
                <a:gd name="connsiteX5" fmla="*/ 5667332 w 5746329"/>
                <a:gd name="connsiteY5" fmla="*/ 282813 h 2579290"/>
                <a:gd name="connsiteX6" fmla="*/ 5623517 w 5746329"/>
                <a:gd name="connsiteY6" fmla="*/ 566658 h 2579290"/>
                <a:gd name="connsiteX7" fmla="*/ 5579702 w 5746329"/>
                <a:gd name="connsiteY7" fmla="*/ 392350 h 2579290"/>
                <a:gd name="connsiteX8" fmla="*/ 5587322 w 5746329"/>
                <a:gd name="connsiteY8" fmla="*/ 442833 h 2579290"/>
                <a:gd name="connsiteX9" fmla="*/ 5529220 w 5746329"/>
                <a:gd name="connsiteY9" fmla="*/ 377110 h 2579290"/>
                <a:gd name="connsiteX10" fmla="*/ 5514932 w 5746329"/>
                <a:gd name="connsiteY10" fmla="*/ 326628 h 2579290"/>
                <a:gd name="connsiteX11" fmla="*/ 5529220 w 5746329"/>
                <a:gd name="connsiteY11" fmla="*/ 224710 h 2579290"/>
                <a:gd name="connsiteX12" fmla="*/ 5536840 w 5746329"/>
                <a:gd name="connsiteY12" fmla="*/ 399018 h 2579290"/>
                <a:gd name="connsiteX13" fmla="*/ 5514932 w 5746329"/>
                <a:gd name="connsiteY13" fmla="*/ 420925 h 2579290"/>
                <a:gd name="connsiteX14" fmla="*/ 5573035 w 5746329"/>
                <a:gd name="connsiteY14" fmla="*/ 537130 h 2579290"/>
                <a:gd name="connsiteX15" fmla="*/ 5558747 w 5746329"/>
                <a:gd name="connsiteY15" fmla="*/ 529510 h 2579290"/>
                <a:gd name="connsiteX16" fmla="*/ 5577797 w 5746329"/>
                <a:gd name="connsiteY16" fmla="*/ 599043 h 2579290"/>
                <a:gd name="connsiteX17" fmla="*/ 5623517 w 5746329"/>
                <a:gd name="connsiteY17" fmla="*/ 595233 h 2579290"/>
                <a:gd name="connsiteX18" fmla="*/ 5703527 w 5746329"/>
                <a:gd name="connsiteY18" fmla="*/ 747633 h 2579290"/>
                <a:gd name="connsiteX19" fmla="*/ 5693050 w 5746329"/>
                <a:gd name="connsiteY19" fmla="*/ 743823 h 2579290"/>
                <a:gd name="connsiteX20" fmla="*/ 5696860 w 5746329"/>
                <a:gd name="connsiteY20" fmla="*/ 754300 h 2579290"/>
                <a:gd name="connsiteX21" fmla="*/ 5646377 w 5746329"/>
                <a:gd name="connsiteY21" fmla="*/ 776208 h 2579290"/>
                <a:gd name="connsiteX22" fmla="*/ 5704480 w 5746329"/>
                <a:gd name="connsiteY22" fmla="*/ 783828 h 2579290"/>
                <a:gd name="connsiteX23" fmla="*/ 5602562 w 5746329"/>
                <a:gd name="connsiteY23" fmla="*/ 841930 h 2579290"/>
                <a:gd name="connsiteX24" fmla="*/ 5580655 w 5746329"/>
                <a:gd name="connsiteY24" fmla="*/ 892413 h 2579290"/>
                <a:gd name="connsiteX25" fmla="*/ 5653045 w 5746329"/>
                <a:gd name="connsiteY25" fmla="*/ 892413 h 2579290"/>
                <a:gd name="connsiteX26" fmla="*/ 5471117 w 5746329"/>
                <a:gd name="connsiteY26" fmla="*/ 1102915 h 2579290"/>
                <a:gd name="connsiteX27" fmla="*/ 5340625 w 5746329"/>
                <a:gd name="connsiteY27" fmla="*/ 1248648 h 2579290"/>
                <a:gd name="connsiteX28" fmla="*/ 5194892 w 5746329"/>
                <a:gd name="connsiteY28" fmla="*/ 1379140 h 2579290"/>
                <a:gd name="connsiteX29" fmla="*/ 5129170 w 5746329"/>
                <a:gd name="connsiteY29" fmla="*/ 1495345 h 2579290"/>
                <a:gd name="connsiteX30" fmla="*/ 5289190 w 5746329"/>
                <a:gd name="connsiteY30" fmla="*/ 1983025 h 2579290"/>
                <a:gd name="connsiteX31" fmla="*/ 5274902 w 5746329"/>
                <a:gd name="connsiteY31" fmla="*/ 2012553 h 2579290"/>
                <a:gd name="connsiteX32" fmla="*/ 5391107 w 5746329"/>
                <a:gd name="connsiteY32" fmla="*/ 2448798 h 2579290"/>
                <a:gd name="connsiteX33" fmla="*/ 5413015 w 5746329"/>
                <a:gd name="connsiteY33" fmla="*/ 2426890 h 2579290"/>
                <a:gd name="connsiteX34" fmla="*/ 5303477 w 5746329"/>
                <a:gd name="connsiteY34" fmla="*/ 2579290 h 2579290"/>
                <a:gd name="connsiteX35" fmla="*/ 5383487 w 5746329"/>
                <a:gd name="connsiteY35" fmla="*/ 2484993 h 2579290"/>
                <a:gd name="connsiteX36" fmla="*/ 5289190 w 5746329"/>
                <a:gd name="connsiteY36" fmla="*/ 2514520 h 2579290"/>
                <a:gd name="connsiteX37" fmla="*/ 5179652 w 5746329"/>
                <a:gd name="connsiteY37" fmla="*/ 2404983 h 2579290"/>
                <a:gd name="connsiteX38" fmla="*/ 5143457 w 5746329"/>
                <a:gd name="connsiteY38" fmla="*/ 2324973 h 2579290"/>
                <a:gd name="connsiteX39" fmla="*/ 5107262 w 5746329"/>
                <a:gd name="connsiteY39" fmla="*/ 2332593 h 2579290"/>
                <a:gd name="connsiteX40" fmla="*/ 5012965 w 5746329"/>
                <a:gd name="connsiteY40" fmla="*/ 2186860 h 2579290"/>
                <a:gd name="connsiteX41" fmla="*/ 5042492 w 5746329"/>
                <a:gd name="connsiteY41" fmla="*/ 2121138 h 2579290"/>
                <a:gd name="connsiteX42" fmla="*/ 5012965 w 5746329"/>
                <a:gd name="connsiteY42" fmla="*/ 2113518 h 2579290"/>
                <a:gd name="connsiteX43" fmla="*/ 5012965 w 5746329"/>
                <a:gd name="connsiteY43" fmla="*/ 2164000 h 2579290"/>
                <a:gd name="connsiteX44" fmla="*/ 4962482 w 5746329"/>
                <a:gd name="connsiteY44" fmla="*/ 1931590 h 2579290"/>
                <a:gd name="connsiteX45" fmla="*/ 4744360 w 5746329"/>
                <a:gd name="connsiteY45" fmla="*/ 1815385 h 2579290"/>
                <a:gd name="connsiteX46" fmla="*/ 4613867 w 5746329"/>
                <a:gd name="connsiteY46" fmla="*/ 1887775 h 2579290"/>
                <a:gd name="connsiteX47" fmla="*/ 4257632 w 5746329"/>
                <a:gd name="connsiteY47" fmla="*/ 1843960 h 2579290"/>
                <a:gd name="connsiteX48" fmla="*/ 4250012 w 5746329"/>
                <a:gd name="connsiteY48" fmla="*/ 1778238 h 2579290"/>
                <a:gd name="connsiteX49" fmla="*/ 4220485 w 5746329"/>
                <a:gd name="connsiteY49" fmla="*/ 1828720 h 2579290"/>
                <a:gd name="connsiteX50" fmla="*/ 4009982 w 5746329"/>
                <a:gd name="connsiteY50" fmla="*/ 1908730 h 2579290"/>
                <a:gd name="connsiteX51" fmla="*/ 4068085 w 5746329"/>
                <a:gd name="connsiteY51" fmla="*/ 1879203 h 2579290"/>
                <a:gd name="connsiteX52" fmla="*/ 4031890 w 5746329"/>
                <a:gd name="connsiteY52" fmla="*/ 1959213 h 2579290"/>
                <a:gd name="connsiteX53" fmla="*/ 4126187 w 5746329"/>
                <a:gd name="connsiteY53" fmla="*/ 2009695 h 2579290"/>
                <a:gd name="connsiteX54" fmla="*/ 4009982 w 5746329"/>
                <a:gd name="connsiteY54" fmla="*/ 1980168 h 2579290"/>
                <a:gd name="connsiteX55" fmla="*/ 3951880 w 5746329"/>
                <a:gd name="connsiteY55" fmla="*/ 2052558 h 2579290"/>
                <a:gd name="connsiteX56" fmla="*/ 3951880 w 5746329"/>
                <a:gd name="connsiteY56" fmla="*/ 2016363 h 2579290"/>
                <a:gd name="connsiteX57" fmla="*/ 3893777 w 5746329"/>
                <a:gd name="connsiteY57" fmla="*/ 2052558 h 2579290"/>
                <a:gd name="connsiteX58" fmla="*/ 3813767 w 5746329"/>
                <a:gd name="connsiteY58" fmla="*/ 2023030 h 2579290"/>
                <a:gd name="connsiteX59" fmla="*/ 3821387 w 5746329"/>
                <a:gd name="connsiteY59" fmla="*/ 1993503 h 2579290"/>
                <a:gd name="connsiteX60" fmla="*/ 3697562 w 5746329"/>
                <a:gd name="connsiteY60" fmla="*/ 1957308 h 2579290"/>
                <a:gd name="connsiteX61" fmla="*/ 3755665 w 5746329"/>
                <a:gd name="connsiteY61" fmla="*/ 1986835 h 2579290"/>
                <a:gd name="connsiteX62" fmla="*/ 3363235 w 5746329"/>
                <a:gd name="connsiteY62" fmla="*/ 2008743 h 2579290"/>
                <a:gd name="connsiteX63" fmla="*/ 2991760 w 5746329"/>
                <a:gd name="connsiteY63" fmla="*/ 2256393 h 2579290"/>
                <a:gd name="connsiteX64" fmla="*/ 2999380 w 5746329"/>
                <a:gd name="connsiteY64" fmla="*/ 2554525 h 2579290"/>
                <a:gd name="connsiteX65" fmla="*/ 2701247 w 5746329"/>
                <a:gd name="connsiteY65" fmla="*/ 2300208 h 2579290"/>
                <a:gd name="connsiteX66" fmla="*/ 2585042 w 5746329"/>
                <a:gd name="connsiteY66" fmla="*/ 2176383 h 2579290"/>
                <a:gd name="connsiteX67" fmla="*/ 2330725 w 5746329"/>
                <a:gd name="connsiteY67" fmla="*/ 1914445 h 2579290"/>
                <a:gd name="connsiteX68" fmla="*/ 2206900 w 5746329"/>
                <a:gd name="connsiteY68" fmla="*/ 2044938 h 2579290"/>
                <a:gd name="connsiteX69" fmla="*/ 2017352 w 5746329"/>
                <a:gd name="connsiteY69" fmla="*/ 1899205 h 2579290"/>
                <a:gd name="connsiteX70" fmla="*/ 1973537 w 5746329"/>
                <a:gd name="connsiteY70" fmla="*/ 1746805 h 2579290"/>
                <a:gd name="connsiteX71" fmla="*/ 1805897 w 5746329"/>
                <a:gd name="connsiteY71" fmla="*/ 1572498 h 2579290"/>
                <a:gd name="connsiteX72" fmla="*/ 1587775 w 5746329"/>
                <a:gd name="connsiteY72" fmla="*/ 1542970 h 2579290"/>
                <a:gd name="connsiteX73" fmla="*/ 1573487 w 5746329"/>
                <a:gd name="connsiteY73" fmla="*/ 1615360 h 2579290"/>
                <a:gd name="connsiteX74" fmla="*/ 1071520 w 5746329"/>
                <a:gd name="connsiteY74" fmla="*/ 1491535 h 2579290"/>
                <a:gd name="connsiteX75" fmla="*/ 743860 w 5746329"/>
                <a:gd name="connsiteY75" fmla="*/ 1295320 h 2579290"/>
                <a:gd name="connsiteX76" fmla="*/ 758147 w 5746329"/>
                <a:gd name="connsiteY76" fmla="*/ 1265793 h 2579290"/>
                <a:gd name="connsiteX77" fmla="*/ 445727 w 5746329"/>
                <a:gd name="connsiteY77" fmla="*/ 1215310 h 2579290"/>
                <a:gd name="connsiteX78" fmla="*/ 336190 w 5746329"/>
                <a:gd name="connsiteY78" fmla="*/ 1011475 h 2579290"/>
                <a:gd name="connsiteX79" fmla="*/ 336190 w 5746329"/>
                <a:gd name="connsiteY79" fmla="*/ 975280 h 2579290"/>
                <a:gd name="connsiteX80" fmla="*/ 103780 w 5746329"/>
                <a:gd name="connsiteY80" fmla="*/ 837168 h 2579290"/>
                <a:gd name="connsiteX81" fmla="*/ 111400 w 5746329"/>
                <a:gd name="connsiteY81" fmla="*/ 735250 h 2579290"/>
                <a:gd name="connsiteX82" fmla="*/ 9482 w 5746329"/>
                <a:gd name="connsiteY82" fmla="*/ 480933 h 2579290"/>
                <a:gd name="connsiteX83" fmla="*/ 45677 w 5746329"/>
                <a:gd name="connsiteY83" fmla="*/ 430450 h 2579290"/>
                <a:gd name="connsiteX84" fmla="*/ 14587 w 5746329"/>
                <a:gd name="connsiteY84" fmla="*/ 402515 h 2579290"/>
                <a:gd name="connsiteX85" fmla="*/ 0 w 5746329"/>
                <a:gd name="connsiteY85" fmla="*/ 374561 h 2579290"/>
                <a:gd name="connsiteX86" fmla="*/ 72485 w 5746329"/>
                <a:gd name="connsiteY86" fmla="*/ 400919 h 2579290"/>
                <a:gd name="connsiteX87" fmla="*/ 140090 w 5746329"/>
                <a:gd name="connsiteY87" fmla="*/ 461300 h 2579290"/>
                <a:gd name="connsiteX88" fmla="*/ 171789 w 5746329"/>
                <a:gd name="connsiteY88" fmla="*/ 518770 h 2579290"/>
                <a:gd name="connsiteX89" fmla="*/ 182319 w 5746329"/>
                <a:gd name="connsiteY89" fmla="*/ 585872 h 2579290"/>
                <a:gd name="connsiteX90" fmla="*/ 246007 w 5746329"/>
                <a:gd name="connsiteY90" fmla="*/ 677845 h 2579290"/>
                <a:gd name="connsiteX91" fmla="*/ 336579 w 5746329"/>
                <a:gd name="connsiteY91" fmla="*/ 740131 h 2579290"/>
                <a:gd name="connsiteX92" fmla="*/ 414714 w 5746329"/>
                <a:gd name="connsiteY92" fmla="*/ 831205 h 2579290"/>
                <a:gd name="connsiteX93" fmla="*/ 444904 w 5746329"/>
                <a:gd name="connsiteY93" fmla="*/ 918469 h 2579290"/>
                <a:gd name="connsiteX94" fmla="*/ 542592 w 5746329"/>
                <a:gd name="connsiteY94" fmla="*/ 922781 h 2579290"/>
                <a:gd name="connsiteX95" fmla="*/ 624537 w 5746329"/>
                <a:gd name="connsiteY95" fmla="*/ 944346 h 2579290"/>
                <a:gd name="connsiteX96" fmla="*/ 680605 w 5746329"/>
                <a:gd name="connsiteY96" fmla="*/ 961598 h 2579290"/>
                <a:gd name="connsiteX97" fmla="*/ 736673 w 5746329"/>
                <a:gd name="connsiteY97" fmla="*/ 991788 h 2579290"/>
                <a:gd name="connsiteX98" fmla="*/ 878999 w 5746329"/>
                <a:gd name="connsiteY98" fmla="*/ 978849 h 2579290"/>
                <a:gd name="connsiteX99" fmla="*/ 939380 w 5746329"/>
                <a:gd name="connsiteY99" fmla="*/ 970223 h 2579290"/>
                <a:gd name="connsiteX100" fmla="*/ 952319 w 5746329"/>
                <a:gd name="connsiteY100" fmla="*/ 970223 h 2579290"/>
                <a:gd name="connsiteX101" fmla="*/ 1042890 w 5746329"/>
                <a:gd name="connsiteY101" fmla="*/ 983162 h 2579290"/>
                <a:gd name="connsiteX102" fmla="*/ 1120522 w 5746329"/>
                <a:gd name="connsiteY102" fmla="*/ 1004727 h 2579290"/>
                <a:gd name="connsiteX103" fmla="*/ 1202468 w 5746329"/>
                <a:gd name="connsiteY103" fmla="*/ 1004727 h 2579290"/>
                <a:gd name="connsiteX104" fmla="*/ 1202468 w 5746329"/>
                <a:gd name="connsiteY104" fmla="*/ 1026291 h 2579290"/>
                <a:gd name="connsiteX105" fmla="*/ 1241284 w 5746329"/>
                <a:gd name="connsiteY105" fmla="*/ 1082359 h 2579290"/>
                <a:gd name="connsiteX106" fmla="*/ 1280100 w 5746329"/>
                <a:gd name="connsiteY106" fmla="*/ 1116862 h 2579290"/>
                <a:gd name="connsiteX107" fmla="*/ 1349106 w 5746329"/>
                <a:gd name="connsiteY107" fmla="*/ 1168617 h 2579290"/>
                <a:gd name="connsiteX108" fmla="*/ 1400861 w 5746329"/>
                <a:gd name="connsiteY108" fmla="*/ 1233311 h 2579290"/>
                <a:gd name="connsiteX109" fmla="*/ 1448303 w 5746329"/>
                <a:gd name="connsiteY109" fmla="*/ 1194495 h 2579290"/>
                <a:gd name="connsiteX110" fmla="*/ 1495745 w 5746329"/>
                <a:gd name="connsiteY110" fmla="*/ 1168617 h 2579290"/>
                <a:gd name="connsiteX111" fmla="*/ 1564752 w 5746329"/>
                <a:gd name="connsiteY111" fmla="*/ 1185869 h 2579290"/>
                <a:gd name="connsiteX112" fmla="*/ 1603568 w 5746329"/>
                <a:gd name="connsiteY112" fmla="*/ 1155679 h 2579290"/>
                <a:gd name="connsiteX113" fmla="*/ 1663949 w 5746329"/>
                <a:gd name="connsiteY113" fmla="*/ 1198808 h 2579290"/>
                <a:gd name="connsiteX114" fmla="*/ 1711391 w 5746329"/>
                <a:gd name="connsiteY114" fmla="*/ 1168617 h 2579290"/>
                <a:gd name="connsiteX115" fmla="*/ 1771771 w 5746329"/>
                <a:gd name="connsiteY115" fmla="*/ 1172930 h 2579290"/>
                <a:gd name="connsiteX116" fmla="*/ 1836465 w 5746329"/>
                <a:gd name="connsiteY116" fmla="*/ 1172930 h 2579290"/>
                <a:gd name="connsiteX117" fmla="*/ 1879594 w 5746329"/>
                <a:gd name="connsiteY117" fmla="*/ 1228998 h 2579290"/>
                <a:gd name="connsiteX118" fmla="*/ 1901159 w 5746329"/>
                <a:gd name="connsiteY118" fmla="*/ 1272127 h 2579290"/>
                <a:gd name="connsiteX119" fmla="*/ 1991730 w 5746329"/>
                <a:gd name="connsiteY119" fmla="*/ 1302317 h 2579290"/>
                <a:gd name="connsiteX120" fmla="*/ 2052111 w 5746329"/>
                <a:gd name="connsiteY120" fmla="*/ 1332508 h 2579290"/>
                <a:gd name="connsiteX121" fmla="*/ 2164246 w 5746329"/>
                <a:gd name="connsiteY121" fmla="*/ 1328195 h 2579290"/>
                <a:gd name="connsiteX122" fmla="*/ 2207375 w 5746329"/>
                <a:gd name="connsiteY122" fmla="*/ 1323882 h 2579290"/>
                <a:gd name="connsiteX123" fmla="*/ 2310885 w 5746329"/>
                <a:gd name="connsiteY123" fmla="*/ 1263501 h 2579290"/>
                <a:gd name="connsiteX124" fmla="*/ 2392830 w 5746329"/>
                <a:gd name="connsiteY124" fmla="*/ 1203121 h 2579290"/>
                <a:gd name="connsiteX125" fmla="*/ 2509279 w 5746329"/>
                <a:gd name="connsiteY125" fmla="*/ 1147053 h 2579290"/>
                <a:gd name="connsiteX126" fmla="*/ 2595537 w 5746329"/>
                <a:gd name="connsiteY126" fmla="*/ 1151366 h 2579290"/>
                <a:gd name="connsiteX127" fmla="*/ 2686108 w 5746329"/>
                <a:gd name="connsiteY127" fmla="*/ 1155679 h 2579290"/>
                <a:gd name="connsiteX128" fmla="*/ 2768053 w 5746329"/>
                <a:gd name="connsiteY128" fmla="*/ 1155679 h 2579290"/>
                <a:gd name="connsiteX129" fmla="*/ 2837060 w 5746329"/>
                <a:gd name="connsiteY129" fmla="*/ 1134114 h 2579290"/>
                <a:gd name="connsiteX130" fmla="*/ 2944883 w 5746329"/>
                <a:gd name="connsiteY130" fmla="*/ 1099611 h 2579290"/>
                <a:gd name="connsiteX131" fmla="*/ 3031141 w 5746329"/>
                <a:gd name="connsiteY131" fmla="*/ 1095298 h 2579290"/>
                <a:gd name="connsiteX132" fmla="*/ 3078583 w 5746329"/>
                <a:gd name="connsiteY132" fmla="*/ 1073733 h 2579290"/>
                <a:gd name="connsiteX133" fmla="*/ 3186406 w 5746329"/>
                <a:gd name="connsiteY133" fmla="*/ 1030604 h 2579290"/>
                <a:gd name="connsiteX134" fmla="*/ 3207970 w 5746329"/>
                <a:gd name="connsiteY134" fmla="*/ 1030604 h 2579290"/>
                <a:gd name="connsiteX135" fmla="*/ 3315793 w 5746329"/>
                <a:gd name="connsiteY135" fmla="*/ 1026291 h 2579290"/>
                <a:gd name="connsiteX136" fmla="*/ 3354609 w 5746329"/>
                <a:gd name="connsiteY136" fmla="*/ 1009040 h 2579290"/>
                <a:gd name="connsiteX137" fmla="*/ 3406364 w 5746329"/>
                <a:gd name="connsiteY137" fmla="*/ 1000414 h 2579290"/>
                <a:gd name="connsiteX138" fmla="*/ 3440867 w 5746329"/>
                <a:gd name="connsiteY138" fmla="*/ 978849 h 2579290"/>
                <a:gd name="connsiteX139" fmla="*/ 3479684 w 5746329"/>
                <a:gd name="connsiteY139" fmla="*/ 909843 h 2579290"/>
                <a:gd name="connsiteX140" fmla="*/ 3544377 w 5746329"/>
                <a:gd name="connsiteY140" fmla="*/ 836523 h 2579290"/>
                <a:gd name="connsiteX141" fmla="*/ 3553003 w 5746329"/>
                <a:gd name="connsiteY141" fmla="*/ 836523 h 2579290"/>
                <a:gd name="connsiteX142" fmla="*/ 3604758 w 5746329"/>
                <a:gd name="connsiteY142" fmla="*/ 832210 h 2579290"/>
                <a:gd name="connsiteX143" fmla="*/ 3708268 w 5746329"/>
                <a:gd name="connsiteY143" fmla="*/ 806333 h 2579290"/>
                <a:gd name="connsiteX144" fmla="*/ 3772961 w 5746329"/>
                <a:gd name="connsiteY144" fmla="*/ 776143 h 2579290"/>
                <a:gd name="connsiteX145" fmla="*/ 3811778 w 5746329"/>
                <a:gd name="connsiteY145" fmla="*/ 776143 h 2579290"/>
                <a:gd name="connsiteX146" fmla="*/ 3885097 w 5746329"/>
                <a:gd name="connsiteY146" fmla="*/ 758891 h 2579290"/>
                <a:gd name="connsiteX147" fmla="*/ 3941165 w 5746329"/>
                <a:gd name="connsiteY147" fmla="*/ 715762 h 2579290"/>
                <a:gd name="connsiteX148" fmla="*/ 4014484 w 5746329"/>
                <a:gd name="connsiteY148" fmla="*/ 694197 h 2579290"/>
                <a:gd name="connsiteX149" fmla="*/ 4113681 w 5746329"/>
                <a:gd name="connsiteY149" fmla="*/ 642442 h 2579290"/>
                <a:gd name="connsiteX150" fmla="*/ 4256007 w 5746329"/>
                <a:gd name="connsiteY150" fmla="*/ 625191 h 2579290"/>
                <a:gd name="connsiteX151" fmla="*/ 4299136 w 5746329"/>
                <a:gd name="connsiteY151" fmla="*/ 616565 h 2579290"/>
                <a:gd name="connsiteX152" fmla="*/ 4346578 w 5746329"/>
                <a:gd name="connsiteY152" fmla="*/ 616565 h 2579290"/>
                <a:gd name="connsiteX153" fmla="*/ 4419898 w 5746329"/>
                <a:gd name="connsiteY153" fmla="*/ 633817 h 2579290"/>
                <a:gd name="connsiteX154" fmla="*/ 4480279 w 5746329"/>
                <a:gd name="connsiteY154" fmla="*/ 642442 h 2579290"/>
                <a:gd name="connsiteX155" fmla="*/ 4544972 w 5746329"/>
                <a:gd name="connsiteY155" fmla="*/ 633817 h 2579290"/>
                <a:gd name="connsiteX156" fmla="*/ 4626918 w 5746329"/>
                <a:gd name="connsiteY156" fmla="*/ 642442 h 2579290"/>
                <a:gd name="connsiteX157" fmla="*/ 4657108 w 5746329"/>
                <a:gd name="connsiteY157" fmla="*/ 616565 h 2579290"/>
                <a:gd name="connsiteX158" fmla="*/ 4674360 w 5746329"/>
                <a:gd name="connsiteY158" fmla="*/ 599313 h 2579290"/>
                <a:gd name="connsiteX159" fmla="*/ 4721802 w 5746329"/>
                <a:gd name="connsiteY159" fmla="*/ 577749 h 2579290"/>
                <a:gd name="connsiteX160" fmla="*/ 4799434 w 5746329"/>
                <a:gd name="connsiteY160" fmla="*/ 547558 h 2579290"/>
                <a:gd name="connsiteX161" fmla="*/ 4846876 w 5746329"/>
                <a:gd name="connsiteY161" fmla="*/ 508742 h 2579290"/>
                <a:gd name="connsiteX162" fmla="*/ 4933134 w 5746329"/>
                <a:gd name="connsiteY162" fmla="*/ 504429 h 2579290"/>
                <a:gd name="connsiteX163" fmla="*/ 5032331 w 5746329"/>
                <a:gd name="connsiteY163" fmla="*/ 444049 h 2579290"/>
                <a:gd name="connsiteX164" fmla="*/ 5088399 w 5746329"/>
                <a:gd name="connsiteY164" fmla="*/ 396607 h 2579290"/>
                <a:gd name="connsiteX165" fmla="*/ 5166031 w 5746329"/>
                <a:gd name="connsiteY165" fmla="*/ 370729 h 2579290"/>
                <a:gd name="connsiteX166" fmla="*/ 5170344 w 5746329"/>
                <a:gd name="connsiteY166" fmla="*/ 314661 h 2579290"/>
                <a:gd name="connsiteX167" fmla="*/ 5187596 w 5746329"/>
                <a:gd name="connsiteY167" fmla="*/ 297410 h 2579290"/>
                <a:gd name="connsiteX168" fmla="*/ 5235038 w 5746329"/>
                <a:gd name="connsiteY168" fmla="*/ 202526 h 2579290"/>
                <a:gd name="connsiteX169" fmla="*/ 5265228 w 5746329"/>
                <a:gd name="connsiteY169" fmla="*/ 180961 h 2579290"/>
                <a:gd name="connsiteX170" fmla="*/ 5286793 w 5746329"/>
                <a:gd name="connsiteY170" fmla="*/ 198213 h 2579290"/>
                <a:gd name="connsiteX171" fmla="*/ 5347173 w 5746329"/>
                <a:gd name="connsiteY171" fmla="*/ 202526 h 2579290"/>
                <a:gd name="connsiteX172" fmla="*/ 5385990 w 5746329"/>
                <a:gd name="connsiteY172" fmla="*/ 202526 h 2579290"/>
                <a:gd name="connsiteX173" fmla="*/ 5394615 w 5746329"/>
                <a:gd name="connsiteY173" fmla="*/ 193900 h 2579290"/>
                <a:gd name="connsiteX174" fmla="*/ 5446370 w 5746329"/>
                <a:gd name="connsiteY174" fmla="*/ 159397 h 2579290"/>
                <a:gd name="connsiteX175" fmla="*/ 5489499 w 5746329"/>
                <a:gd name="connsiteY175" fmla="*/ 150771 h 2579290"/>
                <a:gd name="connsiteX176" fmla="*/ 5524002 w 5746329"/>
                <a:gd name="connsiteY176" fmla="*/ 142145 h 2579290"/>
                <a:gd name="connsiteX177" fmla="*/ 5575758 w 5746329"/>
                <a:gd name="connsiteY177" fmla="*/ 94703 h 2579290"/>
                <a:gd name="connsiteX178" fmla="*/ 5610260 w 5746329"/>
                <a:gd name="connsiteY178" fmla="*/ 64513 h 2579290"/>
                <a:gd name="connsiteX179" fmla="*/ 5636138 w 5746329"/>
                <a:gd name="connsiteY179" fmla="*/ 34322 h 2579290"/>
                <a:gd name="connsiteX180" fmla="*/ 5683580 w 5746329"/>
                <a:gd name="connsiteY180" fmla="*/ 30009 h 2579290"/>
                <a:gd name="connsiteX181" fmla="*/ 5705399 w 5746329"/>
                <a:gd name="connsiteY181" fmla="*/ 917 h 2579290"/>
                <a:gd name="connsiteX182" fmla="*/ 5710641 w 5746329"/>
                <a:gd name="connsiteY182" fmla="*/ 6305 h 2579290"/>
                <a:gd name="connsiteX183" fmla="*/ 5730703 w 5746329"/>
                <a:gd name="connsiteY183" fmla="*/ 24 h 2579290"/>
                <a:gd name="connsiteX0" fmla="*/ 5730703 w 5746329"/>
                <a:gd name="connsiteY0" fmla="*/ 24 h 2579290"/>
                <a:gd name="connsiteX1" fmla="*/ 5738770 w 5746329"/>
                <a:gd name="connsiteY1" fmla="*/ 5635 h 2579290"/>
                <a:gd name="connsiteX2" fmla="*/ 5666380 w 5746329"/>
                <a:gd name="connsiteY2" fmla="*/ 259953 h 2579290"/>
                <a:gd name="connsiteX3" fmla="*/ 5674000 w 5746329"/>
                <a:gd name="connsiteY3" fmla="*/ 223758 h 2579290"/>
                <a:gd name="connsiteX4" fmla="*/ 5579702 w 5746329"/>
                <a:gd name="connsiteY4" fmla="*/ 173275 h 2579290"/>
                <a:gd name="connsiteX5" fmla="*/ 5667332 w 5746329"/>
                <a:gd name="connsiteY5" fmla="*/ 282813 h 2579290"/>
                <a:gd name="connsiteX6" fmla="*/ 5623517 w 5746329"/>
                <a:gd name="connsiteY6" fmla="*/ 566658 h 2579290"/>
                <a:gd name="connsiteX7" fmla="*/ 5579702 w 5746329"/>
                <a:gd name="connsiteY7" fmla="*/ 392350 h 2579290"/>
                <a:gd name="connsiteX8" fmla="*/ 5587322 w 5746329"/>
                <a:gd name="connsiteY8" fmla="*/ 442833 h 2579290"/>
                <a:gd name="connsiteX9" fmla="*/ 5529220 w 5746329"/>
                <a:gd name="connsiteY9" fmla="*/ 377110 h 2579290"/>
                <a:gd name="connsiteX10" fmla="*/ 5514932 w 5746329"/>
                <a:gd name="connsiteY10" fmla="*/ 326628 h 2579290"/>
                <a:gd name="connsiteX11" fmla="*/ 5529220 w 5746329"/>
                <a:gd name="connsiteY11" fmla="*/ 224710 h 2579290"/>
                <a:gd name="connsiteX12" fmla="*/ 5536840 w 5746329"/>
                <a:gd name="connsiteY12" fmla="*/ 399018 h 2579290"/>
                <a:gd name="connsiteX13" fmla="*/ 5514932 w 5746329"/>
                <a:gd name="connsiteY13" fmla="*/ 420925 h 2579290"/>
                <a:gd name="connsiteX14" fmla="*/ 5573035 w 5746329"/>
                <a:gd name="connsiteY14" fmla="*/ 537130 h 2579290"/>
                <a:gd name="connsiteX15" fmla="*/ 5558747 w 5746329"/>
                <a:gd name="connsiteY15" fmla="*/ 529510 h 2579290"/>
                <a:gd name="connsiteX16" fmla="*/ 5577797 w 5746329"/>
                <a:gd name="connsiteY16" fmla="*/ 599043 h 2579290"/>
                <a:gd name="connsiteX17" fmla="*/ 5623517 w 5746329"/>
                <a:gd name="connsiteY17" fmla="*/ 595233 h 2579290"/>
                <a:gd name="connsiteX18" fmla="*/ 5703527 w 5746329"/>
                <a:gd name="connsiteY18" fmla="*/ 747633 h 2579290"/>
                <a:gd name="connsiteX19" fmla="*/ 5693050 w 5746329"/>
                <a:gd name="connsiteY19" fmla="*/ 743823 h 2579290"/>
                <a:gd name="connsiteX20" fmla="*/ 5696860 w 5746329"/>
                <a:gd name="connsiteY20" fmla="*/ 754300 h 2579290"/>
                <a:gd name="connsiteX21" fmla="*/ 5646377 w 5746329"/>
                <a:gd name="connsiteY21" fmla="*/ 776208 h 2579290"/>
                <a:gd name="connsiteX22" fmla="*/ 5704480 w 5746329"/>
                <a:gd name="connsiteY22" fmla="*/ 783828 h 2579290"/>
                <a:gd name="connsiteX23" fmla="*/ 5602562 w 5746329"/>
                <a:gd name="connsiteY23" fmla="*/ 841930 h 2579290"/>
                <a:gd name="connsiteX24" fmla="*/ 5580655 w 5746329"/>
                <a:gd name="connsiteY24" fmla="*/ 892413 h 2579290"/>
                <a:gd name="connsiteX25" fmla="*/ 5653045 w 5746329"/>
                <a:gd name="connsiteY25" fmla="*/ 892413 h 2579290"/>
                <a:gd name="connsiteX26" fmla="*/ 5471117 w 5746329"/>
                <a:gd name="connsiteY26" fmla="*/ 1102915 h 2579290"/>
                <a:gd name="connsiteX27" fmla="*/ 5340625 w 5746329"/>
                <a:gd name="connsiteY27" fmla="*/ 1248648 h 2579290"/>
                <a:gd name="connsiteX28" fmla="*/ 5194892 w 5746329"/>
                <a:gd name="connsiteY28" fmla="*/ 1379140 h 2579290"/>
                <a:gd name="connsiteX29" fmla="*/ 5129170 w 5746329"/>
                <a:gd name="connsiteY29" fmla="*/ 1495345 h 2579290"/>
                <a:gd name="connsiteX30" fmla="*/ 5289190 w 5746329"/>
                <a:gd name="connsiteY30" fmla="*/ 1983025 h 2579290"/>
                <a:gd name="connsiteX31" fmla="*/ 5274902 w 5746329"/>
                <a:gd name="connsiteY31" fmla="*/ 2012553 h 2579290"/>
                <a:gd name="connsiteX32" fmla="*/ 5391107 w 5746329"/>
                <a:gd name="connsiteY32" fmla="*/ 2448798 h 2579290"/>
                <a:gd name="connsiteX33" fmla="*/ 5413015 w 5746329"/>
                <a:gd name="connsiteY33" fmla="*/ 2426890 h 2579290"/>
                <a:gd name="connsiteX34" fmla="*/ 5303477 w 5746329"/>
                <a:gd name="connsiteY34" fmla="*/ 2579290 h 2579290"/>
                <a:gd name="connsiteX35" fmla="*/ 5383487 w 5746329"/>
                <a:gd name="connsiteY35" fmla="*/ 2484993 h 2579290"/>
                <a:gd name="connsiteX36" fmla="*/ 5289190 w 5746329"/>
                <a:gd name="connsiteY36" fmla="*/ 2514520 h 2579290"/>
                <a:gd name="connsiteX37" fmla="*/ 5179652 w 5746329"/>
                <a:gd name="connsiteY37" fmla="*/ 2404983 h 2579290"/>
                <a:gd name="connsiteX38" fmla="*/ 5143457 w 5746329"/>
                <a:gd name="connsiteY38" fmla="*/ 2324973 h 2579290"/>
                <a:gd name="connsiteX39" fmla="*/ 5107262 w 5746329"/>
                <a:gd name="connsiteY39" fmla="*/ 2332593 h 2579290"/>
                <a:gd name="connsiteX40" fmla="*/ 5012965 w 5746329"/>
                <a:gd name="connsiteY40" fmla="*/ 2186860 h 2579290"/>
                <a:gd name="connsiteX41" fmla="*/ 5042492 w 5746329"/>
                <a:gd name="connsiteY41" fmla="*/ 2121138 h 2579290"/>
                <a:gd name="connsiteX42" fmla="*/ 5012965 w 5746329"/>
                <a:gd name="connsiteY42" fmla="*/ 2113518 h 2579290"/>
                <a:gd name="connsiteX43" fmla="*/ 5012965 w 5746329"/>
                <a:gd name="connsiteY43" fmla="*/ 2164000 h 2579290"/>
                <a:gd name="connsiteX44" fmla="*/ 4962482 w 5746329"/>
                <a:gd name="connsiteY44" fmla="*/ 1931590 h 2579290"/>
                <a:gd name="connsiteX45" fmla="*/ 4744360 w 5746329"/>
                <a:gd name="connsiteY45" fmla="*/ 1815385 h 2579290"/>
                <a:gd name="connsiteX46" fmla="*/ 4613867 w 5746329"/>
                <a:gd name="connsiteY46" fmla="*/ 1887775 h 2579290"/>
                <a:gd name="connsiteX47" fmla="*/ 4257632 w 5746329"/>
                <a:gd name="connsiteY47" fmla="*/ 1843960 h 2579290"/>
                <a:gd name="connsiteX48" fmla="*/ 4250012 w 5746329"/>
                <a:gd name="connsiteY48" fmla="*/ 1778238 h 2579290"/>
                <a:gd name="connsiteX49" fmla="*/ 4220485 w 5746329"/>
                <a:gd name="connsiteY49" fmla="*/ 1828720 h 2579290"/>
                <a:gd name="connsiteX50" fmla="*/ 4009982 w 5746329"/>
                <a:gd name="connsiteY50" fmla="*/ 1908730 h 2579290"/>
                <a:gd name="connsiteX51" fmla="*/ 4068085 w 5746329"/>
                <a:gd name="connsiteY51" fmla="*/ 1879203 h 2579290"/>
                <a:gd name="connsiteX52" fmla="*/ 4031890 w 5746329"/>
                <a:gd name="connsiteY52" fmla="*/ 1959213 h 2579290"/>
                <a:gd name="connsiteX53" fmla="*/ 4126187 w 5746329"/>
                <a:gd name="connsiteY53" fmla="*/ 2009695 h 2579290"/>
                <a:gd name="connsiteX54" fmla="*/ 4009982 w 5746329"/>
                <a:gd name="connsiteY54" fmla="*/ 1980168 h 2579290"/>
                <a:gd name="connsiteX55" fmla="*/ 3951880 w 5746329"/>
                <a:gd name="connsiteY55" fmla="*/ 2052558 h 2579290"/>
                <a:gd name="connsiteX56" fmla="*/ 3951880 w 5746329"/>
                <a:gd name="connsiteY56" fmla="*/ 2016363 h 2579290"/>
                <a:gd name="connsiteX57" fmla="*/ 3893777 w 5746329"/>
                <a:gd name="connsiteY57" fmla="*/ 2052558 h 2579290"/>
                <a:gd name="connsiteX58" fmla="*/ 3813767 w 5746329"/>
                <a:gd name="connsiteY58" fmla="*/ 2023030 h 2579290"/>
                <a:gd name="connsiteX59" fmla="*/ 3821387 w 5746329"/>
                <a:gd name="connsiteY59" fmla="*/ 1993503 h 2579290"/>
                <a:gd name="connsiteX60" fmla="*/ 3697562 w 5746329"/>
                <a:gd name="connsiteY60" fmla="*/ 1957308 h 2579290"/>
                <a:gd name="connsiteX61" fmla="*/ 3755665 w 5746329"/>
                <a:gd name="connsiteY61" fmla="*/ 1986835 h 2579290"/>
                <a:gd name="connsiteX62" fmla="*/ 3363235 w 5746329"/>
                <a:gd name="connsiteY62" fmla="*/ 2008743 h 2579290"/>
                <a:gd name="connsiteX63" fmla="*/ 2991760 w 5746329"/>
                <a:gd name="connsiteY63" fmla="*/ 2256393 h 2579290"/>
                <a:gd name="connsiteX64" fmla="*/ 2999380 w 5746329"/>
                <a:gd name="connsiteY64" fmla="*/ 2554525 h 2579290"/>
                <a:gd name="connsiteX65" fmla="*/ 2701247 w 5746329"/>
                <a:gd name="connsiteY65" fmla="*/ 2300208 h 2579290"/>
                <a:gd name="connsiteX66" fmla="*/ 2585042 w 5746329"/>
                <a:gd name="connsiteY66" fmla="*/ 2176383 h 2579290"/>
                <a:gd name="connsiteX67" fmla="*/ 2330725 w 5746329"/>
                <a:gd name="connsiteY67" fmla="*/ 1914445 h 2579290"/>
                <a:gd name="connsiteX68" fmla="*/ 2206900 w 5746329"/>
                <a:gd name="connsiteY68" fmla="*/ 2044938 h 2579290"/>
                <a:gd name="connsiteX69" fmla="*/ 2017352 w 5746329"/>
                <a:gd name="connsiteY69" fmla="*/ 1899205 h 2579290"/>
                <a:gd name="connsiteX70" fmla="*/ 1973537 w 5746329"/>
                <a:gd name="connsiteY70" fmla="*/ 1746805 h 2579290"/>
                <a:gd name="connsiteX71" fmla="*/ 1805897 w 5746329"/>
                <a:gd name="connsiteY71" fmla="*/ 1572498 h 2579290"/>
                <a:gd name="connsiteX72" fmla="*/ 1587775 w 5746329"/>
                <a:gd name="connsiteY72" fmla="*/ 1542970 h 2579290"/>
                <a:gd name="connsiteX73" fmla="*/ 1573487 w 5746329"/>
                <a:gd name="connsiteY73" fmla="*/ 1615360 h 2579290"/>
                <a:gd name="connsiteX74" fmla="*/ 1071520 w 5746329"/>
                <a:gd name="connsiteY74" fmla="*/ 1491535 h 2579290"/>
                <a:gd name="connsiteX75" fmla="*/ 743860 w 5746329"/>
                <a:gd name="connsiteY75" fmla="*/ 1295320 h 2579290"/>
                <a:gd name="connsiteX76" fmla="*/ 758147 w 5746329"/>
                <a:gd name="connsiteY76" fmla="*/ 1265793 h 2579290"/>
                <a:gd name="connsiteX77" fmla="*/ 445727 w 5746329"/>
                <a:gd name="connsiteY77" fmla="*/ 1215310 h 2579290"/>
                <a:gd name="connsiteX78" fmla="*/ 336190 w 5746329"/>
                <a:gd name="connsiteY78" fmla="*/ 1011475 h 2579290"/>
                <a:gd name="connsiteX79" fmla="*/ 336190 w 5746329"/>
                <a:gd name="connsiteY79" fmla="*/ 975280 h 2579290"/>
                <a:gd name="connsiteX80" fmla="*/ 103780 w 5746329"/>
                <a:gd name="connsiteY80" fmla="*/ 837168 h 2579290"/>
                <a:gd name="connsiteX81" fmla="*/ 111400 w 5746329"/>
                <a:gd name="connsiteY81" fmla="*/ 735250 h 2579290"/>
                <a:gd name="connsiteX82" fmla="*/ 9482 w 5746329"/>
                <a:gd name="connsiteY82" fmla="*/ 480933 h 2579290"/>
                <a:gd name="connsiteX83" fmla="*/ 45677 w 5746329"/>
                <a:gd name="connsiteY83" fmla="*/ 430450 h 2579290"/>
                <a:gd name="connsiteX84" fmla="*/ 14587 w 5746329"/>
                <a:gd name="connsiteY84" fmla="*/ 402515 h 2579290"/>
                <a:gd name="connsiteX85" fmla="*/ 0 w 5746329"/>
                <a:gd name="connsiteY85" fmla="*/ 374561 h 2579290"/>
                <a:gd name="connsiteX86" fmla="*/ 72485 w 5746329"/>
                <a:gd name="connsiteY86" fmla="*/ 400919 h 2579290"/>
                <a:gd name="connsiteX87" fmla="*/ 140090 w 5746329"/>
                <a:gd name="connsiteY87" fmla="*/ 461300 h 2579290"/>
                <a:gd name="connsiteX88" fmla="*/ 171789 w 5746329"/>
                <a:gd name="connsiteY88" fmla="*/ 518770 h 2579290"/>
                <a:gd name="connsiteX89" fmla="*/ 182319 w 5746329"/>
                <a:gd name="connsiteY89" fmla="*/ 585872 h 2579290"/>
                <a:gd name="connsiteX90" fmla="*/ 246007 w 5746329"/>
                <a:gd name="connsiteY90" fmla="*/ 677845 h 2579290"/>
                <a:gd name="connsiteX91" fmla="*/ 336579 w 5746329"/>
                <a:gd name="connsiteY91" fmla="*/ 740131 h 2579290"/>
                <a:gd name="connsiteX92" fmla="*/ 414714 w 5746329"/>
                <a:gd name="connsiteY92" fmla="*/ 831205 h 2579290"/>
                <a:gd name="connsiteX93" fmla="*/ 444904 w 5746329"/>
                <a:gd name="connsiteY93" fmla="*/ 918469 h 2579290"/>
                <a:gd name="connsiteX94" fmla="*/ 542592 w 5746329"/>
                <a:gd name="connsiteY94" fmla="*/ 922781 h 2579290"/>
                <a:gd name="connsiteX95" fmla="*/ 624537 w 5746329"/>
                <a:gd name="connsiteY95" fmla="*/ 944346 h 2579290"/>
                <a:gd name="connsiteX96" fmla="*/ 680605 w 5746329"/>
                <a:gd name="connsiteY96" fmla="*/ 961598 h 2579290"/>
                <a:gd name="connsiteX97" fmla="*/ 736673 w 5746329"/>
                <a:gd name="connsiteY97" fmla="*/ 991788 h 2579290"/>
                <a:gd name="connsiteX98" fmla="*/ 878999 w 5746329"/>
                <a:gd name="connsiteY98" fmla="*/ 978849 h 2579290"/>
                <a:gd name="connsiteX99" fmla="*/ 939380 w 5746329"/>
                <a:gd name="connsiteY99" fmla="*/ 970223 h 2579290"/>
                <a:gd name="connsiteX100" fmla="*/ 952319 w 5746329"/>
                <a:gd name="connsiteY100" fmla="*/ 970223 h 2579290"/>
                <a:gd name="connsiteX101" fmla="*/ 1042890 w 5746329"/>
                <a:gd name="connsiteY101" fmla="*/ 983162 h 2579290"/>
                <a:gd name="connsiteX102" fmla="*/ 1120522 w 5746329"/>
                <a:gd name="connsiteY102" fmla="*/ 1004727 h 2579290"/>
                <a:gd name="connsiteX103" fmla="*/ 1196753 w 5746329"/>
                <a:gd name="connsiteY103" fmla="*/ 1004727 h 2579290"/>
                <a:gd name="connsiteX104" fmla="*/ 1202468 w 5746329"/>
                <a:gd name="connsiteY104" fmla="*/ 1026291 h 2579290"/>
                <a:gd name="connsiteX105" fmla="*/ 1241284 w 5746329"/>
                <a:gd name="connsiteY105" fmla="*/ 1082359 h 2579290"/>
                <a:gd name="connsiteX106" fmla="*/ 1280100 w 5746329"/>
                <a:gd name="connsiteY106" fmla="*/ 1116862 h 2579290"/>
                <a:gd name="connsiteX107" fmla="*/ 1349106 w 5746329"/>
                <a:gd name="connsiteY107" fmla="*/ 1168617 h 2579290"/>
                <a:gd name="connsiteX108" fmla="*/ 1400861 w 5746329"/>
                <a:gd name="connsiteY108" fmla="*/ 1233311 h 2579290"/>
                <a:gd name="connsiteX109" fmla="*/ 1448303 w 5746329"/>
                <a:gd name="connsiteY109" fmla="*/ 1194495 h 2579290"/>
                <a:gd name="connsiteX110" fmla="*/ 1495745 w 5746329"/>
                <a:gd name="connsiteY110" fmla="*/ 1168617 h 2579290"/>
                <a:gd name="connsiteX111" fmla="*/ 1564752 w 5746329"/>
                <a:gd name="connsiteY111" fmla="*/ 1185869 h 2579290"/>
                <a:gd name="connsiteX112" fmla="*/ 1603568 w 5746329"/>
                <a:gd name="connsiteY112" fmla="*/ 1155679 h 2579290"/>
                <a:gd name="connsiteX113" fmla="*/ 1663949 w 5746329"/>
                <a:gd name="connsiteY113" fmla="*/ 1198808 h 2579290"/>
                <a:gd name="connsiteX114" fmla="*/ 1711391 w 5746329"/>
                <a:gd name="connsiteY114" fmla="*/ 1168617 h 2579290"/>
                <a:gd name="connsiteX115" fmla="*/ 1771771 w 5746329"/>
                <a:gd name="connsiteY115" fmla="*/ 1172930 h 2579290"/>
                <a:gd name="connsiteX116" fmla="*/ 1836465 w 5746329"/>
                <a:gd name="connsiteY116" fmla="*/ 1172930 h 2579290"/>
                <a:gd name="connsiteX117" fmla="*/ 1879594 w 5746329"/>
                <a:gd name="connsiteY117" fmla="*/ 1228998 h 2579290"/>
                <a:gd name="connsiteX118" fmla="*/ 1901159 w 5746329"/>
                <a:gd name="connsiteY118" fmla="*/ 1272127 h 2579290"/>
                <a:gd name="connsiteX119" fmla="*/ 1991730 w 5746329"/>
                <a:gd name="connsiteY119" fmla="*/ 1302317 h 2579290"/>
                <a:gd name="connsiteX120" fmla="*/ 2052111 w 5746329"/>
                <a:gd name="connsiteY120" fmla="*/ 1332508 h 2579290"/>
                <a:gd name="connsiteX121" fmla="*/ 2164246 w 5746329"/>
                <a:gd name="connsiteY121" fmla="*/ 1328195 h 2579290"/>
                <a:gd name="connsiteX122" fmla="*/ 2207375 w 5746329"/>
                <a:gd name="connsiteY122" fmla="*/ 1323882 h 2579290"/>
                <a:gd name="connsiteX123" fmla="*/ 2310885 w 5746329"/>
                <a:gd name="connsiteY123" fmla="*/ 1263501 h 2579290"/>
                <a:gd name="connsiteX124" fmla="*/ 2392830 w 5746329"/>
                <a:gd name="connsiteY124" fmla="*/ 1203121 h 2579290"/>
                <a:gd name="connsiteX125" fmla="*/ 2509279 w 5746329"/>
                <a:gd name="connsiteY125" fmla="*/ 1147053 h 2579290"/>
                <a:gd name="connsiteX126" fmla="*/ 2595537 w 5746329"/>
                <a:gd name="connsiteY126" fmla="*/ 1151366 h 2579290"/>
                <a:gd name="connsiteX127" fmla="*/ 2686108 w 5746329"/>
                <a:gd name="connsiteY127" fmla="*/ 1155679 h 2579290"/>
                <a:gd name="connsiteX128" fmla="*/ 2768053 w 5746329"/>
                <a:gd name="connsiteY128" fmla="*/ 1155679 h 2579290"/>
                <a:gd name="connsiteX129" fmla="*/ 2837060 w 5746329"/>
                <a:gd name="connsiteY129" fmla="*/ 1134114 h 2579290"/>
                <a:gd name="connsiteX130" fmla="*/ 2944883 w 5746329"/>
                <a:gd name="connsiteY130" fmla="*/ 1099611 h 2579290"/>
                <a:gd name="connsiteX131" fmla="*/ 3031141 w 5746329"/>
                <a:gd name="connsiteY131" fmla="*/ 1095298 h 2579290"/>
                <a:gd name="connsiteX132" fmla="*/ 3078583 w 5746329"/>
                <a:gd name="connsiteY132" fmla="*/ 1073733 h 2579290"/>
                <a:gd name="connsiteX133" fmla="*/ 3186406 w 5746329"/>
                <a:gd name="connsiteY133" fmla="*/ 1030604 h 2579290"/>
                <a:gd name="connsiteX134" fmla="*/ 3207970 w 5746329"/>
                <a:gd name="connsiteY134" fmla="*/ 1030604 h 2579290"/>
                <a:gd name="connsiteX135" fmla="*/ 3315793 w 5746329"/>
                <a:gd name="connsiteY135" fmla="*/ 1026291 h 2579290"/>
                <a:gd name="connsiteX136" fmla="*/ 3354609 w 5746329"/>
                <a:gd name="connsiteY136" fmla="*/ 1009040 h 2579290"/>
                <a:gd name="connsiteX137" fmla="*/ 3406364 w 5746329"/>
                <a:gd name="connsiteY137" fmla="*/ 1000414 h 2579290"/>
                <a:gd name="connsiteX138" fmla="*/ 3440867 w 5746329"/>
                <a:gd name="connsiteY138" fmla="*/ 978849 h 2579290"/>
                <a:gd name="connsiteX139" fmla="*/ 3479684 w 5746329"/>
                <a:gd name="connsiteY139" fmla="*/ 909843 h 2579290"/>
                <a:gd name="connsiteX140" fmla="*/ 3544377 w 5746329"/>
                <a:gd name="connsiteY140" fmla="*/ 836523 h 2579290"/>
                <a:gd name="connsiteX141" fmla="*/ 3553003 w 5746329"/>
                <a:gd name="connsiteY141" fmla="*/ 836523 h 2579290"/>
                <a:gd name="connsiteX142" fmla="*/ 3604758 w 5746329"/>
                <a:gd name="connsiteY142" fmla="*/ 832210 h 2579290"/>
                <a:gd name="connsiteX143" fmla="*/ 3708268 w 5746329"/>
                <a:gd name="connsiteY143" fmla="*/ 806333 h 2579290"/>
                <a:gd name="connsiteX144" fmla="*/ 3772961 w 5746329"/>
                <a:gd name="connsiteY144" fmla="*/ 776143 h 2579290"/>
                <a:gd name="connsiteX145" fmla="*/ 3811778 w 5746329"/>
                <a:gd name="connsiteY145" fmla="*/ 776143 h 2579290"/>
                <a:gd name="connsiteX146" fmla="*/ 3885097 w 5746329"/>
                <a:gd name="connsiteY146" fmla="*/ 758891 h 2579290"/>
                <a:gd name="connsiteX147" fmla="*/ 3941165 w 5746329"/>
                <a:gd name="connsiteY147" fmla="*/ 715762 h 2579290"/>
                <a:gd name="connsiteX148" fmla="*/ 4014484 w 5746329"/>
                <a:gd name="connsiteY148" fmla="*/ 694197 h 2579290"/>
                <a:gd name="connsiteX149" fmla="*/ 4113681 w 5746329"/>
                <a:gd name="connsiteY149" fmla="*/ 642442 h 2579290"/>
                <a:gd name="connsiteX150" fmla="*/ 4256007 w 5746329"/>
                <a:gd name="connsiteY150" fmla="*/ 625191 h 2579290"/>
                <a:gd name="connsiteX151" fmla="*/ 4299136 w 5746329"/>
                <a:gd name="connsiteY151" fmla="*/ 616565 h 2579290"/>
                <a:gd name="connsiteX152" fmla="*/ 4346578 w 5746329"/>
                <a:gd name="connsiteY152" fmla="*/ 616565 h 2579290"/>
                <a:gd name="connsiteX153" fmla="*/ 4419898 w 5746329"/>
                <a:gd name="connsiteY153" fmla="*/ 633817 h 2579290"/>
                <a:gd name="connsiteX154" fmla="*/ 4480279 w 5746329"/>
                <a:gd name="connsiteY154" fmla="*/ 642442 h 2579290"/>
                <a:gd name="connsiteX155" fmla="*/ 4544972 w 5746329"/>
                <a:gd name="connsiteY155" fmla="*/ 633817 h 2579290"/>
                <a:gd name="connsiteX156" fmla="*/ 4626918 w 5746329"/>
                <a:gd name="connsiteY156" fmla="*/ 642442 h 2579290"/>
                <a:gd name="connsiteX157" fmla="*/ 4657108 w 5746329"/>
                <a:gd name="connsiteY157" fmla="*/ 616565 h 2579290"/>
                <a:gd name="connsiteX158" fmla="*/ 4674360 w 5746329"/>
                <a:gd name="connsiteY158" fmla="*/ 599313 h 2579290"/>
                <a:gd name="connsiteX159" fmla="*/ 4721802 w 5746329"/>
                <a:gd name="connsiteY159" fmla="*/ 577749 h 2579290"/>
                <a:gd name="connsiteX160" fmla="*/ 4799434 w 5746329"/>
                <a:gd name="connsiteY160" fmla="*/ 547558 h 2579290"/>
                <a:gd name="connsiteX161" fmla="*/ 4846876 w 5746329"/>
                <a:gd name="connsiteY161" fmla="*/ 508742 h 2579290"/>
                <a:gd name="connsiteX162" fmla="*/ 4933134 w 5746329"/>
                <a:gd name="connsiteY162" fmla="*/ 504429 h 2579290"/>
                <a:gd name="connsiteX163" fmla="*/ 5032331 w 5746329"/>
                <a:gd name="connsiteY163" fmla="*/ 444049 h 2579290"/>
                <a:gd name="connsiteX164" fmla="*/ 5088399 w 5746329"/>
                <a:gd name="connsiteY164" fmla="*/ 396607 h 2579290"/>
                <a:gd name="connsiteX165" fmla="*/ 5166031 w 5746329"/>
                <a:gd name="connsiteY165" fmla="*/ 370729 h 2579290"/>
                <a:gd name="connsiteX166" fmla="*/ 5170344 w 5746329"/>
                <a:gd name="connsiteY166" fmla="*/ 314661 h 2579290"/>
                <a:gd name="connsiteX167" fmla="*/ 5187596 w 5746329"/>
                <a:gd name="connsiteY167" fmla="*/ 297410 h 2579290"/>
                <a:gd name="connsiteX168" fmla="*/ 5235038 w 5746329"/>
                <a:gd name="connsiteY168" fmla="*/ 202526 h 2579290"/>
                <a:gd name="connsiteX169" fmla="*/ 5265228 w 5746329"/>
                <a:gd name="connsiteY169" fmla="*/ 180961 h 2579290"/>
                <a:gd name="connsiteX170" fmla="*/ 5286793 w 5746329"/>
                <a:gd name="connsiteY170" fmla="*/ 198213 h 2579290"/>
                <a:gd name="connsiteX171" fmla="*/ 5347173 w 5746329"/>
                <a:gd name="connsiteY171" fmla="*/ 202526 h 2579290"/>
                <a:gd name="connsiteX172" fmla="*/ 5385990 w 5746329"/>
                <a:gd name="connsiteY172" fmla="*/ 202526 h 2579290"/>
                <a:gd name="connsiteX173" fmla="*/ 5394615 w 5746329"/>
                <a:gd name="connsiteY173" fmla="*/ 193900 h 2579290"/>
                <a:gd name="connsiteX174" fmla="*/ 5446370 w 5746329"/>
                <a:gd name="connsiteY174" fmla="*/ 159397 h 2579290"/>
                <a:gd name="connsiteX175" fmla="*/ 5489499 w 5746329"/>
                <a:gd name="connsiteY175" fmla="*/ 150771 h 2579290"/>
                <a:gd name="connsiteX176" fmla="*/ 5524002 w 5746329"/>
                <a:gd name="connsiteY176" fmla="*/ 142145 h 2579290"/>
                <a:gd name="connsiteX177" fmla="*/ 5575758 w 5746329"/>
                <a:gd name="connsiteY177" fmla="*/ 94703 h 2579290"/>
                <a:gd name="connsiteX178" fmla="*/ 5610260 w 5746329"/>
                <a:gd name="connsiteY178" fmla="*/ 64513 h 2579290"/>
                <a:gd name="connsiteX179" fmla="*/ 5636138 w 5746329"/>
                <a:gd name="connsiteY179" fmla="*/ 34322 h 2579290"/>
                <a:gd name="connsiteX180" fmla="*/ 5683580 w 5746329"/>
                <a:gd name="connsiteY180" fmla="*/ 30009 h 2579290"/>
                <a:gd name="connsiteX181" fmla="*/ 5705399 w 5746329"/>
                <a:gd name="connsiteY181" fmla="*/ 917 h 2579290"/>
                <a:gd name="connsiteX182" fmla="*/ 5710641 w 5746329"/>
                <a:gd name="connsiteY182" fmla="*/ 6305 h 2579290"/>
                <a:gd name="connsiteX183" fmla="*/ 5730703 w 5746329"/>
                <a:gd name="connsiteY183" fmla="*/ 24 h 2579290"/>
                <a:gd name="connsiteX0" fmla="*/ 5730703 w 5746329"/>
                <a:gd name="connsiteY0" fmla="*/ 24 h 2579290"/>
                <a:gd name="connsiteX1" fmla="*/ 5738770 w 5746329"/>
                <a:gd name="connsiteY1" fmla="*/ 5635 h 2579290"/>
                <a:gd name="connsiteX2" fmla="*/ 5666380 w 5746329"/>
                <a:gd name="connsiteY2" fmla="*/ 259953 h 2579290"/>
                <a:gd name="connsiteX3" fmla="*/ 5674000 w 5746329"/>
                <a:gd name="connsiteY3" fmla="*/ 223758 h 2579290"/>
                <a:gd name="connsiteX4" fmla="*/ 5579702 w 5746329"/>
                <a:gd name="connsiteY4" fmla="*/ 173275 h 2579290"/>
                <a:gd name="connsiteX5" fmla="*/ 5667332 w 5746329"/>
                <a:gd name="connsiteY5" fmla="*/ 282813 h 2579290"/>
                <a:gd name="connsiteX6" fmla="*/ 5623517 w 5746329"/>
                <a:gd name="connsiteY6" fmla="*/ 566658 h 2579290"/>
                <a:gd name="connsiteX7" fmla="*/ 5579702 w 5746329"/>
                <a:gd name="connsiteY7" fmla="*/ 392350 h 2579290"/>
                <a:gd name="connsiteX8" fmla="*/ 5587322 w 5746329"/>
                <a:gd name="connsiteY8" fmla="*/ 442833 h 2579290"/>
                <a:gd name="connsiteX9" fmla="*/ 5529220 w 5746329"/>
                <a:gd name="connsiteY9" fmla="*/ 377110 h 2579290"/>
                <a:gd name="connsiteX10" fmla="*/ 5514932 w 5746329"/>
                <a:gd name="connsiteY10" fmla="*/ 326628 h 2579290"/>
                <a:gd name="connsiteX11" fmla="*/ 5529220 w 5746329"/>
                <a:gd name="connsiteY11" fmla="*/ 224710 h 2579290"/>
                <a:gd name="connsiteX12" fmla="*/ 5536840 w 5746329"/>
                <a:gd name="connsiteY12" fmla="*/ 399018 h 2579290"/>
                <a:gd name="connsiteX13" fmla="*/ 5514932 w 5746329"/>
                <a:gd name="connsiteY13" fmla="*/ 420925 h 2579290"/>
                <a:gd name="connsiteX14" fmla="*/ 5573035 w 5746329"/>
                <a:gd name="connsiteY14" fmla="*/ 537130 h 2579290"/>
                <a:gd name="connsiteX15" fmla="*/ 5558747 w 5746329"/>
                <a:gd name="connsiteY15" fmla="*/ 529510 h 2579290"/>
                <a:gd name="connsiteX16" fmla="*/ 5577797 w 5746329"/>
                <a:gd name="connsiteY16" fmla="*/ 599043 h 2579290"/>
                <a:gd name="connsiteX17" fmla="*/ 5623517 w 5746329"/>
                <a:gd name="connsiteY17" fmla="*/ 595233 h 2579290"/>
                <a:gd name="connsiteX18" fmla="*/ 5703527 w 5746329"/>
                <a:gd name="connsiteY18" fmla="*/ 747633 h 2579290"/>
                <a:gd name="connsiteX19" fmla="*/ 5693050 w 5746329"/>
                <a:gd name="connsiteY19" fmla="*/ 743823 h 2579290"/>
                <a:gd name="connsiteX20" fmla="*/ 5696860 w 5746329"/>
                <a:gd name="connsiteY20" fmla="*/ 754300 h 2579290"/>
                <a:gd name="connsiteX21" fmla="*/ 5646377 w 5746329"/>
                <a:gd name="connsiteY21" fmla="*/ 776208 h 2579290"/>
                <a:gd name="connsiteX22" fmla="*/ 5704480 w 5746329"/>
                <a:gd name="connsiteY22" fmla="*/ 783828 h 2579290"/>
                <a:gd name="connsiteX23" fmla="*/ 5602562 w 5746329"/>
                <a:gd name="connsiteY23" fmla="*/ 841930 h 2579290"/>
                <a:gd name="connsiteX24" fmla="*/ 5580655 w 5746329"/>
                <a:gd name="connsiteY24" fmla="*/ 892413 h 2579290"/>
                <a:gd name="connsiteX25" fmla="*/ 5653045 w 5746329"/>
                <a:gd name="connsiteY25" fmla="*/ 892413 h 2579290"/>
                <a:gd name="connsiteX26" fmla="*/ 5471117 w 5746329"/>
                <a:gd name="connsiteY26" fmla="*/ 1102915 h 2579290"/>
                <a:gd name="connsiteX27" fmla="*/ 5340625 w 5746329"/>
                <a:gd name="connsiteY27" fmla="*/ 1248648 h 2579290"/>
                <a:gd name="connsiteX28" fmla="*/ 5194892 w 5746329"/>
                <a:gd name="connsiteY28" fmla="*/ 1379140 h 2579290"/>
                <a:gd name="connsiteX29" fmla="*/ 5129170 w 5746329"/>
                <a:gd name="connsiteY29" fmla="*/ 1495345 h 2579290"/>
                <a:gd name="connsiteX30" fmla="*/ 5289190 w 5746329"/>
                <a:gd name="connsiteY30" fmla="*/ 1983025 h 2579290"/>
                <a:gd name="connsiteX31" fmla="*/ 5274902 w 5746329"/>
                <a:gd name="connsiteY31" fmla="*/ 2012553 h 2579290"/>
                <a:gd name="connsiteX32" fmla="*/ 5391107 w 5746329"/>
                <a:gd name="connsiteY32" fmla="*/ 2448798 h 2579290"/>
                <a:gd name="connsiteX33" fmla="*/ 5413015 w 5746329"/>
                <a:gd name="connsiteY33" fmla="*/ 2426890 h 2579290"/>
                <a:gd name="connsiteX34" fmla="*/ 5303477 w 5746329"/>
                <a:gd name="connsiteY34" fmla="*/ 2579290 h 2579290"/>
                <a:gd name="connsiteX35" fmla="*/ 5383487 w 5746329"/>
                <a:gd name="connsiteY35" fmla="*/ 2484993 h 2579290"/>
                <a:gd name="connsiteX36" fmla="*/ 5289190 w 5746329"/>
                <a:gd name="connsiteY36" fmla="*/ 2514520 h 2579290"/>
                <a:gd name="connsiteX37" fmla="*/ 5179652 w 5746329"/>
                <a:gd name="connsiteY37" fmla="*/ 2404983 h 2579290"/>
                <a:gd name="connsiteX38" fmla="*/ 5143457 w 5746329"/>
                <a:gd name="connsiteY38" fmla="*/ 2324973 h 2579290"/>
                <a:gd name="connsiteX39" fmla="*/ 5107262 w 5746329"/>
                <a:gd name="connsiteY39" fmla="*/ 2332593 h 2579290"/>
                <a:gd name="connsiteX40" fmla="*/ 5012965 w 5746329"/>
                <a:gd name="connsiteY40" fmla="*/ 2186860 h 2579290"/>
                <a:gd name="connsiteX41" fmla="*/ 5042492 w 5746329"/>
                <a:gd name="connsiteY41" fmla="*/ 2121138 h 2579290"/>
                <a:gd name="connsiteX42" fmla="*/ 5012965 w 5746329"/>
                <a:gd name="connsiteY42" fmla="*/ 2113518 h 2579290"/>
                <a:gd name="connsiteX43" fmla="*/ 5012965 w 5746329"/>
                <a:gd name="connsiteY43" fmla="*/ 2164000 h 2579290"/>
                <a:gd name="connsiteX44" fmla="*/ 4962482 w 5746329"/>
                <a:gd name="connsiteY44" fmla="*/ 1931590 h 2579290"/>
                <a:gd name="connsiteX45" fmla="*/ 4744360 w 5746329"/>
                <a:gd name="connsiteY45" fmla="*/ 1815385 h 2579290"/>
                <a:gd name="connsiteX46" fmla="*/ 4613867 w 5746329"/>
                <a:gd name="connsiteY46" fmla="*/ 1887775 h 2579290"/>
                <a:gd name="connsiteX47" fmla="*/ 4257632 w 5746329"/>
                <a:gd name="connsiteY47" fmla="*/ 1843960 h 2579290"/>
                <a:gd name="connsiteX48" fmla="*/ 4250012 w 5746329"/>
                <a:gd name="connsiteY48" fmla="*/ 1778238 h 2579290"/>
                <a:gd name="connsiteX49" fmla="*/ 4220485 w 5746329"/>
                <a:gd name="connsiteY49" fmla="*/ 1828720 h 2579290"/>
                <a:gd name="connsiteX50" fmla="*/ 4009982 w 5746329"/>
                <a:gd name="connsiteY50" fmla="*/ 1908730 h 2579290"/>
                <a:gd name="connsiteX51" fmla="*/ 4068085 w 5746329"/>
                <a:gd name="connsiteY51" fmla="*/ 1879203 h 2579290"/>
                <a:gd name="connsiteX52" fmla="*/ 4031890 w 5746329"/>
                <a:gd name="connsiteY52" fmla="*/ 1959213 h 2579290"/>
                <a:gd name="connsiteX53" fmla="*/ 4126187 w 5746329"/>
                <a:gd name="connsiteY53" fmla="*/ 2009695 h 2579290"/>
                <a:gd name="connsiteX54" fmla="*/ 4009982 w 5746329"/>
                <a:gd name="connsiteY54" fmla="*/ 1980168 h 2579290"/>
                <a:gd name="connsiteX55" fmla="*/ 3951880 w 5746329"/>
                <a:gd name="connsiteY55" fmla="*/ 2052558 h 2579290"/>
                <a:gd name="connsiteX56" fmla="*/ 3951880 w 5746329"/>
                <a:gd name="connsiteY56" fmla="*/ 2016363 h 2579290"/>
                <a:gd name="connsiteX57" fmla="*/ 3893777 w 5746329"/>
                <a:gd name="connsiteY57" fmla="*/ 2052558 h 2579290"/>
                <a:gd name="connsiteX58" fmla="*/ 3813767 w 5746329"/>
                <a:gd name="connsiteY58" fmla="*/ 2023030 h 2579290"/>
                <a:gd name="connsiteX59" fmla="*/ 3821387 w 5746329"/>
                <a:gd name="connsiteY59" fmla="*/ 1993503 h 2579290"/>
                <a:gd name="connsiteX60" fmla="*/ 3697562 w 5746329"/>
                <a:gd name="connsiteY60" fmla="*/ 1957308 h 2579290"/>
                <a:gd name="connsiteX61" fmla="*/ 3755665 w 5746329"/>
                <a:gd name="connsiteY61" fmla="*/ 1986835 h 2579290"/>
                <a:gd name="connsiteX62" fmla="*/ 3363235 w 5746329"/>
                <a:gd name="connsiteY62" fmla="*/ 2008743 h 2579290"/>
                <a:gd name="connsiteX63" fmla="*/ 2991760 w 5746329"/>
                <a:gd name="connsiteY63" fmla="*/ 2256393 h 2579290"/>
                <a:gd name="connsiteX64" fmla="*/ 2999380 w 5746329"/>
                <a:gd name="connsiteY64" fmla="*/ 2554525 h 2579290"/>
                <a:gd name="connsiteX65" fmla="*/ 2701247 w 5746329"/>
                <a:gd name="connsiteY65" fmla="*/ 2300208 h 2579290"/>
                <a:gd name="connsiteX66" fmla="*/ 2585042 w 5746329"/>
                <a:gd name="connsiteY66" fmla="*/ 2176383 h 2579290"/>
                <a:gd name="connsiteX67" fmla="*/ 2330725 w 5746329"/>
                <a:gd name="connsiteY67" fmla="*/ 1914445 h 2579290"/>
                <a:gd name="connsiteX68" fmla="*/ 2206900 w 5746329"/>
                <a:gd name="connsiteY68" fmla="*/ 2044938 h 2579290"/>
                <a:gd name="connsiteX69" fmla="*/ 2017352 w 5746329"/>
                <a:gd name="connsiteY69" fmla="*/ 1899205 h 2579290"/>
                <a:gd name="connsiteX70" fmla="*/ 1973537 w 5746329"/>
                <a:gd name="connsiteY70" fmla="*/ 1746805 h 2579290"/>
                <a:gd name="connsiteX71" fmla="*/ 1805897 w 5746329"/>
                <a:gd name="connsiteY71" fmla="*/ 1572498 h 2579290"/>
                <a:gd name="connsiteX72" fmla="*/ 1587775 w 5746329"/>
                <a:gd name="connsiteY72" fmla="*/ 1542970 h 2579290"/>
                <a:gd name="connsiteX73" fmla="*/ 1573487 w 5746329"/>
                <a:gd name="connsiteY73" fmla="*/ 1615360 h 2579290"/>
                <a:gd name="connsiteX74" fmla="*/ 1071520 w 5746329"/>
                <a:gd name="connsiteY74" fmla="*/ 1491535 h 2579290"/>
                <a:gd name="connsiteX75" fmla="*/ 743860 w 5746329"/>
                <a:gd name="connsiteY75" fmla="*/ 1295320 h 2579290"/>
                <a:gd name="connsiteX76" fmla="*/ 758147 w 5746329"/>
                <a:gd name="connsiteY76" fmla="*/ 1265793 h 2579290"/>
                <a:gd name="connsiteX77" fmla="*/ 445727 w 5746329"/>
                <a:gd name="connsiteY77" fmla="*/ 1215310 h 2579290"/>
                <a:gd name="connsiteX78" fmla="*/ 336190 w 5746329"/>
                <a:gd name="connsiteY78" fmla="*/ 1011475 h 2579290"/>
                <a:gd name="connsiteX79" fmla="*/ 336190 w 5746329"/>
                <a:gd name="connsiteY79" fmla="*/ 975280 h 2579290"/>
                <a:gd name="connsiteX80" fmla="*/ 103780 w 5746329"/>
                <a:gd name="connsiteY80" fmla="*/ 837168 h 2579290"/>
                <a:gd name="connsiteX81" fmla="*/ 111400 w 5746329"/>
                <a:gd name="connsiteY81" fmla="*/ 735250 h 2579290"/>
                <a:gd name="connsiteX82" fmla="*/ 9482 w 5746329"/>
                <a:gd name="connsiteY82" fmla="*/ 480933 h 2579290"/>
                <a:gd name="connsiteX83" fmla="*/ 45677 w 5746329"/>
                <a:gd name="connsiteY83" fmla="*/ 430450 h 2579290"/>
                <a:gd name="connsiteX84" fmla="*/ 14587 w 5746329"/>
                <a:gd name="connsiteY84" fmla="*/ 402515 h 2579290"/>
                <a:gd name="connsiteX85" fmla="*/ 0 w 5746329"/>
                <a:gd name="connsiteY85" fmla="*/ 374561 h 2579290"/>
                <a:gd name="connsiteX86" fmla="*/ 72485 w 5746329"/>
                <a:gd name="connsiteY86" fmla="*/ 400919 h 2579290"/>
                <a:gd name="connsiteX87" fmla="*/ 140090 w 5746329"/>
                <a:gd name="connsiteY87" fmla="*/ 461300 h 2579290"/>
                <a:gd name="connsiteX88" fmla="*/ 171789 w 5746329"/>
                <a:gd name="connsiteY88" fmla="*/ 518770 h 2579290"/>
                <a:gd name="connsiteX89" fmla="*/ 182319 w 5746329"/>
                <a:gd name="connsiteY89" fmla="*/ 585872 h 2579290"/>
                <a:gd name="connsiteX90" fmla="*/ 246007 w 5746329"/>
                <a:gd name="connsiteY90" fmla="*/ 677845 h 2579290"/>
                <a:gd name="connsiteX91" fmla="*/ 336579 w 5746329"/>
                <a:gd name="connsiteY91" fmla="*/ 740131 h 2579290"/>
                <a:gd name="connsiteX92" fmla="*/ 414714 w 5746329"/>
                <a:gd name="connsiteY92" fmla="*/ 831205 h 2579290"/>
                <a:gd name="connsiteX93" fmla="*/ 444904 w 5746329"/>
                <a:gd name="connsiteY93" fmla="*/ 918469 h 2579290"/>
                <a:gd name="connsiteX94" fmla="*/ 542592 w 5746329"/>
                <a:gd name="connsiteY94" fmla="*/ 922781 h 2579290"/>
                <a:gd name="connsiteX95" fmla="*/ 624537 w 5746329"/>
                <a:gd name="connsiteY95" fmla="*/ 944346 h 2579290"/>
                <a:gd name="connsiteX96" fmla="*/ 680605 w 5746329"/>
                <a:gd name="connsiteY96" fmla="*/ 961598 h 2579290"/>
                <a:gd name="connsiteX97" fmla="*/ 736673 w 5746329"/>
                <a:gd name="connsiteY97" fmla="*/ 991788 h 2579290"/>
                <a:gd name="connsiteX98" fmla="*/ 878999 w 5746329"/>
                <a:gd name="connsiteY98" fmla="*/ 978849 h 2579290"/>
                <a:gd name="connsiteX99" fmla="*/ 939380 w 5746329"/>
                <a:gd name="connsiteY99" fmla="*/ 970223 h 2579290"/>
                <a:gd name="connsiteX100" fmla="*/ 952319 w 5746329"/>
                <a:gd name="connsiteY100" fmla="*/ 970223 h 2579290"/>
                <a:gd name="connsiteX101" fmla="*/ 1042890 w 5746329"/>
                <a:gd name="connsiteY101" fmla="*/ 983162 h 2579290"/>
                <a:gd name="connsiteX102" fmla="*/ 1120522 w 5746329"/>
                <a:gd name="connsiteY102" fmla="*/ 1004727 h 2579290"/>
                <a:gd name="connsiteX103" fmla="*/ 1196753 w 5746329"/>
                <a:gd name="connsiteY103" fmla="*/ 1004727 h 2579290"/>
                <a:gd name="connsiteX104" fmla="*/ 1196753 w 5746329"/>
                <a:gd name="connsiteY104" fmla="*/ 1030101 h 2579290"/>
                <a:gd name="connsiteX105" fmla="*/ 1241284 w 5746329"/>
                <a:gd name="connsiteY105" fmla="*/ 1082359 h 2579290"/>
                <a:gd name="connsiteX106" fmla="*/ 1280100 w 5746329"/>
                <a:gd name="connsiteY106" fmla="*/ 1116862 h 2579290"/>
                <a:gd name="connsiteX107" fmla="*/ 1349106 w 5746329"/>
                <a:gd name="connsiteY107" fmla="*/ 1168617 h 2579290"/>
                <a:gd name="connsiteX108" fmla="*/ 1400861 w 5746329"/>
                <a:gd name="connsiteY108" fmla="*/ 1233311 h 2579290"/>
                <a:gd name="connsiteX109" fmla="*/ 1448303 w 5746329"/>
                <a:gd name="connsiteY109" fmla="*/ 1194495 h 2579290"/>
                <a:gd name="connsiteX110" fmla="*/ 1495745 w 5746329"/>
                <a:gd name="connsiteY110" fmla="*/ 1168617 h 2579290"/>
                <a:gd name="connsiteX111" fmla="*/ 1564752 w 5746329"/>
                <a:gd name="connsiteY111" fmla="*/ 1185869 h 2579290"/>
                <a:gd name="connsiteX112" fmla="*/ 1603568 w 5746329"/>
                <a:gd name="connsiteY112" fmla="*/ 1155679 h 2579290"/>
                <a:gd name="connsiteX113" fmla="*/ 1663949 w 5746329"/>
                <a:gd name="connsiteY113" fmla="*/ 1198808 h 2579290"/>
                <a:gd name="connsiteX114" fmla="*/ 1711391 w 5746329"/>
                <a:gd name="connsiteY114" fmla="*/ 1168617 h 2579290"/>
                <a:gd name="connsiteX115" fmla="*/ 1771771 w 5746329"/>
                <a:gd name="connsiteY115" fmla="*/ 1172930 h 2579290"/>
                <a:gd name="connsiteX116" fmla="*/ 1836465 w 5746329"/>
                <a:gd name="connsiteY116" fmla="*/ 1172930 h 2579290"/>
                <a:gd name="connsiteX117" fmla="*/ 1879594 w 5746329"/>
                <a:gd name="connsiteY117" fmla="*/ 1228998 h 2579290"/>
                <a:gd name="connsiteX118" fmla="*/ 1901159 w 5746329"/>
                <a:gd name="connsiteY118" fmla="*/ 1272127 h 2579290"/>
                <a:gd name="connsiteX119" fmla="*/ 1991730 w 5746329"/>
                <a:gd name="connsiteY119" fmla="*/ 1302317 h 2579290"/>
                <a:gd name="connsiteX120" fmla="*/ 2052111 w 5746329"/>
                <a:gd name="connsiteY120" fmla="*/ 1332508 h 2579290"/>
                <a:gd name="connsiteX121" fmla="*/ 2164246 w 5746329"/>
                <a:gd name="connsiteY121" fmla="*/ 1328195 h 2579290"/>
                <a:gd name="connsiteX122" fmla="*/ 2207375 w 5746329"/>
                <a:gd name="connsiteY122" fmla="*/ 1323882 h 2579290"/>
                <a:gd name="connsiteX123" fmla="*/ 2310885 w 5746329"/>
                <a:gd name="connsiteY123" fmla="*/ 1263501 h 2579290"/>
                <a:gd name="connsiteX124" fmla="*/ 2392830 w 5746329"/>
                <a:gd name="connsiteY124" fmla="*/ 1203121 h 2579290"/>
                <a:gd name="connsiteX125" fmla="*/ 2509279 w 5746329"/>
                <a:gd name="connsiteY125" fmla="*/ 1147053 h 2579290"/>
                <a:gd name="connsiteX126" fmla="*/ 2595537 w 5746329"/>
                <a:gd name="connsiteY126" fmla="*/ 1151366 h 2579290"/>
                <a:gd name="connsiteX127" fmla="*/ 2686108 w 5746329"/>
                <a:gd name="connsiteY127" fmla="*/ 1155679 h 2579290"/>
                <a:gd name="connsiteX128" fmla="*/ 2768053 w 5746329"/>
                <a:gd name="connsiteY128" fmla="*/ 1155679 h 2579290"/>
                <a:gd name="connsiteX129" fmla="*/ 2837060 w 5746329"/>
                <a:gd name="connsiteY129" fmla="*/ 1134114 h 2579290"/>
                <a:gd name="connsiteX130" fmla="*/ 2944883 w 5746329"/>
                <a:gd name="connsiteY130" fmla="*/ 1099611 h 2579290"/>
                <a:gd name="connsiteX131" fmla="*/ 3031141 w 5746329"/>
                <a:gd name="connsiteY131" fmla="*/ 1095298 h 2579290"/>
                <a:gd name="connsiteX132" fmla="*/ 3078583 w 5746329"/>
                <a:gd name="connsiteY132" fmla="*/ 1073733 h 2579290"/>
                <a:gd name="connsiteX133" fmla="*/ 3186406 w 5746329"/>
                <a:gd name="connsiteY133" fmla="*/ 1030604 h 2579290"/>
                <a:gd name="connsiteX134" fmla="*/ 3207970 w 5746329"/>
                <a:gd name="connsiteY134" fmla="*/ 1030604 h 2579290"/>
                <a:gd name="connsiteX135" fmla="*/ 3315793 w 5746329"/>
                <a:gd name="connsiteY135" fmla="*/ 1026291 h 2579290"/>
                <a:gd name="connsiteX136" fmla="*/ 3354609 w 5746329"/>
                <a:gd name="connsiteY136" fmla="*/ 1009040 h 2579290"/>
                <a:gd name="connsiteX137" fmla="*/ 3406364 w 5746329"/>
                <a:gd name="connsiteY137" fmla="*/ 1000414 h 2579290"/>
                <a:gd name="connsiteX138" fmla="*/ 3440867 w 5746329"/>
                <a:gd name="connsiteY138" fmla="*/ 978849 h 2579290"/>
                <a:gd name="connsiteX139" fmla="*/ 3479684 w 5746329"/>
                <a:gd name="connsiteY139" fmla="*/ 909843 h 2579290"/>
                <a:gd name="connsiteX140" fmla="*/ 3544377 w 5746329"/>
                <a:gd name="connsiteY140" fmla="*/ 836523 h 2579290"/>
                <a:gd name="connsiteX141" fmla="*/ 3553003 w 5746329"/>
                <a:gd name="connsiteY141" fmla="*/ 836523 h 2579290"/>
                <a:gd name="connsiteX142" fmla="*/ 3604758 w 5746329"/>
                <a:gd name="connsiteY142" fmla="*/ 832210 h 2579290"/>
                <a:gd name="connsiteX143" fmla="*/ 3708268 w 5746329"/>
                <a:gd name="connsiteY143" fmla="*/ 806333 h 2579290"/>
                <a:gd name="connsiteX144" fmla="*/ 3772961 w 5746329"/>
                <a:gd name="connsiteY144" fmla="*/ 776143 h 2579290"/>
                <a:gd name="connsiteX145" fmla="*/ 3811778 w 5746329"/>
                <a:gd name="connsiteY145" fmla="*/ 776143 h 2579290"/>
                <a:gd name="connsiteX146" fmla="*/ 3885097 w 5746329"/>
                <a:gd name="connsiteY146" fmla="*/ 758891 h 2579290"/>
                <a:gd name="connsiteX147" fmla="*/ 3941165 w 5746329"/>
                <a:gd name="connsiteY147" fmla="*/ 715762 h 2579290"/>
                <a:gd name="connsiteX148" fmla="*/ 4014484 w 5746329"/>
                <a:gd name="connsiteY148" fmla="*/ 694197 h 2579290"/>
                <a:gd name="connsiteX149" fmla="*/ 4113681 w 5746329"/>
                <a:gd name="connsiteY149" fmla="*/ 642442 h 2579290"/>
                <a:gd name="connsiteX150" fmla="*/ 4256007 w 5746329"/>
                <a:gd name="connsiteY150" fmla="*/ 625191 h 2579290"/>
                <a:gd name="connsiteX151" fmla="*/ 4299136 w 5746329"/>
                <a:gd name="connsiteY151" fmla="*/ 616565 h 2579290"/>
                <a:gd name="connsiteX152" fmla="*/ 4346578 w 5746329"/>
                <a:gd name="connsiteY152" fmla="*/ 616565 h 2579290"/>
                <a:gd name="connsiteX153" fmla="*/ 4419898 w 5746329"/>
                <a:gd name="connsiteY153" fmla="*/ 633817 h 2579290"/>
                <a:gd name="connsiteX154" fmla="*/ 4480279 w 5746329"/>
                <a:gd name="connsiteY154" fmla="*/ 642442 h 2579290"/>
                <a:gd name="connsiteX155" fmla="*/ 4544972 w 5746329"/>
                <a:gd name="connsiteY155" fmla="*/ 633817 h 2579290"/>
                <a:gd name="connsiteX156" fmla="*/ 4626918 w 5746329"/>
                <a:gd name="connsiteY156" fmla="*/ 642442 h 2579290"/>
                <a:gd name="connsiteX157" fmla="*/ 4657108 w 5746329"/>
                <a:gd name="connsiteY157" fmla="*/ 616565 h 2579290"/>
                <a:gd name="connsiteX158" fmla="*/ 4674360 w 5746329"/>
                <a:gd name="connsiteY158" fmla="*/ 599313 h 2579290"/>
                <a:gd name="connsiteX159" fmla="*/ 4721802 w 5746329"/>
                <a:gd name="connsiteY159" fmla="*/ 577749 h 2579290"/>
                <a:gd name="connsiteX160" fmla="*/ 4799434 w 5746329"/>
                <a:gd name="connsiteY160" fmla="*/ 547558 h 2579290"/>
                <a:gd name="connsiteX161" fmla="*/ 4846876 w 5746329"/>
                <a:gd name="connsiteY161" fmla="*/ 508742 h 2579290"/>
                <a:gd name="connsiteX162" fmla="*/ 4933134 w 5746329"/>
                <a:gd name="connsiteY162" fmla="*/ 504429 h 2579290"/>
                <a:gd name="connsiteX163" fmla="*/ 5032331 w 5746329"/>
                <a:gd name="connsiteY163" fmla="*/ 444049 h 2579290"/>
                <a:gd name="connsiteX164" fmla="*/ 5088399 w 5746329"/>
                <a:gd name="connsiteY164" fmla="*/ 396607 h 2579290"/>
                <a:gd name="connsiteX165" fmla="*/ 5166031 w 5746329"/>
                <a:gd name="connsiteY165" fmla="*/ 370729 h 2579290"/>
                <a:gd name="connsiteX166" fmla="*/ 5170344 w 5746329"/>
                <a:gd name="connsiteY166" fmla="*/ 314661 h 2579290"/>
                <a:gd name="connsiteX167" fmla="*/ 5187596 w 5746329"/>
                <a:gd name="connsiteY167" fmla="*/ 297410 h 2579290"/>
                <a:gd name="connsiteX168" fmla="*/ 5235038 w 5746329"/>
                <a:gd name="connsiteY168" fmla="*/ 202526 h 2579290"/>
                <a:gd name="connsiteX169" fmla="*/ 5265228 w 5746329"/>
                <a:gd name="connsiteY169" fmla="*/ 180961 h 2579290"/>
                <a:gd name="connsiteX170" fmla="*/ 5286793 w 5746329"/>
                <a:gd name="connsiteY170" fmla="*/ 198213 h 2579290"/>
                <a:gd name="connsiteX171" fmla="*/ 5347173 w 5746329"/>
                <a:gd name="connsiteY171" fmla="*/ 202526 h 2579290"/>
                <a:gd name="connsiteX172" fmla="*/ 5385990 w 5746329"/>
                <a:gd name="connsiteY172" fmla="*/ 202526 h 2579290"/>
                <a:gd name="connsiteX173" fmla="*/ 5394615 w 5746329"/>
                <a:gd name="connsiteY173" fmla="*/ 193900 h 2579290"/>
                <a:gd name="connsiteX174" fmla="*/ 5446370 w 5746329"/>
                <a:gd name="connsiteY174" fmla="*/ 159397 h 2579290"/>
                <a:gd name="connsiteX175" fmla="*/ 5489499 w 5746329"/>
                <a:gd name="connsiteY175" fmla="*/ 150771 h 2579290"/>
                <a:gd name="connsiteX176" fmla="*/ 5524002 w 5746329"/>
                <a:gd name="connsiteY176" fmla="*/ 142145 h 2579290"/>
                <a:gd name="connsiteX177" fmla="*/ 5575758 w 5746329"/>
                <a:gd name="connsiteY177" fmla="*/ 94703 h 2579290"/>
                <a:gd name="connsiteX178" fmla="*/ 5610260 w 5746329"/>
                <a:gd name="connsiteY178" fmla="*/ 64513 h 2579290"/>
                <a:gd name="connsiteX179" fmla="*/ 5636138 w 5746329"/>
                <a:gd name="connsiteY179" fmla="*/ 34322 h 2579290"/>
                <a:gd name="connsiteX180" fmla="*/ 5683580 w 5746329"/>
                <a:gd name="connsiteY180" fmla="*/ 30009 h 2579290"/>
                <a:gd name="connsiteX181" fmla="*/ 5705399 w 5746329"/>
                <a:gd name="connsiteY181" fmla="*/ 917 h 2579290"/>
                <a:gd name="connsiteX182" fmla="*/ 5710641 w 5746329"/>
                <a:gd name="connsiteY182" fmla="*/ 6305 h 2579290"/>
                <a:gd name="connsiteX183" fmla="*/ 5730703 w 5746329"/>
                <a:gd name="connsiteY183" fmla="*/ 24 h 2579290"/>
                <a:gd name="connsiteX0" fmla="*/ 5730703 w 5746329"/>
                <a:gd name="connsiteY0" fmla="*/ 24 h 2579290"/>
                <a:gd name="connsiteX1" fmla="*/ 5738770 w 5746329"/>
                <a:gd name="connsiteY1" fmla="*/ 5635 h 2579290"/>
                <a:gd name="connsiteX2" fmla="*/ 5666380 w 5746329"/>
                <a:gd name="connsiteY2" fmla="*/ 259953 h 2579290"/>
                <a:gd name="connsiteX3" fmla="*/ 5674000 w 5746329"/>
                <a:gd name="connsiteY3" fmla="*/ 223758 h 2579290"/>
                <a:gd name="connsiteX4" fmla="*/ 5579702 w 5746329"/>
                <a:gd name="connsiteY4" fmla="*/ 173275 h 2579290"/>
                <a:gd name="connsiteX5" fmla="*/ 5667332 w 5746329"/>
                <a:gd name="connsiteY5" fmla="*/ 282813 h 2579290"/>
                <a:gd name="connsiteX6" fmla="*/ 5623517 w 5746329"/>
                <a:gd name="connsiteY6" fmla="*/ 566658 h 2579290"/>
                <a:gd name="connsiteX7" fmla="*/ 5579702 w 5746329"/>
                <a:gd name="connsiteY7" fmla="*/ 392350 h 2579290"/>
                <a:gd name="connsiteX8" fmla="*/ 5587322 w 5746329"/>
                <a:gd name="connsiteY8" fmla="*/ 442833 h 2579290"/>
                <a:gd name="connsiteX9" fmla="*/ 5529220 w 5746329"/>
                <a:gd name="connsiteY9" fmla="*/ 377110 h 2579290"/>
                <a:gd name="connsiteX10" fmla="*/ 5514932 w 5746329"/>
                <a:gd name="connsiteY10" fmla="*/ 326628 h 2579290"/>
                <a:gd name="connsiteX11" fmla="*/ 5529220 w 5746329"/>
                <a:gd name="connsiteY11" fmla="*/ 224710 h 2579290"/>
                <a:gd name="connsiteX12" fmla="*/ 5536840 w 5746329"/>
                <a:gd name="connsiteY12" fmla="*/ 399018 h 2579290"/>
                <a:gd name="connsiteX13" fmla="*/ 5514932 w 5746329"/>
                <a:gd name="connsiteY13" fmla="*/ 420925 h 2579290"/>
                <a:gd name="connsiteX14" fmla="*/ 5573035 w 5746329"/>
                <a:gd name="connsiteY14" fmla="*/ 537130 h 2579290"/>
                <a:gd name="connsiteX15" fmla="*/ 5558747 w 5746329"/>
                <a:gd name="connsiteY15" fmla="*/ 529510 h 2579290"/>
                <a:gd name="connsiteX16" fmla="*/ 5577797 w 5746329"/>
                <a:gd name="connsiteY16" fmla="*/ 599043 h 2579290"/>
                <a:gd name="connsiteX17" fmla="*/ 5623517 w 5746329"/>
                <a:gd name="connsiteY17" fmla="*/ 595233 h 2579290"/>
                <a:gd name="connsiteX18" fmla="*/ 5703527 w 5746329"/>
                <a:gd name="connsiteY18" fmla="*/ 747633 h 2579290"/>
                <a:gd name="connsiteX19" fmla="*/ 5693050 w 5746329"/>
                <a:gd name="connsiteY19" fmla="*/ 743823 h 2579290"/>
                <a:gd name="connsiteX20" fmla="*/ 5696860 w 5746329"/>
                <a:gd name="connsiteY20" fmla="*/ 754300 h 2579290"/>
                <a:gd name="connsiteX21" fmla="*/ 5646377 w 5746329"/>
                <a:gd name="connsiteY21" fmla="*/ 776208 h 2579290"/>
                <a:gd name="connsiteX22" fmla="*/ 5704480 w 5746329"/>
                <a:gd name="connsiteY22" fmla="*/ 783828 h 2579290"/>
                <a:gd name="connsiteX23" fmla="*/ 5602562 w 5746329"/>
                <a:gd name="connsiteY23" fmla="*/ 841930 h 2579290"/>
                <a:gd name="connsiteX24" fmla="*/ 5580655 w 5746329"/>
                <a:gd name="connsiteY24" fmla="*/ 892413 h 2579290"/>
                <a:gd name="connsiteX25" fmla="*/ 5653045 w 5746329"/>
                <a:gd name="connsiteY25" fmla="*/ 892413 h 2579290"/>
                <a:gd name="connsiteX26" fmla="*/ 5471117 w 5746329"/>
                <a:gd name="connsiteY26" fmla="*/ 1102915 h 2579290"/>
                <a:gd name="connsiteX27" fmla="*/ 5340625 w 5746329"/>
                <a:gd name="connsiteY27" fmla="*/ 1248648 h 2579290"/>
                <a:gd name="connsiteX28" fmla="*/ 5194892 w 5746329"/>
                <a:gd name="connsiteY28" fmla="*/ 1379140 h 2579290"/>
                <a:gd name="connsiteX29" fmla="*/ 5129170 w 5746329"/>
                <a:gd name="connsiteY29" fmla="*/ 1495345 h 2579290"/>
                <a:gd name="connsiteX30" fmla="*/ 5289190 w 5746329"/>
                <a:gd name="connsiteY30" fmla="*/ 1983025 h 2579290"/>
                <a:gd name="connsiteX31" fmla="*/ 5274902 w 5746329"/>
                <a:gd name="connsiteY31" fmla="*/ 2012553 h 2579290"/>
                <a:gd name="connsiteX32" fmla="*/ 5391107 w 5746329"/>
                <a:gd name="connsiteY32" fmla="*/ 2448798 h 2579290"/>
                <a:gd name="connsiteX33" fmla="*/ 5413015 w 5746329"/>
                <a:gd name="connsiteY33" fmla="*/ 2426890 h 2579290"/>
                <a:gd name="connsiteX34" fmla="*/ 5303477 w 5746329"/>
                <a:gd name="connsiteY34" fmla="*/ 2579290 h 2579290"/>
                <a:gd name="connsiteX35" fmla="*/ 5383487 w 5746329"/>
                <a:gd name="connsiteY35" fmla="*/ 2484993 h 2579290"/>
                <a:gd name="connsiteX36" fmla="*/ 5289190 w 5746329"/>
                <a:gd name="connsiteY36" fmla="*/ 2514520 h 2579290"/>
                <a:gd name="connsiteX37" fmla="*/ 5179652 w 5746329"/>
                <a:gd name="connsiteY37" fmla="*/ 2404983 h 2579290"/>
                <a:gd name="connsiteX38" fmla="*/ 5143457 w 5746329"/>
                <a:gd name="connsiteY38" fmla="*/ 2324973 h 2579290"/>
                <a:gd name="connsiteX39" fmla="*/ 5107262 w 5746329"/>
                <a:gd name="connsiteY39" fmla="*/ 2332593 h 2579290"/>
                <a:gd name="connsiteX40" fmla="*/ 5012965 w 5746329"/>
                <a:gd name="connsiteY40" fmla="*/ 2186860 h 2579290"/>
                <a:gd name="connsiteX41" fmla="*/ 5042492 w 5746329"/>
                <a:gd name="connsiteY41" fmla="*/ 2121138 h 2579290"/>
                <a:gd name="connsiteX42" fmla="*/ 5012965 w 5746329"/>
                <a:gd name="connsiteY42" fmla="*/ 2113518 h 2579290"/>
                <a:gd name="connsiteX43" fmla="*/ 5012965 w 5746329"/>
                <a:gd name="connsiteY43" fmla="*/ 2164000 h 2579290"/>
                <a:gd name="connsiteX44" fmla="*/ 4962482 w 5746329"/>
                <a:gd name="connsiteY44" fmla="*/ 1931590 h 2579290"/>
                <a:gd name="connsiteX45" fmla="*/ 4744360 w 5746329"/>
                <a:gd name="connsiteY45" fmla="*/ 1815385 h 2579290"/>
                <a:gd name="connsiteX46" fmla="*/ 4613867 w 5746329"/>
                <a:gd name="connsiteY46" fmla="*/ 1887775 h 2579290"/>
                <a:gd name="connsiteX47" fmla="*/ 4257632 w 5746329"/>
                <a:gd name="connsiteY47" fmla="*/ 1843960 h 2579290"/>
                <a:gd name="connsiteX48" fmla="*/ 4250012 w 5746329"/>
                <a:gd name="connsiteY48" fmla="*/ 1778238 h 2579290"/>
                <a:gd name="connsiteX49" fmla="*/ 4220485 w 5746329"/>
                <a:gd name="connsiteY49" fmla="*/ 1828720 h 2579290"/>
                <a:gd name="connsiteX50" fmla="*/ 4009982 w 5746329"/>
                <a:gd name="connsiteY50" fmla="*/ 1908730 h 2579290"/>
                <a:gd name="connsiteX51" fmla="*/ 4068085 w 5746329"/>
                <a:gd name="connsiteY51" fmla="*/ 1879203 h 2579290"/>
                <a:gd name="connsiteX52" fmla="*/ 4031890 w 5746329"/>
                <a:gd name="connsiteY52" fmla="*/ 1959213 h 2579290"/>
                <a:gd name="connsiteX53" fmla="*/ 4126187 w 5746329"/>
                <a:gd name="connsiteY53" fmla="*/ 2009695 h 2579290"/>
                <a:gd name="connsiteX54" fmla="*/ 4009982 w 5746329"/>
                <a:gd name="connsiteY54" fmla="*/ 1980168 h 2579290"/>
                <a:gd name="connsiteX55" fmla="*/ 3951880 w 5746329"/>
                <a:gd name="connsiteY55" fmla="*/ 2052558 h 2579290"/>
                <a:gd name="connsiteX56" fmla="*/ 3951880 w 5746329"/>
                <a:gd name="connsiteY56" fmla="*/ 2016363 h 2579290"/>
                <a:gd name="connsiteX57" fmla="*/ 3893777 w 5746329"/>
                <a:gd name="connsiteY57" fmla="*/ 2052558 h 2579290"/>
                <a:gd name="connsiteX58" fmla="*/ 3813767 w 5746329"/>
                <a:gd name="connsiteY58" fmla="*/ 2023030 h 2579290"/>
                <a:gd name="connsiteX59" fmla="*/ 3821387 w 5746329"/>
                <a:gd name="connsiteY59" fmla="*/ 1993503 h 2579290"/>
                <a:gd name="connsiteX60" fmla="*/ 3697562 w 5746329"/>
                <a:gd name="connsiteY60" fmla="*/ 1957308 h 2579290"/>
                <a:gd name="connsiteX61" fmla="*/ 3755665 w 5746329"/>
                <a:gd name="connsiteY61" fmla="*/ 1986835 h 2579290"/>
                <a:gd name="connsiteX62" fmla="*/ 3363235 w 5746329"/>
                <a:gd name="connsiteY62" fmla="*/ 2008743 h 2579290"/>
                <a:gd name="connsiteX63" fmla="*/ 2991760 w 5746329"/>
                <a:gd name="connsiteY63" fmla="*/ 2256393 h 2579290"/>
                <a:gd name="connsiteX64" fmla="*/ 2999380 w 5746329"/>
                <a:gd name="connsiteY64" fmla="*/ 2554525 h 2579290"/>
                <a:gd name="connsiteX65" fmla="*/ 2701247 w 5746329"/>
                <a:gd name="connsiteY65" fmla="*/ 2300208 h 2579290"/>
                <a:gd name="connsiteX66" fmla="*/ 2585042 w 5746329"/>
                <a:gd name="connsiteY66" fmla="*/ 2176383 h 2579290"/>
                <a:gd name="connsiteX67" fmla="*/ 2330725 w 5746329"/>
                <a:gd name="connsiteY67" fmla="*/ 1914445 h 2579290"/>
                <a:gd name="connsiteX68" fmla="*/ 2206900 w 5746329"/>
                <a:gd name="connsiteY68" fmla="*/ 2044938 h 2579290"/>
                <a:gd name="connsiteX69" fmla="*/ 2017352 w 5746329"/>
                <a:gd name="connsiteY69" fmla="*/ 1899205 h 2579290"/>
                <a:gd name="connsiteX70" fmla="*/ 1973537 w 5746329"/>
                <a:gd name="connsiteY70" fmla="*/ 1746805 h 2579290"/>
                <a:gd name="connsiteX71" fmla="*/ 1805897 w 5746329"/>
                <a:gd name="connsiteY71" fmla="*/ 1572498 h 2579290"/>
                <a:gd name="connsiteX72" fmla="*/ 1587775 w 5746329"/>
                <a:gd name="connsiteY72" fmla="*/ 1542970 h 2579290"/>
                <a:gd name="connsiteX73" fmla="*/ 1573487 w 5746329"/>
                <a:gd name="connsiteY73" fmla="*/ 1615360 h 2579290"/>
                <a:gd name="connsiteX74" fmla="*/ 1071520 w 5746329"/>
                <a:gd name="connsiteY74" fmla="*/ 1491535 h 2579290"/>
                <a:gd name="connsiteX75" fmla="*/ 743860 w 5746329"/>
                <a:gd name="connsiteY75" fmla="*/ 1295320 h 2579290"/>
                <a:gd name="connsiteX76" fmla="*/ 758147 w 5746329"/>
                <a:gd name="connsiteY76" fmla="*/ 1265793 h 2579290"/>
                <a:gd name="connsiteX77" fmla="*/ 445727 w 5746329"/>
                <a:gd name="connsiteY77" fmla="*/ 1215310 h 2579290"/>
                <a:gd name="connsiteX78" fmla="*/ 336190 w 5746329"/>
                <a:gd name="connsiteY78" fmla="*/ 1011475 h 2579290"/>
                <a:gd name="connsiteX79" fmla="*/ 336190 w 5746329"/>
                <a:gd name="connsiteY79" fmla="*/ 975280 h 2579290"/>
                <a:gd name="connsiteX80" fmla="*/ 103780 w 5746329"/>
                <a:gd name="connsiteY80" fmla="*/ 837168 h 2579290"/>
                <a:gd name="connsiteX81" fmla="*/ 111400 w 5746329"/>
                <a:gd name="connsiteY81" fmla="*/ 735250 h 2579290"/>
                <a:gd name="connsiteX82" fmla="*/ 9482 w 5746329"/>
                <a:gd name="connsiteY82" fmla="*/ 480933 h 2579290"/>
                <a:gd name="connsiteX83" fmla="*/ 45677 w 5746329"/>
                <a:gd name="connsiteY83" fmla="*/ 430450 h 2579290"/>
                <a:gd name="connsiteX84" fmla="*/ 14587 w 5746329"/>
                <a:gd name="connsiteY84" fmla="*/ 402515 h 2579290"/>
                <a:gd name="connsiteX85" fmla="*/ 0 w 5746329"/>
                <a:gd name="connsiteY85" fmla="*/ 374561 h 2579290"/>
                <a:gd name="connsiteX86" fmla="*/ 72485 w 5746329"/>
                <a:gd name="connsiteY86" fmla="*/ 400919 h 2579290"/>
                <a:gd name="connsiteX87" fmla="*/ 140090 w 5746329"/>
                <a:gd name="connsiteY87" fmla="*/ 461300 h 2579290"/>
                <a:gd name="connsiteX88" fmla="*/ 171789 w 5746329"/>
                <a:gd name="connsiteY88" fmla="*/ 518770 h 2579290"/>
                <a:gd name="connsiteX89" fmla="*/ 182319 w 5746329"/>
                <a:gd name="connsiteY89" fmla="*/ 585872 h 2579290"/>
                <a:gd name="connsiteX90" fmla="*/ 246007 w 5746329"/>
                <a:gd name="connsiteY90" fmla="*/ 677845 h 2579290"/>
                <a:gd name="connsiteX91" fmla="*/ 336579 w 5746329"/>
                <a:gd name="connsiteY91" fmla="*/ 740131 h 2579290"/>
                <a:gd name="connsiteX92" fmla="*/ 414714 w 5746329"/>
                <a:gd name="connsiteY92" fmla="*/ 831205 h 2579290"/>
                <a:gd name="connsiteX93" fmla="*/ 444904 w 5746329"/>
                <a:gd name="connsiteY93" fmla="*/ 918469 h 2579290"/>
                <a:gd name="connsiteX94" fmla="*/ 542592 w 5746329"/>
                <a:gd name="connsiteY94" fmla="*/ 922781 h 2579290"/>
                <a:gd name="connsiteX95" fmla="*/ 624537 w 5746329"/>
                <a:gd name="connsiteY95" fmla="*/ 944346 h 2579290"/>
                <a:gd name="connsiteX96" fmla="*/ 680605 w 5746329"/>
                <a:gd name="connsiteY96" fmla="*/ 961598 h 2579290"/>
                <a:gd name="connsiteX97" fmla="*/ 736673 w 5746329"/>
                <a:gd name="connsiteY97" fmla="*/ 991788 h 2579290"/>
                <a:gd name="connsiteX98" fmla="*/ 878999 w 5746329"/>
                <a:gd name="connsiteY98" fmla="*/ 978849 h 2579290"/>
                <a:gd name="connsiteX99" fmla="*/ 939380 w 5746329"/>
                <a:gd name="connsiteY99" fmla="*/ 970223 h 2579290"/>
                <a:gd name="connsiteX100" fmla="*/ 952319 w 5746329"/>
                <a:gd name="connsiteY100" fmla="*/ 970223 h 2579290"/>
                <a:gd name="connsiteX101" fmla="*/ 1042890 w 5746329"/>
                <a:gd name="connsiteY101" fmla="*/ 983162 h 2579290"/>
                <a:gd name="connsiteX102" fmla="*/ 1120522 w 5746329"/>
                <a:gd name="connsiteY102" fmla="*/ 1004727 h 2579290"/>
                <a:gd name="connsiteX103" fmla="*/ 1189133 w 5746329"/>
                <a:gd name="connsiteY103" fmla="*/ 1004727 h 2579290"/>
                <a:gd name="connsiteX104" fmla="*/ 1196753 w 5746329"/>
                <a:gd name="connsiteY104" fmla="*/ 1030101 h 2579290"/>
                <a:gd name="connsiteX105" fmla="*/ 1241284 w 5746329"/>
                <a:gd name="connsiteY105" fmla="*/ 1082359 h 2579290"/>
                <a:gd name="connsiteX106" fmla="*/ 1280100 w 5746329"/>
                <a:gd name="connsiteY106" fmla="*/ 1116862 h 2579290"/>
                <a:gd name="connsiteX107" fmla="*/ 1349106 w 5746329"/>
                <a:gd name="connsiteY107" fmla="*/ 1168617 h 2579290"/>
                <a:gd name="connsiteX108" fmla="*/ 1400861 w 5746329"/>
                <a:gd name="connsiteY108" fmla="*/ 1233311 h 2579290"/>
                <a:gd name="connsiteX109" fmla="*/ 1448303 w 5746329"/>
                <a:gd name="connsiteY109" fmla="*/ 1194495 h 2579290"/>
                <a:gd name="connsiteX110" fmla="*/ 1495745 w 5746329"/>
                <a:gd name="connsiteY110" fmla="*/ 1168617 h 2579290"/>
                <a:gd name="connsiteX111" fmla="*/ 1564752 w 5746329"/>
                <a:gd name="connsiteY111" fmla="*/ 1185869 h 2579290"/>
                <a:gd name="connsiteX112" fmla="*/ 1603568 w 5746329"/>
                <a:gd name="connsiteY112" fmla="*/ 1155679 h 2579290"/>
                <a:gd name="connsiteX113" fmla="*/ 1663949 w 5746329"/>
                <a:gd name="connsiteY113" fmla="*/ 1198808 h 2579290"/>
                <a:gd name="connsiteX114" fmla="*/ 1711391 w 5746329"/>
                <a:gd name="connsiteY114" fmla="*/ 1168617 h 2579290"/>
                <a:gd name="connsiteX115" fmla="*/ 1771771 w 5746329"/>
                <a:gd name="connsiteY115" fmla="*/ 1172930 h 2579290"/>
                <a:gd name="connsiteX116" fmla="*/ 1836465 w 5746329"/>
                <a:gd name="connsiteY116" fmla="*/ 1172930 h 2579290"/>
                <a:gd name="connsiteX117" fmla="*/ 1879594 w 5746329"/>
                <a:gd name="connsiteY117" fmla="*/ 1228998 h 2579290"/>
                <a:gd name="connsiteX118" fmla="*/ 1901159 w 5746329"/>
                <a:gd name="connsiteY118" fmla="*/ 1272127 h 2579290"/>
                <a:gd name="connsiteX119" fmla="*/ 1991730 w 5746329"/>
                <a:gd name="connsiteY119" fmla="*/ 1302317 h 2579290"/>
                <a:gd name="connsiteX120" fmla="*/ 2052111 w 5746329"/>
                <a:gd name="connsiteY120" fmla="*/ 1332508 h 2579290"/>
                <a:gd name="connsiteX121" fmla="*/ 2164246 w 5746329"/>
                <a:gd name="connsiteY121" fmla="*/ 1328195 h 2579290"/>
                <a:gd name="connsiteX122" fmla="*/ 2207375 w 5746329"/>
                <a:gd name="connsiteY122" fmla="*/ 1323882 h 2579290"/>
                <a:gd name="connsiteX123" fmla="*/ 2310885 w 5746329"/>
                <a:gd name="connsiteY123" fmla="*/ 1263501 h 2579290"/>
                <a:gd name="connsiteX124" fmla="*/ 2392830 w 5746329"/>
                <a:gd name="connsiteY124" fmla="*/ 1203121 h 2579290"/>
                <a:gd name="connsiteX125" fmla="*/ 2509279 w 5746329"/>
                <a:gd name="connsiteY125" fmla="*/ 1147053 h 2579290"/>
                <a:gd name="connsiteX126" fmla="*/ 2595537 w 5746329"/>
                <a:gd name="connsiteY126" fmla="*/ 1151366 h 2579290"/>
                <a:gd name="connsiteX127" fmla="*/ 2686108 w 5746329"/>
                <a:gd name="connsiteY127" fmla="*/ 1155679 h 2579290"/>
                <a:gd name="connsiteX128" fmla="*/ 2768053 w 5746329"/>
                <a:gd name="connsiteY128" fmla="*/ 1155679 h 2579290"/>
                <a:gd name="connsiteX129" fmla="*/ 2837060 w 5746329"/>
                <a:gd name="connsiteY129" fmla="*/ 1134114 h 2579290"/>
                <a:gd name="connsiteX130" fmla="*/ 2944883 w 5746329"/>
                <a:gd name="connsiteY130" fmla="*/ 1099611 h 2579290"/>
                <a:gd name="connsiteX131" fmla="*/ 3031141 w 5746329"/>
                <a:gd name="connsiteY131" fmla="*/ 1095298 h 2579290"/>
                <a:gd name="connsiteX132" fmla="*/ 3078583 w 5746329"/>
                <a:gd name="connsiteY132" fmla="*/ 1073733 h 2579290"/>
                <a:gd name="connsiteX133" fmla="*/ 3186406 w 5746329"/>
                <a:gd name="connsiteY133" fmla="*/ 1030604 h 2579290"/>
                <a:gd name="connsiteX134" fmla="*/ 3207970 w 5746329"/>
                <a:gd name="connsiteY134" fmla="*/ 1030604 h 2579290"/>
                <a:gd name="connsiteX135" fmla="*/ 3315793 w 5746329"/>
                <a:gd name="connsiteY135" fmla="*/ 1026291 h 2579290"/>
                <a:gd name="connsiteX136" fmla="*/ 3354609 w 5746329"/>
                <a:gd name="connsiteY136" fmla="*/ 1009040 h 2579290"/>
                <a:gd name="connsiteX137" fmla="*/ 3406364 w 5746329"/>
                <a:gd name="connsiteY137" fmla="*/ 1000414 h 2579290"/>
                <a:gd name="connsiteX138" fmla="*/ 3440867 w 5746329"/>
                <a:gd name="connsiteY138" fmla="*/ 978849 h 2579290"/>
                <a:gd name="connsiteX139" fmla="*/ 3479684 w 5746329"/>
                <a:gd name="connsiteY139" fmla="*/ 909843 h 2579290"/>
                <a:gd name="connsiteX140" fmla="*/ 3544377 w 5746329"/>
                <a:gd name="connsiteY140" fmla="*/ 836523 h 2579290"/>
                <a:gd name="connsiteX141" fmla="*/ 3553003 w 5746329"/>
                <a:gd name="connsiteY141" fmla="*/ 836523 h 2579290"/>
                <a:gd name="connsiteX142" fmla="*/ 3604758 w 5746329"/>
                <a:gd name="connsiteY142" fmla="*/ 832210 h 2579290"/>
                <a:gd name="connsiteX143" fmla="*/ 3708268 w 5746329"/>
                <a:gd name="connsiteY143" fmla="*/ 806333 h 2579290"/>
                <a:gd name="connsiteX144" fmla="*/ 3772961 w 5746329"/>
                <a:gd name="connsiteY144" fmla="*/ 776143 h 2579290"/>
                <a:gd name="connsiteX145" fmla="*/ 3811778 w 5746329"/>
                <a:gd name="connsiteY145" fmla="*/ 776143 h 2579290"/>
                <a:gd name="connsiteX146" fmla="*/ 3885097 w 5746329"/>
                <a:gd name="connsiteY146" fmla="*/ 758891 h 2579290"/>
                <a:gd name="connsiteX147" fmla="*/ 3941165 w 5746329"/>
                <a:gd name="connsiteY147" fmla="*/ 715762 h 2579290"/>
                <a:gd name="connsiteX148" fmla="*/ 4014484 w 5746329"/>
                <a:gd name="connsiteY148" fmla="*/ 694197 h 2579290"/>
                <a:gd name="connsiteX149" fmla="*/ 4113681 w 5746329"/>
                <a:gd name="connsiteY149" fmla="*/ 642442 h 2579290"/>
                <a:gd name="connsiteX150" fmla="*/ 4256007 w 5746329"/>
                <a:gd name="connsiteY150" fmla="*/ 625191 h 2579290"/>
                <a:gd name="connsiteX151" fmla="*/ 4299136 w 5746329"/>
                <a:gd name="connsiteY151" fmla="*/ 616565 h 2579290"/>
                <a:gd name="connsiteX152" fmla="*/ 4346578 w 5746329"/>
                <a:gd name="connsiteY152" fmla="*/ 616565 h 2579290"/>
                <a:gd name="connsiteX153" fmla="*/ 4419898 w 5746329"/>
                <a:gd name="connsiteY153" fmla="*/ 633817 h 2579290"/>
                <a:gd name="connsiteX154" fmla="*/ 4480279 w 5746329"/>
                <a:gd name="connsiteY154" fmla="*/ 642442 h 2579290"/>
                <a:gd name="connsiteX155" fmla="*/ 4544972 w 5746329"/>
                <a:gd name="connsiteY155" fmla="*/ 633817 h 2579290"/>
                <a:gd name="connsiteX156" fmla="*/ 4626918 w 5746329"/>
                <a:gd name="connsiteY156" fmla="*/ 642442 h 2579290"/>
                <a:gd name="connsiteX157" fmla="*/ 4657108 w 5746329"/>
                <a:gd name="connsiteY157" fmla="*/ 616565 h 2579290"/>
                <a:gd name="connsiteX158" fmla="*/ 4674360 w 5746329"/>
                <a:gd name="connsiteY158" fmla="*/ 599313 h 2579290"/>
                <a:gd name="connsiteX159" fmla="*/ 4721802 w 5746329"/>
                <a:gd name="connsiteY159" fmla="*/ 577749 h 2579290"/>
                <a:gd name="connsiteX160" fmla="*/ 4799434 w 5746329"/>
                <a:gd name="connsiteY160" fmla="*/ 547558 h 2579290"/>
                <a:gd name="connsiteX161" fmla="*/ 4846876 w 5746329"/>
                <a:gd name="connsiteY161" fmla="*/ 508742 h 2579290"/>
                <a:gd name="connsiteX162" fmla="*/ 4933134 w 5746329"/>
                <a:gd name="connsiteY162" fmla="*/ 504429 h 2579290"/>
                <a:gd name="connsiteX163" fmla="*/ 5032331 w 5746329"/>
                <a:gd name="connsiteY163" fmla="*/ 444049 h 2579290"/>
                <a:gd name="connsiteX164" fmla="*/ 5088399 w 5746329"/>
                <a:gd name="connsiteY164" fmla="*/ 396607 h 2579290"/>
                <a:gd name="connsiteX165" fmla="*/ 5166031 w 5746329"/>
                <a:gd name="connsiteY165" fmla="*/ 370729 h 2579290"/>
                <a:gd name="connsiteX166" fmla="*/ 5170344 w 5746329"/>
                <a:gd name="connsiteY166" fmla="*/ 314661 h 2579290"/>
                <a:gd name="connsiteX167" fmla="*/ 5187596 w 5746329"/>
                <a:gd name="connsiteY167" fmla="*/ 297410 h 2579290"/>
                <a:gd name="connsiteX168" fmla="*/ 5235038 w 5746329"/>
                <a:gd name="connsiteY168" fmla="*/ 202526 h 2579290"/>
                <a:gd name="connsiteX169" fmla="*/ 5265228 w 5746329"/>
                <a:gd name="connsiteY169" fmla="*/ 180961 h 2579290"/>
                <a:gd name="connsiteX170" fmla="*/ 5286793 w 5746329"/>
                <a:gd name="connsiteY170" fmla="*/ 198213 h 2579290"/>
                <a:gd name="connsiteX171" fmla="*/ 5347173 w 5746329"/>
                <a:gd name="connsiteY171" fmla="*/ 202526 h 2579290"/>
                <a:gd name="connsiteX172" fmla="*/ 5385990 w 5746329"/>
                <a:gd name="connsiteY172" fmla="*/ 202526 h 2579290"/>
                <a:gd name="connsiteX173" fmla="*/ 5394615 w 5746329"/>
                <a:gd name="connsiteY173" fmla="*/ 193900 h 2579290"/>
                <a:gd name="connsiteX174" fmla="*/ 5446370 w 5746329"/>
                <a:gd name="connsiteY174" fmla="*/ 159397 h 2579290"/>
                <a:gd name="connsiteX175" fmla="*/ 5489499 w 5746329"/>
                <a:gd name="connsiteY175" fmla="*/ 150771 h 2579290"/>
                <a:gd name="connsiteX176" fmla="*/ 5524002 w 5746329"/>
                <a:gd name="connsiteY176" fmla="*/ 142145 h 2579290"/>
                <a:gd name="connsiteX177" fmla="*/ 5575758 w 5746329"/>
                <a:gd name="connsiteY177" fmla="*/ 94703 h 2579290"/>
                <a:gd name="connsiteX178" fmla="*/ 5610260 w 5746329"/>
                <a:gd name="connsiteY178" fmla="*/ 64513 h 2579290"/>
                <a:gd name="connsiteX179" fmla="*/ 5636138 w 5746329"/>
                <a:gd name="connsiteY179" fmla="*/ 34322 h 2579290"/>
                <a:gd name="connsiteX180" fmla="*/ 5683580 w 5746329"/>
                <a:gd name="connsiteY180" fmla="*/ 30009 h 2579290"/>
                <a:gd name="connsiteX181" fmla="*/ 5705399 w 5746329"/>
                <a:gd name="connsiteY181" fmla="*/ 917 h 2579290"/>
                <a:gd name="connsiteX182" fmla="*/ 5710641 w 5746329"/>
                <a:gd name="connsiteY182" fmla="*/ 6305 h 2579290"/>
                <a:gd name="connsiteX183" fmla="*/ 5730703 w 5746329"/>
                <a:gd name="connsiteY183" fmla="*/ 24 h 2579290"/>
                <a:gd name="connsiteX0" fmla="*/ 5730703 w 5746329"/>
                <a:gd name="connsiteY0" fmla="*/ 24 h 2579290"/>
                <a:gd name="connsiteX1" fmla="*/ 5738770 w 5746329"/>
                <a:gd name="connsiteY1" fmla="*/ 5635 h 2579290"/>
                <a:gd name="connsiteX2" fmla="*/ 5666380 w 5746329"/>
                <a:gd name="connsiteY2" fmla="*/ 259953 h 2579290"/>
                <a:gd name="connsiteX3" fmla="*/ 5674000 w 5746329"/>
                <a:gd name="connsiteY3" fmla="*/ 223758 h 2579290"/>
                <a:gd name="connsiteX4" fmla="*/ 5579702 w 5746329"/>
                <a:gd name="connsiteY4" fmla="*/ 173275 h 2579290"/>
                <a:gd name="connsiteX5" fmla="*/ 5667332 w 5746329"/>
                <a:gd name="connsiteY5" fmla="*/ 282813 h 2579290"/>
                <a:gd name="connsiteX6" fmla="*/ 5623517 w 5746329"/>
                <a:gd name="connsiteY6" fmla="*/ 566658 h 2579290"/>
                <a:gd name="connsiteX7" fmla="*/ 5579702 w 5746329"/>
                <a:gd name="connsiteY7" fmla="*/ 392350 h 2579290"/>
                <a:gd name="connsiteX8" fmla="*/ 5587322 w 5746329"/>
                <a:gd name="connsiteY8" fmla="*/ 442833 h 2579290"/>
                <a:gd name="connsiteX9" fmla="*/ 5529220 w 5746329"/>
                <a:gd name="connsiteY9" fmla="*/ 377110 h 2579290"/>
                <a:gd name="connsiteX10" fmla="*/ 5514932 w 5746329"/>
                <a:gd name="connsiteY10" fmla="*/ 326628 h 2579290"/>
                <a:gd name="connsiteX11" fmla="*/ 5529220 w 5746329"/>
                <a:gd name="connsiteY11" fmla="*/ 224710 h 2579290"/>
                <a:gd name="connsiteX12" fmla="*/ 5536840 w 5746329"/>
                <a:gd name="connsiteY12" fmla="*/ 399018 h 2579290"/>
                <a:gd name="connsiteX13" fmla="*/ 5514932 w 5746329"/>
                <a:gd name="connsiteY13" fmla="*/ 420925 h 2579290"/>
                <a:gd name="connsiteX14" fmla="*/ 5573035 w 5746329"/>
                <a:gd name="connsiteY14" fmla="*/ 537130 h 2579290"/>
                <a:gd name="connsiteX15" fmla="*/ 5558747 w 5746329"/>
                <a:gd name="connsiteY15" fmla="*/ 529510 h 2579290"/>
                <a:gd name="connsiteX16" fmla="*/ 5577797 w 5746329"/>
                <a:gd name="connsiteY16" fmla="*/ 599043 h 2579290"/>
                <a:gd name="connsiteX17" fmla="*/ 5623517 w 5746329"/>
                <a:gd name="connsiteY17" fmla="*/ 595233 h 2579290"/>
                <a:gd name="connsiteX18" fmla="*/ 5703527 w 5746329"/>
                <a:gd name="connsiteY18" fmla="*/ 747633 h 2579290"/>
                <a:gd name="connsiteX19" fmla="*/ 5693050 w 5746329"/>
                <a:gd name="connsiteY19" fmla="*/ 743823 h 2579290"/>
                <a:gd name="connsiteX20" fmla="*/ 5696860 w 5746329"/>
                <a:gd name="connsiteY20" fmla="*/ 754300 h 2579290"/>
                <a:gd name="connsiteX21" fmla="*/ 5646377 w 5746329"/>
                <a:gd name="connsiteY21" fmla="*/ 776208 h 2579290"/>
                <a:gd name="connsiteX22" fmla="*/ 5704480 w 5746329"/>
                <a:gd name="connsiteY22" fmla="*/ 783828 h 2579290"/>
                <a:gd name="connsiteX23" fmla="*/ 5602562 w 5746329"/>
                <a:gd name="connsiteY23" fmla="*/ 841930 h 2579290"/>
                <a:gd name="connsiteX24" fmla="*/ 5580655 w 5746329"/>
                <a:gd name="connsiteY24" fmla="*/ 892413 h 2579290"/>
                <a:gd name="connsiteX25" fmla="*/ 5653045 w 5746329"/>
                <a:gd name="connsiteY25" fmla="*/ 892413 h 2579290"/>
                <a:gd name="connsiteX26" fmla="*/ 5471117 w 5746329"/>
                <a:gd name="connsiteY26" fmla="*/ 1102915 h 2579290"/>
                <a:gd name="connsiteX27" fmla="*/ 5340625 w 5746329"/>
                <a:gd name="connsiteY27" fmla="*/ 1248648 h 2579290"/>
                <a:gd name="connsiteX28" fmla="*/ 5194892 w 5746329"/>
                <a:gd name="connsiteY28" fmla="*/ 1379140 h 2579290"/>
                <a:gd name="connsiteX29" fmla="*/ 5129170 w 5746329"/>
                <a:gd name="connsiteY29" fmla="*/ 1495345 h 2579290"/>
                <a:gd name="connsiteX30" fmla="*/ 5289190 w 5746329"/>
                <a:gd name="connsiteY30" fmla="*/ 1983025 h 2579290"/>
                <a:gd name="connsiteX31" fmla="*/ 5274902 w 5746329"/>
                <a:gd name="connsiteY31" fmla="*/ 2012553 h 2579290"/>
                <a:gd name="connsiteX32" fmla="*/ 5391107 w 5746329"/>
                <a:gd name="connsiteY32" fmla="*/ 2448798 h 2579290"/>
                <a:gd name="connsiteX33" fmla="*/ 5413015 w 5746329"/>
                <a:gd name="connsiteY33" fmla="*/ 2426890 h 2579290"/>
                <a:gd name="connsiteX34" fmla="*/ 5303477 w 5746329"/>
                <a:gd name="connsiteY34" fmla="*/ 2579290 h 2579290"/>
                <a:gd name="connsiteX35" fmla="*/ 5383487 w 5746329"/>
                <a:gd name="connsiteY35" fmla="*/ 2484993 h 2579290"/>
                <a:gd name="connsiteX36" fmla="*/ 5289190 w 5746329"/>
                <a:gd name="connsiteY36" fmla="*/ 2514520 h 2579290"/>
                <a:gd name="connsiteX37" fmla="*/ 5179652 w 5746329"/>
                <a:gd name="connsiteY37" fmla="*/ 2404983 h 2579290"/>
                <a:gd name="connsiteX38" fmla="*/ 5143457 w 5746329"/>
                <a:gd name="connsiteY38" fmla="*/ 2324973 h 2579290"/>
                <a:gd name="connsiteX39" fmla="*/ 5107262 w 5746329"/>
                <a:gd name="connsiteY39" fmla="*/ 2332593 h 2579290"/>
                <a:gd name="connsiteX40" fmla="*/ 5012965 w 5746329"/>
                <a:gd name="connsiteY40" fmla="*/ 2186860 h 2579290"/>
                <a:gd name="connsiteX41" fmla="*/ 5042492 w 5746329"/>
                <a:gd name="connsiteY41" fmla="*/ 2121138 h 2579290"/>
                <a:gd name="connsiteX42" fmla="*/ 5012965 w 5746329"/>
                <a:gd name="connsiteY42" fmla="*/ 2113518 h 2579290"/>
                <a:gd name="connsiteX43" fmla="*/ 5012965 w 5746329"/>
                <a:gd name="connsiteY43" fmla="*/ 2164000 h 2579290"/>
                <a:gd name="connsiteX44" fmla="*/ 4962482 w 5746329"/>
                <a:gd name="connsiteY44" fmla="*/ 1931590 h 2579290"/>
                <a:gd name="connsiteX45" fmla="*/ 4744360 w 5746329"/>
                <a:gd name="connsiteY45" fmla="*/ 1815385 h 2579290"/>
                <a:gd name="connsiteX46" fmla="*/ 4613867 w 5746329"/>
                <a:gd name="connsiteY46" fmla="*/ 1887775 h 2579290"/>
                <a:gd name="connsiteX47" fmla="*/ 4257632 w 5746329"/>
                <a:gd name="connsiteY47" fmla="*/ 1843960 h 2579290"/>
                <a:gd name="connsiteX48" fmla="*/ 4250012 w 5746329"/>
                <a:gd name="connsiteY48" fmla="*/ 1778238 h 2579290"/>
                <a:gd name="connsiteX49" fmla="*/ 4220485 w 5746329"/>
                <a:gd name="connsiteY49" fmla="*/ 1828720 h 2579290"/>
                <a:gd name="connsiteX50" fmla="*/ 4009982 w 5746329"/>
                <a:gd name="connsiteY50" fmla="*/ 1908730 h 2579290"/>
                <a:gd name="connsiteX51" fmla="*/ 4068085 w 5746329"/>
                <a:gd name="connsiteY51" fmla="*/ 1879203 h 2579290"/>
                <a:gd name="connsiteX52" fmla="*/ 4031890 w 5746329"/>
                <a:gd name="connsiteY52" fmla="*/ 1959213 h 2579290"/>
                <a:gd name="connsiteX53" fmla="*/ 4126187 w 5746329"/>
                <a:gd name="connsiteY53" fmla="*/ 2009695 h 2579290"/>
                <a:gd name="connsiteX54" fmla="*/ 4009982 w 5746329"/>
                <a:gd name="connsiteY54" fmla="*/ 1980168 h 2579290"/>
                <a:gd name="connsiteX55" fmla="*/ 3951880 w 5746329"/>
                <a:gd name="connsiteY55" fmla="*/ 2052558 h 2579290"/>
                <a:gd name="connsiteX56" fmla="*/ 3951880 w 5746329"/>
                <a:gd name="connsiteY56" fmla="*/ 2016363 h 2579290"/>
                <a:gd name="connsiteX57" fmla="*/ 3893777 w 5746329"/>
                <a:gd name="connsiteY57" fmla="*/ 2052558 h 2579290"/>
                <a:gd name="connsiteX58" fmla="*/ 3813767 w 5746329"/>
                <a:gd name="connsiteY58" fmla="*/ 2023030 h 2579290"/>
                <a:gd name="connsiteX59" fmla="*/ 3821387 w 5746329"/>
                <a:gd name="connsiteY59" fmla="*/ 1993503 h 2579290"/>
                <a:gd name="connsiteX60" fmla="*/ 3697562 w 5746329"/>
                <a:gd name="connsiteY60" fmla="*/ 1957308 h 2579290"/>
                <a:gd name="connsiteX61" fmla="*/ 3755665 w 5746329"/>
                <a:gd name="connsiteY61" fmla="*/ 1986835 h 2579290"/>
                <a:gd name="connsiteX62" fmla="*/ 3363235 w 5746329"/>
                <a:gd name="connsiteY62" fmla="*/ 2008743 h 2579290"/>
                <a:gd name="connsiteX63" fmla="*/ 2991760 w 5746329"/>
                <a:gd name="connsiteY63" fmla="*/ 2256393 h 2579290"/>
                <a:gd name="connsiteX64" fmla="*/ 2999380 w 5746329"/>
                <a:gd name="connsiteY64" fmla="*/ 2554525 h 2579290"/>
                <a:gd name="connsiteX65" fmla="*/ 2701247 w 5746329"/>
                <a:gd name="connsiteY65" fmla="*/ 2300208 h 2579290"/>
                <a:gd name="connsiteX66" fmla="*/ 2585042 w 5746329"/>
                <a:gd name="connsiteY66" fmla="*/ 2176383 h 2579290"/>
                <a:gd name="connsiteX67" fmla="*/ 2330725 w 5746329"/>
                <a:gd name="connsiteY67" fmla="*/ 1914445 h 2579290"/>
                <a:gd name="connsiteX68" fmla="*/ 2206900 w 5746329"/>
                <a:gd name="connsiteY68" fmla="*/ 2044938 h 2579290"/>
                <a:gd name="connsiteX69" fmla="*/ 2017352 w 5746329"/>
                <a:gd name="connsiteY69" fmla="*/ 1899205 h 2579290"/>
                <a:gd name="connsiteX70" fmla="*/ 1973537 w 5746329"/>
                <a:gd name="connsiteY70" fmla="*/ 1746805 h 2579290"/>
                <a:gd name="connsiteX71" fmla="*/ 1805897 w 5746329"/>
                <a:gd name="connsiteY71" fmla="*/ 1572498 h 2579290"/>
                <a:gd name="connsiteX72" fmla="*/ 1587775 w 5746329"/>
                <a:gd name="connsiteY72" fmla="*/ 1542970 h 2579290"/>
                <a:gd name="connsiteX73" fmla="*/ 1573487 w 5746329"/>
                <a:gd name="connsiteY73" fmla="*/ 1615360 h 2579290"/>
                <a:gd name="connsiteX74" fmla="*/ 1071520 w 5746329"/>
                <a:gd name="connsiteY74" fmla="*/ 1491535 h 2579290"/>
                <a:gd name="connsiteX75" fmla="*/ 743860 w 5746329"/>
                <a:gd name="connsiteY75" fmla="*/ 1295320 h 2579290"/>
                <a:gd name="connsiteX76" fmla="*/ 758147 w 5746329"/>
                <a:gd name="connsiteY76" fmla="*/ 1265793 h 2579290"/>
                <a:gd name="connsiteX77" fmla="*/ 445727 w 5746329"/>
                <a:gd name="connsiteY77" fmla="*/ 1215310 h 2579290"/>
                <a:gd name="connsiteX78" fmla="*/ 336190 w 5746329"/>
                <a:gd name="connsiteY78" fmla="*/ 1011475 h 2579290"/>
                <a:gd name="connsiteX79" fmla="*/ 336190 w 5746329"/>
                <a:gd name="connsiteY79" fmla="*/ 975280 h 2579290"/>
                <a:gd name="connsiteX80" fmla="*/ 103780 w 5746329"/>
                <a:gd name="connsiteY80" fmla="*/ 837168 h 2579290"/>
                <a:gd name="connsiteX81" fmla="*/ 111400 w 5746329"/>
                <a:gd name="connsiteY81" fmla="*/ 735250 h 2579290"/>
                <a:gd name="connsiteX82" fmla="*/ 9482 w 5746329"/>
                <a:gd name="connsiteY82" fmla="*/ 480933 h 2579290"/>
                <a:gd name="connsiteX83" fmla="*/ 45677 w 5746329"/>
                <a:gd name="connsiteY83" fmla="*/ 430450 h 2579290"/>
                <a:gd name="connsiteX84" fmla="*/ 14587 w 5746329"/>
                <a:gd name="connsiteY84" fmla="*/ 402515 h 2579290"/>
                <a:gd name="connsiteX85" fmla="*/ 0 w 5746329"/>
                <a:gd name="connsiteY85" fmla="*/ 374561 h 2579290"/>
                <a:gd name="connsiteX86" fmla="*/ 72485 w 5746329"/>
                <a:gd name="connsiteY86" fmla="*/ 400919 h 2579290"/>
                <a:gd name="connsiteX87" fmla="*/ 140090 w 5746329"/>
                <a:gd name="connsiteY87" fmla="*/ 461300 h 2579290"/>
                <a:gd name="connsiteX88" fmla="*/ 171789 w 5746329"/>
                <a:gd name="connsiteY88" fmla="*/ 518770 h 2579290"/>
                <a:gd name="connsiteX89" fmla="*/ 182319 w 5746329"/>
                <a:gd name="connsiteY89" fmla="*/ 585872 h 2579290"/>
                <a:gd name="connsiteX90" fmla="*/ 246007 w 5746329"/>
                <a:gd name="connsiteY90" fmla="*/ 677845 h 2579290"/>
                <a:gd name="connsiteX91" fmla="*/ 336579 w 5746329"/>
                <a:gd name="connsiteY91" fmla="*/ 740131 h 2579290"/>
                <a:gd name="connsiteX92" fmla="*/ 414714 w 5746329"/>
                <a:gd name="connsiteY92" fmla="*/ 831205 h 2579290"/>
                <a:gd name="connsiteX93" fmla="*/ 444904 w 5746329"/>
                <a:gd name="connsiteY93" fmla="*/ 918469 h 2579290"/>
                <a:gd name="connsiteX94" fmla="*/ 542592 w 5746329"/>
                <a:gd name="connsiteY94" fmla="*/ 922781 h 2579290"/>
                <a:gd name="connsiteX95" fmla="*/ 624537 w 5746329"/>
                <a:gd name="connsiteY95" fmla="*/ 944346 h 2579290"/>
                <a:gd name="connsiteX96" fmla="*/ 680605 w 5746329"/>
                <a:gd name="connsiteY96" fmla="*/ 961598 h 2579290"/>
                <a:gd name="connsiteX97" fmla="*/ 736673 w 5746329"/>
                <a:gd name="connsiteY97" fmla="*/ 991788 h 2579290"/>
                <a:gd name="connsiteX98" fmla="*/ 878999 w 5746329"/>
                <a:gd name="connsiteY98" fmla="*/ 978849 h 2579290"/>
                <a:gd name="connsiteX99" fmla="*/ 939380 w 5746329"/>
                <a:gd name="connsiteY99" fmla="*/ 970223 h 2579290"/>
                <a:gd name="connsiteX100" fmla="*/ 952319 w 5746329"/>
                <a:gd name="connsiteY100" fmla="*/ 970223 h 2579290"/>
                <a:gd name="connsiteX101" fmla="*/ 1042890 w 5746329"/>
                <a:gd name="connsiteY101" fmla="*/ 983162 h 2579290"/>
                <a:gd name="connsiteX102" fmla="*/ 1120522 w 5746329"/>
                <a:gd name="connsiteY102" fmla="*/ 1004727 h 2579290"/>
                <a:gd name="connsiteX103" fmla="*/ 1187228 w 5746329"/>
                <a:gd name="connsiteY103" fmla="*/ 1004727 h 2579290"/>
                <a:gd name="connsiteX104" fmla="*/ 1196753 w 5746329"/>
                <a:gd name="connsiteY104" fmla="*/ 1030101 h 2579290"/>
                <a:gd name="connsiteX105" fmla="*/ 1241284 w 5746329"/>
                <a:gd name="connsiteY105" fmla="*/ 1082359 h 2579290"/>
                <a:gd name="connsiteX106" fmla="*/ 1280100 w 5746329"/>
                <a:gd name="connsiteY106" fmla="*/ 1116862 h 2579290"/>
                <a:gd name="connsiteX107" fmla="*/ 1349106 w 5746329"/>
                <a:gd name="connsiteY107" fmla="*/ 1168617 h 2579290"/>
                <a:gd name="connsiteX108" fmla="*/ 1400861 w 5746329"/>
                <a:gd name="connsiteY108" fmla="*/ 1233311 h 2579290"/>
                <a:gd name="connsiteX109" fmla="*/ 1448303 w 5746329"/>
                <a:gd name="connsiteY109" fmla="*/ 1194495 h 2579290"/>
                <a:gd name="connsiteX110" fmla="*/ 1495745 w 5746329"/>
                <a:gd name="connsiteY110" fmla="*/ 1168617 h 2579290"/>
                <a:gd name="connsiteX111" fmla="*/ 1564752 w 5746329"/>
                <a:gd name="connsiteY111" fmla="*/ 1185869 h 2579290"/>
                <a:gd name="connsiteX112" fmla="*/ 1603568 w 5746329"/>
                <a:gd name="connsiteY112" fmla="*/ 1155679 h 2579290"/>
                <a:gd name="connsiteX113" fmla="*/ 1663949 w 5746329"/>
                <a:gd name="connsiteY113" fmla="*/ 1198808 h 2579290"/>
                <a:gd name="connsiteX114" fmla="*/ 1711391 w 5746329"/>
                <a:gd name="connsiteY114" fmla="*/ 1168617 h 2579290"/>
                <a:gd name="connsiteX115" fmla="*/ 1771771 w 5746329"/>
                <a:gd name="connsiteY115" fmla="*/ 1172930 h 2579290"/>
                <a:gd name="connsiteX116" fmla="*/ 1836465 w 5746329"/>
                <a:gd name="connsiteY116" fmla="*/ 1172930 h 2579290"/>
                <a:gd name="connsiteX117" fmla="*/ 1879594 w 5746329"/>
                <a:gd name="connsiteY117" fmla="*/ 1228998 h 2579290"/>
                <a:gd name="connsiteX118" fmla="*/ 1901159 w 5746329"/>
                <a:gd name="connsiteY118" fmla="*/ 1272127 h 2579290"/>
                <a:gd name="connsiteX119" fmla="*/ 1991730 w 5746329"/>
                <a:gd name="connsiteY119" fmla="*/ 1302317 h 2579290"/>
                <a:gd name="connsiteX120" fmla="*/ 2052111 w 5746329"/>
                <a:gd name="connsiteY120" fmla="*/ 1332508 h 2579290"/>
                <a:gd name="connsiteX121" fmla="*/ 2164246 w 5746329"/>
                <a:gd name="connsiteY121" fmla="*/ 1328195 h 2579290"/>
                <a:gd name="connsiteX122" fmla="*/ 2207375 w 5746329"/>
                <a:gd name="connsiteY122" fmla="*/ 1323882 h 2579290"/>
                <a:gd name="connsiteX123" fmla="*/ 2310885 w 5746329"/>
                <a:gd name="connsiteY123" fmla="*/ 1263501 h 2579290"/>
                <a:gd name="connsiteX124" fmla="*/ 2392830 w 5746329"/>
                <a:gd name="connsiteY124" fmla="*/ 1203121 h 2579290"/>
                <a:gd name="connsiteX125" fmla="*/ 2509279 w 5746329"/>
                <a:gd name="connsiteY125" fmla="*/ 1147053 h 2579290"/>
                <a:gd name="connsiteX126" fmla="*/ 2595537 w 5746329"/>
                <a:gd name="connsiteY126" fmla="*/ 1151366 h 2579290"/>
                <a:gd name="connsiteX127" fmla="*/ 2686108 w 5746329"/>
                <a:gd name="connsiteY127" fmla="*/ 1155679 h 2579290"/>
                <a:gd name="connsiteX128" fmla="*/ 2768053 w 5746329"/>
                <a:gd name="connsiteY128" fmla="*/ 1155679 h 2579290"/>
                <a:gd name="connsiteX129" fmla="*/ 2837060 w 5746329"/>
                <a:gd name="connsiteY129" fmla="*/ 1134114 h 2579290"/>
                <a:gd name="connsiteX130" fmla="*/ 2944883 w 5746329"/>
                <a:gd name="connsiteY130" fmla="*/ 1099611 h 2579290"/>
                <a:gd name="connsiteX131" fmla="*/ 3031141 w 5746329"/>
                <a:gd name="connsiteY131" fmla="*/ 1095298 h 2579290"/>
                <a:gd name="connsiteX132" fmla="*/ 3078583 w 5746329"/>
                <a:gd name="connsiteY132" fmla="*/ 1073733 h 2579290"/>
                <a:gd name="connsiteX133" fmla="*/ 3186406 w 5746329"/>
                <a:gd name="connsiteY133" fmla="*/ 1030604 h 2579290"/>
                <a:gd name="connsiteX134" fmla="*/ 3207970 w 5746329"/>
                <a:gd name="connsiteY134" fmla="*/ 1030604 h 2579290"/>
                <a:gd name="connsiteX135" fmla="*/ 3315793 w 5746329"/>
                <a:gd name="connsiteY135" fmla="*/ 1026291 h 2579290"/>
                <a:gd name="connsiteX136" fmla="*/ 3354609 w 5746329"/>
                <a:gd name="connsiteY136" fmla="*/ 1009040 h 2579290"/>
                <a:gd name="connsiteX137" fmla="*/ 3406364 w 5746329"/>
                <a:gd name="connsiteY137" fmla="*/ 1000414 h 2579290"/>
                <a:gd name="connsiteX138" fmla="*/ 3440867 w 5746329"/>
                <a:gd name="connsiteY138" fmla="*/ 978849 h 2579290"/>
                <a:gd name="connsiteX139" fmla="*/ 3479684 w 5746329"/>
                <a:gd name="connsiteY139" fmla="*/ 909843 h 2579290"/>
                <a:gd name="connsiteX140" fmla="*/ 3544377 w 5746329"/>
                <a:gd name="connsiteY140" fmla="*/ 836523 h 2579290"/>
                <a:gd name="connsiteX141" fmla="*/ 3553003 w 5746329"/>
                <a:gd name="connsiteY141" fmla="*/ 836523 h 2579290"/>
                <a:gd name="connsiteX142" fmla="*/ 3604758 w 5746329"/>
                <a:gd name="connsiteY142" fmla="*/ 832210 h 2579290"/>
                <a:gd name="connsiteX143" fmla="*/ 3708268 w 5746329"/>
                <a:gd name="connsiteY143" fmla="*/ 806333 h 2579290"/>
                <a:gd name="connsiteX144" fmla="*/ 3772961 w 5746329"/>
                <a:gd name="connsiteY144" fmla="*/ 776143 h 2579290"/>
                <a:gd name="connsiteX145" fmla="*/ 3811778 w 5746329"/>
                <a:gd name="connsiteY145" fmla="*/ 776143 h 2579290"/>
                <a:gd name="connsiteX146" fmla="*/ 3885097 w 5746329"/>
                <a:gd name="connsiteY146" fmla="*/ 758891 h 2579290"/>
                <a:gd name="connsiteX147" fmla="*/ 3941165 w 5746329"/>
                <a:gd name="connsiteY147" fmla="*/ 715762 h 2579290"/>
                <a:gd name="connsiteX148" fmla="*/ 4014484 w 5746329"/>
                <a:gd name="connsiteY148" fmla="*/ 694197 h 2579290"/>
                <a:gd name="connsiteX149" fmla="*/ 4113681 w 5746329"/>
                <a:gd name="connsiteY149" fmla="*/ 642442 h 2579290"/>
                <a:gd name="connsiteX150" fmla="*/ 4256007 w 5746329"/>
                <a:gd name="connsiteY150" fmla="*/ 625191 h 2579290"/>
                <a:gd name="connsiteX151" fmla="*/ 4299136 w 5746329"/>
                <a:gd name="connsiteY151" fmla="*/ 616565 h 2579290"/>
                <a:gd name="connsiteX152" fmla="*/ 4346578 w 5746329"/>
                <a:gd name="connsiteY152" fmla="*/ 616565 h 2579290"/>
                <a:gd name="connsiteX153" fmla="*/ 4419898 w 5746329"/>
                <a:gd name="connsiteY153" fmla="*/ 633817 h 2579290"/>
                <a:gd name="connsiteX154" fmla="*/ 4480279 w 5746329"/>
                <a:gd name="connsiteY154" fmla="*/ 642442 h 2579290"/>
                <a:gd name="connsiteX155" fmla="*/ 4544972 w 5746329"/>
                <a:gd name="connsiteY155" fmla="*/ 633817 h 2579290"/>
                <a:gd name="connsiteX156" fmla="*/ 4626918 w 5746329"/>
                <a:gd name="connsiteY156" fmla="*/ 642442 h 2579290"/>
                <a:gd name="connsiteX157" fmla="*/ 4657108 w 5746329"/>
                <a:gd name="connsiteY157" fmla="*/ 616565 h 2579290"/>
                <a:gd name="connsiteX158" fmla="*/ 4674360 w 5746329"/>
                <a:gd name="connsiteY158" fmla="*/ 599313 h 2579290"/>
                <a:gd name="connsiteX159" fmla="*/ 4721802 w 5746329"/>
                <a:gd name="connsiteY159" fmla="*/ 577749 h 2579290"/>
                <a:gd name="connsiteX160" fmla="*/ 4799434 w 5746329"/>
                <a:gd name="connsiteY160" fmla="*/ 547558 h 2579290"/>
                <a:gd name="connsiteX161" fmla="*/ 4846876 w 5746329"/>
                <a:gd name="connsiteY161" fmla="*/ 508742 h 2579290"/>
                <a:gd name="connsiteX162" fmla="*/ 4933134 w 5746329"/>
                <a:gd name="connsiteY162" fmla="*/ 504429 h 2579290"/>
                <a:gd name="connsiteX163" fmla="*/ 5032331 w 5746329"/>
                <a:gd name="connsiteY163" fmla="*/ 444049 h 2579290"/>
                <a:gd name="connsiteX164" fmla="*/ 5088399 w 5746329"/>
                <a:gd name="connsiteY164" fmla="*/ 396607 h 2579290"/>
                <a:gd name="connsiteX165" fmla="*/ 5166031 w 5746329"/>
                <a:gd name="connsiteY165" fmla="*/ 370729 h 2579290"/>
                <a:gd name="connsiteX166" fmla="*/ 5170344 w 5746329"/>
                <a:gd name="connsiteY166" fmla="*/ 314661 h 2579290"/>
                <a:gd name="connsiteX167" fmla="*/ 5187596 w 5746329"/>
                <a:gd name="connsiteY167" fmla="*/ 297410 h 2579290"/>
                <a:gd name="connsiteX168" fmla="*/ 5235038 w 5746329"/>
                <a:gd name="connsiteY168" fmla="*/ 202526 h 2579290"/>
                <a:gd name="connsiteX169" fmla="*/ 5265228 w 5746329"/>
                <a:gd name="connsiteY169" fmla="*/ 180961 h 2579290"/>
                <a:gd name="connsiteX170" fmla="*/ 5286793 w 5746329"/>
                <a:gd name="connsiteY170" fmla="*/ 198213 h 2579290"/>
                <a:gd name="connsiteX171" fmla="*/ 5347173 w 5746329"/>
                <a:gd name="connsiteY171" fmla="*/ 202526 h 2579290"/>
                <a:gd name="connsiteX172" fmla="*/ 5385990 w 5746329"/>
                <a:gd name="connsiteY172" fmla="*/ 202526 h 2579290"/>
                <a:gd name="connsiteX173" fmla="*/ 5394615 w 5746329"/>
                <a:gd name="connsiteY173" fmla="*/ 193900 h 2579290"/>
                <a:gd name="connsiteX174" fmla="*/ 5446370 w 5746329"/>
                <a:gd name="connsiteY174" fmla="*/ 159397 h 2579290"/>
                <a:gd name="connsiteX175" fmla="*/ 5489499 w 5746329"/>
                <a:gd name="connsiteY175" fmla="*/ 150771 h 2579290"/>
                <a:gd name="connsiteX176" fmla="*/ 5524002 w 5746329"/>
                <a:gd name="connsiteY176" fmla="*/ 142145 h 2579290"/>
                <a:gd name="connsiteX177" fmla="*/ 5575758 w 5746329"/>
                <a:gd name="connsiteY177" fmla="*/ 94703 h 2579290"/>
                <a:gd name="connsiteX178" fmla="*/ 5610260 w 5746329"/>
                <a:gd name="connsiteY178" fmla="*/ 64513 h 2579290"/>
                <a:gd name="connsiteX179" fmla="*/ 5636138 w 5746329"/>
                <a:gd name="connsiteY179" fmla="*/ 34322 h 2579290"/>
                <a:gd name="connsiteX180" fmla="*/ 5683580 w 5746329"/>
                <a:gd name="connsiteY180" fmla="*/ 30009 h 2579290"/>
                <a:gd name="connsiteX181" fmla="*/ 5705399 w 5746329"/>
                <a:gd name="connsiteY181" fmla="*/ 917 h 2579290"/>
                <a:gd name="connsiteX182" fmla="*/ 5710641 w 5746329"/>
                <a:gd name="connsiteY182" fmla="*/ 6305 h 2579290"/>
                <a:gd name="connsiteX183" fmla="*/ 5730703 w 5746329"/>
                <a:gd name="connsiteY183" fmla="*/ 24 h 2579290"/>
                <a:gd name="connsiteX0" fmla="*/ 5730703 w 5746329"/>
                <a:gd name="connsiteY0" fmla="*/ 24 h 2579290"/>
                <a:gd name="connsiteX1" fmla="*/ 5738770 w 5746329"/>
                <a:gd name="connsiteY1" fmla="*/ 5635 h 2579290"/>
                <a:gd name="connsiteX2" fmla="*/ 5666380 w 5746329"/>
                <a:gd name="connsiteY2" fmla="*/ 259953 h 2579290"/>
                <a:gd name="connsiteX3" fmla="*/ 5674000 w 5746329"/>
                <a:gd name="connsiteY3" fmla="*/ 223758 h 2579290"/>
                <a:gd name="connsiteX4" fmla="*/ 5579702 w 5746329"/>
                <a:gd name="connsiteY4" fmla="*/ 173275 h 2579290"/>
                <a:gd name="connsiteX5" fmla="*/ 5667332 w 5746329"/>
                <a:gd name="connsiteY5" fmla="*/ 282813 h 2579290"/>
                <a:gd name="connsiteX6" fmla="*/ 5623517 w 5746329"/>
                <a:gd name="connsiteY6" fmla="*/ 566658 h 2579290"/>
                <a:gd name="connsiteX7" fmla="*/ 5579702 w 5746329"/>
                <a:gd name="connsiteY7" fmla="*/ 392350 h 2579290"/>
                <a:gd name="connsiteX8" fmla="*/ 5587322 w 5746329"/>
                <a:gd name="connsiteY8" fmla="*/ 442833 h 2579290"/>
                <a:gd name="connsiteX9" fmla="*/ 5529220 w 5746329"/>
                <a:gd name="connsiteY9" fmla="*/ 377110 h 2579290"/>
                <a:gd name="connsiteX10" fmla="*/ 5514932 w 5746329"/>
                <a:gd name="connsiteY10" fmla="*/ 326628 h 2579290"/>
                <a:gd name="connsiteX11" fmla="*/ 5529220 w 5746329"/>
                <a:gd name="connsiteY11" fmla="*/ 224710 h 2579290"/>
                <a:gd name="connsiteX12" fmla="*/ 5536840 w 5746329"/>
                <a:gd name="connsiteY12" fmla="*/ 399018 h 2579290"/>
                <a:gd name="connsiteX13" fmla="*/ 5514932 w 5746329"/>
                <a:gd name="connsiteY13" fmla="*/ 420925 h 2579290"/>
                <a:gd name="connsiteX14" fmla="*/ 5573035 w 5746329"/>
                <a:gd name="connsiteY14" fmla="*/ 537130 h 2579290"/>
                <a:gd name="connsiteX15" fmla="*/ 5558747 w 5746329"/>
                <a:gd name="connsiteY15" fmla="*/ 529510 h 2579290"/>
                <a:gd name="connsiteX16" fmla="*/ 5577797 w 5746329"/>
                <a:gd name="connsiteY16" fmla="*/ 599043 h 2579290"/>
                <a:gd name="connsiteX17" fmla="*/ 5623517 w 5746329"/>
                <a:gd name="connsiteY17" fmla="*/ 595233 h 2579290"/>
                <a:gd name="connsiteX18" fmla="*/ 5703527 w 5746329"/>
                <a:gd name="connsiteY18" fmla="*/ 747633 h 2579290"/>
                <a:gd name="connsiteX19" fmla="*/ 5693050 w 5746329"/>
                <a:gd name="connsiteY19" fmla="*/ 743823 h 2579290"/>
                <a:gd name="connsiteX20" fmla="*/ 5696860 w 5746329"/>
                <a:gd name="connsiteY20" fmla="*/ 754300 h 2579290"/>
                <a:gd name="connsiteX21" fmla="*/ 5646377 w 5746329"/>
                <a:gd name="connsiteY21" fmla="*/ 776208 h 2579290"/>
                <a:gd name="connsiteX22" fmla="*/ 5704480 w 5746329"/>
                <a:gd name="connsiteY22" fmla="*/ 783828 h 2579290"/>
                <a:gd name="connsiteX23" fmla="*/ 5602562 w 5746329"/>
                <a:gd name="connsiteY23" fmla="*/ 841930 h 2579290"/>
                <a:gd name="connsiteX24" fmla="*/ 5580655 w 5746329"/>
                <a:gd name="connsiteY24" fmla="*/ 892413 h 2579290"/>
                <a:gd name="connsiteX25" fmla="*/ 5653045 w 5746329"/>
                <a:gd name="connsiteY25" fmla="*/ 892413 h 2579290"/>
                <a:gd name="connsiteX26" fmla="*/ 5471117 w 5746329"/>
                <a:gd name="connsiteY26" fmla="*/ 1102915 h 2579290"/>
                <a:gd name="connsiteX27" fmla="*/ 5340625 w 5746329"/>
                <a:gd name="connsiteY27" fmla="*/ 1248648 h 2579290"/>
                <a:gd name="connsiteX28" fmla="*/ 5194892 w 5746329"/>
                <a:gd name="connsiteY28" fmla="*/ 1379140 h 2579290"/>
                <a:gd name="connsiteX29" fmla="*/ 5129170 w 5746329"/>
                <a:gd name="connsiteY29" fmla="*/ 1495345 h 2579290"/>
                <a:gd name="connsiteX30" fmla="*/ 5289190 w 5746329"/>
                <a:gd name="connsiteY30" fmla="*/ 1983025 h 2579290"/>
                <a:gd name="connsiteX31" fmla="*/ 5274902 w 5746329"/>
                <a:gd name="connsiteY31" fmla="*/ 2012553 h 2579290"/>
                <a:gd name="connsiteX32" fmla="*/ 5391107 w 5746329"/>
                <a:gd name="connsiteY32" fmla="*/ 2448798 h 2579290"/>
                <a:gd name="connsiteX33" fmla="*/ 5413015 w 5746329"/>
                <a:gd name="connsiteY33" fmla="*/ 2426890 h 2579290"/>
                <a:gd name="connsiteX34" fmla="*/ 5303477 w 5746329"/>
                <a:gd name="connsiteY34" fmla="*/ 2579290 h 2579290"/>
                <a:gd name="connsiteX35" fmla="*/ 5383487 w 5746329"/>
                <a:gd name="connsiteY35" fmla="*/ 2484993 h 2579290"/>
                <a:gd name="connsiteX36" fmla="*/ 5289190 w 5746329"/>
                <a:gd name="connsiteY36" fmla="*/ 2514520 h 2579290"/>
                <a:gd name="connsiteX37" fmla="*/ 5179652 w 5746329"/>
                <a:gd name="connsiteY37" fmla="*/ 2404983 h 2579290"/>
                <a:gd name="connsiteX38" fmla="*/ 5143457 w 5746329"/>
                <a:gd name="connsiteY38" fmla="*/ 2324973 h 2579290"/>
                <a:gd name="connsiteX39" fmla="*/ 5107262 w 5746329"/>
                <a:gd name="connsiteY39" fmla="*/ 2332593 h 2579290"/>
                <a:gd name="connsiteX40" fmla="*/ 5012965 w 5746329"/>
                <a:gd name="connsiteY40" fmla="*/ 2186860 h 2579290"/>
                <a:gd name="connsiteX41" fmla="*/ 5042492 w 5746329"/>
                <a:gd name="connsiteY41" fmla="*/ 2121138 h 2579290"/>
                <a:gd name="connsiteX42" fmla="*/ 5012965 w 5746329"/>
                <a:gd name="connsiteY42" fmla="*/ 2113518 h 2579290"/>
                <a:gd name="connsiteX43" fmla="*/ 5012965 w 5746329"/>
                <a:gd name="connsiteY43" fmla="*/ 2164000 h 2579290"/>
                <a:gd name="connsiteX44" fmla="*/ 4962482 w 5746329"/>
                <a:gd name="connsiteY44" fmla="*/ 1931590 h 2579290"/>
                <a:gd name="connsiteX45" fmla="*/ 4744360 w 5746329"/>
                <a:gd name="connsiteY45" fmla="*/ 1815385 h 2579290"/>
                <a:gd name="connsiteX46" fmla="*/ 4613867 w 5746329"/>
                <a:gd name="connsiteY46" fmla="*/ 1887775 h 2579290"/>
                <a:gd name="connsiteX47" fmla="*/ 4257632 w 5746329"/>
                <a:gd name="connsiteY47" fmla="*/ 1843960 h 2579290"/>
                <a:gd name="connsiteX48" fmla="*/ 4250012 w 5746329"/>
                <a:gd name="connsiteY48" fmla="*/ 1778238 h 2579290"/>
                <a:gd name="connsiteX49" fmla="*/ 4220485 w 5746329"/>
                <a:gd name="connsiteY49" fmla="*/ 1828720 h 2579290"/>
                <a:gd name="connsiteX50" fmla="*/ 4009982 w 5746329"/>
                <a:gd name="connsiteY50" fmla="*/ 1908730 h 2579290"/>
                <a:gd name="connsiteX51" fmla="*/ 4068085 w 5746329"/>
                <a:gd name="connsiteY51" fmla="*/ 1879203 h 2579290"/>
                <a:gd name="connsiteX52" fmla="*/ 4031890 w 5746329"/>
                <a:gd name="connsiteY52" fmla="*/ 1959213 h 2579290"/>
                <a:gd name="connsiteX53" fmla="*/ 4126187 w 5746329"/>
                <a:gd name="connsiteY53" fmla="*/ 2009695 h 2579290"/>
                <a:gd name="connsiteX54" fmla="*/ 4009982 w 5746329"/>
                <a:gd name="connsiteY54" fmla="*/ 1980168 h 2579290"/>
                <a:gd name="connsiteX55" fmla="*/ 3951880 w 5746329"/>
                <a:gd name="connsiteY55" fmla="*/ 2052558 h 2579290"/>
                <a:gd name="connsiteX56" fmla="*/ 3951880 w 5746329"/>
                <a:gd name="connsiteY56" fmla="*/ 2016363 h 2579290"/>
                <a:gd name="connsiteX57" fmla="*/ 3893777 w 5746329"/>
                <a:gd name="connsiteY57" fmla="*/ 2052558 h 2579290"/>
                <a:gd name="connsiteX58" fmla="*/ 3813767 w 5746329"/>
                <a:gd name="connsiteY58" fmla="*/ 2023030 h 2579290"/>
                <a:gd name="connsiteX59" fmla="*/ 3821387 w 5746329"/>
                <a:gd name="connsiteY59" fmla="*/ 1993503 h 2579290"/>
                <a:gd name="connsiteX60" fmla="*/ 3697562 w 5746329"/>
                <a:gd name="connsiteY60" fmla="*/ 1957308 h 2579290"/>
                <a:gd name="connsiteX61" fmla="*/ 3755665 w 5746329"/>
                <a:gd name="connsiteY61" fmla="*/ 1986835 h 2579290"/>
                <a:gd name="connsiteX62" fmla="*/ 3363235 w 5746329"/>
                <a:gd name="connsiteY62" fmla="*/ 2008743 h 2579290"/>
                <a:gd name="connsiteX63" fmla="*/ 2991760 w 5746329"/>
                <a:gd name="connsiteY63" fmla="*/ 2256393 h 2579290"/>
                <a:gd name="connsiteX64" fmla="*/ 2999380 w 5746329"/>
                <a:gd name="connsiteY64" fmla="*/ 2554525 h 2579290"/>
                <a:gd name="connsiteX65" fmla="*/ 2701247 w 5746329"/>
                <a:gd name="connsiteY65" fmla="*/ 2300208 h 2579290"/>
                <a:gd name="connsiteX66" fmla="*/ 2585042 w 5746329"/>
                <a:gd name="connsiteY66" fmla="*/ 2176383 h 2579290"/>
                <a:gd name="connsiteX67" fmla="*/ 2330725 w 5746329"/>
                <a:gd name="connsiteY67" fmla="*/ 1914445 h 2579290"/>
                <a:gd name="connsiteX68" fmla="*/ 2206900 w 5746329"/>
                <a:gd name="connsiteY68" fmla="*/ 2044938 h 2579290"/>
                <a:gd name="connsiteX69" fmla="*/ 2017352 w 5746329"/>
                <a:gd name="connsiteY69" fmla="*/ 1899205 h 2579290"/>
                <a:gd name="connsiteX70" fmla="*/ 1973537 w 5746329"/>
                <a:gd name="connsiteY70" fmla="*/ 1746805 h 2579290"/>
                <a:gd name="connsiteX71" fmla="*/ 1805897 w 5746329"/>
                <a:gd name="connsiteY71" fmla="*/ 1572498 h 2579290"/>
                <a:gd name="connsiteX72" fmla="*/ 1587775 w 5746329"/>
                <a:gd name="connsiteY72" fmla="*/ 1542970 h 2579290"/>
                <a:gd name="connsiteX73" fmla="*/ 1573487 w 5746329"/>
                <a:gd name="connsiteY73" fmla="*/ 1615360 h 2579290"/>
                <a:gd name="connsiteX74" fmla="*/ 1071520 w 5746329"/>
                <a:gd name="connsiteY74" fmla="*/ 1491535 h 2579290"/>
                <a:gd name="connsiteX75" fmla="*/ 743860 w 5746329"/>
                <a:gd name="connsiteY75" fmla="*/ 1295320 h 2579290"/>
                <a:gd name="connsiteX76" fmla="*/ 758147 w 5746329"/>
                <a:gd name="connsiteY76" fmla="*/ 1265793 h 2579290"/>
                <a:gd name="connsiteX77" fmla="*/ 445727 w 5746329"/>
                <a:gd name="connsiteY77" fmla="*/ 1215310 h 2579290"/>
                <a:gd name="connsiteX78" fmla="*/ 336190 w 5746329"/>
                <a:gd name="connsiteY78" fmla="*/ 1011475 h 2579290"/>
                <a:gd name="connsiteX79" fmla="*/ 336190 w 5746329"/>
                <a:gd name="connsiteY79" fmla="*/ 975280 h 2579290"/>
                <a:gd name="connsiteX80" fmla="*/ 103780 w 5746329"/>
                <a:gd name="connsiteY80" fmla="*/ 837168 h 2579290"/>
                <a:gd name="connsiteX81" fmla="*/ 111400 w 5746329"/>
                <a:gd name="connsiteY81" fmla="*/ 735250 h 2579290"/>
                <a:gd name="connsiteX82" fmla="*/ 9482 w 5746329"/>
                <a:gd name="connsiteY82" fmla="*/ 480933 h 2579290"/>
                <a:gd name="connsiteX83" fmla="*/ 45677 w 5746329"/>
                <a:gd name="connsiteY83" fmla="*/ 430450 h 2579290"/>
                <a:gd name="connsiteX84" fmla="*/ 14587 w 5746329"/>
                <a:gd name="connsiteY84" fmla="*/ 402515 h 2579290"/>
                <a:gd name="connsiteX85" fmla="*/ 0 w 5746329"/>
                <a:gd name="connsiteY85" fmla="*/ 374561 h 2579290"/>
                <a:gd name="connsiteX86" fmla="*/ 72485 w 5746329"/>
                <a:gd name="connsiteY86" fmla="*/ 400919 h 2579290"/>
                <a:gd name="connsiteX87" fmla="*/ 140090 w 5746329"/>
                <a:gd name="connsiteY87" fmla="*/ 461300 h 2579290"/>
                <a:gd name="connsiteX88" fmla="*/ 171789 w 5746329"/>
                <a:gd name="connsiteY88" fmla="*/ 518770 h 2579290"/>
                <a:gd name="connsiteX89" fmla="*/ 182319 w 5746329"/>
                <a:gd name="connsiteY89" fmla="*/ 585872 h 2579290"/>
                <a:gd name="connsiteX90" fmla="*/ 246007 w 5746329"/>
                <a:gd name="connsiteY90" fmla="*/ 677845 h 2579290"/>
                <a:gd name="connsiteX91" fmla="*/ 336579 w 5746329"/>
                <a:gd name="connsiteY91" fmla="*/ 740131 h 2579290"/>
                <a:gd name="connsiteX92" fmla="*/ 414714 w 5746329"/>
                <a:gd name="connsiteY92" fmla="*/ 831205 h 2579290"/>
                <a:gd name="connsiteX93" fmla="*/ 444904 w 5746329"/>
                <a:gd name="connsiteY93" fmla="*/ 918469 h 2579290"/>
                <a:gd name="connsiteX94" fmla="*/ 542592 w 5746329"/>
                <a:gd name="connsiteY94" fmla="*/ 922781 h 2579290"/>
                <a:gd name="connsiteX95" fmla="*/ 624537 w 5746329"/>
                <a:gd name="connsiteY95" fmla="*/ 944346 h 2579290"/>
                <a:gd name="connsiteX96" fmla="*/ 680605 w 5746329"/>
                <a:gd name="connsiteY96" fmla="*/ 961598 h 2579290"/>
                <a:gd name="connsiteX97" fmla="*/ 736673 w 5746329"/>
                <a:gd name="connsiteY97" fmla="*/ 991788 h 2579290"/>
                <a:gd name="connsiteX98" fmla="*/ 878999 w 5746329"/>
                <a:gd name="connsiteY98" fmla="*/ 978849 h 2579290"/>
                <a:gd name="connsiteX99" fmla="*/ 939380 w 5746329"/>
                <a:gd name="connsiteY99" fmla="*/ 970223 h 2579290"/>
                <a:gd name="connsiteX100" fmla="*/ 952319 w 5746329"/>
                <a:gd name="connsiteY100" fmla="*/ 970223 h 2579290"/>
                <a:gd name="connsiteX101" fmla="*/ 1042890 w 5746329"/>
                <a:gd name="connsiteY101" fmla="*/ 983162 h 2579290"/>
                <a:gd name="connsiteX102" fmla="*/ 1120522 w 5746329"/>
                <a:gd name="connsiteY102" fmla="*/ 1004727 h 2579290"/>
                <a:gd name="connsiteX103" fmla="*/ 1183418 w 5746329"/>
                <a:gd name="connsiteY103" fmla="*/ 1008537 h 2579290"/>
                <a:gd name="connsiteX104" fmla="*/ 1196753 w 5746329"/>
                <a:gd name="connsiteY104" fmla="*/ 1030101 h 2579290"/>
                <a:gd name="connsiteX105" fmla="*/ 1241284 w 5746329"/>
                <a:gd name="connsiteY105" fmla="*/ 1082359 h 2579290"/>
                <a:gd name="connsiteX106" fmla="*/ 1280100 w 5746329"/>
                <a:gd name="connsiteY106" fmla="*/ 1116862 h 2579290"/>
                <a:gd name="connsiteX107" fmla="*/ 1349106 w 5746329"/>
                <a:gd name="connsiteY107" fmla="*/ 1168617 h 2579290"/>
                <a:gd name="connsiteX108" fmla="*/ 1400861 w 5746329"/>
                <a:gd name="connsiteY108" fmla="*/ 1233311 h 2579290"/>
                <a:gd name="connsiteX109" fmla="*/ 1448303 w 5746329"/>
                <a:gd name="connsiteY109" fmla="*/ 1194495 h 2579290"/>
                <a:gd name="connsiteX110" fmla="*/ 1495745 w 5746329"/>
                <a:gd name="connsiteY110" fmla="*/ 1168617 h 2579290"/>
                <a:gd name="connsiteX111" fmla="*/ 1564752 w 5746329"/>
                <a:gd name="connsiteY111" fmla="*/ 1185869 h 2579290"/>
                <a:gd name="connsiteX112" fmla="*/ 1603568 w 5746329"/>
                <a:gd name="connsiteY112" fmla="*/ 1155679 h 2579290"/>
                <a:gd name="connsiteX113" fmla="*/ 1663949 w 5746329"/>
                <a:gd name="connsiteY113" fmla="*/ 1198808 h 2579290"/>
                <a:gd name="connsiteX114" fmla="*/ 1711391 w 5746329"/>
                <a:gd name="connsiteY114" fmla="*/ 1168617 h 2579290"/>
                <a:gd name="connsiteX115" fmla="*/ 1771771 w 5746329"/>
                <a:gd name="connsiteY115" fmla="*/ 1172930 h 2579290"/>
                <a:gd name="connsiteX116" fmla="*/ 1836465 w 5746329"/>
                <a:gd name="connsiteY116" fmla="*/ 1172930 h 2579290"/>
                <a:gd name="connsiteX117" fmla="*/ 1879594 w 5746329"/>
                <a:gd name="connsiteY117" fmla="*/ 1228998 h 2579290"/>
                <a:gd name="connsiteX118" fmla="*/ 1901159 w 5746329"/>
                <a:gd name="connsiteY118" fmla="*/ 1272127 h 2579290"/>
                <a:gd name="connsiteX119" fmla="*/ 1991730 w 5746329"/>
                <a:gd name="connsiteY119" fmla="*/ 1302317 h 2579290"/>
                <a:gd name="connsiteX120" fmla="*/ 2052111 w 5746329"/>
                <a:gd name="connsiteY120" fmla="*/ 1332508 h 2579290"/>
                <a:gd name="connsiteX121" fmla="*/ 2164246 w 5746329"/>
                <a:gd name="connsiteY121" fmla="*/ 1328195 h 2579290"/>
                <a:gd name="connsiteX122" fmla="*/ 2207375 w 5746329"/>
                <a:gd name="connsiteY122" fmla="*/ 1323882 h 2579290"/>
                <a:gd name="connsiteX123" fmla="*/ 2310885 w 5746329"/>
                <a:gd name="connsiteY123" fmla="*/ 1263501 h 2579290"/>
                <a:gd name="connsiteX124" fmla="*/ 2392830 w 5746329"/>
                <a:gd name="connsiteY124" fmla="*/ 1203121 h 2579290"/>
                <a:gd name="connsiteX125" fmla="*/ 2509279 w 5746329"/>
                <a:gd name="connsiteY125" fmla="*/ 1147053 h 2579290"/>
                <a:gd name="connsiteX126" fmla="*/ 2595537 w 5746329"/>
                <a:gd name="connsiteY126" fmla="*/ 1151366 h 2579290"/>
                <a:gd name="connsiteX127" fmla="*/ 2686108 w 5746329"/>
                <a:gd name="connsiteY127" fmla="*/ 1155679 h 2579290"/>
                <a:gd name="connsiteX128" fmla="*/ 2768053 w 5746329"/>
                <a:gd name="connsiteY128" fmla="*/ 1155679 h 2579290"/>
                <a:gd name="connsiteX129" fmla="*/ 2837060 w 5746329"/>
                <a:gd name="connsiteY129" fmla="*/ 1134114 h 2579290"/>
                <a:gd name="connsiteX130" fmla="*/ 2944883 w 5746329"/>
                <a:gd name="connsiteY130" fmla="*/ 1099611 h 2579290"/>
                <a:gd name="connsiteX131" fmla="*/ 3031141 w 5746329"/>
                <a:gd name="connsiteY131" fmla="*/ 1095298 h 2579290"/>
                <a:gd name="connsiteX132" fmla="*/ 3078583 w 5746329"/>
                <a:gd name="connsiteY132" fmla="*/ 1073733 h 2579290"/>
                <a:gd name="connsiteX133" fmla="*/ 3186406 w 5746329"/>
                <a:gd name="connsiteY133" fmla="*/ 1030604 h 2579290"/>
                <a:gd name="connsiteX134" fmla="*/ 3207970 w 5746329"/>
                <a:gd name="connsiteY134" fmla="*/ 1030604 h 2579290"/>
                <a:gd name="connsiteX135" fmla="*/ 3315793 w 5746329"/>
                <a:gd name="connsiteY135" fmla="*/ 1026291 h 2579290"/>
                <a:gd name="connsiteX136" fmla="*/ 3354609 w 5746329"/>
                <a:gd name="connsiteY136" fmla="*/ 1009040 h 2579290"/>
                <a:gd name="connsiteX137" fmla="*/ 3406364 w 5746329"/>
                <a:gd name="connsiteY137" fmla="*/ 1000414 h 2579290"/>
                <a:gd name="connsiteX138" fmla="*/ 3440867 w 5746329"/>
                <a:gd name="connsiteY138" fmla="*/ 978849 h 2579290"/>
                <a:gd name="connsiteX139" fmla="*/ 3479684 w 5746329"/>
                <a:gd name="connsiteY139" fmla="*/ 909843 h 2579290"/>
                <a:gd name="connsiteX140" fmla="*/ 3544377 w 5746329"/>
                <a:gd name="connsiteY140" fmla="*/ 836523 h 2579290"/>
                <a:gd name="connsiteX141" fmla="*/ 3553003 w 5746329"/>
                <a:gd name="connsiteY141" fmla="*/ 836523 h 2579290"/>
                <a:gd name="connsiteX142" fmla="*/ 3604758 w 5746329"/>
                <a:gd name="connsiteY142" fmla="*/ 832210 h 2579290"/>
                <a:gd name="connsiteX143" fmla="*/ 3708268 w 5746329"/>
                <a:gd name="connsiteY143" fmla="*/ 806333 h 2579290"/>
                <a:gd name="connsiteX144" fmla="*/ 3772961 w 5746329"/>
                <a:gd name="connsiteY144" fmla="*/ 776143 h 2579290"/>
                <a:gd name="connsiteX145" fmla="*/ 3811778 w 5746329"/>
                <a:gd name="connsiteY145" fmla="*/ 776143 h 2579290"/>
                <a:gd name="connsiteX146" fmla="*/ 3885097 w 5746329"/>
                <a:gd name="connsiteY146" fmla="*/ 758891 h 2579290"/>
                <a:gd name="connsiteX147" fmla="*/ 3941165 w 5746329"/>
                <a:gd name="connsiteY147" fmla="*/ 715762 h 2579290"/>
                <a:gd name="connsiteX148" fmla="*/ 4014484 w 5746329"/>
                <a:gd name="connsiteY148" fmla="*/ 694197 h 2579290"/>
                <a:gd name="connsiteX149" fmla="*/ 4113681 w 5746329"/>
                <a:gd name="connsiteY149" fmla="*/ 642442 h 2579290"/>
                <a:gd name="connsiteX150" fmla="*/ 4256007 w 5746329"/>
                <a:gd name="connsiteY150" fmla="*/ 625191 h 2579290"/>
                <a:gd name="connsiteX151" fmla="*/ 4299136 w 5746329"/>
                <a:gd name="connsiteY151" fmla="*/ 616565 h 2579290"/>
                <a:gd name="connsiteX152" fmla="*/ 4346578 w 5746329"/>
                <a:gd name="connsiteY152" fmla="*/ 616565 h 2579290"/>
                <a:gd name="connsiteX153" fmla="*/ 4419898 w 5746329"/>
                <a:gd name="connsiteY153" fmla="*/ 633817 h 2579290"/>
                <a:gd name="connsiteX154" fmla="*/ 4480279 w 5746329"/>
                <a:gd name="connsiteY154" fmla="*/ 642442 h 2579290"/>
                <a:gd name="connsiteX155" fmla="*/ 4544972 w 5746329"/>
                <a:gd name="connsiteY155" fmla="*/ 633817 h 2579290"/>
                <a:gd name="connsiteX156" fmla="*/ 4626918 w 5746329"/>
                <a:gd name="connsiteY156" fmla="*/ 642442 h 2579290"/>
                <a:gd name="connsiteX157" fmla="*/ 4657108 w 5746329"/>
                <a:gd name="connsiteY157" fmla="*/ 616565 h 2579290"/>
                <a:gd name="connsiteX158" fmla="*/ 4674360 w 5746329"/>
                <a:gd name="connsiteY158" fmla="*/ 599313 h 2579290"/>
                <a:gd name="connsiteX159" fmla="*/ 4721802 w 5746329"/>
                <a:gd name="connsiteY159" fmla="*/ 577749 h 2579290"/>
                <a:gd name="connsiteX160" fmla="*/ 4799434 w 5746329"/>
                <a:gd name="connsiteY160" fmla="*/ 547558 h 2579290"/>
                <a:gd name="connsiteX161" fmla="*/ 4846876 w 5746329"/>
                <a:gd name="connsiteY161" fmla="*/ 508742 h 2579290"/>
                <a:gd name="connsiteX162" fmla="*/ 4933134 w 5746329"/>
                <a:gd name="connsiteY162" fmla="*/ 504429 h 2579290"/>
                <a:gd name="connsiteX163" fmla="*/ 5032331 w 5746329"/>
                <a:gd name="connsiteY163" fmla="*/ 444049 h 2579290"/>
                <a:gd name="connsiteX164" fmla="*/ 5088399 w 5746329"/>
                <a:gd name="connsiteY164" fmla="*/ 396607 h 2579290"/>
                <a:gd name="connsiteX165" fmla="*/ 5166031 w 5746329"/>
                <a:gd name="connsiteY165" fmla="*/ 370729 h 2579290"/>
                <a:gd name="connsiteX166" fmla="*/ 5170344 w 5746329"/>
                <a:gd name="connsiteY166" fmla="*/ 314661 h 2579290"/>
                <a:gd name="connsiteX167" fmla="*/ 5187596 w 5746329"/>
                <a:gd name="connsiteY167" fmla="*/ 297410 h 2579290"/>
                <a:gd name="connsiteX168" fmla="*/ 5235038 w 5746329"/>
                <a:gd name="connsiteY168" fmla="*/ 202526 h 2579290"/>
                <a:gd name="connsiteX169" fmla="*/ 5265228 w 5746329"/>
                <a:gd name="connsiteY169" fmla="*/ 180961 h 2579290"/>
                <a:gd name="connsiteX170" fmla="*/ 5286793 w 5746329"/>
                <a:gd name="connsiteY170" fmla="*/ 198213 h 2579290"/>
                <a:gd name="connsiteX171" fmla="*/ 5347173 w 5746329"/>
                <a:gd name="connsiteY171" fmla="*/ 202526 h 2579290"/>
                <a:gd name="connsiteX172" fmla="*/ 5385990 w 5746329"/>
                <a:gd name="connsiteY172" fmla="*/ 202526 h 2579290"/>
                <a:gd name="connsiteX173" fmla="*/ 5394615 w 5746329"/>
                <a:gd name="connsiteY173" fmla="*/ 193900 h 2579290"/>
                <a:gd name="connsiteX174" fmla="*/ 5446370 w 5746329"/>
                <a:gd name="connsiteY174" fmla="*/ 159397 h 2579290"/>
                <a:gd name="connsiteX175" fmla="*/ 5489499 w 5746329"/>
                <a:gd name="connsiteY175" fmla="*/ 150771 h 2579290"/>
                <a:gd name="connsiteX176" fmla="*/ 5524002 w 5746329"/>
                <a:gd name="connsiteY176" fmla="*/ 142145 h 2579290"/>
                <a:gd name="connsiteX177" fmla="*/ 5575758 w 5746329"/>
                <a:gd name="connsiteY177" fmla="*/ 94703 h 2579290"/>
                <a:gd name="connsiteX178" fmla="*/ 5610260 w 5746329"/>
                <a:gd name="connsiteY178" fmla="*/ 64513 h 2579290"/>
                <a:gd name="connsiteX179" fmla="*/ 5636138 w 5746329"/>
                <a:gd name="connsiteY179" fmla="*/ 34322 h 2579290"/>
                <a:gd name="connsiteX180" fmla="*/ 5683580 w 5746329"/>
                <a:gd name="connsiteY180" fmla="*/ 30009 h 2579290"/>
                <a:gd name="connsiteX181" fmla="*/ 5705399 w 5746329"/>
                <a:gd name="connsiteY181" fmla="*/ 917 h 2579290"/>
                <a:gd name="connsiteX182" fmla="*/ 5710641 w 5746329"/>
                <a:gd name="connsiteY182" fmla="*/ 6305 h 2579290"/>
                <a:gd name="connsiteX183" fmla="*/ 5730703 w 5746329"/>
                <a:gd name="connsiteY183" fmla="*/ 24 h 257929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Lst>
              <a:rect l="l" t="t" r="r" b="b"/>
              <a:pathLst>
                <a:path w="5746329" h="2579290">
                  <a:moveTo>
                    <a:pt x="5730703" y="24"/>
                  </a:moveTo>
                  <a:cubicBezTo>
                    <a:pt x="5733829" y="-199"/>
                    <a:pt x="5736627" y="1111"/>
                    <a:pt x="5738770" y="5635"/>
                  </a:cubicBezTo>
                  <a:cubicBezTo>
                    <a:pt x="5764487" y="113268"/>
                    <a:pt x="5720672" y="208518"/>
                    <a:pt x="5666380" y="259953"/>
                  </a:cubicBezTo>
                  <a:cubicBezTo>
                    <a:pt x="5660665" y="239950"/>
                    <a:pt x="5676857" y="240903"/>
                    <a:pt x="5674000" y="223758"/>
                  </a:cubicBezTo>
                  <a:cubicBezTo>
                    <a:pt x="5627327" y="222805"/>
                    <a:pt x="5599705" y="201850"/>
                    <a:pt x="5579702" y="173275"/>
                  </a:cubicBezTo>
                  <a:cubicBezTo>
                    <a:pt x="5609230" y="210423"/>
                    <a:pt x="5615897" y="268525"/>
                    <a:pt x="5667332" y="282813"/>
                  </a:cubicBezTo>
                  <a:cubicBezTo>
                    <a:pt x="5705432" y="384730"/>
                    <a:pt x="5637805" y="472360"/>
                    <a:pt x="5623517" y="566658"/>
                  </a:cubicBezTo>
                  <a:cubicBezTo>
                    <a:pt x="5565415" y="525700"/>
                    <a:pt x="5655902" y="419020"/>
                    <a:pt x="5579702" y="392350"/>
                  </a:cubicBezTo>
                  <a:cubicBezTo>
                    <a:pt x="5563510" y="399018"/>
                    <a:pt x="5597800" y="417115"/>
                    <a:pt x="5587322" y="442833"/>
                  </a:cubicBezTo>
                  <a:cubicBezTo>
                    <a:pt x="5559700" y="428545"/>
                    <a:pt x="5568272" y="379968"/>
                    <a:pt x="5529220" y="377110"/>
                  </a:cubicBezTo>
                  <a:cubicBezTo>
                    <a:pt x="5527315" y="337105"/>
                    <a:pt x="5547317" y="326628"/>
                    <a:pt x="5514932" y="326628"/>
                  </a:cubicBezTo>
                  <a:cubicBezTo>
                    <a:pt x="5550175" y="291385"/>
                    <a:pt x="5495882" y="255190"/>
                    <a:pt x="5529220" y="224710"/>
                  </a:cubicBezTo>
                  <a:cubicBezTo>
                    <a:pt x="5478737" y="231378"/>
                    <a:pt x="5486357" y="366633"/>
                    <a:pt x="5536840" y="399018"/>
                  </a:cubicBezTo>
                  <a:cubicBezTo>
                    <a:pt x="5529220" y="405685"/>
                    <a:pt x="5534935" y="425688"/>
                    <a:pt x="5514932" y="420925"/>
                  </a:cubicBezTo>
                  <a:cubicBezTo>
                    <a:pt x="5553032" y="440928"/>
                    <a:pt x="5569225" y="482838"/>
                    <a:pt x="5573035" y="537130"/>
                  </a:cubicBezTo>
                  <a:cubicBezTo>
                    <a:pt x="5567320" y="535225"/>
                    <a:pt x="5566367" y="529510"/>
                    <a:pt x="5558747" y="529510"/>
                  </a:cubicBezTo>
                  <a:cubicBezTo>
                    <a:pt x="5544460" y="546655"/>
                    <a:pt x="5606372" y="575230"/>
                    <a:pt x="5577797" y="599043"/>
                  </a:cubicBezTo>
                  <a:cubicBezTo>
                    <a:pt x="5588275" y="593328"/>
                    <a:pt x="5607325" y="595233"/>
                    <a:pt x="5623517" y="595233"/>
                  </a:cubicBezTo>
                  <a:cubicBezTo>
                    <a:pt x="5648282" y="647620"/>
                    <a:pt x="5673047" y="700960"/>
                    <a:pt x="5703527" y="747633"/>
                  </a:cubicBezTo>
                  <a:lnTo>
                    <a:pt x="5693050" y="743823"/>
                  </a:lnTo>
                  <a:lnTo>
                    <a:pt x="5696860" y="754300"/>
                  </a:lnTo>
                  <a:cubicBezTo>
                    <a:pt x="5690192" y="771445"/>
                    <a:pt x="5672095" y="778113"/>
                    <a:pt x="5646377" y="776208"/>
                  </a:cubicBezTo>
                  <a:cubicBezTo>
                    <a:pt x="5659712" y="800973"/>
                    <a:pt x="5693050" y="763825"/>
                    <a:pt x="5704480" y="783828"/>
                  </a:cubicBezTo>
                  <a:cubicBezTo>
                    <a:pt x="5699717" y="834310"/>
                    <a:pt x="5649235" y="855265"/>
                    <a:pt x="5602562" y="841930"/>
                  </a:cubicBezTo>
                  <a:cubicBezTo>
                    <a:pt x="5631137" y="853360"/>
                    <a:pt x="5611135" y="916225"/>
                    <a:pt x="5580655" y="892413"/>
                  </a:cubicBezTo>
                  <a:cubicBezTo>
                    <a:pt x="5590180" y="914320"/>
                    <a:pt x="5647330" y="904795"/>
                    <a:pt x="5653045" y="892413"/>
                  </a:cubicBezTo>
                  <a:cubicBezTo>
                    <a:pt x="5648282" y="986710"/>
                    <a:pt x="5464450" y="959088"/>
                    <a:pt x="5471117" y="1102915"/>
                  </a:cubicBezTo>
                  <a:cubicBezTo>
                    <a:pt x="5389202" y="1112440"/>
                    <a:pt x="5336815" y="1152445"/>
                    <a:pt x="5340625" y="1248648"/>
                  </a:cubicBezTo>
                  <a:cubicBezTo>
                    <a:pt x="5282522" y="1281985"/>
                    <a:pt x="5264425" y="1356280"/>
                    <a:pt x="5194892" y="1379140"/>
                  </a:cubicBezTo>
                  <a:cubicBezTo>
                    <a:pt x="5193940" y="1425813"/>
                    <a:pt x="5144410" y="1450578"/>
                    <a:pt x="5129170" y="1495345"/>
                  </a:cubicBezTo>
                  <a:cubicBezTo>
                    <a:pt x="5062495" y="1686798"/>
                    <a:pt x="5178700" y="1883965"/>
                    <a:pt x="5289190" y="1983025"/>
                  </a:cubicBezTo>
                  <a:cubicBezTo>
                    <a:pt x="5294905" y="2003028"/>
                    <a:pt x="5274902" y="1998265"/>
                    <a:pt x="5274902" y="2012553"/>
                  </a:cubicBezTo>
                  <a:cubicBezTo>
                    <a:pt x="5340625" y="2127805"/>
                    <a:pt x="5446352" y="2258298"/>
                    <a:pt x="5391107" y="2448798"/>
                  </a:cubicBezTo>
                  <a:cubicBezTo>
                    <a:pt x="5408252" y="2451655"/>
                    <a:pt x="5387297" y="2415460"/>
                    <a:pt x="5413015" y="2426890"/>
                  </a:cubicBezTo>
                  <a:cubicBezTo>
                    <a:pt x="5400632" y="2502138"/>
                    <a:pt x="5353960" y="2543095"/>
                    <a:pt x="5303477" y="2579290"/>
                  </a:cubicBezTo>
                  <a:cubicBezTo>
                    <a:pt x="5300620" y="2547858"/>
                    <a:pt x="5373962" y="2528808"/>
                    <a:pt x="5383487" y="2484993"/>
                  </a:cubicBezTo>
                  <a:cubicBezTo>
                    <a:pt x="5364437" y="2478325"/>
                    <a:pt x="5316812" y="2505948"/>
                    <a:pt x="5289190" y="2514520"/>
                  </a:cubicBezTo>
                  <a:cubicBezTo>
                    <a:pt x="5271092" y="2460228"/>
                    <a:pt x="5243470" y="2390695"/>
                    <a:pt x="5179652" y="2404983"/>
                  </a:cubicBezTo>
                  <a:cubicBezTo>
                    <a:pt x="5166317" y="2380218"/>
                    <a:pt x="5158697" y="2348785"/>
                    <a:pt x="5143457" y="2324973"/>
                  </a:cubicBezTo>
                  <a:cubicBezTo>
                    <a:pt x="5126312" y="2322115"/>
                    <a:pt x="5128217" y="2338308"/>
                    <a:pt x="5107262" y="2332593"/>
                  </a:cubicBezTo>
                  <a:cubicBezTo>
                    <a:pt x="5081545" y="2278300"/>
                    <a:pt x="5051065" y="2228770"/>
                    <a:pt x="5012965" y="2186860"/>
                  </a:cubicBezTo>
                  <a:cubicBezTo>
                    <a:pt x="5014870" y="2156380"/>
                    <a:pt x="5045350" y="2155428"/>
                    <a:pt x="5042492" y="2121138"/>
                  </a:cubicBezTo>
                  <a:cubicBezTo>
                    <a:pt x="5039635" y="2110660"/>
                    <a:pt x="5023442" y="2114470"/>
                    <a:pt x="5012965" y="2113518"/>
                  </a:cubicBezTo>
                  <a:cubicBezTo>
                    <a:pt x="5007250" y="2115423"/>
                    <a:pt x="5031062" y="2143998"/>
                    <a:pt x="5012965" y="2164000"/>
                  </a:cubicBezTo>
                  <a:cubicBezTo>
                    <a:pt x="4953910" y="2116375"/>
                    <a:pt x="5023442" y="1981120"/>
                    <a:pt x="4962482" y="1931590"/>
                  </a:cubicBezTo>
                  <a:cubicBezTo>
                    <a:pt x="4860565" y="1922065"/>
                    <a:pt x="4869137" y="1802050"/>
                    <a:pt x="4744360" y="1815385"/>
                  </a:cubicBezTo>
                  <a:cubicBezTo>
                    <a:pt x="4736740" y="1855390"/>
                    <a:pt x="4678637" y="1882060"/>
                    <a:pt x="4613867" y="1887775"/>
                  </a:cubicBezTo>
                  <a:cubicBezTo>
                    <a:pt x="4552907" y="1772523"/>
                    <a:pt x="4377647" y="1804908"/>
                    <a:pt x="4257632" y="1843960"/>
                  </a:cubicBezTo>
                  <a:cubicBezTo>
                    <a:pt x="4285255" y="1831578"/>
                    <a:pt x="4265252" y="1790620"/>
                    <a:pt x="4250012" y="1778238"/>
                  </a:cubicBezTo>
                  <a:cubicBezTo>
                    <a:pt x="4223342" y="1778238"/>
                    <a:pt x="4234772" y="1816338"/>
                    <a:pt x="4220485" y="1828720"/>
                  </a:cubicBezTo>
                  <a:cubicBezTo>
                    <a:pt x="4118567" y="1833483"/>
                    <a:pt x="4042367" y="1822053"/>
                    <a:pt x="4009982" y="1908730"/>
                  </a:cubicBezTo>
                  <a:cubicBezTo>
                    <a:pt x="4049987" y="1919208"/>
                    <a:pt x="4035700" y="1876345"/>
                    <a:pt x="4068085" y="1879203"/>
                  </a:cubicBezTo>
                  <a:cubicBezTo>
                    <a:pt x="4083325" y="1933495"/>
                    <a:pt x="4054750" y="1940163"/>
                    <a:pt x="4031890" y="1959213"/>
                  </a:cubicBezTo>
                  <a:cubicBezTo>
                    <a:pt x="4045225" y="1993503"/>
                    <a:pt x="4106185" y="1982073"/>
                    <a:pt x="4126187" y="2009695"/>
                  </a:cubicBezTo>
                  <a:cubicBezTo>
                    <a:pt x="4118567" y="2061130"/>
                    <a:pt x="4021412" y="2014458"/>
                    <a:pt x="4009982" y="1980168"/>
                  </a:cubicBezTo>
                  <a:cubicBezTo>
                    <a:pt x="3965215" y="1997313"/>
                    <a:pt x="4009982" y="2034460"/>
                    <a:pt x="3951880" y="2052558"/>
                  </a:cubicBezTo>
                  <a:cubicBezTo>
                    <a:pt x="3933782" y="2047795"/>
                    <a:pt x="3975692" y="2030650"/>
                    <a:pt x="3951880" y="2016363"/>
                  </a:cubicBezTo>
                  <a:cubicBezTo>
                    <a:pt x="3921400" y="2017315"/>
                    <a:pt x="3911875" y="2039223"/>
                    <a:pt x="3893777" y="2052558"/>
                  </a:cubicBezTo>
                  <a:cubicBezTo>
                    <a:pt x="3858535" y="2050653"/>
                    <a:pt x="3839485" y="2034460"/>
                    <a:pt x="3813767" y="2023030"/>
                  </a:cubicBezTo>
                  <a:cubicBezTo>
                    <a:pt x="3812815" y="2009695"/>
                    <a:pt x="3823292" y="2006838"/>
                    <a:pt x="3821387" y="1993503"/>
                  </a:cubicBezTo>
                  <a:cubicBezTo>
                    <a:pt x="3779477" y="1985883"/>
                    <a:pt x="3743282" y="1915398"/>
                    <a:pt x="3697562" y="1957308"/>
                  </a:cubicBezTo>
                  <a:cubicBezTo>
                    <a:pt x="3707087" y="1985883"/>
                    <a:pt x="3751855" y="1945878"/>
                    <a:pt x="3755665" y="1986835"/>
                  </a:cubicBezTo>
                  <a:cubicBezTo>
                    <a:pt x="3648985" y="1985883"/>
                    <a:pt x="3467057" y="1922065"/>
                    <a:pt x="3363235" y="2008743"/>
                  </a:cubicBezTo>
                  <a:cubicBezTo>
                    <a:pt x="3264175" y="2116375"/>
                    <a:pt x="3114632" y="2172573"/>
                    <a:pt x="2991760" y="2256393"/>
                  </a:cubicBezTo>
                  <a:cubicBezTo>
                    <a:pt x="2981282" y="2362120"/>
                    <a:pt x="2976520" y="2457370"/>
                    <a:pt x="2999380" y="2554525"/>
                  </a:cubicBezTo>
                  <a:cubicBezTo>
                    <a:pt x="2875555" y="2527855"/>
                    <a:pt x="2668862" y="2483088"/>
                    <a:pt x="2701247" y="2300208"/>
                  </a:cubicBezTo>
                  <a:cubicBezTo>
                    <a:pt x="2650765" y="2270680"/>
                    <a:pt x="2637430" y="2204005"/>
                    <a:pt x="2585042" y="2176383"/>
                  </a:cubicBezTo>
                  <a:cubicBezTo>
                    <a:pt x="2560277" y="2029698"/>
                    <a:pt x="2485030" y="1932543"/>
                    <a:pt x="2330725" y="1914445"/>
                  </a:cubicBezTo>
                  <a:cubicBezTo>
                    <a:pt x="2252620" y="1920160"/>
                    <a:pt x="2259287" y="2011600"/>
                    <a:pt x="2206900" y="2044938"/>
                  </a:cubicBezTo>
                  <a:cubicBezTo>
                    <a:pt x="2140225" y="1999218"/>
                    <a:pt x="2038307" y="1980168"/>
                    <a:pt x="2017352" y="1899205"/>
                  </a:cubicBezTo>
                  <a:cubicBezTo>
                    <a:pt x="2001160" y="1838245"/>
                    <a:pt x="2014495" y="1790620"/>
                    <a:pt x="1973537" y="1746805"/>
                  </a:cubicBezTo>
                  <a:cubicBezTo>
                    <a:pt x="1894480" y="1711563"/>
                    <a:pt x="1856380" y="1636315"/>
                    <a:pt x="1805897" y="1572498"/>
                  </a:cubicBezTo>
                  <a:cubicBezTo>
                    <a:pt x="1728745" y="1566783"/>
                    <a:pt x="1659212" y="1554400"/>
                    <a:pt x="1587775" y="1542970"/>
                  </a:cubicBezTo>
                  <a:cubicBezTo>
                    <a:pt x="1576345" y="1560115"/>
                    <a:pt x="1577297" y="1589643"/>
                    <a:pt x="1573487" y="1615360"/>
                  </a:cubicBezTo>
                  <a:cubicBezTo>
                    <a:pt x="1367747" y="1590595"/>
                    <a:pt x="1206775" y="1571545"/>
                    <a:pt x="1071520" y="1491535"/>
                  </a:cubicBezTo>
                  <a:cubicBezTo>
                    <a:pt x="965792" y="1429623"/>
                    <a:pt x="858160" y="1351518"/>
                    <a:pt x="743860" y="1295320"/>
                  </a:cubicBezTo>
                  <a:cubicBezTo>
                    <a:pt x="738145" y="1275318"/>
                    <a:pt x="758147" y="1280080"/>
                    <a:pt x="758147" y="1265793"/>
                  </a:cubicBezTo>
                  <a:cubicBezTo>
                    <a:pt x="657182" y="1245790"/>
                    <a:pt x="535262" y="1247695"/>
                    <a:pt x="445727" y="1215310"/>
                  </a:cubicBezTo>
                  <a:cubicBezTo>
                    <a:pt x="451442" y="1104820"/>
                    <a:pt x="420962" y="1031478"/>
                    <a:pt x="336190" y="1011475"/>
                  </a:cubicBezTo>
                  <a:cubicBezTo>
                    <a:pt x="322855" y="998140"/>
                    <a:pt x="340952" y="998140"/>
                    <a:pt x="336190" y="975280"/>
                  </a:cubicBezTo>
                  <a:cubicBezTo>
                    <a:pt x="244750" y="943848"/>
                    <a:pt x="231415" y="833358"/>
                    <a:pt x="103780" y="837168"/>
                  </a:cubicBezTo>
                  <a:cubicBezTo>
                    <a:pt x="76157" y="800973"/>
                    <a:pt x="114257" y="773350"/>
                    <a:pt x="111400" y="735250"/>
                  </a:cubicBezTo>
                  <a:cubicBezTo>
                    <a:pt x="104732" y="652383"/>
                    <a:pt x="12340" y="576183"/>
                    <a:pt x="9482" y="480933"/>
                  </a:cubicBezTo>
                  <a:cubicBezTo>
                    <a:pt x="12340" y="455215"/>
                    <a:pt x="41867" y="455215"/>
                    <a:pt x="45677" y="430450"/>
                  </a:cubicBezTo>
                  <a:cubicBezTo>
                    <a:pt x="34485" y="424259"/>
                    <a:pt x="23770" y="414555"/>
                    <a:pt x="14587" y="402515"/>
                  </a:cubicBezTo>
                  <a:lnTo>
                    <a:pt x="0" y="374561"/>
                  </a:lnTo>
                  <a:lnTo>
                    <a:pt x="72485" y="400919"/>
                  </a:lnTo>
                  <a:lnTo>
                    <a:pt x="140090" y="461300"/>
                  </a:lnTo>
                  <a:lnTo>
                    <a:pt x="171789" y="518770"/>
                  </a:lnTo>
                  <a:lnTo>
                    <a:pt x="182319" y="585872"/>
                  </a:lnTo>
                  <a:lnTo>
                    <a:pt x="246007" y="677845"/>
                  </a:lnTo>
                  <a:lnTo>
                    <a:pt x="336579" y="740131"/>
                  </a:lnTo>
                  <a:lnTo>
                    <a:pt x="414714" y="831205"/>
                  </a:lnTo>
                  <a:lnTo>
                    <a:pt x="444904" y="918469"/>
                  </a:lnTo>
                  <a:lnTo>
                    <a:pt x="542592" y="922781"/>
                  </a:lnTo>
                  <a:lnTo>
                    <a:pt x="624537" y="944346"/>
                  </a:lnTo>
                  <a:lnTo>
                    <a:pt x="680605" y="961598"/>
                  </a:lnTo>
                  <a:lnTo>
                    <a:pt x="736673" y="991788"/>
                  </a:lnTo>
                  <a:lnTo>
                    <a:pt x="878999" y="978849"/>
                  </a:lnTo>
                  <a:lnTo>
                    <a:pt x="939380" y="970223"/>
                  </a:lnTo>
                  <a:lnTo>
                    <a:pt x="952319" y="970223"/>
                  </a:lnTo>
                  <a:lnTo>
                    <a:pt x="1042890" y="983162"/>
                  </a:lnTo>
                  <a:lnTo>
                    <a:pt x="1120522" y="1004727"/>
                  </a:lnTo>
                  <a:lnTo>
                    <a:pt x="1183418" y="1008537"/>
                  </a:lnTo>
                  <a:lnTo>
                    <a:pt x="1196753" y="1030101"/>
                  </a:lnTo>
                  <a:lnTo>
                    <a:pt x="1241284" y="1082359"/>
                  </a:lnTo>
                  <a:lnTo>
                    <a:pt x="1280100" y="1116862"/>
                  </a:lnTo>
                  <a:lnTo>
                    <a:pt x="1349106" y="1168617"/>
                  </a:lnTo>
                  <a:lnTo>
                    <a:pt x="1400861" y="1233311"/>
                  </a:lnTo>
                  <a:lnTo>
                    <a:pt x="1448303" y="1194495"/>
                  </a:lnTo>
                  <a:lnTo>
                    <a:pt x="1495745" y="1168617"/>
                  </a:lnTo>
                  <a:lnTo>
                    <a:pt x="1564752" y="1185869"/>
                  </a:lnTo>
                  <a:lnTo>
                    <a:pt x="1603568" y="1155679"/>
                  </a:lnTo>
                  <a:lnTo>
                    <a:pt x="1663949" y="1198808"/>
                  </a:lnTo>
                  <a:lnTo>
                    <a:pt x="1711391" y="1168617"/>
                  </a:lnTo>
                  <a:lnTo>
                    <a:pt x="1771771" y="1172930"/>
                  </a:lnTo>
                  <a:lnTo>
                    <a:pt x="1836465" y="1172930"/>
                  </a:lnTo>
                  <a:lnTo>
                    <a:pt x="1879594" y="1228998"/>
                  </a:lnTo>
                  <a:lnTo>
                    <a:pt x="1901159" y="1272127"/>
                  </a:lnTo>
                  <a:lnTo>
                    <a:pt x="1991730" y="1302317"/>
                  </a:lnTo>
                  <a:lnTo>
                    <a:pt x="2052111" y="1332508"/>
                  </a:lnTo>
                  <a:lnTo>
                    <a:pt x="2164246" y="1328195"/>
                  </a:lnTo>
                  <a:lnTo>
                    <a:pt x="2207375" y="1323882"/>
                  </a:lnTo>
                  <a:lnTo>
                    <a:pt x="2310885" y="1263501"/>
                  </a:lnTo>
                  <a:lnTo>
                    <a:pt x="2392830" y="1203121"/>
                  </a:lnTo>
                  <a:lnTo>
                    <a:pt x="2509279" y="1147053"/>
                  </a:lnTo>
                  <a:lnTo>
                    <a:pt x="2595537" y="1151366"/>
                  </a:lnTo>
                  <a:lnTo>
                    <a:pt x="2686108" y="1155679"/>
                  </a:lnTo>
                  <a:lnTo>
                    <a:pt x="2768053" y="1155679"/>
                  </a:lnTo>
                  <a:lnTo>
                    <a:pt x="2837060" y="1134114"/>
                  </a:lnTo>
                  <a:lnTo>
                    <a:pt x="2944883" y="1099611"/>
                  </a:lnTo>
                  <a:lnTo>
                    <a:pt x="3031141" y="1095298"/>
                  </a:lnTo>
                  <a:lnTo>
                    <a:pt x="3078583" y="1073733"/>
                  </a:lnTo>
                  <a:lnTo>
                    <a:pt x="3186406" y="1030604"/>
                  </a:lnTo>
                  <a:lnTo>
                    <a:pt x="3207970" y="1030604"/>
                  </a:lnTo>
                  <a:lnTo>
                    <a:pt x="3315793" y="1026291"/>
                  </a:lnTo>
                  <a:lnTo>
                    <a:pt x="3354609" y="1009040"/>
                  </a:lnTo>
                  <a:lnTo>
                    <a:pt x="3406364" y="1000414"/>
                  </a:lnTo>
                  <a:lnTo>
                    <a:pt x="3440867" y="978849"/>
                  </a:lnTo>
                  <a:lnTo>
                    <a:pt x="3479684" y="909843"/>
                  </a:lnTo>
                  <a:lnTo>
                    <a:pt x="3544377" y="836523"/>
                  </a:lnTo>
                  <a:lnTo>
                    <a:pt x="3553003" y="836523"/>
                  </a:lnTo>
                  <a:lnTo>
                    <a:pt x="3604758" y="832210"/>
                  </a:lnTo>
                  <a:lnTo>
                    <a:pt x="3708268" y="806333"/>
                  </a:lnTo>
                  <a:lnTo>
                    <a:pt x="3772961" y="776143"/>
                  </a:lnTo>
                  <a:lnTo>
                    <a:pt x="3811778" y="776143"/>
                  </a:lnTo>
                  <a:lnTo>
                    <a:pt x="3885097" y="758891"/>
                  </a:lnTo>
                  <a:lnTo>
                    <a:pt x="3941165" y="715762"/>
                  </a:lnTo>
                  <a:lnTo>
                    <a:pt x="4014484" y="694197"/>
                  </a:lnTo>
                  <a:lnTo>
                    <a:pt x="4113681" y="642442"/>
                  </a:lnTo>
                  <a:lnTo>
                    <a:pt x="4256007" y="625191"/>
                  </a:lnTo>
                  <a:lnTo>
                    <a:pt x="4299136" y="616565"/>
                  </a:lnTo>
                  <a:lnTo>
                    <a:pt x="4346578" y="616565"/>
                  </a:lnTo>
                  <a:lnTo>
                    <a:pt x="4419898" y="633817"/>
                  </a:lnTo>
                  <a:lnTo>
                    <a:pt x="4480279" y="642442"/>
                  </a:lnTo>
                  <a:lnTo>
                    <a:pt x="4544972" y="633817"/>
                  </a:lnTo>
                  <a:lnTo>
                    <a:pt x="4626918" y="642442"/>
                  </a:lnTo>
                  <a:lnTo>
                    <a:pt x="4657108" y="616565"/>
                  </a:lnTo>
                  <a:lnTo>
                    <a:pt x="4674360" y="599313"/>
                  </a:lnTo>
                  <a:lnTo>
                    <a:pt x="4721802" y="577749"/>
                  </a:lnTo>
                  <a:lnTo>
                    <a:pt x="4799434" y="547558"/>
                  </a:lnTo>
                  <a:lnTo>
                    <a:pt x="4846876" y="508742"/>
                  </a:lnTo>
                  <a:lnTo>
                    <a:pt x="4933134" y="504429"/>
                  </a:lnTo>
                  <a:lnTo>
                    <a:pt x="5032331" y="444049"/>
                  </a:lnTo>
                  <a:lnTo>
                    <a:pt x="5088399" y="396607"/>
                  </a:lnTo>
                  <a:lnTo>
                    <a:pt x="5166031" y="370729"/>
                  </a:lnTo>
                  <a:lnTo>
                    <a:pt x="5170344" y="314661"/>
                  </a:lnTo>
                  <a:lnTo>
                    <a:pt x="5187596" y="297410"/>
                  </a:lnTo>
                  <a:lnTo>
                    <a:pt x="5235038" y="202526"/>
                  </a:lnTo>
                  <a:lnTo>
                    <a:pt x="5265228" y="180961"/>
                  </a:lnTo>
                  <a:lnTo>
                    <a:pt x="5286793" y="198213"/>
                  </a:lnTo>
                  <a:lnTo>
                    <a:pt x="5347173" y="202526"/>
                  </a:lnTo>
                  <a:lnTo>
                    <a:pt x="5385990" y="202526"/>
                  </a:lnTo>
                  <a:lnTo>
                    <a:pt x="5394615" y="193900"/>
                  </a:lnTo>
                  <a:lnTo>
                    <a:pt x="5446370" y="159397"/>
                  </a:lnTo>
                  <a:lnTo>
                    <a:pt x="5489499" y="150771"/>
                  </a:lnTo>
                  <a:lnTo>
                    <a:pt x="5524002" y="142145"/>
                  </a:lnTo>
                  <a:lnTo>
                    <a:pt x="5575758" y="94703"/>
                  </a:lnTo>
                  <a:lnTo>
                    <a:pt x="5610260" y="64513"/>
                  </a:lnTo>
                  <a:lnTo>
                    <a:pt x="5636138" y="34322"/>
                  </a:lnTo>
                  <a:lnTo>
                    <a:pt x="5683580" y="30009"/>
                  </a:lnTo>
                  <a:lnTo>
                    <a:pt x="5705399" y="917"/>
                  </a:lnTo>
                  <a:lnTo>
                    <a:pt x="5710641" y="6305"/>
                  </a:lnTo>
                  <a:cubicBezTo>
                    <a:pt x="5716892" y="7049"/>
                    <a:pt x="5724452" y="471"/>
                    <a:pt x="5730703" y="24"/>
                  </a:cubicBezTo>
                  <a:close/>
                </a:path>
              </a:pathLst>
            </a:custGeom>
            <a:solidFill>
              <a:schemeClr val="accent1">
                <a:alpha val="59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5" name="Freeform: Shape 14">
              <a:extLst>
                <a:ext uri="{FF2B5EF4-FFF2-40B4-BE49-F238E27FC236}">
                  <a16:creationId xmlns:a16="http://schemas.microsoft.com/office/drawing/2014/main" id="{00000000-0008-0000-1000-00000F000000}"/>
                </a:ext>
              </a:extLst>
            </xdr:cNvPr>
            <xdr:cNvSpPr/>
          </xdr:nvSpPr>
          <xdr:spPr>
            <a:xfrm>
              <a:off x="3444174" y="1130014"/>
              <a:ext cx="5887017" cy="1709997"/>
            </a:xfrm>
            <a:custGeom>
              <a:avLst/>
              <a:gdLst>
                <a:gd name="connsiteX0" fmla="*/ 16123 w 5887017"/>
                <a:gd name="connsiteY0" fmla="*/ 0 h 1709997"/>
                <a:gd name="connsiteX1" fmla="*/ 2826951 w 5887017"/>
                <a:gd name="connsiteY1" fmla="*/ 381000 h 1709997"/>
                <a:gd name="connsiteX2" fmla="*/ 2841238 w 5887017"/>
                <a:gd name="connsiteY2" fmla="*/ 322898 h 1709997"/>
                <a:gd name="connsiteX3" fmla="*/ 2899341 w 5887017"/>
                <a:gd name="connsiteY3" fmla="*/ 424815 h 1709997"/>
                <a:gd name="connsiteX4" fmla="*/ 2993638 w 5887017"/>
                <a:gd name="connsiteY4" fmla="*/ 454343 h 1709997"/>
                <a:gd name="connsiteX5" fmla="*/ 3167946 w 5887017"/>
                <a:gd name="connsiteY5" fmla="*/ 468630 h 1709997"/>
                <a:gd name="connsiteX6" fmla="*/ 3291771 w 5887017"/>
                <a:gd name="connsiteY6" fmla="*/ 482918 h 1709997"/>
                <a:gd name="connsiteX7" fmla="*/ 3429883 w 5887017"/>
                <a:gd name="connsiteY7" fmla="*/ 512445 h 1709997"/>
                <a:gd name="connsiteX8" fmla="*/ 3299391 w 5887017"/>
                <a:gd name="connsiteY8" fmla="*/ 584835 h 1709997"/>
                <a:gd name="connsiteX9" fmla="*/ 3175566 w 5887017"/>
                <a:gd name="connsiteY9" fmla="*/ 715328 h 1709997"/>
                <a:gd name="connsiteX10" fmla="*/ 3313678 w 5887017"/>
                <a:gd name="connsiteY10" fmla="*/ 685800 h 1709997"/>
                <a:gd name="connsiteX11" fmla="*/ 3291771 w 5887017"/>
                <a:gd name="connsiteY11" fmla="*/ 729615 h 1709997"/>
                <a:gd name="connsiteX12" fmla="*/ 3342253 w 5887017"/>
                <a:gd name="connsiteY12" fmla="*/ 743903 h 1709997"/>
                <a:gd name="connsiteX13" fmla="*/ 3494653 w 5887017"/>
                <a:gd name="connsiteY13" fmla="*/ 663893 h 1709997"/>
                <a:gd name="connsiteX14" fmla="*/ 3625146 w 5887017"/>
                <a:gd name="connsiteY14" fmla="*/ 576263 h 1709997"/>
                <a:gd name="connsiteX15" fmla="*/ 3552756 w 5887017"/>
                <a:gd name="connsiteY15" fmla="*/ 678180 h 1709997"/>
                <a:gd name="connsiteX16" fmla="*/ 3668961 w 5887017"/>
                <a:gd name="connsiteY16" fmla="*/ 721995 h 1709997"/>
                <a:gd name="connsiteX17" fmla="*/ 3923278 w 5887017"/>
                <a:gd name="connsiteY17" fmla="*/ 656273 h 1709997"/>
                <a:gd name="connsiteX18" fmla="*/ 3923278 w 5887017"/>
                <a:gd name="connsiteY18" fmla="*/ 700088 h 1709997"/>
                <a:gd name="connsiteX19" fmla="*/ 4025196 w 5887017"/>
                <a:gd name="connsiteY19" fmla="*/ 685800 h 1709997"/>
                <a:gd name="connsiteX20" fmla="*/ 4061391 w 5887017"/>
                <a:gd name="connsiteY20" fmla="*/ 765810 h 1709997"/>
                <a:gd name="connsiteX21" fmla="*/ 3893751 w 5887017"/>
                <a:gd name="connsiteY21" fmla="*/ 773430 h 1709997"/>
                <a:gd name="connsiteX22" fmla="*/ 3719443 w 5887017"/>
                <a:gd name="connsiteY22" fmla="*/ 823913 h 1709997"/>
                <a:gd name="connsiteX23" fmla="*/ 3631813 w 5887017"/>
                <a:gd name="connsiteY23" fmla="*/ 1020128 h 1709997"/>
                <a:gd name="connsiteX24" fmla="*/ 3726111 w 5887017"/>
                <a:gd name="connsiteY24" fmla="*/ 903923 h 1709997"/>
                <a:gd name="connsiteX25" fmla="*/ 3755638 w 5887017"/>
                <a:gd name="connsiteY25" fmla="*/ 1478280 h 1709997"/>
                <a:gd name="connsiteX26" fmla="*/ 3806121 w 5887017"/>
                <a:gd name="connsiteY26" fmla="*/ 1172528 h 1709997"/>
                <a:gd name="connsiteX27" fmla="*/ 3886131 w 5887017"/>
                <a:gd name="connsiteY27" fmla="*/ 896303 h 1709997"/>
                <a:gd name="connsiteX28" fmla="*/ 3886131 w 5887017"/>
                <a:gd name="connsiteY28" fmla="*/ 968693 h 1709997"/>
                <a:gd name="connsiteX29" fmla="*/ 3908038 w 5887017"/>
                <a:gd name="connsiteY29" fmla="*/ 888683 h 1709997"/>
                <a:gd name="connsiteX30" fmla="*/ 3951853 w 5887017"/>
                <a:gd name="connsiteY30" fmla="*/ 874395 h 1709997"/>
                <a:gd name="connsiteX31" fmla="*/ 3929946 w 5887017"/>
                <a:gd name="connsiteY31" fmla="*/ 844868 h 1709997"/>
                <a:gd name="connsiteX32" fmla="*/ 4119493 w 5887017"/>
                <a:gd name="connsiteY32" fmla="*/ 852488 h 1709997"/>
                <a:gd name="connsiteX33" fmla="*/ 4141401 w 5887017"/>
                <a:gd name="connsiteY33" fmla="*/ 882015 h 1709997"/>
                <a:gd name="connsiteX34" fmla="*/ 4097586 w 5887017"/>
                <a:gd name="connsiteY34" fmla="*/ 1071563 h 1709997"/>
                <a:gd name="connsiteX35" fmla="*/ 4119493 w 5887017"/>
                <a:gd name="connsiteY35" fmla="*/ 1122045 h 1709997"/>
                <a:gd name="connsiteX36" fmla="*/ 4199503 w 5887017"/>
                <a:gd name="connsiteY36" fmla="*/ 1042035 h 1709997"/>
                <a:gd name="connsiteX37" fmla="*/ 4279513 w 5887017"/>
                <a:gd name="connsiteY37" fmla="*/ 1267778 h 1709997"/>
                <a:gd name="connsiteX38" fmla="*/ 4191883 w 5887017"/>
                <a:gd name="connsiteY38" fmla="*/ 1398270 h 1709997"/>
                <a:gd name="connsiteX39" fmla="*/ 4301421 w 5887017"/>
                <a:gd name="connsiteY39" fmla="*/ 1448753 h 1709997"/>
                <a:gd name="connsiteX40" fmla="*/ 4679563 w 5887017"/>
                <a:gd name="connsiteY40" fmla="*/ 1164908 h 1709997"/>
                <a:gd name="connsiteX41" fmla="*/ 4643368 w 5887017"/>
                <a:gd name="connsiteY41" fmla="*/ 1092518 h 1709997"/>
                <a:gd name="connsiteX42" fmla="*/ 4949121 w 5887017"/>
                <a:gd name="connsiteY42" fmla="*/ 990600 h 1709997"/>
                <a:gd name="connsiteX43" fmla="*/ 4919593 w 5887017"/>
                <a:gd name="connsiteY43" fmla="*/ 918210 h 1709997"/>
                <a:gd name="connsiteX44" fmla="*/ 4963408 w 5887017"/>
                <a:gd name="connsiteY44" fmla="*/ 852488 h 1709997"/>
                <a:gd name="connsiteX45" fmla="*/ 5035798 w 5887017"/>
                <a:gd name="connsiteY45" fmla="*/ 742950 h 1709997"/>
                <a:gd name="connsiteX46" fmla="*/ 5145336 w 5887017"/>
                <a:gd name="connsiteY46" fmla="*/ 721043 h 1709997"/>
                <a:gd name="connsiteX47" fmla="*/ 5385366 w 5887017"/>
                <a:gd name="connsiteY47" fmla="*/ 655320 h 1709997"/>
                <a:gd name="connsiteX48" fmla="*/ 5414893 w 5887017"/>
                <a:gd name="connsiteY48" fmla="*/ 597218 h 1709997"/>
                <a:gd name="connsiteX49" fmla="*/ 5465376 w 5887017"/>
                <a:gd name="connsiteY49" fmla="*/ 597218 h 1709997"/>
                <a:gd name="connsiteX50" fmla="*/ 5501571 w 5887017"/>
                <a:gd name="connsiteY50" fmla="*/ 487680 h 1709997"/>
                <a:gd name="connsiteX51" fmla="*/ 5545386 w 5887017"/>
                <a:gd name="connsiteY51" fmla="*/ 218123 h 1709997"/>
                <a:gd name="connsiteX52" fmla="*/ 5581581 w 5887017"/>
                <a:gd name="connsiteY52" fmla="*/ 247650 h 1709997"/>
                <a:gd name="connsiteX53" fmla="*/ 5639683 w 5887017"/>
                <a:gd name="connsiteY53" fmla="*/ 203835 h 1709997"/>
                <a:gd name="connsiteX54" fmla="*/ 5705406 w 5887017"/>
                <a:gd name="connsiteY54" fmla="*/ 225743 h 1709997"/>
                <a:gd name="connsiteX55" fmla="*/ 5763508 w 5887017"/>
                <a:gd name="connsiteY55" fmla="*/ 436245 h 1709997"/>
                <a:gd name="connsiteX56" fmla="*/ 5813991 w 5887017"/>
                <a:gd name="connsiteY56" fmla="*/ 443865 h 1709997"/>
                <a:gd name="connsiteX57" fmla="*/ 5821611 w 5887017"/>
                <a:gd name="connsiteY57" fmla="*/ 494348 h 1709997"/>
                <a:gd name="connsiteX58" fmla="*/ 5865426 w 5887017"/>
                <a:gd name="connsiteY58" fmla="*/ 494348 h 1709997"/>
                <a:gd name="connsiteX59" fmla="*/ 5767318 w 5887017"/>
                <a:gd name="connsiteY59" fmla="*/ 639128 h 1709997"/>
                <a:gd name="connsiteX60" fmla="*/ 5781606 w 5887017"/>
                <a:gd name="connsiteY60" fmla="*/ 682943 h 1709997"/>
                <a:gd name="connsiteX61" fmla="*/ 5759698 w 5887017"/>
                <a:gd name="connsiteY61" fmla="*/ 653415 h 1709997"/>
                <a:gd name="connsiteX62" fmla="*/ 5715883 w 5887017"/>
                <a:gd name="connsiteY62" fmla="*/ 733425 h 1709997"/>
                <a:gd name="connsiteX63" fmla="*/ 5730171 w 5887017"/>
                <a:gd name="connsiteY63" fmla="*/ 697230 h 1709997"/>
                <a:gd name="connsiteX64" fmla="*/ 5700643 w 5887017"/>
                <a:gd name="connsiteY64" fmla="*/ 667703 h 1709997"/>
                <a:gd name="connsiteX65" fmla="*/ 5700643 w 5887017"/>
                <a:gd name="connsiteY65" fmla="*/ 740093 h 1709997"/>
                <a:gd name="connsiteX66" fmla="*/ 5598726 w 5887017"/>
                <a:gd name="connsiteY66" fmla="*/ 798195 h 1709997"/>
                <a:gd name="connsiteX67" fmla="*/ 5569198 w 5887017"/>
                <a:gd name="connsiteY67" fmla="*/ 1045845 h 1709997"/>
                <a:gd name="connsiteX68" fmla="*/ 5693023 w 5887017"/>
                <a:gd name="connsiteY68" fmla="*/ 1096328 h 1709997"/>
                <a:gd name="connsiteX69" fmla="*/ 5656828 w 5887017"/>
                <a:gd name="connsiteY69" fmla="*/ 1052513 h 1709997"/>
                <a:gd name="connsiteX70" fmla="*/ 5707311 w 5887017"/>
                <a:gd name="connsiteY70" fmla="*/ 1118235 h 1709997"/>
                <a:gd name="connsiteX71" fmla="*/ 5613013 w 5887017"/>
                <a:gd name="connsiteY71" fmla="*/ 1176338 h 1709997"/>
                <a:gd name="connsiteX72" fmla="*/ 5627301 w 5887017"/>
                <a:gd name="connsiteY72" fmla="*/ 1132523 h 1709997"/>
                <a:gd name="connsiteX73" fmla="*/ 5597773 w 5887017"/>
                <a:gd name="connsiteY73" fmla="*/ 1176338 h 1709997"/>
                <a:gd name="connsiteX74" fmla="*/ 5307261 w 5887017"/>
                <a:gd name="connsiteY74" fmla="*/ 1350645 h 1709997"/>
                <a:gd name="connsiteX75" fmla="*/ 5296783 w 5887017"/>
                <a:gd name="connsiteY75" fmla="*/ 1367790 h 1709997"/>
                <a:gd name="connsiteX76" fmla="*/ 5299383 w 5887017"/>
                <a:gd name="connsiteY76" fmla="*/ 1381443 h 1709997"/>
                <a:gd name="connsiteX77" fmla="*/ 5290887 w 5887017"/>
                <a:gd name="connsiteY77" fmla="*/ 1389939 h 1709997"/>
                <a:gd name="connsiteX78" fmla="*/ 5282338 w 5887017"/>
                <a:gd name="connsiteY78" fmla="*/ 1401338 h 1709997"/>
                <a:gd name="connsiteX79" fmla="*/ 5271066 w 5887017"/>
                <a:gd name="connsiteY79" fmla="*/ 1409700 h 1709997"/>
                <a:gd name="connsiteX80" fmla="*/ 5273890 w 5887017"/>
                <a:gd name="connsiteY80" fmla="*/ 1412602 h 1709997"/>
                <a:gd name="connsiteX81" fmla="*/ 5252071 w 5887017"/>
                <a:gd name="connsiteY81" fmla="*/ 1441694 h 1709997"/>
                <a:gd name="connsiteX82" fmla="*/ 5204629 w 5887017"/>
                <a:gd name="connsiteY82" fmla="*/ 1446007 h 1709997"/>
                <a:gd name="connsiteX83" fmla="*/ 5178751 w 5887017"/>
                <a:gd name="connsiteY83" fmla="*/ 1476198 h 1709997"/>
                <a:gd name="connsiteX84" fmla="*/ 5144249 w 5887017"/>
                <a:gd name="connsiteY84" fmla="*/ 1506388 h 1709997"/>
                <a:gd name="connsiteX85" fmla="*/ 5092493 w 5887017"/>
                <a:gd name="connsiteY85" fmla="*/ 1553830 h 1709997"/>
                <a:gd name="connsiteX86" fmla="*/ 5057990 w 5887017"/>
                <a:gd name="connsiteY86" fmla="*/ 1562456 h 1709997"/>
                <a:gd name="connsiteX87" fmla="*/ 5022867 w 5887017"/>
                <a:gd name="connsiteY87" fmla="*/ 1569481 h 1709997"/>
                <a:gd name="connsiteX88" fmla="*/ 4965007 w 5887017"/>
                <a:gd name="connsiteY88" fmla="*/ 1567457 h 1709997"/>
                <a:gd name="connsiteX89" fmla="*/ 4933961 w 5887017"/>
                <a:gd name="connsiteY89" fmla="*/ 1563384 h 1709997"/>
                <a:gd name="connsiteX90" fmla="*/ 4867989 w 5887017"/>
                <a:gd name="connsiteY90" fmla="*/ 1563384 h 1709997"/>
                <a:gd name="connsiteX91" fmla="*/ 4821421 w 5887017"/>
                <a:gd name="connsiteY91" fmla="*/ 1547094 h 1709997"/>
                <a:gd name="connsiteX92" fmla="*/ 4770972 w 5887017"/>
                <a:gd name="connsiteY92" fmla="*/ 1547094 h 1709997"/>
                <a:gd name="connsiteX93" fmla="*/ 4724404 w 5887017"/>
                <a:gd name="connsiteY93" fmla="*/ 1543022 h 1709997"/>
                <a:gd name="connsiteX94" fmla="*/ 4635148 w 5887017"/>
                <a:gd name="connsiteY94" fmla="*/ 1559312 h 1709997"/>
                <a:gd name="connsiteX95" fmla="*/ 4596341 w 5887017"/>
                <a:gd name="connsiteY95" fmla="*/ 1559312 h 1709997"/>
                <a:gd name="connsiteX96" fmla="*/ 4573057 w 5887017"/>
                <a:gd name="connsiteY96" fmla="*/ 1534876 h 1709997"/>
                <a:gd name="connsiteX97" fmla="*/ 4495443 w 5887017"/>
                <a:gd name="connsiteY97" fmla="*/ 1506368 h 1709997"/>
                <a:gd name="connsiteX98" fmla="*/ 4441113 w 5887017"/>
                <a:gd name="connsiteY98" fmla="*/ 1506368 h 1709997"/>
                <a:gd name="connsiteX99" fmla="*/ 4371260 w 5887017"/>
                <a:gd name="connsiteY99" fmla="*/ 1510441 h 1709997"/>
                <a:gd name="connsiteX100" fmla="*/ 4297527 w 5887017"/>
                <a:gd name="connsiteY100" fmla="*/ 1481933 h 1709997"/>
                <a:gd name="connsiteX101" fmla="*/ 4231555 w 5887017"/>
                <a:gd name="connsiteY101" fmla="*/ 1469715 h 1709997"/>
                <a:gd name="connsiteX102" fmla="*/ 4157822 w 5887017"/>
                <a:gd name="connsiteY102" fmla="*/ 1469715 h 1709997"/>
                <a:gd name="connsiteX103" fmla="*/ 4095731 w 5887017"/>
                <a:gd name="connsiteY103" fmla="*/ 1457498 h 1709997"/>
                <a:gd name="connsiteX104" fmla="*/ 4014236 w 5887017"/>
                <a:gd name="connsiteY104" fmla="*/ 1457498 h 1709997"/>
                <a:gd name="connsiteX105" fmla="*/ 3959907 w 5887017"/>
                <a:gd name="connsiteY105" fmla="*/ 1465643 h 1709997"/>
                <a:gd name="connsiteX106" fmla="*/ 3890054 w 5887017"/>
                <a:gd name="connsiteY106" fmla="*/ 1469715 h 1709997"/>
                <a:gd name="connsiteX107" fmla="*/ 3843486 w 5887017"/>
                <a:gd name="connsiteY107" fmla="*/ 1457498 h 1709997"/>
                <a:gd name="connsiteX108" fmla="*/ 3754230 w 5887017"/>
                <a:gd name="connsiteY108" fmla="*/ 1514514 h 1709997"/>
                <a:gd name="connsiteX109" fmla="*/ 3668855 w 5887017"/>
                <a:gd name="connsiteY109" fmla="*/ 1522659 h 1709997"/>
                <a:gd name="connsiteX110" fmla="*/ 3564076 w 5887017"/>
                <a:gd name="connsiteY110" fmla="*/ 1506368 h 1709997"/>
                <a:gd name="connsiteX111" fmla="*/ 3509746 w 5887017"/>
                <a:gd name="connsiteY111" fmla="*/ 1486006 h 1709997"/>
                <a:gd name="connsiteX112" fmla="*/ 3416610 w 5887017"/>
                <a:gd name="connsiteY112" fmla="*/ 1477861 h 1709997"/>
                <a:gd name="connsiteX113" fmla="*/ 3331234 w 5887017"/>
                <a:gd name="connsiteY113" fmla="*/ 1457498 h 1709997"/>
                <a:gd name="connsiteX114" fmla="*/ 3238098 w 5887017"/>
                <a:gd name="connsiteY114" fmla="*/ 1465643 h 1709997"/>
                <a:gd name="connsiteX115" fmla="*/ 3117796 w 5887017"/>
                <a:gd name="connsiteY115" fmla="*/ 1481933 h 1709997"/>
                <a:gd name="connsiteX116" fmla="*/ 3009137 w 5887017"/>
                <a:gd name="connsiteY116" fmla="*/ 1490078 h 1709997"/>
                <a:gd name="connsiteX117" fmla="*/ 2962568 w 5887017"/>
                <a:gd name="connsiteY117" fmla="*/ 1506368 h 1709997"/>
                <a:gd name="connsiteX118" fmla="*/ 2935404 w 5887017"/>
                <a:gd name="connsiteY118" fmla="*/ 1538949 h 1709997"/>
                <a:gd name="connsiteX119" fmla="*/ 2865551 w 5887017"/>
                <a:gd name="connsiteY119" fmla="*/ 1591892 h 1709997"/>
                <a:gd name="connsiteX120" fmla="*/ 2780176 w 5887017"/>
                <a:gd name="connsiteY120" fmla="*/ 1604110 h 1709997"/>
                <a:gd name="connsiteX121" fmla="*/ 2690920 w 5887017"/>
                <a:gd name="connsiteY121" fmla="*/ 1604110 h 1709997"/>
                <a:gd name="connsiteX122" fmla="*/ 2640471 w 5887017"/>
                <a:gd name="connsiteY122" fmla="*/ 1628545 h 1709997"/>
                <a:gd name="connsiteX123" fmla="*/ 2566738 w 5887017"/>
                <a:gd name="connsiteY123" fmla="*/ 1636690 h 1709997"/>
                <a:gd name="connsiteX124" fmla="*/ 2485243 w 5887017"/>
                <a:gd name="connsiteY124" fmla="*/ 1600037 h 1709997"/>
                <a:gd name="connsiteX125" fmla="*/ 2442555 w 5887017"/>
                <a:gd name="connsiteY125" fmla="*/ 1555239 h 1709997"/>
                <a:gd name="connsiteX126" fmla="*/ 2380464 w 5887017"/>
                <a:gd name="connsiteY126" fmla="*/ 1555239 h 1709997"/>
                <a:gd name="connsiteX127" fmla="*/ 2225237 w 5887017"/>
                <a:gd name="connsiteY127" fmla="*/ 1587820 h 1709997"/>
                <a:gd name="connsiteX128" fmla="*/ 2174788 w 5887017"/>
                <a:gd name="connsiteY128" fmla="*/ 1587820 h 1709997"/>
                <a:gd name="connsiteX129" fmla="*/ 2135981 w 5887017"/>
                <a:gd name="connsiteY129" fmla="*/ 1681489 h 1709997"/>
                <a:gd name="connsiteX130" fmla="*/ 2073890 w 5887017"/>
                <a:gd name="connsiteY130" fmla="*/ 1685561 h 1709997"/>
                <a:gd name="connsiteX131" fmla="*/ 2050605 w 5887017"/>
                <a:gd name="connsiteY131" fmla="*/ 1693706 h 1709997"/>
                <a:gd name="connsiteX132" fmla="*/ 2007918 w 5887017"/>
                <a:gd name="connsiteY132" fmla="*/ 1709997 h 1709997"/>
                <a:gd name="connsiteX133" fmla="*/ 1965230 w 5887017"/>
                <a:gd name="connsiteY133" fmla="*/ 1583747 h 1709997"/>
                <a:gd name="connsiteX134" fmla="*/ 1887616 w 5887017"/>
                <a:gd name="connsiteY134" fmla="*/ 1526731 h 1709997"/>
                <a:gd name="connsiteX135" fmla="*/ 1825525 w 5887017"/>
                <a:gd name="connsiteY135" fmla="*/ 1465643 h 1709997"/>
                <a:gd name="connsiteX136" fmla="*/ 1759553 w 5887017"/>
                <a:gd name="connsiteY136" fmla="*/ 1461570 h 1709997"/>
                <a:gd name="connsiteX137" fmla="*/ 1674178 w 5887017"/>
                <a:gd name="connsiteY137" fmla="*/ 1461570 h 1709997"/>
                <a:gd name="connsiteX138" fmla="*/ 1627610 w 5887017"/>
                <a:gd name="connsiteY138" fmla="*/ 1486006 h 1709997"/>
                <a:gd name="connsiteX139" fmla="*/ 1553877 w 5887017"/>
                <a:gd name="connsiteY139" fmla="*/ 1469715 h 1709997"/>
                <a:gd name="connsiteX140" fmla="*/ 1499547 w 5887017"/>
                <a:gd name="connsiteY140" fmla="*/ 1494151 h 1709997"/>
                <a:gd name="connsiteX141" fmla="*/ 1433575 w 5887017"/>
                <a:gd name="connsiteY141" fmla="*/ 1498223 h 1709997"/>
                <a:gd name="connsiteX142" fmla="*/ 1371484 w 5887017"/>
                <a:gd name="connsiteY142" fmla="*/ 1555239 h 1709997"/>
                <a:gd name="connsiteX143" fmla="*/ 1289989 w 5887017"/>
                <a:gd name="connsiteY143" fmla="*/ 1555239 h 1709997"/>
                <a:gd name="connsiteX144" fmla="*/ 1224018 w 5887017"/>
                <a:gd name="connsiteY144" fmla="*/ 1571529 h 1709997"/>
                <a:gd name="connsiteX145" fmla="*/ 1189091 w 5887017"/>
                <a:gd name="connsiteY145" fmla="*/ 1481933 h 1709997"/>
                <a:gd name="connsiteX146" fmla="*/ 1169688 w 5887017"/>
                <a:gd name="connsiteY146" fmla="*/ 1449353 h 1709997"/>
                <a:gd name="connsiteX147" fmla="*/ 1103716 w 5887017"/>
                <a:gd name="connsiteY147" fmla="*/ 1400482 h 1709997"/>
                <a:gd name="connsiteX148" fmla="*/ 1084313 w 5887017"/>
                <a:gd name="connsiteY148" fmla="*/ 1331248 h 1709997"/>
                <a:gd name="connsiteX149" fmla="*/ 1037744 w 5887017"/>
                <a:gd name="connsiteY149" fmla="*/ 1331248 h 1709997"/>
                <a:gd name="connsiteX150" fmla="*/ 971772 w 5887017"/>
                <a:gd name="connsiteY150" fmla="*/ 1331248 h 1709997"/>
                <a:gd name="connsiteX151" fmla="*/ 929085 w 5887017"/>
                <a:gd name="connsiteY151" fmla="*/ 1278305 h 1709997"/>
                <a:gd name="connsiteX152" fmla="*/ 863113 w 5887017"/>
                <a:gd name="connsiteY152" fmla="*/ 1274232 h 1709997"/>
                <a:gd name="connsiteX153" fmla="*/ 808783 w 5887017"/>
                <a:gd name="connsiteY153" fmla="*/ 1274232 h 1709997"/>
                <a:gd name="connsiteX154" fmla="*/ 769976 w 5887017"/>
                <a:gd name="connsiteY154" fmla="*/ 1204999 h 1709997"/>
                <a:gd name="connsiteX155" fmla="*/ 723408 w 5887017"/>
                <a:gd name="connsiteY155" fmla="*/ 1180564 h 1709997"/>
                <a:gd name="connsiteX156" fmla="*/ 707885 w 5887017"/>
                <a:gd name="connsiteY156" fmla="*/ 1119475 h 1709997"/>
                <a:gd name="connsiteX157" fmla="*/ 645794 w 5887017"/>
                <a:gd name="connsiteY157" fmla="*/ 1099112 h 1709997"/>
                <a:gd name="connsiteX158" fmla="*/ 603106 w 5887017"/>
                <a:gd name="connsiteY158" fmla="*/ 1029879 h 1709997"/>
                <a:gd name="connsiteX159" fmla="*/ 564300 w 5887017"/>
                <a:gd name="connsiteY159" fmla="*/ 952500 h 1709997"/>
                <a:gd name="connsiteX160" fmla="*/ 560419 w 5887017"/>
                <a:gd name="connsiteY160" fmla="*/ 903629 h 1709997"/>
                <a:gd name="connsiteX161" fmla="*/ 502208 w 5887017"/>
                <a:gd name="connsiteY161" fmla="*/ 871049 h 1709997"/>
                <a:gd name="connsiteX162" fmla="*/ 443998 w 5887017"/>
                <a:gd name="connsiteY162" fmla="*/ 818105 h 1709997"/>
                <a:gd name="connsiteX163" fmla="*/ 436237 w 5887017"/>
                <a:gd name="connsiteY163" fmla="*/ 761090 h 1709997"/>
                <a:gd name="connsiteX164" fmla="*/ 397430 w 5887017"/>
                <a:gd name="connsiteY164" fmla="*/ 732582 h 1709997"/>
                <a:gd name="connsiteX165" fmla="*/ 350861 w 5887017"/>
                <a:gd name="connsiteY165" fmla="*/ 720364 h 1709997"/>
                <a:gd name="connsiteX166" fmla="*/ 323697 w 5887017"/>
                <a:gd name="connsiteY166" fmla="*/ 700001 h 1709997"/>
                <a:gd name="connsiteX167" fmla="*/ 288770 w 5887017"/>
                <a:gd name="connsiteY167" fmla="*/ 671493 h 1709997"/>
                <a:gd name="connsiteX168" fmla="*/ 288770 w 5887017"/>
                <a:gd name="connsiteY168" fmla="*/ 594115 h 1709997"/>
                <a:gd name="connsiteX169" fmla="*/ 246083 w 5887017"/>
                <a:gd name="connsiteY169" fmla="*/ 557462 h 1709997"/>
                <a:gd name="connsiteX170" fmla="*/ 156827 w 5887017"/>
                <a:gd name="connsiteY170" fmla="*/ 545244 h 1709997"/>
                <a:gd name="connsiteX171" fmla="*/ 94736 w 5887017"/>
                <a:gd name="connsiteY171" fmla="*/ 524881 h 1709997"/>
                <a:gd name="connsiteX172" fmla="*/ 92553 w 5887017"/>
                <a:gd name="connsiteY172" fmla="*/ 474936 h 1709997"/>
                <a:gd name="connsiteX173" fmla="*/ 95734 w 5887017"/>
                <a:gd name="connsiteY173" fmla="*/ 417776 h 1709997"/>
                <a:gd name="connsiteX174" fmla="*/ 82953 w 5887017"/>
                <a:gd name="connsiteY174" fmla="*/ 417776 h 1709997"/>
                <a:gd name="connsiteX175" fmla="*/ 0 w 5887017"/>
                <a:gd name="connsiteY175" fmla="*/ 90974 h 1709997"/>
                <a:gd name="connsiteX176" fmla="*/ 437 w 5887017"/>
                <a:gd name="connsiteY176" fmla="*/ 90369 h 1709997"/>
                <a:gd name="connsiteX177" fmla="*/ 16123 w 5887017"/>
                <a:gd name="connsiteY177" fmla="*/ 87630 h 1709997"/>
                <a:gd name="connsiteX178" fmla="*/ 30411 w 5887017"/>
                <a:gd name="connsiteY178" fmla="*/ 160020 h 1709997"/>
                <a:gd name="connsiteX179" fmla="*/ 16123 w 5887017"/>
                <a:gd name="connsiteY179" fmla="*/ 0 h 1709997"/>
                <a:gd name="connsiteX0" fmla="*/ 16123 w 5887017"/>
                <a:gd name="connsiteY0" fmla="*/ 0 h 1709997"/>
                <a:gd name="connsiteX1" fmla="*/ 2826951 w 5887017"/>
                <a:gd name="connsiteY1" fmla="*/ 381000 h 1709997"/>
                <a:gd name="connsiteX2" fmla="*/ 2841238 w 5887017"/>
                <a:gd name="connsiteY2" fmla="*/ 322898 h 1709997"/>
                <a:gd name="connsiteX3" fmla="*/ 2899341 w 5887017"/>
                <a:gd name="connsiteY3" fmla="*/ 424815 h 1709997"/>
                <a:gd name="connsiteX4" fmla="*/ 2993638 w 5887017"/>
                <a:gd name="connsiteY4" fmla="*/ 454343 h 1709997"/>
                <a:gd name="connsiteX5" fmla="*/ 3167946 w 5887017"/>
                <a:gd name="connsiteY5" fmla="*/ 468630 h 1709997"/>
                <a:gd name="connsiteX6" fmla="*/ 3291771 w 5887017"/>
                <a:gd name="connsiteY6" fmla="*/ 482918 h 1709997"/>
                <a:gd name="connsiteX7" fmla="*/ 3429883 w 5887017"/>
                <a:gd name="connsiteY7" fmla="*/ 512445 h 1709997"/>
                <a:gd name="connsiteX8" fmla="*/ 3299391 w 5887017"/>
                <a:gd name="connsiteY8" fmla="*/ 584835 h 1709997"/>
                <a:gd name="connsiteX9" fmla="*/ 3175566 w 5887017"/>
                <a:gd name="connsiteY9" fmla="*/ 715328 h 1709997"/>
                <a:gd name="connsiteX10" fmla="*/ 3313678 w 5887017"/>
                <a:gd name="connsiteY10" fmla="*/ 685800 h 1709997"/>
                <a:gd name="connsiteX11" fmla="*/ 3291771 w 5887017"/>
                <a:gd name="connsiteY11" fmla="*/ 729615 h 1709997"/>
                <a:gd name="connsiteX12" fmla="*/ 3342253 w 5887017"/>
                <a:gd name="connsiteY12" fmla="*/ 743903 h 1709997"/>
                <a:gd name="connsiteX13" fmla="*/ 3494653 w 5887017"/>
                <a:gd name="connsiteY13" fmla="*/ 663893 h 1709997"/>
                <a:gd name="connsiteX14" fmla="*/ 3625146 w 5887017"/>
                <a:gd name="connsiteY14" fmla="*/ 576263 h 1709997"/>
                <a:gd name="connsiteX15" fmla="*/ 3552756 w 5887017"/>
                <a:gd name="connsiteY15" fmla="*/ 678180 h 1709997"/>
                <a:gd name="connsiteX16" fmla="*/ 3668961 w 5887017"/>
                <a:gd name="connsiteY16" fmla="*/ 721995 h 1709997"/>
                <a:gd name="connsiteX17" fmla="*/ 3923278 w 5887017"/>
                <a:gd name="connsiteY17" fmla="*/ 656273 h 1709997"/>
                <a:gd name="connsiteX18" fmla="*/ 3923278 w 5887017"/>
                <a:gd name="connsiteY18" fmla="*/ 700088 h 1709997"/>
                <a:gd name="connsiteX19" fmla="*/ 4025196 w 5887017"/>
                <a:gd name="connsiteY19" fmla="*/ 685800 h 1709997"/>
                <a:gd name="connsiteX20" fmla="*/ 4061391 w 5887017"/>
                <a:gd name="connsiteY20" fmla="*/ 765810 h 1709997"/>
                <a:gd name="connsiteX21" fmla="*/ 3893751 w 5887017"/>
                <a:gd name="connsiteY21" fmla="*/ 773430 h 1709997"/>
                <a:gd name="connsiteX22" fmla="*/ 3719443 w 5887017"/>
                <a:gd name="connsiteY22" fmla="*/ 823913 h 1709997"/>
                <a:gd name="connsiteX23" fmla="*/ 3631813 w 5887017"/>
                <a:gd name="connsiteY23" fmla="*/ 1020128 h 1709997"/>
                <a:gd name="connsiteX24" fmla="*/ 3726111 w 5887017"/>
                <a:gd name="connsiteY24" fmla="*/ 903923 h 1709997"/>
                <a:gd name="connsiteX25" fmla="*/ 3755638 w 5887017"/>
                <a:gd name="connsiteY25" fmla="*/ 1478280 h 1709997"/>
                <a:gd name="connsiteX26" fmla="*/ 3806121 w 5887017"/>
                <a:gd name="connsiteY26" fmla="*/ 1172528 h 1709997"/>
                <a:gd name="connsiteX27" fmla="*/ 3886131 w 5887017"/>
                <a:gd name="connsiteY27" fmla="*/ 896303 h 1709997"/>
                <a:gd name="connsiteX28" fmla="*/ 3886131 w 5887017"/>
                <a:gd name="connsiteY28" fmla="*/ 968693 h 1709997"/>
                <a:gd name="connsiteX29" fmla="*/ 3908038 w 5887017"/>
                <a:gd name="connsiteY29" fmla="*/ 888683 h 1709997"/>
                <a:gd name="connsiteX30" fmla="*/ 3951853 w 5887017"/>
                <a:gd name="connsiteY30" fmla="*/ 874395 h 1709997"/>
                <a:gd name="connsiteX31" fmla="*/ 3929946 w 5887017"/>
                <a:gd name="connsiteY31" fmla="*/ 844868 h 1709997"/>
                <a:gd name="connsiteX32" fmla="*/ 4119493 w 5887017"/>
                <a:gd name="connsiteY32" fmla="*/ 852488 h 1709997"/>
                <a:gd name="connsiteX33" fmla="*/ 4141401 w 5887017"/>
                <a:gd name="connsiteY33" fmla="*/ 882015 h 1709997"/>
                <a:gd name="connsiteX34" fmla="*/ 4097586 w 5887017"/>
                <a:gd name="connsiteY34" fmla="*/ 1071563 h 1709997"/>
                <a:gd name="connsiteX35" fmla="*/ 4119493 w 5887017"/>
                <a:gd name="connsiteY35" fmla="*/ 1122045 h 1709997"/>
                <a:gd name="connsiteX36" fmla="*/ 4199503 w 5887017"/>
                <a:gd name="connsiteY36" fmla="*/ 1042035 h 1709997"/>
                <a:gd name="connsiteX37" fmla="*/ 4279513 w 5887017"/>
                <a:gd name="connsiteY37" fmla="*/ 1267778 h 1709997"/>
                <a:gd name="connsiteX38" fmla="*/ 4191883 w 5887017"/>
                <a:gd name="connsiteY38" fmla="*/ 1398270 h 1709997"/>
                <a:gd name="connsiteX39" fmla="*/ 4301421 w 5887017"/>
                <a:gd name="connsiteY39" fmla="*/ 1448753 h 1709997"/>
                <a:gd name="connsiteX40" fmla="*/ 4679563 w 5887017"/>
                <a:gd name="connsiteY40" fmla="*/ 1164908 h 1709997"/>
                <a:gd name="connsiteX41" fmla="*/ 4643368 w 5887017"/>
                <a:gd name="connsiteY41" fmla="*/ 1092518 h 1709997"/>
                <a:gd name="connsiteX42" fmla="*/ 4949121 w 5887017"/>
                <a:gd name="connsiteY42" fmla="*/ 990600 h 1709997"/>
                <a:gd name="connsiteX43" fmla="*/ 4919593 w 5887017"/>
                <a:gd name="connsiteY43" fmla="*/ 918210 h 1709997"/>
                <a:gd name="connsiteX44" fmla="*/ 4963408 w 5887017"/>
                <a:gd name="connsiteY44" fmla="*/ 852488 h 1709997"/>
                <a:gd name="connsiteX45" fmla="*/ 5035798 w 5887017"/>
                <a:gd name="connsiteY45" fmla="*/ 742950 h 1709997"/>
                <a:gd name="connsiteX46" fmla="*/ 5145336 w 5887017"/>
                <a:gd name="connsiteY46" fmla="*/ 721043 h 1709997"/>
                <a:gd name="connsiteX47" fmla="*/ 5385366 w 5887017"/>
                <a:gd name="connsiteY47" fmla="*/ 655320 h 1709997"/>
                <a:gd name="connsiteX48" fmla="*/ 5414893 w 5887017"/>
                <a:gd name="connsiteY48" fmla="*/ 597218 h 1709997"/>
                <a:gd name="connsiteX49" fmla="*/ 5465376 w 5887017"/>
                <a:gd name="connsiteY49" fmla="*/ 597218 h 1709997"/>
                <a:gd name="connsiteX50" fmla="*/ 5501571 w 5887017"/>
                <a:gd name="connsiteY50" fmla="*/ 487680 h 1709997"/>
                <a:gd name="connsiteX51" fmla="*/ 5545386 w 5887017"/>
                <a:gd name="connsiteY51" fmla="*/ 218123 h 1709997"/>
                <a:gd name="connsiteX52" fmla="*/ 5581581 w 5887017"/>
                <a:gd name="connsiteY52" fmla="*/ 247650 h 1709997"/>
                <a:gd name="connsiteX53" fmla="*/ 5639683 w 5887017"/>
                <a:gd name="connsiteY53" fmla="*/ 203835 h 1709997"/>
                <a:gd name="connsiteX54" fmla="*/ 5705406 w 5887017"/>
                <a:gd name="connsiteY54" fmla="*/ 225743 h 1709997"/>
                <a:gd name="connsiteX55" fmla="*/ 5763508 w 5887017"/>
                <a:gd name="connsiteY55" fmla="*/ 436245 h 1709997"/>
                <a:gd name="connsiteX56" fmla="*/ 5813991 w 5887017"/>
                <a:gd name="connsiteY56" fmla="*/ 443865 h 1709997"/>
                <a:gd name="connsiteX57" fmla="*/ 5821611 w 5887017"/>
                <a:gd name="connsiteY57" fmla="*/ 494348 h 1709997"/>
                <a:gd name="connsiteX58" fmla="*/ 5865426 w 5887017"/>
                <a:gd name="connsiteY58" fmla="*/ 494348 h 1709997"/>
                <a:gd name="connsiteX59" fmla="*/ 5767318 w 5887017"/>
                <a:gd name="connsiteY59" fmla="*/ 639128 h 1709997"/>
                <a:gd name="connsiteX60" fmla="*/ 5781606 w 5887017"/>
                <a:gd name="connsiteY60" fmla="*/ 682943 h 1709997"/>
                <a:gd name="connsiteX61" fmla="*/ 5759698 w 5887017"/>
                <a:gd name="connsiteY61" fmla="*/ 653415 h 1709997"/>
                <a:gd name="connsiteX62" fmla="*/ 5715883 w 5887017"/>
                <a:gd name="connsiteY62" fmla="*/ 733425 h 1709997"/>
                <a:gd name="connsiteX63" fmla="*/ 5730171 w 5887017"/>
                <a:gd name="connsiteY63" fmla="*/ 697230 h 1709997"/>
                <a:gd name="connsiteX64" fmla="*/ 5700643 w 5887017"/>
                <a:gd name="connsiteY64" fmla="*/ 667703 h 1709997"/>
                <a:gd name="connsiteX65" fmla="*/ 5700643 w 5887017"/>
                <a:gd name="connsiteY65" fmla="*/ 740093 h 1709997"/>
                <a:gd name="connsiteX66" fmla="*/ 5598726 w 5887017"/>
                <a:gd name="connsiteY66" fmla="*/ 798195 h 1709997"/>
                <a:gd name="connsiteX67" fmla="*/ 5569198 w 5887017"/>
                <a:gd name="connsiteY67" fmla="*/ 1045845 h 1709997"/>
                <a:gd name="connsiteX68" fmla="*/ 5693023 w 5887017"/>
                <a:gd name="connsiteY68" fmla="*/ 1096328 h 1709997"/>
                <a:gd name="connsiteX69" fmla="*/ 5656828 w 5887017"/>
                <a:gd name="connsiteY69" fmla="*/ 1052513 h 1709997"/>
                <a:gd name="connsiteX70" fmla="*/ 5707311 w 5887017"/>
                <a:gd name="connsiteY70" fmla="*/ 1118235 h 1709997"/>
                <a:gd name="connsiteX71" fmla="*/ 5613013 w 5887017"/>
                <a:gd name="connsiteY71" fmla="*/ 1176338 h 1709997"/>
                <a:gd name="connsiteX72" fmla="*/ 5627301 w 5887017"/>
                <a:gd name="connsiteY72" fmla="*/ 1132523 h 1709997"/>
                <a:gd name="connsiteX73" fmla="*/ 5597773 w 5887017"/>
                <a:gd name="connsiteY73" fmla="*/ 1176338 h 1709997"/>
                <a:gd name="connsiteX74" fmla="*/ 5307261 w 5887017"/>
                <a:gd name="connsiteY74" fmla="*/ 1350645 h 1709997"/>
                <a:gd name="connsiteX75" fmla="*/ 5296783 w 5887017"/>
                <a:gd name="connsiteY75" fmla="*/ 1367790 h 1709997"/>
                <a:gd name="connsiteX76" fmla="*/ 5299383 w 5887017"/>
                <a:gd name="connsiteY76" fmla="*/ 1381443 h 1709997"/>
                <a:gd name="connsiteX77" fmla="*/ 5290887 w 5887017"/>
                <a:gd name="connsiteY77" fmla="*/ 1389939 h 1709997"/>
                <a:gd name="connsiteX78" fmla="*/ 5282338 w 5887017"/>
                <a:gd name="connsiteY78" fmla="*/ 1401338 h 1709997"/>
                <a:gd name="connsiteX79" fmla="*/ 5271066 w 5887017"/>
                <a:gd name="connsiteY79" fmla="*/ 1409700 h 1709997"/>
                <a:gd name="connsiteX80" fmla="*/ 5273890 w 5887017"/>
                <a:gd name="connsiteY80" fmla="*/ 1412602 h 1709997"/>
                <a:gd name="connsiteX81" fmla="*/ 5252071 w 5887017"/>
                <a:gd name="connsiteY81" fmla="*/ 1441694 h 1709997"/>
                <a:gd name="connsiteX82" fmla="*/ 5204629 w 5887017"/>
                <a:gd name="connsiteY82" fmla="*/ 1446007 h 1709997"/>
                <a:gd name="connsiteX83" fmla="*/ 5178751 w 5887017"/>
                <a:gd name="connsiteY83" fmla="*/ 1476198 h 1709997"/>
                <a:gd name="connsiteX84" fmla="*/ 5144249 w 5887017"/>
                <a:gd name="connsiteY84" fmla="*/ 1506388 h 1709997"/>
                <a:gd name="connsiteX85" fmla="*/ 5092493 w 5887017"/>
                <a:gd name="connsiteY85" fmla="*/ 1553830 h 1709997"/>
                <a:gd name="connsiteX86" fmla="*/ 5057990 w 5887017"/>
                <a:gd name="connsiteY86" fmla="*/ 1562456 h 1709997"/>
                <a:gd name="connsiteX87" fmla="*/ 5022867 w 5887017"/>
                <a:gd name="connsiteY87" fmla="*/ 1569481 h 1709997"/>
                <a:gd name="connsiteX88" fmla="*/ 4965007 w 5887017"/>
                <a:gd name="connsiteY88" fmla="*/ 1567457 h 1709997"/>
                <a:gd name="connsiteX89" fmla="*/ 4933961 w 5887017"/>
                <a:gd name="connsiteY89" fmla="*/ 1563384 h 1709997"/>
                <a:gd name="connsiteX90" fmla="*/ 4867989 w 5887017"/>
                <a:gd name="connsiteY90" fmla="*/ 1563384 h 1709997"/>
                <a:gd name="connsiteX91" fmla="*/ 4821421 w 5887017"/>
                <a:gd name="connsiteY91" fmla="*/ 1547094 h 1709997"/>
                <a:gd name="connsiteX92" fmla="*/ 4770972 w 5887017"/>
                <a:gd name="connsiteY92" fmla="*/ 1547094 h 1709997"/>
                <a:gd name="connsiteX93" fmla="*/ 4724404 w 5887017"/>
                <a:gd name="connsiteY93" fmla="*/ 1543022 h 1709997"/>
                <a:gd name="connsiteX94" fmla="*/ 4635148 w 5887017"/>
                <a:gd name="connsiteY94" fmla="*/ 1559312 h 1709997"/>
                <a:gd name="connsiteX95" fmla="*/ 4596341 w 5887017"/>
                <a:gd name="connsiteY95" fmla="*/ 1559312 h 1709997"/>
                <a:gd name="connsiteX96" fmla="*/ 4573057 w 5887017"/>
                <a:gd name="connsiteY96" fmla="*/ 1534876 h 1709997"/>
                <a:gd name="connsiteX97" fmla="*/ 4495443 w 5887017"/>
                <a:gd name="connsiteY97" fmla="*/ 1506368 h 1709997"/>
                <a:gd name="connsiteX98" fmla="*/ 4441113 w 5887017"/>
                <a:gd name="connsiteY98" fmla="*/ 1506368 h 1709997"/>
                <a:gd name="connsiteX99" fmla="*/ 4371260 w 5887017"/>
                <a:gd name="connsiteY99" fmla="*/ 1510441 h 1709997"/>
                <a:gd name="connsiteX100" fmla="*/ 4297527 w 5887017"/>
                <a:gd name="connsiteY100" fmla="*/ 1481933 h 1709997"/>
                <a:gd name="connsiteX101" fmla="*/ 4231555 w 5887017"/>
                <a:gd name="connsiteY101" fmla="*/ 1469715 h 1709997"/>
                <a:gd name="connsiteX102" fmla="*/ 4157822 w 5887017"/>
                <a:gd name="connsiteY102" fmla="*/ 1469715 h 1709997"/>
                <a:gd name="connsiteX103" fmla="*/ 4095731 w 5887017"/>
                <a:gd name="connsiteY103" fmla="*/ 1457498 h 1709997"/>
                <a:gd name="connsiteX104" fmla="*/ 4014236 w 5887017"/>
                <a:gd name="connsiteY104" fmla="*/ 1457498 h 1709997"/>
                <a:gd name="connsiteX105" fmla="*/ 3959907 w 5887017"/>
                <a:gd name="connsiteY105" fmla="*/ 1465643 h 1709997"/>
                <a:gd name="connsiteX106" fmla="*/ 3890054 w 5887017"/>
                <a:gd name="connsiteY106" fmla="*/ 1469715 h 1709997"/>
                <a:gd name="connsiteX107" fmla="*/ 3843486 w 5887017"/>
                <a:gd name="connsiteY107" fmla="*/ 1457498 h 1709997"/>
                <a:gd name="connsiteX108" fmla="*/ 3754230 w 5887017"/>
                <a:gd name="connsiteY108" fmla="*/ 1514514 h 1709997"/>
                <a:gd name="connsiteX109" fmla="*/ 3668855 w 5887017"/>
                <a:gd name="connsiteY109" fmla="*/ 1522659 h 1709997"/>
                <a:gd name="connsiteX110" fmla="*/ 3564076 w 5887017"/>
                <a:gd name="connsiteY110" fmla="*/ 1506368 h 1709997"/>
                <a:gd name="connsiteX111" fmla="*/ 3509746 w 5887017"/>
                <a:gd name="connsiteY111" fmla="*/ 1486006 h 1709997"/>
                <a:gd name="connsiteX112" fmla="*/ 3416610 w 5887017"/>
                <a:gd name="connsiteY112" fmla="*/ 1477861 h 1709997"/>
                <a:gd name="connsiteX113" fmla="*/ 3331234 w 5887017"/>
                <a:gd name="connsiteY113" fmla="*/ 1457498 h 1709997"/>
                <a:gd name="connsiteX114" fmla="*/ 3238098 w 5887017"/>
                <a:gd name="connsiteY114" fmla="*/ 1465643 h 1709997"/>
                <a:gd name="connsiteX115" fmla="*/ 3117796 w 5887017"/>
                <a:gd name="connsiteY115" fmla="*/ 1481933 h 1709997"/>
                <a:gd name="connsiteX116" fmla="*/ 3009137 w 5887017"/>
                <a:gd name="connsiteY116" fmla="*/ 1490078 h 1709997"/>
                <a:gd name="connsiteX117" fmla="*/ 2962568 w 5887017"/>
                <a:gd name="connsiteY117" fmla="*/ 1506368 h 1709997"/>
                <a:gd name="connsiteX118" fmla="*/ 2935404 w 5887017"/>
                <a:gd name="connsiteY118" fmla="*/ 1538949 h 1709997"/>
                <a:gd name="connsiteX119" fmla="*/ 2865551 w 5887017"/>
                <a:gd name="connsiteY119" fmla="*/ 1591892 h 1709997"/>
                <a:gd name="connsiteX120" fmla="*/ 2780176 w 5887017"/>
                <a:gd name="connsiteY120" fmla="*/ 1604110 h 1709997"/>
                <a:gd name="connsiteX121" fmla="*/ 2690920 w 5887017"/>
                <a:gd name="connsiteY121" fmla="*/ 1604110 h 1709997"/>
                <a:gd name="connsiteX122" fmla="*/ 2640471 w 5887017"/>
                <a:gd name="connsiteY122" fmla="*/ 1628545 h 1709997"/>
                <a:gd name="connsiteX123" fmla="*/ 2566738 w 5887017"/>
                <a:gd name="connsiteY123" fmla="*/ 1636690 h 1709997"/>
                <a:gd name="connsiteX124" fmla="*/ 2485243 w 5887017"/>
                <a:gd name="connsiteY124" fmla="*/ 1600037 h 1709997"/>
                <a:gd name="connsiteX125" fmla="*/ 2442555 w 5887017"/>
                <a:gd name="connsiteY125" fmla="*/ 1555239 h 1709997"/>
                <a:gd name="connsiteX126" fmla="*/ 2380464 w 5887017"/>
                <a:gd name="connsiteY126" fmla="*/ 1555239 h 1709997"/>
                <a:gd name="connsiteX127" fmla="*/ 2225237 w 5887017"/>
                <a:gd name="connsiteY127" fmla="*/ 1587820 h 1709997"/>
                <a:gd name="connsiteX128" fmla="*/ 2174788 w 5887017"/>
                <a:gd name="connsiteY128" fmla="*/ 1587820 h 1709997"/>
                <a:gd name="connsiteX129" fmla="*/ 2135981 w 5887017"/>
                <a:gd name="connsiteY129" fmla="*/ 1681489 h 1709997"/>
                <a:gd name="connsiteX130" fmla="*/ 2073890 w 5887017"/>
                <a:gd name="connsiteY130" fmla="*/ 1685561 h 1709997"/>
                <a:gd name="connsiteX131" fmla="*/ 2050605 w 5887017"/>
                <a:gd name="connsiteY131" fmla="*/ 1693706 h 1709997"/>
                <a:gd name="connsiteX132" fmla="*/ 2007918 w 5887017"/>
                <a:gd name="connsiteY132" fmla="*/ 1709997 h 1709997"/>
                <a:gd name="connsiteX133" fmla="*/ 1965230 w 5887017"/>
                <a:gd name="connsiteY133" fmla="*/ 1583747 h 1709997"/>
                <a:gd name="connsiteX134" fmla="*/ 1887616 w 5887017"/>
                <a:gd name="connsiteY134" fmla="*/ 1526731 h 1709997"/>
                <a:gd name="connsiteX135" fmla="*/ 1825525 w 5887017"/>
                <a:gd name="connsiteY135" fmla="*/ 1465643 h 1709997"/>
                <a:gd name="connsiteX136" fmla="*/ 1759553 w 5887017"/>
                <a:gd name="connsiteY136" fmla="*/ 1461570 h 1709997"/>
                <a:gd name="connsiteX137" fmla="*/ 1674178 w 5887017"/>
                <a:gd name="connsiteY137" fmla="*/ 1461570 h 1709997"/>
                <a:gd name="connsiteX138" fmla="*/ 1627610 w 5887017"/>
                <a:gd name="connsiteY138" fmla="*/ 1486006 h 1709997"/>
                <a:gd name="connsiteX139" fmla="*/ 1553877 w 5887017"/>
                <a:gd name="connsiteY139" fmla="*/ 1469715 h 1709997"/>
                <a:gd name="connsiteX140" fmla="*/ 1499547 w 5887017"/>
                <a:gd name="connsiteY140" fmla="*/ 1494151 h 1709997"/>
                <a:gd name="connsiteX141" fmla="*/ 1433575 w 5887017"/>
                <a:gd name="connsiteY141" fmla="*/ 1498223 h 1709997"/>
                <a:gd name="connsiteX142" fmla="*/ 1371484 w 5887017"/>
                <a:gd name="connsiteY142" fmla="*/ 1555239 h 1709997"/>
                <a:gd name="connsiteX143" fmla="*/ 1289989 w 5887017"/>
                <a:gd name="connsiteY143" fmla="*/ 1555239 h 1709997"/>
                <a:gd name="connsiteX144" fmla="*/ 1224018 w 5887017"/>
                <a:gd name="connsiteY144" fmla="*/ 1571529 h 1709997"/>
                <a:gd name="connsiteX145" fmla="*/ 1189091 w 5887017"/>
                <a:gd name="connsiteY145" fmla="*/ 1481933 h 1709997"/>
                <a:gd name="connsiteX146" fmla="*/ 1169688 w 5887017"/>
                <a:gd name="connsiteY146" fmla="*/ 1449353 h 1709997"/>
                <a:gd name="connsiteX147" fmla="*/ 1103716 w 5887017"/>
                <a:gd name="connsiteY147" fmla="*/ 1400482 h 1709997"/>
                <a:gd name="connsiteX148" fmla="*/ 1084313 w 5887017"/>
                <a:gd name="connsiteY148" fmla="*/ 1331248 h 1709997"/>
                <a:gd name="connsiteX149" fmla="*/ 1037744 w 5887017"/>
                <a:gd name="connsiteY149" fmla="*/ 1331248 h 1709997"/>
                <a:gd name="connsiteX150" fmla="*/ 971772 w 5887017"/>
                <a:gd name="connsiteY150" fmla="*/ 1331248 h 1709997"/>
                <a:gd name="connsiteX151" fmla="*/ 929085 w 5887017"/>
                <a:gd name="connsiteY151" fmla="*/ 1278305 h 1709997"/>
                <a:gd name="connsiteX152" fmla="*/ 863113 w 5887017"/>
                <a:gd name="connsiteY152" fmla="*/ 1274232 h 1709997"/>
                <a:gd name="connsiteX153" fmla="*/ 808783 w 5887017"/>
                <a:gd name="connsiteY153" fmla="*/ 1274232 h 1709997"/>
                <a:gd name="connsiteX154" fmla="*/ 769976 w 5887017"/>
                <a:gd name="connsiteY154" fmla="*/ 1204999 h 1709997"/>
                <a:gd name="connsiteX155" fmla="*/ 723408 w 5887017"/>
                <a:gd name="connsiteY155" fmla="*/ 1180564 h 1709997"/>
                <a:gd name="connsiteX156" fmla="*/ 707885 w 5887017"/>
                <a:gd name="connsiteY156" fmla="*/ 1119475 h 1709997"/>
                <a:gd name="connsiteX157" fmla="*/ 645794 w 5887017"/>
                <a:gd name="connsiteY157" fmla="*/ 1099112 h 1709997"/>
                <a:gd name="connsiteX158" fmla="*/ 603106 w 5887017"/>
                <a:gd name="connsiteY158" fmla="*/ 1029879 h 1709997"/>
                <a:gd name="connsiteX159" fmla="*/ 564300 w 5887017"/>
                <a:gd name="connsiteY159" fmla="*/ 952500 h 1709997"/>
                <a:gd name="connsiteX160" fmla="*/ 560419 w 5887017"/>
                <a:gd name="connsiteY160" fmla="*/ 903629 h 1709997"/>
                <a:gd name="connsiteX161" fmla="*/ 502208 w 5887017"/>
                <a:gd name="connsiteY161" fmla="*/ 871049 h 1709997"/>
                <a:gd name="connsiteX162" fmla="*/ 443998 w 5887017"/>
                <a:gd name="connsiteY162" fmla="*/ 818105 h 1709997"/>
                <a:gd name="connsiteX163" fmla="*/ 436237 w 5887017"/>
                <a:gd name="connsiteY163" fmla="*/ 761090 h 1709997"/>
                <a:gd name="connsiteX164" fmla="*/ 397430 w 5887017"/>
                <a:gd name="connsiteY164" fmla="*/ 732582 h 1709997"/>
                <a:gd name="connsiteX165" fmla="*/ 350861 w 5887017"/>
                <a:gd name="connsiteY165" fmla="*/ 720364 h 1709997"/>
                <a:gd name="connsiteX166" fmla="*/ 323697 w 5887017"/>
                <a:gd name="connsiteY166" fmla="*/ 700001 h 1709997"/>
                <a:gd name="connsiteX167" fmla="*/ 288770 w 5887017"/>
                <a:gd name="connsiteY167" fmla="*/ 671493 h 1709997"/>
                <a:gd name="connsiteX168" fmla="*/ 288770 w 5887017"/>
                <a:gd name="connsiteY168" fmla="*/ 594115 h 1709997"/>
                <a:gd name="connsiteX169" fmla="*/ 246083 w 5887017"/>
                <a:gd name="connsiteY169" fmla="*/ 557462 h 1709997"/>
                <a:gd name="connsiteX170" fmla="*/ 156827 w 5887017"/>
                <a:gd name="connsiteY170" fmla="*/ 545244 h 1709997"/>
                <a:gd name="connsiteX171" fmla="*/ 94736 w 5887017"/>
                <a:gd name="connsiteY171" fmla="*/ 524881 h 1709997"/>
                <a:gd name="connsiteX172" fmla="*/ 109698 w 5887017"/>
                <a:gd name="connsiteY172" fmla="*/ 457791 h 1709997"/>
                <a:gd name="connsiteX173" fmla="*/ 95734 w 5887017"/>
                <a:gd name="connsiteY173" fmla="*/ 417776 h 1709997"/>
                <a:gd name="connsiteX174" fmla="*/ 82953 w 5887017"/>
                <a:gd name="connsiteY174" fmla="*/ 417776 h 1709997"/>
                <a:gd name="connsiteX175" fmla="*/ 0 w 5887017"/>
                <a:gd name="connsiteY175" fmla="*/ 90974 h 1709997"/>
                <a:gd name="connsiteX176" fmla="*/ 437 w 5887017"/>
                <a:gd name="connsiteY176" fmla="*/ 90369 h 1709997"/>
                <a:gd name="connsiteX177" fmla="*/ 16123 w 5887017"/>
                <a:gd name="connsiteY177" fmla="*/ 87630 h 1709997"/>
                <a:gd name="connsiteX178" fmla="*/ 30411 w 5887017"/>
                <a:gd name="connsiteY178" fmla="*/ 160020 h 1709997"/>
                <a:gd name="connsiteX179" fmla="*/ 16123 w 5887017"/>
                <a:gd name="connsiteY179" fmla="*/ 0 h 1709997"/>
                <a:gd name="connsiteX0" fmla="*/ 16123 w 5887017"/>
                <a:gd name="connsiteY0" fmla="*/ 0 h 1709997"/>
                <a:gd name="connsiteX1" fmla="*/ 2826951 w 5887017"/>
                <a:gd name="connsiteY1" fmla="*/ 381000 h 1709997"/>
                <a:gd name="connsiteX2" fmla="*/ 2841238 w 5887017"/>
                <a:gd name="connsiteY2" fmla="*/ 322898 h 1709997"/>
                <a:gd name="connsiteX3" fmla="*/ 2899341 w 5887017"/>
                <a:gd name="connsiteY3" fmla="*/ 424815 h 1709997"/>
                <a:gd name="connsiteX4" fmla="*/ 2993638 w 5887017"/>
                <a:gd name="connsiteY4" fmla="*/ 454343 h 1709997"/>
                <a:gd name="connsiteX5" fmla="*/ 3167946 w 5887017"/>
                <a:gd name="connsiteY5" fmla="*/ 468630 h 1709997"/>
                <a:gd name="connsiteX6" fmla="*/ 3291771 w 5887017"/>
                <a:gd name="connsiteY6" fmla="*/ 482918 h 1709997"/>
                <a:gd name="connsiteX7" fmla="*/ 3429883 w 5887017"/>
                <a:gd name="connsiteY7" fmla="*/ 512445 h 1709997"/>
                <a:gd name="connsiteX8" fmla="*/ 3299391 w 5887017"/>
                <a:gd name="connsiteY8" fmla="*/ 584835 h 1709997"/>
                <a:gd name="connsiteX9" fmla="*/ 3175566 w 5887017"/>
                <a:gd name="connsiteY9" fmla="*/ 715328 h 1709997"/>
                <a:gd name="connsiteX10" fmla="*/ 3313678 w 5887017"/>
                <a:gd name="connsiteY10" fmla="*/ 685800 h 1709997"/>
                <a:gd name="connsiteX11" fmla="*/ 3291771 w 5887017"/>
                <a:gd name="connsiteY11" fmla="*/ 729615 h 1709997"/>
                <a:gd name="connsiteX12" fmla="*/ 3342253 w 5887017"/>
                <a:gd name="connsiteY12" fmla="*/ 743903 h 1709997"/>
                <a:gd name="connsiteX13" fmla="*/ 3494653 w 5887017"/>
                <a:gd name="connsiteY13" fmla="*/ 663893 h 1709997"/>
                <a:gd name="connsiteX14" fmla="*/ 3625146 w 5887017"/>
                <a:gd name="connsiteY14" fmla="*/ 576263 h 1709997"/>
                <a:gd name="connsiteX15" fmla="*/ 3552756 w 5887017"/>
                <a:gd name="connsiteY15" fmla="*/ 678180 h 1709997"/>
                <a:gd name="connsiteX16" fmla="*/ 3668961 w 5887017"/>
                <a:gd name="connsiteY16" fmla="*/ 721995 h 1709997"/>
                <a:gd name="connsiteX17" fmla="*/ 3923278 w 5887017"/>
                <a:gd name="connsiteY17" fmla="*/ 656273 h 1709997"/>
                <a:gd name="connsiteX18" fmla="*/ 3923278 w 5887017"/>
                <a:gd name="connsiteY18" fmla="*/ 700088 h 1709997"/>
                <a:gd name="connsiteX19" fmla="*/ 4025196 w 5887017"/>
                <a:gd name="connsiteY19" fmla="*/ 685800 h 1709997"/>
                <a:gd name="connsiteX20" fmla="*/ 4061391 w 5887017"/>
                <a:gd name="connsiteY20" fmla="*/ 765810 h 1709997"/>
                <a:gd name="connsiteX21" fmla="*/ 3893751 w 5887017"/>
                <a:gd name="connsiteY21" fmla="*/ 773430 h 1709997"/>
                <a:gd name="connsiteX22" fmla="*/ 3719443 w 5887017"/>
                <a:gd name="connsiteY22" fmla="*/ 823913 h 1709997"/>
                <a:gd name="connsiteX23" fmla="*/ 3631813 w 5887017"/>
                <a:gd name="connsiteY23" fmla="*/ 1020128 h 1709997"/>
                <a:gd name="connsiteX24" fmla="*/ 3726111 w 5887017"/>
                <a:gd name="connsiteY24" fmla="*/ 903923 h 1709997"/>
                <a:gd name="connsiteX25" fmla="*/ 3755638 w 5887017"/>
                <a:gd name="connsiteY25" fmla="*/ 1478280 h 1709997"/>
                <a:gd name="connsiteX26" fmla="*/ 3806121 w 5887017"/>
                <a:gd name="connsiteY26" fmla="*/ 1172528 h 1709997"/>
                <a:gd name="connsiteX27" fmla="*/ 3886131 w 5887017"/>
                <a:gd name="connsiteY27" fmla="*/ 896303 h 1709997"/>
                <a:gd name="connsiteX28" fmla="*/ 3886131 w 5887017"/>
                <a:gd name="connsiteY28" fmla="*/ 968693 h 1709997"/>
                <a:gd name="connsiteX29" fmla="*/ 3908038 w 5887017"/>
                <a:gd name="connsiteY29" fmla="*/ 888683 h 1709997"/>
                <a:gd name="connsiteX30" fmla="*/ 3951853 w 5887017"/>
                <a:gd name="connsiteY30" fmla="*/ 874395 h 1709997"/>
                <a:gd name="connsiteX31" fmla="*/ 3929946 w 5887017"/>
                <a:gd name="connsiteY31" fmla="*/ 844868 h 1709997"/>
                <a:gd name="connsiteX32" fmla="*/ 4119493 w 5887017"/>
                <a:gd name="connsiteY32" fmla="*/ 852488 h 1709997"/>
                <a:gd name="connsiteX33" fmla="*/ 4141401 w 5887017"/>
                <a:gd name="connsiteY33" fmla="*/ 882015 h 1709997"/>
                <a:gd name="connsiteX34" fmla="*/ 4097586 w 5887017"/>
                <a:gd name="connsiteY34" fmla="*/ 1071563 h 1709997"/>
                <a:gd name="connsiteX35" fmla="*/ 4119493 w 5887017"/>
                <a:gd name="connsiteY35" fmla="*/ 1122045 h 1709997"/>
                <a:gd name="connsiteX36" fmla="*/ 4199503 w 5887017"/>
                <a:gd name="connsiteY36" fmla="*/ 1042035 h 1709997"/>
                <a:gd name="connsiteX37" fmla="*/ 4279513 w 5887017"/>
                <a:gd name="connsiteY37" fmla="*/ 1267778 h 1709997"/>
                <a:gd name="connsiteX38" fmla="*/ 4191883 w 5887017"/>
                <a:gd name="connsiteY38" fmla="*/ 1398270 h 1709997"/>
                <a:gd name="connsiteX39" fmla="*/ 4301421 w 5887017"/>
                <a:gd name="connsiteY39" fmla="*/ 1448753 h 1709997"/>
                <a:gd name="connsiteX40" fmla="*/ 4679563 w 5887017"/>
                <a:gd name="connsiteY40" fmla="*/ 1164908 h 1709997"/>
                <a:gd name="connsiteX41" fmla="*/ 4643368 w 5887017"/>
                <a:gd name="connsiteY41" fmla="*/ 1092518 h 1709997"/>
                <a:gd name="connsiteX42" fmla="*/ 4949121 w 5887017"/>
                <a:gd name="connsiteY42" fmla="*/ 990600 h 1709997"/>
                <a:gd name="connsiteX43" fmla="*/ 4919593 w 5887017"/>
                <a:gd name="connsiteY43" fmla="*/ 918210 h 1709997"/>
                <a:gd name="connsiteX44" fmla="*/ 4963408 w 5887017"/>
                <a:gd name="connsiteY44" fmla="*/ 852488 h 1709997"/>
                <a:gd name="connsiteX45" fmla="*/ 5035798 w 5887017"/>
                <a:gd name="connsiteY45" fmla="*/ 742950 h 1709997"/>
                <a:gd name="connsiteX46" fmla="*/ 5145336 w 5887017"/>
                <a:gd name="connsiteY46" fmla="*/ 721043 h 1709997"/>
                <a:gd name="connsiteX47" fmla="*/ 5385366 w 5887017"/>
                <a:gd name="connsiteY47" fmla="*/ 655320 h 1709997"/>
                <a:gd name="connsiteX48" fmla="*/ 5414893 w 5887017"/>
                <a:gd name="connsiteY48" fmla="*/ 597218 h 1709997"/>
                <a:gd name="connsiteX49" fmla="*/ 5465376 w 5887017"/>
                <a:gd name="connsiteY49" fmla="*/ 597218 h 1709997"/>
                <a:gd name="connsiteX50" fmla="*/ 5501571 w 5887017"/>
                <a:gd name="connsiteY50" fmla="*/ 487680 h 1709997"/>
                <a:gd name="connsiteX51" fmla="*/ 5545386 w 5887017"/>
                <a:gd name="connsiteY51" fmla="*/ 218123 h 1709997"/>
                <a:gd name="connsiteX52" fmla="*/ 5581581 w 5887017"/>
                <a:gd name="connsiteY52" fmla="*/ 247650 h 1709997"/>
                <a:gd name="connsiteX53" fmla="*/ 5639683 w 5887017"/>
                <a:gd name="connsiteY53" fmla="*/ 203835 h 1709997"/>
                <a:gd name="connsiteX54" fmla="*/ 5705406 w 5887017"/>
                <a:gd name="connsiteY54" fmla="*/ 225743 h 1709997"/>
                <a:gd name="connsiteX55" fmla="*/ 5763508 w 5887017"/>
                <a:gd name="connsiteY55" fmla="*/ 436245 h 1709997"/>
                <a:gd name="connsiteX56" fmla="*/ 5813991 w 5887017"/>
                <a:gd name="connsiteY56" fmla="*/ 443865 h 1709997"/>
                <a:gd name="connsiteX57" fmla="*/ 5821611 w 5887017"/>
                <a:gd name="connsiteY57" fmla="*/ 494348 h 1709997"/>
                <a:gd name="connsiteX58" fmla="*/ 5865426 w 5887017"/>
                <a:gd name="connsiteY58" fmla="*/ 494348 h 1709997"/>
                <a:gd name="connsiteX59" fmla="*/ 5767318 w 5887017"/>
                <a:gd name="connsiteY59" fmla="*/ 639128 h 1709997"/>
                <a:gd name="connsiteX60" fmla="*/ 5781606 w 5887017"/>
                <a:gd name="connsiteY60" fmla="*/ 682943 h 1709997"/>
                <a:gd name="connsiteX61" fmla="*/ 5759698 w 5887017"/>
                <a:gd name="connsiteY61" fmla="*/ 653415 h 1709997"/>
                <a:gd name="connsiteX62" fmla="*/ 5715883 w 5887017"/>
                <a:gd name="connsiteY62" fmla="*/ 733425 h 1709997"/>
                <a:gd name="connsiteX63" fmla="*/ 5730171 w 5887017"/>
                <a:gd name="connsiteY63" fmla="*/ 697230 h 1709997"/>
                <a:gd name="connsiteX64" fmla="*/ 5700643 w 5887017"/>
                <a:gd name="connsiteY64" fmla="*/ 667703 h 1709997"/>
                <a:gd name="connsiteX65" fmla="*/ 5700643 w 5887017"/>
                <a:gd name="connsiteY65" fmla="*/ 740093 h 1709997"/>
                <a:gd name="connsiteX66" fmla="*/ 5598726 w 5887017"/>
                <a:gd name="connsiteY66" fmla="*/ 798195 h 1709997"/>
                <a:gd name="connsiteX67" fmla="*/ 5569198 w 5887017"/>
                <a:gd name="connsiteY67" fmla="*/ 1045845 h 1709997"/>
                <a:gd name="connsiteX68" fmla="*/ 5693023 w 5887017"/>
                <a:gd name="connsiteY68" fmla="*/ 1096328 h 1709997"/>
                <a:gd name="connsiteX69" fmla="*/ 5656828 w 5887017"/>
                <a:gd name="connsiteY69" fmla="*/ 1052513 h 1709997"/>
                <a:gd name="connsiteX70" fmla="*/ 5707311 w 5887017"/>
                <a:gd name="connsiteY70" fmla="*/ 1118235 h 1709997"/>
                <a:gd name="connsiteX71" fmla="*/ 5613013 w 5887017"/>
                <a:gd name="connsiteY71" fmla="*/ 1176338 h 1709997"/>
                <a:gd name="connsiteX72" fmla="*/ 5627301 w 5887017"/>
                <a:gd name="connsiteY72" fmla="*/ 1132523 h 1709997"/>
                <a:gd name="connsiteX73" fmla="*/ 5597773 w 5887017"/>
                <a:gd name="connsiteY73" fmla="*/ 1176338 h 1709997"/>
                <a:gd name="connsiteX74" fmla="*/ 5307261 w 5887017"/>
                <a:gd name="connsiteY74" fmla="*/ 1350645 h 1709997"/>
                <a:gd name="connsiteX75" fmla="*/ 5296783 w 5887017"/>
                <a:gd name="connsiteY75" fmla="*/ 1367790 h 1709997"/>
                <a:gd name="connsiteX76" fmla="*/ 5299383 w 5887017"/>
                <a:gd name="connsiteY76" fmla="*/ 1381443 h 1709997"/>
                <a:gd name="connsiteX77" fmla="*/ 5290887 w 5887017"/>
                <a:gd name="connsiteY77" fmla="*/ 1389939 h 1709997"/>
                <a:gd name="connsiteX78" fmla="*/ 5282338 w 5887017"/>
                <a:gd name="connsiteY78" fmla="*/ 1401338 h 1709997"/>
                <a:gd name="connsiteX79" fmla="*/ 5271066 w 5887017"/>
                <a:gd name="connsiteY79" fmla="*/ 1409700 h 1709997"/>
                <a:gd name="connsiteX80" fmla="*/ 5273890 w 5887017"/>
                <a:gd name="connsiteY80" fmla="*/ 1412602 h 1709997"/>
                <a:gd name="connsiteX81" fmla="*/ 5252071 w 5887017"/>
                <a:gd name="connsiteY81" fmla="*/ 1441694 h 1709997"/>
                <a:gd name="connsiteX82" fmla="*/ 5204629 w 5887017"/>
                <a:gd name="connsiteY82" fmla="*/ 1446007 h 1709997"/>
                <a:gd name="connsiteX83" fmla="*/ 5178751 w 5887017"/>
                <a:gd name="connsiteY83" fmla="*/ 1476198 h 1709997"/>
                <a:gd name="connsiteX84" fmla="*/ 5144249 w 5887017"/>
                <a:gd name="connsiteY84" fmla="*/ 1506388 h 1709997"/>
                <a:gd name="connsiteX85" fmla="*/ 5092493 w 5887017"/>
                <a:gd name="connsiteY85" fmla="*/ 1553830 h 1709997"/>
                <a:gd name="connsiteX86" fmla="*/ 5057990 w 5887017"/>
                <a:gd name="connsiteY86" fmla="*/ 1562456 h 1709997"/>
                <a:gd name="connsiteX87" fmla="*/ 5022867 w 5887017"/>
                <a:gd name="connsiteY87" fmla="*/ 1569481 h 1709997"/>
                <a:gd name="connsiteX88" fmla="*/ 4965007 w 5887017"/>
                <a:gd name="connsiteY88" fmla="*/ 1567457 h 1709997"/>
                <a:gd name="connsiteX89" fmla="*/ 4933961 w 5887017"/>
                <a:gd name="connsiteY89" fmla="*/ 1563384 h 1709997"/>
                <a:gd name="connsiteX90" fmla="*/ 4867989 w 5887017"/>
                <a:gd name="connsiteY90" fmla="*/ 1563384 h 1709997"/>
                <a:gd name="connsiteX91" fmla="*/ 4821421 w 5887017"/>
                <a:gd name="connsiteY91" fmla="*/ 1547094 h 1709997"/>
                <a:gd name="connsiteX92" fmla="*/ 4770972 w 5887017"/>
                <a:gd name="connsiteY92" fmla="*/ 1547094 h 1709997"/>
                <a:gd name="connsiteX93" fmla="*/ 4724404 w 5887017"/>
                <a:gd name="connsiteY93" fmla="*/ 1543022 h 1709997"/>
                <a:gd name="connsiteX94" fmla="*/ 4635148 w 5887017"/>
                <a:gd name="connsiteY94" fmla="*/ 1559312 h 1709997"/>
                <a:gd name="connsiteX95" fmla="*/ 4596341 w 5887017"/>
                <a:gd name="connsiteY95" fmla="*/ 1559312 h 1709997"/>
                <a:gd name="connsiteX96" fmla="*/ 4573057 w 5887017"/>
                <a:gd name="connsiteY96" fmla="*/ 1534876 h 1709997"/>
                <a:gd name="connsiteX97" fmla="*/ 4495443 w 5887017"/>
                <a:gd name="connsiteY97" fmla="*/ 1506368 h 1709997"/>
                <a:gd name="connsiteX98" fmla="*/ 4441113 w 5887017"/>
                <a:gd name="connsiteY98" fmla="*/ 1506368 h 1709997"/>
                <a:gd name="connsiteX99" fmla="*/ 4371260 w 5887017"/>
                <a:gd name="connsiteY99" fmla="*/ 1510441 h 1709997"/>
                <a:gd name="connsiteX100" fmla="*/ 4297527 w 5887017"/>
                <a:gd name="connsiteY100" fmla="*/ 1481933 h 1709997"/>
                <a:gd name="connsiteX101" fmla="*/ 4231555 w 5887017"/>
                <a:gd name="connsiteY101" fmla="*/ 1469715 h 1709997"/>
                <a:gd name="connsiteX102" fmla="*/ 4157822 w 5887017"/>
                <a:gd name="connsiteY102" fmla="*/ 1469715 h 1709997"/>
                <a:gd name="connsiteX103" fmla="*/ 4095731 w 5887017"/>
                <a:gd name="connsiteY103" fmla="*/ 1457498 h 1709997"/>
                <a:gd name="connsiteX104" fmla="*/ 4014236 w 5887017"/>
                <a:gd name="connsiteY104" fmla="*/ 1457498 h 1709997"/>
                <a:gd name="connsiteX105" fmla="*/ 3959907 w 5887017"/>
                <a:gd name="connsiteY105" fmla="*/ 1465643 h 1709997"/>
                <a:gd name="connsiteX106" fmla="*/ 3890054 w 5887017"/>
                <a:gd name="connsiteY106" fmla="*/ 1469715 h 1709997"/>
                <a:gd name="connsiteX107" fmla="*/ 3843486 w 5887017"/>
                <a:gd name="connsiteY107" fmla="*/ 1457498 h 1709997"/>
                <a:gd name="connsiteX108" fmla="*/ 3754230 w 5887017"/>
                <a:gd name="connsiteY108" fmla="*/ 1514514 h 1709997"/>
                <a:gd name="connsiteX109" fmla="*/ 3668855 w 5887017"/>
                <a:gd name="connsiteY109" fmla="*/ 1522659 h 1709997"/>
                <a:gd name="connsiteX110" fmla="*/ 3564076 w 5887017"/>
                <a:gd name="connsiteY110" fmla="*/ 1506368 h 1709997"/>
                <a:gd name="connsiteX111" fmla="*/ 3509746 w 5887017"/>
                <a:gd name="connsiteY111" fmla="*/ 1486006 h 1709997"/>
                <a:gd name="connsiteX112" fmla="*/ 3416610 w 5887017"/>
                <a:gd name="connsiteY112" fmla="*/ 1477861 h 1709997"/>
                <a:gd name="connsiteX113" fmla="*/ 3331234 w 5887017"/>
                <a:gd name="connsiteY113" fmla="*/ 1457498 h 1709997"/>
                <a:gd name="connsiteX114" fmla="*/ 3238098 w 5887017"/>
                <a:gd name="connsiteY114" fmla="*/ 1465643 h 1709997"/>
                <a:gd name="connsiteX115" fmla="*/ 3117796 w 5887017"/>
                <a:gd name="connsiteY115" fmla="*/ 1481933 h 1709997"/>
                <a:gd name="connsiteX116" fmla="*/ 3009137 w 5887017"/>
                <a:gd name="connsiteY116" fmla="*/ 1490078 h 1709997"/>
                <a:gd name="connsiteX117" fmla="*/ 2962568 w 5887017"/>
                <a:gd name="connsiteY117" fmla="*/ 1506368 h 1709997"/>
                <a:gd name="connsiteX118" fmla="*/ 2935404 w 5887017"/>
                <a:gd name="connsiteY118" fmla="*/ 1538949 h 1709997"/>
                <a:gd name="connsiteX119" fmla="*/ 2865551 w 5887017"/>
                <a:gd name="connsiteY119" fmla="*/ 1591892 h 1709997"/>
                <a:gd name="connsiteX120" fmla="*/ 2780176 w 5887017"/>
                <a:gd name="connsiteY120" fmla="*/ 1604110 h 1709997"/>
                <a:gd name="connsiteX121" fmla="*/ 2690920 w 5887017"/>
                <a:gd name="connsiteY121" fmla="*/ 1604110 h 1709997"/>
                <a:gd name="connsiteX122" fmla="*/ 2640471 w 5887017"/>
                <a:gd name="connsiteY122" fmla="*/ 1628545 h 1709997"/>
                <a:gd name="connsiteX123" fmla="*/ 2566738 w 5887017"/>
                <a:gd name="connsiteY123" fmla="*/ 1636690 h 1709997"/>
                <a:gd name="connsiteX124" fmla="*/ 2485243 w 5887017"/>
                <a:gd name="connsiteY124" fmla="*/ 1600037 h 1709997"/>
                <a:gd name="connsiteX125" fmla="*/ 2442555 w 5887017"/>
                <a:gd name="connsiteY125" fmla="*/ 1555239 h 1709997"/>
                <a:gd name="connsiteX126" fmla="*/ 2380464 w 5887017"/>
                <a:gd name="connsiteY126" fmla="*/ 1555239 h 1709997"/>
                <a:gd name="connsiteX127" fmla="*/ 2225237 w 5887017"/>
                <a:gd name="connsiteY127" fmla="*/ 1587820 h 1709997"/>
                <a:gd name="connsiteX128" fmla="*/ 2174788 w 5887017"/>
                <a:gd name="connsiteY128" fmla="*/ 1587820 h 1709997"/>
                <a:gd name="connsiteX129" fmla="*/ 2135981 w 5887017"/>
                <a:gd name="connsiteY129" fmla="*/ 1681489 h 1709997"/>
                <a:gd name="connsiteX130" fmla="*/ 2073890 w 5887017"/>
                <a:gd name="connsiteY130" fmla="*/ 1685561 h 1709997"/>
                <a:gd name="connsiteX131" fmla="*/ 2050605 w 5887017"/>
                <a:gd name="connsiteY131" fmla="*/ 1693706 h 1709997"/>
                <a:gd name="connsiteX132" fmla="*/ 2007918 w 5887017"/>
                <a:gd name="connsiteY132" fmla="*/ 1709997 h 1709997"/>
                <a:gd name="connsiteX133" fmla="*/ 1965230 w 5887017"/>
                <a:gd name="connsiteY133" fmla="*/ 1583747 h 1709997"/>
                <a:gd name="connsiteX134" fmla="*/ 1887616 w 5887017"/>
                <a:gd name="connsiteY134" fmla="*/ 1526731 h 1709997"/>
                <a:gd name="connsiteX135" fmla="*/ 1825525 w 5887017"/>
                <a:gd name="connsiteY135" fmla="*/ 1465643 h 1709997"/>
                <a:gd name="connsiteX136" fmla="*/ 1759553 w 5887017"/>
                <a:gd name="connsiteY136" fmla="*/ 1461570 h 1709997"/>
                <a:gd name="connsiteX137" fmla="*/ 1674178 w 5887017"/>
                <a:gd name="connsiteY137" fmla="*/ 1461570 h 1709997"/>
                <a:gd name="connsiteX138" fmla="*/ 1627610 w 5887017"/>
                <a:gd name="connsiteY138" fmla="*/ 1486006 h 1709997"/>
                <a:gd name="connsiteX139" fmla="*/ 1553877 w 5887017"/>
                <a:gd name="connsiteY139" fmla="*/ 1469715 h 1709997"/>
                <a:gd name="connsiteX140" fmla="*/ 1499547 w 5887017"/>
                <a:gd name="connsiteY140" fmla="*/ 1494151 h 1709997"/>
                <a:gd name="connsiteX141" fmla="*/ 1433575 w 5887017"/>
                <a:gd name="connsiteY141" fmla="*/ 1498223 h 1709997"/>
                <a:gd name="connsiteX142" fmla="*/ 1371484 w 5887017"/>
                <a:gd name="connsiteY142" fmla="*/ 1555239 h 1709997"/>
                <a:gd name="connsiteX143" fmla="*/ 1289989 w 5887017"/>
                <a:gd name="connsiteY143" fmla="*/ 1555239 h 1709997"/>
                <a:gd name="connsiteX144" fmla="*/ 1224018 w 5887017"/>
                <a:gd name="connsiteY144" fmla="*/ 1571529 h 1709997"/>
                <a:gd name="connsiteX145" fmla="*/ 1189091 w 5887017"/>
                <a:gd name="connsiteY145" fmla="*/ 1481933 h 1709997"/>
                <a:gd name="connsiteX146" fmla="*/ 1169688 w 5887017"/>
                <a:gd name="connsiteY146" fmla="*/ 1449353 h 1709997"/>
                <a:gd name="connsiteX147" fmla="*/ 1103716 w 5887017"/>
                <a:gd name="connsiteY147" fmla="*/ 1400482 h 1709997"/>
                <a:gd name="connsiteX148" fmla="*/ 1084313 w 5887017"/>
                <a:gd name="connsiteY148" fmla="*/ 1331248 h 1709997"/>
                <a:gd name="connsiteX149" fmla="*/ 1037744 w 5887017"/>
                <a:gd name="connsiteY149" fmla="*/ 1331248 h 1709997"/>
                <a:gd name="connsiteX150" fmla="*/ 971772 w 5887017"/>
                <a:gd name="connsiteY150" fmla="*/ 1331248 h 1709997"/>
                <a:gd name="connsiteX151" fmla="*/ 929085 w 5887017"/>
                <a:gd name="connsiteY151" fmla="*/ 1278305 h 1709997"/>
                <a:gd name="connsiteX152" fmla="*/ 863113 w 5887017"/>
                <a:gd name="connsiteY152" fmla="*/ 1274232 h 1709997"/>
                <a:gd name="connsiteX153" fmla="*/ 808783 w 5887017"/>
                <a:gd name="connsiteY153" fmla="*/ 1274232 h 1709997"/>
                <a:gd name="connsiteX154" fmla="*/ 769976 w 5887017"/>
                <a:gd name="connsiteY154" fmla="*/ 1204999 h 1709997"/>
                <a:gd name="connsiteX155" fmla="*/ 723408 w 5887017"/>
                <a:gd name="connsiteY155" fmla="*/ 1180564 h 1709997"/>
                <a:gd name="connsiteX156" fmla="*/ 707885 w 5887017"/>
                <a:gd name="connsiteY156" fmla="*/ 1119475 h 1709997"/>
                <a:gd name="connsiteX157" fmla="*/ 645794 w 5887017"/>
                <a:gd name="connsiteY157" fmla="*/ 1099112 h 1709997"/>
                <a:gd name="connsiteX158" fmla="*/ 603106 w 5887017"/>
                <a:gd name="connsiteY158" fmla="*/ 1029879 h 1709997"/>
                <a:gd name="connsiteX159" fmla="*/ 564300 w 5887017"/>
                <a:gd name="connsiteY159" fmla="*/ 952500 h 1709997"/>
                <a:gd name="connsiteX160" fmla="*/ 560419 w 5887017"/>
                <a:gd name="connsiteY160" fmla="*/ 903629 h 1709997"/>
                <a:gd name="connsiteX161" fmla="*/ 502208 w 5887017"/>
                <a:gd name="connsiteY161" fmla="*/ 871049 h 1709997"/>
                <a:gd name="connsiteX162" fmla="*/ 443998 w 5887017"/>
                <a:gd name="connsiteY162" fmla="*/ 818105 h 1709997"/>
                <a:gd name="connsiteX163" fmla="*/ 436237 w 5887017"/>
                <a:gd name="connsiteY163" fmla="*/ 761090 h 1709997"/>
                <a:gd name="connsiteX164" fmla="*/ 397430 w 5887017"/>
                <a:gd name="connsiteY164" fmla="*/ 732582 h 1709997"/>
                <a:gd name="connsiteX165" fmla="*/ 350861 w 5887017"/>
                <a:gd name="connsiteY165" fmla="*/ 720364 h 1709997"/>
                <a:gd name="connsiteX166" fmla="*/ 323697 w 5887017"/>
                <a:gd name="connsiteY166" fmla="*/ 700001 h 1709997"/>
                <a:gd name="connsiteX167" fmla="*/ 288770 w 5887017"/>
                <a:gd name="connsiteY167" fmla="*/ 671493 h 1709997"/>
                <a:gd name="connsiteX168" fmla="*/ 288770 w 5887017"/>
                <a:gd name="connsiteY168" fmla="*/ 594115 h 1709997"/>
                <a:gd name="connsiteX169" fmla="*/ 246083 w 5887017"/>
                <a:gd name="connsiteY169" fmla="*/ 557462 h 1709997"/>
                <a:gd name="connsiteX170" fmla="*/ 156827 w 5887017"/>
                <a:gd name="connsiteY170" fmla="*/ 545244 h 1709997"/>
                <a:gd name="connsiteX171" fmla="*/ 117596 w 5887017"/>
                <a:gd name="connsiteY171" fmla="*/ 462016 h 1709997"/>
                <a:gd name="connsiteX172" fmla="*/ 109698 w 5887017"/>
                <a:gd name="connsiteY172" fmla="*/ 457791 h 1709997"/>
                <a:gd name="connsiteX173" fmla="*/ 95734 w 5887017"/>
                <a:gd name="connsiteY173" fmla="*/ 417776 h 1709997"/>
                <a:gd name="connsiteX174" fmla="*/ 82953 w 5887017"/>
                <a:gd name="connsiteY174" fmla="*/ 417776 h 1709997"/>
                <a:gd name="connsiteX175" fmla="*/ 0 w 5887017"/>
                <a:gd name="connsiteY175" fmla="*/ 90974 h 1709997"/>
                <a:gd name="connsiteX176" fmla="*/ 437 w 5887017"/>
                <a:gd name="connsiteY176" fmla="*/ 90369 h 1709997"/>
                <a:gd name="connsiteX177" fmla="*/ 16123 w 5887017"/>
                <a:gd name="connsiteY177" fmla="*/ 87630 h 1709997"/>
                <a:gd name="connsiteX178" fmla="*/ 30411 w 5887017"/>
                <a:gd name="connsiteY178" fmla="*/ 160020 h 1709997"/>
                <a:gd name="connsiteX179" fmla="*/ 16123 w 5887017"/>
                <a:gd name="connsiteY179" fmla="*/ 0 h 1709997"/>
                <a:gd name="connsiteX0" fmla="*/ 16123 w 5887017"/>
                <a:gd name="connsiteY0" fmla="*/ 0 h 1709997"/>
                <a:gd name="connsiteX1" fmla="*/ 2826951 w 5887017"/>
                <a:gd name="connsiteY1" fmla="*/ 381000 h 1709997"/>
                <a:gd name="connsiteX2" fmla="*/ 2841238 w 5887017"/>
                <a:gd name="connsiteY2" fmla="*/ 322898 h 1709997"/>
                <a:gd name="connsiteX3" fmla="*/ 2899341 w 5887017"/>
                <a:gd name="connsiteY3" fmla="*/ 424815 h 1709997"/>
                <a:gd name="connsiteX4" fmla="*/ 2993638 w 5887017"/>
                <a:gd name="connsiteY4" fmla="*/ 454343 h 1709997"/>
                <a:gd name="connsiteX5" fmla="*/ 3167946 w 5887017"/>
                <a:gd name="connsiteY5" fmla="*/ 468630 h 1709997"/>
                <a:gd name="connsiteX6" fmla="*/ 3291771 w 5887017"/>
                <a:gd name="connsiteY6" fmla="*/ 482918 h 1709997"/>
                <a:gd name="connsiteX7" fmla="*/ 3429883 w 5887017"/>
                <a:gd name="connsiteY7" fmla="*/ 512445 h 1709997"/>
                <a:gd name="connsiteX8" fmla="*/ 3299391 w 5887017"/>
                <a:gd name="connsiteY8" fmla="*/ 584835 h 1709997"/>
                <a:gd name="connsiteX9" fmla="*/ 3175566 w 5887017"/>
                <a:gd name="connsiteY9" fmla="*/ 715328 h 1709997"/>
                <a:gd name="connsiteX10" fmla="*/ 3313678 w 5887017"/>
                <a:gd name="connsiteY10" fmla="*/ 685800 h 1709997"/>
                <a:gd name="connsiteX11" fmla="*/ 3291771 w 5887017"/>
                <a:gd name="connsiteY11" fmla="*/ 729615 h 1709997"/>
                <a:gd name="connsiteX12" fmla="*/ 3342253 w 5887017"/>
                <a:gd name="connsiteY12" fmla="*/ 743903 h 1709997"/>
                <a:gd name="connsiteX13" fmla="*/ 3494653 w 5887017"/>
                <a:gd name="connsiteY13" fmla="*/ 663893 h 1709997"/>
                <a:gd name="connsiteX14" fmla="*/ 3625146 w 5887017"/>
                <a:gd name="connsiteY14" fmla="*/ 576263 h 1709997"/>
                <a:gd name="connsiteX15" fmla="*/ 3552756 w 5887017"/>
                <a:gd name="connsiteY15" fmla="*/ 678180 h 1709997"/>
                <a:gd name="connsiteX16" fmla="*/ 3668961 w 5887017"/>
                <a:gd name="connsiteY16" fmla="*/ 721995 h 1709997"/>
                <a:gd name="connsiteX17" fmla="*/ 3923278 w 5887017"/>
                <a:gd name="connsiteY17" fmla="*/ 656273 h 1709997"/>
                <a:gd name="connsiteX18" fmla="*/ 3923278 w 5887017"/>
                <a:gd name="connsiteY18" fmla="*/ 700088 h 1709997"/>
                <a:gd name="connsiteX19" fmla="*/ 4025196 w 5887017"/>
                <a:gd name="connsiteY19" fmla="*/ 685800 h 1709997"/>
                <a:gd name="connsiteX20" fmla="*/ 4061391 w 5887017"/>
                <a:gd name="connsiteY20" fmla="*/ 765810 h 1709997"/>
                <a:gd name="connsiteX21" fmla="*/ 3893751 w 5887017"/>
                <a:gd name="connsiteY21" fmla="*/ 773430 h 1709997"/>
                <a:gd name="connsiteX22" fmla="*/ 3719443 w 5887017"/>
                <a:gd name="connsiteY22" fmla="*/ 823913 h 1709997"/>
                <a:gd name="connsiteX23" fmla="*/ 3631813 w 5887017"/>
                <a:gd name="connsiteY23" fmla="*/ 1020128 h 1709997"/>
                <a:gd name="connsiteX24" fmla="*/ 3726111 w 5887017"/>
                <a:gd name="connsiteY24" fmla="*/ 903923 h 1709997"/>
                <a:gd name="connsiteX25" fmla="*/ 3755638 w 5887017"/>
                <a:gd name="connsiteY25" fmla="*/ 1478280 h 1709997"/>
                <a:gd name="connsiteX26" fmla="*/ 3806121 w 5887017"/>
                <a:gd name="connsiteY26" fmla="*/ 1172528 h 1709997"/>
                <a:gd name="connsiteX27" fmla="*/ 3886131 w 5887017"/>
                <a:gd name="connsiteY27" fmla="*/ 896303 h 1709997"/>
                <a:gd name="connsiteX28" fmla="*/ 3886131 w 5887017"/>
                <a:gd name="connsiteY28" fmla="*/ 968693 h 1709997"/>
                <a:gd name="connsiteX29" fmla="*/ 3908038 w 5887017"/>
                <a:gd name="connsiteY29" fmla="*/ 888683 h 1709997"/>
                <a:gd name="connsiteX30" fmla="*/ 3951853 w 5887017"/>
                <a:gd name="connsiteY30" fmla="*/ 874395 h 1709997"/>
                <a:gd name="connsiteX31" fmla="*/ 3929946 w 5887017"/>
                <a:gd name="connsiteY31" fmla="*/ 844868 h 1709997"/>
                <a:gd name="connsiteX32" fmla="*/ 4119493 w 5887017"/>
                <a:gd name="connsiteY32" fmla="*/ 852488 h 1709997"/>
                <a:gd name="connsiteX33" fmla="*/ 4141401 w 5887017"/>
                <a:gd name="connsiteY33" fmla="*/ 882015 h 1709997"/>
                <a:gd name="connsiteX34" fmla="*/ 4097586 w 5887017"/>
                <a:gd name="connsiteY34" fmla="*/ 1071563 h 1709997"/>
                <a:gd name="connsiteX35" fmla="*/ 4119493 w 5887017"/>
                <a:gd name="connsiteY35" fmla="*/ 1122045 h 1709997"/>
                <a:gd name="connsiteX36" fmla="*/ 4199503 w 5887017"/>
                <a:gd name="connsiteY36" fmla="*/ 1042035 h 1709997"/>
                <a:gd name="connsiteX37" fmla="*/ 4279513 w 5887017"/>
                <a:gd name="connsiteY37" fmla="*/ 1267778 h 1709997"/>
                <a:gd name="connsiteX38" fmla="*/ 4191883 w 5887017"/>
                <a:gd name="connsiteY38" fmla="*/ 1398270 h 1709997"/>
                <a:gd name="connsiteX39" fmla="*/ 4301421 w 5887017"/>
                <a:gd name="connsiteY39" fmla="*/ 1448753 h 1709997"/>
                <a:gd name="connsiteX40" fmla="*/ 4679563 w 5887017"/>
                <a:gd name="connsiteY40" fmla="*/ 1164908 h 1709997"/>
                <a:gd name="connsiteX41" fmla="*/ 4643368 w 5887017"/>
                <a:gd name="connsiteY41" fmla="*/ 1092518 h 1709997"/>
                <a:gd name="connsiteX42" fmla="*/ 4949121 w 5887017"/>
                <a:gd name="connsiteY42" fmla="*/ 990600 h 1709997"/>
                <a:gd name="connsiteX43" fmla="*/ 4919593 w 5887017"/>
                <a:gd name="connsiteY43" fmla="*/ 918210 h 1709997"/>
                <a:gd name="connsiteX44" fmla="*/ 4963408 w 5887017"/>
                <a:gd name="connsiteY44" fmla="*/ 852488 h 1709997"/>
                <a:gd name="connsiteX45" fmla="*/ 5035798 w 5887017"/>
                <a:gd name="connsiteY45" fmla="*/ 742950 h 1709997"/>
                <a:gd name="connsiteX46" fmla="*/ 5145336 w 5887017"/>
                <a:gd name="connsiteY46" fmla="*/ 721043 h 1709997"/>
                <a:gd name="connsiteX47" fmla="*/ 5385366 w 5887017"/>
                <a:gd name="connsiteY47" fmla="*/ 655320 h 1709997"/>
                <a:gd name="connsiteX48" fmla="*/ 5414893 w 5887017"/>
                <a:gd name="connsiteY48" fmla="*/ 597218 h 1709997"/>
                <a:gd name="connsiteX49" fmla="*/ 5465376 w 5887017"/>
                <a:gd name="connsiteY49" fmla="*/ 597218 h 1709997"/>
                <a:gd name="connsiteX50" fmla="*/ 5501571 w 5887017"/>
                <a:gd name="connsiteY50" fmla="*/ 487680 h 1709997"/>
                <a:gd name="connsiteX51" fmla="*/ 5545386 w 5887017"/>
                <a:gd name="connsiteY51" fmla="*/ 218123 h 1709997"/>
                <a:gd name="connsiteX52" fmla="*/ 5581581 w 5887017"/>
                <a:gd name="connsiteY52" fmla="*/ 247650 h 1709997"/>
                <a:gd name="connsiteX53" fmla="*/ 5639683 w 5887017"/>
                <a:gd name="connsiteY53" fmla="*/ 203835 h 1709997"/>
                <a:gd name="connsiteX54" fmla="*/ 5705406 w 5887017"/>
                <a:gd name="connsiteY54" fmla="*/ 225743 h 1709997"/>
                <a:gd name="connsiteX55" fmla="*/ 5763508 w 5887017"/>
                <a:gd name="connsiteY55" fmla="*/ 436245 h 1709997"/>
                <a:gd name="connsiteX56" fmla="*/ 5813991 w 5887017"/>
                <a:gd name="connsiteY56" fmla="*/ 443865 h 1709997"/>
                <a:gd name="connsiteX57" fmla="*/ 5821611 w 5887017"/>
                <a:gd name="connsiteY57" fmla="*/ 494348 h 1709997"/>
                <a:gd name="connsiteX58" fmla="*/ 5865426 w 5887017"/>
                <a:gd name="connsiteY58" fmla="*/ 494348 h 1709997"/>
                <a:gd name="connsiteX59" fmla="*/ 5767318 w 5887017"/>
                <a:gd name="connsiteY59" fmla="*/ 639128 h 1709997"/>
                <a:gd name="connsiteX60" fmla="*/ 5781606 w 5887017"/>
                <a:gd name="connsiteY60" fmla="*/ 682943 h 1709997"/>
                <a:gd name="connsiteX61" fmla="*/ 5759698 w 5887017"/>
                <a:gd name="connsiteY61" fmla="*/ 653415 h 1709997"/>
                <a:gd name="connsiteX62" fmla="*/ 5715883 w 5887017"/>
                <a:gd name="connsiteY62" fmla="*/ 733425 h 1709997"/>
                <a:gd name="connsiteX63" fmla="*/ 5730171 w 5887017"/>
                <a:gd name="connsiteY63" fmla="*/ 697230 h 1709997"/>
                <a:gd name="connsiteX64" fmla="*/ 5700643 w 5887017"/>
                <a:gd name="connsiteY64" fmla="*/ 667703 h 1709997"/>
                <a:gd name="connsiteX65" fmla="*/ 5700643 w 5887017"/>
                <a:gd name="connsiteY65" fmla="*/ 740093 h 1709997"/>
                <a:gd name="connsiteX66" fmla="*/ 5598726 w 5887017"/>
                <a:gd name="connsiteY66" fmla="*/ 798195 h 1709997"/>
                <a:gd name="connsiteX67" fmla="*/ 5569198 w 5887017"/>
                <a:gd name="connsiteY67" fmla="*/ 1045845 h 1709997"/>
                <a:gd name="connsiteX68" fmla="*/ 5693023 w 5887017"/>
                <a:gd name="connsiteY68" fmla="*/ 1096328 h 1709997"/>
                <a:gd name="connsiteX69" fmla="*/ 5656828 w 5887017"/>
                <a:gd name="connsiteY69" fmla="*/ 1052513 h 1709997"/>
                <a:gd name="connsiteX70" fmla="*/ 5707311 w 5887017"/>
                <a:gd name="connsiteY70" fmla="*/ 1118235 h 1709997"/>
                <a:gd name="connsiteX71" fmla="*/ 5613013 w 5887017"/>
                <a:gd name="connsiteY71" fmla="*/ 1176338 h 1709997"/>
                <a:gd name="connsiteX72" fmla="*/ 5627301 w 5887017"/>
                <a:gd name="connsiteY72" fmla="*/ 1132523 h 1709997"/>
                <a:gd name="connsiteX73" fmla="*/ 5597773 w 5887017"/>
                <a:gd name="connsiteY73" fmla="*/ 1176338 h 1709997"/>
                <a:gd name="connsiteX74" fmla="*/ 5307261 w 5887017"/>
                <a:gd name="connsiteY74" fmla="*/ 1350645 h 1709997"/>
                <a:gd name="connsiteX75" fmla="*/ 5296783 w 5887017"/>
                <a:gd name="connsiteY75" fmla="*/ 1367790 h 1709997"/>
                <a:gd name="connsiteX76" fmla="*/ 5299383 w 5887017"/>
                <a:gd name="connsiteY76" fmla="*/ 1381443 h 1709997"/>
                <a:gd name="connsiteX77" fmla="*/ 5290887 w 5887017"/>
                <a:gd name="connsiteY77" fmla="*/ 1389939 h 1709997"/>
                <a:gd name="connsiteX78" fmla="*/ 5282338 w 5887017"/>
                <a:gd name="connsiteY78" fmla="*/ 1401338 h 1709997"/>
                <a:gd name="connsiteX79" fmla="*/ 5271066 w 5887017"/>
                <a:gd name="connsiteY79" fmla="*/ 1409700 h 1709997"/>
                <a:gd name="connsiteX80" fmla="*/ 5273890 w 5887017"/>
                <a:gd name="connsiteY80" fmla="*/ 1412602 h 1709997"/>
                <a:gd name="connsiteX81" fmla="*/ 5252071 w 5887017"/>
                <a:gd name="connsiteY81" fmla="*/ 1441694 h 1709997"/>
                <a:gd name="connsiteX82" fmla="*/ 5204629 w 5887017"/>
                <a:gd name="connsiteY82" fmla="*/ 1446007 h 1709997"/>
                <a:gd name="connsiteX83" fmla="*/ 5178751 w 5887017"/>
                <a:gd name="connsiteY83" fmla="*/ 1476198 h 1709997"/>
                <a:gd name="connsiteX84" fmla="*/ 5144249 w 5887017"/>
                <a:gd name="connsiteY84" fmla="*/ 1506388 h 1709997"/>
                <a:gd name="connsiteX85" fmla="*/ 5092493 w 5887017"/>
                <a:gd name="connsiteY85" fmla="*/ 1553830 h 1709997"/>
                <a:gd name="connsiteX86" fmla="*/ 5057990 w 5887017"/>
                <a:gd name="connsiteY86" fmla="*/ 1562456 h 1709997"/>
                <a:gd name="connsiteX87" fmla="*/ 5022867 w 5887017"/>
                <a:gd name="connsiteY87" fmla="*/ 1569481 h 1709997"/>
                <a:gd name="connsiteX88" fmla="*/ 4965007 w 5887017"/>
                <a:gd name="connsiteY88" fmla="*/ 1567457 h 1709997"/>
                <a:gd name="connsiteX89" fmla="*/ 4933961 w 5887017"/>
                <a:gd name="connsiteY89" fmla="*/ 1563384 h 1709997"/>
                <a:gd name="connsiteX90" fmla="*/ 4867989 w 5887017"/>
                <a:gd name="connsiteY90" fmla="*/ 1563384 h 1709997"/>
                <a:gd name="connsiteX91" fmla="*/ 4821421 w 5887017"/>
                <a:gd name="connsiteY91" fmla="*/ 1547094 h 1709997"/>
                <a:gd name="connsiteX92" fmla="*/ 4770972 w 5887017"/>
                <a:gd name="connsiteY92" fmla="*/ 1547094 h 1709997"/>
                <a:gd name="connsiteX93" fmla="*/ 4724404 w 5887017"/>
                <a:gd name="connsiteY93" fmla="*/ 1543022 h 1709997"/>
                <a:gd name="connsiteX94" fmla="*/ 4635148 w 5887017"/>
                <a:gd name="connsiteY94" fmla="*/ 1559312 h 1709997"/>
                <a:gd name="connsiteX95" fmla="*/ 4596341 w 5887017"/>
                <a:gd name="connsiteY95" fmla="*/ 1559312 h 1709997"/>
                <a:gd name="connsiteX96" fmla="*/ 4573057 w 5887017"/>
                <a:gd name="connsiteY96" fmla="*/ 1534876 h 1709997"/>
                <a:gd name="connsiteX97" fmla="*/ 4495443 w 5887017"/>
                <a:gd name="connsiteY97" fmla="*/ 1506368 h 1709997"/>
                <a:gd name="connsiteX98" fmla="*/ 4441113 w 5887017"/>
                <a:gd name="connsiteY98" fmla="*/ 1506368 h 1709997"/>
                <a:gd name="connsiteX99" fmla="*/ 4371260 w 5887017"/>
                <a:gd name="connsiteY99" fmla="*/ 1510441 h 1709997"/>
                <a:gd name="connsiteX100" fmla="*/ 4297527 w 5887017"/>
                <a:gd name="connsiteY100" fmla="*/ 1481933 h 1709997"/>
                <a:gd name="connsiteX101" fmla="*/ 4231555 w 5887017"/>
                <a:gd name="connsiteY101" fmla="*/ 1469715 h 1709997"/>
                <a:gd name="connsiteX102" fmla="*/ 4157822 w 5887017"/>
                <a:gd name="connsiteY102" fmla="*/ 1469715 h 1709997"/>
                <a:gd name="connsiteX103" fmla="*/ 4095731 w 5887017"/>
                <a:gd name="connsiteY103" fmla="*/ 1457498 h 1709997"/>
                <a:gd name="connsiteX104" fmla="*/ 4014236 w 5887017"/>
                <a:gd name="connsiteY104" fmla="*/ 1457498 h 1709997"/>
                <a:gd name="connsiteX105" fmla="*/ 3959907 w 5887017"/>
                <a:gd name="connsiteY105" fmla="*/ 1465643 h 1709997"/>
                <a:gd name="connsiteX106" fmla="*/ 3890054 w 5887017"/>
                <a:gd name="connsiteY106" fmla="*/ 1469715 h 1709997"/>
                <a:gd name="connsiteX107" fmla="*/ 3843486 w 5887017"/>
                <a:gd name="connsiteY107" fmla="*/ 1457498 h 1709997"/>
                <a:gd name="connsiteX108" fmla="*/ 3754230 w 5887017"/>
                <a:gd name="connsiteY108" fmla="*/ 1514514 h 1709997"/>
                <a:gd name="connsiteX109" fmla="*/ 3668855 w 5887017"/>
                <a:gd name="connsiteY109" fmla="*/ 1522659 h 1709997"/>
                <a:gd name="connsiteX110" fmla="*/ 3564076 w 5887017"/>
                <a:gd name="connsiteY110" fmla="*/ 1506368 h 1709997"/>
                <a:gd name="connsiteX111" fmla="*/ 3509746 w 5887017"/>
                <a:gd name="connsiteY111" fmla="*/ 1486006 h 1709997"/>
                <a:gd name="connsiteX112" fmla="*/ 3416610 w 5887017"/>
                <a:gd name="connsiteY112" fmla="*/ 1477861 h 1709997"/>
                <a:gd name="connsiteX113" fmla="*/ 3331234 w 5887017"/>
                <a:gd name="connsiteY113" fmla="*/ 1457498 h 1709997"/>
                <a:gd name="connsiteX114" fmla="*/ 3238098 w 5887017"/>
                <a:gd name="connsiteY114" fmla="*/ 1465643 h 1709997"/>
                <a:gd name="connsiteX115" fmla="*/ 3117796 w 5887017"/>
                <a:gd name="connsiteY115" fmla="*/ 1481933 h 1709997"/>
                <a:gd name="connsiteX116" fmla="*/ 3009137 w 5887017"/>
                <a:gd name="connsiteY116" fmla="*/ 1490078 h 1709997"/>
                <a:gd name="connsiteX117" fmla="*/ 2962568 w 5887017"/>
                <a:gd name="connsiteY117" fmla="*/ 1506368 h 1709997"/>
                <a:gd name="connsiteX118" fmla="*/ 2935404 w 5887017"/>
                <a:gd name="connsiteY118" fmla="*/ 1538949 h 1709997"/>
                <a:gd name="connsiteX119" fmla="*/ 2865551 w 5887017"/>
                <a:gd name="connsiteY119" fmla="*/ 1591892 h 1709997"/>
                <a:gd name="connsiteX120" fmla="*/ 2780176 w 5887017"/>
                <a:gd name="connsiteY120" fmla="*/ 1604110 h 1709997"/>
                <a:gd name="connsiteX121" fmla="*/ 2690920 w 5887017"/>
                <a:gd name="connsiteY121" fmla="*/ 1604110 h 1709997"/>
                <a:gd name="connsiteX122" fmla="*/ 2640471 w 5887017"/>
                <a:gd name="connsiteY122" fmla="*/ 1628545 h 1709997"/>
                <a:gd name="connsiteX123" fmla="*/ 2566738 w 5887017"/>
                <a:gd name="connsiteY123" fmla="*/ 1636690 h 1709997"/>
                <a:gd name="connsiteX124" fmla="*/ 2485243 w 5887017"/>
                <a:gd name="connsiteY124" fmla="*/ 1600037 h 1709997"/>
                <a:gd name="connsiteX125" fmla="*/ 2442555 w 5887017"/>
                <a:gd name="connsiteY125" fmla="*/ 1555239 h 1709997"/>
                <a:gd name="connsiteX126" fmla="*/ 2380464 w 5887017"/>
                <a:gd name="connsiteY126" fmla="*/ 1555239 h 1709997"/>
                <a:gd name="connsiteX127" fmla="*/ 2225237 w 5887017"/>
                <a:gd name="connsiteY127" fmla="*/ 1587820 h 1709997"/>
                <a:gd name="connsiteX128" fmla="*/ 2174788 w 5887017"/>
                <a:gd name="connsiteY128" fmla="*/ 1587820 h 1709997"/>
                <a:gd name="connsiteX129" fmla="*/ 2135981 w 5887017"/>
                <a:gd name="connsiteY129" fmla="*/ 1681489 h 1709997"/>
                <a:gd name="connsiteX130" fmla="*/ 2073890 w 5887017"/>
                <a:gd name="connsiteY130" fmla="*/ 1685561 h 1709997"/>
                <a:gd name="connsiteX131" fmla="*/ 2050605 w 5887017"/>
                <a:gd name="connsiteY131" fmla="*/ 1693706 h 1709997"/>
                <a:gd name="connsiteX132" fmla="*/ 2007918 w 5887017"/>
                <a:gd name="connsiteY132" fmla="*/ 1709997 h 1709997"/>
                <a:gd name="connsiteX133" fmla="*/ 1965230 w 5887017"/>
                <a:gd name="connsiteY133" fmla="*/ 1583747 h 1709997"/>
                <a:gd name="connsiteX134" fmla="*/ 1887616 w 5887017"/>
                <a:gd name="connsiteY134" fmla="*/ 1526731 h 1709997"/>
                <a:gd name="connsiteX135" fmla="*/ 1825525 w 5887017"/>
                <a:gd name="connsiteY135" fmla="*/ 1465643 h 1709997"/>
                <a:gd name="connsiteX136" fmla="*/ 1759553 w 5887017"/>
                <a:gd name="connsiteY136" fmla="*/ 1461570 h 1709997"/>
                <a:gd name="connsiteX137" fmla="*/ 1674178 w 5887017"/>
                <a:gd name="connsiteY137" fmla="*/ 1461570 h 1709997"/>
                <a:gd name="connsiteX138" fmla="*/ 1627610 w 5887017"/>
                <a:gd name="connsiteY138" fmla="*/ 1486006 h 1709997"/>
                <a:gd name="connsiteX139" fmla="*/ 1553877 w 5887017"/>
                <a:gd name="connsiteY139" fmla="*/ 1469715 h 1709997"/>
                <a:gd name="connsiteX140" fmla="*/ 1499547 w 5887017"/>
                <a:gd name="connsiteY140" fmla="*/ 1494151 h 1709997"/>
                <a:gd name="connsiteX141" fmla="*/ 1433575 w 5887017"/>
                <a:gd name="connsiteY141" fmla="*/ 1498223 h 1709997"/>
                <a:gd name="connsiteX142" fmla="*/ 1371484 w 5887017"/>
                <a:gd name="connsiteY142" fmla="*/ 1555239 h 1709997"/>
                <a:gd name="connsiteX143" fmla="*/ 1289989 w 5887017"/>
                <a:gd name="connsiteY143" fmla="*/ 1555239 h 1709997"/>
                <a:gd name="connsiteX144" fmla="*/ 1224018 w 5887017"/>
                <a:gd name="connsiteY144" fmla="*/ 1571529 h 1709997"/>
                <a:gd name="connsiteX145" fmla="*/ 1189091 w 5887017"/>
                <a:gd name="connsiteY145" fmla="*/ 1481933 h 1709997"/>
                <a:gd name="connsiteX146" fmla="*/ 1169688 w 5887017"/>
                <a:gd name="connsiteY146" fmla="*/ 1449353 h 1709997"/>
                <a:gd name="connsiteX147" fmla="*/ 1103716 w 5887017"/>
                <a:gd name="connsiteY147" fmla="*/ 1400482 h 1709997"/>
                <a:gd name="connsiteX148" fmla="*/ 1084313 w 5887017"/>
                <a:gd name="connsiteY148" fmla="*/ 1331248 h 1709997"/>
                <a:gd name="connsiteX149" fmla="*/ 1037744 w 5887017"/>
                <a:gd name="connsiteY149" fmla="*/ 1331248 h 1709997"/>
                <a:gd name="connsiteX150" fmla="*/ 971772 w 5887017"/>
                <a:gd name="connsiteY150" fmla="*/ 1331248 h 1709997"/>
                <a:gd name="connsiteX151" fmla="*/ 929085 w 5887017"/>
                <a:gd name="connsiteY151" fmla="*/ 1278305 h 1709997"/>
                <a:gd name="connsiteX152" fmla="*/ 863113 w 5887017"/>
                <a:gd name="connsiteY152" fmla="*/ 1274232 h 1709997"/>
                <a:gd name="connsiteX153" fmla="*/ 808783 w 5887017"/>
                <a:gd name="connsiteY153" fmla="*/ 1274232 h 1709997"/>
                <a:gd name="connsiteX154" fmla="*/ 769976 w 5887017"/>
                <a:gd name="connsiteY154" fmla="*/ 1204999 h 1709997"/>
                <a:gd name="connsiteX155" fmla="*/ 723408 w 5887017"/>
                <a:gd name="connsiteY155" fmla="*/ 1180564 h 1709997"/>
                <a:gd name="connsiteX156" fmla="*/ 707885 w 5887017"/>
                <a:gd name="connsiteY156" fmla="*/ 1119475 h 1709997"/>
                <a:gd name="connsiteX157" fmla="*/ 645794 w 5887017"/>
                <a:gd name="connsiteY157" fmla="*/ 1099112 h 1709997"/>
                <a:gd name="connsiteX158" fmla="*/ 603106 w 5887017"/>
                <a:gd name="connsiteY158" fmla="*/ 1029879 h 1709997"/>
                <a:gd name="connsiteX159" fmla="*/ 564300 w 5887017"/>
                <a:gd name="connsiteY159" fmla="*/ 952500 h 1709997"/>
                <a:gd name="connsiteX160" fmla="*/ 560419 w 5887017"/>
                <a:gd name="connsiteY160" fmla="*/ 903629 h 1709997"/>
                <a:gd name="connsiteX161" fmla="*/ 502208 w 5887017"/>
                <a:gd name="connsiteY161" fmla="*/ 871049 h 1709997"/>
                <a:gd name="connsiteX162" fmla="*/ 443998 w 5887017"/>
                <a:gd name="connsiteY162" fmla="*/ 818105 h 1709997"/>
                <a:gd name="connsiteX163" fmla="*/ 436237 w 5887017"/>
                <a:gd name="connsiteY163" fmla="*/ 761090 h 1709997"/>
                <a:gd name="connsiteX164" fmla="*/ 397430 w 5887017"/>
                <a:gd name="connsiteY164" fmla="*/ 732582 h 1709997"/>
                <a:gd name="connsiteX165" fmla="*/ 350861 w 5887017"/>
                <a:gd name="connsiteY165" fmla="*/ 720364 h 1709997"/>
                <a:gd name="connsiteX166" fmla="*/ 323697 w 5887017"/>
                <a:gd name="connsiteY166" fmla="*/ 700001 h 1709997"/>
                <a:gd name="connsiteX167" fmla="*/ 288770 w 5887017"/>
                <a:gd name="connsiteY167" fmla="*/ 671493 h 1709997"/>
                <a:gd name="connsiteX168" fmla="*/ 288770 w 5887017"/>
                <a:gd name="connsiteY168" fmla="*/ 594115 h 1709997"/>
                <a:gd name="connsiteX169" fmla="*/ 246083 w 5887017"/>
                <a:gd name="connsiteY169" fmla="*/ 557462 h 1709997"/>
                <a:gd name="connsiteX170" fmla="*/ 156827 w 5887017"/>
                <a:gd name="connsiteY170" fmla="*/ 545244 h 1709997"/>
                <a:gd name="connsiteX171" fmla="*/ 117596 w 5887017"/>
                <a:gd name="connsiteY171" fmla="*/ 462016 h 1709997"/>
                <a:gd name="connsiteX172" fmla="*/ 79218 w 5887017"/>
                <a:gd name="connsiteY172" fmla="*/ 440646 h 1709997"/>
                <a:gd name="connsiteX173" fmla="*/ 95734 w 5887017"/>
                <a:gd name="connsiteY173" fmla="*/ 417776 h 1709997"/>
                <a:gd name="connsiteX174" fmla="*/ 82953 w 5887017"/>
                <a:gd name="connsiteY174" fmla="*/ 417776 h 1709997"/>
                <a:gd name="connsiteX175" fmla="*/ 0 w 5887017"/>
                <a:gd name="connsiteY175" fmla="*/ 90974 h 1709997"/>
                <a:gd name="connsiteX176" fmla="*/ 437 w 5887017"/>
                <a:gd name="connsiteY176" fmla="*/ 90369 h 1709997"/>
                <a:gd name="connsiteX177" fmla="*/ 16123 w 5887017"/>
                <a:gd name="connsiteY177" fmla="*/ 87630 h 1709997"/>
                <a:gd name="connsiteX178" fmla="*/ 30411 w 5887017"/>
                <a:gd name="connsiteY178" fmla="*/ 160020 h 1709997"/>
                <a:gd name="connsiteX179" fmla="*/ 16123 w 5887017"/>
                <a:gd name="connsiteY179" fmla="*/ 0 h 1709997"/>
                <a:gd name="connsiteX0" fmla="*/ 16123 w 5887017"/>
                <a:gd name="connsiteY0" fmla="*/ 0 h 1709997"/>
                <a:gd name="connsiteX1" fmla="*/ 2826951 w 5887017"/>
                <a:gd name="connsiteY1" fmla="*/ 381000 h 1709997"/>
                <a:gd name="connsiteX2" fmla="*/ 2841238 w 5887017"/>
                <a:gd name="connsiteY2" fmla="*/ 322898 h 1709997"/>
                <a:gd name="connsiteX3" fmla="*/ 2899341 w 5887017"/>
                <a:gd name="connsiteY3" fmla="*/ 424815 h 1709997"/>
                <a:gd name="connsiteX4" fmla="*/ 2993638 w 5887017"/>
                <a:gd name="connsiteY4" fmla="*/ 454343 h 1709997"/>
                <a:gd name="connsiteX5" fmla="*/ 3167946 w 5887017"/>
                <a:gd name="connsiteY5" fmla="*/ 468630 h 1709997"/>
                <a:gd name="connsiteX6" fmla="*/ 3291771 w 5887017"/>
                <a:gd name="connsiteY6" fmla="*/ 482918 h 1709997"/>
                <a:gd name="connsiteX7" fmla="*/ 3429883 w 5887017"/>
                <a:gd name="connsiteY7" fmla="*/ 512445 h 1709997"/>
                <a:gd name="connsiteX8" fmla="*/ 3299391 w 5887017"/>
                <a:gd name="connsiteY8" fmla="*/ 584835 h 1709997"/>
                <a:gd name="connsiteX9" fmla="*/ 3175566 w 5887017"/>
                <a:gd name="connsiteY9" fmla="*/ 715328 h 1709997"/>
                <a:gd name="connsiteX10" fmla="*/ 3313678 w 5887017"/>
                <a:gd name="connsiteY10" fmla="*/ 685800 h 1709997"/>
                <a:gd name="connsiteX11" fmla="*/ 3291771 w 5887017"/>
                <a:gd name="connsiteY11" fmla="*/ 729615 h 1709997"/>
                <a:gd name="connsiteX12" fmla="*/ 3342253 w 5887017"/>
                <a:gd name="connsiteY12" fmla="*/ 743903 h 1709997"/>
                <a:gd name="connsiteX13" fmla="*/ 3494653 w 5887017"/>
                <a:gd name="connsiteY13" fmla="*/ 663893 h 1709997"/>
                <a:gd name="connsiteX14" fmla="*/ 3625146 w 5887017"/>
                <a:gd name="connsiteY14" fmla="*/ 576263 h 1709997"/>
                <a:gd name="connsiteX15" fmla="*/ 3552756 w 5887017"/>
                <a:gd name="connsiteY15" fmla="*/ 678180 h 1709997"/>
                <a:gd name="connsiteX16" fmla="*/ 3668961 w 5887017"/>
                <a:gd name="connsiteY16" fmla="*/ 721995 h 1709997"/>
                <a:gd name="connsiteX17" fmla="*/ 3923278 w 5887017"/>
                <a:gd name="connsiteY17" fmla="*/ 656273 h 1709997"/>
                <a:gd name="connsiteX18" fmla="*/ 3923278 w 5887017"/>
                <a:gd name="connsiteY18" fmla="*/ 700088 h 1709997"/>
                <a:gd name="connsiteX19" fmla="*/ 4025196 w 5887017"/>
                <a:gd name="connsiteY19" fmla="*/ 685800 h 1709997"/>
                <a:gd name="connsiteX20" fmla="*/ 4061391 w 5887017"/>
                <a:gd name="connsiteY20" fmla="*/ 765810 h 1709997"/>
                <a:gd name="connsiteX21" fmla="*/ 3893751 w 5887017"/>
                <a:gd name="connsiteY21" fmla="*/ 773430 h 1709997"/>
                <a:gd name="connsiteX22" fmla="*/ 3719443 w 5887017"/>
                <a:gd name="connsiteY22" fmla="*/ 823913 h 1709997"/>
                <a:gd name="connsiteX23" fmla="*/ 3631813 w 5887017"/>
                <a:gd name="connsiteY23" fmla="*/ 1020128 h 1709997"/>
                <a:gd name="connsiteX24" fmla="*/ 3726111 w 5887017"/>
                <a:gd name="connsiteY24" fmla="*/ 903923 h 1709997"/>
                <a:gd name="connsiteX25" fmla="*/ 3755638 w 5887017"/>
                <a:gd name="connsiteY25" fmla="*/ 1478280 h 1709997"/>
                <a:gd name="connsiteX26" fmla="*/ 3806121 w 5887017"/>
                <a:gd name="connsiteY26" fmla="*/ 1172528 h 1709997"/>
                <a:gd name="connsiteX27" fmla="*/ 3886131 w 5887017"/>
                <a:gd name="connsiteY27" fmla="*/ 896303 h 1709997"/>
                <a:gd name="connsiteX28" fmla="*/ 3886131 w 5887017"/>
                <a:gd name="connsiteY28" fmla="*/ 968693 h 1709997"/>
                <a:gd name="connsiteX29" fmla="*/ 3908038 w 5887017"/>
                <a:gd name="connsiteY29" fmla="*/ 888683 h 1709997"/>
                <a:gd name="connsiteX30" fmla="*/ 3951853 w 5887017"/>
                <a:gd name="connsiteY30" fmla="*/ 874395 h 1709997"/>
                <a:gd name="connsiteX31" fmla="*/ 3929946 w 5887017"/>
                <a:gd name="connsiteY31" fmla="*/ 844868 h 1709997"/>
                <a:gd name="connsiteX32" fmla="*/ 4119493 w 5887017"/>
                <a:gd name="connsiteY32" fmla="*/ 852488 h 1709997"/>
                <a:gd name="connsiteX33" fmla="*/ 4141401 w 5887017"/>
                <a:gd name="connsiteY33" fmla="*/ 882015 h 1709997"/>
                <a:gd name="connsiteX34" fmla="*/ 4097586 w 5887017"/>
                <a:gd name="connsiteY34" fmla="*/ 1071563 h 1709997"/>
                <a:gd name="connsiteX35" fmla="*/ 4119493 w 5887017"/>
                <a:gd name="connsiteY35" fmla="*/ 1122045 h 1709997"/>
                <a:gd name="connsiteX36" fmla="*/ 4199503 w 5887017"/>
                <a:gd name="connsiteY36" fmla="*/ 1042035 h 1709997"/>
                <a:gd name="connsiteX37" fmla="*/ 4279513 w 5887017"/>
                <a:gd name="connsiteY37" fmla="*/ 1267778 h 1709997"/>
                <a:gd name="connsiteX38" fmla="*/ 4191883 w 5887017"/>
                <a:gd name="connsiteY38" fmla="*/ 1398270 h 1709997"/>
                <a:gd name="connsiteX39" fmla="*/ 4301421 w 5887017"/>
                <a:gd name="connsiteY39" fmla="*/ 1448753 h 1709997"/>
                <a:gd name="connsiteX40" fmla="*/ 4679563 w 5887017"/>
                <a:gd name="connsiteY40" fmla="*/ 1164908 h 1709997"/>
                <a:gd name="connsiteX41" fmla="*/ 4643368 w 5887017"/>
                <a:gd name="connsiteY41" fmla="*/ 1092518 h 1709997"/>
                <a:gd name="connsiteX42" fmla="*/ 4949121 w 5887017"/>
                <a:gd name="connsiteY42" fmla="*/ 990600 h 1709997"/>
                <a:gd name="connsiteX43" fmla="*/ 4919593 w 5887017"/>
                <a:gd name="connsiteY43" fmla="*/ 918210 h 1709997"/>
                <a:gd name="connsiteX44" fmla="*/ 4963408 w 5887017"/>
                <a:gd name="connsiteY44" fmla="*/ 852488 h 1709997"/>
                <a:gd name="connsiteX45" fmla="*/ 5035798 w 5887017"/>
                <a:gd name="connsiteY45" fmla="*/ 742950 h 1709997"/>
                <a:gd name="connsiteX46" fmla="*/ 5145336 w 5887017"/>
                <a:gd name="connsiteY46" fmla="*/ 721043 h 1709997"/>
                <a:gd name="connsiteX47" fmla="*/ 5385366 w 5887017"/>
                <a:gd name="connsiteY47" fmla="*/ 655320 h 1709997"/>
                <a:gd name="connsiteX48" fmla="*/ 5414893 w 5887017"/>
                <a:gd name="connsiteY48" fmla="*/ 597218 h 1709997"/>
                <a:gd name="connsiteX49" fmla="*/ 5465376 w 5887017"/>
                <a:gd name="connsiteY49" fmla="*/ 597218 h 1709997"/>
                <a:gd name="connsiteX50" fmla="*/ 5501571 w 5887017"/>
                <a:gd name="connsiteY50" fmla="*/ 487680 h 1709997"/>
                <a:gd name="connsiteX51" fmla="*/ 5545386 w 5887017"/>
                <a:gd name="connsiteY51" fmla="*/ 218123 h 1709997"/>
                <a:gd name="connsiteX52" fmla="*/ 5581581 w 5887017"/>
                <a:gd name="connsiteY52" fmla="*/ 247650 h 1709997"/>
                <a:gd name="connsiteX53" fmla="*/ 5639683 w 5887017"/>
                <a:gd name="connsiteY53" fmla="*/ 203835 h 1709997"/>
                <a:gd name="connsiteX54" fmla="*/ 5705406 w 5887017"/>
                <a:gd name="connsiteY54" fmla="*/ 225743 h 1709997"/>
                <a:gd name="connsiteX55" fmla="*/ 5763508 w 5887017"/>
                <a:gd name="connsiteY55" fmla="*/ 436245 h 1709997"/>
                <a:gd name="connsiteX56" fmla="*/ 5813991 w 5887017"/>
                <a:gd name="connsiteY56" fmla="*/ 443865 h 1709997"/>
                <a:gd name="connsiteX57" fmla="*/ 5821611 w 5887017"/>
                <a:gd name="connsiteY57" fmla="*/ 494348 h 1709997"/>
                <a:gd name="connsiteX58" fmla="*/ 5865426 w 5887017"/>
                <a:gd name="connsiteY58" fmla="*/ 494348 h 1709997"/>
                <a:gd name="connsiteX59" fmla="*/ 5767318 w 5887017"/>
                <a:gd name="connsiteY59" fmla="*/ 639128 h 1709997"/>
                <a:gd name="connsiteX60" fmla="*/ 5781606 w 5887017"/>
                <a:gd name="connsiteY60" fmla="*/ 682943 h 1709997"/>
                <a:gd name="connsiteX61" fmla="*/ 5759698 w 5887017"/>
                <a:gd name="connsiteY61" fmla="*/ 653415 h 1709997"/>
                <a:gd name="connsiteX62" fmla="*/ 5715883 w 5887017"/>
                <a:gd name="connsiteY62" fmla="*/ 733425 h 1709997"/>
                <a:gd name="connsiteX63" fmla="*/ 5730171 w 5887017"/>
                <a:gd name="connsiteY63" fmla="*/ 697230 h 1709997"/>
                <a:gd name="connsiteX64" fmla="*/ 5700643 w 5887017"/>
                <a:gd name="connsiteY64" fmla="*/ 667703 h 1709997"/>
                <a:gd name="connsiteX65" fmla="*/ 5700643 w 5887017"/>
                <a:gd name="connsiteY65" fmla="*/ 740093 h 1709997"/>
                <a:gd name="connsiteX66" fmla="*/ 5598726 w 5887017"/>
                <a:gd name="connsiteY66" fmla="*/ 798195 h 1709997"/>
                <a:gd name="connsiteX67" fmla="*/ 5569198 w 5887017"/>
                <a:gd name="connsiteY67" fmla="*/ 1045845 h 1709997"/>
                <a:gd name="connsiteX68" fmla="*/ 5693023 w 5887017"/>
                <a:gd name="connsiteY68" fmla="*/ 1096328 h 1709997"/>
                <a:gd name="connsiteX69" fmla="*/ 5656828 w 5887017"/>
                <a:gd name="connsiteY69" fmla="*/ 1052513 h 1709997"/>
                <a:gd name="connsiteX70" fmla="*/ 5707311 w 5887017"/>
                <a:gd name="connsiteY70" fmla="*/ 1118235 h 1709997"/>
                <a:gd name="connsiteX71" fmla="*/ 5613013 w 5887017"/>
                <a:gd name="connsiteY71" fmla="*/ 1176338 h 1709997"/>
                <a:gd name="connsiteX72" fmla="*/ 5627301 w 5887017"/>
                <a:gd name="connsiteY72" fmla="*/ 1132523 h 1709997"/>
                <a:gd name="connsiteX73" fmla="*/ 5597773 w 5887017"/>
                <a:gd name="connsiteY73" fmla="*/ 1176338 h 1709997"/>
                <a:gd name="connsiteX74" fmla="*/ 5307261 w 5887017"/>
                <a:gd name="connsiteY74" fmla="*/ 1350645 h 1709997"/>
                <a:gd name="connsiteX75" fmla="*/ 5296783 w 5887017"/>
                <a:gd name="connsiteY75" fmla="*/ 1367790 h 1709997"/>
                <a:gd name="connsiteX76" fmla="*/ 5299383 w 5887017"/>
                <a:gd name="connsiteY76" fmla="*/ 1381443 h 1709997"/>
                <a:gd name="connsiteX77" fmla="*/ 5290887 w 5887017"/>
                <a:gd name="connsiteY77" fmla="*/ 1389939 h 1709997"/>
                <a:gd name="connsiteX78" fmla="*/ 5282338 w 5887017"/>
                <a:gd name="connsiteY78" fmla="*/ 1401338 h 1709997"/>
                <a:gd name="connsiteX79" fmla="*/ 5271066 w 5887017"/>
                <a:gd name="connsiteY79" fmla="*/ 1409700 h 1709997"/>
                <a:gd name="connsiteX80" fmla="*/ 5273890 w 5887017"/>
                <a:gd name="connsiteY80" fmla="*/ 1412602 h 1709997"/>
                <a:gd name="connsiteX81" fmla="*/ 5252071 w 5887017"/>
                <a:gd name="connsiteY81" fmla="*/ 1441694 h 1709997"/>
                <a:gd name="connsiteX82" fmla="*/ 5204629 w 5887017"/>
                <a:gd name="connsiteY82" fmla="*/ 1446007 h 1709997"/>
                <a:gd name="connsiteX83" fmla="*/ 5178751 w 5887017"/>
                <a:gd name="connsiteY83" fmla="*/ 1476198 h 1709997"/>
                <a:gd name="connsiteX84" fmla="*/ 5144249 w 5887017"/>
                <a:gd name="connsiteY84" fmla="*/ 1506388 h 1709997"/>
                <a:gd name="connsiteX85" fmla="*/ 5092493 w 5887017"/>
                <a:gd name="connsiteY85" fmla="*/ 1553830 h 1709997"/>
                <a:gd name="connsiteX86" fmla="*/ 5057990 w 5887017"/>
                <a:gd name="connsiteY86" fmla="*/ 1562456 h 1709997"/>
                <a:gd name="connsiteX87" fmla="*/ 5022867 w 5887017"/>
                <a:gd name="connsiteY87" fmla="*/ 1569481 h 1709997"/>
                <a:gd name="connsiteX88" fmla="*/ 4965007 w 5887017"/>
                <a:gd name="connsiteY88" fmla="*/ 1567457 h 1709997"/>
                <a:gd name="connsiteX89" fmla="*/ 4933961 w 5887017"/>
                <a:gd name="connsiteY89" fmla="*/ 1563384 h 1709997"/>
                <a:gd name="connsiteX90" fmla="*/ 4867989 w 5887017"/>
                <a:gd name="connsiteY90" fmla="*/ 1563384 h 1709997"/>
                <a:gd name="connsiteX91" fmla="*/ 4821421 w 5887017"/>
                <a:gd name="connsiteY91" fmla="*/ 1547094 h 1709997"/>
                <a:gd name="connsiteX92" fmla="*/ 4770972 w 5887017"/>
                <a:gd name="connsiteY92" fmla="*/ 1547094 h 1709997"/>
                <a:gd name="connsiteX93" fmla="*/ 4724404 w 5887017"/>
                <a:gd name="connsiteY93" fmla="*/ 1543022 h 1709997"/>
                <a:gd name="connsiteX94" fmla="*/ 4635148 w 5887017"/>
                <a:gd name="connsiteY94" fmla="*/ 1559312 h 1709997"/>
                <a:gd name="connsiteX95" fmla="*/ 4596341 w 5887017"/>
                <a:gd name="connsiteY95" fmla="*/ 1559312 h 1709997"/>
                <a:gd name="connsiteX96" fmla="*/ 4573057 w 5887017"/>
                <a:gd name="connsiteY96" fmla="*/ 1534876 h 1709997"/>
                <a:gd name="connsiteX97" fmla="*/ 4495443 w 5887017"/>
                <a:gd name="connsiteY97" fmla="*/ 1506368 h 1709997"/>
                <a:gd name="connsiteX98" fmla="*/ 4441113 w 5887017"/>
                <a:gd name="connsiteY98" fmla="*/ 1506368 h 1709997"/>
                <a:gd name="connsiteX99" fmla="*/ 4371260 w 5887017"/>
                <a:gd name="connsiteY99" fmla="*/ 1510441 h 1709997"/>
                <a:gd name="connsiteX100" fmla="*/ 4297527 w 5887017"/>
                <a:gd name="connsiteY100" fmla="*/ 1481933 h 1709997"/>
                <a:gd name="connsiteX101" fmla="*/ 4231555 w 5887017"/>
                <a:gd name="connsiteY101" fmla="*/ 1469715 h 1709997"/>
                <a:gd name="connsiteX102" fmla="*/ 4157822 w 5887017"/>
                <a:gd name="connsiteY102" fmla="*/ 1469715 h 1709997"/>
                <a:gd name="connsiteX103" fmla="*/ 4095731 w 5887017"/>
                <a:gd name="connsiteY103" fmla="*/ 1457498 h 1709997"/>
                <a:gd name="connsiteX104" fmla="*/ 4014236 w 5887017"/>
                <a:gd name="connsiteY104" fmla="*/ 1457498 h 1709997"/>
                <a:gd name="connsiteX105" fmla="*/ 3959907 w 5887017"/>
                <a:gd name="connsiteY105" fmla="*/ 1465643 h 1709997"/>
                <a:gd name="connsiteX106" fmla="*/ 3890054 w 5887017"/>
                <a:gd name="connsiteY106" fmla="*/ 1469715 h 1709997"/>
                <a:gd name="connsiteX107" fmla="*/ 3843486 w 5887017"/>
                <a:gd name="connsiteY107" fmla="*/ 1457498 h 1709997"/>
                <a:gd name="connsiteX108" fmla="*/ 3754230 w 5887017"/>
                <a:gd name="connsiteY108" fmla="*/ 1514514 h 1709997"/>
                <a:gd name="connsiteX109" fmla="*/ 3668855 w 5887017"/>
                <a:gd name="connsiteY109" fmla="*/ 1522659 h 1709997"/>
                <a:gd name="connsiteX110" fmla="*/ 3564076 w 5887017"/>
                <a:gd name="connsiteY110" fmla="*/ 1506368 h 1709997"/>
                <a:gd name="connsiteX111" fmla="*/ 3509746 w 5887017"/>
                <a:gd name="connsiteY111" fmla="*/ 1486006 h 1709997"/>
                <a:gd name="connsiteX112" fmla="*/ 3416610 w 5887017"/>
                <a:gd name="connsiteY112" fmla="*/ 1477861 h 1709997"/>
                <a:gd name="connsiteX113" fmla="*/ 3331234 w 5887017"/>
                <a:gd name="connsiteY113" fmla="*/ 1457498 h 1709997"/>
                <a:gd name="connsiteX114" fmla="*/ 3238098 w 5887017"/>
                <a:gd name="connsiteY114" fmla="*/ 1465643 h 1709997"/>
                <a:gd name="connsiteX115" fmla="*/ 3117796 w 5887017"/>
                <a:gd name="connsiteY115" fmla="*/ 1481933 h 1709997"/>
                <a:gd name="connsiteX116" fmla="*/ 3009137 w 5887017"/>
                <a:gd name="connsiteY116" fmla="*/ 1490078 h 1709997"/>
                <a:gd name="connsiteX117" fmla="*/ 2962568 w 5887017"/>
                <a:gd name="connsiteY117" fmla="*/ 1506368 h 1709997"/>
                <a:gd name="connsiteX118" fmla="*/ 2935404 w 5887017"/>
                <a:gd name="connsiteY118" fmla="*/ 1538949 h 1709997"/>
                <a:gd name="connsiteX119" fmla="*/ 2865551 w 5887017"/>
                <a:gd name="connsiteY119" fmla="*/ 1591892 h 1709997"/>
                <a:gd name="connsiteX120" fmla="*/ 2780176 w 5887017"/>
                <a:gd name="connsiteY120" fmla="*/ 1604110 h 1709997"/>
                <a:gd name="connsiteX121" fmla="*/ 2690920 w 5887017"/>
                <a:gd name="connsiteY121" fmla="*/ 1604110 h 1709997"/>
                <a:gd name="connsiteX122" fmla="*/ 2640471 w 5887017"/>
                <a:gd name="connsiteY122" fmla="*/ 1628545 h 1709997"/>
                <a:gd name="connsiteX123" fmla="*/ 2566738 w 5887017"/>
                <a:gd name="connsiteY123" fmla="*/ 1636690 h 1709997"/>
                <a:gd name="connsiteX124" fmla="*/ 2485243 w 5887017"/>
                <a:gd name="connsiteY124" fmla="*/ 1600037 h 1709997"/>
                <a:gd name="connsiteX125" fmla="*/ 2442555 w 5887017"/>
                <a:gd name="connsiteY125" fmla="*/ 1555239 h 1709997"/>
                <a:gd name="connsiteX126" fmla="*/ 2380464 w 5887017"/>
                <a:gd name="connsiteY126" fmla="*/ 1555239 h 1709997"/>
                <a:gd name="connsiteX127" fmla="*/ 2225237 w 5887017"/>
                <a:gd name="connsiteY127" fmla="*/ 1587820 h 1709997"/>
                <a:gd name="connsiteX128" fmla="*/ 2174788 w 5887017"/>
                <a:gd name="connsiteY128" fmla="*/ 1587820 h 1709997"/>
                <a:gd name="connsiteX129" fmla="*/ 2135981 w 5887017"/>
                <a:gd name="connsiteY129" fmla="*/ 1681489 h 1709997"/>
                <a:gd name="connsiteX130" fmla="*/ 2073890 w 5887017"/>
                <a:gd name="connsiteY130" fmla="*/ 1685561 h 1709997"/>
                <a:gd name="connsiteX131" fmla="*/ 2050605 w 5887017"/>
                <a:gd name="connsiteY131" fmla="*/ 1693706 h 1709997"/>
                <a:gd name="connsiteX132" fmla="*/ 2007918 w 5887017"/>
                <a:gd name="connsiteY132" fmla="*/ 1709997 h 1709997"/>
                <a:gd name="connsiteX133" fmla="*/ 1965230 w 5887017"/>
                <a:gd name="connsiteY133" fmla="*/ 1583747 h 1709997"/>
                <a:gd name="connsiteX134" fmla="*/ 1887616 w 5887017"/>
                <a:gd name="connsiteY134" fmla="*/ 1526731 h 1709997"/>
                <a:gd name="connsiteX135" fmla="*/ 1825525 w 5887017"/>
                <a:gd name="connsiteY135" fmla="*/ 1465643 h 1709997"/>
                <a:gd name="connsiteX136" fmla="*/ 1759553 w 5887017"/>
                <a:gd name="connsiteY136" fmla="*/ 1461570 h 1709997"/>
                <a:gd name="connsiteX137" fmla="*/ 1674178 w 5887017"/>
                <a:gd name="connsiteY137" fmla="*/ 1461570 h 1709997"/>
                <a:gd name="connsiteX138" fmla="*/ 1627610 w 5887017"/>
                <a:gd name="connsiteY138" fmla="*/ 1486006 h 1709997"/>
                <a:gd name="connsiteX139" fmla="*/ 1553877 w 5887017"/>
                <a:gd name="connsiteY139" fmla="*/ 1469715 h 1709997"/>
                <a:gd name="connsiteX140" fmla="*/ 1499547 w 5887017"/>
                <a:gd name="connsiteY140" fmla="*/ 1494151 h 1709997"/>
                <a:gd name="connsiteX141" fmla="*/ 1433575 w 5887017"/>
                <a:gd name="connsiteY141" fmla="*/ 1498223 h 1709997"/>
                <a:gd name="connsiteX142" fmla="*/ 1371484 w 5887017"/>
                <a:gd name="connsiteY142" fmla="*/ 1555239 h 1709997"/>
                <a:gd name="connsiteX143" fmla="*/ 1289989 w 5887017"/>
                <a:gd name="connsiteY143" fmla="*/ 1555239 h 1709997"/>
                <a:gd name="connsiteX144" fmla="*/ 1224018 w 5887017"/>
                <a:gd name="connsiteY144" fmla="*/ 1571529 h 1709997"/>
                <a:gd name="connsiteX145" fmla="*/ 1189091 w 5887017"/>
                <a:gd name="connsiteY145" fmla="*/ 1481933 h 1709997"/>
                <a:gd name="connsiteX146" fmla="*/ 1169688 w 5887017"/>
                <a:gd name="connsiteY146" fmla="*/ 1449353 h 1709997"/>
                <a:gd name="connsiteX147" fmla="*/ 1103716 w 5887017"/>
                <a:gd name="connsiteY147" fmla="*/ 1400482 h 1709997"/>
                <a:gd name="connsiteX148" fmla="*/ 1084313 w 5887017"/>
                <a:gd name="connsiteY148" fmla="*/ 1331248 h 1709997"/>
                <a:gd name="connsiteX149" fmla="*/ 1037744 w 5887017"/>
                <a:gd name="connsiteY149" fmla="*/ 1331248 h 1709997"/>
                <a:gd name="connsiteX150" fmla="*/ 971772 w 5887017"/>
                <a:gd name="connsiteY150" fmla="*/ 1331248 h 1709997"/>
                <a:gd name="connsiteX151" fmla="*/ 929085 w 5887017"/>
                <a:gd name="connsiteY151" fmla="*/ 1278305 h 1709997"/>
                <a:gd name="connsiteX152" fmla="*/ 863113 w 5887017"/>
                <a:gd name="connsiteY152" fmla="*/ 1274232 h 1709997"/>
                <a:gd name="connsiteX153" fmla="*/ 808783 w 5887017"/>
                <a:gd name="connsiteY153" fmla="*/ 1274232 h 1709997"/>
                <a:gd name="connsiteX154" fmla="*/ 769976 w 5887017"/>
                <a:gd name="connsiteY154" fmla="*/ 1204999 h 1709997"/>
                <a:gd name="connsiteX155" fmla="*/ 723408 w 5887017"/>
                <a:gd name="connsiteY155" fmla="*/ 1180564 h 1709997"/>
                <a:gd name="connsiteX156" fmla="*/ 707885 w 5887017"/>
                <a:gd name="connsiteY156" fmla="*/ 1119475 h 1709997"/>
                <a:gd name="connsiteX157" fmla="*/ 645794 w 5887017"/>
                <a:gd name="connsiteY157" fmla="*/ 1099112 h 1709997"/>
                <a:gd name="connsiteX158" fmla="*/ 603106 w 5887017"/>
                <a:gd name="connsiteY158" fmla="*/ 1029879 h 1709997"/>
                <a:gd name="connsiteX159" fmla="*/ 564300 w 5887017"/>
                <a:gd name="connsiteY159" fmla="*/ 952500 h 1709997"/>
                <a:gd name="connsiteX160" fmla="*/ 560419 w 5887017"/>
                <a:gd name="connsiteY160" fmla="*/ 903629 h 1709997"/>
                <a:gd name="connsiteX161" fmla="*/ 502208 w 5887017"/>
                <a:gd name="connsiteY161" fmla="*/ 871049 h 1709997"/>
                <a:gd name="connsiteX162" fmla="*/ 443998 w 5887017"/>
                <a:gd name="connsiteY162" fmla="*/ 818105 h 1709997"/>
                <a:gd name="connsiteX163" fmla="*/ 436237 w 5887017"/>
                <a:gd name="connsiteY163" fmla="*/ 761090 h 1709997"/>
                <a:gd name="connsiteX164" fmla="*/ 397430 w 5887017"/>
                <a:gd name="connsiteY164" fmla="*/ 732582 h 1709997"/>
                <a:gd name="connsiteX165" fmla="*/ 350861 w 5887017"/>
                <a:gd name="connsiteY165" fmla="*/ 720364 h 1709997"/>
                <a:gd name="connsiteX166" fmla="*/ 323697 w 5887017"/>
                <a:gd name="connsiteY166" fmla="*/ 700001 h 1709997"/>
                <a:gd name="connsiteX167" fmla="*/ 288770 w 5887017"/>
                <a:gd name="connsiteY167" fmla="*/ 671493 h 1709997"/>
                <a:gd name="connsiteX168" fmla="*/ 288770 w 5887017"/>
                <a:gd name="connsiteY168" fmla="*/ 594115 h 1709997"/>
                <a:gd name="connsiteX169" fmla="*/ 246083 w 5887017"/>
                <a:gd name="connsiteY169" fmla="*/ 557462 h 1709997"/>
                <a:gd name="connsiteX170" fmla="*/ 156827 w 5887017"/>
                <a:gd name="connsiteY170" fmla="*/ 545244 h 1709997"/>
                <a:gd name="connsiteX171" fmla="*/ 102356 w 5887017"/>
                <a:gd name="connsiteY171" fmla="*/ 503926 h 1709997"/>
                <a:gd name="connsiteX172" fmla="*/ 79218 w 5887017"/>
                <a:gd name="connsiteY172" fmla="*/ 440646 h 1709997"/>
                <a:gd name="connsiteX173" fmla="*/ 95734 w 5887017"/>
                <a:gd name="connsiteY173" fmla="*/ 417776 h 1709997"/>
                <a:gd name="connsiteX174" fmla="*/ 82953 w 5887017"/>
                <a:gd name="connsiteY174" fmla="*/ 417776 h 1709997"/>
                <a:gd name="connsiteX175" fmla="*/ 0 w 5887017"/>
                <a:gd name="connsiteY175" fmla="*/ 90974 h 1709997"/>
                <a:gd name="connsiteX176" fmla="*/ 437 w 5887017"/>
                <a:gd name="connsiteY176" fmla="*/ 90369 h 1709997"/>
                <a:gd name="connsiteX177" fmla="*/ 16123 w 5887017"/>
                <a:gd name="connsiteY177" fmla="*/ 87630 h 1709997"/>
                <a:gd name="connsiteX178" fmla="*/ 30411 w 5887017"/>
                <a:gd name="connsiteY178" fmla="*/ 160020 h 1709997"/>
                <a:gd name="connsiteX179" fmla="*/ 16123 w 5887017"/>
                <a:gd name="connsiteY179" fmla="*/ 0 h 1709997"/>
                <a:gd name="connsiteX0" fmla="*/ 16123 w 5887017"/>
                <a:gd name="connsiteY0" fmla="*/ 0 h 1709997"/>
                <a:gd name="connsiteX1" fmla="*/ 2826951 w 5887017"/>
                <a:gd name="connsiteY1" fmla="*/ 381000 h 1709997"/>
                <a:gd name="connsiteX2" fmla="*/ 2841238 w 5887017"/>
                <a:gd name="connsiteY2" fmla="*/ 322898 h 1709997"/>
                <a:gd name="connsiteX3" fmla="*/ 2899341 w 5887017"/>
                <a:gd name="connsiteY3" fmla="*/ 424815 h 1709997"/>
                <a:gd name="connsiteX4" fmla="*/ 2993638 w 5887017"/>
                <a:gd name="connsiteY4" fmla="*/ 454343 h 1709997"/>
                <a:gd name="connsiteX5" fmla="*/ 3167946 w 5887017"/>
                <a:gd name="connsiteY5" fmla="*/ 468630 h 1709997"/>
                <a:gd name="connsiteX6" fmla="*/ 3291771 w 5887017"/>
                <a:gd name="connsiteY6" fmla="*/ 482918 h 1709997"/>
                <a:gd name="connsiteX7" fmla="*/ 3429883 w 5887017"/>
                <a:gd name="connsiteY7" fmla="*/ 512445 h 1709997"/>
                <a:gd name="connsiteX8" fmla="*/ 3299391 w 5887017"/>
                <a:gd name="connsiteY8" fmla="*/ 584835 h 1709997"/>
                <a:gd name="connsiteX9" fmla="*/ 3175566 w 5887017"/>
                <a:gd name="connsiteY9" fmla="*/ 715328 h 1709997"/>
                <a:gd name="connsiteX10" fmla="*/ 3313678 w 5887017"/>
                <a:gd name="connsiteY10" fmla="*/ 685800 h 1709997"/>
                <a:gd name="connsiteX11" fmla="*/ 3291771 w 5887017"/>
                <a:gd name="connsiteY11" fmla="*/ 729615 h 1709997"/>
                <a:gd name="connsiteX12" fmla="*/ 3342253 w 5887017"/>
                <a:gd name="connsiteY12" fmla="*/ 743903 h 1709997"/>
                <a:gd name="connsiteX13" fmla="*/ 3494653 w 5887017"/>
                <a:gd name="connsiteY13" fmla="*/ 663893 h 1709997"/>
                <a:gd name="connsiteX14" fmla="*/ 3625146 w 5887017"/>
                <a:gd name="connsiteY14" fmla="*/ 576263 h 1709997"/>
                <a:gd name="connsiteX15" fmla="*/ 3552756 w 5887017"/>
                <a:gd name="connsiteY15" fmla="*/ 678180 h 1709997"/>
                <a:gd name="connsiteX16" fmla="*/ 3668961 w 5887017"/>
                <a:gd name="connsiteY16" fmla="*/ 721995 h 1709997"/>
                <a:gd name="connsiteX17" fmla="*/ 3923278 w 5887017"/>
                <a:gd name="connsiteY17" fmla="*/ 656273 h 1709997"/>
                <a:gd name="connsiteX18" fmla="*/ 3923278 w 5887017"/>
                <a:gd name="connsiteY18" fmla="*/ 700088 h 1709997"/>
                <a:gd name="connsiteX19" fmla="*/ 4025196 w 5887017"/>
                <a:gd name="connsiteY19" fmla="*/ 685800 h 1709997"/>
                <a:gd name="connsiteX20" fmla="*/ 4061391 w 5887017"/>
                <a:gd name="connsiteY20" fmla="*/ 765810 h 1709997"/>
                <a:gd name="connsiteX21" fmla="*/ 3893751 w 5887017"/>
                <a:gd name="connsiteY21" fmla="*/ 773430 h 1709997"/>
                <a:gd name="connsiteX22" fmla="*/ 3719443 w 5887017"/>
                <a:gd name="connsiteY22" fmla="*/ 823913 h 1709997"/>
                <a:gd name="connsiteX23" fmla="*/ 3631813 w 5887017"/>
                <a:gd name="connsiteY23" fmla="*/ 1020128 h 1709997"/>
                <a:gd name="connsiteX24" fmla="*/ 3726111 w 5887017"/>
                <a:gd name="connsiteY24" fmla="*/ 903923 h 1709997"/>
                <a:gd name="connsiteX25" fmla="*/ 3755638 w 5887017"/>
                <a:gd name="connsiteY25" fmla="*/ 1478280 h 1709997"/>
                <a:gd name="connsiteX26" fmla="*/ 3806121 w 5887017"/>
                <a:gd name="connsiteY26" fmla="*/ 1172528 h 1709997"/>
                <a:gd name="connsiteX27" fmla="*/ 3886131 w 5887017"/>
                <a:gd name="connsiteY27" fmla="*/ 896303 h 1709997"/>
                <a:gd name="connsiteX28" fmla="*/ 3886131 w 5887017"/>
                <a:gd name="connsiteY28" fmla="*/ 968693 h 1709997"/>
                <a:gd name="connsiteX29" fmla="*/ 3908038 w 5887017"/>
                <a:gd name="connsiteY29" fmla="*/ 888683 h 1709997"/>
                <a:gd name="connsiteX30" fmla="*/ 3951853 w 5887017"/>
                <a:gd name="connsiteY30" fmla="*/ 874395 h 1709997"/>
                <a:gd name="connsiteX31" fmla="*/ 3929946 w 5887017"/>
                <a:gd name="connsiteY31" fmla="*/ 844868 h 1709997"/>
                <a:gd name="connsiteX32" fmla="*/ 4119493 w 5887017"/>
                <a:gd name="connsiteY32" fmla="*/ 852488 h 1709997"/>
                <a:gd name="connsiteX33" fmla="*/ 4141401 w 5887017"/>
                <a:gd name="connsiteY33" fmla="*/ 882015 h 1709997"/>
                <a:gd name="connsiteX34" fmla="*/ 4097586 w 5887017"/>
                <a:gd name="connsiteY34" fmla="*/ 1071563 h 1709997"/>
                <a:gd name="connsiteX35" fmla="*/ 4119493 w 5887017"/>
                <a:gd name="connsiteY35" fmla="*/ 1122045 h 1709997"/>
                <a:gd name="connsiteX36" fmla="*/ 4199503 w 5887017"/>
                <a:gd name="connsiteY36" fmla="*/ 1042035 h 1709997"/>
                <a:gd name="connsiteX37" fmla="*/ 4279513 w 5887017"/>
                <a:gd name="connsiteY37" fmla="*/ 1267778 h 1709997"/>
                <a:gd name="connsiteX38" fmla="*/ 4191883 w 5887017"/>
                <a:gd name="connsiteY38" fmla="*/ 1398270 h 1709997"/>
                <a:gd name="connsiteX39" fmla="*/ 4301421 w 5887017"/>
                <a:gd name="connsiteY39" fmla="*/ 1448753 h 1709997"/>
                <a:gd name="connsiteX40" fmla="*/ 4679563 w 5887017"/>
                <a:gd name="connsiteY40" fmla="*/ 1164908 h 1709997"/>
                <a:gd name="connsiteX41" fmla="*/ 4643368 w 5887017"/>
                <a:gd name="connsiteY41" fmla="*/ 1092518 h 1709997"/>
                <a:gd name="connsiteX42" fmla="*/ 4949121 w 5887017"/>
                <a:gd name="connsiteY42" fmla="*/ 990600 h 1709997"/>
                <a:gd name="connsiteX43" fmla="*/ 4919593 w 5887017"/>
                <a:gd name="connsiteY43" fmla="*/ 918210 h 1709997"/>
                <a:gd name="connsiteX44" fmla="*/ 4963408 w 5887017"/>
                <a:gd name="connsiteY44" fmla="*/ 852488 h 1709997"/>
                <a:gd name="connsiteX45" fmla="*/ 5035798 w 5887017"/>
                <a:gd name="connsiteY45" fmla="*/ 742950 h 1709997"/>
                <a:gd name="connsiteX46" fmla="*/ 5145336 w 5887017"/>
                <a:gd name="connsiteY46" fmla="*/ 721043 h 1709997"/>
                <a:gd name="connsiteX47" fmla="*/ 5385366 w 5887017"/>
                <a:gd name="connsiteY47" fmla="*/ 655320 h 1709997"/>
                <a:gd name="connsiteX48" fmla="*/ 5414893 w 5887017"/>
                <a:gd name="connsiteY48" fmla="*/ 597218 h 1709997"/>
                <a:gd name="connsiteX49" fmla="*/ 5465376 w 5887017"/>
                <a:gd name="connsiteY49" fmla="*/ 597218 h 1709997"/>
                <a:gd name="connsiteX50" fmla="*/ 5501571 w 5887017"/>
                <a:gd name="connsiteY50" fmla="*/ 487680 h 1709997"/>
                <a:gd name="connsiteX51" fmla="*/ 5545386 w 5887017"/>
                <a:gd name="connsiteY51" fmla="*/ 218123 h 1709997"/>
                <a:gd name="connsiteX52" fmla="*/ 5581581 w 5887017"/>
                <a:gd name="connsiteY52" fmla="*/ 247650 h 1709997"/>
                <a:gd name="connsiteX53" fmla="*/ 5639683 w 5887017"/>
                <a:gd name="connsiteY53" fmla="*/ 203835 h 1709997"/>
                <a:gd name="connsiteX54" fmla="*/ 5705406 w 5887017"/>
                <a:gd name="connsiteY54" fmla="*/ 225743 h 1709997"/>
                <a:gd name="connsiteX55" fmla="*/ 5763508 w 5887017"/>
                <a:gd name="connsiteY55" fmla="*/ 436245 h 1709997"/>
                <a:gd name="connsiteX56" fmla="*/ 5813991 w 5887017"/>
                <a:gd name="connsiteY56" fmla="*/ 443865 h 1709997"/>
                <a:gd name="connsiteX57" fmla="*/ 5821611 w 5887017"/>
                <a:gd name="connsiteY57" fmla="*/ 494348 h 1709997"/>
                <a:gd name="connsiteX58" fmla="*/ 5865426 w 5887017"/>
                <a:gd name="connsiteY58" fmla="*/ 494348 h 1709997"/>
                <a:gd name="connsiteX59" fmla="*/ 5767318 w 5887017"/>
                <a:gd name="connsiteY59" fmla="*/ 639128 h 1709997"/>
                <a:gd name="connsiteX60" fmla="*/ 5781606 w 5887017"/>
                <a:gd name="connsiteY60" fmla="*/ 682943 h 1709997"/>
                <a:gd name="connsiteX61" fmla="*/ 5759698 w 5887017"/>
                <a:gd name="connsiteY61" fmla="*/ 653415 h 1709997"/>
                <a:gd name="connsiteX62" fmla="*/ 5715883 w 5887017"/>
                <a:gd name="connsiteY62" fmla="*/ 733425 h 1709997"/>
                <a:gd name="connsiteX63" fmla="*/ 5730171 w 5887017"/>
                <a:gd name="connsiteY63" fmla="*/ 697230 h 1709997"/>
                <a:gd name="connsiteX64" fmla="*/ 5700643 w 5887017"/>
                <a:gd name="connsiteY64" fmla="*/ 667703 h 1709997"/>
                <a:gd name="connsiteX65" fmla="*/ 5700643 w 5887017"/>
                <a:gd name="connsiteY65" fmla="*/ 740093 h 1709997"/>
                <a:gd name="connsiteX66" fmla="*/ 5598726 w 5887017"/>
                <a:gd name="connsiteY66" fmla="*/ 798195 h 1709997"/>
                <a:gd name="connsiteX67" fmla="*/ 5569198 w 5887017"/>
                <a:gd name="connsiteY67" fmla="*/ 1045845 h 1709997"/>
                <a:gd name="connsiteX68" fmla="*/ 5693023 w 5887017"/>
                <a:gd name="connsiteY68" fmla="*/ 1096328 h 1709997"/>
                <a:gd name="connsiteX69" fmla="*/ 5656828 w 5887017"/>
                <a:gd name="connsiteY69" fmla="*/ 1052513 h 1709997"/>
                <a:gd name="connsiteX70" fmla="*/ 5707311 w 5887017"/>
                <a:gd name="connsiteY70" fmla="*/ 1118235 h 1709997"/>
                <a:gd name="connsiteX71" fmla="*/ 5613013 w 5887017"/>
                <a:gd name="connsiteY71" fmla="*/ 1176338 h 1709997"/>
                <a:gd name="connsiteX72" fmla="*/ 5627301 w 5887017"/>
                <a:gd name="connsiteY72" fmla="*/ 1132523 h 1709997"/>
                <a:gd name="connsiteX73" fmla="*/ 5597773 w 5887017"/>
                <a:gd name="connsiteY73" fmla="*/ 1176338 h 1709997"/>
                <a:gd name="connsiteX74" fmla="*/ 5307261 w 5887017"/>
                <a:gd name="connsiteY74" fmla="*/ 1350645 h 1709997"/>
                <a:gd name="connsiteX75" fmla="*/ 5296783 w 5887017"/>
                <a:gd name="connsiteY75" fmla="*/ 1367790 h 1709997"/>
                <a:gd name="connsiteX76" fmla="*/ 5299383 w 5887017"/>
                <a:gd name="connsiteY76" fmla="*/ 1381443 h 1709997"/>
                <a:gd name="connsiteX77" fmla="*/ 5290887 w 5887017"/>
                <a:gd name="connsiteY77" fmla="*/ 1389939 h 1709997"/>
                <a:gd name="connsiteX78" fmla="*/ 5282338 w 5887017"/>
                <a:gd name="connsiteY78" fmla="*/ 1401338 h 1709997"/>
                <a:gd name="connsiteX79" fmla="*/ 5271066 w 5887017"/>
                <a:gd name="connsiteY79" fmla="*/ 1409700 h 1709997"/>
                <a:gd name="connsiteX80" fmla="*/ 5273890 w 5887017"/>
                <a:gd name="connsiteY80" fmla="*/ 1412602 h 1709997"/>
                <a:gd name="connsiteX81" fmla="*/ 5252071 w 5887017"/>
                <a:gd name="connsiteY81" fmla="*/ 1441694 h 1709997"/>
                <a:gd name="connsiteX82" fmla="*/ 5204629 w 5887017"/>
                <a:gd name="connsiteY82" fmla="*/ 1446007 h 1709997"/>
                <a:gd name="connsiteX83" fmla="*/ 5178751 w 5887017"/>
                <a:gd name="connsiteY83" fmla="*/ 1476198 h 1709997"/>
                <a:gd name="connsiteX84" fmla="*/ 5144249 w 5887017"/>
                <a:gd name="connsiteY84" fmla="*/ 1506388 h 1709997"/>
                <a:gd name="connsiteX85" fmla="*/ 5092493 w 5887017"/>
                <a:gd name="connsiteY85" fmla="*/ 1553830 h 1709997"/>
                <a:gd name="connsiteX86" fmla="*/ 5057990 w 5887017"/>
                <a:gd name="connsiteY86" fmla="*/ 1562456 h 1709997"/>
                <a:gd name="connsiteX87" fmla="*/ 5022867 w 5887017"/>
                <a:gd name="connsiteY87" fmla="*/ 1569481 h 1709997"/>
                <a:gd name="connsiteX88" fmla="*/ 4965007 w 5887017"/>
                <a:gd name="connsiteY88" fmla="*/ 1567457 h 1709997"/>
                <a:gd name="connsiteX89" fmla="*/ 4933961 w 5887017"/>
                <a:gd name="connsiteY89" fmla="*/ 1563384 h 1709997"/>
                <a:gd name="connsiteX90" fmla="*/ 4867989 w 5887017"/>
                <a:gd name="connsiteY90" fmla="*/ 1563384 h 1709997"/>
                <a:gd name="connsiteX91" fmla="*/ 4821421 w 5887017"/>
                <a:gd name="connsiteY91" fmla="*/ 1547094 h 1709997"/>
                <a:gd name="connsiteX92" fmla="*/ 4770972 w 5887017"/>
                <a:gd name="connsiteY92" fmla="*/ 1547094 h 1709997"/>
                <a:gd name="connsiteX93" fmla="*/ 4724404 w 5887017"/>
                <a:gd name="connsiteY93" fmla="*/ 1543022 h 1709997"/>
                <a:gd name="connsiteX94" fmla="*/ 4635148 w 5887017"/>
                <a:gd name="connsiteY94" fmla="*/ 1559312 h 1709997"/>
                <a:gd name="connsiteX95" fmla="*/ 4596341 w 5887017"/>
                <a:gd name="connsiteY95" fmla="*/ 1559312 h 1709997"/>
                <a:gd name="connsiteX96" fmla="*/ 4573057 w 5887017"/>
                <a:gd name="connsiteY96" fmla="*/ 1534876 h 1709997"/>
                <a:gd name="connsiteX97" fmla="*/ 4495443 w 5887017"/>
                <a:gd name="connsiteY97" fmla="*/ 1506368 h 1709997"/>
                <a:gd name="connsiteX98" fmla="*/ 4441113 w 5887017"/>
                <a:gd name="connsiteY98" fmla="*/ 1506368 h 1709997"/>
                <a:gd name="connsiteX99" fmla="*/ 4371260 w 5887017"/>
                <a:gd name="connsiteY99" fmla="*/ 1510441 h 1709997"/>
                <a:gd name="connsiteX100" fmla="*/ 4297527 w 5887017"/>
                <a:gd name="connsiteY100" fmla="*/ 1481933 h 1709997"/>
                <a:gd name="connsiteX101" fmla="*/ 4231555 w 5887017"/>
                <a:gd name="connsiteY101" fmla="*/ 1469715 h 1709997"/>
                <a:gd name="connsiteX102" fmla="*/ 4157822 w 5887017"/>
                <a:gd name="connsiteY102" fmla="*/ 1469715 h 1709997"/>
                <a:gd name="connsiteX103" fmla="*/ 4095731 w 5887017"/>
                <a:gd name="connsiteY103" fmla="*/ 1457498 h 1709997"/>
                <a:gd name="connsiteX104" fmla="*/ 4014236 w 5887017"/>
                <a:gd name="connsiteY104" fmla="*/ 1457498 h 1709997"/>
                <a:gd name="connsiteX105" fmla="*/ 3959907 w 5887017"/>
                <a:gd name="connsiteY105" fmla="*/ 1465643 h 1709997"/>
                <a:gd name="connsiteX106" fmla="*/ 3890054 w 5887017"/>
                <a:gd name="connsiteY106" fmla="*/ 1469715 h 1709997"/>
                <a:gd name="connsiteX107" fmla="*/ 3843486 w 5887017"/>
                <a:gd name="connsiteY107" fmla="*/ 1457498 h 1709997"/>
                <a:gd name="connsiteX108" fmla="*/ 3754230 w 5887017"/>
                <a:gd name="connsiteY108" fmla="*/ 1514514 h 1709997"/>
                <a:gd name="connsiteX109" fmla="*/ 3668855 w 5887017"/>
                <a:gd name="connsiteY109" fmla="*/ 1522659 h 1709997"/>
                <a:gd name="connsiteX110" fmla="*/ 3564076 w 5887017"/>
                <a:gd name="connsiteY110" fmla="*/ 1506368 h 1709997"/>
                <a:gd name="connsiteX111" fmla="*/ 3509746 w 5887017"/>
                <a:gd name="connsiteY111" fmla="*/ 1486006 h 1709997"/>
                <a:gd name="connsiteX112" fmla="*/ 3416610 w 5887017"/>
                <a:gd name="connsiteY112" fmla="*/ 1477861 h 1709997"/>
                <a:gd name="connsiteX113" fmla="*/ 3331234 w 5887017"/>
                <a:gd name="connsiteY113" fmla="*/ 1457498 h 1709997"/>
                <a:gd name="connsiteX114" fmla="*/ 3238098 w 5887017"/>
                <a:gd name="connsiteY114" fmla="*/ 1465643 h 1709997"/>
                <a:gd name="connsiteX115" fmla="*/ 3117796 w 5887017"/>
                <a:gd name="connsiteY115" fmla="*/ 1481933 h 1709997"/>
                <a:gd name="connsiteX116" fmla="*/ 3009137 w 5887017"/>
                <a:gd name="connsiteY116" fmla="*/ 1490078 h 1709997"/>
                <a:gd name="connsiteX117" fmla="*/ 2962568 w 5887017"/>
                <a:gd name="connsiteY117" fmla="*/ 1506368 h 1709997"/>
                <a:gd name="connsiteX118" fmla="*/ 2935404 w 5887017"/>
                <a:gd name="connsiteY118" fmla="*/ 1538949 h 1709997"/>
                <a:gd name="connsiteX119" fmla="*/ 2865551 w 5887017"/>
                <a:gd name="connsiteY119" fmla="*/ 1591892 h 1709997"/>
                <a:gd name="connsiteX120" fmla="*/ 2780176 w 5887017"/>
                <a:gd name="connsiteY120" fmla="*/ 1604110 h 1709997"/>
                <a:gd name="connsiteX121" fmla="*/ 2690920 w 5887017"/>
                <a:gd name="connsiteY121" fmla="*/ 1604110 h 1709997"/>
                <a:gd name="connsiteX122" fmla="*/ 2640471 w 5887017"/>
                <a:gd name="connsiteY122" fmla="*/ 1628545 h 1709997"/>
                <a:gd name="connsiteX123" fmla="*/ 2566738 w 5887017"/>
                <a:gd name="connsiteY123" fmla="*/ 1636690 h 1709997"/>
                <a:gd name="connsiteX124" fmla="*/ 2485243 w 5887017"/>
                <a:gd name="connsiteY124" fmla="*/ 1600037 h 1709997"/>
                <a:gd name="connsiteX125" fmla="*/ 2442555 w 5887017"/>
                <a:gd name="connsiteY125" fmla="*/ 1555239 h 1709997"/>
                <a:gd name="connsiteX126" fmla="*/ 2380464 w 5887017"/>
                <a:gd name="connsiteY126" fmla="*/ 1555239 h 1709997"/>
                <a:gd name="connsiteX127" fmla="*/ 2225237 w 5887017"/>
                <a:gd name="connsiteY127" fmla="*/ 1587820 h 1709997"/>
                <a:gd name="connsiteX128" fmla="*/ 2174788 w 5887017"/>
                <a:gd name="connsiteY128" fmla="*/ 1587820 h 1709997"/>
                <a:gd name="connsiteX129" fmla="*/ 2135981 w 5887017"/>
                <a:gd name="connsiteY129" fmla="*/ 1681489 h 1709997"/>
                <a:gd name="connsiteX130" fmla="*/ 2073890 w 5887017"/>
                <a:gd name="connsiteY130" fmla="*/ 1685561 h 1709997"/>
                <a:gd name="connsiteX131" fmla="*/ 2050605 w 5887017"/>
                <a:gd name="connsiteY131" fmla="*/ 1693706 h 1709997"/>
                <a:gd name="connsiteX132" fmla="*/ 2007918 w 5887017"/>
                <a:gd name="connsiteY132" fmla="*/ 1709997 h 1709997"/>
                <a:gd name="connsiteX133" fmla="*/ 1965230 w 5887017"/>
                <a:gd name="connsiteY133" fmla="*/ 1583747 h 1709997"/>
                <a:gd name="connsiteX134" fmla="*/ 1887616 w 5887017"/>
                <a:gd name="connsiteY134" fmla="*/ 1526731 h 1709997"/>
                <a:gd name="connsiteX135" fmla="*/ 1825525 w 5887017"/>
                <a:gd name="connsiteY135" fmla="*/ 1465643 h 1709997"/>
                <a:gd name="connsiteX136" fmla="*/ 1759553 w 5887017"/>
                <a:gd name="connsiteY136" fmla="*/ 1461570 h 1709997"/>
                <a:gd name="connsiteX137" fmla="*/ 1674178 w 5887017"/>
                <a:gd name="connsiteY137" fmla="*/ 1461570 h 1709997"/>
                <a:gd name="connsiteX138" fmla="*/ 1627610 w 5887017"/>
                <a:gd name="connsiteY138" fmla="*/ 1486006 h 1709997"/>
                <a:gd name="connsiteX139" fmla="*/ 1553877 w 5887017"/>
                <a:gd name="connsiteY139" fmla="*/ 1469715 h 1709997"/>
                <a:gd name="connsiteX140" fmla="*/ 1499547 w 5887017"/>
                <a:gd name="connsiteY140" fmla="*/ 1494151 h 1709997"/>
                <a:gd name="connsiteX141" fmla="*/ 1433575 w 5887017"/>
                <a:gd name="connsiteY141" fmla="*/ 1498223 h 1709997"/>
                <a:gd name="connsiteX142" fmla="*/ 1371484 w 5887017"/>
                <a:gd name="connsiteY142" fmla="*/ 1555239 h 1709997"/>
                <a:gd name="connsiteX143" fmla="*/ 1289989 w 5887017"/>
                <a:gd name="connsiteY143" fmla="*/ 1555239 h 1709997"/>
                <a:gd name="connsiteX144" fmla="*/ 1224018 w 5887017"/>
                <a:gd name="connsiteY144" fmla="*/ 1571529 h 1709997"/>
                <a:gd name="connsiteX145" fmla="*/ 1189091 w 5887017"/>
                <a:gd name="connsiteY145" fmla="*/ 1481933 h 1709997"/>
                <a:gd name="connsiteX146" fmla="*/ 1169688 w 5887017"/>
                <a:gd name="connsiteY146" fmla="*/ 1449353 h 1709997"/>
                <a:gd name="connsiteX147" fmla="*/ 1103716 w 5887017"/>
                <a:gd name="connsiteY147" fmla="*/ 1400482 h 1709997"/>
                <a:gd name="connsiteX148" fmla="*/ 1084313 w 5887017"/>
                <a:gd name="connsiteY148" fmla="*/ 1331248 h 1709997"/>
                <a:gd name="connsiteX149" fmla="*/ 1037744 w 5887017"/>
                <a:gd name="connsiteY149" fmla="*/ 1331248 h 1709997"/>
                <a:gd name="connsiteX150" fmla="*/ 971772 w 5887017"/>
                <a:gd name="connsiteY150" fmla="*/ 1331248 h 1709997"/>
                <a:gd name="connsiteX151" fmla="*/ 929085 w 5887017"/>
                <a:gd name="connsiteY151" fmla="*/ 1278305 h 1709997"/>
                <a:gd name="connsiteX152" fmla="*/ 863113 w 5887017"/>
                <a:gd name="connsiteY152" fmla="*/ 1274232 h 1709997"/>
                <a:gd name="connsiteX153" fmla="*/ 808783 w 5887017"/>
                <a:gd name="connsiteY153" fmla="*/ 1274232 h 1709997"/>
                <a:gd name="connsiteX154" fmla="*/ 769976 w 5887017"/>
                <a:gd name="connsiteY154" fmla="*/ 1204999 h 1709997"/>
                <a:gd name="connsiteX155" fmla="*/ 723408 w 5887017"/>
                <a:gd name="connsiteY155" fmla="*/ 1180564 h 1709997"/>
                <a:gd name="connsiteX156" fmla="*/ 707885 w 5887017"/>
                <a:gd name="connsiteY156" fmla="*/ 1119475 h 1709997"/>
                <a:gd name="connsiteX157" fmla="*/ 645794 w 5887017"/>
                <a:gd name="connsiteY157" fmla="*/ 1099112 h 1709997"/>
                <a:gd name="connsiteX158" fmla="*/ 603106 w 5887017"/>
                <a:gd name="connsiteY158" fmla="*/ 1029879 h 1709997"/>
                <a:gd name="connsiteX159" fmla="*/ 564300 w 5887017"/>
                <a:gd name="connsiteY159" fmla="*/ 952500 h 1709997"/>
                <a:gd name="connsiteX160" fmla="*/ 560419 w 5887017"/>
                <a:gd name="connsiteY160" fmla="*/ 903629 h 1709997"/>
                <a:gd name="connsiteX161" fmla="*/ 502208 w 5887017"/>
                <a:gd name="connsiteY161" fmla="*/ 871049 h 1709997"/>
                <a:gd name="connsiteX162" fmla="*/ 443998 w 5887017"/>
                <a:gd name="connsiteY162" fmla="*/ 818105 h 1709997"/>
                <a:gd name="connsiteX163" fmla="*/ 436237 w 5887017"/>
                <a:gd name="connsiteY163" fmla="*/ 761090 h 1709997"/>
                <a:gd name="connsiteX164" fmla="*/ 397430 w 5887017"/>
                <a:gd name="connsiteY164" fmla="*/ 732582 h 1709997"/>
                <a:gd name="connsiteX165" fmla="*/ 350861 w 5887017"/>
                <a:gd name="connsiteY165" fmla="*/ 720364 h 1709997"/>
                <a:gd name="connsiteX166" fmla="*/ 323697 w 5887017"/>
                <a:gd name="connsiteY166" fmla="*/ 700001 h 1709997"/>
                <a:gd name="connsiteX167" fmla="*/ 288770 w 5887017"/>
                <a:gd name="connsiteY167" fmla="*/ 671493 h 1709997"/>
                <a:gd name="connsiteX168" fmla="*/ 288770 w 5887017"/>
                <a:gd name="connsiteY168" fmla="*/ 594115 h 1709997"/>
                <a:gd name="connsiteX169" fmla="*/ 246083 w 5887017"/>
                <a:gd name="connsiteY169" fmla="*/ 557462 h 1709997"/>
                <a:gd name="connsiteX170" fmla="*/ 156827 w 5887017"/>
                <a:gd name="connsiteY170" fmla="*/ 545244 h 1709997"/>
                <a:gd name="connsiteX171" fmla="*/ 102356 w 5887017"/>
                <a:gd name="connsiteY171" fmla="*/ 503926 h 1709997"/>
                <a:gd name="connsiteX172" fmla="*/ 79218 w 5887017"/>
                <a:gd name="connsiteY172" fmla="*/ 440646 h 1709997"/>
                <a:gd name="connsiteX173" fmla="*/ 95734 w 5887017"/>
                <a:gd name="connsiteY173" fmla="*/ 417776 h 1709997"/>
                <a:gd name="connsiteX174" fmla="*/ 82953 w 5887017"/>
                <a:gd name="connsiteY174" fmla="*/ 417776 h 1709997"/>
                <a:gd name="connsiteX175" fmla="*/ 0 w 5887017"/>
                <a:gd name="connsiteY175" fmla="*/ 90974 h 1709997"/>
                <a:gd name="connsiteX176" fmla="*/ 437 w 5887017"/>
                <a:gd name="connsiteY176" fmla="*/ 90369 h 1709997"/>
                <a:gd name="connsiteX177" fmla="*/ 16123 w 5887017"/>
                <a:gd name="connsiteY177" fmla="*/ 87630 h 1709997"/>
                <a:gd name="connsiteX178" fmla="*/ 30411 w 5887017"/>
                <a:gd name="connsiteY178" fmla="*/ 160020 h 1709997"/>
                <a:gd name="connsiteX179" fmla="*/ 16123 w 5887017"/>
                <a:gd name="connsiteY179" fmla="*/ 0 h 1709997"/>
                <a:gd name="connsiteX0" fmla="*/ 16123 w 5887017"/>
                <a:gd name="connsiteY0" fmla="*/ 0 h 1709997"/>
                <a:gd name="connsiteX1" fmla="*/ 2826951 w 5887017"/>
                <a:gd name="connsiteY1" fmla="*/ 381000 h 1709997"/>
                <a:gd name="connsiteX2" fmla="*/ 2841238 w 5887017"/>
                <a:gd name="connsiteY2" fmla="*/ 322898 h 1709997"/>
                <a:gd name="connsiteX3" fmla="*/ 2899341 w 5887017"/>
                <a:gd name="connsiteY3" fmla="*/ 424815 h 1709997"/>
                <a:gd name="connsiteX4" fmla="*/ 2993638 w 5887017"/>
                <a:gd name="connsiteY4" fmla="*/ 454343 h 1709997"/>
                <a:gd name="connsiteX5" fmla="*/ 3167946 w 5887017"/>
                <a:gd name="connsiteY5" fmla="*/ 468630 h 1709997"/>
                <a:gd name="connsiteX6" fmla="*/ 3291771 w 5887017"/>
                <a:gd name="connsiteY6" fmla="*/ 482918 h 1709997"/>
                <a:gd name="connsiteX7" fmla="*/ 3429883 w 5887017"/>
                <a:gd name="connsiteY7" fmla="*/ 512445 h 1709997"/>
                <a:gd name="connsiteX8" fmla="*/ 3299391 w 5887017"/>
                <a:gd name="connsiteY8" fmla="*/ 584835 h 1709997"/>
                <a:gd name="connsiteX9" fmla="*/ 3175566 w 5887017"/>
                <a:gd name="connsiteY9" fmla="*/ 715328 h 1709997"/>
                <a:gd name="connsiteX10" fmla="*/ 3313678 w 5887017"/>
                <a:gd name="connsiteY10" fmla="*/ 685800 h 1709997"/>
                <a:gd name="connsiteX11" fmla="*/ 3291771 w 5887017"/>
                <a:gd name="connsiteY11" fmla="*/ 729615 h 1709997"/>
                <a:gd name="connsiteX12" fmla="*/ 3342253 w 5887017"/>
                <a:gd name="connsiteY12" fmla="*/ 743903 h 1709997"/>
                <a:gd name="connsiteX13" fmla="*/ 3494653 w 5887017"/>
                <a:gd name="connsiteY13" fmla="*/ 663893 h 1709997"/>
                <a:gd name="connsiteX14" fmla="*/ 3625146 w 5887017"/>
                <a:gd name="connsiteY14" fmla="*/ 576263 h 1709997"/>
                <a:gd name="connsiteX15" fmla="*/ 3552756 w 5887017"/>
                <a:gd name="connsiteY15" fmla="*/ 678180 h 1709997"/>
                <a:gd name="connsiteX16" fmla="*/ 3668961 w 5887017"/>
                <a:gd name="connsiteY16" fmla="*/ 721995 h 1709997"/>
                <a:gd name="connsiteX17" fmla="*/ 3923278 w 5887017"/>
                <a:gd name="connsiteY17" fmla="*/ 656273 h 1709997"/>
                <a:gd name="connsiteX18" fmla="*/ 3923278 w 5887017"/>
                <a:gd name="connsiteY18" fmla="*/ 700088 h 1709997"/>
                <a:gd name="connsiteX19" fmla="*/ 4025196 w 5887017"/>
                <a:gd name="connsiteY19" fmla="*/ 685800 h 1709997"/>
                <a:gd name="connsiteX20" fmla="*/ 4061391 w 5887017"/>
                <a:gd name="connsiteY20" fmla="*/ 765810 h 1709997"/>
                <a:gd name="connsiteX21" fmla="*/ 3893751 w 5887017"/>
                <a:gd name="connsiteY21" fmla="*/ 773430 h 1709997"/>
                <a:gd name="connsiteX22" fmla="*/ 3719443 w 5887017"/>
                <a:gd name="connsiteY22" fmla="*/ 823913 h 1709997"/>
                <a:gd name="connsiteX23" fmla="*/ 3631813 w 5887017"/>
                <a:gd name="connsiteY23" fmla="*/ 1020128 h 1709997"/>
                <a:gd name="connsiteX24" fmla="*/ 3726111 w 5887017"/>
                <a:gd name="connsiteY24" fmla="*/ 903923 h 1709997"/>
                <a:gd name="connsiteX25" fmla="*/ 3755638 w 5887017"/>
                <a:gd name="connsiteY25" fmla="*/ 1478280 h 1709997"/>
                <a:gd name="connsiteX26" fmla="*/ 3806121 w 5887017"/>
                <a:gd name="connsiteY26" fmla="*/ 1172528 h 1709997"/>
                <a:gd name="connsiteX27" fmla="*/ 3886131 w 5887017"/>
                <a:gd name="connsiteY27" fmla="*/ 896303 h 1709997"/>
                <a:gd name="connsiteX28" fmla="*/ 3886131 w 5887017"/>
                <a:gd name="connsiteY28" fmla="*/ 968693 h 1709997"/>
                <a:gd name="connsiteX29" fmla="*/ 3908038 w 5887017"/>
                <a:gd name="connsiteY29" fmla="*/ 888683 h 1709997"/>
                <a:gd name="connsiteX30" fmla="*/ 3951853 w 5887017"/>
                <a:gd name="connsiteY30" fmla="*/ 874395 h 1709997"/>
                <a:gd name="connsiteX31" fmla="*/ 3929946 w 5887017"/>
                <a:gd name="connsiteY31" fmla="*/ 844868 h 1709997"/>
                <a:gd name="connsiteX32" fmla="*/ 4119493 w 5887017"/>
                <a:gd name="connsiteY32" fmla="*/ 852488 h 1709997"/>
                <a:gd name="connsiteX33" fmla="*/ 4141401 w 5887017"/>
                <a:gd name="connsiteY33" fmla="*/ 882015 h 1709997"/>
                <a:gd name="connsiteX34" fmla="*/ 4097586 w 5887017"/>
                <a:gd name="connsiteY34" fmla="*/ 1071563 h 1709997"/>
                <a:gd name="connsiteX35" fmla="*/ 4119493 w 5887017"/>
                <a:gd name="connsiteY35" fmla="*/ 1122045 h 1709997"/>
                <a:gd name="connsiteX36" fmla="*/ 4199503 w 5887017"/>
                <a:gd name="connsiteY36" fmla="*/ 1042035 h 1709997"/>
                <a:gd name="connsiteX37" fmla="*/ 4279513 w 5887017"/>
                <a:gd name="connsiteY37" fmla="*/ 1267778 h 1709997"/>
                <a:gd name="connsiteX38" fmla="*/ 4191883 w 5887017"/>
                <a:gd name="connsiteY38" fmla="*/ 1398270 h 1709997"/>
                <a:gd name="connsiteX39" fmla="*/ 4301421 w 5887017"/>
                <a:gd name="connsiteY39" fmla="*/ 1448753 h 1709997"/>
                <a:gd name="connsiteX40" fmla="*/ 4679563 w 5887017"/>
                <a:gd name="connsiteY40" fmla="*/ 1164908 h 1709997"/>
                <a:gd name="connsiteX41" fmla="*/ 4643368 w 5887017"/>
                <a:gd name="connsiteY41" fmla="*/ 1092518 h 1709997"/>
                <a:gd name="connsiteX42" fmla="*/ 4949121 w 5887017"/>
                <a:gd name="connsiteY42" fmla="*/ 990600 h 1709997"/>
                <a:gd name="connsiteX43" fmla="*/ 4919593 w 5887017"/>
                <a:gd name="connsiteY43" fmla="*/ 918210 h 1709997"/>
                <a:gd name="connsiteX44" fmla="*/ 4963408 w 5887017"/>
                <a:gd name="connsiteY44" fmla="*/ 852488 h 1709997"/>
                <a:gd name="connsiteX45" fmla="*/ 5035798 w 5887017"/>
                <a:gd name="connsiteY45" fmla="*/ 742950 h 1709997"/>
                <a:gd name="connsiteX46" fmla="*/ 5145336 w 5887017"/>
                <a:gd name="connsiteY46" fmla="*/ 721043 h 1709997"/>
                <a:gd name="connsiteX47" fmla="*/ 5385366 w 5887017"/>
                <a:gd name="connsiteY47" fmla="*/ 655320 h 1709997"/>
                <a:gd name="connsiteX48" fmla="*/ 5414893 w 5887017"/>
                <a:gd name="connsiteY48" fmla="*/ 597218 h 1709997"/>
                <a:gd name="connsiteX49" fmla="*/ 5465376 w 5887017"/>
                <a:gd name="connsiteY49" fmla="*/ 597218 h 1709997"/>
                <a:gd name="connsiteX50" fmla="*/ 5501571 w 5887017"/>
                <a:gd name="connsiteY50" fmla="*/ 487680 h 1709997"/>
                <a:gd name="connsiteX51" fmla="*/ 5545386 w 5887017"/>
                <a:gd name="connsiteY51" fmla="*/ 218123 h 1709997"/>
                <a:gd name="connsiteX52" fmla="*/ 5581581 w 5887017"/>
                <a:gd name="connsiteY52" fmla="*/ 247650 h 1709997"/>
                <a:gd name="connsiteX53" fmla="*/ 5639683 w 5887017"/>
                <a:gd name="connsiteY53" fmla="*/ 203835 h 1709997"/>
                <a:gd name="connsiteX54" fmla="*/ 5705406 w 5887017"/>
                <a:gd name="connsiteY54" fmla="*/ 225743 h 1709997"/>
                <a:gd name="connsiteX55" fmla="*/ 5763508 w 5887017"/>
                <a:gd name="connsiteY55" fmla="*/ 436245 h 1709997"/>
                <a:gd name="connsiteX56" fmla="*/ 5813991 w 5887017"/>
                <a:gd name="connsiteY56" fmla="*/ 443865 h 1709997"/>
                <a:gd name="connsiteX57" fmla="*/ 5821611 w 5887017"/>
                <a:gd name="connsiteY57" fmla="*/ 494348 h 1709997"/>
                <a:gd name="connsiteX58" fmla="*/ 5865426 w 5887017"/>
                <a:gd name="connsiteY58" fmla="*/ 494348 h 1709997"/>
                <a:gd name="connsiteX59" fmla="*/ 5767318 w 5887017"/>
                <a:gd name="connsiteY59" fmla="*/ 639128 h 1709997"/>
                <a:gd name="connsiteX60" fmla="*/ 5781606 w 5887017"/>
                <a:gd name="connsiteY60" fmla="*/ 682943 h 1709997"/>
                <a:gd name="connsiteX61" fmla="*/ 5759698 w 5887017"/>
                <a:gd name="connsiteY61" fmla="*/ 653415 h 1709997"/>
                <a:gd name="connsiteX62" fmla="*/ 5715883 w 5887017"/>
                <a:gd name="connsiteY62" fmla="*/ 733425 h 1709997"/>
                <a:gd name="connsiteX63" fmla="*/ 5730171 w 5887017"/>
                <a:gd name="connsiteY63" fmla="*/ 697230 h 1709997"/>
                <a:gd name="connsiteX64" fmla="*/ 5700643 w 5887017"/>
                <a:gd name="connsiteY64" fmla="*/ 667703 h 1709997"/>
                <a:gd name="connsiteX65" fmla="*/ 5700643 w 5887017"/>
                <a:gd name="connsiteY65" fmla="*/ 740093 h 1709997"/>
                <a:gd name="connsiteX66" fmla="*/ 5598726 w 5887017"/>
                <a:gd name="connsiteY66" fmla="*/ 798195 h 1709997"/>
                <a:gd name="connsiteX67" fmla="*/ 5569198 w 5887017"/>
                <a:gd name="connsiteY67" fmla="*/ 1045845 h 1709997"/>
                <a:gd name="connsiteX68" fmla="*/ 5693023 w 5887017"/>
                <a:gd name="connsiteY68" fmla="*/ 1096328 h 1709997"/>
                <a:gd name="connsiteX69" fmla="*/ 5656828 w 5887017"/>
                <a:gd name="connsiteY69" fmla="*/ 1052513 h 1709997"/>
                <a:gd name="connsiteX70" fmla="*/ 5707311 w 5887017"/>
                <a:gd name="connsiteY70" fmla="*/ 1118235 h 1709997"/>
                <a:gd name="connsiteX71" fmla="*/ 5613013 w 5887017"/>
                <a:gd name="connsiteY71" fmla="*/ 1176338 h 1709997"/>
                <a:gd name="connsiteX72" fmla="*/ 5627301 w 5887017"/>
                <a:gd name="connsiteY72" fmla="*/ 1132523 h 1709997"/>
                <a:gd name="connsiteX73" fmla="*/ 5597773 w 5887017"/>
                <a:gd name="connsiteY73" fmla="*/ 1176338 h 1709997"/>
                <a:gd name="connsiteX74" fmla="*/ 5307261 w 5887017"/>
                <a:gd name="connsiteY74" fmla="*/ 1350645 h 1709997"/>
                <a:gd name="connsiteX75" fmla="*/ 5296783 w 5887017"/>
                <a:gd name="connsiteY75" fmla="*/ 1367790 h 1709997"/>
                <a:gd name="connsiteX76" fmla="*/ 5299383 w 5887017"/>
                <a:gd name="connsiteY76" fmla="*/ 1381443 h 1709997"/>
                <a:gd name="connsiteX77" fmla="*/ 5290887 w 5887017"/>
                <a:gd name="connsiteY77" fmla="*/ 1389939 h 1709997"/>
                <a:gd name="connsiteX78" fmla="*/ 5282338 w 5887017"/>
                <a:gd name="connsiteY78" fmla="*/ 1401338 h 1709997"/>
                <a:gd name="connsiteX79" fmla="*/ 5271066 w 5887017"/>
                <a:gd name="connsiteY79" fmla="*/ 1409700 h 1709997"/>
                <a:gd name="connsiteX80" fmla="*/ 5273890 w 5887017"/>
                <a:gd name="connsiteY80" fmla="*/ 1412602 h 1709997"/>
                <a:gd name="connsiteX81" fmla="*/ 5252071 w 5887017"/>
                <a:gd name="connsiteY81" fmla="*/ 1441694 h 1709997"/>
                <a:gd name="connsiteX82" fmla="*/ 5204629 w 5887017"/>
                <a:gd name="connsiteY82" fmla="*/ 1446007 h 1709997"/>
                <a:gd name="connsiteX83" fmla="*/ 5178751 w 5887017"/>
                <a:gd name="connsiteY83" fmla="*/ 1476198 h 1709997"/>
                <a:gd name="connsiteX84" fmla="*/ 5144249 w 5887017"/>
                <a:gd name="connsiteY84" fmla="*/ 1506388 h 1709997"/>
                <a:gd name="connsiteX85" fmla="*/ 5092493 w 5887017"/>
                <a:gd name="connsiteY85" fmla="*/ 1553830 h 1709997"/>
                <a:gd name="connsiteX86" fmla="*/ 5057990 w 5887017"/>
                <a:gd name="connsiteY86" fmla="*/ 1562456 h 1709997"/>
                <a:gd name="connsiteX87" fmla="*/ 5022867 w 5887017"/>
                <a:gd name="connsiteY87" fmla="*/ 1569481 h 1709997"/>
                <a:gd name="connsiteX88" fmla="*/ 4965007 w 5887017"/>
                <a:gd name="connsiteY88" fmla="*/ 1567457 h 1709997"/>
                <a:gd name="connsiteX89" fmla="*/ 4933961 w 5887017"/>
                <a:gd name="connsiteY89" fmla="*/ 1563384 h 1709997"/>
                <a:gd name="connsiteX90" fmla="*/ 4867989 w 5887017"/>
                <a:gd name="connsiteY90" fmla="*/ 1563384 h 1709997"/>
                <a:gd name="connsiteX91" fmla="*/ 4821421 w 5887017"/>
                <a:gd name="connsiteY91" fmla="*/ 1547094 h 1709997"/>
                <a:gd name="connsiteX92" fmla="*/ 4770972 w 5887017"/>
                <a:gd name="connsiteY92" fmla="*/ 1547094 h 1709997"/>
                <a:gd name="connsiteX93" fmla="*/ 4724404 w 5887017"/>
                <a:gd name="connsiteY93" fmla="*/ 1543022 h 1709997"/>
                <a:gd name="connsiteX94" fmla="*/ 4635148 w 5887017"/>
                <a:gd name="connsiteY94" fmla="*/ 1559312 h 1709997"/>
                <a:gd name="connsiteX95" fmla="*/ 4596341 w 5887017"/>
                <a:gd name="connsiteY95" fmla="*/ 1559312 h 1709997"/>
                <a:gd name="connsiteX96" fmla="*/ 4573057 w 5887017"/>
                <a:gd name="connsiteY96" fmla="*/ 1534876 h 1709997"/>
                <a:gd name="connsiteX97" fmla="*/ 4495443 w 5887017"/>
                <a:gd name="connsiteY97" fmla="*/ 1506368 h 1709997"/>
                <a:gd name="connsiteX98" fmla="*/ 4441113 w 5887017"/>
                <a:gd name="connsiteY98" fmla="*/ 1506368 h 1709997"/>
                <a:gd name="connsiteX99" fmla="*/ 4371260 w 5887017"/>
                <a:gd name="connsiteY99" fmla="*/ 1510441 h 1709997"/>
                <a:gd name="connsiteX100" fmla="*/ 4297527 w 5887017"/>
                <a:gd name="connsiteY100" fmla="*/ 1481933 h 1709997"/>
                <a:gd name="connsiteX101" fmla="*/ 4231555 w 5887017"/>
                <a:gd name="connsiteY101" fmla="*/ 1469715 h 1709997"/>
                <a:gd name="connsiteX102" fmla="*/ 4157822 w 5887017"/>
                <a:gd name="connsiteY102" fmla="*/ 1469715 h 1709997"/>
                <a:gd name="connsiteX103" fmla="*/ 4095731 w 5887017"/>
                <a:gd name="connsiteY103" fmla="*/ 1457498 h 1709997"/>
                <a:gd name="connsiteX104" fmla="*/ 4014236 w 5887017"/>
                <a:gd name="connsiteY104" fmla="*/ 1457498 h 1709997"/>
                <a:gd name="connsiteX105" fmla="*/ 3959907 w 5887017"/>
                <a:gd name="connsiteY105" fmla="*/ 1465643 h 1709997"/>
                <a:gd name="connsiteX106" fmla="*/ 3890054 w 5887017"/>
                <a:gd name="connsiteY106" fmla="*/ 1469715 h 1709997"/>
                <a:gd name="connsiteX107" fmla="*/ 3843486 w 5887017"/>
                <a:gd name="connsiteY107" fmla="*/ 1457498 h 1709997"/>
                <a:gd name="connsiteX108" fmla="*/ 3754230 w 5887017"/>
                <a:gd name="connsiteY108" fmla="*/ 1514514 h 1709997"/>
                <a:gd name="connsiteX109" fmla="*/ 3668855 w 5887017"/>
                <a:gd name="connsiteY109" fmla="*/ 1522659 h 1709997"/>
                <a:gd name="connsiteX110" fmla="*/ 3564076 w 5887017"/>
                <a:gd name="connsiteY110" fmla="*/ 1506368 h 1709997"/>
                <a:gd name="connsiteX111" fmla="*/ 3509746 w 5887017"/>
                <a:gd name="connsiteY111" fmla="*/ 1486006 h 1709997"/>
                <a:gd name="connsiteX112" fmla="*/ 3416610 w 5887017"/>
                <a:gd name="connsiteY112" fmla="*/ 1477861 h 1709997"/>
                <a:gd name="connsiteX113" fmla="*/ 3331234 w 5887017"/>
                <a:gd name="connsiteY113" fmla="*/ 1457498 h 1709997"/>
                <a:gd name="connsiteX114" fmla="*/ 3238098 w 5887017"/>
                <a:gd name="connsiteY114" fmla="*/ 1465643 h 1709997"/>
                <a:gd name="connsiteX115" fmla="*/ 3117796 w 5887017"/>
                <a:gd name="connsiteY115" fmla="*/ 1481933 h 1709997"/>
                <a:gd name="connsiteX116" fmla="*/ 3009137 w 5887017"/>
                <a:gd name="connsiteY116" fmla="*/ 1490078 h 1709997"/>
                <a:gd name="connsiteX117" fmla="*/ 2962568 w 5887017"/>
                <a:gd name="connsiteY117" fmla="*/ 1506368 h 1709997"/>
                <a:gd name="connsiteX118" fmla="*/ 2935404 w 5887017"/>
                <a:gd name="connsiteY118" fmla="*/ 1538949 h 1709997"/>
                <a:gd name="connsiteX119" fmla="*/ 2865551 w 5887017"/>
                <a:gd name="connsiteY119" fmla="*/ 1591892 h 1709997"/>
                <a:gd name="connsiteX120" fmla="*/ 2780176 w 5887017"/>
                <a:gd name="connsiteY120" fmla="*/ 1604110 h 1709997"/>
                <a:gd name="connsiteX121" fmla="*/ 2690920 w 5887017"/>
                <a:gd name="connsiteY121" fmla="*/ 1604110 h 1709997"/>
                <a:gd name="connsiteX122" fmla="*/ 2640471 w 5887017"/>
                <a:gd name="connsiteY122" fmla="*/ 1628545 h 1709997"/>
                <a:gd name="connsiteX123" fmla="*/ 2566738 w 5887017"/>
                <a:gd name="connsiteY123" fmla="*/ 1636690 h 1709997"/>
                <a:gd name="connsiteX124" fmla="*/ 2485243 w 5887017"/>
                <a:gd name="connsiteY124" fmla="*/ 1600037 h 1709997"/>
                <a:gd name="connsiteX125" fmla="*/ 2442555 w 5887017"/>
                <a:gd name="connsiteY125" fmla="*/ 1555239 h 1709997"/>
                <a:gd name="connsiteX126" fmla="*/ 2380464 w 5887017"/>
                <a:gd name="connsiteY126" fmla="*/ 1555239 h 1709997"/>
                <a:gd name="connsiteX127" fmla="*/ 2225237 w 5887017"/>
                <a:gd name="connsiteY127" fmla="*/ 1587820 h 1709997"/>
                <a:gd name="connsiteX128" fmla="*/ 2174788 w 5887017"/>
                <a:gd name="connsiteY128" fmla="*/ 1587820 h 1709997"/>
                <a:gd name="connsiteX129" fmla="*/ 2135981 w 5887017"/>
                <a:gd name="connsiteY129" fmla="*/ 1681489 h 1709997"/>
                <a:gd name="connsiteX130" fmla="*/ 2073890 w 5887017"/>
                <a:gd name="connsiteY130" fmla="*/ 1685561 h 1709997"/>
                <a:gd name="connsiteX131" fmla="*/ 2050605 w 5887017"/>
                <a:gd name="connsiteY131" fmla="*/ 1693706 h 1709997"/>
                <a:gd name="connsiteX132" fmla="*/ 2007918 w 5887017"/>
                <a:gd name="connsiteY132" fmla="*/ 1709997 h 1709997"/>
                <a:gd name="connsiteX133" fmla="*/ 1965230 w 5887017"/>
                <a:gd name="connsiteY133" fmla="*/ 1583747 h 1709997"/>
                <a:gd name="connsiteX134" fmla="*/ 1887616 w 5887017"/>
                <a:gd name="connsiteY134" fmla="*/ 1526731 h 1709997"/>
                <a:gd name="connsiteX135" fmla="*/ 1825525 w 5887017"/>
                <a:gd name="connsiteY135" fmla="*/ 1465643 h 1709997"/>
                <a:gd name="connsiteX136" fmla="*/ 1759553 w 5887017"/>
                <a:gd name="connsiteY136" fmla="*/ 1461570 h 1709997"/>
                <a:gd name="connsiteX137" fmla="*/ 1674178 w 5887017"/>
                <a:gd name="connsiteY137" fmla="*/ 1461570 h 1709997"/>
                <a:gd name="connsiteX138" fmla="*/ 1627610 w 5887017"/>
                <a:gd name="connsiteY138" fmla="*/ 1486006 h 1709997"/>
                <a:gd name="connsiteX139" fmla="*/ 1553877 w 5887017"/>
                <a:gd name="connsiteY139" fmla="*/ 1469715 h 1709997"/>
                <a:gd name="connsiteX140" fmla="*/ 1499547 w 5887017"/>
                <a:gd name="connsiteY140" fmla="*/ 1494151 h 1709997"/>
                <a:gd name="connsiteX141" fmla="*/ 1433575 w 5887017"/>
                <a:gd name="connsiteY141" fmla="*/ 1498223 h 1709997"/>
                <a:gd name="connsiteX142" fmla="*/ 1371484 w 5887017"/>
                <a:gd name="connsiteY142" fmla="*/ 1555239 h 1709997"/>
                <a:gd name="connsiteX143" fmla="*/ 1289989 w 5887017"/>
                <a:gd name="connsiteY143" fmla="*/ 1555239 h 1709997"/>
                <a:gd name="connsiteX144" fmla="*/ 1224018 w 5887017"/>
                <a:gd name="connsiteY144" fmla="*/ 1571529 h 1709997"/>
                <a:gd name="connsiteX145" fmla="*/ 1189091 w 5887017"/>
                <a:gd name="connsiteY145" fmla="*/ 1481933 h 1709997"/>
                <a:gd name="connsiteX146" fmla="*/ 1169688 w 5887017"/>
                <a:gd name="connsiteY146" fmla="*/ 1449353 h 1709997"/>
                <a:gd name="connsiteX147" fmla="*/ 1103716 w 5887017"/>
                <a:gd name="connsiteY147" fmla="*/ 1400482 h 1709997"/>
                <a:gd name="connsiteX148" fmla="*/ 1084313 w 5887017"/>
                <a:gd name="connsiteY148" fmla="*/ 1331248 h 1709997"/>
                <a:gd name="connsiteX149" fmla="*/ 1037744 w 5887017"/>
                <a:gd name="connsiteY149" fmla="*/ 1331248 h 1709997"/>
                <a:gd name="connsiteX150" fmla="*/ 971772 w 5887017"/>
                <a:gd name="connsiteY150" fmla="*/ 1331248 h 1709997"/>
                <a:gd name="connsiteX151" fmla="*/ 929085 w 5887017"/>
                <a:gd name="connsiteY151" fmla="*/ 1278305 h 1709997"/>
                <a:gd name="connsiteX152" fmla="*/ 863113 w 5887017"/>
                <a:gd name="connsiteY152" fmla="*/ 1274232 h 1709997"/>
                <a:gd name="connsiteX153" fmla="*/ 808783 w 5887017"/>
                <a:gd name="connsiteY153" fmla="*/ 1274232 h 1709997"/>
                <a:gd name="connsiteX154" fmla="*/ 769976 w 5887017"/>
                <a:gd name="connsiteY154" fmla="*/ 1204999 h 1709997"/>
                <a:gd name="connsiteX155" fmla="*/ 723408 w 5887017"/>
                <a:gd name="connsiteY155" fmla="*/ 1180564 h 1709997"/>
                <a:gd name="connsiteX156" fmla="*/ 707885 w 5887017"/>
                <a:gd name="connsiteY156" fmla="*/ 1119475 h 1709997"/>
                <a:gd name="connsiteX157" fmla="*/ 645794 w 5887017"/>
                <a:gd name="connsiteY157" fmla="*/ 1099112 h 1709997"/>
                <a:gd name="connsiteX158" fmla="*/ 603106 w 5887017"/>
                <a:gd name="connsiteY158" fmla="*/ 1029879 h 1709997"/>
                <a:gd name="connsiteX159" fmla="*/ 564300 w 5887017"/>
                <a:gd name="connsiteY159" fmla="*/ 952500 h 1709997"/>
                <a:gd name="connsiteX160" fmla="*/ 560419 w 5887017"/>
                <a:gd name="connsiteY160" fmla="*/ 903629 h 1709997"/>
                <a:gd name="connsiteX161" fmla="*/ 502208 w 5887017"/>
                <a:gd name="connsiteY161" fmla="*/ 871049 h 1709997"/>
                <a:gd name="connsiteX162" fmla="*/ 443998 w 5887017"/>
                <a:gd name="connsiteY162" fmla="*/ 818105 h 1709997"/>
                <a:gd name="connsiteX163" fmla="*/ 436237 w 5887017"/>
                <a:gd name="connsiteY163" fmla="*/ 761090 h 1709997"/>
                <a:gd name="connsiteX164" fmla="*/ 397430 w 5887017"/>
                <a:gd name="connsiteY164" fmla="*/ 732582 h 1709997"/>
                <a:gd name="connsiteX165" fmla="*/ 350861 w 5887017"/>
                <a:gd name="connsiteY165" fmla="*/ 720364 h 1709997"/>
                <a:gd name="connsiteX166" fmla="*/ 323697 w 5887017"/>
                <a:gd name="connsiteY166" fmla="*/ 700001 h 1709997"/>
                <a:gd name="connsiteX167" fmla="*/ 288770 w 5887017"/>
                <a:gd name="connsiteY167" fmla="*/ 671493 h 1709997"/>
                <a:gd name="connsiteX168" fmla="*/ 288770 w 5887017"/>
                <a:gd name="connsiteY168" fmla="*/ 594115 h 1709997"/>
                <a:gd name="connsiteX169" fmla="*/ 246083 w 5887017"/>
                <a:gd name="connsiteY169" fmla="*/ 557462 h 1709997"/>
                <a:gd name="connsiteX170" fmla="*/ 156827 w 5887017"/>
                <a:gd name="connsiteY170" fmla="*/ 545244 h 1709997"/>
                <a:gd name="connsiteX171" fmla="*/ 117596 w 5887017"/>
                <a:gd name="connsiteY171" fmla="*/ 471541 h 1709997"/>
                <a:gd name="connsiteX172" fmla="*/ 79218 w 5887017"/>
                <a:gd name="connsiteY172" fmla="*/ 440646 h 1709997"/>
                <a:gd name="connsiteX173" fmla="*/ 95734 w 5887017"/>
                <a:gd name="connsiteY173" fmla="*/ 417776 h 1709997"/>
                <a:gd name="connsiteX174" fmla="*/ 82953 w 5887017"/>
                <a:gd name="connsiteY174" fmla="*/ 417776 h 1709997"/>
                <a:gd name="connsiteX175" fmla="*/ 0 w 5887017"/>
                <a:gd name="connsiteY175" fmla="*/ 90974 h 1709997"/>
                <a:gd name="connsiteX176" fmla="*/ 437 w 5887017"/>
                <a:gd name="connsiteY176" fmla="*/ 90369 h 1709997"/>
                <a:gd name="connsiteX177" fmla="*/ 16123 w 5887017"/>
                <a:gd name="connsiteY177" fmla="*/ 87630 h 1709997"/>
                <a:gd name="connsiteX178" fmla="*/ 30411 w 5887017"/>
                <a:gd name="connsiteY178" fmla="*/ 160020 h 1709997"/>
                <a:gd name="connsiteX179" fmla="*/ 16123 w 5887017"/>
                <a:gd name="connsiteY179" fmla="*/ 0 h 1709997"/>
                <a:gd name="connsiteX0" fmla="*/ 16123 w 5887017"/>
                <a:gd name="connsiteY0" fmla="*/ 0 h 1709997"/>
                <a:gd name="connsiteX1" fmla="*/ 2826951 w 5887017"/>
                <a:gd name="connsiteY1" fmla="*/ 381000 h 1709997"/>
                <a:gd name="connsiteX2" fmla="*/ 2841238 w 5887017"/>
                <a:gd name="connsiteY2" fmla="*/ 322898 h 1709997"/>
                <a:gd name="connsiteX3" fmla="*/ 2899341 w 5887017"/>
                <a:gd name="connsiteY3" fmla="*/ 424815 h 1709997"/>
                <a:gd name="connsiteX4" fmla="*/ 2993638 w 5887017"/>
                <a:gd name="connsiteY4" fmla="*/ 454343 h 1709997"/>
                <a:gd name="connsiteX5" fmla="*/ 3167946 w 5887017"/>
                <a:gd name="connsiteY5" fmla="*/ 468630 h 1709997"/>
                <a:gd name="connsiteX6" fmla="*/ 3291771 w 5887017"/>
                <a:gd name="connsiteY6" fmla="*/ 482918 h 1709997"/>
                <a:gd name="connsiteX7" fmla="*/ 3429883 w 5887017"/>
                <a:gd name="connsiteY7" fmla="*/ 512445 h 1709997"/>
                <a:gd name="connsiteX8" fmla="*/ 3299391 w 5887017"/>
                <a:gd name="connsiteY8" fmla="*/ 584835 h 1709997"/>
                <a:gd name="connsiteX9" fmla="*/ 3175566 w 5887017"/>
                <a:gd name="connsiteY9" fmla="*/ 715328 h 1709997"/>
                <a:gd name="connsiteX10" fmla="*/ 3313678 w 5887017"/>
                <a:gd name="connsiteY10" fmla="*/ 685800 h 1709997"/>
                <a:gd name="connsiteX11" fmla="*/ 3291771 w 5887017"/>
                <a:gd name="connsiteY11" fmla="*/ 729615 h 1709997"/>
                <a:gd name="connsiteX12" fmla="*/ 3342253 w 5887017"/>
                <a:gd name="connsiteY12" fmla="*/ 743903 h 1709997"/>
                <a:gd name="connsiteX13" fmla="*/ 3494653 w 5887017"/>
                <a:gd name="connsiteY13" fmla="*/ 663893 h 1709997"/>
                <a:gd name="connsiteX14" fmla="*/ 3625146 w 5887017"/>
                <a:gd name="connsiteY14" fmla="*/ 576263 h 1709997"/>
                <a:gd name="connsiteX15" fmla="*/ 3552756 w 5887017"/>
                <a:gd name="connsiteY15" fmla="*/ 678180 h 1709997"/>
                <a:gd name="connsiteX16" fmla="*/ 3668961 w 5887017"/>
                <a:gd name="connsiteY16" fmla="*/ 721995 h 1709997"/>
                <a:gd name="connsiteX17" fmla="*/ 3923278 w 5887017"/>
                <a:gd name="connsiteY17" fmla="*/ 656273 h 1709997"/>
                <a:gd name="connsiteX18" fmla="*/ 3923278 w 5887017"/>
                <a:gd name="connsiteY18" fmla="*/ 700088 h 1709997"/>
                <a:gd name="connsiteX19" fmla="*/ 4025196 w 5887017"/>
                <a:gd name="connsiteY19" fmla="*/ 685800 h 1709997"/>
                <a:gd name="connsiteX20" fmla="*/ 4061391 w 5887017"/>
                <a:gd name="connsiteY20" fmla="*/ 765810 h 1709997"/>
                <a:gd name="connsiteX21" fmla="*/ 3893751 w 5887017"/>
                <a:gd name="connsiteY21" fmla="*/ 773430 h 1709997"/>
                <a:gd name="connsiteX22" fmla="*/ 3719443 w 5887017"/>
                <a:gd name="connsiteY22" fmla="*/ 823913 h 1709997"/>
                <a:gd name="connsiteX23" fmla="*/ 3631813 w 5887017"/>
                <a:gd name="connsiteY23" fmla="*/ 1020128 h 1709997"/>
                <a:gd name="connsiteX24" fmla="*/ 3726111 w 5887017"/>
                <a:gd name="connsiteY24" fmla="*/ 903923 h 1709997"/>
                <a:gd name="connsiteX25" fmla="*/ 3755638 w 5887017"/>
                <a:gd name="connsiteY25" fmla="*/ 1478280 h 1709997"/>
                <a:gd name="connsiteX26" fmla="*/ 3806121 w 5887017"/>
                <a:gd name="connsiteY26" fmla="*/ 1172528 h 1709997"/>
                <a:gd name="connsiteX27" fmla="*/ 3886131 w 5887017"/>
                <a:gd name="connsiteY27" fmla="*/ 896303 h 1709997"/>
                <a:gd name="connsiteX28" fmla="*/ 3886131 w 5887017"/>
                <a:gd name="connsiteY28" fmla="*/ 968693 h 1709997"/>
                <a:gd name="connsiteX29" fmla="*/ 3908038 w 5887017"/>
                <a:gd name="connsiteY29" fmla="*/ 888683 h 1709997"/>
                <a:gd name="connsiteX30" fmla="*/ 3951853 w 5887017"/>
                <a:gd name="connsiteY30" fmla="*/ 874395 h 1709997"/>
                <a:gd name="connsiteX31" fmla="*/ 3929946 w 5887017"/>
                <a:gd name="connsiteY31" fmla="*/ 844868 h 1709997"/>
                <a:gd name="connsiteX32" fmla="*/ 4119493 w 5887017"/>
                <a:gd name="connsiteY32" fmla="*/ 852488 h 1709997"/>
                <a:gd name="connsiteX33" fmla="*/ 4141401 w 5887017"/>
                <a:gd name="connsiteY33" fmla="*/ 882015 h 1709997"/>
                <a:gd name="connsiteX34" fmla="*/ 4097586 w 5887017"/>
                <a:gd name="connsiteY34" fmla="*/ 1071563 h 1709997"/>
                <a:gd name="connsiteX35" fmla="*/ 4119493 w 5887017"/>
                <a:gd name="connsiteY35" fmla="*/ 1122045 h 1709997"/>
                <a:gd name="connsiteX36" fmla="*/ 4199503 w 5887017"/>
                <a:gd name="connsiteY36" fmla="*/ 1042035 h 1709997"/>
                <a:gd name="connsiteX37" fmla="*/ 4279513 w 5887017"/>
                <a:gd name="connsiteY37" fmla="*/ 1267778 h 1709997"/>
                <a:gd name="connsiteX38" fmla="*/ 4191883 w 5887017"/>
                <a:gd name="connsiteY38" fmla="*/ 1398270 h 1709997"/>
                <a:gd name="connsiteX39" fmla="*/ 4301421 w 5887017"/>
                <a:gd name="connsiteY39" fmla="*/ 1448753 h 1709997"/>
                <a:gd name="connsiteX40" fmla="*/ 4679563 w 5887017"/>
                <a:gd name="connsiteY40" fmla="*/ 1164908 h 1709997"/>
                <a:gd name="connsiteX41" fmla="*/ 4643368 w 5887017"/>
                <a:gd name="connsiteY41" fmla="*/ 1092518 h 1709997"/>
                <a:gd name="connsiteX42" fmla="*/ 4949121 w 5887017"/>
                <a:gd name="connsiteY42" fmla="*/ 990600 h 1709997"/>
                <a:gd name="connsiteX43" fmla="*/ 4919593 w 5887017"/>
                <a:gd name="connsiteY43" fmla="*/ 918210 h 1709997"/>
                <a:gd name="connsiteX44" fmla="*/ 4963408 w 5887017"/>
                <a:gd name="connsiteY44" fmla="*/ 852488 h 1709997"/>
                <a:gd name="connsiteX45" fmla="*/ 5035798 w 5887017"/>
                <a:gd name="connsiteY45" fmla="*/ 742950 h 1709997"/>
                <a:gd name="connsiteX46" fmla="*/ 5145336 w 5887017"/>
                <a:gd name="connsiteY46" fmla="*/ 721043 h 1709997"/>
                <a:gd name="connsiteX47" fmla="*/ 5385366 w 5887017"/>
                <a:gd name="connsiteY47" fmla="*/ 655320 h 1709997"/>
                <a:gd name="connsiteX48" fmla="*/ 5414893 w 5887017"/>
                <a:gd name="connsiteY48" fmla="*/ 597218 h 1709997"/>
                <a:gd name="connsiteX49" fmla="*/ 5465376 w 5887017"/>
                <a:gd name="connsiteY49" fmla="*/ 597218 h 1709997"/>
                <a:gd name="connsiteX50" fmla="*/ 5501571 w 5887017"/>
                <a:gd name="connsiteY50" fmla="*/ 487680 h 1709997"/>
                <a:gd name="connsiteX51" fmla="*/ 5545386 w 5887017"/>
                <a:gd name="connsiteY51" fmla="*/ 218123 h 1709997"/>
                <a:gd name="connsiteX52" fmla="*/ 5581581 w 5887017"/>
                <a:gd name="connsiteY52" fmla="*/ 247650 h 1709997"/>
                <a:gd name="connsiteX53" fmla="*/ 5639683 w 5887017"/>
                <a:gd name="connsiteY53" fmla="*/ 203835 h 1709997"/>
                <a:gd name="connsiteX54" fmla="*/ 5705406 w 5887017"/>
                <a:gd name="connsiteY54" fmla="*/ 225743 h 1709997"/>
                <a:gd name="connsiteX55" fmla="*/ 5763508 w 5887017"/>
                <a:gd name="connsiteY55" fmla="*/ 436245 h 1709997"/>
                <a:gd name="connsiteX56" fmla="*/ 5813991 w 5887017"/>
                <a:gd name="connsiteY56" fmla="*/ 443865 h 1709997"/>
                <a:gd name="connsiteX57" fmla="*/ 5821611 w 5887017"/>
                <a:gd name="connsiteY57" fmla="*/ 494348 h 1709997"/>
                <a:gd name="connsiteX58" fmla="*/ 5865426 w 5887017"/>
                <a:gd name="connsiteY58" fmla="*/ 494348 h 1709997"/>
                <a:gd name="connsiteX59" fmla="*/ 5767318 w 5887017"/>
                <a:gd name="connsiteY59" fmla="*/ 639128 h 1709997"/>
                <a:gd name="connsiteX60" fmla="*/ 5781606 w 5887017"/>
                <a:gd name="connsiteY60" fmla="*/ 682943 h 1709997"/>
                <a:gd name="connsiteX61" fmla="*/ 5759698 w 5887017"/>
                <a:gd name="connsiteY61" fmla="*/ 653415 h 1709997"/>
                <a:gd name="connsiteX62" fmla="*/ 5715883 w 5887017"/>
                <a:gd name="connsiteY62" fmla="*/ 733425 h 1709997"/>
                <a:gd name="connsiteX63" fmla="*/ 5730171 w 5887017"/>
                <a:gd name="connsiteY63" fmla="*/ 697230 h 1709997"/>
                <a:gd name="connsiteX64" fmla="*/ 5700643 w 5887017"/>
                <a:gd name="connsiteY64" fmla="*/ 667703 h 1709997"/>
                <a:gd name="connsiteX65" fmla="*/ 5700643 w 5887017"/>
                <a:gd name="connsiteY65" fmla="*/ 740093 h 1709997"/>
                <a:gd name="connsiteX66" fmla="*/ 5598726 w 5887017"/>
                <a:gd name="connsiteY66" fmla="*/ 798195 h 1709997"/>
                <a:gd name="connsiteX67" fmla="*/ 5569198 w 5887017"/>
                <a:gd name="connsiteY67" fmla="*/ 1045845 h 1709997"/>
                <a:gd name="connsiteX68" fmla="*/ 5693023 w 5887017"/>
                <a:gd name="connsiteY68" fmla="*/ 1096328 h 1709997"/>
                <a:gd name="connsiteX69" fmla="*/ 5656828 w 5887017"/>
                <a:gd name="connsiteY69" fmla="*/ 1052513 h 1709997"/>
                <a:gd name="connsiteX70" fmla="*/ 5707311 w 5887017"/>
                <a:gd name="connsiteY70" fmla="*/ 1118235 h 1709997"/>
                <a:gd name="connsiteX71" fmla="*/ 5613013 w 5887017"/>
                <a:gd name="connsiteY71" fmla="*/ 1176338 h 1709997"/>
                <a:gd name="connsiteX72" fmla="*/ 5627301 w 5887017"/>
                <a:gd name="connsiteY72" fmla="*/ 1132523 h 1709997"/>
                <a:gd name="connsiteX73" fmla="*/ 5597773 w 5887017"/>
                <a:gd name="connsiteY73" fmla="*/ 1176338 h 1709997"/>
                <a:gd name="connsiteX74" fmla="*/ 5307261 w 5887017"/>
                <a:gd name="connsiteY74" fmla="*/ 1350645 h 1709997"/>
                <a:gd name="connsiteX75" fmla="*/ 5296783 w 5887017"/>
                <a:gd name="connsiteY75" fmla="*/ 1367790 h 1709997"/>
                <a:gd name="connsiteX76" fmla="*/ 5299383 w 5887017"/>
                <a:gd name="connsiteY76" fmla="*/ 1381443 h 1709997"/>
                <a:gd name="connsiteX77" fmla="*/ 5290887 w 5887017"/>
                <a:gd name="connsiteY77" fmla="*/ 1389939 h 1709997"/>
                <a:gd name="connsiteX78" fmla="*/ 5282338 w 5887017"/>
                <a:gd name="connsiteY78" fmla="*/ 1401338 h 1709997"/>
                <a:gd name="connsiteX79" fmla="*/ 5271066 w 5887017"/>
                <a:gd name="connsiteY79" fmla="*/ 1409700 h 1709997"/>
                <a:gd name="connsiteX80" fmla="*/ 5273890 w 5887017"/>
                <a:gd name="connsiteY80" fmla="*/ 1412602 h 1709997"/>
                <a:gd name="connsiteX81" fmla="*/ 5252071 w 5887017"/>
                <a:gd name="connsiteY81" fmla="*/ 1441694 h 1709997"/>
                <a:gd name="connsiteX82" fmla="*/ 5204629 w 5887017"/>
                <a:gd name="connsiteY82" fmla="*/ 1446007 h 1709997"/>
                <a:gd name="connsiteX83" fmla="*/ 5178751 w 5887017"/>
                <a:gd name="connsiteY83" fmla="*/ 1476198 h 1709997"/>
                <a:gd name="connsiteX84" fmla="*/ 5144249 w 5887017"/>
                <a:gd name="connsiteY84" fmla="*/ 1506388 h 1709997"/>
                <a:gd name="connsiteX85" fmla="*/ 5092493 w 5887017"/>
                <a:gd name="connsiteY85" fmla="*/ 1553830 h 1709997"/>
                <a:gd name="connsiteX86" fmla="*/ 5057990 w 5887017"/>
                <a:gd name="connsiteY86" fmla="*/ 1562456 h 1709997"/>
                <a:gd name="connsiteX87" fmla="*/ 5022867 w 5887017"/>
                <a:gd name="connsiteY87" fmla="*/ 1569481 h 1709997"/>
                <a:gd name="connsiteX88" fmla="*/ 4965007 w 5887017"/>
                <a:gd name="connsiteY88" fmla="*/ 1567457 h 1709997"/>
                <a:gd name="connsiteX89" fmla="*/ 4933961 w 5887017"/>
                <a:gd name="connsiteY89" fmla="*/ 1563384 h 1709997"/>
                <a:gd name="connsiteX90" fmla="*/ 4867989 w 5887017"/>
                <a:gd name="connsiteY90" fmla="*/ 1563384 h 1709997"/>
                <a:gd name="connsiteX91" fmla="*/ 4821421 w 5887017"/>
                <a:gd name="connsiteY91" fmla="*/ 1547094 h 1709997"/>
                <a:gd name="connsiteX92" fmla="*/ 4770972 w 5887017"/>
                <a:gd name="connsiteY92" fmla="*/ 1547094 h 1709997"/>
                <a:gd name="connsiteX93" fmla="*/ 4724404 w 5887017"/>
                <a:gd name="connsiteY93" fmla="*/ 1543022 h 1709997"/>
                <a:gd name="connsiteX94" fmla="*/ 4635148 w 5887017"/>
                <a:gd name="connsiteY94" fmla="*/ 1559312 h 1709997"/>
                <a:gd name="connsiteX95" fmla="*/ 4596341 w 5887017"/>
                <a:gd name="connsiteY95" fmla="*/ 1559312 h 1709997"/>
                <a:gd name="connsiteX96" fmla="*/ 4573057 w 5887017"/>
                <a:gd name="connsiteY96" fmla="*/ 1534876 h 1709997"/>
                <a:gd name="connsiteX97" fmla="*/ 4495443 w 5887017"/>
                <a:gd name="connsiteY97" fmla="*/ 1506368 h 1709997"/>
                <a:gd name="connsiteX98" fmla="*/ 4441113 w 5887017"/>
                <a:gd name="connsiteY98" fmla="*/ 1506368 h 1709997"/>
                <a:gd name="connsiteX99" fmla="*/ 4371260 w 5887017"/>
                <a:gd name="connsiteY99" fmla="*/ 1510441 h 1709997"/>
                <a:gd name="connsiteX100" fmla="*/ 4297527 w 5887017"/>
                <a:gd name="connsiteY100" fmla="*/ 1481933 h 1709997"/>
                <a:gd name="connsiteX101" fmla="*/ 4231555 w 5887017"/>
                <a:gd name="connsiteY101" fmla="*/ 1469715 h 1709997"/>
                <a:gd name="connsiteX102" fmla="*/ 4157822 w 5887017"/>
                <a:gd name="connsiteY102" fmla="*/ 1469715 h 1709997"/>
                <a:gd name="connsiteX103" fmla="*/ 4095731 w 5887017"/>
                <a:gd name="connsiteY103" fmla="*/ 1457498 h 1709997"/>
                <a:gd name="connsiteX104" fmla="*/ 4014236 w 5887017"/>
                <a:gd name="connsiteY104" fmla="*/ 1457498 h 1709997"/>
                <a:gd name="connsiteX105" fmla="*/ 3959907 w 5887017"/>
                <a:gd name="connsiteY105" fmla="*/ 1465643 h 1709997"/>
                <a:gd name="connsiteX106" fmla="*/ 3890054 w 5887017"/>
                <a:gd name="connsiteY106" fmla="*/ 1469715 h 1709997"/>
                <a:gd name="connsiteX107" fmla="*/ 3843486 w 5887017"/>
                <a:gd name="connsiteY107" fmla="*/ 1457498 h 1709997"/>
                <a:gd name="connsiteX108" fmla="*/ 3754230 w 5887017"/>
                <a:gd name="connsiteY108" fmla="*/ 1514514 h 1709997"/>
                <a:gd name="connsiteX109" fmla="*/ 3668855 w 5887017"/>
                <a:gd name="connsiteY109" fmla="*/ 1522659 h 1709997"/>
                <a:gd name="connsiteX110" fmla="*/ 3564076 w 5887017"/>
                <a:gd name="connsiteY110" fmla="*/ 1506368 h 1709997"/>
                <a:gd name="connsiteX111" fmla="*/ 3509746 w 5887017"/>
                <a:gd name="connsiteY111" fmla="*/ 1486006 h 1709997"/>
                <a:gd name="connsiteX112" fmla="*/ 3416610 w 5887017"/>
                <a:gd name="connsiteY112" fmla="*/ 1477861 h 1709997"/>
                <a:gd name="connsiteX113" fmla="*/ 3331234 w 5887017"/>
                <a:gd name="connsiteY113" fmla="*/ 1457498 h 1709997"/>
                <a:gd name="connsiteX114" fmla="*/ 3238098 w 5887017"/>
                <a:gd name="connsiteY114" fmla="*/ 1465643 h 1709997"/>
                <a:gd name="connsiteX115" fmla="*/ 3117796 w 5887017"/>
                <a:gd name="connsiteY115" fmla="*/ 1481933 h 1709997"/>
                <a:gd name="connsiteX116" fmla="*/ 3009137 w 5887017"/>
                <a:gd name="connsiteY116" fmla="*/ 1490078 h 1709997"/>
                <a:gd name="connsiteX117" fmla="*/ 2962568 w 5887017"/>
                <a:gd name="connsiteY117" fmla="*/ 1506368 h 1709997"/>
                <a:gd name="connsiteX118" fmla="*/ 2935404 w 5887017"/>
                <a:gd name="connsiteY118" fmla="*/ 1538949 h 1709997"/>
                <a:gd name="connsiteX119" fmla="*/ 2865551 w 5887017"/>
                <a:gd name="connsiteY119" fmla="*/ 1591892 h 1709997"/>
                <a:gd name="connsiteX120" fmla="*/ 2780176 w 5887017"/>
                <a:gd name="connsiteY120" fmla="*/ 1604110 h 1709997"/>
                <a:gd name="connsiteX121" fmla="*/ 2690920 w 5887017"/>
                <a:gd name="connsiteY121" fmla="*/ 1604110 h 1709997"/>
                <a:gd name="connsiteX122" fmla="*/ 2640471 w 5887017"/>
                <a:gd name="connsiteY122" fmla="*/ 1628545 h 1709997"/>
                <a:gd name="connsiteX123" fmla="*/ 2566738 w 5887017"/>
                <a:gd name="connsiteY123" fmla="*/ 1636690 h 1709997"/>
                <a:gd name="connsiteX124" fmla="*/ 2485243 w 5887017"/>
                <a:gd name="connsiteY124" fmla="*/ 1600037 h 1709997"/>
                <a:gd name="connsiteX125" fmla="*/ 2442555 w 5887017"/>
                <a:gd name="connsiteY125" fmla="*/ 1555239 h 1709997"/>
                <a:gd name="connsiteX126" fmla="*/ 2380464 w 5887017"/>
                <a:gd name="connsiteY126" fmla="*/ 1555239 h 1709997"/>
                <a:gd name="connsiteX127" fmla="*/ 2225237 w 5887017"/>
                <a:gd name="connsiteY127" fmla="*/ 1587820 h 1709997"/>
                <a:gd name="connsiteX128" fmla="*/ 2174788 w 5887017"/>
                <a:gd name="connsiteY128" fmla="*/ 1587820 h 1709997"/>
                <a:gd name="connsiteX129" fmla="*/ 2135981 w 5887017"/>
                <a:gd name="connsiteY129" fmla="*/ 1681489 h 1709997"/>
                <a:gd name="connsiteX130" fmla="*/ 2073890 w 5887017"/>
                <a:gd name="connsiteY130" fmla="*/ 1685561 h 1709997"/>
                <a:gd name="connsiteX131" fmla="*/ 2050605 w 5887017"/>
                <a:gd name="connsiteY131" fmla="*/ 1693706 h 1709997"/>
                <a:gd name="connsiteX132" fmla="*/ 2007918 w 5887017"/>
                <a:gd name="connsiteY132" fmla="*/ 1709997 h 1709997"/>
                <a:gd name="connsiteX133" fmla="*/ 1965230 w 5887017"/>
                <a:gd name="connsiteY133" fmla="*/ 1583747 h 1709997"/>
                <a:gd name="connsiteX134" fmla="*/ 1887616 w 5887017"/>
                <a:gd name="connsiteY134" fmla="*/ 1526731 h 1709997"/>
                <a:gd name="connsiteX135" fmla="*/ 1825525 w 5887017"/>
                <a:gd name="connsiteY135" fmla="*/ 1465643 h 1709997"/>
                <a:gd name="connsiteX136" fmla="*/ 1759553 w 5887017"/>
                <a:gd name="connsiteY136" fmla="*/ 1461570 h 1709997"/>
                <a:gd name="connsiteX137" fmla="*/ 1674178 w 5887017"/>
                <a:gd name="connsiteY137" fmla="*/ 1461570 h 1709997"/>
                <a:gd name="connsiteX138" fmla="*/ 1627610 w 5887017"/>
                <a:gd name="connsiteY138" fmla="*/ 1486006 h 1709997"/>
                <a:gd name="connsiteX139" fmla="*/ 1553877 w 5887017"/>
                <a:gd name="connsiteY139" fmla="*/ 1469715 h 1709997"/>
                <a:gd name="connsiteX140" fmla="*/ 1499547 w 5887017"/>
                <a:gd name="connsiteY140" fmla="*/ 1494151 h 1709997"/>
                <a:gd name="connsiteX141" fmla="*/ 1433575 w 5887017"/>
                <a:gd name="connsiteY141" fmla="*/ 1498223 h 1709997"/>
                <a:gd name="connsiteX142" fmla="*/ 1371484 w 5887017"/>
                <a:gd name="connsiteY142" fmla="*/ 1555239 h 1709997"/>
                <a:gd name="connsiteX143" fmla="*/ 1289989 w 5887017"/>
                <a:gd name="connsiteY143" fmla="*/ 1555239 h 1709997"/>
                <a:gd name="connsiteX144" fmla="*/ 1224018 w 5887017"/>
                <a:gd name="connsiteY144" fmla="*/ 1571529 h 1709997"/>
                <a:gd name="connsiteX145" fmla="*/ 1189091 w 5887017"/>
                <a:gd name="connsiteY145" fmla="*/ 1481933 h 1709997"/>
                <a:gd name="connsiteX146" fmla="*/ 1169688 w 5887017"/>
                <a:gd name="connsiteY146" fmla="*/ 1449353 h 1709997"/>
                <a:gd name="connsiteX147" fmla="*/ 1103716 w 5887017"/>
                <a:gd name="connsiteY147" fmla="*/ 1400482 h 1709997"/>
                <a:gd name="connsiteX148" fmla="*/ 1084313 w 5887017"/>
                <a:gd name="connsiteY148" fmla="*/ 1331248 h 1709997"/>
                <a:gd name="connsiteX149" fmla="*/ 1037744 w 5887017"/>
                <a:gd name="connsiteY149" fmla="*/ 1331248 h 1709997"/>
                <a:gd name="connsiteX150" fmla="*/ 971772 w 5887017"/>
                <a:gd name="connsiteY150" fmla="*/ 1331248 h 1709997"/>
                <a:gd name="connsiteX151" fmla="*/ 929085 w 5887017"/>
                <a:gd name="connsiteY151" fmla="*/ 1278305 h 1709997"/>
                <a:gd name="connsiteX152" fmla="*/ 863113 w 5887017"/>
                <a:gd name="connsiteY152" fmla="*/ 1274232 h 1709997"/>
                <a:gd name="connsiteX153" fmla="*/ 808783 w 5887017"/>
                <a:gd name="connsiteY153" fmla="*/ 1274232 h 1709997"/>
                <a:gd name="connsiteX154" fmla="*/ 769976 w 5887017"/>
                <a:gd name="connsiteY154" fmla="*/ 1204999 h 1709997"/>
                <a:gd name="connsiteX155" fmla="*/ 723408 w 5887017"/>
                <a:gd name="connsiteY155" fmla="*/ 1180564 h 1709997"/>
                <a:gd name="connsiteX156" fmla="*/ 707885 w 5887017"/>
                <a:gd name="connsiteY156" fmla="*/ 1119475 h 1709997"/>
                <a:gd name="connsiteX157" fmla="*/ 645794 w 5887017"/>
                <a:gd name="connsiteY157" fmla="*/ 1099112 h 1709997"/>
                <a:gd name="connsiteX158" fmla="*/ 603106 w 5887017"/>
                <a:gd name="connsiteY158" fmla="*/ 1029879 h 1709997"/>
                <a:gd name="connsiteX159" fmla="*/ 564300 w 5887017"/>
                <a:gd name="connsiteY159" fmla="*/ 952500 h 1709997"/>
                <a:gd name="connsiteX160" fmla="*/ 560419 w 5887017"/>
                <a:gd name="connsiteY160" fmla="*/ 903629 h 1709997"/>
                <a:gd name="connsiteX161" fmla="*/ 502208 w 5887017"/>
                <a:gd name="connsiteY161" fmla="*/ 871049 h 1709997"/>
                <a:gd name="connsiteX162" fmla="*/ 443998 w 5887017"/>
                <a:gd name="connsiteY162" fmla="*/ 818105 h 1709997"/>
                <a:gd name="connsiteX163" fmla="*/ 436237 w 5887017"/>
                <a:gd name="connsiteY163" fmla="*/ 761090 h 1709997"/>
                <a:gd name="connsiteX164" fmla="*/ 397430 w 5887017"/>
                <a:gd name="connsiteY164" fmla="*/ 732582 h 1709997"/>
                <a:gd name="connsiteX165" fmla="*/ 350861 w 5887017"/>
                <a:gd name="connsiteY165" fmla="*/ 720364 h 1709997"/>
                <a:gd name="connsiteX166" fmla="*/ 323697 w 5887017"/>
                <a:gd name="connsiteY166" fmla="*/ 700001 h 1709997"/>
                <a:gd name="connsiteX167" fmla="*/ 288770 w 5887017"/>
                <a:gd name="connsiteY167" fmla="*/ 671493 h 1709997"/>
                <a:gd name="connsiteX168" fmla="*/ 288770 w 5887017"/>
                <a:gd name="connsiteY168" fmla="*/ 594115 h 1709997"/>
                <a:gd name="connsiteX169" fmla="*/ 246083 w 5887017"/>
                <a:gd name="connsiteY169" fmla="*/ 557462 h 1709997"/>
                <a:gd name="connsiteX170" fmla="*/ 156827 w 5887017"/>
                <a:gd name="connsiteY170" fmla="*/ 531909 h 1709997"/>
                <a:gd name="connsiteX171" fmla="*/ 117596 w 5887017"/>
                <a:gd name="connsiteY171" fmla="*/ 471541 h 1709997"/>
                <a:gd name="connsiteX172" fmla="*/ 79218 w 5887017"/>
                <a:gd name="connsiteY172" fmla="*/ 440646 h 1709997"/>
                <a:gd name="connsiteX173" fmla="*/ 95734 w 5887017"/>
                <a:gd name="connsiteY173" fmla="*/ 417776 h 1709997"/>
                <a:gd name="connsiteX174" fmla="*/ 82953 w 5887017"/>
                <a:gd name="connsiteY174" fmla="*/ 417776 h 1709997"/>
                <a:gd name="connsiteX175" fmla="*/ 0 w 5887017"/>
                <a:gd name="connsiteY175" fmla="*/ 90974 h 1709997"/>
                <a:gd name="connsiteX176" fmla="*/ 437 w 5887017"/>
                <a:gd name="connsiteY176" fmla="*/ 90369 h 1709997"/>
                <a:gd name="connsiteX177" fmla="*/ 16123 w 5887017"/>
                <a:gd name="connsiteY177" fmla="*/ 87630 h 1709997"/>
                <a:gd name="connsiteX178" fmla="*/ 30411 w 5887017"/>
                <a:gd name="connsiteY178" fmla="*/ 160020 h 1709997"/>
                <a:gd name="connsiteX179" fmla="*/ 16123 w 5887017"/>
                <a:gd name="connsiteY179" fmla="*/ 0 h 1709997"/>
                <a:gd name="connsiteX0" fmla="*/ 16123 w 5887017"/>
                <a:gd name="connsiteY0" fmla="*/ 0 h 1709997"/>
                <a:gd name="connsiteX1" fmla="*/ 2826951 w 5887017"/>
                <a:gd name="connsiteY1" fmla="*/ 381000 h 1709997"/>
                <a:gd name="connsiteX2" fmla="*/ 2841238 w 5887017"/>
                <a:gd name="connsiteY2" fmla="*/ 322898 h 1709997"/>
                <a:gd name="connsiteX3" fmla="*/ 2899341 w 5887017"/>
                <a:gd name="connsiteY3" fmla="*/ 424815 h 1709997"/>
                <a:gd name="connsiteX4" fmla="*/ 2993638 w 5887017"/>
                <a:gd name="connsiteY4" fmla="*/ 454343 h 1709997"/>
                <a:gd name="connsiteX5" fmla="*/ 3167946 w 5887017"/>
                <a:gd name="connsiteY5" fmla="*/ 468630 h 1709997"/>
                <a:gd name="connsiteX6" fmla="*/ 3291771 w 5887017"/>
                <a:gd name="connsiteY6" fmla="*/ 482918 h 1709997"/>
                <a:gd name="connsiteX7" fmla="*/ 3429883 w 5887017"/>
                <a:gd name="connsiteY7" fmla="*/ 512445 h 1709997"/>
                <a:gd name="connsiteX8" fmla="*/ 3299391 w 5887017"/>
                <a:gd name="connsiteY8" fmla="*/ 584835 h 1709997"/>
                <a:gd name="connsiteX9" fmla="*/ 3175566 w 5887017"/>
                <a:gd name="connsiteY9" fmla="*/ 715328 h 1709997"/>
                <a:gd name="connsiteX10" fmla="*/ 3313678 w 5887017"/>
                <a:gd name="connsiteY10" fmla="*/ 685800 h 1709997"/>
                <a:gd name="connsiteX11" fmla="*/ 3291771 w 5887017"/>
                <a:gd name="connsiteY11" fmla="*/ 729615 h 1709997"/>
                <a:gd name="connsiteX12" fmla="*/ 3342253 w 5887017"/>
                <a:gd name="connsiteY12" fmla="*/ 743903 h 1709997"/>
                <a:gd name="connsiteX13" fmla="*/ 3494653 w 5887017"/>
                <a:gd name="connsiteY13" fmla="*/ 663893 h 1709997"/>
                <a:gd name="connsiteX14" fmla="*/ 3625146 w 5887017"/>
                <a:gd name="connsiteY14" fmla="*/ 576263 h 1709997"/>
                <a:gd name="connsiteX15" fmla="*/ 3552756 w 5887017"/>
                <a:gd name="connsiteY15" fmla="*/ 678180 h 1709997"/>
                <a:gd name="connsiteX16" fmla="*/ 3668961 w 5887017"/>
                <a:gd name="connsiteY16" fmla="*/ 721995 h 1709997"/>
                <a:gd name="connsiteX17" fmla="*/ 3923278 w 5887017"/>
                <a:gd name="connsiteY17" fmla="*/ 656273 h 1709997"/>
                <a:gd name="connsiteX18" fmla="*/ 3923278 w 5887017"/>
                <a:gd name="connsiteY18" fmla="*/ 700088 h 1709997"/>
                <a:gd name="connsiteX19" fmla="*/ 4025196 w 5887017"/>
                <a:gd name="connsiteY19" fmla="*/ 685800 h 1709997"/>
                <a:gd name="connsiteX20" fmla="*/ 4061391 w 5887017"/>
                <a:gd name="connsiteY20" fmla="*/ 765810 h 1709997"/>
                <a:gd name="connsiteX21" fmla="*/ 3893751 w 5887017"/>
                <a:gd name="connsiteY21" fmla="*/ 773430 h 1709997"/>
                <a:gd name="connsiteX22" fmla="*/ 3719443 w 5887017"/>
                <a:gd name="connsiteY22" fmla="*/ 823913 h 1709997"/>
                <a:gd name="connsiteX23" fmla="*/ 3631813 w 5887017"/>
                <a:gd name="connsiteY23" fmla="*/ 1020128 h 1709997"/>
                <a:gd name="connsiteX24" fmla="*/ 3726111 w 5887017"/>
                <a:gd name="connsiteY24" fmla="*/ 903923 h 1709997"/>
                <a:gd name="connsiteX25" fmla="*/ 3755638 w 5887017"/>
                <a:gd name="connsiteY25" fmla="*/ 1478280 h 1709997"/>
                <a:gd name="connsiteX26" fmla="*/ 3806121 w 5887017"/>
                <a:gd name="connsiteY26" fmla="*/ 1172528 h 1709997"/>
                <a:gd name="connsiteX27" fmla="*/ 3886131 w 5887017"/>
                <a:gd name="connsiteY27" fmla="*/ 896303 h 1709997"/>
                <a:gd name="connsiteX28" fmla="*/ 3886131 w 5887017"/>
                <a:gd name="connsiteY28" fmla="*/ 968693 h 1709997"/>
                <a:gd name="connsiteX29" fmla="*/ 3908038 w 5887017"/>
                <a:gd name="connsiteY29" fmla="*/ 888683 h 1709997"/>
                <a:gd name="connsiteX30" fmla="*/ 3951853 w 5887017"/>
                <a:gd name="connsiteY30" fmla="*/ 874395 h 1709997"/>
                <a:gd name="connsiteX31" fmla="*/ 3929946 w 5887017"/>
                <a:gd name="connsiteY31" fmla="*/ 844868 h 1709997"/>
                <a:gd name="connsiteX32" fmla="*/ 4119493 w 5887017"/>
                <a:gd name="connsiteY32" fmla="*/ 852488 h 1709997"/>
                <a:gd name="connsiteX33" fmla="*/ 4141401 w 5887017"/>
                <a:gd name="connsiteY33" fmla="*/ 882015 h 1709997"/>
                <a:gd name="connsiteX34" fmla="*/ 4097586 w 5887017"/>
                <a:gd name="connsiteY34" fmla="*/ 1071563 h 1709997"/>
                <a:gd name="connsiteX35" fmla="*/ 4119493 w 5887017"/>
                <a:gd name="connsiteY35" fmla="*/ 1122045 h 1709997"/>
                <a:gd name="connsiteX36" fmla="*/ 4199503 w 5887017"/>
                <a:gd name="connsiteY36" fmla="*/ 1042035 h 1709997"/>
                <a:gd name="connsiteX37" fmla="*/ 4279513 w 5887017"/>
                <a:gd name="connsiteY37" fmla="*/ 1267778 h 1709997"/>
                <a:gd name="connsiteX38" fmla="*/ 4191883 w 5887017"/>
                <a:gd name="connsiteY38" fmla="*/ 1398270 h 1709997"/>
                <a:gd name="connsiteX39" fmla="*/ 4301421 w 5887017"/>
                <a:gd name="connsiteY39" fmla="*/ 1448753 h 1709997"/>
                <a:gd name="connsiteX40" fmla="*/ 4679563 w 5887017"/>
                <a:gd name="connsiteY40" fmla="*/ 1164908 h 1709997"/>
                <a:gd name="connsiteX41" fmla="*/ 4643368 w 5887017"/>
                <a:gd name="connsiteY41" fmla="*/ 1092518 h 1709997"/>
                <a:gd name="connsiteX42" fmla="*/ 4949121 w 5887017"/>
                <a:gd name="connsiteY42" fmla="*/ 990600 h 1709997"/>
                <a:gd name="connsiteX43" fmla="*/ 4919593 w 5887017"/>
                <a:gd name="connsiteY43" fmla="*/ 918210 h 1709997"/>
                <a:gd name="connsiteX44" fmla="*/ 4963408 w 5887017"/>
                <a:gd name="connsiteY44" fmla="*/ 852488 h 1709997"/>
                <a:gd name="connsiteX45" fmla="*/ 5035798 w 5887017"/>
                <a:gd name="connsiteY45" fmla="*/ 742950 h 1709997"/>
                <a:gd name="connsiteX46" fmla="*/ 5145336 w 5887017"/>
                <a:gd name="connsiteY46" fmla="*/ 721043 h 1709997"/>
                <a:gd name="connsiteX47" fmla="*/ 5385366 w 5887017"/>
                <a:gd name="connsiteY47" fmla="*/ 655320 h 1709997"/>
                <a:gd name="connsiteX48" fmla="*/ 5414893 w 5887017"/>
                <a:gd name="connsiteY48" fmla="*/ 597218 h 1709997"/>
                <a:gd name="connsiteX49" fmla="*/ 5465376 w 5887017"/>
                <a:gd name="connsiteY49" fmla="*/ 597218 h 1709997"/>
                <a:gd name="connsiteX50" fmla="*/ 5501571 w 5887017"/>
                <a:gd name="connsiteY50" fmla="*/ 487680 h 1709997"/>
                <a:gd name="connsiteX51" fmla="*/ 5545386 w 5887017"/>
                <a:gd name="connsiteY51" fmla="*/ 218123 h 1709997"/>
                <a:gd name="connsiteX52" fmla="*/ 5581581 w 5887017"/>
                <a:gd name="connsiteY52" fmla="*/ 247650 h 1709997"/>
                <a:gd name="connsiteX53" fmla="*/ 5639683 w 5887017"/>
                <a:gd name="connsiteY53" fmla="*/ 203835 h 1709997"/>
                <a:gd name="connsiteX54" fmla="*/ 5705406 w 5887017"/>
                <a:gd name="connsiteY54" fmla="*/ 225743 h 1709997"/>
                <a:gd name="connsiteX55" fmla="*/ 5763508 w 5887017"/>
                <a:gd name="connsiteY55" fmla="*/ 436245 h 1709997"/>
                <a:gd name="connsiteX56" fmla="*/ 5813991 w 5887017"/>
                <a:gd name="connsiteY56" fmla="*/ 443865 h 1709997"/>
                <a:gd name="connsiteX57" fmla="*/ 5821611 w 5887017"/>
                <a:gd name="connsiteY57" fmla="*/ 494348 h 1709997"/>
                <a:gd name="connsiteX58" fmla="*/ 5865426 w 5887017"/>
                <a:gd name="connsiteY58" fmla="*/ 494348 h 1709997"/>
                <a:gd name="connsiteX59" fmla="*/ 5767318 w 5887017"/>
                <a:gd name="connsiteY59" fmla="*/ 639128 h 1709997"/>
                <a:gd name="connsiteX60" fmla="*/ 5781606 w 5887017"/>
                <a:gd name="connsiteY60" fmla="*/ 682943 h 1709997"/>
                <a:gd name="connsiteX61" fmla="*/ 5759698 w 5887017"/>
                <a:gd name="connsiteY61" fmla="*/ 653415 h 1709997"/>
                <a:gd name="connsiteX62" fmla="*/ 5715883 w 5887017"/>
                <a:gd name="connsiteY62" fmla="*/ 733425 h 1709997"/>
                <a:gd name="connsiteX63" fmla="*/ 5730171 w 5887017"/>
                <a:gd name="connsiteY63" fmla="*/ 697230 h 1709997"/>
                <a:gd name="connsiteX64" fmla="*/ 5700643 w 5887017"/>
                <a:gd name="connsiteY64" fmla="*/ 667703 h 1709997"/>
                <a:gd name="connsiteX65" fmla="*/ 5700643 w 5887017"/>
                <a:gd name="connsiteY65" fmla="*/ 740093 h 1709997"/>
                <a:gd name="connsiteX66" fmla="*/ 5598726 w 5887017"/>
                <a:gd name="connsiteY66" fmla="*/ 798195 h 1709997"/>
                <a:gd name="connsiteX67" fmla="*/ 5569198 w 5887017"/>
                <a:gd name="connsiteY67" fmla="*/ 1045845 h 1709997"/>
                <a:gd name="connsiteX68" fmla="*/ 5693023 w 5887017"/>
                <a:gd name="connsiteY68" fmla="*/ 1096328 h 1709997"/>
                <a:gd name="connsiteX69" fmla="*/ 5656828 w 5887017"/>
                <a:gd name="connsiteY69" fmla="*/ 1052513 h 1709997"/>
                <a:gd name="connsiteX70" fmla="*/ 5707311 w 5887017"/>
                <a:gd name="connsiteY70" fmla="*/ 1118235 h 1709997"/>
                <a:gd name="connsiteX71" fmla="*/ 5613013 w 5887017"/>
                <a:gd name="connsiteY71" fmla="*/ 1176338 h 1709997"/>
                <a:gd name="connsiteX72" fmla="*/ 5627301 w 5887017"/>
                <a:gd name="connsiteY72" fmla="*/ 1132523 h 1709997"/>
                <a:gd name="connsiteX73" fmla="*/ 5597773 w 5887017"/>
                <a:gd name="connsiteY73" fmla="*/ 1176338 h 1709997"/>
                <a:gd name="connsiteX74" fmla="*/ 5307261 w 5887017"/>
                <a:gd name="connsiteY74" fmla="*/ 1350645 h 1709997"/>
                <a:gd name="connsiteX75" fmla="*/ 5296783 w 5887017"/>
                <a:gd name="connsiteY75" fmla="*/ 1367790 h 1709997"/>
                <a:gd name="connsiteX76" fmla="*/ 5299383 w 5887017"/>
                <a:gd name="connsiteY76" fmla="*/ 1381443 h 1709997"/>
                <a:gd name="connsiteX77" fmla="*/ 5290887 w 5887017"/>
                <a:gd name="connsiteY77" fmla="*/ 1389939 h 1709997"/>
                <a:gd name="connsiteX78" fmla="*/ 5282338 w 5887017"/>
                <a:gd name="connsiteY78" fmla="*/ 1401338 h 1709997"/>
                <a:gd name="connsiteX79" fmla="*/ 5271066 w 5887017"/>
                <a:gd name="connsiteY79" fmla="*/ 1409700 h 1709997"/>
                <a:gd name="connsiteX80" fmla="*/ 5273890 w 5887017"/>
                <a:gd name="connsiteY80" fmla="*/ 1412602 h 1709997"/>
                <a:gd name="connsiteX81" fmla="*/ 5252071 w 5887017"/>
                <a:gd name="connsiteY81" fmla="*/ 1441694 h 1709997"/>
                <a:gd name="connsiteX82" fmla="*/ 5204629 w 5887017"/>
                <a:gd name="connsiteY82" fmla="*/ 1446007 h 1709997"/>
                <a:gd name="connsiteX83" fmla="*/ 5178751 w 5887017"/>
                <a:gd name="connsiteY83" fmla="*/ 1476198 h 1709997"/>
                <a:gd name="connsiteX84" fmla="*/ 5144249 w 5887017"/>
                <a:gd name="connsiteY84" fmla="*/ 1506388 h 1709997"/>
                <a:gd name="connsiteX85" fmla="*/ 5092493 w 5887017"/>
                <a:gd name="connsiteY85" fmla="*/ 1553830 h 1709997"/>
                <a:gd name="connsiteX86" fmla="*/ 5057990 w 5887017"/>
                <a:gd name="connsiteY86" fmla="*/ 1562456 h 1709997"/>
                <a:gd name="connsiteX87" fmla="*/ 5022867 w 5887017"/>
                <a:gd name="connsiteY87" fmla="*/ 1569481 h 1709997"/>
                <a:gd name="connsiteX88" fmla="*/ 4965007 w 5887017"/>
                <a:gd name="connsiteY88" fmla="*/ 1567457 h 1709997"/>
                <a:gd name="connsiteX89" fmla="*/ 4933961 w 5887017"/>
                <a:gd name="connsiteY89" fmla="*/ 1563384 h 1709997"/>
                <a:gd name="connsiteX90" fmla="*/ 4867989 w 5887017"/>
                <a:gd name="connsiteY90" fmla="*/ 1563384 h 1709997"/>
                <a:gd name="connsiteX91" fmla="*/ 4821421 w 5887017"/>
                <a:gd name="connsiteY91" fmla="*/ 1547094 h 1709997"/>
                <a:gd name="connsiteX92" fmla="*/ 4770972 w 5887017"/>
                <a:gd name="connsiteY92" fmla="*/ 1547094 h 1709997"/>
                <a:gd name="connsiteX93" fmla="*/ 4724404 w 5887017"/>
                <a:gd name="connsiteY93" fmla="*/ 1543022 h 1709997"/>
                <a:gd name="connsiteX94" fmla="*/ 4635148 w 5887017"/>
                <a:gd name="connsiteY94" fmla="*/ 1559312 h 1709997"/>
                <a:gd name="connsiteX95" fmla="*/ 4596341 w 5887017"/>
                <a:gd name="connsiteY95" fmla="*/ 1559312 h 1709997"/>
                <a:gd name="connsiteX96" fmla="*/ 4573057 w 5887017"/>
                <a:gd name="connsiteY96" fmla="*/ 1534876 h 1709997"/>
                <a:gd name="connsiteX97" fmla="*/ 4495443 w 5887017"/>
                <a:gd name="connsiteY97" fmla="*/ 1506368 h 1709997"/>
                <a:gd name="connsiteX98" fmla="*/ 4441113 w 5887017"/>
                <a:gd name="connsiteY98" fmla="*/ 1506368 h 1709997"/>
                <a:gd name="connsiteX99" fmla="*/ 4371260 w 5887017"/>
                <a:gd name="connsiteY99" fmla="*/ 1510441 h 1709997"/>
                <a:gd name="connsiteX100" fmla="*/ 4297527 w 5887017"/>
                <a:gd name="connsiteY100" fmla="*/ 1481933 h 1709997"/>
                <a:gd name="connsiteX101" fmla="*/ 4231555 w 5887017"/>
                <a:gd name="connsiteY101" fmla="*/ 1469715 h 1709997"/>
                <a:gd name="connsiteX102" fmla="*/ 4157822 w 5887017"/>
                <a:gd name="connsiteY102" fmla="*/ 1469715 h 1709997"/>
                <a:gd name="connsiteX103" fmla="*/ 4095731 w 5887017"/>
                <a:gd name="connsiteY103" fmla="*/ 1457498 h 1709997"/>
                <a:gd name="connsiteX104" fmla="*/ 4014236 w 5887017"/>
                <a:gd name="connsiteY104" fmla="*/ 1457498 h 1709997"/>
                <a:gd name="connsiteX105" fmla="*/ 3959907 w 5887017"/>
                <a:gd name="connsiteY105" fmla="*/ 1465643 h 1709997"/>
                <a:gd name="connsiteX106" fmla="*/ 3890054 w 5887017"/>
                <a:gd name="connsiteY106" fmla="*/ 1469715 h 1709997"/>
                <a:gd name="connsiteX107" fmla="*/ 3843486 w 5887017"/>
                <a:gd name="connsiteY107" fmla="*/ 1457498 h 1709997"/>
                <a:gd name="connsiteX108" fmla="*/ 3754230 w 5887017"/>
                <a:gd name="connsiteY108" fmla="*/ 1514514 h 1709997"/>
                <a:gd name="connsiteX109" fmla="*/ 3668855 w 5887017"/>
                <a:gd name="connsiteY109" fmla="*/ 1522659 h 1709997"/>
                <a:gd name="connsiteX110" fmla="*/ 3564076 w 5887017"/>
                <a:gd name="connsiteY110" fmla="*/ 1506368 h 1709997"/>
                <a:gd name="connsiteX111" fmla="*/ 3509746 w 5887017"/>
                <a:gd name="connsiteY111" fmla="*/ 1486006 h 1709997"/>
                <a:gd name="connsiteX112" fmla="*/ 3416610 w 5887017"/>
                <a:gd name="connsiteY112" fmla="*/ 1477861 h 1709997"/>
                <a:gd name="connsiteX113" fmla="*/ 3331234 w 5887017"/>
                <a:gd name="connsiteY113" fmla="*/ 1457498 h 1709997"/>
                <a:gd name="connsiteX114" fmla="*/ 3238098 w 5887017"/>
                <a:gd name="connsiteY114" fmla="*/ 1465643 h 1709997"/>
                <a:gd name="connsiteX115" fmla="*/ 3117796 w 5887017"/>
                <a:gd name="connsiteY115" fmla="*/ 1481933 h 1709997"/>
                <a:gd name="connsiteX116" fmla="*/ 3009137 w 5887017"/>
                <a:gd name="connsiteY116" fmla="*/ 1490078 h 1709997"/>
                <a:gd name="connsiteX117" fmla="*/ 2962568 w 5887017"/>
                <a:gd name="connsiteY117" fmla="*/ 1506368 h 1709997"/>
                <a:gd name="connsiteX118" fmla="*/ 2935404 w 5887017"/>
                <a:gd name="connsiteY118" fmla="*/ 1538949 h 1709997"/>
                <a:gd name="connsiteX119" fmla="*/ 2865551 w 5887017"/>
                <a:gd name="connsiteY119" fmla="*/ 1591892 h 1709997"/>
                <a:gd name="connsiteX120" fmla="*/ 2780176 w 5887017"/>
                <a:gd name="connsiteY120" fmla="*/ 1604110 h 1709997"/>
                <a:gd name="connsiteX121" fmla="*/ 2690920 w 5887017"/>
                <a:gd name="connsiteY121" fmla="*/ 1604110 h 1709997"/>
                <a:gd name="connsiteX122" fmla="*/ 2640471 w 5887017"/>
                <a:gd name="connsiteY122" fmla="*/ 1628545 h 1709997"/>
                <a:gd name="connsiteX123" fmla="*/ 2566738 w 5887017"/>
                <a:gd name="connsiteY123" fmla="*/ 1636690 h 1709997"/>
                <a:gd name="connsiteX124" fmla="*/ 2485243 w 5887017"/>
                <a:gd name="connsiteY124" fmla="*/ 1600037 h 1709997"/>
                <a:gd name="connsiteX125" fmla="*/ 2442555 w 5887017"/>
                <a:gd name="connsiteY125" fmla="*/ 1555239 h 1709997"/>
                <a:gd name="connsiteX126" fmla="*/ 2380464 w 5887017"/>
                <a:gd name="connsiteY126" fmla="*/ 1555239 h 1709997"/>
                <a:gd name="connsiteX127" fmla="*/ 2225237 w 5887017"/>
                <a:gd name="connsiteY127" fmla="*/ 1587820 h 1709997"/>
                <a:gd name="connsiteX128" fmla="*/ 2174788 w 5887017"/>
                <a:gd name="connsiteY128" fmla="*/ 1587820 h 1709997"/>
                <a:gd name="connsiteX129" fmla="*/ 2135981 w 5887017"/>
                <a:gd name="connsiteY129" fmla="*/ 1681489 h 1709997"/>
                <a:gd name="connsiteX130" fmla="*/ 2073890 w 5887017"/>
                <a:gd name="connsiteY130" fmla="*/ 1685561 h 1709997"/>
                <a:gd name="connsiteX131" fmla="*/ 2050605 w 5887017"/>
                <a:gd name="connsiteY131" fmla="*/ 1693706 h 1709997"/>
                <a:gd name="connsiteX132" fmla="*/ 2007918 w 5887017"/>
                <a:gd name="connsiteY132" fmla="*/ 1709997 h 1709997"/>
                <a:gd name="connsiteX133" fmla="*/ 1965230 w 5887017"/>
                <a:gd name="connsiteY133" fmla="*/ 1583747 h 1709997"/>
                <a:gd name="connsiteX134" fmla="*/ 1887616 w 5887017"/>
                <a:gd name="connsiteY134" fmla="*/ 1526731 h 1709997"/>
                <a:gd name="connsiteX135" fmla="*/ 1825525 w 5887017"/>
                <a:gd name="connsiteY135" fmla="*/ 1465643 h 1709997"/>
                <a:gd name="connsiteX136" fmla="*/ 1759553 w 5887017"/>
                <a:gd name="connsiteY136" fmla="*/ 1461570 h 1709997"/>
                <a:gd name="connsiteX137" fmla="*/ 1674178 w 5887017"/>
                <a:gd name="connsiteY137" fmla="*/ 1461570 h 1709997"/>
                <a:gd name="connsiteX138" fmla="*/ 1627610 w 5887017"/>
                <a:gd name="connsiteY138" fmla="*/ 1486006 h 1709997"/>
                <a:gd name="connsiteX139" fmla="*/ 1553877 w 5887017"/>
                <a:gd name="connsiteY139" fmla="*/ 1469715 h 1709997"/>
                <a:gd name="connsiteX140" fmla="*/ 1499547 w 5887017"/>
                <a:gd name="connsiteY140" fmla="*/ 1494151 h 1709997"/>
                <a:gd name="connsiteX141" fmla="*/ 1433575 w 5887017"/>
                <a:gd name="connsiteY141" fmla="*/ 1498223 h 1709997"/>
                <a:gd name="connsiteX142" fmla="*/ 1371484 w 5887017"/>
                <a:gd name="connsiteY142" fmla="*/ 1555239 h 1709997"/>
                <a:gd name="connsiteX143" fmla="*/ 1289989 w 5887017"/>
                <a:gd name="connsiteY143" fmla="*/ 1555239 h 1709997"/>
                <a:gd name="connsiteX144" fmla="*/ 1224018 w 5887017"/>
                <a:gd name="connsiteY144" fmla="*/ 1571529 h 1709997"/>
                <a:gd name="connsiteX145" fmla="*/ 1189091 w 5887017"/>
                <a:gd name="connsiteY145" fmla="*/ 1481933 h 1709997"/>
                <a:gd name="connsiteX146" fmla="*/ 1169688 w 5887017"/>
                <a:gd name="connsiteY146" fmla="*/ 1449353 h 1709997"/>
                <a:gd name="connsiteX147" fmla="*/ 1103716 w 5887017"/>
                <a:gd name="connsiteY147" fmla="*/ 1400482 h 1709997"/>
                <a:gd name="connsiteX148" fmla="*/ 1084313 w 5887017"/>
                <a:gd name="connsiteY148" fmla="*/ 1331248 h 1709997"/>
                <a:gd name="connsiteX149" fmla="*/ 1037744 w 5887017"/>
                <a:gd name="connsiteY149" fmla="*/ 1331248 h 1709997"/>
                <a:gd name="connsiteX150" fmla="*/ 971772 w 5887017"/>
                <a:gd name="connsiteY150" fmla="*/ 1331248 h 1709997"/>
                <a:gd name="connsiteX151" fmla="*/ 929085 w 5887017"/>
                <a:gd name="connsiteY151" fmla="*/ 1278305 h 1709997"/>
                <a:gd name="connsiteX152" fmla="*/ 863113 w 5887017"/>
                <a:gd name="connsiteY152" fmla="*/ 1274232 h 1709997"/>
                <a:gd name="connsiteX153" fmla="*/ 808783 w 5887017"/>
                <a:gd name="connsiteY153" fmla="*/ 1274232 h 1709997"/>
                <a:gd name="connsiteX154" fmla="*/ 769976 w 5887017"/>
                <a:gd name="connsiteY154" fmla="*/ 1204999 h 1709997"/>
                <a:gd name="connsiteX155" fmla="*/ 723408 w 5887017"/>
                <a:gd name="connsiteY155" fmla="*/ 1180564 h 1709997"/>
                <a:gd name="connsiteX156" fmla="*/ 707885 w 5887017"/>
                <a:gd name="connsiteY156" fmla="*/ 1119475 h 1709997"/>
                <a:gd name="connsiteX157" fmla="*/ 645794 w 5887017"/>
                <a:gd name="connsiteY157" fmla="*/ 1099112 h 1709997"/>
                <a:gd name="connsiteX158" fmla="*/ 603106 w 5887017"/>
                <a:gd name="connsiteY158" fmla="*/ 1029879 h 1709997"/>
                <a:gd name="connsiteX159" fmla="*/ 564300 w 5887017"/>
                <a:gd name="connsiteY159" fmla="*/ 952500 h 1709997"/>
                <a:gd name="connsiteX160" fmla="*/ 560419 w 5887017"/>
                <a:gd name="connsiteY160" fmla="*/ 903629 h 1709997"/>
                <a:gd name="connsiteX161" fmla="*/ 502208 w 5887017"/>
                <a:gd name="connsiteY161" fmla="*/ 871049 h 1709997"/>
                <a:gd name="connsiteX162" fmla="*/ 443998 w 5887017"/>
                <a:gd name="connsiteY162" fmla="*/ 818105 h 1709997"/>
                <a:gd name="connsiteX163" fmla="*/ 436237 w 5887017"/>
                <a:gd name="connsiteY163" fmla="*/ 761090 h 1709997"/>
                <a:gd name="connsiteX164" fmla="*/ 397430 w 5887017"/>
                <a:gd name="connsiteY164" fmla="*/ 732582 h 1709997"/>
                <a:gd name="connsiteX165" fmla="*/ 350861 w 5887017"/>
                <a:gd name="connsiteY165" fmla="*/ 720364 h 1709997"/>
                <a:gd name="connsiteX166" fmla="*/ 323697 w 5887017"/>
                <a:gd name="connsiteY166" fmla="*/ 700001 h 1709997"/>
                <a:gd name="connsiteX167" fmla="*/ 288770 w 5887017"/>
                <a:gd name="connsiteY167" fmla="*/ 671493 h 1709997"/>
                <a:gd name="connsiteX168" fmla="*/ 288770 w 5887017"/>
                <a:gd name="connsiteY168" fmla="*/ 594115 h 1709997"/>
                <a:gd name="connsiteX169" fmla="*/ 246083 w 5887017"/>
                <a:gd name="connsiteY169" fmla="*/ 557462 h 1709997"/>
                <a:gd name="connsiteX170" fmla="*/ 156827 w 5887017"/>
                <a:gd name="connsiteY170" fmla="*/ 531909 h 1709997"/>
                <a:gd name="connsiteX171" fmla="*/ 119501 w 5887017"/>
                <a:gd name="connsiteY171" fmla="*/ 471541 h 1709997"/>
                <a:gd name="connsiteX172" fmla="*/ 79218 w 5887017"/>
                <a:gd name="connsiteY172" fmla="*/ 440646 h 1709997"/>
                <a:gd name="connsiteX173" fmla="*/ 95734 w 5887017"/>
                <a:gd name="connsiteY173" fmla="*/ 417776 h 1709997"/>
                <a:gd name="connsiteX174" fmla="*/ 82953 w 5887017"/>
                <a:gd name="connsiteY174" fmla="*/ 417776 h 1709997"/>
                <a:gd name="connsiteX175" fmla="*/ 0 w 5887017"/>
                <a:gd name="connsiteY175" fmla="*/ 90974 h 1709997"/>
                <a:gd name="connsiteX176" fmla="*/ 437 w 5887017"/>
                <a:gd name="connsiteY176" fmla="*/ 90369 h 1709997"/>
                <a:gd name="connsiteX177" fmla="*/ 16123 w 5887017"/>
                <a:gd name="connsiteY177" fmla="*/ 87630 h 1709997"/>
                <a:gd name="connsiteX178" fmla="*/ 30411 w 5887017"/>
                <a:gd name="connsiteY178" fmla="*/ 160020 h 1709997"/>
                <a:gd name="connsiteX179" fmla="*/ 16123 w 5887017"/>
                <a:gd name="connsiteY179" fmla="*/ 0 h 1709997"/>
                <a:gd name="connsiteX0" fmla="*/ 16123 w 5887017"/>
                <a:gd name="connsiteY0" fmla="*/ 0 h 1709997"/>
                <a:gd name="connsiteX1" fmla="*/ 2826951 w 5887017"/>
                <a:gd name="connsiteY1" fmla="*/ 381000 h 1709997"/>
                <a:gd name="connsiteX2" fmla="*/ 2841238 w 5887017"/>
                <a:gd name="connsiteY2" fmla="*/ 322898 h 1709997"/>
                <a:gd name="connsiteX3" fmla="*/ 2899341 w 5887017"/>
                <a:gd name="connsiteY3" fmla="*/ 424815 h 1709997"/>
                <a:gd name="connsiteX4" fmla="*/ 2993638 w 5887017"/>
                <a:gd name="connsiteY4" fmla="*/ 454343 h 1709997"/>
                <a:gd name="connsiteX5" fmla="*/ 3167946 w 5887017"/>
                <a:gd name="connsiteY5" fmla="*/ 468630 h 1709997"/>
                <a:gd name="connsiteX6" fmla="*/ 3291771 w 5887017"/>
                <a:gd name="connsiteY6" fmla="*/ 482918 h 1709997"/>
                <a:gd name="connsiteX7" fmla="*/ 3429883 w 5887017"/>
                <a:gd name="connsiteY7" fmla="*/ 512445 h 1709997"/>
                <a:gd name="connsiteX8" fmla="*/ 3299391 w 5887017"/>
                <a:gd name="connsiteY8" fmla="*/ 584835 h 1709997"/>
                <a:gd name="connsiteX9" fmla="*/ 3175566 w 5887017"/>
                <a:gd name="connsiteY9" fmla="*/ 715328 h 1709997"/>
                <a:gd name="connsiteX10" fmla="*/ 3313678 w 5887017"/>
                <a:gd name="connsiteY10" fmla="*/ 685800 h 1709997"/>
                <a:gd name="connsiteX11" fmla="*/ 3291771 w 5887017"/>
                <a:gd name="connsiteY11" fmla="*/ 729615 h 1709997"/>
                <a:gd name="connsiteX12" fmla="*/ 3342253 w 5887017"/>
                <a:gd name="connsiteY12" fmla="*/ 743903 h 1709997"/>
                <a:gd name="connsiteX13" fmla="*/ 3494653 w 5887017"/>
                <a:gd name="connsiteY13" fmla="*/ 663893 h 1709997"/>
                <a:gd name="connsiteX14" fmla="*/ 3625146 w 5887017"/>
                <a:gd name="connsiteY14" fmla="*/ 576263 h 1709997"/>
                <a:gd name="connsiteX15" fmla="*/ 3552756 w 5887017"/>
                <a:gd name="connsiteY15" fmla="*/ 678180 h 1709997"/>
                <a:gd name="connsiteX16" fmla="*/ 3668961 w 5887017"/>
                <a:gd name="connsiteY16" fmla="*/ 721995 h 1709997"/>
                <a:gd name="connsiteX17" fmla="*/ 3923278 w 5887017"/>
                <a:gd name="connsiteY17" fmla="*/ 656273 h 1709997"/>
                <a:gd name="connsiteX18" fmla="*/ 3923278 w 5887017"/>
                <a:gd name="connsiteY18" fmla="*/ 700088 h 1709997"/>
                <a:gd name="connsiteX19" fmla="*/ 4025196 w 5887017"/>
                <a:gd name="connsiteY19" fmla="*/ 685800 h 1709997"/>
                <a:gd name="connsiteX20" fmla="*/ 4061391 w 5887017"/>
                <a:gd name="connsiteY20" fmla="*/ 765810 h 1709997"/>
                <a:gd name="connsiteX21" fmla="*/ 3893751 w 5887017"/>
                <a:gd name="connsiteY21" fmla="*/ 773430 h 1709997"/>
                <a:gd name="connsiteX22" fmla="*/ 3719443 w 5887017"/>
                <a:gd name="connsiteY22" fmla="*/ 823913 h 1709997"/>
                <a:gd name="connsiteX23" fmla="*/ 3631813 w 5887017"/>
                <a:gd name="connsiteY23" fmla="*/ 1020128 h 1709997"/>
                <a:gd name="connsiteX24" fmla="*/ 3726111 w 5887017"/>
                <a:gd name="connsiteY24" fmla="*/ 903923 h 1709997"/>
                <a:gd name="connsiteX25" fmla="*/ 3755638 w 5887017"/>
                <a:gd name="connsiteY25" fmla="*/ 1478280 h 1709997"/>
                <a:gd name="connsiteX26" fmla="*/ 3806121 w 5887017"/>
                <a:gd name="connsiteY26" fmla="*/ 1172528 h 1709997"/>
                <a:gd name="connsiteX27" fmla="*/ 3886131 w 5887017"/>
                <a:gd name="connsiteY27" fmla="*/ 896303 h 1709997"/>
                <a:gd name="connsiteX28" fmla="*/ 3886131 w 5887017"/>
                <a:gd name="connsiteY28" fmla="*/ 968693 h 1709997"/>
                <a:gd name="connsiteX29" fmla="*/ 3908038 w 5887017"/>
                <a:gd name="connsiteY29" fmla="*/ 888683 h 1709997"/>
                <a:gd name="connsiteX30" fmla="*/ 3951853 w 5887017"/>
                <a:gd name="connsiteY30" fmla="*/ 874395 h 1709997"/>
                <a:gd name="connsiteX31" fmla="*/ 3929946 w 5887017"/>
                <a:gd name="connsiteY31" fmla="*/ 844868 h 1709997"/>
                <a:gd name="connsiteX32" fmla="*/ 4119493 w 5887017"/>
                <a:gd name="connsiteY32" fmla="*/ 852488 h 1709997"/>
                <a:gd name="connsiteX33" fmla="*/ 4141401 w 5887017"/>
                <a:gd name="connsiteY33" fmla="*/ 882015 h 1709997"/>
                <a:gd name="connsiteX34" fmla="*/ 4097586 w 5887017"/>
                <a:gd name="connsiteY34" fmla="*/ 1071563 h 1709997"/>
                <a:gd name="connsiteX35" fmla="*/ 4119493 w 5887017"/>
                <a:gd name="connsiteY35" fmla="*/ 1122045 h 1709997"/>
                <a:gd name="connsiteX36" fmla="*/ 4199503 w 5887017"/>
                <a:gd name="connsiteY36" fmla="*/ 1042035 h 1709997"/>
                <a:gd name="connsiteX37" fmla="*/ 4279513 w 5887017"/>
                <a:gd name="connsiteY37" fmla="*/ 1267778 h 1709997"/>
                <a:gd name="connsiteX38" fmla="*/ 4191883 w 5887017"/>
                <a:gd name="connsiteY38" fmla="*/ 1398270 h 1709997"/>
                <a:gd name="connsiteX39" fmla="*/ 4301421 w 5887017"/>
                <a:gd name="connsiteY39" fmla="*/ 1448753 h 1709997"/>
                <a:gd name="connsiteX40" fmla="*/ 4679563 w 5887017"/>
                <a:gd name="connsiteY40" fmla="*/ 1164908 h 1709997"/>
                <a:gd name="connsiteX41" fmla="*/ 4643368 w 5887017"/>
                <a:gd name="connsiteY41" fmla="*/ 1092518 h 1709997"/>
                <a:gd name="connsiteX42" fmla="*/ 4949121 w 5887017"/>
                <a:gd name="connsiteY42" fmla="*/ 990600 h 1709997"/>
                <a:gd name="connsiteX43" fmla="*/ 4919593 w 5887017"/>
                <a:gd name="connsiteY43" fmla="*/ 918210 h 1709997"/>
                <a:gd name="connsiteX44" fmla="*/ 4963408 w 5887017"/>
                <a:gd name="connsiteY44" fmla="*/ 852488 h 1709997"/>
                <a:gd name="connsiteX45" fmla="*/ 5035798 w 5887017"/>
                <a:gd name="connsiteY45" fmla="*/ 742950 h 1709997"/>
                <a:gd name="connsiteX46" fmla="*/ 5145336 w 5887017"/>
                <a:gd name="connsiteY46" fmla="*/ 721043 h 1709997"/>
                <a:gd name="connsiteX47" fmla="*/ 5385366 w 5887017"/>
                <a:gd name="connsiteY47" fmla="*/ 655320 h 1709997"/>
                <a:gd name="connsiteX48" fmla="*/ 5414893 w 5887017"/>
                <a:gd name="connsiteY48" fmla="*/ 597218 h 1709997"/>
                <a:gd name="connsiteX49" fmla="*/ 5465376 w 5887017"/>
                <a:gd name="connsiteY49" fmla="*/ 597218 h 1709997"/>
                <a:gd name="connsiteX50" fmla="*/ 5501571 w 5887017"/>
                <a:gd name="connsiteY50" fmla="*/ 487680 h 1709997"/>
                <a:gd name="connsiteX51" fmla="*/ 5545386 w 5887017"/>
                <a:gd name="connsiteY51" fmla="*/ 218123 h 1709997"/>
                <a:gd name="connsiteX52" fmla="*/ 5581581 w 5887017"/>
                <a:gd name="connsiteY52" fmla="*/ 247650 h 1709997"/>
                <a:gd name="connsiteX53" fmla="*/ 5639683 w 5887017"/>
                <a:gd name="connsiteY53" fmla="*/ 203835 h 1709997"/>
                <a:gd name="connsiteX54" fmla="*/ 5705406 w 5887017"/>
                <a:gd name="connsiteY54" fmla="*/ 225743 h 1709997"/>
                <a:gd name="connsiteX55" fmla="*/ 5763508 w 5887017"/>
                <a:gd name="connsiteY55" fmla="*/ 436245 h 1709997"/>
                <a:gd name="connsiteX56" fmla="*/ 5813991 w 5887017"/>
                <a:gd name="connsiteY56" fmla="*/ 443865 h 1709997"/>
                <a:gd name="connsiteX57" fmla="*/ 5821611 w 5887017"/>
                <a:gd name="connsiteY57" fmla="*/ 494348 h 1709997"/>
                <a:gd name="connsiteX58" fmla="*/ 5865426 w 5887017"/>
                <a:gd name="connsiteY58" fmla="*/ 494348 h 1709997"/>
                <a:gd name="connsiteX59" fmla="*/ 5767318 w 5887017"/>
                <a:gd name="connsiteY59" fmla="*/ 639128 h 1709997"/>
                <a:gd name="connsiteX60" fmla="*/ 5781606 w 5887017"/>
                <a:gd name="connsiteY60" fmla="*/ 682943 h 1709997"/>
                <a:gd name="connsiteX61" fmla="*/ 5759698 w 5887017"/>
                <a:gd name="connsiteY61" fmla="*/ 653415 h 1709997"/>
                <a:gd name="connsiteX62" fmla="*/ 5715883 w 5887017"/>
                <a:gd name="connsiteY62" fmla="*/ 733425 h 1709997"/>
                <a:gd name="connsiteX63" fmla="*/ 5730171 w 5887017"/>
                <a:gd name="connsiteY63" fmla="*/ 697230 h 1709997"/>
                <a:gd name="connsiteX64" fmla="*/ 5700643 w 5887017"/>
                <a:gd name="connsiteY64" fmla="*/ 667703 h 1709997"/>
                <a:gd name="connsiteX65" fmla="*/ 5700643 w 5887017"/>
                <a:gd name="connsiteY65" fmla="*/ 740093 h 1709997"/>
                <a:gd name="connsiteX66" fmla="*/ 5598726 w 5887017"/>
                <a:gd name="connsiteY66" fmla="*/ 798195 h 1709997"/>
                <a:gd name="connsiteX67" fmla="*/ 5569198 w 5887017"/>
                <a:gd name="connsiteY67" fmla="*/ 1045845 h 1709997"/>
                <a:gd name="connsiteX68" fmla="*/ 5693023 w 5887017"/>
                <a:gd name="connsiteY68" fmla="*/ 1096328 h 1709997"/>
                <a:gd name="connsiteX69" fmla="*/ 5656828 w 5887017"/>
                <a:gd name="connsiteY69" fmla="*/ 1052513 h 1709997"/>
                <a:gd name="connsiteX70" fmla="*/ 5707311 w 5887017"/>
                <a:gd name="connsiteY70" fmla="*/ 1118235 h 1709997"/>
                <a:gd name="connsiteX71" fmla="*/ 5613013 w 5887017"/>
                <a:gd name="connsiteY71" fmla="*/ 1176338 h 1709997"/>
                <a:gd name="connsiteX72" fmla="*/ 5627301 w 5887017"/>
                <a:gd name="connsiteY72" fmla="*/ 1132523 h 1709997"/>
                <a:gd name="connsiteX73" fmla="*/ 5597773 w 5887017"/>
                <a:gd name="connsiteY73" fmla="*/ 1176338 h 1709997"/>
                <a:gd name="connsiteX74" fmla="*/ 5307261 w 5887017"/>
                <a:gd name="connsiteY74" fmla="*/ 1350645 h 1709997"/>
                <a:gd name="connsiteX75" fmla="*/ 5296783 w 5887017"/>
                <a:gd name="connsiteY75" fmla="*/ 1367790 h 1709997"/>
                <a:gd name="connsiteX76" fmla="*/ 5299383 w 5887017"/>
                <a:gd name="connsiteY76" fmla="*/ 1381443 h 1709997"/>
                <a:gd name="connsiteX77" fmla="*/ 5290887 w 5887017"/>
                <a:gd name="connsiteY77" fmla="*/ 1389939 h 1709997"/>
                <a:gd name="connsiteX78" fmla="*/ 5282338 w 5887017"/>
                <a:gd name="connsiteY78" fmla="*/ 1401338 h 1709997"/>
                <a:gd name="connsiteX79" fmla="*/ 5271066 w 5887017"/>
                <a:gd name="connsiteY79" fmla="*/ 1409700 h 1709997"/>
                <a:gd name="connsiteX80" fmla="*/ 5273890 w 5887017"/>
                <a:gd name="connsiteY80" fmla="*/ 1412602 h 1709997"/>
                <a:gd name="connsiteX81" fmla="*/ 5252071 w 5887017"/>
                <a:gd name="connsiteY81" fmla="*/ 1441694 h 1709997"/>
                <a:gd name="connsiteX82" fmla="*/ 5204629 w 5887017"/>
                <a:gd name="connsiteY82" fmla="*/ 1446007 h 1709997"/>
                <a:gd name="connsiteX83" fmla="*/ 5178751 w 5887017"/>
                <a:gd name="connsiteY83" fmla="*/ 1476198 h 1709997"/>
                <a:gd name="connsiteX84" fmla="*/ 5144249 w 5887017"/>
                <a:gd name="connsiteY84" fmla="*/ 1506388 h 1709997"/>
                <a:gd name="connsiteX85" fmla="*/ 5092493 w 5887017"/>
                <a:gd name="connsiteY85" fmla="*/ 1553830 h 1709997"/>
                <a:gd name="connsiteX86" fmla="*/ 5057990 w 5887017"/>
                <a:gd name="connsiteY86" fmla="*/ 1562456 h 1709997"/>
                <a:gd name="connsiteX87" fmla="*/ 5022867 w 5887017"/>
                <a:gd name="connsiteY87" fmla="*/ 1569481 h 1709997"/>
                <a:gd name="connsiteX88" fmla="*/ 4965007 w 5887017"/>
                <a:gd name="connsiteY88" fmla="*/ 1567457 h 1709997"/>
                <a:gd name="connsiteX89" fmla="*/ 4933961 w 5887017"/>
                <a:gd name="connsiteY89" fmla="*/ 1563384 h 1709997"/>
                <a:gd name="connsiteX90" fmla="*/ 4867989 w 5887017"/>
                <a:gd name="connsiteY90" fmla="*/ 1563384 h 1709997"/>
                <a:gd name="connsiteX91" fmla="*/ 4821421 w 5887017"/>
                <a:gd name="connsiteY91" fmla="*/ 1547094 h 1709997"/>
                <a:gd name="connsiteX92" fmla="*/ 4770972 w 5887017"/>
                <a:gd name="connsiteY92" fmla="*/ 1547094 h 1709997"/>
                <a:gd name="connsiteX93" fmla="*/ 4724404 w 5887017"/>
                <a:gd name="connsiteY93" fmla="*/ 1543022 h 1709997"/>
                <a:gd name="connsiteX94" fmla="*/ 4635148 w 5887017"/>
                <a:gd name="connsiteY94" fmla="*/ 1559312 h 1709997"/>
                <a:gd name="connsiteX95" fmla="*/ 4596341 w 5887017"/>
                <a:gd name="connsiteY95" fmla="*/ 1559312 h 1709997"/>
                <a:gd name="connsiteX96" fmla="*/ 4573057 w 5887017"/>
                <a:gd name="connsiteY96" fmla="*/ 1534876 h 1709997"/>
                <a:gd name="connsiteX97" fmla="*/ 4495443 w 5887017"/>
                <a:gd name="connsiteY97" fmla="*/ 1506368 h 1709997"/>
                <a:gd name="connsiteX98" fmla="*/ 4441113 w 5887017"/>
                <a:gd name="connsiteY98" fmla="*/ 1506368 h 1709997"/>
                <a:gd name="connsiteX99" fmla="*/ 4371260 w 5887017"/>
                <a:gd name="connsiteY99" fmla="*/ 1510441 h 1709997"/>
                <a:gd name="connsiteX100" fmla="*/ 4297527 w 5887017"/>
                <a:gd name="connsiteY100" fmla="*/ 1481933 h 1709997"/>
                <a:gd name="connsiteX101" fmla="*/ 4231555 w 5887017"/>
                <a:gd name="connsiteY101" fmla="*/ 1469715 h 1709997"/>
                <a:gd name="connsiteX102" fmla="*/ 4157822 w 5887017"/>
                <a:gd name="connsiteY102" fmla="*/ 1469715 h 1709997"/>
                <a:gd name="connsiteX103" fmla="*/ 4095731 w 5887017"/>
                <a:gd name="connsiteY103" fmla="*/ 1457498 h 1709997"/>
                <a:gd name="connsiteX104" fmla="*/ 4014236 w 5887017"/>
                <a:gd name="connsiteY104" fmla="*/ 1457498 h 1709997"/>
                <a:gd name="connsiteX105" fmla="*/ 3959907 w 5887017"/>
                <a:gd name="connsiteY105" fmla="*/ 1465643 h 1709997"/>
                <a:gd name="connsiteX106" fmla="*/ 3890054 w 5887017"/>
                <a:gd name="connsiteY106" fmla="*/ 1469715 h 1709997"/>
                <a:gd name="connsiteX107" fmla="*/ 3843486 w 5887017"/>
                <a:gd name="connsiteY107" fmla="*/ 1457498 h 1709997"/>
                <a:gd name="connsiteX108" fmla="*/ 3754230 w 5887017"/>
                <a:gd name="connsiteY108" fmla="*/ 1514514 h 1709997"/>
                <a:gd name="connsiteX109" fmla="*/ 3668855 w 5887017"/>
                <a:gd name="connsiteY109" fmla="*/ 1522659 h 1709997"/>
                <a:gd name="connsiteX110" fmla="*/ 3564076 w 5887017"/>
                <a:gd name="connsiteY110" fmla="*/ 1506368 h 1709997"/>
                <a:gd name="connsiteX111" fmla="*/ 3509746 w 5887017"/>
                <a:gd name="connsiteY111" fmla="*/ 1486006 h 1709997"/>
                <a:gd name="connsiteX112" fmla="*/ 3416610 w 5887017"/>
                <a:gd name="connsiteY112" fmla="*/ 1477861 h 1709997"/>
                <a:gd name="connsiteX113" fmla="*/ 3331234 w 5887017"/>
                <a:gd name="connsiteY113" fmla="*/ 1457498 h 1709997"/>
                <a:gd name="connsiteX114" fmla="*/ 3238098 w 5887017"/>
                <a:gd name="connsiteY114" fmla="*/ 1465643 h 1709997"/>
                <a:gd name="connsiteX115" fmla="*/ 3117796 w 5887017"/>
                <a:gd name="connsiteY115" fmla="*/ 1481933 h 1709997"/>
                <a:gd name="connsiteX116" fmla="*/ 3009137 w 5887017"/>
                <a:gd name="connsiteY116" fmla="*/ 1490078 h 1709997"/>
                <a:gd name="connsiteX117" fmla="*/ 2962568 w 5887017"/>
                <a:gd name="connsiteY117" fmla="*/ 1506368 h 1709997"/>
                <a:gd name="connsiteX118" fmla="*/ 2935404 w 5887017"/>
                <a:gd name="connsiteY118" fmla="*/ 1538949 h 1709997"/>
                <a:gd name="connsiteX119" fmla="*/ 2865551 w 5887017"/>
                <a:gd name="connsiteY119" fmla="*/ 1591892 h 1709997"/>
                <a:gd name="connsiteX120" fmla="*/ 2780176 w 5887017"/>
                <a:gd name="connsiteY120" fmla="*/ 1604110 h 1709997"/>
                <a:gd name="connsiteX121" fmla="*/ 2690920 w 5887017"/>
                <a:gd name="connsiteY121" fmla="*/ 1604110 h 1709997"/>
                <a:gd name="connsiteX122" fmla="*/ 2640471 w 5887017"/>
                <a:gd name="connsiteY122" fmla="*/ 1628545 h 1709997"/>
                <a:gd name="connsiteX123" fmla="*/ 2566738 w 5887017"/>
                <a:gd name="connsiteY123" fmla="*/ 1636690 h 1709997"/>
                <a:gd name="connsiteX124" fmla="*/ 2485243 w 5887017"/>
                <a:gd name="connsiteY124" fmla="*/ 1600037 h 1709997"/>
                <a:gd name="connsiteX125" fmla="*/ 2442555 w 5887017"/>
                <a:gd name="connsiteY125" fmla="*/ 1555239 h 1709997"/>
                <a:gd name="connsiteX126" fmla="*/ 2380464 w 5887017"/>
                <a:gd name="connsiteY126" fmla="*/ 1555239 h 1709997"/>
                <a:gd name="connsiteX127" fmla="*/ 2225237 w 5887017"/>
                <a:gd name="connsiteY127" fmla="*/ 1587820 h 1709997"/>
                <a:gd name="connsiteX128" fmla="*/ 2174788 w 5887017"/>
                <a:gd name="connsiteY128" fmla="*/ 1587820 h 1709997"/>
                <a:gd name="connsiteX129" fmla="*/ 2135981 w 5887017"/>
                <a:gd name="connsiteY129" fmla="*/ 1681489 h 1709997"/>
                <a:gd name="connsiteX130" fmla="*/ 2073890 w 5887017"/>
                <a:gd name="connsiteY130" fmla="*/ 1685561 h 1709997"/>
                <a:gd name="connsiteX131" fmla="*/ 2050605 w 5887017"/>
                <a:gd name="connsiteY131" fmla="*/ 1693706 h 1709997"/>
                <a:gd name="connsiteX132" fmla="*/ 2007918 w 5887017"/>
                <a:gd name="connsiteY132" fmla="*/ 1709997 h 1709997"/>
                <a:gd name="connsiteX133" fmla="*/ 1965230 w 5887017"/>
                <a:gd name="connsiteY133" fmla="*/ 1583747 h 1709997"/>
                <a:gd name="connsiteX134" fmla="*/ 1887616 w 5887017"/>
                <a:gd name="connsiteY134" fmla="*/ 1526731 h 1709997"/>
                <a:gd name="connsiteX135" fmla="*/ 1825525 w 5887017"/>
                <a:gd name="connsiteY135" fmla="*/ 1465643 h 1709997"/>
                <a:gd name="connsiteX136" fmla="*/ 1759553 w 5887017"/>
                <a:gd name="connsiteY136" fmla="*/ 1461570 h 1709997"/>
                <a:gd name="connsiteX137" fmla="*/ 1674178 w 5887017"/>
                <a:gd name="connsiteY137" fmla="*/ 1461570 h 1709997"/>
                <a:gd name="connsiteX138" fmla="*/ 1627610 w 5887017"/>
                <a:gd name="connsiteY138" fmla="*/ 1486006 h 1709997"/>
                <a:gd name="connsiteX139" fmla="*/ 1553877 w 5887017"/>
                <a:gd name="connsiteY139" fmla="*/ 1469715 h 1709997"/>
                <a:gd name="connsiteX140" fmla="*/ 1499547 w 5887017"/>
                <a:gd name="connsiteY140" fmla="*/ 1494151 h 1709997"/>
                <a:gd name="connsiteX141" fmla="*/ 1433575 w 5887017"/>
                <a:gd name="connsiteY141" fmla="*/ 1498223 h 1709997"/>
                <a:gd name="connsiteX142" fmla="*/ 1371484 w 5887017"/>
                <a:gd name="connsiteY142" fmla="*/ 1555239 h 1709997"/>
                <a:gd name="connsiteX143" fmla="*/ 1289989 w 5887017"/>
                <a:gd name="connsiteY143" fmla="*/ 1555239 h 1709997"/>
                <a:gd name="connsiteX144" fmla="*/ 1224018 w 5887017"/>
                <a:gd name="connsiteY144" fmla="*/ 1571529 h 1709997"/>
                <a:gd name="connsiteX145" fmla="*/ 1189091 w 5887017"/>
                <a:gd name="connsiteY145" fmla="*/ 1481933 h 1709997"/>
                <a:gd name="connsiteX146" fmla="*/ 1169688 w 5887017"/>
                <a:gd name="connsiteY146" fmla="*/ 1449353 h 1709997"/>
                <a:gd name="connsiteX147" fmla="*/ 1103716 w 5887017"/>
                <a:gd name="connsiteY147" fmla="*/ 1400482 h 1709997"/>
                <a:gd name="connsiteX148" fmla="*/ 1084313 w 5887017"/>
                <a:gd name="connsiteY148" fmla="*/ 1331248 h 1709997"/>
                <a:gd name="connsiteX149" fmla="*/ 1037744 w 5887017"/>
                <a:gd name="connsiteY149" fmla="*/ 1331248 h 1709997"/>
                <a:gd name="connsiteX150" fmla="*/ 971772 w 5887017"/>
                <a:gd name="connsiteY150" fmla="*/ 1331248 h 1709997"/>
                <a:gd name="connsiteX151" fmla="*/ 929085 w 5887017"/>
                <a:gd name="connsiteY151" fmla="*/ 1278305 h 1709997"/>
                <a:gd name="connsiteX152" fmla="*/ 863113 w 5887017"/>
                <a:gd name="connsiteY152" fmla="*/ 1274232 h 1709997"/>
                <a:gd name="connsiteX153" fmla="*/ 808783 w 5887017"/>
                <a:gd name="connsiteY153" fmla="*/ 1274232 h 1709997"/>
                <a:gd name="connsiteX154" fmla="*/ 769976 w 5887017"/>
                <a:gd name="connsiteY154" fmla="*/ 1204999 h 1709997"/>
                <a:gd name="connsiteX155" fmla="*/ 723408 w 5887017"/>
                <a:gd name="connsiteY155" fmla="*/ 1180564 h 1709997"/>
                <a:gd name="connsiteX156" fmla="*/ 707885 w 5887017"/>
                <a:gd name="connsiteY156" fmla="*/ 1119475 h 1709997"/>
                <a:gd name="connsiteX157" fmla="*/ 645794 w 5887017"/>
                <a:gd name="connsiteY157" fmla="*/ 1099112 h 1709997"/>
                <a:gd name="connsiteX158" fmla="*/ 603106 w 5887017"/>
                <a:gd name="connsiteY158" fmla="*/ 1029879 h 1709997"/>
                <a:gd name="connsiteX159" fmla="*/ 564300 w 5887017"/>
                <a:gd name="connsiteY159" fmla="*/ 952500 h 1709997"/>
                <a:gd name="connsiteX160" fmla="*/ 560419 w 5887017"/>
                <a:gd name="connsiteY160" fmla="*/ 903629 h 1709997"/>
                <a:gd name="connsiteX161" fmla="*/ 502208 w 5887017"/>
                <a:gd name="connsiteY161" fmla="*/ 871049 h 1709997"/>
                <a:gd name="connsiteX162" fmla="*/ 443998 w 5887017"/>
                <a:gd name="connsiteY162" fmla="*/ 818105 h 1709997"/>
                <a:gd name="connsiteX163" fmla="*/ 436237 w 5887017"/>
                <a:gd name="connsiteY163" fmla="*/ 761090 h 1709997"/>
                <a:gd name="connsiteX164" fmla="*/ 397430 w 5887017"/>
                <a:gd name="connsiteY164" fmla="*/ 732582 h 1709997"/>
                <a:gd name="connsiteX165" fmla="*/ 350861 w 5887017"/>
                <a:gd name="connsiteY165" fmla="*/ 720364 h 1709997"/>
                <a:gd name="connsiteX166" fmla="*/ 323697 w 5887017"/>
                <a:gd name="connsiteY166" fmla="*/ 700001 h 1709997"/>
                <a:gd name="connsiteX167" fmla="*/ 288770 w 5887017"/>
                <a:gd name="connsiteY167" fmla="*/ 671493 h 1709997"/>
                <a:gd name="connsiteX168" fmla="*/ 288770 w 5887017"/>
                <a:gd name="connsiteY168" fmla="*/ 594115 h 1709997"/>
                <a:gd name="connsiteX169" fmla="*/ 246083 w 5887017"/>
                <a:gd name="connsiteY169" fmla="*/ 557462 h 1709997"/>
                <a:gd name="connsiteX170" fmla="*/ 156827 w 5887017"/>
                <a:gd name="connsiteY170" fmla="*/ 531909 h 1709997"/>
                <a:gd name="connsiteX171" fmla="*/ 119501 w 5887017"/>
                <a:gd name="connsiteY171" fmla="*/ 471541 h 1709997"/>
                <a:gd name="connsiteX172" fmla="*/ 79218 w 5887017"/>
                <a:gd name="connsiteY172" fmla="*/ 440646 h 1709997"/>
                <a:gd name="connsiteX173" fmla="*/ 95734 w 5887017"/>
                <a:gd name="connsiteY173" fmla="*/ 417776 h 1709997"/>
                <a:gd name="connsiteX174" fmla="*/ 82953 w 5887017"/>
                <a:gd name="connsiteY174" fmla="*/ 417776 h 1709997"/>
                <a:gd name="connsiteX175" fmla="*/ 0 w 5887017"/>
                <a:gd name="connsiteY175" fmla="*/ 90974 h 1709997"/>
                <a:gd name="connsiteX176" fmla="*/ 437 w 5887017"/>
                <a:gd name="connsiteY176" fmla="*/ 90369 h 1709997"/>
                <a:gd name="connsiteX177" fmla="*/ 16123 w 5887017"/>
                <a:gd name="connsiteY177" fmla="*/ 87630 h 1709997"/>
                <a:gd name="connsiteX178" fmla="*/ 30411 w 5887017"/>
                <a:gd name="connsiteY178" fmla="*/ 160020 h 1709997"/>
                <a:gd name="connsiteX179" fmla="*/ 16123 w 5887017"/>
                <a:gd name="connsiteY179" fmla="*/ 0 h 1709997"/>
                <a:gd name="connsiteX0" fmla="*/ 16123 w 5887017"/>
                <a:gd name="connsiteY0" fmla="*/ 0 h 1709997"/>
                <a:gd name="connsiteX1" fmla="*/ 2826951 w 5887017"/>
                <a:gd name="connsiteY1" fmla="*/ 381000 h 1709997"/>
                <a:gd name="connsiteX2" fmla="*/ 2841238 w 5887017"/>
                <a:gd name="connsiteY2" fmla="*/ 322898 h 1709997"/>
                <a:gd name="connsiteX3" fmla="*/ 2899341 w 5887017"/>
                <a:gd name="connsiteY3" fmla="*/ 424815 h 1709997"/>
                <a:gd name="connsiteX4" fmla="*/ 2993638 w 5887017"/>
                <a:gd name="connsiteY4" fmla="*/ 454343 h 1709997"/>
                <a:gd name="connsiteX5" fmla="*/ 3167946 w 5887017"/>
                <a:gd name="connsiteY5" fmla="*/ 468630 h 1709997"/>
                <a:gd name="connsiteX6" fmla="*/ 3291771 w 5887017"/>
                <a:gd name="connsiteY6" fmla="*/ 482918 h 1709997"/>
                <a:gd name="connsiteX7" fmla="*/ 3429883 w 5887017"/>
                <a:gd name="connsiteY7" fmla="*/ 512445 h 1709997"/>
                <a:gd name="connsiteX8" fmla="*/ 3299391 w 5887017"/>
                <a:gd name="connsiteY8" fmla="*/ 584835 h 1709997"/>
                <a:gd name="connsiteX9" fmla="*/ 3175566 w 5887017"/>
                <a:gd name="connsiteY9" fmla="*/ 715328 h 1709997"/>
                <a:gd name="connsiteX10" fmla="*/ 3313678 w 5887017"/>
                <a:gd name="connsiteY10" fmla="*/ 685800 h 1709997"/>
                <a:gd name="connsiteX11" fmla="*/ 3291771 w 5887017"/>
                <a:gd name="connsiteY11" fmla="*/ 729615 h 1709997"/>
                <a:gd name="connsiteX12" fmla="*/ 3342253 w 5887017"/>
                <a:gd name="connsiteY12" fmla="*/ 743903 h 1709997"/>
                <a:gd name="connsiteX13" fmla="*/ 3494653 w 5887017"/>
                <a:gd name="connsiteY13" fmla="*/ 663893 h 1709997"/>
                <a:gd name="connsiteX14" fmla="*/ 3625146 w 5887017"/>
                <a:gd name="connsiteY14" fmla="*/ 576263 h 1709997"/>
                <a:gd name="connsiteX15" fmla="*/ 3552756 w 5887017"/>
                <a:gd name="connsiteY15" fmla="*/ 678180 h 1709997"/>
                <a:gd name="connsiteX16" fmla="*/ 3668961 w 5887017"/>
                <a:gd name="connsiteY16" fmla="*/ 721995 h 1709997"/>
                <a:gd name="connsiteX17" fmla="*/ 3923278 w 5887017"/>
                <a:gd name="connsiteY17" fmla="*/ 656273 h 1709997"/>
                <a:gd name="connsiteX18" fmla="*/ 3923278 w 5887017"/>
                <a:gd name="connsiteY18" fmla="*/ 700088 h 1709997"/>
                <a:gd name="connsiteX19" fmla="*/ 4025196 w 5887017"/>
                <a:gd name="connsiteY19" fmla="*/ 685800 h 1709997"/>
                <a:gd name="connsiteX20" fmla="*/ 4061391 w 5887017"/>
                <a:gd name="connsiteY20" fmla="*/ 765810 h 1709997"/>
                <a:gd name="connsiteX21" fmla="*/ 3893751 w 5887017"/>
                <a:gd name="connsiteY21" fmla="*/ 773430 h 1709997"/>
                <a:gd name="connsiteX22" fmla="*/ 3719443 w 5887017"/>
                <a:gd name="connsiteY22" fmla="*/ 823913 h 1709997"/>
                <a:gd name="connsiteX23" fmla="*/ 3631813 w 5887017"/>
                <a:gd name="connsiteY23" fmla="*/ 1020128 h 1709997"/>
                <a:gd name="connsiteX24" fmla="*/ 3726111 w 5887017"/>
                <a:gd name="connsiteY24" fmla="*/ 903923 h 1709997"/>
                <a:gd name="connsiteX25" fmla="*/ 3755638 w 5887017"/>
                <a:gd name="connsiteY25" fmla="*/ 1478280 h 1709997"/>
                <a:gd name="connsiteX26" fmla="*/ 3806121 w 5887017"/>
                <a:gd name="connsiteY26" fmla="*/ 1172528 h 1709997"/>
                <a:gd name="connsiteX27" fmla="*/ 3886131 w 5887017"/>
                <a:gd name="connsiteY27" fmla="*/ 896303 h 1709997"/>
                <a:gd name="connsiteX28" fmla="*/ 3886131 w 5887017"/>
                <a:gd name="connsiteY28" fmla="*/ 968693 h 1709997"/>
                <a:gd name="connsiteX29" fmla="*/ 3908038 w 5887017"/>
                <a:gd name="connsiteY29" fmla="*/ 888683 h 1709997"/>
                <a:gd name="connsiteX30" fmla="*/ 3951853 w 5887017"/>
                <a:gd name="connsiteY30" fmla="*/ 874395 h 1709997"/>
                <a:gd name="connsiteX31" fmla="*/ 3929946 w 5887017"/>
                <a:gd name="connsiteY31" fmla="*/ 844868 h 1709997"/>
                <a:gd name="connsiteX32" fmla="*/ 4119493 w 5887017"/>
                <a:gd name="connsiteY32" fmla="*/ 852488 h 1709997"/>
                <a:gd name="connsiteX33" fmla="*/ 4141401 w 5887017"/>
                <a:gd name="connsiteY33" fmla="*/ 882015 h 1709997"/>
                <a:gd name="connsiteX34" fmla="*/ 4097586 w 5887017"/>
                <a:gd name="connsiteY34" fmla="*/ 1071563 h 1709997"/>
                <a:gd name="connsiteX35" fmla="*/ 4119493 w 5887017"/>
                <a:gd name="connsiteY35" fmla="*/ 1122045 h 1709997"/>
                <a:gd name="connsiteX36" fmla="*/ 4199503 w 5887017"/>
                <a:gd name="connsiteY36" fmla="*/ 1042035 h 1709997"/>
                <a:gd name="connsiteX37" fmla="*/ 4279513 w 5887017"/>
                <a:gd name="connsiteY37" fmla="*/ 1267778 h 1709997"/>
                <a:gd name="connsiteX38" fmla="*/ 4191883 w 5887017"/>
                <a:gd name="connsiteY38" fmla="*/ 1398270 h 1709997"/>
                <a:gd name="connsiteX39" fmla="*/ 4301421 w 5887017"/>
                <a:gd name="connsiteY39" fmla="*/ 1448753 h 1709997"/>
                <a:gd name="connsiteX40" fmla="*/ 4679563 w 5887017"/>
                <a:gd name="connsiteY40" fmla="*/ 1164908 h 1709997"/>
                <a:gd name="connsiteX41" fmla="*/ 4643368 w 5887017"/>
                <a:gd name="connsiteY41" fmla="*/ 1092518 h 1709997"/>
                <a:gd name="connsiteX42" fmla="*/ 4949121 w 5887017"/>
                <a:gd name="connsiteY42" fmla="*/ 990600 h 1709997"/>
                <a:gd name="connsiteX43" fmla="*/ 4919593 w 5887017"/>
                <a:gd name="connsiteY43" fmla="*/ 918210 h 1709997"/>
                <a:gd name="connsiteX44" fmla="*/ 4963408 w 5887017"/>
                <a:gd name="connsiteY44" fmla="*/ 852488 h 1709997"/>
                <a:gd name="connsiteX45" fmla="*/ 5035798 w 5887017"/>
                <a:gd name="connsiteY45" fmla="*/ 742950 h 1709997"/>
                <a:gd name="connsiteX46" fmla="*/ 5145336 w 5887017"/>
                <a:gd name="connsiteY46" fmla="*/ 721043 h 1709997"/>
                <a:gd name="connsiteX47" fmla="*/ 5385366 w 5887017"/>
                <a:gd name="connsiteY47" fmla="*/ 655320 h 1709997"/>
                <a:gd name="connsiteX48" fmla="*/ 5414893 w 5887017"/>
                <a:gd name="connsiteY48" fmla="*/ 597218 h 1709997"/>
                <a:gd name="connsiteX49" fmla="*/ 5465376 w 5887017"/>
                <a:gd name="connsiteY49" fmla="*/ 597218 h 1709997"/>
                <a:gd name="connsiteX50" fmla="*/ 5501571 w 5887017"/>
                <a:gd name="connsiteY50" fmla="*/ 487680 h 1709997"/>
                <a:gd name="connsiteX51" fmla="*/ 5545386 w 5887017"/>
                <a:gd name="connsiteY51" fmla="*/ 218123 h 1709997"/>
                <a:gd name="connsiteX52" fmla="*/ 5581581 w 5887017"/>
                <a:gd name="connsiteY52" fmla="*/ 247650 h 1709997"/>
                <a:gd name="connsiteX53" fmla="*/ 5639683 w 5887017"/>
                <a:gd name="connsiteY53" fmla="*/ 203835 h 1709997"/>
                <a:gd name="connsiteX54" fmla="*/ 5705406 w 5887017"/>
                <a:gd name="connsiteY54" fmla="*/ 225743 h 1709997"/>
                <a:gd name="connsiteX55" fmla="*/ 5763508 w 5887017"/>
                <a:gd name="connsiteY55" fmla="*/ 436245 h 1709997"/>
                <a:gd name="connsiteX56" fmla="*/ 5813991 w 5887017"/>
                <a:gd name="connsiteY56" fmla="*/ 443865 h 1709997"/>
                <a:gd name="connsiteX57" fmla="*/ 5821611 w 5887017"/>
                <a:gd name="connsiteY57" fmla="*/ 494348 h 1709997"/>
                <a:gd name="connsiteX58" fmla="*/ 5865426 w 5887017"/>
                <a:gd name="connsiteY58" fmla="*/ 494348 h 1709997"/>
                <a:gd name="connsiteX59" fmla="*/ 5767318 w 5887017"/>
                <a:gd name="connsiteY59" fmla="*/ 639128 h 1709997"/>
                <a:gd name="connsiteX60" fmla="*/ 5781606 w 5887017"/>
                <a:gd name="connsiteY60" fmla="*/ 682943 h 1709997"/>
                <a:gd name="connsiteX61" fmla="*/ 5759698 w 5887017"/>
                <a:gd name="connsiteY61" fmla="*/ 653415 h 1709997"/>
                <a:gd name="connsiteX62" fmla="*/ 5715883 w 5887017"/>
                <a:gd name="connsiteY62" fmla="*/ 733425 h 1709997"/>
                <a:gd name="connsiteX63" fmla="*/ 5730171 w 5887017"/>
                <a:gd name="connsiteY63" fmla="*/ 697230 h 1709997"/>
                <a:gd name="connsiteX64" fmla="*/ 5700643 w 5887017"/>
                <a:gd name="connsiteY64" fmla="*/ 667703 h 1709997"/>
                <a:gd name="connsiteX65" fmla="*/ 5700643 w 5887017"/>
                <a:gd name="connsiteY65" fmla="*/ 740093 h 1709997"/>
                <a:gd name="connsiteX66" fmla="*/ 5598726 w 5887017"/>
                <a:gd name="connsiteY66" fmla="*/ 798195 h 1709997"/>
                <a:gd name="connsiteX67" fmla="*/ 5569198 w 5887017"/>
                <a:gd name="connsiteY67" fmla="*/ 1045845 h 1709997"/>
                <a:gd name="connsiteX68" fmla="*/ 5693023 w 5887017"/>
                <a:gd name="connsiteY68" fmla="*/ 1096328 h 1709997"/>
                <a:gd name="connsiteX69" fmla="*/ 5656828 w 5887017"/>
                <a:gd name="connsiteY69" fmla="*/ 1052513 h 1709997"/>
                <a:gd name="connsiteX70" fmla="*/ 5707311 w 5887017"/>
                <a:gd name="connsiteY70" fmla="*/ 1118235 h 1709997"/>
                <a:gd name="connsiteX71" fmla="*/ 5613013 w 5887017"/>
                <a:gd name="connsiteY71" fmla="*/ 1176338 h 1709997"/>
                <a:gd name="connsiteX72" fmla="*/ 5627301 w 5887017"/>
                <a:gd name="connsiteY72" fmla="*/ 1132523 h 1709997"/>
                <a:gd name="connsiteX73" fmla="*/ 5597773 w 5887017"/>
                <a:gd name="connsiteY73" fmla="*/ 1176338 h 1709997"/>
                <a:gd name="connsiteX74" fmla="*/ 5307261 w 5887017"/>
                <a:gd name="connsiteY74" fmla="*/ 1350645 h 1709997"/>
                <a:gd name="connsiteX75" fmla="*/ 5296783 w 5887017"/>
                <a:gd name="connsiteY75" fmla="*/ 1367790 h 1709997"/>
                <a:gd name="connsiteX76" fmla="*/ 5299383 w 5887017"/>
                <a:gd name="connsiteY76" fmla="*/ 1381443 h 1709997"/>
                <a:gd name="connsiteX77" fmla="*/ 5290887 w 5887017"/>
                <a:gd name="connsiteY77" fmla="*/ 1389939 h 1709997"/>
                <a:gd name="connsiteX78" fmla="*/ 5282338 w 5887017"/>
                <a:gd name="connsiteY78" fmla="*/ 1401338 h 1709997"/>
                <a:gd name="connsiteX79" fmla="*/ 5271066 w 5887017"/>
                <a:gd name="connsiteY79" fmla="*/ 1409700 h 1709997"/>
                <a:gd name="connsiteX80" fmla="*/ 5273890 w 5887017"/>
                <a:gd name="connsiteY80" fmla="*/ 1412602 h 1709997"/>
                <a:gd name="connsiteX81" fmla="*/ 5252071 w 5887017"/>
                <a:gd name="connsiteY81" fmla="*/ 1441694 h 1709997"/>
                <a:gd name="connsiteX82" fmla="*/ 5204629 w 5887017"/>
                <a:gd name="connsiteY82" fmla="*/ 1446007 h 1709997"/>
                <a:gd name="connsiteX83" fmla="*/ 5178751 w 5887017"/>
                <a:gd name="connsiteY83" fmla="*/ 1476198 h 1709997"/>
                <a:gd name="connsiteX84" fmla="*/ 5144249 w 5887017"/>
                <a:gd name="connsiteY84" fmla="*/ 1506388 h 1709997"/>
                <a:gd name="connsiteX85" fmla="*/ 5092493 w 5887017"/>
                <a:gd name="connsiteY85" fmla="*/ 1553830 h 1709997"/>
                <a:gd name="connsiteX86" fmla="*/ 5057990 w 5887017"/>
                <a:gd name="connsiteY86" fmla="*/ 1562456 h 1709997"/>
                <a:gd name="connsiteX87" fmla="*/ 5022867 w 5887017"/>
                <a:gd name="connsiteY87" fmla="*/ 1569481 h 1709997"/>
                <a:gd name="connsiteX88" fmla="*/ 4965007 w 5887017"/>
                <a:gd name="connsiteY88" fmla="*/ 1567457 h 1709997"/>
                <a:gd name="connsiteX89" fmla="*/ 4933961 w 5887017"/>
                <a:gd name="connsiteY89" fmla="*/ 1563384 h 1709997"/>
                <a:gd name="connsiteX90" fmla="*/ 4867989 w 5887017"/>
                <a:gd name="connsiteY90" fmla="*/ 1563384 h 1709997"/>
                <a:gd name="connsiteX91" fmla="*/ 4821421 w 5887017"/>
                <a:gd name="connsiteY91" fmla="*/ 1547094 h 1709997"/>
                <a:gd name="connsiteX92" fmla="*/ 4770972 w 5887017"/>
                <a:gd name="connsiteY92" fmla="*/ 1547094 h 1709997"/>
                <a:gd name="connsiteX93" fmla="*/ 4724404 w 5887017"/>
                <a:gd name="connsiteY93" fmla="*/ 1543022 h 1709997"/>
                <a:gd name="connsiteX94" fmla="*/ 4635148 w 5887017"/>
                <a:gd name="connsiteY94" fmla="*/ 1559312 h 1709997"/>
                <a:gd name="connsiteX95" fmla="*/ 4596341 w 5887017"/>
                <a:gd name="connsiteY95" fmla="*/ 1559312 h 1709997"/>
                <a:gd name="connsiteX96" fmla="*/ 4573057 w 5887017"/>
                <a:gd name="connsiteY96" fmla="*/ 1534876 h 1709997"/>
                <a:gd name="connsiteX97" fmla="*/ 4495443 w 5887017"/>
                <a:gd name="connsiteY97" fmla="*/ 1506368 h 1709997"/>
                <a:gd name="connsiteX98" fmla="*/ 4441113 w 5887017"/>
                <a:gd name="connsiteY98" fmla="*/ 1506368 h 1709997"/>
                <a:gd name="connsiteX99" fmla="*/ 4371260 w 5887017"/>
                <a:gd name="connsiteY99" fmla="*/ 1510441 h 1709997"/>
                <a:gd name="connsiteX100" fmla="*/ 4297527 w 5887017"/>
                <a:gd name="connsiteY100" fmla="*/ 1481933 h 1709997"/>
                <a:gd name="connsiteX101" fmla="*/ 4231555 w 5887017"/>
                <a:gd name="connsiteY101" fmla="*/ 1469715 h 1709997"/>
                <a:gd name="connsiteX102" fmla="*/ 4157822 w 5887017"/>
                <a:gd name="connsiteY102" fmla="*/ 1469715 h 1709997"/>
                <a:gd name="connsiteX103" fmla="*/ 4095731 w 5887017"/>
                <a:gd name="connsiteY103" fmla="*/ 1457498 h 1709997"/>
                <a:gd name="connsiteX104" fmla="*/ 4014236 w 5887017"/>
                <a:gd name="connsiteY104" fmla="*/ 1457498 h 1709997"/>
                <a:gd name="connsiteX105" fmla="*/ 3959907 w 5887017"/>
                <a:gd name="connsiteY105" fmla="*/ 1465643 h 1709997"/>
                <a:gd name="connsiteX106" fmla="*/ 3890054 w 5887017"/>
                <a:gd name="connsiteY106" fmla="*/ 1469715 h 1709997"/>
                <a:gd name="connsiteX107" fmla="*/ 3843486 w 5887017"/>
                <a:gd name="connsiteY107" fmla="*/ 1457498 h 1709997"/>
                <a:gd name="connsiteX108" fmla="*/ 3754230 w 5887017"/>
                <a:gd name="connsiteY108" fmla="*/ 1514514 h 1709997"/>
                <a:gd name="connsiteX109" fmla="*/ 3668855 w 5887017"/>
                <a:gd name="connsiteY109" fmla="*/ 1522659 h 1709997"/>
                <a:gd name="connsiteX110" fmla="*/ 3564076 w 5887017"/>
                <a:gd name="connsiteY110" fmla="*/ 1506368 h 1709997"/>
                <a:gd name="connsiteX111" fmla="*/ 3509746 w 5887017"/>
                <a:gd name="connsiteY111" fmla="*/ 1486006 h 1709997"/>
                <a:gd name="connsiteX112" fmla="*/ 3416610 w 5887017"/>
                <a:gd name="connsiteY112" fmla="*/ 1477861 h 1709997"/>
                <a:gd name="connsiteX113" fmla="*/ 3331234 w 5887017"/>
                <a:gd name="connsiteY113" fmla="*/ 1457498 h 1709997"/>
                <a:gd name="connsiteX114" fmla="*/ 3238098 w 5887017"/>
                <a:gd name="connsiteY114" fmla="*/ 1465643 h 1709997"/>
                <a:gd name="connsiteX115" fmla="*/ 3117796 w 5887017"/>
                <a:gd name="connsiteY115" fmla="*/ 1481933 h 1709997"/>
                <a:gd name="connsiteX116" fmla="*/ 3009137 w 5887017"/>
                <a:gd name="connsiteY116" fmla="*/ 1490078 h 1709997"/>
                <a:gd name="connsiteX117" fmla="*/ 2962568 w 5887017"/>
                <a:gd name="connsiteY117" fmla="*/ 1506368 h 1709997"/>
                <a:gd name="connsiteX118" fmla="*/ 2935404 w 5887017"/>
                <a:gd name="connsiteY118" fmla="*/ 1538949 h 1709997"/>
                <a:gd name="connsiteX119" fmla="*/ 2865551 w 5887017"/>
                <a:gd name="connsiteY119" fmla="*/ 1591892 h 1709997"/>
                <a:gd name="connsiteX120" fmla="*/ 2780176 w 5887017"/>
                <a:gd name="connsiteY120" fmla="*/ 1604110 h 1709997"/>
                <a:gd name="connsiteX121" fmla="*/ 2690920 w 5887017"/>
                <a:gd name="connsiteY121" fmla="*/ 1604110 h 1709997"/>
                <a:gd name="connsiteX122" fmla="*/ 2640471 w 5887017"/>
                <a:gd name="connsiteY122" fmla="*/ 1628545 h 1709997"/>
                <a:gd name="connsiteX123" fmla="*/ 2566738 w 5887017"/>
                <a:gd name="connsiteY123" fmla="*/ 1636690 h 1709997"/>
                <a:gd name="connsiteX124" fmla="*/ 2485243 w 5887017"/>
                <a:gd name="connsiteY124" fmla="*/ 1600037 h 1709997"/>
                <a:gd name="connsiteX125" fmla="*/ 2442555 w 5887017"/>
                <a:gd name="connsiteY125" fmla="*/ 1555239 h 1709997"/>
                <a:gd name="connsiteX126" fmla="*/ 2380464 w 5887017"/>
                <a:gd name="connsiteY126" fmla="*/ 1555239 h 1709997"/>
                <a:gd name="connsiteX127" fmla="*/ 2225237 w 5887017"/>
                <a:gd name="connsiteY127" fmla="*/ 1587820 h 1709997"/>
                <a:gd name="connsiteX128" fmla="*/ 2174788 w 5887017"/>
                <a:gd name="connsiteY128" fmla="*/ 1587820 h 1709997"/>
                <a:gd name="connsiteX129" fmla="*/ 2135981 w 5887017"/>
                <a:gd name="connsiteY129" fmla="*/ 1681489 h 1709997"/>
                <a:gd name="connsiteX130" fmla="*/ 2073890 w 5887017"/>
                <a:gd name="connsiteY130" fmla="*/ 1685561 h 1709997"/>
                <a:gd name="connsiteX131" fmla="*/ 2050605 w 5887017"/>
                <a:gd name="connsiteY131" fmla="*/ 1693706 h 1709997"/>
                <a:gd name="connsiteX132" fmla="*/ 2007918 w 5887017"/>
                <a:gd name="connsiteY132" fmla="*/ 1709997 h 1709997"/>
                <a:gd name="connsiteX133" fmla="*/ 1965230 w 5887017"/>
                <a:gd name="connsiteY133" fmla="*/ 1583747 h 1709997"/>
                <a:gd name="connsiteX134" fmla="*/ 1887616 w 5887017"/>
                <a:gd name="connsiteY134" fmla="*/ 1526731 h 1709997"/>
                <a:gd name="connsiteX135" fmla="*/ 1825525 w 5887017"/>
                <a:gd name="connsiteY135" fmla="*/ 1465643 h 1709997"/>
                <a:gd name="connsiteX136" fmla="*/ 1759553 w 5887017"/>
                <a:gd name="connsiteY136" fmla="*/ 1461570 h 1709997"/>
                <a:gd name="connsiteX137" fmla="*/ 1674178 w 5887017"/>
                <a:gd name="connsiteY137" fmla="*/ 1461570 h 1709997"/>
                <a:gd name="connsiteX138" fmla="*/ 1627610 w 5887017"/>
                <a:gd name="connsiteY138" fmla="*/ 1486006 h 1709997"/>
                <a:gd name="connsiteX139" fmla="*/ 1553877 w 5887017"/>
                <a:gd name="connsiteY139" fmla="*/ 1469715 h 1709997"/>
                <a:gd name="connsiteX140" fmla="*/ 1499547 w 5887017"/>
                <a:gd name="connsiteY140" fmla="*/ 1494151 h 1709997"/>
                <a:gd name="connsiteX141" fmla="*/ 1433575 w 5887017"/>
                <a:gd name="connsiteY141" fmla="*/ 1498223 h 1709997"/>
                <a:gd name="connsiteX142" fmla="*/ 1371484 w 5887017"/>
                <a:gd name="connsiteY142" fmla="*/ 1555239 h 1709997"/>
                <a:gd name="connsiteX143" fmla="*/ 1289989 w 5887017"/>
                <a:gd name="connsiteY143" fmla="*/ 1555239 h 1709997"/>
                <a:gd name="connsiteX144" fmla="*/ 1224018 w 5887017"/>
                <a:gd name="connsiteY144" fmla="*/ 1571529 h 1709997"/>
                <a:gd name="connsiteX145" fmla="*/ 1189091 w 5887017"/>
                <a:gd name="connsiteY145" fmla="*/ 1481933 h 1709997"/>
                <a:gd name="connsiteX146" fmla="*/ 1169688 w 5887017"/>
                <a:gd name="connsiteY146" fmla="*/ 1449353 h 1709997"/>
                <a:gd name="connsiteX147" fmla="*/ 1103716 w 5887017"/>
                <a:gd name="connsiteY147" fmla="*/ 1400482 h 1709997"/>
                <a:gd name="connsiteX148" fmla="*/ 1084313 w 5887017"/>
                <a:gd name="connsiteY148" fmla="*/ 1331248 h 1709997"/>
                <a:gd name="connsiteX149" fmla="*/ 1037744 w 5887017"/>
                <a:gd name="connsiteY149" fmla="*/ 1331248 h 1709997"/>
                <a:gd name="connsiteX150" fmla="*/ 971772 w 5887017"/>
                <a:gd name="connsiteY150" fmla="*/ 1331248 h 1709997"/>
                <a:gd name="connsiteX151" fmla="*/ 929085 w 5887017"/>
                <a:gd name="connsiteY151" fmla="*/ 1278305 h 1709997"/>
                <a:gd name="connsiteX152" fmla="*/ 863113 w 5887017"/>
                <a:gd name="connsiteY152" fmla="*/ 1274232 h 1709997"/>
                <a:gd name="connsiteX153" fmla="*/ 808783 w 5887017"/>
                <a:gd name="connsiteY153" fmla="*/ 1274232 h 1709997"/>
                <a:gd name="connsiteX154" fmla="*/ 769976 w 5887017"/>
                <a:gd name="connsiteY154" fmla="*/ 1204999 h 1709997"/>
                <a:gd name="connsiteX155" fmla="*/ 723408 w 5887017"/>
                <a:gd name="connsiteY155" fmla="*/ 1180564 h 1709997"/>
                <a:gd name="connsiteX156" fmla="*/ 707885 w 5887017"/>
                <a:gd name="connsiteY156" fmla="*/ 1119475 h 1709997"/>
                <a:gd name="connsiteX157" fmla="*/ 645794 w 5887017"/>
                <a:gd name="connsiteY157" fmla="*/ 1099112 h 1709997"/>
                <a:gd name="connsiteX158" fmla="*/ 603106 w 5887017"/>
                <a:gd name="connsiteY158" fmla="*/ 1029879 h 1709997"/>
                <a:gd name="connsiteX159" fmla="*/ 564300 w 5887017"/>
                <a:gd name="connsiteY159" fmla="*/ 952500 h 1709997"/>
                <a:gd name="connsiteX160" fmla="*/ 560419 w 5887017"/>
                <a:gd name="connsiteY160" fmla="*/ 903629 h 1709997"/>
                <a:gd name="connsiteX161" fmla="*/ 502208 w 5887017"/>
                <a:gd name="connsiteY161" fmla="*/ 871049 h 1709997"/>
                <a:gd name="connsiteX162" fmla="*/ 443998 w 5887017"/>
                <a:gd name="connsiteY162" fmla="*/ 818105 h 1709997"/>
                <a:gd name="connsiteX163" fmla="*/ 436237 w 5887017"/>
                <a:gd name="connsiteY163" fmla="*/ 761090 h 1709997"/>
                <a:gd name="connsiteX164" fmla="*/ 397430 w 5887017"/>
                <a:gd name="connsiteY164" fmla="*/ 732582 h 1709997"/>
                <a:gd name="connsiteX165" fmla="*/ 350861 w 5887017"/>
                <a:gd name="connsiteY165" fmla="*/ 720364 h 1709997"/>
                <a:gd name="connsiteX166" fmla="*/ 323697 w 5887017"/>
                <a:gd name="connsiteY166" fmla="*/ 700001 h 1709997"/>
                <a:gd name="connsiteX167" fmla="*/ 288770 w 5887017"/>
                <a:gd name="connsiteY167" fmla="*/ 671493 h 1709997"/>
                <a:gd name="connsiteX168" fmla="*/ 288770 w 5887017"/>
                <a:gd name="connsiteY168" fmla="*/ 594115 h 1709997"/>
                <a:gd name="connsiteX169" fmla="*/ 246083 w 5887017"/>
                <a:gd name="connsiteY169" fmla="*/ 557462 h 1709997"/>
                <a:gd name="connsiteX170" fmla="*/ 156827 w 5887017"/>
                <a:gd name="connsiteY170" fmla="*/ 531909 h 1709997"/>
                <a:gd name="connsiteX171" fmla="*/ 119501 w 5887017"/>
                <a:gd name="connsiteY171" fmla="*/ 471541 h 1709997"/>
                <a:gd name="connsiteX172" fmla="*/ 94458 w 5887017"/>
                <a:gd name="connsiteY172" fmla="*/ 440646 h 1709997"/>
                <a:gd name="connsiteX173" fmla="*/ 95734 w 5887017"/>
                <a:gd name="connsiteY173" fmla="*/ 417776 h 1709997"/>
                <a:gd name="connsiteX174" fmla="*/ 82953 w 5887017"/>
                <a:gd name="connsiteY174" fmla="*/ 417776 h 1709997"/>
                <a:gd name="connsiteX175" fmla="*/ 0 w 5887017"/>
                <a:gd name="connsiteY175" fmla="*/ 90974 h 1709997"/>
                <a:gd name="connsiteX176" fmla="*/ 437 w 5887017"/>
                <a:gd name="connsiteY176" fmla="*/ 90369 h 1709997"/>
                <a:gd name="connsiteX177" fmla="*/ 16123 w 5887017"/>
                <a:gd name="connsiteY177" fmla="*/ 87630 h 1709997"/>
                <a:gd name="connsiteX178" fmla="*/ 30411 w 5887017"/>
                <a:gd name="connsiteY178" fmla="*/ 160020 h 1709997"/>
                <a:gd name="connsiteX179" fmla="*/ 16123 w 5887017"/>
                <a:gd name="connsiteY179" fmla="*/ 0 h 1709997"/>
                <a:gd name="connsiteX0" fmla="*/ 16123 w 5887017"/>
                <a:gd name="connsiteY0" fmla="*/ 0 h 1709997"/>
                <a:gd name="connsiteX1" fmla="*/ 2826951 w 5887017"/>
                <a:gd name="connsiteY1" fmla="*/ 381000 h 1709997"/>
                <a:gd name="connsiteX2" fmla="*/ 2841238 w 5887017"/>
                <a:gd name="connsiteY2" fmla="*/ 322898 h 1709997"/>
                <a:gd name="connsiteX3" fmla="*/ 2899341 w 5887017"/>
                <a:gd name="connsiteY3" fmla="*/ 424815 h 1709997"/>
                <a:gd name="connsiteX4" fmla="*/ 2993638 w 5887017"/>
                <a:gd name="connsiteY4" fmla="*/ 454343 h 1709997"/>
                <a:gd name="connsiteX5" fmla="*/ 3167946 w 5887017"/>
                <a:gd name="connsiteY5" fmla="*/ 468630 h 1709997"/>
                <a:gd name="connsiteX6" fmla="*/ 3291771 w 5887017"/>
                <a:gd name="connsiteY6" fmla="*/ 482918 h 1709997"/>
                <a:gd name="connsiteX7" fmla="*/ 3429883 w 5887017"/>
                <a:gd name="connsiteY7" fmla="*/ 512445 h 1709997"/>
                <a:gd name="connsiteX8" fmla="*/ 3299391 w 5887017"/>
                <a:gd name="connsiteY8" fmla="*/ 584835 h 1709997"/>
                <a:gd name="connsiteX9" fmla="*/ 3175566 w 5887017"/>
                <a:gd name="connsiteY9" fmla="*/ 715328 h 1709997"/>
                <a:gd name="connsiteX10" fmla="*/ 3313678 w 5887017"/>
                <a:gd name="connsiteY10" fmla="*/ 685800 h 1709997"/>
                <a:gd name="connsiteX11" fmla="*/ 3291771 w 5887017"/>
                <a:gd name="connsiteY11" fmla="*/ 729615 h 1709997"/>
                <a:gd name="connsiteX12" fmla="*/ 3342253 w 5887017"/>
                <a:gd name="connsiteY12" fmla="*/ 743903 h 1709997"/>
                <a:gd name="connsiteX13" fmla="*/ 3494653 w 5887017"/>
                <a:gd name="connsiteY13" fmla="*/ 663893 h 1709997"/>
                <a:gd name="connsiteX14" fmla="*/ 3625146 w 5887017"/>
                <a:gd name="connsiteY14" fmla="*/ 576263 h 1709997"/>
                <a:gd name="connsiteX15" fmla="*/ 3552756 w 5887017"/>
                <a:gd name="connsiteY15" fmla="*/ 678180 h 1709997"/>
                <a:gd name="connsiteX16" fmla="*/ 3668961 w 5887017"/>
                <a:gd name="connsiteY16" fmla="*/ 721995 h 1709997"/>
                <a:gd name="connsiteX17" fmla="*/ 3923278 w 5887017"/>
                <a:gd name="connsiteY17" fmla="*/ 656273 h 1709997"/>
                <a:gd name="connsiteX18" fmla="*/ 3923278 w 5887017"/>
                <a:gd name="connsiteY18" fmla="*/ 700088 h 1709997"/>
                <a:gd name="connsiteX19" fmla="*/ 4025196 w 5887017"/>
                <a:gd name="connsiteY19" fmla="*/ 685800 h 1709997"/>
                <a:gd name="connsiteX20" fmla="*/ 4061391 w 5887017"/>
                <a:gd name="connsiteY20" fmla="*/ 765810 h 1709997"/>
                <a:gd name="connsiteX21" fmla="*/ 3893751 w 5887017"/>
                <a:gd name="connsiteY21" fmla="*/ 773430 h 1709997"/>
                <a:gd name="connsiteX22" fmla="*/ 3719443 w 5887017"/>
                <a:gd name="connsiteY22" fmla="*/ 823913 h 1709997"/>
                <a:gd name="connsiteX23" fmla="*/ 3631813 w 5887017"/>
                <a:gd name="connsiteY23" fmla="*/ 1020128 h 1709997"/>
                <a:gd name="connsiteX24" fmla="*/ 3726111 w 5887017"/>
                <a:gd name="connsiteY24" fmla="*/ 903923 h 1709997"/>
                <a:gd name="connsiteX25" fmla="*/ 3755638 w 5887017"/>
                <a:gd name="connsiteY25" fmla="*/ 1478280 h 1709997"/>
                <a:gd name="connsiteX26" fmla="*/ 3806121 w 5887017"/>
                <a:gd name="connsiteY26" fmla="*/ 1172528 h 1709997"/>
                <a:gd name="connsiteX27" fmla="*/ 3886131 w 5887017"/>
                <a:gd name="connsiteY27" fmla="*/ 896303 h 1709997"/>
                <a:gd name="connsiteX28" fmla="*/ 3886131 w 5887017"/>
                <a:gd name="connsiteY28" fmla="*/ 968693 h 1709997"/>
                <a:gd name="connsiteX29" fmla="*/ 3908038 w 5887017"/>
                <a:gd name="connsiteY29" fmla="*/ 888683 h 1709997"/>
                <a:gd name="connsiteX30" fmla="*/ 3951853 w 5887017"/>
                <a:gd name="connsiteY30" fmla="*/ 874395 h 1709997"/>
                <a:gd name="connsiteX31" fmla="*/ 3929946 w 5887017"/>
                <a:gd name="connsiteY31" fmla="*/ 844868 h 1709997"/>
                <a:gd name="connsiteX32" fmla="*/ 4119493 w 5887017"/>
                <a:gd name="connsiteY32" fmla="*/ 852488 h 1709997"/>
                <a:gd name="connsiteX33" fmla="*/ 4141401 w 5887017"/>
                <a:gd name="connsiteY33" fmla="*/ 882015 h 1709997"/>
                <a:gd name="connsiteX34" fmla="*/ 4097586 w 5887017"/>
                <a:gd name="connsiteY34" fmla="*/ 1071563 h 1709997"/>
                <a:gd name="connsiteX35" fmla="*/ 4119493 w 5887017"/>
                <a:gd name="connsiteY35" fmla="*/ 1122045 h 1709997"/>
                <a:gd name="connsiteX36" fmla="*/ 4199503 w 5887017"/>
                <a:gd name="connsiteY36" fmla="*/ 1042035 h 1709997"/>
                <a:gd name="connsiteX37" fmla="*/ 4279513 w 5887017"/>
                <a:gd name="connsiteY37" fmla="*/ 1267778 h 1709997"/>
                <a:gd name="connsiteX38" fmla="*/ 4191883 w 5887017"/>
                <a:gd name="connsiteY38" fmla="*/ 1398270 h 1709997"/>
                <a:gd name="connsiteX39" fmla="*/ 4301421 w 5887017"/>
                <a:gd name="connsiteY39" fmla="*/ 1448753 h 1709997"/>
                <a:gd name="connsiteX40" fmla="*/ 4679563 w 5887017"/>
                <a:gd name="connsiteY40" fmla="*/ 1164908 h 1709997"/>
                <a:gd name="connsiteX41" fmla="*/ 4643368 w 5887017"/>
                <a:gd name="connsiteY41" fmla="*/ 1092518 h 1709997"/>
                <a:gd name="connsiteX42" fmla="*/ 4949121 w 5887017"/>
                <a:gd name="connsiteY42" fmla="*/ 990600 h 1709997"/>
                <a:gd name="connsiteX43" fmla="*/ 4919593 w 5887017"/>
                <a:gd name="connsiteY43" fmla="*/ 918210 h 1709997"/>
                <a:gd name="connsiteX44" fmla="*/ 4963408 w 5887017"/>
                <a:gd name="connsiteY44" fmla="*/ 852488 h 1709997"/>
                <a:gd name="connsiteX45" fmla="*/ 5035798 w 5887017"/>
                <a:gd name="connsiteY45" fmla="*/ 742950 h 1709997"/>
                <a:gd name="connsiteX46" fmla="*/ 5145336 w 5887017"/>
                <a:gd name="connsiteY46" fmla="*/ 721043 h 1709997"/>
                <a:gd name="connsiteX47" fmla="*/ 5385366 w 5887017"/>
                <a:gd name="connsiteY47" fmla="*/ 655320 h 1709997"/>
                <a:gd name="connsiteX48" fmla="*/ 5414893 w 5887017"/>
                <a:gd name="connsiteY48" fmla="*/ 597218 h 1709997"/>
                <a:gd name="connsiteX49" fmla="*/ 5465376 w 5887017"/>
                <a:gd name="connsiteY49" fmla="*/ 597218 h 1709997"/>
                <a:gd name="connsiteX50" fmla="*/ 5501571 w 5887017"/>
                <a:gd name="connsiteY50" fmla="*/ 487680 h 1709997"/>
                <a:gd name="connsiteX51" fmla="*/ 5545386 w 5887017"/>
                <a:gd name="connsiteY51" fmla="*/ 218123 h 1709997"/>
                <a:gd name="connsiteX52" fmla="*/ 5581581 w 5887017"/>
                <a:gd name="connsiteY52" fmla="*/ 247650 h 1709997"/>
                <a:gd name="connsiteX53" fmla="*/ 5639683 w 5887017"/>
                <a:gd name="connsiteY53" fmla="*/ 203835 h 1709997"/>
                <a:gd name="connsiteX54" fmla="*/ 5705406 w 5887017"/>
                <a:gd name="connsiteY54" fmla="*/ 225743 h 1709997"/>
                <a:gd name="connsiteX55" fmla="*/ 5763508 w 5887017"/>
                <a:gd name="connsiteY55" fmla="*/ 436245 h 1709997"/>
                <a:gd name="connsiteX56" fmla="*/ 5813991 w 5887017"/>
                <a:gd name="connsiteY56" fmla="*/ 443865 h 1709997"/>
                <a:gd name="connsiteX57" fmla="*/ 5821611 w 5887017"/>
                <a:gd name="connsiteY57" fmla="*/ 494348 h 1709997"/>
                <a:gd name="connsiteX58" fmla="*/ 5865426 w 5887017"/>
                <a:gd name="connsiteY58" fmla="*/ 494348 h 1709997"/>
                <a:gd name="connsiteX59" fmla="*/ 5767318 w 5887017"/>
                <a:gd name="connsiteY59" fmla="*/ 639128 h 1709997"/>
                <a:gd name="connsiteX60" fmla="*/ 5781606 w 5887017"/>
                <a:gd name="connsiteY60" fmla="*/ 682943 h 1709997"/>
                <a:gd name="connsiteX61" fmla="*/ 5759698 w 5887017"/>
                <a:gd name="connsiteY61" fmla="*/ 653415 h 1709997"/>
                <a:gd name="connsiteX62" fmla="*/ 5715883 w 5887017"/>
                <a:gd name="connsiteY62" fmla="*/ 733425 h 1709997"/>
                <a:gd name="connsiteX63" fmla="*/ 5730171 w 5887017"/>
                <a:gd name="connsiteY63" fmla="*/ 697230 h 1709997"/>
                <a:gd name="connsiteX64" fmla="*/ 5700643 w 5887017"/>
                <a:gd name="connsiteY64" fmla="*/ 667703 h 1709997"/>
                <a:gd name="connsiteX65" fmla="*/ 5700643 w 5887017"/>
                <a:gd name="connsiteY65" fmla="*/ 740093 h 1709997"/>
                <a:gd name="connsiteX66" fmla="*/ 5598726 w 5887017"/>
                <a:gd name="connsiteY66" fmla="*/ 798195 h 1709997"/>
                <a:gd name="connsiteX67" fmla="*/ 5569198 w 5887017"/>
                <a:gd name="connsiteY67" fmla="*/ 1045845 h 1709997"/>
                <a:gd name="connsiteX68" fmla="*/ 5693023 w 5887017"/>
                <a:gd name="connsiteY68" fmla="*/ 1096328 h 1709997"/>
                <a:gd name="connsiteX69" fmla="*/ 5656828 w 5887017"/>
                <a:gd name="connsiteY69" fmla="*/ 1052513 h 1709997"/>
                <a:gd name="connsiteX70" fmla="*/ 5707311 w 5887017"/>
                <a:gd name="connsiteY70" fmla="*/ 1118235 h 1709997"/>
                <a:gd name="connsiteX71" fmla="*/ 5613013 w 5887017"/>
                <a:gd name="connsiteY71" fmla="*/ 1176338 h 1709997"/>
                <a:gd name="connsiteX72" fmla="*/ 5627301 w 5887017"/>
                <a:gd name="connsiteY72" fmla="*/ 1132523 h 1709997"/>
                <a:gd name="connsiteX73" fmla="*/ 5597773 w 5887017"/>
                <a:gd name="connsiteY73" fmla="*/ 1176338 h 1709997"/>
                <a:gd name="connsiteX74" fmla="*/ 5307261 w 5887017"/>
                <a:gd name="connsiteY74" fmla="*/ 1350645 h 1709997"/>
                <a:gd name="connsiteX75" fmla="*/ 5296783 w 5887017"/>
                <a:gd name="connsiteY75" fmla="*/ 1367790 h 1709997"/>
                <a:gd name="connsiteX76" fmla="*/ 5299383 w 5887017"/>
                <a:gd name="connsiteY76" fmla="*/ 1381443 h 1709997"/>
                <a:gd name="connsiteX77" fmla="*/ 5290887 w 5887017"/>
                <a:gd name="connsiteY77" fmla="*/ 1389939 h 1709997"/>
                <a:gd name="connsiteX78" fmla="*/ 5282338 w 5887017"/>
                <a:gd name="connsiteY78" fmla="*/ 1401338 h 1709997"/>
                <a:gd name="connsiteX79" fmla="*/ 5271066 w 5887017"/>
                <a:gd name="connsiteY79" fmla="*/ 1409700 h 1709997"/>
                <a:gd name="connsiteX80" fmla="*/ 5273890 w 5887017"/>
                <a:gd name="connsiteY80" fmla="*/ 1412602 h 1709997"/>
                <a:gd name="connsiteX81" fmla="*/ 5252071 w 5887017"/>
                <a:gd name="connsiteY81" fmla="*/ 1441694 h 1709997"/>
                <a:gd name="connsiteX82" fmla="*/ 5204629 w 5887017"/>
                <a:gd name="connsiteY82" fmla="*/ 1446007 h 1709997"/>
                <a:gd name="connsiteX83" fmla="*/ 5178751 w 5887017"/>
                <a:gd name="connsiteY83" fmla="*/ 1476198 h 1709997"/>
                <a:gd name="connsiteX84" fmla="*/ 5144249 w 5887017"/>
                <a:gd name="connsiteY84" fmla="*/ 1506388 h 1709997"/>
                <a:gd name="connsiteX85" fmla="*/ 5092493 w 5887017"/>
                <a:gd name="connsiteY85" fmla="*/ 1553830 h 1709997"/>
                <a:gd name="connsiteX86" fmla="*/ 5057990 w 5887017"/>
                <a:gd name="connsiteY86" fmla="*/ 1562456 h 1709997"/>
                <a:gd name="connsiteX87" fmla="*/ 5022867 w 5887017"/>
                <a:gd name="connsiteY87" fmla="*/ 1569481 h 1709997"/>
                <a:gd name="connsiteX88" fmla="*/ 4965007 w 5887017"/>
                <a:gd name="connsiteY88" fmla="*/ 1567457 h 1709997"/>
                <a:gd name="connsiteX89" fmla="*/ 4933961 w 5887017"/>
                <a:gd name="connsiteY89" fmla="*/ 1563384 h 1709997"/>
                <a:gd name="connsiteX90" fmla="*/ 4867989 w 5887017"/>
                <a:gd name="connsiteY90" fmla="*/ 1563384 h 1709997"/>
                <a:gd name="connsiteX91" fmla="*/ 4821421 w 5887017"/>
                <a:gd name="connsiteY91" fmla="*/ 1547094 h 1709997"/>
                <a:gd name="connsiteX92" fmla="*/ 4770972 w 5887017"/>
                <a:gd name="connsiteY92" fmla="*/ 1547094 h 1709997"/>
                <a:gd name="connsiteX93" fmla="*/ 4724404 w 5887017"/>
                <a:gd name="connsiteY93" fmla="*/ 1543022 h 1709997"/>
                <a:gd name="connsiteX94" fmla="*/ 4635148 w 5887017"/>
                <a:gd name="connsiteY94" fmla="*/ 1559312 h 1709997"/>
                <a:gd name="connsiteX95" fmla="*/ 4596341 w 5887017"/>
                <a:gd name="connsiteY95" fmla="*/ 1559312 h 1709997"/>
                <a:gd name="connsiteX96" fmla="*/ 4573057 w 5887017"/>
                <a:gd name="connsiteY96" fmla="*/ 1534876 h 1709997"/>
                <a:gd name="connsiteX97" fmla="*/ 4495443 w 5887017"/>
                <a:gd name="connsiteY97" fmla="*/ 1506368 h 1709997"/>
                <a:gd name="connsiteX98" fmla="*/ 4441113 w 5887017"/>
                <a:gd name="connsiteY98" fmla="*/ 1506368 h 1709997"/>
                <a:gd name="connsiteX99" fmla="*/ 4371260 w 5887017"/>
                <a:gd name="connsiteY99" fmla="*/ 1510441 h 1709997"/>
                <a:gd name="connsiteX100" fmla="*/ 4297527 w 5887017"/>
                <a:gd name="connsiteY100" fmla="*/ 1481933 h 1709997"/>
                <a:gd name="connsiteX101" fmla="*/ 4231555 w 5887017"/>
                <a:gd name="connsiteY101" fmla="*/ 1469715 h 1709997"/>
                <a:gd name="connsiteX102" fmla="*/ 4157822 w 5887017"/>
                <a:gd name="connsiteY102" fmla="*/ 1469715 h 1709997"/>
                <a:gd name="connsiteX103" fmla="*/ 4095731 w 5887017"/>
                <a:gd name="connsiteY103" fmla="*/ 1457498 h 1709997"/>
                <a:gd name="connsiteX104" fmla="*/ 4014236 w 5887017"/>
                <a:gd name="connsiteY104" fmla="*/ 1457498 h 1709997"/>
                <a:gd name="connsiteX105" fmla="*/ 3959907 w 5887017"/>
                <a:gd name="connsiteY105" fmla="*/ 1465643 h 1709997"/>
                <a:gd name="connsiteX106" fmla="*/ 3890054 w 5887017"/>
                <a:gd name="connsiteY106" fmla="*/ 1469715 h 1709997"/>
                <a:gd name="connsiteX107" fmla="*/ 3843486 w 5887017"/>
                <a:gd name="connsiteY107" fmla="*/ 1457498 h 1709997"/>
                <a:gd name="connsiteX108" fmla="*/ 3754230 w 5887017"/>
                <a:gd name="connsiteY108" fmla="*/ 1514514 h 1709997"/>
                <a:gd name="connsiteX109" fmla="*/ 3668855 w 5887017"/>
                <a:gd name="connsiteY109" fmla="*/ 1522659 h 1709997"/>
                <a:gd name="connsiteX110" fmla="*/ 3564076 w 5887017"/>
                <a:gd name="connsiteY110" fmla="*/ 1506368 h 1709997"/>
                <a:gd name="connsiteX111" fmla="*/ 3509746 w 5887017"/>
                <a:gd name="connsiteY111" fmla="*/ 1486006 h 1709997"/>
                <a:gd name="connsiteX112" fmla="*/ 3416610 w 5887017"/>
                <a:gd name="connsiteY112" fmla="*/ 1477861 h 1709997"/>
                <a:gd name="connsiteX113" fmla="*/ 3331234 w 5887017"/>
                <a:gd name="connsiteY113" fmla="*/ 1457498 h 1709997"/>
                <a:gd name="connsiteX114" fmla="*/ 3238098 w 5887017"/>
                <a:gd name="connsiteY114" fmla="*/ 1465643 h 1709997"/>
                <a:gd name="connsiteX115" fmla="*/ 3117796 w 5887017"/>
                <a:gd name="connsiteY115" fmla="*/ 1481933 h 1709997"/>
                <a:gd name="connsiteX116" fmla="*/ 3009137 w 5887017"/>
                <a:gd name="connsiteY116" fmla="*/ 1490078 h 1709997"/>
                <a:gd name="connsiteX117" fmla="*/ 2962568 w 5887017"/>
                <a:gd name="connsiteY117" fmla="*/ 1506368 h 1709997"/>
                <a:gd name="connsiteX118" fmla="*/ 2935404 w 5887017"/>
                <a:gd name="connsiteY118" fmla="*/ 1538949 h 1709997"/>
                <a:gd name="connsiteX119" fmla="*/ 2865551 w 5887017"/>
                <a:gd name="connsiteY119" fmla="*/ 1591892 h 1709997"/>
                <a:gd name="connsiteX120" fmla="*/ 2780176 w 5887017"/>
                <a:gd name="connsiteY120" fmla="*/ 1604110 h 1709997"/>
                <a:gd name="connsiteX121" fmla="*/ 2690920 w 5887017"/>
                <a:gd name="connsiteY121" fmla="*/ 1604110 h 1709997"/>
                <a:gd name="connsiteX122" fmla="*/ 2640471 w 5887017"/>
                <a:gd name="connsiteY122" fmla="*/ 1628545 h 1709997"/>
                <a:gd name="connsiteX123" fmla="*/ 2566738 w 5887017"/>
                <a:gd name="connsiteY123" fmla="*/ 1636690 h 1709997"/>
                <a:gd name="connsiteX124" fmla="*/ 2485243 w 5887017"/>
                <a:gd name="connsiteY124" fmla="*/ 1600037 h 1709997"/>
                <a:gd name="connsiteX125" fmla="*/ 2442555 w 5887017"/>
                <a:gd name="connsiteY125" fmla="*/ 1555239 h 1709997"/>
                <a:gd name="connsiteX126" fmla="*/ 2380464 w 5887017"/>
                <a:gd name="connsiteY126" fmla="*/ 1555239 h 1709997"/>
                <a:gd name="connsiteX127" fmla="*/ 2225237 w 5887017"/>
                <a:gd name="connsiteY127" fmla="*/ 1587820 h 1709997"/>
                <a:gd name="connsiteX128" fmla="*/ 2174788 w 5887017"/>
                <a:gd name="connsiteY128" fmla="*/ 1587820 h 1709997"/>
                <a:gd name="connsiteX129" fmla="*/ 2135981 w 5887017"/>
                <a:gd name="connsiteY129" fmla="*/ 1681489 h 1709997"/>
                <a:gd name="connsiteX130" fmla="*/ 2073890 w 5887017"/>
                <a:gd name="connsiteY130" fmla="*/ 1685561 h 1709997"/>
                <a:gd name="connsiteX131" fmla="*/ 2050605 w 5887017"/>
                <a:gd name="connsiteY131" fmla="*/ 1693706 h 1709997"/>
                <a:gd name="connsiteX132" fmla="*/ 2007918 w 5887017"/>
                <a:gd name="connsiteY132" fmla="*/ 1709997 h 1709997"/>
                <a:gd name="connsiteX133" fmla="*/ 1965230 w 5887017"/>
                <a:gd name="connsiteY133" fmla="*/ 1583747 h 1709997"/>
                <a:gd name="connsiteX134" fmla="*/ 1887616 w 5887017"/>
                <a:gd name="connsiteY134" fmla="*/ 1526731 h 1709997"/>
                <a:gd name="connsiteX135" fmla="*/ 1825525 w 5887017"/>
                <a:gd name="connsiteY135" fmla="*/ 1465643 h 1709997"/>
                <a:gd name="connsiteX136" fmla="*/ 1759553 w 5887017"/>
                <a:gd name="connsiteY136" fmla="*/ 1461570 h 1709997"/>
                <a:gd name="connsiteX137" fmla="*/ 1674178 w 5887017"/>
                <a:gd name="connsiteY137" fmla="*/ 1461570 h 1709997"/>
                <a:gd name="connsiteX138" fmla="*/ 1627610 w 5887017"/>
                <a:gd name="connsiteY138" fmla="*/ 1486006 h 1709997"/>
                <a:gd name="connsiteX139" fmla="*/ 1553877 w 5887017"/>
                <a:gd name="connsiteY139" fmla="*/ 1469715 h 1709997"/>
                <a:gd name="connsiteX140" fmla="*/ 1499547 w 5887017"/>
                <a:gd name="connsiteY140" fmla="*/ 1494151 h 1709997"/>
                <a:gd name="connsiteX141" fmla="*/ 1433575 w 5887017"/>
                <a:gd name="connsiteY141" fmla="*/ 1498223 h 1709997"/>
                <a:gd name="connsiteX142" fmla="*/ 1371484 w 5887017"/>
                <a:gd name="connsiteY142" fmla="*/ 1555239 h 1709997"/>
                <a:gd name="connsiteX143" fmla="*/ 1289989 w 5887017"/>
                <a:gd name="connsiteY143" fmla="*/ 1555239 h 1709997"/>
                <a:gd name="connsiteX144" fmla="*/ 1224018 w 5887017"/>
                <a:gd name="connsiteY144" fmla="*/ 1571529 h 1709997"/>
                <a:gd name="connsiteX145" fmla="*/ 1189091 w 5887017"/>
                <a:gd name="connsiteY145" fmla="*/ 1481933 h 1709997"/>
                <a:gd name="connsiteX146" fmla="*/ 1169688 w 5887017"/>
                <a:gd name="connsiteY146" fmla="*/ 1449353 h 1709997"/>
                <a:gd name="connsiteX147" fmla="*/ 1103716 w 5887017"/>
                <a:gd name="connsiteY147" fmla="*/ 1400482 h 1709997"/>
                <a:gd name="connsiteX148" fmla="*/ 1084313 w 5887017"/>
                <a:gd name="connsiteY148" fmla="*/ 1331248 h 1709997"/>
                <a:gd name="connsiteX149" fmla="*/ 1037744 w 5887017"/>
                <a:gd name="connsiteY149" fmla="*/ 1331248 h 1709997"/>
                <a:gd name="connsiteX150" fmla="*/ 971772 w 5887017"/>
                <a:gd name="connsiteY150" fmla="*/ 1331248 h 1709997"/>
                <a:gd name="connsiteX151" fmla="*/ 929085 w 5887017"/>
                <a:gd name="connsiteY151" fmla="*/ 1278305 h 1709997"/>
                <a:gd name="connsiteX152" fmla="*/ 863113 w 5887017"/>
                <a:gd name="connsiteY152" fmla="*/ 1274232 h 1709997"/>
                <a:gd name="connsiteX153" fmla="*/ 808783 w 5887017"/>
                <a:gd name="connsiteY153" fmla="*/ 1274232 h 1709997"/>
                <a:gd name="connsiteX154" fmla="*/ 769976 w 5887017"/>
                <a:gd name="connsiteY154" fmla="*/ 1204999 h 1709997"/>
                <a:gd name="connsiteX155" fmla="*/ 723408 w 5887017"/>
                <a:gd name="connsiteY155" fmla="*/ 1180564 h 1709997"/>
                <a:gd name="connsiteX156" fmla="*/ 707885 w 5887017"/>
                <a:gd name="connsiteY156" fmla="*/ 1119475 h 1709997"/>
                <a:gd name="connsiteX157" fmla="*/ 645794 w 5887017"/>
                <a:gd name="connsiteY157" fmla="*/ 1099112 h 1709997"/>
                <a:gd name="connsiteX158" fmla="*/ 603106 w 5887017"/>
                <a:gd name="connsiteY158" fmla="*/ 1029879 h 1709997"/>
                <a:gd name="connsiteX159" fmla="*/ 564300 w 5887017"/>
                <a:gd name="connsiteY159" fmla="*/ 952500 h 1709997"/>
                <a:gd name="connsiteX160" fmla="*/ 560419 w 5887017"/>
                <a:gd name="connsiteY160" fmla="*/ 903629 h 1709997"/>
                <a:gd name="connsiteX161" fmla="*/ 502208 w 5887017"/>
                <a:gd name="connsiteY161" fmla="*/ 871049 h 1709997"/>
                <a:gd name="connsiteX162" fmla="*/ 443998 w 5887017"/>
                <a:gd name="connsiteY162" fmla="*/ 818105 h 1709997"/>
                <a:gd name="connsiteX163" fmla="*/ 436237 w 5887017"/>
                <a:gd name="connsiteY163" fmla="*/ 761090 h 1709997"/>
                <a:gd name="connsiteX164" fmla="*/ 397430 w 5887017"/>
                <a:gd name="connsiteY164" fmla="*/ 732582 h 1709997"/>
                <a:gd name="connsiteX165" fmla="*/ 350861 w 5887017"/>
                <a:gd name="connsiteY165" fmla="*/ 720364 h 1709997"/>
                <a:gd name="connsiteX166" fmla="*/ 323697 w 5887017"/>
                <a:gd name="connsiteY166" fmla="*/ 700001 h 1709997"/>
                <a:gd name="connsiteX167" fmla="*/ 288770 w 5887017"/>
                <a:gd name="connsiteY167" fmla="*/ 671493 h 1709997"/>
                <a:gd name="connsiteX168" fmla="*/ 288770 w 5887017"/>
                <a:gd name="connsiteY168" fmla="*/ 594115 h 1709997"/>
                <a:gd name="connsiteX169" fmla="*/ 246083 w 5887017"/>
                <a:gd name="connsiteY169" fmla="*/ 557462 h 1709997"/>
                <a:gd name="connsiteX170" fmla="*/ 156827 w 5887017"/>
                <a:gd name="connsiteY170" fmla="*/ 531909 h 1709997"/>
                <a:gd name="connsiteX171" fmla="*/ 119501 w 5887017"/>
                <a:gd name="connsiteY171" fmla="*/ 471541 h 1709997"/>
                <a:gd name="connsiteX172" fmla="*/ 94458 w 5887017"/>
                <a:gd name="connsiteY172" fmla="*/ 440646 h 1709997"/>
                <a:gd name="connsiteX173" fmla="*/ 99544 w 5887017"/>
                <a:gd name="connsiteY173" fmla="*/ 440636 h 1709997"/>
                <a:gd name="connsiteX174" fmla="*/ 82953 w 5887017"/>
                <a:gd name="connsiteY174" fmla="*/ 417776 h 1709997"/>
                <a:gd name="connsiteX175" fmla="*/ 0 w 5887017"/>
                <a:gd name="connsiteY175" fmla="*/ 90974 h 1709997"/>
                <a:gd name="connsiteX176" fmla="*/ 437 w 5887017"/>
                <a:gd name="connsiteY176" fmla="*/ 90369 h 1709997"/>
                <a:gd name="connsiteX177" fmla="*/ 16123 w 5887017"/>
                <a:gd name="connsiteY177" fmla="*/ 87630 h 1709997"/>
                <a:gd name="connsiteX178" fmla="*/ 30411 w 5887017"/>
                <a:gd name="connsiteY178" fmla="*/ 160020 h 1709997"/>
                <a:gd name="connsiteX179" fmla="*/ 16123 w 5887017"/>
                <a:gd name="connsiteY179" fmla="*/ 0 h 1709997"/>
                <a:gd name="connsiteX0" fmla="*/ 16123 w 5887017"/>
                <a:gd name="connsiteY0" fmla="*/ 0 h 1709997"/>
                <a:gd name="connsiteX1" fmla="*/ 2826951 w 5887017"/>
                <a:gd name="connsiteY1" fmla="*/ 381000 h 1709997"/>
                <a:gd name="connsiteX2" fmla="*/ 2841238 w 5887017"/>
                <a:gd name="connsiteY2" fmla="*/ 322898 h 1709997"/>
                <a:gd name="connsiteX3" fmla="*/ 2899341 w 5887017"/>
                <a:gd name="connsiteY3" fmla="*/ 424815 h 1709997"/>
                <a:gd name="connsiteX4" fmla="*/ 2993638 w 5887017"/>
                <a:gd name="connsiteY4" fmla="*/ 454343 h 1709997"/>
                <a:gd name="connsiteX5" fmla="*/ 3167946 w 5887017"/>
                <a:gd name="connsiteY5" fmla="*/ 468630 h 1709997"/>
                <a:gd name="connsiteX6" fmla="*/ 3291771 w 5887017"/>
                <a:gd name="connsiteY6" fmla="*/ 482918 h 1709997"/>
                <a:gd name="connsiteX7" fmla="*/ 3429883 w 5887017"/>
                <a:gd name="connsiteY7" fmla="*/ 512445 h 1709997"/>
                <a:gd name="connsiteX8" fmla="*/ 3299391 w 5887017"/>
                <a:gd name="connsiteY8" fmla="*/ 584835 h 1709997"/>
                <a:gd name="connsiteX9" fmla="*/ 3175566 w 5887017"/>
                <a:gd name="connsiteY9" fmla="*/ 715328 h 1709997"/>
                <a:gd name="connsiteX10" fmla="*/ 3313678 w 5887017"/>
                <a:gd name="connsiteY10" fmla="*/ 685800 h 1709997"/>
                <a:gd name="connsiteX11" fmla="*/ 3291771 w 5887017"/>
                <a:gd name="connsiteY11" fmla="*/ 729615 h 1709997"/>
                <a:gd name="connsiteX12" fmla="*/ 3342253 w 5887017"/>
                <a:gd name="connsiteY12" fmla="*/ 743903 h 1709997"/>
                <a:gd name="connsiteX13" fmla="*/ 3494653 w 5887017"/>
                <a:gd name="connsiteY13" fmla="*/ 663893 h 1709997"/>
                <a:gd name="connsiteX14" fmla="*/ 3625146 w 5887017"/>
                <a:gd name="connsiteY14" fmla="*/ 576263 h 1709997"/>
                <a:gd name="connsiteX15" fmla="*/ 3552756 w 5887017"/>
                <a:gd name="connsiteY15" fmla="*/ 678180 h 1709997"/>
                <a:gd name="connsiteX16" fmla="*/ 3668961 w 5887017"/>
                <a:gd name="connsiteY16" fmla="*/ 721995 h 1709997"/>
                <a:gd name="connsiteX17" fmla="*/ 3923278 w 5887017"/>
                <a:gd name="connsiteY17" fmla="*/ 656273 h 1709997"/>
                <a:gd name="connsiteX18" fmla="*/ 3923278 w 5887017"/>
                <a:gd name="connsiteY18" fmla="*/ 700088 h 1709997"/>
                <a:gd name="connsiteX19" fmla="*/ 4025196 w 5887017"/>
                <a:gd name="connsiteY19" fmla="*/ 685800 h 1709997"/>
                <a:gd name="connsiteX20" fmla="*/ 4061391 w 5887017"/>
                <a:gd name="connsiteY20" fmla="*/ 765810 h 1709997"/>
                <a:gd name="connsiteX21" fmla="*/ 3893751 w 5887017"/>
                <a:gd name="connsiteY21" fmla="*/ 773430 h 1709997"/>
                <a:gd name="connsiteX22" fmla="*/ 3719443 w 5887017"/>
                <a:gd name="connsiteY22" fmla="*/ 823913 h 1709997"/>
                <a:gd name="connsiteX23" fmla="*/ 3631813 w 5887017"/>
                <a:gd name="connsiteY23" fmla="*/ 1020128 h 1709997"/>
                <a:gd name="connsiteX24" fmla="*/ 3726111 w 5887017"/>
                <a:gd name="connsiteY24" fmla="*/ 903923 h 1709997"/>
                <a:gd name="connsiteX25" fmla="*/ 3755638 w 5887017"/>
                <a:gd name="connsiteY25" fmla="*/ 1478280 h 1709997"/>
                <a:gd name="connsiteX26" fmla="*/ 3806121 w 5887017"/>
                <a:gd name="connsiteY26" fmla="*/ 1172528 h 1709997"/>
                <a:gd name="connsiteX27" fmla="*/ 3886131 w 5887017"/>
                <a:gd name="connsiteY27" fmla="*/ 896303 h 1709997"/>
                <a:gd name="connsiteX28" fmla="*/ 3886131 w 5887017"/>
                <a:gd name="connsiteY28" fmla="*/ 968693 h 1709997"/>
                <a:gd name="connsiteX29" fmla="*/ 3908038 w 5887017"/>
                <a:gd name="connsiteY29" fmla="*/ 888683 h 1709997"/>
                <a:gd name="connsiteX30" fmla="*/ 3951853 w 5887017"/>
                <a:gd name="connsiteY30" fmla="*/ 874395 h 1709997"/>
                <a:gd name="connsiteX31" fmla="*/ 3929946 w 5887017"/>
                <a:gd name="connsiteY31" fmla="*/ 844868 h 1709997"/>
                <a:gd name="connsiteX32" fmla="*/ 4119493 w 5887017"/>
                <a:gd name="connsiteY32" fmla="*/ 852488 h 1709997"/>
                <a:gd name="connsiteX33" fmla="*/ 4141401 w 5887017"/>
                <a:gd name="connsiteY33" fmla="*/ 882015 h 1709997"/>
                <a:gd name="connsiteX34" fmla="*/ 4097586 w 5887017"/>
                <a:gd name="connsiteY34" fmla="*/ 1071563 h 1709997"/>
                <a:gd name="connsiteX35" fmla="*/ 4119493 w 5887017"/>
                <a:gd name="connsiteY35" fmla="*/ 1122045 h 1709997"/>
                <a:gd name="connsiteX36" fmla="*/ 4199503 w 5887017"/>
                <a:gd name="connsiteY36" fmla="*/ 1042035 h 1709997"/>
                <a:gd name="connsiteX37" fmla="*/ 4279513 w 5887017"/>
                <a:gd name="connsiteY37" fmla="*/ 1267778 h 1709997"/>
                <a:gd name="connsiteX38" fmla="*/ 4191883 w 5887017"/>
                <a:gd name="connsiteY38" fmla="*/ 1398270 h 1709997"/>
                <a:gd name="connsiteX39" fmla="*/ 4301421 w 5887017"/>
                <a:gd name="connsiteY39" fmla="*/ 1448753 h 1709997"/>
                <a:gd name="connsiteX40" fmla="*/ 4679563 w 5887017"/>
                <a:gd name="connsiteY40" fmla="*/ 1164908 h 1709997"/>
                <a:gd name="connsiteX41" fmla="*/ 4643368 w 5887017"/>
                <a:gd name="connsiteY41" fmla="*/ 1092518 h 1709997"/>
                <a:gd name="connsiteX42" fmla="*/ 4949121 w 5887017"/>
                <a:gd name="connsiteY42" fmla="*/ 990600 h 1709997"/>
                <a:gd name="connsiteX43" fmla="*/ 4919593 w 5887017"/>
                <a:gd name="connsiteY43" fmla="*/ 918210 h 1709997"/>
                <a:gd name="connsiteX44" fmla="*/ 4963408 w 5887017"/>
                <a:gd name="connsiteY44" fmla="*/ 852488 h 1709997"/>
                <a:gd name="connsiteX45" fmla="*/ 5035798 w 5887017"/>
                <a:gd name="connsiteY45" fmla="*/ 742950 h 1709997"/>
                <a:gd name="connsiteX46" fmla="*/ 5145336 w 5887017"/>
                <a:gd name="connsiteY46" fmla="*/ 721043 h 1709997"/>
                <a:gd name="connsiteX47" fmla="*/ 5385366 w 5887017"/>
                <a:gd name="connsiteY47" fmla="*/ 655320 h 1709997"/>
                <a:gd name="connsiteX48" fmla="*/ 5414893 w 5887017"/>
                <a:gd name="connsiteY48" fmla="*/ 597218 h 1709997"/>
                <a:gd name="connsiteX49" fmla="*/ 5465376 w 5887017"/>
                <a:gd name="connsiteY49" fmla="*/ 597218 h 1709997"/>
                <a:gd name="connsiteX50" fmla="*/ 5501571 w 5887017"/>
                <a:gd name="connsiteY50" fmla="*/ 487680 h 1709997"/>
                <a:gd name="connsiteX51" fmla="*/ 5545386 w 5887017"/>
                <a:gd name="connsiteY51" fmla="*/ 218123 h 1709997"/>
                <a:gd name="connsiteX52" fmla="*/ 5581581 w 5887017"/>
                <a:gd name="connsiteY52" fmla="*/ 247650 h 1709997"/>
                <a:gd name="connsiteX53" fmla="*/ 5639683 w 5887017"/>
                <a:gd name="connsiteY53" fmla="*/ 203835 h 1709997"/>
                <a:gd name="connsiteX54" fmla="*/ 5705406 w 5887017"/>
                <a:gd name="connsiteY54" fmla="*/ 225743 h 1709997"/>
                <a:gd name="connsiteX55" fmla="*/ 5763508 w 5887017"/>
                <a:gd name="connsiteY55" fmla="*/ 436245 h 1709997"/>
                <a:gd name="connsiteX56" fmla="*/ 5813991 w 5887017"/>
                <a:gd name="connsiteY56" fmla="*/ 443865 h 1709997"/>
                <a:gd name="connsiteX57" fmla="*/ 5821611 w 5887017"/>
                <a:gd name="connsiteY57" fmla="*/ 494348 h 1709997"/>
                <a:gd name="connsiteX58" fmla="*/ 5865426 w 5887017"/>
                <a:gd name="connsiteY58" fmla="*/ 494348 h 1709997"/>
                <a:gd name="connsiteX59" fmla="*/ 5767318 w 5887017"/>
                <a:gd name="connsiteY59" fmla="*/ 639128 h 1709997"/>
                <a:gd name="connsiteX60" fmla="*/ 5781606 w 5887017"/>
                <a:gd name="connsiteY60" fmla="*/ 682943 h 1709997"/>
                <a:gd name="connsiteX61" fmla="*/ 5759698 w 5887017"/>
                <a:gd name="connsiteY61" fmla="*/ 653415 h 1709997"/>
                <a:gd name="connsiteX62" fmla="*/ 5715883 w 5887017"/>
                <a:gd name="connsiteY62" fmla="*/ 733425 h 1709997"/>
                <a:gd name="connsiteX63" fmla="*/ 5730171 w 5887017"/>
                <a:gd name="connsiteY63" fmla="*/ 697230 h 1709997"/>
                <a:gd name="connsiteX64" fmla="*/ 5700643 w 5887017"/>
                <a:gd name="connsiteY64" fmla="*/ 667703 h 1709997"/>
                <a:gd name="connsiteX65" fmla="*/ 5700643 w 5887017"/>
                <a:gd name="connsiteY65" fmla="*/ 740093 h 1709997"/>
                <a:gd name="connsiteX66" fmla="*/ 5598726 w 5887017"/>
                <a:gd name="connsiteY66" fmla="*/ 798195 h 1709997"/>
                <a:gd name="connsiteX67" fmla="*/ 5569198 w 5887017"/>
                <a:gd name="connsiteY67" fmla="*/ 1045845 h 1709997"/>
                <a:gd name="connsiteX68" fmla="*/ 5693023 w 5887017"/>
                <a:gd name="connsiteY68" fmla="*/ 1096328 h 1709997"/>
                <a:gd name="connsiteX69" fmla="*/ 5656828 w 5887017"/>
                <a:gd name="connsiteY69" fmla="*/ 1052513 h 1709997"/>
                <a:gd name="connsiteX70" fmla="*/ 5707311 w 5887017"/>
                <a:gd name="connsiteY70" fmla="*/ 1118235 h 1709997"/>
                <a:gd name="connsiteX71" fmla="*/ 5613013 w 5887017"/>
                <a:gd name="connsiteY71" fmla="*/ 1176338 h 1709997"/>
                <a:gd name="connsiteX72" fmla="*/ 5627301 w 5887017"/>
                <a:gd name="connsiteY72" fmla="*/ 1132523 h 1709997"/>
                <a:gd name="connsiteX73" fmla="*/ 5597773 w 5887017"/>
                <a:gd name="connsiteY73" fmla="*/ 1176338 h 1709997"/>
                <a:gd name="connsiteX74" fmla="*/ 5307261 w 5887017"/>
                <a:gd name="connsiteY74" fmla="*/ 1350645 h 1709997"/>
                <a:gd name="connsiteX75" fmla="*/ 5296783 w 5887017"/>
                <a:gd name="connsiteY75" fmla="*/ 1367790 h 1709997"/>
                <a:gd name="connsiteX76" fmla="*/ 5299383 w 5887017"/>
                <a:gd name="connsiteY76" fmla="*/ 1381443 h 1709997"/>
                <a:gd name="connsiteX77" fmla="*/ 5290887 w 5887017"/>
                <a:gd name="connsiteY77" fmla="*/ 1389939 h 1709997"/>
                <a:gd name="connsiteX78" fmla="*/ 5282338 w 5887017"/>
                <a:gd name="connsiteY78" fmla="*/ 1401338 h 1709997"/>
                <a:gd name="connsiteX79" fmla="*/ 5271066 w 5887017"/>
                <a:gd name="connsiteY79" fmla="*/ 1409700 h 1709997"/>
                <a:gd name="connsiteX80" fmla="*/ 5273890 w 5887017"/>
                <a:gd name="connsiteY80" fmla="*/ 1412602 h 1709997"/>
                <a:gd name="connsiteX81" fmla="*/ 5252071 w 5887017"/>
                <a:gd name="connsiteY81" fmla="*/ 1441694 h 1709997"/>
                <a:gd name="connsiteX82" fmla="*/ 5204629 w 5887017"/>
                <a:gd name="connsiteY82" fmla="*/ 1446007 h 1709997"/>
                <a:gd name="connsiteX83" fmla="*/ 5178751 w 5887017"/>
                <a:gd name="connsiteY83" fmla="*/ 1476198 h 1709997"/>
                <a:gd name="connsiteX84" fmla="*/ 5144249 w 5887017"/>
                <a:gd name="connsiteY84" fmla="*/ 1506388 h 1709997"/>
                <a:gd name="connsiteX85" fmla="*/ 5092493 w 5887017"/>
                <a:gd name="connsiteY85" fmla="*/ 1553830 h 1709997"/>
                <a:gd name="connsiteX86" fmla="*/ 5057990 w 5887017"/>
                <a:gd name="connsiteY86" fmla="*/ 1562456 h 1709997"/>
                <a:gd name="connsiteX87" fmla="*/ 5022867 w 5887017"/>
                <a:gd name="connsiteY87" fmla="*/ 1569481 h 1709997"/>
                <a:gd name="connsiteX88" fmla="*/ 4965007 w 5887017"/>
                <a:gd name="connsiteY88" fmla="*/ 1567457 h 1709997"/>
                <a:gd name="connsiteX89" fmla="*/ 4933961 w 5887017"/>
                <a:gd name="connsiteY89" fmla="*/ 1563384 h 1709997"/>
                <a:gd name="connsiteX90" fmla="*/ 4867989 w 5887017"/>
                <a:gd name="connsiteY90" fmla="*/ 1563384 h 1709997"/>
                <a:gd name="connsiteX91" fmla="*/ 4821421 w 5887017"/>
                <a:gd name="connsiteY91" fmla="*/ 1547094 h 1709997"/>
                <a:gd name="connsiteX92" fmla="*/ 4770972 w 5887017"/>
                <a:gd name="connsiteY92" fmla="*/ 1547094 h 1709997"/>
                <a:gd name="connsiteX93" fmla="*/ 4724404 w 5887017"/>
                <a:gd name="connsiteY93" fmla="*/ 1543022 h 1709997"/>
                <a:gd name="connsiteX94" fmla="*/ 4635148 w 5887017"/>
                <a:gd name="connsiteY94" fmla="*/ 1559312 h 1709997"/>
                <a:gd name="connsiteX95" fmla="*/ 4596341 w 5887017"/>
                <a:gd name="connsiteY95" fmla="*/ 1559312 h 1709997"/>
                <a:gd name="connsiteX96" fmla="*/ 4573057 w 5887017"/>
                <a:gd name="connsiteY96" fmla="*/ 1534876 h 1709997"/>
                <a:gd name="connsiteX97" fmla="*/ 4495443 w 5887017"/>
                <a:gd name="connsiteY97" fmla="*/ 1506368 h 1709997"/>
                <a:gd name="connsiteX98" fmla="*/ 4441113 w 5887017"/>
                <a:gd name="connsiteY98" fmla="*/ 1506368 h 1709997"/>
                <a:gd name="connsiteX99" fmla="*/ 4371260 w 5887017"/>
                <a:gd name="connsiteY99" fmla="*/ 1510441 h 1709997"/>
                <a:gd name="connsiteX100" fmla="*/ 4297527 w 5887017"/>
                <a:gd name="connsiteY100" fmla="*/ 1481933 h 1709997"/>
                <a:gd name="connsiteX101" fmla="*/ 4231555 w 5887017"/>
                <a:gd name="connsiteY101" fmla="*/ 1469715 h 1709997"/>
                <a:gd name="connsiteX102" fmla="*/ 4157822 w 5887017"/>
                <a:gd name="connsiteY102" fmla="*/ 1469715 h 1709997"/>
                <a:gd name="connsiteX103" fmla="*/ 4095731 w 5887017"/>
                <a:gd name="connsiteY103" fmla="*/ 1457498 h 1709997"/>
                <a:gd name="connsiteX104" fmla="*/ 4014236 w 5887017"/>
                <a:gd name="connsiteY104" fmla="*/ 1457498 h 1709997"/>
                <a:gd name="connsiteX105" fmla="*/ 3959907 w 5887017"/>
                <a:gd name="connsiteY105" fmla="*/ 1465643 h 1709997"/>
                <a:gd name="connsiteX106" fmla="*/ 3890054 w 5887017"/>
                <a:gd name="connsiteY106" fmla="*/ 1469715 h 1709997"/>
                <a:gd name="connsiteX107" fmla="*/ 3843486 w 5887017"/>
                <a:gd name="connsiteY107" fmla="*/ 1457498 h 1709997"/>
                <a:gd name="connsiteX108" fmla="*/ 3754230 w 5887017"/>
                <a:gd name="connsiteY108" fmla="*/ 1514514 h 1709997"/>
                <a:gd name="connsiteX109" fmla="*/ 3668855 w 5887017"/>
                <a:gd name="connsiteY109" fmla="*/ 1522659 h 1709997"/>
                <a:gd name="connsiteX110" fmla="*/ 3564076 w 5887017"/>
                <a:gd name="connsiteY110" fmla="*/ 1506368 h 1709997"/>
                <a:gd name="connsiteX111" fmla="*/ 3509746 w 5887017"/>
                <a:gd name="connsiteY111" fmla="*/ 1486006 h 1709997"/>
                <a:gd name="connsiteX112" fmla="*/ 3416610 w 5887017"/>
                <a:gd name="connsiteY112" fmla="*/ 1477861 h 1709997"/>
                <a:gd name="connsiteX113" fmla="*/ 3331234 w 5887017"/>
                <a:gd name="connsiteY113" fmla="*/ 1457498 h 1709997"/>
                <a:gd name="connsiteX114" fmla="*/ 3238098 w 5887017"/>
                <a:gd name="connsiteY114" fmla="*/ 1465643 h 1709997"/>
                <a:gd name="connsiteX115" fmla="*/ 3117796 w 5887017"/>
                <a:gd name="connsiteY115" fmla="*/ 1481933 h 1709997"/>
                <a:gd name="connsiteX116" fmla="*/ 3009137 w 5887017"/>
                <a:gd name="connsiteY116" fmla="*/ 1490078 h 1709997"/>
                <a:gd name="connsiteX117" fmla="*/ 2962568 w 5887017"/>
                <a:gd name="connsiteY117" fmla="*/ 1506368 h 1709997"/>
                <a:gd name="connsiteX118" fmla="*/ 2935404 w 5887017"/>
                <a:gd name="connsiteY118" fmla="*/ 1538949 h 1709997"/>
                <a:gd name="connsiteX119" fmla="*/ 2865551 w 5887017"/>
                <a:gd name="connsiteY119" fmla="*/ 1591892 h 1709997"/>
                <a:gd name="connsiteX120" fmla="*/ 2780176 w 5887017"/>
                <a:gd name="connsiteY120" fmla="*/ 1604110 h 1709997"/>
                <a:gd name="connsiteX121" fmla="*/ 2690920 w 5887017"/>
                <a:gd name="connsiteY121" fmla="*/ 1604110 h 1709997"/>
                <a:gd name="connsiteX122" fmla="*/ 2640471 w 5887017"/>
                <a:gd name="connsiteY122" fmla="*/ 1628545 h 1709997"/>
                <a:gd name="connsiteX123" fmla="*/ 2566738 w 5887017"/>
                <a:gd name="connsiteY123" fmla="*/ 1636690 h 1709997"/>
                <a:gd name="connsiteX124" fmla="*/ 2485243 w 5887017"/>
                <a:gd name="connsiteY124" fmla="*/ 1600037 h 1709997"/>
                <a:gd name="connsiteX125" fmla="*/ 2442555 w 5887017"/>
                <a:gd name="connsiteY125" fmla="*/ 1555239 h 1709997"/>
                <a:gd name="connsiteX126" fmla="*/ 2380464 w 5887017"/>
                <a:gd name="connsiteY126" fmla="*/ 1555239 h 1709997"/>
                <a:gd name="connsiteX127" fmla="*/ 2225237 w 5887017"/>
                <a:gd name="connsiteY127" fmla="*/ 1587820 h 1709997"/>
                <a:gd name="connsiteX128" fmla="*/ 2174788 w 5887017"/>
                <a:gd name="connsiteY128" fmla="*/ 1587820 h 1709997"/>
                <a:gd name="connsiteX129" fmla="*/ 2135981 w 5887017"/>
                <a:gd name="connsiteY129" fmla="*/ 1681489 h 1709997"/>
                <a:gd name="connsiteX130" fmla="*/ 2073890 w 5887017"/>
                <a:gd name="connsiteY130" fmla="*/ 1685561 h 1709997"/>
                <a:gd name="connsiteX131" fmla="*/ 2050605 w 5887017"/>
                <a:gd name="connsiteY131" fmla="*/ 1693706 h 1709997"/>
                <a:gd name="connsiteX132" fmla="*/ 2007918 w 5887017"/>
                <a:gd name="connsiteY132" fmla="*/ 1709997 h 1709997"/>
                <a:gd name="connsiteX133" fmla="*/ 1965230 w 5887017"/>
                <a:gd name="connsiteY133" fmla="*/ 1583747 h 1709997"/>
                <a:gd name="connsiteX134" fmla="*/ 1887616 w 5887017"/>
                <a:gd name="connsiteY134" fmla="*/ 1526731 h 1709997"/>
                <a:gd name="connsiteX135" fmla="*/ 1825525 w 5887017"/>
                <a:gd name="connsiteY135" fmla="*/ 1465643 h 1709997"/>
                <a:gd name="connsiteX136" fmla="*/ 1759553 w 5887017"/>
                <a:gd name="connsiteY136" fmla="*/ 1461570 h 1709997"/>
                <a:gd name="connsiteX137" fmla="*/ 1674178 w 5887017"/>
                <a:gd name="connsiteY137" fmla="*/ 1461570 h 1709997"/>
                <a:gd name="connsiteX138" fmla="*/ 1627610 w 5887017"/>
                <a:gd name="connsiteY138" fmla="*/ 1486006 h 1709997"/>
                <a:gd name="connsiteX139" fmla="*/ 1553877 w 5887017"/>
                <a:gd name="connsiteY139" fmla="*/ 1469715 h 1709997"/>
                <a:gd name="connsiteX140" fmla="*/ 1499547 w 5887017"/>
                <a:gd name="connsiteY140" fmla="*/ 1494151 h 1709997"/>
                <a:gd name="connsiteX141" fmla="*/ 1433575 w 5887017"/>
                <a:gd name="connsiteY141" fmla="*/ 1498223 h 1709997"/>
                <a:gd name="connsiteX142" fmla="*/ 1371484 w 5887017"/>
                <a:gd name="connsiteY142" fmla="*/ 1555239 h 1709997"/>
                <a:gd name="connsiteX143" fmla="*/ 1289989 w 5887017"/>
                <a:gd name="connsiteY143" fmla="*/ 1555239 h 1709997"/>
                <a:gd name="connsiteX144" fmla="*/ 1224018 w 5887017"/>
                <a:gd name="connsiteY144" fmla="*/ 1571529 h 1709997"/>
                <a:gd name="connsiteX145" fmla="*/ 1189091 w 5887017"/>
                <a:gd name="connsiteY145" fmla="*/ 1481933 h 1709997"/>
                <a:gd name="connsiteX146" fmla="*/ 1169688 w 5887017"/>
                <a:gd name="connsiteY146" fmla="*/ 1449353 h 1709997"/>
                <a:gd name="connsiteX147" fmla="*/ 1103716 w 5887017"/>
                <a:gd name="connsiteY147" fmla="*/ 1400482 h 1709997"/>
                <a:gd name="connsiteX148" fmla="*/ 1084313 w 5887017"/>
                <a:gd name="connsiteY148" fmla="*/ 1331248 h 1709997"/>
                <a:gd name="connsiteX149" fmla="*/ 1037744 w 5887017"/>
                <a:gd name="connsiteY149" fmla="*/ 1331248 h 1709997"/>
                <a:gd name="connsiteX150" fmla="*/ 971772 w 5887017"/>
                <a:gd name="connsiteY150" fmla="*/ 1331248 h 1709997"/>
                <a:gd name="connsiteX151" fmla="*/ 929085 w 5887017"/>
                <a:gd name="connsiteY151" fmla="*/ 1278305 h 1709997"/>
                <a:gd name="connsiteX152" fmla="*/ 863113 w 5887017"/>
                <a:gd name="connsiteY152" fmla="*/ 1274232 h 1709997"/>
                <a:gd name="connsiteX153" fmla="*/ 808783 w 5887017"/>
                <a:gd name="connsiteY153" fmla="*/ 1274232 h 1709997"/>
                <a:gd name="connsiteX154" fmla="*/ 769976 w 5887017"/>
                <a:gd name="connsiteY154" fmla="*/ 1204999 h 1709997"/>
                <a:gd name="connsiteX155" fmla="*/ 723408 w 5887017"/>
                <a:gd name="connsiteY155" fmla="*/ 1180564 h 1709997"/>
                <a:gd name="connsiteX156" fmla="*/ 707885 w 5887017"/>
                <a:gd name="connsiteY156" fmla="*/ 1119475 h 1709997"/>
                <a:gd name="connsiteX157" fmla="*/ 645794 w 5887017"/>
                <a:gd name="connsiteY157" fmla="*/ 1099112 h 1709997"/>
                <a:gd name="connsiteX158" fmla="*/ 603106 w 5887017"/>
                <a:gd name="connsiteY158" fmla="*/ 1029879 h 1709997"/>
                <a:gd name="connsiteX159" fmla="*/ 564300 w 5887017"/>
                <a:gd name="connsiteY159" fmla="*/ 952500 h 1709997"/>
                <a:gd name="connsiteX160" fmla="*/ 560419 w 5887017"/>
                <a:gd name="connsiteY160" fmla="*/ 903629 h 1709997"/>
                <a:gd name="connsiteX161" fmla="*/ 502208 w 5887017"/>
                <a:gd name="connsiteY161" fmla="*/ 871049 h 1709997"/>
                <a:gd name="connsiteX162" fmla="*/ 443998 w 5887017"/>
                <a:gd name="connsiteY162" fmla="*/ 818105 h 1709997"/>
                <a:gd name="connsiteX163" fmla="*/ 436237 w 5887017"/>
                <a:gd name="connsiteY163" fmla="*/ 761090 h 1709997"/>
                <a:gd name="connsiteX164" fmla="*/ 397430 w 5887017"/>
                <a:gd name="connsiteY164" fmla="*/ 732582 h 1709997"/>
                <a:gd name="connsiteX165" fmla="*/ 350861 w 5887017"/>
                <a:gd name="connsiteY165" fmla="*/ 720364 h 1709997"/>
                <a:gd name="connsiteX166" fmla="*/ 323697 w 5887017"/>
                <a:gd name="connsiteY166" fmla="*/ 700001 h 1709997"/>
                <a:gd name="connsiteX167" fmla="*/ 288770 w 5887017"/>
                <a:gd name="connsiteY167" fmla="*/ 671493 h 1709997"/>
                <a:gd name="connsiteX168" fmla="*/ 288770 w 5887017"/>
                <a:gd name="connsiteY168" fmla="*/ 594115 h 1709997"/>
                <a:gd name="connsiteX169" fmla="*/ 246083 w 5887017"/>
                <a:gd name="connsiteY169" fmla="*/ 557462 h 1709997"/>
                <a:gd name="connsiteX170" fmla="*/ 156827 w 5887017"/>
                <a:gd name="connsiteY170" fmla="*/ 531909 h 1709997"/>
                <a:gd name="connsiteX171" fmla="*/ 119501 w 5887017"/>
                <a:gd name="connsiteY171" fmla="*/ 471541 h 1709997"/>
                <a:gd name="connsiteX172" fmla="*/ 94458 w 5887017"/>
                <a:gd name="connsiteY172" fmla="*/ 440646 h 1709997"/>
                <a:gd name="connsiteX173" fmla="*/ 101449 w 5887017"/>
                <a:gd name="connsiteY173" fmla="*/ 452066 h 1709997"/>
                <a:gd name="connsiteX174" fmla="*/ 82953 w 5887017"/>
                <a:gd name="connsiteY174" fmla="*/ 417776 h 1709997"/>
                <a:gd name="connsiteX175" fmla="*/ 0 w 5887017"/>
                <a:gd name="connsiteY175" fmla="*/ 90974 h 1709997"/>
                <a:gd name="connsiteX176" fmla="*/ 437 w 5887017"/>
                <a:gd name="connsiteY176" fmla="*/ 90369 h 1709997"/>
                <a:gd name="connsiteX177" fmla="*/ 16123 w 5887017"/>
                <a:gd name="connsiteY177" fmla="*/ 87630 h 1709997"/>
                <a:gd name="connsiteX178" fmla="*/ 30411 w 5887017"/>
                <a:gd name="connsiteY178" fmla="*/ 160020 h 1709997"/>
                <a:gd name="connsiteX179" fmla="*/ 16123 w 5887017"/>
                <a:gd name="connsiteY179" fmla="*/ 0 h 170999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Lst>
              <a:rect l="l" t="t" r="r" b="b"/>
              <a:pathLst>
                <a:path w="5887017" h="1709997">
                  <a:moveTo>
                    <a:pt x="16123" y="0"/>
                  </a:moveTo>
                  <a:cubicBezTo>
                    <a:pt x="837178" y="211455"/>
                    <a:pt x="1746816" y="398145"/>
                    <a:pt x="2826951" y="381000"/>
                  </a:cubicBezTo>
                  <a:cubicBezTo>
                    <a:pt x="2845048" y="375285"/>
                    <a:pt x="2824093" y="330518"/>
                    <a:pt x="2841238" y="322898"/>
                  </a:cubicBezTo>
                  <a:cubicBezTo>
                    <a:pt x="2897436" y="320040"/>
                    <a:pt x="2867908" y="402908"/>
                    <a:pt x="2899341" y="424815"/>
                  </a:cubicBezTo>
                  <a:cubicBezTo>
                    <a:pt x="2941251" y="424815"/>
                    <a:pt x="2963158" y="442913"/>
                    <a:pt x="2993638" y="454343"/>
                  </a:cubicBezTo>
                  <a:cubicBezTo>
                    <a:pt x="3052693" y="399098"/>
                    <a:pt x="3105081" y="487680"/>
                    <a:pt x="3167946" y="468630"/>
                  </a:cubicBezTo>
                  <a:cubicBezTo>
                    <a:pt x="3178423" y="517208"/>
                    <a:pt x="3254623" y="521970"/>
                    <a:pt x="3291771" y="482918"/>
                  </a:cubicBezTo>
                  <a:cubicBezTo>
                    <a:pt x="3318441" y="509588"/>
                    <a:pt x="3387021" y="503873"/>
                    <a:pt x="3429883" y="512445"/>
                  </a:cubicBezTo>
                  <a:cubicBezTo>
                    <a:pt x="3400356" y="561023"/>
                    <a:pt x="3340348" y="555308"/>
                    <a:pt x="3299391" y="584835"/>
                  </a:cubicBezTo>
                  <a:cubicBezTo>
                    <a:pt x="3249861" y="620078"/>
                    <a:pt x="3228906" y="685800"/>
                    <a:pt x="3175566" y="715328"/>
                  </a:cubicBezTo>
                  <a:cubicBezTo>
                    <a:pt x="3228906" y="744855"/>
                    <a:pt x="3276531" y="672465"/>
                    <a:pt x="3313678" y="685800"/>
                  </a:cubicBezTo>
                  <a:cubicBezTo>
                    <a:pt x="3313678" y="707708"/>
                    <a:pt x="3298438" y="714375"/>
                    <a:pt x="3291771" y="729615"/>
                  </a:cubicBezTo>
                  <a:cubicBezTo>
                    <a:pt x="3299391" y="743903"/>
                    <a:pt x="3334633" y="716280"/>
                    <a:pt x="3342253" y="743903"/>
                  </a:cubicBezTo>
                  <a:cubicBezTo>
                    <a:pt x="3387021" y="711518"/>
                    <a:pt x="3445123" y="691515"/>
                    <a:pt x="3494653" y="663893"/>
                  </a:cubicBezTo>
                  <a:cubicBezTo>
                    <a:pt x="3527991" y="624840"/>
                    <a:pt x="3553708" y="577215"/>
                    <a:pt x="3625146" y="576263"/>
                  </a:cubicBezTo>
                  <a:cubicBezTo>
                    <a:pt x="3602286" y="610553"/>
                    <a:pt x="3564186" y="631508"/>
                    <a:pt x="3552756" y="678180"/>
                  </a:cubicBezTo>
                  <a:cubicBezTo>
                    <a:pt x="3573711" y="650558"/>
                    <a:pt x="3656578" y="662940"/>
                    <a:pt x="3668961" y="721995"/>
                  </a:cubicBezTo>
                  <a:cubicBezTo>
                    <a:pt x="3762306" y="736283"/>
                    <a:pt x="3817551" y="667703"/>
                    <a:pt x="3923278" y="656273"/>
                  </a:cubicBezTo>
                  <a:lnTo>
                    <a:pt x="3923278" y="700088"/>
                  </a:lnTo>
                  <a:cubicBezTo>
                    <a:pt x="3957568" y="716280"/>
                    <a:pt x="3986143" y="686753"/>
                    <a:pt x="4025196" y="685800"/>
                  </a:cubicBezTo>
                  <a:cubicBezTo>
                    <a:pt x="4019481" y="729615"/>
                    <a:pt x="4028053" y="760095"/>
                    <a:pt x="4061391" y="765810"/>
                  </a:cubicBezTo>
                  <a:cubicBezTo>
                    <a:pt x="4015671" y="772478"/>
                    <a:pt x="3958521" y="783908"/>
                    <a:pt x="3893751" y="773430"/>
                  </a:cubicBezTo>
                  <a:cubicBezTo>
                    <a:pt x="3817551" y="792480"/>
                    <a:pt x="3781356" y="840105"/>
                    <a:pt x="3719443" y="823913"/>
                  </a:cubicBezTo>
                  <a:cubicBezTo>
                    <a:pt x="3700393" y="900113"/>
                    <a:pt x="3656578" y="949643"/>
                    <a:pt x="3631813" y="1020128"/>
                  </a:cubicBezTo>
                  <a:cubicBezTo>
                    <a:pt x="3666103" y="1013460"/>
                    <a:pt x="3696583" y="940118"/>
                    <a:pt x="3726111" y="903923"/>
                  </a:cubicBezTo>
                  <a:cubicBezTo>
                    <a:pt x="3688963" y="1059180"/>
                    <a:pt x="3603238" y="1341120"/>
                    <a:pt x="3755638" y="1478280"/>
                  </a:cubicBezTo>
                  <a:cubicBezTo>
                    <a:pt x="3863271" y="1446848"/>
                    <a:pt x="3887083" y="1250633"/>
                    <a:pt x="3806121" y="1172528"/>
                  </a:cubicBezTo>
                  <a:cubicBezTo>
                    <a:pt x="3815646" y="1046798"/>
                    <a:pt x="3819456" y="969645"/>
                    <a:pt x="3886131" y="896303"/>
                  </a:cubicBezTo>
                  <a:cubicBezTo>
                    <a:pt x="3916611" y="906780"/>
                    <a:pt x="3874701" y="933450"/>
                    <a:pt x="3886131" y="968693"/>
                  </a:cubicBezTo>
                  <a:cubicBezTo>
                    <a:pt x="3928041" y="962978"/>
                    <a:pt x="3902323" y="932498"/>
                    <a:pt x="3908038" y="888683"/>
                  </a:cubicBezTo>
                  <a:cubicBezTo>
                    <a:pt x="3921373" y="882015"/>
                    <a:pt x="3927088" y="868680"/>
                    <a:pt x="3951853" y="874395"/>
                  </a:cubicBezTo>
                  <a:cubicBezTo>
                    <a:pt x="3953758" y="854393"/>
                    <a:pt x="3923278" y="868680"/>
                    <a:pt x="3929946" y="844868"/>
                  </a:cubicBezTo>
                  <a:cubicBezTo>
                    <a:pt x="3973761" y="764858"/>
                    <a:pt x="4041388" y="852488"/>
                    <a:pt x="4119493" y="852488"/>
                  </a:cubicBezTo>
                  <a:cubicBezTo>
                    <a:pt x="4122351" y="866775"/>
                    <a:pt x="4122351" y="883920"/>
                    <a:pt x="4141401" y="882015"/>
                  </a:cubicBezTo>
                  <a:cubicBezTo>
                    <a:pt x="4125208" y="921068"/>
                    <a:pt x="4181406" y="1049655"/>
                    <a:pt x="4097586" y="1071563"/>
                  </a:cubicBezTo>
                  <a:cubicBezTo>
                    <a:pt x="4098538" y="1094423"/>
                    <a:pt x="4090918" y="1126808"/>
                    <a:pt x="4119493" y="1122045"/>
                  </a:cubicBezTo>
                  <a:cubicBezTo>
                    <a:pt x="4158546" y="1107758"/>
                    <a:pt x="4151878" y="1047750"/>
                    <a:pt x="4199503" y="1042035"/>
                  </a:cubicBezTo>
                  <a:cubicBezTo>
                    <a:pt x="4260463" y="1083945"/>
                    <a:pt x="4272846" y="1172528"/>
                    <a:pt x="4279513" y="1267778"/>
                  </a:cubicBezTo>
                  <a:cubicBezTo>
                    <a:pt x="4222363" y="1263015"/>
                    <a:pt x="4229983" y="1362075"/>
                    <a:pt x="4191883" y="1398270"/>
                  </a:cubicBezTo>
                  <a:cubicBezTo>
                    <a:pt x="4205218" y="1438275"/>
                    <a:pt x="4278561" y="1418273"/>
                    <a:pt x="4301421" y="1448753"/>
                  </a:cubicBezTo>
                  <a:cubicBezTo>
                    <a:pt x="4450963" y="1377315"/>
                    <a:pt x="4586218" y="1291590"/>
                    <a:pt x="4679563" y="1164908"/>
                  </a:cubicBezTo>
                  <a:cubicBezTo>
                    <a:pt x="4667181" y="1141095"/>
                    <a:pt x="4645273" y="1126808"/>
                    <a:pt x="4643368" y="1092518"/>
                  </a:cubicBezTo>
                  <a:cubicBezTo>
                    <a:pt x="4752906" y="1041083"/>
                    <a:pt x="4880541" y="1089660"/>
                    <a:pt x="4949121" y="990600"/>
                  </a:cubicBezTo>
                  <a:cubicBezTo>
                    <a:pt x="4947216" y="968693"/>
                    <a:pt x="4952931" y="929640"/>
                    <a:pt x="4919593" y="918210"/>
                  </a:cubicBezTo>
                  <a:cubicBezTo>
                    <a:pt x="4910068" y="880110"/>
                    <a:pt x="4946263" y="876300"/>
                    <a:pt x="4963408" y="852488"/>
                  </a:cubicBezTo>
                  <a:cubicBezTo>
                    <a:pt x="4988173" y="817245"/>
                    <a:pt x="5000556" y="765810"/>
                    <a:pt x="5035798" y="742950"/>
                  </a:cubicBezTo>
                  <a:cubicBezTo>
                    <a:pt x="5066278" y="722948"/>
                    <a:pt x="5107236" y="729615"/>
                    <a:pt x="5145336" y="721043"/>
                  </a:cubicBezTo>
                  <a:cubicBezTo>
                    <a:pt x="5225346" y="702945"/>
                    <a:pt x="5310118" y="668655"/>
                    <a:pt x="5385366" y="655320"/>
                  </a:cubicBezTo>
                  <a:cubicBezTo>
                    <a:pt x="5409178" y="649605"/>
                    <a:pt x="5407273" y="619125"/>
                    <a:pt x="5414893" y="597218"/>
                  </a:cubicBezTo>
                  <a:cubicBezTo>
                    <a:pt x="5430133" y="613410"/>
                    <a:pt x="5439658" y="591503"/>
                    <a:pt x="5465376" y="597218"/>
                  </a:cubicBezTo>
                  <a:cubicBezTo>
                    <a:pt x="5463471" y="546735"/>
                    <a:pt x="5482521" y="517208"/>
                    <a:pt x="5501571" y="487680"/>
                  </a:cubicBezTo>
                  <a:cubicBezTo>
                    <a:pt x="5465376" y="399098"/>
                    <a:pt x="5516811" y="288608"/>
                    <a:pt x="5545386" y="218123"/>
                  </a:cubicBezTo>
                  <a:cubicBezTo>
                    <a:pt x="5572056" y="213360"/>
                    <a:pt x="5560626" y="246698"/>
                    <a:pt x="5581581" y="247650"/>
                  </a:cubicBezTo>
                  <a:cubicBezTo>
                    <a:pt x="5608251" y="240030"/>
                    <a:pt x="5621586" y="220028"/>
                    <a:pt x="5639683" y="203835"/>
                  </a:cubicBezTo>
                  <a:cubicBezTo>
                    <a:pt x="5663496" y="209550"/>
                    <a:pt x="5676831" y="225743"/>
                    <a:pt x="5705406" y="225743"/>
                  </a:cubicBezTo>
                  <a:cubicBezTo>
                    <a:pt x="5720646" y="300038"/>
                    <a:pt x="5751126" y="359093"/>
                    <a:pt x="5763508" y="436245"/>
                  </a:cubicBezTo>
                  <a:cubicBezTo>
                    <a:pt x="5772081" y="446723"/>
                    <a:pt x="5794941" y="443865"/>
                    <a:pt x="5813991" y="443865"/>
                  </a:cubicBezTo>
                  <a:cubicBezTo>
                    <a:pt x="5811133" y="466725"/>
                    <a:pt x="5827326" y="469583"/>
                    <a:pt x="5821611" y="494348"/>
                  </a:cubicBezTo>
                  <a:cubicBezTo>
                    <a:pt x="5836851" y="510540"/>
                    <a:pt x="5842566" y="490538"/>
                    <a:pt x="5865426" y="494348"/>
                  </a:cubicBezTo>
                  <a:cubicBezTo>
                    <a:pt x="5933053" y="548640"/>
                    <a:pt x="5825421" y="660083"/>
                    <a:pt x="5767318" y="639128"/>
                  </a:cubicBezTo>
                  <a:cubicBezTo>
                    <a:pt x="5773033" y="662940"/>
                    <a:pt x="5794941" y="640080"/>
                    <a:pt x="5781606" y="682943"/>
                  </a:cubicBezTo>
                  <a:cubicBezTo>
                    <a:pt x="5756841" y="689610"/>
                    <a:pt x="5757793" y="672465"/>
                    <a:pt x="5759698" y="653415"/>
                  </a:cubicBezTo>
                  <a:cubicBezTo>
                    <a:pt x="5735886" y="674370"/>
                    <a:pt x="5752078" y="724853"/>
                    <a:pt x="5715883" y="733425"/>
                  </a:cubicBezTo>
                  <a:cubicBezTo>
                    <a:pt x="5703501" y="708660"/>
                    <a:pt x="5713026" y="708660"/>
                    <a:pt x="5730171" y="697230"/>
                  </a:cubicBezTo>
                  <a:cubicBezTo>
                    <a:pt x="5731123" y="676275"/>
                    <a:pt x="5709216" y="678180"/>
                    <a:pt x="5700643" y="667703"/>
                  </a:cubicBezTo>
                  <a:cubicBezTo>
                    <a:pt x="5693023" y="671513"/>
                    <a:pt x="5706358" y="715328"/>
                    <a:pt x="5700643" y="740093"/>
                  </a:cubicBezTo>
                  <a:cubicBezTo>
                    <a:pt x="5666353" y="761048"/>
                    <a:pt x="5639683" y="804863"/>
                    <a:pt x="5598726" y="798195"/>
                  </a:cubicBezTo>
                  <a:cubicBezTo>
                    <a:pt x="5565388" y="893445"/>
                    <a:pt x="5573961" y="982028"/>
                    <a:pt x="5569198" y="1045845"/>
                  </a:cubicBezTo>
                  <a:cubicBezTo>
                    <a:pt x="5616823" y="1028700"/>
                    <a:pt x="5630158" y="1152525"/>
                    <a:pt x="5693023" y="1096328"/>
                  </a:cubicBezTo>
                  <a:cubicBezTo>
                    <a:pt x="5693976" y="1068705"/>
                    <a:pt x="5660638" y="1075373"/>
                    <a:pt x="5656828" y="1052513"/>
                  </a:cubicBezTo>
                  <a:cubicBezTo>
                    <a:pt x="5695881" y="1051560"/>
                    <a:pt x="5706358" y="1080135"/>
                    <a:pt x="5707311" y="1118235"/>
                  </a:cubicBezTo>
                  <a:cubicBezTo>
                    <a:pt x="5661591" y="1122998"/>
                    <a:pt x="5646351" y="1158240"/>
                    <a:pt x="5613013" y="1176338"/>
                  </a:cubicBezTo>
                  <a:cubicBezTo>
                    <a:pt x="5625396" y="1168718"/>
                    <a:pt x="5631111" y="1156335"/>
                    <a:pt x="5627301" y="1132523"/>
                  </a:cubicBezTo>
                  <a:cubicBezTo>
                    <a:pt x="5593963" y="1140143"/>
                    <a:pt x="5607298" y="1154430"/>
                    <a:pt x="5597773" y="1176338"/>
                  </a:cubicBezTo>
                  <a:cubicBezTo>
                    <a:pt x="5508238" y="1241108"/>
                    <a:pt x="5358696" y="1246823"/>
                    <a:pt x="5307261" y="1350645"/>
                  </a:cubicBezTo>
                  <a:lnTo>
                    <a:pt x="5296783" y="1367790"/>
                  </a:lnTo>
                  <a:lnTo>
                    <a:pt x="5299383" y="1381443"/>
                  </a:lnTo>
                  <a:lnTo>
                    <a:pt x="5290887" y="1389939"/>
                  </a:lnTo>
                  <a:lnTo>
                    <a:pt x="5282338" y="1401338"/>
                  </a:lnTo>
                  <a:lnTo>
                    <a:pt x="5271066" y="1409700"/>
                  </a:lnTo>
                  <a:lnTo>
                    <a:pt x="5273890" y="1412602"/>
                  </a:lnTo>
                  <a:lnTo>
                    <a:pt x="5252071" y="1441694"/>
                  </a:lnTo>
                  <a:lnTo>
                    <a:pt x="5204629" y="1446007"/>
                  </a:lnTo>
                  <a:lnTo>
                    <a:pt x="5178751" y="1476198"/>
                  </a:lnTo>
                  <a:lnTo>
                    <a:pt x="5144249" y="1506388"/>
                  </a:lnTo>
                  <a:lnTo>
                    <a:pt x="5092493" y="1553830"/>
                  </a:lnTo>
                  <a:lnTo>
                    <a:pt x="5057990" y="1562456"/>
                  </a:lnTo>
                  <a:lnTo>
                    <a:pt x="5022867" y="1569481"/>
                  </a:lnTo>
                  <a:lnTo>
                    <a:pt x="4965007" y="1567457"/>
                  </a:lnTo>
                  <a:lnTo>
                    <a:pt x="4933961" y="1563384"/>
                  </a:lnTo>
                  <a:lnTo>
                    <a:pt x="4867989" y="1563384"/>
                  </a:lnTo>
                  <a:lnTo>
                    <a:pt x="4821421" y="1547094"/>
                  </a:lnTo>
                  <a:lnTo>
                    <a:pt x="4770972" y="1547094"/>
                  </a:lnTo>
                  <a:lnTo>
                    <a:pt x="4724404" y="1543022"/>
                  </a:lnTo>
                  <a:lnTo>
                    <a:pt x="4635148" y="1559312"/>
                  </a:lnTo>
                  <a:lnTo>
                    <a:pt x="4596341" y="1559312"/>
                  </a:lnTo>
                  <a:lnTo>
                    <a:pt x="4573057" y="1534876"/>
                  </a:lnTo>
                  <a:lnTo>
                    <a:pt x="4495443" y="1506368"/>
                  </a:lnTo>
                  <a:lnTo>
                    <a:pt x="4441113" y="1506368"/>
                  </a:lnTo>
                  <a:lnTo>
                    <a:pt x="4371260" y="1510441"/>
                  </a:lnTo>
                  <a:lnTo>
                    <a:pt x="4297527" y="1481933"/>
                  </a:lnTo>
                  <a:lnTo>
                    <a:pt x="4231555" y="1469715"/>
                  </a:lnTo>
                  <a:lnTo>
                    <a:pt x="4157822" y="1469715"/>
                  </a:lnTo>
                  <a:lnTo>
                    <a:pt x="4095731" y="1457498"/>
                  </a:lnTo>
                  <a:lnTo>
                    <a:pt x="4014236" y="1457498"/>
                  </a:lnTo>
                  <a:lnTo>
                    <a:pt x="3959907" y="1465643"/>
                  </a:lnTo>
                  <a:lnTo>
                    <a:pt x="3890054" y="1469715"/>
                  </a:lnTo>
                  <a:lnTo>
                    <a:pt x="3843486" y="1457498"/>
                  </a:lnTo>
                  <a:lnTo>
                    <a:pt x="3754230" y="1514514"/>
                  </a:lnTo>
                  <a:lnTo>
                    <a:pt x="3668855" y="1522659"/>
                  </a:lnTo>
                  <a:lnTo>
                    <a:pt x="3564076" y="1506368"/>
                  </a:lnTo>
                  <a:lnTo>
                    <a:pt x="3509746" y="1486006"/>
                  </a:lnTo>
                  <a:lnTo>
                    <a:pt x="3416610" y="1477861"/>
                  </a:lnTo>
                  <a:lnTo>
                    <a:pt x="3331234" y="1457498"/>
                  </a:lnTo>
                  <a:lnTo>
                    <a:pt x="3238098" y="1465643"/>
                  </a:lnTo>
                  <a:lnTo>
                    <a:pt x="3117796" y="1481933"/>
                  </a:lnTo>
                  <a:lnTo>
                    <a:pt x="3009137" y="1490078"/>
                  </a:lnTo>
                  <a:lnTo>
                    <a:pt x="2962568" y="1506368"/>
                  </a:lnTo>
                  <a:lnTo>
                    <a:pt x="2935404" y="1538949"/>
                  </a:lnTo>
                  <a:lnTo>
                    <a:pt x="2865551" y="1591892"/>
                  </a:lnTo>
                  <a:lnTo>
                    <a:pt x="2780176" y="1604110"/>
                  </a:lnTo>
                  <a:lnTo>
                    <a:pt x="2690920" y="1604110"/>
                  </a:lnTo>
                  <a:lnTo>
                    <a:pt x="2640471" y="1628545"/>
                  </a:lnTo>
                  <a:lnTo>
                    <a:pt x="2566738" y="1636690"/>
                  </a:lnTo>
                  <a:lnTo>
                    <a:pt x="2485243" y="1600037"/>
                  </a:lnTo>
                  <a:lnTo>
                    <a:pt x="2442555" y="1555239"/>
                  </a:lnTo>
                  <a:lnTo>
                    <a:pt x="2380464" y="1555239"/>
                  </a:lnTo>
                  <a:lnTo>
                    <a:pt x="2225237" y="1587820"/>
                  </a:lnTo>
                  <a:lnTo>
                    <a:pt x="2174788" y="1587820"/>
                  </a:lnTo>
                  <a:lnTo>
                    <a:pt x="2135981" y="1681489"/>
                  </a:lnTo>
                  <a:lnTo>
                    <a:pt x="2073890" y="1685561"/>
                  </a:lnTo>
                  <a:lnTo>
                    <a:pt x="2050605" y="1693706"/>
                  </a:lnTo>
                  <a:lnTo>
                    <a:pt x="2007918" y="1709997"/>
                  </a:lnTo>
                  <a:lnTo>
                    <a:pt x="1965230" y="1583747"/>
                  </a:lnTo>
                  <a:lnTo>
                    <a:pt x="1887616" y="1526731"/>
                  </a:lnTo>
                  <a:lnTo>
                    <a:pt x="1825525" y="1465643"/>
                  </a:lnTo>
                  <a:lnTo>
                    <a:pt x="1759553" y="1461570"/>
                  </a:lnTo>
                  <a:lnTo>
                    <a:pt x="1674178" y="1461570"/>
                  </a:lnTo>
                  <a:lnTo>
                    <a:pt x="1627610" y="1486006"/>
                  </a:lnTo>
                  <a:lnTo>
                    <a:pt x="1553877" y="1469715"/>
                  </a:lnTo>
                  <a:lnTo>
                    <a:pt x="1499547" y="1494151"/>
                  </a:lnTo>
                  <a:lnTo>
                    <a:pt x="1433575" y="1498223"/>
                  </a:lnTo>
                  <a:lnTo>
                    <a:pt x="1371484" y="1555239"/>
                  </a:lnTo>
                  <a:lnTo>
                    <a:pt x="1289989" y="1555239"/>
                  </a:lnTo>
                  <a:lnTo>
                    <a:pt x="1224018" y="1571529"/>
                  </a:lnTo>
                  <a:lnTo>
                    <a:pt x="1189091" y="1481933"/>
                  </a:lnTo>
                  <a:lnTo>
                    <a:pt x="1169688" y="1449353"/>
                  </a:lnTo>
                  <a:lnTo>
                    <a:pt x="1103716" y="1400482"/>
                  </a:lnTo>
                  <a:lnTo>
                    <a:pt x="1084313" y="1331248"/>
                  </a:lnTo>
                  <a:lnTo>
                    <a:pt x="1037744" y="1331248"/>
                  </a:lnTo>
                  <a:lnTo>
                    <a:pt x="971772" y="1331248"/>
                  </a:lnTo>
                  <a:lnTo>
                    <a:pt x="929085" y="1278305"/>
                  </a:lnTo>
                  <a:lnTo>
                    <a:pt x="863113" y="1274232"/>
                  </a:lnTo>
                  <a:lnTo>
                    <a:pt x="808783" y="1274232"/>
                  </a:lnTo>
                  <a:lnTo>
                    <a:pt x="769976" y="1204999"/>
                  </a:lnTo>
                  <a:lnTo>
                    <a:pt x="723408" y="1180564"/>
                  </a:lnTo>
                  <a:lnTo>
                    <a:pt x="707885" y="1119475"/>
                  </a:lnTo>
                  <a:lnTo>
                    <a:pt x="645794" y="1099112"/>
                  </a:lnTo>
                  <a:lnTo>
                    <a:pt x="603106" y="1029879"/>
                  </a:lnTo>
                  <a:lnTo>
                    <a:pt x="564300" y="952500"/>
                  </a:lnTo>
                  <a:lnTo>
                    <a:pt x="560419" y="903629"/>
                  </a:lnTo>
                  <a:lnTo>
                    <a:pt x="502208" y="871049"/>
                  </a:lnTo>
                  <a:lnTo>
                    <a:pt x="443998" y="818105"/>
                  </a:lnTo>
                  <a:lnTo>
                    <a:pt x="436237" y="761090"/>
                  </a:lnTo>
                  <a:lnTo>
                    <a:pt x="397430" y="732582"/>
                  </a:lnTo>
                  <a:lnTo>
                    <a:pt x="350861" y="720364"/>
                  </a:lnTo>
                  <a:lnTo>
                    <a:pt x="323697" y="700001"/>
                  </a:lnTo>
                  <a:lnTo>
                    <a:pt x="288770" y="671493"/>
                  </a:lnTo>
                  <a:lnTo>
                    <a:pt x="288770" y="594115"/>
                  </a:lnTo>
                  <a:lnTo>
                    <a:pt x="246083" y="557462"/>
                  </a:lnTo>
                  <a:lnTo>
                    <a:pt x="156827" y="531909"/>
                  </a:lnTo>
                  <a:cubicBezTo>
                    <a:pt x="136130" y="525121"/>
                    <a:pt x="143512" y="513546"/>
                    <a:pt x="119501" y="471541"/>
                  </a:cubicBezTo>
                  <a:cubicBezTo>
                    <a:pt x="116913" y="464075"/>
                    <a:pt x="93730" y="463897"/>
                    <a:pt x="94458" y="440646"/>
                  </a:cubicBezTo>
                  <a:cubicBezTo>
                    <a:pt x="94883" y="433023"/>
                    <a:pt x="101024" y="459689"/>
                    <a:pt x="101449" y="452066"/>
                  </a:cubicBezTo>
                  <a:lnTo>
                    <a:pt x="82953" y="417776"/>
                  </a:lnTo>
                  <a:lnTo>
                    <a:pt x="0" y="90974"/>
                  </a:lnTo>
                  <a:lnTo>
                    <a:pt x="437" y="90369"/>
                  </a:lnTo>
                  <a:cubicBezTo>
                    <a:pt x="3919" y="87749"/>
                    <a:pt x="8741" y="86440"/>
                    <a:pt x="16123" y="87630"/>
                  </a:cubicBezTo>
                  <a:cubicBezTo>
                    <a:pt x="13266" y="109538"/>
                    <a:pt x="-3879" y="132398"/>
                    <a:pt x="30411" y="160020"/>
                  </a:cubicBezTo>
                  <a:cubicBezTo>
                    <a:pt x="18981" y="118110"/>
                    <a:pt x="50413" y="53340"/>
                    <a:pt x="16123" y="0"/>
                  </a:cubicBezTo>
                  <a:close/>
                </a:path>
              </a:pathLst>
            </a:custGeom>
            <a:solidFill>
              <a:schemeClr val="accent1">
                <a:alpha val="62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6" name="Freeform: Shape 15">
              <a:extLst>
                <a:ext uri="{FF2B5EF4-FFF2-40B4-BE49-F238E27FC236}">
                  <a16:creationId xmlns:a16="http://schemas.microsoft.com/office/drawing/2014/main" id="{00000000-0008-0000-1000-000010000000}"/>
                </a:ext>
              </a:extLst>
            </xdr:cNvPr>
            <xdr:cNvSpPr/>
          </xdr:nvSpPr>
          <xdr:spPr>
            <a:xfrm>
              <a:off x="2873708" y="1164622"/>
              <a:ext cx="1844244" cy="2235375"/>
            </a:xfrm>
            <a:custGeom>
              <a:avLst/>
              <a:gdLst>
                <a:gd name="connsiteX0" fmla="*/ 336233 w 1826487"/>
                <a:gd name="connsiteY0" fmla="*/ 0 h 2239615"/>
                <a:gd name="connsiteX1" fmla="*/ 510540 w 1826487"/>
                <a:gd name="connsiteY1" fmla="*/ 87630 h 2239615"/>
                <a:gd name="connsiteX2" fmla="*/ 531019 w 1826487"/>
                <a:gd name="connsiteY2" fmla="*/ 71437 h 2239615"/>
                <a:gd name="connsiteX3" fmla="*/ 538232 w 1826487"/>
                <a:gd name="connsiteY3" fmla="*/ 61446 h 2239615"/>
                <a:gd name="connsiteX4" fmla="*/ 621185 w 1826487"/>
                <a:gd name="connsiteY4" fmla="*/ 388248 h 2239615"/>
                <a:gd name="connsiteX5" fmla="*/ 633966 w 1826487"/>
                <a:gd name="connsiteY5" fmla="*/ 388248 h 2239615"/>
                <a:gd name="connsiteX6" fmla="*/ 630785 w 1826487"/>
                <a:gd name="connsiteY6" fmla="*/ 445408 h 2239615"/>
                <a:gd name="connsiteX7" fmla="*/ 632968 w 1826487"/>
                <a:gd name="connsiteY7" fmla="*/ 495353 h 2239615"/>
                <a:gd name="connsiteX8" fmla="*/ 695059 w 1826487"/>
                <a:gd name="connsiteY8" fmla="*/ 515716 h 2239615"/>
                <a:gd name="connsiteX9" fmla="*/ 784315 w 1826487"/>
                <a:gd name="connsiteY9" fmla="*/ 527934 h 2239615"/>
                <a:gd name="connsiteX10" fmla="*/ 827002 w 1826487"/>
                <a:gd name="connsiteY10" fmla="*/ 564587 h 2239615"/>
                <a:gd name="connsiteX11" fmla="*/ 827002 w 1826487"/>
                <a:gd name="connsiteY11" fmla="*/ 641965 h 2239615"/>
                <a:gd name="connsiteX12" fmla="*/ 861929 w 1826487"/>
                <a:gd name="connsiteY12" fmla="*/ 670473 h 2239615"/>
                <a:gd name="connsiteX13" fmla="*/ 889093 w 1826487"/>
                <a:gd name="connsiteY13" fmla="*/ 690836 h 2239615"/>
                <a:gd name="connsiteX14" fmla="*/ 935662 w 1826487"/>
                <a:gd name="connsiteY14" fmla="*/ 703054 h 2239615"/>
                <a:gd name="connsiteX15" fmla="*/ 974469 w 1826487"/>
                <a:gd name="connsiteY15" fmla="*/ 731562 h 2239615"/>
                <a:gd name="connsiteX16" fmla="*/ 982230 w 1826487"/>
                <a:gd name="connsiteY16" fmla="*/ 788577 h 2239615"/>
                <a:gd name="connsiteX17" fmla="*/ 1040440 w 1826487"/>
                <a:gd name="connsiteY17" fmla="*/ 841521 h 2239615"/>
                <a:gd name="connsiteX18" fmla="*/ 1098651 w 1826487"/>
                <a:gd name="connsiteY18" fmla="*/ 874101 h 2239615"/>
                <a:gd name="connsiteX19" fmla="*/ 1102532 w 1826487"/>
                <a:gd name="connsiteY19" fmla="*/ 922972 h 2239615"/>
                <a:gd name="connsiteX20" fmla="*/ 1141338 w 1826487"/>
                <a:gd name="connsiteY20" fmla="*/ 1000351 h 2239615"/>
                <a:gd name="connsiteX21" fmla="*/ 1184026 w 1826487"/>
                <a:gd name="connsiteY21" fmla="*/ 1069584 h 2239615"/>
                <a:gd name="connsiteX22" fmla="*/ 1246117 w 1826487"/>
                <a:gd name="connsiteY22" fmla="*/ 1089947 h 2239615"/>
                <a:gd name="connsiteX23" fmla="*/ 1261640 w 1826487"/>
                <a:gd name="connsiteY23" fmla="*/ 1151036 h 2239615"/>
                <a:gd name="connsiteX24" fmla="*/ 1308208 w 1826487"/>
                <a:gd name="connsiteY24" fmla="*/ 1175471 h 2239615"/>
                <a:gd name="connsiteX25" fmla="*/ 1347015 w 1826487"/>
                <a:gd name="connsiteY25" fmla="*/ 1244704 h 2239615"/>
                <a:gd name="connsiteX26" fmla="*/ 1401345 w 1826487"/>
                <a:gd name="connsiteY26" fmla="*/ 1244704 h 2239615"/>
                <a:gd name="connsiteX27" fmla="*/ 1467317 w 1826487"/>
                <a:gd name="connsiteY27" fmla="*/ 1248777 h 2239615"/>
                <a:gd name="connsiteX28" fmla="*/ 1510004 w 1826487"/>
                <a:gd name="connsiteY28" fmla="*/ 1301720 h 2239615"/>
                <a:gd name="connsiteX29" fmla="*/ 1575976 w 1826487"/>
                <a:gd name="connsiteY29" fmla="*/ 1301720 h 2239615"/>
                <a:gd name="connsiteX30" fmla="*/ 1622545 w 1826487"/>
                <a:gd name="connsiteY30" fmla="*/ 1301720 h 2239615"/>
                <a:gd name="connsiteX31" fmla="*/ 1641948 w 1826487"/>
                <a:gd name="connsiteY31" fmla="*/ 1370954 h 2239615"/>
                <a:gd name="connsiteX32" fmla="*/ 1707920 w 1826487"/>
                <a:gd name="connsiteY32" fmla="*/ 1419825 h 2239615"/>
                <a:gd name="connsiteX33" fmla="*/ 1727323 w 1826487"/>
                <a:gd name="connsiteY33" fmla="*/ 1452405 h 2239615"/>
                <a:gd name="connsiteX34" fmla="*/ 1762250 w 1826487"/>
                <a:gd name="connsiteY34" fmla="*/ 1542001 h 2239615"/>
                <a:gd name="connsiteX35" fmla="*/ 1826487 w 1826487"/>
                <a:gd name="connsiteY35" fmla="*/ 1526139 h 2239615"/>
                <a:gd name="connsiteX36" fmla="*/ 1821415 w 1826487"/>
                <a:gd name="connsiteY36" fmla="*/ 1563621 h 2239615"/>
                <a:gd name="connsiteX37" fmla="*/ 1744443 w 1826487"/>
                <a:gd name="connsiteY37" fmla="*/ 1588112 h 2239615"/>
                <a:gd name="connsiteX38" fmla="*/ 1677968 w 1826487"/>
                <a:gd name="connsiteY38" fmla="*/ 1584614 h 2239615"/>
                <a:gd name="connsiteX39" fmla="*/ 1646479 w 1826487"/>
                <a:gd name="connsiteY39" fmla="*/ 1556624 h 2239615"/>
                <a:gd name="connsiteX40" fmla="*/ 1628986 w 1826487"/>
                <a:gd name="connsiteY40" fmla="*/ 1560123 h 2239615"/>
                <a:gd name="connsiteX41" fmla="*/ 1587001 w 1826487"/>
                <a:gd name="connsiteY41" fmla="*/ 1584614 h 2239615"/>
                <a:gd name="connsiteX42" fmla="*/ 1555513 w 1826487"/>
                <a:gd name="connsiteY42" fmla="*/ 1605606 h 2239615"/>
                <a:gd name="connsiteX43" fmla="*/ 1541518 w 1826487"/>
                <a:gd name="connsiteY43" fmla="*/ 1581115 h 2239615"/>
                <a:gd name="connsiteX44" fmla="*/ 1517027 w 1826487"/>
                <a:gd name="connsiteY44" fmla="*/ 1584614 h 2239615"/>
                <a:gd name="connsiteX45" fmla="*/ 1496035 w 1826487"/>
                <a:gd name="connsiteY45" fmla="*/ 1609105 h 2239615"/>
                <a:gd name="connsiteX46" fmla="*/ 1485539 w 1826487"/>
                <a:gd name="connsiteY46" fmla="*/ 1619601 h 2239615"/>
                <a:gd name="connsiteX47" fmla="*/ 1485539 w 1826487"/>
                <a:gd name="connsiteY47" fmla="*/ 1647591 h 2239615"/>
                <a:gd name="connsiteX48" fmla="*/ 1478541 w 1826487"/>
                <a:gd name="connsiteY48" fmla="*/ 1651089 h 2239615"/>
                <a:gd name="connsiteX49" fmla="*/ 1447053 w 1826487"/>
                <a:gd name="connsiteY49" fmla="*/ 1640593 h 2239615"/>
                <a:gd name="connsiteX50" fmla="*/ 1412066 w 1826487"/>
                <a:gd name="connsiteY50" fmla="*/ 1640593 h 2239615"/>
                <a:gd name="connsiteX51" fmla="*/ 1384076 w 1826487"/>
                <a:gd name="connsiteY51" fmla="*/ 1644092 h 2239615"/>
                <a:gd name="connsiteX52" fmla="*/ 1363084 w 1826487"/>
                <a:gd name="connsiteY52" fmla="*/ 1679079 h 2239615"/>
                <a:gd name="connsiteX53" fmla="*/ 1335094 w 1826487"/>
                <a:gd name="connsiteY53" fmla="*/ 1679079 h 2239615"/>
                <a:gd name="connsiteX54" fmla="*/ 1321099 w 1826487"/>
                <a:gd name="connsiteY54" fmla="*/ 1647591 h 2239615"/>
                <a:gd name="connsiteX55" fmla="*/ 1293109 w 1826487"/>
                <a:gd name="connsiteY55" fmla="*/ 1661585 h 2239615"/>
                <a:gd name="connsiteX56" fmla="*/ 1230133 w 1826487"/>
                <a:gd name="connsiteY56" fmla="*/ 1679079 h 2239615"/>
                <a:gd name="connsiteX57" fmla="*/ 1156660 w 1826487"/>
                <a:gd name="connsiteY57" fmla="*/ 1679079 h 2239615"/>
                <a:gd name="connsiteX58" fmla="*/ 1125171 w 1826487"/>
                <a:gd name="connsiteY58" fmla="*/ 1693074 h 2239615"/>
                <a:gd name="connsiteX59" fmla="*/ 1083187 w 1826487"/>
                <a:gd name="connsiteY59" fmla="*/ 1728061 h 2239615"/>
                <a:gd name="connsiteX60" fmla="*/ 1037703 w 1826487"/>
                <a:gd name="connsiteY60" fmla="*/ 1815529 h 2239615"/>
                <a:gd name="connsiteX61" fmla="*/ 999218 w 1826487"/>
                <a:gd name="connsiteY61" fmla="*/ 1878506 h 2239615"/>
                <a:gd name="connsiteX62" fmla="*/ 946737 w 1826487"/>
                <a:gd name="connsiteY62" fmla="*/ 1934485 h 2239615"/>
                <a:gd name="connsiteX63" fmla="*/ 873264 w 1826487"/>
                <a:gd name="connsiteY63" fmla="*/ 1983467 h 2239615"/>
                <a:gd name="connsiteX64" fmla="*/ 824282 w 1826487"/>
                <a:gd name="connsiteY64" fmla="*/ 2000961 h 2239615"/>
                <a:gd name="connsiteX65" fmla="*/ 806788 w 1826487"/>
                <a:gd name="connsiteY65" fmla="*/ 2042945 h 2239615"/>
                <a:gd name="connsiteX66" fmla="*/ 806788 w 1826487"/>
                <a:gd name="connsiteY66" fmla="*/ 2067436 h 2239615"/>
                <a:gd name="connsiteX67" fmla="*/ 771801 w 1826487"/>
                <a:gd name="connsiteY67" fmla="*/ 2084930 h 2239615"/>
                <a:gd name="connsiteX68" fmla="*/ 743811 w 1826487"/>
                <a:gd name="connsiteY68" fmla="*/ 2102423 h 2239615"/>
                <a:gd name="connsiteX69" fmla="*/ 708824 w 1826487"/>
                <a:gd name="connsiteY69" fmla="*/ 2140909 h 2239615"/>
                <a:gd name="connsiteX70" fmla="*/ 694829 w 1826487"/>
                <a:gd name="connsiteY70" fmla="*/ 2179395 h 2239615"/>
                <a:gd name="connsiteX71" fmla="*/ 617858 w 1826487"/>
                <a:gd name="connsiteY71" fmla="*/ 2200387 h 2239615"/>
                <a:gd name="connsiteX72" fmla="*/ 547884 w 1826487"/>
                <a:gd name="connsiteY72" fmla="*/ 2235375 h 2239615"/>
                <a:gd name="connsiteX73" fmla="*/ 543645 w 1826487"/>
                <a:gd name="connsiteY73" fmla="*/ 2239615 h 2239615"/>
                <a:gd name="connsiteX74" fmla="*/ 532867 w 1826487"/>
                <a:gd name="connsiteY74" fmla="*/ 2205742 h 2239615"/>
                <a:gd name="connsiteX75" fmla="*/ 450922 w 1826487"/>
                <a:gd name="connsiteY75" fmla="*/ 2110858 h 2239615"/>
                <a:gd name="connsiteX76" fmla="*/ 360350 w 1826487"/>
                <a:gd name="connsiteY76" fmla="*/ 2050477 h 2239615"/>
                <a:gd name="connsiteX77" fmla="*/ 304282 w 1826487"/>
                <a:gd name="connsiteY77" fmla="*/ 1964219 h 2239615"/>
                <a:gd name="connsiteX78" fmla="*/ 295657 w 1826487"/>
                <a:gd name="connsiteY78" fmla="*/ 1895212 h 2239615"/>
                <a:gd name="connsiteX79" fmla="*/ 252528 w 1826487"/>
                <a:gd name="connsiteY79" fmla="*/ 1843457 h 2239615"/>
                <a:gd name="connsiteX80" fmla="*/ 179208 w 1826487"/>
                <a:gd name="connsiteY80" fmla="*/ 1783076 h 2239615"/>
                <a:gd name="connsiteX81" fmla="*/ 106723 w 1826487"/>
                <a:gd name="connsiteY81" fmla="*/ 1756718 h 2239615"/>
                <a:gd name="connsiteX82" fmla="*/ 99417 w 1826487"/>
                <a:gd name="connsiteY82" fmla="*/ 1742718 h 2239615"/>
                <a:gd name="connsiteX83" fmla="*/ 108585 w 1826487"/>
                <a:gd name="connsiteY83" fmla="*/ 1644967 h 2239615"/>
                <a:gd name="connsiteX84" fmla="*/ 72390 w 1826487"/>
                <a:gd name="connsiteY84" fmla="*/ 1557337 h 2239615"/>
                <a:gd name="connsiteX85" fmla="*/ 14288 w 1826487"/>
                <a:gd name="connsiteY85" fmla="*/ 1433512 h 2239615"/>
                <a:gd name="connsiteX86" fmla="*/ 0 w 1826487"/>
                <a:gd name="connsiteY86" fmla="*/ 1215390 h 2239615"/>
                <a:gd name="connsiteX87" fmla="*/ 87630 w 1826487"/>
                <a:gd name="connsiteY87" fmla="*/ 931545 h 2239615"/>
                <a:gd name="connsiteX88" fmla="*/ 101918 w 1826487"/>
                <a:gd name="connsiteY88" fmla="*/ 822007 h 2239615"/>
                <a:gd name="connsiteX89" fmla="*/ 305753 w 1826487"/>
                <a:gd name="connsiteY89" fmla="*/ 378142 h 2239615"/>
                <a:gd name="connsiteX90" fmla="*/ 335280 w 1826487"/>
                <a:gd name="connsiteY90" fmla="*/ 356235 h 2239615"/>
                <a:gd name="connsiteX91" fmla="*/ 342900 w 1826487"/>
                <a:gd name="connsiteY91" fmla="*/ 283845 h 2239615"/>
                <a:gd name="connsiteX92" fmla="*/ 328613 w 1826487"/>
                <a:gd name="connsiteY92" fmla="*/ 240030 h 2239615"/>
                <a:gd name="connsiteX93" fmla="*/ 358140 w 1826487"/>
                <a:gd name="connsiteY93" fmla="*/ 232410 h 2239615"/>
                <a:gd name="connsiteX94" fmla="*/ 336233 w 1826487"/>
                <a:gd name="connsiteY94" fmla="*/ 0 h 2239615"/>
                <a:gd name="connsiteX0" fmla="*/ 336233 w 1826487"/>
                <a:gd name="connsiteY0" fmla="*/ 0 h 2239615"/>
                <a:gd name="connsiteX1" fmla="*/ 510540 w 1826487"/>
                <a:gd name="connsiteY1" fmla="*/ 87630 h 2239615"/>
                <a:gd name="connsiteX2" fmla="*/ 531019 w 1826487"/>
                <a:gd name="connsiteY2" fmla="*/ 71437 h 2239615"/>
                <a:gd name="connsiteX3" fmla="*/ 538232 w 1826487"/>
                <a:gd name="connsiteY3" fmla="*/ 61446 h 2239615"/>
                <a:gd name="connsiteX4" fmla="*/ 621185 w 1826487"/>
                <a:gd name="connsiteY4" fmla="*/ 388248 h 2239615"/>
                <a:gd name="connsiteX5" fmla="*/ 633966 w 1826487"/>
                <a:gd name="connsiteY5" fmla="*/ 388248 h 2239615"/>
                <a:gd name="connsiteX6" fmla="*/ 630785 w 1826487"/>
                <a:gd name="connsiteY6" fmla="*/ 445408 h 2239615"/>
                <a:gd name="connsiteX7" fmla="*/ 632968 w 1826487"/>
                <a:gd name="connsiteY7" fmla="*/ 495353 h 2239615"/>
                <a:gd name="connsiteX8" fmla="*/ 695059 w 1826487"/>
                <a:gd name="connsiteY8" fmla="*/ 515716 h 2239615"/>
                <a:gd name="connsiteX9" fmla="*/ 784315 w 1826487"/>
                <a:gd name="connsiteY9" fmla="*/ 527934 h 2239615"/>
                <a:gd name="connsiteX10" fmla="*/ 827002 w 1826487"/>
                <a:gd name="connsiteY10" fmla="*/ 564587 h 2239615"/>
                <a:gd name="connsiteX11" fmla="*/ 827002 w 1826487"/>
                <a:gd name="connsiteY11" fmla="*/ 641965 h 2239615"/>
                <a:gd name="connsiteX12" fmla="*/ 861929 w 1826487"/>
                <a:gd name="connsiteY12" fmla="*/ 670473 h 2239615"/>
                <a:gd name="connsiteX13" fmla="*/ 889093 w 1826487"/>
                <a:gd name="connsiteY13" fmla="*/ 690836 h 2239615"/>
                <a:gd name="connsiteX14" fmla="*/ 935662 w 1826487"/>
                <a:gd name="connsiteY14" fmla="*/ 703054 h 2239615"/>
                <a:gd name="connsiteX15" fmla="*/ 974469 w 1826487"/>
                <a:gd name="connsiteY15" fmla="*/ 731562 h 2239615"/>
                <a:gd name="connsiteX16" fmla="*/ 982230 w 1826487"/>
                <a:gd name="connsiteY16" fmla="*/ 788577 h 2239615"/>
                <a:gd name="connsiteX17" fmla="*/ 1040440 w 1826487"/>
                <a:gd name="connsiteY17" fmla="*/ 841521 h 2239615"/>
                <a:gd name="connsiteX18" fmla="*/ 1098651 w 1826487"/>
                <a:gd name="connsiteY18" fmla="*/ 874101 h 2239615"/>
                <a:gd name="connsiteX19" fmla="*/ 1102532 w 1826487"/>
                <a:gd name="connsiteY19" fmla="*/ 922972 h 2239615"/>
                <a:gd name="connsiteX20" fmla="*/ 1141338 w 1826487"/>
                <a:gd name="connsiteY20" fmla="*/ 1000351 h 2239615"/>
                <a:gd name="connsiteX21" fmla="*/ 1184026 w 1826487"/>
                <a:gd name="connsiteY21" fmla="*/ 1069584 h 2239615"/>
                <a:gd name="connsiteX22" fmla="*/ 1246117 w 1826487"/>
                <a:gd name="connsiteY22" fmla="*/ 1089947 h 2239615"/>
                <a:gd name="connsiteX23" fmla="*/ 1261640 w 1826487"/>
                <a:gd name="connsiteY23" fmla="*/ 1151036 h 2239615"/>
                <a:gd name="connsiteX24" fmla="*/ 1308208 w 1826487"/>
                <a:gd name="connsiteY24" fmla="*/ 1175471 h 2239615"/>
                <a:gd name="connsiteX25" fmla="*/ 1347015 w 1826487"/>
                <a:gd name="connsiteY25" fmla="*/ 1244704 h 2239615"/>
                <a:gd name="connsiteX26" fmla="*/ 1401345 w 1826487"/>
                <a:gd name="connsiteY26" fmla="*/ 1244704 h 2239615"/>
                <a:gd name="connsiteX27" fmla="*/ 1467317 w 1826487"/>
                <a:gd name="connsiteY27" fmla="*/ 1248777 h 2239615"/>
                <a:gd name="connsiteX28" fmla="*/ 1510004 w 1826487"/>
                <a:gd name="connsiteY28" fmla="*/ 1301720 h 2239615"/>
                <a:gd name="connsiteX29" fmla="*/ 1575976 w 1826487"/>
                <a:gd name="connsiteY29" fmla="*/ 1301720 h 2239615"/>
                <a:gd name="connsiteX30" fmla="*/ 1622545 w 1826487"/>
                <a:gd name="connsiteY30" fmla="*/ 1301720 h 2239615"/>
                <a:gd name="connsiteX31" fmla="*/ 1641948 w 1826487"/>
                <a:gd name="connsiteY31" fmla="*/ 1370954 h 2239615"/>
                <a:gd name="connsiteX32" fmla="*/ 1707920 w 1826487"/>
                <a:gd name="connsiteY32" fmla="*/ 1419825 h 2239615"/>
                <a:gd name="connsiteX33" fmla="*/ 1727323 w 1826487"/>
                <a:gd name="connsiteY33" fmla="*/ 1452405 h 2239615"/>
                <a:gd name="connsiteX34" fmla="*/ 1762250 w 1826487"/>
                <a:gd name="connsiteY34" fmla="*/ 1542001 h 2239615"/>
                <a:gd name="connsiteX35" fmla="*/ 1826487 w 1826487"/>
                <a:gd name="connsiteY35" fmla="*/ 1526139 h 2239615"/>
                <a:gd name="connsiteX36" fmla="*/ 1821415 w 1826487"/>
                <a:gd name="connsiteY36" fmla="*/ 1563621 h 2239615"/>
                <a:gd name="connsiteX37" fmla="*/ 1744443 w 1826487"/>
                <a:gd name="connsiteY37" fmla="*/ 1588112 h 2239615"/>
                <a:gd name="connsiteX38" fmla="*/ 1677968 w 1826487"/>
                <a:gd name="connsiteY38" fmla="*/ 1584614 h 2239615"/>
                <a:gd name="connsiteX39" fmla="*/ 1646479 w 1826487"/>
                <a:gd name="connsiteY39" fmla="*/ 1556624 h 2239615"/>
                <a:gd name="connsiteX40" fmla="*/ 1628986 w 1826487"/>
                <a:gd name="connsiteY40" fmla="*/ 1560123 h 2239615"/>
                <a:gd name="connsiteX41" fmla="*/ 1587001 w 1826487"/>
                <a:gd name="connsiteY41" fmla="*/ 1584614 h 2239615"/>
                <a:gd name="connsiteX42" fmla="*/ 1555513 w 1826487"/>
                <a:gd name="connsiteY42" fmla="*/ 1605606 h 2239615"/>
                <a:gd name="connsiteX43" fmla="*/ 1541518 w 1826487"/>
                <a:gd name="connsiteY43" fmla="*/ 1581115 h 2239615"/>
                <a:gd name="connsiteX44" fmla="*/ 1517027 w 1826487"/>
                <a:gd name="connsiteY44" fmla="*/ 1584614 h 2239615"/>
                <a:gd name="connsiteX45" fmla="*/ 1496035 w 1826487"/>
                <a:gd name="connsiteY45" fmla="*/ 1609105 h 2239615"/>
                <a:gd name="connsiteX46" fmla="*/ 1485539 w 1826487"/>
                <a:gd name="connsiteY46" fmla="*/ 1619601 h 2239615"/>
                <a:gd name="connsiteX47" fmla="*/ 1485539 w 1826487"/>
                <a:gd name="connsiteY47" fmla="*/ 1647591 h 2239615"/>
                <a:gd name="connsiteX48" fmla="*/ 1478541 w 1826487"/>
                <a:gd name="connsiteY48" fmla="*/ 1651089 h 2239615"/>
                <a:gd name="connsiteX49" fmla="*/ 1447053 w 1826487"/>
                <a:gd name="connsiteY49" fmla="*/ 1640593 h 2239615"/>
                <a:gd name="connsiteX50" fmla="*/ 1412066 w 1826487"/>
                <a:gd name="connsiteY50" fmla="*/ 1640593 h 2239615"/>
                <a:gd name="connsiteX51" fmla="*/ 1384076 w 1826487"/>
                <a:gd name="connsiteY51" fmla="*/ 1644092 h 2239615"/>
                <a:gd name="connsiteX52" fmla="*/ 1363084 w 1826487"/>
                <a:gd name="connsiteY52" fmla="*/ 1679079 h 2239615"/>
                <a:gd name="connsiteX53" fmla="*/ 1335094 w 1826487"/>
                <a:gd name="connsiteY53" fmla="*/ 1679079 h 2239615"/>
                <a:gd name="connsiteX54" fmla="*/ 1321099 w 1826487"/>
                <a:gd name="connsiteY54" fmla="*/ 1647591 h 2239615"/>
                <a:gd name="connsiteX55" fmla="*/ 1293109 w 1826487"/>
                <a:gd name="connsiteY55" fmla="*/ 1661585 h 2239615"/>
                <a:gd name="connsiteX56" fmla="*/ 1230133 w 1826487"/>
                <a:gd name="connsiteY56" fmla="*/ 1679079 h 2239615"/>
                <a:gd name="connsiteX57" fmla="*/ 1156660 w 1826487"/>
                <a:gd name="connsiteY57" fmla="*/ 1679079 h 2239615"/>
                <a:gd name="connsiteX58" fmla="*/ 1125171 w 1826487"/>
                <a:gd name="connsiteY58" fmla="*/ 1693074 h 2239615"/>
                <a:gd name="connsiteX59" fmla="*/ 1083187 w 1826487"/>
                <a:gd name="connsiteY59" fmla="*/ 1728061 h 2239615"/>
                <a:gd name="connsiteX60" fmla="*/ 1037703 w 1826487"/>
                <a:gd name="connsiteY60" fmla="*/ 1815529 h 2239615"/>
                <a:gd name="connsiteX61" fmla="*/ 999218 w 1826487"/>
                <a:gd name="connsiteY61" fmla="*/ 1878506 h 2239615"/>
                <a:gd name="connsiteX62" fmla="*/ 946737 w 1826487"/>
                <a:gd name="connsiteY62" fmla="*/ 1934485 h 2239615"/>
                <a:gd name="connsiteX63" fmla="*/ 873264 w 1826487"/>
                <a:gd name="connsiteY63" fmla="*/ 1983467 h 2239615"/>
                <a:gd name="connsiteX64" fmla="*/ 824282 w 1826487"/>
                <a:gd name="connsiteY64" fmla="*/ 2000961 h 2239615"/>
                <a:gd name="connsiteX65" fmla="*/ 806788 w 1826487"/>
                <a:gd name="connsiteY65" fmla="*/ 2042945 h 2239615"/>
                <a:gd name="connsiteX66" fmla="*/ 806788 w 1826487"/>
                <a:gd name="connsiteY66" fmla="*/ 2067436 h 2239615"/>
                <a:gd name="connsiteX67" fmla="*/ 771801 w 1826487"/>
                <a:gd name="connsiteY67" fmla="*/ 2084930 h 2239615"/>
                <a:gd name="connsiteX68" fmla="*/ 743811 w 1826487"/>
                <a:gd name="connsiteY68" fmla="*/ 2102423 h 2239615"/>
                <a:gd name="connsiteX69" fmla="*/ 708824 w 1826487"/>
                <a:gd name="connsiteY69" fmla="*/ 2140909 h 2239615"/>
                <a:gd name="connsiteX70" fmla="*/ 694829 w 1826487"/>
                <a:gd name="connsiteY70" fmla="*/ 2179395 h 2239615"/>
                <a:gd name="connsiteX71" fmla="*/ 617858 w 1826487"/>
                <a:gd name="connsiteY71" fmla="*/ 2200387 h 2239615"/>
                <a:gd name="connsiteX72" fmla="*/ 547884 w 1826487"/>
                <a:gd name="connsiteY72" fmla="*/ 2235375 h 2239615"/>
                <a:gd name="connsiteX73" fmla="*/ 543645 w 1826487"/>
                <a:gd name="connsiteY73" fmla="*/ 2239615 h 2239615"/>
                <a:gd name="connsiteX74" fmla="*/ 532867 w 1826487"/>
                <a:gd name="connsiteY74" fmla="*/ 2205742 h 2239615"/>
                <a:gd name="connsiteX75" fmla="*/ 450922 w 1826487"/>
                <a:gd name="connsiteY75" fmla="*/ 2110858 h 2239615"/>
                <a:gd name="connsiteX76" fmla="*/ 360350 w 1826487"/>
                <a:gd name="connsiteY76" fmla="*/ 2050477 h 2239615"/>
                <a:gd name="connsiteX77" fmla="*/ 304282 w 1826487"/>
                <a:gd name="connsiteY77" fmla="*/ 1964219 h 2239615"/>
                <a:gd name="connsiteX78" fmla="*/ 295657 w 1826487"/>
                <a:gd name="connsiteY78" fmla="*/ 1895212 h 2239615"/>
                <a:gd name="connsiteX79" fmla="*/ 252528 w 1826487"/>
                <a:gd name="connsiteY79" fmla="*/ 1843457 h 2239615"/>
                <a:gd name="connsiteX80" fmla="*/ 179208 w 1826487"/>
                <a:gd name="connsiteY80" fmla="*/ 1783076 h 2239615"/>
                <a:gd name="connsiteX81" fmla="*/ 106723 w 1826487"/>
                <a:gd name="connsiteY81" fmla="*/ 1756718 h 2239615"/>
                <a:gd name="connsiteX82" fmla="*/ 99417 w 1826487"/>
                <a:gd name="connsiteY82" fmla="*/ 1742718 h 2239615"/>
                <a:gd name="connsiteX83" fmla="*/ 108585 w 1826487"/>
                <a:gd name="connsiteY83" fmla="*/ 1644967 h 2239615"/>
                <a:gd name="connsiteX84" fmla="*/ 72390 w 1826487"/>
                <a:gd name="connsiteY84" fmla="*/ 1557337 h 2239615"/>
                <a:gd name="connsiteX85" fmla="*/ 14288 w 1826487"/>
                <a:gd name="connsiteY85" fmla="*/ 1433512 h 2239615"/>
                <a:gd name="connsiteX86" fmla="*/ 0 w 1826487"/>
                <a:gd name="connsiteY86" fmla="*/ 1215390 h 2239615"/>
                <a:gd name="connsiteX87" fmla="*/ 87630 w 1826487"/>
                <a:gd name="connsiteY87" fmla="*/ 931545 h 2239615"/>
                <a:gd name="connsiteX88" fmla="*/ 101918 w 1826487"/>
                <a:gd name="connsiteY88" fmla="*/ 822007 h 2239615"/>
                <a:gd name="connsiteX89" fmla="*/ 305753 w 1826487"/>
                <a:gd name="connsiteY89" fmla="*/ 378142 h 2239615"/>
                <a:gd name="connsiteX90" fmla="*/ 335280 w 1826487"/>
                <a:gd name="connsiteY90" fmla="*/ 356235 h 2239615"/>
                <a:gd name="connsiteX91" fmla="*/ 342900 w 1826487"/>
                <a:gd name="connsiteY91" fmla="*/ 283845 h 2239615"/>
                <a:gd name="connsiteX92" fmla="*/ 328613 w 1826487"/>
                <a:gd name="connsiteY92" fmla="*/ 240030 h 2239615"/>
                <a:gd name="connsiteX93" fmla="*/ 358140 w 1826487"/>
                <a:gd name="connsiteY93" fmla="*/ 232410 h 2239615"/>
                <a:gd name="connsiteX94" fmla="*/ 336233 w 1826487"/>
                <a:gd name="connsiteY94" fmla="*/ 0 h 2239615"/>
                <a:gd name="connsiteX0" fmla="*/ 336233 w 1826487"/>
                <a:gd name="connsiteY0" fmla="*/ 0 h 2239615"/>
                <a:gd name="connsiteX1" fmla="*/ 510540 w 1826487"/>
                <a:gd name="connsiteY1" fmla="*/ 87630 h 2239615"/>
                <a:gd name="connsiteX2" fmla="*/ 531019 w 1826487"/>
                <a:gd name="connsiteY2" fmla="*/ 71437 h 2239615"/>
                <a:gd name="connsiteX3" fmla="*/ 538232 w 1826487"/>
                <a:gd name="connsiteY3" fmla="*/ 61446 h 2239615"/>
                <a:gd name="connsiteX4" fmla="*/ 621185 w 1826487"/>
                <a:gd name="connsiteY4" fmla="*/ 388248 h 2239615"/>
                <a:gd name="connsiteX5" fmla="*/ 633966 w 1826487"/>
                <a:gd name="connsiteY5" fmla="*/ 388248 h 2239615"/>
                <a:gd name="connsiteX6" fmla="*/ 630785 w 1826487"/>
                <a:gd name="connsiteY6" fmla="*/ 445408 h 2239615"/>
                <a:gd name="connsiteX7" fmla="*/ 632968 w 1826487"/>
                <a:gd name="connsiteY7" fmla="*/ 495353 h 2239615"/>
                <a:gd name="connsiteX8" fmla="*/ 695059 w 1826487"/>
                <a:gd name="connsiteY8" fmla="*/ 515716 h 2239615"/>
                <a:gd name="connsiteX9" fmla="*/ 784315 w 1826487"/>
                <a:gd name="connsiteY9" fmla="*/ 527934 h 2239615"/>
                <a:gd name="connsiteX10" fmla="*/ 827002 w 1826487"/>
                <a:gd name="connsiteY10" fmla="*/ 564587 h 2239615"/>
                <a:gd name="connsiteX11" fmla="*/ 827002 w 1826487"/>
                <a:gd name="connsiteY11" fmla="*/ 641965 h 2239615"/>
                <a:gd name="connsiteX12" fmla="*/ 861929 w 1826487"/>
                <a:gd name="connsiteY12" fmla="*/ 670473 h 2239615"/>
                <a:gd name="connsiteX13" fmla="*/ 889093 w 1826487"/>
                <a:gd name="connsiteY13" fmla="*/ 690836 h 2239615"/>
                <a:gd name="connsiteX14" fmla="*/ 935662 w 1826487"/>
                <a:gd name="connsiteY14" fmla="*/ 703054 h 2239615"/>
                <a:gd name="connsiteX15" fmla="*/ 974469 w 1826487"/>
                <a:gd name="connsiteY15" fmla="*/ 731562 h 2239615"/>
                <a:gd name="connsiteX16" fmla="*/ 982230 w 1826487"/>
                <a:gd name="connsiteY16" fmla="*/ 788577 h 2239615"/>
                <a:gd name="connsiteX17" fmla="*/ 1040440 w 1826487"/>
                <a:gd name="connsiteY17" fmla="*/ 841521 h 2239615"/>
                <a:gd name="connsiteX18" fmla="*/ 1098651 w 1826487"/>
                <a:gd name="connsiteY18" fmla="*/ 874101 h 2239615"/>
                <a:gd name="connsiteX19" fmla="*/ 1102532 w 1826487"/>
                <a:gd name="connsiteY19" fmla="*/ 922972 h 2239615"/>
                <a:gd name="connsiteX20" fmla="*/ 1141338 w 1826487"/>
                <a:gd name="connsiteY20" fmla="*/ 1000351 h 2239615"/>
                <a:gd name="connsiteX21" fmla="*/ 1184026 w 1826487"/>
                <a:gd name="connsiteY21" fmla="*/ 1069584 h 2239615"/>
                <a:gd name="connsiteX22" fmla="*/ 1246117 w 1826487"/>
                <a:gd name="connsiteY22" fmla="*/ 1089947 h 2239615"/>
                <a:gd name="connsiteX23" fmla="*/ 1261640 w 1826487"/>
                <a:gd name="connsiteY23" fmla="*/ 1151036 h 2239615"/>
                <a:gd name="connsiteX24" fmla="*/ 1308208 w 1826487"/>
                <a:gd name="connsiteY24" fmla="*/ 1175471 h 2239615"/>
                <a:gd name="connsiteX25" fmla="*/ 1347015 w 1826487"/>
                <a:gd name="connsiteY25" fmla="*/ 1244704 h 2239615"/>
                <a:gd name="connsiteX26" fmla="*/ 1401345 w 1826487"/>
                <a:gd name="connsiteY26" fmla="*/ 1244704 h 2239615"/>
                <a:gd name="connsiteX27" fmla="*/ 1467317 w 1826487"/>
                <a:gd name="connsiteY27" fmla="*/ 1248777 h 2239615"/>
                <a:gd name="connsiteX28" fmla="*/ 1510004 w 1826487"/>
                <a:gd name="connsiteY28" fmla="*/ 1301720 h 2239615"/>
                <a:gd name="connsiteX29" fmla="*/ 1575976 w 1826487"/>
                <a:gd name="connsiteY29" fmla="*/ 1301720 h 2239615"/>
                <a:gd name="connsiteX30" fmla="*/ 1622545 w 1826487"/>
                <a:gd name="connsiteY30" fmla="*/ 1301720 h 2239615"/>
                <a:gd name="connsiteX31" fmla="*/ 1641948 w 1826487"/>
                <a:gd name="connsiteY31" fmla="*/ 1370954 h 2239615"/>
                <a:gd name="connsiteX32" fmla="*/ 1707920 w 1826487"/>
                <a:gd name="connsiteY32" fmla="*/ 1419825 h 2239615"/>
                <a:gd name="connsiteX33" fmla="*/ 1727323 w 1826487"/>
                <a:gd name="connsiteY33" fmla="*/ 1452405 h 2239615"/>
                <a:gd name="connsiteX34" fmla="*/ 1762250 w 1826487"/>
                <a:gd name="connsiteY34" fmla="*/ 1542001 h 2239615"/>
                <a:gd name="connsiteX35" fmla="*/ 1826487 w 1826487"/>
                <a:gd name="connsiteY35" fmla="*/ 1526139 h 2239615"/>
                <a:gd name="connsiteX36" fmla="*/ 1821415 w 1826487"/>
                <a:gd name="connsiteY36" fmla="*/ 1563621 h 2239615"/>
                <a:gd name="connsiteX37" fmla="*/ 1744443 w 1826487"/>
                <a:gd name="connsiteY37" fmla="*/ 1588112 h 2239615"/>
                <a:gd name="connsiteX38" fmla="*/ 1677968 w 1826487"/>
                <a:gd name="connsiteY38" fmla="*/ 1584614 h 2239615"/>
                <a:gd name="connsiteX39" fmla="*/ 1646479 w 1826487"/>
                <a:gd name="connsiteY39" fmla="*/ 1556624 h 2239615"/>
                <a:gd name="connsiteX40" fmla="*/ 1628986 w 1826487"/>
                <a:gd name="connsiteY40" fmla="*/ 1560123 h 2239615"/>
                <a:gd name="connsiteX41" fmla="*/ 1587001 w 1826487"/>
                <a:gd name="connsiteY41" fmla="*/ 1584614 h 2239615"/>
                <a:gd name="connsiteX42" fmla="*/ 1555513 w 1826487"/>
                <a:gd name="connsiteY42" fmla="*/ 1605606 h 2239615"/>
                <a:gd name="connsiteX43" fmla="*/ 1541518 w 1826487"/>
                <a:gd name="connsiteY43" fmla="*/ 1581115 h 2239615"/>
                <a:gd name="connsiteX44" fmla="*/ 1517027 w 1826487"/>
                <a:gd name="connsiteY44" fmla="*/ 1584614 h 2239615"/>
                <a:gd name="connsiteX45" fmla="*/ 1496035 w 1826487"/>
                <a:gd name="connsiteY45" fmla="*/ 1609105 h 2239615"/>
                <a:gd name="connsiteX46" fmla="*/ 1485539 w 1826487"/>
                <a:gd name="connsiteY46" fmla="*/ 1619601 h 2239615"/>
                <a:gd name="connsiteX47" fmla="*/ 1485539 w 1826487"/>
                <a:gd name="connsiteY47" fmla="*/ 1647591 h 2239615"/>
                <a:gd name="connsiteX48" fmla="*/ 1478541 w 1826487"/>
                <a:gd name="connsiteY48" fmla="*/ 1651089 h 2239615"/>
                <a:gd name="connsiteX49" fmla="*/ 1447053 w 1826487"/>
                <a:gd name="connsiteY49" fmla="*/ 1640593 h 2239615"/>
                <a:gd name="connsiteX50" fmla="*/ 1412066 w 1826487"/>
                <a:gd name="connsiteY50" fmla="*/ 1640593 h 2239615"/>
                <a:gd name="connsiteX51" fmla="*/ 1384076 w 1826487"/>
                <a:gd name="connsiteY51" fmla="*/ 1644092 h 2239615"/>
                <a:gd name="connsiteX52" fmla="*/ 1370647 w 1826487"/>
                <a:gd name="connsiteY52" fmla="*/ 1675269 h 2239615"/>
                <a:gd name="connsiteX53" fmla="*/ 1335094 w 1826487"/>
                <a:gd name="connsiteY53" fmla="*/ 1679079 h 2239615"/>
                <a:gd name="connsiteX54" fmla="*/ 1321099 w 1826487"/>
                <a:gd name="connsiteY54" fmla="*/ 1647591 h 2239615"/>
                <a:gd name="connsiteX55" fmla="*/ 1293109 w 1826487"/>
                <a:gd name="connsiteY55" fmla="*/ 1661585 h 2239615"/>
                <a:gd name="connsiteX56" fmla="*/ 1230133 w 1826487"/>
                <a:gd name="connsiteY56" fmla="*/ 1679079 h 2239615"/>
                <a:gd name="connsiteX57" fmla="*/ 1156660 w 1826487"/>
                <a:gd name="connsiteY57" fmla="*/ 1679079 h 2239615"/>
                <a:gd name="connsiteX58" fmla="*/ 1125171 w 1826487"/>
                <a:gd name="connsiteY58" fmla="*/ 1693074 h 2239615"/>
                <a:gd name="connsiteX59" fmla="*/ 1083187 w 1826487"/>
                <a:gd name="connsiteY59" fmla="*/ 1728061 h 2239615"/>
                <a:gd name="connsiteX60" fmla="*/ 1037703 w 1826487"/>
                <a:gd name="connsiteY60" fmla="*/ 1815529 h 2239615"/>
                <a:gd name="connsiteX61" fmla="*/ 999218 w 1826487"/>
                <a:gd name="connsiteY61" fmla="*/ 1878506 h 2239615"/>
                <a:gd name="connsiteX62" fmla="*/ 946737 w 1826487"/>
                <a:gd name="connsiteY62" fmla="*/ 1934485 h 2239615"/>
                <a:gd name="connsiteX63" fmla="*/ 873264 w 1826487"/>
                <a:gd name="connsiteY63" fmla="*/ 1983467 h 2239615"/>
                <a:gd name="connsiteX64" fmla="*/ 824282 w 1826487"/>
                <a:gd name="connsiteY64" fmla="*/ 2000961 h 2239615"/>
                <a:gd name="connsiteX65" fmla="*/ 806788 w 1826487"/>
                <a:gd name="connsiteY65" fmla="*/ 2042945 h 2239615"/>
                <a:gd name="connsiteX66" fmla="*/ 806788 w 1826487"/>
                <a:gd name="connsiteY66" fmla="*/ 2067436 h 2239615"/>
                <a:gd name="connsiteX67" fmla="*/ 771801 w 1826487"/>
                <a:gd name="connsiteY67" fmla="*/ 2084930 h 2239615"/>
                <a:gd name="connsiteX68" fmla="*/ 743811 w 1826487"/>
                <a:gd name="connsiteY68" fmla="*/ 2102423 h 2239615"/>
                <a:gd name="connsiteX69" fmla="*/ 708824 w 1826487"/>
                <a:gd name="connsiteY69" fmla="*/ 2140909 h 2239615"/>
                <a:gd name="connsiteX70" fmla="*/ 694829 w 1826487"/>
                <a:gd name="connsiteY70" fmla="*/ 2179395 h 2239615"/>
                <a:gd name="connsiteX71" fmla="*/ 617858 w 1826487"/>
                <a:gd name="connsiteY71" fmla="*/ 2200387 h 2239615"/>
                <a:gd name="connsiteX72" fmla="*/ 547884 w 1826487"/>
                <a:gd name="connsiteY72" fmla="*/ 2235375 h 2239615"/>
                <a:gd name="connsiteX73" fmla="*/ 543645 w 1826487"/>
                <a:gd name="connsiteY73" fmla="*/ 2239615 h 2239615"/>
                <a:gd name="connsiteX74" fmla="*/ 532867 w 1826487"/>
                <a:gd name="connsiteY74" fmla="*/ 2205742 h 2239615"/>
                <a:gd name="connsiteX75" fmla="*/ 450922 w 1826487"/>
                <a:gd name="connsiteY75" fmla="*/ 2110858 h 2239615"/>
                <a:gd name="connsiteX76" fmla="*/ 360350 w 1826487"/>
                <a:gd name="connsiteY76" fmla="*/ 2050477 h 2239615"/>
                <a:gd name="connsiteX77" fmla="*/ 304282 w 1826487"/>
                <a:gd name="connsiteY77" fmla="*/ 1964219 h 2239615"/>
                <a:gd name="connsiteX78" fmla="*/ 295657 w 1826487"/>
                <a:gd name="connsiteY78" fmla="*/ 1895212 h 2239615"/>
                <a:gd name="connsiteX79" fmla="*/ 252528 w 1826487"/>
                <a:gd name="connsiteY79" fmla="*/ 1843457 h 2239615"/>
                <a:gd name="connsiteX80" fmla="*/ 179208 w 1826487"/>
                <a:gd name="connsiteY80" fmla="*/ 1783076 h 2239615"/>
                <a:gd name="connsiteX81" fmla="*/ 106723 w 1826487"/>
                <a:gd name="connsiteY81" fmla="*/ 1756718 h 2239615"/>
                <a:gd name="connsiteX82" fmla="*/ 99417 w 1826487"/>
                <a:gd name="connsiteY82" fmla="*/ 1742718 h 2239615"/>
                <a:gd name="connsiteX83" fmla="*/ 108585 w 1826487"/>
                <a:gd name="connsiteY83" fmla="*/ 1644967 h 2239615"/>
                <a:gd name="connsiteX84" fmla="*/ 72390 w 1826487"/>
                <a:gd name="connsiteY84" fmla="*/ 1557337 h 2239615"/>
                <a:gd name="connsiteX85" fmla="*/ 14288 w 1826487"/>
                <a:gd name="connsiteY85" fmla="*/ 1433512 h 2239615"/>
                <a:gd name="connsiteX86" fmla="*/ 0 w 1826487"/>
                <a:gd name="connsiteY86" fmla="*/ 1215390 h 2239615"/>
                <a:gd name="connsiteX87" fmla="*/ 87630 w 1826487"/>
                <a:gd name="connsiteY87" fmla="*/ 931545 h 2239615"/>
                <a:gd name="connsiteX88" fmla="*/ 101918 w 1826487"/>
                <a:gd name="connsiteY88" fmla="*/ 822007 h 2239615"/>
                <a:gd name="connsiteX89" fmla="*/ 305753 w 1826487"/>
                <a:gd name="connsiteY89" fmla="*/ 378142 h 2239615"/>
                <a:gd name="connsiteX90" fmla="*/ 335280 w 1826487"/>
                <a:gd name="connsiteY90" fmla="*/ 356235 h 2239615"/>
                <a:gd name="connsiteX91" fmla="*/ 342900 w 1826487"/>
                <a:gd name="connsiteY91" fmla="*/ 283845 h 2239615"/>
                <a:gd name="connsiteX92" fmla="*/ 328613 w 1826487"/>
                <a:gd name="connsiteY92" fmla="*/ 240030 h 2239615"/>
                <a:gd name="connsiteX93" fmla="*/ 358140 w 1826487"/>
                <a:gd name="connsiteY93" fmla="*/ 232410 h 2239615"/>
                <a:gd name="connsiteX94" fmla="*/ 336233 w 1826487"/>
                <a:gd name="connsiteY94" fmla="*/ 0 h 2239615"/>
                <a:gd name="connsiteX0" fmla="*/ 336233 w 1826487"/>
                <a:gd name="connsiteY0" fmla="*/ 0 h 2239615"/>
                <a:gd name="connsiteX1" fmla="*/ 510540 w 1826487"/>
                <a:gd name="connsiteY1" fmla="*/ 87630 h 2239615"/>
                <a:gd name="connsiteX2" fmla="*/ 531019 w 1826487"/>
                <a:gd name="connsiteY2" fmla="*/ 71437 h 2239615"/>
                <a:gd name="connsiteX3" fmla="*/ 538232 w 1826487"/>
                <a:gd name="connsiteY3" fmla="*/ 61446 h 2239615"/>
                <a:gd name="connsiteX4" fmla="*/ 621185 w 1826487"/>
                <a:gd name="connsiteY4" fmla="*/ 388248 h 2239615"/>
                <a:gd name="connsiteX5" fmla="*/ 633966 w 1826487"/>
                <a:gd name="connsiteY5" fmla="*/ 388248 h 2239615"/>
                <a:gd name="connsiteX6" fmla="*/ 630785 w 1826487"/>
                <a:gd name="connsiteY6" fmla="*/ 445408 h 2239615"/>
                <a:gd name="connsiteX7" fmla="*/ 632968 w 1826487"/>
                <a:gd name="connsiteY7" fmla="*/ 495353 h 2239615"/>
                <a:gd name="connsiteX8" fmla="*/ 695059 w 1826487"/>
                <a:gd name="connsiteY8" fmla="*/ 515716 h 2239615"/>
                <a:gd name="connsiteX9" fmla="*/ 784315 w 1826487"/>
                <a:gd name="connsiteY9" fmla="*/ 527934 h 2239615"/>
                <a:gd name="connsiteX10" fmla="*/ 827002 w 1826487"/>
                <a:gd name="connsiteY10" fmla="*/ 564587 h 2239615"/>
                <a:gd name="connsiteX11" fmla="*/ 827002 w 1826487"/>
                <a:gd name="connsiteY11" fmla="*/ 641965 h 2239615"/>
                <a:gd name="connsiteX12" fmla="*/ 861929 w 1826487"/>
                <a:gd name="connsiteY12" fmla="*/ 670473 h 2239615"/>
                <a:gd name="connsiteX13" fmla="*/ 889093 w 1826487"/>
                <a:gd name="connsiteY13" fmla="*/ 690836 h 2239615"/>
                <a:gd name="connsiteX14" fmla="*/ 935662 w 1826487"/>
                <a:gd name="connsiteY14" fmla="*/ 703054 h 2239615"/>
                <a:gd name="connsiteX15" fmla="*/ 974469 w 1826487"/>
                <a:gd name="connsiteY15" fmla="*/ 731562 h 2239615"/>
                <a:gd name="connsiteX16" fmla="*/ 982230 w 1826487"/>
                <a:gd name="connsiteY16" fmla="*/ 788577 h 2239615"/>
                <a:gd name="connsiteX17" fmla="*/ 1040440 w 1826487"/>
                <a:gd name="connsiteY17" fmla="*/ 841521 h 2239615"/>
                <a:gd name="connsiteX18" fmla="*/ 1098651 w 1826487"/>
                <a:gd name="connsiteY18" fmla="*/ 874101 h 2239615"/>
                <a:gd name="connsiteX19" fmla="*/ 1102532 w 1826487"/>
                <a:gd name="connsiteY19" fmla="*/ 922972 h 2239615"/>
                <a:gd name="connsiteX20" fmla="*/ 1141338 w 1826487"/>
                <a:gd name="connsiteY20" fmla="*/ 1000351 h 2239615"/>
                <a:gd name="connsiteX21" fmla="*/ 1184026 w 1826487"/>
                <a:gd name="connsiteY21" fmla="*/ 1069584 h 2239615"/>
                <a:gd name="connsiteX22" fmla="*/ 1246117 w 1826487"/>
                <a:gd name="connsiteY22" fmla="*/ 1089947 h 2239615"/>
                <a:gd name="connsiteX23" fmla="*/ 1261640 w 1826487"/>
                <a:gd name="connsiteY23" fmla="*/ 1151036 h 2239615"/>
                <a:gd name="connsiteX24" fmla="*/ 1308208 w 1826487"/>
                <a:gd name="connsiteY24" fmla="*/ 1175471 h 2239615"/>
                <a:gd name="connsiteX25" fmla="*/ 1347015 w 1826487"/>
                <a:gd name="connsiteY25" fmla="*/ 1244704 h 2239615"/>
                <a:gd name="connsiteX26" fmla="*/ 1401345 w 1826487"/>
                <a:gd name="connsiteY26" fmla="*/ 1244704 h 2239615"/>
                <a:gd name="connsiteX27" fmla="*/ 1467317 w 1826487"/>
                <a:gd name="connsiteY27" fmla="*/ 1248777 h 2239615"/>
                <a:gd name="connsiteX28" fmla="*/ 1510004 w 1826487"/>
                <a:gd name="connsiteY28" fmla="*/ 1301720 h 2239615"/>
                <a:gd name="connsiteX29" fmla="*/ 1575976 w 1826487"/>
                <a:gd name="connsiteY29" fmla="*/ 1301720 h 2239615"/>
                <a:gd name="connsiteX30" fmla="*/ 1622545 w 1826487"/>
                <a:gd name="connsiteY30" fmla="*/ 1301720 h 2239615"/>
                <a:gd name="connsiteX31" fmla="*/ 1641948 w 1826487"/>
                <a:gd name="connsiteY31" fmla="*/ 1370954 h 2239615"/>
                <a:gd name="connsiteX32" fmla="*/ 1707920 w 1826487"/>
                <a:gd name="connsiteY32" fmla="*/ 1419825 h 2239615"/>
                <a:gd name="connsiteX33" fmla="*/ 1727323 w 1826487"/>
                <a:gd name="connsiteY33" fmla="*/ 1452405 h 2239615"/>
                <a:gd name="connsiteX34" fmla="*/ 1762250 w 1826487"/>
                <a:gd name="connsiteY34" fmla="*/ 1542001 h 2239615"/>
                <a:gd name="connsiteX35" fmla="*/ 1826487 w 1826487"/>
                <a:gd name="connsiteY35" fmla="*/ 1526139 h 2239615"/>
                <a:gd name="connsiteX36" fmla="*/ 1821415 w 1826487"/>
                <a:gd name="connsiteY36" fmla="*/ 1563621 h 2239615"/>
                <a:gd name="connsiteX37" fmla="*/ 1744443 w 1826487"/>
                <a:gd name="connsiteY37" fmla="*/ 1588112 h 2239615"/>
                <a:gd name="connsiteX38" fmla="*/ 1677968 w 1826487"/>
                <a:gd name="connsiteY38" fmla="*/ 1584614 h 2239615"/>
                <a:gd name="connsiteX39" fmla="*/ 1646479 w 1826487"/>
                <a:gd name="connsiteY39" fmla="*/ 1556624 h 2239615"/>
                <a:gd name="connsiteX40" fmla="*/ 1628986 w 1826487"/>
                <a:gd name="connsiteY40" fmla="*/ 1560123 h 2239615"/>
                <a:gd name="connsiteX41" fmla="*/ 1587001 w 1826487"/>
                <a:gd name="connsiteY41" fmla="*/ 1584614 h 2239615"/>
                <a:gd name="connsiteX42" fmla="*/ 1555513 w 1826487"/>
                <a:gd name="connsiteY42" fmla="*/ 1605606 h 2239615"/>
                <a:gd name="connsiteX43" fmla="*/ 1541518 w 1826487"/>
                <a:gd name="connsiteY43" fmla="*/ 1581115 h 2239615"/>
                <a:gd name="connsiteX44" fmla="*/ 1517027 w 1826487"/>
                <a:gd name="connsiteY44" fmla="*/ 1584614 h 2239615"/>
                <a:gd name="connsiteX45" fmla="*/ 1496035 w 1826487"/>
                <a:gd name="connsiteY45" fmla="*/ 1609105 h 2239615"/>
                <a:gd name="connsiteX46" fmla="*/ 1485539 w 1826487"/>
                <a:gd name="connsiteY46" fmla="*/ 1619601 h 2239615"/>
                <a:gd name="connsiteX47" fmla="*/ 1485539 w 1826487"/>
                <a:gd name="connsiteY47" fmla="*/ 1647591 h 2239615"/>
                <a:gd name="connsiteX48" fmla="*/ 1478541 w 1826487"/>
                <a:gd name="connsiteY48" fmla="*/ 1651089 h 2239615"/>
                <a:gd name="connsiteX49" fmla="*/ 1447053 w 1826487"/>
                <a:gd name="connsiteY49" fmla="*/ 1640593 h 2239615"/>
                <a:gd name="connsiteX50" fmla="*/ 1412066 w 1826487"/>
                <a:gd name="connsiteY50" fmla="*/ 1640593 h 2239615"/>
                <a:gd name="connsiteX51" fmla="*/ 1384076 w 1826487"/>
                <a:gd name="connsiteY51" fmla="*/ 1644092 h 2239615"/>
                <a:gd name="connsiteX52" fmla="*/ 1370647 w 1826487"/>
                <a:gd name="connsiteY52" fmla="*/ 1675269 h 2239615"/>
                <a:gd name="connsiteX53" fmla="*/ 1350219 w 1826487"/>
                <a:gd name="connsiteY53" fmla="*/ 1673364 h 2239615"/>
                <a:gd name="connsiteX54" fmla="*/ 1321099 w 1826487"/>
                <a:gd name="connsiteY54" fmla="*/ 1647591 h 2239615"/>
                <a:gd name="connsiteX55" fmla="*/ 1293109 w 1826487"/>
                <a:gd name="connsiteY55" fmla="*/ 1661585 h 2239615"/>
                <a:gd name="connsiteX56" fmla="*/ 1230133 w 1826487"/>
                <a:gd name="connsiteY56" fmla="*/ 1679079 h 2239615"/>
                <a:gd name="connsiteX57" fmla="*/ 1156660 w 1826487"/>
                <a:gd name="connsiteY57" fmla="*/ 1679079 h 2239615"/>
                <a:gd name="connsiteX58" fmla="*/ 1125171 w 1826487"/>
                <a:gd name="connsiteY58" fmla="*/ 1693074 h 2239615"/>
                <a:gd name="connsiteX59" fmla="*/ 1083187 w 1826487"/>
                <a:gd name="connsiteY59" fmla="*/ 1728061 h 2239615"/>
                <a:gd name="connsiteX60" fmla="*/ 1037703 w 1826487"/>
                <a:gd name="connsiteY60" fmla="*/ 1815529 h 2239615"/>
                <a:gd name="connsiteX61" fmla="*/ 999218 w 1826487"/>
                <a:gd name="connsiteY61" fmla="*/ 1878506 h 2239615"/>
                <a:gd name="connsiteX62" fmla="*/ 946737 w 1826487"/>
                <a:gd name="connsiteY62" fmla="*/ 1934485 h 2239615"/>
                <a:gd name="connsiteX63" fmla="*/ 873264 w 1826487"/>
                <a:gd name="connsiteY63" fmla="*/ 1983467 h 2239615"/>
                <a:gd name="connsiteX64" fmla="*/ 824282 w 1826487"/>
                <a:gd name="connsiteY64" fmla="*/ 2000961 h 2239615"/>
                <a:gd name="connsiteX65" fmla="*/ 806788 w 1826487"/>
                <a:gd name="connsiteY65" fmla="*/ 2042945 h 2239615"/>
                <a:gd name="connsiteX66" fmla="*/ 806788 w 1826487"/>
                <a:gd name="connsiteY66" fmla="*/ 2067436 h 2239615"/>
                <a:gd name="connsiteX67" fmla="*/ 771801 w 1826487"/>
                <a:gd name="connsiteY67" fmla="*/ 2084930 h 2239615"/>
                <a:gd name="connsiteX68" fmla="*/ 743811 w 1826487"/>
                <a:gd name="connsiteY68" fmla="*/ 2102423 h 2239615"/>
                <a:gd name="connsiteX69" fmla="*/ 708824 w 1826487"/>
                <a:gd name="connsiteY69" fmla="*/ 2140909 h 2239615"/>
                <a:gd name="connsiteX70" fmla="*/ 694829 w 1826487"/>
                <a:gd name="connsiteY70" fmla="*/ 2179395 h 2239615"/>
                <a:gd name="connsiteX71" fmla="*/ 617858 w 1826487"/>
                <a:gd name="connsiteY71" fmla="*/ 2200387 h 2239615"/>
                <a:gd name="connsiteX72" fmla="*/ 547884 w 1826487"/>
                <a:gd name="connsiteY72" fmla="*/ 2235375 h 2239615"/>
                <a:gd name="connsiteX73" fmla="*/ 543645 w 1826487"/>
                <a:gd name="connsiteY73" fmla="*/ 2239615 h 2239615"/>
                <a:gd name="connsiteX74" fmla="*/ 532867 w 1826487"/>
                <a:gd name="connsiteY74" fmla="*/ 2205742 h 2239615"/>
                <a:gd name="connsiteX75" fmla="*/ 450922 w 1826487"/>
                <a:gd name="connsiteY75" fmla="*/ 2110858 h 2239615"/>
                <a:gd name="connsiteX76" fmla="*/ 360350 w 1826487"/>
                <a:gd name="connsiteY76" fmla="*/ 2050477 h 2239615"/>
                <a:gd name="connsiteX77" fmla="*/ 304282 w 1826487"/>
                <a:gd name="connsiteY77" fmla="*/ 1964219 h 2239615"/>
                <a:gd name="connsiteX78" fmla="*/ 295657 w 1826487"/>
                <a:gd name="connsiteY78" fmla="*/ 1895212 h 2239615"/>
                <a:gd name="connsiteX79" fmla="*/ 252528 w 1826487"/>
                <a:gd name="connsiteY79" fmla="*/ 1843457 h 2239615"/>
                <a:gd name="connsiteX80" fmla="*/ 179208 w 1826487"/>
                <a:gd name="connsiteY80" fmla="*/ 1783076 h 2239615"/>
                <a:gd name="connsiteX81" fmla="*/ 106723 w 1826487"/>
                <a:gd name="connsiteY81" fmla="*/ 1756718 h 2239615"/>
                <a:gd name="connsiteX82" fmla="*/ 99417 w 1826487"/>
                <a:gd name="connsiteY82" fmla="*/ 1742718 h 2239615"/>
                <a:gd name="connsiteX83" fmla="*/ 108585 w 1826487"/>
                <a:gd name="connsiteY83" fmla="*/ 1644967 h 2239615"/>
                <a:gd name="connsiteX84" fmla="*/ 72390 w 1826487"/>
                <a:gd name="connsiteY84" fmla="*/ 1557337 h 2239615"/>
                <a:gd name="connsiteX85" fmla="*/ 14288 w 1826487"/>
                <a:gd name="connsiteY85" fmla="*/ 1433512 h 2239615"/>
                <a:gd name="connsiteX86" fmla="*/ 0 w 1826487"/>
                <a:gd name="connsiteY86" fmla="*/ 1215390 h 2239615"/>
                <a:gd name="connsiteX87" fmla="*/ 87630 w 1826487"/>
                <a:gd name="connsiteY87" fmla="*/ 931545 h 2239615"/>
                <a:gd name="connsiteX88" fmla="*/ 101918 w 1826487"/>
                <a:gd name="connsiteY88" fmla="*/ 822007 h 2239615"/>
                <a:gd name="connsiteX89" fmla="*/ 305753 w 1826487"/>
                <a:gd name="connsiteY89" fmla="*/ 378142 h 2239615"/>
                <a:gd name="connsiteX90" fmla="*/ 335280 w 1826487"/>
                <a:gd name="connsiteY90" fmla="*/ 356235 h 2239615"/>
                <a:gd name="connsiteX91" fmla="*/ 342900 w 1826487"/>
                <a:gd name="connsiteY91" fmla="*/ 283845 h 2239615"/>
                <a:gd name="connsiteX92" fmla="*/ 328613 w 1826487"/>
                <a:gd name="connsiteY92" fmla="*/ 240030 h 2239615"/>
                <a:gd name="connsiteX93" fmla="*/ 358140 w 1826487"/>
                <a:gd name="connsiteY93" fmla="*/ 232410 h 2239615"/>
                <a:gd name="connsiteX94" fmla="*/ 336233 w 1826487"/>
                <a:gd name="connsiteY94" fmla="*/ 0 h 2239615"/>
                <a:gd name="connsiteX0" fmla="*/ 336233 w 1830268"/>
                <a:gd name="connsiteY0" fmla="*/ 0 h 2239615"/>
                <a:gd name="connsiteX1" fmla="*/ 510540 w 1830268"/>
                <a:gd name="connsiteY1" fmla="*/ 87630 h 2239615"/>
                <a:gd name="connsiteX2" fmla="*/ 531019 w 1830268"/>
                <a:gd name="connsiteY2" fmla="*/ 71437 h 2239615"/>
                <a:gd name="connsiteX3" fmla="*/ 538232 w 1830268"/>
                <a:gd name="connsiteY3" fmla="*/ 61446 h 2239615"/>
                <a:gd name="connsiteX4" fmla="*/ 621185 w 1830268"/>
                <a:gd name="connsiteY4" fmla="*/ 388248 h 2239615"/>
                <a:gd name="connsiteX5" fmla="*/ 633966 w 1830268"/>
                <a:gd name="connsiteY5" fmla="*/ 388248 h 2239615"/>
                <a:gd name="connsiteX6" fmla="*/ 630785 w 1830268"/>
                <a:gd name="connsiteY6" fmla="*/ 445408 h 2239615"/>
                <a:gd name="connsiteX7" fmla="*/ 632968 w 1830268"/>
                <a:gd name="connsiteY7" fmla="*/ 495353 h 2239615"/>
                <a:gd name="connsiteX8" fmla="*/ 695059 w 1830268"/>
                <a:gd name="connsiteY8" fmla="*/ 515716 h 2239615"/>
                <a:gd name="connsiteX9" fmla="*/ 784315 w 1830268"/>
                <a:gd name="connsiteY9" fmla="*/ 527934 h 2239615"/>
                <a:gd name="connsiteX10" fmla="*/ 827002 w 1830268"/>
                <a:gd name="connsiteY10" fmla="*/ 564587 h 2239615"/>
                <a:gd name="connsiteX11" fmla="*/ 827002 w 1830268"/>
                <a:gd name="connsiteY11" fmla="*/ 641965 h 2239615"/>
                <a:gd name="connsiteX12" fmla="*/ 861929 w 1830268"/>
                <a:gd name="connsiteY12" fmla="*/ 670473 h 2239615"/>
                <a:gd name="connsiteX13" fmla="*/ 889093 w 1830268"/>
                <a:gd name="connsiteY13" fmla="*/ 690836 h 2239615"/>
                <a:gd name="connsiteX14" fmla="*/ 935662 w 1830268"/>
                <a:gd name="connsiteY14" fmla="*/ 703054 h 2239615"/>
                <a:gd name="connsiteX15" fmla="*/ 974469 w 1830268"/>
                <a:gd name="connsiteY15" fmla="*/ 731562 h 2239615"/>
                <a:gd name="connsiteX16" fmla="*/ 982230 w 1830268"/>
                <a:gd name="connsiteY16" fmla="*/ 788577 h 2239615"/>
                <a:gd name="connsiteX17" fmla="*/ 1040440 w 1830268"/>
                <a:gd name="connsiteY17" fmla="*/ 841521 h 2239615"/>
                <a:gd name="connsiteX18" fmla="*/ 1098651 w 1830268"/>
                <a:gd name="connsiteY18" fmla="*/ 874101 h 2239615"/>
                <a:gd name="connsiteX19" fmla="*/ 1102532 w 1830268"/>
                <a:gd name="connsiteY19" fmla="*/ 922972 h 2239615"/>
                <a:gd name="connsiteX20" fmla="*/ 1141338 w 1830268"/>
                <a:gd name="connsiteY20" fmla="*/ 1000351 h 2239615"/>
                <a:gd name="connsiteX21" fmla="*/ 1184026 w 1830268"/>
                <a:gd name="connsiteY21" fmla="*/ 1069584 h 2239615"/>
                <a:gd name="connsiteX22" fmla="*/ 1246117 w 1830268"/>
                <a:gd name="connsiteY22" fmla="*/ 1089947 h 2239615"/>
                <a:gd name="connsiteX23" fmla="*/ 1261640 w 1830268"/>
                <a:gd name="connsiteY23" fmla="*/ 1151036 h 2239615"/>
                <a:gd name="connsiteX24" fmla="*/ 1308208 w 1830268"/>
                <a:gd name="connsiteY24" fmla="*/ 1175471 h 2239615"/>
                <a:gd name="connsiteX25" fmla="*/ 1347015 w 1830268"/>
                <a:gd name="connsiteY25" fmla="*/ 1244704 h 2239615"/>
                <a:gd name="connsiteX26" fmla="*/ 1401345 w 1830268"/>
                <a:gd name="connsiteY26" fmla="*/ 1244704 h 2239615"/>
                <a:gd name="connsiteX27" fmla="*/ 1467317 w 1830268"/>
                <a:gd name="connsiteY27" fmla="*/ 1248777 h 2239615"/>
                <a:gd name="connsiteX28" fmla="*/ 1510004 w 1830268"/>
                <a:gd name="connsiteY28" fmla="*/ 1301720 h 2239615"/>
                <a:gd name="connsiteX29" fmla="*/ 1575976 w 1830268"/>
                <a:gd name="connsiteY29" fmla="*/ 1301720 h 2239615"/>
                <a:gd name="connsiteX30" fmla="*/ 1622545 w 1830268"/>
                <a:gd name="connsiteY30" fmla="*/ 1301720 h 2239615"/>
                <a:gd name="connsiteX31" fmla="*/ 1641948 w 1830268"/>
                <a:gd name="connsiteY31" fmla="*/ 1370954 h 2239615"/>
                <a:gd name="connsiteX32" fmla="*/ 1707920 w 1830268"/>
                <a:gd name="connsiteY32" fmla="*/ 1419825 h 2239615"/>
                <a:gd name="connsiteX33" fmla="*/ 1727323 w 1830268"/>
                <a:gd name="connsiteY33" fmla="*/ 1452405 h 2239615"/>
                <a:gd name="connsiteX34" fmla="*/ 1762250 w 1830268"/>
                <a:gd name="connsiteY34" fmla="*/ 1542001 h 2239615"/>
                <a:gd name="connsiteX35" fmla="*/ 1830268 w 1830268"/>
                <a:gd name="connsiteY35" fmla="*/ 1539474 h 2239615"/>
                <a:gd name="connsiteX36" fmla="*/ 1821415 w 1830268"/>
                <a:gd name="connsiteY36" fmla="*/ 1563621 h 2239615"/>
                <a:gd name="connsiteX37" fmla="*/ 1744443 w 1830268"/>
                <a:gd name="connsiteY37" fmla="*/ 1588112 h 2239615"/>
                <a:gd name="connsiteX38" fmla="*/ 1677968 w 1830268"/>
                <a:gd name="connsiteY38" fmla="*/ 1584614 h 2239615"/>
                <a:gd name="connsiteX39" fmla="*/ 1646479 w 1830268"/>
                <a:gd name="connsiteY39" fmla="*/ 1556624 h 2239615"/>
                <a:gd name="connsiteX40" fmla="*/ 1628986 w 1830268"/>
                <a:gd name="connsiteY40" fmla="*/ 1560123 h 2239615"/>
                <a:gd name="connsiteX41" fmla="*/ 1587001 w 1830268"/>
                <a:gd name="connsiteY41" fmla="*/ 1584614 h 2239615"/>
                <a:gd name="connsiteX42" fmla="*/ 1555513 w 1830268"/>
                <a:gd name="connsiteY42" fmla="*/ 1605606 h 2239615"/>
                <a:gd name="connsiteX43" fmla="*/ 1541518 w 1830268"/>
                <a:gd name="connsiteY43" fmla="*/ 1581115 h 2239615"/>
                <a:gd name="connsiteX44" fmla="*/ 1517027 w 1830268"/>
                <a:gd name="connsiteY44" fmla="*/ 1584614 h 2239615"/>
                <a:gd name="connsiteX45" fmla="*/ 1496035 w 1830268"/>
                <a:gd name="connsiteY45" fmla="*/ 1609105 h 2239615"/>
                <a:gd name="connsiteX46" fmla="*/ 1485539 w 1830268"/>
                <a:gd name="connsiteY46" fmla="*/ 1619601 h 2239615"/>
                <a:gd name="connsiteX47" fmla="*/ 1485539 w 1830268"/>
                <a:gd name="connsiteY47" fmla="*/ 1647591 h 2239615"/>
                <a:gd name="connsiteX48" fmla="*/ 1478541 w 1830268"/>
                <a:gd name="connsiteY48" fmla="*/ 1651089 h 2239615"/>
                <a:gd name="connsiteX49" fmla="*/ 1447053 w 1830268"/>
                <a:gd name="connsiteY49" fmla="*/ 1640593 h 2239615"/>
                <a:gd name="connsiteX50" fmla="*/ 1412066 w 1830268"/>
                <a:gd name="connsiteY50" fmla="*/ 1640593 h 2239615"/>
                <a:gd name="connsiteX51" fmla="*/ 1384076 w 1830268"/>
                <a:gd name="connsiteY51" fmla="*/ 1644092 h 2239615"/>
                <a:gd name="connsiteX52" fmla="*/ 1370647 w 1830268"/>
                <a:gd name="connsiteY52" fmla="*/ 1675269 h 2239615"/>
                <a:gd name="connsiteX53" fmla="*/ 1350219 w 1830268"/>
                <a:gd name="connsiteY53" fmla="*/ 1673364 h 2239615"/>
                <a:gd name="connsiteX54" fmla="*/ 1321099 w 1830268"/>
                <a:gd name="connsiteY54" fmla="*/ 1647591 h 2239615"/>
                <a:gd name="connsiteX55" fmla="*/ 1293109 w 1830268"/>
                <a:gd name="connsiteY55" fmla="*/ 1661585 h 2239615"/>
                <a:gd name="connsiteX56" fmla="*/ 1230133 w 1830268"/>
                <a:gd name="connsiteY56" fmla="*/ 1679079 h 2239615"/>
                <a:gd name="connsiteX57" fmla="*/ 1156660 w 1830268"/>
                <a:gd name="connsiteY57" fmla="*/ 1679079 h 2239615"/>
                <a:gd name="connsiteX58" fmla="*/ 1125171 w 1830268"/>
                <a:gd name="connsiteY58" fmla="*/ 1693074 h 2239615"/>
                <a:gd name="connsiteX59" fmla="*/ 1083187 w 1830268"/>
                <a:gd name="connsiteY59" fmla="*/ 1728061 h 2239615"/>
                <a:gd name="connsiteX60" fmla="*/ 1037703 w 1830268"/>
                <a:gd name="connsiteY60" fmla="*/ 1815529 h 2239615"/>
                <a:gd name="connsiteX61" fmla="*/ 999218 w 1830268"/>
                <a:gd name="connsiteY61" fmla="*/ 1878506 h 2239615"/>
                <a:gd name="connsiteX62" fmla="*/ 946737 w 1830268"/>
                <a:gd name="connsiteY62" fmla="*/ 1934485 h 2239615"/>
                <a:gd name="connsiteX63" fmla="*/ 873264 w 1830268"/>
                <a:gd name="connsiteY63" fmla="*/ 1983467 h 2239615"/>
                <a:gd name="connsiteX64" fmla="*/ 824282 w 1830268"/>
                <a:gd name="connsiteY64" fmla="*/ 2000961 h 2239615"/>
                <a:gd name="connsiteX65" fmla="*/ 806788 w 1830268"/>
                <a:gd name="connsiteY65" fmla="*/ 2042945 h 2239615"/>
                <a:gd name="connsiteX66" fmla="*/ 806788 w 1830268"/>
                <a:gd name="connsiteY66" fmla="*/ 2067436 h 2239615"/>
                <a:gd name="connsiteX67" fmla="*/ 771801 w 1830268"/>
                <a:gd name="connsiteY67" fmla="*/ 2084930 h 2239615"/>
                <a:gd name="connsiteX68" fmla="*/ 743811 w 1830268"/>
                <a:gd name="connsiteY68" fmla="*/ 2102423 h 2239615"/>
                <a:gd name="connsiteX69" fmla="*/ 708824 w 1830268"/>
                <a:gd name="connsiteY69" fmla="*/ 2140909 h 2239615"/>
                <a:gd name="connsiteX70" fmla="*/ 694829 w 1830268"/>
                <a:gd name="connsiteY70" fmla="*/ 2179395 h 2239615"/>
                <a:gd name="connsiteX71" fmla="*/ 617858 w 1830268"/>
                <a:gd name="connsiteY71" fmla="*/ 2200387 h 2239615"/>
                <a:gd name="connsiteX72" fmla="*/ 547884 w 1830268"/>
                <a:gd name="connsiteY72" fmla="*/ 2235375 h 2239615"/>
                <a:gd name="connsiteX73" fmla="*/ 543645 w 1830268"/>
                <a:gd name="connsiteY73" fmla="*/ 2239615 h 2239615"/>
                <a:gd name="connsiteX74" fmla="*/ 532867 w 1830268"/>
                <a:gd name="connsiteY74" fmla="*/ 2205742 h 2239615"/>
                <a:gd name="connsiteX75" fmla="*/ 450922 w 1830268"/>
                <a:gd name="connsiteY75" fmla="*/ 2110858 h 2239615"/>
                <a:gd name="connsiteX76" fmla="*/ 360350 w 1830268"/>
                <a:gd name="connsiteY76" fmla="*/ 2050477 h 2239615"/>
                <a:gd name="connsiteX77" fmla="*/ 304282 w 1830268"/>
                <a:gd name="connsiteY77" fmla="*/ 1964219 h 2239615"/>
                <a:gd name="connsiteX78" fmla="*/ 295657 w 1830268"/>
                <a:gd name="connsiteY78" fmla="*/ 1895212 h 2239615"/>
                <a:gd name="connsiteX79" fmla="*/ 252528 w 1830268"/>
                <a:gd name="connsiteY79" fmla="*/ 1843457 h 2239615"/>
                <a:gd name="connsiteX80" fmla="*/ 179208 w 1830268"/>
                <a:gd name="connsiteY80" fmla="*/ 1783076 h 2239615"/>
                <a:gd name="connsiteX81" fmla="*/ 106723 w 1830268"/>
                <a:gd name="connsiteY81" fmla="*/ 1756718 h 2239615"/>
                <a:gd name="connsiteX82" fmla="*/ 99417 w 1830268"/>
                <a:gd name="connsiteY82" fmla="*/ 1742718 h 2239615"/>
                <a:gd name="connsiteX83" fmla="*/ 108585 w 1830268"/>
                <a:gd name="connsiteY83" fmla="*/ 1644967 h 2239615"/>
                <a:gd name="connsiteX84" fmla="*/ 72390 w 1830268"/>
                <a:gd name="connsiteY84" fmla="*/ 1557337 h 2239615"/>
                <a:gd name="connsiteX85" fmla="*/ 14288 w 1830268"/>
                <a:gd name="connsiteY85" fmla="*/ 1433512 h 2239615"/>
                <a:gd name="connsiteX86" fmla="*/ 0 w 1830268"/>
                <a:gd name="connsiteY86" fmla="*/ 1215390 h 2239615"/>
                <a:gd name="connsiteX87" fmla="*/ 87630 w 1830268"/>
                <a:gd name="connsiteY87" fmla="*/ 931545 h 2239615"/>
                <a:gd name="connsiteX88" fmla="*/ 101918 w 1830268"/>
                <a:gd name="connsiteY88" fmla="*/ 822007 h 2239615"/>
                <a:gd name="connsiteX89" fmla="*/ 305753 w 1830268"/>
                <a:gd name="connsiteY89" fmla="*/ 378142 h 2239615"/>
                <a:gd name="connsiteX90" fmla="*/ 335280 w 1830268"/>
                <a:gd name="connsiteY90" fmla="*/ 356235 h 2239615"/>
                <a:gd name="connsiteX91" fmla="*/ 342900 w 1830268"/>
                <a:gd name="connsiteY91" fmla="*/ 283845 h 2239615"/>
                <a:gd name="connsiteX92" fmla="*/ 328613 w 1830268"/>
                <a:gd name="connsiteY92" fmla="*/ 240030 h 2239615"/>
                <a:gd name="connsiteX93" fmla="*/ 358140 w 1830268"/>
                <a:gd name="connsiteY93" fmla="*/ 232410 h 2239615"/>
                <a:gd name="connsiteX94" fmla="*/ 336233 w 1830268"/>
                <a:gd name="connsiteY94" fmla="*/ 0 h 2239615"/>
                <a:gd name="connsiteX0" fmla="*/ 336233 w 1830268"/>
                <a:gd name="connsiteY0" fmla="*/ 0 h 2239615"/>
                <a:gd name="connsiteX1" fmla="*/ 510540 w 1830268"/>
                <a:gd name="connsiteY1" fmla="*/ 87630 h 2239615"/>
                <a:gd name="connsiteX2" fmla="*/ 531019 w 1830268"/>
                <a:gd name="connsiteY2" fmla="*/ 71437 h 2239615"/>
                <a:gd name="connsiteX3" fmla="*/ 538232 w 1830268"/>
                <a:gd name="connsiteY3" fmla="*/ 61446 h 2239615"/>
                <a:gd name="connsiteX4" fmla="*/ 621185 w 1830268"/>
                <a:gd name="connsiteY4" fmla="*/ 388248 h 2239615"/>
                <a:gd name="connsiteX5" fmla="*/ 633966 w 1830268"/>
                <a:gd name="connsiteY5" fmla="*/ 388248 h 2239615"/>
                <a:gd name="connsiteX6" fmla="*/ 630785 w 1830268"/>
                <a:gd name="connsiteY6" fmla="*/ 445408 h 2239615"/>
                <a:gd name="connsiteX7" fmla="*/ 632968 w 1830268"/>
                <a:gd name="connsiteY7" fmla="*/ 495353 h 2239615"/>
                <a:gd name="connsiteX8" fmla="*/ 695059 w 1830268"/>
                <a:gd name="connsiteY8" fmla="*/ 515716 h 2239615"/>
                <a:gd name="connsiteX9" fmla="*/ 784315 w 1830268"/>
                <a:gd name="connsiteY9" fmla="*/ 527934 h 2239615"/>
                <a:gd name="connsiteX10" fmla="*/ 827002 w 1830268"/>
                <a:gd name="connsiteY10" fmla="*/ 564587 h 2239615"/>
                <a:gd name="connsiteX11" fmla="*/ 827002 w 1830268"/>
                <a:gd name="connsiteY11" fmla="*/ 641965 h 2239615"/>
                <a:gd name="connsiteX12" fmla="*/ 861929 w 1830268"/>
                <a:gd name="connsiteY12" fmla="*/ 670473 h 2239615"/>
                <a:gd name="connsiteX13" fmla="*/ 889093 w 1830268"/>
                <a:gd name="connsiteY13" fmla="*/ 690836 h 2239615"/>
                <a:gd name="connsiteX14" fmla="*/ 935662 w 1830268"/>
                <a:gd name="connsiteY14" fmla="*/ 703054 h 2239615"/>
                <a:gd name="connsiteX15" fmla="*/ 974469 w 1830268"/>
                <a:gd name="connsiteY15" fmla="*/ 731562 h 2239615"/>
                <a:gd name="connsiteX16" fmla="*/ 982230 w 1830268"/>
                <a:gd name="connsiteY16" fmla="*/ 788577 h 2239615"/>
                <a:gd name="connsiteX17" fmla="*/ 1040440 w 1830268"/>
                <a:gd name="connsiteY17" fmla="*/ 841521 h 2239615"/>
                <a:gd name="connsiteX18" fmla="*/ 1098651 w 1830268"/>
                <a:gd name="connsiteY18" fmla="*/ 874101 h 2239615"/>
                <a:gd name="connsiteX19" fmla="*/ 1102532 w 1830268"/>
                <a:gd name="connsiteY19" fmla="*/ 922972 h 2239615"/>
                <a:gd name="connsiteX20" fmla="*/ 1141338 w 1830268"/>
                <a:gd name="connsiteY20" fmla="*/ 1000351 h 2239615"/>
                <a:gd name="connsiteX21" fmla="*/ 1184026 w 1830268"/>
                <a:gd name="connsiteY21" fmla="*/ 1069584 h 2239615"/>
                <a:gd name="connsiteX22" fmla="*/ 1246117 w 1830268"/>
                <a:gd name="connsiteY22" fmla="*/ 1089947 h 2239615"/>
                <a:gd name="connsiteX23" fmla="*/ 1261640 w 1830268"/>
                <a:gd name="connsiteY23" fmla="*/ 1151036 h 2239615"/>
                <a:gd name="connsiteX24" fmla="*/ 1308208 w 1830268"/>
                <a:gd name="connsiteY24" fmla="*/ 1175471 h 2239615"/>
                <a:gd name="connsiteX25" fmla="*/ 1347015 w 1830268"/>
                <a:gd name="connsiteY25" fmla="*/ 1244704 h 2239615"/>
                <a:gd name="connsiteX26" fmla="*/ 1401345 w 1830268"/>
                <a:gd name="connsiteY26" fmla="*/ 1244704 h 2239615"/>
                <a:gd name="connsiteX27" fmla="*/ 1467317 w 1830268"/>
                <a:gd name="connsiteY27" fmla="*/ 1248777 h 2239615"/>
                <a:gd name="connsiteX28" fmla="*/ 1510004 w 1830268"/>
                <a:gd name="connsiteY28" fmla="*/ 1301720 h 2239615"/>
                <a:gd name="connsiteX29" fmla="*/ 1575976 w 1830268"/>
                <a:gd name="connsiteY29" fmla="*/ 1301720 h 2239615"/>
                <a:gd name="connsiteX30" fmla="*/ 1622545 w 1830268"/>
                <a:gd name="connsiteY30" fmla="*/ 1301720 h 2239615"/>
                <a:gd name="connsiteX31" fmla="*/ 1641948 w 1830268"/>
                <a:gd name="connsiteY31" fmla="*/ 1370954 h 2239615"/>
                <a:gd name="connsiteX32" fmla="*/ 1707920 w 1830268"/>
                <a:gd name="connsiteY32" fmla="*/ 1419825 h 2239615"/>
                <a:gd name="connsiteX33" fmla="*/ 1727323 w 1830268"/>
                <a:gd name="connsiteY33" fmla="*/ 1452405 h 2239615"/>
                <a:gd name="connsiteX34" fmla="*/ 1760360 w 1830268"/>
                <a:gd name="connsiteY34" fmla="*/ 1564861 h 2239615"/>
                <a:gd name="connsiteX35" fmla="*/ 1830268 w 1830268"/>
                <a:gd name="connsiteY35" fmla="*/ 1539474 h 2239615"/>
                <a:gd name="connsiteX36" fmla="*/ 1821415 w 1830268"/>
                <a:gd name="connsiteY36" fmla="*/ 1563621 h 2239615"/>
                <a:gd name="connsiteX37" fmla="*/ 1744443 w 1830268"/>
                <a:gd name="connsiteY37" fmla="*/ 1588112 h 2239615"/>
                <a:gd name="connsiteX38" fmla="*/ 1677968 w 1830268"/>
                <a:gd name="connsiteY38" fmla="*/ 1584614 h 2239615"/>
                <a:gd name="connsiteX39" fmla="*/ 1646479 w 1830268"/>
                <a:gd name="connsiteY39" fmla="*/ 1556624 h 2239615"/>
                <a:gd name="connsiteX40" fmla="*/ 1628986 w 1830268"/>
                <a:gd name="connsiteY40" fmla="*/ 1560123 h 2239615"/>
                <a:gd name="connsiteX41" fmla="*/ 1587001 w 1830268"/>
                <a:gd name="connsiteY41" fmla="*/ 1584614 h 2239615"/>
                <a:gd name="connsiteX42" fmla="*/ 1555513 w 1830268"/>
                <a:gd name="connsiteY42" fmla="*/ 1605606 h 2239615"/>
                <a:gd name="connsiteX43" fmla="*/ 1541518 w 1830268"/>
                <a:gd name="connsiteY43" fmla="*/ 1581115 h 2239615"/>
                <a:gd name="connsiteX44" fmla="*/ 1517027 w 1830268"/>
                <a:gd name="connsiteY44" fmla="*/ 1584614 h 2239615"/>
                <a:gd name="connsiteX45" fmla="*/ 1496035 w 1830268"/>
                <a:gd name="connsiteY45" fmla="*/ 1609105 h 2239615"/>
                <a:gd name="connsiteX46" fmla="*/ 1485539 w 1830268"/>
                <a:gd name="connsiteY46" fmla="*/ 1619601 h 2239615"/>
                <a:gd name="connsiteX47" fmla="*/ 1485539 w 1830268"/>
                <a:gd name="connsiteY47" fmla="*/ 1647591 h 2239615"/>
                <a:gd name="connsiteX48" fmla="*/ 1478541 w 1830268"/>
                <a:gd name="connsiteY48" fmla="*/ 1651089 h 2239615"/>
                <a:gd name="connsiteX49" fmla="*/ 1447053 w 1830268"/>
                <a:gd name="connsiteY49" fmla="*/ 1640593 h 2239615"/>
                <a:gd name="connsiteX50" fmla="*/ 1412066 w 1830268"/>
                <a:gd name="connsiteY50" fmla="*/ 1640593 h 2239615"/>
                <a:gd name="connsiteX51" fmla="*/ 1384076 w 1830268"/>
                <a:gd name="connsiteY51" fmla="*/ 1644092 h 2239615"/>
                <a:gd name="connsiteX52" fmla="*/ 1370647 w 1830268"/>
                <a:gd name="connsiteY52" fmla="*/ 1675269 h 2239615"/>
                <a:gd name="connsiteX53" fmla="*/ 1350219 w 1830268"/>
                <a:gd name="connsiteY53" fmla="*/ 1673364 h 2239615"/>
                <a:gd name="connsiteX54" fmla="*/ 1321099 w 1830268"/>
                <a:gd name="connsiteY54" fmla="*/ 1647591 h 2239615"/>
                <a:gd name="connsiteX55" fmla="*/ 1293109 w 1830268"/>
                <a:gd name="connsiteY55" fmla="*/ 1661585 h 2239615"/>
                <a:gd name="connsiteX56" fmla="*/ 1230133 w 1830268"/>
                <a:gd name="connsiteY56" fmla="*/ 1679079 h 2239615"/>
                <a:gd name="connsiteX57" fmla="*/ 1156660 w 1830268"/>
                <a:gd name="connsiteY57" fmla="*/ 1679079 h 2239615"/>
                <a:gd name="connsiteX58" fmla="*/ 1125171 w 1830268"/>
                <a:gd name="connsiteY58" fmla="*/ 1693074 h 2239615"/>
                <a:gd name="connsiteX59" fmla="*/ 1083187 w 1830268"/>
                <a:gd name="connsiteY59" fmla="*/ 1728061 h 2239615"/>
                <a:gd name="connsiteX60" fmla="*/ 1037703 w 1830268"/>
                <a:gd name="connsiteY60" fmla="*/ 1815529 h 2239615"/>
                <a:gd name="connsiteX61" fmla="*/ 999218 w 1830268"/>
                <a:gd name="connsiteY61" fmla="*/ 1878506 h 2239615"/>
                <a:gd name="connsiteX62" fmla="*/ 946737 w 1830268"/>
                <a:gd name="connsiteY62" fmla="*/ 1934485 h 2239615"/>
                <a:gd name="connsiteX63" fmla="*/ 873264 w 1830268"/>
                <a:gd name="connsiteY63" fmla="*/ 1983467 h 2239615"/>
                <a:gd name="connsiteX64" fmla="*/ 824282 w 1830268"/>
                <a:gd name="connsiteY64" fmla="*/ 2000961 h 2239615"/>
                <a:gd name="connsiteX65" fmla="*/ 806788 w 1830268"/>
                <a:gd name="connsiteY65" fmla="*/ 2042945 h 2239615"/>
                <a:gd name="connsiteX66" fmla="*/ 806788 w 1830268"/>
                <a:gd name="connsiteY66" fmla="*/ 2067436 h 2239615"/>
                <a:gd name="connsiteX67" fmla="*/ 771801 w 1830268"/>
                <a:gd name="connsiteY67" fmla="*/ 2084930 h 2239615"/>
                <a:gd name="connsiteX68" fmla="*/ 743811 w 1830268"/>
                <a:gd name="connsiteY68" fmla="*/ 2102423 h 2239615"/>
                <a:gd name="connsiteX69" fmla="*/ 708824 w 1830268"/>
                <a:gd name="connsiteY69" fmla="*/ 2140909 h 2239615"/>
                <a:gd name="connsiteX70" fmla="*/ 694829 w 1830268"/>
                <a:gd name="connsiteY70" fmla="*/ 2179395 h 2239615"/>
                <a:gd name="connsiteX71" fmla="*/ 617858 w 1830268"/>
                <a:gd name="connsiteY71" fmla="*/ 2200387 h 2239615"/>
                <a:gd name="connsiteX72" fmla="*/ 547884 w 1830268"/>
                <a:gd name="connsiteY72" fmla="*/ 2235375 h 2239615"/>
                <a:gd name="connsiteX73" fmla="*/ 543645 w 1830268"/>
                <a:gd name="connsiteY73" fmla="*/ 2239615 h 2239615"/>
                <a:gd name="connsiteX74" fmla="*/ 532867 w 1830268"/>
                <a:gd name="connsiteY74" fmla="*/ 2205742 h 2239615"/>
                <a:gd name="connsiteX75" fmla="*/ 450922 w 1830268"/>
                <a:gd name="connsiteY75" fmla="*/ 2110858 h 2239615"/>
                <a:gd name="connsiteX76" fmla="*/ 360350 w 1830268"/>
                <a:gd name="connsiteY76" fmla="*/ 2050477 h 2239615"/>
                <a:gd name="connsiteX77" fmla="*/ 304282 w 1830268"/>
                <a:gd name="connsiteY77" fmla="*/ 1964219 h 2239615"/>
                <a:gd name="connsiteX78" fmla="*/ 295657 w 1830268"/>
                <a:gd name="connsiteY78" fmla="*/ 1895212 h 2239615"/>
                <a:gd name="connsiteX79" fmla="*/ 252528 w 1830268"/>
                <a:gd name="connsiteY79" fmla="*/ 1843457 h 2239615"/>
                <a:gd name="connsiteX80" fmla="*/ 179208 w 1830268"/>
                <a:gd name="connsiteY80" fmla="*/ 1783076 h 2239615"/>
                <a:gd name="connsiteX81" fmla="*/ 106723 w 1830268"/>
                <a:gd name="connsiteY81" fmla="*/ 1756718 h 2239615"/>
                <a:gd name="connsiteX82" fmla="*/ 99417 w 1830268"/>
                <a:gd name="connsiteY82" fmla="*/ 1742718 h 2239615"/>
                <a:gd name="connsiteX83" fmla="*/ 108585 w 1830268"/>
                <a:gd name="connsiteY83" fmla="*/ 1644967 h 2239615"/>
                <a:gd name="connsiteX84" fmla="*/ 72390 w 1830268"/>
                <a:gd name="connsiteY84" fmla="*/ 1557337 h 2239615"/>
                <a:gd name="connsiteX85" fmla="*/ 14288 w 1830268"/>
                <a:gd name="connsiteY85" fmla="*/ 1433512 h 2239615"/>
                <a:gd name="connsiteX86" fmla="*/ 0 w 1830268"/>
                <a:gd name="connsiteY86" fmla="*/ 1215390 h 2239615"/>
                <a:gd name="connsiteX87" fmla="*/ 87630 w 1830268"/>
                <a:gd name="connsiteY87" fmla="*/ 931545 h 2239615"/>
                <a:gd name="connsiteX88" fmla="*/ 101918 w 1830268"/>
                <a:gd name="connsiteY88" fmla="*/ 822007 h 2239615"/>
                <a:gd name="connsiteX89" fmla="*/ 305753 w 1830268"/>
                <a:gd name="connsiteY89" fmla="*/ 378142 h 2239615"/>
                <a:gd name="connsiteX90" fmla="*/ 335280 w 1830268"/>
                <a:gd name="connsiteY90" fmla="*/ 356235 h 2239615"/>
                <a:gd name="connsiteX91" fmla="*/ 342900 w 1830268"/>
                <a:gd name="connsiteY91" fmla="*/ 283845 h 2239615"/>
                <a:gd name="connsiteX92" fmla="*/ 328613 w 1830268"/>
                <a:gd name="connsiteY92" fmla="*/ 240030 h 2239615"/>
                <a:gd name="connsiteX93" fmla="*/ 358140 w 1830268"/>
                <a:gd name="connsiteY93" fmla="*/ 232410 h 2239615"/>
                <a:gd name="connsiteX94" fmla="*/ 336233 w 1830268"/>
                <a:gd name="connsiteY94" fmla="*/ 0 h 2239615"/>
                <a:gd name="connsiteX0" fmla="*/ 336233 w 1830268"/>
                <a:gd name="connsiteY0" fmla="*/ 0 h 2239615"/>
                <a:gd name="connsiteX1" fmla="*/ 510540 w 1830268"/>
                <a:gd name="connsiteY1" fmla="*/ 87630 h 2239615"/>
                <a:gd name="connsiteX2" fmla="*/ 531019 w 1830268"/>
                <a:gd name="connsiteY2" fmla="*/ 71437 h 2239615"/>
                <a:gd name="connsiteX3" fmla="*/ 538232 w 1830268"/>
                <a:gd name="connsiteY3" fmla="*/ 61446 h 2239615"/>
                <a:gd name="connsiteX4" fmla="*/ 621185 w 1830268"/>
                <a:gd name="connsiteY4" fmla="*/ 388248 h 2239615"/>
                <a:gd name="connsiteX5" fmla="*/ 633966 w 1830268"/>
                <a:gd name="connsiteY5" fmla="*/ 388248 h 2239615"/>
                <a:gd name="connsiteX6" fmla="*/ 630785 w 1830268"/>
                <a:gd name="connsiteY6" fmla="*/ 445408 h 2239615"/>
                <a:gd name="connsiteX7" fmla="*/ 632968 w 1830268"/>
                <a:gd name="connsiteY7" fmla="*/ 495353 h 2239615"/>
                <a:gd name="connsiteX8" fmla="*/ 695059 w 1830268"/>
                <a:gd name="connsiteY8" fmla="*/ 515716 h 2239615"/>
                <a:gd name="connsiteX9" fmla="*/ 784315 w 1830268"/>
                <a:gd name="connsiteY9" fmla="*/ 527934 h 2239615"/>
                <a:gd name="connsiteX10" fmla="*/ 827002 w 1830268"/>
                <a:gd name="connsiteY10" fmla="*/ 564587 h 2239615"/>
                <a:gd name="connsiteX11" fmla="*/ 827002 w 1830268"/>
                <a:gd name="connsiteY11" fmla="*/ 641965 h 2239615"/>
                <a:gd name="connsiteX12" fmla="*/ 861929 w 1830268"/>
                <a:gd name="connsiteY12" fmla="*/ 670473 h 2239615"/>
                <a:gd name="connsiteX13" fmla="*/ 889093 w 1830268"/>
                <a:gd name="connsiteY13" fmla="*/ 690836 h 2239615"/>
                <a:gd name="connsiteX14" fmla="*/ 935662 w 1830268"/>
                <a:gd name="connsiteY14" fmla="*/ 703054 h 2239615"/>
                <a:gd name="connsiteX15" fmla="*/ 974469 w 1830268"/>
                <a:gd name="connsiteY15" fmla="*/ 731562 h 2239615"/>
                <a:gd name="connsiteX16" fmla="*/ 982230 w 1830268"/>
                <a:gd name="connsiteY16" fmla="*/ 788577 h 2239615"/>
                <a:gd name="connsiteX17" fmla="*/ 1040440 w 1830268"/>
                <a:gd name="connsiteY17" fmla="*/ 841521 h 2239615"/>
                <a:gd name="connsiteX18" fmla="*/ 1098651 w 1830268"/>
                <a:gd name="connsiteY18" fmla="*/ 874101 h 2239615"/>
                <a:gd name="connsiteX19" fmla="*/ 1102532 w 1830268"/>
                <a:gd name="connsiteY19" fmla="*/ 922972 h 2239615"/>
                <a:gd name="connsiteX20" fmla="*/ 1141338 w 1830268"/>
                <a:gd name="connsiteY20" fmla="*/ 1000351 h 2239615"/>
                <a:gd name="connsiteX21" fmla="*/ 1184026 w 1830268"/>
                <a:gd name="connsiteY21" fmla="*/ 1069584 h 2239615"/>
                <a:gd name="connsiteX22" fmla="*/ 1246117 w 1830268"/>
                <a:gd name="connsiteY22" fmla="*/ 1089947 h 2239615"/>
                <a:gd name="connsiteX23" fmla="*/ 1261640 w 1830268"/>
                <a:gd name="connsiteY23" fmla="*/ 1151036 h 2239615"/>
                <a:gd name="connsiteX24" fmla="*/ 1308208 w 1830268"/>
                <a:gd name="connsiteY24" fmla="*/ 1175471 h 2239615"/>
                <a:gd name="connsiteX25" fmla="*/ 1347015 w 1830268"/>
                <a:gd name="connsiteY25" fmla="*/ 1244704 h 2239615"/>
                <a:gd name="connsiteX26" fmla="*/ 1401345 w 1830268"/>
                <a:gd name="connsiteY26" fmla="*/ 1244704 h 2239615"/>
                <a:gd name="connsiteX27" fmla="*/ 1467317 w 1830268"/>
                <a:gd name="connsiteY27" fmla="*/ 1248777 h 2239615"/>
                <a:gd name="connsiteX28" fmla="*/ 1510004 w 1830268"/>
                <a:gd name="connsiteY28" fmla="*/ 1301720 h 2239615"/>
                <a:gd name="connsiteX29" fmla="*/ 1575976 w 1830268"/>
                <a:gd name="connsiteY29" fmla="*/ 1301720 h 2239615"/>
                <a:gd name="connsiteX30" fmla="*/ 1622545 w 1830268"/>
                <a:gd name="connsiteY30" fmla="*/ 1301720 h 2239615"/>
                <a:gd name="connsiteX31" fmla="*/ 1641948 w 1830268"/>
                <a:gd name="connsiteY31" fmla="*/ 1370954 h 2239615"/>
                <a:gd name="connsiteX32" fmla="*/ 1707920 w 1830268"/>
                <a:gd name="connsiteY32" fmla="*/ 1419825 h 2239615"/>
                <a:gd name="connsiteX33" fmla="*/ 1727323 w 1830268"/>
                <a:gd name="connsiteY33" fmla="*/ 1452405 h 2239615"/>
                <a:gd name="connsiteX34" fmla="*/ 1760360 w 1830268"/>
                <a:gd name="connsiteY34" fmla="*/ 1564861 h 2239615"/>
                <a:gd name="connsiteX35" fmla="*/ 1830268 w 1830268"/>
                <a:gd name="connsiteY35" fmla="*/ 1545189 h 2239615"/>
                <a:gd name="connsiteX36" fmla="*/ 1821415 w 1830268"/>
                <a:gd name="connsiteY36" fmla="*/ 1563621 h 2239615"/>
                <a:gd name="connsiteX37" fmla="*/ 1744443 w 1830268"/>
                <a:gd name="connsiteY37" fmla="*/ 1588112 h 2239615"/>
                <a:gd name="connsiteX38" fmla="*/ 1677968 w 1830268"/>
                <a:gd name="connsiteY38" fmla="*/ 1584614 h 2239615"/>
                <a:gd name="connsiteX39" fmla="*/ 1646479 w 1830268"/>
                <a:gd name="connsiteY39" fmla="*/ 1556624 h 2239615"/>
                <a:gd name="connsiteX40" fmla="*/ 1628986 w 1830268"/>
                <a:gd name="connsiteY40" fmla="*/ 1560123 h 2239615"/>
                <a:gd name="connsiteX41" fmla="*/ 1587001 w 1830268"/>
                <a:gd name="connsiteY41" fmla="*/ 1584614 h 2239615"/>
                <a:gd name="connsiteX42" fmla="*/ 1555513 w 1830268"/>
                <a:gd name="connsiteY42" fmla="*/ 1605606 h 2239615"/>
                <a:gd name="connsiteX43" fmla="*/ 1541518 w 1830268"/>
                <a:gd name="connsiteY43" fmla="*/ 1581115 h 2239615"/>
                <a:gd name="connsiteX44" fmla="*/ 1517027 w 1830268"/>
                <a:gd name="connsiteY44" fmla="*/ 1584614 h 2239615"/>
                <a:gd name="connsiteX45" fmla="*/ 1496035 w 1830268"/>
                <a:gd name="connsiteY45" fmla="*/ 1609105 h 2239615"/>
                <a:gd name="connsiteX46" fmla="*/ 1485539 w 1830268"/>
                <a:gd name="connsiteY46" fmla="*/ 1619601 h 2239615"/>
                <a:gd name="connsiteX47" fmla="*/ 1485539 w 1830268"/>
                <a:gd name="connsiteY47" fmla="*/ 1647591 h 2239615"/>
                <a:gd name="connsiteX48" fmla="*/ 1478541 w 1830268"/>
                <a:gd name="connsiteY48" fmla="*/ 1651089 h 2239615"/>
                <a:gd name="connsiteX49" fmla="*/ 1447053 w 1830268"/>
                <a:gd name="connsiteY49" fmla="*/ 1640593 h 2239615"/>
                <a:gd name="connsiteX50" fmla="*/ 1412066 w 1830268"/>
                <a:gd name="connsiteY50" fmla="*/ 1640593 h 2239615"/>
                <a:gd name="connsiteX51" fmla="*/ 1384076 w 1830268"/>
                <a:gd name="connsiteY51" fmla="*/ 1644092 h 2239615"/>
                <a:gd name="connsiteX52" fmla="*/ 1370647 w 1830268"/>
                <a:gd name="connsiteY52" fmla="*/ 1675269 h 2239615"/>
                <a:gd name="connsiteX53" fmla="*/ 1350219 w 1830268"/>
                <a:gd name="connsiteY53" fmla="*/ 1673364 h 2239615"/>
                <a:gd name="connsiteX54" fmla="*/ 1321099 w 1830268"/>
                <a:gd name="connsiteY54" fmla="*/ 1647591 h 2239615"/>
                <a:gd name="connsiteX55" fmla="*/ 1293109 w 1830268"/>
                <a:gd name="connsiteY55" fmla="*/ 1661585 h 2239615"/>
                <a:gd name="connsiteX56" fmla="*/ 1230133 w 1830268"/>
                <a:gd name="connsiteY56" fmla="*/ 1679079 h 2239615"/>
                <a:gd name="connsiteX57" fmla="*/ 1156660 w 1830268"/>
                <a:gd name="connsiteY57" fmla="*/ 1679079 h 2239615"/>
                <a:gd name="connsiteX58" fmla="*/ 1125171 w 1830268"/>
                <a:gd name="connsiteY58" fmla="*/ 1693074 h 2239615"/>
                <a:gd name="connsiteX59" fmla="*/ 1083187 w 1830268"/>
                <a:gd name="connsiteY59" fmla="*/ 1728061 h 2239615"/>
                <a:gd name="connsiteX60" fmla="*/ 1037703 w 1830268"/>
                <a:gd name="connsiteY60" fmla="*/ 1815529 h 2239615"/>
                <a:gd name="connsiteX61" fmla="*/ 999218 w 1830268"/>
                <a:gd name="connsiteY61" fmla="*/ 1878506 h 2239615"/>
                <a:gd name="connsiteX62" fmla="*/ 946737 w 1830268"/>
                <a:gd name="connsiteY62" fmla="*/ 1934485 h 2239615"/>
                <a:gd name="connsiteX63" fmla="*/ 873264 w 1830268"/>
                <a:gd name="connsiteY63" fmla="*/ 1983467 h 2239615"/>
                <a:gd name="connsiteX64" fmla="*/ 824282 w 1830268"/>
                <a:gd name="connsiteY64" fmla="*/ 2000961 h 2239615"/>
                <a:gd name="connsiteX65" fmla="*/ 806788 w 1830268"/>
                <a:gd name="connsiteY65" fmla="*/ 2042945 h 2239615"/>
                <a:gd name="connsiteX66" fmla="*/ 806788 w 1830268"/>
                <a:gd name="connsiteY66" fmla="*/ 2067436 h 2239615"/>
                <a:gd name="connsiteX67" fmla="*/ 771801 w 1830268"/>
                <a:gd name="connsiteY67" fmla="*/ 2084930 h 2239615"/>
                <a:gd name="connsiteX68" fmla="*/ 743811 w 1830268"/>
                <a:gd name="connsiteY68" fmla="*/ 2102423 h 2239615"/>
                <a:gd name="connsiteX69" fmla="*/ 708824 w 1830268"/>
                <a:gd name="connsiteY69" fmla="*/ 2140909 h 2239615"/>
                <a:gd name="connsiteX70" fmla="*/ 694829 w 1830268"/>
                <a:gd name="connsiteY70" fmla="*/ 2179395 h 2239615"/>
                <a:gd name="connsiteX71" fmla="*/ 617858 w 1830268"/>
                <a:gd name="connsiteY71" fmla="*/ 2200387 h 2239615"/>
                <a:gd name="connsiteX72" fmla="*/ 547884 w 1830268"/>
                <a:gd name="connsiteY72" fmla="*/ 2235375 h 2239615"/>
                <a:gd name="connsiteX73" fmla="*/ 543645 w 1830268"/>
                <a:gd name="connsiteY73" fmla="*/ 2239615 h 2239615"/>
                <a:gd name="connsiteX74" fmla="*/ 532867 w 1830268"/>
                <a:gd name="connsiteY74" fmla="*/ 2205742 h 2239615"/>
                <a:gd name="connsiteX75" fmla="*/ 450922 w 1830268"/>
                <a:gd name="connsiteY75" fmla="*/ 2110858 h 2239615"/>
                <a:gd name="connsiteX76" fmla="*/ 360350 w 1830268"/>
                <a:gd name="connsiteY76" fmla="*/ 2050477 h 2239615"/>
                <a:gd name="connsiteX77" fmla="*/ 304282 w 1830268"/>
                <a:gd name="connsiteY77" fmla="*/ 1964219 h 2239615"/>
                <a:gd name="connsiteX78" fmla="*/ 295657 w 1830268"/>
                <a:gd name="connsiteY78" fmla="*/ 1895212 h 2239615"/>
                <a:gd name="connsiteX79" fmla="*/ 252528 w 1830268"/>
                <a:gd name="connsiteY79" fmla="*/ 1843457 h 2239615"/>
                <a:gd name="connsiteX80" fmla="*/ 179208 w 1830268"/>
                <a:gd name="connsiteY80" fmla="*/ 1783076 h 2239615"/>
                <a:gd name="connsiteX81" fmla="*/ 106723 w 1830268"/>
                <a:gd name="connsiteY81" fmla="*/ 1756718 h 2239615"/>
                <a:gd name="connsiteX82" fmla="*/ 99417 w 1830268"/>
                <a:gd name="connsiteY82" fmla="*/ 1742718 h 2239615"/>
                <a:gd name="connsiteX83" fmla="*/ 108585 w 1830268"/>
                <a:gd name="connsiteY83" fmla="*/ 1644967 h 2239615"/>
                <a:gd name="connsiteX84" fmla="*/ 72390 w 1830268"/>
                <a:gd name="connsiteY84" fmla="*/ 1557337 h 2239615"/>
                <a:gd name="connsiteX85" fmla="*/ 14288 w 1830268"/>
                <a:gd name="connsiteY85" fmla="*/ 1433512 h 2239615"/>
                <a:gd name="connsiteX86" fmla="*/ 0 w 1830268"/>
                <a:gd name="connsiteY86" fmla="*/ 1215390 h 2239615"/>
                <a:gd name="connsiteX87" fmla="*/ 87630 w 1830268"/>
                <a:gd name="connsiteY87" fmla="*/ 931545 h 2239615"/>
                <a:gd name="connsiteX88" fmla="*/ 101918 w 1830268"/>
                <a:gd name="connsiteY88" fmla="*/ 822007 h 2239615"/>
                <a:gd name="connsiteX89" fmla="*/ 305753 w 1830268"/>
                <a:gd name="connsiteY89" fmla="*/ 378142 h 2239615"/>
                <a:gd name="connsiteX90" fmla="*/ 335280 w 1830268"/>
                <a:gd name="connsiteY90" fmla="*/ 356235 h 2239615"/>
                <a:gd name="connsiteX91" fmla="*/ 342900 w 1830268"/>
                <a:gd name="connsiteY91" fmla="*/ 283845 h 2239615"/>
                <a:gd name="connsiteX92" fmla="*/ 328613 w 1830268"/>
                <a:gd name="connsiteY92" fmla="*/ 240030 h 2239615"/>
                <a:gd name="connsiteX93" fmla="*/ 358140 w 1830268"/>
                <a:gd name="connsiteY93" fmla="*/ 232410 h 2239615"/>
                <a:gd name="connsiteX94" fmla="*/ 336233 w 1830268"/>
                <a:gd name="connsiteY94" fmla="*/ 0 h 2239615"/>
                <a:gd name="connsiteX0" fmla="*/ 336233 w 1830268"/>
                <a:gd name="connsiteY0" fmla="*/ 0 h 2239615"/>
                <a:gd name="connsiteX1" fmla="*/ 510540 w 1830268"/>
                <a:gd name="connsiteY1" fmla="*/ 87630 h 2239615"/>
                <a:gd name="connsiteX2" fmla="*/ 531019 w 1830268"/>
                <a:gd name="connsiteY2" fmla="*/ 71437 h 2239615"/>
                <a:gd name="connsiteX3" fmla="*/ 538232 w 1830268"/>
                <a:gd name="connsiteY3" fmla="*/ 61446 h 2239615"/>
                <a:gd name="connsiteX4" fmla="*/ 621185 w 1830268"/>
                <a:gd name="connsiteY4" fmla="*/ 388248 h 2239615"/>
                <a:gd name="connsiteX5" fmla="*/ 633966 w 1830268"/>
                <a:gd name="connsiteY5" fmla="*/ 388248 h 2239615"/>
                <a:gd name="connsiteX6" fmla="*/ 630785 w 1830268"/>
                <a:gd name="connsiteY6" fmla="*/ 445408 h 2239615"/>
                <a:gd name="connsiteX7" fmla="*/ 632968 w 1830268"/>
                <a:gd name="connsiteY7" fmla="*/ 495353 h 2239615"/>
                <a:gd name="connsiteX8" fmla="*/ 695059 w 1830268"/>
                <a:gd name="connsiteY8" fmla="*/ 515716 h 2239615"/>
                <a:gd name="connsiteX9" fmla="*/ 784315 w 1830268"/>
                <a:gd name="connsiteY9" fmla="*/ 527934 h 2239615"/>
                <a:gd name="connsiteX10" fmla="*/ 827002 w 1830268"/>
                <a:gd name="connsiteY10" fmla="*/ 564587 h 2239615"/>
                <a:gd name="connsiteX11" fmla="*/ 827002 w 1830268"/>
                <a:gd name="connsiteY11" fmla="*/ 641965 h 2239615"/>
                <a:gd name="connsiteX12" fmla="*/ 861929 w 1830268"/>
                <a:gd name="connsiteY12" fmla="*/ 670473 h 2239615"/>
                <a:gd name="connsiteX13" fmla="*/ 889093 w 1830268"/>
                <a:gd name="connsiteY13" fmla="*/ 690836 h 2239615"/>
                <a:gd name="connsiteX14" fmla="*/ 935662 w 1830268"/>
                <a:gd name="connsiteY14" fmla="*/ 703054 h 2239615"/>
                <a:gd name="connsiteX15" fmla="*/ 974469 w 1830268"/>
                <a:gd name="connsiteY15" fmla="*/ 731562 h 2239615"/>
                <a:gd name="connsiteX16" fmla="*/ 982230 w 1830268"/>
                <a:gd name="connsiteY16" fmla="*/ 788577 h 2239615"/>
                <a:gd name="connsiteX17" fmla="*/ 1040440 w 1830268"/>
                <a:gd name="connsiteY17" fmla="*/ 841521 h 2239615"/>
                <a:gd name="connsiteX18" fmla="*/ 1098651 w 1830268"/>
                <a:gd name="connsiteY18" fmla="*/ 874101 h 2239615"/>
                <a:gd name="connsiteX19" fmla="*/ 1102532 w 1830268"/>
                <a:gd name="connsiteY19" fmla="*/ 922972 h 2239615"/>
                <a:gd name="connsiteX20" fmla="*/ 1141338 w 1830268"/>
                <a:gd name="connsiteY20" fmla="*/ 1000351 h 2239615"/>
                <a:gd name="connsiteX21" fmla="*/ 1184026 w 1830268"/>
                <a:gd name="connsiteY21" fmla="*/ 1069584 h 2239615"/>
                <a:gd name="connsiteX22" fmla="*/ 1246117 w 1830268"/>
                <a:gd name="connsiteY22" fmla="*/ 1089947 h 2239615"/>
                <a:gd name="connsiteX23" fmla="*/ 1261640 w 1830268"/>
                <a:gd name="connsiteY23" fmla="*/ 1151036 h 2239615"/>
                <a:gd name="connsiteX24" fmla="*/ 1308208 w 1830268"/>
                <a:gd name="connsiteY24" fmla="*/ 1175471 h 2239615"/>
                <a:gd name="connsiteX25" fmla="*/ 1347015 w 1830268"/>
                <a:gd name="connsiteY25" fmla="*/ 1244704 h 2239615"/>
                <a:gd name="connsiteX26" fmla="*/ 1401345 w 1830268"/>
                <a:gd name="connsiteY26" fmla="*/ 1244704 h 2239615"/>
                <a:gd name="connsiteX27" fmla="*/ 1467317 w 1830268"/>
                <a:gd name="connsiteY27" fmla="*/ 1248777 h 2239615"/>
                <a:gd name="connsiteX28" fmla="*/ 1510004 w 1830268"/>
                <a:gd name="connsiteY28" fmla="*/ 1301720 h 2239615"/>
                <a:gd name="connsiteX29" fmla="*/ 1575976 w 1830268"/>
                <a:gd name="connsiteY29" fmla="*/ 1301720 h 2239615"/>
                <a:gd name="connsiteX30" fmla="*/ 1622545 w 1830268"/>
                <a:gd name="connsiteY30" fmla="*/ 1301720 h 2239615"/>
                <a:gd name="connsiteX31" fmla="*/ 1641948 w 1830268"/>
                <a:gd name="connsiteY31" fmla="*/ 1370954 h 2239615"/>
                <a:gd name="connsiteX32" fmla="*/ 1707920 w 1830268"/>
                <a:gd name="connsiteY32" fmla="*/ 1419825 h 2239615"/>
                <a:gd name="connsiteX33" fmla="*/ 1727323 w 1830268"/>
                <a:gd name="connsiteY33" fmla="*/ 1452405 h 2239615"/>
                <a:gd name="connsiteX34" fmla="*/ 1760360 w 1830268"/>
                <a:gd name="connsiteY34" fmla="*/ 1564861 h 2239615"/>
                <a:gd name="connsiteX35" fmla="*/ 1830268 w 1830268"/>
                <a:gd name="connsiteY35" fmla="*/ 1545189 h 2239615"/>
                <a:gd name="connsiteX36" fmla="*/ 1821415 w 1830268"/>
                <a:gd name="connsiteY36" fmla="*/ 1563621 h 2239615"/>
                <a:gd name="connsiteX37" fmla="*/ 1744443 w 1830268"/>
                <a:gd name="connsiteY37" fmla="*/ 1588112 h 2239615"/>
                <a:gd name="connsiteX38" fmla="*/ 1677968 w 1830268"/>
                <a:gd name="connsiteY38" fmla="*/ 1584614 h 2239615"/>
                <a:gd name="connsiteX39" fmla="*/ 1646479 w 1830268"/>
                <a:gd name="connsiteY39" fmla="*/ 1556624 h 2239615"/>
                <a:gd name="connsiteX40" fmla="*/ 1628986 w 1830268"/>
                <a:gd name="connsiteY40" fmla="*/ 1560123 h 2239615"/>
                <a:gd name="connsiteX41" fmla="*/ 1587001 w 1830268"/>
                <a:gd name="connsiteY41" fmla="*/ 1584614 h 2239615"/>
                <a:gd name="connsiteX42" fmla="*/ 1555513 w 1830268"/>
                <a:gd name="connsiteY42" fmla="*/ 1605606 h 2239615"/>
                <a:gd name="connsiteX43" fmla="*/ 1541518 w 1830268"/>
                <a:gd name="connsiteY43" fmla="*/ 1581115 h 2239615"/>
                <a:gd name="connsiteX44" fmla="*/ 1517027 w 1830268"/>
                <a:gd name="connsiteY44" fmla="*/ 1584614 h 2239615"/>
                <a:gd name="connsiteX45" fmla="*/ 1496035 w 1830268"/>
                <a:gd name="connsiteY45" fmla="*/ 1609105 h 2239615"/>
                <a:gd name="connsiteX46" fmla="*/ 1485539 w 1830268"/>
                <a:gd name="connsiteY46" fmla="*/ 1619601 h 2239615"/>
                <a:gd name="connsiteX47" fmla="*/ 1485539 w 1830268"/>
                <a:gd name="connsiteY47" fmla="*/ 1647591 h 2239615"/>
                <a:gd name="connsiteX48" fmla="*/ 1478541 w 1830268"/>
                <a:gd name="connsiteY48" fmla="*/ 1651089 h 2239615"/>
                <a:gd name="connsiteX49" fmla="*/ 1447053 w 1830268"/>
                <a:gd name="connsiteY49" fmla="*/ 1640593 h 2239615"/>
                <a:gd name="connsiteX50" fmla="*/ 1412066 w 1830268"/>
                <a:gd name="connsiteY50" fmla="*/ 1640593 h 2239615"/>
                <a:gd name="connsiteX51" fmla="*/ 1384076 w 1830268"/>
                <a:gd name="connsiteY51" fmla="*/ 1644092 h 2239615"/>
                <a:gd name="connsiteX52" fmla="*/ 1370647 w 1830268"/>
                <a:gd name="connsiteY52" fmla="*/ 1675269 h 2239615"/>
                <a:gd name="connsiteX53" fmla="*/ 1350219 w 1830268"/>
                <a:gd name="connsiteY53" fmla="*/ 1673364 h 2239615"/>
                <a:gd name="connsiteX54" fmla="*/ 1321099 w 1830268"/>
                <a:gd name="connsiteY54" fmla="*/ 1647591 h 2239615"/>
                <a:gd name="connsiteX55" fmla="*/ 1293109 w 1830268"/>
                <a:gd name="connsiteY55" fmla="*/ 1661585 h 2239615"/>
                <a:gd name="connsiteX56" fmla="*/ 1230133 w 1830268"/>
                <a:gd name="connsiteY56" fmla="*/ 1679079 h 2239615"/>
                <a:gd name="connsiteX57" fmla="*/ 1156660 w 1830268"/>
                <a:gd name="connsiteY57" fmla="*/ 1679079 h 2239615"/>
                <a:gd name="connsiteX58" fmla="*/ 1125171 w 1830268"/>
                <a:gd name="connsiteY58" fmla="*/ 1693074 h 2239615"/>
                <a:gd name="connsiteX59" fmla="*/ 1083187 w 1830268"/>
                <a:gd name="connsiteY59" fmla="*/ 1728061 h 2239615"/>
                <a:gd name="connsiteX60" fmla="*/ 1037703 w 1830268"/>
                <a:gd name="connsiteY60" fmla="*/ 1815529 h 2239615"/>
                <a:gd name="connsiteX61" fmla="*/ 999218 w 1830268"/>
                <a:gd name="connsiteY61" fmla="*/ 1878506 h 2239615"/>
                <a:gd name="connsiteX62" fmla="*/ 946737 w 1830268"/>
                <a:gd name="connsiteY62" fmla="*/ 1934485 h 2239615"/>
                <a:gd name="connsiteX63" fmla="*/ 873264 w 1830268"/>
                <a:gd name="connsiteY63" fmla="*/ 1983467 h 2239615"/>
                <a:gd name="connsiteX64" fmla="*/ 824282 w 1830268"/>
                <a:gd name="connsiteY64" fmla="*/ 2000961 h 2239615"/>
                <a:gd name="connsiteX65" fmla="*/ 806788 w 1830268"/>
                <a:gd name="connsiteY65" fmla="*/ 2042945 h 2239615"/>
                <a:gd name="connsiteX66" fmla="*/ 806788 w 1830268"/>
                <a:gd name="connsiteY66" fmla="*/ 2067436 h 2239615"/>
                <a:gd name="connsiteX67" fmla="*/ 771801 w 1830268"/>
                <a:gd name="connsiteY67" fmla="*/ 2084930 h 2239615"/>
                <a:gd name="connsiteX68" fmla="*/ 743811 w 1830268"/>
                <a:gd name="connsiteY68" fmla="*/ 2102423 h 2239615"/>
                <a:gd name="connsiteX69" fmla="*/ 708824 w 1830268"/>
                <a:gd name="connsiteY69" fmla="*/ 2140909 h 2239615"/>
                <a:gd name="connsiteX70" fmla="*/ 694829 w 1830268"/>
                <a:gd name="connsiteY70" fmla="*/ 2179395 h 2239615"/>
                <a:gd name="connsiteX71" fmla="*/ 617858 w 1830268"/>
                <a:gd name="connsiteY71" fmla="*/ 2200387 h 2239615"/>
                <a:gd name="connsiteX72" fmla="*/ 547884 w 1830268"/>
                <a:gd name="connsiteY72" fmla="*/ 2235375 h 2239615"/>
                <a:gd name="connsiteX73" fmla="*/ 543645 w 1830268"/>
                <a:gd name="connsiteY73" fmla="*/ 2239615 h 2239615"/>
                <a:gd name="connsiteX74" fmla="*/ 532867 w 1830268"/>
                <a:gd name="connsiteY74" fmla="*/ 2205742 h 2239615"/>
                <a:gd name="connsiteX75" fmla="*/ 454703 w 1830268"/>
                <a:gd name="connsiteY75" fmla="*/ 2128003 h 2239615"/>
                <a:gd name="connsiteX76" fmla="*/ 360350 w 1830268"/>
                <a:gd name="connsiteY76" fmla="*/ 2050477 h 2239615"/>
                <a:gd name="connsiteX77" fmla="*/ 304282 w 1830268"/>
                <a:gd name="connsiteY77" fmla="*/ 1964219 h 2239615"/>
                <a:gd name="connsiteX78" fmla="*/ 295657 w 1830268"/>
                <a:gd name="connsiteY78" fmla="*/ 1895212 h 2239615"/>
                <a:gd name="connsiteX79" fmla="*/ 252528 w 1830268"/>
                <a:gd name="connsiteY79" fmla="*/ 1843457 h 2239615"/>
                <a:gd name="connsiteX80" fmla="*/ 179208 w 1830268"/>
                <a:gd name="connsiteY80" fmla="*/ 1783076 h 2239615"/>
                <a:gd name="connsiteX81" fmla="*/ 106723 w 1830268"/>
                <a:gd name="connsiteY81" fmla="*/ 1756718 h 2239615"/>
                <a:gd name="connsiteX82" fmla="*/ 99417 w 1830268"/>
                <a:gd name="connsiteY82" fmla="*/ 1742718 h 2239615"/>
                <a:gd name="connsiteX83" fmla="*/ 108585 w 1830268"/>
                <a:gd name="connsiteY83" fmla="*/ 1644967 h 2239615"/>
                <a:gd name="connsiteX84" fmla="*/ 72390 w 1830268"/>
                <a:gd name="connsiteY84" fmla="*/ 1557337 h 2239615"/>
                <a:gd name="connsiteX85" fmla="*/ 14288 w 1830268"/>
                <a:gd name="connsiteY85" fmla="*/ 1433512 h 2239615"/>
                <a:gd name="connsiteX86" fmla="*/ 0 w 1830268"/>
                <a:gd name="connsiteY86" fmla="*/ 1215390 h 2239615"/>
                <a:gd name="connsiteX87" fmla="*/ 87630 w 1830268"/>
                <a:gd name="connsiteY87" fmla="*/ 931545 h 2239615"/>
                <a:gd name="connsiteX88" fmla="*/ 101918 w 1830268"/>
                <a:gd name="connsiteY88" fmla="*/ 822007 h 2239615"/>
                <a:gd name="connsiteX89" fmla="*/ 305753 w 1830268"/>
                <a:gd name="connsiteY89" fmla="*/ 378142 h 2239615"/>
                <a:gd name="connsiteX90" fmla="*/ 335280 w 1830268"/>
                <a:gd name="connsiteY90" fmla="*/ 356235 h 2239615"/>
                <a:gd name="connsiteX91" fmla="*/ 342900 w 1830268"/>
                <a:gd name="connsiteY91" fmla="*/ 283845 h 2239615"/>
                <a:gd name="connsiteX92" fmla="*/ 328613 w 1830268"/>
                <a:gd name="connsiteY92" fmla="*/ 240030 h 2239615"/>
                <a:gd name="connsiteX93" fmla="*/ 358140 w 1830268"/>
                <a:gd name="connsiteY93" fmla="*/ 232410 h 2239615"/>
                <a:gd name="connsiteX94" fmla="*/ 336233 w 1830268"/>
                <a:gd name="connsiteY94" fmla="*/ 0 h 2239615"/>
                <a:gd name="connsiteX0" fmla="*/ 336233 w 1830268"/>
                <a:gd name="connsiteY0" fmla="*/ 0 h 2239615"/>
                <a:gd name="connsiteX1" fmla="*/ 510540 w 1830268"/>
                <a:gd name="connsiteY1" fmla="*/ 87630 h 2239615"/>
                <a:gd name="connsiteX2" fmla="*/ 531019 w 1830268"/>
                <a:gd name="connsiteY2" fmla="*/ 71437 h 2239615"/>
                <a:gd name="connsiteX3" fmla="*/ 538232 w 1830268"/>
                <a:gd name="connsiteY3" fmla="*/ 61446 h 2239615"/>
                <a:gd name="connsiteX4" fmla="*/ 621185 w 1830268"/>
                <a:gd name="connsiteY4" fmla="*/ 388248 h 2239615"/>
                <a:gd name="connsiteX5" fmla="*/ 633966 w 1830268"/>
                <a:gd name="connsiteY5" fmla="*/ 388248 h 2239615"/>
                <a:gd name="connsiteX6" fmla="*/ 630785 w 1830268"/>
                <a:gd name="connsiteY6" fmla="*/ 445408 h 2239615"/>
                <a:gd name="connsiteX7" fmla="*/ 632968 w 1830268"/>
                <a:gd name="connsiteY7" fmla="*/ 495353 h 2239615"/>
                <a:gd name="connsiteX8" fmla="*/ 695059 w 1830268"/>
                <a:gd name="connsiteY8" fmla="*/ 515716 h 2239615"/>
                <a:gd name="connsiteX9" fmla="*/ 784315 w 1830268"/>
                <a:gd name="connsiteY9" fmla="*/ 527934 h 2239615"/>
                <a:gd name="connsiteX10" fmla="*/ 827002 w 1830268"/>
                <a:gd name="connsiteY10" fmla="*/ 564587 h 2239615"/>
                <a:gd name="connsiteX11" fmla="*/ 827002 w 1830268"/>
                <a:gd name="connsiteY11" fmla="*/ 641965 h 2239615"/>
                <a:gd name="connsiteX12" fmla="*/ 861929 w 1830268"/>
                <a:gd name="connsiteY12" fmla="*/ 670473 h 2239615"/>
                <a:gd name="connsiteX13" fmla="*/ 889093 w 1830268"/>
                <a:gd name="connsiteY13" fmla="*/ 690836 h 2239615"/>
                <a:gd name="connsiteX14" fmla="*/ 935662 w 1830268"/>
                <a:gd name="connsiteY14" fmla="*/ 703054 h 2239615"/>
                <a:gd name="connsiteX15" fmla="*/ 974469 w 1830268"/>
                <a:gd name="connsiteY15" fmla="*/ 731562 h 2239615"/>
                <a:gd name="connsiteX16" fmla="*/ 982230 w 1830268"/>
                <a:gd name="connsiteY16" fmla="*/ 788577 h 2239615"/>
                <a:gd name="connsiteX17" fmla="*/ 1040440 w 1830268"/>
                <a:gd name="connsiteY17" fmla="*/ 841521 h 2239615"/>
                <a:gd name="connsiteX18" fmla="*/ 1098651 w 1830268"/>
                <a:gd name="connsiteY18" fmla="*/ 874101 h 2239615"/>
                <a:gd name="connsiteX19" fmla="*/ 1102532 w 1830268"/>
                <a:gd name="connsiteY19" fmla="*/ 922972 h 2239615"/>
                <a:gd name="connsiteX20" fmla="*/ 1141338 w 1830268"/>
                <a:gd name="connsiteY20" fmla="*/ 1000351 h 2239615"/>
                <a:gd name="connsiteX21" fmla="*/ 1184026 w 1830268"/>
                <a:gd name="connsiteY21" fmla="*/ 1069584 h 2239615"/>
                <a:gd name="connsiteX22" fmla="*/ 1246117 w 1830268"/>
                <a:gd name="connsiteY22" fmla="*/ 1089947 h 2239615"/>
                <a:gd name="connsiteX23" fmla="*/ 1261640 w 1830268"/>
                <a:gd name="connsiteY23" fmla="*/ 1151036 h 2239615"/>
                <a:gd name="connsiteX24" fmla="*/ 1308208 w 1830268"/>
                <a:gd name="connsiteY24" fmla="*/ 1175471 h 2239615"/>
                <a:gd name="connsiteX25" fmla="*/ 1347015 w 1830268"/>
                <a:gd name="connsiteY25" fmla="*/ 1244704 h 2239615"/>
                <a:gd name="connsiteX26" fmla="*/ 1401345 w 1830268"/>
                <a:gd name="connsiteY26" fmla="*/ 1244704 h 2239615"/>
                <a:gd name="connsiteX27" fmla="*/ 1467317 w 1830268"/>
                <a:gd name="connsiteY27" fmla="*/ 1248777 h 2239615"/>
                <a:gd name="connsiteX28" fmla="*/ 1510004 w 1830268"/>
                <a:gd name="connsiteY28" fmla="*/ 1301720 h 2239615"/>
                <a:gd name="connsiteX29" fmla="*/ 1575976 w 1830268"/>
                <a:gd name="connsiteY29" fmla="*/ 1301720 h 2239615"/>
                <a:gd name="connsiteX30" fmla="*/ 1622545 w 1830268"/>
                <a:gd name="connsiteY30" fmla="*/ 1301720 h 2239615"/>
                <a:gd name="connsiteX31" fmla="*/ 1641948 w 1830268"/>
                <a:gd name="connsiteY31" fmla="*/ 1370954 h 2239615"/>
                <a:gd name="connsiteX32" fmla="*/ 1707920 w 1830268"/>
                <a:gd name="connsiteY32" fmla="*/ 1419825 h 2239615"/>
                <a:gd name="connsiteX33" fmla="*/ 1727323 w 1830268"/>
                <a:gd name="connsiteY33" fmla="*/ 1452405 h 2239615"/>
                <a:gd name="connsiteX34" fmla="*/ 1760360 w 1830268"/>
                <a:gd name="connsiteY34" fmla="*/ 1564861 h 2239615"/>
                <a:gd name="connsiteX35" fmla="*/ 1830268 w 1830268"/>
                <a:gd name="connsiteY35" fmla="*/ 1545189 h 2239615"/>
                <a:gd name="connsiteX36" fmla="*/ 1821415 w 1830268"/>
                <a:gd name="connsiteY36" fmla="*/ 1563621 h 2239615"/>
                <a:gd name="connsiteX37" fmla="*/ 1744443 w 1830268"/>
                <a:gd name="connsiteY37" fmla="*/ 1588112 h 2239615"/>
                <a:gd name="connsiteX38" fmla="*/ 1677968 w 1830268"/>
                <a:gd name="connsiteY38" fmla="*/ 1584614 h 2239615"/>
                <a:gd name="connsiteX39" fmla="*/ 1646479 w 1830268"/>
                <a:gd name="connsiteY39" fmla="*/ 1556624 h 2239615"/>
                <a:gd name="connsiteX40" fmla="*/ 1628986 w 1830268"/>
                <a:gd name="connsiteY40" fmla="*/ 1560123 h 2239615"/>
                <a:gd name="connsiteX41" fmla="*/ 1587001 w 1830268"/>
                <a:gd name="connsiteY41" fmla="*/ 1584614 h 2239615"/>
                <a:gd name="connsiteX42" fmla="*/ 1555513 w 1830268"/>
                <a:gd name="connsiteY42" fmla="*/ 1605606 h 2239615"/>
                <a:gd name="connsiteX43" fmla="*/ 1541518 w 1830268"/>
                <a:gd name="connsiteY43" fmla="*/ 1581115 h 2239615"/>
                <a:gd name="connsiteX44" fmla="*/ 1517027 w 1830268"/>
                <a:gd name="connsiteY44" fmla="*/ 1584614 h 2239615"/>
                <a:gd name="connsiteX45" fmla="*/ 1496035 w 1830268"/>
                <a:gd name="connsiteY45" fmla="*/ 1609105 h 2239615"/>
                <a:gd name="connsiteX46" fmla="*/ 1485539 w 1830268"/>
                <a:gd name="connsiteY46" fmla="*/ 1619601 h 2239615"/>
                <a:gd name="connsiteX47" fmla="*/ 1485539 w 1830268"/>
                <a:gd name="connsiteY47" fmla="*/ 1647591 h 2239615"/>
                <a:gd name="connsiteX48" fmla="*/ 1478541 w 1830268"/>
                <a:gd name="connsiteY48" fmla="*/ 1651089 h 2239615"/>
                <a:gd name="connsiteX49" fmla="*/ 1447053 w 1830268"/>
                <a:gd name="connsiteY49" fmla="*/ 1640593 h 2239615"/>
                <a:gd name="connsiteX50" fmla="*/ 1412066 w 1830268"/>
                <a:gd name="connsiteY50" fmla="*/ 1640593 h 2239615"/>
                <a:gd name="connsiteX51" fmla="*/ 1384076 w 1830268"/>
                <a:gd name="connsiteY51" fmla="*/ 1644092 h 2239615"/>
                <a:gd name="connsiteX52" fmla="*/ 1370647 w 1830268"/>
                <a:gd name="connsiteY52" fmla="*/ 1675269 h 2239615"/>
                <a:gd name="connsiteX53" fmla="*/ 1350219 w 1830268"/>
                <a:gd name="connsiteY53" fmla="*/ 1673364 h 2239615"/>
                <a:gd name="connsiteX54" fmla="*/ 1321099 w 1830268"/>
                <a:gd name="connsiteY54" fmla="*/ 1647591 h 2239615"/>
                <a:gd name="connsiteX55" fmla="*/ 1293109 w 1830268"/>
                <a:gd name="connsiteY55" fmla="*/ 1661585 h 2239615"/>
                <a:gd name="connsiteX56" fmla="*/ 1230133 w 1830268"/>
                <a:gd name="connsiteY56" fmla="*/ 1679079 h 2239615"/>
                <a:gd name="connsiteX57" fmla="*/ 1156660 w 1830268"/>
                <a:gd name="connsiteY57" fmla="*/ 1679079 h 2239615"/>
                <a:gd name="connsiteX58" fmla="*/ 1125171 w 1830268"/>
                <a:gd name="connsiteY58" fmla="*/ 1693074 h 2239615"/>
                <a:gd name="connsiteX59" fmla="*/ 1083187 w 1830268"/>
                <a:gd name="connsiteY59" fmla="*/ 1728061 h 2239615"/>
                <a:gd name="connsiteX60" fmla="*/ 1037703 w 1830268"/>
                <a:gd name="connsiteY60" fmla="*/ 1815529 h 2239615"/>
                <a:gd name="connsiteX61" fmla="*/ 999218 w 1830268"/>
                <a:gd name="connsiteY61" fmla="*/ 1878506 h 2239615"/>
                <a:gd name="connsiteX62" fmla="*/ 946737 w 1830268"/>
                <a:gd name="connsiteY62" fmla="*/ 1934485 h 2239615"/>
                <a:gd name="connsiteX63" fmla="*/ 873264 w 1830268"/>
                <a:gd name="connsiteY63" fmla="*/ 1983467 h 2239615"/>
                <a:gd name="connsiteX64" fmla="*/ 824282 w 1830268"/>
                <a:gd name="connsiteY64" fmla="*/ 2000961 h 2239615"/>
                <a:gd name="connsiteX65" fmla="*/ 806788 w 1830268"/>
                <a:gd name="connsiteY65" fmla="*/ 2042945 h 2239615"/>
                <a:gd name="connsiteX66" fmla="*/ 806788 w 1830268"/>
                <a:gd name="connsiteY66" fmla="*/ 2067436 h 2239615"/>
                <a:gd name="connsiteX67" fmla="*/ 771801 w 1830268"/>
                <a:gd name="connsiteY67" fmla="*/ 2084930 h 2239615"/>
                <a:gd name="connsiteX68" fmla="*/ 743811 w 1830268"/>
                <a:gd name="connsiteY68" fmla="*/ 2102423 h 2239615"/>
                <a:gd name="connsiteX69" fmla="*/ 708824 w 1830268"/>
                <a:gd name="connsiteY69" fmla="*/ 2140909 h 2239615"/>
                <a:gd name="connsiteX70" fmla="*/ 694829 w 1830268"/>
                <a:gd name="connsiteY70" fmla="*/ 2179395 h 2239615"/>
                <a:gd name="connsiteX71" fmla="*/ 617858 w 1830268"/>
                <a:gd name="connsiteY71" fmla="*/ 2200387 h 2239615"/>
                <a:gd name="connsiteX72" fmla="*/ 547884 w 1830268"/>
                <a:gd name="connsiteY72" fmla="*/ 2235375 h 2239615"/>
                <a:gd name="connsiteX73" fmla="*/ 543645 w 1830268"/>
                <a:gd name="connsiteY73" fmla="*/ 2239615 h 2239615"/>
                <a:gd name="connsiteX74" fmla="*/ 532867 w 1830268"/>
                <a:gd name="connsiteY74" fmla="*/ 2205742 h 2239615"/>
                <a:gd name="connsiteX75" fmla="*/ 454703 w 1830268"/>
                <a:gd name="connsiteY75" fmla="*/ 2128003 h 2239615"/>
                <a:gd name="connsiteX76" fmla="*/ 381147 w 1830268"/>
                <a:gd name="connsiteY76" fmla="*/ 2067622 h 2239615"/>
                <a:gd name="connsiteX77" fmla="*/ 304282 w 1830268"/>
                <a:gd name="connsiteY77" fmla="*/ 1964219 h 2239615"/>
                <a:gd name="connsiteX78" fmla="*/ 295657 w 1830268"/>
                <a:gd name="connsiteY78" fmla="*/ 1895212 h 2239615"/>
                <a:gd name="connsiteX79" fmla="*/ 252528 w 1830268"/>
                <a:gd name="connsiteY79" fmla="*/ 1843457 h 2239615"/>
                <a:gd name="connsiteX80" fmla="*/ 179208 w 1830268"/>
                <a:gd name="connsiteY80" fmla="*/ 1783076 h 2239615"/>
                <a:gd name="connsiteX81" fmla="*/ 106723 w 1830268"/>
                <a:gd name="connsiteY81" fmla="*/ 1756718 h 2239615"/>
                <a:gd name="connsiteX82" fmla="*/ 99417 w 1830268"/>
                <a:gd name="connsiteY82" fmla="*/ 1742718 h 2239615"/>
                <a:gd name="connsiteX83" fmla="*/ 108585 w 1830268"/>
                <a:gd name="connsiteY83" fmla="*/ 1644967 h 2239615"/>
                <a:gd name="connsiteX84" fmla="*/ 72390 w 1830268"/>
                <a:gd name="connsiteY84" fmla="*/ 1557337 h 2239615"/>
                <a:gd name="connsiteX85" fmla="*/ 14288 w 1830268"/>
                <a:gd name="connsiteY85" fmla="*/ 1433512 h 2239615"/>
                <a:gd name="connsiteX86" fmla="*/ 0 w 1830268"/>
                <a:gd name="connsiteY86" fmla="*/ 1215390 h 2239615"/>
                <a:gd name="connsiteX87" fmla="*/ 87630 w 1830268"/>
                <a:gd name="connsiteY87" fmla="*/ 931545 h 2239615"/>
                <a:gd name="connsiteX88" fmla="*/ 101918 w 1830268"/>
                <a:gd name="connsiteY88" fmla="*/ 822007 h 2239615"/>
                <a:gd name="connsiteX89" fmla="*/ 305753 w 1830268"/>
                <a:gd name="connsiteY89" fmla="*/ 378142 h 2239615"/>
                <a:gd name="connsiteX90" fmla="*/ 335280 w 1830268"/>
                <a:gd name="connsiteY90" fmla="*/ 356235 h 2239615"/>
                <a:gd name="connsiteX91" fmla="*/ 342900 w 1830268"/>
                <a:gd name="connsiteY91" fmla="*/ 283845 h 2239615"/>
                <a:gd name="connsiteX92" fmla="*/ 328613 w 1830268"/>
                <a:gd name="connsiteY92" fmla="*/ 240030 h 2239615"/>
                <a:gd name="connsiteX93" fmla="*/ 358140 w 1830268"/>
                <a:gd name="connsiteY93" fmla="*/ 232410 h 2239615"/>
                <a:gd name="connsiteX94" fmla="*/ 336233 w 1830268"/>
                <a:gd name="connsiteY94" fmla="*/ 0 h 2239615"/>
                <a:gd name="connsiteX0" fmla="*/ 336233 w 1830268"/>
                <a:gd name="connsiteY0" fmla="*/ 0 h 2239615"/>
                <a:gd name="connsiteX1" fmla="*/ 510540 w 1830268"/>
                <a:gd name="connsiteY1" fmla="*/ 87630 h 2239615"/>
                <a:gd name="connsiteX2" fmla="*/ 531019 w 1830268"/>
                <a:gd name="connsiteY2" fmla="*/ 71437 h 2239615"/>
                <a:gd name="connsiteX3" fmla="*/ 538232 w 1830268"/>
                <a:gd name="connsiteY3" fmla="*/ 61446 h 2239615"/>
                <a:gd name="connsiteX4" fmla="*/ 621185 w 1830268"/>
                <a:gd name="connsiteY4" fmla="*/ 388248 h 2239615"/>
                <a:gd name="connsiteX5" fmla="*/ 633966 w 1830268"/>
                <a:gd name="connsiteY5" fmla="*/ 388248 h 2239615"/>
                <a:gd name="connsiteX6" fmla="*/ 630785 w 1830268"/>
                <a:gd name="connsiteY6" fmla="*/ 445408 h 2239615"/>
                <a:gd name="connsiteX7" fmla="*/ 632968 w 1830268"/>
                <a:gd name="connsiteY7" fmla="*/ 495353 h 2239615"/>
                <a:gd name="connsiteX8" fmla="*/ 695059 w 1830268"/>
                <a:gd name="connsiteY8" fmla="*/ 515716 h 2239615"/>
                <a:gd name="connsiteX9" fmla="*/ 784315 w 1830268"/>
                <a:gd name="connsiteY9" fmla="*/ 527934 h 2239615"/>
                <a:gd name="connsiteX10" fmla="*/ 827002 w 1830268"/>
                <a:gd name="connsiteY10" fmla="*/ 564587 h 2239615"/>
                <a:gd name="connsiteX11" fmla="*/ 827002 w 1830268"/>
                <a:gd name="connsiteY11" fmla="*/ 641965 h 2239615"/>
                <a:gd name="connsiteX12" fmla="*/ 861929 w 1830268"/>
                <a:gd name="connsiteY12" fmla="*/ 670473 h 2239615"/>
                <a:gd name="connsiteX13" fmla="*/ 889093 w 1830268"/>
                <a:gd name="connsiteY13" fmla="*/ 690836 h 2239615"/>
                <a:gd name="connsiteX14" fmla="*/ 935662 w 1830268"/>
                <a:gd name="connsiteY14" fmla="*/ 703054 h 2239615"/>
                <a:gd name="connsiteX15" fmla="*/ 974469 w 1830268"/>
                <a:gd name="connsiteY15" fmla="*/ 731562 h 2239615"/>
                <a:gd name="connsiteX16" fmla="*/ 982230 w 1830268"/>
                <a:gd name="connsiteY16" fmla="*/ 788577 h 2239615"/>
                <a:gd name="connsiteX17" fmla="*/ 1040440 w 1830268"/>
                <a:gd name="connsiteY17" fmla="*/ 841521 h 2239615"/>
                <a:gd name="connsiteX18" fmla="*/ 1098651 w 1830268"/>
                <a:gd name="connsiteY18" fmla="*/ 874101 h 2239615"/>
                <a:gd name="connsiteX19" fmla="*/ 1102532 w 1830268"/>
                <a:gd name="connsiteY19" fmla="*/ 922972 h 2239615"/>
                <a:gd name="connsiteX20" fmla="*/ 1141338 w 1830268"/>
                <a:gd name="connsiteY20" fmla="*/ 1000351 h 2239615"/>
                <a:gd name="connsiteX21" fmla="*/ 1184026 w 1830268"/>
                <a:gd name="connsiteY21" fmla="*/ 1069584 h 2239615"/>
                <a:gd name="connsiteX22" fmla="*/ 1246117 w 1830268"/>
                <a:gd name="connsiteY22" fmla="*/ 1089947 h 2239615"/>
                <a:gd name="connsiteX23" fmla="*/ 1261640 w 1830268"/>
                <a:gd name="connsiteY23" fmla="*/ 1151036 h 2239615"/>
                <a:gd name="connsiteX24" fmla="*/ 1308208 w 1830268"/>
                <a:gd name="connsiteY24" fmla="*/ 1175471 h 2239615"/>
                <a:gd name="connsiteX25" fmla="*/ 1347015 w 1830268"/>
                <a:gd name="connsiteY25" fmla="*/ 1244704 h 2239615"/>
                <a:gd name="connsiteX26" fmla="*/ 1401345 w 1830268"/>
                <a:gd name="connsiteY26" fmla="*/ 1244704 h 2239615"/>
                <a:gd name="connsiteX27" fmla="*/ 1467317 w 1830268"/>
                <a:gd name="connsiteY27" fmla="*/ 1248777 h 2239615"/>
                <a:gd name="connsiteX28" fmla="*/ 1510004 w 1830268"/>
                <a:gd name="connsiteY28" fmla="*/ 1301720 h 2239615"/>
                <a:gd name="connsiteX29" fmla="*/ 1575976 w 1830268"/>
                <a:gd name="connsiteY29" fmla="*/ 1301720 h 2239615"/>
                <a:gd name="connsiteX30" fmla="*/ 1622545 w 1830268"/>
                <a:gd name="connsiteY30" fmla="*/ 1301720 h 2239615"/>
                <a:gd name="connsiteX31" fmla="*/ 1641948 w 1830268"/>
                <a:gd name="connsiteY31" fmla="*/ 1370954 h 2239615"/>
                <a:gd name="connsiteX32" fmla="*/ 1707920 w 1830268"/>
                <a:gd name="connsiteY32" fmla="*/ 1419825 h 2239615"/>
                <a:gd name="connsiteX33" fmla="*/ 1727323 w 1830268"/>
                <a:gd name="connsiteY33" fmla="*/ 1452405 h 2239615"/>
                <a:gd name="connsiteX34" fmla="*/ 1760360 w 1830268"/>
                <a:gd name="connsiteY34" fmla="*/ 1564861 h 2239615"/>
                <a:gd name="connsiteX35" fmla="*/ 1830268 w 1830268"/>
                <a:gd name="connsiteY35" fmla="*/ 1545189 h 2239615"/>
                <a:gd name="connsiteX36" fmla="*/ 1821415 w 1830268"/>
                <a:gd name="connsiteY36" fmla="*/ 1563621 h 2239615"/>
                <a:gd name="connsiteX37" fmla="*/ 1744443 w 1830268"/>
                <a:gd name="connsiteY37" fmla="*/ 1588112 h 2239615"/>
                <a:gd name="connsiteX38" fmla="*/ 1677968 w 1830268"/>
                <a:gd name="connsiteY38" fmla="*/ 1584614 h 2239615"/>
                <a:gd name="connsiteX39" fmla="*/ 1646479 w 1830268"/>
                <a:gd name="connsiteY39" fmla="*/ 1556624 h 2239615"/>
                <a:gd name="connsiteX40" fmla="*/ 1628986 w 1830268"/>
                <a:gd name="connsiteY40" fmla="*/ 1560123 h 2239615"/>
                <a:gd name="connsiteX41" fmla="*/ 1587001 w 1830268"/>
                <a:gd name="connsiteY41" fmla="*/ 1584614 h 2239615"/>
                <a:gd name="connsiteX42" fmla="*/ 1555513 w 1830268"/>
                <a:gd name="connsiteY42" fmla="*/ 1605606 h 2239615"/>
                <a:gd name="connsiteX43" fmla="*/ 1541518 w 1830268"/>
                <a:gd name="connsiteY43" fmla="*/ 1581115 h 2239615"/>
                <a:gd name="connsiteX44" fmla="*/ 1517027 w 1830268"/>
                <a:gd name="connsiteY44" fmla="*/ 1584614 h 2239615"/>
                <a:gd name="connsiteX45" fmla="*/ 1496035 w 1830268"/>
                <a:gd name="connsiteY45" fmla="*/ 1609105 h 2239615"/>
                <a:gd name="connsiteX46" fmla="*/ 1485539 w 1830268"/>
                <a:gd name="connsiteY46" fmla="*/ 1619601 h 2239615"/>
                <a:gd name="connsiteX47" fmla="*/ 1485539 w 1830268"/>
                <a:gd name="connsiteY47" fmla="*/ 1647591 h 2239615"/>
                <a:gd name="connsiteX48" fmla="*/ 1478541 w 1830268"/>
                <a:gd name="connsiteY48" fmla="*/ 1651089 h 2239615"/>
                <a:gd name="connsiteX49" fmla="*/ 1447053 w 1830268"/>
                <a:gd name="connsiteY49" fmla="*/ 1640593 h 2239615"/>
                <a:gd name="connsiteX50" fmla="*/ 1412066 w 1830268"/>
                <a:gd name="connsiteY50" fmla="*/ 1640593 h 2239615"/>
                <a:gd name="connsiteX51" fmla="*/ 1384076 w 1830268"/>
                <a:gd name="connsiteY51" fmla="*/ 1644092 h 2239615"/>
                <a:gd name="connsiteX52" fmla="*/ 1370647 w 1830268"/>
                <a:gd name="connsiteY52" fmla="*/ 1675269 h 2239615"/>
                <a:gd name="connsiteX53" fmla="*/ 1350219 w 1830268"/>
                <a:gd name="connsiteY53" fmla="*/ 1673364 h 2239615"/>
                <a:gd name="connsiteX54" fmla="*/ 1321099 w 1830268"/>
                <a:gd name="connsiteY54" fmla="*/ 1647591 h 2239615"/>
                <a:gd name="connsiteX55" fmla="*/ 1293109 w 1830268"/>
                <a:gd name="connsiteY55" fmla="*/ 1661585 h 2239615"/>
                <a:gd name="connsiteX56" fmla="*/ 1230133 w 1830268"/>
                <a:gd name="connsiteY56" fmla="*/ 1679079 h 2239615"/>
                <a:gd name="connsiteX57" fmla="*/ 1156660 w 1830268"/>
                <a:gd name="connsiteY57" fmla="*/ 1679079 h 2239615"/>
                <a:gd name="connsiteX58" fmla="*/ 1125171 w 1830268"/>
                <a:gd name="connsiteY58" fmla="*/ 1693074 h 2239615"/>
                <a:gd name="connsiteX59" fmla="*/ 1083187 w 1830268"/>
                <a:gd name="connsiteY59" fmla="*/ 1728061 h 2239615"/>
                <a:gd name="connsiteX60" fmla="*/ 1037703 w 1830268"/>
                <a:gd name="connsiteY60" fmla="*/ 1815529 h 2239615"/>
                <a:gd name="connsiteX61" fmla="*/ 999218 w 1830268"/>
                <a:gd name="connsiteY61" fmla="*/ 1878506 h 2239615"/>
                <a:gd name="connsiteX62" fmla="*/ 946737 w 1830268"/>
                <a:gd name="connsiteY62" fmla="*/ 1934485 h 2239615"/>
                <a:gd name="connsiteX63" fmla="*/ 873264 w 1830268"/>
                <a:gd name="connsiteY63" fmla="*/ 1983467 h 2239615"/>
                <a:gd name="connsiteX64" fmla="*/ 824282 w 1830268"/>
                <a:gd name="connsiteY64" fmla="*/ 2000961 h 2239615"/>
                <a:gd name="connsiteX65" fmla="*/ 806788 w 1830268"/>
                <a:gd name="connsiteY65" fmla="*/ 2042945 h 2239615"/>
                <a:gd name="connsiteX66" fmla="*/ 806788 w 1830268"/>
                <a:gd name="connsiteY66" fmla="*/ 2067436 h 2239615"/>
                <a:gd name="connsiteX67" fmla="*/ 771801 w 1830268"/>
                <a:gd name="connsiteY67" fmla="*/ 2084930 h 2239615"/>
                <a:gd name="connsiteX68" fmla="*/ 743811 w 1830268"/>
                <a:gd name="connsiteY68" fmla="*/ 2102423 h 2239615"/>
                <a:gd name="connsiteX69" fmla="*/ 708824 w 1830268"/>
                <a:gd name="connsiteY69" fmla="*/ 2140909 h 2239615"/>
                <a:gd name="connsiteX70" fmla="*/ 694829 w 1830268"/>
                <a:gd name="connsiteY70" fmla="*/ 2179395 h 2239615"/>
                <a:gd name="connsiteX71" fmla="*/ 617858 w 1830268"/>
                <a:gd name="connsiteY71" fmla="*/ 2200387 h 2239615"/>
                <a:gd name="connsiteX72" fmla="*/ 547884 w 1830268"/>
                <a:gd name="connsiteY72" fmla="*/ 2235375 h 2239615"/>
                <a:gd name="connsiteX73" fmla="*/ 543645 w 1830268"/>
                <a:gd name="connsiteY73" fmla="*/ 2239615 h 2239615"/>
                <a:gd name="connsiteX74" fmla="*/ 532867 w 1830268"/>
                <a:gd name="connsiteY74" fmla="*/ 2205742 h 2239615"/>
                <a:gd name="connsiteX75" fmla="*/ 454703 w 1830268"/>
                <a:gd name="connsiteY75" fmla="*/ 2128003 h 2239615"/>
                <a:gd name="connsiteX76" fmla="*/ 381147 w 1830268"/>
                <a:gd name="connsiteY76" fmla="*/ 2067622 h 2239615"/>
                <a:gd name="connsiteX77" fmla="*/ 325079 w 1830268"/>
                <a:gd name="connsiteY77" fmla="*/ 1964219 h 2239615"/>
                <a:gd name="connsiteX78" fmla="*/ 295657 w 1830268"/>
                <a:gd name="connsiteY78" fmla="*/ 1895212 h 2239615"/>
                <a:gd name="connsiteX79" fmla="*/ 252528 w 1830268"/>
                <a:gd name="connsiteY79" fmla="*/ 1843457 h 2239615"/>
                <a:gd name="connsiteX80" fmla="*/ 179208 w 1830268"/>
                <a:gd name="connsiteY80" fmla="*/ 1783076 h 2239615"/>
                <a:gd name="connsiteX81" fmla="*/ 106723 w 1830268"/>
                <a:gd name="connsiteY81" fmla="*/ 1756718 h 2239615"/>
                <a:gd name="connsiteX82" fmla="*/ 99417 w 1830268"/>
                <a:gd name="connsiteY82" fmla="*/ 1742718 h 2239615"/>
                <a:gd name="connsiteX83" fmla="*/ 108585 w 1830268"/>
                <a:gd name="connsiteY83" fmla="*/ 1644967 h 2239615"/>
                <a:gd name="connsiteX84" fmla="*/ 72390 w 1830268"/>
                <a:gd name="connsiteY84" fmla="*/ 1557337 h 2239615"/>
                <a:gd name="connsiteX85" fmla="*/ 14288 w 1830268"/>
                <a:gd name="connsiteY85" fmla="*/ 1433512 h 2239615"/>
                <a:gd name="connsiteX86" fmla="*/ 0 w 1830268"/>
                <a:gd name="connsiteY86" fmla="*/ 1215390 h 2239615"/>
                <a:gd name="connsiteX87" fmla="*/ 87630 w 1830268"/>
                <a:gd name="connsiteY87" fmla="*/ 931545 h 2239615"/>
                <a:gd name="connsiteX88" fmla="*/ 101918 w 1830268"/>
                <a:gd name="connsiteY88" fmla="*/ 822007 h 2239615"/>
                <a:gd name="connsiteX89" fmla="*/ 305753 w 1830268"/>
                <a:gd name="connsiteY89" fmla="*/ 378142 h 2239615"/>
                <a:gd name="connsiteX90" fmla="*/ 335280 w 1830268"/>
                <a:gd name="connsiteY90" fmla="*/ 356235 h 2239615"/>
                <a:gd name="connsiteX91" fmla="*/ 342900 w 1830268"/>
                <a:gd name="connsiteY91" fmla="*/ 283845 h 2239615"/>
                <a:gd name="connsiteX92" fmla="*/ 328613 w 1830268"/>
                <a:gd name="connsiteY92" fmla="*/ 240030 h 2239615"/>
                <a:gd name="connsiteX93" fmla="*/ 358140 w 1830268"/>
                <a:gd name="connsiteY93" fmla="*/ 232410 h 2239615"/>
                <a:gd name="connsiteX94" fmla="*/ 336233 w 1830268"/>
                <a:gd name="connsiteY94" fmla="*/ 0 h 2239615"/>
                <a:gd name="connsiteX0" fmla="*/ 336233 w 1830268"/>
                <a:gd name="connsiteY0" fmla="*/ 0 h 2239615"/>
                <a:gd name="connsiteX1" fmla="*/ 510540 w 1830268"/>
                <a:gd name="connsiteY1" fmla="*/ 87630 h 2239615"/>
                <a:gd name="connsiteX2" fmla="*/ 531019 w 1830268"/>
                <a:gd name="connsiteY2" fmla="*/ 71437 h 2239615"/>
                <a:gd name="connsiteX3" fmla="*/ 538232 w 1830268"/>
                <a:gd name="connsiteY3" fmla="*/ 61446 h 2239615"/>
                <a:gd name="connsiteX4" fmla="*/ 621185 w 1830268"/>
                <a:gd name="connsiteY4" fmla="*/ 388248 h 2239615"/>
                <a:gd name="connsiteX5" fmla="*/ 633966 w 1830268"/>
                <a:gd name="connsiteY5" fmla="*/ 388248 h 2239615"/>
                <a:gd name="connsiteX6" fmla="*/ 630785 w 1830268"/>
                <a:gd name="connsiteY6" fmla="*/ 445408 h 2239615"/>
                <a:gd name="connsiteX7" fmla="*/ 632968 w 1830268"/>
                <a:gd name="connsiteY7" fmla="*/ 495353 h 2239615"/>
                <a:gd name="connsiteX8" fmla="*/ 695059 w 1830268"/>
                <a:gd name="connsiteY8" fmla="*/ 515716 h 2239615"/>
                <a:gd name="connsiteX9" fmla="*/ 784315 w 1830268"/>
                <a:gd name="connsiteY9" fmla="*/ 527934 h 2239615"/>
                <a:gd name="connsiteX10" fmla="*/ 827002 w 1830268"/>
                <a:gd name="connsiteY10" fmla="*/ 564587 h 2239615"/>
                <a:gd name="connsiteX11" fmla="*/ 827002 w 1830268"/>
                <a:gd name="connsiteY11" fmla="*/ 641965 h 2239615"/>
                <a:gd name="connsiteX12" fmla="*/ 861929 w 1830268"/>
                <a:gd name="connsiteY12" fmla="*/ 670473 h 2239615"/>
                <a:gd name="connsiteX13" fmla="*/ 889093 w 1830268"/>
                <a:gd name="connsiteY13" fmla="*/ 690836 h 2239615"/>
                <a:gd name="connsiteX14" fmla="*/ 935662 w 1830268"/>
                <a:gd name="connsiteY14" fmla="*/ 703054 h 2239615"/>
                <a:gd name="connsiteX15" fmla="*/ 974469 w 1830268"/>
                <a:gd name="connsiteY15" fmla="*/ 731562 h 2239615"/>
                <a:gd name="connsiteX16" fmla="*/ 982230 w 1830268"/>
                <a:gd name="connsiteY16" fmla="*/ 788577 h 2239615"/>
                <a:gd name="connsiteX17" fmla="*/ 1040440 w 1830268"/>
                <a:gd name="connsiteY17" fmla="*/ 841521 h 2239615"/>
                <a:gd name="connsiteX18" fmla="*/ 1098651 w 1830268"/>
                <a:gd name="connsiteY18" fmla="*/ 874101 h 2239615"/>
                <a:gd name="connsiteX19" fmla="*/ 1102532 w 1830268"/>
                <a:gd name="connsiteY19" fmla="*/ 922972 h 2239615"/>
                <a:gd name="connsiteX20" fmla="*/ 1141338 w 1830268"/>
                <a:gd name="connsiteY20" fmla="*/ 1000351 h 2239615"/>
                <a:gd name="connsiteX21" fmla="*/ 1184026 w 1830268"/>
                <a:gd name="connsiteY21" fmla="*/ 1069584 h 2239615"/>
                <a:gd name="connsiteX22" fmla="*/ 1246117 w 1830268"/>
                <a:gd name="connsiteY22" fmla="*/ 1089947 h 2239615"/>
                <a:gd name="connsiteX23" fmla="*/ 1261640 w 1830268"/>
                <a:gd name="connsiteY23" fmla="*/ 1151036 h 2239615"/>
                <a:gd name="connsiteX24" fmla="*/ 1308208 w 1830268"/>
                <a:gd name="connsiteY24" fmla="*/ 1175471 h 2239615"/>
                <a:gd name="connsiteX25" fmla="*/ 1347015 w 1830268"/>
                <a:gd name="connsiteY25" fmla="*/ 1244704 h 2239615"/>
                <a:gd name="connsiteX26" fmla="*/ 1401345 w 1830268"/>
                <a:gd name="connsiteY26" fmla="*/ 1244704 h 2239615"/>
                <a:gd name="connsiteX27" fmla="*/ 1467317 w 1830268"/>
                <a:gd name="connsiteY27" fmla="*/ 1248777 h 2239615"/>
                <a:gd name="connsiteX28" fmla="*/ 1510004 w 1830268"/>
                <a:gd name="connsiteY28" fmla="*/ 1301720 h 2239615"/>
                <a:gd name="connsiteX29" fmla="*/ 1575976 w 1830268"/>
                <a:gd name="connsiteY29" fmla="*/ 1301720 h 2239615"/>
                <a:gd name="connsiteX30" fmla="*/ 1622545 w 1830268"/>
                <a:gd name="connsiteY30" fmla="*/ 1301720 h 2239615"/>
                <a:gd name="connsiteX31" fmla="*/ 1641948 w 1830268"/>
                <a:gd name="connsiteY31" fmla="*/ 1370954 h 2239615"/>
                <a:gd name="connsiteX32" fmla="*/ 1707920 w 1830268"/>
                <a:gd name="connsiteY32" fmla="*/ 1419825 h 2239615"/>
                <a:gd name="connsiteX33" fmla="*/ 1727323 w 1830268"/>
                <a:gd name="connsiteY33" fmla="*/ 1452405 h 2239615"/>
                <a:gd name="connsiteX34" fmla="*/ 1760360 w 1830268"/>
                <a:gd name="connsiteY34" fmla="*/ 1564861 h 2239615"/>
                <a:gd name="connsiteX35" fmla="*/ 1830268 w 1830268"/>
                <a:gd name="connsiteY35" fmla="*/ 1545189 h 2239615"/>
                <a:gd name="connsiteX36" fmla="*/ 1821415 w 1830268"/>
                <a:gd name="connsiteY36" fmla="*/ 1563621 h 2239615"/>
                <a:gd name="connsiteX37" fmla="*/ 1744443 w 1830268"/>
                <a:gd name="connsiteY37" fmla="*/ 1588112 h 2239615"/>
                <a:gd name="connsiteX38" fmla="*/ 1677968 w 1830268"/>
                <a:gd name="connsiteY38" fmla="*/ 1584614 h 2239615"/>
                <a:gd name="connsiteX39" fmla="*/ 1646479 w 1830268"/>
                <a:gd name="connsiteY39" fmla="*/ 1556624 h 2239615"/>
                <a:gd name="connsiteX40" fmla="*/ 1628986 w 1830268"/>
                <a:gd name="connsiteY40" fmla="*/ 1560123 h 2239615"/>
                <a:gd name="connsiteX41" fmla="*/ 1587001 w 1830268"/>
                <a:gd name="connsiteY41" fmla="*/ 1584614 h 2239615"/>
                <a:gd name="connsiteX42" fmla="*/ 1555513 w 1830268"/>
                <a:gd name="connsiteY42" fmla="*/ 1605606 h 2239615"/>
                <a:gd name="connsiteX43" fmla="*/ 1541518 w 1830268"/>
                <a:gd name="connsiteY43" fmla="*/ 1581115 h 2239615"/>
                <a:gd name="connsiteX44" fmla="*/ 1517027 w 1830268"/>
                <a:gd name="connsiteY44" fmla="*/ 1584614 h 2239615"/>
                <a:gd name="connsiteX45" fmla="*/ 1496035 w 1830268"/>
                <a:gd name="connsiteY45" fmla="*/ 1609105 h 2239615"/>
                <a:gd name="connsiteX46" fmla="*/ 1485539 w 1830268"/>
                <a:gd name="connsiteY46" fmla="*/ 1619601 h 2239615"/>
                <a:gd name="connsiteX47" fmla="*/ 1485539 w 1830268"/>
                <a:gd name="connsiteY47" fmla="*/ 1647591 h 2239615"/>
                <a:gd name="connsiteX48" fmla="*/ 1478541 w 1830268"/>
                <a:gd name="connsiteY48" fmla="*/ 1651089 h 2239615"/>
                <a:gd name="connsiteX49" fmla="*/ 1447053 w 1830268"/>
                <a:gd name="connsiteY49" fmla="*/ 1640593 h 2239615"/>
                <a:gd name="connsiteX50" fmla="*/ 1412066 w 1830268"/>
                <a:gd name="connsiteY50" fmla="*/ 1640593 h 2239615"/>
                <a:gd name="connsiteX51" fmla="*/ 1384076 w 1830268"/>
                <a:gd name="connsiteY51" fmla="*/ 1644092 h 2239615"/>
                <a:gd name="connsiteX52" fmla="*/ 1370647 w 1830268"/>
                <a:gd name="connsiteY52" fmla="*/ 1675269 h 2239615"/>
                <a:gd name="connsiteX53" fmla="*/ 1350219 w 1830268"/>
                <a:gd name="connsiteY53" fmla="*/ 1673364 h 2239615"/>
                <a:gd name="connsiteX54" fmla="*/ 1321099 w 1830268"/>
                <a:gd name="connsiteY54" fmla="*/ 1647591 h 2239615"/>
                <a:gd name="connsiteX55" fmla="*/ 1293109 w 1830268"/>
                <a:gd name="connsiteY55" fmla="*/ 1661585 h 2239615"/>
                <a:gd name="connsiteX56" fmla="*/ 1230133 w 1830268"/>
                <a:gd name="connsiteY56" fmla="*/ 1679079 h 2239615"/>
                <a:gd name="connsiteX57" fmla="*/ 1156660 w 1830268"/>
                <a:gd name="connsiteY57" fmla="*/ 1679079 h 2239615"/>
                <a:gd name="connsiteX58" fmla="*/ 1125171 w 1830268"/>
                <a:gd name="connsiteY58" fmla="*/ 1693074 h 2239615"/>
                <a:gd name="connsiteX59" fmla="*/ 1083187 w 1830268"/>
                <a:gd name="connsiteY59" fmla="*/ 1728061 h 2239615"/>
                <a:gd name="connsiteX60" fmla="*/ 1037703 w 1830268"/>
                <a:gd name="connsiteY60" fmla="*/ 1815529 h 2239615"/>
                <a:gd name="connsiteX61" fmla="*/ 999218 w 1830268"/>
                <a:gd name="connsiteY61" fmla="*/ 1878506 h 2239615"/>
                <a:gd name="connsiteX62" fmla="*/ 946737 w 1830268"/>
                <a:gd name="connsiteY62" fmla="*/ 1934485 h 2239615"/>
                <a:gd name="connsiteX63" fmla="*/ 873264 w 1830268"/>
                <a:gd name="connsiteY63" fmla="*/ 1983467 h 2239615"/>
                <a:gd name="connsiteX64" fmla="*/ 824282 w 1830268"/>
                <a:gd name="connsiteY64" fmla="*/ 2000961 h 2239615"/>
                <a:gd name="connsiteX65" fmla="*/ 806788 w 1830268"/>
                <a:gd name="connsiteY65" fmla="*/ 2042945 h 2239615"/>
                <a:gd name="connsiteX66" fmla="*/ 806788 w 1830268"/>
                <a:gd name="connsiteY66" fmla="*/ 2067436 h 2239615"/>
                <a:gd name="connsiteX67" fmla="*/ 771801 w 1830268"/>
                <a:gd name="connsiteY67" fmla="*/ 2084930 h 2239615"/>
                <a:gd name="connsiteX68" fmla="*/ 743811 w 1830268"/>
                <a:gd name="connsiteY68" fmla="*/ 2102423 h 2239615"/>
                <a:gd name="connsiteX69" fmla="*/ 708824 w 1830268"/>
                <a:gd name="connsiteY69" fmla="*/ 2140909 h 2239615"/>
                <a:gd name="connsiteX70" fmla="*/ 694829 w 1830268"/>
                <a:gd name="connsiteY70" fmla="*/ 2179395 h 2239615"/>
                <a:gd name="connsiteX71" fmla="*/ 617858 w 1830268"/>
                <a:gd name="connsiteY71" fmla="*/ 2200387 h 2239615"/>
                <a:gd name="connsiteX72" fmla="*/ 547884 w 1830268"/>
                <a:gd name="connsiteY72" fmla="*/ 2235375 h 2239615"/>
                <a:gd name="connsiteX73" fmla="*/ 543645 w 1830268"/>
                <a:gd name="connsiteY73" fmla="*/ 2239615 h 2239615"/>
                <a:gd name="connsiteX74" fmla="*/ 532867 w 1830268"/>
                <a:gd name="connsiteY74" fmla="*/ 2205742 h 2239615"/>
                <a:gd name="connsiteX75" fmla="*/ 454703 w 1830268"/>
                <a:gd name="connsiteY75" fmla="*/ 2128003 h 2239615"/>
                <a:gd name="connsiteX76" fmla="*/ 381147 w 1830268"/>
                <a:gd name="connsiteY76" fmla="*/ 2067622 h 2239615"/>
                <a:gd name="connsiteX77" fmla="*/ 325079 w 1830268"/>
                <a:gd name="connsiteY77" fmla="*/ 1992794 h 2239615"/>
                <a:gd name="connsiteX78" fmla="*/ 295657 w 1830268"/>
                <a:gd name="connsiteY78" fmla="*/ 1895212 h 2239615"/>
                <a:gd name="connsiteX79" fmla="*/ 252528 w 1830268"/>
                <a:gd name="connsiteY79" fmla="*/ 1843457 h 2239615"/>
                <a:gd name="connsiteX80" fmla="*/ 179208 w 1830268"/>
                <a:gd name="connsiteY80" fmla="*/ 1783076 h 2239615"/>
                <a:gd name="connsiteX81" fmla="*/ 106723 w 1830268"/>
                <a:gd name="connsiteY81" fmla="*/ 1756718 h 2239615"/>
                <a:gd name="connsiteX82" fmla="*/ 99417 w 1830268"/>
                <a:gd name="connsiteY82" fmla="*/ 1742718 h 2239615"/>
                <a:gd name="connsiteX83" fmla="*/ 108585 w 1830268"/>
                <a:gd name="connsiteY83" fmla="*/ 1644967 h 2239615"/>
                <a:gd name="connsiteX84" fmla="*/ 72390 w 1830268"/>
                <a:gd name="connsiteY84" fmla="*/ 1557337 h 2239615"/>
                <a:gd name="connsiteX85" fmla="*/ 14288 w 1830268"/>
                <a:gd name="connsiteY85" fmla="*/ 1433512 h 2239615"/>
                <a:gd name="connsiteX86" fmla="*/ 0 w 1830268"/>
                <a:gd name="connsiteY86" fmla="*/ 1215390 h 2239615"/>
                <a:gd name="connsiteX87" fmla="*/ 87630 w 1830268"/>
                <a:gd name="connsiteY87" fmla="*/ 931545 h 2239615"/>
                <a:gd name="connsiteX88" fmla="*/ 101918 w 1830268"/>
                <a:gd name="connsiteY88" fmla="*/ 822007 h 2239615"/>
                <a:gd name="connsiteX89" fmla="*/ 305753 w 1830268"/>
                <a:gd name="connsiteY89" fmla="*/ 378142 h 2239615"/>
                <a:gd name="connsiteX90" fmla="*/ 335280 w 1830268"/>
                <a:gd name="connsiteY90" fmla="*/ 356235 h 2239615"/>
                <a:gd name="connsiteX91" fmla="*/ 342900 w 1830268"/>
                <a:gd name="connsiteY91" fmla="*/ 283845 h 2239615"/>
                <a:gd name="connsiteX92" fmla="*/ 328613 w 1830268"/>
                <a:gd name="connsiteY92" fmla="*/ 240030 h 2239615"/>
                <a:gd name="connsiteX93" fmla="*/ 358140 w 1830268"/>
                <a:gd name="connsiteY93" fmla="*/ 232410 h 2239615"/>
                <a:gd name="connsiteX94" fmla="*/ 336233 w 1830268"/>
                <a:gd name="connsiteY94" fmla="*/ 0 h 2239615"/>
                <a:gd name="connsiteX0" fmla="*/ 336233 w 1830268"/>
                <a:gd name="connsiteY0" fmla="*/ 0 h 2239615"/>
                <a:gd name="connsiteX1" fmla="*/ 510540 w 1830268"/>
                <a:gd name="connsiteY1" fmla="*/ 87630 h 2239615"/>
                <a:gd name="connsiteX2" fmla="*/ 531019 w 1830268"/>
                <a:gd name="connsiteY2" fmla="*/ 71437 h 2239615"/>
                <a:gd name="connsiteX3" fmla="*/ 538232 w 1830268"/>
                <a:gd name="connsiteY3" fmla="*/ 61446 h 2239615"/>
                <a:gd name="connsiteX4" fmla="*/ 621185 w 1830268"/>
                <a:gd name="connsiteY4" fmla="*/ 388248 h 2239615"/>
                <a:gd name="connsiteX5" fmla="*/ 633966 w 1830268"/>
                <a:gd name="connsiteY5" fmla="*/ 388248 h 2239615"/>
                <a:gd name="connsiteX6" fmla="*/ 630785 w 1830268"/>
                <a:gd name="connsiteY6" fmla="*/ 445408 h 2239615"/>
                <a:gd name="connsiteX7" fmla="*/ 632968 w 1830268"/>
                <a:gd name="connsiteY7" fmla="*/ 495353 h 2239615"/>
                <a:gd name="connsiteX8" fmla="*/ 695059 w 1830268"/>
                <a:gd name="connsiteY8" fmla="*/ 515716 h 2239615"/>
                <a:gd name="connsiteX9" fmla="*/ 784315 w 1830268"/>
                <a:gd name="connsiteY9" fmla="*/ 527934 h 2239615"/>
                <a:gd name="connsiteX10" fmla="*/ 827002 w 1830268"/>
                <a:gd name="connsiteY10" fmla="*/ 564587 h 2239615"/>
                <a:gd name="connsiteX11" fmla="*/ 827002 w 1830268"/>
                <a:gd name="connsiteY11" fmla="*/ 641965 h 2239615"/>
                <a:gd name="connsiteX12" fmla="*/ 861929 w 1830268"/>
                <a:gd name="connsiteY12" fmla="*/ 670473 h 2239615"/>
                <a:gd name="connsiteX13" fmla="*/ 889093 w 1830268"/>
                <a:gd name="connsiteY13" fmla="*/ 690836 h 2239615"/>
                <a:gd name="connsiteX14" fmla="*/ 935662 w 1830268"/>
                <a:gd name="connsiteY14" fmla="*/ 703054 h 2239615"/>
                <a:gd name="connsiteX15" fmla="*/ 974469 w 1830268"/>
                <a:gd name="connsiteY15" fmla="*/ 731562 h 2239615"/>
                <a:gd name="connsiteX16" fmla="*/ 982230 w 1830268"/>
                <a:gd name="connsiteY16" fmla="*/ 788577 h 2239615"/>
                <a:gd name="connsiteX17" fmla="*/ 1040440 w 1830268"/>
                <a:gd name="connsiteY17" fmla="*/ 841521 h 2239615"/>
                <a:gd name="connsiteX18" fmla="*/ 1098651 w 1830268"/>
                <a:gd name="connsiteY18" fmla="*/ 874101 h 2239615"/>
                <a:gd name="connsiteX19" fmla="*/ 1102532 w 1830268"/>
                <a:gd name="connsiteY19" fmla="*/ 922972 h 2239615"/>
                <a:gd name="connsiteX20" fmla="*/ 1141338 w 1830268"/>
                <a:gd name="connsiteY20" fmla="*/ 1000351 h 2239615"/>
                <a:gd name="connsiteX21" fmla="*/ 1184026 w 1830268"/>
                <a:gd name="connsiteY21" fmla="*/ 1069584 h 2239615"/>
                <a:gd name="connsiteX22" fmla="*/ 1246117 w 1830268"/>
                <a:gd name="connsiteY22" fmla="*/ 1089947 h 2239615"/>
                <a:gd name="connsiteX23" fmla="*/ 1261640 w 1830268"/>
                <a:gd name="connsiteY23" fmla="*/ 1151036 h 2239615"/>
                <a:gd name="connsiteX24" fmla="*/ 1308208 w 1830268"/>
                <a:gd name="connsiteY24" fmla="*/ 1175471 h 2239615"/>
                <a:gd name="connsiteX25" fmla="*/ 1347015 w 1830268"/>
                <a:gd name="connsiteY25" fmla="*/ 1244704 h 2239615"/>
                <a:gd name="connsiteX26" fmla="*/ 1401345 w 1830268"/>
                <a:gd name="connsiteY26" fmla="*/ 1244704 h 2239615"/>
                <a:gd name="connsiteX27" fmla="*/ 1467317 w 1830268"/>
                <a:gd name="connsiteY27" fmla="*/ 1248777 h 2239615"/>
                <a:gd name="connsiteX28" fmla="*/ 1510004 w 1830268"/>
                <a:gd name="connsiteY28" fmla="*/ 1301720 h 2239615"/>
                <a:gd name="connsiteX29" fmla="*/ 1575976 w 1830268"/>
                <a:gd name="connsiteY29" fmla="*/ 1301720 h 2239615"/>
                <a:gd name="connsiteX30" fmla="*/ 1622545 w 1830268"/>
                <a:gd name="connsiteY30" fmla="*/ 1301720 h 2239615"/>
                <a:gd name="connsiteX31" fmla="*/ 1641948 w 1830268"/>
                <a:gd name="connsiteY31" fmla="*/ 1370954 h 2239615"/>
                <a:gd name="connsiteX32" fmla="*/ 1707920 w 1830268"/>
                <a:gd name="connsiteY32" fmla="*/ 1419825 h 2239615"/>
                <a:gd name="connsiteX33" fmla="*/ 1727323 w 1830268"/>
                <a:gd name="connsiteY33" fmla="*/ 1452405 h 2239615"/>
                <a:gd name="connsiteX34" fmla="*/ 1760360 w 1830268"/>
                <a:gd name="connsiteY34" fmla="*/ 1564861 h 2239615"/>
                <a:gd name="connsiteX35" fmla="*/ 1830268 w 1830268"/>
                <a:gd name="connsiteY35" fmla="*/ 1545189 h 2239615"/>
                <a:gd name="connsiteX36" fmla="*/ 1821415 w 1830268"/>
                <a:gd name="connsiteY36" fmla="*/ 1563621 h 2239615"/>
                <a:gd name="connsiteX37" fmla="*/ 1744443 w 1830268"/>
                <a:gd name="connsiteY37" fmla="*/ 1588112 h 2239615"/>
                <a:gd name="connsiteX38" fmla="*/ 1677968 w 1830268"/>
                <a:gd name="connsiteY38" fmla="*/ 1584614 h 2239615"/>
                <a:gd name="connsiteX39" fmla="*/ 1646479 w 1830268"/>
                <a:gd name="connsiteY39" fmla="*/ 1556624 h 2239615"/>
                <a:gd name="connsiteX40" fmla="*/ 1628986 w 1830268"/>
                <a:gd name="connsiteY40" fmla="*/ 1560123 h 2239615"/>
                <a:gd name="connsiteX41" fmla="*/ 1587001 w 1830268"/>
                <a:gd name="connsiteY41" fmla="*/ 1584614 h 2239615"/>
                <a:gd name="connsiteX42" fmla="*/ 1555513 w 1830268"/>
                <a:gd name="connsiteY42" fmla="*/ 1605606 h 2239615"/>
                <a:gd name="connsiteX43" fmla="*/ 1541518 w 1830268"/>
                <a:gd name="connsiteY43" fmla="*/ 1581115 h 2239615"/>
                <a:gd name="connsiteX44" fmla="*/ 1517027 w 1830268"/>
                <a:gd name="connsiteY44" fmla="*/ 1584614 h 2239615"/>
                <a:gd name="connsiteX45" fmla="*/ 1496035 w 1830268"/>
                <a:gd name="connsiteY45" fmla="*/ 1609105 h 2239615"/>
                <a:gd name="connsiteX46" fmla="*/ 1485539 w 1830268"/>
                <a:gd name="connsiteY46" fmla="*/ 1619601 h 2239615"/>
                <a:gd name="connsiteX47" fmla="*/ 1485539 w 1830268"/>
                <a:gd name="connsiteY47" fmla="*/ 1647591 h 2239615"/>
                <a:gd name="connsiteX48" fmla="*/ 1478541 w 1830268"/>
                <a:gd name="connsiteY48" fmla="*/ 1651089 h 2239615"/>
                <a:gd name="connsiteX49" fmla="*/ 1447053 w 1830268"/>
                <a:gd name="connsiteY49" fmla="*/ 1640593 h 2239615"/>
                <a:gd name="connsiteX50" fmla="*/ 1412066 w 1830268"/>
                <a:gd name="connsiteY50" fmla="*/ 1640593 h 2239615"/>
                <a:gd name="connsiteX51" fmla="*/ 1384076 w 1830268"/>
                <a:gd name="connsiteY51" fmla="*/ 1644092 h 2239615"/>
                <a:gd name="connsiteX52" fmla="*/ 1370647 w 1830268"/>
                <a:gd name="connsiteY52" fmla="*/ 1675269 h 2239615"/>
                <a:gd name="connsiteX53" fmla="*/ 1350219 w 1830268"/>
                <a:gd name="connsiteY53" fmla="*/ 1673364 h 2239615"/>
                <a:gd name="connsiteX54" fmla="*/ 1321099 w 1830268"/>
                <a:gd name="connsiteY54" fmla="*/ 1647591 h 2239615"/>
                <a:gd name="connsiteX55" fmla="*/ 1293109 w 1830268"/>
                <a:gd name="connsiteY55" fmla="*/ 1661585 h 2239615"/>
                <a:gd name="connsiteX56" fmla="*/ 1230133 w 1830268"/>
                <a:gd name="connsiteY56" fmla="*/ 1679079 h 2239615"/>
                <a:gd name="connsiteX57" fmla="*/ 1156660 w 1830268"/>
                <a:gd name="connsiteY57" fmla="*/ 1679079 h 2239615"/>
                <a:gd name="connsiteX58" fmla="*/ 1125171 w 1830268"/>
                <a:gd name="connsiteY58" fmla="*/ 1693074 h 2239615"/>
                <a:gd name="connsiteX59" fmla="*/ 1083187 w 1830268"/>
                <a:gd name="connsiteY59" fmla="*/ 1728061 h 2239615"/>
                <a:gd name="connsiteX60" fmla="*/ 1037703 w 1830268"/>
                <a:gd name="connsiteY60" fmla="*/ 1815529 h 2239615"/>
                <a:gd name="connsiteX61" fmla="*/ 999218 w 1830268"/>
                <a:gd name="connsiteY61" fmla="*/ 1878506 h 2239615"/>
                <a:gd name="connsiteX62" fmla="*/ 946737 w 1830268"/>
                <a:gd name="connsiteY62" fmla="*/ 1934485 h 2239615"/>
                <a:gd name="connsiteX63" fmla="*/ 873264 w 1830268"/>
                <a:gd name="connsiteY63" fmla="*/ 1983467 h 2239615"/>
                <a:gd name="connsiteX64" fmla="*/ 824282 w 1830268"/>
                <a:gd name="connsiteY64" fmla="*/ 2000961 h 2239615"/>
                <a:gd name="connsiteX65" fmla="*/ 806788 w 1830268"/>
                <a:gd name="connsiteY65" fmla="*/ 2042945 h 2239615"/>
                <a:gd name="connsiteX66" fmla="*/ 806788 w 1830268"/>
                <a:gd name="connsiteY66" fmla="*/ 2067436 h 2239615"/>
                <a:gd name="connsiteX67" fmla="*/ 771801 w 1830268"/>
                <a:gd name="connsiteY67" fmla="*/ 2084930 h 2239615"/>
                <a:gd name="connsiteX68" fmla="*/ 743811 w 1830268"/>
                <a:gd name="connsiteY68" fmla="*/ 2102423 h 2239615"/>
                <a:gd name="connsiteX69" fmla="*/ 708824 w 1830268"/>
                <a:gd name="connsiteY69" fmla="*/ 2140909 h 2239615"/>
                <a:gd name="connsiteX70" fmla="*/ 694829 w 1830268"/>
                <a:gd name="connsiteY70" fmla="*/ 2179395 h 2239615"/>
                <a:gd name="connsiteX71" fmla="*/ 617858 w 1830268"/>
                <a:gd name="connsiteY71" fmla="*/ 2200387 h 2239615"/>
                <a:gd name="connsiteX72" fmla="*/ 547884 w 1830268"/>
                <a:gd name="connsiteY72" fmla="*/ 2235375 h 2239615"/>
                <a:gd name="connsiteX73" fmla="*/ 543645 w 1830268"/>
                <a:gd name="connsiteY73" fmla="*/ 2239615 h 2239615"/>
                <a:gd name="connsiteX74" fmla="*/ 532867 w 1830268"/>
                <a:gd name="connsiteY74" fmla="*/ 2205742 h 2239615"/>
                <a:gd name="connsiteX75" fmla="*/ 454703 w 1830268"/>
                <a:gd name="connsiteY75" fmla="*/ 2128003 h 2239615"/>
                <a:gd name="connsiteX76" fmla="*/ 381147 w 1830268"/>
                <a:gd name="connsiteY76" fmla="*/ 2067622 h 2239615"/>
                <a:gd name="connsiteX77" fmla="*/ 325079 w 1830268"/>
                <a:gd name="connsiteY77" fmla="*/ 1992794 h 2239615"/>
                <a:gd name="connsiteX78" fmla="*/ 301329 w 1830268"/>
                <a:gd name="connsiteY78" fmla="*/ 1895212 h 2239615"/>
                <a:gd name="connsiteX79" fmla="*/ 252528 w 1830268"/>
                <a:gd name="connsiteY79" fmla="*/ 1843457 h 2239615"/>
                <a:gd name="connsiteX80" fmla="*/ 179208 w 1830268"/>
                <a:gd name="connsiteY80" fmla="*/ 1783076 h 2239615"/>
                <a:gd name="connsiteX81" fmla="*/ 106723 w 1830268"/>
                <a:gd name="connsiteY81" fmla="*/ 1756718 h 2239615"/>
                <a:gd name="connsiteX82" fmla="*/ 99417 w 1830268"/>
                <a:gd name="connsiteY82" fmla="*/ 1742718 h 2239615"/>
                <a:gd name="connsiteX83" fmla="*/ 108585 w 1830268"/>
                <a:gd name="connsiteY83" fmla="*/ 1644967 h 2239615"/>
                <a:gd name="connsiteX84" fmla="*/ 72390 w 1830268"/>
                <a:gd name="connsiteY84" fmla="*/ 1557337 h 2239615"/>
                <a:gd name="connsiteX85" fmla="*/ 14288 w 1830268"/>
                <a:gd name="connsiteY85" fmla="*/ 1433512 h 2239615"/>
                <a:gd name="connsiteX86" fmla="*/ 0 w 1830268"/>
                <a:gd name="connsiteY86" fmla="*/ 1215390 h 2239615"/>
                <a:gd name="connsiteX87" fmla="*/ 87630 w 1830268"/>
                <a:gd name="connsiteY87" fmla="*/ 931545 h 2239615"/>
                <a:gd name="connsiteX88" fmla="*/ 101918 w 1830268"/>
                <a:gd name="connsiteY88" fmla="*/ 822007 h 2239615"/>
                <a:gd name="connsiteX89" fmla="*/ 305753 w 1830268"/>
                <a:gd name="connsiteY89" fmla="*/ 378142 h 2239615"/>
                <a:gd name="connsiteX90" fmla="*/ 335280 w 1830268"/>
                <a:gd name="connsiteY90" fmla="*/ 356235 h 2239615"/>
                <a:gd name="connsiteX91" fmla="*/ 342900 w 1830268"/>
                <a:gd name="connsiteY91" fmla="*/ 283845 h 2239615"/>
                <a:gd name="connsiteX92" fmla="*/ 328613 w 1830268"/>
                <a:gd name="connsiteY92" fmla="*/ 240030 h 2239615"/>
                <a:gd name="connsiteX93" fmla="*/ 358140 w 1830268"/>
                <a:gd name="connsiteY93" fmla="*/ 232410 h 2239615"/>
                <a:gd name="connsiteX94" fmla="*/ 336233 w 1830268"/>
                <a:gd name="connsiteY94" fmla="*/ 0 h 2239615"/>
                <a:gd name="connsiteX0" fmla="*/ 336233 w 1830268"/>
                <a:gd name="connsiteY0" fmla="*/ 0 h 2239615"/>
                <a:gd name="connsiteX1" fmla="*/ 510540 w 1830268"/>
                <a:gd name="connsiteY1" fmla="*/ 87630 h 2239615"/>
                <a:gd name="connsiteX2" fmla="*/ 531019 w 1830268"/>
                <a:gd name="connsiteY2" fmla="*/ 71437 h 2239615"/>
                <a:gd name="connsiteX3" fmla="*/ 538232 w 1830268"/>
                <a:gd name="connsiteY3" fmla="*/ 61446 h 2239615"/>
                <a:gd name="connsiteX4" fmla="*/ 621185 w 1830268"/>
                <a:gd name="connsiteY4" fmla="*/ 388248 h 2239615"/>
                <a:gd name="connsiteX5" fmla="*/ 633966 w 1830268"/>
                <a:gd name="connsiteY5" fmla="*/ 388248 h 2239615"/>
                <a:gd name="connsiteX6" fmla="*/ 630785 w 1830268"/>
                <a:gd name="connsiteY6" fmla="*/ 445408 h 2239615"/>
                <a:gd name="connsiteX7" fmla="*/ 632968 w 1830268"/>
                <a:gd name="connsiteY7" fmla="*/ 495353 h 2239615"/>
                <a:gd name="connsiteX8" fmla="*/ 695059 w 1830268"/>
                <a:gd name="connsiteY8" fmla="*/ 515716 h 2239615"/>
                <a:gd name="connsiteX9" fmla="*/ 784315 w 1830268"/>
                <a:gd name="connsiteY9" fmla="*/ 527934 h 2239615"/>
                <a:gd name="connsiteX10" fmla="*/ 827002 w 1830268"/>
                <a:gd name="connsiteY10" fmla="*/ 564587 h 2239615"/>
                <a:gd name="connsiteX11" fmla="*/ 827002 w 1830268"/>
                <a:gd name="connsiteY11" fmla="*/ 641965 h 2239615"/>
                <a:gd name="connsiteX12" fmla="*/ 861929 w 1830268"/>
                <a:gd name="connsiteY12" fmla="*/ 670473 h 2239615"/>
                <a:gd name="connsiteX13" fmla="*/ 889093 w 1830268"/>
                <a:gd name="connsiteY13" fmla="*/ 690836 h 2239615"/>
                <a:gd name="connsiteX14" fmla="*/ 935662 w 1830268"/>
                <a:gd name="connsiteY14" fmla="*/ 703054 h 2239615"/>
                <a:gd name="connsiteX15" fmla="*/ 974469 w 1830268"/>
                <a:gd name="connsiteY15" fmla="*/ 731562 h 2239615"/>
                <a:gd name="connsiteX16" fmla="*/ 982230 w 1830268"/>
                <a:gd name="connsiteY16" fmla="*/ 788577 h 2239615"/>
                <a:gd name="connsiteX17" fmla="*/ 1040440 w 1830268"/>
                <a:gd name="connsiteY17" fmla="*/ 841521 h 2239615"/>
                <a:gd name="connsiteX18" fmla="*/ 1098651 w 1830268"/>
                <a:gd name="connsiteY18" fmla="*/ 874101 h 2239615"/>
                <a:gd name="connsiteX19" fmla="*/ 1102532 w 1830268"/>
                <a:gd name="connsiteY19" fmla="*/ 922972 h 2239615"/>
                <a:gd name="connsiteX20" fmla="*/ 1141338 w 1830268"/>
                <a:gd name="connsiteY20" fmla="*/ 1000351 h 2239615"/>
                <a:gd name="connsiteX21" fmla="*/ 1184026 w 1830268"/>
                <a:gd name="connsiteY21" fmla="*/ 1069584 h 2239615"/>
                <a:gd name="connsiteX22" fmla="*/ 1246117 w 1830268"/>
                <a:gd name="connsiteY22" fmla="*/ 1089947 h 2239615"/>
                <a:gd name="connsiteX23" fmla="*/ 1261640 w 1830268"/>
                <a:gd name="connsiteY23" fmla="*/ 1151036 h 2239615"/>
                <a:gd name="connsiteX24" fmla="*/ 1308208 w 1830268"/>
                <a:gd name="connsiteY24" fmla="*/ 1175471 h 2239615"/>
                <a:gd name="connsiteX25" fmla="*/ 1347015 w 1830268"/>
                <a:gd name="connsiteY25" fmla="*/ 1244704 h 2239615"/>
                <a:gd name="connsiteX26" fmla="*/ 1401345 w 1830268"/>
                <a:gd name="connsiteY26" fmla="*/ 1244704 h 2239615"/>
                <a:gd name="connsiteX27" fmla="*/ 1467317 w 1830268"/>
                <a:gd name="connsiteY27" fmla="*/ 1248777 h 2239615"/>
                <a:gd name="connsiteX28" fmla="*/ 1510004 w 1830268"/>
                <a:gd name="connsiteY28" fmla="*/ 1301720 h 2239615"/>
                <a:gd name="connsiteX29" fmla="*/ 1575976 w 1830268"/>
                <a:gd name="connsiteY29" fmla="*/ 1301720 h 2239615"/>
                <a:gd name="connsiteX30" fmla="*/ 1622545 w 1830268"/>
                <a:gd name="connsiteY30" fmla="*/ 1301720 h 2239615"/>
                <a:gd name="connsiteX31" fmla="*/ 1641948 w 1830268"/>
                <a:gd name="connsiteY31" fmla="*/ 1370954 h 2239615"/>
                <a:gd name="connsiteX32" fmla="*/ 1707920 w 1830268"/>
                <a:gd name="connsiteY32" fmla="*/ 1419825 h 2239615"/>
                <a:gd name="connsiteX33" fmla="*/ 1727323 w 1830268"/>
                <a:gd name="connsiteY33" fmla="*/ 1452405 h 2239615"/>
                <a:gd name="connsiteX34" fmla="*/ 1760360 w 1830268"/>
                <a:gd name="connsiteY34" fmla="*/ 1564861 h 2239615"/>
                <a:gd name="connsiteX35" fmla="*/ 1830268 w 1830268"/>
                <a:gd name="connsiteY35" fmla="*/ 1545189 h 2239615"/>
                <a:gd name="connsiteX36" fmla="*/ 1821415 w 1830268"/>
                <a:gd name="connsiteY36" fmla="*/ 1563621 h 2239615"/>
                <a:gd name="connsiteX37" fmla="*/ 1744443 w 1830268"/>
                <a:gd name="connsiteY37" fmla="*/ 1588112 h 2239615"/>
                <a:gd name="connsiteX38" fmla="*/ 1677968 w 1830268"/>
                <a:gd name="connsiteY38" fmla="*/ 1584614 h 2239615"/>
                <a:gd name="connsiteX39" fmla="*/ 1646479 w 1830268"/>
                <a:gd name="connsiteY39" fmla="*/ 1556624 h 2239615"/>
                <a:gd name="connsiteX40" fmla="*/ 1628986 w 1830268"/>
                <a:gd name="connsiteY40" fmla="*/ 1560123 h 2239615"/>
                <a:gd name="connsiteX41" fmla="*/ 1587001 w 1830268"/>
                <a:gd name="connsiteY41" fmla="*/ 1584614 h 2239615"/>
                <a:gd name="connsiteX42" fmla="*/ 1555513 w 1830268"/>
                <a:gd name="connsiteY42" fmla="*/ 1605606 h 2239615"/>
                <a:gd name="connsiteX43" fmla="*/ 1541518 w 1830268"/>
                <a:gd name="connsiteY43" fmla="*/ 1581115 h 2239615"/>
                <a:gd name="connsiteX44" fmla="*/ 1517027 w 1830268"/>
                <a:gd name="connsiteY44" fmla="*/ 1584614 h 2239615"/>
                <a:gd name="connsiteX45" fmla="*/ 1496035 w 1830268"/>
                <a:gd name="connsiteY45" fmla="*/ 1609105 h 2239615"/>
                <a:gd name="connsiteX46" fmla="*/ 1485539 w 1830268"/>
                <a:gd name="connsiteY46" fmla="*/ 1619601 h 2239615"/>
                <a:gd name="connsiteX47" fmla="*/ 1485539 w 1830268"/>
                <a:gd name="connsiteY47" fmla="*/ 1647591 h 2239615"/>
                <a:gd name="connsiteX48" fmla="*/ 1478541 w 1830268"/>
                <a:gd name="connsiteY48" fmla="*/ 1651089 h 2239615"/>
                <a:gd name="connsiteX49" fmla="*/ 1447053 w 1830268"/>
                <a:gd name="connsiteY49" fmla="*/ 1640593 h 2239615"/>
                <a:gd name="connsiteX50" fmla="*/ 1412066 w 1830268"/>
                <a:gd name="connsiteY50" fmla="*/ 1640593 h 2239615"/>
                <a:gd name="connsiteX51" fmla="*/ 1384076 w 1830268"/>
                <a:gd name="connsiteY51" fmla="*/ 1644092 h 2239615"/>
                <a:gd name="connsiteX52" fmla="*/ 1370647 w 1830268"/>
                <a:gd name="connsiteY52" fmla="*/ 1675269 h 2239615"/>
                <a:gd name="connsiteX53" fmla="*/ 1350219 w 1830268"/>
                <a:gd name="connsiteY53" fmla="*/ 1673364 h 2239615"/>
                <a:gd name="connsiteX54" fmla="*/ 1321099 w 1830268"/>
                <a:gd name="connsiteY54" fmla="*/ 1647591 h 2239615"/>
                <a:gd name="connsiteX55" fmla="*/ 1293109 w 1830268"/>
                <a:gd name="connsiteY55" fmla="*/ 1661585 h 2239615"/>
                <a:gd name="connsiteX56" fmla="*/ 1230133 w 1830268"/>
                <a:gd name="connsiteY56" fmla="*/ 1679079 h 2239615"/>
                <a:gd name="connsiteX57" fmla="*/ 1156660 w 1830268"/>
                <a:gd name="connsiteY57" fmla="*/ 1679079 h 2239615"/>
                <a:gd name="connsiteX58" fmla="*/ 1125171 w 1830268"/>
                <a:gd name="connsiteY58" fmla="*/ 1693074 h 2239615"/>
                <a:gd name="connsiteX59" fmla="*/ 1083187 w 1830268"/>
                <a:gd name="connsiteY59" fmla="*/ 1728061 h 2239615"/>
                <a:gd name="connsiteX60" fmla="*/ 1037703 w 1830268"/>
                <a:gd name="connsiteY60" fmla="*/ 1815529 h 2239615"/>
                <a:gd name="connsiteX61" fmla="*/ 999218 w 1830268"/>
                <a:gd name="connsiteY61" fmla="*/ 1878506 h 2239615"/>
                <a:gd name="connsiteX62" fmla="*/ 946737 w 1830268"/>
                <a:gd name="connsiteY62" fmla="*/ 1934485 h 2239615"/>
                <a:gd name="connsiteX63" fmla="*/ 873264 w 1830268"/>
                <a:gd name="connsiteY63" fmla="*/ 1983467 h 2239615"/>
                <a:gd name="connsiteX64" fmla="*/ 824282 w 1830268"/>
                <a:gd name="connsiteY64" fmla="*/ 2000961 h 2239615"/>
                <a:gd name="connsiteX65" fmla="*/ 806788 w 1830268"/>
                <a:gd name="connsiteY65" fmla="*/ 2042945 h 2239615"/>
                <a:gd name="connsiteX66" fmla="*/ 806788 w 1830268"/>
                <a:gd name="connsiteY66" fmla="*/ 2067436 h 2239615"/>
                <a:gd name="connsiteX67" fmla="*/ 771801 w 1830268"/>
                <a:gd name="connsiteY67" fmla="*/ 2084930 h 2239615"/>
                <a:gd name="connsiteX68" fmla="*/ 743811 w 1830268"/>
                <a:gd name="connsiteY68" fmla="*/ 2102423 h 2239615"/>
                <a:gd name="connsiteX69" fmla="*/ 708824 w 1830268"/>
                <a:gd name="connsiteY69" fmla="*/ 2140909 h 2239615"/>
                <a:gd name="connsiteX70" fmla="*/ 694829 w 1830268"/>
                <a:gd name="connsiteY70" fmla="*/ 2179395 h 2239615"/>
                <a:gd name="connsiteX71" fmla="*/ 617858 w 1830268"/>
                <a:gd name="connsiteY71" fmla="*/ 2200387 h 2239615"/>
                <a:gd name="connsiteX72" fmla="*/ 547884 w 1830268"/>
                <a:gd name="connsiteY72" fmla="*/ 2235375 h 2239615"/>
                <a:gd name="connsiteX73" fmla="*/ 543645 w 1830268"/>
                <a:gd name="connsiteY73" fmla="*/ 2239615 h 2239615"/>
                <a:gd name="connsiteX74" fmla="*/ 532867 w 1830268"/>
                <a:gd name="connsiteY74" fmla="*/ 2205742 h 2239615"/>
                <a:gd name="connsiteX75" fmla="*/ 454703 w 1830268"/>
                <a:gd name="connsiteY75" fmla="*/ 2128003 h 2239615"/>
                <a:gd name="connsiteX76" fmla="*/ 381147 w 1830268"/>
                <a:gd name="connsiteY76" fmla="*/ 2067622 h 2239615"/>
                <a:gd name="connsiteX77" fmla="*/ 325079 w 1830268"/>
                <a:gd name="connsiteY77" fmla="*/ 1992794 h 2239615"/>
                <a:gd name="connsiteX78" fmla="*/ 310782 w 1830268"/>
                <a:gd name="connsiteY78" fmla="*/ 1895212 h 2239615"/>
                <a:gd name="connsiteX79" fmla="*/ 252528 w 1830268"/>
                <a:gd name="connsiteY79" fmla="*/ 1843457 h 2239615"/>
                <a:gd name="connsiteX80" fmla="*/ 179208 w 1830268"/>
                <a:gd name="connsiteY80" fmla="*/ 1783076 h 2239615"/>
                <a:gd name="connsiteX81" fmla="*/ 106723 w 1830268"/>
                <a:gd name="connsiteY81" fmla="*/ 1756718 h 2239615"/>
                <a:gd name="connsiteX82" fmla="*/ 99417 w 1830268"/>
                <a:gd name="connsiteY82" fmla="*/ 1742718 h 2239615"/>
                <a:gd name="connsiteX83" fmla="*/ 108585 w 1830268"/>
                <a:gd name="connsiteY83" fmla="*/ 1644967 h 2239615"/>
                <a:gd name="connsiteX84" fmla="*/ 72390 w 1830268"/>
                <a:gd name="connsiteY84" fmla="*/ 1557337 h 2239615"/>
                <a:gd name="connsiteX85" fmla="*/ 14288 w 1830268"/>
                <a:gd name="connsiteY85" fmla="*/ 1433512 h 2239615"/>
                <a:gd name="connsiteX86" fmla="*/ 0 w 1830268"/>
                <a:gd name="connsiteY86" fmla="*/ 1215390 h 2239615"/>
                <a:gd name="connsiteX87" fmla="*/ 87630 w 1830268"/>
                <a:gd name="connsiteY87" fmla="*/ 931545 h 2239615"/>
                <a:gd name="connsiteX88" fmla="*/ 101918 w 1830268"/>
                <a:gd name="connsiteY88" fmla="*/ 822007 h 2239615"/>
                <a:gd name="connsiteX89" fmla="*/ 305753 w 1830268"/>
                <a:gd name="connsiteY89" fmla="*/ 378142 h 2239615"/>
                <a:gd name="connsiteX90" fmla="*/ 335280 w 1830268"/>
                <a:gd name="connsiteY90" fmla="*/ 356235 h 2239615"/>
                <a:gd name="connsiteX91" fmla="*/ 342900 w 1830268"/>
                <a:gd name="connsiteY91" fmla="*/ 283845 h 2239615"/>
                <a:gd name="connsiteX92" fmla="*/ 328613 w 1830268"/>
                <a:gd name="connsiteY92" fmla="*/ 240030 h 2239615"/>
                <a:gd name="connsiteX93" fmla="*/ 358140 w 1830268"/>
                <a:gd name="connsiteY93" fmla="*/ 232410 h 2239615"/>
                <a:gd name="connsiteX94" fmla="*/ 336233 w 1830268"/>
                <a:gd name="connsiteY94" fmla="*/ 0 h 2239615"/>
                <a:gd name="connsiteX0" fmla="*/ 336233 w 1830268"/>
                <a:gd name="connsiteY0" fmla="*/ 0 h 2239615"/>
                <a:gd name="connsiteX1" fmla="*/ 510540 w 1830268"/>
                <a:gd name="connsiteY1" fmla="*/ 87630 h 2239615"/>
                <a:gd name="connsiteX2" fmla="*/ 531019 w 1830268"/>
                <a:gd name="connsiteY2" fmla="*/ 71437 h 2239615"/>
                <a:gd name="connsiteX3" fmla="*/ 538232 w 1830268"/>
                <a:gd name="connsiteY3" fmla="*/ 61446 h 2239615"/>
                <a:gd name="connsiteX4" fmla="*/ 621185 w 1830268"/>
                <a:gd name="connsiteY4" fmla="*/ 388248 h 2239615"/>
                <a:gd name="connsiteX5" fmla="*/ 633966 w 1830268"/>
                <a:gd name="connsiteY5" fmla="*/ 388248 h 2239615"/>
                <a:gd name="connsiteX6" fmla="*/ 630785 w 1830268"/>
                <a:gd name="connsiteY6" fmla="*/ 445408 h 2239615"/>
                <a:gd name="connsiteX7" fmla="*/ 632968 w 1830268"/>
                <a:gd name="connsiteY7" fmla="*/ 495353 h 2239615"/>
                <a:gd name="connsiteX8" fmla="*/ 695059 w 1830268"/>
                <a:gd name="connsiteY8" fmla="*/ 515716 h 2239615"/>
                <a:gd name="connsiteX9" fmla="*/ 784315 w 1830268"/>
                <a:gd name="connsiteY9" fmla="*/ 527934 h 2239615"/>
                <a:gd name="connsiteX10" fmla="*/ 827002 w 1830268"/>
                <a:gd name="connsiteY10" fmla="*/ 564587 h 2239615"/>
                <a:gd name="connsiteX11" fmla="*/ 827002 w 1830268"/>
                <a:gd name="connsiteY11" fmla="*/ 641965 h 2239615"/>
                <a:gd name="connsiteX12" fmla="*/ 861929 w 1830268"/>
                <a:gd name="connsiteY12" fmla="*/ 670473 h 2239615"/>
                <a:gd name="connsiteX13" fmla="*/ 889093 w 1830268"/>
                <a:gd name="connsiteY13" fmla="*/ 690836 h 2239615"/>
                <a:gd name="connsiteX14" fmla="*/ 935662 w 1830268"/>
                <a:gd name="connsiteY14" fmla="*/ 703054 h 2239615"/>
                <a:gd name="connsiteX15" fmla="*/ 974469 w 1830268"/>
                <a:gd name="connsiteY15" fmla="*/ 731562 h 2239615"/>
                <a:gd name="connsiteX16" fmla="*/ 982230 w 1830268"/>
                <a:gd name="connsiteY16" fmla="*/ 788577 h 2239615"/>
                <a:gd name="connsiteX17" fmla="*/ 1040440 w 1830268"/>
                <a:gd name="connsiteY17" fmla="*/ 841521 h 2239615"/>
                <a:gd name="connsiteX18" fmla="*/ 1098651 w 1830268"/>
                <a:gd name="connsiteY18" fmla="*/ 874101 h 2239615"/>
                <a:gd name="connsiteX19" fmla="*/ 1102532 w 1830268"/>
                <a:gd name="connsiteY19" fmla="*/ 922972 h 2239615"/>
                <a:gd name="connsiteX20" fmla="*/ 1141338 w 1830268"/>
                <a:gd name="connsiteY20" fmla="*/ 1000351 h 2239615"/>
                <a:gd name="connsiteX21" fmla="*/ 1184026 w 1830268"/>
                <a:gd name="connsiteY21" fmla="*/ 1069584 h 2239615"/>
                <a:gd name="connsiteX22" fmla="*/ 1246117 w 1830268"/>
                <a:gd name="connsiteY22" fmla="*/ 1089947 h 2239615"/>
                <a:gd name="connsiteX23" fmla="*/ 1261640 w 1830268"/>
                <a:gd name="connsiteY23" fmla="*/ 1151036 h 2239615"/>
                <a:gd name="connsiteX24" fmla="*/ 1308208 w 1830268"/>
                <a:gd name="connsiteY24" fmla="*/ 1175471 h 2239615"/>
                <a:gd name="connsiteX25" fmla="*/ 1347015 w 1830268"/>
                <a:gd name="connsiteY25" fmla="*/ 1244704 h 2239615"/>
                <a:gd name="connsiteX26" fmla="*/ 1401345 w 1830268"/>
                <a:gd name="connsiteY26" fmla="*/ 1244704 h 2239615"/>
                <a:gd name="connsiteX27" fmla="*/ 1467317 w 1830268"/>
                <a:gd name="connsiteY27" fmla="*/ 1248777 h 2239615"/>
                <a:gd name="connsiteX28" fmla="*/ 1510004 w 1830268"/>
                <a:gd name="connsiteY28" fmla="*/ 1301720 h 2239615"/>
                <a:gd name="connsiteX29" fmla="*/ 1575976 w 1830268"/>
                <a:gd name="connsiteY29" fmla="*/ 1301720 h 2239615"/>
                <a:gd name="connsiteX30" fmla="*/ 1622545 w 1830268"/>
                <a:gd name="connsiteY30" fmla="*/ 1301720 h 2239615"/>
                <a:gd name="connsiteX31" fmla="*/ 1641948 w 1830268"/>
                <a:gd name="connsiteY31" fmla="*/ 1370954 h 2239615"/>
                <a:gd name="connsiteX32" fmla="*/ 1707920 w 1830268"/>
                <a:gd name="connsiteY32" fmla="*/ 1419825 h 2239615"/>
                <a:gd name="connsiteX33" fmla="*/ 1727323 w 1830268"/>
                <a:gd name="connsiteY33" fmla="*/ 1452405 h 2239615"/>
                <a:gd name="connsiteX34" fmla="*/ 1760360 w 1830268"/>
                <a:gd name="connsiteY34" fmla="*/ 1564861 h 2239615"/>
                <a:gd name="connsiteX35" fmla="*/ 1830268 w 1830268"/>
                <a:gd name="connsiteY35" fmla="*/ 1545189 h 2239615"/>
                <a:gd name="connsiteX36" fmla="*/ 1821415 w 1830268"/>
                <a:gd name="connsiteY36" fmla="*/ 1563621 h 2239615"/>
                <a:gd name="connsiteX37" fmla="*/ 1744443 w 1830268"/>
                <a:gd name="connsiteY37" fmla="*/ 1588112 h 2239615"/>
                <a:gd name="connsiteX38" fmla="*/ 1677968 w 1830268"/>
                <a:gd name="connsiteY38" fmla="*/ 1584614 h 2239615"/>
                <a:gd name="connsiteX39" fmla="*/ 1646479 w 1830268"/>
                <a:gd name="connsiteY39" fmla="*/ 1556624 h 2239615"/>
                <a:gd name="connsiteX40" fmla="*/ 1628986 w 1830268"/>
                <a:gd name="connsiteY40" fmla="*/ 1560123 h 2239615"/>
                <a:gd name="connsiteX41" fmla="*/ 1587001 w 1830268"/>
                <a:gd name="connsiteY41" fmla="*/ 1584614 h 2239615"/>
                <a:gd name="connsiteX42" fmla="*/ 1555513 w 1830268"/>
                <a:gd name="connsiteY42" fmla="*/ 1605606 h 2239615"/>
                <a:gd name="connsiteX43" fmla="*/ 1541518 w 1830268"/>
                <a:gd name="connsiteY43" fmla="*/ 1581115 h 2239615"/>
                <a:gd name="connsiteX44" fmla="*/ 1517027 w 1830268"/>
                <a:gd name="connsiteY44" fmla="*/ 1584614 h 2239615"/>
                <a:gd name="connsiteX45" fmla="*/ 1496035 w 1830268"/>
                <a:gd name="connsiteY45" fmla="*/ 1609105 h 2239615"/>
                <a:gd name="connsiteX46" fmla="*/ 1485539 w 1830268"/>
                <a:gd name="connsiteY46" fmla="*/ 1619601 h 2239615"/>
                <a:gd name="connsiteX47" fmla="*/ 1485539 w 1830268"/>
                <a:gd name="connsiteY47" fmla="*/ 1647591 h 2239615"/>
                <a:gd name="connsiteX48" fmla="*/ 1478541 w 1830268"/>
                <a:gd name="connsiteY48" fmla="*/ 1651089 h 2239615"/>
                <a:gd name="connsiteX49" fmla="*/ 1447053 w 1830268"/>
                <a:gd name="connsiteY49" fmla="*/ 1640593 h 2239615"/>
                <a:gd name="connsiteX50" fmla="*/ 1412066 w 1830268"/>
                <a:gd name="connsiteY50" fmla="*/ 1640593 h 2239615"/>
                <a:gd name="connsiteX51" fmla="*/ 1384076 w 1830268"/>
                <a:gd name="connsiteY51" fmla="*/ 1644092 h 2239615"/>
                <a:gd name="connsiteX52" fmla="*/ 1370647 w 1830268"/>
                <a:gd name="connsiteY52" fmla="*/ 1675269 h 2239615"/>
                <a:gd name="connsiteX53" fmla="*/ 1350219 w 1830268"/>
                <a:gd name="connsiteY53" fmla="*/ 1673364 h 2239615"/>
                <a:gd name="connsiteX54" fmla="*/ 1321099 w 1830268"/>
                <a:gd name="connsiteY54" fmla="*/ 1647591 h 2239615"/>
                <a:gd name="connsiteX55" fmla="*/ 1293109 w 1830268"/>
                <a:gd name="connsiteY55" fmla="*/ 1661585 h 2239615"/>
                <a:gd name="connsiteX56" fmla="*/ 1230133 w 1830268"/>
                <a:gd name="connsiteY56" fmla="*/ 1679079 h 2239615"/>
                <a:gd name="connsiteX57" fmla="*/ 1156660 w 1830268"/>
                <a:gd name="connsiteY57" fmla="*/ 1679079 h 2239615"/>
                <a:gd name="connsiteX58" fmla="*/ 1125171 w 1830268"/>
                <a:gd name="connsiteY58" fmla="*/ 1693074 h 2239615"/>
                <a:gd name="connsiteX59" fmla="*/ 1083187 w 1830268"/>
                <a:gd name="connsiteY59" fmla="*/ 1728061 h 2239615"/>
                <a:gd name="connsiteX60" fmla="*/ 1037703 w 1830268"/>
                <a:gd name="connsiteY60" fmla="*/ 1815529 h 2239615"/>
                <a:gd name="connsiteX61" fmla="*/ 999218 w 1830268"/>
                <a:gd name="connsiteY61" fmla="*/ 1878506 h 2239615"/>
                <a:gd name="connsiteX62" fmla="*/ 946737 w 1830268"/>
                <a:gd name="connsiteY62" fmla="*/ 1934485 h 2239615"/>
                <a:gd name="connsiteX63" fmla="*/ 873264 w 1830268"/>
                <a:gd name="connsiteY63" fmla="*/ 1983467 h 2239615"/>
                <a:gd name="connsiteX64" fmla="*/ 824282 w 1830268"/>
                <a:gd name="connsiteY64" fmla="*/ 2000961 h 2239615"/>
                <a:gd name="connsiteX65" fmla="*/ 806788 w 1830268"/>
                <a:gd name="connsiteY65" fmla="*/ 2042945 h 2239615"/>
                <a:gd name="connsiteX66" fmla="*/ 806788 w 1830268"/>
                <a:gd name="connsiteY66" fmla="*/ 2067436 h 2239615"/>
                <a:gd name="connsiteX67" fmla="*/ 771801 w 1830268"/>
                <a:gd name="connsiteY67" fmla="*/ 2084930 h 2239615"/>
                <a:gd name="connsiteX68" fmla="*/ 743811 w 1830268"/>
                <a:gd name="connsiteY68" fmla="*/ 2102423 h 2239615"/>
                <a:gd name="connsiteX69" fmla="*/ 708824 w 1830268"/>
                <a:gd name="connsiteY69" fmla="*/ 2140909 h 2239615"/>
                <a:gd name="connsiteX70" fmla="*/ 694829 w 1830268"/>
                <a:gd name="connsiteY70" fmla="*/ 2179395 h 2239615"/>
                <a:gd name="connsiteX71" fmla="*/ 617858 w 1830268"/>
                <a:gd name="connsiteY71" fmla="*/ 2200387 h 2239615"/>
                <a:gd name="connsiteX72" fmla="*/ 547884 w 1830268"/>
                <a:gd name="connsiteY72" fmla="*/ 2235375 h 2239615"/>
                <a:gd name="connsiteX73" fmla="*/ 543645 w 1830268"/>
                <a:gd name="connsiteY73" fmla="*/ 2239615 h 2239615"/>
                <a:gd name="connsiteX74" fmla="*/ 532867 w 1830268"/>
                <a:gd name="connsiteY74" fmla="*/ 2205742 h 2239615"/>
                <a:gd name="connsiteX75" fmla="*/ 454703 w 1830268"/>
                <a:gd name="connsiteY75" fmla="*/ 2128003 h 2239615"/>
                <a:gd name="connsiteX76" fmla="*/ 381147 w 1830268"/>
                <a:gd name="connsiteY76" fmla="*/ 2067622 h 2239615"/>
                <a:gd name="connsiteX77" fmla="*/ 325079 w 1830268"/>
                <a:gd name="connsiteY77" fmla="*/ 1992794 h 2239615"/>
                <a:gd name="connsiteX78" fmla="*/ 310782 w 1830268"/>
                <a:gd name="connsiteY78" fmla="*/ 1895212 h 2239615"/>
                <a:gd name="connsiteX79" fmla="*/ 258199 w 1830268"/>
                <a:gd name="connsiteY79" fmla="*/ 1843457 h 2239615"/>
                <a:gd name="connsiteX80" fmla="*/ 179208 w 1830268"/>
                <a:gd name="connsiteY80" fmla="*/ 1783076 h 2239615"/>
                <a:gd name="connsiteX81" fmla="*/ 106723 w 1830268"/>
                <a:gd name="connsiteY81" fmla="*/ 1756718 h 2239615"/>
                <a:gd name="connsiteX82" fmla="*/ 99417 w 1830268"/>
                <a:gd name="connsiteY82" fmla="*/ 1742718 h 2239615"/>
                <a:gd name="connsiteX83" fmla="*/ 108585 w 1830268"/>
                <a:gd name="connsiteY83" fmla="*/ 1644967 h 2239615"/>
                <a:gd name="connsiteX84" fmla="*/ 72390 w 1830268"/>
                <a:gd name="connsiteY84" fmla="*/ 1557337 h 2239615"/>
                <a:gd name="connsiteX85" fmla="*/ 14288 w 1830268"/>
                <a:gd name="connsiteY85" fmla="*/ 1433512 h 2239615"/>
                <a:gd name="connsiteX86" fmla="*/ 0 w 1830268"/>
                <a:gd name="connsiteY86" fmla="*/ 1215390 h 2239615"/>
                <a:gd name="connsiteX87" fmla="*/ 87630 w 1830268"/>
                <a:gd name="connsiteY87" fmla="*/ 931545 h 2239615"/>
                <a:gd name="connsiteX88" fmla="*/ 101918 w 1830268"/>
                <a:gd name="connsiteY88" fmla="*/ 822007 h 2239615"/>
                <a:gd name="connsiteX89" fmla="*/ 305753 w 1830268"/>
                <a:gd name="connsiteY89" fmla="*/ 378142 h 2239615"/>
                <a:gd name="connsiteX90" fmla="*/ 335280 w 1830268"/>
                <a:gd name="connsiteY90" fmla="*/ 356235 h 2239615"/>
                <a:gd name="connsiteX91" fmla="*/ 342900 w 1830268"/>
                <a:gd name="connsiteY91" fmla="*/ 283845 h 2239615"/>
                <a:gd name="connsiteX92" fmla="*/ 328613 w 1830268"/>
                <a:gd name="connsiteY92" fmla="*/ 240030 h 2239615"/>
                <a:gd name="connsiteX93" fmla="*/ 358140 w 1830268"/>
                <a:gd name="connsiteY93" fmla="*/ 232410 h 2239615"/>
                <a:gd name="connsiteX94" fmla="*/ 336233 w 1830268"/>
                <a:gd name="connsiteY94" fmla="*/ 0 h 2239615"/>
                <a:gd name="connsiteX0" fmla="*/ 336233 w 1830268"/>
                <a:gd name="connsiteY0" fmla="*/ 0 h 2239615"/>
                <a:gd name="connsiteX1" fmla="*/ 510540 w 1830268"/>
                <a:gd name="connsiteY1" fmla="*/ 87630 h 2239615"/>
                <a:gd name="connsiteX2" fmla="*/ 531019 w 1830268"/>
                <a:gd name="connsiteY2" fmla="*/ 71437 h 2239615"/>
                <a:gd name="connsiteX3" fmla="*/ 538232 w 1830268"/>
                <a:gd name="connsiteY3" fmla="*/ 61446 h 2239615"/>
                <a:gd name="connsiteX4" fmla="*/ 621185 w 1830268"/>
                <a:gd name="connsiteY4" fmla="*/ 388248 h 2239615"/>
                <a:gd name="connsiteX5" fmla="*/ 633966 w 1830268"/>
                <a:gd name="connsiteY5" fmla="*/ 388248 h 2239615"/>
                <a:gd name="connsiteX6" fmla="*/ 630785 w 1830268"/>
                <a:gd name="connsiteY6" fmla="*/ 445408 h 2239615"/>
                <a:gd name="connsiteX7" fmla="*/ 632968 w 1830268"/>
                <a:gd name="connsiteY7" fmla="*/ 495353 h 2239615"/>
                <a:gd name="connsiteX8" fmla="*/ 695059 w 1830268"/>
                <a:gd name="connsiteY8" fmla="*/ 515716 h 2239615"/>
                <a:gd name="connsiteX9" fmla="*/ 784315 w 1830268"/>
                <a:gd name="connsiteY9" fmla="*/ 527934 h 2239615"/>
                <a:gd name="connsiteX10" fmla="*/ 827002 w 1830268"/>
                <a:gd name="connsiteY10" fmla="*/ 564587 h 2239615"/>
                <a:gd name="connsiteX11" fmla="*/ 827002 w 1830268"/>
                <a:gd name="connsiteY11" fmla="*/ 641965 h 2239615"/>
                <a:gd name="connsiteX12" fmla="*/ 861929 w 1830268"/>
                <a:gd name="connsiteY12" fmla="*/ 670473 h 2239615"/>
                <a:gd name="connsiteX13" fmla="*/ 889093 w 1830268"/>
                <a:gd name="connsiteY13" fmla="*/ 690836 h 2239615"/>
                <a:gd name="connsiteX14" fmla="*/ 935662 w 1830268"/>
                <a:gd name="connsiteY14" fmla="*/ 703054 h 2239615"/>
                <a:gd name="connsiteX15" fmla="*/ 974469 w 1830268"/>
                <a:gd name="connsiteY15" fmla="*/ 731562 h 2239615"/>
                <a:gd name="connsiteX16" fmla="*/ 982230 w 1830268"/>
                <a:gd name="connsiteY16" fmla="*/ 788577 h 2239615"/>
                <a:gd name="connsiteX17" fmla="*/ 1040440 w 1830268"/>
                <a:gd name="connsiteY17" fmla="*/ 841521 h 2239615"/>
                <a:gd name="connsiteX18" fmla="*/ 1098651 w 1830268"/>
                <a:gd name="connsiteY18" fmla="*/ 874101 h 2239615"/>
                <a:gd name="connsiteX19" fmla="*/ 1102532 w 1830268"/>
                <a:gd name="connsiteY19" fmla="*/ 922972 h 2239615"/>
                <a:gd name="connsiteX20" fmla="*/ 1141338 w 1830268"/>
                <a:gd name="connsiteY20" fmla="*/ 1000351 h 2239615"/>
                <a:gd name="connsiteX21" fmla="*/ 1184026 w 1830268"/>
                <a:gd name="connsiteY21" fmla="*/ 1069584 h 2239615"/>
                <a:gd name="connsiteX22" fmla="*/ 1246117 w 1830268"/>
                <a:gd name="connsiteY22" fmla="*/ 1089947 h 2239615"/>
                <a:gd name="connsiteX23" fmla="*/ 1261640 w 1830268"/>
                <a:gd name="connsiteY23" fmla="*/ 1151036 h 2239615"/>
                <a:gd name="connsiteX24" fmla="*/ 1308208 w 1830268"/>
                <a:gd name="connsiteY24" fmla="*/ 1175471 h 2239615"/>
                <a:gd name="connsiteX25" fmla="*/ 1347015 w 1830268"/>
                <a:gd name="connsiteY25" fmla="*/ 1244704 h 2239615"/>
                <a:gd name="connsiteX26" fmla="*/ 1401345 w 1830268"/>
                <a:gd name="connsiteY26" fmla="*/ 1244704 h 2239615"/>
                <a:gd name="connsiteX27" fmla="*/ 1467317 w 1830268"/>
                <a:gd name="connsiteY27" fmla="*/ 1248777 h 2239615"/>
                <a:gd name="connsiteX28" fmla="*/ 1510004 w 1830268"/>
                <a:gd name="connsiteY28" fmla="*/ 1301720 h 2239615"/>
                <a:gd name="connsiteX29" fmla="*/ 1575976 w 1830268"/>
                <a:gd name="connsiteY29" fmla="*/ 1301720 h 2239615"/>
                <a:gd name="connsiteX30" fmla="*/ 1622545 w 1830268"/>
                <a:gd name="connsiteY30" fmla="*/ 1301720 h 2239615"/>
                <a:gd name="connsiteX31" fmla="*/ 1641948 w 1830268"/>
                <a:gd name="connsiteY31" fmla="*/ 1370954 h 2239615"/>
                <a:gd name="connsiteX32" fmla="*/ 1707920 w 1830268"/>
                <a:gd name="connsiteY32" fmla="*/ 1419825 h 2239615"/>
                <a:gd name="connsiteX33" fmla="*/ 1727323 w 1830268"/>
                <a:gd name="connsiteY33" fmla="*/ 1452405 h 2239615"/>
                <a:gd name="connsiteX34" fmla="*/ 1760360 w 1830268"/>
                <a:gd name="connsiteY34" fmla="*/ 1564861 h 2239615"/>
                <a:gd name="connsiteX35" fmla="*/ 1830268 w 1830268"/>
                <a:gd name="connsiteY35" fmla="*/ 1545189 h 2239615"/>
                <a:gd name="connsiteX36" fmla="*/ 1821415 w 1830268"/>
                <a:gd name="connsiteY36" fmla="*/ 1563621 h 2239615"/>
                <a:gd name="connsiteX37" fmla="*/ 1744443 w 1830268"/>
                <a:gd name="connsiteY37" fmla="*/ 1588112 h 2239615"/>
                <a:gd name="connsiteX38" fmla="*/ 1677968 w 1830268"/>
                <a:gd name="connsiteY38" fmla="*/ 1584614 h 2239615"/>
                <a:gd name="connsiteX39" fmla="*/ 1646479 w 1830268"/>
                <a:gd name="connsiteY39" fmla="*/ 1556624 h 2239615"/>
                <a:gd name="connsiteX40" fmla="*/ 1628986 w 1830268"/>
                <a:gd name="connsiteY40" fmla="*/ 1560123 h 2239615"/>
                <a:gd name="connsiteX41" fmla="*/ 1587001 w 1830268"/>
                <a:gd name="connsiteY41" fmla="*/ 1584614 h 2239615"/>
                <a:gd name="connsiteX42" fmla="*/ 1555513 w 1830268"/>
                <a:gd name="connsiteY42" fmla="*/ 1605606 h 2239615"/>
                <a:gd name="connsiteX43" fmla="*/ 1541518 w 1830268"/>
                <a:gd name="connsiteY43" fmla="*/ 1581115 h 2239615"/>
                <a:gd name="connsiteX44" fmla="*/ 1517027 w 1830268"/>
                <a:gd name="connsiteY44" fmla="*/ 1584614 h 2239615"/>
                <a:gd name="connsiteX45" fmla="*/ 1496035 w 1830268"/>
                <a:gd name="connsiteY45" fmla="*/ 1609105 h 2239615"/>
                <a:gd name="connsiteX46" fmla="*/ 1485539 w 1830268"/>
                <a:gd name="connsiteY46" fmla="*/ 1619601 h 2239615"/>
                <a:gd name="connsiteX47" fmla="*/ 1485539 w 1830268"/>
                <a:gd name="connsiteY47" fmla="*/ 1647591 h 2239615"/>
                <a:gd name="connsiteX48" fmla="*/ 1478541 w 1830268"/>
                <a:gd name="connsiteY48" fmla="*/ 1651089 h 2239615"/>
                <a:gd name="connsiteX49" fmla="*/ 1447053 w 1830268"/>
                <a:gd name="connsiteY49" fmla="*/ 1640593 h 2239615"/>
                <a:gd name="connsiteX50" fmla="*/ 1412066 w 1830268"/>
                <a:gd name="connsiteY50" fmla="*/ 1640593 h 2239615"/>
                <a:gd name="connsiteX51" fmla="*/ 1384076 w 1830268"/>
                <a:gd name="connsiteY51" fmla="*/ 1644092 h 2239615"/>
                <a:gd name="connsiteX52" fmla="*/ 1370647 w 1830268"/>
                <a:gd name="connsiteY52" fmla="*/ 1675269 h 2239615"/>
                <a:gd name="connsiteX53" fmla="*/ 1350219 w 1830268"/>
                <a:gd name="connsiteY53" fmla="*/ 1673364 h 2239615"/>
                <a:gd name="connsiteX54" fmla="*/ 1321099 w 1830268"/>
                <a:gd name="connsiteY54" fmla="*/ 1647591 h 2239615"/>
                <a:gd name="connsiteX55" fmla="*/ 1293109 w 1830268"/>
                <a:gd name="connsiteY55" fmla="*/ 1661585 h 2239615"/>
                <a:gd name="connsiteX56" fmla="*/ 1230133 w 1830268"/>
                <a:gd name="connsiteY56" fmla="*/ 1679079 h 2239615"/>
                <a:gd name="connsiteX57" fmla="*/ 1156660 w 1830268"/>
                <a:gd name="connsiteY57" fmla="*/ 1679079 h 2239615"/>
                <a:gd name="connsiteX58" fmla="*/ 1125171 w 1830268"/>
                <a:gd name="connsiteY58" fmla="*/ 1693074 h 2239615"/>
                <a:gd name="connsiteX59" fmla="*/ 1083187 w 1830268"/>
                <a:gd name="connsiteY59" fmla="*/ 1728061 h 2239615"/>
                <a:gd name="connsiteX60" fmla="*/ 1037703 w 1830268"/>
                <a:gd name="connsiteY60" fmla="*/ 1815529 h 2239615"/>
                <a:gd name="connsiteX61" fmla="*/ 999218 w 1830268"/>
                <a:gd name="connsiteY61" fmla="*/ 1878506 h 2239615"/>
                <a:gd name="connsiteX62" fmla="*/ 946737 w 1830268"/>
                <a:gd name="connsiteY62" fmla="*/ 1934485 h 2239615"/>
                <a:gd name="connsiteX63" fmla="*/ 873264 w 1830268"/>
                <a:gd name="connsiteY63" fmla="*/ 1983467 h 2239615"/>
                <a:gd name="connsiteX64" fmla="*/ 824282 w 1830268"/>
                <a:gd name="connsiteY64" fmla="*/ 2000961 h 2239615"/>
                <a:gd name="connsiteX65" fmla="*/ 806788 w 1830268"/>
                <a:gd name="connsiteY65" fmla="*/ 2042945 h 2239615"/>
                <a:gd name="connsiteX66" fmla="*/ 806788 w 1830268"/>
                <a:gd name="connsiteY66" fmla="*/ 2067436 h 2239615"/>
                <a:gd name="connsiteX67" fmla="*/ 771801 w 1830268"/>
                <a:gd name="connsiteY67" fmla="*/ 2084930 h 2239615"/>
                <a:gd name="connsiteX68" fmla="*/ 743811 w 1830268"/>
                <a:gd name="connsiteY68" fmla="*/ 2102423 h 2239615"/>
                <a:gd name="connsiteX69" fmla="*/ 708824 w 1830268"/>
                <a:gd name="connsiteY69" fmla="*/ 2140909 h 2239615"/>
                <a:gd name="connsiteX70" fmla="*/ 694829 w 1830268"/>
                <a:gd name="connsiteY70" fmla="*/ 2179395 h 2239615"/>
                <a:gd name="connsiteX71" fmla="*/ 617858 w 1830268"/>
                <a:gd name="connsiteY71" fmla="*/ 2200387 h 2239615"/>
                <a:gd name="connsiteX72" fmla="*/ 547884 w 1830268"/>
                <a:gd name="connsiteY72" fmla="*/ 2235375 h 2239615"/>
                <a:gd name="connsiteX73" fmla="*/ 543645 w 1830268"/>
                <a:gd name="connsiteY73" fmla="*/ 2239615 h 2239615"/>
                <a:gd name="connsiteX74" fmla="*/ 532867 w 1830268"/>
                <a:gd name="connsiteY74" fmla="*/ 2205742 h 2239615"/>
                <a:gd name="connsiteX75" fmla="*/ 454703 w 1830268"/>
                <a:gd name="connsiteY75" fmla="*/ 2128003 h 2239615"/>
                <a:gd name="connsiteX76" fmla="*/ 381147 w 1830268"/>
                <a:gd name="connsiteY76" fmla="*/ 2067622 h 2239615"/>
                <a:gd name="connsiteX77" fmla="*/ 325079 w 1830268"/>
                <a:gd name="connsiteY77" fmla="*/ 1992794 h 2239615"/>
                <a:gd name="connsiteX78" fmla="*/ 310782 w 1830268"/>
                <a:gd name="connsiteY78" fmla="*/ 1895212 h 2239615"/>
                <a:gd name="connsiteX79" fmla="*/ 258199 w 1830268"/>
                <a:gd name="connsiteY79" fmla="*/ 1843457 h 2239615"/>
                <a:gd name="connsiteX80" fmla="*/ 179208 w 1830268"/>
                <a:gd name="connsiteY80" fmla="*/ 1790696 h 2239615"/>
                <a:gd name="connsiteX81" fmla="*/ 106723 w 1830268"/>
                <a:gd name="connsiteY81" fmla="*/ 1756718 h 2239615"/>
                <a:gd name="connsiteX82" fmla="*/ 99417 w 1830268"/>
                <a:gd name="connsiteY82" fmla="*/ 1742718 h 2239615"/>
                <a:gd name="connsiteX83" fmla="*/ 108585 w 1830268"/>
                <a:gd name="connsiteY83" fmla="*/ 1644967 h 2239615"/>
                <a:gd name="connsiteX84" fmla="*/ 72390 w 1830268"/>
                <a:gd name="connsiteY84" fmla="*/ 1557337 h 2239615"/>
                <a:gd name="connsiteX85" fmla="*/ 14288 w 1830268"/>
                <a:gd name="connsiteY85" fmla="*/ 1433512 h 2239615"/>
                <a:gd name="connsiteX86" fmla="*/ 0 w 1830268"/>
                <a:gd name="connsiteY86" fmla="*/ 1215390 h 2239615"/>
                <a:gd name="connsiteX87" fmla="*/ 87630 w 1830268"/>
                <a:gd name="connsiteY87" fmla="*/ 931545 h 2239615"/>
                <a:gd name="connsiteX88" fmla="*/ 101918 w 1830268"/>
                <a:gd name="connsiteY88" fmla="*/ 822007 h 2239615"/>
                <a:gd name="connsiteX89" fmla="*/ 305753 w 1830268"/>
                <a:gd name="connsiteY89" fmla="*/ 378142 h 2239615"/>
                <a:gd name="connsiteX90" fmla="*/ 335280 w 1830268"/>
                <a:gd name="connsiteY90" fmla="*/ 356235 h 2239615"/>
                <a:gd name="connsiteX91" fmla="*/ 342900 w 1830268"/>
                <a:gd name="connsiteY91" fmla="*/ 283845 h 2239615"/>
                <a:gd name="connsiteX92" fmla="*/ 328613 w 1830268"/>
                <a:gd name="connsiteY92" fmla="*/ 240030 h 2239615"/>
                <a:gd name="connsiteX93" fmla="*/ 358140 w 1830268"/>
                <a:gd name="connsiteY93" fmla="*/ 232410 h 2239615"/>
                <a:gd name="connsiteX94" fmla="*/ 336233 w 1830268"/>
                <a:gd name="connsiteY94" fmla="*/ 0 h 2239615"/>
                <a:gd name="connsiteX0" fmla="*/ 336233 w 1830268"/>
                <a:gd name="connsiteY0" fmla="*/ 0 h 2235375"/>
                <a:gd name="connsiteX1" fmla="*/ 510540 w 1830268"/>
                <a:gd name="connsiteY1" fmla="*/ 87630 h 2235375"/>
                <a:gd name="connsiteX2" fmla="*/ 531019 w 1830268"/>
                <a:gd name="connsiteY2" fmla="*/ 71437 h 2235375"/>
                <a:gd name="connsiteX3" fmla="*/ 538232 w 1830268"/>
                <a:gd name="connsiteY3" fmla="*/ 61446 h 2235375"/>
                <a:gd name="connsiteX4" fmla="*/ 621185 w 1830268"/>
                <a:gd name="connsiteY4" fmla="*/ 388248 h 2235375"/>
                <a:gd name="connsiteX5" fmla="*/ 633966 w 1830268"/>
                <a:gd name="connsiteY5" fmla="*/ 388248 h 2235375"/>
                <a:gd name="connsiteX6" fmla="*/ 630785 w 1830268"/>
                <a:gd name="connsiteY6" fmla="*/ 445408 h 2235375"/>
                <a:gd name="connsiteX7" fmla="*/ 632968 w 1830268"/>
                <a:gd name="connsiteY7" fmla="*/ 495353 h 2235375"/>
                <a:gd name="connsiteX8" fmla="*/ 695059 w 1830268"/>
                <a:gd name="connsiteY8" fmla="*/ 515716 h 2235375"/>
                <a:gd name="connsiteX9" fmla="*/ 784315 w 1830268"/>
                <a:gd name="connsiteY9" fmla="*/ 527934 h 2235375"/>
                <a:gd name="connsiteX10" fmla="*/ 827002 w 1830268"/>
                <a:gd name="connsiteY10" fmla="*/ 564587 h 2235375"/>
                <a:gd name="connsiteX11" fmla="*/ 827002 w 1830268"/>
                <a:gd name="connsiteY11" fmla="*/ 641965 h 2235375"/>
                <a:gd name="connsiteX12" fmla="*/ 861929 w 1830268"/>
                <a:gd name="connsiteY12" fmla="*/ 670473 h 2235375"/>
                <a:gd name="connsiteX13" fmla="*/ 889093 w 1830268"/>
                <a:gd name="connsiteY13" fmla="*/ 690836 h 2235375"/>
                <a:gd name="connsiteX14" fmla="*/ 935662 w 1830268"/>
                <a:gd name="connsiteY14" fmla="*/ 703054 h 2235375"/>
                <a:gd name="connsiteX15" fmla="*/ 974469 w 1830268"/>
                <a:gd name="connsiteY15" fmla="*/ 731562 h 2235375"/>
                <a:gd name="connsiteX16" fmla="*/ 982230 w 1830268"/>
                <a:gd name="connsiteY16" fmla="*/ 788577 h 2235375"/>
                <a:gd name="connsiteX17" fmla="*/ 1040440 w 1830268"/>
                <a:gd name="connsiteY17" fmla="*/ 841521 h 2235375"/>
                <a:gd name="connsiteX18" fmla="*/ 1098651 w 1830268"/>
                <a:gd name="connsiteY18" fmla="*/ 874101 h 2235375"/>
                <a:gd name="connsiteX19" fmla="*/ 1102532 w 1830268"/>
                <a:gd name="connsiteY19" fmla="*/ 922972 h 2235375"/>
                <a:gd name="connsiteX20" fmla="*/ 1141338 w 1830268"/>
                <a:gd name="connsiteY20" fmla="*/ 1000351 h 2235375"/>
                <a:gd name="connsiteX21" fmla="*/ 1184026 w 1830268"/>
                <a:gd name="connsiteY21" fmla="*/ 1069584 h 2235375"/>
                <a:gd name="connsiteX22" fmla="*/ 1246117 w 1830268"/>
                <a:gd name="connsiteY22" fmla="*/ 1089947 h 2235375"/>
                <a:gd name="connsiteX23" fmla="*/ 1261640 w 1830268"/>
                <a:gd name="connsiteY23" fmla="*/ 1151036 h 2235375"/>
                <a:gd name="connsiteX24" fmla="*/ 1308208 w 1830268"/>
                <a:gd name="connsiteY24" fmla="*/ 1175471 h 2235375"/>
                <a:gd name="connsiteX25" fmla="*/ 1347015 w 1830268"/>
                <a:gd name="connsiteY25" fmla="*/ 1244704 h 2235375"/>
                <a:gd name="connsiteX26" fmla="*/ 1401345 w 1830268"/>
                <a:gd name="connsiteY26" fmla="*/ 1244704 h 2235375"/>
                <a:gd name="connsiteX27" fmla="*/ 1467317 w 1830268"/>
                <a:gd name="connsiteY27" fmla="*/ 1248777 h 2235375"/>
                <a:gd name="connsiteX28" fmla="*/ 1510004 w 1830268"/>
                <a:gd name="connsiteY28" fmla="*/ 1301720 h 2235375"/>
                <a:gd name="connsiteX29" fmla="*/ 1575976 w 1830268"/>
                <a:gd name="connsiteY29" fmla="*/ 1301720 h 2235375"/>
                <a:gd name="connsiteX30" fmla="*/ 1622545 w 1830268"/>
                <a:gd name="connsiteY30" fmla="*/ 1301720 h 2235375"/>
                <a:gd name="connsiteX31" fmla="*/ 1641948 w 1830268"/>
                <a:gd name="connsiteY31" fmla="*/ 1370954 h 2235375"/>
                <a:gd name="connsiteX32" fmla="*/ 1707920 w 1830268"/>
                <a:gd name="connsiteY32" fmla="*/ 1419825 h 2235375"/>
                <a:gd name="connsiteX33" fmla="*/ 1727323 w 1830268"/>
                <a:gd name="connsiteY33" fmla="*/ 1452405 h 2235375"/>
                <a:gd name="connsiteX34" fmla="*/ 1760360 w 1830268"/>
                <a:gd name="connsiteY34" fmla="*/ 1564861 h 2235375"/>
                <a:gd name="connsiteX35" fmla="*/ 1830268 w 1830268"/>
                <a:gd name="connsiteY35" fmla="*/ 1545189 h 2235375"/>
                <a:gd name="connsiteX36" fmla="*/ 1821415 w 1830268"/>
                <a:gd name="connsiteY36" fmla="*/ 1563621 h 2235375"/>
                <a:gd name="connsiteX37" fmla="*/ 1744443 w 1830268"/>
                <a:gd name="connsiteY37" fmla="*/ 1588112 h 2235375"/>
                <a:gd name="connsiteX38" fmla="*/ 1677968 w 1830268"/>
                <a:gd name="connsiteY38" fmla="*/ 1584614 h 2235375"/>
                <a:gd name="connsiteX39" fmla="*/ 1646479 w 1830268"/>
                <a:gd name="connsiteY39" fmla="*/ 1556624 h 2235375"/>
                <a:gd name="connsiteX40" fmla="*/ 1628986 w 1830268"/>
                <a:gd name="connsiteY40" fmla="*/ 1560123 h 2235375"/>
                <a:gd name="connsiteX41" fmla="*/ 1587001 w 1830268"/>
                <a:gd name="connsiteY41" fmla="*/ 1584614 h 2235375"/>
                <a:gd name="connsiteX42" fmla="*/ 1555513 w 1830268"/>
                <a:gd name="connsiteY42" fmla="*/ 1605606 h 2235375"/>
                <a:gd name="connsiteX43" fmla="*/ 1541518 w 1830268"/>
                <a:gd name="connsiteY43" fmla="*/ 1581115 h 2235375"/>
                <a:gd name="connsiteX44" fmla="*/ 1517027 w 1830268"/>
                <a:gd name="connsiteY44" fmla="*/ 1584614 h 2235375"/>
                <a:gd name="connsiteX45" fmla="*/ 1496035 w 1830268"/>
                <a:gd name="connsiteY45" fmla="*/ 1609105 h 2235375"/>
                <a:gd name="connsiteX46" fmla="*/ 1485539 w 1830268"/>
                <a:gd name="connsiteY46" fmla="*/ 1619601 h 2235375"/>
                <a:gd name="connsiteX47" fmla="*/ 1485539 w 1830268"/>
                <a:gd name="connsiteY47" fmla="*/ 1647591 h 2235375"/>
                <a:gd name="connsiteX48" fmla="*/ 1478541 w 1830268"/>
                <a:gd name="connsiteY48" fmla="*/ 1651089 h 2235375"/>
                <a:gd name="connsiteX49" fmla="*/ 1447053 w 1830268"/>
                <a:gd name="connsiteY49" fmla="*/ 1640593 h 2235375"/>
                <a:gd name="connsiteX50" fmla="*/ 1412066 w 1830268"/>
                <a:gd name="connsiteY50" fmla="*/ 1640593 h 2235375"/>
                <a:gd name="connsiteX51" fmla="*/ 1384076 w 1830268"/>
                <a:gd name="connsiteY51" fmla="*/ 1644092 h 2235375"/>
                <a:gd name="connsiteX52" fmla="*/ 1370647 w 1830268"/>
                <a:gd name="connsiteY52" fmla="*/ 1675269 h 2235375"/>
                <a:gd name="connsiteX53" fmla="*/ 1350219 w 1830268"/>
                <a:gd name="connsiteY53" fmla="*/ 1673364 h 2235375"/>
                <a:gd name="connsiteX54" fmla="*/ 1321099 w 1830268"/>
                <a:gd name="connsiteY54" fmla="*/ 1647591 h 2235375"/>
                <a:gd name="connsiteX55" fmla="*/ 1293109 w 1830268"/>
                <a:gd name="connsiteY55" fmla="*/ 1661585 h 2235375"/>
                <a:gd name="connsiteX56" fmla="*/ 1230133 w 1830268"/>
                <a:gd name="connsiteY56" fmla="*/ 1679079 h 2235375"/>
                <a:gd name="connsiteX57" fmla="*/ 1156660 w 1830268"/>
                <a:gd name="connsiteY57" fmla="*/ 1679079 h 2235375"/>
                <a:gd name="connsiteX58" fmla="*/ 1125171 w 1830268"/>
                <a:gd name="connsiteY58" fmla="*/ 1693074 h 2235375"/>
                <a:gd name="connsiteX59" fmla="*/ 1083187 w 1830268"/>
                <a:gd name="connsiteY59" fmla="*/ 1728061 h 2235375"/>
                <a:gd name="connsiteX60" fmla="*/ 1037703 w 1830268"/>
                <a:gd name="connsiteY60" fmla="*/ 1815529 h 2235375"/>
                <a:gd name="connsiteX61" fmla="*/ 999218 w 1830268"/>
                <a:gd name="connsiteY61" fmla="*/ 1878506 h 2235375"/>
                <a:gd name="connsiteX62" fmla="*/ 946737 w 1830268"/>
                <a:gd name="connsiteY62" fmla="*/ 1934485 h 2235375"/>
                <a:gd name="connsiteX63" fmla="*/ 873264 w 1830268"/>
                <a:gd name="connsiteY63" fmla="*/ 1983467 h 2235375"/>
                <a:gd name="connsiteX64" fmla="*/ 824282 w 1830268"/>
                <a:gd name="connsiteY64" fmla="*/ 2000961 h 2235375"/>
                <a:gd name="connsiteX65" fmla="*/ 806788 w 1830268"/>
                <a:gd name="connsiteY65" fmla="*/ 2042945 h 2235375"/>
                <a:gd name="connsiteX66" fmla="*/ 806788 w 1830268"/>
                <a:gd name="connsiteY66" fmla="*/ 2067436 h 2235375"/>
                <a:gd name="connsiteX67" fmla="*/ 771801 w 1830268"/>
                <a:gd name="connsiteY67" fmla="*/ 2084930 h 2235375"/>
                <a:gd name="connsiteX68" fmla="*/ 743811 w 1830268"/>
                <a:gd name="connsiteY68" fmla="*/ 2102423 h 2235375"/>
                <a:gd name="connsiteX69" fmla="*/ 708824 w 1830268"/>
                <a:gd name="connsiteY69" fmla="*/ 2140909 h 2235375"/>
                <a:gd name="connsiteX70" fmla="*/ 694829 w 1830268"/>
                <a:gd name="connsiteY70" fmla="*/ 2179395 h 2235375"/>
                <a:gd name="connsiteX71" fmla="*/ 617858 w 1830268"/>
                <a:gd name="connsiteY71" fmla="*/ 2200387 h 2235375"/>
                <a:gd name="connsiteX72" fmla="*/ 547884 w 1830268"/>
                <a:gd name="connsiteY72" fmla="*/ 2235375 h 2235375"/>
                <a:gd name="connsiteX73" fmla="*/ 545535 w 1830268"/>
                <a:gd name="connsiteY73" fmla="*/ 2233900 h 2235375"/>
                <a:gd name="connsiteX74" fmla="*/ 532867 w 1830268"/>
                <a:gd name="connsiteY74" fmla="*/ 2205742 h 2235375"/>
                <a:gd name="connsiteX75" fmla="*/ 454703 w 1830268"/>
                <a:gd name="connsiteY75" fmla="*/ 2128003 h 2235375"/>
                <a:gd name="connsiteX76" fmla="*/ 381147 w 1830268"/>
                <a:gd name="connsiteY76" fmla="*/ 2067622 h 2235375"/>
                <a:gd name="connsiteX77" fmla="*/ 325079 w 1830268"/>
                <a:gd name="connsiteY77" fmla="*/ 1992794 h 2235375"/>
                <a:gd name="connsiteX78" fmla="*/ 310782 w 1830268"/>
                <a:gd name="connsiteY78" fmla="*/ 1895212 h 2235375"/>
                <a:gd name="connsiteX79" fmla="*/ 258199 w 1830268"/>
                <a:gd name="connsiteY79" fmla="*/ 1843457 h 2235375"/>
                <a:gd name="connsiteX80" fmla="*/ 179208 w 1830268"/>
                <a:gd name="connsiteY80" fmla="*/ 1790696 h 2235375"/>
                <a:gd name="connsiteX81" fmla="*/ 106723 w 1830268"/>
                <a:gd name="connsiteY81" fmla="*/ 1756718 h 2235375"/>
                <a:gd name="connsiteX82" fmla="*/ 99417 w 1830268"/>
                <a:gd name="connsiteY82" fmla="*/ 1742718 h 2235375"/>
                <a:gd name="connsiteX83" fmla="*/ 108585 w 1830268"/>
                <a:gd name="connsiteY83" fmla="*/ 1644967 h 2235375"/>
                <a:gd name="connsiteX84" fmla="*/ 72390 w 1830268"/>
                <a:gd name="connsiteY84" fmla="*/ 1557337 h 2235375"/>
                <a:gd name="connsiteX85" fmla="*/ 14288 w 1830268"/>
                <a:gd name="connsiteY85" fmla="*/ 1433512 h 2235375"/>
                <a:gd name="connsiteX86" fmla="*/ 0 w 1830268"/>
                <a:gd name="connsiteY86" fmla="*/ 1215390 h 2235375"/>
                <a:gd name="connsiteX87" fmla="*/ 87630 w 1830268"/>
                <a:gd name="connsiteY87" fmla="*/ 931545 h 2235375"/>
                <a:gd name="connsiteX88" fmla="*/ 101918 w 1830268"/>
                <a:gd name="connsiteY88" fmla="*/ 822007 h 2235375"/>
                <a:gd name="connsiteX89" fmla="*/ 305753 w 1830268"/>
                <a:gd name="connsiteY89" fmla="*/ 378142 h 2235375"/>
                <a:gd name="connsiteX90" fmla="*/ 335280 w 1830268"/>
                <a:gd name="connsiteY90" fmla="*/ 356235 h 2235375"/>
                <a:gd name="connsiteX91" fmla="*/ 342900 w 1830268"/>
                <a:gd name="connsiteY91" fmla="*/ 283845 h 2235375"/>
                <a:gd name="connsiteX92" fmla="*/ 328613 w 1830268"/>
                <a:gd name="connsiteY92" fmla="*/ 240030 h 2235375"/>
                <a:gd name="connsiteX93" fmla="*/ 358140 w 1830268"/>
                <a:gd name="connsiteY93" fmla="*/ 232410 h 2235375"/>
                <a:gd name="connsiteX94" fmla="*/ 336233 w 1830268"/>
                <a:gd name="connsiteY94" fmla="*/ 0 h 2235375"/>
                <a:gd name="connsiteX0" fmla="*/ 336233 w 1830268"/>
                <a:gd name="connsiteY0" fmla="*/ 0 h 2235375"/>
                <a:gd name="connsiteX1" fmla="*/ 510540 w 1830268"/>
                <a:gd name="connsiteY1" fmla="*/ 87630 h 2235375"/>
                <a:gd name="connsiteX2" fmla="*/ 531019 w 1830268"/>
                <a:gd name="connsiteY2" fmla="*/ 71437 h 2235375"/>
                <a:gd name="connsiteX3" fmla="*/ 538232 w 1830268"/>
                <a:gd name="connsiteY3" fmla="*/ 61446 h 2235375"/>
                <a:gd name="connsiteX4" fmla="*/ 621185 w 1830268"/>
                <a:gd name="connsiteY4" fmla="*/ 388248 h 2235375"/>
                <a:gd name="connsiteX5" fmla="*/ 633966 w 1830268"/>
                <a:gd name="connsiteY5" fmla="*/ 388248 h 2235375"/>
                <a:gd name="connsiteX6" fmla="*/ 630785 w 1830268"/>
                <a:gd name="connsiteY6" fmla="*/ 445408 h 2235375"/>
                <a:gd name="connsiteX7" fmla="*/ 632968 w 1830268"/>
                <a:gd name="connsiteY7" fmla="*/ 495353 h 2235375"/>
                <a:gd name="connsiteX8" fmla="*/ 695059 w 1830268"/>
                <a:gd name="connsiteY8" fmla="*/ 515716 h 2235375"/>
                <a:gd name="connsiteX9" fmla="*/ 784315 w 1830268"/>
                <a:gd name="connsiteY9" fmla="*/ 527934 h 2235375"/>
                <a:gd name="connsiteX10" fmla="*/ 827002 w 1830268"/>
                <a:gd name="connsiteY10" fmla="*/ 564587 h 2235375"/>
                <a:gd name="connsiteX11" fmla="*/ 827002 w 1830268"/>
                <a:gd name="connsiteY11" fmla="*/ 641965 h 2235375"/>
                <a:gd name="connsiteX12" fmla="*/ 861929 w 1830268"/>
                <a:gd name="connsiteY12" fmla="*/ 670473 h 2235375"/>
                <a:gd name="connsiteX13" fmla="*/ 889093 w 1830268"/>
                <a:gd name="connsiteY13" fmla="*/ 690836 h 2235375"/>
                <a:gd name="connsiteX14" fmla="*/ 935662 w 1830268"/>
                <a:gd name="connsiteY14" fmla="*/ 703054 h 2235375"/>
                <a:gd name="connsiteX15" fmla="*/ 974469 w 1830268"/>
                <a:gd name="connsiteY15" fmla="*/ 731562 h 2235375"/>
                <a:gd name="connsiteX16" fmla="*/ 982230 w 1830268"/>
                <a:gd name="connsiteY16" fmla="*/ 788577 h 2235375"/>
                <a:gd name="connsiteX17" fmla="*/ 1040440 w 1830268"/>
                <a:gd name="connsiteY17" fmla="*/ 841521 h 2235375"/>
                <a:gd name="connsiteX18" fmla="*/ 1098651 w 1830268"/>
                <a:gd name="connsiteY18" fmla="*/ 874101 h 2235375"/>
                <a:gd name="connsiteX19" fmla="*/ 1102532 w 1830268"/>
                <a:gd name="connsiteY19" fmla="*/ 922972 h 2235375"/>
                <a:gd name="connsiteX20" fmla="*/ 1141338 w 1830268"/>
                <a:gd name="connsiteY20" fmla="*/ 1000351 h 2235375"/>
                <a:gd name="connsiteX21" fmla="*/ 1184026 w 1830268"/>
                <a:gd name="connsiteY21" fmla="*/ 1069584 h 2235375"/>
                <a:gd name="connsiteX22" fmla="*/ 1246117 w 1830268"/>
                <a:gd name="connsiteY22" fmla="*/ 1089947 h 2235375"/>
                <a:gd name="connsiteX23" fmla="*/ 1261640 w 1830268"/>
                <a:gd name="connsiteY23" fmla="*/ 1151036 h 2235375"/>
                <a:gd name="connsiteX24" fmla="*/ 1308208 w 1830268"/>
                <a:gd name="connsiteY24" fmla="*/ 1175471 h 2235375"/>
                <a:gd name="connsiteX25" fmla="*/ 1347015 w 1830268"/>
                <a:gd name="connsiteY25" fmla="*/ 1244704 h 2235375"/>
                <a:gd name="connsiteX26" fmla="*/ 1401345 w 1830268"/>
                <a:gd name="connsiteY26" fmla="*/ 1244704 h 2235375"/>
                <a:gd name="connsiteX27" fmla="*/ 1467317 w 1830268"/>
                <a:gd name="connsiteY27" fmla="*/ 1248777 h 2235375"/>
                <a:gd name="connsiteX28" fmla="*/ 1510004 w 1830268"/>
                <a:gd name="connsiteY28" fmla="*/ 1301720 h 2235375"/>
                <a:gd name="connsiteX29" fmla="*/ 1575976 w 1830268"/>
                <a:gd name="connsiteY29" fmla="*/ 1301720 h 2235375"/>
                <a:gd name="connsiteX30" fmla="*/ 1622545 w 1830268"/>
                <a:gd name="connsiteY30" fmla="*/ 1301720 h 2235375"/>
                <a:gd name="connsiteX31" fmla="*/ 1641948 w 1830268"/>
                <a:gd name="connsiteY31" fmla="*/ 1370954 h 2235375"/>
                <a:gd name="connsiteX32" fmla="*/ 1707920 w 1830268"/>
                <a:gd name="connsiteY32" fmla="*/ 1419825 h 2235375"/>
                <a:gd name="connsiteX33" fmla="*/ 1727323 w 1830268"/>
                <a:gd name="connsiteY33" fmla="*/ 1452405 h 2235375"/>
                <a:gd name="connsiteX34" fmla="*/ 1760360 w 1830268"/>
                <a:gd name="connsiteY34" fmla="*/ 1564861 h 2235375"/>
                <a:gd name="connsiteX35" fmla="*/ 1830268 w 1830268"/>
                <a:gd name="connsiteY35" fmla="*/ 1545189 h 2235375"/>
                <a:gd name="connsiteX36" fmla="*/ 1821415 w 1830268"/>
                <a:gd name="connsiteY36" fmla="*/ 1563621 h 2235375"/>
                <a:gd name="connsiteX37" fmla="*/ 1744443 w 1830268"/>
                <a:gd name="connsiteY37" fmla="*/ 1588112 h 2235375"/>
                <a:gd name="connsiteX38" fmla="*/ 1677968 w 1830268"/>
                <a:gd name="connsiteY38" fmla="*/ 1584614 h 2235375"/>
                <a:gd name="connsiteX39" fmla="*/ 1646479 w 1830268"/>
                <a:gd name="connsiteY39" fmla="*/ 1556624 h 2235375"/>
                <a:gd name="connsiteX40" fmla="*/ 1628986 w 1830268"/>
                <a:gd name="connsiteY40" fmla="*/ 1560123 h 2235375"/>
                <a:gd name="connsiteX41" fmla="*/ 1587001 w 1830268"/>
                <a:gd name="connsiteY41" fmla="*/ 1584614 h 2235375"/>
                <a:gd name="connsiteX42" fmla="*/ 1555513 w 1830268"/>
                <a:gd name="connsiteY42" fmla="*/ 1605606 h 2235375"/>
                <a:gd name="connsiteX43" fmla="*/ 1541518 w 1830268"/>
                <a:gd name="connsiteY43" fmla="*/ 1581115 h 2235375"/>
                <a:gd name="connsiteX44" fmla="*/ 1517027 w 1830268"/>
                <a:gd name="connsiteY44" fmla="*/ 1584614 h 2235375"/>
                <a:gd name="connsiteX45" fmla="*/ 1496035 w 1830268"/>
                <a:gd name="connsiteY45" fmla="*/ 1609105 h 2235375"/>
                <a:gd name="connsiteX46" fmla="*/ 1485539 w 1830268"/>
                <a:gd name="connsiteY46" fmla="*/ 1619601 h 2235375"/>
                <a:gd name="connsiteX47" fmla="*/ 1485539 w 1830268"/>
                <a:gd name="connsiteY47" fmla="*/ 1647591 h 2235375"/>
                <a:gd name="connsiteX48" fmla="*/ 1478541 w 1830268"/>
                <a:gd name="connsiteY48" fmla="*/ 1651089 h 2235375"/>
                <a:gd name="connsiteX49" fmla="*/ 1447053 w 1830268"/>
                <a:gd name="connsiteY49" fmla="*/ 1640593 h 2235375"/>
                <a:gd name="connsiteX50" fmla="*/ 1412066 w 1830268"/>
                <a:gd name="connsiteY50" fmla="*/ 1640593 h 2235375"/>
                <a:gd name="connsiteX51" fmla="*/ 1384076 w 1830268"/>
                <a:gd name="connsiteY51" fmla="*/ 1644092 h 2235375"/>
                <a:gd name="connsiteX52" fmla="*/ 1370647 w 1830268"/>
                <a:gd name="connsiteY52" fmla="*/ 1675269 h 2235375"/>
                <a:gd name="connsiteX53" fmla="*/ 1350219 w 1830268"/>
                <a:gd name="connsiteY53" fmla="*/ 1673364 h 2235375"/>
                <a:gd name="connsiteX54" fmla="*/ 1321099 w 1830268"/>
                <a:gd name="connsiteY54" fmla="*/ 1647591 h 2235375"/>
                <a:gd name="connsiteX55" fmla="*/ 1293109 w 1830268"/>
                <a:gd name="connsiteY55" fmla="*/ 1661585 h 2235375"/>
                <a:gd name="connsiteX56" fmla="*/ 1230133 w 1830268"/>
                <a:gd name="connsiteY56" fmla="*/ 1679079 h 2235375"/>
                <a:gd name="connsiteX57" fmla="*/ 1156660 w 1830268"/>
                <a:gd name="connsiteY57" fmla="*/ 1679079 h 2235375"/>
                <a:gd name="connsiteX58" fmla="*/ 1125171 w 1830268"/>
                <a:gd name="connsiteY58" fmla="*/ 1693074 h 2235375"/>
                <a:gd name="connsiteX59" fmla="*/ 1083187 w 1830268"/>
                <a:gd name="connsiteY59" fmla="*/ 1728061 h 2235375"/>
                <a:gd name="connsiteX60" fmla="*/ 1037703 w 1830268"/>
                <a:gd name="connsiteY60" fmla="*/ 1815529 h 2235375"/>
                <a:gd name="connsiteX61" fmla="*/ 999218 w 1830268"/>
                <a:gd name="connsiteY61" fmla="*/ 1878506 h 2235375"/>
                <a:gd name="connsiteX62" fmla="*/ 946737 w 1830268"/>
                <a:gd name="connsiteY62" fmla="*/ 1934485 h 2235375"/>
                <a:gd name="connsiteX63" fmla="*/ 873264 w 1830268"/>
                <a:gd name="connsiteY63" fmla="*/ 1983467 h 2235375"/>
                <a:gd name="connsiteX64" fmla="*/ 824282 w 1830268"/>
                <a:gd name="connsiteY64" fmla="*/ 2000961 h 2235375"/>
                <a:gd name="connsiteX65" fmla="*/ 806788 w 1830268"/>
                <a:gd name="connsiteY65" fmla="*/ 2042945 h 2235375"/>
                <a:gd name="connsiteX66" fmla="*/ 806788 w 1830268"/>
                <a:gd name="connsiteY66" fmla="*/ 2067436 h 2235375"/>
                <a:gd name="connsiteX67" fmla="*/ 771801 w 1830268"/>
                <a:gd name="connsiteY67" fmla="*/ 2084930 h 2235375"/>
                <a:gd name="connsiteX68" fmla="*/ 743811 w 1830268"/>
                <a:gd name="connsiteY68" fmla="*/ 2102423 h 2235375"/>
                <a:gd name="connsiteX69" fmla="*/ 708824 w 1830268"/>
                <a:gd name="connsiteY69" fmla="*/ 2140909 h 2235375"/>
                <a:gd name="connsiteX70" fmla="*/ 694829 w 1830268"/>
                <a:gd name="connsiteY70" fmla="*/ 2179395 h 2235375"/>
                <a:gd name="connsiteX71" fmla="*/ 617858 w 1830268"/>
                <a:gd name="connsiteY71" fmla="*/ 2200387 h 2235375"/>
                <a:gd name="connsiteX72" fmla="*/ 547884 w 1830268"/>
                <a:gd name="connsiteY72" fmla="*/ 2235375 h 2235375"/>
                <a:gd name="connsiteX73" fmla="*/ 551207 w 1830268"/>
                <a:gd name="connsiteY73" fmla="*/ 2233900 h 2235375"/>
                <a:gd name="connsiteX74" fmla="*/ 532867 w 1830268"/>
                <a:gd name="connsiteY74" fmla="*/ 2205742 h 2235375"/>
                <a:gd name="connsiteX75" fmla="*/ 454703 w 1830268"/>
                <a:gd name="connsiteY75" fmla="*/ 2128003 h 2235375"/>
                <a:gd name="connsiteX76" fmla="*/ 381147 w 1830268"/>
                <a:gd name="connsiteY76" fmla="*/ 2067622 h 2235375"/>
                <a:gd name="connsiteX77" fmla="*/ 325079 w 1830268"/>
                <a:gd name="connsiteY77" fmla="*/ 1992794 h 2235375"/>
                <a:gd name="connsiteX78" fmla="*/ 310782 w 1830268"/>
                <a:gd name="connsiteY78" fmla="*/ 1895212 h 2235375"/>
                <a:gd name="connsiteX79" fmla="*/ 258199 w 1830268"/>
                <a:gd name="connsiteY79" fmla="*/ 1843457 h 2235375"/>
                <a:gd name="connsiteX80" fmla="*/ 179208 w 1830268"/>
                <a:gd name="connsiteY80" fmla="*/ 1790696 h 2235375"/>
                <a:gd name="connsiteX81" fmla="*/ 106723 w 1830268"/>
                <a:gd name="connsiteY81" fmla="*/ 1756718 h 2235375"/>
                <a:gd name="connsiteX82" fmla="*/ 99417 w 1830268"/>
                <a:gd name="connsiteY82" fmla="*/ 1742718 h 2235375"/>
                <a:gd name="connsiteX83" fmla="*/ 108585 w 1830268"/>
                <a:gd name="connsiteY83" fmla="*/ 1644967 h 2235375"/>
                <a:gd name="connsiteX84" fmla="*/ 72390 w 1830268"/>
                <a:gd name="connsiteY84" fmla="*/ 1557337 h 2235375"/>
                <a:gd name="connsiteX85" fmla="*/ 14288 w 1830268"/>
                <a:gd name="connsiteY85" fmla="*/ 1433512 h 2235375"/>
                <a:gd name="connsiteX86" fmla="*/ 0 w 1830268"/>
                <a:gd name="connsiteY86" fmla="*/ 1215390 h 2235375"/>
                <a:gd name="connsiteX87" fmla="*/ 87630 w 1830268"/>
                <a:gd name="connsiteY87" fmla="*/ 931545 h 2235375"/>
                <a:gd name="connsiteX88" fmla="*/ 101918 w 1830268"/>
                <a:gd name="connsiteY88" fmla="*/ 822007 h 2235375"/>
                <a:gd name="connsiteX89" fmla="*/ 305753 w 1830268"/>
                <a:gd name="connsiteY89" fmla="*/ 378142 h 2235375"/>
                <a:gd name="connsiteX90" fmla="*/ 335280 w 1830268"/>
                <a:gd name="connsiteY90" fmla="*/ 356235 h 2235375"/>
                <a:gd name="connsiteX91" fmla="*/ 342900 w 1830268"/>
                <a:gd name="connsiteY91" fmla="*/ 283845 h 2235375"/>
                <a:gd name="connsiteX92" fmla="*/ 328613 w 1830268"/>
                <a:gd name="connsiteY92" fmla="*/ 240030 h 2235375"/>
                <a:gd name="connsiteX93" fmla="*/ 358140 w 1830268"/>
                <a:gd name="connsiteY93" fmla="*/ 232410 h 2235375"/>
                <a:gd name="connsiteX94" fmla="*/ 336233 w 1830268"/>
                <a:gd name="connsiteY94" fmla="*/ 0 h 2235375"/>
                <a:gd name="connsiteX0" fmla="*/ 336233 w 1830268"/>
                <a:gd name="connsiteY0" fmla="*/ 0 h 2235375"/>
                <a:gd name="connsiteX1" fmla="*/ 510540 w 1830268"/>
                <a:gd name="connsiteY1" fmla="*/ 87630 h 2235375"/>
                <a:gd name="connsiteX2" fmla="*/ 531019 w 1830268"/>
                <a:gd name="connsiteY2" fmla="*/ 71437 h 2235375"/>
                <a:gd name="connsiteX3" fmla="*/ 538232 w 1830268"/>
                <a:gd name="connsiteY3" fmla="*/ 61446 h 2235375"/>
                <a:gd name="connsiteX4" fmla="*/ 621185 w 1830268"/>
                <a:gd name="connsiteY4" fmla="*/ 388248 h 2235375"/>
                <a:gd name="connsiteX5" fmla="*/ 633966 w 1830268"/>
                <a:gd name="connsiteY5" fmla="*/ 388248 h 2235375"/>
                <a:gd name="connsiteX6" fmla="*/ 630785 w 1830268"/>
                <a:gd name="connsiteY6" fmla="*/ 445408 h 2235375"/>
                <a:gd name="connsiteX7" fmla="*/ 632968 w 1830268"/>
                <a:gd name="connsiteY7" fmla="*/ 495353 h 2235375"/>
                <a:gd name="connsiteX8" fmla="*/ 695059 w 1830268"/>
                <a:gd name="connsiteY8" fmla="*/ 515716 h 2235375"/>
                <a:gd name="connsiteX9" fmla="*/ 784315 w 1830268"/>
                <a:gd name="connsiteY9" fmla="*/ 527934 h 2235375"/>
                <a:gd name="connsiteX10" fmla="*/ 827002 w 1830268"/>
                <a:gd name="connsiteY10" fmla="*/ 564587 h 2235375"/>
                <a:gd name="connsiteX11" fmla="*/ 827002 w 1830268"/>
                <a:gd name="connsiteY11" fmla="*/ 641965 h 2235375"/>
                <a:gd name="connsiteX12" fmla="*/ 861929 w 1830268"/>
                <a:gd name="connsiteY12" fmla="*/ 670473 h 2235375"/>
                <a:gd name="connsiteX13" fmla="*/ 889093 w 1830268"/>
                <a:gd name="connsiteY13" fmla="*/ 690836 h 2235375"/>
                <a:gd name="connsiteX14" fmla="*/ 935662 w 1830268"/>
                <a:gd name="connsiteY14" fmla="*/ 703054 h 2235375"/>
                <a:gd name="connsiteX15" fmla="*/ 974469 w 1830268"/>
                <a:gd name="connsiteY15" fmla="*/ 731562 h 2235375"/>
                <a:gd name="connsiteX16" fmla="*/ 982230 w 1830268"/>
                <a:gd name="connsiteY16" fmla="*/ 788577 h 2235375"/>
                <a:gd name="connsiteX17" fmla="*/ 1040440 w 1830268"/>
                <a:gd name="connsiteY17" fmla="*/ 841521 h 2235375"/>
                <a:gd name="connsiteX18" fmla="*/ 1098651 w 1830268"/>
                <a:gd name="connsiteY18" fmla="*/ 874101 h 2235375"/>
                <a:gd name="connsiteX19" fmla="*/ 1102532 w 1830268"/>
                <a:gd name="connsiteY19" fmla="*/ 922972 h 2235375"/>
                <a:gd name="connsiteX20" fmla="*/ 1141338 w 1830268"/>
                <a:gd name="connsiteY20" fmla="*/ 1000351 h 2235375"/>
                <a:gd name="connsiteX21" fmla="*/ 1184026 w 1830268"/>
                <a:gd name="connsiteY21" fmla="*/ 1069584 h 2235375"/>
                <a:gd name="connsiteX22" fmla="*/ 1246117 w 1830268"/>
                <a:gd name="connsiteY22" fmla="*/ 1089947 h 2235375"/>
                <a:gd name="connsiteX23" fmla="*/ 1261640 w 1830268"/>
                <a:gd name="connsiteY23" fmla="*/ 1151036 h 2235375"/>
                <a:gd name="connsiteX24" fmla="*/ 1308208 w 1830268"/>
                <a:gd name="connsiteY24" fmla="*/ 1175471 h 2235375"/>
                <a:gd name="connsiteX25" fmla="*/ 1347015 w 1830268"/>
                <a:gd name="connsiteY25" fmla="*/ 1244704 h 2235375"/>
                <a:gd name="connsiteX26" fmla="*/ 1401345 w 1830268"/>
                <a:gd name="connsiteY26" fmla="*/ 1244704 h 2235375"/>
                <a:gd name="connsiteX27" fmla="*/ 1467317 w 1830268"/>
                <a:gd name="connsiteY27" fmla="*/ 1248777 h 2235375"/>
                <a:gd name="connsiteX28" fmla="*/ 1510004 w 1830268"/>
                <a:gd name="connsiteY28" fmla="*/ 1301720 h 2235375"/>
                <a:gd name="connsiteX29" fmla="*/ 1575976 w 1830268"/>
                <a:gd name="connsiteY29" fmla="*/ 1301720 h 2235375"/>
                <a:gd name="connsiteX30" fmla="*/ 1622545 w 1830268"/>
                <a:gd name="connsiteY30" fmla="*/ 1301720 h 2235375"/>
                <a:gd name="connsiteX31" fmla="*/ 1641948 w 1830268"/>
                <a:gd name="connsiteY31" fmla="*/ 1370954 h 2235375"/>
                <a:gd name="connsiteX32" fmla="*/ 1707920 w 1830268"/>
                <a:gd name="connsiteY32" fmla="*/ 1419825 h 2235375"/>
                <a:gd name="connsiteX33" fmla="*/ 1727323 w 1830268"/>
                <a:gd name="connsiteY33" fmla="*/ 1452405 h 2235375"/>
                <a:gd name="connsiteX34" fmla="*/ 1760360 w 1830268"/>
                <a:gd name="connsiteY34" fmla="*/ 1564861 h 2235375"/>
                <a:gd name="connsiteX35" fmla="*/ 1830268 w 1830268"/>
                <a:gd name="connsiteY35" fmla="*/ 1545189 h 2235375"/>
                <a:gd name="connsiteX36" fmla="*/ 1821415 w 1830268"/>
                <a:gd name="connsiteY36" fmla="*/ 1563621 h 2235375"/>
                <a:gd name="connsiteX37" fmla="*/ 1744443 w 1830268"/>
                <a:gd name="connsiteY37" fmla="*/ 1588112 h 2235375"/>
                <a:gd name="connsiteX38" fmla="*/ 1677968 w 1830268"/>
                <a:gd name="connsiteY38" fmla="*/ 1584614 h 2235375"/>
                <a:gd name="connsiteX39" fmla="*/ 1646479 w 1830268"/>
                <a:gd name="connsiteY39" fmla="*/ 1556624 h 2235375"/>
                <a:gd name="connsiteX40" fmla="*/ 1628986 w 1830268"/>
                <a:gd name="connsiteY40" fmla="*/ 1560123 h 2235375"/>
                <a:gd name="connsiteX41" fmla="*/ 1587001 w 1830268"/>
                <a:gd name="connsiteY41" fmla="*/ 1584614 h 2235375"/>
                <a:gd name="connsiteX42" fmla="*/ 1555513 w 1830268"/>
                <a:gd name="connsiteY42" fmla="*/ 1605606 h 2235375"/>
                <a:gd name="connsiteX43" fmla="*/ 1541518 w 1830268"/>
                <a:gd name="connsiteY43" fmla="*/ 1581115 h 2235375"/>
                <a:gd name="connsiteX44" fmla="*/ 1517027 w 1830268"/>
                <a:gd name="connsiteY44" fmla="*/ 1584614 h 2235375"/>
                <a:gd name="connsiteX45" fmla="*/ 1496035 w 1830268"/>
                <a:gd name="connsiteY45" fmla="*/ 1609105 h 2235375"/>
                <a:gd name="connsiteX46" fmla="*/ 1485539 w 1830268"/>
                <a:gd name="connsiteY46" fmla="*/ 1619601 h 2235375"/>
                <a:gd name="connsiteX47" fmla="*/ 1485539 w 1830268"/>
                <a:gd name="connsiteY47" fmla="*/ 1647591 h 2235375"/>
                <a:gd name="connsiteX48" fmla="*/ 1478541 w 1830268"/>
                <a:gd name="connsiteY48" fmla="*/ 1651089 h 2235375"/>
                <a:gd name="connsiteX49" fmla="*/ 1447053 w 1830268"/>
                <a:gd name="connsiteY49" fmla="*/ 1640593 h 2235375"/>
                <a:gd name="connsiteX50" fmla="*/ 1412066 w 1830268"/>
                <a:gd name="connsiteY50" fmla="*/ 1640593 h 2235375"/>
                <a:gd name="connsiteX51" fmla="*/ 1384076 w 1830268"/>
                <a:gd name="connsiteY51" fmla="*/ 1644092 h 2235375"/>
                <a:gd name="connsiteX52" fmla="*/ 1370647 w 1830268"/>
                <a:gd name="connsiteY52" fmla="*/ 1675269 h 2235375"/>
                <a:gd name="connsiteX53" fmla="*/ 1350219 w 1830268"/>
                <a:gd name="connsiteY53" fmla="*/ 1673364 h 2235375"/>
                <a:gd name="connsiteX54" fmla="*/ 1321099 w 1830268"/>
                <a:gd name="connsiteY54" fmla="*/ 1647591 h 2235375"/>
                <a:gd name="connsiteX55" fmla="*/ 1293109 w 1830268"/>
                <a:gd name="connsiteY55" fmla="*/ 1661585 h 2235375"/>
                <a:gd name="connsiteX56" fmla="*/ 1230133 w 1830268"/>
                <a:gd name="connsiteY56" fmla="*/ 1679079 h 2235375"/>
                <a:gd name="connsiteX57" fmla="*/ 1156660 w 1830268"/>
                <a:gd name="connsiteY57" fmla="*/ 1679079 h 2235375"/>
                <a:gd name="connsiteX58" fmla="*/ 1125171 w 1830268"/>
                <a:gd name="connsiteY58" fmla="*/ 1693074 h 2235375"/>
                <a:gd name="connsiteX59" fmla="*/ 1083187 w 1830268"/>
                <a:gd name="connsiteY59" fmla="*/ 1728061 h 2235375"/>
                <a:gd name="connsiteX60" fmla="*/ 1037703 w 1830268"/>
                <a:gd name="connsiteY60" fmla="*/ 1815529 h 2235375"/>
                <a:gd name="connsiteX61" fmla="*/ 999218 w 1830268"/>
                <a:gd name="connsiteY61" fmla="*/ 1878506 h 2235375"/>
                <a:gd name="connsiteX62" fmla="*/ 946737 w 1830268"/>
                <a:gd name="connsiteY62" fmla="*/ 1934485 h 2235375"/>
                <a:gd name="connsiteX63" fmla="*/ 873264 w 1830268"/>
                <a:gd name="connsiteY63" fmla="*/ 1983467 h 2235375"/>
                <a:gd name="connsiteX64" fmla="*/ 824282 w 1830268"/>
                <a:gd name="connsiteY64" fmla="*/ 2000961 h 2235375"/>
                <a:gd name="connsiteX65" fmla="*/ 806788 w 1830268"/>
                <a:gd name="connsiteY65" fmla="*/ 2042945 h 2235375"/>
                <a:gd name="connsiteX66" fmla="*/ 806788 w 1830268"/>
                <a:gd name="connsiteY66" fmla="*/ 2067436 h 2235375"/>
                <a:gd name="connsiteX67" fmla="*/ 771801 w 1830268"/>
                <a:gd name="connsiteY67" fmla="*/ 2084930 h 2235375"/>
                <a:gd name="connsiteX68" fmla="*/ 743811 w 1830268"/>
                <a:gd name="connsiteY68" fmla="*/ 2102423 h 2235375"/>
                <a:gd name="connsiteX69" fmla="*/ 708824 w 1830268"/>
                <a:gd name="connsiteY69" fmla="*/ 2140909 h 2235375"/>
                <a:gd name="connsiteX70" fmla="*/ 694829 w 1830268"/>
                <a:gd name="connsiteY70" fmla="*/ 2179395 h 2235375"/>
                <a:gd name="connsiteX71" fmla="*/ 617858 w 1830268"/>
                <a:gd name="connsiteY71" fmla="*/ 2200387 h 2235375"/>
                <a:gd name="connsiteX72" fmla="*/ 547884 w 1830268"/>
                <a:gd name="connsiteY72" fmla="*/ 2235375 h 2235375"/>
                <a:gd name="connsiteX73" fmla="*/ 551207 w 1830268"/>
                <a:gd name="connsiteY73" fmla="*/ 2233900 h 2235375"/>
                <a:gd name="connsiteX74" fmla="*/ 532867 w 1830268"/>
                <a:gd name="connsiteY74" fmla="*/ 2205742 h 2235375"/>
                <a:gd name="connsiteX75" fmla="*/ 454703 w 1830268"/>
                <a:gd name="connsiteY75" fmla="*/ 2128003 h 2235375"/>
                <a:gd name="connsiteX76" fmla="*/ 381147 w 1830268"/>
                <a:gd name="connsiteY76" fmla="*/ 2067622 h 2235375"/>
                <a:gd name="connsiteX77" fmla="*/ 325079 w 1830268"/>
                <a:gd name="connsiteY77" fmla="*/ 1992794 h 2235375"/>
                <a:gd name="connsiteX78" fmla="*/ 320235 w 1830268"/>
                <a:gd name="connsiteY78" fmla="*/ 1918072 h 2235375"/>
                <a:gd name="connsiteX79" fmla="*/ 258199 w 1830268"/>
                <a:gd name="connsiteY79" fmla="*/ 1843457 h 2235375"/>
                <a:gd name="connsiteX80" fmla="*/ 179208 w 1830268"/>
                <a:gd name="connsiteY80" fmla="*/ 1790696 h 2235375"/>
                <a:gd name="connsiteX81" fmla="*/ 106723 w 1830268"/>
                <a:gd name="connsiteY81" fmla="*/ 1756718 h 2235375"/>
                <a:gd name="connsiteX82" fmla="*/ 99417 w 1830268"/>
                <a:gd name="connsiteY82" fmla="*/ 1742718 h 2235375"/>
                <a:gd name="connsiteX83" fmla="*/ 108585 w 1830268"/>
                <a:gd name="connsiteY83" fmla="*/ 1644967 h 2235375"/>
                <a:gd name="connsiteX84" fmla="*/ 72390 w 1830268"/>
                <a:gd name="connsiteY84" fmla="*/ 1557337 h 2235375"/>
                <a:gd name="connsiteX85" fmla="*/ 14288 w 1830268"/>
                <a:gd name="connsiteY85" fmla="*/ 1433512 h 2235375"/>
                <a:gd name="connsiteX86" fmla="*/ 0 w 1830268"/>
                <a:gd name="connsiteY86" fmla="*/ 1215390 h 2235375"/>
                <a:gd name="connsiteX87" fmla="*/ 87630 w 1830268"/>
                <a:gd name="connsiteY87" fmla="*/ 931545 h 2235375"/>
                <a:gd name="connsiteX88" fmla="*/ 101918 w 1830268"/>
                <a:gd name="connsiteY88" fmla="*/ 822007 h 2235375"/>
                <a:gd name="connsiteX89" fmla="*/ 305753 w 1830268"/>
                <a:gd name="connsiteY89" fmla="*/ 378142 h 2235375"/>
                <a:gd name="connsiteX90" fmla="*/ 335280 w 1830268"/>
                <a:gd name="connsiteY90" fmla="*/ 356235 h 2235375"/>
                <a:gd name="connsiteX91" fmla="*/ 342900 w 1830268"/>
                <a:gd name="connsiteY91" fmla="*/ 283845 h 2235375"/>
                <a:gd name="connsiteX92" fmla="*/ 328613 w 1830268"/>
                <a:gd name="connsiteY92" fmla="*/ 240030 h 2235375"/>
                <a:gd name="connsiteX93" fmla="*/ 358140 w 1830268"/>
                <a:gd name="connsiteY93" fmla="*/ 232410 h 2235375"/>
                <a:gd name="connsiteX94" fmla="*/ 336233 w 1830268"/>
                <a:gd name="connsiteY94" fmla="*/ 0 h 2235375"/>
                <a:gd name="connsiteX0" fmla="*/ 336233 w 1830268"/>
                <a:gd name="connsiteY0" fmla="*/ 0 h 2235375"/>
                <a:gd name="connsiteX1" fmla="*/ 510540 w 1830268"/>
                <a:gd name="connsiteY1" fmla="*/ 87630 h 2235375"/>
                <a:gd name="connsiteX2" fmla="*/ 531019 w 1830268"/>
                <a:gd name="connsiteY2" fmla="*/ 71437 h 2235375"/>
                <a:gd name="connsiteX3" fmla="*/ 538232 w 1830268"/>
                <a:gd name="connsiteY3" fmla="*/ 61446 h 2235375"/>
                <a:gd name="connsiteX4" fmla="*/ 621185 w 1830268"/>
                <a:gd name="connsiteY4" fmla="*/ 388248 h 2235375"/>
                <a:gd name="connsiteX5" fmla="*/ 633966 w 1830268"/>
                <a:gd name="connsiteY5" fmla="*/ 388248 h 2235375"/>
                <a:gd name="connsiteX6" fmla="*/ 630785 w 1830268"/>
                <a:gd name="connsiteY6" fmla="*/ 445408 h 2235375"/>
                <a:gd name="connsiteX7" fmla="*/ 632968 w 1830268"/>
                <a:gd name="connsiteY7" fmla="*/ 495353 h 2235375"/>
                <a:gd name="connsiteX8" fmla="*/ 695059 w 1830268"/>
                <a:gd name="connsiteY8" fmla="*/ 515716 h 2235375"/>
                <a:gd name="connsiteX9" fmla="*/ 784315 w 1830268"/>
                <a:gd name="connsiteY9" fmla="*/ 527934 h 2235375"/>
                <a:gd name="connsiteX10" fmla="*/ 827002 w 1830268"/>
                <a:gd name="connsiteY10" fmla="*/ 564587 h 2235375"/>
                <a:gd name="connsiteX11" fmla="*/ 827002 w 1830268"/>
                <a:gd name="connsiteY11" fmla="*/ 641965 h 2235375"/>
                <a:gd name="connsiteX12" fmla="*/ 861929 w 1830268"/>
                <a:gd name="connsiteY12" fmla="*/ 670473 h 2235375"/>
                <a:gd name="connsiteX13" fmla="*/ 889093 w 1830268"/>
                <a:gd name="connsiteY13" fmla="*/ 690836 h 2235375"/>
                <a:gd name="connsiteX14" fmla="*/ 935662 w 1830268"/>
                <a:gd name="connsiteY14" fmla="*/ 703054 h 2235375"/>
                <a:gd name="connsiteX15" fmla="*/ 974469 w 1830268"/>
                <a:gd name="connsiteY15" fmla="*/ 731562 h 2235375"/>
                <a:gd name="connsiteX16" fmla="*/ 982230 w 1830268"/>
                <a:gd name="connsiteY16" fmla="*/ 788577 h 2235375"/>
                <a:gd name="connsiteX17" fmla="*/ 1040440 w 1830268"/>
                <a:gd name="connsiteY17" fmla="*/ 841521 h 2235375"/>
                <a:gd name="connsiteX18" fmla="*/ 1098651 w 1830268"/>
                <a:gd name="connsiteY18" fmla="*/ 874101 h 2235375"/>
                <a:gd name="connsiteX19" fmla="*/ 1102532 w 1830268"/>
                <a:gd name="connsiteY19" fmla="*/ 922972 h 2235375"/>
                <a:gd name="connsiteX20" fmla="*/ 1141338 w 1830268"/>
                <a:gd name="connsiteY20" fmla="*/ 1000351 h 2235375"/>
                <a:gd name="connsiteX21" fmla="*/ 1184026 w 1830268"/>
                <a:gd name="connsiteY21" fmla="*/ 1069584 h 2235375"/>
                <a:gd name="connsiteX22" fmla="*/ 1246117 w 1830268"/>
                <a:gd name="connsiteY22" fmla="*/ 1089947 h 2235375"/>
                <a:gd name="connsiteX23" fmla="*/ 1261640 w 1830268"/>
                <a:gd name="connsiteY23" fmla="*/ 1151036 h 2235375"/>
                <a:gd name="connsiteX24" fmla="*/ 1308208 w 1830268"/>
                <a:gd name="connsiteY24" fmla="*/ 1175471 h 2235375"/>
                <a:gd name="connsiteX25" fmla="*/ 1347015 w 1830268"/>
                <a:gd name="connsiteY25" fmla="*/ 1244704 h 2235375"/>
                <a:gd name="connsiteX26" fmla="*/ 1401345 w 1830268"/>
                <a:gd name="connsiteY26" fmla="*/ 1244704 h 2235375"/>
                <a:gd name="connsiteX27" fmla="*/ 1467317 w 1830268"/>
                <a:gd name="connsiteY27" fmla="*/ 1248777 h 2235375"/>
                <a:gd name="connsiteX28" fmla="*/ 1510004 w 1830268"/>
                <a:gd name="connsiteY28" fmla="*/ 1301720 h 2235375"/>
                <a:gd name="connsiteX29" fmla="*/ 1575976 w 1830268"/>
                <a:gd name="connsiteY29" fmla="*/ 1301720 h 2235375"/>
                <a:gd name="connsiteX30" fmla="*/ 1622545 w 1830268"/>
                <a:gd name="connsiteY30" fmla="*/ 1301720 h 2235375"/>
                <a:gd name="connsiteX31" fmla="*/ 1641948 w 1830268"/>
                <a:gd name="connsiteY31" fmla="*/ 1370954 h 2235375"/>
                <a:gd name="connsiteX32" fmla="*/ 1707920 w 1830268"/>
                <a:gd name="connsiteY32" fmla="*/ 1419825 h 2235375"/>
                <a:gd name="connsiteX33" fmla="*/ 1727323 w 1830268"/>
                <a:gd name="connsiteY33" fmla="*/ 1452405 h 2235375"/>
                <a:gd name="connsiteX34" fmla="*/ 1760360 w 1830268"/>
                <a:gd name="connsiteY34" fmla="*/ 1564861 h 2235375"/>
                <a:gd name="connsiteX35" fmla="*/ 1830268 w 1830268"/>
                <a:gd name="connsiteY35" fmla="*/ 1545189 h 2235375"/>
                <a:gd name="connsiteX36" fmla="*/ 1821415 w 1830268"/>
                <a:gd name="connsiteY36" fmla="*/ 1563621 h 2235375"/>
                <a:gd name="connsiteX37" fmla="*/ 1744443 w 1830268"/>
                <a:gd name="connsiteY37" fmla="*/ 1588112 h 2235375"/>
                <a:gd name="connsiteX38" fmla="*/ 1677968 w 1830268"/>
                <a:gd name="connsiteY38" fmla="*/ 1584614 h 2235375"/>
                <a:gd name="connsiteX39" fmla="*/ 1646479 w 1830268"/>
                <a:gd name="connsiteY39" fmla="*/ 1556624 h 2235375"/>
                <a:gd name="connsiteX40" fmla="*/ 1628986 w 1830268"/>
                <a:gd name="connsiteY40" fmla="*/ 1560123 h 2235375"/>
                <a:gd name="connsiteX41" fmla="*/ 1587001 w 1830268"/>
                <a:gd name="connsiteY41" fmla="*/ 1584614 h 2235375"/>
                <a:gd name="connsiteX42" fmla="*/ 1555513 w 1830268"/>
                <a:gd name="connsiteY42" fmla="*/ 1605606 h 2235375"/>
                <a:gd name="connsiteX43" fmla="*/ 1541518 w 1830268"/>
                <a:gd name="connsiteY43" fmla="*/ 1581115 h 2235375"/>
                <a:gd name="connsiteX44" fmla="*/ 1517027 w 1830268"/>
                <a:gd name="connsiteY44" fmla="*/ 1584614 h 2235375"/>
                <a:gd name="connsiteX45" fmla="*/ 1496035 w 1830268"/>
                <a:gd name="connsiteY45" fmla="*/ 1609105 h 2235375"/>
                <a:gd name="connsiteX46" fmla="*/ 1485539 w 1830268"/>
                <a:gd name="connsiteY46" fmla="*/ 1619601 h 2235375"/>
                <a:gd name="connsiteX47" fmla="*/ 1485539 w 1830268"/>
                <a:gd name="connsiteY47" fmla="*/ 1647591 h 2235375"/>
                <a:gd name="connsiteX48" fmla="*/ 1478541 w 1830268"/>
                <a:gd name="connsiteY48" fmla="*/ 1651089 h 2235375"/>
                <a:gd name="connsiteX49" fmla="*/ 1447053 w 1830268"/>
                <a:gd name="connsiteY49" fmla="*/ 1640593 h 2235375"/>
                <a:gd name="connsiteX50" fmla="*/ 1412066 w 1830268"/>
                <a:gd name="connsiteY50" fmla="*/ 1640593 h 2235375"/>
                <a:gd name="connsiteX51" fmla="*/ 1384076 w 1830268"/>
                <a:gd name="connsiteY51" fmla="*/ 1644092 h 2235375"/>
                <a:gd name="connsiteX52" fmla="*/ 1370647 w 1830268"/>
                <a:gd name="connsiteY52" fmla="*/ 1675269 h 2235375"/>
                <a:gd name="connsiteX53" fmla="*/ 1350219 w 1830268"/>
                <a:gd name="connsiteY53" fmla="*/ 1673364 h 2235375"/>
                <a:gd name="connsiteX54" fmla="*/ 1321099 w 1830268"/>
                <a:gd name="connsiteY54" fmla="*/ 1647591 h 2235375"/>
                <a:gd name="connsiteX55" fmla="*/ 1293109 w 1830268"/>
                <a:gd name="connsiteY55" fmla="*/ 1661585 h 2235375"/>
                <a:gd name="connsiteX56" fmla="*/ 1230133 w 1830268"/>
                <a:gd name="connsiteY56" fmla="*/ 1679079 h 2235375"/>
                <a:gd name="connsiteX57" fmla="*/ 1156660 w 1830268"/>
                <a:gd name="connsiteY57" fmla="*/ 1679079 h 2235375"/>
                <a:gd name="connsiteX58" fmla="*/ 1125171 w 1830268"/>
                <a:gd name="connsiteY58" fmla="*/ 1693074 h 2235375"/>
                <a:gd name="connsiteX59" fmla="*/ 1083187 w 1830268"/>
                <a:gd name="connsiteY59" fmla="*/ 1728061 h 2235375"/>
                <a:gd name="connsiteX60" fmla="*/ 1037703 w 1830268"/>
                <a:gd name="connsiteY60" fmla="*/ 1815529 h 2235375"/>
                <a:gd name="connsiteX61" fmla="*/ 999218 w 1830268"/>
                <a:gd name="connsiteY61" fmla="*/ 1878506 h 2235375"/>
                <a:gd name="connsiteX62" fmla="*/ 946737 w 1830268"/>
                <a:gd name="connsiteY62" fmla="*/ 1934485 h 2235375"/>
                <a:gd name="connsiteX63" fmla="*/ 873264 w 1830268"/>
                <a:gd name="connsiteY63" fmla="*/ 1983467 h 2235375"/>
                <a:gd name="connsiteX64" fmla="*/ 824282 w 1830268"/>
                <a:gd name="connsiteY64" fmla="*/ 2000961 h 2235375"/>
                <a:gd name="connsiteX65" fmla="*/ 806788 w 1830268"/>
                <a:gd name="connsiteY65" fmla="*/ 2042945 h 2235375"/>
                <a:gd name="connsiteX66" fmla="*/ 806788 w 1830268"/>
                <a:gd name="connsiteY66" fmla="*/ 2067436 h 2235375"/>
                <a:gd name="connsiteX67" fmla="*/ 771801 w 1830268"/>
                <a:gd name="connsiteY67" fmla="*/ 2084930 h 2235375"/>
                <a:gd name="connsiteX68" fmla="*/ 743811 w 1830268"/>
                <a:gd name="connsiteY68" fmla="*/ 2102423 h 2235375"/>
                <a:gd name="connsiteX69" fmla="*/ 708824 w 1830268"/>
                <a:gd name="connsiteY69" fmla="*/ 2140909 h 2235375"/>
                <a:gd name="connsiteX70" fmla="*/ 694829 w 1830268"/>
                <a:gd name="connsiteY70" fmla="*/ 2179395 h 2235375"/>
                <a:gd name="connsiteX71" fmla="*/ 617858 w 1830268"/>
                <a:gd name="connsiteY71" fmla="*/ 2200387 h 2235375"/>
                <a:gd name="connsiteX72" fmla="*/ 547884 w 1830268"/>
                <a:gd name="connsiteY72" fmla="*/ 2235375 h 2235375"/>
                <a:gd name="connsiteX73" fmla="*/ 551207 w 1830268"/>
                <a:gd name="connsiteY73" fmla="*/ 2233900 h 2235375"/>
                <a:gd name="connsiteX74" fmla="*/ 532867 w 1830268"/>
                <a:gd name="connsiteY74" fmla="*/ 2205742 h 2235375"/>
                <a:gd name="connsiteX75" fmla="*/ 454703 w 1830268"/>
                <a:gd name="connsiteY75" fmla="*/ 2128003 h 2235375"/>
                <a:gd name="connsiteX76" fmla="*/ 381147 w 1830268"/>
                <a:gd name="connsiteY76" fmla="*/ 2067622 h 2235375"/>
                <a:gd name="connsiteX77" fmla="*/ 325079 w 1830268"/>
                <a:gd name="connsiteY77" fmla="*/ 1992794 h 2235375"/>
                <a:gd name="connsiteX78" fmla="*/ 316454 w 1830268"/>
                <a:gd name="connsiteY78" fmla="*/ 1918072 h 2235375"/>
                <a:gd name="connsiteX79" fmla="*/ 258199 w 1830268"/>
                <a:gd name="connsiteY79" fmla="*/ 1843457 h 2235375"/>
                <a:gd name="connsiteX80" fmla="*/ 179208 w 1830268"/>
                <a:gd name="connsiteY80" fmla="*/ 1790696 h 2235375"/>
                <a:gd name="connsiteX81" fmla="*/ 106723 w 1830268"/>
                <a:gd name="connsiteY81" fmla="*/ 1756718 h 2235375"/>
                <a:gd name="connsiteX82" fmla="*/ 99417 w 1830268"/>
                <a:gd name="connsiteY82" fmla="*/ 1742718 h 2235375"/>
                <a:gd name="connsiteX83" fmla="*/ 108585 w 1830268"/>
                <a:gd name="connsiteY83" fmla="*/ 1644967 h 2235375"/>
                <a:gd name="connsiteX84" fmla="*/ 72390 w 1830268"/>
                <a:gd name="connsiteY84" fmla="*/ 1557337 h 2235375"/>
                <a:gd name="connsiteX85" fmla="*/ 14288 w 1830268"/>
                <a:gd name="connsiteY85" fmla="*/ 1433512 h 2235375"/>
                <a:gd name="connsiteX86" fmla="*/ 0 w 1830268"/>
                <a:gd name="connsiteY86" fmla="*/ 1215390 h 2235375"/>
                <a:gd name="connsiteX87" fmla="*/ 87630 w 1830268"/>
                <a:gd name="connsiteY87" fmla="*/ 931545 h 2235375"/>
                <a:gd name="connsiteX88" fmla="*/ 101918 w 1830268"/>
                <a:gd name="connsiteY88" fmla="*/ 822007 h 2235375"/>
                <a:gd name="connsiteX89" fmla="*/ 305753 w 1830268"/>
                <a:gd name="connsiteY89" fmla="*/ 378142 h 2235375"/>
                <a:gd name="connsiteX90" fmla="*/ 335280 w 1830268"/>
                <a:gd name="connsiteY90" fmla="*/ 356235 h 2235375"/>
                <a:gd name="connsiteX91" fmla="*/ 342900 w 1830268"/>
                <a:gd name="connsiteY91" fmla="*/ 283845 h 2235375"/>
                <a:gd name="connsiteX92" fmla="*/ 328613 w 1830268"/>
                <a:gd name="connsiteY92" fmla="*/ 240030 h 2235375"/>
                <a:gd name="connsiteX93" fmla="*/ 358140 w 1830268"/>
                <a:gd name="connsiteY93" fmla="*/ 232410 h 2235375"/>
                <a:gd name="connsiteX94" fmla="*/ 336233 w 1830268"/>
                <a:gd name="connsiteY94" fmla="*/ 0 h 2235375"/>
                <a:gd name="connsiteX0" fmla="*/ 336233 w 1830268"/>
                <a:gd name="connsiteY0" fmla="*/ 0 h 2235375"/>
                <a:gd name="connsiteX1" fmla="*/ 510540 w 1830268"/>
                <a:gd name="connsiteY1" fmla="*/ 87630 h 2235375"/>
                <a:gd name="connsiteX2" fmla="*/ 531019 w 1830268"/>
                <a:gd name="connsiteY2" fmla="*/ 71437 h 2235375"/>
                <a:gd name="connsiteX3" fmla="*/ 538232 w 1830268"/>
                <a:gd name="connsiteY3" fmla="*/ 61446 h 2235375"/>
                <a:gd name="connsiteX4" fmla="*/ 621185 w 1830268"/>
                <a:gd name="connsiteY4" fmla="*/ 388248 h 2235375"/>
                <a:gd name="connsiteX5" fmla="*/ 633966 w 1830268"/>
                <a:gd name="connsiteY5" fmla="*/ 388248 h 2235375"/>
                <a:gd name="connsiteX6" fmla="*/ 630785 w 1830268"/>
                <a:gd name="connsiteY6" fmla="*/ 445408 h 2235375"/>
                <a:gd name="connsiteX7" fmla="*/ 632968 w 1830268"/>
                <a:gd name="connsiteY7" fmla="*/ 495353 h 2235375"/>
                <a:gd name="connsiteX8" fmla="*/ 695059 w 1830268"/>
                <a:gd name="connsiteY8" fmla="*/ 515716 h 2235375"/>
                <a:gd name="connsiteX9" fmla="*/ 784315 w 1830268"/>
                <a:gd name="connsiteY9" fmla="*/ 527934 h 2235375"/>
                <a:gd name="connsiteX10" fmla="*/ 827002 w 1830268"/>
                <a:gd name="connsiteY10" fmla="*/ 564587 h 2235375"/>
                <a:gd name="connsiteX11" fmla="*/ 827002 w 1830268"/>
                <a:gd name="connsiteY11" fmla="*/ 641965 h 2235375"/>
                <a:gd name="connsiteX12" fmla="*/ 861929 w 1830268"/>
                <a:gd name="connsiteY12" fmla="*/ 670473 h 2235375"/>
                <a:gd name="connsiteX13" fmla="*/ 889093 w 1830268"/>
                <a:gd name="connsiteY13" fmla="*/ 690836 h 2235375"/>
                <a:gd name="connsiteX14" fmla="*/ 935662 w 1830268"/>
                <a:gd name="connsiteY14" fmla="*/ 703054 h 2235375"/>
                <a:gd name="connsiteX15" fmla="*/ 974469 w 1830268"/>
                <a:gd name="connsiteY15" fmla="*/ 731562 h 2235375"/>
                <a:gd name="connsiteX16" fmla="*/ 982230 w 1830268"/>
                <a:gd name="connsiteY16" fmla="*/ 788577 h 2235375"/>
                <a:gd name="connsiteX17" fmla="*/ 1040440 w 1830268"/>
                <a:gd name="connsiteY17" fmla="*/ 841521 h 2235375"/>
                <a:gd name="connsiteX18" fmla="*/ 1098651 w 1830268"/>
                <a:gd name="connsiteY18" fmla="*/ 874101 h 2235375"/>
                <a:gd name="connsiteX19" fmla="*/ 1102532 w 1830268"/>
                <a:gd name="connsiteY19" fmla="*/ 922972 h 2235375"/>
                <a:gd name="connsiteX20" fmla="*/ 1141338 w 1830268"/>
                <a:gd name="connsiteY20" fmla="*/ 1000351 h 2235375"/>
                <a:gd name="connsiteX21" fmla="*/ 1184026 w 1830268"/>
                <a:gd name="connsiteY21" fmla="*/ 1069584 h 2235375"/>
                <a:gd name="connsiteX22" fmla="*/ 1246117 w 1830268"/>
                <a:gd name="connsiteY22" fmla="*/ 1089947 h 2235375"/>
                <a:gd name="connsiteX23" fmla="*/ 1261640 w 1830268"/>
                <a:gd name="connsiteY23" fmla="*/ 1151036 h 2235375"/>
                <a:gd name="connsiteX24" fmla="*/ 1308208 w 1830268"/>
                <a:gd name="connsiteY24" fmla="*/ 1175471 h 2235375"/>
                <a:gd name="connsiteX25" fmla="*/ 1347015 w 1830268"/>
                <a:gd name="connsiteY25" fmla="*/ 1244704 h 2235375"/>
                <a:gd name="connsiteX26" fmla="*/ 1401345 w 1830268"/>
                <a:gd name="connsiteY26" fmla="*/ 1244704 h 2235375"/>
                <a:gd name="connsiteX27" fmla="*/ 1467317 w 1830268"/>
                <a:gd name="connsiteY27" fmla="*/ 1248777 h 2235375"/>
                <a:gd name="connsiteX28" fmla="*/ 1510004 w 1830268"/>
                <a:gd name="connsiteY28" fmla="*/ 1301720 h 2235375"/>
                <a:gd name="connsiteX29" fmla="*/ 1575976 w 1830268"/>
                <a:gd name="connsiteY29" fmla="*/ 1301720 h 2235375"/>
                <a:gd name="connsiteX30" fmla="*/ 1622545 w 1830268"/>
                <a:gd name="connsiteY30" fmla="*/ 1301720 h 2235375"/>
                <a:gd name="connsiteX31" fmla="*/ 1641948 w 1830268"/>
                <a:gd name="connsiteY31" fmla="*/ 1370954 h 2235375"/>
                <a:gd name="connsiteX32" fmla="*/ 1707920 w 1830268"/>
                <a:gd name="connsiteY32" fmla="*/ 1419825 h 2235375"/>
                <a:gd name="connsiteX33" fmla="*/ 1727323 w 1830268"/>
                <a:gd name="connsiteY33" fmla="*/ 1452405 h 2235375"/>
                <a:gd name="connsiteX34" fmla="*/ 1760360 w 1830268"/>
                <a:gd name="connsiteY34" fmla="*/ 1564861 h 2235375"/>
                <a:gd name="connsiteX35" fmla="*/ 1830268 w 1830268"/>
                <a:gd name="connsiteY35" fmla="*/ 1545189 h 2235375"/>
                <a:gd name="connsiteX36" fmla="*/ 1821415 w 1830268"/>
                <a:gd name="connsiteY36" fmla="*/ 1563621 h 2235375"/>
                <a:gd name="connsiteX37" fmla="*/ 1744443 w 1830268"/>
                <a:gd name="connsiteY37" fmla="*/ 1588112 h 2235375"/>
                <a:gd name="connsiteX38" fmla="*/ 1677968 w 1830268"/>
                <a:gd name="connsiteY38" fmla="*/ 1584614 h 2235375"/>
                <a:gd name="connsiteX39" fmla="*/ 1646479 w 1830268"/>
                <a:gd name="connsiteY39" fmla="*/ 1556624 h 2235375"/>
                <a:gd name="connsiteX40" fmla="*/ 1628986 w 1830268"/>
                <a:gd name="connsiteY40" fmla="*/ 1560123 h 2235375"/>
                <a:gd name="connsiteX41" fmla="*/ 1587001 w 1830268"/>
                <a:gd name="connsiteY41" fmla="*/ 1584614 h 2235375"/>
                <a:gd name="connsiteX42" fmla="*/ 1555513 w 1830268"/>
                <a:gd name="connsiteY42" fmla="*/ 1605606 h 2235375"/>
                <a:gd name="connsiteX43" fmla="*/ 1541518 w 1830268"/>
                <a:gd name="connsiteY43" fmla="*/ 1581115 h 2235375"/>
                <a:gd name="connsiteX44" fmla="*/ 1517027 w 1830268"/>
                <a:gd name="connsiteY44" fmla="*/ 1584614 h 2235375"/>
                <a:gd name="connsiteX45" fmla="*/ 1496035 w 1830268"/>
                <a:gd name="connsiteY45" fmla="*/ 1609105 h 2235375"/>
                <a:gd name="connsiteX46" fmla="*/ 1485539 w 1830268"/>
                <a:gd name="connsiteY46" fmla="*/ 1619601 h 2235375"/>
                <a:gd name="connsiteX47" fmla="*/ 1485539 w 1830268"/>
                <a:gd name="connsiteY47" fmla="*/ 1647591 h 2235375"/>
                <a:gd name="connsiteX48" fmla="*/ 1478541 w 1830268"/>
                <a:gd name="connsiteY48" fmla="*/ 1651089 h 2235375"/>
                <a:gd name="connsiteX49" fmla="*/ 1447053 w 1830268"/>
                <a:gd name="connsiteY49" fmla="*/ 1640593 h 2235375"/>
                <a:gd name="connsiteX50" fmla="*/ 1412066 w 1830268"/>
                <a:gd name="connsiteY50" fmla="*/ 1640593 h 2235375"/>
                <a:gd name="connsiteX51" fmla="*/ 1384076 w 1830268"/>
                <a:gd name="connsiteY51" fmla="*/ 1644092 h 2235375"/>
                <a:gd name="connsiteX52" fmla="*/ 1370647 w 1830268"/>
                <a:gd name="connsiteY52" fmla="*/ 1675269 h 2235375"/>
                <a:gd name="connsiteX53" fmla="*/ 1350219 w 1830268"/>
                <a:gd name="connsiteY53" fmla="*/ 1673364 h 2235375"/>
                <a:gd name="connsiteX54" fmla="*/ 1321099 w 1830268"/>
                <a:gd name="connsiteY54" fmla="*/ 1647591 h 2235375"/>
                <a:gd name="connsiteX55" fmla="*/ 1293109 w 1830268"/>
                <a:gd name="connsiteY55" fmla="*/ 1661585 h 2235375"/>
                <a:gd name="connsiteX56" fmla="*/ 1230133 w 1830268"/>
                <a:gd name="connsiteY56" fmla="*/ 1679079 h 2235375"/>
                <a:gd name="connsiteX57" fmla="*/ 1156660 w 1830268"/>
                <a:gd name="connsiteY57" fmla="*/ 1679079 h 2235375"/>
                <a:gd name="connsiteX58" fmla="*/ 1125171 w 1830268"/>
                <a:gd name="connsiteY58" fmla="*/ 1693074 h 2235375"/>
                <a:gd name="connsiteX59" fmla="*/ 1083187 w 1830268"/>
                <a:gd name="connsiteY59" fmla="*/ 1728061 h 2235375"/>
                <a:gd name="connsiteX60" fmla="*/ 1037703 w 1830268"/>
                <a:gd name="connsiteY60" fmla="*/ 1815529 h 2235375"/>
                <a:gd name="connsiteX61" fmla="*/ 999218 w 1830268"/>
                <a:gd name="connsiteY61" fmla="*/ 1878506 h 2235375"/>
                <a:gd name="connsiteX62" fmla="*/ 946737 w 1830268"/>
                <a:gd name="connsiteY62" fmla="*/ 1934485 h 2235375"/>
                <a:gd name="connsiteX63" fmla="*/ 873264 w 1830268"/>
                <a:gd name="connsiteY63" fmla="*/ 1983467 h 2235375"/>
                <a:gd name="connsiteX64" fmla="*/ 824282 w 1830268"/>
                <a:gd name="connsiteY64" fmla="*/ 2000961 h 2235375"/>
                <a:gd name="connsiteX65" fmla="*/ 806788 w 1830268"/>
                <a:gd name="connsiteY65" fmla="*/ 2042945 h 2235375"/>
                <a:gd name="connsiteX66" fmla="*/ 806788 w 1830268"/>
                <a:gd name="connsiteY66" fmla="*/ 2067436 h 2235375"/>
                <a:gd name="connsiteX67" fmla="*/ 771801 w 1830268"/>
                <a:gd name="connsiteY67" fmla="*/ 2084930 h 2235375"/>
                <a:gd name="connsiteX68" fmla="*/ 743811 w 1830268"/>
                <a:gd name="connsiteY68" fmla="*/ 2102423 h 2235375"/>
                <a:gd name="connsiteX69" fmla="*/ 708824 w 1830268"/>
                <a:gd name="connsiteY69" fmla="*/ 2140909 h 2235375"/>
                <a:gd name="connsiteX70" fmla="*/ 694829 w 1830268"/>
                <a:gd name="connsiteY70" fmla="*/ 2179395 h 2235375"/>
                <a:gd name="connsiteX71" fmla="*/ 617858 w 1830268"/>
                <a:gd name="connsiteY71" fmla="*/ 2200387 h 2235375"/>
                <a:gd name="connsiteX72" fmla="*/ 547884 w 1830268"/>
                <a:gd name="connsiteY72" fmla="*/ 2235375 h 2235375"/>
                <a:gd name="connsiteX73" fmla="*/ 551207 w 1830268"/>
                <a:gd name="connsiteY73" fmla="*/ 2233900 h 2235375"/>
                <a:gd name="connsiteX74" fmla="*/ 532867 w 1830268"/>
                <a:gd name="connsiteY74" fmla="*/ 2205742 h 2235375"/>
                <a:gd name="connsiteX75" fmla="*/ 454703 w 1830268"/>
                <a:gd name="connsiteY75" fmla="*/ 2128003 h 2235375"/>
                <a:gd name="connsiteX76" fmla="*/ 381147 w 1830268"/>
                <a:gd name="connsiteY76" fmla="*/ 2067622 h 2235375"/>
                <a:gd name="connsiteX77" fmla="*/ 325079 w 1830268"/>
                <a:gd name="connsiteY77" fmla="*/ 1992794 h 2235375"/>
                <a:gd name="connsiteX78" fmla="*/ 316454 w 1830268"/>
                <a:gd name="connsiteY78" fmla="*/ 1918072 h 2235375"/>
                <a:gd name="connsiteX79" fmla="*/ 260090 w 1830268"/>
                <a:gd name="connsiteY79" fmla="*/ 1837742 h 2235375"/>
                <a:gd name="connsiteX80" fmla="*/ 179208 w 1830268"/>
                <a:gd name="connsiteY80" fmla="*/ 1790696 h 2235375"/>
                <a:gd name="connsiteX81" fmla="*/ 106723 w 1830268"/>
                <a:gd name="connsiteY81" fmla="*/ 1756718 h 2235375"/>
                <a:gd name="connsiteX82" fmla="*/ 99417 w 1830268"/>
                <a:gd name="connsiteY82" fmla="*/ 1742718 h 2235375"/>
                <a:gd name="connsiteX83" fmla="*/ 108585 w 1830268"/>
                <a:gd name="connsiteY83" fmla="*/ 1644967 h 2235375"/>
                <a:gd name="connsiteX84" fmla="*/ 72390 w 1830268"/>
                <a:gd name="connsiteY84" fmla="*/ 1557337 h 2235375"/>
                <a:gd name="connsiteX85" fmla="*/ 14288 w 1830268"/>
                <a:gd name="connsiteY85" fmla="*/ 1433512 h 2235375"/>
                <a:gd name="connsiteX86" fmla="*/ 0 w 1830268"/>
                <a:gd name="connsiteY86" fmla="*/ 1215390 h 2235375"/>
                <a:gd name="connsiteX87" fmla="*/ 87630 w 1830268"/>
                <a:gd name="connsiteY87" fmla="*/ 931545 h 2235375"/>
                <a:gd name="connsiteX88" fmla="*/ 101918 w 1830268"/>
                <a:gd name="connsiteY88" fmla="*/ 822007 h 2235375"/>
                <a:gd name="connsiteX89" fmla="*/ 305753 w 1830268"/>
                <a:gd name="connsiteY89" fmla="*/ 378142 h 2235375"/>
                <a:gd name="connsiteX90" fmla="*/ 335280 w 1830268"/>
                <a:gd name="connsiteY90" fmla="*/ 356235 h 2235375"/>
                <a:gd name="connsiteX91" fmla="*/ 342900 w 1830268"/>
                <a:gd name="connsiteY91" fmla="*/ 283845 h 2235375"/>
                <a:gd name="connsiteX92" fmla="*/ 328613 w 1830268"/>
                <a:gd name="connsiteY92" fmla="*/ 240030 h 2235375"/>
                <a:gd name="connsiteX93" fmla="*/ 358140 w 1830268"/>
                <a:gd name="connsiteY93" fmla="*/ 232410 h 2235375"/>
                <a:gd name="connsiteX94" fmla="*/ 336233 w 1830268"/>
                <a:gd name="connsiteY94" fmla="*/ 0 h 2235375"/>
                <a:gd name="connsiteX0" fmla="*/ 336233 w 1830268"/>
                <a:gd name="connsiteY0" fmla="*/ 0 h 2235375"/>
                <a:gd name="connsiteX1" fmla="*/ 510540 w 1830268"/>
                <a:gd name="connsiteY1" fmla="*/ 87630 h 2235375"/>
                <a:gd name="connsiteX2" fmla="*/ 531019 w 1830268"/>
                <a:gd name="connsiteY2" fmla="*/ 71437 h 2235375"/>
                <a:gd name="connsiteX3" fmla="*/ 538232 w 1830268"/>
                <a:gd name="connsiteY3" fmla="*/ 61446 h 2235375"/>
                <a:gd name="connsiteX4" fmla="*/ 621185 w 1830268"/>
                <a:gd name="connsiteY4" fmla="*/ 388248 h 2235375"/>
                <a:gd name="connsiteX5" fmla="*/ 633966 w 1830268"/>
                <a:gd name="connsiteY5" fmla="*/ 388248 h 2235375"/>
                <a:gd name="connsiteX6" fmla="*/ 630785 w 1830268"/>
                <a:gd name="connsiteY6" fmla="*/ 445408 h 2235375"/>
                <a:gd name="connsiteX7" fmla="*/ 632968 w 1830268"/>
                <a:gd name="connsiteY7" fmla="*/ 495353 h 2235375"/>
                <a:gd name="connsiteX8" fmla="*/ 695059 w 1830268"/>
                <a:gd name="connsiteY8" fmla="*/ 515716 h 2235375"/>
                <a:gd name="connsiteX9" fmla="*/ 784315 w 1830268"/>
                <a:gd name="connsiteY9" fmla="*/ 527934 h 2235375"/>
                <a:gd name="connsiteX10" fmla="*/ 827002 w 1830268"/>
                <a:gd name="connsiteY10" fmla="*/ 564587 h 2235375"/>
                <a:gd name="connsiteX11" fmla="*/ 827002 w 1830268"/>
                <a:gd name="connsiteY11" fmla="*/ 641965 h 2235375"/>
                <a:gd name="connsiteX12" fmla="*/ 861929 w 1830268"/>
                <a:gd name="connsiteY12" fmla="*/ 670473 h 2235375"/>
                <a:gd name="connsiteX13" fmla="*/ 889093 w 1830268"/>
                <a:gd name="connsiteY13" fmla="*/ 690836 h 2235375"/>
                <a:gd name="connsiteX14" fmla="*/ 935662 w 1830268"/>
                <a:gd name="connsiteY14" fmla="*/ 703054 h 2235375"/>
                <a:gd name="connsiteX15" fmla="*/ 974469 w 1830268"/>
                <a:gd name="connsiteY15" fmla="*/ 731562 h 2235375"/>
                <a:gd name="connsiteX16" fmla="*/ 982230 w 1830268"/>
                <a:gd name="connsiteY16" fmla="*/ 788577 h 2235375"/>
                <a:gd name="connsiteX17" fmla="*/ 1040440 w 1830268"/>
                <a:gd name="connsiteY17" fmla="*/ 841521 h 2235375"/>
                <a:gd name="connsiteX18" fmla="*/ 1098651 w 1830268"/>
                <a:gd name="connsiteY18" fmla="*/ 874101 h 2235375"/>
                <a:gd name="connsiteX19" fmla="*/ 1102532 w 1830268"/>
                <a:gd name="connsiteY19" fmla="*/ 922972 h 2235375"/>
                <a:gd name="connsiteX20" fmla="*/ 1141338 w 1830268"/>
                <a:gd name="connsiteY20" fmla="*/ 1000351 h 2235375"/>
                <a:gd name="connsiteX21" fmla="*/ 1184026 w 1830268"/>
                <a:gd name="connsiteY21" fmla="*/ 1069584 h 2235375"/>
                <a:gd name="connsiteX22" fmla="*/ 1246117 w 1830268"/>
                <a:gd name="connsiteY22" fmla="*/ 1089947 h 2235375"/>
                <a:gd name="connsiteX23" fmla="*/ 1261640 w 1830268"/>
                <a:gd name="connsiteY23" fmla="*/ 1151036 h 2235375"/>
                <a:gd name="connsiteX24" fmla="*/ 1308208 w 1830268"/>
                <a:gd name="connsiteY24" fmla="*/ 1175471 h 2235375"/>
                <a:gd name="connsiteX25" fmla="*/ 1347015 w 1830268"/>
                <a:gd name="connsiteY25" fmla="*/ 1244704 h 2235375"/>
                <a:gd name="connsiteX26" fmla="*/ 1401345 w 1830268"/>
                <a:gd name="connsiteY26" fmla="*/ 1244704 h 2235375"/>
                <a:gd name="connsiteX27" fmla="*/ 1467317 w 1830268"/>
                <a:gd name="connsiteY27" fmla="*/ 1248777 h 2235375"/>
                <a:gd name="connsiteX28" fmla="*/ 1510004 w 1830268"/>
                <a:gd name="connsiteY28" fmla="*/ 1301720 h 2235375"/>
                <a:gd name="connsiteX29" fmla="*/ 1575976 w 1830268"/>
                <a:gd name="connsiteY29" fmla="*/ 1301720 h 2235375"/>
                <a:gd name="connsiteX30" fmla="*/ 1622545 w 1830268"/>
                <a:gd name="connsiteY30" fmla="*/ 1301720 h 2235375"/>
                <a:gd name="connsiteX31" fmla="*/ 1641948 w 1830268"/>
                <a:gd name="connsiteY31" fmla="*/ 1370954 h 2235375"/>
                <a:gd name="connsiteX32" fmla="*/ 1707920 w 1830268"/>
                <a:gd name="connsiteY32" fmla="*/ 1419825 h 2235375"/>
                <a:gd name="connsiteX33" fmla="*/ 1727323 w 1830268"/>
                <a:gd name="connsiteY33" fmla="*/ 1452405 h 2235375"/>
                <a:gd name="connsiteX34" fmla="*/ 1760360 w 1830268"/>
                <a:gd name="connsiteY34" fmla="*/ 1564861 h 2235375"/>
                <a:gd name="connsiteX35" fmla="*/ 1830268 w 1830268"/>
                <a:gd name="connsiteY35" fmla="*/ 1545189 h 2235375"/>
                <a:gd name="connsiteX36" fmla="*/ 1821415 w 1830268"/>
                <a:gd name="connsiteY36" fmla="*/ 1563621 h 2235375"/>
                <a:gd name="connsiteX37" fmla="*/ 1744443 w 1830268"/>
                <a:gd name="connsiteY37" fmla="*/ 1588112 h 2235375"/>
                <a:gd name="connsiteX38" fmla="*/ 1677968 w 1830268"/>
                <a:gd name="connsiteY38" fmla="*/ 1584614 h 2235375"/>
                <a:gd name="connsiteX39" fmla="*/ 1646479 w 1830268"/>
                <a:gd name="connsiteY39" fmla="*/ 1556624 h 2235375"/>
                <a:gd name="connsiteX40" fmla="*/ 1628986 w 1830268"/>
                <a:gd name="connsiteY40" fmla="*/ 1560123 h 2235375"/>
                <a:gd name="connsiteX41" fmla="*/ 1587001 w 1830268"/>
                <a:gd name="connsiteY41" fmla="*/ 1584614 h 2235375"/>
                <a:gd name="connsiteX42" fmla="*/ 1555513 w 1830268"/>
                <a:gd name="connsiteY42" fmla="*/ 1605606 h 2235375"/>
                <a:gd name="connsiteX43" fmla="*/ 1541518 w 1830268"/>
                <a:gd name="connsiteY43" fmla="*/ 1581115 h 2235375"/>
                <a:gd name="connsiteX44" fmla="*/ 1517027 w 1830268"/>
                <a:gd name="connsiteY44" fmla="*/ 1584614 h 2235375"/>
                <a:gd name="connsiteX45" fmla="*/ 1496035 w 1830268"/>
                <a:gd name="connsiteY45" fmla="*/ 1609105 h 2235375"/>
                <a:gd name="connsiteX46" fmla="*/ 1485539 w 1830268"/>
                <a:gd name="connsiteY46" fmla="*/ 1619601 h 2235375"/>
                <a:gd name="connsiteX47" fmla="*/ 1485539 w 1830268"/>
                <a:gd name="connsiteY47" fmla="*/ 1647591 h 2235375"/>
                <a:gd name="connsiteX48" fmla="*/ 1478541 w 1830268"/>
                <a:gd name="connsiteY48" fmla="*/ 1651089 h 2235375"/>
                <a:gd name="connsiteX49" fmla="*/ 1447053 w 1830268"/>
                <a:gd name="connsiteY49" fmla="*/ 1640593 h 2235375"/>
                <a:gd name="connsiteX50" fmla="*/ 1412066 w 1830268"/>
                <a:gd name="connsiteY50" fmla="*/ 1640593 h 2235375"/>
                <a:gd name="connsiteX51" fmla="*/ 1384076 w 1830268"/>
                <a:gd name="connsiteY51" fmla="*/ 1644092 h 2235375"/>
                <a:gd name="connsiteX52" fmla="*/ 1370647 w 1830268"/>
                <a:gd name="connsiteY52" fmla="*/ 1675269 h 2235375"/>
                <a:gd name="connsiteX53" fmla="*/ 1350219 w 1830268"/>
                <a:gd name="connsiteY53" fmla="*/ 1673364 h 2235375"/>
                <a:gd name="connsiteX54" fmla="*/ 1321099 w 1830268"/>
                <a:gd name="connsiteY54" fmla="*/ 1647591 h 2235375"/>
                <a:gd name="connsiteX55" fmla="*/ 1293109 w 1830268"/>
                <a:gd name="connsiteY55" fmla="*/ 1661585 h 2235375"/>
                <a:gd name="connsiteX56" fmla="*/ 1230133 w 1830268"/>
                <a:gd name="connsiteY56" fmla="*/ 1679079 h 2235375"/>
                <a:gd name="connsiteX57" fmla="*/ 1156660 w 1830268"/>
                <a:gd name="connsiteY57" fmla="*/ 1679079 h 2235375"/>
                <a:gd name="connsiteX58" fmla="*/ 1125171 w 1830268"/>
                <a:gd name="connsiteY58" fmla="*/ 1693074 h 2235375"/>
                <a:gd name="connsiteX59" fmla="*/ 1083187 w 1830268"/>
                <a:gd name="connsiteY59" fmla="*/ 1728061 h 2235375"/>
                <a:gd name="connsiteX60" fmla="*/ 1037703 w 1830268"/>
                <a:gd name="connsiteY60" fmla="*/ 1815529 h 2235375"/>
                <a:gd name="connsiteX61" fmla="*/ 999218 w 1830268"/>
                <a:gd name="connsiteY61" fmla="*/ 1878506 h 2235375"/>
                <a:gd name="connsiteX62" fmla="*/ 946737 w 1830268"/>
                <a:gd name="connsiteY62" fmla="*/ 1934485 h 2235375"/>
                <a:gd name="connsiteX63" fmla="*/ 873264 w 1830268"/>
                <a:gd name="connsiteY63" fmla="*/ 1983467 h 2235375"/>
                <a:gd name="connsiteX64" fmla="*/ 824282 w 1830268"/>
                <a:gd name="connsiteY64" fmla="*/ 2000961 h 2235375"/>
                <a:gd name="connsiteX65" fmla="*/ 806788 w 1830268"/>
                <a:gd name="connsiteY65" fmla="*/ 2042945 h 2235375"/>
                <a:gd name="connsiteX66" fmla="*/ 806788 w 1830268"/>
                <a:gd name="connsiteY66" fmla="*/ 2067436 h 2235375"/>
                <a:gd name="connsiteX67" fmla="*/ 771801 w 1830268"/>
                <a:gd name="connsiteY67" fmla="*/ 2084930 h 2235375"/>
                <a:gd name="connsiteX68" fmla="*/ 743811 w 1830268"/>
                <a:gd name="connsiteY68" fmla="*/ 2102423 h 2235375"/>
                <a:gd name="connsiteX69" fmla="*/ 708824 w 1830268"/>
                <a:gd name="connsiteY69" fmla="*/ 2140909 h 2235375"/>
                <a:gd name="connsiteX70" fmla="*/ 694829 w 1830268"/>
                <a:gd name="connsiteY70" fmla="*/ 2179395 h 2235375"/>
                <a:gd name="connsiteX71" fmla="*/ 617858 w 1830268"/>
                <a:gd name="connsiteY71" fmla="*/ 2200387 h 2235375"/>
                <a:gd name="connsiteX72" fmla="*/ 547884 w 1830268"/>
                <a:gd name="connsiteY72" fmla="*/ 2235375 h 2235375"/>
                <a:gd name="connsiteX73" fmla="*/ 551207 w 1830268"/>
                <a:gd name="connsiteY73" fmla="*/ 2233900 h 2235375"/>
                <a:gd name="connsiteX74" fmla="*/ 532867 w 1830268"/>
                <a:gd name="connsiteY74" fmla="*/ 2205742 h 2235375"/>
                <a:gd name="connsiteX75" fmla="*/ 454703 w 1830268"/>
                <a:gd name="connsiteY75" fmla="*/ 2128003 h 2235375"/>
                <a:gd name="connsiteX76" fmla="*/ 381147 w 1830268"/>
                <a:gd name="connsiteY76" fmla="*/ 2067622 h 2235375"/>
                <a:gd name="connsiteX77" fmla="*/ 325079 w 1830268"/>
                <a:gd name="connsiteY77" fmla="*/ 1992794 h 2235375"/>
                <a:gd name="connsiteX78" fmla="*/ 316454 w 1830268"/>
                <a:gd name="connsiteY78" fmla="*/ 1918072 h 2235375"/>
                <a:gd name="connsiteX79" fmla="*/ 260090 w 1830268"/>
                <a:gd name="connsiteY79" fmla="*/ 1837742 h 2235375"/>
                <a:gd name="connsiteX80" fmla="*/ 182989 w 1830268"/>
                <a:gd name="connsiteY80" fmla="*/ 1786886 h 2235375"/>
                <a:gd name="connsiteX81" fmla="*/ 106723 w 1830268"/>
                <a:gd name="connsiteY81" fmla="*/ 1756718 h 2235375"/>
                <a:gd name="connsiteX82" fmla="*/ 99417 w 1830268"/>
                <a:gd name="connsiteY82" fmla="*/ 1742718 h 2235375"/>
                <a:gd name="connsiteX83" fmla="*/ 108585 w 1830268"/>
                <a:gd name="connsiteY83" fmla="*/ 1644967 h 2235375"/>
                <a:gd name="connsiteX84" fmla="*/ 72390 w 1830268"/>
                <a:gd name="connsiteY84" fmla="*/ 1557337 h 2235375"/>
                <a:gd name="connsiteX85" fmla="*/ 14288 w 1830268"/>
                <a:gd name="connsiteY85" fmla="*/ 1433512 h 2235375"/>
                <a:gd name="connsiteX86" fmla="*/ 0 w 1830268"/>
                <a:gd name="connsiteY86" fmla="*/ 1215390 h 2235375"/>
                <a:gd name="connsiteX87" fmla="*/ 87630 w 1830268"/>
                <a:gd name="connsiteY87" fmla="*/ 931545 h 2235375"/>
                <a:gd name="connsiteX88" fmla="*/ 101918 w 1830268"/>
                <a:gd name="connsiteY88" fmla="*/ 822007 h 2235375"/>
                <a:gd name="connsiteX89" fmla="*/ 305753 w 1830268"/>
                <a:gd name="connsiteY89" fmla="*/ 378142 h 2235375"/>
                <a:gd name="connsiteX90" fmla="*/ 335280 w 1830268"/>
                <a:gd name="connsiteY90" fmla="*/ 356235 h 2235375"/>
                <a:gd name="connsiteX91" fmla="*/ 342900 w 1830268"/>
                <a:gd name="connsiteY91" fmla="*/ 283845 h 2235375"/>
                <a:gd name="connsiteX92" fmla="*/ 328613 w 1830268"/>
                <a:gd name="connsiteY92" fmla="*/ 240030 h 2235375"/>
                <a:gd name="connsiteX93" fmla="*/ 358140 w 1830268"/>
                <a:gd name="connsiteY93" fmla="*/ 232410 h 2235375"/>
                <a:gd name="connsiteX94" fmla="*/ 336233 w 1830268"/>
                <a:gd name="connsiteY94" fmla="*/ 0 h 2235375"/>
                <a:gd name="connsiteX0" fmla="*/ 336233 w 1830268"/>
                <a:gd name="connsiteY0" fmla="*/ 0 h 2235375"/>
                <a:gd name="connsiteX1" fmla="*/ 510540 w 1830268"/>
                <a:gd name="connsiteY1" fmla="*/ 87630 h 2235375"/>
                <a:gd name="connsiteX2" fmla="*/ 531019 w 1830268"/>
                <a:gd name="connsiteY2" fmla="*/ 71437 h 2235375"/>
                <a:gd name="connsiteX3" fmla="*/ 538232 w 1830268"/>
                <a:gd name="connsiteY3" fmla="*/ 61446 h 2235375"/>
                <a:gd name="connsiteX4" fmla="*/ 621185 w 1830268"/>
                <a:gd name="connsiteY4" fmla="*/ 388248 h 2235375"/>
                <a:gd name="connsiteX5" fmla="*/ 633966 w 1830268"/>
                <a:gd name="connsiteY5" fmla="*/ 388248 h 2235375"/>
                <a:gd name="connsiteX6" fmla="*/ 630785 w 1830268"/>
                <a:gd name="connsiteY6" fmla="*/ 445408 h 2235375"/>
                <a:gd name="connsiteX7" fmla="*/ 632968 w 1830268"/>
                <a:gd name="connsiteY7" fmla="*/ 495353 h 2235375"/>
                <a:gd name="connsiteX8" fmla="*/ 695059 w 1830268"/>
                <a:gd name="connsiteY8" fmla="*/ 515716 h 2235375"/>
                <a:gd name="connsiteX9" fmla="*/ 784315 w 1830268"/>
                <a:gd name="connsiteY9" fmla="*/ 527934 h 2235375"/>
                <a:gd name="connsiteX10" fmla="*/ 827002 w 1830268"/>
                <a:gd name="connsiteY10" fmla="*/ 564587 h 2235375"/>
                <a:gd name="connsiteX11" fmla="*/ 827002 w 1830268"/>
                <a:gd name="connsiteY11" fmla="*/ 641965 h 2235375"/>
                <a:gd name="connsiteX12" fmla="*/ 861929 w 1830268"/>
                <a:gd name="connsiteY12" fmla="*/ 670473 h 2235375"/>
                <a:gd name="connsiteX13" fmla="*/ 889093 w 1830268"/>
                <a:gd name="connsiteY13" fmla="*/ 690836 h 2235375"/>
                <a:gd name="connsiteX14" fmla="*/ 935662 w 1830268"/>
                <a:gd name="connsiteY14" fmla="*/ 703054 h 2235375"/>
                <a:gd name="connsiteX15" fmla="*/ 974469 w 1830268"/>
                <a:gd name="connsiteY15" fmla="*/ 731562 h 2235375"/>
                <a:gd name="connsiteX16" fmla="*/ 982230 w 1830268"/>
                <a:gd name="connsiteY16" fmla="*/ 788577 h 2235375"/>
                <a:gd name="connsiteX17" fmla="*/ 1040440 w 1830268"/>
                <a:gd name="connsiteY17" fmla="*/ 841521 h 2235375"/>
                <a:gd name="connsiteX18" fmla="*/ 1098651 w 1830268"/>
                <a:gd name="connsiteY18" fmla="*/ 874101 h 2235375"/>
                <a:gd name="connsiteX19" fmla="*/ 1102532 w 1830268"/>
                <a:gd name="connsiteY19" fmla="*/ 922972 h 2235375"/>
                <a:gd name="connsiteX20" fmla="*/ 1141338 w 1830268"/>
                <a:gd name="connsiteY20" fmla="*/ 1000351 h 2235375"/>
                <a:gd name="connsiteX21" fmla="*/ 1184026 w 1830268"/>
                <a:gd name="connsiteY21" fmla="*/ 1069584 h 2235375"/>
                <a:gd name="connsiteX22" fmla="*/ 1246117 w 1830268"/>
                <a:gd name="connsiteY22" fmla="*/ 1089947 h 2235375"/>
                <a:gd name="connsiteX23" fmla="*/ 1261640 w 1830268"/>
                <a:gd name="connsiteY23" fmla="*/ 1151036 h 2235375"/>
                <a:gd name="connsiteX24" fmla="*/ 1308208 w 1830268"/>
                <a:gd name="connsiteY24" fmla="*/ 1175471 h 2235375"/>
                <a:gd name="connsiteX25" fmla="*/ 1347015 w 1830268"/>
                <a:gd name="connsiteY25" fmla="*/ 1244704 h 2235375"/>
                <a:gd name="connsiteX26" fmla="*/ 1401345 w 1830268"/>
                <a:gd name="connsiteY26" fmla="*/ 1244704 h 2235375"/>
                <a:gd name="connsiteX27" fmla="*/ 1467317 w 1830268"/>
                <a:gd name="connsiteY27" fmla="*/ 1248777 h 2235375"/>
                <a:gd name="connsiteX28" fmla="*/ 1510004 w 1830268"/>
                <a:gd name="connsiteY28" fmla="*/ 1301720 h 2235375"/>
                <a:gd name="connsiteX29" fmla="*/ 1575976 w 1830268"/>
                <a:gd name="connsiteY29" fmla="*/ 1301720 h 2235375"/>
                <a:gd name="connsiteX30" fmla="*/ 1622545 w 1830268"/>
                <a:gd name="connsiteY30" fmla="*/ 1307435 h 2235375"/>
                <a:gd name="connsiteX31" fmla="*/ 1641948 w 1830268"/>
                <a:gd name="connsiteY31" fmla="*/ 1370954 h 2235375"/>
                <a:gd name="connsiteX32" fmla="*/ 1707920 w 1830268"/>
                <a:gd name="connsiteY32" fmla="*/ 1419825 h 2235375"/>
                <a:gd name="connsiteX33" fmla="*/ 1727323 w 1830268"/>
                <a:gd name="connsiteY33" fmla="*/ 1452405 h 2235375"/>
                <a:gd name="connsiteX34" fmla="*/ 1760360 w 1830268"/>
                <a:gd name="connsiteY34" fmla="*/ 1564861 h 2235375"/>
                <a:gd name="connsiteX35" fmla="*/ 1830268 w 1830268"/>
                <a:gd name="connsiteY35" fmla="*/ 1545189 h 2235375"/>
                <a:gd name="connsiteX36" fmla="*/ 1821415 w 1830268"/>
                <a:gd name="connsiteY36" fmla="*/ 1563621 h 2235375"/>
                <a:gd name="connsiteX37" fmla="*/ 1744443 w 1830268"/>
                <a:gd name="connsiteY37" fmla="*/ 1588112 h 2235375"/>
                <a:gd name="connsiteX38" fmla="*/ 1677968 w 1830268"/>
                <a:gd name="connsiteY38" fmla="*/ 1584614 h 2235375"/>
                <a:gd name="connsiteX39" fmla="*/ 1646479 w 1830268"/>
                <a:gd name="connsiteY39" fmla="*/ 1556624 h 2235375"/>
                <a:gd name="connsiteX40" fmla="*/ 1628986 w 1830268"/>
                <a:gd name="connsiteY40" fmla="*/ 1560123 h 2235375"/>
                <a:gd name="connsiteX41" fmla="*/ 1587001 w 1830268"/>
                <a:gd name="connsiteY41" fmla="*/ 1584614 h 2235375"/>
                <a:gd name="connsiteX42" fmla="*/ 1555513 w 1830268"/>
                <a:gd name="connsiteY42" fmla="*/ 1605606 h 2235375"/>
                <a:gd name="connsiteX43" fmla="*/ 1541518 w 1830268"/>
                <a:gd name="connsiteY43" fmla="*/ 1581115 h 2235375"/>
                <a:gd name="connsiteX44" fmla="*/ 1517027 w 1830268"/>
                <a:gd name="connsiteY44" fmla="*/ 1584614 h 2235375"/>
                <a:gd name="connsiteX45" fmla="*/ 1496035 w 1830268"/>
                <a:gd name="connsiteY45" fmla="*/ 1609105 h 2235375"/>
                <a:gd name="connsiteX46" fmla="*/ 1485539 w 1830268"/>
                <a:gd name="connsiteY46" fmla="*/ 1619601 h 2235375"/>
                <a:gd name="connsiteX47" fmla="*/ 1485539 w 1830268"/>
                <a:gd name="connsiteY47" fmla="*/ 1647591 h 2235375"/>
                <a:gd name="connsiteX48" fmla="*/ 1478541 w 1830268"/>
                <a:gd name="connsiteY48" fmla="*/ 1651089 h 2235375"/>
                <a:gd name="connsiteX49" fmla="*/ 1447053 w 1830268"/>
                <a:gd name="connsiteY49" fmla="*/ 1640593 h 2235375"/>
                <a:gd name="connsiteX50" fmla="*/ 1412066 w 1830268"/>
                <a:gd name="connsiteY50" fmla="*/ 1640593 h 2235375"/>
                <a:gd name="connsiteX51" fmla="*/ 1384076 w 1830268"/>
                <a:gd name="connsiteY51" fmla="*/ 1644092 h 2235375"/>
                <a:gd name="connsiteX52" fmla="*/ 1370647 w 1830268"/>
                <a:gd name="connsiteY52" fmla="*/ 1675269 h 2235375"/>
                <a:gd name="connsiteX53" fmla="*/ 1350219 w 1830268"/>
                <a:gd name="connsiteY53" fmla="*/ 1673364 h 2235375"/>
                <a:gd name="connsiteX54" fmla="*/ 1321099 w 1830268"/>
                <a:gd name="connsiteY54" fmla="*/ 1647591 h 2235375"/>
                <a:gd name="connsiteX55" fmla="*/ 1293109 w 1830268"/>
                <a:gd name="connsiteY55" fmla="*/ 1661585 h 2235375"/>
                <a:gd name="connsiteX56" fmla="*/ 1230133 w 1830268"/>
                <a:gd name="connsiteY56" fmla="*/ 1679079 h 2235375"/>
                <a:gd name="connsiteX57" fmla="*/ 1156660 w 1830268"/>
                <a:gd name="connsiteY57" fmla="*/ 1679079 h 2235375"/>
                <a:gd name="connsiteX58" fmla="*/ 1125171 w 1830268"/>
                <a:gd name="connsiteY58" fmla="*/ 1693074 h 2235375"/>
                <a:gd name="connsiteX59" fmla="*/ 1083187 w 1830268"/>
                <a:gd name="connsiteY59" fmla="*/ 1728061 h 2235375"/>
                <a:gd name="connsiteX60" fmla="*/ 1037703 w 1830268"/>
                <a:gd name="connsiteY60" fmla="*/ 1815529 h 2235375"/>
                <a:gd name="connsiteX61" fmla="*/ 999218 w 1830268"/>
                <a:gd name="connsiteY61" fmla="*/ 1878506 h 2235375"/>
                <a:gd name="connsiteX62" fmla="*/ 946737 w 1830268"/>
                <a:gd name="connsiteY62" fmla="*/ 1934485 h 2235375"/>
                <a:gd name="connsiteX63" fmla="*/ 873264 w 1830268"/>
                <a:gd name="connsiteY63" fmla="*/ 1983467 h 2235375"/>
                <a:gd name="connsiteX64" fmla="*/ 824282 w 1830268"/>
                <a:gd name="connsiteY64" fmla="*/ 2000961 h 2235375"/>
                <a:gd name="connsiteX65" fmla="*/ 806788 w 1830268"/>
                <a:gd name="connsiteY65" fmla="*/ 2042945 h 2235375"/>
                <a:gd name="connsiteX66" fmla="*/ 806788 w 1830268"/>
                <a:gd name="connsiteY66" fmla="*/ 2067436 h 2235375"/>
                <a:gd name="connsiteX67" fmla="*/ 771801 w 1830268"/>
                <a:gd name="connsiteY67" fmla="*/ 2084930 h 2235375"/>
                <a:gd name="connsiteX68" fmla="*/ 743811 w 1830268"/>
                <a:gd name="connsiteY68" fmla="*/ 2102423 h 2235375"/>
                <a:gd name="connsiteX69" fmla="*/ 708824 w 1830268"/>
                <a:gd name="connsiteY69" fmla="*/ 2140909 h 2235375"/>
                <a:gd name="connsiteX70" fmla="*/ 694829 w 1830268"/>
                <a:gd name="connsiteY70" fmla="*/ 2179395 h 2235375"/>
                <a:gd name="connsiteX71" fmla="*/ 617858 w 1830268"/>
                <a:gd name="connsiteY71" fmla="*/ 2200387 h 2235375"/>
                <a:gd name="connsiteX72" fmla="*/ 547884 w 1830268"/>
                <a:gd name="connsiteY72" fmla="*/ 2235375 h 2235375"/>
                <a:gd name="connsiteX73" fmla="*/ 551207 w 1830268"/>
                <a:gd name="connsiteY73" fmla="*/ 2233900 h 2235375"/>
                <a:gd name="connsiteX74" fmla="*/ 532867 w 1830268"/>
                <a:gd name="connsiteY74" fmla="*/ 2205742 h 2235375"/>
                <a:gd name="connsiteX75" fmla="*/ 454703 w 1830268"/>
                <a:gd name="connsiteY75" fmla="*/ 2128003 h 2235375"/>
                <a:gd name="connsiteX76" fmla="*/ 381147 w 1830268"/>
                <a:gd name="connsiteY76" fmla="*/ 2067622 h 2235375"/>
                <a:gd name="connsiteX77" fmla="*/ 325079 w 1830268"/>
                <a:gd name="connsiteY77" fmla="*/ 1992794 h 2235375"/>
                <a:gd name="connsiteX78" fmla="*/ 316454 w 1830268"/>
                <a:gd name="connsiteY78" fmla="*/ 1918072 h 2235375"/>
                <a:gd name="connsiteX79" fmla="*/ 260090 w 1830268"/>
                <a:gd name="connsiteY79" fmla="*/ 1837742 h 2235375"/>
                <a:gd name="connsiteX80" fmla="*/ 182989 w 1830268"/>
                <a:gd name="connsiteY80" fmla="*/ 1786886 h 2235375"/>
                <a:gd name="connsiteX81" fmla="*/ 106723 w 1830268"/>
                <a:gd name="connsiteY81" fmla="*/ 1756718 h 2235375"/>
                <a:gd name="connsiteX82" fmla="*/ 99417 w 1830268"/>
                <a:gd name="connsiteY82" fmla="*/ 1742718 h 2235375"/>
                <a:gd name="connsiteX83" fmla="*/ 108585 w 1830268"/>
                <a:gd name="connsiteY83" fmla="*/ 1644967 h 2235375"/>
                <a:gd name="connsiteX84" fmla="*/ 72390 w 1830268"/>
                <a:gd name="connsiteY84" fmla="*/ 1557337 h 2235375"/>
                <a:gd name="connsiteX85" fmla="*/ 14288 w 1830268"/>
                <a:gd name="connsiteY85" fmla="*/ 1433512 h 2235375"/>
                <a:gd name="connsiteX86" fmla="*/ 0 w 1830268"/>
                <a:gd name="connsiteY86" fmla="*/ 1215390 h 2235375"/>
                <a:gd name="connsiteX87" fmla="*/ 87630 w 1830268"/>
                <a:gd name="connsiteY87" fmla="*/ 931545 h 2235375"/>
                <a:gd name="connsiteX88" fmla="*/ 101918 w 1830268"/>
                <a:gd name="connsiteY88" fmla="*/ 822007 h 2235375"/>
                <a:gd name="connsiteX89" fmla="*/ 305753 w 1830268"/>
                <a:gd name="connsiteY89" fmla="*/ 378142 h 2235375"/>
                <a:gd name="connsiteX90" fmla="*/ 335280 w 1830268"/>
                <a:gd name="connsiteY90" fmla="*/ 356235 h 2235375"/>
                <a:gd name="connsiteX91" fmla="*/ 342900 w 1830268"/>
                <a:gd name="connsiteY91" fmla="*/ 283845 h 2235375"/>
                <a:gd name="connsiteX92" fmla="*/ 328613 w 1830268"/>
                <a:gd name="connsiteY92" fmla="*/ 240030 h 2235375"/>
                <a:gd name="connsiteX93" fmla="*/ 358140 w 1830268"/>
                <a:gd name="connsiteY93" fmla="*/ 232410 h 2235375"/>
                <a:gd name="connsiteX94" fmla="*/ 336233 w 1830268"/>
                <a:gd name="connsiteY94" fmla="*/ 0 h 2235375"/>
                <a:gd name="connsiteX0" fmla="*/ 336233 w 1830268"/>
                <a:gd name="connsiteY0" fmla="*/ 0 h 2235375"/>
                <a:gd name="connsiteX1" fmla="*/ 510540 w 1830268"/>
                <a:gd name="connsiteY1" fmla="*/ 87630 h 2235375"/>
                <a:gd name="connsiteX2" fmla="*/ 531019 w 1830268"/>
                <a:gd name="connsiteY2" fmla="*/ 71437 h 2235375"/>
                <a:gd name="connsiteX3" fmla="*/ 538232 w 1830268"/>
                <a:gd name="connsiteY3" fmla="*/ 61446 h 2235375"/>
                <a:gd name="connsiteX4" fmla="*/ 621185 w 1830268"/>
                <a:gd name="connsiteY4" fmla="*/ 388248 h 2235375"/>
                <a:gd name="connsiteX5" fmla="*/ 633966 w 1830268"/>
                <a:gd name="connsiteY5" fmla="*/ 388248 h 2235375"/>
                <a:gd name="connsiteX6" fmla="*/ 630785 w 1830268"/>
                <a:gd name="connsiteY6" fmla="*/ 445408 h 2235375"/>
                <a:gd name="connsiteX7" fmla="*/ 632968 w 1830268"/>
                <a:gd name="connsiteY7" fmla="*/ 495353 h 2235375"/>
                <a:gd name="connsiteX8" fmla="*/ 695059 w 1830268"/>
                <a:gd name="connsiteY8" fmla="*/ 515716 h 2235375"/>
                <a:gd name="connsiteX9" fmla="*/ 784315 w 1830268"/>
                <a:gd name="connsiteY9" fmla="*/ 527934 h 2235375"/>
                <a:gd name="connsiteX10" fmla="*/ 827002 w 1830268"/>
                <a:gd name="connsiteY10" fmla="*/ 564587 h 2235375"/>
                <a:gd name="connsiteX11" fmla="*/ 827002 w 1830268"/>
                <a:gd name="connsiteY11" fmla="*/ 641965 h 2235375"/>
                <a:gd name="connsiteX12" fmla="*/ 861929 w 1830268"/>
                <a:gd name="connsiteY12" fmla="*/ 670473 h 2235375"/>
                <a:gd name="connsiteX13" fmla="*/ 889093 w 1830268"/>
                <a:gd name="connsiteY13" fmla="*/ 690836 h 2235375"/>
                <a:gd name="connsiteX14" fmla="*/ 935662 w 1830268"/>
                <a:gd name="connsiteY14" fmla="*/ 703054 h 2235375"/>
                <a:gd name="connsiteX15" fmla="*/ 974469 w 1830268"/>
                <a:gd name="connsiteY15" fmla="*/ 731562 h 2235375"/>
                <a:gd name="connsiteX16" fmla="*/ 982230 w 1830268"/>
                <a:gd name="connsiteY16" fmla="*/ 788577 h 2235375"/>
                <a:gd name="connsiteX17" fmla="*/ 1040440 w 1830268"/>
                <a:gd name="connsiteY17" fmla="*/ 841521 h 2235375"/>
                <a:gd name="connsiteX18" fmla="*/ 1098651 w 1830268"/>
                <a:gd name="connsiteY18" fmla="*/ 874101 h 2235375"/>
                <a:gd name="connsiteX19" fmla="*/ 1102532 w 1830268"/>
                <a:gd name="connsiteY19" fmla="*/ 922972 h 2235375"/>
                <a:gd name="connsiteX20" fmla="*/ 1141338 w 1830268"/>
                <a:gd name="connsiteY20" fmla="*/ 1000351 h 2235375"/>
                <a:gd name="connsiteX21" fmla="*/ 1184026 w 1830268"/>
                <a:gd name="connsiteY21" fmla="*/ 1069584 h 2235375"/>
                <a:gd name="connsiteX22" fmla="*/ 1246117 w 1830268"/>
                <a:gd name="connsiteY22" fmla="*/ 1089947 h 2235375"/>
                <a:gd name="connsiteX23" fmla="*/ 1261640 w 1830268"/>
                <a:gd name="connsiteY23" fmla="*/ 1151036 h 2235375"/>
                <a:gd name="connsiteX24" fmla="*/ 1308208 w 1830268"/>
                <a:gd name="connsiteY24" fmla="*/ 1175471 h 2235375"/>
                <a:gd name="connsiteX25" fmla="*/ 1347015 w 1830268"/>
                <a:gd name="connsiteY25" fmla="*/ 1244704 h 2235375"/>
                <a:gd name="connsiteX26" fmla="*/ 1401345 w 1830268"/>
                <a:gd name="connsiteY26" fmla="*/ 1244704 h 2235375"/>
                <a:gd name="connsiteX27" fmla="*/ 1467317 w 1830268"/>
                <a:gd name="connsiteY27" fmla="*/ 1248777 h 2235375"/>
                <a:gd name="connsiteX28" fmla="*/ 1510004 w 1830268"/>
                <a:gd name="connsiteY28" fmla="*/ 1301720 h 2235375"/>
                <a:gd name="connsiteX29" fmla="*/ 1575976 w 1830268"/>
                <a:gd name="connsiteY29" fmla="*/ 1322675 h 2235375"/>
                <a:gd name="connsiteX30" fmla="*/ 1622545 w 1830268"/>
                <a:gd name="connsiteY30" fmla="*/ 1307435 h 2235375"/>
                <a:gd name="connsiteX31" fmla="*/ 1641948 w 1830268"/>
                <a:gd name="connsiteY31" fmla="*/ 1370954 h 2235375"/>
                <a:gd name="connsiteX32" fmla="*/ 1707920 w 1830268"/>
                <a:gd name="connsiteY32" fmla="*/ 1419825 h 2235375"/>
                <a:gd name="connsiteX33" fmla="*/ 1727323 w 1830268"/>
                <a:gd name="connsiteY33" fmla="*/ 1452405 h 2235375"/>
                <a:gd name="connsiteX34" fmla="*/ 1760360 w 1830268"/>
                <a:gd name="connsiteY34" fmla="*/ 1564861 h 2235375"/>
                <a:gd name="connsiteX35" fmla="*/ 1830268 w 1830268"/>
                <a:gd name="connsiteY35" fmla="*/ 1545189 h 2235375"/>
                <a:gd name="connsiteX36" fmla="*/ 1821415 w 1830268"/>
                <a:gd name="connsiteY36" fmla="*/ 1563621 h 2235375"/>
                <a:gd name="connsiteX37" fmla="*/ 1744443 w 1830268"/>
                <a:gd name="connsiteY37" fmla="*/ 1588112 h 2235375"/>
                <a:gd name="connsiteX38" fmla="*/ 1677968 w 1830268"/>
                <a:gd name="connsiteY38" fmla="*/ 1584614 h 2235375"/>
                <a:gd name="connsiteX39" fmla="*/ 1646479 w 1830268"/>
                <a:gd name="connsiteY39" fmla="*/ 1556624 h 2235375"/>
                <a:gd name="connsiteX40" fmla="*/ 1628986 w 1830268"/>
                <a:gd name="connsiteY40" fmla="*/ 1560123 h 2235375"/>
                <a:gd name="connsiteX41" fmla="*/ 1587001 w 1830268"/>
                <a:gd name="connsiteY41" fmla="*/ 1584614 h 2235375"/>
                <a:gd name="connsiteX42" fmla="*/ 1555513 w 1830268"/>
                <a:gd name="connsiteY42" fmla="*/ 1605606 h 2235375"/>
                <a:gd name="connsiteX43" fmla="*/ 1541518 w 1830268"/>
                <a:gd name="connsiteY43" fmla="*/ 1581115 h 2235375"/>
                <a:gd name="connsiteX44" fmla="*/ 1517027 w 1830268"/>
                <a:gd name="connsiteY44" fmla="*/ 1584614 h 2235375"/>
                <a:gd name="connsiteX45" fmla="*/ 1496035 w 1830268"/>
                <a:gd name="connsiteY45" fmla="*/ 1609105 h 2235375"/>
                <a:gd name="connsiteX46" fmla="*/ 1485539 w 1830268"/>
                <a:gd name="connsiteY46" fmla="*/ 1619601 h 2235375"/>
                <a:gd name="connsiteX47" fmla="*/ 1485539 w 1830268"/>
                <a:gd name="connsiteY47" fmla="*/ 1647591 h 2235375"/>
                <a:gd name="connsiteX48" fmla="*/ 1478541 w 1830268"/>
                <a:gd name="connsiteY48" fmla="*/ 1651089 h 2235375"/>
                <a:gd name="connsiteX49" fmla="*/ 1447053 w 1830268"/>
                <a:gd name="connsiteY49" fmla="*/ 1640593 h 2235375"/>
                <a:gd name="connsiteX50" fmla="*/ 1412066 w 1830268"/>
                <a:gd name="connsiteY50" fmla="*/ 1640593 h 2235375"/>
                <a:gd name="connsiteX51" fmla="*/ 1384076 w 1830268"/>
                <a:gd name="connsiteY51" fmla="*/ 1644092 h 2235375"/>
                <a:gd name="connsiteX52" fmla="*/ 1370647 w 1830268"/>
                <a:gd name="connsiteY52" fmla="*/ 1675269 h 2235375"/>
                <a:gd name="connsiteX53" fmla="*/ 1350219 w 1830268"/>
                <a:gd name="connsiteY53" fmla="*/ 1673364 h 2235375"/>
                <a:gd name="connsiteX54" fmla="*/ 1321099 w 1830268"/>
                <a:gd name="connsiteY54" fmla="*/ 1647591 h 2235375"/>
                <a:gd name="connsiteX55" fmla="*/ 1293109 w 1830268"/>
                <a:gd name="connsiteY55" fmla="*/ 1661585 h 2235375"/>
                <a:gd name="connsiteX56" fmla="*/ 1230133 w 1830268"/>
                <a:gd name="connsiteY56" fmla="*/ 1679079 h 2235375"/>
                <a:gd name="connsiteX57" fmla="*/ 1156660 w 1830268"/>
                <a:gd name="connsiteY57" fmla="*/ 1679079 h 2235375"/>
                <a:gd name="connsiteX58" fmla="*/ 1125171 w 1830268"/>
                <a:gd name="connsiteY58" fmla="*/ 1693074 h 2235375"/>
                <a:gd name="connsiteX59" fmla="*/ 1083187 w 1830268"/>
                <a:gd name="connsiteY59" fmla="*/ 1728061 h 2235375"/>
                <a:gd name="connsiteX60" fmla="*/ 1037703 w 1830268"/>
                <a:gd name="connsiteY60" fmla="*/ 1815529 h 2235375"/>
                <a:gd name="connsiteX61" fmla="*/ 999218 w 1830268"/>
                <a:gd name="connsiteY61" fmla="*/ 1878506 h 2235375"/>
                <a:gd name="connsiteX62" fmla="*/ 946737 w 1830268"/>
                <a:gd name="connsiteY62" fmla="*/ 1934485 h 2235375"/>
                <a:gd name="connsiteX63" fmla="*/ 873264 w 1830268"/>
                <a:gd name="connsiteY63" fmla="*/ 1983467 h 2235375"/>
                <a:gd name="connsiteX64" fmla="*/ 824282 w 1830268"/>
                <a:gd name="connsiteY64" fmla="*/ 2000961 h 2235375"/>
                <a:gd name="connsiteX65" fmla="*/ 806788 w 1830268"/>
                <a:gd name="connsiteY65" fmla="*/ 2042945 h 2235375"/>
                <a:gd name="connsiteX66" fmla="*/ 806788 w 1830268"/>
                <a:gd name="connsiteY66" fmla="*/ 2067436 h 2235375"/>
                <a:gd name="connsiteX67" fmla="*/ 771801 w 1830268"/>
                <a:gd name="connsiteY67" fmla="*/ 2084930 h 2235375"/>
                <a:gd name="connsiteX68" fmla="*/ 743811 w 1830268"/>
                <a:gd name="connsiteY68" fmla="*/ 2102423 h 2235375"/>
                <a:gd name="connsiteX69" fmla="*/ 708824 w 1830268"/>
                <a:gd name="connsiteY69" fmla="*/ 2140909 h 2235375"/>
                <a:gd name="connsiteX70" fmla="*/ 694829 w 1830268"/>
                <a:gd name="connsiteY70" fmla="*/ 2179395 h 2235375"/>
                <a:gd name="connsiteX71" fmla="*/ 617858 w 1830268"/>
                <a:gd name="connsiteY71" fmla="*/ 2200387 h 2235375"/>
                <a:gd name="connsiteX72" fmla="*/ 547884 w 1830268"/>
                <a:gd name="connsiteY72" fmla="*/ 2235375 h 2235375"/>
                <a:gd name="connsiteX73" fmla="*/ 551207 w 1830268"/>
                <a:gd name="connsiteY73" fmla="*/ 2233900 h 2235375"/>
                <a:gd name="connsiteX74" fmla="*/ 532867 w 1830268"/>
                <a:gd name="connsiteY74" fmla="*/ 2205742 h 2235375"/>
                <a:gd name="connsiteX75" fmla="*/ 454703 w 1830268"/>
                <a:gd name="connsiteY75" fmla="*/ 2128003 h 2235375"/>
                <a:gd name="connsiteX76" fmla="*/ 381147 w 1830268"/>
                <a:gd name="connsiteY76" fmla="*/ 2067622 h 2235375"/>
                <a:gd name="connsiteX77" fmla="*/ 325079 w 1830268"/>
                <a:gd name="connsiteY77" fmla="*/ 1992794 h 2235375"/>
                <a:gd name="connsiteX78" fmla="*/ 316454 w 1830268"/>
                <a:gd name="connsiteY78" fmla="*/ 1918072 h 2235375"/>
                <a:gd name="connsiteX79" fmla="*/ 260090 w 1830268"/>
                <a:gd name="connsiteY79" fmla="*/ 1837742 h 2235375"/>
                <a:gd name="connsiteX80" fmla="*/ 182989 w 1830268"/>
                <a:gd name="connsiteY80" fmla="*/ 1786886 h 2235375"/>
                <a:gd name="connsiteX81" fmla="*/ 106723 w 1830268"/>
                <a:gd name="connsiteY81" fmla="*/ 1756718 h 2235375"/>
                <a:gd name="connsiteX82" fmla="*/ 99417 w 1830268"/>
                <a:gd name="connsiteY82" fmla="*/ 1742718 h 2235375"/>
                <a:gd name="connsiteX83" fmla="*/ 108585 w 1830268"/>
                <a:gd name="connsiteY83" fmla="*/ 1644967 h 2235375"/>
                <a:gd name="connsiteX84" fmla="*/ 72390 w 1830268"/>
                <a:gd name="connsiteY84" fmla="*/ 1557337 h 2235375"/>
                <a:gd name="connsiteX85" fmla="*/ 14288 w 1830268"/>
                <a:gd name="connsiteY85" fmla="*/ 1433512 h 2235375"/>
                <a:gd name="connsiteX86" fmla="*/ 0 w 1830268"/>
                <a:gd name="connsiteY86" fmla="*/ 1215390 h 2235375"/>
                <a:gd name="connsiteX87" fmla="*/ 87630 w 1830268"/>
                <a:gd name="connsiteY87" fmla="*/ 931545 h 2235375"/>
                <a:gd name="connsiteX88" fmla="*/ 101918 w 1830268"/>
                <a:gd name="connsiteY88" fmla="*/ 822007 h 2235375"/>
                <a:gd name="connsiteX89" fmla="*/ 305753 w 1830268"/>
                <a:gd name="connsiteY89" fmla="*/ 378142 h 2235375"/>
                <a:gd name="connsiteX90" fmla="*/ 335280 w 1830268"/>
                <a:gd name="connsiteY90" fmla="*/ 356235 h 2235375"/>
                <a:gd name="connsiteX91" fmla="*/ 342900 w 1830268"/>
                <a:gd name="connsiteY91" fmla="*/ 283845 h 2235375"/>
                <a:gd name="connsiteX92" fmla="*/ 328613 w 1830268"/>
                <a:gd name="connsiteY92" fmla="*/ 240030 h 2235375"/>
                <a:gd name="connsiteX93" fmla="*/ 358140 w 1830268"/>
                <a:gd name="connsiteY93" fmla="*/ 232410 h 2235375"/>
                <a:gd name="connsiteX94" fmla="*/ 336233 w 1830268"/>
                <a:gd name="connsiteY94" fmla="*/ 0 h 2235375"/>
                <a:gd name="connsiteX0" fmla="*/ 336233 w 1830268"/>
                <a:gd name="connsiteY0" fmla="*/ 0 h 2235375"/>
                <a:gd name="connsiteX1" fmla="*/ 510540 w 1830268"/>
                <a:gd name="connsiteY1" fmla="*/ 87630 h 2235375"/>
                <a:gd name="connsiteX2" fmla="*/ 531019 w 1830268"/>
                <a:gd name="connsiteY2" fmla="*/ 71437 h 2235375"/>
                <a:gd name="connsiteX3" fmla="*/ 538232 w 1830268"/>
                <a:gd name="connsiteY3" fmla="*/ 61446 h 2235375"/>
                <a:gd name="connsiteX4" fmla="*/ 621185 w 1830268"/>
                <a:gd name="connsiteY4" fmla="*/ 388248 h 2235375"/>
                <a:gd name="connsiteX5" fmla="*/ 633966 w 1830268"/>
                <a:gd name="connsiteY5" fmla="*/ 388248 h 2235375"/>
                <a:gd name="connsiteX6" fmla="*/ 630785 w 1830268"/>
                <a:gd name="connsiteY6" fmla="*/ 445408 h 2235375"/>
                <a:gd name="connsiteX7" fmla="*/ 632968 w 1830268"/>
                <a:gd name="connsiteY7" fmla="*/ 495353 h 2235375"/>
                <a:gd name="connsiteX8" fmla="*/ 695059 w 1830268"/>
                <a:gd name="connsiteY8" fmla="*/ 515716 h 2235375"/>
                <a:gd name="connsiteX9" fmla="*/ 784315 w 1830268"/>
                <a:gd name="connsiteY9" fmla="*/ 527934 h 2235375"/>
                <a:gd name="connsiteX10" fmla="*/ 827002 w 1830268"/>
                <a:gd name="connsiteY10" fmla="*/ 564587 h 2235375"/>
                <a:gd name="connsiteX11" fmla="*/ 827002 w 1830268"/>
                <a:gd name="connsiteY11" fmla="*/ 641965 h 2235375"/>
                <a:gd name="connsiteX12" fmla="*/ 861929 w 1830268"/>
                <a:gd name="connsiteY12" fmla="*/ 670473 h 2235375"/>
                <a:gd name="connsiteX13" fmla="*/ 889093 w 1830268"/>
                <a:gd name="connsiteY13" fmla="*/ 690836 h 2235375"/>
                <a:gd name="connsiteX14" fmla="*/ 935662 w 1830268"/>
                <a:gd name="connsiteY14" fmla="*/ 703054 h 2235375"/>
                <a:gd name="connsiteX15" fmla="*/ 974469 w 1830268"/>
                <a:gd name="connsiteY15" fmla="*/ 731562 h 2235375"/>
                <a:gd name="connsiteX16" fmla="*/ 982230 w 1830268"/>
                <a:gd name="connsiteY16" fmla="*/ 788577 h 2235375"/>
                <a:gd name="connsiteX17" fmla="*/ 1040440 w 1830268"/>
                <a:gd name="connsiteY17" fmla="*/ 841521 h 2235375"/>
                <a:gd name="connsiteX18" fmla="*/ 1098651 w 1830268"/>
                <a:gd name="connsiteY18" fmla="*/ 874101 h 2235375"/>
                <a:gd name="connsiteX19" fmla="*/ 1102532 w 1830268"/>
                <a:gd name="connsiteY19" fmla="*/ 922972 h 2235375"/>
                <a:gd name="connsiteX20" fmla="*/ 1141338 w 1830268"/>
                <a:gd name="connsiteY20" fmla="*/ 1000351 h 2235375"/>
                <a:gd name="connsiteX21" fmla="*/ 1184026 w 1830268"/>
                <a:gd name="connsiteY21" fmla="*/ 1069584 h 2235375"/>
                <a:gd name="connsiteX22" fmla="*/ 1246117 w 1830268"/>
                <a:gd name="connsiteY22" fmla="*/ 1089947 h 2235375"/>
                <a:gd name="connsiteX23" fmla="*/ 1261640 w 1830268"/>
                <a:gd name="connsiteY23" fmla="*/ 1151036 h 2235375"/>
                <a:gd name="connsiteX24" fmla="*/ 1308208 w 1830268"/>
                <a:gd name="connsiteY24" fmla="*/ 1175471 h 2235375"/>
                <a:gd name="connsiteX25" fmla="*/ 1347015 w 1830268"/>
                <a:gd name="connsiteY25" fmla="*/ 1244704 h 2235375"/>
                <a:gd name="connsiteX26" fmla="*/ 1401345 w 1830268"/>
                <a:gd name="connsiteY26" fmla="*/ 1244704 h 2235375"/>
                <a:gd name="connsiteX27" fmla="*/ 1467317 w 1830268"/>
                <a:gd name="connsiteY27" fmla="*/ 1248777 h 2235375"/>
                <a:gd name="connsiteX28" fmla="*/ 1510004 w 1830268"/>
                <a:gd name="connsiteY28" fmla="*/ 1301720 h 2235375"/>
                <a:gd name="connsiteX29" fmla="*/ 1575976 w 1830268"/>
                <a:gd name="connsiteY29" fmla="*/ 1322675 h 2235375"/>
                <a:gd name="connsiteX30" fmla="*/ 1622545 w 1830268"/>
                <a:gd name="connsiteY30" fmla="*/ 1318865 h 2235375"/>
                <a:gd name="connsiteX31" fmla="*/ 1641948 w 1830268"/>
                <a:gd name="connsiteY31" fmla="*/ 1370954 h 2235375"/>
                <a:gd name="connsiteX32" fmla="*/ 1707920 w 1830268"/>
                <a:gd name="connsiteY32" fmla="*/ 1419825 h 2235375"/>
                <a:gd name="connsiteX33" fmla="*/ 1727323 w 1830268"/>
                <a:gd name="connsiteY33" fmla="*/ 1452405 h 2235375"/>
                <a:gd name="connsiteX34" fmla="*/ 1760360 w 1830268"/>
                <a:gd name="connsiteY34" fmla="*/ 1564861 h 2235375"/>
                <a:gd name="connsiteX35" fmla="*/ 1830268 w 1830268"/>
                <a:gd name="connsiteY35" fmla="*/ 1545189 h 2235375"/>
                <a:gd name="connsiteX36" fmla="*/ 1821415 w 1830268"/>
                <a:gd name="connsiteY36" fmla="*/ 1563621 h 2235375"/>
                <a:gd name="connsiteX37" fmla="*/ 1744443 w 1830268"/>
                <a:gd name="connsiteY37" fmla="*/ 1588112 h 2235375"/>
                <a:gd name="connsiteX38" fmla="*/ 1677968 w 1830268"/>
                <a:gd name="connsiteY38" fmla="*/ 1584614 h 2235375"/>
                <a:gd name="connsiteX39" fmla="*/ 1646479 w 1830268"/>
                <a:gd name="connsiteY39" fmla="*/ 1556624 h 2235375"/>
                <a:gd name="connsiteX40" fmla="*/ 1628986 w 1830268"/>
                <a:gd name="connsiteY40" fmla="*/ 1560123 h 2235375"/>
                <a:gd name="connsiteX41" fmla="*/ 1587001 w 1830268"/>
                <a:gd name="connsiteY41" fmla="*/ 1584614 h 2235375"/>
                <a:gd name="connsiteX42" fmla="*/ 1555513 w 1830268"/>
                <a:gd name="connsiteY42" fmla="*/ 1605606 h 2235375"/>
                <a:gd name="connsiteX43" fmla="*/ 1541518 w 1830268"/>
                <a:gd name="connsiteY43" fmla="*/ 1581115 h 2235375"/>
                <a:gd name="connsiteX44" fmla="*/ 1517027 w 1830268"/>
                <a:gd name="connsiteY44" fmla="*/ 1584614 h 2235375"/>
                <a:gd name="connsiteX45" fmla="*/ 1496035 w 1830268"/>
                <a:gd name="connsiteY45" fmla="*/ 1609105 h 2235375"/>
                <a:gd name="connsiteX46" fmla="*/ 1485539 w 1830268"/>
                <a:gd name="connsiteY46" fmla="*/ 1619601 h 2235375"/>
                <a:gd name="connsiteX47" fmla="*/ 1485539 w 1830268"/>
                <a:gd name="connsiteY47" fmla="*/ 1647591 h 2235375"/>
                <a:gd name="connsiteX48" fmla="*/ 1478541 w 1830268"/>
                <a:gd name="connsiteY48" fmla="*/ 1651089 h 2235375"/>
                <a:gd name="connsiteX49" fmla="*/ 1447053 w 1830268"/>
                <a:gd name="connsiteY49" fmla="*/ 1640593 h 2235375"/>
                <a:gd name="connsiteX50" fmla="*/ 1412066 w 1830268"/>
                <a:gd name="connsiteY50" fmla="*/ 1640593 h 2235375"/>
                <a:gd name="connsiteX51" fmla="*/ 1384076 w 1830268"/>
                <a:gd name="connsiteY51" fmla="*/ 1644092 h 2235375"/>
                <a:gd name="connsiteX52" fmla="*/ 1370647 w 1830268"/>
                <a:gd name="connsiteY52" fmla="*/ 1675269 h 2235375"/>
                <a:gd name="connsiteX53" fmla="*/ 1350219 w 1830268"/>
                <a:gd name="connsiteY53" fmla="*/ 1673364 h 2235375"/>
                <a:gd name="connsiteX54" fmla="*/ 1321099 w 1830268"/>
                <a:gd name="connsiteY54" fmla="*/ 1647591 h 2235375"/>
                <a:gd name="connsiteX55" fmla="*/ 1293109 w 1830268"/>
                <a:gd name="connsiteY55" fmla="*/ 1661585 h 2235375"/>
                <a:gd name="connsiteX56" fmla="*/ 1230133 w 1830268"/>
                <a:gd name="connsiteY56" fmla="*/ 1679079 h 2235375"/>
                <a:gd name="connsiteX57" fmla="*/ 1156660 w 1830268"/>
                <a:gd name="connsiteY57" fmla="*/ 1679079 h 2235375"/>
                <a:gd name="connsiteX58" fmla="*/ 1125171 w 1830268"/>
                <a:gd name="connsiteY58" fmla="*/ 1693074 h 2235375"/>
                <a:gd name="connsiteX59" fmla="*/ 1083187 w 1830268"/>
                <a:gd name="connsiteY59" fmla="*/ 1728061 h 2235375"/>
                <a:gd name="connsiteX60" fmla="*/ 1037703 w 1830268"/>
                <a:gd name="connsiteY60" fmla="*/ 1815529 h 2235375"/>
                <a:gd name="connsiteX61" fmla="*/ 999218 w 1830268"/>
                <a:gd name="connsiteY61" fmla="*/ 1878506 h 2235375"/>
                <a:gd name="connsiteX62" fmla="*/ 946737 w 1830268"/>
                <a:gd name="connsiteY62" fmla="*/ 1934485 h 2235375"/>
                <a:gd name="connsiteX63" fmla="*/ 873264 w 1830268"/>
                <a:gd name="connsiteY63" fmla="*/ 1983467 h 2235375"/>
                <a:gd name="connsiteX64" fmla="*/ 824282 w 1830268"/>
                <a:gd name="connsiteY64" fmla="*/ 2000961 h 2235375"/>
                <a:gd name="connsiteX65" fmla="*/ 806788 w 1830268"/>
                <a:gd name="connsiteY65" fmla="*/ 2042945 h 2235375"/>
                <a:gd name="connsiteX66" fmla="*/ 806788 w 1830268"/>
                <a:gd name="connsiteY66" fmla="*/ 2067436 h 2235375"/>
                <a:gd name="connsiteX67" fmla="*/ 771801 w 1830268"/>
                <a:gd name="connsiteY67" fmla="*/ 2084930 h 2235375"/>
                <a:gd name="connsiteX68" fmla="*/ 743811 w 1830268"/>
                <a:gd name="connsiteY68" fmla="*/ 2102423 h 2235375"/>
                <a:gd name="connsiteX69" fmla="*/ 708824 w 1830268"/>
                <a:gd name="connsiteY69" fmla="*/ 2140909 h 2235375"/>
                <a:gd name="connsiteX70" fmla="*/ 694829 w 1830268"/>
                <a:gd name="connsiteY70" fmla="*/ 2179395 h 2235375"/>
                <a:gd name="connsiteX71" fmla="*/ 617858 w 1830268"/>
                <a:gd name="connsiteY71" fmla="*/ 2200387 h 2235375"/>
                <a:gd name="connsiteX72" fmla="*/ 547884 w 1830268"/>
                <a:gd name="connsiteY72" fmla="*/ 2235375 h 2235375"/>
                <a:gd name="connsiteX73" fmla="*/ 551207 w 1830268"/>
                <a:gd name="connsiteY73" fmla="*/ 2233900 h 2235375"/>
                <a:gd name="connsiteX74" fmla="*/ 532867 w 1830268"/>
                <a:gd name="connsiteY74" fmla="*/ 2205742 h 2235375"/>
                <a:gd name="connsiteX75" fmla="*/ 454703 w 1830268"/>
                <a:gd name="connsiteY75" fmla="*/ 2128003 h 2235375"/>
                <a:gd name="connsiteX76" fmla="*/ 381147 w 1830268"/>
                <a:gd name="connsiteY76" fmla="*/ 2067622 h 2235375"/>
                <a:gd name="connsiteX77" fmla="*/ 325079 w 1830268"/>
                <a:gd name="connsiteY77" fmla="*/ 1992794 h 2235375"/>
                <a:gd name="connsiteX78" fmla="*/ 316454 w 1830268"/>
                <a:gd name="connsiteY78" fmla="*/ 1918072 h 2235375"/>
                <a:gd name="connsiteX79" fmla="*/ 260090 w 1830268"/>
                <a:gd name="connsiteY79" fmla="*/ 1837742 h 2235375"/>
                <a:gd name="connsiteX80" fmla="*/ 182989 w 1830268"/>
                <a:gd name="connsiteY80" fmla="*/ 1786886 h 2235375"/>
                <a:gd name="connsiteX81" fmla="*/ 106723 w 1830268"/>
                <a:gd name="connsiteY81" fmla="*/ 1756718 h 2235375"/>
                <a:gd name="connsiteX82" fmla="*/ 99417 w 1830268"/>
                <a:gd name="connsiteY82" fmla="*/ 1742718 h 2235375"/>
                <a:gd name="connsiteX83" fmla="*/ 108585 w 1830268"/>
                <a:gd name="connsiteY83" fmla="*/ 1644967 h 2235375"/>
                <a:gd name="connsiteX84" fmla="*/ 72390 w 1830268"/>
                <a:gd name="connsiteY84" fmla="*/ 1557337 h 2235375"/>
                <a:gd name="connsiteX85" fmla="*/ 14288 w 1830268"/>
                <a:gd name="connsiteY85" fmla="*/ 1433512 h 2235375"/>
                <a:gd name="connsiteX86" fmla="*/ 0 w 1830268"/>
                <a:gd name="connsiteY86" fmla="*/ 1215390 h 2235375"/>
                <a:gd name="connsiteX87" fmla="*/ 87630 w 1830268"/>
                <a:gd name="connsiteY87" fmla="*/ 931545 h 2235375"/>
                <a:gd name="connsiteX88" fmla="*/ 101918 w 1830268"/>
                <a:gd name="connsiteY88" fmla="*/ 822007 h 2235375"/>
                <a:gd name="connsiteX89" fmla="*/ 305753 w 1830268"/>
                <a:gd name="connsiteY89" fmla="*/ 378142 h 2235375"/>
                <a:gd name="connsiteX90" fmla="*/ 335280 w 1830268"/>
                <a:gd name="connsiteY90" fmla="*/ 356235 h 2235375"/>
                <a:gd name="connsiteX91" fmla="*/ 342900 w 1830268"/>
                <a:gd name="connsiteY91" fmla="*/ 283845 h 2235375"/>
                <a:gd name="connsiteX92" fmla="*/ 328613 w 1830268"/>
                <a:gd name="connsiteY92" fmla="*/ 240030 h 2235375"/>
                <a:gd name="connsiteX93" fmla="*/ 358140 w 1830268"/>
                <a:gd name="connsiteY93" fmla="*/ 232410 h 2235375"/>
                <a:gd name="connsiteX94" fmla="*/ 336233 w 1830268"/>
                <a:gd name="connsiteY94" fmla="*/ 0 h 2235375"/>
                <a:gd name="connsiteX0" fmla="*/ 336233 w 1830268"/>
                <a:gd name="connsiteY0" fmla="*/ 0 h 2235375"/>
                <a:gd name="connsiteX1" fmla="*/ 510540 w 1830268"/>
                <a:gd name="connsiteY1" fmla="*/ 87630 h 2235375"/>
                <a:gd name="connsiteX2" fmla="*/ 531019 w 1830268"/>
                <a:gd name="connsiteY2" fmla="*/ 71437 h 2235375"/>
                <a:gd name="connsiteX3" fmla="*/ 538232 w 1830268"/>
                <a:gd name="connsiteY3" fmla="*/ 61446 h 2235375"/>
                <a:gd name="connsiteX4" fmla="*/ 621185 w 1830268"/>
                <a:gd name="connsiteY4" fmla="*/ 388248 h 2235375"/>
                <a:gd name="connsiteX5" fmla="*/ 633966 w 1830268"/>
                <a:gd name="connsiteY5" fmla="*/ 388248 h 2235375"/>
                <a:gd name="connsiteX6" fmla="*/ 630785 w 1830268"/>
                <a:gd name="connsiteY6" fmla="*/ 445408 h 2235375"/>
                <a:gd name="connsiteX7" fmla="*/ 632968 w 1830268"/>
                <a:gd name="connsiteY7" fmla="*/ 495353 h 2235375"/>
                <a:gd name="connsiteX8" fmla="*/ 695059 w 1830268"/>
                <a:gd name="connsiteY8" fmla="*/ 515716 h 2235375"/>
                <a:gd name="connsiteX9" fmla="*/ 784315 w 1830268"/>
                <a:gd name="connsiteY9" fmla="*/ 527934 h 2235375"/>
                <a:gd name="connsiteX10" fmla="*/ 827002 w 1830268"/>
                <a:gd name="connsiteY10" fmla="*/ 564587 h 2235375"/>
                <a:gd name="connsiteX11" fmla="*/ 827002 w 1830268"/>
                <a:gd name="connsiteY11" fmla="*/ 641965 h 2235375"/>
                <a:gd name="connsiteX12" fmla="*/ 861929 w 1830268"/>
                <a:gd name="connsiteY12" fmla="*/ 670473 h 2235375"/>
                <a:gd name="connsiteX13" fmla="*/ 889093 w 1830268"/>
                <a:gd name="connsiteY13" fmla="*/ 690836 h 2235375"/>
                <a:gd name="connsiteX14" fmla="*/ 935662 w 1830268"/>
                <a:gd name="connsiteY14" fmla="*/ 703054 h 2235375"/>
                <a:gd name="connsiteX15" fmla="*/ 974469 w 1830268"/>
                <a:gd name="connsiteY15" fmla="*/ 731562 h 2235375"/>
                <a:gd name="connsiteX16" fmla="*/ 982230 w 1830268"/>
                <a:gd name="connsiteY16" fmla="*/ 788577 h 2235375"/>
                <a:gd name="connsiteX17" fmla="*/ 1040440 w 1830268"/>
                <a:gd name="connsiteY17" fmla="*/ 841521 h 2235375"/>
                <a:gd name="connsiteX18" fmla="*/ 1098651 w 1830268"/>
                <a:gd name="connsiteY18" fmla="*/ 874101 h 2235375"/>
                <a:gd name="connsiteX19" fmla="*/ 1102532 w 1830268"/>
                <a:gd name="connsiteY19" fmla="*/ 922972 h 2235375"/>
                <a:gd name="connsiteX20" fmla="*/ 1141338 w 1830268"/>
                <a:gd name="connsiteY20" fmla="*/ 1000351 h 2235375"/>
                <a:gd name="connsiteX21" fmla="*/ 1184026 w 1830268"/>
                <a:gd name="connsiteY21" fmla="*/ 1069584 h 2235375"/>
                <a:gd name="connsiteX22" fmla="*/ 1246117 w 1830268"/>
                <a:gd name="connsiteY22" fmla="*/ 1089947 h 2235375"/>
                <a:gd name="connsiteX23" fmla="*/ 1261640 w 1830268"/>
                <a:gd name="connsiteY23" fmla="*/ 1151036 h 2235375"/>
                <a:gd name="connsiteX24" fmla="*/ 1308208 w 1830268"/>
                <a:gd name="connsiteY24" fmla="*/ 1175471 h 2235375"/>
                <a:gd name="connsiteX25" fmla="*/ 1347015 w 1830268"/>
                <a:gd name="connsiteY25" fmla="*/ 1244704 h 2235375"/>
                <a:gd name="connsiteX26" fmla="*/ 1401345 w 1830268"/>
                <a:gd name="connsiteY26" fmla="*/ 1244704 h 2235375"/>
                <a:gd name="connsiteX27" fmla="*/ 1467317 w 1830268"/>
                <a:gd name="connsiteY27" fmla="*/ 1248777 h 2235375"/>
                <a:gd name="connsiteX28" fmla="*/ 1510005 w 1830268"/>
                <a:gd name="connsiteY28" fmla="*/ 1320770 h 2235375"/>
                <a:gd name="connsiteX29" fmla="*/ 1575976 w 1830268"/>
                <a:gd name="connsiteY29" fmla="*/ 1322675 h 2235375"/>
                <a:gd name="connsiteX30" fmla="*/ 1622545 w 1830268"/>
                <a:gd name="connsiteY30" fmla="*/ 1318865 h 2235375"/>
                <a:gd name="connsiteX31" fmla="*/ 1641948 w 1830268"/>
                <a:gd name="connsiteY31" fmla="*/ 1370954 h 2235375"/>
                <a:gd name="connsiteX32" fmla="*/ 1707920 w 1830268"/>
                <a:gd name="connsiteY32" fmla="*/ 1419825 h 2235375"/>
                <a:gd name="connsiteX33" fmla="*/ 1727323 w 1830268"/>
                <a:gd name="connsiteY33" fmla="*/ 1452405 h 2235375"/>
                <a:gd name="connsiteX34" fmla="*/ 1760360 w 1830268"/>
                <a:gd name="connsiteY34" fmla="*/ 1564861 h 2235375"/>
                <a:gd name="connsiteX35" fmla="*/ 1830268 w 1830268"/>
                <a:gd name="connsiteY35" fmla="*/ 1545189 h 2235375"/>
                <a:gd name="connsiteX36" fmla="*/ 1821415 w 1830268"/>
                <a:gd name="connsiteY36" fmla="*/ 1563621 h 2235375"/>
                <a:gd name="connsiteX37" fmla="*/ 1744443 w 1830268"/>
                <a:gd name="connsiteY37" fmla="*/ 1588112 h 2235375"/>
                <a:gd name="connsiteX38" fmla="*/ 1677968 w 1830268"/>
                <a:gd name="connsiteY38" fmla="*/ 1584614 h 2235375"/>
                <a:gd name="connsiteX39" fmla="*/ 1646479 w 1830268"/>
                <a:gd name="connsiteY39" fmla="*/ 1556624 h 2235375"/>
                <a:gd name="connsiteX40" fmla="*/ 1628986 w 1830268"/>
                <a:gd name="connsiteY40" fmla="*/ 1560123 h 2235375"/>
                <a:gd name="connsiteX41" fmla="*/ 1587001 w 1830268"/>
                <a:gd name="connsiteY41" fmla="*/ 1584614 h 2235375"/>
                <a:gd name="connsiteX42" fmla="*/ 1555513 w 1830268"/>
                <a:gd name="connsiteY42" fmla="*/ 1605606 h 2235375"/>
                <a:gd name="connsiteX43" fmla="*/ 1541518 w 1830268"/>
                <a:gd name="connsiteY43" fmla="*/ 1581115 h 2235375"/>
                <a:gd name="connsiteX44" fmla="*/ 1517027 w 1830268"/>
                <a:gd name="connsiteY44" fmla="*/ 1584614 h 2235375"/>
                <a:gd name="connsiteX45" fmla="*/ 1496035 w 1830268"/>
                <a:gd name="connsiteY45" fmla="*/ 1609105 h 2235375"/>
                <a:gd name="connsiteX46" fmla="*/ 1485539 w 1830268"/>
                <a:gd name="connsiteY46" fmla="*/ 1619601 h 2235375"/>
                <a:gd name="connsiteX47" fmla="*/ 1485539 w 1830268"/>
                <a:gd name="connsiteY47" fmla="*/ 1647591 h 2235375"/>
                <a:gd name="connsiteX48" fmla="*/ 1478541 w 1830268"/>
                <a:gd name="connsiteY48" fmla="*/ 1651089 h 2235375"/>
                <a:gd name="connsiteX49" fmla="*/ 1447053 w 1830268"/>
                <a:gd name="connsiteY49" fmla="*/ 1640593 h 2235375"/>
                <a:gd name="connsiteX50" fmla="*/ 1412066 w 1830268"/>
                <a:gd name="connsiteY50" fmla="*/ 1640593 h 2235375"/>
                <a:gd name="connsiteX51" fmla="*/ 1384076 w 1830268"/>
                <a:gd name="connsiteY51" fmla="*/ 1644092 h 2235375"/>
                <a:gd name="connsiteX52" fmla="*/ 1370647 w 1830268"/>
                <a:gd name="connsiteY52" fmla="*/ 1675269 h 2235375"/>
                <a:gd name="connsiteX53" fmla="*/ 1350219 w 1830268"/>
                <a:gd name="connsiteY53" fmla="*/ 1673364 h 2235375"/>
                <a:gd name="connsiteX54" fmla="*/ 1321099 w 1830268"/>
                <a:gd name="connsiteY54" fmla="*/ 1647591 h 2235375"/>
                <a:gd name="connsiteX55" fmla="*/ 1293109 w 1830268"/>
                <a:gd name="connsiteY55" fmla="*/ 1661585 h 2235375"/>
                <a:gd name="connsiteX56" fmla="*/ 1230133 w 1830268"/>
                <a:gd name="connsiteY56" fmla="*/ 1679079 h 2235375"/>
                <a:gd name="connsiteX57" fmla="*/ 1156660 w 1830268"/>
                <a:gd name="connsiteY57" fmla="*/ 1679079 h 2235375"/>
                <a:gd name="connsiteX58" fmla="*/ 1125171 w 1830268"/>
                <a:gd name="connsiteY58" fmla="*/ 1693074 h 2235375"/>
                <a:gd name="connsiteX59" fmla="*/ 1083187 w 1830268"/>
                <a:gd name="connsiteY59" fmla="*/ 1728061 h 2235375"/>
                <a:gd name="connsiteX60" fmla="*/ 1037703 w 1830268"/>
                <a:gd name="connsiteY60" fmla="*/ 1815529 h 2235375"/>
                <a:gd name="connsiteX61" fmla="*/ 999218 w 1830268"/>
                <a:gd name="connsiteY61" fmla="*/ 1878506 h 2235375"/>
                <a:gd name="connsiteX62" fmla="*/ 946737 w 1830268"/>
                <a:gd name="connsiteY62" fmla="*/ 1934485 h 2235375"/>
                <a:gd name="connsiteX63" fmla="*/ 873264 w 1830268"/>
                <a:gd name="connsiteY63" fmla="*/ 1983467 h 2235375"/>
                <a:gd name="connsiteX64" fmla="*/ 824282 w 1830268"/>
                <a:gd name="connsiteY64" fmla="*/ 2000961 h 2235375"/>
                <a:gd name="connsiteX65" fmla="*/ 806788 w 1830268"/>
                <a:gd name="connsiteY65" fmla="*/ 2042945 h 2235375"/>
                <a:gd name="connsiteX66" fmla="*/ 806788 w 1830268"/>
                <a:gd name="connsiteY66" fmla="*/ 2067436 h 2235375"/>
                <a:gd name="connsiteX67" fmla="*/ 771801 w 1830268"/>
                <a:gd name="connsiteY67" fmla="*/ 2084930 h 2235375"/>
                <a:gd name="connsiteX68" fmla="*/ 743811 w 1830268"/>
                <a:gd name="connsiteY68" fmla="*/ 2102423 h 2235375"/>
                <a:gd name="connsiteX69" fmla="*/ 708824 w 1830268"/>
                <a:gd name="connsiteY69" fmla="*/ 2140909 h 2235375"/>
                <a:gd name="connsiteX70" fmla="*/ 694829 w 1830268"/>
                <a:gd name="connsiteY70" fmla="*/ 2179395 h 2235375"/>
                <a:gd name="connsiteX71" fmla="*/ 617858 w 1830268"/>
                <a:gd name="connsiteY71" fmla="*/ 2200387 h 2235375"/>
                <a:gd name="connsiteX72" fmla="*/ 547884 w 1830268"/>
                <a:gd name="connsiteY72" fmla="*/ 2235375 h 2235375"/>
                <a:gd name="connsiteX73" fmla="*/ 551207 w 1830268"/>
                <a:gd name="connsiteY73" fmla="*/ 2233900 h 2235375"/>
                <a:gd name="connsiteX74" fmla="*/ 532867 w 1830268"/>
                <a:gd name="connsiteY74" fmla="*/ 2205742 h 2235375"/>
                <a:gd name="connsiteX75" fmla="*/ 454703 w 1830268"/>
                <a:gd name="connsiteY75" fmla="*/ 2128003 h 2235375"/>
                <a:gd name="connsiteX76" fmla="*/ 381147 w 1830268"/>
                <a:gd name="connsiteY76" fmla="*/ 2067622 h 2235375"/>
                <a:gd name="connsiteX77" fmla="*/ 325079 w 1830268"/>
                <a:gd name="connsiteY77" fmla="*/ 1992794 h 2235375"/>
                <a:gd name="connsiteX78" fmla="*/ 316454 w 1830268"/>
                <a:gd name="connsiteY78" fmla="*/ 1918072 h 2235375"/>
                <a:gd name="connsiteX79" fmla="*/ 260090 w 1830268"/>
                <a:gd name="connsiteY79" fmla="*/ 1837742 h 2235375"/>
                <a:gd name="connsiteX80" fmla="*/ 182989 w 1830268"/>
                <a:gd name="connsiteY80" fmla="*/ 1786886 h 2235375"/>
                <a:gd name="connsiteX81" fmla="*/ 106723 w 1830268"/>
                <a:gd name="connsiteY81" fmla="*/ 1756718 h 2235375"/>
                <a:gd name="connsiteX82" fmla="*/ 99417 w 1830268"/>
                <a:gd name="connsiteY82" fmla="*/ 1742718 h 2235375"/>
                <a:gd name="connsiteX83" fmla="*/ 108585 w 1830268"/>
                <a:gd name="connsiteY83" fmla="*/ 1644967 h 2235375"/>
                <a:gd name="connsiteX84" fmla="*/ 72390 w 1830268"/>
                <a:gd name="connsiteY84" fmla="*/ 1557337 h 2235375"/>
                <a:gd name="connsiteX85" fmla="*/ 14288 w 1830268"/>
                <a:gd name="connsiteY85" fmla="*/ 1433512 h 2235375"/>
                <a:gd name="connsiteX86" fmla="*/ 0 w 1830268"/>
                <a:gd name="connsiteY86" fmla="*/ 1215390 h 2235375"/>
                <a:gd name="connsiteX87" fmla="*/ 87630 w 1830268"/>
                <a:gd name="connsiteY87" fmla="*/ 931545 h 2235375"/>
                <a:gd name="connsiteX88" fmla="*/ 101918 w 1830268"/>
                <a:gd name="connsiteY88" fmla="*/ 822007 h 2235375"/>
                <a:gd name="connsiteX89" fmla="*/ 305753 w 1830268"/>
                <a:gd name="connsiteY89" fmla="*/ 378142 h 2235375"/>
                <a:gd name="connsiteX90" fmla="*/ 335280 w 1830268"/>
                <a:gd name="connsiteY90" fmla="*/ 356235 h 2235375"/>
                <a:gd name="connsiteX91" fmla="*/ 342900 w 1830268"/>
                <a:gd name="connsiteY91" fmla="*/ 283845 h 2235375"/>
                <a:gd name="connsiteX92" fmla="*/ 328613 w 1830268"/>
                <a:gd name="connsiteY92" fmla="*/ 240030 h 2235375"/>
                <a:gd name="connsiteX93" fmla="*/ 358140 w 1830268"/>
                <a:gd name="connsiteY93" fmla="*/ 232410 h 2235375"/>
                <a:gd name="connsiteX94" fmla="*/ 336233 w 1830268"/>
                <a:gd name="connsiteY94" fmla="*/ 0 h 2235375"/>
                <a:gd name="connsiteX0" fmla="*/ 336233 w 1830268"/>
                <a:gd name="connsiteY0" fmla="*/ 0 h 2235375"/>
                <a:gd name="connsiteX1" fmla="*/ 510540 w 1830268"/>
                <a:gd name="connsiteY1" fmla="*/ 87630 h 2235375"/>
                <a:gd name="connsiteX2" fmla="*/ 531019 w 1830268"/>
                <a:gd name="connsiteY2" fmla="*/ 71437 h 2235375"/>
                <a:gd name="connsiteX3" fmla="*/ 538232 w 1830268"/>
                <a:gd name="connsiteY3" fmla="*/ 61446 h 2235375"/>
                <a:gd name="connsiteX4" fmla="*/ 621185 w 1830268"/>
                <a:gd name="connsiteY4" fmla="*/ 388248 h 2235375"/>
                <a:gd name="connsiteX5" fmla="*/ 633966 w 1830268"/>
                <a:gd name="connsiteY5" fmla="*/ 388248 h 2235375"/>
                <a:gd name="connsiteX6" fmla="*/ 630785 w 1830268"/>
                <a:gd name="connsiteY6" fmla="*/ 445408 h 2235375"/>
                <a:gd name="connsiteX7" fmla="*/ 632968 w 1830268"/>
                <a:gd name="connsiteY7" fmla="*/ 495353 h 2235375"/>
                <a:gd name="connsiteX8" fmla="*/ 695059 w 1830268"/>
                <a:gd name="connsiteY8" fmla="*/ 515716 h 2235375"/>
                <a:gd name="connsiteX9" fmla="*/ 784315 w 1830268"/>
                <a:gd name="connsiteY9" fmla="*/ 527934 h 2235375"/>
                <a:gd name="connsiteX10" fmla="*/ 827002 w 1830268"/>
                <a:gd name="connsiteY10" fmla="*/ 564587 h 2235375"/>
                <a:gd name="connsiteX11" fmla="*/ 827002 w 1830268"/>
                <a:gd name="connsiteY11" fmla="*/ 641965 h 2235375"/>
                <a:gd name="connsiteX12" fmla="*/ 861929 w 1830268"/>
                <a:gd name="connsiteY12" fmla="*/ 670473 h 2235375"/>
                <a:gd name="connsiteX13" fmla="*/ 889093 w 1830268"/>
                <a:gd name="connsiteY13" fmla="*/ 690836 h 2235375"/>
                <a:gd name="connsiteX14" fmla="*/ 935662 w 1830268"/>
                <a:gd name="connsiteY14" fmla="*/ 703054 h 2235375"/>
                <a:gd name="connsiteX15" fmla="*/ 974469 w 1830268"/>
                <a:gd name="connsiteY15" fmla="*/ 731562 h 2235375"/>
                <a:gd name="connsiteX16" fmla="*/ 982230 w 1830268"/>
                <a:gd name="connsiteY16" fmla="*/ 788577 h 2235375"/>
                <a:gd name="connsiteX17" fmla="*/ 1040440 w 1830268"/>
                <a:gd name="connsiteY17" fmla="*/ 841521 h 2235375"/>
                <a:gd name="connsiteX18" fmla="*/ 1098651 w 1830268"/>
                <a:gd name="connsiteY18" fmla="*/ 874101 h 2235375"/>
                <a:gd name="connsiteX19" fmla="*/ 1102532 w 1830268"/>
                <a:gd name="connsiteY19" fmla="*/ 922972 h 2235375"/>
                <a:gd name="connsiteX20" fmla="*/ 1141338 w 1830268"/>
                <a:gd name="connsiteY20" fmla="*/ 1000351 h 2235375"/>
                <a:gd name="connsiteX21" fmla="*/ 1184026 w 1830268"/>
                <a:gd name="connsiteY21" fmla="*/ 1069584 h 2235375"/>
                <a:gd name="connsiteX22" fmla="*/ 1246117 w 1830268"/>
                <a:gd name="connsiteY22" fmla="*/ 1089947 h 2235375"/>
                <a:gd name="connsiteX23" fmla="*/ 1261640 w 1830268"/>
                <a:gd name="connsiteY23" fmla="*/ 1151036 h 2235375"/>
                <a:gd name="connsiteX24" fmla="*/ 1308208 w 1830268"/>
                <a:gd name="connsiteY24" fmla="*/ 1175471 h 2235375"/>
                <a:gd name="connsiteX25" fmla="*/ 1347015 w 1830268"/>
                <a:gd name="connsiteY25" fmla="*/ 1244704 h 2235375"/>
                <a:gd name="connsiteX26" fmla="*/ 1401345 w 1830268"/>
                <a:gd name="connsiteY26" fmla="*/ 1244704 h 2235375"/>
                <a:gd name="connsiteX27" fmla="*/ 1467317 w 1830268"/>
                <a:gd name="connsiteY27" fmla="*/ 1248777 h 2235375"/>
                <a:gd name="connsiteX28" fmla="*/ 1525130 w 1830268"/>
                <a:gd name="connsiteY28" fmla="*/ 1320770 h 2235375"/>
                <a:gd name="connsiteX29" fmla="*/ 1575976 w 1830268"/>
                <a:gd name="connsiteY29" fmla="*/ 1322675 h 2235375"/>
                <a:gd name="connsiteX30" fmla="*/ 1622545 w 1830268"/>
                <a:gd name="connsiteY30" fmla="*/ 1318865 h 2235375"/>
                <a:gd name="connsiteX31" fmla="*/ 1641948 w 1830268"/>
                <a:gd name="connsiteY31" fmla="*/ 1370954 h 2235375"/>
                <a:gd name="connsiteX32" fmla="*/ 1707920 w 1830268"/>
                <a:gd name="connsiteY32" fmla="*/ 1419825 h 2235375"/>
                <a:gd name="connsiteX33" fmla="*/ 1727323 w 1830268"/>
                <a:gd name="connsiteY33" fmla="*/ 1452405 h 2235375"/>
                <a:gd name="connsiteX34" fmla="*/ 1760360 w 1830268"/>
                <a:gd name="connsiteY34" fmla="*/ 1564861 h 2235375"/>
                <a:gd name="connsiteX35" fmla="*/ 1830268 w 1830268"/>
                <a:gd name="connsiteY35" fmla="*/ 1545189 h 2235375"/>
                <a:gd name="connsiteX36" fmla="*/ 1821415 w 1830268"/>
                <a:gd name="connsiteY36" fmla="*/ 1563621 h 2235375"/>
                <a:gd name="connsiteX37" fmla="*/ 1744443 w 1830268"/>
                <a:gd name="connsiteY37" fmla="*/ 1588112 h 2235375"/>
                <a:gd name="connsiteX38" fmla="*/ 1677968 w 1830268"/>
                <a:gd name="connsiteY38" fmla="*/ 1584614 h 2235375"/>
                <a:gd name="connsiteX39" fmla="*/ 1646479 w 1830268"/>
                <a:gd name="connsiteY39" fmla="*/ 1556624 h 2235375"/>
                <a:gd name="connsiteX40" fmla="*/ 1628986 w 1830268"/>
                <a:gd name="connsiteY40" fmla="*/ 1560123 h 2235375"/>
                <a:gd name="connsiteX41" fmla="*/ 1587001 w 1830268"/>
                <a:gd name="connsiteY41" fmla="*/ 1584614 h 2235375"/>
                <a:gd name="connsiteX42" fmla="*/ 1555513 w 1830268"/>
                <a:gd name="connsiteY42" fmla="*/ 1605606 h 2235375"/>
                <a:gd name="connsiteX43" fmla="*/ 1541518 w 1830268"/>
                <a:gd name="connsiteY43" fmla="*/ 1581115 h 2235375"/>
                <a:gd name="connsiteX44" fmla="*/ 1517027 w 1830268"/>
                <a:gd name="connsiteY44" fmla="*/ 1584614 h 2235375"/>
                <a:gd name="connsiteX45" fmla="*/ 1496035 w 1830268"/>
                <a:gd name="connsiteY45" fmla="*/ 1609105 h 2235375"/>
                <a:gd name="connsiteX46" fmla="*/ 1485539 w 1830268"/>
                <a:gd name="connsiteY46" fmla="*/ 1619601 h 2235375"/>
                <a:gd name="connsiteX47" fmla="*/ 1485539 w 1830268"/>
                <a:gd name="connsiteY47" fmla="*/ 1647591 h 2235375"/>
                <a:gd name="connsiteX48" fmla="*/ 1478541 w 1830268"/>
                <a:gd name="connsiteY48" fmla="*/ 1651089 h 2235375"/>
                <a:gd name="connsiteX49" fmla="*/ 1447053 w 1830268"/>
                <a:gd name="connsiteY49" fmla="*/ 1640593 h 2235375"/>
                <a:gd name="connsiteX50" fmla="*/ 1412066 w 1830268"/>
                <a:gd name="connsiteY50" fmla="*/ 1640593 h 2235375"/>
                <a:gd name="connsiteX51" fmla="*/ 1384076 w 1830268"/>
                <a:gd name="connsiteY51" fmla="*/ 1644092 h 2235375"/>
                <a:gd name="connsiteX52" fmla="*/ 1370647 w 1830268"/>
                <a:gd name="connsiteY52" fmla="*/ 1675269 h 2235375"/>
                <a:gd name="connsiteX53" fmla="*/ 1350219 w 1830268"/>
                <a:gd name="connsiteY53" fmla="*/ 1673364 h 2235375"/>
                <a:gd name="connsiteX54" fmla="*/ 1321099 w 1830268"/>
                <a:gd name="connsiteY54" fmla="*/ 1647591 h 2235375"/>
                <a:gd name="connsiteX55" fmla="*/ 1293109 w 1830268"/>
                <a:gd name="connsiteY55" fmla="*/ 1661585 h 2235375"/>
                <a:gd name="connsiteX56" fmla="*/ 1230133 w 1830268"/>
                <a:gd name="connsiteY56" fmla="*/ 1679079 h 2235375"/>
                <a:gd name="connsiteX57" fmla="*/ 1156660 w 1830268"/>
                <a:gd name="connsiteY57" fmla="*/ 1679079 h 2235375"/>
                <a:gd name="connsiteX58" fmla="*/ 1125171 w 1830268"/>
                <a:gd name="connsiteY58" fmla="*/ 1693074 h 2235375"/>
                <a:gd name="connsiteX59" fmla="*/ 1083187 w 1830268"/>
                <a:gd name="connsiteY59" fmla="*/ 1728061 h 2235375"/>
                <a:gd name="connsiteX60" fmla="*/ 1037703 w 1830268"/>
                <a:gd name="connsiteY60" fmla="*/ 1815529 h 2235375"/>
                <a:gd name="connsiteX61" fmla="*/ 999218 w 1830268"/>
                <a:gd name="connsiteY61" fmla="*/ 1878506 h 2235375"/>
                <a:gd name="connsiteX62" fmla="*/ 946737 w 1830268"/>
                <a:gd name="connsiteY62" fmla="*/ 1934485 h 2235375"/>
                <a:gd name="connsiteX63" fmla="*/ 873264 w 1830268"/>
                <a:gd name="connsiteY63" fmla="*/ 1983467 h 2235375"/>
                <a:gd name="connsiteX64" fmla="*/ 824282 w 1830268"/>
                <a:gd name="connsiteY64" fmla="*/ 2000961 h 2235375"/>
                <a:gd name="connsiteX65" fmla="*/ 806788 w 1830268"/>
                <a:gd name="connsiteY65" fmla="*/ 2042945 h 2235375"/>
                <a:gd name="connsiteX66" fmla="*/ 806788 w 1830268"/>
                <a:gd name="connsiteY66" fmla="*/ 2067436 h 2235375"/>
                <a:gd name="connsiteX67" fmla="*/ 771801 w 1830268"/>
                <a:gd name="connsiteY67" fmla="*/ 2084930 h 2235375"/>
                <a:gd name="connsiteX68" fmla="*/ 743811 w 1830268"/>
                <a:gd name="connsiteY68" fmla="*/ 2102423 h 2235375"/>
                <a:gd name="connsiteX69" fmla="*/ 708824 w 1830268"/>
                <a:gd name="connsiteY69" fmla="*/ 2140909 h 2235375"/>
                <a:gd name="connsiteX70" fmla="*/ 694829 w 1830268"/>
                <a:gd name="connsiteY70" fmla="*/ 2179395 h 2235375"/>
                <a:gd name="connsiteX71" fmla="*/ 617858 w 1830268"/>
                <a:gd name="connsiteY71" fmla="*/ 2200387 h 2235375"/>
                <a:gd name="connsiteX72" fmla="*/ 547884 w 1830268"/>
                <a:gd name="connsiteY72" fmla="*/ 2235375 h 2235375"/>
                <a:gd name="connsiteX73" fmla="*/ 551207 w 1830268"/>
                <a:gd name="connsiteY73" fmla="*/ 2233900 h 2235375"/>
                <a:gd name="connsiteX74" fmla="*/ 532867 w 1830268"/>
                <a:gd name="connsiteY74" fmla="*/ 2205742 h 2235375"/>
                <a:gd name="connsiteX75" fmla="*/ 454703 w 1830268"/>
                <a:gd name="connsiteY75" fmla="*/ 2128003 h 2235375"/>
                <a:gd name="connsiteX76" fmla="*/ 381147 w 1830268"/>
                <a:gd name="connsiteY76" fmla="*/ 2067622 h 2235375"/>
                <a:gd name="connsiteX77" fmla="*/ 325079 w 1830268"/>
                <a:gd name="connsiteY77" fmla="*/ 1992794 h 2235375"/>
                <a:gd name="connsiteX78" fmla="*/ 316454 w 1830268"/>
                <a:gd name="connsiteY78" fmla="*/ 1918072 h 2235375"/>
                <a:gd name="connsiteX79" fmla="*/ 260090 w 1830268"/>
                <a:gd name="connsiteY79" fmla="*/ 1837742 h 2235375"/>
                <a:gd name="connsiteX80" fmla="*/ 182989 w 1830268"/>
                <a:gd name="connsiteY80" fmla="*/ 1786886 h 2235375"/>
                <a:gd name="connsiteX81" fmla="*/ 106723 w 1830268"/>
                <a:gd name="connsiteY81" fmla="*/ 1756718 h 2235375"/>
                <a:gd name="connsiteX82" fmla="*/ 99417 w 1830268"/>
                <a:gd name="connsiteY82" fmla="*/ 1742718 h 2235375"/>
                <a:gd name="connsiteX83" fmla="*/ 108585 w 1830268"/>
                <a:gd name="connsiteY83" fmla="*/ 1644967 h 2235375"/>
                <a:gd name="connsiteX84" fmla="*/ 72390 w 1830268"/>
                <a:gd name="connsiteY84" fmla="*/ 1557337 h 2235375"/>
                <a:gd name="connsiteX85" fmla="*/ 14288 w 1830268"/>
                <a:gd name="connsiteY85" fmla="*/ 1433512 h 2235375"/>
                <a:gd name="connsiteX86" fmla="*/ 0 w 1830268"/>
                <a:gd name="connsiteY86" fmla="*/ 1215390 h 2235375"/>
                <a:gd name="connsiteX87" fmla="*/ 87630 w 1830268"/>
                <a:gd name="connsiteY87" fmla="*/ 931545 h 2235375"/>
                <a:gd name="connsiteX88" fmla="*/ 101918 w 1830268"/>
                <a:gd name="connsiteY88" fmla="*/ 822007 h 2235375"/>
                <a:gd name="connsiteX89" fmla="*/ 305753 w 1830268"/>
                <a:gd name="connsiteY89" fmla="*/ 378142 h 2235375"/>
                <a:gd name="connsiteX90" fmla="*/ 335280 w 1830268"/>
                <a:gd name="connsiteY90" fmla="*/ 356235 h 2235375"/>
                <a:gd name="connsiteX91" fmla="*/ 342900 w 1830268"/>
                <a:gd name="connsiteY91" fmla="*/ 283845 h 2235375"/>
                <a:gd name="connsiteX92" fmla="*/ 328613 w 1830268"/>
                <a:gd name="connsiteY92" fmla="*/ 240030 h 2235375"/>
                <a:gd name="connsiteX93" fmla="*/ 358140 w 1830268"/>
                <a:gd name="connsiteY93" fmla="*/ 232410 h 2235375"/>
                <a:gd name="connsiteX94" fmla="*/ 336233 w 1830268"/>
                <a:gd name="connsiteY94" fmla="*/ 0 h 2235375"/>
                <a:gd name="connsiteX0" fmla="*/ 336233 w 1830268"/>
                <a:gd name="connsiteY0" fmla="*/ 0 h 2235375"/>
                <a:gd name="connsiteX1" fmla="*/ 510540 w 1830268"/>
                <a:gd name="connsiteY1" fmla="*/ 87630 h 2235375"/>
                <a:gd name="connsiteX2" fmla="*/ 531019 w 1830268"/>
                <a:gd name="connsiteY2" fmla="*/ 71437 h 2235375"/>
                <a:gd name="connsiteX3" fmla="*/ 538232 w 1830268"/>
                <a:gd name="connsiteY3" fmla="*/ 61446 h 2235375"/>
                <a:gd name="connsiteX4" fmla="*/ 621185 w 1830268"/>
                <a:gd name="connsiteY4" fmla="*/ 388248 h 2235375"/>
                <a:gd name="connsiteX5" fmla="*/ 633966 w 1830268"/>
                <a:gd name="connsiteY5" fmla="*/ 388248 h 2235375"/>
                <a:gd name="connsiteX6" fmla="*/ 630785 w 1830268"/>
                <a:gd name="connsiteY6" fmla="*/ 445408 h 2235375"/>
                <a:gd name="connsiteX7" fmla="*/ 632968 w 1830268"/>
                <a:gd name="connsiteY7" fmla="*/ 495353 h 2235375"/>
                <a:gd name="connsiteX8" fmla="*/ 695059 w 1830268"/>
                <a:gd name="connsiteY8" fmla="*/ 515716 h 2235375"/>
                <a:gd name="connsiteX9" fmla="*/ 784315 w 1830268"/>
                <a:gd name="connsiteY9" fmla="*/ 527934 h 2235375"/>
                <a:gd name="connsiteX10" fmla="*/ 827002 w 1830268"/>
                <a:gd name="connsiteY10" fmla="*/ 564587 h 2235375"/>
                <a:gd name="connsiteX11" fmla="*/ 827002 w 1830268"/>
                <a:gd name="connsiteY11" fmla="*/ 641965 h 2235375"/>
                <a:gd name="connsiteX12" fmla="*/ 861929 w 1830268"/>
                <a:gd name="connsiteY12" fmla="*/ 670473 h 2235375"/>
                <a:gd name="connsiteX13" fmla="*/ 889093 w 1830268"/>
                <a:gd name="connsiteY13" fmla="*/ 690836 h 2235375"/>
                <a:gd name="connsiteX14" fmla="*/ 935662 w 1830268"/>
                <a:gd name="connsiteY14" fmla="*/ 703054 h 2235375"/>
                <a:gd name="connsiteX15" fmla="*/ 974469 w 1830268"/>
                <a:gd name="connsiteY15" fmla="*/ 731562 h 2235375"/>
                <a:gd name="connsiteX16" fmla="*/ 982230 w 1830268"/>
                <a:gd name="connsiteY16" fmla="*/ 788577 h 2235375"/>
                <a:gd name="connsiteX17" fmla="*/ 1040440 w 1830268"/>
                <a:gd name="connsiteY17" fmla="*/ 841521 h 2235375"/>
                <a:gd name="connsiteX18" fmla="*/ 1098651 w 1830268"/>
                <a:gd name="connsiteY18" fmla="*/ 874101 h 2235375"/>
                <a:gd name="connsiteX19" fmla="*/ 1102532 w 1830268"/>
                <a:gd name="connsiteY19" fmla="*/ 922972 h 2235375"/>
                <a:gd name="connsiteX20" fmla="*/ 1141338 w 1830268"/>
                <a:gd name="connsiteY20" fmla="*/ 1000351 h 2235375"/>
                <a:gd name="connsiteX21" fmla="*/ 1184026 w 1830268"/>
                <a:gd name="connsiteY21" fmla="*/ 1069584 h 2235375"/>
                <a:gd name="connsiteX22" fmla="*/ 1246117 w 1830268"/>
                <a:gd name="connsiteY22" fmla="*/ 1089947 h 2235375"/>
                <a:gd name="connsiteX23" fmla="*/ 1261640 w 1830268"/>
                <a:gd name="connsiteY23" fmla="*/ 1151036 h 2235375"/>
                <a:gd name="connsiteX24" fmla="*/ 1308208 w 1830268"/>
                <a:gd name="connsiteY24" fmla="*/ 1175471 h 2235375"/>
                <a:gd name="connsiteX25" fmla="*/ 1347015 w 1830268"/>
                <a:gd name="connsiteY25" fmla="*/ 1244704 h 2235375"/>
                <a:gd name="connsiteX26" fmla="*/ 1401345 w 1830268"/>
                <a:gd name="connsiteY26" fmla="*/ 1244704 h 2235375"/>
                <a:gd name="connsiteX27" fmla="*/ 1467318 w 1830268"/>
                <a:gd name="connsiteY27" fmla="*/ 1248777 h 2235375"/>
                <a:gd name="connsiteX28" fmla="*/ 1525130 w 1830268"/>
                <a:gd name="connsiteY28" fmla="*/ 1320770 h 2235375"/>
                <a:gd name="connsiteX29" fmla="*/ 1575976 w 1830268"/>
                <a:gd name="connsiteY29" fmla="*/ 1322675 h 2235375"/>
                <a:gd name="connsiteX30" fmla="*/ 1622545 w 1830268"/>
                <a:gd name="connsiteY30" fmla="*/ 1318865 h 2235375"/>
                <a:gd name="connsiteX31" fmla="*/ 1641948 w 1830268"/>
                <a:gd name="connsiteY31" fmla="*/ 1370954 h 2235375"/>
                <a:gd name="connsiteX32" fmla="*/ 1707920 w 1830268"/>
                <a:gd name="connsiteY32" fmla="*/ 1419825 h 2235375"/>
                <a:gd name="connsiteX33" fmla="*/ 1727323 w 1830268"/>
                <a:gd name="connsiteY33" fmla="*/ 1452405 h 2235375"/>
                <a:gd name="connsiteX34" fmla="*/ 1760360 w 1830268"/>
                <a:gd name="connsiteY34" fmla="*/ 1564861 h 2235375"/>
                <a:gd name="connsiteX35" fmla="*/ 1830268 w 1830268"/>
                <a:gd name="connsiteY35" fmla="*/ 1545189 h 2235375"/>
                <a:gd name="connsiteX36" fmla="*/ 1821415 w 1830268"/>
                <a:gd name="connsiteY36" fmla="*/ 1563621 h 2235375"/>
                <a:gd name="connsiteX37" fmla="*/ 1744443 w 1830268"/>
                <a:gd name="connsiteY37" fmla="*/ 1588112 h 2235375"/>
                <a:gd name="connsiteX38" fmla="*/ 1677968 w 1830268"/>
                <a:gd name="connsiteY38" fmla="*/ 1584614 h 2235375"/>
                <a:gd name="connsiteX39" fmla="*/ 1646479 w 1830268"/>
                <a:gd name="connsiteY39" fmla="*/ 1556624 h 2235375"/>
                <a:gd name="connsiteX40" fmla="*/ 1628986 w 1830268"/>
                <a:gd name="connsiteY40" fmla="*/ 1560123 h 2235375"/>
                <a:gd name="connsiteX41" fmla="*/ 1587001 w 1830268"/>
                <a:gd name="connsiteY41" fmla="*/ 1584614 h 2235375"/>
                <a:gd name="connsiteX42" fmla="*/ 1555513 w 1830268"/>
                <a:gd name="connsiteY42" fmla="*/ 1605606 h 2235375"/>
                <a:gd name="connsiteX43" fmla="*/ 1541518 w 1830268"/>
                <a:gd name="connsiteY43" fmla="*/ 1581115 h 2235375"/>
                <a:gd name="connsiteX44" fmla="*/ 1517027 w 1830268"/>
                <a:gd name="connsiteY44" fmla="*/ 1584614 h 2235375"/>
                <a:gd name="connsiteX45" fmla="*/ 1496035 w 1830268"/>
                <a:gd name="connsiteY45" fmla="*/ 1609105 h 2235375"/>
                <a:gd name="connsiteX46" fmla="*/ 1485539 w 1830268"/>
                <a:gd name="connsiteY46" fmla="*/ 1619601 h 2235375"/>
                <a:gd name="connsiteX47" fmla="*/ 1485539 w 1830268"/>
                <a:gd name="connsiteY47" fmla="*/ 1647591 h 2235375"/>
                <a:gd name="connsiteX48" fmla="*/ 1478541 w 1830268"/>
                <a:gd name="connsiteY48" fmla="*/ 1651089 h 2235375"/>
                <a:gd name="connsiteX49" fmla="*/ 1447053 w 1830268"/>
                <a:gd name="connsiteY49" fmla="*/ 1640593 h 2235375"/>
                <a:gd name="connsiteX50" fmla="*/ 1412066 w 1830268"/>
                <a:gd name="connsiteY50" fmla="*/ 1640593 h 2235375"/>
                <a:gd name="connsiteX51" fmla="*/ 1384076 w 1830268"/>
                <a:gd name="connsiteY51" fmla="*/ 1644092 h 2235375"/>
                <a:gd name="connsiteX52" fmla="*/ 1370647 w 1830268"/>
                <a:gd name="connsiteY52" fmla="*/ 1675269 h 2235375"/>
                <a:gd name="connsiteX53" fmla="*/ 1350219 w 1830268"/>
                <a:gd name="connsiteY53" fmla="*/ 1673364 h 2235375"/>
                <a:gd name="connsiteX54" fmla="*/ 1321099 w 1830268"/>
                <a:gd name="connsiteY54" fmla="*/ 1647591 h 2235375"/>
                <a:gd name="connsiteX55" fmla="*/ 1293109 w 1830268"/>
                <a:gd name="connsiteY55" fmla="*/ 1661585 h 2235375"/>
                <a:gd name="connsiteX56" fmla="*/ 1230133 w 1830268"/>
                <a:gd name="connsiteY56" fmla="*/ 1679079 h 2235375"/>
                <a:gd name="connsiteX57" fmla="*/ 1156660 w 1830268"/>
                <a:gd name="connsiteY57" fmla="*/ 1679079 h 2235375"/>
                <a:gd name="connsiteX58" fmla="*/ 1125171 w 1830268"/>
                <a:gd name="connsiteY58" fmla="*/ 1693074 h 2235375"/>
                <a:gd name="connsiteX59" fmla="*/ 1083187 w 1830268"/>
                <a:gd name="connsiteY59" fmla="*/ 1728061 h 2235375"/>
                <a:gd name="connsiteX60" fmla="*/ 1037703 w 1830268"/>
                <a:gd name="connsiteY60" fmla="*/ 1815529 h 2235375"/>
                <a:gd name="connsiteX61" fmla="*/ 999218 w 1830268"/>
                <a:gd name="connsiteY61" fmla="*/ 1878506 h 2235375"/>
                <a:gd name="connsiteX62" fmla="*/ 946737 w 1830268"/>
                <a:gd name="connsiteY62" fmla="*/ 1934485 h 2235375"/>
                <a:gd name="connsiteX63" fmla="*/ 873264 w 1830268"/>
                <a:gd name="connsiteY63" fmla="*/ 1983467 h 2235375"/>
                <a:gd name="connsiteX64" fmla="*/ 824282 w 1830268"/>
                <a:gd name="connsiteY64" fmla="*/ 2000961 h 2235375"/>
                <a:gd name="connsiteX65" fmla="*/ 806788 w 1830268"/>
                <a:gd name="connsiteY65" fmla="*/ 2042945 h 2235375"/>
                <a:gd name="connsiteX66" fmla="*/ 806788 w 1830268"/>
                <a:gd name="connsiteY66" fmla="*/ 2067436 h 2235375"/>
                <a:gd name="connsiteX67" fmla="*/ 771801 w 1830268"/>
                <a:gd name="connsiteY67" fmla="*/ 2084930 h 2235375"/>
                <a:gd name="connsiteX68" fmla="*/ 743811 w 1830268"/>
                <a:gd name="connsiteY68" fmla="*/ 2102423 h 2235375"/>
                <a:gd name="connsiteX69" fmla="*/ 708824 w 1830268"/>
                <a:gd name="connsiteY69" fmla="*/ 2140909 h 2235375"/>
                <a:gd name="connsiteX70" fmla="*/ 694829 w 1830268"/>
                <a:gd name="connsiteY70" fmla="*/ 2179395 h 2235375"/>
                <a:gd name="connsiteX71" fmla="*/ 617858 w 1830268"/>
                <a:gd name="connsiteY71" fmla="*/ 2200387 h 2235375"/>
                <a:gd name="connsiteX72" fmla="*/ 547884 w 1830268"/>
                <a:gd name="connsiteY72" fmla="*/ 2235375 h 2235375"/>
                <a:gd name="connsiteX73" fmla="*/ 551207 w 1830268"/>
                <a:gd name="connsiteY73" fmla="*/ 2233900 h 2235375"/>
                <a:gd name="connsiteX74" fmla="*/ 532867 w 1830268"/>
                <a:gd name="connsiteY74" fmla="*/ 2205742 h 2235375"/>
                <a:gd name="connsiteX75" fmla="*/ 454703 w 1830268"/>
                <a:gd name="connsiteY75" fmla="*/ 2128003 h 2235375"/>
                <a:gd name="connsiteX76" fmla="*/ 381147 w 1830268"/>
                <a:gd name="connsiteY76" fmla="*/ 2067622 h 2235375"/>
                <a:gd name="connsiteX77" fmla="*/ 325079 w 1830268"/>
                <a:gd name="connsiteY77" fmla="*/ 1992794 h 2235375"/>
                <a:gd name="connsiteX78" fmla="*/ 316454 w 1830268"/>
                <a:gd name="connsiteY78" fmla="*/ 1918072 h 2235375"/>
                <a:gd name="connsiteX79" fmla="*/ 260090 w 1830268"/>
                <a:gd name="connsiteY79" fmla="*/ 1837742 h 2235375"/>
                <a:gd name="connsiteX80" fmla="*/ 182989 w 1830268"/>
                <a:gd name="connsiteY80" fmla="*/ 1786886 h 2235375"/>
                <a:gd name="connsiteX81" fmla="*/ 106723 w 1830268"/>
                <a:gd name="connsiteY81" fmla="*/ 1756718 h 2235375"/>
                <a:gd name="connsiteX82" fmla="*/ 99417 w 1830268"/>
                <a:gd name="connsiteY82" fmla="*/ 1742718 h 2235375"/>
                <a:gd name="connsiteX83" fmla="*/ 108585 w 1830268"/>
                <a:gd name="connsiteY83" fmla="*/ 1644967 h 2235375"/>
                <a:gd name="connsiteX84" fmla="*/ 72390 w 1830268"/>
                <a:gd name="connsiteY84" fmla="*/ 1557337 h 2235375"/>
                <a:gd name="connsiteX85" fmla="*/ 14288 w 1830268"/>
                <a:gd name="connsiteY85" fmla="*/ 1433512 h 2235375"/>
                <a:gd name="connsiteX86" fmla="*/ 0 w 1830268"/>
                <a:gd name="connsiteY86" fmla="*/ 1215390 h 2235375"/>
                <a:gd name="connsiteX87" fmla="*/ 87630 w 1830268"/>
                <a:gd name="connsiteY87" fmla="*/ 931545 h 2235375"/>
                <a:gd name="connsiteX88" fmla="*/ 101918 w 1830268"/>
                <a:gd name="connsiteY88" fmla="*/ 822007 h 2235375"/>
                <a:gd name="connsiteX89" fmla="*/ 305753 w 1830268"/>
                <a:gd name="connsiteY89" fmla="*/ 378142 h 2235375"/>
                <a:gd name="connsiteX90" fmla="*/ 335280 w 1830268"/>
                <a:gd name="connsiteY90" fmla="*/ 356235 h 2235375"/>
                <a:gd name="connsiteX91" fmla="*/ 342900 w 1830268"/>
                <a:gd name="connsiteY91" fmla="*/ 283845 h 2235375"/>
                <a:gd name="connsiteX92" fmla="*/ 328613 w 1830268"/>
                <a:gd name="connsiteY92" fmla="*/ 240030 h 2235375"/>
                <a:gd name="connsiteX93" fmla="*/ 358140 w 1830268"/>
                <a:gd name="connsiteY93" fmla="*/ 232410 h 2235375"/>
                <a:gd name="connsiteX94" fmla="*/ 336233 w 1830268"/>
                <a:gd name="connsiteY94" fmla="*/ 0 h 2235375"/>
                <a:gd name="connsiteX0" fmla="*/ 336233 w 1830268"/>
                <a:gd name="connsiteY0" fmla="*/ 0 h 2235375"/>
                <a:gd name="connsiteX1" fmla="*/ 510540 w 1830268"/>
                <a:gd name="connsiteY1" fmla="*/ 87630 h 2235375"/>
                <a:gd name="connsiteX2" fmla="*/ 531019 w 1830268"/>
                <a:gd name="connsiteY2" fmla="*/ 71437 h 2235375"/>
                <a:gd name="connsiteX3" fmla="*/ 538232 w 1830268"/>
                <a:gd name="connsiteY3" fmla="*/ 61446 h 2235375"/>
                <a:gd name="connsiteX4" fmla="*/ 621185 w 1830268"/>
                <a:gd name="connsiteY4" fmla="*/ 388248 h 2235375"/>
                <a:gd name="connsiteX5" fmla="*/ 633966 w 1830268"/>
                <a:gd name="connsiteY5" fmla="*/ 388248 h 2235375"/>
                <a:gd name="connsiteX6" fmla="*/ 630785 w 1830268"/>
                <a:gd name="connsiteY6" fmla="*/ 445408 h 2235375"/>
                <a:gd name="connsiteX7" fmla="*/ 632968 w 1830268"/>
                <a:gd name="connsiteY7" fmla="*/ 495353 h 2235375"/>
                <a:gd name="connsiteX8" fmla="*/ 695059 w 1830268"/>
                <a:gd name="connsiteY8" fmla="*/ 515716 h 2235375"/>
                <a:gd name="connsiteX9" fmla="*/ 784315 w 1830268"/>
                <a:gd name="connsiteY9" fmla="*/ 527934 h 2235375"/>
                <a:gd name="connsiteX10" fmla="*/ 827002 w 1830268"/>
                <a:gd name="connsiteY10" fmla="*/ 564587 h 2235375"/>
                <a:gd name="connsiteX11" fmla="*/ 827002 w 1830268"/>
                <a:gd name="connsiteY11" fmla="*/ 641965 h 2235375"/>
                <a:gd name="connsiteX12" fmla="*/ 861929 w 1830268"/>
                <a:gd name="connsiteY12" fmla="*/ 670473 h 2235375"/>
                <a:gd name="connsiteX13" fmla="*/ 889093 w 1830268"/>
                <a:gd name="connsiteY13" fmla="*/ 690836 h 2235375"/>
                <a:gd name="connsiteX14" fmla="*/ 935662 w 1830268"/>
                <a:gd name="connsiteY14" fmla="*/ 703054 h 2235375"/>
                <a:gd name="connsiteX15" fmla="*/ 974469 w 1830268"/>
                <a:gd name="connsiteY15" fmla="*/ 731562 h 2235375"/>
                <a:gd name="connsiteX16" fmla="*/ 982230 w 1830268"/>
                <a:gd name="connsiteY16" fmla="*/ 788577 h 2235375"/>
                <a:gd name="connsiteX17" fmla="*/ 1040440 w 1830268"/>
                <a:gd name="connsiteY17" fmla="*/ 841521 h 2235375"/>
                <a:gd name="connsiteX18" fmla="*/ 1098651 w 1830268"/>
                <a:gd name="connsiteY18" fmla="*/ 874101 h 2235375"/>
                <a:gd name="connsiteX19" fmla="*/ 1102532 w 1830268"/>
                <a:gd name="connsiteY19" fmla="*/ 922972 h 2235375"/>
                <a:gd name="connsiteX20" fmla="*/ 1141338 w 1830268"/>
                <a:gd name="connsiteY20" fmla="*/ 1000351 h 2235375"/>
                <a:gd name="connsiteX21" fmla="*/ 1184026 w 1830268"/>
                <a:gd name="connsiteY21" fmla="*/ 1069584 h 2235375"/>
                <a:gd name="connsiteX22" fmla="*/ 1246117 w 1830268"/>
                <a:gd name="connsiteY22" fmla="*/ 1089947 h 2235375"/>
                <a:gd name="connsiteX23" fmla="*/ 1261640 w 1830268"/>
                <a:gd name="connsiteY23" fmla="*/ 1151036 h 2235375"/>
                <a:gd name="connsiteX24" fmla="*/ 1308208 w 1830268"/>
                <a:gd name="connsiteY24" fmla="*/ 1175471 h 2235375"/>
                <a:gd name="connsiteX25" fmla="*/ 1347015 w 1830268"/>
                <a:gd name="connsiteY25" fmla="*/ 1244704 h 2235375"/>
                <a:gd name="connsiteX26" fmla="*/ 1401345 w 1830268"/>
                <a:gd name="connsiteY26" fmla="*/ 1244704 h 2235375"/>
                <a:gd name="connsiteX27" fmla="*/ 1472990 w 1830268"/>
                <a:gd name="connsiteY27" fmla="*/ 1262112 h 2235375"/>
                <a:gd name="connsiteX28" fmla="*/ 1525130 w 1830268"/>
                <a:gd name="connsiteY28" fmla="*/ 1320770 h 2235375"/>
                <a:gd name="connsiteX29" fmla="*/ 1575976 w 1830268"/>
                <a:gd name="connsiteY29" fmla="*/ 1322675 h 2235375"/>
                <a:gd name="connsiteX30" fmla="*/ 1622545 w 1830268"/>
                <a:gd name="connsiteY30" fmla="*/ 1318865 h 2235375"/>
                <a:gd name="connsiteX31" fmla="*/ 1641948 w 1830268"/>
                <a:gd name="connsiteY31" fmla="*/ 1370954 h 2235375"/>
                <a:gd name="connsiteX32" fmla="*/ 1707920 w 1830268"/>
                <a:gd name="connsiteY32" fmla="*/ 1419825 h 2235375"/>
                <a:gd name="connsiteX33" fmla="*/ 1727323 w 1830268"/>
                <a:gd name="connsiteY33" fmla="*/ 1452405 h 2235375"/>
                <a:gd name="connsiteX34" fmla="*/ 1760360 w 1830268"/>
                <a:gd name="connsiteY34" fmla="*/ 1564861 h 2235375"/>
                <a:gd name="connsiteX35" fmla="*/ 1830268 w 1830268"/>
                <a:gd name="connsiteY35" fmla="*/ 1545189 h 2235375"/>
                <a:gd name="connsiteX36" fmla="*/ 1821415 w 1830268"/>
                <a:gd name="connsiteY36" fmla="*/ 1563621 h 2235375"/>
                <a:gd name="connsiteX37" fmla="*/ 1744443 w 1830268"/>
                <a:gd name="connsiteY37" fmla="*/ 1588112 h 2235375"/>
                <a:gd name="connsiteX38" fmla="*/ 1677968 w 1830268"/>
                <a:gd name="connsiteY38" fmla="*/ 1584614 h 2235375"/>
                <a:gd name="connsiteX39" fmla="*/ 1646479 w 1830268"/>
                <a:gd name="connsiteY39" fmla="*/ 1556624 h 2235375"/>
                <a:gd name="connsiteX40" fmla="*/ 1628986 w 1830268"/>
                <a:gd name="connsiteY40" fmla="*/ 1560123 h 2235375"/>
                <a:gd name="connsiteX41" fmla="*/ 1587001 w 1830268"/>
                <a:gd name="connsiteY41" fmla="*/ 1584614 h 2235375"/>
                <a:gd name="connsiteX42" fmla="*/ 1555513 w 1830268"/>
                <a:gd name="connsiteY42" fmla="*/ 1605606 h 2235375"/>
                <a:gd name="connsiteX43" fmla="*/ 1541518 w 1830268"/>
                <a:gd name="connsiteY43" fmla="*/ 1581115 h 2235375"/>
                <a:gd name="connsiteX44" fmla="*/ 1517027 w 1830268"/>
                <a:gd name="connsiteY44" fmla="*/ 1584614 h 2235375"/>
                <a:gd name="connsiteX45" fmla="*/ 1496035 w 1830268"/>
                <a:gd name="connsiteY45" fmla="*/ 1609105 h 2235375"/>
                <a:gd name="connsiteX46" fmla="*/ 1485539 w 1830268"/>
                <a:gd name="connsiteY46" fmla="*/ 1619601 h 2235375"/>
                <a:gd name="connsiteX47" fmla="*/ 1485539 w 1830268"/>
                <a:gd name="connsiteY47" fmla="*/ 1647591 h 2235375"/>
                <a:gd name="connsiteX48" fmla="*/ 1478541 w 1830268"/>
                <a:gd name="connsiteY48" fmla="*/ 1651089 h 2235375"/>
                <a:gd name="connsiteX49" fmla="*/ 1447053 w 1830268"/>
                <a:gd name="connsiteY49" fmla="*/ 1640593 h 2235375"/>
                <a:gd name="connsiteX50" fmla="*/ 1412066 w 1830268"/>
                <a:gd name="connsiteY50" fmla="*/ 1640593 h 2235375"/>
                <a:gd name="connsiteX51" fmla="*/ 1384076 w 1830268"/>
                <a:gd name="connsiteY51" fmla="*/ 1644092 h 2235375"/>
                <a:gd name="connsiteX52" fmla="*/ 1370647 w 1830268"/>
                <a:gd name="connsiteY52" fmla="*/ 1675269 h 2235375"/>
                <a:gd name="connsiteX53" fmla="*/ 1350219 w 1830268"/>
                <a:gd name="connsiteY53" fmla="*/ 1673364 h 2235375"/>
                <a:gd name="connsiteX54" fmla="*/ 1321099 w 1830268"/>
                <a:gd name="connsiteY54" fmla="*/ 1647591 h 2235375"/>
                <a:gd name="connsiteX55" fmla="*/ 1293109 w 1830268"/>
                <a:gd name="connsiteY55" fmla="*/ 1661585 h 2235375"/>
                <a:gd name="connsiteX56" fmla="*/ 1230133 w 1830268"/>
                <a:gd name="connsiteY56" fmla="*/ 1679079 h 2235375"/>
                <a:gd name="connsiteX57" fmla="*/ 1156660 w 1830268"/>
                <a:gd name="connsiteY57" fmla="*/ 1679079 h 2235375"/>
                <a:gd name="connsiteX58" fmla="*/ 1125171 w 1830268"/>
                <a:gd name="connsiteY58" fmla="*/ 1693074 h 2235375"/>
                <a:gd name="connsiteX59" fmla="*/ 1083187 w 1830268"/>
                <a:gd name="connsiteY59" fmla="*/ 1728061 h 2235375"/>
                <a:gd name="connsiteX60" fmla="*/ 1037703 w 1830268"/>
                <a:gd name="connsiteY60" fmla="*/ 1815529 h 2235375"/>
                <a:gd name="connsiteX61" fmla="*/ 999218 w 1830268"/>
                <a:gd name="connsiteY61" fmla="*/ 1878506 h 2235375"/>
                <a:gd name="connsiteX62" fmla="*/ 946737 w 1830268"/>
                <a:gd name="connsiteY62" fmla="*/ 1934485 h 2235375"/>
                <a:gd name="connsiteX63" fmla="*/ 873264 w 1830268"/>
                <a:gd name="connsiteY63" fmla="*/ 1983467 h 2235375"/>
                <a:gd name="connsiteX64" fmla="*/ 824282 w 1830268"/>
                <a:gd name="connsiteY64" fmla="*/ 2000961 h 2235375"/>
                <a:gd name="connsiteX65" fmla="*/ 806788 w 1830268"/>
                <a:gd name="connsiteY65" fmla="*/ 2042945 h 2235375"/>
                <a:gd name="connsiteX66" fmla="*/ 806788 w 1830268"/>
                <a:gd name="connsiteY66" fmla="*/ 2067436 h 2235375"/>
                <a:gd name="connsiteX67" fmla="*/ 771801 w 1830268"/>
                <a:gd name="connsiteY67" fmla="*/ 2084930 h 2235375"/>
                <a:gd name="connsiteX68" fmla="*/ 743811 w 1830268"/>
                <a:gd name="connsiteY68" fmla="*/ 2102423 h 2235375"/>
                <a:gd name="connsiteX69" fmla="*/ 708824 w 1830268"/>
                <a:gd name="connsiteY69" fmla="*/ 2140909 h 2235375"/>
                <a:gd name="connsiteX70" fmla="*/ 694829 w 1830268"/>
                <a:gd name="connsiteY70" fmla="*/ 2179395 h 2235375"/>
                <a:gd name="connsiteX71" fmla="*/ 617858 w 1830268"/>
                <a:gd name="connsiteY71" fmla="*/ 2200387 h 2235375"/>
                <a:gd name="connsiteX72" fmla="*/ 547884 w 1830268"/>
                <a:gd name="connsiteY72" fmla="*/ 2235375 h 2235375"/>
                <a:gd name="connsiteX73" fmla="*/ 551207 w 1830268"/>
                <a:gd name="connsiteY73" fmla="*/ 2233900 h 2235375"/>
                <a:gd name="connsiteX74" fmla="*/ 532867 w 1830268"/>
                <a:gd name="connsiteY74" fmla="*/ 2205742 h 2235375"/>
                <a:gd name="connsiteX75" fmla="*/ 454703 w 1830268"/>
                <a:gd name="connsiteY75" fmla="*/ 2128003 h 2235375"/>
                <a:gd name="connsiteX76" fmla="*/ 381147 w 1830268"/>
                <a:gd name="connsiteY76" fmla="*/ 2067622 h 2235375"/>
                <a:gd name="connsiteX77" fmla="*/ 325079 w 1830268"/>
                <a:gd name="connsiteY77" fmla="*/ 1992794 h 2235375"/>
                <a:gd name="connsiteX78" fmla="*/ 316454 w 1830268"/>
                <a:gd name="connsiteY78" fmla="*/ 1918072 h 2235375"/>
                <a:gd name="connsiteX79" fmla="*/ 260090 w 1830268"/>
                <a:gd name="connsiteY79" fmla="*/ 1837742 h 2235375"/>
                <a:gd name="connsiteX80" fmla="*/ 182989 w 1830268"/>
                <a:gd name="connsiteY80" fmla="*/ 1786886 h 2235375"/>
                <a:gd name="connsiteX81" fmla="*/ 106723 w 1830268"/>
                <a:gd name="connsiteY81" fmla="*/ 1756718 h 2235375"/>
                <a:gd name="connsiteX82" fmla="*/ 99417 w 1830268"/>
                <a:gd name="connsiteY82" fmla="*/ 1742718 h 2235375"/>
                <a:gd name="connsiteX83" fmla="*/ 108585 w 1830268"/>
                <a:gd name="connsiteY83" fmla="*/ 1644967 h 2235375"/>
                <a:gd name="connsiteX84" fmla="*/ 72390 w 1830268"/>
                <a:gd name="connsiteY84" fmla="*/ 1557337 h 2235375"/>
                <a:gd name="connsiteX85" fmla="*/ 14288 w 1830268"/>
                <a:gd name="connsiteY85" fmla="*/ 1433512 h 2235375"/>
                <a:gd name="connsiteX86" fmla="*/ 0 w 1830268"/>
                <a:gd name="connsiteY86" fmla="*/ 1215390 h 2235375"/>
                <a:gd name="connsiteX87" fmla="*/ 87630 w 1830268"/>
                <a:gd name="connsiteY87" fmla="*/ 931545 h 2235375"/>
                <a:gd name="connsiteX88" fmla="*/ 101918 w 1830268"/>
                <a:gd name="connsiteY88" fmla="*/ 822007 h 2235375"/>
                <a:gd name="connsiteX89" fmla="*/ 305753 w 1830268"/>
                <a:gd name="connsiteY89" fmla="*/ 378142 h 2235375"/>
                <a:gd name="connsiteX90" fmla="*/ 335280 w 1830268"/>
                <a:gd name="connsiteY90" fmla="*/ 356235 h 2235375"/>
                <a:gd name="connsiteX91" fmla="*/ 342900 w 1830268"/>
                <a:gd name="connsiteY91" fmla="*/ 283845 h 2235375"/>
                <a:gd name="connsiteX92" fmla="*/ 328613 w 1830268"/>
                <a:gd name="connsiteY92" fmla="*/ 240030 h 2235375"/>
                <a:gd name="connsiteX93" fmla="*/ 358140 w 1830268"/>
                <a:gd name="connsiteY93" fmla="*/ 232410 h 2235375"/>
                <a:gd name="connsiteX94" fmla="*/ 336233 w 1830268"/>
                <a:gd name="connsiteY94" fmla="*/ 0 h 2235375"/>
                <a:gd name="connsiteX0" fmla="*/ 336233 w 1830268"/>
                <a:gd name="connsiteY0" fmla="*/ 0 h 2235375"/>
                <a:gd name="connsiteX1" fmla="*/ 510540 w 1830268"/>
                <a:gd name="connsiteY1" fmla="*/ 87630 h 2235375"/>
                <a:gd name="connsiteX2" fmla="*/ 531019 w 1830268"/>
                <a:gd name="connsiteY2" fmla="*/ 71437 h 2235375"/>
                <a:gd name="connsiteX3" fmla="*/ 538232 w 1830268"/>
                <a:gd name="connsiteY3" fmla="*/ 61446 h 2235375"/>
                <a:gd name="connsiteX4" fmla="*/ 621185 w 1830268"/>
                <a:gd name="connsiteY4" fmla="*/ 388248 h 2235375"/>
                <a:gd name="connsiteX5" fmla="*/ 633966 w 1830268"/>
                <a:gd name="connsiteY5" fmla="*/ 388248 h 2235375"/>
                <a:gd name="connsiteX6" fmla="*/ 630785 w 1830268"/>
                <a:gd name="connsiteY6" fmla="*/ 445408 h 2235375"/>
                <a:gd name="connsiteX7" fmla="*/ 632968 w 1830268"/>
                <a:gd name="connsiteY7" fmla="*/ 495353 h 2235375"/>
                <a:gd name="connsiteX8" fmla="*/ 695059 w 1830268"/>
                <a:gd name="connsiteY8" fmla="*/ 515716 h 2235375"/>
                <a:gd name="connsiteX9" fmla="*/ 784315 w 1830268"/>
                <a:gd name="connsiteY9" fmla="*/ 527934 h 2235375"/>
                <a:gd name="connsiteX10" fmla="*/ 827002 w 1830268"/>
                <a:gd name="connsiteY10" fmla="*/ 564587 h 2235375"/>
                <a:gd name="connsiteX11" fmla="*/ 827002 w 1830268"/>
                <a:gd name="connsiteY11" fmla="*/ 641965 h 2235375"/>
                <a:gd name="connsiteX12" fmla="*/ 861929 w 1830268"/>
                <a:gd name="connsiteY12" fmla="*/ 670473 h 2235375"/>
                <a:gd name="connsiteX13" fmla="*/ 889093 w 1830268"/>
                <a:gd name="connsiteY13" fmla="*/ 690836 h 2235375"/>
                <a:gd name="connsiteX14" fmla="*/ 935662 w 1830268"/>
                <a:gd name="connsiteY14" fmla="*/ 703054 h 2235375"/>
                <a:gd name="connsiteX15" fmla="*/ 974469 w 1830268"/>
                <a:gd name="connsiteY15" fmla="*/ 731562 h 2235375"/>
                <a:gd name="connsiteX16" fmla="*/ 982230 w 1830268"/>
                <a:gd name="connsiteY16" fmla="*/ 788577 h 2235375"/>
                <a:gd name="connsiteX17" fmla="*/ 1040440 w 1830268"/>
                <a:gd name="connsiteY17" fmla="*/ 841521 h 2235375"/>
                <a:gd name="connsiteX18" fmla="*/ 1098651 w 1830268"/>
                <a:gd name="connsiteY18" fmla="*/ 874101 h 2235375"/>
                <a:gd name="connsiteX19" fmla="*/ 1102532 w 1830268"/>
                <a:gd name="connsiteY19" fmla="*/ 922972 h 2235375"/>
                <a:gd name="connsiteX20" fmla="*/ 1141338 w 1830268"/>
                <a:gd name="connsiteY20" fmla="*/ 1000351 h 2235375"/>
                <a:gd name="connsiteX21" fmla="*/ 1184026 w 1830268"/>
                <a:gd name="connsiteY21" fmla="*/ 1069584 h 2235375"/>
                <a:gd name="connsiteX22" fmla="*/ 1246117 w 1830268"/>
                <a:gd name="connsiteY22" fmla="*/ 1089947 h 2235375"/>
                <a:gd name="connsiteX23" fmla="*/ 1261640 w 1830268"/>
                <a:gd name="connsiteY23" fmla="*/ 1151036 h 2235375"/>
                <a:gd name="connsiteX24" fmla="*/ 1308208 w 1830268"/>
                <a:gd name="connsiteY24" fmla="*/ 1175471 h 2235375"/>
                <a:gd name="connsiteX25" fmla="*/ 1347015 w 1830268"/>
                <a:gd name="connsiteY25" fmla="*/ 1244704 h 2235375"/>
                <a:gd name="connsiteX26" fmla="*/ 1403236 w 1830268"/>
                <a:gd name="connsiteY26" fmla="*/ 1256134 h 2235375"/>
                <a:gd name="connsiteX27" fmla="*/ 1472990 w 1830268"/>
                <a:gd name="connsiteY27" fmla="*/ 1262112 h 2235375"/>
                <a:gd name="connsiteX28" fmla="*/ 1525130 w 1830268"/>
                <a:gd name="connsiteY28" fmla="*/ 1320770 h 2235375"/>
                <a:gd name="connsiteX29" fmla="*/ 1575976 w 1830268"/>
                <a:gd name="connsiteY29" fmla="*/ 1322675 h 2235375"/>
                <a:gd name="connsiteX30" fmla="*/ 1622545 w 1830268"/>
                <a:gd name="connsiteY30" fmla="*/ 1318865 h 2235375"/>
                <a:gd name="connsiteX31" fmla="*/ 1641948 w 1830268"/>
                <a:gd name="connsiteY31" fmla="*/ 1370954 h 2235375"/>
                <a:gd name="connsiteX32" fmla="*/ 1707920 w 1830268"/>
                <a:gd name="connsiteY32" fmla="*/ 1419825 h 2235375"/>
                <a:gd name="connsiteX33" fmla="*/ 1727323 w 1830268"/>
                <a:gd name="connsiteY33" fmla="*/ 1452405 h 2235375"/>
                <a:gd name="connsiteX34" fmla="*/ 1760360 w 1830268"/>
                <a:gd name="connsiteY34" fmla="*/ 1564861 h 2235375"/>
                <a:gd name="connsiteX35" fmla="*/ 1830268 w 1830268"/>
                <a:gd name="connsiteY35" fmla="*/ 1545189 h 2235375"/>
                <a:gd name="connsiteX36" fmla="*/ 1821415 w 1830268"/>
                <a:gd name="connsiteY36" fmla="*/ 1563621 h 2235375"/>
                <a:gd name="connsiteX37" fmla="*/ 1744443 w 1830268"/>
                <a:gd name="connsiteY37" fmla="*/ 1588112 h 2235375"/>
                <a:gd name="connsiteX38" fmla="*/ 1677968 w 1830268"/>
                <a:gd name="connsiteY38" fmla="*/ 1584614 h 2235375"/>
                <a:gd name="connsiteX39" fmla="*/ 1646479 w 1830268"/>
                <a:gd name="connsiteY39" fmla="*/ 1556624 h 2235375"/>
                <a:gd name="connsiteX40" fmla="*/ 1628986 w 1830268"/>
                <a:gd name="connsiteY40" fmla="*/ 1560123 h 2235375"/>
                <a:gd name="connsiteX41" fmla="*/ 1587001 w 1830268"/>
                <a:gd name="connsiteY41" fmla="*/ 1584614 h 2235375"/>
                <a:gd name="connsiteX42" fmla="*/ 1555513 w 1830268"/>
                <a:gd name="connsiteY42" fmla="*/ 1605606 h 2235375"/>
                <a:gd name="connsiteX43" fmla="*/ 1541518 w 1830268"/>
                <a:gd name="connsiteY43" fmla="*/ 1581115 h 2235375"/>
                <a:gd name="connsiteX44" fmla="*/ 1517027 w 1830268"/>
                <a:gd name="connsiteY44" fmla="*/ 1584614 h 2235375"/>
                <a:gd name="connsiteX45" fmla="*/ 1496035 w 1830268"/>
                <a:gd name="connsiteY45" fmla="*/ 1609105 h 2235375"/>
                <a:gd name="connsiteX46" fmla="*/ 1485539 w 1830268"/>
                <a:gd name="connsiteY46" fmla="*/ 1619601 h 2235375"/>
                <a:gd name="connsiteX47" fmla="*/ 1485539 w 1830268"/>
                <a:gd name="connsiteY47" fmla="*/ 1647591 h 2235375"/>
                <a:gd name="connsiteX48" fmla="*/ 1478541 w 1830268"/>
                <a:gd name="connsiteY48" fmla="*/ 1651089 h 2235375"/>
                <a:gd name="connsiteX49" fmla="*/ 1447053 w 1830268"/>
                <a:gd name="connsiteY49" fmla="*/ 1640593 h 2235375"/>
                <a:gd name="connsiteX50" fmla="*/ 1412066 w 1830268"/>
                <a:gd name="connsiteY50" fmla="*/ 1640593 h 2235375"/>
                <a:gd name="connsiteX51" fmla="*/ 1384076 w 1830268"/>
                <a:gd name="connsiteY51" fmla="*/ 1644092 h 2235375"/>
                <a:gd name="connsiteX52" fmla="*/ 1370647 w 1830268"/>
                <a:gd name="connsiteY52" fmla="*/ 1675269 h 2235375"/>
                <a:gd name="connsiteX53" fmla="*/ 1350219 w 1830268"/>
                <a:gd name="connsiteY53" fmla="*/ 1673364 h 2235375"/>
                <a:gd name="connsiteX54" fmla="*/ 1321099 w 1830268"/>
                <a:gd name="connsiteY54" fmla="*/ 1647591 h 2235375"/>
                <a:gd name="connsiteX55" fmla="*/ 1293109 w 1830268"/>
                <a:gd name="connsiteY55" fmla="*/ 1661585 h 2235375"/>
                <a:gd name="connsiteX56" fmla="*/ 1230133 w 1830268"/>
                <a:gd name="connsiteY56" fmla="*/ 1679079 h 2235375"/>
                <a:gd name="connsiteX57" fmla="*/ 1156660 w 1830268"/>
                <a:gd name="connsiteY57" fmla="*/ 1679079 h 2235375"/>
                <a:gd name="connsiteX58" fmla="*/ 1125171 w 1830268"/>
                <a:gd name="connsiteY58" fmla="*/ 1693074 h 2235375"/>
                <a:gd name="connsiteX59" fmla="*/ 1083187 w 1830268"/>
                <a:gd name="connsiteY59" fmla="*/ 1728061 h 2235375"/>
                <a:gd name="connsiteX60" fmla="*/ 1037703 w 1830268"/>
                <a:gd name="connsiteY60" fmla="*/ 1815529 h 2235375"/>
                <a:gd name="connsiteX61" fmla="*/ 999218 w 1830268"/>
                <a:gd name="connsiteY61" fmla="*/ 1878506 h 2235375"/>
                <a:gd name="connsiteX62" fmla="*/ 946737 w 1830268"/>
                <a:gd name="connsiteY62" fmla="*/ 1934485 h 2235375"/>
                <a:gd name="connsiteX63" fmla="*/ 873264 w 1830268"/>
                <a:gd name="connsiteY63" fmla="*/ 1983467 h 2235375"/>
                <a:gd name="connsiteX64" fmla="*/ 824282 w 1830268"/>
                <a:gd name="connsiteY64" fmla="*/ 2000961 h 2235375"/>
                <a:gd name="connsiteX65" fmla="*/ 806788 w 1830268"/>
                <a:gd name="connsiteY65" fmla="*/ 2042945 h 2235375"/>
                <a:gd name="connsiteX66" fmla="*/ 806788 w 1830268"/>
                <a:gd name="connsiteY66" fmla="*/ 2067436 h 2235375"/>
                <a:gd name="connsiteX67" fmla="*/ 771801 w 1830268"/>
                <a:gd name="connsiteY67" fmla="*/ 2084930 h 2235375"/>
                <a:gd name="connsiteX68" fmla="*/ 743811 w 1830268"/>
                <a:gd name="connsiteY68" fmla="*/ 2102423 h 2235375"/>
                <a:gd name="connsiteX69" fmla="*/ 708824 w 1830268"/>
                <a:gd name="connsiteY69" fmla="*/ 2140909 h 2235375"/>
                <a:gd name="connsiteX70" fmla="*/ 694829 w 1830268"/>
                <a:gd name="connsiteY70" fmla="*/ 2179395 h 2235375"/>
                <a:gd name="connsiteX71" fmla="*/ 617858 w 1830268"/>
                <a:gd name="connsiteY71" fmla="*/ 2200387 h 2235375"/>
                <a:gd name="connsiteX72" fmla="*/ 547884 w 1830268"/>
                <a:gd name="connsiteY72" fmla="*/ 2235375 h 2235375"/>
                <a:gd name="connsiteX73" fmla="*/ 551207 w 1830268"/>
                <a:gd name="connsiteY73" fmla="*/ 2233900 h 2235375"/>
                <a:gd name="connsiteX74" fmla="*/ 532867 w 1830268"/>
                <a:gd name="connsiteY74" fmla="*/ 2205742 h 2235375"/>
                <a:gd name="connsiteX75" fmla="*/ 454703 w 1830268"/>
                <a:gd name="connsiteY75" fmla="*/ 2128003 h 2235375"/>
                <a:gd name="connsiteX76" fmla="*/ 381147 w 1830268"/>
                <a:gd name="connsiteY76" fmla="*/ 2067622 h 2235375"/>
                <a:gd name="connsiteX77" fmla="*/ 325079 w 1830268"/>
                <a:gd name="connsiteY77" fmla="*/ 1992794 h 2235375"/>
                <a:gd name="connsiteX78" fmla="*/ 316454 w 1830268"/>
                <a:gd name="connsiteY78" fmla="*/ 1918072 h 2235375"/>
                <a:gd name="connsiteX79" fmla="*/ 260090 w 1830268"/>
                <a:gd name="connsiteY79" fmla="*/ 1837742 h 2235375"/>
                <a:gd name="connsiteX80" fmla="*/ 182989 w 1830268"/>
                <a:gd name="connsiteY80" fmla="*/ 1786886 h 2235375"/>
                <a:gd name="connsiteX81" fmla="*/ 106723 w 1830268"/>
                <a:gd name="connsiteY81" fmla="*/ 1756718 h 2235375"/>
                <a:gd name="connsiteX82" fmla="*/ 99417 w 1830268"/>
                <a:gd name="connsiteY82" fmla="*/ 1742718 h 2235375"/>
                <a:gd name="connsiteX83" fmla="*/ 108585 w 1830268"/>
                <a:gd name="connsiteY83" fmla="*/ 1644967 h 2235375"/>
                <a:gd name="connsiteX84" fmla="*/ 72390 w 1830268"/>
                <a:gd name="connsiteY84" fmla="*/ 1557337 h 2235375"/>
                <a:gd name="connsiteX85" fmla="*/ 14288 w 1830268"/>
                <a:gd name="connsiteY85" fmla="*/ 1433512 h 2235375"/>
                <a:gd name="connsiteX86" fmla="*/ 0 w 1830268"/>
                <a:gd name="connsiteY86" fmla="*/ 1215390 h 2235375"/>
                <a:gd name="connsiteX87" fmla="*/ 87630 w 1830268"/>
                <a:gd name="connsiteY87" fmla="*/ 931545 h 2235375"/>
                <a:gd name="connsiteX88" fmla="*/ 101918 w 1830268"/>
                <a:gd name="connsiteY88" fmla="*/ 822007 h 2235375"/>
                <a:gd name="connsiteX89" fmla="*/ 305753 w 1830268"/>
                <a:gd name="connsiteY89" fmla="*/ 378142 h 2235375"/>
                <a:gd name="connsiteX90" fmla="*/ 335280 w 1830268"/>
                <a:gd name="connsiteY90" fmla="*/ 356235 h 2235375"/>
                <a:gd name="connsiteX91" fmla="*/ 342900 w 1830268"/>
                <a:gd name="connsiteY91" fmla="*/ 283845 h 2235375"/>
                <a:gd name="connsiteX92" fmla="*/ 328613 w 1830268"/>
                <a:gd name="connsiteY92" fmla="*/ 240030 h 2235375"/>
                <a:gd name="connsiteX93" fmla="*/ 358140 w 1830268"/>
                <a:gd name="connsiteY93" fmla="*/ 232410 h 2235375"/>
                <a:gd name="connsiteX94" fmla="*/ 336233 w 1830268"/>
                <a:gd name="connsiteY94" fmla="*/ 0 h 2235375"/>
                <a:gd name="connsiteX0" fmla="*/ 336233 w 1830268"/>
                <a:gd name="connsiteY0" fmla="*/ 0 h 2235375"/>
                <a:gd name="connsiteX1" fmla="*/ 510540 w 1830268"/>
                <a:gd name="connsiteY1" fmla="*/ 87630 h 2235375"/>
                <a:gd name="connsiteX2" fmla="*/ 531019 w 1830268"/>
                <a:gd name="connsiteY2" fmla="*/ 71437 h 2235375"/>
                <a:gd name="connsiteX3" fmla="*/ 538232 w 1830268"/>
                <a:gd name="connsiteY3" fmla="*/ 61446 h 2235375"/>
                <a:gd name="connsiteX4" fmla="*/ 621185 w 1830268"/>
                <a:gd name="connsiteY4" fmla="*/ 388248 h 2235375"/>
                <a:gd name="connsiteX5" fmla="*/ 633966 w 1830268"/>
                <a:gd name="connsiteY5" fmla="*/ 388248 h 2235375"/>
                <a:gd name="connsiteX6" fmla="*/ 630785 w 1830268"/>
                <a:gd name="connsiteY6" fmla="*/ 445408 h 2235375"/>
                <a:gd name="connsiteX7" fmla="*/ 632968 w 1830268"/>
                <a:gd name="connsiteY7" fmla="*/ 495353 h 2235375"/>
                <a:gd name="connsiteX8" fmla="*/ 695059 w 1830268"/>
                <a:gd name="connsiteY8" fmla="*/ 515716 h 2235375"/>
                <a:gd name="connsiteX9" fmla="*/ 784315 w 1830268"/>
                <a:gd name="connsiteY9" fmla="*/ 527934 h 2235375"/>
                <a:gd name="connsiteX10" fmla="*/ 827002 w 1830268"/>
                <a:gd name="connsiteY10" fmla="*/ 564587 h 2235375"/>
                <a:gd name="connsiteX11" fmla="*/ 827002 w 1830268"/>
                <a:gd name="connsiteY11" fmla="*/ 641965 h 2235375"/>
                <a:gd name="connsiteX12" fmla="*/ 861929 w 1830268"/>
                <a:gd name="connsiteY12" fmla="*/ 670473 h 2235375"/>
                <a:gd name="connsiteX13" fmla="*/ 889093 w 1830268"/>
                <a:gd name="connsiteY13" fmla="*/ 690836 h 2235375"/>
                <a:gd name="connsiteX14" fmla="*/ 935662 w 1830268"/>
                <a:gd name="connsiteY14" fmla="*/ 703054 h 2235375"/>
                <a:gd name="connsiteX15" fmla="*/ 974469 w 1830268"/>
                <a:gd name="connsiteY15" fmla="*/ 731562 h 2235375"/>
                <a:gd name="connsiteX16" fmla="*/ 982230 w 1830268"/>
                <a:gd name="connsiteY16" fmla="*/ 788577 h 2235375"/>
                <a:gd name="connsiteX17" fmla="*/ 1040440 w 1830268"/>
                <a:gd name="connsiteY17" fmla="*/ 841521 h 2235375"/>
                <a:gd name="connsiteX18" fmla="*/ 1098651 w 1830268"/>
                <a:gd name="connsiteY18" fmla="*/ 874101 h 2235375"/>
                <a:gd name="connsiteX19" fmla="*/ 1102532 w 1830268"/>
                <a:gd name="connsiteY19" fmla="*/ 922972 h 2235375"/>
                <a:gd name="connsiteX20" fmla="*/ 1141338 w 1830268"/>
                <a:gd name="connsiteY20" fmla="*/ 1000351 h 2235375"/>
                <a:gd name="connsiteX21" fmla="*/ 1184026 w 1830268"/>
                <a:gd name="connsiteY21" fmla="*/ 1069584 h 2235375"/>
                <a:gd name="connsiteX22" fmla="*/ 1246117 w 1830268"/>
                <a:gd name="connsiteY22" fmla="*/ 1089947 h 2235375"/>
                <a:gd name="connsiteX23" fmla="*/ 1261640 w 1830268"/>
                <a:gd name="connsiteY23" fmla="*/ 1151036 h 2235375"/>
                <a:gd name="connsiteX24" fmla="*/ 1308208 w 1830268"/>
                <a:gd name="connsiteY24" fmla="*/ 1175471 h 2235375"/>
                <a:gd name="connsiteX25" fmla="*/ 1354577 w 1830268"/>
                <a:gd name="connsiteY25" fmla="*/ 1269469 h 2235375"/>
                <a:gd name="connsiteX26" fmla="*/ 1403236 w 1830268"/>
                <a:gd name="connsiteY26" fmla="*/ 1256134 h 2235375"/>
                <a:gd name="connsiteX27" fmla="*/ 1472990 w 1830268"/>
                <a:gd name="connsiteY27" fmla="*/ 1262112 h 2235375"/>
                <a:gd name="connsiteX28" fmla="*/ 1525130 w 1830268"/>
                <a:gd name="connsiteY28" fmla="*/ 1320770 h 2235375"/>
                <a:gd name="connsiteX29" fmla="*/ 1575976 w 1830268"/>
                <a:gd name="connsiteY29" fmla="*/ 1322675 h 2235375"/>
                <a:gd name="connsiteX30" fmla="*/ 1622545 w 1830268"/>
                <a:gd name="connsiteY30" fmla="*/ 1318865 h 2235375"/>
                <a:gd name="connsiteX31" fmla="*/ 1641948 w 1830268"/>
                <a:gd name="connsiteY31" fmla="*/ 1370954 h 2235375"/>
                <a:gd name="connsiteX32" fmla="*/ 1707920 w 1830268"/>
                <a:gd name="connsiteY32" fmla="*/ 1419825 h 2235375"/>
                <a:gd name="connsiteX33" fmla="*/ 1727323 w 1830268"/>
                <a:gd name="connsiteY33" fmla="*/ 1452405 h 2235375"/>
                <a:gd name="connsiteX34" fmla="*/ 1760360 w 1830268"/>
                <a:gd name="connsiteY34" fmla="*/ 1564861 h 2235375"/>
                <a:gd name="connsiteX35" fmla="*/ 1830268 w 1830268"/>
                <a:gd name="connsiteY35" fmla="*/ 1545189 h 2235375"/>
                <a:gd name="connsiteX36" fmla="*/ 1821415 w 1830268"/>
                <a:gd name="connsiteY36" fmla="*/ 1563621 h 2235375"/>
                <a:gd name="connsiteX37" fmla="*/ 1744443 w 1830268"/>
                <a:gd name="connsiteY37" fmla="*/ 1588112 h 2235375"/>
                <a:gd name="connsiteX38" fmla="*/ 1677968 w 1830268"/>
                <a:gd name="connsiteY38" fmla="*/ 1584614 h 2235375"/>
                <a:gd name="connsiteX39" fmla="*/ 1646479 w 1830268"/>
                <a:gd name="connsiteY39" fmla="*/ 1556624 h 2235375"/>
                <a:gd name="connsiteX40" fmla="*/ 1628986 w 1830268"/>
                <a:gd name="connsiteY40" fmla="*/ 1560123 h 2235375"/>
                <a:gd name="connsiteX41" fmla="*/ 1587001 w 1830268"/>
                <a:gd name="connsiteY41" fmla="*/ 1584614 h 2235375"/>
                <a:gd name="connsiteX42" fmla="*/ 1555513 w 1830268"/>
                <a:gd name="connsiteY42" fmla="*/ 1605606 h 2235375"/>
                <a:gd name="connsiteX43" fmla="*/ 1541518 w 1830268"/>
                <a:gd name="connsiteY43" fmla="*/ 1581115 h 2235375"/>
                <a:gd name="connsiteX44" fmla="*/ 1517027 w 1830268"/>
                <a:gd name="connsiteY44" fmla="*/ 1584614 h 2235375"/>
                <a:gd name="connsiteX45" fmla="*/ 1496035 w 1830268"/>
                <a:gd name="connsiteY45" fmla="*/ 1609105 h 2235375"/>
                <a:gd name="connsiteX46" fmla="*/ 1485539 w 1830268"/>
                <a:gd name="connsiteY46" fmla="*/ 1619601 h 2235375"/>
                <a:gd name="connsiteX47" fmla="*/ 1485539 w 1830268"/>
                <a:gd name="connsiteY47" fmla="*/ 1647591 h 2235375"/>
                <a:gd name="connsiteX48" fmla="*/ 1478541 w 1830268"/>
                <a:gd name="connsiteY48" fmla="*/ 1651089 h 2235375"/>
                <a:gd name="connsiteX49" fmla="*/ 1447053 w 1830268"/>
                <a:gd name="connsiteY49" fmla="*/ 1640593 h 2235375"/>
                <a:gd name="connsiteX50" fmla="*/ 1412066 w 1830268"/>
                <a:gd name="connsiteY50" fmla="*/ 1640593 h 2235375"/>
                <a:gd name="connsiteX51" fmla="*/ 1384076 w 1830268"/>
                <a:gd name="connsiteY51" fmla="*/ 1644092 h 2235375"/>
                <a:gd name="connsiteX52" fmla="*/ 1370647 w 1830268"/>
                <a:gd name="connsiteY52" fmla="*/ 1675269 h 2235375"/>
                <a:gd name="connsiteX53" fmla="*/ 1350219 w 1830268"/>
                <a:gd name="connsiteY53" fmla="*/ 1673364 h 2235375"/>
                <a:gd name="connsiteX54" fmla="*/ 1321099 w 1830268"/>
                <a:gd name="connsiteY54" fmla="*/ 1647591 h 2235375"/>
                <a:gd name="connsiteX55" fmla="*/ 1293109 w 1830268"/>
                <a:gd name="connsiteY55" fmla="*/ 1661585 h 2235375"/>
                <a:gd name="connsiteX56" fmla="*/ 1230133 w 1830268"/>
                <a:gd name="connsiteY56" fmla="*/ 1679079 h 2235375"/>
                <a:gd name="connsiteX57" fmla="*/ 1156660 w 1830268"/>
                <a:gd name="connsiteY57" fmla="*/ 1679079 h 2235375"/>
                <a:gd name="connsiteX58" fmla="*/ 1125171 w 1830268"/>
                <a:gd name="connsiteY58" fmla="*/ 1693074 h 2235375"/>
                <a:gd name="connsiteX59" fmla="*/ 1083187 w 1830268"/>
                <a:gd name="connsiteY59" fmla="*/ 1728061 h 2235375"/>
                <a:gd name="connsiteX60" fmla="*/ 1037703 w 1830268"/>
                <a:gd name="connsiteY60" fmla="*/ 1815529 h 2235375"/>
                <a:gd name="connsiteX61" fmla="*/ 999218 w 1830268"/>
                <a:gd name="connsiteY61" fmla="*/ 1878506 h 2235375"/>
                <a:gd name="connsiteX62" fmla="*/ 946737 w 1830268"/>
                <a:gd name="connsiteY62" fmla="*/ 1934485 h 2235375"/>
                <a:gd name="connsiteX63" fmla="*/ 873264 w 1830268"/>
                <a:gd name="connsiteY63" fmla="*/ 1983467 h 2235375"/>
                <a:gd name="connsiteX64" fmla="*/ 824282 w 1830268"/>
                <a:gd name="connsiteY64" fmla="*/ 2000961 h 2235375"/>
                <a:gd name="connsiteX65" fmla="*/ 806788 w 1830268"/>
                <a:gd name="connsiteY65" fmla="*/ 2042945 h 2235375"/>
                <a:gd name="connsiteX66" fmla="*/ 806788 w 1830268"/>
                <a:gd name="connsiteY66" fmla="*/ 2067436 h 2235375"/>
                <a:gd name="connsiteX67" fmla="*/ 771801 w 1830268"/>
                <a:gd name="connsiteY67" fmla="*/ 2084930 h 2235375"/>
                <a:gd name="connsiteX68" fmla="*/ 743811 w 1830268"/>
                <a:gd name="connsiteY68" fmla="*/ 2102423 h 2235375"/>
                <a:gd name="connsiteX69" fmla="*/ 708824 w 1830268"/>
                <a:gd name="connsiteY69" fmla="*/ 2140909 h 2235375"/>
                <a:gd name="connsiteX70" fmla="*/ 694829 w 1830268"/>
                <a:gd name="connsiteY70" fmla="*/ 2179395 h 2235375"/>
                <a:gd name="connsiteX71" fmla="*/ 617858 w 1830268"/>
                <a:gd name="connsiteY71" fmla="*/ 2200387 h 2235375"/>
                <a:gd name="connsiteX72" fmla="*/ 547884 w 1830268"/>
                <a:gd name="connsiteY72" fmla="*/ 2235375 h 2235375"/>
                <a:gd name="connsiteX73" fmla="*/ 551207 w 1830268"/>
                <a:gd name="connsiteY73" fmla="*/ 2233900 h 2235375"/>
                <a:gd name="connsiteX74" fmla="*/ 532867 w 1830268"/>
                <a:gd name="connsiteY74" fmla="*/ 2205742 h 2235375"/>
                <a:gd name="connsiteX75" fmla="*/ 454703 w 1830268"/>
                <a:gd name="connsiteY75" fmla="*/ 2128003 h 2235375"/>
                <a:gd name="connsiteX76" fmla="*/ 381147 w 1830268"/>
                <a:gd name="connsiteY76" fmla="*/ 2067622 h 2235375"/>
                <a:gd name="connsiteX77" fmla="*/ 325079 w 1830268"/>
                <a:gd name="connsiteY77" fmla="*/ 1992794 h 2235375"/>
                <a:gd name="connsiteX78" fmla="*/ 316454 w 1830268"/>
                <a:gd name="connsiteY78" fmla="*/ 1918072 h 2235375"/>
                <a:gd name="connsiteX79" fmla="*/ 260090 w 1830268"/>
                <a:gd name="connsiteY79" fmla="*/ 1837742 h 2235375"/>
                <a:gd name="connsiteX80" fmla="*/ 182989 w 1830268"/>
                <a:gd name="connsiteY80" fmla="*/ 1786886 h 2235375"/>
                <a:gd name="connsiteX81" fmla="*/ 106723 w 1830268"/>
                <a:gd name="connsiteY81" fmla="*/ 1756718 h 2235375"/>
                <a:gd name="connsiteX82" fmla="*/ 99417 w 1830268"/>
                <a:gd name="connsiteY82" fmla="*/ 1742718 h 2235375"/>
                <a:gd name="connsiteX83" fmla="*/ 108585 w 1830268"/>
                <a:gd name="connsiteY83" fmla="*/ 1644967 h 2235375"/>
                <a:gd name="connsiteX84" fmla="*/ 72390 w 1830268"/>
                <a:gd name="connsiteY84" fmla="*/ 1557337 h 2235375"/>
                <a:gd name="connsiteX85" fmla="*/ 14288 w 1830268"/>
                <a:gd name="connsiteY85" fmla="*/ 1433512 h 2235375"/>
                <a:gd name="connsiteX86" fmla="*/ 0 w 1830268"/>
                <a:gd name="connsiteY86" fmla="*/ 1215390 h 2235375"/>
                <a:gd name="connsiteX87" fmla="*/ 87630 w 1830268"/>
                <a:gd name="connsiteY87" fmla="*/ 931545 h 2235375"/>
                <a:gd name="connsiteX88" fmla="*/ 101918 w 1830268"/>
                <a:gd name="connsiteY88" fmla="*/ 822007 h 2235375"/>
                <a:gd name="connsiteX89" fmla="*/ 305753 w 1830268"/>
                <a:gd name="connsiteY89" fmla="*/ 378142 h 2235375"/>
                <a:gd name="connsiteX90" fmla="*/ 335280 w 1830268"/>
                <a:gd name="connsiteY90" fmla="*/ 356235 h 2235375"/>
                <a:gd name="connsiteX91" fmla="*/ 342900 w 1830268"/>
                <a:gd name="connsiteY91" fmla="*/ 283845 h 2235375"/>
                <a:gd name="connsiteX92" fmla="*/ 328613 w 1830268"/>
                <a:gd name="connsiteY92" fmla="*/ 240030 h 2235375"/>
                <a:gd name="connsiteX93" fmla="*/ 358140 w 1830268"/>
                <a:gd name="connsiteY93" fmla="*/ 232410 h 2235375"/>
                <a:gd name="connsiteX94" fmla="*/ 336233 w 1830268"/>
                <a:gd name="connsiteY94" fmla="*/ 0 h 2235375"/>
                <a:gd name="connsiteX0" fmla="*/ 336233 w 1830268"/>
                <a:gd name="connsiteY0" fmla="*/ 0 h 2235375"/>
                <a:gd name="connsiteX1" fmla="*/ 510540 w 1830268"/>
                <a:gd name="connsiteY1" fmla="*/ 87630 h 2235375"/>
                <a:gd name="connsiteX2" fmla="*/ 531019 w 1830268"/>
                <a:gd name="connsiteY2" fmla="*/ 71437 h 2235375"/>
                <a:gd name="connsiteX3" fmla="*/ 538232 w 1830268"/>
                <a:gd name="connsiteY3" fmla="*/ 61446 h 2235375"/>
                <a:gd name="connsiteX4" fmla="*/ 621185 w 1830268"/>
                <a:gd name="connsiteY4" fmla="*/ 388248 h 2235375"/>
                <a:gd name="connsiteX5" fmla="*/ 633966 w 1830268"/>
                <a:gd name="connsiteY5" fmla="*/ 388248 h 2235375"/>
                <a:gd name="connsiteX6" fmla="*/ 630785 w 1830268"/>
                <a:gd name="connsiteY6" fmla="*/ 445408 h 2235375"/>
                <a:gd name="connsiteX7" fmla="*/ 632968 w 1830268"/>
                <a:gd name="connsiteY7" fmla="*/ 495353 h 2235375"/>
                <a:gd name="connsiteX8" fmla="*/ 695059 w 1830268"/>
                <a:gd name="connsiteY8" fmla="*/ 515716 h 2235375"/>
                <a:gd name="connsiteX9" fmla="*/ 784315 w 1830268"/>
                <a:gd name="connsiteY9" fmla="*/ 527934 h 2235375"/>
                <a:gd name="connsiteX10" fmla="*/ 827002 w 1830268"/>
                <a:gd name="connsiteY10" fmla="*/ 564587 h 2235375"/>
                <a:gd name="connsiteX11" fmla="*/ 827002 w 1830268"/>
                <a:gd name="connsiteY11" fmla="*/ 641965 h 2235375"/>
                <a:gd name="connsiteX12" fmla="*/ 861929 w 1830268"/>
                <a:gd name="connsiteY12" fmla="*/ 670473 h 2235375"/>
                <a:gd name="connsiteX13" fmla="*/ 889093 w 1830268"/>
                <a:gd name="connsiteY13" fmla="*/ 690836 h 2235375"/>
                <a:gd name="connsiteX14" fmla="*/ 935662 w 1830268"/>
                <a:gd name="connsiteY14" fmla="*/ 703054 h 2235375"/>
                <a:gd name="connsiteX15" fmla="*/ 974469 w 1830268"/>
                <a:gd name="connsiteY15" fmla="*/ 731562 h 2235375"/>
                <a:gd name="connsiteX16" fmla="*/ 982230 w 1830268"/>
                <a:gd name="connsiteY16" fmla="*/ 788577 h 2235375"/>
                <a:gd name="connsiteX17" fmla="*/ 1040440 w 1830268"/>
                <a:gd name="connsiteY17" fmla="*/ 841521 h 2235375"/>
                <a:gd name="connsiteX18" fmla="*/ 1098651 w 1830268"/>
                <a:gd name="connsiteY18" fmla="*/ 874101 h 2235375"/>
                <a:gd name="connsiteX19" fmla="*/ 1102532 w 1830268"/>
                <a:gd name="connsiteY19" fmla="*/ 922972 h 2235375"/>
                <a:gd name="connsiteX20" fmla="*/ 1141338 w 1830268"/>
                <a:gd name="connsiteY20" fmla="*/ 1000351 h 2235375"/>
                <a:gd name="connsiteX21" fmla="*/ 1184026 w 1830268"/>
                <a:gd name="connsiteY21" fmla="*/ 1069584 h 2235375"/>
                <a:gd name="connsiteX22" fmla="*/ 1246117 w 1830268"/>
                <a:gd name="connsiteY22" fmla="*/ 1089947 h 2235375"/>
                <a:gd name="connsiteX23" fmla="*/ 1261640 w 1830268"/>
                <a:gd name="connsiteY23" fmla="*/ 1151036 h 2235375"/>
                <a:gd name="connsiteX24" fmla="*/ 1308208 w 1830268"/>
                <a:gd name="connsiteY24" fmla="*/ 1175471 h 2235375"/>
                <a:gd name="connsiteX25" fmla="*/ 1354577 w 1830268"/>
                <a:gd name="connsiteY25" fmla="*/ 1269469 h 2235375"/>
                <a:gd name="connsiteX26" fmla="*/ 1408908 w 1830268"/>
                <a:gd name="connsiteY26" fmla="*/ 1267564 h 2235375"/>
                <a:gd name="connsiteX27" fmla="*/ 1472990 w 1830268"/>
                <a:gd name="connsiteY27" fmla="*/ 1262112 h 2235375"/>
                <a:gd name="connsiteX28" fmla="*/ 1525130 w 1830268"/>
                <a:gd name="connsiteY28" fmla="*/ 1320770 h 2235375"/>
                <a:gd name="connsiteX29" fmla="*/ 1575976 w 1830268"/>
                <a:gd name="connsiteY29" fmla="*/ 1322675 h 2235375"/>
                <a:gd name="connsiteX30" fmla="*/ 1622545 w 1830268"/>
                <a:gd name="connsiteY30" fmla="*/ 1318865 h 2235375"/>
                <a:gd name="connsiteX31" fmla="*/ 1641948 w 1830268"/>
                <a:gd name="connsiteY31" fmla="*/ 1370954 h 2235375"/>
                <a:gd name="connsiteX32" fmla="*/ 1707920 w 1830268"/>
                <a:gd name="connsiteY32" fmla="*/ 1419825 h 2235375"/>
                <a:gd name="connsiteX33" fmla="*/ 1727323 w 1830268"/>
                <a:gd name="connsiteY33" fmla="*/ 1452405 h 2235375"/>
                <a:gd name="connsiteX34" fmla="*/ 1760360 w 1830268"/>
                <a:gd name="connsiteY34" fmla="*/ 1564861 h 2235375"/>
                <a:gd name="connsiteX35" fmla="*/ 1830268 w 1830268"/>
                <a:gd name="connsiteY35" fmla="*/ 1545189 h 2235375"/>
                <a:gd name="connsiteX36" fmla="*/ 1821415 w 1830268"/>
                <a:gd name="connsiteY36" fmla="*/ 1563621 h 2235375"/>
                <a:gd name="connsiteX37" fmla="*/ 1744443 w 1830268"/>
                <a:gd name="connsiteY37" fmla="*/ 1588112 h 2235375"/>
                <a:gd name="connsiteX38" fmla="*/ 1677968 w 1830268"/>
                <a:gd name="connsiteY38" fmla="*/ 1584614 h 2235375"/>
                <a:gd name="connsiteX39" fmla="*/ 1646479 w 1830268"/>
                <a:gd name="connsiteY39" fmla="*/ 1556624 h 2235375"/>
                <a:gd name="connsiteX40" fmla="*/ 1628986 w 1830268"/>
                <a:gd name="connsiteY40" fmla="*/ 1560123 h 2235375"/>
                <a:gd name="connsiteX41" fmla="*/ 1587001 w 1830268"/>
                <a:gd name="connsiteY41" fmla="*/ 1584614 h 2235375"/>
                <a:gd name="connsiteX42" fmla="*/ 1555513 w 1830268"/>
                <a:gd name="connsiteY42" fmla="*/ 1605606 h 2235375"/>
                <a:gd name="connsiteX43" fmla="*/ 1541518 w 1830268"/>
                <a:gd name="connsiteY43" fmla="*/ 1581115 h 2235375"/>
                <a:gd name="connsiteX44" fmla="*/ 1517027 w 1830268"/>
                <a:gd name="connsiteY44" fmla="*/ 1584614 h 2235375"/>
                <a:gd name="connsiteX45" fmla="*/ 1496035 w 1830268"/>
                <a:gd name="connsiteY45" fmla="*/ 1609105 h 2235375"/>
                <a:gd name="connsiteX46" fmla="*/ 1485539 w 1830268"/>
                <a:gd name="connsiteY46" fmla="*/ 1619601 h 2235375"/>
                <a:gd name="connsiteX47" fmla="*/ 1485539 w 1830268"/>
                <a:gd name="connsiteY47" fmla="*/ 1647591 h 2235375"/>
                <a:gd name="connsiteX48" fmla="*/ 1478541 w 1830268"/>
                <a:gd name="connsiteY48" fmla="*/ 1651089 h 2235375"/>
                <a:gd name="connsiteX49" fmla="*/ 1447053 w 1830268"/>
                <a:gd name="connsiteY49" fmla="*/ 1640593 h 2235375"/>
                <a:gd name="connsiteX50" fmla="*/ 1412066 w 1830268"/>
                <a:gd name="connsiteY50" fmla="*/ 1640593 h 2235375"/>
                <a:gd name="connsiteX51" fmla="*/ 1384076 w 1830268"/>
                <a:gd name="connsiteY51" fmla="*/ 1644092 h 2235375"/>
                <a:gd name="connsiteX52" fmla="*/ 1370647 w 1830268"/>
                <a:gd name="connsiteY52" fmla="*/ 1675269 h 2235375"/>
                <a:gd name="connsiteX53" fmla="*/ 1350219 w 1830268"/>
                <a:gd name="connsiteY53" fmla="*/ 1673364 h 2235375"/>
                <a:gd name="connsiteX54" fmla="*/ 1321099 w 1830268"/>
                <a:gd name="connsiteY54" fmla="*/ 1647591 h 2235375"/>
                <a:gd name="connsiteX55" fmla="*/ 1293109 w 1830268"/>
                <a:gd name="connsiteY55" fmla="*/ 1661585 h 2235375"/>
                <a:gd name="connsiteX56" fmla="*/ 1230133 w 1830268"/>
                <a:gd name="connsiteY56" fmla="*/ 1679079 h 2235375"/>
                <a:gd name="connsiteX57" fmla="*/ 1156660 w 1830268"/>
                <a:gd name="connsiteY57" fmla="*/ 1679079 h 2235375"/>
                <a:gd name="connsiteX58" fmla="*/ 1125171 w 1830268"/>
                <a:gd name="connsiteY58" fmla="*/ 1693074 h 2235375"/>
                <a:gd name="connsiteX59" fmla="*/ 1083187 w 1830268"/>
                <a:gd name="connsiteY59" fmla="*/ 1728061 h 2235375"/>
                <a:gd name="connsiteX60" fmla="*/ 1037703 w 1830268"/>
                <a:gd name="connsiteY60" fmla="*/ 1815529 h 2235375"/>
                <a:gd name="connsiteX61" fmla="*/ 999218 w 1830268"/>
                <a:gd name="connsiteY61" fmla="*/ 1878506 h 2235375"/>
                <a:gd name="connsiteX62" fmla="*/ 946737 w 1830268"/>
                <a:gd name="connsiteY62" fmla="*/ 1934485 h 2235375"/>
                <a:gd name="connsiteX63" fmla="*/ 873264 w 1830268"/>
                <a:gd name="connsiteY63" fmla="*/ 1983467 h 2235375"/>
                <a:gd name="connsiteX64" fmla="*/ 824282 w 1830268"/>
                <a:gd name="connsiteY64" fmla="*/ 2000961 h 2235375"/>
                <a:gd name="connsiteX65" fmla="*/ 806788 w 1830268"/>
                <a:gd name="connsiteY65" fmla="*/ 2042945 h 2235375"/>
                <a:gd name="connsiteX66" fmla="*/ 806788 w 1830268"/>
                <a:gd name="connsiteY66" fmla="*/ 2067436 h 2235375"/>
                <a:gd name="connsiteX67" fmla="*/ 771801 w 1830268"/>
                <a:gd name="connsiteY67" fmla="*/ 2084930 h 2235375"/>
                <a:gd name="connsiteX68" fmla="*/ 743811 w 1830268"/>
                <a:gd name="connsiteY68" fmla="*/ 2102423 h 2235375"/>
                <a:gd name="connsiteX69" fmla="*/ 708824 w 1830268"/>
                <a:gd name="connsiteY69" fmla="*/ 2140909 h 2235375"/>
                <a:gd name="connsiteX70" fmla="*/ 694829 w 1830268"/>
                <a:gd name="connsiteY70" fmla="*/ 2179395 h 2235375"/>
                <a:gd name="connsiteX71" fmla="*/ 617858 w 1830268"/>
                <a:gd name="connsiteY71" fmla="*/ 2200387 h 2235375"/>
                <a:gd name="connsiteX72" fmla="*/ 547884 w 1830268"/>
                <a:gd name="connsiteY72" fmla="*/ 2235375 h 2235375"/>
                <a:gd name="connsiteX73" fmla="*/ 551207 w 1830268"/>
                <a:gd name="connsiteY73" fmla="*/ 2233900 h 2235375"/>
                <a:gd name="connsiteX74" fmla="*/ 532867 w 1830268"/>
                <a:gd name="connsiteY74" fmla="*/ 2205742 h 2235375"/>
                <a:gd name="connsiteX75" fmla="*/ 454703 w 1830268"/>
                <a:gd name="connsiteY75" fmla="*/ 2128003 h 2235375"/>
                <a:gd name="connsiteX76" fmla="*/ 381147 w 1830268"/>
                <a:gd name="connsiteY76" fmla="*/ 2067622 h 2235375"/>
                <a:gd name="connsiteX77" fmla="*/ 325079 w 1830268"/>
                <a:gd name="connsiteY77" fmla="*/ 1992794 h 2235375"/>
                <a:gd name="connsiteX78" fmla="*/ 316454 w 1830268"/>
                <a:gd name="connsiteY78" fmla="*/ 1918072 h 2235375"/>
                <a:gd name="connsiteX79" fmla="*/ 260090 w 1830268"/>
                <a:gd name="connsiteY79" fmla="*/ 1837742 h 2235375"/>
                <a:gd name="connsiteX80" fmla="*/ 182989 w 1830268"/>
                <a:gd name="connsiteY80" fmla="*/ 1786886 h 2235375"/>
                <a:gd name="connsiteX81" fmla="*/ 106723 w 1830268"/>
                <a:gd name="connsiteY81" fmla="*/ 1756718 h 2235375"/>
                <a:gd name="connsiteX82" fmla="*/ 99417 w 1830268"/>
                <a:gd name="connsiteY82" fmla="*/ 1742718 h 2235375"/>
                <a:gd name="connsiteX83" fmla="*/ 108585 w 1830268"/>
                <a:gd name="connsiteY83" fmla="*/ 1644967 h 2235375"/>
                <a:gd name="connsiteX84" fmla="*/ 72390 w 1830268"/>
                <a:gd name="connsiteY84" fmla="*/ 1557337 h 2235375"/>
                <a:gd name="connsiteX85" fmla="*/ 14288 w 1830268"/>
                <a:gd name="connsiteY85" fmla="*/ 1433512 h 2235375"/>
                <a:gd name="connsiteX86" fmla="*/ 0 w 1830268"/>
                <a:gd name="connsiteY86" fmla="*/ 1215390 h 2235375"/>
                <a:gd name="connsiteX87" fmla="*/ 87630 w 1830268"/>
                <a:gd name="connsiteY87" fmla="*/ 931545 h 2235375"/>
                <a:gd name="connsiteX88" fmla="*/ 101918 w 1830268"/>
                <a:gd name="connsiteY88" fmla="*/ 822007 h 2235375"/>
                <a:gd name="connsiteX89" fmla="*/ 305753 w 1830268"/>
                <a:gd name="connsiteY89" fmla="*/ 378142 h 2235375"/>
                <a:gd name="connsiteX90" fmla="*/ 335280 w 1830268"/>
                <a:gd name="connsiteY90" fmla="*/ 356235 h 2235375"/>
                <a:gd name="connsiteX91" fmla="*/ 342900 w 1830268"/>
                <a:gd name="connsiteY91" fmla="*/ 283845 h 2235375"/>
                <a:gd name="connsiteX92" fmla="*/ 328613 w 1830268"/>
                <a:gd name="connsiteY92" fmla="*/ 240030 h 2235375"/>
                <a:gd name="connsiteX93" fmla="*/ 358140 w 1830268"/>
                <a:gd name="connsiteY93" fmla="*/ 232410 h 2235375"/>
                <a:gd name="connsiteX94" fmla="*/ 336233 w 1830268"/>
                <a:gd name="connsiteY94" fmla="*/ 0 h 2235375"/>
                <a:gd name="connsiteX0" fmla="*/ 336233 w 1830268"/>
                <a:gd name="connsiteY0" fmla="*/ 0 h 2235375"/>
                <a:gd name="connsiteX1" fmla="*/ 510540 w 1830268"/>
                <a:gd name="connsiteY1" fmla="*/ 87630 h 2235375"/>
                <a:gd name="connsiteX2" fmla="*/ 531019 w 1830268"/>
                <a:gd name="connsiteY2" fmla="*/ 71437 h 2235375"/>
                <a:gd name="connsiteX3" fmla="*/ 538232 w 1830268"/>
                <a:gd name="connsiteY3" fmla="*/ 61446 h 2235375"/>
                <a:gd name="connsiteX4" fmla="*/ 621185 w 1830268"/>
                <a:gd name="connsiteY4" fmla="*/ 388248 h 2235375"/>
                <a:gd name="connsiteX5" fmla="*/ 633966 w 1830268"/>
                <a:gd name="connsiteY5" fmla="*/ 388248 h 2235375"/>
                <a:gd name="connsiteX6" fmla="*/ 630785 w 1830268"/>
                <a:gd name="connsiteY6" fmla="*/ 445408 h 2235375"/>
                <a:gd name="connsiteX7" fmla="*/ 632968 w 1830268"/>
                <a:gd name="connsiteY7" fmla="*/ 495353 h 2235375"/>
                <a:gd name="connsiteX8" fmla="*/ 695059 w 1830268"/>
                <a:gd name="connsiteY8" fmla="*/ 515716 h 2235375"/>
                <a:gd name="connsiteX9" fmla="*/ 784315 w 1830268"/>
                <a:gd name="connsiteY9" fmla="*/ 527934 h 2235375"/>
                <a:gd name="connsiteX10" fmla="*/ 827002 w 1830268"/>
                <a:gd name="connsiteY10" fmla="*/ 564587 h 2235375"/>
                <a:gd name="connsiteX11" fmla="*/ 827002 w 1830268"/>
                <a:gd name="connsiteY11" fmla="*/ 641965 h 2235375"/>
                <a:gd name="connsiteX12" fmla="*/ 861929 w 1830268"/>
                <a:gd name="connsiteY12" fmla="*/ 670473 h 2235375"/>
                <a:gd name="connsiteX13" fmla="*/ 889093 w 1830268"/>
                <a:gd name="connsiteY13" fmla="*/ 690836 h 2235375"/>
                <a:gd name="connsiteX14" fmla="*/ 935662 w 1830268"/>
                <a:gd name="connsiteY14" fmla="*/ 703054 h 2235375"/>
                <a:gd name="connsiteX15" fmla="*/ 974469 w 1830268"/>
                <a:gd name="connsiteY15" fmla="*/ 731562 h 2235375"/>
                <a:gd name="connsiteX16" fmla="*/ 982230 w 1830268"/>
                <a:gd name="connsiteY16" fmla="*/ 788577 h 2235375"/>
                <a:gd name="connsiteX17" fmla="*/ 1040440 w 1830268"/>
                <a:gd name="connsiteY17" fmla="*/ 841521 h 2235375"/>
                <a:gd name="connsiteX18" fmla="*/ 1098651 w 1830268"/>
                <a:gd name="connsiteY18" fmla="*/ 874101 h 2235375"/>
                <a:gd name="connsiteX19" fmla="*/ 1102532 w 1830268"/>
                <a:gd name="connsiteY19" fmla="*/ 922972 h 2235375"/>
                <a:gd name="connsiteX20" fmla="*/ 1141338 w 1830268"/>
                <a:gd name="connsiteY20" fmla="*/ 1000351 h 2235375"/>
                <a:gd name="connsiteX21" fmla="*/ 1184026 w 1830268"/>
                <a:gd name="connsiteY21" fmla="*/ 1069584 h 2235375"/>
                <a:gd name="connsiteX22" fmla="*/ 1246117 w 1830268"/>
                <a:gd name="connsiteY22" fmla="*/ 1089947 h 2235375"/>
                <a:gd name="connsiteX23" fmla="*/ 1261640 w 1830268"/>
                <a:gd name="connsiteY23" fmla="*/ 1151036 h 2235375"/>
                <a:gd name="connsiteX24" fmla="*/ 1308208 w 1830268"/>
                <a:gd name="connsiteY24" fmla="*/ 1175471 h 2235375"/>
                <a:gd name="connsiteX25" fmla="*/ 1348906 w 1830268"/>
                <a:gd name="connsiteY25" fmla="*/ 1258039 h 2235375"/>
                <a:gd name="connsiteX26" fmla="*/ 1408908 w 1830268"/>
                <a:gd name="connsiteY26" fmla="*/ 1267564 h 2235375"/>
                <a:gd name="connsiteX27" fmla="*/ 1472990 w 1830268"/>
                <a:gd name="connsiteY27" fmla="*/ 1262112 h 2235375"/>
                <a:gd name="connsiteX28" fmla="*/ 1525130 w 1830268"/>
                <a:gd name="connsiteY28" fmla="*/ 1320770 h 2235375"/>
                <a:gd name="connsiteX29" fmla="*/ 1575976 w 1830268"/>
                <a:gd name="connsiteY29" fmla="*/ 1322675 h 2235375"/>
                <a:gd name="connsiteX30" fmla="*/ 1622545 w 1830268"/>
                <a:gd name="connsiteY30" fmla="*/ 1318865 h 2235375"/>
                <a:gd name="connsiteX31" fmla="*/ 1641948 w 1830268"/>
                <a:gd name="connsiteY31" fmla="*/ 1370954 h 2235375"/>
                <a:gd name="connsiteX32" fmla="*/ 1707920 w 1830268"/>
                <a:gd name="connsiteY32" fmla="*/ 1419825 h 2235375"/>
                <a:gd name="connsiteX33" fmla="*/ 1727323 w 1830268"/>
                <a:gd name="connsiteY33" fmla="*/ 1452405 h 2235375"/>
                <a:gd name="connsiteX34" fmla="*/ 1760360 w 1830268"/>
                <a:gd name="connsiteY34" fmla="*/ 1564861 h 2235375"/>
                <a:gd name="connsiteX35" fmla="*/ 1830268 w 1830268"/>
                <a:gd name="connsiteY35" fmla="*/ 1545189 h 2235375"/>
                <a:gd name="connsiteX36" fmla="*/ 1821415 w 1830268"/>
                <a:gd name="connsiteY36" fmla="*/ 1563621 h 2235375"/>
                <a:gd name="connsiteX37" fmla="*/ 1744443 w 1830268"/>
                <a:gd name="connsiteY37" fmla="*/ 1588112 h 2235375"/>
                <a:gd name="connsiteX38" fmla="*/ 1677968 w 1830268"/>
                <a:gd name="connsiteY38" fmla="*/ 1584614 h 2235375"/>
                <a:gd name="connsiteX39" fmla="*/ 1646479 w 1830268"/>
                <a:gd name="connsiteY39" fmla="*/ 1556624 h 2235375"/>
                <a:gd name="connsiteX40" fmla="*/ 1628986 w 1830268"/>
                <a:gd name="connsiteY40" fmla="*/ 1560123 h 2235375"/>
                <a:gd name="connsiteX41" fmla="*/ 1587001 w 1830268"/>
                <a:gd name="connsiteY41" fmla="*/ 1584614 h 2235375"/>
                <a:gd name="connsiteX42" fmla="*/ 1555513 w 1830268"/>
                <a:gd name="connsiteY42" fmla="*/ 1605606 h 2235375"/>
                <a:gd name="connsiteX43" fmla="*/ 1541518 w 1830268"/>
                <a:gd name="connsiteY43" fmla="*/ 1581115 h 2235375"/>
                <a:gd name="connsiteX44" fmla="*/ 1517027 w 1830268"/>
                <a:gd name="connsiteY44" fmla="*/ 1584614 h 2235375"/>
                <a:gd name="connsiteX45" fmla="*/ 1496035 w 1830268"/>
                <a:gd name="connsiteY45" fmla="*/ 1609105 h 2235375"/>
                <a:gd name="connsiteX46" fmla="*/ 1485539 w 1830268"/>
                <a:gd name="connsiteY46" fmla="*/ 1619601 h 2235375"/>
                <a:gd name="connsiteX47" fmla="*/ 1485539 w 1830268"/>
                <a:gd name="connsiteY47" fmla="*/ 1647591 h 2235375"/>
                <a:gd name="connsiteX48" fmla="*/ 1478541 w 1830268"/>
                <a:gd name="connsiteY48" fmla="*/ 1651089 h 2235375"/>
                <a:gd name="connsiteX49" fmla="*/ 1447053 w 1830268"/>
                <a:gd name="connsiteY49" fmla="*/ 1640593 h 2235375"/>
                <a:gd name="connsiteX50" fmla="*/ 1412066 w 1830268"/>
                <a:gd name="connsiteY50" fmla="*/ 1640593 h 2235375"/>
                <a:gd name="connsiteX51" fmla="*/ 1384076 w 1830268"/>
                <a:gd name="connsiteY51" fmla="*/ 1644092 h 2235375"/>
                <a:gd name="connsiteX52" fmla="*/ 1370647 w 1830268"/>
                <a:gd name="connsiteY52" fmla="*/ 1675269 h 2235375"/>
                <a:gd name="connsiteX53" fmla="*/ 1350219 w 1830268"/>
                <a:gd name="connsiteY53" fmla="*/ 1673364 h 2235375"/>
                <a:gd name="connsiteX54" fmla="*/ 1321099 w 1830268"/>
                <a:gd name="connsiteY54" fmla="*/ 1647591 h 2235375"/>
                <a:gd name="connsiteX55" fmla="*/ 1293109 w 1830268"/>
                <a:gd name="connsiteY55" fmla="*/ 1661585 h 2235375"/>
                <a:gd name="connsiteX56" fmla="*/ 1230133 w 1830268"/>
                <a:gd name="connsiteY56" fmla="*/ 1679079 h 2235375"/>
                <a:gd name="connsiteX57" fmla="*/ 1156660 w 1830268"/>
                <a:gd name="connsiteY57" fmla="*/ 1679079 h 2235375"/>
                <a:gd name="connsiteX58" fmla="*/ 1125171 w 1830268"/>
                <a:gd name="connsiteY58" fmla="*/ 1693074 h 2235375"/>
                <a:gd name="connsiteX59" fmla="*/ 1083187 w 1830268"/>
                <a:gd name="connsiteY59" fmla="*/ 1728061 h 2235375"/>
                <a:gd name="connsiteX60" fmla="*/ 1037703 w 1830268"/>
                <a:gd name="connsiteY60" fmla="*/ 1815529 h 2235375"/>
                <a:gd name="connsiteX61" fmla="*/ 999218 w 1830268"/>
                <a:gd name="connsiteY61" fmla="*/ 1878506 h 2235375"/>
                <a:gd name="connsiteX62" fmla="*/ 946737 w 1830268"/>
                <a:gd name="connsiteY62" fmla="*/ 1934485 h 2235375"/>
                <a:gd name="connsiteX63" fmla="*/ 873264 w 1830268"/>
                <a:gd name="connsiteY63" fmla="*/ 1983467 h 2235375"/>
                <a:gd name="connsiteX64" fmla="*/ 824282 w 1830268"/>
                <a:gd name="connsiteY64" fmla="*/ 2000961 h 2235375"/>
                <a:gd name="connsiteX65" fmla="*/ 806788 w 1830268"/>
                <a:gd name="connsiteY65" fmla="*/ 2042945 h 2235375"/>
                <a:gd name="connsiteX66" fmla="*/ 806788 w 1830268"/>
                <a:gd name="connsiteY66" fmla="*/ 2067436 h 2235375"/>
                <a:gd name="connsiteX67" fmla="*/ 771801 w 1830268"/>
                <a:gd name="connsiteY67" fmla="*/ 2084930 h 2235375"/>
                <a:gd name="connsiteX68" fmla="*/ 743811 w 1830268"/>
                <a:gd name="connsiteY68" fmla="*/ 2102423 h 2235375"/>
                <a:gd name="connsiteX69" fmla="*/ 708824 w 1830268"/>
                <a:gd name="connsiteY69" fmla="*/ 2140909 h 2235375"/>
                <a:gd name="connsiteX70" fmla="*/ 694829 w 1830268"/>
                <a:gd name="connsiteY70" fmla="*/ 2179395 h 2235375"/>
                <a:gd name="connsiteX71" fmla="*/ 617858 w 1830268"/>
                <a:gd name="connsiteY71" fmla="*/ 2200387 h 2235375"/>
                <a:gd name="connsiteX72" fmla="*/ 547884 w 1830268"/>
                <a:gd name="connsiteY72" fmla="*/ 2235375 h 2235375"/>
                <a:gd name="connsiteX73" fmla="*/ 551207 w 1830268"/>
                <a:gd name="connsiteY73" fmla="*/ 2233900 h 2235375"/>
                <a:gd name="connsiteX74" fmla="*/ 532867 w 1830268"/>
                <a:gd name="connsiteY74" fmla="*/ 2205742 h 2235375"/>
                <a:gd name="connsiteX75" fmla="*/ 454703 w 1830268"/>
                <a:gd name="connsiteY75" fmla="*/ 2128003 h 2235375"/>
                <a:gd name="connsiteX76" fmla="*/ 381147 w 1830268"/>
                <a:gd name="connsiteY76" fmla="*/ 2067622 h 2235375"/>
                <a:gd name="connsiteX77" fmla="*/ 325079 w 1830268"/>
                <a:gd name="connsiteY77" fmla="*/ 1992794 h 2235375"/>
                <a:gd name="connsiteX78" fmla="*/ 316454 w 1830268"/>
                <a:gd name="connsiteY78" fmla="*/ 1918072 h 2235375"/>
                <a:gd name="connsiteX79" fmla="*/ 260090 w 1830268"/>
                <a:gd name="connsiteY79" fmla="*/ 1837742 h 2235375"/>
                <a:gd name="connsiteX80" fmla="*/ 182989 w 1830268"/>
                <a:gd name="connsiteY80" fmla="*/ 1786886 h 2235375"/>
                <a:gd name="connsiteX81" fmla="*/ 106723 w 1830268"/>
                <a:gd name="connsiteY81" fmla="*/ 1756718 h 2235375"/>
                <a:gd name="connsiteX82" fmla="*/ 99417 w 1830268"/>
                <a:gd name="connsiteY82" fmla="*/ 1742718 h 2235375"/>
                <a:gd name="connsiteX83" fmla="*/ 108585 w 1830268"/>
                <a:gd name="connsiteY83" fmla="*/ 1644967 h 2235375"/>
                <a:gd name="connsiteX84" fmla="*/ 72390 w 1830268"/>
                <a:gd name="connsiteY84" fmla="*/ 1557337 h 2235375"/>
                <a:gd name="connsiteX85" fmla="*/ 14288 w 1830268"/>
                <a:gd name="connsiteY85" fmla="*/ 1433512 h 2235375"/>
                <a:gd name="connsiteX86" fmla="*/ 0 w 1830268"/>
                <a:gd name="connsiteY86" fmla="*/ 1215390 h 2235375"/>
                <a:gd name="connsiteX87" fmla="*/ 87630 w 1830268"/>
                <a:gd name="connsiteY87" fmla="*/ 931545 h 2235375"/>
                <a:gd name="connsiteX88" fmla="*/ 101918 w 1830268"/>
                <a:gd name="connsiteY88" fmla="*/ 822007 h 2235375"/>
                <a:gd name="connsiteX89" fmla="*/ 305753 w 1830268"/>
                <a:gd name="connsiteY89" fmla="*/ 378142 h 2235375"/>
                <a:gd name="connsiteX90" fmla="*/ 335280 w 1830268"/>
                <a:gd name="connsiteY90" fmla="*/ 356235 h 2235375"/>
                <a:gd name="connsiteX91" fmla="*/ 342900 w 1830268"/>
                <a:gd name="connsiteY91" fmla="*/ 283845 h 2235375"/>
                <a:gd name="connsiteX92" fmla="*/ 328613 w 1830268"/>
                <a:gd name="connsiteY92" fmla="*/ 240030 h 2235375"/>
                <a:gd name="connsiteX93" fmla="*/ 358140 w 1830268"/>
                <a:gd name="connsiteY93" fmla="*/ 232410 h 2235375"/>
                <a:gd name="connsiteX94" fmla="*/ 336233 w 1830268"/>
                <a:gd name="connsiteY94" fmla="*/ 0 h 2235375"/>
                <a:gd name="connsiteX0" fmla="*/ 336233 w 1830268"/>
                <a:gd name="connsiteY0" fmla="*/ 0 h 2235375"/>
                <a:gd name="connsiteX1" fmla="*/ 510540 w 1830268"/>
                <a:gd name="connsiteY1" fmla="*/ 87630 h 2235375"/>
                <a:gd name="connsiteX2" fmla="*/ 531019 w 1830268"/>
                <a:gd name="connsiteY2" fmla="*/ 71437 h 2235375"/>
                <a:gd name="connsiteX3" fmla="*/ 538232 w 1830268"/>
                <a:gd name="connsiteY3" fmla="*/ 61446 h 2235375"/>
                <a:gd name="connsiteX4" fmla="*/ 621185 w 1830268"/>
                <a:gd name="connsiteY4" fmla="*/ 388248 h 2235375"/>
                <a:gd name="connsiteX5" fmla="*/ 633966 w 1830268"/>
                <a:gd name="connsiteY5" fmla="*/ 388248 h 2235375"/>
                <a:gd name="connsiteX6" fmla="*/ 630785 w 1830268"/>
                <a:gd name="connsiteY6" fmla="*/ 445408 h 2235375"/>
                <a:gd name="connsiteX7" fmla="*/ 632968 w 1830268"/>
                <a:gd name="connsiteY7" fmla="*/ 495353 h 2235375"/>
                <a:gd name="connsiteX8" fmla="*/ 695059 w 1830268"/>
                <a:gd name="connsiteY8" fmla="*/ 515716 h 2235375"/>
                <a:gd name="connsiteX9" fmla="*/ 784315 w 1830268"/>
                <a:gd name="connsiteY9" fmla="*/ 527934 h 2235375"/>
                <a:gd name="connsiteX10" fmla="*/ 827002 w 1830268"/>
                <a:gd name="connsiteY10" fmla="*/ 564587 h 2235375"/>
                <a:gd name="connsiteX11" fmla="*/ 827002 w 1830268"/>
                <a:gd name="connsiteY11" fmla="*/ 641965 h 2235375"/>
                <a:gd name="connsiteX12" fmla="*/ 861929 w 1830268"/>
                <a:gd name="connsiteY12" fmla="*/ 670473 h 2235375"/>
                <a:gd name="connsiteX13" fmla="*/ 889093 w 1830268"/>
                <a:gd name="connsiteY13" fmla="*/ 690836 h 2235375"/>
                <a:gd name="connsiteX14" fmla="*/ 935662 w 1830268"/>
                <a:gd name="connsiteY14" fmla="*/ 703054 h 2235375"/>
                <a:gd name="connsiteX15" fmla="*/ 974469 w 1830268"/>
                <a:gd name="connsiteY15" fmla="*/ 731562 h 2235375"/>
                <a:gd name="connsiteX16" fmla="*/ 982230 w 1830268"/>
                <a:gd name="connsiteY16" fmla="*/ 788577 h 2235375"/>
                <a:gd name="connsiteX17" fmla="*/ 1040440 w 1830268"/>
                <a:gd name="connsiteY17" fmla="*/ 841521 h 2235375"/>
                <a:gd name="connsiteX18" fmla="*/ 1098651 w 1830268"/>
                <a:gd name="connsiteY18" fmla="*/ 874101 h 2235375"/>
                <a:gd name="connsiteX19" fmla="*/ 1102532 w 1830268"/>
                <a:gd name="connsiteY19" fmla="*/ 922972 h 2235375"/>
                <a:gd name="connsiteX20" fmla="*/ 1141338 w 1830268"/>
                <a:gd name="connsiteY20" fmla="*/ 1000351 h 2235375"/>
                <a:gd name="connsiteX21" fmla="*/ 1184026 w 1830268"/>
                <a:gd name="connsiteY21" fmla="*/ 1069584 h 2235375"/>
                <a:gd name="connsiteX22" fmla="*/ 1246117 w 1830268"/>
                <a:gd name="connsiteY22" fmla="*/ 1089947 h 2235375"/>
                <a:gd name="connsiteX23" fmla="*/ 1261640 w 1830268"/>
                <a:gd name="connsiteY23" fmla="*/ 1151036 h 2235375"/>
                <a:gd name="connsiteX24" fmla="*/ 1308208 w 1830268"/>
                <a:gd name="connsiteY24" fmla="*/ 1175471 h 2235375"/>
                <a:gd name="connsiteX25" fmla="*/ 1348906 w 1830268"/>
                <a:gd name="connsiteY25" fmla="*/ 1258039 h 2235375"/>
                <a:gd name="connsiteX26" fmla="*/ 1408909 w 1830268"/>
                <a:gd name="connsiteY26" fmla="*/ 1259944 h 2235375"/>
                <a:gd name="connsiteX27" fmla="*/ 1472990 w 1830268"/>
                <a:gd name="connsiteY27" fmla="*/ 1262112 h 2235375"/>
                <a:gd name="connsiteX28" fmla="*/ 1525130 w 1830268"/>
                <a:gd name="connsiteY28" fmla="*/ 1320770 h 2235375"/>
                <a:gd name="connsiteX29" fmla="*/ 1575976 w 1830268"/>
                <a:gd name="connsiteY29" fmla="*/ 1322675 h 2235375"/>
                <a:gd name="connsiteX30" fmla="*/ 1622545 w 1830268"/>
                <a:gd name="connsiteY30" fmla="*/ 1318865 h 2235375"/>
                <a:gd name="connsiteX31" fmla="*/ 1641948 w 1830268"/>
                <a:gd name="connsiteY31" fmla="*/ 1370954 h 2235375"/>
                <a:gd name="connsiteX32" fmla="*/ 1707920 w 1830268"/>
                <a:gd name="connsiteY32" fmla="*/ 1419825 h 2235375"/>
                <a:gd name="connsiteX33" fmla="*/ 1727323 w 1830268"/>
                <a:gd name="connsiteY33" fmla="*/ 1452405 h 2235375"/>
                <a:gd name="connsiteX34" fmla="*/ 1760360 w 1830268"/>
                <a:gd name="connsiteY34" fmla="*/ 1564861 h 2235375"/>
                <a:gd name="connsiteX35" fmla="*/ 1830268 w 1830268"/>
                <a:gd name="connsiteY35" fmla="*/ 1545189 h 2235375"/>
                <a:gd name="connsiteX36" fmla="*/ 1821415 w 1830268"/>
                <a:gd name="connsiteY36" fmla="*/ 1563621 h 2235375"/>
                <a:gd name="connsiteX37" fmla="*/ 1744443 w 1830268"/>
                <a:gd name="connsiteY37" fmla="*/ 1588112 h 2235375"/>
                <a:gd name="connsiteX38" fmla="*/ 1677968 w 1830268"/>
                <a:gd name="connsiteY38" fmla="*/ 1584614 h 2235375"/>
                <a:gd name="connsiteX39" fmla="*/ 1646479 w 1830268"/>
                <a:gd name="connsiteY39" fmla="*/ 1556624 h 2235375"/>
                <a:gd name="connsiteX40" fmla="*/ 1628986 w 1830268"/>
                <a:gd name="connsiteY40" fmla="*/ 1560123 h 2235375"/>
                <a:gd name="connsiteX41" fmla="*/ 1587001 w 1830268"/>
                <a:gd name="connsiteY41" fmla="*/ 1584614 h 2235375"/>
                <a:gd name="connsiteX42" fmla="*/ 1555513 w 1830268"/>
                <a:gd name="connsiteY42" fmla="*/ 1605606 h 2235375"/>
                <a:gd name="connsiteX43" fmla="*/ 1541518 w 1830268"/>
                <a:gd name="connsiteY43" fmla="*/ 1581115 h 2235375"/>
                <a:gd name="connsiteX44" fmla="*/ 1517027 w 1830268"/>
                <a:gd name="connsiteY44" fmla="*/ 1584614 h 2235375"/>
                <a:gd name="connsiteX45" fmla="*/ 1496035 w 1830268"/>
                <a:gd name="connsiteY45" fmla="*/ 1609105 h 2235375"/>
                <a:gd name="connsiteX46" fmla="*/ 1485539 w 1830268"/>
                <a:gd name="connsiteY46" fmla="*/ 1619601 h 2235375"/>
                <a:gd name="connsiteX47" fmla="*/ 1485539 w 1830268"/>
                <a:gd name="connsiteY47" fmla="*/ 1647591 h 2235375"/>
                <a:gd name="connsiteX48" fmla="*/ 1478541 w 1830268"/>
                <a:gd name="connsiteY48" fmla="*/ 1651089 h 2235375"/>
                <a:gd name="connsiteX49" fmla="*/ 1447053 w 1830268"/>
                <a:gd name="connsiteY49" fmla="*/ 1640593 h 2235375"/>
                <a:gd name="connsiteX50" fmla="*/ 1412066 w 1830268"/>
                <a:gd name="connsiteY50" fmla="*/ 1640593 h 2235375"/>
                <a:gd name="connsiteX51" fmla="*/ 1384076 w 1830268"/>
                <a:gd name="connsiteY51" fmla="*/ 1644092 h 2235375"/>
                <a:gd name="connsiteX52" fmla="*/ 1370647 w 1830268"/>
                <a:gd name="connsiteY52" fmla="*/ 1675269 h 2235375"/>
                <a:gd name="connsiteX53" fmla="*/ 1350219 w 1830268"/>
                <a:gd name="connsiteY53" fmla="*/ 1673364 h 2235375"/>
                <a:gd name="connsiteX54" fmla="*/ 1321099 w 1830268"/>
                <a:gd name="connsiteY54" fmla="*/ 1647591 h 2235375"/>
                <a:gd name="connsiteX55" fmla="*/ 1293109 w 1830268"/>
                <a:gd name="connsiteY55" fmla="*/ 1661585 h 2235375"/>
                <a:gd name="connsiteX56" fmla="*/ 1230133 w 1830268"/>
                <a:gd name="connsiteY56" fmla="*/ 1679079 h 2235375"/>
                <a:gd name="connsiteX57" fmla="*/ 1156660 w 1830268"/>
                <a:gd name="connsiteY57" fmla="*/ 1679079 h 2235375"/>
                <a:gd name="connsiteX58" fmla="*/ 1125171 w 1830268"/>
                <a:gd name="connsiteY58" fmla="*/ 1693074 h 2235375"/>
                <a:gd name="connsiteX59" fmla="*/ 1083187 w 1830268"/>
                <a:gd name="connsiteY59" fmla="*/ 1728061 h 2235375"/>
                <a:gd name="connsiteX60" fmla="*/ 1037703 w 1830268"/>
                <a:gd name="connsiteY60" fmla="*/ 1815529 h 2235375"/>
                <a:gd name="connsiteX61" fmla="*/ 999218 w 1830268"/>
                <a:gd name="connsiteY61" fmla="*/ 1878506 h 2235375"/>
                <a:gd name="connsiteX62" fmla="*/ 946737 w 1830268"/>
                <a:gd name="connsiteY62" fmla="*/ 1934485 h 2235375"/>
                <a:gd name="connsiteX63" fmla="*/ 873264 w 1830268"/>
                <a:gd name="connsiteY63" fmla="*/ 1983467 h 2235375"/>
                <a:gd name="connsiteX64" fmla="*/ 824282 w 1830268"/>
                <a:gd name="connsiteY64" fmla="*/ 2000961 h 2235375"/>
                <a:gd name="connsiteX65" fmla="*/ 806788 w 1830268"/>
                <a:gd name="connsiteY65" fmla="*/ 2042945 h 2235375"/>
                <a:gd name="connsiteX66" fmla="*/ 806788 w 1830268"/>
                <a:gd name="connsiteY66" fmla="*/ 2067436 h 2235375"/>
                <a:gd name="connsiteX67" fmla="*/ 771801 w 1830268"/>
                <a:gd name="connsiteY67" fmla="*/ 2084930 h 2235375"/>
                <a:gd name="connsiteX68" fmla="*/ 743811 w 1830268"/>
                <a:gd name="connsiteY68" fmla="*/ 2102423 h 2235375"/>
                <a:gd name="connsiteX69" fmla="*/ 708824 w 1830268"/>
                <a:gd name="connsiteY69" fmla="*/ 2140909 h 2235375"/>
                <a:gd name="connsiteX70" fmla="*/ 694829 w 1830268"/>
                <a:gd name="connsiteY70" fmla="*/ 2179395 h 2235375"/>
                <a:gd name="connsiteX71" fmla="*/ 617858 w 1830268"/>
                <a:gd name="connsiteY71" fmla="*/ 2200387 h 2235375"/>
                <a:gd name="connsiteX72" fmla="*/ 547884 w 1830268"/>
                <a:gd name="connsiteY72" fmla="*/ 2235375 h 2235375"/>
                <a:gd name="connsiteX73" fmla="*/ 551207 w 1830268"/>
                <a:gd name="connsiteY73" fmla="*/ 2233900 h 2235375"/>
                <a:gd name="connsiteX74" fmla="*/ 532867 w 1830268"/>
                <a:gd name="connsiteY74" fmla="*/ 2205742 h 2235375"/>
                <a:gd name="connsiteX75" fmla="*/ 454703 w 1830268"/>
                <a:gd name="connsiteY75" fmla="*/ 2128003 h 2235375"/>
                <a:gd name="connsiteX76" fmla="*/ 381147 w 1830268"/>
                <a:gd name="connsiteY76" fmla="*/ 2067622 h 2235375"/>
                <a:gd name="connsiteX77" fmla="*/ 325079 w 1830268"/>
                <a:gd name="connsiteY77" fmla="*/ 1992794 h 2235375"/>
                <a:gd name="connsiteX78" fmla="*/ 316454 w 1830268"/>
                <a:gd name="connsiteY78" fmla="*/ 1918072 h 2235375"/>
                <a:gd name="connsiteX79" fmla="*/ 260090 w 1830268"/>
                <a:gd name="connsiteY79" fmla="*/ 1837742 h 2235375"/>
                <a:gd name="connsiteX80" fmla="*/ 182989 w 1830268"/>
                <a:gd name="connsiteY80" fmla="*/ 1786886 h 2235375"/>
                <a:gd name="connsiteX81" fmla="*/ 106723 w 1830268"/>
                <a:gd name="connsiteY81" fmla="*/ 1756718 h 2235375"/>
                <a:gd name="connsiteX82" fmla="*/ 99417 w 1830268"/>
                <a:gd name="connsiteY82" fmla="*/ 1742718 h 2235375"/>
                <a:gd name="connsiteX83" fmla="*/ 108585 w 1830268"/>
                <a:gd name="connsiteY83" fmla="*/ 1644967 h 2235375"/>
                <a:gd name="connsiteX84" fmla="*/ 72390 w 1830268"/>
                <a:gd name="connsiteY84" fmla="*/ 1557337 h 2235375"/>
                <a:gd name="connsiteX85" fmla="*/ 14288 w 1830268"/>
                <a:gd name="connsiteY85" fmla="*/ 1433512 h 2235375"/>
                <a:gd name="connsiteX86" fmla="*/ 0 w 1830268"/>
                <a:gd name="connsiteY86" fmla="*/ 1215390 h 2235375"/>
                <a:gd name="connsiteX87" fmla="*/ 87630 w 1830268"/>
                <a:gd name="connsiteY87" fmla="*/ 931545 h 2235375"/>
                <a:gd name="connsiteX88" fmla="*/ 101918 w 1830268"/>
                <a:gd name="connsiteY88" fmla="*/ 822007 h 2235375"/>
                <a:gd name="connsiteX89" fmla="*/ 305753 w 1830268"/>
                <a:gd name="connsiteY89" fmla="*/ 378142 h 2235375"/>
                <a:gd name="connsiteX90" fmla="*/ 335280 w 1830268"/>
                <a:gd name="connsiteY90" fmla="*/ 356235 h 2235375"/>
                <a:gd name="connsiteX91" fmla="*/ 342900 w 1830268"/>
                <a:gd name="connsiteY91" fmla="*/ 283845 h 2235375"/>
                <a:gd name="connsiteX92" fmla="*/ 328613 w 1830268"/>
                <a:gd name="connsiteY92" fmla="*/ 240030 h 2235375"/>
                <a:gd name="connsiteX93" fmla="*/ 358140 w 1830268"/>
                <a:gd name="connsiteY93" fmla="*/ 232410 h 2235375"/>
                <a:gd name="connsiteX94" fmla="*/ 336233 w 1830268"/>
                <a:gd name="connsiteY94" fmla="*/ 0 h 2235375"/>
                <a:gd name="connsiteX0" fmla="*/ 336233 w 1830268"/>
                <a:gd name="connsiteY0" fmla="*/ 0 h 2235375"/>
                <a:gd name="connsiteX1" fmla="*/ 510540 w 1830268"/>
                <a:gd name="connsiteY1" fmla="*/ 87630 h 2235375"/>
                <a:gd name="connsiteX2" fmla="*/ 531019 w 1830268"/>
                <a:gd name="connsiteY2" fmla="*/ 71437 h 2235375"/>
                <a:gd name="connsiteX3" fmla="*/ 538232 w 1830268"/>
                <a:gd name="connsiteY3" fmla="*/ 61446 h 2235375"/>
                <a:gd name="connsiteX4" fmla="*/ 621185 w 1830268"/>
                <a:gd name="connsiteY4" fmla="*/ 388248 h 2235375"/>
                <a:gd name="connsiteX5" fmla="*/ 633966 w 1830268"/>
                <a:gd name="connsiteY5" fmla="*/ 388248 h 2235375"/>
                <a:gd name="connsiteX6" fmla="*/ 630785 w 1830268"/>
                <a:gd name="connsiteY6" fmla="*/ 445408 h 2235375"/>
                <a:gd name="connsiteX7" fmla="*/ 632968 w 1830268"/>
                <a:gd name="connsiteY7" fmla="*/ 495353 h 2235375"/>
                <a:gd name="connsiteX8" fmla="*/ 695059 w 1830268"/>
                <a:gd name="connsiteY8" fmla="*/ 515716 h 2235375"/>
                <a:gd name="connsiteX9" fmla="*/ 784315 w 1830268"/>
                <a:gd name="connsiteY9" fmla="*/ 527934 h 2235375"/>
                <a:gd name="connsiteX10" fmla="*/ 827002 w 1830268"/>
                <a:gd name="connsiteY10" fmla="*/ 564587 h 2235375"/>
                <a:gd name="connsiteX11" fmla="*/ 827002 w 1830268"/>
                <a:gd name="connsiteY11" fmla="*/ 641965 h 2235375"/>
                <a:gd name="connsiteX12" fmla="*/ 861929 w 1830268"/>
                <a:gd name="connsiteY12" fmla="*/ 670473 h 2235375"/>
                <a:gd name="connsiteX13" fmla="*/ 889093 w 1830268"/>
                <a:gd name="connsiteY13" fmla="*/ 690836 h 2235375"/>
                <a:gd name="connsiteX14" fmla="*/ 935662 w 1830268"/>
                <a:gd name="connsiteY14" fmla="*/ 703054 h 2235375"/>
                <a:gd name="connsiteX15" fmla="*/ 974469 w 1830268"/>
                <a:gd name="connsiteY15" fmla="*/ 731562 h 2235375"/>
                <a:gd name="connsiteX16" fmla="*/ 982230 w 1830268"/>
                <a:gd name="connsiteY16" fmla="*/ 788577 h 2235375"/>
                <a:gd name="connsiteX17" fmla="*/ 1040440 w 1830268"/>
                <a:gd name="connsiteY17" fmla="*/ 841521 h 2235375"/>
                <a:gd name="connsiteX18" fmla="*/ 1098651 w 1830268"/>
                <a:gd name="connsiteY18" fmla="*/ 874101 h 2235375"/>
                <a:gd name="connsiteX19" fmla="*/ 1102532 w 1830268"/>
                <a:gd name="connsiteY19" fmla="*/ 922972 h 2235375"/>
                <a:gd name="connsiteX20" fmla="*/ 1141338 w 1830268"/>
                <a:gd name="connsiteY20" fmla="*/ 1000351 h 2235375"/>
                <a:gd name="connsiteX21" fmla="*/ 1184026 w 1830268"/>
                <a:gd name="connsiteY21" fmla="*/ 1069584 h 2235375"/>
                <a:gd name="connsiteX22" fmla="*/ 1246117 w 1830268"/>
                <a:gd name="connsiteY22" fmla="*/ 1089947 h 2235375"/>
                <a:gd name="connsiteX23" fmla="*/ 1261640 w 1830268"/>
                <a:gd name="connsiteY23" fmla="*/ 1151036 h 2235375"/>
                <a:gd name="connsiteX24" fmla="*/ 1308208 w 1830268"/>
                <a:gd name="connsiteY24" fmla="*/ 1175471 h 2235375"/>
                <a:gd name="connsiteX25" fmla="*/ 1354577 w 1830268"/>
                <a:gd name="connsiteY25" fmla="*/ 1263754 h 2235375"/>
                <a:gd name="connsiteX26" fmla="*/ 1408909 w 1830268"/>
                <a:gd name="connsiteY26" fmla="*/ 1259944 h 2235375"/>
                <a:gd name="connsiteX27" fmla="*/ 1472990 w 1830268"/>
                <a:gd name="connsiteY27" fmla="*/ 1262112 h 2235375"/>
                <a:gd name="connsiteX28" fmla="*/ 1525130 w 1830268"/>
                <a:gd name="connsiteY28" fmla="*/ 1320770 h 2235375"/>
                <a:gd name="connsiteX29" fmla="*/ 1575976 w 1830268"/>
                <a:gd name="connsiteY29" fmla="*/ 1322675 h 2235375"/>
                <a:gd name="connsiteX30" fmla="*/ 1622545 w 1830268"/>
                <a:gd name="connsiteY30" fmla="*/ 1318865 h 2235375"/>
                <a:gd name="connsiteX31" fmla="*/ 1641948 w 1830268"/>
                <a:gd name="connsiteY31" fmla="*/ 1370954 h 2235375"/>
                <a:gd name="connsiteX32" fmla="*/ 1707920 w 1830268"/>
                <a:gd name="connsiteY32" fmla="*/ 1419825 h 2235375"/>
                <a:gd name="connsiteX33" fmla="*/ 1727323 w 1830268"/>
                <a:gd name="connsiteY33" fmla="*/ 1452405 h 2235375"/>
                <a:gd name="connsiteX34" fmla="*/ 1760360 w 1830268"/>
                <a:gd name="connsiteY34" fmla="*/ 1564861 h 2235375"/>
                <a:gd name="connsiteX35" fmla="*/ 1830268 w 1830268"/>
                <a:gd name="connsiteY35" fmla="*/ 1545189 h 2235375"/>
                <a:gd name="connsiteX36" fmla="*/ 1821415 w 1830268"/>
                <a:gd name="connsiteY36" fmla="*/ 1563621 h 2235375"/>
                <a:gd name="connsiteX37" fmla="*/ 1744443 w 1830268"/>
                <a:gd name="connsiteY37" fmla="*/ 1588112 h 2235375"/>
                <a:gd name="connsiteX38" fmla="*/ 1677968 w 1830268"/>
                <a:gd name="connsiteY38" fmla="*/ 1584614 h 2235375"/>
                <a:gd name="connsiteX39" fmla="*/ 1646479 w 1830268"/>
                <a:gd name="connsiteY39" fmla="*/ 1556624 h 2235375"/>
                <a:gd name="connsiteX40" fmla="*/ 1628986 w 1830268"/>
                <a:gd name="connsiteY40" fmla="*/ 1560123 h 2235375"/>
                <a:gd name="connsiteX41" fmla="*/ 1587001 w 1830268"/>
                <a:gd name="connsiteY41" fmla="*/ 1584614 h 2235375"/>
                <a:gd name="connsiteX42" fmla="*/ 1555513 w 1830268"/>
                <a:gd name="connsiteY42" fmla="*/ 1605606 h 2235375"/>
                <a:gd name="connsiteX43" fmla="*/ 1541518 w 1830268"/>
                <a:gd name="connsiteY43" fmla="*/ 1581115 h 2235375"/>
                <a:gd name="connsiteX44" fmla="*/ 1517027 w 1830268"/>
                <a:gd name="connsiteY44" fmla="*/ 1584614 h 2235375"/>
                <a:gd name="connsiteX45" fmla="*/ 1496035 w 1830268"/>
                <a:gd name="connsiteY45" fmla="*/ 1609105 h 2235375"/>
                <a:gd name="connsiteX46" fmla="*/ 1485539 w 1830268"/>
                <a:gd name="connsiteY46" fmla="*/ 1619601 h 2235375"/>
                <a:gd name="connsiteX47" fmla="*/ 1485539 w 1830268"/>
                <a:gd name="connsiteY47" fmla="*/ 1647591 h 2235375"/>
                <a:gd name="connsiteX48" fmla="*/ 1478541 w 1830268"/>
                <a:gd name="connsiteY48" fmla="*/ 1651089 h 2235375"/>
                <a:gd name="connsiteX49" fmla="*/ 1447053 w 1830268"/>
                <a:gd name="connsiteY49" fmla="*/ 1640593 h 2235375"/>
                <a:gd name="connsiteX50" fmla="*/ 1412066 w 1830268"/>
                <a:gd name="connsiteY50" fmla="*/ 1640593 h 2235375"/>
                <a:gd name="connsiteX51" fmla="*/ 1384076 w 1830268"/>
                <a:gd name="connsiteY51" fmla="*/ 1644092 h 2235375"/>
                <a:gd name="connsiteX52" fmla="*/ 1370647 w 1830268"/>
                <a:gd name="connsiteY52" fmla="*/ 1675269 h 2235375"/>
                <a:gd name="connsiteX53" fmla="*/ 1350219 w 1830268"/>
                <a:gd name="connsiteY53" fmla="*/ 1673364 h 2235375"/>
                <a:gd name="connsiteX54" fmla="*/ 1321099 w 1830268"/>
                <a:gd name="connsiteY54" fmla="*/ 1647591 h 2235375"/>
                <a:gd name="connsiteX55" fmla="*/ 1293109 w 1830268"/>
                <a:gd name="connsiteY55" fmla="*/ 1661585 h 2235375"/>
                <a:gd name="connsiteX56" fmla="*/ 1230133 w 1830268"/>
                <a:gd name="connsiteY56" fmla="*/ 1679079 h 2235375"/>
                <a:gd name="connsiteX57" fmla="*/ 1156660 w 1830268"/>
                <a:gd name="connsiteY57" fmla="*/ 1679079 h 2235375"/>
                <a:gd name="connsiteX58" fmla="*/ 1125171 w 1830268"/>
                <a:gd name="connsiteY58" fmla="*/ 1693074 h 2235375"/>
                <a:gd name="connsiteX59" fmla="*/ 1083187 w 1830268"/>
                <a:gd name="connsiteY59" fmla="*/ 1728061 h 2235375"/>
                <a:gd name="connsiteX60" fmla="*/ 1037703 w 1830268"/>
                <a:gd name="connsiteY60" fmla="*/ 1815529 h 2235375"/>
                <a:gd name="connsiteX61" fmla="*/ 999218 w 1830268"/>
                <a:gd name="connsiteY61" fmla="*/ 1878506 h 2235375"/>
                <a:gd name="connsiteX62" fmla="*/ 946737 w 1830268"/>
                <a:gd name="connsiteY62" fmla="*/ 1934485 h 2235375"/>
                <a:gd name="connsiteX63" fmla="*/ 873264 w 1830268"/>
                <a:gd name="connsiteY63" fmla="*/ 1983467 h 2235375"/>
                <a:gd name="connsiteX64" fmla="*/ 824282 w 1830268"/>
                <a:gd name="connsiteY64" fmla="*/ 2000961 h 2235375"/>
                <a:gd name="connsiteX65" fmla="*/ 806788 w 1830268"/>
                <a:gd name="connsiteY65" fmla="*/ 2042945 h 2235375"/>
                <a:gd name="connsiteX66" fmla="*/ 806788 w 1830268"/>
                <a:gd name="connsiteY66" fmla="*/ 2067436 h 2235375"/>
                <a:gd name="connsiteX67" fmla="*/ 771801 w 1830268"/>
                <a:gd name="connsiteY67" fmla="*/ 2084930 h 2235375"/>
                <a:gd name="connsiteX68" fmla="*/ 743811 w 1830268"/>
                <a:gd name="connsiteY68" fmla="*/ 2102423 h 2235375"/>
                <a:gd name="connsiteX69" fmla="*/ 708824 w 1830268"/>
                <a:gd name="connsiteY69" fmla="*/ 2140909 h 2235375"/>
                <a:gd name="connsiteX70" fmla="*/ 694829 w 1830268"/>
                <a:gd name="connsiteY70" fmla="*/ 2179395 h 2235375"/>
                <a:gd name="connsiteX71" fmla="*/ 617858 w 1830268"/>
                <a:gd name="connsiteY71" fmla="*/ 2200387 h 2235375"/>
                <a:gd name="connsiteX72" fmla="*/ 547884 w 1830268"/>
                <a:gd name="connsiteY72" fmla="*/ 2235375 h 2235375"/>
                <a:gd name="connsiteX73" fmla="*/ 551207 w 1830268"/>
                <a:gd name="connsiteY73" fmla="*/ 2233900 h 2235375"/>
                <a:gd name="connsiteX74" fmla="*/ 532867 w 1830268"/>
                <a:gd name="connsiteY74" fmla="*/ 2205742 h 2235375"/>
                <a:gd name="connsiteX75" fmla="*/ 454703 w 1830268"/>
                <a:gd name="connsiteY75" fmla="*/ 2128003 h 2235375"/>
                <a:gd name="connsiteX76" fmla="*/ 381147 w 1830268"/>
                <a:gd name="connsiteY76" fmla="*/ 2067622 h 2235375"/>
                <a:gd name="connsiteX77" fmla="*/ 325079 w 1830268"/>
                <a:gd name="connsiteY77" fmla="*/ 1992794 h 2235375"/>
                <a:gd name="connsiteX78" fmla="*/ 316454 w 1830268"/>
                <a:gd name="connsiteY78" fmla="*/ 1918072 h 2235375"/>
                <a:gd name="connsiteX79" fmla="*/ 260090 w 1830268"/>
                <a:gd name="connsiteY79" fmla="*/ 1837742 h 2235375"/>
                <a:gd name="connsiteX80" fmla="*/ 182989 w 1830268"/>
                <a:gd name="connsiteY80" fmla="*/ 1786886 h 2235375"/>
                <a:gd name="connsiteX81" fmla="*/ 106723 w 1830268"/>
                <a:gd name="connsiteY81" fmla="*/ 1756718 h 2235375"/>
                <a:gd name="connsiteX82" fmla="*/ 99417 w 1830268"/>
                <a:gd name="connsiteY82" fmla="*/ 1742718 h 2235375"/>
                <a:gd name="connsiteX83" fmla="*/ 108585 w 1830268"/>
                <a:gd name="connsiteY83" fmla="*/ 1644967 h 2235375"/>
                <a:gd name="connsiteX84" fmla="*/ 72390 w 1830268"/>
                <a:gd name="connsiteY84" fmla="*/ 1557337 h 2235375"/>
                <a:gd name="connsiteX85" fmla="*/ 14288 w 1830268"/>
                <a:gd name="connsiteY85" fmla="*/ 1433512 h 2235375"/>
                <a:gd name="connsiteX86" fmla="*/ 0 w 1830268"/>
                <a:gd name="connsiteY86" fmla="*/ 1215390 h 2235375"/>
                <a:gd name="connsiteX87" fmla="*/ 87630 w 1830268"/>
                <a:gd name="connsiteY87" fmla="*/ 931545 h 2235375"/>
                <a:gd name="connsiteX88" fmla="*/ 101918 w 1830268"/>
                <a:gd name="connsiteY88" fmla="*/ 822007 h 2235375"/>
                <a:gd name="connsiteX89" fmla="*/ 305753 w 1830268"/>
                <a:gd name="connsiteY89" fmla="*/ 378142 h 2235375"/>
                <a:gd name="connsiteX90" fmla="*/ 335280 w 1830268"/>
                <a:gd name="connsiteY90" fmla="*/ 356235 h 2235375"/>
                <a:gd name="connsiteX91" fmla="*/ 342900 w 1830268"/>
                <a:gd name="connsiteY91" fmla="*/ 283845 h 2235375"/>
                <a:gd name="connsiteX92" fmla="*/ 328613 w 1830268"/>
                <a:gd name="connsiteY92" fmla="*/ 240030 h 2235375"/>
                <a:gd name="connsiteX93" fmla="*/ 358140 w 1830268"/>
                <a:gd name="connsiteY93" fmla="*/ 232410 h 2235375"/>
                <a:gd name="connsiteX94" fmla="*/ 336233 w 1830268"/>
                <a:gd name="connsiteY94" fmla="*/ 0 h 2235375"/>
                <a:gd name="connsiteX0" fmla="*/ 336233 w 1830268"/>
                <a:gd name="connsiteY0" fmla="*/ 0 h 2235375"/>
                <a:gd name="connsiteX1" fmla="*/ 510540 w 1830268"/>
                <a:gd name="connsiteY1" fmla="*/ 87630 h 2235375"/>
                <a:gd name="connsiteX2" fmla="*/ 531019 w 1830268"/>
                <a:gd name="connsiteY2" fmla="*/ 71437 h 2235375"/>
                <a:gd name="connsiteX3" fmla="*/ 538232 w 1830268"/>
                <a:gd name="connsiteY3" fmla="*/ 61446 h 2235375"/>
                <a:gd name="connsiteX4" fmla="*/ 621185 w 1830268"/>
                <a:gd name="connsiteY4" fmla="*/ 388248 h 2235375"/>
                <a:gd name="connsiteX5" fmla="*/ 633966 w 1830268"/>
                <a:gd name="connsiteY5" fmla="*/ 388248 h 2235375"/>
                <a:gd name="connsiteX6" fmla="*/ 653472 w 1830268"/>
                <a:gd name="connsiteY6" fmla="*/ 453028 h 2235375"/>
                <a:gd name="connsiteX7" fmla="*/ 632968 w 1830268"/>
                <a:gd name="connsiteY7" fmla="*/ 495353 h 2235375"/>
                <a:gd name="connsiteX8" fmla="*/ 695059 w 1830268"/>
                <a:gd name="connsiteY8" fmla="*/ 515716 h 2235375"/>
                <a:gd name="connsiteX9" fmla="*/ 784315 w 1830268"/>
                <a:gd name="connsiteY9" fmla="*/ 527934 h 2235375"/>
                <a:gd name="connsiteX10" fmla="*/ 827002 w 1830268"/>
                <a:gd name="connsiteY10" fmla="*/ 564587 h 2235375"/>
                <a:gd name="connsiteX11" fmla="*/ 827002 w 1830268"/>
                <a:gd name="connsiteY11" fmla="*/ 641965 h 2235375"/>
                <a:gd name="connsiteX12" fmla="*/ 861929 w 1830268"/>
                <a:gd name="connsiteY12" fmla="*/ 670473 h 2235375"/>
                <a:gd name="connsiteX13" fmla="*/ 889093 w 1830268"/>
                <a:gd name="connsiteY13" fmla="*/ 690836 h 2235375"/>
                <a:gd name="connsiteX14" fmla="*/ 935662 w 1830268"/>
                <a:gd name="connsiteY14" fmla="*/ 703054 h 2235375"/>
                <a:gd name="connsiteX15" fmla="*/ 974469 w 1830268"/>
                <a:gd name="connsiteY15" fmla="*/ 731562 h 2235375"/>
                <a:gd name="connsiteX16" fmla="*/ 982230 w 1830268"/>
                <a:gd name="connsiteY16" fmla="*/ 788577 h 2235375"/>
                <a:gd name="connsiteX17" fmla="*/ 1040440 w 1830268"/>
                <a:gd name="connsiteY17" fmla="*/ 841521 h 2235375"/>
                <a:gd name="connsiteX18" fmla="*/ 1098651 w 1830268"/>
                <a:gd name="connsiteY18" fmla="*/ 874101 h 2235375"/>
                <a:gd name="connsiteX19" fmla="*/ 1102532 w 1830268"/>
                <a:gd name="connsiteY19" fmla="*/ 922972 h 2235375"/>
                <a:gd name="connsiteX20" fmla="*/ 1141338 w 1830268"/>
                <a:gd name="connsiteY20" fmla="*/ 1000351 h 2235375"/>
                <a:gd name="connsiteX21" fmla="*/ 1184026 w 1830268"/>
                <a:gd name="connsiteY21" fmla="*/ 1069584 h 2235375"/>
                <a:gd name="connsiteX22" fmla="*/ 1246117 w 1830268"/>
                <a:gd name="connsiteY22" fmla="*/ 1089947 h 2235375"/>
                <a:gd name="connsiteX23" fmla="*/ 1261640 w 1830268"/>
                <a:gd name="connsiteY23" fmla="*/ 1151036 h 2235375"/>
                <a:gd name="connsiteX24" fmla="*/ 1308208 w 1830268"/>
                <a:gd name="connsiteY24" fmla="*/ 1175471 h 2235375"/>
                <a:gd name="connsiteX25" fmla="*/ 1354577 w 1830268"/>
                <a:gd name="connsiteY25" fmla="*/ 1263754 h 2235375"/>
                <a:gd name="connsiteX26" fmla="*/ 1408909 w 1830268"/>
                <a:gd name="connsiteY26" fmla="*/ 1259944 h 2235375"/>
                <a:gd name="connsiteX27" fmla="*/ 1472990 w 1830268"/>
                <a:gd name="connsiteY27" fmla="*/ 1262112 h 2235375"/>
                <a:gd name="connsiteX28" fmla="*/ 1525130 w 1830268"/>
                <a:gd name="connsiteY28" fmla="*/ 1320770 h 2235375"/>
                <a:gd name="connsiteX29" fmla="*/ 1575976 w 1830268"/>
                <a:gd name="connsiteY29" fmla="*/ 1322675 h 2235375"/>
                <a:gd name="connsiteX30" fmla="*/ 1622545 w 1830268"/>
                <a:gd name="connsiteY30" fmla="*/ 1318865 h 2235375"/>
                <a:gd name="connsiteX31" fmla="*/ 1641948 w 1830268"/>
                <a:gd name="connsiteY31" fmla="*/ 1370954 h 2235375"/>
                <a:gd name="connsiteX32" fmla="*/ 1707920 w 1830268"/>
                <a:gd name="connsiteY32" fmla="*/ 1419825 h 2235375"/>
                <a:gd name="connsiteX33" fmla="*/ 1727323 w 1830268"/>
                <a:gd name="connsiteY33" fmla="*/ 1452405 h 2235375"/>
                <a:gd name="connsiteX34" fmla="*/ 1760360 w 1830268"/>
                <a:gd name="connsiteY34" fmla="*/ 1564861 h 2235375"/>
                <a:gd name="connsiteX35" fmla="*/ 1830268 w 1830268"/>
                <a:gd name="connsiteY35" fmla="*/ 1545189 h 2235375"/>
                <a:gd name="connsiteX36" fmla="*/ 1821415 w 1830268"/>
                <a:gd name="connsiteY36" fmla="*/ 1563621 h 2235375"/>
                <a:gd name="connsiteX37" fmla="*/ 1744443 w 1830268"/>
                <a:gd name="connsiteY37" fmla="*/ 1588112 h 2235375"/>
                <a:gd name="connsiteX38" fmla="*/ 1677968 w 1830268"/>
                <a:gd name="connsiteY38" fmla="*/ 1584614 h 2235375"/>
                <a:gd name="connsiteX39" fmla="*/ 1646479 w 1830268"/>
                <a:gd name="connsiteY39" fmla="*/ 1556624 h 2235375"/>
                <a:gd name="connsiteX40" fmla="*/ 1628986 w 1830268"/>
                <a:gd name="connsiteY40" fmla="*/ 1560123 h 2235375"/>
                <a:gd name="connsiteX41" fmla="*/ 1587001 w 1830268"/>
                <a:gd name="connsiteY41" fmla="*/ 1584614 h 2235375"/>
                <a:gd name="connsiteX42" fmla="*/ 1555513 w 1830268"/>
                <a:gd name="connsiteY42" fmla="*/ 1605606 h 2235375"/>
                <a:gd name="connsiteX43" fmla="*/ 1541518 w 1830268"/>
                <a:gd name="connsiteY43" fmla="*/ 1581115 h 2235375"/>
                <a:gd name="connsiteX44" fmla="*/ 1517027 w 1830268"/>
                <a:gd name="connsiteY44" fmla="*/ 1584614 h 2235375"/>
                <a:gd name="connsiteX45" fmla="*/ 1496035 w 1830268"/>
                <a:gd name="connsiteY45" fmla="*/ 1609105 h 2235375"/>
                <a:gd name="connsiteX46" fmla="*/ 1485539 w 1830268"/>
                <a:gd name="connsiteY46" fmla="*/ 1619601 h 2235375"/>
                <a:gd name="connsiteX47" fmla="*/ 1485539 w 1830268"/>
                <a:gd name="connsiteY47" fmla="*/ 1647591 h 2235375"/>
                <a:gd name="connsiteX48" fmla="*/ 1478541 w 1830268"/>
                <a:gd name="connsiteY48" fmla="*/ 1651089 h 2235375"/>
                <a:gd name="connsiteX49" fmla="*/ 1447053 w 1830268"/>
                <a:gd name="connsiteY49" fmla="*/ 1640593 h 2235375"/>
                <a:gd name="connsiteX50" fmla="*/ 1412066 w 1830268"/>
                <a:gd name="connsiteY50" fmla="*/ 1640593 h 2235375"/>
                <a:gd name="connsiteX51" fmla="*/ 1384076 w 1830268"/>
                <a:gd name="connsiteY51" fmla="*/ 1644092 h 2235375"/>
                <a:gd name="connsiteX52" fmla="*/ 1370647 w 1830268"/>
                <a:gd name="connsiteY52" fmla="*/ 1675269 h 2235375"/>
                <a:gd name="connsiteX53" fmla="*/ 1350219 w 1830268"/>
                <a:gd name="connsiteY53" fmla="*/ 1673364 h 2235375"/>
                <a:gd name="connsiteX54" fmla="*/ 1321099 w 1830268"/>
                <a:gd name="connsiteY54" fmla="*/ 1647591 h 2235375"/>
                <a:gd name="connsiteX55" fmla="*/ 1293109 w 1830268"/>
                <a:gd name="connsiteY55" fmla="*/ 1661585 h 2235375"/>
                <a:gd name="connsiteX56" fmla="*/ 1230133 w 1830268"/>
                <a:gd name="connsiteY56" fmla="*/ 1679079 h 2235375"/>
                <a:gd name="connsiteX57" fmla="*/ 1156660 w 1830268"/>
                <a:gd name="connsiteY57" fmla="*/ 1679079 h 2235375"/>
                <a:gd name="connsiteX58" fmla="*/ 1125171 w 1830268"/>
                <a:gd name="connsiteY58" fmla="*/ 1693074 h 2235375"/>
                <a:gd name="connsiteX59" fmla="*/ 1083187 w 1830268"/>
                <a:gd name="connsiteY59" fmla="*/ 1728061 h 2235375"/>
                <a:gd name="connsiteX60" fmla="*/ 1037703 w 1830268"/>
                <a:gd name="connsiteY60" fmla="*/ 1815529 h 2235375"/>
                <a:gd name="connsiteX61" fmla="*/ 999218 w 1830268"/>
                <a:gd name="connsiteY61" fmla="*/ 1878506 h 2235375"/>
                <a:gd name="connsiteX62" fmla="*/ 946737 w 1830268"/>
                <a:gd name="connsiteY62" fmla="*/ 1934485 h 2235375"/>
                <a:gd name="connsiteX63" fmla="*/ 873264 w 1830268"/>
                <a:gd name="connsiteY63" fmla="*/ 1983467 h 2235375"/>
                <a:gd name="connsiteX64" fmla="*/ 824282 w 1830268"/>
                <a:gd name="connsiteY64" fmla="*/ 2000961 h 2235375"/>
                <a:gd name="connsiteX65" fmla="*/ 806788 w 1830268"/>
                <a:gd name="connsiteY65" fmla="*/ 2042945 h 2235375"/>
                <a:gd name="connsiteX66" fmla="*/ 806788 w 1830268"/>
                <a:gd name="connsiteY66" fmla="*/ 2067436 h 2235375"/>
                <a:gd name="connsiteX67" fmla="*/ 771801 w 1830268"/>
                <a:gd name="connsiteY67" fmla="*/ 2084930 h 2235375"/>
                <a:gd name="connsiteX68" fmla="*/ 743811 w 1830268"/>
                <a:gd name="connsiteY68" fmla="*/ 2102423 h 2235375"/>
                <a:gd name="connsiteX69" fmla="*/ 708824 w 1830268"/>
                <a:gd name="connsiteY69" fmla="*/ 2140909 h 2235375"/>
                <a:gd name="connsiteX70" fmla="*/ 694829 w 1830268"/>
                <a:gd name="connsiteY70" fmla="*/ 2179395 h 2235375"/>
                <a:gd name="connsiteX71" fmla="*/ 617858 w 1830268"/>
                <a:gd name="connsiteY71" fmla="*/ 2200387 h 2235375"/>
                <a:gd name="connsiteX72" fmla="*/ 547884 w 1830268"/>
                <a:gd name="connsiteY72" fmla="*/ 2235375 h 2235375"/>
                <a:gd name="connsiteX73" fmla="*/ 551207 w 1830268"/>
                <a:gd name="connsiteY73" fmla="*/ 2233900 h 2235375"/>
                <a:gd name="connsiteX74" fmla="*/ 532867 w 1830268"/>
                <a:gd name="connsiteY74" fmla="*/ 2205742 h 2235375"/>
                <a:gd name="connsiteX75" fmla="*/ 454703 w 1830268"/>
                <a:gd name="connsiteY75" fmla="*/ 2128003 h 2235375"/>
                <a:gd name="connsiteX76" fmla="*/ 381147 w 1830268"/>
                <a:gd name="connsiteY76" fmla="*/ 2067622 h 2235375"/>
                <a:gd name="connsiteX77" fmla="*/ 325079 w 1830268"/>
                <a:gd name="connsiteY77" fmla="*/ 1992794 h 2235375"/>
                <a:gd name="connsiteX78" fmla="*/ 316454 w 1830268"/>
                <a:gd name="connsiteY78" fmla="*/ 1918072 h 2235375"/>
                <a:gd name="connsiteX79" fmla="*/ 260090 w 1830268"/>
                <a:gd name="connsiteY79" fmla="*/ 1837742 h 2235375"/>
                <a:gd name="connsiteX80" fmla="*/ 182989 w 1830268"/>
                <a:gd name="connsiteY80" fmla="*/ 1786886 h 2235375"/>
                <a:gd name="connsiteX81" fmla="*/ 106723 w 1830268"/>
                <a:gd name="connsiteY81" fmla="*/ 1756718 h 2235375"/>
                <a:gd name="connsiteX82" fmla="*/ 99417 w 1830268"/>
                <a:gd name="connsiteY82" fmla="*/ 1742718 h 2235375"/>
                <a:gd name="connsiteX83" fmla="*/ 108585 w 1830268"/>
                <a:gd name="connsiteY83" fmla="*/ 1644967 h 2235375"/>
                <a:gd name="connsiteX84" fmla="*/ 72390 w 1830268"/>
                <a:gd name="connsiteY84" fmla="*/ 1557337 h 2235375"/>
                <a:gd name="connsiteX85" fmla="*/ 14288 w 1830268"/>
                <a:gd name="connsiteY85" fmla="*/ 1433512 h 2235375"/>
                <a:gd name="connsiteX86" fmla="*/ 0 w 1830268"/>
                <a:gd name="connsiteY86" fmla="*/ 1215390 h 2235375"/>
                <a:gd name="connsiteX87" fmla="*/ 87630 w 1830268"/>
                <a:gd name="connsiteY87" fmla="*/ 931545 h 2235375"/>
                <a:gd name="connsiteX88" fmla="*/ 101918 w 1830268"/>
                <a:gd name="connsiteY88" fmla="*/ 822007 h 2235375"/>
                <a:gd name="connsiteX89" fmla="*/ 305753 w 1830268"/>
                <a:gd name="connsiteY89" fmla="*/ 378142 h 2235375"/>
                <a:gd name="connsiteX90" fmla="*/ 335280 w 1830268"/>
                <a:gd name="connsiteY90" fmla="*/ 356235 h 2235375"/>
                <a:gd name="connsiteX91" fmla="*/ 342900 w 1830268"/>
                <a:gd name="connsiteY91" fmla="*/ 283845 h 2235375"/>
                <a:gd name="connsiteX92" fmla="*/ 328613 w 1830268"/>
                <a:gd name="connsiteY92" fmla="*/ 240030 h 2235375"/>
                <a:gd name="connsiteX93" fmla="*/ 358140 w 1830268"/>
                <a:gd name="connsiteY93" fmla="*/ 232410 h 2235375"/>
                <a:gd name="connsiteX94" fmla="*/ 336233 w 1830268"/>
                <a:gd name="connsiteY94" fmla="*/ 0 h 2235375"/>
                <a:gd name="connsiteX0" fmla="*/ 336233 w 1830268"/>
                <a:gd name="connsiteY0" fmla="*/ 0 h 2235375"/>
                <a:gd name="connsiteX1" fmla="*/ 510540 w 1830268"/>
                <a:gd name="connsiteY1" fmla="*/ 87630 h 2235375"/>
                <a:gd name="connsiteX2" fmla="*/ 531019 w 1830268"/>
                <a:gd name="connsiteY2" fmla="*/ 71437 h 2235375"/>
                <a:gd name="connsiteX3" fmla="*/ 538232 w 1830268"/>
                <a:gd name="connsiteY3" fmla="*/ 61446 h 2235375"/>
                <a:gd name="connsiteX4" fmla="*/ 621185 w 1830268"/>
                <a:gd name="connsiteY4" fmla="*/ 388248 h 2235375"/>
                <a:gd name="connsiteX5" fmla="*/ 633966 w 1830268"/>
                <a:gd name="connsiteY5" fmla="*/ 388248 h 2235375"/>
                <a:gd name="connsiteX6" fmla="*/ 594865 w 1830268"/>
                <a:gd name="connsiteY6" fmla="*/ 435883 h 2235375"/>
                <a:gd name="connsiteX7" fmla="*/ 632968 w 1830268"/>
                <a:gd name="connsiteY7" fmla="*/ 495353 h 2235375"/>
                <a:gd name="connsiteX8" fmla="*/ 695059 w 1830268"/>
                <a:gd name="connsiteY8" fmla="*/ 515716 h 2235375"/>
                <a:gd name="connsiteX9" fmla="*/ 784315 w 1830268"/>
                <a:gd name="connsiteY9" fmla="*/ 527934 h 2235375"/>
                <a:gd name="connsiteX10" fmla="*/ 827002 w 1830268"/>
                <a:gd name="connsiteY10" fmla="*/ 564587 h 2235375"/>
                <a:gd name="connsiteX11" fmla="*/ 827002 w 1830268"/>
                <a:gd name="connsiteY11" fmla="*/ 641965 h 2235375"/>
                <a:gd name="connsiteX12" fmla="*/ 861929 w 1830268"/>
                <a:gd name="connsiteY12" fmla="*/ 670473 h 2235375"/>
                <a:gd name="connsiteX13" fmla="*/ 889093 w 1830268"/>
                <a:gd name="connsiteY13" fmla="*/ 690836 h 2235375"/>
                <a:gd name="connsiteX14" fmla="*/ 935662 w 1830268"/>
                <a:gd name="connsiteY14" fmla="*/ 703054 h 2235375"/>
                <a:gd name="connsiteX15" fmla="*/ 974469 w 1830268"/>
                <a:gd name="connsiteY15" fmla="*/ 731562 h 2235375"/>
                <a:gd name="connsiteX16" fmla="*/ 982230 w 1830268"/>
                <a:gd name="connsiteY16" fmla="*/ 788577 h 2235375"/>
                <a:gd name="connsiteX17" fmla="*/ 1040440 w 1830268"/>
                <a:gd name="connsiteY17" fmla="*/ 841521 h 2235375"/>
                <a:gd name="connsiteX18" fmla="*/ 1098651 w 1830268"/>
                <a:gd name="connsiteY18" fmla="*/ 874101 h 2235375"/>
                <a:gd name="connsiteX19" fmla="*/ 1102532 w 1830268"/>
                <a:gd name="connsiteY19" fmla="*/ 922972 h 2235375"/>
                <a:gd name="connsiteX20" fmla="*/ 1141338 w 1830268"/>
                <a:gd name="connsiteY20" fmla="*/ 1000351 h 2235375"/>
                <a:gd name="connsiteX21" fmla="*/ 1184026 w 1830268"/>
                <a:gd name="connsiteY21" fmla="*/ 1069584 h 2235375"/>
                <a:gd name="connsiteX22" fmla="*/ 1246117 w 1830268"/>
                <a:gd name="connsiteY22" fmla="*/ 1089947 h 2235375"/>
                <a:gd name="connsiteX23" fmla="*/ 1261640 w 1830268"/>
                <a:gd name="connsiteY23" fmla="*/ 1151036 h 2235375"/>
                <a:gd name="connsiteX24" fmla="*/ 1308208 w 1830268"/>
                <a:gd name="connsiteY24" fmla="*/ 1175471 h 2235375"/>
                <a:gd name="connsiteX25" fmla="*/ 1354577 w 1830268"/>
                <a:gd name="connsiteY25" fmla="*/ 1263754 h 2235375"/>
                <a:gd name="connsiteX26" fmla="*/ 1408909 w 1830268"/>
                <a:gd name="connsiteY26" fmla="*/ 1259944 h 2235375"/>
                <a:gd name="connsiteX27" fmla="*/ 1472990 w 1830268"/>
                <a:gd name="connsiteY27" fmla="*/ 1262112 h 2235375"/>
                <a:gd name="connsiteX28" fmla="*/ 1525130 w 1830268"/>
                <a:gd name="connsiteY28" fmla="*/ 1320770 h 2235375"/>
                <a:gd name="connsiteX29" fmla="*/ 1575976 w 1830268"/>
                <a:gd name="connsiteY29" fmla="*/ 1322675 h 2235375"/>
                <a:gd name="connsiteX30" fmla="*/ 1622545 w 1830268"/>
                <a:gd name="connsiteY30" fmla="*/ 1318865 h 2235375"/>
                <a:gd name="connsiteX31" fmla="*/ 1641948 w 1830268"/>
                <a:gd name="connsiteY31" fmla="*/ 1370954 h 2235375"/>
                <a:gd name="connsiteX32" fmla="*/ 1707920 w 1830268"/>
                <a:gd name="connsiteY32" fmla="*/ 1419825 h 2235375"/>
                <a:gd name="connsiteX33" fmla="*/ 1727323 w 1830268"/>
                <a:gd name="connsiteY33" fmla="*/ 1452405 h 2235375"/>
                <a:gd name="connsiteX34" fmla="*/ 1760360 w 1830268"/>
                <a:gd name="connsiteY34" fmla="*/ 1564861 h 2235375"/>
                <a:gd name="connsiteX35" fmla="*/ 1830268 w 1830268"/>
                <a:gd name="connsiteY35" fmla="*/ 1545189 h 2235375"/>
                <a:gd name="connsiteX36" fmla="*/ 1821415 w 1830268"/>
                <a:gd name="connsiteY36" fmla="*/ 1563621 h 2235375"/>
                <a:gd name="connsiteX37" fmla="*/ 1744443 w 1830268"/>
                <a:gd name="connsiteY37" fmla="*/ 1588112 h 2235375"/>
                <a:gd name="connsiteX38" fmla="*/ 1677968 w 1830268"/>
                <a:gd name="connsiteY38" fmla="*/ 1584614 h 2235375"/>
                <a:gd name="connsiteX39" fmla="*/ 1646479 w 1830268"/>
                <a:gd name="connsiteY39" fmla="*/ 1556624 h 2235375"/>
                <a:gd name="connsiteX40" fmla="*/ 1628986 w 1830268"/>
                <a:gd name="connsiteY40" fmla="*/ 1560123 h 2235375"/>
                <a:gd name="connsiteX41" fmla="*/ 1587001 w 1830268"/>
                <a:gd name="connsiteY41" fmla="*/ 1584614 h 2235375"/>
                <a:gd name="connsiteX42" fmla="*/ 1555513 w 1830268"/>
                <a:gd name="connsiteY42" fmla="*/ 1605606 h 2235375"/>
                <a:gd name="connsiteX43" fmla="*/ 1541518 w 1830268"/>
                <a:gd name="connsiteY43" fmla="*/ 1581115 h 2235375"/>
                <a:gd name="connsiteX44" fmla="*/ 1517027 w 1830268"/>
                <a:gd name="connsiteY44" fmla="*/ 1584614 h 2235375"/>
                <a:gd name="connsiteX45" fmla="*/ 1496035 w 1830268"/>
                <a:gd name="connsiteY45" fmla="*/ 1609105 h 2235375"/>
                <a:gd name="connsiteX46" fmla="*/ 1485539 w 1830268"/>
                <a:gd name="connsiteY46" fmla="*/ 1619601 h 2235375"/>
                <a:gd name="connsiteX47" fmla="*/ 1485539 w 1830268"/>
                <a:gd name="connsiteY47" fmla="*/ 1647591 h 2235375"/>
                <a:gd name="connsiteX48" fmla="*/ 1478541 w 1830268"/>
                <a:gd name="connsiteY48" fmla="*/ 1651089 h 2235375"/>
                <a:gd name="connsiteX49" fmla="*/ 1447053 w 1830268"/>
                <a:gd name="connsiteY49" fmla="*/ 1640593 h 2235375"/>
                <a:gd name="connsiteX50" fmla="*/ 1412066 w 1830268"/>
                <a:gd name="connsiteY50" fmla="*/ 1640593 h 2235375"/>
                <a:gd name="connsiteX51" fmla="*/ 1384076 w 1830268"/>
                <a:gd name="connsiteY51" fmla="*/ 1644092 h 2235375"/>
                <a:gd name="connsiteX52" fmla="*/ 1370647 w 1830268"/>
                <a:gd name="connsiteY52" fmla="*/ 1675269 h 2235375"/>
                <a:gd name="connsiteX53" fmla="*/ 1350219 w 1830268"/>
                <a:gd name="connsiteY53" fmla="*/ 1673364 h 2235375"/>
                <a:gd name="connsiteX54" fmla="*/ 1321099 w 1830268"/>
                <a:gd name="connsiteY54" fmla="*/ 1647591 h 2235375"/>
                <a:gd name="connsiteX55" fmla="*/ 1293109 w 1830268"/>
                <a:gd name="connsiteY55" fmla="*/ 1661585 h 2235375"/>
                <a:gd name="connsiteX56" fmla="*/ 1230133 w 1830268"/>
                <a:gd name="connsiteY56" fmla="*/ 1679079 h 2235375"/>
                <a:gd name="connsiteX57" fmla="*/ 1156660 w 1830268"/>
                <a:gd name="connsiteY57" fmla="*/ 1679079 h 2235375"/>
                <a:gd name="connsiteX58" fmla="*/ 1125171 w 1830268"/>
                <a:gd name="connsiteY58" fmla="*/ 1693074 h 2235375"/>
                <a:gd name="connsiteX59" fmla="*/ 1083187 w 1830268"/>
                <a:gd name="connsiteY59" fmla="*/ 1728061 h 2235375"/>
                <a:gd name="connsiteX60" fmla="*/ 1037703 w 1830268"/>
                <a:gd name="connsiteY60" fmla="*/ 1815529 h 2235375"/>
                <a:gd name="connsiteX61" fmla="*/ 999218 w 1830268"/>
                <a:gd name="connsiteY61" fmla="*/ 1878506 h 2235375"/>
                <a:gd name="connsiteX62" fmla="*/ 946737 w 1830268"/>
                <a:gd name="connsiteY62" fmla="*/ 1934485 h 2235375"/>
                <a:gd name="connsiteX63" fmla="*/ 873264 w 1830268"/>
                <a:gd name="connsiteY63" fmla="*/ 1983467 h 2235375"/>
                <a:gd name="connsiteX64" fmla="*/ 824282 w 1830268"/>
                <a:gd name="connsiteY64" fmla="*/ 2000961 h 2235375"/>
                <a:gd name="connsiteX65" fmla="*/ 806788 w 1830268"/>
                <a:gd name="connsiteY65" fmla="*/ 2042945 h 2235375"/>
                <a:gd name="connsiteX66" fmla="*/ 806788 w 1830268"/>
                <a:gd name="connsiteY66" fmla="*/ 2067436 h 2235375"/>
                <a:gd name="connsiteX67" fmla="*/ 771801 w 1830268"/>
                <a:gd name="connsiteY67" fmla="*/ 2084930 h 2235375"/>
                <a:gd name="connsiteX68" fmla="*/ 743811 w 1830268"/>
                <a:gd name="connsiteY68" fmla="*/ 2102423 h 2235375"/>
                <a:gd name="connsiteX69" fmla="*/ 708824 w 1830268"/>
                <a:gd name="connsiteY69" fmla="*/ 2140909 h 2235375"/>
                <a:gd name="connsiteX70" fmla="*/ 694829 w 1830268"/>
                <a:gd name="connsiteY70" fmla="*/ 2179395 h 2235375"/>
                <a:gd name="connsiteX71" fmla="*/ 617858 w 1830268"/>
                <a:gd name="connsiteY71" fmla="*/ 2200387 h 2235375"/>
                <a:gd name="connsiteX72" fmla="*/ 547884 w 1830268"/>
                <a:gd name="connsiteY72" fmla="*/ 2235375 h 2235375"/>
                <a:gd name="connsiteX73" fmla="*/ 551207 w 1830268"/>
                <a:gd name="connsiteY73" fmla="*/ 2233900 h 2235375"/>
                <a:gd name="connsiteX74" fmla="*/ 532867 w 1830268"/>
                <a:gd name="connsiteY74" fmla="*/ 2205742 h 2235375"/>
                <a:gd name="connsiteX75" fmla="*/ 454703 w 1830268"/>
                <a:gd name="connsiteY75" fmla="*/ 2128003 h 2235375"/>
                <a:gd name="connsiteX76" fmla="*/ 381147 w 1830268"/>
                <a:gd name="connsiteY76" fmla="*/ 2067622 h 2235375"/>
                <a:gd name="connsiteX77" fmla="*/ 325079 w 1830268"/>
                <a:gd name="connsiteY77" fmla="*/ 1992794 h 2235375"/>
                <a:gd name="connsiteX78" fmla="*/ 316454 w 1830268"/>
                <a:gd name="connsiteY78" fmla="*/ 1918072 h 2235375"/>
                <a:gd name="connsiteX79" fmla="*/ 260090 w 1830268"/>
                <a:gd name="connsiteY79" fmla="*/ 1837742 h 2235375"/>
                <a:gd name="connsiteX80" fmla="*/ 182989 w 1830268"/>
                <a:gd name="connsiteY80" fmla="*/ 1786886 h 2235375"/>
                <a:gd name="connsiteX81" fmla="*/ 106723 w 1830268"/>
                <a:gd name="connsiteY81" fmla="*/ 1756718 h 2235375"/>
                <a:gd name="connsiteX82" fmla="*/ 99417 w 1830268"/>
                <a:gd name="connsiteY82" fmla="*/ 1742718 h 2235375"/>
                <a:gd name="connsiteX83" fmla="*/ 108585 w 1830268"/>
                <a:gd name="connsiteY83" fmla="*/ 1644967 h 2235375"/>
                <a:gd name="connsiteX84" fmla="*/ 72390 w 1830268"/>
                <a:gd name="connsiteY84" fmla="*/ 1557337 h 2235375"/>
                <a:gd name="connsiteX85" fmla="*/ 14288 w 1830268"/>
                <a:gd name="connsiteY85" fmla="*/ 1433512 h 2235375"/>
                <a:gd name="connsiteX86" fmla="*/ 0 w 1830268"/>
                <a:gd name="connsiteY86" fmla="*/ 1215390 h 2235375"/>
                <a:gd name="connsiteX87" fmla="*/ 87630 w 1830268"/>
                <a:gd name="connsiteY87" fmla="*/ 931545 h 2235375"/>
                <a:gd name="connsiteX88" fmla="*/ 101918 w 1830268"/>
                <a:gd name="connsiteY88" fmla="*/ 822007 h 2235375"/>
                <a:gd name="connsiteX89" fmla="*/ 305753 w 1830268"/>
                <a:gd name="connsiteY89" fmla="*/ 378142 h 2235375"/>
                <a:gd name="connsiteX90" fmla="*/ 335280 w 1830268"/>
                <a:gd name="connsiteY90" fmla="*/ 356235 h 2235375"/>
                <a:gd name="connsiteX91" fmla="*/ 342900 w 1830268"/>
                <a:gd name="connsiteY91" fmla="*/ 283845 h 2235375"/>
                <a:gd name="connsiteX92" fmla="*/ 328613 w 1830268"/>
                <a:gd name="connsiteY92" fmla="*/ 240030 h 2235375"/>
                <a:gd name="connsiteX93" fmla="*/ 358140 w 1830268"/>
                <a:gd name="connsiteY93" fmla="*/ 232410 h 2235375"/>
                <a:gd name="connsiteX94" fmla="*/ 336233 w 1830268"/>
                <a:gd name="connsiteY94" fmla="*/ 0 h 2235375"/>
                <a:gd name="connsiteX0" fmla="*/ 336233 w 1830268"/>
                <a:gd name="connsiteY0" fmla="*/ 0 h 2235375"/>
                <a:gd name="connsiteX1" fmla="*/ 510540 w 1830268"/>
                <a:gd name="connsiteY1" fmla="*/ 87630 h 2235375"/>
                <a:gd name="connsiteX2" fmla="*/ 531019 w 1830268"/>
                <a:gd name="connsiteY2" fmla="*/ 71437 h 2235375"/>
                <a:gd name="connsiteX3" fmla="*/ 538232 w 1830268"/>
                <a:gd name="connsiteY3" fmla="*/ 61446 h 2235375"/>
                <a:gd name="connsiteX4" fmla="*/ 621185 w 1830268"/>
                <a:gd name="connsiteY4" fmla="*/ 388248 h 2235375"/>
                <a:gd name="connsiteX5" fmla="*/ 633966 w 1830268"/>
                <a:gd name="connsiteY5" fmla="*/ 388248 h 2235375"/>
                <a:gd name="connsiteX6" fmla="*/ 594865 w 1830268"/>
                <a:gd name="connsiteY6" fmla="*/ 435883 h 2235375"/>
                <a:gd name="connsiteX7" fmla="*/ 632968 w 1830268"/>
                <a:gd name="connsiteY7" fmla="*/ 495353 h 2235375"/>
                <a:gd name="connsiteX8" fmla="*/ 695059 w 1830268"/>
                <a:gd name="connsiteY8" fmla="*/ 515716 h 2235375"/>
                <a:gd name="connsiteX9" fmla="*/ 784315 w 1830268"/>
                <a:gd name="connsiteY9" fmla="*/ 527934 h 2235375"/>
                <a:gd name="connsiteX10" fmla="*/ 827002 w 1830268"/>
                <a:gd name="connsiteY10" fmla="*/ 564587 h 2235375"/>
                <a:gd name="connsiteX11" fmla="*/ 827002 w 1830268"/>
                <a:gd name="connsiteY11" fmla="*/ 641965 h 2235375"/>
                <a:gd name="connsiteX12" fmla="*/ 861929 w 1830268"/>
                <a:gd name="connsiteY12" fmla="*/ 670473 h 2235375"/>
                <a:gd name="connsiteX13" fmla="*/ 889093 w 1830268"/>
                <a:gd name="connsiteY13" fmla="*/ 690836 h 2235375"/>
                <a:gd name="connsiteX14" fmla="*/ 935662 w 1830268"/>
                <a:gd name="connsiteY14" fmla="*/ 703054 h 2235375"/>
                <a:gd name="connsiteX15" fmla="*/ 974469 w 1830268"/>
                <a:gd name="connsiteY15" fmla="*/ 731562 h 2235375"/>
                <a:gd name="connsiteX16" fmla="*/ 982230 w 1830268"/>
                <a:gd name="connsiteY16" fmla="*/ 788577 h 2235375"/>
                <a:gd name="connsiteX17" fmla="*/ 1040440 w 1830268"/>
                <a:gd name="connsiteY17" fmla="*/ 841521 h 2235375"/>
                <a:gd name="connsiteX18" fmla="*/ 1098651 w 1830268"/>
                <a:gd name="connsiteY18" fmla="*/ 874101 h 2235375"/>
                <a:gd name="connsiteX19" fmla="*/ 1102532 w 1830268"/>
                <a:gd name="connsiteY19" fmla="*/ 922972 h 2235375"/>
                <a:gd name="connsiteX20" fmla="*/ 1141338 w 1830268"/>
                <a:gd name="connsiteY20" fmla="*/ 1000351 h 2235375"/>
                <a:gd name="connsiteX21" fmla="*/ 1184026 w 1830268"/>
                <a:gd name="connsiteY21" fmla="*/ 1069584 h 2235375"/>
                <a:gd name="connsiteX22" fmla="*/ 1246117 w 1830268"/>
                <a:gd name="connsiteY22" fmla="*/ 1089947 h 2235375"/>
                <a:gd name="connsiteX23" fmla="*/ 1261640 w 1830268"/>
                <a:gd name="connsiteY23" fmla="*/ 1151036 h 2235375"/>
                <a:gd name="connsiteX24" fmla="*/ 1308208 w 1830268"/>
                <a:gd name="connsiteY24" fmla="*/ 1175471 h 2235375"/>
                <a:gd name="connsiteX25" fmla="*/ 1354577 w 1830268"/>
                <a:gd name="connsiteY25" fmla="*/ 1263754 h 2235375"/>
                <a:gd name="connsiteX26" fmla="*/ 1408909 w 1830268"/>
                <a:gd name="connsiteY26" fmla="*/ 1259944 h 2235375"/>
                <a:gd name="connsiteX27" fmla="*/ 1472990 w 1830268"/>
                <a:gd name="connsiteY27" fmla="*/ 1262112 h 2235375"/>
                <a:gd name="connsiteX28" fmla="*/ 1525130 w 1830268"/>
                <a:gd name="connsiteY28" fmla="*/ 1320770 h 2235375"/>
                <a:gd name="connsiteX29" fmla="*/ 1575976 w 1830268"/>
                <a:gd name="connsiteY29" fmla="*/ 1322675 h 2235375"/>
                <a:gd name="connsiteX30" fmla="*/ 1622545 w 1830268"/>
                <a:gd name="connsiteY30" fmla="*/ 1318865 h 2235375"/>
                <a:gd name="connsiteX31" fmla="*/ 1641948 w 1830268"/>
                <a:gd name="connsiteY31" fmla="*/ 1370954 h 2235375"/>
                <a:gd name="connsiteX32" fmla="*/ 1707920 w 1830268"/>
                <a:gd name="connsiteY32" fmla="*/ 1419825 h 2235375"/>
                <a:gd name="connsiteX33" fmla="*/ 1727323 w 1830268"/>
                <a:gd name="connsiteY33" fmla="*/ 1452405 h 2235375"/>
                <a:gd name="connsiteX34" fmla="*/ 1760360 w 1830268"/>
                <a:gd name="connsiteY34" fmla="*/ 1564861 h 2235375"/>
                <a:gd name="connsiteX35" fmla="*/ 1830268 w 1830268"/>
                <a:gd name="connsiteY35" fmla="*/ 1545189 h 2235375"/>
                <a:gd name="connsiteX36" fmla="*/ 1821415 w 1830268"/>
                <a:gd name="connsiteY36" fmla="*/ 1563621 h 2235375"/>
                <a:gd name="connsiteX37" fmla="*/ 1744443 w 1830268"/>
                <a:gd name="connsiteY37" fmla="*/ 1588112 h 2235375"/>
                <a:gd name="connsiteX38" fmla="*/ 1677968 w 1830268"/>
                <a:gd name="connsiteY38" fmla="*/ 1584614 h 2235375"/>
                <a:gd name="connsiteX39" fmla="*/ 1646479 w 1830268"/>
                <a:gd name="connsiteY39" fmla="*/ 1556624 h 2235375"/>
                <a:gd name="connsiteX40" fmla="*/ 1628986 w 1830268"/>
                <a:gd name="connsiteY40" fmla="*/ 1560123 h 2235375"/>
                <a:gd name="connsiteX41" fmla="*/ 1587001 w 1830268"/>
                <a:gd name="connsiteY41" fmla="*/ 1584614 h 2235375"/>
                <a:gd name="connsiteX42" fmla="*/ 1555513 w 1830268"/>
                <a:gd name="connsiteY42" fmla="*/ 1605606 h 2235375"/>
                <a:gd name="connsiteX43" fmla="*/ 1541518 w 1830268"/>
                <a:gd name="connsiteY43" fmla="*/ 1581115 h 2235375"/>
                <a:gd name="connsiteX44" fmla="*/ 1517027 w 1830268"/>
                <a:gd name="connsiteY44" fmla="*/ 1584614 h 2235375"/>
                <a:gd name="connsiteX45" fmla="*/ 1496035 w 1830268"/>
                <a:gd name="connsiteY45" fmla="*/ 1609105 h 2235375"/>
                <a:gd name="connsiteX46" fmla="*/ 1485539 w 1830268"/>
                <a:gd name="connsiteY46" fmla="*/ 1619601 h 2235375"/>
                <a:gd name="connsiteX47" fmla="*/ 1485539 w 1830268"/>
                <a:gd name="connsiteY47" fmla="*/ 1647591 h 2235375"/>
                <a:gd name="connsiteX48" fmla="*/ 1478541 w 1830268"/>
                <a:gd name="connsiteY48" fmla="*/ 1651089 h 2235375"/>
                <a:gd name="connsiteX49" fmla="*/ 1447053 w 1830268"/>
                <a:gd name="connsiteY49" fmla="*/ 1640593 h 2235375"/>
                <a:gd name="connsiteX50" fmla="*/ 1412066 w 1830268"/>
                <a:gd name="connsiteY50" fmla="*/ 1640593 h 2235375"/>
                <a:gd name="connsiteX51" fmla="*/ 1384076 w 1830268"/>
                <a:gd name="connsiteY51" fmla="*/ 1644092 h 2235375"/>
                <a:gd name="connsiteX52" fmla="*/ 1370647 w 1830268"/>
                <a:gd name="connsiteY52" fmla="*/ 1675269 h 2235375"/>
                <a:gd name="connsiteX53" fmla="*/ 1350219 w 1830268"/>
                <a:gd name="connsiteY53" fmla="*/ 1673364 h 2235375"/>
                <a:gd name="connsiteX54" fmla="*/ 1321099 w 1830268"/>
                <a:gd name="connsiteY54" fmla="*/ 1647591 h 2235375"/>
                <a:gd name="connsiteX55" fmla="*/ 1293109 w 1830268"/>
                <a:gd name="connsiteY55" fmla="*/ 1661585 h 2235375"/>
                <a:gd name="connsiteX56" fmla="*/ 1230133 w 1830268"/>
                <a:gd name="connsiteY56" fmla="*/ 1679079 h 2235375"/>
                <a:gd name="connsiteX57" fmla="*/ 1156660 w 1830268"/>
                <a:gd name="connsiteY57" fmla="*/ 1679079 h 2235375"/>
                <a:gd name="connsiteX58" fmla="*/ 1125171 w 1830268"/>
                <a:gd name="connsiteY58" fmla="*/ 1693074 h 2235375"/>
                <a:gd name="connsiteX59" fmla="*/ 1083187 w 1830268"/>
                <a:gd name="connsiteY59" fmla="*/ 1728061 h 2235375"/>
                <a:gd name="connsiteX60" fmla="*/ 1037703 w 1830268"/>
                <a:gd name="connsiteY60" fmla="*/ 1815529 h 2235375"/>
                <a:gd name="connsiteX61" fmla="*/ 999218 w 1830268"/>
                <a:gd name="connsiteY61" fmla="*/ 1878506 h 2235375"/>
                <a:gd name="connsiteX62" fmla="*/ 946737 w 1830268"/>
                <a:gd name="connsiteY62" fmla="*/ 1934485 h 2235375"/>
                <a:gd name="connsiteX63" fmla="*/ 873264 w 1830268"/>
                <a:gd name="connsiteY63" fmla="*/ 1983467 h 2235375"/>
                <a:gd name="connsiteX64" fmla="*/ 824282 w 1830268"/>
                <a:gd name="connsiteY64" fmla="*/ 2000961 h 2235375"/>
                <a:gd name="connsiteX65" fmla="*/ 806788 w 1830268"/>
                <a:gd name="connsiteY65" fmla="*/ 2042945 h 2235375"/>
                <a:gd name="connsiteX66" fmla="*/ 806788 w 1830268"/>
                <a:gd name="connsiteY66" fmla="*/ 2067436 h 2235375"/>
                <a:gd name="connsiteX67" fmla="*/ 771801 w 1830268"/>
                <a:gd name="connsiteY67" fmla="*/ 2084930 h 2235375"/>
                <a:gd name="connsiteX68" fmla="*/ 743811 w 1830268"/>
                <a:gd name="connsiteY68" fmla="*/ 2102423 h 2235375"/>
                <a:gd name="connsiteX69" fmla="*/ 708824 w 1830268"/>
                <a:gd name="connsiteY69" fmla="*/ 2140909 h 2235375"/>
                <a:gd name="connsiteX70" fmla="*/ 694829 w 1830268"/>
                <a:gd name="connsiteY70" fmla="*/ 2179395 h 2235375"/>
                <a:gd name="connsiteX71" fmla="*/ 617858 w 1830268"/>
                <a:gd name="connsiteY71" fmla="*/ 2200387 h 2235375"/>
                <a:gd name="connsiteX72" fmla="*/ 547884 w 1830268"/>
                <a:gd name="connsiteY72" fmla="*/ 2235375 h 2235375"/>
                <a:gd name="connsiteX73" fmla="*/ 551207 w 1830268"/>
                <a:gd name="connsiteY73" fmla="*/ 2233900 h 2235375"/>
                <a:gd name="connsiteX74" fmla="*/ 532867 w 1830268"/>
                <a:gd name="connsiteY74" fmla="*/ 2205742 h 2235375"/>
                <a:gd name="connsiteX75" fmla="*/ 454703 w 1830268"/>
                <a:gd name="connsiteY75" fmla="*/ 2128003 h 2235375"/>
                <a:gd name="connsiteX76" fmla="*/ 381147 w 1830268"/>
                <a:gd name="connsiteY76" fmla="*/ 2067622 h 2235375"/>
                <a:gd name="connsiteX77" fmla="*/ 325079 w 1830268"/>
                <a:gd name="connsiteY77" fmla="*/ 1992794 h 2235375"/>
                <a:gd name="connsiteX78" fmla="*/ 316454 w 1830268"/>
                <a:gd name="connsiteY78" fmla="*/ 1918072 h 2235375"/>
                <a:gd name="connsiteX79" fmla="*/ 260090 w 1830268"/>
                <a:gd name="connsiteY79" fmla="*/ 1837742 h 2235375"/>
                <a:gd name="connsiteX80" fmla="*/ 182989 w 1830268"/>
                <a:gd name="connsiteY80" fmla="*/ 1786886 h 2235375"/>
                <a:gd name="connsiteX81" fmla="*/ 106723 w 1830268"/>
                <a:gd name="connsiteY81" fmla="*/ 1756718 h 2235375"/>
                <a:gd name="connsiteX82" fmla="*/ 99417 w 1830268"/>
                <a:gd name="connsiteY82" fmla="*/ 1742718 h 2235375"/>
                <a:gd name="connsiteX83" fmla="*/ 108585 w 1830268"/>
                <a:gd name="connsiteY83" fmla="*/ 1644967 h 2235375"/>
                <a:gd name="connsiteX84" fmla="*/ 72390 w 1830268"/>
                <a:gd name="connsiteY84" fmla="*/ 1557337 h 2235375"/>
                <a:gd name="connsiteX85" fmla="*/ 14288 w 1830268"/>
                <a:gd name="connsiteY85" fmla="*/ 1433512 h 2235375"/>
                <a:gd name="connsiteX86" fmla="*/ 0 w 1830268"/>
                <a:gd name="connsiteY86" fmla="*/ 1215390 h 2235375"/>
                <a:gd name="connsiteX87" fmla="*/ 87630 w 1830268"/>
                <a:gd name="connsiteY87" fmla="*/ 931545 h 2235375"/>
                <a:gd name="connsiteX88" fmla="*/ 101918 w 1830268"/>
                <a:gd name="connsiteY88" fmla="*/ 822007 h 2235375"/>
                <a:gd name="connsiteX89" fmla="*/ 305753 w 1830268"/>
                <a:gd name="connsiteY89" fmla="*/ 378142 h 2235375"/>
                <a:gd name="connsiteX90" fmla="*/ 335280 w 1830268"/>
                <a:gd name="connsiteY90" fmla="*/ 356235 h 2235375"/>
                <a:gd name="connsiteX91" fmla="*/ 342900 w 1830268"/>
                <a:gd name="connsiteY91" fmla="*/ 283845 h 2235375"/>
                <a:gd name="connsiteX92" fmla="*/ 328613 w 1830268"/>
                <a:gd name="connsiteY92" fmla="*/ 240030 h 2235375"/>
                <a:gd name="connsiteX93" fmla="*/ 358140 w 1830268"/>
                <a:gd name="connsiteY93" fmla="*/ 232410 h 2235375"/>
                <a:gd name="connsiteX94" fmla="*/ 336233 w 1830268"/>
                <a:gd name="connsiteY94" fmla="*/ 0 h 2235375"/>
                <a:gd name="connsiteX0" fmla="*/ 336233 w 1830268"/>
                <a:gd name="connsiteY0" fmla="*/ 0 h 2235375"/>
                <a:gd name="connsiteX1" fmla="*/ 510540 w 1830268"/>
                <a:gd name="connsiteY1" fmla="*/ 87630 h 2235375"/>
                <a:gd name="connsiteX2" fmla="*/ 531019 w 1830268"/>
                <a:gd name="connsiteY2" fmla="*/ 71437 h 2235375"/>
                <a:gd name="connsiteX3" fmla="*/ 538232 w 1830268"/>
                <a:gd name="connsiteY3" fmla="*/ 61446 h 2235375"/>
                <a:gd name="connsiteX4" fmla="*/ 621185 w 1830268"/>
                <a:gd name="connsiteY4" fmla="*/ 388248 h 2235375"/>
                <a:gd name="connsiteX5" fmla="*/ 633966 w 1830268"/>
                <a:gd name="connsiteY5" fmla="*/ 388248 h 2235375"/>
                <a:gd name="connsiteX6" fmla="*/ 594865 w 1830268"/>
                <a:gd name="connsiteY6" fmla="*/ 435883 h 2235375"/>
                <a:gd name="connsiteX7" fmla="*/ 632968 w 1830268"/>
                <a:gd name="connsiteY7" fmla="*/ 495353 h 2235375"/>
                <a:gd name="connsiteX8" fmla="*/ 695059 w 1830268"/>
                <a:gd name="connsiteY8" fmla="*/ 515716 h 2235375"/>
                <a:gd name="connsiteX9" fmla="*/ 784315 w 1830268"/>
                <a:gd name="connsiteY9" fmla="*/ 527934 h 2235375"/>
                <a:gd name="connsiteX10" fmla="*/ 827002 w 1830268"/>
                <a:gd name="connsiteY10" fmla="*/ 564587 h 2235375"/>
                <a:gd name="connsiteX11" fmla="*/ 827002 w 1830268"/>
                <a:gd name="connsiteY11" fmla="*/ 641965 h 2235375"/>
                <a:gd name="connsiteX12" fmla="*/ 861929 w 1830268"/>
                <a:gd name="connsiteY12" fmla="*/ 670473 h 2235375"/>
                <a:gd name="connsiteX13" fmla="*/ 889093 w 1830268"/>
                <a:gd name="connsiteY13" fmla="*/ 690836 h 2235375"/>
                <a:gd name="connsiteX14" fmla="*/ 935662 w 1830268"/>
                <a:gd name="connsiteY14" fmla="*/ 703054 h 2235375"/>
                <a:gd name="connsiteX15" fmla="*/ 974469 w 1830268"/>
                <a:gd name="connsiteY15" fmla="*/ 731562 h 2235375"/>
                <a:gd name="connsiteX16" fmla="*/ 982230 w 1830268"/>
                <a:gd name="connsiteY16" fmla="*/ 788577 h 2235375"/>
                <a:gd name="connsiteX17" fmla="*/ 1040440 w 1830268"/>
                <a:gd name="connsiteY17" fmla="*/ 841521 h 2235375"/>
                <a:gd name="connsiteX18" fmla="*/ 1098651 w 1830268"/>
                <a:gd name="connsiteY18" fmla="*/ 874101 h 2235375"/>
                <a:gd name="connsiteX19" fmla="*/ 1102532 w 1830268"/>
                <a:gd name="connsiteY19" fmla="*/ 922972 h 2235375"/>
                <a:gd name="connsiteX20" fmla="*/ 1141338 w 1830268"/>
                <a:gd name="connsiteY20" fmla="*/ 1000351 h 2235375"/>
                <a:gd name="connsiteX21" fmla="*/ 1184026 w 1830268"/>
                <a:gd name="connsiteY21" fmla="*/ 1069584 h 2235375"/>
                <a:gd name="connsiteX22" fmla="*/ 1246117 w 1830268"/>
                <a:gd name="connsiteY22" fmla="*/ 1089947 h 2235375"/>
                <a:gd name="connsiteX23" fmla="*/ 1261640 w 1830268"/>
                <a:gd name="connsiteY23" fmla="*/ 1151036 h 2235375"/>
                <a:gd name="connsiteX24" fmla="*/ 1308208 w 1830268"/>
                <a:gd name="connsiteY24" fmla="*/ 1175471 h 2235375"/>
                <a:gd name="connsiteX25" fmla="*/ 1354577 w 1830268"/>
                <a:gd name="connsiteY25" fmla="*/ 1263754 h 2235375"/>
                <a:gd name="connsiteX26" fmla="*/ 1408909 w 1830268"/>
                <a:gd name="connsiteY26" fmla="*/ 1259944 h 2235375"/>
                <a:gd name="connsiteX27" fmla="*/ 1472990 w 1830268"/>
                <a:gd name="connsiteY27" fmla="*/ 1262112 h 2235375"/>
                <a:gd name="connsiteX28" fmla="*/ 1525130 w 1830268"/>
                <a:gd name="connsiteY28" fmla="*/ 1320770 h 2235375"/>
                <a:gd name="connsiteX29" fmla="*/ 1575976 w 1830268"/>
                <a:gd name="connsiteY29" fmla="*/ 1322675 h 2235375"/>
                <a:gd name="connsiteX30" fmla="*/ 1622545 w 1830268"/>
                <a:gd name="connsiteY30" fmla="*/ 1318865 h 2235375"/>
                <a:gd name="connsiteX31" fmla="*/ 1641948 w 1830268"/>
                <a:gd name="connsiteY31" fmla="*/ 1370954 h 2235375"/>
                <a:gd name="connsiteX32" fmla="*/ 1707920 w 1830268"/>
                <a:gd name="connsiteY32" fmla="*/ 1419825 h 2235375"/>
                <a:gd name="connsiteX33" fmla="*/ 1727323 w 1830268"/>
                <a:gd name="connsiteY33" fmla="*/ 1452405 h 2235375"/>
                <a:gd name="connsiteX34" fmla="*/ 1760360 w 1830268"/>
                <a:gd name="connsiteY34" fmla="*/ 1564861 h 2235375"/>
                <a:gd name="connsiteX35" fmla="*/ 1830268 w 1830268"/>
                <a:gd name="connsiteY35" fmla="*/ 1545189 h 2235375"/>
                <a:gd name="connsiteX36" fmla="*/ 1821415 w 1830268"/>
                <a:gd name="connsiteY36" fmla="*/ 1563621 h 2235375"/>
                <a:gd name="connsiteX37" fmla="*/ 1744443 w 1830268"/>
                <a:gd name="connsiteY37" fmla="*/ 1588112 h 2235375"/>
                <a:gd name="connsiteX38" fmla="*/ 1677968 w 1830268"/>
                <a:gd name="connsiteY38" fmla="*/ 1584614 h 2235375"/>
                <a:gd name="connsiteX39" fmla="*/ 1646479 w 1830268"/>
                <a:gd name="connsiteY39" fmla="*/ 1556624 h 2235375"/>
                <a:gd name="connsiteX40" fmla="*/ 1628986 w 1830268"/>
                <a:gd name="connsiteY40" fmla="*/ 1560123 h 2235375"/>
                <a:gd name="connsiteX41" fmla="*/ 1587001 w 1830268"/>
                <a:gd name="connsiteY41" fmla="*/ 1584614 h 2235375"/>
                <a:gd name="connsiteX42" fmla="*/ 1555513 w 1830268"/>
                <a:gd name="connsiteY42" fmla="*/ 1605606 h 2235375"/>
                <a:gd name="connsiteX43" fmla="*/ 1541518 w 1830268"/>
                <a:gd name="connsiteY43" fmla="*/ 1581115 h 2235375"/>
                <a:gd name="connsiteX44" fmla="*/ 1517027 w 1830268"/>
                <a:gd name="connsiteY44" fmla="*/ 1584614 h 2235375"/>
                <a:gd name="connsiteX45" fmla="*/ 1496035 w 1830268"/>
                <a:gd name="connsiteY45" fmla="*/ 1609105 h 2235375"/>
                <a:gd name="connsiteX46" fmla="*/ 1485539 w 1830268"/>
                <a:gd name="connsiteY46" fmla="*/ 1619601 h 2235375"/>
                <a:gd name="connsiteX47" fmla="*/ 1485539 w 1830268"/>
                <a:gd name="connsiteY47" fmla="*/ 1647591 h 2235375"/>
                <a:gd name="connsiteX48" fmla="*/ 1478541 w 1830268"/>
                <a:gd name="connsiteY48" fmla="*/ 1651089 h 2235375"/>
                <a:gd name="connsiteX49" fmla="*/ 1447053 w 1830268"/>
                <a:gd name="connsiteY49" fmla="*/ 1640593 h 2235375"/>
                <a:gd name="connsiteX50" fmla="*/ 1412066 w 1830268"/>
                <a:gd name="connsiteY50" fmla="*/ 1640593 h 2235375"/>
                <a:gd name="connsiteX51" fmla="*/ 1384076 w 1830268"/>
                <a:gd name="connsiteY51" fmla="*/ 1644092 h 2235375"/>
                <a:gd name="connsiteX52" fmla="*/ 1370647 w 1830268"/>
                <a:gd name="connsiteY52" fmla="*/ 1675269 h 2235375"/>
                <a:gd name="connsiteX53" fmla="*/ 1350219 w 1830268"/>
                <a:gd name="connsiteY53" fmla="*/ 1673364 h 2235375"/>
                <a:gd name="connsiteX54" fmla="*/ 1321099 w 1830268"/>
                <a:gd name="connsiteY54" fmla="*/ 1647591 h 2235375"/>
                <a:gd name="connsiteX55" fmla="*/ 1293109 w 1830268"/>
                <a:gd name="connsiteY55" fmla="*/ 1661585 h 2235375"/>
                <a:gd name="connsiteX56" fmla="*/ 1230133 w 1830268"/>
                <a:gd name="connsiteY56" fmla="*/ 1679079 h 2235375"/>
                <a:gd name="connsiteX57" fmla="*/ 1156660 w 1830268"/>
                <a:gd name="connsiteY57" fmla="*/ 1679079 h 2235375"/>
                <a:gd name="connsiteX58" fmla="*/ 1125171 w 1830268"/>
                <a:gd name="connsiteY58" fmla="*/ 1693074 h 2235375"/>
                <a:gd name="connsiteX59" fmla="*/ 1083187 w 1830268"/>
                <a:gd name="connsiteY59" fmla="*/ 1728061 h 2235375"/>
                <a:gd name="connsiteX60" fmla="*/ 1037703 w 1830268"/>
                <a:gd name="connsiteY60" fmla="*/ 1815529 h 2235375"/>
                <a:gd name="connsiteX61" fmla="*/ 999218 w 1830268"/>
                <a:gd name="connsiteY61" fmla="*/ 1878506 h 2235375"/>
                <a:gd name="connsiteX62" fmla="*/ 946737 w 1830268"/>
                <a:gd name="connsiteY62" fmla="*/ 1934485 h 2235375"/>
                <a:gd name="connsiteX63" fmla="*/ 873264 w 1830268"/>
                <a:gd name="connsiteY63" fmla="*/ 1983467 h 2235375"/>
                <a:gd name="connsiteX64" fmla="*/ 824282 w 1830268"/>
                <a:gd name="connsiteY64" fmla="*/ 2000961 h 2235375"/>
                <a:gd name="connsiteX65" fmla="*/ 806788 w 1830268"/>
                <a:gd name="connsiteY65" fmla="*/ 2042945 h 2235375"/>
                <a:gd name="connsiteX66" fmla="*/ 806788 w 1830268"/>
                <a:gd name="connsiteY66" fmla="*/ 2067436 h 2235375"/>
                <a:gd name="connsiteX67" fmla="*/ 771801 w 1830268"/>
                <a:gd name="connsiteY67" fmla="*/ 2084930 h 2235375"/>
                <a:gd name="connsiteX68" fmla="*/ 743811 w 1830268"/>
                <a:gd name="connsiteY68" fmla="*/ 2102423 h 2235375"/>
                <a:gd name="connsiteX69" fmla="*/ 708824 w 1830268"/>
                <a:gd name="connsiteY69" fmla="*/ 2140909 h 2235375"/>
                <a:gd name="connsiteX70" fmla="*/ 694829 w 1830268"/>
                <a:gd name="connsiteY70" fmla="*/ 2179395 h 2235375"/>
                <a:gd name="connsiteX71" fmla="*/ 617858 w 1830268"/>
                <a:gd name="connsiteY71" fmla="*/ 2200387 h 2235375"/>
                <a:gd name="connsiteX72" fmla="*/ 547884 w 1830268"/>
                <a:gd name="connsiteY72" fmla="*/ 2235375 h 2235375"/>
                <a:gd name="connsiteX73" fmla="*/ 551207 w 1830268"/>
                <a:gd name="connsiteY73" fmla="*/ 2233900 h 2235375"/>
                <a:gd name="connsiteX74" fmla="*/ 532867 w 1830268"/>
                <a:gd name="connsiteY74" fmla="*/ 2205742 h 2235375"/>
                <a:gd name="connsiteX75" fmla="*/ 454703 w 1830268"/>
                <a:gd name="connsiteY75" fmla="*/ 2128003 h 2235375"/>
                <a:gd name="connsiteX76" fmla="*/ 381147 w 1830268"/>
                <a:gd name="connsiteY76" fmla="*/ 2067622 h 2235375"/>
                <a:gd name="connsiteX77" fmla="*/ 325079 w 1830268"/>
                <a:gd name="connsiteY77" fmla="*/ 1992794 h 2235375"/>
                <a:gd name="connsiteX78" fmla="*/ 316454 w 1830268"/>
                <a:gd name="connsiteY78" fmla="*/ 1918072 h 2235375"/>
                <a:gd name="connsiteX79" fmla="*/ 260090 w 1830268"/>
                <a:gd name="connsiteY79" fmla="*/ 1837742 h 2235375"/>
                <a:gd name="connsiteX80" fmla="*/ 182989 w 1830268"/>
                <a:gd name="connsiteY80" fmla="*/ 1786886 h 2235375"/>
                <a:gd name="connsiteX81" fmla="*/ 106723 w 1830268"/>
                <a:gd name="connsiteY81" fmla="*/ 1756718 h 2235375"/>
                <a:gd name="connsiteX82" fmla="*/ 99417 w 1830268"/>
                <a:gd name="connsiteY82" fmla="*/ 1742718 h 2235375"/>
                <a:gd name="connsiteX83" fmla="*/ 108585 w 1830268"/>
                <a:gd name="connsiteY83" fmla="*/ 1644967 h 2235375"/>
                <a:gd name="connsiteX84" fmla="*/ 72390 w 1830268"/>
                <a:gd name="connsiteY84" fmla="*/ 1557337 h 2235375"/>
                <a:gd name="connsiteX85" fmla="*/ 14288 w 1830268"/>
                <a:gd name="connsiteY85" fmla="*/ 1433512 h 2235375"/>
                <a:gd name="connsiteX86" fmla="*/ 0 w 1830268"/>
                <a:gd name="connsiteY86" fmla="*/ 1215390 h 2235375"/>
                <a:gd name="connsiteX87" fmla="*/ 87630 w 1830268"/>
                <a:gd name="connsiteY87" fmla="*/ 931545 h 2235375"/>
                <a:gd name="connsiteX88" fmla="*/ 101918 w 1830268"/>
                <a:gd name="connsiteY88" fmla="*/ 822007 h 2235375"/>
                <a:gd name="connsiteX89" fmla="*/ 305753 w 1830268"/>
                <a:gd name="connsiteY89" fmla="*/ 378142 h 2235375"/>
                <a:gd name="connsiteX90" fmla="*/ 335280 w 1830268"/>
                <a:gd name="connsiteY90" fmla="*/ 356235 h 2235375"/>
                <a:gd name="connsiteX91" fmla="*/ 342900 w 1830268"/>
                <a:gd name="connsiteY91" fmla="*/ 283845 h 2235375"/>
                <a:gd name="connsiteX92" fmla="*/ 328613 w 1830268"/>
                <a:gd name="connsiteY92" fmla="*/ 240030 h 2235375"/>
                <a:gd name="connsiteX93" fmla="*/ 358140 w 1830268"/>
                <a:gd name="connsiteY93" fmla="*/ 232410 h 2235375"/>
                <a:gd name="connsiteX94" fmla="*/ 336233 w 1830268"/>
                <a:gd name="connsiteY94" fmla="*/ 0 h 2235375"/>
                <a:gd name="connsiteX0" fmla="*/ 336233 w 1830268"/>
                <a:gd name="connsiteY0" fmla="*/ 0 h 2235375"/>
                <a:gd name="connsiteX1" fmla="*/ 510540 w 1830268"/>
                <a:gd name="connsiteY1" fmla="*/ 87630 h 2235375"/>
                <a:gd name="connsiteX2" fmla="*/ 531019 w 1830268"/>
                <a:gd name="connsiteY2" fmla="*/ 71437 h 2235375"/>
                <a:gd name="connsiteX3" fmla="*/ 538232 w 1830268"/>
                <a:gd name="connsiteY3" fmla="*/ 61446 h 2235375"/>
                <a:gd name="connsiteX4" fmla="*/ 621185 w 1830268"/>
                <a:gd name="connsiteY4" fmla="*/ 388248 h 2235375"/>
                <a:gd name="connsiteX5" fmla="*/ 633966 w 1830268"/>
                <a:gd name="connsiteY5" fmla="*/ 388248 h 2235375"/>
                <a:gd name="connsiteX6" fmla="*/ 594865 w 1830268"/>
                <a:gd name="connsiteY6" fmla="*/ 435883 h 2235375"/>
                <a:gd name="connsiteX7" fmla="*/ 648092 w 1830268"/>
                <a:gd name="connsiteY7" fmla="*/ 457253 h 2235375"/>
                <a:gd name="connsiteX8" fmla="*/ 695059 w 1830268"/>
                <a:gd name="connsiteY8" fmla="*/ 515716 h 2235375"/>
                <a:gd name="connsiteX9" fmla="*/ 784315 w 1830268"/>
                <a:gd name="connsiteY9" fmla="*/ 527934 h 2235375"/>
                <a:gd name="connsiteX10" fmla="*/ 827002 w 1830268"/>
                <a:gd name="connsiteY10" fmla="*/ 564587 h 2235375"/>
                <a:gd name="connsiteX11" fmla="*/ 827002 w 1830268"/>
                <a:gd name="connsiteY11" fmla="*/ 641965 h 2235375"/>
                <a:gd name="connsiteX12" fmla="*/ 861929 w 1830268"/>
                <a:gd name="connsiteY12" fmla="*/ 670473 h 2235375"/>
                <a:gd name="connsiteX13" fmla="*/ 889093 w 1830268"/>
                <a:gd name="connsiteY13" fmla="*/ 690836 h 2235375"/>
                <a:gd name="connsiteX14" fmla="*/ 935662 w 1830268"/>
                <a:gd name="connsiteY14" fmla="*/ 703054 h 2235375"/>
                <a:gd name="connsiteX15" fmla="*/ 974469 w 1830268"/>
                <a:gd name="connsiteY15" fmla="*/ 731562 h 2235375"/>
                <a:gd name="connsiteX16" fmla="*/ 982230 w 1830268"/>
                <a:gd name="connsiteY16" fmla="*/ 788577 h 2235375"/>
                <a:gd name="connsiteX17" fmla="*/ 1040440 w 1830268"/>
                <a:gd name="connsiteY17" fmla="*/ 841521 h 2235375"/>
                <a:gd name="connsiteX18" fmla="*/ 1098651 w 1830268"/>
                <a:gd name="connsiteY18" fmla="*/ 874101 h 2235375"/>
                <a:gd name="connsiteX19" fmla="*/ 1102532 w 1830268"/>
                <a:gd name="connsiteY19" fmla="*/ 922972 h 2235375"/>
                <a:gd name="connsiteX20" fmla="*/ 1141338 w 1830268"/>
                <a:gd name="connsiteY20" fmla="*/ 1000351 h 2235375"/>
                <a:gd name="connsiteX21" fmla="*/ 1184026 w 1830268"/>
                <a:gd name="connsiteY21" fmla="*/ 1069584 h 2235375"/>
                <a:gd name="connsiteX22" fmla="*/ 1246117 w 1830268"/>
                <a:gd name="connsiteY22" fmla="*/ 1089947 h 2235375"/>
                <a:gd name="connsiteX23" fmla="*/ 1261640 w 1830268"/>
                <a:gd name="connsiteY23" fmla="*/ 1151036 h 2235375"/>
                <a:gd name="connsiteX24" fmla="*/ 1308208 w 1830268"/>
                <a:gd name="connsiteY24" fmla="*/ 1175471 h 2235375"/>
                <a:gd name="connsiteX25" fmla="*/ 1354577 w 1830268"/>
                <a:gd name="connsiteY25" fmla="*/ 1263754 h 2235375"/>
                <a:gd name="connsiteX26" fmla="*/ 1408909 w 1830268"/>
                <a:gd name="connsiteY26" fmla="*/ 1259944 h 2235375"/>
                <a:gd name="connsiteX27" fmla="*/ 1472990 w 1830268"/>
                <a:gd name="connsiteY27" fmla="*/ 1262112 h 2235375"/>
                <a:gd name="connsiteX28" fmla="*/ 1525130 w 1830268"/>
                <a:gd name="connsiteY28" fmla="*/ 1320770 h 2235375"/>
                <a:gd name="connsiteX29" fmla="*/ 1575976 w 1830268"/>
                <a:gd name="connsiteY29" fmla="*/ 1322675 h 2235375"/>
                <a:gd name="connsiteX30" fmla="*/ 1622545 w 1830268"/>
                <a:gd name="connsiteY30" fmla="*/ 1318865 h 2235375"/>
                <a:gd name="connsiteX31" fmla="*/ 1641948 w 1830268"/>
                <a:gd name="connsiteY31" fmla="*/ 1370954 h 2235375"/>
                <a:gd name="connsiteX32" fmla="*/ 1707920 w 1830268"/>
                <a:gd name="connsiteY32" fmla="*/ 1419825 h 2235375"/>
                <a:gd name="connsiteX33" fmla="*/ 1727323 w 1830268"/>
                <a:gd name="connsiteY33" fmla="*/ 1452405 h 2235375"/>
                <a:gd name="connsiteX34" fmla="*/ 1760360 w 1830268"/>
                <a:gd name="connsiteY34" fmla="*/ 1564861 h 2235375"/>
                <a:gd name="connsiteX35" fmla="*/ 1830268 w 1830268"/>
                <a:gd name="connsiteY35" fmla="*/ 1545189 h 2235375"/>
                <a:gd name="connsiteX36" fmla="*/ 1821415 w 1830268"/>
                <a:gd name="connsiteY36" fmla="*/ 1563621 h 2235375"/>
                <a:gd name="connsiteX37" fmla="*/ 1744443 w 1830268"/>
                <a:gd name="connsiteY37" fmla="*/ 1588112 h 2235375"/>
                <a:gd name="connsiteX38" fmla="*/ 1677968 w 1830268"/>
                <a:gd name="connsiteY38" fmla="*/ 1584614 h 2235375"/>
                <a:gd name="connsiteX39" fmla="*/ 1646479 w 1830268"/>
                <a:gd name="connsiteY39" fmla="*/ 1556624 h 2235375"/>
                <a:gd name="connsiteX40" fmla="*/ 1628986 w 1830268"/>
                <a:gd name="connsiteY40" fmla="*/ 1560123 h 2235375"/>
                <a:gd name="connsiteX41" fmla="*/ 1587001 w 1830268"/>
                <a:gd name="connsiteY41" fmla="*/ 1584614 h 2235375"/>
                <a:gd name="connsiteX42" fmla="*/ 1555513 w 1830268"/>
                <a:gd name="connsiteY42" fmla="*/ 1605606 h 2235375"/>
                <a:gd name="connsiteX43" fmla="*/ 1541518 w 1830268"/>
                <a:gd name="connsiteY43" fmla="*/ 1581115 h 2235375"/>
                <a:gd name="connsiteX44" fmla="*/ 1517027 w 1830268"/>
                <a:gd name="connsiteY44" fmla="*/ 1584614 h 2235375"/>
                <a:gd name="connsiteX45" fmla="*/ 1496035 w 1830268"/>
                <a:gd name="connsiteY45" fmla="*/ 1609105 h 2235375"/>
                <a:gd name="connsiteX46" fmla="*/ 1485539 w 1830268"/>
                <a:gd name="connsiteY46" fmla="*/ 1619601 h 2235375"/>
                <a:gd name="connsiteX47" fmla="*/ 1485539 w 1830268"/>
                <a:gd name="connsiteY47" fmla="*/ 1647591 h 2235375"/>
                <a:gd name="connsiteX48" fmla="*/ 1478541 w 1830268"/>
                <a:gd name="connsiteY48" fmla="*/ 1651089 h 2235375"/>
                <a:gd name="connsiteX49" fmla="*/ 1447053 w 1830268"/>
                <a:gd name="connsiteY49" fmla="*/ 1640593 h 2235375"/>
                <a:gd name="connsiteX50" fmla="*/ 1412066 w 1830268"/>
                <a:gd name="connsiteY50" fmla="*/ 1640593 h 2235375"/>
                <a:gd name="connsiteX51" fmla="*/ 1384076 w 1830268"/>
                <a:gd name="connsiteY51" fmla="*/ 1644092 h 2235375"/>
                <a:gd name="connsiteX52" fmla="*/ 1370647 w 1830268"/>
                <a:gd name="connsiteY52" fmla="*/ 1675269 h 2235375"/>
                <a:gd name="connsiteX53" fmla="*/ 1350219 w 1830268"/>
                <a:gd name="connsiteY53" fmla="*/ 1673364 h 2235375"/>
                <a:gd name="connsiteX54" fmla="*/ 1321099 w 1830268"/>
                <a:gd name="connsiteY54" fmla="*/ 1647591 h 2235375"/>
                <a:gd name="connsiteX55" fmla="*/ 1293109 w 1830268"/>
                <a:gd name="connsiteY55" fmla="*/ 1661585 h 2235375"/>
                <a:gd name="connsiteX56" fmla="*/ 1230133 w 1830268"/>
                <a:gd name="connsiteY56" fmla="*/ 1679079 h 2235375"/>
                <a:gd name="connsiteX57" fmla="*/ 1156660 w 1830268"/>
                <a:gd name="connsiteY57" fmla="*/ 1679079 h 2235375"/>
                <a:gd name="connsiteX58" fmla="*/ 1125171 w 1830268"/>
                <a:gd name="connsiteY58" fmla="*/ 1693074 h 2235375"/>
                <a:gd name="connsiteX59" fmla="*/ 1083187 w 1830268"/>
                <a:gd name="connsiteY59" fmla="*/ 1728061 h 2235375"/>
                <a:gd name="connsiteX60" fmla="*/ 1037703 w 1830268"/>
                <a:gd name="connsiteY60" fmla="*/ 1815529 h 2235375"/>
                <a:gd name="connsiteX61" fmla="*/ 999218 w 1830268"/>
                <a:gd name="connsiteY61" fmla="*/ 1878506 h 2235375"/>
                <a:gd name="connsiteX62" fmla="*/ 946737 w 1830268"/>
                <a:gd name="connsiteY62" fmla="*/ 1934485 h 2235375"/>
                <a:gd name="connsiteX63" fmla="*/ 873264 w 1830268"/>
                <a:gd name="connsiteY63" fmla="*/ 1983467 h 2235375"/>
                <a:gd name="connsiteX64" fmla="*/ 824282 w 1830268"/>
                <a:gd name="connsiteY64" fmla="*/ 2000961 h 2235375"/>
                <a:gd name="connsiteX65" fmla="*/ 806788 w 1830268"/>
                <a:gd name="connsiteY65" fmla="*/ 2042945 h 2235375"/>
                <a:gd name="connsiteX66" fmla="*/ 806788 w 1830268"/>
                <a:gd name="connsiteY66" fmla="*/ 2067436 h 2235375"/>
                <a:gd name="connsiteX67" fmla="*/ 771801 w 1830268"/>
                <a:gd name="connsiteY67" fmla="*/ 2084930 h 2235375"/>
                <a:gd name="connsiteX68" fmla="*/ 743811 w 1830268"/>
                <a:gd name="connsiteY68" fmla="*/ 2102423 h 2235375"/>
                <a:gd name="connsiteX69" fmla="*/ 708824 w 1830268"/>
                <a:gd name="connsiteY69" fmla="*/ 2140909 h 2235375"/>
                <a:gd name="connsiteX70" fmla="*/ 694829 w 1830268"/>
                <a:gd name="connsiteY70" fmla="*/ 2179395 h 2235375"/>
                <a:gd name="connsiteX71" fmla="*/ 617858 w 1830268"/>
                <a:gd name="connsiteY71" fmla="*/ 2200387 h 2235375"/>
                <a:gd name="connsiteX72" fmla="*/ 547884 w 1830268"/>
                <a:gd name="connsiteY72" fmla="*/ 2235375 h 2235375"/>
                <a:gd name="connsiteX73" fmla="*/ 551207 w 1830268"/>
                <a:gd name="connsiteY73" fmla="*/ 2233900 h 2235375"/>
                <a:gd name="connsiteX74" fmla="*/ 532867 w 1830268"/>
                <a:gd name="connsiteY74" fmla="*/ 2205742 h 2235375"/>
                <a:gd name="connsiteX75" fmla="*/ 454703 w 1830268"/>
                <a:gd name="connsiteY75" fmla="*/ 2128003 h 2235375"/>
                <a:gd name="connsiteX76" fmla="*/ 381147 w 1830268"/>
                <a:gd name="connsiteY76" fmla="*/ 2067622 h 2235375"/>
                <a:gd name="connsiteX77" fmla="*/ 325079 w 1830268"/>
                <a:gd name="connsiteY77" fmla="*/ 1992794 h 2235375"/>
                <a:gd name="connsiteX78" fmla="*/ 316454 w 1830268"/>
                <a:gd name="connsiteY78" fmla="*/ 1918072 h 2235375"/>
                <a:gd name="connsiteX79" fmla="*/ 260090 w 1830268"/>
                <a:gd name="connsiteY79" fmla="*/ 1837742 h 2235375"/>
                <a:gd name="connsiteX80" fmla="*/ 182989 w 1830268"/>
                <a:gd name="connsiteY80" fmla="*/ 1786886 h 2235375"/>
                <a:gd name="connsiteX81" fmla="*/ 106723 w 1830268"/>
                <a:gd name="connsiteY81" fmla="*/ 1756718 h 2235375"/>
                <a:gd name="connsiteX82" fmla="*/ 99417 w 1830268"/>
                <a:gd name="connsiteY82" fmla="*/ 1742718 h 2235375"/>
                <a:gd name="connsiteX83" fmla="*/ 108585 w 1830268"/>
                <a:gd name="connsiteY83" fmla="*/ 1644967 h 2235375"/>
                <a:gd name="connsiteX84" fmla="*/ 72390 w 1830268"/>
                <a:gd name="connsiteY84" fmla="*/ 1557337 h 2235375"/>
                <a:gd name="connsiteX85" fmla="*/ 14288 w 1830268"/>
                <a:gd name="connsiteY85" fmla="*/ 1433512 h 2235375"/>
                <a:gd name="connsiteX86" fmla="*/ 0 w 1830268"/>
                <a:gd name="connsiteY86" fmla="*/ 1215390 h 2235375"/>
                <a:gd name="connsiteX87" fmla="*/ 87630 w 1830268"/>
                <a:gd name="connsiteY87" fmla="*/ 931545 h 2235375"/>
                <a:gd name="connsiteX88" fmla="*/ 101918 w 1830268"/>
                <a:gd name="connsiteY88" fmla="*/ 822007 h 2235375"/>
                <a:gd name="connsiteX89" fmla="*/ 305753 w 1830268"/>
                <a:gd name="connsiteY89" fmla="*/ 378142 h 2235375"/>
                <a:gd name="connsiteX90" fmla="*/ 335280 w 1830268"/>
                <a:gd name="connsiteY90" fmla="*/ 356235 h 2235375"/>
                <a:gd name="connsiteX91" fmla="*/ 342900 w 1830268"/>
                <a:gd name="connsiteY91" fmla="*/ 283845 h 2235375"/>
                <a:gd name="connsiteX92" fmla="*/ 328613 w 1830268"/>
                <a:gd name="connsiteY92" fmla="*/ 240030 h 2235375"/>
                <a:gd name="connsiteX93" fmla="*/ 358140 w 1830268"/>
                <a:gd name="connsiteY93" fmla="*/ 232410 h 2235375"/>
                <a:gd name="connsiteX94" fmla="*/ 336233 w 1830268"/>
                <a:gd name="connsiteY94" fmla="*/ 0 h 2235375"/>
                <a:gd name="connsiteX0" fmla="*/ 336233 w 1830268"/>
                <a:gd name="connsiteY0" fmla="*/ 0 h 2235375"/>
                <a:gd name="connsiteX1" fmla="*/ 510540 w 1830268"/>
                <a:gd name="connsiteY1" fmla="*/ 87630 h 2235375"/>
                <a:gd name="connsiteX2" fmla="*/ 531019 w 1830268"/>
                <a:gd name="connsiteY2" fmla="*/ 71437 h 2235375"/>
                <a:gd name="connsiteX3" fmla="*/ 538232 w 1830268"/>
                <a:gd name="connsiteY3" fmla="*/ 61446 h 2235375"/>
                <a:gd name="connsiteX4" fmla="*/ 621185 w 1830268"/>
                <a:gd name="connsiteY4" fmla="*/ 388248 h 2235375"/>
                <a:gd name="connsiteX5" fmla="*/ 633966 w 1830268"/>
                <a:gd name="connsiteY5" fmla="*/ 388248 h 2235375"/>
                <a:gd name="connsiteX6" fmla="*/ 628895 w 1830268"/>
                <a:gd name="connsiteY6" fmla="*/ 422548 h 2235375"/>
                <a:gd name="connsiteX7" fmla="*/ 648092 w 1830268"/>
                <a:gd name="connsiteY7" fmla="*/ 457253 h 2235375"/>
                <a:gd name="connsiteX8" fmla="*/ 695059 w 1830268"/>
                <a:gd name="connsiteY8" fmla="*/ 515716 h 2235375"/>
                <a:gd name="connsiteX9" fmla="*/ 784315 w 1830268"/>
                <a:gd name="connsiteY9" fmla="*/ 527934 h 2235375"/>
                <a:gd name="connsiteX10" fmla="*/ 827002 w 1830268"/>
                <a:gd name="connsiteY10" fmla="*/ 564587 h 2235375"/>
                <a:gd name="connsiteX11" fmla="*/ 827002 w 1830268"/>
                <a:gd name="connsiteY11" fmla="*/ 641965 h 2235375"/>
                <a:gd name="connsiteX12" fmla="*/ 861929 w 1830268"/>
                <a:gd name="connsiteY12" fmla="*/ 670473 h 2235375"/>
                <a:gd name="connsiteX13" fmla="*/ 889093 w 1830268"/>
                <a:gd name="connsiteY13" fmla="*/ 690836 h 2235375"/>
                <a:gd name="connsiteX14" fmla="*/ 935662 w 1830268"/>
                <a:gd name="connsiteY14" fmla="*/ 703054 h 2235375"/>
                <a:gd name="connsiteX15" fmla="*/ 974469 w 1830268"/>
                <a:gd name="connsiteY15" fmla="*/ 731562 h 2235375"/>
                <a:gd name="connsiteX16" fmla="*/ 982230 w 1830268"/>
                <a:gd name="connsiteY16" fmla="*/ 788577 h 2235375"/>
                <a:gd name="connsiteX17" fmla="*/ 1040440 w 1830268"/>
                <a:gd name="connsiteY17" fmla="*/ 841521 h 2235375"/>
                <a:gd name="connsiteX18" fmla="*/ 1098651 w 1830268"/>
                <a:gd name="connsiteY18" fmla="*/ 874101 h 2235375"/>
                <a:gd name="connsiteX19" fmla="*/ 1102532 w 1830268"/>
                <a:gd name="connsiteY19" fmla="*/ 922972 h 2235375"/>
                <a:gd name="connsiteX20" fmla="*/ 1141338 w 1830268"/>
                <a:gd name="connsiteY20" fmla="*/ 1000351 h 2235375"/>
                <a:gd name="connsiteX21" fmla="*/ 1184026 w 1830268"/>
                <a:gd name="connsiteY21" fmla="*/ 1069584 h 2235375"/>
                <a:gd name="connsiteX22" fmla="*/ 1246117 w 1830268"/>
                <a:gd name="connsiteY22" fmla="*/ 1089947 h 2235375"/>
                <a:gd name="connsiteX23" fmla="*/ 1261640 w 1830268"/>
                <a:gd name="connsiteY23" fmla="*/ 1151036 h 2235375"/>
                <a:gd name="connsiteX24" fmla="*/ 1308208 w 1830268"/>
                <a:gd name="connsiteY24" fmla="*/ 1175471 h 2235375"/>
                <a:gd name="connsiteX25" fmla="*/ 1354577 w 1830268"/>
                <a:gd name="connsiteY25" fmla="*/ 1263754 h 2235375"/>
                <a:gd name="connsiteX26" fmla="*/ 1408909 w 1830268"/>
                <a:gd name="connsiteY26" fmla="*/ 1259944 h 2235375"/>
                <a:gd name="connsiteX27" fmla="*/ 1472990 w 1830268"/>
                <a:gd name="connsiteY27" fmla="*/ 1262112 h 2235375"/>
                <a:gd name="connsiteX28" fmla="*/ 1525130 w 1830268"/>
                <a:gd name="connsiteY28" fmla="*/ 1320770 h 2235375"/>
                <a:gd name="connsiteX29" fmla="*/ 1575976 w 1830268"/>
                <a:gd name="connsiteY29" fmla="*/ 1322675 h 2235375"/>
                <a:gd name="connsiteX30" fmla="*/ 1622545 w 1830268"/>
                <a:gd name="connsiteY30" fmla="*/ 1318865 h 2235375"/>
                <a:gd name="connsiteX31" fmla="*/ 1641948 w 1830268"/>
                <a:gd name="connsiteY31" fmla="*/ 1370954 h 2235375"/>
                <a:gd name="connsiteX32" fmla="*/ 1707920 w 1830268"/>
                <a:gd name="connsiteY32" fmla="*/ 1419825 h 2235375"/>
                <a:gd name="connsiteX33" fmla="*/ 1727323 w 1830268"/>
                <a:gd name="connsiteY33" fmla="*/ 1452405 h 2235375"/>
                <a:gd name="connsiteX34" fmla="*/ 1760360 w 1830268"/>
                <a:gd name="connsiteY34" fmla="*/ 1564861 h 2235375"/>
                <a:gd name="connsiteX35" fmla="*/ 1830268 w 1830268"/>
                <a:gd name="connsiteY35" fmla="*/ 1545189 h 2235375"/>
                <a:gd name="connsiteX36" fmla="*/ 1821415 w 1830268"/>
                <a:gd name="connsiteY36" fmla="*/ 1563621 h 2235375"/>
                <a:gd name="connsiteX37" fmla="*/ 1744443 w 1830268"/>
                <a:gd name="connsiteY37" fmla="*/ 1588112 h 2235375"/>
                <a:gd name="connsiteX38" fmla="*/ 1677968 w 1830268"/>
                <a:gd name="connsiteY38" fmla="*/ 1584614 h 2235375"/>
                <a:gd name="connsiteX39" fmla="*/ 1646479 w 1830268"/>
                <a:gd name="connsiteY39" fmla="*/ 1556624 h 2235375"/>
                <a:gd name="connsiteX40" fmla="*/ 1628986 w 1830268"/>
                <a:gd name="connsiteY40" fmla="*/ 1560123 h 2235375"/>
                <a:gd name="connsiteX41" fmla="*/ 1587001 w 1830268"/>
                <a:gd name="connsiteY41" fmla="*/ 1584614 h 2235375"/>
                <a:gd name="connsiteX42" fmla="*/ 1555513 w 1830268"/>
                <a:gd name="connsiteY42" fmla="*/ 1605606 h 2235375"/>
                <a:gd name="connsiteX43" fmla="*/ 1541518 w 1830268"/>
                <a:gd name="connsiteY43" fmla="*/ 1581115 h 2235375"/>
                <a:gd name="connsiteX44" fmla="*/ 1517027 w 1830268"/>
                <a:gd name="connsiteY44" fmla="*/ 1584614 h 2235375"/>
                <a:gd name="connsiteX45" fmla="*/ 1496035 w 1830268"/>
                <a:gd name="connsiteY45" fmla="*/ 1609105 h 2235375"/>
                <a:gd name="connsiteX46" fmla="*/ 1485539 w 1830268"/>
                <a:gd name="connsiteY46" fmla="*/ 1619601 h 2235375"/>
                <a:gd name="connsiteX47" fmla="*/ 1485539 w 1830268"/>
                <a:gd name="connsiteY47" fmla="*/ 1647591 h 2235375"/>
                <a:gd name="connsiteX48" fmla="*/ 1478541 w 1830268"/>
                <a:gd name="connsiteY48" fmla="*/ 1651089 h 2235375"/>
                <a:gd name="connsiteX49" fmla="*/ 1447053 w 1830268"/>
                <a:gd name="connsiteY49" fmla="*/ 1640593 h 2235375"/>
                <a:gd name="connsiteX50" fmla="*/ 1412066 w 1830268"/>
                <a:gd name="connsiteY50" fmla="*/ 1640593 h 2235375"/>
                <a:gd name="connsiteX51" fmla="*/ 1384076 w 1830268"/>
                <a:gd name="connsiteY51" fmla="*/ 1644092 h 2235375"/>
                <a:gd name="connsiteX52" fmla="*/ 1370647 w 1830268"/>
                <a:gd name="connsiteY52" fmla="*/ 1675269 h 2235375"/>
                <a:gd name="connsiteX53" fmla="*/ 1350219 w 1830268"/>
                <a:gd name="connsiteY53" fmla="*/ 1673364 h 2235375"/>
                <a:gd name="connsiteX54" fmla="*/ 1321099 w 1830268"/>
                <a:gd name="connsiteY54" fmla="*/ 1647591 h 2235375"/>
                <a:gd name="connsiteX55" fmla="*/ 1293109 w 1830268"/>
                <a:gd name="connsiteY55" fmla="*/ 1661585 h 2235375"/>
                <a:gd name="connsiteX56" fmla="*/ 1230133 w 1830268"/>
                <a:gd name="connsiteY56" fmla="*/ 1679079 h 2235375"/>
                <a:gd name="connsiteX57" fmla="*/ 1156660 w 1830268"/>
                <a:gd name="connsiteY57" fmla="*/ 1679079 h 2235375"/>
                <a:gd name="connsiteX58" fmla="*/ 1125171 w 1830268"/>
                <a:gd name="connsiteY58" fmla="*/ 1693074 h 2235375"/>
                <a:gd name="connsiteX59" fmla="*/ 1083187 w 1830268"/>
                <a:gd name="connsiteY59" fmla="*/ 1728061 h 2235375"/>
                <a:gd name="connsiteX60" fmla="*/ 1037703 w 1830268"/>
                <a:gd name="connsiteY60" fmla="*/ 1815529 h 2235375"/>
                <a:gd name="connsiteX61" fmla="*/ 999218 w 1830268"/>
                <a:gd name="connsiteY61" fmla="*/ 1878506 h 2235375"/>
                <a:gd name="connsiteX62" fmla="*/ 946737 w 1830268"/>
                <a:gd name="connsiteY62" fmla="*/ 1934485 h 2235375"/>
                <a:gd name="connsiteX63" fmla="*/ 873264 w 1830268"/>
                <a:gd name="connsiteY63" fmla="*/ 1983467 h 2235375"/>
                <a:gd name="connsiteX64" fmla="*/ 824282 w 1830268"/>
                <a:gd name="connsiteY64" fmla="*/ 2000961 h 2235375"/>
                <a:gd name="connsiteX65" fmla="*/ 806788 w 1830268"/>
                <a:gd name="connsiteY65" fmla="*/ 2042945 h 2235375"/>
                <a:gd name="connsiteX66" fmla="*/ 806788 w 1830268"/>
                <a:gd name="connsiteY66" fmla="*/ 2067436 h 2235375"/>
                <a:gd name="connsiteX67" fmla="*/ 771801 w 1830268"/>
                <a:gd name="connsiteY67" fmla="*/ 2084930 h 2235375"/>
                <a:gd name="connsiteX68" fmla="*/ 743811 w 1830268"/>
                <a:gd name="connsiteY68" fmla="*/ 2102423 h 2235375"/>
                <a:gd name="connsiteX69" fmla="*/ 708824 w 1830268"/>
                <a:gd name="connsiteY69" fmla="*/ 2140909 h 2235375"/>
                <a:gd name="connsiteX70" fmla="*/ 694829 w 1830268"/>
                <a:gd name="connsiteY70" fmla="*/ 2179395 h 2235375"/>
                <a:gd name="connsiteX71" fmla="*/ 617858 w 1830268"/>
                <a:gd name="connsiteY71" fmla="*/ 2200387 h 2235375"/>
                <a:gd name="connsiteX72" fmla="*/ 547884 w 1830268"/>
                <a:gd name="connsiteY72" fmla="*/ 2235375 h 2235375"/>
                <a:gd name="connsiteX73" fmla="*/ 551207 w 1830268"/>
                <a:gd name="connsiteY73" fmla="*/ 2233900 h 2235375"/>
                <a:gd name="connsiteX74" fmla="*/ 532867 w 1830268"/>
                <a:gd name="connsiteY74" fmla="*/ 2205742 h 2235375"/>
                <a:gd name="connsiteX75" fmla="*/ 454703 w 1830268"/>
                <a:gd name="connsiteY75" fmla="*/ 2128003 h 2235375"/>
                <a:gd name="connsiteX76" fmla="*/ 381147 w 1830268"/>
                <a:gd name="connsiteY76" fmla="*/ 2067622 h 2235375"/>
                <a:gd name="connsiteX77" fmla="*/ 325079 w 1830268"/>
                <a:gd name="connsiteY77" fmla="*/ 1992794 h 2235375"/>
                <a:gd name="connsiteX78" fmla="*/ 316454 w 1830268"/>
                <a:gd name="connsiteY78" fmla="*/ 1918072 h 2235375"/>
                <a:gd name="connsiteX79" fmla="*/ 260090 w 1830268"/>
                <a:gd name="connsiteY79" fmla="*/ 1837742 h 2235375"/>
                <a:gd name="connsiteX80" fmla="*/ 182989 w 1830268"/>
                <a:gd name="connsiteY80" fmla="*/ 1786886 h 2235375"/>
                <a:gd name="connsiteX81" fmla="*/ 106723 w 1830268"/>
                <a:gd name="connsiteY81" fmla="*/ 1756718 h 2235375"/>
                <a:gd name="connsiteX82" fmla="*/ 99417 w 1830268"/>
                <a:gd name="connsiteY82" fmla="*/ 1742718 h 2235375"/>
                <a:gd name="connsiteX83" fmla="*/ 108585 w 1830268"/>
                <a:gd name="connsiteY83" fmla="*/ 1644967 h 2235375"/>
                <a:gd name="connsiteX84" fmla="*/ 72390 w 1830268"/>
                <a:gd name="connsiteY84" fmla="*/ 1557337 h 2235375"/>
                <a:gd name="connsiteX85" fmla="*/ 14288 w 1830268"/>
                <a:gd name="connsiteY85" fmla="*/ 1433512 h 2235375"/>
                <a:gd name="connsiteX86" fmla="*/ 0 w 1830268"/>
                <a:gd name="connsiteY86" fmla="*/ 1215390 h 2235375"/>
                <a:gd name="connsiteX87" fmla="*/ 87630 w 1830268"/>
                <a:gd name="connsiteY87" fmla="*/ 931545 h 2235375"/>
                <a:gd name="connsiteX88" fmla="*/ 101918 w 1830268"/>
                <a:gd name="connsiteY88" fmla="*/ 822007 h 2235375"/>
                <a:gd name="connsiteX89" fmla="*/ 305753 w 1830268"/>
                <a:gd name="connsiteY89" fmla="*/ 378142 h 2235375"/>
                <a:gd name="connsiteX90" fmla="*/ 335280 w 1830268"/>
                <a:gd name="connsiteY90" fmla="*/ 356235 h 2235375"/>
                <a:gd name="connsiteX91" fmla="*/ 342900 w 1830268"/>
                <a:gd name="connsiteY91" fmla="*/ 283845 h 2235375"/>
                <a:gd name="connsiteX92" fmla="*/ 328613 w 1830268"/>
                <a:gd name="connsiteY92" fmla="*/ 240030 h 2235375"/>
                <a:gd name="connsiteX93" fmla="*/ 358140 w 1830268"/>
                <a:gd name="connsiteY93" fmla="*/ 232410 h 2235375"/>
                <a:gd name="connsiteX94" fmla="*/ 336233 w 1830268"/>
                <a:gd name="connsiteY94" fmla="*/ 0 h 2235375"/>
                <a:gd name="connsiteX0" fmla="*/ 336233 w 1830268"/>
                <a:gd name="connsiteY0" fmla="*/ 0 h 2235375"/>
                <a:gd name="connsiteX1" fmla="*/ 510540 w 1830268"/>
                <a:gd name="connsiteY1" fmla="*/ 87630 h 2235375"/>
                <a:gd name="connsiteX2" fmla="*/ 531019 w 1830268"/>
                <a:gd name="connsiteY2" fmla="*/ 71437 h 2235375"/>
                <a:gd name="connsiteX3" fmla="*/ 538232 w 1830268"/>
                <a:gd name="connsiteY3" fmla="*/ 61446 h 2235375"/>
                <a:gd name="connsiteX4" fmla="*/ 621185 w 1830268"/>
                <a:gd name="connsiteY4" fmla="*/ 388248 h 2235375"/>
                <a:gd name="connsiteX5" fmla="*/ 633966 w 1830268"/>
                <a:gd name="connsiteY5" fmla="*/ 388248 h 2235375"/>
                <a:gd name="connsiteX6" fmla="*/ 628895 w 1830268"/>
                <a:gd name="connsiteY6" fmla="*/ 422548 h 2235375"/>
                <a:gd name="connsiteX7" fmla="*/ 649983 w 1830268"/>
                <a:gd name="connsiteY7" fmla="*/ 453443 h 2235375"/>
                <a:gd name="connsiteX8" fmla="*/ 695059 w 1830268"/>
                <a:gd name="connsiteY8" fmla="*/ 515716 h 2235375"/>
                <a:gd name="connsiteX9" fmla="*/ 784315 w 1830268"/>
                <a:gd name="connsiteY9" fmla="*/ 527934 h 2235375"/>
                <a:gd name="connsiteX10" fmla="*/ 827002 w 1830268"/>
                <a:gd name="connsiteY10" fmla="*/ 564587 h 2235375"/>
                <a:gd name="connsiteX11" fmla="*/ 827002 w 1830268"/>
                <a:gd name="connsiteY11" fmla="*/ 641965 h 2235375"/>
                <a:gd name="connsiteX12" fmla="*/ 861929 w 1830268"/>
                <a:gd name="connsiteY12" fmla="*/ 670473 h 2235375"/>
                <a:gd name="connsiteX13" fmla="*/ 889093 w 1830268"/>
                <a:gd name="connsiteY13" fmla="*/ 690836 h 2235375"/>
                <a:gd name="connsiteX14" fmla="*/ 935662 w 1830268"/>
                <a:gd name="connsiteY14" fmla="*/ 703054 h 2235375"/>
                <a:gd name="connsiteX15" fmla="*/ 974469 w 1830268"/>
                <a:gd name="connsiteY15" fmla="*/ 731562 h 2235375"/>
                <a:gd name="connsiteX16" fmla="*/ 982230 w 1830268"/>
                <a:gd name="connsiteY16" fmla="*/ 788577 h 2235375"/>
                <a:gd name="connsiteX17" fmla="*/ 1040440 w 1830268"/>
                <a:gd name="connsiteY17" fmla="*/ 841521 h 2235375"/>
                <a:gd name="connsiteX18" fmla="*/ 1098651 w 1830268"/>
                <a:gd name="connsiteY18" fmla="*/ 874101 h 2235375"/>
                <a:gd name="connsiteX19" fmla="*/ 1102532 w 1830268"/>
                <a:gd name="connsiteY19" fmla="*/ 922972 h 2235375"/>
                <a:gd name="connsiteX20" fmla="*/ 1141338 w 1830268"/>
                <a:gd name="connsiteY20" fmla="*/ 1000351 h 2235375"/>
                <a:gd name="connsiteX21" fmla="*/ 1184026 w 1830268"/>
                <a:gd name="connsiteY21" fmla="*/ 1069584 h 2235375"/>
                <a:gd name="connsiteX22" fmla="*/ 1246117 w 1830268"/>
                <a:gd name="connsiteY22" fmla="*/ 1089947 h 2235375"/>
                <a:gd name="connsiteX23" fmla="*/ 1261640 w 1830268"/>
                <a:gd name="connsiteY23" fmla="*/ 1151036 h 2235375"/>
                <a:gd name="connsiteX24" fmla="*/ 1308208 w 1830268"/>
                <a:gd name="connsiteY24" fmla="*/ 1175471 h 2235375"/>
                <a:gd name="connsiteX25" fmla="*/ 1354577 w 1830268"/>
                <a:gd name="connsiteY25" fmla="*/ 1263754 h 2235375"/>
                <a:gd name="connsiteX26" fmla="*/ 1408909 w 1830268"/>
                <a:gd name="connsiteY26" fmla="*/ 1259944 h 2235375"/>
                <a:gd name="connsiteX27" fmla="*/ 1472990 w 1830268"/>
                <a:gd name="connsiteY27" fmla="*/ 1262112 h 2235375"/>
                <a:gd name="connsiteX28" fmla="*/ 1525130 w 1830268"/>
                <a:gd name="connsiteY28" fmla="*/ 1320770 h 2235375"/>
                <a:gd name="connsiteX29" fmla="*/ 1575976 w 1830268"/>
                <a:gd name="connsiteY29" fmla="*/ 1322675 h 2235375"/>
                <a:gd name="connsiteX30" fmla="*/ 1622545 w 1830268"/>
                <a:gd name="connsiteY30" fmla="*/ 1318865 h 2235375"/>
                <a:gd name="connsiteX31" fmla="*/ 1641948 w 1830268"/>
                <a:gd name="connsiteY31" fmla="*/ 1370954 h 2235375"/>
                <a:gd name="connsiteX32" fmla="*/ 1707920 w 1830268"/>
                <a:gd name="connsiteY32" fmla="*/ 1419825 h 2235375"/>
                <a:gd name="connsiteX33" fmla="*/ 1727323 w 1830268"/>
                <a:gd name="connsiteY33" fmla="*/ 1452405 h 2235375"/>
                <a:gd name="connsiteX34" fmla="*/ 1760360 w 1830268"/>
                <a:gd name="connsiteY34" fmla="*/ 1564861 h 2235375"/>
                <a:gd name="connsiteX35" fmla="*/ 1830268 w 1830268"/>
                <a:gd name="connsiteY35" fmla="*/ 1545189 h 2235375"/>
                <a:gd name="connsiteX36" fmla="*/ 1821415 w 1830268"/>
                <a:gd name="connsiteY36" fmla="*/ 1563621 h 2235375"/>
                <a:gd name="connsiteX37" fmla="*/ 1744443 w 1830268"/>
                <a:gd name="connsiteY37" fmla="*/ 1588112 h 2235375"/>
                <a:gd name="connsiteX38" fmla="*/ 1677968 w 1830268"/>
                <a:gd name="connsiteY38" fmla="*/ 1584614 h 2235375"/>
                <a:gd name="connsiteX39" fmla="*/ 1646479 w 1830268"/>
                <a:gd name="connsiteY39" fmla="*/ 1556624 h 2235375"/>
                <a:gd name="connsiteX40" fmla="*/ 1628986 w 1830268"/>
                <a:gd name="connsiteY40" fmla="*/ 1560123 h 2235375"/>
                <a:gd name="connsiteX41" fmla="*/ 1587001 w 1830268"/>
                <a:gd name="connsiteY41" fmla="*/ 1584614 h 2235375"/>
                <a:gd name="connsiteX42" fmla="*/ 1555513 w 1830268"/>
                <a:gd name="connsiteY42" fmla="*/ 1605606 h 2235375"/>
                <a:gd name="connsiteX43" fmla="*/ 1541518 w 1830268"/>
                <a:gd name="connsiteY43" fmla="*/ 1581115 h 2235375"/>
                <a:gd name="connsiteX44" fmla="*/ 1517027 w 1830268"/>
                <a:gd name="connsiteY44" fmla="*/ 1584614 h 2235375"/>
                <a:gd name="connsiteX45" fmla="*/ 1496035 w 1830268"/>
                <a:gd name="connsiteY45" fmla="*/ 1609105 h 2235375"/>
                <a:gd name="connsiteX46" fmla="*/ 1485539 w 1830268"/>
                <a:gd name="connsiteY46" fmla="*/ 1619601 h 2235375"/>
                <a:gd name="connsiteX47" fmla="*/ 1485539 w 1830268"/>
                <a:gd name="connsiteY47" fmla="*/ 1647591 h 2235375"/>
                <a:gd name="connsiteX48" fmla="*/ 1478541 w 1830268"/>
                <a:gd name="connsiteY48" fmla="*/ 1651089 h 2235375"/>
                <a:gd name="connsiteX49" fmla="*/ 1447053 w 1830268"/>
                <a:gd name="connsiteY49" fmla="*/ 1640593 h 2235375"/>
                <a:gd name="connsiteX50" fmla="*/ 1412066 w 1830268"/>
                <a:gd name="connsiteY50" fmla="*/ 1640593 h 2235375"/>
                <a:gd name="connsiteX51" fmla="*/ 1384076 w 1830268"/>
                <a:gd name="connsiteY51" fmla="*/ 1644092 h 2235375"/>
                <a:gd name="connsiteX52" fmla="*/ 1370647 w 1830268"/>
                <a:gd name="connsiteY52" fmla="*/ 1675269 h 2235375"/>
                <a:gd name="connsiteX53" fmla="*/ 1350219 w 1830268"/>
                <a:gd name="connsiteY53" fmla="*/ 1673364 h 2235375"/>
                <a:gd name="connsiteX54" fmla="*/ 1321099 w 1830268"/>
                <a:gd name="connsiteY54" fmla="*/ 1647591 h 2235375"/>
                <a:gd name="connsiteX55" fmla="*/ 1293109 w 1830268"/>
                <a:gd name="connsiteY55" fmla="*/ 1661585 h 2235375"/>
                <a:gd name="connsiteX56" fmla="*/ 1230133 w 1830268"/>
                <a:gd name="connsiteY56" fmla="*/ 1679079 h 2235375"/>
                <a:gd name="connsiteX57" fmla="*/ 1156660 w 1830268"/>
                <a:gd name="connsiteY57" fmla="*/ 1679079 h 2235375"/>
                <a:gd name="connsiteX58" fmla="*/ 1125171 w 1830268"/>
                <a:gd name="connsiteY58" fmla="*/ 1693074 h 2235375"/>
                <a:gd name="connsiteX59" fmla="*/ 1083187 w 1830268"/>
                <a:gd name="connsiteY59" fmla="*/ 1728061 h 2235375"/>
                <a:gd name="connsiteX60" fmla="*/ 1037703 w 1830268"/>
                <a:gd name="connsiteY60" fmla="*/ 1815529 h 2235375"/>
                <a:gd name="connsiteX61" fmla="*/ 999218 w 1830268"/>
                <a:gd name="connsiteY61" fmla="*/ 1878506 h 2235375"/>
                <a:gd name="connsiteX62" fmla="*/ 946737 w 1830268"/>
                <a:gd name="connsiteY62" fmla="*/ 1934485 h 2235375"/>
                <a:gd name="connsiteX63" fmla="*/ 873264 w 1830268"/>
                <a:gd name="connsiteY63" fmla="*/ 1983467 h 2235375"/>
                <a:gd name="connsiteX64" fmla="*/ 824282 w 1830268"/>
                <a:gd name="connsiteY64" fmla="*/ 2000961 h 2235375"/>
                <a:gd name="connsiteX65" fmla="*/ 806788 w 1830268"/>
                <a:gd name="connsiteY65" fmla="*/ 2042945 h 2235375"/>
                <a:gd name="connsiteX66" fmla="*/ 806788 w 1830268"/>
                <a:gd name="connsiteY66" fmla="*/ 2067436 h 2235375"/>
                <a:gd name="connsiteX67" fmla="*/ 771801 w 1830268"/>
                <a:gd name="connsiteY67" fmla="*/ 2084930 h 2235375"/>
                <a:gd name="connsiteX68" fmla="*/ 743811 w 1830268"/>
                <a:gd name="connsiteY68" fmla="*/ 2102423 h 2235375"/>
                <a:gd name="connsiteX69" fmla="*/ 708824 w 1830268"/>
                <a:gd name="connsiteY69" fmla="*/ 2140909 h 2235375"/>
                <a:gd name="connsiteX70" fmla="*/ 694829 w 1830268"/>
                <a:gd name="connsiteY70" fmla="*/ 2179395 h 2235375"/>
                <a:gd name="connsiteX71" fmla="*/ 617858 w 1830268"/>
                <a:gd name="connsiteY71" fmla="*/ 2200387 h 2235375"/>
                <a:gd name="connsiteX72" fmla="*/ 547884 w 1830268"/>
                <a:gd name="connsiteY72" fmla="*/ 2235375 h 2235375"/>
                <a:gd name="connsiteX73" fmla="*/ 551207 w 1830268"/>
                <a:gd name="connsiteY73" fmla="*/ 2233900 h 2235375"/>
                <a:gd name="connsiteX74" fmla="*/ 532867 w 1830268"/>
                <a:gd name="connsiteY74" fmla="*/ 2205742 h 2235375"/>
                <a:gd name="connsiteX75" fmla="*/ 454703 w 1830268"/>
                <a:gd name="connsiteY75" fmla="*/ 2128003 h 2235375"/>
                <a:gd name="connsiteX76" fmla="*/ 381147 w 1830268"/>
                <a:gd name="connsiteY76" fmla="*/ 2067622 h 2235375"/>
                <a:gd name="connsiteX77" fmla="*/ 325079 w 1830268"/>
                <a:gd name="connsiteY77" fmla="*/ 1992794 h 2235375"/>
                <a:gd name="connsiteX78" fmla="*/ 316454 w 1830268"/>
                <a:gd name="connsiteY78" fmla="*/ 1918072 h 2235375"/>
                <a:gd name="connsiteX79" fmla="*/ 260090 w 1830268"/>
                <a:gd name="connsiteY79" fmla="*/ 1837742 h 2235375"/>
                <a:gd name="connsiteX80" fmla="*/ 182989 w 1830268"/>
                <a:gd name="connsiteY80" fmla="*/ 1786886 h 2235375"/>
                <a:gd name="connsiteX81" fmla="*/ 106723 w 1830268"/>
                <a:gd name="connsiteY81" fmla="*/ 1756718 h 2235375"/>
                <a:gd name="connsiteX82" fmla="*/ 99417 w 1830268"/>
                <a:gd name="connsiteY82" fmla="*/ 1742718 h 2235375"/>
                <a:gd name="connsiteX83" fmla="*/ 108585 w 1830268"/>
                <a:gd name="connsiteY83" fmla="*/ 1644967 h 2235375"/>
                <a:gd name="connsiteX84" fmla="*/ 72390 w 1830268"/>
                <a:gd name="connsiteY84" fmla="*/ 1557337 h 2235375"/>
                <a:gd name="connsiteX85" fmla="*/ 14288 w 1830268"/>
                <a:gd name="connsiteY85" fmla="*/ 1433512 h 2235375"/>
                <a:gd name="connsiteX86" fmla="*/ 0 w 1830268"/>
                <a:gd name="connsiteY86" fmla="*/ 1215390 h 2235375"/>
                <a:gd name="connsiteX87" fmla="*/ 87630 w 1830268"/>
                <a:gd name="connsiteY87" fmla="*/ 931545 h 2235375"/>
                <a:gd name="connsiteX88" fmla="*/ 101918 w 1830268"/>
                <a:gd name="connsiteY88" fmla="*/ 822007 h 2235375"/>
                <a:gd name="connsiteX89" fmla="*/ 305753 w 1830268"/>
                <a:gd name="connsiteY89" fmla="*/ 378142 h 2235375"/>
                <a:gd name="connsiteX90" fmla="*/ 335280 w 1830268"/>
                <a:gd name="connsiteY90" fmla="*/ 356235 h 2235375"/>
                <a:gd name="connsiteX91" fmla="*/ 342900 w 1830268"/>
                <a:gd name="connsiteY91" fmla="*/ 283845 h 2235375"/>
                <a:gd name="connsiteX92" fmla="*/ 328613 w 1830268"/>
                <a:gd name="connsiteY92" fmla="*/ 240030 h 2235375"/>
                <a:gd name="connsiteX93" fmla="*/ 358140 w 1830268"/>
                <a:gd name="connsiteY93" fmla="*/ 232410 h 2235375"/>
                <a:gd name="connsiteX94" fmla="*/ 336233 w 1830268"/>
                <a:gd name="connsiteY94" fmla="*/ 0 h 2235375"/>
                <a:gd name="connsiteX0" fmla="*/ 336233 w 1830268"/>
                <a:gd name="connsiteY0" fmla="*/ 0 h 2235375"/>
                <a:gd name="connsiteX1" fmla="*/ 510540 w 1830268"/>
                <a:gd name="connsiteY1" fmla="*/ 87630 h 2235375"/>
                <a:gd name="connsiteX2" fmla="*/ 531019 w 1830268"/>
                <a:gd name="connsiteY2" fmla="*/ 71437 h 2235375"/>
                <a:gd name="connsiteX3" fmla="*/ 538232 w 1830268"/>
                <a:gd name="connsiteY3" fmla="*/ 61446 h 2235375"/>
                <a:gd name="connsiteX4" fmla="*/ 621185 w 1830268"/>
                <a:gd name="connsiteY4" fmla="*/ 388248 h 2235375"/>
                <a:gd name="connsiteX5" fmla="*/ 632075 w 1830268"/>
                <a:gd name="connsiteY5" fmla="*/ 405393 h 2235375"/>
                <a:gd name="connsiteX6" fmla="*/ 628895 w 1830268"/>
                <a:gd name="connsiteY6" fmla="*/ 422548 h 2235375"/>
                <a:gd name="connsiteX7" fmla="*/ 649983 w 1830268"/>
                <a:gd name="connsiteY7" fmla="*/ 453443 h 2235375"/>
                <a:gd name="connsiteX8" fmla="*/ 695059 w 1830268"/>
                <a:gd name="connsiteY8" fmla="*/ 515716 h 2235375"/>
                <a:gd name="connsiteX9" fmla="*/ 784315 w 1830268"/>
                <a:gd name="connsiteY9" fmla="*/ 527934 h 2235375"/>
                <a:gd name="connsiteX10" fmla="*/ 827002 w 1830268"/>
                <a:gd name="connsiteY10" fmla="*/ 564587 h 2235375"/>
                <a:gd name="connsiteX11" fmla="*/ 827002 w 1830268"/>
                <a:gd name="connsiteY11" fmla="*/ 641965 h 2235375"/>
                <a:gd name="connsiteX12" fmla="*/ 861929 w 1830268"/>
                <a:gd name="connsiteY12" fmla="*/ 670473 h 2235375"/>
                <a:gd name="connsiteX13" fmla="*/ 889093 w 1830268"/>
                <a:gd name="connsiteY13" fmla="*/ 690836 h 2235375"/>
                <a:gd name="connsiteX14" fmla="*/ 935662 w 1830268"/>
                <a:gd name="connsiteY14" fmla="*/ 703054 h 2235375"/>
                <a:gd name="connsiteX15" fmla="*/ 974469 w 1830268"/>
                <a:gd name="connsiteY15" fmla="*/ 731562 h 2235375"/>
                <a:gd name="connsiteX16" fmla="*/ 982230 w 1830268"/>
                <a:gd name="connsiteY16" fmla="*/ 788577 h 2235375"/>
                <a:gd name="connsiteX17" fmla="*/ 1040440 w 1830268"/>
                <a:gd name="connsiteY17" fmla="*/ 841521 h 2235375"/>
                <a:gd name="connsiteX18" fmla="*/ 1098651 w 1830268"/>
                <a:gd name="connsiteY18" fmla="*/ 874101 h 2235375"/>
                <a:gd name="connsiteX19" fmla="*/ 1102532 w 1830268"/>
                <a:gd name="connsiteY19" fmla="*/ 922972 h 2235375"/>
                <a:gd name="connsiteX20" fmla="*/ 1141338 w 1830268"/>
                <a:gd name="connsiteY20" fmla="*/ 1000351 h 2235375"/>
                <a:gd name="connsiteX21" fmla="*/ 1184026 w 1830268"/>
                <a:gd name="connsiteY21" fmla="*/ 1069584 h 2235375"/>
                <a:gd name="connsiteX22" fmla="*/ 1246117 w 1830268"/>
                <a:gd name="connsiteY22" fmla="*/ 1089947 h 2235375"/>
                <a:gd name="connsiteX23" fmla="*/ 1261640 w 1830268"/>
                <a:gd name="connsiteY23" fmla="*/ 1151036 h 2235375"/>
                <a:gd name="connsiteX24" fmla="*/ 1308208 w 1830268"/>
                <a:gd name="connsiteY24" fmla="*/ 1175471 h 2235375"/>
                <a:gd name="connsiteX25" fmla="*/ 1354577 w 1830268"/>
                <a:gd name="connsiteY25" fmla="*/ 1263754 h 2235375"/>
                <a:gd name="connsiteX26" fmla="*/ 1408909 w 1830268"/>
                <a:gd name="connsiteY26" fmla="*/ 1259944 h 2235375"/>
                <a:gd name="connsiteX27" fmla="*/ 1472990 w 1830268"/>
                <a:gd name="connsiteY27" fmla="*/ 1262112 h 2235375"/>
                <a:gd name="connsiteX28" fmla="*/ 1525130 w 1830268"/>
                <a:gd name="connsiteY28" fmla="*/ 1320770 h 2235375"/>
                <a:gd name="connsiteX29" fmla="*/ 1575976 w 1830268"/>
                <a:gd name="connsiteY29" fmla="*/ 1322675 h 2235375"/>
                <a:gd name="connsiteX30" fmla="*/ 1622545 w 1830268"/>
                <a:gd name="connsiteY30" fmla="*/ 1318865 h 2235375"/>
                <a:gd name="connsiteX31" fmla="*/ 1641948 w 1830268"/>
                <a:gd name="connsiteY31" fmla="*/ 1370954 h 2235375"/>
                <a:gd name="connsiteX32" fmla="*/ 1707920 w 1830268"/>
                <a:gd name="connsiteY32" fmla="*/ 1419825 h 2235375"/>
                <a:gd name="connsiteX33" fmla="*/ 1727323 w 1830268"/>
                <a:gd name="connsiteY33" fmla="*/ 1452405 h 2235375"/>
                <a:gd name="connsiteX34" fmla="*/ 1760360 w 1830268"/>
                <a:gd name="connsiteY34" fmla="*/ 1564861 h 2235375"/>
                <a:gd name="connsiteX35" fmla="*/ 1830268 w 1830268"/>
                <a:gd name="connsiteY35" fmla="*/ 1545189 h 2235375"/>
                <a:gd name="connsiteX36" fmla="*/ 1821415 w 1830268"/>
                <a:gd name="connsiteY36" fmla="*/ 1563621 h 2235375"/>
                <a:gd name="connsiteX37" fmla="*/ 1744443 w 1830268"/>
                <a:gd name="connsiteY37" fmla="*/ 1588112 h 2235375"/>
                <a:gd name="connsiteX38" fmla="*/ 1677968 w 1830268"/>
                <a:gd name="connsiteY38" fmla="*/ 1584614 h 2235375"/>
                <a:gd name="connsiteX39" fmla="*/ 1646479 w 1830268"/>
                <a:gd name="connsiteY39" fmla="*/ 1556624 h 2235375"/>
                <a:gd name="connsiteX40" fmla="*/ 1628986 w 1830268"/>
                <a:gd name="connsiteY40" fmla="*/ 1560123 h 2235375"/>
                <a:gd name="connsiteX41" fmla="*/ 1587001 w 1830268"/>
                <a:gd name="connsiteY41" fmla="*/ 1584614 h 2235375"/>
                <a:gd name="connsiteX42" fmla="*/ 1555513 w 1830268"/>
                <a:gd name="connsiteY42" fmla="*/ 1605606 h 2235375"/>
                <a:gd name="connsiteX43" fmla="*/ 1541518 w 1830268"/>
                <a:gd name="connsiteY43" fmla="*/ 1581115 h 2235375"/>
                <a:gd name="connsiteX44" fmla="*/ 1517027 w 1830268"/>
                <a:gd name="connsiteY44" fmla="*/ 1584614 h 2235375"/>
                <a:gd name="connsiteX45" fmla="*/ 1496035 w 1830268"/>
                <a:gd name="connsiteY45" fmla="*/ 1609105 h 2235375"/>
                <a:gd name="connsiteX46" fmla="*/ 1485539 w 1830268"/>
                <a:gd name="connsiteY46" fmla="*/ 1619601 h 2235375"/>
                <a:gd name="connsiteX47" fmla="*/ 1485539 w 1830268"/>
                <a:gd name="connsiteY47" fmla="*/ 1647591 h 2235375"/>
                <a:gd name="connsiteX48" fmla="*/ 1478541 w 1830268"/>
                <a:gd name="connsiteY48" fmla="*/ 1651089 h 2235375"/>
                <a:gd name="connsiteX49" fmla="*/ 1447053 w 1830268"/>
                <a:gd name="connsiteY49" fmla="*/ 1640593 h 2235375"/>
                <a:gd name="connsiteX50" fmla="*/ 1412066 w 1830268"/>
                <a:gd name="connsiteY50" fmla="*/ 1640593 h 2235375"/>
                <a:gd name="connsiteX51" fmla="*/ 1384076 w 1830268"/>
                <a:gd name="connsiteY51" fmla="*/ 1644092 h 2235375"/>
                <a:gd name="connsiteX52" fmla="*/ 1370647 w 1830268"/>
                <a:gd name="connsiteY52" fmla="*/ 1675269 h 2235375"/>
                <a:gd name="connsiteX53" fmla="*/ 1350219 w 1830268"/>
                <a:gd name="connsiteY53" fmla="*/ 1673364 h 2235375"/>
                <a:gd name="connsiteX54" fmla="*/ 1321099 w 1830268"/>
                <a:gd name="connsiteY54" fmla="*/ 1647591 h 2235375"/>
                <a:gd name="connsiteX55" fmla="*/ 1293109 w 1830268"/>
                <a:gd name="connsiteY55" fmla="*/ 1661585 h 2235375"/>
                <a:gd name="connsiteX56" fmla="*/ 1230133 w 1830268"/>
                <a:gd name="connsiteY56" fmla="*/ 1679079 h 2235375"/>
                <a:gd name="connsiteX57" fmla="*/ 1156660 w 1830268"/>
                <a:gd name="connsiteY57" fmla="*/ 1679079 h 2235375"/>
                <a:gd name="connsiteX58" fmla="*/ 1125171 w 1830268"/>
                <a:gd name="connsiteY58" fmla="*/ 1693074 h 2235375"/>
                <a:gd name="connsiteX59" fmla="*/ 1083187 w 1830268"/>
                <a:gd name="connsiteY59" fmla="*/ 1728061 h 2235375"/>
                <a:gd name="connsiteX60" fmla="*/ 1037703 w 1830268"/>
                <a:gd name="connsiteY60" fmla="*/ 1815529 h 2235375"/>
                <a:gd name="connsiteX61" fmla="*/ 999218 w 1830268"/>
                <a:gd name="connsiteY61" fmla="*/ 1878506 h 2235375"/>
                <a:gd name="connsiteX62" fmla="*/ 946737 w 1830268"/>
                <a:gd name="connsiteY62" fmla="*/ 1934485 h 2235375"/>
                <a:gd name="connsiteX63" fmla="*/ 873264 w 1830268"/>
                <a:gd name="connsiteY63" fmla="*/ 1983467 h 2235375"/>
                <a:gd name="connsiteX64" fmla="*/ 824282 w 1830268"/>
                <a:gd name="connsiteY64" fmla="*/ 2000961 h 2235375"/>
                <a:gd name="connsiteX65" fmla="*/ 806788 w 1830268"/>
                <a:gd name="connsiteY65" fmla="*/ 2042945 h 2235375"/>
                <a:gd name="connsiteX66" fmla="*/ 806788 w 1830268"/>
                <a:gd name="connsiteY66" fmla="*/ 2067436 h 2235375"/>
                <a:gd name="connsiteX67" fmla="*/ 771801 w 1830268"/>
                <a:gd name="connsiteY67" fmla="*/ 2084930 h 2235375"/>
                <a:gd name="connsiteX68" fmla="*/ 743811 w 1830268"/>
                <a:gd name="connsiteY68" fmla="*/ 2102423 h 2235375"/>
                <a:gd name="connsiteX69" fmla="*/ 708824 w 1830268"/>
                <a:gd name="connsiteY69" fmla="*/ 2140909 h 2235375"/>
                <a:gd name="connsiteX70" fmla="*/ 694829 w 1830268"/>
                <a:gd name="connsiteY70" fmla="*/ 2179395 h 2235375"/>
                <a:gd name="connsiteX71" fmla="*/ 617858 w 1830268"/>
                <a:gd name="connsiteY71" fmla="*/ 2200387 h 2235375"/>
                <a:gd name="connsiteX72" fmla="*/ 547884 w 1830268"/>
                <a:gd name="connsiteY72" fmla="*/ 2235375 h 2235375"/>
                <a:gd name="connsiteX73" fmla="*/ 551207 w 1830268"/>
                <a:gd name="connsiteY73" fmla="*/ 2233900 h 2235375"/>
                <a:gd name="connsiteX74" fmla="*/ 532867 w 1830268"/>
                <a:gd name="connsiteY74" fmla="*/ 2205742 h 2235375"/>
                <a:gd name="connsiteX75" fmla="*/ 454703 w 1830268"/>
                <a:gd name="connsiteY75" fmla="*/ 2128003 h 2235375"/>
                <a:gd name="connsiteX76" fmla="*/ 381147 w 1830268"/>
                <a:gd name="connsiteY76" fmla="*/ 2067622 h 2235375"/>
                <a:gd name="connsiteX77" fmla="*/ 325079 w 1830268"/>
                <a:gd name="connsiteY77" fmla="*/ 1992794 h 2235375"/>
                <a:gd name="connsiteX78" fmla="*/ 316454 w 1830268"/>
                <a:gd name="connsiteY78" fmla="*/ 1918072 h 2235375"/>
                <a:gd name="connsiteX79" fmla="*/ 260090 w 1830268"/>
                <a:gd name="connsiteY79" fmla="*/ 1837742 h 2235375"/>
                <a:gd name="connsiteX80" fmla="*/ 182989 w 1830268"/>
                <a:gd name="connsiteY80" fmla="*/ 1786886 h 2235375"/>
                <a:gd name="connsiteX81" fmla="*/ 106723 w 1830268"/>
                <a:gd name="connsiteY81" fmla="*/ 1756718 h 2235375"/>
                <a:gd name="connsiteX82" fmla="*/ 99417 w 1830268"/>
                <a:gd name="connsiteY82" fmla="*/ 1742718 h 2235375"/>
                <a:gd name="connsiteX83" fmla="*/ 108585 w 1830268"/>
                <a:gd name="connsiteY83" fmla="*/ 1644967 h 2235375"/>
                <a:gd name="connsiteX84" fmla="*/ 72390 w 1830268"/>
                <a:gd name="connsiteY84" fmla="*/ 1557337 h 2235375"/>
                <a:gd name="connsiteX85" fmla="*/ 14288 w 1830268"/>
                <a:gd name="connsiteY85" fmla="*/ 1433512 h 2235375"/>
                <a:gd name="connsiteX86" fmla="*/ 0 w 1830268"/>
                <a:gd name="connsiteY86" fmla="*/ 1215390 h 2235375"/>
                <a:gd name="connsiteX87" fmla="*/ 87630 w 1830268"/>
                <a:gd name="connsiteY87" fmla="*/ 931545 h 2235375"/>
                <a:gd name="connsiteX88" fmla="*/ 101918 w 1830268"/>
                <a:gd name="connsiteY88" fmla="*/ 822007 h 2235375"/>
                <a:gd name="connsiteX89" fmla="*/ 305753 w 1830268"/>
                <a:gd name="connsiteY89" fmla="*/ 378142 h 2235375"/>
                <a:gd name="connsiteX90" fmla="*/ 335280 w 1830268"/>
                <a:gd name="connsiteY90" fmla="*/ 356235 h 2235375"/>
                <a:gd name="connsiteX91" fmla="*/ 342900 w 1830268"/>
                <a:gd name="connsiteY91" fmla="*/ 283845 h 2235375"/>
                <a:gd name="connsiteX92" fmla="*/ 328613 w 1830268"/>
                <a:gd name="connsiteY92" fmla="*/ 240030 h 2235375"/>
                <a:gd name="connsiteX93" fmla="*/ 358140 w 1830268"/>
                <a:gd name="connsiteY93" fmla="*/ 232410 h 2235375"/>
                <a:gd name="connsiteX94" fmla="*/ 336233 w 1830268"/>
                <a:gd name="connsiteY94" fmla="*/ 0 h 2235375"/>
                <a:gd name="connsiteX0" fmla="*/ 336233 w 1830268"/>
                <a:gd name="connsiteY0" fmla="*/ 0 h 2235375"/>
                <a:gd name="connsiteX1" fmla="*/ 510540 w 1830268"/>
                <a:gd name="connsiteY1" fmla="*/ 87630 h 2235375"/>
                <a:gd name="connsiteX2" fmla="*/ 531019 w 1830268"/>
                <a:gd name="connsiteY2" fmla="*/ 71437 h 2235375"/>
                <a:gd name="connsiteX3" fmla="*/ 538232 w 1830268"/>
                <a:gd name="connsiteY3" fmla="*/ 61446 h 2235375"/>
                <a:gd name="connsiteX4" fmla="*/ 621185 w 1830268"/>
                <a:gd name="connsiteY4" fmla="*/ 388248 h 2235375"/>
                <a:gd name="connsiteX5" fmla="*/ 632075 w 1830268"/>
                <a:gd name="connsiteY5" fmla="*/ 405393 h 2235375"/>
                <a:gd name="connsiteX6" fmla="*/ 628895 w 1830268"/>
                <a:gd name="connsiteY6" fmla="*/ 422548 h 2235375"/>
                <a:gd name="connsiteX7" fmla="*/ 649983 w 1830268"/>
                <a:gd name="connsiteY7" fmla="*/ 453443 h 2235375"/>
                <a:gd name="connsiteX8" fmla="*/ 695059 w 1830268"/>
                <a:gd name="connsiteY8" fmla="*/ 515716 h 2235375"/>
                <a:gd name="connsiteX9" fmla="*/ 784315 w 1830268"/>
                <a:gd name="connsiteY9" fmla="*/ 527934 h 2235375"/>
                <a:gd name="connsiteX10" fmla="*/ 827002 w 1830268"/>
                <a:gd name="connsiteY10" fmla="*/ 564587 h 2235375"/>
                <a:gd name="connsiteX11" fmla="*/ 827002 w 1830268"/>
                <a:gd name="connsiteY11" fmla="*/ 641965 h 2235375"/>
                <a:gd name="connsiteX12" fmla="*/ 861929 w 1830268"/>
                <a:gd name="connsiteY12" fmla="*/ 670473 h 2235375"/>
                <a:gd name="connsiteX13" fmla="*/ 889093 w 1830268"/>
                <a:gd name="connsiteY13" fmla="*/ 690836 h 2235375"/>
                <a:gd name="connsiteX14" fmla="*/ 935662 w 1830268"/>
                <a:gd name="connsiteY14" fmla="*/ 703054 h 2235375"/>
                <a:gd name="connsiteX15" fmla="*/ 974469 w 1830268"/>
                <a:gd name="connsiteY15" fmla="*/ 731562 h 2235375"/>
                <a:gd name="connsiteX16" fmla="*/ 982230 w 1830268"/>
                <a:gd name="connsiteY16" fmla="*/ 788577 h 2235375"/>
                <a:gd name="connsiteX17" fmla="*/ 1040440 w 1830268"/>
                <a:gd name="connsiteY17" fmla="*/ 841521 h 2235375"/>
                <a:gd name="connsiteX18" fmla="*/ 1098651 w 1830268"/>
                <a:gd name="connsiteY18" fmla="*/ 874101 h 2235375"/>
                <a:gd name="connsiteX19" fmla="*/ 1102532 w 1830268"/>
                <a:gd name="connsiteY19" fmla="*/ 922972 h 2235375"/>
                <a:gd name="connsiteX20" fmla="*/ 1141338 w 1830268"/>
                <a:gd name="connsiteY20" fmla="*/ 1000351 h 2235375"/>
                <a:gd name="connsiteX21" fmla="*/ 1184026 w 1830268"/>
                <a:gd name="connsiteY21" fmla="*/ 1069584 h 2235375"/>
                <a:gd name="connsiteX22" fmla="*/ 1246117 w 1830268"/>
                <a:gd name="connsiteY22" fmla="*/ 1089947 h 2235375"/>
                <a:gd name="connsiteX23" fmla="*/ 1261640 w 1830268"/>
                <a:gd name="connsiteY23" fmla="*/ 1151036 h 2235375"/>
                <a:gd name="connsiteX24" fmla="*/ 1308208 w 1830268"/>
                <a:gd name="connsiteY24" fmla="*/ 1175471 h 2235375"/>
                <a:gd name="connsiteX25" fmla="*/ 1354577 w 1830268"/>
                <a:gd name="connsiteY25" fmla="*/ 1263754 h 2235375"/>
                <a:gd name="connsiteX26" fmla="*/ 1408909 w 1830268"/>
                <a:gd name="connsiteY26" fmla="*/ 1259944 h 2235375"/>
                <a:gd name="connsiteX27" fmla="*/ 1472990 w 1830268"/>
                <a:gd name="connsiteY27" fmla="*/ 1262112 h 2235375"/>
                <a:gd name="connsiteX28" fmla="*/ 1525130 w 1830268"/>
                <a:gd name="connsiteY28" fmla="*/ 1320770 h 2235375"/>
                <a:gd name="connsiteX29" fmla="*/ 1575976 w 1830268"/>
                <a:gd name="connsiteY29" fmla="*/ 1322675 h 2235375"/>
                <a:gd name="connsiteX30" fmla="*/ 1622545 w 1830268"/>
                <a:gd name="connsiteY30" fmla="*/ 1318865 h 2235375"/>
                <a:gd name="connsiteX31" fmla="*/ 1641948 w 1830268"/>
                <a:gd name="connsiteY31" fmla="*/ 1370954 h 2235375"/>
                <a:gd name="connsiteX32" fmla="*/ 1707920 w 1830268"/>
                <a:gd name="connsiteY32" fmla="*/ 1419825 h 2235375"/>
                <a:gd name="connsiteX33" fmla="*/ 1727323 w 1830268"/>
                <a:gd name="connsiteY33" fmla="*/ 1452405 h 2235375"/>
                <a:gd name="connsiteX34" fmla="*/ 1760360 w 1830268"/>
                <a:gd name="connsiteY34" fmla="*/ 1564861 h 2235375"/>
                <a:gd name="connsiteX35" fmla="*/ 1830268 w 1830268"/>
                <a:gd name="connsiteY35" fmla="*/ 1545189 h 2235375"/>
                <a:gd name="connsiteX36" fmla="*/ 1821415 w 1830268"/>
                <a:gd name="connsiteY36" fmla="*/ 1563621 h 2235375"/>
                <a:gd name="connsiteX37" fmla="*/ 1744443 w 1830268"/>
                <a:gd name="connsiteY37" fmla="*/ 1588112 h 2235375"/>
                <a:gd name="connsiteX38" fmla="*/ 1677968 w 1830268"/>
                <a:gd name="connsiteY38" fmla="*/ 1584614 h 2235375"/>
                <a:gd name="connsiteX39" fmla="*/ 1646479 w 1830268"/>
                <a:gd name="connsiteY39" fmla="*/ 1556624 h 2235375"/>
                <a:gd name="connsiteX40" fmla="*/ 1628986 w 1830268"/>
                <a:gd name="connsiteY40" fmla="*/ 1560123 h 2235375"/>
                <a:gd name="connsiteX41" fmla="*/ 1587001 w 1830268"/>
                <a:gd name="connsiteY41" fmla="*/ 1584614 h 2235375"/>
                <a:gd name="connsiteX42" fmla="*/ 1555513 w 1830268"/>
                <a:gd name="connsiteY42" fmla="*/ 1605606 h 2235375"/>
                <a:gd name="connsiteX43" fmla="*/ 1541518 w 1830268"/>
                <a:gd name="connsiteY43" fmla="*/ 1581115 h 2235375"/>
                <a:gd name="connsiteX44" fmla="*/ 1517027 w 1830268"/>
                <a:gd name="connsiteY44" fmla="*/ 1584614 h 2235375"/>
                <a:gd name="connsiteX45" fmla="*/ 1496035 w 1830268"/>
                <a:gd name="connsiteY45" fmla="*/ 1609105 h 2235375"/>
                <a:gd name="connsiteX46" fmla="*/ 1485539 w 1830268"/>
                <a:gd name="connsiteY46" fmla="*/ 1619601 h 2235375"/>
                <a:gd name="connsiteX47" fmla="*/ 1485539 w 1830268"/>
                <a:gd name="connsiteY47" fmla="*/ 1647591 h 2235375"/>
                <a:gd name="connsiteX48" fmla="*/ 1478541 w 1830268"/>
                <a:gd name="connsiteY48" fmla="*/ 1651089 h 2235375"/>
                <a:gd name="connsiteX49" fmla="*/ 1447053 w 1830268"/>
                <a:gd name="connsiteY49" fmla="*/ 1640593 h 2235375"/>
                <a:gd name="connsiteX50" fmla="*/ 1412066 w 1830268"/>
                <a:gd name="connsiteY50" fmla="*/ 1640593 h 2235375"/>
                <a:gd name="connsiteX51" fmla="*/ 1384076 w 1830268"/>
                <a:gd name="connsiteY51" fmla="*/ 1644092 h 2235375"/>
                <a:gd name="connsiteX52" fmla="*/ 1370647 w 1830268"/>
                <a:gd name="connsiteY52" fmla="*/ 1675269 h 2235375"/>
                <a:gd name="connsiteX53" fmla="*/ 1350219 w 1830268"/>
                <a:gd name="connsiteY53" fmla="*/ 1673364 h 2235375"/>
                <a:gd name="connsiteX54" fmla="*/ 1321099 w 1830268"/>
                <a:gd name="connsiteY54" fmla="*/ 1647591 h 2235375"/>
                <a:gd name="connsiteX55" fmla="*/ 1293109 w 1830268"/>
                <a:gd name="connsiteY55" fmla="*/ 1661585 h 2235375"/>
                <a:gd name="connsiteX56" fmla="*/ 1230133 w 1830268"/>
                <a:gd name="connsiteY56" fmla="*/ 1679079 h 2235375"/>
                <a:gd name="connsiteX57" fmla="*/ 1156660 w 1830268"/>
                <a:gd name="connsiteY57" fmla="*/ 1679079 h 2235375"/>
                <a:gd name="connsiteX58" fmla="*/ 1125171 w 1830268"/>
                <a:gd name="connsiteY58" fmla="*/ 1693074 h 2235375"/>
                <a:gd name="connsiteX59" fmla="*/ 1083187 w 1830268"/>
                <a:gd name="connsiteY59" fmla="*/ 1728061 h 2235375"/>
                <a:gd name="connsiteX60" fmla="*/ 1037703 w 1830268"/>
                <a:gd name="connsiteY60" fmla="*/ 1815529 h 2235375"/>
                <a:gd name="connsiteX61" fmla="*/ 999218 w 1830268"/>
                <a:gd name="connsiteY61" fmla="*/ 1878506 h 2235375"/>
                <a:gd name="connsiteX62" fmla="*/ 946737 w 1830268"/>
                <a:gd name="connsiteY62" fmla="*/ 1934485 h 2235375"/>
                <a:gd name="connsiteX63" fmla="*/ 873264 w 1830268"/>
                <a:gd name="connsiteY63" fmla="*/ 1983467 h 2235375"/>
                <a:gd name="connsiteX64" fmla="*/ 824282 w 1830268"/>
                <a:gd name="connsiteY64" fmla="*/ 2000961 h 2235375"/>
                <a:gd name="connsiteX65" fmla="*/ 806788 w 1830268"/>
                <a:gd name="connsiteY65" fmla="*/ 2042945 h 2235375"/>
                <a:gd name="connsiteX66" fmla="*/ 806788 w 1830268"/>
                <a:gd name="connsiteY66" fmla="*/ 2067436 h 2235375"/>
                <a:gd name="connsiteX67" fmla="*/ 771801 w 1830268"/>
                <a:gd name="connsiteY67" fmla="*/ 2084930 h 2235375"/>
                <a:gd name="connsiteX68" fmla="*/ 743811 w 1830268"/>
                <a:gd name="connsiteY68" fmla="*/ 2102423 h 2235375"/>
                <a:gd name="connsiteX69" fmla="*/ 708824 w 1830268"/>
                <a:gd name="connsiteY69" fmla="*/ 2140909 h 2235375"/>
                <a:gd name="connsiteX70" fmla="*/ 694829 w 1830268"/>
                <a:gd name="connsiteY70" fmla="*/ 2179395 h 2235375"/>
                <a:gd name="connsiteX71" fmla="*/ 617858 w 1830268"/>
                <a:gd name="connsiteY71" fmla="*/ 2200387 h 2235375"/>
                <a:gd name="connsiteX72" fmla="*/ 547884 w 1830268"/>
                <a:gd name="connsiteY72" fmla="*/ 2235375 h 2235375"/>
                <a:gd name="connsiteX73" fmla="*/ 551207 w 1830268"/>
                <a:gd name="connsiteY73" fmla="*/ 2233900 h 2235375"/>
                <a:gd name="connsiteX74" fmla="*/ 532867 w 1830268"/>
                <a:gd name="connsiteY74" fmla="*/ 2205742 h 2235375"/>
                <a:gd name="connsiteX75" fmla="*/ 454703 w 1830268"/>
                <a:gd name="connsiteY75" fmla="*/ 2128003 h 2235375"/>
                <a:gd name="connsiteX76" fmla="*/ 381147 w 1830268"/>
                <a:gd name="connsiteY76" fmla="*/ 2067622 h 2235375"/>
                <a:gd name="connsiteX77" fmla="*/ 325079 w 1830268"/>
                <a:gd name="connsiteY77" fmla="*/ 1992794 h 2235375"/>
                <a:gd name="connsiteX78" fmla="*/ 316454 w 1830268"/>
                <a:gd name="connsiteY78" fmla="*/ 1918072 h 2235375"/>
                <a:gd name="connsiteX79" fmla="*/ 260090 w 1830268"/>
                <a:gd name="connsiteY79" fmla="*/ 1837742 h 2235375"/>
                <a:gd name="connsiteX80" fmla="*/ 182989 w 1830268"/>
                <a:gd name="connsiteY80" fmla="*/ 1786886 h 2235375"/>
                <a:gd name="connsiteX81" fmla="*/ 106723 w 1830268"/>
                <a:gd name="connsiteY81" fmla="*/ 1756718 h 2235375"/>
                <a:gd name="connsiteX82" fmla="*/ 99417 w 1830268"/>
                <a:gd name="connsiteY82" fmla="*/ 1742718 h 2235375"/>
                <a:gd name="connsiteX83" fmla="*/ 108585 w 1830268"/>
                <a:gd name="connsiteY83" fmla="*/ 1644967 h 2235375"/>
                <a:gd name="connsiteX84" fmla="*/ 72390 w 1830268"/>
                <a:gd name="connsiteY84" fmla="*/ 1557337 h 2235375"/>
                <a:gd name="connsiteX85" fmla="*/ 14288 w 1830268"/>
                <a:gd name="connsiteY85" fmla="*/ 1433512 h 2235375"/>
                <a:gd name="connsiteX86" fmla="*/ 0 w 1830268"/>
                <a:gd name="connsiteY86" fmla="*/ 1215390 h 2235375"/>
                <a:gd name="connsiteX87" fmla="*/ 87630 w 1830268"/>
                <a:gd name="connsiteY87" fmla="*/ 931545 h 2235375"/>
                <a:gd name="connsiteX88" fmla="*/ 101918 w 1830268"/>
                <a:gd name="connsiteY88" fmla="*/ 822007 h 2235375"/>
                <a:gd name="connsiteX89" fmla="*/ 305753 w 1830268"/>
                <a:gd name="connsiteY89" fmla="*/ 378142 h 2235375"/>
                <a:gd name="connsiteX90" fmla="*/ 335280 w 1830268"/>
                <a:gd name="connsiteY90" fmla="*/ 356235 h 2235375"/>
                <a:gd name="connsiteX91" fmla="*/ 342900 w 1830268"/>
                <a:gd name="connsiteY91" fmla="*/ 283845 h 2235375"/>
                <a:gd name="connsiteX92" fmla="*/ 328613 w 1830268"/>
                <a:gd name="connsiteY92" fmla="*/ 240030 h 2235375"/>
                <a:gd name="connsiteX93" fmla="*/ 358140 w 1830268"/>
                <a:gd name="connsiteY93" fmla="*/ 232410 h 2235375"/>
                <a:gd name="connsiteX94" fmla="*/ 336233 w 1830268"/>
                <a:gd name="connsiteY94" fmla="*/ 0 h 2235375"/>
                <a:gd name="connsiteX0" fmla="*/ 336233 w 1830268"/>
                <a:gd name="connsiteY0" fmla="*/ 0 h 2235375"/>
                <a:gd name="connsiteX1" fmla="*/ 510540 w 1830268"/>
                <a:gd name="connsiteY1" fmla="*/ 87630 h 2235375"/>
                <a:gd name="connsiteX2" fmla="*/ 531019 w 1830268"/>
                <a:gd name="connsiteY2" fmla="*/ 71437 h 2235375"/>
                <a:gd name="connsiteX3" fmla="*/ 538232 w 1830268"/>
                <a:gd name="connsiteY3" fmla="*/ 61446 h 2235375"/>
                <a:gd name="connsiteX4" fmla="*/ 621185 w 1830268"/>
                <a:gd name="connsiteY4" fmla="*/ 388248 h 2235375"/>
                <a:gd name="connsiteX5" fmla="*/ 632075 w 1830268"/>
                <a:gd name="connsiteY5" fmla="*/ 405393 h 2235375"/>
                <a:gd name="connsiteX6" fmla="*/ 638348 w 1830268"/>
                <a:gd name="connsiteY6" fmla="*/ 420643 h 2235375"/>
                <a:gd name="connsiteX7" fmla="*/ 649983 w 1830268"/>
                <a:gd name="connsiteY7" fmla="*/ 453443 h 2235375"/>
                <a:gd name="connsiteX8" fmla="*/ 695059 w 1830268"/>
                <a:gd name="connsiteY8" fmla="*/ 515716 h 2235375"/>
                <a:gd name="connsiteX9" fmla="*/ 784315 w 1830268"/>
                <a:gd name="connsiteY9" fmla="*/ 527934 h 2235375"/>
                <a:gd name="connsiteX10" fmla="*/ 827002 w 1830268"/>
                <a:gd name="connsiteY10" fmla="*/ 564587 h 2235375"/>
                <a:gd name="connsiteX11" fmla="*/ 827002 w 1830268"/>
                <a:gd name="connsiteY11" fmla="*/ 641965 h 2235375"/>
                <a:gd name="connsiteX12" fmla="*/ 861929 w 1830268"/>
                <a:gd name="connsiteY12" fmla="*/ 670473 h 2235375"/>
                <a:gd name="connsiteX13" fmla="*/ 889093 w 1830268"/>
                <a:gd name="connsiteY13" fmla="*/ 690836 h 2235375"/>
                <a:gd name="connsiteX14" fmla="*/ 935662 w 1830268"/>
                <a:gd name="connsiteY14" fmla="*/ 703054 h 2235375"/>
                <a:gd name="connsiteX15" fmla="*/ 974469 w 1830268"/>
                <a:gd name="connsiteY15" fmla="*/ 731562 h 2235375"/>
                <a:gd name="connsiteX16" fmla="*/ 982230 w 1830268"/>
                <a:gd name="connsiteY16" fmla="*/ 788577 h 2235375"/>
                <a:gd name="connsiteX17" fmla="*/ 1040440 w 1830268"/>
                <a:gd name="connsiteY17" fmla="*/ 841521 h 2235375"/>
                <a:gd name="connsiteX18" fmla="*/ 1098651 w 1830268"/>
                <a:gd name="connsiteY18" fmla="*/ 874101 h 2235375"/>
                <a:gd name="connsiteX19" fmla="*/ 1102532 w 1830268"/>
                <a:gd name="connsiteY19" fmla="*/ 922972 h 2235375"/>
                <a:gd name="connsiteX20" fmla="*/ 1141338 w 1830268"/>
                <a:gd name="connsiteY20" fmla="*/ 1000351 h 2235375"/>
                <a:gd name="connsiteX21" fmla="*/ 1184026 w 1830268"/>
                <a:gd name="connsiteY21" fmla="*/ 1069584 h 2235375"/>
                <a:gd name="connsiteX22" fmla="*/ 1246117 w 1830268"/>
                <a:gd name="connsiteY22" fmla="*/ 1089947 h 2235375"/>
                <a:gd name="connsiteX23" fmla="*/ 1261640 w 1830268"/>
                <a:gd name="connsiteY23" fmla="*/ 1151036 h 2235375"/>
                <a:gd name="connsiteX24" fmla="*/ 1308208 w 1830268"/>
                <a:gd name="connsiteY24" fmla="*/ 1175471 h 2235375"/>
                <a:gd name="connsiteX25" fmla="*/ 1354577 w 1830268"/>
                <a:gd name="connsiteY25" fmla="*/ 1263754 h 2235375"/>
                <a:gd name="connsiteX26" fmla="*/ 1408909 w 1830268"/>
                <a:gd name="connsiteY26" fmla="*/ 1259944 h 2235375"/>
                <a:gd name="connsiteX27" fmla="*/ 1472990 w 1830268"/>
                <a:gd name="connsiteY27" fmla="*/ 1262112 h 2235375"/>
                <a:gd name="connsiteX28" fmla="*/ 1525130 w 1830268"/>
                <a:gd name="connsiteY28" fmla="*/ 1320770 h 2235375"/>
                <a:gd name="connsiteX29" fmla="*/ 1575976 w 1830268"/>
                <a:gd name="connsiteY29" fmla="*/ 1322675 h 2235375"/>
                <a:gd name="connsiteX30" fmla="*/ 1622545 w 1830268"/>
                <a:gd name="connsiteY30" fmla="*/ 1318865 h 2235375"/>
                <a:gd name="connsiteX31" fmla="*/ 1641948 w 1830268"/>
                <a:gd name="connsiteY31" fmla="*/ 1370954 h 2235375"/>
                <a:gd name="connsiteX32" fmla="*/ 1707920 w 1830268"/>
                <a:gd name="connsiteY32" fmla="*/ 1419825 h 2235375"/>
                <a:gd name="connsiteX33" fmla="*/ 1727323 w 1830268"/>
                <a:gd name="connsiteY33" fmla="*/ 1452405 h 2235375"/>
                <a:gd name="connsiteX34" fmla="*/ 1760360 w 1830268"/>
                <a:gd name="connsiteY34" fmla="*/ 1564861 h 2235375"/>
                <a:gd name="connsiteX35" fmla="*/ 1830268 w 1830268"/>
                <a:gd name="connsiteY35" fmla="*/ 1545189 h 2235375"/>
                <a:gd name="connsiteX36" fmla="*/ 1821415 w 1830268"/>
                <a:gd name="connsiteY36" fmla="*/ 1563621 h 2235375"/>
                <a:gd name="connsiteX37" fmla="*/ 1744443 w 1830268"/>
                <a:gd name="connsiteY37" fmla="*/ 1588112 h 2235375"/>
                <a:gd name="connsiteX38" fmla="*/ 1677968 w 1830268"/>
                <a:gd name="connsiteY38" fmla="*/ 1584614 h 2235375"/>
                <a:gd name="connsiteX39" fmla="*/ 1646479 w 1830268"/>
                <a:gd name="connsiteY39" fmla="*/ 1556624 h 2235375"/>
                <a:gd name="connsiteX40" fmla="*/ 1628986 w 1830268"/>
                <a:gd name="connsiteY40" fmla="*/ 1560123 h 2235375"/>
                <a:gd name="connsiteX41" fmla="*/ 1587001 w 1830268"/>
                <a:gd name="connsiteY41" fmla="*/ 1584614 h 2235375"/>
                <a:gd name="connsiteX42" fmla="*/ 1555513 w 1830268"/>
                <a:gd name="connsiteY42" fmla="*/ 1605606 h 2235375"/>
                <a:gd name="connsiteX43" fmla="*/ 1541518 w 1830268"/>
                <a:gd name="connsiteY43" fmla="*/ 1581115 h 2235375"/>
                <a:gd name="connsiteX44" fmla="*/ 1517027 w 1830268"/>
                <a:gd name="connsiteY44" fmla="*/ 1584614 h 2235375"/>
                <a:gd name="connsiteX45" fmla="*/ 1496035 w 1830268"/>
                <a:gd name="connsiteY45" fmla="*/ 1609105 h 2235375"/>
                <a:gd name="connsiteX46" fmla="*/ 1485539 w 1830268"/>
                <a:gd name="connsiteY46" fmla="*/ 1619601 h 2235375"/>
                <a:gd name="connsiteX47" fmla="*/ 1485539 w 1830268"/>
                <a:gd name="connsiteY47" fmla="*/ 1647591 h 2235375"/>
                <a:gd name="connsiteX48" fmla="*/ 1478541 w 1830268"/>
                <a:gd name="connsiteY48" fmla="*/ 1651089 h 2235375"/>
                <a:gd name="connsiteX49" fmla="*/ 1447053 w 1830268"/>
                <a:gd name="connsiteY49" fmla="*/ 1640593 h 2235375"/>
                <a:gd name="connsiteX50" fmla="*/ 1412066 w 1830268"/>
                <a:gd name="connsiteY50" fmla="*/ 1640593 h 2235375"/>
                <a:gd name="connsiteX51" fmla="*/ 1384076 w 1830268"/>
                <a:gd name="connsiteY51" fmla="*/ 1644092 h 2235375"/>
                <a:gd name="connsiteX52" fmla="*/ 1370647 w 1830268"/>
                <a:gd name="connsiteY52" fmla="*/ 1675269 h 2235375"/>
                <a:gd name="connsiteX53" fmla="*/ 1350219 w 1830268"/>
                <a:gd name="connsiteY53" fmla="*/ 1673364 h 2235375"/>
                <a:gd name="connsiteX54" fmla="*/ 1321099 w 1830268"/>
                <a:gd name="connsiteY54" fmla="*/ 1647591 h 2235375"/>
                <a:gd name="connsiteX55" fmla="*/ 1293109 w 1830268"/>
                <a:gd name="connsiteY55" fmla="*/ 1661585 h 2235375"/>
                <a:gd name="connsiteX56" fmla="*/ 1230133 w 1830268"/>
                <a:gd name="connsiteY56" fmla="*/ 1679079 h 2235375"/>
                <a:gd name="connsiteX57" fmla="*/ 1156660 w 1830268"/>
                <a:gd name="connsiteY57" fmla="*/ 1679079 h 2235375"/>
                <a:gd name="connsiteX58" fmla="*/ 1125171 w 1830268"/>
                <a:gd name="connsiteY58" fmla="*/ 1693074 h 2235375"/>
                <a:gd name="connsiteX59" fmla="*/ 1083187 w 1830268"/>
                <a:gd name="connsiteY59" fmla="*/ 1728061 h 2235375"/>
                <a:gd name="connsiteX60" fmla="*/ 1037703 w 1830268"/>
                <a:gd name="connsiteY60" fmla="*/ 1815529 h 2235375"/>
                <a:gd name="connsiteX61" fmla="*/ 999218 w 1830268"/>
                <a:gd name="connsiteY61" fmla="*/ 1878506 h 2235375"/>
                <a:gd name="connsiteX62" fmla="*/ 946737 w 1830268"/>
                <a:gd name="connsiteY62" fmla="*/ 1934485 h 2235375"/>
                <a:gd name="connsiteX63" fmla="*/ 873264 w 1830268"/>
                <a:gd name="connsiteY63" fmla="*/ 1983467 h 2235375"/>
                <a:gd name="connsiteX64" fmla="*/ 824282 w 1830268"/>
                <a:gd name="connsiteY64" fmla="*/ 2000961 h 2235375"/>
                <a:gd name="connsiteX65" fmla="*/ 806788 w 1830268"/>
                <a:gd name="connsiteY65" fmla="*/ 2042945 h 2235375"/>
                <a:gd name="connsiteX66" fmla="*/ 806788 w 1830268"/>
                <a:gd name="connsiteY66" fmla="*/ 2067436 h 2235375"/>
                <a:gd name="connsiteX67" fmla="*/ 771801 w 1830268"/>
                <a:gd name="connsiteY67" fmla="*/ 2084930 h 2235375"/>
                <a:gd name="connsiteX68" fmla="*/ 743811 w 1830268"/>
                <a:gd name="connsiteY68" fmla="*/ 2102423 h 2235375"/>
                <a:gd name="connsiteX69" fmla="*/ 708824 w 1830268"/>
                <a:gd name="connsiteY69" fmla="*/ 2140909 h 2235375"/>
                <a:gd name="connsiteX70" fmla="*/ 694829 w 1830268"/>
                <a:gd name="connsiteY70" fmla="*/ 2179395 h 2235375"/>
                <a:gd name="connsiteX71" fmla="*/ 617858 w 1830268"/>
                <a:gd name="connsiteY71" fmla="*/ 2200387 h 2235375"/>
                <a:gd name="connsiteX72" fmla="*/ 547884 w 1830268"/>
                <a:gd name="connsiteY72" fmla="*/ 2235375 h 2235375"/>
                <a:gd name="connsiteX73" fmla="*/ 551207 w 1830268"/>
                <a:gd name="connsiteY73" fmla="*/ 2233900 h 2235375"/>
                <a:gd name="connsiteX74" fmla="*/ 532867 w 1830268"/>
                <a:gd name="connsiteY74" fmla="*/ 2205742 h 2235375"/>
                <a:gd name="connsiteX75" fmla="*/ 454703 w 1830268"/>
                <a:gd name="connsiteY75" fmla="*/ 2128003 h 2235375"/>
                <a:gd name="connsiteX76" fmla="*/ 381147 w 1830268"/>
                <a:gd name="connsiteY76" fmla="*/ 2067622 h 2235375"/>
                <a:gd name="connsiteX77" fmla="*/ 325079 w 1830268"/>
                <a:gd name="connsiteY77" fmla="*/ 1992794 h 2235375"/>
                <a:gd name="connsiteX78" fmla="*/ 316454 w 1830268"/>
                <a:gd name="connsiteY78" fmla="*/ 1918072 h 2235375"/>
                <a:gd name="connsiteX79" fmla="*/ 260090 w 1830268"/>
                <a:gd name="connsiteY79" fmla="*/ 1837742 h 2235375"/>
                <a:gd name="connsiteX80" fmla="*/ 182989 w 1830268"/>
                <a:gd name="connsiteY80" fmla="*/ 1786886 h 2235375"/>
                <a:gd name="connsiteX81" fmla="*/ 106723 w 1830268"/>
                <a:gd name="connsiteY81" fmla="*/ 1756718 h 2235375"/>
                <a:gd name="connsiteX82" fmla="*/ 99417 w 1830268"/>
                <a:gd name="connsiteY82" fmla="*/ 1742718 h 2235375"/>
                <a:gd name="connsiteX83" fmla="*/ 108585 w 1830268"/>
                <a:gd name="connsiteY83" fmla="*/ 1644967 h 2235375"/>
                <a:gd name="connsiteX84" fmla="*/ 72390 w 1830268"/>
                <a:gd name="connsiteY84" fmla="*/ 1557337 h 2235375"/>
                <a:gd name="connsiteX85" fmla="*/ 14288 w 1830268"/>
                <a:gd name="connsiteY85" fmla="*/ 1433512 h 2235375"/>
                <a:gd name="connsiteX86" fmla="*/ 0 w 1830268"/>
                <a:gd name="connsiteY86" fmla="*/ 1215390 h 2235375"/>
                <a:gd name="connsiteX87" fmla="*/ 87630 w 1830268"/>
                <a:gd name="connsiteY87" fmla="*/ 931545 h 2235375"/>
                <a:gd name="connsiteX88" fmla="*/ 101918 w 1830268"/>
                <a:gd name="connsiteY88" fmla="*/ 822007 h 2235375"/>
                <a:gd name="connsiteX89" fmla="*/ 305753 w 1830268"/>
                <a:gd name="connsiteY89" fmla="*/ 378142 h 2235375"/>
                <a:gd name="connsiteX90" fmla="*/ 335280 w 1830268"/>
                <a:gd name="connsiteY90" fmla="*/ 356235 h 2235375"/>
                <a:gd name="connsiteX91" fmla="*/ 342900 w 1830268"/>
                <a:gd name="connsiteY91" fmla="*/ 283845 h 2235375"/>
                <a:gd name="connsiteX92" fmla="*/ 328613 w 1830268"/>
                <a:gd name="connsiteY92" fmla="*/ 240030 h 2235375"/>
                <a:gd name="connsiteX93" fmla="*/ 358140 w 1830268"/>
                <a:gd name="connsiteY93" fmla="*/ 232410 h 2235375"/>
                <a:gd name="connsiteX94" fmla="*/ 336233 w 1830268"/>
                <a:gd name="connsiteY94" fmla="*/ 0 h 223537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Lst>
              <a:rect l="l" t="t" r="r" b="b"/>
              <a:pathLst>
                <a:path w="1830268" h="2235375">
                  <a:moveTo>
                    <a:pt x="336233" y="0"/>
                  </a:moveTo>
                  <a:cubicBezTo>
                    <a:pt x="394335" y="28575"/>
                    <a:pt x="435293" y="75247"/>
                    <a:pt x="510540" y="87630"/>
                  </a:cubicBezTo>
                  <a:cubicBezTo>
                    <a:pt x="523399" y="88106"/>
                    <a:pt x="526971" y="79534"/>
                    <a:pt x="531019" y="71437"/>
                  </a:cubicBezTo>
                  <a:lnTo>
                    <a:pt x="538232" y="61446"/>
                  </a:lnTo>
                  <a:lnTo>
                    <a:pt x="621185" y="388248"/>
                  </a:lnTo>
                  <a:lnTo>
                    <a:pt x="632075" y="405393"/>
                  </a:lnTo>
                  <a:lnTo>
                    <a:pt x="638348" y="420643"/>
                  </a:lnTo>
                  <a:cubicBezTo>
                    <a:pt x="637620" y="443894"/>
                    <a:pt x="647395" y="445977"/>
                    <a:pt x="649983" y="453443"/>
                  </a:cubicBezTo>
                  <a:cubicBezTo>
                    <a:pt x="685106" y="466873"/>
                    <a:pt x="674362" y="508928"/>
                    <a:pt x="695059" y="515716"/>
                  </a:cubicBezTo>
                  <a:lnTo>
                    <a:pt x="784315" y="527934"/>
                  </a:lnTo>
                  <a:lnTo>
                    <a:pt x="827002" y="564587"/>
                  </a:lnTo>
                  <a:lnTo>
                    <a:pt x="827002" y="641965"/>
                  </a:lnTo>
                  <a:lnTo>
                    <a:pt x="861929" y="670473"/>
                  </a:lnTo>
                  <a:lnTo>
                    <a:pt x="889093" y="690836"/>
                  </a:lnTo>
                  <a:lnTo>
                    <a:pt x="935662" y="703054"/>
                  </a:lnTo>
                  <a:lnTo>
                    <a:pt x="974469" y="731562"/>
                  </a:lnTo>
                  <a:lnTo>
                    <a:pt x="982230" y="788577"/>
                  </a:lnTo>
                  <a:lnTo>
                    <a:pt x="1040440" y="841521"/>
                  </a:lnTo>
                  <a:lnTo>
                    <a:pt x="1098651" y="874101"/>
                  </a:lnTo>
                  <a:lnTo>
                    <a:pt x="1102532" y="922972"/>
                  </a:lnTo>
                  <a:lnTo>
                    <a:pt x="1141338" y="1000351"/>
                  </a:lnTo>
                  <a:lnTo>
                    <a:pt x="1184026" y="1069584"/>
                  </a:lnTo>
                  <a:lnTo>
                    <a:pt x="1246117" y="1089947"/>
                  </a:lnTo>
                  <a:lnTo>
                    <a:pt x="1261640" y="1151036"/>
                  </a:lnTo>
                  <a:lnTo>
                    <a:pt x="1308208" y="1175471"/>
                  </a:lnTo>
                  <a:lnTo>
                    <a:pt x="1354577" y="1263754"/>
                  </a:lnTo>
                  <a:lnTo>
                    <a:pt x="1408909" y="1259944"/>
                  </a:lnTo>
                  <a:lnTo>
                    <a:pt x="1472990" y="1262112"/>
                  </a:lnTo>
                  <a:lnTo>
                    <a:pt x="1525130" y="1320770"/>
                  </a:lnTo>
                  <a:lnTo>
                    <a:pt x="1575976" y="1322675"/>
                  </a:lnTo>
                  <a:lnTo>
                    <a:pt x="1622545" y="1318865"/>
                  </a:lnTo>
                  <a:lnTo>
                    <a:pt x="1641948" y="1370954"/>
                  </a:lnTo>
                  <a:lnTo>
                    <a:pt x="1707920" y="1419825"/>
                  </a:lnTo>
                  <a:lnTo>
                    <a:pt x="1727323" y="1452405"/>
                  </a:lnTo>
                  <a:lnTo>
                    <a:pt x="1760360" y="1564861"/>
                  </a:lnTo>
                  <a:lnTo>
                    <a:pt x="1830268" y="1545189"/>
                  </a:lnTo>
                  <a:lnTo>
                    <a:pt x="1821415" y="1563621"/>
                  </a:lnTo>
                  <a:lnTo>
                    <a:pt x="1744443" y="1588112"/>
                  </a:lnTo>
                  <a:lnTo>
                    <a:pt x="1677968" y="1584614"/>
                  </a:lnTo>
                  <a:lnTo>
                    <a:pt x="1646479" y="1556624"/>
                  </a:lnTo>
                  <a:lnTo>
                    <a:pt x="1628986" y="1560123"/>
                  </a:lnTo>
                  <a:lnTo>
                    <a:pt x="1587001" y="1584614"/>
                  </a:lnTo>
                  <a:lnTo>
                    <a:pt x="1555513" y="1605606"/>
                  </a:lnTo>
                  <a:lnTo>
                    <a:pt x="1541518" y="1581115"/>
                  </a:lnTo>
                  <a:lnTo>
                    <a:pt x="1517027" y="1584614"/>
                  </a:lnTo>
                  <a:lnTo>
                    <a:pt x="1496035" y="1609105"/>
                  </a:lnTo>
                  <a:lnTo>
                    <a:pt x="1485539" y="1619601"/>
                  </a:lnTo>
                  <a:lnTo>
                    <a:pt x="1485539" y="1647591"/>
                  </a:lnTo>
                  <a:lnTo>
                    <a:pt x="1478541" y="1651089"/>
                  </a:lnTo>
                  <a:lnTo>
                    <a:pt x="1447053" y="1640593"/>
                  </a:lnTo>
                  <a:lnTo>
                    <a:pt x="1412066" y="1640593"/>
                  </a:lnTo>
                  <a:lnTo>
                    <a:pt x="1384076" y="1644092"/>
                  </a:lnTo>
                  <a:lnTo>
                    <a:pt x="1370647" y="1675269"/>
                  </a:lnTo>
                  <a:lnTo>
                    <a:pt x="1350219" y="1673364"/>
                  </a:lnTo>
                  <a:lnTo>
                    <a:pt x="1321099" y="1647591"/>
                  </a:lnTo>
                  <a:lnTo>
                    <a:pt x="1293109" y="1661585"/>
                  </a:lnTo>
                  <a:lnTo>
                    <a:pt x="1230133" y="1679079"/>
                  </a:lnTo>
                  <a:lnTo>
                    <a:pt x="1156660" y="1679079"/>
                  </a:lnTo>
                  <a:lnTo>
                    <a:pt x="1125171" y="1693074"/>
                  </a:lnTo>
                  <a:lnTo>
                    <a:pt x="1083187" y="1728061"/>
                  </a:lnTo>
                  <a:lnTo>
                    <a:pt x="1037703" y="1815529"/>
                  </a:lnTo>
                  <a:lnTo>
                    <a:pt x="999218" y="1878506"/>
                  </a:lnTo>
                  <a:lnTo>
                    <a:pt x="946737" y="1934485"/>
                  </a:lnTo>
                  <a:lnTo>
                    <a:pt x="873264" y="1983467"/>
                  </a:lnTo>
                  <a:lnTo>
                    <a:pt x="824282" y="2000961"/>
                  </a:lnTo>
                  <a:lnTo>
                    <a:pt x="806788" y="2042945"/>
                  </a:lnTo>
                  <a:lnTo>
                    <a:pt x="806788" y="2067436"/>
                  </a:lnTo>
                  <a:lnTo>
                    <a:pt x="771801" y="2084930"/>
                  </a:lnTo>
                  <a:lnTo>
                    <a:pt x="743811" y="2102423"/>
                  </a:lnTo>
                  <a:lnTo>
                    <a:pt x="708824" y="2140909"/>
                  </a:lnTo>
                  <a:lnTo>
                    <a:pt x="694829" y="2179395"/>
                  </a:lnTo>
                  <a:lnTo>
                    <a:pt x="617858" y="2200387"/>
                  </a:lnTo>
                  <a:lnTo>
                    <a:pt x="547884" y="2235375"/>
                  </a:lnTo>
                  <a:lnTo>
                    <a:pt x="551207" y="2233900"/>
                  </a:lnTo>
                  <a:lnTo>
                    <a:pt x="532867" y="2205742"/>
                  </a:lnTo>
                  <a:lnTo>
                    <a:pt x="454703" y="2128003"/>
                  </a:lnTo>
                  <a:lnTo>
                    <a:pt x="381147" y="2067622"/>
                  </a:lnTo>
                  <a:lnTo>
                    <a:pt x="325079" y="1992794"/>
                  </a:lnTo>
                  <a:lnTo>
                    <a:pt x="316454" y="1918072"/>
                  </a:lnTo>
                  <a:lnTo>
                    <a:pt x="260090" y="1837742"/>
                  </a:lnTo>
                  <a:lnTo>
                    <a:pt x="182989" y="1786886"/>
                  </a:lnTo>
                  <a:lnTo>
                    <a:pt x="106723" y="1756718"/>
                  </a:lnTo>
                  <a:lnTo>
                    <a:pt x="99417" y="1742718"/>
                  </a:lnTo>
                  <a:cubicBezTo>
                    <a:pt x="89297" y="1711642"/>
                    <a:pt x="89535" y="1675924"/>
                    <a:pt x="108585" y="1644967"/>
                  </a:cubicBezTo>
                  <a:cubicBezTo>
                    <a:pt x="79058" y="1618297"/>
                    <a:pt x="74295" y="1604010"/>
                    <a:pt x="72390" y="1557337"/>
                  </a:cubicBezTo>
                  <a:cubicBezTo>
                    <a:pt x="70485" y="1509712"/>
                    <a:pt x="18098" y="1463992"/>
                    <a:pt x="14288" y="1433512"/>
                  </a:cubicBezTo>
                  <a:cubicBezTo>
                    <a:pt x="5715" y="1363027"/>
                    <a:pt x="81915" y="1267777"/>
                    <a:pt x="0" y="1215390"/>
                  </a:cubicBezTo>
                  <a:cubicBezTo>
                    <a:pt x="34290" y="1132522"/>
                    <a:pt x="131445" y="1043940"/>
                    <a:pt x="87630" y="931545"/>
                  </a:cubicBezTo>
                  <a:cubicBezTo>
                    <a:pt x="94298" y="896302"/>
                    <a:pt x="103823" y="864870"/>
                    <a:pt x="101918" y="822007"/>
                  </a:cubicBezTo>
                  <a:cubicBezTo>
                    <a:pt x="196215" y="700087"/>
                    <a:pt x="255270" y="543877"/>
                    <a:pt x="305753" y="378142"/>
                  </a:cubicBezTo>
                  <a:cubicBezTo>
                    <a:pt x="320040" y="375285"/>
                    <a:pt x="311468" y="349567"/>
                    <a:pt x="335280" y="356235"/>
                  </a:cubicBezTo>
                  <a:cubicBezTo>
                    <a:pt x="301943" y="340042"/>
                    <a:pt x="312420" y="302895"/>
                    <a:pt x="342900" y="283845"/>
                  </a:cubicBezTo>
                  <a:cubicBezTo>
                    <a:pt x="346710" y="260985"/>
                    <a:pt x="320993" y="267652"/>
                    <a:pt x="328613" y="240030"/>
                  </a:cubicBezTo>
                  <a:cubicBezTo>
                    <a:pt x="335280" y="234315"/>
                    <a:pt x="345758" y="231457"/>
                    <a:pt x="358140" y="232410"/>
                  </a:cubicBezTo>
                  <a:cubicBezTo>
                    <a:pt x="324803" y="180975"/>
                    <a:pt x="330518" y="67627"/>
                    <a:pt x="336233" y="0"/>
                  </a:cubicBezTo>
                  <a:close/>
                </a:path>
              </a:pathLst>
            </a:custGeom>
            <a:solidFill>
              <a:schemeClr val="accent1">
                <a:alpha val="47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7" name="Freeform: Shape 16">
              <a:extLst>
                <a:ext uri="{FF2B5EF4-FFF2-40B4-BE49-F238E27FC236}">
                  <a16:creationId xmlns:a16="http://schemas.microsoft.com/office/drawing/2014/main" id="{00000000-0008-0000-1000-000011000000}"/>
                </a:ext>
              </a:extLst>
            </xdr:cNvPr>
            <xdr:cNvSpPr/>
          </xdr:nvSpPr>
          <xdr:spPr>
            <a:xfrm>
              <a:off x="6867407" y="2605800"/>
              <a:ext cx="1590490" cy="718069"/>
            </a:xfrm>
            <a:custGeom>
              <a:avLst/>
              <a:gdLst>
                <a:gd name="connsiteX0" fmla="*/ 411109 w 1590490"/>
                <a:gd name="connsiteY0" fmla="*/ 0 h 718069"/>
                <a:gd name="connsiteX1" fmla="*/ 457677 w 1590490"/>
                <a:gd name="connsiteY1" fmla="*/ 12217 h 718069"/>
                <a:gd name="connsiteX2" fmla="*/ 527530 w 1590490"/>
                <a:gd name="connsiteY2" fmla="*/ 8145 h 718069"/>
                <a:gd name="connsiteX3" fmla="*/ 581859 w 1590490"/>
                <a:gd name="connsiteY3" fmla="*/ 0 h 718069"/>
                <a:gd name="connsiteX4" fmla="*/ 663354 w 1590490"/>
                <a:gd name="connsiteY4" fmla="*/ 0 h 718069"/>
                <a:gd name="connsiteX5" fmla="*/ 725445 w 1590490"/>
                <a:gd name="connsiteY5" fmla="*/ 12217 h 718069"/>
                <a:gd name="connsiteX6" fmla="*/ 799178 w 1590490"/>
                <a:gd name="connsiteY6" fmla="*/ 12217 h 718069"/>
                <a:gd name="connsiteX7" fmla="*/ 865150 w 1590490"/>
                <a:gd name="connsiteY7" fmla="*/ 24435 h 718069"/>
                <a:gd name="connsiteX8" fmla="*/ 938883 w 1590490"/>
                <a:gd name="connsiteY8" fmla="*/ 52943 h 718069"/>
                <a:gd name="connsiteX9" fmla="*/ 1008736 w 1590490"/>
                <a:gd name="connsiteY9" fmla="*/ 48870 h 718069"/>
                <a:gd name="connsiteX10" fmla="*/ 1063066 w 1590490"/>
                <a:gd name="connsiteY10" fmla="*/ 48870 h 718069"/>
                <a:gd name="connsiteX11" fmla="*/ 1140680 w 1590490"/>
                <a:gd name="connsiteY11" fmla="*/ 77378 h 718069"/>
                <a:gd name="connsiteX12" fmla="*/ 1163964 w 1590490"/>
                <a:gd name="connsiteY12" fmla="*/ 101814 h 718069"/>
                <a:gd name="connsiteX13" fmla="*/ 1202771 w 1590490"/>
                <a:gd name="connsiteY13" fmla="*/ 101814 h 718069"/>
                <a:gd name="connsiteX14" fmla="*/ 1292027 w 1590490"/>
                <a:gd name="connsiteY14" fmla="*/ 85524 h 718069"/>
                <a:gd name="connsiteX15" fmla="*/ 1338595 w 1590490"/>
                <a:gd name="connsiteY15" fmla="*/ 89596 h 718069"/>
                <a:gd name="connsiteX16" fmla="*/ 1389044 w 1590490"/>
                <a:gd name="connsiteY16" fmla="*/ 89596 h 718069"/>
                <a:gd name="connsiteX17" fmla="*/ 1435612 w 1590490"/>
                <a:gd name="connsiteY17" fmla="*/ 105886 h 718069"/>
                <a:gd name="connsiteX18" fmla="*/ 1501584 w 1590490"/>
                <a:gd name="connsiteY18" fmla="*/ 105886 h 718069"/>
                <a:gd name="connsiteX19" fmla="*/ 1532630 w 1590490"/>
                <a:gd name="connsiteY19" fmla="*/ 109959 h 718069"/>
                <a:gd name="connsiteX20" fmla="*/ 1590490 w 1590490"/>
                <a:gd name="connsiteY20" fmla="*/ 111983 h 718069"/>
                <a:gd name="connsiteX21" fmla="*/ 1582484 w 1590490"/>
                <a:gd name="connsiteY21" fmla="*/ 113584 h 718069"/>
                <a:gd name="connsiteX22" fmla="*/ 1530729 w 1590490"/>
                <a:gd name="connsiteY22" fmla="*/ 148087 h 718069"/>
                <a:gd name="connsiteX23" fmla="*/ 1522104 w 1590490"/>
                <a:gd name="connsiteY23" fmla="*/ 156713 h 718069"/>
                <a:gd name="connsiteX24" fmla="*/ 1483287 w 1590490"/>
                <a:gd name="connsiteY24" fmla="*/ 156713 h 718069"/>
                <a:gd name="connsiteX25" fmla="*/ 1422907 w 1590490"/>
                <a:gd name="connsiteY25" fmla="*/ 152400 h 718069"/>
                <a:gd name="connsiteX26" fmla="*/ 1401342 w 1590490"/>
                <a:gd name="connsiteY26" fmla="*/ 135148 h 718069"/>
                <a:gd name="connsiteX27" fmla="*/ 1371152 w 1590490"/>
                <a:gd name="connsiteY27" fmla="*/ 156713 h 718069"/>
                <a:gd name="connsiteX28" fmla="*/ 1323710 w 1590490"/>
                <a:gd name="connsiteY28" fmla="*/ 251597 h 718069"/>
                <a:gd name="connsiteX29" fmla="*/ 1306458 w 1590490"/>
                <a:gd name="connsiteY29" fmla="*/ 268848 h 718069"/>
                <a:gd name="connsiteX30" fmla="*/ 1302145 w 1590490"/>
                <a:gd name="connsiteY30" fmla="*/ 324916 h 718069"/>
                <a:gd name="connsiteX31" fmla="*/ 1224513 w 1590490"/>
                <a:gd name="connsiteY31" fmla="*/ 350794 h 718069"/>
                <a:gd name="connsiteX32" fmla="*/ 1168445 w 1590490"/>
                <a:gd name="connsiteY32" fmla="*/ 398236 h 718069"/>
                <a:gd name="connsiteX33" fmla="*/ 1069248 w 1590490"/>
                <a:gd name="connsiteY33" fmla="*/ 458616 h 718069"/>
                <a:gd name="connsiteX34" fmla="*/ 982990 w 1590490"/>
                <a:gd name="connsiteY34" fmla="*/ 462929 h 718069"/>
                <a:gd name="connsiteX35" fmla="*/ 935548 w 1590490"/>
                <a:gd name="connsiteY35" fmla="*/ 501745 h 718069"/>
                <a:gd name="connsiteX36" fmla="*/ 857916 w 1590490"/>
                <a:gd name="connsiteY36" fmla="*/ 531936 h 718069"/>
                <a:gd name="connsiteX37" fmla="*/ 810474 w 1590490"/>
                <a:gd name="connsiteY37" fmla="*/ 553500 h 718069"/>
                <a:gd name="connsiteX38" fmla="*/ 793222 w 1590490"/>
                <a:gd name="connsiteY38" fmla="*/ 570752 h 718069"/>
                <a:gd name="connsiteX39" fmla="*/ 763032 w 1590490"/>
                <a:gd name="connsiteY39" fmla="*/ 596629 h 718069"/>
                <a:gd name="connsiteX40" fmla="*/ 681086 w 1590490"/>
                <a:gd name="connsiteY40" fmla="*/ 588004 h 718069"/>
                <a:gd name="connsiteX41" fmla="*/ 616393 w 1590490"/>
                <a:gd name="connsiteY41" fmla="*/ 596629 h 718069"/>
                <a:gd name="connsiteX42" fmla="*/ 556012 w 1590490"/>
                <a:gd name="connsiteY42" fmla="*/ 588004 h 718069"/>
                <a:gd name="connsiteX43" fmla="*/ 482692 w 1590490"/>
                <a:gd name="connsiteY43" fmla="*/ 570752 h 718069"/>
                <a:gd name="connsiteX44" fmla="*/ 435250 w 1590490"/>
                <a:gd name="connsiteY44" fmla="*/ 570752 h 718069"/>
                <a:gd name="connsiteX45" fmla="*/ 392121 w 1590490"/>
                <a:gd name="connsiteY45" fmla="*/ 579378 h 718069"/>
                <a:gd name="connsiteX46" fmla="*/ 249795 w 1590490"/>
                <a:gd name="connsiteY46" fmla="*/ 596629 h 718069"/>
                <a:gd name="connsiteX47" fmla="*/ 150598 w 1590490"/>
                <a:gd name="connsiteY47" fmla="*/ 648384 h 718069"/>
                <a:gd name="connsiteX48" fmla="*/ 77279 w 1590490"/>
                <a:gd name="connsiteY48" fmla="*/ 669949 h 718069"/>
                <a:gd name="connsiteX49" fmla="*/ 21211 w 1590490"/>
                <a:gd name="connsiteY49" fmla="*/ 713078 h 718069"/>
                <a:gd name="connsiteX50" fmla="*/ 0 w 1590490"/>
                <a:gd name="connsiteY50" fmla="*/ 718069 h 718069"/>
                <a:gd name="connsiteX51" fmla="*/ 20901 w 1590490"/>
                <a:gd name="connsiteY51" fmla="*/ 642406 h 718069"/>
                <a:gd name="connsiteX52" fmla="*/ 67558 w 1590490"/>
                <a:gd name="connsiteY52" fmla="*/ 586959 h 718069"/>
                <a:gd name="connsiteX53" fmla="*/ 93479 w 1590490"/>
                <a:gd name="connsiteY53" fmla="*/ 514453 h 718069"/>
                <a:gd name="connsiteX54" fmla="*/ 114215 w 1590490"/>
                <a:gd name="connsiteY54" fmla="*/ 463271 h 718069"/>
                <a:gd name="connsiteX55" fmla="*/ 124583 w 1590490"/>
                <a:gd name="connsiteY55" fmla="*/ 416355 h 718069"/>
                <a:gd name="connsiteX56" fmla="*/ 166056 w 1590490"/>
                <a:gd name="connsiteY56" fmla="*/ 322523 h 718069"/>
                <a:gd name="connsiteX57" fmla="*/ 166056 w 1590490"/>
                <a:gd name="connsiteY57" fmla="*/ 301197 h 718069"/>
                <a:gd name="connsiteX58" fmla="*/ 207529 w 1590490"/>
                <a:gd name="connsiteY58" fmla="*/ 267077 h 718069"/>
                <a:gd name="connsiteX59" fmla="*/ 243818 w 1590490"/>
                <a:gd name="connsiteY59" fmla="*/ 211630 h 718069"/>
                <a:gd name="connsiteX60" fmla="*/ 243818 w 1590490"/>
                <a:gd name="connsiteY60" fmla="*/ 139124 h 718069"/>
                <a:gd name="connsiteX61" fmla="*/ 273566 w 1590490"/>
                <a:gd name="connsiteY61" fmla="*/ 61623 h 718069"/>
                <a:gd name="connsiteX62" fmla="*/ 321853 w 1590490"/>
                <a:gd name="connsiteY62" fmla="*/ 57016 h 718069"/>
                <a:gd name="connsiteX63" fmla="*/ 411109 w 1590490"/>
                <a:gd name="connsiteY63" fmla="*/ 0 h 718069"/>
                <a:gd name="connsiteX0" fmla="*/ 420634 w 1590490"/>
                <a:gd name="connsiteY0" fmla="*/ 3810 h 718069"/>
                <a:gd name="connsiteX1" fmla="*/ 457677 w 1590490"/>
                <a:gd name="connsiteY1" fmla="*/ 12217 h 718069"/>
                <a:gd name="connsiteX2" fmla="*/ 527530 w 1590490"/>
                <a:gd name="connsiteY2" fmla="*/ 8145 h 718069"/>
                <a:gd name="connsiteX3" fmla="*/ 581859 w 1590490"/>
                <a:gd name="connsiteY3" fmla="*/ 0 h 718069"/>
                <a:gd name="connsiteX4" fmla="*/ 663354 w 1590490"/>
                <a:gd name="connsiteY4" fmla="*/ 0 h 718069"/>
                <a:gd name="connsiteX5" fmla="*/ 725445 w 1590490"/>
                <a:gd name="connsiteY5" fmla="*/ 12217 h 718069"/>
                <a:gd name="connsiteX6" fmla="*/ 799178 w 1590490"/>
                <a:gd name="connsiteY6" fmla="*/ 12217 h 718069"/>
                <a:gd name="connsiteX7" fmla="*/ 865150 w 1590490"/>
                <a:gd name="connsiteY7" fmla="*/ 24435 h 718069"/>
                <a:gd name="connsiteX8" fmla="*/ 938883 w 1590490"/>
                <a:gd name="connsiteY8" fmla="*/ 52943 h 718069"/>
                <a:gd name="connsiteX9" fmla="*/ 1008736 w 1590490"/>
                <a:gd name="connsiteY9" fmla="*/ 48870 h 718069"/>
                <a:gd name="connsiteX10" fmla="*/ 1063066 w 1590490"/>
                <a:gd name="connsiteY10" fmla="*/ 48870 h 718069"/>
                <a:gd name="connsiteX11" fmla="*/ 1140680 w 1590490"/>
                <a:gd name="connsiteY11" fmla="*/ 77378 h 718069"/>
                <a:gd name="connsiteX12" fmla="*/ 1163964 w 1590490"/>
                <a:gd name="connsiteY12" fmla="*/ 101814 h 718069"/>
                <a:gd name="connsiteX13" fmla="*/ 1202771 w 1590490"/>
                <a:gd name="connsiteY13" fmla="*/ 101814 h 718069"/>
                <a:gd name="connsiteX14" fmla="*/ 1292027 w 1590490"/>
                <a:gd name="connsiteY14" fmla="*/ 85524 h 718069"/>
                <a:gd name="connsiteX15" fmla="*/ 1338595 w 1590490"/>
                <a:gd name="connsiteY15" fmla="*/ 89596 h 718069"/>
                <a:gd name="connsiteX16" fmla="*/ 1389044 w 1590490"/>
                <a:gd name="connsiteY16" fmla="*/ 89596 h 718069"/>
                <a:gd name="connsiteX17" fmla="*/ 1435612 w 1590490"/>
                <a:gd name="connsiteY17" fmla="*/ 105886 h 718069"/>
                <a:gd name="connsiteX18" fmla="*/ 1501584 w 1590490"/>
                <a:gd name="connsiteY18" fmla="*/ 105886 h 718069"/>
                <a:gd name="connsiteX19" fmla="*/ 1532630 w 1590490"/>
                <a:gd name="connsiteY19" fmla="*/ 109959 h 718069"/>
                <a:gd name="connsiteX20" fmla="*/ 1590490 w 1590490"/>
                <a:gd name="connsiteY20" fmla="*/ 111983 h 718069"/>
                <a:gd name="connsiteX21" fmla="*/ 1582484 w 1590490"/>
                <a:gd name="connsiteY21" fmla="*/ 113584 h 718069"/>
                <a:gd name="connsiteX22" fmla="*/ 1530729 w 1590490"/>
                <a:gd name="connsiteY22" fmla="*/ 148087 h 718069"/>
                <a:gd name="connsiteX23" fmla="*/ 1522104 w 1590490"/>
                <a:gd name="connsiteY23" fmla="*/ 156713 h 718069"/>
                <a:gd name="connsiteX24" fmla="*/ 1483287 w 1590490"/>
                <a:gd name="connsiteY24" fmla="*/ 156713 h 718069"/>
                <a:gd name="connsiteX25" fmla="*/ 1422907 w 1590490"/>
                <a:gd name="connsiteY25" fmla="*/ 152400 h 718069"/>
                <a:gd name="connsiteX26" fmla="*/ 1401342 w 1590490"/>
                <a:gd name="connsiteY26" fmla="*/ 135148 h 718069"/>
                <a:gd name="connsiteX27" fmla="*/ 1371152 w 1590490"/>
                <a:gd name="connsiteY27" fmla="*/ 156713 h 718069"/>
                <a:gd name="connsiteX28" fmla="*/ 1323710 w 1590490"/>
                <a:gd name="connsiteY28" fmla="*/ 251597 h 718069"/>
                <a:gd name="connsiteX29" fmla="*/ 1306458 w 1590490"/>
                <a:gd name="connsiteY29" fmla="*/ 268848 h 718069"/>
                <a:gd name="connsiteX30" fmla="*/ 1302145 w 1590490"/>
                <a:gd name="connsiteY30" fmla="*/ 324916 h 718069"/>
                <a:gd name="connsiteX31" fmla="*/ 1224513 w 1590490"/>
                <a:gd name="connsiteY31" fmla="*/ 350794 h 718069"/>
                <a:gd name="connsiteX32" fmla="*/ 1168445 w 1590490"/>
                <a:gd name="connsiteY32" fmla="*/ 398236 h 718069"/>
                <a:gd name="connsiteX33" fmla="*/ 1069248 w 1590490"/>
                <a:gd name="connsiteY33" fmla="*/ 458616 h 718069"/>
                <a:gd name="connsiteX34" fmla="*/ 982990 w 1590490"/>
                <a:gd name="connsiteY34" fmla="*/ 462929 h 718069"/>
                <a:gd name="connsiteX35" fmla="*/ 935548 w 1590490"/>
                <a:gd name="connsiteY35" fmla="*/ 501745 h 718069"/>
                <a:gd name="connsiteX36" fmla="*/ 857916 w 1590490"/>
                <a:gd name="connsiteY36" fmla="*/ 531936 h 718069"/>
                <a:gd name="connsiteX37" fmla="*/ 810474 w 1590490"/>
                <a:gd name="connsiteY37" fmla="*/ 553500 h 718069"/>
                <a:gd name="connsiteX38" fmla="*/ 793222 w 1590490"/>
                <a:gd name="connsiteY38" fmla="*/ 570752 h 718069"/>
                <a:gd name="connsiteX39" fmla="*/ 763032 w 1590490"/>
                <a:gd name="connsiteY39" fmla="*/ 596629 h 718069"/>
                <a:gd name="connsiteX40" fmla="*/ 681086 w 1590490"/>
                <a:gd name="connsiteY40" fmla="*/ 588004 h 718069"/>
                <a:gd name="connsiteX41" fmla="*/ 616393 w 1590490"/>
                <a:gd name="connsiteY41" fmla="*/ 596629 h 718069"/>
                <a:gd name="connsiteX42" fmla="*/ 556012 w 1590490"/>
                <a:gd name="connsiteY42" fmla="*/ 588004 h 718069"/>
                <a:gd name="connsiteX43" fmla="*/ 482692 w 1590490"/>
                <a:gd name="connsiteY43" fmla="*/ 570752 h 718069"/>
                <a:gd name="connsiteX44" fmla="*/ 435250 w 1590490"/>
                <a:gd name="connsiteY44" fmla="*/ 570752 h 718069"/>
                <a:gd name="connsiteX45" fmla="*/ 392121 w 1590490"/>
                <a:gd name="connsiteY45" fmla="*/ 579378 h 718069"/>
                <a:gd name="connsiteX46" fmla="*/ 249795 w 1590490"/>
                <a:gd name="connsiteY46" fmla="*/ 596629 h 718069"/>
                <a:gd name="connsiteX47" fmla="*/ 150598 w 1590490"/>
                <a:gd name="connsiteY47" fmla="*/ 648384 h 718069"/>
                <a:gd name="connsiteX48" fmla="*/ 77279 w 1590490"/>
                <a:gd name="connsiteY48" fmla="*/ 669949 h 718069"/>
                <a:gd name="connsiteX49" fmla="*/ 21211 w 1590490"/>
                <a:gd name="connsiteY49" fmla="*/ 713078 h 718069"/>
                <a:gd name="connsiteX50" fmla="*/ 0 w 1590490"/>
                <a:gd name="connsiteY50" fmla="*/ 718069 h 718069"/>
                <a:gd name="connsiteX51" fmla="*/ 20901 w 1590490"/>
                <a:gd name="connsiteY51" fmla="*/ 642406 h 718069"/>
                <a:gd name="connsiteX52" fmla="*/ 67558 w 1590490"/>
                <a:gd name="connsiteY52" fmla="*/ 586959 h 718069"/>
                <a:gd name="connsiteX53" fmla="*/ 93479 w 1590490"/>
                <a:gd name="connsiteY53" fmla="*/ 514453 h 718069"/>
                <a:gd name="connsiteX54" fmla="*/ 114215 w 1590490"/>
                <a:gd name="connsiteY54" fmla="*/ 463271 h 718069"/>
                <a:gd name="connsiteX55" fmla="*/ 124583 w 1590490"/>
                <a:gd name="connsiteY55" fmla="*/ 416355 h 718069"/>
                <a:gd name="connsiteX56" fmla="*/ 166056 w 1590490"/>
                <a:gd name="connsiteY56" fmla="*/ 322523 h 718069"/>
                <a:gd name="connsiteX57" fmla="*/ 166056 w 1590490"/>
                <a:gd name="connsiteY57" fmla="*/ 301197 h 718069"/>
                <a:gd name="connsiteX58" fmla="*/ 207529 w 1590490"/>
                <a:gd name="connsiteY58" fmla="*/ 267077 h 718069"/>
                <a:gd name="connsiteX59" fmla="*/ 243818 w 1590490"/>
                <a:gd name="connsiteY59" fmla="*/ 211630 h 718069"/>
                <a:gd name="connsiteX60" fmla="*/ 243818 w 1590490"/>
                <a:gd name="connsiteY60" fmla="*/ 139124 h 718069"/>
                <a:gd name="connsiteX61" fmla="*/ 273566 w 1590490"/>
                <a:gd name="connsiteY61" fmla="*/ 61623 h 718069"/>
                <a:gd name="connsiteX62" fmla="*/ 321853 w 1590490"/>
                <a:gd name="connsiteY62" fmla="*/ 57016 h 718069"/>
                <a:gd name="connsiteX63" fmla="*/ 420634 w 1590490"/>
                <a:gd name="connsiteY63" fmla="*/ 3810 h 718069"/>
                <a:gd name="connsiteX0" fmla="*/ 420634 w 1590490"/>
                <a:gd name="connsiteY0" fmla="*/ 3810 h 718069"/>
                <a:gd name="connsiteX1" fmla="*/ 457677 w 1590490"/>
                <a:gd name="connsiteY1" fmla="*/ 12217 h 718069"/>
                <a:gd name="connsiteX2" fmla="*/ 527530 w 1590490"/>
                <a:gd name="connsiteY2" fmla="*/ 8145 h 718069"/>
                <a:gd name="connsiteX3" fmla="*/ 581859 w 1590490"/>
                <a:gd name="connsiteY3" fmla="*/ 0 h 718069"/>
                <a:gd name="connsiteX4" fmla="*/ 663354 w 1590490"/>
                <a:gd name="connsiteY4" fmla="*/ 0 h 718069"/>
                <a:gd name="connsiteX5" fmla="*/ 725445 w 1590490"/>
                <a:gd name="connsiteY5" fmla="*/ 12217 h 718069"/>
                <a:gd name="connsiteX6" fmla="*/ 799178 w 1590490"/>
                <a:gd name="connsiteY6" fmla="*/ 12217 h 718069"/>
                <a:gd name="connsiteX7" fmla="*/ 865150 w 1590490"/>
                <a:gd name="connsiteY7" fmla="*/ 24435 h 718069"/>
                <a:gd name="connsiteX8" fmla="*/ 938883 w 1590490"/>
                <a:gd name="connsiteY8" fmla="*/ 52943 h 718069"/>
                <a:gd name="connsiteX9" fmla="*/ 1008736 w 1590490"/>
                <a:gd name="connsiteY9" fmla="*/ 48870 h 718069"/>
                <a:gd name="connsiteX10" fmla="*/ 1063066 w 1590490"/>
                <a:gd name="connsiteY10" fmla="*/ 48870 h 718069"/>
                <a:gd name="connsiteX11" fmla="*/ 1140680 w 1590490"/>
                <a:gd name="connsiteY11" fmla="*/ 77378 h 718069"/>
                <a:gd name="connsiteX12" fmla="*/ 1163964 w 1590490"/>
                <a:gd name="connsiteY12" fmla="*/ 101814 h 718069"/>
                <a:gd name="connsiteX13" fmla="*/ 1202771 w 1590490"/>
                <a:gd name="connsiteY13" fmla="*/ 101814 h 718069"/>
                <a:gd name="connsiteX14" fmla="*/ 1292027 w 1590490"/>
                <a:gd name="connsiteY14" fmla="*/ 85524 h 718069"/>
                <a:gd name="connsiteX15" fmla="*/ 1338595 w 1590490"/>
                <a:gd name="connsiteY15" fmla="*/ 89596 h 718069"/>
                <a:gd name="connsiteX16" fmla="*/ 1389044 w 1590490"/>
                <a:gd name="connsiteY16" fmla="*/ 89596 h 718069"/>
                <a:gd name="connsiteX17" fmla="*/ 1435612 w 1590490"/>
                <a:gd name="connsiteY17" fmla="*/ 105886 h 718069"/>
                <a:gd name="connsiteX18" fmla="*/ 1501584 w 1590490"/>
                <a:gd name="connsiteY18" fmla="*/ 105886 h 718069"/>
                <a:gd name="connsiteX19" fmla="*/ 1532630 w 1590490"/>
                <a:gd name="connsiteY19" fmla="*/ 109959 h 718069"/>
                <a:gd name="connsiteX20" fmla="*/ 1590490 w 1590490"/>
                <a:gd name="connsiteY20" fmla="*/ 111983 h 718069"/>
                <a:gd name="connsiteX21" fmla="*/ 1582484 w 1590490"/>
                <a:gd name="connsiteY21" fmla="*/ 113584 h 718069"/>
                <a:gd name="connsiteX22" fmla="*/ 1530729 w 1590490"/>
                <a:gd name="connsiteY22" fmla="*/ 148087 h 718069"/>
                <a:gd name="connsiteX23" fmla="*/ 1522104 w 1590490"/>
                <a:gd name="connsiteY23" fmla="*/ 156713 h 718069"/>
                <a:gd name="connsiteX24" fmla="*/ 1483287 w 1590490"/>
                <a:gd name="connsiteY24" fmla="*/ 156713 h 718069"/>
                <a:gd name="connsiteX25" fmla="*/ 1422907 w 1590490"/>
                <a:gd name="connsiteY25" fmla="*/ 152400 h 718069"/>
                <a:gd name="connsiteX26" fmla="*/ 1401342 w 1590490"/>
                <a:gd name="connsiteY26" fmla="*/ 135148 h 718069"/>
                <a:gd name="connsiteX27" fmla="*/ 1371152 w 1590490"/>
                <a:gd name="connsiteY27" fmla="*/ 156713 h 718069"/>
                <a:gd name="connsiteX28" fmla="*/ 1323710 w 1590490"/>
                <a:gd name="connsiteY28" fmla="*/ 251597 h 718069"/>
                <a:gd name="connsiteX29" fmla="*/ 1306458 w 1590490"/>
                <a:gd name="connsiteY29" fmla="*/ 268848 h 718069"/>
                <a:gd name="connsiteX30" fmla="*/ 1285000 w 1590490"/>
                <a:gd name="connsiteY30" fmla="*/ 324916 h 718069"/>
                <a:gd name="connsiteX31" fmla="*/ 1224513 w 1590490"/>
                <a:gd name="connsiteY31" fmla="*/ 350794 h 718069"/>
                <a:gd name="connsiteX32" fmla="*/ 1168445 w 1590490"/>
                <a:gd name="connsiteY32" fmla="*/ 398236 h 718069"/>
                <a:gd name="connsiteX33" fmla="*/ 1069248 w 1590490"/>
                <a:gd name="connsiteY33" fmla="*/ 458616 h 718069"/>
                <a:gd name="connsiteX34" fmla="*/ 982990 w 1590490"/>
                <a:gd name="connsiteY34" fmla="*/ 462929 h 718069"/>
                <a:gd name="connsiteX35" fmla="*/ 935548 w 1590490"/>
                <a:gd name="connsiteY35" fmla="*/ 501745 h 718069"/>
                <a:gd name="connsiteX36" fmla="*/ 857916 w 1590490"/>
                <a:gd name="connsiteY36" fmla="*/ 531936 h 718069"/>
                <a:gd name="connsiteX37" fmla="*/ 810474 w 1590490"/>
                <a:gd name="connsiteY37" fmla="*/ 553500 h 718069"/>
                <a:gd name="connsiteX38" fmla="*/ 793222 w 1590490"/>
                <a:gd name="connsiteY38" fmla="*/ 570752 h 718069"/>
                <a:gd name="connsiteX39" fmla="*/ 763032 w 1590490"/>
                <a:gd name="connsiteY39" fmla="*/ 596629 h 718069"/>
                <a:gd name="connsiteX40" fmla="*/ 681086 w 1590490"/>
                <a:gd name="connsiteY40" fmla="*/ 588004 h 718069"/>
                <a:gd name="connsiteX41" fmla="*/ 616393 w 1590490"/>
                <a:gd name="connsiteY41" fmla="*/ 596629 h 718069"/>
                <a:gd name="connsiteX42" fmla="*/ 556012 w 1590490"/>
                <a:gd name="connsiteY42" fmla="*/ 588004 h 718069"/>
                <a:gd name="connsiteX43" fmla="*/ 482692 w 1590490"/>
                <a:gd name="connsiteY43" fmla="*/ 570752 h 718069"/>
                <a:gd name="connsiteX44" fmla="*/ 435250 w 1590490"/>
                <a:gd name="connsiteY44" fmla="*/ 570752 h 718069"/>
                <a:gd name="connsiteX45" fmla="*/ 392121 w 1590490"/>
                <a:gd name="connsiteY45" fmla="*/ 579378 h 718069"/>
                <a:gd name="connsiteX46" fmla="*/ 249795 w 1590490"/>
                <a:gd name="connsiteY46" fmla="*/ 596629 h 718069"/>
                <a:gd name="connsiteX47" fmla="*/ 150598 w 1590490"/>
                <a:gd name="connsiteY47" fmla="*/ 648384 h 718069"/>
                <a:gd name="connsiteX48" fmla="*/ 77279 w 1590490"/>
                <a:gd name="connsiteY48" fmla="*/ 669949 h 718069"/>
                <a:gd name="connsiteX49" fmla="*/ 21211 w 1590490"/>
                <a:gd name="connsiteY49" fmla="*/ 713078 h 718069"/>
                <a:gd name="connsiteX50" fmla="*/ 0 w 1590490"/>
                <a:gd name="connsiteY50" fmla="*/ 718069 h 718069"/>
                <a:gd name="connsiteX51" fmla="*/ 20901 w 1590490"/>
                <a:gd name="connsiteY51" fmla="*/ 642406 h 718069"/>
                <a:gd name="connsiteX52" fmla="*/ 67558 w 1590490"/>
                <a:gd name="connsiteY52" fmla="*/ 586959 h 718069"/>
                <a:gd name="connsiteX53" fmla="*/ 93479 w 1590490"/>
                <a:gd name="connsiteY53" fmla="*/ 514453 h 718069"/>
                <a:gd name="connsiteX54" fmla="*/ 114215 w 1590490"/>
                <a:gd name="connsiteY54" fmla="*/ 463271 h 718069"/>
                <a:gd name="connsiteX55" fmla="*/ 124583 w 1590490"/>
                <a:gd name="connsiteY55" fmla="*/ 416355 h 718069"/>
                <a:gd name="connsiteX56" fmla="*/ 166056 w 1590490"/>
                <a:gd name="connsiteY56" fmla="*/ 322523 h 718069"/>
                <a:gd name="connsiteX57" fmla="*/ 166056 w 1590490"/>
                <a:gd name="connsiteY57" fmla="*/ 301197 h 718069"/>
                <a:gd name="connsiteX58" fmla="*/ 207529 w 1590490"/>
                <a:gd name="connsiteY58" fmla="*/ 267077 h 718069"/>
                <a:gd name="connsiteX59" fmla="*/ 243818 w 1590490"/>
                <a:gd name="connsiteY59" fmla="*/ 211630 h 718069"/>
                <a:gd name="connsiteX60" fmla="*/ 243818 w 1590490"/>
                <a:gd name="connsiteY60" fmla="*/ 139124 h 718069"/>
                <a:gd name="connsiteX61" fmla="*/ 273566 w 1590490"/>
                <a:gd name="connsiteY61" fmla="*/ 61623 h 718069"/>
                <a:gd name="connsiteX62" fmla="*/ 321853 w 1590490"/>
                <a:gd name="connsiteY62" fmla="*/ 57016 h 718069"/>
                <a:gd name="connsiteX63" fmla="*/ 420634 w 1590490"/>
                <a:gd name="connsiteY63" fmla="*/ 3810 h 718069"/>
                <a:gd name="connsiteX0" fmla="*/ 420634 w 1590490"/>
                <a:gd name="connsiteY0" fmla="*/ 3810 h 718069"/>
                <a:gd name="connsiteX1" fmla="*/ 457677 w 1590490"/>
                <a:gd name="connsiteY1" fmla="*/ 12217 h 718069"/>
                <a:gd name="connsiteX2" fmla="*/ 527530 w 1590490"/>
                <a:gd name="connsiteY2" fmla="*/ 8145 h 718069"/>
                <a:gd name="connsiteX3" fmla="*/ 581859 w 1590490"/>
                <a:gd name="connsiteY3" fmla="*/ 0 h 718069"/>
                <a:gd name="connsiteX4" fmla="*/ 663354 w 1590490"/>
                <a:gd name="connsiteY4" fmla="*/ 0 h 718069"/>
                <a:gd name="connsiteX5" fmla="*/ 725445 w 1590490"/>
                <a:gd name="connsiteY5" fmla="*/ 12217 h 718069"/>
                <a:gd name="connsiteX6" fmla="*/ 799178 w 1590490"/>
                <a:gd name="connsiteY6" fmla="*/ 12217 h 718069"/>
                <a:gd name="connsiteX7" fmla="*/ 865150 w 1590490"/>
                <a:gd name="connsiteY7" fmla="*/ 24435 h 718069"/>
                <a:gd name="connsiteX8" fmla="*/ 938883 w 1590490"/>
                <a:gd name="connsiteY8" fmla="*/ 52943 h 718069"/>
                <a:gd name="connsiteX9" fmla="*/ 1008736 w 1590490"/>
                <a:gd name="connsiteY9" fmla="*/ 48870 h 718069"/>
                <a:gd name="connsiteX10" fmla="*/ 1063066 w 1590490"/>
                <a:gd name="connsiteY10" fmla="*/ 48870 h 718069"/>
                <a:gd name="connsiteX11" fmla="*/ 1140680 w 1590490"/>
                <a:gd name="connsiteY11" fmla="*/ 77378 h 718069"/>
                <a:gd name="connsiteX12" fmla="*/ 1163964 w 1590490"/>
                <a:gd name="connsiteY12" fmla="*/ 101814 h 718069"/>
                <a:gd name="connsiteX13" fmla="*/ 1202771 w 1590490"/>
                <a:gd name="connsiteY13" fmla="*/ 101814 h 718069"/>
                <a:gd name="connsiteX14" fmla="*/ 1292027 w 1590490"/>
                <a:gd name="connsiteY14" fmla="*/ 85524 h 718069"/>
                <a:gd name="connsiteX15" fmla="*/ 1338595 w 1590490"/>
                <a:gd name="connsiteY15" fmla="*/ 89596 h 718069"/>
                <a:gd name="connsiteX16" fmla="*/ 1389044 w 1590490"/>
                <a:gd name="connsiteY16" fmla="*/ 89596 h 718069"/>
                <a:gd name="connsiteX17" fmla="*/ 1435612 w 1590490"/>
                <a:gd name="connsiteY17" fmla="*/ 105886 h 718069"/>
                <a:gd name="connsiteX18" fmla="*/ 1501584 w 1590490"/>
                <a:gd name="connsiteY18" fmla="*/ 105886 h 718069"/>
                <a:gd name="connsiteX19" fmla="*/ 1532630 w 1590490"/>
                <a:gd name="connsiteY19" fmla="*/ 109959 h 718069"/>
                <a:gd name="connsiteX20" fmla="*/ 1590490 w 1590490"/>
                <a:gd name="connsiteY20" fmla="*/ 111983 h 718069"/>
                <a:gd name="connsiteX21" fmla="*/ 1582484 w 1590490"/>
                <a:gd name="connsiteY21" fmla="*/ 113584 h 718069"/>
                <a:gd name="connsiteX22" fmla="*/ 1530729 w 1590490"/>
                <a:gd name="connsiteY22" fmla="*/ 148087 h 718069"/>
                <a:gd name="connsiteX23" fmla="*/ 1522104 w 1590490"/>
                <a:gd name="connsiteY23" fmla="*/ 156713 h 718069"/>
                <a:gd name="connsiteX24" fmla="*/ 1483287 w 1590490"/>
                <a:gd name="connsiteY24" fmla="*/ 156713 h 718069"/>
                <a:gd name="connsiteX25" fmla="*/ 1422907 w 1590490"/>
                <a:gd name="connsiteY25" fmla="*/ 152400 h 718069"/>
                <a:gd name="connsiteX26" fmla="*/ 1401342 w 1590490"/>
                <a:gd name="connsiteY26" fmla="*/ 135148 h 718069"/>
                <a:gd name="connsiteX27" fmla="*/ 1371152 w 1590490"/>
                <a:gd name="connsiteY27" fmla="*/ 156713 h 718069"/>
                <a:gd name="connsiteX28" fmla="*/ 1323710 w 1590490"/>
                <a:gd name="connsiteY28" fmla="*/ 251597 h 718069"/>
                <a:gd name="connsiteX29" fmla="*/ 1281693 w 1590490"/>
                <a:gd name="connsiteY29" fmla="*/ 285993 h 718069"/>
                <a:gd name="connsiteX30" fmla="*/ 1285000 w 1590490"/>
                <a:gd name="connsiteY30" fmla="*/ 324916 h 718069"/>
                <a:gd name="connsiteX31" fmla="*/ 1224513 w 1590490"/>
                <a:gd name="connsiteY31" fmla="*/ 350794 h 718069"/>
                <a:gd name="connsiteX32" fmla="*/ 1168445 w 1590490"/>
                <a:gd name="connsiteY32" fmla="*/ 398236 h 718069"/>
                <a:gd name="connsiteX33" fmla="*/ 1069248 w 1590490"/>
                <a:gd name="connsiteY33" fmla="*/ 458616 h 718069"/>
                <a:gd name="connsiteX34" fmla="*/ 982990 w 1590490"/>
                <a:gd name="connsiteY34" fmla="*/ 462929 h 718069"/>
                <a:gd name="connsiteX35" fmla="*/ 935548 w 1590490"/>
                <a:gd name="connsiteY35" fmla="*/ 501745 h 718069"/>
                <a:gd name="connsiteX36" fmla="*/ 857916 w 1590490"/>
                <a:gd name="connsiteY36" fmla="*/ 531936 h 718069"/>
                <a:gd name="connsiteX37" fmla="*/ 810474 w 1590490"/>
                <a:gd name="connsiteY37" fmla="*/ 553500 h 718069"/>
                <a:gd name="connsiteX38" fmla="*/ 793222 w 1590490"/>
                <a:gd name="connsiteY38" fmla="*/ 570752 h 718069"/>
                <a:gd name="connsiteX39" fmla="*/ 763032 w 1590490"/>
                <a:gd name="connsiteY39" fmla="*/ 596629 h 718069"/>
                <a:gd name="connsiteX40" fmla="*/ 681086 w 1590490"/>
                <a:gd name="connsiteY40" fmla="*/ 588004 h 718069"/>
                <a:gd name="connsiteX41" fmla="*/ 616393 w 1590490"/>
                <a:gd name="connsiteY41" fmla="*/ 596629 h 718069"/>
                <a:gd name="connsiteX42" fmla="*/ 556012 w 1590490"/>
                <a:gd name="connsiteY42" fmla="*/ 588004 h 718069"/>
                <a:gd name="connsiteX43" fmla="*/ 482692 w 1590490"/>
                <a:gd name="connsiteY43" fmla="*/ 570752 h 718069"/>
                <a:gd name="connsiteX44" fmla="*/ 435250 w 1590490"/>
                <a:gd name="connsiteY44" fmla="*/ 570752 h 718069"/>
                <a:gd name="connsiteX45" fmla="*/ 392121 w 1590490"/>
                <a:gd name="connsiteY45" fmla="*/ 579378 h 718069"/>
                <a:gd name="connsiteX46" fmla="*/ 249795 w 1590490"/>
                <a:gd name="connsiteY46" fmla="*/ 596629 h 718069"/>
                <a:gd name="connsiteX47" fmla="*/ 150598 w 1590490"/>
                <a:gd name="connsiteY47" fmla="*/ 648384 h 718069"/>
                <a:gd name="connsiteX48" fmla="*/ 77279 w 1590490"/>
                <a:gd name="connsiteY48" fmla="*/ 669949 h 718069"/>
                <a:gd name="connsiteX49" fmla="*/ 21211 w 1590490"/>
                <a:gd name="connsiteY49" fmla="*/ 713078 h 718069"/>
                <a:gd name="connsiteX50" fmla="*/ 0 w 1590490"/>
                <a:gd name="connsiteY50" fmla="*/ 718069 h 718069"/>
                <a:gd name="connsiteX51" fmla="*/ 20901 w 1590490"/>
                <a:gd name="connsiteY51" fmla="*/ 642406 h 718069"/>
                <a:gd name="connsiteX52" fmla="*/ 67558 w 1590490"/>
                <a:gd name="connsiteY52" fmla="*/ 586959 h 718069"/>
                <a:gd name="connsiteX53" fmla="*/ 93479 w 1590490"/>
                <a:gd name="connsiteY53" fmla="*/ 514453 h 718069"/>
                <a:gd name="connsiteX54" fmla="*/ 114215 w 1590490"/>
                <a:gd name="connsiteY54" fmla="*/ 463271 h 718069"/>
                <a:gd name="connsiteX55" fmla="*/ 124583 w 1590490"/>
                <a:gd name="connsiteY55" fmla="*/ 416355 h 718069"/>
                <a:gd name="connsiteX56" fmla="*/ 166056 w 1590490"/>
                <a:gd name="connsiteY56" fmla="*/ 322523 h 718069"/>
                <a:gd name="connsiteX57" fmla="*/ 166056 w 1590490"/>
                <a:gd name="connsiteY57" fmla="*/ 301197 h 718069"/>
                <a:gd name="connsiteX58" fmla="*/ 207529 w 1590490"/>
                <a:gd name="connsiteY58" fmla="*/ 267077 h 718069"/>
                <a:gd name="connsiteX59" fmla="*/ 243818 w 1590490"/>
                <a:gd name="connsiteY59" fmla="*/ 211630 h 718069"/>
                <a:gd name="connsiteX60" fmla="*/ 243818 w 1590490"/>
                <a:gd name="connsiteY60" fmla="*/ 139124 h 718069"/>
                <a:gd name="connsiteX61" fmla="*/ 273566 w 1590490"/>
                <a:gd name="connsiteY61" fmla="*/ 61623 h 718069"/>
                <a:gd name="connsiteX62" fmla="*/ 321853 w 1590490"/>
                <a:gd name="connsiteY62" fmla="*/ 57016 h 718069"/>
                <a:gd name="connsiteX63" fmla="*/ 420634 w 1590490"/>
                <a:gd name="connsiteY63" fmla="*/ 3810 h 718069"/>
                <a:gd name="connsiteX0" fmla="*/ 420634 w 1590490"/>
                <a:gd name="connsiteY0" fmla="*/ 3810 h 718069"/>
                <a:gd name="connsiteX1" fmla="*/ 457677 w 1590490"/>
                <a:gd name="connsiteY1" fmla="*/ 12217 h 718069"/>
                <a:gd name="connsiteX2" fmla="*/ 527530 w 1590490"/>
                <a:gd name="connsiteY2" fmla="*/ 8145 h 718069"/>
                <a:gd name="connsiteX3" fmla="*/ 581859 w 1590490"/>
                <a:gd name="connsiteY3" fmla="*/ 0 h 718069"/>
                <a:gd name="connsiteX4" fmla="*/ 663354 w 1590490"/>
                <a:gd name="connsiteY4" fmla="*/ 0 h 718069"/>
                <a:gd name="connsiteX5" fmla="*/ 725445 w 1590490"/>
                <a:gd name="connsiteY5" fmla="*/ 12217 h 718069"/>
                <a:gd name="connsiteX6" fmla="*/ 799178 w 1590490"/>
                <a:gd name="connsiteY6" fmla="*/ 12217 h 718069"/>
                <a:gd name="connsiteX7" fmla="*/ 865150 w 1590490"/>
                <a:gd name="connsiteY7" fmla="*/ 24435 h 718069"/>
                <a:gd name="connsiteX8" fmla="*/ 938883 w 1590490"/>
                <a:gd name="connsiteY8" fmla="*/ 52943 h 718069"/>
                <a:gd name="connsiteX9" fmla="*/ 1008736 w 1590490"/>
                <a:gd name="connsiteY9" fmla="*/ 48870 h 718069"/>
                <a:gd name="connsiteX10" fmla="*/ 1063066 w 1590490"/>
                <a:gd name="connsiteY10" fmla="*/ 48870 h 718069"/>
                <a:gd name="connsiteX11" fmla="*/ 1140680 w 1590490"/>
                <a:gd name="connsiteY11" fmla="*/ 77378 h 718069"/>
                <a:gd name="connsiteX12" fmla="*/ 1163964 w 1590490"/>
                <a:gd name="connsiteY12" fmla="*/ 101814 h 718069"/>
                <a:gd name="connsiteX13" fmla="*/ 1202771 w 1590490"/>
                <a:gd name="connsiteY13" fmla="*/ 101814 h 718069"/>
                <a:gd name="connsiteX14" fmla="*/ 1292027 w 1590490"/>
                <a:gd name="connsiteY14" fmla="*/ 85524 h 718069"/>
                <a:gd name="connsiteX15" fmla="*/ 1338595 w 1590490"/>
                <a:gd name="connsiteY15" fmla="*/ 89596 h 718069"/>
                <a:gd name="connsiteX16" fmla="*/ 1389044 w 1590490"/>
                <a:gd name="connsiteY16" fmla="*/ 89596 h 718069"/>
                <a:gd name="connsiteX17" fmla="*/ 1435612 w 1590490"/>
                <a:gd name="connsiteY17" fmla="*/ 105886 h 718069"/>
                <a:gd name="connsiteX18" fmla="*/ 1501584 w 1590490"/>
                <a:gd name="connsiteY18" fmla="*/ 105886 h 718069"/>
                <a:gd name="connsiteX19" fmla="*/ 1532630 w 1590490"/>
                <a:gd name="connsiteY19" fmla="*/ 109959 h 718069"/>
                <a:gd name="connsiteX20" fmla="*/ 1590490 w 1590490"/>
                <a:gd name="connsiteY20" fmla="*/ 111983 h 718069"/>
                <a:gd name="connsiteX21" fmla="*/ 1582484 w 1590490"/>
                <a:gd name="connsiteY21" fmla="*/ 113584 h 718069"/>
                <a:gd name="connsiteX22" fmla="*/ 1530729 w 1590490"/>
                <a:gd name="connsiteY22" fmla="*/ 148087 h 718069"/>
                <a:gd name="connsiteX23" fmla="*/ 1522104 w 1590490"/>
                <a:gd name="connsiteY23" fmla="*/ 156713 h 718069"/>
                <a:gd name="connsiteX24" fmla="*/ 1483287 w 1590490"/>
                <a:gd name="connsiteY24" fmla="*/ 156713 h 718069"/>
                <a:gd name="connsiteX25" fmla="*/ 1422907 w 1590490"/>
                <a:gd name="connsiteY25" fmla="*/ 152400 h 718069"/>
                <a:gd name="connsiteX26" fmla="*/ 1401342 w 1590490"/>
                <a:gd name="connsiteY26" fmla="*/ 135148 h 718069"/>
                <a:gd name="connsiteX27" fmla="*/ 1371152 w 1590490"/>
                <a:gd name="connsiteY27" fmla="*/ 156713 h 718069"/>
                <a:gd name="connsiteX28" fmla="*/ 1323710 w 1590490"/>
                <a:gd name="connsiteY28" fmla="*/ 251597 h 718069"/>
                <a:gd name="connsiteX29" fmla="*/ 1285503 w 1590490"/>
                <a:gd name="connsiteY29" fmla="*/ 285993 h 718069"/>
                <a:gd name="connsiteX30" fmla="*/ 1285000 w 1590490"/>
                <a:gd name="connsiteY30" fmla="*/ 324916 h 718069"/>
                <a:gd name="connsiteX31" fmla="*/ 1224513 w 1590490"/>
                <a:gd name="connsiteY31" fmla="*/ 350794 h 718069"/>
                <a:gd name="connsiteX32" fmla="*/ 1168445 w 1590490"/>
                <a:gd name="connsiteY32" fmla="*/ 398236 h 718069"/>
                <a:gd name="connsiteX33" fmla="*/ 1069248 w 1590490"/>
                <a:gd name="connsiteY33" fmla="*/ 458616 h 718069"/>
                <a:gd name="connsiteX34" fmla="*/ 982990 w 1590490"/>
                <a:gd name="connsiteY34" fmla="*/ 462929 h 718069"/>
                <a:gd name="connsiteX35" fmla="*/ 935548 w 1590490"/>
                <a:gd name="connsiteY35" fmla="*/ 501745 h 718069"/>
                <a:gd name="connsiteX36" fmla="*/ 857916 w 1590490"/>
                <a:gd name="connsiteY36" fmla="*/ 531936 h 718069"/>
                <a:gd name="connsiteX37" fmla="*/ 810474 w 1590490"/>
                <a:gd name="connsiteY37" fmla="*/ 553500 h 718069"/>
                <a:gd name="connsiteX38" fmla="*/ 793222 w 1590490"/>
                <a:gd name="connsiteY38" fmla="*/ 570752 h 718069"/>
                <a:gd name="connsiteX39" fmla="*/ 763032 w 1590490"/>
                <a:gd name="connsiteY39" fmla="*/ 596629 h 718069"/>
                <a:gd name="connsiteX40" fmla="*/ 681086 w 1590490"/>
                <a:gd name="connsiteY40" fmla="*/ 588004 h 718069"/>
                <a:gd name="connsiteX41" fmla="*/ 616393 w 1590490"/>
                <a:gd name="connsiteY41" fmla="*/ 596629 h 718069"/>
                <a:gd name="connsiteX42" fmla="*/ 556012 w 1590490"/>
                <a:gd name="connsiteY42" fmla="*/ 588004 h 718069"/>
                <a:gd name="connsiteX43" fmla="*/ 482692 w 1590490"/>
                <a:gd name="connsiteY43" fmla="*/ 570752 h 718069"/>
                <a:gd name="connsiteX44" fmla="*/ 435250 w 1590490"/>
                <a:gd name="connsiteY44" fmla="*/ 570752 h 718069"/>
                <a:gd name="connsiteX45" fmla="*/ 392121 w 1590490"/>
                <a:gd name="connsiteY45" fmla="*/ 579378 h 718069"/>
                <a:gd name="connsiteX46" fmla="*/ 249795 w 1590490"/>
                <a:gd name="connsiteY46" fmla="*/ 596629 h 718069"/>
                <a:gd name="connsiteX47" fmla="*/ 150598 w 1590490"/>
                <a:gd name="connsiteY47" fmla="*/ 648384 h 718069"/>
                <a:gd name="connsiteX48" fmla="*/ 77279 w 1590490"/>
                <a:gd name="connsiteY48" fmla="*/ 669949 h 718069"/>
                <a:gd name="connsiteX49" fmla="*/ 21211 w 1590490"/>
                <a:gd name="connsiteY49" fmla="*/ 713078 h 718069"/>
                <a:gd name="connsiteX50" fmla="*/ 0 w 1590490"/>
                <a:gd name="connsiteY50" fmla="*/ 718069 h 718069"/>
                <a:gd name="connsiteX51" fmla="*/ 20901 w 1590490"/>
                <a:gd name="connsiteY51" fmla="*/ 642406 h 718069"/>
                <a:gd name="connsiteX52" fmla="*/ 67558 w 1590490"/>
                <a:gd name="connsiteY52" fmla="*/ 586959 h 718069"/>
                <a:gd name="connsiteX53" fmla="*/ 93479 w 1590490"/>
                <a:gd name="connsiteY53" fmla="*/ 514453 h 718069"/>
                <a:gd name="connsiteX54" fmla="*/ 114215 w 1590490"/>
                <a:gd name="connsiteY54" fmla="*/ 463271 h 718069"/>
                <a:gd name="connsiteX55" fmla="*/ 124583 w 1590490"/>
                <a:gd name="connsiteY55" fmla="*/ 416355 h 718069"/>
                <a:gd name="connsiteX56" fmla="*/ 166056 w 1590490"/>
                <a:gd name="connsiteY56" fmla="*/ 322523 h 718069"/>
                <a:gd name="connsiteX57" fmla="*/ 166056 w 1590490"/>
                <a:gd name="connsiteY57" fmla="*/ 301197 h 718069"/>
                <a:gd name="connsiteX58" fmla="*/ 207529 w 1590490"/>
                <a:gd name="connsiteY58" fmla="*/ 267077 h 718069"/>
                <a:gd name="connsiteX59" fmla="*/ 243818 w 1590490"/>
                <a:gd name="connsiteY59" fmla="*/ 211630 h 718069"/>
                <a:gd name="connsiteX60" fmla="*/ 243818 w 1590490"/>
                <a:gd name="connsiteY60" fmla="*/ 139124 h 718069"/>
                <a:gd name="connsiteX61" fmla="*/ 273566 w 1590490"/>
                <a:gd name="connsiteY61" fmla="*/ 61623 h 718069"/>
                <a:gd name="connsiteX62" fmla="*/ 321853 w 1590490"/>
                <a:gd name="connsiteY62" fmla="*/ 57016 h 718069"/>
                <a:gd name="connsiteX63" fmla="*/ 420634 w 1590490"/>
                <a:gd name="connsiteY63" fmla="*/ 3810 h 718069"/>
                <a:gd name="connsiteX0" fmla="*/ 420634 w 1590490"/>
                <a:gd name="connsiteY0" fmla="*/ 3810 h 718069"/>
                <a:gd name="connsiteX1" fmla="*/ 457677 w 1590490"/>
                <a:gd name="connsiteY1" fmla="*/ 12217 h 718069"/>
                <a:gd name="connsiteX2" fmla="*/ 527530 w 1590490"/>
                <a:gd name="connsiteY2" fmla="*/ 8145 h 718069"/>
                <a:gd name="connsiteX3" fmla="*/ 581859 w 1590490"/>
                <a:gd name="connsiteY3" fmla="*/ 0 h 718069"/>
                <a:gd name="connsiteX4" fmla="*/ 663354 w 1590490"/>
                <a:gd name="connsiteY4" fmla="*/ 0 h 718069"/>
                <a:gd name="connsiteX5" fmla="*/ 725445 w 1590490"/>
                <a:gd name="connsiteY5" fmla="*/ 12217 h 718069"/>
                <a:gd name="connsiteX6" fmla="*/ 799178 w 1590490"/>
                <a:gd name="connsiteY6" fmla="*/ 12217 h 718069"/>
                <a:gd name="connsiteX7" fmla="*/ 865150 w 1590490"/>
                <a:gd name="connsiteY7" fmla="*/ 24435 h 718069"/>
                <a:gd name="connsiteX8" fmla="*/ 938883 w 1590490"/>
                <a:gd name="connsiteY8" fmla="*/ 52943 h 718069"/>
                <a:gd name="connsiteX9" fmla="*/ 1008736 w 1590490"/>
                <a:gd name="connsiteY9" fmla="*/ 48870 h 718069"/>
                <a:gd name="connsiteX10" fmla="*/ 1063066 w 1590490"/>
                <a:gd name="connsiteY10" fmla="*/ 48870 h 718069"/>
                <a:gd name="connsiteX11" fmla="*/ 1140680 w 1590490"/>
                <a:gd name="connsiteY11" fmla="*/ 77378 h 718069"/>
                <a:gd name="connsiteX12" fmla="*/ 1163964 w 1590490"/>
                <a:gd name="connsiteY12" fmla="*/ 101814 h 718069"/>
                <a:gd name="connsiteX13" fmla="*/ 1202771 w 1590490"/>
                <a:gd name="connsiteY13" fmla="*/ 101814 h 718069"/>
                <a:gd name="connsiteX14" fmla="*/ 1292027 w 1590490"/>
                <a:gd name="connsiteY14" fmla="*/ 85524 h 718069"/>
                <a:gd name="connsiteX15" fmla="*/ 1338595 w 1590490"/>
                <a:gd name="connsiteY15" fmla="*/ 89596 h 718069"/>
                <a:gd name="connsiteX16" fmla="*/ 1389044 w 1590490"/>
                <a:gd name="connsiteY16" fmla="*/ 89596 h 718069"/>
                <a:gd name="connsiteX17" fmla="*/ 1435612 w 1590490"/>
                <a:gd name="connsiteY17" fmla="*/ 105886 h 718069"/>
                <a:gd name="connsiteX18" fmla="*/ 1501584 w 1590490"/>
                <a:gd name="connsiteY18" fmla="*/ 105886 h 718069"/>
                <a:gd name="connsiteX19" fmla="*/ 1532630 w 1590490"/>
                <a:gd name="connsiteY19" fmla="*/ 109959 h 718069"/>
                <a:gd name="connsiteX20" fmla="*/ 1590490 w 1590490"/>
                <a:gd name="connsiteY20" fmla="*/ 111983 h 718069"/>
                <a:gd name="connsiteX21" fmla="*/ 1582484 w 1590490"/>
                <a:gd name="connsiteY21" fmla="*/ 113584 h 718069"/>
                <a:gd name="connsiteX22" fmla="*/ 1530729 w 1590490"/>
                <a:gd name="connsiteY22" fmla="*/ 148087 h 718069"/>
                <a:gd name="connsiteX23" fmla="*/ 1522104 w 1590490"/>
                <a:gd name="connsiteY23" fmla="*/ 156713 h 718069"/>
                <a:gd name="connsiteX24" fmla="*/ 1483287 w 1590490"/>
                <a:gd name="connsiteY24" fmla="*/ 156713 h 718069"/>
                <a:gd name="connsiteX25" fmla="*/ 1422907 w 1590490"/>
                <a:gd name="connsiteY25" fmla="*/ 152400 h 718069"/>
                <a:gd name="connsiteX26" fmla="*/ 1401342 w 1590490"/>
                <a:gd name="connsiteY26" fmla="*/ 135148 h 718069"/>
                <a:gd name="connsiteX27" fmla="*/ 1371152 w 1590490"/>
                <a:gd name="connsiteY27" fmla="*/ 156713 h 718069"/>
                <a:gd name="connsiteX28" fmla="*/ 1310375 w 1590490"/>
                <a:gd name="connsiteY28" fmla="*/ 251597 h 718069"/>
                <a:gd name="connsiteX29" fmla="*/ 1285503 w 1590490"/>
                <a:gd name="connsiteY29" fmla="*/ 285993 h 718069"/>
                <a:gd name="connsiteX30" fmla="*/ 1285000 w 1590490"/>
                <a:gd name="connsiteY30" fmla="*/ 324916 h 718069"/>
                <a:gd name="connsiteX31" fmla="*/ 1224513 w 1590490"/>
                <a:gd name="connsiteY31" fmla="*/ 350794 h 718069"/>
                <a:gd name="connsiteX32" fmla="*/ 1168445 w 1590490"/>
                <a:gd name="connsiteY32" fmla="*/ 398236 h 718069"/>
                <a:gd name="connsiteX33" fmla="*/ 1069248 w 1590490"/>
                <a:gd name="connsiteY33" fmla="*/ 458616 h 718069"/>
                <a:gd name="connsiteX34" fmla="*/ 982990 w 1590490"/>
                <a:gd name="connsiteY34" fmla="*/ 462929 h 718069"/>
                <a:gd name="connsiteX35" fmla="*/ 935548 w 1590490"/>
                <a:gd name="connsiteY35" fmla="*/ 501745 h 718069"/>
                <a:gd name="connsiteX36" fmla="*/ 857916 w 1590490"/>
                <a:gd name="connsiteY36" fmla="*/ 531936 h 718069"/>
                <a:gd name="connsiteX37" fmla="*/ 810474 w 1590490"/>
                <a:gd name="connsiteY37" fmla="*/ 553500 h 718069"/>
                <a:gd name="connsiteX38" fmla="*/ 793222 w 1590490"/>
                <a:gd name="connsiteY38" fmla="*/ 570752 h 718069"/>
                <a:gd name="connsiteX39" fmla="*/ 763032 w 1590490"/>
                <a:gd name="connsiteY39" fmla="*/ 596629 h 718069"/>
                <a:gd name="connsiteX40" fmla="*/ 681086 w 1590490"/>
                <a:gd name="connsiteY40" fmla="*/ 588004 h 718069"/>
                <a:gd name="connsiteX41" fmla="*/ 616393 w 1590490"/>
                <a:gd name="connsiteY41" fmla="*/ 596629 h 718069"/>
                <a:gd name="connsiteX42" fmla="*/ 556012 w 1590490"/>
                <a:gd name="connsiteY42" fmla="*/ 588004 h 718069"/>
                <a:gd name="connsiteX43" fmla="*/ 482692 w 1590490"/>
                <a:gd name="connsiteY43" fmla="*/ 570752 h 718069"/>
                <a:gd name="connsiteX44" fmla="*/ 435250 w 1590490"/>
                <a:gd name="connsiteY44" fmla="*/ 570752 h 718069"/>
                <a:gd name="connsiteX45" fmla="*/ 392121 w 1590490"/>
                <a:gd name="connsiteY45" fmla="*/ 579378 h 718069"/>
                <a:gd name="connsiteX46" fmla="*/ 249795 w 1590490"/>
                <a:gd name="connsiteY46" fmla="*/ 596629 h 718069"/>
                <a:gd name="connsiteX47" fmla="*/ 150598 w 1590490"/>
                <a:gd name="connsiteY47" fmla="*/ 648384 h 718069"/>
                <a:gd name="connsiteX48" fmla="*/ 77279 w 1590490"/>
                <a:gd name="connsiteY48" fmla="*/ 669949 h 718069"/>
                <a:gd name="connsiteX49" fmla="*/ 21211 w 1590490"/>
                <a:gd name="connsiteY49" fmla="*/ 713078 h 718069"/>
                <a:gd name="connsiteX50" fmla="*/ 0 w 1590490"/>
                <a:gd name="connsiteY50" fmla="*/ 718069 h 718069"/>
                <a:gd name="connsiteX51" fmla="*/ 20901 w 1590490"/>
                <a:gd name="connsiteY51" fmla="*/ 642406 h 718069"/>
                <a:gd name="connsiteX52" fmla="*/ 67558 w 1590490"/>
                <a:gd name="connsiteY52" fmla="*/ 586959 h 718069"/>
                <a:gd name="connsiteX53" fmla="*/ 93479 w 1590490"/>
                <a:gd name="connsiteY53" fmla="*/ 514453 h 718069"/>
                <a:gd name="connsiteX54" fmla="*/ 114215 w 1590490"/>
                <a:gd name="connsiteY54" fmla="*/ 463271 h 718069"/>
                <a:gd name="connsiteX55" fmla="*/ 124583 w 1590490"/>
                <a:gd name="connsiteY55" fmla="*/ 416355 h 718069"/>
                <a:gd name="connsiteX56" fmla="*/ 166056 w 1590490"/>
                <a:gd name="connsiteY56" fmla="*/ 322523 h 718069"/>
                <a:gd name="connsiteX57" fmla="*/ 166056 w 1590490"/>
                <a:gd name="connsiteY57" fmla="*/ 301197 h 718069"/>
                <a:gd name="connsiteX58" fmla="*/ 207529 w 1590490"/>
                <a:gd name="connsiteY58" fmla="*/ 267077 h 718069"/>
                <a:gd name="connsiteX59" fmla="*/ 243818 w 1590490"/>
                <a:gd name="connsiteY59" fmla="*/ 211630 h 718069"/>
                <a:gd name="connsiteX60" fmla="*/ 243818 w 1590490"/>
                <a:gd name="connsiteY60" fmla="*/ 139124 h 718069"/>
                <a:gd name="connsiteX61" fmla="*/ 273566 w 1590490"/>
                <a:gd name="connsiteY61" fmla="*/ 61623 h 718069"/>
                <a:gd name="connsiteX62" fmla="*/ 321853 w 1590490"/>
                <a:gd name="connsiteY62" fmla="*/ 57016 h 718069"/>
                <a:gd name="connsiteX63" fmla="*/ 420634 w 1590490"/>
                <a:gd name="connsiteY63" fmla="*/ 3810 h 718069"/>
                <a:gd name="connsiteX0" fmla="*/ 420634 w 1590490"/>
                <a:gd name="connsiteY0" fmla="*/ 3810 h 718069"/>
                <a:gd name="connsiteX1" fmla="*/ 457677 w 1590490"/>
                <a:gd name="connsiteY1" fmla="*/ 12217 h 718069"/>
                <a:gd name="connsiteX2" fmla="*/ 527530 w 1590490"/>
                <a:gd name="connsiteY2" fmla="*/ 8145 h 718069"/>
                <a:gd name="connsiteX3" fmla="*/ 581859 w 1590490"/>
                <a:gd name="connsiteY3" fmla="*/ 0 h 718069"/>
                <a:gd name="connsiteX4" fmla="*/ 663354 w 1590490"/>
                <a:gd name="connsiteY4" fmla="*/ 0 h 718069"/>
                <a:gd name="connsiteX5" fmla="*/ 725445 w 1590490"/>
                <a:gd name="connsiteY5" fmla="*/ 12217 h 718069"/>
                <a:gd name="connsiteX6" fmla="*/ 799178 w 1590490"/>
                <a:gd name="connsiteY6" fmla="*/ 12217 h 718069"/>
                <a:gd name="connsiteX7" fmla="*/ 865150 w 1590490"/>
                <a:gd name="connsiteY7" fmla="*/ 24435 h 718069"/>
                <a:gd name="connsiteX8" fmla="*/ 938883 w 1590490"/>
                <a:gd name="connsiteY8" fmla="*/ 52943 h 718069"/>
                <a:gd name="connsiteX9" fmla="*/ 1008736 w 1590490"/>
                <a:gd name="connsiteY9" fmla="*/ 48870 h 718069"/>
                <a:gd name="connsiteX10" fmla="*/ 1063066 w 1590490"/>
                <a:gd name="connsiteY10" fmla="*/ 48870 h 718069"/>
                <a:gd name="connsiteX11" fmla="*/ 1140680 w 1590490"/>
                <a:gd name="connsiteY11" fmla="*/ 77378 h 718069"/>
                <a:gd name="connsiteX12" fmla="*/ 1163964 w 1590490"/>
                <a:gd name="connsiteY12" fmla="*/ 101814 h 718069"/>
                <a:gd name="connsiteX13" fmla="*/ 1202771 w 1590490"/>
                <a:gd name="connsiteY13" fmla="*/ 101814 h 718069"/>
                <a:gd name="connsiteX14" fmla="*/ 1292027 w 1590490"/>
                <a:gd name="connsiteY14" fmla="*/ 85524 h 718069"/>
                <a:gd name="connsiteX15" fmla="*/ 1338595 w 1590490"/>
                <a:gd name="connsiteY15" fmla="*/ 89596 h 718069"/>
                <a:gd name="connsiteX16" fmla="*/ 1389044 w 1590490"/>
                <a:gd name="connsiteY16" fmla="*/ 89596 h 718069"/>
                <a:gd name="connsiteX17" fmla="*/ 1435612 w 1590490"/>
                <a:gd name="connsiteY17" fmla="*/ 105886 h 718069"/>
                <a:gd name="connsiteX18" fmla="*/ 1501584 w 1590490"/>
                <a:gd name="connsiteY18" fmla="*/ 105886 h 718069"/>
                <a:gd name="connsiteX19" fmla="*/ 1532630 w 1590490"/>
                <a:gd name="connsiteY19" fmla="*/ 109959 h 718069"/>
                <a:gd name="connsiteX20" fmla="*/ 1590490 w 1590490"/>
                <a:gd name="connsiteY20" fmla="*/ 111983 h 718069"/>
                <a:gd name="connsiteX21" fmla="*/ 1582484 w 1590490"/>
                <a:gd name="connsiteY21" fmla="*/ 113584 h 718069"/>
                <a:gd name="connsiteX22" fmla="*/ 1530729 w 1590490"/>
                <a:gd name="connsiteY22" fmla="*/ 148087 h 718069"/>
                <a:gd name="connsiteX23" fmla="*/ 1522104 w 1590490"/>
                <a:gd name="connsiteY23" fmla="*/ 156713 h 718069"/>
                <a:gd name="connsiteX24" fmla="*/ 1483287 w 1590490"/>
                <a:gd name="connsiteY24" fmla="*/ 156713 h 718069"/>
                <a:gd name="connsiteX25" fmla="*/ 1422907 w 1590490"/>
                <a:gd name="connsiteY25" fmla="*/ 152400 h 718069"/>
                <a:gd name="connsiteX26" fmla="*/ 1401342 w 1590490"/>
                <a:gd name="connsiteY26" fmla="*/ 135148 h 718069"/>
                <a:gd name="connsiteX27" fmla="*/ 1361627 w 1590490"/>
                <a:gd name="connsiteY27" fmla="*/ 156713 h 718069"/>
                <a:gd name="connsiteX28" fmla="*/ 1310375 w 1590490"/>
                <a:gd name="connsiteY28" fmla="*/ 251597 h 718069"/>
                <a:gd name="connsiteX29" fmla="*/ 1285503 w 1590490"/>
                <a:gd name="connsiteY29" fmla="*/ 285993 h 718069"/>
                <a:gd name="connsiteX30" fmla="*/ 1285000 w 1590490"/>
                <a:gd name="connsiteY30" fmla="*/ 324916 h 718069"/>
                <a:gd name="connsiteX31" fmla="*/ 1224513 w 1590490"/>
                <a:gd name="connsiteY31" fmla="*/ 350794 h 718069"/>
                <a:gd name="connsiteX32" fmla="*/ 1168445 w 1590490"/>
                <a:gd name="connsiteY32" fmla="*/ 398236 h 718069"/>
                <a:gd name="connsiteX33" fmla="*/ 1069248 w 1590490"/>
                <a:gd name="connsiteY33" fmla="*/ 458616 h 718069"/>
                <a:gd name="connsiteX34" fmla="*/ 982990 w 1590490"/>
                <a:gd name="connsiteY34" fmla="*/ 462929 h 718069"/>
                <a:gd name="connsiteX35" fmla="*/ 935548 w 1590490"/>
                <a:gd name="connsiteY35" fmla="*/ 501745 h 718069"/>
                <a:gd name="connsiteX36" fmla="*/ 857916 w 1590490"/>
                <a:gd name="connsiteY36" fmla="*/ 531936 h 718069"/>
                <a:gd name="connsiteX37" fmla="*/ 810474 w 1590490"/>
                <a:gd name="connsiteY37" fmla="*/ 553500 h 718069"/>
                <a:gd name="connsiteX38" fmla="*/ 793222 w 1590490"/>
                <a:gd name="connsiteY38" fmla="*/ 570752 h 718069"/>
                <a:gd name="connsiteX39" fmla="*/ 763032 w 1590490"/>
                <a:gd name="connsiteY39" fmla="*/ 596629 h 718069"/>
                <a:gd name="connsiteX40" fmla="*/ 681086 w 1590490"/>
                <a:gd name="connsiteY40" fmla="*/ 588004 h 718069"/>
                <a:gd name="connsiteX41" fmla="*/ 616393 w 1590490"/>
                <a:gd name="connsiteY41" fmla="*/ 596629 h 718069"/>
                <a:gd name="connsiteX42" fmla="*/ 556012 w 1590490"/>
                <a:gd name="connsiteY42" fmla="*/ 588004 h 718069"/>
                <a:gd name="connsiteX43" fmla="*/ 482692 w 1590490"/>
                <a:gd name="connsiteY43" fmla="*/ 570752 h 718069"/>
                <a:gd name="connsiteX44" fmla="*/ 435250 w 1590490"/>
                <a:gd name="connsiteY44" fmla="*/ 570752 h 718069"/>
                <a:gd name="connsiteX45" fmla="*/ 392121 w 1590490"/>
                <a:gd name="connsiteY45" fmla="*/ 579378 h 718069"/>
                <a:gd name="connsiteX46" fmla="*/ 249795 w 1590490"/>
                <a:gd name="connsiteY46" fmla="*/ 596629 h 718069"/>
                <a:gd name="connsiteX47" fmla="*/ 150598 w 1590490"/>
                <a:gd name="connsiteY47" fmla="*/ 648384 h 718069"/>
                <a:gd name="connsiteX48" fmla="*/ 77279 w 1590490"/>
                <a:gd name="connsiteY48" fmla="*/ 669949 h 718069"/>
                <a:gd name="connsiteX49" fmla="*/ 21211 w 1590490"/>
                <a:gd name="connsiteY49" fmla="*/ 713078 h 718069"/>
                <a:gd name="connsiteX50" fmla="*/ 0 w 1590490"/>
                <a:gd name="connsiteY50" fmla="*/ 718069 h 718069"/>
                <a:gd name="connsiteX51" fmla="*/ 20901 w 1590490"/>
                <a:gd name="connsiteY51" fmla="*/ 642406 h 718069"/>
                <a:gd name="connsiteX52" fmla="*/ 67558 w 1590490"/>
                <a:gd name="connsiteY52" fmla="*/ 586959 h 718069"/>
                <a:gd name="connsiteX53" fmla="*/ 93479 w 1590490"/>
                <a:gd name="connsiteY53" fmla="*/ 514453 h 718069"/>
                <a:gd name="connsiteX54" fmla="*/ 114215 w 1590490"/>
                <a:gd name="connsiteY54" fmla="*/ 463271 h 718069"/>
                <a:gd name="connsiteX55" fmla="*/ 124583 w 1590490"/>
                <a:gd name="connsiteY55" fmla="*/ 416355 h 718069"/>
                <a:gd name="connsiteX56" fmla="*/ 166056 w 1590490"/>
                <a:gd name="connsiteY56" fmla="*/ 322523 h 718069"/>
                <a:gd name="connsiteX57" fmla="*/ 166056 w 1590490"/>
                <a:gd name="connsiteY57" fmla="*/ 301197 h 718069"/>
                <a:gd name="connsiteX58" fmla="*/ 207529 w 1590490"/>
                <a:gd name="connsiteY58" fmla="*/ 267077 h 718069"/>
                <a:gd name="connsiteX59" fmla="*/ 243818 w 1590490"/>
                <a:gd name="connsiteY59" fmla="*/ 211630 h 718069"/>
                <a:gd name="connsiteX60" fmla="*/ 243818 w 1590490"/>
                <a:gd name="connsiteY60" fmla="*/ 139124 h 718069"/>
                <a:gd name="connsiteX61" fmla="*/ 273566 w 1590490"/>
                <a:gd name="connsiteY61" fmla="*/ 61623 h 718069"/>
                <a:gd name="connsiteX62" fmla="*/ 321853 w 1590490"/>
                <a:gd name="connsiteY62" fmla="*/ 57016 h 718069"/>
                <a:gd name="connsiteX63" fmla="*/ 420634 w 1590490"/>
                <a:gd name="connsiteY63" fmla="*/ 3810 h 71806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Lst>
              <a:rect l="l" t="t" r="r" b="b"/>
              <a:pathLst>
                <a:path w="1590490" h="718069">
                  <a:moveTo>
                    <a:pt x="420634" y="3810"/>
                  </a:moveTo>
                  <a:lnTo>
                    <a:pt x="457677" y="12217"/>
                  </a:lnTo>
                  <a:lnTo>
                    <a:pt x="527530" y="8145"/>
                  </a:lnTo>
                  <a:lnTo>
                    <a:pt x="581859" y="0"/>
                  </a:lnTo>
                  <a:lnTo>
                    <a:pt x="663354" y="0"/>
                  </a:lnTo>
                  <a:lnTo>
                    <a:pt x="725445" y="12217"/>
                  </a:lnTo>
                  <a:lnTo>
                    <a:pt x="799178" y="12217"/>
                  </a:lnTo>
                  <a:lnTo>
                    <a:pt x="865150" y="24435"/>
                  </a:lnTo>
                  <a:lnTo>
                    <a:pt x="938883" y="52943"/>
                  </a:lnTo>
                  <a:lnTo>
                    <a:pt x="1008736" y="48870"/>
                  </a:lnTo>
                  <a:lnTo>
                    <a:pt x="1063066" y="48870"/>
                  </a:lnTo>
                  <a:lnTo>
                    <a:pt x="1140680" y="77378"/>
                  </a:lnTo>
                  <a:lnTo>
                    <a:pt x="1163964" y="101814"/>
                  </a:lnTo>
                  <a:lnTo>
                    <a:pt x="1202771" y="101814"/>
                  </a:lnTo>
                  <a:lnTo>
                    <a:pt x="1292027" y="85524"/>
                  </a:lnTo>
                  <a:lnTo>
                    <a:pt x="1338595" y="89596"/>
                  </a:lnTo>
                  <a:lnTo>
                    <a:pt x="1389044" y="89596"/>
                  </a:lnTo>
                  <a:lnTo>
                    <a:pt x="1435612" y="105886"/>
                  </a:lnTo>
                  <a:lnTo>
                    <a:pt x="1501584" y="105886"/>
                  </a:lnTo>
                  <a:lnTo>
                    <a:pt x="1532630" y="109959"/>
                  </a:lnTo>
                  <a:lnTo>
                    <a:pt x="1590490" y="111983"/>
                  </a:lnTo>
                  <a:lnTo>
                    <a:pt x="1582484" y="113584"/>
                  </a:lnTo>
                  <a:lnTo>
                    <a:pt x="1530729" y="148087"/>
                  </a:lnTo>
                  <a:lnTo>
                    <a:pt x="1522104" y="156713"/>
                  </a:lnTo>
                  <a:lnTo>
                    <a:pt x="1483287" y="156713"/>
                  </a:lnTo>
                  <a:lnTo>
                    <a:pt x="1422907" y="152400"/>
                  </a:lnTo>
                  <a:lnTo>
                    <a:pt x="1401342" y="135148"/>
                  </a:lnTo>
                  <a:lnTo>
                    <a:pt x="1361627" y="156713"/>
                  </a:lnTo>
                  <a:lnTo>
                    <a:pt x="1310375" y="251597"/>
                  </a:lnTo>
                  <a:lnTo>
                    <a:pt x="1285503" y="285993"/>
                  </a:lnTo>
                  <a:cubicBezTo>
                    <a:pt x="1285335" y="298967"/>
                    <a:pt x="1285168" y="311942"/>
                    <a:pt x="1285000" y="324916"/>
                  </a:cubicBezTo>
                  <a:lnTo>
                    <a:pt x="1224513" y="350794"/>
                  </a:lnTo>
                  <a:lnTo>
                    <a:pt x="1168445" y="398236"/>
                  </a:lnTo>
                  <a:lnTo>
                    <a:pt x="1069248" y="458616"/>
                  </a:lnTo>
                  <a:lnTo>
                    <a:pt x="982990" y="462929"/>
                  </a:lnTo>
                  <a:lnTo>
                    <a:pt x="935548" y="501745"/>
                  </a:lnTo>
                  <a:lnTo>
                    <a:pt x="857916" y="531936"/>
                  </a:lnTo>
                  <a:lnTo>
                    <a:pt x="810474" y="553500"/>
                  </a:lnTo>
                  <a:lnTo>
                    <a:pt x="793222" y="570752"/>
                  </a:lnTo>
                  <a:lnTo>
                    <a:pt x="763032" y="596629"/>
                  </a:lnTo>
                  <a:lnTo>
                    <a:pt x="681086" y="588004"/>
                  </a:lnTo>
                  <a:lnTo>
                    <a:pt x="616393" y="596629"/>
                  </a:lnTo>
                  <a:lnTo>
                    <a:pt x="556012" y="588004"/>
                  </a:lnTo>
                  <a:lnTo>
                    <a:pt x="482692" y="570752"/>
                  </a:lnTo>
                  <a:lnTo>
                    <a:pt x="435250" y="570752"/>
                  </a:lnTo>
                  <a:lnTo>
                    <a:pt x="392121" y="579378"/>
                  </a:lnTo>
                  <a:lnTo>
                    <a:pt x="249795" y="596629"/>
                  </a:lnTo>
                  <a:lnTo>
                    <a:pt x="150598" y="648384"/>
                  </a:lnTo>
                  <a:lnTo>
                    <a:pt x="77279" y="669949"/>
                  </a:lnTo>
                  <a:lnTo>
                    <a:pt x="21211" y="713078"/>
                  </a:lnTo>
                  <a:lnTo>
                    <a:pt x="0" y="718069"/>
                  </a:lnTo>
                  <a:lnTo>
                    <a:pt x="20901" y="642406"/>
                  </a:lnTo>
                  <a:lnTo>
                    <a:pt x="67558" y="586959"/>
                  </a:lnTo>
                  <a:lnTo>
                    <a:pt x="93479" y="514453"/>
                  </a:lnTo>
                  <a:lnTo>
                    <a:pt x="114215" y="463271"/>
                  </a:lnTo>
                  <a:lnTo>
                    <a:pt x="124583" y="416355"/>
                  </a:lnTo>
                  <a:lnTo>
                    <a:pt x="166056" y="322523"/>
                  </a:lnTo>
                  <a:lnTo>
                    <a:pt x="166056" y="301197"/>
                  </a:lnTo>
                  <a:lnTo>
                    <a:pt x="207529" y="267077"/>
                  </a:lnTo>
                  <a:lnTo>
                    <a:pt x="243818" y="211630"/>
                  </a:lnTo>
                  <a:lnTo>
                    <a:pt x="243818" y="139124"/>
                  </a:lnTo>
                  <a:lnTo>
                    <a:pt x="273566" y="61623"/>
                  </a:lnTo>
                  <a:lnTo>
                    <a:pt x="321853" y="57016"/>
                  </a:lnTo>
                  <a:lnTo>
                    <a:pt x="420634" y="3810"/>
                  </a:lnTo>
                  <a:close/>
                </a:path>
              </a:pathLst>
            </a:custGeom>
            <a:solidFill>
              <a:schemeClr val="accent1">
                <a:alpha val="4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8" name="Freeform: Shape 17">
              <a:extLst>
                <a:ext uri="{FF2B5EF4-FFF2-40B4-BE49-F238E27FC236}">
                  <a16:creationId xmlns:a16="http://schemas.microsoft.com/office/drawing/2014/main" id="{00000000-0008-0000-1000-000012000000}"/>
                </a:ext>
              </a:extLst>
            </xdr:cNvPr>
            <xdr:cNvSpPr/>
          </xdr:nvSpPr>
          <xdr:spPr>
            <a:xfrm>
              <a:off x="3440443" y="2743034"/>
              <a:ext cx="2380449" cy="1154542"/>
            </a:xfrm>
            <a:custGeom>
              <a:avLst/>
              <a:gdLst>
                <a:gd name="connsiteX0" fmla="*/ 1102834 w 2395689"/>
                <a:gd name="connsiteY0" fmla="*/ 0 h 1158041"/>
                <a:gd name="connsiteX1" fmla="*/ 1134323 w 2395689"/>
                <a:gd name="connsiteY1" fmla="*/ 27990 h 1158041"/>
                <a:gd name="connsiteX2" fmla="*/ 1200798 w 2395689"/>
                <a:gd name="connsiteY2" fmla="*/ 31488 h 1158041"/>
                <a:gd name="connsiteX3" fmla="*/ 1219436 w 2395689"/>
                <a:gd name="connsiteY3" fmla="*/ 25558 h 1158041"/>
                <a:gd name="connsiteX4" fmla="*/ 1223881 w 2395689"/>
                <a:gd name="connsiteY4" fmla="*/ 44590 h 1158041"/>
                <a:gd name="connsiteX5" fmla="*/ 1270538 w 2395689"/>
                <a:gd name="connsiteY5" fmla="*/ 125627 h 1158041"/>
                <a:gd name="connsiteX6" fmla="*/ 1280906 w 2395689"/>
                <a:gd name="connsiteY6" fmla="*/ 193869 h 1158041"/>
                <a:gd name="connsiteX7" fmla="*/ 1296458 w 2395689"/>
                <a:gd name="connsiteY7" fmla="*/ 253580 h 1158041"/>
                <a:gd name="connsiteX8" fmla="*/ 1374220 w 2395689"/>
                <a:gd name="connsiteY8" fmla="*/ 309027 h 1158041"/>
                <a:gd name="connsiteX9" fmla="*/ 1420877 w 2395689"/>
                <a:gd name="connsiteY9" fmla="*/ 338883 h 1158041"/>
                <a:gd name="connsiteX10" fmla="*/ 1431245 w 2395689"/>
                <a:gd name="connsiteY10" fmla="*/ 445510 h 1158041"/>
                <a:gd name="connsiteX11" fmla="*/ 1524559 w 2395689"/>
                <a:gd name="connsiteY11" fmla="*/ 509487 h 1158041"/>
                <a:gd name="connsiteX12" fmla="*/ 1566032 w 2395689"/>
                <a:gd name="connsiteY12" fmla="*/ 552138 h 1158041"/>
                <a:gd name="connsiteX13" fmla="*/ 1654162 w 2395689"/>
                <a:gd name="connsiteY13" fmla="*/ 560668 h 1158041"/>
                <a:gd name="connsiteX14" fmla="*/ 1695635 w 2395689"/>
                <a:gd name="connsiteY14" fmla="*/ 645970 h 1158041"/>
                <a:gd name="connsiteX15" fmla="*/ 1752660 w 2395689"/>
                <a:gd name="connsiteY15" fmla="*/ 701416 h 1158041"/>
                <a:gd name="connsiteX16" fmla="*/ 1820054 w 2395689"/>
                <a:gd name="connsiteY16" fmla="*/ 714212 h 1158041"/>
                <a:gd name="connsiteX17" fmla="*/ 1949657 w 2395689"/>
                <a:gd name="connsiteY17" fmla="*/ 705681 h 1158041"/>
                <a:gd name="connsiteX18" fmla="*/ 1996314 w 2395689"/>
                <a:gd name="connsiteY18" fmla="*/ 714212 h 1158041"/>
                <a:gd name="connsiteX19" fmla="*/ 2172574 w 2395689"/>
                <a:gd name="connsiteY19" fmla="*/ 675826 h 1158041"/>
                <a:gd name="connsiteX20" fmla="*/ 2302176 w 2395689"/>
                <a:gd name="connsiteY20" fmla="*/ 718477 h 1158041"/>
                <a:gd name="connsiteX21" fmla="*/ 2354017 w 2395689"/>
                <a:gd name="connsiteY21" fmla="*/ 769658 h 1158041"/>
                <a:gd name="connsiteX22" fmla="*/ 2348833 w 2395689"/>
                <a:gd name="connsiteY22" fmla="*/ 850695 h 1158041"/>
                <a:gd name="connsiteX23" fmla="*/ 2385122 w 2395689"/>
                <a:gd name="connsiteY23" fmla="*/ 914672 h 1158041"/>
                <a:gd name="connsiteX24" fmla="*/ 2395689 w 2395689"/>
                <a:gd name="connsiteY24" fmla="*/ 961038 h 1158041"/>
                <a:gd name="connsiteX25" fmla="*/ 2331131 w 2395689"/>
                <a:gd name="connsiteY25" fmla="*/ 981212 h 1158041"/>
                <a:gd name="connsiteX26" fmla="*/ 2249186 w 2395689"/>
                <a:gd name="connsiteY26" fmla="*/ 981212 h 1158041"/>
                <a:gd name="connsiteX27" fmla="*/ 2158615 w 2395689"/>
                <a:gd name="connsiteY27" fmla="*/ 976899 h 1158041"/>
                <a:gd name="connsiteX28" fmla="*/ 2072357 w 2395689"/>
                <a:gd name="connsiteY28" fmla="*/ 972586 h 1158041"/>
                <a:gd name="connsiteX29" fmla="*/ 1955908 w 2395689"/>
                <a:gd name="connsiteY29" fmla="*/ 1028654 h 1158041"/>
                <a:gd name="connsiteX30" fmla="*/ 1873963 w 2395689"/>
                <a:gd name="connsiteY30" fmla="*/ 1089034 h 1158041"/>
                <a:gd name="connsiteX31" fmla="*/ 1770453 w 2395689"/>
                <a:gd name="connsiteY31" fmla="*/ 1149415 h 1158041"/>
                <a:gd name="connsiteX32" fmla="*/ 1727324 w 2395689"/>
                <a:gd name="connsiteY32" fmla="*/ 1153728 h 1158041"/>
                <a:gd name="connsiteX33" fmla="*/ 1615189 w 2395689"/>
                <a:gd name="connsiteY33" fmla="*/ 1158041 h 1158041"/>
                <a:gd name="connsiteX34" fmla="*/ 1554808 w 2395689"/>
                <a:gd name="connsiteY34" fmla="*/ 1127850 h 1158041"/>
                <a:gd name="connsiteX35" fmla="*/ 1464237 w 2395689"/>
                <a:gd name="connsiteY35" fmla="*/ 1097660 h 1158041"/>
                <a:gd name="connsiteX36" fmla="*/ 1442672 w 2395689"/>
                <a:gd name="connsiteY36" fmla="*/ 1054531 h 1158041"/>
                <a:gd name="connsiteX37" fmla="*/ 1399543 w 2395689"/>
                <a:gd name="connsiteY37" fmla="*/ 998463 h 1158041"/>
                <a:gd name="connsiteX38" fmla="*/ 1334849 w 2395689"/>
                <a:gd name="connsiteY38" fmla="*/ 998463 h 1158041"/>
                <a:gd name="connsiteX39" fmla="*/ 1274469 w 2395689"/>
                <a:gd name="connsiteY39" fmla="*/ 994150 h 1158041"/>
                <a:gd name="connsiteX40" fmla="*/ 1227027 w 2395689"/>
                <a:gd name="connsiteY40" fmla="*/ 1024341 h 1158041"/>
                <a:gd name="connsiteX41" fmla="*/ 1166646 w 2395689"/>
                <a:gd name="connsiteY41" fmla="*/ 981212 h 1158041"/>
                <a:gd name="connsiteX42" fmla="*/ 1127830 w 2395689"/>
                <a:gd name="connsiteY42" fmla="*/ 1011402 h 1158041"/>
                <a:gd name="connsiteX43" fmla="*/ 1058823 w 2395689"/>
                <a:gd name="connsiteY43" fmla="*/ 994150 h 1158041"/>
                <a:gd name="connsiteX44" fmla="*/ 1011381 w 2395689"/>
                <a:gd name="connsiteY44" fmla="*/ 1020028 h 1158041"/>
                <a:gd name="connsiteX45" fmla="*/ 963939 w 2395689"/>
                <a:gd name="connsiteY45" fmla="*/ 1058844 h 1158041"/>
                <a:gd name="connsiteX46" fmla="*/ 912184 w 2395689"/>
                <a:gd name="connsiteY46" fmla="*/ 994150 h 1158041"/>
                <a:gd name="connsiteX47" fmla="*/ 843178 w 2395689"/>
                <a:gd name="connsiteY47" fmla="*/ 942395 h 1158041"/>
                <a:gd name="connsiteX48" fmla="*/ 804362 w 2395689"/>
                <a:gd name="connsiteY48" fmla="*/ 907892 h 1158041"/>
                <a:gd name="connsiteX49" fmla="*/ 765546 w 2395689"/>
                <a:gd name="connsiteY49" fmla="*/ 851824 h 1158041"/>
                <a:gd name="connsiteX50" fmla="*/ 765546 w 2395689"/>
                <a:gd name="connsiteY50" fmla="*/ 830260 h 1158041"/>
                <a:gd name="connsiteX51" fmla="*/ 683600 w 2395689"/>
                <a:gd name="connsiteY51" fmla="*/ 830260 h 1158041"/>
                <a:gd name="connsiteX52" fmla="*/ 605968 w 2395689"/>
                <a:gd name="connsiteY52" fmla="*/ 808695 h 1158041"/>
                <a:gd name="connsiteX53" fmla="*/ 515397 w 2395689"/>
                <a:gd name="connsiteY53" fmla="*/ 795756 h 1158041"/>
                <a:gd name="connsiteX54" fmla="*/ 502458 w 2395689"/>
                <a:gd name="connsiteY54" fmla="*/ 795756 h 1158041"/>
                <a:gd name="connsiteX55" fmla="*/ 442077 w 2395689"/>
                <a:gd name="connsiteY55" fmla="*/ 804382 h 1158041"/>
                <a:gd name="connsiteX56" fmla="*/ 299751 w 2395689"/>
                <a:gd name="connsiteY56" fmla="*/ 817321 h 1158041"/>
                <a:gd name="connsiteX57" fmla="*/ 243683 w 2395689"/>
                <a:gd name="connsiteY57" fmla="*/ 787131 h 1158041"/>
                <a:gd name="connsiteX58" fmla="*/ 187615 w 2395689"/>
                <a:gd name="connsiteY58" fmla="*/ 769879 h 1158041"/>
                <a:gd name="connsiteX59" fmla="*/ 105670 w 2395689"/>
                <a:gd name="connsiteY59" fmla="*/ 748314 h 1158041"/>
                <a:gd name="connsiteX60" fmla="*/ 19412 w 2395689"/>
                <a:gd name="connsiteY60" fmla="*/ 744002 h 1158041"/>
                <a:gd name="connsiteX61" fmla="*/ 0 w 2395689"/>
                <a:gd name="connsiteY61" fmla="*/ 682991 h 1158041"/>
                <a:gd name="connsiteX62" fmla="*/ 4239 w 2395689"/>
                <a:gd name="connsiteY62" fmla="*/ 678751 h 1158041"/>
                <a:gd name="connsiteX63" fmla="*/ 74213 w 2395689"/>
                <a:gd name="connsiteY63" fmla="*/ 643763 h 1158041"/>
                <a:gd name="connsiteX64" fmla="*/ 151184 w 2395689"/>
                <a:gd name="connsiteY64" fmla="*/ 622771 h 1158041"/>
                <a:gd name="connsiteX65" fmla="*/ 165179 w 2395689"/>
                <a:gd name="connsiteY65" fmla="*/ 584285 h 1158041"/>
                <a:gd name="connsiteX66" fmla="*/ 200166 w 2395689"/>
                <a:gd name="connsiteY66" fmla="*/ 545799 h 1158041"/>
                <a:gd name="connsiteX67" fmla="*/ 228156 w 2395689"/>
                <a:gd name="connsiteY67" fmla="*/ 528306 h 1158041"/>
                <a:gd name="connsiteX68" fmla="*/ 263143 w 2395689"/>
                <a:gd name="connsiteY68" fmla="*/ 510812 h 1158041"/>
                <a:gd name="connsiteX69" fmla="*/ 263143 w 2395689"/>
                <a:gd name="connsiteY69" fmla="*/ 486321 h 1158041"/>
                <a:gd name="connsiteX70" fmla="*/ 280637 w 2395689"/>
                <a:gd name="connsiteY70" fmla="*/ 444337 h 1158041"/>
                <a:gd name="connsiteX71" fmla="*/ 329619 w 2395689"/>
                <a:gd name="connsiteY71" fmla="*/ 426843 h 1158041"/>
                <a:gd name="connsiteX72" fmla="*/ 403092 w 2395689"/>
                <a:gd name="connsiteY72" fmla="*/ 377861 h 1158041"/>
                <a:gd name="connsiteX73" fmla="*/ 455573 w 2395689"/>
                <a:gd name="connsiteY73" fmla="*/ 321882 h 1158041"/>
                <a:gd name="connsiteX74" fmla="*/ 494058 w 2395689"/>
                <a:gd name="connsiteY74" fmla="*/ 258905 h 1158041"/>
                <a:gd name="connsiteX75" fmla="*/ 539542 w 2395689"/>
                <a:gd name="connsiteY75" fmla="*/ 171437 h 1158041"/>
                <a:gd name="connsiteX76" fmla="*/ 581526 w 2395689"/>
                <a:gd name="connsiteY76" fmla="*/ 136450 h 1158041"/>
                <a:gd name="connsiteX77" fmla="*/ 613015 w 2395689"/>
                <a:gd name="connsiteY77" fmla="*/ 122455 h 1158041"/>
                <a:gd name="connsiteX78" fmla="*/ 686488 w 2395689"/>
                <a:gd name="connsiteY78" fmla="*/ 122455 h 1158041"/>
                <a:gd name="connsiteX79" fmla="*/ 749464 w 2395689"/>
                <a:gd name="connsiteY79" fmla="*/ 104961 h 1158041"/>
                <a:gd name="connsiteX80" fmla="*/ 777454 w 2395689"/>
                <a:gd name="connsiteY80" fmla="*/ 90967 h 1158041"/>
                <a:gd name="connsiteX81" fmla="*/ 791449 w 2395689"/>
                <a:gd name="connsiteY81" fmla="*/ 122455 h 1158041"/>
                <a:gd name="connsiteX82" fmla="*/ 819439 w 2395689"/>
                <a:gd name="connsiteY82" fmla="*/ 122455 h 1158041"/>
                <a:gd name="connsiteX83" fmla="*/ 840431 w 2395689"/>
                <a:gd name="connsiteY83" fmla="*/ 87468 h 1158041"/>
                <a:gd name="connsiteX84" fmla="*/ 868421 w 2395689"/>
                <a:gd name="connsiteY84" fmla="*/ 83969 h 1158041"/>
                <a:gd name="connsiteX85" fmla="*/ 903408 w 2395689"/>
                <a:gd name="connsiteY85" fmla="*/ 83969 h 1158041"/>
                <a:gd name="connsiteX86" fmla="*/ 934896 w 2395689"/>
                <a:gd name="connsiteY86" fmla="*/ 94465 h 1158041"/>
                <a:gd name="connsiteX87" fmla="*/ 941894 w 2395689"/>
                <a:gd name="connsiteY87" fmla="*/ 90967 h 1158041"/>
                <a:gd name="connsiteX88" fmla="*/ 941894 w 2395689"/>
                <a:gd name="connsiteY88" fmla="*/ 62977 h 1158041"/>
                <a:gd name="connsiteX89" fmla="*/ 952390 w 2395689"/>
                <a:gd name="connsiteY89" fmla="*/ 52481 h 1158041"/>
                <a:gd name="connsiteX90" fmla="*/ 973382 w 2395689"/>
                <a:gd name="connsiteY90" fmla="*/ 27990 h 1158041"/>
                <a:gd name="connsiteX91" fmla="*/ 997873 w 2395689"/>
                <a:gd name="connsiteY91" fmla="*/ 24491 h 1158041"/>
                <a:gd name="connsiteX92" fmla="*/ 1011868 w 2395689"/>
                <a:gd name="connsiteY92" fmla="*/ 48982 h 1158041"/>
                <a:gd name="connsiteX93" fmla="*/ 1043356 w 2395689"/>
                <a:gd name="connsiteY93" fmla="*/ 27990 h 1158041"/>
                <a:gd name="connsiteX94" fmla="*/ 1085341 w 2395689"/>
                <a:gd name="connsiteY94" fmla="*/ 3499 h 1158041"/>
                <a:gd name="connsiteX95" fmla="*/ 1102834 w 2395689"/>
                <a:gd name="connsiteY95" fmla="*/ 0 h 1158041"/>
                <a:gd name="connsiteX0" fmla="*/ 1102834 w 2395689"/>
                <a:gd name="connsiteY0" fmla="*/ 0 h 1158041"/>
                <a:gd name="connsiteX1" fmla="*/ 1134323 w 2395689"/>
                <a:gd name="connsiteY1" fmla="*/ 27990 h 1158041"/>
                <a:gd name="connsiteX2" fmla="*/ 1200798 w 2395689"/>
                <a:gd name="connsiteY2" fmla="*/ 31488 h 1158041"/>
                <a:gd name="connsiteX3" fmla="*/ 1219436 w 2395689"/>
                <a:gd name="connsiteY3" fmla="*/ 25558 h 1158041"/>
                <a:gd name="connsiteX4" fmla="*/ 1223881 w 2395689"/>
                <a:gd name="connsiteY4" fmla="*/ 44590 h 1158041"/>
                <a:gd name="connsiteX5" fmla="*/ 1270538 w 2395689"/>
                <a:gd name="connsiteY5" fmla="*/ 125627 h 1158041"/>
                <a:gd name="connsiteX6" fmla="*/ 1280906 w 2395689"/>
                <a:gd name="connsiteY6" fmla="*/ 193869 h 1158041"/>
                <a:gd name="connsiteX7" fmla="*/ 1296458 w 2395689"/>
                <a:gd name="connsiteY7" fmla="*/ 253580 h 1158041"/>
                <a:gd name="connsiteX8" fmla="*/ 1374220 w 2395689"/>
                <a:gd name="connsiteY8" fmla="*/ 309027 h 1158041"/>
                <a:gd name="connsiteX9" fmla="*/ 1420877 w 2395689"/>
                <a:gd name="connsiteY9" fmla="*/ 338883 h 1158041"/>
                <a:gd name="connsiteX10" fmla="*/ 1431245 w 2395689"/>
                <a:gd name="connsiteY10" fmla="*/ 445510 h 1158041"/>
                <a:gd name="connsiteX11" fmla="*/ 1524559 w 2395689"/>
                <a:gd name="connsiteY11" fmla="*/ 509487 h 1158041"/>
                <a:gd name="connsiteX12" fmla="*/ 1571747 w 2395689"/>
                <a:gd name="connsiteY12" fmla="*/ 563568 h 1158041"/>
                <a:gd name="connsiteX13" fmla="*/ 1654162 w 2395689"/>
                <a:gd name="connsiteY13" fmla="*/ 560668 h 1158041"/>
                <a:gd name="connsiteX14" fmla="*/ 1695635 w 2395689"/>
                <a:gd name="connsiteY14" fmla="*/ 645970 h 1158041"/>
                <a:gd name="connsiteX15" fmla="*/ 1752660 w 2395689"/>
                <a:gd name="connsiteY15" fmla="*/ 701416 h 1158041"/>
                <a:gd name="connsiteX16" fmla="*/ 1820054 w 2395689"/>
                <a:gd name="connsiteY16" fmla="*/ 714212 h 1158041"/>
                <a:gd name="connsiteX17" fmla="*/ 1949657 w 2395689"/>
                <a:gd name="connsiteY17" fmla="*/ 705681 h 1158041"/>
                <a:gd name="connsiteX18" fmla="*/ 1996314 w 2395689"/>
                <a:gd name="connsiteY18" fmla="*/ 714212 h 1158041"/>
                <a:gd name="connsiteX19" fmla="*/ 2172574 w 2395689"/>
                <a:gd name="connsiteY19" fmla="*/ 675826 h 1158041"/>
                <a:gd name="connsiteX20" fmla="*/ 2302176 w 2395689"/>
                <a:gd name="connsiteY20" fmla="*/ 718477 h 1158041"/>
                <a:gd name="connsiteX21" fmla="*/ 2354017 w 2395689"/>
                <a:gd name="connsiteY21" fmla="*/ 769658 h 1158041"/>
                <a:gd name="connsiteX22" fmla="*/ 2348833 w 2395689"/>
                <a:gd name="connsiteY22" fmla="*/ 850695 h 1158041"/>
                <a:gd name="connsiteX23" fmla="*/ 2385122 w 2395689"/>
                <a:gd name="connsiteY23" fmla="*/ 914672 h 1158041"/>
                <a:gd name="connsiteX24" fmla="*/ 2395689 w 2395689"/>
                <a:gd name="connsiteY24" fmla="*/ 961038 h 1158041"/>
                <a:gd name="connsiteX25" fmla="*/ 2331131 w 2395689"/>
                <a:gd name="connsiteY25" fmla="*/ 981212 h 1158041"/>
                <a:gd name="connsiteX26" fmla="*/ 2249186 w 2395689"/>
                <a:gd name="connsiteY26" fmla="*/ 981212 h 1158041"/>
                <a:gd name="connsiteX27" fmla="*/ 2158615 w 2395689"/>
                <a:gd name="connsiteY27" fmla="*/ 976899 h 1158041"/>
                <a:gd name="connsiteX28" fmla="*/ 2072357 w 2395689"/>
                <a:gd name="connsiteY28" fmla="*/ 972586 h 1158041"/>
                <a:gd name="connsiteX29" fmla="*/ 1955908 w 2395689"/>
                <a:gd name="connsiteY29" fmla="*/ 1028654 h 1158041"/>
                <a:gd name="connsiteX30" fmla="*/ 1873963 w 2395689"/>
                <a:gd name="connsiteY30" fmla="*/ 1089034 h 1158041"/>
                <a:gd name="connsiteX31" fmla="*/ 1770453 w 2395689"/>
                <a:gd name="connsiteY31" fmla="*/ 1149415 h 1158041"/>
                <a:gd name="connsiteX32" fmla="*/ 1727324 w 2395689"/>
                <a:gd name="connsiteY32" fmla="*/ 1153728 h 1158041"/>
                <a:gd name="connsiteX33" fmla="*/ 1615189 w 2395689"/>
                <a:gd name="connsiteY33" fmla="*/ 1158041 h 1158041"/>
                <a:gd name="connsiteX34" fmla="*/ 1554808 w 2395689"/>
                <a:gd name="connsiteY34" fmla="*/ 1127850 h 1158041"/>
                <a:gd name="connsiteX35" fmla="*/ 1464237 w 2395689"/>
                <a:gd name="connsiteY35" fmla="*/ 1097660 h 1158041"/>
                <a:gd name="connsiteX36" fmla="*/ 1442672 w 2395689"/>
                <a:gd name="connsiteY36" fmla="*/ 1054531 h 1158041"/>
                <a:gd name="connsiteX37" fmla="*/ 1399543 w 2395689"/>
                <a:gd name="connsiteY37" fmla="*/ 998463 h 1158041"/>
                <a:gd name="connsiteX38" fmla="*/ 1334849 w 2395689"/>
                <a:gd name="connsiteY38" fmla="*/ 998463 h 1158041"/>
                <a:gd name="connsiteX39" fmla="*/ 1274469 w 2395689"/>
                <a:gd name="connsiteY39" fmla="*/ 994150 h 1158041"/>
                <a:gd name="connsiteX40" fmla="*/ 1227027 w 2395689"/>
                <a:gd name="connsiteY40" fmla="*/ 1024341 h 1158041"/>
                <a:gd name="connsiteX41" fmla="*/ 1166646 w 2395689"/>
                <a:gd name="connsiteY41" fmla="*/ 981212 h 1158041"/>
                <a:gd name="connsiteX42" fmla="*/ 1127830 w 2395689"/>
                <a:gd name="connsiteY42" fmla="*/ 1011402 h 1158041"/>
                <a:gd name="connsiteX43" fmla="*/ 1058823 w 2395689"/>
                <a:gd name="connsiteY43" fmla="*/ 994150 h 1158041"/>
                <a:gd name="connsiteX44" fmla="*/ 1011381 w 2395689"/>
                <a:gd name="connsiteY44" fmla="*/ 1020028 h 1158041"/>
                <a:gd name="connsiteX45" fmla="*/ 963939 w 2395689"/>
                <a:gd name="connsiteY45" fmla="*/ 1058844 h 1158041"/>
                <a:gd name="connsiteX46" fmla="*/ 912184 w 2395689"/>
                <a:gd name="connsiteY46" fmla="*/ 994150 h 1158041"/>
                <a:gd name="connsiteX47" fmla="*/ 843178 w 2395689"/>
                <a:gd name="connsiteY47" fmla="*/ 942395 h 1158041"/>
                <a:gd name="connsiteX48" fmla="*/ 804362 w 2395689"/>
                <a:gd name="connsiteY48" fmla="*/ 907892 h 1158041"/>
                <a:gd name="connsiteX49" fmla="*/ 765546 w 2395689"/>
                <a:gd name="connsiteY49" fmla="*/ 851824 h 1158041"/>
                <a:gd name="connsiteX50" fmla="*/ 765546 w 2395689"/>
                <a:gd name="connsiteY50" fmla="*/ 830260 h 1158041"/>
                <a:gd name="connsiteX51" fmla="*/ 683600 w 2395689"/>
                <a:gd name="connsiteY51" fmla="*/ 830260 h 1158041"/>
                <a:gd name="connsiteX52" fmla="*/ 605968 w 2395689"/>
                <a:gd name="connsiteY52" fmla="*/ 808695 h 1158041"/>
                <a:gd name="connsiteX53" fmla="*/ 515397 w 2395689"/>
                <a:gd name="connsiteY53" fmla="*/ 795756 h 1158041"/>
                <a:gd name="connsiteX54" fmla="*/ 502458 w 2395689"/>
                <a:gd name="connsiteY54" fmla="*/ 795756 h 1158041"/>
                <a:gd name="connsiteX55" fmla="*/ 442077 w 2395689"/>
                <a:gd name="connsiteY55" fmla="*/ 804382 h 1158041"/>
                <a:gd name="connsiteX56" fmla="*/ 299751 w 2395689"/>
                <a:gd name="connsiteY56" fmla="*/ 817321 h 1158041"/>
                <a:gd name="connsiteX57" fmla="*/ 243683 w 2395689"/>
                <a:gd name="connsiteY57" fmla="*/ 787131 h 1158041"/>
                <a:gd name="connsiteX58" fmla="*/ 187615 w 2395689"/>
                <a:gd name="connsiteY58" fmla="*/ 769879 h 1158041"/>
                <a:gd name="connsiteX59" fmla="*/ 105670 w 2395689"/>
                <a:gd name="connsiteY59" fmla="*/ 748314 h 1158041"/>
                <a:gd name="connsiteX60" fmla="*/ 19412 w 2395689"/>
                <a:gd name="connsiteY60" fmla="*/ 744002 h 1158041"/>
                <a:gd name="connsiteX61" fmla="*/ 0 w 2395689"/>
                <a:gd name="connsiteY61" fmla="*/ 682991 h 1158041"/>
                <a:gd name="connsiteX62" fmla="*/ 4239 w 2395689"/>
                <a:gd name="connsiteY62" fmla="*/ 678751 h 1158041"/>
                <a:gd name="connsiteX63" fmla="*/ 74213 w 2395689"/>
                <a:gd name="connsiteY63" fmla="*/ 643763 h 1158041"/>
                <a:gd name="connsiteX64" fmla="*/ 151184 w 2395689"/>
                <a:gd name="connsiteY64" fmla="*/ 622771 h 1158041"/>
                <a:gd name="connsiteX65" fmla="*/ 165179 w 2395689"/>
                <a:gd name="connsiteY65" fmla="*/ 584285 h 1158041"/>
                <a:gd name="connsiteX66" fmla="*/ 200166 w 2395689"/>
                <a:gd name="connsiteY66" fmla="*/ 545799 h 1158041"/>
                <a:gd name="connsiteX67" fmla="*/ 228156 w 2395689"/>
                <a:gd name="connsiteY67" fmla="*/ 528306 h 1158041"/>
                <a:gd name="connsiteX68" fmla="*/ 263143 w 2395689"/>
                <a:gd name="connsiteY68" fmla="*/ 510812 h 1158041"/>
                <a:gd name="connsiteX69" fmla="*/ 263143 w 2395689"/>
                <a:gd name="connsiteY69" fmla="*/ 486321 h 1158041"/>
                <a:gd name="connsiteX70" fmla="*/ 280637 w 2395689"/>
                <a:gd name="connsiteY70" fmla="*/ 444337 h 1158041"/>
                <a:gd name="connsiteX71" fmla="*/ 329619 w 2395689"/>
                <a:gd name="connsiteY71" fmla="*/ 426843 h 1158041"/>
                <a:gd name="connsiteX72" fmla="*/ 403092 w 2395689"/>
                <a:gd name="connsiteY72" fmla="*/ 377861 h 1158041"/>
                <a:gd name="connsiteX73" fmla="*/ 455573 w 2395689"/>
                <a:gd name="connsiteY73" fmla="*/ 321882 h 1158041"/>
                <a:gd name="connsiteX74" fmla="*/ 494058 w 2395689"/>
                <a:gd name="connsiteY74" fmla="*/ 258905 h 1158041"/>
                <a:gd name="connsiteX75" fmla="*/ 539542 w 2395689"/>
                <a:gd name="connsiteY75" fmla="*/ 171437 h 1158041"/>
                <a:gd name="connsiteX76" fmla="*/ 581526 w 2395689"/>
                <a:gd name="connsiteY76" fmla="*/ 136450 h 1158041"/>
                <a:gd name="connsiteX77" fmla="*/ 613015 w 2395689"/>
                <a:gd name="connsiteY77" fmla="*/ 122455 h 1158041"/>
                <a:gd name="connsiteX78" fmla="*/ 686488 w 2395689"/>
                <a:gd name="connsiteY78" fmla="*/ 122455 h 1158041"/>
                <a:gd name="connsiteX79" fmla="*/ 749464 w 2395689"/>
                <a:gd name="connsiteY79" fmla="*/ 104961 h 1158041"/>
                <a:gd name="connsiteX80" fmla="*/ 777454 w 2395689"/>
                <a:gd name="connsiteY80" fmla="*/ 90967 h 1158041"/>
                <a:gd name="connsiteX81" fmla="*/ 791449 w 2395689"/>
                <a:gd name="connsiteY81" fmla="*/ 122455 h 1158041"/>
                <a:gd name="connsiteX82" fmla="*/ 819439 w 2395689"/>
                <a:gd name="connsiteY82" fmla="*/ 122455 h 1158041"/>
                <a:gd name="connsiteX83" fmla="*/ 840431 w 2395689"/>
                <a:gd name="connsiteY83" fmla="*/ 87468 h 1158041"/>
                <a:gd name="connsiteX84" fmla="*/ 868421 w 2395689"/>
                <a:gd name="connsiteY84" fmla="*/ 83969 h 1158041"/>
                <a:gd name="connsiteX85" fmla="*/ 903408 w 2395689"/>
                <a:gd name="connsiteY85" fmla="*/ 83969 h 1158041"/>
                <a:gd name="connsiteX86" fmla="*/ 934896 w 2395689"/>
                <a:gd name="connsiteY86" fmla="*/ 94465 h 1158041"/>
                <a:gd name="connsiteX87" fmla="*/ 941894 w 2395689"/>
                <a:gd name="connsiteY87" fmla="*/ 90967 h 1158041"/>
                <a:gd name="connsiteX88" fmla="*/ 941894 w 2395689"/>
                <a:gd name="connsiteY88" fmla="*/ 62977 h 1158041"/>
                <a:gd name="connsiteX89" fmla="*/ 952390 w 2395689"/>
                <a:gd name="connsiteY89" fmla="*/ 52481 h 1158041"/>
                <a:gd name="connsiteX90" fmla="*/ 973382 w 2395689"/>
                <a:gd name="connsiteY90" fmla="*/ 27990 h 1158041"/>
                <a:gd name="connsiteX91" fmla="*/ 997873 w 2395689"/>
                <a:gd name="connsiteY91" fmla="*/ 24491 h 1158041"/>
                <a:gd name="connsiteX92" fmla="*/ 1011868 w 2395689"/>
                <a:gd name="connsiteY92" fmla="*/ 48982 h 1158041"/>
                <a:gd name="connsiteX93" fmla="*/ 1043356 w 2395689"/>
                <a:gd name="connsiteY93" fmla="*/ 27990 h 1158041"/>
                <a:gd name="connsiteX94" fmla="*/ 1085341 w 2395689"/>
                <a:gd name="connsiteY94" fmla="*/ 3499 h 1158041"/>
                <a:gd name="connsiteX95" fmla="*/ 1102834 w 2395689"/>
                <a:gd name="connsiteY95" fmla="*/ 0 h 1158041"/>
                <a:gd name="connsiteX0" fmla="*/ 1102834 w 2395689"/>
                <a:gd name="connsiteY0" fmla="*/ 0 h 1158041"/>
                <a:gd name="connsiteX1" fmla="*/ 1134323 w 2395689"/>
                <a:gd name="connsiteY1" fmla="*/ 27990 h 1158041"/>
                <a:gd name="connsiteX2" fmla="*/ 1200798 w 2395689"/>
                <a:gd name="connsiteY2" fmla="*/ 31488 h 1158041"/>
                <a:gd name="connsiteX3" fmla="*/ 1219436 w 2395689"/>
                <a:gd name="connsiteY3" fmla="*/ 25558 h 1158041"/>
                <a:gd name="connsiteX4" fmla="*/ 1223881 w 2395689"/>
                <a:gd name="connsiteY4" fmla="*/ 44590 h 1158041"/>
                <a:gd name="connsiteX5" fmla="*/ 1270538 w 2395689"/>
                <a:gd name="connsiteY5" fmla="*/ 125627 h 1158041"/>
                <a:gd name="connsiteX6" fmla="*/ 1280906 w 2395689"/>
                <a:gd name="connsiteY6" fmla="*/ 193869 h 1158041"/>
                <a:gd name="connsiteX7" fmla="*/ 1296458 w 2395689"/>
                <a:gd name="connsiteY7" fmla="*/ 253580 h 1158041"/>
                <a:gd name="connsiteX8" fmla="*/ 1374220 w 2395689"/>
                <a:gd name="connsiteY8" fmla="*/ 309027 h 1158041"/>
                <a:gd name="connsiteX9" fmla="*/ 1420877 w 2395689"/>
                <a:gd name="connsiteY9" fmla="*/ 338883 h 1158041"/>
                <a:gd name="connsiteX10" fmla="*/ 1431245 w 2395689"/>
                <a:gd name="connsiteY10" fmla="*/ 445510 h 1158041"/>
                <a:gd name="connsiteX11" fmla="*/ 1524559 w 2395689"/>
                <a:gd name="connsiteY11" fmla="*/ 509487 h 1158041"/>
                <a:gd name="connsiteX12" fmla="*/ 1571747 w 2395689"/>
                <a:gd name="connsiteY12" fmla="*/ 563568 h 1158041"/>
                <a:gd name="connsiteX13" fmla="*/ 1654162 w 2395689"/>
                <a:gd name="connsiteY13" fmla="*/ 574003 h 1158041"/>
                <a:gd name="connsiteX14" fmla="*/ 1695635 w 2395689"/>
                <a:gd name="connsiteY14" fmla="*/ 645970 h 1158041"/>
                <a:gd name="connsiteX15" fmla="*/ 1752660 w 2395689"/>
                <a:gd name="connsiteY15" fmla="*/ 701416 h 1158041"/>
                <a:gd name="connsiteX16" fmla="*/ 1820054 w 2395689"/>
                <a:gd name="connsiteY16" fmla="*/ 714212 h 1158041"/>
                <a:gd name="connsiteX17" fmla="*/ 1949657 w 2395689"/>
                <a:gd name="connsiteY17" fmla="*/ 705681 h 1158041"/>
                <a:gd name="connsiteX18" fmla="*/ 1996314 w 2395689"/>
                <a:gd name="connsiteY18" fmla="*/ 714212 h 1158041"/>
                <a:gd name="connsiteX19" fmla="*/ 2172574 w 2395689"/>
                <a:gd name="connsiteY19" fmla="*/ 675826 h 1158041"/>
                <a:gd name="connsiteX20" fmla="*/ 2302176 w 2395689"/>
                <a:gd name="connsiteY20" fmla="*/ 718477 h 1158041"/>
                <a:gd name="connsiteX21" fmla="*/ 2354017 w 2395689"/>
                <a:gd name="connsiteY21" fmla="*/ 769658 h 1158041"/>
                <a:gd name="connsiteX22" fmla="*/ 2348833 w 2395689"/>
                <a:gd name="connsiteY22" fmla="*/ 850695 h 1158041"/>
                <a:gd name="connsiteX23" fmla="*/ 2385122 w 2395689"/>
                <a:gd name="connsiteY23" fmla="*/ 914672 h 1158041"/>
                <a:gd name="connsiteX24" fmla="*/ 2395689 w 2395689"/>
                <a:gd name="connsiteY24" fmla="*/ 961038 h 1158041"/>
                <a:gd name="connsiteX25" fmla="*/ 2331131 w 2395689"/>
                <a:gd name="connsiteY25" fmla="*/ 981212 h 1158041"/>
                <a:gd name="connsiteX26" fmla="*/ 2249186 w 2395689"/>
                <a:gd name="connsiteY26" fmla="*/ 981212 h 1158041"/>
                <a:gd name="connsiteX27" fmla="*/ 2158615 w 2395689"/>
                <a:gd name="connsiteY27" fmla="*/ 976899 h 1158041"/>
                <a:gd name="connsiteX28" fmla="*/ 2072357 w 2395689"/>
                <a:gd name="connsiteY28" fmla="*/ 972586 h 1158041"/>
                <a:gd name="connsiteX29" fmla="*/ 1955908 w 2395689"/>
                <a:gd name="connsiteY29" fmla="*/ 1028654 h 1158041"/>
                <a:gd name="connsiteX30" fmla="*/ 1873963 w 2395689"/>
                <a:gd name="connsiteY30" fmla="*/ 1089034 h 1158041"/>
                <a:gd name="connsiteX31" fmla="*/ 1770453 w 2395689"/>
                <a:gd name="connsiteY31" fmla="*/ 1149415 h 1158041"/>
                <a:gd name="connsiteX32" fmla="*/ 1727324 w 2395689"/>
                <a:gd name="connsiteY32" fmla="*/ 1153728 h 1158041"/>
                <a:gd name="connsiteX33" fmla="*/ 1615189 w 2395689"/>
                <a:gd name="connsiteY33" fmla="*/ 1158041 h 1158041"/>
                <a:gd name="connsiteX34" fmla="*/ 1554808 w 2395689"/>
                <a:gd name="connsiteY34" fmla="*/ 1127850 h 1158041"/>
                <a:gd name="connsiteX35" fmla="*/ 1464237 w 2395689"/>
                <a:gd name="connsiteY35" fmla="*/ 1097660 h 1158041"/>
                <a:gd name="connsiteX36" fmla="*/ 1442672 w 2395689"/>
                <a:gd name="connsiteY36" fmla="*/ 1054531 h 1158041"/>
                <a:gd name="connsiteX37" fmla="*/ 1399543 w 2395689"/>
                <a:gd name="connsiteY37" fmla="*/ 998463 h 1158041"/>
                <a:gd name="connsiteX38" fmla="*/ 1334849 w 2395689"/>
                <a:gd name="connsiteY38" fmla="*/ 998463 h 1158041"/>
                <a:gd name="connsiteX39" fmla="*/ 1274469 w 2395689"/>
                <a:gd name="connsiteY39" fmla="*/ 994150 h 1158041"/>
                <a:gd name="connsiteX40" fmla="*/ 1227027 w 2395689"/>
                <a:gd name="connsiteY40" fmla="*/ 1024341 h 1158041"/>
                <a:gd name="connsiteX41" fmla="*/ 1166646 w 2395689"/>
                <a:gd name="connsiteY41" fmla="*/ 981212 h 1158041"/>
                <a:gd name="connsiteX42" fmla="*/ 1127830 w 2395689"/>
                <a:gd name="connsiteY42" fmla="*/ 1011402 h 1158041"/>
                <a:gd name="connsiteX43" fmla="*/ 1058823 w 2395689"/>
                <a:gd name="connsiteY43" fmla="*/ 994150 h 1158041"/>
                <a:gd name="connsiteX44" fmla="*/ 1011381 w 2395689"/>
                <a:gd name="connsiteY44" fmla="*/ 1020028 h 1158041"/>
                <a:gd name="connsiteX45" fmla="*/ 963939 w 2395689"/>
                <a:gd name="connsiteY45" fmla="*/ 1058844 h 1158041"/>
                <a:gd name="connsiteX46" fmla="*/ 912184 w 2395689"/>
                <a:gd name="connsiteY46" fmla="*/ 994150 h 1158041"/>
                <a:gd name="connsiteX47" fmla="*/ 843178 w 2395689"/>
                <a:gd name="connsiteY47" fmla="*/ 942395 h 1158041"/>
                <a:gd name="connsiteX48" fmla="*/ 804362 w 2395689"/>
                <a:gd name="connsiteY48" fmla="*/ 907892 h 1158041"/>
                <a:gd name="connsiteX49" fmla="*/ 765546 w 2395689"/>
                <a:gd name="connsiteY49" fmla="*/ 851824 h 1158041"/>
                <a:gd name="connsiteX50" fmla="*/ 765546 w 2395689"/>
                <a:gd name="connsiteY50" fmla="*/ 830260 h 1158041"/>
                <a:gd name="connsiteX51" fmla="*/ 683600 w 2395689"/>
                <a:gd name="connsiteY51" fmla="*/ 830260 h 1158041"/>
                <a:gd name="connsiteX52" fmla="*/ 605968 w 2395689"/>
                <a:gd name="connsiteY52" fmla="*/ 808695 h 1158041"/>
                <a:gd name="connsiteX53" fmla="*/ 515397 w 2395689"/>
                <a:gd name="connsiteY53" fmla="*/ 795756 h 1158041"/>
                <a:gd name="connsiteX54" fmla="*/ 502458 w 2395689"/>
                <a:gd name="connsiteY54" fmla="*/ 795756 h 1158041"/>
                <a:gd name="connsiteX55" fmla="*/ 442077 w 2395689"/>
                <a:gd name="connsiteY55" fmla="*/ 804382 h 1158041"/>
                <a:gd name="connsiteX56" fmla="*/ 299751 w 2395689"/>
                <a:gd name="connsiteY56" fmla="*/ 817321 h 1158041"/>
                <a:gd name="connsiteX57" fmla="*/ 243683 w 2395689"/>
                <a:gd name="connsiteY57" fmla="*/ 787131 h 1158041"/>
                <a:gd name="connsiteX58" fmla="*/ 187615 w 2395689"/>
                <a:gd name="connsiteY58" fmla="*/ 769879 h 1158041"/>
                <a:gd name="connsiteX59" fmla="*/ 105670 w 2395689"/>
                <a:gd name="connsiteY59" fmla="*/ 748314 h 1158041"/>
                <a:gd name="connsiteX60" fmla="*/ 19412 w 2395689"/>
                <a:gd name="connsiteY60" fmla="*/ 744002 h 1158041"/>
                <a:gd name="connsiteX61" fmla="*/ 0 w 2395689"/>
                <a:gd name="connsiteY61" fmla="*/ 682991 h 1158041"/>
                <a:gd name="connsiteX62" fmla="*/ 4239 w 2395689"/>
                <a:gd name="connsiteY62" fmla="*/ 678751 h 1158041"/>
                <a:gd name="connsiteX63" fmla="*/ 74213 w 2395689"/>
                <a:gd name="connsiteY63" fmla="*/ 643763 h 1158041"/>
                <a:gd name="connsiteX64" fmla="*/ 151184 w 2395689"/>
                <a:gd name="connsiteY64" fmla="*/ 622771 h 1158041"/>
                <a:gd name="connsiteX65" fmla="*/ 165179 w 2395689"/>
                <a:gd name="connsiteY65" fmla="*/ 584285 h 1158041"/>
                <a:gd name="connsiteX66" fmla="*/ 200166 w 2395689"/>
                <a:gd name="connsiteY66" fmla="*/ 545799 h 1158041"/>
                <a:gd name="connsiteX67" fmla="*/ 228156 w 2395689"/>
                <a:gd name="connsiteY67" fmla="*/ 528306 h 1158041"/>
                <a:gd name="connsiteX68" fmla="*/ 263143 w 2395689"/>
                <a:gd name="connsiteY68" fmla="*/ 510812 h 1158041"/>
                <a:gd name="connsiteX69" fmla="*/ 263143 w 2395689"/>
                <a:gd name="connsiteY69" fmla="*/ 486321 h 1158041"/>
                <a:gd name="connsiteX70" fmla="*/ 280637 w 2395689"/>
                <a:gd name="connsiteY70" fmla="*/ 444337 h 1158041"/>
                <a:gd name="connsiteX71" fmla="*/ 329619 w 2395689"/>
                <a:gd name="connsiteY71" fmla="*/ 426843 h 1158041"/>
                <a:gd name="connsiteX72" fmla="*/ 403092 w 2395689"/>
                <a:gd name="connsiteY72" fmla="*/ 377861 h 1158041"/>
                <a:gd name="connsiteX73" fmla="*/ 455573 w 2395689"/>
                <a:gd name="connsiteY73" fmla="*/ 321882 h 1158041"/>
                <a:gd name="connsiteX74" fmla="*/ 494058 w 2395689"/>
                <a:gd name="connsiteY74" fmla="*/ 258905 h 1158041"/>
                <a:gd name="connsiteX75" fmla="*/ 539542 w 2395689"/>
                <a:gd name="connsiteY75" fmla="*/ 171437 h 1158041"/>
                <a:gd name="connsiteX76" fmla="*/ 581526 w 2395689"/>
                <a:gd name="connsiteY76" fmla="*/ 136450 h 1158041"/>
                <a:gd name="connsiteX77" fmla="*/ 613015 w 2395689"/>
                <a:gd name="connsiteY77" fmla="*/ 122455 h 1158041"/>
                <a:gd name="connsiteX78" fmla="*/ 686488 w 2395689"/>
                <a:gd name="connsiteY78" fmla="*/ 122455 h 1158041"/>
                <a:gd name="connsiteX79" fmla="*/ 749464 w 2395689"/>
                <a:gd name="connsiteY79" fmla="*/ 104961 h 1158041"/>
                <a:gd name="connsiteX80" fmla="*/ 777454 w 2395689"/>
                <a:gd name="connsiteY80" fmla="*/ 90967 h 1158041"/>
                <a:gd name="connsiteX81" fmla="*/ 791449 w 2395689"/>
                <a:gd name="connsiteY81" fmla="*/ 122455 h 1158041"/>
                <a:gd name="connsiteX82" fmla="*/ 819439 w 2395689"/>
                <a:gd name="connsiteY82" fmla="*/ 122455 h 1158041"/>
                <a:gd name="connsiteX83" fmla="*/ 840431 w 2395689"/>
                <a:gd name="connsiteY83" fmla="*/ 87468 h 1158041"/>
                <a:gd name="connsiteX84" fmla="*/ 868421 w 2395689"/>
                <a:gd name="connsiteY84" fmla="*/ 83969 h 1158041"/>
                <a:gd name="connsiteX85" fmla="*/ 903408 w 2395689"/>
                <a:gd name="connsiteY85" fmla="*/ 83969 h 1158041"/>
                <a:gd name="connsiteX86" fmla="*/ 934896 w 2395689"/>
                <a:gd name="connsiteY86" fmla="*/ 94465 h 1158041"/>
                <a:gd name="connsiteX87" fmla="*/ 941894 w 2395689"/>
                <a:gd name="connsiteY87" fmla="*/ 90967 h 1158041"/>
                <a:gd name="connsiteX88" fmla="*/ 941894 w 2395689"/>
                <a:gd name="connsiteY88" fmla="*/ 62977 h 1158041"/>
                <a:gd name="connsiteX89" fmla="*/ 952390 w 2395689"/>
                <a:gd name="connsiteY89" fmla="*/ 52481 h 1158041"/>
                <a:gd name="connsiteX90" fmla="*/ 973382 w 2395689"/>
                <a:gd name="connsiteY90" fmla="*/ 27990 h 1158041"/>
                <a:gd name="connsiteX91" fmla="*/ 997873 w 2395689"/>
                <a:gd name="connsiteY91" fmla="*/ 24491 h 1158041"/>
                <a:gd name="connsiteX92" fmla="*/ 1011868 w 2395689"/>
                <a:gd name="connsiteY92" fmla="*/ 48982 h 1158041"/>
                <a:gd name="connsiteX93" fmla="*/ 1043356 w 2395689"/>
                <a:gd name="connsiteY93" fmla="*/ 27990 h 1158041"/>
                <a:gd name="connsiteX94" fmla="*/ 1085341 w 2395689"/>
                <a:gd name="connsiteY94" fmla="*/ 3499 h 1158041"/>
                <a:gd name="connsiteX95" fmla="*/ 1102834 w 2395689"/>
                <a:gd name="connsiteY95" fmla="*/ 0 h 1158041"/>
                <a:gd name="connsiteX0" fmla="*/ 1102834 w 2395689"/>
                <a:gd name="connsiteY0" fmla="*/ 0 h 1158041"/>
                <a:gd name="connsiteX1" fmla="*/ 1134323 w 2395689"/>
                <a:gd name="connsiteY1" fmla="*/ 27990 h 1158041"/>
                <a:gd name="connsiteX2" fmla="*/ 1200798 w 2395689"/>
                <a:gd name="connsiteY2" fmla="*/ 31488 h 1158041"/>
                <a:gd name="connsiteX3" fmla="*/ 1219436 w 2395689"/>
                <a:gd name="connsiteY3" fmla="*/ 25558 h 1158041"/>
                <a:gd name="connsiteX4" fmla="*/ 1223881 w 2395689"/>
                <a:gd name="connsiteY4" fmla="*/ 44590 h 1158041"/>
                <a:gd name="connsiteX5" fmla="*/ 1270538 w 2395689"/>
                <a:gd name="connsiteY5" fmla="*/ 125627 h 1158041"/>
                <a:gd name="connsiteX6" fmla="*/ 1280906 w 2395689"/>
                <a:gd name="connsiteY6" fmla="*/ 193869 h 1158041"/>
                <a:gd name="connsiteX7" fmla="*/ 1296458 w 2395689"/>
                <a:gd name="connsiteY7" fmla="*/ 253580 h 1158041"/>
                <a:gd name="connsiteX8" fmla="*/ 1374220 w 2395689"/>
                <a:gd name="connsiteY8" fmla="*/ 309027 h 1158041"/>
                <a:gd name="connsiteX9" fmla="*/ 1420877 w 2395689"/>
                <a:gd name="connsiteY9" fmla="*/ 338883 h 1158041"/>
                <a:gd name="connsiteX10" fmla="*/ 1431245 w 2395689"/>
                <a:gd name="connsiteY10" fmla="*/ 445510 h 1158041"/>
                <a:gd name="connsiteX11" fmla="*/ 1524559 w 2395689"/>
                <a:gd name="connsiteY11" fmla="*/ 509487 h 1158041"/>
                <a:gd name="connsiteX12" fmla="*/ 1571747 w 2395689"/>
                <a:gd name="connsiteY12" fmla="*/ 563568 h 1158041"/>
                <a:gd name="connsiteX13" fmla="*/ 1654162 w 2395689"/>
                <a:gd name="connsiteY13" fmla="*/ 574003 h 1158041"/>
                <a:gd name="connsiteX14" fmla="*/ 1689920 w 2395689"/>
                <a:gd name="connsiteY14" fmla="*/ 651685 h 1158041"/>
                <a:gd name="connsiteX15" fmla="*/ 1752660 w 2395689"/>
                <a:gd name="connsiteY15" fmla="*/ 701416 h 1158041"/>
                <a:gd name="connsiteX16" fmla="*/ 1820054 w 2395689"/>
                <a:gd name="connsiteY16" fmla="*/ 714212 h 1158041"/>
                <a:gd name="connsiteX17" fmla="*/ 1949657 w 2395689"/>
                <a:gd name="connsiteY17" fmla="*/ 705681 h 1158041"/>
                <a:gd name="connsiteX18" fmla="*/ 1996314 w 2395689"/>
                <a:gd name="connsiteY18" fmla="*/ 714212 h 1158041"/>
                <a:gd name="connsiteX19" fmla="*/ 2172574 w 2395689"/>
                <a:gd name="connsiteY19" fmla="*/ 675826 h 1158041"/>
                <a:gd name="connsiteX20" fmla="*/ 2302176 w 2395689"/>
                <a:gd name="connsiteY20" fmla="*/ 718477 h 1158041"/>
                <a:gd name="connsiteX21" fmla="*/ 2354017 w 2395689"/>
                <a:gd name="connsiteY21" fmla="*/ 769658 h 1158041"/>
                <a:gd name="connsiteX22" fmla="*/ 2348833 w 2395689"/>
                <a:gd name="connsiteY22" fmla="*/ 850695 h 1158041"/>
                <a:gd name="connsiteX23" fmla="*/ 2385122 w 2395689"/>
                <a:gd name="connsiteY23" fmla="*/ 914672 h 1158041"/>
                <a:gd name="connsiteX24" fmla="*/ 2395689 w 2395689"/>
                <a:gd name="connsiteY24" fmla="*/ 961038 h 1158041"/>
                <a:gd name="connsiteX25" fmla="*/ 2331131 w 2395689"/>
                <a:gd name="connsiteY25" fmla="*/ 981212 h 1158041"/>
                <a:gd name="connsiteX26" fmla="*/ 2249186 w 2395689"/>
                <a:gd name="connsiteY26" fmla="*/ 981212 h 1158041"/>
                <a:gd name="connsiteX27" fmla="*/ 2158615 w 2395689"/>
                <a:gd name="connsiteY27" fmla="*/ 976899 h 1158041"/>
                <a:gd name="connsiteX28" fmla="*/ 2072357 w 2395689"/>
                <a:gd name="connsiteY28" fmla="*/ 972586 h 1158041"/>
                <a:gd name="connsiteX29" fmla="*/ 1955908 w 2395689"/>
                <a:gd name="connsiteY29" fmla="*/ 1028654 h 1158041"/>
                <a:gd name="connsiteX30" fmla="*/ 1873963 w 2395689"/>
                <a:gd name="connsiteY30" fmla="*/ 1089034 h 1158041"/>
                <a:gd name="connsiteX31" fmla="*/ 1770453 w 2395689"/>
                <a:gd name="connsiteY31" fmla="*/ 1149415 h 1158041"/>
                <a:gd name="connsiteX32" fmla="*/ 1727324 w 2395689"/>
                <a:gd name="connsiteY32" fmla="*/ 1153728 h 1158041"/>
                <a:gd name="connsiteX33" fmla="*/ 1615189 w 2395689"/>
                <a:gd name="connsiteY33" fmla="*/ 1158041 h 1158041"/>
                <a:gd name="connsiteX34" fmla="*/ 1554808 w 2395689"/>
                <a:gd name="connsiteY34" fmla="*/ 1127850 h 1158041"/>
                <a:gd name="connsiteX35" fmla="*/ 1464237 w 2395689"/>
                <a:gd name="connsiteY35" fmla="*/ 1097660 h 1158041"/>
                <a:gd name="connsiteX36" fmla="*/ 1442672 w 2395689"/>
                <a:gd name="connsiteY36" fmla="*/ 1054531 h 1158041"/>
                <a:gd name="connsiteX37" fmla="*/ 1399543 w 2395689"/>
                <a:gd name="connsiteY37" fmla="*/ 998463 h 1158041"/>
                <a:gd name="connsiteX38" fmla="*/ 1334849 w 2395689"/>
                <a:gd name="connsiteY38" fmla="*/ 998463 h 1158041"/>
                <a:gd name="connsiteX39" fmla="*/ 1274469 w 2395689"/>
                <a:gd name="connsiteY39" fmla="*/ 994150 h 1158041"/>
                <a:gd name="connsiteX40" fmla="*/ 1227027 w 2395689"/>
                <a:gd name="connsiteY40" fmla="*/ 1024341 h 1158041"/>
                <a:gd name="connsiteX41" fmla="*/ 1166646 w 2395689"/>
                <a:gd name="connsiteY41" fmla="*/ 981212 h 1158041"/>
                <a:gd name="connsiteX42" fmla="*/ 1127830 w 2395689"/>
                <a:gd name="connsiteY42" fmla="*/ 1011402 h 1158041"/>
                <a:gd name="connsiteX43" fmla="*/ 1058823 w 2395689"/>
                <a:gd name="connsiteY43" fmla="*/ 994150 h 1158041"/>
                <a:gd name="connsiteX44" fmla="*/ 1011381 w 2395689"/>
                <a:gd name="connsiteY44" fmla="*/ 1020028 h 1158041"/>
                <a:gd name="connsiteX45" fmla="*/ 963939 w 2395689"/>
                <a:gd name="connsiteY45" fmla="*/ 1058844 h 1158041"/>
                <a:gd name="connsiteX46" fmla="*/ 912184 w 2395689"/>
                <a:gd name="connsiteY46" fmla="*/ 994150 h 1158041"/>
                <a:gd name="connsiteX47" fmla="*/ 843178 w 2395689"/>
                <a:gd name="connsiteY47" fmla="*/ 942395 h 1158041"/>
                <a:gd name="connsiteX48" fmla="*/ 804362 w 2395689"/>
                <a:gd name="connsiteY48" fmla="*/ 907892 h 1158041"/>
                <a:gd name="connsiteX49" fmla="*/ 765546 w 2395689"/>
                <a:gd name="connsiteY49" fmla="*/ 851824 h 1158041"/>
                <a:gd name="connsiteX50" fmla="*/ 765546 w 2395689"/>
                <a:gd name="connsiteY50" fmla="*/ 830260 h 1158041"/>
                <a:gd name="connsiteX51" fmla="*/ 683600 w 2395689"/>
                <a:gd name="connsiteY51" fmla="*/ 830260 h 1158041"/>
                <a:gd name="connsiteX52" fmla="*/ 605968 w 2395689"/>
                <a:gd name="connsiteY52" fmla="*/ 808695 h 1158041"/>
                <a:gd name="connsiteX53" fmla="*/ 515397 w 2395689"/>
                <a:gd name="connsiteY53" fmla="*/ 795756 h 1158041"/>
                <a:gd name="connsiteX54" fmla="*/ 502458 w 2395689"/>
                <a:gd name="connsiteY54" fmla="*/ 795756 h 1158041"/>
                <a:gd name="connsiteX55" fmla="*/ 442077 w 2395689"/>
                <a:gd name="connsiteY55" fmla="*/ 804382 h 1158041"/>
                <a:gd name="connsiteX56" fmla="*/ 299751 w 2395689"/>
                <a:gd name="connsiteY56" fmla="*/ 817321 h 1158041"/>
                <a:gd name="connsiteX57" fmla="*/ 243683 w 2395689"/>
                <a:gd name="connsiteY57" fmla="*/ 787131 h 1158041"/>
                <a:gd name="connsiteX58" fmla="*/ 187615 w 2395689"/>
                <a:gd name="connsiteY58" fmla="*/ 769879 h 1158041"/>
                <a:gd name="connsiteX59" fmla="*/ 105670 w 2395689"/>
                <a:gd name="connsiteY59" fmla="*/ 748314 h 1158041"/>
                <a:gd name="connsiteX60" fmla="*/ 19412 w 2395689"/>
                <a:gd name="connsiteY60" fmla="*/ 744002 h 1158041"/>
                <a:gd name="connsiteX61" fmla="*/ 0 w 2395689"/>
                <a:gd name="connsiteY61" fmla="*/ 682991 h 1158041"/>
                <a:gd name="connsiteX62" fmla="*/ 4239 w 2395689"/>
                <a:gd name="connsiteY62" fmla="*/ 678751 h 1158041"/>
                <a:gd name="connsiteX63" fmla="*/ 74213 w 2395689"/>
                <a:gd name="connsiteY63" fmla="*/ 643763 h 1158041"/>
                <a:gd name="connsiteX64" fmla="*/ 151184 w 2395689"/>
                <a:gd name="connsiteY64" fmla="*/ 622771 h 1158041"/>
                <a:gd name="connsiteX65" fmla="*/ 165179 w 2395689"/>
                <a:gd name="connsiteY65" fmla="*/ 584285 h 1158041"/>
                <a:gd name="connsiteX66" fmla="*/ 200166 w 2395689"/>
                <a:gd name="connsiteY66" fmla="*/ 545799 h 1158041"/>
                <a:gd name="connsiteX67" fmla="*/ 228156 w 2395689"/>
                <a:gd name="connsiteY67" fmla="*/ 528306 h 1158041"/>
                <a:gd name="connsiteX68" fmla="*/ 263143 w 2395689"/>
                <a:gd name="connsiteY68" fmla="*/ 510812 h 1158041"/>
                <a:gd name="connsiteX69" fmla="*/ 263143 w 2395689"/>
                <a:gd name="connsiteY69" fmla="*/ 486321 h 1158041"/>
                <a:gd name="connsiteX70" fmla="*/ 280637 w 2395689"/>
                <a:gd name="connsiteY70" fmla="*/ 444337 h 1158041"/>
                <a:gd name="connsiteX71" fmla="*/ 329619 w 2395689"/>
                <a:gd name="connsiteY71" fmla="*/ 426843 h 1158041"/>
                <a:gd name="connsiteX72" fmla="*/ 403092 w 2395689"/>
                <a:gd name="connsiteY72" fmla="*/ 377861 h 1158041"/>
                <a:gd name="connsiteX73" fmla="*/ 455573 w 2395689"/>
                <a:gd name="connsiteY73" fmla="*/ 321882 h 1158041"/>
                <a:gd name="connsiteX74" fmla="*/ 494058 w 2395689"/>
                <a:gd name="connsiteY74" fmla="*/ 258905 h 1158041"/>
                <a:gd name="connsiteX75" fmla="*/ 539542 w 2395689"/>
                <a:gd name="connsiteY75" fmla="*/ 171437 h 1158041"/>
                <a:gd name="connsiteX76" fmla="*/ 581526 w 2395689"/>
                <a:gd name="connsiteY76" fmla="*/ 136450 h 1158041"/>
                <a:gd name="connsiteX77" fmla="*/ 613015 w 2395689"/>
                <a:gd name="connsiteY77" fmla="*/ 122455 h 1158041"/>
                <a:gd name="connsiteX78" fmla="*/ 686488 w 2395689"/>
                <a:gd name="connsiteY78" fmla="*/ 122455 h 1158041"/>
                <a:gd name="connsiteX79" fmla="*/ 749464 w 2395689"/>
                <a:gd name="connsiteY79" fmla="*/ 104961 h 1158041"/>
                <a:gd name="connsiteX80" fmla="*/ 777454 w 2395689"/>
                <a:gd name="connsiteY80" fmla="*/ 90967 h 1158041"/>
                <a:gd name="connsiteX81" fmla="*/ 791449 w 2395689"/>
                <a:gd name="connsiteY81" fmla="*/ 122455 h 1158041"/>
                <a:gd name="connsiteX82" fmla="*/ 819439 w 2395689"/>
                <a:gd name="connsiteY82" fmla="*/ 122455 h 1158041"/>
                <a:gd name="connsiteX83" fmla="*/ 840431 w 2395689"/>
                <a:gd name="connsiteY83" fmla="*/ 87468 h 1158041"/>
                <a:gd name="connsiteX84" fmla="*/ 868421 w 2395689"/>
                <a:gd name="connsiteY84" fmla="*/ 83969 h 1158041"/>
                <a:gd name="connsiteX85" fmla="*/ 903408 w 2395689"/>
                <a:gd name="connsiteY85" fmla="*/ 83969 h 1158041"/>
                <a:gd name="connsiteX86" fmla="*/ 934896 w 2395689"/>
                <a:gd name="connsiteY86" fmla="*/ 94465 h 1158041"/>
                <a:gd name="connsiteX87" fmla="*/ 941894 w 2395689"/>
                <a:gd name="connsiteY87" fmla="*/ 90967 h 1158041"/>
                <a:gd name="connsiteX88" fmla="*/ 941894 w 2395689"/>
                <a:gd name="connsiteY88" fmla="*/ 62977 h 1158041"/>
                <a:gd name="connsiteX89" fmla="*/ 952390 w 2395689"/>
                <a:gd name="connsiteY89" fmla="*/ 52481 h 1158041"/>
                <a:gd name="connsiteX90" fmla="*/ 973382 w 2395689"/>
                <a:gd name="connsiteY90" fmla="*/ 27990 h 1158041"/>
                <a:gd name="connsiteX91" fmla="*/ 997873 w 2395689"/>
                <a:gd name="connsiteY91" fmla="*/ 24491 h 1158041"/>
                <a:gd name="connsiteX92" fmla="*/ 1011868 w 2395689"/>
                <a:gd name="connsiteY92" fmla="*/ 48982 h 1158041"/>
                <a:gd name="connsiteX93" fmla="*/ 1043356 w 2395689"/>
                <a:gd name="connsiteY93" fmla="*/ 27990 h 1158041"/>
                <a:gd name="connsiteX94" fmla="*/ 1085341 w 2395689"/>
                <a:gd name="connsiteY94" fmla="*/ 3499 h 1158041"/>
                <a:gd name="connsiteX95" fmla="*/ 1102834 w 2395689"/>
                <a:gd name="connsiteY95" fmla="*/ 0 h 1158041"/>
                <a:gd name="connsiteX0" fmla="*/ 1102834 w 2395689"/>
                <a:gd name="connsiteY0" fmla="*/ 0 h 1158041"/>
                <a:gd name="connsiteX1" fmla="*/ 1134323 w 2395689"/>
                <a:gd name="connsiteY1" fmla="*/ 27990 h 1158041"/>
                <a:gd name="connsiteX2" fmla="*/ 1200798 w 2395689"/>
                <a:gd name="connsiteY2" fmla="*/ 31488 h 1158041"/>
                <a:gd name="connsiteX3" fmla="*/ 1219436 w 2395689"/>
                <a:gd name="connsiteY3" fmla="*/ 25558 h 1158041"/>
                <a:gd name="connsiteX4" fmla="*/ 1223881 w 2395689"/>
                <a:gd name="connsiteY4" fmla="*/ 44590 h 1158041"/>
                <a:gd name="connsiteX5" fmla="*/ 1270538 w 2395689"/>
                <a:gd name="connsiteY5" fmla="*/ 125627 h 1158041"/>
                <a:gd name="connsiteX6" fmla="*/ 1280906 w 2395689"/>
                <a:gd name="connsiteY6" fmla="*/ 193869 h 1158041"/>
                <a:gd name="connsiteX7" fmla="*/ 1296458 w 2395689"/>
                <a:gd name="connsiteY7" fmla="*/ 253580 h 1158041"/>
                <a:gd name="connsiteX8" fmla="*/ 1374220 w 2395689"/>
                <a:gd name="connsiteY8" fmla="*/ 309027 h 1158041"/>
                <a:gd name="connsiteX9" fmla="*/ 1420877 w 2395689"/>
                <a:gd name="connsiteY9" fmla="*/ 338883 h 1158041"/>
                <a:gd name="connsiteX10" fmla="*/ 1431245 w 2395689"/>
                <a:gd name="connsiteY10" fmla="*/ 445510 h 1158041"/>
                <a:gd name="connsiteX11" fmla="*/ 1524559 w 2395689"/>
                <a:gd name="connsiteY11" fmla="*/ 509487 h 1158041"/>
                <a:gd name="connsiteX12" fmla="*/ 1571747 w 2395689"/>
                <a:gd name="connsiteY12" fmla="*/ 563568 h 1158041"/>
                <a:gd name="connsiteX13" fmla="*/ 1654162 w 2395689"/>
                <a:gd name="connsiteY13" fmla="*/ 574003 h 1158041"/>
                <a:gd name="connsiteX14" fmla="*/ 1689920 w 2395689"/>
                <a:gd name="connsiteY14" fmla="*/ 651685 h 1158041"/>
                <a:gd name="connsiteX15" fmla="*/ 1739325 w 2395689"/>
                <a:gd name="connsiteY15" fmla="*/ 712846 h 1158041"/>
                <a:gd name="connsiteX16" fmla="*/ 1820054 w 2395689"/>
                <a:gd name="connsiteY16" fmla="*/ 714212 h 1158041"/>
                <a:gd name="connsiteX17" fmla="*/ 1949657 w 2395689"/>
                <a:gd name="connsiteY17" fmla="*/ 705681 h 1158041"/>
                <a:gd name="connsiteX18" fmla="*/ 1996314 w 2395689"/>
                <a:gd name="connsiteY18" fmla="*/ 714212 h 1158041"/>
                <a:gd name="connsiteX19" fmla="*/ 2172574 w 2395689"/>
                <a:gd name="connsiteY19" fmla="*/ 675826 h 1158041"/>
                <a:gd name="connsiteX20" fmla="*/ 2302176 w 2395689"/>
                <a:gd name="connsiteY20" fmla="*/ 718477 h 1158041"/>
                <a:gd name="connsiteX21" fmla="*/ 2354017 w 2395689"/>
                <a:gd name="connsiteY21" fmla="*/ 769658 h 1158041"/>
                <a:gd name="connsiteX22" fmla="*/ 2348833 w 2395689"/>
                <a:gd name="connsiteY22" fmla="*/ 850695 h 1158041"/>
                <a:gd name="connsiteX23" fmla="*/ 2385122 w 2395689"/>
                <a:gd name="connsiteY23" fmla="*/ 914672 h 1158041"/>
                <a:gd name="connsiteX24" fmla="*/ 2395689 w 2395689"/>
                <a:gd name="connsiteY24" fmla="*/ 961038 h 1158041"/>
                <a:gd name="connsiteX25" fmla="*/ 2331131 w 2395689"/>
                <a:gd name="connsiteY25" fmla="*/ 981212 h 1158041"/>
                <a:gd name="connsiteX26" fmla="*/ 2249186 w 2395689"/>
                <a:gd name="connsiteY26" fmla="*/ 981212 h 1158041"/>
                <a:gd name="connsiteX27" fmla="*/ 2158615 w 2395689"/>
                <a:gd name="connsiteY27" fmla="*/ 976899 h 1158041"/>
                <a:gd name="connsiteX28" fmla="*/ 2072357 w 2395689"/>
                <a:gd name="connsiteY28" fmla="*/ 972586 h 1158041"/>
                <a:gd name="connsiteX29" fmla="*/ 1955908 w 2395689"/>
                <a:gd name="connsiteY29" fmla="*/ 1028654 h 1158041"/>
                <a:gd name="connsiteX30" fmla="*/ 1873963 w 2395689"/>
                <a:gd name="connsiteY30" fmla="*/ 1089034 h 1158041"/>
                <a:gd name="connsiteX31" fmla="*/ 1770453 w 2395689"/>
                <a:gd name="connsiteY31" fmla="*/ 1149415 h 1158041"/>
                <a:gd name="connsiteX32" fmla="*/ 1727324 w 2395689"/>
                <a:gd name="connsiteY32" fmla="*/ 1153728 h 1158041"/>
                <a:gd name="connsiteX33" fmla="*/ 1615189 w 2395689"/>
                <a:gd name="connsiteY33" fmla="*/ 1158041 h 1158041"/>
                <a:gd name="connsiteX34" fmla="*/ 1554808 w 2395689"/>
                <a:gd name="connsiteY34" fmla="*/ 1127850 h 1158041"/>
                <a:gd name="connsiteX35" fmla="*/ 1464237 w 2395689"/>
                <a:gd name="connsiteY35" fmla="*/ 1097660 h 1158041"/>
                <a:gd name="connsiteX36" fmla="*/ 1442672 w 2395689"/>
                <a:gd name="connsiteY36" fmla="*/ 1054531 h 1158041"/>
                <a:gd name="connsiteX37" fmla="*/ 1399543 w 2395689"/>
                <a:gd name="connsiteY37" fmla="*/ 998463 h 1158041"/>
                <a:gd name="connsiteX38" fmla="*/ 1334849 w 2395689"/>
                <a:gd name="connsiteY38" fmla="*/ 998463 h 1158041"/>
                <a:gd name="connsiteX39" fmla="*/ 1274469 w 2395689"/>
                <a:gd name="connsiteY39" fmla="*/ 994150 h 1158041"/>
                <a:gd name="connsiteX40" fmla="*/ 1227027 w 2395689"/>
                <a:gd name="connsiteY40" fmla="*/ 1024341 h 1158041"/>
                <a:gd name="connsiteX41" fmla="*/ 1166646 w 2395689"/>
                <a:gd name="connsiteY41" fmla="*/ 981212 h 1158041"/>
                <a:gd name="connsiteX42" fmla="*/ 1127830 w 2395689"/>
                <a:gd name="connsiteY42" fmla="*/ 1011402 h 1158041"/>
                <a:gd name="connsiteX43" fmla="*/ 1058823 w 2395689"/>
                <a:gd name="connsiteY43" fmla="*/ 994150 h 1158041"/>
                <a:gd name="connsiteX44" fmla="*/ 1011381 w 2395689"/>
                <a:gd name="connsiteY44" fmla="*/ 1020028 h 1158041"/>
                <a:gd name="connsiteX45" fmla="*/ 963939 w 2395689"/>
                <a:gd name="connsiteY45" fmla="*/ 1058844 h 1158041"/>
                <a:gd name="connsiteX46" fmla="*/ 912184 w 2395689"/>
                <a:gd name="connsiteY46" fmla="*/ 994150 h 1158041"/>
                <a:gd name="connsiteX47" fmla="*/ 843178 w 2395689"/>
                <a:gd name="connsiteY47" fmla="*/ 942395 h 1158041"/>
                <a:gd name="connsiteX48" fmla="*/ 804362 w 2395689"/>
                <a:gd name="connsiteY48" fmla="*/ 907892 h 1158041"/>
                <a:gd name="connsiteX49" fmla="*/ 765546 w 2395689"/>
                <a:gd name="connsiteY49" fmla="*/ 851824 h 1158041"/>
                <a:gd name="connsiteX50" fmla="*/ 765546 w 2395689"/>
                <a:gd name="connsiteY50" fmla="*/ 830260 h 1158041"/>
                <a:gd name="connsiteX51" fmla="*/ 683600 w 2395689"/>
                <a:gd name="connsiteY51" fmla="*/ 830260 h 1158041"/>
                <a:gd name="connsiteX52" fmla="*/ 605968 w 2395689"/>
                <a:gd name="connsiteY52" fmla="*/ 808695 h 1158041"/>
                <a:gd name="connsiteX53" fmla="*/ 515397 w 2395689"/>
                <a:gd name="connsiteY53" fmla="*/ 795756 h 1158041"/>
                <a:gd name="connsiteX54" fmla="*/ 502458 w 2395689"/>
                <a:gd name="connsiteY54" fmla="*/ 795756 h 1158041"/>
                <a:gd name="connsiteX55" fmla="*/ 442077 w 2395689"/>
                <a:gd name="connsiteY55" fmla="*/ 804382 h 1158041"/>
                <a:gd name="connsiteX56" fmla="*/ 299751 w 2395689"/>
                <a:gd name="connsiteY56" fmla="*/ 817321 h 1158041"/>
                <a:gd name="connsiteX57" fmla="*/ 243683 w 2395689"/>
                <a:gd name="connsiteY57" fmla="*/ 787131 h 1158041"/>
                <a:gd name="connsiteX58" fmla="*/ 187615 w 2395689"/>
                <a:gd name="connsiteY58" fmla="*/ 769879 h 1158041"/>
                <a:gd name="connsiteX59" fmla="*/ 105670 w 2395689"/>
                <a:gd name="connsiteY59" fmla="*/ 748314 h 1158041"/>
                <a:gd name="connsiteX60" fmla="*/ 19412 w 2395689"/>
                <a:gd name="connsiteY60" fmla="*/ 744002 h 1158041"/>
                <a:gd name="connsiteX61" fmla="*/ 0 w 2395689"/>
                <a:gd name="connsiteY61" fmla="*/ 682991 h 1158041"/>
                <a:gd name="connsiteX62" fmla="*/ 4239 w 2395689"/>
                <a:gd name="connsiteY62" fmla="*/ 678751 h 1158041"/>
                <a:gd name="connsiteX63" fmla="*/ 74213 w 2395689"/>
                <a:gd name="connsiteY63" fmla="*/ 643763 h 1158041"/>
                <a:gd name="connsiteX64" fmla="*/ 151184 w 2395689"/>
                <a:gd name="connsiteY64" fmla="*/ 622771 h 1158041"/>
                <a:gd name="connsiteX65" fmla="*/ 165179 w 2395689"/>
                <a:gd name="connsiteY65" fmla="*/ 584285 h 1158041"/>
                <a:gd name="connsiteX66" fmla="*/ 200166 w 2395689"/>
                <a:gd name="connsiteY66" fmla="*/ 545799 h 1158041"/>
                <a:gd name="connsiteX67" fmla="*/ 228156 w 2395689"/>
                <a:gd name="connsiteY67" fmla="*/ 528306 h 1158041"/>
                <a:gd name="connsiteX68" fmla="*/ 263143 w 2395689"/>
                <a:gd name="connsiteY68" fmla="*/ 510812 h 1158041"/>
                <a:gd name="connsiteX69" fmla="*/ 263143 w 2395689"/>
                <a:gd name="connsiteY69" fmla="*/ 486321 h 1158041"/>
                <a:gd name="connsiteX70" fmla="*/ 280637 w 2395689"/>
                <a:gd name="connsiteY70" fmla="*/ 444337 h 1158041"/>
                <a:gd name="connsiteX71" fmla="*/ 329619 w 2395689"/>
                <a:gd name="connsiteY71" fmla="*/ 426843 h 1158041"/>
                <a:gd name="connsiteX72" fmla="*/ 403092 w 2395689"/>
                <a:gd name="connsiteY72" fmla="*/ 377861 h 1158041"/>
                <a:gd name="connsiteX73" fmla="*/ 455573 w 2395689"/>
                <a:gd name="connsiteY73" fmla="*/ 321882 h 1158041"/>
                <a:gd name="connsiteX74" fmla="*/ 494058 w 2395689"/>
                <a:gd name="connsiteY74" fmla="*/ 258905 h 1158041"/>
                <a:gd name="connsiteX75" fmla="*/ 539542 w 2395689"/>
                <a:gd name="connsiteY75" fmla="*/ 171437 h 1158041"/>
                <a:gd name="connsiteX76" fmla="*/ 581526 w 2395689"/>
                <a:gd name="connsiteY76" fmla="*/ 136450 h 1158041"/>
                <a:gd name="connsiteX77" fmla="*/ 613015 w 2395689"/>
                <a:gd name="connsiteY77" fmla="*/ 122455 h 1158041"/>
                <a:gd name="connsiteX78" fmla="*/ 686488 w 2395689"/>
                <a:gd name="connsiteY78" fmla="*/ 122455 h 1158041"/>
                <a:gd name="connsiteX79" fmla="*/ 749464 w 2395689"/>
                <a:gd name="connsiteY79" fmla="*/ 104961 h 1158041"/>
                <a:gd name="connsiteX80" fmla="*/ 777454 w 2395689"/>
                <a:gd name="connsiteY80" fmla="*/ 90967 h 1158041"/>
                <a:gd name="connsiteX81" fmla="*/ 791449 w 2395689"/>
                <a:gd name="connsiteY81" fmla="*/ 122455 h 1158041"/>
                <a:gd name="connsiteX82" fmla="*/ 819439 w 2395689"/>
                <a:gd name="connsiteY82" fmla="*/ 122455 h 1158041"/>
                <a:gd name="connsiteX83" fmla="*/ 840431 w 2395689"/>
                <a:gd name="connsiteY83" fmla="*/ 87468 h 1158041"/>
                <a:gd name="connsiteX84" fmla="*/ 868421 w 2395689"/>
                <a:gd name="connsiteY84" fmla="*/ 83969 h 1158041"/>
                <a:gd name="connsiteX85" fmla="*/ 903408 w 2395689"/>
                <a:gd name="connsiteY85" fmla="*/ 83969 h 1158041"/>
                <a:gd name="connsiteX86" fmla="*/ 934896 w 2395689"/>
                <a:gd name="connsiteY86" fmla="*/ 94465 h 1158041"/>
                <a:gd name="connsiteX87" fmla="*/ 941894 w 2395689"/>
                <a:gd name="connsiteY87" fmla="*/ 90967 h 1158041"/>
                <a:gd name="connsiteX88" fmla="*/ 941894 w 2395689"/>
                <a:gd name="connsiteY88" fmla="*/ 62977 h 1158041"/>
                <a:gd name="connsiteX89" fmla="*/ 952390 w 2395689"/>
                <a:gd name="connsiteY89" fmla="*/ 52481 h 1158041"/>
                <a:gd name="connsiteX90" fmla="*/ 973382 w 2395689"/>
                <a:gd name="connsiteY90" fmla="*/ 27990 h 1158041"/>
                <a:gd name="connsiteX91" fmla="*/ 997873 w 2395689"/>
                <a:gd name="connsiteY91" fmla="*/ 24491 h 1158041"/>
                <a:gd name="connsiteX92" fmla="*/ 1011868 w 2395689"/>
                <a:gd name="connsiteY92" fmla="*/ 48982 h 1158041"/>
                <a:gd name="connsiteX93" fmla="*/ 1043356 w 2395689"/>
                <a:gd name="connsiteY93" fmla="*/ 27990 h 1158041"/>
                <a:gd name="connsiteX94" fmla="*/ 1085341 w 2395689"/>
                <a:gd name="connsiteY94" fmla="*/ 3499 h 1158041"/>
                <a:gd name="connsiteX95" fmla="*/ 1102834 w 2395689"/>
                <a:gd name="connsiteY95" fmla="*/ 0 h 1158041"/>
                <a:gd name="connsiteX0" fmla="*/ 1102834 w 2395689"/>
                <a:gd name="connsiteY0" fmla="*/ 0 h 1158041"/>
                <a:gd name="connsiteX1" fmla="*/ 1134323 w 2395689"/>
                <a:gd name="connsiteY1" fmla="*/ 27990 h 1158041"/>
                <a:gd name="connsiteX2" fmla="*/ 1200798 w 2395689"/>
                <a:gd name="connsiteY2" fmla="*/ 31488 h 1158041"/>
                <a:gd name="connsiteX3" fmla="*/ 1219436 w 2395689"/>
                <a:gd name="connsiteY3" fmla="*/ 25558 h 1158041"/>
                <a:gd name="connsiteX4" fmla="*/ 1223881 w 2395689"/>
                <a:gd name="connsiteY4" fmla="*/ 44590 h 1158041"/>
                <a:gd name="connsiteX5" fmla="*/ 1270538 w 2395689"/>
                <a:gd name="connsiteY5" fmla="*/ 125627 h 1158041"/>
                <a:gd name="connsiteX6" fmla="*/ 1280906 w 2395689"/>
                <a:gd name="connsiteY6" fmla="*/ 193869 h 1158041"/>
                <a:gd name="connsiteX7" fmla="*/ 1296458 w 2395689"/>
                <a:gd name="connsiteY7" fmla="*/ 253580 h 1158041"/>
                <a:gd name="connsiteX8" fmla="*/ 1374220 w 2395689"/>
                <a:gd name="connsiteY8" fmla="*/ 309027 h 1158041"/>
                <a:gd name="connsiteX9" fmla="*/ 1420877 w 2395689"/>
                <a:gd name="connsiteY9" fmla="*/ 338883 h 1158041"/>
                <a:gd name="connsiteX10" fmla="*/ 1431245 w 2395689"/>
                <a:gd name="connsiteY10" fmla="*/ 445510 h 1158041"/>
                <a:gd name="connsiteX11" fmla="*/ 1524559 w 2395689"/>
                <a:gd name="connsiteY11" fmla="*/ 509487 h 1158041"/>
                <a:gd name="connsiteX12" fmla="*/ 1571747 w 2395689"/>
                <a:gd name="connsiteY12" fmla="*/ 563568 h 1158041"/>
                <a:gd name="connsiteX13" fmla="*/ 1654162 w 2395689"/>
                <a:gd name="connsiteY13" fmla="*/ 574003 h 1158041"/>
                <a:gd name="connsiteX14" fmla="*/ 1689920 w 2395689"/>
                <a:gd name="connsiteY14" fmla="*/ 651685 h 1158041"/>
                <a:gd name="connsiteX15" fmla="*/ 1750755 w 2395689"/>
                <a:gd name="connsiteY15" fmla="*/ 703321 h 1158041"/>
                <a:gd name="connsiteX16" fmla="*/ 1820054 w 2395689"/>
                <a:gd name="connsiteY16" fmla="*/ 714212 h 1158041"/>
                <a:gd name="connsiteX17" fmla="*/ 1949657 w 2395689"/>
                <a:gd name="connsiteY17" fmla="*/ 705681 h 1158041"/>
                <a:gd name="connsiteX18" fmla="*/ 1996314 w 2395689"/>
                <a:gd name="connsiteY18" fmla="*/ 714212 h 1158041"/>
                <a:gd name="connsiteX19" fmla="*/ 2172574 w 2395689"/>
                <a:gd name="connsiteY19" fmla="*/ 675826 h 1158041"/>
                <a:gd name="connsiteX20" fmla="*/ 2302176 w 2395689"/>
                <a:gd name="connsiteY20" fmla="*/ 718477 h 1158041"/>
                <a:gd name="connsiteX21" fmla="*/ 2354017 w 2395689"/>
                <a:gd name="connsiteY21" fmla="*/ 769658 h 1158041"/>
                <a:gd name="connsiteX22" fmla="*/ 2348833 w 2395689"/>
                <a:gd name="connsiteY22" fmla="*/ 850695 h 1158041"/>
                <a:gd name="connsiteX23" fmla="*/ 2385122 w 2395689"/>
                <a:gd name="connsiteY23" fmla="*/ 914672 h 1158041"/>
                <a:gd name="connsiteX24" fmla="*/ 2395689 w 2395689"/>
                <a:gd name="connsiteY24" fmla="*/ 961038 h 1158041"/>
                <a:gd name="connsiteX25" fmla="*/ 2331131 w 2395689"/>
                <a:gd name="connsiteY25" fmla="*/ 981212 h 1158041"/>
                <a:gd name="connsiteX26" fmla="*/ 2249186 w 2395689"/>
                <a:gd name="connsiteY26" fmla="*/ 981212 h 1158041"/>
                <a:gd name="connsiteX27" fmla="*/ 2158615 w 2395689"/>
                <a:gd name="connsiteY27" fmla="*/ 976899 h 1158041"/>
                <a:gd name="connsiteX28" fmla="*/ 2072357 w 2395689"/>
                <a:gd name="connsiteY28" fmla="*/ 972586 h 1158041"/>
                <a:gd name="connsiteX29" fmla="*/ 1955908 w 2395689"/>
                <a:gd name="connsiteY29" fmla="*/ 1028654 h 1158041"/>
                <a:gd name="connsiteX30" fmla="*/ 1873963 w 2395689"/>
                <a:gd name="connsiteY30" fmla="*/ 1089034 h 1158041"/>
                <a:gd name="connsiteX31" fmla="*/ 1770453 w 2395689"/>
                <a:gd name="connsiteY31" fmla="*/ 1149415 h 1158041"/>
                <a:gd name="connsiteX32" fmla="*/ 1727324 w 2395689"/>
                <a:gd name="connsiteY32" fmla="*/ 1153728 h 1158041"/>
                <a:gd name="connsiteX33" fmla="*/ 1615189 w 2395689"/>
                <a:gd name="connsiteY33" fmla="*/ 1158041 h 1158041"/>
                <a:gd name="connsiteX34" fmla="*/ 1554808 w 2395689"/>
                <a:gd name="connsiteY34" fmla="*/ 1127850 h 1158041"/>
                <a:gd name="connsiteX35" fmla="*/ 1464237 w 2395689"/>
                <a:gd name="connsiteY35" fmla="*/ 1097660 h 1158041"/>
                <a:gd name="connsiteX36" fmla="*/ 1442672 w 2395689"/>
                <a:gd name="connsiteY36" fmla="*/ 1054531 h 1158041"/>
                <a:gd name="connsiteX37" fmla="*/ 1399543 w 2395689"/>
                <a:gd name="connsiteY37" fmla="*/ 998463 h 1158041"/>
                <a:gd name="connsiteX38" fmla="*/ 1334849 w 2395689"/>
                <a:gd name="connsiteY38" fmla="*/ 998463 h 1158041"/>
                <a:gd name="connsiteX39" fmla="*/ 1274469 w 2395689"/>
                <a:gd name="connsiteY39" fmla="*/ 994150 h 1158041"/>
                <a:gd name="connsiteX40" fmla="*/ 1227027 w 2395689"/>
                <a:gd name="connsiteY40" fmla="*/ 1024341 h 1158041"/>
                <a:gd name="connsiteX41" fmla="*/ 1166646 w 2395689"/>
                <a:gd name="connsiteY41" fmla="*/ 981212 h 1158041"/>
                <a:gd name="connsiteX42" fmla="*/ 1127830 w 2395689"/>
                <a:gd name="connsiteY42" fmla="*/ 1011402 h 1158041"/>
                <a:gd name="connsiteX43" fmla="*/ 1058823 w 2395689"/>
                <a:gd name="connsiteY43" fmla="*/ 994150 h 1158041"/>
                <a:gd name="connsiteX44" fmla="*/ 1011381 w 2395689"/>
                <a:gd name="connsiteY44" fmla="*/ 1020028 h 1158041"/>
                <a:gd name="connsiteX45" fmla="*/ 963939 w 2395689"/>
                <a:gd name="connsiteY45" fmla="*/ 1058844 h 1158041"/>
                <a:gd name="connsiteX46" fmla="*/ 912184 w 2395689"/>
                <a:gd name="connsiteY46" fmla="*/ 994150 h 1158041"/>
                <a:gd name="connsiteX47" fmla="*/ 843178 w 2395689"/>
                <a:gd name="connsiteY47" fmla="*/ 942395 h 1158041"/>
                <a:gd name="connsiteX48" fmla="*/ 804362 w 2395689"/>
                <a:gd name="connsiteY48" fmla="*/ 907892 h 1158041"/>
                <a:gd name="connsiteX49" fmla="*/ 765546 w 2395689"/>
                <a:gd name="connsiteY49" fmla="*/ 851824 h 1158041"/>
                <a:gd name="connsiteX50" fmla="*/ 765546 w 2395689"/>
                <a:gd name="connsiteY50" fmla="*/ 830260 h 1158041"/>
                <a:gd name="connsiteX51" fmla="*/ 683600 w 2395689"/>
                <a:gd name="connsiteY51" fmla="*/ 830260 h 1158041"/>
                <a:gd name="connsiteX52" fmla="*/ 605968 w 2395689"/>
                <a:gd name="connsiteY52" fmla="*/ 808695 h 1158041"/>
                <a:gd name="connsiteX53" fmla="*/ 515397 w 2395689"/>
                <a:gd name="connsiteY53" fmla="*/ 795756 h 1158041"/>
                <a:gd name="connsiteX54" fmla="*/ 502458 w 2395689"/>
                <a:gd name="connsiteY54" fmla="*/ 795756 h 1158041"/>
                <a:gd name="connsiteX55" fmla="*/ 442077 w 2395689"/>
                <a:gd name="connsiteY55" fmla="*/ 804382 h 1158041"/>
                <a:gd name="connsiteX56" fmla="*/ 299751 w 2395689"/>
                <a:gd name="connsiteY56" fmla="*/ 817321 h 1158041"/>
                <a:gd name="connsiteX57" fmla="*/ 243683 w 2395689"/>
                <a:gd name="connsiteY57" fmla="*/ 787131 h 1158041"/>
                <a:gd name="connsiteX58" fmla="*/ 187615 w 2395689"/>
                <a:gd name="connsiteY58" fmla="*/ 769879 h 1158041"/>
                <a:gd name="connsiteX59" fmla="*/ 105670 w 2395689"/>
                <a:gd name="connsiteY59" fmla="*/ 748314 h 1158041"/>
                <a:gd name="connsiteX60" fmla="*/ 19412 w 2395689"/>
                <a:gd name="connsiteY60" fmla="*/ 744002 h 1158041"/>
                <a:gd name="connsiteX61" fmla="*/ 0 w 2395689"/>
                <a:gd name="connsiteY61" fmla="*/ 682991 h 1158041"/>
                <a:gd name="connsiteX62" fmla="*/ 4239 w 2395689"/>
                <a:gd name="connsiteY62" fmla="*/ 678751 h 1158041"/>
                <a:gd name="connsiteX63" fmla="*/ 74213 w 2395689"/>
                <a:gd name="connsiteY63" fmla="*/ 643763 h 1158041"/>
                <a:gd name="connsiteX64" fmla="*/ 151184 w 2395689"/>
                <a:gd name="connsiteY64" fmla="*/ 622771 h 1158041"/>
                <a:gd name="connsiteX65" fmla="*/ 165179 w 2395689"/>
                <a:gd name="connsiteY65" fmla="*/ 584285 h 1158041"/>
                <a:gd name="connsiteX66" fmla="*/ 200166 w 2395689"/>
                <a:gd name="connsiteY66" fmla="*/ 545799 h 1158041"/>
                <a:gd name="connsiteX67" fmla="*/ 228156 w 2395689"/>
                <a:gd name="connsiteY67" fmla="*/ 528306 h 1158041"/>
                <a:gd name="connsiteX68" fmla="*/ 263143 w 2395689"/>
                <a:gd name="connsiteY68" fmla="*/ 510812 h 1158041"/>
                <a:gd name="connsiteX69" fmla="*/ 263143 w 2395689"/>
                <a:gd name="connsiteY69" fmla="*/ 486321 h 1158041"/>
                <a:gd name="connsiteX70" fmla="*/ 280637 w 2395689"/>
                <a:gd name="connsiteY70" fmla="*/ 444337 h 1158041"/>
                <a:gd name="connsiteX71" fmla="*/ 329619 w 2395689"/>
                <a:gd name="connsiteY71" fmla="*/ 426843 h 1158041"/>
                <a:gd name="connsiteX72" fmla="*/ 403092 w 2395689"/>
                <a:gd name="connsiteY72" fmla="*/ 377861 h 1158041"/>
                <a:gd name="connsiteX73" fmla="*/ 455573 w 2395689"/>
                <a:gd name="connsiteY73" fmla="*/ 321882 h 1158041"/>
                <a:gd name="connsiteX74" fmla="*/ 494058 w 2395689"/>
                <a:gd name="connsiteY74" fmla="*/ 258905 h 1158041"/>
                <a:gd name="connsiteX75" fmla="*/ 539542 w 2395689"/>
                <a:gd name="connsiteY75" fmla="*/ 171437 h 1158041"/>
                <a:gd name="connsiteX76" fmla="*/ 581526 w 2395689"/>
                <a:gd name="connsiteY76" fmla="*/ 136450 h 1158041"/>
                <a:gd name="connsiteX77" fmla="*/ 613015 w 2395689"/>
                <a:gd name="connsiteY77" fmla="*/ 122455 h 1158041"/>
                <a:gd name="connsiteX78" fmla="*/ 686488 w 2395689"/>
                <a:gd name="connsiteY78" fmla="*/ 122455 h 1158041"/>
                <a:gd name="connsiteX79" fmla="*/ 749464 w 2395689"/>
                <a:gd name="connsiteY79" fmla="*/ 104961 h 1158041"/>
                <a:gd name="connsiteX80" fmla="*/ 777454 w 2395689"/>
                <a:gd name="connsiteY80" fmla="*/ 90967 h 1158041"/>
                <a:gd name="connsiteX81" fmla="*/ 791449 w 2395689"/>
                <a:gd name="connsiteY81" fmla="*/ 122455 h 1158041"/>
                <a:gd name="connsiteX82" fmla="*/ 819439 w 2395689"/>
                <a:gd name="connsiteY82" fmla="*/ 122455 h 1158041"/>
                <a:gd name="connsiteX83" fmla="*/ 840431 w 2395689"/>
                <a:gd name="connsiteY83" fmla="*/ 87468 h 1158041"/>
                <a:gd name="connsiteX84" fmla="*/ 868421 w 2395689"/>
                <a:gd name="connsiteY84" fmla="*/ 83969 h 1158041"/>
                <a:gd name="connsiteX85" fmla="*/ 903408 w 2395689"/>
                <a:gd name="connsiteY85" fmla="*/ 83969 h 1158041"/>
                <a:gd name="connsiteX86" fmla="*/ 934896 w 2395689"/>
                <a:gd name="connsiteY86" fmla="*/ 94465 h 1158041"/>
                <a:gd name="connsiteX87" fmla="*/ 941894 w 2395689"/>
                <a:gd name="connsiteY87" fmla="*/ 90967 h 1158041"/>
                <a:gd name="connsiteX88" fmla="*/ 941894 w 2395689"/>
                <a:gd name="connsiteY88" fmla="*/ 62977 h 1158041"/>
                <a:gd name="connsiteX89" fmla="*/ 952390 w 2395689"/>
                <a:gd name="connsiteY89" fmla="*/ 52481 h 1158041"/>
                <a:gd name="connsiteX90" fmla="*/ 973382 w 2395689"/>
                <a:gd name="connsiteY90" fmla="*/ 27990 h 1158041"/>
                <a:gd name="connsiteX91" fmla="*/ 997873 w 2395689"/>
                <a:gd name="connsiteY91" fmla="*/ 24491 h 1158041"/>
                <a:gd name="connsiteX92" fmla="*/ 1011868 w 2395689"/>
                <a:gd name="connsiteY92" fmla="*/ 48982 h 1158041"/>
                <a:gd name="connsiteX93" fmla="*/ 1043356 w 2395689"/>
                <a:gd name="connsiteY93" fmla="*/ 27990 h 1158041"/>
                <a:gd name="connsiteX94" fmla="*/ 1085341 w 2395689"/>
                <a:gd name="connsiteY94" fmla="*/ 3499 h 1158041"/>
                <a:gd name="connsiteX95" fmla="*/ 1102834 w 2395689"/>
                <a:gd name="connsiteY95" fmla="*/ 0 h 1158041"/>
                <a:gd name="connsiteX0" fmla="*/ 1102834 w 2395689"/>
                <a:gd name="connsiteY0" fmla="*/ 0 h 1158041"/>
                <a:gd name="connsiteX1" fmla="*/ 1134323 w 2395689"/>
                <a:gd name="connsiteY1" fmla="*/ 27990 h 1158041"/>
                <a:gd name="connsiteX2" fmla="*/ 1200798 w 2395689"/>
                <a:gd name="connsiteY2" fmla="*/ 31488 h 1158041"/>
                <a:gd name="connsiteX3" fmla="*/ 1219436 w 2395689"/>
                <a:gd name="connsiteY3" fmla="*/ 25558 h 1158041"/>
                <a:gd name="connsiteX4" fmla="*/ 1223881 w 2395689"/>
                <a:gd name="connsiteY4" fmla="*/ 44590 h 1158041"/>
                <a:gd name="connsiteX5" fmla="*/ 1270538 w 2395689"/>
                <a:gd name="connsiteY5" fmla="*/ 125627 h 1158041"/>
                <a:gd name="connsiteX6" fmla="*/ 1280906 w 2395689"/>
                <a:gd name="connsiteY6" fmla="*/ 193869 h 1158041"/>
                <a:gd name="connsiteX7" fmla="*/ 1296458 w 2395689"/>
                <a:gd name="connsiteY7" fmla="*/ 253580 h 1158041"/>
                <a:gd name="connsiteX8" fmla="*/ 1374220 w 2395689"/>
                <a:gd name="connsiteY8" fmla="*/ 309027 h 1158041"/>
                <a:gd name="connsiteX9" fmla="*/ 1420877 w 2395689"/>
                <a:gd name="connsiteY9" fmla="*/ 338883 h 1158041"/>
                <a:gd name="connsiteX10" fmla="*/ 1431245 w 2395689"/>
                <a:gd name="connsiteY10" fmla="*/ 445510 h 1158041"/>
                <a:gd name="connsiteX11" fmla="*/ 1524559 w 2395689"/>
                <a:gd name="connsiteY11" fmla="*/ 509487 h 1158041"/>
                <a:gd name="connsiteX12" fmla="*/ 1571747 w 2395689"/>
                <a:gd name="connsiteY12" fmla="*/ 563568 h 1158041"/>
                <a:gd name="connsiteX13" fmla="*/ 1654162 w 2395689"/>
                <a:gd name="connsiteY13" fmla="*/ 574003 h 1158041"/>
                <a:gd name="connsiteX14" fmla="*/ 1689920 w 2395689"/>
                <a:gd name="connsiteY14" fmla="*/ 651685 h 1158041"/>
                <a:gd name="connsiteX15" fmla="*/ 1750755 w 2395689"/>
                <a:gd name="connsiteY15" fmla="*/ 703321 h 1158041"/>
                <a:gd name="connsiteX16" fmla="*/ 1820054 w 2395689"/>
                <a:gd name="connsiteY16" fmla="*/ 733262 h 1158041"/>
                <a:gd name="connsiteX17" fmla="*/ 1949657 w 2395689"/>
                <a:gd name="connsiteY17" fmla="*/ 705681 h 1158041"/>
                <a:gd name="connsiteX18" fmla="*/ 1996314 w 2395689"/>
                <a:gd name="connsiteY18" fmla="*/ 714212 h 1158041"/>
                <a:gd name="connsiteX19" fmla="*/ 2172574 w 2395689"/>
                <a:gd name="connsiteY19" fmla="*/ 675826 h 1158041"/>
                <a:gd name="connsiteX20" fmla="*/ 2302176 w 2395689"/>
                <a:gd name="connsiteY20" fmla="*/ 718477 h 1158041"/>
                <a:gd name="connsiteX21" fmla="*/ 2354017 w 2395689"/>
                <a:gd name="connsiteY21" fmla="*/ 769658 h 1158041"/>
                <a:gd name="connsiteX22" fmla="*/ 2348833 w 2395689"/>
                <a:gd name="connsiteY22" fmla="*/ 850695 h 1158041"/>
                <a:gd name="connsiteX23" fmla="*/ 2385122 w 2395689"/>
                <a:gd name="connsiteY23" fmla="*/ 914672 h 1158041"/>
                <a:gd name="connsiteX24" fmla="*/ 2395689 w 2395689"/>
                <a:gd name="connsiteY24" fmla="*/ 961038 h 1158041"/>
                <a:gd name="connsiteX25" fmla="*/ 2331131 w 2395689"/>
                <a:gd name="connsiteY25" fmla="*/ 981212 h 1158041"/>
                <a:gd name="connsiteX26" fmla="*/ 2249186 w 2395689"/>
                <a:gd name="connsiteY26" fmla="*/ 981212 h 1158041"/>
                <a:gd name="connsiteX27" fmla="*/ 2158615 w 2395689"/>
                <a:gd name="connsiteY27" fmla="*/ 976899 h 1158041"/>
                <a:gd name="connsiteX28" fmla="*/ 2072357 w 2395689"/>
                <a:gd name="connsiteY28" fmla="*/ 972586 h 1158041"/>
                <a:gd name="connsiteX29" fmla="*/ 1955908 w 2395689"/>
                <a:gd name="connsiteY29" fmla="*/ 1028654 h 1158041"/>
                <a:gd name="connsiteX30" fmla="*/ 1873963 w 2395689"/>
                <a:gd name="connsiteY30" fmla="*/ 1089034 h 1158041"/>
                <a:gd name="connsiteX31" fmla="*/ 1770453 w 2395689"/>
                <a:gd name="connsiteY31" fmla="*/ 1149415 h 1158041"/>
                <a:gd name="connsiteX32" fmla="*/ 1727324 w 2395689"/>
                <a:gd name="connsiteY32" fmla="*/ 1153728 h 1158041"/>
                <a:gd name="connsiteX33" fmla="*/ 1615189 w 2395689"/>
                <a:gd name="connsiteY33" fmla="*/ 1158041 h 1158041"/>
                <a:gd name="connsiteX34" fmla="*/ 1554808 w 2395689"/>
                <a:gd name="connsiteY34" fmla="*/ 1127850 h 1158041"/>
                <a:gd name="connsiteX35" fmla="*/ 1464237 w 2395689"/>
                <a:gd name="connsiteY35" fmla="*/ 1097660 h 1158041"/>
                <a:gd name="connsiteX36" fmla="*/ 1442672 w 2395689"/>
                <a:gd name="connsiteY36" fmla="*/ 1054531 h 1158041"/>
                <a:gd name="connsiteX37" fmla="*/ 1399543 w 2395689"/>
                <a:gd name="connsiteY37" fmla="*/ 998463 h 1158041"/>
                <a:gd name="connsiteX38" fmla="*/ 1334849 w 2395689"/>
                <a:gd name="connsiteY38" fmla="*/ 998463 h 1158041"/>
                <a:gd name="connsiteX39" fmla="*/ 1274469 w 2395689"/>
                <a:gd name="connsiteY39" fmla="*/ 994150 h 1158041"/>
                <a:gd name="connsiteX40" fmla="*/ 1227027 w 2395689"/>
                <a:gd name="connsiteY40" fmla="*/ 1024341 h 1158041"/>
                <a:gd name="connsiteX41" fmla="*/ 1166646 w 2395689"/>
                <a:gd name="connsiteY41" fmla="*/ 981212 h 1158041"/>
                <a:gd name="connsiteX42" fmla="*/ 1127830 w 2395689"/>
                <a:gd name="connsiteY42" fmla="*/ 1011402 h 1158041"/>
                <a:gd name="connsiteX43" fmla="*/ 1058823 w 2395689"/>
                <a:gd name="connsiteY43" fmla="*/ 994150 h 1158041"/>
                <a:gd name="connsiteX44" fmla="*/ 1011381 w 2395689"/>
                <a:gd name="connsiteY44" fmla="*/ 1020028 h 1158041"/>
                <a:gd name="connsiteX45" fmla="*/ 963939 w 2395689"/>
                <a:gd name="connsiteY45" fmla="*/ 1058844 h 1158041"/>
                <a:gd name="connsiteX46" fmla="*/ 912184 w 2395689"/>
                <a:gd name="connsiteY46" fmla="*/ 994150 h 1158041"/>
                <a:gd name="connsiteX47" fmla="*/ 843178 w 2395689"/>
                <a:gd name="connsiteY47" fmla="*/ 942395 h 1158041"/>
                <a:gd name="connsiteX48" fmla="*/ 804362 w 2395689"/>
                <a:gd name="connsiteY48" fmla="*/ 907892 h 1158041"/>
                <a:gd name="connsiteX49" fmla="*/ 765546 w 2395689"/>
                <a:gd name="connsiteY49" fmla="*/ 851824 h 1158041"/>
                <a:gd name="connsiteX50" fmla="*/ 765546 w 2395689"/>
                <a:gd name="connsiteY50" fmla="*/ 830260 h 1158041"/>
                <a:gd name="connsiteX51" fmla="*/ 683600 w 2395689"/>
                <a:gd name="connsiteY51" fmla="*/ 830260 h 1158041"/>
                <a:gd name="connsiteX52" fmla="*/ 605968 w 2395689"/>
                <a:gd name="connsiteY52" fmla="*/ 808695 h 1158041"/>
                <a:gd name="connsiteX53" fmla="*/ 515397 w 2395689"/>
                <a:gd name="connsiteY53" fmla="*/ 795756 h 1158041"/>
                <a:gd name="connsiteX54" fmla="*/ 502458 w 2395689"/>
                <a:gd name="connsiteY54" fmla="*/ 795756 h 1158041"/>
                <a:gd name="connsiteX55" fmla="*/ 442077 w 2395689"/>
                <a:gd name="connsiteY55" fmla="*/ 804382 h 1158041"/>
                <a:gd name="connsiteX56" fmla="*/ 299751 w 2395689"/>
                <a:gd name="connsiteY56" fmla="*/ 817321 h 1158041"/>
                <a:gd name="connsiteX57" fmla="*/ 243683 w 2395689"/>
                <a:gd name="connsiteY57" fmla="*/ 787131 h 1158041"/>
                <a:gd name="connsiteX58" fmla="*/ 187615 w 2395689"/>
                <a:gd name="connsiteY58" fmla="*/ 769879 h 1158041"/>
                <a:gd name="connsiteX59" fmla="*/ 105670 w 2395689"/>
                <a:gd name="connsiteY59" fmla="*/ 748314 h 1158041"/>
                <a:gd name="connsiteX60" fmla="*/ 19412 w 2395689"/>
                <a:gd name="connsiteY60" fmla="*/ 744002 h 1158041"/>
                <a:gd name="connsiteX61" fmla="*/ 0 w 2395689"/>
                <a:gd name="connsiteY61" fmla="*/ 682991 h 1158041"/>
                <a:gd name="connsiteX62" fmla="*/ 4239 w 2395689"/>
                <a:gd name="connsiteY62" fmla="*/ 678751 h 1158041"/>
                <a:gd name="connsiteX63" fmla="*/ 74213 w 2395689"/>
                <a:gd name="connsiteY63" fmla="*/ 643763 h 1158041"/>
                <a:gd name="connsiteX64" fmla="*/ 151184 w 2395689"/>
                <a:gd name="connsiteY64" fmla="*/ 622771 h 1158041"/>
                <a:gd name="connsiteX65" fmla="*/ 165179 w 2395689"/>
                <a:gd name="connsiteY65" fmla="*/ 584285 h 1158041"/>
                <a:gd name="connsiteX66" fmla="*/ 200166 w 2395689"/>
                <a:gd name="connsiteY66" fmla="*/ 545799 h 1158041"/>
                <a:gd name="connsiteX67" fmla="*/ 228156 w 2395689"/>
                <a:gd name="connsiteY67" fmla="*/ 528306 h 1158041"/>
                <a:gd name="connsiteX68" fmla="*/ 263143 w 2395689"/>
                <a:gd name="connsiteY68" fmla="*/ 510812 h 1158041"/>
                <a:gd name="connsiteX69" fmla="*/ 263143 w 2395689"/>
                <a:gd name="connsiteY69" fmla="*/ 486321 h 1158041"/>
                <a:gd name="connsiteX70" fmla="*/ 280637 w 2395689"/>
                <a:gd name="connsiteY70" fmla="*/ 444337 h 1158041"/>
                <a:gd name="connsiteX71" fmla="*/ 329619 w 2395689"/>
                <a:gd name="connsiteY71" fmla="*/ 426843 h 1158041"/>
                <a:gd name="connsiteX72" fmla="*/ 403092 w 2395689"/>
                <a:gd name="connsiteY72" fmla="*/ 377861 h 1158041"/>
                <a:gd name="connsiteX73" fmla="*/ 455573 w 2395689"/>
                <a:gd name="connsiteY73" fmla="*/ 321882 h 1158041"/>
                <a:gd name="connsiteX74" fmla="*/ 494058 w 2395689"/>
                <a:gd name="connsiteY74" fmla="*/ 258905 h 1158041"/>
                <a:gd name="connsiteX75" fmla="*/ 539542 w 2395689"/>
                <a:gd name="connsiteY75" fmla="*/ 171437 h 1158041"/>
                <a:gd name="connsiteX76" fmla="*/ 581526 w 2395689"/>
                <a:gd name="connsiteY76" fmla="*/ 136450 h 1158041"/>
                <a:gd name="connsiteX77" fmla="*/ 613015 w 2395689"/>
                <a:gd name="connsiteY77" fmla="*/ 122455 h 1158041"/>
                <a:gd name="connsiteX78" fmla="*/ 686488 w 2395689"/>
                <a:gd name="connsiteY78" fmla="*/ 122455 h 1158041"/>
                <a:gd name="connsiteX79" fmla="*/ 749464 w 2395689"/>
                <a:gd name="connsiteY79" fmla="*/ 104961 h 1158041"/>
                <a:gd name="connsiteX80" fmla="*/ 777454 w 2395689"/>
                <a:gd name="connsiteY80" fmla="*/ 90967 h 1158041"/>
                <a:gd name="connsiteX81" fmla="*/ 791449 w 2395689"/>
                <a:gd name="connsiteY81" fmla="*/ 122455 h 1158041"/>
                <a:gd name="connsiteX82" fmla="*/ 819439 w 2395689"/>
                <a:gd name="connsiteY82" fmla="*/ 122455 h 1158041"/>
                <a:gd name="connsiteX83" fmla="*/ 840431 w 2395689"/>
                <a:gd name="connsiteY83" fmla="*/ 87468 h 1158041"/>
                <a:gd name="connsiteX84" fmla="*/ 868421 w 2395689"/>
                <a:gd name="connsiteY84" fmla="*/ 83969 h 1158041"/>
                <a:gd name="connsiteX85" fmla="*/ 903408 w 2395689"/>
                <a:gd name="connsiteY85" fmla="*/ 83969 h 1158041"/>
                <a:gd name="connsiteX86" fmla="*/ 934896 w 2395689"/>
                <a:gd name="connsiteY86" fmla="*/ 94465 h 1158041"/>
                <a:gd name="connsiteX87" fmla="*/ 941894 w 2395689"/>
                <a:gd name="connsiteY87" fmla="*/ 90967 h 1158041"/>
                <a:gd name="connsiteX88" fmla="*/ 941894 w 2395689"/>
                <a:gd name="connsiteY88" fmla="*/ 62977 h 1158041"/>
                <a:gd name="connsiteX89" fmla="*/ 952390 w 2395689"/>
                <a:gd name="connsiteY89" fmla="*/ 52481 h 1158041"/>
                <a:gd name="connsiteX90" fmla="*/ 973382 w 2395689"/>
                <a:gd name="connsiteY90" fmla="*/ 27990 h 1158041"/>
                <a:gd name="connsiteX91" fmla="*/ 997873 w 2395689"/>
                <a:gd name="connsiteY91" fmla="*/ 24491 h 1158041"/>
                <a:gd name="connsiteX92" fmla="*/ 1011868 w 2395689"/>
                <a:gd name="connsiteY92" fmla="*/ 48982 h 1158041"/>
                <a:gd name="connsiteX93" fmla="*/ 1043356 w 2395689"/>
                <a:gd name="connsiteY93" fmla="*/ 27990 h 1158041"/>
                <a:gd name="connsiteX94" fmla="*/ 1085341 w 2395689"/>
                <a:gd name="connsiteY94" fmla="*/ 3499 h 1158041"/>
                <a:gd name="connsiteX95" fmla="*/ 1102834 w 2395689"/>
                <a:gd name="connsiteY95" fmla="*/ 0 h 1158041"/>
                <a:gd name="connsiteX0" fmla="*/ 1102834 w 2395689"/>
                <a:gd name="connsiteY0" fmla="*/ 0 h 1158041"/>
                <a:gd name="connsiteX1" fmla="*/ 1134323 w 2395689"/>
                <a:gd name="connsiteY1" fmla="*/ 27990 h 1158041"/>
                <a:gd name="connsiteX2" fmla="*/ 1200798 w 2395689"/>
                <a:gd name="connsiteY2" fmla="*/ 31488 h 1158041"/>
                <a:gd name="connsiteX3" fmla="*/ 1219436 w 2395689"/>
                <a:gd name="connsiteY3" fmla="*/ 25558 h 1158041"/>
                <a:gd name="connsiteX4" fmla="*/ 1223881 w 2395689"/>
                <a:gd name="connsiteY4" fmla="*/ 44590 h 1158041"/>
                <a:gd name="connsiteX5" fmla="*/ 1270538 w 2395689"/>
                <a:gd name="connsiteY5" fmla="*/ 125627 h 1158041"/>
                <a:gd name="connsiteX6" fmla="*/ 1280906 w 2395689"/>
                <a:gd name="connsiteY6" fmla="*/ 193869 h 1158041"/>
                <a:gd name="connsiteX7" fmla="*/ 1296458 w 2395689"/>
                <a:gd name="connsiteY7" fmla="*/ 253580 h 1158041"/>
                <a:gd name="connsiteX8" fmla="*/ 1374220 w 2395689"/>
                <a:gd name="connsiteY8" fmla="*/ 309027 h 1158041"/>
                <a:gd name="connsiteX9" fmla="*/ 1420877 w 2395689"/>
                <a:gd name="connsiteY9" fmla="*/ 338883 h 1158041"/>
                <a:gd name="connsiteX10" fmla="*/ 1431245 w 2395689"/>
                <a:gd name="connsiteY10" fmla="*/ 445510 h 1158041"/>
                <a:gd name="connsiteX11" fmla="*/ 1524559 w 2395689"/>
                <a:gd name="connsiteY11" fmla="*/ 509487 h 1158041"/>
                <a:gd name="connsiteX12" fmla="*/ 1571747 w 2395689"/>
                <a:gd name="connsiteY12" fmla="*/ 563568 h 1158041"/>
                <a:gd name="connsiteX13" fmla="*/ 1654162 w 2395689"/>
                <a:gd name="connsiteY13" fmla="*/ 574003 h 1158041"/>
                <a:gd name="connsiteX14" fmla="*/ 1689920 w 2395689"/>
                <a:gd name="connsiteY14" fmla="*/ 651685 h 1158041"/>
                <a:gd name="connsiteX15" fmla="*/ 1750755 w 2395689"/>
                <a:gd name="connsiteY15" fmla="*/ 703321 h 1158041"/>
                <a:gd name="connsiteX16" fmla="*/ 1820054 w 2395689"/>
                <a:gd name="connsiteY16" fmla="*/ 727547 h 1158041"/>
                <a:gd name="connsiteX17" fmla="*/ 1949657 w 2395689"/>
                <a:gd name="connsiteY17" fmla="*/ 705681 h 1158041"/>
                <a:gd name="connsiteX18" fmla="*/ 1996314 w 2395689"/>
                <a:gd name="connsiteY18" fmla="*/ 714212 h 1158041"/>
                <a:gd name="connsiteX19" fmla="*/ 2172574 w 2395689"/>
                <a:gd name="connsiteY19" fmla="*/ 675826 h 1158041"/>
                <a:gd name="connsiteX20" fmla="*/ 2302176 w 2395689"/>
                <a:gd name="connsiteY20" fmla="*/ 718477 h 1158041"/>
                <a:gd name="connsiteX21" fmla="*/ 2354017 w 2395689"/>
                <a:gd name="connsiteY21" fmla="*/ 769658 h 1158041"/>
                <a:gd name="connsiteX22" fmla="*/ 2348833 w 2395689"/>
                <a:gd name="connsiteY22" fmla="*/ 850695 h 1158041"/>
                <a:gd name="connsiteX23" fmla="*/ 2385122 w 2395689"/>
                <a:gd name="connsiteY23" fmla="*/ 914672 h 1158041"/>
                <a:gd name="connsiteX24" fmla="*/ 2395689 w 2395689"/>
                <a:gd name="connsiteY24" fmla="*/ 961038 h 1158041"/>
                <a:gd name="connsiteX25" fmla="*/ 2331131 w 2395689"/>
                <a:gd name="connsiteY25" fmla="*/ 981212 h 1158041"/>
                <a:gd name="connsiteX26" fmla="*/ 2249186 w 2395689"/>
                <a:gd name="connsiteY26" fmla="*/ 981212 h 1158041"/>
                <a:gd name="connsiteX27" fmla="*/ 2158615 w 2395689"/>
                <a:gd name="connsiteY27" fmla="*/ 976899 h 1158041"/>
                <a:gd name="connsiteX28" fmla="*/ 2072357 w 2395689"/>
                <a:gd name="connsiteY28" fmla="*/ 972586 h 1158041"/>
                <a:gd name="connsiteX29" fmla="*/ 1955908 w 2395689"/>
                <a:gd name="connsiteY29" fmla="*/ 1028654 h 1158041"/>
                <a:gd name="connsiteX30" fmla="*/ 1873963 w 2395689"/>
                <a:gd name="connsiteY30" fmla="*/ 1089034 h 1158041"/>
                <a:gd name="connsiteX31" fmla="*/ 1770453 w 2395689"/>
                <a:gd name="connsiteY31" fmla="*/ 1149415 h 1158041"/>
                <a:gd name="connsiteX32" fmla="*/ 1727324 w 2395689"/>
                <a:gd name="connsiteY32" fmla="*/ 1153728 h 1158041"/>
                <a:gd name="connsiteX33" fmla="*/ 1615189 w 2395689"/>
                <a:gd name="connsiteY33" fmla="*/ 1158041 h 1158041"/>
                <a:gd name="connsiteX34" fmla="*/ 1554808 w 2395689"/>
                <a:gd name="connsiteY34" fmla="*/ 1127850 h 1158041"/>
                <a:gd name="connsiteX35" fmla="*/ 1464237 w 2395689"/>
                <a:gd name="connsiteY35" fmla="*/ 1097660 h 1158041"/>
                <a:gd name="connsiteX36" fmla="*/ 1442672 w 2395689"/>
                <a:gd name="connsiteY36" fmla="*/ 1054531 h 1158041"/>
                <a:gd name="connsiteX37" fmla="*/ 1399543 w 2395689"/>
                <a:gd name="connsiteY37" fmla="*/ 998463 h 1158041"/>
                <a:gd name="connsiteX38" fmla="*/ 1334849 w 2395689"/>
                <a:gd name="connsiteY38" fmla="*/ 998463 h 1158041"/>
                <a:gd name="connsiteX39" fmla="*/ 1274469 w 2395689"/>
                <a:gd name="connsiteY39" fmla="*/ 994150 h 1158041"/>
                <a:gd name="connsiteX40" fmla="*/ 1227027 w 2395689"/>
                <a:gd name="connsiteY40" fmla="*/ 1024341 h 1158041"/>
                <a:gd name="connsiteX41" fmla="*/ 1166646 w 2395689"/>
                <a:gd name="connsiteY41" fmla="*/ 981212 h 1158041"/>
                <a:gd name="connsiteX42" fmla="*/ 1127830 w 2395689"/>
                <a:gd name="connsiteY42" fmla="*/ 1011402 h 1158041"/>
                <a:gd name="connsiteX43" fmla="*/ 1058823 w 2395689"/>
                <a:gd name="connsiteY43" fmla="*/ 994150 h 1158041"/>
                <a:gd name="connsiteX44" fmla="*/ 1011381 w 2395689"/>
                <a:gd name="connsiteY44" fmla="*/ 1020028 h 1158041"/>
                <a:gd name="connsiteX45" fmla="*/ 963939 w 2395689"/>
                <a:gd name="connsiteY45" fmla="*/ 1058844 h 1158041"/>
                <a:gd name="connsiteX46" fmla="*/ 912184 w 2395689"/>
                <a:gd name="connsiteY46" fmla="*/ 994150 h 1158041"/>
                <a:gd name="connsiteX47" fmla="*/ 843178 w 2395689"/>
                <a:gd name="connsiteY47" fmla="*/ 942395 h 1158041"/>
                <a:gd name="connsiteX48" fmla="*/ 804362 w 2395689"/>
                <a:gd name="connsiteY48" fmla="*/ 907892 h 1158041"/>
                <a:gd name="connsiteX49" fmla="*/ 765546 w 2395689"/>
                <a:gd name="connsiteY49" fmla="*/ 851824 h 1158041"/>
                <a:gd name="connsiteX50" fmla="*/ 765546 w 2395689"/>
                <a:gd name="connsiteY50" fmla="*/ 830260 h 1158041"/>
                <a:gd name="connsiteX51" fmla="*/ 683600 w 2395689"/>
                <a:gd name="connsiteY51" fmla="*/ 830260 h 1158041"/>
                <a:gd name="connsiteX52" fmla="*/ 605968 w 2395689"/>
                <a:gd name="connsiteY52" fmla="*/ 808695 h 1158041"/>
                <a:gd name="connsiteX53" fmla="*/ 515397 w 2395689"/>
                <a:gd name="connsiteY53" fmla="*/ 795756 h 1158041"/>
                <a:gd name="connsiteX54" fmla="*/ 502458 w 2395689"/>
                <a:gd name="connsiteY54" fmla="*/ 795756 h 1158041"/>
                <a:gd name="connsiteX55" fmla="*/ 442077 w 2395689"/>
                <a:gd name="connsiteY55" fmla="*/ 804382 h 1158041"/>
                <a:gd name="connsiteX56" fmla="*/ 299751 w 2395689"/>
                <a:gd name="connsiteY56" fmla="*/ 817321 h 1158041"/>
                <a:gd name="connsiteX57" fmla="*/ 243683 w 2395689"/>
                <a:gd name="connsiteY57" fmla="*/ 787131 h 1158041"/>
                <a:gd name="connsiteX58" fmla="*/ 187615 w 2395689"/>
                <a:gd name="connsiteY58" fmla="*/ 769879 h 1158041"/>
                <a:gd name="connsiteX59" fmla="*/ 105670 w 2395689"/>
                <a:gd name="connsiteY59" fmla="*/ 748314 h 1158041"/>
                <a:gd name="connsiteX60" fmla="*/ 19412 w 2395689"/>
                <a:gd name="connsiteY60" fmla="*/ 744002 h 1158041"/>
                <a:gd name="connsiteX61" fmla="*/ 0 w 2395689"/>
                <a:gd name="connsiteY61" fmla="*/ 682991 h 1158041"/>
                <a:gd name="connsiteX62" fmla="*/ 4239 w 2395689"/>
                <a:gd name="connsiteY62" fmla="*/ 678751 h 1158041"/>
                <a:gd name="connsiteX63" fmla="*/ 74213 w 2395689"/>
                <a:gd name="connsiteY63" fmla="*/ 643763 h 1158041"/>
                <a:gd name="connsiteX64" fmla="*/ 151184 w 2395689"/>
                <a:gd name="connsiteY64" fmla="*/ 622771 h 1158041"/>
                <a:gd name="connsiteX65" fmla="*/ 165179 w 2395689"/>
                <a:gd name="connsiteY65" fmla="*/ 584285 h 1158041"/>
                <a:gd name="connsiteX66" fmla="*/ 200166 w 2395689"/>
                <a:gd name="connsiteY66" fmla="*/ 545799 h 1158041"/>
                <a:gd name="connsiteX67" fmla="*/ 228156 w 2395689"/>
                <a:gd name="connsiteY67" fmla="*/ 528306 h 1158041"/>
                <a:gd name="connsiteX68" fmla="*/ 263143 w 2395689"/>
                <a:gd name="connsiteY68" fmla="*/ 510812 h 1158041"/>
                <a:gd name="connsiteX69" fmla="*/ 263143 w 2395689"/>
                <a:gd name="connsiteY69" fmla="*/ 486321 h 1158041"/>
                <a:gd name="connsiteX70" fmla="*/ 280637 w 2395689"/>
                <a:gd name="connsiteY70" fmla="*/ 444337 h 1158041"/>
                <a:gd name="connsiteX71" fmla="*/ 329619 w 2395689"/>
                <a:gd name="connsiteY71" fmla="*/ 426843 h 1158041"/>
                <a:gd name="connsiteX72" fmla="*/ 403092 w 2395689"/>
                <a:gd name="connsiteY72" fmla="*/ 377861 h 1158041"/>
                <a:gd name="connsiteX73" fmla="*/ 455573 w 2395689"/>
                <a:gd name="connsiteY73" fmla="*/ 321882 h 1158041"/>
                <a:gd name="connsiteX74" fmla="*/ 494058 w 2395689"/>
                <a:gd name="connsiteY74" fmla="*/ 258905 h 1158041"/>
                <a:gd name="connsiteX75" fmla="*/ 539542 w 2395689"/>
                <a:gd name="connsiteY75" fmla="*/ 171437 h 1158041"/>
                <a:gd name="connsiteX76" fmla="*/ 581526 w 2395689"/>
                <a:gd name="connsiteY76" fmla="*/ 136450 h 1158041"/>
                <a:gd name="connsiteX77" fmla="*/ 613015 w 2395689"/>
                <a:gd name="connsiteY77" fmla="*/ 122455 h 1158041"/>
                <a:gd name="connsiteX78" fmla="*/ 686488 w 2395689"/>
                <a:gd name="connsiteY78" fmla="*/ 122455 h 1158041"/>
                <a:gd name="connsiteX79" fmla="*/ 749464 w 2395689"/>
                <a:gd name="connsiteY79" fmla="*/ 104961 h 1158041"/>
                <a:gd name="connsiteX80" fmla="*/ 777454 w 2395689"/>
                <a:gd name="connsiteY80" fmla="*/ 90967 h 1158041"/>
                <a:gd name="connsiteX81" fmla="*/ 791449 w 2395689"/>
                <a:gd name="connsiteY81" fmla="*/ 122455 h 1158041"/>
                <a:gd name="connsiteX82" fmla="*/ 819439 w 2395689"/>
                <a:gd name="connsiteY82" fmla="*/ 122455 h 1158041"/>
                <a:gd name="connsiteX83" fmla="*/ 840431 w 2395689"/>
                <a:gd name="connsiteY83" fmla="*/ 87468 h 1158041"/>
                <a:gd name="connsiteX84" fmla="*/ 868421 w 2395689"/>
                <a:gd name="connsiteY84" fmla="*/ 83969 h 1158041"/>
                <a:gd name="connsiteX85" fmla="*/ 903408 w 2395689"/>
                <a:gd name="connsiteY85" fmla="*/ 83969 h 1158041"/>
                <a:gd name="connsiteX86" fmla="*/ 934896 w 2395689"/>
                <a:gd name="connsiteY86" fmla="*/ 94465 h 1158041"/>
                <a:gd name="connsiteX87" fmla="*/ 941894 w 2395689"/>
                <a:gd name="connsiteY87" fmla="*/ 90967 h 1158041"/>
                <a:gd name="connsiteX88" fmla="*/ 941894 w 2395689"/>
                <a:gd name="connsiteY88" fmla="*/ 62977 h 1158041"/>
                <a:gd name="connsiteX89" fmla="*/ 952390 w 2395689"/>
                <a:gd name="connsiteY89" fmla="*/ 52481 h 1158041"/>
                <a:gd name="connsiteX90" fmla="*/ 973382 w 2395689"/>
                <a:gd name="connsiteY90" fmla="*/ 27990 h 1158041"/>
                <a:gd name="connsiteX91" fmla="*/ 997873 w 2395689"/>
                <a:gd name="connsiteY91" fmla="*/ 24491 h 1158041"/>
                <a:gd name="connsiteX92" fmla="*/ 1011868 w 2395689"/>
                <a:gd name="connsiteY92" fmla="*/ 48982 h 1158041"/>
                <a:gd name="connsiteX93" fmla="*/ 1043356 w 2395689"/>
                <a:gd name="connsiteY93" fmla="*/ 27990 h 1158041"/>
                <a:gd name="connsiteX94" fmla="*/ 1085341 w 2395689"/>
                <a:gd name="connsiteY94" fmla="*/ 3499 h 1158041"/>
                <a:gd name="connsiteX95" fmla="*/ 1102834 w 2395689"/>
                <a:gd name="connsiteY95" fmla="*/ 0 h 1158041"/>
                <a:gd name="connsiteX0" fmla="*/ 1102834 w 2395689"/>
                <a:gd name="connsiteY0" fmla="*/ 0 h 1158041"/>
                <a:gd name="connsiteX1" fmla="*/ 1134323 w 2395689"/>
                <a:gd name="connsiteY1" fmla="*/ 27990 h 1158041"/>
                <a:gd name="connsiteX2" fmla="*/ 1200798 w 2395689"/>
                <a:gd name="connsiteY2" fmla="*/ 31488 h 1158041"/>
                <a:gd name="connsiteX3" fmla="*/ 1219436 w 2395689"/>
                <a:gd name="connsiteY3" fmla="*/ 25558 h 1158041"/>
                <a:gd name="connsiteX4" fmla="*/ 1223881 w 2395689"/>
                <a:gd name="connsiteY4" fmla="*/ 44590 h 1158041"/>
                <a:gd name="connsiteX5" fmla="*/ 1270538 w 2395689"/>
                <a:gd name="connsiteY5" fmla="*/ 125627 h 1158041"/>
                <a:gd name="connsiteX6" fmla="*/ 1280906 w 2395689"/>
                <a:gd name="connsiteY6" fmla="*/ 193869 h 1158041"/>
                <a:gd name="connsiteX7" fmla="*/ 1296458 w 2395689"/>
                <a:gd name="connsiteY7" fmla="*/ 253580 h 1158041"/>
                <a:gd name="connsiteX8" fmla="*/ 1374220 w 2395689"/>
                <a:gd name="connsiteY8" fmla="*/ 309027 h 1158041"/>
                <a:gd name="connsiteX9" fmla="*/ 1420877 w 2395689"/>
                <a:gd name="connsiteY9" fmla="*/ 338883 h 1158041"/>
                <a:gd name="connsiteX10" fmla="*/ 1431245 w 2395689"/>
                <a:gd name="connsiteY10" fmla="*/ 445510 h 1158041"/>
                <a:gd name="connsiteX11" fmla="*/ 1524559 w 2395689"/>
                <a:gd name="connsiteY11" fmla="*/ 509487 h 1158041"/>
                <a:gd name="connsiteX12" fmla="*/ 1571747 w 2395689"/>
                <a:gd name="connsiteY12" fmla="*/ 563568 h 1158041"/>
                <a:gd name="connsiteX13" fmla="*/ 1654162 w 2395689"/>
                <a:gd name="connsiteY13" fmla="*/ 574003 h 1158041"/>
                <a:gd name="connsiteX14" fmla="*/ 1689920 w 2395689"/>
                <a:gd name="connsiteY14" fmla="*/ 651685 h 1158041"/>
                <a:gd name="connsiteX15" fmla="*/ 1750755 w 2395689"/>
                <a:gd name="connsiteY15" fmla="*/ 703321 h 1158041"/>
                <a:gd name="connsiteX16" fmla="*/ 1820054 w 2395689"/>
                <a:gd name="connsiteY16" fmla="*/ 727547 h 1158041"/>
                <a:gd name="connsiteX17" fmla="*/ 1945847 w 2395689"/>
                <a:gd name="connsiteY17" fmla="*/ 722826 h 1158041"/>
                <a:gd name="connsiteX18" fmla="*/ 1996314 w 2395689"/>
                <a:gd name="connsiteY18" fmla="*/ 714212 h 1158041"/>
                <a:gd name="connsiteX19" fmla="*/ 2172574 w 2395689"/>
                <a:gd name="connsiteY19" fmla="*/ 675826 h 1158041"/>
                <a:gd name="connsiteX20" fmla="*/ 2302176 w 2395689"/>
                <a:gd name="connsiteY20" fmla="*/ 718477 h 1158041"/>
                <a:gd name="connsiteX21" fmla="*/ 2354017 w 2395689"/>
                <a:gd name="connsiteY21" fmla="*/ 769658 h 1158041"/>
                <a:gd name="connsiteX22" fmla="*/ 2348833 w 2395689"/>
                <a:gd name="connsiteY22" fmla="*/ 850695 h 1158041"/>
                <a:gd name="connsiteX23" fmla="*/ 2385122 w 2395689"/>
                <a:gd name="connsiteY23" fmla="*/ 914672 h 1158041"/>
                <a:gd name="connsiteX24" fmla="*/ 2395689 w 2395689"/>
                <a:gd name="connsiteY24" fmla="*/ 961038 h 1158041"/>
                <a:gd name="connsiteX25" fmla="*/ 2331131 w 2395689"/>
                <a:gd name="connsiteY25" fmla="*/ 981212 h 1158041"/>
                <a:gd name="connsiteX26" fmla="*/ 2249186 w 2395689"/>
                <a:gd name="connsiteY26" fmla="*/ 981212 h 1158041"/>
                <a:gd name="connsiteX27" fmla="*/ 2158615 w 2395689"/>
                <a:gd name="connsiteY27" fmla="*/ 976899 h 1158041"/>
                <a:gd name="connsiteX28" fmla="*/ 2072357 w 2395689"/>
                <a:gd name="connsiteY28" fmla="*/ 972586 h 1158041"/>
                <a:gd name="connsiteX29" fmla="*/ 1955908 w 2395689"/>
                <a:gd name="connsiteY29" fmla="*/ 1028654 h 1158041"/>
                <a:gd name="connsiteX30" fmla="*/ 1873963 w 2395689"/>
                <a:gd name="connsiteY30" fmla="*/ 1089034 h 1158041"/>
                <a:gd name="connsiteX31" fmla="*/ 1770453 w 2395689"/>
                <a:gd name="connsiteY31" fmla="*/ 1149415 h 1158041"/>
                <a:gd name="connsiteX32" fmla="*/ 1727324 w 2395689"/>
                <a:gd name="connsiteY32" fmla="*/ 1153728 h 1158041"/>
                <a:gd name="connsiteX33" fmla="*/ 1615189 w 2395689"/>
                <a:gd name="connsiteY33" fmla="*/ 1158041 h 1158041"/>
                <a:gd name="connsiteX34" fmla="*/ 1554808 w 2395689"/>
                <a:gd name="connsiteY34" fmla="*/ 1127850 h 1158041"/>
                <a:gd name="connsiteX35" fmla="*/ 1464237 w 2395689"/>
                <a:gd name="connsiteY35" fmla="*/ 1097660 h 1158041"/>
                <a:gd name="connsiteX36" fmla="*/ 1442672 w 2395689"/>
                <a:gd name="connsiteY36" fmla="*/ 1054531 h 1158041"/>
                <a:gd name="connsiteX37" fmla="*/ 1399543 w 2395689"/>
                <a:gd name="connsiteY37" fmla="*/ 998463 h 1158041"/>
                <a:gd name="connsiteX38" fmla="*/ 1334849 w 2395689"/>
                <a:gd name="connsiteY38" fmla="*/ 998463 h 1158041"/>
                <a:gd name="connsiteX39" fmla="*/ 1274469 w 2395689"/>
                <a:gd name="connsiteY39" fmla="*/ 994150 h 1158041"/>
                <a:gd name="connsiteX40" fmla="*/ 1227027 w 2395689"/>
                <a:gd name="connsiteY40" fmla="*/ 1024341 h 1158041"/>
                <a:gd name="connsiteX41" fmla="*/ 1166646 w 2395689"/>
                <a:gd name="connsiteY41" fmla="*/ 981212 h 1158041"/>
                <a:gd name="connsiteX42" fmla="*/ 1127830 w 2395689"/>
                <a:gd name="connsiteY42" fmla="*/ 1011402 h 1158041"/>
                <a:gd name="connsiteX43" fmla="*/ 1058823 w 2395689"/>
                <a:gd name="connsiteY43" fmla="*/ 994150 h 1158041"/>
                <a:gd name="connsiteX44" fmla="*/ 1011381 w 2395689"/>
                <a:gd name="connsiteY44" fmla="*/ 1020028 h 1158041"/>
                <a:gd name="connsiteX45" fmla="*/ 963939 w 2395689"/>
                <a:gd name="connsiteY45" fmla="*/ 1058844 h 1158041"/>
                <a:gd name="connsiteX46" fmla="*/ 912184 w 2395689"/>
                <a:gd name="connsiteY46" fmla="*/ 994150 h 1158041"/>
                <a:gd name="connsiteX47" fmla="*/ 843178 w 2395689"/>
                <a:gd name="connsiteY47" fmla="*/ 942395 h 1158041"/>
                <a:gd name="connsiteX48" fmla="*/ 804362 w 2395689"/>
                <a:gd name="connsiteY48" fmla="*/ 907892 h 1158041"/>
                <a:gd name="connsiteX49" fmla="*/ 765546 w 2395689"/>
                <a:gd name="connsiteY49" fmla="*/ 851824 h 1158041"/>
                <a:gd name="connsiteX50" fmla="*/ 765546 w 2395689"/>
                <a:gd name="connsiteY50" fmla="*/ 830260 h 1158041"/>
                <a:gd name="connsiteX51" fmla="*/ 683600 w 2395689"/>
                <a:gd name="connsiteY51" fmla="*/ 830260 h 1158041"/>
                <a:gd name="connsiteX52" fmla="*/ 605968 w 2395689"/>
                <a:gd name="connsiteY52" fmla="*/ 808695 h 1158041"/>
                <a:gd name="connsiteX53" fmla="*/ 515397 w 2395689"/>
                <a:gd name="connsiteY53" fmla="*/ 795756 h 1158041"/>
                <a:gd name="connsiteX54" fmla="*/ 502458 w 2395689"/>
                <a:gd name="connsiteY54" fmla="*/ 795756 h 1158041"/>
                <a:gd name="connsiteX55" fmla="*/ 442077 w 2395689"/>
                <a:gd name="connsiteY55" fmla="*/ 804382 h 1158041"/>
                <a:gd name="connsiteX56" fmla="*/ 299751 w 2395689"/>
                <a:gd name="connsiteY56" fmla="*/ 817321 h 1158041"/>
                <a:gd name="connsiteX57" fmla="*/ 243683 w 2395689"/>
                <a:gd name="connsiteY57" fmla="*/ 787131 h 1158041"/>
                <a:gd name="connsiteX58" fmla="*/ 187615 w 2395689"/>
                <a:gd name="connsiteY58" fmla="*/ 769879 h 1158041"/>
                <a:gd name="connsiteX59" fmla="*/ 105670 w 2395689"/>
                <a:gd name="connsiteY59" fmla="*/ 748314 h 1158041"/>
                <a:gd name="connsiteX60" fmla="*/ 19412 w 2395689"/>
                <a:gd name="connsiteY60" fmla="*/ 744002 h 1158041"/>
                <a:gd name="connsiteX61" fmla="*/ 0 w 2395689"/>
                <a:gd name="connsiteY61" fmla="*/ 682991 h 1158041"/>
                <a:gd name="connsiteX62" fmla="*/ 4239 w 2395689"/>
                <a:gd name="connsiteY62" fmla="*/ 678751 h 1158041"/>
                <a:gd name="connsiteX63" fmla="*/ 74213 w 2395689"/>
                <a:gd name="connsiteY63" fmla="*/ 643763 h 1158041"/>
                <a:gd name="connsiteX64" fmla="*/ 151184 w 2395689"/>
                <a:gd name="connsiteY64" fmla="*/ 622771 h 1158041"/>
                <a:gd name="connsiteX65" fmla="*/ 165179 w 2395689"/>
                <a:gd name="connsiteY65" fmla="*/ 584285 h 1158041"/>
                <a:gd name="connsiteX66" fmla="*/ 200166 w 2395689"/>
                <a:gd name="connsiteY66" fmla="*/ 545799 h 1158041"/>
                <a:gd name="connsiteX67" fmla="*/ 228156 w 2395689"/>
                <a:gd name="connsiteY67" fmla="*/ 528306 h 1158041"/>
                <a:gd name="connsiteX68" fmla="*/ 263143 w 2395689"/>
                <a:gd name="connsiteY68" fmla="*/ 510812 h 1158041"/>
                <a:gd name="connsiteX69" fmla="*/ 263143 w 2395689"/>
                <a:gd name="connsiteY69" fmla="*/ 486321 h 1158041"/>
                <a:gd name="connsiteX70" fmla="*/ 280637 w 2395689"/>
                <a:gd name="connsiteY70" fmla="*/ 444337 h 1158041"/>
                <a:gd name="connsiteX71" fmla="*/ 329619 w 2395689"/>
                <a:gd name="connsiteY71" fmla="*/ 426843 h 1158041"/>
                <a:gd name="connsiteX72" fmla="*/ 403092 w 2395689"/>
                <a:gd name="connsiteY72" fmla="*/ 377861 h 1158041"/>
                <a:gd name="connsiteX73" fmla="*/ 455573 w 2395689"/>
                <a:gd name="connsiteY73" fmla="*/ 321882 h 1158041"/>
                <a:gd name="connsiteX74" fmla="*/ 494058 w 2395689"/>
                <a:gd name="connsiteY74" fmla="*/ 258905 h 1158041"/>
                <a:gd name="connsiteX75" fmla="*/ 539542 w 2395689"/>
                <a:gd name="connsiteY75" fmla="*/ 171437 h 1158041"/>
                <a:gd name="connsiteX76" fmla="*/ 581526 w 2395689"/>
                <a:gd name="connsiteY76" fmla="*/ 136450 h 1158041"/>
                <a:gd name="connsiteX77" fmla="*/ 613015 w 2395689"/>
                <a:gd name="connsiteY77" fmla="*/ 122455 h 1158041"/>
                <a:gd name="connsiteX78" fmla="*/ 686488 w 2395689"/>
                <a:gd name="connsiteY78" fmla="*/ 122455 h 1158041"/>
                <a:gd name="connsiteX79" fmla="*/ 749464 w 2395689"/>
                <a:gd name="connsiteY79" fmla="*/ 104961 h 1158041"/>
                <a:gd name="connsiteX80" fmla="*/ 777454 w 2395689"/>
                <a:gd name="connsiteY80" fmla="*/ 90967 h 1158041"/>
                <a:gd name="connsiteX81" fmla="*/ 791449 w 2395689"/>
                <a:gd name="connsiteY81" fmla="*/ 122455 h 1158041"/>
                <a:gd name="connsiteX82" fmla="*/ 819439 w 2395689"/>
                <a:gd name="connsiteY82" fmla="*/ 122455 h 1158041"/>
                <a:gd name="connsiteX83" fmla="*/ 840431 w 2395689"/>
                <a:gd name="connsiteY83" fmla="*/ 87468 h 1158041"/>
                <a:gd name="connsiteX84" fmla="*/ 868421 w 2395689"/>
                <a:gd name="connsiteY84" fmla="*/ 83969 h 1158041"/>
                <a:gd name="connsiteX85" fmla="*/ 903408 w 2395689"/>
                <a:gd name="connsiteY85" fmla="*/ 83969 h 1158041"/>
                <a:gd name="connsiteX86" fmla="*/ 934896 w 2395689"/>
                <a:gd name="connsiteY86" fmla="*/ 94465 h 1158041"/>
                <a:gd name="connsiteX87" fmla="*/ 941894 w 2395689"/>
                <a:gd name="connsiteY87" fmla="*/ 90967 h 1158041"/>
                <a:gd name="connsiteX88" fmla="*/ 941894 w 2395689"/>
                <a:gd name="connsiteY88" fmla="*/ 62977 h 1158041"/>
                <a:gd name="connsiteX89" fmla="*/ 952390 w 2395689"/>
                <a:gd name="connsiteY89" fmla="*/ 52481 h 1158041"/>
                <a:gd name="connsiteX90" fmla="*/ 973382 w 2395689"/>
                <a:gd name="connsiteY90" fmla="*/ 27990 h 1158041"/>
                <a:gd name="connsiteX91" fmla="*/ 997873 w 2395689"/>
                <a:gd name="connsiteY91" fmla="*/ 24491 h 1158041"/>
                <a:gd name="connsiteX92" fmla="*/ 1011868 w 2395689"/>
                <a:gd name="connsiteY92" fmla="*/ 48982 h 1158041"/>
                <a:gd name="connsiteX93" fmla="*/ 1043356 w 2395689"/>
                <a:gd name="connsiteY93" fmla="*/ 27990 h 1158041"/>
                <a:gd name="connsiteX94" fmla="*/ 1085341 w 2395689"/>
                <a:gd name="connsiteY94" fmla="*/ 3499 h 1158041"/>
                <a:gd name="connsiteX95" fmla="*/ 1102834 w 2395689"/>
                <a:gd name="connsiteY95" fmla="*/ 0 h 1158041"/>
                <a:gd name="connsiteX0" fmla="*/ 1102834 w 2395689"/>
                <a:gd name="connsiteY0" fmla="*/ 0 h 1158041"/>
                <a:gd name="connsiteX1" fmla="*/ 1134323 w 2395689"/>
                <a:gd name="connsiteY1" fmla="*/ 27990 h 1158041"/>
                <a:gd name="connsiteX2" fmla="*/ 1200798 w 2395689"/>
                <a:gd name="connsiteY2" fmla="*/ 31488 h 1158041"/>
                <a:gd name="connsiteX3" fmla="*/ 1219436 w 2395689"/>
                <a:gd name="connsiteY3" fmla="*/ 25558 h 1158041"/>
                <a:gd name="connsiteX4" fmla="*/ 1223881 w 2395689"/>
                <a:gd name="connsiteY4" fmla="*/ 44590 h 1158041"/>
                <a:gd name="connsiteX5" fmla="*/ 1270538 w 2395689"/>
                <a:gd name="connsiteY5" fmla="*/ 125627 h 1158041"/>
                <a:gd name="connsiteX6" fmla="*/ 1280906 w 2395689"/>
                <a:gd name="connsiteY6" fmla="*/ 193869 h 1158041"/>
                <a:gd name="connsiteX7" fmla="*/ 1296458 w 2395689"/>
                <a:gd name="connsiteY7" fmla="*/ 253580 h 1158041"/>
                <a:gd name="connsiteX8" fmla="*/ 1374220 w 2395689"/>
                <a:gd name="connsiteY8" fmla="*/ 309027 h 1158041"/>
                <a:gd name="connsiteX9" fmla="*/ 1420877 w 2395689"/>
                <a:gd name="connsiteY9" fmla="*/ 338883 h 1158041"/>
                <a:gd name="connsiteX10" fmla="*/ 1431245 w 2395689"/>
                <a:gd name="connsiteY10" fmla="*/ 445510 h 1158041"/>
                <a:gd name="connsiteX11" fmla="*/ 1524559 w 2395689"/>
                <a:gd name="connsiteY11" fmla="*/ 509487 h 1158041"/>
                <a:gd name="connsiteX12" fmla="*/ 1571747 w 2395689"/>
                <a:gd name="connsiteY12" fmla="*/ 563568 h 1158041"/>
                <a:gd name="connsiteX13" fmla="*/ 1654162 w 2395689"/>
                <a:gd name="connsiteY13" fmla="*/ 574003 h 1158041"/>
                <a:gd name="connsiteX14" fmla="*/ 1689920 w 2395689"/>
                <a:gd name="connsiteY14" fmla="*/ 651685 h 1158041"/>
                <a:gd name="connsiteX15" fmla="*/ 1750755 w 2395689"/>
                <a:gd name="connsiteY15" fmla="*/ 703321 h 1158041"/>
                <a:gd name="connsiteX16" fmla="*/ 1820054 w 2395689"/>
                <a:gd name="connsiteY16" fmla="*/ 727547 h 1158041"/>
                <a:gd name="connsiteX17" fmla="*/ 1945847 w 2395689"/>
                <a:gd name="connsiteY17" fmla="*/ 722826 h 1158041"/>
                <a:gd name="connsiteX18" fmla="*/ 2002029 w 2395689"/>
                <a:gd name="connsiteY18" fmla="*/ 737072 h 1158041"/>
                <a:gd name="connsiteX19" fmla="*/ 2172574 w 2395689"/>
                <a:gd name="connsiteY19" fmla="*/ 675826 h 1158041"/>
                <a:gd name="connsiteX20" fmla="*/ 2302176 w 2395689"/>
                <a:gd name="connsiteY20" fmla="*/ 718477 h 1158041"/>
                <a:gd name="connsiteX21" fmla="*/ 2354017 w 2395689"/>
                <a:gd name="connsiteY21" fmla="*/ 769658 h 1158041"/>
                <a:gd name="connsiteX22" fmla="*/ 2348833 w 2395689"/>
                <a:gd name="connsiteY22" fmla="*/ 850695 h 1158041"/>
                <a:gd name="connsiteX23" fmla="*/ 2385122 w 2395689"/>
                <a:gd name="connsiteY23" fmla="*/ 914672 h 1158041"/>
                <a:gd name="connsiteX24" fmla="*/ 2395689 w 2395689"/>
                <a:gd name="connsiteY24" fmla="*/ 961038 h 1158041"/>
                <a:gd name="connsiteX25" fmla="*/ 2331131 w 2395689"/>
                <a:gd name="connsiteY25" fmla="*/ 981212 h 1158041"/>
                <a:gd name="connsiteX26" fmla="*/ 2249186 w 2395689"/>
                <a:gd name="connsiteY26" fmla="*/ 981212 h 1158041"/>
                <a:gd name="connsiteX27" fmla="*/ 2158615 w 2395689"/>
                <a:gd name="connsiteY27" fmla="*/ 976899 h 1158041"/>
                <a:gd name="connsiteX28" fmla="*/ 2072357 w 2395689"/>
                <a:gd name="connsiteY28" fmla="*/ 972586 h 1158041"/>
                <a:gd name="connsiteX29" fmla="*/ 1955908 w 2395689"/>
                <a:gd name="connsiteY29" fmla="*/ 1028654 h 1158041"/>
                <a:gd name="connsiteX30" fmla="*/ 1873963 w 2395689"/>
                <a:gd name="connsiteY30" fmla="*/ 1089034 h 1158041"/>
                <a:gd name="connsiteX31" fmla="*/ 1770453 w 2395689"/>
                <a:gd name="connsiteY31" fmla="*/ 1149415 h 1158041"/>
                <a:gd name="connsiteX32" fmla="*/ 1727324 w 2395689"/>
                <a:gd name="connsiteY32" fmla="*/ 1153728 h 1158041"/>
                <a:gd name="connsiteX33" fmla="*/ 1615189 w 2395689"/>
                <a:gd name="connsiteY33" fmla="*/ 1158041 h 1158041"/>
                <a:gd name="connsiteX34" fmla="*/ 1554808 w 2395689"/>
                <a:gd name="connsiteY34" fmla="*/ 1127850 h 1158041"/>
                <a:gd name="connsiteX35" fmla="*/ 1464237 w 2395689"/>
                <a:gd name="connsiteY35" fmla="*/ 1097660 h 1158041"/>
                <a:gd name="connsiteX36" fmla="*/ 1442672 w 2395689"/>
                <a:gd name="connsiteY36" fmla="*/ 1054531 h 1158041"/>
                <a:gd name="connsiteX37" fmla="*/ 1399543 w 2395689"/>
                <a:gd name="connsiteY37" fmla="*/ 998463 h 1158041"/>
                <a:gd name="connsiteX38" fmla="*/ 1334849 w 2395689"/>
                <a:gd name="connsiteY38" fmla="*/ 998463 h 1158041"/>
                <a:gd name="connsiteX39" fmla="*/ 1274469 w 2395689"/>
                <a:gd name="connsiteY39" fmla="*/ 994150 h 1158041"/>
                <a:gd name="connsiteX40" fmla="*/ 1227027 w 2395689"/>
                <a:gd name="connsiteY40" fmla="*/ 1024341 h 1158041"/>
                <a:gd name="connsiteX41" fmla="*/ 1166646 w 2395689"/>
                <a:gd name="connsiteY41" fmla="*/ 981212 h 1158041"/>
                <a:gd name="connsiteX42" fmla="*/ 1127830 w 2395689"/>
                <a:gd name="connsiteY42" fmla="*/ 1011402 h 1158041"/>
                <a:gd name="connsiteX43" fmla="*/ 1058823 w 2395689"/>
                <a:gd name="connsiteY43" fmla="*/ 994150 h 1158041"/>
                <a:gd name="connsiteX44" fmla="*/ 1011381 w 2395689"/>
                <a:gd name="connsiteY44" fmla="*/ 1020028 h 1158041"/>
                <a:gd name="connsiteX45" fmla="*/ 963939 w 2395689"/>
                <a:gd name="connsiteY45" fmla="*/ 1058844 h 1158041"/>
                <a:gd name="connsiteX46" fmla="*/ 912184 w 2395689"/>
                <a:gd name="connsiteY46" fmla="*/ 994150 h 1158041"/>
                <a:gd name="connsiteX47" fmla="*/ 843178 w 2395689"/>
                <a:gd name="connsiteY47" fmla="*/ 942395 h 1158041"/>
                <a:gd name="connsiteX48" fmla="*/ 804362 w 2395689"/>
                <a:gd name="connsiteY48" fmla="*/ 907892 h 1158041"/>
                <a:gd name="connsiteX49" fmla="*/ 765546 w 2395689"/>
                <a:gd name="connsiteY49" fmla="*/ 851824 h 1158041"/>
                <a:gd name="connsiteX50" fmla="*/ 765546 w 2395689"/>
                <a:gd name="connsiteY50" fmla="*/ 830260 h 1158041"/>
                <a:gd name="connsiteX51" fmla="*/ 683600 w 2395689"/>
                <a:gd name="connsiteY51" fmla="*/ 830260 h 1158041"/>
                <a:gd name="connsiteX52" fmla="*/ 605968 w 2395689"/>
                <a:gd name="connsiteY52" fmla="*/ 808695 h 1158041"/>
                <a:gd name="connsiteX53" fmla="*/ 515397 w 2395689"/>
                <a:gd name="connsiteY53" fmla="*/ 795756 h 1158041"/>
                <a:gd name="connsiteX54" fmla="*/ 502458 w 2395689"/>
                <a:gd name="connsiteY54" fmla="*/ 795756 h 1158041"/>
                <a:gd name="connsiteX55" fmla="*/ 442077 w 2395689"/>
                <a:gd name="connsiteY55" fmla="*/ 804382 h 1158041"/>
                <a:gd name="connsiteX56" fmla="*/ 299751 w 2395689"/>
                <a:gd name="connsiteY56" fmla="*/ 817321 h 1158041"/>
                <a:gd name="connsiteX57" fmla="*/ 243683 w 2395689"/>
                <a:gd name="connsiteY57" fmla="*/ 787131 h 1158041"/>
                <a:gd name="connsiteX58" fmla="*/ 187615 w 2395689"/>
                <a:gd name="connsiteY58" fmla="*/ 769879 h 1158041"/>
                <a:gd name="connsiteX59" fmla="*/ 105670 w 2395689"/>
                <a:gd name="connsiteY59" fmla="*/ 748314 h 1158041"/>
                <a:gd name="connsiteX60" fmla="*/ 19412 w 2395689"/>
                <a:gd name="connsiteY60" fmla="*/ 744002 h 1158041"/>
                <a:gd name="connsiteX61" fmla="*/ 0 w 2395689"/>
                <a:gd name="connsiteY61" fmla="*/ 682991 h 1158041"/>
                <a:gd name="connsiteX62" fmla="*/ 4239 w 2395689"/>
                <a:gd name="connsiteY62" fmla="*/ 678751 h 1158041"/>
                <a:gd name="connsiteX63" fmla="*/ 74213 w 2395689"/>
                <a:gd name="connsiteY63" fmla="*/ 643763 h 1158041"/>
                <a:gd name="connsiteX64" fmla="*/ 151184 w 2395689"/>
                <a:gd name="connsiteY64" fmla="*/ 622771 h 1158041"/>
                <a:gd name="connsiteX65" fmla="*/ 165179 w 2395689"/>
                <a:gd name="connsiteY65" fmla="*/ 584285 h 1158041"/>
                <a:gd name="connsiteX66" fmla="*/ 200166 w 2395689"/>
                <a:gd name="connsiteY66" fmla="*/ 545799 h 1158041"/>
                <a:gd name="connsiteX67" fmla="*/ 228156 w 2395689"/>
                <a:gd name="connsiteY67" fmla="*/ 528306 h 1158041"/>
                <a:gd name="connsiteX68" fmla="*/ 263143 w 2395689"/>
                <a:gd name="connsiteY68" fmla="*/ 510812 h 1158041"/>
                <a:gd name="connsiteX69" fmla="*/ 263143 w 2395689"/>
                <a:gd name="connsiteY69" fmla="*/ 486321 h 1158041"/>
                <a:gd name="connsiteX70" fmla="*/ 280637 w 2395689"/>
                <a:gd name="connsiteY70" fmla="*/ 444337 h 1158041"/>
                <a:gd name="connsiteX71" fmla="*/ 329619 w 2395689"/>
                <a:gd name="connsiteY71" fmla="*/ 426843 h 1158041"/>
                <a:gd name="connsiteX72" fmla="*/ 403092 w 2395689"/>
                <a:gd name="connsiteY72" fmla="*/ 377861 h 1158041"/>
                <a:gd name="connsiteX73" fmla="*/ 455573 w 2395689"/>
                <a:gd name="connsiteY73" fmla="*/ 321882 h 1158041"/>
                <a:gd name="connsiteX74" fmla="*/ 494058 w 2395689"/>
                <a:gd name="connsiteY74" fmla="*/ 258905 h 1158041"/>
                <a:gd name="connsiteX75" fmla="*/ 539542 w 2395689"/>
                <a:gd name="connsiteY75" fmla="*/ 171437 h 1158041"/>
                <a:gd name="connsiteX76" fmla="*/ 581526 w 2395689"/>
                <a:gd name="connsiteY76" fmla="*/ 136450 h 1158041"/>
                <a:gd name="connsiteX77" fmla="*/ 613015 w 2395689"/>
                <a:gd name="connsiteY77" fmla="*/ 122455 h 1158041"/>
                <a:gd name="connsiteX78" fmla="*/ 686488 w 2395689"/>
                <a:gd name="connsiteY78" fmla="*/ 122455 h 1158041"/>
                <a:gd name="connsiteX79" fmla="*/ 749464 w 2395689"/>
                <a:gd name="connsiteY79" fmla="*/ 104961 h 1158041"/>
                <a:gd name="connsiteX80" fmla="*/ 777454 w 2395689"/>
                <a:gd name="connsiteY80" fmla="*/ 90967 h 1158041"/>
                <a:gd name="connsiteX81" fmla="*/ 791449 w 2395689"/>
                <a:gd name="connsiteY81" fmla="*/ 122455 h 1158041"/>
                <a:gd name="connsiteX82" fmla="*/ 819439 w 2395689"/>
                <a:gd name="connsiteY82" fmla="*/ 122455 h 1158041"/>
                <a:gd name="connsiteX83" fmla="*/ 840431 w 2395689"/>
                <a:gd name="connsiteY83" fmla="*/ 87468 h 1158041"/>
                <a:gd name="connsiteX84" fmla="*/ 868421 w 2395689"/>
                <a:gd name="connsiteY84" fmla="*/ 83969 h 1158041"/>
                <a:gd name="connsiteX85" fmla="*/ 903408 w 2395689"/>
                <a:gd name="connsiteY85" fmla="*/ 83969 h 1158041"/>
                <a:gd name="connsiteX86" fmla="*/ 934896 w 2395689"/>
                <a:gd name="connsiteY86" fmla="*/ 94465 h 1158041"/>
                <a:gd name="connsiteX87" fmla="*/ 941894 w 2395689"/>
                <a:gd name="connsiteY87" fmla="*/ 90967 h 1158041"/>
                <a:gd name="connsiteX88" fmla="*/ 941894 w 2395689"/>
                <a:gd name="connsiteY88" fmla="*/ 62977 h 1158041"/>
                <a:gd name="connsiteX89" fmla="*/ 952390 w 2395689"/>
                <a:gd name="connsiteY89" fmla="*/ 52481 h 1158041"/>
                <a:gd name="connsiteX90" fmla="*/ 973382 w 2395689"/>
                <a:gd name="connsiteY90" fmla="*/ 27990 h 1158041"/>
                <a:gd name="connsiteX91" fmla="*/ 997873 w 2395689"/>
                <a:gd name="connsiteY91" fmla="*/ 24491 h 1158041"/>
                <a:gd name="connsiteX92" fmla="*/ 1011868 w 2395689"/>
                <a:gd name="connsiteY92" fmla="*/ 48982 h 1158041"/>
                <a:gd name="connsiteX93" fmla="*/ 1043356 w 2395689"/>
                <a:gd name="connsiteY93" fmla="*/ 27990 h 1158041"/>
                <a:gd name="connsiteX94" fmla="*/ 1085341 w 2395689"/>
                <a:gd name="connsiteY94" fmla="*/ 3499 h 1158041"/>
                <a:gd name="connsiteX95" fmla="*/ 1102834 w 2395689"/>
                <a:gd name="connsiteY95" fmla="*/ 0 h 1158041"/>
                <a:gd name="connsiteX0" fmla="*/ 1102834 w 2395689"/>
                <a:gd name="connsiteY0" fmla="*/ 0 h 1158041"/>
                <a:gd name="connsiteX1" fmla="*/ 1134323 w 2395689"/>
                <a:gd name="connsiteY1" fmla="*/ 27990 h 1158041"/>
                <a:gd name="connsiteX2" fmla="*/ 1200798 w 2395689"/>
                <a:gd name="connsiteY2" fmla="*/ 31488 h 1158041"/>
                <a:gd name="connsiteX3" fmla="*/ 1219436 w 2395689"/>
                <a:gd name="connsiteY3" fmla="*/ 25558 h 1158041"/>
                <a:gd name="connsiteX4" fmla="*/ 1223881 w 2395689"/>
                <a:gd name="connsiteY4" fmla="*/ 44590 h 1158041"/>
                <a:gd name="connsiteX5" fmla="*/ 1270538 w 2395689"/>
                <a:gd name="connsiteY5" fmla="*/ 125627 h 1158041"/>
                <a:gd name="connsiteX6" fmla="*/ 1280906 w 2395689"/>
                <a:gd name="connsiteY6" fmla="*/ 193869 h 1158041"/>
                <a:gd name="connsiteX7" fmla="*/ 1296458 w 2395689"/>
                <a:gd name="connsiteY7" fmla="*/ 253580 h 1158041"/>
                <a:gd name="connsiteX8" fmla="*/ 1374220 w 2395689"/>
                <a:gd name="connsiteY8" fmla="*/ 309027 h 1158041"/>
                <a:gd name="connsiteX9" fmla="*/ 1420877 w 2395689"/>
                <a:gd name="connsiteY9" fmla="*/ 338883 h 1158041"/>
                <a:gd name="connsiteX10" fmla="*/ 1431245 w 2395689"/>
                <a:gd name="connsiteY10" fmla="*/ 445510 h 1158041"/>
                <a:gd name="connsiteX11" fmla="*/ 1524559 w 2395689"/>
                <a:gd name="connsiteY11" fmla="*/ 509487 h 1158041"/>
                <a:gd name="connsiteX12" fmla="*/ 1571747 w 2395689"/>
                <a:gd name="connsiteY12" fmla="*/ 563568 h 1158041"/>
                <a:gd name="connsiteX13" fmla="*/ 1654162 w 2395689"/>
                <a:gd name="connsiteY13" fmla="*/ 574003 h 1158041"/>
                <a:gd name="connsiteX14" fmla="*/ 1689920 w 2395689"/>
                <a:gd name="connsiteY14" fmla="*/ 651685 h 1158041"/>
                <a:gd name="connsiteX15" fmla="*/ 1750755 w 2395689"/>
                <a:gd name="connsiteY15" fmla="*/ 703321 h 1158041"/>
                <a:gd name="connsiteX16" fmla="*/ 1820054 w 2395689"/>
                <a:gd name="connsiteY16" fmla="*/ 727547 h 1158041"/>
                <a:gd name="connsiteX17" fmla="*/ 1945847 w 2395689"/>
                <a:gd name="connsiteY17" fmla="*/ 722826 h 1158041"/>
                <a:gd name="connsiteX18" fmla="*/ 2002029 w 2395689"/>
                <a:gd name="connsiteY18" fmla="*/ 731357 h 1158041"/>
                <a:gd name="connsiteX19" fmla="*/ 2172574 w 2395689"/>
                <a:gd name="connsiteY19" fmla="*/ 675826 h 1158041"/>
                <a:gd name="connsiteX20" fmla="*/ 2302176 w 2395689"/>
                <a:gd name="connsiteY20" fmla="*/ 718477 h 1158041"/>
                <a:gd name="connsiteX21" fmla="*/ 2354017 w 2395689"/>
                <a:gd name="connsiteY21" fmla="*/ 769658 h 1158041"/>
                <a:gd name="connsiteX22" fmla="*/ 2348833 w 2395689"/>
                <a:gd name="connsiteY22" fmla="*/ 850695 h 1158041"/>
                <a:gd name="connsiteX23" fmla="*/ 2385122 w 2395689"/>
                <a:gd name="connsiteY23" fmla="*/ 914672 h 1158041"/>
                <a:gd name="connsiteX24" fmla="*/ 2395689 w 2395689"/>
                <a:gd name="connsiteY24" fmla="*/ 961038 h 1158041"/>
                <a:gd name="connsiteX25" fmla="*/ 2331131 w 2395689"/>
                <a:gd name="connsiteY25" fmla="*/ 981212 h 1158041"/>
                <a:gd name="connsiteX26" fmla="*/ 2249186 w 2395689"/>
                <a:gd name="connsiteY26" fmla="*/ 981212 h 1158041"/>
                <a:gd name="connsiteX27" fmla="*/ 2158615 w 2395689"/>
                <a:gd name="connsiteY27" fmla="*/ 976899 h 1158041"/>
                <a:gd name="connsiteX28" fmla="*/ 2072357 w 2395689"/>
                <a:gd name="connsiteY28" fmla="*/ 972586 h 1158041"/>
                <a:gd name="connsiteX29" fmla="*/ 1955908 w 2395689"/>
                <a:gd name="connsiteY29" fmla="*/ 1028654 h 1158041"/>
                <a:gd name="connsiteX30" fmla="*/ 1873963 w 2395689"/>
                <a:gd name="connsiteY30" fmla="*/ 1089034 h 1158041"/>
                <a:gd name="connsiteX31" fmla="*/ 1770453 w 2395689"/>
                <a:gd name="connsiteY31" fmla="*/ 1149415 h 1158041"/>
                <a:gd name="connsiteX32" fmla="*/ 1727324 w 2395689"/>
                <a:gd name="connsiteY32" fmla="*/ 1153728 h 1158041"/>
                <a:gd name="connsiteX33" fmla="*/ 1615189 w 2395689"/>
                <a:gd name="connsiteY33" fmla="*/ 1158041 h 1158041"/>
                <a:gd name="connsiteX34" fmla="*/ 1554808 w 2395689"/>
                <a:gd name="connsiteY34" fmla="*/ 1127850 h 1158041"/>
                <a:gd name="connsiteX35" fmla="*/ 1464237 w 2395689"/>
                <a:gd name="connsiteY35" fmla="*/ 1097660 h 1158041"/>
                <a:gd name="connsiteX36" fmla="*/ 1442672 w 2395689"/>
                <a:gd name="connsiteY36" fmla="*/ 1054531 h 1158041"/>
                <a:gd name="connsiteX37" fmla="*/ 1399543 w 2395689"/>
                <a:gd name="connsiteY37" fmla="*/ 998463 h 1158041"/>
                <a:gd name="connsiteX38" fmla="*/ 1334849 w 2395689"/>
                <a:gd name="connsiteY38" fmla="*/ 998463 h 1158041"/>
                <a:gd name="connsiteX39" fmla="*/ 1274469 w 2395689"/>
                <a:gd name="connsiteY39" fmla="*/ 994150 h 1158041"/>
                <a:gd name="connsiteX40" fmla="*/ 1227027 w 2395689"/>
                <a:gd name="connsiteY40" fmla="*/ 1024341 h 1158041"/>
                <a:gd name="connsiteX41" fmla="*/ 1166646 w 2395689"/>
                <a:gd name="connsiteY41" fmla="*/ 981212 h 1158041"/>
                <a:gd name="connsiteX42" fmla="*/ 1127830 w 2395689"/>
                <a:gd name="connsiteY42" fmla="*/ 1011402 h 1158041"/>
                <a:gd name="connsiteX43" fmla="*/ 1058823 w 2395689"/>
                <a:gd name="connsiteY43" fmla="*/ 994150 h 1158041"/>
                <a:gd name="connsiteX44" fmla="*/ 1011381 w 2395689"/>
                <a:gd name="connsiteY44" fmla="*/ 1020028 h 1158041"/>
                <a:gd name="connsiteX45" fmla="*/ 963939 w 2395689"/>
                <a:gd name="connsiteY45" fmla="*/ 1058844 h 1158041"/>
                <a:gd name="connsiteX46" fmla="*/ 912184 w 2395689"/>
                <a:gd name="connsiteY46" fmla="*/ 994150 h 1158041"/>
                <a:gd name="connsiteX47" fmla="*/ 843178 w 2395689"/>
                <a:gd name="connsiteY47" fmla="*/ 942395 h 1158041"/>
                <a:gd name="connsiteX48" fmla="*/ 804362 w 2395689"/>
                <a:gd name="connsiteY48" fmla="*/ 907892 h 1158041"/>
                <a:gd name="connsiteX49" fmla="*/ 765546 w 2395689"/>
                <a:gd name="connsiteY49" fmla="*/ 851824 h 1158041"/>
                <a:gd name="connsiteX50" fmla="*/ 765546 w 2395689"/>
                <a:gd name="connsiteY50" fmla="*/ 830260 h 1158041"/>
                <a:gd name="connsiteX51" fmla="*/ 683600 w 2395689"/>
                <a:gd name="connsiteY51" fmla="*/ 830260 h 1158041"/>
                <a:gd name="connsiteX52" fmla="*/ 605968 w 2395689"/>
                <a:gd name="connsiteY52" fmla="*/ 808695 h 1158041"/>
                <a:gd name="connsiteX53" fmla="*/ 515397 w 2395689"/>
                <a:gd name="connsiteY53" fmla="*/ 795756 h 1158041"/>
                <a:gd name="connsiteX54" fmla="*/ 502458 w 2395689"/>
                <a:gd name="connsiteY54" fmla="*/ 795756 h 1158041"/>
                <a:gd name="connsiteX55" fmla="*/ 442077 w 2395689"/>
                <a:gd name="connsiteY55" fmla="*/ 804382 h 1158041"/>
                <a:gd name="connsiteX56" fmla="*/ 299751 w 2395689"/>
                <a:gd name="connsiteY56" fmla="*/ 817321 h 1158041"/>
                <a:gd name="connsiteX57" fmla="*/ 243683 w 2395689"/>
                <a:gd name="connsiteY57" fmla="*/ 787131 h 1158041"/>
                <a:gd name="connsiteX58" fmla="*/ 187615 w 2395689"/>
                <a:gd name="connsiteY58" fmla="*/ 769879 h 1158041"/>
                <a:gd name="connsiteX59" fmla="*/ 105670 w 2395689"/>
                <a:gd name="connsiteY59" fmla="*/ 748314 h 1158041"/>
                <a:gd name="connsiteX60" fmla="*/ 19412 w 2395689"/>
                <a:gd name="connsiteY60" fmla="*/ 744002 h 1158041"/>
                <a:gd name="connsiteX61" fmla="*/ 0 w 2395689"/>
                <a:gd name="connsiteY61" fmla="*/ 682991 h 1158041"/>
                <a:gd name="connsiteX62" fmla="*/ 4239 w 2395689"/>
                <a:gd name="connsiteY62" fmla="*/ 678751 h 1158041"/>
                <a:gd name="connsiteX63" fmla="*/ 74213 w 2395689"/>
                <a:gd name="connsiteY63" fmla="*/ 643763 h 1158041"/>
                <a:gd name="connsiteX64" fmla="*/ 151184 w 2395689"/>
                <a:gd name="connsiteY64" fmla="*/ 622771 h 1158041"/>
                <a:gd name="connsiteX65" fmla="*/ 165179 w 2395689"/>
                <a:gd name="connsiteY65" fmla="*/ 584285 h 1158041"/>
                <a:gd name="connsiteX66" fmla="*/ 200166 w 2395689"/>
                <a:gd name="connsiteY66" fmla="*/ 545799 h 1158041"/>
                <a:gd name="connsiteX67" fmla="*/ 228156 w 2395689"/>
                <a:gd name="connsiteY67" fmla="*/ 528306 h 1158041"/>
                <a:gd name="connsiteX68" fmla="*/ 263143 w 2395689"/>
                <a:gd name="connsiteY68" fmla="*/ 510812 h 1158041"/>
                <a:gd name="connsiteX69" fmla="*/ 263143 w 2395689"/>
                <a:gd name="connsiteY69" fmla="*/ 486321 h 1158041"/>
                <a:gd name="connsiteX70" fmla="*/ 280637 w 2395689"/>
                <a:gd name="connsiteY70" fmla="*/ 444337 h 1158041"/>
                <a:gd name="connsiteX71" fmla="*/ 329619 w 2395689"/>
                <a:gd name="connsiteY71" fmla="*/ 426843 h 1158041"/>
                <a:gd name="connsiteX72" fmla="*/ 403092 w 2395689"/>
                <a:gd name="connsiteY72" fmla="*/ 377861 h 1158041"/>
                <a:gd name="connsiteX73" fmla="*/ 455573 w 2395689"/>
                <a:gd name="connsiteY73" fmla="*/ 321882 h 1158041"/>
                <a:gd name="connsiteX74" fmla="*/ 494058 w 2395689"/>
                <a:gd name="connsiteY74" fmla="*/ 258905 h 1158041"/>
                <a:gd name="connsiteX75" fmla="*/ 539542 w 2395689"/>
                <a:gd name="connsiteY75" fmla="*/ 171437 h 1158041"/>
                <a:gd name="connsiteX76" fmla="*/ 581526 w 2395689"/>
                <a:gd name="connsiteY76" fmla="*/ 136450 h 1158041"/>
                <a:gd name="connsiteX77" fmla="*/ 613015 w 2395689"/>
                <a:gd name="connsiteY77" fmla="*/ 122455 h 1158041"/>
                <a:gd name="connsiteX78" fmla="*/ 686488 w 2395689"/>
                <a:gd name="connsiteY78" fmla="*/ 122455 h 1158041"/>
                <a:gd name="connsiteX79" fmla="*/ 749464 w 2395689"/>
                <a:gd name="connsiteY79" fmla="*/ 104961 h 1158041"/>
                <a:gd name="connsiteX80" fmla="*/ 777454 w 2395689"/>
                <a:gd name="connsiteY80" fmla="*/ 90967 h 1158041"/>
                <a:gd name="connsiteX81" fmla="*/ 791449 w 2395689"/>
                <a:gd name="connsiteY81" fmla="*/ 122455 h 1158041"/>
                <a:gd name="connsiteX82" fmla="*/ 819439 w 2395689"/>
                <a:gd name="connsiteY82" fmla="*/ 122455 h 1158041"/>
                <a:gd name="connsiteX83" fmla="*/ 840431 w 2395689"/>
                <a:gd name="connsiteY83" fmla="*/ 87468 h 1158041"/>
                <a:gd name="connsiteX84" fmla="*/ 868421 w 2395689"/>
                <a:gd name="connsiteY84" fmla="*/ 83969 h 1158041"/>
                <a:gd name="connsiteX85" fmla="*/ 903408 w 2395689"/>
                <a:gd name="connsiteY85" fmla="*/ 83969 h 1158041"/>
                <a:gd name="connsiteX86" fmla="*/ 934896 w 2395689"/>
                <a:gd name="connsiteY86" fmla="*/ 94465 h 1158041"/>
                <a:gd name="connsiteX87" fmla="*/ 941894 w 2395689"/>
                <a:gd name="connsiteY87" fmla="*/ 90967 h 1158041"/>
                <a:gd name="connsiteX88" fmla="*/ 941894 w 2395689"/>
                <a:gd name="connsiteY88" fmla="*/ 62977 h 1158041"/>
                <a:gd name="connsiteX89" fmla="*/ 952390 w 2395689"/>
                <a:gd name="connsiteY89" fmla="*/ 52481 h 1158041"/>
                <a:gd name="connsiteX90" fmla="*/ 973382 w 2395689"/>
                <a:gd name="connsiteY90" fmla="*/ 27990 h 1158041"/>
                <a:gd name="connsiteX91" fmla="*/ 997873 w 2395689"/>
                <a:gd name="connsiteY91" fmla="*/ 24491 h 1158041"/>
                <a:gd name="connsiteX92" fmla="*/ 1011868 w 2395689"/>
                <a:gd name="connsiteY92" fmla="*/ 48982 h 1158041"/>
                <a:gd name="connsiteX93" fmla="*/ 1043356 w 2395689"/>
                <a:gd name="connsiteY93" fmla="*/ 27990 h 1158041"/>
                <a:gd name="connsiteX94" fmla="*/ 1085341 w 2395689"/>
                <a:gd name="connsiteY94" fmla="*/ 3499 h 1158041"/>
                <a:gd name="connsiteX95" fmla="*/ 1102834 w 2395689"/>
                <a:gd name="connsiteY95" fmla="*/ 0 h 1158041"/>
                <a:gd name="connsiteX0" fmla="*/ 1102834 w 2395689"/>
                <a:gd name="connsiteY0" fmla="*/ 0 h 1158041"/>
                <a:gd name="connsiteX1" fmla="*/ 1134323 w 2395689"/>
                <a:gd name="connsiteY1" fmla="*/ 27990 h 1158041"/>
                <a:gd name="connsiteX2" fmla="*/ 1200798 w 2395689"/>
                <a:gd name="connsiteY2" fmla="*/ 31488 h 1158041"/>
                <a:gd name="connsiteX3" fmla="*/ 1219436 w 2395689"/>
                <a:gd name="connsiteY3" fmla="*/ 25558 h 1158041"/>
                <a:gd name="connsiteX4" fmla="*/ 1223881 w 2395689"/>
                <a:gd name="connsiteY4" fmla="*/ 44590 h 1158041"/>
                <a:gd name="connsiteX5" fmla="*/ 1270538 w 2395689"/>
                <a:gd name="connsiteY5" fmla="*/ 125627 h 1158041"/>
                <a:gd name="connsiteX6" fmla="*/ 1280906 w 2395689"/>
                <a:gd name="connsiteY6" fmla="*/ 193869 h 1158041"/>
                <a:gd name="connsiteX7" fmla="*/ 1296458 w 2395689"/>
                <a:gd name="connsiteY7" fmla="*/ 253580 h 1158041"/>
                <a:gd name="connsiteX8" fmla="*/ 1374220 w 2395689"/>
                <a:gd name="connsiteY8" fmla="*/ 309027 h 1158041"/>
                <a:gd name="connsiteX9" fmla="*/ 1420877 w 2395689"/>
                <a:gd name="connsiteY9" fmla="*/ 338883 h 1158041"/>
                <a:gd name="connsiteX10" fmla="*/ 1431245 w 2395689"/>
                <a:gd name="connsiteY10" fmla="*/ 445510 h 1158041"/>
                <a:gd name="connsiteX11" fmla="*/ 1524559 w 2395689"/>
                <a:gd name="connsiteY11" fmla="*/ 509487 h 1158041"/>
                <a:gd name="connsiteX12" fmla="*/ 1571747 w 2395689"/>
                <a:gd name="connsiteY12" fmla="*/ 563568 h 1158041"/>
                <a:gd name="connsiteX13" fmla="*/ 1654162 w 2395689"/>
                <a:gd name="connsiteY13" fmla="*/ 574003 h 1158041"/>
                <a:gd name="connsiteX14" fmla="*/ 1689920 w 2395689"/>
                <a:gd name="connsiteY14" fmla="*/ 651685 h 1158041"/>
                <a:gd name="connsiteX15" fmla="*/ 1750755 w 2395689"/>
                <a:gd name="connsiteY15" fmla="*/ 703321 h 1158041"/>
                <a:gd name="connsiteX16" fmla="*/ 1820054 w 2395689"/>
                <a:gd name="connsiteY16" fmla="*/ 727547 h 1158041"/>
                <a:gd name="connsiteX17" fmla="*/ 1945847 w 2395689"/>
                <a:gd name="connsiteY17" fmla="*/ 722826 h 1158041"/>
                <a:gd name="connsiteX18" fmla="*/ 2002029 w 2395689"/>
                <a:gd name="connsiteY18" fmla="*/ 731357 h 1158041"/>
                <a:gd name="connsiteX19" fmla="*/ 2172574 w 2395689"/>
                <a:gd name="connsiteY19" fmla="*/ 691066 h 1158041"/>
                <a:gd name="connsiteX20" fmla="*/ 2302176 w 2395689"/>
                <a:gd name="connsiteY20" fmla="*/ 718477 h 1158041"/>
                <a:gd name="connsiteX21" fmla="*/ 2354017 w 2395689"/>
                <a:gd name="connsiteY21" fmla="*/ 769658 h 1158041"/>
                <a:gd name="connsiteX22" fmla="*/ 2348833 w 2395689"/>
                <a:gd name="connsiteY22" fmla="*/ 850695 h 1158041"/>
                <a:gd name="connsiteX23" fmla="*/ 2385122 w 2395689"/>
                <a:gd name="connsiteY23" fmla="*/ 914672 h 1158041"/>
                <a:gd name="connsiteX24" fmla="*/ 2395689 w 2395689"/>
                <a:gd name="connsiteY24" fmla="*/ 961038 h 1158041"/>
                <a:gd name="connsiteX25" fmla="*/ 2331131 w 2395689"/>
                <a:gd name="connsiteY25" fmla="*/ 981212 h 1158041"/>
                <a:gd name="connsiteX26" fmla="*/ 2249186 w 2395689"/>
                <a:gd name="connsiteY26" fmla="*/ 981212 h 1158041"/>
                <a:gd name="connsiteX27" fmla="*/ 2158615 w 2395689"/>
                <a:gd name="connsiteY27" fmla="*/ 976899 h 1158041"/>
                <a:gd name="connsiteX28" fmla="*/ 2072357 w 2395689"/>
                <a:gd name="connsiteY28" fmla="*/ 972586 h 1158041"/>
                <a:gd name="connsiteX29" fmla="*/ 1955908 w 2395689"/>
                <a:gd name="connsiteY29" fmla="*/ 1028654 h 1158041"/>
                <a:gd name="connsiteX30" fmla="*/ 1873963 w 2395689"/>
                <a:gd name="connsiteY30" fmla="*/ 1089034 h 1158041"/>
                <a:gd name="connsiteX31" fmla="*/ 1770453 w 2395689"/>
                <a:gd name="connsiteY31" fmla="*/ 1149415 h 1158041"/>
                <a:gd name="connsiteX32" fmla="*/ 1727324 w 2395689"/>
                <a:gd name="connsiteY32" fmla="*/ 1153728 h 1158041"/>
                <a:gd name="connsiteX33" fmla="*/ 1615189 w 2395689"/>
                <a:gd name="connsiteY33" fmla="*/ 1158041 h 1158041"/>
                <a:gd name="connsiteX34" fmla="*/ 1554808 w 2395689"/>
                <a:gd name="connsiteY34" fmla="*/ 1127850 h 1158041"/>
                <a:gd name="connsiteX35" fmla="*/ 1464237 w 2395689"/>
                <a:gd name="connsiteY35" fmla="*/ 1097660 h 1158041"/>
                <a:gd name="connsiteX36" fmla="*/ 1442672 w 2395689"/>
                <a:gd name="connsiteY36" fmla="*/ 1054531 h 1158041"/>
                <a:gd name="connsiteX37" fmla="*/ 1399543 w 2395689"/>
                <a:gd name="connsiteY37" fmla="*/ 998463 h 1158041"/>
                <a:gd name="connsiteX38" fmla="*/ 1334849 w 2395689"/>
                <a:gd name="connsiteY38" fmla="*/ 998463 h 1158041"/>
                <a:gd name="connsiteX39" fmla="*/ 1274469 w 2395689"/>
                <a:gd name="connsiteY39" fmla="*/ 994150 h 1158041"/>
                <a:gd name="connsiteX40" fmla="*/ 1227027 w 2395689"/>
                <a:gd name="connsiteY40" fmla="*/ 1024341 h 1158041"/>
                <a:gd name="connsiteX41" fmla="*/ 1166646 w 2395689"/>
                <a:gd name="connsiteY41" fmla="*/ 981212 h 1158041"/>
                <a:gd name="connsiteX42" fmla="*/ 1127830 w 2395689"/>
                <a:gd name="connsiteY42" fmla="*/ 1011402 h 1158041"/>
                <a:gd name="connsiteX43" fmla="*/ 1058823 w 2395689"/>
                <a:gd name="connsiteY43" fmla="*/ 994150 h 1158041"/>
                <a:gd name="connsiteX44" fmla="*/ 1011381 w 2395689"/>
                <a:gd name="connsiteY44" fmla="*/ 1020028 h 1158041"/>
                <a:gd name="connsiteX45" fmla="*/ 963939 w 2395689"/>
                <a:gd name="connsiteY45" fmla="*/ 1058844 h 1158041"/>
                <a:gd name="connsiteX46" fmla="*/ 912184 w 2395689"/>
                <a:gd name="connsiteY46" fmla="*/ 994150 h 1158041"/>
                <a:gd name="connsiteX47" fmla="*/ 843178 w 2395689"/>
                <a:gd name="connsiteY47" fmla="*/ 942395 h 1158041"/>
                <a:gd name="connsiteX48" fmla="*/ 804362 w 2395689"/>
                <a:gd name="connsiteY48" fmla="*/ 907892 h 1158041"/>
                <a:gd name="connsiteX49" fmla="*/ 765546 w 2395689"/>
                <a:gd name="connsiteY49" fmla="*/ 851824 h 1158041"/>
                <a:gd name="connsiteX50" fmla="*/ 765546 w 2395689"/>
                <a:gd name="connsiteY50" fmla="*/ 830260 h 1158041"/>
                <a:gd name="connsiteX51" fmla="*/ 683600 w 2395689"/>
                <a:gd name="connsiteY51" fmla="*/ 830260 h 1158041"/>
                <a:gd name="connsiteX52" fmla="*/ 605968 w 2395689"/>
                <a:gd name="connsiteY52" fmla="*/ 808695 h 1158041"/>
                <a:gd name="connsiteX53" fmla="*/ 515397 w 2395689"/>
                <a:gd name="connsiteY53" fmla="*/ 795756 h 1158041"/>
                <a:gd name="connsiteX54" fmla="*/ 502458 w 2395689"/>
                <a:gd name="connsiteY54" fmla="*/ 795756 h 1158041"/>
                <a:gd name="connsiteX55" fmla="*/ 442077 w 2395689"/>
                <a:gd name="connsiteY55" fmla="*/ 804382 h 1158041"/>
                <a:gd name="connsiteX56" fmla="*/ 299751 w 2395689"/>
                <a:gd name="connsiteY56" fmla="*/ 817321 h 1158041"/>
                <a:gd name="connsiteX57" fmla="*/ 243683 w 2395689"/>
                <a:gd name="connsiteY57" fmla="*/ 787131 h 1158041"/>
                <a:gd name="connsiteX58" fmla="*/ 187615 w 2395689"/>
                <a:gd name="connsiteY58" fmla="*/ 769879 h 1158041"/>
                <a:gd name="connsiteX59" fmla="*/ 105670 w 2395689"/>
                <a:gd name="connsiteY59" fmla="*/ 748314 h 1158041"/>
                <a:gd name="connsiteX60" fmla="*/ 19412 w 2395689"/>
                <a:gd name="connsiteY60" fmla="*/ 744002 h 1158041"/>
                <a:gd name="connsiteX61" fmla="*/ 0 w 2395689"/>
                <a:gd name="connsiteY61" fmla="*/ 682991 h 1158041"/>
                <a:gd name="connsiteX62" fmla="*/ 4239 w 2395689"/>
                <a:gd name="connsiteY62" fmla="*/ 678751 h 1158041"/>
                <a:gd name="connsiteX63" fmla="*/ 74213 w 2395689"/>
                <a:gd name="connsiteY63" fmla="*/ 643763 h 1158041"/>
                <a:gd name="connsiteX64" fmla="*/ 151184 w 2395689"/>
                <a:gd name="connsiteY64" fmla="*/ 622771 h 1158041"/>
                <a:gd name="connsiteX65" fmla="*/ 165179 w 2395689"/>
                <a:gd name="connsiteY65" fmla="*/ 584285 h 1158041"/>
                <a:gd name="connsiteX66" fmla="*/ 200166 w 2395689"/>
                <a:gd name="connsiteY66" fmla="*/ 545799 h 1158041"/>
                <a:gd name="connsiteX67" fmla="*/ 228156 w 2395689"/>
                <a:gd name="connsiteY67" fmla="*/ 528306 h 1158041"/>
                <a:gd name="connsiteX68" fmla="*/ 263143 w 2395689"/>
                <a:gd name="connsiteY68" fmla="*/ 510812 h 1158041"/>
                <a:gd name="connsiteX69" fmla="*/ 263143 w 2395689"/>
                <a:gd name="connsiteY69" fmla="*/ 486321 h 1158041"/>
                <a:gd name="connsiteX70" fmla="*/ 280637 w 2395689"/>
                <a:gd name="connsiteY70" fmla="*/ 444337 h 1158041"/>
                <a:gd name="connsiteX71" fmla="*/ 329619 w 2395689"/>
                <a:gd name="connsiteY71" fmla="*/ 426843 h 1158041"/>
                <a:gd name="connsiteX72" fmla="*/ 403092 w 2395689"/>
                <a:gd name="connsiteY72" fmla="*/ 377861 h 1158041"/>
                <a:gd name="connsiteX73" fmla="*/ 455573 w 2395689"/>
                <a:gd name="connsiteY73" fmla="*/ 321882 h 1158041"/>
                <a:gd name="connsiteX74" fmla="*/ 494058 w 2395689"/>
                <a:gd name="connsiteY74" fmla="*/ 258905 h 1158041"/>
                <a:gd name="connsiteX75" fmla="*/ 539542 w 2395689"/>
                <a:gd name="connsiteY75" fmla="*/ 171437 h 1158041"/>
                <a:gd name="connsiteX76" fmla="*/ 581526 w 2395689"/>
                <a:gd name="connsiteY76" fmla="*/ 136450 h 1158041"/>
                <a:gd name="connsiteX77" fmla="*/ 613015 w 2395689"/>
                <a:gd name="connsiteY77" fmla="*/ 122455 h 1158041"/>
                <a:gd name="connsiteX78" fmla="*/ 686488 w 2395689"/>
                <a:gd name="connsiteY78" fmla="*/ 122455 h 1158041"/>
                <a:gd name="connsiteX79" fmla="*/ 749464 w 2395689"/>
                <a:gd name="connsiteY79" fmla="*/ 104961 h 1158041"/>
                <a:gd name="connsiteX80" fmla="*/ 777454 w 2395689"/>
                <a:gd name="connsiteY80" fmla="*/ 90967 h 1158041"/>
                <a:gd name="connsiteX81" fmla="*/ 791449 w 2395689"/>
                <a:gd name="connsiteY81" fmla="*/ 122455 h 1158041"/>
                <a:gd name="connsiteX82" fmla="*/ 819439 w 2395689"/>
                <a:gd name="connsiteY82" fmla="*/ 122455 h 1158041"/>
                <a:gd name="connsiteX83" fmla="*/ 840431 w 2395689"/>
                <a:gd name="connsiteY83" fmla="*/ 87468 h 1158041"/>
                <a:gd name="connsiteX84" fmla="*/ 868421 w 2395689"/>
                <a:gd name="connsiteY84" fmla="*/ 83969 h 1158041"/>
                <a:gd name="connsiteX85" fmla="*/ 903408 w 2395689"/>
                <a:gd name="connsiteY85" fmla="*/ 83969 h 1158041"/>
                <a:gd name="connsiteX86" fmla="*/ 934896 w 2395689"/>
                <a:gd name="connsiteY86" fmla="*/ 94465 h 1158041"/>
                <a:gd name="connsiteX87" fmla="*/ 941894 w 2395689"/>
                <a:gd name="connsiteY87" fmla="*/ 90967 h 1158041"/>
                <a:gd name="connsiteX88" fmla="*/ 941894 w 2395689"/>
                <a:gd name="connsiteY88" fmla="*/ 62977 h 1158041"/>
                <a:gd name="connsiteX89" fmla="*/ 952390 w 2395689"/>
                <a:gd name="connsiteY89" fmla="*/ 52481 h 1158041"/>
                <a:gd name="connsiteX90" fmla="*/ 973382 w 2395689"/>
                <a:gd name="connsiteY90" fmla="*/ 27990 h 1158041"/>
                <a:gd name="connsiteX91" fmla="*/ 997873 w 2395689"/>
                <a:gd name="connsiteY91" fmla="*/ 24491 h 1158041"/>
                <a:gd name="connsiteX92" fmla="*/ 1011868 w 2395689"/>
                <a:gd name="connsiteY92" fmla="*/ 48982 h 1158041"/>
                <a:gd name="connsiteX93" fmla="*/ 1043356 w 2395689"/>
                <a:gd name="connsiteY93" fmla="*/ 27990 h 1158041"/>
                <a:gd name="connsiteX94" fmla="*/ 1085341 w 2395689"/>
                <a:gd name="connsiteY94" fmla="*/ 3499 h 1158041"/>
                <a:gd name="connsiteX95" fmla="*/ 1102834 w 2395689"/>
                <a:gd name="connsiteY95" fmla="*/ 0 h 1158041"/>
                <a:gd name="connsiteX0" fmla="*/ 1102834 w 2395689"/>
                <a:gd name="connsiteY0" fmla="*/ 0 h 1158041"/>
                <a:gd name="connsiteX1" fmla="*/ 1134323 w 2395689"/>
                <a:gd name="connsiteY1" fmla="*/ 27990 h 1158041"/>
                <a:gd name="connsiteX2" fmla="*/ 1200798 w 2395689"/>
                <a:gd name="connsiteY2" fmla="*/ 31488 h 1158041"/>
                <a:gd name="connsiteX3" fmla="*/ 1219436 w 2395689"/>
                <a:gd name="connsiteY3" fmla="*/ 25558 h 1158041"/>
                <a:gd name="connsiteX4" fmla="*/ 1223881 w 2395689"/>
                <a:gd name="connsiteY4" fmla="*/ 44590 h 1158041"/>
                <a:gd name="connsiteX5" fmla="*/ 1270538 w 2395689"/>
                <a:gd name="connsiteY5" fmla="*/ 125627 h 1158041"/>
                <a:gd name="connsiteX6" fmla="*/ 1280906 w 2395689"/>
                <a:gd name="connsiteY6" fmla="*/ 193869 h 1158041"/>
                <a:gd name="connsiteX7" fmla="*/ 1296458 w 2395689"/>
                <a:gd name="connsiteY7" fmla="*/ 253580 h 1158041"/>
                <a:gd name="connsiteX8" fmla="*/ 1374220 w 2395689"/>
                <a:gd name="connsiteY8" fmla="*/ 309027 h 1158041"/>
                <a:gd name="connsiteX9" fmla="*/ 1420877 w 2395689"/>
                <a:gd name="connsiteY9" fmla="*/ 338883 h 1158041"/>
                <a:gd name="connsiteX10" fmla="*/ 1431245 w 2395689"/>
                <a:gd name="connsiteY10" fmla="*/ 445510 h 1158041"/>
                <a:gd name="connsiteX11" fmla="*/ 1524559 w 2395689"/>
                <a:gd name="connsiteY11" fmla="*/ 509487 h 1158041"/>
                <a:gd name="connsiteX12" fmla="*/ 1571747 w 2395689"/>
                <a:gd name="connsiteY12" fmla="*/ 563568 h 1158041"/>
                <a:gd name="connsiteX13" fmla="*/ 1654162 w 2395689"/>
                <a:gd name="connsiteY13" fmla="*/ 574003 h 1158041"/>
                <a:gd name="connsiteX14" fmla="*/ 1689920 w 2395689"/>
                <a:gd name="connsiteY14" fmla="*/ 651685 h 1158041"/>
                <a:gd name="connsiteX15" fmla="*/ 1750755 w 2395689"/>
                <a:gd name="connsiteY15" fmla="*/ 703321 h 1158041"/>
                <a:gd name="connsiteX16" fmla="*/ 1820054 w 2395689"/>
                <a:gd name="connsiteY16" fmla="*/ 727547 h 1158041"/>
                <a:gd name="connsiteX17" fmla="*/ 1945847 w 2395689"/>
                <a:gd name="connsiteY17" fmla="*/ 722826 h 1158041"/>
                <a:gd name="connsiteX18" fmla="*/ 2007744 w 2395689"/>
                <a:gd name="connsiteY18" fmla="*/ 733262 h 1158041"/>
                <a:gd name="connsiteX19" fmla="*/ 2172574 w 2395689"/>
                <a:gd name="connsiteY19" fmla="*/ 691066 h 1158041"/>
                <a:gd name="connsiteX20" fmla="*/ 2302176 w 2395689"/>
                <a:gd name="connsiteY20" fmla="*/ 718477 h 1158041"/>
                <a:gd name="connsiteX21" fmla="*/ 2354017 w 2395689"/>
                <a:gd name="connsiteY21" fmla="*/ 769658 h 1158041"/>
                <a:gd name="connsiteX22" fmla="*/ 2348833 w 2395689"/>
                <a:gd name="connsiteY22" fmla="*/ 850695 h 1158041"/>
                <a:gd name="connsiteX23" fmla="*/ 2385122 w 2395689"/>
                <a:gd name="connsiteY23" fmla="*/ 914672 h 1158041"/>
                <a:gd name="connsiteX24" fmla="*/ 2395689 w 2395689"/>
                <a:gd name="connsiteY24" fmla="*/ 961038 h 1158041"/>
                <a:gd name="connsiteX25" fmla="*/ 2331131 w 2395689"/>
                <a:gd name="connsiteY25" fmla="*/ 981212 h 1158041"/>
                <a:gd name="connsiteX26" fmla="*/ 2249186 w 2395689"/>
                <a:gd name="connsiteY26" fmla="*/ 981212 h 1158041"/>
                <a:gd name="connsiteX27" fmla="*/ 2158615 w 2395689"/>
                <a:gd name="connsiteY27" fmla="*/ 976899 h 1158041"/>
                <a:gd name="connsiteX28" fmla="*/ 2072357 w 2395689"/>
                <a:gd name="connsiteY28" fmla="*/ 972586 h 1158041"/>
                <a:gd name="connsiteX29" fmla="*/ 1955908 w 2395689"/>
                <a:gd name="connsiteY29" fmla="*/ 1028654 h 1158041"/>
                <a:gd name="connsiteX30" fmla="*/ 1873963 w 2395689"/>
                <a:gd name="connsiteY30" fmla="*/ 1089034 h 1158041"/>
                <a:gd name="connsiteX31" fmla="*/ 1770453 w 2395689"/>
                <a:gd name="connsiteY31" fmla="*/ 1149415 h 1158041"/>
                <a:gd name="connsiteX32" fmla="*/ 1727324 w 2395689"/>
                <a:gd name="connsiteY32" fmla="*/ 1153728 h 1158041"/>
                <a:gd name="connsiteX33" fmla="*/ 1615189 w 2395689"/>
                <a:gd name="connsiteY33" fmla="*/ 1158041 h 1158041"/>
                <a:gd name="connsiteX34" fmla="*/ 1554808 w 2395689"/>
                <a:gd name="connsiteY34" fmla="*/ 1127850 h 1158041"/>
                <a:gd name="connsiteX35" fmla="*/ 1464237 w 2395689"/>
                <a:gd name="connsiteY35" fmla="*/ 1097660 h 1158041"/>
                <a:gd name="connsiteX36" fmla="*/ 1442672 w 2395689"/>
                <a:gd name="connsiteY36" fmla="*/ 1054531 h 1158041"/>
                <a:gd name="connsiteX37" fmla="*/ 1399543 w 2395689"/>
                <a:gd name="connsiteY37" fmla="*/ 998463 h 1158041"/>
                <a:gd name="connsiteX38" fmla="*/ 1334849 w 2395689"/>
                <a:gd name="connsiteY38" fmla="*/ 998463 h 1158041"/>
                <a:gd name="connsiteX39" fmla="*/ 1274469 w 2395689"/>
                <a:gd name="connsiteY39" fmla="*/ 994150 h 1158041"/>
                <a:gd name="connsiteX40" fmla="*/ 1227027 w 2395689"/>
                <a:gd name="connsiteY40" fmla="*/ 1024341 h 1158041"/>
                <a:gd name="connsiteX41" fmla="*/ 1166646 w 2395689"/>
                <a:gd name="connsiteY41" fmla="*/ 981212 h 1158041"/>
                <a:gd name="connsiteX42" fmla="*/ 1127830 w 2395689"/>
                <a:gd name="connsiteY42" fmla="*/ 1011402 h 1158041"/>
                <a:gd name="connsiteX43" fmla="*/ 1058823 w 2395689"/>
                <a:gd name="connsiteY43" fmla="*/ 994150 h 1158041"/>
                <a:gd name="connsiteX44" fmla="*/ 1011381 w 2395689"/>
                <a:gd name="connsiteY44" fmla="*/ 1020028 h 1158041"/>
                <a:gd name="connsiteX45" fmla="*/ 963939 w 2395689"/>
                <a:gd name="connsiteY45" fmla="*/ 1058844 h 1158041"/>
                <a:gd name="connsiteX46" fmla="*/ 912184 w 2395689"/>
                <a:gd name="connsiteY46" fmla="*/ 994150 h 1158041"/>
                <a:gd name="connsiteX47" fmla="*/ 843178 w 2395689"/>
                <a:gd name="connsiteY47" fmla="*/ 942395 h 1158041"/>
                <a:gd name="connsiteX48" fmla="*/ 804362 w 2395689"/>
                <a:gd name="connsiteY48" fmla="*/ 907892 h 1158041"/>
                <a:gd name="connsiteX49" fmla="*/ 765546 w 2395689"/>
                <a:gd name="connsiteY49" fmla="*/ 851824 h 1158041"/>
                <a:gd name="connsiteX50" fmla="*/ 765546 w 2395689"/>
                <a:gd name="connsiteY50" fmla="*/ 830260 h 1158041"/>
                <a:gd name="connsiteX51" fmla="*/ 683600 w 2395689"/>
                <a:gd name="connsiteY51" fmla="*/ 830260 h 1158041"/>
                <a:gd name="connsiteX52" fmla="*/ 605968 w 2395689"/>
                <a:gd name="connsiteY52" fmla="*/ 808695 h 1158041"/>
                <a:gd name="connsiteX53" fmla="*/ 515397 w 2395689"/>
                <a:gd name="connsiteY53" fmla="*/ 795756 h 1158041"/>
                <a:gd name="connsiteX54" fmla="*/ 502458 w 2395689"/>
                <a:gd name="connsiteY54" fmla="*/ 795756 h 1158041"/>
                <a:gd name="connsiteX55" fmla="*/ 442077 w 2395689"/>
                <a:gd name="connsiteY55" fmla="*/ 804382 h 1158041"/>
                <a:gd name="connsiteX56" fmla="*/ 299751 w 2395689"/>
                <a:gd name="connsiteY56" fmla="*/ 817321 h 1158041"/>
                <a:gd name="connsiteX57" fmla="*/ 243683 w 2395689"/>
                <a:gd name="connsiteY57" fmla="*/ 787131 h 1158041"/>
                <a:gd name="connsiteX58" fmla="*/ 187615 w 2395689"/>
                <a:gd name="connsiteY58" fmla="*/ 769879 h 1158041"/>
                <a:gd name="connsiteX59" fmla="*/ 105670 w 2395689"/>
                <a:gd name="connsiteY59" fmla="*/ 748314 h 1158041"/>
                <a:gd name="connsiteX60" fmla="*/ 19412 w 2395689"/>
                <a:gd name="connsiteY60" fmla="*/ 744002 h 1158041"/>
                <a:gd name="connsiteX61" fmla="*/ 0 w 2395689"/>
                <a:gd name="connsiteY61" fmla="*/ 682991 h 1158041"/>
                <a:gd name="connsiteX62" fmla="*/ 4239 w 2395689"/>
                <a:gd name="connsiteY62" fmla="*/ 678751 h 1158041"/>
                <a:gd name="connsiteX63" fmla="*/ 74213 w 2395689"/>
                <a:gd name="connsiteY63" fmla="*/ 643763 h 1158041"/>
                <a:gd name="connsiteX64" fmla="*/ 151184 w 2395689"/>
                <a:gd name="connsiteY64" fmla="*/ 622771 h 1158041"/>
                <a:gd name="connsiteX65" fmla="*/ 165179 w 2395689"/>
                <a:gd name="connsiteY65" fmla="*/ 584285 h 1158041"/>
                <a:gd name="connsiteX66" fmla="*/ 200166 w 2395689"/>
                <a:gd name="connsiteY66" fmla="*/ 545799 h 1158041"/>
                <a:gd name="connsiteX67" fmla="*/ 228156 w 2395689"/>
                <a:gd name="connsiteY67" fmla="*/ 528306 h 1158041"/>
                <a:gd name="connsiteX68" fmla="*/ 263143 w 2395689"/>
                <a:gd name="connsiteY68" fmla="*/ 510812 h 1158041"/>
                <a:gd name="connsiteX69" fmla="*/ 263143 w 2395689"/>
                <a:gd name="connsiteY69" fmla="*/ 486321 h 1158041"/>
                <a:gd name="connsiteX70" fmla="*/ 280637 w 2395689"/>
                <a:gd name="connsiteY70" fmla="*/ 444337 h 1158041"/>
                <a:gd name="connsiteX71" fmla="*/ 329619 w 2395689"/>
                <a:gd name="connsiteY71" fmla="*/ 426843 h 1158041"/>
                <a:gd name="connsiteX72" fmla="*/ 403092 w 2395689"/>
                <a:gd name="connsiteY72" fmla="*/ 377861 h 1158041"/>
                <a:gd name="connsiteX73" fmla="*/ 455573 w 2395689"/>
                <a:gd name="connsiteY73" fmla="*/ 321882 h 1158041"/>
                <a:gd name="connsiteX74" fmla="*/ 494058 w 2395689"/>
                <a:gd name="connsiteY74" fmla="*/ 258905 h 1158041"/>
                <a:gd name="connsiteX75" fmla="*/ 539542 w 2395689"/>
                <a:gd name="connsiteY75" fmla="*/ 171437 h 1158041"/>
                <a:gd name="connsiteX76" fmla="*/ 581526 w 2395689"/>
                <a:gd name="connsiteY76" fmla="*/ 136450 h 1158041"/>
                <a:gd name="connsiteX77" fmla="*/ 613015 w 2395689"/>
                <a:gd name="connsiteY77" fmla="*/ 122455 h 1158041"/>
                <a:gd name="connsiteX78" fmla="*/ 686488 w 2395689"/>
                <a:gd name="connsiteY78" fmla="*/ 122455 h 1158041"/>
                <a:gd name="connsiteX79" fmla="*/ 749464 w 2395689"/>
                <a:gd name="connsiteY79" fmla="*/ 104961 h 1158041"/>
                <a:gd name="connsiteX80" fmla="*/ 777454 w 2395689"/>
                <a:gd name="connsiteY80" fmla="*/ 90967 h 1158041"/>
                <a:gd name="connsiteX81" fmla="*/ 791449 w 2395689"/>
                <a:gd name="connsiteY81" fmla="*/ 122455 h 1158041"/>
                <a:gd name="connsiteX82" fmla="*/ 819439 w 2395689"/>
                <a:gd name="connsiteY82" fmla="*/ 122455 h 1158041"/>
                <a:gd name="connsiteX83" fmla="*/ 840431 w 2395689"/>
                <a:gd name="connsiteY83" fmla="*/ 87468 h 1158041"/>
                <a:gd name="connsiteX84" fmla="*/ 868421 w 2395689"/>
                <a:gd name="connsiteY84" fmla="*/ 83969 h 1158041"/>
                <a:gd name="connsiteX85" fmla="*/ 903408 w 2395689"/>
                <a:gd name="connsiteY85" fmla="*/ 83969 h 1158041"/>
                <a:gd name="connsiteX86" fmla="*/ 934896 w 2395689"/>
                <a:gd name="connsiteY86" fmla="*/ 94465 h 1158041"/>
                <a:gd name="connsiteX87" fmla="*/ 941894 w 2395689"/>
                <a:gd name="connsiteY87" fmla="*/ 90967 h 1158041"/>
                <a:gd name="connsiteX88" fmla="*/ 941894 w 2395689"/>
                <a:gd name="connsiteY88" fmla="*/ 62977 h 1158041"/>
                <a:gd name="connsiteX89" fmla="*/ 952390 w 2395689"/>
                <a:gd name="connsiteY89" fmla="*/ 52481 h 1158041"/>
                <a:gd name="connsiteX90" fmla="*/ 973382 w 2395689"/>
                <a:gd name="connsiteY90" fmla="*/ 27990 h 1158041"/>
                <a:gd name="connsiteX91" fmla="*/ 997873 w 2395689"/>
                <a:gd name="connsiteY91" fmla="*/ 24491 h 1158041"/>
                <a:gd name="connsiteX92" fmla="*/ 1011868 w 2395689"/>
                <a:gd name="connsiteY92" fmla="*/ 48982 h 1158041"/>
                <a:gd name="connsiteX93" fmla="*/ 1043356 w 2395689"/>
                <a:gd name="connsiteY93" fmla="*/ 27990 h 1158041"/>
                <a:gd name="connsiteX94" fmla="*/ 1085341 w 2395689"/>
                <a:gd name="connsiteY94" fmla="*/ 3499 h 1158041"/>
                <a:gd name="connsiteX95" fmla="*/ 1102834 w 2395689"/>
                <a:gd name="connsiteY95" fmla="*/ 0 h 1158041"/>
                <a:gd name="connsiteX0" fmla="*/ 1102834 w 2395689"/>
                <a:gd name="connsiteY0" fmla="*/ 0 h 1158041"/>
                <a:gd name="connsiteX1" fmla="*/ 1134323 w 2395689"/>
                <a:gd name="connsiteY1" fmla="*/ 27990 h 1158041"/>
                <a:gd name="connsiteX2" fmla="*/ 1200798 w 2395689"/>
                <a:gd name="connsiteY2" fmla="*/ 31488 h 1158041"/>
                <a:gd name="connsiteX3" fmla="*/ 1219436 w 2395689"/>
                <a:gd name="connsiteY3" fmla="*/ 25558 h 1158041"/>
                <a:gd name="connsiteX4" fmla="*/ 1223881 w 2395689"/>
                <a:gd name="connsiteY4" fmla="*/ 44590 h 1158041"/>
                <a:gd name="connsiteX5" fmla="*/ 1270538 w 2395689"/>
                <a:gd name="connsiteY5" fmla="*/ 125627 h 1158041"/>
                <a:gd name="connsiteX6" fmla="*/ 1280906 w 2395689"/>
                <a:gd name="connsiteY6" fmla="*/ 193869 h 1158041"/>
                <a:gd name="connsiteX7" fmla="*/ 1296458 w 2395689"/>
                <a:gd name="connsiteY7" fmla="*/ 253580 h 1158041"/>
                <a:gd name="connsiteX8" fmla="*/ 1374220 w 2395689"/>
                <a:gd name="connsiteY8" fmla="*/ 309027 h 1158041"/>
                <a:gd name="connsiteX9" fmla="*/ 1420877 w 2395689"/>
                <a:gd name="connsiteY9" fmla="*/ 338883 h 1158041"/>
                <a:gd name="connsiteX10" fmla="*/ 1431245 w 2395689"/>
                <a:gd name="connsiteY10" fmla="*/ 445510 h 1158041"/>
                <a:gd name="connsiteX11" fmla="*/ 1524559 w 2395689"/>
                <a:gd name="connsiteY11" fmla="*/ 509487 h 1158041"/>
                <a:gd name="connsiteX12" fmla="*/ 1571747 w 2395689"/>
                <a:gd name="connsiteY12" fmla="*/ 563568 h 1158041"/>
                <a:gd name="connsiteX13" fmla="*/ 1654162 w 2395689"/>
                <a:gd name="connsiteY13" fmla="*/ 574003 h 1158041"/>
                <a:gd name="connsiteX14" fmla="*/ 1689920 w 2395689"/>
                <a:gd name="connsiteY14" fmla="*/ 651685 h 1158041"/>
                <a:gd name="connsiteX15" fmla="*/ 1750755 w 2395689"/>
                <a:gd name="connsiteY15" fmla="*/ 703321 h 1158041"/>
                <a:gd name="connsiteX16" fmla="*/ 1820054 w 2395689"/>
                <a:gd name="connsiteY16" fmla="*/ 727547 h 1158041"/>
                <a:gd name="connsiteX17" fmla="*/ 1945847 w 2395689"/>
                <a:gd name="connsiteY17" fmla="*/ 722826 h 1158041"/>
                <a:gd name="connsiteX18" fmla="*/ 2017269 w 2395689"/>
                <a:gd name="connsiteY18" fmla="*/ 727547 h 1158041"/>
                <a:gd name="connsiteX19" fmla="*/ 2172574 w 2395689"/>
                <a:gd name="connsiteY19" fmla="*/ 691066 h 1158041"/>
                <a:gd name="connsiteX20" fmla="*/ 2302176 w 2395689"/>
                <a:gd name="connsiteY20" fmla="*/ 718477 h 1158041"/>
                <a:gd name="connsiteX21" fmla="*/ 2354017 w 2395689"/>
                <a:gd name="connsiteY21" fmla="*/ 769658 h 1158041"/>
                <a:gd name="connsiteX22" fmla="*/ 2348833 w 2395689"/>
                <a:gd name="connsiteY22" fmla="*/ 850695 h 1158041"/>
                <a:gd name="connsiteX23" fmla="*/ 2385122 w 2395689"/>
                <a:gd name="connsiteY23" fmla="*/ 914672 h 1158041"/>
                <a:gd name="connsiteX24" fmla="*/ 2395689 w 2395689"/>
                <a:gd name="connsiteY24" fmla="*/ 961038 h 1158041"/>
                <a:gd name="connsiteX25" fmla="*/ 2331131 w 2395689"/>
                <a:gd name="connsiteY25" fmla="*/ 981212 h 1158041"/>
                <a:gd name="connsiteX26" fmla="*/ 2249186 w 2395689"/>
                <a:gd name="connsiteY26" fmla="*/ 981212 h 1158041"/>
                <a:gd name="connsiteX27" fmla="*/ 2158615 w 2395689"/>
                <a:gd name="connsiteY27" fmla="*/ 976899 h 1158041"/>
                <a:gd name="connsiteX28" fmla="*/ 2072357 w 2395689"/>
                <a:gd name="connsiteY28" fmla="*/ 972586 h 1158041"/>
                <a:gd name="connsiteX29" fmla="*/ 1955908 w 2395689"/>
                <a:gd name="connsiteY29" fmla="*/ 1028654 h 1158041"/>
                <a:gd name="connsiteX30" fmla="*/ 1873963 w 2395689"/>
                <a:gd name="connsiteY30" fmla="*/ 1089034 h 1158041"/>
                <a:gd name="connsiteX31" fmla="*/ 1770453 w 2395689"/>
                <a:gd name="connsiteY31" fmla="*/ 1149415 h 1158041"/>
                <a:gd name="connsiteX32" fmla="*/ 1727324 w 2395689"/>
                <a:gd name="connsiteY32" fmla="*/ 1153728 h 1158041"/>
                <a:gd name="connsiteX33" fmla="*/ 1615189 w 2395689"/>
                <a:gd name="connsiteY33" fmla="*/ 1158041 h 1158041"/>
                <a:gd name="connsiteX34" fmla="*/ 1554808 w 2395689"/>
                <a:gd name="connsiteY34" fmla="*/ 1127850 h 1158041"/>
                <a:gd name="connsiteX35" fmla="*/ 1464237 w 2395689"/>
                <a:gd name="connsiteY35" fmla="*/ 1097660 h 1158041"/>
                <a:gd name="connsiteX36" fmla="*/ 1442672 w 2395689"/>
                <a:gd name="connsiteY36" fmla="*/ 1054531 h 1158041"/>
                <a:gd name="connsiteX37" fmla="*/ 1399543 w 2395689"/>
                <a:gd name="connsiteY37" fmla="*/ 998463 h 1158041"/>
                <a:gd name="connsiteX38" fmla="*/ 1334849 w 2395689"/>
                <a:gd name="connsiteY38" fmla="*/ 998463 h 1158041"/>
                <a:gd name="connsiteX39" fmla="*/ 1274469 w 2395689"/>
                <a:gd name="connsiteY39" fmla="*/ 994150 h 1158041"/>
                <a:gd name="connsiteX40" fmla="*/ 1227027 w 2395689"/>
                <a:gd name="connsiteY40" fmla="*/ 1024341 h 1158041"/>
                <a:gd name="connsiteX41" fmla="*/ 1166646 w 2395689"/>
                <a:gd name="connsiteY41" fmla="*/ 981212 h 1158041"/>
                <a:gd name="connsiteX42" fmla="*/ 1127830 w 2395689"/>
                <a:gd name="connsiteY42" fmla="*/ 1011402 h 1158041"/>
                <a:gd name="connsiteX43" fmla="*/ 1058823 w 2395689"/>
                <a:gd name="connsiteY43" fmla="*/ 994150 h 1158041"/>
                <a:gd name="connsiteX44" fmla="*/ 1011381 w 2395689"/>
                <a:gd name="connsiteY44" fmla="*/ 1020028 h 1158041"/>
                <a:gd name="connsiteX45" fmla="*/ 963939 w 2395689"/>
                <a:gd name="connsiteY45" fmla="*/ 1058844 h 1158041"/>
                <a:gd name="connsiteX46" fmla="*/ 912184 w 2395689"/>
                <a:gd name="connsiteY46" fmla="*/ 994150 h 1158041"/>
                <a:gd name="connsiteX47" fmla="*/ 843178 w 2395689"/>
                <a:gd name="connsiteY47" fmla="*/ 942395 h 1158041"/>
                <a:gd name="connsiteX48" fmla="*/ 804362 w 2395689"/>
                <a:gd name="connsiteY48" fmla="*/ 907892 h 1158041"/>
                <a:gd name="connsiteX49" fmla="*/ 765546 w 2395689"/>
                <a:gd name="connsiteY49" fmla="*/ 851824 h 1158041"/>
                <a:gd name="connsiteX50" fmla="*/ 765546 w 2395689"/>
                <a:gd name="connsiteY50" fmla="*/ 830260 h 1158041"/>
                <a:gd name="connsiteX51" fmla="*/ 683600 w 2395689"/>
                <a:gd name="connsiteY51" fmla="*/ 830260 h 1158041"/>
                <a:gd name="connsiteX52" fmla="*/ 605968 w 2395689"/>
                <a:gd name="connsiteY52" fmla="*/ 808695 h 1158041"/>
                <a:gd name="connsiteX53" fmla="*/ 515397 w 2395689"/>
                <a:gd name="connsiteY53" fmla="*/ 795756 h 1158041"/>
                <a:gd name="connsiteX54" fmla="*/ 502458 w 2395689"/>
                <a:gd name="connsiteY54" fmla="*/ 795756 h 1158041"/>
                <a:gd name="connsiteX55" fmla="*/ 442077 w 2395689"/>
                <a:gd name="connsiteY55" fmla="*/ 804382 h 1158041"/>
                <a:gd name="connsiteX56" fmla="*/ 299751 w 2395689"/>
                <a:gd name="connsiteY56" fmla="*/ 817321 h 1158041"/>
                <a:gd name="connsiteX57" fmla="*/ 243683 w 2395689"/>
                <a:gd name="connsiteY57" fmla="*/ 787131 h 1158041"/>
                <a:gd name="connsiteX58" fmla="*/ 187615 w 2395689"/>
                <a:gd name="connsiteY58" fmla="*/ 769879 h 1158041"/>
                <a:gd name="connsiteX59" fmla="*/ 105670 w 2395689"/>
                <a:gd name="connsiteY59" fmla="*/ 748314 h 1158041"/>
                <a:gd name="connsiteX60" fmla="*/ 19412 w 2395689"/>
                <a:gd name="connsiteY60" fmla="*/ 744002 h 1158041"/>
                <a:gd name="connsiteX61" fmla="*/ 0 w 2395689"/>
                <a:gd name="connsiteY61" fmla="*/ 682991 h 1158041"/>
                <a:gd name="connsiteX62" fmla="*/ 4239 w 2395689"/>
                <a:gd name="connsiteY62" fmla="*/ 678751 h 1158041"/>
                <a:gd name="connsiteX63" fmla="*/ 74213 w 2395689"/>
                <a:gd name="connsiteY63" fmla="*/ 643763 h 1158041"/>
                <a:gd name="connsiteX64" fmla="*/ 151184 w 2395689"/>
                <a:gd name="connsiteY64" fmla="*/ 622771 h 1158041"/>
                <a:gd name="connsiteX65" fmla="*/ 165179 w 2395689"/>
                <a:gd name="connsiteY65" fmla="*/ 584285 h 1158041"/>
                <a:gd name="connsiteX66" fmla="*/ 200166 w 2395689"/>
                <a:gd name="connsiteY66" fmla="*/ 545799 h 1158041"/>
                <a:gd name="connsiteX67" fmla="*/ 228156 w 2395689"/>
                <a:gd name="connsiteY67" fmla="*/ 528306 h 1158041"/>
                <a:gd name="connsiteX68" fmla="*/ 263143 w 2395689"/>
                <a:gd name="connsiteY68" fmla="*/ 510812 h 1158041"/>
                <a:gd name="connsiteX69" fmla="*/ 263143 w 2395689"/>
                <a:gd name="connsiteY69" fmla="*/ 486321 h 1158041"/>
                <a:gd name="connsiteX70" fmla="*/ 280637 w 2395689"/>
                <a:gd name="connsiteY70" fmla="*/ 444337 h 1158041"/>
                <a:gd name="connsiteX71" fmla="*/ 329619 w 2395689"/>
                <a:gd name="connsiteY71" fmla="*/ 426843 h 1158041"/>
                <a:gd name="connsiteX72" fmla="*/ 403092 w 2395689"/>
                <a:gd name="connsiteY72" fmla="*/ 377861 h 1158041"/>
                <a:gd name="connsiteX73" fmla="*/ 455573 w 2395689"/>
                <a:gd name="connsiteY73" fmla="*/ 321882 h 1158041"/>
                <a:gd name="connsiteX74" fmla="*/ 494058 w 2395689"/>
                <a:gd name="connsiteY74" fmla="*/ 258905 h 1158041"/>
                <a:gd name="connsiteX75" fmla="*/ 539542 w 2395689"/>
                <a:gd name="connsiteY75" fmla="*/ 171437 h 1158041"/>
                <a:gd name="connsiteX76" fmla="*/ 581526 w 2395689"/>
                <a:gd name="connsiteY76" fmla="*/ 136450 h 1158041"/>
                <a:gd name="connsiteX77" fmla="*/ 613015 w 2395689"/>
                <a:gd name="connsiteY77" fmla="*/ 122455 h 1158041"/>
                <a:gd name="connsiteX78" fmla="*/ 686488 w 2395689"/>
                <a:gd name="connsiteY78" fmla="*/ 122455 h 1158041"/>
                <a:gd name="connsiteX79" fmla="*/ 749464 w 2395689"/>
                <a:gd name="connsiteY79" fmla="*/ 104961 h 1158041"/>
                <a:gd name="connsiteX80" fmla="*/ 777454 w 2395689"/>
                <a:gd name="connsiteY80" fmla="*/ 90967 h 1158041"/>
                <a:gd name="connsiteX81" fmla="*/ 791449 w 2395689"/>
                <a:gd name="connsiteY81" fmla="*/ 122455 h 1158041"/>
                <a:gd name="connsiteX82" fmla="*/ 819439 w 2395689"/>
                <a:gd name="connsiteY82" fmla="*/ 122455 h 1158041"/>
                <a:gd name="connsiteX83" fmla="*/ 840431 w 2395689"/>
                <a:gd name="connsiteY83" fmla="*/ 87468 h 1158041"/>
                <a:gd name="connsiteX84" fmla="*/ 868421 w 2395689"/>
                <a:gd name="connsiteY84" fmla="*/ 83969 h 1158041"/>
                <a:gd name="connsiteX85" fmla="*/ 903408 w 2395689"/>
                <a:gd name="connsiteY85" fmla="*/ 83969 h 1158041"/>
                <a:gd name="connsiteX86" fmla="*/ 934896 w 2395689"/>
                <a:gd name="connsiteY86" fmla="*/ 94465 h 1158041"/>
                <a:gd name="connsiteX87" fmla="*/ 941894 w 2395689"/>
                <a:gd name="connsiteY87" fmla="*/ 90967 h 1158041"/>
                <a:gd name="connsiteX88" fmla="*/ 941894 w 2395689"/>
                <a:gd name="connsiteY88" fmla="*/ 62977 h 1158041"/>
                <a:gd name="connsiteX89" fmla="*/ 952390 w 2395689"/>
                <a:gd name="connsiteY89" fmla="*/ 52481 h 1158041"/>
                <a:gd name="connsiteX90" fmla="*/ 973382 w 2395689"/>
                <a:gd name="connsiteY90" fmla="*/ 27990 h 1158041"/>
                <a:gd name="connsiteX91" fmla="*/ 997873 w 2395689"/>
                <a:gd name="connsiteY91" fmla="*/ 24491 h 1158041"/>
                <a:gd name="connsiteX92" fmla="*/ 1011868 w 2395689"/>
                <a:gd name="connsiteY92" fmla="*/ 48982 h 1158041"/>
                <a:gd name="connsiteX93" fmla="*/ 1043356 w 2395689"/>
                <a:gd name="connsiteY93" fmla="*/ 27990 h 1158041"/>
                <a:gd name="connsiteX94" fmla="*/ 1085341 w 2395689"/>
                <a:gd name="connsiteY94" fmla="*/ 3499 h 1158041"/>
                <a:gd name="connsiteX95" fmla="*/ 1102834 w 2395689"/>
                <a:gd name="connsiteY95" fmla="*/ 0 h 1158041"/>
                <a:gd name="connsiteX0" fmla="*/ 1102834 w 2395689"/>
                <a:gd name="connsiteY0" fmla="*/ 0 h 1158041"/>
                <a:gd name="connsiteX1" fmla="*/ 1134323 w 2395689"/>
                <a:gd name="connsiteY1" fmla="*/ 27990 h 1158041"/>
                <a:gd name="connsiteX2" fmla="*/ 1200798 w 2395689"/>
                <a:gd name="connsiteY2" fmla="*/ 31488 h 1158041"/>
                <a:gd name="connsiteX3" fmla="*/ 1219436 w 2395689"/>
                <a:gd name="connsiteY3" fmla="*/ 25558 h 1158041"/>
                <a:gd name="connsiteX4" fmla="*/ 1223881 w 2395689"/>
                <a:gd name="connsiteY4" fmla="*/ 44590 h 1158041"/>
                <a:gd name="connsiteX5" fmla="*/ 1270538 w 2395689"/>
                <a:gd name="connsiteY5" fmla="*/ 125627 h 1158041"/>
                <a:gd name="connsiteX6" fmla="*/ 1280906 w 2395689"/>
                <a:gd name="connsiteY6" fmla="*/ 193869 h 1158041"/>
                <a:gd name="connsiteX7" fmla="*/ 1296458 w 2395689"/>
                <a:gd name="connsiteY7" fmla="*/ 253580 h 1158041"/>
                <a:gd name="connsiteX8" fmla="*/ 1374220 w 2395689"/>
                <a:gd name="connsiteY8" fmla="*/ 309027 h 1158041"/>
                <a:gd name="connsiteX9" fmla="*/ 1420877 w 2395689"/>
                <a:gd name="connsiteY9" fmla="*/ 338883 h 1158041"/>
                <a:gd name="connsiteX10" fmla="*/ 1431245 w 2395689"/>
                <a:gd name="connsiteY10" fmla="*/ 445510 h 1158041"/>
                <a:gd name="connsiteX11" fmla="*/ 1524559 w 2395689"/>
                <a:gd name="connsiteY11" fmla="*/ 509487 h 1158041"/>
                <a:gd name="connsiteX12" fmla="*/ 1571747 w 2395689"/>
                <a:gd name="connsiteY12" fmla="*/ 563568 h 1158041"/>
                <a:gd name="connsiteX13" fmla="*/ 1654162 w 2395689"/>
                <a:gd name="connsiteY13" fmla="*/ 574003 h 1158041"/>
                <a:gd name="connsiteX14" fmla="*/ 1689920 w 2395689"/>
                <a:gd name="connsiteY14" fmla="*/ 651685 h 1158041"/>
                <a:gd name="connsiteX15" fmla="*/ 1750755 w 2395689"/>
                <a:gd name="connsiteY15" fmla="*/ 703321 h 1158041"/>
                <a:gd name="connsiteX16" fmla="*/ 1820054 w 2395689"/>
                <a:gd name="connsiteY16" fmla="*/ 727547 h 1158041"/>
                <a:gd name="connsiteX17" fmla="*/ 1945847 w 2395689"/>
                <a:gd name="connsiteY17" fmla="*/ 722826 h 1158041"/>
                <a:gd name="connsiteX18" fmla="*/ 2017269 w 2395689"/>
                <a:gd name="connsiteY18" fmla="*/ 727547 h 1158041"/>
                <a:gd name="connsiteX19" fmla="*/ 2174479 w 2395689"/>
                <a:gd name="connsiteY19" fmla="*/ 694876 h 1158041"/>
                <a:gd name="connsiteX20" fmla="*/ 2302176 w 2395689"/>
                <a:gd name="connsiteY20" fmla="*/ 718477 h 1158041"/>
                <a:gd name="connsiteX21" fmla="*/ 2354017 w 2395689"/>
                <a:gd name="connsiteY21" fmla="*/ 769658 h 1158041"/>
                <a:gd name="connsiteX22" fmla="*/ 2348833 w 2395689"/>
                <a:gd name="connsiteY22" fmla="*/ 850695 h 1158041"/>
                <a:gd name="connsiteX23" fmla="*/ 2385122 w 2395689"/>
                <a:gd name="connsiteY23" fmla="*/ 914672 h 1158041"/>
                <a:gd name="connsiteX24" fmla="*/ 2395689 w 2395689"/>
                <a:gd name="connsiteY24" fmla="*/ 961038 h 1158041"/>
                <a:gd name="connsiteX25" fmla="*/ 2331131 w 2395689"/>
                <a:gd name="connsiteY25" fmla="*/ 981212 h 1158041"/>
                <a:gd name="connsiteX26" fmla="*/ 2249186 w 2395689"/>
                <a:gd name="connsiteY26" fmla="*/ 981212 h 1158041"/>
                <a:gd name="connsiteX27" fmla="*/ 2158615 w 2395689"/>
                <a:gd name="connsiteY27" fmla="*/ 976899 h 1158041"/>
                <a:gd name="connsiteX28" fmla="*/ 2072357 w 2395689"/>
                <a:gd name="connsiteY28" fmla="*/ 972586 h 1158041"/>
                <a:gd name="connsiteX29" fmla="*/ 1955908 w 2395689"/>
                <a:gd name="connsiteY29" fmla="*/ 1028654 h 1158041"/>
                <a:gd name="connsiteX30" fmla="*/ 1873963 w 2395689"/>
                <a:gd name="connsiteY30" fmla="*/ 1089034 h 1158041"/>
                <a:gd name="connsiteX31" fmla="*/ 1770453 w 2395689"/>
                <a:gd name="connsiteY31" fmla="*/ 1149415 h 1158041"/>
                <a:gd name="connsiteX32" fmla="*/ 1727324 w 2395689"/>
                <a:gd name="connsiteY32" fmla="*/ 1153728 h 1158041"/>
                <a:gd name="connsiteX33" fmla="*/ 1615189 w 2395689"/>
                <a:gd name="connsiteY33" fmla="*/ 1158041 h 1158041"/>
                <a:gd name="connsiteX34" fmla="*/ 1554808 w 2395689"/>
                <a:gd name="connsiteY34" fmla="*/ 1127850 h 1158041"/>
                <a:gd name="connsiteX35" fmla="*/ 1464237 w 2395689"/>
                <a:gd name="connsiteY35" fmla="*/ 1097660 h 1158041"/>
                <a:gd name="connsiteX36" fmla="*/ 1442672 w 2395689"/>
                <a:gd name="connsiteY36" fmla="*/ 1054531 h 1158041"/>
                <a:gd name="connsiteX37" fmla="*/ 1399543 w 2395689"/>
                <a:gd name="connsiteY37" fmla="*/ 998463 h 1158041"/>
                <a:gd name="connsiteX38" fmla="*/ 1334849 w 2395689"/>
                <a:gd name="connsiteY38" fmla="*/ 998463 h 1158041"/>
                <a:gd name="connsiteX39" fmla="*/ 1274469 w 2395689"/>
                <a:gd name="connsiteY39" fmla="*/ 994150 h 1158041"/>
                <a:gd name="connsiteX40" fmla="*/ 1227027 w 2395689"/>
                <a:gd name="connsiteY40" fmla="*/ 1024341 h 1158041"/>
                <a:gd name="connsiteX41" fmla="*/ 1166646 w 2395689"/>
                <a:gd name="connsiteY41" fmla="*/ 981212 h 1158041"/>
                <a:gd name="connsiteX42" fmla="*/ 1127830 w 2395689"/>
                <a:gd name="connsiteY42" fmla="*/ 1011402 h 1158041"/>
                <a:gd name="connsiteX43" fmla="*/ 1058823 w 2395689"/>
                <a:gd name="connsiteY43" fmla="*/ 994150 h 1158041"/>
                <a:gd name="connsiteX44" fmla="*/ 1011381 w 2395689"/>
                <a:gd name="connsiteY44" fmla="*/ 1020028 h 1158041"/>
                <a:gd name="connsiteX45" fmla="*/ 963939 w 2395689"/>
                <a:gd name="connsiteY45" fmla="*/ 1058844 h 1158041"/>
                <a:gd name="connsiteX46" fmla="*/ 912184 w 2395689"/>
                <a:gd name="connsiteY46" fmla="*/ 994150 h 1158041"/>
                <a:gd name="connsiteX47" fmla="*/ 843178 w 2395689"/>
                <a:gd name="connsiteY47" fmla="*/ 942395 h 1158041"/>
                <a:gd name="connsiteX48" fmla="*/ 804362 w 2395689"/>
                <a:gd name="connsiteY48" fmla="*/ 907892 h 1158041"/>
                <a:gd name="connsiteX49" fmla="*/ 765546 w 2395689"/>
                <a:gd name="connsiteY49" fmla="*/ 851824 h 1158041"/>
                <a:gd name="connsiteX50" fmla="*/ 765546 w 2395689"/>
                <a:gd name="connsiteY50" fmla="*/ 830260 h 1158041"/>
                <a:gd name="connsiteX51" fmla="*/ 683600 w 2395689"/>
                <a:gd name="connsiteY51" fmla="*/ 830260 h 1158041"/>
                <a:gd name="connsiteX52" fmla="*/ 605968 w 2395689"/>
                <a:gd name="connsiteY52" fmla="*/ 808695 h 1158041"/>
                <a:gd name="connsiteX53" fmla="*/ 515397 w 2395689"/>
                <a:gd name="connsiteY53" fmla="*/ 795756 h 1158041"/>
                <a:gd name="connsiteX54" fmla="*/ 502458 w 2395689"/>
                <a:gd name="connsiteY54" fmla="*/ 795756 h 1158041"/>
                <a:gd name="connsiteX55" fmla="*/ 442077 w 2395689"/>
                <a:gd name="connsiteY55" fmla="*/ 804382 h 1158041"/>
                <a:gd name="connsiteX56" fmla="*/ 299751 w 2395689"/>
                <a:gd name="connsiteY56" fmla="*/ 817321 h 1158041"/>
                <a:gd name="connsiteX57" fmla="*/ 243683 w 2395689"/>
                <a:gd name="connsiteY57" fmla="*/ 787131 h 1158041"/>
                <a:gd name="connsiteX58" fmla="*/ 187615 w 2395689"/>
                <a:gd name="connsiteY58" fmla="*/ 769879 h 1158041"/>
                <a:gd name="connsiteX59" fmla="*/ 105670 w 2395689"/>
                <a:gd name="connsiteY59" fmla="*/ 748314 h 1158041"/>
                <a:gd name="connsiteX60" fmla="*/ 19412 w 2395689"/>
                <a:gd name="connsiteY60" fmla="*/ 744002 h 1158041"/>
                <a:gd name="connsiteX61" fmla="*/ 0 w 2395689"/>
                <a:gd name="connsiteY61" fmla="*/ 682991 h 1158041"/>
                <a:gd name="connsiteX62" fmla="*/ 4239 w 2395689"/>
                <a:gd name="connsiteY62" fmla="*/ 678751 h 1158041"/>
                <a:gd name="connsiteX63" fmla="*/ 74213 w 2395689"/>
                <a:gd name="connsiteY63" fmla="*/ 643763 h 1158041"/>
                <a:gd name="connsiteX64" fmla="*/ 151184 w 2395689"/>
                <a:gd name="connsiteY64" fmla="*/ 622771 h 1158041"/>
                <a:gd name="connsiteX65" fmla="*/ 165179 w 2395689"/>
                <a:gd name="connsiteY65" fmla="*/ 584285 h 1158041"/>
                <a:gd name="connsiteX66" fmla="*/ 200166 w 2395689"/>
                <a:gd name="connsiteY66" fmla="*/ 545799 h 1158041"/>
                <a:gd name="connsiteX67" fmla="*/ 228156 w 2395689"/>
                <a:gd name="connsiteY67" fmla="*/ 528306 h 1158041"/>
                <a:gd name="connsiteX68" fmla="*/ 263143 w 2395689"/>
                <a:gd name="connsiteY68" fmla="*/ 510812 h 1158041"/>
                <a:gd name="connsiteX69" fmla="*/ 263143 w 2395689"/>
                <a:gd name="connsiteY69" fmla="*/ 486321 h 1158041"/>
                <a:gd name="connsiteX70" fmla="*/ 280637 w 2395689"/>
                <a:gd name="connsiteY70" fmla="*/ 444337 h 1158041"/>
                <a:gd name="connsiteX71" fmla="*/ 329619 w 2395689"/>
                <a:gd name="connsiteY71" fmla="*/ 426843 h 1158041"/>
                <a:gd name="connsiteX72" fmla="*/ 403092 w 2395689"/>
                <a:gd name="connsiteY72" fmla="*/ 377861 h 1158041"/>
                <a:gd name="connsiteX73" fmla="*/ 455573 w 2395689"/>
                <a:gd name="connsiteY73" fmla="*/ 321882 h 1158041"/>
                <a:gd name="connsiteX74" fmla="*/ 494058 w 2395689"/>
                <a:gd name="connsiteY74" fmla="*/ 258905 h 1158041"/>
                <a:gd name="connsiteX75" fmla="*/ 539542 w 2395689"/>
                <a:gd name="connsiteY75" fmla="*/ 171437 h 1158041"/>
                <a:gd name="connsiteX76" fmla="*/ 581526 w 2395689"/>
                <a:gd name="connsiteY76" fmla="*/ 136450 h 1158041"/>
                <a:gd name="connsiteX77" fmla="*/ 613015 w 2395689"/>
                <a:gd name="connsiteY77" fmla="*/ 122455 h 1158041"/>
                <a:gd name="connsiteX78" fmla="*/ 686488 w 2395689"/>
                <a:gd name="connsiteY78" fmla="*/ 122455 h 1158041"/>
                <a:gd name="connsiteX79" fmla="*/ 749464 w 2395689"/>
                <a:gd name="connsiteY79" fmla="*/ 104961 h 1158041"/>
                <a:gd name="connsiteX80" fmla="*/ 777454 w 2395689"/>
                <a:gd name="connsiteY80" fmla="*/ 90967 h 1158041"/>
                <a:gd name="connsiteX81" fmla="*/ 791449 w 2395689"/>
                <a:gd name="connsiteY81" fmla="*/ 122455 h 1158041"/>
                <a:gd name="connsiteX82" fmla="*/ 819439 w 2395689"/>
                <a:gd name="connsiteY82" fmla="*/ 122455 h 1158041"/>
                <a:gd name="connsiteX83" fmla="*/ 840431 w 2395689"/>
                <a:gd name="connsiteY83" fmla="*/ 87468 h 1158041"/>
                <a:gd name="connsiteX84" fmla="*/ 868421 w 2395689"/>
                <a:gd name="connsiteY84" fmla="*/ 83969 h 1158041"/>
                <a:gd name="connsiteX85" fmla="*/ 903408 w 2395689"/>
                <a:gd name="connsiteY85" fmla="*/ 83969 h 1158041"/>
                <a:gd name="connsiteX86" fmla="*/ 934896 w 2395689"/>
                <a:gd name="connsiteY86" fmla="*/ 94465 h 1158041"/>
                <a:gd name="connsiteX87" fmla="*/ 941894 w 2395689"/>
                <a:gd name="connsiteY87" fmla="*/ 90967 h 1158041"/>
                <a:gd name="connsiteX88" fmla="*/ 941894 w 2395689"/>
                <a:gd name="connsiteY88" fmla="*/ 62977 h 1158041"/>
                <a:gd name="connsiteX89" fmla="*/ 952390 w 2395689"/>
                <a:gd name="connsiteY89" fmla="*/ 52481 h 1158041"/>
                <a:gd name="connsiteX90" fmla="*/ 973382 w 2395689"/>
                <a:gd name="connsiteY90" fmla="*/ 27990 h 1158041"/>
                <a:gd name="connsiteX91" fmla="*/ 997873 w 2395689"/>
                <a:gd name="connsiteY91" fmla="*/ 24491 h 1158041"/>
                <a:gd name="connsiteX92" fmla="*/ 1011868 w 2395689"/>
                <a:gd name="connsiteY92" fmla="*/ 48982 h 1158041"/>
                <a:gd name="connsiteX93" fmla="*/ 1043356 w 2395689"/>
                <a:gd name="connsiteY93" fmla="*/ 27990 h 1158041"/>
                <a:gd name="connsiteX94" fmla="*/ 1085341 w 2395689"/>
                <a:gd name="connsiteY94" fmla="*/ 3499 h 1158041"/>
                <a:gd name="connsiteX95" fmla="*/ 1102834 w 2395689"/>
                <a:gd name="connsiteY95" fmla="*/ 0 h 1158041"/>
                <a:gd name="connsiteX0" fmla="*/ 1102834 w 2395689"/>
                <a:gd name="connsiteY0" fmla="*/ 0 h 1158041"/>
                <a:gd name="connsiteX1" fmla="*/ 1134323 w 2395689"/>
                <a:gd name="connsiteY1" fmla="*/ 27990 h 1158041"/>
                <a:gd name="connsiteX2" fmla="*/ 1200798 w 2395689"/>
                <a:gd name="connsiteY2" fmla="*/ 31488 h 1158041"/>
                <a:gd name="connsiteX3" fmla="*/ 1219436 w 2395689"/>
                <a:gd name="connsiteY3" fmla="*/ 25558 h 1158041"/>
                <a:gd name="connsiteX4" fmla="*/ 1223881 w 2395689"/>
                <a:gd name="connsiteY4" fmla="*/ 44590 h 1158041"/>
                <a:gd name="connsiteX5" fmla="*/ 1270538 w 2395689"/>
                <a:gd name="connsiteY5" fmla="*/ 125627 h 1158041"/>
                <a:gd name="connsiteX6" fmla="*/ 1280906 w 2395689"/>
                <a:gd name="connsiteY6" fmla="*/ 193869 h 1158041"/>
                <a:gd name="connsiteX7" fmla="*/ 1296458 w 2395689"/>
                <a:gd name="connsiteY7" fmla="*/ 253580 h 1158041"/>
                <a:gd name="connsiteX8" fmla="*/ 1374220 w 2395689"/>
                <a:gd name="connsiteY8" fmla="*/ 309027 h 1158041"/>
                <a:gd name="connsiteX9" fmla="*/ 1420877 w 2395689"/>
                <a:gd name="connsiteY9" fmla="*/ 338883 h 1158041"/>
                <a:gd name="connsiteX10" fmla="*/ 1431245 w 2395689"/>
                <a:gd name="connsiteY10" fmla="*/ 445510 h 1158041"/>
                <a:gd name="connsiteX11" fmla="*/ 1524559 w 2395689"/>
                <a:gd name="connsiteY11" fmla="*/ 509487 h 1158041"/>
                <a:gd name="connsiteX12" fmla="*/ 1571747 w 2395689"/>
                <a:gd name="connsiteY12" fmla="*/ 563568 h 1158041"/>
                <a:gd name="connsiteX13" fmla="*/ 1654162 w 2395689"/>
                <a:gd name="connsiteY13" fmla="*/ 574003 h 1158041"/>
                <a:gd name="connsiteX14" fmla="*/ 1689920 w 2395689"/>
                <a:gd name="connsiteY14" fmla="*/ 651685 h 1158041"/>
                <a:gd name="connsiteX15" fmla="*/ 1750755 w 2395689"/>
                <a:gd name="connsiteY15" fmla="*/ 703321 h 1158041"/>
                <a:gd name="connsiteX16" fmla="*/ 1820054 w 2395689"/>
                <a:gd name="connsiteY16" fmla="*/ 727547 h 1158041"/>
                <a:gd name="connsiteX17" fmla="*/ 1945847 w 2395689"/>
                <a:gd name="connsiteY17" fmla="*/ 722826 h 1158041"/>
                <a:gd name="connsiteX18" fmla="*/ 2017269 w 2395689"/>
                <a:gd name="connsiteY18" fmla="*/ 727547 h 1158041"/>
                <a:gd name="connsiteX19" fmla="*/ 2174479 w 2395689"/>
                <a:gd name="connsiteY19" fmla="*/ 694876 h 1158041"/>
                <a:gd name="connsiteX20" fmla="*/ 2288841 w 2395689"/>
                <a:gd name="connsiteY20" fmla="*/ 735622 h 1158041"/>
                <a:gd name="connsiteX21" fmla="*/ 2354017 w 2395689"/>
                <a:gd name="connsiteY21" fmla="*/ 769658 h 1158041"/>
                <a:gd name="connsiteX22" fmla="*/ 2348833 w 2395689"/>
                <a:gd name="connsiteY22" fmla="*/ 850695 h 1158041"/>
                <a:gd name="connsiteX23" fmla="*/ 2385122 w 2395689"/>
                <a:gd name="connsiteY23" fmla="*/ 914672 h 1158041"/>
                <a:gd name="connsiteX24" fmla="*/ 2395689 w 2395689"/>
                <a:gd name="connsiteY24" fmla="*/ 961038 h 1158041"/>
                <a:gd name="connsiteX25" fmla="*/ 2331131 w 2395689"/>
                <a:gd name="connsiteY25" fmla="*/ 981212 h 1158041"/>
                <a:gd name="connsiteX26" fmla="*/ 2249186 w 2395689"/>
                <a:gd name="connsiteY26" fmla="*/ 981212 h 1158041"/>
                <a:gd name="connsiteX27" fmla="*/ 2158615 w 2395689"/>
                <a:gd name="connsiteY27" fmla="*/ 976899 h 1158041"/>
                <a:gd name="connsiteX28" fmla="*/ 2072357 w 2395689"/>
                <a:gd name="connsiteY28" fmla="*/ 972586 h 1158041"/>
                <a:gd name="connsiteX29" fmla="*/ 1955908 w 2395689"/>
                <a:gd name="connsiteY29" fmla="*/ 1028654 h 1158041"/>
                <a:gd name="connsiteX30" fmla="*/ 1873963 w 2395689"/>
                <a:gd name="connsiteY30" fmla="*/ 1089034 h 1158041"/>
                <a:gd name="connsiteX31" fmla="*/ 1770453 w 2395689"/>
                <a:gd name="connsiteY31" fmla="*/ 1149415 h 1158041"/>
                <a:gd name="connsiteX32" fmla="*/ 1727324 w 2395689"/>
                <a:gd name="connsiteY32" fmla="*/ 1153728 h 1158041"/>
                <a:gd name="connsiteX33" fmla="*/ 1615189 w 2395689"/>
                <a:gd name="connsiteY33" fmla="*/ 1158041 h 1158041"/>
                <a:gd name="connsiteX34" fmla="*/ 1554808 w 2395689"/>
                <a:gd name="connsiteY34" fmla="*/ 1127850 h 1158041"/>
                <a:gd name="connsiteX35" fmla="*/ 1464237 w 2395689"/>
                <a:gd name="connsiteY35" fmla="*/ 1097660 h 1158041"/>
                <a:gd name="connsiteX36" fmla="*/ 1442672 w 2395689"/>
                <a:gd name="connsiteY36" fmla="*/ 1054531 h 1158041"/>
                <a:gd name="connsiteX37" fmla="*/ 1399543 w 2395689"/>
                <a:gd name="connsiteY37" fmla="*/ 998463 h 1158041"/>
                <a:gd name="connsiteX38" fmla="*/ 1334849 w 2395689"/>
                <a:gd name="connsiteY38" fmla="*/ 998463 h 1158041"/>
                <a:gd name="connsiteX39" fmla="*/ 1274469 w 2395689"/>
                <a:gd name="connsiteY39" fmla="*/ 994150 h 1158041"/>
                <a:gd name="connsiteX40" fmla="*/ 1227027 w 2395689"/>
                <a:gd name="connsiteY40" fmla="*/ 1024341 h 1158041"/>
                <a:gd name="connsiteX41" fmla="*/ 1166646 w 2395689"/>
                <a:gd name="connsiteY41" fmla="*/ 981212 h 1158041"/>
                <a:gd name="connsiteX42" fmla="*/ 1127830 w 2395689"/>
                <a:gd name="connsiteY42" fmla="*/ 1011402 h 1158041"/>
                <a:gd name="connsiteX43" fmla="*/ 1058823 w 2395689"/>
                <a:gd name="connsiteY43" fmla="*/ 994150 h 1158041"/>
                <a:gd name="connsiteX44" fmla="*/ 1011381 w 2395689"/>
                <a:gd name="connsiteY44" fmla="*/ 1020028 h 1158041"/>
                <a:gd name="connsiteX45" fmla="*/ 963939 w 2395689"/>
                <a:gd name="connsiteY45" fmla="*/ 1058844 h 1158041"/>
                <a:gd name="connsiteX46" fmla="*/ 912184 w 2395689"/>
                <a:gd name="connsiteY46" fmla="*/ 994150 h 1158041"/>
                <a:gd name="connsiteX47" fmla="*/ 843178 w 2395689"/>
                <a:gd name="connsiteY47" fmla="*/ 942395 h 1158041"/>
                <a:gd name="connsiteX48" fmla="*/ 804362 w 2395689"/>
                <a:gd name="connsiteY48" fmla="*/ 907892 h 1158041"/>
                <a:gd name="connsiteX49" fmla="*/ 765546 w 2395689"/>
                <a:gd name="connsiteY49" fmla="*/ 851824 h 1158041"/>
                <a:gd name="connsiteX50" fmla="*/ 765546 w 2395689"/>
                <a:gd name="connsiteY50" fmla="*/ 830260 h 1158041"/>
                <a:gd name="connsiteX51" fmla="*/ 683600 w 2395689"/>
                <a:gd name="connsiteY51" fmla="*/ 830260 h 1158041"/>
                <a:gd name="connsiteX52" fmla="*/ 605968 w 2395689"/>
                <a:gd name="connsiteY52" fmla="*/ 808695 h 1158041"/>
                <a:gd name="connsiteX53" fmla="*/ 515397 w 2395689"/>
                <a:gd name="connsiteY53" fmla="*/ 795756 h 1158041"/>
                <a:gd name="connsiteX54" fmla="*/ 502458 w 2395689"/>
                <a:gd name="connsiteY54" fmla="*/ 795756 h 1158041"/>
                <a:gd name="connsiteX55" fmla="*/ 442077 w 2395689"/>
                <a:gd name="connsiteY55" fmla="*/ 804382 h 1158041"/>
                <a:gd name="connsiteX56" fmla="*/ 299751 w 2395689"/>
                <a:gd name="connsiteY56" fmla="*/ 817321 h 1158041"/>
                <a:gd name="connsiteX57" fmla="*/ 243683 w 2395689"/>
                <a:gd name="connsiteY57" fmla="*/ 787131 h 1158041"/>
                <a:gd name="connsiteX58" fmla="*/ 187615 w 2395689"/>
                <a:gd name="connsiteY58" fmla="*/ 769879 h 1158041"/>
                <a:gd name="connsiteX59" fmla="*/ 105670 w 2395689"/>
                <a:gd name="connsiteY59" fmla="*/ 748314 h 1158041"/>
                <a:gd name="connsiteX60" fmla="*/ 19412 w 2395689"/>
                <a:gd name="connsiteY60" fmla="*/ 744002 h 1158041"/>
                <a:gd name="connsiteX61" fmla="*/ 0 w 2395689"/>
                <a:gd name="connsiteY61" fmla="*/ 682991 h 1158041"/>
                <a:gd name="connsiteX62" fmla="*/ 4239 w 2395689"/>
                <a:gd name="connsiteY62" fmla="*/ 678751 h 1158041"/>
                <a:gd name="connsiteX63" fmla="*/ 74213 w 2395689"/>
                <a:gd name="connsiteY63" fmla="*/ 643763 h 1158041"/>
                <a:gd name="connsiteX64" fmla="*/ 151184 w 2395689"/>
                <a:gd name="connsiteY64" fmla="*/ 622771 h 1158041"/>
                <a:gd name="connsiteX65" fmla="*/ 165179 w 2395689"/>
                <a:gd name="connsiteY65" fmla="*/ 584285 h 1158041"/>
                <a:gd name="connsiteX66" fmla="*/ 200166 w 2395689"/>
                <a:gd name="connsiteY66" fmla="*/ 545799 h 1158041"/>
                <a:gd name="connsiteX67" fmla="*/ 228156 w 2395689"/>
                <a:gd name="connsiteY67" fmla="*/ 528306 h 1158041"/>
                <a:gd name="connsiteX68" fmla="*/ 263143 w 2395689"/>
                <a:gd name="connsiteY68" fmla="*/ 510812 h 1158041"/>
                <a:gd name="connsiteX69" fmla="*/ 263143 w 2395689"/>
                <a:gd name="connsiteY69" fmla="*/ 486321 h 1158041"/>
                <a:gd name="connsiteX70" fmla="*/ 280637 w 2395689"/>
                <a:gd name="connsiteY70" fmla="*/ 444337 h 1158041"/>
                <a:gd name="connsiteX71" fmla="*/ 329619 w 2395689"/>
                <a:gd name="connsiteY71" fmla="*/ 426843 h 1158041"/>
                <a:gd name="connsiteX72" fmla="*/ 403092 w 2395689"/>
                <a:gd name="connsiteY72" fmla="*/ 377861 h 1158041"/>
                <a:gd name="connsiteX73" fmla="*/ 455573 w 2395689"/>
                <a:gd name="connsiteY73" fmla="*/ 321882 h 1158041"/>
                <a:gd name="connsiteX74" fmla="*/ 494058 w 2395689"/>
                <a:gd name="connsiteY74" fmla="*/ 258905 h 1158041"/>
                <a:gd name="connsiteX75" fmla="*/ 539542 w 2395689"/>
                <a:gd name="connsiteY75" fmla="*/ 171437 h 1158041"/>
                <a:gd name="connsiteX76" fmla="*/ 581526 w 2395689"/>
                <a:gd name="connsiteY76" fmla="*/ 136450 h 1158041"/>
                <a:gd name="connsiteX77" fmla="*/ 613015 w 2395689"/>
                <a:gd name="connsiteY77" fmla="*/ 122455 h 1158041"/>
                <a:gd name="connsiteX78" fmla="*/ 686488 w 2395689"/>
                <a:gd name="connsiteY78" fmla="*/ 122455 h 1158041"/>
                <a:gd name="connsiteX79" fmla="*/ 749464 w 2395689"/>
                <a:gd name="connsiteY79" fmla="*/ 104961 h 1158041"/>
                <a:gd name="connsiteX80" fmla="*/ 777454 w 2395689"/>
                <a:gd name="connsiteY80" fmla="*/ 90967 h 1158041"/>
                <a:gd name="connsiteX81" fmla="*/ 791449 w 2395689"/>
                <a:gd name="connsiteY81" fmla="*/ 122455 h 1158041"/>
                <a:gd name="connsiteX82" fmla="*/ 819439 w 2395689"/>
                <a:gd name="connsiteY82" fmla="*/ 122455 h 1158041"/>
                <a:gd name="connsiteX83" fmla="*/ 840431 w 2395689"/>
                <a:gd name="connsiteY83" fmla="*/ 87468 h 1158041"/>
                <a:gd name="connsiteX84" fmla="*/ 868421 w 2395689"/>
                <a:gd name="connsiteY84" fmla="*/ 83969 h 1158041"/>
                <a:gd name="connsiteX85" fmla="*/ 903408 w 2395689"/>
                <a:gd name="connsiteY85" fmla="*/ 83969 h 1158041"/>
                <a:gd name="connsiteX86" fmla="*/ 934896 w 2395689"/>
                <a:gd name="connsiteY86" fmla="*/ 94465 h 1158041"/>
                <a:gd name="connsiteX87" fmla="*/ 941894 w 2395689"/>
                <a:gd name="connsiteY87" fmla="*/ 90967 h 1158041"/>
                <a:gd name="connsiteX88" fmla="*/ 941894 w 2395689"/>
                <a:gd name="connsiteY88" fmla="*/ 62977 h 1158041"/>
                <a:gd name="connsiteX89" fmla="*/ 952390 w 2395689"/>
                <a:gd name="connsiteY89" fmla="*/ 52481 h 1158041"/>
                <a:gd name="connsiteX90" fmla="*/ 973382 w 2395689"/>
                <a:gd name="connsiteY90" fmla="*/ 27990 h 1158041"/>
                <a:gd name="connsiteX91" fmla="*/ 997873 w 2395689"/>
                <a:gd name="connsiteY91" fmla="*/ 24491 h 1158041"/>
                <a:gd name="connsiteX92" fmla="*/ 1011868 w 2395689"/>
                <a:gd name="connsiteY92" fmla="*/ 48982 h 1158041"/>
                <a:gd name="connsiteX93" fmla="*/ 1043356 w 2395689"/>
                <a:gd name="connsiteY93" fmla="*/ 27990 h 1158041"/>
                <a:gd name="connsiteX94" fmla="*/ 1085341 w 2395689"/>
                <a:gd name="connsiteY94" fmla="*/ 3499 h 1158041"/>
                <a:gd name="connsiteX95" fmla="*/ 1102834 w 2395689"/>
                <a:gd name="connsiteY95" fmla="*/ 0 h 1158041"/>
                <a:gd name="connsiteX0" fmla="*/ 1102834 w 2395689"/>
                <a:gd name="connsiteY0" fmla="*/ 0 h 1158041"/>
                <a:gd name="connsiteX1" fmla="*/ 1134323 w 2395689"/>
                <a:gd name="connsiteY1" fmla="*/ 27990 h 1158041"/>
                <a:gd name="connsiteX2" fmla="*/ 1200798 w 2395689"/>
                <a:gd name="connsiteY2" fmla="*/ 31488 h 1158041"/>
                <a:gd name="connsiteX3" fmla="*/ 1219436 w 2395689"/>
                <a:gd name="connsiteY3" fmla="*/ 25558 h 1158041"/>
                <a:gd name="connsiteX4" fmla="*/ 1223881 w 2395689"/>
                <a:gd name="connsiteY4" fmla="*/ 44590 h 1158041"/>
                <a:gd name="connsiteX5" fmla="*/ 1270538 w 2395689"/>
                <a:gd name="connsiteY5" fmla="*/ 125627 h 1158041"/>
                <a:gd name="connsiteX6" fmla="*/ 1280906 w 2395689"/>
                <a:gd name="connsiteY6" fmla="*/ 193869 h 1158041"/>
                <a:gd name="connsiteX7" fmla="*/ 1296458 w 2395689"/>
                <a:gd name="connsiteY7" fmla="*/ 253580 h 1158041"/>
                <a:gd name="connsiteX8" fmla="*/ 1374220 w 2395689"/>
                <a:gd name="connsiteY8" fmla="*/ 309027 h 1158041"/>
                <a:gd name="connsiteX9" fmla="*/ 1420877 w 2395689"/>
                <a:gd name="connsiteY9" fmla="*/ 338883 h 1158041"/>
                <a:gd name="connsiteX10" fmla="*/ 1431245 w 2395689"/>
                <a:gd name="connsiteY10" fmla="*/ 445510 h 1158041"/>
                <a:gd name="connsiteX11" fmla="*/ 1524559 w 2395689"/>
                <a:gd name="connsiteY11" fmla="*/ 509487 h 1158041"/>
                <a:gd name="connsiteX12" fmla="*/ 1571747 w 2395689"/>
                <a:gd name="connsiteY12" fmla="*/ 563568 h 1158041"/>
                <a:gd name="connsiteX13" fmla="*/ 1654162 w 2395689"/>
                <a:gd name="connsiteY13" fmla="*/ 574003 h 1158041"/>
                <a:gd name="connsiteX14" fmla="*/ 1689920 w 2395689"/>
                <a:gd name="connsiteY14" fmla="*/ 651685 h 1158041"/>
                <a:gd name="connsiteX15" fmla="*/ 1750755 w 2395689"/>
                <a:gd name="connsiteY15" fmla="*/ 703321 h 1158041"/>
                <a:gd name="connsiteX16" fmla="*/ 1820054 w 2395689"/>
                <a:gd name="connsiteY16" fmla="*/ 727547 h 1158041"/>
                <a:gd name="connsiteX17" fmla="*/ 1945847 w 2395689"/>
                <a:gd name="connsiteY17" fmla="*/ 722826 h 1158041"/>
                <a:gd name="connsiteX18" fmla="*/ 2017269 w 2395689"/>
                <a:gd name="connsiteY18" fmla="*/ 727547 h 1158041"/>
                <a:gd name="connsiteX19" fmla="*/ 2174479 w 2395689"/>
                <a:gd name="connsiteY19" fmla="*/ 694876 h 1158041"/>
                <a:gd name="connsiteX20" fmla="*/ 2292651 w 2395689"/>
                <a:gd name="connsiteY20" fmla="*/ 728002 h 1158041"/>
                <a:gd name="connsiteX21" fmla="*/ 2354017 w 2395689"/>
                <a:gd name="connsiteY21" fmla="*/ 769658 h 1158041"/>
                <a:gd name="connsiteX22" fmla="*/ 2348833 w 2395689"/>
                <a:gd name="connsiteY22" fmla="*/ 850695 h 1158041"/>
                <a:gd name="connsiteX23" fmla="*/ 2385122 w 2395689"/>
                <a:gd name="connsiteY23" fmla="*/ 914672 h 1158041"/>
                <a:gd name="connsiteX24" fmla="*/ 2395689 w 2395689"/>
                <a:gd name="connsiteY24" fmla="*/ 961038 h 1158041"/>
                <a:gd name="connsiteX25" fmla="*/ 2331131 w 2395689"/>
                <a:gd name="connsiteY25" fmla="*/ 981212 h 1158041"/>
                <a:gd name="connsiteX26" fmla="*/ 2249186 w 2395689"/>
                <a:gd name="connsiteY26" fmla="*/ 981212 h 1158041"/>
                <a:gd name="connsiteX27" fmla="*/ 2158615 w 2395689"/>
                <a:gd name="connsiteY27" fmla="*/ 976899 h 1158041"/>
                <a:gd name="connsiteX28" fmla="*/ 2072357 w 2395689"/>
                <a:gd name="connsiteY28" fmla="*/ 972586 h 1158041"/>
                <a:gd name="connsiteX29" fmla="*/ 1955908 w 2395689"/>
                <a:gd name="connsiteY29" fmla="*/ 1028654 h 1158041"/>
                <a:gd name="connsiteX30" fmla="*/ 1873963 w 2395689"/>
                <a:gd name="connsiteY30" fmla="*/ 1089034 h 1158041"/>
                <a:gd name="connsiteX31" fmla="*/ 1770453 w 2395689"/>
                <a:gd name="connsiteY31" fmla="*/ 1149415 h 1158041"/>
                <a:gd name="connsiteX32" fmla="*/ 1727324 w 2395689"/>
                <a:gd name="connsiteY32" fmla="*/ 1153728 h 1158041"/>
                <a:gd name="connsiteX33" fmla="*/ 1615189 w 2395689"/>
                <a:gd name="connsiteY33" fmla="*/ 1158041 h 1158041"/>
                <a:gd name="connsiteX34" fmla="*/ 1554808 w 2395689"/>
                <a:gd name="connsiteY34" fmla="*/ 1127850 h 1158041"/>
                <a:gd name="connsiteX35" fmla="*/ 1464237 w 2395689"/>
                <a:gd name="connsiteY35" fmla="*/ 1097660 h 1158041"/>
                <a:gd name="connsiteX36" fmla="*/ 1442672 w 2395689"/>
                <a:gd name="connsiteY36" fmla="*/ 1054531 h 1158041"/>
                <a:gd name="connsiteX37" fmla="*/ 1399543 w 2395689"/>
                <a:gd name="connsiteY37" fmla="*/ 998463 h 1158041"/>
                <a:gd name="connsiteX38" fmla="*/ 1334849 w 2395689"/>
                <a:gd name="connsiteY38" fmla="*/ 998463 h 1158041"/>
                <a:gd name="connsiteX39" fmla="*/ 1274469 w 2395689"/>
                <a:gd name="connsiteY39" fmla="*/ 994150 h 1158041"/>
                <a:gd name="connsiteX40" fmla="*/ 1227027 w 2395689"/>
                <a:gd name="connsiteY40" fmla="*/ 1024341 h 1158041"/>
                <a:gd name="connsiteX41" fmla="*/ 1166646 w 2395689"/>
                <a:gd name="connsiteY41" fmla="*/ 981212 h 1158041"/>
                <a:gd name="connsiteX42" fmla="*/ 1127830 w 2395689"/>
                <a:gd name="connsiteY42" fmla="*/ 1011402 h 1158041"/>
                <a:gd name="connsiteX43" fmla="*/ 1058823 w 2395689"/>
                <a:gd name="connsiteY43" fmla="*/ 994150 h 1158041"/>
                <a:gd name="connsiteX44" fmla="*/ 1011381 w 2395689"/>
                <a:gd name="connsiteY44" fmla="*/ 1020028 h 1158041"/>
                <a:gd name="connsiteX45" fmla="*/ 963939 w 2395689"/>
                <a:gd name="connsiteY45" fmla="*/ 1058844 h 1158041"/>
                <a:gd name="connsiteX46" fmla="*/ 912184 w 2395689"/>
                <a:gd name="connsiteY46" fmla="*/ 994150 h 1158041"/>
                <a:gd name="connsiteX47" fmla="*/ 843178 w 2395689"/>
                <a:gd name="connsiteY47" fmla="*/ 942395 h 1158041"/>
                <a:gd name="connsiteX48" fmla="*/ 804362 w 2395689"/>
                <a:gd name="connsiteY48" fmla="*/ 907892 h 1158041"/>
                <a:gd name="connsiteX49" fmla="*/ 765546 w 2395689"/>
                <a:gd name="connsiteY49" fmla="*/ 851824 h 1158041"/>
                <a:gd name="connsiteX50" fmla="*/ 765546 w 2395689"/>
                <a:gd name="connsiteY50" fmla="*/ 830260 h 1158041"/>
                <a:gd name="connsiteX51" fmla="*/ 683600 w 2395689"/>
                <a:gd name="connsiteY51" fmla="*/ 830260 h 1158041"/>
                <a:gd name="connsiteX52" fmla="*/ 605968 w 2395689"/>
                <a:gd name="connsiteY52" fmla="*/ 808695 h 1158041"/>
                <a:gd name="connsiteX53" fmla="*/ 515397 w 2395689"/>
                <a:gd name="connsiteY53" fmla="*/ 795756 h 1158041"/>
                <a:gd name="connsiteX54" fmla="*/ 502458 w 2395689"/>
                <a:gd name="connsiteY54" fmla="*/ 795756 h 1158041"/>
                <a:gd name="connsiteX55" fmla="*/ 442077 w 2395689"/>
                <a:gd name="connsiteY55" fmla="*/ 804382 h 1158041"/>
                <a:gd name="connsiteX56" fmla="*/ 299751 w 2395689"/>
                <a:gd name="connsiteY56" fmla="*/ 817321 h 1158041"/>
                <a:gd name="connsiteX57" fmla="*/ 243683 w 2395689"/>
                <a:gd name="connsiteY57" fmla="*/ 787131 h 1158041"/>
                <a:gd name="connsiteX58" fmla="*/ 187615 w 2395689"/>
                <a:gd name="connsiteY58" fmla="*/ 769879 h 1158041"/>
                <a:gd name="connsiteX59" fmla="*/ 105670 w 2395689"/>
                <a:gd name="connsiteY59" fmla="*/ 748314 h 1158041"/>
                <a:gd name="connsiteX60" fmla="*/ 19412 w 2395689"/>
                <a:gd name="connsiteY60" fmla="*/ 744002 h 1158041"/>
                <a:gd name="connsiteX61" fmla="*/ 0 w 2395689"/>
                <a:gd name="connsiteY61" fmla="*/ 682991 h 1158041"/>
                <a:gd name="connsiteX62" fmla="*/ 4239 w 2395689"/>
                <a:gd name="connsiteY62" fmla="*/ 678751 h 1158041"/>
                <a:gd name="connsiteX63" fmla="*/ 74213 w 2395689"/>
                <a:gd name="connsiteY63" fmla="*/ 643763 h 1158041"/>
                <a:gd name="connsiteX64" fmla="*/ 151184 w 2395689"/>
                <a:gd name="connsiteY64" fmla="*/ 622771 h 1158041"/>
                <a:gd name="connsiteX65" fmla="*/ 165179 w 2395689"/>
                <a:gd name="connsiteY65" fmla="*/ 584285 h 1158041"/>
                <a:gd name="connsiteX66" fmla="*/ 200166 w 2395689"/>
                <a:gd name="connsiteY66" fmla="*/ 545799 h 1158041"/>
                <a:gd name="connsiteX67" fmla="*/ 228156 w 2395689"/>
                <a:gd name="connsiteY67" fmla="*/ 528306 h 1158041"/>
                <a:gd name="connsiteX68" fmla="*/ 263143 w 2395689"/>
                <a:gd name="connsiteY68" fmla="*/ 510812 h 1158041"/>
                <a:gd name="connsiteX69" fmla="*/ 263143 w 2395689"/>
                <a:gd name="connsiteY69" fmla="*/ 486321 h 1158041"/>
                <a:gd name="connsiteX70" fmla="*/ 280637 w 2395689"/>
                <a:gd name="connsiteY70" fmla="*/ 444337 h 1158041"/>
                <a:gd name="connsiteX71" fmla="*/ 329619 w 2395689"/>
                <a:gd name="connsiteY71" fmla="*/ 426843 h 1158041"/>
                <a:gd name="connsiteX72" fmla="*/ 403092 w 2395689"/>
                <a:gd name="connsiteY72" fmla="*/ 377861 h 1158041"/>
                <a:gd name="connsiteX73" fmla="*/ 455573 w 2395689"/>
                <a:gd name="connsiteY73" fmla="*/ 321882 h 1158041"/>
                <a:gd name="connsiteX74" fmla="*/ 494058 w 2395689"/>
                <a:gd name="connsiteY74" fmla="*/ 258905 h 1158041"/>
                <a:gd name="connsiteX75" fmla="*/ 539542 w 2395689"/>
                <a:gd name="connsiteY75" fmla="*/ 171437 h 1158041"/>
                <a:gd name="connsiteX76" fmla="*/ 581526 w 2395689"/>
                <a:gd name="connsiteY76" fmla="*/ 136450 h 1158041"/>
                <a:gd name="connsiteX77" fmla="*/ 613015 w 2395689"/>
                <a:gd name="connsiteY77" fmla="*/ 122455 h 1158041"/>
                <a:gd name="connsiteX78" fmla="*/ 686488 w 2395689"/>
                <a:gd name="connsiteY78" fmla="*/ 122455 h 1158041"/>
                <a:gd name="connsiteX79" fmla="*/ 749464 w 2395689"/>
                <a:gd name="connsiteY79" fmla="*/ 104961 h 1158041"/>
                <a:gd name="connsiteX80" fmla="*/ 777454 w 2395689"/>
                <a:gd name="connsiteY80" fmla="*/ 90967 h 1158041"/>
                <a:gd name="connsiteX81" fmla="*/ 791449 w 2395689"/>
                <a:gd name="connsiteY81" fmla="*/ 122455 h 1158041"/>
                <a:gd name="connsiteX82" fmla="*/ 819439 w 2395689"/>
                <a:gd name="connsiteY82" fmla="*/ 122455 h 1158041"/>
                <a:gd name="connsiteX83" fmla="*/ 840431 w 2395689"/>
                <a:gd name="connsiteY83" fmla="*/ 87468 h 1158041"/>
                <a:gd name="connsiteX84" fmla="*/ 868421 w 2395689"/>
                <a:gd name="connsiteY84" fmla="*/ 83969 h 1158041"/>
                <a:gd name="connsiteX85" fmla="*/ 903408 w 2395689"/>
                <a:gd name="connsiteY85" fmla="*/ 83969 h 1158041"/>
                <a:gd name="connsiteX86" fmla="*/ 934896 w 2395689"/>
                <a:gd name="connsiteY86" fmla="*/ 94465 h 1158041"/>
                <a:gd name="connsiteX87" fmla="*/ 941894 w 2395689"/>
                <a:gd name="connsiteY87" fmla="*/ 90967 h 1158041"/>
                <a:gd name="connsiteX88" fmla="*/ 941894 w 2395689"/>
                <a:gd name="connsiteY88" fmla="*/ 62977 h 1158041"/>
                <a:gd name="connsiteX89" fmla="*/ 952390 w 2395689"/>
                <a:gd name="connsiteY89" fmla="*/ 52481 h 1158041"/>
                <a:gd name="connsiteX90" fmla="*/ 973382 w 2395689"/>
                <a:gd name="connsiteY90" fmla="*/ 27990 h 1158041"/>
                <a:gd name="connsiteX91" fmla="*/ 997873 w 2395689"/>
                <a:gd name="connsiteY91" fmla="*/ 24491 h 1158041"/>
                <a:gd name="connsiteX92" fmla="*/ 1011868 w 2395689"/>
                <a:gd name="connsiteY92" fmla="*/ 48982 h 1158041"/>
                <a:gd name="connsiteX93" fmla="*/ 1043356 w 2395689"/>
                <a:gd name="connsiteY93" fmla="*/ 27990 h 1158041"/>
                <a:gd name="connsiteX94" fmla="*/ 1085341 w 2395689"/>
                <a:gd name="connsiteY94" fmla="*/ 3499 h 1158041"/>
                <a:gd name="connsiteX95" fmla="*/ 1102834 w 2395689"/>
                <a:gd name="connsiteY95" fmla="*/ 0 h 1158041"/>
                <a:gd name="connsiteX0" fmla="*/ 1102834 w 2395689"/>
                <a:gd name="connsiteY0" fmla="*/ 0 h 1158041"/>
                <a:gd name="connsiteX1" fmla="*/ 1134323 w 2395689"/>
                <a:gd name="connsiteY1" fmla="*/ 27990 h 1158041"/>
                <a:gd name="connsiteX2" fmla="*/ 1200798 w 2395689"/>
                <a:gd name="connsiteY2" fmla="*/ 31488 h 1158041"/>
                <a:gd name="connsiteX3" fmla="*/ 1219436 w 2395689"/>
                <a:gd name="connsiteY3" fmla="*/ 25558 h 1158041"/>
                <a:gd name="connsiteX4" fmla="*/ 1223881 w 2395689"/>
                <a:gd name="connsiteY4" fmla="*/ 44590 h 1158041"/>
                <a:gd name="connsiteX5" fmla="*/ 1270538 w 2395689"/>
                <a:gd name="connsiteY5" fmla="*/ 125627 h 1158041"/>
                <a:gd name="connsiteX6" fmla="*/ 1280906 w 2395689"/>
                <a:gd name="connsiteY6" fmla="*/ 193869 h 1158041"/>
                <a:gd name="connsiteX7" fmla="*/ 1296458 w 2395689"/>
                <a:gd name="connsiteY7" fmla="*/ 253580 h 1158041"/>
                <a:gd name="connsiteX8" fmla="*/ 1374220 w 2395689"/>
                <a:gd name="connsiteY8" fmla="*/ 309027 h 1158041"/>
                <a:gd name="connsiteX9" fmla="*/ 1420877 w 2395689"/>
                <a:gd name="connsiteY9" fmla="*/ 338883 h 1158041"/>
                <a:gd name="connsiteX10" fmla="*/ 1431245 w 2395689"/>
                <a:gd name="connsiteY10" fmla="*/ 445510 h 1158041"/>
                <a:gd name="connsiteX11" fmla="*/ 1524559 w 2395689"/>
                <a:gd name="connsiteY11" fmla="*/ 509487 h 1158041"/>
                <a:gd name="connsiteX12" fmla="*/ 1571747 w 2395689"/>
                <a:gd name="connsiteY12" fmla="*/ 563568 h 1158041"/>
                <a:gd name="connsiteX13" fmla="*/ 1654162 w 2395689"/>
                <a:gd name="connsiteY13" fmla="*/ 574003 h 1158041"/>
                <a:gd name="connsiteX14" fmla="*/ 1689920 w 2395689"/>
                <a:gd name="connsiteY14" fmla="*/ 651685 h 1158041"/>
                <a:gd name="connsiteX15" fmla="*/ 1750755 w 2395689"/>
                <a:gd name="connsiteY15" fmla="*/ 703321 h 1158041"/>
                <a:gd name="connsiteX16" fmla="*/ 1820054 w 2395689"/>
                <a:gd name="connsiteY16" fmla="*/ 727547 h 1158041"/>
                <a:gd name="connsiteX17" fmla="*/ 1945847 w 2395689"/>
                <a:gd name="connsiteY17" fmla="*/ 722826 h 1158041"/>
                <a:gd name="connsiteX18" fmla="*/ 2017269 w 2395689"/>
                <a:gd name="connsiteY18" fmla="*/ 727547 h 1158041"/>
                <a:gd name="connsiteX19" fmla="*/ 2174479 w 2395689"/>
                <a:gd name="connsiteY19" fmla="*/ 694876 h 1158041"/>
                <a:gd name="connsiteX20" fmla="*/ 2292651 w 2395689"/>
                <a:gd name="connsiteY20" fmla="*/ 728002 h 1158041"/>
                <a:gd name="connsiteX21" fmla="*/ 2340682 w 2395689"/>
                <a:gd name="connsiteY21" fmla="*/ 775373 h 1158041"/>
                <a:gd name="connsiteX22" fmla="*/ 2348833 w 2395689"/>
                <a:gd name="connsiteY22" fmla="*/ 850695 h 1158041"/>
                <a:gd name="connsiteX23" fmla="*/ 2385122 w 2395689"/>
                <a:gd name="connsiteY23" fmla="*/ 914672 h 1158041"/>
                <a:gd name="connsiteX24" fmla="*/ 2395689 w 2395689"/>
                <a:gd name="connsiteY24" fmla="*/ 961038 h 1158041"/>
                <a:gd name="connsiteX25" fmla="*/ 2331131 w 2395689"/>
                <a:gd name="connsiteY25" fmla="*/ 981212 h 1158041"/>
                <a:gd name="connsiteX26" fmla="*/ 2249186 w 2395689"/>
                <a:gd name="connsiteY26" fmla="*/ 981212 h 1158041"/>
                <a:gd name="connsiteX27" fmla="*/ 2158615 w 2395689"/>
                <a:gd name="connsiteY27" fmla="*/ 976899 h 1158041"/>
                <a:gd name="connsiteX28" fmla="*/ 2072357 w 2395689"/>
                <a:gd name="connsiteY28" fmla="*/ 972586 h 1158041"/>
                <a:gd name="connsiteX29" fmla="*/ 1955908 w 2395689"/>
                <a:gd name="connsiteY29" fmla="*/ 1028654 h 1158041"/>
                <a:gd name="connsiteX30" fmla="*/ 1873963 w 2395689"/>
                <a:gd name="connsiteY30" fmla="*/ 1089034 h 1158041"/>
                <a:gd name="connsiteX31" fmla="*/ 1770453 w 2395689"/>
                <a:gd name="connsiteY31" fmla="*/ 1149415 h 1158041"/>
                <a:gd name="connsiteX32" fmla="*/ 1727324 w 2395689"/>
                <a:gd name="connsiteY32" fmla="*/ 1153728 h 1158041"/>
                <a:gd name="connsiteX33" fmla="*/ 1615189 w 2395689"/>
                <a:gd name="connsiteY33" fmla="*/ 1158041 h 1158041"/>
                <a:gd name="connsiteX34" fmla="*/ 1554808 w 2395689"/>
                <a:gd name="connsiteY34" fmla="*/ 1127850 h 1158041"/>
                <a:gd name="connsiteX35" fmla="*/ 1464237 w 2395689"/>
                <a:gd name="connsiteY35" fmla="*/ 1097660 h 1158041"/>
                <a:gd name="connsiteX36" fmla="*/ 1442672 w 2395689"/>
                <a:gd name="connsiteY36" fmla="*/ 1054531 h 1158041"/>
                <a:gd name="connsiteX37" fmla="*/ 1399543 w 2395689"/>
                <a:gd name="connsiteY37" fmla="*/ 998463 h 1158041"/>
                <a:gd name="connsiteX38" fmla="*/ 1334849 w 2395689"/>
                <a:gd name="connsiteY38" fmla="*/ 998463 h 1158041"/>
                <a:gd name="connsiteX39" fmla="*/ 1274469 w 2395689"/>
                <a:gd name="connsiteY39" fmla="*/ 994150 h 1158041"/>
                <a:gd name="connsiteX40" fmla="*/ 1227027 w 2395689"/>
                <a:gd name="connsiteY40" fmla="*/ 1024341 h 1158041"/>
                <a:gd name="connsiteX41" fmla="*/ 1166646 w 2395689"/>
                <a:gd name="connsiteY41" fmla="*/ 981212 h 1158041"/>
                <a:gd name="connsiteX42" fmla="*/ 1127830 w 2395689"/>
                <a:gd name="connsiteY42" fmla="*/ 1011402 h 1158041"/>
                <a:gd name="connsiteX43" fmla="*/ 1058823 w 2395689"/>
                <a:gd name="connsiteY43" fmla="*/ 994150 h 1158041"/>
                <a:gd name="connsiteX44" fmla="*/ 1011381 w 2395689"/>
                <a:gd name="connsiteY44" fmla="*/ 1020028 h 1158041"/>
                <a:gd name="connsiteX45" fmla="*/ 963939 w 2395689"/>
                <a:gd name="connsiteY45" fmla="*/ 1058844 h 1158041"/>
                <a:gd name="connsiteX46" fmla="*/ 912184 w 2395689"/>
                <a:gd name="connsiteY46" fmla="*/ 994150 h 1158041"/>
                <a:gd name="connsiteX47" fmla="*/ 843178 w 2395689"/>
                <a:gd name="connsiteY47" fmla="*/ 942395 h 1158041"/>
                <a:gd name="connsiteX48" fmla="*/ 804362 w 2395689"/>
                <a:gd name="connsiteY48" fmla="*/ 907892 h 1158041"/>
                <a:gd name="connsiteX49" fmla="*/ 765546 w 2395689"/>
                <a:gd name="connsiteY49" fmla="*/ 851824 h 1158041"/>
                <a:gd name="connsiteX50" fmla="*/ 765546 w 2395689"/>
                <a:gd name="connsiteY50" fmla="*/ 830260 h 1158041"/>
                <a:gd name="connsiteX51" fmla="*/ 683600 w 2395689"/>
                <a:gd name="connsiteY51" fmla="*/ 830260 h 1158041"/>
                <a:gd name="connsiteX52" fmla="*/ 605968 w 2395689"/>
                <a:gd name="connsiteY52" fmla="*/ 808695 h 1158041"/>
                <a:gd name="connsiteX53" fmla="*/ 515397 w 2395689"/>
                <a:gd name="connsiteY53" fmla="*/ 795756 h 1158041"/>
                <a:gd name="connsiteX54" fmla="*/ 502458 w 2395689"/>
                <a:gd name="connsiteY54" fmla="*/ 795756 h 1158041"/>
                <a:gd name="connsiteX55" fmla="*/ 442077 w 2395689"/>
                <a:gd name="connsiteY55" fmla="*/ 804382 h 1158041"/>
                <a:gd name="connsiteX56" fmla="*/ 299751 w 2395689"/>
                <a:gd name="connsiteY56" fmla="*/ 817321 h 1158041"/>
                <a:gd name="connsiteX57" fmla="*/ 243683 w 2395689"/>
                <a:gd name="connsiteY57" fmla="*/ 787131 h 1158041"/>
                <a:gd name="connsiteX58" fmla="*/ 187615 w 2395689"/>
                <a:gd name="connsiteY58" fmla="*/ 769879 h 1158041"/>
                <a:gd name="connsiteX59" fmla="*/ 105670 w 2395689"/>
                <a:gd name="connsiteY59" fmla="*/ 748314 h 1158041"/>
                <a:gd name="connsiteX60" fmla="*/ 19412 w 2395689"/>
                <a:gd name="connsiteY60" fmla="*/ 744002 h 1158041"/>
                <a:gd name="connsiteX61" fmla="*/ 0 w 2395689"/>
                <a:gd name="connsiteY61" fmla="*/ 682991 h 1158041"/>
                <a:gd name="connsiteX62" fmla="*/ 4239 w 2395689"/>
                <a:gd name="connsiteY62" fmla="*/ 678751 h 1158041"/>
                <a:gd name="connsiteX63" fmla="*/ 74213 w 2395689"/>
                <a:gd name="connsiteY63" fmla="*/ 643763 h 1158041"/>
                <a:gd name="connsiteX64" fmla="*/ 151184 w 2395689"/>
                <a:gd name="connsiteY64" fmla="*/ 622771 h 1158041"/>
                <a:gd name="connsiteX65" fmla="*/ 165179 w 2395689"/>
                <a:gd name="connsiteY65" fmla="*/ 584285 h 1158041"/>
                <a:gd name="connsiteX66" fmla="*/ 200166 w 2395689"/>
                <a:gd name="connsiteY66" fmla="*/ 545799 h 1158041"/>
                <a:gd name="connsiteX67" fmla="*/ 228156 w 2395689"/>
                <a:gd name="connsiteY67" fmla="*/ 528306 h 1158041"/>
                <a:gd name="connsiteX68" fmla="*/ 263143 w 2395689"/>
                <a:gd name="connsiteY68" fmla="*/ 510812 h 1158041"/>
                <a:gd name="connsiteX69" fmla="*/ 263143 w 2395689"/>
                <a:gd name="connsiteY69" fmla="*/ 486321 h 1158041"/>
                <a:gd name="connsiteX70" fmla="*/ 280637 w 2395689"/>
                <a:gd name="connsiteY70" fmla="*/ 444337 h 1158041"/>
                <a:gd name="connsiteX71" fmla="*/ 329619 w 2395689"/>
                <a:gd name="connsiteY71" fmla="*/ 426843 h 1158041"/>
                <a:gd name="connsiteX72" fmla="*/ 403092 w 2395689"/>
                <a:gd name="connsiteY72" fmla="*/ 377861 h 1158041"/>
                <a:gd name="connsiteX73" fmla="*/ 455573 w 2395689"/>
                <a:gd name="connsiteY73" fmla="*/ 321882 h 1158041"/>
                <a:gd name="connsiteX74" fmla="*/ 494058 w 2395689"/>
                <a:gd name="connsiteY74" fmla="*/ 258905 h 1158041"/>
                <a:gd name="connsiteX75" fmla="*/ 539542 w 2395689"/>
                <a:gd name="connsiteY75" fmla="*/ 171437 h 1158041"/>
                <a:gd name="connsiteX76" fmla="*/ 581526 w 2395689"/>
                <a:gd name="connsiteY76" fmla="*/ 136450 h 1158041"/>
                <a:gd name="connsiteX77" fmla="*/ 613015 w 2395689"/>
                <a:gd name="connsiteY77" fmla="*/ 122455 h 1158041"/>
                <a:gd name="connsiteX78" fmla="*/ 686488 w 2395689"/>
                <a:gd name="connsiteY78" fmla="*/ 122455 h 1158041"/>
                <a:gd name="connsiteX79" fmla="*/ 749464 w 2395689"/>
                <a:gd name="connsiteY79" fmla="*/ 104961 h 1158041"/>
                <a:gd name="connsiteX80" fmla="*/ 777454 w 2395689"/>
                <a:gd name="connsiteY80" fmla="*/ 90967 h 1158041"/>
                <a:gd name="connsiteX81" fmla="*/ 791449 w 2395689"/>
                <a:gd name="connsiteY81" fmla="*/ 122455 h 1158041"/>
                <a:gd name="connsiteX82" fmla="*/ 819439 w 2395689"/>
                <a:gd name="connsiteY82" fmla="*/ 122455 h 1158041"/>
                <a:gd name="connsiteX83" fmla="*/ 840431 w 2395689"/>
                <a:gd name="connsiteY83" fmla="*/ 87468 h 1158041"/>
                <a:gd name="connsiteX84" fmla="*/ 868421 w 2395689"/>
                <a:gd name="connsiteY84" fmla="*/ 83969 h 1158041"/>
                <a:gd name="connsiteX85" fmla="*/ 903408 w 2395689"/>
                <a:gd name="connsiteY85" fmla="*/ 83969 h 1158041"/>
                <a:gd name="connsiteX86" fmla="*/ 934896 w 2395689"/>
                <a:gd name="connsiteY86" fmla="*/ 94465 h 1158041"/>
                <a:gd name="connsiteX87" fmla="*/ 941894 w 2395689"/>
                <a:gd name="connsiteY87" fmla="*/ 90967 h 1158041"/>
                <a:gd name="connsiteX88" fmla="*/ 941894 w 2395689"/>
                <a:gd name="connsiteY88" fmla="*/ 62977 h 1158041"/>
                <a:gd name="connsiteX89" fmla="*/ 952390 w 2395689"/>
                <a:gd name="connsiteY89" fmla="*/ 52481 h 1158041"/>
                <a:gd name="connsiteX90" fmla="*/ 973382 w 2395689"/>
                <a:gd name="connsiteY90" fmla="*/ 27990 h 1158041"/>
                <a:gd name="connsiteX91" fmla="*/ 997873 w 2395689"/>
                <a:gd name="connsiteY91" fmla="*/ 24491 h 1158041"/>
                <a:gd name="connsiteX92" fmla="*/ 1011868 w 2395689"/>
                <a:gd name="connsiteY92" fmla="*/ 48982 h 1158041"/>
                <a:gd name="connsiteX93" fmla="*/ 1043356 w 2395689"/>
                <a:gd name="connsiteY93" fmla="*/ 27990 h 1158041"/>
                <a:gd name="connsiteX94" fmla="*/ 1085341 w 2395689"/>
                <a:gd name="connsiteY94" fmla="*/ 3499 h 1158041"/>
                <a:gd name="connsiteX95" fmla="*/ 1102834 w 2395689"/>
                <a:gd name="connsiteY95" fmla="*/ 0 h 1158041"/>
                <a:gd name="connsiteX0" fmla="*/ 1102834 w 2395689"/>
                <a:gd name="connsiteY0" fmla="*/ 0 h 1158041"/>
                <a:gd name="connsiteX1" fmla="*/ 1134323 w 2395689"/>
                <a:gd name="connsiteY1" fmla="*/ 27990 h 1158041"/>
                <a:gd name="connsiteX2" fmla="*/ 1200798 w 2395689"/>
                <a:gd name="connsiteY2" fmla="*/ 31488 h 1158041"/>
                <a:gd name="connsiteX3" fmla="*/ 1219436 w 2395689"/>
                <a:gd name="connsiteY3" fmla="*/ 25558 h 1158041"/>
                <a:gd name="connsiteX4" fmla="*/ 1223881 w 2395689"/>
                <a:gd name="connsiteY4" fmla="*/ 44590 h 1158041"/>
                <a:gd name="connsiteX5" fmla="*/ 1270538 w 2395689"/>
                <a:gd name="connsiteY5" fmla="*/ 125627 h 1158041"/>
                <a:gd name="connsiteX6" fmla="*/ 1280906 w 2395689"/>
                <a:gd name="connsiteY6" fmla="*/ 193869 h 1158041"/>
                <a:gd name="connsiteX7" fmla="*/ 1296458 w 2395689"/>
                <a:gd name="connsiteY7" fmla="*/ 253580 h 1158041"/>
                <a:gd name="connsiteX8" fmla="*/ 1374220 w 2395689"/>
                <a:gd name="connsiteY8" fmla="*/ 309027 h 1158041"/>
                <a:gd name="connsiteX9" fmla="*/ 1420877 w 2395689"/>
                <a:gd name="connsiteY9" fmla="*/ 338883 h 1158041"/>
                <a:gd name="connsiteX10" fmla="*/ 1431245 w 2395689"/>
                <a:gd name="connsiteY10" fmla="*/ 445510 h 1158041"/>
                <a:gd name="connsiteX11" fmla="*/ 1524559 w 2395689"/>
                <a:gd name="connsiteY11" fmla="*/ 509487 h 1158041"/>
                <a:gd name="connsiteX12" fmla="*/ 1571747 w 2395689"/>
                <a:gd name="connsiteY12" fmla="*/ 563568 h 1158041"/>
                <a:gd name="connsiteX13" fmla="*/ 1654162 w 2395689"/>
                <a:gd name="connsiteY13" fmla="*/ 574003 h 1158041"/>
                <a:gd name="connsiteX14" fmla="*/ 1689920 w 2395689"/>
                <a:gd name="connsiteY14" fmla="*/ 651685 h 1158041"/>
                <a:gd name="connsiteX15" fmla="*/ 1750755 w 2395689"/>
                <a:gd name="connsiteY15" fmla="*/ 703321 h 1158041"/>
                <a:gd name="connsiteX16" fmla="*/ 1820054 w 2395689"/>
                <a:gd name="connsiteY16" fmla="*/ 727547 h 1158041"/>
                <a:gd name="connsiteX17" fmla="*/ 1945847 w 2395689"/>
                <a:gd name="connsiteY17" fmla="*/ 722826 h 1158041"/>
                <a:gd name="connsiteX18" fmla="*/ 2017269 w 2395689"/>
                <a:gd name="connsiteY18" fmla="*/ 727547 h 1158041"/>
                <a:gd name="connsiteX19" fmla="*/ 2174479 w 2395689"/>
                <a:gd name="connsiteY19" fmla="*/ 694876 h 1158041"/>
                <a:gd name="connsiteX20" fmla="*/ 2292651 w 2395689"/>
                <a:gd name="connsiteY20" fmla="*/ 728002 h 1158041"/>
                <a:gd name="connsiteX21" fmla="*/ 2344492 w 2395689"/>
                <a:gd name="connsiteY21" fmla="*/ 775373 h 1158041"/>
                <a:gd name="connsiteX22" fmla="*/ 2348833 w 2395689"/>
                <a:gd name="connsiteY22" fmla="*/ 850695 h 1158041"/>
                <a:gd name="connsiteX23" fmla="*/ 2385122 w 2395689"/>
                <a:gd name="connsiteY23" fmla="*/ 914672 h 1158041"/>
                <a:gd name="connsiteX24" fmla="*/ 2395689 w 2395689"/>
                <a:gd name="connsiteY24" fmla="*/ 961038 h 1158041"/>
                <a:gd name="connsiteX25" fmla="*/ 2331131 w 2395689"/>
                <a:gd name="connsiteY25" fmla="*/ 981212 h 1158041"/>
                <a:gd name="connsiteX26" fmla="*/ 2249186 w 2395689"/>
                <a:gd name="connsiteY26" fmla="*/ 981212 h 1158041"/>
                <a:gd name="connsiteX27" fmla="*/ 2158615 w 2395689"/>
                <a:gd name="connsiteY27" fmla="*/ 976899 h 1158041"/>
                <a:gd name="connsiteX28" fmla="*/ 2072357 w 2395689"/>
                <a:gd name="connsiteY28" fmla="*/ 972586 h 1158041"/>
                <a:gd name="connsiteX29" fmla="*/ 1955908 w 2395689"/>
                <a:gd name="connsiteY29" fmla="*/ 1028654 h 1158041"/>
                <a:gd name="connsiteX30" fmla="*/ 1873963 w 2395689"/>
                <a:gd name="connsiteY30" fmla="*/ 1089034 h 1158041"/>
                <a:gd name="connsiteX31" fmla="*/ 1770453 w 2395689"/>
                <a:gd name="connsiteY31" fmla="*/ 1149415 h 1158041"/>
                <a:gd name="connsiteX32" fmla="*/ 1727324 w 2395689"/>
                <a:gd name="connsiteY32" fmla="*/ 1153728 h 1158041"/>
                <a:gd name="connsiteX33" fmla="*/ 1615189 w 2395689"/>
                <a:gd name="connsiteY33" fmla="*/ 1158041 h 1158041"/>
                <a:gd name="connsiteX34" fmla="*/ 1554808 w 2395689"/>
                <a:gd name="connsiteY34" fmla="*/ 1127850 h 1158041"/>
                <a:gd name="connsiteX35" fmla="*/ 1464237 w 2395689"/>
                <a:gd name="connsiteY35" fmla="*/ 1097660 h 1158041"/>
                <a:gd name="connsiteX36" fmla="*/ 1442672 w 2395689"/>
                <a:gd name="connsiteY36" fmla="*/ 1054531 h 1158041"/>
                <a:gd name="connsiteX37" fmla="*/ 1399543 w 2395689"/>
                <a:gd name="connsiteY37" fmla="*/ 998463 h 1158041"/>
                <a:gd name="connsiteX38" fmla="*/ 1334849 w 2395689"/>
                <a:gd name="connsiteY38" fmla="*/ 998463 h 1158041"/>
                <a:gd name="connsiteX39" fmla="*/ 1274469 w 2395689"/>
                <a:gd name="connsiteY39" fmla="*/ 994150 h 1158041"/>
                <a:gd name="connsiteX40" fmla="*/ 1227027 w 2395689"/>
                <a:gd name="connsiteY40" fmla="*/ 1024341 h 1158041"/>
                <a:gd name="connsiteX41" fmla="*/ 1166646 w 2395689"/>
                <a:gd name="connsiteY41" fmla="*/ 981212 h 1158041"/>
                <a:gd name="connsiteX42" fmla="*/ 1127830 w 2395689"/>
                <a:gd name="connsiteY42" fmla="*/ 1011402 h 1158041"/>
                <a:gd name="connsiteX43" fmla="*/ 1058823 w 2395689"/>
                <a:gd name="connsiteY43" fmla="*/ 994150 h 1158041"/>
                <a:gd name="connsiteX44" fmla="*/ 1011381 w 2395689"/>
                <a:gd name="connsiteY44" fmla="*/ 1020028 h 1158041"/>
                <a:gd name="connsiteX45" fmla="*/ 963939 w 2395689"/>
                <a:gd name="connsiteY45" fmla="*/ 1058844 h 1158041"/>
                <a:gd name="connsiteX46" fmla="*/ 912184 w 2395689"/>
                <a:gd name="connsiteY46" fmla="*/ 994150 h 1158041"/>
                <a:gd name="connsiteX47" fmla="*/ 843178 w 2395689"/>
                <a:gd name="connsiteY47" fmla="*/ 942395 h 1158041"/>
                <a:gd name="connsiteX48" fmla="*/ 804362 w 2395689"/>
                <a:gd name="connsiteY48" fmla="*/ 907892 h 1158041"/>
                <a:gd name="connsiteX49" fmla="*/ 765546 w 2395689"/>
                <a:gd name="connsiteY49" fmla="*/ 851824 h 1158041"/>
                <a:gd name="connsiteX50" fmla="*/ 765546 w 2395689"/>
                <a:gd name="connsiteY50" fmla="*/ 830260 h 1158041"/>
                <a:gd name="connsiteX51" fmla="*/ 683600 w 2395689"/>
                <a:gd name="connsiteY51" fmla="*/ 830260 h 1158041"/>
                <a:gd name="connsiteX52" fmla="*/ 605968 w 2395689"/>
                <a:gd name="connsiteY52" fmla="*/ 808695 h 1158041"/>
                <a:gd name="connsiteX53" fmla="*/ 515397 w 2395689"/>
                <a:gd name="connsiteY53" fmla="*/ 795756 h 1158041"/>
                <a:gd name="connsiteX54" fmla="*/ 502458 w 2395689"/>
                <a:gd name="connsiteY54" fmla="*/ 795756 h 1158041"/>
                <a:gd name="connsiteX55" fmla="*/ 442077 w 2395689"/>
                <a:gd name="connsiteY55" fmla="*/ 804382 h 1158041"/>
                <a:gd name="connsiteX56" fmla="*/ 299751 w 2395689"/>
                <a:gd name="connsiteY56" fmla="*/ 817321 h 1158041"/>
                <a:gd name="connsiteX57" fmla="*/ 243683 w 2395689"/>
                <a:gd name="connsiteY57" fmla="*/ 787131 h 1158041"/>
                <a:gd name="connsiteX58" fmla="*/ 187615 w 2395689"/>
                <a:gd name="connsiteY58" fmla="*/ 769879 h 1158041"/>
                <a:gd name="connsiteX59" fmla="*/ 105670 w 2395689"/>
                <a:gd name="connsiteY59" fmla="*/ 748314 h 1158041"/>
                <a:gd name="connsiteX60" fmla="*/ 19412 w 2395689"/>
                <a:gd name="connsiteY60" fmla="*/ 744002 h 1158041"/>
                <a:gd name="connsiteX61" fmla="*/ 0 w 2395689"/>
                <a:gd name="connsiteY61" fmla="*/ 682991 h 1158041"/>
                <a:gd name="connsiteX62" fmla="*/ 4239 w 2395689"/>
                <a:gd name="connsiteY62" fmla="*/ 678751 h 1158041"/>
                <a:gd name="connsiteX63" fmla="*/ 74213 w 2395689"/>
                <a:gd name="connsiteY63" fmla="*/ 643763 h 1158041"/>
                <a:gd name="connsiteX64" fmla="*/ 151184 w 2395689"/>
                <a:gd name="connsiteY64" fmla="*/ 622771 h 1158041"/>
                <a:gd name="connsiteX65" fmla="*/ 165179 w 2395689"/>
                <a:gd name="connsiteY65" fmla="*/ 584285 h 1158041"/>
                <a:gd name="connsiteX66" fmla="*/ 200166 w 2395689"/>
                <a:gd name="connsiteY66" fmla="*/ 545799 h 1158041"/>
                <a:gd name="connsiteX67" fmla="*/ 228156 w 2395689"/>
                <a:gd name="connsiteY67" fmla="*/ 528306 h 1158041"/>
                <a:gd name="connsiteX68" fmla="*/ 263143 w 2395689"/>
                <a:gd name="connsiteY68" fmla="*/ 510812 h 1158041"/>
                <a:gd name="connsiteX69" fmla="*/ 263143 w 2395689"/>
                <a:gd name="connsiteY69" fmla="*/ 486321 h 1158041"/>
                <a:gd name="connsiteX70" fmla="*/ 280637 w 2395689"/>
                <a:gd name="connsiteY70" fmla="*/ 444337 h 1158041"/>
                <a:gd name="connsiteX71" fmla="*/ 329619 w 2395689"/>
                <a:gd name="connsiteY71" fmla="*/ 426843 h 1158041"/>
                <a:gd name="connsiteX72" fmla="*/ 403092 w 2395689"/>
                <a:gd name="connsiteY72" fmla="*/ 377861 h 1158041"/>
                <a:gd name="connsiteX73" fmla="*/ 455573 w 2395689"/>
                <a:gd name="connsiteY73" fmla="*/ 321882 h 1158041"/>
                <a:gd name="connsiteX74" fmla="*/ 494058 w 2395689"/>
                <a:gd name="connsiteY74" fmla="*/ 258905 h 1158041"/>
                <a:gd name="connsiteX75" fmla="*/ 539542 w 2395689"/>
                <a:gd name="connsiteY75" fmla="*/ 171437 h 1158041"/>
                <a:gd name="connsiteX76" fmla="*/ 581526 w 2395689"/>
                <a:gd name="connsiteY76" fmla="*/ 136450 h 1158041"/>
                <a:gd name="connsiteX77" fmla="*/ 613015 w 2395689"/>
                <a:gd name="connsiteY77" fmla="*/ 122455 h 1158041"/>
                <a:gd name="connsiteX78" fmla="*/ 686488 w 2395689"/>
                <a:gd name="connsiteY78" fmla="*/ 122455 h 1158041"/>
                <a:gd name="connsiteX79" fmla="*/ 749464 w 2395689"/>
                <a:gd name="connsiteY79" fmla="*/ 104961 h 1158041"/>
                <a:gd name="connsiteX80" fmla="*/ 777454 w 2395689"/>
                <a:gd name="connsiteY80" fmla="*/ 90967 h 1158041"/>
                <a:gd name="connsiteX81" fmla="*/ 791449 w 2395689"/>
                <a:gd name="connsiteY81" fmla="*/ 122455 h 1158041"/>
                <a:gd name="connsiteX82" fmla="*/ 819439 w 2395689"/>
                <a:gd name="connsiteY82" fmla="*/ 122455 h 1158041"/>
                <a:gd name="connsiteX83" fmla="*/ 840431 w 2395689"/>
                <a:gd name="connsiteY83" fmla="*/ 87468 h 1158041"/>
                <a:gd name="connsiteX84" fmla="*/ 868421 w 2395689"/>
                <a:gd name="connsiteY84" fmla="*/ 83969 h 1158041"/>
                <a:gd name="connsiteX85" fmla="*/ 903408 w 2395689"/>
                <a:gd name="connsiteY85" fmla="*/ 83969 h 1158041"/>
                <a:gd name="connsiteX86" fmla="*/ 934896 w 2395689"/>
                <a:gd name="connsiteY86" fmla="*/ 94465 h 1158041"/>
                <a:gd name="connsiteX87" fmla="*/ 941894 w 2395689"/>
                <a:gd name="connsiteY87" fmla="*/ 90967 h 1158041"/>
                <a:gd name="connsiteX88" fmla="*/ 941894 w 2395689"/>
                <a:gd name="connsiteY88" fmla="*/ 62977 h 1158041"/>
                <a:gd name="connsiteX89" fmla="*/ 952390 w 2395689"/>
                <a:gd name="connsiteY89" fmla="*/ 52481 h 1158041"/>
                <a:gd name="connsiteX90" fmla="*/ 973382 w 2395689"/>
                <a:gd name="connsiteY90" fmla="*/ 27990 h 1158041"/>
                <a:gd name="connsiteX91" fmla="*/ 997873 w 2395689"/>
                <a:gd name="connsiteY91" fmla="*/ 24491 h 1158041"/>
                <a:gd name="connsiteX92" fmla="*/ 1011868 w 2395689"/>
                <a:gd name="connsiteY92" fmla="*/ 48982 h 1158041"/>
                <a:gd name="connsiteX93" fmla="*/ 1043356 w 2395689"/>
                <a:gd name="connsiteY93" fmla="*/ 27990 h 1158041"/>
                <a:gd name="connsiteX94" fmla="*/ 1085341 w 2395689"/>
                <a:gd name="connsiteY94" fmla="*/ 3499 h 1158041"/>
                <a:gd name="connsiteX95" fmla="*/ 1102834 w 2395689"/>
                <a:gd name="connsiteY95" fmla="*/ 0 h 1158041"/>
                <a:gd name="connsiteX0" fmla="*/ 1102834 w 2395689"/>
                <a:gd name="connsiteY0" fmla="*/ 0 h 1158041"/>
                <a:gd name="connsiteX1" fmla="*/ 1134323 w 2395689"/>
                <a:gd name="connsiteY1" fmla="*/ 27990 h 1158041"/>
                <a:gd name="connsiteX2" fmla="*/ 1200798 w 2395689"/>
                <a:gd name="connsiteY2" fmla="*/ 31488 h 1158041"/>
                <a:gd name="connsiteX3" fmla="*/ 1219436 w 2395689"/>
                <a:gd name="connsiteY3" fmla="*/ 25558 h 1158041"/>
                <a:gd name="connsiteX4" fmla="*/ 1223881 w 2395689"/>
                <a:gd name="connsiteY4" fmla="*/ 44590 h 1158041"/>
                <a:gd name="connsiteX5" fmla="*/ 1270538 w 2395689"/>
                <a:gd name="connsiteY5" fmla="*/ 125627 h 1158041"/>
                <a:gd name="connsiteX6" fmla="*/ 1280906 w 2395689"/>
                <a:gd name="connsiteY6" fmla="*/ 193869 h 1158041"/>
                <a:gd name="connsiteX7" fmla="*/ 1296458 w 2395689"/>
                <a:gd name="connsiteY7" fmla="*/ 253580 h 1158041"/>
                <a:gd name="connsiteX8" fmla="*/ 1374220 w 2395689"/>
                <a:gd name="connsiteY8" fmla="*/ 309027 h 1158041"/>
                <a:gd name="connsiteX9" fmla="*/ 1420877 w 2395689"/>
                <a:gd name="connsiteY9" fmla="*/ 338883 h 1158041"/>
                <a:gd name="connsiteX10" fmla="*/ 1431245 w 2395689"/>
                <a:gd name="connsiteY10" fmla="*/ 445510 h 1158041"/>
                <a:gd name="connsiteX11" fmla="*/ 1524559 w 2395689"/>
                <a:gd name="connsiteY11" fmla="*/ 509487 h 1158041"/>
                <a:gd name="connsiteX12" fmla="*/ 1571747 w 2395689"/>
                <a:gd name="connsiteY12" fmla="*/ 563568 h 1158041"/>
                <a:gd name="connsiteX13" fmla="*/ 1654162 w 2395689"/>
                <a:gd name="connsiteY13" fmla="*/ 574003 h 1158041"/>
                <a:gd name="connsiteX14" fmla="*/ 1689920 w 2395689"/>
                <a:gd name="connsiteY14" fmla="*/ 651685 h 1158041"/>
                <a:gd name="connsiteX15" fmla="*/ 1750755 w 2395689"/>
                <a:gd name="connsiteY15" fmla="*/ 703321 h 1158041"/>
                <a:gd name="connsiteX16" fmla="*/ 1820054 w 2395689"/>
                <a:gd name="connsiteY16" fmla="*/ 727547 h 1158041"/>
                <a:gd name="connsiteX17" fmla="*/ 1945847 w 2395689"/>
                <a:gd name="connsiteY17" fmla="*/ 722826 h 1158041"/>
                <a:gd name="connsiteX18" fmla="*/ 2017269 w 2395689"/>
                <a:gd name="connsiteY18" fmla="*/ 727547 h 1158041"/>
                <a:gd name="connsiteX19" fmla="*/ 2174479 w 2395689"/>
                <a:gd name="connsiteY19" fmla="*/ 694876 h 1158041"/>
                <a:gd name="connsiteX20" fmla="*/ 2292651 w 2395689"/>
                <a:gd name="connsiteY20" fmla="*/ 728002 h 1158041"/>
                <a:gd name="connsiteX21" fmla="*/ 2344492 w 2395689"/>
                <a:gd name="connsiteY21" fmla="*/ 775373 h 1158041"/>
                <a:gd name="connsiteX22" fmla="*/ 2335498 w 2395689"/>
                <a:gd name="connsiteY22" fmla="*/ 850695 h 1158041"/>
                <a:gd name="connsiteX23" fmla="*/ 2385122 w 2395689"/>
                <a:gd name="connsiteY23" fmla="*/ 914672 h 1158041"/>
                <a:gd name="connsiteX24" fmla="*/ 2395689 w 2395689"/>
                <a:gd name="connsiteY24" fmla="*/ 961038 h 1158041"/>
                <a:gd name="connsiteX25" fmla="*/ 2331131 w 2395689"/>
                <a:gd name="connsiteY25" fmla="*/ 981212 h 1158041"/>
                <a:gd name="connsiteX26" fmla="*/ 2249186 w 2395689"/>
                <a:gd name="connsiteY26" fmla="*/ 981212 h 1158041"/>
                <a:gd name="connsiteX27" fmla="*/ 2158615 w 2395689"/>
                <a:gd name="connsiteY27" fmla="*/ 976899 h 1158041"/>
                <a:gd name="connsiteX28" fmla="*/ 2072357 w 2395689"/>
                <a:gd name="connsiteY28" fmla="*/ 972586 h 1158041"/>
                <a:gd name="connsiteX29" fmla="*/ 1955908 w 2395689"/>
                <a:gd name="connsiteY29" fmla="*/ 1028654 h 1158041"/>
                <a:gd name="connsiteX30" fmla="*/ 1873963 w 2395689"/>
                <a:gd name="connsiteY30" fmla="*/ 1089034 h 1158041"/>
                <a:gd name="connsiteX31" fmla="*/ 1770453 w 2395689"/>
                <a:gd name="connsiteY31" fmla="*/ 1149415 h 1158041"/>
                <a:gd name="connsiteX32" fmla="*/ 1727324 w 2395689"/>
                <a:gd name="connsiteY32" fmla="*/ 1153728 h 1158041"/>
                <a:gd name="connsiteX33" fmla="*/ 1615189 w 2395689"/>
                <a:gd name="connsiteY33" fmla="*/ 1158041 h 1158041"/>
                <a:gd name="connsiteX34" fmla="*/ 1554808 w 2395689"/>
                <a:gd name="connsiteY34" fmla="*/ 1127850 h 1158041"/>
                <a:gd name="connsiteX35" fmla="*/ 1464237 w 2395689"/>
                <a:gd name="connsiteY35" fmla="*/ 1097660 h 1158041"/>
                <a:gd name="connsiteX36" fmla="*/ 1442672 w 2395689"/>
                <a:gd name="connsiteY36" fmla="*/ 1054531 h 1158041"/>
                <a:gd name="connsiteX37" fmla="*/ 1399543 w 2395689"/>
                <a:gd name="connsiteY37" fmla="*/ 998463 h 1158041"/>
                <a:gd name="connsiteX38" fmla="*/ 1334849 w 2395689"/>
                <a:gd name="connsiteY38" fmla="*/ 998463 h 1158041"/>
                <a:gd name="connsiteX39" fmla="*/ 1274469 w 2395689"/>
                <a:gd name="connsiteY39" fmla="*/ 994150 h 1158041"/>
                <a:gd name="connsiteX40" fmla="*/ 1227027 w 2395689"/>
                <a:gd name="connsiteY40" fmla="*/ 1024341 h 1158041"/>
                <a:gd name="connsiteX41" fmla="*/ 1166646 w 2395689"/>
                <a:gd name="connsiteY41" fmla="*/ 981212 h 1158041"/>
                <a:gd name="connsiteX42" fmla="*/ 1127830 w 2395689"/>
                <a:gd name="connsiteY42" fmla="*/ 1011402 h 1158041"/>
                <a:gd name="connsiteX43" fmla="*/ 1058823 w 2395689"/>
                <a:gd name="connsiteY43" fmla="*/ 994150 h 1158041"/>
                <a:gd name="connsiteX44" fmla="*/ 1011381 w 2395689"/>
                <a:gd name="connsiteY44" fmla="*/ 1020028 h 1158041"/>
                <a:gd name="connsiteX45" fmla="*/ 963939 w 2395689"/>
                <a:gd name="connsiteY45" fmla="*/ 1058844 h 1158041"/>
                <a:gd name="connsiteX46" fmla="*/ 912184 w 2395689"/>
                <a:gd name="connsiteY46" fmla="*/ 994150 h 1158041"/>
                <a:gd name="connsiteX47" fmla="*/ 843178 w 2395689"/>
                <a:gd name="connsiteY47" fmla="*/ 942395 h 1158041"/>
                <a:gd name="connsiteX48" fmla="*/ 804362 w 2395689"/>
                <a:gd name="connsiteY48" fmla="*/ 907892 h 1158041"/>
                <a:gd name="connsiteX49" fmla="*/ 765546 w 2395689"/>
                <a:gd name="connsiteY49" fmla="*/ 851824 h 1158041"/>
                <a:gd name="connsiteX50" fmla="*/ 765546 w 2395689"/>
                <a:gd name="connsiteY50" fmla="*/ 830260 h 1158041"/>
                <a:gd name="connsiteX51" fmla="*/ 683600 w 2395689"/>
                <a:gd name="connsiteY51" fmla="*/ 830260 h 1158041"/>
                <a:gd name="connsiteX52" fmla="*/ 605968 w 2395689"/>
                <a:gd name="connsiteY52" fmla="*/ 808695 h 1158041"/>
                <a:gd name="connsiteX53" fmla="*/ 515397 w 2395689"/>
                <a:gd name="connsiteY53" fmla="*/ 795756 h 1158041"/>
                <a:gd name="connsiteX54" fmla="*/ 502458 w 2395689"/>
                <a:gd name="connsiteY54" fmla="*/ 795756 h 1158041"/>
                <a:gd name="connsiteX55" fmla="*/ 442077 w 2395689"/>
                <a:gd name="connsiteY55" fmla="*/ 804382 h 1158041"/>
                <a:gd name="connsiteX56" fmla="*/ 299751 w 2395689"/>
                <a:gd name="connsiteY56" fmla="*/ 817321 h 1158041"/>
                <a:gd name="connsiteX57" fmla="*/ 243683 w 2395689"/>
                <a:gd name="connsiteY57" fmla="*/ 787131 h 1158041"/>
                <a:gd name="connsiteX58" fmla="*/ 187615 w 2395689"/>
                <a:gd name="connsiteY58" fmla="*/ 769879 h 1158041"/>
                <a:gd name="connsiteX59" fmla="*/ 105670 w 2395689"/>
                <a:gd name="connsiteY59" fmla="*/ 748314 h 1158041"/>
                <a:gd name="connsiteX60" fmla="*/ 19412 w 2395689"/>
                <a:gd name="connsiteY60" fmla="*/ 744002 h 1158041"/>
                <a:gd name="connsiteX61" fmla="*/ 0 w 2395689"/>
                <a:gd name="connsiteY61" fmla="*/ 682991 h 1158041"/>
                <a:gd name="connsiteX62" fmla="*/ 4239 w 2395689"/>
                <a:gd name="connsiteY62" fmla="*/ 678751 h 1158041"/>
                <a:gd name="connsiteX63" fmla="*/ 74213 w 2395689"/>
                <a:gd name="connsiteY63" fmla="*/ 643763 h 1158041"/>
                <a:gd name="connsiteX64" fmla="*/ 151184 w 2395689"/>
                <a:gd name="connsiteY64" fmla="*/ 622771 h 1158041"/>
                <a:gd name="connsiteX65" fmla="*/ 165179 w 2395689"/>
                <a:gd name="connsiteY65" fmla="*/ 584285 h 1158041"/>
                <a:gd name="connsiteX66" fmla="*/ 200166 w 2395689"/>
                <a:gd name="connsiteY66" fmla="*/ 545799 h 1158041"/>
                <a:gd name="connsiteX67" fmla="*/ 228156 w 2395689"/>
                <a:gd name="connsiteY67" fmla="*/ 528306 h 1158041"/>
                <a:gd name="connsiteX68" fmla="*/ 263143 w 2395689"/>
                <a:gd name="connsiteY68" fmla="*/ 510812 h 1158041"/>
                <a:gd name="connsiteX69" fmla="*/ 263143 w 2395689"/>
                <a:gd name="connsiteY69" fmla="*/ 486321 h 1158041"/>
                <a:gd name="connsiteX70" fmla="*/ 280637 w 2395689"/>
                <a:gd name="connsiteY70" fmla="*/ 444337 h 1158041"/>
                <a:gd name="connsiteX71" fmla="*/ 329619 w 2395689"/>
                <a:gd name="connsiteY71" fmla="*/ 426843 h 1158041"/>
                <a:gd name="connsiteX72" fmla="*/ 403092 w 2395689"/>
                <a:gd name="connsiteY72" fmla="*/ 377861 h 1158041"/>
                <a:gd name="connsiteX73" fmla="*/ 455573 w 2395689"/>
                <a:gd name="connsiteY73" fmla="*/ 321882 h 1158041"/>
                <a:gd name="connsiteX74" fmla="*/ 494058 w 2395689"/>
                <a:gd name="connsiteY74" fmla="*/ 258905 h 1158041"/>
                <a:gd name="connsiteX75" fmla="*/ 539542 w 2395689"/>
                <a:gd name="connsiteY75" fmla="*/ 171437 h 1158041"/>
                <a:gd name="connsiteX76" fmla="*/ 581526 w 2395689"/>
                <a:gd name="connsiteY76" fmla="*/ 136450 h 1158041"/>
                <a:gd name="connsiteX77" fmla="*/ 613015 w 2395689"/>
                <a:gd name="connsiteY77" fmla="*/ 122455 h 1158041"/>
                <a:gd name="connsiteX78" fmla="*/ 686488 w 2395689"/>
                <a:gd name="connsiteY78" fmla="*/ 122455 h 1158041"/>
                <a:gd name="connsiteX79" fmla="*/ 749464 w 2395689"/>
                <a:gd name="connsiteY79" fmla="*/ 104961 h 1158041"/>
                <a:gd name="connsiteX80" fmla="*/ 777454 w 2395689"/>
                <a:gd name="connsiteY80" fmla="*/ 90967 h 1158041"/>
                <a:gd name="connsiteX81" fmla="*/ 791449 w 2395689"/>
                <a:gd name="connsiteY81" fmla="*/ 122455 h 1158041"/>
                <a:gd name="connsiteX82" fmla="*/ 819439 w 2395689"/>
                <a:gd name="connsiteY82" fmla="*/ 122455 h 1158041"/>
                <a:gd name="connsiteX83" fmla="*/ 840431 w 2395689"/>
                <a:gd name="connsiteY83" fmla="*/ 87468 h 1158041"/>
                <a:gd name="connsiteX84" fmla="*/ 868421 w 2395689"/>
                <a:gd name="connsiteY84" fmla="*/ 83969 h 1158041"/>
                <a:gd name="connsiteX85" fmla="*/ 903408 w 2395689"/>
                <a:gd name="connsiteY85" fmla="*/ 83969 h 1158041"/>
                <a:gd name="connsiteX86" fmla="*/ 934896 w 2395689"/>
                <a:gd name="connsiteY86" fmla="*/ 94465 h 1158041"/>
                <a:gd name="connsiteX87" fmla="*/ 941894 w 2395689"/>
                <a:gd name="connsiteY87" fmla="*/ 90967 h 1158041"/>
                <a:gd name="connsiteX88" fmla="*/ 941894 w 2395689"/>
                <a:gd name="connsiteY88" fmla="*/ 62977 h 1158041"/>
                <a:gd name="connsiteX89" fmla="*/ 952390 w 2395689"/>
                <a:gd name="connsiteY89" fmla="*/ 52481 h 1158041"/>
                <a:gd name="connsiteX90" fmla="*/ 973382 w 2395689"/>
                <a:gd name="connsiteY90" fmla="*/ 27990 h 1158041"/>
                <a:gd name="connsiteX91" fmla="*/ 997873 w 2395689"/>
                <a:gd name="connsiteY91" fmla="*/ 24491 h 1158041"/>
                <a:gd name="connsiteX92" fmla="*/ 1011868 w 2395689"/>
                <a:gd name="connsiteY92" fmla="*/ 48982 h 1158041"/>
                <a:gd name="connsiteX93" fmla="*/ 1043356 w 2395689"/>
                <a:gd name="connsiteY93" fmla="*/ 27990 h 1158041"/>
                <a:gd name="connsiteX94" fmla="*/ 1085341 w 2395689"/>
                <a:gd name="connsiteY94" fmla="*/ 3499 h 1158041"/>
                <a:gd name="connsiteX95" fmla="*/ 1102834 w 2395689"/>
                <a:gd name="connsiteY95" fmla="*/ 0 h 1158041"/>
                <a:gd name="connsiteX0" fmla="*/ 1102834 w 2395689"/>
                <a:gd name="connsiteY0" fmla="*/ 0 h 1158041"/>
                <a:gd name="connsiteX1" fmla="*/ 1134323 w 2395689"/>
                <a:gd name="connsiteY1" fmla="*/ 27990 h 1158041"/>
                <a:gd name="connsiteX2" fmla="*/ 1200798 w 2395689"/>
                <a:gd name="connsiteY2" fmla="*/ 31488 h 1158041"/>
                <a:gd name="connsiteX3" fmla="*/ 1219436 w 2395689"/>
                <a:gd name="connsiteY3" fmla="*/ 25558 h 1158041"/>
                <a:gd name="connsiteX4" fmla="*/ 1223881 w 2395689"/>
                <a:gd name="connsiteY4" fmla="*/ 44590 h 1158041"/>
                <a:gd name="connsiteX5" fmla="*/ 1270538 w 2395689"/>
                <a:gd name="connsiteY5" fmla="*/ 125627 h 1158041"/>
                <a:gd name="connsiteX6" fmla="*/ 1280906 w 2395689"/>
                <a:gd name="connsiteY6" fmla="*/ 193869 h 1158041"/>
                <a:gd name="connsiteX7" fmla="*/ 1296458 w 2395689"/>
                <a:gd name="connsiteY7" fmla="*/ 253580 h 1158041"/>
                <a:gd name="connsiteX8" fmla="*/ 1374220 w 2395689"/>
                <a:gd name="connsiteY8" fmla="*/ 309027 h 1158041"/>
                <a:gd name="connsiteX9" fmla="*/ 1420877 w 2395689"/>
                <a:gd name="connsiteY9" fmla="*/ 338883 h 1158041"/>
                <a:gd name="connsiteX10" fmla="*/ 1431245 w 2395689"/>
                <a:gd name="connsiteY10" fmla="*/ 445510 h 1158041"/>
                <a:gd name="connsiteX11" fmla="*/ 1524559 w 2395689"/>
                <a:gd name="connsiteY11" fmla="*/ 509487 h 1158041"/>
                <a:gd name="connsiteX12" fmla="*/ 1571747 w 2395689"/>
                <a:gd name="connsiteY12" fmla="*/ 563568 h 1158041"/>
                <a:gd name="connsiteX13" fmla="*/ 1654162 w 2395689"/>
                <a:gd name="connsiteY13" fmla="*/ 574003 h 1158041"/>
                <a:gd name="connsiteX14" fmla="*/ 1689920 w 2395689"/>
                <a:gd name="connsiteY14" fmla="*/ 651685 h 1158041"/>
                <a:gd name="connsiteX15" fmla="*/ 1750755 w 2395689"/>
                <a:gd name="connsiteY15" fmla="*/ 703321 h 1158041"/>
                <a:gd name="connsiteX16" fmla="*/ 1820054 w 2395689"/>
                <a:gd name="connsiteY16" fmla="*/ 727547 h 1158041"/>
                <a:gd name="connsiteX17" fmla="*/ 1945847 w 2395689"/>
                <a:gd name="connsiteY17" fmla="*/ 722826 h 1158041"/>
                <a:gd name="connsiteX18" fmla="*/ 2017269 w 2395689"/>
                <a:gd name="connsiteY18" fmla="*/ 727547 h 1158041"/>
                <a:gd name="connsiteX19" fmla="*/ 2174479 w 2395689"/>
                <a:gd name="connsiteY19" fmla="*/ 694876 h 1158041"/>
                <a:gd name="connsiteX20" fmla="*/ 2292651 w 2395689"/>
                <a:gd name="connsiteY20" fmla="*/ 728002 h 1158041"/>
                <a:gd name="connsiteX21" fmla="*/ 2344492 w 2395689"/>
                <a:gd name="connsiteY21" fmla="*/ 775373 h 1158041"/>
                <a:gd name="connsiteX22" fmla="*/ 2335498 w 2395689"/>
                <a:gd name="connsiteY22" fmla="*/ 850695 h 1158041"/>
                <a:gd name="connsiteX23" fmla="*/ 2375597 w 2395689"/>
                <a:gd name="connsiteY23" fmla="*/ 914672 h 1158041"/>
                <a:gd name="connsiteX24" fmla="*/ 2395689 w 2395689"/>
                <a:gd name="connsiteY24" fmla="*/ 961038 h 1158041"/>
                <a:gd name="connsiteX25" fmla="*/ 2331131 w 2395689"/>
                <a:gd name="connsiteY25" fmla="*/ 981212 h 1158041"/>
                <a:gd name="connsiteX26" fmla="*/ 2249186 w 2395689"/>
                <a:gd name="connsiteY26" fmla="*/ 981212 h 1158041"/>
                <a:gd name="connsiteX27" fmla="*/ 2158615 w 2395689"/>
                <a:gd name="connsiteY27" fmla="*/ 976899 h 1158041"/>
                <a:gd name="connsiteX28" fmla="*/ 2072357 w 2395689"/>
                <a:gd name="connsiteY28" fmla="*/ 972586 h 1158041"/>
                <a:gd name="connsiteX29" fmla="*/ 1955908 w 2395689"/>
                <a:gd name="connsiteY29" fmla="*/ 1028654 h 1158041"/>
                <a:gd name="connsiteX30" fmla="*/ 1873963 w 2395689"/>
                <a:gd name="connsiteY30" fmla="*/ 1089034 h 1158041"/>
                <a:gd name="connsiteX31" fmla="*/ 1770453 w 2395689"/>
                <a:gd name="connsiteY31" fmla="*/ 1149415 h 1158041"/>
                <a:gd name="connsiteX32" fmla="*/ 1727324 w 2395689"/>
                <a:gd name="connsiteY32" fmla="*/ 1153728 h 1158041"/>
                <a:gd name="connsiteX33" fmla="*/ 1615189 w 2395689"/>
                <a:gd name="connsiteY33" fmla="*/ 1158041 h 1158041"/>
                <a:gd name="connsiteX34" fmla="*/ 1554808 w 2395689"/>
                <a:gd name="connsiteY34" fmla="*/ 1127850 h 1158041"/>
                <a:gd name="connsiteX35" fmla="*/ 1464237 w 2395689"/>
                <a:gd name="connsiteY35" fmla="*/ 1097660 h 1158041"/>
                <a:gd name="connsiteX36" fmla="*/ 1442672 w 2395689"/>
                <a:gd name="connsiteY36" fmla="*/ 1054531 h 1158041"/>
                <a:gd name="connsiteX37" fmla="*/ 1399543 w 2395689"/>
                <a:gd name="connsiteY37" fmla="*/ 998463 h 1158041"/>
                <a:gd name="connsiteX38" fmla="*/ 1334849 w 2395689"/>
                <a:gd name="connsiteY38" fmla="*/ 998463 h 1158041"/>
                <a:gd name="connsiteX39" fmla="*/ 1274469 w 2395689"/>
                <a:gd name="connsiteY39" fmla="*/ 994150 h 1158041"/>
                <a:gd name="connsiteX40" fmla="*/ 1227027 w 2395689"/>
                <a:gd name="connsiteY40" fmla="*/ 1024341 h 1158041"/>
                <a:gd name="connsiteX41" fmla="*/ 1166646 w 2395689"/>
                <a:gd name="connsiteY41" fmla="*/ 981212 h 1158041"/>
                <a:gd name="connsiteX42" fmla="*/ 1127830 w 2395689"/>
                <a:gd name="connsiteY42" fmla="*/ 1011402 h 1158041"/>
                <a:gd name="connsiteX43" fmla="*/ 1058823 w 2395689"/>
                <a:gd name="connsiteY43" fmla="*/ 994150 h 1158041"/>
                <a:gd name="connsiteX44" fmla="*/ 1011381 w 2395689"/>
                <a:gd name="connsiteY44" fmla="*/ 1020028 h 1158041"/>
                <a:gd name="connsiteX45" fmla="*/ 963939 w 2395689"/>
                <a:gd name="connsiteY45" fmla="*/ 1058844 h 1158041"/>
                <a:gd name="connsiteX46" fmla="*/ 912184 w 2395689"/>
                <a:gd name="connsiteY46" fmla="*/ 994150 h 1158041"/>
                <a:gd name="connsiteX47" fmla="*/ 843178 w 2395689"/>
                <a:gd name="connsiteY47" fmla="*/ 942395 h 1158041"/>
                <a:gd name="connsiteX48" fmla="*/ 804362 w 2395689"/>
                <a:gd name="connsiteY48" fmla="*/ 907892 h 1158041"/>
                <a:gd name="connsiteX49" fmla="*/ 765546 w 2395689"/>
                <a:gd name="connsiteY49" fmla="*/ 851824 h 1158041"/>
                <a:gd name="connsiteX50" fmla="*/ 765546 w 2395689"/>
                <a:gd name="connsiteY50" fmla="*/ 830260 h 1158041"/>
                <a:gd name="connsiteX51" fmla="*/ 683600 w 2395689"/>
                <a:gd name="connsiteY51" fmla="*/ 830260 h 1158041"/>
                <a:gd name="connsiteX52" fmla="*/ 605968 w 2395689"/>
                <a:gd name="connsiteY52" fmla="*/ 808695 h 1158041"/>
                <a:gd name="connsiteX53" fmla="*/ 515397 w 2395689"/>
                <a:gd name="connsiteY53" fmla="*/ 795756 h 1158041"/>
                <a:gd name="connsiteX54" fmla="*/ 502458 w 2395689"/>
                <a:gd name="connsiteY54" fmla="*/ 795756 h 1158041"/>
                <a:gd name="connsiteX55" fmla="*/ 442077 w 2395689"/>
                <a:gd name="connsiteY55" fmla="*/ 804382 h 1158041"/>
                <a:gd name="connsiteX56" fmla="*/ 299751 w 2395689"/>
                <a:gd name="connsiteY56" fmla="*/ 817321 h 1158041"/>
                <a:gd name="connsiteX57" fmla="*/ 243683 w 2395689"/>
                <a:gd name="connsiteY57" fmla="*/ 787131 h 1158041"/>
                <a:gd name="connsiteX58" fmla="*/ 187615 w 2395689"/>
                <a:gd name="connsiteY58" fmla="*/ 769879 h 1158041"/>
                <a:gd name="connsiteX59" fmla="*/ 105670 w 2395689"/>
                <a:gd name="connsiteY59" fmla="*/ 748314 h 1158041"/>
                <a:gd name="connsiteX60" fmla="*/ 19412 w 2395689"/>
                <a:gd name="connsiteY60" fmla="*/ 744002 h 1158041"/>
                <a:gd name="connsiteX61" fmla="*/ 0 w 2395689"/>
                <a:gd name="connsiteY61" fmla="*/ 682991 h 1158041"/>
                <a:gd name="connsiteX62" fmla="*/ 4239 w 2395689"/>
                <a:gd name="connsiteY62" fmla="*/ 678751 h 1158041"/>
                <a:gd name="connsiteX63" fmla="*/ 74213 w 2395689"/>
                <a:gd name="connsiteY63" fmla="*/ 643763 h 1158041"/>
                <a:gd name="connsiteX64" fmla="*/ 151184 w 2395689"/>
                <a:gd name="connsiteY64" fmla="*/ 622771 h 1158041"/>
                <a:gd name="connsiteX65" fmla="*/ 165179 w 2395689"/>
                <a:gd name="connsiteY65" fmla="*/ 584285 h 1158041"/>
                <a:gd name="connsiteX66" fmla="*/ 200166 w 2395689"/>
                <a:gd name="connsiteY66" fmla="*/ 545799 h 1158041"/>
                <a:gd name="connsiteX67" fmla="*/ 228156 w 2395689"/>
                <a:gd name="connsiteY67" fmla="*/ 528306 h 1158041"/>
                <a:gd name="connsiteX68" fmla="*/ 263143 w 2395689"/>
                <a:gd name="connsiteY68" fmla="*/ 510812 h 1158041"/>
                <a:gd name="connsiteX69" fmla="*/ 263143 w 2395689"/>
                <a:gd name="connsiteY69" fmla="*/ 486321 h 1158041"/>
                <a:gd name="connsiteX70" fmla="*/ 280637 w 2395689"/>
                <a:gd name="connsiteY70" fmla="*/ 444337 h 1158041"/>
                <a:gd name="connsiteX71" fmla="*/ 329619 w 2395689"/>
                <a:gd name="connsiteY71" fmla="*/ 426843 h 1158041"/>
                <a:gd name="connsiteX72" fmla="*/ 403092 w 2395689"/>
                <a:gd name="connsiteY72" fmla="*/ 377861 h 1158041"/>
                <a:gd name="connsiteX73" fmla="*/ 455573 w 2395689"/>
                <a:gd name="connsiteY73" fmla="*/ 321882 h 1158041"/>
                <a:gd name="connsiteX74" fmla="*/ 494058 w 2395689"/>
                <a:gd name="connsiteY74" fmla="*/ 258905 h 1158041"/>
                <a:gd name="connsiteX75" fmla="*/ 539542 w 2395689"/>
                <a:gd name="connsiteY75" fmla="*/ 171437 h 1158041"/>
                <a:gd name="connsiteX76" fmla="*/ 581526 w 2395689"/>
                <a:gd name="connsiteY76" fmla="*/ 136450 h 1158041"/>
                <a:gd name="connsiteX77" fmla="*/ 613015 w 2395689"/>
                <a:gd name="connsiteY77" fmla="*/ 122455 h 1158041"/>
                <a:gd name="connsiteX78" fmla="*/ 686488 w 2395689"/>
                <a:gd name="connsiteY78" fmla="*/ 122455 h 1158041"/>
                <a:gd name="connsiteX79" fmla="*/ 749464 w 2395689"/>
                <a:gd name="connsiteY79" fmla="*/ 104961 h 1158041"/>
                <a:gd name="connsiteX80" fmla="*/ 777454 w 2395689"/>
                <a:gd name="connsiteY80" fmla="*/ 90967 h 1158041"/>
                <a:gd name="connsiteX81" fmla="*/ 791449 w 2395689"/>
                <a:gd name="connsiteY81" fmla="*/ 122455 h 1158041"/>
                <a:gd name="connsiteX82" fmla="*/ 819439 w 2395689"/>
                <a:gd name="connsiteY82" fmla="*/ 122455 h 1158041"/>
                <a:gd name="connsiteX83" fmla="*/ 840431 w 2395689"/>
                <a:gd name="connsiteY83" fmla="*/ 87468 h 1158041"/>
                <a:gd name="connsiteX84" fmla="*/ 868421 w 2395689"/>
                <a:gd name="connsiteY84" fmla="*/ 83969 h 1158041"/>
                <a:gd name="connsiteX85" fmla="*/ 903408 w 2395689"/>
                <a:gd name="connsiteY85" fmla="*/ 83969 h 1158041"/>
                <a:gd name="connsiteX86" fmla="*/ 934896 w 2395689"/>
                <a:gd name="connsiteY86" fmla="*/ 94465 h 1158041"/>
                <a:gd name="connsiteX87" fmla="*/ 941894 w 2395689"/>
                <a:gd name="connsiteY87" fmla="*/ 90967 h 1158041"/>
                <a:gd name="connsiteX88" fmla="*/ 941894 w 2395689"/>
                <a:gd name="connsiteY88" fmla="*/ 62977 h 1158041"/>
                <a:gd name="connsiteX89" fmla="*/ 952390 w 2395689"/>
                <a:gd name="connsiteY89" fmla="*/ 52481 h 1158041"/>
                <a:gd name="connsiteX90" fmla="*/ 973382 w 2395689"/>
                <a:gd name="connsiteY90" fmla="*/ 27990 h 1158041"/>
                <a:gd name="connsiteX91" fmla="*/ 997873 w 2395689"/>
                <a:gd name="connsiteY91" fmla="*/ 24491 h 1158041"/>
                <a:gd name="connsiteX92" fmla="*/ 1011868 w 2395689"/>
                <a:gd name="connsiteY92" fmla="*/ 48982 h 1158041"/>
                <a:gd name="connsiteX93" fmla="*/ 1043356 w 2395689"/>
                <a:gd name="connsiteY93" fmla="*/ 27990 h 1158041"/>
                <a:gd name="connsiteX94" fmla="*/ 1085341 w 2395689"/>
                <a:gd name="connsiteY94" fmla="*/ 3499 h 1158041"/>
                <a:gd name="connsiteX95" fmla="*/ 1102834 w 2395689"/>
                <a:gd name="connsiteY95" fmla="*/ 0 h 1158041"/>
                <a:gd name="connsiteX0" fmla="*/ 1102834 w 2389974"/>
                <a:gd name="connsiteY0" fmla="*/ 0 h 1158041"/>
                <a:gd name="connsiteX1" fmla="*/ 1134323 w 2389974"/>
                <a:gd name="connsiteY1" fmla="*/ 27990 h 1158041"/>
                <a:gd name="connsiteX2" fmla="*/ 1200798 w 2389974"/>
                <a:gd name="connsiteY2" fmla="*/ 31488 h 1158041"/>
                <a:gd name="connsiteX3" fmla="*/ 1219436 w 2389974"/>
                <a:gd name="connsiteY3" fmla="*/ 25558 h 1158041"/>
                <a:gd name="connsiteX4" fmla="*/ 1223881 w 2389974"/>
                <a:gd name="connsiteY4" fmla="*/ 44590 h 1158041"/>
                <a:gd name="connsiteX5" fmla="*/ 1270538 w 2389974"/>
                <a:gd name="connsiteY5" fmla="*/ 125627 h 1158041"/>
                <a:gd name="connsiteX6" fmla="*/ 1280906 w 2389974"/>
                <a:gd name="connsiteY6" fmla="*/ 193869 h 1158041"/>
                <a:gd name="connsiteX7" fmla="*/ 1296458 w 2389974"/>
                <a:gd name="connsiteY7" fmla="*/ 253580 h 1158041"/>
                <a:gd name="connsiteX8" fmla="*/ 1374220 w 2389974"/>
                <a:gd name="connsiteY8" fmla="*/ 309027 h 1158041"/>
                <a:gd name="connsiteX9" fmla="*/ 1420877 w 2389974"/>
                <a:gd name="connsiteY9" fmla="*/ 338883 h 1158041"/>
                <a:gd name="connsiteX10" fmla="*/ 1431245 w 2389974"/>
                <a:gd name="connsiteY10" fmla="*/ 445510 h 1158041"/>
                <a:gd name="connsiteX11" fmla="*/ 1524559 w 2389974"/>
                <a:gd name="connsiteY11" fmla="*/ 509487 h 1158041"/>
                <a:gd name="connsiteX12" fmla="*/ 1571747 w 2389974"/>
                <a:gd name="connsiteY12" fmla="*/ 563568 h 1158041"/>
                <a:gd name="connsiteX13" fmla="*/ 1654162 w 2389974"/>
                <a:gd name="connsiteY13" fmla="*/ 574003 h 1158041"/>
                <a:gd name="connsiteX14" fmla="*/ 1689920 w 2389974"/>
                <a:gd name="connsiteY14" fmla="*/ 651685 h 1158041"/>
                <a:gd name="connsiteX15" fmla="*/ 1750755 w 2389974"/>
                <a:gd name="connsiteY15" fmla="*/ 703321 h 1158041"/>
                <a:gd name="connsiteX16" fmla="*/ 1820054 w 2389974"/>
                <a:gd name="connsiteY16" fmla="*/ 727547 h 1158041"/>
                <a:gd name="connsiteX17" fmla="*/ 1945847 w 2389974"/>
                <a:gd name="connsiteY17" fmla="*/ 722826 h 1158041"/>
                <a:gd name="connsiteX18" fmla="*/ 2017269 w 2389974"/>
                <a:gd name="connsiteY18" fmla="*/ 727547 h 1158041"/>
                <a:gd name="connsiteX19" fmla="*/ 2174479 w 2389974"/>
                <a:gd name="connsiteY19" fmla="*/ 694876 h 1158041"/>
                <a:gd name="connsiteX20" fmla="*/ 2292651 w 2389974"/>
                <a:gd name="connsiteY20" fmla="*/ 728002 h 1158041"/>
                <a:gd name="connsiteX21" fmla="*/ 2344492 w 2389974"/>
                <a:gd name="connsiteY21" fmla="*/ 775373 h 1158041"/>
                <a:gd name="connsiteX22" fmla="*/ 2335498 w 2389974"/>
                <a:gd name="connsiteY22" fmla="*/ 850695 h 1158041"/>
                <a:gd name="connsiteX23" fmla="*/ 2375597 w 2389974"/>
                <a:gd name="connsiteY23" fmla="*/ 914672 h 1158041"/>
                <a:gd name="connsiteX24" fmla="*/ 2389974 w 2389974"/>
                <a:gd name="connsiteY24" fmla="*/ 961038 h 1158041"/>
                <a:gd name="connsiteX25" fmla="*/ 2331131 w 2389974"/>
                <a:gd name="connsiteY25" fmla="*/ 981212 h 1158041"/>
                <a:gd name="connsiteX26" fmla="*/ 2249186 w 2389974"/>
                <a:gd name="connsiteY26" fmla="*/ 981212 h 1158041"/>
                <a:gd name="connsiteX27" fmla="*/ 2158615 w 2389974"/>
                <a:gd name="connsiteY27" fmla="*/ 976899 h 1158041"/>
                <a:gd name="connsiteX28" fmla="*/ 2072357 w 2389974"/>
                <a:gd name="connsiteY28" fmla="*/ 972586 h 1158041"/>
                <a:gd name="connsiteX29" fmla="*/ 1955908 w 2389974"/>
                <a:gd name="connsiteY29" fmla="*/ 1028654 h 1158041"/>
                <a:gd name="connsiteX30" fmla="*/ 1873963 w 2389974"/>
                <a:gd name="connsiteY30" fmla="*/ 1089034 h 1158041"/>
                <a:gd name="connsiteX31" fmla="*/ 1770453 w 2389974"/>
                <a:gd name="connsiteY31" fmla="*/ 1149415 h 1158041"/>
                <a:gd name="connsiteX32" fmla="*/ 1727324 w 2389974"/>
                <a:gd name="connsiteY32" fmla="*/ 1153728 h 1158041"/>
                <a:gd name="connsiteX33" fmla="*/ 1615189 w 2389974"/>
                <a:gd name="connsiteY33" fmla="*/ 1158041 h 1158041"/>
                <a:gd name="connsiteX34" fmla="*/ 1554808 w 2389974"/>
                <a:gd name="connsiteY34" fmla="*/ 1127850 h 1158041"/>
                <a:gd name="connsiteX35" fmla="*/ 1464237 w 2389974"/>
                <a:gd name="connsiteY35" fmla="*/ 1097660 h 1158041"/>
                <a:gd name="connsiteX36" fmla="*/ 1442672 w 2389974"/>
                <a:gd name="connsiteY36" fmla="*/ 1054531 h 1158041"/>
                <a:gd name="connsiteX37" fmla="*/ 1399543 w 2389974"/>
                <a:gd name="connsiteY37" fmla="*/ 998463 h 1158041"/>
                <a:gd name="connsiteX38" fmla="*/ 1334849 w 2389974"/>
                <a:gd name="connsiteY38" fmla="*/ 998463 h 1158041"/>
                <a:gd name="connsiteX39" fmla="*/ 1274469 w 2389974"/>
                <a:gd name="connsiteY39" fmla="*/ 994150 h 1158041"/>
                <a:gd name="connsiteX40" fmla="*/ 1227027 w 2389974"/>
                <a:gd name="connsiteY40" fmla="*/ 1024341 h 1158041"/>
                <a:gd name="connsiteX41" fmla="*/ 1166646 w 2389974"/>
                <a:gd name="connsiteY41" fmla="*/ 981212 h 1158041"/>
                <a:gd name="connsiteX42" fmla="*/ 1127830 w 2389974"/>
                <a:gd name="connsiteY42" fmla="*/ 1011402 h 1158041"/>
                <a:gd name="connsiteX43" fmla="*/ 1058823 w 2389974"/>
                <a:gd name="connsiteY43" fmla="*/ 994150 h 1158041"/>
                <a:gd name="connsiteX44" fmla="*/ 1011381 w 2389974"/>
                <a:gd name="connsiteY44" fmla="*/ 1020028 h 1158041"/>
                <a:gd name="connsiteX45" fmla="*/ 963939 w 2389974"/>
                <a:gd name="connsiteY45" fmla="*/ 1058844 h 1158041"/>
                <a:gd name="connsiteX46" fmla="*/ 912184 w 2389974"/>
                <a:gd name="connsiteY46" fmla="*/ 994150 h 1158041"/>
                <a:gd name="connsiteX47" fmla="*/ 843178 w 2389974"/>
                <a:gd name="connsiteY47" fmla="*/ 942395 h 1158041"/>
                <a:gd name="connsiteX48" fmla="*/ 804362 w 2389974"/>
                <a:gd name="connsiteY48" fmla="*/ 907892 h 1158041"/>
                <a:gd name="connsiteX49" fmla="*/ 765546 w 2389974"/>
                <a:gd name="connsiteY49" fmla="*/ 851824 h 1158041"/>
                <a:gd name="connsiteX50" fmla="*/ 765546 w 2389974"/>
                <a:gd name="connsiteY50" fmla="*/ 830260 h 1158041"/>
                <a:gd name="connsiteX51" fmla="*/ 683600 w 2389974"/>
                <a:gd name="connsiteY51" fmla="*/ 830260 h 1158041"/>
                <a:gd name="connsiteX52" fmla="*/ 605968 w 2389974"/>
                <a:gd name="connsiteY52" fmla="*/ 808695 h 1158041"/>
                <a:gd name="connsiteX53" fmla="*/ 515397 w 2389974"/>
                <a:gd name="connsiteY53" fmla="*/ 795756 h 1158041"/>
                <a:gd name="connsiteX54" fmla="*/ 502458 w 2389974"/>
                <a:gd name="connsiteY54" fmla="*/ 795756 h 1158041"/>
                <a:gd name="connsiteX55" fmla="*/ 442077 w 2389974"/>
                <a:gd name="connsiteY55" fmla="*/ 804382 h 1158041"/>
                <a:gd name="connsiteX56" fmla="*/ 299751 w 2389974"/>
                <a:gd name="connsiteY56" fmla="*/ 817321 h 1158041"/>
                <a:gd name="connsiteX57" fmla="*/ 243683 w 2389974"/>
                <a:gd name="connsiteY57" fmla="*/ 787131 h 1158041"/>
                <a:gd name="connsiteX58" fmla="*/ 187615 w 2389974"/>
                <a:gd name="connsiteY58" fmla="*/ 769879 h 1158041"/>
                <a:gd name="connsiteX59" fmla="*/ 105670 w 2389974"/>
                <a:gd name="connsiteY59" fmla="*/ 748314 h 1158041"/>
                <a:gd name="connsiteX60" fmla="*/ 19412 w 2389974"/>
                <a:gd name="connsiteY60" fmla="*/ 744002 h 1158041"/>
                <a:gd name="connsiteX61" fmla="*/ 0 w 2389974"/>
                <a:gd name="connsiteY61" fmla="*/ 682991 h 1158041"/>
                <a:gd name="connsiteX62" fmla="*/ 4239 w 2389974"/>
                <a:gd name="connsiteY62" fmla="*/ 678751 h 1158041"/>
                <a:gd name="connsiteX63" fmla="*/ 74213 w 2389974"/>
                <a:gd name="connsiteY63" fmla="*/ 643763 h 1158041"/>
                <a:gd name="connsiteX64" fmla="*/ 151184 w 2389974"/>
                <a:gd name="connsiteY64" fmla="*/ 622771 h 1158041"/>
                <a:gd name="connsiteX65" fmla="*/ 165179 w 2389974"/>
                <a:gd name="connsiteY65" fmla="*/ 584285 h 1158041"/>
                <a:gd name="connsiteX66" fmla="*/ 200166 w 2389974"/>
                <a:gd name="connsiteY66" fmla="*/ 545799 h 1158041"/>
                <a:gd name="connsiteX67" fmla="*/ 228156 w 2389974"/>
                <a:gd name="connsiteY67" fmla="*/ 528306 h 1158041"/>
                <a:gd name="connsiteX68" fmla="*/ 263143 w 2389974"/>
                <a:gd name="connsiteY68" fmla="*/ 510812 h 1158041"/>
                <a:gd name="connsiteX69" fmla="*/ 263143 w 2389974"/>
                <a:gd name="connsiteY69" fmla="*/ 486321 h 1158041"/>
                <a:gd name="connsiteX70" fmla="*/ 280637 w 2389974"/>
                <a:gd name="connsiteY70" fmla="*/ 444337 h 1158041"/>
                <a:gd name="connsiteX71" fmla="*/ 329619 w 2389974"/>
                <a:gd name="connsiteY71" fmla="*/ 426843 h 1158041"/>
                <a:gd name="connsiteX72" fmla="*/ 403092 w 2389974"/>
                <a:gd name="connsiteY72" fmla="*/ 377861 h 1158041"/>
                <a:gd name="connsiteX73" fmla="*/ 455573 w 2389974"/>
                <a:gd name="connsiteY73" fmla="*/ 321882 h 1158041"/>
                <a:gd name="connsiteX74" fmla="*/ 494058 w 2389974"/>
                <a:gd name="connsiteY74" fmla="*/ 258905 h 1158041"/>
                <a:gd name="connsiteX75" fmla="*/ 539542 w 2389974"/>
                <a:gd name="connsiteY75" fmla="*/ 171437 h 1158041"/>
                <a:gd name="connsiteX76" fmla="*/ 581526 w 2389974"/>
                <a:gd name="connsiteY76" fmla="*/ 136450 h 1158041"/>
                <a:gd name="connsiteX77" fmla="*/ 613015 w 2389974"/>
                <a:gd name="connsiteY77" fmla="*/ 122455 h 1158041"/>
                <a:gd name="connsiteX78" fmla="*/ 686488 w 2389974"/>
                <a:gd name="connsiteY78" fmla="*/ 122455 h 1158041"/>
                <a:gd name="connsiteX79" fmla="*/ 749464 w 2389974"/>
                <a:gd name="connsiteY79" fmla="*/ 104961 h 1158041"/>
                <a:gd name="connsiteX80" fmla="*/ 777454 w 2389974"/>
                <a:gd name="connsiteY80" fmla="*/ 90967 h 1158041"/>
                <a:gd name="connsiteX81" fmla="*/ 791449 w 2389974"/>
                <a:gd name="connsiteY81" fmla="*/ 122455 h 1158041"/>
                <a:gd name="connsiteX82" fmla="*/ 819439 w 2389974"/>
                <a:gd name="connsiteY82" fmla="*/ 122455 h 1158041"/>
                <a:gd name="connsiteX83" fmla="*/ 840431 w 2389974"/>
                <a:gd name="connsiteY83" fmla="*/ 87468 h 1158041"/>
                <a:gd name="connsiteX84" fmla="*/ 868421 w 2389974"/>
                <a:gd name="connsiteY84" fmla="*/ 83969 h 1158041"/>
                <a:gd name="connsiteX85" fmla="*/ 903408 w 2389974"/>
                <a:gd name="connsiteY85" fmla="*/ 83969 h 1158041"/>
                <a:gd name="connsiteX86" fmla="*/ 934896 w 2389974"/>
                <a:gd name="connsiteY86" fmla="*/ 94465 h 1158041"/>
                <a:gd name="connsiteX87" fmla="*/ 941894 w 2389974"/>
                <a:gd name="connsiteY87" fmla="*/ 90967 h 1158041"/>
                <a:gd name="connsiteX88" fmla="*/ 941894 w 2389974"/>
                <a:gd name="connsiteY88" fmla="*/ 62977 h 1158041"/>
                <a:gd name="connsiteX89" fmla="*/ 952390 w 2389974"/>
                <a:gd name="connsiteY89" fmla="*/ 52481 h 1158041"/>
                <a:gd name="connsiteX90" fmla="*/ 973382 w 2389974"/>
                <a:gd name="connsiteY90" fmla="*/ 27990 h 1158041"/>
                <a:gd name="connsiteX91" fmla="*/ 997873 w 2389974"/>
                <a:gd name="connsiteY91" fmla="*/ 24491 h 1158041"/>
                <a:gd name="connsiteX92" fmla="*/ 1011868 w 2389974"/>
                <a:gd name="connsiteY92" fmla="*/ 48982 h 1158041"/>
                <a:gd name="connsiteX93" fmla="*/ 1043356 w 2389974"/>
                <a:gd name="connsiteY93" fmla="*/ 27990 h 1158041"/>
                <a:gd name="connsiteX94" fmla="*/ 1085341 w 2389974"/>
                <a:gd name="connsiteY94" fmla="*/ 3499 h 1158041"/>
                <a:gd name="connsiteX95" fmla="*/ 1102834 w 2389974"/>
                <a:gd name="connsiteY95" fmla="*/ 0 h 1158041"/>
                <a:gd name="connsiteX0" fmla="*/ 1102834 w 2389974"/>
                <a:gd name="connsiteY0" fmla="*/ 0 h 1158041"/>
                <a:gd name="connsiteX1" fmla="*/ 1134323 w 2389974"/>
                <a:gd name="connsiteY1" fmla="*/ 27990 h 1158041"/>
                <a:gd name="connsiteX2" fmla="*/ 1200798 w 2389974"/>
                <a:gd name="connsiteY2" fmla="*/ 31488 h 1158041"/>
                <a:gd name="connsiteX3" fmla="*/ 1219436 w 2389974"/>
                <a:gd name="connsiteY3" fmla="*/ 25558 h 1158041"/>
                <a:gd name="connsiteX4" fmla="*/ 1223881 w 2389974"/>
                <a:gd name="connsiteY4" fmla="*/ 44590 h 1158041"/>
                <a:gd name="connsiteX5" fmla="*/ 1270538 w 2389974"/>
                <a:gd name="connsiteY5" fmla="*/ 125627 h 1158041"/>
                <a:gd name="connsiteX6" fmla="*/ 1280906 w 2389974"/>
                <a:gd name="connsiteY6" fmla="*/ 193869 h 1158041"/>
                <a:gd name="connsiteX7" fmla="*/ 1296458 w 2389974"/>
                <a:gd name="connsiteY7" fmla="*/ 253580 h 1158041"/>
                <a:gd name="connsiteX8" fmla="*/ 1374220 w 2389974"/>
                <a:gd name="connsiteY8" fmla="*/ 309027 h 1158041"/>
                <a:gd name="connsiteX9" fmla="*/ 1420877 w 2389974"/>
                <a:gd name="connsiteY9" fmla="*/ 338883 h 1158041"/>
                <a:gd name="connsiteX10" fmla="*/ 1431245 w 2389974"/>
                <a:gd name="connsiteY10" fmla="*/ 445510 h 1158041"/>
                <a:gd name="connsiteX11" fmla="*/ 1524559 w 2389974"/>
                <a:gd name="connsiteY11" fmla="*/ 509487 h 1158041"/>
                <a:gd name="connsiteX12" fmla="*/ 1571747 w 2389974"/>
                <a:gd name="connsiteY12" fmla="*/ 563568 h 1158041"/>
                <a:gd name="connsiteX13" fmla="*/ 1654162 w 2389974"/>
                <a:gd name="connsiteY13" fmla="*/ 574003 h 1158041"/>
                <a:gd name="connsiteX14" fmla="*/ 1689920 w 2389974"/>
                <a:gd name="connsiteY14" fmla="*/ 651685 h 1158041"/>
                <a:gd name="connsiteX15" fmla="*/ 1750755 w 2389974"/>
                <a:gd name="connsiteY15" fmla="*/ 703321 h 1158041"/>
                <a:gd name="connsiteX16" fmla="*/ 1820054 w 2389974"/>
                <a:gd name="connsiteY16" fmla="*/ 727547 h 1158041"/>
                <a:gd name="connsiteX17" fmla="*/ 1945847 w 2389974"/>
                <a:gd name="connsiteY17" fmla="*/ 722826 h 1158041"/>
                <a:gd name="connsiteX18" fmla="*/ 2017269 w 2389974"/>
                <a:gd name="connsiteY18" fmla="*/ 727547 h 1158041"/>
                <a:gd name="connsiteX19" fmla="*/ 2174479 w 2389974"/>
                <a:gd name="connsiteY19" fmla="*/ 694876 h 1158041"/>
                <a:gd name="connsiteX20" fmla="*/ 2292651 w 2389974"/>
                <a:gd name="connsiteY20" fmla="*/ 728002 h 1158041"/>
                <a:gd name="connsiteX21" fmla="*/ 2344492 w 2389974"/>
                <a:gd name="connsiteY21" fmla="*/ 775373 h 1158041"/>
                <a:gd name="connsiteX22" fmla="*/ 2335498 w 2389974"/>
                <a:gd name="connsiteY22" fmla="*/ 850695 h 1158041"/>
                <a:gd name="connsiteX23" fmla="*/ 2375597 w 2389974"/>
                <a:gd name="connsiteY23" fmla="*/ 914672 h 1158041"/>
                <a:gd name="connsiteX24" fmla="*/ 2389974 w 2389974"/>
                <a:gd name="connsiteY24" fmla="*/ 961038 h 1158041"/>
                <a:gd name="connsiteX25" fmla="*/ 2331131 w 2389974"/>
                <a:gd name="connsiteY25" fmla="*/ 981212 h 1158041"/>
                <a:gd name="connsiteX26" fmla="*/ 2249186 w 2389974"/>
                <a:gd name="connsiteY26" fmla="*/ 981212 h 1158041"/>
                <a:gd name="connsiteX27" fmla="*/ 2158615 w 2389974"/>
                <a:gd name="connsiteY27" fmla="*/ 976899 h 1158041"/>
                <a:gd name="connsiteX28" fmla="*/ 2072357 w 2389974"/>
                <a:gd name="connsiteY28" fmla="*/ 972586 h 1158041"/>
                <a:gd name="connsiteX29" fmla="*/ 1955908 w 2389974"/>
                <a:gd name="connsiteY29" fmla="*/ 1028654 h 1158041"/>
                <a:gd name="connsiteX30" fmla="*/ 1873963 w 2389974"/>
                <a:gd name="connsiteY30" fmla="*/ 1089034 h 1158041"/>
                <a:gd name="connsiteX31" fmla="*/ 1770453 w 2389974"/>
                <a:gd name="connsiteY31" fmla="*/ 1149415 h 1158041"/>
                <a:gd name="connsiteX32" fmla="*/ 1727324 w 2389974"/>
                <a:gd name="connsiteY32" fmla="*/ 1153728 h 1158041"/>
                <a:gd name="connsiteX33" fmla="*/ 1615189 w 2389974"/>
                <a:gd name="connsiteY33" fmla="*/ 1158041 h 1158041"/>
                <a:gd name="connsiteX34" fmla="*/ 1554808 w 2389974"/>
                <a:gd name="connsiteY34" fmla="*/ 1127850 h 1158041"/>
                <a:gd name="connsiteX35" fmla="*/ 1464237 w 2389974"/>
                <a:gd name="connsiteY35" fmla="*/ 1097660 h 1158041"/>
                <a:gd name="connsiteX36" fmla="*/ 1442672 w 2389974"/>
                <a:gd name="connsiteY36" fmla="*/ 1054531 h 1158041"/>
                <a:gd name="connsiteX37" fmla="*/ 1399543 w 2389974"/>
                <a:gd name="connsiteY37" fmla="*/ 998463 h 1158041"/>
                <a:gd name="connsiteX38" fmla="*/ 1334849 w 2389974"/>
                <a:gd name="connsiteY38" fmla="*/ 998463 h 1158041"/>
                <a:gd name="connsiteX39" fmla="*/ 1274469 w 2389974"/>
                <a:gd name="connsiteY39" fmla="*/ 994150 h 1158041"/>
                <a:gd name="connsiteX40" fmla="*/ 1227027 w 2389974"/>
                <a:gd name="connsiteY40" fmla="*/ 1024341 h 1158041"/>
                <a:gd name="connsiteX41" fmla="*/ 1166646 w 2389974"/>
                <a:gd name="connsiteY41" fmla="*/ 981212 h 1158041"/>
                <a:gd name="connsiteX42" fmla="*/ 1127830 w 2389974"/>
                <a:gd name="connsiteY42" fmla="*/ 1011402 h 1158041"/>
                <a:gd name="connsiteX43" fmla="*/ 1058823 w 2389974"/>
                <a:gd name="connsiteY43" fmla="*/ 994150 h 1158041"/>
                <a:gd name="connsiteX44" fmla="*/ 1011381 w 2389974"/>
                <a:gd name="connsiteY44" fmla="*/ 1020028 h 1158041"/>
                <a:gd name="connsiteX45" fmla="*/ 963939 w 2389974"/>
                <a:gd name="connsiteY45" fmla="*/ 1058844 h 1158041"/>
                <a:gd name="connsiteX46" fmla="*/ 912184 w 2389974"/>
                <a:gd name="connsiteY46" fmla="*/ 994150 h 1158041"/>
                <a:gd name="connsiteX47" fmla="*/ 843178 w 2389974"/>
                <a:gd name="connsiteY47" fmla="*/ 942395 h 1158041"/>
                <a:gd name="connsiteX48" fmla="*/ 804362 w 2389974"/>
                <a:gd name="connsiteY48" fmla="*/ 907892 h 1158041"/>
                <a:gd name="connsiteX49" fmla="*/ 765546 w 2389974"/>
                <a:gd name="connsiteY49" fmla="*/ 851824 h 1158041"/>
                <a:gd name="connsiteX50" fmla="*/ 765546 w 2389974"/>
                <a:gd name="connsiteY50" fmla="*/ 830260 h 1158041"/>
                <a:gd name="connsiteX51" fmla="*/ 683600 w 2389974"/>
                <a:gd name="connsiteY51" fmla="*/ 830260 h 1158041"/>
                <a:gd name="connsiteX52" fmla="*/ 605968 w 2389974"/>
                <a:gd name="connsiteY52" fmla="*/ 808695 h 1158041"/>
                <a:gd name="connsiteX53" fmla="*/ 515397 w 2389974"/>
                <a:gd name="connsiteY53" fmla="*/ 795756 h 1158041"/>
                <a:gd name="connsiteX54" fmla="*/ 502458 w 2389974"/>
                <a:gd name="connsiteY54" fmla="*/ 795756 h 1158041"/>
                <a:gd name="connsiteX55" fmla="*/ 442077 w 2389974"/>
                <a:gd name="connsiteY55" fmla="*/ 804382 h 1158041"/>
                <a:gd name="connsiteX56" fmla="*/ 299751 w 2389974"/>
                <a:gd name="connsiteY56" fmla="*/ 817321 h 1158041"/>
                <a:gd name="connsiteX57" fmla="*/ 243683 w 2389974"/>
                <a:gd name="connsiteY57" fmla="*/ 787131 h 1158041"/>
                <a:gd name="connsiteX58" fmla="*/ 187615 w 2389974"/>
                <a:gd name="connsiteY58" fmla="*/ 769879 h 1158041"/>
                <a:gd name="connsiteX59" fmla="*/ 105670 w 2389974"/>
                <a:gd name="connsiteY59" fmla="*/ 748314 h 1158041"/>
                <a:gd name="connsiteX60" fmla="*/ 19412 w 2389974"/>
                <a:gd name="connsiteY60" fmla="*/ 744002 h 1158041"/>
                <a:gd name="connsiteX61" fmla="*/ 0 w 2389974"/>
                <a:gd name="connsiteY61" fmla="*/ 682991 h 1158041"/>
                <a:gd name="connsiteX62" fmla="*/ 4239 w 2389974"/>
                <a:gd name="connsiteY62" fmla="*/ 678751 h 1158041"/>
                <a:gd name="connsiteX63" fmla="*/ 74213 w 2389974"/>
                <a:gd name="connsiteY63" fmla="*/ 643763 h 1158041"/>
                <a:gd name="connsiteX64" fmla="*/ 151184 w 2389974"/>
                <a:gd name="connsiteY64" fmla="*/ 622771 h 1158041"/>
                <a:gd name="connsiteX65" fmla="*/ 165179 w 2389974"/>
                <a:gd name="connsiteY65" fmla="*/ 584285 h 1158041"/>
                <a:gd name="connsiteX66" fmla="*/ 200166 w 2389974"/>
                <a:gd name="connsiteY66" fmla="*/ 545799 h 1158041"/>
                <a:gd name="connsiteX67" fmla="*/ 228156 w 2389974"/>
                <a:gd name="connsiteY67" fmla="*/ 528306 h 1158041"/>
                <a:gd name="connsiteX68" fmla="*/ 263143 w 2389974"/>
                <a:gd name="connsiteY68" fmla="*/ 510812 h 1158041"/>
                <a:gd name="connsiteX69" fmla="*/ 263143 w 2389974"/>
                <a:gd name="connsiteY69" fmla="*/ 486321 h 1158041"/>
                <a:gd name="connsiteX70" fmla="*/ 280637 w 2389974"/>
                <a:gd name="connsiteY70" fmla="*/ 444337 h 1158041"/>
                <a:gd name="connsiteX71" fmla="*/ 329619 w 2389974"/>
                <a:gd name="connsiteY71" fmla="*/ 426843 h 1158041"/>
                <a:gd name="connsiteX72" fmla="*/ 403092 w 2389974"/>
                <a:gd name="connsiteY72" fmla="*/ 377861 h 1158041"/>
                <a:gd name="connsiteX73" fmla="*/ 455573 w 2389974"/>
                <a:gd name="connsiteY73" fmla="*/ 321882 h 1158041"/>
                <a:gd name="connsiteX74" fmla="*/ 494058 w 2389974"/>
                <a:gd name="connsiteY74" fmla="*/ 258905 h 1158041"/>
                <a:gd name="connsiteX75" fmla="*/ 539542 w 2389974"/>
                <a:gd name="connsiteY75" fmla="*/ 171437 h 1158041"/>
                <a:gd name="connsiteX76" fmla="*/ 581526 w 2389974"/>
                <a:gd name="connsiteY76" fmla="*/ 136450 h 1158041"/>
                <a:gd name="connsiteX77" fmla="*/ 613015 w 2389974"/>
                <a:gd name="connsiteY77" fmla="*/ 122455 h 1158041"/>
                <a:gd name="connsiteX78" fmla="*/ 686488 w 2389974"/>
                <a:gd name="connsiteY78" fmla="*/ 122455 h 1158041"/>
                <a:gd name="connsiteX79" fmla="*/ 749464 w 2389974"/>
                <a:gd name="connsiteY79" fmla="*/ 104961 h 1158041"/>
                <a:gd name="connsiteX80" fmla="*/ 777454 w 2389974"/>
                <a:gd name="connsiteY80" fmla="*/ 90967 h 1158041"/>
                <a:gd name="connsiteX81" fmla="*/ 791449 w 2389974"/>
                <a:gd name="connsiteY81" fmla="*/ 122455 h 1158041"/>
                <a:gd name="connsiteX82" fmla="*/ 819439 w 2389974"/>
                <a:gd name="connsiteY82" fmla="*/ 122455 h 1158041"/>
                <a:gd name="connsiteX83" fmla="*/ 840431 w 2389974"/>
                <a:gd name="connsiteY83" fmla="*/ 87468 h 1158041"/>
                <a:gd name="connsiteX84" fmla="*/ 868421 w 2389974"/>
                <a:gd name="connsiteY84" fmla="*/ 83969 h 1158041"/>
                <a:gd name="connsiteX85" fmla="*/ 903408 w 2389974"/>
                <a:gd name="connsiteY85" fmla="*/ 83969 h 1158041"/>
                <a:gd name="connsiteX86" fmla="*/ 934896 w 2389974"/>
                <a:gd name="connsiteY86" fmla="*/ 94465 h 1158041"/>
                <a:gd name="connsiteX87" fmla="*/ 941894 w 2389974"/>
                <a:gd name="connsiteY87" fmla="*/ 90967 h 1158041"/>
                <a:gd name="connsiteX88" fmla="*/ 941894 w 2389974"/>
                <a:gd name="connsiteY88" fmla="*/ 62977 h 1158041"/>
                <a:gd name="connsiteX89" fmla="*/ 952390 w 2389974"/>
                <a:gd name="connsiteY89" fmla="*/ 52481 h 1158041"/>
                <a:gd name="connsiteX90" fmla="*/ 973382 w 2389974"/>
                <a:gd name="connsiteY90" fmla="*/ 27990 h 1158041"/>
                <a:gd name="connsiteX91" fmla="*/ 997873 w 2389974"/>
                <a:gd name="connsiteY91" fmla="*/ 24491 h 1158041"/>
                <a:gd name="connsiteX92" fmla="*/ 1011868 w 2389974"/>
                <a:gd name="connsiteY92" fmla="*/ 48982 h 1158041"/>
                <a:gd name="connsiteX93" fmla="*/ 1043356 w 2389974"/>
                <a:gd name="connsiteY93" fmla="*/ 27990 h 1158041"/>
                <a:gd name="connsiteX94" fmla="*/ 1085341 w 2389974"/>
                <a:gd name="connsiteY94" fmla="*/ 3499 h 1158041"/>
                <a:gd name="connsiteX95" fmla="*/ 1102834 w 2389974"/>
                <a:gd name="connsiteY95" fmla="*/ 0 h 1158041"/>
                <a:gd name="connsiteX0" fmla="*/ 1102834 w 2389974"/>
                <a:gd name="connsiteY0" fmla="*/ 0 h 1158041"/>
                <a:gd name="connsiteX1" fmla="*/ 1134323 w 2389974"/>
                <a:gd name="connsiteY1" fmla="*/ 27990 h 1158041"/>
                <a:gd name="connsiteX2" fmla="*/ 1200798 w 2389974"/>
                <a:gd name="connsiteY2" fmla="*/ 31488 h 1158041"/>
                <a:gd name="connsiteX3" fmla="*/ 1219436 w 2389974"/>
                <a:gd name="connsiteY3" fmla="*/ 25558 h 1158041"/>
                <a:gd name="connsiteX4" fmla="*/ 1221976 w 2389974"/>
                <a:gd name="connsiteY4" fmla="*/ 50305 h 1158041"/>
                <a:gd name="connsiteX5" fmla="*/ 1270538 w 2389974"/>
                <a:gd name="connsiteY5" fmla="*/ 125627 h 1158041"/>
                <a:gd name="connsiteX6" fmla="*/ 1280906 w 2389974"/>
                <a:gd name="connsiteY6" fmla="*/ 193869 h 1158041"/>
                <a:gd name="connsiteX7" fmla="*/ 1296458 w 2389974"/>
                <a:gd name="connsiteY7" fmla="*/ 253580 h 1158041"/>
                <a:gd name="connsiteX8" fmla="*/ 1374220 w 2389974"/>
                <a:gd name="connsiteY8" fmla="*/ 309027 h 1158041"/>
                <a:gd name="connsiteX9" fmla="*/ 1420877 w 2389974"/>
                <a:gd name="connsiteY9" fmla="*/ 338883 h 1158041"/>
                <a:gd name="connsiteX10" fmla="*/ 1431245 w 2389974"/>
                <a:gd name="connsiteY10" fmla="*/ 445510 h 1158041"/>
                <a:gd name="connsiteX11" fmla="*/ 1524559 w 2389974"/>
                <a:gd name="connsiteY11" fmla="*/ 509487 h 1158041"/>
                <a:gd name="connsiteX12" fmla="*/ 1571747 w 2389974"/>
                <a:gd name="connsiteY12" fmla="*/ 563568 h 1158041"/>
                <a:gd name="connsiteX13" fmla="*/ 1654162 w 2389974"/>
                <a:gd name="connsiteY13" fmla="*/ 574003 h 1158041"/>
                <a:gd name="connsiteX14" fmla="*/ 1689920 w 2389974"/>
                <a:gd name="connsiteY14" fmla="*/ 651685 h 1158041"/>
                <a:gd name="connsiteX15" fmla="*/ 1750755 w 2389974"/>
                <a:gd name="connsiteY15" fmla="*/ 703321 h 1158041"/>
                <a:gd name="connsiteX16" fmla="*/ 1820054 w 2389974"/>
                <a:gd name="connsiteY16" fmla="*/ 727547 h 1158041"/>
                <a:gd name="connsiteX17" fmla="*/ 1945847 w 2389974"/>
                <a:gd name="connsiteY17" fmla="*/ 722826 h 1158041"/>
                <a:gd name="connsiteX18" fmla="*/ 2017269 w 2389974"/>
                <a:gd name="connsiteY18" fmla="*/ 727547 h 1158041"/>
                <a:gd name="connsiteX19" fmla="*/ 2174479 w 2389974"/>
                <a:gd name="connsiteY19" fmla="*/ 694876 h 1158041"/>
                <a:gd name="connsiteX20" fmla="*/ 2292651 w 2389974"/>
                <a:gd name="connsiteY20" fmla="*/ 728002 h 1158041"/>
                <a:gd name="connsiteX21" fmla="*/ 2344492 w 2389974"/>
                <a:gd name="connsiteY21" fmla="*/ 775373 h 1158041"/>
                <a:gd name="connsiteX22" fmla="*/ 2335498 w 2389974"/>
                <a:gd name="connsiteY22" fmla="*/ 850695 h 1158041"/>
                <a:gd name="connsiteX23" fmla="*/ 2375597 w 2389974"/>
                <a:gd name="connsiteY23" fmla="*/ 914672 h 1158041"/>
                <a:gd name="connsiteX24" fmla="*/ 2389974 w 2389974"/>
                <a:gd name="connsiteY24" fmla="*/ 961038 h 1158041"/>
                <a:gd name="connsiteX25" fmla="*/ 2331131 w 2389974"/>
                <a:gd name="connsiteY25" fmla="*/ 981212 h 1158041"/>
                <a:gd name="connsiteX26" fmla="*/ 2249186 w 2389974"/>
                <a:gd name="connsiteY26" fmla="*/ 981212 h 1158041"/>
                <a:gd name="connsiteX27" fmla="*/ 2158615 w 2389974"/>
                <a:gd name="connsiteY27" fmla="*/ 976899 h 1158041"/>
                <a:gd name="connsiteX28" fmla="*/ 2072357 w 2389974"/>
                <a:gd name="connsiteY28" fmla="*/ 972586 h 1158041"/>
                <a:gd name="connsiteX29" fmla="*/ 1955908 w 2389974"/>
                <a:gd name="connsiteY29" fmla="*/ 1028654 h 1158041"/>
                <a:gd name="connsiteX30" fmla="*/ 1873963 w 2389974"/>
                <a:gd name="connsiteY30" fmla="*/ 1089034 h 1158041"/>
                <a:gd name="connsiteX31" fmla="*/ 1770453 w 2389974"/>
                <a:gd name="connsiteY31" fmla="*/ 1149415 h 1158041"/>
                <a:gd name="connsiteX32" fmla="*/ 1727324 w 2389974"/>
                <a:gd name="connsiteY32" fmla="*/ 1153728 h 1158041"/>
                <a:gd name="connsiteX33" fmla="*/ 1615189 w 2389974"/>
                <a:gd name="connsiteY33" fmla="*/ 1158041 h 1158041"/>
                <a:gd name="connsiteX34" fmla="*/ 1554808 w 2389974"/>
                <a:gd name="connsiteY34" fmla="*/ 1127850 h 1158041"/>
                <a:gd name="connsiteX35" fmla="*/ 1464237 w 2389974"/>
                <a:gd name="connsiteY35" fmla="*/ 1097660 h 1158041"/>
                <a:gd name="connsiteX36" fmla="*/ 1442672 w 2389974"/>
                <a:gd name="connsiteY36" fmla="*/ 1054531 h 1158041"/>
                <a:gd name="connsiteX37" fmla="*/ 1399543 w 2389974"/>
                <a:gd name="connsiteY37" fmla="*/ 998463 h 1158041"/>
                <a:gd name="connsiteX38" fmla="*/ 1334849 w 2389974"/>
                <a:gd name="connsiteY38" fmla="*/ 998463 h 1158041"/>
                <a:gd name="connsiteX39" fmla="*/ 1274469 w 2389974"/>
                <a:gd name="connsiteY39" fmla="*/ 994150 h 1158041"/>
                <a:gd name="connsiteX40" fmla="*/ 1227027 w 2389974"/>
                <a:gd name="connsiteY40" fmla="*/ 1024341 h 1158041"/>
                <a:gd name="connsiteX41" fmla="*/ 1166646 w 2389974"/>
                <a:gd name="connsiteY41" fmla="*/ 981212 h 1158041"/>
                <a:gd name="connsiteX42" fmla="*/ 1127830 w 2389974"/>
                <a:gd name="connsiteY42" fmla="*/ 1011402 h 1158041"/>
                <a:gd name="connsiteX43" fmla="*/ 1058823 w 2389974"/>
                <a:gd name="connsiteY43" fmla="*/ 994150 h 1158041"/>
                <a:gd name="connsiteX44" fmla="*/ 1011381 w 2389974"/>
                <a:gd name="connsiteY44" fmla="*/ 1020028 h 1158041"/>
                <a:gd name="connsiteX45" fmla="*/ 963939 w 2389974"/>
                <a:gd name="connsiteY45" fmla="*/ 1058844 h 1158041"/>
                <a:gd name="connsiteX46" fmla="*/ 912184 w 2389974"/>
                <a:gd name="connsiteY46" fmla="*/ 994150 h 1158041"/>
                <a:gd name="connsiteX47" fmla="*/ 843178 w 2389974"/>
                <a:gd name="connsiteY47" fmla="*/ 942395 h 1158041"/>
                <a:gd name="connsiteX48" fmla="*/ 804362 w 2389974"/>
                <a:gd name="connsiteY48" fmla="*/ 907892 h 1158041"/>
                <a:gd name="connsiteX49" fmla="*/ 765546 w 2389974"/>
                <a:gd name="connsiteY49" fmla="*/ 851824 h 1158041"/>
                <a:gd name="connsiteX50" fmla="*/ 765546 w 2389974"/>
                <a:gd name="connsiteY50" fmla="*/ 830260 h 1158041"/>
                <a:gd name="connsiteX51" fmla="*/ 683600 w 2389974"/>
                <a:gd name="connsiteY51" fmla="*/ 830260 h 1158041"/>
                <a:gd name="connsiteX52" fmla="*/ 605968 w 2389974"/>
                <a:gd name="connsiteY52" fmla="*/ 808695 h 1158041"/>
                <a:gd name="connsiteX53" fmla="*/ 515397 w 2389974"/>
                <a:gd name="connsiteY53" fmla="*/ 795756 h 1158041"/>
                <a:gd name="connsiteX54" fmla="*/ 502458 w 2389974"/>
                <a:gd name="connsiteY54" fmla="*/ 795756 h 1158041"/>
                <a:gd name="connsiteX55" fmla="*/ 442077 w 2389974"/>
                <a:gd name="connsiteY55" fmla="*/ 804382 h 1158041"/>
                <a:gd name="connsiteX56" fmla="*/ 299751 w 2389974"/>
                <a:gd name="connsiteY56" fmla="*/ 817321 h 1158041"/>
                <a:gd name="connsiteX57" fmla="*/ 243683 w 2389974"/>
                <a:gd name="connsiteY57" fmla="*/ 787131 h 1158041"/>
                <a:gd name="connsiteX58" fmla="*/ 187615 w 2389974"/>
                <a:gd name="connsiteY58" fmla="*/ 769879 h 1158041"/>
                <a:gd name="connsiteX59" fmla="*/ 105670 w 2389974"/>
                <a:gd name="connsiteY59" fmla="*/ 748314 h 1158041"/>
                <a:gd name="connsiteX60" fmla="*/ 19412 w 2389974"/>
                <a:gd name="connsiteY60" fmla="*/ 744002 h 1158041"/>
                <a:gd name="connsiteX61" fmla="*/ 0 w 2389974"/>
                <a:gd name="connsiteY61" fmla="*/ 682991 h 1158041"/>
                <a:gd name="connsiteX62" fmla="*/ 4239 w 2389974"/>
                <a:gd name="connsiteY62" fmla="*/ 678751 h 1158041"/>
                <a:gd name="connsiteX63" fmla="*/ 74213 w 2389974"/>
                <a:gd name="connsiteY63" fmla="*/ 643763 h 1158041"/>
                <a:gd name="connsiteX64" fmla="*/ 151184 w 2389974"/>
                <a:gd name="connsiteY64" fmla="*/ 622771 h 1158041"/>
                <a:gd name="connsiteX65" fmla="*/ 165179 w 2389974"/>
                <a:gd name="connsiteY65" fmla="*/ 584285 h 1158041"/>
                <a:gd name="connsiteX66" fmla="*/ 200166 w 2389974"/>
                <a:gd name="connsiteY66" fmla="*/ 545799 h 1158041"/>
                <a:gd name="connsiteX67" fmla="*/ 228156 w 2389974"/>
                <a:gd name="connsiteY67" fmla="*/ 528306 h 1158041"/>
                <a:gd name="connsiteX68" fmla="*/ 263143 w 2389974"/>
                <a:gd name="connsiteY68" fmla="*/ 510812 h 1158041"/>
                <a:gd name="connsiteX69" fmla="*/ 263143 w 2389974"/>
                <a:gd name="connsiteY69" fmla="*/ 486321 h 1158041"/>
                <a:gd name="connsiteX70" fmla="*/ 280637 w 2389974"/>
                <a:gd name="connsiteY70" fmla="*/ 444337 h 1158041"/>
                <a:gd name="connsiteX71" fmla="*/ 329619 w 2389974"/>
                <a:gd name="connsiteY71" fmla="*/ 426843 h 1158041"/>
                <a:gd name="connsiteX72" fmla="*/ 403092 w 2389974"/>
                <a:gd name="connsiteY72" fmla="*/ 377861 h 1158041"/>
                <a:gd name="connsiteX73" fmla="*/ 455573 w 2389974"/>
                <a:gd name="connsiteY73" fmla="*/ 321882 h 1158041"/>
                <a:gd name="connsiteX74" fmla="*/ 494058 w 2389974"/>
                <a:gd name="connsiteY74" fmla="*/ 258905 h 1158041"/>
                <a:gd name="connsiteX75" fmla="*/ 539542 w 2389974"/>
                <a:gd name="connsiteY75" fmla="*/ 171437 h 1158041"/>
                <a:gd name="connsiteX76" fmla="*/ 581526 w 2389974"/>
                <a:gd name="connsiteY76" fmla="*/ 136450 h 1158041"/>
                <a:gd name="connsiteX77" fmla="*/ 613015 w 2389974"/>
                <a:gd name="connsiteY77" fmla="*/ 122455 h 1158041"/>
                <a:gd name="connsiteX78" fmla="*/ 686488 w 2389974"/>
                <a:gd name="connsiteY78" fmla="*/ 122455 h 1158041"/>
                <a:gd name="connsiteX79" fmla="*/ 749464 w 2389974"/>
                <a:gd name="connsiteY79" fmla="*/ 104961 h 1158041"/>
                <a:gd name="connsiteX80" fmla="*/ 777454 w 2389974"/>
                <a:gd name="connsiteY80" fmla="*/ 90967 h 1158041"/>
                <a:gd name="connsiteX81" fmla="*/ 791449 w 2389974"/>
                <a:gd name="connsiteY81" fmla="*/ 122455 h 1158041"/>
                <a:gd name="connsiteX82" fmla="*/ 819439 w 2389974"/>
                <a:gd name="connsiteY82" fmla="*/ 122455 h 1158041"/>
                <a:gd name="connsiteX83" fmla="*/ 840431 w 2389974"/>
                <a:gd name="connsiteY83" fmla="*/ 87468 h 1158041"/>
                <a:gd name="connsiteX84" fmla="*/ 868421 w 2389974"/>
                <a:gd name="connsiteY84" fmla="*/ 83969 h 1158041"/>
                <a:gd name="connsiteX85" fmla="*/ 903408 w 2389974"/>
                <a:gd name="connsiteY85" fmla="*/ 83969 h 1158041"/>
                <a:gd name="connsiteX86" fmla="*/ 934896 w 2389974"/>
                <a:gd name="connsiteY86" fmla="*/ 94465 h 1158041"/>
                <a:gd name="connsiteX87" fmla="*/ 941894 w 2389974"/>
                <a:gd name="connsiteY87" fmla="*/ 90967 h 1158041"/>
                <a:gd name="connsiteX88" fmla="*/ 941894 w 2389974"/>
                <a:gd name="connsiteY88" fmla="*/ 62977 h 1158041"/>
                <a:gd name="connsiteX89" fmla="*/ 952390 w 2389974"/>
                <a:gd name="connsiteY89" fmla="*/ 52481 h 1158041"/>
                <a:gd name="connsiteX90" fmla="*/ 973382 w 2389974"/>
                <a:gd name="connsiteY90" fmla="*/ 27990 h 1158041"/>
                <a:gd name="connsiteX91" fmla="*/ 997873 w 2389974"/>
                <a:gd name="connsiteY91" fmla="*/ 24491 h 1158041"/>
                <a:gd name="connsiteX92" fmla="*/ 1011868 w 2389974"/>
                <a:gd name="connsiteY92" fmla="*/ 48982 h 1158041"/>
                <a:gd name="connsiteX93" fmla="*/ 1043356 w 2389974"/>
                <a:gd name="connsiteY93" fmla="*/ 27990 h 1158041"/>
                <a:gd name="connsiteX94" fmla="*/ 1085341 w 2389974"/>
                <a:gd name="connsiteY94" fmla="*/ 3499 h 1158041"/>
                <a:gd name="connsiteX95" fmla="*/ 1102834 w 2389974"/>
                <a:gd name="connsiteY95" fmla="*/ 0 h 1158041"/>
                <a:gd name="connsiteX0" fmla="*/ 1102834 w 2389974"/>
                <a:gd name="connsiteY0" fmla="*/ 0 h 1158041"/>
                <a:gd name="connsiteX1" fmla="*/ 1134323 w 2389974"/>
                <a:gd name="connsiteY1" fmla="*/ 27990 h 1158041"/>
                <a:gd name="connsiteX2" fmla="*/ 1200798 w 2389974"/>
                <a:gd name="connsiteY2" fmla="*/ 31488 h 1158041"/>
                <a:gd name="connsiteX3" fmla="*/ 1225151 w 2389974"/>
                <a:gd name="connsiteY3" fmla="*/ 25558 h 1158041"/>
                <a:gd name="connsiteX4" fmla="*/ 1221976 w 2389974"/>
                <a:gd name="connsiteY4" fmla="*/ 50305 h 1158041"/>
                <a:gd name="connsiteX5" fmla="*/ 1270538 w 2389974"/>
                <a:gd name="connsiteY5" fmla="*/ 125627 h 1158041"/>
                <a:gd name="connsiteX6" fmla="*/ 1280906 w 2389974"/>
                <a:gd name="connsiteY6" fmla="*/ 193869 h 1158041"/>
                <a:gd name="connsiteX7" fmla="*/ 1296458 w 2389974"/>
                <a:gd name="connsiteY7" fmla="*/ 253580 h 1158041"/>
                <a:gd name="connsiteX8" fmla="*/ 1374220 w 2389974"/>
                <a:gd name="connsiteY8" fmla="*/ 309027 h 1158041"/>
                <a:gd name="connsiteX9" fmla="*/ 1420877 w 2389974"/>
                <a:gd name="connsiteY9" fmla="*/ 338883 h 1158041"/>
                <a:gd name="connsiteX10" fmla="*/ 1431245 w 2389974"/>
                <a:gd name="connsiteY10" fmla="*/ 445510 h 1158041"/>
                <a:gd name="connsiteX11" fmla="*/ 1524559 w 2389974"/>
                <a:gd name="connsiteY11" fmla="*/ 509487 h 1158041"/>
                <a:gd name="connsiteX12" fmla="*/ 1571747 w 2389974"/>
                <a:gd name="connsiteY12" fmla="*/ 563568 h 1158041"/>
                <a:gd name="connsiteX13" fmla="*/ 1654162 w 2389974"/>
                <a:gd name="connsiteY13" fmla="*/ 574003 h 1158041"/>
                <a:gd name="connsiteX14" fmla="*/ 1689920 w 2389974"/>
                <a:gd name="connsiteY14" fmla="*/ 651685 h 1158041"/>
                <a:gd name="connsiteX15" fmla="*/ 1750755 w 2389974"/>
                <a:gd name="connsiteY15" fmla="*/ 703321 h 1158041"/>
                <a:gd name="connsiteX16" fmla="*/ 1820054 w 2389974"/>
                <a:gd name="connsiteY16" fmla="*/ 727547 h 1158041"/>
                <a:gd name="connsiteX17" fmla="*/ 1945847 w 2389974"/>
                <a:gd name="connsiteY17" fmla="*/ 722826 h 1158041"/>
                <a:gd name="connsiteX18" fmla="*/ 2017269 w 2389974"/>
                <a:gd name="connsiteY18" fmla="*/ 727547 h 1158041"/>
                <a:gd name="connsiteX19" fmla="*/ 2174479 w 2389974"/>
                <a:gd name="connsiteY19" fmla="*/ 694876 h 1158041"/>
                <a:gd name="connsiteX20" fmla="*/ 2292651 w 2389974"/>
                <a:gd name="connsiteY20" fmla="*/ 728002 h 1158041"/>
                <a:gd name="connsiteX21" fmla="*/ 2344492 w 2389974"/>
                <a:gd name="connsiteY21" fmla="*/ 775373 h 1158041"/>
                <a:gd name="connsiteX22" fmla="*/ 2335498 w 2389974"/>
                <a:gd name="connsiteY22" fmla="*/ 850695 h 1158041"/>
                <a:gd name="connsiteX23" fmla="*/ 2375597 w 2389974"/>
                <a:gd name="connsiteY23" fmla="*/ 914672 h 1158041"/>
                <a:gd name="connsiteX24" fmla="*/ 2389974 w 2389974"/>
                <a:gd name="connsiteY24" fmla="*/ 961038 h 1158041"/>
                <a:gd name="connsiteX25" fmla="*/ 2331131 w 2389974"/>
                <a:gd name="connsiteY25" fmla="*/ 981212 h 1158041"/>
                <a:gd name="connsiteX26" fmla="*/ 2249186 w 2389974"/>
                <a:gd name="connsiteY26" fmla="*/ 981212 h 1158041"/>
                <a:gd name="connsiteX27" fmla="*/ 2158615 w 2389974"/>
                <a:gd name="connsiteY27" fmla="*/ 976899 h 1158041"/>
                <a:gd name="connsiteX28" fmla="*/ 2072357 w 2389974"/>
                <a:gd name="connsiteY28" fmla="*/ 972586 h 1158041"/>
                <a:gd name="connsiteX29" fmla="*/ 1955908 w 2389974"/>
                <a:gd name="connsiteY29" fmla="*/ 1028654 h 1158041"/>
                <a:gd name="connsiteX30" fmla="*/ 1873963 w 2389974"/>
                <a:gd name="connsiteY30" fmla="*/ 1089034 h 1158041"/>
                <a:gd name="connsiteX31" fmla="*/ 1770453 w 2389974"/>
                <a:gd name="connsiteY31" fmla="*/ 1149415 h 1158041"/>
                <a:gd name="connsiteX32" fmla="*/ 1727324 w 2389974"/>
                <a:gd name="connsiteY32" fmla="*/ 1153728 h 1158041"/>
                <a:gd name="connsiteX33" fmla="*/ 1615189 w 2389974"/>
                <a:gd name="connsiteY33" fmla="*/ 1158041 h 1158041"/>
                <a:gd name="connsiteX34" fmla="*/ 1554808 w 2389974"/>
                <a:gd name="connsiteY34" fmla="*/ 1127850 h 1158041"/>
                <a:gd name="connsiteX35" fmla="*/ 1464237 w 2389974"/>
                <a:gd name="connsiteY35" fmla="*/ 1097660 h 1158041"/>
                <a:gd name="connsiteX36" fmla="*/ 1442672 w 2389974"/>
                <a:gd name="connsiteY36" fmla="*/ 1054531 h 1158041"/>
                <a:gd name="connsiteX37" fmla="*/ 1399543 w 2389974"/>
                <a:gd name="connsiteY37" fmla="*/ 998463 h 1158041"/>
                <a:gd name="connsiteX38" fmla="*/ 1334849 w 2389974"/>
                <a:gd name="connsiteY38" fmla="*/ 998463 h 1158041"/>
                <a:gd name="connsiteX39" fmla="*/ 1274469 w 2389974"/>
                <a:gd name="connsiteY39" fmla="*/ 994150 h 1158041"/>
                <a:gd name="connsiteX40" fmla="*/ 1227027 w 2389974"/>
                <a:gd name="connsiteY40" fmla="*/ 1024341 h 1158041"/>
                <a:gd name="connsiteX41" fmla="*/ 1166646 w 2389974"/>
                <a:gd name="connsiteY41" fmla="*/ 981212 h 1158041"/>
                <a:gd name="connsiteX42" fmla="*/ 1127830 w 2389974"/>
                <a:gd name="connsiteY42" fmla="*/ 1011402 h 1158041"/>
                <a:gd name="connsiteX43" fmla="*/ 1058823 w 2389974"/>
                <a:gd name="connsiteY43" fmla="*/ 994150 h 1158041"/>
                <a:gd name="connsiteX44" fmla="*/ 1011381 w 2389974"/>
                <a:gd name="connsiteY44" fmla="*/ 1020028 h 1158041"/>
                <a:gd name="connsiteX45" fmla="*/ 963939 w 2389974"/>
                <a:gd name="connsiteY45" fmla="*/ 1058844 h 1158041"/>
                <a:gd name="connsiteX46" fmla="*/ 912184 w 2389974"/>
                <a:gd name="connsiteY46" fmla="*/ 994150 h 1158041"/>
                <a:gd name="connsiteX47" fmla="*/ 843178 w 2389974"/>
                <a:gd name="connsiteY47" fmla="*/ 942395 h 1158041"/>
                <a:gd name="connsiteX48" fmla="*/ 804362 w 2389974"/>
                <a:gd name="connsiteY48" fmla="*/ 907892 h 1158041"/>
                <a:gd name="connsiteX49" fmla="*/ 765546 w 2389974"/>
                <a:gd name="connsiteY49" fmla="*/ 851824 h 1158041"/>
                <a:gd name="connsiteX50" fmla="*/ 765546 w 2389974"/>
                <a:gd name="connsiteY50" fmla="*/ 830260 h 1158041"/>
                <a:gd name="connsiteX51" fmla="*/ 683600 w 2389974"/>
                <a:gd name="connsiteY51" fmla="*/ 830260 h 1158041"/>
                <a:gd name="connsiteX52" fmla="*/ 605968 w 2389974"/>
                <a:gd name="connsiteY52" fmla="*/ 808695 h 1158041"/>
                <a:gd name="connsiteX53" fmla="*/ 515397 w 2389974"/>
                <a:gd name="connsiteY53" fmla="*/ 795756 h 1158041"/>
                <a:gd name="connsiteX54" fmla="*/ 502458 w 2389974"/>
                <a:gd name="connsiteY54" fmla="*/ 795756 h 1158041"/>
                <a:gd name="connsiteX55" fmla="*/ 442077 w 2389974"/>
                <a:gd name="connsiteY55" fmla="*/ 804382 h 1158041"/>
                <a:gd name="connsiteX56" fmla="*/ 299751 w 2389974"/>
                <a:gd name="connsiteY56" fmla="*/ 817321 h 1158041"/>
                <a:gd name="connsiteX57" fmla="*/ 243683 w 2389974"/>
                <a:gd name="connsiteY57" fmla="*/ 787131 h 1158041"/>
                <a:gd name="connsiteX58" fmla="*/ 187615 w 2389974"/>
                <a:gd name="connsiteY58" fmla="*/ 769879 h 1158041"/>
                <a:gd name="connsiteX59" fmla="*/ 105670 w 2389974"/>
                <a:gd name="connsiteY59" fmla="*/ 748314 h 1158041"/>
                <a:gd name="connsiteX60" fmla="*/ 19412 w 2389974"/>
                <a:gd name="connsiteY60" fmla="*/ 744002 h 1158041"/>
                <a:gd name="connsiteX61" fmla="*/ 0 w 2389974"/>
                <a:gd name="connsiteY61" fmla="*/ 682991 h 1158041"/>
                <a:gd name="connsiteX62" fmla="*/ 4239 w 2389974"/>
                <a:gd name="connsiteY62" fmla="*/ 678751 h 1158041"/>
                <a:gd name="connsiteX63" fmla="*/ 74213 w 2389974"/>
                <a:gd name="connsiteY63" fmla="*/ 643763 h 1158041"/>
                <a:gd name="connsiteX64" fmla="*/ 151184 w 2389974"/>
                <a:gd name="connsiteY64" fmla="*/ 622771 h 1158041"/>
                <a:gd name="connsiteX65" fmla="*/ 165179 w 2389974"/>
                <a:gd name="connsiteY65" fmla="*/ 584285 h 1158041"/>
                <a:gd name="connsiteX66" fmla="*/ 200166 w 2389974"/>
                <a:gd name="connsiteY66" fmla="*/ 545799 h 1158041"/>
                <a:gd name="connsiteX67" fmla="*/ 228156 w 2389974"/>
                <a:gd name="connsiteY67" fmla="*/ 528306 h 1158041"/>
                <a:gd name="connsiteX68" fmla="*/ 263143 w 2389974"/>
                <a:gd name="connsiteY68" fmla="*/ 510812 h 1158041"/>
                <a:gd name="connsiteX69" fmla="*/ 263143 w 2389974"/>
                <a:gd name="connsiteY69" fmla="*/ 486321 h 1158041"/>
                <a:gd name="connsiteX70" fmla="*/ 280637 w 2389974"/>
                <a:gd name="connsiteY70" fmla="*/ 444337 h 1158041"/>
                <a:gd name="connsiteX71" fmla="*/ 329619 w 2389974"/>
                <a:gd name="connsiteY71" fmla="*/ 426843 h 1158041"/>
                <a:gd name="connsiteX72" fmla="*/ 403092 w 2389974"/>
                <a:gd name="connsiteY72" fmla="*/ 377861 h 1158041"/>
                <a:gd name="connsiteX73" fmla="*/ 455573 w 2389974"/>
                <a:gd name="connsiteY73" fmla="*/ 321882 h 1158041"/>
                <a:gd name="connsiteX74" fmla="*/ 494058 w 2389974"/>
                <a:gd name="connsiteY74" fmla="*/ 258905 h 1158041"/>
                <a:gd name="connsiteX75" fmla="*/ 539542 w 2389974"/>
                <a:gd name="connsiteY75" fmla="*/ 171437 h 1158041"/>
                <a:gd name="connsiteX76" fmla="*/ 581526 w 2389974"/>
                <a:gd name="connsiteY76" fmla="*/ 136450 h 1158041"/>
                <a:gd name="connsiteX77" fmla="*/ 613015 w 2389974"/>
                <a:gd name="connsiteY77" fmla="*/ 122455 h 1158041"/>
                <a:gd name="connsiteX78" fmla="*/ 686488 w 2389974"/>
                <a:gd name="connsiteY78" fmla="*/ 122455 h 1158041"/>
                <a:gd name="connsiteX79" fmla="*/ 749464 w 2389974"/>
                <a:gd name="connsiteY79" fmla="*/ 104961 h 1158041"/>
                <a:gd name="connsiteX80" fmla="*/ 777454 w 2389974"/>
                <a:gd name="connsiteY80" fmla="*/ 90967 h 1158041"/>
                <a:gd name="connsiteX81" fmla="*/ 791449 w 2389974"/>
                <a:gd name="connsiteY81" fmla="*/ 122455 h 1158041"/>
                <a:gd name="connsiteX82" fmla="*/ 819439 w 2389974"/>
                <a:gd name="connsiteY82" fmla="*/ 122455 h 1158041"/>
                <a:gd name="connsiteX83" fmla="*/ 840431 w 2389974"/>
                <a:gd name="connsiteY83" fmla="*/ 87468 h 1158041"/>
                <a:gd name="connsiteX84" fmla="*/ 868421 w 2389974"/>
                <a:gd name="connsiteY84" fmla="*/ 83969 h 1158041"/>
                <a:gd name="connsiteX85" fmla="*/ 903408 w 2389974"/>
                <a:gd name="connsiteY85" fmla="*/ 83969 h 1158041"/>
                <a:gd name="connsiteX86" fmla="*/ 934896 w 2389974"/>
                <a:gd name="connsiteY86" fmla="*/ 94465 h 1158041"/>
                <a:gd name="connsiteX87" fmla="*/ 941894 w 2389974"/>
                <a:gd name="connsiteY87" fmla="*/ 90967 h 1158041"/>
                <a:gd name="connsiteX88" fmla="*/ 941894 w 2389974"/>
                <a:gd name="connsiteY88" fmla="*/ 62977 h 1158041"/>
                <a:gd name="connsiteX89" fmla="*/ 952390 w 2389974"/>
                <a:gd name="connsiteY89" fmla="*/ 52481 h 1158041"/>
                <a:gd name="connsiteX90" fmla="*/ 973382 w 2389974"/>
                <a:gd name="connsiteY90" fmla="*/ 27990 h 1158041"/>
                <a:gd name="connsiteX91" fmla="*/ 997873 w 2389974"/>
                <a:gd name="connsiteY91" fmla="*/ 24491 h 1158041"/>
                <a:gd name="connsiteX92" fmla="*/ 1011868 w 2389974"/>
                <a:gd name="connsiteY92" fmla="*/ 48982 h 1158041"/>
                <a:gd name="connsiteX93" fmla="*/ 1043356 w 2389974"/>
                <a:gd name="connsiteY93" fmla="*/ 27990 h 1158041"/>
                <a:gd name="connsiteX94" fmla="*/ 1085341 w 2389974"/>
                <a:gd name="connsiteY94" fmla="*/ 3499 h 1158041"/>
                <a:gd name="connsiteX95" fmla="*/ 1102834 w 2389974"/>
                <a:gd name="connsiteY95" fmla="*/ 0 h 1158041"/>
                <a:gd name="connsiteX0" fmla="*/ 1102834 w 2389974"/>
                <a:gd name="connsiteY0" fmla="*/ 0 h 1158041"/>
                <a:gd name="connsiteX1" fmla="*/ 1134323 w 2389974"/>
                <a:gd name="connsiteY1" fmla="*/ 27990 h 1158041"/>
                <a:gd name="connsiteX2" fmla="*/ 1200798 w 2389974"/>
                <a:gd name="connsiteY2" fmla="*/ 31488 h 1158041"/>
                <a:gd name="connsiteX3" fmla="*/ 1223246 w 2389974"/>
                <a:gd name="connsiteY3" fmla="*/ 25558 h 1158041"/>
                <a:gd name="connsiteX4" fmla="*/ 1221976 w 2389974"/>
                <a:gd name="connsiteY4" fmla="*/ 50305 h 1158041"/>
                <a:gd name="connsiteX5" fmla="*/ 1270538 w 2389974"/>
                <a:gd name="connsiteY5" fmla="*/ 125627 h 1158041"/>
                <a:gd name="connsiteX6" fmla="*/ 1280906 w 2389974"/>
                <a:gd name="connsiteY6" fmla="*/ 193869 h 1158041"/>
                <a:gd name="connsiteX7" fmla="*/ 1296458 w 2389974"/>
                <a:gd name="connsiteY7" fmla="*/ 253580 h 1158041"/>
                <a:gd name="connsiteX8" fmla="*/ 1374220 w 2389974"/>
                <a:gd name="connsiteY8" fmla="*/ 309027 h 1158041"/>
                <a:gd name="connsiteX9" fmla="*/ 1420877 w 2389974"/>
                <a:gd name="connsiteY9" fmla="*/ 338883 h 1158041"/>
                <a:gd name="connsiteX10" fmla="*/ 1431245 w 2389974"/>
                <a:gd name="connsiteY10" fmla="*/ 445510 h 1158041"/>
                <a:gd name="connsiteX11" fmla="*/ 1524559 w 2389974"/>
                <a:gd name="connsiteY11" fmla="*/ 509487 h 1158041"/>
                <a:gd name="connsiteX12" fmla="*/ 1571747 w 2389974"/>
                <a:gd name="connsiteY12" fmla="*/ 563568 h 1158041"/>
                <a:gd name="connsiteX13" fmla="*/ 1654162 w 2389974"/>
                <a:gd name="connsiteY13" fmla="*/ 574003 h 1158041"/>
                <a:gd name="connsiteX14" fmla="*/ 1689920 w 2389974"/>
                <a:gd name="connsiteY14" fmla="*/ 651685 h 1158041"/>
                <a:gd name="connsiteX15" fmla="*/ 1750755 w 2389974"/>
                <a:gd name="connsiteY15" fmla="*/ 703321 h 1158041"/>
                <a:gd name="connsiteX16" fmla="*/ 1820054 w 2389974"/>
                <a:gd name="connsiteY16" fmla="*/ 727547 h 1158041"/>
                <a:gd name="connsiteX17" fmla="*/ 1945847 w 2389974"/>
                <a:gd name="connsiteY17" fmla="*/ 722826 h 1158041"/>
                <a:gd name="connsiteX18" fmla="*/ 2017269 w 2389974"/>
                <a:gd name="connsiteY18" fmla="*/ 727547 h 1158041"/>
                <a:gd name="connsiteX19" fmla="*/ 2174479 w 2389974"/>
                <a:gd name="connsiteY19" fmla="*/ 694876 h 1158041"/>
                <a:gd name="connsiteX20" fmla="*/ 2292651 w 2389974"/>
                <a:gd name="connsiteY20" fmla="*/ 728002 h 1158041"/>
                <a:gd name="connsiteX21" fmla="*/ 2344492 w 2389974"/>
                <a:gd name="connsiteY21" fmla="*/ 775373 h 1158041"/>
                <a:gd name="connsiteX22" fmla="*/ 2335498 w 2389974"/>
                <a:gd name="connsiteY22" fmla="*/ 850695 h 1158041"/>
                <a:gd name="connsiteX23" fmla="*/ 2375597 w 2389974"/>
                <a:gd name="connsiteY23" fmla="*/ 914672 h 1158041"/>
                <a:gd name="connsiteX24" fmla="*/ 2389974 w 2389974"/>
                <a:gd name="connsiteY24" fmla="*/ 961038 h 1158041"/>
                <a:gd name="connsiteX25" fmla="*/ 2331131 w 2389974"/>
                <a:gd name="connsiteY25" fmla="*/ 981212 h 1158041"/>
                <a:gd name="connsiteX26" fmla="*/ 2249186 w 2389974"/>
                <a:gd name="connsiteY26" fmla="*/ 981212 h 1158041"/>
                <a:gd name="connsiteX27" fmla="*/ 2158615 w 2389974"/>
                <a:gd name="connsiteY27" fmla="*/ 976899 h 1158041"/>
                <a:gd name="connsiteX28" fmla="*/ 2072357 w 2389974"/>
                <a:gd name="connsiteY28" fmla="*/ 972586 h 1158041"/>
                <a:gd name="connsiteX29" fmla="*/ 1955908 w 2389974"/>
                <a:gd name="connsiteY29" fmla="*/ 1028654 h 1158041"/>
                <a:gd name="connsiteX30" fmla="*/ 1873963 w 2389974"/>
                <a:gd name="connsiteY30" fmla="*/ 1089034 h 1158041"/>
                <a:gd name="connsiteX31" fmla="*/ 1770453 w 2389974"/>
                <a:gd name="connsiteY31" fmla="*/ 1149415 h 1158041"/>
                <a:gd name="connsiteX32" fmla="*/ 1727324 w 2389974"/>
                <a:gd name="connsiteY32" fmla="*/ 1153728 h 1158041"/>
                <a:gd name="connsiteX33" fmla="*/ 1615189 w 2389974"/>
                <a:gd name="connsiteY33" fmla="*/ 1158041 h 1158041"/>
                <a:gd name="connsiteX34" fmla="*/ 1554808 w 2389974"/>
                <a:gd name="connsiteY34" fmla="*/ 1127850 h 1158041"/>
                <a:gd name="connsiteX35" fmla="*/ 1464237 w 2389974"/>
                <a:gd name="connsiteY35" fmla="*/ 1097660 h 1158041"/>
                <a:gd name="connsiteX36" fmla="*/ 1442672 w 2389974"/>
                <a:gd name="connsiteY36" fmla="*/ 1054531 h 1158041"/>
                <a:gd name="connsiteX37" fmla="*/ 1399543 w 2389974"/>
                <a:gd name="connsiteY37" fmla="*/ 998463 h 1158041"/>
                <a:gd name="connsiteX38" fmla="*/ 1334849 w 2389974"/>
                <a:gd name="connsiteY38" fmla="*/ 998463 h 1158041"/>
                <a:gd name="connsiteX39" fmla="*/ 1274469 w 2389974"/>
                <a:gd name="connsiteY39" fmla="*/ 994150 h 1158041"/>
                <a:gd name="connsiteX40" fmla="*/ 1227027 w 2389974"/>
                <a:gd name="connsiteY40" fmla="*/ 1024341 h 1158041"/>
                <a:gd name="connsiteX41" fmla="*/ 1166646 w 2389974"/>
                <a:gd name="connsiteY41" fmla="*/ 981212 h 1158041"/>
                <a:gd name="connsiteX42" fmla="*/ 1127830 w 2389974"/>
                <a:gd name="connsiteY42" fmla="*/ 1011402 h 1158041"/>
                <a:gd name="connsiteX43" fmla="*/ 1058823 w 2389974"/>
                <a:gd name="connsiteY43" fmla="*/ 994150 h 1158041"/>
                <a:gd name="connsiteX44" fmla="*/ 1011381 w 2389974"/>
                <a:gd name="connsiteY44" fmla="*/ 1020028 h 1158041"/>
                <a:gd name="connsiteX45" fmla="*/ 963939 w 2389974"/>
                <a:gd name="connsiteY45" fmla="*/ 1058844 h 1158041"/>
                <a:gd name="connsiteX46" fmla="*/ 912184 w 2389974"/>
                <a:gd name="connsiteY46" fmla="*/ 994150 h 1158041"/>
                <a:gd name="connsiteX47" fmla="*/ 843178 w 2389974"/>
                <a:gd name="connsiteY47" fmla="*/ 942395 h 1158041"/>
                <a:gd name="connsiteX48" fmla="*/ 804362 w 2389974"/>
                <a:gd name="connsiteY48" fmla="*/ 907892 h 1158041"/>
                <a:gd name="connsiteX49" fmla="*/ 765546 w 2389974"/>
                <a:gd name="connsiteY49" fmla="*/ 851824 h 1158041"/>
                <a:gd name="connsiteX50" fmla="*/ 765546 w 2389974"/>
                <a:gd name="connsiteY50" fmla="*/ 830260 h 1158041"/>
                <a:gd name="connsiteX51" fmla="*/ 683600 w 2389974"/>
                <a:gd name="connsiteY51" fmla="*/ 830260 h 1158041"/>
                <a:gd name="connsiteX52" fmla="*/ 605968 w 2389974"/>
                <a:gd name="connsiteY52" fmla="*/ 808695 h 1158041"/>
                <a:gd name="connsiteX53" fmla="*/ 515397 w 2389974"/>
                <a:gd name="connsiteY53" fmla="*/ 795756 h 1158041"/>
                <a:gd name="connsiteX54" fmla="*/ 502458 w 2389974"/>
                <a:gd name="connsiteY54" fmla="*/ 795756 h 1158041"/>
                <a:gd name="connsiteX55" fmla="*/ 442077 w 2389974"/>
                <a:gd name="connsiteY55" fmla="*/ 804382 h 1158041"/>
                <a:gd name="connsiteX56" fmla="*/ 299751 w 2389974"/>
                <a:gd name="connsiteY56" fmla="*/ 817321 h 1158041"/>
                <a:gd name="connsiteX57" fmla="*/ 243683 w 2389974"/>
                <a:gd name="connsiteY57" fmla="*/ 787131 h 1158041"/>
                <a:gd name="connsiteX58" fmla="*/ 187615 w 2389974"/>
                <a:gd name="connsiteY58" fmla="*/ 769879 h 1158041"/>
                <a:gd name="connsiteX59" fmla="*/ 105670 w 2389974"/>
                <a:gd name="connsiteY59" fmla="*/ 748314 h 1158041"/>
                <a:gd name="connsiteX60" fmla="*/ 19412 w 2389974"/>
                <a:gd name="connsiteY60" fmla="*/ 744002 h 1158041"/>
                <a:gd name="connsiteX61" fmla="*/ 0 w 2389974"/>
                <a:gd name="connsiteY61" fmla="*/ 682991 h 1158041"/>
                <a:gd name="connsiteX62" fmla="*/ 4239 w 2389974"/>
                <a:gd name="connsiteY62" fmla="*/ 678751 h 1158041"/>
                <a:gd name="connsiteX63" fmla="*/ 74213 w 2389974"/>
                <a:gd name="connsiteY63" fmla="*/ 643763 h 1158041"/>
                <a:gd name="connsiteX64" fmla="*/ 151184 w 2389974"/>
                <a:gd name="connsiteY64" fmla="*/ 622771 h 1158041"/>
                <a:gd name="connsiteX65" fmla="*/ 165179 w 2389974"/>
                <a:gd name="connsiteY65" fmla="*/ 584285 h 1158041"/>
                <a:gd name="connsiteX66" fmla="*/ 200166 w 2389974"/>
                <a:gd name="connsiteY66" fmla="*/ 545799 h 1158041"/>
                <a:gd name="connsiteX67" fmla="*/ 228156 w 2389974"/>
                <a:gd name="connsiteY67" fmla="*/ 528306 h 1158041"/>
                <a:gd name="connsiteX68" fmla="*/ 263143 w 2389974"/>
                <a:gd name="connsiteY68" fmla="*/ 510812 h 1158041"/>
                <a:gd name="connsiteX69" fmla="*/ 263143 w 2389974"/>
                <a:gd name="connsiteY69" fmla="*/ 486321 h 1158041"/>
                <a:gd name="connsiteX70" fmla="*/ 280637 w 2389974"/>
                <a:gd name="connsiteY70" fmla="*/ 444337 h 1158041"/>
                <a:gd name="connsiteX71" fmla="*/ 329619 w 2389974"/>
                <a:gd name="connsiteY71" fmla="*/ 426843 h 1158041"/>
                <a:gd name="connsiteX72" fmla="*/ 403092 w 2389974"/>
                <a:gd name="connsiteY72" fmla="*/ 377861 h 1158041"/>
                <a:gd name="connsiteX73" fmla="*/ 455573 w 2389974"/>
                <a:gd name="connsiteY73" fmla="*/ 321882 h 1158041"/>
                <a:gd name="connsiteX74" fmla="*/ 494058 w 2389974"/>
                <a:gd name="connsiteY74" fmla="*/ 258905 h 1158041"/>
                <a:gd name="connsiteX75" fmla="*/ 539542 w 2389974"/>
                <a:gd name="connsiteY75" fmla="*/ 171437 h 1158041"/>
                <a:gd name="connsiteX76" fmla="*/ 581526 w 2389974"/>
                <a:gd name="connsiteY76" fmla="*/ 136450 h 1158041"/>
                <a:gd name="connsiteX77" fmla="*/ 613015 w 2389974"/>
                <a:gd name="connsiteY77" fmla="*/ 122455 h 1158041"/>
                <a:gd name="connsiteX78" fmla="*/ 686488 w 2389974"/>
                <a:gd name="connsiteY78" fmla="*/ 122455 h 1158041"/>
                <a:gd name="connsiteX79" fmla="*/ 749464 w 2389974"/>
                <a:gd name="connsiteY79" fmla="*/ 104961 h 1158041"/>
                <a:gd name="connsiteX80" fmla="*/ 777454 w 2389974"/>
                <a:gd name="connsiteY80" fmla="*/ 90967 h 1158041"/>
                <a:gd name="connsiteX81" fmla="*/ 791449 w 2389974"/>
                <a:gd name="connsiteY81" fmla="*/ 122455 h 1158041"/>
                <a:gd name="connsiteX82" fmla="*/ 819439 w 2389974"/>
                <a:gd name="connsiteY82" fmla="*/ 122455 h 1158041"/>
                <a:gd name="connsiteX83" fmla="*/ 840431 w 2389974"/>
                <a:gd name="connsiteY83" fmla="*/ 87468 h 1158041"/>
                <a:gd name="connsiteX84" fmla="*/ 868421 w 2389974"/>
                <a:gd name="connsiteY84" fmla="*/ 83969 h 1158041"/>
                <a:gd name="connsiteX85" fmla="*/ 903408 w 2389974"/>
                <a:gd name="connsiteY85" fmla="*/ 83969 h 1158041"/>
                <a:gd name="connsiteX86" fmla="*/ 934896 w 2389974"/>
                <a:gd name="connsiteY86" fmla="*/ 94465 h 1158041"/>
                <a:gd name="connsiteX87" fmla="*/ 941894 w 2389974"/>
                <a:gd name="connsiteY87" fmla="*/ 90967 h 1158041"/>
                <a:gd name="connsiteX88" fmla="*/ 941894 w 2389974"/>
                <a:gd name="connsiteY88" fmla="*/ 62977 h 1158041"/>
                <a:gd name="connsiteX89" fmla="*/ 952390 w 2389974"/>
                <a:gd name="connsiteY89" fmla="*/ 52481 h 1158041"/>
                <a:gd name="connsiteX90" fmla="*/ 973382 w 2389974"/>
                <a:gd name="connsiteY90" fmla="*/ 27990 h 1158041"/>
                <a:gd name="connsiteX91" fmla="*/ 997873 w 2389974"/>
                <a:gd name="connsiteY91" fmla="*/ 24491 h 1158041"/>
                <a:gd name="connsiteX92" fmla="*/ 1011868 w 2389974"/>
                <a:gd name="connsiteY92" fmla="*/ 48982 h 1158041"/>
                <a:gd name="connsiteX93" fmla="*/ 1043356 w 2389974"/>
                <a:gd name="connsiteY93" fmla="*/ 27990 h 1158041"/>
                <a:gd name="connsiteX94" fmla="*/ 1085341 w 2389974"/>
                <a:gd name="connsiteY94" fmla="*/ 3499 h 1158041"/>
                <a:gd name="connsiteX95" fmla="*/ 1102834 w 2389974"/>
                <a:gd name="connsiteY95" fmla="*/ 0 h 1158041"/>
                <a:gd name="connsiteX0" fmla="*/ 1102834 w 2389974"/>
                <a:gd name="connsiteY0" fmla="*/ 0 h 1158041"/>
                <a:gd name="connsiteX1" fmla="*/ 1134323 w 2389974"/>
                <a:gd name="connsiteY1" fmla="*/ 27990 h 1158041"/>
                <a:gd name="connsiteX2" fmla="*/ 1200798 w 2389974"/>
                <a:gd name="connsiteY2" fmla="*/ 31488 h 1158041"/>
                <a:gd name="connsiteX3" fmla="*/ 1223246 w 2389974"/>
                <a:gd name="connsiteY3" fmla="*/ 25558 h 1158041"/>
                <a:gd name="connsiteX4" fmla="*/ 1229596 w 2389974"/>
                <a:gd name="connsiteY4" fmla="*/ 50305 h 1158041"/>
                <a:gd name="connsiteX5" fmla="*/ 1270538 w 2389974"/>
                <a:gd name="connsiteY5" fmla="*/ 125627 h 1158041"/>
                <a:gd name="connsiteX6" fmla="*/ 1280906 w 2389974"/>
                <a:gd name="connsiteY6" fmla="*/ 193869 h 1158041"/>
                <a:gd name="connsiteX7" fmla="*/ 1296458 w 2389974"/>
                <a:gd name="connsiteY7" fmla="*/ 253580 h 1158041"/>
                <a:gd name="connsiteX8" fmla="*/ 1374220 w 2389974"/>
                <a:gd name="connsiteY8" fmla="*/ 309027 h 1158041"/>
                <a:gd name="connsiteX9" fmla="*/ 1420877 w 2389974"/>
                <a:gd name="connsiteY9" fmla="*/ 338883 h 1158041"/>
                <a:gd name="connsiteX10" fmla="*/ 1431245 w 2389974"/>
                <a:gd name="connsiteY10" fmla="*/ 445510 h 1158041"/>
                <a:gd name="connsiteX11" fmla="*/ 1524559 w 2389974"/>
                <a:gd name="connsiteY11" fmla="*/ 509487 h 1158041"/>
                <a:gd name="connsiteX12" fmla="*/ 1571747 w 2389974"/>
                <a:gd name="connsiteY12" fmla="*/ 563568 h 1158041"/>
                <a:gd name="connsiteX13" fmla="*/ 1654162 w 2389974"/>
                <a:gd name="connsiteY13" fmla="*/ 574003 h 1158041"/>
                <a:gd name="connsiteX14" fmla="*/ 1689920 w 2389974"/>
                <a:gd name="connsiteY14" fmla="*/ 651685 h 1158041"/>
                <a:gd name="connsiteX15" fmla="*/ 1750755 w 2389974"/>
                <a:gd name="connsiteY15" fmla="*/ 703321 h 1158041"/>
                <a:gd name="connsiteX16" fmla="*/ 1820054 w 2389974"/>
                <a:gd name="connsiteY16" fmla="*/ 727547 h 1158041"/>
                <a:gd name="connsiteX17" fmla="*/ 1945847 w 2389974"/>
                <a:gd name="connsiteY17" fmla="*/ 722826 h 1158041"/>
                <a:gd name="connsiteX18" fmla="*/ 2017269 w 2389974"/>
                <a:gd name="connsiteY18" fmla="*/ 727547 h 1158041"/>
                <a:gd name="connsiteX19" fmla="*/ 2174479 w 2389974"/>
                <a:gd name="connsiteY19" fmla="*/ 694876 h 1158041"/>
                <a:gd name="connsiteX20" fmla="*/ 2292651 w 2389974"/>
                <a:gd name="connsiteY20" fmla="*/ 728002 h 1158041"/>
                <a:gd name="connsiteX21" fmla="*/ 2344492 w 2389974"/>
                <a:gd name="connsiteY21" fmla="*/ 775373 h 1158041"/>
                <a:gd name="connsiteX22" fmla="*/ 2335498 w 2389974"/>
                <a:gd name="connsiteY22" fmla="*/ 850695 h 1158041"/>
                <a:gd name="connsiteX23" fmla="*/ 2375597 w 2389974"/>
                <a:gd name="connsiteY23" fmla="*/ 914672 h 1158041"/>
                <a:gd name="connsiteX24" fmla="*/ 2389974 w 2389974"/>
                <a:gd name="connsiteY24" fmla="*/ 961038 h 1158041"/>
                <a:gd name="connsiteX25" fmla="*/ 2331131 w 2389974"/>
                <a:gd name="connsiteY25" fmla="*/ 981212 h 1158041"/>
                <a:gd name="connsiteX26" fmla="*/ 2249186 w 2389974"/>
                <a:gd name="connsiteY26" fmla="*/ 981212 h 1158041"/>
                <a:gd name="connsiteX27" fmla="*/ 2158615 w 2389974"/>
                <a:gd name="connsiteY27" fmla="*/ 976899 h 1158041"/>
                <a:gd name="connsiteX28" fmla="*/ 2072357 w 2389974"/>
                <a:gd name="connsiteY28" fmla="*/ 972586 h 1158041"/>
                <a:gd name="connsiteX29" fmla="*/ 1955908 w 2389974"/>
                <a:gd name="connsiteY29" fmla="*/ 1028654 h 1158041"/>
                <a:gd name="connsiteX30" fmla="*/ 1873963 w 2389974"/>
                <a:gd name="connsiteY30" fmla="*/ 1089034 h 1158041"/>
                <a:gd name="connsiteX31" fmla="*/ 1770453 w 2389974"/>
                <a:gd name="connsiteY31" fmla="*/ 1149415 h 1158041"/>
                <a:gd name="connsiteX32" fmla="*/ 1727324 w 2389974"/>
                <a:gd name="connsiteY32" fmla="*/ 1153728 h 1158041"/>
                <a:gd name="connsiteX33" fmla="*/ 1615189 w 2389974"/>
                <a:gd name="connsiteY33" fmla="*/ 1158041 h 1158041"/>
                <a:gd name="connsiteX34" fmla="*/ 1554808 w 2389974"/>
                <a:gd name="connsiteY34" fmla="*/ 1127850 h 1158041"/>
                <a:gd name="connsiteX35" fmla="*/ 1464237 w 2389974"/>
                <a:gd name="connsiteY35" fmla="*/ 1097660 h 1158041"/>
                <a:gd name="connsiteX36" fmla="*/ 1442672 w 2389974"/>
                <a:gd name="connsiteY36" fmla="*/ 1054531 h 1158041"/>
                <a:gd name="connsiteX37" fmla="*/ 1399543 w 2389974"/>
                <a:gd name="connsiteY37" fmla="*/ 998463 h 1158041"/>
                <a:gd name="connsiteX38" fmla="*/ 1334849 w 2389974"/>
                <a:gd name="connsiteY38" fmla="*/ 998463 h 1158041"/>
                <a:gd name="connsiteX39" fmla="*/ 1274469 w 2389974"/>
                <a:gd name="connsiteY39" fmla="*/ 994150 h 1158041"/>
                <a:gd name="connsiteX40" fmla="*/ 1227027 w 2389974"/>
                <a:gd name="connsiteY40" fmla="*/ 1024341 h 1158041"/>
                <a:gd name="connsiteX41" fmla="*/ 1166646 w 2389974"/>
                <a:gd name="connsiteY41" fmla="*/ 981212 h 1158041"/>
                <a:gd name="connsiteX42" fmla="*/ 1127830 w 2389974"/>
                <a:gd name="connsiteY42" fmla="*/ 1011402 h 1158041"/>
                <a:gd name="connsiteX43" fmla="*/ 1058823 w 2389974"/>
                <a:gd name="connsiteY43" fmla="*/ 994150 h 1158041"/>
                <a:gd name="connsiteX44" fmla="*/ 1011381 w 2389974"/>
                <a:gd name="connsiteY44" fmla="*/ 1020028 h 1158041"/>
                <a:gd name="connsiteX45" fmla="*/ 963939 w 2389974"/>
                <a:gd name="connsiteY45" fmla="*/ 1058844 h 1158041"/>
                <a:gd name="connsiteX46" fmla="*/ 912184 w 2389974"/>
                <a:gd name="connsiteY46" fmla="*/ 994150 h 1158041"/>
                <a:gd name="connsiteX47" fmla="*/ 843178 w 2389974"/>
                <a:gd name="connsiteY47" fmla="*/ 942395 h 1158041"/>
                <a:gd name="connsiteX48" fmla="*/ 804362 w 2389974"/>
                <a:gd name="connsiteY48" fmla="*/ 907892 h 1158041"/>
                <a:gd name="connsiteX49" fmla="*/ 765546 w 2389974"/>
                <a:gd name="connsiteY49" fmla="*/ 851824 h 1158041"/>
                <a:gd name="connsiteX50" fmla="*/ 765546 w 2389974"/>
                <a:gd name="connsiteY50" fmla="*/ 830260 h 1158041"/>
                <a:gd name="connsiteX51" fmla="*/ 683600 w 2389974"/>
                <a:gd name="connsiteY51" fmla="*/ 830260 h 1158041"/>
                <a:gd name="connsiteX52" fmla="*/ 605968 w 2389974"/>
                <a:gd name="connsiteY52" fmla="*/ 808695 h 1158041"/>
                <a:gd name="connsiteX53" fmla="*/ 515397 w 2389974"/>
                <a:gd name="connsiteY53" fmla="*/ 795756 h 1158041"/>
                <a:gd name="connsiteX54" fmla="*/ 502458 w 2389974"/>
                <a:gd name="connsiteY54" fmla="*/ 795756 h 1158041"/>
                <a:gd name="connsiteX55" fmla="*/ 442077 w 2389974"/>
                <a:gd name="connsiteY55" fmla="*/ 804382 h 1158041"/>
                <a:gd name="connsiteX56" fmla="*/ 299751 w 2389974"/>
                <a:gd name="connsiteY56" fmla="*/ 817321 h 1158041"/>
                <a:gd name="connsiteX57" fmla="*/ 243683 w 2389974"/>
                <a:gd name="connsiteY57" fmla="*/ 787131 h 1158041"/>
                <a:gd name="connsiteX58" fmla="*/ 187615 w 2389974"/>
                <a:gd name="connsiteY58" fmla="*/ 769879 h 1158041"/>
                <a:gd name="connsiteX59" fmla="*/ 105670 w 2389974"/>
                <a:gd name="connsiteY59" fmla="*/ 748314 h 1158041"/>
                <a:gd name="connsiteX60" fmla="*/ 19412 w 2389974"/>
                <a:gd name="connsiteY60" fmla="*/ 744002 h 1158041"/>
                <a:gd name="connsiteX61" fmla="*/ 0 w 2389974"/>
                <a:gd name="connsiteY61" fmla="*/ 682991 h 1158041"/>
                <a:gd name="connsiteX62" fmla="*/ 4239 w 2389974"/>
                <a:gd name="connsiteY62" fmla="*/ 678751 h 1158041"/>
                <a:gd name="connsiteX63" fmla="*/ 74213 w 2389974"/>
                <a:gd name="connsiteY63" fmla="*/ 643763 h 1158041"/>
                <a:gd name="connsiteX64" fmla="*/ 151184 w 2389974"/>
                <a:gd name="connsiteY64" fmla="*/ 622771 h 1158041"/>
                <a:gd name="connsiteX65" fmla="*/ 165179 w 2389974"/>
                <a:gd name="connsiteY65" fmla="*/ 584285 h 1158041"/>
                <a:gd name="connsiteX66" fmla="*/ 200166 w 2389974"/>
                <a:gd name="connsiteY66" fmla="*/ 545799 h 1158041"/>
                <a:gd name="connsiteX67" fmla="*/ 228156 w 2389974"/>
                <a:gd name="connsiteY67" fmla="*/ 528306 h 1158041"/>
                <a:gd name="connsiteX68" fmla="*/ 263143 w 2389974"/>
                <a:gd name="connsiteY68" fmla="*/ 510812 h 1158041"/>
                <a:gd name="connsiteX69" fmla="*/ 263143 w 2389974"/>
                <a:gd name="connsiteY69" fmla="*/ 486321 h 1158041"/>
                <a:gd name="connsiteX70" fmla="*/ 280637 w 2389974"/>
                <a:gd name="connsiteY70" fmla="*/ 444337 h 1158041"/>
                <a:gd name="connsiteX71" fmla="*/ 329619 w 2389974"/>
                <a:gd name="connsiteY71" fmla="*/ 426843 h 1158041"/>
                <a:gd name="connsiteX72" fmla="*/ 403092 w 2389974"/>
                <a:gd name="connsiteY72" fmla="*/ 377861 h 1158041"/>
                <a:gd name="connsiteX73" fmla="*/ 455573 w 2389974"/>
                <a:gd name="connsiteY73" fmla="*/ 321882 h 1158041"/>
                <a:gd name="connsiteX74" fmla="*/ 494058 w 2389974"/>
                <a:gd name="connsiteY74" fmla="*/ 258905 h 1158041"/>
                <a:gd name="connsiteX75" fmla="*/ 539542 w 2389974"/>
                <a:gd name="connsiteY75" fmla="*/ 171437 h 1158041"/>
                <a:gd name="connsiteX76" fmla="*/ 581526 w 2389974"/>
                <a:gd name="connsiteY76" fmla="*/ 136450 h 1158041"/>
                <a:gd name="connsiteX77" fmla="*/ 613015 w 2389974"/>
                <a:gd name="connsiteY77" fmla="*/ 122455 h 1158041"/>
                <a:gd name="connsiteX78" fmla="*/ 686488 w 2389974"/>
                <a:gd name="connsiteY78" fmla="*/ 122455 h 1158041"/>
                <a:gd name="connsiteX79" fmla="*/ 749464 w 2389974"/>
                <a:gd name="connsiteY79" fmla="*/ 104961 h 1158041"/>
                <a:gd name="connsiteX80" fmla="*/ 777454 w 2389974"/>
                <a:gd name="connsiteY80" fmla="*/ 90967 h 1158041"/>
                <a:gd name="connsiteX81" fmla="*/ 791449 w 2389974"/>
                <a:gd name="connsiteY81" fmla="*/ 122455 h 1158041"/>
                <a:gd name="connsiteX82" fmla="*/ 819439 w 2389974"/>
                <a:gd name="connsiteY82" fmla="*/ 122455 h 1158041"/>
                <a:gd name="connsiteX83" fmla="*/ 840431 w 2389974"/>
                <a:gd name="connsiteY83" fmla="*/ 87468 h 1158041"/>
                <a:gd name="connsiteX84" fmla="*/ 868421 w 2389974"/>
                <a:gd name="connsiteY84" fmla="*/ 83969 h 1158041"/>
                <a:gd name="connsiteX85" fmla="*/ 903408 w 2389974"/>
                <a:gd name="connsiteY85" fmla="*/ 83969 h 1158041"/>
                <a:gd name="connsiteX86" fmla="*/ 934896 w 2389974"/>
                <a:gd name="connsiteY86" fmla="*/ 94465 h 1158041"/>
                <a:gd name="connsiteX87" fmla="*/ 941894 w 2389974"/>
                <a:gd name="connsiteY87" fmla="*/ 90967 h 1158041"/>
                <a:gd name="connsiteX88" fmla="*/ 941894 w 2389974"/>
                <a:gd name="connsiteY88" fmla="*/ 62977 h 1158041"/>
                <a:gd name="connsiteX89" fmla="*/ 952390 w 2389974"/>
                <a:gd name="connsiteY89" fmla="*/ 52481 h 1158041"/>
                <a:gd name="connsiteX90" fmla="*/ 973382 w 2389974"/>
                <a:gd name="connsiteY90" fmla="*/ 27990 h 1158041"/>
                <a:gd name="connsiteX91" fmla="*/ 997873 w 2389974"/>
                <a:gd name="connsiteY91" fmla="*/ 24491 h 1158041"/>
                <a:gd name="connsiteX92" fmla="*/ 1011868 w 2389974"/>
                <a:gd name="connsiteY92" fmla="*/ 48982 h 1158041"/>
                <a:gd name="connsiteX93" fmla="*/ 1043356 w 2389974"/>
                <a:gd name="connsiteY93" fmla="*/ 27990 h 1158041"/>
                <a:gd name="connsiteX94" fmla="*/ 1085341 w 2389974"/>
                <a:gd name="connsiteY94" fmla="*/ 3499 h 1158041"/>
                <a:gd name="connsiteX95" fmla="*/ 1102834 w 2389974"/>
                <a:gd name="connsiteY95" fmla="*/ 0 h 1158041"/>
                <a:gd name="connsiteX0" fmla="*/ 1102834 w 2388069"/>
                <a:gd name="connsiteY0" fmla="*/ 0 h 1158041"/>
                <a:gd name="connsiteX1" fmla="*/ 1134323 w 2388069"/>
                <a:gd name="connsiteY1" fmla="*/ 27990 h 1158041"/>
                <a:gd name="connsiteX2" fmla="*/ 1200798 w 2388069"/>
                <a:gd name="connsiteY2" fmla="*/ 31488 h 1158041"/>
                <a:gd name="connsiteX3" fmla="*/ 1223246 w 2388069"/>
                <a:gd name="connsiteY3" fmla="*/ 25558 h 1158041"/>
                <a:gd name="connsiteX4" fmla="*/ 1229596 w 2388069"/>
                <a:gd name="connsiteY4" fmla="*/ 50305 h 1158041"/>
                <a:gd name="connsiteX5" fmla="*/ 1270538 w 2388069"/>
                <a:gd name="connsiteY5" fmla="*/ 125627 h 1158041"/>
                <a:gd name="connsiteX6" fmla="*/ 1280906 w 2388069"/>
                <a:gd name="connsiteY6" fmla="*/ 193869 h 1158041"/>
                <a:gd name="connsiteX7" fmla="*/ 1296458 w 2388069"/>
                <a:gd name="connsiteY7" fmla="*/ 253580 h 1158041"/>
                <a:gd name="connsiteX8" fmla="*/ 1374220 w 2388069"/>
                <a:gd name="connsiteY8" fmla="*/ 309027 h 1158041"/>
                <a:gd name="connsiteX9" fmla="*/ 1420877 w 2388069"/>
                <a:gd name="connsiteY9" fmla="*/ 338883 h 1158041"/>
                <a:gd name="connsiteX10" fmla="*/ 1431245 w 2388069"/>
                <a:gd name="connsiteY10" fmla="*/ 445510 h 1158041"/>
                <a:gd name="connsiteX11" fmla="*/ 1524559 w 2388069"/>
                <a:gd name="connsiteY11" fmla="*/ 509487 h 1158041"/>
                <a:gd name="connsiteX12" fmla="*/ 1571747 w 2388069"/>
                <a:gd name="connsiteY12" fmla="*/ 563568 h 1158041"/>
                <a:gd name="connsiteX13" fmla="*/ 1654162 w 2388069"/>
                <a:gd name="connsiteY13" fmla="*/ 574003 h 1158041"/>
                <a:gd name="connsiteX14" fmla="*/ 1689920 w 2388069"/>
                <a:gd name="connsiteY14" fmla="*/ 651685 h 1158041"/>
                <a:gd name="connsiteX15" fmla="*/ 1750755 w 2388069"/>
                <a:gd name="connsiteY15" fmla="*/ 703321 h 1158041"/>
                <a:gd name="connsiteX16" fmla="*/ 1820054 w 2388069"/>
                <a:gd name="connsiteY16" fmla="*/ 727547 h 1158041"/>
                <a:gd name="connsiteX17" fmla="*/ 1945847 w 2388069"/>
                <a:gd name="connsiteY17" fmla="*/ 722826 h 1158041"/>
                <a:gd name="connsiteX18" fmla="*/ 2017269 w 2388069"/>
                <a:gd name="connsiteY18" fmla="*/ 727547 h 1158041"/>
                <a:gd name="connsiteX19" fmla="*/ 2174479 w 2388069"/>
                <a:gd name="connsiteY19" fmla="*/ 694876 h 1158041"/>
                <a:gd name="connsiteX20" fmla="*/ 2292651 w 2388069"/>
                <a:gd name="connsiteY20" fmla="*/ 728002 h 1158041"/>
                <a:gd name="connsiteX21" fmla="*/ 2344492 w 2388069"/>
                <a:gd name="connsiteY21" fmla="*/ 775373 h 1158041"/>
                <a:gd name="connsiteX22" fmla="*/ 2335498 w 2388069"/>
                <a:gd name="connsiteY22" fmla="*/ 850695 h 1158041"/>
                <a:gd name="connsiteX23" fmla="*/ 2375597 w 2388069"/>
                <a:gd name="connsiteY23" fmla="*/ 914672 h 1158041"/>
                <a:gd name="connsiteX24" fmla="*/ 2388069 w 2388069"/>
                <a:gd name="connsiteY24" fmla="*/ 961038 h 1158041"/>
                <a:gd name="connsiteX25" fmla="*/ 2331131 w 2388069"/>
                <a:gd name="connsiteY25" fmla="*/ 981212 h 1158041"/>
                <a:gd name="connsiteX26" fmla="*/ 2249186 w 2388069"/>
                <a:gd name="connsiteY26" fmla="*/ 981212 h 1158041"/>
                <a:gd name="connsiteX27" fmla="*/ 2158615 w 2388069"/>
                <a:gd name="connsiteY27" fmla="*/ 976899 h 1158041"/>
                <a:gd name="connsiteX28" fmla="*/ 2072357 w 2388069"/>
                <a:gd name="connsiteY28" fmla="*/ 972586 h 1158041"/>
                <a:gd name="connsiteX29" fmla="*/ 1955908 w 2388069"/>
                <a:gd name="connsiteY29" fmla="*/ 1028654 h 1158041"/>
                <a:gd name="connsiteX30" fmla="*/ 1873963 w 2388069"/>
                <a:gd name="connsiteY30" fmla="*/ 1089034 h 1158041"/>
                <a:gd name="connsiteX31" fmla="*/ 1770453 w 2388069"/>
                <a:gd name="connsiteY31" fmla="*/ 1149415 h 1158041"/>
                <a:gd name="connsiteX32" fmla="*/ 1727324 w 2388069"/>
                <a:gd name="connsiteY32" fmla="*/ 1153728 h 1158041"/>
                <a:gd name="connsiteX33" fmla="*/ 1615189 w 2388069"/>
                <a:gd name="connsiteY33" fmla="*/ 1158041 h 1158041"/>
                <a:gd name="connsiteX34" fmla="*/ 1554808 w 2388069"/>
                <a:gd name="connsiteY34" fmla="*/ 1127850 h 1158041"/>
                <a:gd name="connsiteX35" fmla="*/ 1464237 w 2388069"/>
                <a:gd name="connsiteY35" fmla="*/ 1097660 h 1158041"/>
                <a:gd name="connsiteX36" fmla="*/ 1442672 w 2388069"/>
                <a:gd name="connsiteY36" fmla="*/ 1054531 h 1158041"/>
                <a:gd name="connsiteX37" fmla="*/ 1399543 w 2388069"/>
                <a:gd name="connsiteY37" fmla="*/ 998463 h 1158041"/>
                <a:gd name="connsiteX38" fmla="*/ 1334849 w 2388069"/>
                <a:gd name="connsiteY38" fmla="*/ 998463 h 1158041"/>
                <a:gd name="connsiteX39" fmla="*/ 1274469 w 2388069"/>
                <a:gd name="connsiteY39" fmla="*/ 994150 h 1158041"/>
                <a:gd name="connsiteX40" fmla="*/ 1227027 w 2388069"/>
                <a:gd name="connsiteY40" fmla="*/ 1024341 h 1158041"/>
                <a:gd name="connsiteX41" fmla="*/ 1166646 w 2388069"/>
                <a:gd name="connsiteY41" fmla="*/ 981212 h 1158041"/>
                <a:gd name="connsiteX42" fmla="*/ 1127830 w 2388069"/>
                <a:gd name="connsiteY42" fmla="*/ 1011402 h 1158041"/>
                <a:gd name="connsiteX43" fmla="*/ 1058823 w 2388069"/>
                <a:gd name="connsiteY43" fmla="*/ 994150 h 1158041"/>
                <a:gd name="connsiteX44" fmla="*/ 1011381 w 2388069"/>
                <a:gd name="connsiteY44" fmla="*/ 1020028 h 1158041"/>
                <a:gd name="connsiteX45" fmla="*/ 963939 w 2388069"/>
                <a:gd name="connsiteY45" fmla="*/ 1058844 h 1158041"/>
                <a:gd name="connsiteX46" fmla="*/ 912184 w 2388069"/>
                <a:gd name="connsiteY46" fmla="*/ 994150 h 1158041"/>
                <a:gd name="connsiteX47" fmla="*/ 843178 w 2388069"/>
                <a:gd name="connsiteY47" fmla="*/ 942395 h 1158041"/>
                <a:gd name="connsiteX48" fmla="*/ 804362 w 2388069"/>
                <a:gd name="connsiteY48" fmla="*/ 907892 h 1158041"/>
                <a:gd name="connsiteX49" fmla="*/ 765546 w 2388069"/>
                <a:gd name="connsiteY49" fmla="*/ 851824 h 1158041"/>
                <a:gd name="connsiteX50" fmla="*/ 765546 w 2388069"/>
                <a:gd name="connsiteY50" fmla="*/ 830260 h 1158041"/>
                <a:gd name="connsiteX51" fmla="*/ 683600 w 2388069"/>
                <a:gd name="connsiteY51" fmla="*/ 830260 h 1158041"/>
                <a:gd name="connsiteX52" fmla="*/ 605968 w 2388069"/>
                <a:gd name="connsiteY52" fmla="*/ 808695 h 1158041"/>
                <a:gd name="connsiteX53" fmla="*/ 515397 w 2388069"/>
                <a:gd name="connsiteY53" fmla="*/ 795756 h 1158041"/>
                <a:gd name="connsiteX54" fmla="*/ 502458 w 2388069"/>
                <a:gd name="connsiteY54" fmla="*/ 795756 h 1158041"/>
                <a:gd name="connsiteX55" fmla="*/ 442077 w 2388069"/>
                <a:gd name="connsiteY55" fmla="*/ 804382 h 1158041"/>
                <a:gd name="connsiteX56" fmla="*/ 299751 w 2388069"/>
                <a:gd name="connsiteY56" fmla="*/ 817321 h 1158041"/>
                <a:gd name="connsiteX57" fmla="*/ 243683 w 2388069"/>
                <a:gd name="connsiteY57" fmla="*/ 787131 h 1158041"/>
                <a:gd name="connsiteX58" fmla="*/ 187615 w 2388069"/>
                <a:gd name="connsiteY58" fmla="*/ 769879 h 1158041"/>
                <a:gd name="connsiteX59" fmla="*/ 105670 w 2388069"/>
                <a:gd name="connsiteY59" fmla="*/ 748314 h 1158041"/>
                <a:gd name="connsiteX60" fmla="*/ 19412 w 2388069"/>
                <a:gd name="connsiteY60" fmla="*/ 744002 h 1158041"/>
                <a:gd name="connsiteX61" fmla="*/ 0 w 2388069"/>
                <a:gd name="connsiteY61" fmla="*/ 682991 h 1158041"/>
                <a:gd name="connsiteX62" fmla="*/ 4239 w 2388069"/>
                <a:gd name="connsiteY62" fmla="*/ 678751 h 1158041"/>
                <a:gd name="connsiteX63" fmla="*/ 74213 w 2388069"/>
                <a:gd name="connsiteY63" fmla="*/ 643763 h 1158041"/>
                <a:gd name="connsiteX64" fmla="*/ 151184 w 2388069"/>
                <a:gd name="connsiteY64" fmla="*/ 622771 h 1158041"/>
                <a:gd name="connsiteX65" fmla="*/ 165179 w 2388069"/>
                <a:gd name="connsiteY65" fmla="*/ 584285 h 1158041"/>
                <a:gd name="connsiteX66" fmla="*/ 200166 w 2388069"/>
                <a:gd name="connsiteY66" fmla="*/ 545799 h 1158041"/>
                <a:gd name="connsiteX67" fmla="*/ 228156 w 2388069"/>
                <a:gd name="connsiteY67" fmla="*/ 528306 h 1158041"/>
                <a:gd name="connsiteX68" fmla="*/ 263143 w 2388069"/>
                <a:gd name="connsiteY68" fmla="*/ 510812 h 1158041"/>
                <a:gd name="connsiteX69" fmla="*/ 263143 w 2388069"/>
                <a:gd name="connsiteY69" fmla="*/ 486321 h 1158041"/>
                <a:gd name="connsiteX70" fmla="*/ 280637 w 2388069"/>
                <a:gd name="connsiteY70" fmla="*/ 444337 h 1158041"/>
                <a:gd name="connsiteX71" fmla="*/ 329619 w 2388069"/>
                <a:gd name="connsiteY71" fmla="*/ 426843 h 1158041"/>
                <a:gd name="connsiteX72" fmla="*/ 403092 w 2388069"/>
                <a:gd name="connsiteY72" fmla="*/ 377861 h 1158041"/>
                <a:gd name="connsiteX73" fmla="*/ 455573 w 2388069"/>
                <a:gd name="connsiteY73" fmla="*/ 321882 h 1158041"/>
                <a:gd name="connsiteX74" fmla="*/ 494058 w 2388069"/>
                <a:gd name="connsiteY74" fmla="*/ 258905 h 1158041"/>
                <a:gd name="connsiteX75" fmla="*/ 539542 w 2388069"/>
                <a:gd name="connsiteY75" fmla="*/ 171437 h 1158041"/>
                <a:gd name="connsiteX76" fmla="*/ 581526 w 2388069"/>
                <a:gd name="connsiteY76" fmla="*/ 136450 h 1158041"/>
                <a:gd name="connsiteX77" fmla="*/ 613015 w 2388069"/>
                <a:gd name="connsiteY77" fmla="*/ 122455 h 1158041"/>
                <a:gd name="connsiteX78" fmla="*/ 686488 w 2388069"/>
                <a:gd name="connsiteY78" fmla="*/ 122455 h 1158041"/>
                <a:gd name="connsiteX79" fmla="*/ 749464 w 2388069"/>
                <a:gd name="connsiteY79" fmla="*/ 104961 h 1158041"/>
                <a:gd name="connsiteX80" fmla="*/ 777454 w 2388069"/>
                <a:gd name="connsiteY80" fmla="*/ 90967 h 1158041"/>
                <a:gd name="connsiteX81" fmla="*/ 791449 w 2388069"/>
                <a:gd name="connsiteY81" fmla="*/ 122455 h 1158041"/>
                <a:gd name="connsiteX82" fmla="*/ 819439 w 2388069"/>
                <a:gd name="connsiteY82" fmla="*/ 122455 h 1158041"/>
                <a:gd name="connsiteX83" fmla="*/ 840431 w 2388069"/>
                <a:gd name="connsiteY83" fmla="*/ 87468 h 1158041"/>
                <a:gd name="connsiteX84" fmla="*/ 868421 w 2388069"/>
                <a:gd name="connsiteY84" fmla="*/ 83969 h 1158041"/>
                <a:gd name="connsiteX85" fmla="*/ 903408 w 2388069"/>
                <a:gd name="connsiteY85" fmla="*/ 83969 h 1158041"/>
                <a:gd name="connsiteX86" fmla="*/ 934896 w 2388069"/>
                <a:gd name="connsiteY86" fmla="*/ 94465 h 1158041"/>
                <a:gd name="connsiteX87" fmla="*/ 941894 w 2388069"/>
                <a:gd name="connsiteY87" fmla="*/ 90967 h 1158041"/>
                <a:gd name="connsiteX88" fmla="*/ 941894 w 2388069"/>
                <a:gd name="connsiteY88" fmla="*/ 62977 h 1158041"/>
                <a:gd name="connsiteX89" fmla="*/ 952390 w 2388069"/>
                <a:gd name="connsiteY89" fmla="*/ 52481 h 1158041"/>
                <a:gd name="connsiteX90" fmla="*/ 973382 w 2388069"/>
                <a:gd name="connsiteY90" fmla="*/ 27990 h 1158041"/>
                <a:gd name="connsiteX91" fmla="*/ 997873 w 2388069"/>
                <a:gd name="connsiteY91" fmla="*/ 24491 h 1158041"/>
                <a:gd name="connsiteX92" fmla="*/ 1011868 w 2388069"/>
                <a:gd name="connsiteY92" fmla="*/ 48982 h 1158041"/>
                <a:gd name="connsiteX93" fmla="*/ 1043356 w 2388069"/>
                <a:gd name="connsiteY93" fmla="*/ 27990 h 1158041"/>
                <a:gd name="connsiteX94" fmla="*/ 1085341 w 2388069"/>
                <a:gd name="connsiteY94" fmla="*/ 3499 h 1158041"/>
                <a:gd name="connsiteX95" fmla="*/ 1102834 w 2388069"/>
                <a:gd name="connsiteY95" fmla="*/ 0 h 1158041"/>
                <a:gd name="connsiteX0" fmla="*/ 1102834 w 2378544"/>
                <a:gd name="connsiteY0" fmla="*/ 0 h 1158041"/>
                <a:gd name="connsiteX1" fmla="*/ 1134323 w 2378544"/>
                <a:gd name="connsiteY1" fmla="*/ 27990 h 1158041"/>
                <a:gd name="connsiteX2" fmla="*/ 1200798 w 2378544"/>
                <a:gd name="connsiteY2" fmla="*/ 31488 h 1158041"/>
                <a:gd name="connsiteX3" fmla="*/ 1223246 w 2378544"/>
                <a:gd name="connsiteY3" fmla="*/ 25558 h 1158041"/>
                <a:gd name="connsiteX4" fmla="*/ 1229596 w 2378544"/>
                <a:gd name="connsiteY4" fmla="*/ 50305 h 1158041"/>
                <a:gd name="connsiteX5" fmla="*/ 1270538 w 2378544"/>
                <a:gd name="connsiteY5" fmla="*/ 125627 h 1158041"/>
                <a:gd name="connsiteX6" fmla="*/ 1280906 w 2378544"/>
                <a:gd name="connsiteY6" fmla="*/ 193869 h 1158041"/>
                <a:gd name="connsiteX7" fmla="*/ 1296458 w 2378544"/>
                <a:gd name="connsiteY7" fmla="*/ 253580 h 1158041"/>
                <a:gd name="connsiteX8" fmla="*/ 1374220 w 2378544"/>
                <a:gd name="connsiteY8" fmla="*/ 309027 h 1158041"/>
                <a:gd name="connsiteX9" fmla="*/ 1420877 w 2378544"/>
                <a:gd name="connsiteY9" fmla="*/ 338883 h 1158041"/>
                <a:gd name="connsiteX10" fmla="*/ 1431245 w 2378544"/>
                <a:gd name="connsiteY10" fmla="*/ 445510 h 1158041"/>
                <a:gd name="connsiteX11" fmla="*/ 1524559 w 2378544"/>
                <a:gd name="connsiteY11" fmla="*/ 509487 h 1158041"/>
                <a:gd name="connsiteX12" fmla="*/ 1571747 w 2378544"/>
                <a:gd name="connsiteY12" fmla="*/ 563568 h 1158041"/>
                <a:gd name="connsiteX13" fmla="*/ 1654162 w 2378544"/>
                <a:gd name="connsiteY13" fmla="*/ 574003 h 1158041"/>
                <a:gd name="connsiteX14" fmla="*/ 1689920 w 2378544"/>
                <a:gd name="connsiteY14" fmla="*/ 651685 h 1158041"/>
                <a:gd name="connsiteX15" fmla="*/ 1750755 w 2378544"/>
                <a:gd name="connsiteY15" fmla="*/ 703321 h 1158041"/>
                <a:gd name="connsiteX16" fmla="*/ 1820054 w 2378544"/>
                <a:gd name="connsiteY16" fmla="*/ 727547 h 1158041"/>
                <a:gd name="connsiteX17" fmla="*/ 1945847 w 2378544"/>
                <a:gd name="connsiteY17" fmla="*/ 722826 h 1158041"/>
                <a:gd name="connsiteX18" fmla="*/ 2017269 w 2378544"/>
                <a:gd name="connsiteY18" fmla="*/ 727547 h 1158041"/>
                <a:gd name="connsiteX19" fmla="*/ 2174479 w 2378544"/>
                <a:gd name="connsiteY19" fmla="*/ 694876 h 1158041"/>
                <a:gd name="connsiteX20" fmla="*/ 2292651 w 2378544"/>
                <a:gd name="connsiteY20" fmla="*/ 728002 h 1158041"/>
                <a:gd name="connsiteX21" fmla="*/ 2344492 w 2378544"/>
                <a:gd name="connsiteY21" fmla="*/ 775373 h 1158041"/>
                <a:gd name="connsiteX22" fmla="*/ 2335498 w 2378544"/>
                <a:gd name="connsiteY22" fmla="*/ 850695 h 1158041"/>
                <a:gd name="connsiteX23" fmla="*/ 2375597 w 2378544"/>
                <a:gd name="connsiteY23" fmla="*/ 914672 h 1158041"/>
                <a:gd name="connsiteX24" fmla="*/ 2378544 w 2378544"/>
                <a:gd name="connsiteY24" fmla="*/ 961038 h 1158041"/>
                <a:gd name="connsiteX25" fmla="*/ 2331131 w 2378544"/>
                <a:gd name="connsiteY25" fmla="*/ 981212 h 1158041"/>
                <a:gd name="connsiteX26" fmla="*/ 2249186 w 2378544"/>
                <a:gd name="connsiteY26" fmla="*/ 981212 h 1158041"/>
                <a:gd name="connsiteX27" fmla="*/ 2158615 w 2378544"/>
                <a:gd name="connsiteY27" fmla="*/ 976899 h 1158041"/>
                <a:gd name="connsiteX28" fmla="*/ 2072357 w 2378544"/>
                <a:gd name="connsiteY28" fmla="*/ 972586 h 1158041"/>
                <a:gd name="connsiteX29" fmla="*/ 1955908 w 2378544"/>
                <a:gd name="connsiteY29" fmla="*/ 1028654 h 1158041"/>
                <a:gd name="connsiteX30" fmla="*/ 1873963 w 2378544"/>
                <a:gd name="connsiteY30" fmla="*/ 1089034 h 1158041"/>
                <a:gd name="connsiteX31" fmla="*/ 1770453 w 2378544"/>
                <a:gd name="connsiteY31" fmla="*/ 1149415 h 1158041"/>
                <a:gd name="connsiteX32" fmla="*/ 1727324 w 2378544"/>
                <a:gd name="connsiteY32" fmla="*/ 1153728 h 1158041"/>
                <a:gd name="connsiteX33" fmla="*/ 1615189 w 2378544"/>
                <a:gd name="connsiteY33" fmla="*/ 1158041 h 1158041"/>
                <a:gd name="connsiteX34" fmla="*/ 1554808 w 2378544"/>
                <a:gd name="connsiteY34" fmla="*/ 1127850 h 1158041"/>
                <a:gd name="connsiteX35" fmla="*/ 1464237 w 2378544"/>
                <a:gd name="connsiteY35" fmla="*/ 1097660 h 1158041"/>
                <a:gd name="connsiteX36" fmla="*/ 1442672 w 2378544"/>
                <a:gd name="connsiteY36" fmla="*/ 1054531 h 1158041"/>
                <a:gd name="connsiteX37" fmla="*/ 1399543 w 2378544"/>
                <a:gd name="connsiteY37" fmla="*/ 998463 h 1158041"/>
                <a:gd name="connsiteX38" fmla="*/ 1334849 w 2378544"/>
                <a:gd name="connsiteY38" fmla="*/ 998463 h 1158041"/>
                <a:gd name="connsiteX39" fmla="*/ 1274469 w 2378544"/>
                <a:gd name="connsiteY39" fmla="*/ 994150 h 1158041"/>
                <a:gd name="connsiteX40" fmla="*/ 1227027 w 2378544"/>
                <a:gd name="connsiteY40" fmla="*/ 1024341 h 1158041"/>
                <a:gd name="connsiteX41" fmla="*/ 1166646 w 2378544"/>
                <a:gd name="connsiteY41" fmla="*/ 981212 h 1158041"/>
                <a:gd name="connsiteX42" fmla="*/ 1127830 w 2378544"/>
                <a:gd name="connsiteY42" fmla="*/ 1011402 h 1158041"/>
                <a:gd name="connsiteX43" fmla="*/ 1058823 w 2378544"/>
                <a:gd name="connsiteY43" fmla="*/ 994150 h 1158041"/>
                <a:gd name="connsiteX44" fmla="*/ 1011381 w 2378544"/>
                <a:gd name="connsiteY44" fmla="*/ 1020028 h 1158041"/>
                <a:gd name="connsiteX45" fmla="*/ 963939 w 2378544"/>
                <a:gd name="connsiteY45" fmla="*/ 1058844 h 1158041"/>
                <a:gd name="connsiteX46" fmla="*/ 912184 w 2378544"/>
                <a:gd name="connsiteY46" fmla="*/ 994150 h 1158041"/>
                <a:gd name="connsiteX47" fmla="*/ 843178 w 2378544"/>
                <a:gd name="connsiteY47" fmla="*/ 942395 h 1158041"/>
                <a:gd name="connsiteX48" fmla="*/ 804362 w 2378544"/>
                <a:gd name="connsiteY48" fmla="*/ 907892 h 1158041"/>
                <a:gd name="connsiteX49" fmla="*/ 765546 w 2378544"/>
                <a:gd name="connsiteY49" fmla="*/ 851824 h 1158041"/>
                <a:gd name="connsiteX50" fmla="*/ 765546 w 2378544"/>
                <a:gd name="connsiteY50" fmla="*/ 830260 h 1158041"/>
                <a:gd name="connsiteX51" fmla="*/ 683600 w 2378544"/>
                <a:gd name="connsiteY51" fmla="*/ 830260 h 1158041"/>
                <a:gd name="connsiteX52" fmla="*/ 605968 w 2378544"/>
                <a:gd name="connsiteY52" fmla="*/ 808695 h 1158041"/>
                <a:gd name="connsiteX53" fmla="*/ 515397 w 2378544"/>
                <a:gd name="connsiteY53" fmla="*/ 795756 h 1158041"/>
                <a:gd name="connsiteX54" fmla="*/ 502458 w 2378544"/>
                <a:gd name="connsiteY54" fmla="*/ 795756 h 1158041"/>
                <a:gd name="connsiteX55" fmla="*/ 442077 w 2378544"/>
                <a:gd name="connsiteY55" fmla="*/ 804382 h 1158041"/>
                <a:gd name="connsiteX56" fmla="*/ 299751 w 2378544"/>
                <a:gd name="connsiteY56" fmla="*/ 817321 h 1158041"/>
                <a:gd name="connsiteX57" fmla="*/ 243683 w 2378544"/>
                <a:gd name="connsiteY57" fmla="*/ 787131 h 1158041"/>
                <a:gd name="connsiteX58" fmla="*/ 187615 w 2378544"/>
                <a:gd name="connsiteY58" fmla="*/ 769879 h 1158041"/>
                <a:gd name="connsiteX59" fmla="*/ 105670 w 2378544"/>
                <a:gd name="connsiteY59" fmla="*/ 748314 h 1158041"/>
                <a:gd name="connsiteX60" fmla="*/ 19412 w 2378544"/>
                <a:gd name="connsiteY60" fmla="*/ 744002 h 1158041"/>
                <a:gd name="connsiteX61" fmla="*/ 0 w 2378544"/>
                <a:gd name="connsiteY61" fmla="*/ 682991 h 1158041"/>
                <a:gd name="connsiteX62" fmla="*/ 4239 w 2378544"/>
                <a:gd name="connsiteY62" fmla="*/ 678751 h 1158041"/>
                <a:gd name="connsiteX63" fmla="*/ 74213 w 2378544"/>
                <a:gd name="connsiteY63" fmla="*/ 643763 h 1158041"/>
                <a:gd name="connsiteX64" fmla="*/ 151184 w 2378544"/>
                <a:gd name="connsiteY64" fmla="*/ 622771 h 1158041"/>
                <a:gd name="connsiteX65" fmla="*/ 165179 w 2378544"/>
                <a:gd name="connsiteY65" fmla="*/ 584285 h 1158041"/>
                <a:gd name="connsiteX66" fmla="*/ 200166 w 2378544"/>
                <a:gd name="connsiteY66" fmla="*/ 545799 h 1158041"/>
                <a:gd name="connsiteX67" fmla="*/ 228156 w 2378544"/>
                <a:gd name="connsiteY67" fmla="*/ 528306 h 1158041"/>
                <a:gd name="connsiteX68" fmla="*/ 263143 w 2378544"/>
                <a:gd name="connsiteY68" fmla="*/ 510812 h 1158041"/>
                <a:gd name="connsiteX69" fmla="*/ 263143 w 2378544"/>
                <a:gd name="connsiteY69" fmla="*/ 486321 h 1158041"/>
                <a:gd name="connsiteX70" fmla="*/ 280637 w 2378544"/>
                <a:gd name="connsiteY70" fmla="*/ 444337 h 1158041"/>
                <a:gd name="connsiteX71" fmla="*/ 329619 w 2378544"/>
                <a:gd name="connsiteY71" fmla="*/ 426843 h 1158041"/>
                <a:gd name="connsiteX72" fmla="*/ 403092 w 2378544"/>
                <a:gd name="connsiteY72" fmla="*/ 377861 h 1158041"/>
                <a:gd name="connsiteX73" fmla="*/ 455573 w 2378544"/>
                <a:gd name="connsiteY73" fmla="*/ 321882 h 1158041"/>
                <a:gd name="connsiteX74" fmla="*/ 494058 w 2378544"/>
                <a:gd name="connsiteY74" fmla="*/ 258905 h 1158041"/>
                <a:gd name="connsiteX75" fmla="*/ 539542 w 2378544"/>
                <a:gd name="connsiteY75" fmla="*/ 171437 h 1158041"/>
                <a:gd name="connsiteX76" fmla="*/ 581526 w 2378544"/>
                <a:gd name="connsiteY76" fmla="*/ 136450 h 1158041"/>
                <a:gd name="connsiteX77" fmla="*/ 613015 w 2378544"/>
                <a:gd name="connsiteY77" fmla="*/ 122455 h 1158041"/>
                <a:gd name="connsiteX78" fmla="*/ 686488 w 2378544"/>
                <a:gd name="connsiteY78" fmla="*/ 122455 h 1158041"/>
                <a:gd name="connsiteX79" fmla="*/ 749464 w 2378544"/>
                <a:gd name="connsiteY79" fmla="*/ 104961 h 1158041"/>
                <a:gd name="connsiteX80" fmla="*/ 777454 w 2378544"/>
                <a:gd name="connsiteY80" fmla="*/ 90967 h 1158041"/>
                <a:gd name="connsiteX81" fmla="*/ 791449 w 2378544"/>
                <a:gd name="connsiteY81" fmla="*/ 122455 h 1158041"/>
                <a:gd name="connsiteX82" fmla="*/ 819439 w 2378544"/>
                <a:gd name="connsiteY82" fmla="*/ 122455 h 1158041"/>
                <a:gd name="connsiteX83" fmla="*/ 840431 w 2378544"/>
                <a:gd name="connsiteY83" fmla="*/ 87468 h 1158041"/>
                <a:gd name="connsiteX84" fmla="*/ 868421 w 2378544"/>
                <a:gd name="connsiteY84" fmla="*/ 83969 h 1158041"/>
                <a:gd name="connsiteX85" fmla="*/ 903408 w 2378544"/>
                <a:gd name="connsiteY85" fmla="*/ 83969 h 1158041"/>
                <a:gd name="connsiteX86" fmla="*/ 934896 w 2378544"/>
                <a:gd name="connsiteY86" fmla="*/ 94465 h 1158041"/>
                <a:gd name="connsiteX87" fmla="*/ 941894 w 2378544"/>
                <a:gd name="connsiteY87" fmla="*/ 90967 h 1158041"/>
                <a:gd name="connsiteX88" fmla="*/ 941894 w 2378544"/>
                <a:gd name="connsiteY88" fmla="*/ 62977 h 1158041"/>
                <a:gd name="connsiteX89" fmla="*/ 952390 w 2378544"/>
                <a:gd name="connsiteY89" fmla="*/ 52481 h 1158041"/>
                <a:gd name="connsiteX90" fmla="*/ 973382 w 2378544"/>
                <a:gd name="connsiteY90" fmla="*/ 27990 h 1158041"/>
                <a:gd name="connsiteX91" fmla="*/ 997873 w 2378544"/>
                <a:gd name="connsiteY91" fmla="*/ 24491 h 1158041"/>
                <a:gd name="connsiteX92" fmla="*/ 1011868 w 2378544"/>
                <a:gd name="connsiteY92" fmla="*/ 48982 h 1158041"/>
                <a:gd name="connsiteX93" fmla="*/ 1043356 w 2378544"/>
                <a:gd name="connsiteY93" fmla="*/ 27990 h 1158041"/>
                <a:gd name="connsiteX94" fmla="*/ 1085341 w 2378544"/>
                <a:gd name="connsiteY94" fmla="*/ 3499 h 1158041"/>
                <a:gd name="connsiteX95" fmla="*/ 1102834 w 2378544"/>
                <a:gd name="connsiteY95" fmla="*/ 0 h 1158041"/>
                <a:gd name="connsiteX0" fmla="*/ 1102834 w 2380449"/>
                <a:gd name="connsiteY0" fmla="*/ 0 h 1158041"/>
                <a:gd name="connsiteX1" fmla="*/ 1134323 w 2380449"/>
                <a:gd name="connsiteY1" fmla="*/ 27990 h 1158041"/>
                <a:gd name="connsiteX2" fmla="*/ 1200798 w 2380449"/>
                <a:gd name="connsiteY2" fmla="*/ 31488 h 1158041"/>
                <a:gd name="connsiteX3" fmla="*/ 1223246 w 2380449"/>
                <a:gd name="connsiteY3" fmla="*/ 25558 h 1158041"/>
                <a:gd name="connsiteX4" fmla="*/ 1229596 w 2380449"/>
                <a:gd name="connsiteY4" fmla="*/ 50305 h 1158041"/>
                <a:gd name="connsiteX5" fmla="*/ 1270538 w 2380449"/>
                <a:gd name="connsiteY5" fmla="*/ 125627 h 1158041"/>
                <a:gd name="connsiteX6" fmla="*/ 1280906 w 2380449"/>
                <a:gd name="connsiteY6" fmla="*/ 193869 h 1158041"/>
                <a:gd name="connsiteX7" fmla="*/ 1296458 w 2380449"/>
                <a:gd name="connsiteY7" fmla="*/ 253580 h 1158041"/>
                <a:gd name="connsiteX8" fmla="*/ 1374220 w 2380449"/>
                <a:gd name="connsiteY8" fmla="*/ 309027 h 1158041"/>
                <a:gd name="connsiteX9" fmla="*/ 1420877 w 2380449"/>
                <a:gd name="connsiteY9" fmla="*/ 338883 h 1158041"/>
                <a:gd name="connsiteX10" fmla="*/ 1431245 w 2380449"/>
                <a:gd name="connsiteY10" fmla="*/ 445510 h 1158041"/>
                <a:gd name="connsiteX11" fmla="*/ 1524559 w 2380449"/>
                <a:gd name="connsiteY11" fmla="*/ 509487 h 1158041"/>
                <a:gd name="connsiteX12" fmla="*/ 1571747 w 2380449"/>
                <a:gd name="connsiteY12" fmla="*/ 563568 h 1158041"/>
                <a:gd name="connsiteX13" fmla="*/ 1654162 w 2380449"/>
                <a:gd name="connsiteY13" fmla="*/ 574003 h 1158041"/>
                <a:gd name="connsiteX14" fmla="*/ 1689920 w 2380449"/>
                <a:gd name="connsiteY14" fmla="*/ 651685 h 1158041"/>
                <a:gd name="connsiteX15" fmla="*/ 1750755 w 2380449"/>
                <a:gd name="connsiteY15" fmla="*/ 703321 h 1158041"/>
                <a:gd name="connsiteX16" fmla="*/ 1820054 w 2380449"/>
                <a:gd name="connsiteY16" fmla="*/ 727547 h 1158041"/>
                <a:gd name="connsiteX17" fmla="*/ 1945847 w 2380449"/>
                <a:gd name="connsiteY17" fmla="*/ 722826 h 1158041"/>
                <a:gd name="connsiteX18" fmla="*/ 2017269 w 2380449"/>
                <a:gd name="connsiteY18" fmla="*/ 727547 h 1158041"/>
                <a:gd name="connsiteX19" fmla="*/ 2174479 w 2380449"/>
                <a:gd name="connsiteY19" fmla="*/ 694876 h 1158041"/>
                <a:gd name="connsiteX20" fmla="*/ 2292651 w 2380449"/>
                <a:gd name="connsiteY20" fmla="*/ 728002 h 1158041"/>
                <a:gd name="connsiteX21" fmla="*/ 2344492 w 2380449"/>
                <a:gd name="connsiteY21" fmla="*/ 775373 h 1158041"/>
                <a:gd name="connsiteX22" fmla="*/ 2335498 w 2380449"/>
                <a:gd name="connsiteY22" fmla="*/ 850695 h 1158041"/>
                <a:gd name="connsiteX23" fmla="*/ 2375597 w 2380449"/>
                <a:gd name="connsiteY23" fmla="*/ 914672 h 1158041"/>
                <a:gd name="connsiteX24" fmla="*/ 2380449 w 2380449"/>
                <a:gd name="connsiteY24" fmla="*/ 961038 h 1158041"/>
                <a:gd name="connsiteX25" fmla="*/ 2331131 w 2380449"/>
                <a:gd name="connsiteY25" fmla="*/ 981212 h 1158041"/>
                <a:gd name="connsiteX26" fmla="*/ 2249186 w 2380449"/>
                <a:gd name="connsiteY26" fmla="*/ 981212 h 1158041"/>
                <a:gd name="connsiteX27" fmla="*/ 2158615 w 2380449"/>
                <a:gd name="connsiteY27" fmla="*/ 976899 h 1158041"/>
                <a:gd name="connsiteX28" fmla="*/ 2072357 w 2380449"/>
                <a:gd name="connsiteY28" fmla="*/ 972586 h 1158041"/>
                <a:gd name="connsiteX29" fmla="*/ 1955908 w 2380449"/>
                <a:gd name="connsiteY29" fmla="*/ 1028654 h 1158041"/>
                <a:gd name="connsiteX30" fmla="*/ 1873963 w 2380449"/>
                <a:gd name="connsiteY30" fmla="*/ 1089034 h 1158041"/>
                <a:gd name="connsiteX31" fmla="*/ 1770453 w 2380449"/>
                <a:gd name="connsiteY31" fmla="*/ 1149415 h 1158041"/>
                <a:gd name="connsiteX32" fmla="*/ 1727324 w 2380449"/>
                <a:gd name="connsiteY32" fmla="*/ 1153728 h 1158041"/>
                <a:gd name="connsiteX33" fmla="*/ 1615189 w 2380449"/>
                <a:gd name="connsiteY33" fmla="*/ 1158041 h 1158041"/>
                <a:gd name="connsiteX34" fmla="*/ 1554808 w 2380449"/>
                <a:gd name="connsiteY34" fmla="*/ 1127850 h 1158041"/>
                <a:gd name="connsiteX35" fmla="*/ 1464237 w 2380449"/>
                <a:gd name="connsiteY35" fmla="*/ 1097660 h 1158041"/>
                <a:gd name="connsiteX36" fmla="*/ 1442672 w 2380449"/>
                <a:gd name="connsiteY36" fmla="*/ 1054531 h 1158041"/>
                <a:gd name="connsiteX37" fmla="*/ 1399543 w 2380449"/>
                <a:gd name="connsiteY37" fmla="*/ 998463 h 1158041"/>
                <a:gd name="connsiteX38" fmla="*/ 1334849 w 2380449"/>
                <a:gd name="connsiteY38" fmla="*/ 998463 h 1158041"/>
                <a:gd name="connsiteX39" fmla="*/ 1274469 w 2380449"/>
                <a:gd name="connsiteY39" fmla="*/ 994150 h 1158041"/>
                <a:gd name="connsiteX40" fmla="*/ 1227027 w 2380449"/>
                <a:gd name="connsiteY40" fmla="*/ 1024341 h 1158041"/>
                <a:gd name="connsiteX41" fmla="*/ 1166646 w 2380449"/>
                <a:gd name="connsiteY41" fmla="*/ 981212 h 1158041"/>
                <a:gd name="connsiteX42" fmla="*/ 1127830 w 2380449"/>
                <a:gd name="connsiteY42" fmla="*/ 1011402 h 1158041"/>
                <a:gd name="connsiteX43" fmla="*/ 1058823 w 2380449"/>
                <a:gd name="connsiteY43" fmla="*/ 994150 h 1158041"/>
                <a:gd name="connsiteX44" fmla="*/ 1011381 w 2380449"/>
                <a:gd name="connsiteY44" fmla="*/ 1020028 h 1158041"/>
                <a:gd name="connsiteX45" fmla="*/ 963939 w 2380449"/>
                <a:gd name="connsiteY45" fmla="*/ 1058844 h 1158041"/>
                <a:gd name="connsiteX46" fmla="*/ 912184 w 2380449"/>
                <a:gd name="connsiteY46" fmla="*/ 994150 h 1158041"/>
                <a:gd name="connsiteX47" fmla="*/ 843178 w 2380449"/>
                <a:gd name="connsiteY47" fmla="*/ 942395 h 1158041"/>
                <a:gd name="connsiteX48" fmla="*/ 804362 w 2380449"/>
                <a:gd name="connsiteY48" fmla="*/ 907892 h 1158041"/>
                <a:gd name="connsiteX49" fmla="*/ 765546 w 2380449"/>
                <a:gd name="connsiteY49" fmla="*/ 851824 h 1158041"/>
                <a:gd name="connsiteX50" fmla="*/ 765546 w 2380449"/>
                <a:gd name="connsiteY50" fmla="*/ 830260 h 1158041"/>
                <a:gd name="connsiteX51" fmla="*/ 683600 w 2380449"/>
                <a:gd name="connsiteY51" fmla="*/ 830260 h 1158041"/>
                <a:gd name="connsiteX52" fmla="*/ 605968 w 2380449"/>
                <a:gd name="connsiteY52" fmla="*/ 808695 h 1158041"/>
                <a:gd name="connsiteX53" fmla="*/ 515397 w 2380449"/>
                <a:gd name="connsiteY53" fmla="*/ 795756 h 1158041"/>
                <a:gd name="connsiteX54" fmla="*/ 502458 w 2380449"/>
                <a:gd name="connsiteY54" fmla="*/ 795756 h 1158041"/>
                <a:gd name="connsiteX55" fmla="*/ 442077 w 2380449"/>
                <a:gd name="connsiteY55" fmla="*/ 804382 h 1158041"/>
                <a:gd name="connsiteX56" fmla="*/ 299751 w 2380449"/>
                <a:gd name="connsiteY56" fmla="*/ 817321 h 1158041"/>
                <a:gd name="connsiteX57" fmla="*/ 243683 w 2380449"/>
                <a:gd name="connsiteY57" fmla="*/ 787131 h 1158041"/>
                <a:gd name="connsiteX58" fmla="*/ 187615 w 2380449"/>
                <a:gd name="connsiteY58" fmla="*/ 769879 h 1158041"/>
                <a:gd name="connsiteX59" fmla="*/ 105670 w 2380449"/>
                <a:gd name="connsiteY59" fmla="*/ 748314 h 1158041"/>
                <a:gd name="connsiteX60" fmla="*/ 19412 w 2380449"/>
                <a:gd name="connsiteY60" fmla="*/ 744002 h 1158041"/>
                <a:gd name="connsiteX61" fmla="*/ 0 w 2380449"/>
                <a:gd name="connsiteY61" fmla="*/ 682991 h 1158041"/>
                <a:gd name="connsiteX62" fmla="*/ 4239 w 2380449"/>
                <a:gd name="connsiteY62" fmla="*/ 678751 h 1158041"/>
                <a:gd name="connsiteX63" fmla="*/ 74213 w 2380449"/>
                <a:gd name="connsiteY63" fmla="*/ 643763 h 1158041"/>
                <a:gd name="connsiteX64" fmla="*/ 151184 w 2380449"/>
                <a:gd name="connsiteY64" fmla="*/ 622771 h 1158041"/>
                <a:gd name="connsiteX65" fmla="*/ 165179 w 2380449"/>
                <a:gd name="connsiteY65" fmla="*/ 584285 h 1158041"/>
                <a:gd name="connsiteX66" fmla="*/ 200166 w 2380449"/>
                <a:gd name="connsiteY66" fmla="*/ 545799 h 1158041"/>
                <a:gd name="connsiteX67" fmla="*/ 228156 w 2380449"/>
                <a:gd name="connsiteY67" fmla="*/ 528306 h 1158041"/>
                <a:gd name="connsiteX68" fmla="*/ 263143 w 2380449"/>
                <a:gd name="connsiteY68" fmla="*/ 510812 h 1158041"/>
                <a:gd name="connsiteX69" fmla="*/ 263143 w 2380449"/>
                <a:gd name="connsiteY69" fmla="*/ 486321 h 1158041"/>
                <a:gd name="connsiteX70" fmla="*/ 280637 w 2380449"/>
                <a:gd name="connsiteY70" fmla="*/ 444337 h 1158041"/>
                <a:gd name="connsiteX71" fmla="*/ 329619 w 2380449"/>
                <a:gd name="connsiteY71" fmla="*/ 426843 h 1158041"/>
                <a:gd name="connsiteX72" fmla="*/ 403092 w 2380449"/>
                <a:gd name="connsiteY72" fmla="*/ 377861 h 1158041"/>
                <a:gd name="connsiteX73" fmla="*/ 455573 w 2380449"/>
                <a:gd name="connsiteY73" fmla="*/ 321882 h 1158041"/>
                <a:gd name="connsiteX74" fmla="*/ 494058 w 2380449"/>
                <a:gd name="connsiteY74" fmla="*/ 258905 h 1158041"/>
                <a:gd name="connsiteX75" fmla="*/ 539542 w 2380449"/>
                <a:gd name="connsiteY75" fmla="*/ 171437 h 1158041"/>
                <a:gd name="connsiteX76" fmla="*/ 581526 w 2380449"/>
                <a:gd name="connsiteY76" fmla="*/ 136450 h 1158041"/>
                <a:gd name="connsiteX77" fmla="*/ 613015 w 2380449"/>
                <a:gd name="connsiteY77" fmla="*/ 122455 h 1158041"/>
                <a:gd name="connsiteX78" fmla="*/ 686488 w 2380449"/>
                <a:gd name="connsiteY78" fmla="*/ 122455 h 1158041"/>
                <a:gd name="connsiteX79" fmla="*/ 749464 w 2380449"/>
                <a:gd name="connsiteY79" fmla="*/ 104961 h 1158041"/>
                <a:gd name="connsiteX80" fmla="*/ 777454 w 2380449"/>
                <a:gd name="connsiteY80" fmla="*/ 90967 h 1158041"/>
                <a:gd name="connsiteX81" fmla="*/ 791449 w 2380449"/>
                <a:gd name="connsiteY81" fmla="*/ 122455 h 1158041"/>
                <a:gd name="connsiteX82" fmla="*/ 819439 w 2380449"/>
                <a:gd name="connsiteY82" fmla="*/ 122455 h 1158041"/>
                <a:gd name="connsiteX83" fmla="*/ 840431 w 2380449"/>
                <a:gd name="connsiteY83" fmla="*/ 87468 h 1158041"/>
                <a:gd name="connsiteX84" fmla="*/ 868421 w 2380449"/>
                <a:gd name="connsiteY84" fmla="*/ 83969 h 1158041"/>
                <a:gd name="connsiteX85" fmla="*/ 903408 w 2380449"/>
                <a:gd name="connsiteY85" fmla="*/ 83969 h 1158041"/>
                <a:gd name="connsiteX86" fmla="*/ 934896 w 2380449"/>
                <a:gd name="connsiteY86" fmla="*/ 94465 h 1158041"/>
                <a:gd name="connsiteX87" fmla="*/ 941894 w 2380449"/>
                <a:gd name="connsiteY87" fmla="*/ 90967 h 1158041"/>
                <a:gd name="connsiteX88" fmla="*/ 941894 w 2380449"/>
                <a:gd name="connsiteY88" fmla="*/ 62977 h 1158041"/>
                <a:gd name="connsiteX89" fmla="*/ 952390 w 2380449"/>
                <a:gd name="connsiteY89" fmla="*/ 52481 h 1158041"/>
                <a:gd name="connsiteX90" fmla="*/ 973382 w 2380449"/>
                <a:gd name="connsiteY90" fmla="*/ 27990 h 1158041"/>
                <a:gd name="connsiteX91" fmla="*/ 997873 w 2380449"/>
                <a:gd name="connsiteY91" fmla="*/ 24491 h 1158041"/>
                <a:gd name="connsiteX92" fmla="*/ 1011868 w 2380449"/>
                <a:gd name="connsiteY92" fmla="*/ 48982 h 1158041"/>
                <a:gd name="connsiteX93" fmla="*/ 1043356 w 2380449"/>
                <a:gd name="connsiteY93" fmla="*/ 27990 h 1158041"/>
                <a:gd name="connsiteX94" fmla="*/ 1085341 w 2380449"/>
                <a:gd name="connsiteY94" fmla="*/ 3499 h 1158041"/>
                <a:gd name="connsiteX95" fmla="*/ 1102834 w 2380449"/>
                <a:gd name="connsiteY95" fmla="*/ 0 h 1158041"/>
                <a:gd name="connsiteX0" fmla="*/ 1095214 w 2380449"/>
                <a:gd name="connsiteY0" fmla="*/ 15551 h 1154542"/>
                <a:gd name="connsiteX1" fmla="*/ 1134323 w 2380449"/>
                <a:gd name="connsiteY1" fmla="*/ 24491 h 1154542"/>
                <a:gd name="connsiteX2" fmla="*/ 1200798 w 2380449"/>
                <a:gd name="connsiteY2" fmla="*/ 27989 h 1154542"/>
                <a:gd name="connsiteX3" fmla="*/ 1223246 w 2380449"/>
                <a:gd name="connsiteY3" fmla="*/ 22059 h 1154542"/>
                <a:gd name="connsiteX4" fmla="*/ 1229596 w 2380449"/>
                <a:gd name="connsiteY4" fmla="*/ 46806 h 1154542"/>
                <a:gd name="connsiteX5" fmla="*/ 1270538 w 2380449"/>
                <a:gd name="connsiteY5" fmla="*/ 122128 h 1154542"/>
                <a:gd name="connsiteX6" fmla="*/ 1280906 w 2380449"/>
                <a:gd name="connsiteY6" fmla="*/ 190370 h 1154542"/>
                <a:gd name="connsiteX7" fmla="*/ 1296458 w 2380449"/>
                <a:gd name="connsiteY7" fmla="*/ 250081 h 1154542"/>
                <a:gd name="connsiteX8" fmla="*/ 1374220 w 2380449"/>
                <a:gd name="connsiteY8" fmla="*/ 305528 h 1154542"/>
                <a:gd name="connsiteX9" fmla="*/ 1420877 w 2380449"/>
                <a:gd name="connsiteY9" fmla="*/ 335384 h 1154542"/>
                <a:gd name="connsiteX10" fmla="*/ 1431245 w 2380449"/>
                <a:gd name="connsiteY10" fmla="*/ 442011 h 1154542"/>
                <a:gd name="connsiteX11" fmla="*/ 1524559 w 2380449"/>
                <a:gd name="connsiteY11" fmla="*/ 505988 h 1154542"/>
                <a:gd name="connsiteX12" fmla="*/ 1571747 w 2380449"/>
                <a:gd name="connsiteY12" fmla="*/ 560069 h 1154542"/>
                <a:gd name="connsiteX13" fmla="*/ 1654162 w 2380449"/>
                <a:gd name="connsiteY13" fmla="*/ 570504 h 1154542"/>
                <a:gd name="connsiteX14" fmla="*/ 1689920 w 2380449"/>
                <a:gd name="connsiteY14" fmla="*/ 648186 h 1154542"/>
                <a:gd name="connsiteX15" fmla="*/ 1750755 w 2380449"/>
                <a:gd name="connsiteY15" fmla="*/ 699822 h 1154542"/>
                <a:gd name="connsiteX16" fmla="*/ 1820054 w 2380449"/>
                <a:gd name="connsiteY16" fmla="*/ 724048 h 1154542"/>
                <a:gd name="connsiteX17" fmla="*/ 1945847 w 2380449"/>
                <a:gd name="connsiteY17" fmla="*/ 719327 h 1154542"/>
                <a:gd name="connsiteX18" fmla="*/ 2017269 w 2380449"/>
                <a:gd name="connsiteY18" fmla="*/ 724048 h 1154542"/>
                <a:gd name="connsiteX19" fmla="*/ 2174479 w 2380449"/>
                <a:gd name="connsiteY19" fmla="*/ 691377 h 1154542"/>
                <a:gd name="connsiteX20" fmla="*/ 2292651 w 2380449"/>
                <a:gd name="connsiteY20" fmla="*/ 724503 h 1154542"/>
                <a:gd name="connsiteX21" fmla="*/ 2344492 w 2380449"/>
                <a:gd name="connsiteY21" fmla="*/ 771874 h 1154542"/>
                <a:gd name="connsiteX22" fmla="*/ 2335498 w 2380449"/>
                <a:gd name="connsiteY22" fmla="*/ 847196 h 1154542"/>
                <a:gd name="connsiteX23" fmla="*/ 2375597 w 2380449"/>
                <a:gd name="connsiteY23" fmla="*/ 911173 h 1154542"/>
                <a:gd name="connsiteX24" fmla="*/ 2380449 w 2380449"/>
                <a:gd name="connsiteY24" fmla="*/ 957539 h 1154542"/>
                <a:gd name="connsiteX25" fmla="*/ 2331131 w 2380449"/>
                <a:gd name="connsiteY25" fmla="*/ 977713 h 1154542"/>
                <a:gd name="connsiteX26" fmla="*/ 2249186 w 2380449"/>
                <a:gd name="connsiteY26" fmla="*/ 977713 h 1154542"/>
                <a:gd name="connsiteX27" fmla="*/ 2158615 w 2380449"/>
                <a:gd name="connsiteY27" fmla="*/ 973400 h 1154542"/>
                <a:gd name="connsiteX28" fmla="*/ 2072357 w 2380449"/>
                <a:gd name="connsiteY28" fmla="*/ 969087 h 1154542"/>
                <a:gd name="connsiteX29" fmla="*/ 1955908 w 2380449"/>
                <a:gd name="connsiteY29" fmla="*/ 1025155 h 1154542"/>
                <a:gd name="connsiteX30" fmla="*/ 1873963 w 2380449"/>
                <a:gd name="connsiteY30" fmla="*/ 1085535 h 1154542"/>
                <a:gd name="connsiteX31" fmla="*/ 1770453 w 2380449"/>
                <a:gd name="connsiteY31" fmla="*/ 1145916 h 1154542"/>
                <a:gd name="connsiteX32" fmla="*/ 1727324 w 2380449"/>
                <a:gd name="connsiteY32" fmla="*/ 1150229 h 1154542"/>
                <a:gd name="connsiteX33" fmla="*/ 1615189 w 2380449"/>
                <a:gd name="connsiteY33" fmla="*/ 1154542 h 1154542"/>
                <a:gd name="connsiteX34" fmla="*/ 1554808 w 2380449"/>
                <a:gd name="connsiteY34" fmla="*/ 1124351 h 1154542"/>
                <a:gd name="connsiteX35" fmla="*/ 1464237 w 2380449"/>
                <a:gd name="connsiteY35" fmla="*/ 1094161 h 1154542"/>
                <a:gd name="connsiteX36" fmla="*/ 1442672 w 2380449"/>
                <a:gd name="connsiteY36" fmla="*/ 1051032 h 1154542"/>
                <a:gd name="connsiteX37" fmla="*/ 1399543 w 2380449"/>
                <a:gd name="connsiteY37" fmla="*/ 994964 h 1154542"/>
                <a:gd name="connsiteX38" fmla="*/ 1334849 w 2380449"/>
                <a:gd name="connsiteY38" fmla="*/ 994964 h 1154542"/>
                <a:gd name="connsiteX39" fmla="*/ 1274469 w 2380449"/>
                <a:gd name="connsiteY39" fmla="*/ 990651 h 1154542"/>
                <a:gd name="connsiteX40" fmla="*/ 1227027 w 2380449"/>
                <a:gd name="connsiteY40" fmla="*/ 1020842 h 1154542"/>
                <a:gd name="connsiteX41" fmla="*/ 1166646 w 2380449"/>
                <a:gd name="connsiteY41" fmla="*/ 977713 h 1154542"/>
                <a:gd name="connsiteX42" fmla="*/ 1127830 w 2380449"/>
                <a:gd name="connsiteY42" fmla="*/ 1007903 h 1154542"/>
                <a:gd name="connsiteX43" fmla="*/ 1058823 w 2380449"/>
                <a:gd name="connsiteY43" fmla="*/ 990651 h 1154542"/>
                <a:gd name="connsiteX44" fmla="*/ 1011381 w 2380449"/>
                <a:gd name="connsiteY44" fmla="*/ 1016529 h 1154542"/>
                <a:gd name="connsiteX45" fmla="*/ 963939 w 2380449"/>
                <a:gd name="connsiteY45" fmla="*/ 1055345 h 1154542"/>
                <a:gd name="connsiteX46" fmla="*/ 912184 w 2380449"/>
                <a:gd name="connsiteY46" fmla="*/ 990651 h 1154542"/>
                <a:gd name="connsiteX47" fmla="*/ 843178 w 2380449"/>
                <a:gd name="connsiteY47" fmla="*/ 938896 h 1154542"/>
                <a:gd name="connsiteX48" fmla="*/ 804362 w 2380449"/>
                <a:gd name="connsiteY48" fmla="*/ 904393 h 1154542"/>
                <a:gd name="connsiteX49" fmla="*/ 765546 w 2380449"/>
                <a:gd name="connsiteY49" fmla="*/ 848325 h 1154542"/>
                <a:gd name="connsiteX50" fmla="*/ 765546 w 2380449"/>
                <a:gd name="connsiteY50" fmla="*/ 826761 h 1154542"/>
                <a:gd name="connsiteX51" fmla="*/ 683600 w 2380449"/>
                <a:gd name="connsiteY51" fmla="*/ 826761 h 1154542"/>
                <a:gd name="connsiteX52" fmla="*/ 605968 w 2380449"/>
                <a:gd name="connsiteY52" fmla="*/ 805196 h 1154542"/>
                <a:gd name="connsiteX53" fmla="*/ 515397 w 2380449"/>
                <a:gd name="connsiteY53" fmla="*/ 792257 h 1154542"/>
                <a:gd name="connsiteX54" fmla="*/ 502458 w 2380449"/>
                <a:gd name="connsiteY54" fmla="*/ 792257 h 1154542"/>
                <a:gd name="connsiteX55" fmla="*/ 442077 w 2380449"/>
                <a:gd name="connsiteY55" fmla="*/ 800883 h 1154542"/>
                <a:gd name="connsiteX56" fmla="*/ 299751 w 2380449"/>
                <a:gd name="connsiteY56" fmla="*/ 813822 h 1154542"/>
                <a:gd name="connsiteX57" fmla="*/ 243683 w 2380449"/>
                <a:gd name="connsiteY57" fmla="*/ 783632 h 1154542"/>
                <a:gd name="connsiteX58" fmla="*/ 187615 w 2380449"/>
                <a:gd name="connsiteY58" fmla="*/ 766380 h 1154542"/>
                <a:gd name="connsiteX59" fmla="*/ 105670 w 2380449"/>
                <a:gd name="connsiteY59" fmla="*/ 744815 h 1154542"/>
                <a:gd name="connsiteX60" fmla="*/ 19412 w 2380449"/>
                <a:gd name="connsiteY60" fmla="*/ 740503 h 1154542"/>
                <a:gd name="connsiteX61" fmla="*/ 0 w 2380449"/>
                <a:gd name="connsiteY61" fmla="*/ 679492 h 1154542"/>
                <a:gd name="connsiteX62" fmla="*/ 4239 w 2380449"/>
                <a:gd name="connsiteY62" fmla="*/ 675252 h 1154542"/>
                <a:gd name="connsiteX63" fmla="*/ 74213 w 2380449"/>
                <a:gd name="connsiteY63" fmla="*/ 640264 h 1154542"/>
                <a:gd name="connsiteX64" fmla="*/ 151184 w 2380449"/>
                <a:gd name="connsiteY64" fmla="*/ 619272 h 1154542"/>
                <a:gd name="connsiteX65" fmla="*/ 165179 w 2380449"/>
                <a:gd name="connsiteY65" fmla="*/ 580786 h 1154542"/>
                <a:gd name="connsiteX66" fmla="*/ 200166 w 2380449"/>
                <a:gd name="connsiteY66" fmla="*/ 542300 h 1154542"/>
                <a:gd name="connsiteX67" fmla="*/ 228156 w 2380449"/>
                <a:gd name="connsiteY67" fmla="*/ 524807 h 1154542"/>
                <a:gd name="connsiteX68" fmla="*/ 263143 w 2380449"/>
                <a:gd name="connsiteY68" fmla="*/ 507313 h 1154542"/>
                <a:gd name="connsiteX69" fmla="*/ 263143 w 2380449"/>
                <a:gd name="connsiteY69" fmla="*/ 482822 h 1154542"/>
                <a:gd name="connsiteX70" fmla="*/ 280637 w 2380449"/>
                <a:gd name="connsiteY70" fmla="*/ 440838 h 1154542"/>
                <a:gd name="connsiteX71" fmla="*/ 329619 w 2380449"/>
                <a:gd name="connsiteY71" fmla="*/ 423344 h 1154542"/>
                <a:gd name="connsiteX72" fmla="*/ 403092 w 2380449"/>
                <a:gd name="connsiteY72" fmla="*/ 374362 h 1154542"/>
                <a:gd name="connsiteX73" fmla="*/ 455573 w 2380449"/>
                <a:gd name="connsiteY73" fmla="*/ 318383 h 1154542"/>
                <a:gd name="connsiteX74" fmla="*/ 494058 w 2380449"/>
                <a:gd name="connsiteY74" fmla="*/ 255406 h 1154542"/>
                <a:gd name="connsiteX75" fmla="*/ 539542 w 2380449"/>
                <a:gd name="connsiteY75" fmla="*/ 167938 h 1154542"/>
                <a:gd name="connsiteX76" fmla="*/ 581526 w 2380449"/>
                <a:gd name="connsiteY76" fmla="*/ 132951 h 1154542"/>
                <a:gd name="connsiteX77" fmla="*/ 613015 w 2380449"/>
                <a:gd name="connsiteY77" fmla="*/ 118956 h 1154542"/>
                <a:gd name="connsiteX78" fmla="*/ 686488 w 2380449"/>
                <a:gd name="connsiteY78" fmla="*/ 118956 h 1154542"/>
                <a:gd name="connsiteX79" fmla="*/ 749464 w 2380449"/>
                <a:gd name="connsiteY79" fmla="*/ 101462 h 1154542"/>
                <a:gd name="connsiteX80" fmla="*/ 777454 w 2380449"/>
                <a:gd name="connsiteY80" fmla="*/ 87468 h 1154542"/>
                <a:gd name="connsiteX81" fmla="*/ 791449 w 2380449"/>
                <a:gd name="connsiteY81" fmla="*/ 118956 h 1154542"/>
                <a:gd name="connsiteX82" fmla="*/ 819439 w 2380449"/>
                <a:gd name="connsiteY82" fmla="*/ 118956 h 1154542"/>
                <a:gd name="connsiteX83" fmla="*/ 840431 w 2380449"/>
                <a:gd name="connsiteY83" fmla="*/ 83969 h 1154542"/>
                <a:gd name="connsiteX84" fmla="*/ 868421 w 2380449"/>
                <a:gd name="connsiteY84" fmla="*/ 80470 h 1154542"/>
                <a:gd name="connsiteX85" fmla="*/ 903408 w 2380449"/>
                <a:gd name="connsiteY85" fmla="*/ 80470 h 1154542"/>
                <a:gd name="connsiteX86" fmla="*/ 934896 w 2380449"/>
                <a:gd name="connsiteY86" fmla="*/ 90966 h 1154542"/>
                <a:gd name="connsiteX87" fmla="*/ 941894 w 2380449"/>
                <a:gd name="connsiteY87" fmla="*/ 87468 h 1154542"/>
                <a:gd name="connsiteX88" fmla="*/ 941894 w 2380449"/>
                <a:gd name="connsiteY88" fmla="*/ 59478 h 1154542"/>
                <a:gd name="connsiteX89" fmla="*/ 952390 w 2380449"/>
                <a:gd name="connsiteY89" fmla="*/ 48982 h 1154542"/>
                <a:gd name="connsiteX90" fmla="*/ 973382 w 2380449"/>
                <a:gd name="connsiteY90" fmla="*/ 24491 h 1154542"/>
                <a:gd name="connsiteX91" fmla="*/ 997873 w 2380449"/>
                <a:gd name="connsiteY91" fmla="*/ 20992 h 1154542"/>
                <a:gd name="connsiteX92" fmla="*/ 1011868 w 2380449"/>
                <a:gd name="connsiteY92" fmla="*/ 45483 h 1154542"/>
                <a:gd name="connsiteX93" fmla="*/ 1043356 w 2380449"/>
                <a:gd name="connsiteY93" fmla="*/ 24491 h 1154542"/>
                <a:gd name="connsiteX94" fmla="*/ 1085341 w 2380449"/>
                <a:gd name="connsiteY94" fmla="*/ 0 h 1154542"/>
                <a:gd name="connsiteX95" fmla="*/ 1095214 w 2380449"/>
                <a:gd name="connsiteY95" fmla="*/ 15551 h 1154542"/>
                <a:gd name="connsiteX0" fmla="*/ 1095214 w 2380449"/>
                <a:gd name="connsiteY0" fmla="*/ 15551 h 1154542"/>
                <a:gd name="connsiteX1" fmla="*/ 1134323 w 2380449"/>
                <a:gd name="connsiteY1" fmla="*/ 24491 h 1154542"/>
                <a:gd name="connsiteX2" fmla="*/ 1200798 w 2380449"/>
                <a:gd name="connsiteY2" fmla="*/ 27989 h 1154542"/>
                <a:gd name="connsiteX3" fmla="*/ 1223246 w 2380449"/>
                <a:gd name="connsiteY3" fmla="*/ 22059 h 1154542"/>
                <a:gd name="connsiteX4" fmla="*/ 1229596 w 2380449"/>
                <a:gd name="connsiteY4" fmla="*/ 46806 h 1154542"/>
                <a:gd name="connsiteX5" fmla="*/ 1270538 w 2380449"/>
                <a:gd name="connsiteY5" fmla="*/ 122128 h 1154542"/>
                <a:gd name="connsiteX6" fmla="*/ 1280906 w 2380449"/>
                <a:gd name="connsiteY6" fmla="*/ 190370 h 1154542"/>
                <a:gd name="connsiteX7" fmla="*/ 1296458 w 2380449"/>
                <a:gd name="connsiteY7" fmla="*/ 250081 h 1154542"/>
                <a:gd name="connsiteX8" fmla="*/ 1374220 w 2380449"/>
                <a:gd name="connsiteY8" fmla="*/ 305528 h 1154542"/>
                <a:gd name="connsiteX9" fmla="*/ 1420877 w 2380449"/>
                <a:gd name="connsiteY9" fmla="*/ 335384 h 1154542"/>
                <a:gd name="connsiteX10" fmla="*/ 1431245 w 2380449"/>
                <a:gd name="connsiteY10" fmla="*/ 442011 h 1154542"/>
                <a:gd name="connsiteX11" fmla="*/ 1524559 w 2380449"/>
                <a:gd name="connsiteY11" fmla="*/ 505988 h 1154542"/>
                <a:gd name="connsiteX12" fmla="*/ 1571747 w 2380449"/>
                <a:gd name="connsiteY12" fmla="*/ 560069 h 1154542"/>
                <a:gd name="connsiteX13" fmla="*/ 1654162 w 2380449"/>
                <a:gd name="connsiteY13" fmla="*/ 570504 h 1154542"/>
                <a:gd name="connsiteX14" fmla="*/ 1689920 w 2380449"/>
                <a:gd name="connsiteY14" fmla="*/ 648186 h 1154542"/>
                <a:gd name="connsiteX15" fmla="*/ 1750755 w 2380449"/>
                <a:gd name="connsiteY15" fmla="*/ 699822 h 1154542"/>
                <a:gd name="connsiteX16" fmla="*/ 1820054 w 2380449"/>
                <a:gd name="connsiteY16" fmla="*/ 724048 h 1154542"/>
                <a:gd name="connsiteX17" fmla="*/ 1945847 w 2380449"/>
                <a:gd name="connsiteY17" fmla="*/ 719327 h 1154542"/>
                <a:gd name="connsiteX18" fmla="*/ 2017269 w 2380449"/>
                <a:gd name="connsiteY18" fmla="*/ 724048 h 1154542"/>
                <a:gd name="connsiteX19" fmla="*/ 2174479 w 2380449"/>
                <a:gd name="connsiteY19" fmla="*/ 691377 h 1154542"/>
                <a:gd name="connsiteX20" fmla="*/ 2292651 w 2380449"/>
                <a:gd name="connsiteY20" fmla="*/ 724503 h 1154542"/>
                <a:gd name="connsiteX21" fmla="*/ 2344492 w 2380449"/>
                <a:gd name="connsiteY21" fmla="*/ 771874 h 1154542"/>
                <a:gd name="connsiteX22" fmla="*/ 2335498 w 2380449"/>
                <a:gd name="connsiteY22" fmla="*/ 847196 h 1154542"/>
                <a:gd name="connsiteX23" fmla="*/ 2375597 w 2380449"/>
                <a:gd name="connsiteY23" fmla="*/ 911173 h 1154542"/>
                <a:gd name="connsiteX24" fmla="*/ 2380449 w 2380449"/>
                <a:gd name="connsiteY24" fmla="*/ 957539 h 1154542"/>
                <a:gd name="connsiteX25" fmla="*/ 2331131 w 2380449"/>
                <a:gd name="connsiteY25" fmla="*/ 977713 h 1154542"/>
                <a:gd name="connsiteX26" fmla="*/ 2249186 w 2380449"/>
                <a:gd name="connsiteY26" fmla="*/ 977713 h 1154542"/>
                <a:gd name="connsiteX27" fmla="*/ 2158615 w 2380449"/>
                <a:gd name="connsiteY27" fmla="*/ 973400 h 1154542"/>
                <a:gd name="connsiteX28" fmla="*/ 2072357 w 2380449"/>
                <a:gd name="connsiteY28" fmla="*/ 969087 h 1154542"/>
                <a:gd name="connsiteX29" fmla="*/ 1955908 w 2380449"/>
                <a:gd name="connsiteY29" fmla="*/ 1025155 h 1154542"/>
                <a:gd name="connsiteX30" fmla="*/ 1873963 w 2380449"/>
                <a:gd name="connsiteY30" fmla="*/ 1085535 h 1154542"/>
                <a:gd name="connsiteX31" fmla="*/ 1770453 w 2380449"/>
                <a:gd name="connsiteY31" fmla="*/ 1145916 h 1154542"/>
                <a:gd name="connsiteX32" fmla="*/ 1727324 w 2380449"/>
                <a:gd name="connsiteY32" fmla="*/ 1150229 h 1154542"/>
                <a:gd name="connsiteX33" fmla="*/ 1615189 w 2380449"/>
                <a:gd name="connsiteY33" fmla="*/ 1154542 h 1154542"/>
                <a:gd name="connsiteX34" fmla="*/ 1554808 w 2380449"/>
                <a:gd name="connsiteY34" fmla="*/ 1124351 h 1154542"/>
                <a:gd name="connsiteX35" fmla="*/ 1464237 w 2380449"/>
                <a:gd name="connsiteY35" fmla="*/ 1094161 h 1154542"/>
                <a:gd name="connsiteX36" fmla="*/ 1442672 w 2380449"/>
                <a:gd name="connsiteY36" fmla="*/ 1051032 h 1154542"/>
                <a:gd name="connsiteX37" fmla="*/ 1399543 w 2380449"/>
                <a:gd name="connsiteY37" fmla="*/ 994964 h 1154542"/>
                <a:gd name="connsiteX38" fmla="*/ 1334849 w 2380449"/>
                <a:gd name="connsiteY38" fmla="*/ 994964 h 1154542"/>
                <a:gd name="connsiteX39" fmla="*/ 1274469 w 2380449"/>
                <a:gd name="connsiteY39" fmla="*/ 990651 h 1154542"/>
                <a:gd name="connsiteX40" fmla="*/ 1227027 w 2380449"/>
                <a:gd name="connsiteY40" fmla="*/ 1020842 h 1154542"/>
                <a:gd name="connsiteX41" fmla="*/ 1166646 w 2380449"/>
                <a:gd name="connsiteY41" fmla="*/ 977713 h 1154542"/>
                <a:gd name="connsiteX42" fmla="*/ 1127830 w 2380449"/>
                <a:gd name="connsiteY42" fmla="*/ 1007903 h 1154542"/>
                <a:gd name="connsiteX43" fmla="*/ 1058823 w 2380449"/>
                <a:gd name="connsiteY43" fmla="*/ 990651 h 1154542"/>
                <a:gd name="connsiteX44" fmla="*/ 1011381 w 2380449"/>
                <a:gd name="connsiteY44" fmla="*/ 1016529 h 1154542"/>
                <a:gd name="connsiteX45" fmla="*/ 963939 w 2380449"/>
                <a:gd name="connsiteY45" fmla="*/ 1055345 h 1154542"/>
                <a:gd name="connsiteX46" fmla="*/ 912184 w 2380449"/>
                <a:gd name="connsiteY46" fmla="*/ 990651 h 1154542"/>
                <a:gd name="connsiteX47" fmla="*/ 843178 w 2380449"/>
                <a:gd name="connsiteY47" fmla="*/ 938896 h 1154542"/>
                <a:gd name="connsiteX48" fmla="*/ 804362 w 2380449"/>
                <a:gd name="connsiteY48" fmla="*/ 904393 h 1154542"/>
                <a:gd name="connsiteX49" fmla="*/ 765546 w 2380449"/>
                <a:gd name="connsiteY49" fmla="*/ 848325 h 1154542"/>
                <a:gd name="connsiteX50" fmla="*/ 765546 w 2380449"/>
                <a:gd name="connsiteY50" fmla="*/ 826761 h 1154542"/>
                <a:gd name="connsiteX51" fmla="*/ 683600 w 2380449"/>
                <a:gd name="connsiteY51" fmla="*/ 826761 h 1154542"/>
                <a:gd name="connsiteX52" fmla="*/ 605968 w 2380449"/>
                <a:gd name="connsiteY52" fmla="*/ 805196 h 1154542"/>
                <a:gd name="connsiteX53" fmla="*/ 515397 w 2380449"/>
                <a:gd name="connsiteY53" fmla="*/ 792257 h 1154542"/>
                <a:gd name="connsiteX54" fmla="*/ 502458 w 2380449"/>
                <a:gd name="connsiteY54" fmla="*/ 792257 h 1154542"/>
                <a:gd name="connsiteX55" fmla="*/ 442077 w 2380449"/>
                <a:gd name="connsiteY55" fmla="*/ 800883 h 1154542"/>
                <a:gd name="connsiteX56" fmla="*/ 299751 w 2380449"/>
                <a:gd name="connsiteY56" fmla="*/ 813822 h 1154542"/>
                <a:gd name="connsiteX57" fmla="*/ 243683 w 2380449"/>
                <a:gd name="connsiteY57" fmla="*/ 783632 h 1154542"/>
                <a:gd name="connsiteX58" fmla="*/ 187615 w 2380449"/>
                <a:gd name="connsiteY58" fmla="*/ 766380 h 1154542"/>
                <a:gd name="connsiteX59" fmla="*/ 105670 w 2380449"/>
                <a:gd name="connsiteY59" fmla="*/ 744815 h 1154542"/>
                <a:gd name="connsiteX60" fmla="*/ 19412 w 2380449"/>
                <a:gd name="connsiteY60" fmla="*/ 740503 h 1154542"/>
                <a:gd name="connsiteX61" fmla="*/ 0 w 2380449"/>
                <a:gd name="connsiteY61" fmla="*/ 679492 h 1154542"/>
                <a:gd name="connsiteX62" fmla="*/ 4239 w 2380449"/>
                <a:gd name="connsiteY62" fmla="*/ 675252 h 1154542"/>
                <a:gd name="connsiteX63" fmla="*/ 74213 w 2380449"/>
                <a:gd name="connsiteY63" fmla="*/ 640264 h 1154542"/>
                <a:gd name="connsiteX64" fmla="*/ 151184 w 2380449"/>
                <a:gd name="connsiteY64" fmla="*/ 619272 h 1154542"/>
                <a:gd name="connsiteX65" fmla="*/ 165179 w 2380449"/>
                <a:gd name="connsiteY65" fmla="*/ 580786 h 1154542"/>
                <a:gd name="connsiteX66" fmla="*/ 200166 w 2380449"/>
                <a:gd name="connsiteY66" fmla="*/ 542300 h 1154542"/>
                <a:gd name="connsiteX67" fmla="*/ 228156 w 2380449"/>
                <a:gd name="connsiteY67" fmla="*/ 524807 h 1154542"/>
                <a:gd name="connsiteX68" fmla="*/ 263143 w 2380449"/>
                <a:gd name="connsiteY68" fmla="*/ 507313 h 1154542"/>
                <a:gd name="connsiteX69" fmla="*/ 263143 w 2380449"/>
                <a:gd name="connsiteY69" fmla="*/ 482822 h 1154542"/>
                <a:gd name="connsiteX70" fmla="*/ 280637 w 2380449"/>
                <a:gd name="connsiteY70" fmla="*/ 440838 h 1154542"/>
                <a:gd name="connsiteX71" fmla="*/ 329619 w 2380449"/>
                <a:gd name="connsiteY71" fmla="*/ 423344 h 1154542"/>
                <a:gd name="connsiteX72" fmla="*/ 403092 w 2380449"/>
                <a:gd name="connsiteY72" fmla="*/ 374362 h 1154542"/>
                <a:gd name="connsiteX73" fmla="*/ 455573 w 2380449"/>
                <a:gd name="connsiteY73" fmla="*/ 318383 h 1154542"/>
                <a:gd name="connsiteX74" fmla="*/ 494058 w 2380449"/>
                <a:gd name="connsiteY74" fmla="*/ 255406 h 1154542"/>
                <a:gd name="connsiteX75" fmla="*/ 539542 w 2380449"/>
                <a:gd name="connsiteY75" fmla="*/ 167938 h 1154542"/>
                <a:gd name="connsiteX76" fmla="*/ 581526 w 2380449"/>
                <a:gd name="connsiteY76" fmla="*/ 132951 h 1154542"/>
                <a:gd name="connsiteX77" fmla="*/ 613015 w 2380449"/>
                <a:gd name="connsiteY77" fmla="*/ 118956 h 1154542"/>
                <a:gd name="connsiteX78" fmla="*/ 686488 w 2380449"/>
                <a:gd name="connsiteY78" fmla="*/ 118956 h 1154542"/>
                <a:gd name="connsiteX79" fmla="*/ 749464 w 2380449"/>
                <a:gd name="connsiteY79" fmla="*/ 101462 h 1154542"/>
                <a:gd name="connsiteX80" fmla="*/ 777454 w 2380449"/>
                <a:gd name="connsiteY80" fmla="*/ 87468 h 1154542"/>
                <a:gd name="connsiteX81" fmla="*/ 791449 w 2380449"/>
                <a:gd name="connsiteY81" fmla="*/ 118956 h 1154542"/>
                <a:gd name="connsiteX82" fmla="*/ 819439 w 2380449"/>
                <a:gd name="connsiteY82" fmla="*/ 118956 h 1154542"/>
                <a:gd name="connsiteX83" fmla="*/ 840431 w 2380449"/>
                <a:gd name="connsiteY83" fmla="*/ 83969 h 1154542"/>
                <a:gd name="connsiteX84" fmla="*/ 868421 w 2380449"/>
                <a:gd name="connsiteY84" fmla="*/ 80470 h 1154542"/>
                <a:gd name="connsiteX85" fmla="*/ 903408 w 2380449"/>
                <a:gd name="connsiteY85" fmla="*/ 80470 h 1154542"/>
                <a:gd name="connsiteX86" fmla="*/ 934896 w 2380449"/>
                <a:gd name="connsiteY86" fmla="*/ 90966 h 1154542"/>
                <a:gd name="connsiteX87" fmla="*/ 941894 w 2380449"/>
                <a:gd name="connsiteY87" fmla="*/ 87468 h 1154542"/>
                <a:gd name="connsiteX88" fmla="*/ 941894 w 2380449"/>
                <a:gd name="connsiteY88" fmla="*/ 59478 h 1154542"/>
                <a:gd name="connsiteX89" fmla="*/ 952390 w 2380449"/>
                <a:gd name="connsiteY89" fmla="*/ 48982 h 1154542"/>
                <a:gd name="connsiteX90" fmla="*/ 973382 w 2380449"/>
                <a:gd name="connsiteY90" fmla="*/ 24491 h 1154542"/>
                <a:gd name="connsiteX91" fmla="*/ 988348 w 2380449"/>
                <a:gd name="connsiteY91" fmla="*/ 28612 h 1154542"/>
                <a:gd name="connsiteX92" fmla="*/ 1011868 w 2380449"/>
                <a:gd name="connsiteY92" fmla="*/ 45483 h 1154542"/>
                <a:gd name="connsiteX93" fmla="*/ 1043356 w 2380449"/>
                <a:gd name="connsiteY93" fmla="*/ 24491 h 1154542"/>
                <a:gd name="connsiteX94" fmla="*/ 1085341 w 2380449"/>
                <a:gd name="connsiteY94" fmla="*/ 0 h 1154542"/>
                <a:gd name="connsiteX95" fmla="*/ 1095214 w 2380449"/>
                <a:gd name="connsiteY95" fmla="*/ 15551 h 1154542"/>
                <a:gd name="connsiteX0" fmla="*/ 1095214 w 2380449"/>
                <a:gd name="connsiteY0" fmla="*/ 15551 h 1154542"/>
                <a:gd name="connsiteX1" fmla="*/ 1134323 w 2380449"/>
                <a:gd name="connsiteY1" fmla="*/ 24491 h 1154542"/>
                <a:gd name="connsiteX2" fmla="*/ 1200798 w 2380449"/>
                <a:gd name="connsiteY2" fmla="*/ 27989 h 1154542"/>
                <a:gd name="connsiteX3" fmla="*/ 1223246 w 2380449"/>
                <a:gd name="connsiteY3" fmla="*/ 22059 h 1154542"/>
                <a:gd name="connsiteX4" fmla="*/ 1229596 w 2380449"/>
                <a:gd name="connsiteY4" fmla="*/ 46806 h 1154542"/>
                <a:gd name="connsiteX5" fmla="*/ 1270538 w 2380449"/>
                <a:gd name="connsiteY5" fmla="*/ 122128 h 1154542"/>
                <a:gd name="connsiteX6" fmla="*/ 1280906 w 2380449"/>
                <a:gd name="connsiteY6" fmla="*/ 190370 h 1154542"/>
                <a:gd name="connsiteX7" fmla="*/ 1296458 w 2380449"/>
                <a:gd name="connsiteY7" fmla="*/ 250081 h 1154542"/>
                <a:gd name="connsiteX8" fmla="*/ 1374220 w 2380449"/>
                <a:gd name="connsiteY8" fmla="*/ 305528 h 1154542"/>
                <a:gd name="connsiteX9" fmla="*/ 1420877 w 2380449"/>
                <a:gd name="connsiteY9" fmla="*/ 335384 h 1154542"/>
                <a:gd name="connsiteX10" fmla="*/ 1431245 w 2380449"/>
                <a:gd name="connsiteY10" fmla="*/ 442011 h 1154542"/>
                <a:gd name="connsiteX11" fmla="*/ 1524559 w 2380449"/>
                <a:gd name="connsiteY11" fmla="*/ 505988 h 1154542"/>
                <a:gd name="connsiteX12" fmla="*/ 1571747 w 2380449"/>
                <a:gd name="connsiteY12" fmla="*/ 560069 h 1154542"/>
                <a:gd name="connsiteX13" fmla="*/ 1654162 w 2380449"/>
                <a:gd name="connsiteY13" fmla="*/ 570504 h 1154542"/>
                <a:gd name="connsiteX14" fmla="*/ 1689920 w 2380449"/>
                <a:gd name="connsiteY14" fmla="*/ 648186 h 1154542"/>
                <a:gd name="connsiteX15" fmla="*/ 1750755 w 2380449"/>
                <a:gd name="connsiteY15" fmla="*/ 699822 h 1154542"/>
                <a:gd name="connsiteX16" fmla="*/ 1820054 w 2380449"/>
                <a:gd name="connsiteY16" fmla="*/ 724048 h 1154542"/>
                <a:gd name="connsiteX17" fmla="*/ 1945847 w 2380449"/>
                <a:gd name="connsiteY17" fmla="*/ 719327 h 1154542"/>
                <a:gd name="connsiteX18" fmla="*/ 2017269 w 2380449"/>
                <a:gd name="connsiteY18" fmla="*/ 724048 h 1154542"/>
                <a:gd name="connsiteX19" fmla="*/ 2174479 w 2380449"/>
                <a:gd name="connsiteY19" fmla="*/ 691377 h 1154542"/>
                <a:gd name="connsiteX20" fmla="*/ 2292651 w 2380449"/>
                <a:gd name="connsiteY20" fmla="*/ 724503 h 1154542"/>
                <a:gd name="connsiteX21" fmla="*/ 2344492 w 2380449"/>
                <a:gd name="connsiteY21" fmla="*/ 771874 h 1154542"/>
                <a:gd name="connsiteX22" fmla="*/ 2335498 w 2380449"/>
                <a:gd name="connsiteY22" fmla="*/ 847196 h 1154542"/>
                <a:gd name="connsiteX23" fmla="*/ 2375597 w 2380449"/>
                <a:gd name="connsiteY23" fmla="*/ 911173 h 1154542"/>
                <a:gd name="connsiteX24" fmla="*/ 2380449 w 2380449"/>
                <a:gd name="connsiteY24" fmla="*/ 957539 h 1154542"/>
                <a:gd name="connsiteX25" fmla="*/ 2331131 w 2380449"/>
                <a:gd name="connsiteY25" fmla="*/ 977713 h 1154542"/>
                <a:gd name="connsiteX26" fmla="*/ 2249186 w 2380449"/>
                <a:gd name="connsiteY26" fmla="*/ 977713 h 1154542"/>
                <a:gd name="connsiteX27" fmla="*/ 2158615 w 2380449"/>
                <a:gd name="connsiteY27" fmla="*/ 973400 h 1154542"/>
                <a:gd name="connsiteX28" fmla="*/ 2072357 w 2380449"/>
                <a:gd name="connsiteY28" fmla="*/ 969087 h 1154542"/>
                <a:gd name="connsiteX29" fmla="*/ 1955908 w 2380449"/>
                <a:gd name="connsiteY29" fmla="*/ 1025155 h 1154542"/>
                <a:gd name="connsiteX30" fmla="*/ 1873963 w 2380449"/>
                <a:gd name="connsiteY30" fmla="*/ 1085535 h 1154542"/>
                <a:gd name="connsiteX31" fmla="*/ 1770453 w 2380449"/>
                <a:gd name="connsiteY31" fmla="*/ 1145916 h 1154542"/>
                <a:gd name="connsiteX32" fmla="*/ 1727324 w 2380449"/>
                <a:gd name="connsiteY32" fmla="*/ 1150229 h 1154542"/>
                <a:gd name="connsiteX33" fmla="*/ 1615189 w 2380449"/>
                <a:gd name="connsiteY33" fmla="*/ 1154542 h 1154542"/>
                <a:gd name="connsiteX34" fmla="*/ 1554808 w 2380449"/>
                <a:gd name="connsiteY34" fmla="*/ 1124351 h 1154542"/>
                <a:gd name="connsiteX35" fmla="*/ 1464237 w 2380449"/>
                <a:gd name="connsiteY35" fmla="*/ 1094161 h 1154542"/>
                <a:gd name="connsiteX36" fmla="*/ 1442672 w 2380449"/>
                <a:gd name="connsiteY36" fmla="*/ 1051032 h 1154542"/>
                <a:gd name="connsiteX37" fmla="*/ 1399543 w 2380449"/>
                <a:gd name="connsiteY37" fmla="*/ 994964 h 1154542"/>
                <a:gd name="connsiteX38" fmla="*/ 1334849 w 2380449"/>
                <a:gd name="connsiteY38" fmla="*/ 994964 h 1154542"/>
                <a:gd name="connsiteX39" fmla="*/ 1274469 w 2380449"/>
                <a:gd name="connsiteY39" fmla="*/ 990651 h 1154542"/>
                <a:gd name="connsiteX40" fmla="*/ 1227027 w 2380449"/>
                <a:gd name="connsiteY40" fmla="*/ 1020842 h 1154542"/>
                <a:gd name="connsiteX41" fmla="*/ 1166646 w 2380449"/>
                <a:gd name="connsiteY41" fmla="*/ 977713 h 1154542"/>
                <a:gd name="connsiteX42" fmla="*/ 1127830 w 2380449"/>
                <a:gd name="connsiteY42" fmla="*/ 1007903 h 1154542"/>
                <a:gd name="connsiteX43" fmla="*/ 1058823 w 2380449"/>
                <a:gd name="connsiteY43" fmla="*/ 990651 h 1154542"/>
                <a:gd name="connsiteX44" fmla="*/ 1011381 w 2380449"/>
                <a:gd name="connsiteY44" fmla="*/ 1016529 h 1154542"/>
                <a:gd name="connsiteX45" fmla="*/ 963939 w 2380449"/>
                <a:gd name="connsiteY45" fmla="*/ 1055345 h 1154542"/>
                <a:gd name="connsiteX46" fmla="*/ 912184 w 2380449"/>
                <a:gd name="connsiteY46" fmla="*/ 990651 h 1154542"/>
                <a:gd name="connsiteX47" fmla="*/ 843178 w 2380449"/>
                <a:gd name="connsiteY47" fmla="*/ 938896 h 1154542"/>
                <a:gd name="connsiteX48" fmla="*/ 804362 w 2380449"/>
                <a:gd name="connsiteY48" fmla="*/ 904393 h 1154542"/>
                <a:gd name="connsiteX49" fmla="*/ 765546 w 2380449"/>
                <a:gd name="connsiteY49" fmla="*/ 848325 h 1154542"/>
                <a:gd name="connsiteX50" fmla="*/ 765546 w 2380449"/>
                <a:gd name="connsiteY50" fmla="*/ 826761 h 1154542"/>
                <a:gd name="connsiteX51" fmla="*/ 683600 w 2380449"/>
                <a:gd name="connsiteY51" fmla="*/ 826761 h 1154542"/>
                <a:gd name="connsiteX52" fmla="*/ 605968 w 2380449"/>
                <a:gd name="connsiteY52" fmla="*/ 805196 h 1154542"/>
                <a:gd name="connsiteX53" fmla="*/ 515397 w 2380449"/>
                <a:gd name="connsiteY53" fmla="*/ 792257 h 1154542"/>
                <a:gd name="connsiteX54" fmla="*/ 502458 w 2380449"/>
                <a:gd name="connsiteY54" fmla="*/ 792257 h 1154542"/>
                <a:gd name="connsiteX55" fmla="*/ 442077 w 2380449"/>
                <a:gd name="connsiteY55" fmla="*/ 800883 h 1154542"/>
                <a:gd name="connsiteX56" fmla="*/ 299751 w 2380449"/>
                <a:gd name="connsiteY56" fmla="*/ 813822 h 1154542"/>
                <a:gd name="connsiteX57" fmla="*/ 243683 w 2380449"/>
                <a:gd name="connsiteY57" fmla="*/ 783632 h 1154542"/>
                <a:gd name="connsiteX58" fmla="*/ 187615 w 2380449"/>
                <a:gd name="connsiteY58" fmla="*/ 766380 h 1154542"/>
                <a:gd name="connsiteX59" fmla="*/ 105670 w 2380449"/>
                <a:gd name="connsiteY59" fmla="*/ 744815 h 1154542"/>
                <a:gd name="connsiteX60" fmla="*/ 19412 w 2380449"/>
                <a:gd name="connsiteY60" fmla="*/ 740503 h 1154542"/>
                <a:gd name="connsiteX61" fmla="*/ 0 w 2380449"/>
                <a:gd name="connsiteY61" fmla="*/ 679492 h 1154542"/>
                <a:gd name="connsiteX62" fmla="*/ 4239 w 2380449"/>
                <a:gd name="connsiteY62" fmla="*/ 675252 h 1154542"/>
                <a:gd name="connsiteX63" fmla="*/ 74213 w 2380449"/>
                <a:gd name="connsiteY63" fmla="*/ 640264 h 1154542"/>
                <a:gd name="connsiteX64" fmla="*/ 151184 w 2380449"/>
                <a:gd name="connsiteY64" fmla="*/ 619272 h 1154542"/>
                <a:gd name="connsiteX65" fmla="*/ 165179 w 2380449"/>
                <a:gd name="connsiteY65" fmla="*/ 580786 h 1154542"/>
                <a:gd name="connsiteX66" fmla="*/ 200166 w 2380449"/>
                <a:gd name="connsiteY66" fmla="*/ 542300 h 1154542"/>
                <a:gd name="connsiteX67" fmla="*/ 228156 w 2380449"/>
                <a:gd name="connsiteY67" fmla="*/ 524807 h 1154542"/>
                <a:gd name="connsiteX68" fmla="*/ 263143 w 2380449"/>
                <a:gd name="connsiteY68" fmla="*/ 507313 h 1154542"/>
                <a:gd name="connsiteX69" fmla="*/ 263143 w 2380449"/>
                <a:gd name="connsiteY69" fmla="*/ 482822 h 1154542"/>
                <a:gd name="connsiteX70" fmla="*/ 280637 w 2380449"/>
                <a:gd name="connsiteY70" fmla="*/ 440838 h 1154542"/>
                <a:gd name="connsiteX71" fmla="*/ 329619 w 2380449"/>
                <a:gd name="connsiteY71" fmla="*/ 423344 h 1154542"/>
                <a:gd name="connsiteX72" fmla="*/ 403092 w 2380449"/>
                <a:gd name="connsiteY72" fmla="*/ 374362 h 1154542"/>
                <a:gd name="connsiteX73" fmla="*/ 455573 w 2380449"/>
                <a:gd name="connsiteY73" fmla="*/ 318383 h 1154542"/>
                <a:gd name="connsiteX74" fmla="*/ 494058 w 2380449"/>
                <a:gd name="connsiteY74" fmla="*/ 255406 h 1154542"/>
                <a:gd name="connsiteX75" fmla="*/ 539542 w 2380449"/>
                <a:gd name="connsiteY75" fmla="*/ 167938 h 1154542"/>
                <a:gd name="connsiteX76" fmla="*/ 581526 w 2380449"/>
                <a:gd name="connsiteY76" fmla="*/ 132951 h 1154542"/>
                <a:gd name="connsiteX77" fmla="*/ 613015 w 2380449"/>
                <a:gd name="connsiteY77" fmla="*/ 118956 h 1154542"/>
                <a:gd name="connsiteX78" fmla="*/ 686488 w 2380449"/>
                <a:gd name="connsiteY78" fmla="*/ 118956 h 1154542"/>
                <a:gd name="connsiteX79" fmla="*/ 749464 w 2380449"/>
                <a:gd name="connsiteY79" fmla="*/ 101462 h 1154542"/>
                <a:gd name="connsiteX80" fmla="*/ 777454 w 2380449"/>
                <a:gd name="connsiteY80" fmla="*/ 87468 h 1154542"/>
                <a:gd name="connsiteX81" fmla="*/ 791449 w 2380449"/>
                <a:gd name="connsiteY81" fmla="*/ 118956 h 1154542"/>
                <a:gd name="connsiteX82" fmla="*/ 819439 w 2380449"/>
                <a:gd name="connsiteY82" fmla="*/ 118956 h 1154542"/>
                <a:gd name="connsiteX83" fmla="*/ 840431 w 2380449"/>
                <a:gd name="connsiteY83" fmla="*/ 83969 h 1154542"/>
                <a:gd name="connsiteX84" fmla="*/ 868421 w 2380449"/>
                <a:gd name="connsiteY84" fmla="*/ 80470 h 1154542"/>
                <a:gd name="connsiteX85" fmla="*/ 903408 w 2380449"/>
                <a:gd name="connsiteY85" fmla="*/ 80470 h 1154542"/>
                <a:gd name="connsiteX86" fmla="*/ 934896 w 2380449"/>
                <a:gd name="connsiteY86" fmla="*/ 90966 h 1154542"/>
                <a:gd name="connsiteX87" fmla="*/ 941894 w 2380449"/>
                <a:gd name="connsiteY87" fmla="*/ 87468 h 1154542"/>
                <a:gd name="connsiteX88" fmla="*/ 941894 w 2380449"/>
                <a:gd name="connsiteY88" fmla="*/ 59478 h 1154542"/>
                <a:gd name="connsiteX89" fmla="*/ 952390 w 2380449"/>
                <a:gd name="connsiteY89" fmla="*/ 48982 h 1154542"/>
                <a:gd name="connsiteX90" fmla="*/ 973382 w 2380449"/>
                <a:gd name="connsiteY90" fmla="*/ 24491 h 1154542"/>
                <a:gd name="connsiteX91" fmla="*/ 988348 w 2380449"/>
                <a:gd name="connsiteY91" fmla="*/ 28612 h 1154542"/>
                <a:gd name="connsiteX92" fmla="*/ 1002343 w 2380449"/>
                <a:gd name="connsiteY92" fmla="*/ 62628 h 1154542"/>
                <a:gd name="connsiteX93" fmla="*/ 1043356 w 2380449"/>
                <a:gd name="connsiteY93" fmla="*/ 24491 h 1154542"/>
                <a:gd name="connsiteX94" fmla="*/ 1085341 w 2380449"/>
                <a:gd name="connsiteY94" fmla="*/ 0 h 1154542"/>
                <a:gd name="connsiteX95" fmla="*/ 1095214 w 2380449"/>
                <a:gd name="connsiteY95" fmla="*/ 15551 h 1154542"/>
                <a:gd name="connsiteX0" fmla="*/ 1095214 w 2380449"/>
                <a:gd name="connsiteY0" fmla="*/ 15551 h 1154542"/>
                <a:gd name="connsiteX1" fmla="*/ 1134323 w 2380449"/>
                <a:gd name="connsiteY1" fmla="*/ 24491 h 1154542"/>
                <a:gd name="connsiteX2" fmla="*/ 1200798 w 2380449"/>
                <a:gd name="connsiteY2" fmla="*/ 27989 h 1154542"/>
                <a:gd name="connsiteX3" fmla="*/ 1223246 w 2380449"/>
                <a:gd name="connsiteY3" fmla="*/ 22059 h 1154542"/>
                <a:gd name="connsiteX4" fmla="*/ 1229596 w 2380449"/>
                <a:gd name="connsiteY4" fmla="*/ 46806 h 1154542"/>
                <a:gd name="connsiteX5" fmla="*/ 1270538 w 2380449"/>
                <a:gd name="connsiteY5" fmla="*/ 122128 h 1154542"/>
                <a:gd name="connsiteX6" fmla="*/ 1280906 w 2380449"/>
                <a:gd name="connsiteY6" fmla="*/ 190370 h 1154542"/>
                <a:gd name="connsiteX7" fmla="*/ 1296458 w 2380449"/>
                <a:gd name="connsiteY7" fmla="*/ 250081 h 1154542"/>
                <a:gd name="connsiteX8" fmla="*/ 1374220 w 2380449"/>
                <a:gd name="connsiteY8" fmla="*/ 305528 h 1154542"/>
                <a:gd name="connsiteX9" fmla="*/ 1420877 w 2380449"/>
                <a:gd name="connsiteY9" fmla="*/ 335384 h 1154542"/>
                <a:gd name="connsiteX10" fmla="*/ 1431245 w 2380449"/>
                <a:gd name="connsiteY10" fmla="*/ 442011 h 1154542"/>
                <a:gd name="connsiteX11" fmla="*/ 1524559 w 2380449"/>
                <a:gd name="connsiteY11" fmla="*/ 505988 h 1154542"/>
                <a:gd name="connsiteX12" fmla="*/ 1571747 w 2380449"/>
                <a:gd name="connsiteY12" fmla="*/ 560069 h 1154542"/>
                <a:gd name="connsiteX13" fmla="*/ 1654162 w 2380449"/>
                <a:gd name="connsiteY13" fmla="*/ 570504 h 1154542"/>
                <a:gd name="connsiteX14" fmla="*/ 1689920 w 2380449"/>
                <a:gd name="connsiteY14" fmla="*/ 648186 h 1154542"/>
                <a:gd name="connsiteX15" fmla="*/ 1750755 w 2380449"/>
                <a:gd name="connsiteY15" fmla="*/ 699822 h 1154542"/>
                <a:gd name="connsiteX16" fmla="*/ 1820054 w 2380449"/>
                <a:gd name="connsiteY16" fmla="*/ 724048 h 1154542"/>
                <a:gd name="connsiteX17" fmla="*/ 1945847 w 2380449"/>
                <a:gd name="connsiteY17" fmla="*/ 719327 h 1154542"/>
                <a:gd name="connsiteX18" fmla="*/ 2017269 w 2380449"/>
                <a:gd name="connsiteY18" fmla="*/ 724048 h 1154542"/>
                <a:gd name="connsiteX19" fmla="*/ 2174479 w 2380449"/>
                <a:gd name="connsiteY19" fmla="*/ 691377 h 1154542"/>
                <a:gd name="connsiteX20" fmla="*/ 2292651 w 2380449"/>
                <a:gd name="connsiteY20" fmla="*/ 724503 h 1154542"/>
                <a:gd name="connsiteX21" fmla="*/ 2344492 w 2380449"/>
                <a:gd name="connsiteY21" fmla="*/ 771874 h 1154542"/>
                <a:gd name="connsiteX22" fmla="*/ 2335498 w 2380449"/>
                <a:gd name="connsiteY22" fmla="*/ 847196 h 1154542"/>
                <a:gd name="connsiteX23" fmla="*/ 2375597 w 2380449"/>
                <a:gd name="connsiteY23" fmla="*/ 911173 h 1154542"/>
                <a:gd name="connsiteX24" fmla="*/ 2380449 w 2380449"/>
                <a:gd name="connsiteY24" fmla="*/ 957539 h 1154542"/>
                <a:gd name="connsiteX25" fmla="*/ 2331131 w 2380449"/>
                <a:gd name="connsiteY25" fmla="*/ 977713 h 1154542"/>
                <a:gd name="connsiteX26" fmla="*/ 2249186 w 2380449"/>
                <a:gd name="connsiteY26" fmla="*/ 977713 h 1154542"/>
                <a:gd name="connsiteX27" fmla="*/ 2158615 w 2380449"/>
                <a:gd name="connsiteY27" fmla="*/ 973400 h 1154542"/>
                <a:gd name="connsiteX28" fmla="*/ 2072357 w 2380449"/>
                <a:gd name="connsiteY28" fmla="*/ 969087 h 1154542"/>
                <a:gd name="connsiteX29" fmla="*/ 1955908 w 2380449"/>
                <a:gd name="connsiteY29" fmla="*/ 1025155 h 1154542"/>
                <a:gd name="connsiteX30" fmla="*/ 1873963 w 2380449"/>
                <a:gd name="connsiteY30" fmla="*/ 1085535 h 1154542"/>
                <a:gd name="connsiteX31" fmla="*/ 1770453 w 2380449"/>
                <a:gd name="connsiteY31" fmla="*/ 1145916 h 1154542"/>
                <a:gd name="connsiteX32" fmla="*/ 1727324 w 2380449"/>
                <a:gd name="connsiteY32" fmla="*/ 1150229 h 1154542"/>
                <a:gd name="connsiteX33" fmla="*/ 1615189 w 2380449"/>
                <a:gd name="connsiteY33" fmla="*/ 1154542 h 1154542"/>
                <a:gd name="connsiteX34" fmla="*/ 1554808 w 2380449"/>
                <a:gd name="connsiteY34" fmla="*/ 1124351 h 1154542"/>
                <a:gd name="connsiteX35" fmla="*/ 1464237 w 2380449"/>
                <a:gd name="connsiteY35" fmla="*/ 1094161 h 1154542"/>
                <a:gd name="connsiteX36" fmla="*/ 1442672 w 2380449"/>
                <a:gd name="connsiteY36" fmla="*/ 1051032 h 1154542"/>
                <a:gd name="connsiteX37" fmla="*/ 1399543 w 2380449"/>
                <a:gd name="connsiteY37" fmla="*/ 994964 h 1154542"/>
                <a:gd name="connsiteX38" fmla="*/ 1334849 w 2380449"/>
                <a:gd name="connsiteY38" fmla="*/ 994964 h 1154542"/>
                <a:gd name="connsiteX39" fmla="*/ 1274469 w 2380449"/>
                <a:gd name="connsiteY39" fmla="*/ 990651 h 1154542"/>
                <a:gd name="connsiteX40" fmla="*/ 1227027 w 2380449"/>
                <a:gd name="connsiteY40" fmla="*/ 1020842 h 1154542"/>
                <a:gd name="connsiteX41" fmla="*/ 1166646 w 2380449"/>
                <a:gd name="connsiteY41" fmla="*/ 977713 h 1154542"/>
                <a:gd name="connsiteX42" fmla="*/ 1127830 w 2380449"/>
                <a:gd name="connsiteY42" fmla="*/ 1007903 h 1154542"/>
                <a:gd name="connsiteX43" fmla="*/ 1058823 w 2380449"/>
                <a:gd name="connsiteY43" fmla="*/ 990651 h 1154542"/>
                <a:gd name="connsiteX44" fmla="*/ 1011381 w 2380449"/>
                <a:gd name="connsiteY44" fmla="*/ 1016529 h 1154542"/>
                <a:gd name="connsiteX45" fmla="*/ 963939 w 2380449"/>
                <a:gd name="connsiteY45" fmla="*/ 1055345 h 1154542"/>
                <a:gd name="connsiteX46" fmla="*/ 912184 w 2380449"/>
                <a:gd name="connsiteY46" fmla="*/ 990651 h 1154542"/>
                <a:gd name="connsiteX47" fmla="*/ 843178 w 2380449"/>
                <a:gd name="connsiteY47" fmla="*/ 938896 h 1154542"/>
                <a:gd name="connsiteX48" fmla="*/ 804362 w 2380449"/>
                <a:gd name="connsiteY48" fmla="*/ 904393 h 1154542"/>
                <a:gd name="connsiteX49" fmla="*/ 765546 w 2380449"/>
                <a:gd name="connsiteY49" fmla="*/ 848325 h 1154542"/>
                <a:gd name="connsiteX50" fmla="*/ 765546 w 2380449"/>
                <a:gd name="connsiteY50" fmla="*/ 826761 h 1154542"/>
                <a:gd name="connsiteX51" fmla="*/ 683600 w 2380449"/>
                <a:gd name="connsiteY51" fmla="*/ 826761 h 1154542"/>
                <a:gd name="connsiteX52" fmla="*/ 605968 w 2380449"/>
                <a:gd name="connsiteY52" fmla="*/ 805196 h 1154542"/>
                <a:gd name="connsiteX53" fmla="*/ 515397 w 2380449"/>
                <a:gd name="connsiteY53" fmla="*/ 792257 h 1154542"/>
                <a:gd name="connsiteX54" fmla="*/ 502458 w 2380449"/>
                <a:gd name="connsiteY54" fmla="*/ 792257 h 1154542"/>
                <a:gd name="connsiteX55" fmla="*/ 442077 w 2380449"/>
                <a:gd name="connsiteY55" fmla="*/ 800883 h 1154542"/>
                <a:gd name="connsiteX56" fmla="*/ 299751 w 2380449"/>
                <a:gd name="connsiteY56" fmla="*/ 813822 h 1154542"/>
                <a:gd name="connsiteX57" fmla="*/ 243683 w 2380449"/>
                <a:gd name="connsiteY57" fmla="*/ 783632 h 1154542"/>
                <a:gd name="connsiteX58" fmla="*/ 187615 w 2380449"/>
                <a:gd name="connsiteY58" fmla="*/ 766380 h 1154542"/>
                <a:gd name="connsiteX59" fmla="*/ 105670 w 2380449"/>
                <a:gd name="connsiteY59" fmla="*/ 744815 h 1154542"/>
                <a:gd name="connsiteX60" fmla="*/ 19412 w 2380449"/>
                <a:gd name="connsiteY60" fmla="*/ 740503 h 1154542"/>
                <a:gd name="connsiteX61" fmla="*/ 0 w 2380449"/>
                <a:gd name="connsiteY61" fmla="*/ 679492 h 1154542"/>
                <a:gd name="connsiteX62" fmla="*/ 4239 w 2380449"/>
                <a:gd name="connsiteY62" fmla="*/ 675252 h 1154542"/>
                <a:gd name="connsiteX63" fmla="*/ 74213 w 2380449"/>
                <a:gd name="connsiteY63" fmla="*/ 640264 h 1154542"/>
                <a:gd name="connsiteX64" fmla="*/ 151184 w 2380449"/>
                <a:gd name="connsiteY64" fmla="*/ 619272 h 1154542"/>
                <a:gd name="connsiteX65" fmla="*/ 165179 w 2380449"/>
                <a:gd name="connsiteY65" fmla="*/ 580786 h 1154542"/>
                <a:gd name="connsiteX66" fmla="*/ 200166 w 2380449"/>
                <a:gd name="connsiteY66" fmla="*/ 542300 h 1154542"/>
                <a:gd name="connsiteX67" fmla="*/ 228156 w 2380449"/>
                <a:gd name="connsiteY67" fmla="*/ 524807 h 1154542"/>
                <a:gd name="connsiteX68" fmla="*/ 263143 w 2380449"/>
                <a:gd name="connsiteY68" fmla="*/ 507313 h 1154542"/>
                <a:gd name="connsiteX69" fmla="*/ 263143 w 2380449"/>
                <a:gd name="connsiteY69" fmla="*/ 482822 h 1154542"/>
                <a:gd name="connsiteX70" fmla="*/ 280637 w 2380449"/>
                <a:gd name="connsiteY70" fmla="*/ 440838 h 1154542"/>
                <a:gd name="connsiteX71" fmla="*/ 329619 w 2380449"/>
                <a:gd name="connsiteY71" fmla="*/ 423344 h 1154542"/>
                <a:gd name="connsiteX72" fmla="*/ 403092 w 2380449"/>
                <a:gd name="connsiteY72" fmla="*/ 374362 h 1154542"/>
                <a:gd name="connsiteX73" fmla="*/ 455573 w 2380449"/>
                <a:gd name="connsiteY73" fmla="*/ 318383 h 1154542"/>
                <a:gd name="connsiteX74" fmla="*/ 494058 w 2380449"/>
                <a:gd name="connsiteY74" fmla="*/ 255406 h 1154542"/>
                <a:gd name="connsiteX75" fmla="*/ 539542 w 2380449"/>
                <a:gd name="connsiteY75" fmla="*/ 167938 h 1154542"/>
                <a:gd name="connsiteX76" fmla="*/ 581526 w 2380449"/>
                <a:gd name="connsiteY76" fmla="*/ 132951 h 1154542"/>
                <a:gd name="connsiteX77" fmla="*/ 613015 w 2380449"/>
                <a:gd name="connsiteY77" fmla="*/ 118956 h 1154542"/>
                <a:gd name="connsiteX78" fmla="*/ 686488 w 2380449"/>
                <a:gd name="connsiteY78" fmla="*/ 118956 h 1154542"/>
                <a:gd name="connsiteX79" fmla="*/ 749464 w 2380449"/>
                <a:gd name="connsiteY79" fmla="*/ 101462 h 1154542"/>
                <a:gd name="connsiteX80" fmla="*/ 777454 w 2380449"/>
                <a:gd name="connsiteY80" fmla="*/ 87468 h 1154542"/>
                <a:gd name="connsiteX81" fmla="*/ 791449 w 2380449"/>
                <a:gd name="connsiteY81" fmla="*/ 118956 h 1154542"/>
                <a:gd name="connsiteX82" fmla="*/ 819439 w 2380449"/>
                <a:gd name="connsiteY82" fmla="*/ 118956 h 1154542"/>
                <a:gd name="connsiteX83" fmla="*/ 840431 w 2380449"/>
                <a:gd name="connsiteY83" fmla="*/ 83969 h 1154542"/>
                <a:gd name="connsiteX84" fmla="*/ 868421 w 2380449"/>
                <a:gd name="connsiteY84" fmla="*/ 80470 h 1154542"/>
                <a:gd name="connsiteX85" fmla="*/ 903408 w 2380449"/>
                <a:gd name="connsiteY85" fmla="*/ 80470 h 1154542"/>
                <a:gd name="connsiteX86" fmla="*/ 934896 w 2380449"/>
                <a:gd name="connsiteY86" fmla="*/ 90966 h 1154542"/>
                <a:gd name="connsiteX87" fmla="*/ 941894 w 2380449"/>
                <a:gd name="connsiteY87" fmla="*/ 87468 h 1154542"/>
                <a:gd name="connsiteX88" fmla="*/ 941894 w 2380449"/>
                <a:gd name="connsiteY88" fmla="*/ 59478 h 1154542"/>
                <a:gd name="connsiteX89" fmla="*/ 952390 w 2380449"/>
                <a:gd name="connsiteY89" fmla="*/ 48982 h 1154542"/>
                <a:gd name="connsiteX90" fmla="*/ 973382 w 2380449"/>
                <a:gd name="connsiteY90" fmla="*/ 24491 h 1154542"/>
                <a:gd name="connsiteX91" fmla="*/ 988348 w 2380449"/>
                <a:gd name="connsiteY91" fmla="*/ 28612 h 1154542"/>
                <a:gd name="connsiteX92" fmla="*/ 1004248 w 2380449"/>
                <a:gd name="connsiteY92" fmla="*/ 51198 h 1154542"/>
                <a:gd name="connsiteX93" fmla="*/ 1043356 w 2380449"/>
                <a:gd name="connsiteY93" fmla="*/ 24491 h 1154542"/>
                <a:gd name="connsiteX94" fmla="*/ 1085341 w 2380449"/>
                <a:gd name="connsiteY94" fmla="*/ 0 h 1154542"/>
                <a:gd name="connsiteX95" fmla="*/ 1095214 w 2380449"/>
                <a:gd name="connsiteY95" fmla="*/ 15551 h 1154542"/>
                <a:gd name="connsiteX0" fmla="*/ 1095214 w 2380449"/>
                <a:gd name="connsiteY0" fmla="*/ 15551 h 1154542"/>
                <a:gd name="connsiteX1" fmla="*/ 1134323 w 2380449"/>
                <a:gd name="connsiteY1" fmla="*/ 24491 h 1154542"/>
                <a:gd name="connsiteX2" fmla="*/ 1200798 w 2380449"/>
                <a:gd name="connsiteY2" fmla="*/ 27989 h 1154542"/>
                <a:gd name="connsiteX3" fmla="*/ 1223246 w 2380449"/>
                <a:gd name="connsiteY3" fmla="*/ 22059 h 1154542"/>
                <a:gd name="connsiteX4" fmla="*/ 1229596 w 2380449"/>
                <a:gd name="connsiteY4" fmla="*/ 46806 h 1154542"/>
                <a:gd name="connsiteX5" fmla="*/ 1270538 w 2380449"/>
                <a:gd name="connsiteY5" fmla="*/ 122128 h 1154542"/>
                <a:gd name="connsiteX6" fmla="*/ 1280906 w 2380449"/>
                <a:gd name="connsiteY6" fmla="*/ 190370 h 1154542"/>
                <a:gd name="connsiteX7" fmla="*/ 1296458 w 2380449"/>
                <a:gd name="connsiteY7" fmla="*/ 250081 h 1154542"/>
                <a:gd name="connsiteX8" fmla="*/ 1374220 w 2380449"/>
                <a:gd name="connsiteY8" fmla="*/ 305528 h 1154542"/>
                <a:gd name="connsiteX9" fmla="*/ 1420877 w 2380449"/>
                <a:gd name="connsiteY9" fmla="*/ 335384 h 1154542"/>
                <a:gd name="connsiteX10" fmla="*/ 1431245 w 2380449"/>
                <a:gd name="connsiteY10" fmla="*/ 442011 h 1154542"/>
                <a:gd name="connsiteX11" fmla="*/ 1524559 w 2380449"/>
                <a:gd name="connsiteY11" fmla="*/ 505988 h 1154542"/>
                <a:gd name="connsiteX12" fmla="*/ 1571747 w 2380449"/>
                <a:gd name="connsiteY12" fmla="*/ 560069 h 1154542"/>
                <a:gd name="connsiteX13" fmla="*/ 1654162 w 2380449"/>
                <a:gd name="connsiteY13" fmla="*/ 570504 h 1154542"/>
                <a:gd name="connsiteX14" fmla="*/ 1689920 w 2380449"/>
                <a:gd name="connsiteY14" fmla="*/ 648186 h 1154542"/>
                <a:gd name="connsiteX15" fmla="*/ 1750755 w 2380449"/>
                <a:gd name="connsiteY15" fmla="*/ 699822 h 1154542"/>
                <a:gd name="connsiteX16" fmla="*/ 1820054 w 2380449"/>
                <a:gd name="connsiteY16" fmla="*/ 724048 h 1154542"/>
                <a:gd name="connsiteX17" fmla="*/ 1945847 w 2380449"/>
                <a:gd name="connsiteY17" fmla="*/ 719327 h 1154542"/>
                <a:gd name="connsiteX18" fmla="*/ 2017269 w 2380449"/>
                <a:gd name="connsiteY18" fmla="*/ 724048 h 1154542"/>
                <a:gd name="connsiteX19" fmla="*/ 2174479 w 2380449"/>
                <a:gd name="connsiteY19" fmla="*/ 691377 h 1154542"/>
                <a:gd name="connsiteX20" fmla="*/ 2292651 w 2380449"/>
                <a:gd name="connsiteY20" fmla="*/ 724503 h 1154542"/>
                <a:gd name="connsiteX21" fmla="*/ 2344492 w 2380449"/>
                <a:gd name="connsiteY21" fmla="*/ 771874 h 1154542"/>
                <a:gd name="connsiteX22" fmla="*/ 2335498 w 2380449"/>
                <a:gd name="connsiteY22" fmla="*/ 847196 h 1154542"/>
                <a:gd name="connsiteX23" fmla="*/ 2375597 w 2380449"/>
                <a:gd name="connsiteY23" fmla="*/ 911173 h 1154542"/>
                <a:gd name="connsiteX24" fmla="*/ 2380449 w 2380449"/>
                <a:gd name="connsiteY24" fmla="*/ 957539 h 1154542"/>
                <a:gd name="connsiteX25" fmla="*/ 2331131 w 2380449"/>
                <a:gd name="connsiteY25" fmla="*/ 977713 h 1154542"/>
                <a:gd name="connsiteX26" fmla="*/ 2249186 w 2380449"/>
                <a:gd name="connsiteY26" fmla="*/ 977713 h 1154542"/>
                <a:gd name="connsiteX27" fmla="*/ 2158615 w 2380449"/>
                <a:gd name="connsiteY27" fmla="*/ 973400 h 1154542"/>
                <a:gd name="connsiteX28" fmla="*/ 2072357 w 2380449"/>
                <a:gd name="connsiteY28" fmla="*/ 969087 h 1154542"/>
                <a:gd name="connsiteX29" fmla="*/ 1955908 w 2380449"/>
                <a:gd name="connsiteY29" fmla="*/ 1025155 h 1154542"/>
                <a:gd name="connsiteX30" fmla="*/ 1873963 w 2380449"/>
                <a:gd name="connsiteY30" fmla="*/ 1085535 h 1154542"/>
                <a:gd name="connsiteX31" fmla="*/ 1770453 w 2380449"/>
                <a:gd name="connsiteY31" fmla="*/ 1145916 h 1154542"/>
                <a:gd name="connsiteX32" fmla="*/ 1727324 w 2380449"/>
                <a:gd name="connsiteY32" fmla="*/ 1150229 h 1154542"/>
                <a:gd name="connsiteX33" fmla="*/ 1615189 w 2380449"/>
                <a:gd name="connsiteY33" fmla="*/ 1154542 h 1154542"/>
                <a:gd name="connsiteX34" fmla="*/ 1554808 w 2380449"/>
                <a:gd name="connsiteY34" fmla="*/ 1124351 h 1154542"/>
                <a:gd name="connsiteX35" fmla="*/ 1464237 w 2380449"/>
                <a:gd name="connsiteY35" fmla="*/ 1094161 h 1154542"/>
                <a:gd name="connsiteX36" fmla="*/ 1442672 w 2380449"/>
                <a:gd name="connsiteY36" fmla="*/ 1051032 h 1154542"/>
                <a:gd name="connsiteX37" fmla="*/ 1399543 w 2380449"/>
                <a:gd name="connsiteY37" fmla="*/ 994964 h 1154542"/>
                <a:gd name="connsiteX38" fmla="*/ 1334849 w 2380449"/>
                <a:gd name="connsiteY38" fmla="*/ 994964 h 1154542"/>
                <a:gd name="connsiteX39" fmla="*/ 1274469 w 2380449"/>
                <a:gd name="connsiteY39" fmla="*/ 990651 h 1154542"/>
                <a:gd name="connsiteX40" fmla="*/ 1227027 w 2380449"/>
                <a:gd name="connsiteY40" fmla="*/ 1020842 h 1154542"/>
                <a:gd name="connsiteX41" fmla="*/ 1166646 w 2380449"/>
                <a:gd name="connsiteY41" fmla="*/ 977713 h 1154542"/>
                <a:gd name="connsiteX42" fmla="*/ 1127830 w 2380449"/>
                <a:gd name="connsiteY42" fmla="*/ 1007903 h 1154542"/>
                <a:gd name="connsiteX43" fmla="*/ 1058823 w 2380449"/>
                <a:gd name="connsiteY43" fmla="*/ 990651 h 1154542"/>
                <a:gd name="connsiteX44" fmla="*/ 1011381 w 2380449"/>
                <a:gd name="connsiteY44" fmla="*/ 1016529 h 1154542"/>
                <a:gd name="connsiteX45" fmla="*/ 963939 w 2380449"/>
                <a:gd name="connsiteY45" fmla="*/ 1055345 h 1154542"/>
                <a:gd name="connsiteX46" fmla="*/ 912184 w 2380449"/>
                <a:gd name="connsiteY46" fmla="*/ 990651 h 1154542"/>
                <a:gd name="connsiteX47" fmla="*/ 843178 w 2380449"/>
                <a:gd name="connsiteY47" fmla="*/ 938896 h 1154542"/>
                <a:gd name="connsiteX48" fmla="*/ 804362 w 2380449"/>
                <a:gd name="connsiteY48" fmla="*/ 904393 h 1154542"/>
                <a:gd name="connsiteX49" fmla="*/ 765546 w 2380449"/>
                <a:gd name="connsiteY49" fmla="*/ 848325 h 1154542"/>
                <a:gd name="connsiteX50" fmla="*/ 765546 w 2380449"/>
                <a:gd name="connsiteY50" fmla="*/ 826761 h 1154542"/>
                <a:gd name="connsiteX51" fmla="*/ 683600 w 2380449"/>
                <a:gd name="connsiteY51" fmla="*/ 826761 h 1154542"/>
                <a:gd name="connsiteX52" fmla="*/ 605968 w 2380449"/>
                <a:gd name="connsiteY52" fmla="*/ 805196 h 1154542"/>
                <a:gd name="connsiteX53" fmla="*/ 515397 w 2380449"/>
                <a:gd name="connsiteY53" fmla="*/ 792257 h 1154542"/>
                <a:gd name="connsiteX54" fmla="*/ 502458 w 2380449"/>
                <a:gd name="connsiteY54" fmla="*/ 792257 h 1154542"/>
                <a:gd name="connsiteX55" fmla="*/ 442077 w 2380449"/>
                <a:gd name="connsiteY55" fmla="*/ 800883 h 1154542"/>
                <a:gd name="connsiteX56" fmla="*/ 299751 w 2380449"/>
                <a:gd name="connsiteY56" fmla="*/ 813822 h 1154542"/>
                <a:gd name="connsiteX57" fmla="*/ 243683 w 2380449"/>
                <a:gd name="connsiteY57" fmla="*/ 783632 h 1154542"/>
                <a:gd name="connsiteX58" fmla="*/ 187615 w 2380449"/>
                <a:gd name="connsiteY58" fmla="*/ 766380 h 1154542"/>
                <a:gd name="connsiteX59" fmla="*/ 105670 w 2380449"/>
                <a:gd name="connsiteY59" fmla="*/ 744815 h 1154542"/>
                <a:gd name="connsiteX60" fmla="*/ 19412 w 2380449"/>
                <a:gd name="connsiteY60" fmla="*/ 740503 h 1154542"/>
                <a:gd name="connsiteX61" fmla="*/ 0 w 2380449"/>
                <a:gd name="connsiteY61" fmla="*/ 679492 h 1154542"/>
                <a:gd name="connsiteX62" fmla="*/ 4239 w 2380449"/>
                <a:gd name="connsiteY62" fmla="*/ 675252 h 1154542"/>
                <a:gd name="connsiteX63" fmla="*/ 74213 w 2380449"/>
                <a:gd name="connsiteY63" fmla="*/ 640264 h 1154542"/>
                <a:gd name="connsiteX64" fmla="*/ 151184 w 2380449"/>
                <a:gd name="connsiteY64" fmla="*/ 619272 h 1154542"/>
                <a:gd name="connsiteX65" fmla="*/ 165179 w 2380449"/>
                <a:gd name="connsiteY65" fmla="*/ 580786 h 1154542"/>
                <a:gd name="connsiteX66" fmla="*/ 200166 w 2380449"/>
                <a:gd name="connsiteY66" fmla="*/ 542300 h 1154542"/>
                <a:gd name="connsiteX67" fmla="*/ 228156 w 2380449"/>
                <a:gd name="connsiteY67" fmla="*/ 524807 h 1154542"/>
                <a:gd name="connsiteX68" fmla="*/ 263143 w 2380449"/>
                <a:gd name="connsiteY68" fmla="*/ 507313 h 1154542"/>
                <a:gd name="connsiteX69" fmla="*/ 263143 w 2380449"/>
                <a:gd name="connsiteY69" fmla="*/ 482822 h 1154542"/>
                <a:gd name="connsiteX70" fmla="*/ 280637 w 2380449"/>
                <a:gd name="connsiteY70" fmla="*/ 440838 h 1154542"/>
                <a:gd name="connsiteX71" fmla="*/ 329619 w 2380449"/>
                <a:gd name="connsiteY71" fmla="*/ 423344 h 1154542"/>
                <a:gd name="connsiteX72" fmla="*/ 403092 w 2380449"/>
                <a:gd name="connsiteY72" fmla="*/ 374362 h 1154542"/>
                <a:gd name="connsiteX73" fmla="*/ 455573 w 2380449"/>
                <a:gd name="connsiteY73" fmla="*/ 318383 h 1154542"/>
                <a:gd name="connsiteX74" fmla="*/ 494058 w 2380449"/>
                <a:gd name="connsiteY74" fmla="*/ 255406 h 1154542"/>
                <a:gd name="connsiteX75" fmla="*/ 539542 w 2380449"/>
                <a:gd name="connsiteY75" fmla="*/ 167938 h 1154542"/>
                <a:gd name="connsiteX76" fmla="*/ 581526 w 2380449"/>
                <a:gd name="connsiteY76" fmla="*/ 132951 h 1154542"/>
                <a:gd name="connsiteX77" fmla="*/ 613015 w 2380449"/>
                <a:gd name="connsiteY77" fmla="*/ 118956 h 1154542"/>
                <a:gd name="connsiteX78" fmla="*/ 686488 w 2380449"/>
                <a:gd name="connsiteY78" fmla="*/ 118956 h 1154542"/>
                <a:gd name="connsiteX79" fmla="*/ 749464 w 2380449"/>
                <a:gd name="connsiteY79" fmla="*/ 101462 h 1154542"/>
                <a:gd name="connsiteX80" fmla="*/ 777454 w 2380449"/>
                <a:gd name="connsiteY80" fmla="*/ 87468 h 1154542"/>
                <a:gd name="connsiteX81" fmla="*/ 791449 w 2380449"/>
                <a:gd name="connsiteY81" fmla="*/ 118956 h 1154542"/>
                <a:gd name="connsiteX82" fmla="*/ 819439 w 2380449"/>
                <a:gd name="connsiteY82" fmla="*/ 118956 h 1154542"/>
                <a:gd name="connsiteX83" fmla="*/ 840431 w 2380449"/>
                <a:gd name="connsiteY83" fmla="*/ 83969 h 1154542"/>
                <a:gd name="connsiteX84" fmla="*/ 868421 w 2380449"/>
                <a:gd name="connsiteY84" fmla="*/ 80470 h 1154542"/>
                <a:gd name="connsiteX85" fmla="*/ 903408 w 2380449"/>
                <a:gd name="connsiteY85" fmla="*/ 80470 h 1154542"/>
                <a:gd name="connsiteX86" fmla="*/ 934896 w 2380449"/>
                <a:gd name="connsiteY86" fmla="*/ 90966 h 1154542"/>
                <a:gd name="connsiteX87" fmla="*/ 941894 w 2380449"/>
                <a:gd name="connsiteY87" fmla="*/ 87468 h 1154542"/>
                <a:gd name="connsiteX88" fmla="*/ 941894 w 2380449"/>
                <a:gd name="connsiteY88" fmla="*/ 59478 h 1154542"/>
                <a:gd name="connsiteX89" fmla="*/ 952390 w 2380449"/>
                <a:gd name="connsiteY89" fmla="*/ 48982 h 1154542"/>
                <a:gd name="connsiteX90" fmla="*/ 973382 w 2380449"/>
                <a:gd name="connsiteY90" fmla="*/ 24491 h 1154542"/>
                <a:gd name="connsiteX91" fmla="*/ 984538 w 2380449"/>
                <a:gd name="connsiteY91" fmla="*/ 28612 h 1154542"/>
                <a:gd name="connsiteX92" fmla="*/ 1004248 w 2380449"/>
                <a:gd name="connsiteY92" fmla="*/ 51198 h 1154542"/>
                <a:gd name="connsiteX93" fmla="*/ 1043356 w 2380449"/>
                <a:gd name="connsiteY93" fmla="*/ 24491 h 1154542"/>
                <a:gd name="connsiteX94" fmla="*/ 1085341 w 2380449"/>
                <a:gd name="connsiteY94" fmla="*/ 0 h 1154542"/>
                <a:gd name="connsiteX95" fmla="*/ 1095214 w 2380449"/>
                <a:gd name="connsiteY95" fmla="*/ 15551 h 1154542"/>
                <a:gd name="connsiteX0" fmla="*/ 1095214 w 2380449"/>
                <a:gd name="connsiteY0" fmla="*/ 15551 h 1154542"/>
                <a:gd name="connsiteX1" fmla="*/ 1134323 w 2380449"/>
                <a:gd name="connsiteY1" fmla="*/ 24491 h 1154542"/>
                <a:gd name="connsiteX2" fmla="*/ 1200798 w 2380449"/>
                <a:gd name="connsiteY2" fmla="*/ 27989 h 1154542"/>
                <a:gd name="connsiteX3" fmla="*/ 1223246 w 2380449"/>
                <a:gd name="connsiteY3" fmla="*/ 22059 h 1154542"/>
                <a:gd name="connsiteX4" fmla="*/ 1229596 w 2380449"/>
                <a:gd name="connsiteY4" fmla="*/ 46806 h 1154542"/>
                <a:gd name="connsiteX5" fmla="*/ 1270538 w 2380449"/>
                <a:gd name="connsiteY5" fmla="*/ 122128 h 1154542"/>
                <a:gd name="connsiteX6" fmla="*/ 1280906 w 2380449"/>
                <a:gd name="connsiteY6" fmla="*/ 190370 h 1154542"/>
                <a:gd name="connsiteX7" fmla="*/ 1296458 w 2380449"/>
                <a:gd name="connsiteY7" fmla="*/ 250081 h 1154542"/>
                <a:gd name="connsiteX8" fmla="*/ 1374220 w 2380449"/>
                <a:gd name="connsiteY8" fmla="*/ 305528 h 1154542"/>
                <a:gd name="connsiteX9" fmla="*/ 1420877 w 2380449"/>
                <a:gd name="connsiteY9" fmla="*/ 335384 h 1154542"/>
                <a:gd name="connsiteX10" fmla="*/ 1431245 w 2380449"/>
                <a:gd name="connsiteY10" fmla="*/ 442011 h 1154542"/>
                <a:gd name="connsiteX11" fmla="*/ 1524559 w 2380449"/>
                <a:gd name="connsiteY11" fmla="*/ 505988 h 1154542"/>
                <a:gd name="connsiteX12" fmla="*/ 1571747 w 2380449"/>
                <a:gd name="connsiteY12" fmla="*/ 560069 h 1154542"/>
                <a:gd name="connsiteX13" fmla="*/ 1654162 w 2380449"/>
                <a:gd name="connsiteY13" fmla="*/ 570504 h 1154542"/>
                <a:gd name="connsiteX14" fmla="*/ 1689920 w 2380449"/>
                <a:gd name="connsiteY14" fmla="*/ 648186 h 1154542"/>
                <a:gd name="connsiteX15" fmla="*/ 1750755 w 2380449"/>
                <a:gd name="connsiteY15" fmla="*/ 699822 h 1154542"/>
                <a:gd name="connsiteX16" fmla="*/ 1820054 w 2380449"/>
                <a:gd name="connsiteY16" fmla="*/ 724048 h 1154542"/>
                <a:gd name="connsiteX17" fmla="*/ 1945847 w 2380449"/>
                <a:gd name="connsiteY17" fmla="*/ 719327 h 1154542"/>
                <a:gd name="connsiteX18" fmla="*/ 2017269 w 2380449"/>
                <a:gd name="connsiteY18" fmla="*/ 724048 h 1154542"/>
                <a:gd name="connsiteX19" fmla="*/ 2174479 w 2380449"/>
                <a:gd name="connsiteY19" fmla="*/ 691377 h 1154542"/>
                <a:gd name="connsiteX20" fmla="*/ 2292651 w 2380449"/>
                <a:gd name="connsiteY20" fmla="*/ 724503 h 1154542"/>
                <a:gd name="connsiteX21" fmla="*/ 2344492 w 2380449"/>
                <a:gd name="connsiteY21" fmla="*/ 771874 h 1154542"/>
                <a:gd name="connsiteX22" fmla="*/ 2335498 w 2380449"/>
                <a:gd name="connsiteY22" fmla="*/ 847196 h 1154542"/>
                <a:gd name="connsiteX23" fmla="*/ 2375597 w 2380449"/>
                <a:gd name="connsiteY23" fmla="*/ 911173 h 1154542"/>
                <a:gd name="connsiteX24" fmla="*/ 2380449 w 2380449"/>
                <a:gd name="connsiteY24" fmla="*/ 957539 h 1154542"/>
                <a:gd name="connsiteX25" fmla="*/ 2331131 w 2380449"/>
                <a:gd name="connsiteY25" fmla="*/ 977713 h 1154542"/>
                <a:gd name="connsiteX26" fmla="*/ 2249186 w 2380449"/>
                <a:gd name="connsiteY26" fmla="*/ 977713 h 1154542"/>
                <a:gd name="connsiteX27" fmla="*/ 2158615 w 2380449"/>
                <a:gd name="connsiteY27" fmla="*/ 973400 h 1154542"/>
                <a:gd name="connsiteX28" fmla="*/ 2072357 w 2380449"/>
                <a:gd name="connsiteY28" fmla="*/ 969087 h 1154542"/>
                <a:gd name="connsiteX29" fmla="*/ 1955908 w 2380449"/>
                <a:gd name="connsiteY29" fmla="*/ 1025155 h 1154542"/>
                <a:gd name="connsiteX30" fmla="*/ 1873963 w 2380449"/>
                <a:gd name="connsiteY30" fmla="*/ 1085535 h 1154542"/>
                <a:gd name="connsiteX31" fmla="*/ 1770453 w 2380449"/>
                <a:gd name="connsiteY31" fmla="*/ 1145916 h 1154542"/>
                <a:gd name="connsiteX32" fmla="*/ 1727324 w 2380449"/>
                <a:gd name="connsiteY32" fmla="*/ 1150229 h 1154542"/>
                <a:gd name="connsiteX33" fmla="*/ 1615189 w 2380449"/>
                <a:gd name="connsiteY33" fmla="*/ 1154542 h 1154542"/>
                <a:gd name="connsiteX34" fmla="*/ 1554808 w 2380449"/>
                <a:gd name="connsiteY34" fmla="*/ 1124351 h 1154542"/>
                <a:gd name="connsiteX35" fmla="*/ 1464237 w 2380449"/>
                <a:gd name="connsiteY35" fmla="*/ 1094161 h 1154542"/>
                <a:gd name="connsiteX36" fmla="*/ 1442672 w 2380449"/>
                <a:gd name="connsiteY36" fmla="*/ 1051032 h 1154542"/>
                <a:gd name="connsiteX37" fmla="*/ 1399543 w 2380449"/>
                <a:gd name="connsiteY37" fmla="*/ 994964 h 1154542"/>
                <a:gd name="connsiteX38" fmla="*/ 1334849 w 2380449"/>
                <a:gd name="connsiteY38" fmla="*/ 994964 h 1154542"/>
                <a:gd name="connsiteX39" fmla="*/ 1274469 w 2380449"/>
                <a:gd name="connsiteY39" fmla="*/ 990651 h 1154542"/>
                <a:gd name="connsiteX40" fmla="*/ 1227027 w 2380449"/>
                <a:gd name="connsiteY40" fmla="*/ 1020842 h 1154542"/>
                <a:gd name="connsiteX41" fmla="*/ 1166646 w 2380449"/>
                <a:gd name="connsiteY41" fmla="*/ 977713 h 1154542"/>
                <a:gd name="connsiteX42" fmla="*/ 1127830 w 2380449"/>
                <a:gd name="connsiteY42" fmla="*/ 1007903 h 1154542"/>
                <a:gd name="connsiteX43" fmla="*/ 1058823 w 2380449"/>
                <a:gd name="connsiteY43" fmla="*/ 990651 h 1154542"/>
                <a:gd name="connsiteX44" fmla="*/ 1011381 w 2380449"/>
                <a:gd name="connsiteY44" fmla="*/ 1016529 h 1154542"/>
                <a:gd name="connsiteX45" fmla="*/ 963939 w 2380449"/>
                <a:gd name="connsiteY45" fmla="*/ 1055345 h 1154542"/>
                <a:gd name="connsiteX46" fmla="*/ 912184 w 2380449"/>
                <a:gd name="connsiteY46" fmla="*/ 990651 h 1154542"/>
                <a:gd name="connsiteX47" fmla="*/ 843178 w 2380449"/>
                <a:gd name="connsiteY47" fmla="*/ 938896 h 1154542"/>
                <a:gd name="connsiteX48" fmla="*/ 804362 w 2380449"/>
                <a:gd name="connsiteY48" fmla="*/ 904393 h 1154542"/>
                <a:gd name="connsiteX49" fmla="*/ 765546 w 2380449"/>
                <a:gd name="connsiteY49" fmla="*/ 848325 h 1154542"/>
                <a:gd name="connsiteX50" fmla="*/ 765546 w 2380449"/>
                <a:gd name="connsiteY50" fmla="*/ 826761 h 1154542"/>
                <a:gd name="connsiteX51" fmla="*/ 683600 w 2380449"/>
                <a:gd name="connsiteY51" fmla="*/ 826761 h 1154542"/>
                <a:gd name="connsiteX52" fmla="*/ 605968 w 2380449"/>
                <a:gd name="connsiteY52" fmla="*/ 805196 h 1154542"/>
                <a:gd name="connsiteX53" fmla="*/ 515397 w 2380449"/>
                <a:gd name="connsiteY53" fmla="*/ 792257 h 1154542"/>
                <a:gd name="connsiteX54" fmla="*/ 502458 w 2380449"/>
                <a:gd name="connsiteY54" fmla="*/ 792257 h 1154542"/>
                <a:gd name="connsiteX55" fmla="*/ 442077 w 2380449"/>
                <a:gd name="connsiteY55" fmla="*/ 800883 h 1154542"/>
                <a:gd name="connsiteX56" fmla="*/ 299751 w 2380449"/>
                <a:gd name="connsiteY56" fmla="*/ 813822 h 1154542"/>
                <a:gd name="connsiteX57" fmla="*/ 243683 w 2380449"/>
                <a:gd name="connsiteY57" fmla="*/ 783632 h 1154542"/>
                <a:gd name="connsiteX58" fmla="*/ 187615 w 2380449"/>
                <a:gd name="connsiteY58" fmla="*/ 766380 h 1154542"/>
                <a:gd name="connsiteX59" fmla="*/ 105670 w 2380449"/>
                <a:gd name="connsiteY59" fmla="*/ 744815 h 1154542"/>
                <a:gd name="connsiteX60" fmla="*/ 19412 w 2380449"/>
                <a:gd name="connsiteY60" fmla="*/ 740503 h 1154542"/>
                <a:gd name="connsiteX61" fmla="*/ 0 w 2380449"/>
                <a:gd name="connsiteY61" fmla="*/ 679492 h 1154542"/>
                <a:gd name="connsiteX62" fmla="*/ 4239 w 2380449"/>
                <a:gd name="connsiteY62" fmla="*/ 675252 h 1154542"/>
                <a:gd name="connsiteX63" fmla="*/ 74213 w 2380449"/>
                <a:gd name="connsiteY63" fmla="*/ 640264 h 1154542"/>
                <a:gd name="connsiteX64" fmla="*/ 151184 w 2380449"/>
                <a:gd name="connsiteY64" fmla="*/ 619272 h 1154542"/>
                <a:gd name="connsiteX65" fmla="*/ 165179 w 2380449"/>
                <a:gd name="connsiteY65" fmla="*/ 580786 h 1154542"/>
                <a:gd name="connsiteX66" fmla="*/ 200166 w 2380449"/>
                <a:gd name="connsiteY66" fmla="*/ 542300 h 1154542"/>
                <a:gd name="connsiteX67" fmla="*/ 228156 w 2380449"/>
                <a:gd name="connsiteY67" fmla="*/ 524807 h 1154542"/>
                <a:gd name="connsiteX68" fmla="*/ 263143 w 2380449"/>
                <a:gd name="connsiteY68" fmla="*/ 507313 h 1154542"/>
                <a:gd name="connsiteX69" fmla="*/ 263143 w 2380449"/>
                <a:gd name="connsiteY69" fmla="*/ 482822 h 1154542"/>
                <a:gd name="connsiteX70" fmla="*/ 280637 w 2380449"/>
                <a:gd name="connsiteY70" fmla="*/ 440838 h 1154542"/>
                <a:gd name="connsiteX71" fmla="*/ 329619 w 2380449"/>
                <a:gd name="connsiteY71" fmla="*/ 423344 h 1154542"/>
                <a:gd name="connsiteX72" fmla="*/ 403092 w 2380449"/>
                <a:gd name="connsiteY72" fmla="*/ 374362 h 1154542"/>
                <a:gd name="connsiteX73" fmla="*/ 455573 w 2380449"/>
                <a:gd name="connsiteY73" fmla="*/ 318383 h 1154542"/>
                <a:gd name="connsiteX74" fmla="*/ 494058 w 2380449"/>
                <a:gd name="connsiteY74" fmla="*/ 255406 h 1154542"/>
                <a:gd name="connsiteX75" fmla="*/ 539542 w 2380449"/>
                <a:gd name="connsiteY75" fmla="*/ 167938 h 1154542"/>
                <a:gd name="connsiteX76" fmla="*/ 581526 w 2380449"/>
                <a:gd name="connsiteY76" fmla="*/ 132951 h 1154542"/>
                <a:gd name="connsiteX77" fmla="*/ 613015 w 2380449"/>
                <a:gd name="connsiteY77" fmla="*/ 118956 h 1154542"/>
                <a:gd name="connsiteX78" fmla="*/ 686488 w 2380449"/>
                <a:gd name="connsiteY78" fmla="*/ 118956 h 1154542"/>
                <a:gd name="connsiteX79" fmla="*/ 749464 w 2380449"/>
                <a:gd name="connsiteY79" fmla="*/ 101462 h 1154542"/>
                <a:gd name="connsiteX80" fmla="*/ 767929 w 2380449"/>
                <a:gd name="connsiteY80" fmla="*/ 102708 h 1154542"/>
                <a:gd name="connsiteX81" fmla="*/ 791449 w 2380449"/>
                <a:gd name="connsiteY81" fmla="*/ 118956 h 1154542"/>
                <a:gd name="connsiteX82" fmla="*/ 819439 w 2380449"/>
                <a:gd name="connsiteY82" fmla="*/ 118956 h 1154542"/>
                <a:gd name="connsiteX83" fmla="*/ 840431 w 2380449"/>
                <a:gd name="connsiteY83" fmla="*/ 83969 h 1154542"/>
                <a:gd name="connsiteX84" fmla="*/ 868421 w 2380449"/>
                <a:gd name="connsiteY84" fmla="*/ 80470 h 1154542"/>
                <a:gd name="connsiteX85" fmla="*/ 903408 w 2380449"/>
                <a:gd name="connsiteY85" fmla="*/ 80470 h 1154542"/>
                <a:gd name="connsiteX86" fmla="*/ 934896 w 2380449"/>
                <a:gd name="connsiteY86" fmla="*/ 90966 h 1154542"/>
                <a:gd name="connsiteX87" fmla="*/ 941894 w 2380449"/>
                <a:gd name="connsiteY87" fmla="*/ 87468 h 1154542"/>
                <a:gd name="connsiteX88" fmla="*/ 941894 w 2380449"/>
                <a:gd name="connsiteY88" fmla="*/ 59478 h 1154542"/>
                <a:gd name="connsiteX89" fmla="*/ 952390 w 2380449"/>
                <a:gd name="connsiteY89" fmla="*/ 48982 h 1154542"/>
                <a:gd name="connsiteX90" fmla="*/ 973382 w 2380449"/>
                <a:gd name="connsiteY90" fmla="*/ 24491 h 1154542"/>
                <a:gd name="connsiteX91" fmla="*/ 984538 w 2380449"/>
                <a:gd name="connsiteY91" fmla="*/ 28612 h 1154542"/>
                <a:gd name="connsiteX92" fmla="*/ 1004248 w 2380449"/>
                <a:gd name="connsiteY92" fmla="*/ 51198 h 1154542"/>
                <a:gd name="connsiteX93" fmla="*/ 1043356 w 2380449"/>
                <a:gd name="connsiteY93" fmla="*/ 24491 h 1154542"/>
                <a:gd name="connsiteX94" fmla="*/ 1085341 w 2380449"/>
                <a:gd name="connsiteY94" fmla="*/ 0 h 1154542"/>
                <a:gd name="connsiteX95" fmla="*/ 1095214 w 2380449"/>
                <a:gd name="connsiteY95" fmla="*/ 15551 h 1154542"/>
                <a:gd name="connsiteX0" fmla="*/ 1095214 w 2380449"/>
                <a:gd name="connsiteY0" fmla="*/ 15551 h 1154542"/>
                <a:gd name="connsiteX1" fmla="*/ 1134323 w 2380449"/>
                <a:gd name="connsiteY1" fmla="*/ 24491 h 1154542"/>
                <a:gd name="connsiteX2" fmla="*/ 1200798 w 2380449"/>
                <a:gd name="connsiteY2" fmla="*/ 27989 h 1154542"/>
                <a:gd name="connsiteX3" fmla="*/ 1223246 w 2380449"/>
                <a:gd name="connsiteY3" fmla="*/ 22059 h 1154542"/>
                <a:gd name="connsiteX4" fmla="*/ 1229596 w 2380449"/>
                <a:gd name="connsiteY4" fmla="*/ 46806 h 1154542"/>
                <a:gd name="connsiteX5" fmla="*/ 1270538 w 2380449"/>
                <a:gd name="connsiteY5" fmla="*/ 122128 h 1154542"/>
                <a:gd name="connsiteX6" fmla="*/ 1280906 w 2380449"/>
                <a:gd name="connsiteY6" fmla="*/ 190370 h 1154542"/>
                <a:gd name="connsiteX7" fmla="*/ 1296458 w 2380449"/>
                <a:gd name="connsiteY7" fmla="*/ 250081 h 1154542"/>
                <a:gd name="connsiteX8" fmla="*/ 1374220 w 2380449"/>
                <a:gd name="connsiteY8" fmla="*/ 305528 h 1154542"/>
                <a:gd name="connsiteX9" fmla="*/ 1420877 w 2380449"/>
                <a:gd name="connsiteY9" fmla="*/ 335384 h 1154542"/>
                <a:gd name="connsiteX10" fmla="*/ 1431245 w 2380449"/>
                <a:gd name="connsiteY10" fmla="*/ 442011 h 1154542"/>
                <a:gd name="connsiteX11" fmla="*/ 1524559 w 2380449"/>
                <a:gd name="connsiteY11" fmla="*/ 505988 h 1154542"/>
                <a:gd name="connsiteX12" fmla="*/ 1571747 w 2380449"/>
                <a:gd name="connsiteY12" fmla="*/ 560069 h 1154542"/>
                <a:gd name="connsiteX13" fmla="*/ 1654162 w 2380449"/>
                <a:gd name="connsiteY13" fmla="*/ 570504 h 1154542"/>
                <a:gd name="connsiteX14" fmla="*/ 1689920 w 2380449"/>
                <a:gd name="connsiteY14" fmla="*/ 648186 h 1154542"/>
                <a:gd name="connsiteX15" fmla="*/ 1750755 w 2380449"/>
                <a:gd name="connsiteY15" fmla="*/ 699822 h 1154542"/>
                <a:gd name="connsiteX16" fmla="*/ 1820054 w 2380449"/>
                <a:gd name="connsiteY16" fmla="*/ 724048 h 1154542"/>
                <a:gd name="connsiteX17" fmla="*/ 1945847 w 2380449"/>
                <a:gd name="connsiteY17" fmla="*/ 719327 h 1154542"/>
                <a:gd name="connsiteX18" fmla="*/ 2017269 w 2380449"/>
                <a:gd name="connsiteY18" fmla="*/ 724048 h 1154542"/>
                <a:gd name="connsiteX19" fmla="*/ 2174479 w 2380449"/>
                <a:gd name="connsiteY19" fmla="*/ 691377 h 1154542"/>
                <a:gd name="connsiteX20" fmla="*/ 2292651 w 2380449"/>
                <a:gd name="connsiteY20" fmla="*/ 724503 h 1154542"/>
                <a:gd name="connsiteX21" fmla="*/ 2344492 w 2380449"/>
                <a:gd name="connsiteY21" fmla="*/ 771874 h 1154542"/>
                <a:gd name="connsiteX22" fmla="*/ 2335498 w 2380449"/>
                <a:gd name="connsiteY22" fmla="*/ 847196 h 1154542"/>
                <a:gd name="connsiteX23" fmla="*/ 2375597 w 2380449"/>
                <a:gd name="connsiteY23" fmla="*/ 911173 h 1154542"/>
                <a:gd name="connsiteX24" fmla="*/ 2380449 w 2380449"/>
                <a:gd name="connsiteY24" fmla="*/ 957539 h 1154542"/>
                <a:gd name="connsiteX25" fmla="*/ 2331131 w 2380449"/>
                <a:gd name="connsiteY25" fmla="*/ 977713 h 1154542"/>
                <a:gd name="connsiteX26" fmla="*/ 2249186 w 2380449"/>
                <a:gd name="connsiteY26" fmla="*/ 977713 h 1154542"/>
                <a:gd name="connsiteX27" fmla="*/ 2158615 w 2380449"/>
                <a:gd name="connsiteY27" fmla="*/ 973400 h 1154542"/>
                <a:gd name="connsiteX28" fmla="*/ 2072357 w 2380449"/>
                <a:gd name="connsiteY28" fmla="*/ 969087 h 1154542"/>
                <a:gd name="connsiteX29" fmla="*/ 1955908 w 2380449"/>
                <a:gd name="connsiteY29" fmla="*/ 1025155 h 1154542"/>
                <a:gd name="connsiteX30" fmla="*/ 1873963 w 2380449"/>
                <a:gd name="connsiteY30" fmla="*/ 1085535 h 1154542"/>
                <a:gd name="connsiteX31" fmla="*/ 1770453 w 2380449"/>
                <a:gd name="connsiteY31" fmla="*/ 1145916 h 1154542"/>
                <a:gd name="connsiteX32" fmla="*/ 1727324 w 2380449"/>
                <a:gd name="connsiteY32" fmla="*/ 1150229 h 1154542"/>
                <a:gd name="connsiteX33" fmla="*/ 1615189 w 2380449"/>
                <a:gd name="connsiteY33" fmla="*/ 1154542 h 1154542"/>
                <a:gd name="connsiteX34" fmla="*/ 1554808 w 2380449"/>
                <a:gd name="connsiteY34" fmla="*/ 1124351 h 1154542"/>
                <a:gd name="connsiteX35" fmla="*/ 1464237 w 2380449"/>
                <a:gd name="connsiteY35" fmla="*/ 1094161 h 1154542"/>
                <a:gd name="connsiteX36" fmla="*/ 1442672 w 2380449"/>
                <a:gd name="connsiteY36" fmla="*/ 1051032 h 1154542"/>
                <a:gd name="connsiteX37" fmla="*/ 1399543 w 2380449"/>
                <a:gd name="connsiteY37" fmla="*/ 994964 h 1154542"/>
                <a:gd name="connsiteX38" fmla="*/ 1334849 w 2380449"/>
                <a:gd name="connsiteY38" fmla="*/ 994964 h 1154542"/>
                <a:gd name="connsiteX39" fmla="*/ 1274469 w 2380449"/>
                <a:gd name="connsiteY39" fmla="*/ 990651 h 1154542"/>
                <a:gd name="connsiteX40" fmla="*/ 1227027 w 2380449"/>
                <a:gd name="connsiteY40" fmla="*/ 1020842 h 1154542"/>
                <a:gd name="connsiteX41" fmla="*/ 1166646 w 2380449"/>
                <a:gd name="connsiteY41" fmla="*/ 977713 h 1154542"/>
                <a:gd name="connsiteX42" fmla="*/ 1127830 w 2380449"/>
                <a:gd name="connsiteY42" fmla="*/ 1007903 h 1154542"/>
                <a:gd name="connsiteX43" fmla="*/ 1058823 w 2380449"/>
                <a:gd name="connsiteY43" fmla="*/ 990651 h 1154542"/>
                <a:gd name="connsiteX44" fmla="*/ 1011381 w 2380449"/>
                <a:gd name="connsiteY44" fmla="*/ 1016529 h 1154542"/>
                <a:gd name="connsiteX45" fmla="*/ 963939 w 2380449"/>
                <a:gd name="connsiteY45" fmla="*/ 1055345 h 1154542"/>
                <a:gd name="connsiteX46" fmla="*/ 912184 w 2380449"/>
                <a:gd name="connsiteY46" fmla="*/ 990651 h 1154542"/>
                <a:gd name="connsiteX47" fmla="*/ 843178 w 2380449"/>
                <a:gd name="connsiteY47" fmla="*/ 938896 h 1154542"/>
                <a:gd name="connsiteX48" fmla="*/ 804362 w 2380449"/>
                <a:gd name="connsiteY48" fmla="*/ 904393 h 1154542"/>
                <a:gd name="connsiteX49" fmla="*/ 767451 w 2380449"/>
                <a:gd name="connsiteY49" fmla="*/ 848325 h 1154542"/>
                <a:gd name="connsiteX50" fmla="*/ 765546 w 2380449"/>
                <a:gd name="connsiteY50" fmla="*/ 826761 h 1154542"/>
                <a:gd name="connsiteX51" fmla="*/ 683600 w 2380449"/>
                <a:gd name="connsiteY51" fmla="*/ 826761 h 1154542"/>
                <a:gd name="connsiteX52" fmla="*/ 605968 w 2380449"/>
                <a:gd name="connsiteY52" fmla="*/ 805196 h 1154542"/>
                <a:gd name="connsiteX53" fmla="*/ 515397 w 2380449"/>
                <a:gd name="connsiteY53" fmla="*/ 792257 h 1154542"/>
                <a:gd name="connsiteX54" fmla="*/ 502458 w 2380449"/>
                <a:gd name="connsiteY54" fmla="*/ 792257 h 1154542"/>
                <a:gd name="connsiteX55" fmla="*/ 442077 w 2380449"/>
                <a:gd name="connsiteY55" fmla="*/ 800883 h 1154542"/>
                <a:gd name="connsiteX56" fmla="*/ 299751 w 2380449"/>
                <a:gd name="connsiteY56" fmla="*/ 813822 h 1154542"/>
                <a:gd name="connsiteX57" fmla="*/ 243683 w 2380449"/>
                <a:gd name="connsiteY57" fmla="*/ 783632 h 1154542"/>
                <a:gd name="connsiteX58" fmla="*/ 187615 w 2380449"/>
                <a:gd name="connsiteY58" fmla="*/ 766380 h 1154542"/>
                <a:gd name="connsiteX59" fmla="*/ 105670 w 2380449"/>
                <a:gd name="connsiteY59" fmla="*/ 744815 h 1154542"/>
                <a:gd name="connsiteX60" fmla="*/ 19412 w 2380449"/>
                <a:gd name="connsiteY60" fmla="*/ 740503 h 1154542"/>
                <a:gd name="connsiteX61" fmla="*/ 0 w 2380449"/>
                <a:gd name="connsiteY61" fmla="*/ 679492 h 1154542"/>
                <a:gd name="connsiteX62" fmla="*/ 4239 w 2380449"/>
                <a:gd name="connsiteY62" fmla="*/ 675252 h 1154542"/>
                <a:gd name="connsiteX63" fmla="*/ 74213 w 2380449"/>
                <a:gd name="connsiteY63" fmla="*/ 640264 h 1154542"/>
                <a:gd name="connsiteX64" fmla="*/ 151184 w 2380449"/>
                <a:gd name="connsiteY64" fmla="*/ 619272 h 1154542"/>
                <a:gd name="connsiteX65" fmla="*/ 165179 w 2380449"/>
                <a:gd name="connsiteY65" fmla="*/ 580786 h 1154542"/>
                <a:gd name="connsiteX66" fmla="*/ 200166 w 2380449"/>
                <a:gd name="connsiteY66" fmla="*/ 542300 h 1154542"/>
                <a:gd name="connsiteX67" fmla="*/ 228156 w 2380449"/>
                <a:gd name="connsiteY67" fmla="*/ 524807 h 1154542"/>
                <a:gd name="connsiteX68" fmla="*/ 263143 w 2380449"/>
                <a:gd name="connsiteY68" fmla="*/ 507313 h 1154542"/>
                <a:gd name="connsiteX69" fmla="*/ 263143 w 2380449"/>
                <a:gd name="connsiteY69" fmla="*/ 482822 h 1154542"/>
                <a:gd name="connsiteX70" fmla="*/ 280637 w 2380449"/>
                <a:gd name="connsiteY70" fmla="*/ 440838 h 1154542"/>
                <a:gd name="connsiteX71" fmla="*/ 329619 w 2380449"/>
                <a:gd name="connsiteY71" fmla="*/ 423344 h 1154542"/>
                <a:gd name="connsiteX72" fmla="*/ 403092 w 2380449"/>
                <a:gd name="connsiteY72" fmla="*/ 374362 h 1154542"/>
                <a:gd name="connsiteX73" fmla="*/ 455573 w 2380449"/>
                <a:gd name="connsiteY73" fmla="*/ 318383 h 1154542"/>
                <a:gd name="connsiteX74" fmla="*/ 494058 w 2380449"/>
                <a:gd name="connsiteY74" fmla="*/ 255406 h 1154542"/>
                <a:gd name="connsiteX75" fmla="*/ 539542 w 2380449"/>
                <a:gd name="connsiteY75" fmla="*/ 167938 h 1154542"/>
                <a:gd name="connsiteX76" fmla="*/ 581526 w 2380449"/>
                <a:gd name="connsiteY76" fmla="*/ 132951 h 1154542"/>
                <a:gd name="connsiteX77" fmla="*/ 613015 w 2380449"/>
                <a:gd name="connsiteY77" fmla="*/ 118956 h 1154542"/>
                <a:gd name="connsiteX78" fmla="*/ 686488 w 2380449"/>
                <a:gd name="connsiteY78" fmla="*/ 118956 h 1154542"/>
                <a:gd name="connsiteX79" fmla="*/ 749464 w 2380449"/>
                <a:gd name="connsiteY79" fmla="*/ 101462 h 1154542"/>
                <a:gd name="connsiteX80" fmla="*/ 767929 w 2380449"/>
                <a:gd name="connsiteY80" fmla="*/ 102708 h 1154542"/>
                <a:gd name="connsiteX81" fmla="*/ 791449 w 2380449"/>
                <a:gd name="connsiteY81" fmla="*/ 118956 h 1154542"/>
                <a:gd name="connsiteX82" fmla="*/ 819439 w 2380449"/>
                <a:gd name="connsiteY82" fmla="*/ 118956 h 1154542"/>
                <a:gd name="connsiteX83" fmla="*/ 840431 w 2380449"/>
                <a:gd name="connsiteY83" fmla="*/ 83969 h 1154542"/>
                <a:gd name="connsiteX84" fmla="*/ 868421 w 2380449"/>
                <a:gd name="connsiteY84" fmla="*/ 80470 h 1154542"/>
                <a:gd name="connsiteX85" fmla="*/ 903408 w 2380449"/>
                <a:gd name="connsiteY85" fmla="*/ 80470 h 1154542"/>
                <a:gd name="connsiteX86" fmla="*/ 934896 w 2380449"/>
                <a:gd name="connsiteY86" fmla="*/ 90966 h 1154542"/>
                <a:gd name="connsiteX87" fmla="*/ 941894 w 2380449"/>
                <a:gd name="connsiteY87" fmla="*/ 87468 h 1154542"/>
                <a:gd name="connsiteX88" fmla="*/ 941894 w 2380449"/>
                <a:gd name="connsiteY88" fmla="*/ 59478 h 1154542"/>
                <a:gd name="connsiteX89" fmla="*/ 952390 w 2380449"/>
                <a:gd name="connsiteY89" fmla="*/ 48982 h 1154542"/>
                <a:gd name="connsiteX90" fmla="*/ 973382 w 2380449"/>
                <a:gd name="connsiteY90" fmla="*/ 24491 h 1154542"/>
                <a:gd name="connsiteX91" fmla="*/ 984538 w 2380449"/>
                <a:gd name="connsiteY91" fmla="*/ 28612 h 1154542"/>
                <a:gd name="connsiteX92" fmla="*/ 1004248 w 2380449"/>
                <a:gd name="connsiteY92" fmla="*/ 51198 h 1154542"/>
                <a:gd name="connsiteX93" fmla="*/ 1043356 w 2380449"/>
                <a:gd name="connsiteY93" fmla="*/ 24491 h 1154542"/>
                <a:gd name="connsiteX94" fmla="*/ 1085341 w 2380449"/>
                <a:gd name="connsiteY94" fmla="*/ 0 h 1154542"/>
                <a:gd name="connsiteX95" fmla="*/ 1095214 w 2380449"/>
                <a:gd name="connsiteY95" fmla="*/ 15551 h 1154542"/>
                <a:gd name="connsiteX0" fmla="*/ 1095214 w 2380449"/>
                <a:gd name="connsiteY0" fmla="*/ 15551 h 1154542"/>
                <a:gd name="connsiteX1" fmla="*/ 1134323 w 2380449"/>
                <a:gd name="connsiteY1" fmla="*/ 24491 h 1154542"/>
                <a:gd name="connsiteX2" fmla="*/ 1200798 w 2380449"/>
                <a:gd name="connsiteY2" fmla="*/ 27989 h 1154542"/>
                <a:gd name="connsiteX3" fmla="*/ 1223246 w 2380449"/>
                <a:gd name="connsiteY3" fmla="*/ 22059 h 1154542"/>
                <a:gd name="connsiteX4" fmla="*/ 1229596 w 2380449"/>
                <a:gd name="connsiteY4" fmla="*/ 46806 h 1154542"/>
                <a:gd name="connsiteX5" fmla="*/ 1270538 w 2380449"/>
                <a:gd name="connsiteY5" fmla="*/ 122128 h 1154542"/>
                <a:gd name="connsiteX6" fmla="*/ 1280906 w 2380449"/>
                <a:gd name="connsiteY6" fmla="*/ 190370 h 1154542"/>
                <a:gd name="connsiteX7" fmla="*/ 1296458 w 2380449"/>
                <a:gd name="connsiteY7" fmla="*/ 250081 h 1154542"/>
                <a:gd name="connsiteX8" fmla="*/ 1374220 w 2380449"/>
                <a:gd name="connsiteY8" fmla="*/ 305528 h 1154542"/>
                <a:gd name="connsiteX9" fmla="*/ 1420877 w 2380449"/>
                <a:gd name="connsiteY9" fmla="*/ 335384 h 1154542"/>
                <a:gd name="connsiteX10" fmla="*/ 1431245 w 2380449"/>
                <a:gd name="connsiteY10" fmla="*/ 442011 h 1154542"/>
                <a:gd name="connsiteX11" fmla="*/ 1524559 w 2380449"/>
                <a:gd name="connsiteY11" fmla="*/ 505988 h 1154542"/>
                <a:gd name="connsiteX12" fmla="*/ 1571747 w 2380449"/>
                <a:gd name="connsiteY12" fmla="*/ 560069 h 1154542"/>
                <a:gd name="connsiteX13" fmla="*/ 1654162 w 2380449"/>
                <a:gd name="connsiteY13" fmla="*/ 570504 h 1154542"/>
                <a:gd name="connsiteX14" fmla="*/ 1689920 w 2380449"/>
                <a:gd name="connsiteY14" fmla="*/ 648186 h 1154542"/>
                <a:gd name="connsiteX15" fmla="*/ 1750755 w 2380449"/>
                <a:gd name="connsiteY15" fmla="*/ 699822 h 1154542"/>
                <a:gd name="connsiteX16" fmla="*/ 1820054 w 2380449"/>
                <a:gd name="connsiteY16" fmla="*/ 724048 h 1154542"/>
                <a:gd name="connsiteX17" fmla="*/ 1945847 w 2380449"/>
                <a:gd name="connsiteY17" fmla="*/ 719327 h 1154542"/>
                <a:gd name="connsiteX18" fmla="*/ 2017269 w 2380449"/>
                <a:gd name="connsiteY18" fmla="*/ 724048 h 1154542"/>
                <a:gd name="connsiteX19" fmla="*/ 2174479 w 2380449"/>
                <a:gd name="connsiteY19" fmla="*/ 691377 h 1154542"/>
                <a:gd name="connsiteX20" fmla="*/ 2292651 w 2380449"/>
                <a:gd name="connsiteY20" fmla="*/ 724503 h 1154542"/>
                <a:gd name="connsiteX21" fmla="*/ 2344492 w 2380449"/>
                <a:gd name="connsiteY21" fmla="*/ 771874 h 1154542"/>
                <a:gd name="connsiteX22" fmla="*/ 2335498 w 2380449"/>
                <a:gd name="connsiteY22" fmla="*/ 847196 h 1154542"/>
                <a:gd name="connsiteX23" fmla="*/ 2375597 w 2380449"/>
                <a:gd name="connsiteY23" fmla="*/ 911173 h 1154542"/>
                <a:gd name="connsiteX24" fmla="*/ 2380449 w 2380449"/>
                <a:gd name="connsiteY24" fmla="*/ 957539 h 1154542"/>
                <a:gd name="connsiteX25" fmla="*/ 2331131 w 2380449"/>
                <a:gd name="connsiteY25" fmla="*/ 977713 h 1154542"/>
                <a:gd name="connsiteX26" fmla="*/ 2249186 w 2380449"/>
                <a:gd name="connsiteY26" fmla="*/ 977713 h 1154542"/>
                <a:gd name="connsiteX27" fmla="*/ 2158615 w 2380449"/>
                <a:gd name="connsiteY27" fmla="*/ 973400 h 1154542"/>
                <a:gd name="connsiteX28" fmla="*/ 2072357 w 2380449"/>
                <a:gd name="connsiteY28" fmla="*/ 969087 h 1154542"/>
                <a:gd name="connsiteX29" fmla="*/ 1955908 w 2380449"/>
                <a:gd name="connsiteY29" fmla="*/ 1025155 h 1154542"/>
                <a:gd name="connsiteX30" fmla="*/ 1873963 w 2380449"/>
                <a:gd name="connsiteY30" fmla="*/ 1085535 h 1154542"/>
                <a:gd name="connsiteX31" fmla="*/ 1770453 w 2380449"/>
                <a:gd name="connsiteY31" fmla="*/ 1145916 h 1154542"/>
                <a:gd name="connsiteX32" fmla="*/ 1727324 w 2380449"/>
                <a:gd name="connsiteY32" fmla="*/ 1150229 h 1154542"/>
                <a:gd name="connsiteX33" fmla="*/ 1615189 w 2380449"/>
                <a:gd name="connsiteY33" fmla="*/ 1154542 h 1154542"/>
                <a:gd name="connsiteX34" fmla="*/ 1554808 w 2380449"/>
                <a:gd name="connsiteY34" fmla="*/ 1124351 h 1154542"/>
                <a:gd name="connsiteX35" fmla="*/ 1464237 w 2380449"/>
                <a:gd name="connsiteY35" fmla="*/ 1094161 h 1154542"/>
                <a:gd name="connsiteX36" fmla="*/ 1442672 w 2380449"/>
                <a:gd name="connsiteY36" fmla="*/ 1051032 h 1154542"/>
                <a:gd name="connsiteX37" fmla="*/ 1399543 w 2380449"/>
                <a:gd name="connsiteY37" fmla="*/ 994964 h 1154542"/>
                <a:gd name="connsiteX38" fmla="*/ 1334849 w 2380449"/>
                <a:gd name="connsiteY38" fmla="*/ 994964 h 1154542"/>
                <a:gd name="connsiteX39" fmla="*/ 1274469 w 2380449"/>
                <a:gd name="connsiteY39" fmla="*/ 990651 h 1154542"/>
                <a:gd name="connsiteX40" fmla="*/ 1227027 w 2380449"/>
                <a:gd name="connsiteY40" fmla="*/ 1020842 h 1154542"/>
                <a:gd name="connsiteX41" fmla="*/ 1166646 w 2380449"/>
                <a:gd name="connsiteY41" fmla="*/ 977713 h 1154542"/>
                <a:gd name="connsiteX42" fmla="*/ 1127830 w 2380449"/>
                <a:gd name="connsiteY42" fmla="*/ 1007903 h 1154542"/>
                <a:gd name="connsiteX43" fmla="*/ 1058823 w 2380449"/>
                <a:gd name="connsiteY43" fmla="*/ 990651 h 1154542"/>
                <a:gd name="connsiteX44" fmla="*/ 1011381 w 2380449"/>
                <a:gd name="connsiteY44" fmla="*/ 1016529 h 1154542"/>
                <a:gd name="connsiteX45" fmla="*/ 967749 w 2380449"/>
                <a:gd name="connsiteY45" fmla="*/ 1049630 h 1154542"/>
                <a:gd name="connsiteX46" fmla="*/ 912184 w 2380449"/>
                <a:gd name="connsiteY46" fmla="*/ 990651 h 1154542"/>
                <a:gd name="connsiteX47" fmla="*/ 843178 w 2380449"/>
                <a:gd name="connsiteY47" fmla="*/ 938896 h 1154542"/>
                <a:gd name="connsiteX48" fmla="*/ 804362 w 2380449"/>
                <a:gd name="connsiteY48" fmla="*/ 904393 h 1154542"/>
                <a:gd name="connsiteX49" fmla="*/ 767451 w 2380449"/>
                <a:gd name="connsiteY49" fmla="*/ 848325 h 1154542"/>
                <a:gd name="connsiteX50" fmla="*/ 765546 w 2380449"/>
                <a:gd name="connsiteY50" fmla="*/ 826761 h 1154542"/>
                <a:gd name="connsiteX51" fmla="*/ 683600 w 2380449"/>
                <a:gd name="connsiteY51" fmla="*/ 826761 h 1154542"/>
                <a:gd name="connsiteX52" fmla="*/ 605968 w 2380449"/>
                <a:gd name="connsiteY52" fmla="*/ 805196 h 1154542"/>
                <a:gd name="connsiteX53" fmla="*/ 515397 w 2380449"/>
                <a:gd name="connsiteY53" fmla="*/ 792257 h 1154542"/>
                <a:gd name="connsiteX54" fmla="*/ 502458 w 2380449"/>
                <a:gd name="connsiteY54" fmla="*/ 792257 h 1154542"/>
                <a:gd name="connsiteX55" fmla="*/ 442077 w 2380449"/>
                <a:gd name="connsiteY55" fmla="*/ 800883 h 1154542"/>
                <a:gd name="connsiteX56" fmla="*/ 299751 w 2380449"/>
                <a:gd name="connsiteY56" fmla="*/ 813822 h 1154542"/>
                <a:gd name="connsiteX57" fmla="*/ 243683 w 2380449"/>
                <a:gd name="connsiteY57" fmla="*/ 783632 h 1154542"/>
                <a:gd name="connsiteX58" fmla="*/ 187615 w 2380449"/>
                <a:gd name="connsiteY58" fmla="*/ 766380 h 1154542"/>
                <a:gd name="connsiteX59" fmla="*/ 105670 w 2380449"/>
                <a:gd name="connsiteY59" fmla="*/ 744815 h 1154542"/>
                <a:gd name="connsiteX60" fmla="*/ 19412 w 2380449"/>
                <a:gd name="connsiteY60" fmla="*/ 740503 h 1154542"/>
                <a:gd name="connsiteX61" fmla="*/ 0 w 2380449"/>
                <a:gd name="connsiteY61" fmla="*/ 679492 h 1154542"/>
                <a:gd name="connsiteX62" fmla="*/ 4239 w 2380449"/>
                <a:gd name="connsiteY62" fmla="*/ 675252 h 1154542"/>
                <a:gd name="connsiteX63" fmla="*/ 74213 w 2380449"/>
                <a:gd name="connsiteY63" fmla="*/ 640264 h 1154542"/>
                <a:gd name="connsiteX64" fmla="*/ 151184 w 2380449"/>
                <a:gd name="connsiteY64" fmla="*/ 619272 h 1154542"/>
                <a:gd name="connsiteX65" fmla="*/ 165179 w 2380449"/>
                <a:gd name="connsiteY65" fmla="*/ 580786 h 1154542"/>
                <a:gd name="connsiteX66" fmla="*/ 200166 w 2380449"/>
                <a:gd name="connsiteY66" fmla="*/ 542300 h 1154542"/>
                <a:gd name="connsiteX67" fmla="*/ 228156 w 2380449"/>
                <a:gd name="connsiteY67" fmla="*/ 524807 h 1154542"/>
                <a:gd name="connsiteX68" fmla="*/ 263143 w 2380449"/>
                <a:gd name="connsiteY68" fmla="*/ 507313 h 1154542"/>
                <a:gd name="connsiteX69" fmla="*/ 263143 w 2380449"/>
                <a:gd name="connsiteY69" fmla="*/ 482822 h 1154542"/>
                <a:gd name="connsiteX70" fmla="*/ 280637 w 2380449"/>
                <a:gd name="connsiteY70" fmla="*/ 440838 h 1154542"/>
                <a:gd name="connsiteX71" fmla="*/ 329619 w 2380449"/>
                <a:gd name="connsiteY71" fmla="*/ 423344 h 1154542"/>
                <a:gd name="connsiteX72" fmla="*/ 403092 w 2380449"/>
                <a:gd name="connsiteY72" fmla="*/ 374362 h 1154542"/>
                <a:gd name="connsiteX73" fmla="*/ 455573 w 2380449"/>
                <a:gd name="connsiteY73" fmla="*/ 318383 h 1154542"/>
                <a:gd name="connsiteX74" fmla="*/ 494058 w 2380449"/>
                <a:gd name="connsiteY74" fmla="*/ 255406 h 1154542"/>
                <a:gd name="connsiteX75" fmla="*/ 539542 w 2380449"/>
                <a:gd name="connsiteY75" fmla="*/ 167938 h 1154542"/>
                <a:gd name="connsiteX76" fmla="*/ 581526 w 2380449"/>
                <a:gd name="connsiteY76" fmla="*/ 132951 h 1154542"/>
                <a:gd name="connsiteX77" fmla="*/ 613015 w 2380449"/>
                <a:gd name="connsiteY77" fmla="*/ 118956 h 1154542"/>
                <a:gd name="connsiteX78" fmla="*/ 686488 w 2380449"/>
                <a:gd name="connsiteY78" fmla="*/ 118956 h 1154542"/>
                <a:gd name="connsiteX79" fmla="*/ 749464 w 2380449"/>
                <a:gd name="connsiteY79" fmla="*/ 101462 h 1154542"/>
                <a:gd name="connsiteX80" fmla="*/ 767929 w 2380449"/>
                <a:gd name="connsiteY80" fmla="*/ 102708 h 1154542"/>
                <a:gd name="connsiteX81" fmla="*/ 791449 w 2380449"/>
                <a:gd name="connsiteY81" fmla="*/ 118956 h 1154542"/>
                <a:gd name="connsiteX82" fmla="*/ 819439 w 2380449"/>
                <a:gd name="connsiteY82" fmla="*/ 118956 h 1154542"/>
                <a:gd name="connsiteX83" fmla="*/ 840431 w 2380449"/>
                <a:gd name="connsiteY83" fmla="*/ 83969 h 1154542"/>
                <a:gd name="connsiteX84" fmla="*/ 868421 w 2380449"/>
                <a:gd name="connsiteY84" fmla="*/ 80470 h 1154542"/>
                <a:gd name="connsiteX85" fmla="*/ 903408 w 2380449"/>
                <a:gd name="connsiteY85" fmla="*/ 80470 h 1154542"/>
                <a:gd name="connsiteX86" fmla="*/ 934896 w 2380449"/>
                <a:gd name="connsiteY86" fmla="*/ 90966 h 1154542"/>
                <a:gd name="connsiteX87" fmla="*/ 941894 w 2380449"/>
                <a:gd name="connsiteY87" fmla="*/ 87468 h 1154542"/>
                <a:gd name="connsiteX88" fmla="*/ 941894 w 2380449"/>
                <a:gd name="connsiteY88" fmla="*/ 59478 h 1154542"/>
                <a:gd name="connsiteX89" fmla="*/ 952390 w 2380449"/>
                <a:gd name="connsiteY89" fmla="*/ 48982 h 1154542"/>
                <a:gd name="connsiteX90" fmla="*/ 973382 w 2380449"/>
                <a:gd name="connsiteY90" fmla="*/ 24491 h 1154542"/>
                <a:gd name="connsiteX91" fmla="*/ 984538 w 2380449"/>
                <a:gd name="connsiteY91" fmla="*/ 28612 h 1154542"/>
                <a:gd name="connsiteX92" fmla="*/ 1004248 w 2380449"/>
                <a:gd name="connsiteY92" fmla="*/ 51198 h 1154542"/>
                <a:gd name="connsiteX93" fmla="*/ 1043356 w 2380449"/>
                <a:gd name="connsiteY93" fmla="*/ 24491 h 1154542"/>
                <a:gd name="connsiteX94" fmla="*/ 1085341 w 2380449"/>
                <a:gd name="connsiteY94" fmla="*/ 0 h 1154542"/>
                <a:gd name="connsiteX95" fmla="*/ 1095214 w 2380449"/>
                <a:gd name="connsiteY95" fmla="*/ 15551 h 1154542"/>
                <a:gd name="connsiteX0" fmla="*/ 1095214 w 2380449"/>
                <a:gd name="connsiteY0" fmla="*/ 15551 h 1154542"/>
                <a:gd name="connsiteX1" fmla="*/ 1134323 w 2380449"/>
                <a:gd name="connsiteY1" fmla="*/ 24491 h 1154542"/>
                <a:gd name="connsiteX2" fmla="*/ 1200798 w 2380449"/>
                <a:gd name="connsiteY2" fmla="*/ 27989 h 1154542"/>
                <a:gd name="connsiteX3" fmla="*/ 1223246 w 2380449"/>
                <a:gd name="connsiteY3" fmla="*/ 22059 h 1154542"/>
                <a:gd name="connsiteX4" fmla="*/ 1229596 w 2380449"/>
                <a:gd name="connsiteY4" fmla="*/ 46806 h 1154542"/>
                <a:gd name="connsiteX5" fmla="*/ 1270538 w 2380449"/>
                <a:gd name="connsiteY5" fmla="*/ 122128 h 1154542"/>
                <a:gd name="connsiteX6" fmla="*/ 1280906 w 2380449"/>
                <a:gd name="connsiteY6" fmla="*/ 190370 h 1154542"/>
                <a:gd name="connsiteX7" fmla="*/ 1296458 w 2380449"/>
                <a:gd name="connsiteY7" fmla="*/ 250081 h 1154542"/>
                <a:gd name="connsiteX8" fmla="*/ 1374220 w 2380449"/>
                <a:gd name="connsiteY8" fmla="*/ 305528 h 1154542"/>
                <a:gd name="connsiteX9" fmla="*/ 1420877 w 2380449"/>
                <a:gd name="connsiteY9" fmla="*/ 335384 h 1154542"/>
                <a:gd name="connsiteX10" fmla="*/ 1431245 w 2380449"/>
                <a:gd name="connsiteY10" fmla="*/ 442011 h 1154542"/>
                <a:gd name="connsiteX11" fmla="*/ 1524559 w 2380449"/>
                <a:gd name="connsiteY11" fmla="*/ 505988 h 1154542"/>
                <a:gd name="connsiteX12" fmla="*/ 1571747 w 2380449"/>
                <a:gd name="connsiteY12" fmla="*/ 560069 h 1154542"/>
                <a:gd name="connsiteX13" fmla="*/ 1654162 w 2380449"/>
                <a:gd name="connsiteY13" fmla="*/ 570504 h 1154542"/>
                <a:gd name="connsiteX14" fmla="*/ 1689920 w 2380449"/>
                <a:gd name="connsiteY14" fmla="*/ 648186 h 1154542"/>
                <a:gd name="connsiteX15" fmla="*/ 1750755 w 2380449"/>
                <a:gd name="connsiteY15" fmla="*/ 699822 h 1154542"/>
                <a:gd name="connsiteX16" fmla="*/ 1820054 w 2380449"/>
                <a:gd name="connsiteY16" fmla="*/ 724048 h 1154542"/>
                <a:gd name="connsiteX17" fmla="*/ 1945847 w 2380449"/>
                <a:gd name="connsiteY17" fmla="*/ 719327 h 1154542"/>
                <a:gd name="connsiteX18" fmla="*/ 2017269 w 2380449"/>
                <a:gd name="connsiteY18" fmla="*/ 724048 h 1154542"/>
                <a:gd name="connsiteX19" fmla="*/ 2174479 w 2380449"/>
                <a:gd name="connsiteY19" fmla="*/ 691377 h 1154542"/>
                <a:gd name="connsiteX20" fmla="*/ 2292651 w 2380449"/>
                <a:gd name="connsiteY20" fmla="*/ 724503 h 1154542"/>
                <a:gd name="connsiteX21" fmla="*/ 2344492 w 2380449"/>
                <a:gd name="connsiteY21" fmla="*/ 771874 h 1154542"/>
                <a:gd name="connsiteX22" fmla="*/ 2335498 w 2380449"/>
                <a:gd name="connsiteY22" fmla="*/ 847196 h 1154542"/>
                <a:gd name="connsiteX23" fmla="*/ 2375597 w 2380449"/>
                <a:gd name="connsiteY23" fmla="*/ 911173 h 1154542"/>
                <a:gd name="connsiteX24" fmla="*/ 2380449 w 2380449"/>
                <a:gd name="connsiteY24" fmla="*/ 957539 h 1154542"/>
                <a:gd name="connsiteX25" fmla="*/ 2331131 w 2380449"/>
                <a:gd name="connsiteY25" fmla="*/ 977713 h 1154542"/>
                <a:gd name="connsiteX26" fmla="*/ 2249186 w 2380449"/>
                <a:gd name="connsiteY26" fmla="*/ 977713 h 1154542"/>
                <a:gd name="connsiteX27" fmla="*/ 2158615 w 2380449"/>
                <a:gd name="connsiteY27" fmla="*/ 973400 h 1154542"/>
                <a:gd name="connsiteX28" fmla="*/ 2072357 w 2380449"/>
                <a:gd name="connsiteY28" fmla="*/ 969087 h 1154542"/>
                <a:gd name="connsiteX29" fmla="*/ 1955908 w 2380449"/>
                <a:gd name="connsiteY29" fmla="*/ 1025155 h 1154542"/>
                <a:gd name="connsiteX30" fmla="*/ 1873963 w 2380449"/>
                <a:gd name="connsiteY30" fmla="*/ 1085535 h 1154542"/>
                <a:gd name="connsiteX31" fmla="*/ 1770453 w 2380449"/>
                <a:gd name="connsiteY31" fmla="*/ 1145916 h 1154542"/>
                <a:gd name="connsiteX32" fmla="*/ 1727324 w 2380449"/>
                <a:gd name="connsiteY32" fmla="*/ 1150229 h 1154542"/>
                <a:gd name="connsiteX33" fmla="*/ 1615189 w 2380449"/>
                <a:gd name="connsiteY33" fmla="*/ 1154542 h 1154542"/>
                <a:gd name="connsiteX34" fmla="*/ 1554808 w 2380449"/>
                <a:gd name="connsiteY34" fmla="*/ 1124351 h 1154542"/>
                <a:gd name="connsiteX35" fmla="*/ 1464237 w 2380449"/>
                <a:gd name="connsiteY35" fmla="*/ 1094161 h 1154542"/>
                <a:gd name="connsiteX36" fmla="*/ 1442672 w 2380449"/>
                <a:gd name="connsiteY36" fmla="*/ 1051032 h 1154542"/>
                <a:gd name="connsiteX37" fmla="*/ 1399543 w 2380449"/>
                <a:gd name="connsiteY37" fmla="*/ 994964 h 1154542"/>
                <a:gd name="connsiteX38" fmla="*/ 1334849 w 2380449"/>
                <a:gd name="connsiteY38" fmla="*/ 994964 h 1154542"/>
                <a:gd name="connsiteX39" fmla="*/ 1274469 w 2380449"/>
                <a:gd name="connsiteY39" fmla="*/ 990651 h 1154542"/>
                <a:gd name="connsiteX40" fmla="*/ 1227027 w 2380449"/>
                <a:gd name="connsiteY40" fmla="*/ 1020842 h 1154542"/>
                <a:gd name="connsiteX41" fmla="*/ 1166646 w 2380449"/>
                <a:gd name="connsiteY41" fmla="*/ 977713 h 1154542"/>
                <a:gd name="connsiteX42" fmla="*/ 1127830 w 2380449"/>
                <a:gd name="connsiteY42" fmla="*/ 1007903 h 1154542"/>
                <a:gd name="connsiteX43" fmla="*/ 1058823 w 2380449"/>
                <a:gd name="connsiteY43" fmla="*/ 990651 h 1154542"/>
                <a:gd name="connsiteX44" fmla="*/ 1011381 w 2380449"/>
                <a:gd name="connsiteY44" fmla="*/ 1016529 h 1154542"/>
                <a:gd name="connsiteX45" fmla="*/ 967749 w 2380449"/>
                <a:gd name="connsiteY45" fmla="*/ 1049630 h 1154542"/>
                <a:gd name="connsiteX46" fmla="*/ 917899 w 2380449"/>
                <a:gd name="connsiteY46" fmla="*/ 984936 h 1154542"/>
                <a:gd name="connsiteX47" fmla="*/ 843178 w 2380449"/>
                <a:gd name="connsiteY47" fmla="*/ 938896 h 1154542"/>
                <a:gd name="connsiteX48" fmla="*/ 804362 w 2380449"/>
                <a:gd name="connsiteY48" fmla="*/ 904393 h 1154542"/>
                <a:gd name="connsiteX49" fmla="*/ 767451 w 2380449"/>
                <a:gd name="connsiteY49" fmla="*/ 848325 h 1154542"/>
                <a:gd name="connsiteX50" fmla="*/ 765546 w 2380449"/>
                <a:gd name="connsiteY50" fmla="*/ 826761 h 1154542"/>
                <a:gd name="connsiteX51" fmla="*/ 683600 w 2380449"/>
                <a:gd name="connsiteY51" fmla="*/ 826761 h 1154542"/>
                <a:gd name="connsiteX52" fmla="*/ 605968 w 2380449"/>
                <a:gd name="connsiteY52" fmla="*/ 805196 h 1154542"/>
                <a:gd name="connsiteX53" fmla="*/ 515397 w 2380449"/>
                <a:gd name="connsiteY53" fmla="*/ 792257 h 1154542"/>
                <a:gd name="connsiteX54" fmla="*/ 502458 w 2380449"/>
                <a:gd name="connsiteY54" fmla="*/ 792257 h 1154542"/>
                <a:gd name="connsiteX55" fmla="*/ 442077 w 2380449"/>
                <a:gd name="connsiteY55" fmla="*/ 800883 h 1154542"/>
                <a:gd name="connsiteX56" fmla="*/ 299751 w 2380449"/>
                <a:gd name="connsiteY56" fmla="*/ 813822 h 1154542"/>
                <a:gd name="connsiteX57" fmla="*/ 243683 w 2380449"/>
                <a:gd name="connsiteY57" fmla="*/ 783632 h 1154542"/>
                <a:gd name="connsiteX58" fmla="*/ 187615 w 2380449"/>
                <a:gd name="connsiteY58" fmla="*/ 766380 h 1154542"/>
                <a:gd name="connsiteX59" fmla="*/ 105670 w 2380449"/>
                <a:gd name="connsiteY59" fmla="*/ 744815 h 1154542"/>
                <a:gd name="connsiteX60" fmla="*/ 19412 w 2380449"/>
                <a:gd name="connsiteY60" fmla="*/ 740503 h 1154542"/>
                <a:gd name="connsiteX61" fmla="*/ 0 w 2380449"/>
                <a:gd name="connsiteY61" fmla="*/ 679492 h 1154542"/>
                <a:gd name="connsiteX62" fmla="*/ 4239 w 2380449"/>
                <a:gd name="connsiteY62" fmla="*/ 675252 h 1154542"/>
                <a:gd name="connsiteX63" fmla="*/ 74213 w 2380449"/>
                <a:gd name="connsiteY63" fmla="*/ 640264 h 1154542"/>
                <a:gd name="connsiteX64" fmla="*/ 151184 w 2380449"/>
                <a:gd name="connsiteY64" fmla="*/ 619272 h 1154542"/>
                <a:gd name="connsiteX65" fmla="*/ 165179 w 2380449"/>
                <a:gd name="connsiteY65" fmla="*/ 580786 h 1154542"/>
                <a:gd name="connsiteX66" fmla="*/ 200166 w 2380449"/>
                <a:gd name="connsiteY66" fmla="*/ 542300 h 1154542"/>
                <a:gd name="connsiteX67" fmla="*/ 228156 w 2380449"/>
                <a:gd name="connsiteY67" fmla="*/ 524807 h 1154542"/>
                <a:gd name="connsiteX68" fmla="*/ 263143 w 2380449"/>
                <a:gd name="connsiteY68" fmla="*/ 507313 h 1154542"/>
                <a:gd name="connsiteX69" fmla="*/ 263143 w 2380449"/>
                <a:gd name="connsiteY69" fmla="*/ 482822 h 1154542"/>
                <a:gd name="connsiteX70" fmla="*/ 280637 w 2380449"/>
                <a:gd name="connsiteY70" fmla="*/ 440838 h 1154542"/>
                <a:gd name="connsiteX71" fmla="*/ 329619 w 2380449"/>
                <a:gd name="connsiteY71" fmla="*/ 423344 h 1154542"/>
                <a:gd name="connsiteX72" fmla="*/ 403092 w 2380449"/>
                <a:gd name="connsiteY72" fmla="*/ 374362 h 1154542"/>
                <a:gd name="connsiteX73" fmla="*/ 455573 w 2380449"/>
                <a:gd name="connsiteY73" fmla="*/ 318383 h 1154542"/>
                <a:gd name="connsiteX74" fmla="*/ 494058 w 2380449"/>
                <a:gd name="connsiteY74" fmla="*/ 255406 h 1154542"/>
                <a:gd name="connsiteX75" fmla="*/ 539542 w 2380449"/>
                <a:gd name="connsiteY75" fmla="*/ 167938 h 1154542"/>
                <a:gd name="connsiteX76" fmla="*/ 581526 w 2380449"/>
                <a:gd name="connsiteY76" fmla="*/ 132951 h 1154542"/>
                <a:gd name="connsiteX77" fmla="*/ 613015 w 2380449"/>
                <a:gd name="connsiteY77" fmla="*/ 118956 h 1154542"/>
                <a:gd name="connsiteX78" fmla="*/ 686488 w 2380449"/>
                <a:gd name="connsiteY78" fmla="*/ 118956 h 1154542"/>
                <a:gd name="connsiteX79" fmla="*/ 749464 w 2380449"/>
                <a:gd name="connsiteY79" fmla="*/ 101462 h 1154542"/>
                <a:gd name="connsiteX80" fmla="*/ 767929 w 2380449"/>
                <a:gd name="connsiteY80" fmla="*/ 102708 h 1154542"/>
                <a:gd name="connsiteX81" fmla="*/ 791449 w 2380449"/>
                <a:gd name="connsiteY81" fmla="*/ 118956 h 1154542"/>
                <a:gd name="connsiteX82" fmla="*/ 819439 w 2380449"/>
                <a:gd name="connsiteY82" fmla="*/ 118956 h 1154542"/>
                <a:gd name="connsiteX83" fmla="*/ 840431 w 2380449"/>
                <a:gd name="connsiteY83" fmla="*/ 83969 h 1154542"/>
                <a:gd name="connsiteX84" fmla="*/ 868421 w 2380449"/>
                <a:gd name="connsiteY84" fmla="*/ 80470 h 1154542"/>
                <a:gd name="connsiteX85" fmla="*/ 903408 w 2380449"/>
                <a:gd name="connsiteY85" fmla="*/ 80470 h 1154542"/>
                <a:gd name="connsiteX86" fmla="*/ 934896 w 2380449"/>
                <a:gd name="connsiteY86" fmla="*/ 90966 h 1154542"/>
                <a:gd name="connsiteX87" fmla="*/ 941894 w 2380449"/>
                <a:gd name="connsiteY87" fmla="*/ 87468 h 1154542"/>
                <a:gd name="connsiteX88" fmla="*/ 941894 w 2380449"/>
                <a:gd name="connsiteY88" fmla="*/ 59478 h 1154542"/>
                <a:gd name="connsiteX89" fmla="*/ 952390 w 2380449"/>
                <a:gd name="connsiteY89" fmla="*/ 48982 h 1154542"/>
                <a:gd name="connsiteX90" fmla="*/ 973382 w 2380449"/>
                <a:gd name="connsiteY90" fmla="*/ 24491 h 1154542"/>
                <a:gd name="connsiteX91" fmla="*/ 984538 w 2380449"/>
                <a:gd name="connsiteY91" fmla="*/ 28612 h 1154542"/>
                <a:gd name="connsiteX92" fmla="*/ 1004248 w 2380449"/>
                <a:gd name="connsiteY92" fmla="*/ 51198 h 1154542"/>
                <a:gd name="connsiteX93" fmla="*/ 1043356 w 2380449"/>
                <a:gd name="connsiteY93" fmla="*/ 24491 h 1154542"/>
                <a:gd name="connsiteX94" fmla="*/ 1085341 w 2380449"/>
                <a:gd name="connsiteY94" fmla="*/ 0 h 1154542"/>
                <a:gd name="connsiteX95" fmla="*/ 1095214 w 2380449"/>
                <a:gd name="connsiteY95" fmla="*/ 15551 h 1154542"/>
                <a:gd name="connsiteX0" fmla="*/ 1095214 w 2380449"/>
                <a:gd name="connsiteY0" fmla="*/ 15551 h 1154542"/>
                <a:gd name="connsiteX1" fmla="*/ 1134323 w 2380449"/>
                <a:gd name="connsiteY1" fmla="*/ 24491 h 1154542"/>
                <a:gd name="connsiteX2" fmla="*/ 1200798 w 2380449"/>
                <a:gd name="connsiteY2" fmla="*/ 27989 h 1154542"/>
                <a:gd name="connsiteX3" fmla="*/ 1223246 w 2380449"/>
                <a:gd name="connsiteY3" fmla="*/ 22059 h 1154542"/>
                <a:gd name="connsiteX4" fmla="*/ 1229596 w 2380449"/>
                <a:gd name="connsiteY4" fmla="*/ 46806 h 1154542"/>
                <a:gd name="connsiteX5" fmla="*/ 1270538 w 2380449"/>
                <a:gd name="connsiteY5" fmla="*/ 122128 h 1154542"/>
                <a:gd name="connsiteX6" fmla="*/ 1280906 w 2380449"/>
                <a:gd name="connsiteY6" fmla="*/ 190370 h 1154542"/>
                <a:gd name="connsiteX7" fmla="*/ 1296458 w 2380449"/>
                <a:gd name="connsiteY7" fmla="*/ 250081 h 1154542"/>
                <a:gd name="connsiteX8" fmla="*/ 1374220 w 2380449"/>
                <a:gd name="connsiteY8" fmla="*/ 305528 h 1154542"/>
                <a:gd name="connsiteX9" fmla="*/ 1420877 w 2380449"/>
                <a:gd name="connsiteY9" fmla="*/ 335384 h 1154542"/>
                <a:gd name="connsiteX10" fmla="*/ 1431245 w 2380449"/>
                <a:gd name="connsiteY10" fmla="*/ 442011 h 1154542"/>
                <a:gd name="connsiteX11" fmla="*/ 1524559 w 2380449"/>
                <a:gd name="connsiteY11" fmla="*/ 505988 h 1154542"/>
                <a:gd name="connsiteX12" fmla="*/ 1571747 w 2380449"/>
                <a:gd name="connsiteY12" fmla="*/ 560069 h 1154542"/>
                <a:gd name="connsiteX13" fmla="*/ 1654162 w 2380449"/>
                <a:gd name="connsiteY13" fmla="*/ 570504 h 1154542"/>
                <a:gd name="connsiteX14" fmla="*/ 1689920 w 2380449"/>
                <a:gd name="connsiteY14" fmla="*/ 648186 h 1154542"/>
                <a:gd name="connsiteX15" fmla="*/ 1750755 w 2380449"/>
                <a:gd name="connsiteY15" fmla="*/ 699822 h 1154542"/>
                <a:gd name="connsiteX16" fmla="*/ 1820054 w 2380449"/>
                <a:gd name="connsiteY16" fmla="*/ 724048 h 1154542"/>
                <a:gd name="connsiteX17" fmla="*/ 1945847 w 2380449"/>
                <a:gd name="connsiteY17" fmla="*/ 719327 h 1154542"/>
                <a:gd name="connsiteX18" fmla="*/ 2017269 w 2380449"/>
                <a:gd name="connsiteY18" fmla="*/ 724048 h 1154542"/>
                <a:gd name="connsiteX19" fmla="*/ 2174479 w 2380449"/>
                <a:gd name="connsiteY19" fmla="*/ 691377 h 1154542"/>
                <a:gd name="connsiteX20" fmla="*/ 2292651 w 2380449"/>
                <a:gd name="connsiteY20" fmla="*/ 724503 h 1154542"/>
                <a:gd name="connsiteX21" fmla="*/ 2344492 w 2380449"/>
                <a:gd name="connsiteY21" fmla="*/ 771874 h 1154542"/>
                <a:gd name="connsiteX22" fmla="*/ 2335498 w 2380449"/>
                <a:gd name="connsiteY22" fmla="*/ 847196 h 1154542"/>
                <a:gd name="connsiteX23" fmla="*/ 2375597 w 2380449"/>
                <a:gd name="connsiteY23" fmla="*/ 911173 h 1154542"/>
                <a:gd name="connsiteX24" fmla="*/ 2380449 w 2380449"/>
                <a:gd name="connsiteY24" fmla="*/ 957539 h 1154542"/>
                <a:gd name="connsiteX25" fmla="*/ 2331131 w 2380449"/>
                <a:gd name="connsiteY25" fmla="*/ 977713 h 1154542"/>
                <a:gd name="connsiteX26" fmla="*/ 2249186 w 2380449"/>
                <a:gd name="connsiteY26" fmla="*/ 977713 h 1154542"/>
                <a:gd name="connsiteX27" fmla="*/ 2158615 w 2380449"/>
                <a:gd name="connsiteY27" fmla="*/ 973400 h 1154542"/>
                <a:gd name="connsiteX28" fmla="*/ 2072357 w 2380449"/>
                <a:gd name="connsiteY28" fmla="*/ 969087 h 1154542"/>
                <a:gd name="connsiteX29" fmla="*/ 1955908 w 2380449"/>
                <a:gd name="connsiteY29" fmla="*/ 1025155 h 1154542"/>
                <a:gd name="connsiteX30" fmla="*/ 1873963 w 2380449"/>
                <a:gd name="connsiteY30" fmla="*/ 1085535 h 1154542"/>
                <a:gd name="connsiteX31" fmla="*/ 1770453 w 2380449"/>
                <a:gd name="connsiteY31" fmla="*/ 1145916 h 1154542"/>
                <a:gd name="connsiteX32" fmla="*/ 1727324 w 2380449"/>
                <a:gd name="connsiteY32" fmla="*/ 1150229 h 1154542"/>
                <a:gd name="connsiteX33" fmla="*/ 1615189 w 2380449"/>
                <a:gd name="connsiteY33" fmla="*/ 1154542 h 1154542"/>
                <a:gd name="connsiteX34" fmla="*/ 1554808 w 2380449"/>
                <a:gd name="connsiteY34" fmla="*/ 1124351 h 1154542"/>
                <a:gd name="connsiteX35" fmla="*/ 1464237 w 2380449"/>
                <a:gd name="connsiteY35" fmla="*/ 1094161 h 1154542"/>
                <a:gd name="connsiteX36" fmla="*/ 1442672 w 2380449"/>
                <a:gd name="connsiteY36" fmla="*/ 1051032 h 1154542"/>
                <a:gd name="connsiteX37" fmla="*/ 1399543 w 2380449"/>
                <a:gd name="connsiteY37" fmla="*/ 994964 h 1154542"/>
                <a:gd name="connsiteX38" fmla="*/ 1334849 w 2380449"/>
                <a:gd name="connsiteY38" fmla="*/ 994964 h 1154542"/>
                <a:gd name="connsiteX39" fmla="*/ 1274469 w 2380449"/>
                <a:gd name="connsiteY39" fmla="*/ 990651 h 1154542"/>
                <a:gd name="connsiteX40" fmla="*/ 1227027 w 2380449"/>
                <a:gd name="connsiteY40" fmla="*/ 1020842 h 1154542"/>
                <a:gd name="connsiteX41" fmla="*/ 1166646 w 2380449"/>
                <a:gd name="connsiteY41" fmla="*/ 977713 h 1154542"/>
                <a:gd name="connsiteX42" fmla="*/ 1127830 w 2380449"/>
                <a:gd name="connsiteY42" fmla="*/ 1007903 h 1154542"/>
                <a:gd name="connsiteX43" fmla="*/ 1058823 w 2380449"/>
                <a:gd name="connsiteY43" fmla="*/ 990651 h 1154542"/>
                <a:gd name="connsiteX44" fmla="*/ 1011381 w 2380449"/>
                <a:gd name="connsiteY44" fmla="*/ 1016529 h 1154542"/>
                <a:gd name="connsiteX45" fmla="*/ 967749 w 2380449"/>
                <a:gd name="connsiteY45" fmla="*/ 1049630 h 1154542"/>
                <a:gd name="connsiteX46" fmla="*/ 917899 w 2380449"/>
                <a:gd name="connsiteY46" fmla="*/ 984936 h 1154542"/>
                <a:gd name="connsiteX47" fmla="*/ 848893 w 2380449"/>
                <a:gd name="connsiteY47" fmla="*/ 935086 h 1154542"/>
                <a:gd name="connsiteX48" fmla="*/ 804362 w 2380449"/>
                <a:gd name="connsiteY48" fmla="*/ 904393 h 1154542"/>
                <a:gd name="connsiteX49" fmla="*/ 767451 w 2380449"/>
                <a:gd name="connsiteY49" fmla="*/ 848325 h 1154542"/>
                <a:gd name="connsiteX50" fmla="*/ 765546 w 2380449"/>
                <a:gd name="connsiteY50" fmla="*/ 826761 h 1154542"/>
                <a:gd name="connsiteX51" fmla="*/ 683600 w 2380449"/>
                <a:gd name="connsiteY51" fmla="*/ 826761 h 1154542"/>
                <a:gd name="connsiteX52" fmla="*/ 605968 w 2380449"/>
                <a:gd name="connsiteY52" fmla="*/ 805196 h 1154542"/>
                <a:gd name="connsiteX53" fmla="*/ 515397 w 2380449"/>
                <a:gd name="connsiteY53" fmla="*/ 792257 h 1154542"/>
                <a:gd name="connsiteX54" fmla="*/ 502458 w 2380449"/>
                <a:gd name="connsiteY54" fmla="*/ 792257 h 1154542"/>
                <a:gd name="connsiteX55" fmla="*/ 442077 w 2380449"/>
                <a:gd name="connsiteY55" fmla="*/ 800883 h 1154542"/>
                <a:gd name="connsiteX56" fmla="*/ 299751 w 2380449"/>
                <a:gd name="connsiteY56" fmla="*/ 813822 h 1154542"/>
                <a:gd name="connsiteX57" fmla="*/ 243683 w 2380449"/>
                <a:gd name="connsiteY57" fmla="*/ 783632 h 1154542"/>
                <a:gd name="connsiteX58" fmla="*/ 187615 w 2380449"/>
                <a:gd name="connsiteY58" fmla="*/ 766380 h 1154542"/>
                <a:gd name="connsiteX59" fmla="*/ 105670 w 2380449"/>
                <a:gd name="connsiteY59" fmla="*/ 744815 h 1154542"/>
                <a:gd name="connsiteX60" fmla="*/ 19412 w 2380449"/>
                <a:gd name="connsiteY60" fmla="*/ 740503 h 1154542"/>
                <a:gd name="connsiteX61" fmla="*/ 0 w 2380449"/>
                <a:gd name="connsiteY61" fmla="*/ 679492 h 1154542"/>
                <a:gd name="connsiteX62" fmla="*/ 4239 w 2380449"/>
                <a:gd name="connsiteY62" fmla="*/ 675252 h 1154542"/>
                <a:gd name="connsiteX63" fmla="*/ 74213 w 2380449"/>
                <a:gd name="connsiteY63" fmla="*/ 640264 h 1154542"/>
                <a:gd name="connsiteX64" fmla="*/ 151184 w 2380449"/>
                <a:gd name="connsiteY64" fmla="*/ 619272 h 1154542"/>
                <a:gd name="connsiteX65" fmla="*/ 165179 w 2380449"/>
                <a:gd name="connsiteY65" fmla="*/ 580786 h 1154542"/>
                <a:gd name="connsiteX66" fmla="*/ 200166 w 2380449"/>
                <a:gd name="connsiteY66" fmla="*/ 542300 h 1154542"/>
                <a:gd name="connsiteX67" fmla="*/ 228156 w 2380449"/>
                <a:gd name="connsiteY67" fmla="*/ 524807 h 1154542"/>
                <a:gd name="connsiteX68" fmla="*/ 263143 w 2380449"/>
                <a:gd name="connsiteY68" fmla="*/ 507313 h 1154542"/>
                <a:gd name="connsiteX69" fmla="*/ 263143 w 2380449"/>
                <a:gd name="connsiteY69" fmla="*/ 482822 h 1154542"/>
                <a:gd name="connsiteX70" fmla="*/ 280637 w 2380449"/>
                <a:gd name="connsiteY70" fmla="*/ 440838 h 1154542"/>
                <a:gd name="connsiteX71" fmla="*/ 329619 w 2380449"/>
                <a:gd name="connsiteY71" fmla="*/ 423344 h 1154542"/>
                <a:gd name="connsiteX72" fmla="*/ 403092 w 2380449"/>
                <a:gd name="connsiteY72" fmla="*/ 374362 h 1154542"/>
                <a:gd name="connsiteX73" fmla="*/ 455573 w 2380449"/>
                <a:gd name="connsiteY73" fmla="*/ 318383 h 1154542"/>
                <a:gd name="connsiteX74" fmla="*/ 494058 w 2380449"/>
                <a:gd name="connsiteY74" fmla="*/ 255406 h 1154542"/>
                <a:gd name="connsiteX75" fmla="*/ 539542 w 2380449"/>
                <a:gd name="connsiteY75" fmla="*/ 167938 h 1154542"/>
                <a:gd name="connsiteX76" fmla="*/ 581526 w 2380449"/>
                <a:gd name="connsiteY76" fmla="*/ 132951 h 1154542"/>
                <a:gd name="connsiteX77" fmla="*/ 613015 w 2380449"/>
                <a:gd name="connsiteY77" fmla="*/ 118956 h 1154542"/>
                <a:gd name="connsiteX78" fmla="*/ 686488 w 2380449"/>
                <a:gd name="connsiteY78" fmla="*/ 118956 h 1154542"/>
                <a:gd name="connsiteX79" fmla="*/ 749464 w 2380449"/>
                <a:gd name="connsiteY79" fmla="*/ 101462 h 1154542"/>
                <a:gd name="connsiteX80" fmla="*/ 767929 w 2380449"/>
                <a:gd name="connsiteY80" fmla="*/ 102708 h 1154542"/>
                <a:gd name="connsiteX81" fmla="*/ 791449 w 2380449"/>
                <a:gd name="connsiteY81" fmla="*/ 118956 h 1154542"/>
                <a:gd name="connsiteX82" fmla="*/ 819439 w 2380449"/>
                <a:gd name="connsiteY82" fmla="*/ 118956 h 1154542"/>
                <a:gd name="connsiteX83" fmla="*/ 840431 w 2380449"/>
                <a:gd name="connsiteY83" fmla="*/ 83969 h 1154542"/>
                <a:gd name="connsiteX84" fmla="*/ 868421 w 2380449"/>
                <a:gd name="connsiteY84" fmla="*/ 80470 h 1154542"/>
                <a:gd name="connsiteX85" fmla="*/ 903408 w 2380449"/>
                <a:gd name="connsiteY85" fmla="*/ 80470 h 1154542"/>
                <a:gd name="connsiteX86" fmla="*/ 934896 w 2380449"/>
                <a:gd name="connsiteY86" fmla="*/ 90966 h 1154542"/>
                <a:gd name="connsiteX87" fmla="*/ 941894 w 2380449"/>
                <a:gd name="connsiteY87" fmla="*/ 87468 h 1154542"/>
                <a:gd name="connsiteX88" fmla="*/ 941894 w 2380449"/>
                <a:gd name="connsiteY88" fmla="*/ 59478 h 1154542"/>
                <a:gd name="connsiteX89" fmla="*/ 952390 w 2380449"/>
                <a:gd name="connsiteY89" fmla="*/ 48982 h 1154542"/>
                <a:gd name="connsiteX90" fmla="*/ 973382 w 2380449"/>
                <a:gd name="connsiteY90" fmla="*/ 24491 h 1154542"/>
                <a:gd name="connsiteX91" fmla="*/ 984538 w 2380449"/>
                <a:gd name="connsiteY91" fmla="*/ 28612 h 1154542"/>
                <a:gd name="connsiteX92" fmla="*/ 1004248 w 2380449"/>
                <a:gd name="connsiteY92" fmla="*/ 51198 h 1154542"/>
                <a:gd name="connsiteX93" fmla="*/ 1043356 w 2380449"/>
                <a:gd name="connsiteY93" fmla="*/ 24491 h 1154542"/>
                <a:gd name="connsiteX94" fmla="*/ 1085341 w 2380449"/>
                <a:gd name="connsiteY94" fmla="*/ 0 h 1154542"/>
                <a:gd name="connsiteX95" fmla="*/ 1095214 w 2380449"/>
                <a:gd name="connsiteY95" fmla="*/ 15551 h 1154542"/>
                <a:gd name="connsiteX0" fmla="*/ 1095214 w 2380449"/>
                <a:gd name="connsiteY0" fmla="*/ 15551 h 1154542"/>
                <a:gd name="connsiteX1" fmla="*/ 1134323 w 2380449"/>
                <a:gd name="connsiteY1" fmla="*/ 24491 h 1154542"/>
                <a:gd name="connsiteX2" fmla="*/ 1200798 w 2380449"/>
                <a:gd name="connsiteY2" fmla="*/ 27989 h 1154542"/>
                <a:gd name="connsiteX3" fmla="*/ 1223246 w 2380449"/>
                <a:gd name="connsiteY3" fmla="*/ 22059 h 1154542"/>
                <a:gd name="connsiteX4" fmla="*/ 1229596 w 2380449"/>
                <a:gd name="connsiteY4" fmla="*/ 46806 h 1154542"/>
                <a:gd name="connsiteX5" fmla="*/ 1270538 w 2380449"/>
                <a:gd name="connsiteY5" fmla="*/ 122128 h 1154542"/>
                <a:gd name="connsiteX6" fmla="*/ 1280906 w 2380449"/>
                <a:gd name="connsiteY6" fmla="*/ 190370 h 1154542"/>
                <a:gd name="connsiteX7" fmla="*/ 1296458 w 2380449"/>
                <a:gd name="connsiteY7" fmla="*/ 250081 h 1154542"/>
                <a:gd name="connsiteX8" fmla="*/ 1374220 w 2380449"/>
                <a:gd name="connsiteY8" fmla="*/ 305528 h 1154542"/>
                <a:gd name="connsiteX9" fmla="*/ 1420877 w 2380449"/>
                <a:gd name="connsiteY9" fmla="*/ 335384 h 1154542"/>
                <a:gd name="connsiteX10" fmla="*/ 1431245 w 2380449"/>
                <a:gd name="connsiteY10" fmla="*/ 442011 h 1154542"/>
                <a:gd name="connsiteX11" fmla="*/ 1524559 w 2380449"/>
                <a:gd name="connsiteY11" fmla="*/ 505988 h 1154542"/>
                <a:gd name="connsiteX12" fmla="*/ 1571747 w 2380449"/>
                <a:gd name="connsiteY12" fmla="*/ 560069 h 1154542"/>
                <a:gd name="connsiteX13" fmla="*/ 1654162 w 2380449"/>
                <a:gd name="connsiteY13" fmla="*/ 570504 h 1154542"/>
                <a:gd name="connsiteX14" fmla="*/ 1689920 w 2380449"/>
                <a:gd name="connsiteY14" fmla="*/ 648186 h 1154542"/>
                <a:gd name="connsiteX15" fmla="*/ 1750755 w 2380449"/>
                <a:gd name="connsiteY15" fmla="*/ 699822 h 1154542"/>
                <a:gd name="connsiteX16" fmla="*/ 1820054 w 2380449"/>
                <a:gd name="connsiteY16" fmla="*/ 724048 h 1154542"/>
                <a:gd name="connsiteX17" fmla="*/ 1945847 w 2380449"/>
                <a:gd name="connsiteY17" fmla="*/ 719327 h 1154542"/>
                <a:gd name="connsiteX18" fmla="*/ 2017269 w 2380449"/>
                <a:gd name="connsiteY18" fmla="*/ 724048 h 1154542"/>
                <a:gd name="connsiteX19" fmla="*/ 2174479 w 2380449"/>
                <a:gd name="connsiteY19" fmla="*/ 691377 h 1154542"/>
                <a:gd name="connsiteX20" fmla="*/ 2292651 w 2380449"/>
                <a:gd name="connsiteY20" fmla="*/ 724503 h 1154542"/>
                <a:gd name="connsiteX21" fmla="*/ 2344492 w 2380449"/>
                <a:gd name="connsiteY21" fmla="*/ 771874 h 1154542"/>
                <a:gd name="connsiteX22" fmla="*/ 2335498 w 2380449"/>
                <a:gd name="connsiteY22" fmla="*/ 847196 h 1154542"/>
                <a:gd name="connsiteX23" fmla="*/ 2375597 w 2380449"/>
                <a:gd name="connsiteY23" fmla="*/ 911173 h 1154542"/>
                <a:gd name="connsiteX24" fmla="*/ 2380449 w 2380449"/>
                <a:gd name="connsiteY24" fmla="*/ 957539 h 1154542"/>
                <a:gd name="connsiteX25" fmla="*/ 2331131 w 2380449"/>
                <a:gd name="connsiteY25" fmla="*/ 977713 h 1154542"/>
                <a:gd name="connsiteX26" fmla="*/ 2249186 w 2380449"/>
                <a:gd name="connsiteY26" fmla="*/ 977713 h 1154542"/>
                <a:gd name="connsiteX27" fmla="*/ 2158615 w 2380449"/>
                <a:gd name="connsiteY27" fmla="*/ 973400 h 1154542"/>
                <a:gd name="connsiteX28" fmla="*/ 2072357 w 2380449"/>
                <a:gd name="connsiteY28" fmla="*/ 969087 h 1154542"/>
                <a:gd name="connsiteX29" fmla="*/ 1955908 w 2380449"/>
                <a:gd name="connsiteY29" fmla="*/ 1025155 h 1154542"/>
                <a:gd name="connsiteX30" fmla="*/ 1873963 w 2380449"/>
                <a:gd name="connsiteY30" fmla="*/ 1085535 h 1154542"/>
                <a:gd name="connsiteX31" fmla="*/ 1770453 w 2380449"/>
                <a:gd name="connsiteY31" fmla="*/ 1145916 h 1154542"/>
                <a:gd name="connsiteX32" fmla="*/ 1727324 w 2380449"/>
                <a:gd name="connsiteY32" fmla="*/ 1150229 h 1154542"/>
                <a:gd name="connsiteX33" fmla="*/ 1615189 w 2380449"/>
                <a:gd name="connsiteY33" fmla="*/ 1154542 h 1154542"/>
                <a:gd name="connsiteX34" fmla="*/ 1554808 w 2380449"/>
                <a:gd name="connsiteY34" fmla="*/ 1124351 h 1154542"/>
                <a:gd name="connsiteX35" fmla="*/ 1464237 w 2380449"/>
                <a:gd name="connsiteY35" fmla="*/ 1094161 h 1154542"/>
                <a:gd name="connsiteX36" fmla="*/ 1442672 w 2380449"/>
                <a:gd name="connsiteY36" fmla="*/ 1051032 h 1154542"/>
                <a:gd name="connsiteX37" fmla="*/ 1399543 w 2380449"/>
                <a:gd name="connsiteY37" fmla="*/ 994964 h 1154542"/>
                <a:gd name="connsiteX38" fmla="*/ 1334849 w 2380449"/>
                <a:gd name="connsiteY38" fmla="*/ 994964 h 1154542"/>
                <a:gd name="connsiteX39" fmla="*/ 1274469 w 2380449"/>
                <a:gd name="connsiteY39" fmla="*/ 990651 h 1154542"/>
                <a:gd name="connsiteX40" fmla="*/ 1227027 w 2380449"/>
                <a:gd name="connsiteY40" fmla="*/ 1020842 h 1154542"/>
                <a:gd name="connsiteX41" fmla="*/ 1166646 w 2380449"/>
                <a:gd name="connsiteY41" fmla="*/ 977713 h 1154542"/>
                <a:gd name="connsiteX42" fmla="*/ 1127830 w 2380449"/>
                <a:gd name="connsiteY42" fmla="*/ 1007903 h 1154542"/>
                <a:gd name="connsiteX43" fmla="*/ 1058823 w 2380449"/>
                <a:gd name="connsiteY43" fmla="*/ 990651 h 1154542"/>
                <a:gd name="connsiteX44" fmla="*/ 1011381 w 2380449"/>
                <a:gd name="connsiteY44" fmla="*/ 1016529 h 1154542"/>
                <a:gd name="connsiteX45" fmla="*/ 967749 w 2380449"/>
                <a:gd name="connsiteY45" fmla="*/ 1049630 h 1154542"/>
                <a:gd name="connsiteX46" fmla="*/ 917899 w 2380449"/>
                <a:gd name="connsiteY46" fmla="*/ 984936 h 1154542"/>
                <a:gd name="connsiteX47" fmla="*/ 848893 w 2380449"/>
                <a:gd name="connsiteY47" fmla="*/ 935086 h 1154542"/>
                <a:gd name="connsiteX48" fmla="*/ 815792 w 2380449"/>
                <a:gd name="connsiteY48" fmla="*/ 892963 h 1154542"/>
                <a:gd name="connsiteX49" fmla="*/ 767451 w 2380449"/>
                <a:gd name="connsiteY49" fmla="*/ 848325 h 1154542"/>
                <a:gd name="connsiteX50" fmla="*/ 765546 w 2380449"/>
                <a:gd name="connsiteY50" fmla="*/ 826761 h 1154542"/>
                <a:gd name="connsiteX51" fmla="*/ 683600 w 2380449"/>
                <a:gd name="connsiteY51" fmla="*/ 826761 h 1154542"/>
                <a:gd name="connsiteX52" fmla="*/ 605968 w 2380449"/>
                <a:gd name="connsiteY52" fmla="*/ 805196 h 1154542"/>
                <a:gd name="connsiteX53" fmla="*/ 515397 w 2380449"/>
                <a:gd name="connsiteY53" fmla="*/ 792257 h 1154542"/>
                <a:gd name="connsiteX54" fmla="*/ 502458 w 2380449"/>
                <a:gd name="connsiteY54" fmla="*/ 792257 h 1154542"/>
                <a:gd name="connsiteX55" fmla="*/ 442077 w 2380449"/>
                <a:gd name="connsiteY55" fmla="*/ 800883 h 1154542"/>
                <a:gd name="connsiteX56" fmla="*/ 299751 w 2380449"/>
                <a:gd name="connsiteY56" fmla="*/ 813822 h 1154542"/>
                <a:gd name="connsiteX57" fmla="*/ 243683 w 2380449"/>
                <a:gd name="connsiteY57" fmla="*/ 783632 h 1154542"/>
                <a:gd name="connsiteX58" fmla="*/ 187615 w 2380449"/>
                <a:gd name="connsiteY58" fmla="*/ 766380 h 1154542"/>
                <a:gd name="connsiteX59" fmla="*/ 105670 w 2380449"/>
                <a:gd name="connsiteY59" fmla="*/ 744815 h 1154542"/>
                <a:gd name="connsiteX60" fmla="*/ 19412 w 2380449"/>
                <a:gd name="connsiteY60" fmla="*/ 740503 h 1154542"/>
                <a:gd name="connsiteX61" fmla="*/ 0 w 2380449"/>
                <a:gd name="connsiteY61" fmla="*/ 679492 h 1154542"/>
                <a:gd name="connsiteX62" fmla="*/ 4239 w 2380449"/>
                <a:gd name="connsiteY62" fmla="*/ 675252 h 1154542"/>
                <a:gd name="connsiteX63" fmla="*/ 74213 w 2380449"/>
                <a:gd name="connsiteY63" fmla="*/ 640264 h 1154542"/>
                <a:gd name="connsiteX64" fmla="*/ 151184 w 2380449"/>
                <a:gd name="connsiteY64" fmla="*/ 619272 h 1154542"/>
                <a:gd name="connsiteX65" fmla="*/ 165179 w 2380449"/>
                <a:gd name="connsiteY65" fmla="*/ 580786 h 1154542"/>
                <a:gd name="connsiteX66" fmla="*/ 200166 w 2380449"/>
                <a:gd name="connsiteY66" fmla="*/ 542300 h 1154542"/>
                <a:gd name="connsiteX67" fmla="*/ 228156 w 2380449"/>
                <a:gd name="connsiteY67" fmla="*/ 524807 h 1154542"/>
                <a:gd name="connsiteX68" fmla="*/ 263143 w 2380449"/>
                <a:gd name="connsiteY68" fmla="*/ 507313 h 1154542"/>
                <a:gd name="connsiteX69" fmla="*/ 263143 w 2380449"/>
                <a:gd name="connsiteY69" fmla="*/ 482822 h 1154542"/>
                <a:gd name="connsiteX70" fmla="*/ 280637 w 2380449"/>
                <a:gd name="connsiteY70" fmla="*/ 440838 h 1154542"/>
                <a:gd name="connsiteX71" fmla="*/ 329619 w 2380449"/>
                <a:gd name="connsiteY71" fmla="*/ 423344 h 1154542"/>
                <a:gd name="connsiteX72" fmla="*/ 403092 w 2380449"/>
                <a:gd name="connsiteY72" fmla="*/ 374362 h 1154542"/>
                <a:gd name="connsiteX73" fmla="*/ 455573 w 2380449"/>
                <a:gd name="connsiteY73" fmla="*/ 318383 h 1154542"/>
                <a:gd name="connsiteX74" fmla="*/ 494058 w 2380449"/>
                <a:gd name="connsiteY74" fmla="*/ 255406 h 1154542"/>
                <a:gd name="connsiteX75" fmla="*/ 539542 w 2380449"/>
                <a:gd name="connsiteY75" fmla="*/ 167938 h 1154542"/>
                <a:gd name="connsiteX76" fmla="*/ 581526 w 2380449"/>
                <a:gd name="connsiteY76" fmla="*/ 132951 h 1154542"/>
                <a:gd name="connsiteX77" fmla="*/ 613015 w 2380449"/>
                <a:gd name="connsiteY77" fmla="*/ 118956 h 1154542"/>
                <a:gd name="connsiteX78" fmla="*/ 686488 w 2380449"/>
                <a:gd name="connsiteY78" fmla="*/ 118956 h 1154542"/>
                <a:gd name="connsiteX79" fmla="*/ 749464 w 2380449"/>
                <a:gd name="connsiteY79" fmla="*/ 101462 h 1154542"/>
                <a:gd name="connsiteX80" fmla="*/ 767929 w 2380449"/>
                <a:gd name="connsiteY80" fmla="*/ 102708 h 1154542"/>
                <a:gd name="connsiteX81" fmla="*/ 791449 w 2380449"/>
                <a:gd name="connsiteY81" fmla="*/ 118956 h 1154542"/>
                <a:gd name="connsiteX82" fmla="*/ 819439 w 2380449"/>
                <a:gd name="connsiteY82" fmla="*/ 118956 h 1154542"/>
                <a:gd name="connsiteX83" fmla="*/ 840431 w 2380449"/>
                <a:gd name="connsiteY83" fmla="*/ 83969 h 1154542"/>
                <a:gd name="connsiteX84" fmla="*/ 868421 w 2380449"/>
                <a:gd name="connsiteY84" fmla="*/ 80470 h 1154542"/>
                <a:gd name="connsiteX85" fmla="*/ 903408 w 2380449"/>
                <a:gd name="connsiteY85" fmla="*/ 80470 h 1154542"/>
                <a:gd name="connsiteX86" fmla="*/ 934896 w 2380449"/>
                <a:gd name="connsiteY86" fmla="*/ 90966 h 1154542"/>
                <a:gd name="connsiteX87" fmla="*/ 941894 w 2380449"/>
                <a:gd name="connsiteY87" fmla="*/ 87468 h 1154542"/>
                <a:gd name="connsiteX88" fmla="*/ 941894 w 2380449"/>
                <a:gd name="connsiteY88" fmla="*/ 59478 h 1154542"/>
                <a:gd name="connsiteX89" fmla="*/ 952390 w 2380449"/>
                <a:gd name="connsiteY89" fmla="*/ 48982 h 1154542"/>
                <a:gd name="connsiteX90" fmla="*/ 973382 w 2380449"/>
                <a:gd name="connsiteY90" fmla="*/ 24491 h 1154542"/>
                <a:gd name="connsiteX91" fmla="*/ 984538 w 2380449"/>
                <a:gd name="connsiteY91" fmla="*/ 28612 h 1154542"/>
                <a:gd name="connsiteX92" fmla="*/ 1004248 w 2380449"/>
                <a:gd name="connsiteY92" fmla="*/ 51198 h 1154542"/>
                <a:gd name="connsiteX93" fmla="*/ 1043356 w 2380449"/>
                <a:gd name="connsiteY93" fmla="*/ 24491 h 1154542"/>
                <a:gd name="connsiteX94" fmla="*/ 1085341 w 2380449"/>
                <a:gd name="connsiteY94" fmla="*/ 0 h 1154542"/>
                <a:gd name="connsiteX95" fmla="*/ 1095214 w 2380449"/>
                <a:gd name="connsiteY95" fmla="*/ 15551 h 1154542"/>
                <a:gd name="connsiteX0" fmla="*/ 1095214 w 2380449"/>
                <a:gd name="connsiteY0" fmla="*/ 15551 h 1154542"/>
                <a:gd name="connsiteX1" fmla="*/ 1134323 w 2380449"/>
                <a:gd name="connsiteY1" fmla="*/ 24491 h 1154542"/>
                <a:gd name="connsiteX2" fmla="*/ 1200798 w 2380449"/>
                <a:gd name="connsiteY2" fmla="*/ 27989 h 1154542"/>
                <a:gd name="connsiteX3" fmla="*/ 1223246 w 2380449"/>
                <a:gd name="connsiteY3" fmla="*/ 22059 h 1154542"/>
                <a:gd name="connsiteX4" fmla="*/ 1229596 w 2380449"/>
                <a:gd name="connsiteY4" fmla="*/ 46806 h 1154542"/>
                <a:gd name="connsiteX5" fmla="*/ 1270538 w 2380449"/>
                <a:gd name="connsiteY5" fmla="*/ 122128 h 1154542"/>
                <a:gd name="connsiteX6" fmla="*/ 1280906 w 2380449"/>
                <a:gd name="connsiteY6" fmla="*/ 190370 h 1154542"/>
                <a:gd name="connsiteX7" fmla="*/ 1296458 w 2380449"/>
                <a:gd name="connsiteY7" fmla="*/ 250081 h 1154542"/>
                <a:gd name="connsiteX8" fmla="*/ 1374220 w 2380449"/>
                <a:gd name="connsiteY8" fmla="*/ 305528 h 1154542"/>
                <a:gd name="connsiteX9" fmla="*/ 1420877 w 2380449"/>
                <a:gd name="connsiteY9" fmla="*/ 335384 h 1154542"/>
                <a:gd name="connsiteX10" fmla="*/ 1431245 w 2380449"/>
                <a:gd name="connsiteY10" fmla="*/ 442011 h 1154542"/>
                <a:gd name="connsiteX11" fmla="*/ 1524559 w 2380449"/>
                <a:gd name="connsiteY11" fmla="*/ 505988 h 1154542"/>
                <a:gd name="connsiteX12" fmla="*/ 1571747 w 2380449"/>
                <a:gd name="connsiteY12" fmla="*/ 560069 h 1154542"/>
                <a:gd name="connsiteX13" fmla="*/ 1654162 w 2380449"/>
                <a:gd name="connsiteY13" fmla="*/ 570504 h 1154542"/>
                <a:gd name="connsiteX14" fmla="*/ 1689920 w 2380449"/>
                <a:gd name="connsiteY14" fmla="*/ 648186 h 1154542"/>
                <a:gd name="connsiteX15" fmla="*/ 1750755 w 2380449"/>
                <a:gd name="connsiteY15" fmla="*/ 699822 h 1154542"/>
                <a:gd name="connsiteX16" fmla="*/ 1820054 w 2380449"/>
                <a:gd name="connsiteY16" fmla="*/ 724048 h 1154542"/>
                <a:gd name="connsiteX17" fmla="*/ 1945847 w 2380449"/>
                <a:gd name="connsiteY17" fmla="*/ 719327 h 1154542"/>
                <a:gd name="connsiteX18" fmla="*/ 2017269 w 2380449"/>
                <a:gd name="connsiteY18" fmla="*/ 724048 h 1154542"/>
                <a:gd name="connsiteX19" fmla="*/ 2174479 w 2380449"/>
                <a:gd name="connsiteY19" fmla="*/ 691377 h 1154542"/>
                <a:gd name="connsiteX20" fmla="*/ 2292651 w 2380449"/>
                <a:gd name="connsiteY20" fmla="*/ 724503 h 1154542"/>
                <a:gd name="connsiteX21" fmla="*/ 2344492 w 2380449"/>
                <a:gd name="connsiteY21" fmla="*/ 771874 h 1154542"/>
                <a:gd name="connsiteX22" fmla="*/ 2335498 w 2380449"/>
                <a:gd name="connsiteY22" fmla="*/ 847196 h 1154542"/>
                <a:gd name="connsiteX23" fmla="*/ 2375597 w 2380449"/>
                <a:gd name="connsiteY23" fmla="*/ 911173 h 1154542"/>
                <a:gd name="connsiteX24" fmla="*/ 2380449 w 2380449"/>
                <a:gd name="connsiteY24" fmla="*/ 957539 h 1154542"/>
                <a:gd name="connsiteX25" fmla="*/ 2331131 w 2380449"/>
                <a:gd name="connsiteY25" fmla="*/ 977713 h 1154542"/>
                <a:gd name="connsiteX26" fmla="*/ 2249186 w 2380449"/>
                <a:gd name="connsiteY26" fmla="*/ 977713 h 1154542"/>
                <a:gd name="connsiteX27" fmla="*/ 2158615 w 2380449"/>
                <a:gd name="connsiteY27" fmla="*/ 973400 h 1154542"/>
                <a:gd name="connsiteX28" fmla="*/ 2072357 w 2380449"/>
                <a:gd name="connsiteY28" fmla="*/ 969087 h 1154542"/>
                <a:gd name="connsiteX29" fmla="*/ 1955908 w 2380449"/>
                <a:gd name="connsiteY29" fmla="*/ 1025155 h 1154542"/>
                <a:gd name="connsiteX30" fmla="*/ 1873963 w 2380449"/>
                <a:gd name="connsiteY30" fmla="*/ 1085535 h 1154542"/>
                <a:gd name="connsiteX31" fmla="*/ 1770453 w 2380449"/>
                <a:gd name="connsiteY31" fmla="*/ 1145916 h 1154542"/>
                <a:gd name="connsiteX32" fmla="*/ 1727324 w 2380449"/>
                <a:gd name="connsiteY32" fmla="*/ 1150229 h 1154542"/>
                <a:gd name="connsiteX33" fmla="*/ 1615189 w 2380449"/>
                <a:gd name="connsiteY33" fmla="*/ 1154542 h 1154542"/>
                <a:gd name="connsiteX34" fmla="*/ 1554808 w 2380449"/>
                <a:gd name="connsiteY34" fmla="*/ 1124351 h 1154542"/>
                <a:gd name="connsiteX35" fmla="*/ 1464237 w 2380449"/>
                <a:gd name="connsiteY35" fmla="*/ 1094161 h 1154542"/>
                <a:gd name="connsiteX36" fmla="*/ 1442672 w 2380449"/>
                <a:gd name="connsiteY36" fmla="*/ 1051032 h 1154542"/>
                <a:gd name="connsiteX37" fmla="*/ 1399543 w 2380449"/>
                <a:gd name="connsiteY37" fmla="*/ 994964 h 1154542"/>
                <a:gd name="connsiteX38" fmla="*/ 1334849 w 2380449"/>
                <a:gd name="connsiteY38" fmla="*/ 994964 h 1154542"/>
                <a:gd name="connsiteX39" fmla="*/ 1274469 w 2380449"/>
                <a:gd name="connsiteY39" fmla="*/ 990651 h 1154542"/>
                <a:gd name="connsiteX40" fmla="*/ 1227027 w 2380449"/>
                <a:gd name="connsiteY40" fmla="*/ 1020842 h 1154542"/>
                <a:gd name="connsiteX41" fmla="*/ 1166646 w 2380449"/>
                <a:gd name="connsiteY41" fmla="*/ 977713 h 1154542"/>
                <a:gd name="connsiteX42" fmla="*/ 1127830 w 2380449"/>
                <a:gd name="connsiteY42" fmla="*/ 1007903 h 1154542"/>
                <a:gd name="connsiteX43" fmla="*/ 1058823 w 2380449"/>
                <a:gd name="connsiteY43" fmla="*/ 990651 h 1154542"/>
                <a:gd name="connsiteX44" fmla="*/ 1011381 w 2380449"/>
                <a:gd name="connsiteY44" fmla="*/ 1016529 h 1154542"/>
                <a:gd name="connsiteX45" fmla="*/ 967749 w 2380449"/>
                <a:gd name="connsiteY45" fmla="*/ 1049630 h 1154542"/>
                <a:gd name="connsiteX46" fmla="*/ 917899 w 2380449"/>
                <a:gd name="connsiteY46" fmla="*/ 984936 h 1154542"/>
                <a:gd name="connsiteX47" fmla="*/ 848893 w 2380449"/>
                <a:gd name="connsiteY47" fmla="*/ 935086 h 1154542"/>
                <a:gd name="connsiteX48" fmla="*/ 815792 w 2380449"/>
                <a:gd name="connsiteY48" fmla="*/ 892963 h 1154542"/>
                <a:gd name="connsiteX49" fmla="*/ 773166 w 2380449"/>
                <a:gd name="connsiteY49" fmla="*/ 848325 h 1154542"/>
                <a:gd name="connsiteX50" fmla="*/ 765546 w 2380449"/>
                <a:gd name="connsiteY50" fmla="*/ 826761 h 1154542"/>
                <a:gd name="connsiteX51" fmla="*/ 683600 w 2380449"/>
                <a:gd name="connsiteY51" fmla="*/ 826761 h 1154542"/>
                <a:gd name="connsiteX52" fmla="*/ 605968 w 2380449"/>
                <a:gd name="connsiteY52" fmla="*/ 805196 h 1154542"/>
                <a:gd name="connsiteX53" fmla="*/ 515397 w 2380449"/>
                <a:gd name="connsiteY53" fmla="*/ 792257 h 1154542"/>
                <a:gd name="connsiteX54" fmla="*/ 502458 w 2380449"/>
                <a:gd name="connsiteY54" fmla="*/ 792257 h 1154542"/>
                <a:gd name="connsiteX55" fmla="*/ 442077 w 2380449"/>
                <a:gd name="connsiteY55" fmla="*/ 800883 h 1154542"/>
                <a:gd name="connsiteX56" fmla="*/ 299751 w 2380449"/>
                <a:gd name="connsiteY56" fmla="*/ 813822 h 1154542"/>
                <a:gd name="connsiteX57" fmla="*/ 243683 w 2380449"/>
                <a:gd name="connsiteY57" fmla="*/ 783632 h 1154542"/>
                <a:gd name="connsiteX58" fmla="*/ 187615 w 2380449"/>
                <a:gd name="connsiteY58" fmla="*/ 766380 h 1154542"/>
                <a:gd name="connsiteX59" fmla="*/ 105670 w 2380449"/>
                <a:gd name="connsiteY59" fmla="*/ 744815 h 1154542"/>
                <a:gd name="connsiteX60" fmla="*/ 19412 w 2380449"/>
                <a:gd name="connsiteY60" fmla="*/ 740503 h 1154542"/>
                <a:gd name="connsiteX61" fmla="*/ 0 w 2380449"/>
                <a:gd name="connsiteY61" fmla="*/ 679492 h 1154542"/>
                <a:gd name="connsiteX62" fmla="*/ 4239 w 2380449"/>
                <a:gd name="connsiteY62" fmla="*/ 675252 h 1154542"/>
                <a:gd name="connsiteX63" fmla="*/ 74213 w 2380449"/>
                <a:gd name="connsiteY63" fmla="*/ 640264 h 1154542"/>
                <a:gd name="connsiteX64" fmla="*/ 151184 w 2380449"/>
                <a:gd name="connsiteY64" fmla="*/ 619272 h 1154542"/>
                <a:gd name="connsiteX65" fmla="*/ 165179 w 2380449"/>
                <a:gd name="connsiteY65" fmla="*/ 580786 h 1154542"/>
                <a:gd name="connsiteX66" fmla="*/ 200166 w 2380449"/>
                <a:gd name="connsiteY66" fmla="*/ 542300 h 1154542"/>
                <a:gd name="connsiteX67" fmla="*/ 228156 w 2380449"/>
                <a:gd name="connsiteY67" fmla="*/ 524807 h 1154542"/>
                <a:gd name="connsiteX68" fmla="*/ 263143 w 2380449"/>
                <a:gd name="connsiteY68" fmla="*/ 507313 h 1154542"/>
                <a:gd name="connsiteX69" fmla="*/ 263143 w 2380449"/>
                <a:gd name="connsiteY69" fmla="*/ 482822 h 1154542"/>
                <a:gd name="connsiteX70" fmla="*/ 280637 w 2380449"/>
                <a:gd name="connsiteY70" fmla="*/ 440838 h 1154542"/>
                <a:gd name="connsiteX71" fmla="*/ 329619 w 2380449"/>
                <a:gd name="connsiteY71" fmla="*/ 423344 h 1154542"/>
                <a:gd name="connsiteX72" fmla="*/ 403092 w 2380449"/>
                <a:gd name="connsiteY72" fmla="*/ 374362 h 1154542"/>
                <a:gd name="connsiteX73" fmla="*/ 455573 w 2380449"/>
                <a:gd name="connsiteY73" fmla="*/ 318383 h 1154542"/>
                <a:gd name="connsiteX74" fmla="*/ 494058 w 2380449"/>
                <a:gd name="connsiteY74" fmla="*/ 255406 h 1154542"/>
                <a:gd name="connsiteX75" fmla="*/ 539542 w 2380449"/>
                <a:gd name="connsiteY75" fmla="*/ 167938 h 1154542"/>
                <a:gd name="connsiteX76" fmla="*/ 581526 w 2380449"/>
                <a:gd name="connsiteY76" fmla="*/ 132951 h 1154542"/>
                <a:gd name="connsiteX77" fmla="*/ 613015 w 2380449"/>
                <a:gd name="connsiteY77" fmla="*/ 118956 h 1154542"/>
                <a:gd name="connsiteX78" fmla="*/ 686488 w 2380449"/>
                <a:gd name="connsiteY78" fmla="*/ 118956 h 1154542"/>
                <a:gd name="connsiteX79" fmla="*/ 749464 w 2380449"/>
                <a:gd name="connsiteY79" fmla="*/ 101462 h 1154542"/>
                <a:gd name="connsiteX80" fmla="*/ 767929 w 2380449"/>
                <a:gd name="connsiteY80" fmla="*/ 102708 h 1154542"/>
                <a:gd name="connsiteX81" fmla="*/ 791449 w 2380449"/>
                <a:gd name="connsiteY81" fmla="*/ 118956 h 1154542"/>
                <a:gd name="connsiteX82" fmla="*/ 819439 w 2380449"/>
                <a:gd name="connsiteY82" fmla="*/ 118956 h 1154542"/>
                <a:gd name="connsiteX83" fmla="*/ 840431 w 2380449"/>
                <a:gd name="connsiteY83" fmla="*/ 83969 h 1154542"/>
                <a:gd name="connsiteX84" fmla="*/ 868421 w 2380449"/>
                <a:gd name="connsiteY84" fmla="*/ 80470 h 1154542"/>
                <a:gd name="connsiteX85" fmla="*/ 903408 w 2380449"/>
                <a:gd name="connsiteY85" fmla="*/ 80470 h 1154542"/>
                <a:gd name="connsiteX86" fmla="*/ 934896 w 2380449"/>
                <a:gd name="connsiteY86" fmla="*/ 90966 h 1154542"/>
                <a:gd name="connsiteX87" fmla="*/ 941894 w 2380449"/>
                <a:gd name="connsiteY87" fmla="*/ 87468 h 1154542"/>
                <a:gd name="connsiteX88" fmla="*/ 941894 w 2380449"/>
                <a:gd name="connsiteY88" fmla="*/ 59478 h 1154542"/>
                <a:gd name="connsiteX89" fmla="*/ 952390 w 2380449"/>
                <a:gd name="connsiteY89" fmla="*/ 48982 h 1154542"/>
                <a:gd name="connsiteX90" fmla="*/ 973382 w 2380449"/>
                <a:gd name="connsiteY90" fmla="*/ 24491 h 1154542"/>
                <a:gd name="connsiteX91" fmla="*/ 984538 w 2380449"/>
                <a:gd name="connsiteY91" fmla="*/ 28612 h 1154542"/>
                <a:gd name="connsiteX92" fmla="*/ 1004248 w 2380449"/>
                <a:gd name="connsiteY92" fmla="*/ 51198 h 1154542"/>
                <a:gd name="connsiteX93" fmla="*/ 1043356 w 2380449"/>
                <a:gd name="connsiteY93" fmla="*/ 24491 h 1154542"/>
                <a:gd name="connsiteX94" fmla="*/ 1085341 w 2380449"/>
                <a:gd name="connsiteY94" fmla="*/ 0 h 1154542"/>
                <a:gd name="connsiteX95" fmla="*/ 1095214 w 2380449"/>
                <a:gd name="connsiteY95" fmla="*/ 15551 h 1154542"/>
                <a:gd name="connsiteX0" fmla="*/ 1095214 w 2380449"/>
                <a:gd name="connsiteY0" fmla="*/ 15551 h 1154542"/>
                <a:gd name="connsiteX1" fmla="*/ 1134323 w 2380449"/>
                <a:gd name="connsiteY1" fmla="*/ 24491 h 1154542"/>
                <a:gd name="connsiteX2" fmla="*/ 1200798 w 2380449"/>
                <a:gd name="connsiteY2" fmla="*/ 27989 h 1154542"/>
                <a:gd name="connsiteX3" fmla="*/ 1223246 w 2380449"/>
                <a:gd name="connsiteY3" fmla="*/ 22059 h 1154542"/>
                <a:gd name="connsiteX4" fmla="*/ 1229596 w 2380449"/>
                <a:gd name="connsiteY4" fmla="*/ 46806 h 1154542"/>
                <a:gd name="connsiteX5" fmla="*/ 1270538 w 2380449"/>
                <a:gd name="connsiteY5" fmla="*/ 122128 h 1154542"/>
                <a:gd name="connsiteX6" fmla="*/ 1280906 w 2380449"/>
                <a:gd name="connsiteY6" fmla="*/ 190370 h 1154542"/>
                <a:gd name="connsiteX7" fmla="*/ 1296458 w 2380449"/>
                <a:gd name="connsiteY7" fmla="*/ 250081 h 1154542"/>
                <a:gd name="connsiteX8" fmla="*/ 1374220 w 2380449"/>
                <a:gd name="connsiteY8" fmla="*/ 305528 h 1154542"/>
                <a:gd name="connsiteX9" fmla="*/ 1420877 w 2380449"/>
                <a:gd name="connsiteY9" fmla="*/ 335384 h 1154542"/>
                <a:gd name="connsiteX10" fmla="*/ 1431245 w 2380449"/>
                <a:gd name="connsiteY10" fmla="*/ 442011 h 1154542"/>
                <a:gd name="connsiteX11" fmla="*/ 1524559 w 2380449"/>
                <a:gd name="connsiteY11" fmla="*/ 505988 h 1154542"/>
                <a:gd name="connsiteX12" fmla="*/ 1571747 w 2380449"/>
                <a:gd name="connsiteY12" fmla="*/ 560069 h 1154542"/>
                <a:gd name="connsiteX13" fmla="*/ 1654162 w 2380449"/>
                <a:gd name="connsiteY13" fmla="*/ 570504 h 1154542"/>
                <a:gd name="connsiteX14" fmla="*/ 1689920 w 2380449"/>
                <a:gd name="connsiteY14" fmla="*/ 648186 h 1154542"/>
                <a:gd name="connsiteX15" fmla="*/ 1750755 w 2380449"/>
                <a:gd name="connsiteY15" fmla="*/ 699822 h 1154542"/>
                <a:gd name="connsiteX16" fmla="*/ 1820054 w 2380449"/>
                <a:gd name="connsiteY16" fmla="*/ 724048 h 1154542"/>
                <a:gd name="connsiteX17" fmla="*/ 1945847 w 2380449"/>
                <a:gd name="connsiteY17" fmla="*/ 719327 h 1154542"/>
                <a:gd name="connsiteX18" fmla="*/ 2017269 w 2380449"/>
                <a:gd name="connsiteY18" fmla="*/ 724048 h 1154542"/>
                <a:gd name="connsiteX19" fmla="*/ 2174479 w 2380449"/>
                <a:gd name="connsiteY19" fmla="*/ 691377 h 1154542"/>
                <a:gd name="connsiteX20" fmla="*/ 2292651 w 2380449"/>
                <a:gd name="connsiteY20" fmla="*/ 724503 h 1154542"/>
                <a:gd name="connsiteX21" fmla="*/ 2344492 w 2380449"/>
                <a:gd name="connsiteY21" fmla="*/ 771874 h 1154542"/>
                <a:gd name="connsiteX22" fmla="*/ 2335498 w 2380449"/>
                <a:gd name="connsiteY22" fmla="*/ 847196 h 1154542"/>
                <a:gd name="connsiteX23" fmla="*/ 2375597 w 2380449"/>
                <a:gd name="connsiteY23" fmla="*/ 911173 h 1154542"/>
                <a:gd name="connsiteX24" fmla="*/ 2380449 w 2380449"/>
                <a:gd name="connsiteY24" fmla="*/ 957539 h 1154542"/>
                <a:gd name="connsiteX25" fmla="*/ 2331131 w 2380449"/>
                <a:gd name="connsiteY25" fmla="*/ 977713 h 1154542"/>
                <a:gd name="connsiteX26" fmla="*/ 2249186 w 2380449"/>
                <a:gd name="connsiteY26" fmla="*/ 977713 h 1154542"/>
                <a:gd name="connsiteX27" fmla="*/ 2158615 w 2380449"/>
                <a:gd name="connsiteY27" fmla="*/ 973400 h 1154542"/>
                <a:gd name="connsiteX28" fmla="*/ 2072357 w 2380449"/>
                <a:gd name="connsiteY28" fmla="*/ 969087 h 1154542"/>
                <a:gd name="connsiteX29" fmla="*/ 1955908 w 2380449"/>
                <a:gd name="connsiteY29" fmla="*/ 1025155 h 1154542"/>
                <a:gd name="connsiteX30" fmla="*/ 1873963 w 2380449"/>
                <a:gd name="connsiteY30" fmla="*/ 1085535 h 1154542"/>
                <a:gd name="connsiteX31" fmla="*/ 1770453 w 2380449"/>
                <a:gd name="connsiteY31" fmla="*/ 1145916 h 1154542"/>
                <a:gd name="connsiteX32" fmla="*/ 1727324 w 2380449"/>
                <a:gd name="connsiteY32" fmla="*/ 1150229 h 1154542"/>
                <a:gd name="connsiteX33" fmla="*/ 1615189 w 2380449"/>
                <a:gd name="connsiteY33" fmla="*/ 1154542 h 1154542"/>
                <a:gd name="connsiteX34" fmla="*/ 1554808 w 2380449"/>
                <a:gd name="connsiteY34" fmla="*/ 1124351 h 1154542"/>
                <a:gd name="connsiteX35" fmla="*/ 1469952 w 2380449"/>
                <a:gd name="connsiteY35" fmla="*/ 1094161 h 1154542"/>
                <a:gd name="connsiteX36" fmla="*/ 1442672 w 2380449"/>
                <a:gd name="connsiteY36" fmla="*/ 1051032 h 1154542"/>
                <a:gd name="connsiteX37" fmla="*/ 1399543 w 2380449"/>
                <a:gd name="connsiteY37" fmla="*/ 994964 h 1154542"/>
                <a:gd name="connsiteX38" fmla="*/ 1334849 w 2380449"/>
                <a:gd name="connsiteY38" fmla="*/ 994964 h 1154542"/>
                <a:gd name="connsiteX39" fmla="*/ 1274469 w 2380449"/>
                <a:gd name="connsiteY39" fmla="*/ 990651 h 1154542"/>
                <a:gd name="connsiteX40" fmla="*/ 1227027 w 2380449"/>
                <a:gd name="connsiteY40" fmla="*/ 1020842 h 1154542"/>
                <a:gd name="connsiteX41" fmla="*/ 1166646 w 2380449"/>
                <a:gd name="connsiteY41" fmla="*/ 977713 h 1154542"/>
                <a:gd name="connsiteX42" fmla="*/ 1127830 w 2380449"/>
                <a:gd name="connsiteY42" fmla="*/ 1007903 h 1154542"/>
                <a:gd name="connsiteX43" fmla="*/ 1058823 w 2380449"/>
                <a:gd name="connsiteY43" fmla="*/ 990651 h 1154542"/>
                <a:gd name="connsiteX44" fmla="*/ 1011381 w 2380449"/>
                <a:gd name="connsiteY44" fmla="*/ 1016529 h 1154542"/>
                <a:gd name="connsiteX45" fmla="*/ 967749 w 2380449"/>
                <a:gd name="connsiteY45" fmla="*/ 1049630 h 1154542"/>
                <a:gd name="connsiteX46" fmla="*/ 917899 w 2380449"/>
                <a:gd name="connsiteY46" fmla="*/ 984936 h 1154542"/>
                <a:gd name="connsiteX47" fmla="*/ 848893 w 2380449"/>
                <a:gd name="connsiteY47" fmla="*/ 935086 h 1154542"/>
                <a:gd name="connsiteX48" fmla="*/ 815792 w 2380449"/>
                <a:gd name="connsiteY48" fmla="*/ 892963 h 1154542"/>
                <a:gd name="connsiteX49" fmla="*/ 773166 w 2380449"/>
                <a:gd name="connsiteY49" fmla="*/ 848325 h 1154542"/>
                <a:gd name="connsiteX50" fmla="*/ 765546 w 2380449"/>
                <a:gd name="connsiteY50" fmla="*/ 826761 h 1154542"/>
                <a:gd name="connsiteX51" fmla="*/ 683600 w 2380449"/>
                <a:gd name="connsiteY51" fmla="*/ 826761 h 1154542"/>
                <a:gd name="connsiteX52" fmla="*/ 605968 w 2380449"/>
                <a:gd name="connsiteY52" fmla="*/ 805196 h 1154542"/>
                <a:gd name="connsiteX53" fmla="*/ 515397 w 2380449"/>
                <a:gd name="connsiteY53" fmla="*/ 792257 h 1154542"/>
                <a:gd name="connsiteX54" fmla="*/ 502458 w 2380449"/>
                <a:gd name="connsiteY54" fmla="*/ 792257 h 1154542"/>
                <a:gd name="connsiteX55" fmla="*/ 442077 w 2380449"/>
                <a:gd name="connsiteY55" fmla="*/ 800883 h 1154542"/>
                <a:gd name="connsiteX56" fmla="*/ 299751 w 2380449"/>
                <a:gd name="connsiteY56" fmla="*/ 813822 h 1154542"/>
                <a:gd name="connsiteX57" fmla="*/ 243683 w 2380449"/>
                <a:gd name="connsiteY57" fmla="*/ 783632 h 1154542"/>
                <a:gd name="connsiteX58" fmla="*/ 187615 w 2380449"/>
                <a:gd name="connsiteY58" fmla="*/ 766380 h 1154542"/>
                <a:gd name="connsiteX59" fmla="*/ 105670 w 2380449"/>
                <a:gd name="connsiteY59" fmla="*/ 744815 h 1154542"/>
                <a:gd name="connsiteX60" fmla="*/ 19412 w 2380449"/>
                <a:gd name="connsiteY60" fmla="*/ 740503 h 1154542"/>
                <a:gd name="connsiteX61" fmla="*/ 0 w 2380449"/>
                <a:gd name="connsiteY61" fmla="*/ 679492 h 1154542"/>
                <a:gd name="connsiteX62" fmla="*/ 4239 w 2380449"/>
                <a:gd name="connsiteY62" fmla="*/ 675252 h 1154542"/>
                <a:gd name="connsiteX63" fmla="*/ 74213 w 2380449"/>
                <a:gd name="connsiteY63" fmla="*/ 640264 h 1154542"/>
                <a:gd name="connsiteX64" fmla="*/ 151184 w 2380449"/>
                <a:gd name="connsiteY64" fmla="*/ 619272 h 1154542"/>
                <a:gd name="connsiteX65" fmla="*/ 165179 w 2380449"/>
                <a:gd name="connsiteY65" fmla="*/ 580786 h 1154542"/>
                <a:gd name="connsiteX66" fmla="*/ 200166 w 2380449"/>
                <a:gd name="connsiteY66" fmla="*/ 542300 h 1154542"/>
                <a:gd name="connsiteX67" fmla="*/ 228156 w 2380449"/>
                <a:gd name="connsiteY67" fmla="*/ 524807 h 1154542"/>
                <a:gd name="connsiteX68" fmla="*/ 263143 w 2380449"/>
                <a:gd name="connsiteY68" fmla="*/ 507313 h 1154542"/>
                <a:gd name="connsiteX69" fmla="*/ 263143 w 2380449"/>
                <a:gd name="connsiteY69" fmla="*/ 482822 h 1154542"/>
                <a:gd name="connsiteX70" fmla="*/ 280637 w 2380449"/>
                <a:gd name="connsiteY70" fmla="*/ 440838 h 1154542"/>
                <a:gd name="connsiteX71" fmla="*/ 329619 w 2380449"/>
                <a:gd name="connsiteY71" fmla="*/ 423344 h 1154542"/>
                <a:gd name="connsiteX72" fmla="*/ 403092 w 2380449"/>
                <a:gd name="connsiteY72" fmla="*/ 374362 h 1154542"/>
                <a:gd name="connsiteX73" fmla="*/ 455573 w 2380449"/>
                <a:gd name="connsiteY73" fmla="*/ 318383 h 1154542"/>
                <a:gd name="connsiteX74" fmla="*/ 494058 w 2380449"/>
                <a:gd name="connsiteY74" fmla="*/ 255406 h 1154542"/>
                <a:gd name="connsiteX75" fmla="*/ 539542 w 2380449"/>
                <a:gd name="connsiteY75" fmla="*/ 167938 h 1154542"/>
                <a:gd name="connsiteX76" fmla="*/ 581526 w 2380449"/>
                <a:gd name="connsiteY76" fmla="*/ 132951 h 1154542"/>
                <a:gd name="connsiteX77" fmla="*/ 613015 w 2380449"/>
                <a:gd name="connsiteY77" fmla="*/ 118956 h 1154542"/>
                <a:gd name="connsiteX78" fmla="*/ 686488 w 2380449"/>
                <a:gd name="connsiteY78" fmla="*/ 118956 h 1154542"/>
                <a:gd name="connsiteX79" fmla="*/ 749464 w 2380449"/>
                <a:gd name="connsiteY79" fmla="*/ 101462 h 1154542"/>
                <a:gd name="connsiteX80" fmla="*/ 767929 w 2380449"/>
                <a:gd name="connsiteY80" fmla="*/ 102708 h 1154542"/>
                <a:gd name="connsiteX81" fmla="*/ 791449 w 2380449"/>
                <a:gd name="connsiteY81" fmla="*/ 118956 h 1154542"/>
                <a:gd name="connsiteX82" fmla="*/ 819439 w 2380449"/>
                <a:gd name="connsiteY82" fmla="*/ 118956 h 1154542"/>
                <a:gd name="connsiteX83" fmla="*/ 840431 w 2380449"/>
                <a:gd name="connsiteY83" fmla="*/ 83969 h 1154542"/>
                <a:gd name="connsiteX84" fmla="*/ 868421 w 2380449"/>
                <a:gd name="connsiteY84" fmla="*/ 80470 h 1154542"/>
                <a:gd name="connsiteX85" fmla="*/ 903408 w 2380449"/>
                <a:gd name="connsiteY85" fmla="*/ 80470 h 1154542"/>
                <a:gd name="connsiteX86" fmla="*/ 934896 w 2380449"/>
                <a:gd name="connsiteY86" fmla="*/ 90966 h 1154542"/>
                <a:gd name="connsiteX87" fmla="*/ 941894 w 2380449"/>
                <a:gd name="connsiteY87" fmla="*/ 87468 h 1154542"/>
                <a:gd name="connsiteX88" fmla="*/ 941894 w 2380449"/>
                <a:gd name="connsiteY88" fmla="*/ 59478 h 1154542"/>
                <a:gd name="connsiteX89" fmla="*/ 952390 w 2380449"/>
                <a:gd name="connsiteY89" fmla="*/ 48982 h 1154542"/>
                <a:gd name="connsiteX90" fmla="*/ 973382 w 2380449"/>
                <a:gd name="connsiteY90" fmla="*/ 24491 h 1154542"/>
                <a:gd name="connsiteX91" fmla="*/ 984538 w 2380449"/>
                <a:gd name="connsiteY91" fmla="*/ 28612 h 1154542"/>
                <a:gd name="connsiteX92" fmla="*/ 1004248 w 2380449"/>
                <a:gd name="connsiteY92" fmla="*/ 51198 h 1154542"/>
                <a:gd name="connsiteX93" fmla="*/ 1043356 w 2380449"/>
                <a:gd name="connsiteY93" fmla="*/ 24491 h 1154542"/>
                <a:gd name="connsiteX94" fmla="*/ 1085341 w 2380449"/>
                <a:gd name="connsiteY94" fmla="*/ 0 h 1154542"/>
                <a:gd name="connsiteX95" fmla="*/ 1095214 w 2380449"/>
                <a:gd name="connsiteY95" fmla="*/ 15551 h 1154542"/>
                <a:gd name="connsiteX0" fmla="*/ 1095214 w 2380449"/>
                <a:gd name="connsiteY0" fmla="*/ 15551 h 1154542"/>
                <a:gd name="connsiteX1" fmla="*/ 1134323 w 2380449"/>
                <a:gd name="connsiteY1" fmla="*/ 24491 h 1154542"/>
                <a:gd name="connsiteX2" fmla="*/ 1200798 w 2380449"/>
                <a:gd name="connsiteY2" fmla="*/ 27989 h 1154542"/>
                <a:gd name="connsiteX3" fmla="*/ 1223246 w 2380449"/>
                <a:gd name="connsiteY3" fmla="*/ 22059 h 1154542"/>
                <a:gd name="connsiteX4" fmla="*/ 1229596 w 2380449"/>
                <a:gd name="connsiteY4" fmla="*/ 46806 h 1154542"/>
                <a:gd name="connsiteX5" fmla="*/ 1270538 w 2380449"/>
                <a:gd name="connsiteY5" fmla="*/ 122128 h 1154542"/>
                <a:gd name="connsiteX6" fmla="*/ 1280906 w 2380449"/>
                <a:gd name="connsiteY6" fmla="*/ 190370 h 1154542"/>
                <a:gd name="connsiteX7" fmla="*/ 1296458 w 2380449"/>
                <a:gd name="connsiteY7" fmla="*/ 250081 h 1154542"/>
                <a:gd name="connsiteX8" fmla="*/ 1374220 w 2380449"/>
                <a:gd name="connsiteY8" fmla="*/ 305528 h 1154542"/>
                <a:gd name="connsiteX9" fmla="*/ 1420877 w 2380449"/>
                <a:gd name="connsiteY9" fmla="*/ 335384 h 1154542"/>
                <a:gd name="connsiteX10" fmla="*/ 1431245 w 2380449"/>
                <a:gd name="connsiteY10" fmla="*/ 442011 h 1154542"/>
                <a:gd name="connsiteX11" fmla="*/ 1524559 w 2380449"/>
                <a:gd name="connsiteY11" fmla="*/ 505988 h 1154542"/>
                <a:gd name="connsiteX12" fmla="*/ 1571747 w 2380449"/>
                <a:gd name="connsiteY12" fmla="*/ 560069 h 1154542"/>
                <a:gd name="connsiteX13" fmla="*/ 1654162 w 2380449"/>
                <a:gd name="connsiteY13" fmla="*/ 570504 h 1154542"/>
                <a:gd name="connsiteX14" fmla="*/ 1689920 w 2380449"/>
                <a:gd name="connsiteY14" fmla="*/ 648186 h 1154542"/>
                <a:gd name="connsiteX15" fmla="*/ 1750755 w 2380449"/>
                <a:gd name="connsiteY15" fmla="*/ 699822 h 1154542"/>
                <a:gd name="connsiteX16" fmla="*/ 1820054 w 2380449"/>
                <a:gd name="connsiteY16" fmla="*/ 724048 h 1154542"/>
                <a:gd name="connsiteX17" fmla="*/ 1945847 w 2380449"/>
                <a:gd name="connsiteY17" fmla="*/ 719327 h 1154542"/>
                <a:gd name="connsiteX18" fmla="*/ 2017269 w 2380449"/>
                <a:gd name="connsiteY18" fmla="*/ 724048 h 1154542"/>
                <a:gd name="connsiteX19" fmla="*/ 2174479 w 2380449"/>
                <a:gd name="connsiteY19" fmla="*/ 691377 h 1154542"/>
                <a:gd name="connsiteX20" fmla="*/ 2292651 w 2380449"/>
                <a:gd name="connsiteY20" fmla="*/ 724503 h 1154542"/>
                <a:gd name="connsiteX21" fmla="*/ 2344492 w 2380449"/>
                <a:gd name="connsiteY21" fmla="*/ 771874 h 1154542"/>
                <a:gd name="connsiteX22" fmla="*/ 2335498 w 2380449"/>
                <a:gd name="connsiteY22" fmla="*/ 847196 h 1154542"/>
                <a:gd name="connsiteX23" fmla="*/ 2375597 w 2380449"/>
                <a:gd name="connsiteY23" fmla="*/ 911173 h 1154542"/>
                <a:gd name="connsiteX24" fmla="*/ 2380449 w 2380449"/>
                <a:gd name="connsiteY24" fmla="*/ 957539 h 1154542"/>
                <a:gd name="connsiteX25" fmla="*/ 2331131 w 2380449"/>
                <a:gd name="connsiteY25" fmla="*/ 977713 h 1154542"/>
                <a:gd name="connsiteX26" fmla="*/ 2249186 w 2380449"/>
                <a:gd name="connsiteY26" fmla="*/ 977713 h 1154542"/>
                <a:gd name="connsiteX27" fmla="*/ 2158615 w 2380449"/>
                <a:gd name="connsiteY27" fmla="*/ 973400 h 1154542"/>
                <a:gd name="connsiteX28" fmla="*/ 2072357 w 2380449"/>
                <a:gd name="connsiteY28" fmla="*/ 969087 h 1154542"/>
                <a:gd name="connsiteX29" fmla="*/ 1955908 w 2380449"/>
                <a:gd name="connsiteY29" fmla="*/ 1025155 h 1154542"/>
                <a:gd name="connsiteX30" fmla="*/ 1873963 w 2380449"/>
                <a:gd name="connsiteY30" fmla="*/ 1085535 h 1154542"/>
                <a:gd name="connsiteX31" fmla="*/ 1770453 w 2380449"/>
                <a:gd name="connsiteY31" fmla="*/ 1145916 h 1154542"/>
                <a:gd name="connsiteX32" fmla="*/ 1727324 w 2380449"/>
                <a:gd name="connsiteY32" fmla="*/ 1150229 h 1154542"/>
                <a:gd name="connsiteX33" fmla="*/ 1615189 w 2380449"/>
                <a:gd name="connsiteY33" fmla="*/ 1154542 h 1154542"/>
                <a:gd name="connsiteX34" fmla="*/ 1554808 w 2380449"/>
                <a:gd name="connsiteY34" fmla="*/ 1124351 h 1154542"/>
                <a:gd name="connsiteX35" fmla="*/ 1469952 w 2380449"/>
                <a:gd name="connsiteY35" fmla="*/ 1094161 h 1154542"/>
                <a:gd name="connsiteX36" fmla="*/ 1450292 w 2380449"/>
                <a:gd name="connsiteY36" fmla="*/ 1051032 h 1154542"/>
                <a:gd name="connsiteX37" fmla="*/ 1399543 w 2380449"/>
                <a:gd name="connsiteY37" fmla="*/ 994964 h 1154542"/>
                <a:gd name="connsiteX38" fmla="*/ 1334849 w 2380449"/>
                <a:gd name="connsiteY38" fmla="*/ 994964 h 1154542"/>
                <a:gd name="connsiteX39" fmla="*/ 1274469 w 2380449"/>
                <a:gd name="connsiteY39" fmla="*/ 990651 h 1154542"/>
                <a:gd name="connsiteX40" fmla="*/ 1227027 w 2380449"/>
                <a:gd name="connsiteY40" fmla="*/ 1020842 h 1154542"/>
                <a:gd name="connsiteX41" fmla="*/ 1166646 w 2380449"/>
                <a:gd name="connsiteY41" fmla="*/ 977713 h 1154542"/>
                <a:gd name="connsiteX42" fmla="*/ 1127830 w 2380449"/>
                <a:gd name="connsiteY42" fmla="*/ 1007903 h 1154542"/>
                <a:gd name="connsiteX43" fmla="*/ 1058823 w 2380449"/>
                <a:gd name="connsiteY43" fmla="*/ 990651 h 1154542"/>
                <a:gd name="connsiteX44" fmla="*/ 1011381 w 2380449"/>
                <a:gd name="connsiteY44" fmla="*/ 1016529 h 1154542"/>
                <a:gd name="connsiteX45" fmla="*/ 967749 w 2380449"/>
                <a:gd name="connsiteY45" fmla="*/ 1049630 h 1154542"/>
                <a:gd name="connsiteX46" fmla="*/ 917899 w 2380449"/>
                <a:gd name="connsiteY46" fmla="*/ 984936 h 1154542"/>
                <a:gd name="connsiteX47" fmla="*/ 848893 w 2380449"/>
                <a:gd name="connsiteY47" fmla="*/ 935086 h 1154542"/>
                <a:gd name="connsiteX48" fmla="*/ 815792 w 2380449"/>
                <a:gd name="connsiteY48" fmla="*/ 892963 h 1154542"/>
                <a:gd name="connsiteX49" fmla="*/ 773166 w 2380449"/>
                <a:gd name="connsiteY49" fmla="*/ 848325 h 1154542"/>
                <a:gd name="connsiteX50" fmla="*/ 765546 w 2380449"/>
                <a:gd name="connsiteY50" fmla="*/ 826761 h 1154542"/>
                <a:gd name="connsiteX51" fmla="*/ 683600 w 2380449"/>
                <a:gd name="connsiteY51" fmla="*/ 826761 h 1154542"/>
                <a:gd name="connsiteX52" fmla="*/ 605968 w 2380449"/>
                <a:gd name="connsiteY52" fmla="*/ 805196 h 1154542"/>
                <a:gd name="connsiteX53" fmla="*/ 515397 w 2380449"/>
                <a:gd name="connsiteY53" fmla="*/ 792257 h 1154542"/>
                <a:gd name="connsiteX54" fmla="*/ 502458 w 2380449"/>
                <a:gd name="connsiteY54" fmla="*/ 792257 h 1154542"/>
                <a:gd name="connsiteX55" fmla="*/ 442077 w 2380449"/>
                <a:gd name="connsiteY55" fmla="*/ 800883 h 1154542"/>
                <a:gd name="connsiteX56" fmla="*/ 299751 w 2380449"/>
                <a:gd name="connsiteY56" fmla="*/ 813822 h 1154542"/>
                <a:gd name="connsiteX57" fmla="*/ 243683 w 2380449"/>
                <a:gd name="connsiteY57" fmla="*/ 783632 h 1154542"/>
                <a:gd name="connsiteX58" fmla="*/ 187615 w 2380449"/>
                <a:gd name="connsiteY58" fmla="*/ 766380 h 1154542"/>
                <a:gd name="connsiteX59" fmla="*/ 105670 w 2380449"/>
                <a:gd name="connsiteY59" fmla="*/ 744815 h 1154542"/>
                <a:gd name="connsiteX60" fmla="*/ 19412 w 2380449"/>
                <a:gd name="connsiteY60" fmla="*/ 740503 h 1154542"/>
                <a:gd name="connsiteX61" fmla="*/ 0 w 2380449"/>
                <a:gd name="connsiteY61" fmla="*/ 679492 h 1154542"/>
                <a:gd name="connsiteX62" fmla="*/ 4239 w 2380449"/>
                <a:gd name="connsiteY62" fmla="*/ 675252 h 1154542"/>
                <a:gd name="connsiteX63" fmla="*/ 74213 w 2380449"/>
                <a:gd name="connsiteY63" fmla="*/ 640264 h 1154542"/>
                <a:gd name="connsiteX64" fmla="*/ 151184 w 2380449"/>
                <a:gd name="connsiteY64" fmla="*/ 619272 h 1154542"/>
                <a:gd name="connsiteX65" fmla="*/ 165179 w 2380449"/>
                <a:gd name="connsiteY65" fmla="*/ 580786 h 1154542"/>
                <a:gd name="connsiteX66" fmla="*/ 200166 w 2380449"/>
                <a:gd name="connsiteY66" fmla="*/ 542300 h 1154542"/>
                <a:gd name="connsiteX67" fmla="*/ 228156 w 2380449"/>
                <a:gd name="connsiteY67" fmla="*/ 524807 h 1154542"/>
                <a:gd name="connsiteX68" fmla="*/ 263143 w 2380449"/>
                <a:gd name="connsiteY68" fmla="*/ 507313 h 1154542"/>
                <a:gd name="connsiteX69" fmla="*/ 263143 w 2380449"/>
                <a:gd name="connsiteY69" fmla="*/ 482822 h 1154542"/>
                <a:gd name="connsiteX70" fmla="*/ 280637 w 2380449"/>
                <a:gd name="connsiteY70" fmla="*/ 440838 h 1154542"/>
                <a:gd name="connsiteX71" fmla="*/ 329619 w 2380449"/>
                <a:gd name="connsiteY71" fmla="*/ 423344 h 1154542"/>
                <a:gd name="connsiteX72" fmla="*/ 403092 w 2380449"/>
                <a:gd name="connsiteY72" fmla="*/ 374362 h 1154542"/>
                <a:gd name="connsiteX73" fmla="*/ 455573 w 2380449"/>
                <a:gd name="connsiteY73" fmla="*/ 318383 h 1154542"/>
                <a:gd name="connsiteX74" fmla="*/ 494058 w 2380449"/>
                <a:gd name="connsiteY74" fmla="*/ 255406 h 1154542"/>
                <a:gd name="connsiteX75" fmla="*/ 539542 w 2380449"/>
                <a:gd name="connsiteY75" fmla="*/ 167938 h 1154542"/>
                <a:gd name="connsiteX76" fmla="*/ 581526 w 2380449"/>
                <a:gd name="connsiteY76" fmla="*/ 132951 h 1154542"/>
                <a:gd name="connsiteX77" fmla="*/ 613015 w 2380449"/>
                <a:gd name="connsiteY77" fmla="*/ 118956 h 1154542"/>
                <a:gd name="connsiteX78" fmla="*/ 686488 w 2380449"/>
                <a:gd name="connsiteY78" fmla="*/ 118956 h 1154542"/>
                <a:gd name="connsiteX79" fmla="*/ 749464 w 2380449"/>
                <a:gd name="connsiteY79" fmla="*/ 101462 h 1154542"/>
                <a:gd name="connsiteX80" fmla="*/ 767929 w 2380449"/>
                <a:gd name="connsiteY80" fmla="*/ 102708 h 1154542"/>
                <a:gd name="connsiteX81" fmla="*/ 791449 w 2380449"/>
                <a:gd name="connsiteY81" fmla="*/ 118956 h 1154542"/>
                <a:gd name="connsiteX82" fmla="*/ 819439 w 2380449"/>
                <a:gd name="connsiteY82" fmla="*/ 118956 h 1154542"/>
                <a:gd name="connsiteX83" fmla="*/ 840431 w 2380449"/>
                <a:gd name="connsiteY83" fmla="*/ 83969 h 1154542"/>
                <a:gd name="connsiteX84" fmla="*/ 868421 w 2380449"/>
                <a:gd name="connsiteY84" fmla="*/ 80470 h 1154542"/>
                <a:gd name="connsiteX85" fmla="*/ 903408 w 2380449"/>
                <a:gd name="connsiteY85" fmla="*/ 80470 h 1154542"/>
                <a:gd name="connsiteX86" fmla="*/ 934896 w 2380449"/>
                <a:gd name="connsiteY86" fmla="*/ 90966 h 1154542"/>
                <a:gd name="connsiteX87" fmla="*/ 941894 w 2380449"/>
                <a:gd name="connsiteY87" fmla="*/ 87468 h 1154542"/>
                <a:gd name="connsiteX88" fmla="*/ 941894 w 2380449"/>
                <a:gd name="connsiteY88" fmla="*/ 59478 h 1154542"/>
                <a:gd name="connsiteX89" fmla="*/ 952390 w 2380449"/>
                <a:gd name="connsiteY89" fmla="*/ 48982 h 1154542"/>
                <a:gd name="connsiteX90" fmla="*/ 973382 w 2380449"/>
                <a:gd name="connsiteY90" fmla="*/ 24491 h 1154542"/>
                <a:gd name="connsiteX91" fmla="*/ 984538 w 2380449"/>
                <a:gd name="connsiteY91" fmla="*/ 28612 h 1154542"/>
                <a:gd name="connsiteX92" fmla="*/ 1004248 w 2380449"/>
                <a:gd name="connsiteY92" fmla="*/ 51198 h 1154542"/>
                <a:gd name="connsiteX93" fmla="*/ 1043356 w 2380449"/>
                <a:gd name="connsiteY93" fmla="*/ 24491 h 1154542"/>
                <a:gd name="connsiteX94" fmla="*/ 1085341 w 2380449"/>
                <a:gd name="connsiteY94" fmla="*/ 0 h 1154542"/>
                <a:gd name="connsiteX95" fmla="*/ 1095214 w 2380449"/>
                <a:gd name="connsiteY95" fmla="*/ 15551 h 1154542"/>
                <a:gd name="connsiteX0" fmla="*/ 1095214 w 2380449"/>
                <a:gd name="connsiteY0" fmla="*/ 15551 h 1154542"/>
                <a:gd name="connsiteX1" fmla="*/ 1134323 w 2380449"/>
                <a:gd name="connsiteY1" fmla="*/ 24491 h 1154542"/>
                <a:gd name="connsiteX2" fmla="*/ 1200798 w 2380449"/>
                <a:gd name="connsiteY2" fmla="*/ 27989 h 1154542"/>
                <a:gd name="connsiteX3" fmla="*/ 1223246 w 2380449"/>
                <a:gd name="connsiteY3" fmla="*/ 22059 h 1154542"/>
                <a:gd name="connsiteX4" fmla="*/ 1229596 w 2380449"/>
                <a:gd name="connsiteY4" fmla="*/ 46806 h 1154542"/>
                <a:gd name="connsiteX5" fmla="*/ 1270538 w 2380449"/>
                <a:gd name="connsiteY5" fmla="*/ 122128 h 1154542"/>
                <a:gd name="connsiteX6" fmla="*/ 1280906 w 2380449"/>
                <a:gd name="connsiteY6" fmla="*/ 190370 h 1154542"/>
                <a:gd name="connsiteX7" fmla="*/ 1296458 w 2380449"/>
                <a:gd name="connsiteY7" fmla="*/ 250081 h 1154542"/>
                <a:gd name="connsiteX8" fmla="*/ 1374220 w 2380449"/>
                <a:gd name="connsiteY8" fmla="*/ 305528 h 1154542"/>
                <a:gd name="connsiteX9" fmla="*/ 1420877 w 2380449"/>
                <a:gd name="connsiteY9" fmla="*/ 335384 h 1154542"/>
                <a:gd name="connsiteX10" fmla="*/ 1431245 w 2380449"/>
                <a:gd name="connsiteY10" fmla="*/ 442011 h 1154542"/>
                <a:gd name="connsiteX11" fmla="*/ 1524559 w 2380449"/>
                <a:gd name="connsiteY11" fmla="*/ 505988 h 1154542"/>
                <a:gd name="connsiteX12" fmla="*/ 1571747 w 2380449"/>
                <a:gd name="connsiteY12" fmla="*/ 560069 h 1154542"/>
                <a:gd name="connsiteX13" fmla="*/ 1654162 w 2380449"/>
                <a:gd name="connsiteY13" fmla="*/ 570504 h 1154542"/>
                <a:gd name="connsiteX14" fmla="*/ 1689920 w 2380449"/>
                <a:gd name="connsiteY14" fmla="*/ 648186 h 1154542"/>
                <a:gd name="connsiteX15" fmla="*/ 1750755 w 2380449"/>
                <a:gd name="connsiteY15" fmla="*/ 699822 h 1154542"/>
                <a:gd name="connsiteX16" fmla="*/ 1820054 w 2380449"/>
                <a:gd name="connsiteY16" fmla="*/ 724048 h 1154542"/>
                <a:gd name="connsiteX17" fmla="*/ 1945847 w 2380449"/>
                <a:gd name="connsiteY17" fmla="*/ 719327 h 1154542"/>
                <a:gd name="connsiteX18" fmla="*/ 2017269 w 2380449"/>
                <a:gd name="connsiteY18" fmla="*/ 724048 h 1154542"/>
                <a:gd name="connsiteX19" fmla="*/ 2174479 w 2380449"/>
                <a:gd name="connsiteY19" fmla="*/ 691377 h 1154542"/>
                <a:gd name="connsiteX20" fmla="*/ 2292651 w 2380449"/>
                <a:gd name="connsiteY20" fmla="*/ 724503 h 1154542"/>
                <a:gd name="connsiteX21" fmla="*/ 2344492 w 2380449"/>
                <a:gd name="connsiteY21" fmla="*/ 771874 h 1154542"/>
                <a:gd name="connsiteX22" fmla="*/ 2335498 w 2380449"/>
                <a:gd name="connsiteY22" fmla="*/ 847196 h 1154542"/>
                <a:gd name="connsiteX23" fmla="*/ 2375597 w 2380449"/>
                <a:gd name="connsiteY23" fmla="*/ 911173 h 1154542"/>
                <a:gd name="connsiteX24" fmla="*/ 2380449 w 2380449"/>
                <a:gd name="connsiteY24" fmla="*/ 957539 h 1154542"/>
                <a:gd name="connsiteX25" fmla="*/ 2331131 w 2380449"/>
                <a:gd name="connsiteY25" fmla="*/ 977713 h 1154542"/>
                <a:gd name="connsiteX26" fmla="*/ 2249186 w 2380449"/>
                <a:gd name="connsiteY26" fmla="*/ 977713 h 1154542"/>
                <a:gd name="connsiteX27" fmla="*/ 2158615 w 2380449"/>
                <a:gd name="connsiteY27" fmla="*/ 973400 h 1154542"/>
                <a:gd name="connsiteX28" fmla="*/ 2072357 w 2380449"/>
                <a:gd name="connsiteY28" fmla="*/ 969087 h 1154542"/>
                <a:gd name="connsiteX29" fmla="*/ 1955908 w 2380449"/>
                <a:gd name="connsiteY29" fmla="*/ 1025155 h 1154542"/>
                <a:gd name="connsiteX30" fmla="*/ 1873963 w 2380449"/>
                <a:gd name="connsiteY30" fmla="*/ 1085535 h 1154542"/>
                <a:gd name="connsiteX31" fmla="*/ 1770453 w 2380449"/>
                <a:gd name="connsiteY31" fmla="*/ 1145916 h 1154542"/>
                <a:gd name="connsiteX32" fmla="*/ 1727324 w 2380449"/>
                <a:gd name="connsiteY32" fmla="*/ 1150229 h 1154542"/>
                <a:gd name="connsiteX33" fmla="*/ 1615189 w 2380449"/>
                <a:gd name="connsiteY33" fmla="*/ 1154542 h 1154542"/>
                <a:gd name="connsiteX34" fmla="*/ 1554808 w 2380449"/>
                <a:gd name="connsiteY34" fmla="*/ 1124351 h 1154542"/>
                <a:gd name="connsiteX35" fmla="*/ 1469952 w 2380449"/>
                <a:gd name="connsiteY35" fmla="*/ 1094161 h 1154542"/>
                <a:gd name="connsiteX36" fmla="*/ 1450292 w 2380449"/>
                <a:gd name="connsiteY36" fmla="*/ 1051032 h 1154542"/>
                <a:gd name="connsiteX37" fmla="*/ 1407163 w 2380449"/>
                <a:gd name="connsiteY37" fmla="*/ 994964 h 1154542"/>
                <a:gd name="connsiteX38" fmla="*/ 1334849 w 2380449"/>
                <a:gd name="connsiteY38" fmla="*/ 994964 h 1154542"/>
                <a:gd name="connsiteX39" fmla="*/ 1274469 w 2380449"/>
                <a:gd name="connsiteY39" fmla="*/ 990651 h 1154542"/>
                <a:gd name="connsiteX40" fmla="*/ 1227027 w 2380449"/>
                <a:gd name="connsiteY40" fmla="*/ 1020842 h 1154542"/>
                <a:gd name="connsiteX41" fmla="*/ 1166646 w 2380449"/>
                <a:gd name="connsiteY41" fmla="*/ 977713 h 1154542"/>
                <a:gd name="connsiteX42" fmla="*/ 1127830 w 2380449"/>
                <a:gd name="connsiteY42" fmla="*/ 1007903 h 1154542"/>
                <a:gd name="connsiteX43" fmla="*/ 1058823 w 2380449"/>
                <a:gd name="connsiteY43" fmla="*/ 990651 h 1154542"/>
                <a:gd name="connsiteX44" fmla="*/ 1011381 w 2380449"/>
                <a:gd name="connsiteY44" fmla="*/ 1016529 h 1154542"/>
                <a:gd name="connsiteX45" fmla="*/ 967749 w 2380449"/>
                <a:gd name="connsiteY45" fmla="*/ 1049630 h 1154542"/>
                <a:gd name="connsiteX46" fmla="*/ 917899 w 2380449"/>
                <a:gd name="connsiteY46" fmla="*/ 984936 h 1154542"/>
                <a:gd name="connsiteX47" fmla="*/ 848893 w 2380449"/>
                <a:gd name="connsiteY47" fmla="*/ 935086 h 1154542"/>
                <a:gd name="connsiteX48" fmla="*/ 815792 w 2380449"/>
                <a:gd name="connsiteY48" fmla="*/ 892963 h 1154542"/>
                <a:gd name="connsiteX49" fmla="*/ 773166 w 2380449"/>
                <a:gd name="connsiteY49" fmla="*/ 848325 h 1154542"/>
                <a:gd name="connsiteX50" fmla="*/ 765546 w 2380449"/>
                <a:gd name="connsiteY50" fmla="*/ 826761 h 1154542"/>
                <a:gd name="connsiteX51" fmla="*/ 683600 w 2380449"/>
                <a:gd name="connsiteY51" fmla="*/ 826761 h 1154542"/>
                <a:gd name="connsiteX52" fmla="*/ 605968 w 2380449"/>
                <a:gd name="connsiteY52" fmla="*/ 805196 h 1154542"/>
                <a:gd name="connsiteX53" fmla="*/ 515397 w 2380449"/>
                <a:gd name="connsiteY53" fmla="*/ 792257 h 1154542"/>
                <a:gd name="connsiteX54" fmla="*/ 502458 w 2380449"/>
                <a:gd name="connsiteY54" fmla="*/ 792257 h 1154542"/>
                <a:gd name="connsiteX55" fmla="*/ 442077 w 2380449"/>
                <a:gd name="connsiteY55" fmla="*/ 800883 h 1154542"/>
                <a:gd name="connsiteX56" fmla="*/ 299751 w 2380449"/>
                <a:gd name="connsiteY56" fmla="*/ 813822 h 1154542"/>
                <a:gd name="connsiteX57" fmla="*/ 243683 w 2380449"/>
                <a:gd name="connsiteY57" fmla="*/ 783632 h 1154542"/>
                <a:gd name="connsiteX58" fmla="*/ 187615 w 2380449"/>
                <a:gd name="connsiteY58" fmla="*/ 766380 h 1154542"/>
                <a:gd name="connsiteX59" fmla="*/ 105670 w 2380449"/>
                <a:gd name="connsiteY59" fmla="*/ 744815 h 1154542"/>
                <a:gd name="connsiteX60" fmla="*/ 19412 w 2380449"/>
                <a:gd name="connsiteY60" fmla="*/ 740503 h 1154542"/>
                <a:gd name="connsiteX61" fmla="*/ 0 w 2380449"/>
                <a:gd name="connsiteY61" fmla="*/ 679492 h 1154542"/>
                <a:gd name="connsiteX62" fmla="*/ 4239 w 2380449"/>
                <a:gd name="connsiteY62" fmla="*/ 675252 h 1154542"/>
                <a:gd name="connsiteX63" fmla="*/ 74213 w 2380449"/>
                <a:gd name="connsiteY63" fmla="*/ 640264 h 1154542"/>
                <a:gd name="connsiteX64" fmla="*/ 151184 w 2380449"/>
                <a:gd name="connsiteY64" fmla="*/ 619272 h 1154542"/>
                <a:gd name="connsiteX65" fmla="*/ 165179 w 2380449"/>
                <a:gd name="connsiteY65" fmla="*/ 580786 h 1154542"/>
                <a:gd name="connsiteX66" fmla="*/ 200166 w 2380449"/>
                <a:gd name="connsiteY66" fmla="*/ 542300 h 1154542"/>
                <a:gd name="connsiteX67" fmla="*/ 228156 w 2380449"/>
                <a:gd name="connsiteY67" fmla="*/ 524807 h 1154542"/>
                <a:gd name="connsiteX68" fmla="*/ 263143 w 2380449"/>
                <a:gd name="connsiteY68" fmla="*/ 507313 h 1154542"/>
                <a:gd name="connsiteX69" fmla="*/ 263143 w 2380449"/>
                <a:gd name="connsiteY69" fmla="*/ 482822 h 1154542"/>
                <a:gd name="connsiteX70" fmla="*/ 280637 w 2380449"/>
                <a:gd name="connsiteY70" fmla="*/ 440838 h 1154542"/>
                <a:gd name="connsiteX71" fmla="*/ 329619 w 2380449"/>
                <a:gd name="connsiteY71" fmla="*/ 423344 h 1154542"/>
                <a:gd name="connsiteX72" fmla="*/ 403092 w 2380449"/>
                <a:gd name="connsiteY72" fmla="*/ 374362 h 1154542"/>
                <a:gd name="connsiteX73" fmla="*/ 455573 w 2380449"/>
                <a:gd name="connsiteY73" fmla="*/ 318383 h 1154542"/>
                <a:gd name="connsiteX74" fmla="*/ 494058 w 2380449"/>
                <a:gd name="connsiteY74" fmla="*/ 255406 h 1154542"/>
                <a:gd name="connsiteX75" fmla="*/ 539542 w 2380449"/>
                <a:gd name="connsiteY75" fmla="*/ 167938 h 1154542"/>
                <a:gd name="connsiteX76" fmla="*/ 581526 w 2380449"/>
                <a:gd name="connsiteY76" fmla="*/ 132951 h 1154542"/>
                <a:gd name="connsiteX77" fmla="*/ 613015 w 2380449"/>
                <a:gd name="connsiteY77" fmla="*/ 118956 h 1154542"/>
                <a:gd name="connsiteX78" fmla="*/ 686488 w 2380449"/>
                <a:gd name="connsiteY78" fmla="*/ 118956 h 1154542"/>
                <a:gd name="connsiteX79" fmla="*/ 749464 w 2380449"/>
                <a:gd name="connsiteY79" fmla="*/ 101462 h 1154542"/>
                <a:gd name="connsiteX80" fmla="*/ 767929 w 2380449"/>
                <a:gd name="connsiteY80" fmla="*/ 102708 h 1154542"/>
                <a:gd name="connsiteX81" fmla="*/ 791449 w 2380449"/>
                <a:gd name="connsiteY81" fmla="*/ 118956 h 1154542"/>
                <a:gd name="connsiteX82" fmla="*/ 819439 w 2380449"/>
                <a:gd name="connsiteY82" fmla="*/ 118956 h 1154542"/>
                <a:gd name="connsiteX83" fmla="*/ 840431 w 2380449"/>
                <a:gd name="connsiteY83" fmla="*/ 83969 h 1154542"/>
                <a:gd name="connsiteX84" fmla="*/ 868421 w 2380449"/>
                <a:gd name="connsiteY84" fmla="*/ 80470 h 1154542"/>
                <a:gd name="connsiteX85" fmla="*/ 903408 w 2380449"/>
                <a:gd name="connsiteY85" fmla="*/ 80470 h 1154542"/>
                <a:gd name="connsiteX86" fmla="*/ 934896 w 2380449"/>
                <a:gd name="connsiteY86" fmla="*/ 90966 h 1154542"/>
                <a:gd name="connsiteX87" fmla="*/ 941894 w 2380449"/>
                <a:gd name="connsiteY87" fmla="*/ 87468 h 1154542"/>
                <a:gd name="connsiteX88" fmla="*/ 941894 w 2380449"/>
                <a:gd name="connsiteY88" fmla="*/ 59478 h 1154542"/>
                <a:gd name="connsiteX89" fmla="*/ 952390 w 2380449"/>
                <a:gd name="connsiteY89" fmla="*/ 48982 h 1154542"/>
                <a:gd name="connsiteX90" fmla="*/ 973382 w 2380449"/>
                <a:gd name="connsiteY90" fmla="*/ 24491 h 1154542"/>
                <a:gd name="connsiteX91" fmla="*/ 984538 w 2380449"/>
                <a:gd name="connsiteY91" fmla="*/ 28612 h 1154542"/>
                <a:gd name="connsiteX92" fmla="*/ 1004248 w 2380449"/>
                <a:gd name="connsiteY92" fmla="*/ 51198 h 1154542"/>
                <a:gd name="connsiteX93" fmla="*/ 1043356 w 2380449"/>
                <a:gd name="connsiteY93" fmla="*/ 24491 h 1154542"/>
                <a:gd name="connsiteX94" fmla="*/ 1085341 w 2380449"/>
                <a:gd name="connsiteY94" fmla="*/ 0 h 1154542"/>
                <a:gd name="connsiteX95" fmla="*/ 1095214 w 2380449"/>
                <a:gd name="connsiteY95" fmla="*/ 15551 h 1154542"/>
                <a:gd name="connsiteX0" fmla="*/ 1095214 w 2380449"/>
                <a:gd name="connsiteY0" fmla="*/ 15551 h 1154542"/>
                <a:gd name="connsiteX1" fmla="*/ 1134323 w 2380449"/>
                <a:gd name="connsiteY1" fmla="*/ 24491 h 1154542"/>
                <a:gd name="connsiteX2" fmla="*/ 1200798 w 2380449"/>
                <a:gd name="connsiteY2" fmla="*/ 27989 h 1154542"/>
                <a:gd name="connsiteX3" fmla="*/ 1223246 w 2380449"/>
                <a:gd name="connsiteY3" fmla="*/ 22059 h 1154542"/>
                <a:gd name="connsiteX4" fmla="*/ 1229596 w 2380449"/>
                <a:gd name="connsiteY4" fmla="*/ 46806 h 1154542"/>
                <a:gd name="connsiteX5" fmla="*/ 1270538 w 2380449"/>
                <a:gd name="connsiteY5" fmla="*/ 122128 h 1154542"/>
                <a:gd name="connsiteX6" fmla="*/ 1280906 w 2380449"/>
                <a:gd name="connsiteY6" fmla="*/ 190370 h 1154542"/>
                <a:gd name="connsiteX7" fmla="*/ 1296458 w 2380449"/>
                <a:gd name="connsiteY7" fmla="*/ 250081 h 1154542"/>
                <a:gd name="connsiteX8" fmla="*/ 1374220 w 2380449"/>
                <a:gd name="connsiteY8" fmla="*/ 305528 h 1154542"/>
                <a:gd name="connsiteX9" fmla="*/ 1420877 w 2380449"/>
                <a:gd name="connsiteY9" fmla="*/ 335384 h 1154542"/>
                <a:gd name="connsiteX10" fmla="*/ 1431245 w 2380449"/>
                <a:gd name="connsiteY10" fmla="*/ 442011 h 1154542"/>
                <a:gd name="connsiteX11" fmla="*/ 1524559 w 2380449"/>
                <a:gd name="connsiteY11" fmla="*/ 505988 h 1154542"/>
                <a:gd name="connsiteX12" fmla="*/ 1571747 w 2380449"/>
                <a:gd name="connsiteY12" fmla="*/ 560069 h 1154542"/>
                <a:gd name="connsiteX13" fmla="*/ 1654162 w 2380449"/>
                <a:gd name="connsiteY13" fmla="*/ 570504 h 1154542"/>
                <a:gd name="connsiteX14" fmla="*/ 1689920 w 2380449"/>
                <a:gd name="connsiteY14" fmla="*/ 648186 h 1154542"/>
                <a:gd name="connsiteX15" fmla="*/ 1750755 w 2380449"/>
                <a:gd name="connsiteY15" fmla="*/ 699822 h 1154542"/>
                <a:gd name="connsiteX16" fmla="*/ 1820054 w 2380449"/>
                <a:gd name="connsiteY16" fmla="*/ 724048 h 1154542"/>
                <a:gd name="connsiteX17" fmla="*/ 1945847 w 2380449"/>
                <a:gd name="connsiteY17" fmla="*/ 719327 h 1154542"/>
                <a:gd name="connsiteX18" fmla="*/ 2017269 w 2380449"/>
                <a:gd name="connsiteY18" fmla="*/ 724048 h 1154542"/>
                <a:gd name="connsiteX19" fmla="*/ 2174479 w 2380449"/>
                <a:gd name="connsiteY19" fmla="*/ 691377 h 1154542"/>
                <a:gd name="connsiteX20" fmla="*/ 2292651 w 2380449"/>
                <a:gd name="connsiteY20" fmla="*/ 724503 h 1154542"/>
                <a:gd name="connsiteX21" fmla="*/ 2344492 w 2380449"/>
                <a:gd name="connsiteY21" fmla="*/ 771874 h 1154542"/>
                <a:gd name="connsiteX22" fmla="*/ 2335498 w 2380449"/>
                <a:gd name="connsiteY22" fmla="*/ 847196 h 1154542"/>
                <a:gd name="connsiteX23" fmla="*/ 2375597 w 2380449"/>
                <a:gd name="connsiteY23" fmla="*/ 911173 h 1154542"/>
                <a:gd name="connsiteX24" fmla="*/ 2380449 w 2380449"/>
                <a:gd name="connsiteY24" fmla="*/ 957539 h 1154542"/>
                <a:gd name="connsiteX25" fmla="*/ 2331131 w 2380449"/>
                <a:gd name="connsiteY25" fmla="*/ 977713 h 1154542"/>
                <a:gd name="connsiteX26" fmla="*/ 2249186 w 2380449"/>
                <a:gd name="connsiteY26" fmla="*/ 977713 h 1154542"/>
                <a:gd name="connsiteX27" fmla="*/ 2158615 w 2380449"/>
                <a:gd name="connsiteY27" fmla="*/ 973400 h 1154542"/>
                <a:gd name="connsiteX28" fmla="*/ 2072357 w 2380449"/>
                <a:gd name="connsiteY28" fmla="*/ 969087 h 1154542"/>
                <a:gd name="connsiteX29" fmla="*/ 1955908 w 2380449"/>
                <a:gd name="connsiteY29" fmla="*/ 1025155 h 1154542"/>
                <a:gd name="connsiteX30" fmla="*/ 1873963 w 2380449"/>
                <a:gd name="connsiteY30" fmla="*/ 1085535 h 1154542"/>
                <a:gd name="connsiteX31" fmla="*/ 1770453 w 2380449"/>
                <a:gd name="connsiteY31" fmla="*/ 1145916 h 1154542"/>
                <a:gd name="connsiteX32" fmla="*/ 1727324 w 2380449"/>
                <a:gd name="connsiteY32" fmla="*/ 1150229 h 1154542"/>
                <a:gd name="connsiteX33" fmla="*/ 1615189 w 2380449"/>
                <a:gd name="connsiteY33" fmla="*/ 1154542 h 1154542"/>
                <a:gd name="connsiteX34" fmla="*/ 1554808 w 2380449"/>
                <a:gd name="connsiteY34" fmla="*/ 1124351 h 1154542"/>
                <a:gd name="connsiteX35" fmla="*/ 1477572 w 2380449"/>
                <a:gd name="connsiteY35" fmla="*/ 1094161 h 1154542"/>
                <a:gd name="connsiteX36" fmla="*/ 1450292 w 2380449"/>
                <a:gd name="connsiteY36" fmla="*/ 1051032 h 1154542"/>
                <a:gd name="connsiteX37" fmla="*/ 1407163 w 2380449"/>
                <a:gd name="connsiteY37" fmla="*/ 994964 h 1154542"/>
                <a:gd name="connsiteX38" fmla="*/ 1334849 w 2380449"/>
                <a:gd name="connsiteY38" fmla="*/ 994964 h 1154542"/>
                <a:gd name="connsiteX39" fmla="*/ 1274469 w 2380449"/>
                <a:gd name="connsiteY39" fmla="*/ 990651 h 1154542"/>
                <a:gd name="connsiteX40" fmla="*/ 1227027 w 2380449"/>
                <a:gd name="connsiteY40" fmla="*/ 1020842 h 1154542"/>
                <a:gd name="connsiteX41" fmla="*/ 1166646 w 2380449"/>
                <a:gd name="connsiteY41" fmla="*/ 977713 h 1154542"/>
                <a:gd name="connsiteX42" fmla="*/ 1127830 w 2380449"/>
                <a:gd name="connsiteY42" fmla="*/ 1007903 h 1154542"/>
                <a:gd name="connsiteX43" fmla="*/ 1058823 w 2380449"/>
                <a:gd name="connsiteY43" fmla="*/ 990651 h 1154542"/>
                <a:gd name="connsiteX44" fmla="*/ 1011381 w 2380449"/>
                <a:gd name="connsiteY44" fmla="*/ 1016529 h 1154542"/>
                <a:gd name="connsiteX45" fmla="*/ 967749 w 2380449"/>
                <a:gd name="connsiteY45" fmla="*/ 1049630 h 1154542"/>
                <a:gd name="connsiteX46" fmla="*/ 917899 w 2380449"/>
                <a:gd name="connsiteY46" fmla="*/ 984936 h 1154542"/>
                <a:gd name="connsiteX47" fmla="*/ 848893 w 2380449"/>
                <a:gd name="connsiteY47" fmla="*/ 935086 h 1154542"/>
                <a:gd name="connsiteX48" fmla="*/ 815792 w 2380449"/>
                <a:gd name="connsiteY48" fmla="*/ 892963 h 1154542"/>
                <a:gd name="connsiteX49" fmla="*/ 773166 w 2380449"/>
                <a:gd name="connsiteY49" fmla="*/ 848325 h 1154542"/>
                <a:gd name="connsiteX50" fmla="*/ 765546 w 2380449"/>
                <a:gd name="connsiteY50" fmla="*/ 826761 h 1154542"/>
                <a:gd name="connsiteX51" fmla="*/ 683600 w 2380449"/>
                <a:gd name="connsiteY51" fmla="*/ 826761 h 1154542"/>
                <a:gd name="connsiteX52" fmla="*/ 605968 w 2380449"/>
                <a:gd name="connsiteY52" fmla="*/ 805196 h 1154542"/>
                <a:gd name="connsiteX53" fmla="*/ 515397 w 2380449"/>
                <a:gd name="connsiteY53" fmla="*/ 792257 h 1154542"/>
                <a:gd name="connsiteX54" fmla="*/ 502458 w 2380449"/>
                <a:gd name="connsiteY54" fmla="*/ 792257 h 1154542"/>
                <a:gd name="connsiteX55" fmla="*/ 442077 w 2380449"/>
                <a:gd name="connsiteY55" fmla="*/ 800883 h 1154542"/>
                <a:gd name="connsiteX56" fmla="*/ 299751 w 2380449"/>
                <a:gd name="connsiteY56" fmla="*/ 813822 h 1154542"/>
                <a:gd name="connsiteX57" fmla="*/ 243683 w 2380449"/>
                <a:gd name="connsiteY57" fmla="*/ 783632 h 1154542"/>
                <a:gd name="connsiteX58" fmla="*/ 187615 w 2380449"/>
                <a:gd name="connsiteY58" fmla="*/ 766380 h 1154542"/>
                <a:gd name="connsiteX59" fmla="*/ 105670 w 2380449"/>
                <a:gd name="connsiteY59" fmla="*/ 744815 h 1154542"/>
                <a:gd name="connsiteX60" fmla="*/ 19412 w 2380449"/>
                <a:gd name="connsiteY60" fmla="*/ 740503 h 1154542"/>
                <a:gd name="connsiteX61" fmla="*/ 0 w 2380449"/>
                <a:gd name="connsiteY61" fmla="*/ 679492 h 1154542"/>
                <a:gd name="connsiteX62" fmla="*/ 4239 w 2380449"/>
                <a:gd name="connsiteY62" fmla="*/ 675252 h 1154542"/>
                <a:gd name="connsiteX63" fmla="*/ 74213 w 2380449"/>
                <a:gd name="connsiteY63" fmla="*/ 640264 h 1154542"/>
                <a:gd name="connsiteX64" fmla="*/ 151184 w 2380449"/>
                <a:gd name="connsiteY64" fmla="*/ 619272 h 1154542"/>
                <a:gd name="connsiteX65" fmla="*/ 165179 w 2380449"/>
                <a:gd name="connsiteY65" fmla="*/ 580786 h 1154542"/>
                <a:gd name="connsiteX66" fmla="*/ 200166 w 2380449"/>
                <a:gd name="connsiteY66" fmla="*/ 542300 h 1154542"/>
                <a:gd name="connsiteX67" fmla="*/ 228156 w 2380449"/>
                <a:gd name="connsiteY67" fmla="*/ 524807 h 1154542"/>
                <a:gd name="connsiteX68" fmla="*/ 263143 w 2380449"/>
                <a:gd name="connsiteY68" fmla="*/ 507313 h 1154542"/>
                <a:gd name="connsiteX69" fmla="*/ 263143 w 2380449"/>
                <a:gd name="connsiteY69" fmla="*/ 482822 h 1154542"/>
                <a:gd name="connsiteX70" fmla="*/ 280637 w 2380449"/>
                <a:gd name="connsiteY70" fmla="*/ 440838 h 1154542"/>
                <a:gd name="connsiteX71" fmla="*/ 329619 w 2380449"/>
                <a:gd name="connsiteY71" fmla="*/ 423344 h 1154542"/>
                <a:gd name="connsiteX72" fmla="*/ 403092 w 2380449"/>
                <a:gd name="connsiteY72" fmla="*/ 374362 h 1154542"/>
                <a:gd name="connsiteX73" fmla="*/ 455573 w 2380449"/>
                <a:gd name="connsiteY73" fmla="*/ 318383 h 1154542"/>
                <a:gd name="connsiteX74" fmla="*/ 494058 w 2380449"/>
                <a:gd name="connsiteY74" fmla="*/ 255406 h 1154542"/>
                <a:gd name="connsiteX75" fmla="*/ 539542 w 2380449"/>
                <a:gd name="connsiteY75" fmla="*/ 167938 h 1154542"/>
                <a:gd name="connsiteX76" fmla="*/ 581526 w 2380449"/>
                <a:gd name="connsiteY76" fmla="*/ 132951 h 1154542"/>
                <a:gd name="connsiteX77" fmla="*/ 613015 w 2380449"/>
                <a:gd name="connsiteY77" fmla="*/ 118956 h 1154542"/>
                <a:gd name="connsiteX78" fmla="*/ 686488 w 2380449"/>
                <a:gd name="connsiteY78" fmla="*/ 118956 h 1154542"/>
                <a:gd name="connsiteX79" fmla="*/ 749464 w 2380449"/>
                <a:gd name="connsiteY79" fmla="*/ 101462 h 1154542"/>
                <a:gd name="connsiteX80" fmla="*/ 767929 w 2380449"/>
                <a:gd name="connsiteY80" fmla="*/ 102708 h 1154542"/>
                <a:gd name="connsiteX81" fmla="*/ 791449 w 2380449"/>
                <a:gd name="connsiteY81" fmla="*/ 118956 h 1154542"/>
                <a:gd name="connsiteX82" fmla="*/ 819439 w 2380449"/>
                <a:gd name="connsiteY82" fmla="*/ 118956 h 1154542"/>
                <a:gd name="connsiteX83" fmla="*/ 840431 w 2380449"/>
                <a:gd name="connsiteY83" fmla="*/ 83969 h 1154542"/>
                <a:gd name="connsiteX84" fmla="*/ 868421 w 2380449"/>
                <a:gd name="connsiteY84" fmla="*/ 80470 h 1154542"/>
                <a:gd name="connsiteX85" fmla="*/ 903408 w 2380449"/>
                <a:gd name="connsiteY85" fmla="*/ 80470 h 1154542"/>
                <a:gd name="connsiteX86" fmla="*/ 934896 w 2380449"/>
                <a:gd name="connsiteY86" fmla="*/ 90966 h 1154542"/>
                <a:gd name="connsiteX87" fmla="*/ 941894 w 2380449"/>
                <a:gd name="connsiteY87" fmla="*/ 87468 h 1154542"/>
                <a:gd name="connsiteX88" fmla="*/ 941894 w 2380449"/>
                <a:gd name="connsiteY88" fmla="*/ 59478 h 1154542"/>
                <a:gd name="connsiteX89" fmla="*/ 952390 w 2380449"/>
                <a:gd name="connsiteY89" fmla="*/ 48982 h 1154542"/>
                <a:gd name="connsiteX90" fmla="*/ 973382 w 2380449"/>
                <a:gd name="connsiteY90" fmla="*/ 24491 h 1154542"/>
                <a:gd name="connsiteX91" fmla="*/ 984538 w 2380449"/>
                <a:gd name="connsiteY91" fmla="*/ 28612 h 1154542"/>
                <a:gd name="connsiteX92" fmla="*/ 1004248 w 2380449"/>
                <a:gd name="connsiteY92" fmla="*/ 51198 h 1154542"/>
                <a:gd name="connsiteX93" fmla="*/ 1043356 w 2380449"/>
                <a:gd name="connsiteY93" fmla="*/ 24491 h 1154542"/>
                <a:gd name="connsiteX94" fmla="*/ 1085341 w 2380449"/>
                <a:gd name="connsiteY94" fmla="*/ 0 h 1154542"/>
                <a:gd name="connsiteX95" fmla="*/ 1095214 w 2380449"/>
                <a:gd name="connsiteY95" fmla="*/ 15551 h 1154542"/>
                <a:gd name="connsiteX0" fmla="*/ 1095214 w 2380449"/>
                <a:gd name="connsiteY0" fmla="*/ 15551 h 1154542"/>
                <a:gd name="connsiteX1" fmla="*/ 1134323 w 2380449"/>
                <a:gd name="connsiteY1" fmla="*/ 24491 h 1154542"/>
                <a:gd name="connsiteX2" fmla="*/ 1200798 w 2380449"/>
                <a:gd name="connsiteY2" fmla="*/ 27989 h 1154542"/>
                <a:gd name="connsiteX3" fmla="*/ 1223246 w 2380449"/>
                <a:gd name="connsiteY3" fmla="*/ 22059 h 1154542"/>
                <a:gd name="connsiteX4" fmla="*/ 1229596 w 2380449"/>
                <a:gd name="connsiteY4" fmla="*/ 46806 h 1154542"/>
                <a:gd name="connsiteX5" fmla="*/ 1270538 w 2380449"/>
                <a:gd name="connsiteY5" fmla="*/ 122128 h 1154542"/>
                <a:gd name="connsiteX6" fmla="*/ 1280906 w 2380449"/>
                <a:gd name="connsiteY6" fmla="*/ 190370 h 1154542"/>
                <a:gd name="connsiteX7" fmla="*/ 1296458 w 2380449"/>
                <a:gd name="connsiteY7" fmla="*/ 250081 h 1154542"/>
                <a:gd name="connsiteX8" fmla="*/ 1374220 w 2380449"/>
                <a:gd name="connsiteY8" fmla="*/ 305528 h 1154542"/>
                <a:gd name="connsiteX9" fmla="*/ 1420877 w 2380449"/>
                <a:gd name="connsiteY9" fmla="*/ 335384 h 1154542"/>
                <a:gd name="connsiteX10" fmla="*/ 1431245 w 2380449"/>
                <a:gd name="connsiteY10" fmla="*/ 442011 h 1154542"/>
                <a:gd name="connsiteX11" fmla="*/ 1524559 w 2380449"/>
                <a:gd name="connsiteY11" fmla="*/ 505988 h 1154542"/>
                <a:gd name="connsiteX12" fmla="*/ 1571747 w 2380449"/>
                <a:gd name="connsiteY12" fmla="*/ 560069 h 1154542"/>
                <a:gd name="connsiteX13" fmla="*/ 1654162 w 2380449"/>
                <a:gd name="connsiteY13" fmla="*/ 570504 h 1154542"/>
                <a:gd name="connsiteX14" fmla="*/ 1689920 w 2380449"/>
                <a:gd name="connsiteY14" fmla="*/ 648186 h 1154542"/>
                <a:gd name="connsiteX15" fmla="*/ 1750755 w 2380449"/>
                <a:gd name="connsiteY15" fmla="*/ 699822 h 1154542"/>
                <a:gd name="connsiteX16" fmla="*/ 1820054 w 2380449"/>
                <a:gd name="connsiteY16" fmla="*/ 724048 h 1154542"/>
                <a:gd name="connsiteX17" fmla="*/ 1945847 w 2380449"/>
                <a:gd name="connsiteY17" fmla="*/ 719327 h 1154542"/>
                <a:gd name="connsiteX18" fmla="*/ 2017269 w 2380449"/>
                <a:gd name="connsiteY18" fmla="*/ 724048 h 1154542"/>
                <a:gd name="connsiteX19" fmla="*/ 2174479 w 2380449"/>
                <a:gd name="connsiteY19" fmla="*/ 691377 h 1154542"/>
                <a:gd name="connsiteX20" fmla="*/ 2292651 w 2380449"/>
                <a:gd name="connsiteY20" fmla="*/ 724503 h 1154542"/>
                <a:gd name="connsiteX21" fmla="*/ 2344492 w 2380449"/>
                <a:gd name="connsiteY21" fmla="*/ 771874 h 1154542"/>
                <a:gd name="connsiteX22" fmla="*/ 2335498 w 2380449"/>
                <a:gd name="connsiteY22" fmla="*/ 847196 h 1154542"/>
                <a:gd name="connsiteX23" fmla="*/ 2375597 w 2380449"/>
                <a:gd name="connsiteY23" fmla="*/ 911173 h 1154542"/>
                <a:gd name="connsiteX24" fmla="*/ 2380449 w 2380449"/>
                <a:gd name="connsiteY24" fmla="*/ 957539 h 1154542"/>
                <a:gd name="connsiteX25" fmla="*/ 2331131 w 2380449"/>
                <a:gd name="connsiteY25" fmla="*/ 977713 h 1154542"/>
                <a:gd name="connsiteX26" fmla="*/ 2249186 w 2380449"/>
                <a:gd name="connsiteY26" fmla="*/ 977713 h 1154542"/>
                <a:gd name="connsiteX27" fmla="*/ 2158615 w 2380449"/>
                <a:gd name="connsiteY27" fmla="*/ 973400 h 1154542"/>
                <a:gd name="connsiteX28" fmla="*/ 2072357 w 2380449"/>
                <a:gd name="connsiteY28" fmla="*/ 969087 h 1154542"/>
                <a:gd name="connsiteX29" fmla="*/ 1955908 w 2380449"/>
                <a:gd name="connsiteY29" fmla="*/ 1025155 h 1154542"/>
                <a:gd name="connsiteX30" fmla="*/ 1873963 w 2380449"/>
                <a:gd name="connsiteY30" fmla="*/ 1085535 h 1154542"/>
                <a:gd name="connsiteX31" fmla="*/ 1770453 w 2380449"/>
                <a:gd name="connsiteY31" fmla="*/ 1145916 h 1154542"/>
                <a:gd name="connsiteX32" fmla="*/ 1727324 w 2380449"/>
                <a:gd name="connsiteY32" fmla="*/ 1150229 h 1154542"/>
                <a:gd name="connsiteX33" fmla="*/ 1615189 w 2380449"/>
                <a:gd name="connsiteY33" fmla="*/ 1154542 h 1154542"/>
                <a:gd name="connsiteX34" fmla="*/ 1554808 w 2380449"/>
                <a:gd name="connsiteY34" fmla="*/ 1124351 h 1154542"/>
                <a:gd name="connsiteX35" fmla="*/ 1477572 w 2380449"/>
                <a:gd name="connsiteY35" fmla="*/ 1094161 h 1154542"/>
                <a:gd name="connsiteX36" fmla="*/ 1454102 w 2380449"/>
                <a:gd name="connsiteY36" fmla="*/ 1051032 h 1154542"/>
                <a:gd name="connsiteX37" fmla="*/ 1407163 w 2380449"/>
                <a:gd name="connsiteY37" fmla="*/ 994964 h 1154542"/>
                <a:gd name="connsiteX38" fmla="*/ 1334849 w 2380449"/>
                <a:gd name="connsiteY38" fmla="*/ 994964 h 1154542"/>
                <a:gd name="connsiteX39" fmla="*/ 1274469 w 2380449"/>
                <a:gd name="connsiteY39" fmla="*/ 990651 h 1154542"/>
                <a:gd name="connsiteX40" fmla="*/ 1227027 w 2380449"/>
                <a:gd name="connsiteY40" fmla="*/ 1020842 h 1154542"/>
                <a:gd name="connsiteX41" fmla="*/ 1166646 w 2380449"/>
                <a:gd name="connsiteY41" fmla="*/ 977713 h 1154542"/>
                <a:gd name="connsiteX42" fmla="*/ 1127830 w 2380449"/>
                <a:gd name="connsiteY42" fmla="*/ 1007903 h 1154542"/>
                <a:gd name="connsiteX43" fmla="*/ 1058823 w 2380449"/>
                <a:gd name="connsiteY43" fmla="*/ 990651 h 1154542"/>
                <a:gd name="connsiteX44" fmla="*/ 1011381 w 2380449"/>
                <a:gd name="connsiteY44" fmla="*/ 1016529 h 1154542"/>
                <a:gd name="connsiteX45" fmla="*/ 967749 w 2380449"/>
                <a:gd name="connsiteY45" fmla="*/ 1049630 h 1154542"/>
                <a:gd name="connsiteX46" fmla="*/ 917899 w 2380449"/>
                <a:gd name="connsiteY46" fmla="*/ 984936 h 1154542"/>
                <a:gd name="connsiteX47" fmla="*/ 848893 w 2380449"/>
                <a:gd name="connsiteY47" fmla="*/ 935086 h 1154542"/>
                <a:gd name="connsiteX48" fmla="*/ 815792 w 2380449"/>
                <a:gd name="connsiteY48" fmla="*/ 892963 h 1154542"/>
                <a:gd name="connsiteX49" fmla="*/ 773166 w 2380449"/>
                <a:gd name="connsiteY49" fmla="*/ 848325 h 1154542"/>
                <a:gd name="connsiteX50" fmla="*/ 765546 w 2380449"/>
                <a:gd name="connsiteY50" fmla="*/ 826761 h 1154542"/>
                <a:gd name="connsiteX51" fmla="*/ 683600 w 2380449"/>
                <a:gd name="connsiteY51" fmla="*/ 826761 h 1154542"/>
                <a:gd name="connsiteX52" fmla="*/ 605968 w 2380449"/>
                <a:gd name="connsiteY52" fmla="*/ 805196 h 1154542"/>
                <a:gd name="connsiteX53" fmla="*/ 515397 w 2380449"/>
                <a:gd name="connsiteY53" fmla="*/ 792257 h 1154542"/>
                <a:gd name="connsiteX54" fmla="*/ 502458 w 2380449"/>
                <a:gd name="connsiteY54" fmla="*/ 792257 h 1154542"/>
                <a:gd name="connsiteX55" fmla="*/ 442077 w 2380449"/>
                <a:gd name="connsiteY55" fmla="*/ 800883 h 1154542"/>
                <a:gd name="connsiteX56" fmla="*/ 299751 w 2380449"/>
                <a:gd name="connsiteY56" fmla="*/ 813822 h 1154542"/>
                <a:gd name="connsiteX57" fmla="*/ 243683 w 2380449"/>
                <a:gd name="connsiteY57" fmla="*/ 783632 h 1154542"/>
                <a:gd name="connsiteX58" fmla="*/ 187615 w 2380449"/>
                <a:gd name="connsiteY58" fmla="*/ 766380 h 1154542"/>
                <a:gd name="connsiteX59" fmla="*/ 105670 w 2380449"/>
                <a:gd name="connsiteY59" fmla="*/ 744815 h 1154542"/>
                <a:gd name="connsiteX60" fmla="*/ 19412 w 2380449"/>
                <a:gd name="connsiteY60" fmla="*/ 740503 h 1154542"/>
                <a:gd name="connsiteX61" fmla="*/ 0 w 2380449"/>
                <a:gd name="connsiteY61" fmla="*/ 679492 h 1154542"/>
                <a:gd name="connsiteX62" fmla="*/ 4239 w 2380449"/>
                <a:gd name="connsiteY62" fmla="*/ 675252 h 1154542"/>
                <a:gd name="connsiteX63" fmla="*/ 74213 w 2380449"/>
                <a:gd name="connsiteY63" fmla="*/ 640264 h 1154542"/>
                <a:gd name="connsiteX64" fmla="*/ 151184 w 2380449"/>
                <a:gd name="connsiteY64" fmla="*/ 619272 h 1154542"/>
                <a:gd name="connsiteX65" fmla="*/ 165179 w 2380449"/>
                <a:gd name="connsiteY65" fmla="*/ 580786 h 1154542"/>
                <a:gd name="connsiteX66" fmla="*/ 200166 w 2380449"/>
                <a:gd name="connsiteY66" fmla="*/ 542300 h 1154542"/>
                <a:gd name="connsiteX67" fmla="*/ 228156 w 2380449"/>
                <a:gd name="connsiteY67" fmla="*/ 524807 h 1154542"/>
                <a:gd name="connsiteX68" fmla="*/ 263143 w 2380449"/>
                <a:gd name="connsiteY68" fmla="*/ 507313 h 1154542"/>
                <a:gd name="connsiteX69" fmla="*/ 263143 w 2380449"/>
                <a:gd name="connsiteY69" fmla="*/ 482822 h 1154542"/>
                <a:gd name="connsiteX70" fmla="*/ 280637 w 2380449"/>
                <a:gd name="connsiteY70" fmla="*/ 440838 h 1154542"/>
                <a:gd name="connsiteX71" fmla="*/ 329619 w 2380449"/>
                <a:gd name="connsiteY71" fmla="*/ 423344 h 1154542"/>
                <a:gd name="connsiteX72" fmla="*/ 403092 w 2380449"/>
                <a:gd name="connsiteY72" fmla="*/ 374362 h 1154542"/>
                <a:gd name="connsiteX73" fmla="*/ 455573 w 2380449"/>
                <a:gd name="connsiteY73" fmla="*/ 318383 h 1154542"/>
                <a:gd name="connsiteX74" fmla="*/ 494058 w 2380449"/>
                <a:gd name="connsiteY74" fmla="*/ 255406 h 1154542"/>
                <a:gd name="connsiteX75" fmla="*/ 539542 w 2380449"/>
                <a:gd name="connsiteY75" fmla="*/ 167938 h 1154542"/>
                <a:gd name="connsiteX76" fmla="*/ 581526 w 2380449"/>
                <a:gd name="connsiteY76" fmla="*/ 132951 h 1154542"/>
                <a:gd name="connsiteX77" fmla="*/ 613015 w 2380449"/>
                <a:gd name="connsiteY77" fmla="*/ 118956 h 1154542"/>
                <a:gd name="connsiteX78" fmla="*/ 686488 w 2380449"/>
                <a:gd name="connsiteY78" fmla="*/ 118956 h 1154542"/>
                <a:gd name="connsiteX79" fmla="*/ 749464 w 2380449"/>
                <a:gd name="connsiteY79" fmla="*/ 101462 h 1154542"/>
                <a:gd name="connsiteX80" fmla="*/ 767929 w 2380449"/>
                <a:gd name="connsiteY80" fmla="*/ 102708 h 1154542"/>
                <a:gd name="connsiteX81" fmla="*/ 791449 w 2380449"/>
                <a:gd name="connsiteY81" fmla="*/ 118956 h 1154542"/>
                <a:gd name="connsiteX82" fmla="*/ 819439 w 2380449"/>
                <a:gd name="connsiteY82" fmla="*/ 118956 h 1154542"/>
                <a:gd name="connsiteX83" fmla="*/ 840431 w 2380449"/>
                <a:gd name="connsiteY83" fmla="*/ 83969 h 1154542"/>
                <a:gd name="connsiteX84" fmla="*/ 868421 w 2380449"/>
                <a:gd name="connsiteY84" fmla="*/ 80470 h 1154542"/>
                <a:gd name="connsiteX85" fmla="*/ 903408 w 2380449"/>
                <a:gd name="connsiteY85" fmla="*/ 80470 h 1154542"/>
                <a:gd name="connsiteX86" fmla="*/ 934896 w 2380449"/>
                <a:gd name="connsiteY86" fmla="*/ 90966 h 1154542"/>
                <a:gd name="connsiteX87" fmla="*/ 941894 w 2380449"/>
                <a:gd name="connsiteY87" fmla="*/ 87468 h 1154542"/>
                <a:gd name="connsiteX88" fmla="*/ 941894 w 2380449"/>
                <a:gd name="connsiteY88" fmla="*/ 59478 h 1154542"/>
                <a:gd name="connsiteX89" fmla="*/ 952390 w 2380449"/>
                <a:gd name="connsiteY89" fmla="*/ 48982 h 1154542"/>
                <a:gd name="connsiteX90" fmla="*/ 973382 w 2380449"/>
                <a:gd name="connsiteY90" fmla="*/ 24491 h 1154542"/>
                <a:gd name="connsiteX91" fmla="*/ 984538 w 2380449"/>
                <a:gd name="connsiteY91" fmla="*/ 28612 h 1154542"/>
                <a:gd name="connsiteX92" fmla="*/ 1004248 w 2380449"/>
                <a:gd name="connsiteY92" fmla="*/ 51198 h 1154542"/>
                <a:gd name="connsiteX93" fmla="*/ 1043356 w 2380449"/>
                <a:gd name="connsiteY93" fmla="*/ 24491 h 1154542"/>
                <a:gd name="connsiteX94" fmla="*/ 1085341 w 2380449"/>
                <a:gd name="connsiteY94" fmla="*/ 0 h 1154542"/>
                <a:gd name="connsiteX95" fmla="*/ 1095214 w 2380449"/>
                <a:gd name="connsiteY95" fmla="*/ 15551 h 1154542"/>
                <a:gd name="connsiteX0" fmla="*/ 1095214 w 2380449"/>
                <a:gd name="connsiteY0" fmla="*/ 15551 h 1154542"/>
                <a:gd name="connsiteX1" fmla="*/ 1134323 w 2380449"/>
                <a:gd name="connsiteY1" fmla="*/ 24491 h 1154542"/>
                <a:gd name="connsiteX2" fmla="*/ 1200798 w 2380449"/>
                <a:gd name="connsiteY2" fmla="*/ 27989 h 1154542"/>
                <a:gd name="connsiteX3" fmla="*/ 1223246 w 2380449"/>
                <a:gd name="connsiteY3" fmla="*/ 22059 h 1154542"/>
                <a:gd name="connsiteX4" fmla="*/ 1229596 w 2380449"/>
                <a:gd name="connsiteY4" fmla="*/ 46806 h 1154542"/>
                <a:gd name="connsiteX5" fmla="*/ 1270538 w 2380449"/>
                <a:gd name="connsiteY5" fmla="*/ 122128 h 1154542"/>
                <a:gd name="connsiteX6" fmla="*/ 1280906 w 2380449"/>
                <a:gd name="connsiteY6" fmla="*/ 190370 h 1154542"/>
                <a:gd name="connsiteX7" fmla="*/ 1296458 w 2380449"/>
                <a:gd name="connsiteY7" fmla="*/ 250081 h 1154542"/>
                <a:gd name="connsiteX8" fmla="*/ 1374220 w 2380449"/>
                <a:gd name="connsiteY8" fmla="*/ 305528 h 1154542"/>
                <a:gd name="connsiteX9" fmla="*/ 1420877 w 2380449"/>
                <a:gd name="connsiteY9" fmla="*/ 335384 h 1154542"/>
                <a:gd name="connsiteX10" fmla="*/ 1431245 w 2380449"/>
                <a:gd name="connsiteY10" fmla="*/ 442011 h 1154542"/>
                <a:gd name="connsiteX11" fmla="*/ 1524559 w 2380449"/>
                <a:gd name="connsiteY11" fmla="*/ 505988 h 1154542"/>
                <a:gd name="connsiteX12" fmla="*/ 1571747 w 2380449"/>
                <a:gd name="connsiteY12" fmla="*/ 560069 h 1154542"/>
                <a:gd name="connsiteX13" fmla="*/ 1654162 w 2380449"/>
                <a:gd name="connsiteY13" fmla="*/ 570504 h 1154542"/>
                <a:gd name="connsiteX14" fmla="*/ 1689920 w 2380449"/>
                <a:gd name="connsiteY14" fmla="*/ 648186 h 1154542"/>
                <a:gd name="connsiteX15" fmla="*/ 1750755 w 2380449"/>
                <a:gd name="connsiteY15" fmla="*/ 699822 h 1154542"/>
                <a:gd name="connsiteX16" fmla="*/ 1820054 w 2380449"/>
                <a:gd name="connsiteY16" fmla="*/ 724048 h 1154542"/>
                <a:gd name="connsiteX17" fmla="*/ 1945847 w 2380449"/>
                <a:gd name="connsiteY17" fmla="*/ 719327 h 1154542"/>
                <a:gd name="connsiteX18" fmla="*/ 2017269 w 2380449"/>
                <a:gd name="connsiteY18" fmla="*/ 724048 h 1154542"/>
                <a:gd name="connsiteX19" fmla="*/ 2174479 w 2380449"/>
                <a:gd name="connsiteY19" fmla="*/ 691377 h 1154542"/>
                <a:gd name="connsiteX20" fmla="*/ 2292651 w 2380449"/>
                <a:gd name="connsiteY20" fmla="*/ 724503 h 1154542"/>
                <a:gd name="connsiteX21" fmla="*/ 2344492 w 2380449"/>
                <a:gd name="connsiteY21" fmla="*/ 771874 h 1154542"/>
                <a:gd name="connsiteX22" fmla="*/ 2335498 w 2380449"/>
                <a:gd name="connsiteY22" fmla="*/ 847196 h 1154542"/>
                <a:gd name="connsiteX23" fmla="*/ 2375597 w 2380449"/>
                <a:gd name="connsiteY23" fmla="*/ 911173 h 1154542"/>
                <a:gd name="connsiteX24" fmla="*/ 2380449 w 2380449"/>
                <a:gd name="connsiteY24" fmla="*/ 957539 h 1154542"/>
                <a:gd name="connsiteX25" fmla="*/ 2331131 w 2380449"/>
                <a:gd name="connsiteY25" fmla="*/ 977713 h 1154542"/>
                <a:gd name="connsiteX26" fmla="*/ 2249186 w 2380449"/>
                <a:gd name="connsiteY26" fmla="*/ 977713 h 1154542"/>
                <a:gd name="connsiteX27" fmla="*/ 2158615 w 2380449"/>
                <a:gd name="connsiteY27" fmla="*/ 973400 h 1154542"/>
                <a:gd name="connsiteX28" fmla="*/ 2072357 w 2380449"/>
                <a:gd name="connsiteY28" fmla="*/ 969087 h 1154542"/>
                <a:gd name="connsiteX29" fmla="*/ 1955908 w 2380449"/>
                <a:gd name="connsiteY29" fmla="*/ 1025155 h 1154542"/>
                <a:gd name="connsiteX30" fmla="*/ 1873963 w 2380449"/>
                <a:gd name="connsiteY30" fmla="*/ 1085535 h 1154542"/>
                <a:gd name="connsiteX31" fmla="*/ 1770453 w 2380449"/>
                <a:gd name="connsiteY31" fmla="*/ 1145916 h 1154542"/>
                <a:gd name="connsiteX32" fmla="*/ 1727324 w 2380449"/>
                <a:gd name="connsiteY32" fmla="*/ 1150229 h 1154542"/>
                <a:gd name="connsiteX33" fmla="*/ 1615189 w 2380449"/>
                <a:gd name="connsiteY33" fmla="*/ 1154542 h 1154542"/>
                <a:gd name="connsiteX34" fmla="*/ 1554808 w 2380449"/>
                <a:gd name="connsiteY34" fmla="*/ 1124351 h 1154542"/>
                <a:gd name="connsiteX35" fmla="*/ 1477572 w 2380449"/>
                <a:gd name="connsiteY35" fmla="*/ 1094161 h 1154542"/>
                <a:gd name="connsiteX36" fmla="*/ 1454102 w 2380449"/>
                <a:gd name="connsiteY36" fmla="*/ 1051032 h 1154542"/>
                <a:gd name="connsiteX37" fmla="*/ 1412878 w 2380449"/>
                <a:gd name="connsiteY37" fmla="*/ 994964 h 1154542"/>
                <a:gd name="connsiteX38" fmla="*/ 1334849 w 2380449"/>
                <a:gd name="connsiteY38" fmla="*/ 994964 h 1154542"/>
                <a:gd name="connsiteX39" fmla="*/ 1274469 w 2380449"/>
                <a:gd name="connsiteY39" fmla="*/ 990651 h 1154542"/>
                <a:gd name="connsiteX40" fmla="*/ 1227027 w 2380449"/>
                <a:gd name="connsiteY40" fmla="*/ 1020842 h 1154542"/>
                <a:gd name="connsiteX41" fmla="*/ 1166646 w 2380449"/>
                <a:gd name="connsiteY41" fmla="*/ 977713 h 1154542"/>
                <a:gd name="connsiteX42" fmla="*/ 1127830 w 2380449"/>
                <a:gd name="connsiteY42" fmla="*/ 1007903 h 1154542"/>
                <a:gd name="connsiteX43" fmla="*/ 1058823 w 2380449"/>
                <a:gd name="connsiteY43" fmla="*/ 990651 h 1154542"/>
                <a:gd name="connsiteX44" fmla="*/ 1011381 w 2380449"/>
                <a:gd name="connsiteY44" fmla="*/ 1016529 h 1154542"/>
                <a:gd name="connsiteX45" fmla="*/ 967749 w 2380449"/>
                <a:gd name="connsiteY45" fmla="*/ 1049630 h 1154542"/>
                <a:gd name="connsiteX46" fmla="*/ 917899 w 2380449"/>
                <a:gd name="connsiteY46" fmla="*/ 984936 h 1154542"/>
                <a:gd name="connsiteX47" fmla="*/ 848893 w 2380449"/>
                <a:gd name="connsiteY47" fmla="*/ 935086 h 1154542"/>
                <a:gd name="connsiteX48" fmla="*/ 815792 w 2380449"/>
                <a:gd name="connsiteY48" fmla="*/ 892963 h 1154542"/>
                <a:gd name="connsiteX49" fmla="*/ 773166 w 2380449"/>
                <a:gd name="connsiteY49" fmla="*/ 848325 h 1154542"/>
                <a:gd name="connsiteX50" fmla="*/ 765546 w 2380449"/>
                <a:gd name="connsiteY50" fmla="*/ 826761 h 1154542"/>
                <a:gd name="connsiteX51" fmla="*/ 683600 w 2380449"/>
                <a:gd name="connsiteY51" fmla="*/ 826761 h 1154542"/>
                <a:gd name="connsiteX52" fmla="*/ 605968 w 2380449"/>
                <a:gd name="connsiteY52" fmla="*/ 805196 h 1154542"/>
                <a:gd name="connsiteX53" fmla="*/ 515397 w 2380449"/>
                <a:gd name="connsiteY53" fmla="*/ 792257 h 1154542"/>
                <a:gd name="connsiteX54" fmla="*/ 502458 w 2380449"/>
                <a:gd name="connsiteY54" fmla="*/ 792257 h 1154542"/>
                <a:gd name="connsiteX55" fmla="*/ 442077 w 2380449"/>
                <a:gd name="connsiteY55" fmla="*/ 800883 h 1154542"/>
                <a:gd name="connsiteX56" fmla="*/ 299751 w 2380449"/>
                <a:gd name="connsiteY56" fmla="*/ 813822 h 1154542"/>
                <a:gd name="connsiteX57" fmla="*/ 243683 w 2380449"/>
                <a:gd name="connsiteY57" fmla="*/ 783632 h 1154542"/>
                <a:gd name="connsiteX58" fmla="*/ 187615 w 2380449"/>
                <a:gd name="connsiteY58" fmla="*/ 766380 h 1154542"/>
                <a:gd name="connsiteX59" fmla="*/ 105670 w 2380449"/>
                <a:gd name="connsiteY59" fmla="*/ 744815 h 1154542"/>
                <a:gd name="connsiteX60" fmla="*/ 19412 w 2380449"/>
                <a:gd name="connsiteY60" fmla="*/ 740503 h 1154542"/>
                <a:gd name="connsiteX61" fmla="*/ 0 w 2380449"/>
                <a:gd name="connsiteY61" fmla="*/ 679492 h 1154542"/>
                <a:gd name="connsiteX62" fmla="*/ 4239 w 2380449"/>
                <a:gd name="connsiteY62" fmla="*/ 675252 h 1154542"/>
                <a:gd name="connsiteX63" fmla="*/ 74213 w 2380449"/>
                <a:gd name="connsiteY63" fmla="*/ 640264 h 1154542"/>
                <a:gd name="connsiteX64" fmla="*/ 151184 w 2380449"/>
                <a:gd name="connsiteY64" fmla="*/ 619272 h 1154542"/>
                <a:gd name="connsiteX65" fmla="*/ 165179 w 2380449"/>
                <a:gd name="connsiteY65" fmla="*/ 580786 h 1154542"/>
                <a:gd name="connsiteX66" fmla="*/ 200166 w 2380449"/>
                <a:gd name="connsiteY66" fmla="*/ 542300 h 1154542"/>
                <a:gd name="connsiteX67" fmla="*/ 228156 w 2380449"/>
                <a:gd name="connsiteY67" fmla="*/ 524807 h 1154542"/>
                <a:gd name="connsiteX68" fmla="*/ 263143 w 2380449"/>
                <a:gd name="connsiteY68" fmla="*/ 507313 h 1154542"/>
                <a:gd name="connsiteX69" fmla="*/ 263143 w 2380449"/>
                <a:gd name="connsiteY69" fmla="*/ 482822 h 1154542"/>
                <a:gd name="connsiteX70" fmla="*/ 280637 w 2380449"/>
                <a:gd name="connsiteY70" fmla="*/ 440838 h 1154542"/>
                <a:gd name="connsiteX71" fmla="*/ 329619 w 2380449"/>
                <a:gd name="connsiteY71" fmla="*/ 423344 h 1154542"/>
                <a:gd name="connsiteX72" fmla="*/ 403092 w 2380449"/>
                <a:gd name="connsiteY72" fmla="*/ 374362 h 1154542"/>
                <a:gd name="connsiteX73" fmla="*/ 455573 w 2380449"/>
                <a:gd name="connsiteY73" fmla="*/ 318383 h 1154542"/>
                <a:gd name="connsiteX74" fmla="*/ 494058 w 2380449"/>
                <a:gd name="connsiteY74" fmla="*/ 255406 h 1154542"/>
                <a:gd name="connsiteX75" fmla="*/ 539542 w 2380449"/>
                <a:gd name="connsiteY75" fmla="*/ 167938 h 1154542"/>
                <a:gd name="connsiteX76" fmla="*/ 581526 w 2380449"/>
                <a:gd name="connsiteY76" fmla="*/ 132951 h 1154542"/>
                <a:gd name="connsiteX77" fmla="*/ 613015 w 2380449"/>
                <a:gd name="connsiteY77" fmla="*/ 118956 h 1154542"/>
                <a:gd name="connsiteX78" fmla="*/ 686488 w 2380449"/>
                <a:gd name="connsiteY78" fmla="*/ 118956 h 1154542"/>
                <a:gd name="connsiteX79" fmla="*/ 749464 w 2380449"/>
                <a:gd name="connsiteY79" fmla="*/ 101462 h 1154542"/>
                <a:gd name="connsiteX80" fmla="*/ 767929 w 2380449"/>
                <a:gd name="connsiteY80" fmla="*/ 102708 h 1154542"/>
                <a:gd name="connsiteX81" fmla="*/ 791449 w 2380449"/>
                <a:gd name="connsiteY81" fmla="*/ 118956 h 1154542"/>
                <a:gd name="connsiteX82" fmla="*/ 819439 w 2380449"/>
                <a:gd name="connsiteY82" fmla="*/ 118956 h 1154542"/>
                <a:gd name="connsiteX83" fmla="*/ 840431 w 2380449"/>
                <a:gd name="connsiteY83" fmla="*/ 83969 h 1154542"/>
                <a:gd name="connsiteX84" fmla="*/ 868421 w 2380449"/>
                <a:gd name="connsiteY84" fmla="*/ 80470 h 1154542"/>
                <a:gd name="connsiteX85" fmla="*/ 903408 w 2380449"/>
                <a:gd name="connsiteY85" fmla="*/ 80470 h 1154542"/>
                <a:gd name="connsiteX86" fmla="*/ 934896 w 2380449"/>
                <a:gd name="connsiteY86" fmla="*/ 90966 h 1154542"/>
                <a:gd name="connsiteX87" fmla="*/ 941894 w 2380449"/>
                <a:gd name="connsiteY87" fmla="*/ 87468 h 1154542"/>
                <a:gd name="connsiteX88" fmla="*/ 941894 w 2380449"/>
                <a:gd name="connsiteY88" fmla="*/ 59478 h 1154542"/>
                <a:gd name="connsiteX89" fmla="*/ 952390 w 2380449"/>
                <a:gd name="connsiteY89" fmla="*/ 48982 h 1154542"/>
                <a:gd name="connsiteX90" fmla="*/ 973382 w 2380449"/>
                <a:gd name="connsiteY90" fmla="*/ 24491 h 1154542"/>
                <a:gd name="connsiteX91" fmla="*/ 984538 w 2380449"/>
                <a:gd name="connsiteY91" fmla="*/ 28612 h 1154542"/>
                <a:gd name="connsiteX92" fmla="*/ 1004248 w 2380449"/>
                <a:gd name="connsiteY92" fmla="*/ 51198 h 1154542"/>
                <a:gd name="connsiteX93" fmla="*/ 1043356 w 2380449"/>
                <a:gd name="connsiteY93" fmla="*/ 24491 h 1154542"/>
                <a:gd name="connsiteX94" fmla="*/ 1085341 w 2380449"/>
                <a:gd name="connsiteY94" fmla="*/ 0 h 1154542"/>
                <a:gd name="connsiteX95" fmla="*/ 1095214 w 2380449"/>
                <a:gd name="connsiteY95" fmla="*/ 15551 h 11545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Lst>
              <a:rect l="l" t="t" r="r" b="b"/>
              <a:pathLst>
                <a:path w="2380449" h="1154542">
                  <a:moveTo>
                    <a:pt x="1095214" y="15551"/>
                  </a:moveTo>
                  <a:lnTo>
                    <a:pt x="1134323" y="24491"/>
                  </a:lnTo>
                  <a:lnTo>
                    <a:pt x="1200798" y="27989"/>
                  </a:lnTo>
                  <a:lnTo>
                    <a:pt x="1223246" y="22059"/>
                  </a:lnTo>
                  <a:cubicBezTo>
                    <a:pt x="1222823" y="30308"/>
                    <a:pt x="1230019" y="38557"/>
                    <a:pt x="1229596" y="46806"/>
                  </a:cubicBezTo>
                  <a:lnTo>
                    <a:pt x="1270538" y="122128"/>
                  </a:lnTo>
                  <a:lnTo>
                    <a:pt x="1280906" y="190370"/>
                  </a:lnTo>
                  <a:lnTo>
                    <a:pt x="1296458" y="250081"/>
                  </a:lnTo>
                  <a:lnTo>
                    <a:pt x="1374220" y="305528"/>
                  </a:lnTo>
                  <a:lnTo>
                    <a:pt x="1420877" y="335384"/>
                  </a:lnTo>
                  <a:lnTo>
                    <a:pt x="1431245" y="442011"/>
                  </a:lnTo>
                  <a:lnTo>
                    <a:pt x="1524559" y="505988"/>
                  </a:lnTo>
                  <a:lnTo>
                    <a:pt x="1571747" y="560069"/>
                  </a:lnTo>
                  <a:lnTo>
                    <a:pt x="1654162" y="570504"/>
                  </a:lnTo>
                  <a:lnTo>
                    <a:pt x="1689920" y="648186"/>
                  </a:lnTo>
                  <a:lnTo>
                    <a:pt x="1750755" y="699822"/>
                  </a:lnTo>
                  <a:lnTo>
                    <a:pt x="1820054" y="724048"/>
                  </a:lnTo>
                  <a:lnTo>
                    <a:pt x="1945847" y="719327"/>
                  </a:lnTo>
                  <a:lnTo>
                    <a:pt x="2017269" y="724048"/>
                  </a:lnTo>
                  <a:lnTo>
                    <a:pt x="2174479" y="691377"/>
                  </a:lnTo>
                  <a:lnTo>
                    <a:pt x="2292651" y="724503"/>
                  </a:lnTo>
                  <a:lnTo>
                    <a:pt x="2344492" y="771874"/>
                  </a:lnTo>
                  <a:lnTo>
                    <a:pt x="2335498" y="847196"/>
                  </a:lnTo>
                  <a:lnTo>
                    <a:pt x="2375597" y="911173"/>
                  </a:lnTo>
                  <a:lnTo>
                    <a:pt x="2380449" y="957539"/>
                  </a:lnTo>
                  <a:lnTo>
                    <a:pt x="2331131" y="977713"/>
                  </a:lnTo>
                  <a:lnTo>
                    <a:pt x="2249186" y="977713"/>
                  </a:lnTo>
                  <a:lnTo>
                    <a:pt x="2158615" y="973400"/>
                  </a:lnTo>
                  <a:lnTo>
                    <a:pt x="2072357" y="969087"/>
                  </a:lnTo>
                  <a:lnTo>
                    <a:pt x="1955908" y="1025155"/>
                  </a:lnTo>
                  <a:lnTo>
                    <a:pt x="1873963" y="1085535"/>
                  </a:lnTo>
                  <a:lnTo>
                    <a:pt x="1770453" y="1145916"/>
                  </a:lnTo>
                  <a:lnTo>
                    <a:pt x="1727324" y="1150229"/>
                  </a:lnTo>
                  <a:lnTo>
                    <a:pt x="1615189" y="1154542"/>
                  </a:lnTo>
                  <a:lnTo>
                    <a:pt x="1554808" y="1124351"/>
                  </a:lnTo>
                  <a:lnTo>
                    <a:pt x="1477572" y="1094161"/>
                  </a:lnTo>
                  <a:lnTo>
                    <a:pt x="1454102" y="1051032"/>
                  </a:lnTo>
                  <a:lnTo>
                    <a:pt x="1412878" y="994964"/>
                  </a:lnTo>
                  <a:lnTo>
                    <a:pt x="1334849" y="994964"/>
                  </a:lnTo>
                  <a:lnTo>
                    <a:pt x="1274469" y="990651"/>
                  </a:lnTo>
                  <a:lnTo>
                    <a:pt x="1227027" y="1020842"/>
                  </a:lnTo>
                  <a:lnTo>
                    <a:pt x="1166646" y="977713"/>
                  </a:lnTo>
                  <a:lnTo>
                    <a:pt x="1127830" y="1007903"/>
                  </a:lnTo>
                  <a:lnTo>
                    <a:pt x="1058823" y="990651"/>
                  </a:lnTo>
                  <a:lnTo>
                    <a:pt x="1011381" y="1016529"/>
                  </a:lnTo>
                  <a:lnTo>
                    <a:pt x="967749" y="1049630"/>
                  </a:lnTo>
                  <a:lnTo>
                    <a:pt x="917899" y="984936"/>
                  </a:lnTo>
                  <a:lnTo>
                    <a:pt x="848893" y="935086"/>
                  </a:lnTo>
                  <a:lnTo>
                    <a:pt x="815792" y="892963"/>
                  </a:lnTo>
                  <a:lnTo>
                    <a:pt x="773166" y="848325"/>
                  </a:lnTo>
                  <a:lnTo>
                    <a:pt x="765546" y="826761"/>
                  </a:lnTo>
                  <a:lnTo>
                    <a:pt x="683600" y="826761"/>
                  </a:lnTo>
                  <a:lnTo>
                    <a:pt x="605968" y="805196"/>
                  </a:lnTo>
                  <a:lnTo>
                    <a:pt x="515397" y="792257"/>
                  </a:lnTo>
                  <a:lnTo>
                    <a:pt x="502458" y="792257"/>
                  </a:lnTo>
                  <a:lnTo>
                    <a:pt x="442077" y="800883"/>
                  </a:lnTo>
                  <a:lnTo>
                    <a:pt x="299751" y="813822"/>
                  </a:lnTo>
                  <a:lnTo>
                    <a:pt x="243683" y="783632"/>
                  </a:lnTo>
                  <a:lnTo>
                    <a:pt x="187615" y="766380"/>
                  </a:lnTo>
                  <a:lnTo>
                    <a:pt x="105670" y="744815"/>
                  </a:lnTo>
                  <a:lnTo>
                    <a:pt x="19412" y="740503"/>
                  </a:lnTo>
                  <a:lnTo>
                    <a:pt x="0" y="679492"/>
                  </a:lnTo>
                  <a:lnTo>
                    <a:pt x="4239" y="675252"/>
                  </a:lnTo>
                  <a:lnTo>
                    <a:pt x="74213" y="640264"/>
                  </a:lnTo>
                  <a:lnTo>
                    <a:pt x="151184" y="619272"/>
                  </a:lnTo>
                  <a:lnTo>
                    <a:pt x="165179" y="580786"/>
                  </a:lnTo>
                  <a:lnTo>
                    <a:pt x="200166" y="542300"/>
                  </a:lnTo>
                  <a:lnTo>
                    <a:pt x="228156" y="524807"/>
                  </a:lnTo>
                  <a:lnTo>
                    <a:pt x="263143" y="507313"/>
                  </a:lnTo>
                  <a:lnTo>
                    <a:pt x="263143" y="482822"/>
                  </a:lnTo>
                  <a:lnTo>
                    <a:pt x="280637" y="440838"/>
                  </a:lnTo>
                  <a:lnTo>
                    <a:pt x="329619" y="423344"/>
                  </a:lnTo>
                  <a:lnTo>
                    <a:pt x="403092" y="374362"/>
                  </a:lnTo>
                  <a:lnTo>
                    <a:pt x="455573" y="318383"/>
                  </a:lnTo>
                  <a:lnTo>
                    <a:pt x="494058" y="255406"/>
                  </a:lnTo>
                  <a:lnTo>
                    <a:pt x="539542" y="167938"/>
                  </a:lnTo>
                  <a:lnTo>
                    <a:pt x="581526" y="132951"/>
                  </a:lnTo>
                  <a:lnTo>
                    <a:pt x="613015" y="118956"/>
                  </a:lnTo>
                  <a:lnTo>
                    <a:pt x="686488" y="118956"/>
                  </a:lnTo>
                  <a:lnTo>
                    <a:pt x="749464" y="101462"/>
                  </a:lnTo>
                  <a:lnTo>
                    <a:pt x="767929" y="102708"/>
                  </a:lnTo>
                  <a:lnTo>
                    <a:pt x="791449" y="118956"/>
                  </a:lnTo>
                  <a:lnTo>
                    <a:pt x="819439" y="118956"/>
                  </a:lnTo>
                  <a:lnTo>
                    <a:pt x="840431" y="83969"/>
                  </a:lnTo>
                  <a:lnTo>
                    <a:pt x="868421" y="80470"/>
                  </a:lnTo>
                  <a:lnTo>
                    <a:pt x="903408" y="80470"/>
                  </a:lnTo>
                  <a:lnTo>
                    <a:pt x="934896" y="90966"/>
                  </a:lnTo>
                  <a:lnTo>
                    <a:pt x="941894" y="87468"/>
                  </a:lnTo>
                  <a:lnTo>
                    <a:pt x="941894" y="59478"/>
                  </a:lnTo>
                  <a:lnTo>
                    <a:pt x="952390" y="48982"/>
                  </a:lnTo>
                  <a:lnTo>
                    <a:pt x="973382" y="24491"/>
                  </a:lnTo>
                  <a:lnTo>
                    <a:pt x="984538" y="28612"/>
                  </a:lnTo>
                  <a:lnTo>
                    <a:pt x="1004248" y="51198"/>
                  </a:lnTo>
                  <a:lnTo>
                    <a:pt x="1043356" y="24491"/>
                  </a:lnTo>
                  <a:lnTo>
                    <a:pt x="1085341" y="0"/>
                  </a:lnTo>
                  <a:lnTo>
                    <a:pt x="1095214" y="15551"/>
                  </a:lnTo>
                  <a:close/>
                </a:path>
              </a:pathLst>
            </a:custGeom>
            <a:solidFill>
              <a:schemeClr val="accent1">
                <a:alpha val="5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9" name="Freeform: Shape 18">
              <a:extLst>
                <a:ext uri="{FF2B5EF4-FFF2-40B4-BE49-F238E27FC236}">
                  <a16:creationId xmlns:a16="http://schemas.microsoft.com/office/drawing/2014/main" id="{00000000-0008-0000-1000-000013000000}"/>
                </a:ext>
              </a:extLst>
            </xdr:cNvPr>
            <xdr:cNvSpPr/>
          </xdr:nvSpPr>
          <xdr:spPr>
            <a:xfrm>
              <a:off x="4684263" y="2604275"/>
              <a:ext cx="2427681" cy="1090800"/>
            </a:xfrm>
            <a:custGeom>
              <a:avLst/>
              <a:gdLst>
                <a:gd name="connsiteX0" fmla="*/ 2078289 w 2427681"/>
                <a:gd name="connsiteY0" fmla="*/ 0 h 1090800"/>
                <a:gd name="connsiteX1" fmla="*/ 2162526 w 2427681"/>
                <a:gd name="connsiteY1" fmla="*/ 20384 h 1090800"/>
                <a:gd name="connsiteX2" fmla="*/ 2254420 w 2427681"/>
                <a:gd name="connsiteY2" fmla="*/ 28537 h 1090800"/>
                <a:gd name="connsiteX3" fmla="*/ 2308025 w 2427681"/>
                <a:gd name="connsiteY3" fmla="*/ 48920 h 1090800"/>
                <a:gd name="connsiteX4" fmla="*/ 2385686 w 2427681"/>
                <a:gd name="connsiteY4" fmla="*/ 61170 h 1090800"/>
                <a:gd name="connsiteX5" fmla="*/ 2384449 w 2427681"/>
                <a:gd name="connsiteY5" fmla="*/ 64181 h 1090800"/>
                <a:gd name="connsiteX6" fmla="*/ 2391088 w 2427681"/>
                <a:gd name="connsiteY6" fmla="*/ 65228 h 1090800"/>
                <a:gd name="connsiteX7" fmla="*/ 2427681 w 2427681"/>
                <a:gd name="connsiteY7" fmla="*/ 61687 h 1090800"/>
                <a:gd name="connsiteX8" fmla="*/ 2398330 w 2427681"/>
                <a:gd name="connsiteY8" fmla="*/ 139267 h 1090800"/>
                <a:gd name="connsiteX9" fmla="*/ 2398330 w 2427681"/>
                <a:gd name="connsiteY9" fmla="*/ 211846 h 1090800"/>
                <a:gd name="connsiteX10" fmla="*/ 2362525 w 2427681"/>
                <a:gd name="connsiteY10" fmla="*/ 267350 h 1090800"/>
                <a:gd name="connsiteX11" fmla="*/ 2321605 w 2427681"/>
                <a:gd name="connsiteY11" fmla="*/ 301504 h 1090800"/>
                <a:gd name="connsiteX12" fmla="*/ 2321605 w 2427681"/>
                <a:gd name="connsiteY12" fmla="*/ 322852 h 1090800"/>
                <a:gd name="connsiteX13" fmla="*/ 2280685 w 2427681"/>
                <a:gd name="connsiteY13" fmla="*/ 416779 h 1090800"/>
                <a:gd name="connsiteX14" fmla="*/ 2270456 w 2427681"/>
                <a:gd name="connsiteY14" fmla="*/ 463743 h 1090800"/>
                <a:gd name="connsiteX15" fmla="*/ 2249996 w 2427681"/>
                <a:gd name="connsiteY15" fmla="*/ 514977 h 1090800"/>
                <a:gd name="connsiteX16" fmla="*/ 2224421 w 2427681"/>
                <a:gd name="connsiteY16" fmla="*/ 587557 h 1090800"/>
                <a:gd name="connsiteX17" fmla="*/ 2178386 w 2427681"/>
                <a:gd name="connsiteY17" fmla="*/ 643060 h 1090800"/>
                <a:gd name="connsiteX18" fmla="*/ 2157764 w 2427681"/>
                <a:gd name="connsiteY18" fmla="*/ 718800 h 1090800"/>
                <a:gd name="connsiteX19" fmla="*/ 2110821 w 2427681"/>
                <a:gd name="connsiteY19" fmla="*/ 730007 h 1090800"/>
                <a:gd name="connsiteX20" fmla="*/ 2110383 w 2427681"/>
                <a:gd name="connsiteY20" fmla="*/ 731073 h 1090800"/>
                <a:gd name="connsiteX21" fmla="*/ 2106355 w 2427681"/>
                <a:gd name="connsiteY21" fmla="*/ 731073 h 1090800"/>
                <a:gd name="connsiteX22" fmla="*/ 2106351 w 2427681"/>
                <a:gd name="connsiteY22" fmla="*/ 731074 h 1090800"/>
                <a:gd name="connsiteX23" fmla="*/ 2090064 w 2427681"/>
                <a:gd name="connsiteY23" fmla="*/ 731074 h 1090800"/>
                <a:gd name="connsiteX24" fmla="*/ 2090065 w 2427681"/>
                <a:gd name="connsiteY24" fmla="*/ 731073 h 1090800"/>
                <a:gd name="connsiteX25" fmla="*/ 2088371 w 2427681"/>
                <a:gd name="connsiteY25" fmla="*/ 731073 h 1090800"/>
                <a:gd name="connsiteX26" fmla="*/ 2024541 w 2427681"/>
                <a:gd name="connsiteY26" fmla="*/ 761293 h 1090800"/>
                <a:gd name="connsiteX27" fmla="*/ 1922412 w 2427681"/>
                <a:gd name="connsiteY27" fmla="*/ 787197 h 1090800"/>
                <a:gd name="connsiteX28" fmla="*/ 1871347 w 2427681"/>
                <a:gd name="connsiteY28" fmla="*/ 791514 h 1090800"/>
                <a:gd name="connsiteX29" fmla="*/ 1862836 w 2427681"/>
                <a:gd name="connsiteY29" fmla="*/ 791514 h 1090800"/>
                <a:gd name="connsiteX30" fmla="*/ 1799006 w 2427681"/>
                <a:gd name="connsiteY30" fmla="*/ 864909 h 1090800"/>
                <a:gd name="connsiteX31" fmla="*/ 1760707 w 2427681"/>
                <a:gd name="connsiteY31" fmla="*/ 933985 h 1090800"/>
                <a:gd name="connsiteX32" fmla="*/ 1726664 w 2427681"/>
                <a:gd name="connsiteY32" fmla="*/ 955572 h 1090800"/>
                <a:gd name="connsiteX33" fmla="*/ 1675599 w 2427681"/>
                <a:gd name="connsiteY33" fmla="*/ 964207 h 1090800"/>
                <a:gd name="connsiteX34" fmla="*/ 1637301 w 2427681"/>
                <a:gd name="connsiteY34" fmla="*/ 981475 h 1090800"/>
                <a:gd name="connsiteX35" fmla="*/ 1530916 w 2427681"/>
                <a:gd name="connsiteY35" fmla="*/ 985792 h 1090800"/>
                <a:gd name="connsiteX36" fmla="*/ 1509640 w 2427681"/>
                <a:gd name="connsiteY36" fmla="*/ 985792 h 1090800"/>
                <a:gd name="connsiteX37" fmla="*/ 1403255 w 2427681"/>
                <a:gd name="connsiteY37" fmla="*/ 1028965 h 1090800"/>
                <a:gd name="connsiteX38" fmla="*/ 1356446 w 2427681"/>
                <a:gd name="connsiteY38" fmla="*/ 1050552 h 1090800"/>
                <a:gd name="connsiteX39" fmla="*/ 1271338 w 2427681"/>
                <a:gd name="connsiteY39" fmla="*/ 1054870 h 1090800"/>
                <a:gd name="connsiteX40" fmla="*/ 1164953 w 2427681"/>
                <a:gd name="connsiteY40" fmla="*/ 1089408 h 1090800"/>
                <a:gd name="connsiteX41" fmla="*/ 1160564 w 2427681"/>
                <a:gd name="connsiteY41" fmla="*/ 1090800 h 1090800"/>
                <a:gd name="connsiteX42" fmla="*/ 1150138 w 2427681"/>
                <a:gd name="connsiteY42" fmla="*/ 1044387 h 1090800"/>
                <a:gd name="connsiteX43" fmla="*/ 1114333 w 2427681"/>
                <a:gd name="connsiteY43" fmla="*/ 980345 h 1090800"/>
                <a:gd name="connsiteX44" fmla="*/ 1119448 w 2427681"/>
                <a:gd name="connsiteY44" fmla="*/ 899226 h 1090800"/>
                <a:gd name="connsiteX45" fmla="*/ 1068298 w 2427681"/>
                <a:gd name="connsiteY45" fmla="*/ 847993 h 1090800"/>
                <a:gd name="connsiteX46" fmla="*/ 940425 w 2427681"/>
                <a:gd name="connsiteY46" fmla="*/ 805298 h 1090800"/>
                <a:gd name="connsiteX47" fmla="*/ 766516 w 2427681"/>
                <a:gd name="connsiteY47" fmla="*/ 843723 h 1090800"/>
                <a:gd name="connsiteX48" fmla="*/ 720481 w 2427681"/>
                <a:gd name="connsiteY48" fmla="*/ 835184 h 1090800"/>
                <a:gd name="connsiteX49" fmla="*/ 592607 w 2427681"/>
                <a:gd name="connsiteY49" fmla="*/ 843723 h 1090800"/>
                <a:gd name="connsiteX50" fmla="*/ 526112 w 2427681"/>
                <a:gd name="connsiteY50" fmla="*/ 830914 h 1090800"/>
                <a:gd name="connsiteX51" fmla="*/ 469847 w 2427681"/>
                <a:gd name="connsiteY51" fmla="*/ 775412 h 1090800"/>
                <a:gd name="connsiteX52" fmla="*/ 428928 w 2427681"/>
                <a:gd name="connsiteY52" fmla="*/ 690023 h 1090800"/>
                <a:gd name="connsiteX53" fmla="*/ 341973 w 2427681"/>
                <a:gd name="connsiteY53" fmla="*/ 681484 h 1090800"/>
                <a:gd name="connsiteX54" fmla="*/ 301053 w 2427681"/>
                <a:gd name="connsiteY54" fmla="*/ 638790 h 1090800"/>
                <a:gd name="connsiteX55" fmla="*/ 208984 w 2427681"/>
                <a:gd name="connsiteY55" fmla="*/ 574748 h 1090800"/>
                <a:gd name="connsiteX56" fmla="*/ 198754 w 2427681"/>
                <a:gd name="connsiteY56" fmla="*/ 468013 h 1090800"/>
                <a:gd name="connsiteX57" fmla="*/ 152720 w 2427681"/>
                <a:gd name="connsiteY57" fmla="*/ 438126 h 1090800"/>
                <a:gd name="connsiteX58" fmla="*/ 75995 w 2427681"/>
                <a:gd name="connsiteY58" fmla="*/ 382623 h 1090800"/>
                <a:gd name="connsiteX59" fmla="*/ 60650 w 2427681"/>
                <a:gd name="connsiteY59" fmla="*/ 322851 h 1090800"/>
                <a:gd name="connsiteX60" fmla="*/ 50421 w 2427681"/>
                <a:gd name="connsiteY60" fmla="*/ 254540 h 1090800"/>
                <a:gd name="connsiteX61" fmla="*/ 4386 w 2427681"/>
                <a:gd name="connsiteY61" fmla="*/ 173420 h 1090800"/>
                <a:gd name="connsiteX62" fmla="*/ 0 w 2427681"/>
                <a:gd name="connsiteY62" fmla="*/ 154369 h 1090800"/>
                <a:gd name="connsiteX63" fmla="*/ 57556 w 2427681"/>
                <a:gd name="connsiteY63" fmla="*/ 135789 h 1090800"/>
                <a:gd name="connsiteX64" fmla="*/ 62561 w 2427681"/>
                <a:gd name="connsiteY64" fmla="*/ 98269 h 1090800"/>
                <a:gd name="connsiteX65" fmla="*/ 64271 w 2427681"/>
                <a:gd name="connsiteY65" fmla="*/ 97841 h 1090800"/>
                <a:gd name="connsiteX66" fmla="*/ 144679 w 2427681"/>
                <a:gd name="connsiteY66" fmla="*/ 97841 h 1090800"/>
                <a:gd name="connsiteX67" fmla="*/ 205942 w 2427681"/>
                <a:gd name="connsiteY67" fmla="*/ 40767 h 1090800"/>
                <a:gd name="connsiteX68" fmla="*/ 271034 w 2427681"/>
                <a:gd name="connsiteY68" fmla="*/ 36690 h 1090800"/>
                <a:gd name="connsiteX69" fmla="*/ 324640 w 2427681"/>
                <a:gd name="connsiteY69" fmla="*/ 12230 h 1090800"/>
                <a:gd name="connsiteX70" fmla="*/ 397389 w 2427681"/>
                <a:gd name="connsiteY70" fmla="*/ 28537 h 1090800"/>
                <a:gd name="connsiteX71" fmla="*/ 443336 w 2427681"/>
                <a:gd name="connsiteY71" fmla="*/ 4076 h 1090800"/>
                <a:gd name="connsiteX72" fmla="*/ 527572 w 2427681"/>
                <a:gd name="connsiteY72" fmla="*/ 4076 h 1090800"/>
                <a:gd name="connsiteX73" fmla="*/ 592664 w 2427681"/>
                <a:gd name="connsiteY73" fmla="*/ 8153 h 1090800"/>
                <a:gd name="connsiteX74" fmla="*/ 653927 w 2427681"/>
                <a:gd name="connsiteY74" fmla="*/ 69304 h 1090800"/>
                <a:gd name="connsiteX75" fmla="*/ 730506 w 2427681"/>
                <a:gd name="connsiteY75" fmla="*/ 126377 h 1090800"/>
                <a:gd name="connsiteX76" fmla="*/ 772624 w 2427681"/>
                <a:gd name="connsiteY76" fmla="*/ 252756 h 1090800"/>
                <a:gd name="connsiteX77" fmla="*/ 814742 w 2427681"/>
                <a:gd name="connsiteY77" fmla="*/ 236448 h 1090800"/>
                <a:gd name="connsiteX78" fmla="*/ 837716 w 2427681"/>
                <a:gd name="connsiteY78" fmla="*/ 228295 h 1090800"/>
                <a:gd name="connsiteX79" fmla="*/ 898979 w 2427681"/>
                <a:gd name="connsiteY79" fmla="*/ 224219 h 1090800"/>
                <a:gd name="connsiteX80" fmla="*/ 937268 w 2427681"/>
                <a:gd name="connsiteY80" fmla="*/ 130455 h 1090800"/>
                <a:gd name="connsiteX81" fmla="*/ 987045 w 2427681"/>
                <a:gd name="connsiteY81" fmla="*/ 130455 h 1090800"/>
                <a:gd name="connsiteX82" fmla="*/ 1140201 w 2427681"/>
                <a:gd name="connsiteY82" fmla="*/ 97841 h 1090800"/>
                <a:gd name="connsiteX83" fmla="*/ 1201464 w 2427681"/>
                <a:gd name="connsiteY83" fmla="*/ 97841 h 1090800"/>
                <a:gd name="connsiteX84" fmla="*/ 1243582 w 2427681"/>
                <a:gd name="connsiteY84" fmla="*/ 142684 h 1090800"/>
                <a:gd name="connsiteX85" fmla="*/ 1323990 w 2427681"/>
                <a:gd name="connsiteY85" fmla="*/ 179374 h 1090800"/>
                <a:gd name="connsiteX86" fmla="*/ 1396740 w 2427681"/>
                <a:gd name="connsiteY86" fmla="*/ 171221 h 1090800"/>
                <a:gd name="connsiteX87" fmla="*/ 1446516 w 2427681"/>
                <a:gd name="connsiteY87" fmla="*/ 146761 h 1090800"/>
                <a:gd name="connsiteX88" fmla="*/ 1534582 w 2427681"/>
                <a:gd name="connsiteY88" fmla="*/ 146761 h 1090800"/>
                <a:gd name="connsiteX89" fmla="*/ 1618818 w 2427681"/>
                <a:gd name="connsiteY89" fmla="*/ 134531 h 1090800"/>
                <a:gd name="connsiteX90" fmla="*/ 1687739 w 2427681"/>
                <a:gd name="connsiteY90" fmla="*/ 81534 h 1090800"/>
                <a:gd name="connsiteX91" fmla="*/ 1714541 w 2427681"/>
                <a:gd name="connsiteY91" fmla="*/ 48920 h 1090800"/>
                <a:gd name="connsiteX92" fmla="*/ 1760489 w 2427681"/>
                <a:gd name="connsiteY92" fmla="*/ 32613 h 1090800"/>
                <a:gd name="connsiteX93" fmla="*/ 1867698 w 2427681"/>
                <a:gd name="connsiteY93" fmla="*/ 24460 h 1090800"/>
                <a:gd name="connsiteX94" fmla="*/ 1986396 w 2427681"/>
                <a:gd name="connsiteY94" fmla="*/ 8153 h 1090800"/>
                <a:gd name="connsiteX0" fmla="*/ 2078289 w 2427681"/>
                <a:gd name="connsiteY0" fmla="*/ 0 h 1090800"/>
                <a:gd name="connsiteX1" fmla="*/ 2162526 w 2427681"/>
                <a:gd name="connsiteY1" fmla="*/ 20384 h 1090800"/>
                <a:gd name="connsiteX2" fmla="*/ 2254420 w 2427681"/>
                <a:gd name="connsiteY2" fmla="*/ 28537 h 1090800"/>
                <a:gd name="connsiteX3" fmla="*/ 2308025 w 2427681"/>
                <a:gd name="connsiteY3" fmla="*/ 48920 h 1090800"/>
                <a:gd name="connsiteX4" fmla="*/ 2385686 w 2427681"/>
                <a:gd name="connsiteY4" fmla="*/ 61170 h 1090800"/>
                <a:gd name="connsiteX5" fmla="*/ 2384449 w 2427681"/>
                <a:gd name="connsiteY5" fmla="*/ 64181 h 1090800"/>
                <a:gd name="connsiteX6" fmla="*/ 2391088 w 2427681"/>
                <a:gd name="connsiteY6" fmla="*/ 65228 h 1090800"/>
                <a:gd name="connsiteX7" fmla="*/ 2427681 w 2427681"/>
                <a:gd name="connsiteY7" fmla="*/ 61687 h 1090800"/>
                <a:gd name="connsiteX8" fmla="*/ 2398330 w 2427681"/>
                <a:gd name="connsiteY8" fmla="*/ 139267 h 1090800"/>
                <a:gd name="connsiteX9" fmla="*/ 2398330 w 2427681"/>
                <a:gd name="connsiteY9" fmla="*/ 211846 h 1090800"/>
                <a:gd name="connsiteX10" fmla="*/ 2362525 w 2427681"/>
                <a:gd name="connsiteY10" fmla="*/ 267350 h 1090800"/>
                <a:gd name="connsiteX11" fmla="*/ 2321605 w 2427681"/>
                <a:gd name="connsiteY11" fmla="*/ 301504 h 1090800"/>
                <a:gd name="connsiteX12" fmla="*/ 2321605 w 2427681"/>
                <a:gd name="connsiteY12" fmla="*/ 322852 h 1090800"/>
                <a:gd name="connsiteX13" fmla="*/ 2280685 w 2427681"/>
                <a:gd name="connsiteY13" fmla="*/ 416779 h 1090800"/>
                <a:gd name="connsiteX14" fmla="*/ 2270456 w 2427681"/>
                <a:gd name="connsiteY14" fmla="*/ 463743 h 1090800"/>
                <a:gd name="connsiteX15" fmla="*/ 2249996 w 2427681"/>
                <a:gd name="connsiteY15" fmla="*/ 514977 h 1090800"/>
                <a:gd name="connsiteX16" fmla="*/ 2224421 w 2427681"/>
                <a:gd name="connsiteY16" fmla="*/ 587557 h 1090800"/>
                <a:gd name="connsiteX17" fmla="*/ 2178386 w 2427681"/>
                <a:gd name="connsiteY17" fmla="*/ 643060 h 1090800"/>
                <a:gd name="connsiteX18" fmla="*/ 2157764 w 2427681"/>
                <a:gd name="connsiteY18" fmla="*/ 718800 h 1090800"/>
                <a:gd name="connsiteX19" fmla="*/ 2110821 w 2427681"/>
                <a:gd name="connsiteY19" fmla="*/ 730007 h 1090800"/>
                <a:gd name="connsiteX20" fmla="*/ 2110383 w 2427681"/>
                <a:gd name="connsiteY20" fmla="*/ 731073 h 1090800"/>
                <a:gd name="connsiteX21" fmla="*/ 2106355 w 2427681"/>
                <a:gd name="connsiteY21" fmla="*/ 731073 h 1090800"/>
                <a:gd name="connsiteX22" fmla="*/ 2106351 w 2427681"/>
                <a:gd name="connsiteY22" fmla="*/ 731074 h 1090800"/>
                <a:gd name="connsiteX23" fmla="*/ 2090064 w 2427681"/>
                <a:gd name="connsiteY23" fmla="*/ 731074 h 1090800"/>
                <a:gd name="connsiteX24" fmla="*/ 2090065 w 2427681"/>
                <a:gd name="connsiteY24" fmla="*/ 731073 h 1090800"/>
                <a:gd name="connsiteX25" fmla="*/ 2088371 w 2427681"/>
                <a:gd name="connsiteY25" fmla="*/ 731073 h 1090800"/>
                <a:gd name="connsiteX26" fmla="*/ 2024541 w 2427681"/>
                <a:gd name="connsiteY26" fmla="*/ 761293 h 1090800"/>
                <a:gd name="connsiteX27" fmla="*/ 1922412 w 2427681"/>
                <a:gd name="connsiteY27" fmla="*/ 787197 h 1090800"/>
                <a:gd name="connsiteX28" fmla="*/ 1871347 w 2427681"/>
                <a:gd name="connsiteY28" fmla="*/ 791514 h 1090800"/>
                <a:gd name="connsiteX29" fmla="*/ 1862836 w 2427681"/>
                <a:gd name="connsiteY29" fmla="*/ 791514 h 1090800"/>
                <a:gd name="connsiteX30" fmla="*/ 1799006 w 2427681"/>
                <a:gd name="connsiteY30" fmla="*/ 864909 h 1090800"/>
                <a:gd name="connsiteX31" fmla="*/ 1760707 w 2427681"/>
                <a:gd name="connsiteY31" fmla="*/ 933985 h 1090800"/>
                <a:gd name="connsiteX32" fmla="*/ 1726664 w 2427681"/>
                <a:gd name="connsiteY32" fmla="*/ 955572 h 1090800"/>
                <a:gd name="connsiteX33" fmla="*/ 1675599 w 2427681"/>
                <a:gd name="connsiteY33" fmla="*/ 964207 h 1090800"/>
                <a:gd name="connsiteX34" fmla="*/ 1637301 w 2427681"/>
                <a:gd name="connsiteY34" fmla="*/ 981475 h 1090800"/>
                <a:gd name="connsiteX35" fmla="*/ 1530916 w 2427681"/>
                <a:gd name="connsiteY35" fmla="*/ 985792 h 1090800"/>
                <a:gd name="connsiteX36" fmla="*/ 1509640 w 2427681"/>
                <a:gd name="connsiteY36" fmla="*/ 985792 h 1090800"/>
                <a:gd name="connsiteX37" fmla="*/ 1403255 w 2427681"/>
                <a:gd name="connsiteY37" fmla="*/ 1028965 h 1090800"/>
                <a:gd name="connsiteX38" fmla="*/ 1356446 w 2427681"/>
                <a:gd name="connsiteY38" fmla="*/ 1050552 h 1090800"/>
                <a:gd name="connsiteX39" fmla="*/ 1271338 w 2427681"/>
                <a:gd name="connsiteY39" fmla="*/ 1054870 h 1090800"/>
                <a:gd name="connsiteX40" fmla="*/ 1164953 w 2427681"/>
                <a:gd name="connsiteY40" fmla="*/ 1089408 h 1090800"/>
                <a:gd name="connsiteX41" fmla="*/ 1160564 w 2427681"/>
                <a:gd name="connsiteY41" fmla="*/ 1090800 h 1090800"/>
                <a:gd name="connsiteX42" fmla="*/ 1150138 w 2427681"/>
                <a:gd name="connsiteY42" fmla="*/ 1044387 h 1090800"/>
                <a:gd name="connsiteX43" fmla="*/ 1114333 w 2427681"/>
                <a:gd name="connsiteY43" fmla="*/ 980345 h 1090800"/>
                <a:gd name="connsiteX44" fmla="*/ 1119448 w 2427681"/>
                <a:gd name="connsiteY44" fmla="*/ 899226 h 1090800"/>
                <a:gd name="connsiteX45" fmla="*/ 1068298 w 2427681"/>
                <a:gd name="connsiteY45" fmla="*/ 847993 h 1090800"/>
                <a:gd name="connsiteX46" fmla="*/ 940425 w 2427681"/>
                <a:gd name="connsiteY46" fmla="*/ 805298 h 1090800"/>
                <a:gd name="connsiteX47" fmla="*/ 766516 w 2427681"/>
                <a:gd name="connsiteY47" fmla="*/ 843723 h 1090800"/>
                <a:gd name="connsiteX48" fmla="*/ 720481 w 2427681"/>
                <a:gd name="connsiteY48" fmla="*/ 835184 h 1090800"/>
                <a:gd name="connsiteX49" fmla="*/ 592607 w 2427681"/>
                <a:gd name="connsiteY49" fmla="*/ 843723 h 1090800"/>
                <a:gd name="connsiteX50" fmla="*/ 526112 w 2427681"/>
                <a:gd name="connsiteY50" fmla="*/ 830914 h 1090800"/>
                <a:gd name="connsiteX51" fmla="*/ 469847 w 2427681"/>
                <a:gd name="connsiteY51" fmla="*/ 775412 h 1090800"/>
                <a:gd name="connsiteX52" fmla="*/ 428928 w 2427681"/>
                <a:gd name="connsiteY52" fmla="*/ 690023 h 1090800"/>
                <a:gd name="connsiteX53" fmla="*/ 341973 w 2427681"/>
                <a:gd name="connsiteY53" fmla="*/ 681484 h 1090800"/>
                <a:gd name="connsiteX54" fmla="*/ 301053 w 2427681"/>
                <a:gd name="connsiteY54" fmla="*/ 638790 h 1090800"/>
                <a:gd name="connsiteX55" fmla="*/ 208984 w 2427681"/>
                <a:gd name="connsiteY55" fmla="*/ 574748 h 1090800"/>
                <a:gd name="connsiteX56" fmla="*/ 198754 w 2427681"/>
                <a:gd name="connsiteY56" fmla="*/ 468013 h 1090800"/>
                <a:gd name="connsiteX57" fmla="*/ 152720 w 2427681"/>
                <a:gd name="connsiteY57" fmla="*/ 438126 h 1090800"/>
                <a:gd name="connsiteX58" fmla="*/ 75995 w 2427681"/>
                <a:gd name="connsiteY58" fmla="*/ 382623 h 1090800"/>
                <a:gd name="connsiteX59" fmla="*/ 60650 w 2427681"/>
                <a:gd name="connsiteY59" fmla="*/ 322851 h 1090800"/>
                <a:gd name="connsiteX60" fmla="*/ 50421 w 2427681"/>
                <a:gd name="connsiteY60" fmla="*/ 254540 h 1090800"/>
                <a:gd name="connsiteX61" fmla="*/ 4386 w 2427681"/>
                <a:gd name="connsiteY61" fmla="*/ 173420 h 1090800"/>
                <a:gd name="connsiteX62" fmla="*/ 0 w 2427681"/>
                <a:gd name="connsiteY62" fmla="*/ 154369 h 1090800"/>
                <a:gd name="connsiteX63" fmla="*/ 57556 w 2427681"/>
                <a:gd name="connsiteY63" fmla="*/ 135789 h 1090800"/>
                <a:gd name="connsiteX64" fmla="*/ 62561 w 2427681"/>
                <a:gd name="connsiteY64" fmla="*/ 98269 h 1090800"/>
                <a:gd name="connsiteX65" fmla="*/ 64271 w 2427681"/>
                <a:gd name="connsiteY65" fmla="*/ 97841 h 1090800"/>
                <a:gd name="connsiteX66" fmla="*/ 144679 w 2427681"/>
                <a:gd name="connsiteY66" fmla="*/ 97841 h 1090800"/>
                <a:gd name="connsiteX67" fmla="*/ 205942 w 2427681"/>
                <a:gd name="connsiteY67" fmla="*/ 40767 h 1090800"/>
                <a:gd name="connsiteX68" fmla="*/ 271034 w 2427681"/>
                <a:gd name="connsiteY68" fmla="*/ 36690 h 1090800"/>
                <a:gd name="connsiteX69" fmla="*/ 324640 w 2427681"/>
                <a:gd name="connsiteY69" fmla="*/ 12230 h 1090800"/>
                <a:gd name="connsiteX70" fmla="*/ 397389 w 2427681"/>
                <a:gd name="connsiteY70" fmla="*/ 28537 h 1090800"/>
                <a:gd name="connsiteX71" fmla="*/ 443336 w 2427681"/>
                <a:gd name="connsiteY71" fmla="*/ 4076 h 1090800"/>
                <a:gd name="connsiteX72" fmla="*/ 527572 w 2427681"/>
                <a:gd name="connsiteY72" fmla="*/ 4076 h 1090800"/>
                <a:gd name="connsiteX73" fmla="*/ 592664 w 2427681"/>
                <a:gd name="connsiteY73" fmla="*/ 8153 h 1090800"/>
                <a:gd name="connsiteX74" fmla="*/ 653927 w 2427681"/>
                <a:gd name="connsiteY74" fmla="*/ 69304 h 1090800"/>
                <a:gd name="connsiteX75" fmla="*/ 719076 w 2427681"/>
                <a:gd name="connsiteY75" fmla="*/ 133997 h 1090800"/>
                <a:gd name="connsiteX76" fmla="*/ 772624 w 2427681"/>
                <a:gd name="connsiteY76" fmla="*/ 252756 h 1090800"/>
                <a:gd name="connsiteX77" fmla="*/ 814742 w 2427681"/>
                <a:gd name="connsiteY77" fmla="*/ 236448 h 1090800"/>
                <a:gd name="connsiteX78" fmla="*/ 837716 w 2427681"/>
                <a:gd name="connsiteY78" fmla="*/ 228295 h 1090800"/>
                <a:gd name="connsiteX79" fmla="*/ 898979 w 2427681"/>
                <a:gd name="connsiteY79" fmla="*/ 224219 h 1090800"/>
                <a:gd name="connsiteX80" fmla="*/ 937268 w 2427681"/>
                <a:gd name="connsiteY80" fmla="*/ 130455 h 1090800"/>
                <a:gd name="connsiteX81" fmla="*/ 987045 w 2427681"/>
                <a:gd name="connsiteY81" fmla="*/ 130455 h 1090800"/>
                <a:gd name="connsiteX82" fmla="*/ 1140201 w 2427681"/>
                <a:gd name="connsiteY82" fmla="*/ 97841 h 1090800"/>
                <a:gd name="connsiteX83" fmla="*/ 1201464 w 2427681"/>
                <a:gd name="connsiteY83" fmla="*/ 97841 h 1090800"/>
                <a:gd name="connsiteX84" fmla="*/ 1243582 w 2427681"/>
                <a:gd name="connsiteY84" fmla="*/ 142684 h 1090800"/>
                <a:gd name="connsiteX85" fmla="*/ 1323990 w 2427681"/>
                <a:gd name="connsiteY85" fmla="*/ 179374 h 1090800"/>
                <a:gd name="connsiteX86" fmla="*/ 1396740 w 2427681"/>
                <a:gd name="connsiteY86" fmla="*/ 171221 h 1090800"/>
                <a:gd name="connsiteX87" fmla="*/ 1446516 w 2427681"/>
                <a:gd name="connsiteY87" fmla="*/ 146761 h 1090800"/>
                <a:gd name="connsiteX88" fmla="*/ 1534582 w 2427681"/>
                <a:gd name="connsiteY88" fmla="*/ 146761 h 1090800"/>
                <a:gd name="connsiteX89" fmla="*/ 1618818 w 2427681"/>
                <a:gd name="connsiteY89" fmla="*/ 134531 h 1090800"/>
                <a:gd name="connsiteX90" fmla="*/ 1687739 w 2427681"/>
                <a:gd name="connsiteY90" fmla="*/ 81534 h 1090800"/>
                <a:gd name="connsiteX91" fmla="*/ 1714541 w 2427681"/>
                <a:gd name="connsiteY91" fmla="*/ 48920 h 1090800"/>
                <a:gd name="connsiteX92" fmla="*/ 1760489 w 2427681"/>
                <a:gd name="connsiteY92" fmla="*/ 32613 h 1090800"/>
                <a:gd name="connsiteX93" fmla="*/ 1867698 w 2427681"/>
                <a:gd name="connsiteY93" fmla="*/ 24460 h 1090800"/>
                <a:gd name="connsiteX94" fmla="*/ 1986396 w 2427681"/>
                <a:gd name="connsiteY94" fmla="*/ 8153 h 1090800"/>
                <a:gd name="connsiteX95" fmla="*/ 2078289 w 2427681"/>
                <a:gd name="connsiteY95" fmla="*/ 0 h 1090800"/>
                <a:gd name="connsiteX0" fmla="*/ 2078289 w 2427681"/>
                <a:gd name="connsiteY0" fmla="*/ 0 h 1090800"/>
                <a:gd name="connsiteX1" fmla="*/ 2162526 w 2427681"/>
                <a:gd name="connsiteY1" fmla="*/ 20384 h 1090800"/>
                <a:gd name="connsiteX2" fmla="*/ 2254420 w 2427681"/>
                <a:gd name="connsiteY2" fmla="*/ 28537 h 1090800"/>
                <a:gd name="connsiteX3" fmla="*/ 2308025 w 2427681"/>
                <a:gd name="connsiteY3" fmla="*/ 48920 h 1090800"/>
                <a:gd name="connsiteX4" fmla="*/ 2385686 w 2427681"/>
                <a:gd name="connsiteY4" fmla="*/ 61170 h 1090800"/>
                <a:gd name="connsiteX5" fmla="*/ 2384449 w 2427681"/>
                <a:gd name="connsiteY5" fmla="*/ 64181 h 1090800"/>
                <a:gd name="connsiteX6" fmla="*/ 2391088 w 2427681"/>
                <a:gd name="connsiteY6" fmla="*/ 65228 h 1090800"/>
                <a:gd name="connsiteX7" fmla="*/ 2427681 w 2427681"/>
                <a:gd name="connsiteY7" fmla="*/ 61687 h 1090800"/>
                <a:gd name="connsiteX8" fmla="*/ 2398330 w 2427681"/>
                <a:gd name="connsiteY8" fmla="*/ 139267 h 1090800"/>
                <a:gd name="connsiteX9" fmla="*/ 2398330 w 2427681"/>
                <a:gd name="connsiteY9" fmla="*/ 211846 h 1090800"/>
                <a:gd name="connsiteX10" fmla="*/ 2362525 w 2427681"/>
                <a:gd name="connsiteY10" fmla="*/ 267350 h 1090800"/>
                <a:gd name="connsiteX11" fmla="*/ 2321605 w 2427681"/>
                <a:gd name="connsiteY11" fmla="*/ 301504 h 1090800"/>
                <a:gd name="connsiteX12" fmla="*/ 2321605 w 2427681"/>
                <a:gd name="connsiteY12" fmla="*/ 322852 h 1090800"/>
                <a:gd name="connsiteX13" fmla="*/ 2280685 w 2427681"/>
                <a:gd name="connsiteY13" fmla="*/ 416779 h 1090800"/>
                <a:gd name="connsiteX14" fmla="*/ 2270456 w 2427681"/>
                <a:gd name="connsiteY14" fmla="*/ 463743 h 1090800"/>
                <a:gd name="connsiteX15" fmla="*/ 2249996 w 2427681"/>
                <a:gd name="connsiteY15" fmla="*/ 514977 h 1090800"/>
                <a:gd name="connsiteX16" fmla="*/ 2224421 w 2427681"/>
                <a:gd name="connsiteY16" fmla="*/ 587557 h 1090800"/>
                <a:gd name="connsiteX17" fmla="*/ 2178386 w 2427681"/>
                <a:gd name="connsiteY17" fmla="*/ 643060 h 1090800"/>
                <a:gd name="connsiteX18" fmla="*/ 2157764 w 2427681"/>
                <a:gd name="connsiteY18" fmla="*/ 718800 h 1090800"/>
                <a:gd name="connsiteX19" fmla="*/ 2110821 w 2427681"/>
                <a:gd name="connsiteY19" fmla="*/ 730007 h 1090800"/>
                <a:gd name="connsiteX20" fmla="*/ 2110383 w 2427681"/>
                <a:gd name="connsiteY20" fmla="*/ 731073 h 1090800"/>
                <a:gd name="connsiteX21" fmla="*/ 2106355 w 2427681"/>
                <a:gd name="connsiteY21" fmla="*/ 731073 h 1090800"/>
                <a:gd name="connsiteX22" fmla="*/ 2106351 w 2427681"/>
                <a:gd name="connsiteY22" fmla="*/ 731074 h 1090800"/>
                <a:gd name="connsiteX23" fmla="*/ 2090064 w 2427681"/>
                <a:gd name="connsiteY23" fmla="*/ 731074 h 1090800"/>
                <a:gd name="connsiteX24" fmla="*/ 2090065 w 2427681"/>
                <a:gd name="connsiteY24" fmla="*/ 731073 h 1090800"/>
                <a:gd name="connsiteX25" fmla="*/ 2088371 w 2427681"/>
                <a:gd name="connsiteY25" fmla="*/ 731073 h 1090800"/>
                <a:gd name="connsiteX26" fmla="*/ 2024541 w 2427681"/>
                <a:gd name="connsiteY26" fmla="*/ 761293 h 1090800"/>
                <a:gd name="connsiteX27" fmla="*/ 1922412 w 2427681"/>
                <a:gd name="connsiteY27" fmla="*/ 787197 h 1090800"/>
                <a:gd name="connsiteX28" fmla="*/ 1871347 w 2427681"/>
                <a:gd name="connsiteY28" fmla="*/ 791514 h 1090800"/>
                <a:gd name="connsiteX29" fmla="*/ 1862836 w 2427681"/>
                <a:gd name="connsiteY29" fmla="*/ 791514 h 1090800"/>
                <a:gd name="connsiteX30" fmla="*/ 1799006 w 2427681"/>
                <a:gd name="connsiteY30" fmla="*/ 864909 h 1090800"/>
                <a:gd name="connsiteX31" fmla="*/ 1760707 w 2427681"/>
                <a:gd name="connsiteY31" fmla="*/ 933985 h 1090800"/>
                <a:gd name="connsiteX32" fmla="*/ 1726664 w 2427681"/>
                <a:gd name="connsiteY32" fmla="*/ 955572 h 1090800"/>
                <a:gd name="connsiteX33" fmla="*/ 1675599 w 2427681"/>
                <a:gd name="connsiteY33" fmla="*/ 964207 h 1090800"/>
                <a:gd name="connsiteX34" fmla="*/ 1637301 w 2427681"/>
                <a:gd name="connsiteY34" fmla="*/ 981475 h 1090800"/>
                <a:gd name="connsiteX35" fmla="*/ 1530916 w 2427681"/>
                <a:gd name="connsiteY35" fmla="*/ 985792 h 1090800"/>
                <a:gd name="connsiteX36" fmla="*/ 1509640 w 2427681"/>
                <a:gd name="connsiteY36" fmla="*/ 985792 h 1090800"/>
                <a:gd name="connsiteX37" fmla="*/ 1403255 w 2427681"/>
                <a:gd name="connsiteY37" fmla="*/ 1028965 h 1090800"/>
                <a:gd name="connsiteX38" fmla="*/ 1356446 w 2427681"/>
                <a:gd name="connsiteY38" fmla="*/ 1050552 h 1090800"/>
                <a:gd name="connsiteX39" fmla="*/ 1271338 w 2427681"/>
                <a:gd name="connsiteY39" fmla="*/ 1054870 h 1090800"/>
                <a:gd name="connsiteX40" fmla="*/ 1164953 w 2427681"/>
                <a:gd name="connsiteY40" fmla="*/ 1089408 h 1090800"/>
                <a:gd name="connsiteX41" fmla="*/ 1160564 w 2427681"/>
                <a:gd name="connsiteY41" fmla="*/ 1090800 h 1090800"/>
                <a:gd name="connsiteX42" fmla="*/ 1150138 w 2427681"/>
                <a:gd name="connsiteY42" fmla="*/ 1044387 h 1090800"/>
                <a:gd name="connsiteX43" fmla="*/ 1114333 w 2427681"/>
                <a:gd name="connsiteY43" fmla="*/ 980345 h 1090800"/>
                <a:gd name="connsiteX44" fmla="*/ 1119448 w 2427681"/>
                <a:gd name="connsiteY44" fmla="*/ 899226 h 1090800"/>
                <a:gd name="connsiteX45" fmla="*/ 1068298 w 2427681"/>
                <a:gd name="connsiteY45" fmla="*/ 847993 h 1090800"/>
                <a:gd name="connsiteX46" fmla="*/ 940425 w 2427681"/>
                <a:gd name="connsiteY46" fmla="*/ 805298 h 1090800"/>
                <a:gd name="connsiteX47" fmla="*/ 766516 w 2427681"/>
                <a:gd name="connsiteY47" fmla="*/ 843723 h 1090800"/>
                <a:gd name="connsiteX48" fmla="*/ 720481 w 2427681"/>
                <a:gd name="connsiteY48" fmla="*/ 835184 h 1090800"/>
                <a:gd name="connsiteX49" fmla="*/ 592607 w 2427681"/>
                <a:gd name="connsiteY49" fmla="*/ 843723 h 1090800"/>
                <a:gd name="connsiteX50" fmla="*/ 526112 w 2427681"/>
                <a:gd name="connsiteY50" fmla="*/ 830914 h 1090800"/>
                <a:gd name="connsiteX51" fmla="*/ 469847 w 2427681"/>
                <a:gd name="connsiteY51" fmla="*/ 775412 h 1090800"/>
                <a:gd name="connsiteX52" fmla="*/ 428928 w 2427681"/>
                <a:gd name="connsiteY52" fmla="*/ 690023 h 1090800"/>
                <a:gd name="connsiteX53" fmla="*/ 341973 w 2427681"/>
                <a:gd name="connsiteY53" fmla="*/ 681484 h 1090800"/>
                <a:gd name="connsiteX54" fmla="*/ 301053 w 2427681"/>
                <a:gd name="connsiteY54" fmla="*/ 638790 h 1090800"/>
                <a:gd name="connsiteX55" fmla="*/ 208984 w 2427681"/>
                <a:gd name="connsiteY55" fmla="*/ 574748 h 1090800"/>
                <a:gd name="connsiteX56" fmla="*/ 198754 w 2427681"/>
                <a:gd name="connsiteY56" fmla="*/ 468013 h 1090800"/>
                <a:gd name="connsiteX57" fmla="*/ 152720 w 2427681"/>
                <a:gd name="connsiteY57" fmla="*/ 438126 h 1090800"/>
                <a:gd name="connsiteX58" fmla="*/ 75995 w 2427681"/>
                <a:gd name="connsiteY58" fmla="*/ 382623 h 1090800"/>
                <a:gd name="connsiteX59" fmla="*/ 60650 w 2427681"/>
                <a:gd name="connsiteY59" fmla="*/ 322851 h 1090800"/>
                <a:gd name="connsiteX60" fmla="*/ 50421 w 2427681"/>
                <a:gd name="connsiteY60" fmla="*/ 254540 h 1090800"/>
                <a:gd name="connsiteX61" fmla="*/ 4386 w 2427681"/>
                <a:gd name="connsiteY61" fmla="*/ 173420 h 1090800"/>
                <a:gd name="connsiteX62" fmla="*/ 0 w 2427681"/>
                <a:gd name="connsiteY62" fmla="*/ 154369 h 1090800"/>
                <a:gd name="connsiteX63" fmla="*/ 57556 w 2427681"/>
                <a:gd name="connsiteY63" fmla="*/ 135789 h 1090800"/>
                <a:gd name="connsiteX64" fmla="*/ 62561 w 2427681"/>
                <a:gd name="connsiteY64" fmla="*/ 98269 h 1090800"/>
                <a:gd name="connsiteX65" fmla="*/ 64271 w 2427681"/>
                <a:gd name="connsiteY65" fmla="*/ 97841 h 1090800"/>
                <a:gd name="connsiteX66" fmla="*/ 144679 w 2427681"/>
                <a:gd name="connsiteY66" fmla="*/ 97841 h 1090800"/>
                <a:gd name="connsiteX67" fmla="*/ 205942 w 2427681"/>
                <a:gd name="connsiteY67" fmla="*/ 40767 h 1090800"/>
                <a:gd name="connsiteX68" fmla="*/ 271034 w 2427681"/>
                <a:gd name="connsiteY68" fmla="*/ 36690 h 1090800"/>
                <a:gd name="connsiteX69" fmla="*/ 324640 w 2427681"/>
                <a:gd name="connsiteY69" fmla="*/ 12230 h 1090800"/>
                <a:gd name="connsiteX70" fmla="*/ 397389 w 2427681"/>
                <a:gd name="connsiteY70" fmla="*/ 28537 h 1090800"/>
                <a:gd name="connsiteX71" fmla="*/ 443336 w 2427681"/>
                <a:gd name="connsiteY71" fmla="*/ 4076 h 1090800"/>
                <a:gd name="connsiteX72" fmla="*/ 527572 w 2427681"/>
                <a:gd name="connsiteY72" fmla="*/ 4076 h 1090800"/>
                <a:gd name="connsiteX73" fmla="*/ 592664 w 2427681"/>
                <a:gd name="connsiteY73" fmla="*/ 8153 h 1090800"/>
                <a:gd name="connsiteX74" fmla="*/ 653927 w 2427681"/>
                <a:gd name="connsiteY74" fmla="*/ 69304 h 1090800"/>
                <a:gd name="connsiteX75" fmla="*/ 719076 w 2427681"/>
                <a:gd name="connsiteY75" fmla="*/ 133997 h 1090800"/>
                <a:gd name="connsiteX76" fmla="*/ 751669 w 2427681"/>
                <a:gd name="connsiteY76" fmla="*/ 262281 h 1090800"/>
                <a:gd name="connsiteX77" fmla="*/ 814742 w 2427681"/>
                <a:gd name="connsiteY77" fmla="*/ 236448 h 1090800"/>
                <a:gd name="connsiteX78" fmla="*/ 837716 w 2427681"/>
                <a:gd name="connsiteY78" fmla="*/ 228295 h 1090800"/>
                <a:gd name="connsiteX79" fmla="*/ 898979 w 2427681"/>
                <a:gd name="connsiteY79" fmla="*/ 224219 h 1090800"/>
                <a:gd name="connsiteX80" fmla="*/ 937268 w 2427681"/>
                <a:gd name="connsiteY80" fmla="*/ 130455 h 1090800"/>
                <a:gd name="connsiteX81" fmla="*/ 987045 w 2427681"/>
                <a:gd name="connsiteY81" fmla="*/ 130455 h 1090800"/>
                <a:gd name="connsiteX82" fmla="*/ 1140201 w 2427681"/>
                <a:gd name="connsiteY82" fmla="*/ 97841 h 1090800"/>
                <a:gd name="connsiteX83" fmla="*/ 1201464 w 2427681"/>
                <a:gd name="connsiteY83" fmla="*/ 97841 h 1090800"/>
                <a:gd name="connsiteX84" fmla="*/ 1243582 w 2427681"/>
                <a:gd name="connsiteY84" fmla="*/ 142684 h 1090800"/>
                <a:gd name="connsiteX85" fmla="*/ 1323990 w 2427681"/>
                <a:gd name="connsiteY85" fmla="*/ 179374 h 1090800"/>
                <a:gd name="connsiteX86" fmla="*/ 1396740 w 2427681"/>
                <a:gd name="connsiteY86" fmla="*/ 171221 h 1090800"/>
                <a:gd name="connsiteX87" fmla="*/ 1446516 w 2427681"/>
                <a:gd name="connsiteY87" fmla="*/ 146761 h 1090800"/>
                <a:gd name="connsiteX88" fmla="*/ 1534582 w 2427681"/>
                <a:gd name="connsiteY88" fmla="*/ 146761 h 1090800"/>
                <a:gd name="connsiteX89" fmla="*/ 1618818 w 2427681"/>
                <a:gd name="connsiteY89" fmla="*/ 134531 h 1090800"/>
                <a:gd name="connsiteX90" fmla="*/ 1687739 w 2427681"/>
                <a:gd name="connsiteY90" fmla="*/ 81534 h 1090800"/>
                <a:gd name="connsiteX91" fmla="*/ 1714541 w 2427681"/>
                <a:gd name="connsiteY91" fmla="*/ 48920 h 1090800"/>
                <a:gd name="connsiteX92" fmla="*/ 1760489 w 2427681"/>
                <a:gd name="connsiteY92" fmla="*/ 32613 h 1090800"/>
                <a:gd name="connsiteX93" fmla="*/ 1867698 w 2427681"/>
                <a:gd name="connsiteY93" fmla="*/ 24460 h 1090800"/>
                <a:gd name="connsiteX94" fmla="*/ 1986396 w 2427681"/>
                <a:gd name="connsiteY94" fmla="*/ 8153 h 1090800"/>
                <a:gd name="connsiteX95" fmla="*/ 2078289 w 2427681"/>
                <a:gd name="connsiteY95" fmla="*/ 0 h 1090800"/>
                <a:gd name="connsiteX0" fmla="*/ 2078289 w 2427681"/>
                <a:gd name="connsiteY0" fmla="*/ 0 h 1090800"/>
                <a:gd name="connsiteX1" fmla="*/ 2162526 w 2427681"/>
                <a:gd name="connsiteY1" fmla="*/ 20384 h 1090800"/>
                <a:gd name="connsiteX2" fmla="*/ 2254420 w 2427681"/>
                <a:gd name="connsiteY2" fmla="*/ 28537 h 1090800"/>
                <a:gd name="connsiteX3" fmla="*/ 2308025 w 2427681"/>
                <a:gd name="connsiteY3" fmla="*/ 48920 h 1090800"/>
                <a:gd name="connsiteX4" fmla="*/ 2385686 w 2427681"/>
                <a:gd name="connsiteY4" fmla="*/ 61170 h 1090800"/>
                <a:gd name="connsiteX5" fmla="*/ 2384449 w 2427681"/>
                <a:gd name="connsiteY5" fmla="*/ 64181 h 1090800"/>
                <a:gd name="connsiteX6" fmla="*/ 2391088 w 2427681"/>
                <a:gd name="connsiteY6" fmla="*/ 65228 h 1090800"/>
                <a:gd name="connsiteX7" fmla="*/ 2427681 w 2427681"/>
                <a:gd name="connsiteY7" fmla="*/ 61687 h 1090800"/>
                <a:gd name="connsiteX8" fmla="*/ 2398330 w 2427681"/>
                <a:gd name="connsiteY8" fmla="*/ 139267 h 1090800"/>
                <a:gd name="connsiteX9" fmla="*/ 2398330 w 2427681"/>
                <a:gd name="connsiteY9" fmla="*/ 211846 h 1090800"/>
                <a:gd name="connsiteX10" fmla="*/ 2362525 w 2427681"/>
                <a:gd name="connsiteY10" fmla="*/ 267350 h 1090800"/>
                <a:gd name="connsiteX11" fmla="*/ 2321605 w 2427681"/>
                <a:gd name="connsiteY11" fmla="*/ 301504 h 1090800"/>
                <a:gd name="connsiteX12" fmla="*/ 2321605 w 2427681"/>
                <a:gd name="connsiteY12" fmla="*/ 322852 h 1090800"/>
                <a:gd name="connsiteX13" fmla="*/ 2280685 w 2427681"/>
                <a:gd name="connsiteY13" fmla="*/ 416779 h 1090800"/>
                <a:gd name="connsiteX14" fmla="*/ 2270456 w 2427681"/>
                <a:gd name="connsiteY14" fmla="*/ 463743 h 1090800"/>
                <a:gd name="connsiteX15" fmla="*/ 2249996 w 2427681"/>
                <a:gd name="connsiteY15" fmla="*/ 514977 h 1090800"/>
                <a:gd name="connsiteX16" fmla="*/ 2224421 w 2427681"/>
                <a:gd name="connsiteY16" fmla="*/ 587557 h 1090800"/>
                <a:gd name="connsiteX17" fmla="*/ 2178386 w 2427681"/>
                <a:gd name="connsiteY17" fmla="*/ 643060 h 1090800"/>
                <a:gd name="connsiteX18" fmla="*/ 2157764 w 2427681"/>
                <a:gd name="connsiteY18" fmla="*/ 718800 h 1090800"/>
                <a:gd name="connsiteX19" fmla="*/ 2110821 w 2427681"/>
                <a:gd name="connsiteY19" fmla="*/ 730007 h 1090800"/>
                <a:gd name="connsiteX20" fmla="*/ 2110383 w 2427681"/>
                <a:gd name="connsiteY20" fmla="*/ 731073 h 1090800"/>
                <a:gd name="connsiteX21" fmla="*/ 2106355 w 2427681"/>
                <a:gd name="connsiteY21" fmla="*/ 731073 h 1090800"/>
                <a:gd name="connsiteX22" fmla="*/ 2106351 w 2427681"/>
                <a:gd name="connsiteY22" fmla="*/ 731074 h 1090800"/>
                <a:gd name="connsiteX23" fmla="*/ 2090064 w 2427681"/>
                <a:gd name="connsiteY23" fmla="*/ 731074 h 1090800"/>
                <a:gd name="connsiteX24" fmla="*/ 2090065 w 2427681"/>
                <a:gd name="connsiteY24" fmla="*/ 731073 h 1090800"/>
                <a:gd name="connsiteX25" fmla="*/ 2088371 w 2427681"/>
                <a:gd name="connsiteY25" fmla="*/ 731073 h 1090800"/>
                <a:gd name="connsiteX26" fmla="*/ 2024541 w 2427681"/>
                <a:gd name="connsiteY26" fmla="*/ 761293 h 1090800"/>
                <a:gd name="connsiteX27" fmla="*/ 1922412 w 2427681"/>
                <a:gd name="connsiteY27" fmla="*/ 787197 h 1090800"/>
                <a:gd name="connsiteX28" fmla="*/ 1871347 w 2427681"/>
                <a:gd name="connsiteY28" fmla="*/ 791514 h 1090800"/>
                <a:gd name="connsiteX29" fmla="*/ 1862836 w 2427681"/>
                <a:gd name="connsiteY29" fmla="*/ 791514 h 1090800"/>
                <a:gd name="connsiteX30" fmla="*/ 1799006 w 2427681"/>
                <a:gd name="connsiteY30" fmla="*/ 864909 h 1090800"/>
                <a:gd name="connsiteX31" fmla="*/ 1760707 w 2427681"/>
                <a:gd name="connsiteY31" fmla="*/ 933985 h 1090800"/>
                <a:gd name="connsiteX32" fmla="*/ 1726664 w 2427681"/>
                <a:gd name="connsiteY32" fmla="*/ 955572 h 1090800"/>
                <a:gd name="connsiteX33" fmla="*/ 1675599 w 2427681"/>
                <a:gd name="connsiteY33" fmla="*/ 964207 h 1090800"/>
                <a:gd name="connsiteX34" fmla="*/ 1637301 w 2427681"/>
                <a:gd name="connsiteY34" fmla="*/ 981475 h 1090800"/>
                <a:gd name="connsiteX35" fmla="*/ 1530916 w 2427681"/>
                <a:gd name="connsiteY35" fmla="*/ 985792 h 1090800"/>
                <a:gd name="connsiteX36" fmla="*/ 1509640 w 2427681"/>
                <a:gd name="connsiteY36" fmla="*/ 985792 h 1090800"/>
                <a:gd name="connsiteX37" fmla="*/ 1403255 w 2427681"/>
                <a:gd name="connsiteY37" fmla="*/ 1028965 h 1090800"/>
                <a:gd name="connsiteX38" fmla="*/ 1356446 w 2427681"/>
                <a:gd name="connsiteY38" fmla="*/ 1050552 h 1090800"/>
                <a:gd name="connsiteX39" fmla="*/ 1271338 w 2427681"/>
                <a:gd name="connsiteY39" fmla="*/ 1054870 h 1090800"/>
                <a:gd name="connsiteX40" fmla="*/ 1164953 w 2427681"/>
                <a:gd name="connsiteY40" fmla="*/ 1089408 h 1090800"/>
                <a:gd name="connsiteX41" fmla="*/ 1160564 w 2427681"/>
                <a:gd name="connsiteY41" fmla="*/ 1090800 h 1090800"/>
                <a:gd name="connsiteX42" fmla="*/ 1150138 w 2427681"/>
                <a:gd name="connsiteY42" fmla="*/ 1044387 h 1090800"/>
                <a:gd name="connsiteX43" fmla="*/ 1114333 w 2427681"/>
                <a:gd name="connsiteY43" fmla="*/ 980345 h 1090800"/>
                <a:gd name="connsiteX44" fmla="*/ 1119448 w 2427681"/>
                <a:gd name="connsiteY44" fmla="*/ 899226 h 1090800"/>
                <a:gd name="connsiteX45" fmla="*/ 1068298 w 2427681"/>
                <a:gd name="connsiteY45" fmla="*/ 847993 h 1090800"/>
                <a:gd name="connsiteX46" fmla="*/ 940425 w 2427681"/>
                <a:gd name="connsiteY46" fmla="*/ 805298 h 1090800"/>
                <a:gd name="connsiteX47" fmla="*/ 766516 w 2427681"/>
                <a:gd name="connsiteY47" fmla="*/ 843723 h 1090800"/>
                <a:gd name="connsiteX48" fmla="*/ 720481 w 2427681"/>
                <a:gd name="connsiteY48" fmla="*/ 835184 h 1090800"/>
                <a:gd name="connsiteX49" fmla="*/ 592607 w 2427681"/>
                <a:gd name="connsiteY49" fmla="*/ 843723 h 1090800"/>
                <a:gd name="connsiteX50" fmla="*/ 526112 w 2427681"/>
                <a:gd name="connsiteY50" fmla="*/ 830914 h 1090800"/>
                <a:gd name="connsiteX51" fmla="*/ 469847 w 2427681"/>
                <a:gd name="connsiteY51" fmla="*/ 775412 h 1090800"/>
                <a:gd name="connsiteX52" fmla="*/ 428928 w 2427681"/>
                <a:gd name="connsiteY52" fmla="*/ 690023 h 1090800"/>
                <a:gd name="connsiteX53" fmla="*/ 341973 w 2427681"/>
                <a:gd name="connsiteY53" fmla="*/ 681484 h 1090800"/>
                <a:gd name="connsiteX54" fmla="*/ 301053 w 2427681"/>
                <a:gd name="connsiteY54" fmla="*/ 638790 h 1090800"/>
                <a:gd name="connsiteX55" fmla="*/ 208984 w 2427681"/>
                <a:gd name="connsiteY55" fmla="*/ 574748 h 1090800"/>
                <a:gd name="connsiteX56" fmla="*/ 198754 w 2427681"/>
                <a:gd name="connsiteY56" fmla="*/ 468013 h 1090800"/>
                <a:gd name="connsiteX57" fmla="*/ 152720 w 2427681"/>
                <a:gd name="connsiteY57" fmla="*/ 438126 h 1090800"/>
                <a:gd name="connsiteX58" fmla="*/ 75995 w 2427681"/>
                <a:gd name="connsiteY58" fmla="*/ 382623 h 1090800"/>
                <a:gd name="connsiteX59" fmla="*/ 60650 w 2427681"/>
                <a:gd name="connsiteY59" fmla="*/ 322851 h 1090800"/>
                <a:gd name="connsiteX60" fmla="*/ 50421 w 2427681"/>
                <a:gd name="connsiteY60" fmla="*/ 254540 h 1090800"/>
                <a:gd name="connsiteX61" fmla="*/ 4386 w 2427681"/>
                <a:gd name="connsiteY61" fmla="*/ 173420 h 1090800"/>
                <a:gd name="connsiteX62" fmla="*/ 0 w 2427681"/>
                <a:gd name="connsiteY62" fmla="*/ 154369 h 1090800"/>
                <a:gd name="connsiteX63" fmla="*/ 57556 w 2427681"/>
                <a:gd name="connsiteY63" fmla="*/ 135789 h 1090800"/>
                <a:gd name="connsiteX64" fmla="*/ 62561 w 2427681"/>
                <a:gd name="connsiteY64" fmla="*/ 98269 h 1090800"/>
                <a:gd name="connsiteX65" fmla="*/ 64271 w 2427681"/>
                <a:gd name="connsiteY65" fmla="*/ 97841 h 1090800"/>
                <a:gd name="connsiteX66" fmla="*/ 144679 w 2427681"/>
                <a:gd name="connsiteY66" fmla="*/ 97841 h 1090800"/>
                <a:gd name="connsiteX67" fmla="*/ 205942 w 2427681"/>
                <a:gd name="connsiteY67" fmla="*/ 40767 h 1090800"/>
                <a:gd name="connsiteX68" fmla="*/ 271034 w 2427681"/>
                <a:gd name="connsiteY68" fmla="*/ 36690 h 1090800"/>
                <a:gd name="connsiteX69" fmla="*/ 324640 w 2427681"/>
                <a:gd name="connsiteY69" fmla="*/ 12230 h 1090800"/>
                <a:gd name="connsiteX70" fmla="*/ 397389 w 2427681"/>
                <a:gd name="connsiteY70" fmla="*/ 28537 h 1090800"/>
                <a:gd name="connsiteX71" fmla="*/ 443336 w 2427681"/>
                <a:gd name="connsiteY71" fmla="*/ 4076 h 1090800"/>
                <a:gd name="connsiteX72" fmla="*/ 527572 w 2427681"/>
                <a:gd name="connsiteY72" fmla="*/ 4076 h 1090800"/>
                <a:gd name="connsiteX73" fmla="*/ 592664 w 2427681"/>
                <a:gd name="connsiteY73" fmla="*/ 8153 h 1090800"/>
                <a:gd name="connsiteX74" fmla="*/ 653927 w 2427681"/>
                <a:gd name="connsiteY74" fmla="*/ 69304 h 1090800"/>
                <a:gd name="connsiteX75" fmla="*/ 715266 w 2427681"/>
                <a:gd name="connsiteY75" fmla="*/ 133997 h 1090800"/>
                <a:gd name="connsiteX76" fmla="*/ 751669 w 2427681"/>
                <a:gd name="connsiteY76" fmla="*/ 262281 h 1090800"/>
                <a:gd name="connsiteX77" fmla="*/ 814742 w 2427681"/>
                <a:gd name="connsiteY77" fmla="*/ 236448 h 1090800"/>
                <a:gd name="connsiteX78" fmla="*/ 837716 w 2427681"/>
                <a:gd name="connsiteY78" fmla="*/ 228295 h 1090800"/>
                <a:gd name="connsiteX79" fmla="*/ 898979 w 2427681"/>
                <a:gd name="connsiteY79" fmla="*/ 224219 h 1090800"/>
                <a:gd name="connsiteX80" fmla="*/ 937268 w 2427681"/>
                <a:gd name="connsiteY80" fmla="*/ 130455 h 1090800"/>
                <a:gd name="connsiteX81" fmla="*/ 987045 w 2427681"/>
                <a:gd name="connsiteY81" fmla="*/ 130455 h 1090800"/>
                <a:gd name="connsiteX82" fmla="*/ 1140201 w 2427681"/>
                <a:gd name="connsiteY82" fmla="*/ 97841 h 1090800"/>
                <a:gd name="connsiteX83" fmla="*/ 1201464 w 2427681"/>
                <a:gd name="connsiteY83" fmla="*/ 97841 h 1090800"/>
                <a:gd name="connsiteX84" fmla="*/ 1243582 w 2427681"/>
                <a:gd name="connsiteY84" fmla="*/ 142684 h 1090800"/>
                <a:gd name="connsiteX85" fmla="*/ 1323990 w 2427681"/>
                <a:gd name="connsiteY85" fmla="*/ 179374 h 1090800"/>
                <a:gd name="connsiteX86" fmla="*/ 1396740 w 2427681"/>
                <a:gd name="connsiteY86" fmla="*/ 171221 h 1090800"/>
                <a:gd name="connsiteX87" fmla="*/ 1446516 w 2427681"/>
                <a:gd name="connsiteY87" fmla="*/ 146761 h 1090800"/>
                <a:gd name="connsiteX88" fmla="*/ 1534582 w 2427681"/>
                <a:gd name="connsiteY88" fmla="*/ 146761 h 1090800"/>
                <a:gd name="connsiteX89" fmla="*/ 1618818 w 2427681"/>
                <a:gd name="connsiteY89" fmla="*/ 134531 h 1090800"/>
                <a:gd name="connsiteX90" fmla="*/ 1687739 w 2427681"/>
                <a:gd name="connsiteY90" fmla="*/ 81534 h 1090800"/>
                <a:gd name="connsiteX91" fmla="*/ 1714541 w 2427681"/>
                <a:gd name="connsiteY91" fmla="*/ 48920 h 1090800"/>
                <a:gd name="connsiteX92" fmla="*/ 1760489 w 2427681"/>
                <a:gd name="connsiteY92" fmla="*/ 32613 h 1090800"/>
                <a:gd name="connsiteX93" fmla="*/ 1867698 w 2427681"/>
                <a:gd name="connsiteY93" fmla="*/ 24460 h 1090800"/>
                <a:gd name="connsiteX94" fmla="*/ 1986396 w 2427681"/>
                <a:gd name="connsiteY94" fmla="*/ 8153 h 1090800"/>
                <a:gd name="connsiteX95" fmla="*/ 2078289 w 2427681"/>
                <a:gd name="connsiteY95" fmla="*/ 0 h 1090800"/>
                <a:gd name="connsiteX0" fmla="*/ 2078289 w 2427681"/>
                <a:gd name="connsiteY0" fmla="*/ 0 h 1090800"/>
                <a:gd name="connsiteX1" fmla="*/ 2162526 w 2427681"/>
                <a:gd name="connsiteY1" fmla="*/ 20384 h 1090800"/>
                <a:gd name="connsiteX2" fmla="*/ 2254420 w 2427681"/>
                <a:gd name="connsiteY2" fmla="*/ 28537 h 1090800"/>
                <a:gd name="connsiteX3" fmla="*/ 2308025 w 2427681"/>
                <a:gd name="connsiteY3" fmla="*/ 48920 h 1090800"/>
                <a:gd name="connsiteX4" fmla="*/ 2385686 w 2427681"/>
                <a:gd name="connsiteY4" fmla="*/ 61170 h 1090800"/>
                <a:gd name="connsiteX5" fmla="*/ 2384449 w 2427681"/>
                <a:gd name="connsiteY5" fmla="*/ 64181 h 1090800"/>
                <a:gd name="connsiteX6" fmla="*/ 2391088 w 2427681"/>
                <a:gd name="connsiteY6" fmla="*/ 65228 h 1090800"/>
                <a:gd name="connsiteX7" fmla="*/ 2427681 w 2427681"/>
                <a:gd name="connsiteY7" fmla="*/ 61687 h 1090800"/>
                <a:gd name="connsiteX8" fmla="*/ 2398330 w 2427681"/>
                <a:gd name="connsiteY8" fmla="*/ 139267 h 1090800"/>
                <a:gd name="connsiteX9" fmla="*/ 2398330 w 2427681"/>
                <a:gd name="connsiteY9" fmla="*/ 211846 h 1090800"/>
                <a:gd name="connsiteX10" fmla="*/ 2362525 w 2427681"/>
                <a:gd name="connsiteY10" fmla="*/ 267350 h 1090800"/>
                <a:gd name="connsiteX11" fmla="*/ 2321605 w 2427681"/>
                <a:gd name="connsiteY11" fmla="*/ 301504 h 1090800"/>
                <a:gd name="connsiteX12" fmla="*/ 2321605 w 2427681"/>
                <a:gd name="connsiteY12" fmla="*/ 322852 h 1090800"/>
                <a:gd name="connsiteX13" fmla="*/ 2280685 w 2427681"/>
                <a:gd name="connsiteY13" fmla="*/ 416779 h 1090800"/>
                <a:gd name="connsiteX14" fmla="*/ 2270456 w 2427681"/>
                <a:gd name="connsiteY14" fmla="*/ 463743 h 1090800"/>
                <a:gd name="connsiteX15" fmla="*/ 2249996 w 2427681"/>
                <a:gd name="connsiteY15" fmla="*/ 514977 h 1090800"/>
                <a:gd name="connsiteX16" fmla="*/ 2224421 w 2427681"/>
                <a:gd name="connsiteY16" fmla="*/ 587557 h 1090800"/>
                <a:gd name="connsiteX17" fmla="*/ 2178386 w 2427681"/>
                <a:gd name="connsiteY17" fmla="*/ 643060 h 1090800"/>
                <a:gd name="connsiteX18" fmla="*/ 2157764 w 2427681"/>
                <a:gd name="connsiteY18" fmla="*/ 718800 h 1090800"/>
                <a:gd name="connsiteX19" fmla="*/ 2110821 w 2427681"/>
                <a:gd name="connsiteY19" fmla="*/ 730007 h 1090800"/>
                <a:gd name="connsiteX20" fmla="*/ 2110383 w 2427681"/>
                <a:gd name="connsiteY20" fmla="*/ 731073 h 1090800"/>
                <a:gd name="connsiteX21" fmla="*/ 2106355 w 2427681"/>
                <a:gd name="connsiteY21" fmla="*/ 731073 h 1090800"/>
                <a:gd name="connsiteX22" fmla="*/ 2106351 w 2427681"/>
                <a:gd name="connsiteY22" fmla="*/ 731074 h 1090800"/>
                <a:gd name="connsiteX23" fmla="*/ 2090064 w 2427681"/>
                <a:gd name="connsiteY23" fmla="*/ 731074 h 1090800"/>
                <a:gd name="connsiteX24" fmla="*/ 2090065 w 2427681"/>
                <a:gd name="connsiteY24" fmla="*/ 731073 h 1090800"/>
                <a:gd name="connsiteX25" fmla="*/ 2088371 w 2427681"/>
                <a:gd name="connsiteY25" fmla="*/ 731073 h 1090800"/>
                <a:gd name="connsiteX26" fmla="*/ 2024541 w 2427681"/>
                <a:gd name="connsiteY26" fmla="*/ 761293 h 1090800"/>
                <a:gd name="connsiteX27" fmla="*/ 1922412 w 2427681"/>
                <a:gd name="connsiteY27" fmla="*/ 787197 h 1090800"/>
                <a:gd name="connsiteX28" fmla="*/ 1871347 w 2427681"/>
                <a:gd name="connsiteY28" fmla="*/ 791514 h 1090800"/>
                <a:gd name="connsiteX29" fmla="*/ 1862836 w 2427681"/>
                <a:gd name="connsiteY29" fmla="*/ 791514 h 1090800"/>
                <a:gd name="connsiteX30" fmla="*/ 1799006 w 2427681"/>
                <a:gd name="connsiteY30" fmla="*/ 864909 h 1090800"/>
                <a:gd name="connsiteX31" fmla="*/ 1760707 w 2427681"/>
                <a:gd name="connsiteY31" fmla="*/ 933985 h 1090800"/>
                <a:gd name="connsiteX32" fmla="*/ 1726664 w 2427681"/>
                <a:gd name="connsiteY32" fmla="*/ 955572 h 1090800"/>
                <a:gd name="connsiteX33" fmla="*/ 1675599 w 2427681"/>
                <a:gd name="connsiteY33" fmla="*/ 964207 h 1090800"/>
                <a:gd name="connsiteX34" fmla="*/ 1637301 w 2427681"/>
                <a:gd name="connsiteY34" fmla="*/ 981475 h 1090800"/>
                <a:gd name="connsiteX35" fmla="*/ 1530916 w 2427681"/>
                <a:gd name="connsiteY35" fmla="*/ 985792 h 1090800"/>
                <a:gd name="connsiteX36" fmla="*/ 1509640 w 2427681"/>
                <a:gd name="connsiteY36" fmla="*/ 985792 h 1090800"/>
                <a:gd name="connsiteX37" fmla="*/ 1403255 w 2427681"/>
                <a:gd name="connsiteY37" fmla="*/ 1028965 h 1090800"/>
                <a:gd name="connsiteX38" fmla="*/ 1356446 w 2427681"/>
                <a:gd name="connsiteY38" fmla="*/ 1050552 h 1090800"/>
                <a:gd name="connsiteX39" fmla="*/ 1271338 w 2427681"/>
                <a:gd name="connsiteY39" fmla="*/ 1054870 h 1090800"/>
                <a:gd name="connsiteX40" fmla="*/ 1164953 w 2427681"/>
                <a:gd name="connsiteY40" fmla="*/ 1089408 h 1090800"/>
                <a:gd name="connsiteX41" fmla="*/ 1160564 w 2427681"/>
                <a:gd name="connsiteY41" fmla="*/ 1090800 h 1090800"/>
                <a:gd name="connsiteX42" fmla="*/ 1150138 w 2427681"/>
                <a:gd name="connsiteY42" fmla="*/ 1044387 h 1090800"/>
                <a:gd name="connsiteX43" fmla="*/ 1114333 w 2427681"/>
                <a:gd name="connsiteY43" fmla="*/ 980345 h 1090800"/>
                <a:gd name="connsiteX44" fmla="*/ 1119448 w 2427681"/>
                <a:gd name="connsiteY44" fmla="*/ 899226 h 1090800"/>
                <a:gd name="connsiteX45" fmla="*/ 1068298 w 2427681"/>
                <a:gd name="connsiteY45" fmla="*/ 847993 h 1090800"/>
                <a:gd name="connsiteX46" fmla="*/ 940425 w 2427681"/>
                <a:gd name="connsiteY46" fmla="*/ 805298 h 1090800"/>
                <a:gd name="connsiteX47" fmla="*/ 766516 w 2427681"/>
                <a:gd name="connsiteY47" fmla="*/ 843723 h 1090800"/>
                <a:gd name="connsiteX48" fmla="*/ 720481 w 2427681"/>
                <a:gd name="connsiteY48" fmla="*/ 835184 h 1090800"/>
                <a:gd name="connsiteX49" fmla="*/ 592607 w 2427681"/>
                <a:gd name="connsiteY49" fmla="*/ 843723 h 1090800"/>
                <a:gd name="connsiteX50" fmla="*/ 526112 w 2427681"/>
                <a:gd name="connsiteY50" fmla="*/ 830914 h 1090800"/>
                <a:gd name="connsiteX51" fmla="*/ 469847 w 2427681"/>
                <a:gd name="connsiteY51" fmla="*/ 775412 h 1090800"/>
                <a:gd name="connsiteX52" fmla="*/ 428928 w 2427681"/>
                <a:gd name="connsiteY52" fmla="*/ 690023 h 1090800"/>
                <a:gd name="connsiteX53" fmla="*/ 341973 w 2427681"/>
                <a:gd name="connsiteY53" fmla="*/ 681484 h 1090800"/>
                <a:gd name="connsiteX54" fmla="*/ 301053 w 2427681"/>
                <a:gd name="connsiteY54" fmla="*/ 638790 h 1090800"/>
                <a:gd name="connsiteX55" fmla="*/ 208984 w 2427681"/>
                <a:gd name="connsiteY55" fmla="*/ 574748 h 1090800"/>
                <a:gd name="connsiteX56" fmla="*/ 198754 w 2427681"/>
                <a:gd name="connsiteY56" fmla="*/ 468013 h 1090800"/>
                <a:gd name="connsiteX57" fmla="*/ 152720 w 2427681"/>
                <a:gd name="connsiteY57" fmla="*/ 438126 h 1090800"/>
                <a:gd name="connsiteX58" fmla="*/ 75995 w 2427681"/>
                <a:gd name="connsiteY58" fmla="*/ 382623 h 1090800"/>
                <a:gd name="connsiteX59" fmla="*/ 60650 w 2427681"/>
                <a:gd name="connsiteY59" fmla="*/ 322851 h 1090800"/>
                <a:gd name="connsiteX60" fmla="*/ 50421 w 2427681"/>
                <a:gd name="connsiteY60" fmla="*/ 254540 h 1090800"/>
                <a:gd name="connsiteX61" fmla="*/ 4386 w 2427681"/>
                <a:gd name="connsiteY61" fmla="*/ 173420 h 1090800"/>
                <a:gd name="connsiteX62" fmla="*/ 0 w 2427681"/>
                <a:gd name="connsiteY62" fmla="*/ 154369 h 1090800"/>
                <a:gd name="connsiteX63" fmla="*/ 57556 w 2427681"/>
                <a:gd name="connsiteY63" fmla="*/ 135789 h 1090800"/>
                <a:gd name="connsiteX64" fmla="*/ 62561 w 2427681"/>
                <a:gd name="connsiteY64" fmla="*/ 98269 h 1090800"/>
                <a:gd name="connsiteX65" fmla="*/ 64271 w 2427681"/>
                <a:gd name="connsiteY65" fmla="*/ 97841 h 1090800"/>
                <a:gd name="connsiteX66" fmla="*/ 144679 w 2427681"/>
                <a:gd name="connsiteY66" fmla="*/ 97841 h 1090800"/>
                <a:gd name="connsiteX67" fmla="*/ 205942 w 2427681"/>
                <a:gd name="connsiteY67" fmla="*/ 40767 h 1090800"/>
                <a:gd name="connsiteX68" fmla="*/ 271034 w 2427681"/>
                <a:gd name="connsiteY68" fmla="*/ 36690 h 1090800"/>
                <a:gd name="connsiteX69" fmla="*/ 324640 w 2427681"/>
                <a:gd name="connsiteY69" fmla="*/ 12230 h 1090800"/>
                <a:gd name="connsiteX70" fmla="*/ 397389 w 2427681"/>
                <a:gd name="connsiteY70" fmla="*/ 28537 h 1090800"/>
                <a:gd name="connsiteX71" fmla="*/ 443336 w 2427681"/>
                <a:gd name="connsiteY71" fmla="*/ 4076 h 1090800"/>
                <a:gd name="connsiteX72" fmla="*/ 527572 w 2427681"/>
                <a:gd name="connsiteY72" fmla="*/ 4076 h 1090800"/>
                <a:gd name="connsiteX73" fmla="*/ 592664 w 2427681"/>
                <a:gd name="connsiteY73" fmla="*/ 8153 h 1090800"/>
                <a:gd name="connsiteX74" fmla="*/ 653927 w 2427681"/>
                <a:gd name="connsiteY74" fmla="*/ 69304 h 1090800"/>
                <a:gd name="connsiteX75" fmla="*/ 715266 w 2427681"/>
                <a:gd name="connsiteY75" fmla="*/ 133997 h 1090800"/>
                <a:gd name="connsiteX76" fmla="*/ 755479 w 2427681"/>
                <a:gd name="connsiteY76" fmla="*/ 258471 h 1090800"/>
                <a:gd name="connsiteX77" fmla="*/ 814742 w 2427681"/>
                <a:gd name="connsiteY77" fmla="*/ 236448 h 1090800"/>
                <a:gd name="connsiteX78" fmla="*/ 837716 w 2427681"/>
                <a:gd name="connsiteY78" fmla="*/ 228295 h 1090800"/>
                <a:gd name="connsiteX79" fmla="*/ 898979 w 2427681"/>
                <a:gd name="connsiteY79" fmla="*/ 224219 h 1090800"/>
                <a:gd name="connsiteX80" fmla="*/ 937268 w 2427681"/>
                <a:gd name="connsiteY80" fmla="*/ 130455 h 1090800"/>
                <a:gd name="connsiteX81" fmla="*/ 987045 w 2427681"/>
                <a:gd name="connsiteY81" fmla="*/ 130455 h 1090800"/>
                <a:gd name="connsiteX82" fmla="*/ 1140201 w 2427681"/>
                <a:gd name="connsiteY82" fmla="*/ 97841 h 1090800"/>
                <a:gd name="connsiteX83" fmla="*/ 1201464 w 2427681"/>
                <a:gd name="connsiteY83" fmla="*/ 97841 h 1090800"/>
                <a:gd name="connsiteX84" fmla="*/ 1243582 w 2427681"/>
                <a:gd name="connsiteY84" fmla="*/ 142684 h 1090800"/>
                <a:gd name="connsiteX85" fmla="*/ 1323990 w 2427681"/>
                <a:gd name="connsiteY85" fmla="*/ 179374 h 1090800"/>
                <a:gd name="connsiteX86" fmla="*/ 1396740 w 2427681"/>
                <a:gd name="connsiteY86" fmla="*/ 171221 h 1090800"/>
                <a:gd name="connsiteX87" fmla="*/ 1446516 w 2427681"/>
                <a:gd name="connsiteY87" fmla="*/ 146761 h 1090800"/>
                <a:gd name="connsiteX88" fmla="*/ 1534582 w 2427681"/>
                <a:gd name="connsiteY88" fmla="*/ 146761 h 1090800"/>
                <a:gd name="connsiteX89" fmla="*/ 1618818 w 2427681"/>
                <a:gd name="connsiteY89" fmla="*/ 134531 h 1090800"/>
                <a:gd name="connsiteX90" fmla="*/ 1687739 w 2427681"/>
                <a:gd name="connsiteY90" fmla="*/ 81534 h 1090800"/>
                <a:gd name="connsiteX91" fmla="*/ 1714541 w 2427681"/>
                <a:gd name="connsiteY91" fmla="*/ 48920 h 1090800"/>
                <a:gd name="connsiteX92" fmla="*/ 1760489 w 2427681"/>
                <a:gd name="connsiteY92" fmla="*/ 32613 h 1090800"/>
                <a:gd name="connsiteX93" fmla="*/ 1867698 w 2427681"/>
                <a:gd name="connsiteY93" fmla="*/ 24460 h 1090800"/>
                <a:gd name="connsiteX94" fmla="*/ 1986396 w 2427681"/>
                <a:gd name="connsiteY94" fmla="*/ 8153 h 1090800"/>
                <a:gd name="connsiteX95" fmla="*/ 2078289 w 2427681"/>
                <a:gd name="connsiteY95" fmla="*/ 0 h 1090800"/>
                <a:gd name="connsiteX0" fmla="*/ 2078289 w 2427681"/>
                <a:gd name="connsiteY0" fmla="*/ 0 h 1090800"/>
                <a:gd name="connsiteX1" fmla="*/ 2162526 w 2427681"/>
                <a:gd name="connsiteY1" fmla="*/ 20384 h 1090800"/>
                <a:gd name="connsiteX2" fmla="*/ 2254420 w 2427681"/>
                <a:gd name="connsiteY2" fmla="*/ 28537 h 1090800"/>
                <a:gd name="connsiteX3" fmla="*/ 2308025 w 2427681"/>
                <a:gd name="connsiteY3" fmla="*/ 48920 h 1090800"/>
                <a:gd name="connsiteX4" fmla="*/ 2385686 w 2427681"/>
                <a:gd name="connsiteY4" fmla="*/ 61170 h 1090800"/>
                <a:gd name="connsiteX5" fmla="*/ 2384449 w 2427681"/>
                <a:gd name="connsiteY5" fmla="*/ 64181 h 1090800"/>
                <a:gd name="connsiteX6" fmla="*/ 2391088 w 2427681"/>
                <a:gd name="connsiteY6" fmla="*/ 65228 h 1090800"/>
                <a:gd name="connsiteX7" fmla="*/ 2427681 w 2427681"/>
                <a:gd name="connsiteY7" fmla="*/ 61687 h 1090800"/>
                <a:gd name="connsiteX8" fmla="*/ 2398330 w 2427681"/>
                <a:gd name="connsiteY8" fmla="*/ 139267 h 1090800"/>
                <a:gd name="connsiteX9" fmla="*/ 2398330 w 2427681"/>
                <a:gd name="connsiteY9" fmla="*/ 211846 h 1090800"/>
                <a:gd name="connsiteX10" fmla="*/ 2362525 w 2427681"/>
                <a:gd name="connsiteY10" fmla="*/ 267350 h 1090800"/>
                <a:gd name="connsiteX11" fmla="*/ 2321605 w 2427681"/>
                <a:gd name="connsiteY11" fmla="*/ 301504 h 1090800"/>
                <a:gd name="connsiteX12" fmla="*/ 2321605 w 2427681"/>
                <a:gd name="connsiteY12" fmla="*/ 322852 h 1090800"/>
                <a:gd name="connsiteX13" fmla="*/ 2280685 w 2427681"/>
                <a:gd name="connsiteY13" fmla="*/ 416779 h 1090800"/>
                <a:gd name="connsiteX14" fmla="*/ 2270456 w 2427681"/>
                <a:gd name="connsiteY14" fmla="*/ 463743 h 1090800"/>
                <a:gd name="connsiteX15" fmla="*/ 2249996 w 2427681"/>
                <a:gd name="connsiteY15" fmla="*/ 514977 h 1090800"/>
                <a:gd name="connsiteX16" fmla="*/ 2224421 w 2427681"/>
                <a:gd name="connsiteY16" fmla="*/ 587557 h 1090800"/>
                <a:gd name="connsiteX17" fmla="*/ 2178386 w 2427681"/>
                <a:gd name="connsiteY17" fmla="*/ 643060 h 1090800"/>
                <a:gd name="connsiteX18" fmla="*/ 2157764 w 2427681"/>
                <a:gd name="connsiteY18" fmla="*/ 718800 h 1090800"/>
                <a:gd name="connsiteX19" fmla="*/ 2110821 w 2427681"/>
                <a:gd name="connsiteY19" fmla="*/ 730007 h 1090800"/>
                <a:gd name="connsiteX20" fmla="*/ 2110383 w 2427681"/>
                <a:gd name="connsiteY20" fmla="*/ 731073 h 1090800"/>
                <a:gd name="connsiteX21" fmla="*/ 2106355 w 2427681"/>
                <a:gd name="connsiteY21" fmla="*/ 731073 h 1090800"/>
                <a:gd name="connsiteX22" fmla="*/ 2106351 w 2427681"/>
                <a:gd name="connsiteY22" fmla="*/ 731074 h 1090800"/>
                <a:gd name="connsiteX23" fmla="*/ 2090064 w 2427681"/>
                <a:gd name="connsiteY23" fmla="*/ 731074 h 1090800"/>
                <a:gd name="connsiteX24" fmla="*/ 2090065 w 2427681"/>
                <a:gd name="connsiteY24" fmla="*/ 731073 h 1090800"/>
                <a:gd name="connsiteX25" fmla="*/ 2088371 w 2427681"/>
                <a:gd name="connsiteY25" fmla="*/ 731073 h 1090800"/>
                <a:gd name="connsiteX26" fmla="*/ 2024541 w 2427681"/>
                <a:gd name="connsiteY26" fmla="*/ 761293 h 1090800"/>
                <a:gd name="connsiteX27" fmla="*/ 1922412 w 2427681"/>
                <a:gd name="connsiteY27" fmla="*/ 787197 h 1090800"/>
                <a:gd name="connsiteX28" fmla="*/ 1871347 w 2427681"/>
                <a:gd name="connsiteY28" fmla="*/ 791514 h 1090800"/>
                <a:gd name="connsiteX29" fmla="*/ 1862836 w 2427681"/>
                <a:gd name="connsiteY29" fmla="*/ 791514 h 1090800"/>
                <a:gd name="connsiteX30" fmla="*/ 1799006 w 2427681"/>
                <a:gd name="connsiteY30" fmla="*/ 864909 h 1090800"/>
                <a:gd name="connsiteX31" fmla="*/ 1760707 w 2427681"/>
                <a:gd name="connsiteY31" fmla="*/ 933985 h 1090800"/>
                <a:gd name="connsiteX32" fmla="*/ 1726664 w 2427681"/>
                <a:gd name="connsiteY32" fmla="*/ 955572 h 1090800"/>
                <a:gd name="connsiteX33" fmla="*/ 1675599 w 2427681"/>
                <a:gd name="connsiteY33" fmla="*/ 964207 h 1090800"/>
                <a:gd name="connsiteX34" fmla="*/ 1637301 w 2427681"/>
                <a:gd name="connsiteY34" fmla="*/ 981475 h 1090800"/>
                <a:gd name="connsiteX35" fmla="*/ 1530916 w 2427681"/>
                <a:gd name="connsiteY35" fmla="*/ 985792 h 1090800"/>
                <a:gd name="connsiteX36" fmla="*/ 1509640 w 2427681"/>
                <a:gd name="connsiteY36" fmla="*/ 985792 h 1090800"/>
                <a:gd name="connsiteX37" fmla="*/ 1403255 w 2427681"/>
                <a:gd name="connsiteY37" fmla="*/ 1028965 h 1090800"/>
                <a:gd name="connsiteX38" fmla="*/ 1356446 w 2427681"/>
                <a:gd name="connsiteY38" fmla="*/ 1050552 h 1090800"/>
                <a:gd name="connsiteX39" fmla="*/ 1271338 w 2427681"/>
                <a:gd name="connsiteY39" fmla="*/ 1054870 h 1090800"/>
                <a:gd name="connsiteX40" fmla="*/ 1164953 w 2427681"/>
                <a:gd name="connsiteY40" fmla="*/ 1089408 h 1090800"/>
                <a:gd name="connsiteX41" fmla="*/ 1160564 w 2427681"/>
                <a:gd name="connsiteY41" fmla="*/ 1090800 h 1090800"/>
                <a:gd name="connsiteX42" fmla="*/ 1150138 w 2427681"/>
                <a:gd name="connsiteY42" fmla="*/ 1044387 h 1090800"/>
                <a:gd name="connsiteX43" fmla="*/ 1114333 w 2427681"/>
                <a:gd name="connsiteY43" fmla="*/ 980345 h 1090800"/>
                <a:gd name="connsiteX44" fmla="*/ 1119448 w 2427681"/>
                <a:gd name="connsiteY44" fmla="*/ 899226 h 1090800"/>
                <a:gd name="connsiteX45" fmla="*/ 1068298 w 2427681"/>
                <a:gd name="connsiteY45" fmla="*/ 847993 h 1090800"/>
                <a:gd name="connsiteX46" fmla="*/ 940425 w 2427681"/>
                <a:gd name="connsiteY46" fmla="*/ 805298 h 1090800"/>
                <a:gd name="connsiteX47" fmla="*/ 766516 w 2427681"/>
                <a:gd name="connsiteY47" fmla="*/ 843723 h 1090800"/>
                <a:gd name="connsiteX48" fmla="*/ 720481 w 2427681"/>
                <a:gd name="connsiteY48" fmla="*/ 835184 h 1090800"/>
                <a:gd name="connsiteX49" fmla="*/ 592607 w 2427681"/>
                <a:gd name="connsiteY49" fmla="*/ 843723 h 1090800"/>
                <a:gd name="connsiteX50" fmla="*/ 526112 w 2427681"/>
                <a:gd name="connsiteY50" fmla="*/ 830914 h 1090800"/>
                <a:gd name="connsiteX51" fmla="*/ 469847 w 2427681"/>
                <a:gd name="connsiteY51" fmla="*/ 775412 h 1090800"/>
                <a:gd name="connsiteX52" fmla="*/ 428928 w 2427681"/>
                <a:gd name="connsiteY52" fmla="*/ 690023 h 1090800"/>
                <a:gd name="connsiteX53" fmla="*/ 341973 w 2427681"/>
                <a:gd name="connsiteY53" fmla="*/ 681484 h 1090800"/>
                <a:gd name="connsiteX54" fmla="*/ 301053 w 2427681"/>
                <a:gd name="connsiteY54" fmla="*/ 638790 h 1090800"/>
                <a:gd name="connsiteX55" fmla="*/ 208984 w 2427681"/>
                <a:gd name="connsiteY55" fmla="*/ 574748 h 1090800"/>
                <a:gd name="connsiteX56" fmla="*/ 198754 w 2427681"/>
                <a:gd name="connsiteY56" fmla="*/ 468013 h 1090800"/>
                <a:gd name="connsiteX57" fmla="*/ 152720 w 2427681"/>
                <a:gd name="connsiteY57" fmla="*/ 438126 h 1090800"/>
                <a:gd name="connsiteX58" fmla="*/ 75995 w 2427681"/>
                <a:gd name="connsiteY58" fmla="*/ 382623 h 1090800"/>
                <a:gd name="connsiteX59" fmla="*/ 60650 w 2427681"/>
                <a:gd name="connsiteY59" fmla="*/ 322851 h 1090800"/>
                <a:gd name="connsiteX60" fmla="*/ 50421 w 2427681"/>
                <a:gd name="connsiteY60" fmla="*/ 254540 h 1090800"/>
                <a:gd name="connsiteX61" fmla="*/ 4386 w 2427681"/>
                <a:gd name="connsiteY61" fmla="*/ 173420 h 1090800"/>
                <a:gd name="connsiteX62" fmla="*/ 0 w 2427681"/>
                <a:gd name="connsiteY62" fmla="*/ 154369 h 1090800"/>
                <a:gd name="connsiteX63" fmla="*/ 57556 w 2427681"/>
                <a:gd name="connsiteY63" fmla="*/ 135789 h 1090800"/>
                <a:gd name="connsiteX64" fmla="*/ 62561 w 2427681"/>
                <a:gd name="connsiteY64" fmla="*/ 98269 h 1090800"/>
                <a:gd name="connsiteX65" fmla="*/ 64271 w 2427681"/>
                <a:gd name="connsiteY65" fmla="*/ 97841 h 1090800"/>
                <a:gd name="connsiteX66" fmla="*/ 144679 w 2427681"/>
                <a:gd name="connsiteY66" fmla="*/ 97841 h 1090800"/>
                <a:gd name="connsiteX67" fmla="*/ 205942 w 2427681"/>
                <a:gd name="connsiteY67" fmla="*/ 40767 h 1090800"/>
                <a:gd name="connsiteX68" fmla="*/ 271034 w 2427681"/>
                <a:gd name="connsiteY68" fmla="*/ 36690 h 1090800"/>
                <a:gd name="connsiteX69" fmla="*/ 324640 w 2427681"/>
                <a:gd name="connsiteY69" fmla="*/ 12230 h 1090800"/>
                <a:gd name="connsiteX70" fmla="*/ 397389 w 2427681"/>
                <a:gd name="connsiteY70" fmla="*/ 28537 h 1090800"/>
                <a:gd name="connsiteX71" fmla="*/ 443336 w 2427681"/>
                <a:gd name="connsiteY71" fmla="*/ 4076 h 1090800"/>
                <a:gd name="connsiteX72" fmla="*/ 527572 w 2427681"/>
                <a:gd name="connsiteY72" fmla="*/ 4076 h 1090800"/>
                <a:gd name="connsiteX73" fmla="*/ 585044 w 2427681"/>
                <a:gd name="connsiteY73" fmla="*/ 21488 h 1090800"/>
                <a:gd name="connsiteX74" fmla="*/ 653927 w 2427681"/>
                <a:gd name="connsiteY74" fmla="*/ 69304 h 1090800"/>
                <a:gd name="connsiteX75" fmla="*/ 715266 w 2427681"/>
                <a:gd name="connsiteY75" fmla="*/ 133997 h 1090800"/>
                <a:gd name="connsiteX76" fmla="*/ 755479 w 2427681"/>
                <a:gd name="connsiteY76" fmla="*/ 258471 h 1090800"/>
                <a:gd name="connsiteX77" fmla="*/ 814742 w 2427681"/>
                <a:gd name="connsiteY77" fmla="*/ 236448 h 1090800"/>
                <a:gd name="connsiteX78" fmla="*/ 837716 w 2427681"/>
                <a:gd name="connsiteY78" fmla="*/ 228295 h 1090800"/>
                <a:gd name="connsiteX79" fmla="*/ 898979 w 2427681"/>
                <a:gd name="connsiteY79" fmla="*/ 224219 h 1090800"/>
                <a:gd name="connsiteX80" fmla="*/ 937268 w 2427681"/>
                <a:gd name="connsiteY80" fmla="*/ 130455 h 1090800"/>
                <a:gd name="connsiteX81" fmla="*/ 987045 w 2427681"/>
                <a:gd name="connsiteY81" fmla="*/ 130455 h 1090800"/>
                <a:gd name="connsiteX82" fmla="*/ 1140201 w 2427681"/>
                <a:gd name="connsiteY82" fmla="*/ 97841 h 1090800"/>
                <a:gd name="connsiteX83" fmla="*/ 1201464 w 2427681"/>
                <a:gd name="connsiteY83" fmla="*/ 97841 h 1090800"/>
                <a:gd name="connsiteX84" fmla="*/ 1243582 w 2427681"/>
                <a:gd name="connsiteY84" fmla="*/ 142684 h 1090800"/>
                <a:gd name="connsiteX85" fmla="*/ 1323990 w 2427681"/>
                <a:gd name="connsiteY85" fmla="*/ 179374 h 1090800"/>
                <a:gd name="connsiteX86" fmla="*/ 1396740 w 2427681"/>
                <a:gd name="connsiteY86" fmla="*/ 171221 h 1090800"/>
                <a:gd name="connsiteX87" fmla="*/ 1446516 w 2427681"/>
                <a:gd name="connsiteY87" fmla="*/ 146761 h 1090800"/>
                <a:gd name="connsiteX88" fmla="*/ 1534582 w 2427681"/>
                <a:gd name="connsiteY88" fmla="*/ 146761 h 1090800"/>
                <a:gd name="connsiteX89" fmla="*/ 1618818 w 2427681"/>
                <a:gd name="connsiteY89" fmla="*/ 134531 h 1090800"/>
                <a:gd name="connsiteX90" fmla="*/ 1687739 w 2427681"/>
                <a:gd name="connsiteY90" fmla="*/ 81534 h 1090800"/>
                <a:gd name="connsiteX91" fmla="*/ 1714541 w 2427681"/>
                <a:gd name="connsiteY91" fmla="*/ 48920 h 1090800"/>
                <a:gd name="connsiteX92" fmla="*/ 1760489 w 2427681"/>
                <a:gd name="connsiteY92" fmla="*/ 32613 h 1090800"/>
                <a:gd name="connsiteX93" fmla="*/ 1867698 w 2427681"/>
                <a:gd name="connsiteY93" fmla="*/ 24460 h 1090800"/>
                <a:gd name="connsiteX94" fmla="*/ 1986396 w 2427681"/>
                <a:gd name="connsiteY94" fmla="*/ 8153 h 1090800"/>
                <a:gd name="connsiteX95" fmla="*/ 2078289 w 2427681"/>
                <a:gd name="connsiteY95" fmla="*/ 0 h 1090800"/>
                <a:gd name="connsiteX0" fmla="*/ 2078289 w 2427681"/>
                <a:gd name="connsiteY0" fmla="*/ 0 h 1090800"/>
                <a:gd name="connsiteX1" fmla="*/ 2162526 w 2427681"/>
                <a:gd name="connsiteY1" fmla="*/ 20384 h 1090800"/>
                <a:gd name="connsiteX2" fmla="*/ 2254420 w 2427681"/>
                <a:gd name="connsiteY2" fmla="*/ 28537 h 1090800"/>
                <a:gd name="connsiteX3" fmla="*/ 2308025 w 2427681"/>
                <a:gd name="connsiteY3" fmla="*/ 48920 h 1090800"/>
                <a:gd name="connsiteX4" fmla="*/ 2385686 w 2427681"/>
                <a:gd name="connsiteY4" fmla="*/ 61170 h 1090800"/>
                <a:gd name="connsiteX5" fmla="*/ 2384449 w 2427681"/>
                <a:gd name="connsiteY5" fmla="*/ 64181 h 1090800"/>
                <a:gd name="connsiteX6" fmla="*/ 2391088 w 2427681"/>
                <a:gd name="connsiteY6" fmla="*/ 65228 h 1090800"/>
                <a:gd name="connsiteX7" fmla="*/ 2427681 w 2427681"/>
                <a:gd name="connsiteY7" fmla="*/ 61687 h 1090800"/>
                <a:gd name="connsiteX8" fmla="*/ 2398330 w 2427681"/>
                <a:gd name="connsiteY8" fmla="*/ 139267 h 1090800"/>
                <a:gd name="connsiteX9" fmla="*/ 2398330 w 2427681"/>
                <a:gd name="connsiteY9" fmla="*/ 211846 h 1090800"/>
                <a:gd name="connsiteX10" fmla="*/ 2362525 w 2427681"/>
                <a:gd name="connsiteY10" fmla="*/ 267350 h 1090800"/>
                <a:gd name="connsiteX11" fmla="*/ 2321605 w 2427681"/>
                <a:gd name="connsiteY11" fmla="*/ 301504 h 1090800"/>
                <a:gd name="connsiteX12" fmla="*/ 2321605 w 2427681"/>
                <a:gd name="connsiteY12" fmla="*/ 322852 h 1090800"/>
                <a:gd name="connsiteX13" fmla="*/ 2280685 w 2427681"/>
                <a:gd name="connsiteY13" fmla="*/ 416779 h 1090800"/>
                <a:gd name="connsiteX14" fmla="*/ 2270456 w 2427681"/>
                <a:gd name="connsiteY14" fmla="*/ 463743 h 1090800"/>
                <a:gd name="connsiteX15" fmla="*/ 2249996 w 2427681"/>
                <a:gd name="connsiteY15" fmla="*/ 514977 h 1090800"/>
                <a:gd name="connsiteX16" fmla="*/ 2224421 w 2427681"/>
                <a:gd name="connsiteY16" fmla="*/ 587557 h 1090800"/>
                <a:gd name="connsiteX17" fmla="*/ 2178386 w 2427681"/>
                <a:gd name="connsiteY17" fmla="*/ 643060 h 1090800"/>
                <a:gd name="connsiteX18" fmla="*/ 2157764 w 2427681"/>
                <a:gd name="connsiteY18" fmla="*/ 718800 h 1090800"/>
                <a:gd name="connsiteX19" fmla="*/ 2110821 w 2427681"/>
                <a:gd name="connsiteY19" fmla="*/ 730007 h 1090800"/>
                <a:gd name="connsiteX20" fmla="*/ 2110383 w 2427681"/>
                <a:gd name="connsiteY20" fmla="*/ 731073 h 1090800"/>
                <a:gd name="connsiteX21" fmla="*/ 2106355 w 2427681"/>
                <a:gd name="connsiteY21" fmla="*/ 731073 h 1090800"/>
                <a:gd name="connsiteX22" fmla="*/ 2106351 w 2427681"/>
                <a:gd name="connsiteY22" fmla="*/ 731074 h 1090800"/>
                <a:gd name="connsiteX23" fmla="*/ 2090064 w 2427681"/>
                <a:gd name="connsiteY23" fmla="*/ 731074 h 1090800"/>
                <a:gd name="connsiteX24" fmla="*/ 2090065 w 2427681"/>
                <a:gd name="connsiteY24" fmla="*/ 731073 h 1090800"/>
                <a:gd name="connsiteX25" fmla="*/ 2088371 w 2427681"/>
                <a:gd name="connsiteY25" fmla="*/ 731073 h 1090800"/>
                <a:gd name="connsiteX26" fmla="*/ 2024541 w 2427681"/>
                <a:gd name="connsiteY26" fmla="*/ 761293 h 1090800"/>
                <a:gd name="connsiteX27" fmla="*/ 1922412 w 2427681"/>
                <a:gd name="connsiteY27" fmla="*/ 787197 h 1090800"/>
                <a:gd name="connsiteX28" fmla="*/ 1871347 w 2427681"/>
                <a:gd name="connsiteY28" fmla="*/ 791514 h 1090800"/>
                <a:gd name="connsiteX29" fmla="*/ 1862836 w 2427681"/>
                <a:gd name="connsiteY29" fmla="*/ 791514 h 1090800"/>
                <a:gd name="connsiteX30" fmla="*/ 1799006 w 2427681"/>
                <a:gd name="connsiteY30" fmla="*/ 864909 h 1090800"/>
                <a:gd name="connsiteX31" fmla="*/ 1760707 w 2427681"/>
                <a:gd name="connsiteY31" fmla="*/ 933985 h 1090800"/>
                <a:gd name="connsiteX32" fmla="*/ 1726664 w 2427681"/>
                <a:gd name="connsiteY32" fmla="*/ 955572 h 1090800"/>
                <a:gd name="connsiteX33" fmla="*/ 1675599 w 2427681"/>
                <a:gd name="connsiteY33" fmla="*/ 964207 h 1090800"/>
                <a:gd name="connsiteX34" fmla="*/ 1637301 w 2427681"/>
                <a:gd name="connsiteY34" fmla="*/ 981475 h 1090800"/>
                <a:gd name="connsiteX35" fmla="*/ 1530916 w 2427681"/>
                <a:gd name="connsiteY35" fmla="*/ 985792 h 1090800"/>
                <a:gd name="connsiteX36" fmla="*/ 1509640 w 2427681"/>
                <a:gd name="connsiteY36" fmla="*/ 985792 h 1090800"/>
                <a:gd name="connsiteX37" fmla="*/ 1403255 w 2427681"/>
                <a:gd name="connsiteY37" fmla="*/ 1028965 h 1090800"/>
                <a:gd name="connsiteX38" fmla="*/ 1356446 w 2427681"/>
                <a:gd name="connsiteY38" fmla="*/ 1050552 h 1090800"/>
                <a:gd name="connsiteX39" fmla="*/ 1271338 w 2427681"/>
                <a:gd name="connsiteY39" fmla="*/ 1054870 h 1090800"/>
                <a:gd name="connsiteX40" fmla="*/ 1164953 w 2427681"/>
                <a:gd name="connsiteY40" fmla="*/ 1089408 h 1090800"/>
                <a:gd name="connsiteX41" fmla="*/ 1160564 w 2427681"/>
                <a:gd name="connsiteY41" fmla="*/ 1090800 h 1090800"/>
                <a:gd name="connsiteX42" fmla="*/ 1150138 w 2427681"/>
                <a:gd name="connsiteY42" fmla="*/ 1044387 h 1090800"/>
                <a:gd name="connsiteX43" fmla="*/ 1114333 w 2427681"/>
                <a:gd name="connsiteY43" fmla="*/ 980345 h 1090800"/>
                <a:gd name="connsiteX44" fmla="*/ 1119448 w 2427681"/>
                <a:gd name="connsiteY44" fmla="*/ 899226 h 1090800"/>
                <a:gd name="connsiteX45" fmla="*/ 1068298 w 2427681"/>
                <a:gd name="connsiteY45" fmla="*/ 847993 h 1090800"/>
                <a:gd name="connsiteX46" fmla="*/ 940425 w 2427681"/>
                <a:gd name="connsiteY46" fmla="*/ 805298 h 1090800"/>
                <a:gd name="connsiteX47" fmla="*/ 766516 w 2427681"/>
                <a:gd name="connsiteY47" fmla="*/ 843723 h 1090800"/>
                <a:gd name="connsiteX48" fmla="*/ 720481 w 2427681"/>
                <a:gd name="connsiteY48" fmla="*/ 835184 h 1090800"/>
                <a:gd name="connsiteX49" fmla="*/ 592607 w 2427681"/>
                <a:gd name="connsiteY49" fmla="*/ 843723 h 1090800"/>
                <a:gd name="connsiteX50" fmla="*/ 526112 w 2427681"/>
                <a:gd name="connsiteY50" fmla="*/ 830914 h 1090800"/>
                <a:gd name="connsiteX51" fmla="*/ 469847 w 2427681"/>
                <a:gd name="connsiteY51" fmla="*/ 775412 h 1090800"/>
                <a:gd name="connsiteX52" fmla="*/ 428928 w 2427681"/>
                <a:gd name="connsiteY52" fmla="*/ 690023 h 1090800"/>
                <a:gd name="connsiteX53" fmla="*/ 341973 w 2427681"/>
                <a:gd name="connsiteY53" fmla="*/ 681484 h 1090800"/>
                <a:gd name="connsiteX54" fmla="*/ 301053 w 2427681"/>
                <a:gd name="connsiteY54" fmla="*/ 638790 h 1090800"/>
                <a:gd name="connsiteX55" fmla="*/ 208984 w 2427681"/>
                <a:gd name="connsiteY55" fmla="*/ 574748 h 1090800"/>
                <a:gd name="connsiteX56" fmla="*/ 198754 w 2427681"/>
                <a:gd name="connsiteY56" fmla="*/ 468013 h 1090800"/>
                <a:gd name="connsiteX57" fmla="*/ 152720 w 2427681"/>
                <a:gd name="connsiteY57" fmla="*/ 438126 h 1090800"/>
                <a:gd name="connsiteX58" fmla="*/ 75995 w 2427681"/>
                <a:gd name="connsiteY58" fmla="*/ 382623 h 1090800"/>
                <a:gd name="connsiteX59" fmla="*/ 60650 w 2427681"/>
                <a:gd name="connsiteY59" fmla="*/ 322851 h 1090800"/>
                <a:gd name="connsiteX60" fmla="*/ 50421 w 2427681"/>
                <a:gd name="connsiteY60" fmla="*/ 254540 h 1090800"/>
                <a:gd name="connsiteX61" fmla="*/ 4386 w 2427681"/>
                <a:gd name="connsiteY61" fmla="*/ 173420 h 1090800"/>
                <a:gd name="connsiteX62" fmla="*/ 0 w 2427681"/>
                <a:gd name="connsiteY62" fmla="*/ 154369 h 1090800"/>
                <a:gd name="connsiteX63" fmla="*/ 57556 w 2427681"/>
                <a:gd name="connsiteY63" fmla="*/ 135789 h 1090800"/>
                <a:gd name="connsiteX64" fmla="*/ 62561 w 2427681"/>
                <a:gd name="connsiteY64" fmla="*/ 98269 h 1090800"/>
                <a:gd name="connsiteX65" fmla="*/ 64271 w 2427681"/>
                <a:gd name="connsiteY65" fmla="*/ 97841 h 1090800"/>
                <a:gd name="connsiteX66" fmla="*/ 144679 w 2427681"/>
                <a:gd name="connsiteY66" fmla="*/ 97841 h 1090800"/>
                <a:gd name="connsiteX67" fmla="*/ 205942 w 2427681"/>
                <a:gd name="connsiteY67" fmla="*/ 40767 h 1090800"/>
                <a:gd name="connsiteX68" fmla="*/ 271034 w 2427681"/>
                <a:gd name="connsiteY68" fmla="*/ 36690 h 1090800"/>
                <a:gd name="connsiteX69" fmla="*/ 324640 w 2427681"/>
                <a:gd name="connsiteY69" fmla="*/ 12230 h 1090800"/>
                <a:gd name="connsiteX70" fmla="*/ 397389 w 2427681"/>
                <a:gd name="connsiteY70" fmla="*/ 28537 h 1090800"/>
                <a:gd name="connsiteX71" fmla="*/ 443336 w 2427681"/>
                <a:gd name="connsiteY71" fmla="*/ 4076 h 1090800"/>
                <a:gd name="connsiteX72" fmla="*/ 527572 w 2427681"/>
                <a:gd name="connsiteY72" fmla="*/ 4076 h 1090800"/>
                <a:gd name="connsiteX73" fmla="*/ 585044 w 2427681"/>
                <a:gd name="connsiteY73" fmla="*/ 21488 h 1090800"/>
                <a:gd name="connsiteX74" fmla="*/ 652022 w 2427681"/>
                <a:gd name="connsiteY74" fmla="*/ 78829 h 1090800"/>
                <a:gd name="connsiteX75" fmla="*/ 715266 w 2427681"/>
                <a:gd name="connsiteY75" fmla="*/ 133997 h 1090800"/>
                <a:gd name="connsiteX76" fmla="*/ 755479 w 2427681"/>
                <a:gd name="connsiteY76" fmla="*/ 258471 h 1090800"/>
                <a:gd name="connsiteX77" fmla="*/ 814742 w 2427681"/>
                <a:gd name="connsiteY77" fmla="*/ 236448 h 1090800"/>
                <a:gd name="connsiteX78" fmla="*/ 837716 w 2427681"/>
                <a:gd name="connsiteY78" fmla="*/ 228295 h 1090800"/>
                <a:gd name="connsiteX79" fmla="*/ 898979 w 2427681"/>
                <a:gd name="connsiteY79" fmla="*/ 224219 h 1090800"/>
                <a:gd name="connsiteX80" fmla="*/ 937268 w 2427681"/>
                <a:gd name="connsiteY80" fmla="*/ 130455 h 1090800"/>
                <a:gd name="connsiteX81" fmla="*/ 987045 w 2427681"/>
                <a:gd name="connsiteY81" fmla="*/ 130455 h 1090800"/>
                <a:gd name="connsiteX82" fmla="*/ 1140201 w 2427681"/>
                <a:gd name="connsiteY82" fmla="*/ 97841 h 1090800"/>
                <a:gd name="connsiteX83" fmla="*/ 1201464 w 2427681"/>
                <a:gd name="connsiteY83" fmla="*/ 97841 h 1090800"/>
                <a:gd name="connsiteX84" fmla="*/ 1243582 w 2427681"/>
                <a:gd name="connsiteY84" fmla="*/ 142684 h 1090800"/>
                <a:gd name="connsiteX85" fmla="*/ 1323990 w 2427681"/>
                <a:gd name="connsiteY85" fmla="*/ 179374 h 1090800"/>
                <a:gd name="connsiteX86" fmla="*/ 1396740 w 2427681"/>
                <a:gd name="connsiteY86" fmla="*/ 171221 h 1090800"/>
                <a:gd name="connsiteX87" fmla="*/ 1446516 w 2427681"/>
                <a:gd name="connsiteY87" fmla="*/ 146761 h 1090800"/>
                <a:gd name="connsiteX88" fmla="*/ 1534582 w 2427681"/>
                <a:gd name="connsiteY88" fmla="*/ 146761 h 1090800"/>
                <a:gd name="connsiteX89" fmla="*/ 1618818 w 2427681"/>
                <a:gd name="connsiteY89" fmla="*/ 134531 h 1090800"/>
                <a:gd name="connsiteX90" fmla="*/ 1687739 w 2427681"/>
                <a:gd name="connsiteY90" fmla="*/ 81534 h 1090800"/>
                <a:gd name="connsiteX91" fmla="*/ 1714541 w 2427681"/>
                <a:gd name="connsiteY91" fmla="*/ 48920 h 1090800"/>
                <a:gd name="connsiteX92" fmla="*/ 1760489 w 2427681"/>
                <a:gd name="connsiteY92" fmla="*/ 32613 h 1090800"/>
                <a:gd name="connsiteX93" fmla="*/ 1867698 w 2427681"/>
                <a:gd name="connsiteY93" fmla="*/ 24460 h 1090800"/>
                <a:gd name="connsiteX94" fmla="*/ 1986396 w 2427681"/>
                <a:gd name="connsiteY94" fmla="*/ 8153 h 1090800"/>
                <a:gd name="connsiteX95" fmla="*/ 2078289 w 2427681"/>
                <a:gd name="connsiteY95" fmla="*/ 0 h 1090800"/>
                <a:gd name="connsiteX0" fmla="*/ 2078289 w 2427681"/>
                <a:gd name="connsiteY0" fmla="*/ 0 h 1090800"/>
                <a:gd name="connsiteX1" fmla="*/ 2162526 w 2427681"/>
                <a:gd name="connsiteY1" fmla="*/ 20384 h 1090800"/>
                <a:gd name="connsiteX2" fmla="*/ 2254420 w 2427681"/>
                <a:gd name="connsiteY2" fmla="*/ 28537 h 1090800"/>
                <a:gd name="connsiteX3" fmla="*/ 2308025 w 2427681"/>
                <a:gd name="connsiteY3" fmla="*/ 48920 h 1090800"/>
                <a:gd name="connsiteX4" fmla="*/ 2385686 w 2427681"/>
                <a:gd name="connsiteY4" fmla="*/ 61170 h 1090800"/>
                <a:gd name="connsiteX5" fmla="*/ 2384449 w 2427681"/>
                <a:gd name="connsiteY5" fmla="*/ 64181 h 1090800"/>
                <a:gd name="connsiteX6" fmla="*/ 2391088 w 2427681"/>
                <a:gd name="connsiteY6" fmla="*/ 65228 h 1090800"/>
                <a:gd name="connsiteX7" fmla="*/ 2427681 w 2427681"/>
                <a:gd name="connsiteY7" fmla="*/ 61687 h 1090800"/>
                <a:gd name="connsiteX8" fmla="*/ 2398330 w 2427681"/>
                <a:gd name="connsiteY8" fmla="*/ 139267 h 1090800"/>
                <a:gd name="connsiteX9" fmla="*/ 2398330 w 2427681"/>
                <a:gd name="connsiteY9" fmla="*/ 211846 h 1090800"/>
                <a:gd name="connsiteX10" fmla="*/ 2362525 w 2427681"/>
                <a:gd name="connsiteY10" fmla="*/ 267350 h 1090800"/>
                <a:gd name="connsiteX11" fmla="*/ 2321605 w 2427681"/>
                <a:gd name="connsiteY11" fmla="*/ 301504 h 1090800"/>
                <a:gd name="connsiteX12" fmla="*/ 2321605 w 2427681"/>
                <a:gd name="connsiteY12" fmla="*/ 322852 h 1090800"/>
                <a:gd name="connsiteX13" fmla="*/ 2280685 w 2427681"/>
                <a:gd name="connsiteY13" fmla="*/ 416779 h 1090800"/>
                <a:gd name="connsiteX14" fmla="*/ 2270456 w 2427681"/>
                <a:gd name="connsiteY14" fmla="*/ 463743 h 1090800"/>
                <a:gd name="connsiteX15" fmla="*/ 2249996 w 2427681"/>
                <a:gd name="connsiteY15" fmla="*/ 514977 h 1090800"/>
                <a:gd name="connsiteX16" fmla="*/ 2224421 w 2427681"/>
                <a:gd name="connsiteY16" fmla="*/ 587557 h 1090800"/>
                <a:gd name="connsiteX17" fmla="*/ 2178386 w 2427681"/>
                <a:gd name="connsiteY17" fmla="*/ 643060 h 1090800"/>
                <a:gd name="connsiteX18" fmla="*/ 2157764 w 2427681"/>
                <a:gd name="connsiteY18" fmla="*/ 718800 h 1090800"/>
                <a:gd name="connsiteX19" fmla="*/ 2110821 w 2427681"/>
                <a:gd name="connsiteY19" fmla="*/ 730007 h 1090800"/>
                <a:gd name="connsiteX20" fmla="*/ 2110383 w 2427681"/>
                <a:gd name="connsiteY20" fmla="*/ 731073 h 1090800"/>
                <a:gd name="connsiteX21" fmla="*/ 2106355 w 2427681"/>
                <a:gd name="connsiteY21" fmla="*/ 731073 h 1090800"/>
                <a:gd name="connsiteX22" fmla="*/ 2106351 w 2427681"/>
                <a:gd name="connsiteY22" fmla="*/ 731074 h 1090800"/>
                <a:gd name="connsiteX23" fmla="*/ 2090064 w 2427681"/>
                <a:gd name="connsiteY23" fmla="*/ 731074 h 1090800"/>
                <a:gd name="connsiteX24" fmla="*/ 2090065 w 2427681"/>
                <a:gd name="connsiteY24" fmla="*/ 731073 h 1090800"/>
                <a:gd name="connsiteX25" fmla="*/ 2088371 w 2427681"/>
                <a:gd name="connsiteY25" fmla="*/ 731073 h 1090800"/>
                <a:gd name="connsiteX26" fmla="*/ 2024541 w 2427681"/>
                <a:gd name="connsiteY26" fmla="*/ 761293 h 1090800"/>
                <a:gd name="connsiteX27" fmla="*/ 1922412 w 2427681"/>
                <a:gd name="connsiteY27" fmla="*/ 787197 h 1090800"/>
                <a:gd name="connsiteX28" fmla="*/ 1871347 w 2427681"/>
                <a:gd name="connsiteY28" fmla="*/ 791514 h 1090800"/>
                <a:gd name="connsiteX29" fmla="*/ 1862836 w 2427681"/>
                <a:gd name="connsiteY29" fmla="*/ 791514 h 1090800"/>
                <a:gd name="connsiteX30" fmla="*/ 1799006 w 2427681"/>
                <a:gd name="connsiteY30" fmla="*/ 864909 h 1090800"/>
                <a:gd name="connsiteX31" fmla="*/ 1760707 w 2427681"/>
                <a:gd name="connsiteY31" fmla="*/ 933985 h 1090800"/>
                <a:gd name="connsiteX32" fmla="*/ 1726664 w 2427681"/>
                <a:gd name="connsiteY32" fmla="*/ 955572 h 1090800"/>
                <a:gd name="connsiteX33" fmla="*/ 1675599 w 2427681"/>
                <a:gd name="connsiteY33" fmla="*/ 964207 h 1090800"/>
                <a:gd name="connsiteX34" fmla="*/ 1637301 w 2427681"/>
                <a:gd name="connsiteY34" fmla="*/ 981475 h 1090800"/>
                <a:gd name="connsiteX35" fmla="*/ 1530916 w 2427681"/>
                <a:gd name="connsiteY35" fmla="*/ 985792 h 1090800"/>
                <a:gd name="connsiteX36" fmla="*/ 1509640 w 2427681"/>
                <a:gd name="connsiteY36" fmla="*/ 985792 h 1090800"/>
                <a:gd name="connsiteX37" fmla="*/ 1403255 w 2427681"/>
                <a:gd name="connsiteY37" fmla="*/ 1028965 h 1090800"/>
                <a:gd name="connsiteX38" fmla="*/ 1356446 w 2427681"/>
                <a:gd name="connsiteY38" fmla="*/ 1050552 h 1090800"/>
                <a:gd name="connsiteX39" fmla="*/ 1271338 w 2427681"/>
                <a:gd name="connsiteY39" fmla="*/ 1054870 h 1090800"/>
                <a:gd name="connsiteX40" fmla="*/ 1164953 w 2427681"/>
                <a:gd name="connsiteY40" fmla="*/ 1089408 h 1090800"/>
                <a:gd name="connsiteX41" fmla="*/ 1160564 w 2427681"/>
                <a:gd name="connsiteY41" fmla="*/ 1090800 h 1090800"/>
                <a:gd name="connsiteX42" fmla="*/ 1150138 w 2427681"/>
                <a:gd name="connsiteY42" fmla="*/ 1044387 h 1090800"/>
                <a:gd name="connsiteX43" fmla="*/ 1114333 w 2427681"/>
                <a:gd name="connsiteY43" fmla="*/ 980345 h 1090800"/>
                <a:gd name="connsiteX44" fmla="*/ 1119448 w 2427681"/>
                <a:gd name="connsiteY44" fmla="*/ 899226 h 1090800"/>
                <a:gd name="connsiteX45" fmla="*/ 1068298 w 2427681"/>
                <a:gd name="connsiteY45" fmla="*/ 847993 h 1090800"/>
                <a:gd name="connsiteX46" fmla="*/ 940425 w 2427681"/>
                <a:gd name="connsiteY46" fmla="*/ 805298 h 1090800"/>
                <a:gd name="connsiteX47" fmla="*/ 766516 w 2427681"/>
                <a:gd name="connsiteY47" fmla="*/ 843723 h 1090800"/>
                <a:gd name="connsiteX48" fmla="*/ 720481 w 2427681"/>
                <a:gd name="connsiteY48" fmla="*/ 835184 h 1090800"/>
                <a:gd name="connsiteX49" fmla="*/ 592607 w 2427681"/>
                <a:gd name="connsiteY49" fmla="*/ 843723 h 1090800"/>
                <a:gd name="connsiteX50" fmla="*/ 526112 w 2427681"/>
                <a:gd name="connsiteY50" fmla="*/ 830914 h 1090800"/>
                <a:gd name="connsiteX51" fmla="*/ 469847 w 2427681"/>
                <a:gd name="connsiteY51" fmla="*/ 775412 h 1090800"/>
                <a:gd name="connsiteX52" fmla="*/ 428928 w 2427681"/>
                <a:gd name="connsiteY52" fmla="*/ 690023 h 1090800"/>
                <a:gd name="connsiteX53" fmla="*/ 341973 w 2427681"/>
                <a:gd name="connsiteY53" fmla="*/ 681484 h 1090800"/>
                <a:gd name="connsiteX54" fmla="*/ 301053 w 2427681"/>
                <a:gd name="connsiteY54" fmla="*/ 638790 h 1090800"/>
                <a:gd name="connsiteX55" fmla="*/ 208984 w 2427681"/>
                <a:gd name="connsiteY55" fmla="*/ 574748 h 1090800"/>
                <a:gd name="connsiteX56" fmla="*/ 198754 w 2427681"/>
                <a:gd name="connsiteY56" fmla="*/ 468013 h 1090800"/>
                <a:gd name="connsiteX57" fmla="*/ 152720 w 2427681"/>
                <a:gd name="connsiteY57" fmla="*/ 438126 h 1090800"/>
                <a:gd name="connsiteX58" fmla="*/ 75995 w 2427681"/>
                <a:gd name="connsiteY58" fmla="*/ 382623 h 1090800"/>
                <a:gd name="connsiteX59" fmla="*/ 60650 w 2427681"/>
                <a:gd name="connsiteY59" fmla="*/ 322851 h 1090800"/>
                <a:gd name="connsiteX60" fmla="*/ 50421 w 2427681"/>
                <a:gd name="connsiteY60" fmla="*/ 254540 h 1090800"/>
                <a:gd name="connsiteX61" fmla="*/ 4386 w 2427681"/>
                <a:gd name="connsiteY61" fmla="*/ 173420 h 1090800"/>
                <a:gd name="connsiteX62" fmla="*/ 0 w 2427681"/>
                <a:gd name="connsiteY62" fmla="*/ 154369 h 1090800"/>
                <a:gd name="connsiteX63" fmla="*/ 57556 w 2427681"/>
                <a:gd name="connsiteY63" fmla="*/ 135789 h 1090800"/>
                <a:gd name="connsiteX64" fmla="*/ 62561 w 2427681"/>
                <a:gd name="connsiteY64" fmla="*/ 98269 h 1090800"/>
                <a:gd name="connsiteX65" fmla="*/ 64271 w 2427681"/>
                <a:gd name="connsiteY65" fmla="*/ 97841 h 1090800"/>
                <a:gd name="connsiteX66" fmla="*/ 144679 w 2427681"/>
                <a:gd name="connsiteY66" fmla="*/ 97841 h 1090800"/>
                <a:gd name="connsiteX67" fmla="*/ 205942 w 2427681"/>
                <a:gd name="connsiteY67" fmla="*/ 40767 h 1090800"/>
                <a:gd name="connsiteX68" fmla="*/ 271034 w 2427681"/>
                <a:gd name="connsiteY68" fmla="*/ 36690 h 1090800"/>
                <a:gd name="connsiteX69" fmla="*/ 324640 w 2427681"/>
                <a:gd name="connsiteY69" fmla="*/ 12230 h 1090800"/>
                <a:gd name="connsiteX70" fmla="*/ 397389 w 2427681"/>
                <a:gd name="connsiteY70" fmla="*/ 28537 h 1090800"/>
                <a:gd name="connsiteX71" fmla="*/ 443336 w 2427681"/>
                <a:gd name="connsiteY71" fmla="*/ 4076 h 1090800"/>
                <a:gd name="connsiteX72" fmla="*/ 527572 w 2427681"/>
                <a:gd name="connsiteY72" fmla="*/ 4076 h 1090800"/>
                <a:gd name="connsiteX73" fmla="*/ 585044 w 2427681"/>
                <a:gd name="connsiteY73" fmla="*/ 21488 h 1090800"/>
                <a:gd name="connsiteX74" fmla="*/ 652022 w 2427681"/>
                <a:gd name="connsiteY74" fmla="*/ 78829 h 1090800"/>
                <a:gd name="connsiteX75" fmla="*/ 715266 w 2427681"/>
                <a:gd name="connsiteY75" fmla="*/ 133997 h 1090800"/>
                <a:gd name="connsiteX76" fmla="*/ 755479 w 2427681"/>
                <a:gd name="connsiteY76" fmla="*/ 258471 h 1090800"/>
                <a:gd name="connsiteX77" fmla="*/ 814742 w 2427681"/>
                <a:gd name="connsiteY77" fmla="*/ 236448 h 1090800"/>
                <a:gd name="connsiteX78" fmla="*/ 837716 w 2427681"/>
                <a:gd name="connsiteY78" fmla="*/ 228295 h 1090800"/>
                <a:gd name="connsiteX79" fmla="*/ 898979 w 2427681"/>
                <a:gd name="connsiteY79" fmla="*/ 224219 h 1090800"/>
                <a:gd name="connsiteX80" fmla="*/ 937268 w 2427681"/>
                <a:gd name="connsiteY80" fmla="*/ 130455 h 1090800"/>
                <a:gd name="connsiteX81" fmla="*/ 987045 w 2427681"/>
                <a:gd name="connsiteY81" fmla="*/ 130455 h 1090800"/>
                <a:gd name="connsiteX82" fmla="*/ 1140201 w 2427681"/>
                <a:gd name="connsiteY82" fmla="*/ 97841 h 1090800"/>
                <a:gd name="connsiteX83" fmla="*/ 1201464 w 2427681"/>
                <a:gd name="connsiteY83" fmla="*/ 97841 h 1090800"/>
                <a:gd name="connsiteX84" fmla="*/ 1243582 w 2427681"/>
                <a:gd name="connsiteY84" fmla="*/ 142684 h 1090800"/>
                <a:gd name="connsiteX85" fmla="*/ 1323990 w 2427681"/>
                <a:gd name="connsiteY85" fmla="*/ 179374 h 1090800"/>
                <a:gd name="connsiteX86" fmla="*/ 1396740 w 2427681"/>
                <a:gd name="connsiteY86" fmla="*/ 171221 h 1090800"/>
                <a:gd name="connsiteX87" fmla="*/ 1446516 w 2427681"/>
                <a:gd name="connsiteY87" fmla="*/ 146761 h 1090800"/>
                <a:gd name="connsiteX88" fmla="*/ 1534582 w 2427681"/>
                <a:gd name="connsiteY88" fmla="*/ 146761 h 1090800"/>
                <a:gd name="connsiteX89" fmla="*/ 1618818 w 2427681"/>
                <a:gd name="connsiteY89" fmla="*/ 134531 h 1090800"/>
                <a:gd name="connsiteX90" fmla="*/ 1687739 w 2427681"/>
                <a:gd name="connsiteY90" fmla="*/ 81534 h 1090800"/>
                <a:gd name="connsiteX91" fmla="*/ 1722161 w 2427681"/>
                <a:gd name="connsiteY91" fmla="*/ 60350 h 1090800"/>
                <a:gd name="connsiteX92" fmla="*/ 1760489 w 2427681"/>
                <a:gd name="connsiteY92" fmla="*/ 32613 h 1090800"/>
                <a:gd name="connsiteX93" fmla="*/ 1867698 w 2427681"/>
                <a:gd name="connsiteY93" fmla="*/ 24460 h 1090800"/>
                <a:gd name="connsiteX94" fmla="*/ 1986396 w 2427681"/>
                <a:gd name="connsiteY94" fmla="*/ 8153 h 1090800"/>
                <a:gd name="connsiteX95" fmla="*/ 2078289 w 2427681"/>
                <a:gd name="connsiteY95" fmla="*/ 0 h 1090800"/>
                <a:gd name="connsiteX0" fmla="*/ 2078289 w 2427681"/>
                <a:gd name="connsiteY0" fmla="*/ 0 h 1090800"/>
                <a:gd name="connsiteX1" fmla="*/ 2162526 w 2427681"/>
                <a:gd name="connsiteY1" fmla="*/ 20384 h 1090800"/>
                <a:gd name="connsiteX2" fmla="*/ 2254420 w 2427681"/>
                <a:gd name="connsiteY2" fmla="*/ 28537 h 1090800"/>
                <a:gd name="connsiteX3" fmla="*/ 2308025 w 2427681"/>
                <a:gd name="connsiteY3" fmla="*/ 48920 h 1090800"/>
                <a:gd name="connsiteX4" fmla="*/ 2385686 w 2427681"/>
                <a:gd name="connsiteY4" fmla="*/ 61170 h 1090800"/>
                <a:gd name="connsiteX5" fmla="*/ 2384449 w 2427681"/>
                <a:gd name="connsiteY5" fmla="*/ 64181 h 1090800"/>
                <a:gd name="connsiteX6" fmla="*/ 2391088 w 2427681"/>
                <a:gd name="connsiteY6" fmla="*/ 65228 h 1090800"/>
                <a:gd name="connsiteX7" fmla="*/ 2427681 w 2427681"/>
                <a:gd name="connsiteY7" fmla="*/ 61687 h 1090800"/>
                <a:gd name="connsiteX8" fmla="*/ 2398330 w 2427681"/>
                <a:gd name="connsiteY8" fmla="*/ 139267 h 1090800"/>
                <a:gd name="connsiteX9" fmla="*/ 2398330 w 2427681"/>
                <a:gd name="connsiteY9" fmla="*/ 211846 h 1090800"/>
                <a:gd name="connsiteX10" fmla="*/ 2362525 w 2427681"/>
                <a:gd name="connsiteY10" fmla="*/ 267350 h 1090800"/>
                <a:gd name="connsiteX11" fmla="*/ 2321605 w 2427681"/>
                <a:gd name="connsiteY11" fmla="*/ 301504 h 1090800"/>
                <a:gd name="connsiteX12" fmla="*/ 2321605 w 2427681"/>
                <a:gd name="connsiteY12" fmla="*/ 322852 h 1090800"/>
                <a:gd name="connsiteX13" fmla="*/ 2280685 w 2427681"/>
                <a:gd name="connsiteY13" fmla="*/ 416779 h 1090800"/>
                <a:gd name="connsiteX14" fmla="*/ 2270456 w 2427681"/>
                <a:gd name="connsiteY14" fmla="*/ 463743 h 1090800"/>
                <a:gd name="connsiteX15" fmla="*/ 2249996 w 2427681"/>
                <a:gd name="connsiteY15" fmla="*/ 514977 h 1090800"/>
                <a:gd name="connsiteX16" fmla="*/ 2224421 w 2427681"/>
                <a:gd name="connsiteY16" fmla="*/ 587557 h 1090800"/>
                <a:gd name="connsiteX17" fmla="*/ 2178386 w 2427681"/>
                <a:gd name="connsiteY17" fmla="*/ 643060 h 1090800"/>
                <a:gd name="connsiteX18" fmla="*/ 2157764 w 2427681"/>
                <a:gd name="connsiteY18" fmla="*/ 718800 h 1090800"/>
                <a:gd name="connsiteX19" fmla="*/ 2110821 w 2427681"/>
                <a:gd name="connsiteY19" fmla="*/ 730007 h 1090800"/>
                <a:gd name="connsiteX20" fmla="*/ 2110383 w 2427681"/>
                <a:gd name="connsiteY20" fmla="*/ 731073 h 1090800"/>
                <a:gd name="connsiteX21" fmla="*/ 2106355 w 2427681"/>
                <a:gd name="connsiteY21" fmla="*/ 731073 h 1090800"/>
                <a:gd name="connsiteX22" fmla="*/ 2106351 w 2427681"/>
                <a:gd name="connsiteY22" fmla="*/ 731074 h 1090800"/>
                <a:gd name="connsiteX23" fmla="*/ 2090064 w 2427681"/>
                <a:gd name="connsiteY23" fmla="*/ 731074 h 1090800"/>
                <a:gd name="connsiteX24" fmla="*/ 2090065 w 2427681"/>
                <a:gd name="connsiteY24" fmla="*/ 731073 h 1090800"/>
                <a:gd name="connsiteX25" fmla="*/ 2088371 w 2427681"/>
                <a:gd name="connsiteY25" fmla="*/ 731073 h 1090800"/>
                <a:gd name="connsiteX26" fmla="*/ 2024541 w 2427681"/>
                <a:gd name="connsiteY26" fmla="*/ 761293 h 1090800"/>
                <a:gd name="connsiteX27" fmla="*/ 1922412 w 2427681"/>
                <a:gd name="connsiteY27" fmla="*/ 787197 h 1090800"/>
                <a:gd name="connsiteX28" fmla="*/ 1871347 w 2427681"/>
                <a:gd name="connsiteY28" fmla="*/ 791514 h 1090800"/>
                <a:gd name="connsiteX29" fmla="*/ 1862836 w 2427681"/>
                <a:gd name="connsiteY29" fmla="*/ 791514 h 1090800"/>
                <a:gd name="connsiteX30" fmla="*/ 1799006 w 2427681"/>
                <a:gd name="connsiteY30" fmla="*/ 864909 h 1090800"/>
                <a:gd name="connsiteX31" fmla="*/ 1760707 w 2427681"/>
                <a:gd name="connsiteY31" fmla="*/ 933985 h 1090800"/>
                <a:gd name="connsiteX32" fmla="*/ 1726664 w 2427681"/>
                <a:gd name="connsiteY32" fmla="*/ 955572 h 1090800"/>
                <a:gd name="connsiteX33" fmla="*/ 1675599 w 2427681"/>
                <a:gd name="connsiteY33" fmla="*/ 964207 h 1090800"/>
                <a:gd name="connsiteX34" fmla="*/ 1637301 w 2427681"/>
                <a:gd name="connsiteY34" fmla="*/ 981475 h 1090800"/>
                <a:gd name="connsiteX35" fmla="*/ 1530916 w 2427681"/>
                <a:gd name="connsiteY35" fmla="*/ 985792 h 1090800"/>
                <a:gd name="connsiteX36" fmla="*/ 1509640 w 2427681"/>
                <a:gd name="connsiteY36" fmla="*/ 985792 h 1090800"/>
                <a:gd name="connsiteX37" fmla="*/ 1403255 w 2427681"/>
                <a:gd name="connsiteY37" fmla="*/ 1028965 h 1090800"/>
                <a:gd name="connsiteX38" fmla="*/ 1356446 w 2427681"/>
                <a:gd name="connsiteY38" fmla="*/ 1050552 h 1090800"/>
                <a:gd name="connsiteX39" fmla="*/ 1271338 w 2427681"/>
                <a:gd name="connsiteY39" fmla="*/ 1054870 h 1090800"/>
                <a:gd name="connsiteX40" fmla="*/ 1164953 w 2427681"/>
                <a:gd name="connsiteY40" fmla="*/ 1089408 h 1090800"/>
                <a:gd name="connsiteX41" fmla="*/ 1160564 w 2427681"/>
                <a:gd name="connsiteY41" fmla="*/ 1090800 h 1090800"/>
                <a:gd name="connsiteX42" fmla="*/ 1150138 w 2427681"/>
                <a:gd name="connsiteY42" fmla="*/ 1044387 h 1090800"/>
                <a:gd name="connsiteX43" fmla="*/ 1114333 w 2427681"/>
                <a:gd name="connsiteY43" fmla="*/ 980345 h 1090800"/>
                <a:gd name="connsiteX44" fmla="*/ 1119448 w 2427681"/>
                <a:gd name="connsiteY44" fmla="*/ 899226 h 1090800"/>
                <a:gd name="connsiteX45" fmla="*/ 1068298 w 2427681"/>
                <a:gd name="connsiteY45" fmla="*/ 847993 h 1090800"/>
                <a:gd name="connsiteX46" fmla="*/ 940425 w 2427681"/>
                <a:gd name="connsiteY46" fmla="*/ 805298 h 1090800"/>
                <a:gd name="connsiteX47" fmla="*/ 766516 w 2427681"/>
                <a:gd name="connsiteY47" fmla="*/ 843723 h 1090800"/>
                <a:gd name="connsiteX48" fmla="*/ 720481 w 2427681"/>
                <a:gd name="connsiteY48" fmla="*/ 835184 h 1090800"/>
                <a:gd name="connsiteX49" fmla="*/ 592607 w 2427681"/>
                <a:gd name="connsiteY49" fmla="*/ 843723 h 1090800"/>
                <a:gd name="connsiteX50" fmla="*/ 526112 w 2427681"/>
                <a:gd name="connsiteY50" fmla="*/ 830914 h 1090800"/>
                <a:gd name="connsiteX51" fmla="*/ 469847 w 2427681"/>
                <a:gd name="connsiteY51" fmla="*/ 775412 h 1090800"/>
                <a:gd name="connsiteX52" fmla="*/ 428928 w 2427681"/>
                <a:gd name="connsiteY52" fmla="*/ 690023 h 1090800"/>
                <a:gd name="connsiteX53" fmla="*/ 341973 w 2427681"/>
                <a:gd name="connsiteY53" fmla="*/ 681484 h 1090800"/>
                <a:gd name="connsiteX54" fmla="*/ 301053 w 2427681"/>
                <a:gd name="connsiteY54" fmla="*/ 638790 h 1090800"/>
                <a:gd name="connsiteX55" fmla="*/ 208984 w 2427681"/>
                <a:gd name="connsiteY55" fmla="*/ 574748 h 1090800"/>
                <a:gd name="connsiteX56" fmla="*/ 198754 w 2427681"/>
                <a:gd name="connsiteY56" fmla="*/ 468013 h 1090800"/>
                <a:gd name="connsiteX57" fmla="*/ 152720 w 2427681"/>
                <a:gd name="connsiteY57" fmla="*/ 438126 h 1090800"/>
                <a:gd name="connsiteX58" fmla="*/ 75995 w 2427681"/>
                <a:gd name="connsiteY58" fmla="*/ 382623 h 1090800"/>
                <a:gd name="connsiteX59" fmla="*/ 60650 w 2427681"/>
                <a:gd name="connsiteY59" fmla="*/ 322851 h 1090800"/>
                <a:gd name="connsiteX60" fmla="*/ 50421 w 2427681"/>
                <a:gd name="connsiteY60" fmla="*/ 254540 h 1090800"/>
                <a:gd name="connsiteX61" fmla="*/ 4386 w 2427681"/>
                <a:gd name="connsiteY61" fmla="*/ 173420 h 1090800"/>
                <a:gd name="connsiteX62" fmla="*/ 0 w 2427681"/>
                <a:gd name="connsiteY62" fmla="*/ 154369 h 1090800"/>
                <a:gd name="connsiteX63" fmla="*/ 57556 w 2427681"/>
                <a:gd name="connsiteY63" fmla="*/ 135789 h 1090800"/>
                <a:gd name="connsiteX64" fmla="*/ 62561 w 2427681"/>
                <a:gd name="connsiteY64" fmla="*/ 98269 h 1090800"/>
                <a:gd name="connsiteX65" fmla="*/ 64271 w 2427681"/>
                <a:gd name="connsiteY65" fmla="*/ 97841 h 1090800"/>
                <a:gd name="connsiteX66" fmla="*/ 144679 w 2427681"/>
                <a:gd name="connsiteY66" fmla="*/ 97841 h 1090800"/>
                <a:gd name="connsiteX67" fmla="*/ 205942 w 2427681"/>
                <a:gd name="connsiteY67" fmla="*/ 40767 h 1090800"/>
                <a:gd name="connsiteX68" fmla="*/ 271034 w 2427681"/>
                <a:gd name="connsiteY68" fmla="*/ 36690 h 1090800"/>
                <a:gd name="connsiteX69" fmla="*/ 324640 w 2427681"/>
                <a:gd name="connsiteY69" fmla="*/ 12230 h 1090800"/>
                <a:gd name="connsiteX70" fmla="*/ 397389 w 2427681"/>
                <a:gd name="connsiteY70" fmla="*/ 28537 h 1090800"/>
                <a:gd name="connsiteX71" fmla="*/ 443336 w 2427681"/>
                <a:gd name="connsiteY71" fmla="*/ 4076 h 1090800"/>
                <a:gd name="connsiteX72" fmla="*/ 527572 w 2427681"/>
                <a:gd name="connsiteY72" fmla="*/ 4076 h 1090800"/>
                <a:gd name="connsiteX73" fmla="*/ 585044 w 2427681"/>
                <a:gd name="connsiteY73" fmla="*/ 21488 h 1090800"/>
                <a:gd name="connsiteX74" fmla="*/ 652022 w 2427681"/>
                <a:gd name="connsiteY74" fmla="*/ 78829 h 1090800"/>
                <a:gd name="connsiteX75" fmla="*/ 715266 w 2427681"/>
                <a:gd name="connsiteY75" fmla="*/ 133997 h 1090800"/>
                <a:gd name="connsiteX76" fmla="*/ 755479 w 2427681"/>
                <a:gd name="connsiteY76" fmla="*/ 258471 h 1090800"/>
                <a:gd name="connsiteX77" fmla="*/ 814742 w 2427681"/>
                <a:gd name="connsiteY77" fmla="*/ 236448 h 1090800"/>
                <a:gd name="connsiteX78" fmla="*/ 837716 w 2427681"/>
                <a:gd name="connsiteY78" fmla="*/ 228295 h 1090800"/>
                <a:gd name="connsiteX79" fmla="*/ 898979 w 2427681"/>
                <a:gd name="connsiteY79" fmla="*/ 224219 h 1090800"/>
                <a:gd name="connsiteX80" fmla="*/ 937268 w 2427681"/>
                <a:gd name="connsiteY80" fmla="*/ 130455 h 1090800"/>
                <a:gd name="connsiteX81" fmla="*/ 987045 w 2427681"/>
                <a:gd name="connsiteY81" fmla="*/ 130455 h 1090800"/>
                <a:gd name="connsiteX82" fmla="*/ 1140201 w 2427681"/>
                <a:gd name="connsiteY82" fmla="*/ 97841 h 1090800"/>
                <a:gd name="connsiteX83" fmla="*/ 1201464 w 2427681"/>
                <a:gd name="connsiteY83" fmla="*/ 97841 h 1090800"/>
                <a:gd name="connsiteX84" fmla="*/ 1243582 w 2427681"/>
                <a:gd name="connsiteY84" fmla="*/ 142684 h 1090800"/>
                <a:gd name="connsiteX85" fmla="*/ 1323990 w 2427681"/>
                <a:gd name="connsiteY85" fmla="*/ 179374 h 1090800"/>
                <a:gd name="connsiteX86" fmla="*/ 1396740 w 2427681"/>
                <a:gd name="connsiteY86" fmla="*/ 171221 h 1090800"/>
                <a:gd name="connsiteX87" fmla="*/ 1446516 w 2427681"/>
                <a:gd name="connsiteY87" fmla="*/ 146761 h 1090800"/>
                <a:gd name="connsiteX88" fmla="*/ 1534582 w 2427681"/>
                <a:gd name="connsiteY88" fmla="*/ 146761 h 1090800"/>
                <a:gd name="connsiteX89" fmla="*/ 1618818 w 2427681"/>
                <a:gd name="connsiteY89" fmla="*/ 134531 h 1090800"/>
                <a:gd name="connsiteX90" fmla="*/ 1693454 w 2427681"/>
                <a:gd name="connsiteY90" fmla="*/ 94869 h 1090800"/>
                <a:gd name="connsiteX91" fmla="*/ 1722161 w 2427681"/>
                <a:gd name="connsiteY91" fmla="*/ 60350 h 1090800"/>
                <a:gd name="connsiteX92" fmla="*/ 1760489 w 2427681"/>
                <a:gd name="connsiteY92" fmla="*/ 32613 h 1090800"/>
                <a:gd name="connsiteX93" fmla="*/ 1867698 w 2427681"/>
                <a:gd name="connsiteY93" fmla="*/ 24460 h 1090800"/>
                <a:gd name="connsiteX94" fmla="*/ 1986396 w 2427681"/>
                <a:gd name="connsiteY94" fmla="*/ 8153 h 1090800"/>
                <a:gd name="connsiteX95" fmla="*/ 2078289 w 2427681"/>
                <a:gd name="connsiteY95" fmla="*/ 0 h 1090800"/>
                <a:gd name="connsiteX0" fmla="*/ 2078289 w 2427681"/>
                <a:gd name="connsiteY0" fmla="*/ 0 h 1090800"/>
                <a:gd name="connsiteX1" fmla="*/ 2162526 w 2427681"/>
                <a:gd name="connsiteY1" fmla="*/ 20384 h 1090800"/>
                <a:gd name="connsiteX2" fmla="*/ 2254420 w 2427681"/>
                <a:gd name="connsiteY2" fmla="*/ 28537 h 1090800"/>
                <a:gd name="connsiteX3" fmla="*/ 2308025 w 2427681"/>
                <a:gd name="connsiteY3" fmla="*/ 48920 h 1090800"/>
                <a:gd name="connsiteX4" fmla="*/ 2385686 w 2427681"/>
                <a:gd name="connsiteY4" fmla="*/ 61170 h 1090800"/>
                <a:gd name="connsiteX5" fmla="*/ 2384449 w 2427681"/>
                <a:gd name="connsiteY5" fmla="*/ 64181 h 1090800"/>
                <a:gd name="connsiteX6" fmla="*/ 2391088 w 2427681"/>
                <a:gd name="connsiteY6" fmla="*/ 65228 h 1090800"/>
                <a:gd name="connsiteX7" fmla="*/ 2427681 w 2427681"/>
                <a:gd name="connsiteY7" fmla="*/ 61687 h 1090800"/>
                <a:gd name="connsiteX8" fmla="*/ 2398330 w 2427681"/>
                <a:gd name="connsiteY8" fmla="*/ 139267 h 1090800"/>
                <a:gd name="connsiteX9" fmla="*/ 2398330 w 2427681"/>
                <a:gd name="connsiteY9" fmla="*/ 211846 h 1090800"/>
                <a:gd name="connsiteX10" fmla="*/ 2362525 w 2427681"/>
                <a:gd name="connsiteY10" fmla="*/ 267350 h 1090800"/>
                <a:gd name="connsiteX11" fmla="*/ 2321605 w 2427681"/>
                <a:gd name="connsiteY11" fmla="*/ 301504 h 1090800"/>
                <a:gd name="connsiteX12" fmla="*/ 2321605 w 2427681"/>
                <a:gd name="connsiteY12" fmla="*/ 322852 h 1090800"/>
                <a:gd name="connsiteX13" fmla="*/ 2280685 w 2427681"/>
                <a:gd name="connsiteY13" fmla="*/ 416779 h 1090800"/>
                <a:gd name="connsiteX14" fmla="*/ 2270456 w 2427681"/>
                <a:gd name="connsiteY14" fmla="*/ 463743 h 1090800"/>
                <a:gd name="connsiteX15" fmla="*/ 2249996 w 2427681"/>
                <a:gd name="connsiteY15" fmla="*/ 514977 h 1090800"/>
                <a:gd name="connsiteX16" fmla="*/ 2224421 w 2427681"/>
                <a:gd name="connsiteY16" fmla="*/ 587557 h 1090800"/>
                <a:gd name="connsiteX17" fmla="*/ 2178386 w 2427681"/>
                <a:gd name="connsiteY17" fmla="*/ 643060 h 1090800"/>
                <a:gd name="connsiteX18" fmla="*/ 2157764 w 2427681"/>
                <a:gd name="connsiteY18" fmla="*/ 718800 h 1090800"/>
                <a:gd name="connsiteX19" fmla="*/ 2110821 w 2427681"/>
                <a:gd name="connsiteY19" fmla="*/ 730007 h 1090800"/>
                <a:gd name="connsiteX20" fmla="*/ 2110383 w 2427681"/>
                <a:gd name="connsiteY20" fmla="*/ 731073 h 1090800"/>
                <a:gd name="connsiteX21" fmla="*/ 2106355 w 2427681"/>
                <a:gd name="connsiteY21" fmla="*/ 731073 h 1090800"/>
                <a:gd name="connsiteX22" fmla="*/ 2106351 w 2427681"/>
                <a:gd name="connsiteY22" fmla="*/ 731074 h 1090800"/>
                <a:gd name="connsiteX23" fmla="*/ 2090064 w 2427681"/>
                <a:gd name="connsiteY23" fmla="*/ 731074 h 1090800"/>
                <a:gd name="connsiteX24" fmla="*/ 2090065 w 2427681"/>
                <a:gd name="connsiteY24" fmla="*/ 731073 h 1090800"/>
                <a:gd name="connsiteX25" fmla="*/ 2088371 w 2427681"/>
                <a:gd name="connsiteY25" fmla="*/ 731073 h 1090800"/>
                <a:gd name="connsiteX26" fmla="*/ 2024541 w 2427681"/>
                <a:gd name="connsiteY26" fmla="*/ 761293 h 1090800"/>
                <a:gd name="connsiteX27" fmla="*/ 1922412 w 2427681"/>
                <a:gd name="connsiteY27" fmla="*/ 787197 h 1090800"/>
                <a:gd name="connsiteX28" fmla="*/ 1871347 w 2427681"/>
                <a:gd name="connsiteY28" fmla="*/ 791514 h 1090800"/>
                <a:gd name="connsiteX29" fmla="*/ 1862836 w 2427681"/>
                <a:gd name="connsiteY29" fmla="*/ 791514 h 1090800"/>
                <a:gd name="connsiteX30" fmla="*/ 1799006 w 2427681"/>
                <a:gd name="connsiteY30" fmla="*/ 864909 h 1090800"/>
                <a:gd name="connsiteX31" fmla="*/ 1760707 w 2427681"/>
                <a:gd name="connsiteY31" fmla="*/ 933985 h 1090800"/>
                <a:gd name="connsiteX32" fmla="*/ 1726664 w 2427681"/>
                <a:gd name="connsiteY32" fmla="*/ 955572 h 1090800"/>
                <a:gd name="connsiteX33" fmla="*/ 1675599 w 2427681"/>
                <a:gd name="connsiteY33" fmla="*/ 964207 h 1090800"/>
                <a:gd name="connsiteX34" fmla="*/ 1637301 w 2427681"/>
                <a:gd name="connsiteY34" fmla="*/ 981475 h 1090800"/>
                <a:gd name="connsiteX35" fmla="*/ 1530916 w 2427681"/>
                <a:gd name="connsiteY35" fmla="*/ 985792 h 1090800"/>
                <a:gd name="connsiteX36" fmla="*/ 1509640 w 2427681"/>
                <a:gd name="connsiteY36" fmla="*/ 985792 h 1090800"/>
                <a:gd name="connsiteX37" fmla="*/ 1403255 w 2427681"/>
                <a:gd name="connsiteY37" fmla="*/ 1028965 h 1090800"/>
                <a:gd name="connsiteX38" fmla="*/ 1356446 w 2427681"/>
                <a:gd name="connsiteY38" fmla="*/ 1050552 h 1090800"/>
                <a:gd name="connsiteX39" fmla="*/ 1271338 w 2427681"/>
                <a:gd name="connsiteY39" fmla="*/ 1054870 h 1090800"/>
                <a:gd name="connsiteX40" fmla="*/ 1164953 w 2427681"/>
                <a:gd name="connsiteY40" fmla="*/ 1089408 h 1090800"/>
                <a:gd name="connsiteX41" fmla="*/ 1160564 w 2427681"/>
                <a:gd name="connsiteY41" fmla="*/ 1090800 h 1090800"/>
                <a:gd name="connsiteX42" fmla="*/ 1150138 w 2427681"/>
                <a:gd name="connsiteY42" fmla="*/ 1044387 h 1090800"/>
                <a:gd name="connsiteX43" fmla="*/ 1114333 w 2427681"/>
                <a:gd name="connsiteY43" fmla="*/ 980345 h 1090800"/>
                <a:gd name="connsiteX44" fmla="*/ 1119448 w 2427681"/>
                <a:gd name="connsiteY44" fmla="*/ 899226 h 1090800"/>
                <a:gd name="connsiteX45" fmla="*/ 1068298 w 2427681"/>
                <a:gd name="connsiteY45" fmla="*/ 847993 h 1090800"/>
                <a:gd name="connsiteX46" fmla="*/ 940425 w 2427681"/>
                <a:gd name="connsiteY46" fmla="*/ 805298 h 1090800"/>
                <a:gd name="connsiteX47" fmla="*/ 766516 w 2427681"/>
                <a:gd name="connsiteY47" fmla="*/ 843723 h 1090800"/>
                <a:gd name="connsiteX48" fmla="*/ 720481 w 2427681"/>
                <a:gd name="connsiteY48" fmla="*/ 835184 h 1090800"/>
                <a:gd name="connsiteX49" fmla="*/ 592607 w 2427681"/>
                <a:gd name="connsiteY49" fmla="*/ 843723 h 1090800"/>
                <a:gd name="connsiteX50" fmla="*/ 526112 w 2427681"/>
                <a:gd name="connsiteY50" fmla="*/ 830914 h 1090800"/>
                <a:gd name="connsiteX51" fmla="*/ 469847 w 2427681"/>
                <a:gd name="connsiteY51" fmla="*/ 775412 h 1090800"/>
                <a:gd name="connsiteX52" fmla="*/ 428928 w 2427681"/>
                <a:gd name="connsiteY52" fmla="*/ 690023 h 1090800"/>
                <a:gd name="connsiteX53" fmla="*/ 341973 w 2427681"/>
                <a:gd name="connsiteY53" fmla="*/ 681484 h 1090800"/>
                <a:gd name="connsiteX54" fmla="*/ 301053 w 2427681"/>
                <a:gd name="connsiteY54" fmla="*/ 638790 h 1090800"/>
                <a:gd name="connsiteX55" fmla="*/ 208984 w 2427681"/>
                <a:gd name="connsiteY55" fmla="*/ 574748 h 1090800"/>
                <a:gd name="connsiteX56" fmla="*/ 198754 w 2427681"/>
                <a:gd name="connsiteY56" fmla="*/ 468013 h 1090800"/>
                <a:gd name="connsiteX57" fmla="*/ 152720 w 2427681"/>
                <a:gd name="connsiteY57" fmla="*/ 438126 h 1090800"/>
                <a:gd name="connsiteX58" fmla="*/ 75995 w 2427681"/>
                <a:gd name="connsiteY58" fmla="*/ 382623 h 1090800"/>
                <a:gd name="connsiteX59" fmla="*/ 60650 w 2427681"/>
                <a:gd name="connsiteY59" fmla="*/ 322851 h 1090800"/>
                <a:gd name="connsiteX60" fmla="*/ 50421 w 2427681"/>
                <a:gd name="connsiteY60" fmla="*/ 254540 h 1090800"/>
                <a:gd name="connsiteX61" fmla="*/ 4386 w 2427681"/>
                <a:gd name="connsiteY61" fmla="*/ 173420 h 1090800"/>
                <a:gd name="connsiteX62" fmla="*/ 0 w 2427681"/>
                <a:gd name="connsiteY62" fmla="*/ 154369 h 1090800"/>
                <a:gd name="connsiteX63" fmla="*/ 57556 w 2427681"/>
                <a:gd name="connsiteY63" fmla="*/ 135789 h 1090800"/>
                <a:gd name="connsiteX64" fmla="*/ 62561 w 2427681"/>
                <a:gd name="connsiteY64" fmla="*/ 98269 h 1090800"/>
                <a:gd name="connsiteX65" fmla="*/ 64271 w 2427681"/>
                <a:gd name="connsiteY65" fmla="*/ 97841 h 1090800"/>
                <a:gd name="connsiteX66" fmla="*/ 144679 w 2427681"/>
                <a:gd name="connsiteY66" fmla="*/ 97841 h 1090800"/>
                <a:gd name="connsiteX67" fmla="*/ 205942 w 2427681"/>
                <a:gd name="connsiteY67" fmla="*/ 40767 h 1090800"/>
                <a:gd name="connsiteX68" fmla="*/ 271034 w 2427681"/>
                <a:gd name="connsiteY68" fmla="*/ 36690 h 1090800"/>
                <a:gd name="connsiteX69" fmla="*/ 324640 w 2427681"/>
                <a:gd name="connsiteY69" fmla="*/ 12230 h 1090800"/>
                <a:gd name="connsiteX70" fmla="*/ 397389 w 2427681"/>
                <a:gd name="connsiteY70" fmla="*/ 28537 h 1090800"/>
                <a:gd name="connsiteX71" fmla="*/ 443336 w 2427681"/>
                <a:gd name="connsiteY71" fmla="*/ 4076 h 1090800"/>
                <a:gd name="connsiteX72" fmla="*/ 527572 w 2427681"/>
                <a:gd name="connsiteY72" fmla="*/ 4076 h 1090800"/>
                <a:gd name="connsiteX73" fmla="*/ 585044 w 2427681"/>
                <a:gd name="connsiteY73" fmla="*/ 21488 h 1090800"/>
                <a:gd name="connsiteX74" fmla="*/ 652022 w 2427681"/>
                <a:gd name="connsiteY74" fmla="*/ 78829 h 1090800"/>
                <a:gd name="connsiteX75" fmla="*/ 715266 w 2427681"/>
                <a:gd name="connsiteY75" fmla="*/ 133997 h 1090800"/>
                <a:gd name="connsiteX76" fmla="*/ 755479 w 2427681"/>
                <a:gd name="connsiteY76" fmla="*/ 258471 h 1090800"/>
                <a:gd name="connsiteX77" fmla="*/ 814742 w 2427681"/>
                <a:gd name="connsiteY77" fmla="*/ 236448 h 1090800"/>
                <a:gd name="connsiteX78" fmla="*/ 837716 w 2427681"/>
                <a:gd name="connsiteY78" fmla="*/ 228295 h 1090800"/>
                <a:gd name="connsiteX79" fmla="*/ 898979 w 2427681"/>
                <a:gd name="connsiteY79" fmla="*/ 224219 h 1090800"/>
                <a:gd name="connsiteX80" fmla="*/ 937268 w 2427681"/>
                <a:gd name="connsiteY80" fmla="*/ 130455 h 1090800"/>
                <a:gd name="connsiteX81" fmla="*/ 987045 w 2427681"/>
                <a:gd name="connsiteY81" fmla="*/ 130455 h 1090800"/>
                <a:gd name="connsiteX82" fmla="*/ 1140201 w 2427681"/>
                <a:gd name="connsiteY82" fmla="*/ 97841 h 1090800"/>
                <a:gd name="connsiteX83" fmla="*/ 1201464 w 2427681"/>
                <a:gd name="connsiteY83" fmla="*/ 97841 h 1090800"/>
                <a:gd name="connsiteX84" fmla="*/ 1243582 w 2427681"/>
                <a:gd name="connsiteY84" fmla="*/ 142684 h 1090800"/>
                <a:gd name="connsiteX85" fmla="*/ 1323990 w 2427681"/>
                <a:gd name="connsiteY85" fmla="*/ 179374 h 1090800"/>
                <a:gd name="connsiteX86" fmla="*/ 1396740 w 2427681"/>
                <a:gd name="connsiteY86" fmla="*/ 171221 h 1090800"/>
                <a:gd name="connsiteX87" fmla="*/ 1446516 w 2427681"/>
                <a:gd name="connsiteY87" fmla="*/ 146761 h 1090800"/>
                <a:gd name="connsiteX88" fmla="*/ 1534582 w 2427681"/>
                <a:gd name="connsiteY88" fmla="*/ 146761 h 1090800"/>
                <a:gd name="connsiteX89" fmla="*/ 1618818 w 2427681"/>
                <a:gd name="connsiteY89" fmla="*/ 134531 h 1090800"/>
                <a:gd name="connsiteX90" fmla="*/ 1693454 w 2427681"/>
                <a:gd name="connsiteY90" fmla="*/ 94869 h 1090800"/>
                <a:gd name="connsiteX91" fmla="*/ 1722161 w 2427681"/>
                <a:gd name="connsiteY91" fmla="*/ 60350 h 1090800"/>
                <a:gd name="connsiteX92" fmla="*/ 1760489 w 2427681"/>
                <a:gd name="connsiteY92" fmla="*/ 38328 h 1090800"/>
                <a:gd name="connsiteX93" fmla="*/ 1867698 w 2427681"/>
                <a:gd name="connsiteY93" fmla="*/ 24460 h 1090800"/>
                <a:gd name="connsiteX94" fmla="*/ 1986396 w 2427681"/>
                <a:gd name="connsiteY94" fmla="*/ 8153 h 1090800"/>
                <a:gd name="connsiteX95" fmla="*/ 2078289 w 2427681"/>
                <a:gd name="connsiteY95" fmla="*/ 0 h 1090800"/>
                <a:gd name="connsiteX0" fmla="*/ 2078289 w 2427681"/>
                <a:gd name="connsiteY0" fmla="*/ 0 h 1090800"/>
                <a:gd name="connsiteX1" fmla="*/ 2162526 w 2427681"/>
                <a:gd name="connsiteY1" fmla="*/ 20384 h 1090800"/>
                <a:gd name="connsiteX2" fmla="*/ 2254420 w 2427681"/>
                <a:gd name="connsiteY2" fmla="*/ 28537 h 1090800"/>
                <a:gd name="connsiteX3" fmla="*/ 2308025 w 2427681"/>
                <a:gd name="connsiteY3" fmla="*/ 48920 h 1090800"/>
                <a:gd name="connsiteX4" fmla="*/ 2385686 w 2427681"/>
                <a:gd name="connsiteY4" fmla="*/ 61170 h 1090800"/>
                <a:gd name="connsiteX5" fmla="*/ 2384449 w 2427681"/>
                <a:gd name="connsiteY5" fmla="*/ 64181 h 1090800"/>
                <a:gd name="connsiteX6" fmla="*/ 2391088 w 2427681"/>
                <a:gd name="connsiteY6" fmla="*/ 65228 h 1090800"/>
                <a:gd name="connsiteX7" fmla="*/ 2427681 w 2427681"/>
                <a:gd name="connsiteY7" fmla="*/ 61687 h 1090800"/>
                <a:gd name="connsiteX8" fmla="*/ 2398330 w 2427681"/>
                <a:gd name="connsiteY8" fmla="*/ 139267 h 1090800"/>
                <a:gd name="connsiteX9" fmla="*/ 2398330 w 2427681"/>
                <a:gd name="connsiteY9" fmla="*/ 211846 h 1090800"/>
                <a:gd name="connsiteX10" fmla="*/ 2362525 w 2427681"/>
                <a:gd name="connsiteY10" fmla="*/ 267350 h 1090800"/>
                <a:gd name="connsiteX11" fmla="*/ 2321605 w 2427681"/>
                <a:gd name="connsiteY11" fmla="*/ 301504 h 1090800"/>
                <a:gd name="connsiteX12" fmla="*/ 2321605 w 2427681"/>
                <a:gd name="connsiteY12" fmla="*/ 322852 h 1090800"/>
                <a:gd name="connsiteX13" fmla="*/ 2280685 w 2427681"/>
                <a:gd name="connsiteY13" fmla="*/ 416779 h 1090800"/>
                <a:gd name="connsiteX14" fmla="*/ 2270456 w 2427681"/>
                <a:gd name="connsiteY14" fmla="*/ 463743 h 1090800"/>
                <a:gd name="connsiteX15" fmla="*/ 2249996 w 2427681"/>
                <a:gd name="connsiteY15" fmla="*/ 514977 h 1090800"/>
                <a:gd name="connsiteX16" fmla="*/ 2224421 w 2427681"/>
                <a:gd name="connsiteY16" fmla="*/ 587557 h 1090800"/>
                <a:gd name="connsiteX17" fmla="*/ 2178386 w 2427681"/>
                <a:gd name="connsiteY17" fmla="*/ 643060 h 1090800"/>
                <a:gd name="connsiteX18" fmla="*/ 2157764 w 2427681"/>
                <a:gd name="connsiteY18" fmla="*/ 718800 h 1090800"/>
                <a:gd name="connsiteX19" fmla="*/ 2110821 w 2427681"/>
                <a:gd name="connsiteY19" fmla="*/ 730007 h 1090800"/>
                <a:gd name="connsiteX20" fmla="*/ 2110383 w 2427681"/>
                <a:gd name="connsiteY20" fmla="*/ 731073 h 1090800"/>
                <a:gd name="connsiteX21" fmla="*/ 2106355 w 2427681"/>
                <a:gd name="connsiteY21" fmla="*/ 731073 h 1090800"/>
                <a:gd name="connsiteX22" fmla="*/ 2106351 w 2427681"/>
                <a:gd name="connsiteY22" fmla="*/ 731074 h 1090800"/>
                <a:gd name="connsiteX23" fmla="*/ 2090064 w 2427681"/>
                <a:gd name="connsiteY23" fmla="*/ 731074 h 1090800"/>
                <a:gd name="connsiteX24" fmla="*/ 2090065 w 2427681"/>
                <a:gd name="connsiteY24" fmla="*/ 731073 h 1090800"/>
                <a:gd name="connsiteX25" fmla="*/ 2088371 w 2427681"/>
                <a:gd name="connsiteY25" fmla="*/ 731073 h 1090800"/>
                <a:gd name="connsiteX26" fmla="*/ 2024541 w 2427681"/>
                <a:gd name="connsiteY26" fmla="*/ 761293 h 1090800"/>
                <a:gd name="connsiteX27" fmla="*/ 1922412 w 2427681"/>
                <a:gd name="connsiteY27" fmla="*/ 787197 h 1090800"/>
                <a:gd name="connsiteX28" fmla="*/ 1871347 w 2427681"/>
                <a:gd name="connsiteY28" fmla="*/ 791514 h 1090800"/>
                <a:gd name="connsiteX29" fmla="*/ 1862836 w 2427681"/>
                <a:gd name="connsiteY29" fmla="*/ 791514 h 1090800"/>
                <a:gd name="connsiteX30" fmla="*/ 1799006 w 2427681"/>
                <a:gd name="connsiteY30" fmla="*/ 864909 h 1090800"/>
                <a:gd name="connsiteX31" fmla="*/ 1760707 w 2427681"/>
                <a:gd name="connsiteY31" fmla="*/ 933985 h 1090800"/>
                <a:gd name="connsiteX32" fmla="*/ 1726664 w 2427681"/>
                <a:gd name="connsiteY32" fmla="*/ 955572 h 1090800"/>
                <a:gd name="connsiteX33" fmla="*/ 1675599 w 2427681"/>
                <a:gd name="connsiteY33" fmla="*/ 964207 h 1090800"/>
                <a:gd name="connsiteX34" fmla="*/ 1637301 w 2427681"/>
                <a:gd name="connsiteY34" fmla="*/ 981475 h 1090800"/>
                <a:gd name="connsiteX35" fmla="*/ 1530916 w 2427681"/>
                <a:gd name="connsiteY35" fmla="*/ 985792 h 1090800"/>
                <a:gd name="connsiteX36" fmla="*/ 1509640 w 2427681"/>
                <a:gd name="connsiteY36" fmla="*/ 985792 h 1090800"/>
                <a:gd name="connsiteX37" fmla="*/ 1403255 w 2427681"/>
                <a:gd name="connsiteY37" fmla="*/ 1028965 h 1090800"/>
                <a:gd name="connsiteX38" fmla="*/ 1356446 w 2427681"/>
                <a:gd name="connsiteY38" fmla="*/ 1050552 h 1090800"/>
                <a:gd name="connsiteX39" fmla="*/ 1271338 w 2427681"/>
                <a:gd name="connsiteY39" fmla="*/ 1054870 h 1090800"/>
                <a:gd name="connsiteX40" fmla="*/ 1164953 w 2427681"/>
                <a:gd name="connsiteY40" fmla="*/ 1089408 h 1090800"/>
                <a:gd name="connsiteX41" fmla="*/ 1160564 w 2427681"/>
                <a:gd name="connsiteY41" fmla="*/ 1090800 h 1090800"/>
                <a:gd name="connsiteX42" fmla="*/ 1150138 w 2427681"/>
                <a:gd name="connsiteY42" fmla="*/ 1044387 h 1090800"/>
                <a:gd name="connsiteX43" fmla="*/ 1114333 w 2427681"/>
                <a:gd name="connsiteY43" fmla="*/ 980345 h 1090800"/>
                <a:gd name="connsiteX44" fmla="*/ 1119448 w 2427681"/>
                <a:gd name="connsiteY44" fmla="*/ 899226 h 1090800"/>
                <a:gd name="connsiteX45" fmla="*/ 1068298 w 2427681"/>
                <a:gd name="connsiteY45" fmla="*/ 847993 h 1090800"/>
                <a:gd name="connsiteX46" fmla="*/ 940425 w 2427681"/>
                <a:gd name="connsiteY46" fmla="*/ 805298 h 1090800"/>
                <a:gd name="connsiteX47" fmla="*/ 766516 w 2427681"/>
                <a:gd name="connsiteY47" fmla="*/ 843723 h 1090800"/>
                <a:gd name="connsiteX48" fmla="*/ 720481 w 2427681"/>
                <a:gd name="connsiteY48" fmla="*/ 835184 h 1090800"/>
                <a:gd name="connsiteX49" fmla="*/ 592607 w 2427681"/>
                <a:gd name="connsiteY49" fmla="*/ 843723 h 1090800"/>
                <a:gd name="connsiteX50" fmla="*/ 526112 w 2427681"/>
                <a:gd name="connsiteY50" fmla="*/ 830914 h 1090800"/>
                <a:gd name="connsiteX51" fmla="*/ 469847 w 2427681"/>
                <a:gd name="connsiteY51" fmla="*/ 775412 h 1090800"/>
                <a:gd name="connsiteX52" fmla="*/ 428928 w 2427681"/>
                <a:gd name="connsiteY52" fmla="*/ 690023 h 1090800"/>
                <a:gd name="connsiteX53" fmla="*/ 341973 w 2427681"/>
                <a:gd name="connsiteY53" fmla="*/ 681484 h 1090800"/>
                <a:gd name="connsiteX54" fmla="*/ 301053 w 2427681"/>
                <a:gd name="connsiteY54" fmla="*/ 638790 h 1090800"/>
                <a:gd name="connsiteX55" fmla="*/ 208984 w 2427681"/>
                <a:gd name="connsiteY55" fmla="*/ 574748 h 1090800"/>
                <a:gd name="connsiteX56" fmla="*/ 198754 w 2427681"/>
                <a:gd name="connsiteY56" fmla="*/ 468013 h 1090800"/>
                <a:gd name="connsiteX57" fmla="*/ 152720 w 2427681"/>
                <a:gd name="connsiteY57" fmla="*/ 438126 h 1090800"/>
                <a:gd name="connsiteX58" fmla="*/ 75995 w 2427681"/>
                <a:gd name="connsiteY58" fmla="*/ 382623 h 1090800"/>
                <a:gd name="connsiteX59" fmla="*/ 60650 w 2427681"/>
                <a:gd name="connsiteY59" fmla="*/ 322851 h 1090800"/>
                <a:gd name="connsiteX60" fmla="*/ 50421 w 2427681"/>
                <a:gd name="connsiteY60" fmla="*/ 254540 h 1090800"/>
                <a:gd name="connsiteX61" fmla="*/ 4386 w 2427681"/>
                <a:gd name="connsiteY61" fmla="*/ 173420 h 1090800"/>
                <a:gd name="connsiteX62" fmla="*/ 0 w 2427681"/>
                <a:gd name="connsiteY62" fmla="*/ 154369 h 1090800"/>
                <a:gd name="connsiteX63" fmla="*/ 57556 w 2427681"/>
                <a:gd name="connsiteY63" fmla="*/ 135789 h 1090800"/>
                <a:gd name="connsiteX64" fmla="*/ 62561 w 2427681"/>
                <a:gd name="connsiteY64" fmla="*/ 98269 h 1090800"/>
                <a:gd name="connsiteX65" fmla="*/ 64271 w 2427681"/>
                <a:gd name="connsiteY65" fmla="*/ 97841 h 1090800"/>
                <a:gd name="connsiteX66" fmla="*/ 144679 w 2427681"/>
                <a:gd name="connsiteY66" fmla="*/ 97841 h 1090800"/>
                <a:gd name="connsiteX67" fmla="*/ 205942 w 2427681"/>
                <a:gd name="connsiteY67" fmla="*/ 40767 h 1090800"/>
                <a:gd name="connsiteX68" fmla="*/ 271034 w 2427681"/>
                <a:gd name="connsiteY68" fmla="*/ 36690 h 1090800"/>
                <a:gd name="connsiteX69" fmla="*/ 324640 w 2427681"/>
                <a:gd name="connsiteY69" fmla="*/ 12230 h 1090800"/>
                <a:gd name="connsiteX70" fmla="*/ 397389 w 2427681"/>
                <a:gd name="connsiteY70" fmla="*/ 28537 h 1090800"/>
                <a:gd name="connsiteX71" fmla="*/ 443336 w 2427681"/>
                <a:gd name="connsiteY71" fmla="*/ 4076 h 1090800"/>
                <a:gd name="connsiteX72" fmla="*/ 527572 w 2427681"/>
                <a:gd name="connsiteY72" fmla="*/ 4076 h 1090800"/>
                <a:gd name="connsiteX73" fmla="*/ 585044 w 2427681"/>
                <a:gd name="connsiteY73" fmla="*/ 21488 h 1090800"/>
                <a:gd name="connsiteX74" fmla="*/ 652022 w 2427681"/>
                <a:gd name="connsiteY74" fmla="*/ 78829 h 1090800"/>
                <a:gd name="connsiteX75" fmla="*/ 715266 w 2427681"/>
                <a:gd name="connsiteY75" fmla="*/ 133997 h 1090800"/>
                <a:gd name="connsiteX76" fmla="*/ 755479 w 2427681"/>
                <a:gd name="connsiteY76" fmla="*/ 258471 h 1090800"/>
                <a:gd name="connsiteX77" fmla="*/ 814742 w 2427681"/>
                <a:gd name="connsiteY77" fmla="*/ 236448 h 1090800"/>
                <a:gd name="connsiteX78" fmla="*/ 837716 w 2427681"/>
                <a:gd name="connsiteY78" fmla="*/ 228295 h 1090800"/>
                <a:gd name="connsiteX79" fmla="*/ 898979 w 2427681"/>
                <a:gd name="connsiteY79" fmla="*/ 224219 h 1090800"/>
                <a:gd name="connsiteX80" fmla="*/ 946793 w 2427681"/>
                <a:gd name="connsiteY80" fmla="*/ 130455 h 1090800"/>
                <a:gd name="connsiteX81" fmla="*/ 987045 w 2427681"/>
                <a:gd name="connsiteY81" fmla="*/ 130455 h 1090800"/>
                <a:gd name="connsiteX82" fmla="*/ 1140201 w 2427681"/>
                <a:gd name="connsiteY82" fmla="*/ 97841 h 1090800"/>
                <a:gd name="connsiteX83" fmla="*/ 1201464 w 2427681"/>
                <a:gd name="connsiteY83" fmla="*/ 97841 h 1090800"/>
                <a:gd name="connsiteX84" fmla="*/ 1243582 w 2427681"/>
                <a:gd name="connsiteY84" fmla="*/ 142684 h 1090800"/>
                <a:gd name="connsiteX85" fmla="*/ 1323990 w 2427681"/>
                <a:gd name="connsiteY85" fmla="*/ 179374 h 1090800"/>
                <a:gd name="connsiteX86" fmla="*/ 1396740 w 2427681"/>
                <a:gd name="connsiteY86" fmla="*/ 171221 h 1090800"/>
                <a:gd name="connsiteX87" fmla="*/ 1446516 w 2427681"/>
                <a:gd name="connsiteY87" fmla="*/ 146761 h 1090800"/>
                <a:gd name="connsiteX88" fmla="*/ 1534582 w 2427681"/>
                <a:gd name="connsiteY88" fmla="*/ 146761 h 1090800"/>
                <a:gd name="connsiteX89" fmla="*/ 1618818 w 2427681"/>
                <a:gd name="connsiteY89" fmla="*/ 134531 h 1090800"/>
                <a:gd name="connsiteX90" fmla="*/ 1693454 w 2427681"/>
                <a:gd name="connsiteY90" fmla="*/ 94869 h 1090800"/>
                <a:gd name="connsiteX91" fmla="*/ 1722161 w 2427681"/>
                <a:gd name="connsiteY91" fmla="*/ 60350 h 1090800"/>
                <a:gd name="connsiteX92" fmla="*/ 1760489 w 2427681"/>
                <a:gd name="connsiteY92" fmla="*/ 38328 h 1090800"/>
                <a:gd name="connsiteX93" fmla="*/ 1867698 w 2427681"/>
                <a:gd name="connsiteY93" fmla="*/ 24460 h 1090800"/>
                <a:gd name="connsiteX94" fmla="*/ 1986396 w 2427681"/>
                <a:gd name="connsiteY94" fmla="*/ 8153 h 1090800"/>
                <a:gd name="connsiteX95" fmla="*/ 2078289 w 2427681"/>
                <a:gd name="connsiteY95" fmla="*/ 0 h 1090800"/>
                <a:gd name="connsiteX0" fmla="*/ 2078289 w 2427681"/>
                <a:gd name="connsiteY0" fmla="*/ 0 h 1090800"/>
                <a:gd name="connsiteX1" fmla="*/ 2162526 w 2427681"/>
                <a:gd name="connsiteY1" fmla="*/ 20384 h 1090800"/>
                <a:gd name="connsiteX2" fmla="*/ 2254420 w 2427681"/>
                <a:gd name="connsiteY2" fmla="*/ 28537 h 1090800"/>
                <a:gd name="connsiteX3" fmla="*/ 2308025 w 2427681"/>
                <a:gd name="connsiteY3" fmla="*/ 48920 h 1090800"/>
                <a:gd name="connsiteX4" fmla="*/ 2385686 w 2427681"/>
                <a:gd name="connsiteY4" fmla="*/ 61170 h 1090800"/>
                <a:gd name="connsiteX5" fmla="*/ 2384449 w 2427681"/>
                <a:gd name="connsiteY5" fmla="*/ 64181 h 1090800"/>
                <a:gd name="connsiteX6" fmla="*/ 2391088 w 2427681"/>
                <a:gd name="connsiteY6" fmla="*/ 65228 h 1090800"/>
                <a:gd name="connsiteX7" fmla="*/ 2427681 w 2427681"/>
                <a:gd name="connsiteY7" fmla="*/ 61687 h 1090800"/>
                <a:gd name="connsiteX8" fmla="*/ 2398330 w 2427681"/>
                <a:gd name="connsiteY8" fmla="*/ 139267 h 1090800"/>
                <a:gd name="connsiteX9" fmla="*/ 2398330 w 2427681"/>
                <a:gd name="connsiteY9" fmla="*/ 211846 h 1090800"/>
                <a:gd name="connsiteX10" fmla="*/ 2362525 w 2427681"/>
                <a:gd name="connsiteY10" fmla="*/ 267350 h 1090800"/>
                <a:gd name="connsiteX11" fmla="*/ 2321605 w 2427681"/>
                <a:gd name="connsiteY11" fmla="*/ 301504 h 1090800"/>
                <a:gd name="connsiteX12" fmla="*/ 2321605 w 2427681"/>
                <a:gd name="connsiteY12" fmla="*/ 322852 h 1090800"/>
                <a:gd name="connsiteX13" fmla="*/ 2280685 w 2427681"/>
                <a:gd name="connsiteY13" fmla="*/ 416779 h 1090800"/>
                <a:gd name="connsiteX14" fmla="*/ 2270456 w 2427681"/>
                <a:gd name="connsiteY14" fmla="*/ 463743 h 1090800"/>
                <a:gd name="connsiteX15" fmla="*/ 2249996 w 2427681"/>
                <a:gd name="connsiteY15" fmla="*/ 514977 h 1090800"/>
                <a:gd name="connsiteX16" fmla="*/ 2224421 w 2427681"/>
                <a:gd name="connsiteY16" fmla="*/ 587557 h 1090800"/>
                <a:gd name="connsiteX17" fmla="*/ 2178386 w 2427681"/>
                <a:gd name="connsiteY17" fmla="*/ 643060 h 1090800"/>
                <a:gd name="connsiteX18" fmla="*/ 2157764 w 2427681"/>
                <a:gd name="connsiteY18" fmla="*/ 718800 h 1090800"/>
                <a:gd name="connsiteX19" fmla="*/ 2110821 w 2427681"/>
                <a:gd name="connsiteY19" fmla="*/ 730007 h 1090800"/>
                <a:gd name="connsiteX20" fmla="*/ 2110383 w 2427681"/>
                <a:gd name="connsiteY20" fmla="*/ 731073 h 1090800"/>
                <a:gd name="connsiteX21" fmla="*/ 2106355 w 2427681"/>
                <a:gd name="connsiteY21" fmla="*/ 731073 h 1090800"/>
                <a:gd name="connsiteX22" fmla="*/ 2106351 w 2427681"/>
                <a:gd name="connsiteY22" fmla="*/ 731074 h 1090800"/>
                <a:gd name="connsiteX23" fmla="*/ 2090064 w 2427681"/>
                <a:gd name="connsiteY23" fmla="*/ 731074 h 1090800"/>
                <a:gd name="connsiteX24" fmla="*/ 2090065 w 2427681"/>
                <a:gd name="connsiteY24" fmla="*/ 731073 h 1090800"/>
                <a:gd name="connsiteX25" fmla="*/ 2088371 w 2427681"/>
                <a:gd name="connsiteY25" fmla="*/ 731073 h 1090800"/>
                <a:gd name="connsiteX26" fmla="*/ 2024541 w 2427681"/>
                <a:gd name="connsiteY26" fmla="*/ 761293 h 1090800"/>
                <a:gd name="connsiteX27" fmla="*/ 1922412 w 2427681"/>
                <a:gd name="connsiteY27" fmla="*/ 787197 h 1090800"/>
                <a:gd name="connsiteX28" fmla="*/ 1871347 w 2427681"/>
                <a:gd name="connsiteY28" fmla="*/ 791514 h 1090800"/>
                <a:gd name="connsiteX29" fmla="*/ 1862836 w 2427681"/>
                <a:gd name="connsiteY29" fmla="*/ 791514 h 1090800"/>
                <a:gd name="connsiteX30" fmla="*/ 1799006 w 2427681"/>
                <a:gd name="connsiteY30" fmla="*/ 864909 h 1090800"/>
                <a:gd name="connsiteX31" fmla="*/ 1760707 w 2427681"/>
                <a:gd name="connsiteY31" fmla="*/ 933985 h 1090800"/>
                <a:gd name="connsiteX32" fmla="*/ 1726664 w 2427681"/>
                <a:gd name="connsiteY32" fmla="*/ 955572 h 1090800"/>
                <a:gd name="connsiteX33" fmla="*/ 1675599 w 2427681"/>
                <a:gd name="connsiteY33" fmla="*/ 964207 h 1090800"/>
                <a:gd name="connsiteX34" fmla="*/ 1637301 w 2427681"/>
                <a:gd name="connsiteY34" fmla="*/ 981475 h 1090800"/>
                <a:gd name="connsiteX35" fmla="*/ 1530916 w 2427681"/>
                <a:gd name="connsiteY35" fmla="*/ 985792 h 1090800"/>
                <a:gd name="connsiteX36" fmla="*/ 1509640 w 2427681"/>
                <a:gd name="connsiteY36" fmla="*/ 985792 h 1090800"/>
                <a:gd name="connsiteX37" fmla="*/ 1403255 w 2427681"/>
                <a:gd name="connsiteY37" fmla="*/ 1028965 h 1090800"/>
                <a:gd name="connsiteX38" fmla="*/ 1356446 w 2427681"/>
                <a:gd name="connsiteY38" fmla="*/ 1050552 h 1090800"/>
                <a:gd name="connsiteX39" fmla="*/ 1271338 w 2427681"/>
                <a:gd name="connsiteY39" fmla="*/ 1054870 h 1090800"/>
                <a:gd name="connsiteX40" fmla="*/ 1164953 w 2427681"/>
                <a:gd name="connsiteY40" fmla="*/ 1089408 h 1090800"/>
                <a:gd name="connsiteX41" fmla="*/ 1160564 w 2427681"/>
                <a:gd name="connsiteY41" fmla="*/ 1090800 h 1090800"/>
                <a:gd name="connsiteX42" fmla="*/ 1150138 w 2427681"/>
                <a:gd name="connsiteY42" fmla="*/ 1044387 h 1090800"/>
                <a:gd name="connsiteX43" fmla="*/ 1114333 w 2427681"/>
                <a:gd name="connsiteY43" fmla="*/ 980345 h 1090800"/>
                <a:gd name="connsiteX44" fmla="*/ 1119448 w 2427681"/>
                <a:gd name="connsiteY44" fmla="*/ 899226 h 1090800"/>
                <a:gd name="connsiteX45" fmla="*/ 1068298 w 2427681"/>
                <a:gd name="connsiteY45" fmla="*/ 847993 h 1090800"/>
                <a:gd name="connsiteX46" fmla="*/ 940425 w 2427681"/>
                <a:gd name="connsiteY46" fmla="*/ 805298 h 1090800"/>
                <a:gd name="connsiteX47" fmla="*/ 766516 w 2427681"/>
                <a:gd name="connsiteY47" fmla="*/ 843723 h 1090800"/>
                <a:gd name="connsiteX48" fmla="*/ 720481 w 2427681"/>
                <a:gd name="connsiteY48" fmla="*/ 835184 h 1090800"/>
                <a:gd name="connsiteX49" fmla="*/ 592607 w 2427681"/>
                <a:gd name="connsiteY49" fmla="*/ 843723 h 1090800"/>
                <a:gd name="connsiteX50" fmla="*/ 526112 w 2427681"/>
                <a:gd name="connsiteY50" fmla="*/ 830914 h 1090800"/>
                <a:gd name="connsiteX51" fmla="*/ 469847 w 2427681"/>
                <a:gd name="connsiteY51" fmla="*/ 775412 h 1090800"/>
                <a:gd name="connsiteX52" fmla="*/ 428928 w 2427681"/>
                <a:gd name="connsiteY52" fmla="*/ 690023 h 1090800"/>
                <a:gd name="connsiteX53" fmla="*/ 341973 w 2427681"/>
                <a:gd name="connsiteY53" fmla="*/ 681484 h 1090800"/>
                <a:gd name="connsiteX54" fmla="*/ 301053 w 2427681"/>
                <a:gd name="connsiteY54" fmla="*/ 638790 h 1090800"/>
                <a:gd name="connsiteX55" fmla="*/ 208984 w 2427681"/>
                <a:gd name="connsiteY55" fmla="*/ 574748 h 1090800"/>
                <a:gd name="connsiteX56" fmla="*/ 198754 w 2427681"/>
                <a:gd name="connsiteY56" fmla="*/ 468013 h 1090800"/>
                <a:gd name="connsiteX57" fmla="*/ 152720 w 2427681"/>
                <a:gd name="connsiteY57" fmla="*/ 438126 h 1090800"/>
                <a:gd name="connsiteX58" fmla="*/ 75995 w 2427681"/>
                <a:gd name="connsiteY58" fmla="*/ 382623 h 1090800"/>
                <a:gd name="connsiteX59" fmla="*/ 60650 w 2427681"/>
                <a:gd name="connsiteY59" fmla="*/ 322851 h 1090800"/>
                <a:gd name="connsiteX60" fmla="*/ 50421 w 2427681"/>
                <a:gd name="connsiteY60" fmla="*/ 254540 h 1090800"/>
                <a:gd name="connsiteX61" fmla="*/ 4386 w 2427681"/>
                <a:gd name="connsiteY61" fmla="*/ 173420 h 1090800"/>
                <a:gd name="connsiteX62" fmla="*/ 0 w 2427681"/>
                <a:gd name="connsiteY62" fmla="*/ 154369 h 1090800"/>
                <a:gd name="connsiteX63" fmla="*/ 57556 w 2427681"/>
                <a:gd name="connsiteY63" fmla="*/ 135789 h 1090800"/>
                <a:gd name="connsiteX64" fmla="*/ 62561 w 2427681"/>
                <a:gd name="connsiteY64" fmla="*/ 98269 h 1090800"/>
                <a:gd name="connsiteX65" fmla="*/ 64271 w 2427681"/>
                <a:gd name="connsiteY65" fmla="*/ 97841 h 1090800"/>
                <a:gd name="connsiteX66" fmla="*/ 144679 w 2427681"/>
                <a:gd name="connsiteY66" fmla="*/ 97841 h 1090800"/>
                <a:gd name="connsiteX67" fmla="*/ 205942 w 2427681"/>
                <a:gd name="connsiteY67" fmla="*/ 40767 h 1090800"/>
                <a:gd name="connsiteX68" fmla="*/ 271034 w 2427681"/>
                <a:gd name="connsiteY68" fmla="*/ 36690 h 1090800"/>
                <a:gd name="connsiteX69" fmla="*/ 324640 w 2427681"/>
                <a:gd name="connsiteY69" fmla="*/ 12230 h 1090800"/>
                <a:gd name="connsiteX70" fmla="*/ 397389 w 2427681"/>
                <a:gd name="connsiteY70" fmla="*/ 28537 h 1090800"/>
                <a:gd name="connsiteX71" fmla="*/ 443336 w 2427681"/>
                <a:gd name="connsiteY71" fmla="*/ 4076 h 1090800"/>
                <a:gd name="connsiteX72" fmla="*/ 527572 w 2427681"/>
                <a:gd name="connsiteY72" fmla="*/ 4076 h 1090800"/>
                <a:gd name="connsiteX73" fmla="*/ 585044 w 2427681"/>
                <a:gd name="connsiteY73" fmla="*/ 21488 h 1090800"/>
                <a:gd name="connsiteX74" fmla="*/ 652022 w 2427681"/>
                <a:gd name="connsiteY74" fmla="*/ 78829 h 1090800"/>
                <a:gd name="connsiteX75" fmla="*/ 715266 w 2427681"/>
                <a:gd name="connsiteY75" fmla="*/ 133997 h 1090800"/>
                <a:gd name="connsiteX76" fmla="*/ 755479 w 2427681"/>
                <a:gd name="connsiteY76" fmla="*/ 258471 h 1090800"/>
                <a:gd name="connsiteX77" fmla="*/ 814742 w 2427681"/>
                <a:gd name="connsiteY77" fmla="*/ 236448 h 1090800"/>
                <a:gd name="connsiteX78" fmla="*/ 837716 w 2427681"/>
                <a:gd name="connsiteY78" fmla="*/ 228295 h 1090800"/>
                <a:gd name="connsiteX79" fmla="*/ 908504 w 2427681"/>
                <a:gd name="connsiteY79" fmla="*/ 224219 h 1090800"/>
                <a:gd name="connsiteX80" fmla="*/ 946793 w 2427681"/>
                <a:gd name="connsiteY80" fmla="*/ 130455 h 1090800"/>
                <a:gd name="connsiteX81" fmla="*/ 987045 w 2427681"/>
                <a:gd name="connsiteY81" fmla="*/ 130455 h 1090800"/>
                <a:gd name="connsiteX82" fmla="*/ 1140201 w 2427681"/>
                <a:gd name="connsiteY82" fmla="*/ 97841 h 1090800"/>
                <a:gd name="connsiteX83" fmla="*/ 1201464 w 2427681"/>
                <a:gd name="connsiteY83" fmla="*/ 97841 h 1090800"/>
                <a:gd name="connsiteX84" fmla="*/ 1243582 w 2427681"/>
                <a:gd name="connsiteY84" fmla="*/ 142684 h 1090800"/>
                <a:gd name="connsiteX85" fmla="*/ 1323990 w 2427681"/>
                <a:gd name="connsiteY85" fmla="*/ 179374 h 1090800"/>
                <a:gd name="connsiteX86" fmla="*/ 1396740 w 2427681"/>
                <a:gd name="connsiteY86" fmla="*/ 171221 h 1090800"/>
                <a:gd name="connsiteX87" fmla="*/ 1446516 w 2427681"/>
                <a:gd name="connsiteY87" fmla="*/ 146761 h 1090800"/>
                <a:gd name="connsiteX88" fmla="*/ 1534582 w 2427681"/>
                <a:gd name="connsiteY88" fmla="*/ 146761 h 1090800"/>
                <a:gd name="connsiteX89" fmla="*/ 1618818 w 2427681"/>
                <a:gd name="connsiteY89" fmla="*/ 134531 h 1090800"/>
                <a:gd name="connsiteX90" fmla="*/ 1693454 w 2427681"/>
                <a:gd name="connsiteY90" fmla="*/ 94869 h 1090800"/>
                <a:gd name="connsiteX91" fmla="*/ 1722161 w 2427681"/>
                <a:gd name="connsiteY91" fmla="*/ 60350 h 1090800"/>
                <a:gd name="connsiteX92" fmla="*/ 1760489 w 2427681"/>
                <a:gd name="connsiteY92" fmla="*/ 38328 h 1090800"/>
                <a:gd name="connsiteX93" fmla="*/ 1867698 w 2427681"/>
                <a:gd name="connsiteY93" fmla="*/ 24460 h 1090800"/>
                <a:gd name="connsiteX94" fmla="*/ 1986396 w 2427681"/>
                <a:gd name="connsiteY94" fmla="*/ 8153 h 1090800"/>
                <a:gd name="connsiteX95" fmla="*/ 2078289 w 2427681"/>
                <a:gd name="connsiteY95" fmla="*/ 0 h 1090800"/>
                <a:gd name="connsiteX0" fmla="*/ 2078289 w 2427681"/>
                <a:gd name="connsiteY0" fmla="*/ 0 h 1090800"/>
                <a:gd name="connsiteX1" fmla="*/ 2162526 w 2427681"/>
                <a:gd name="connsiteY1" fmla="*/ 20384 h 1090800"/>
                <a:gd name="connsiteX2" fmla="*/ 2254420 w 2427681"/>
                <a:gd name="connsiteY2" fmla="*/ 28537 h 1090800"/>
                <a:gd name="connsiteX3" fmla="*/ 2308025 w 2427681"/>
                <a:gd name="connsiteY3" fmla="*/ 48920 h 1090800"/>
                <a:gd name="connsiteX4" fmla="*/ 2385686 w 2427681"/>
                <a:gd name="connsiteY4" fmla="*/ 61170 h 1090800"/>
                <a:gd name="connsiteX5" fmla="*/ 2384449 w 2427681"/>
                <a:gd name="connsiteY5" fmla="*/ 64181 h 1090800"/>
                <a:gd name="connsiteX6" fmla="*/ 2391088 w 2427681"/>
                <a:gd name="connsiteY6" fmla="*/ 65228 h 1090800"/>
                <a:gd name="connsiteX7" fmla="*/ 2427681 w 2427681"/>
                <a:gd name="connsiteY7" fmla="*/ 61687 h 1090800"/>
                <a:gd name="connsiteX8" fmla="*/ 2398330 w 2427681"/>
                <a:gd name="connsiteY8" fmla="*/ 139267 h 1090800"/>
                <a:gd name="connsiteX9" fmla="*/ 2398330 w 2427681"/>
                <a:gd name="connsiteY9" fmla="*/ 211846 h 1090800"/>
                <a:gd name="connsiteX10" fmla="*/ 2362525 w 2427681"/>
                <a:gd name="connsiteY10" fmla="*/ 267350 h 1090800"/>
                <a:gd name="connsiteX11" fmla="*/ 2321605 w 2427681"/>
                <a:gd name="connsiteY11" fmla="*/ 301504 h 1090800"/>
                <a:gd name="connsiteX12" fmla="*/ 2321605 w 2427681"/>
                <a:gd name="connsiteY12" fmla="*/ 322852 h 1090800"/>
                <a:gd name="connsiteX13" fmla="*/ 2280685 w 2427681"/>
                <a:gd name="connsiteY13" fmla="*/ 416779 h 1090800"/>
                <a:gd name="connsiteX14" fmla="*/ 2270456 w 2427681"/>
                <a:gd name="connsiteY14" fmla="*/ 463743 h 1090800"/>
                <a:gd name="connsiteX15" fmla="*/ 2249996 w 2427681"/>
                <a:gd name="connsiteY15" fmla="*/ 514977 h 1090800"/>
                <a:gd name="connsiteX16" fmla="*/ 2224421 w 2427681"/>
                <a:gd name="connsiteY16" fmla="*/ 587557 h 1090800"/>
                <a:gd name="connsiteX17" fmla="*/ 2178386 w 2427681"/>
                <a:gd name="connsiteY17" fmla="*/ 643060 h 1090800"/>
                <a:gd name="connsiteX18" fmla="*/ 2157764 w 2427681"/>
                <a:gd name="connsiteY18" fmla="*/ 718800 h 1090800"/>
                <a:gd name="connsiteX19" fmla="*/ 2110821 w 2427681"/>
                <a:gd name="connsiteY19" fmla="*/ 730007 h 1090800"/>
                <a:gd name="connsiteX20" fmla="*/ 2110383 w 2427681"/>
                <a:gd name="connsiteY20" fmla="*/ 731073 h 1090800"/>
                <a:gd name="connsiteX21" fmla="*/ 2106355 w 2427681"/>
                <a:gd name="connsiteY21" fmla="*/ 731073 h 1090800"/>
                <a:gd name="connsiteX22" fmla="*/ 2106351 w 2427681"/>
                <a:gd name="connsiteY22" fmla="*/ 731074 h 1090800"/>
                <a:gd name="connsiteX23" fmla="*/ 2090064 w 2427681"/>
                <a:gd name="connsiteY23" fmla="*/ 731074 h 1090800"/>
                <a:gd name="connsiteX24" fmla="*/ 2090065 w 2427681"/>
                <a:gd name="connsiteY24" fmla="*/ 731073 h 1090800"/>
                <a:gd name="connsiteX25" fmla="*/ 2088371 w 2427681"/>
                <a:gd name="connsiteY25" fmla="*/ 731073 h 1090800"/>
                <a:gd name="connsiteX26" fmla="*/ 2024541 w 2427681"/>
                <a:gd name="connsiteY26" fmla="*/ 761293 h 1090800"/>
                <a:gd name="connsiteX27" fmla="*/ 1922412 w 2427681"/>
                <a:gd name="connsiteY27" fmla="*/ 787197 h 1090800"/>
                <a:gd name="connsiteX28" fmla="*/ 1871347 w 2427681"/>
                <a:gd name="connsiteY28" fmla="*/ 791514 h 1090800"/>
                <a:gd name="connsiteX29" fmla="*/ 1862836 w 2427681"/>
                <a:gd name="connsiteY29" fmla="*/ 791514 h 1090800"/>
                <a:gd name="connsiteX30" fmla="*/ 1799006 w 2427681"/>
                <a:gd name="connsiteY30" fmla="*/ 864909 h 1090800"/>
                <a:gd name="connsiteX31" fmla="*/ 1760707 w 2427681"/>
                <a:gd name="connsiteY31" fmla="*/ 933985 h 1090800"/>
                <a:gd name="connsiteX32" fmla="*/ 1726664 w 2427681"/>
                <a:gd name="connsiteY32" fmla="*/ 955572 h 1090800"/>
                <a:gd name="connsiteX33" fmla="*/ 1675599 w 2427681"/>
                <a:gd name="connsiteY33" fmla="*/ 964207 h 1090800"/>
                <a:gd name="connsiteX34" fmla="*/ 1637301 w 2427681"/>
                <a:gd name="connsiteY34" fmla="*/ 981475 h 1090800"/>
                <a:gd name="connsiteX35" fmla="*/ 1530916 w 2427681"/>
                <a:gd name="connsiteY35" fmla="*/ 985792 h 1090800"/>
                <a:gd name="connsiteX36" fmla="*/ 1509640 w 2427681"/>
                <a:gd name="connsiteY36" fmla="*/ 985792 h 1090800"/>
                <a:gd name="connsiteX37" fmla="*/ 1403255 w 2427681"/>
                <a:gd name="connsiteY37" fmla="*/ 1028965 h 1090800"/>
                <a:gd name="connsiteX38" fmla="*/ 1356446 w 2427681"/>
                <a:gd name="connsiteY38" fmla="*/ 1050552 h 1090800"/>
                <a:gd name="connsiteX39" fmla="*/ 1271338 w 2427681"/>
                <a:gd name="connsiteY39" fmla="*/ 1054870 h 1090800"/>
                <a:gd name="connsiteX40" fmla="*/ 1164953 w 2427681"/>
                <a:gd name="connsiteY40" fmla="*/ 1089408 h 1090800"/>
                <a:gd name="connsiteX41" fmla="*/ 1160564 w 2427681"/>
                <a:gd name="connsiteY41" fmla="*/ 1090800 h 1090800"/>
                <a:gd name="connsiteX42" fmla="*/ 1150138 w 2427681"/>
                <a:gd name="connsiteY42" fmla="*/ 1044387 h 1090800"/>
                <a:gd name="connsiteX43" fmla="*/ 1114333 w 2427681"/>
                <a:gd name="connsiteY43" fmla="*/ 980345 h 1090800"/>
                <a:gd name="connsiteX44" fmla="*/ 1119448 w 2427681"/>
                <a:gd name="connsiteY44" fmla="*/ 899226 h 1090800"/>
                <a:gd name="connsiteX45" fmla="*/ 1068298 w 2427681"/>
                <a:gd name="connsiteY45" fmla="*/ 847993 h 1090800"/>
                <a:gd name="connsiteX46" fmla="*/ 940425 w 2427681"/>
                <a:gd name="connsiteY46" fmla="*/ 805298 h 1090800"/>
                <a:gd name="connsiteX47" fmla="*/ 766516 w 2427681"/>
                <a:gd name="connsiteY47" fmla="*/ 843723 h 1090800"/>
                <a:gd name="connsiteX48" fmla="*/ 720481 w 2427681"/>
                <a:gd name="connsiteY48" fmla="*/ 835184 h 1090800"/>
                <a:gd name="connsiteX49" fmla="*/ 592607 w 2427681"/>
                <a:gd name="connsiteY49" fmla="*/ 843723 h 1090800"/>
                <a:gd name="connsiteX50" fmla="*/ 526112 w 2427681"/>
                <a:gd name="connsiteY50" fmla="*/ 830914 h 1090800"/>
                <a:gd name="connsiteX51" fmla="*/ 469847 w 2427681"/>
                <a:gd name="connsiteY51" fmla="*/ 775412 h 1090800"/>
                <a:gd name="connsiteX52" fmla="*/ 428928 w 2427681"/>
                <a:gd name="connsiteY52" fmla="*/ 690023 h 1090800"/>
                <a:gd name="connsiteX53" fmla="*/ 341973 w 2427681"/>
                <a:gd name="connsiteY53" fmla="*/ 681484 h 1090800"/>
                <a:gd name="connsiteX54" fmla="*/ 301053 w 2427681"/>
                <a:gd name="connsiteY54" fmla="*/ 638790 h 1090800"/>
                <a:gd name="connsiteX55" fmla="*/ 208984 w 2427681"/>
                <a:gd name="connsiteY55" fmla="*/ 574748 h 1090800"/>
                <a:gd name="connsiteX56" fmla="*/ 198754 w 2427681"/>
                <a:gd name="connsiteY56" fmla="*/ 468013 h 1090800"/>
                <a:gd name="connsiteX57" fmla="*/ 152720 w 2427681"/>
                <a:gd name="connsiteY57" fmla="*/ 438126 h 1090800"/>
                <a:gd name="connsiteX58" fmla="*/ 75995 w 2427681"/>
                <a:gd name="connsiteY58" fmla="*/ 382623 h 1090800"/>
                <a:gd name="connsiteX59" fmla="*/ 60650 w 2427681"/>
                <a:gd name="connsiteY59" fmla="*/ 322851 h 1090800"/>
                <a:gd name="connsiteX60" fmla="*/ 50421 w 2427681"/>
                <a:gd name="connsiteY60" fmla="*/ 254540 h 1090800"/>
                <a:gd name="connsiteX61" fmla="*/ 4386 w 2427681"/>
                <a:gd name="connsiteY61" fmla="*/ 173420 h 1090800"/>
                <a:gd name="connsiteX62" fmla="*/ 0 w 2427681"/>
                <a:gd name="connsiteY62" fmla="*/ 154369 h 1090800"/>
                <a:gd name="connsiteX63" fmla="*/ 57556 w 2427681"/>
                <a:gd name="connsiteY63" fmla="*/ 135789 h 1090800"/>
                <a:gd name="connsiteX64" fmla="*/ 62561 w 2427681"/>
                <a:gd name="connsiteY64" fmla="*/ 98269 h 1090800"/>
                <a:gd name="connsiteX65" fmla="*/ 64271 w 2427681"/>
                <a:gd name="connsiteY65" fmla="*/ 97841 h 1090800"/>
                <a:gd name="connsiteX66" fmla="*/ 144679 w 2427681"/>
                <a:gd name="connsiteY66" fmla="*/ 97841 h 1090800"/>
                <a:gd name="connsiteX67" fmla="*/ 205942 w 2427681"/>
                <a:gd name="connsiteY67" fmla="*/ 40767 h 1090800"/>
                <a:gd name="connsiteX68" fmla="*/ 271034 w 2427681"/>
                <a:gd name="connsiteY68" fmla="*/ 36690 h 1090800"/>
                <a:gd name="connsiteX69" fmla="*/ 324640 w 2427681"/>
                <a:gd name="connsiteY69" fmla="*/ 12230 h 1090800"/>
                <a:gd name="connsiteX70" fmla="*/ 397389 w 2427681"/>
                <a:gd name="connsiteY70" fmla="*/ 28537 h 1090800"/>
                <a:gd name="connsiteX71" fmla="*/ 443336 w 2427681"/>
                <a:gd name="connsiteY71" fmla="*/ 4076 h 1090800"/>
                <a:gd name="connsiteX72" fmla="*/ 527572 w 2427681"/>
                <a:gd name="connsiteY72" fmla="*/ 4076 h 1090800"/>
                <a:gd name="connsiteX73" fmla="*/ 585044 w 2427681"/>
                <a:gd name="connsiteY73" fmla="*/ 21488 h 1090800"/>
                <a:gd name="connsiteX74" fmla="*/ 652022 w 2427681"/>
                <a:gd name="connsiteY74" fmla="*/ 78829 h 1090800"/>
                <a:gd name="connsiteX75" fmla="*/ 715266 w 2427681"/>
                <a:gd name="connsiteY75" fmla="*/ 133997 h 1090800"/>
                <a:gd name="connsiteX76" fmla="*/ 755479 w 2427681"/>
                <a:gd name="connsiteY76" fmla="*/ 258471 h 1090800"/>
                <a:gd name="connsiteX77" fmla="*/ 814742 w 2427681"/>
                <a:gd name="connsiteY77" fmla="*/ 236448 h 1090800"/>
                <a:gd name="connsiteX78" fmla="*/ 837716 w 2427681"/>
                <a:gd name="connsiteY78" fmla="*/ 228295 h 1090800"/>
                <a:gd name="connsiteX79" fmla="*/ 908504 w 2427681"/>
                <a:gd name="connsiteY79" fmla="*/ 224219 h 1090800"/>
                <a:gd name="connsiteX80" fmla="*/ 946793 w 2427681"/>
                <a:gd name="connsiteY80" fmla="*/ 130455 h 1090800"/>
                <a:gd name="connsiteX81" fmla="*/ 987045 w 2427681"/>
                <a:gd name="connsiteY81" fmla="*/ 130455 h 1090800"/>
                <a:gd name="connsiteX82" fmla="*/ 1140201 w 2427681"/>
                <a:gd name="connsiteY82" fmla="*/ 97841 h 1090800"/>
                <a:gd name="connsiteX83" fmla="*/ 1191939 w 2427681"/>
                <a:gd name="connsiteY83" fmla="*/ 97841 h 1090800"/>
                <a:gd name="connsiteX84" fmla="*/ 1243582 w 2427681"/>
                <a:gd name="connsiteY84" fmla="*/ 142684 h 1090800"/>
                <a:gd name="connsiteX85" fmla="*/ 1323990 w 2427681"/>
                <a:gd name="connsiteY85" fmla="*/ 179374 h 1090800"/>
                <a:gd name="connsiteX86" fmla="*/ 1396740 w 2427681"/>
                <a:gd name="connsiteY86" fmla="*/ 171221 h 1090800"/>
                <a:gd name="connsiteX87" fmla="*/ 1446516 w 2427681"/>
                <a:gd name="connsiteY87" fmla="*/ 146761 h 1090800"/>
                <a:gd name="connsiteX88" fmla="*/ 1534582 w 2427681"/>
                <a:gd name="connsiteY88" fmla="*/ 146761 h 1090800"/>
                <a:gd name="connsiteX89" fmla="*/ 1618818 w 2427681"/>
                <a:gd name="connsiteY89" fmla="*/ 134531 h 1090800"/>
                <a:gd name="connsiteX90" fmla="*/ 1693454 w 2427681"/>
                <a:gd name="connsiteY90" fmla="*/ 94869 h 1090800"/>
                <a:gd name="connsiteX91" fmla="*/ 1722161 w 2427681"/>
                <a:gd name="connsiteY91" fmla="*/ 60350 h 1090800"/>
                <a:gd name="connsiteX92" fmla="*/ 1760489 w 2427681"/>
                <a:gd name="connsiteY92" fmla="*/ 38328 h 1090800"/>
                <a:gd name="connsiteX93" fmla="*/ 1867698 w 2427681"/>
                <a:gd name="connsiteY93" fmla="*/ 24460 h 1090800"/>
                <a:gd name="connsiteX94" fmla="*/ 1986396 w 2427681"/>
                <a:gd name="connsiteY94" fmla="*/ 8153 h 1090800"/>
                <a:gd name="connsiteX95" fmla="*/ 2078289 w 2427681"/>
                <a:gd name="connsiteY95" fmla="*/ 0 h 1090800"/>
                <a:gd name="connsiteX0" fmla="*/ 2078289 w 2427681"/>
                <a:gd name="connsiteY0" fmla="*/ 0 h 1090800"/>
                <a:gd name="connsiteX1" fmla="*/ 2162526 w 2427681"/>
                <a:gd name="connsiteY1" fmla="*/ 20384 h 1090800"/>
                <a:gd name="connsiteX2" fmla="*/ 2254420 w 2427681"/>
                <a:gd name="connsiteY2" fmla="*/ 28537 h 1090800"/>
                <a:gd name="connsiteX3" fmla="*/ 2308025 w 2427681"/>
                <a:gd name="connsiteY3" fmla="*/ 48920 h 1090800"/>
                <a:gd name="connsiteX4" fmla="*/ 2385686 w 2427681"/>
                <a:gd name="connsiteY4" fmla="*/ 61170 h 1090800"/>
                <a:gd name="connsiteX5" fmla="*/ 2384449 w 2427681"/>
                <a:gd name="connsiteY5" fmla="*/ 64181 h 1090800"/>
                <a:gd name="connsiteX6" fmla="*/ 2391088 w 2427681"/>
                <a:gd name="connsiteY6" fmla="*/ 65228 h 1090800"/>
                <a:gd name="connsiteX7" fmla="*/ 2427681 w 2427681"/>
                <a:gd name="connsiteY7" fmla="*/ 61687 h 1090800"/>
                <a:gd name="connsiteX8" fmla="*/ 2398330 w 2427681"/>
                <a:gd name="connsiteY8" fmla="*/ 139267 h 1090800"/>
                <a:gd name="connsiteX9" fmla="*/ 2398330 w 2427681"/>
                <a:gd name="connsiteY9" fmla="*/ 211846 h 1090800"/>
                <a:gd name="connsiteX10" fmla="*/ 2362525 w 2427681"/>
                <a:gd name="connsiteY10" fmla="*/ 267350 h 1090800"/>
                <a:gd name="connsiteX11" fmla="*/ 2321605 w 2427681"/>
                <a:gd name="connsiteY11" fmla="*/ 301504 h 1090800"/>
                <a:gd name="connsiteX12" fmla="*/ 2321605 w 2427681"/>
                <a:gd name="connsiteY12" fmla="*/ 322852 h 1090800"/>
                <a:gd name="connsiteX13" fmla="*/ 2280685 w 2427681"/>
                <a:gd name="connsiteY13" fmla="*/ 416779 h 1090800"/>
                <a:gd name="connsiteX14" fmla="*/ 2270456 w 2427681"/>
                <a:gd name="connsiteY14" fmla="*/ 463743 h 1090800"/>
                <a:gd name="connsiteX15" fmla="*/ 2249996 w 2427681"/>
                <a:gd name="connsiteY15" fmla="*/ 514977 h 1090800"/>
                <a:gd name="connsiteX16" fmla="*/ 2224421 w 2427681"/>
                <a:gd name="connsiteY16" fmla="*/ 587557 h 1090800"/>
                <a:gd name="connsiteX17" fmla="*/ 2178386 w 2427681"/>
                <a:gd name="connsiteY17" fmla="*/ 643060 h 1090800"/>
                <a:gd name="connsiteX18" fmla="*/ 2157764 w 2427681"/>
                <a:gd name="connsiteY18" fmla="*/ 718800 h 1090800"/>
                <a:gd name="connsiteX19" fmla="*/ 2110821 w 2427681"/>
                <a:gd name="connsiteY19" fmla="*/ 730007 h 1090800"/>
                <a:gd name="connsiteX20" fmla="*/ 2110383 w 2427681"/>
                <a:gd name="connsiteY20" fmla="*/ 731073 h 1090800"/>
                <a:gd name="connsiteX21" fmla="*/ 2106355 w 2427681"/>
                <a:gd name="connsiteY21" fmla="*/ 731073 h 1090800"/>
                <a:gd name="connsiteX22" fmla="*/ 2106351 w 2427681"/>
                <a:gd name="connsiteY22" fmla="*/ 731074 h 1090800"/>
                <a:gd name="connsiteX23" fmla="*/ 2090064 w 2427681"/>
                <a:gd name="connsiteY23" fmla="*/ 731074 h 1090800"/>
                <a:gd name="connsiteX24" fmla="*/ 2090065 w 2427681"/>
                <a:gd name="connsiteY24" fmla="*/ 731073 h 1090800"/>
                <a:gd name="connsiteX25" fmla="*/ 2088371 w 2427681"/>
                <a:gd name="connsiteY25" fmla="*/ 731073 h 1090800"/>
                <a:gd name="connsiteX26" fmla="*/ 2024541 w 2427681"/>
                <a:gd name="connsiteY26" fmla="*/ 761293 h 1090800"/>
                <a:gd name="connsiteX27" fmla="*/ 1922412 w 2427681"/>
                <a:gd name="connsiteY27" fmla="*/ 787197 h 1090800"/>
                <a:gd name="connsiteX28" fmla="*/ 1871347 w 2427681"/>
                <a:gd name="connsiteY28" fmla="*/ 791514 h 1090800"/>
                <a:gd name="connsiteX29" fmla="*/ 1862836 w 2427681"/>
                <a:gd name="connsiteY29" fmla="*/ 791514 h 1090800"/>
                <a:gd name="connsiteX30" fmla="*/ 1799006 w 2427681"/>
                <a:gd name="connsiteY30" fmla="*/ 864909 h 1090800"/>
                <a:gd name="connsiteX31" fmla="*/ 1760707 w 2427681"/>
                <a:gd name="connsiteY31" fmla="*/ 933985 h 1090800"/>
                <a:gd name="connsiteX32" fmla="*/ 1726664 w 2427681"/>
                <a:gd name="connsiteY32" fmla="*/ 955572 h 1090800"/>
                <a:gd name="connsiteX33" fmla="*/ 1675599 w 2427681"/>
                <a:gd name="connsiteY33" fmla="*/ 964207 h 1090800"/>
                <a:gd name="connsiteX34" fmla="*/ 1637301 w 2427681"/>
                <a:gd name="connsiteY34" fmla="*/ 981475 h 1090800"/>
                <a:gd name="connsiteX35" fmla="*/ 1530916 w 2427681"/>
                <a:gd name="connsiteY35" fmla="*/ 985792 h 1090800"/>
                <a:gd name="connsiteX36" fmla="*/ 1509640 w 2427681"/>
                <a:gd name="connsiteY36" fmla="*/ 985792 h 1090800"/>
                <a:gd name="connsiteX37" fmla="*/ 1403255 w 2427681"/>
                <a:gd name="connsiteY37" fmla="*/ 1028965 h 1090800"/>
                <a:gd name="connsiteX38" fmla="*/ 1356446 w 2427681"/>
                <a:gd name="connsiteY38" fmla="*/ 1050552 h 1090800"/>
                <a:gd name="connsiteX39" fmla="*/ 1271338 w 2427681"/>
                <a:gd name="connsiteY39" fmla="*/ 1054870 h 1090800"/>
                <a:gd name="connsiteX40" fmla="*/ 1164953 w 2427681"/>
                <a:gd name="connsiteY40" fmla="*/ 1089408 h 1090800"/>
                <a:gd name="connsiteX41" fmla="*/ 1160564 w 2427681"/>
                <a:gd name="connsiteY41" fmla="*/ 1090800 h 1090800"/>
                <a:gd name="connsiteX42" fmla="*/ 1150138 w 2427681"/>
                <a:gd name="connsiteY42" fmla="*/ 1044387 h 1090800"/>
                <a:gd name="connsiteX43" fmla="*/ 1114333 w 2427681"/>
                <a:gd name="connsiteY43" fmla="*/ 980345 h 1090800"/>
                <a:gd name="connsiteX44" fmla="*/ 1119448 w 2427681"/>
                <a:gd name="connsiteY44" fmla="*/ 899226 h 1090800"/>
                <a:gd name="connsiteX45" fmla="*/ 1068298 w 2427681"/>
                <a:gd name="connsiteY45" fmla="*/ 847993 h 1090800"/>
                <a:gd name="connsiteX46" fmla="*/ 940425 w 2427681"/>
                <a:gd name="connsiteY46" fmla="*/ 805298 h 1090800"/>
                <a:gd name="connsiteX47" fmla="*/ 766516 w 2427681"/>
                <a:gd name="connsiteY47" fmla="*/ 843723 h 1090800"/>
                <a:gd name="connsiteX48" fmla="*/ 720481 w 2427681"/>
                <a:gd name="connsiteY48" fmla="*/ 835184 h 1090800"/>
                <a:gd name="connsiteX49" fmla="*/ 592607 w 2427681"/>
                <a:gd name="connsiteY49" fmla="*/ 843723 h 1090800"/>
                <a:gd name="connsiteX50" fmla="*/ 526112 w 2427681"/>
                <a:gd name="connsiteY50" fmla="*/ 830914 h 1090800"/>
                <a:gd name="connsiteX51" fmla="*/ 469847 w 2427681"/>
                <a:gd name="connsiteY51" fmla="*/ 775412 h 1090800"/>
                <a:gd name="connsiteX52" fmla="*/ 428928 w 2427681"/>
                <a:gd name="connsiteY52" fmla="*/ 690023 h 1090800"/>
                <a:gd name="connsiteX53" fmla="*/ 341973 w 2427681"/>
                <a:gd name="connsiteY53" fmla="*/ 681484 h 1090800"/>
                <a:gd name="connsiteX54" fmla="*/ 301053 w 2427681"/>
                <a:gd name="connsiteY54" fmla="*/ 638790 h 1090800"/>
                <a:gd name="connsiteX55" fmla="*/ 208984 w 2427681"/>
                <a:gd name="connsiteY55" fmla="*/ 574748 h 1090800"/>
                <a:gd name="connsiteX56" fmla="*/ 198754 w 2427681"/>
                <a:gd name="connsiteY56" fmla="*/ 468013 h 1090800"/>
                <a:gd name="connsiteX57" fmla="*/ 152720 w 2427681"/>
                <a:gd name="connsiteY57" fmla="*/ 438126 h 1090800"/>
                <a:gd name="connsiteX58" fmla="*/ 75995 w 2427681"/>
                <a:gd name="connsiteY58" fmla="*/ 382623 h 1090800"/>
                <a:gd name="connsiteX59" fmla="*/ 60650 w 2427681"/>
                <a:gd name="connsiteY59" fmla="*/ 322851 h 1090800"/>
                <a:gd name="connsiteX60" fmla="*/ 50421 w 2427681"/>
                <a:gd name="connsiteY60" fmla="*/ 254540 h 1090800"/>
                <a:gd name="connsiteX61" fmla="*/ 4386 w 2427681"/>
                <a:gd name="connsiteY61" fmla="*/ 173420 h 1090800"/>
                <a:gd name="connsiteX62" fmla="*/ 0 w 2427681"/>
                <a:gd name="connsiteY62" fmla="*/ 154369 h 1090800"/>
                <a:gd name="connsiteX63" fmla="*/ 57556 w 2427681"/>
                <a:gd name="connsiteY63" fmla="*/ 135789 h 1090800"/>
                <a:gd name="connsiteX64" fmla="*/ 62561 w 2427681"/>
                <a:gd name="connsiteY64" fmla="*/ 98269 h 1090800"/>
                <a:gd name="connsiteX65" fmla="*/ 64271 w 2427681"/>
                <a:gd name="connsiteY65" fmla="*/ 97841 h 1090800"/>
                <a:gd name="connsiteX66" fmla="*/ 144679 w 2427681"/>
                <a:gd name="connsiteY66" fmla="*/ 97841 h 1090800"/>
                <a:gd name="connsiteX67" fmla="*/ 205942 w 2427681"/>
                <a:gd name="connsiteY67" fmla="*/ 40767 h 1090800"/>
                <a:gd name="connsiteX68" fmla="*/ 271034 w 2427681"/>
                <a:gd name="connsiteY68" fmla="*/ 36690 h 1090800"/>
                <a:gd name="connsiteX69" fmla="*/ 324640 w 2427681"/>
                <a:gd name="connsiteY69" fmla="*/ 12230 h 1090800"/>
                <a:gd name="connsiteX70" fmla="*/ 397389 w 2427681"/>
                <a:gd name="connsiteY70" fmla="*/ 28537 h 1090800"/>
                <a:gd name="connsiteX71" fmla="*/ 443336 w 2427681"/>
                <a:gd name="connsiteY71" fmla="*/ 4076 h 1090800"/>
                <a:gd name="connsiteX72" fmla="*/ 527572 w 2427681"/>
                <a:gd name="connsiteY72" fmla="*/ 4076 h 1090800"/>
                <a:gd name="connsiteX73" fmla="*/ 585044 w 2427681"/>
                <a:gd name="connsiteY73" fmla="*/ 21488 h 1090800"/>
                <a:gd name="connsiteX74" fmla="*/ 652022 w 2427681"/>
                <a:gd name="connsiteY74" fmla="*/ 78829 h 1090800"/>
                <a:gd name="connsiteX75" fmla="*/ 715266 w 2427681"/>
                <a:gd name="connsiteY75" fmla="*/ 133997 h 1090800"/>
                <a:gd name="connsiteX76" fmla="*/ 755479 w 2427681"/>
                <a:gd name="connsiteY76" fmla="*/ 258471 h 1090800"/>
                <a:gd name="connsiteX77" fmla="*/ 814742 w 2427681"/>
                <a:gd name="connsiteY77" fmla="*/ 236448 h 1090800"/>
                <a:gd name="connsiteX78" fmla="*/ 837716 w 2427681"/>
                <a:gd name="connsiteY78" fmla="*/ 228295 h 1090800"/>
                <a:gd name="connsiteX79" fmla="*/ 908504 w 2427681"/>
                <a:gd name="connsiteY79" fmla="*/ 224219 h 1090800"/>
                <a:gd name="connsiteX80" fmla="*/ 946793 w 2427681"/>
                <a:gd name="connsiteY80" fmla="*/ 130455 h 1090800"/>
                <a:gd name="connsiteX81" fmla="*/ 987045 w 2427681"/>
                <a:gd name="connsiteY81" fmla="*/ 130455 h 1090800"/>
                <a:gd name="connsiteX82" fmla="*/ 1140201 w 2427681"/>
                <a:gd name="connsiteY82" fmla="*/ 97841 h 1090800"/>
                <a:gd name="connsiteX83" fmla="*/ 1191939 w 2427681"/>
                <a:gd name="connsiteY83" fmla="*/ 97841 h 1090800"/>
                <a:gd name="connsiteX84" fmla="*/ 1226437 w 2427681"/>
                <a:gd name="connsiteY84" fmla="*/ 150304 h 1090800"/>
                <a:gd name="connsiteX85" fmla="*/ 1323990 w 2427681"/>
                <a:gd name="connsiteY85" fmla="*/ 179374 h 1090800"/>
                <a:gd name="connsiteX86" fmla="*/ 1396740 w 2427681"/>
                <a:gd name="connsiteY86" fmla="*/ 171221 h 1090800"/>
                <a:gd name="connsiteX87" fmla="*/ 1446516 w 2427681"/>
                <a:gd name="connsiteY87" fmla="*/ 146761 h 1090800"/>
                <a:gd name="connsiteX88" fmla="*/ 1534582 w 2427681"/>
                <a:gd name="connsiteY88" fmla="*/ 146761 h 1090800"/>
                <a:gd name="connsiteX89" fmla="*/ 1618818 w 2427681"/>
                <a:gd name="connsiteY89" fmla="*/ 134531 h 1090800"/>
                <a:gd name="connsiteX90" fmla="*/ 1693454 w 2427681"/>
                <a:gd name="connsiteY90" fmla="*/ 94869 h 1090800"/>
                <a:gd name="connsiteX91" fmla="*/ 1722161 w 2427681"/>
                <a:gd name="connsiteY91" fmla="*/ 60350 h 1090800"/>
                <a:gd name="connsiteX92" fmla="*/ 1760489 w 2427681"/>
                <a:gd name="connsiteY92" fmla="*/ 38328 h 1090800"/>
                <a:gd name="connsiteX93" fmla="*/ 1867698 w 2427681"/>
                <a:gd name="connsiteY93" fmla="*/ 24460 h 1090800"/>
                <a:gd name="connsiteX94" fmla="*/ 1986396 w 2427681"/>
                <a:gd name="connsiteY94" fmla="*/ 8153 h 1090800"/>
                <a:gd name="connsiteX95" fmla="*/ 2078289 w 2427681"/>
                <a:gd name="connsiteY95" fmla="*/ 0 h 1090800"/>
                <a:gd name="connsiteX0" fmla="*/ 2078289 w 2427681"/>
                <a:gd name="connsiteY0" fmla="*/ 0 h 1090800"/>
                <a:gd name="connsiteX1" fmla="*/ 2162526 w 2427681"/>
                <a:gd name="connsiteY1" fmla="*/ 20384 h 1090800"/>
                <a:gd name="connsiteX2" fmla="*/ 2254420 w 2427681"/>
                <a:gd name="connsiteY2" fmla="*/ 28537 h 1090800"/>
                <a:gd name="connsiteX3" fmla="*/ 2308025 w 2427681"/>
                <a:gd name="connsiteY3" fmla="*/ 48920 h 1090800"/>
                <a:gd name="connsiteX4" fmla="*/ 2385686 w 2427681"/>
                <a:gd name="connsiteY4" fmla="*/ 61170 h 1090800"/>
                <a:gd name="connsiteX5" fmla="*/ 2384449 w 2427681"/>
                <a:gd name="connsiteY5" fmla="*/ 64181 h 1090800"/>
                <a:gd name="connsiteX6" fmla="*/ 2391088 w 2427681"/>
                <a:gd name="connsiteY6" fmla="*/ 65228 h 1090800"/>
                <a:gd name="connsiteX7" fmla="*/ 2427681 w 2427681"/>
                <a:gd name="connsiteY7" fmla="*/ 61687 h 1090800"/>
                <a:gd name="connsiteX8" fmla="*/ 2398330 w 2427681"/>
                <a:gd name="connsiteY8" fmla="*/ 139267 h 1090800"/>
                <a:gd name="connsiteX9" fmla="*/ 2398330 w 2427681"/>
                <a:gd name="connsiteY9" fmla="*/ 211846 h 1090800"/>
                <a:gd name="connsiteX10" fmla="*/ 2362525 w 2427681"/>
                <a:gd name="connsiteY10" fmla="*/ 267350 h 1090800"/>
                <a:gd name="connsiteX11" fmla="*/ 2321605 w 2427681"/>
                <a:gd name="connsiteY11" fmla="*/ 301504 h 1090800"/>
                <a:gd name="connsiteX12" fmla="*/ 2321605 w 2427681"/>
                <a:gd name="connsiteY12" fmla="*/ 322852 h 1090800"/>
                <a:gd name="connsiteX13" fmla="*/ 2280685 w 2427681"/>
                <a:gd name="connsiteY13" fmla="*/ 416779 h 1090800"/>
                <a:gd name="connsiteX14" fmla="*/ 2270456 w 2427681"/>
                <a:gd name="connsiteY14" fmla="*/ 463743 h 1090800"/>
                <a:gd name="connsiteX15" fmla="*/ 2249996 w 2427681"/>
                <a:gd name="connsiteY15" fmla="*/ 514977 h 1090800"/>
                <a:gd name="connsiteX16" fmla="*/ 2224421 w 2427681"/>
                <a:gd name="connsiteY16" fmla="*/ 587557 h 1090800"/>
                <a:gd name="connsiteX17" fmla="*/ 2178386 w 2427681"/>
                <a:gd name="connsiteY17" fmla="*/ 643060 h 1090800"/>
                <a:gd name="connsiteX18" fmla="*/ 2157764 w 2427681"/>
                <a:gd name="connsiteY18" fmla="*/ 718800 h 1090800"/>
                <a:gd name="connsiteX19" fmla="*/ 2110821 w 2427681"/>
                <a:gd name="connsiteY19" fmla="*/ 730007 h 1090800"/>
                <a:gd name="connsiteX20" fmla="*/ 2110383 w 2427681"/>
                <a:gd name="connsiteY20" fmla="*/ 731073 h 1090800"/>
                <a:gd name="connsiteX21" fmla="*/ 2106355 w 2427681"/>
                <a:gd name="connsiteY21" fmla="*/ 731073 h 1090800"/>
                <a:gd name="connsiteX22" fmla="*/ 2106351 w 2427681"/>
                <a:gd name="connsiteY22" fmla="*/ 731074 h 1090800"/>
                <a:gd name="connsiteX23" fmla="*/ 2090064 w 2427681"/>
                <a:gd name="connsiteY23" fmla="*/ 731074 h 1090800"/>
                <a:gd name="connsiteX24" fmla="*/ 2090065 w 2427681"/>
                <a:gd name="connsiteY24" fmla="*/ 731073 h 1090800"/>
                <a:gd name="connsiteX25" fmla="*/ 2088371 w 2427681"/>
                <a:gd name="connsiteY25" fmla="*/ 731073 h 1090800"/>
                <a:gd name="connsiteX26" fmla="*/ 2024541 w 2427681"/>
                <a:gd name="connsiteY26" fmla="*/ 761293 h 1090800"/>
                <a:gd name="connsiteX27" fmla="*/ 1922412 w 2427681"/>
                <a:gd name="connsiteY27" fmla="*/ 787197 h 1090800"/>
                <a:gd name="connsiteX28" fmla="*/ 1871347 w 2427681"/>
                <a:gd name="connsiteY28" fmla="*/ 791514 h 1090800"/>
                <a:gd name="connsiteX29" fmla="*/ 1862836 w 2427681"/>
                <a:gd name="connsiteY29" fmla="*/ 791514 h 1090800"/>
                <a:gd name="connsiteX30" fmla="*/ 1799006 w 2427681"/>
                <a:gd name="connsiteY30" fmla="*/ 864909 h 1090800"/>
                <a:gd name="connsiteX31" fmla="*/ 1760707 w 2427681"/>
                <a:gd name="connsiteY31" fmla="*/ 933985 h 1090800"/>
                <a:gd name="connsiteX32" fmla="*/ 1726664 w 2427681"/>
                <a:gd name="connsiteY32" fmla="*/ 955572 h 1090800"/>
                <a:gd name="connsiteX33" fmla="*/ 1675599 w 2427681"/>
                <a:gd name="connsiteY33" fmla="*/ 964207 h 1090800"/>
                <a:gd name="connsiteX34" fmla="*/ 1637301 w 2427681"/>
                <a:gd name="connsiteY34" fmla="*/ 981475 h 1090800"/>
                <a:gd name="connsiteX35" fmla="*/ 1530916 w 2427681"/>
                <a:gd name="connsiteY35" fmla="*/ 985792 h 1090800"/>
                <a:gd name="connsiteX36" fmla="*/ 1509640 w 2427681"/>
                <a:gd name="connsiteY36" fmla="*/ 985792 h 1090800"/>
                <a:gd name="connsiteX37" fmla="*/ 1403255 w 2427681"/>
                <a:gd name="connsiteY37" fmla="*/ 1028965 h 1090800"/>
                <a:gd name="connsiteX38" fmla="*/ 1356446 w 2427681"/>
                <a:gd name="connsiteY38" fmla="*/ 1050552 h 1090800"/>
                <a:gd name="connsiteX39" fmla="*/ 1271338 w 2427681"/>
                <a:gd name="connsiteY39" fmla="*/ 1054870 h 1090800"/>
                <a:gd name="connsiteX40" fmla="*/ 1164953 w 2427681"/>
                <a:gd name="connsiteY40" fmla="*/ 1089408 h 1090800"/>
                <a:gd name="connsiteX41" fmla="*/ 1160564 w 2427681"/>
                <a:gd name="connsiteY41" fmla="*/ 1090800 h 1090800"/>
                <a:gd name="connsiteX42" fmla="*/ 1150138 w 2427681"/>
                <a:gd name="connsiteY42" fmla="*/ 1044387 h 1090800"/>
                <a:gd name="connsiteX43" fmla="*/ 1114333 w 2427681"/>
                <a:gd name="connsiteY43" fmla="*/ 980345 h 1090800"/>
                <a:gd name="connsiteX44" fmla="*/ 1119448 w 2427681"/>
                <a:gd name="connsiteY44" fmla="*/ 899226 h 1090800"/>
                <a:gd name="connsiteX45" fmla="*/ 1068298 w 2427681"/>
                <a:gd name="connsiteY45" fmla="*/ 847993 h 1090800"/>
                <a:gd name="connsiteX46" fmla="*/ 940425 w 2427681"/>
                <a:gd name="connsiteY46" fmla="*/ 805298 h 1090800"/>
                <a:gd name="connsiteX47" fmla="*/ 766516 w 2427681"/>
                <a:gd name="connsiteY47" fmla="*/ 843723 h 1090800"/>
                <a:gd name="connsiteX48" fmla="*/ 720481 w 2427681"/>
                <a:gd name="connsiteY48" fmla="*/ 835184 h 1090800"/>
                <a:gd name="connsiteX49" fmla="*/ 592607 w 2427681"/>
                <a:gd name="connsiteY49" fmla="*/ 843723 h 1090800"/>
                <a:gd name="connsiteX50" fmla="*/ 526112 w 2427681"/>
                <a:gd name="connsiteY50" fmla="*/ 830914 h 1090800"/>
                <a:gd name="connsiteX51" fmla="*/ 469847 w 2427681"/>
                <a:gd name="connsiteY51" fmla="*/ 775412 h 1090800"/>
                <a:gd name="connsiteX52" fmla="*/ 428928 w 2427681"/>
                <a:gd name="connsiteY52" fmla="*/ 690023 h 1090800"/>
                <a:gd name="connsiteX53" fmla="*/ 341973 w 2427681"/>
                <a:gd name="connsiteY53" fmla="*/ 681484 h 1090800"/>
                <a:gd name="connsiteX54" fmla="*/ 301053 w 2427681"/>
                <a:gd name="connsiteY54" fmla="*/ 638790 h 1090800"/>
                <a:gd name="connsiteX55" fmla="*/ 208984 w 2427681"/>
                <a:gd name="connsiteY55" fmla="*/ 574748 h 1090800"/>
                <a:gd name="connsiteX56" fmla="*/ 198754 w 2427681"/>
                <a:gd name="connsiteY56" fmla="*/ 468013 h 1090800"/>
                <a:gd name="connsiteX57" fmla="*/ 152720 w 2427681"/>
                <a:gd name="connsiteY57" fmla="*/ 438126 h 1090800"/>
                <a:gd name="connsiteX58" fmla="*/ 75995 w 2427681"/>
                <a:gd name="connsiteY58" fmla="*/ 382623 h 1090800"/>
                <a:gd name="connsiteX59" fmla="*/ 60650 w 2427681"/>
                <a:gd name="connsiteY59" fmla="*/ 322851 h 1090800"/>
                <a:gd name="connsiteX60" fmla="*/ 50421 w 2427681"/>
                <a:gd name="connsiteY60" fmla="*/ 254540 h 1090800"/>
                <a:gd name="connsiteX61" fmla="*/ 4386 w 2427681"/>
                <a:gd name="connsiteY61" fmla="*/ 173420 h 1090800"/>
                <a:gd name="connsiteX62" fmla="*/ 0 w 2427681"/>
                <a:gd name="connsiteY62" fmla="*/ 154369 h 1090800"/>
                <a:gd name="connsiteX63" fmla="*/ 57556 w 2427681"/>
                <a:gd name="connsiteY63" fmla="*/ 135789 h 1090800"/>
                <a:gd name="connsiteX64" fmla="*/ 62561 w 2427681"/>
                <a:gd name="connsiteY64" fmla="*/ 98269 h 1090800"/>
                <a:gd name="connsiteX65" fmla="*/ 64271 w 2427681"/>
                <a:gd name="connsiteY65" fmla="*/ 97841 h 1090800"/>
                <a:gd name="connsiteX66" fmla="*/ 144679 w 2427681"/>
                <a:gd name="connsiteY66" fmla="*/ 97841 h 1090800"/>
                <a:gd name="connsiteX67" fmla="*/ 205942 w 2427681"/>
                <a:gd name="connsiteY67" fmla="*/ 40767 h 1090800"/>
                <a:gd name="connsiteX68" fmla="*/ 271034 w 2427681"/>
                <a:gd name="connsiteY68" fmla="*/ 36690 h 1090800"/>
                <a:gd name="connsiteX69" fmla="*/ 324640 w 2427681"/>
                <a:gd name="connsiteY69" fmla="*/ 12230 h 1090800"/>
                <a:gd name="connsiteX70" fmla="*/ 397389 w 2427681"/>
                <a:gd name="connsiteY70" fmla="*/ 28537 h 1090800"/>
                <a:gd name="connsiteX71" fmla="*/ 443336 w 2427681"/>
                <a:gd name="connsiteY71" fmla="*/ 4076 h 1090800"/>
                <a:gd name="connsiteX72" fmla="*/ 527572 w 2427681"/>
                <a:gd name="connsiteY72" fmla="*/ 4076 h 1090800"/>
                <a:gd name="connsiteX73" fmla="*/ 585044 w 2427681"/>
                <a:gd name="connsiteY73" fmla="*/ 21488 h 1090800"/>
                <a:gd name="connsiteX74" fmla="*/ 652022 w 2427681"/>
                <a:gd name="connsiteY74" fmla="*/ 78829 h 1090800"/>
                <a:gd name="connsiteX75" fmla="*/ 715266 w 2427681"/>
                <a:gd name="connsiteY75" fmla="*/ 133997 h 1090800"/>
                <a:gd name="connsiteX76" fmla="*/ 755479 w 2427681"/>
                <a:gd name="connsiteY76" fmla="*/ 258471 h 1090800"/>
                <a:gd name="connsiteX77" fmla="*/ 814742 w 2427681"/>
                <a:gd name="connsiteY77" fmla="*/ 236448 h 1090800"/>
                <a:gd name="connsiteX78" fmla="*/ 837716 w 2427681"/>
                <a:gd name="connsiteY78" fmla="*/ 228295 h 1090800"/>
                <a:gd name="connsiteX79" fmla="*/ 908504 w 2427681"/>
                <a:gd name="connsiteY79" fmla="*/ 224219 h 1090800"/>
                <a:gd name="connsiteX80" fmla="*/ 946793 w 2427681"/>
                <a:gd name="connsiteY80" fmla="*/ 130455 h 1090800"/>
                <a:gd name="connsiteX81" fmla="*/ 987045 w 2427681"/>
                <a:gd name="connsiteY81" fmla="*/ 130455 h 1090800"/>
                <a:gd name="connsiteX82" fmla="*/ 1140201 w 2427681"/>
                <a:gd name="connsiteY82" fmla="*/ 97841 h 1090800"/>
                <a:gd name="connsiteX83" fmla="*/ 1191939 w 2427681"/>
                <a:gd name="connsiteY83" fmla="*/ 97841 h 1090800"/>
                <a:gd name="connsiteX84" fmla="*/ 1230247 w 2427681"/>
                <a:gd name="connsiteY84" fmla="*/ 144589 h 1090800"/>
                <a:gd name="connsiteX85" fmla="*/ 1323990 w 2427681"/>
                <a:gd name="connsiteY85" fmla="*/ 179374 h 1090800"/>
                <a:gd name="connsiteX86" fmla="*/ 1396740 w 2427681"/>
                <a:gd name="connsiteY86" fmla="*/ 171221 h 1090800"/>
                <a:gd name="connsiteX87" fmla="*/ 1446516 w 2427681"/>
                <a:gd name="connsiteY87" fmla="*/ 146761 h 1090800"/>
                <a:gd name="connsiteX88" fmla="*/ 1534582 w 2427681"/>
                <a:gd name="connsiteY88" fmla="*/ 146761 h 1090800"/>
                <a:gd name="connsiteX89" fmla="*/ 1618818 w 2427681"/>
                <a:gd name="connsiteY89" fmla="*/ 134531 h 1090800"/>
                <a:gd name="connsiteX90" fmla="*/ 1693454 w 2427681"/>
                <a:gd name="connsiteY90" fmla="*/ 94869 h 1090800"/>
                <a:gd name="connsiteX91" fmla="*/ 1722161 w 2427681"/>
                <a:gd name="connsiteY91" fmla="*/ 60350 h 1090800"/>
                <a:gd name="connsiteX92" fmla="*/ 1760489 w 2427681"/>
                <a:gd name="connsiteY92" fmla="*/ 38328 h 1090800"/>
                <a:gd name="connsiteX93" fmla="*/ 1867698 w 2427681"/>
                <a:gd name="connsiteY93" fmla="*/ 24460 h 1090800"/>
                <a:gd name="connsiteX94" fmla="*/ 1986396 w 2427681"/>
                <a:gd name="connsiteY94" fmla="*/ 8153 h 1090800"/>
                <a:gd name="connsiteX95" fmla="*/ 2078289 w 2427681"/>
                <a:gd name="connsiteY95" fmla="*/ 0 h 1090800"/>
                <a:gd name="connsiteX0" fmla="*/ 2078289 w 2427681"/>
                <a:gd name="connsiteY0" fmla="*/ 0 h 1090800"/>
                <a:gd name="connsiteX1" fmla="*/ 2162526 w 2427681"/>
                <a:gd name="connsiteY1" fmla="*/ 20384 h 1090800"/>
                <a:gd name="connsiteX2" fmla="*/ 2254420 w 2427681"/>
                <a:gd name="connsiteY2" fmla="*/ 28537 h 1090800"/>
                <a:gd name="connsiteX3" fmla="*/ 2308025 w 2427681"/>
                <a:gd name="connsiteY3" fmla="*/ 48920 h 1090800"/>
                <a:gd name="connsiteX4" fmla="*/ 2385686 w 2427681"/>
                <a:gd name="connsiteY4" fmla="*/ 61170 h 1090800"/>
                <a:gd name="connsiteX5" fmla="*/ 2384449 w 2427681"/>
                <a:gd name="connsiteY5" fmla="*/ 64181 h 1090800"/>
                <a:gd name="connsiteX6" fmla="*/ 2385373 w 2427681"/>
                <a:gd name="connsiteY6" fmla="*/ 59513 h 1090800"/>
                <a:gd name="connsiteX7" fmla="*/ 2427681 w 2427681"/>
                <a:gd name="connsiteY7" fmla="*/ 61687 h 1090800"/>
                <a:gd name="connsiteX8" fmla="*/ 2398330 w 2427681"/>
                <a:gd name="connsiteY8" fmla="*/ 139267 h 1090800"/>
                <a:gd name="connsiteX9" fmla="*/ 2398330 w 2427681"/>
                <a:gd name="connsiteY9" fmla="*/ 211846 h 1090800"/>
                <a:gd name="connsiteX10" fmla="*/ 2362525 w 2427681"/>
                <a:gd name="connsiteY10" fmla="*/ 267350 h 1090800"/>
                <a:gd name="connsiteX11" fmla="*/ 2321605 w 2427681"/>
                <a:gd name="connsiteY11" fmla="*/ 301504 h 1090800"/>
                <a:gd name="connsiteX12" fmla="*/ 2321605 w 2427681"/>
                <a:gd name="connsiteY12" fmla="*/ 322852 h 1090800"/>
                <a:gd name="connsiteX13" fmla="*/ 2280685 w 2427681"/>
                <a:gd name="connsiteY13" fmla="*/ 416779 h 1090800"/>
                <a:gd name="connsiteX14" fmla="*/ 2270456 w 2427681"/>
                <a:gd name="connsiteY14" fmla="*/ 463743 h 1090800"/>
                <a:gd name="connsiteX15" fmla="*/ 2249996 w 2427681"/>
                <a:gd name="connsiteY15" fmla="*/ 514977 h 1090800"/>
                <a:gd name="connsiteX16" fmla="*/ 2224421 w 2427681"/>
                <a:gd name="connsiteY16" fmla="*/ 587557 h 1090800"/>
                <a:gd name="connsiteX17" fmla="*/ 2178386 w 2427681"/>
                <a:gd name="connsiteY17" fmla="*/ 643060 h 1090800"/>
                <a:gd name="connsiteX18" fmla="*/ 2157764 w 2427681"/>
                <a:gd name="connsiteY18" fmla="*/ 718800 h 1090800"/>
                <a:gd name="connsiteX19" fmla="*/ 2110821 w 2427681"/>
                <a:gd name="connsiteY19" fmla="*/ 730007 h 1090800"/>
                <a:gd name="connsiteX20" fmla="*/ 2110383 w 2427681"/>
                <a:gd name="connsiteY20" fmla="*/ 731073 h 1090800"/>
                <a:gd name="connsiteX21" fmla="*/ 2106355 w 2427681"/>
                <a:gd name="connsiteY21" fmla="*/ 731073 h 1090800"/>
                <a:gd name="connsiteX22" fmla="*/ 2106351 w 2427681"/>
                <a:gd name="connsiteY22" fmla="*/ 731074 h 1090800"/>
                <a:gd name="connsiteX23" fmla="*/ 2090064 w 2427681"/>
                <a:gd name="connsiteY23" fmla="*/ 731074 h 1090800"/>
                <a:gd name="connsiteX24" fmla="*/ 2090065 w 2427681"/>
                <a:gd name="connsiteY24" fmla="*/ 731073 h 1090800"/>
                <a:gd name="connsiteX25" fmla="*/ 2088371 w 2427681"/>
                <a:gd name="connsiteY25" fmla="*/ 731073 h 1090800"/>
                <a:gd name="connsiteX26" fmla="*/ 2024541 w 2427681"/>
                <a:gd name="connsiteY26" fmla="*/ 761293 h 1090800"/>
                <a:gd name="connsiteX27" fmla="*/ 1922412 w 2427681"/>
                <a:gd name="connsiteY27" fmla="*/ 787197 h 1090800"/>
                <a:gd name="connsiteX28" fmla="*/ 1871347 w 2427681"/>
                <a:gd name="connsiteY28" fmla="*/ 791514 h 1090800"/>
                <a:gd name="connsiteX29" fmla="*/ 1862836 w 2427681"/>
                <a:gd name="connsiteY29" fmla="*/ 791514 h 1090800"/>
                <a:gd name="connsiteX30" fmla="*/ 1799006 w 2427681"/>
                <a:gd name="connsiteY30" fmla="*/ 864909 h 1090800"/>
                <a:gd name="connsiteX31" fmla="*/ 1760707 w 2427681"/>
                <a:gd name="connsiteY31" fmla="*/ 933985 h 1090800"/>
                <a:gd name="connsiteX32" fmla="*/ 1726664 w 2427681"/>
                <a:gd name="connsiteY32" fmla="*/ 955572 h 1090800"/>
                <a:gd name="connsiteX33" fmla="*/ 1675599 w 2427681"/>
                <a:gd name="connsiteY33" fmla="*/ 964207 h 1090800"/>
                <a:gd name="connsiteX34" fmla="*/ 1637301 w 2427681"/>
                <a:gd name="connsiteY34" fmla="*/ 981475 h 1090800"/>
                <a:gd name="connsiteX35" fmla="*/ 1530916 w 2427681"/>
                <a:gd name="connsiteY35" fmla="*/ 985792 h 1090800"/>
                <a:gd name="connsiteX36" fmla="*/ 1509640 w 2427681"/>
                <a:gd name="connsiteY36" fmla="*/ 985792 h 1090800"/>
                <a:gd name="connsiteX37" fmla="*/ 1403255 w 2427681"/>
                <a:gd name="connsiteY37" fmla="*/ 1028965 h 1090800"/>
                <a:gd name="connsiteX38" fmla="*/ 1356446 w 2427681"/>
                <a:gd name="connsiteY38" fmla="*/ 1050552 h 1090800"/>
                <a:gd name="connsiteX39" fmla="*/ 1271338 w 2427681"/>
                <a:gd name="connsiteY39" fmla="*/ 1054870 h 1090800"/>
                <a:gd name="connsiteX40" fmla="*/ 1164953 w 2427681"/>
                <a:gd name="connsiteY40" fmla="*/ 1089408 h 1090800"/>
                <a:gd name="connsiteX41" fmla="*/ 1160564 w 2427681"/>
                <a:gd name="connsiteY41" fmla="*/ 1090800 h 1090800"/>
                <a:gd name="connsiteX42" fmla="*/ 1150138 w 2427681"/>
                <a:gd name="connsiteY42" fmla="*/ 1044387 h 1090800"/>
                <a:gd name="connsiteX43" fmla="*/ 1114333 w 2427681"/>
                <a:gd name="connsiteY43" fmla="*/ 980345 h 1090800"/>
                <a:gd name="connsiteX44" fmla="*/ 1119448 w 2427681"/>
                <a:gd name="connsiteY44" fmla="*/ 899226 h 1090800"/>
                <a:gd name="connsiteX45" fmla="*/ 1068298 w 2427681"/>
                <a:gd name="connsiteY45" fmla="*/ 847993 h 1090800"/>
                <a:gd name="connsiteX46" fmla="*/ 940425 w 2427681"/>
                <a:gd name="connsiteY46" fmla="*/ 805298 h 1090800"/>
                <a:gd name="connsiteX47" fmla="*/ 766516 w 2427681"/>
                <a:gd name="connsiteY47" fmla="*/ 843723 h 1090800"/>
                <a:gd name="connsiteX48" fmla="*/ 720481 w 2427681"/>
                <a:gd name="connsiteY48" fmla="*/ 835184 h 1090800"/>
                <a:gd name="connsiteX49" fmla="*/ 592607 w 2427681"/>
                <a:gd name="connsiteY49" fmla="*/ 843723 h 1090800"/>
                <a:gd name="connsiteX50" fmla="*/ 526112 w 2427681"/>
                <a:gd name="connsiteY50" fmla="*/ 830914 h 1090800"/>
                <a:gd name="connsiteX51" fmla="*/ 469847 w 2427681"/>
                <a:gd name="connsiteY51" fmla="*/ 775412 h 1090800"/>
                <a:gd name="connsiteX52" fmla="*/ 428928 w 2427681"/>
                <a:gd name="connsiteY52" fmla="*/ 690023 h 1090800"/>
                <a:gd name="connsiteX53" fmla="*/ 341973 w 2427681"/>
                <a:gd name="connsiteY53" fmla="*/ 681484 h 1090800"/>
                <a:gd name="connsiteX54" fmla="*/ 301053 w 2427681"/>
                <a:gd name="connsiteY54" fmla="*/ 638790 h 1090800"/>
                <a:gd name="connsiteX55" fmla="*/ 208984 w 2427681"/>
                <a:gd name="connsiteY55" fmla="*/ 574748 h 1090800"/>
                <a:gd name="connsiteX56" fmla="*/ 198754 w 2427681"/>
                <a:gd name="connsiteY56" fmla="*/ 468013 h 1090800"/>
                <a:gd name="connsiteX57" fmla="*/ 152720 w 2427681"/>
                <a:gd name="connsiteY57" fmla="*/ 438126 h 1090800"/>
                <a:gd name="connsiteX58" fmla="*/ 75995 w 2427681"/>
                <a:gd name="connsiteY58" fmla="*/ 382623 h 1090800"/>
                <a:gd name="connsiteX59" fmla="*/ 60650 w 2427681"/>
                <a:gd name="connsiteY59" fmla="*/ 322851 h 1090800"/>
                <a:gd name="connsiteX60" fmla="*/ 50421 w 2427681"/>
                <a:gd name="connsiteY60" fmla="*/ 254540 h 1090800"/>
                <a:gd name="connsiteX61" fmla="*/ 4386 w 2427681"/>
                <a:gd name="connsiteY61" fmla="*/ 173420 h 1090800"/>
                <a:gd name="connsiteX62" fmla="*/ 0 w 2427681"/>
                <a:gd name="connsiteY62" fmla="*/ 154369 h 1090800"/>
                <a:gd name="connsiteX63" fmla="*/ 57556 w 2427681"/>
                <a:gd name="connsiteY63" fmla="*/ 135789 h 1090800"/>
                <a:gd name="connsiteX64" fmla="*/ 62561 w 2427681"/>
                <a:gd name="connsiteY64" fmla="*/ 98269 h 1090800"/>
                <a:gd name="connsiteX65" fmla="*/ 64271 w 2427681"/>
                <a:gd name="connsiteY65" fmla="*/ 97841 h 1090800"/>
                <a:gd name="connsiteX66" fmla="*/ 144679 w 2427681"/>
                <a:gd name="connsiteY66" fmla="*/ 97841 h 1090800"/>
                <a:gd name="connsiteX67" fmla="*/ 205942 w 2427681"/>
                <a:gd name="connsiteY67" fmla="*/ 40767 h 1090800"/>
                <a:gd name="connsiteX68" fmla="*/ 271034 w 2427681"/>
                <a:gd name="connsiteY68" fmla="*/ 36690 h 1090800"/>
                <a:gd name="connsiteX69" fmla="*/ 324640 w 2427681"/>
                <a:gd name="connsiteY69" fmla="*/ 12230 h 1090800"/>
                <a:gd name="connsiteX70" fmla="*/ 397389 w 2427681"/>
                <a:gd name="connsiteY70" fmla="*/ 28537 h 1090800"/>
                <a:gd name="connsiteX71" fmla="*/ 443336 w 2427681"/>
                <a:gd name="connsiteY71" fmla="*/ 4076 h 1090800"/>
                <a:gd name="connsiteX72" fmla="*/ 527572 w 2427681"/>
                <a:gd name="connsiteY72" fmla="*/ 4076 h 1090800"/>
                <a:gd name="connsiteX73" fmla="*/ 585044 w 2427681"/>
                <a:gd name="connsiteY73" fmla="*/ 21488 h 1090800"/>
                <a:gd name="connsiteX74" fmla="*/ 652022 w 2427681"/>
                <a:gd name="connsiteY74" fmla="*/ 78829 h 1090800"/>
                <a:gd name="connsiteX75" fmla="*/ 715266 w 2427681"/>
                <a:gd name="connsiteY75" fmla="*/ 133997 h 1090800"/>
                <a:gd name="connsiteX76" fmla="*/ 755479 w 2427681"/>
                <a:gd name="connsiteY76" fmla="*/ 258471 h 1090800"/>
                <a:gd name="connsiteX77" fmla="*/ 814742 w 2427681"/>
                <a:gd name="connsiteY77" fmla="*/ 236448 h 1090800"/>
                <a:gd name="connsiteX78" fmla="*/ 837716 w 2427681"/>
                <a:gd name="connsiteY78" fmla="*/ 228295 h 1090800"/>
                <a:gd name="connsiteX79" fmla="*/ 908504 w 2427681"/>
                <a:gd name="connsiteY79" fmla="*/ 224219 h 1090800"/>
                <a:gd name="connsiteX80" fmla="*/ 946793 w 2427681"/>
                <a:gd name="connsiteY80" fmla="*/ 130455 h 1090800"/>
                <a:gd name="connsiteX81" fmla="*/ 987045 w 2427681"/>
                <a:gd name="connsiteY81" fmla="*/ 130455 h 1090800"/>
                <a:gd name="connsiteX82" fmla="*/ 1140201 w 2427681"/>
                <a:gd name="connsiteY82" fmla="*/ 97841 h 1090800"/>
                <a:gd name="connsiteX83" fmla="*/ 1191939 w 2427681"/>
                <a:gd name="connsiteY83" fmla="*/ 97841 h 1090800"/>
                <a:gd name="connsiteX84" fmla="*/ 1230247 w 2427681"/>
                <a:gd name="connsiteY84" fmla="*/ 144589 h 1090800"/>
                <a:gd name="connsiteX85" fmla="*/ 1323990 w 2427681"/>
                <a:gd name="connsiteY85" fmla="*/ 179374 h 1090800"/>
                <a:gd name="connsiteX86" fmla="*/ 1396740 w 2427681"/>
                <a:gd name="connsiteY86" fmla="*/ 171221 h 1090800"/>
                <a:gd name="connsiteX87" fmla="*/ 1446516 w 2427681"/>
                <a:gd name="connsiteY87" fmla="*/ 146761 h 1090800"/>
                <a:gd name="connsiteX88" fmla="*/ 1534582 w 2427681"/>
                <a:gd name="connsiteY88" fmla="*/ 146761 h 1090800"/>
                <a:gd name="connsiteX89" fmla="*/ 1618818 w 2427681"/>
                <a:gd name="connsiteY89" fmla="*/ 134531 h 1090800"/>
                <a:gd name="connsiteX90" fmla="*/ 1693454 w 2427681"/>
                <a:gd name="connsiteY90" fmla="*/ 94869 h 1090800"/>
                <a:gd name="connsiteX91" fmla="*/ 1722161 w 2427681"/>
                <a:gd name="connsiteY91" fmla="*/ 60350 h 1090800"/>
                <a:gd name="connsiteX92" fmla="*/ 1760489 w 2427681"/>
                <a:gd name="connsiteY92" fmla="*/ 38328 h 1090800"/>
                <a:gd name="connsiteX93" fmla="*/ 1867698 w 2427681"/>
                <a:gd name="connsiteY93" fmla="*/ 24460 h 1090800"/>
                <a:gd name="connsiteX94" fmla="*/ 1986396 w 2427681"/>
                <a:gd name="connsiteY94" fmla="*/ 8153 h 1090800"/>
                <a:gd name="connsiteX95" fmla="*/ 2078289 w 2427681"/>
                <a:gd name="connsiteY95" fmla="*/ 0 h 10908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Lst>
              <a:rect l="l" t="t" r="r" b="b"/>
              <a:pathLst>
                <a:path w="2427681" h="1090800">
                  <a:moveTo>
                    <a:pt x="2078289" y="0"/>
                  </a:moveTo>
                  <a:lnTo>
                    <a:pt x="2162526" y="20384"/>
                  </a:lnTo>
                  <a:lnTo>
                    <a:pt x="2254420" y="28537"/>
                  </a:lnTo>
                  <a:lnTo>
                    <a:pt x="2308025" y="48920"/>
                  </a:lnTo>
                  <a:lnTo>
                    <a:pt x="2385686" y="61170"/>
                  </a:lnTo>
                  <a:lnTo>
                    <a:pt x="2384449" y="64181"/>
                  </a:lnTo>
                  <a:lnTo>
                    <a:pt x="2385373" y="59513"/>
                  </a:lnTo>
                  <a:lnTo>
                    <a:pt x="2427681" y="61687"/>
                  </a:lnTo>
                  <a:lnTo>
                    <a:pt x="2398330" y="139267"/>
                  </a:lnTo>
                  <a:lnTo>
                    <a:pt x="2398330" y="211846"/>
                  </a:lnTo>
                  <a:lnTo>
                    <a:pt x="2362525" y="267350"/>
                  </a:lnTo>
                  <a:lnTo>
                    <a:pt x="2321605" y="301504"/>
                  </a:lnTo>
                  <a:lnTo>
                    <a:pt x="2321605" y="322852"/>
                  </a:lnTo>
                  <a:lnTo>
                    <a:pt x="2280685" y="416779"/>
                  </a:lnTo>
                  <a:lnTo>
                    <a:pt x="2270456" y="463743"/>
                  </a:lnTo>
                  <a:lnTo>
                    <a:pt x="2249996" y="514977"/>
                  </a:lnTo>
                  <a:lnTo>
                    <a:pt x="2224421" y="587557"/>
                  </a:lnTo>
                  <a:lnTo>
                    <a:pt x="2178386" y="643060"/>
                  </a:lnTo>
                  <a:lnTo>
                    <a:pt x="2157764" y="718800"/>
                  </a:lnTo>
                  <a:lnTo>
                    <a:pt x="2110821" y="730007"/>
                  </a:lnTo>
                  <a:lnTo>
                    <a:pt x="2110383" y="731073"/>
                  </a:lnTo>
                  <a:lnTo>
                    <a:pt x="2106355" y="731073"/>
                  </a:lnTo>
                  <a:cubicBezTo>
                    <a:pt x="2106354" y="731073"/>
                    <a:pt x="2106352" y="731074"/>
                    <a:pt x="2106351" y="731074"/>
                  </a:cubicBezTo>
                  <a:lnTo>
                    <a:pt x="2090064" y="731074"/>
                  </a:lnTo>
                  <a:lnTo>
                    <a:pt x="2090065" y="731073"/>
                  </a:lnTo>
                  <a:lnTo>
                    <a:pt x="2088371" y="731073"/>
                  </a:lnTo>
                  <a:lnTo>
                    <a:pt x="2024541" y="761293"/>
                  </a:lnTo>
                  <a:lnTo>
                    <a:pt x="1922412" y="787197"/>
                  </a:lnTo>
                  <a:lnTo>
                    <a:pt x="1871347" y="791514"/>
                  </a:lnTo>
                  <a:lnTo>
                    <a:pt x="1862836" y="791514"/>
                  </a:lnTo>
                  <a:lnTo>
                    <a:pt x="1799006" y="864909"/>
                  </a:lnTo>
                  <a:lnTo>
                    <a:pt x="1760707" y="933985"/>
                  </a:lnTo>
                  <a:lnTo>
                    <a:pt x="1726664" y="955572"/>
                  </a:lnTo>
                  <a:lnTo>
                    <a:pt x="1675599" y="964207"/>
                  </a:lnTo>
                  <a:lnTo>
                    <a:pt x="1637301" y="981475"/>
                  </a:lnTo>
                  <a:lnTo>
                    <a:pt x="1530916" y="985792"/>
                  </a:lnTo>
                  <a:lnTo>
                    <a:pt x="1509640" y="985792"/>
                  </a:lnTo>
                  <a:lnTo>
                    <a:pt x="1403255" y="1028965"/>
                  </a:lnTo>
                  <a:lnTo>
                    <a:pt x="1356446" y="1050552"/>
                  </a:lnTo>
                  <a:lnTo>
                    <a:pt x="1271338" y="1054870"/>
                  </a:lnTo>
                  <a:lnTo>
                    <a:pt x="1164953" y="1089408"/>
                  </a:lnTo>
                  <a:lnTo>
                    <a:pt x="1160564" y="1090800"/>
                  </a:lnTo>
                  <a:lnTo>
                    <a:pt x="1150138" y="1044387"/>
                  </a:lnTo>
                  <a:lnTo>
                    <a:pt x="1114333" y="980345"/>
                  </a:lnTo>
                  <a:lnTo>
                    <a:pt x="1119448" y="899226"/>
                  </a:lnTo>
                  <a:lnTo>
                    <a:pt x="1068298" y="847993"/>
                  </a:lnTo>
                  <a:lnTo>
                    <a:pt x="940425" y="805298"/>
                  </a:lnTo>
                  <a:lnTo>
                    <a:pt x="766516" y="843723"/>
                  </a:lnTo>
                  <a:lnTo>
                    <a:pt x="720481" y="835184"/>
                  </a:lnTo>
                  <a:lnTo>
                    <a:pt x="592607" y="843723"/>
                  </a:lnTo>
                  <a:lnTo>
                    <a:pt x="526112" y="830914"/>
                  </a:lnTo>
                  <a:lnTo>
                    <a:pt x="469847" y="775412"/>
                  </a:lnTo>
                  <a:lnTo>
                    <a:pt x="428928" y="690023"/>
                  </a:lnTo>
                  <a:lnTo>
                    <a:pt x="341973" y="681484"/>
                  </a:lnTo>
                  <a:lnTo>
                    <a:pt x="301053" y="638790"/>
                  </a:lnTo>
                  <a:lnTo>
                    <a:pt x="208984" y="574748"/>
                  </a:lnTo>
                  <a:lnTo>
                    <a:pt x="198754" y="468013"/>
                  </a:lnTo>
                  <a:lnTo>
                    <a:pt x="152720" y="438126"/>
                  </a:lnTo>
                  <a:lnTo>
                    <a:pt x="75995" y="382623"/>
                  </a:lnTo>
                  <a:lnTo>
                    <a:pt x="60650" y="322851"/>
                  </a:lnTo>
                  <a:lnTo>
                    <a:pt x="50421" y="254540"/>
                  </a:lnTo>
                  <a:lnTo>
                    <a:pt x="4386" y="173420"/>
                  </a:lnTo>
                  <a:lnTo>
                    <a:pt x="0" y="154369"/>
                  </a:lnTo>
                  <a:lnTo>
                    <a:pt x="57556" y="135789"/>
                  </a:lnTo>
                  <a:lnTo>
                    <a:pt x="62561" y="98269"/>
                  </a:lnTo>
                  <a:lnTo>
                    <a:pt x="64271" y="97841"/>
                  </a:lnTo>
                  <a:lnTo>
                    <a:pt x="144679" y="97841"/>
                  </a:lnTo>
                  <a:lnTo>
                    <a:pt x="205942" y="40767"/>
                  </a:lnTo>
                  <a:lnTo>
                    <a:pt x="271034" y="36690"/>
                  </a:lnTo>
                  <a:lnTo>
                    <a:pt x="324640" y="12230"/>
                  </a:lnTo>
                  <a:lnTo>
                    <a:pt x="397389" y="28537"/>
                  </a:lnTo>
                  <a:lnTo>
                    <a:pt x="443336" y="4076"/>
                  </a:lnTo>
                  <a:lnTo>
                    <a:pt x="527572" y="4076"/>
                  </a:lnTo>
                  <a:lnTo>
                    <a:pt x="585044" y="21488"/>
                  </a:lnTo>
                  <a:lnTo>
                    <a:pt x="652022" y="78829"/>
                  </a:lnTo>
                  <a:lnTo>
                    <a:pt x="715266" y="133997"/>
                  </a:lnTo>
                  <a:lnTo>
                    <a:pt x="755479" y="258471"/>
                  </a:lnTo>
                  <a:lnTo>
                    <a:pt x="814742" y="236448"/>
                  </a:lnTo>
                  <a:lnTo>
                    <a:pt x="837716" y="228295"/>
                  </a:lnTo>
                  <a:lnTo>
                    <a:pt x="908504" y="224219"/>
                  </a:lnTo>
                  <a:lnTo>
                    <a:pt x="946793" y="130455"/>
                  </a:lnTo>
                  <a:lnTo>
                    <a:pt x="987045" y="130455"/>
                  </a:lnTo>
                  <a:lnTo>
                    <a:pt x="1140201" y="97841"/>
                  </a:lnTo>
                  <a:lnTo>
                    <a:pt x="1191939" y="97841"/>
                  </a:lnTo>
                  <a:lnTo>
                    <a:pt x="1230247" y="144589"/>
                  </a:lnTo>
                  <a:lnTo>
                    <a:pt x="1323990" y="179374"/>
                  </a:lnTo>
                  <a:lnTo>
                    <a:pt x="1396740" y="171221"/>
                  </a:lnTo>
                  <a:lnTo>
                    <a:pt x="1446516" y="146761"/>
                  </a:lnTo>
                  <a:lnTo>
                    <a:pt x="1534582" y="146761"/>
                  </a:lnTo>
                  <a:lnTo>
                    <a:pt x="1618818" y="134531"/>
                  </a:lnTo>
                  <a:lnTo>
                    <a:pt x="1693454" y="94869"/>
                  </a:lnTo>
                  <a:lnTo>
                    <a:pt x="1722161" y="60350"/>
                  </a:lnTo>
                  <a:lnTo>
                    <a:pt x="1760489" y="38328"/>
                  </a:lnTo>
                  <a:lnTo>
                    <a:pt x="1867698" y="24460"/>
                  </a:lnTo>
                  <a:lnTo>
                    <a:pt x="1986396" y="8153"/>
                  </a:lnTo>
                  <a:lnTo>
                    <a:pt x="2078289" y="0"/>
                  </a:lnTo>
                  <a:close/>
                </a:path>
              </a:pathLst>
            </a:custGeom>
            <a:solidFill>
              <a:schemeClr val="accent1">
                <a:alpha val="49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0" name="Freeform: Shape 19">
              <a:extLst>
                <a:ext uri="{FF2B5EF4-FFF2-40B4-BE49-F238E27FC236}">
                  <a16:creationId xmlns:a16="http://schemas.microsoft.com/office/drawing/2014/main" id="{00000000-0008-0000-1000-000014000000}"/>
                </a:ext>
              </a:extLst>
            </xdr:cNvPr>
            <xdr:cNvSpPr/>
          </xdr:nvSpPr>
          <xdr:spPr>
            <a:xfrm>
              <a:off x="2867259" y="1126088"/>
              <a:ext cx="6457482" cy="4032011"/>
            </a:xfrm>
            <a:custGeom>
              <a:avLst/>
              <a:gdLst>
                <a:gd name="connsiteX0" fmla="*/ 586588 w 6457482"/>
                <a:gd name="connsiteY0" fmla="*/ 0 h 4032011"/>
                <a:gd name="connsiteX1" fmla="*/ 3397416 w 6457482"/>
                <a:gd name="connsiteY1" fmla="*/ 381000 h 4032011"/>
                <a:gd name="connsiteX2" fmla="*/ 3411703 w 6457482"/>
                <a:gd name="connsiteY2" fmla="*/ 322898 h 4032011"/>
                <a:gd name="connsiteX3" fmla="*/ 3469806 w 6457482"/>
                <a:gd name="connsiteY3" fmla="*/ 424815 h 4032011"/>
                <a:gd name="connsiteX4" fmla="*/ 3564103 w 6457482"/>
                <a:gd name="connsiteY4" fmla="*/ 454343 h 4032011"/>
                <a:gd name="connsiteX5" fmla="*/ 3738411 w 6457482"/>
                <a:gd name="connsiteY5" fmla="*/ 468630 h 4032011"/>
                <a:gd name="connsiteX6" fmla="*/ 3862236 w 6457482"/>
                <a:gd name="connsiteY6" fmla="*/ 482918 h 4032011"/>
                <a:gd name="connsiteX7" fmla="*/ 4000348 w 6457482"/>
                <a:gd name="connsiteY7" fmla="*/ 512445 h 4032011"/>
                <a:gd name="connsiteX8" fmla="*/ 3869856 w 6457482"/>
                <a:gd name="connsiteY8" fmla="*/ 584835 h 4032011"/>
                <a:gd name="connsiteX9" fmla="*/ 3746031 w 6457482"/>
                <a:gd name="connsiteY9" fmla="*/ 715328 h 4032011"/>
                <a:gd name="connsiteX10" fmla="*/ 3884143 w 6457482"/>
                <a:gd name="connsiteY10" fmla="*/ 685800 h 4032011"/>
                <a:gd name="connsiteX11" fmla="*/ 3862236 w 6457482"/>
                <a:gd name="connsiteY11" fmla="*/ 729615 h 4032011"/>
                <a:gd name="connsiteX12" fmla="*/ 3912718 w 6457482"/>
                <a:gd name="connsiteY12" fmla="*/ 743903 h 4032011"/>
                <a:gd name="connsiteX13" fmla="*/ 4065118 w 6457482"/>
                <a:gd name="connsiteY13" fmla="*/ 663893 h 4032011"/>
                <a:gd name="connsiteX14" fmla="*/ 4195611 w 6457482"/>
                <a:gd name="connsiteY14" fmla="*/ 576263 h 4032011"/>
                <a:gd name="connsiteX15" fmla="*/ 4123221 w 6457482"/>
                <a:gd name="connsiteY15" fmla="*/ 678180 h 4032011"/>
                <a:gd name="connsiteX16" fmla="*/ 4239426 w 6457482"/>
                <a:gd name="connsiteY16" fmla="*/ 721995 h 4032011"/>
                <a:gd name="connsiteX17" fmla="*/ 4493743 w 6457482"/>
                <a:gd name="connsiteY17" fmla="*/ 656273 h 4032011"/>
                <a:gd name="connsiteX18" fmla="*/ 4493743 w 6457482"/>
                <a:gd name="connsiteY18" fmla="*/ 700088 h 4032011"/>
                <a:gd name="connsiteX19" fmla="*/ 4595661 w 6457482"/>
                <a:gd name="connsiteY19" fmla="*/ 685800 h 4032011"/>
                <a:gd name="connsiteX20" fmla="*/ 4631856 w 6457482"/>
                <a:gd name="connsiteY20" fmla="*/ 765810 h 4032011"/>
                <a:gd name="connsiteX21" fmla="*/ 4464216 w 6457482"/>
                <a:gd name="connsiteY21" fmla="*/ 773430 h 4032011"/>
                <a:gd name="connsiteX22" fmla="*/ 4289908 w 6457482"/>
                <a:gd name="connsiteY22" fmla="*/ 823913 h 4032011"/>
                <a:gd name="connsiteX23" fmla="*/ 4202278 w 6457482"/>
                <a:gd name="connsiteY23" fmla="*/ 1020128 h 4032011"/>
                <a:gd name="connsiteX24" fmla="*/ 4296576 w 6457482"/>
                <a:gd name="connsiteY24" fmla="*/ 903923 h 4032011"/>
                <a:gd name="connsiteX25" fmla="*/ 4326103 w 6457482"/>
                <a:gd name="connsiteY25" fmla="*/ 1478280 h 4032011"/>
                <a:gd name="connsiteX26" fmla="*/ 4376586 w 6457482"/>
                <a:gd name="connsiteY26" fmla="*/ 1172528 h 4032011"/>
                <a:gd name="connsiteX27" fmla="*/ 4456596 w 6457482"/>
                <a:gd name="connsiteY27" fmla="*/ 896303 h 4032011"/>
                <a:gd name="connsiteX28" fmla="*/ 4456596 w 6457482"/>
                <a:gd name="connsiteY28" fmla="*/ 968693 h 4032011"/>
                <a:gd name="connsiteX29" fmla="*/ 4478503 w 6457482"/>
                <a:gd name="connsiteY29" fmla="*/ 888683 h 4032011"/>
                <a:gd name="connsiteX30" fmla="*/ 4522318 w 6457482"/>
                <a:gd name="connsiteY30" fmla="*/ 874395 h 4032011"/>
                <a:gd name="connsiteX31" fmla="*/ 4500411 w 6457482"/>
                <a:gd name="connsiteY31" fmla="*/ 844868 h 4032011"/>
                <a:gd name="connsiteX32" fmla="*/ 4689958 w 6457482"/>
                <a:gd name="connsiteY32" fmla="*/ 852488 h 4032011"/>
                <a:gd name="connsiteX33" fmla="*/ 4711866 w 6457482"/>
                <a:gd name="connsiteY33" fmla="*/ 882015 h 4032011"/>
                <a:gd name="connsiteX34" fmla="*/ 4668051 w 6457482"/>
                <a:gd name="connsiteY34" fmla="*/ 1071563 h 4032011"/>
                <a:gd name="connsiteX35" fmla="*/ 4689958 w 6457482"/>
                <a:gd name="connsiteY35" fmla="*/ 1122045 h 4032011"/>
                <a:gd name="connsiteX36" fmla="*/ 4769968 w 6457482"/>
                <a:gd name="connsiteY36" fmla="*/ 1042035 h 4032011"/>
                <a:gd name="connsiteX37" fmla="*/ 4849978 w 6457482"/>
                <a:gd name="connsiteY37" fmla="*/ 1267778 h 4032011"/>
                <a:gd name="connsiteX38" fmla="*/ 4762348 w 6457482"/>
                <a:gd name="connsiteY38" fmla="*/ 1398270 h 4032011"/>
                <a:gd name="connsiteX39" fmla="*/ 4871886 w 6457482"/>
                <a:gd name="connsiteY39" fmla="*/ 1448753 h 4032011"/>
                <a:gd name="connsiteX40" fmla="*/ 5250028 w 6457482"/>
                <a:gd name="connsiteY40" fmla="*/ 1164908 h 4032011"/>
                <a:gd name="connsiteX41" fmla="*/ 5213833 w 6457482"/>
                <a:gd name="connsiteY41" fmla="*/ 1092518 h 4032011"/>
                <a:gd name="connsiteX42" fmla="*/ 5519586 w 6457482"/>
                <a:gd name="connsiteY42" fmla="*/ 990600 h 4032011"/>
                <a:gd name="connsiteX43" fmla="*/ 5490058 w 6457482"/>
                <a:gd name="connsiteY43" fmla="*/ 918210 h 4032011"/>
                <a:gd name="connsiteX44" fmla="*/ 5533873 w 6457482"/>
                <a:gd name="connsiteY44" fmla="*/ 852488 h 4032011"/>
                <a:gd name="connsiteX45" fmla="*/ 5606263 w 6457482"/>
                <a:gd name="connsiteY45" fmla="*/ 742950 h 4032011"/>
                <a:gd name="connsiteX46" fmla="*/ 5715801 w 6457482"/>
                <a:gd name="connsiteY46" fmla="*/ 721043 h 4032011"/>
                <a:gd name="connsiteX47" fmla="*/ 5955831 w 6457482"/>
                <a:gd name="connsiteY47" fmla="*/ 655320 h 4032011"/>
                <a:gd name="connsiteX48" fmla="*/ 5985358 w 6457482"/>
                <a:gd name="connsiteY48" fmla="*/ 597218 h 4032011"/>
                <a:gd name="connsiteX49" fmla="*/ 6035841 w 6457482"/>
                <a:gd name="connsiteY49" fmla="*/ 597218 h 4032011"/>
                <a:gd name="connsiteX50" fmla="*/ 6072036 w 6457482"/>
                <a:gd name="connsiteY50" fmla="*/ 487680 h 4032011"/>
                <a:gd name="connsiteX51" fmla="*/ 6115851 w 6457482"/>
                <a:gd name="connsiteY51" fmla="*/ 218123 h 4032011"/>
                <a:gd name="connsiteX52" fmla="*/ 6152046 w 6457482"/>
                <a:gd name="connsiteY52" fmla="*/ 247650 h 4032011"/>
                <a:gd name="connsiteX53" fmla="*/ 6210148 w 6457482"/>
                <a:gd name="connsiteY53" fmla="*/ 203835 h 4032011"/>
                <a:gd name="connsiteX54" fmla="*/ 6275871 w 6457482"/>
                <a:gd name="connsiteY54" fmla="*/ 225743 h 4032011"/>
                <a:gd name="connsiteX55" fmla="*/ 6333973 w 6457482"/>
                <a:gd name="connsiteY55" fmla="*/ 436245 h 4032011"/>
                <a:gd name="connsiteX56" fmla="*/ 6384456 w 6457482"/>
                <a:gd name="connsiteY56" fmla="*/ 443865 h 4032011"/>
                <a:gd name="connsiteX57" fmla="*/ 6392076 w 6457482"/>
                <a:gd name="connsiteY57" fmla="*/ 494348 h 4032011"/>
                <a:gd name="connsiteX58" fmla="*/ 6435891 w 6457482"/>
                <a:gd name="connsiteY58" fmla="*/ 494348 h 4032011"/>
                <a:gd name="connsiteX59" fmla="*/ 6337783 w 6457482"/>
                <a:gd name="connsiteY59" fmla="*/ 639128 h 4032011"/>
                <a:gd name="connsiteX60" fmla="*/ 6352071 w 6457482"/>
                <a:gd name="connsiteY60" fmla="*/ 682943 h 4032011"/>
                <a:gd name="connsiteX61" fmla="*/ 6330163 w 6457482"/>
                <a:gd name="connsiteY61" fmla="*/ 653415 h 4032011"/>
                <a:gd name="connsiteX62" fmla="*/ 6286348 w 6457482"/>
                <a:gd name="connsiteY62" fmla="*/ 733425 h 4032011"/>
                <a:gd name="connsiteX63" fmla="*/ 6300636 w 6457482"/>
                <a:gd name="connsiteY63" fmla="*/ 697230 h 4032011"/>
                <a:gd name="connsiteX64" fmla="*/ 6271108 w 6457482"/>
                <a:gd name="connsiteY64" fmla="*/ 667703 h 4032011"/>
                <a:gd name="connsiteX65" fmla="*/ 6271108 w 6457482"/>
                <a:gd name="connsiteY65" fmla="*/ 740093 h 4032011"/>
                <a:gd name="connsiteX66" fmla="*/ 6169191 w 6457482"/>
                <a:gd name="connsiteY66" fmla="*/ 798195 h 4032011"/>
                <a:gd name="connsiteX67" fmla="*/ 6139663 w 6457482"/>
                <a:gd name="connsiteY67" fmla="*/ 1045845 h 4032011"/>
                <a:gd name="connsiteX68" fmla="*/ 6263488 w 6457482"/>
                <a:gd name="connsiteY68" fmla="*/ 1096328 h 4032011"/>
                <a:gd name="connsiteX69" fmla="*/ 6227293 w 6457482"/>
                <a:gd name="connsiteY69" fmla="*/ 1052513 h 4032011"/>
                <a:gd name="connsiteX70" fmla="*/ 6277776 w 6457482"/>
                <a:gd name="connsiteY70" fmla="*/ 1118235 h 4032011"/>
                <a:gd name="connsiteX71" fmla="*/ 6183478 w 6457482"/>
                <a:gd name="connsiteY71" fmla="*/ 1176338 h 4032011"/>
                <a:gd name="connsiteX72" fmla="*/ 6197766 w 6457482"/>
                <a:gd name="connsiteY72" fmla="*/ 1132523 h 4032011"/>
                <a:gd name="connsiteX73" fmla="*/ 6168238 w 6457482"/>
                <a:gd name="connsiteY73" fmla="*/ 1176338 h 4032011"/>
                <a:gd name="connsiteX74" fmla="*/ 5877726 w 6457482"/>
                <a:gd name="connsiteY74" fmla="*/ 1350645 h 4032011"/>
                <a:gd name="connsiteX75" fmla="*/ 5867248 w 6457482"/>
                <a:gd name="connsiteY75" fmla="*/ 1367790 h 4032011"/>
                <a:gd name="connsiteX76" fmla="*/ 5869848 w 6457482"/>
                <a:gd name="connsiteY76" fmla="*/ 1381443 h 4032011"/>
                <a:gd name="connsiteX77" fmla="*/ 5861352 w 6457482"/>
                <a:gd name="connsiteY77" fmla="*/ 1389939 h 4032011"/>
                <a:gd name="connsiteX78" fmla="*/ 5852803 w 6457482"/>
                <a:gd name="connsiteY78" fmla="*/ 1401338 h 4032011"/>
                <a:gd name="connsiteX79" fmla="*/ 5841531 w 6457482"/>
                <a:gd name="connsiteY79" fmla="*/ 1409700 h 4032011"/>
                <a:gd name="connsiteX80" fmla="*/ 5844355 w 6457482"/>
                <a:gd name="connsiteY80" fmla="*/ 1412602 h 4032011"/>
                <a:gd name="connsiteX81" fmla="*/ 5836538 w 6457482"/>
                <a:gd name="connsiteY81" fmla="*/ 1423025 h 4032011"/>
                <a:gd name="connsiteX82" fmla="*/ 5847060 w 6457482"/>
                <a:gd name="connsiteY82" fmla="*/ 1457548 h 4032011"/>
                <a:gd name="connsiteX83" fmla="*/ 5851588 w 6457482"/>
                <a:gd name="connsiteY83" fmla="*/ 1456332 h 4032011"/>
                <a:gd name="connsiteX84" fmla="*/ 5861619 w 6457482"/>
                <a:gd name="connsiteY84" fmla="*/ 1452745 h 4032011"/>
                <a:gd name="connsiteX85" fmla="*/ 5869686 w 6457482"/>
                <a:gd name="connsiteY85" fmla="*/ 1458356 h 4032011"/>
                <a:gd name="connsiteX86" fmla="*/ 5797296 w 6457482"/>
                <a:gd name="connsiteY86" fmla="*/ 1712674 h 4032011"/>
                <a:gd name="connsiteX87" fmla="*/ 5804916 w 6457482"/>
                <a:gd name="connsiteY87" fmla="*/ 1676479 h 4032011"/>
                <a:gd name="connsiteX88" fmla="*/ 5710618 w 6457482"/>
                <a:gd name="connsiteY88" fmla="*/ 1625996 h 4032011"/>
                <a:gd name="connsiteX89" fmla="*/ 5798248 w 6457482"/>
                <a:gd name="connsiteY89" fmla="*/ 1735534 h 4032011"/>
                <a:gd name="connsiteX90" fmla="*/ 5754433 w 6457482"/>
                <a:gd name="connsiteY90" fmla="*/ 2019379 h 4032011"/>
                <a:gd name="connsiteX91" fmla="*/ 5710618 w 6457482"/>
                <a:gd name="connsiteY91" fmla="*/ 1845071 h 4032011"/>
                <a:gd name="connsiteX92" fmla="*/ 5718238 w 6457482"/>
                <a:gd name="connsiteY92" fmla="*/ 1895554 h 4032011"/>
                <a:gd name="connsiteX93" fmla="*/ 5660136 w 6457482"/>
                <a:gd name="connsiteY93" fmla="*/ 1829831 h 4032011"/>
                <a:gd name="connsiteX94" fmla="*/ 5645848 w 6457482"/>
                <a:gd name="connsiteY94" fmla="*/ 1779349 h 4032011"/>
                <a:gd name="connsiteX95" fmla="*/ 5660136 w 6457482"/>
                <a:gd name="connsiteY95" fmla="*/ 1677431 h 4032011"/>
                <a:gd name="connsiteX96" fmla="*/ 5667756 w 6457482"/>
                <a:gd name="connsiteY96" fmla="*/ 1851739 h 4032011"/>
                <a:gd name="connsiteX97" fmla="*/ 5645848 w 6457482"/>
                <a:gd name="connsiteY97" fmla="*/ 1873646 h 4032011"/>
                <a:gd name="connsiteX98" fmla="*/ 5703951 w 6457482"/>
                <a:gd name="connsiteY98" fmla="*/ 1989851 h 4032011"/>
                <a:gd name="connsiteX99" fmla="*/ 5689663 w 6457482"/>
                <a:gd name="connsiteY99" fmla="*/ 1982231 h 4032011"/>
                <a:gd name="connsiteX100" fmla="*/ 5708713 w 6457482"/>
                <a:gd name="connsiteY100" fmla="*/ 2051764 h 4032011"/>
                <a:gd name="connsiteX101" fmla="*/ 5754433 w 6457482"/>
                <a:gd name="connsiteY101" fmla="*/ 2047954 h 4032011"/>
                <a:gd name="connsiteX102" fmla="*/ 5834443 w 6457482"/>
                <a:gd name="connsiteY102" fmla="*/ 2200354 h 4032011"/>
                <a:gd name="connsiteX103" fmla="*/ 5823966 w 6457482"/>
                <a:gd name="connsiteY103" fmla="*/ 2196544 h 4032011"/>
                <a:gd name="connsiteX104" fmla="*/ 5827776 w 6457482"/>
                <a:gd name="connsiteY104" fmla="*/ 2207021 h 4032011"/>
                <a:gd name="connsiteX105" fmla="*/ 5777293 w 6457482"/>
                <a:gd name="connsiteY105" fmla="*/ 2228929 h 4032011"/>
                <a:gd name="connsiteX106" fmla="*/ 5835396 w 6457482"/>
                <a:gd name="connsiteY106" fmla="*/ 2236549 h 4032011"/>
                <a:gd name="connsiteX107" fmla="*/ 5733478 w 6457482"/>
                <a:gd name="connsiteY107" fmla="*/ 2294651 h 4032011"/>
                <a:gd name="connsiteX108" fmla="*/ 5711571 w 6457482"/>
                <a:gd name="connsiteY108" fmla="*/ 2345134 h 4032011"/>
                <a:gd name="connsiteX109" fmla="*/ 5783961 w 6457482"/>
                <a:gd name="connsiteY109" fmla="*/ 2345134 h 4032011"/>
                <a:gd name="connsiteX110" fmla="*/ 5602033 w 6457482"/>
                <a:gd name="connsiteY110" fmla="*/ 2555636 h 4032011"/>
                <a:gd name="connsiteX111" fmla="*/ 5471541 w 6457482"/>
                <a:gd name="connsiteY111" fmla="*/ 2701369 h 4032011"/>
                <a:gd name="connsiteX112" fmla="*/ 5325808 w 6457482"/>
                <a:gd name="connsiteY112" fmla="*/ 2831861 h 4032011"/>
                <a:gd name="connsiteX113" fmla="*/ 5260086 w 6457482"/>
                <a:gd name="connsiteY113" fmla="*/ 2948066 h 4032011"/>
                <a:gd name="connsiteX114" fmla="*/ 5420106 w 6457482"/>
                <a:gd name="connsiteY114" fmla="*/ 3435746 h 4032011"/>
                <a:gd name="connsiteX115" fmla="*/ 5405818 w 6457482"/>
                <a:gd name="connsiteY115" fmla="*/ 3465274 h 4032011"/>
                <a:gd name="connsiteX116" fmla="*/ 5522023 w 6457482"/>
                <a:gd name="connsiteY116" fmla="*/ 3901519 h 4032011"/>
                <a:gd name="connsiteX117" fmla="*/ 5543931 w 6457482"/>
                <a:gd name="connsiteY117" fmla="*/ 3879611 h 4032011"/>
                <a:gd name="connsiteX118" fmla="*/ 5434393 w 6457482"/>
                <a:gd name="connsiteY118" fmla="*/ 4032011 h 4032011"/>
                <a:gd name="connsiteX119" fmla="*/ 5514403 w 6457482"/>
                <a:gd name="connsiteY119" fmla="*/ 3937714 h 4032011"/>
                <a:gd name="connsiteX120" fmla="*/ 5420106 w 6457482"/>
                <a:gd name="connsiteY120" fmla="*/ 3967241 h 4032011"/>
                <a:gd name="connsiteX121" fmla="*/ 5310568 w 6457482"/>
                <a:gd name="connsiteY121" fmla="*/ 3857704 h 4032011"/>
                <a:gd name="connsiteX122" fmla="*/ 5274373 w 6457482"/>
                <a:gd name="connsiteY122" fmla="*/ 3777694 h 4032011"/>
                <a:gd name="connsiteX123" fmla="*/ 5238178 w 6457482"/>
                <a:gd name="connsiteY123" fmla="*/ 3785314 h 4032011"/>
                <a:gd name="connsiteX124" fmla="*/ 5143881 w 6457482"/>
                <a:gd name="connsiteY124" fmla="*/ 3639581 h 4032011"/>
                <a:gd name="connsiteX125" fmla="*/ 5173408 w 6457482"/>
                <a:gd name="connsiteY125" fmla="*/ 3573859 h 4032011"/>
                <a:gd name="connsiteX126" fmla="*/ 5143881 w 6457482"/>
                <a:gd name="connsiteY126" fmla="*/ 3566239 h 4032011"/>
                <a:gd name="connsiteX127" fmla="*/ 5143881 w 6457482"/>
                <a:gd name="connsiteY127" fmla="*/ 3616721 h 4032011"/>
                <a:gd name="connsiteX128" fmla="*/ 5093398 w 6457482"/>
                <a:gd name="connsiteY128" fmla="*/ 3384311 h 4032011"/>
                <a:gd name="connsiteX129" fmla="*/ 4875276 w 6457482"/>
                <a:gd name="connsiteY129" fmla="*/ 3268106 h 4032011"/>
                <a:gd name="connsiteX130" fmla="*/ 4744783 w 6457482"/>
                <a:gd name="connsiteY130" fmla="*/ 3340496 h 4032011"/>
                <a:gd name="connsiteX131" fmla="*/ 4388548 w 6457482"/>
                <a:gd name="connsiteY131" fmla="*/ 3296681 h 4032011"/>
                <a:gd name="connsiteX132" fmla="*/ 4380928 w 6457482"/>
                <a:gd name="connsiteY132" fmla="*/ 3230959 h 4032011"/>
                <a:gd name="connsiteX133" fmla="*/ 4351401 w 6457482"/>
                <a:gd name="connsiteY133" fmla="*/ 3281441 h 4032011"/>
                <a:gd name="connsiteX134" fmla="*/ 4140898 w 6457482"/>
                <a:gd name="connsiteY134" fmla="*/ 3361451 h 4032011"/>
                <a:gd name="connsiteX135" fmla="*/ 4199001 w 6457482"/>
                <a:gd name="connsiteY135" fmla="*/ 3331924 h 4032011"/>
                <a:gd name="connsiteX136" fmla="*/ 4162806 w 6457482"/>
                <a:gd name="connsiteY136" fmla="*/ 3411934 h 4032011"/>
                <a:gd name="connsiteX137" fmla="*/ 4257103 w 6457482"/>
                <a:gd name="connsiteY137" fmla="*/ 3462416 h 4032011"/>
                <a:gd name="connsiteX138" fmla="*/ 4140898 w 6457482"/>
                <a:gd name="connsiteY138" fmla="*/ 3432889 h 4032011"/>
                <a:gd name="connsiteX139" fmla="*/ 4082796 w 6457482"/>
                <a:gd name="connsiteY139" fmla="*/ 3505279 h 4032011"/>
                <a:gd name="connsiteX140" fmla="*/ 4082796 w 6457482"/>
                <a:gd name="connsiteY140" fmla="*/ 3469084 h 4032011"/>
                <a:gd name="connsiteX141" fmla="*/ 4024693 w 6457482"/>
                <a:gd name="connsiteY141" fmla="*/ 3505279 h 4032011"/>
                <a:gd name="connsiteX142" fmla="*/ 3944683 w 6457482"/>
                <a:gd name="connsiteY142" fmla="*/ 3475751 h 4032011"/>
                <a:gd name="connsiteX143" fmla="*/ 3952303 w 6457482"/>
                <a:gd name="connsiteY143" fmla="*/ 3446224 h 4032011"/>
                <a:gd name="connsiteX144" fmla="*/ 3828478 w 6457482"/>
                <a:gd name="connsiteY144" fmla="*/ 3410029 h 4032011"/>
                <a:gd name="connsiteX145" fmla="*/ 3886581 w 6457482"/>
                <a:gd name="connsiteY145" fmla="*/ 3439556 h 4032011"/>
                <a:gd name="connsiteX146" fmla="*/ 3494151 w 6457482"/>
                <a:gd name="connsiteY146" fmla="*/ 3461464 h 4032011"/>
                <a:gd name="connsiteX147" fmla="*/ 3122676 w 6457482"/>
                <a:gd name="connsiteY147" fmla="*/ 3709114 h 4032011"/>
                <a:gd name="connsiteX148" fmla="*/ 3130296 w 6457482"/>
                <a:gd name="connsiteY148" fmla="*/ 4007246 h 4032011"/>
                <a:gd name="connsiteX149" fmla="*/ 2832163 w 6457482"/>
                <a:gd name="connsiteY149" fmla="*/ 3752929 h 4032011"/>
                <a:gd name="connsiteX150" fmla="*/ 2715958 w 6457482"/>
                <a:gd name="connsiteY150" fmla="*/ 3629104 h 4032011"/>
                <a:gd name="connsiteX151" fmla="*/ 2461641 w 6457482"/>
                <a:gd name="connsiteY151" fmla="*/ 3367166 h 4032011"/>
                <a:gd name="connsiteX152" fmla="*/ 2337816 w 6457482"/>
                <a:gd name="connsiteY152" fmla="*/ 3497659 h 4032011"/>
                <a:gd name="connsiteX153" fmla="*/ 2148268 w 6457482"/>
                <a:gd name="connsiteY153" fmla="*/ 3351926 h 4032011"/>
                <a:gd name="connsiteX154" fmla="*/ 2104453 w 6457482"/>
                <a:gd name="connsiteY154" fmla="*/ 3199526 h 4032011"/>
                <a:gd name="connsiteX155" fmla="*/ 1936813 w 6457482"/>
                <a:gd name="connsiteY155" fmla="*/ 3025219 h 4032011"/>
                <a:gd name="connsiteX156" fmla="*/ 1718691 w 6457482"/>
                <a:gd name="connsiteY156" fmla="*/ 2995691 h 4032011"/>
                <a:gd name="connsiteX157" fmla="*/ 1704403 w 6457482"/>
                <a:gd name="connsiteY157" fmla="*/ 3068081 h 4032011"/>
                <a:gd name="connsiteX158" fmla="*/ 1202437 w 6457482"/>
                <a:gd name="connsiteY158" fmla="*/ 2944256 h 4032011"/>
                <a:gd name="connsiteX159" fmla="*/ 874776 w 6457482"/>
                <a:gd name="connsiteY159" fmla="*/ 2748041 h 4032011"/>
                <a:gd name="connsiteX160" fmla="*/ 889064 w 6457482"/>
                <a:gd name="connsiteY160" fmla="*/ 2718514 h 4032011"/>
                <a:gd name="connsiteX161" fmla="*/ 576643 w 6457482"/>
                <a:gd name="connsiteY161" fmla="*/ 2668031 h 4032011"/>
                <a:gd name="connsiteX162" fmla="*/ 467106 w 6457482"/>
                <a:gd name="connsiteY162" fmla="*/ 2464196 h 4032011"/>
                <a:gd name="connsiteX163" fmla="*/ 467106 w 6457482"/>
                <a:gd name="connsiteY163" fmla="*/ 2428001 h 4032011"/>
                <a:gd name="connsiteX164" fmla="*/ 234697 w 6457482"/>
                <a:gd name="connsiteY164" fmla="*/ 2289889 h 4032011"/>
                <a:gd name="connsiteX165" fmla="*/ 242317 w 6457482"/>
                <a:gd name="connsiteY165" fmla="*/ 2187971 h 4032011"/>
                <a:gd name="connsiteX166" fmla="*/ 140398 w 6457482"/>
                <a:gd name="connsiteY166" fmla="*/ 1933654 h 4032011"/>
                <a:gd name="connsiteX167" fmla="*/ 176594 w 6457482"/>
                <a:gd name="connsiteY167" fmla="*/ 1883171 h 4032011"/>
                <a:gd name="connsiteX168" fmla="*/ 145504 w 6457482"/>
                <a:gd name="connsiteY168" fmla="*/ 1855236 h 4032011"/>
                <a:gd name="connsiteX169" fmla="*/ 130917 w 6457482"/>
                <a:gd name="connsiteY169" fmla="*/ 1827282 h 4032011"/>
                <a:gd name="connsiteX170" fmla="*/ 155061 w 6457482"/>
                <a:gd name="connsiteY170" fmla="*/ 1836062 h 4032011"/>
                <a:gd name="connsiteX171" fmla="*/ 143208 w 6457482"/>
                <a:gd name="connsiteY171" fmla="*/ 1805329 h 4032011"/>
                <a:gd name="connsiteX172" fmla="*/ 107537 w 6457482"/>
                <a:gd name="connsiteY172" fmla="*/ 1791326 h 4032011"/>
                <a:gd name="connsiteX173" fmla="*/ 100175 w 6457482"/>
                <a:gd name="connsiteY173" fmla="*/ 1777326 h 4032011"/>
                <a:gd name="connsiteX174" fmla="*/ 109414 w 6457482"/>
                <a:gd name="connsiteY174" fmla="*/ 1679575 h 4032011"/>
                <a:gd name="connsiteX175" fmla="*/ 72942 w 6457482"/>
                <a:gd name="connsiteY175" fmla="*/ 1591945 h 4032011"/>
                <a:gd name="connsiteX176" fmla="*/ 14397 w 6457482"/>
                <a:gd name="connsiteY176" fmla="*/ 1468120 h 4032011"/>
                <a:gd name="connsiteX177" fmla="*/ 0 w 6457482"/>
                <a:gd name="connsiteY177" fmla="*/ 1249998 h 4032011"/>
                <a:gd name="connsiteX178" fmla="*/ 88298 w 6457482"/>
                <a:gd name="connsiteY178" fmla="*/ 966153 h 4032011"/>
                <a:gd name="connsiteX179" fmla="*/ 102696 w 6457482"/>
                <a:gd name="connsiteY179" fmla="*/ 856615 h 4032011"/>
                <a:gd name="connsiteX180" fmla="*/ 308088 w 6457482"/>
                <a:gd name="connsiteY180" fmla="*/ 412750 h 4032011"/>
                <a:gd name="connsiteX181" fmla="*/ 337840 w 6457482"/>
                <a:gd name="connsiteY181" fmla="*/ 390843 h 4032011"/>
                <a:gd name="connsiteX182" fmla="*/ 345519 w 6457482"/>
                <a:gd name="connsiteY182" fmla="*/ 318453 h 4032011"/>
                <a:gd name="connsiteX183" fmla="*/ 331122 w 6457482"/>
                <a:gd name="connsiteY183" fmla="*/ 274638 h 4032011"/>
                <a:gd name="connsiteX184" fmla="*/ 360874 w 6457482"/>
                <a:gd name="connsiteY184" fmla="*/ 267018 h 4032011"/>
                <a:gd name="connsiteX185" fmla="*/ 338801 w 6457482"/>
                <a:gd name="connsiteY185" fmla="*/ 34608 h 4032011"/>
                <a:gd name="connsiteX186" fmla="*/ 514438 w 6457482"/>
                <a:gd name="connsiteY186" fmla="*/ 122238 h 4032011"/>
                <a:gd name="connsiteX187" fmla="*/ 535074 w 6457482"/>
                <a:gd name="connsiteY187" fmla="*/ 106045 h 4032011"/>
                <a:gd name="connsiteX188" fmla="*/ 542341 w 6457482"/>
                <a:gd name="connsiteY188" fmla="*/ 96054 h 4032011"/>
                <a:gd name="connsiteX189" fmla="*/ 552512 w 6457482"/>
                <a:gd name="connsiteY189" fmla="*/ 135820 h 4032011"/>
                <a:gd name="connsiteX190" fmla="*/ 579905 w 6457482"/>
                <a:gd name="connsiteY190" fmla="*/ 128161 h 4032011"/>
                <a:gd name="connsiteX191" fmla="*/ 570465 w 6457482"/>
                <a:gd name="connsiteY191" fmla="*/ 90974 h 4032011"/>
                <a:gd name="connsiteX192" fmla="*/ 570902 w 6457482"/>
                <a:gd name="connsiteY192" fmla="*/ 90369 h 4032011"/>
                <a:gd name="connsiteX193" fmla="*/ 586588 w 6457482"/>
                <a:gd name="connsiteY193" fmla="*/ 87630 h 4032011"/>
                <a:gd name="connsiteX194" fmla="*/ 579803 w 6457482"/>
                <a:gd name="connsiteY194" fmla="*/ 121682 h 4032011"/>
                <a:gd name="connsiteX195" fmla="*/ 581125 w 6457482"/>
                <a:gd name="connsiteY195" fmla="*/ 127820 h 4032011"/>
                <a:gd name="connsiteX196" fmla="*/ 598821 w 6457482"/>
                <a:gd name="connsiteY196" fmla="*/ 122871 h 4032011"/>
                <a:gd name="connsiteX197" fmla="*/ 602305 w 6457482"/>
                <a:gd name="connsiteY197" fmla="*/ 84296 h 4032011"/>
                <a:gd name="connsiteX198" fmla="*/ 586588 w 6457482"/>
                <a:gd name="connsiteY198" fmla="*/ 0 h 403201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Lst>
              <a:rect l="l" t="t" r="r" b="b"/>
              <a:pathLst>
                <a:path w="6457482" h="4032011">
                  <a:moveTo>
                    <a:pt x="586588" y="0"/>
                  </a:moveTo>
                  <a:cubicBezTo>
                    <a:pt x="1407643" y="211455"/>
                    <a:pt x="2317281" y="398145"/>
                    <a:pt x="3397416" y="381000"/>
                  </a:cubicBezTo>
                  <a:cubicBezTo>
                    <a:pt x="3415513" y="375285"/>
                    <a:pt x="3394558" y="330518"/>
                    <a:pt x="3411703" y="322898"/>
                  </a:cubicBezTo>
                  <a:cubicBezTo>
                    <a:pt x="3467901" y="320040"/>
                    <a:pt x="3438373" y="402908"/>
                    <a:pt x="3469806" y="424815"/>
                  </a:cubicBezTo>
                  <a:cubicBezTo>
                    <a:pt x="3511716" y="424815"/>
                    <a:pt x="3533623" y="442913"/>
                    <a:pt x="3564103" y="454343"/>
                  </a:cubicBezTo>
                  <a:cubicBezTo>
                    <a:pt x="3623158" y="399098"/>
                    <a:pt x="3675546" y="487680"/>
                    <a:pt x="3738411" y="468630"/>
                  </a:cubicBezTo>
                  <a:cubicBezTo>
                    <a:pt x="3748888" y="517208"/>
                    <a:pt x="3825088" y="521970"/>
                    <a:pt x="3862236" y="482918"/>
                  </a:cubicBezTo>
                  <a:cubicBezTo>
                    <a:pt x="3888906" y="509588"/>
                    <a:pt x="3957486" y="503873"/>
                    <a:pt x="4000348" y="512445"/>
                  </a:cubicBezTo>
                  <a:cubicBezTo>
                    <a:pt x="3970821" y="561023"/>
                    <a:pt x="3910813" y="555308"/>
                    <a:pt x="3869856" y="584835"/>
                  </a:cubicBezTo>
                  <a:cubicBezTo>
                    <a:pt x="3820326" y="620078"/>
                    <a:pt x="3799371" y="685800"/>
                    <a:pt x="3746031" y="715328"/>
                  </a:cubicBezTo>
                  <a:cubicBezTo>
                    <a:pt x="3799371" y="744855"/>
                    <a:pt x="3846996" y="672465"/>
                    <a:pt x="3884143" y="685800"/>
                  </a:cubicBezTo>
                  <a:cubicBezTo>
                    <a:pt x="3884143" y="707708"/>
                    <a:pt x="3868903" y="714375"/>
                    <a:pt x="3862236" y="729615"/>
                  </a:cubicBezTo>
                  <a:cubicBezTo>
                    <a:pt x="3869856" y="743903"/>
                    <a:pt x="3905098" y="716280"/>
                    <a:pt x="3912718" y="743903"/>
                  </a:cubicBezTo>
                  <a:cubicBezTo>
                    <a:pt x="3957486" y="711518"/>
                    <a:pt x="4015588" y="691515"/>
                    <a:pt x="4065118" y="663893"/>
                  </a:cubicBezTo>
                  <a:cubicBezTo>
                    <a:pt x="4098456" y="624840"/>
                    <a:pt x="4124173" y="577215"/>
                    <a:pt x="4195611" y="576263"/>
                  </a:cubicBezTo>
                  <a:cubicBezTo>
                    <a:pt x="4172751" y="610553"/>
                    <a:pt x="4134651" y="631508"/>
                    <a:pt x="4123221" y="678180"/>
                  </a:cubicBezTo>
                  <a:cubicBezTo>
                    <a:pt x="4144176" y="650558"/>
                    <a:pt x="4227043" y="662940"/>
                    <a:pt x="4239426" y="721995"/>
                  </a:cubicBezTo>
                  <a:cubicBezTo>
                    <a:pt x="4332771" y="736283"/>
                    <a:pt x="4388016" y="667703"/>
                    <a:pt x="4493743" y="656273"/>
                  </a:cubicBezTo>
                  <a:lnTo>
                    <a:pt x="4493743" y="700088"/>
                  </a:lnTo>
                  <a:cubicBezTo>
                    <a:pt x="4528033" y="716280"/>
                    <a:pt x="4556608" y="686753"/>
                    <a:pt x="4595661" y="685800"/>
                  </a:cubicBezTo>
                  <a:cubicBezTo>
                    <a:pt x="4589946" y="729615"/>
                    <a:pt x="4598518" y="760095"/>
                    <a:pt x="4631856" y="765810"/>
                  </a:cubicBezTo>
                  <a:cubicBezTo>
                    <a:pt x="4586136" y="772478"/>
                    <a:pt x="4528986" y="783908"/>
                    <a:pt x="4464216" y="773430"/>
                  </a:cubicBezTo>
                  <a:cubicBezTo>
                    <a:pt x="4388016" y="792480"/>
                    <a:pt x="4351821" y="840105"/>
                    <a:pt x="4289908" y="823913"/>
                  </a:cubicBezTo>
                  <a:cubicBezTo>
                    <a:pt x="4270858" y="900113"/>
                    <a:pt x="4227043" y="949643"/>
                    <a:pt x="4202278" y="1020128"/>
                  </a:cubicBezTo>
                  <a:cubicBezTo>
                    <a:pt x="4236568" y="1013460"/>
                    <a:pt x="4267048" y="940118"/>
                    <a:pt x="4296576" y="903923"/>
                  </a:cubicBezTo>
                  <a:cubicBezTo>
                    <a:pt x="4259428" y="1059180"/>
                    <a:pt x="4173703" y="1341120"/>
                    <a:pt x="4326103" y="1478280"/>
                  </a:cubicBezTo>
                  <a:cubicBezTo>
                    <a:pt x="4433736" y="1446848"/>
                    <a:pt x="4457548" y="1250633"/>
                    <a:pt x="4376586" y="1172528"/>
                  </a:cubicBezTo>
                  <a:cubicBezTo>
                    <a:pt x="4386111" y="1046798"/>
                    <a:pt x="4389921" y="969645"/>
                    <a:pt x="4456596" y="896303"/>
                  </a:cubicBezTo>
                  <a:cubicBezTo>
                    <a:pt x="4487076" y="906780"/>
                    <a:pt x="4445166" y="933450"/>
                    <a:pt x="4456596" y="968693"/>
                  </a:cubicBezTo>
                  <a:cubicBezTo>
                    <a:pt x="4498506" y="962978"/>
                    <a:pt x="4472788" y="932498"/>
                    <a:pt x="4478503" y="888683"/>
                  </a:cubicBezTo>
                  <a:cubicBezTo>
                    <a:pt x="4491838" y="882015"/>
                    <a:pt x="4497553" y="868680"/>
                    <a:pt x="4522318" y="874395"/>
                  </a:cubicBezTo>
                  <a:cubicBezTo>
                    <a:pt x="4524223" y="854393"/>
                    <a:pt x="4493743" y="868680"/>
                    <a:pt x="4500411" y="844868"/>
                  </a:cubicBezTo>
                  <a:cubicBezTo>
                    <a:pt x="4544226" y="764858"/>
                    <a:pt x="4611853" y="852488"/>
                    <a:pt x="4689958" y="852488"/>
                  </a:cubicBezTo>
                  <a:cubicBezTo>
                    <a:pt x="4692816" y="866775"/>
                    <a:pt x="4692816" y="883920"/>
                    <a:pt x="4711866" y="882015"/>
                  </a:cubicBezTo>
                  <a:cubicBezTo>
                    <a:pt x="4695673" y="921068"/>
                    <a:pt x="4751871" y="1049655"/>
                    <a:pt x="4668051" y="1071563"/>
                  </a:cubicBezTo>
                  <a:cubicBezTo>
                    <a:pt x="4669003" y="1094423"/>
                    <a:pt x="4661383" y="1126808"/>
                    <a:pt x="4689958" y="1122045"/>
                  </a:cubicBezTo>
                  <a:cubicBezTo>
                    <a:pt x="4729011" y="1107758"/>
                    <a:pt x="4722343" y="1047750"/>
                    <a:pt x="4769968" y="1042035"/>
                  </a:cubicBezTo>
                  <a:cubicBezTo>
                    <a:pt x="4830928" y="1083945"/>
                    <a:pt x="4843311" y="1172528"/>
                    <a:pt x="4849978" y="1267778"/>
                  </a:cubicBezTo>
                  <a:cubicBezTo>
                    <a:pt x="4792828" y="1263015"/>
                    <a:pt x="4800448" y="1362075"/>
                    <a:pt x="4762348" y="1398270"/>
                  </a:cubicBezTo>
                  <a:cubicBezTo>
                    <a:pt x="4775683" y="1438275"/>
                    <a:pt x="4849026" y="1418273"/>
                    <a:pt x="4871886" y="1448753"/>
                  </a:cubicBezTo>
                  <a:cubicBezTo>
                    <a:pt x="5021428" y="1377315"/>
                    <a:pt x="5156683" y="1291590"/>
                    <a:pt x="5250028" y="1164908"/>
                  </a:cubicBezTo>
                  <a:cubicBezTo>
                    <a:pt x="5237646" y="1141095"/>
                    <a:pt x="5215738" y="1126808"/>
                    <a:pt x="5213833" y="1092518"/>
                  </a:cubicBezTo>
                  <a:cubicBezTo>
                    <a:pt x="5323371" y="1041083"/>
                    <a:pt x="5451006" y="1089660"/>
                    <a:pt x="5519586" y="990600"/>
                  </a:cubicBezTo>
                  <a:cubicBezTo>
                    <a:pt x="5517681" y="968693"/>
                    <a:pt x="5523396" y="929640"/>
                    <a:pt x="5490058" y="918210"/>
                  </a:cubicBezTo>
                  <a:cubicBezTo>
                    <a:pt x="5480533" y="880110"/>
                    <a:pt x="5516728" y="876300"/>
                    <a:pt x="5533873" y="852488"/>
                  </a:cubicBezTo>
                  <a:cubicBezTo>
                    <a:pt x="5558638" y="817245"/>
                    <a:pt x="5571021" y="765810"/>
                    <a:pt x="5606263" y="742950"/>
                  </a:cubicBezTo>
                  <a:cubicBezTo>
                    <a:pt x="5636743" y="722948"/>
                    <a:pt x="5677701" y="729615"/>
                    <a:pt x="5715801" y="721043"/>
                  </a:cubicBezTo>
                  <a:cubicBezTo>
                    <a:pt x="5795811" y="702945"/>
                    <a:pt x="5880583" y="668655"/>
                    <a:pt x="5955831" y="655320"/>
                  </a:cubicBezTo>
                  <a:cubicBezTo>
                    <a:pt x="5979643" y="649605"/>
                    <a:pt x="5977738" y="619125"/>
                    <a:pt x="5985358" y="597218"/>
                  </a:cubicBezTo>
                  <a:cubicBezTo>
                    <a:pt x="6000598" y="613410"/>
                    <a:pt x="6010123" y="591503"/>
                    <a:pt x="6035841" y="597218"/>
                  </a:cubicBezTo>
                  <a:cubicBezTo>
                    <a:pt x="6033936" y="546735"/>
                    <a:pt x="6052986" y="517208"/>
                    <a:pt x="6072036" y="487680"/>
                  </a:cubicBezTo>
                  <a:cubicBezTo>
                    <a:pt x="6035841" y="399098"/>
                    <a:pt x="6087276" y="288608"/>
                    <a:pt x="6115851" y="218123"/>
                  </a:cubicBezTo>
                  <a:cubicBezTo>
                    <a:pt x="6142521" y="213360"/>
                    <a:pt x="6131091" y="246698"/>
                    <a:pt x="6152046" y="247650"/>
                  </a:cubicBezTo>
                  <a:cubicBezTo>
                    <a:pt x="6178716" y="240030"/>
                    <a:pt x="6192051" y="220028"/>
                    <a:pt x="6210148" y="203835"/>
                  </a:cubicBezTo>
                  <a:cubicBezTo>
                    <a:pt x="6233961" y="209550"/>
                    <a:pt x="6247296" y="225743"/>
                    <a:pt x="6275871" y="225743"/>
                  </a:cubicBezTo>
                  <a:cubicBezTo>
                    <a:pt x="6291111" y="300038"/>
                    <a:pt x="6321591" y="359093"/>
                    <a:pt x="6333973" y="436245"/>
                  </a:cubicBezTo>
                  <a:cubicBezTo>
                    <a:pt x="6342546" y="446723"/>
                    <a:pt x="6365406" y="443865"/>
                    <a:pt x="6384456" y="443865"/>
                  </a:cubicBezTo>
                  <a:cubicBezTo>
                    <a:pt x="6381598" y="466725"/>
                    <a:pt x="6397791" y="469583"/>
                    <a:pt x="6392076" y="494348"/>
                  </a:cubicBezTo>
                  <a:cubicBezTo>
                    <a:pt x="6407316" y="510540"/>
                    <a:pt x="6413031" y="490538"/>
                    <a:pt x="6435891" y="494348"/>
                  </a:cubicBezTo>
                  <a:cubicBezTo>
                    <a:pt x="6503518" y="548640"/>
                    <a:pt x="6395886" y="660083"/>
                    <a:pt x="6337783" y="639128"/>
                  </a:cubicBezTo>
                  <a:cubicBezTo>
                    <a:pt x="6343498" y="662940"/>
                    <a:pt x="6365406" y="640080"/>
                    <a:pt x="6352071" y="682943"/>
                  </a:cubicBezTo>
                  <a:cubicBezTo>
                    <a:pt x="6327306" y="689610"/>
                    <a:pt x="6328258" y="672465"/>
                    <a:pt x="6330163" y="653415"/>
                  </a:cubicBezTo>
                  <a:cubicBezTo>
                    <a:pt x="6306351" y="674370"/>
                    <a:pt x="6322543" y="724853"/>
                    <a:pt x="6286348" y="733425"/>
                  </a:cubicBezTo>
                  <a:cubicBezTo>
                    <a:pt x="6273966" y="708660"/>
                    <a:pt x="6283491" y="708660"/>
                    <a:pt x="6300636" y="697230"/>
                  </a:cubicBezTo>
                  <a:cubicBezTo>
                    <a:pt x="6301588" y="676275"/>
                    <a:pt x="6279681" y="678180"/>
                    <a:pt x="6271108" y="667703"/>
                  </a:cubicBezTo>
                  <a:cubicBezTo>
                    <a:pt x="6263488" y="671513"/>
                    <a:pt x="6276823" y="715328"/>
                    <a:pt x="6271108" y="740093"/>
                  </a:cubicBezTo>
                  <a:cubicBezTo>
                    <a:pt x="6236818" y="761048"/>
                    <a:pt x="6210148" y="804863"/>
                    <a:pt x="6169191" y="798195"/>
                  </a:cubicBezTo>
                  <a:cubicBezTo>
                    <a:pt x="6135853" y="893445"/>
                    <a:pt x="6144426" y="982028"/>
                    <a:pt x="6139663" y="1045845"/>
                  </a:cubicBezTo>
                  <a:cubicBezTo>
                    <a:pt x="6187288" y="1028700"/>
                    <a:pt x="6200623" y="1152525"/>
                    <a:pt x="6263488" y="1096328"/>
                  </a:cubicBezTo>
                  <a:cubicBezTo>
                    <a:pt x="6264441" y="1068705"/>
                    <a:pt x="6231103" y="1075373"/>
                    <a:pt x="6227293" y="1052513"/>
                  </a:cubicBezTo>
                  <a:cubicBezTo>
                    <a:pt x="6266346" y="1051560"/>
                    <a:pt x="6276823" y="1080135"/>
                    <a:pt x="6277776" y="1118235"/>
                  </a:cubicBezTo>
                  <a:cubicBezTo>
                    <a:pt x="6232056" y="1122998"/>
                    <a:pt x="6216816" y="1158240"/>
                    <a:pt x="6183478" y="1176338"/>
                  </a:cubicBezTo>
                  <a:cubicBezTo>
                    <a:pt x="6195861" y="1168718"/>
                    <a:pt x="6201576" y="1156335"/>
                    <a:pt x="6197766" y="1132523"/>
                  </a:cubicBezTo>
                  <a:cubicBezTo>
                    <a:pt x="6164428" y="1140143"/>
                    <a:pt x="6177763" y="1154430"/>
                    <a:pt x="6168238" y="1176338"/>
                  </a:cubicBezTo>
                  <a:cubicBezTo>
                    <a:pt x="6078703" y="1241108"/>
                    <a:pt x="5929161" y="1246823"/>
                    <a:pt x="5877726" y="1350645"/>
                  </a:cubicBezTo>
                  <a:lnTo>
                    <a:pt x="5867248" y="1367790"/>
                  </a:lnTo>
                  <a:lnTo>
                    <a:pt x="5869848" y="1381443"/>
                  </a:lnTo>
                  <a:lnTo>
                    <a:pt x="5861352" y="1389939"/>
                  </a:lnTo>
                  <a:lnTo>
                    <a:pt x="5852803" y="1401338"/>
                  </a:lnTo>
                  <a:lnTo>
                    <a:pt x="5841531" y="1409700"/>
                  </a:lnTo>
                  <a:lnTo>
                    <a:pt x="5844355" y="1412602"/>
                  </a:lnTo>
                  <a:lnTo>
                    <a:pt x="5836538" y="1423025"/>
                  </a:lnTo>
                  <a:lnTo>
                    <a:pt x="5847060" y="1457548"/>
                  </a:lnTo>
                  <a:lnTo>
                    <a:pt x="5851588" y="1456332"/>
                  </a:lnTo>
                  <a:cubicBezTo>
                    <a:pt x="5855041" y="1454725"/>
                    <a:pt x="5858494" y="1452969"/>
                    <a:pt x="5861619" y="1452745"/>
                  </a:cubicBezTo>
                  <a:cubicBezTo>
                    <a:pt x="5864745" y="1452522"/>
                    <a:pt x="5867543" y="1453832"/>
                    <a:pt x="5869686" y="1458356"/>
                  </a:cubicBezTo>
                  <a:cubicBezTo>
                    <a:pt x="5895403" y="1565989"/>
                    <a:pt x="5851588" y="1661239"/>
                    <a:pt x="5797296" y="1712674"/>
                  </a:cubicBezTo>
                  <a:cubicBezTo>
                    <a:pt x="5791581" y="1692671"/>
                    <a:pt x="5807773" y="1693624"/>
                    <a:pt x="5804916" y="1676479"/>
                  </a:cubicBezTo>
                  <a:cubicBezTo>
                    <a:pt x="5758243" y="1675526"/>
                    <a:pt x="5730621" y="1654571"/>
                    <a:pt x="5710618" y="1625996"/>
                  </a:cubicBezTo>
                  <a:cubicBezTo>
                    <a:pt x="5740146" y="1663144"/>
                    <a:pt x="5746813" y="1721246"/>
                    <a:pt x="5798248" y="1735534"/>
                  </a:cubicBezTo>
                  <a:cubicBezTo>
                    <a:pt x="5836348" y="1837451"/>
                    <a:pt x="5768721" y="1925081"/>
                    <a:pt x="5754433" y="2019379"/>
                  </a:cubicBezTo>
                  <a:cubicBezTo>
                    <a:pt x="5696331" y="1978421"/>
                    <a:pt x="5786818" y="1871741"/>
                    <a:pt x="5710618" y="1845071"/>
                  </a:cubicBezTo>
                  <a:cubicBezTo>
                    <a:pt x="5694426" y="1851739"/>
                    <a:pt x="5728716" y="1869836"/>
                    <a:pt x="5718238" y="1895554"/>
                  </a:cubicBezTo>
                  <a:cubicBezTo>
                    <a:pt x="5690616" y="1881266"/>
                    <a:pt x="5699188" y="1832689"/>
                    <a:pt x="5660136" y="1829831"/>
                  </a:cubicBezTo>
                  <a:cubicBezTo>
                    <a:pt x="5658231" y="1789826"/>
                    <a:pt x="5678233" y="1779349"/>
                    <a:pt x="5645848" y="1779349"/>
                  </a:cubicBezTo>
                  <a:cubicBezTo>
                    <a:pt x="5681091" y="1744106"/>
                    <a:pt x="5626798" y="1707911"/>
                    <a:pt x="5660136" y="1677431"/>
                  </a:cubicBezTo>
                  <a:cubicBezTo>
                    <a:pt x="5609653" y="1684099"/>
                    <a:pt x="5617273" y="1819354"/>
                    <a:pt x="5667756" y="1851739"/>
                  </a:cubicBezTo>
                  <a:cubicBezTo>
                    <a:pt x="5660136" y="1858406"/>
                    <a:pt x="5665851" y="1878409"/>
                    <a:pt x="5645848" y="1873646"/>
                  </a:cubicBezTo>
                  <a:cubicBezTo>
                    <a:pt x="5683948" y="1893649"/>
                    <a:pt x="5700141" y="1935559"/>
                    <a:pt x="5703951" y="1989851"/>
                  </a:cubicBezTo>
                  <a:cubicBezTo>
                    <a:pt x="5698236" y="1987946"/>
                    <a:pt x="5697283" y="1982231"/>
                    <a:pt x="5689663" y="1982231"/>
                  </a:cubicBezTo>
                  <a:cubicBezTo>
                    <a:pt x="5675376" y="1999376"/>
                    <a:pt x="5737288" y="2027951"/>
                    <a:pt x="5708713" y="2051764"/>
                  </a:cubicBezTo>
                  <a:cubicBezTo>
                    <a:pt x="5719191" y="2046049"/>
                    <a:pt x="5738241" y="2047954"/>
                    <a:pt x="5754433" y="2047954"/>
                  </a:cubicBezTo>
                  <a:cubicBezTo>
                    <a:pt x="5779198" y="2100341"/>
                    <a:pt x="5803963" y="2153681"/>
                    <a:pt x="5834443" y="2200354"/>
                  </a:cubicBezTo>
                  <a:lnTo>
                    <a:pt x="5823966" y="2196544"/>
                  </a:lnTo>
                  <a:lnTo>
                    <a:pt x="5827776" y="2207021"/>
                  </a:lnTo>
                  <a:cubicBezTo>
                    <a:pt x="5821108" y="2224166"/>
                    <a:pt x="5803011" y="2230834"/>
                    <a:pt x="5777293" y="2228929"/>
                  </a:cubicBezTo>
                  <a:cubicBezTo>
                    <a:pt x="5790628" y="2253694"/>
                    <a:pt x="5823966" y="2216546"/>
                    <a:pt x="5835396" y="2236549"/>
                  </a:cubicBezTo>
                  <a:cubicBezTo>
                    <a:pt x="5830633" y="2287031"/>
                    <a:pt x="5780151" y="2307986"/>
                    <a:pt x="5733478" y="2294651"/>
                  </a:cubicBezTo>
                  <a:cubicBezTo>
                    <a:pt x="5762053" y="2306081"/>
                    <a:pt x="5742051" y="2368946"/>
                    <a:pt x="5711571" y="2345134"/>
                  </a:cubicBezTo>
                  <a:cubicBezTo>
                    <a:pt x="5721096" y="2367041"/>
                    <a:pt x="5778246" y="2357516"/>
                    <a:pt x="5783961" y="2345134"/>
                  </a:cubicBezTo>
                  <a:cubicBezTo>
                    <a:pt x="5779198" y="2439431"/>
                    <a:pt x="5595366" y="2411809"/>
                    <a:pt x="5602033" y="2555636"/>
                  </a:cubicBezTo>
                  <a:cubicBezTo>
                    <a:pt x="5520118" y="2565161"/>
                    <a:pt x="5467731" y="2605166"/>
                    <a:pt x="5471541" y="2701369"/>
                  </a:cubicBezTo>
                  <a:cubicBezTo>
                    <a:pt x="5413438" y="2734706"/>
                    <a:pt x="5395341" y="2809001"/>
                    <a:pt x="5325808" y="2831861"/>
                  </a:cubicBezTo>
                  <a:cubicBezTo>
                    <a:pt x="5324856" y="2878534"/>
                    <a:pt x="5275326" y="2903299"/>
                    <a:pt x="5260086" y="2948066"/>
                  </a:cubicBezTo>
                  <a:cubicBezTo>
                    <a:pt x="5193411" y="3139519"/>
                    <a:pt x="5309616" y="3336686"/>
                    <a:pt x="5420106" y="3435746"/>
                  </a:cubicBezTo>
                  <a:cubicBezTo>
                    <a:pt x="5425821" y="3455749"/>
                    <a:pt x="5405818" y="3450986"/>
                    <a:pt x="5405818" y="3465274"/>
                  </a:cubicBezTo>
                  <a:cubicBezTo>
                    <a:pt x="5471541" y="3580526"/>
                    <a:pt x="5577268" y="3711019"/>
                    <a:pt x="5522023" y="3901519"/>
                  </a:cubicBezTo>
                  <a:cubicBezTo>
                    <a:pt x="5539168" y="3904376"/>
                    <a:pt x="5518213" y="3868181"/>
                    <a:pt x="5543931" y="3879611"/>
                  </a:cubicBezTo>
                  <a:cubicBezTo>
                    <a:pt x="5531548" y="3954859"/>
                    <a:pt x="5484876" y="3995816"/>
                    <a:pt x="5434393" y="4032011"/>
                  </a:cubicBezTo>
                  <a:cubicBezTo>
                    <a:pt x="5431536" y="4000579"/>
                    <a:pt x="5504878" y="3981529"/>
                    <a:pt x="5514403" y="3937714"/>
                  </a:cubicBezTo>
                  <a:cubicBezTo>
                    <a:pt x="5495353" y="3931046"/>
                    <a:pt x="5447728" y="3958669"/>
                    <a:pt x="5420106" y="3967241"/>
                  </a:cubicBezTo>
                  <a:cubicBezTo>
                    <a:pt x="5402008" y="3912949"/>
                    <a:pt x="5374386" y="3843416"/>
                    <a:pt x="5310568" y="3857704"/>
                  </a:cubicBezTo>
                  <a:cubicBezTo>
                    <a:pt x="5297233" y="3832939"/>
                    <a:pt x="5289613" y="3801506"/>
                    <a:pt x="5274373" y="3777694"/>
                  </a:cubicBezTo>
                  <a:cubicBezTo>
                    <a:pt x="5257228" y="3774836"/>
                    <a:pt x="5259133" y="3791029"/>
                    <a:pt x="5238178" y="3785314"/>
                  </a:cubicBezTo>
                  <a:cubicBezTo>
                    <a:pt x="5212461" y="3731021"/>
                    <a:pt x="5181981" y="3681491"/>
                    <a:pt x="5143881" y="3639581"/>
                  </a:cubicBezTo>
                  <a:cubicBezTo>
                    <a:pt x="5145786" y="3609101"/>
                    <a:pt x="5176266" y="3608149"/>
                    <a:pt x="5173408" y="3573859"/>
                  </a:cubicBezTo>
                  <a:cubicBezTo>
                    <a:pt x="5170551" y="3563381"/>
                    <a:pt x="5154358" y="3567191"/>
                    <a:pt x="5143881" y="3566239"/>
                  </a:cubicBezTo>
                  <a:cubicBezTo>
                    <a:pt x="5138166" y="3568144"/>
                    <a:pt x="5161978" y="3596719"/>
                    <a:pt x="5143881" y="3616721"/>
                  </a:cubicBezTo>
                  <a:cubicBezTo>
                    <a:pt x="5084826" y="3569096"/>
                    <a:pt x="5154358" y="3433841"/>
                    <a:pt x="5093398" y="3384311"/>
                  </a:cubicBezTo>
                  <a:cubicBezTo>
                    <a:pt x="4991481" y="3374786"/>
                    <a:pt x="5000053" y="3254771"/>
                    <a:pt x="4875276" y="3268106"/>
                  </a:cubicBezTo>
                  <a:cubicBezTo>
                    <a:pt x="4867656" y="3308111"/>
                    <a:pt x="4809553" y="3334781"/>
                    <a:pt x="4744783" y="3340496"/>
                  </a:cubicBezTo>
                  <a:cubicBezTo>
                    <a:pt x="4683823" y="3225244"/>
                    <a:pt x="4508563" y="3257629"/>
                    <a:pt x="4388548" y="3296681"/>
                  </a:cubicBezTo>
                  <a:cubicBezTo>
                    <a:pt x="4416171" y="3284299"/>
                    <a:pt x="4396168" y="3243341"/>
                    <a:pt x="4380928" y="3230959"/>
                  </a:cubicBezTo>
                  <a:cubicBezTo>
                    <a:pt x="4354258" y="3230959"/>
                    <a:pt x="4365688" y="3269059"/>
                    <a:pt x="4351401" y="3281441"/>
                  </a:cubicBezTo>
                  <a:cubicBezTo>
                    <a:pt x="4249483" y="3286204"/>
                    <a:pt x="4173283" y="3274774"/>
                    <a:pt x="4140898" y="3361451"/>
                  </a:cubicBezTo>
                  <a:cubicBezTo>
                    <a:pt x="4180903" y="3371929"/>
                    <a:pt x="4166616" y="3329066"/>
                    <a:pt x="4199001" y="3331924"/>
                  </a:cubicBezTo>
                  <a:cubicBezTo>
                    <a:pt x="4214241" y="3386216"/>
                    <a:pt x="4185666" y="3392884"/>
                    <a:pt x="4162806" y="3411934"/>
                  </a:cubicBezTo>
                  <a:cubicBezTo>
                    <a:pt x="4176141" y="3446224"/>
                    <a:pt x="4237101" y="3434794"/>
                    <a:pt x="4257103" y="3462416"/>
                  </a:cubicBezTo>
                  <a:cubicBezTo>
                    <a:pt x="4249483" y="3513851"/>
                    <a:pt x="4152328" y="3467179"/>
                    <a:pt x="4140898" y="3432889"/>
                  </a:cubicBezTo>
                  <a:cubicBezTo>
                    <a:pt x="4096131" y="3450034"/>
                    <a:pt x="4140898" y="3487181"/>
                    <a:pt x="4082796" y="3505279"/>
                  </a:cubicBezTo>
                  <a:cubicBezTo>
                    <a:pt x="4064698" y="3500516"/>
                    <a:pt x="4106608" y="3483371"/>
                    <a:pt x="4082796" y="3469084"/>
                  </a:cubicBezTo>
                  <a:cubicBezTo>
                    <a:pt x="4052316" y="3470036"/>
                    <a:pt x="4042791" y="3491944"/>
                    <a:pt x="4024693" y="3505279"/>
                  </a:cubicBezTo>
                  <a:cubicBezTo>
                    <a:pt x="3989451" y="3503374"/>
                    <a:pt x="3970401" y="3487181"/>
                    <a:pt x="3944683" y="3475751"/>
                  </a:cubicBezTo>
                  <a:cubicBezTo>
                    <a:pt x="3943731" y="3462416"/>
                    <a:pt x="3954208" y="3459559"/>
                    <a:pt x="3952303" y="3446224"/>
                  </a:cubicBezTo>
                  <a:cubicBezTo>
                    <a:pt x="3910393" y="3438604"/>
                    <a:pt x="3874198" y="3368119"/>
                    <a:pt x="3828478" y="3410029"/>
                  </a:cubicBezTo>
                  <a:cubicBezTo>
                    <a:pt x="3838003" y="3438604"/>
                    <a:pt x="3882771" y="3398599"/>
                    <a:pt x="3886581" y="3439556"/>
                  </a:cubicBezTo>
                  <a:cubicBezTo>
                    <a:pt x="3779901" y="3438604"/>
                    <a:pt x="3597973" y="3374786"/>
                    <a:pt x="3494151" y="3461464"/>
                  </a:cubicBezTo>
                  <a:cubicBezTo>
                    <a:pt x="3395091" y="3569096"/>
                    <a:pt x="3245548" y="3625294"/>
                    <a:pt x="3122676" y="3709114"/>
                  </a:cubicBezTo>
                  <a:cubicBezTo>
                    <a:pt x="3112198" y="3814841"/>
                    <a:pt x="3107436" y="3910091"/>
                    <a:pt x="3130296" y="4007246"/>
                  </a:cubicBezTo>
                  <a:cubicBezTo>
                    <a:pt x="3006471" y="3980576"/>
                    <a:pt x="2799778" y="3935809"/>
                    <a:pt x="2832163" y="3752929"/>
                  </a:cubicBezTo>
                  <a:cubicBezTo>
                    <a:pt x="2781681" y="3723401"/>
                    <a:pt x="2768346" y="3656726"/>
                    <a:pt x="2715958" y="3629104"/>
                  </a:cubicBezTo>
                  <a:cubicBezTo>
                    <a:pt x="2691193" y="3482419"/>
                    <a:pt x="2615946" y="3385264"/>
                    <a:pt x="2461641" y="3367166"/>
                  </a:cubicBezTo>
                  <a:cubicBezTo>
                    <a:pt x="2383536" y="3372881"/>
                    <a:pt x="2390203" y="3464321"/>
                    <a:pt x="2337816" y="3497659"/>
                  </a:cubicBezTo>
                  <a:cubicBezTo>
                    <a:pt x="2271141" y="3451939"/>
                    <a:pt x="2169223" y="3432889"/>
                    <a:pt x="2148268" y="3351926"/>
                  </a:cubicBezTo>
                  <a:cubicBezTo>
                    <a:pt x="2132076" y="3290966"/>
                    <a:pt x="2145411" y="3243341"/>
                    <a:pt x="2104453" y="3199526"/>
                  </a:cubicBezTo>
                  <a:cubicBezTo>
                    <a:pt x="2025396" y="3164284"/>
                    <a:pt x="1987296" y="3089036"/>
                    <a:pt x="1936813" y="3025219"/>
                  </a:cubicBezTo>
                  <a:cubicBezTo>
                    <a:pt x="1859661" y="3019504"/>
                    <a:pt x="1790128" y="3007121"/>
                    <a:pt x="1718691" y="2995691"/>
                  </a:cubicBezTo>
                  <a:cubicBezTo>
                    <a:pt x="1707261" y="3012836"/>
                    <a:pt x="1708213" y="3042364"/>
                    <a:pt x="1704403" y="3068081"/>
                  </a:cubicBezTo>
                  <a:cubicBezTo>
                    <a:pt x="1498663" y="3043316"/>
                    <a:pt x="1337691" y="3024266"/>
                    <a:pt x="1202437" y="2944256"/>
                  </a:cubicBezTo>
                  <a:cubicBezTo>
                    <a:pt x="1096708" y="2882344"/>
                    <a:pt x="989076" y="2804239"/>
                    <a:pt x="874776" y="2748041"/>
                  </a:cubicBezTo>
                  <a:cubicBezTo>
                    <a:pt x="869061" y="2728039"/>
                    <a:pt x="889064" y="2732801"/>
                    <a:pt x="889064" y="2718514"/>
                  </a:cubicBezTo>
                  <a:cubicBezTo>
                    <a:pt x="788098" y="2698511"/>
                    <a:pt x="666179" y="2700416"/>
                    <a:pt x="576643" y="2668031"/>
                  </a:cubicBezTo>
                  <a:cubicBezTo>
                    <a:pt x="582358" y="2557541"/>
                    <a:pt x="551879" y="2484199"/>
                    <a:pt x="467106" y="2464196"/>
                  </a:cubicBezTo>
                  <a:cubicBezTo>
                    <a:pt x="453771" y="2450861"/>
                    <a:pt x="471868" y="2450861"/>
                    <a:pt x="467106" y="2428001"/>
                  </a:cubicBezTo>
                  <a:cubicBezTo>
                    <a:pt x="375667" y="2396569"/>
                    <a:pt x="362332" y="2286079"/>
                    <a:pt x="234697" y="2289889"/>
                  </a:cubicBezTo>
                  <a:cubicBezTo>
                    <a:pt x="207074" y="2253694"/>
                    <a:pt x="245173" y="2226071"/>
                    <a:pt x="242317" y="2187971"/>
                  </a:cubicBezTo>
                  <a:cubicBezTo>
                    <a:pt x="235648" y="2105104"/>
                    <a:pt x="143257" y="2028904"/>
                    <a:pt x="140398" y="1933654"/>
                  </a:cubicBezTo>
                  <a:cubicBezTo>
                    <a:pt x="143257" y="1907936"/>
                    <a:pt x="172784" y="1907936"/>
                    <a:pt x="176594" y="1883171"/>
                  </a:cubicBezTo>
                  <a:cubicBezTo>
                    <a:pt x="165402" y="1876980"/>
                    <a:pt x="154687" y="1867276"/>
                    <a:pt x="145504" y="1855236"/>
                  </a:cubicBezTo>
                  <a:lnTo>
                    <a:pt x="130917" y="1827282"/>
                  </a:lnTo>
                  <a:lnTo>
                    <a:pt x="155061" y="1836062"/>
                  </a:lnTo>
                  <a:lnTo>
                    <a:pt x="143208" y="1805329"/>
                  </a:lnTo>
                  <a:lnTo>
                    <a:pt x="107537" y="1791326"/>
                  </a:lnTo>
                  <a:lnTo>
                    <a:pt x="100175" y="1777326"/>
                  </a:lnTo>
                  <a:cubicBezTo>
                    <a:pt x="89978" y="1746250"/>
                    <a:pt x="90218" y="1710532"/>
                    <a:pt x="109414" y="1679575"/>
                  </a:cubicBezTo>
                  <a:cubicBezTo>
                    <a:pt x="79662" y="1652905"/>
                    <a:pt x="74862" y="1638618"/>
                    <a:pt x="72942" y="1591945"/>
                  </a:cubicBezTo>
                  <a:cubicBezTo>
                    <a:pt x="71022" y="1544320"/>
                    <a:pt x="18235" y="1498600"/>
                    <a:pt x="14397" y="1468120"/>
                  </a:cubicBezTo>
                  <a:cubicBezTo>
                    <a:pt x="5759" y="1397635"/>
                    <a:pt x="82541" y="1302385"/>
                    <a:pt x="0" y="1249998"/>
                  </a:cubicBezTo>
                  <a:cubicBezTo>
                    <a:pt x="34552" y="1167130"/>
                    <a:pt x="132448" y="1078548"/>
                    <a:pt x="88298" y="966153"/>
                  </a:cubicBezTo>
                  <a:cubicBezTo>
                    <a:pt x="95018" y="930910"/>
                    <a:pt x="104616" y="899478"/>
                    <a:pt x="102696" y="856615"/>
                  </a:cubicBezTo>
                  <a:cubicBezTo>
                    <a:pt x="197713" y="734695"/>
                    <a:pt x="257219" y="578485"/>
                    <a:pt x="308088" y="412750"/>
                  </a:cubicBezTo>
                  <a:cubicBezTo>
                    <a:pt x="322484" y="409893"/>
                    <a:pt x="313847" y="384175"/>
                    <a:pt x="337840" y="390843"/>
                  </a:cubicBezTo>
                  <a:cubicBezTo>
                    <a:pt x="304249" y="374650"/>
                    <a:pt x="314806" y="337503"/>
                    <a:pt x="345519" y="318453"/>
                  </a:cubicBezTo>
                  <a:cubicBezTo>
                    <a:pt x="349357" y="295593"/>
                    <a:pt x="323443" y="302260"/>
                    <a:pt x="331122" y="274638"/>
                  </a:cubicBezTo>
                  <a:cubicBezTo>
                    <a:pt x="337840" y="268923"/>
                    <a:pt x="348398" y="266065"/>
                    <a:pt x="360874" y="267018"/>
                  </a:cubicBezTo>
                  <a:cubicBezTo>
                    <a:pt x="327282" y="215583"/>
                    <a:pt x="333042" y="102235"/>
                    <a:pt x="338801" y="34608"/>
                  </a:cubicBezTo>
                  <a:cubicBezTo>
                    <a:pt x="397346" y="63183"/>
                    <a:pt x="438616" y="109855"/>
                    <a:pt x="514438" y="122238"/>
                  </a:cubicBezTo>
                  <a:cubicBezTo>
                    <a:pt x="527395" y="122714"/>
                    <a:pt x="530994" y="114142"/>
                    <a:pt x="535074" y="106045"/>
                  </a:cubicBezTo>
                  <a:lnTo>
                    <a:pt x="542341" y="96054"/>
                  </a:lnTo>
                  <a:lnTo>
                    <a:pt x="552512" y="135820"/>
                  </a:lnTo>
                  <a:lnTo>
                    <a:pt x="579905" y="128161"/>
                  </a:lnTo>
                  <a:lnTo>
                    <a:pt x="570465" y="90974"/>
                  </a:lnTo>
                  <a:lnTo>
                    <a:pt x="570902" y="90369"/>
                  </a:lnTo>
                  <a:cubicBezTo>
                    <a:pt x="574384" y="87749"/>
                    <a:pt x="579207" y="86440"/>
                    <a:pt x="586588" y="87630"/>
                  </a:cubicBezTo>
                  <a:cubicBezTo>
                    <a:pt x="585160" y="98584"/>
                    <a:pt x="580159" y="109776"/>
                    <a:pt x="579803" y="121682"/>
                  </a:cubicBezTo>
                  <a:lnTo>
                    <a:pt x="581125" y="127820"/>
                  </a:lnTo>
                  <a:lnTo>
                    <a:pt x="598821" y="122871"/>
                  </a:lnTo>
                  <a:lnTo>
                    <a:pt x="602305" y="84296"/>
                  </a:lnTo>
                  <a:cubicBezTo>
                    <a:pt x="604448" y="56198"/>
                    <a:pt x="603733" y="26670"/>
                    <a:pt x="586588" y="0"/>
                  </a:cubicBezTo>
                  <a:close/>
                </a:path>
              </a:pathLst>
            </a:cu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grpSp>
        <xdr:nvGrpSpPr>
          <xdr:cNvPr id="4" name="Group 3">
            <a:extLst>
              <a:ext uri="{FF2B5EF4-FFF2-40B4-BE49-F238E27FC236}">
                <a16:creationId xmlns:a16="http://schemas.microsoft.com/office/drawing/2014/main" id="{00000000-0008-0000-1000-000004000000}"/>
              </a:ext>
            </a:extLst>
          </xdr:cNvPr>
          <xdr:cNvGrpSpPr/>
        </xdr:nvGrpSpPr>
        <xdr:grpSpPr>
          <a:xfrm>
            <a:off x="10214290" y="7840383"/>
            <a:ext cx="4113626" cy="1818926"/>
            <a:chOff x="5596570" y="606411"/>
            <a:chExt cx="4113626" cy="1818926"/>
          </a:xfrm>
        </xdr:grpSpPr>
        <xdr:sp macro="" textlink="">
          <xdr:nvSpPr>
            <xdr:cNvPr id="5" name="Oval 4">
              <a:extLst>
                <a:ext uri="{FF2B5EF4-FFF2-40B4-BE49-F238E27FC236}">
                  <a16:creationId xmlns:a16="http://schemas.microsoft.com/office/drawing/2014/main" id="{00000000-0008-0000-1000-000005000000}"/>
                </a:ext>
              </a:extLst>
            </xdr:cNvPr>
            <xdr:cNvSpPr/>
          </xdr:nvSpPr>
          <xdr:spPr>
            <a:xfrm>
              <a:off x="9607213" y="1534446"/>
              <a:ext cx="102983" cy="103338"/>
            </a:xfrm>
            <a:prstGeom prst="ellipse">
              <a:avLst/>
            </a:prstGeom>
            <a:solidFill>
              <a:srgbClr val="0C121E"/>
            </a:solidFill>
            <a:ln w="63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8D27DFF-9669-49C3-84E9-0E6E8348465F}" type="TxLink">
                <a:rPr lang="en-US" sz="1600" b="0" i="0" u="none" strike="noStrike">
                  <a:solidFill>
                    <a:srgbClr val="FF0000"/>
                  </a:solidFill>
                  <a:latin typeface="Calibri"/>
                  <a:cs typeface="Calibri"/>
                </a:rPr>
                <a:pPr algn="ctr"/>
                <a:t>•</a:t>
              </a:fld>
              <a:endParaRPr lang="ru-RU" sz="1600">
                <a:solidFill>
                  <a:srgbClr val="FF0000"/>
                </a:solidFill>
              </a:endParaRPr>
            </a:p>
          </xdr:txBody>
        </xdr:sp>
        <xdr:sp macro="" textlink="">
          <xdr:nvSpPr>
            <xdr:cNvPr id="6" name="Oval 5">
              <a:extLst>
                <a:ext uri="{FF2B5EF4-FFF2-40B4-BE49-F238E27FC236}">
                  <a16:creationId xmlns:a16="http://schemas.microsoft.com/office/drawing/2014/main" id="{00000000-0008-0000-1000-000006000000}"/>
                </a:ext>
              </a:extLst>
            </xdr:cNvPr>
            <xdr:cNvSpPr/>
          </xdr:nvSpPr>
          <xdr:spPr>
            <a:xfrm>
              <a:off x="8433389" y="1568708"/>
              <a:ext cx="102983" cy="103338"/>
            </a:xfrm>
            <a:prstGeom prst="ellipse">
              <a:avLst/>
            </a:prstGeom>
            <a:solidFill>
              <a:srgbClr val="0C121E"/>
            </a:solidFill>
            <a:ln w="63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164C498D-52DA-4675-9805-EC63646884F4}" type="TxLink">
                <a:rPr lang="en-US" sz="1600" b="0" i="0" u="none" strike="noStrike">
                  <a:solidFill>
                    <a:srgbClr val="FF0000"/>
                  </a:solidFill>
                  <a:latin typeface="Calibri"/>
                  <a:cs typeface="Calibri"/>
                </a:rPr>
                <a:pPr algn="ctr"/>
                <a:t>•</a:t>
              </a:fld>
              <a:endParaRPr lang="ru-RU" sz="1600">
                <a:solidFill>
                  <a:srgbClr val="FF0000"/>
                </a:solidFill>
              </a:endParaRPr>
            </a:p>
          </xdr:txBody>
        </xdr:sp>
        <xdr:sp macro="" textlink="">
          <xdr:nvSpPr>
            <xdr:cNvPr id="7" name="Oval 6">
              <a:extLst>
                <a:ext uri="{FF2B5EF4-FFF2-40B4-BE49-F238E27FC236}">
                  <a16:creationId xmlns:a16="http://schemas.microsoft.com/office/drawing/2014/main" id="{00000000-0008-0000-1000-000007000000}"/>
                </a:ext>
              </a:extLst>
            </xdr:cNvPr>
            <xdr:cNvSpPr/>
          </xdr:nvSpPr>
          <xdr:spPr>
            <a:xfrm>
              <a:off x="8309292" y="2060742"/>
              <a:ext cx="102983" cy="103338"/>
            </a:xfrm>
            <a:prstGeom prst="ellipse">
              <a:avLst/>
            </a:prstGeom>
            <a:solidFill>
              <a:srgbClr val="0C121E"/>
            </a:solidFill>
            <a:ln w="63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BA19792-0FE8-45BB-B0C6-2F1907DAF94A}" type="TxLink">
                <a:rPr lang="en-US" sz="1600" b="0" i="0" u="none" strike="noStrike">
                  <a:solidFill>
                    <a:srgbClr val="FF0000"/>
                  </a:solidFill>
                  <a:latin typeface="Calibri"/>
                  <a:cs typeface="Calibri"/>
                </a:rPr>
                <a:pPr algn="ctr"/>
                <a:t>•</a:t>
              </a:fld>
              <a:endParaRPr lang="ru-RU" sz="1600">
                <a:solidFill>
                  <a:srgbClr val="FF0000"/>
                </a:solidFill>
              </a:endParaRPr>
            </a:p>
          </xdr:txBody>
        </xdr:sp>
        <xdr:sp macro="" textlink="">
          <xdr:nvSpPr>
            <xdr:cNvPr id="8" name="Oval 7">
              <a:extLst>
                <a:ext uri="{FF2B5EF4-FFF2-40B4-BE49-F238E27FC236}">
                  <a16:creationId xmlns:a16="http://schemas.microsoft.com/office/drawing/2014/main" id="{00000000-0008-0000-1000-000008000000}"/>
                </a:ext>
              </a:extLst>
            </xdr:cNvPr>
            <xdr:cNvSpPr/>
          </xdr:nvSpPr>
          <xdr:spPr>
            <a:xfrm>
              <a:off x="7595189" y="2321999"/>
              <a:ext cx="102983" cy="103338"/>
            </a:xfrm>
            <a:prstGeom prst="ellipse">
              <a:avLst/>
            </a:prstGeom>
            <a:solidFill>
              <a:srgbClr val="0C121E"/>
            </a:solidFill>
            <a:ln w="63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10887074-0E51-4FC1-A7A9-F0FBD545CF3C}" type="TxLink">
                <a:rPr lang="en-US" sz="1600" b="0" i="0" u="none" strike="noStrike">
                  <a:solidFill>
                    <a:srgbClr val="FF0000"/>
                  </a:solidFill>
                  <a:latin typeface="Calibri"/>
                  <a:cs typeface="Calibri"/>
                </a:rPr>
                <a:pPr algn="ctr"/>
                <a:t>•</a:t>
              </a:fld>
              <a:endParaRPr lang="ru-RU" sz="1600">
                <a:solidFill>
                  <a:srgbClr val="FF0000"/>
                </a:solidFill>
              </a:endParaRPr>
            </a:p>
          </xdr:txBody>
        </xdr:sp>
        <xdr:sp macro="" textlink="">
          <xdr:nvSpPr>
            <xdr:cNvPr id="9" name="Oval 8">
              <a:extLst>
                <a:ext uri="{FF2B5EF4-FFF2-40B4-BE49-F238E27FC236}">
                  <a16:creationId xmlns:a16="http://schemas.microsoft.com/office/drawing/2014/main" id="{00000000-0008-0000-1000-000009000000}"/>
                </a:ext>
              </a:extLst>
            </xdr:cNvPr>
            <xdr:cNvSpPr/>
          </xdr:nvSpPr>
          <xdr:spPr>
            <a:xfrm>
              <a:off x="6737394" y="1642731"/>
              <a:ext cx="102983" cy="103338"/>
            </a:xfrm>
            <a:prstGeom prst="ellipse">
              <a:avLst/>
            </a:prstGeom>
            <a:solidFill>
              <a:srgbClr val="0C121E"/>
            </a:solidFill>
            <a:ln w="63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0CDADC6A-BF7F-4B67-B12F-D7C4E4191BD1}" type="TxLink">
                <a:rPr lang="en-US" sz="1600" b="0" i="0" u="none" strike="noStrike">
                  <a:solidFill>
                    <a:srgbClr val="FF0000"/>
                  </a:solidFill>
                  <a:latin typeface="Calibri"/>
                  <a:cs typeface="Calibri"/>
                </a:rPr>
                <a:pPr algn="ctr"/>
                <a:t>•</a:t>
              </a:fld>
              <a:endParaRPr lang="ru-RU" sz="1600">
                <a:solidFill>
                  <a:srgbClr val="FF0000"/>
                </a:solidFill>
              </a:endParaRPr>
            </a:p>
          </xdr:txBody>
        </xdr:sp>
        <xdr:sp macro="" textlink="">
          <xdr:nvSpPr>
            <xdr:cNvPr id="10" name="Oval 9">
              <a:extLst>
                <a:ext uri="{FF2B5EF4-FFF2-40B4-BE49-F238E27FC236}">
                  <a16:creationId xmlns:a16="http://schemas.microsoft.com/office/drawing/2014/main" id="{00000000-0008-0000-1000-00000A000000}"/>
                </a:ext>
              </a:extLst>
            </xdr:cNvPr>
            <xdr:cNvSpPr/>
          </xdr:nvSpPr>
          <xdr:spPr>
            <a:xfrm>
              <a:off x="5879599" y="2152182"/>
              <a:ext cx="102983" cy="103338"/>
            </a:xfrm>
            <a:prstGeom prst="ellipse">
              <a:avLst/>
            </a:prstGeom>
            <a:solidFill>
              <a:srgbClr val="0C121E"/>
            </a:solidFill>
            <a:ln w="63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C2FF99B1-67ED-4C9F-AD91-B372583C2EEF}" type="TxLink">
                <a:rPr lang="en-US" sz="1600" b="0" i="0" u="none" strike="noStrike">
                  <a:solidFill>
                    <a:srgbClr val="FF0000"/>
                  </a:solidFill>
                  <a:latin typeface="Calibri"/>
                  <a:cs typeface="Calibri"/>
                </a:rPr>
                <a:pPr algn="ctr"/>
                <a:t>•</a:t>
              </a:fld>
              <a:endParaRPr lang="ru-RU" sz="1600">
                <a:solidFill>
                  <a:srgbClr val="FF0000"/>
                </a:solidFill>
              </a:endParaRPr>
            </a:p>
          </xdr:txBody>
        </xdr:sp>
        <xdr:sp macro="" textlink="">
          <xdr:nvSpPr>
            <xdr:cNvPr id="11" name="Oval 10">
              <a:extLst>
                <a:ext uri="{FF2B5EF4-FFF2-40B4-BE49-F238E27FC236}">
                  <a16:creationId xmlns:a16="http://schemas.microsoft.com/office/drawing/2014/main" id="{00000000-0008-0000-1000-00000B000000}"/>
                </a:ext>
              </a:extLst>
            </xdr:cNvPr>
            <xdr:cNvSpPr/>
          </xdr:nvSpPr>
          <xdr:spPr>
            <a:xfrm>
              <a:off x="5596570" y="1803839"/>
              <a:ext cx="102983" cy="103338"/>
            </a:xfrm>
            <a:prstGeom prst="ellipse">
              <a:avLst/>
            </a:prstGeom>
            <a:solidFill>
              <a:srgbClr val="0C121E"/>
            </a:solidFill>
            <a:ln w="63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D819154C-BB0B-458A-BB4B-0A54A23D5FAB}" type="TxLink">
                <a:rPr lang="en-US" sz="1600" b="0" i="0" u="none" strike="noStrike">
                  <a:solidFill>
                    <a:srgbClr val="FF0000"/>
                  </a:solidFill>
                  <a:latin typeface="Calibri"/>
                  <a:cs typeface="Calibri"/>
                </a:rPr>
                <a:pPr algn="ctr"/>
                <a:t>•</a:t>
              </a:fld>
              <a:endParaRPr lang="ru-RU" sz="1600">
                <a:solidFill>
                  <a:srgbClr val="FF0000"/>
                </a:solidFill>
              </a:endParaRPr>
            </a:p>
          </xdr:txBody>
        </xdr:sp>
        <xdr:sp macro="" textlink="">
          <xdr:nvSpPr>
            <xdr:cNvPr id="12" name="Oval 11">
              <a:extLst>
                <a:ext uri="{FF2B5EF4-FFF2-40B4-BE49-F238E27FC236}">
                  <a16:creationId xmlns:a16="http://schemas.microsoft.com/office/drawing/2014/main" id="{00000000-0008-0000-1000-00000C000000}"/>
                </a:ext>
              </a:extLst>
            </xdr:cNvPr>
            <xdr:cNvSpPr/>
          </xdr:nvSpPr>
          <xdr:spPr>
            <a:xfrm>
              <a:off x="5849121" y="606411"/>
              <a:ext cx="102983" cy="103338"/>
            </a:xfrm>
            <a:prstGeom prst="ellipse">
              <a:avLst/>
            </a:prstGeom>
            <a:solidFill>
              <a:srgbClr val="0C121E"/>
            </a:solidFill>
            <a:ln w="63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84724C1B-6A66-4791-930A-7BB4EE5C9382}" type="TxLink">
                <a:rPr lang="en-US" sz="1600" b="0" i="0" u="none" strike="noStrike">
                  <a:solidFill>
                    <a:srgbClr val="FF0000"/>
                  </a:solidFill>
                  <a:latin typeface="Calibri"/>
                  <a:cs typeface="Calibri"/>
                </a:rPr>
                <a:pPr algn="ctr"/>
                <a:t>•</a:t>
              </a:fld>
              <a:endParaRPr lang="ru-RU" sz="1600">
                <a:solidFill>
                  <a:srgbClr val="FF0000"/>
                </a:solidFill>
              </a:endParaRPr>
            </a:p>
          </xdr:txBody>
        </xdr:sp>
      </xdr:grpSp>
    </xdr:grpSp>
    <xdr:clientData/>
  </xdr:twoCellAnchor>
  <xdr:twoCellAnchor>
    <xdr:from>
      <xdr:col>7</xdr:col>
      <xdr:colOff>365760</xdr:colOff>
      <xdr:row>37</xdr:row>
      <xdr:rowOff>22860</xdr:rowOff>
    </xdr:from>
    <xdr:to>
      <xdr:col>12</xdr:col>
      <xdr:colOff>523</xdr:colOff>
      <xdr:row>44</xdr:row>
      <xdr:rowOff>111557</xdr:rowOff>
    </xdr:to>
    <xdr:grpSp>
      <xdr:nvGrpSpPr>
        <xdr:cNvPr id="21" name="Group 20" hidden="1">
          <a:extLst>
            <a:ext uri="{FF2B5EF4-FFF2-40B4-BE49-F238E27FC236}">
              <a16:creationId xmlns:a16="http://schemas.microsoft.com/office/drawing/2014/main" id="{00000000-0008-0000-1000-000015000000}"/>
            </a:ext>
          </a:extLst>
        </xdr:cNvPr>
        <xdr:cNvGrpSpPr/>
      </xdr:nvGrpSpPr>
      <xdr:grpSpPr>
        <a:xfrm>
          <a:off x="5890260" y="7071360"/>
          <a:ext cx="3145406" cy="1422197"/>
          <a:chOff x="10325100" y="6766560"/>
          <a:chExt cx="2957083" cy="1368857"/>
        </a:xfrm>
      </xdr:grpSpPr>
      <xdr:sp macro="" textlink="">
        <xdr:nvSpPr>
          <xdr:cNvPr id="22" name="Oval 21">
            <a:extLst>
              <a:ext uri="{FF2B5EF4-FFF2-40B4-BE49-F238E27FC236}">
                <a16:creationId xmlns:a16="http://schemas.microsoft.com/office/drawing/2014/main" id="{00000000-0008-0000-1000-000016000000}"/>
              </a:ext>
            </a:extLst>
          </xdr:cNvPr>
          <xdr:cNvSpPr/>
        </xdr:nvSpPr>
        <xdr:spPr>
          <a:xfrm>
            <a:off x="13208154" y="7464965"/>
            <a:ext cx="74029" cy="77768"/>
          </a:xfrm>
          <a:prstGeom prst="ellipse">
            <a:avLst/>
          </a:prstGeom>
          <a:solidFill>
            <a:srgbClr val="0C121E"/>
          </a:solidFill>
          <a:ln w="63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8D27DFF-9669-49C3-84E9-0E6E8348465F}" type="TxLink">
              <a:rPr lang="en-US" sz="1600" b="0" i="0" u="none" strike="noStrike">
                <a:solidFill>
                  <a:srgbClr val="FF0000"/>
                </a:solidFill>
                <a:latin typeface="Calibri"/>
                <a:cs typeface="Calibri"/>
              </a:rPr>
              <a:pPr algn="ctr"/>
              <a:t>•</a:t>
            </a:fld>
            <a:endParaRPr lang="ru-RU" sz="1600">
              <a:solidFill>
                <a:srgbClr val="FF0000"/>
              </a:solidFill>
            </a:endParaRPr>
          </a:p>
        </xdr:txBody>
      </xdr:sp>
      <xdr:sp macro="" textlink="">
        <xdr:nvSpPr>
          <xdr:cNvPr id="23" name="Oval 22">
            <a:extLst>
              <a:ext uri="{FF2B5EF4-FFF2-40B4-BE49-F238E27FC236}">
                <a16:creationId xmlns:a16="http://schemas.microsoft.com/office/drawing/2014/main" id="{00000000-0008-0000-1000-000017000000}"/>
              </a:ext>
            </a:extLst>
          </xdr:cNvPr>
          <xdr:cNvSpPr/>
        </xdr:nvSpPr>
        <xdr:spPr>
          <a:xfrm>
            <a:off x="12364349" y="7490749"/>
            <a:ext cx="74029" cy="77768"/>
          </a:xfrm>
          <a:prstGeom prst="ellipse">
            <a:avLst/>
          </a:prstGeom>
          <a:solidFill>
            <a:srgbClr val="0C121E"/>
          </a:solidFill>
          <a:ln w="63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164C498D-52DA-4675-9805-EC63646884F4}" type="TxLink">
              <a:rPr lang="en-US" sz="1600" b="0" i="0" u="none" strike="noStrike">
                <a:solidFill>
                  <a:srgbClr val="FF0000"/>
                </a:solidFill>
                <a:latin typeface="Calibri"/>
                <a:cs typeface="Calibri"/>
              </a:rPr>
              <a:pPr algn="ctr"/>
              <a:t>•</a:t>
            </a:fld>
            <a:endParaRPr lang="ru-RU" sz="1600">
              <a:solidFill>
                <a:srgbClr val="FF0000"/>
              </a:solidFill>
            </a:endParaRPr>
          </a:p>
        </xdr:txBody>
      </xdr:sp>
      <xdr:sp macro="" textlink="">
        <xdr:nvSpPr>
          <xdr:cNvPr id="24" name="Oval 23">
            <a:extLst>
              <a:ext uri="{FF2B5EF4-FFF2-40B4-BE49-F238E27FC236}">
                <a16:creationId xmlns:a16="http://schemas.microsoft.com/office/drawing/2014/main" id="{00000000-0008-0000-1000-000018000000}"/>
              </a:ext>
            </a:extLst>
          </xdr:cNvPr>
          <xdr:cNvSpPr/>
        </xdr:nvSpPr>
        <xdr:spPr>
          <a:xfrm>
            <a:off x="12275142" y="7861036"/>
            <a:ext cx="74029" cy="77768"/>
          </a:xfrm>
          <a:prstGeom prst="ellipse">
            <a:avLst/>
          </a:prstGeom>
          <a:solidFill>
            <a:srgbClr val="0C121E"/>
          </a:solidFill>
          <a:ln w="63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BA19792-0FE8-45BB-B0C6-2F1907DAF94A}" type="TxLink">
              <a:rPr lang="en-US" sz="1600" b="0" i="0" u="none" strike="noStrike">
                <a:solidFill>
                  <a:srgbClr val="FF0000"/>
                </a:solidFill>
                <a:latin typeface="Calibri"/>
                <a:cs typeface="Calibri"/>
              </a:rPr>
              <a:pPr algn="ctr"/>
              <a:t>•</a:t>
            </a:fld>
            <a:endParaRPr lang="ru-RU" sz="1600">
              <a:solidFill>
                <a:srgbClr val="FF0000"/>
              </a:solidFill>
            </a:endParaRPr>
          </a:p>
        </xdr:txBody>
      </xdr:sp>
      <xdr:sp macro="" textlink="">
        <xdr:nvSpPr>
          <xdr:cNvPr id="25" name="Oval 24">
            <a:extLst>
              <a:ext uri="{FF2B5EF4-FFF2-40B4-BE49-F238E27FC236}">
                <a16:creationId xmlns:a16="http://schemas.microsoft.com/office/drawing/2014/main" id="{00000000-0008-0000-1000-000019000000}"/>
              </a:ext>
            </a:extLst>
          </xdr:cNvPr>
          <xdr:cNvSpPr/>
        </xdr:nvSpPr>
        <xdr:spPr>
          <a:xfrm>
            <a:off x="11761809" y="8057649"/>
            <a:ext cx="74029" cy="77768"/>
          </a:xfrm>
          <a:prstGeom prst="ellipse">
            <a:avLst/>
          </a:prstGeom>
          <a:solidFill>
            <a:srgbClr val="0C121E"/>
          </a:solidFill>
          <a:ln w="63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10887074-0E51-4FC1-A7A9-F0FBD545CF3C}" type="TxLink">
              <a:rPr lang="en-US" sz="1600" b="0" i="0" u="none" strike="noStrike">
                <a:solidFill>
                  <a:srgbClr val="FF0000"/>
                </a:solidFill>
                <a:latin typeface="Calibri"/>
                <a:cs typeface="Calibri"/>
              </a:rPr>
              <a:pPr algn="ctr"/>
              <a:t>•</a:t>
            </a:fld>
            <a:endParaRPr lang="ru-RU" sz="1600">
              <a:solidFill>
                <a:srgbClr val="FF0000"/>
              </a:solidFill>
            </a:endParaRPr>
          </a:p>
        </xdr:txBody>
      </xdr:sp>
      <xdr:sp macro="" textlink="">
        <xdr:nvSpPr>
          <xdr:cNvPr id="26" name="Oval 25">
            <a:extLst>
              <a:ext uri="{FF2B5EF4-FFF2-40B4-BE49-F238E27FC236}">
                <a16:creationId xmlns:a16="http://schemas.microsoft.com/office/drawing/2014/main" id="{00000000-0008-0000-1000-00001A000000}"/>
              </a:ext>
            </a:extLst>
          </xdr:cNvPr>
          <xdr:cNvSpPr/>
        </xdr:nvSpPr>
        <xdr:spPr>
          <a:xfrm>
            <a:off x="11145182" y="7546456"/>
            <a:ext cx="74029" cy="77768"/>
          </a:xfrm>
          <a:prstGeom prst="ellipse">
            <a:avLst/>
          </a:prstGeom>
          <a:solidFill>
            <a:srgbClr val="0C121E"/>
          </a:solidFill>
          <a:ln w="63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0CDADC6A-BF7F-4B67-B12F-D7C4E4191BD1}" type="TxLink">
              <a:rPr lang="en-US" sz="1600" b="0" i="0" u="none" strike="noStrike">
                <a:solidFill>
                  <a:srgbClr val="FF0000"/>
                </a:solidFill>
                <a:latin typeface="Calibri"/>
                <a:cs typeface="Calibri"/>
              </a:rPr>
              <a:pPr algn="ctr"/>
              <a:t>•</a:t>
            </a:fld>
            <a:endParaRPr lang="ru-RU" sz="1600">
              <a:solidFill>
                <a:srgbClr val="FF0000"/>
              </a:solidFill>
            </a:endParaRPr>
          </a:p>
        </xdr:txBody>
      </xdr:sp>
      <xdr:sp macro="" textlink="">
        <xdr:nvSpPr>
          <xdr:cNvPr id="27" name="Oval 26">
            <a:extLst>
              <a:ext uri="{FF2B5EF4-FFF2-40B4-BE49-F238E27FC236}">
                <a16:creationId xmlns:a16="http://schemas.microsoft.com/office/drawing/2014/main" id="{00000000-0008-0000-1000-00001B000000}"/>
              </a:ext>
            </a:extLst>
          </xdr:cNvPr>
          <xdr:cNvSpPr/>
        </xdr:nvSpPr>
        <xdr:spPr>
          <a:xfrm>
            <a:off x="10528556" y="7929851"/>
            <a:ext cx="74029" cy="77768"/>
          </a:xfrm>
          <a:prstGeom prst="ellipse">
            <a:avLst/>
          </a:prstGeom>
          <a:solidFill>
            <a:srgbClr val="0C121E"/>
          </a:solidFill>
          <a:ln w="63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C2FF99B1-67ED-4C9F-AD91-B372583C2EEF}" type="TxLink">
              <a:rPr lang="en-US" sz="1600" b="0" i="0" u="none" strike="noStrike">
                <a:solidFill>
                  <a:srgbClr val="FF0000"/>
                </a:solidFill>
                <a:latin typeface="Calibri"/>
                <a:cs typeface="Calibri"/>
              </a:rPr>
              <a:pPr algn="ctr"/>
              <a:t>•</a:t>
            </a:fld>
            <a:endParaRPr lang="ru-RU" sz="1600">
              <a:solidFill>
                <a:srgbClr val="FF0000"/>
              </a:solidFill>
            </a:endParaRPr>
          </a:p>
        </xdr:txBody>
      </xdr:sp>
      <xdr:sp macro="" textlink="">
        <xdr:nvSpPr>
          <xdr:cNvPr id="28" name="Oval 27">
            <a:extLst>
              <a:ext uri="{FF2B5EF4-FFF2-40B4-BE49-F238E27FC236}">
                <a16:creationId xmlns:a16="http://schemas.microsoft.com/office/drawing/2014/main" id="{00000000-0008-0000-1000-00001C000000}"/>
              </a:ext>
            </a:extLst>
          </xdr:cNvPr>
          <xdr:cNvSpPr/>
        </xdr:nvSpPr>
        <xdr:spPr>
          <a:xfrm>
            <a:off x="10325100" y="7667700"/>
            <a:ext cx="74029" cy="77768"/>
          </a:xfrm>
          <a:prstGeom prst="ellipse">
            <a:avLst/>
          </a:prstGeom>
          <a:solidFill>
            <a:srgbClr val="0C121E"/>
          </a:solidFill>
          <a:ln w="63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D819154C-BB0B-458A-BB4B-0A54A23D5FAB}" type="TxLink">
              <a:rPr lang="en-US" sz="1600" b="0" i="0" u="none" strike="noStrike">
                <a:solidFill>
                  <a:srgbClr val="FF0000"/>
                </a:solidFill>
                <a:latin typeface="Calibri"/>
                <a:cs typeface="Calibri"/>
              </a:rPr>
              <a:pPr algn="ctr"/>
              <a:t>•</a:t>
            </a:fld>
            <a:endParaRPr lang="ru-RU" sz="1600">
              <a:solidFill>
                <a:srgbClr val="FF0000"/>
              </a:solidFill>
            </a:endParaRPr>
          </a:p>
        </xdr:txBody>
      </xdr:sp>
      <xdr:sp macro="" textlink="">
        <xdr:nvSpPr>
          <xdr:cNvPr id="29" name="Oval 28">
            <a:extLst>
              <a:ext uri="{FF2B5EF4-FFF2-40B4-BE49-F238E27FC236}">
                <a16:creationId xmlns:a16="http://schemas.microsoft.com/office/drawing/2014/main" id="{00000000-0008-0000-1000-00001D000000}"/>
              </a:ext>
            </a:extLst>
          </xdr:cNvPr>
          <xdr:cNvSpPr/>
        </xdr:nvSpPr>
        <xdr:spPr>
          <a:xfrm>
            <a:off x="10506646" y="6766560"/>
            <a:ext cx="74029" cy="77768"/>
          </a:xfrm>
          <a:prstGeom prst="ellipse">
            <a:avLst/>
          </a:prstGeom>
          <a:solidFill>
            <a:srgbClr val="0C121E"/>
          </a:solidFill>
          <a:ln w="63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84724C1B-6A66-4791-930A-7BB4EE5C9382}" type="TxLink">
              <a:rPr lang="en-US" sz="1600" b="0" i="0" u="none" strike="noStrike">
                <a:solidFill>
                  <a:srgbClr val="FF0000"/>
                </a:solidFill>
                <a:latin typeface="Calibri"/>
                <a:cs typeface="Calibri"/>
              </a:rPr>
              <a:pPr algn="ctr"/>
              <a:t>•</a:t>
            </a:fld>
            <a:endParaRPr lang="ru-RU" sz="1600">
              <a:solidFill>
                <a:srgbClr val="FF0000"/>
              </a:solidFill>
            </a:endParaRPr>
          </a:p>
        </xdr:txBody>
      </xdr:sp>
    </xdr:grpSp>
    <xdr:clientData/>
  </xdr:twoCellAnchor>
</xdr:wsDr>
</file>

<file path=xl/drawings/drawing8.xml><?xml version="1.0" encoding="utf-8"?>
<xdr:wsDr xmlns:xdr="http://schemas.openxmlformats.org/drawingml/2006/spreadsheetDrawing" xmlns:a="http://schemas.openxmlformats.org/drawingml/2006/main">
  <xdr:twoCellAnchor>
    <xdr:from>
      <xdr:col>6</xdr:col>
      <xdr:colOff>38100</xdr:colOff>
      <xdr:row>10</xdr:row>
      <xdr:rowOff>76984</xdr:rowOff>
    </xdr:from>
    <xdr:to>
      <xdr:col>6</xdr:col>
      <xdr:colOff>396240</xdr:colOff>
      <xdr:row>13</xdr:row>
      <xdr:rowOff>97155</xdr:rowOff>
    </xdr:to>
    <xdr:sp macro="" textlink="">
      <xdr:nvSpPr>
        <xdr:cNvPr id="2" name="Freeform: Shape 1">
          <a:extLst>
            <a:ext uri="{FF2B5EF4-FFF2-40B4-BE49-F238E27FC236}">
              <a16:creationId xmlns:a16="http://schemas.microsoft.com/office/drawing/2014/main" id="{00000000-0008-0000-1500-000002000000}"/>
            </a:ext>
          </a:extLst>
        </xdr:cNvPr>
        <xdr:cNvSpPr/>
      </xdr:nvSpPr>
      <xdr:spPr>
        <a:xfrm>
          <a:off x="3695700" y="1905784"/>
          <a:ext cx="358140" cy="568811"/>
        </a:xfrm>
        <a:custGeom>
          <a:avLst/>
          <a:gdLst>
            <a:gd name="connsiteX0" fmla="*/ 80962 w 161925"/>
            <a:gd name="connsiteY0" fmla="*/ 43497 h 257175"/>
            <a:gd name="connsiteX1" fmla="*/ 33972 w 161925"/>
            <a:gd name="connsiteY1" fmla="*/ 90487 h 257175"/>
            <a:gd name="connsiteX2" fmla="*/ 80962 w 161925"/>
            <a:gd name="connsiteY2" fmla="*/ 137477 h 257175"/>
            <a:gd name="connsiteX3" fmla="*/ 127952 w 161925"/>
            <a:gd name="connsiteY3" fmla="*/ 90487 h 257175"/>
            <a:gd name="connsiteX4" fmla="*/ 80962 w 161925"/>
            <a:gd name="connsiteY4" fmla="*/ 43497 h 257175"/>
            <a:gd name="connsiteX5" fmla="*/ 80963 w 161925"/>
            <a:gd name="connsiteY5" fmla="*/ 0 h 257175"/>
            <a:gd name="connsiteX6" fmla="*/ 161925 w 161925"/>
            <a:gd name="connsiteY6" fmla="*/ 80963 h 257175"/>
            <a:gd name="connsiteX7" fmla="*/ 85725 w 161925"/>
            <a:gd name="connsiteY7" fmla="*/ 257175 h 257175"/>
            <a:gd name="connsiteX8" fmla="*/ 0 w 161925"/>
            <a:gd name="connsiteY8" fmla="*/ 80963 h 257175"/>
            <a:gd name="connsiteX9" fmla="*/ 80963 w 161925"/>
            <a:gd name="connsiteY9" fmla="*/ 0 h 25717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161925" h="257175">
              <a:moveTo>
                <a:pt x="80962" y="43497"/>
              </a:moveTo>
              <a:cubicBezTo>
                <a:pt x="55010" y="43497"/>
                <a:pt x="33972" y="64535"/>
                <a:pt x="33972" y="90487"/>
              </a:cubicBezTo>
              <a:cubicBezTo>
                <a:pt x="33972" y="116439"/>
                <a:pt x="55010" y="137477"/>
                <a:pt x="80962" y="137477"/>
              </a:cubicBezTo>
              <a:cubicBezTo>
                <a:pt x="106914" y="137477"/>
                <a:pt x="127952" y="116439"/>
                <a:pt x="127952" y="90487"/>
              </a:cubicBezTo>
              <a:cubicBezTo>
                <a:pt x="127952" y="64535"/>
                <a:pt x="106914" y="43497"/>
                <a:pt x="80962" y="43497"/>
              </a:cubicBezTo>
              <a:close/>
              <a:moveTo>
                <a:pt x="80963" y="0"/>
              </a:moveTo>
              <a:cubicBezTo>
                <a:pt x="125730" y="0"/>
                <a:pt x="161925" y="36195"/>
                <a:pt x="161925" y="80963"/>
              </a:cubicBezTo>
              <a:cubicBezTo>
                <a:pt x="161925" y="125730"/>
                <a:pt x="85725" y="257175"/>
                <a:pt x="85725" y="257175"/>
              </a:cubicBezTo>
              <a:cubicBezTo>
                <a:pt x="85725" y="257175"/>
                <a:pt x="0" y="125730"/>
                <a:pt x="0" y="80963"/>
              </a:cubicBezTo>
              <a:cubicBezTo>
                <a:pt x="0" y="36195"/>
                <a:pt x="36195" y="0"/>
                <a:pt x="80963" y="0"/>
              </a:cubicBezTo>
              <a:close/>
            </a:path>
          </a:pathLst>
        </a:custGeom>
        <a:solidFill>
          <a:srgbClr val="4D4D4D"/>
        </a:solidFill>
        <a:ln w="9525"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10</xdr:col>
      <xdr:colOff>53029</xdr:colOff>
      <xdr:row>15</xdr:row>
      <xdr:rowOff>107215</xdr:rowOff>
    </xdr:from>
    <xdr:to>
      <xdr:col>10</xdr:col>
      <xdr:colOff>531494</xdr:colOff>
      <xdr:row>18</xdr:row>
      <xdr:rowOff>152757</xdr:rowOff>
    </xdr:to>
    <xdr:sp macro="" textlink="">
      <xdr:nvSpPr>
        <xdr:cNvPr id="5" name="Graphic 3">
          <a:extLst>
            <a:ext uri="{FF2B5EF4-FFF2-40B4-BE49-F238E27FC236}">
              <a16:creationId xmlns:a16="http://schemas.microsoft.com/office/drawing/2014/main" id="{00000000-0008-0000-1500-000005000000}"/>
            </a:ext>
          </a:extLst>
        </xdr:cNvPr>
        <xdr:cNvSpPr/>
      </xdr:nvSpPr>
      <xdr:spPr>
        <a:xfrm>
          <a:off x="7566349" y="2850415"/>
          <a:ext cx="478465" cy="594182"/>
        </a:xfrm>
        <a:custGeom>
          <a:avLst/>
          <a:gdLst>
            <a:gd name="connsiteX0" fmla="*/ 183190 w 478465"/>
            <a:gd name="connsiteY0" fmla="*/ 172819 h 594182"/>
            <a:gd name="connsiteX1" fmla="*/ 126040 w 478465"/>
            <a:gd name="connsiteY1" fmla="*/ 210919 h 594182"/>
            <a:gd name="connsiteX2" fmla="*/ 287965 w 478465"/>
            <a:gd name="connsiteY2" fmla="*/ 449044 h 594182"/>
            <a:gd name="connsiteX3" fmla="*/ 364165 w 478465"/>
            <a:gd name="connsiteY3" fmla="*/ 401419 h 594182"/>
            <a:gd name="connsiteX4" fmla="*/ 478465 w 478465"/>
            <a:gd name="connsiteY4" fmla="*/ 496669 h 594182"/>
            <a:gd name="connsiteX5" fmla="*/ 430840 w 478465"/>
            <a:gd name="connsiteY5" fmla="*/ 572869 h 594182"/>
            <a:gd name="connsiteX6" fmla="*/ 316540 w 478465"/>
            <a:gd name="connsiteY6" fmla="*/ 591919 h 594182"/>
            <a:gd name="connsiteX7" fmla="*/ 2215 w 478465"/>
            <a:gd name="connsiteY7" fmla="*/ 125194 h 594182"/>
            <a:gd name="connsiteX8" fmla="*/ 87940 w 478465"/>
            <a:gd name="connsiteY8" fmla="*/ 1369 h 594182"/>
            <a:gd name="connsiteX9" fmla="*/ 173665 w 478465"/>
            <a:gd name="connsiteY9" fmla="*/ 20419 h 594182"/>
            <a:gd name="connsiteX10" fmla="*/ 183190 w 478465"/>
            <a:gd name="connsiteY10" fmla="*/ 172819 h 5941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478465" h="594182">
              <a:moveTo>
                <a:pt x="183190" y="172819"/>
              </a:moveTo>
              <a:cubicBezTo>
                <a:pt x="183190" y="172819"/>
                <a:pt x="129850" y="190917"/>
                <a:pt x="126040" y="210919"/>
              </a:cubicBezTo>
              <a:cubicBezTo>
                <a:pt x="113658" y="281404"/>
                <a:pt x="216528" y="441424"/>
                <a:pt x="287965" y="449044"/>
              </a:cubicBezTo>
              <a:cubicBezTo>
                <a:pt x="315588" y="451902"/>
                <a:pt x="364165" y="401419"/>
                <a:pt x="364165" y="401419"/>
              </a:cubicBezTo>
              <a:lnTo>
                <a:pt x="478465" y="496669"/>
              </a:lnTo>
              <a:cubicBezTo>
                <a:pt x="478465" y="496669"/>
                <a:pt x="449890" y="558582"/>
                <a:pt x="430840" y="572869"/>
              </a:cubicBezTo>
              <a:cubicBezTo>
                <a:pt x="407028" y="590014"/>
                <a:pt x="345115" y="598587"/>
                <a:pt x="316540" y="591919"/>
              </a:cubicBezTo>
              <a:cubicBezTo>
                <a:pt x="150805" y="554772"/>
                <a:pt x="-21597" y="274737"/>
                <a:pt x="2215" y="125194"/>
              </a:cubicBezTo>
              <a:cubicBezTo>
                <a:pt x="7930" y="88047"/>
                <a:pt x="52698" y="14704"/>
                <a:pt x="87940" y="1369"/>
              </a:cubicBezTo>
              <a:cubicBezTo>
                <a:pt x="107943" y="-6251"/>
                <a:pt x="173665" y="20419"/>
                <a:pt x="173665" y="20419"/>
              </a:cubicBezTo>
              <a:lnTo>
                <a:pt x="183190" y="172819"/>
              </a:lnTo>
              <a:close/>
            </a:path>
          </a:pathLst>
        </a:custGeom>
        <a:solidFill>
          <a:srgbClr val="4D4D4D"/>
        </a:solidFill>
        <a:ln w="9525" cap="flat">
          <a:noFill/>
          <a:prstDash val="solid"/>
          <a:miter/>
        </a:ln>
      </xdr:spPr>
      <xdr:txBody>
        <a:bodyPr rtlCol="0" anchor="ctr"/>
        <a:lstStyle/>
        <a:p>
          <a:endParaRPr lang="ru-RU"/>
        </a:p>
      </xdr:txBody>
    </xdr:sp>
    <xdr:clientData/>
  </xdr:twoCellAnchor>
  <xdr:twoCellAnchor>
    <xdr:from>
      <xdr:col>6</xdr:col>
      <xdr:colOff>22860</xdr:colOff>
      <xdr:row>15</xdr:row>
      <xdr:rowOff>175260</xdr:rowOff>
    </xdr:from>
    <xdr:to>
      <xdr:col>6</xdr:col>
      <xdr:colOff>375285</xdr:colOff>
      <xdr:row>19</xdr:row>
      <xdr:rowOff>81915</xdr:rowOff>
    </xdr:to>
    <xdr:sp macro="" textlink="">
      <xdr:nvSpPr>
        <xdr:cNvPr id="6" name="Freeform: Shape 5">
          <a:extLst>
            <a:ext uri="{FF2B5EF4-FFF2-40B4-BE49-F238E27FC236}">
              <a16:creationId xmlns:a16="http://schemas.microsoft.com/office/drawing/2014/main" id="{00000000-0008-0000-1500-000006000000}"/>
            </a:ext>
          </a:extLst>
        </xdr:cNvPr>
        <xdr:cNvSpPr/>
      </xdr:nvSpPr>
      <xdr:spPr>
        <a:xfrm>
          <a:off x="3680460" y="2918460"/>
          <a:ext cx="352425" cy="638175"/>
        </a:xfrm>
        <a:custGeom>
          <a:avLst/>
          <a:gdLst>
            <a:gd name="connsiteX0" fmla="*/ 171450 w 352425"/>
            <a:gd name="connsiteY0" fmla="*/ 0 h 638175"/>
            <a:gd name="connsiteX1" fmla="*/ 352425 w 352425"/>
            <a:gd name="connsiteY1" fmla="*/ 171450 h 638175"/>
            <a:gd name="connsiteX2" fmla="*/ 180975 w 352425"/>
            <a:gd name="connsiteY2" fmla="*/ 638175 h 638175"/>
            <a:gd name="connsiteX3" fmla="*/ 0 w 352425"/>
            <a:gd name="connsiteY3" fmla="*/ 171450 h 638175"/>
            <a:gd name="connsiteX4" fmla="*/ 171450 w 352425"/>
            <a:gd name="connsiteY4" fmla="*/ 0 h 638175"/>
            <a:gd name="connsiteX5" fmla="*/ 176212 w 352425"/>
            <a:gd name="connsiteY5" fmla="*/ 67628 h 638175"/>
            <a:gd name="connsiteX6" fmla="*/ 80962 w 352425"/>
            <a:gd name="connsiteY6" fmla="*/ 162878 h 638175"/>
            <a:gd name="connsiteX7" fmla="*/ 176212 w 352425"/>
            <a:gd name="connsiteY7" fmla="*/ 258128 h 638175"/>
            <a:gd name="connsiteX8" fmla="*/ 271462 w 352425"/>
            <a:gd name="connsiteY8" fmla="*/ 162878 h 638175"/>
            <a:gd name="connsiteX9" fmla="*/ 176212 w 352425"/>
            <a:gd name="connsiteY9" fmla="*/ 67628 h 63817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352425" h="638175">
              <a:moveTo>
                <a:pt x="171450" y="0"/>
              </a:moveTo>
              <a:cubicBezTo>
                <a:pt x="304800" y="0"/>
                <a:pt x="352425" y="109538"/>
                <a:pt x="352425" y="171450"/>
              </a:cubicBezTo>
              <a:cubicBezTo>
                <a:pt x="352425" y="190500"/>
                <a:pt x="180975" y="638175"/>
                <a:pt x="180975" y="638175"/>
              </a:cubicBezTo>
              <a:cubicBezTo>
                <a:pt x="180975" y="638175"/>
                <a:pt x="0" y="200025"/>
                <a:pt x="0" y="171450"/>
              </a:cubicBezTo>
              <a:cubicBezTo>
                <a:pt x="0" y="110490"/>
                <a:pt x="47625" y="0"/>
                <a:pt x="171450" y="0"/>
              </a:cubicBezTo>
              <a:close/>
              <a:moveTo>
                <a:pt x="176212" y="67628"/>
              </a:moveTo>
              <a:cubicBezTo>
                <a:pt x="123607" y="67628"/>
                <a:pt x="80962" y="110273"/>
                <a:pt x="80962" y="162878"/>
              </a:cubicBezTo>
              <a:cubicBezTo>
                <a:pt x="80962" y="215483"/>
                <a:pt x="123607" y="258128"/>
                <a:pt x="176212" y="258128"/>
              </a:cubicBezTo>
              <a:cubicBezTo>
                <a:pt x="228817" y="258128"/>
                <a:pt x="271462" y="215483"/>
                <a:pt x="271462" y="162878"/>
              </a:cubicBezTo>
              <a:cubicBezTo>
                <a:pt x="271462" y="110273"/>
                <a:pt x="228817" y="67628"/>
                <a:pt x="176212" y="67628"/>
              </a:cubicBezTo>
              <a:close/>
            </a:path>
          </a:pathLst>
        </a:custGeom>
        <a:solidFill>
          <a:srgbClr val="4D4D4D"/>
        </a:solidFill>
        <a:ln w="9525"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5</xdr:col>
      <xdr:colOff>60960</xdr:colOff>
      <xdr:row>13</xdr:row>
      <xdr:rowOff>53340</xdr:rowOff>
    </xdr:from>
    <xdr:to>
      <xdr:col>5</xdr:col>
      <xdr:colOff>607225</xdr:colOff>
      <xdr:row>15</xdr:row>
      <xdr:rowOff>67066</xdr:rowOff>
    </xdr:to>
    <xdr:sp macro="" textlink="">
      <xdr:nvSpPr>
        <xdr:cNvPr id="7" name="Freeform: Shape 6">
          <a:extLst>
            <a:ext uri="{FF2B5EF4-FFF2-40B4-BE49-F238E27FC236}">
              <a16:creationId xmlns:a16="http://schemas.microsoft.com/office/drawing/2014/main" id="{00000000-0008-0000-1500-000007000000}"/>
            </a:ext>
          </a:extLst>
        </xdr:cNvPr>
        <xdr:cNvSpPr/>
      </xdr:nvSpPr>
      <xdr:spPr>
        <a:xfrm rot="10800000">
          <a:off x="4914900" y="2430780"/>
          <a:ext cx="546265" cy="379486"/>
        </a:xfrm>
        <a:custGeom>
          <a:avLst/>
          <a:gdLst>
            <a:gd name="connsiteX0" fmla="*/ 308046 w 546265"/>
            <a:gd name="connsiteY0" fmla="*/ 180000 h 379486"/>
            <a:gd name="connsiteX1" fmla="*/ 273133 w 546265"/>
            <a:gd name="connsiteY1" fmla="*/ 158544 h 379486"/>
            <a:gd name="connsiteX2" fmla="*/ 238220 w 546265"/>
            <a:gd name="connsiteY2" fmla="*/ 180000 h 379486"/>
            <a:gd name="connsiteX3" fmla="*/ 0 w 546265"/>
            <a:gd name="connsiteY3" fmla="*/ 0 h 379486"/>
            <a:gd name="connsiteX4" fmla="*/ 546265 w 546265"/>
            <a:gd name="connsiteY4" fmla="*/ 0 h 379486"/>
            <a:gd name="connsiteX5" fmla="*/ 0 w 546265"/>
            <a:gd name="connsiteY5" fmla="*/ 369637 h 379486"/>
            <a:gd name="connsiteX6" fmla="*/ 0 w 546265"/>
            <a:gd name="connsiteY6" fmla="*/ 6108 h 379486"/>
            <a:gd name="connsiteX7" fmla="*/ 227806 w 546265"/>
            <a:gd name="connsiteY7" fmla="*/ 187873 h 379486"/>
            <a:gd name="connsiteX8" fmla="*/ 546264 w 546265"/>
            <a:gd name="connsiteY8" fmla="*/ 369637 h 379486"/>
            <a:gd name="connsiteX9" fmla="*/ 318460 w 546265"/>
            <a:gd name="connsiteY9" fmla="*/ 187873 h 379486"/>
            <a:gd name="connsiteX10" fmla="*/ 546265 w 546265"/>
            <a:gd name="connsiteY10" fmla="*/ 6108 h 379486"/>
            <a:gd name="connsiteX11" fmla="*/ 530546 w 546265"/>
            <a:gd name="connsiteY11" fmla="*/ 379486 h 379486"/>
            <a:gd name="connsiteX12" fmla="*/ 14291 w 546265"/>
            <a:gd name="connsiteY12" fmla="*/ 379486 h 379486"/>
            <a:gd name="connsiteX13" fmla="*/ 272419 w 546265"/>
            <a:gd name="connsiteY13" fmla="*/ 175202 h 37948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Lst>
          <a:rect l="l" t="t" r="r" b="b"/>
          <a:pathLst>
            <a:path w="546265" h="379486">
              <a:moveTo>
                <a:pt x="308046" y="180000"/>
              </a:moveTo>
              <a:lnTo>
                <a:pt x="273133" y="158544"/>
              </a:lnTo>
              <a:lnTo>
                <a:pt x="238220" y="180000"/>
              </a:lnTo>
              <a:lnTo>
                <a:pt x="0" y="0"/>
              </a:lnTo>
              <a:lnTo>
                <a:pt x="546265" y="0"/>
              </a:lnTo>
              <a:close/>
              <a:moveTo>
                <a:pt x="0" y="369637"/>
              </a:moveTo>
              <a:lnTo>
                <a:pt x="0" y="6108"/>
              </a:lnTo>
              <a:lnTo>
                <a:pt x="227806" y="187873"/>
              </a:lnTo>
              <a:close/>
              <a:moveTo>
                <a:pt x="546264" y="369637"/>
              </a:moveTo>
              <a:lnTo>
                <a:pt x="318460" y="187873"/>
              </a:lnTo>
              <a:lnTo>
                <a:pt x="546265" y="6108"/>
              </a:lnTo>
              <a:close/>
              <a:moveTo>
                <a:pt x="530546" y="379486"/>
              </a:moveTo>
              <a:lnTo>
                <a:pt x="14291" y="379486"/>
              </a:lnTo>
              <a:lnTo>
                <a:pt x="272419" y="175202"/>
              </a:lnTo>
              <a:close/>
            </a:path>
          </a:pathLst>
        </a:custGeom>
        <a:solidFill>
          <a:srgbClr val="4D4D4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7</xdr:col>
      <xdr:colOff>228600</xdr:colOff>
      <xdr:row>17</xdr:row>
      <xdr:rowOff>114300</xdr:rowOff>
    </xdr:from>
    <xdr:to>
      <xdr:col>8</xdr:col>
      <xdr:colOff>160020</xdr:colOff>
      <xdr:row>20</xdr:row>
      <xdr:rowOff>20453</xdr:rowOff>
    </xdr:to>
    <xdr:sp macro="" textlink="">
      <xdr:nvSpPr>
        <xdr:cNvPr id="8" name="Freeform: Shape 7">
          <a:extLst>
            <a:ext uri="{FF2B5EF4-FFF2-40B4-BE49-F238E27FC236}">
              <a16:creationId xmlns:a16="http://schemas.microsoft.com/office/drawing/2014/main" id="{00000000-0008-0000-1500-000008000000}"/>
            </a:ext>
          </a:extLst>
        </xdr:cNvPr>
        <xdr:cNvSpPr/>
      </xdr:nvSpPr>
      <xdr:spPr>
        <a:xfrm>
          <a:off x="4495800" y="3223260"/>
          <a:ext cx="541020" cy="454793"/>
        </a:xfrm>
        <a:custGeom>
          <a:avLst/>
          <a:gdLst>
            <a:gd name="connsiteX0" fmla="*/ 481132 w 2069308"/>
            <a:gd name="connsiteY0" fmla="*/ 0 h 1739504"/>
            <a:gd name="connsiteX1" fmla="*/ 668411 w 2069308"/>
            <a:gd name="connsiteY1" fmla="*/ 37810 h 1739504"/>
            <a:gd name="connsiteX2" fmla="*/ 709430 w 2069308"/>
            <a:gd name="connsiteY2" fmla="*/ 60075 h 1739504"/>
            <a:gd name="connsiteX3" fmla="*/ 766731 w 2069308"/>
            <a:gd name="connsiteY3" fmla="*/ 39102 h 1739504"/>
            <a:gd name="connsiteX4" fmla="*/ 1025368 w 2069308"/>
            <a:gd name="connsiteY4" fmla="*/ 0 h 1739504"/>
            <a:gd name="connsiteX5" fmla="*/ 1895120 w 2069308"/>
            <a:gd name="connsiteY5" fmla="*/ 869752 h 1739504"/>
            <a:gd name="connsiteX6" fmla="*/ 1894104 w 2069308"/>
            <a:gd name="connsiteY6" fmla="*/ 889874 h 1739504"/>
            <a:gd name="connsiteX7" fmla="*/ 1928388 w 2069308"/>
            <a:gd name="connsiteY7" fmla="*/ 918160 h 1739504"/>
            <a:gd name="connsiteX8" fmla="*/ 2069308 w 2069308"/>
            <a:gd name="connsiteY8" fmla="*/ 1258372 h 1739504"/>
            <a:gd name="connsiteX9" fmla="*/ 1588176 w 2069308"/>
            <a:gd name="connsiteY9" fmla="*/ 1739504 h 1739504"/>
            <a:gd name="connsiteX10" fmla="*/ 1400898 w 2069308"/>
            <a:gd name="connsiteY10" fmla="*/ 1701694 h 1739504"/>
            <a:gd name="connsiteX11" fmla="*/ 1352399 w 2069308"/>
            <a:gd name="connsiteY11" fmla="*/ 1675370 h 1739504"/>
            <a:gd name="connsiteX12" fmla="*/ 1284006 w 2069308"/>
            <a:gd name="connsiteY12" fmla="*/ 1700402 h 1739504"/>
            <a:gd name="connsiteX13" fmla="*/ 1025368 w 2069308"/>
            <a:gd name="connsiteY13" fmla="*/ 1739504 h 1739504"/>
            <a:gd name="connsiteX14" fmla="*/ 155616 w 2069308"/>
            <a:gd name="connsiteY14" fmla="*/ 869752 h 1739504"/>
            <a:gd name="connsiteX15" fmla="*/ 157375 w 2069308"/>
            <a:gd name="connsiteY15" fmla="*/ 834920 h 1739504"/>
            <a:gd name="connsiteX16" fmla="*/ 140921 w 2069308"/>
            <a:gd name="connsiteY16" fmla="*/ 821344 h 1739504"/>
            <a:gd name="connsiteX17" fmla="*/ 0 w 2069308"/>
            <a:gd name="connsiteY17" fmla="*/ 481132 h 1739504"/>
            <a:gd name="connsiteX18" fmla="*/ 481132 w 2069308"/>
            <a:gd name="connsiteY18" fmla="*/ 0 h 173950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Lst>
          <a:rect l="l" t="t" r="r" b="b"/>
          <a:pathLst>
            <a:path w="2069308" h="1739504">
              <a:moveTo>
                <a:pt x="481132" y="0"/>
              </a:moveTo>
              <a:cubicBezTo>
                <a:pt x="547563" y="0"/>
                <a:pt x="610849" y="13463"/>
                <a:pt x="668411" y="37810"/>
              </a:cubicBezTo>
              <a:lnTo>
                <a:pt x="709430" y="60075"/>
              </a:lnTo>
              <a:lnTo>
                <a:pt x="766731" y="39102"/>
              </a:lnTo>
              <a:cubicBezTo>
                <a:pt x="848434" y="13690"/>
                <a:pt x="935302" y="0"/>
                <a:pt x="1025368" y="0"/>
              </a:cubicBezTo>
              <a:cubicBezTo>
                <a:pt x="1505719" y="0"/>
                <a:pt x="1895120" y="389401"/>
                <a:pt x="1895120" y="869752"/>
              </a:cubicBezTo>
              <a:lnTo>
                <a:pt x="1894104" y="889874"/>
              </a:lnTo>
              <a:lnTo>
                <a:pt x="1928388" y="918160"/>
              </a:lnTo>
              <a:cubicBezTo>
                <a:pt x="2015456" y="1005228"/>
                <a:pt x="2069308" y="1125511"/>
                <a:pt x="2069308" y="1258372"/>
              </a:cubicBezTo>
              <a:cubicBezTo>
                <a:pt x="2069308" y="1524094"/>
                <a:pt x="1853898" y="1739504"/>
                <a:pt x="1588176" y="1739504"/>
              </a:cubicBezTo>
              <a:cubicBezTo>
                <a:pt x="1521746" y="1739504"/>
                <a:pt x="1458460" y="1726041"/>
                <a:pt x="1400898" y="1701694"/>
              </a:cubicBezTo>
              <a:lnTo>
                <a:pt x="1352399" y="1675370"/>
              </a:lnTo>
              <a:lnTo>
                <a:pt x="1284006" y="1700402"/>
              </a:lnTo>
              <a:cubicBezTo>
                <a:pt x="1202302" y="1725814"/>
                <a:pt x="1115434" y="1739504"/>
                <a:pt x="1025368" y="1739504"/>
              </a:cubicBezTo>
              <a:cubicBezTo>
                <a:pt x="545017" y="1739504"/>
                <a:pt x="155616" y="1350103"/>
                <a:pt x="155616" y="869752"/>
              </a:cubicBezTo>
              <a:lnTo>
                <a:pt x="157375" y="834920"/>
              </a:lnTo>
              <a:lnTo>
                <a:pt x="140921" y="821344"/>
              </a:lnTo>
              <a:cubicBezTo>
                <a:pt x="53853" y="734276"/>
                <a:pt x="0" y="613993"/>
                <a:pt x="0" y="481132"/>
              </a:cubicBezTo>
              <a:cubicBezTo>
                <a:pt x="0" y="215410"/>
                <a:pt x="215410" y="0"/>
                <a:pt x="481132" y="0"/>
              </a:cubicBezTo>
              <a:close/>
            </a:path>
          </a:pathLst>
        </a:custGeom>
        <a:solidFill>
          <a:srgbClr val="4D4D4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800" b="1">
              <a:latin typeface="Comic Sans MS" panose="030F0702030302020204" pitchFamily="66" charset="0"/>
            </a:rPr>
            <a:t>S</a:t>
          </a:r>
          <a:endParaRPr lang="ru-RU" sz="1800" b="1">
            <a:latin typeface="Comic Sans MS" panose="030F0702030302020204" pitchFamily="66" charset="0"/>
          </a:endParaRPr>
        </a:p>
      </xdr:txBody>
    </xdr:sp>
    <xdr:clientData/>
  </xdr:twoCellAnchor>
  <xdr:twoCellAnchor>
    <xdr:from>
      <xdr:col>2</xdr:col>
      <xdr:colOff>0</xdr:colOff>
      <xdr:row>14</xdr:row>
      <xdr:rowOff>0</xdr:rowOff>
    </xdr:from>
    <xdr:to>
      <xdr:col>2</xdr:col>
      <xdr:colOff>406500</xdr:colOff>
      <xdr:row>15</xdr:row>
      <xdr:rowOff>33120</xdr:rowOff>
    </xdr:to>
    <xdr:grpSp>
      <xdr:nvGrpSpPr>
        <xdr:cNvPr id="3" name="Group 2">
          <a:extLst>
            <a:ext uri="{FF2B5EF4-FFF2-40B4-BE49-F238E27FC236}">
              <a16:creationId xmlns:a16="http://schemas.microsoft.com/office/drawing/2014/main" id="{00000000-0008-0000-1500-000003000000}"/>
            </a:ext>
          </a:extLst>
        </xdr:cNvPr>
        <xdr:cNvGrpSpPr/>
      </xdr:nvGrpSpPr>
      <xdr:grpSpPr>
        <a:xfrm>
          <a:off x="1647825" y="2667000"/>
          <a:ext cx="406500" cy="223620"/>
          <a:chOff x="7238212" y="5258851"/>
          <a:chExt cx="406500" cy="217051"/>
        </a:xfrm>
      </xdr:grpSpPr>
      <xdr:sp macro="" textlink="">
        <xdr:nvSpPr>
          <xdr:cNvPr id="4" name="Rectangle: Rounded Corners 3">
            <a:extLst>
              <a:ext uri="{FF2B5EF4-FFF2-40B4-BE49-F238E27FC236}">
                <a16:creationId xmlns:a16="http://schemas.microsoft.com/office/drawing/2014/main" id="{00000000-0008-0000-1500-000004000000}"/>
              </a:ext>
            </a:extLst>
          </xdr:cNvPr>
          <xdr:cNvSpPr/>
        </xdr:nvSpPr>
        <xdr:spPr>
          <a:xfrm>
            <a:off x="7238212" y="5258851"/>
            <a:ext cx="365759" cy="214411"/>
          </a:xfrm>
          <a:prstGeom prst="roundRect">
            <a:avLst>
              <a:gd name="adj" fmla="val 50000"/>
            </a:avLst>
          </a:prstGeom>
          <a:solidFill>
            <a:srgbClr val="D0E8F0"/>
          </a:solidFill>
          <a:ln>
            <a:noFill/>
          </a:ln>
          <a:effectLst>
            <a:innerShdw blurRad="63500">
              <a:prstClr val="black">
                <a:alpha val="32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9" name="Oval 8">
            <a:extLst>
              <a:ext uri="{FF2B5EF4-FFF2-40B4-BE49-F238E27FC236}">
                <a16:creationId xmlns:a16="http://schemas.microsoft.com/office/drawing/2014/main" id="{00000000-0008-0000-1500-000009000000}"/>
              </a:ext>
            </a:extLst>
          </xdr:cNvPr>
          <xdr:cNvSpPr/>
        </xdr:nvSpPr>
        <xdr:spPr>
          <a:xfrm>
            <a:off x="7428712" y="5258851"/>
            <a:ext cx="216000" cy="217051"/>
          </a:xfrm>
          <a:prstGeom prst="ellipse">
            <a:avLst/>
          </a:prstGeom>
          <a:solidFill>
            <a:srgbClr val="5EB2CD"/>
          </a:solidFill>
          <a:ln>
            <a:solidFill>
              <a:srgbClr val="3388A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5</xdr:col>
      <xdr:colOff>6502</xdr:colOff>
      <xdr:row>11</xdr:row>
      <xdr:rowOff>160020</xdr:rowOff>
    </xdr:from>
    <xdr:to>
      <xdr:col>6</xdr:col>
      <xdr:colOff>59828</xdr:colOff>
      <xdr:row>16</xdr:row>
      <xdr:rowOff>68579</xdr:rowOff>
    </xdr:to>
    <xdr:grpSp>
      <xdr:nvGrpSpPr>
        <xdr:cNvPr id="15" name="Group 14">
          <a:extLst>
            <a:ext uri="{FF2B5EF4-FFF2-40B4-BE49-F238E27FC236}">
              <a16:creationId xmlns:a16="http://schemas.microsoft.com/office/drawing/2014/main" id="{00000000-0008-0000-1500-00000F000000}"/>
            </a:ext>
          </a:extLst>
        </xdr:cNvPr>
        <xdr:cNvGrpSpPr/>
      </xdr:nvGrpSpPr>
      <xdr:grpSpPr>
        <a:xfrm>
          <a:off x="7588402" y="2255520"/>
          <a:ext cx="662926" cy="861059"/>
          <a:chOff x="7382662" y="2171700"/>
          <a:chExt cx="662926" cy="822959"/>
        </a:xfrm>
      </xdr:grpSpPr>
      <xdr:sp macro="" textlink="">
        <xdr:nvSpPr>
          <xdr:cNvPr id="10" name="Rectangle 9">
            <a:extLst>
              <a:ext uri="{FF2B5EF4-FFF2-40B4-BE49-F238E27FC236}">
                <a16:creationId xmlns:a16="http://schemas.microsoft.com/office/drawing/2014/main" id="{00000000-0008-0000-1500-00000A000000}"/>
              </a:ext>
            </a:extLst>
          </xdr:cNvPr>
          <xdr:cNvSpPr/>
        </xdr:nvSpPr>
        <xdr:spPr>
          <a:xfrm>
            <a:off x="7382662" y="2171700"/>
            <a:ext cx="662926" cy="822959"/>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2" name="Rectangle: Rounded Corners 11">
            <a:extLst>
              <a:ext uri="{FF2B5EF4-FFF2-40B4-BE49-F238E27FC236}">
                <a16:creationId xmlns:a16="http://schemas.microsoft.com/office/drawing/2014/main" id="{00000000-0008-0000-1500-00000C000000}"/>
              </a:ext>
            </a:extLst>
          </xdr:cNvPr>
          <xdr:cNvSpPr/>
        </xdr:nvSpPr>
        <xdr:spPr>
          <a:xfrm rot="16200000">
            <a:off x="7522998" y="2529837"/>
            <a:ext cx="365759" cy="213373"/>
          </a:xfrm>
          <a:prstGeom prst="roundRect">
            <a:avLst>
              <a:gd name="adj" fmla="val 50000"/>
            </a:avLst>
          </a:prstGeom>
          <a:solidFill>
            <a:srgbClr val="D0E8F0"/>
          </a:solidFill>
          <a:ln>
            <a:noFill/>
          </a:ln>
          <a:effectLst>
            <a:innerShdw blurRad="63500">
              <a:prstClr val="black">
                <a:alpha val="32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3" name="Oval 12">
            <a:extLst>
              <a:ext uri="{FF2B5EF4-FFF2-40B4-BE49-F238E27FC236}">
                <a16:creationId xmlns:a16="http://schemas.microsoft.com/office/drawing/2014/main" id="{00000000-0008-0000-1500-00000D000000}"/>
              </a:ext>
            </a:extLst>
          </xdr:cNvPr>
          <xdr:cNvSpPr/>
        </xdr:nvSpPr>
        <xdr:spPr>
          <a:xfrm rot="16200000">
            <a:off x="7599191" y="2412903"/>
            <a:ext cx="216000" cy="216000"/>
          </a:xfrm>
          <a:prstGeom prst="ellipse">
            <a:avLst/>
          </a:prstGeom>
          <a:solidFill>
            <a:srgbClr val="5EB2CD"/>
          </a:solidFill>
          <a:ln>
            <a:solidFill>
              <a:srgbClr val="3388A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3</xdr:col>
      <xdr:colOff>3069742</xdr:colOff>
      <xdr:row>11</xdr:row>
      <xdr:rowOff>160020</xdr:rowOff>
    </xdr:from>
    <xdr:to>
      <xdr:col>4</xdr:col>
      <xdr:colOff>212228</xdr:colOff>
      <xdr:row>16</xdr:row>
      <xdr:rowOff>68579</xdr:rowOff>
    </xdr:to>
    <xdr:grpSp>
      <xdr:nvGrpSpPr>
        <xdr:cNvPr id="16" name="Group 15">
          <a:extLst>
            <a:ext uri="{FF2B5EF4-FFF2-40B4-BE49-F238E27FC236}">
              <a16:creationId xmlns:a16="http://schemas.microsoft.com/office/drawing/2014/main" id="{00000000-0008-0000-1500-000010000000}"/>
            </a:ext>
          </a:extLst>
        </xdr:cNvPr>
        <xdr:cNvGrpSpPr/>
      </xdr:nvGrpSpPr>
      <xdr:grpSpPr>
        <a:xfrm>
          <a:off x="6622567" y="2255520"/>
          <a:ext cx="561961" cy="861059"/>
          <a:chOff x="7382662" y="2171700"/>
          <a:chExt cx="662926" cy="822959"/>
        </a:xfrm>
      </xdr:grpSpPr>
      <xdr:sp macro="" textlink="">
        <xdr:nvSpPr>
          <xdr:cNvPr id="17" name="Rectangle 16">
            <a:extLst>
              <a:ext uri="{FF2B5EF4-FFF2-40B4-BE49-F238E27FC236}">
                <a16:creationId xmlns:a16="http://schemas.microsoft.com/office/drawing/2014/main" id="{00000000-0008-0000-1500-000011000000}"/>
              </a:ext>
            </a:extLst>
          </xdr:cNvPr>
          <xdr:cNvSpPr/>
        </xdr:nvSpPr>
        <xdr:spPr>
          <a:xfrm>
            <a:off x="7382662" y="2171700"/>
            <a:ext cx="662926" cy="822959"/>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8" name="Rectangle: Rounded Corners 17">
            <a:extLst>
              <a:ext uri="{FF2B5EF4-FFF2-40B4-BE49-F238E27FC236}">
                <a16:creationId xmlns:a16="http://schemas.microsoft.com/office/drawing/2014/main" id="{00000000-0008-0000-1500-000012000000}"/>
              </a:ext>
            </a:extLst>
          </xdr:cNvPr>
          <xdr:cNvSpPr/>
        </xdr:nvSpPr>
        <xdr:spPr>
          <a:xfrm rot="16200000">
            <a:off x="7522998" y="2529837"/>
            <a:ext cx="365759" cy="213373"/>
          </a:xfrm>
          <a:prstGeom prst="roundRect">
            <a:avLst>
              <a:gd name="adj" fmla="val 50000"/>
            </a:avLst>
          </a:prstGeom>
          <a:solidFill>
            <a:srgbClr val="CCECEA"/>
          </a:solidFill>
          <a:ln>
            <a:noFill/>
          </a:ln>
          <a:effectLst>
            <a:innerShdw blurRad="63500">
              <a:prstClr val="black">
                <a:alpha val="32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9" name="Oval 18">
            <a:extLst>
              <a:ext uri="{FF2B5EF4-FFF2-40B4-BE49-F238E27FC236}">
                <a16:creationId xmlns:a16="http://schemas.microsoft.com/office/drawing/2014/main" id="{00000000-0008-0000-1500-000013000000}"/>
              </a:ext>
            </a:extLst>
          </xdr:cNvPr>
          <xdr:cNvSpPr/>
        </xdr:nvSpPr>
        <xdr:spPr>
          <a:xfrm rot="16200000">
            <a:off x="7599191" y="2412903"/>
            <a:ext cx="216000" cy="216000"/>
          </a:xfrm>
          <a:prstGeom prst="ellipse">
            <a:avLst/>
          </a:prstGeom>
          <a:solidFill>
            <a:srgbClr val="43ADA9"/>
          </a:solidFill>
          <a:ln>
            <a:solidFill>
              <a:srgbClr val="34888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3</xdr:col>
      <xdr:colOff>1850542</xdr:colOff>
      <xdr:row>11</xdr:row>
      <xdr:rowOff>160020</xdr:rowOff>
    </xdr:from>
    <xdr:to>
      <xdr:col>3</xdr:col>
      <xdr:colOff>2513468</xdr:colOff>
      <xdr:row>16</xdr:row>
      <xdr:rowOff>68579</xdr:rowOff>
    </xdr:to>
    <xdr:grpSp>
      <xdr:nvGrpSpPr>
        <xdr:cNvPr id="20" name="Group 19">
          <a:extLst>
            <a:ext uri="{FF2B5EF4-FFF2-40B4-BE49-F238E27FC236}">
              <a16:creationId xmlns:a16="http://schemas.microsoft.com/office/drawing/2014/main" id="{00000000-0008-0000-1500-000014000000}"/>
            </a:ext>
          </a:extLst>
        </xdr:cNvPr>
        <xdr:cNvGrpSpPr/>
      </xdr:nvGrpSpPr>
      <xdr:grpSpPr>
        <a:xfrm>
          <a:off x="5403367" y="2255520"/>
          <a:ext cx="662926" cy="861059"/>
          <a:chOff x="7382662" y="2171700"/>
          <a:chExt cx="662926" cy="822959"/>
        </a:xfrm>
      </xdr:grpSpPr>
      <xdr:sp macro="" textlink="">
        <xdr:nvSpPr>
          <xdr:cNvPr id="21" name="Rectangle 20">
            <a:extLst>
              <a:ext uri="{FF2B5EF4-FFF2-40B4-BE49-F238E27FC236}">
                <a16:creationId xmlns:a16="http://schemas.microsoft.com/office/drawing/2014/main" id="{00000000-0008-0000-1500-000015000000}"/>
              </a:ext>
            </a:extLst>
          </xdr:cNvPr>
          <xdr:cNvSpPr/>
        </xdr:nvSpPr>
        <xdr:spPr>
          <a:xfrm>
            <a:off x="7382662" y="2171700"/>
            <a:ext cx="662926" cy="822959"/>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2" name="Rectangle: Rounded Corners 21">
            <a:extLst>
              <a:ext uri="{FF2B5EF4-FFF2-40B4-BE49-F238E27FC236}">
                <a16:creationId xmlns:a16="http://schemas.microsoft.com/office/drawing/2014/main" id="{00000000-0008-0000-1500-000016000000}"/>
              </a:ext>
            </a:extLst>
          </xdr:cNvPr>
          <xdr:cNvSpPr/>
        </xdr:nvSpPr>
        <xdr:spPr>
          <a:xfrm rot="16200000">
            <a:off x="7522998" y="2529837"/>
            <a:ext cx="365759" cy="213373"/>
          </a:xfrm>
          <a:prstGeom prst="roundRect">
            <a:avLst>
              <a:gd name="adj" fmla="val 50000"/>
            </a:avLst>
          </a:prstGeom>
          <a:solidFill>
            <a:srgbClr val="D5DCEF"/>
          </a:solidFill>
          <a:ln>
            <a:noFill/>
          </a:ln>
          <a:effectLst>
            <a:innerShdw blurRad="63500">
              <a:prstClr val="black">
                <a:alpha val="32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3" name="Oval 22">
            <a:extLst>
              <a:ext uri="{FF2B5EF4-FFF2-40B4-BE49-F238E27FC236}">
                <a16:creationId xmlns:a16="http://schemas.microsoft.com/office/drawing/2014/main" id="{00000000-0008-0000-1500-000017000000}"/>
              </a:ext>
            </a:extLst>
          </xdr:cNvPr>
          <xdr:cNvSpPr/>
        </xdr:nvSpPr>
        <xdr:spPr>
          <a:xfrm rot="16200000">
            <a:off x="7599191" y="2412903"/>
            <a:ext cx="216000" cy="216000"/>
          </a:xfrm>
          <a:prstGeom prst="ellipse">
            <a:avLst/>
          </a:prstGeom>
          <a:solidFill>
            <a:srgbClr val="768DCC"/>
          </a:solidFill>
          <a:ln>
            <a:solidFill>
              <a:srgbClr val="54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3</xdr:col>
      <xdr:colOff>798982</xdr:colOff>
      <xdr:row>11</xdr:row>
      <xdr:rowOff>160020</xdr:rowOff>
    </xdr:from>
    <xdr:to>
      <xdr:col>3</xdr:col>
      <xdr:colOff>1461908</xdr:colOff>
      <xdr:row>16</xdr:row>
      <xdr:rowOff>68579</xdr:rowOff>
    </xdr:to>
    <xdr:grpSp>
      <xdr:nvGrpSpPr>
        <xdr:cNvPr id="24" name="Group 23">
          <a:extLst>
            <a:ext uri="{FF2B5EF4-FFF2-40B4-BE49-F238E27FC236}">
              <a16:creationId xmlns:a16="http://schemas.microsoft.com/office/drawing/2014/main" id="{00000000-0008-0000-1500-000018000000}"/>
            </a:ext>
          </a:extLst>
        </xdr:cNvPr>
        <xdr:cNvGrpSpPr/>
      </xdr:nvGrpSpPr>
      <xdr:grpSpPr>
        <a:xfrm>
          <a:off x="4351807" y="2255520"/>
          <a:ext cx="662926" cy="861059"/>
          <a:chOff x="7382662" y="2171700"/>
          <a:chExt cx="662926" cy="822959"/>
        </a:xfrm>
      </xdr:grpSpPr>
      <xdr:sp macro="" textlink="">
        <xdr:nvSpPr>
          <xdr:cNvPr id="25" name="Rectangle 24">
            <a:extLst>
              <a:ext uri="{FF2B5EF4-FFF2-40B4-BE49-F238E27FC236}">
                <a16:creationId xmlns:a16="http://schemas.microsoft.com/office/drawing/2014/main" id="{00000000-0008-0000-1500-000019000000}"/>
              </a:ext>
            </a:extLst>
          </xdr:cNvPr>
          <xdr:cNvSpPr/>
        </xdr:nvSpPr>
        <xdr:spPr>
          <a:xfrm>
            <a:off x="7382662" y="2171700"/>
            <a:ext cx="662926" cy="822959"/>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6" name="Rectangle: Rounded Corners 25">
            <a:extLst>
              <a:ext uri="{FF2B5EF4-FFF2-40B4-BE49-F238E27FC236}">
                <a16:creationId xmlns:a16="http://schemas.microsoft.com/office/drawing/2014/main" id="{00000000-0008-0000-1500-00001A000000}"/>
              </a:ext>
            </a:extLst>
          </xdr:cNvPr>
          <xdr:cNvSpPr/>
        </xdr:nvSpPr>
        <xdr:spPr>
          <a:xfrm rot="16200000">
            <a:off x="7522998" y="2529837"/>
            <a:ext cx="365759" cy="213373"/>
          </a:xfrm>
          <a:prstGeom prst="roundRect">
            <a:avLst>
              <a:gd name="adj" fmla="val 50000"/>
            </a:avLst>
          </a:prstGeom>
          <a:solidFill>
            <a:srgbClr val="F7E6C5"/>
          </a:solidFill>
          <a:ln>
            <a:noFill/>
          </a:ln>
          <a:effectLst>
            <a:innerShdw blurRad="63500">
              <a:prstClr val="black">
                <a:alpha val="32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7" name="Oval 26">
            <a:extLst>
              <a:ext uri="{FF2B5EF4-FFF2-40B4-BE49-F238E27FC236}">
                <a16:creationId xmlns:a16="http://schemas.microsoft.com/office/drawing/2014/main" id="{00000000-0008-0000-1500-00001B000000}"/>
              </a:ext>
            </a:extLst>
          </xdr:cNvPr>
          <xdr:cNvSpPr/>
        </xdr:nvSpPr>
        <xdr:spPr>
          <a:xfrm rot="16200000">
            <a:off x="7599191" y="2412903"/>
            <a:ext cx="216000" cy="216000"/>
          </a:xfrm>
          <a:prstGeom prst="ellipse">
            <a:avLst/>
          </a:prstGeom>
          <a:solidFill>
            <a:srgbClr val="E1A327"/>
          </a:solidFill>
          <a:ln>
            <a:solidFill>
              <a:srgbClr val="BF881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4995.702718055552" missingItemsLimit="0" createdVersion="8" refreshedVersion="8" minRefreshableVersion="3" recordCount="403" xr:uid="{6DA2A5FB-D048-4754-B8C5-56FAEE1244AD}">
  <cacheSource type="worksheet">
    <worksheetSource name="DatabaseM2"/>
  </cacheSource>
  <cacheFields count="67">
    <cacheField name="Date" numFmtId="0">
      <sharedItems containsNonDate="0" containsDate="1" containsString="0" containsBlank="1" minDate="2023-01-01T00:00:00" maxDate="2024-01-01T00:00:00" count="366">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m/>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sharedItems>
      <fieldGroup par="66" base="0">
        <rangePr groupBy="days" startDate="2023-01-01T00:00:00" endDate="2024-01-01T00:00:00"/>
        <groupItems count="368">
          <s v="(пусто)"/>
          <s v="01.Січ"/>
          <s v="02.Січ"/>
          <s v="03.Січ"/>
          <s v="04.Січ"/>
          <s v="05.Січ"/>
          <s v="06.Січ"/>
          <s v="07.Січ"/>
          <s v="08.Січ"/>
          <s v="09.Січ"/>
          <s v="10.Січ"/>
          <s v="11.Січ"/>
          <s v="12.Січ"/>
          <s v="13.Січ"/>
          <s v="14.Січ"/>
          <s v="15.Січ"/>
          <s v="16.Січ"/>
          <s v="17.Січ"/>
          <s v="18.Січ"/>
          <s v="19.Січ"/>
          <s v="20.Січ"/>
          <s v="21.Січ"/>
          <s v="22.Січ"/>
          <s v="23.Січ"/>
          <s v="24.Січ"/>
          <s v="25.Січ"/>
          <s v="26.Січ"/>
          <s v="27.Січ"/>
          <s v="28.Січ"/>
          <s v="29.Січ"/>
          <s v="30.Січ"/>
          <s v="31.Січ"/>
          <s v="01.Лют"/>
          <s v="02.Лют"/>
          <s v="03.Лют"/>
          <s v="04.Лют"/>
          <s v="05.Лют"/>
          <s v="06.Лют"/>
          <s v="07.Лют"/>
          <s v="08.Лют"/>
          <s v="09.Лют"/>
          <s v="10.Лют"/>
          <s v="11.Лют"/>
          <s v="12.Лют"/>
          <s v="13.Лют"/>
          <s v="14.Лют"/>
          <s v="15.Лют"/>
          <s v="16.Лют"/>
          <s v="17.Лют"/>
          <s v="18.Лют"/>
          <s v="19.Лют"/>
          <s v="20.Лют"/>
          <s v="21.Лют"/>
          <s v="22.Лют"/>
          <s v="23.Лют"/>
          <s v="24.Лют"/>
          <s v="25.Лют"/>
          <s v="26.Лют"/>
          <s v="27.Лют"/>
          <s v="28.Лют"/>
          <s v="29.Лют"/>
          <s v="01.Бер"/>
          <s v="02.Бер"/>
          <s v="03.Бер"/>
          <s v="04.Бер"/>
          <s v="05.Бер"/>
          <s v="06.Бер"/>
          <s v="07.Бер"/>
          <s v="08.Бер"/>
          <s v="09.Бер"/>
          <s v="10.Бер"/>
          <s v="11.Бер"/>
          <s v="12.Бер"/>
          <s v="13.Бер"/>
          <s v="14.Бер"/>
          <s v="15.Бер"/>
          <s v="16.Бер"/>
          <s v="17.Бер"/>
          <s v="18.Бер"/>
          <s v="19.Бер"/>
          <s v="20.Бер"/>
          <s v="21.Бер"/>
          <s v="22.Бер"/>
          <s v="23.Бер"/>
          <s v="24.Бер"/>
          <s v="25.Бер"/>
          <s v="26.Бер"/>
          <s v="27.Бер"/>
          <s v="28.Бер"/>
          <s v="29.Бер"/>
          <s v="30.Бер"/>
          <s v="31.Бер"/>
          <s v="01.Кві"/>
          <s v="02.Кві"/>
          <s v="03.Кві"/>
          <s v="04.Кві"/>
          <s v="05.Кві"/>
          <s v="06.Кві"/>
          <s v="07.Кві"/>
          <s v="08.Кві"/>
          <s v="09.Кві"/>
          <s v="10.Кві"/>
          <s v="11.Кві"/>
          <s v="12.Кві"/>
          <s v="13.Кві"/>
          <s v="14.Кві"/>
          <s v="15.Кві"/>
          <s v="16.Кві"/>
          <s v="17.Кві"/>
          <s v="18.Кві"/>
          <s v="19.Кві"/>
          <s v="20.Кві"/>
          <s v="21.Кві"/>
          <s v="22.Кві"/>
          <s v="23.Кві"/>
          <s v="24.Кві"/>
          <s v="25.Кві"/>
          <s v="26.Кві"/>
          <s v="27.Кві"/>
          <s v="28.Кві"/>
          <s v="29.Кві"/>
          <s v="30.Кві"/>
          <s v="01.Тра"/>
          <s v="02.Тра"/>
          <s v="03.Тра"/>
          <s v="04.Тра"/>
          <s v="05.Тра"/>
          <s v="06.Тра"/>
          <s v="07.Тра"/>
          <s v="08.Тра"/>
          <s v="09.Тра"/>
          <s v="10.Тра"/>
          <s v="11.Тра"/>
          <s v="12.Тра"/>
          <s v="13.Тра"/>
          <s v="14.Тра"/>
          <s v="15.Тра"/>
          <s v="16.Тра"/>
          <s v="17.Тра"/>
          <s v="18.Тра"/>
          <s v="19.Тра"/>
          <s v="20.Тра"/>
          <s v="21.Тра"/>
          <s v="22.Тра"/>
          <s v="23.Тра"/>
          <s v="24.Тра"/>
          <s v="25.Тра"/>
          <s v="26.Тра"/>
          <s v="27.Тра"/>
          <s v="28.Тра"/>
          <s v="29.Тра"/>
          <s v="30.Тра"/>
          <s v="31.Тра"/>
          <s v="01.Чер"/>
          <s v="02.Чер"/>
          <s v="03.Чер"/>
          <s v="04.Чер"/>
          <s v="05.Чер"/>
          <s v="06.Чер"/>
          <s v="07.Чер"/>
          <s v="08.Чер"/>
          <s v="09.Чер"/>
          <s v="10.Чер"/>
          <s v="11.Чер"/>
          <s v="12.Чер"/>
          <s v="13.Чер"/>
          <s v="14.Чер"/>
          <s v="15.Чер"/>
          <s v="16.Чер"/>
          <s v="17.Чер"/>
          <s v="18.Чер"/>
          <s v="19.Чер"/>
          <s v="20.Чер"/>
          <s v="21.Чер"/>
          <s v="22.Чер"/>
          <s v="23.Чер"/>
          <s v="24.Чер"/>
          <s v="25.Чер"/>
          <s v="26.Чер"/>
          <s v="27.Чер"/>
          <s v="28.Чер"/>
          <s v="29.Чер"/>
          <s v="30.Чер"/>
          <s v="01.Лип"/>
          <s v="02.Лип"/>
          <s v="03.Лип"/>
          <s v="04.Лип"/>
          <s v="05.Лип"/>
          <s v="06.Лип"/>
          <s v="07.Лип"/>
          <s v="08.Лип"/>
          <s v="09.Лип"/>
          <s v="10.Лип"/>
          <s v="11.Лип"/>
          <s v="12.Лип"/>
          <s v="13.Лип"/>
          <s v="14.Лип"/>
          <s v="15.Лип"/>
          <s v="16.Лип"/>
          <s v="17.Лип"/>
          <s v="18.Лип"/>
          <s v="19.Лип"/>
          <s v="20.Лип"/>
          <s v="21.Лип"/>
          <s v="22.Лип"/>
          <s v="23.Лип"/>
          <s v="24.Лип"/>
          <s v="25.Лип"/>
          <s v="26.Лип"/>
          <s v="27.Лип"/>
          <s v="28.Лип"/>
          <s v="29.Лип"/>
          <s v="30.Лип"/>
          <s v="31.Лип"/>
          <s v="01.Сер"/>
          <s v="02.Сер"/>
          <s v="03.Сер"/>
          <s v="04.Сер"/>
          <s v="05.Сер"/>
          <s v="06.Сер"/>
          <s v="07.Сер"/>
          <s v="08.Сер"/>
          <s v="09.Сер"/>
          <s v="10.Сер"/>
          <s v="11.Сер"/>
          <s v="12.Сер"/>
          <s v="13.Сер"/>
          <s v="14.Сер"/>
          <s v="15.Сер"/>
          <s v="16.Сер"/>
          <s v="17.Сер"/>
          <s v="18.Сер"/>
          <s v="19.Сер"/>
          <s v="20.Сер"/>
          <s v="21.Сер"/>
          <s v="22.Сер"/>
          <s v="23.Сер"/>
          <s v="24.Сер"/>
          <s v="25.Сер"/>
          <s v="26.Сер"/>
          <s v="27.Сер"/>
          <s v="28.Сер"/>
          <s v="29.Сер"/>
          <s v="30.Сер"/>
          <s v="31.Сер"/>
          <s v="01.Вер"/>
          <s v="02.Вер"/>
          <s v="03.Вер"/>
          <s v="04.Вер"/>
          <s v="05.Вер"/>
          <s v="06.Вер"/>
          <s v="07.Вер"/>
          <s v="08.Вер"/>
          <s v="09.Вер"/>
          <s v="10.Вер"/>
          <s v="11.Вер"/>
          <s v="12.Вер"/>
          <s v="13.Вер"/>
          <s v="14.Вер"/>
          <s v="15.Вер"/>
          <s v="16.Вер"/>
          <s v="17.Вер"/>
          <s v="18.Вер"/>
          <s v="19.Вер"/>
          <s v="20.Вер"/>
          <s v="21.Вер"/>
          <s v="22.Вер"/>
          <s v="23.Вер"/>
          <s v="24.Вер"/>
          <s v="25.Вер"/>
          <s v="26.Вер"/>
          <s v="27.Вер"/>
          <s v="28.Вер"/>
          <s v="29.Вер"/>
          <s v="30.Вер"/>
          <s v="01.Жов"/>
          <s v="02.Жов"/>
          <s v="03.Жов"/>
          <s v="04.Жов"/>
          <s v="05.Жов"/>
          <s v="06.Жов"/>
          <s v="07.Жов"/>
          <s v="08.Жов"/>
          <s v="09.Жов"/>
          <s v="10.Жов"/>
          <s v="11.Жов"/>
          <s v="12.Жов"/>
          <s v="13.Жов"/>
          <s v="14.Жов"/>
          <s v="15.Жов"/>
          <s v="16.Жов"/>
          <s v="17.Жов"/>
          <s v="18.Жов"/>
          <s v="19.Жов"/>
          <s v="20.Жов"/>
          <s v="21.Жов"/>
          <s v="22.Жов"/>
          <s v="23.Жов"/>
          <s v="24.Жов"/>
          <s v="25.Жов"/>
          <s v="26.Жов"/>
          <s v="27.Жов"/>
          <s v="28.Жов"/>
          <s v="29.Жов"/>
          <s v="30.Жов"/>
          <s v="31.Жов"/>
          <s v="01.Лис"/>
          <s v="02.Лис"/>
          <s v="03.Лис"/>
          <s v="04.Лис"/>
          <s v="05.Лис"/>
          <s v="06.Лис"/>
          <s v="07.Лис"/>
          <s v="08.Лис"/>
          <s v="09.Лис"/>
          <s v="10.Лис"/>
          <s v="11.Лис"/>
          <s v="12.Лис"/>
          <s v="13.Лис"/>
          <s v="14.Лис"/>
          <s v="15.Лис"/>
          <s v="16.Лис"/>
          <s v="17.Лис"/>
          <s v="18.Лис"/>
          <s v="19.Лис"/>
          <s v="20.Лис"/>
          <s v="21.Лис"/>
          <s v="22.Лис"/>
          <s v="23.Лис"/>
          <s v="24.Лис"/>
          <s v="25.Лис"/>
          <s v="26.Лис"/>
          <s v="27.Лис"/>
          <s v="28.Лис"/>
          <s v="29.Лис"/>
          <s v="30.Лис"/>
          <s v="01.Гру"/>
          <s v="02.Гру"/>
          <s v="03.Гру"/>
          <s v="04.Гру"/>
          <s v="05.Гру"/>
          <s v="06.Гру"/>
          <s v="07.Гру"/>
          <s v="08.Гру"/>
          <s v="09.Гру"/>
          <s v="10.Гру"/>
          <s v="11.Гру"/>
          <s v="12.Гру"/>
          <s v="13.Гру"/>
          <s v="14.Гру"/>
          <s v="15.Гру"/>
          <s v="16.Гру"/>
          <s v="17.Гру"/>
          <s v="18.Гру"/>
          <s v="19.Гру"/>
          <s v="20.Гру"/>
          <s v="21.Гру"/>
          <s v="22.Гру"/>
          <s v="23.Гру"/>
          <s v="24.Гру"/>
          <s v="25.Гру"/>
          <s v="26.Гру"/>
          <s v="27.Гру"/>
          <s v="28.Гру"/>
          <s v="29.Гру"/>
          <s v="30.Гру"/>
          <s v="31.Гру"/>
          <s v="&gt;01.01.2024"/>
        </groupItems>
      </fieldGroup>
    </cacheField>
    <cacheField name="Month" numFmtId="0">
      <sharedItems count="12">
        <s v="JANUARY"/>
        <s v="FEBRUARY"/>
        <s v="MARCH"/>
        <s v="APRIL"/>
        <s v="MAY"/>
        <s v="JUNE"/>
        <s v="JULY"/>
        <s v="AUGUST"/>
        <s v="SEPTEMBER"/>
        <s v="OCTOBER"/>
        <s v="NOVEMBER"/>
        <s v="DECEMBER"/>
      </sharedItems>
    </cacheField>
    <cacheField name="Day" numFmtId="0">
      <sharedItems containsSemiMixedTypes="0" containsString="0" containsNumber="1" minValue="0" maxValue="31" count="41">
        <n v="1"/>
        <n v="2"/>
        <n v="3"/>
        <n v="4"/>
        <n v="5"/>
        <n v="6"/>
        <n v="7"/>
        <n v="8"/>
        <n v="9"/>
        <n v="10"/>
        <n v="11"/>
        <n v="12"/>
        <n v="13"/>
        <n v="14"/>
        <n v="15"/>
        <n v="16"/>
        <n v="17"/>
        <n v="18"/>
        <n v="19"/>
        <n v="20"/>
        <n v="21"/>
        <n v="22"/>
        <n v="23"/>
        <n v="24"/>
        <n v="25"/>
        <n v="26"/>
        <n v="27"/>
        <n v="28"/>
        <n v="29"/>
        <n v="30"/>
        <n v="31"/>
        <n v="1E-8"/>
        <n v="2E-8"/>
        <n v="2.9999999999999997E-8"/>
        <n v="0.01"/>
        <n v="0.02"/>
        <n v="0.03"/>
        <n v="0.04"/>
        <n v="0.05"/>
        <n v="0.06"/>
        <n v="0"/>
      </sharedItems>
    </cacheField>
    <cacheField name="Sales" numFmtId="0">
      <sharedItems containsSemiMixedTypes="0" containsString="0" containsNumber="1" minValue="0" maxValue="950.00000000000011"/>
    </cacheField>
    <cacheField name="Credit Card" numFmtId="0">
      <sharedItems containsSemiMixedTypes="0" containsString="0" containsNumber="1" minValue="0" maxValue="301"/>
    </cacheField>
    <cacheField name="Bank Account" numFmtId="0">
      <sharedItems containsSemiMixedTypes="0" containsString="0" containsNumber="1" minValue="0" maxValue="323"/>
    </cacheField>
    <cacheField name="Cash" numFmtId="0">
      <sharedItems containsSemiMixedTypes="0" containsString="0" containsNumber="1" minValue="0" maxValue="307"/>
    </cacheField>
    <cacheField name="Bitcoin" numFmtId="0">
      <sharedItems containsSemiMixedTypes="0" containsString="0" containsNumber="1" minValue="0" maxValue="305"/>
    </cacheField>
    <cacheField name="Seasonal Days" numFmtId="0">
      <sharedItems containsSemiMixedTypes="0" containsString="0" containsNumber="1" containsInteger="1" minValue="0" maxValue="1"/>
    </cacheField>
    <cacheField name="CAC" numFmtId="9">
      <sharedItems containsSemiMixedTypes="0" containsString="0" containsNumber="1" minValue="0" maxValue="0.99"/>
    </cacheField>
    <cacheField name="ROI" numFmtId="9">
      <sharedItems containsSemiMixedTypes="0" containsString="0" containsNumber="1" minValue="0" maxValue="0.99"/>
    </cacheField>
    <cacheField name="CPA" numFmtId="9">
      <sharedItems containsSemiMixedTypes="0" containsString="0" containsNumber="1" minValue="0" maxValue="0.99"/>
    </cacheField>
    <cacheField name="EPC" numFmtId="9">
      <sharedItems containsSemiMixedTypes="0" containsString="0" containsNumber="1" minValue="0" maxValue="0.99"/>
    </cacheField>
    <cacheField name="APR" numFmtId="9">
      <sharedItems containsSemiMixedTypes="0" containsString="0" containsNumber="1" minValue="0" maxValue="0.99"/>
    </cacheField>
    <cacheField name="StrategyA" numFmtId="9">
      <sharedItems containsSemiMixedTypes="0" containsString="0" containsNumber="1" minValue="0" maxValue="1"/>
    </cacheField>
    <cacheField name="TestingA" numFmtId="9">
      <sharedItems containsSemiMixedTypes="0" containsString="0" containsNumber="1" minValue="0" maxValue="1"/>
    </cacheField>
    <cacheField name="DevelopmentA" numFmtId="9">
      <sharedItems containsSemiMixedTypes="0" containsString="0" containsNumber="1" minValue="0" maxValue="1"/>
    </cacheField>
    <cacheField name="ResearchA" numFmtId="9">
      <sharedItems containsSemiMixedTypes="0" containsString="0" containsNumber="1" minValue="0" maxValue="1"/>
    </cacheField>
    <cacheField name="DesignA" numFmtId="9">
      <sharedItems containsSemiMixedTypes="0" containsString="0" containsNumber="1" minValue="0" maxValue="1"/>
    </cacheField>
    <cacheField name="SMMA" numFmtId="9">
      <sharedItems containsSemiMixedTypes="0" containsString="0" containsNumber="1" minValue="0" maxValue="1.05"/>
    </cacheField>
    <cacheField name="StrategyC" numFmtId="9">
      <sharedItems containsSemiMixedTypes="0" containsString="0" containsNumber="1" minValue="0" maxValue="1"/>
    </cacheField>
    <cacheField name="TestingC" numFmtId="9">
      <sharedItems containsSemiMixedTypes="0" containsString="0" containsNumber="1" minValue="0" maxValue="1"/>
    </cacheField>
    <cacheField name="DevelopmentC" numFmtId="9">
      <sharedItems containsSemiMixedTypes="0" containsString="0" containsNumber="1" minValue="0" maxValue="1"/>
    </cacheField>
    <cacheField name="ResearchC" numFmtId="9">
      <sharedItems containsSemiMixedTypes="0" containsString="0" containsNumber="1" minValue="0" maxValue="1"/>
    </cacheField>
    <cacheField name="DesignC" numFmtId="9">
      <sharedItems containsSemiMixedTypes="0" containsString="0" containsNumber="1" minValue="0" maxValue="1"/>
    </cacheField>
    <cacheField name="SMMC" numFmtId="9">
      <sharedItems containsSemiMixedTypes="0" containsString="0" containsNumber="1" minValue="0" maxValue="1"/>
    </cacheField>
    <cacheField name="NEW YORK-CC" numFmtId="0">
      <sharedItems containsSemiMixedTypes="0" containsString="0" containsNumber="1" minValue="0" maxValue="54"/>
    </cacheField>
    <cacheField name="NASHVILLE-CC" numFmtId="0">
      <sharedItems containsSemiMixedTypes="0" containsString="0" containsNumber="1" minValue="0" maxValue="53"/>
    </cacheField>
    <cacheField name="CHICAGO-CC" numFmtId="0">
      <sharedItems containsSemiMixedTypes="0" containsString="0" containsNumber="1" minValue="0" maxValue="50"/>
    </cacheField>
    <cacheField name="DALLAS-CC" numFmtId="0">
      <sharedItems containsSemiMixedTypes="0" containsString="0" containsNumber="1" minValue="0" maxValue="56"/>
    </cacheField>
    <cacheField name="DENVER-CC" numFmtId="0">
      <sharedItems containsSemiMixedTypes="0" containsString="0" containsNumber="1" minValue="0" maxValue="57"/>
    </cacheField>
    <cacheField name="LOS ANGELES-CC" numFmtId="0">
      <sharedItems containsSemiMixedTypes="0" containsString="0" containsNumber="1" minValue="0" maxValue="54"/>
    </cacheField>
    <cacheField name="SAN FRANCISCO-CC" numFmtId="0">
      <sharedItems containsSemiMixedTypes="0" containsString="0" containsNumber="1" minValue="0" maxValue="55"/>
    </cacheField>
    <cacheField name="SEATTLE-CC" numFmtId="0">
      <sharedItems containsSemiMixedTypes="0" containsString="0" containsNumber="1" containsInteger="1" minValue="0" maxValue="56"/>
    </cacheField>
    <cacheField name="MIAMI-CC" numFmtId="0">
      <sharedItems containsSemiMixedTypes="0" containsString="0" containsNumber="1" minValue="0" maxValue="63"/>
    </cacheField>
    <cacheField name="SAINT AUGUSTINE-CC" numFmtId="0">
      <sharedItems containsSemiMixedTypes="0" containsString="0" containsNumber="1" minValue="0" maxValue="57"/>
    </cacheField>
    <cacheField name="NEW YORK-BA" numFmtId="0">
      <sharedItems containsSemiMixedTypes="0" containsString="0" containsNumber="1" minValue="0" maxValue="57"/>
    </cacheField>
    <cacheField name="NASHVILLE-BA" numFmtId="0">
      <sharedItems containsSemiMixedTypes="0" containsString="0" containsNumber="1" minValue="0" maxValue="56"/>
    </cacheField>
    <cacheField name="CHICAGO-BA" numFmtId="0">
      <sharedItems containsSemiMixedTypes="0" containsString="0" containsNumber="1" minValue="0" maxValue="52"/>
    </cacheField>
    <cacheField name="DALLAS-BA" numFmtId="0">
      <sharedItems containsSemiMixedTypes="0" containsString="0" containsNumber="1" minValue="0" maxValue="54"/>
    </cacheField>
    <cacheField name="DENVER-BA" numFmtId="0">
      <sharedItems containsSemiMixedTypes="0" containsString="0" containsNumber="1" minValue="0" maxValue="54"/>
    </cacheField>
    <cacheField name="LOS ANGELES-BA" numFmtId="0">
      <sharedItems containsSemiMixedTypes="0" containsString="0" containsNumber="1" minValue="0" maxValue="54"/>
    </cacheField>
    <cacheField name="SAN FRANCISCO-BA" numFmtId="0">
      <sharedItems containsSemiMixedTypes="0" containsString="0" containsNumber="1" minValue="0" maxValue="56"/>
    </cacheField>
    <cacheField name="SEATTLE-BA" numFmtId="0">
      <sharedItems containsSemiMixedTypes="0" containsString="0" containsNumber="1" minValue="0" maxValue="54"/>
    </cacheField>
    <cacheField name="MIAMI-BA" numFmtId="0">
      <sharedItems containsSemiMixedTypes="0" containsString="0" containsNumber="1" minValue="0" maxValue="56"/>
    </cacheField>
    <cacheField name="SAINT AUGUSTINE-BA" numFmtId="0">
      <sharedItems containsSemiMixedTypes="0" containsString="0" containsNumber="1" minValue="0" maxValue="61"/>
    </cacheField>
    <cacheField name="NEW YORK-C" numFmtId="0">
      <sharedItems containsSemiMixedTypes="0" containsString="0" containsNumber="1" minValue="0" maxValue="54"/>
    </cacheField>
    <cacheField name="NASHVILLE-C" numFmtId="0">
      <sharedItems containsSemiMixedTypes="0" containsString="0" containsNumber="1" minValue="0" maxValue="50"/>
    </cacheField>
    <cacheField name="CHICAGO-C" numFmtId="0">
      <sharedItems containsSemiMixedTypes="0" containsString="0" containsNumber="1" minValue="0" maxValue="56"/>
    </cacheField>
    <cacheField name="DALLAS-C" numFmtId="0">
      <sharedItems containsSemiMixedTypes="0" containsString="0" containsNumber="1" minValue="0" maxValue="55"/>
    </cacheField>
    <cacheField name="DENVER-C" numFmtId="0">
      <sharedItems containsSemiMixedTypes="0" containsString="0" containsNumber="1" minValue="0" maxValue="56"/>
    </cacheField>
    <cacheField name="LOS ANGELES-C" numFmtId="0">
      <sharedItems containsSemiMixedTypes="0" containsString="0" containsNumber="1" minValue="0" maxValue="58"/>
    </cacheField>
    <cacheField name="SAN FRANCISCO-C" numFmtId="0">
      <sharedItems containsSemiMixedTypes="0" containsString="0" containsNumber="1" minValue="0" maxValue="55"/>
    </cacheField>
    <cacheField name="SEATTLE-C" numFmtId="0">
      <sharedItems containsSemiMixedTypes="0" containsString="0" containsNumber="1" minValue="0" maxValue="53"/>
    </cacheField>
    <cacheField name="MIAMI-C" numFmtId="0">
      <sharedItems containsSemiMixedTypes="0" containsString="0" containsNumber="1" minValue="0" maxValue="55"/>
    </cacheField>
    <cacheField name="SAINT AUGUSTINE-C" numFmtId="0">
      <sharedItems containsSemiMixedTypes="0" containsString="0" containsNumber="1" minValue="0" maxValue="48"/>
    </cacheField>
    <cacheField name="NEW YORK-B" numFmtId="0">
      <sharedItems containsSemiMixedTypes="0" containsString="0" containsNumber="1" minValue="0" maxValue="46"/>
    </cacheField>
    <cacheField name="NASHVILLE-B" numFmtId="0">
      <sharedItems containsSemiMixedTypes="0" containsString="0" containsNumber="1" minValue="0" maxValue="61"/>
    </cacheField>
    <cacheField name="CHICAGO-B" numFmtId="0">
      <sharedItems containsSemiMixedTypes="0" containsString="0" containsNumber="1" minValue="0" maxValue="54"/>
    </cacheField>
    <cacheField name="DALLAS-B" numFmtId="0">
      <sharedItems containsSemiMixedTypes="0" containsString="0" containsNumber="1" minValue="0" maxValue="57"/>
    </cacheField>
    <cacheField name="DENVER-B" numFmtId="0">
      <sharedItems containsSemiMixedTypes="0" containsString="0" containsNumber="1" minValue="0" maxValue="53"/>
    </cacheField>
    <cacheField name="LOS ANGELES-B" numFmtId="0">
      <sharedItems containsSemiMixedTypes="0" containsString="0" containsNumber="1" minValue="0" maxValue="55"/>
    </cacheField>
    <cacheField name="SAN FRANCISCO-B" numFmtId="0">
      <sharedItems containsSemiMixedTypes="0" containsString="0" containsNumber="1" minValue="0" maxValue="60"/>
    </cacheField>
    <cacheField name="SEATTLE-B" numFmtId="0">
      <sharedItems containsSemiMixedTypes="0" containsString="0" containsNumber="1" minValue="0" maxValue="50"/>
    </cacheField>
    <cacheField name="MIAMI-B" numFmtId="0">
      <sharedItems containsSemiMixedTypes="0" containsString="0" containsNumber="1" minValue="0" maxValue="62"/>
    </cacheField>
    <cacheField name="SAINT AUGUSTINE-B" numFmtId="0">
      <sharedItems containsSemiMixedTypes="0" containsString="0" containsNumber="1" minValue="0" maxValue="53"/>
    </cacheField>
    <cacheField name="Months" numFmtId="0" databaseField="0">
      <fieldGroup base="0">
        <rangePr groupBy="months" startDate="2023-01-01T00:00:00" endDate="2024-01-01T00:00:00"/>
        <groupItems count="14">
          <s v="&lt;01.01.2023"/>
          <s v="Січ"/>
          <s v="Лют"/>
          <s v="Бер"/>
          <s v="Кві"/>
          <s v="Тра"/>
          <s v="Чер"/>
          <s v="Лип"/>
          <s v="Сер"/>
          <s v="Вер"/>
          <s v="Жов"/>
          <s v="Лис"/>
          <s v="Гру"/>
          <s v="&gt;01.01.2024"/>
        </groupItems>
      </fieldGroup>
    </cacheField>
  </cacheFields>
  <extLst>
    <ext xmlns:x14="http://schemas.microsoft.com/office/spreadsheetml/2009/9/main" uri="{725AE2AE-9491-48be-B2B4-4EB974FC3084}">
      <x14:pivotCacheDefinition pivotCacheId="54108393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4998.684717476855" createdVersion="8" refreshedVersion="8" minRefreshableVersion="3" recordCount="403" xr:uid="{B3560A8E-C3A5-4BC5-A032-EEA1FB7BB016}">
  <cacheSource type="worksheet">
    <worksheetSource name="DatabaseM1"/>
  </cacheSource>
  <cacheFields count="67">
    <cacheField name="Date" numFmtId="0">
      <sharedItems containsNonDate="0" containsDate="1" containsString="0" containsBlank="1" minDate="2023-01-01T00:00:00" maxDate="2024-01-01T00:00:00" count="366">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m/>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sharedItems>
      <fieldGroup par="66" base="0">
        <rangePr groupBy="days" startDate="2023-01-01T00:00:00" endDate="2024-01-01T00:00:00"/>
        <groupItems count="368">
          <s v="(blank)"/>
          <s v="01.Січ"/>
          <s v="02.Січ"/>
          <s v="03.Січ"/>
          <s v="04.Січ"/>
          <s v="05.Січ"/>
          <s v="06.Січ"/>
          <s v="07.Січ"/>
          <s v="08.Січ"/>
          <s v="09.Січ"/>
          <s v="10.Січ"/>
          <s v="11.Січ"/>
          <s v="12.Січ"/>
          <s v="13.Січ"/>
          <s v="14.Січ"/>
          <s v="15.Січ"/>
          <s v="16.Січ"/>
          <s v="17.Січ"/>
          <s v="18.Січ"/>
          <s v="19.Січ"/>
          <s v="20.Січ"/>
          <s v="21.Січ"/>
          <s v="22.Січ"/>
          <s v="23.Січ"/>
          <s v="24.Січ"/>
          <s v="25.Січ"/>
          <s v="26.Січ"/>
          <s v="27.Січ"/>
          <s v="28.Січ"/>
          <s v="29.Січ"/>
          <s v="30.Січ"/>
          <s v="31.Січ"/>
          <s v="01.Лют"/>
          <s v="02.Лют"/>
          <s v="03.Лют"/>
          <s v="04.Лют"/>
          <s v="05.Лют"/>
          <s v="06.Лют"/>
          <s v="07.Лют"/>
          <s v="08.Лют"/>
          <s v="09.Лют"/>
          <s v="10.Лют"/>
          <s v="11.Лют"/>
          <s v="12.Лют"/>
          <s v="13.Лют"/>
          <s v="14.Лют"/>
          <s v="15.Лют"/>
          <s v="16.Лют"/>
          <s v="17.Лют"/>
          <s v="18.Лют"/>
          <s v="19.Лют"/>
          <s v="20.Лют"/>
          <s v="21.Лют"/>
          <s v="22.Лют"/>
          <s v="23.Лют"/>
          <s v="24.Лют"/>
          <s v="25.Лют"/>
          <s v="26.Лют"/>
          <s v="27.Лют"/>
          <s v="28.Лют"/>
          <s v="29.Лют"/>
          <s v="01.Бер"/>
          <s v="02.Бер"/>
          <s v="03.Бер"/>
          <s v="04.Бер"/>
          <s v="05.Бер"/>
          <s v="06.Бер"/>
          <s v="07.Бер"/>
          <s v="08.Бер"/>
          <s v="09.Бер"/>
          <s v="10.Бер"/>
          <s v="11.Бер"/>
          <s v="12.Бер"/>
          <s v="13.Бер"/>
          <s v="14.Бер"/>
          <s v="15.Бер"/>
          <s v="16.Бер"/>
          <s v="17.Бер"/>
          <s v="18.Бер"/>
          <s v="19.Бер"/>
          <s v="20.Бер"/>
          <s v="21.Бер"/>
          <s v="22.Бер"/>
          <s v="23.Бер"/>
          <s v="24.Бер"/>
          <s v="25.Бер"/>
          <s v="26.Бер"/>
          <s v="27.Бер"/>
          <s v="28.Бер"/>
          <s v="29.Бер"/>
          <s v="30.Бер"/>
          <s v="31.Бер"/>
          <s v="01.Кві"/>
          <s v="02.Кві"/>
          <s v="03.Кві"/>
          <s v="04.Кві"/>
          <s v="05.Кві"/>
          <s v="06.Кві"/>
          <s v="07.Кві"/>
          <s v="08.Кві"/>
          <s v="09.Кві"/>
          <s v="10.Кві"/>
          <s v="11.Кві"/>
          <s v="12.Кві"/>
          <s v="13.Кві"/>
          <s v="14.Кві"/>
          <s v="15.Кві"/>
          <s v="16.Кві"/>
          <s v="17.Кві"/>
          <s v="18.Кві"/>
          <s v="19.Кві"/>
          <s v="20.Кві"/>
          <s v="21.Кві"/>
          <s v="22.Кві"/>
          <s v="23.Кві"/>
          <s v="24.Кві"/>
          <s v="25.Кві"/>
          <s v="26.Кві"/>
          <s v="27.Кві"/>
          <s v="28.Кві"/>
          <s v="29.Кві"/>
          <s v="30.Кві"/>
          <s v="01.Тра"/>
          <s v="02.Тра"/>
          <s v="03.Тра"/>
          <s v="04.Тра"/>
          <s v="05.Тра"/>
          <s v="06.Тра"/>
          <s v="07.Тра"/>
          <s v="08.Тра"/>
          <s v="09.Тра"/>
          <s v="10.Тра"/>
          <s v="11.Тра"/>
          <s v="12.Тра"/>
          <s v="13.Тра"/>
          <s v="14.Тра"/>
          <s v="15.Тра"/>
          <s v="16.Тра"/>
          <s v="17.Тра"/>
          <s v="18.Тра"/>
          <s v="19.Тра"/>
          <s v="20.Тра"/>
          <s v="21.Тра"/>
          <s v="22.Тра"/>
          <s v="23.Тра"/>
          <s v="24.Тра"/>
          <s v="25.Тра"/>
          <s v="26.Тра"/>
          <s v="27.Тра"/>
          <s v="28.Тра"/>
          <s v="29.Тра"/>
          <s v="30.Тра"/>
          <s v="31.Тра"/>
          <s v="01.Чер"/>
          <s v="02.Чер"/>
          <s v="03.Чер"/>
          <s v="04.Чер"/>
          <s v="05.Чер"/>
          <s v="06.Чер"/>
          <s v="07.Чер"/>
          <s v="08.Чер"/>
          <s v="09.Чер"/>
          <s v="10.Чер"/>
          <s v="11.Чер"/>
          <s v="12.Чер"/>
          <s v="13.Чер"/>
          <s v="14.Чер"/>
          <s v="15.Чер"/>
          <s v="16.Чер"/>
          <s v="17.Чер"/>
          <s v="18.Чер"/>
          <s v="19.Чер"/>
          <s v="20.Чер"/>
          <s v="21.Чер"/>
          <s v="22.Чер"/>
          <s v="23.Чер"/>
          <s v="24.Чер"/>
          <s v="25.Чер"/>
          <s v="26.Чер"/>
          <s v="27.Чер"/>
          <s v="28.Чер"/>
          <s v="29.Чер"/>
          <s v="30.Чер"/>
          <s v="01.Лип"/>
          <s v="02.Лип"/>
          <s v="03.Лип"/>
          <s v="04.Лип"/>
          <s v="05.Лип"/>
          <s v="06.Лип"/>
          <s v="07.Лип"/>
          <s v="08.Лип"/>
          <s v="09.Лип"/>
          <s v="10.Лип"/>
          <s v="11.Лип"/>
          <s v="12.Лип"/>
          <s v="13.Лип"/>
          <s v="14.Лип"/>
          <s v="15.Лип"/>
          <s v="16.Лип"/>
          <s v="17.Лип"/>
          <s v="18.Лип"/>
          <s v="19.Лип"/>
          <s v="20.Лип"/>
          <s v="21.Лип"/>
          <s v="22.Лип"/>
          <s v="23.Лип"/>
          <s v="24.Лип"/>
          <s v="25.Лип"/>
          <s v="26.Лип"/>
          <s v="27.Лип"/>
          <s v="28.Лип"/>
          <s v="29.Лип"/>
          <s v="30.Лип"/>
          <s v="31.Лип"/>
          <s v="01.Сер"/>
          <s v="02.Сер"/>
          <s v="03.Сер"/>
          <s v="04.Сер"/>
          <s v="05.Сер"/>
          <s v="06.Сер"/>
          <s v="07.Сер"/>
          <s v="08.Сер"/>
          <s v="09.Сер"/>
          <s v="10.Сер"/>
          <s v="11.Сер"/>
          <s v="12.Сер"/>
          <s v="13.Сер"/>
          <s v="14.Сер"/>
          <s v="15.Сер"/>
          <s v="16.Сер"/>
          <s v="17.Сер"/>
          <s v="18.Сер"/>
          <s v="19.Сер"/>
          <s v="20.Сер"/>
          <s v="21.Сер"/>
          <s v="22.Сер"/>
          <s v="23.Сер"/>
          <s v="24.Сер"/>
          <s v="25.Сер"/>
          <s v="26.Сер"/>
          <s v="27.Сер"/>
          <s v="28.Сер"/>
          <s v="29.Сер"/>
          <s v="30.Сер"/>
          <s v="31.Сер"/>
          <s v="01.Вер"/>
          <s v="02.Вер"/>
          <s v="03.Вер"/>
          <s v="04.Вер"/>
          <s v="05.Вер"/>
          <s v="06.Вер"/>
          <s v="07.Вер"/>
          <s v="08.Вер"/>
          <s v="09.Вер"/>
          <s v="10.Вер"/>
          <s v="11.Вер"/>
          <s v="12.Вер"/>
          <s v="13.Вер"/>
          <s v="14.Вер"/>
          <s v="15.Вер"/>
          <s v="16.Вер"/>
          <s v="17.Вер"/>
          <s v="18.Вер"/>
          <s v="19.Вер"/>
          <s v="20.Вер"/>
          <s v="21.Вер"/>
          <s v="22.Вер"/>
          <s v="23.Вер"/>
          <s v="24.Вер"/>
          <s v="25.Вер"/>
          <s v="26.Вер"/>
          <s v="27.Вер"/>
          <s v="28.Вер"/>
          <s v="29.Вер"/>
          <s v="30.Вер"/>
          <s v="01.Жов"/>
          <s v="02.Жов"/>
          <s v="03.Жов"/>
          <s v="04.Жов"/>
          <s v="05.Жов"/>
          <s v="06.Жов"/>
          <s v="07.Жов"/>
          <s v="08.Жов"/>
          <s v="09.Жов"/>
          <s v="10.Жов"/>
          <s v="11.Жов"/>
          <s v="12.Жов"/>
          <s v="13.Жов"/>
          <s v="14.Жов"/>
          <s v="15.Жов"/>
          <s v="16.Жов"/>
          <s v="17.Жов"/>
          <s v="18.Жов"/>
          <s v="19.Жов"/>
          <s v="20.Жов"/>
          <s v="21.Жов"/>
          <s v="22.Жов"/>
          <s v="23.Жов"/>
          <s v="24.Жов"/>
          <s v="25.Жов"/>
          <s v="26.Жов"/>
          <s v="27.Жов"/>
          <s v="28.Жов"/>
          <s v="29.Жов"/>
          <s v="30.Жов"/>
          <s v="31.Жов"/>
          <s v="01.Лис"/>
          <s v="02.Лис"/>
          <s v="03.Лис"/>
          <s v="04.Лис"/>
          <s v="05.Лис"/>
          <s v="06.Лис"/>
          <s v="07.Лис"/>
          <s v="08.Лис"/>
          <s v="09.Лис"/>
          <s v="10.Лис"/>
          <s v="11.Лис"/>
          <s v="12.Лис"/>
          <s v="13.Лис"/>
          <s v="14.Лис"/>
          <s v="15.Лис"/>
          <s v="16.Лис"/>
          <s v="17.Лис"/>
          <s v="18.Лис"/>
          <s v="19.Лис"/>
          <s v="20.Лис"/>
          <s v="21.Лис"/>
          <s v="22.Лис"/>
          <s v="23.Лис"/>
          <s v="24.Лис"/>
          <s v="25.Лис"/>
          <s v="26.Лис"/>
          <s v="27.Лис"/>
          <s v="28.Лис"/>
          <s v="29.Лис"/>
          <s v="30.Лис"/>
          <s v="01.Гру"/>
          <s v="02.Гру"/>
          <s v="03.Гру"/>
          <s v="04.Гру"/>
          <s v="05.Гру"/>
          <s v="06.Гру"/>
          <s v="07.Гру"/>
          <s v="08.Гру"/>
          <s v="09.Гру"/>
          <s v="10.Гру"/>
          <s v="11.Гру"/>
          <s v="12.Гру"/>
          <s v="13.Гру"/>
          <s v="14.Гру"/>
          <s v="15.Гру"/>
          <s v="16.Гру"/>
          <s v="17.Гру"/>
          <s v="18.Гру"/>
          <s v="19.Гру"/>
          <s v="20.Гру"/>
          <s v="21.Гру"/>
          <s v="22.Гру"/>
          <s v="23.Гру"/>
          <s v="24.Гру"/>
          <s v="25.Гру"/>
          <s v="26.Гру"/>
          <s v="27.Гру"/>
          <s v="28.Гру"/>
          <s v="29.Гру"/>
          <s v="30.Гру"/>
          <s v="31.Гру"/>
          <s v="&gt;01.01.2024"/>
        </groupItems>
      </fieldGroup>
    </cacheField>
    <cacheField name="Month" numFmtId="0">
      <sharedItems count="12">
        <s v="JANUARY"/>
        <s v="FEBRUARY"/>
        <s v="MARCH"/>
        <s v="APRIL"/>
        <s v="MAY"/>
        <s v="JUNE"/>
        <s v="JULY"/>
        <s v="AUGUST"/>
        <s v="SEPTEMBER"/>
        <s v="OCTOBER"/>
        <s v="NOVEMBER"/>
        <s v="DECEMBER"/>
      </sharedItems>
    </cacheField>
    <cacheField name="Day" numFmtId="0">
      <sharedItems containsSemiMixedTypes="0" containsString="0" containsNumber="1" minValue="0" maxValue="31" count="41">
        <n v="1"/>
        <n v="2"/>
        <n v="3"/>
        <n v="4"/>
        <n v="5"/>
        <n v="6"/>
        <n v="7"/>
        <n v="8"/>
        <n v="9"/>
        <n v="10"/>
        <n v="11"/>
        <n v="12"/>
        <n v="13"/>
        <n v="14"/>
        <n v="15"/>
        <n v="16"/>
        <n v="17"/>
        <n v="18"/>
        <n v="19"/>
        <n v="20"/>
        <n v="21"/>
        <n v="22"/>
        <n v="23"/>
        <n v="24"/>
        <n v="25"/>
        <n v="26"/>
        <n v="27"/>
        <n v="28"/>
        <n v="29"/>
        <n v="30"/>
        <n v="31"/>
        <n v="1E-8"/>
        <n v="2E-8"/>
        <n v="2.9999999999999997E-8"/>
        <n v="0.01"/>
        <n v="0.02"/>
        <n v="0.03"/>
        <n v="0.04"/>
        <n v="0.05"/>
        <n v="0.06"/>
        <n v="0"/>
      </sharedItems>
    </cacheField>
    <cacheField name="Sales" numFmtId="0">
      <sharedItems containsSemiMixedTypes="0" containsString="0" containsNumber="1" minValue="0" maxValue="781"/>
    </cacheField>
    <cacheField name="Credit Card" numFmtId="0">
      <sharedItems containsSemiMixedTypes="0" containsString="0" containsNumber="1" minValue="0" maxValue="286"/>
    </cacheField>
    <cacheField name="Bank Account" numFmtId="0">
      <sharedItems containsSemiMixedTypes="0" containsString="0" containsNumber="1" minValue="0" maxValue="278.30000000000007"/>
    </cacheField>
    <cacheField name="Cash" numFmtId="0">
      <sharedItems containsSemiMixedTypes="0" containsString="0" containsNumber="1" minValue="0" maxValue="260.70000000000005"/>
    </cacheField>
    <cacheField name="Bitcoin" numFmtId="0">
      <sharedItems containsSemiMixedTypes="0" containsString="0" containsNumber="1" minValue="0" maxValue="249.7"/>
    </cacheField>
    <cacheField name="Seasonal Days" numFmtId="0">
      <sharedItems containsSemiMixedTypes="0" containsString="0" containsNumber="1" containsInteger="1" minValue="0" maxValue="1"/>
    </cacheField>
    <cacheField name="CAC" numFmtId="9">
      <sharedItems containsSemiMixedTypes="0" containsString="0" containsNumber="1" minValue="0" maxValue="1.089"/>
    </cacheField>
    <cacheField name="ROI" numFmtId="9">
      <sharedItems containsSemiMixedTypes="0" containsString="0" containsNumber="1" minValue="0" maxValue="1.089"/>
    </cacheField>
    <cacheField name="CPA" numFmtId="9">
      <sharedItems containsSemiMixedTypes="0" containsString="0" containsNumber="1" minValue="0" maxValue="1.089"/>
    </cacheField>
    <cacheField name="EPC" numFmtId="9">
      <sharedItems containsSemiMixedTypes="0" containsString="0" containsNumber="1" minValue="0" maxValue="1.089"/>
    </cacheField>
    <cacheField name="APR" numFmtId="9">
      <sharedItems containsSemiMixedTypes="0" containsString="0" containsNumber="1" minValue="0" maxValue="1.089"/>
    </cacheField>
    <cacheField name="StrategyA" numFmtId="9">
      <sharedItems containsSemiMixedTypes="0" containsString="0" containsNumber="1" minValue="0" maxValue="1.1000000000000001"/>
    </cacheField>
    <cacheField name="TestingA" numFmtId="9">
      <sharedItems containsSemiMixedTypes="0" containsString="0" containsNumber="1" minValue="0" maxValue="1.1000000000000001"/>
    </cacheField>
    <cacheField name="DevelopmentA" numFmtId="9">
      <sharedItems containsSemiMixedTypes="0" containsString="0" containsNumber="1" minValue="0" maxValue="1.1000000000000001"/>
    </cacheField>
    <cacheField name="ResearchA" numFmtId="9">
      <sharedItems containsSemiMixedTypes="0" containsString="0" containsNumber="1" minValue="0" maxValue="1.1000000000000001"/>
    </cacheField>
    <cacheField name="DesignA" numFmtId="9">
      <sharedItems containsSemiMixedTypes="0" containsString="0" containsNumber="1" minValue="0" maxValue="1.1000000000000001"/>
    </cacheField>
    <cacheField name="SMMA" numFmtId="9">
      <sharedItems containsSemiMixedTypes="0" containsString="0" containsNumber="1" minValue="0" maxValue="1.1550000000000002"/>
    </cacheField>
    <cacheField name="StrategyC" numFmtId="9">
      <sharedItems containsSemiMixedTypes="0" containsString="0" containsNumber="1" minValue="0" maxValue="1.1000000000000001"/>
    </cacheField>
    <cacheField name="TestingC" numFmtId="9">
      <sharedItems containsSemiMixedTypes="0" containsString="0" containsNumber="1" minValue="0" maxValue="1.1000000000000001"/>
    </cacheField>
    <cacheField name="DevelopmentC" numFmtId="9">
      <sharedItems containsSemiMixedTypes="0" containsString="0" containsNumber="1" minValue="0" maxValue="1.1000000000000001"/>
    </cacheField>
    <cacheField name="ResearchC" numFmtId="9">
      <sharedItems containsSemiMixedTypes="0" containsString="0" containsNumber="1" minValue="0" maxValue="1.1000000000000001"/>
    </cacheField>
    <cacheField name="DesignC" numFmtId="9">
      <sharedItems containsSemiMixedTypes="0" containsString="0" containsNumber="1" minValue="0" maxValue="1.1000000000000001"/>
    </cacheField>
    <cacheField name="SMMC" numFmtId="9">
      <sharedItems containsSemiMixedTypes="0" containsString="0" containsNumber="1" minValue="0" maxValue="1.1000000000000001"/>
    </cacheField>
    <cacheField name="NEW YORK-CC" numFmtId="0">
      <sharedItems containsSemiMixedTypes="0" containsString="0" containsNumber="1" minValue="0" maxValue="59.400000000000006"/>
    </cacheField>
    <cacheField name="NASHVILLE-CC" numFmtId="0">
      <sharedItems containsSemiMixedTypes="0" containsString="0" containsNumber="1" minValue="0" maxValue="58.300000000000004"/>
    </cacheField>
    <cacheField name="CHICAGO-CC" numFmtId="0">
      <sharedItems containsSemiMixedTypes="0" containsString="0" containsNumber="1" minValue="0" maxValue="55.000000000000007"/>
    </cacheField>
    <cacheField name="DALLAS-CC" numFmtId="0">
      <sharedItems containsSemiMixedTypes="0" containsString="0" containsNumber="1" minValue="0" maxValue="61.600000000000009"/>
    </cacheField>
    <cacheField name="DENVER-CC" numFmtId="0">
      <sharedItems containsSemiMixedTypes="0" containsString="0" containsNumber="1" minValue="0" maxValue="62.7"/>
    </cacheField>
    <cacheField name="LOS ANGELES-CC" numFmtId="0">
      <sharedItems containsSemiMixedTypes="0" containsString="0" containsNumber="1" minValue="0" maxValue="59.400000000000006"/>
    </cacheField>
    <cacheField name="SAN FRANCISCO-CC" numFmtId="0">
      <sharedItems containsSemiMixedTypes="0" containsString="0" containsNumber="1" minValue="0" maxValue="60.500000000000007"/>
    </cacheField>
    <cacheField name="SEATTLE-CC" numFmtId="0">
      <sharedItems containsSemiMixedTypes="0" containsString="0" containsNumber="1" minValue="0" maxValue="61.600000000000009"/>
    </cacheField>
    <cacheField name="MIAMI-CC" numFmtId="0">
      <sharedItems containsSemiMixedTypes="0" containsString="0" containsNumber="1" minValue="0" maxValue="69.300000000000011"/>
    </cacheField>
    <cacheField name="SAINT AUGUSTINE-CC" numFmtId="0">
      <sharedItems containsSemiMixedTypes="0" containsString="0" containsNumber="1" minValue="0" maxValue="62.7"/>
    </cacheField>
    <cacheField name="NEW YORK-BA" numFmtId="0">
      <sharedItems containsSemiMixedTypes="0" containsString="0" containsNumber="1" minValue="0" maxValue="62.7"/>
    </cacheField>
    <cacheField name="NASHVILLE-BA" numFmtId="0">
      <sharedItems containsSemiMixedTypes="0" containsString="0" containsNumber="1" minValue="0" maxValue="61.600000000000009"/>
    </cacheField>
    <cacheField name="CHICAGO-BA" numFmtId="0">
      <sharedItems containsSemiMixedTypes="0" containsString="0" containsNumber="1" minValue="0" maxValue="57.2"/>
    </cacheField>
    <cacheField name="DALLAS-BA" numFmtId="0">
      <sharedItems containsSemiMixedTypes="0" containsString="0" containsNumber="1" minValue="0" maxValue="59.400000000000006"/>
    </cacheField>
    <cacheField name="DENVER-BA" numFmtId="0">
      <sharedItems containsSemiMixedTypes="0" containsString="0" containsNumber="1" minValue="0" maxValue="59.400000000000006"/>
    </cacheField>
    <cacheField name="LOS ANGELES-BA" numFmtId="0">
      <sharedItems containsSemiMixedTypes="0" containsString="0" containsNumber="1" minValue="0" maxValue="59.400000000000006"/>
    </cacheField>
    <cacheField name="SAN FRANCISCO-BA" numFmtId="0">
      <sharedItems containsSemiMixedTypes="0" containsString="0" containsNumber="1" minValue="0" maxValue="61.600000000000009"/>
    </cacheField>
    <cacheField name="SEATTLE-BA" numFmtId="0">
      <sharedItems containsSemiMixedTypes="0" containsString="0" containsNumber="1" minValue="0" maxValue="59.400000000000006"/>
    </cacheField>
    <cacheField name="MIAMI-BA" numFmtId="0">
      <sharedItems containsSemiMixedTypes="0" containsString="0" containsNumber="1" minValue="0" maxValue="61.600000000000009"/>
    </cacheField>
    <cacheField name="SAINT AUGUSTINE-BA" numFmtId="0">
      <sharedItems containsSemiMixedTypes="0" containsString="0" containsNumber="1" minValue="0" maxValue="67.100000000000009"/>
    </cacheField>
    <cacheField name="NEW YORK-C" numFmtId="0">
      <sharedItems containsSemiMixedTypes="0" containsString="0" containsNumber="1" minValue="0" maxValue="59.400000000000006"/>
    </cacheField>
    <cacheField name="NASHVILLE-C" numFmtId="0">
      <sharedItems containsSemiMixedTypes="0" containsString="0" containsNumber="1" minValue="0" maxValue="55.000000000000007"/>
    </cacheField>
    <cacheField name="CHICAGO-C" numFmtId="0">
      <sharedItems containsSemiMixedTypes="0" containsString="0" containsNumber="1" minValue="0" maxValue="61.600000000000009"/>
    </cacheField>
    <cacheField name="DALLAS-C" numFmtId="0">
      <sharedItems containsSemiMixedTypes="0" containsString="0" containsNumber="1" minValue="0" maxValue="60.500000000000007"/>
    </cacheField>
    <cacheField name="DENVER-C" numFmtId="0">
      <sharedItems containsSemiMixedTypes="0" containsString="0" containsNumber="1" minValue="0" maxValue="61.600000000000009"/>
    </cacheField>
    <cacheField name="LOS ANGELES-C" numFmtId="0">
      <sharedItems containsSemiMixedTypes="0" containsString="0" containsNumber="1" minValue="0" maxValue="63.800000000000004"/>
    </cacheField>
    <cacheField name="SAN FRANCISCO-C" numFmtId="0">
      <sharedItems containsSemiMixedTypes="0" containsString="0" containsNumber="1" minValue="0" maxValue="60.500000000000007"/>
    </cacheField>
    <cacheField name="SEATTLE-C" numFmtId="0">
      <sharedItems containsSemiMixedTypes="0" containsString="0" containsNumber="1" minValue="0" maxValue="58.300000000000004"/>
    </cacheField>
    <cacheField name="MIAMI-C" numFmtId="0">
      <sharedItems containsSemiMixedTypes="0" containsString="0" containsNumber="1" minValue="0" maxValue="60.500000000000007"/>
    </cacheField>
    <cacheField name="SAINT AUGUSTINE-C" numFmtId="0">
      <sharedItems containsSemiMixedTypes="0" containsString="0" containsNumber="1" minValue="0" maxValue="52.800000000000004"/>
    </cacheField>
    <cacheField name="NEW YORK-B" numFmtId="0">
      <sharedItems containsSemiMixedTypes="0" containsString="0" containsNumber="1" minValue="0" maxValue="50.6"/>
    </cacheField>
    <cacheField name="NASHVILLE-B" numFmtId="0">
      <sharedItems containsSemiMixedTypes="0" containsString="0" containsNumber="1" minValue="0" maxValue="67.100000000000009"/>
    </cacheField>
    <cacheField name="CHICAGO-B" numFmtId="0">
      <sharedItems containsSemiMixedTypes="0" containsString="0" containsNumber="1" minValue="0" maxValue="59.400000000000006"/>
    </cacheField>
    <cacheField name="DALLAS-B" numFmtId="0">
      <sharedItems containsSemiMixedTypes="0" containsString="0" containsNumber="1" minValue="0" maxValue="62.7"/>
    </cacheField>
    <cacheField name="DENVER-B" numFmtId="0">
      <sharedItems containsSemiMixedTypes="0" containsString="0" containsNumber="1" minValue="0" maxValue="58.300000000000004"/>
    </cacheField>
    <cacheField name="LOS ANGELES-B" numFmtId="0">
      <sharedItems containsSemiMixedTypes="0" containsString="0" containsNumber="1" minValue="0" maxValue="60.500000000000007"/>
    </cacheField>
    <cacheField name="SAN FRANCISCO-B" numFmtId="0">
      <sharedItems containsSemiMixedTypes="0" containsString="0" containsNumber="1" minValue="0" maxValue="66"/>
    </cacheField>
    <cacheField name="SEATTLE-B" numFmtId="0">
      <sharedItems containsSemiMixedTypes="0" containsString="0" containsNumber="1" minValue="0" maxValue="55.000000000000007"/>
    </cacheField>
    <cacheField name="MIAMI-B" numFmtId="0">
      <sharedItems containsSemiMixedTypes="0" containsString="0" containsNumber="1" minValue="0" maxValue="68.2"/>
    </cacheField>
    <cacheField name="SAINT AUGUSTINE-B" numFmtId="0">
      <sharedItems containsSemiMixedTypes="0" containsString="0" containsNumber="1" minValue="0" maxValue="58.300000000000004"/>
    </cacheField>
    <cacheField name="Months" numFmtId="0" databaseField="0">
      <fieldGroup base="0">
        <rangePr groupBy="months" startDate="2023-01-01T00:00:00" endDate="2024-01-01T00:00:00"/>
        <groupItems count="14">
          <s v="&lt;01.01.2023"/>
          <s v="Січ"/>
          <s v="Лют"/>
          <s v="Бер"/>
          <s v="Кві"/>
          <s v="Тра"/>
          <s v="Чер"/>
          <s v="Лип"/>
          <s v="Сер"/>
          <s v="Вер"/>
          <s v="Жов"/>
          <s v="Лис"/>
          <s v="Гру"/>
          <s v="&gt;01.01.2024"/>
        </groupItems>
      </fieldGroup>
    </cacheField>
  </cacheFields>
  <extLst>
    <ext xmlns:x14="http://schemas.microsoft.com/office/spreadsheetml/2009/9/main" uri="{725AE2AE-9491-48be-B2B4-4EB974FC3084}">
      <x14:pivotCacheDefinition pivotCacheId="1265304955"/>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4998.690418865743" createdVersion="8" refreshedVersion="8" minRefreshableVersion="3" recordCount="403" xr:uid="{F0894BBF-2D41-4912-A8CA-5914EB116E7A}">
  <cacheSource type="worksheet">
    <worksheetSource name="DatabaseM3"/>
  </cacheSource>
  <cacheFields count="67">
    <cacheField name="Date" numFmtId="0">
      <sharedItems containsNonDate="0" containsDate="1" containsString="0" containsBlank="1" minDate="2023-01-01T00:00:00" maxDate="2024-01-01T00:00:00" count="366">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m/>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sharedItems>
      <fieldGroup par="66" base="0">
        <rangePr groupBy="days" startDate="2023-01-01T00:00:00" endDate="2024-01-01T00:00:00"/>
        <groupItems count="368">
          <s v="(blank)"/>
          <s v="01.Січ"/>
          <s v="02.Січ"/>
          <s v="03.Січ"/>
          <s v="04.Січ"/>
          <s v="05.Січ"/>
          <s v="06.Січ"/>
          <s v="07.Січ"/>
          <s v="08.Січ"/>
          <s v="09.Січ"/>
          <s v="10.Січ"/>
          <s v="11.Січ"/>
          <s v="12.Січ"/>
          <s v="13.Січ"/>
          <s v="14.Січ"/>
          <s v="15.Січ"/>
          <s v="16.Січ"/>
          <s v="17.Січ"/>
          <s v="18.Січ"/>
          <s v="19.Січ"/>
          <s v="20.Січ"/>
          <s v="21.Січ"/>
          <s v="22.Січ"/>
          <s v="23.Січ"/>
          <s v="24.Січ"/>
          <s v="25.Січ"/>
          <s v="26.Січ"/>
          <s v="27.Січ"/>
          <s v="28.Січ"/>
          <s v="29.Січ"/>
          <s v="30.Січ"/>
          <s v="31.Січ"/>
          <s v="01.Лют"/>
          <s v="02.Лют"/>
          <s v="03.Лют"/>
          <s v="04.Лют"/>
          <s v="05.Лют"/>
          <s v="06.Лют"/>
          <s v="07.Лют"/>
          <s v="08.Лют"/>
          <s v="09.Лют"/>
          <s v="10.Лют"/>
          <s v="11.Лют"/>
          <s v="12.Лют"/>
          <s v="13.Лют"/>
          <s v="14.Лют"/>
          <s v="15.Лют"/>
          <s v="16.Лют"/>
          <s v="17.Лют"/>
          <s v="18.Лют"/>
          <s v="19.Лют"/>
          <s v="20.Лют"/>
          <s v="21.Лют"/>
          <s v="22.Лют"/>
          <s v="23.Лют"/>
          <s v="24.Лют"/>
          <s v="25.Лют"/>
          <s v="26.Лют"/>
          <s v="27.Лют"/>
          <s v="28.Лют"/>
          <s v="29.Лют"/>
          <s v="01.Бер"/>
          <s v="02.Бер"/>
          <s v="03.Бер"/>
          <s v="04.Бер"/>
          <s v="05.Бер"/>
          <s v="06.Бер"/>
          <s v="07.Бер"/>
          <s v="08.Бер"/>
          <s v="09.Бер"/>
          <s v="10.Бер"/>
          <s v="11.Бер"/>
          <s v="12.Бер"/>
          <s v="13.Бер"/>
          <s v="14.Бер"/>
          <s v="15.Бер"/>
          <s v="16.Бер"/>
          <s v="17.Бер"/>
          <s v="18.Бер"/>
          <s v="19.Бер"/>
          <s v="20.Бер"/>
          <s v="21.Бер"/>
          <s v="22.Бер"/>
          <s v="23.Бер"/>
          <s v="24.Бер"/>
          <s v="25.Бер"/>
          <s v="26.Бер"/>
          <s v="27.Бер"/>
          <s v="28.Бер"/>
          <s v="29.Бер"/>
          <s v="30.Бер"/>
          <s v="31.Бер"/>
          <s v="01.Кві"/>
          <s v="02.Кві"/>
          <s v="03.Кві"/>
          <s v="04.Кві"/>
          <s v="05.Кві"/>
          <s v="06.Кві"/>
          <s v="07.Кві"/>
          <s v="08.Кві"/>
          <s v="09.Кві"/>
          <s v="10.Кві"/>
          <s v="11.Кві"/>
          <s v="12.Кві"/>
          <s v="13.Кві"/>
          <s v="14.Кві"/>
          <s v="15.Кві"/>
          <s v="16.Кві"/>
          <s v="17.Кві"/>
          <s v="18.Кві"/>
          <s v="19.Кві"/>
          <s v="20.Кві"/>
          <s v="21.Кві"/>
          <s v="22.Кві"/>
          <s v="23.Кві"/>
          <s v="24.Кві"/>
          <s v="25.Кві"/>
          <s v="26.Кві"/>
          <s v="27.Кві"/>
          <s v="28.Кві"/>
          <s v="29.Кві"/>
          <s v="30.Кві"/>
          <s v="01.Тра"/>
          <s v="02.Тра"/>
          <s v="03.Тра"/>
          <s v="04.Тра"/>
          <s v="05.Тра"/>
          <s v="06.Тра"/>
          <s v="07.Тра"/>
          <s v="08.Тра"/>
          <s v="09.Тра"/>
          <s v="10.Тра"/>
          <s v="11.Тра"/>
          <s v="12.Тра"/>
          <s v="13.Тра"/>
          <s v="14.Тра"/>
          <s v="15.Тра"/>
          <s v="16.Тра"/>
          <s v="17.Тра"/>
          <s v="18.Тра"/>
          <s v="19.Тра"/>
          <s v="20.Тра"/>
          <s v="21.Тра"/>
          <s v="22.Тра"/>
          <s v="23.Тра"/>
          <s v="24.Тра"/>
          <s v="25.Тра"/>
          <s v="26.Тра"/>
          <s v="27.Тра"/>
          <s v="28.Тра"/>
          <s v="29.Тра"/>
          <s v="30.Тра"/>
          <s v="31.Тра"/>
          <s v="01.Чер"/>
          <s v="02.Чер"/>
          <s v="03.Чер"/>
          <s v="04.Чер"/>
          <s v="05.Чер"/>
          <s v="06.Чер"/>
          <s v="07.Чер"/>
          <s v="08.Чер"/>
          <s v="09.Чер"/>
          <s v="10.Чер"/>
          <s v="11.Чер"/>
          <s v="12.Чер"/>
          <s v="13.Чер"/>
          <s v="14.Чер"/>
          <s v="15.Чер"/>
          <s v="16.Чер"/>
          <s v="17.Чер"/>
          <s v="18.Чер"/>
          <s v="19.Чер"/>
          <s v="20.Чер"/>
          <s v="21.Чер"/>
          <s v="22.Чер"/>
          <s v="23.Чер"/>
          <s v="24.Чер"/>
          <s v="25.Чер"/>
          <s v="26.Чер"/>
          <s v="27.Чер"/>
          <s v="28.Чер"/>
          <s v="29.Чер"/>
          <s v="30.Чер"/>
          <s v="01.Лип"/>
          <s v="02.Лип"/>
          <s v="03.Лип"/>
          <s v="04.Лип"/>
          <s v="05.Лип"/>
          <s v="06.Лип"/>
          <s v="07.Лип"/>
          <s v="08.Лип"/>
          <s v="09.Лип"/>
          <s v="10.Лип"/>
          <s v="11.Лип"/>
          <s v="12.Лип"/>
          <s v="13.Лип"/>
          <s v="14.Лип"/>
          <s v="15.Лип"/>
          <s v="16.Лип"/>
          <s v="17.Лип"/>
          <s v="18.Лип"/>
          <s v="19.Лип"/>
          <s v="20.Лип"/>
          <s v="21.Лип"/>
          <s v="22.Лип"/>
          <s v="23.Лип"/>
          <s v="24.Лип"/>
          <s v="25.Лип"/>
          <s v="26.Лип"/>
          <s v="27.Лип"/>
          <s v="28.Лип"/>
          <s v="29.Лип"/>
          <s v="30.Лип"/>
          <s v="31.Лип"/>
          <s v="01.Сер"/>
          <s v="02.Сер"/>
          <s v="03.Сер"/>
          <s v="04.Сер"/>
          <s v="05.Сер"/>
          <s v="06.Сер"/>
          <s v="07.Сер"/>
          <s v="08.Сер"/>
          <s v="09.Сер"/>
          <s v="10.Сер"/>
          <s v="11.Сер"/>
          <s v="12.Сер"/>
          <s v="13.Сер"/>
          <s v="14.Сер"/>
          <s v="15.Сер"/>
          <s v="16.Сер"/>
          <s v="17.Сер"/>
          <s v="18.Сер"/>
          <s v="19.Сер"/>
          <s v="20.Сер"/>
          <s v="21.Сер"/>
          <s v="22.Сер"/>
          <s v="23.Сер"/>
          <s v="24.Сер"/>
          <s v="25.Сер"/>
          <s v="26.Сер"/>
          <s v="27.Сер"/>
          <s v="28.Сер"/>
          <s v="29.Сер"/>
          <s v="30.Сер"/>
          <s v="31.Сер"/>
          <s v="01.Вер"/>
          <s v="02.Вер"/>
          <s v="03.Вер"/>
          <s v="04.Вер"/>
          <s v="05.Вер"/>
          <s v="06.Вер"/>
          <s v="07.Вер"/>
          <s v="08.Вер"/>
          <s v="09.Вер"/>
          <s v="10.Вер"/>
          <s v="11.Вер"/>
          <s v="12.Вер"/>
          <s v="13.Вер"/>
          <s v="14.Вер"/>
          <s v="15.Вер"/>
          <s v="16.Вер"/>
          <s v="17.Вер"/>
          <s v="18.Вер"/>
          <s v="19.Вер"/>
          <s v="20.Вер"/>
          <s v="21.Вер"/>
          <s v="22.Вер"/>
          <s v="23.Вер"/>
          <s v="24.Вер"/>
          <s v="25.Вер"/>
          <s v="26.Вер"/>
          <s v="27.Вер"/>
          <s v="28.Вер"/>
          <s v="29.Вер"/>
          <s v="30.Вер"/>
          <s v="01.Жов"/>
          <s v="02.Жов"/>
          <s v="03.Жов"/>
          <s v="04.Жов"/>
          <s v="05.Жов"/>
          <s v="06.Жов"/>
          <s v="07.Жов"/>
          <s v="08.Жов"/>
          <s v="09.Жов"/>
          <s v="10.Жов"/>
          <s v="11.Жов"/>
          <s v="12.Жов"/>
          <s v="13.Жов"/>
          <s v="14.Жов"/>
          <s v="15.Жов"/>
          <s v="16.Жов"/>
          <s v="17.Жов"/>
          <s v="18.Жов"/>
          <s v="19.Жов"/>
          <s v="20.Жов"/>
          <s v="21.Жов"/>
          <s v="22.Жов"/>
          <s v="23.Жов"/>
          <s v="24.Жов"/>
          <s v="25.Жов"/>
          <s v="26.Жов"/>
          <s v="27.Жов"/>
          <s v="28.Жов"/>
          <s v="29.Жов"/>
          <s v="30.Жов"/>
          <s v="31.Жов"/>
          <s v="01.Лис"/>
          <s v="02.Лис"/>
          <s v="03.Лис"/>
          <s v="04.Лис"/>
          <s v="05.Лис"/>
          <s v="06.Лис"/>
          <s v="07.Лис"/>
          <s v="08.Лис"/>
          <s v="09.Лис"/>
          <s v="10.Лис"/>
          <s v="11.Лис"/>
          <s v="12.Лис"/>
          <s v="13.Лис"/>
          <s v="14.Лис"/>
          <s v="15.Лис"/>
          <s v="16.Лис"/>
          <s v="17.Лис"/>
          <s v="18.Лис"/>
          <s v="19.Лис"/>
          <s v="20.Лис"/>
          <s v="21.Лис"/>
          <s v="22.Лис"/>
          <s v="23.Лис"/>
          <s v="24.Лис"/>
          <s v="25.Лис"/>
          <s v="26.Лис"/>
          <s v="27.Лис"/>
          <s v="28.Лис"/>
          <s v="29.Лис"/>
          <s v="30.Лис"/>
          <s v="01.Гру"/>
          <s v="02.Гру"/>
          <s v="03.Гру"/>
          <s v="04.Гру"/>
          <s v="05.Гру"/>
          <s v="06.Гру"/>
          <s v="07.Гру"/>
          <s v="08.Гру"/>
          <s v="09.Гру"/>
          <s v="10.Гру"/>
          <s v="11.Гру"/>
          <s v="12.Гру"/>
          <s v="13.Гру"/>
          <s v="14.Гру"/>
          <s v="15.Гру"/>
          <s v="16.Гру"/>
          <s v="17.Гру"/>
          <s v="18.Гру"/>
          <s v="19.Гру"/>
          <s v="20.Гру"/>
          <s v="21.Гру"/>
          <s v="22.Гру"/>
          <s v="23.Гру"/>
          <s v="24.Гру"/>
          <s v="25.Гру"/>
          <s v="26.Гру"/>
          <s v="27.Гру"/>
          <s v="28.Гру"/>
          <s v="29.Гру"/>
          <s v="30.Гру"/>
          <s v="31.Гру"/>
          <s v="&gt;01.01.2024"/>
        </groupItems>
      </fieldGroup>
    </cacheField>
    <cacheField name="Month" numFmtId="0">
      <sharedItems count="12">
        <s v="JANUARY"/>
        <s v="FEBRUARY"/>
        <s v="MARCH"/>
        <s v="APRIL"/>
        <s v="MAY"/>
        <s v="JUNE"/>
        <s v="JULY"/>
        <s v="AUGUST"/>
        <s v="SEPTEMBER"/>
        <s v="OCTOBER"/>
        <s v="NOVEMBER"/>
        <s v="DECEMBER"/>
      </sharedItems>
    </cacheField>
    <cacheField name="Day" numFmtId="0">
      <sharedItems containsSemiMixedTypes="0" containsString="0" containsNumber="1" minValue="0" maxValue="31" count="41">
        <n v="1"/>
        <n v="2"/>
        <n v="3"/>
        <n v="4"/>
        <n v="5"/>
        <n v="6"/>
        <n v="7"/>
        <n v="8"/>
        <n v="9"/>
        <n v="10"/>
        <n v="11"/>
        <n v="12"/>
        <n v="13"/>
        <n v="14"/>
        <n v="15"/>
        <n v="16"/>
        <n v="17"/>
        <n v="18"/>
        <n v="19"/>
        <n v="20"/>
        <n v="21"/>
        <n v="22"/>
        <n v="23"/>
        <n v="24"/>
        <n v="25"/>
        <n v="26"/>
        <n v="27"/>
        <n v="28"/>
        <n v="29"/>
        <n v="30"/>
        <n v="31"/>
        <n v="1E-8"/>
        <n v="2E-8"/>
        <n v="2.9999999999999997E-8"/>
        <n v="0.01"/>
        <n v="0.02"/>
        <n v="0.03"/>
        <n v="0.04"/>
        <n v="0.05"/>
        <n v="0.06"/>
        <n v="0"/>
      </sharedItems>
    </cacheField>
    <cacheField name="Sales" numFmtId="0">
      <sharedItems containsSemiMixedTypes="0" containsString="0" containsNumber="1" minValue="0" maxValue="606.40000000000009"/>
    </cacheField>
    <cacheField name="Credit Card" numFmtId="0">
      <sharedItems containsSemiMixedTypes="0" containsString="0" containsNumber="1" minValue="0" maxValue="228.8"/>
    </cacheField>
    <cacheField name="Bank Account" numFmtId="0">
      <sharedItems containsSemiMixedTypes="0" containsString="0" containsNumber="1" minValue="0" maxValue="206.4"/>
    </cacheField>
    <cacheField name="Cash" numFmtId="0">
      <sharedItems containsSemiMixedTypes="0" containsString="0" containsNumber="1" minValue="0" maxValue="228.00000000000003"/>
    </cacheField>
    <cacheField name="Bitcoin" numFmtId="0">
      <sharedItems containsSemiMixedTypes="0" containsString="0" containsNumber="1" minValue="0" maxValue="215.2"/>
    </cacheField>
    <cacheField name="Seasonal Days" numFmtId="0">
      <sharedItems containsSemiMixedTypes="0" containsString="0" containsNumber="1" containsInteger="1" minValue="0" maxValue="1"/>
    </cacheField>
    <cacheField name="CAC" numFmtId="9">
      <sharedItems containsSemiMixedTypes="0" containsString="0" containsNumber="1" minValue="0" maxValue="0.79200000000000004"/>
    </cacheField>
    <cacheField name="ROI" numFmtId="9">
      <sharedItems containsSemiMixedTypes="0" containsString="0" containsNumber="1" minValue="0" maxValue="0.79200000000000004"/>
    </cacheField>
    <cacheField name="CPA" numFmtId="9">
      <sharedItems containsSemiMixedTypes="0" containsString="0" containsNumber="1" minValue="0" maxValue="0.79200000000000004"/>
    </cacheField>
    <cacheField name="EPC" numFmtId="9">
      <sharedItems containsSemiMixedTypes="0" containsString="0" containsNumber="1" minValue="0" maxValue="0.79200000000000004"/>
    </cacheField>
    <cacheField name="APR" numFmtId="9">
      <sharedItems containsSemiMixedTypes="0" containsString="0" containsNumber="1" minValue="0" maxValue="0.79200000000000004"/>
    </cacheField>
    <cacheField name="StrategyA" numFmtId="9">
      <sharedItems containsSemiMixedTypes="0" containsString="0" containsNumber="1" minValue="0" maxValue="0.8"/>
    </cacheField>
    <cacheField name="TestingA" numFmtId="9">
      <sharedItems containsSemiMixedTypes="0" containsString="0" containsNumber="1" minValue="0" maxValue="0.8"/>
    </cacheField>
    <cacheField name="DevelopmentA" numFmtId="9">
      <sharedItems containsSemiMixedTypes="0" containsString="0" containsNumber="1" minValue="0" maxValue="0.8"/>
    </cacheField>
    <cacheField name="ResearchA" numFmtId="9">
      <sharedItems containsSemiMixedTypes="0" containsString="0" containsNumber="1" minValue="0" maxValue="0.8"/>
    </cacheField>
    <cacheField name="DesignA" numFmtId="9">
      <sharedItems containsSemiMixedTypes="0" containsString="0" containsNumber="1" minValue="0" maxValue="0.8"/>
    </cacheField>
    <cacheField name="SMMA" numFmtId="9">
      <sharedItems containsSemiMixedTypes="0" containsString="0" containsNumber="1" minValue="0" maxValue="0.84000000000000008"/>
    </cacheField>
    <cacheField name="StrategyC" numFmtId="9">
      <sharedItems containsSemiMixedTypes="0" containsString="0" containsNumber="1" minValue="0" maxValue="0.8"/>
    </cacheField>
    <cacheField name="TestingC" numFmtId="9">
      <sharedItems containsSemiMixedTypes="0" containsString="0" containsNumber="1" minValue="0" maxValue="0.8"/>
    </cacheField>
    <cacheField name="DevelopmentC" numFmtId="9">
      <sharedItems containsSemiMixedTypes="0" containsString="0" containsNumber="1" minValue="0" maxValue="0.8"/>
    </cacheField>
    <cacheField name="ResearchC" numFmtId="9">
      <sharedItems containsSemiMixedTypes="0" containsString="0" containsNumber="1" minValue="0" maxValue="0.8"/>
    </cacheField>
    <cacheField name="DesignC" numFmtId="9">
      <sharedItems containsSemiMixedTypes="0" containsString="0" containsNumber="1" minValue="0" maxValue="0.8"/>
    </cacheField>
    <cacheField name="SMMC" numFmtId="9">
      <sharedItems containsSemiMixedTypes="0" containsString="0" containsNumber="1" minValue="0" maxValue="0.8"/>
    </cacheField>
    <cacheField name="NEW YORK-CC" numFmtId="0">
      <sharedItems containsSemiMixedTypes="0" containsString="0" containsNumber="1" minValue="0" maxValue="43.2"/>
    </cacheField>
    <cacheField name="NASHVILLE-CC" numFmtId="0">
      <sharedItems containsSemiMixedTypes="0" containsString="0" containsNumber="1" minValue="0" maxValue="42.400000000000006"/>
    </cacheField>
    <cacheField name="CHICAGO-CC" numFmtId="0">
      <sharedItems containsSemiMixedTypes="0" containsString="0" containsNumber="1" minValue="0" maxValue="40"/>
    </cacheField>
    <cacheField name="DALLAS-CC" numFmtId="0">
      <sharedItems containsSemiMixedTypes="0" containsString="0" containsNumber="1" minValue="0" maxValue="44.800000000000004"/>
    </cacheField>
    <cacheField name="DENVER-CC" numFmtId="0">
      <sharedItems containsSemiMixedTypes="0" containsString="0" containsNumber="1" minValue="0" maxValue="45.6"/>
    </cacheField>
    <cacheField name="LOS ANGELES-CC" numFmtId="0">
      <sharedItems containsSemiMixedTypes="0" containsString="0" containsNumber="1" minValue="0" maxValue="43.2"/>
    </cacheField>
    <cacheField name="SAN FRANCISCO-CC" numFmtId="0">
      <sharedItems containsSemiMixedTypes="0" containsString="0" containsNumber="1" minValue="0" maxValue="44"/>
    </cacheField>
    <cacheField name="SEATTLE-CC" numFmtId="0">
      <sharedItems containsSemiMixedTypes="0" containsString="0" containsNumber="1" minValue="0" maxValue="44.800000000000004"/>
    </cacheField>
    <cacheField name="MIAMI-CC" numFmtId="0">
      <sharedItems containsSemiMixedTypes="0" containsString="0" containsNumber="1" minValue="0" maxValue="50.400000000000006"/>
    </cacheField>
    <cacheField name="SAINT AUGUSTINE-CC" numFmtId="0">
      <sharedItems containsSemiMixedTypes="0" containsString="0" containsNumber="1" minValue="0" maxValue="45.6"/>
    </cacheField>
    <cacheField name="NEW YORK-BA" numFmtId="0">
      <sharedItems containsSemiMixedTypes="0" containsString="0" containsNumber="1" minValue="0" maxValue="45.6"/>
    </cacheField>
    <cacheField name="NASHVILLE-BA" numFmtId="0">
      <sharedItems containsSemiMixedTypes="0" containsString="0" containsNumber="1" minValue="0" maxValue="44.800000000000004"/>
    </cacheField>
    <cacheField name="CHICAGO-BA" numFmtId="0">
      <sharedItems containsSemiMixedTypes="0" containsString="0" containsNumber="1" minValue="0" maxValue="41.6"/>
    </cacheField>
    <cacheField name="DALLAS-BA" numFmtId="0">
      <sharedItems containsSemiMixedTypes="0" containsString="0" containsNumber="1" minValue="0" maxValue="43.2"/>
    </cacheField>
    <cacheField name="DENVER-BA" numFmtId="0">
      <sharedItems containsSemiMixedTypes="0" containsString="0" containsNumber="1" minValue="0" maxValue="43.2"/>
    </cacheField>
    <cacheField name="LOS ANGELES-BA" numFmtId="0">
      <sharedItems containsSemiMixedTypes="0" containsString="0" containsNumber="1" minValue="0" maxValue="43.2"/>
    </cacheField>
    <cacheField name="SAN FRANCISCO-BA" numFmtId="0">
      <sharedItems containsSemiMixedTypes="0" containsString="0" containsNumber="1" minValue="0" maxValue="44.800000000000004"/>
    </cacheField>
    <cacheField name="SEATTLE-BA" numFmtId="0">
      <sharedItems containsSemiMixedTypes="0" containsString="0" containsNumber="1" minValue="0" maxValue="43.2"/>
    </cacheField>
    <cacheField name="MIAMI-BA" numFmtId="0">
      <sharedItems containsSemiMixedTypes="0" containsString="0" containsNumber="1" minValue="0" maxValue="44.800000000000004"/>
    </cacheField>
    <cacheField name="SAINT AUGUSTINE-BA" numFmtId="0">
      <sharedItems containsSemiMixedTypes="0" containsString="0" containsNumber="1" minValue="0" maxValue="48.800000000000004"/>
    </cacheField>
    <cacheField name="NEW YORK-C" numFmtId="0">
      <sharedItems containsSemiMixedTypes="0" containsString="0" containsNumber="1" minValue="0" maxValue="43.2"/>
    </cacheField>
    <cacheField name="NASHVILLE-C" numFmtId="0">
      <sharedItems containsSemiMixedTypes="0" containsString="0" containsNumber="1" minValue="0" maxValue="40"/>
    </cacheField>
    <cacheField name="CHICAGO-C" numFmtId="0">
      <sharedItems containsSemiMixedTypes="0" containsString="0" containsNumber="1" minValue="0" maxValue="44.800000000000004"/>
    </cacheField>
    <cacheField name="DALLAS-C" numFmtId="0">
      <sharedItems containsSemiMixedTypes="0" containsString="0" containsNumber="1" minValue="0" maxValue="44"/>
    </cacheField>
    <cacheField name="DENVER-C" numFmtId="0">
      <sharedItems containsSemiMixedTypes="0" containsString="0" containsNumber="1" minValue="0" maxValue="44.800000000000004"/>
    </cacheField>
    <cacheField name="LOS ANGELES-C" numFmtId="0">
      <sharedItems containsSemiMixedTypes="0" containsString="0" containsNumber="1" minValue="0" maxValue="46.400000000000006"/>
    </cacheField>
    <cacheField name="SAN FRANCISCO-C" numFmtId="0">
      <sharedItems containsSemiMixedTypes="0" containsString="0" containsNumber="1" minValue="0" maxValue="44"/>
    </cacheField>
    <cacheField name="SEATTLE-C" numFmtId="0">
      <sharedItems containsSemiMixedTypes="0" containsString="0" containsNumber="1" minValue="0" maxValue="42.400000000000006"/>
    </cacheField>
    <cacheField name="MIAMI-C" numFmtId="0">
      <sharedItems containsSemiMixedTypes="0" containsString="0" containsNumber="1" minValue="0" maxValue="44"/>
    </cacheField>
    <cacheField name="SAINT AUGUSTINE-C" numFmtId="0">
      <sharedItems containsSemiMixedTypes="0" containsString="0" containsNumber="1" minValue="0" maxValue="38.400000000000006"/>
    </cacheField>
    <cacheField name="NEW YORK-B" numFmtId="0">
      <sharedItems containsSemiMixedTypes="0" containsString="0" containsNumber="1" minValue="0" maxValue="36.800000000000004"/>
    </cacheField>
    <cacheField name="NASHVILLE-B" numFmtId="0">
      <sharedItems containsSemiMixedTypes="0" containsString="0" containsNumber="1" minValue="0" maxValue="48.800000000000004"/>
    </cacheField>
    <cacheField name="CHICAGO-B" numFmtId="0">
      <sharedItems containsSemiMixedTypes="0" containsString="0" containsNumber="1" minValue="0" maxValue="43.2"/>
    </cacheField>
    <cacheField name="DALLAS-B" numFmtId="0">
      <sharedItems containsSemiMixedTypes="0" containsString="0" containsNumber="1" minValue="0" maxValue="45.6"/>
    </cacheField>
    <cacheField name="DENVER-B" numFmtId="0">
      <sharedItems containsSemiMixedTypes="0" containsString="0" containsNumber="1" minValue="0" maxValue="42.400000000000006"/>
    </cacheField>
    <cacheField name="LOS ANGELES-B" numFmtId="0">
      <sharedItems containsSemiMixedTypes="0" containsString="0" containsNumber="1" minValue="0" maxValue="44"/>
    </cacheField>
    <cacheField name="SAN FRANCISCO-B" numFmtId="0">
      <sharedItems containsSemiMixedTypes="0" containsString="0" containsNumber="1" minValue="0" maxValue="48"/>
    </cacheField>
    <cacheField name="SEATTLE-B" numFmtId="0">
      <sharedItems containsSemiMixedTypes="0" containsString="0" containsNumber="1" minValue="0" maxValue="40"/>
    </cacheField>
    <cacheField name="MIAMI-B" numFmtId="0">
      <sharedItems containsSemiMixedTypes="0" containsString="0" containsNumber="1" minValue="0" maxValue="49.6"/>
    </cacheField>
    <cacheField name="SAINT AUGUSTINE-B" numFmtId="0">
      <sharedItems containsSemiMixedTypes="0" containsString="0" containsNumber="1" minValue="0" maxValue="42.400000000000006"/>
    </cacheField>
    <cacheField name="Months" numFmtId="0" databaseField="0">
      <fieldGroup base="0">
        <rangePr groupBy="months" startDate="2023-01-01T00:00:00" endDate="2024-01-01T00:00:00"/>
        <groupItems count="14">
          <s v="&lt;01.01.2023"/>
          <s v="Січ"/>
          <s v="Лют"/>
          <s v="Бер"/>
          <s v="Кві"/>
          <s v="Тра"/>
          <s v="Чер"/>
          <s v="Лип"/>
          <s v="Сер"/>
          <s v="Вер"/>
          <s v="Жов"/>
          <s v="Лис"/>
          <s v="Гру"/>
          <s v="&gt;01.01.2024"/>
        </groupItems>
      </fieldGroup>
    </cacheField>
  </cacheFields>
  <extLst>
    <ext xmlns:x14="http://schemas.microsoft.com/office/spreadsheetml/2009/9/main" uri="{725AE2AE-9491-48be-B2B4-4EB974FC3084}">
      <x14:pivotCacheDefinition pivotCacheId="1467700654"/>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4998.693862384258" createdVersion="8" refreshedVersion="8" minRefreshableVersion="3" recordCount="403" xr:uid="{72DEDE48-3DCA-4037-BF1F-001B9F7CA94D}">
  <cacheSource type="worksheet">
    <worksheetSource name="DatabaseM4"/>
  </cacheSource>
  <cacheFields count="67">
    <cacheField name="Date" numFmtId="0">
      <sharedItems containsNonDate="0" containsDate="1" containsString="0" containsBlank="1" minDate="2023-01-01T00:00:00" maxDate="2024-01-01T00:00:00" count="366">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m/>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sharedItems>
      <fieldGroup par="66" base="0">
        <rangePr groupBy="days" startDate="2023-01-01T00:00:00" endDate="2024-01-01T00:00:00"/>
        <groupItems count="368">
          <s v="(blank)"/>
          <s v="01.Січ"/>
          <s v="02.Січ"/>
          <s v="03.Січ"/>
          <s v="04.Січ"/>
          <s v="05.Січ"/>
          <s v="06.Січ"/>
          <s v="07.Січ"/>
          <s v="08.Січ"/>
          <s v="09.Січ"/>
          <s v="10.Січ"/>
          <s v="11.Січ"/>
          <s v="12.Січ"/>
          <s v="13.Січ"/>
          <s v="14.Січ"/>
          <s v="15.Січ"/>
          <s v="16.Січ"/>
          <s v="17.Січ"/>
          <s v="18.Січ"/>
          <s v="19.Січ"/>
          <s v="20.Січ"/>
          <s v="21.Січ"/>
          <s v="22.Січ"/>
          <s v="23.Січ"/>
          <s v="24.Січ"/>
          <s v="25.Січ"/>
          <s v="26.Січ"/>
          <s v="27.Січ"/>
          <s v="28.Січ"/>
          <s v="29.Січ"/>
          <s v="30.Січ"/>
          <s v="31.Січ"/>
          <s v="01.Лют"/>
          <s v="02.Лют"/>
          <s v="03.Лют"/>
          <s v="04.Лют"/>
          <s v="05.Лют"/>
          <s v="06.Лют"/>
          <s v="07.Лют"/>
          <s v="08.Лют"/>
          <s v="09.Лют"/>
          <s v="10.Лют"/>
          <s v="11.Лют"/>
          <s v="12.Лют"/>
          <s v="13.Лют"/>
          <s v="14.Лют"/>
          <s v="15.Лют"/>
          <s v="16.Лют"/>
          <s v="17.Лют"/>
          <s v="18.Лют"/>
          <s v="19.Лют"/>
          <s v="20.Лют"/>
          <s v="21.Лют"/>
          <s v="22.Лют"/>
          <s v="23.Лют"/>
          <s v="24.Лют"/>
          <s v="25.Лют"/>
          <s v="26.Лют"/>
          <s v="27.Лют"/>
          <s v="28.Лют"/>
          <s v="29.Лют"/>
          <s v="01.Бер"/>
          <s v="02.Бер"/>
          <s v="03.Бер"/>
          <s v="04.Бер"/>
          <s v="05.Бер"/>
          <s v="06.Бер"/>
          <s v="07.Бер"/>
          <s v="08.Бер"/>
          <s v="09.Бер"/>
          <s v="10.Бер"/>
          <s v="11.Бер"/>
          <s v="12.Бер"/>
          <s v="13.Бер"/>
          <s v="14.Бер"/>
          <s v="15.Бер"/>
          <s v="16.Бер"/>
          <s v="17.Бер"/>
          <s v="18.Бер"/>
          <s v="19.Бер"/>
          <s v="20.Бер"/>
          <s v="21.Бер"/>
          <s v="22.Бер"/>
          <s v="23.Бер"/>
          <s v="24.Бер"/>
          <s v="25.Бер"/>
          <s v="26.Бер"/>
          <s v="27.Бер"/>
          <s v="28.Бер"/>
          <s v="29.Бер"/>
          <s v="30.Бер"/>
          <s v="31.Бер"/>
          <s v="01.Кві"/>
          <s v="02.Кві"/>
          <s v="03.Кві"/>
          <s v="04.Кві"/>
          <s v="05.Кві"/>
          <s v="06.Кві"/>
          <s v="07.Кві"/>
          <s v="08.Кві"/>
          <s v="09.Кві"/>
          <s v="10.Кві"/>
          <s v="11.Кві"/>
          <s v="12.Кві"/>
          <s v="13.Кві"/>
          <s v="14.Кві"/>
          <s v="15.Кві"/>
          <s v="16.Кві"/>
          <s v="17.Кві"/>
          <s v="18.Кві"/>
          <s v="19.Кві"/>
          <s v="20.Кві"/>
          <s v="21.Кві"/>
          <s v="22.Кві"/>
          <s v="23.Кві"/>
          <s v="24.Кві"/>
          <s v="25.Кві"/>
          <s v="26.Кві"/>
          <s v="27.Кві"/>
          <s v="28.Кві"/>
          <s v="29.Кві"/>
          <s v="30.Кві"/>
          <s v="01.Тра"/>
          <s v="02.Тра"/>
          <s v="03.Тра"/>
          <s v="04.Тра"/>
          <s v="05.Тра"/>
          <s v="06.Тра"/>
          <s v="07.Тра"/>
          <s v="08.Тра"/>
          <s v="09.Тра"/>
          <s v="10.Тра"/>
          <s v="11.Тра"/>
          <s v="12.Тра"/>
          <s v="13.Тра"/>
          <s v="14.Тра"/>
          <s v="15.Тра"/>
          <s v="16.Тра"/>
          <s v="17.Тра"/>
          <s v="18.Тра"/>
          <s v="19.Тра"/>
          <s v="20.Тра"/>
          <s v="21.Тра"/>
          <s v="22.Тра"/>
          <s v="23.Тра"/>
          <s v="24.Тра"/>
          <s v="25.Тра"/>
          <s v="26.Тра"/>
          <s v="27.Тра"/>
          <s v="28.Тра"/>
          <s v="29.Тра"/>
          <s v="30.Тра"/>
          <s v="31.Тра"/>
          <s v="01.Чер"/>
          <s v="02.Чер"/>
          <s v="03.Чер"/>
          <s v="04.Чер"/>
          <s v="05.Чер"/>
          <s v="06.Чер"/>
          <s v="07.Чер"/>
          <s v="08.Чер"/>
          <s v="09.Чер"/>
          <s v="10.Чер"/>
          <s v="11.Чер"/>
          <s v="12.Чер"/>
          <s v="13.Чер"/>
          <s v="14.Чер"/>
          <s v="15.Чер"/>
          <s v="16.Чер"/>
          <s v="17.Чер"/>
          <s v="18.Чер"/>
          <s v="19.Чер"/>
          <s v="20.Чер"/>
          <s v="21.Чер"/>
          <s v="22.Чер"/>
          <s v="23.Чер"/>
          <s v="24.Чер"/>
          <s v="25.Чер"/>
          <s v="26.Чер"/>
          <s v="27.Чер"/>
          <s v="28.Чер"/>
          <s v="29.Чер"/>
          <s v="30.Чер"/>
          <s v="01.Лип"/>
          <s v="02.Лип"/>
          <s v="03.Лип"/>
          <s v="04.Лип"/>
          <s v="05.Лип"/>
          <s v="06.Лип"/>
          <s v="07.Лип"/>
          <s v="08.Лип"/>
          <s v="09.Лип"/>
          <s v="10.Лип"/>
          <s v="11.Лип"/>
          <s v="12.Лип"/>
          <s v="13.Лип"/>
          <s v="14.Лип"/>
          <s v="15.Лип"/>
          <s v="16.Лип"/>
          <s v="17.Лип"/>
          <s v="18.Лип"/>
          <s v="19.Лип"/>
          <s v="20.Лип"/>
          <s v="21.Лип"/>
          <s v="22.Лип"/>
          <s v="23.Лип"/>
          <s v="24.Лип"/>
          <s v="25.Лип"/>
          <s v="26.Лип"/>
          <s v="27.Лип"/>
          <s v="28.Лип"/>
          <s v="29.Лип"/>
          <s v="30.Лип"/>
          <s v="31.Лип"/>
          <s v="01.Сер"/>
          <s v="02.Сер"/>
          <s v="03.Сер"/>
          <s v="04.Сер"/>
          <s v="05.Сер"/>
          <s v="06.Сер"/>
          <s v="07.Сер"/>
          <s v="08.Сер"/>
          <s v="09.Сер"/>
          <s v="10.Сер"/>
          <s v="11.Сер"/>
          <s v="12.Сер"/>
          <s v="13.Сер"/>
          <s v="14.Сер"/>
          <s v="15.Сер"/>
          <s v="16.Сер"/>
          <s v="17.Сер"/>
          <s v="18.Сер"/>
          <s v="19.Сер"/>
          <s v="20.Сер"/>
          <s v="21.Сер"/>
          <s v="22.Сер"/>
          <s v="23.Сер"/>
          <s v="24.Сер"/>
          <s v="25.Сер"/>
          <s v="26.Сер"/>
          <s v="27.Сер"/>
          <s v="28.Сер"/>
          <s v="29.Сер"/>
          <s v="30.Сер"/>
          <s v="31.Сер"/>
          <s v="01.Вер"/>
          <s v="02.Вер"/>
          <s v="03.Вер"/>
          <s v="04.Вер"/>
          <s v="05.Вер"/>
          <s v="06.Вер"/>
          <s v="07.Вер"/>
          <s v="08.Вер"/>
          <s v="09.Вер"/>
          <s v="10.Вер"/>
          <s v="11.Вер"/>
          <s v="12.Вер"/>
          <s v="13.Вер"/>
          <s v="14.Вер"/>
          <s v="15.Вер"/>
          <s v="16.Вер"/>
          <s v="17.Вер"/>
          <s v="18.Вер"/>
          <s v="19.Вер"/>
          <s v="20.Вер"/>
          <s v="21.Вер"/>
          <s v="22.Вер"/>
          <s v="23.Вер"/>
          <s v="24.Вер"/>
          <s v="25.Вер"/>
          <s v="26.Вер"/>
          <s v="27.Вер"/>
          <s v="28.Вер"/>
          <s v="29.Вер"/>
          <s v="30.Вер"/>
          <s v="01.Жов"/>
          <s v="02.Жов"/>
          <s v="03.Жов"/>
          <s v="04.Жов"/>
          <s v="05.Жов"/>
          <s v="06.Жов"/>
          <s v="07.Жов"/>
          <s v="08.Жов"/>
          <s v="09.Жов"/>
          <s v="10.Жов"/>
          <s v="11.Жов"/>
          <s v="12.Жов"/>
          <s v="13.Жов"/>
          <s v="14.Жов"/>
          <s v="15.Жов"/>
          <s v="16.Жов"/>
          <s v="17.Жов"/>
          <s v="18.Жов"/>
          <s v="19.Жов"/>
          <s v="20.Жов"/>
          <s v="21.Жов"/>
          <s v="22.Жов"/>
          <s v="23.Жов"/>
          <s v="24.Жов"/>
          <s v="25.Жов"/>
          <s v="26.Жов"/>
          <s v="27.Жов"/>
          <s v="28.Жов"/>
          <s v="29.Жов"/>
          <s v="30.Жов"/>
          <s v="31.Жов"/>
          <s v="01.Лис"/>
          <s v="02.Лис"/>
          <s v="03.Лис"/>
          <s v="04.Лис"/>
          <s v="05.Лис"/>
          <s v="06.Лис"/>
          <s v="07.Лис"/>
          <s v="08.Лис"/>
          <s v="09.Лис"/>
          <s v="10.Лис"/>
          <s v="11.Лис"/>
          <s v="12.Лис"/>
          <s v="13.Лис"/>
          <s v="14.Лис"/>
          <s v="15.Лис"/>
          <s v="16.Лис"/>
          <s v="17.Лис"/>
          <s v="18.Лис"/>
          <s v="19.Лис"/>
          <s v="20.Лис"/>
          <s v="21.Лис"/>
          <s v="22.Лис"/>
          <s v="23.Лис"/>
          <s v="24.Лис"/>
          <s v="25.Лис"/>
          <s v="26.Лис"/>
          <s v="27.Лис"/>
          <s v="28.Лис"/>
          <s v="29.Лис"/>
          <s v="30.Лис"/>
          <s v="01.Гру"/>
          <s v="02.Гру"/>
          <s v="03.Гру"/>
          <s v="04.Гру"/>
          <s v="05.Гру"/>
          <s v="06.Гру"/>
          <s v="07.Гру"/>
          <s v="08.Гру"/>
          <s v="09.Гру"/>
          <s v="10.Гру"/>
          <s v="11.Гру"/>
          <s v="12.Гру"/>
          <s v="13.Гру"/>
          <s v="14.Гру"/>
          <s v="15.Гру"/>
          <s v="16.Гру"/>
          <s v="17.Гру"/>
          <s v="18.Гру"/>
          <s v="19.Гру"/>
          <s v="20.Гру"/>
          <s v="21.Гру"/>
          <s v="22.Гру"/>
          <s v="23.Гру"/>
          <s v="24.Гру"/>
          <s v="25.Гру"/>
          <s v="26.Гру"/>
          <s v="27.Гру"/>
          <s v="28.Гру"/>
          <s v="29.Гру"/>
          <s v="30.Гру"/>
          <s v="31.Гру"/>
          <s v="&gt;01.01.2024"/>
        </groupItems>
      </fieldGroup>
    </cacheField>
    <cacheField name="Month" numFmtId="0">
      <sharedItems count="12">
        <s v="JANUARY"/>
        <s v="FEBRUARY"/>
        <s v="MARCH"/>
        <s v="APRIL"/>
        <s v="MAY"/>
        <s v="JUNE"/>
        <s v="JULY"/>
        <s v="AUGUST"/>
        <s v="SEPTEMBER"/>
        <s v="OCTOBER"/>
        <s v="NOVEMBER"/>
        <s v="DECEMBER"/>
      </sharedItems>
    </cacheField>
    <cacheField name="Day" numFmtId="0">
      <sharedItems containsSemiMixedTypes="0" containsString="0" containsNumber="1" minValue="0" maxValue="31" count="41">
        <n v="1"/>
        <n v="2"/>
        <n v="3"/>
        <n v="4"/>
        <n v="5"/>
        <n v="6"/>
        <n v="7"/>
        <n v="8"/>
        <n v="9"/>
        <n v="10"/>
        <n v="11"/>
        <n v="12"/>
        <n v="13"/>
        <n v="14"/>
        <n v="15"/>
        <n v="16"/>
        <n v="17"/>
        <n v="18"/>
        <n v="19"/>
        <n v="20"/>
        <n v="21"/>
        <n v="22"/>
        <n v="23"/>
        <n v="24"/>
        <n v="25"/>
        <n v="26"/>
        <n v="27"/>
        <n v="28"/>
        <n v="29"/>
        <n v="30"/>
        <n v="31"/>
        <n v="1E-8"/>
        <n v="2E-8"/>
        <n v="2.9999999999999997E-8"/>
        <n v="0.01"/>
        <n v="0.02"/>
        <n v="0.03"/>
        <n v="0.04"/>
        <n v="0.05"/>
        <n v="0.06"/>
        <n v="0"/>
      </sharedItems>
    </cacheField>
    <cacheField name="Sales" numFmtId="0">
      <sharedItems containsSemiMixedTypes="0" containsString="0" containsNumber="1" minValue="0" maxValue="672.3900000000001"/>
    </cacheField>
    <cacheField name="Credit Card" numFmtId="0">
      <sharedItems containsSemiMixedTypes="0" containsString="0" containsNumber="1" minValue="0" maxValue="235.29"/>
    </cacheField>
    <cacheField name="Bank Account" numFmtId="0">
      <sharedItems containsSemiMixedTypes="0" containsString="0" containsNumber="1" minValue="0" maxValue="247.38000000000002"/>
    </cacheField>
    <cacheField name="Cash" numFmtId="0">
      <sharedItems containsSemiMixedTypes="0" containsString="0" containsNumber="1" minValue="0" maxValue="233.43000000000012"/>
    </cacheField>
    <cacheField name="Bitcoin" numFmtId="0">
      <sharedItems containsSemiMixedTypes="0" containsString="0" containsNumber="1" minValue="0" maxValue="229.71"/>
    </cacheField>
    <cacheField name="Seasonal Days" numFmtId="0">
      <sharedItems containsSemiMixedTypes="0" containsString="0" containsNumber="1" containsInteger="1" minValue="0" maxValue="1"/>
    </cacheField>
    <cacheField name="CAC" numFmtId="9">
      <sharedItems containsSemiMixedTypes="0" containsString="0" containsNumber="1" minValue="0" maxValue="0.92070000000000007"/>
    </cacheField>
    <cacheField name="ROI" numFmtId="9">
      <sharedItems containsSemiMixedTypes="0" containsString="0" containsNumber="1" minValue="0" maxValue="0.92070000000000007"/>
    </cacheField>
    <cacheField name="CPA" numFmtId="9">
      <sharedItems containsSemiMixedTypes="0" containsString="0" containsNumber="1" minValue="0" maxValue="0.92070000000000007"/>
    </cacheField>
    <cacheField name="EPC" numFmtId="9">
      <sharedItems containsSemiMixedTypes="0" containsString="0" containsNumber="1" minValue="0" maxValue="0.92070000000000007"/>
    </cacheField>
    <cacheField name="APR" numFmtId="9">
      <sharedItems containsSemiMixedTypes="0" containsString="0" containsNumber="1" minValue="0" maxValue="0.92070000000000007"/>
    </cacheField>
    <cacheField name="StrategyA" numFmtId="9">
      <sharedItems containsSemiMixedTypes="0" containsString="0" containsNumber="1" minValue="0" maxValue="0.93"/>
    </cacheField>
    <cacheField name="TestingA" numFmtId="9">
      <sharedItems containsSemiMixedTypes="0" containsString="0" containsNumber="1" minValue="0" maxValue="0.93"/>
    </cacheField>
    <cacheField name="DevelopmentA" numFmtId="9">
      <sharedItems containsSemiMixedTypes="0" containsString="0" containsNumber="1" minValue="0" maxValue="0.93"/>
    </cacheField>
    <cacheField name="ResearchA" numFmtId="9">
      <sharedItems containsSemiMixedTypes="0" containsString="0" containsNumber="1" minValue="0" maxValue="0.93"/>
    </cacheField>
    <cacheField name="DesignA" numFmtId="9">
      <sharedItems containsSemiMixedTypes="0" containsString="0" containsNumber="1" minValue="0" maxValue="0.93"/>
    </cacheField>
    <cacheField name="SMMA" numFmtId="9">
      <sharedItems containsSemiMixedTypes="0" containsString="0" containsNumber="1" minValue="0" maxValue="0.97650000000000015"/>
    </cacheField>
    <cacheField name="StrategyC" numFmtId="9">
      <sharedItems containsSemiMixedTypes="0" containsString="0" containsNumber="1" minValue="0" maxValue="0.93"/>
    </cacheField>
    <cacheField name="TestingC" numFmtId="9">
      <sharedItems containsSemiMixedTypes="0" containsString="0" containsNumber="1" minValue="0" maxValue="0.93"/>
    </cacheField>
    <cacheField name="DevelopmentC" numFmtId="9">
      <sharedItems containsSemiMixedTypes="0" containsString="0" containsNumber="1" minValue="0" maxValue="0.93"/>
    </cacheField>
    <cacheField name="ResearchC" numFmtId="9">
      <sharedItems containsSemiMixedTypes="0" containsString="0" containsNumber="1" minValue="0" maxValue="0.93"/>
    </cacheField>
    <cacheField name="DesignC" numFmtId="9">
      <sharedItems containsSemiMixedTypes="0" containsString="0" containsNumber="1" minValue="0" maxValue="0.93"/>
    </cacheField>
    <cacheField name="SMMC" numFmtId="9">
      <sharedItems containsSemiMixedTypes="0" containsString="0" containsNumber="1" minValue="0" maxValue="0.93"/>
    </cacheField>
    <cacheField name="NEW YORK-CC" numFmtId="0">
      <sharedItems containsSemiMixedTypes="0" containsString="0" containsNumber="1" minValue="0" maxValue="50.220000000000006"/>
    </cacheField>
    <cacheField name="NASHVILLE-CC" numFmtId="0">
      <sharedItems containsSemiMixedTypes="0" containsString="0" containsNumber="1" minValue="0" maxValue="49.29"/>
    </cacheField>
    <cacheField name="CHICAGO-CC" numFmtId="0">
      <sharedItems containsSemiMixedTypes="0" containsString="0" containsNumber="1" minValue="0" maxValue="46.5"/>
    </cacheField>
    <cacheField name="DALLAS-CC" numFmtId="0">
      <sharedItems containsSemiMixedTypes="0" containsString="0" containsNumber="1" minValue="0" maxValue="52.080000000000005"/>
    </cacheField>
    <cacheField name="DENVER-CC" numFmtId="0">
      <sharedItems containsSemiMixedTypes="0" containsString="0" containsNumber="1" minValue="0" maxValue="53.010000000000005"/>
    </cacheField>
    <cacheField name="LOS ANGELES-CC" numFmtId="0">
      <sharedItems containsSemiMixedTypes="0" containsString="0" containsNumber="1" minValue="0" maxValue="50.220000000000006"/>
    </cacheField>
    <cacheField name="SAN FRANCISCO-CC" numFmtId="0">
      <sharedItems containsSemiMixedTypes="0" containsString="0" containsNumber="1" minValue="0" maxValue="51.150000000000006"/>
    </cacheField>
    <cacheField name="SEATTLE-CC" numFmtId="0">
      <sharedItems containsSemiMixedTypes="0" containsString="0" containsNumber="1" minValue="0" maxValue="52.080000000000005"/>
    </cacheField>
    <cacheField name="MIAMI-CC" numFmtId="0">
      <sharedItems containsSemiMixedTypes="0" containsString="0" containsNumber="1" minValue="0" maxValue="58.59"/>
    </cacheField>
    <cacheField name="SAINT AUGUSTINE-CC" numFmtId="0">
      <sharedItems containsSemiMixedTypes="0" containsString="0" containsNumber="1" minValue="0" maxValue="53.010000000000005"/>
    </cacheField>
    <cacheField name="NEW YORK-BA" numFmtId="0">
      <sharedItems containsSemiMixedTypes="0" containsString="0" containsNumber="1" minValue="0" maxValue="53.010000000000005"/>
    </cacheField>
    <cacheField name="NASHVILLE-BA" numFmtId="0">
      <sharedItems containsSemiMixedTypes="0" containsString="0" containsNumber="1" minValue="0" maxValue="52.080000000000005"/>
    </cacheField>
    <cacheField name="CHICAGO-BA" numFmtId="0">
      <sharedItems containsSemiMixedTypes="0" containsString="0" containsNumber="1" minValue="0" maxValue="48.36"/>
    </cacheField>
    <cacheField name="DALLAS-BA" numFmtId="0">
      <sharedItems containsSemiMixedTypes="0" containsString="0" containsNumber="1" minValue="0" maxValue="50.220000000000006"/>
    </cacheField>
    <cacheField name="DENVER-BA" numFmtId="0">
      <sharedItems containsSemiMixedTypes="0" containsString="0" containsNumber="1" minValue="0" maxValue="50.220000000000006"/>
    </cacheField>
    <cacheField name="LOS ANGELES-BA" numFmtId="0">
      <sharedItems containsSemiMixedTypes="0" containsString="0" containsNumber="1" minValue="0" maxValue="50.220000000000006"/>
    </cacheField>
    <cacheField name="SAN FRANCISCO-BA" numFmtId="0">
      <sharedItems containsSemiMixedTypes="0" containsString="0" containsNumber="1" minValue="0" maxValue="52.080000000000005"/>
    </cacheField>
    <cacheField name="SEATTLE-BA" numFmtId="0">
      <sharedItems containsSemiMixedTypes="0" containsString="0" containsNumber="1" minValue="0" maxValue="50.220000000000006"/>
    </cacheField>
    <cacheField name="MIAMI-BA" numFmtId="0">
      <sharedItems containsSemiMixedTypes="0" containsString="0" containsNumber="1" minValue="0" maxValue="52.080000000000005"/>
    </cacheField>
    <cacheField name="SAINT AUGUSTINE-BA" numFmtId="0">
      <sharedItems containsSemiMixedTypes="0" containsString="0" containsNumber="1" minValue="0" maxValue="56.730000000000004"/>
    </cacheField>
    <cacheField name="NEW YORK-C" numFmtId="0">
      <sharedItems containsSemiMixedTypes="0" containsString="0" containsNumber="1" minValue="0" maxValue="50.220000000000006"/>
    </cacheField>
    <cacheField name="NASHVILLE-C" numFmtId="0">
      <sharedItems containsSemiMixedTypes="0" containsString="0" containsNumber="1" minValue="0" maxValue="46.5"/>
    </cacheField>
    <cacheField name="CHICAGO-C" numFmtId="0">
      <sharedItems containsSemiMixedTypes="0" containsString="0" containsNumber="1" minValue="0" maxValue="52.080000000000005"/>
    </cacheField>
    <cacheField name="DALLAS-C" numFmtId="0">
      <sharedItems containsSemiMixedTypes="0" containsString="0" containsNumber="1" minValue="0" maxValue="51.150000000000006"/>
    </cacheField>
    <cacheField name="DENVER-C" numFmtId="0">
      <sharedItems containsSemiMixedTypes="0" containsString="0" containsNumber="1" minValue="0" maxValue="52.080000000000005"/>
    </cacheField>
    <cacheField name="LOS ANGELES-C" numFmtId="0">
      <sharedItems containsSemiMixedTypes="0" containsString="0" containsNumber="1" minValue="0" maxValue="53.940000000000005"/>
    </cacheField>
    <cacheField name="SAN FRANCISCO-C" numFmtId="0">
      <sharedItems containsSemiMixedTypes="0" containsString="0" containsNumber="1" minValue="0" maxValue="51.150000000000006"/>
    </cacheField>
    <cacheField name="SEATTLE-C" numFmtId="0">
      <sharedItems containsSemiMixedTypes="0" containsString="0" containsNumber="1" minValue="0" maxValue="49.29"/>
    </cacheField>
    <cacheField name="MIAMI-C" numFmtId="0">
      <sharedItems containsSemiMixedTypes="0" containsString="0" containsNumber="1" minValue="0" maxValue="51.150000000000006"/>
    </cacheField>
    <cacheField name="SAINT AUGUSTINE-C" numFmtId="0">
      <sharedItems containsSemiMixedTypes="0" containsString="0" containsNumber="1" minValue="0" maxValue="44.64"/>
    </cacheField>
    <cacheField name="NEW YORK-B" numFmtId="0">
      <sharedItems containsSemiMixedTypes="0" containsString="0" containsNumber="1" minValue="0" maxValue="42.78"/>
    </cacheField>
    <cacheField name="NASHVILLE-B" numFmtId="0">
      <sharedItems containsSemiMixedTypes="0" containsString="0" containsNumber="1" minValue="0" maxValue="56.730000000000004"/>
    </cacheField>
    <cacheField name="CHICAGO-B" numFmtId="0">
      <sharedItems containsSemiMixedTypes="0" containsString="0" containsNumber="1" minValue="0" maxValue="50.220000000000006"/>
    </cacheField>
    <cacheField name="DALLAS-B" numFmtId="0">
      <sharedItems containsSemiMixedTypes="0" containsString="0" containsNumber="1" minValue="0" maxValue="53.010000000000005"/>
    </cacheField>
    <cacheField name="DENVER-B" numFmtId="0">
      <sharedItems containsSemiMixedTypes="0" containsString="0" containsNumber="1" minValue="0" maxValue="49.29"/>
    </cacheField>
    <cacheField name="LOS ANGELES-B" numFmtId="0">
      <sharedItems containsSemiMixedTypes="0" containsString="0" containsNumber="1" minValue="0" maxValue="51.150000000000006"/>
    </cacheField>
    <cacheField name="SAN FRANCISCO-B" numFmtId="0">
      <sharedItems containsSemiMixedTypes="0" containsString="0" containsNumber="1" minValue="0" maxValue="55.800000000000004"/>
    </cacheField>
    <cacheField name="SEATTLE-B" numFmtId="0">
      <sharedItems containsSemiMixedTypes="0" containsString="0" containsNumber="1" minValue="0" maxValue="46.5"/>
    </cacheField>
    <cacheField name="MIAMI-B" numFmtId="0">
      <sharedItems containsSemiMixedTypes="0" containsString="0" containsNumber="1" minValue="0" maxValue="57.660000000000004"/>
    </cacheField>
    <cacheField name="SAINT AUGUSTINE-B" numFmtId="0">
      <sharedItems containsSemiMixedTypes="0" containsString="0" containsNumber="1" minValue="0" maxValue="49.29"/>
    </cacheField>
    <cacheField name="Months" numFmtId="0" databaseField="0">
      <fieldGroup base="0">
        <rangePr groupBy="months" startDate="2023-01-01T00:00:00" endDate="2024-01-01T00:00:00"/>
        <groupItems count="14">
          <s v="&lt;01.01.2023"/>
          <s v="Січ"/>
          <s v="Лют"/>
          <s v="Бер"/>
          <s v="Кві"/>
          <s v="Тра"/>
          <s v="Чер"/>
          <s v="Лип"/>
          <s v="Сер"/>
          <s v="Вер"/>
          <s v="Жов"/>
          <s v="Лис"/>
          <s v="Гру"/>
          <s v="&gt;01.01.2024"/>
        </groupItems>
      </fieldGroup>
    </cacheField>
  </cacheFields>
  <extLst>
    <ext xmlns:x14="http://schemas.microsoft.com/office/spreadsheetml/2009/9/main" uri="{725AE2AE-9491-48be-B2B4-4EB974FC3084}">
      <x14:pivotCacheDefinition pivotCacheId="1270388302"/>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4998.73549259259" createdVersion="8" refreshedVersion="8" minRefreshableVersion="3" recordCount="1612" xr:uid="{F2C699E2-D429-48F6-9F0B-0324BEEF67C4}">
  <cacheSource type="worksheet">
    <worksheetSource name="DatabaseA"/>
  </cacheSource>
  <cacheFields count="68">
    <cacheField name="Date" numFmtId="0">
      <sharedItems containsNonDate="0" containsDate="1" containsString="0" containsBlank="1" minDate="2023-01-01T00:00:00" maxDate="2024-01-01T00:00:00" count="366">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m/>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sharedItems>
      <fieldGroup par="67" base="0">
        <rangePr groupBy="days" startDate="2023-01-01T00:00:00" endDate="2024-01-01T00:00:00"/>
        <groupItems count="368">
          <s v="(blank)"/>
          <s v="01.Січ"/>
          <s v="02.Січ"/>
          <s v="03.Січ"/>
          <s v="04.Січ"/>
          <s v="05.Січ"/>
          <s v="06.Січ"/>
          <s v="07.Січ"/>
          <s v="08.Січ"/>
          <s v="09.Січ"/>
          <s v="10.Січ"/>
          <s v="11.Січ"/>
          <s v="12.Січ"/>
          <s v="13.Січ"/>
          <s v="14.Січ"/>
          <s v="15.Січ"/>
          <s v="16.Січ"/>
          <s v="17.Січ"/>
          <s v="18.Січ"/>
          <s v="19.Січ"/>
          <s v="20.Січ"/>
          <s v="21.Січ"/>
          <s v="22.Січ"/>
          <s v="23.Січ"/>
          <s v="24.Січ"/>
          <s v="25.Січ"/>
          <s v="26.Січ"/>
          <s v="27.Січ"/>
          <s v="28.Січ"/>
          <s v="29.Січ"/>
          <s v="30.Січ"/>
          <s v="31.Січ"/>
          <s v="01.Лют"/>
          <s v="02.Лют"/>
          <s v="03.Лют"/>
          <s v="04.Лют"/>
          <s v="05.Лют"/>
          <s v="06.Лют"/>
          <s v="07.Лют"/>
          <s v="08.Лют"/>
          <s v="09.Лют"/>
          <s v="10.Лют"/>
          <s v="11.Лют"/>
          <s v="12.Лют"/>
          <s v="13.Лют"/>
          <s v="14.Лют"/>
          <s v="15.Лют"/>
          <s v="16.Лют"/>
          <s v="17.Лют"/>
          <s v="18.Лют"/>
          <s v="19.Лют"/>
          <s v="20.Лют"/>
          <s v="21.Лют"/>
          <s v="22.Лют"/>
          <s v="23.Лют"/>
          <s v="24.Лют"/>
          <s v="25.Лют"/>
          <s v="26.Лют"/>
          <s v="27.Лют"/>
          <s v="28.Лют"/>
          <s v="29.Лют"/>
          <s v="01.Бер"/>
          <s v="02.Бер"/>
          <s v="03.Бер"/>
          <s v="04.Бер"/>
          <s v="05.Бер"/>
          <s v="06.Бер"/>
          <s v="07.Бер"/>
          <s v="08.Бер"/>
          <s v="09.Бер"/>
          <s v="10.Бер"/>
          <s v="11.Бер"/>
          <s v="12.Бер"/>
          <s v="13.Бер"/>
          <s v="14.Бер"/>
          <s v="15.Бер"/>
          <s v="16.Бер"/>
          <s v="17.Бер"/>
          <s v="18.Бер"/>
          <s v="19.Бер"/>
          <s v="20.Бер"/>
          <s v="21.Бер"/>
          <s v="22.Бер"/>
          <s v="23.Бер"/>
          <s v="24.Бер"/>
          <s v="25.Бер"/>
          <s v="26.Бер"/>
          <s v="27.Бер"/>
          <s v="28.Бер"/>
          <s v="29.Бер"/>
          <s v="30.Бер"/>
          <s v="31.Бер"/>
          <s v="01.Кві"/>
          <s v="02.Кві"/>
          <s v="03.Кві"/>
          <s v="04.Кві"/>
          <s v="05.Кві"/>
          <s v="06.Кві"/>
          <s v="07.Кві"/>
          <s v="08.Кві"/>
          <s v="09.Кві"/>
          <s v="10.Кві"/>
          <s v="11.Кві"/>
          <s v="12.Кві"/>
          <s v="13.Кві"/>
          <s v="14.Кві"/>
          <s v="15.Кві"/>
          <s v="16.Кві"/>
          <s v="17.Кві"/>
          <s v="18.Кві"/>
          <s v="19.Кві"/>
          <s v="20.Кві"/>
          <s v="21.Кві"/>
          <s v="22.Кві"/>
          <s v="23.Кві"/>
          <s v="24.Кві"/>
          <s v="25.Кві"/>
          <s v="26.Кві"/>
          <s v="27.Кві"/>
          <s v="28.Кві"/>
          <s v="29.Кві"/>
          <s v="30.Кві"/>
          <s v="01.Тра"/>
          <s v="02.Тра"/>
          <s v="03.Тра"/>
          <s v="04.Тра"/>
          <s v="05.Тра"/>
          <s v="06.Тра"/>
          <s v="07.Тра"/>
          <s v="08.Тра"/>
          <s v="09.Тра"/>
          <s v="10.Тра"/>
          <s v="11.Тра"/>
          <s v="12.Тра"/>
          <s v="13.Тра"/>
          <s v="14.Тра"/>
          <s v="15.Тра"/>
          <s v="16.Тра"/>
          <s v="17.Тра"/>
          <s v="18.Тра"/>
          <s v="19.Тра"/>
          <s v="20.Тра"/>
          <s v="21.Тра"/>
          <s v="22.Тра"/>
          <s v="23.Тра"/>
          <s v="24.Тра"/>
          <s v="25.Тра"/>
          <s v="26.Тра"/>
          <s v="27.Тра"/>
          <s v="28.Тра"/>
          <s v="29.Тра"/>
          <s v="30.Тра"/>
          <s v="31.Тра"/>
          <s v="01.Чер"/>
          <s v="02.Чер"/>
          <s v="03.Чер"/>
          <s v="04.Чер"/>
          <s v="05.Чер"/>
          <s v="06.Чер"/>
          <s v="07.Чер"/>
          <s v="08.Чер"/>
          <s v="09.Чер"/>
          <s v="10.Чер"/>
          <s v="11.Чер"/>
          <s v="12.Чер"/>
          <s v="13.Чер"/>
          <s v="14.Чер"/>
          <s v="15.Чер"/>
          <s v="16.Чер"/>
          <s v="17.Чер"/>
          <s v="18.Чер"/>
          <s v="19.Чер"/>
          <s v="20.Чер"/>
          <s v="21.Чер"/>
          <s v="22.Чер"/>
          <s v="23.Чер"/>
          <s v="24.Чер"/>
          <s v="25.Чер"/>
          <s v="26.Чер"/>
          <s v="27.Чер"/>
          <s v="28.Чер"/>
          <s v="29.Чер"/>
          <s v="30.Чер"/>
          <s v="01.Лип"/>
          <s v="02.Лип"/>
          <s v="03.Лип"/>
          <s v="04.Лип"/>
          <s v="05.Лип"/>
          <s v="06.Лип"/>
          <s v="07.Лип"/>
          <s v="08.Лип"/>
          <s v="09.Лип"/>
          <s v="10.Лип"/>
          <s v="11.Лип"/>
          <s v="12.Лип"/>
          <s v="13.Лип"/>
          <s v="14.Лип"/>
          <s v="15.Лип"/>
          <s v="16.Лип"/>
          <s v="17.Лип"/>
          <s v="18.Лип"/>
          <s v="19.Лип"/>
          <s v="20.Лип"/>
          <s v="21.Лип"/>
          <s v="22.Лип"/>
          <s v="23.Лип"/>
          <s v="24.Лип"/>
          <s v="25.Лип"/>
          <s v="26.Лип"/>
          <s v="27.Лип"/>
          <s v="28.Лип"/>
          <s v="29.Лип"/>
          <s v="30.Лип"/>
          <s v="31.Лип"/>
          <s v="01.Сер"/>
          <s v="02.Сер"/>
          <s v="03.Сер"/>
          <s v="04.Сер"/>
          <s v="05.Сер"/>
          <s v="06.Сер"/>
          <s v="07.Сер"/>
          <s v="08.Сер"/>
          <s v="09.Сер"/>
          <s v="10.Сер"/>
          <s v="11.Сер"/>
          <s v="12.Сер"/>
          <s v="13.Сер"/>
          <s v="14.Сер"/>
          <s v="15.Сер"/>
          <s v="16.Сер"/>
          <s v="17.Сер"/>
          <s v="18.Сер"/>
          <s v="19.Сер"/>
          <s v="20.Сер"/>
          <s v="21.Сер"/>
          <s v="22.Сер"/>
          <s v="23.Сер"/>
          <s v="24.Сер"/>
          <s v="25.Сер"/>
          <s v="26.Сер"/>
          <s v="27.Сер"/>
          <s v="28.Сер"/>
          <s v="29.Сер"/>
          <s v="30.Сер"/>
          <s v="31.Сер"/>
          <s v="01.Вер"/>
          <s v="02.Вер"/>
          <s v="03.Вер"/>
          <s v="04.Вер"/>
          <s v="05.Вер"/>
          <s v="06.Вер"/>
          <s v="07.Вер"/>
          <s v="08.Вер"/>
          <s v="09.Вер"/>
          <s v="10.Вер"/>
          <s v="11.Вер"/>
          <s v="12.Вер"/>
          <s v="13.Вер"/>
          <s v="14.Вер"/>
          <s v="15.Вер"/>
          <s v="16.Вер"/>
          <s v="17.Вер"/>
          <s v="18.Вер"/>
          <s v="19.Вер"/>
          <s v="20.Вер"/>
          <s v="21.Вер"/>
          <s v="22.Вер"/>
          <s v="23.Вер"/>
          <s v="24.Вер"/>
          <s v="25.Вер"/>
          <s v="26.Вер"/>
          <s v="27.Вер"/>
          <s v="28.Вер"/>
          <s v="29.Вер"/>
          <s v="30.Вер"/>
          <s v="01.Жов"/>
          <s v="02.Жов"/>
          <s v="03.Жов"/>
          <s v="04.Жов"/>
          <s v="05.Жов"/>
          <s v="06.Жов"/>
          <s v="07.Жов"/>
          <s v="08.Жов"/>
          <s v="09.Жов"/>
          <s v="10.Жов"/>
          <s v="11.Жов"/>
          <s v="12.Жов"/>
          <s v="13.Жов"/>
          <s v="14.Жов"/>
          <s v="15.Жов"/>
          <s v="16.Жов"/>
          <s v="17.Жов"/>
          <s v="18.Жов"/>
          <s v="19.Жов"/>
          <s v="20.Жов"/>
          <s v="21.Жов"/>
          <s v="22.Жов"/>
          <s v="23.Жов"/>
          <s v="24.Жов"/>
          <s v="25.Жов"/>
          <s v="26.Жов"/>
          <s v="27.Жов"/>
          <s v="28.Жов"/>
          <s v="29.Жов"/>
          <s v="30.Жов"/>
          <s v="31.Жов"/>
          <s v="01.Лис"/>
          <s v="02.Лис"/>
          <s v="03.Лис"/>
          <s v="04.Лис"/>
          <s v="05.Лис"/>
          <s v="06.Лис"/>
          <s v="07.Лис"/>
          <s v="08.Лис"/>
          <s v="09.Лис"/>
          <s v="10.Лис"/>
          <s v="11.Лис"/>
          <s v="12.Лис"/>
          <s v="13.Лис"/>
          <s v="14.Лис"/>
          <s v="15.Лис"/>
          <s v="16.Лис"/>
          <s v="17.Лис"/>
          <s v="18.Лис"/>
          <s v="19.Лис"/>
          <s v="20.Лис"/>
          <s v="21.Лис"/>
          <s v="22.Лис"/>
          <s v="23.Лис"/>
          <s v="24.Лис"/>
          <s v="25.Лис"/>
          <s v="26.Лис"/>
          <s v="27.Лис"/>
          <s v="28.Лис"/>
          <s v="29.Лис"/>
          <s v="30.Лис"/>
          <s v="01.Гру"/>
          <s v="02.Гру"/>
          <s v="03.Гру"/>
          <s v="04.Гру"/>
          <s v="05.Гру"/>
          <s v="06.Гру"/>
          <s v="07.Гру"/>
          <s v="08.Гру"/>
          <s v="09.Гру"/>
          <s v="10.Гру"/>
          <s v="11.Гру"/>
          <s v="12.Гру"/>
          <s v="13.Гру"/>
          <s v="14.Гру"/>
          <s v="15.Гру"/>
          <s v="16.Гру"/>
          <s v="17.Гру"/>
          <s v="18.Гру"/>
          <s v="19.Гру"/>
          <s v="20.Гру"/>
          <s v="21.Гру"/>
          <s v="22.Гру"/>
          <s v="23.Гру"/>
          <s v="24.Гру"/>
          <s v="25.Гру"/>
          <s v="26.Гру"/>
          <s v="27.Гру"/>
          <s v="28.Гру"/>
          <s v="29.Гру"/>
          <s v="30.Гру"/>
          <s v="31.Гру"/>
          <s v="&gt;01.01.2024"/>
        </groupItems>
      </fieldGroup>
    </cacheField>
    <cacheField name="Month" numFmtId="0">
      <sharedItems count="12">
        <s v="JANUARY"/>
        <s v="FEBRUARY"/>
        <s v="MARCH"/>
        <s v="APRIL"/>
        <s v="MAY"/>
        <s v="JUNE"/>
        <s v="JULY"/>
        <s v="AUGUST"/>
        <s v="SEPTEMBER"/>
        <s v="OCTOBER"/>
        <s v="NOVEMBER"/>
        <s v="DECEMBER"/>
      </sharedItems>
    </cacheField>
    <cacheField name="Day" numFmtId="0">
      <sharedItems containsSemiMixedTypes="0" containsString="0" containsNumber="1" minValue="0" maxValue="31" count="41">
        <n v="1"/>
        <n v="2"/>
        <n v="3"/>
        <n v="4"/>
        <n v="5"/>
        <n v="6"/>
        <n v="7"/>
        <n v="8"/>
        <n v="9"/>
        <n v="10"/>
        <n v="11"/>
        <n v="12"/>
        <n v="13"/>
        <n v="14"/>
        <n v="15"/>
        <n v="16"/>
        <n v="17"/>
        <n v="18"/>
        <n v="19"/>
        <n v="20"/>
        <n v="21"/>
        <n v="22"/>
        <n v="23"/>
        <n v="24"/>
        <n v="25"/>
        <n v="26"/>
        <n v="27"/>
        <n v="28"/>
        <n v="29"/>
        <n v="30"/>
        <n v="31"/>
        <n v="1E-8"/>
        <n v="2E-8"/>
        <n v="2.9999999999999997E-8"/>
        <n v="0.01"/>
        <n v="0.02"/>
        <n v="0.03"/>
        <n v="0.04"/>
        <n v="0.05"/>
        <n v="0.06"/>
        <n v="0"/>
      </sharedItems>
    </cacheField>
    <cacheField name="Sales" numFmtId="0">
      <sharedItems containsSemiMixedTypes="0" containsString="0" containsNumber="1" minValue="0" maxValue="950.00000000000011"/>
    </cacheField>
    <cacheField name="Credit Card" numFmtId="0">
      <sharedItems containsSemiMixedTypes="0" containsString="0" containsNumber="1" minValue="0" maxValue="301"/>
    </cacheField>
    <cacheField name="Bank Account" numFmtId="0">
      <sharedItems containsSemiMixedTypes="0" containsString="0" containsNumber="1" minValue="0" maxValue="323"/>
    </cacheField>
    <cacheField name="Cash" numFmtId="0">
      <sharedItems containsSemiMixedTypes="0" containsString="0" containsNumber="1" minValue="0" maxValue="307"/>
    </cacheField>
    <cacheField name="Bitcoin" numFmtId="0">
      <sharedItems containsSemiMixedTypes="0" containsString="0" containsNumber="1" minValue="0" maxValue="305"/>
    </cacheField>
    <cacheField name="Seasonal Days" numFmtId="0">
      <sharedItems containsSemiMixedTypes="0" containsString="0" containsNumber="1" containsInteger="1" minValue="0" maxValue="1"/>
    </cacheField>
    <cacheField name="CAC" numFmtId="9">
      <sharedItems containsSemiMixedTypes="0" containsString="0" containsNumber="1" minValue="0" maxValue="1.089"/>
    </cacheField>
    <cacheField name="ROI" numFmtId="9">
      <sharedItems containsSemiMixedTypes="0" containsString="0" containsNumber="1" minValue="0" maxValue="1.089"/>
    </cacheField>
    <cacheField name="CPA" numFmtId="9">
      <sharedItems containsSemiMixedTypes="0" containsString="0" containsNumber="1" minValue="0" maxValue="1.089"/>
    </cacheField>
    <cacheField name="EPC" numFmtId="9">
      <sharedItems containsSemiMixedTypes="0" containsString="0" containsNumber="1" minValue="0" maxValue="1.089"/>
    </cacheField>
    <cacheField name="APR" numFmtId="9">
      <sharedItems containsSemiMixedTypes="0" containsString="0" containsNumber="1" minValue="0" maxValue="1.089"/>
    </cacheField>
    <cacheField name="StrategyA" numFmtId="9">
      <sharedItems containsSemiMixedTypes="0" containsString="0" containsNumber="1" minValue="0" maxValue="1.1000000000000001"/>
    </cacheField>
    <cacheField name="TestingA" numFmtId="9">
      <sharedItems containsSemiMixedTypes="0" containsString="0" containsNumber="1" minValue="0" maxValue="1.1000000000000001"/>
    </cacheField>
    <cacheField name="DevelopmentA" numFmtId="9">
      <sharedItems containsSemiMixedTypes="0" containsString="0" containsNumber="1" minValue="0" maxValue="1.1000000000000001"/>
    </cacheField>
    <cacheField name="ResearchA" numFmtId="9">
      <sharedItems containsSemiMixedTypes="0" containsString="0" containsNumber="1" minValue="0" maxValue="1.1000000000000001"/>
    </cacheField>
    <cacheField name="DesignA" numFmtId="9">
      <sharedItems containsSemiMixedTypes="0" containsString="0" containsNumber="1" minValue="0" maxValue="1.1000000000000001"/>
    </cacheField>
    <cacheField name="SMMA" numFmtId="9">
      <sharedItems containsSemiMixedTypes="0" containsString="0" containsNumber="1" minValue="0" maxValue="1.1550000000000002"/>
    </cacheField>
    <cacheField name="StrategyC" numFmtId="9">
      <sharedItems containsSemiMixedTypes="0" containsString="0" containsNumber="1" minValue="0" maxValue="1.1000000000000001"/>
    </cacheField>
    <cacheField name="TestingC" numFmtId="9">
      <sharedItems containsSemiMixedTypes="0" containsString="0" containsNumber="1" minValue="0" maxValue="1.1000000000000001"/>
    </cacheField>
    <cacheField name="DevelopmentC" numFmtId="9">
      <sharedItems containsSemiMixedTypes="0" containsString="0" containsNumber="1" minValue="0" maxValue="1.1000000000000001"/>
    </cacheField>
    <cacheField name="ResearchC" numFmtId="9">
      <sharedItems containsSemiMixedTypes="0" containsString="0" containsNumber="1" minValue="0" maxValue="1.1000000000000001"/>
    </cacheField>
    <cacheField name="DesignC" numFmtId="9">
      <sharedItems containsSemiMixedTypes="0" containsString="0" containsNumber="1" minValue="0" maxValue="1.1000000000000001"/>
    </cacheField>
    <cacheField name="SMMC" numFmtId="9">
      <sharedItems containsSemiMixedTypes="0" containsString="0" containsNumber="1" minValue="0" maxValue="1.1000000000000001"/>
    </cacheField>
    <cacheField name="NEW YORK-CC" numFmtId="0">
      <sharedItems containsSemiMixedTypes="0" containsString="0" containsNumber="1" minValue="0" maxValue="59.400000000000006"/>
    </cacheField>
    <cacheField name="NASHVILLE-CC" numFmtId="0">
      <sharedItems containsSemiMixedTypes="0" containsString="0" containsNumber="1" minValue="0" maxValue="58.300000000000004"/>
    </cacheField>
    <cacheField name="CHICAGO-CC" numFmtId="0">
      <sharedItems containsSemiMixedTypes="0" containsString="0" containsNumber="1" minValue="0" maxValue="55.000000000000007"/>
    </cacheField>
    <cacheField name="DALLAS-CC" numFmtId="0">
      <sharedItems containsSemiMixedTypes="0" containsString="0" containsNumber="1" minValue="0" maxValue="61.600000000000009"/>
    </cacheField>
    <cacheField name="DENVER-CC" numFmtId="0">
      <sharedItems containsSemiMixedTypes="0" containsString="0" containsNumber="1" minValue="0" maxValue="62.7"/>
    </cacheField>
    <cacheField name="LOS ANGELES-CC" numFmtId="0">
      <sharedItems containsSemiMixedTypes="0" containsString="0" containsNumber="1" minValue="0" maxValue="59.400000000000006"/>
    </cacheField>
    <cacheField name="SAN FRANCISCO-CC" numFmtId="0">
      <sharedItems containsSemiMixedTypes="0" containsString="0" containsNumber="1" minValue="0" maxValue="60.500000000000007"/>
    </cacheField>
    <cacheField name="SEATTLE-CC" numFmtId="0">
      <sharedItems containsSemiMixedTypes="0" containsString="0" containsNumber="1" minValue="0" maxValue="61.600000000000009"/>
    </cacheField>
    <cacheField name="MIAMI-CC" numFmtId="0">
      <sharedItems containsSemiMixedTypes="0" containsString="0" containsNumber="1" minValue="0" maxValue="69.300000000000011"/>
    </cacheField>
    <cacheField name="SAINT AUGUSTINE-CC" numFmtId="0">
      <sharedItems containsSemiMixedTypes="0" containsString="0" containsNumber="1" minValue="0" maxValue="62.7"/>
    </cacheField>
    <cacheField name="NEW YORK-BA" numFmtId="0">
      <sharedItems containsSemiMixedTypes="0" containsString="0" containsNumber="1" minValue="0" maxValue="62.7"/>
    </cacheField>
    <cacheField name="NASHVILLE-BA" numFmtId="0">
      <sharedItems containsSemiMixedTypes="0" containsString="0" containsNumber="1" minValue="0" maxValue="61.600000000000009"/>
    </cacheField>
    <cacheField name="CHICAGO-BA" numFmtId="0">
      <sharedItems containsSemiMixedTypes="0" containsString="0" containsNumber="1" minValue="0" maxValue="57.2"/>
    </cacheField>
    <cacheField name="DALLAS-BA" numFmtId="0">
      <sharedItems containsSemiMixedTypes="0" containsString="0" containsNumber="1" minValue="0" maxValue="59.400000000000006"/>
    </cacheField>
    <cacheField name="DENVER-BA" numFmtId="0">
      <sharedItems containsSemiMixedTypes="0" containsString="0" containsNumber="1" minValue="0" maxValue="59.400000000000006"/>
    </cacheField>
    <cacheField name="LOS ANGELES-BA" numFmtId="0">
      <sharedItems containsSemiMixedTypes="0" containsString="0" containsNumber="1" minValue="0" maxValue="59.400000000000006"/>
    </cacheField>
    <cacheField name="SAN FRANCISCO-BA" numFmtId="0">
      <sharedItems containsSemiMixedTypes="0" containsString="0" containsNumber="1" minValue="0" maxValue="61.600000000000009"/>
    </cacheField>
    <cacheField name="SEATTLE-BA" numFmtId="0">
      <sharedItems containsSemiMixedTypes="0" containsString="0" containsNumber="1" minValue="0" maxValue="59.400000000000006"/>
    </cacheField>
    <cacheField name="MIAMI-BA" numFmtId="0">
      <sharedItems containsSemiMixedTypes="0" containsString="0" containsNumber="1" minValue="0" maxValue="61.600000000000009"/>
    </cacheField>
    <cacheField name="SAINT AUGUSTINE-BA" numFmtId="0">
      <sharedItems containsSemiMixedTypes="0" containsString="0" containsNumber="1" minValue="0" maxValue="67.100000000000009"/>
    </cacheField>
    <cacheField name="NEW YORK-C" numFmtId="0">
      <sharedItems containsSemiMixedTypes="0" containsString="0" containsNumber="1" minValue="0" maxValue="59.400000000000006"/>
    </cacheField>
    <cacheField name="NASHVILLE-C" numFmtId="0">
      <sharedItems containsSemiMixedTypes="0" containsString="0" containsNumber="1" minValue="0" maxValue="55.000000000000007"/>
    </cacheField>
    <cacheField name="CHICAGO-C" numFmtId="0">
      <sharedItems containsSemiMixedTypes="0" containsString="0" containsNumber="1" minValue="0" maxValue="61.600000000000009"/>
    </cacheField>
    <cacheField name="DALLAS-C" numFmtId="0">
      <sharedItems containsSemiMixedTypes="0" containsString="0" containsNumber="1" minValue="0" maxValue="60.500000000000007"/>
    </cacheField>
    <cacheField name="DENVER-C" numFmtId="0">
      <sharedItems containsSemiMixedTypes="0" containsString="0" containsNumber="1" minValue="0" maxValue="61.600000000000009"/>
    </cacheField>
    <cacheField name="LOS ANGELES-C" numFmtId="0">
      <sharedItems containsSemiMixedTypes="0" containsString="0" containsNumber="1" minValue="0" maxValue="63.800000000000004"/>
    </cacheField>
    <cacheField name="SAN FRANCISCO-C" numFmtId="0">
      <sharedItems containsSemiMixedTypes="0" containsString="0" containsNumber="1" minValue="0" maxValue="60.500000000000007"/>
    </cacheField>
    <cacheField name="SEATTLE-C" numFmtId="0">
      <sharedItems containsSemiMixedTypes="0" containsString="0" containsNumber="1" minValue="0" maxValue="58.300000000000004"/>
    </cacheField>
    <cacheField name="MIAMI-C" numFmtId="0">
      <sharedItems containsSemiMixedTypes="0" containsString="0" containsNumber="1" minValue="0" maxValue="60.500000000000007"/>
    </cacheField>
    <cacheField name="SAINT AUGUSTINE-C" numFmtId="0">
      <sharedItems containsSemiMixedTypes="0" containsString="0" containsNumber="1" minValue="0" maxValue="52.800000000000004"/>
    </cacheField>
    <cacheField name="NEW YORK-B" numFmtId="0">
      <sharedItems containsSemiMixedTypes="0" containsString="0" containsNumber="1" minValue="0" maxValue="50.6"/>
    </cacheField>
    <cacheField name="NASHVILLE-B" numFmtId="0">
      <sharedItems containsSemiMixedTypes="0" containsString="0" containsNumber="1" minValue="0" maxValue="67.100000000000009"/>
    </cacheField>
    <cacheField name="CHICAGO-B" numFmtId="0">
      <sharedItems containsSemiMixedTypes="0" containsString="0" containsNumber="1" minValue="0" maxValue="59.400000000000006"/>
    </cacheField>
    <cacheField name="DALLAS-B" numFmtId="0">
      <sharedItems containsSemiMixedTypes="0" containsString="0" containsNumber="1" minValue="0" maxValue="62.7"/>
    </cacheField>
    <cacheField name="DENVER-B" numFmtId="0">
      <sharedItems containsSemiMixedTypes="0" containsString="0" containsNumber="1" minValue="0" maxValue="58.300000000000004"/>
    </cacheField>
    <cacheField name="LOS ANGELES-B" numFmtId="0">
      <sharedItems containsSemiMixedTypes="0" containsString="0" containsNumber="1" minValue="0" maxValue="60.500000000000007"/>
    </cacheField>
    <cacheField name="SAN FRANCISCO-B" numFmtId="0">
      <sharedItems containsSemiMixedTypes="0" containsString="0" containsNumber="1" minValue="0" maxValue="66"/>
    </cacheField>
    <cacheField name="SEATTLE-B" numFmtId="0">
      <sharedItems containsSemiMixedTypes="0" containsString="0" containsNumber="1" minValue="0" maxValue="55.000000000000007"/>
    </cacheField>
    <cacheField name="MIAMI-B" numFmtId="0">
      <sharedItems containsSemiMixedTypes="0" containsString="0" containsNumber="1" minValue="0" maxValue="68.2"/>
    </cacheField>
    <cacheField name="SAINT AUGUSTINE-B" numFmtId="0">
      <sharedItems containsSemiMixedTypes="0" containsString="0" containsNumber="1" minValue="0" maxValue="58.300000000000004"/>
    </cacheField>
    <cacheField name="Manager" numFmtId="0">
      <sharedItems count="5">
        <s v="Alex"/>
        <s v=""/>
        <s v="Mark"/>
        <s v="Eliz"/>
        <s v="Yuna"/>
      </sharedItems>
    </cacheField>
    <cacheField name="Months" numFmtId="0" databaseField="0">
      <fieldGroup base="0">
        <rangePr groupBy="months" startDate="2023-01-01T00:00:00" endDate="2024-01-01T00:00:00"/>
        <groupItems count="14">
          <s v="&lt;01.01.2023"/>
          <s v="Січ"/>
          <s v="Лют"/>
          <s v="Бер"/>
          <s v="Кві"/>
          <s v="Тра"/>
          <s v="Чер"/>
          <s v="Лип"/>
          <s v="Сер"/>
          <s v="Вер"/>
          <s v="Жов"/>
          <s v="Лис"/>
          <s v="Гру"/>
          <s v="&gt;01.01.2024"/>
        </groupItems>
      </fieldGroup>
    </cacheField>
  </cacheFields>
  <extLst>
    <ext xmlns:x14="http://schemas.microsoft.com/office/spreadsheetml/2009/9/main" uri="{725AE2AE-9491-48be-B2B4-4EB974FC3084}">
      <x14:pivotCacheDefinition pivotCacheId="4325906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3">
  <r>
    <x v="0"/>
    <x v="0"/>
    <x v="0"/>
    <n v="170"/>
    <n v="33"/>
    <n v="40"/>
    <n v="50"/>
    <n v="43"/>
    <n v="1"/>
    <n v="0.23"/>
    <n v="0.69000000000000006"/>
    <n v="0.70000000000000007"/>
    <n v="0.87"/>
    <n v="0.97"/>
    <n v="0.93"/>
    <n v="0.1"/>
    <n v="0.1"/>
    <n v="0.94000000000000006"/>
    <n v="0.1"/>
    <n v="0.95000000000000007"/>
    <n v="0.43"/>
    <n v="1"/>
    <n v="0.91"/>
    <n v="0.72"/>
    <n v="0.9"/>
    <n v="0.5"/>
    <n v="6"/>
    <n v="10"/>
    <n v="0"/>
    <n v="1"/>
    <n v="0"/>
    <n v="3"/>
    <n v="0"/>
    <n v="0"/>
    <n v="5"/>
    <n v="15"/>
    <n v="4"/>
    <n v="0"/>
    <n v="0"/>
    <n v="4"/>
    <n v="11"/>
    <n v="10"/>
    <n v="0"/>
    <n v="9"/>
    <n v="4"/>
    <n v="5"/>
    <n v="5"/>
    <n v="1"/>
    <n v="7"/>
    <n v="0"/>
    <n v="11"/>
    <n v="1"/>
    <n v="2"/>
    <n v="7"/>
    <n v="10"/>
    <n v="6"/>
    <n v="10"/>
    <n v="4"/>
    <n v="9"/>
    <n v="0"/>
    <n v="1"/>
    <n v="0"/>
    <n v="0"/>
    <n v="9"/>
    <n v="0"/>
    <n v="0"/>
  </r>
  <r>
    <x v="1"/>
    <x v="0"/>
    <x v="1"/>
    <n v="230"/>
    <n v="49"/>
    <n v="67"/>
    <n v="66"/>
    <n v="42"/>
    <n v="0"/>
    <n v="0.33"/>
    <n v="0.51"/>
    <n v="0.75"/>
    <n v="0.82000000000000006"/>
    <n v="0.98"/>
    <n v="0.82000000000000006"/>
    <n v="0.11"/>
    <n v="0.62"/>
    <n v="0.91"/>
    <n v="0.6"/>
    <n v="1"/>
    <n v="0.1"/>
    <n v="0.88"/>
    <n v="0.96"/>
    <n v="0.78"/>
    <n v="1"/>
    <n v="0.27"/>
    <n v="14"/>
    <n v="0"/>
    <n v="0"/>
    <n v="3"/>
    <n v="14"/>
    <n v="11"/>
    <n v="9"/>
    <n v="8"/>
    <n v="6"/>
    <n v="2"/>
    <n v="6"/>
    <n v="4"/>
    <n v="9"/>
    <n v="1"/>
    <n v="0"/>
    <n v="5"/>
    <n v="0"/>
    <n v="5"/>
    <n v="8"/>
    <n v="10"/>
    <n v="5"/>
    <n v="11"/>
    <n v="15"/>
    <n v="9"/>
    <n v="12"/>
    <n v="0"/>
    <n v="10"/>
    <n v="4"/>
    <n v="0"/>
    <n v="0"/>
    <n v="0"/>
    <n v="1"/>
    <n v="0"/>
    <n v="6"/>
    <n v="5"/>
    <n v="2"/>
    <n v="13"/>
    <n v="15"/>
    <n v="7"/>
    <n v="0"/>
  </r>
  <r>
    <x v="2"/>
    <x v="0"/>
    <x v="2"/>
    <n v="300.00000000000006"/>
    <n v="98"/>
    <n v="72"/>
    <n v="33"/>
    <n v="77.000000000000057"/>
    <n v="0"/>
    <n v="0.22"/>
    <n v="0.6"/>
    <n v="0.72"/>
    <n v="0.86"/>
    <n v="0.94000000000000006"/>
    <n v="0.8"/>
    <n v="0.67"/>
    <n v="0.12"/>
    <n v="0.9"/>
    <n v="0.75"/>
    <n v="0.96"/>
    <n v="0.57999999999999996"/>
    <n v="1"/>
    <n v="0.98"/>
    <n v="0.9"/>
    <n v="0.88"/>
    <n v="0.39"/>
    <n v="10"/>
    <n v="10"/>
    <n v="0"/>
    <n v="3"/>
    <n v="6"/>
    <n v="12"/>
    <n v="0"/>
    <n v="9"/>
    <n v="11"/>
    <n v="11"/>
    <n v="20"/>
    <n v="1"/>
    <n v="10.000000000000057"/>
    <n v="0"/>
    <n v="7"/>
    <n v="11"/>
    <n v="0"/>
    <n v="19"/>
    <n v="12"/>
    <n v="17"/>
    <n v="0"/>
    <n v="0"/>
    <n v="2"/>
    <n v="0"/>
    <n v="0"/>
    <n v="11"/>
    <n v="0"/>
    <n v="4"/>
    <n v="0"/>
    <n v="16"/>
    <n v="0"/>
    <n v="12"/>
    <n v="7"/>
    <n v="6"/>
    <n v="14"/>
    <n v="19"/>
    <n v="4"/>
    <n v="15"/>
    <n v="4"/>
    <n v="17"/>
  </r>
  <r>
    <x v="3"/>
    <x v="0"/>
    <x v="3"/>
    <n v="368"/>
    <n v="92"/>
    <n v="93"/>
    <n v="92"/>
    <n v="69"/>
    <n v="0"/>
    <n v="0.35000000000000003"/>
    <n v="0.59"/>
    <n v="0.77"/>
    <n v="0.81"/>
    <n v="0.92"/>
    <n v="0.94000000000000006"/>
    <n v="0.68"/>
    <n v="0.73"/>
    <n v="1"/>
    <n v="0.63"/>
    <n v="0.94000000000000006"/>
    <n v="0.41000000000000003"/>
    <n v="0.96"/>
    <n v="0.95000000000000007"/>
    <n v="0.76"/>
    <n v="1"/>
    <n v="0.44"/>
    <n v="15"/>
    <n v="16"/>
    <n v="0"/>
    <n v="20"/>
    <n v="0"/>
    <n v="12"/>
    <n v="15"/>
    <n v="0"/>
    <n v="0"/>
    <n v="15"/>
    <n v="22"/>
    <n v="0"/>
    <n v="20"/>
    <n v="0"/>
    <n v="16"/>
    <n v="1"/>
    <n v="0"/>
    <n v="11"/>
    <n v="0"/>
    <n v="21"/>
    <n v="16"/>
    <n v="12"/>
    <n v="0"/>
    <n v="23"/>
    <n v="0"/>
    <n v="4"/>
    <n v="0"/>
    <n v="22"/>
    <n v="3"/>
    <n v="12"/>
    <n v="3"/>
    <n v="0"/>
    <n v="0"/>
    <n v="23"/>
    <n v="0"/>
    <n v="17"/>
    <n v="10"/>
    <n v="24"/>
    <n v="15"/>
    <n v="0"/>
  </r>
  <r>
    <x v="4"/>
    <x v="0"/>
    <x v="4"/>
    <n v="435.99999999999994"/>
    <n v="149.99999999999994"/>
    <n v="61"/>
    <n v="119"/>
    <n v="86"/>
    <n v="0"/>
    <n v="0.28000000000000003"/>
    <n v="0.66"/>
    <n v="0.76"/>
    <n v="0.84"/>
    <n v="0.97"/>
    <n v="0.92"/>
    <n v="0.69000000000000006"/>
    <n v="0.67"/>
    <n v="0.99"/>
    <n v="0.64"/>
    <n v="0.99"/>
    <n v="0.1"/>
    <n v="1"/>
    <n v="0.94000000000000006"/>
    <n v="0.73"/>
    <n v="0.95000000000000007"/>
    <n v="0.37"/>
    <n v="0"/>
    <n v="9"/>
    <n v="0"/>
    <n v="0"/>
    <n v="0"/>
    <n v="10"/>
    <n v="0"/>
    <n v="13"/>
    <n v="0"/>
    <n v="29"/>
    <n v="20"/>
    <n v="13"/>
    <n v="9"/>
    <n v="0"/>
    <n v="0"/>
    <n v="0"/>
    <n v="27"/>
    <n v="0"/>
    <n v="8"/>
    <n v="29"/>
    <n v="19"/>
    <n v="22"/>
    <n v="0"/>
    <n v="18"/>
    <n v="8"/>
    <n v="0"/>
    <n v="0"/>
    <n v="24"/>
    <n v="28"/>
    <n v="0"/>
    <n v="2"/>
    <n v="3"/>
    <n v="14"/>
    <n v="26"/>
    <n v="19.999999999999943"/>
    <n v="16"/>
    <n v="13"/>
    <n v="28"/>
    <n v="23"/>
    <n v="5"/>
  </r>
  <r>
    <x v="5"/>
    <x v="0"/>
    <x v="5"/>
    <n v="488.00000000000011"/>
    <n v="109.00000000000011"/>
    <n v="76"/>
    <n v="141"/>
    <n v="146"/>
    <n v="0"/>
    <n v="0.35000000000000003"/>
    <n v="0.57000000000000006"/>
    <n v="0.73"/>
    <n v="0.89"/>
    <n v="0.92"/>
    <n v="1"/>
    <n v="0.65"/>
    <n v="0.74"/>
    <n v="0.92"/>
    <n v="0.15"/>
    <n v="1"/>
    <n v="0.15"/>
    <n v="0.9"/>
    <n v="0.93"/>
    <n v="0.76"/>
    <n v="1"/>
    <n v="0.5"/>
    <n v="0"/>
    <n v="0"/>
    <n v="21"/>
    <n v="0"/>
    <n v="0"/>
    <n v="13"/>
    <n v="24"/>
    <n v="18"/>
    <n v="0"/>
    <n v="0"/>
    <n v="16"/>
    <n v="0"/>
    <n v="26"/>
    <n v="19"/>
    <n v="11"/>
    <n v="2"/>
    <n v="30"/>
    <n v="13"/>
    <n v="17"/>
    <n v="28"/>
    <n v="6"/>
    <n v="12"/>
    <n v="2"/>
    <n v="5"/>
    <n v="10"/>
    <n v="23"/>
    <n v="12"/>
    <n v="28"/>
    <n v="24"/>
    <n v="19"/>
    <n v="6"/>
    <n v="9"/>
    <n v="23"/>
    <n v="29"/>
    <n v="7"/>
    <n v="1"/>
    <n v="12"/>
    <n v="0"/>
    <n v="14"/>
    <n v="8.0000000000001137"/>
  </r>
  <r>
    <x v="6"/>
    <x v="0"/>
    <x v="6"/>
    <n v="531"/>
    <n v="107"/>
    <n v="136"/>
    <n v="122"/>
    <n v="148"/>
    <n v="0"/>
    <n v="0.28999999999999998"/>
    <n v="0.62"/>
    <n v="0.8"/>
    <n v="0.95"/>
    <n v="0.97"/>
    <n v="0.8"/>
    <n v="0.1"/>
    <n v="0.1"/>
    <n v="0.9"/>
    <n v="0.75"/>
    <n v="0.96"/>
    <n v="0.42"/>
    <n v="0.93"/>
    <n v="0.93"/>
    <n v="0.15"/>
    <n v="0.93"/>
    <n v="0.15"/>
    <n v="0"/>
    <n v="9"/>
    <n v="16"/>
    <n v="17"/>
    <n v="4"/>
    <n v="35"/>
    <n v="0"/>
    <n v="14"/>
    <n v="33"/>
    <n v="8"/>
    <n v="18"/>
    <n v="21"/>
    <n v="1"/>
    <n v="25"/>
    <n v="34"/>
    <n v="4"/>
    <n v="0"/>
    <n v="21"/>
    <n v="12"/>
    <n v="30"/>
    <n v="0"/>
    <n v="34"/>
    <n v="13"/>
    <n v="10"/>
    <n v="14"/>
    <n v="2"/>
    <n v="24"/>
    <n v="9"/>
    <n v="16"/>
    <n v="0"/>
    <n v="0"/>
    <n v="19"/>
    <n v="0"/>
    <n v="0"/>
    <n v="17"/>
    <n v="30"/>
    <n v="15"/>
    <n v="0"/>
    <n v="14"/>
    <n v="12"/>
  </r>
  <r>
    <x v="7"/>
    <x v="0"/>
    <x v="7"/>
    <n v="564"/>
    <n v="148"/>
    <n v="79"/>
    <n v="198"/>
    <n v="139"/>
    <n v="0"/>
    <n v="0.41000000000000003"/>
    <n v="0.53"/>
    <n v="0.76"/>
    <n v="0.8"/>
    <n v="0.92"/>
    <n v="0.91"/>
    <n v="0.64"/>
    <n v="0.71"/>
    <n v="0.87"/>
    <n v="0.64"/>
    <n v="1"/>
    <n v="0.48"/>
    <n v="1"/>
    <n v="0.91"/>
    <n v="0.1"/>
    <n v="1"/>
    <n v="0.15"/>
    <n v="32"/>
    <n v="0"/>
    <n v="3"/>
    <n v="24"/>
    <n v="0"/>
    <n v="0"/>
    <n v="2"/>
    <n v="18"/>
    <n v="0"/>
    <n v="0"/>
    <n v="0"/>
    <n v="16"/>
    <n v="0"/>
    <n v="25"/>
    <n v="6"/>
    <n v="0"/>
    <n v="35"/>
    <n v="0"/>
    <n v="27"/>
    <n v="30"/>
    <n v="9"/>
    <n v="6"/>
    <n v="37"/>
    <n v="30"/>
    <n v="32"/>
    <n v="7"/>
    <n v="32"/>
    <n v="0"/>
    <n v="29"/>
    <n v="16"/>
    <n v="0"/>
    <n v="0"/>
    <n v="36"/>
    <n v="33"/>
    <n v="7"/>
    <n v="21"/>
    <n v="11"/>
    <n v="23"/>
    <n v="0"/>
    <n v="17"/>
  </r>
  <r>
    <x v="8"/>
    <x v="0"/>
    <x v="8"/>
    <n v="591.00000000000011"/>
    <n v="119.00000000000011"/>
    <n v="180"/>
    <n v="160"/>
    <n v="128"/>
    <n v="0"/>
    <n v="0.38"/>
    <n v="0.57000000000000006"/>
    <n v="0.74"/>
    <n v="0.83000000000000007"/>
    <n v="0.9"/>
    <n v="0.9"/>
    <n v="0.12"/>
    <n v="0.12"/>
    <n v="0.93"/>
    <n v="0.68"/>
    <n v="1.05"/>
    <n v="0.49"/>
    <n v="0.98"/>
    <n v="0.94000000000000006"/>
    <n v="0.17"/>
    <n v="0.97"/>
    <n v="0.45"/>
    <n v="0"/>
    <n v="26"/>
    <n v="26"/>
    <n v="30"/>
    <n v="18"/>
    <n v="24"/>
    <n v="35"/>
    <n v="2"/>
    <n v="19"/>
    <n v="0"/>
    <n v="4"/>
    <n v="0"/>
    <n v="16"/>
    <n v="7"/>
    <n v="9"/>
    <n v="16"/>
    <n v="39"/>
    <n v="38"/>
    <n v="3"/>
    <n v="0"/>
    <n v="15"/>
    <n v="15"/>
    <n v="19"/>
    <n v="7"/>
    <n v="29"/>
    <n v="0"/>
    <n v="15"/>
    <n v="20"/>
    <n v="6"/>
    <n v="34"/>
    <n v="0"/>
    <n v="8"/>
    <n v="30.000000000000114"/>
    <n v="0"/>
    <n v="19"/>
    <n v="0"/>
    <n v="0"/>
    <n v="30"/>
    <n v="32"/>
    <n v="0"/>
  </r>
  <r>
    <x v="9"/>
    <x v="0"/>
    <x v="9"/>
    <n v="612"/>
    <n v="160"/>
    <n v="88"/>
    <n v="77"/>
    <n v="249"/>
    <n v="0"/>
    <n v="0.3"/>
    <n v="0.53"/>
    <n v="0.70000000000000007"/>
    <n v="0.88"/>
    <n v="0.97"/>
    <n v="0.97"/>
    <n v="0.75"/>
    <n v="0.61"/>
    <n v="1"/>
    <n v="0.11"/>
    <n v="0.96"/>
    <n v="0.45"/>
    <n v="1"/>
    <n v="0.96"/>
    <n v="0.12"/>
    <n v="1"/>
    <n v="0.41000000000000003"/>
    <n v="0"/>
    <n v="0"/>
    <n v="3"/>
    <n v="0"/>
    <n v="0"/>
    <n v="10"/>
    <n v="15"/>
    <n v="0"/>
    <n v="29"/>
    <n v="31"/>
    <n v="38"/>
    <n v="29"/>
    <n v="24"/>
    <n v="36"/>
    <n v="40"/>
    <n v="29"/>
    <n v="25"/>
    <n v="36"/>
    <n v="17"/>
    <n v="13"/>
    <n v="25"/>
    <n v="29"/>
    <n v="7"/>
    <n v="5"/>
    <n v="0"/>
    <n v="10"/>
    <n v="0"/>
    <n v="1"/>
    <n v="0"/>
    <n v="0"/>
    <n v="27"/>
    <n v="15"/>
    <n v="19"/>
    <n v="0"/>
    <n v="0"/>
    <n v="10"/>
    <n v="22"/>
    <n v="35"/>
    <n v="32"/>
    <n v="0"/>
  </r>
  <r>
    <x v="10"/>
    <x v="0"/>
    <x v="10"/>
    <n v="630.00000000000011"/>
    <n v="203"/>
    <n v="90"/>
    <n v="144.00000000000011"/>
    <n v="159"/>
    <n v="0"/>
    <n v="0.32"/>
    <n v="0.57999999999999996"/>
    <n v="0.70000000000000007"/>
    <n v="0.9"/>
    <n v="0.94000000000000006"/>
    <n v="0.96"/>
    <n v="0.1"/>
    <n v="0.1"/>
    <n v="0.98"/>
    <n v="0.69000000000000006"/>
    <n v="0.97"/>
    <n v="0.45"/>
    <n v="0.97"/>
    <n v="0.96"/>
    <n v="0.2"/>
    <n v="1"/>
    <n v="0.97"/>
    <n v="0"/>
    <n v="0"/>
    <n v="6"/>
    <n v="6"/>
    <n v="22"/>
    <n v="17"/>
    <n v="0"/>
    <n v="0"/>
    <n v="11"/>
    <n v="28"/>
    <n v="34"/>
    <n v="0"/>
    <n v="11"/>
    <n v="23"/>
    <n v="36"/>
    <n v="25"/>
    <n v="4"/>
    <n v="30"/>
    <n v="30"/>
    <n v="0"/>
    <n v="15.000000000000114"/>
    <n v="40"/>
    <n v="7"/>
    <n v="36"/>
    <n v="12"/>
    <n v="0"/>
    <n v="0"/>
    <n v="0"/>
    <n v="22"/>
    <n v="12"/>
    <n v="16"/>
    <n v="29"/>
    <n v="9"/>
    <n v="28"/>
    <n v="0"/>
    <n v="41"/>
    <n v="0"/>
    <n v="42"/>
    <n v="3"/>
    <n v="35"/>
  </r>
  <r>
    <x v="11"/>
    <x v="0"/>
    <x v="11"/>
    <n v="644"/>
    <n v="126"/>
    <n v="223"/>
    <n v="156"/>
    <n v="127"/>
    <n v="0"/>
    <n v="0.24"/>
    <n v="0.62"/>
    <n v="0.79"/>
    <n v="0.93"/>
    <n v="0.91"/>
    <n v="0.92"/>
    <n v="0.74"/>
    <n v="0.61"/>
    <n v="0.93"/>
    <n v="0.12"/>
    <n v="1"/>
    <n v="0.44"/>
    <n v="1"/>
    <n v="0.92"/>
    <n v="0.1"/>
    <n v="0.97"/>
    <n v="0.39"/>
    <n v="36"/>
    <n v="39"/>
    <n v="18"/>
    <n v="39"/>
    <n v="0"/>
    <n v="0"/>
    <n v="34"/>
    <n v="0"/>
    <n v="24"/>
    <n v="33"/>
    <n v="12"/>
    <n v="2"/>
    <n v="21"/>
    <n v="40"/>
    <n v="11"/>
    <n v="26"/>
    <n v="6"/>
    <n v="5"/>
    <n v="16"/>
    <n v="0"/>
    <n v="10"/>
    <n v="32"/>
    <n v="27"/>
    <n v="42"/>
    <n v="5"/>
    <n v="22"/>
    <n v="3"/>
    <n v="13"/>
    <n v="0"/>
    <n v="2"/>
    <n v="15"/>
    <n v="0"/>
    <n v="9"/>
    <n v="16"/>
    <n v="4"/>
    <n v="23"/>
    <n v="0"/>
    <n v="27"/>
    <n v="32"/>
    <n v="0"/>
  </r>
  <r>
    <x v="12"/>
    <x v="0"/>
    <x v="12"/>
    <n v="655.00000000000011"/>
    <n v="168"/>
    <n v="199.00000000000011"/>
    <n v="127"/>
    <n v="151"/>
    <n v="0"/>
    <n v="0.34"/>
    <n v="0.69000000000000006"/>
    <n v="0.79"/>
    <n v="0.81"/>
    <n v="0.95"/>
    <n v="0.83000000000000007"/>
    <n v="0.11"/>
    <n v="0.12"/>
    <n v="0.95000000000000007"/>
    <n v="0.1"/>
    <n v="0.97"/>
    <n v="0.44"/>
    <n v="1"/>
    <n v="0.93"/>
    <n v="0.45"/>
    <n v="0.85"/>
    <n v="0.5"/>
    <n v="43"/>
    <n v="29.000000000000114"/>
    <n v="16"/>
    <n v="8"/>
    <n v="0"/>
    <n v="42"/>
    <n v="31"/>
    <n v="4"/>
    <n v="25"/>
    <n v="1"/>
    <n v="10"/>
    <n v="26"/>
    <n v="5"/>
    <n v="43"/>
    <n v="27"/>
    <n v="4"/>
    <n v="13"/>
    <n v="11"/>
    <n v="17"/>
    <n v="5"/>
    <n v="21"/>
    <n v="9"/>
    <n v="0"/>
    <n v="17"/>
    <n v="6"/>
    <n v="0"/>
    <n v="24"/>
    <n v="31"/>
    <n v="0"/>
    <n v="19"/>
    <n v="1"/>
    <n v="28"/>
    <n v="36"/>
    <n v="0"/>
    <n v="18"/>
    <n v="2"/>
    <n v="12"/>
    <n v="39"/>
    <n v="31"/>
    <n v="1"/>
  </r>
  <r>
    <x v="13"/>
    <x v="0"/>
    <x v="13"/>
    <n v="661.99999999999989"/>
    <n v="213"/>
    <n v="171"/>
    <n v="144.99999999999989"/>
    <n v="123"/>
    <n v="0"/>
    <n v="0.33"/>
    <n v="0.65"/>
    <n v="0.79"/>
    <n v="0.85"/>
    <n v="0.93"/>
    <n v="1"/>
    <n v="0.74"/>
    <n v="0.70000000000000007"/>
    <n v="0.93"/>
    <n v="0.6"/>
    <n v="0.95000000000000007"/>
    <n v="0.15"/>
    <n v="0.96"/>
    <n v="0.99"/>
    <n v="0.9"/>
    <n v="0.9"/>
    <n v="0.44"/>
    <n v="1"/>
    <n v="44"/>
    <n v="8"/>
    <n v="0"/>
    <n v="42"/>
    <n v="30"/>
    <n v="0"/>
    <n v="0"/>
    <n v="34"/>
    <n v="12"/>
    <n v="10"/>
    <n v="23"/>
    <n v="17"/>
    <n v="9"/>
    <n v="0"/>
    <n v="0"/>
    <n v="34"/>
    <n v="0"/>
    <n v="3"/>
    <n v="37"/>
    <n v="0"/>
    <n v="24"/>
    <n v="2.9999999999998863"/>
    <n v="0"/>
    <n v="8"/>
    <n v="43"/>
    <n v="27"/>
    <n v="0"/>
    <n v="0"/>
    <n v="40"/>
    <n v="22"/>
    <n v="37"/>
    <n v="24"/>
    <n v="0"/>
    <n v="3"/>
    <n v="43"/>
    <n v="12"/>
    <n v="11"/>
    <n v="20"/>
    <n v="41"/>
  </r>
  <r>
    <x v="14"/>
    <x v="0"/>
    <x v="14"/>
    <n v="667"/>
    <n v="133"/>
    <n v="217"/>
    <n v="159"/>
    <n v="158"/>
    <n v="0"/>
    <n v="0.3"/>
    <n v="0.67"/>
    <n v="0.75"/>
    <n v="0.86"/>
    <n v="0.92"/>
    <n v="0.94000000000000006"/>
    <n v="0.64"/>
    <n v="0.6"/>
    <n v="0.9"/>
    <n v="0.68"/>
    <n v="1"/>
    <n v="0.2"/>
    <n v="0.94000000000000006"/>
    <n v="0.96"/>
    <n v="0.74"/>
    <n v="1"/>
    <n v="0.41000000000000003"/>
    <n v="29"/>
    <n v="27"/>
    <n v="0"/>
    <n v="31"/>
    <n v="22"/>
    <n v="16"/>
    <n v="28"/>
    <n v="29"/>
    <n v="35"/>
    <n v="0"/>
    <n v="0"/>
    <n v="42"/>
    <n v="14"/>
    <n v="23"/>
    <n v="0"/>
    <n v="20"/>
    <n v="23"/>
    <n v="8"/>
    <n v="28"/>
    <n v="0"/>
    <n v="0"/>
    <n v="40"/>
    <n v="10"/>
    <n v="41"/>
    <n v="11"/>
    <n v="22"/>
    <n v="4"/>
    <n v="2"/>
    <n v="27"/>
    <n v="2"/>
    <n v="10"/>
    <n v="42"/>
    <n v="0"/>
    <n v="6"/>
    <n v="25"/>
    <n v="0"/>
    <n v="2"/>
    <n v="9"/>
    <n v="14"/>
    <n v="25"/>
  </r>
  <r>
    <x v="15"/>
    <x v="0"/>
    <x v="15"/>
    <n v="667"/>
    <n v="116"/>
    <n v="207"/>
    <n v="252"/>
    <n v="58"/>
    <n v="1"/>
    <n v="0.41000000000000003"/>
    <n v="0.62"/>
    <n v="0.72"/>
    <n v="0.89"/>
    <n v="0.98"/>
    <n v="0.94000000000000006"/>
    <n v="0.6"/>
    <n v="0.70000000000000007"/>
    <n v="0.89"/>
    <n v="0.62"/>
    <n v="0.96"/>
    <n v="0.47000000000000003"/>
    <n v="1"/>
    <n v="0.94000000000000006"/>
    <n v="0.71"/>
    <n v="1"/>
    <n v="0.43"/>
    <n v="32"/>
    <n v="34"/>
    <n v="5"/>
    <n v="18"/>
    <n v="34"/>
    <n v="29"/>
    <n v="17"/>
    <n v="0"/>
    <n v="10"/>
    <n v="28"/>
    <n v="34"/>
    <n v="12"/>
    <n v="0"/>
    <n v="24"/>
    <n v="7"/>
    <n v="0"/>
    <n v="0"/>
    <n v="5"/>
    <n v="0"/>
    <n v="10"/>
    <n v="35"/>
    <n v="22"/>
    <n v="0"/>
    <n v="0"/>
    <n v="42"/>
    <n v="16"/>
    <n v="23"/>
    <n v="34"/>
    <n v="39"/>
    <n v="41"/>
    <n v="40"/>
    <n v="0"/>
    <n v="8"/>
    <n v="0"/>
    <n v="13"/>
    <n v="11"/>
    <n v="9"/>
    <n v="29"/>
    <n v="5"/>
    <n v="1"/>
  </r>
  <r>
    <x v="16"/>
    <x v="0"/>
    <x v="16"/>
    <n v="661.00000000000011"/>
    <n v="181.00000000000011"/>
    <n v="162"/>
    <n v="180"/>
    <n v="102"/>
    <n v="0"/>
    <n v="0.22"/>
    <n v="0.62"/>
    <n v="0.76"/>
    <n v="0.82000000000000006"/>
    <n v="0.93"/>
    <n v="0.93"/>
    <n v="0.8"/>
    <n v="0.73"/>
    <n v="0.99"/>
    <n v="0.61"/>
    <n v="0.96"/>
    <n v="0.41000000000000003"/>
    <n v="1"/>
    <n v="0.9"/>
    <n v="0.15"/>
    <n v="0.95000000000000007"/>
    <n v="0.45"/>
    <n v="39"/>
    <n v="42"/>
    <n v="0"/>
    <n v="37"/>
    <n v="0"/>
    <n v="0"/>
    <n v="7"/>
    <n v="0"/>
    <n v="28"/>
    <n v="9"/>
    <n v="36"/>
    <n v="33"/>
    <n v="0"/>
    <n v="24"/>
    <n v="11"/>
    <n v="26"/>
    <n v="0"/>
    <n v="0"/>
    <n v="8"/>
    <n v="0"/>
    <n v="0"/>
    <n v="41"/>
    <n v="2"/>
    <n v="0"/>
    <n v="43"/>
    <n v="0"/>
    <n v="19"/>
    <n v="20"/>
    <n v="14"/>
    <n v="41"/>
    <n v="15.000000000000114"/>
    <n v="0"/>
    <n v="26"/>
    <n v="9"/>
    <n v="44"/>
    <n v="0"/>
    <n v="36"/>
    <n v="0"/>
    <n v="16"/>
    <n v="35"/>
  </r>
  <r>
    <x v="17"/>
    <x v="0"/>
    <x v="17"/>
    <n v="651.00000000000011"/>
    <n v="187"/>
    <n v="56.000000000000114"/>
    <n v="246"/>
    <n v="129"/>
    <n v="0"/>
    <n v="0.44"/>
    <n v="0.5"/>
    <n v="0.8"/>
    <n v="0.84"/>
    <n v="0.97"/>
    <n v="0.97"/>
    <n v="0.62"/>
    <n v="0.59"/>
    <n v="0.97"/>
    <n v="0.64"/>
    <n v="0.98"/>
    <n v="0.6"/>
    <n v="0.91"/>
    <n v="0.94000000000000006"/>
    <n v="0.1"/>
    <n v="1"/>
    <n v="0.15"/>
    <n v="0"/>
    <n v="0"/>
    <n v="0"/>
    <n v="0"/>
    <n v="0"/>
    <n v="0"/>
    <n v="35"/>
    <n v="0"/>
    <n v="0"/>
    <n v="21.000000000000114"/>
    <n v="33"/>
    <n v="2"/>
    <n v="39"/>
    <n v="0"/>
    <n v="0"/>
    <n v="34"/>
    <n v="3"/>
    <n v="35"/>
    <n v="16"/>
    <n v="0"/>
    <n v="37"/>
    <n v="0"/>
    <n v="40"/>
    <n v="40"/>
    <n v="13"/>
    <n v="34"/>
    <n v="28"/>
    <n v="2"/>
    <n v="32"/>
    <n v="20"/>
    <n v="11"/>
    <n v="19"/>
    <n v="0"/>
    <n v="40"/>
    <n v="9"/>
    <n v="42"/>
    <n v="26"/>
    <n v="0"/>
    <n v="0"/>
    <n v="40"/>
  </r>
  <r>
    <x v="18"/>
    <x v="0"/>
    <x v="18"/>
    <n v="641"/>
    <n v="152"/>
    <n v="133"/>
    <n v="154"/>
    <n v="178"/>
    <n v="0"/>
    <n v="0.24"/>
    <n v="0.59"/>
    <n v="0.8"/>
    <n v="0.9"/>
    <n v="0.96"/>
    <n v="0.84"/>
    <n v="0.15"/>
    <n v="0.14000000000000001"/>
    <n v="1"/>
    <n v="0.63"/>
    <n v="0.99"/>
    <n v="0.1"/>
    <n v="1"/>
    <n v="0.97"/>
    <n v="0.11"/>
    <n v="1"/>
    <n v="0.33"/>
    <n v="18"/>
    <n v="0"/>
    <n v="13"/>
    <n v="11"/>
    <n v="23"/>
    <n v="0"/>
    <n v="23"/>
    <n v="4"/>
    <n v="41"/>
    <n v="0"/>
    <n v="24"/>
    <n v="24"/>
    <n v="0"/>
    <n v="16"/>
    <n v="18"/>
    <n v="8"/>
    <n v="29"/>
    <n v="23"/>
    <n v="18"/>
    <n v="42"/>
    <n v="0"/>
    <n v="12"/>
    <n v="34"/>
    <n v="22"/>
    <n v="33"/>
    <n v="0"/>
    <n v="11"/>
    <n v="0"/>
    <n v="40"/>
    <n v="2"/>
    <n v="21"/>
    <n v="34"/>
    <n v="26"/>
    <n v="1"/>
    <n v="0"/>
    <n v="0"/>
    <n v="22"/>
    <n v="22"/>
    <n v="0"/>
    <n v="26"/>
  </r>
  <r>
    <x v="19"/>
    <x v="0"/>
    <x v="19"/>
    <n v="626"/>
    <n v="118"/>
    <n v="126"/>
    <n v="229"/>
    <n v="140"/>
    <n v="0"/>
    <n v="0.39"/>
    <n v="0.66"/>
    <n v="0.76"/>
    <n v="0.8"/>
    <n v="0.95000000000000007"/>
    <n v="0.91"/>
    <n v="0.61"/>
    <n v="0.55000000000000004"/>
    <n v="0.85"/>
    <n v="0.1"/>
    <n v="1"/>
    <n v="0.15"/>
    <n v="1"/>
    <n v="0.97"/>
    <n v="0.70000000000000007"/>
    <n v="0.97"/>
    <n v="0.36"/>
    <n v="0"/>
    <n v="0"/>
    <n v="0"/>
    <n v="0"/>
    <n v="32"/>
    <n v="32"/>
    <n v="13"/>
    <n v="8"/>
    <n v="19"/>
    <n v="22"/>
    <n v="13"/>
    <n v="0"/>
    <n v="18"/>
    <n v="11"/>
    <n v="38"/>
    <n v="27"/>
    <n v="37"/>
    <n v="0"/>
    <n v="4"/>
    <n v="5"/>
    <n v="37"/>
    <n v="34"/>
    <n v="30"/>
    <n v="21"/>
    <n v="41"/>
    <n v="0"/>
    <n v="0"/>
    <n v="14"/>
    <n v="17"/>
    <n v="35"/>
    <n v="1"/>
    <n v="27"/>
    <n v="23"/>
    <n v="24"/>
    <n v="0"/>
    <n v="21"/>
    <n v="10"/>
    <n v="2"/>
    <n v="0"/>
    <n v="10"/>
  </r>
  <r>
    <x v="20"/>
    <x v="0"/>
    <x v="20"/>
    <n v="603"/>
    <n v="131"/>
    <n v="153"/>
    <n v="178"/>
    <n v="141"/>
    <n v="0"/>
    <n v="0.4"/>
    <n v="0.57999999999999996"/>
    <n v="0.70000000000000007"/>
    <n v="0.88"/>
    <n v="0.96"/>
    <n v="0.92"/>
    <n v="0.76"/>
    <n v="0.70000000000000007"/>
    <n v="0.92"/>
    <n v="0.75"/>
    <n v="1"/>
    <n v="0.43"/>
    <n v="0.97"/>
    <n v="0.98"/>
    <n v="0.89"/>
    <n v="1"/>
    <n v="0.4"/>
    <n v="13"/>
    <n v="0"/>
    <n v="34"/>
    <n v="16"/>
    <n v="2"/>
    <n v="2"/>
    <n v="0"/>
    <n v="33"/>
    <n v="32"/>
    <n v="21"/>
    <n v="0"/>
    <n v="21"/>
    <n v="23"/>
    <n v="0"/>
    <n v="29"/>
    <n v="0"/>
    <n v="0"/>
    <n v="0"/>
    <n v="29"/>
    <n v="39"/>
    <n v="0"/>
    <n v="15"/>
    <n v="28"/>
    <n v="5"/>
    <n v="7"/>
    <n v="39"/>
    <n v="27"/>
    <n v="33"/>
    <n v="17"/>
    <n v="7"/>
    <n v="0"/>
    <n v="16"/>
    <n v="14"/>
    <n v="32"/>
    <n v="14"/>
    <n v="17"/>
    <n v="0"/>
    <n v="0"/>
    <n v="0"/>
    <n v="38"/>
  </r>
  <r>
    <x v="21"/>
    <x v="0"/>
    <x v="21"/>
    <n v="578"/>
    <n v="136"/>
    <n v="194"/>
    <n v="160"/>
    <n v="88"/>
    <n v="0"/>
    <n v="0.23"/>
    <n v="0.69000000000000006"/>
    <n v="0.8"/>
    <n v="0.87"/>
    <n v="0.91"/>
    <n v="0.84"/>
    <n v="0.67"/>
    <n v="0.69000000000000006"/>
    <n v="0.86"/>
    <n v="0.1"/>
    <n v="1"/>
    <n v="0.48"/>
    <n v="1"/>
    <n v="0.91"/>
    <n v="0.75"/>
    <n v="0.89"/>
    <n v="0.1"/>
    <n v="34"/>
    <n v="12"/>
    <n v="0"/>
    <n v="15"/>
    <n v="7"/>
    <n v="30"/>
    <n v="23"/>
    <n v="0"/>
    <n v="37"/>
    <n v="36"/>
    <n v="0"/>
    <n v="14"/>
    <n v="0"/>
    <n v="15"/>
    <n v="0"/>
    <n v="6"/>
    <n v="21"/>
    <n v="0"/>
    <n v="32"/>
    <n v="0"/>
    <n v="0"/>
    <n v="0"/>
    <n v="0"/>
    <n v="35"/>
    <n v="31"/>
    <n v="26"/>
    <n v="19"/>
    <n v="21"/>
    <n v="28"/>
    <n v="0"/>
    <n v="37"/>
    <n v="22"/>
    <n v="1"/>
    <n v="0"/>
    <n v="2"/>
    <n v="30"/>
    <n v="24"/>
    <n v="0"/>
    <n v="6"/>
    <n v="14"/>
  </r>
  <r>
    <x v="22"/>
    <x v="0"/>
    <x v="22"/>
    <n v="552"/>
    <n v="137"/>
    <n v="105"/>
    <n v="160"/>
    <n v="135"/>
    <n v="0"/>
    <n v="0.39"/>
    <n v="0.59"/>
    <n v="0.73"/>
    <n v="0.81"/>
    <n v="0.99"/>
    <n v="0.94000000000000006"/>
    <n v="0.11"/>
    <n v="0.11"/>
    <n v="0.89"/>
    <n v="0.64"/>
    <n v="0.97"/>
    <n v="0.1"/>
    <n v="0.97"/>
    <n v="0.93"/>
    <n v="0.1"/>
    <n v="1"/>
    <n v="0.38"/>
    <n v="0"/>
    <n v="11"/>
    <n v="0"/>
    <n v="32"/>
    <n v="25"/>
    <n v="9"/>
    <n v="0"/>
    <n v="19"/>
    <n v="0"/>
    <n v="9"/>
    <n v="15"/>
    <n v="29"/>
    <n v="13"/>
    <n v="32"/>
    <n v="5"/>
    <n v="0"/>
    <n v="21"/>
    <n v="30"/>
    <n v="0"/>
    <n v="5"/>
    <n v="31"/>
    <n v="10"/>
    <n v="0"/>
    <n v="15"/>
    <n v="0"/>
    <n v="32"/>
    <n v="22"/>
    <n v="12"/>
    <n v="36"/>
    <n v="2"/>
    <n v="3"/>
    <n v="0"/>
    <n v="21"/>
    <n v="6"/>
    <n v="0"/>
    <n v="13"/>
    <n v="18"/>
    <n v="20"/>
    <n v="34"/>
    <n v="22"/>
  </r>
  <r>
    <x v="23"/>
    <x v="0"/>
    <x v="23"/>
    <n v="521.00000000000011"/>
    <n v="103"/>
    <n v="94"/>
    <n v="152.00000000000011"/>
    <n v="156"/>
    <n v="0"/>
    <n v="0.28000000000000003"/>
    <n v="0.59"/>
    <n v="0.77"/>
    <n v="0.84"/>
    <n v="0.96"/>
    <n v="0.8"/>
    <n v="0.62"/>
    <n v="0.6"/>
    <n v="0.89"/>
    <n v="0.65"/>
    <n v="1"/>
    <n v="0.52"/>
    <n v="0.95000000000000007"/>
    <n v="1"/>
    <n v="0.78"/>
    <n v="1"/>
    <n v="0.1"/>
    <n v="0"/>
    <n v="31"/>
    <n v="0"/>
    <n v="19"/>
    <n v="5"/>
    <n v="12"/>
    <n v="0"/>
    <n v="27"/>
    <n v="0"/>
    <n v="0"/>
    <n v="16"/>
    <n v="29"/>
    <n v="33"/>
    <n v="7"/>
    <n v="21"/>
    <n v="0"/>
    <n v="20"/>
    <n v="13"/>
    <n v="0"/>
    <n v="33"/>
    <n v="5"/>
    <n v="0"/>
    <n v="19"/>
    <n v="4.0000000000001137"/>
    <n v="25"/>
    <n v="0"/>
    <n v="27"/>
    <n v="7"/>
    <n v="32"/>
    <n v="33"/>
    <n v="5"/>
    <n v="0"/>
    <n v="21"/>
    <n v="23"/>
    <n v="21"/>
    <n v="31"/>
    <n v="2"/>
    <n v="0"/>
    <n v="0"/>
    <n v="0"/>
  </r>
  <r>
    <x v="24"/>
    <x v="0"/>
    <x v="24"/>
    <n v="488.00000000000011"/>
    <n v="124"/>
    <n v="199"/>
    <n v="92.000000000000114"/>
    <n v="69"/>
    <n v="0"/>
    <n v="0.32"/>
    <n v="0.62"/>
    <n v="0.72"/>
    <n v="0.86"/>
    <n v="0.95000000000000007"/>
    <n v="0.99"/>
    <n v="0.1"/>
    <n v="0.1"/>
    <n v="0.93"/>
    <n v="0.63"/>
    <n v="0.99"/>
    <n v="0.51"/>
    <n v="0.98"/>
    <n v="0.97"/>
    <n v="0.12"/>
    <n v="1"/>
    <n v="0.39"/>
    <n v="0"/>
    <n v="31"/>
    <n v="25"/>
    <n v="32"/>
    <n v="17"/>
    <n v="31"/>
    <n v="0"/>
    <n v="20"/>
    <n v="12"/>
    <n v="31"/>
    <n v="4"/>
    <n v="0"/>
    <n v="19"/>
    <n v="10"/>
    <n v="11"/>
    <n v="5"/>
    <n v="0"/>
    <n v="0"/>
    <n v="4"/>
    <n v="20"/>
    <n v="12"/>
    <n v="20"/>
    <n v="0"/>
    <n v="3"/>
    <n v="7"/>
    <n v="3"/>
    <n v="31"/>
    <n v="1"/>
    <n v="7.0000000000001137"/>
    <n v="8"/>
    <n v="24"/>
    <n v="1"/>
    <n v="18"/>
    <n v="12"/>
    <n v="6"/>
    <n v="0"/>
    <n v="19"/>
    <n v="16"/>
    <n v="0"/>
    <n v="28"/>
  </r>
  <r>
    <x v="25"/>
    <x v="0"/>
    <x v="25"/>
    <n v="449.00000000000006"/>
    <n v="88.000000000000057"/>
    <n v="153"/>
    <n v="115"/>
    <n v="93"/>
    <n v="0"/>
    <n v="0.15"/>
    <n v="0.68"/>
    <n v="0.8"/>
    <n v="0.8"/>
    <n v="0.91"/>
    <n v="1"/>
    <n v="0.75"/>
    <n v="0.72"/>
    <n v="0.94000000000000006"/>
    <n v="0.61"/>
    <n v="0.97"/>
    <n v="0.41000000000000003"/>
    <n v="0.91"/>
    <n v="0.92"/>
    <n v="0.78"/>
    <n v="1"/>
    <n v="0.97"/>
    <n v="26"/>
    <n v="9"/>
    <n v="10"/>
    <n v="23"/>
    <n v="11"/>
    <n v="27"/>
    <n v="24"/>
    <n v="0"/>
    <n v="23"/>
    <n v="0"/>
    <n v="0"/>
    <n v="0"/>
    <n v="0"/>
    <n v="25"/>
    <n v="1"/>
    <n v="8"/>
    <n v="27"/>
    <n v="22"/>
    <n v="10"/>
    <n v="0"/>
    <n v="13"/>
    <n v="13"/>
    <n v="0"/>
    <n v="28"/>
    <n v="7"/>
    <n v="9"/>
    <n v="3"/>
    <n v="16"/>
    <n v="0"/>
    <n v="26"/>
    <n v="0"/>
    <n v="2"/>
    <n v="0"/>
    <n v="0"/>
    <n v="26"/>
    <n v="3"/>
    <n v="27"/>
    <n v="16"/>
    <n v="0"/>
    <n v="14.000000000000057"/>
  </r>
  <r>
    <x v="26"/>
    <x v="0"/>
    <x v="26"/>
    <n v="400"/>
    <n v="89"/>
    <n v="137"/>
    <n v="84"/>
    <n v="68"/>
    <n v="0"/>
    <n v="0.48"/>
    <n v="0.63"/>
    <n v="0.8"/>
    <n v="0.86"/>
    <n v="0.92"/>
    <n v="0.91"/>
    <n v="0.6"/>
    <n v="0.68"/>
    <n v="0.99"/>
    <n v="0.1"/>
    <n v="0.95000000000000007"/>
    <n v="0.46"/>
    <n v="0.92"/>
    <n v="0.98"/>
    <n v="0.77"/>
    <n v="0.93"/>
    <n v="0.15"/>
    <n v="24"/>
    <n v="14"/>
    <n v="11"/>
    <n v="8"/>
    <n v="25"/>
    <n v="14"/>
    <n v="20"/>
    <n v="21"/>
    <n v="0"/>
    <n v="0"/>
    <n v="22"/>
    <n v="14"/>
    <n v="1"/>
    <n v="3"/>
    <n v="14"/>
    <n v="13"/>
    <n v="3"/>
    <n v="14"/>
    <n v="0"/>
    <n v="6"/>
    <n v="17"/>
    <n v="7"/>
    <n v="4"/>
    <n v="2"/>
    <n v="10"/>
    <n v="0"/>
    <n v="20"/>
    <n v="10"/>
    <n v="14"/>
    <n v="0"/>
    <n v="18"/>
    <n v="20"/>
    <n v="0"/>
    <n v="6"/>
    <n v="14"/>
    <n v="6"/>
    <n v="14"/>
    <n v="1"/>
    <n v="5"/>
    <n v="5"/>
  </r>
  <r>
    <x v="27"/>
    <x v="0"/>
    <x v="27"/>
    <n v="349.00000000000006"/>
    <n v="87"/>
    <n v="94"/>
    <n v="76"/>
    <n v="83.000000000000057"/>
    <n v="0"/>
    <n v="0.2"/>
    <n v="0.64"/>
    <n v="0.8"/>
    <n v="0.84"/>
    <n v="0.93"/>
    <n v="0.96"/>
    <n v="0.1"/>
    <n v="0.1"/>
    <n v="0.98"/>
    <n v="0.64"/>
    <n v="0.99"/>
    <n v="0.1"/>
    <n v="0.92"/>
    <n v="0.95000000000000007"/>
    <n v="0.85"/>
    <n v="1"/>
    <n v="0.36"/>
    <n v="10"/>
    <n v="16"/>
    <n v="15"/>
    <n v="7"/>
    <n v="9"/>
    <n v="2"/>
    <n v="10"/>
    <n v="4"/>
    <n v="11"/>
    <n v="10"/>
    <n v="9"/>
    <n v="17"/>
    <n v="2"/>
    <n v="0"/>
    <n v="22"/>
    <n v="5.0000000000000568"/>
    <n v="14"/>
    <n v="10"/>
    <n v="12"/>
    <n v="1"/>
    <n v="0"/>
    <n v="19"/>
    <n v="2"/>
    <n v="20"/>
    <n v="4"/>
    <n v="5"/>
    <n v="5"/>
    <n v="14"/>
    <n v="1"/>
    <n v="6"/>
    <n v="0"/>
    <n v="19"/>
    <n v="1"/>
    <n v="5"/>
    <n v="16"/>
    <n v="11"/>
    <n v="0"/>
    <n v="4"/>
    <n v="19"/>
    <n v="12"/>
  </r>
  <r>
    <x v="28"/>
    <x v="0"/>
    <x v="28"/>
    <n v="303.00000000000006"/>
    <n v="67"/>
    <n v="49"/>
    <n v="93.000000000000057"/>
    <n v="78"/>
    <n v="0"/>
    <n v="0.41000000000000003"/>
    <n v="0.68"/>
    <n v="0.72"/>
    <n v="0.89"/>
    <n v="0.92"/>
    <n v="0.87"/>
    <n v="0.66"/>
    <n v="0.56000000000000005"/>
    <n v="0.94000000000000006"/>
    <n v="0.11"/>
    <n v="1"/>
    <n v="0.15"/>
    <n v="1"/>
    <n v="0.9"/>
    <n v="0.84"/>
    <n v="0.86"/>
    <n v="0.43"/>
    <n v="19"/>
    <n v="0"/>
    <n v="15"/>
    <n v="0"/>
    <n v="8"/>
    <n v="0"/>
    <n v="0"/>
    <n v="0"/>
    <n v="0"/>
    <n v="7"/>
    <n v="16"/>
    <n v="10"/>
    <n v="2"/>
    <n v="3"/>
    <n v="0"/>
    <n v="20"/>
    <n v="18"/>
    <n v="4"/>
    <n v="9"/>
    <n v="12"/>
    <n v="16"/>
    <n v="19"/>
    <n v="9"/>
    <n v="1.0000000000000568"/>
    <n v="3"/>
    <n v="0"/>
    <n v="12"/>
    <n v="3"/>
    <n v="14"/>
    <n v="16"/>
    <n v="4"/>
    <n v="0"/>
    <n v="10"/>
    <n v="9"/>
    <n v="6"/>
    <n v="5"/>
    <n v="6"/>
    <n v="8"/>
    <n v="5"/>
    <n v="14"/>
  </r>
  <r>
    <x v="29"/>
    <x v="0"/>
    <x v="29"/>
    <n v="268"/>
    <n v="69"/>
    <n v="81"/>
    <n v="70"/>
    <n v="39"/>
    <n v="0"/>
    <n v="0.42"/>
    <n v="0.70000000000000007"/>
    <n v="0.78"/>
    <n v="0.89"/>
    <n v="0.92"/>
    <n v="0.84"/>
    <n v="0.1"/>
    <n v="0.1"/>
    <n v="0.98"/>
    <n v="0.75"/>
    <n v="0.98"/>
    <n v="0.15"/>
    <n v="1"/>
    <n v="0.98"/>
    <n v="0.81"/>
    <n v="0.8"/>
    <n v="0.35000000000000003"/>
    <n v="0"/>
    <n v="9"/>
    <n v="11"/>
    <n v="17"/>
    <n v="4"/>
    <n v="0"/>
    <n v="9"/>
    <n v="5"/>
    <n v="16"/>
    <n v="10"/>
    <n v="9"/>
    <n v="1"/>
    <n v="0"/>
    <n v="3"/>
    <n v="0"/>
    <n v="13"/>
    <n v="0"/>
    <n v="7"/>
    <n v="3"/>
    <n v="12"/>
    <n v="0"/>
    <n v="0"/>
    <n v="17"/>
    <n v="11"/>
    <n v="2"/>
    <n v="6"/>
    <n v="13"/>
    <n v="12"/>
    <n v="6"/>
    <n v="3"/>
    <n v="8"/>
    <n v="17"/>
    <n v="0"/>
    <n v="1"/>
    <n v="9"/>
    <n v="6"/>
    <n v="14"/>
    <n v="14"/>
    <n v="0"/>
    <n v="0"/>
  </r>
  <r>
    <x v="30"/>
    <x v="0"/>
    <x v="30"/>
    <n v="237.00000000000003"/>
    <n v="62"/>
    <n v="45"/>
    <n v="66"/>
    <n v="49.000000000000028"/>
    <n v="0"/>
    <n v="0.35"/>
    <n v="0.59"/>
    <n v="0.8"/>
    <n v="0.89"/>
    <n v="0.95000000000000007"/>
    <n v="0.84"/>
    <n v="0.72"/>
    <n v="0.56000000000000005"/>
    <n v="0.99"/>
    <n v="0.12"/>
    <n v="0.96"/>
    <n v="0.48"/>
    <n v="0.97"/>
    <n v="0.94000000000000006"/>
    <n v="0.5"/>
    <n v="1"/>
    <n v="0.32"/>
    <n v="0"/>
    <n v="11"/>
    <n v="6"/>
    <n v="12"/>
    <n v="1"/>
    <n v="0"/>
    <n v="0"/>
    <n v="12"/>
    <n v="0"/>
    <n v="3"/>
    <n v="15"/>
    <n v="9"/>
    <n v="9"/>
    <n v="0"/>
    <n v="0"/>
    <n v="4"/>
    <n v="0"/>
    <n v="6"/>
    <n v="9.0000000000000284"/>
    <n v="12"/>
    <n v="5"/>
    <n v="6"/>
    <n v="9"/>
    <n v="14"/>
    <n v="14"/>
    <n v="2"/>
    <n v="3"/>
    <n v="10"/>
    <n v="3"/>
    <n v="0"/>
    <n v="14"/>
    <n v="14"/>
    <n v="6"/>
    <n v="6"/>
    <n v="0"/>
    <n v="6"/>
    <n v="8"/>
    <n v="0"/>
    <n v="4"/>
    <n v="4"/>
  </r>
  <r>
    <x v="31"/>
    <x v="1"/>
    <x v="3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1"/>
    <x v="32"/>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1"/>
    <x v="3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2"/>
    <x v="1"/>
    <x v="0"/>
    <n v="217.99999999999997"/>
    <n v="52"/>
    <n v="68.999999999999972"/>
    <n v="47"/>
    <n v="41"/>
    <n v="0"/>
    <n v="0.48"/>
    <n v="0.69000000000000006"/>
    <n v="0.77"/>
    <n v="0.89"/>
    <n v="0.97"/>
    <n v="0.69000000000000006"/>
    <n v="0.96"/>
    <n v="0.55000000000000004"/>
    <n v="0.51"/>
    <n v="0.4"/>
    <n v="0.77"/>
    <n v="0.55000000000000004"/>
    <n v="0.98"/>
    <n v="0.72"/>
    <n v="0.92"/>
    <n v="0.79"/>
    <n v="0.26"/>
    <n v="0"/>
    <n v="8"/>
    <n v="6"/>
    <n v="12"/>
    <n v="10"/>
    <n v="6"/>
    <n v="14.999999999999972"/>
    <n v="8"/>
    <n v="1"/>
    <n v="3"/>
    <n v="9"/>
    <n v="10"/>
    <n v="0"/>
    <n v="0"/>
    <n v="0"/>
    <n v="8"/>
    <n v="7"/>
    <n v="0"/>
    <n v="8"/>
    <n v="8"/>
    <n v="7"/>
    <n v="10"/>
    <n v="0"/>
    <n v="1"/>
    <n v="2"/>
    <n v="13"/>
    <n v="0"/>
    <n v="0"/>
    <n v="3"/>
    <n v="11"/>
    <n v="13"/>
    <n v="6"/>
    <n v="0"/>
    <n v="1"/>
    <n v="0"/>
    <n v="0"/>
    <n v="13"/>
    <n v="9"/>
    <n v="1"/>
    <n v="9"/>
  </r>
  <r>
    <x v="33"/>
    <x v="1"/>
    <x v="1"/>
    <n v="211.00000000000006"/>
    <n v="45"/>
    <n v="51"/>
    <n v="70.000000000000057"/>
    <n v="35"/>
    <n v="1"/>
    <n v="0.48"/>
    <n v="0.48"/>
    <n v="0.48"/>
    <n v="0.48"/>
    <n v="0.48"/>
    <n v="0.63"/>
    <n v="0.96"/>
    <n v="0.74"/>
    <n v="0.72"/>
    <n v="0.69000000000000006"/>
    <n v="0.78"/>
    <n v="0.45"/>
    <n v="1"/>
    <n v="0.70000000000000007"/>
    <n v="0.92"/>
    <n v="0.72"/>
    <n v="0.3"/>
    <n v="0"/>
    <n v="2"/>
    <n v="1"/>
    <n v="7"/>
    <n v="7"/>
    <n v="0"/>
    <n v="11"/>
    <n v="9"/>
    <n v="4"/>
    <n v="10"/>
    <n v="10"/>
    <n v="8"/>
    <n v="2"/>
    <n v="7"/>
    <n v="5"/>
    <n v="0"/>
    <n v="0"/>
    <n v="8"/>
    <n v="0"/>
    <n v="5"/>
    <n v="12"/>
    <n v="5"/>
    <n v="13"/>
    <n v="0"/>
    <n v="3"/>
    <n v="11"/>
    <n v="3"/>
    <n v="15.000000000000057"/>
    <n v="8"/>
    <n v="0"/>
    <n v="3"/>
    <n v="0"/>
    <n v="2"/>
    <n v="0"/>
    <n v="5"/>
    <n v="1"/>
    <n v="8"/>
    <n v="6"/>
    <n v="11"/>
    <n v="9"/>
  </r>
  <r>
    <x v="34"/>
    <x v="1"/>
    <x v="2"/>
    <n v="213"/>
    <n v="80"/>
    <n v="47"/>
    <n v="40"/>
    <n v="46"/>
    <n v="0"/>
    <n v="0.48"/>
    <n v="0.69000000000000006"/>
    <n v="0.77"/>
    <n v="0.89"/>
    <n v="0.97"/>
    <n v="0.44"/>
    <n v="0.94000000000000006"/>
    <n v="0.78"/>
    <n v="0.73"/>
    <n v="0.68"/>
    <n v="0.69000000000000006"/>
    <n v="0.47000000000000003"/>
    <n v="0.96"/>
    <n v="0.88"/>
    <n v="0.94000000000000006"/>
    <n v="0.59"/>
    <n v="0.41000000000000003"/>
    <n v="0"/>
    <n v="0"/>
    <n v="0"/>
    <n v="8"/>
    <n v="11"/>
    <n v="14"/>
    <n v="0"/>
    <n v="0"/>
    <n v="4"/>
    <n v="10"/>
    <n v="0"/>
    <n v="13"/>
    <n v="11"/>
    <n v="7"/>
    <n v="3"/>
    <n v="4"/>
    <n v="3"/>
    <n v="2"/>
    <n v="0"/>
    <n v="3"/>
    <n v="11"/>
    <n v="2"/>
    <n v="5"/>
    <n v="9"/>
    <n v="0"/>
    <n v="4"/>
    <n v="0"/>
    <n v="1"/>
    <n v="0"/>
    <n v="8"/>
    <n v="6"/>
    <n v="11"/>
    <n v="0"/>
    <n v="11"/>
    <n v="2"/>
    <n v="9"/>
    <n v="14"/>
    <n v="8"/>
    <n v="6"/>
    <n v="13"/>
  </r>
  <r>
    <x v="35"/>
    <x v="1"/>
    <x v="3"/>
    <n v="223.00000000000006"/>
    <n v="75"/>
    <n v="61"/>
    <n v="26.000000000000057"/>
    <n v="61"/>
    <n v="0"/>
    <n v="0.48"/>
    <n v="0.48"/>
    <n v="0.48"/>
    <n v="0.48"/>
    <n v="0.48"/>
    <n v="0.88"/>
    <n v="0.70000000000000007"/>
    <n v="0.69000000000000006"/>
    <n v="0.97"/>
    <n v="0.69000000000000006"/>
    <n v="0.36"/>
    <n v="0.45"/>
    <n v="0.96"/>
    <n v="0.85"/>
    <n v="0.91"/>
    <n v="0.63"/>
    <n v="0.28000000000000003"/>
    <n v="10"/>
    <n v="6"/>
    <n v="3"/>
    <n v="14"/>
    <n v="6"/>
    <n v="0"/>
    <n v="9"/>
    <n v="0"/>
    <n v="10"/>
    <n v="3"/>
    <n v="0"/>
    <n v="13"/>
    <n v="0"/>
    <n v="2"/>
    <n v="10"/>
    <n v="4"/>
    <n v="4"/>
    <n v="13"/>
    <n v="7"/>
    <n v="8"/>
    <n v="3"/>
    <n v="4.0000000000000568"/>
    <n v="2"/>
    <n v="0"/>
    <n v="0"/>
    <n v="6"/>
    <n v="0"/>
    <n v="7"/>
    <n v="4"/>
    <n v="0"/>
    <n v="0"/>
    <n v="11"/>
    <n v="0"/>
    <n v="12"/>
    <n v="4"/>
    <n v="11"/>
    <n v="0"/>
    <n v="12"/>
    <n v="11"/>
    <n v="14"/>
  </r>
  <r>
    <x v="36"/>
    <x v="1"/>
    <x v="4"/>
    <n v="240.00000000000003"/>
    <n v="84"/>
    <n v="53"/>
    <n v="34.000000000000028"/>
    <n v="65"/>
    <n v="0"/>
    <n v="0.4"/>
    <n v="0.61"/>
    <n v="0.74"/>
    <n v="0.88"/>
    <n v="0.92"/>
    <n v="0.6"/>
    <n v="0.99"/>
    <n v="0.19"/>
    <n v="0.65"/>
    <n v="0.98"/>
    <n v="0.79"/>
    <n v="0.55000000000000004"/>
    <n v="1"/>
    <n v="0.87"/>
    <n v="0.92"/>
    <n v="0.57000000000000006"/>
    <n v="0.34"/>
    <n v="8"/>
    <n v="0"/>
    <n v="3"/>
    <n v="13"/>
    <n v="3"/>
    <n v="0"/>
    <n v="9"/>
    <n v="6"/>
    <n v="8"/>
    <n v="3"/>
    <n v="4"/>
    <n v="3"/>
    <n v="11"/>
    <n v="9"/>
    <n v="9"/>
    <n v="0"/>
    <n v="5"/>
    <n v="12"/>
    <n v="10"/>
    <n v="6"/>
    <n v="0"/>
    <n v="6"/>
    <n v="0"/>
    <n v="1"/>
    <n v="2"/>
    <n v="5"/>
    <n v="9"/>
    <n v="3"/>
    <n v="8.0000000000000284"/>
    <n v="0"/>
    <n v="9"/>
    <n v="10"/>
    <n v="9"/>
    <n v="4"/>
    <n v="14"/>
    <n v="3"/>
    <n v="16"/>
    <n v="15"/>
    <n v="4"/>
    <n v="0"/>
  </r>
  <r>
    <x v="37"/>
    <x v="1"/>
    <x v="5"/>
    <n v="269.00000000000006"/>
    <n v="70.000000000000057"/>
    <n v="92"/>
    <n v="67"/>
    <n v="38"/>
    <n v="0"/>
    <n v="0.47000000000000003"/>
    <n v="0.55000000000000004"/>
    <n v="0.70000000000000007"/>
    <n v="0.8"/>
    <n v="0.95000000000000007"/>
    <n v="0.8"/>
    <n v="0.63"/>
    <n v="0.64"/>
    <n v="1"/>
    <n v="0.77"/>
    <n v="0.25"/>
    <n v="0.53"/>
    <n v="0.91"/>
    <n v="0.70000000000000007"/>
    <n v="0.99"/>
    <n v="0.91"/>
    <n v="0.32"/>
    <n v="9"/>
    <n v="3"/>
    <n v="14"/>
    <n v="17"/>
    <n v="13"/>
    <n v="1"/>
    <n v="0"/>
    <n v="14"/>
    <n v="14"/>
    <n v="7"/>
    <n v="2"/>
    <n v="1"/>
    <n v="7"/>
    <n v="9"/>
    <n v="3"/>
    <n v="6"/>
    <n v="1"/>
    <n v="0"/>
    <n v="11"/>
    <n v="0"/>
    <n v="12"/>
    <n v="13"/>
    <n v="10"/>
    <n v="3"/>
    <n v="7"/>
    <n v="1"/>
    <n v="1"/>
    <n v="3"/>
    <n v="17"/>
    <n v="0"/>
    <n v="2"/>
    <n v="6"/>
    <n v="9"/>
    <n v="9"/>
    <n v="15"/>
    <n v="5"/>
    <n v="7"/>
    <n v="14"/>
    <n v="0"/>
    <n v="3.0000000000000568"/>
  </r>
  <r>
    <x v="38"/>
    <x v="1"/>
    <x v="6"/>
    <n v="300.00000000000006"/>
    <n v="81"/>
    <n v="72.000000000000057"/>
    <n v="104"/>
    <n v="43"/>
    <n v="0"/>
    <n v="0.31"/>
    <n v="0.57000000000000006"/>
    <n v="0.77"/>
    <n v="0.84"/>
    <n v="0.9"/>
    <n v="0.6"/>
    <n v="0.78"/>
    <n v="0.17"/>
    <n v="0.49"/>
    <n v="1"/>
    <n v="0.69000000000000006"/>
    <n v="0.47000000000000003"/>
    <n v="0.99"/>
    <n v="0.77"/>
    <n v="0.97"/>
    <n v="0.82000000000000006"/>
    <n v="0.38"/>
    <n v="12.000000000000057"/>
    <n v="15"/>
    <n v="9"/>
    <n v="0"/>
    <n v="0"/>
    <n v="4"/>
    <n v="12"/>
    <n v="0"/>
    <n v="18"/>
    <n v="2"/>
    <n v="0"/>
    <n v="7"/>
    <n v="0"/>
    <n v="20"/>
    <n v="0"/>
    <n v="0"/>
    <n v="0"/>
    <n v="0"/>
    <n v="0"/>
    <n v="16"/>
    <n v="19"/>
    <n v="15"/>
    <n v="6"/>
    <n v="14"/>
    <n v="0"/>
    <n v="6"/>
    <n v="11"/>
    <n v="12"/>
    <n v="7"/>
    <n v="14"/>
    <n v="0"/>
    <n v="5"/>
    <n v="11"/>
    <n v="8"/>
    <n v="14"/>
    <n v="19"/>
    <n v="6"/>
    <n v="16"/>
    <n v="0"/>
    <n v="2"/>
  </r>
  <r>
    <x v="39"/>
    <x v="1"/>
    <x v="7"/>
    <n v="336.00000000000011"/>
    <n v="85.000000000000114"/>
    <n v="83"/>
    <n v="83"/>
    <n v="76"/>
    <n v="0"/>
    <n v="0.33"/>
    <n v="0.66"/>
    <n v="0.77"/>
    <n v="0.87"/>
    <n v="0.94000000000000006"/>
    <n v="0.68"/>
    <n v="0.61"/>
    <n v="0.9"/>
    <n v="0.95000000000000007"/>
    <n v="0.78"/>
    <n v="0.4"/>
    <n v="0.52"/>
    <n v="0.87"/>
    <n v="0.73"/>
    <n v="0.91"/>
    <n v="0.89"/>
    <n v="0.28999999999999998"/>
    <n v="0"/>
    <n v="11"/>
    <n v="11"/>
    <n v="11"/>
    <n v="18"/>
    <n v="5"/>
    <n v="5"/>
    <n v="4"/>
    <n v="18"/>
    <n v="0"/>
    <n v="9"/>
    <n v="5"/>
    <n v="6"/>
    <n v="22"/>
    <n v="0"/>
    <n v="11"/>
    <n v="0"/>
    <n v="2"/>
    <n v="15"/>
    <n v="15"/>
    <n v="12"/>
    <n v="20"/>
    <n v="0"/>
    <n v="0"/>
    <n v="11"/>
    <n v="13"/>
    <n v="0"/>
    <n v="18"/>
    <n v="4"/>
    <n v="5"/>
    <n v="10"/>
    <n v="15.000000000000114"/>
    <n v="10"/>
    <n v="12"/>
    <n v="5"/>
    <n v="4"/>
    <n v="16"/>
    <n v="13"/>
    <n v="0"/>
    <n v="0"/>
  </r>
  <r>
    <x v="40"/>
    <x v="1"/>
    <x v="8"/>
    <n v="381"/>
    <n v="99"/>
    <n v="115"/>
    <n v="88"/>
    <n v="63"/>
    <n v="0"/>
    <n v="0.47000000000000003"/>
    <n v="0.67"/>
    <n v="0.70000000000000007"/>
    <n v="0.83000000000000007"/>
    <n v="0.93"/>
    <n v="0.41000000000000003"/>
    <n v="0.67"/>
    <n v="0.96"/>
    <n v="0.67"/>
    <n v="0.69000000000000006"/>
    <n v="0.27"/>
    <n v="0.42"/>
    <n v="0.96"/>
    <n v="0.84"/>
    <n v="0.98"/>
    <n v="0.63"/>
    <n v="0.37"/>
    <n v="0"/>
    <n v="6"/>
    <n v="19"/>
    <n v="13"/>
    <n v="12"/>
    <n v="5"/>
    <n v="19"/>
    <n v="20"/>
    <n v="18"/>
    <n v="3"/>
    <n v="16"/>
    <n v="0"/>
    <n v="0"/>
    <n v="0"/>
    <n v="0"/>
    <n v="19"/>
    <n v="0"/>
    <n v="23"/>
    <n v="0"/>
    <n v="21"/>
    <n v="0"/>
    <n v="0"/>
    <n v="0"/>
    <n v="22"/>
    <n v="0"/>
    <n v="0"/>
    <n v="19"/>
    <n v="24"/>
    <n v="23"/>
    <n v="0"/>
    <n v="0"/>
    <n v="0"/>
    <n v="0"/>
    <n v="23"/>
    <n v="0"/>
    <n v="18"/>
    <n v="15"/>
    <n v="24"/>
    <n v="19"/>
    <n v="0"/>
  </r>
  <r>
    <x v="41"/>
    <x v="1"/>
    <x v="9"/>
    <n v="436.99999999999994"/>
    <n v="97.999999999999943"/>
    <n v="136"/>
    <n v="90"/>
    <n v="113"/>
    <n v="0"/>
    <n v="0.5"/>
    <n v="0.65"/>
    <n v="0.79"/>
    <n v="0.83000000000000007"/>
    <n v="0.97"/>
    <n v="0.74"/>
    <n v="0.66"/>
    <n v="0.87"/>
    <n v="0.59"/>
    <n v="0.83000000000000007"/>
    <n v="0.6"/>
    <n v="0.54"/>
    <n v="0.86"/>
    <n v="0.79"/>
    <n v="0.9"/>
    <n v="0.79"/>
    <n v="0.4"/>
    <n v="2"/>
    <n v="19"/>
    <n v="14"/>
    <n v="21"/>
    <n v="26"/>
    <n v="10"/>
    <n v="15"/>
    <n v="29"/>
    <n v="0"/>
    <n v="0"/>
    <n v="0"/>
    <n v="27"/>
    <n v="0"/>
    <n v="0"/>
    <n v="1"/>
    <n v="18"/>
    <n v="0"/>
    <n v="29"/>
    <n v="21"/>
    <n v="17"/>
    <n v="0"/>
    <n v="3"/>
    <n v="27"/>
    <n v="0"/>
    <n v="20"/>
    <n v="0"/>
    <n v="0"/>
    <n v="16"/>
    <n v="24"/>
    <n v="0"/>
    <n v="19"/>
    <n v="0"/>
    <n v="0"/>
    <n v="8.9999999999999432"/>
    <n v="0"/>
    <n v="21"/>
    <n v="20"/>
    <n v="17"/>
    <n v="7"/>
    <n v="5"/>
  </r>
  <r>
    <x v="42"/>
    <x v="1"/>
    <x v="10"/>
    <n v="491"/>
    <n v="105"/>
    <n v="142"/>
    <n v="93"/>
    <n v="142"/>
    <n v="0"/>
    <n v="0.32"/>
    <n v="0.53"/>
    <n v="0.74"/>
    <n v="0.86"/>
    <n v="0.91"/>
    <n v="0.67"/>
    <n v="0.63"/>
    <n v="0.4"/>
    <n v="0.88"/>
    <n v="0.63"/>
    <n v="0.79"/>
    <n v="0.41000000000000003"/>
    <n v="0.91"/>
    <n v="0.82000000000000006"/>
    <n v="0.99"/>
    <n v="0.6"/>
    <n v="0.28000000000000003"/>
    <n v="4"/>
    <n v="10"/>
    <n v="16"/>
    <n v="28"/>
    <n v="10"/>
    <n v="0"/>
    <n v="28"/>
    <n v="20"/>
    <n v="24"/>
    <n v="2"/>
    <n v="9"/>
    <n v="3"/>
    <n v="17"/>
    <n v="20"/>
    <n v="12"/>
    <n v="6"/>
    <n v="9"/>
    <n v="31"/>
    <n v="14"/>
    <n v="30"/>
    <n v="22"/>
    <n v="9"/>
    <n v="1"/>
    <n v="7"/>
    <n v="24"/>
    <n v="0"/>
    <n v="1"/>
    <n v="22"/>
    <n v="1"/>
    <n v="6"/>
    <n v="16"/>
    <n v="7"/>
    <n v="30"/>
    <n v="6"/>
    <n v="2"/>
    <n v="3"/>
    <n v="7"/>
    <n v="16"/>
    <n v="1"/>
    <n v="17"/>
  </r>
  <r>
    <x v="43"/>
    <x v="1"/>
    <x v="11"/>
    <n v="551"/>
    <n v="190"/>
    <n v="124"/>
    <n v="97"/>
    <n v="114"/>
    <n v="0"/>
    <n v="0.15"/>
    <n v="0.70000000000000007"/>
    <n v="0.76"/>
    <n v="0.82000000000000006"/>
    <n v="0.99"/>
    <n v="0.9"/>
    <n v="0.99"/>
    <n v="0.61"/>
    <n v="0.56000000000000005"/>
    <n v="0.48"/>
    <n v="0.70000000000000007"/>
    <n v="0.54"/>
    <n v="0.92"/>
    <n v="0.88"/>
    <n v="1"/>
    <n v="0.79"/>
    <n v="0.37"/>
    <n v="22"/>
    <n v="5"/>
    <n v="4"/>
    <n v="31"/>
    <n v="1"/>
    <n v="18"/>
    <n v="8"/>
    <n v="32"/>
    <n v="1"/>
    <n v="2"/>
    <n v="26"/>
    <n v="18"/>
    <n v="0"/>
    <n v="23"/>
    <n v="16"/>
    <n v="17"/>
    <n v="15"/>
    <n v="2"/>
    <n v="10"/>
    <n v="13"/>
    <n v="11"/>
    <n v="18"/>
    <n v="13"/>
    <n v="0"/>
    <n v="26"/>
    <n v="1"/>
    <n v="0"/>
    <n v="5"/>
    <n v="9"/>
    <n v="14"/>
    <n v="20"/>
    <n v="1"/>
    <n v="4"/>
    <n v="35"/>
    <n v="25"/>
    <n v="23"/>
    <n v="30"/>
    <n v="27"/>
    <n v="9"/>
    <n v="16"/>
  </r>
  <r>
    <x v="44"/>
    <x v="1"/>
    <x v="12"/>
    <n v="603"/>
    <n v="222"/>
    <n v="90"/>
    <n v="164"/>
    <n v="127"/>
    <n v="0"/>
    <n v="0.37"/>
    <n v="0.64"/>
    <n v="0.73"/>
    <n v="0.85"/>
    <n v="0.91"/>
    <n v="0.68"/>
    <n v="0.17"/>
    <n v="0.69000000000000006"/>
    <n v="0.87"/>
    <n v="0.77"/>
    <n v="0.56000000000000005"/>
    <n v="0.51"/>
    <n v="0.96"/>
    <n v="0.77"/>
    <n v="0.91"/>
    <n v="0.94000000000000006"/>
    <n v="0.37"/>
    <n v="0"/>
    <n v="0"/>
    <n v="0"/>
    <n v="27"/>
    <n v="0"/>
    <n v="25"/>
    <n v="21"/>
    <n v="16"/>
    <n v="0"/>
    <n v="1"/>
    <n v="0"/>
    <n v="26"/>
    <n v="0"/>
    <n v="0"/>
    <n v="23"/>
    <n v="0"/>
    <n v="24"/>
    <n v="19"/>
    <n v="0"/>
    <n v="35"/>
    <n v="5"/>
    <n v="0"/>
    <n v="39"/>
    <n v="29"/>
    <n v="15"/>
    <n v="34"/>
    <n v="0"/>
    <n v="21"/>
    <n v="0"/>
    <n v="21"/>
    <n v="10"/>
    <n v="31"/>
    <n v="38"/>
    <n v="34"/>
    <n v="34"/>
    <n v="35"/>
    <n v="0"/>
    <n v="0"/>
    <n v="6"/>
    <n v="34"/>
  </r>
  <r>
    <x v="45"/>
    <x v="1"/>
    <x v="13"/>
    <n v="651.00000000000011"/>
    <n v="172"/>
    <n v="143.00000000000011"/>
    <n v="221"/>
    <n v="103"/>
    <n v="1"/>
    <n v="0.3"/>
    <n v="0.6"/>
    <n v="0.74"/>
    <n v="0.8"/>
    <n v="0.99"/>
    <n v="0.82000000000000006"/>
    <n v="0.70000000000000007"/>
    <n v="0.63"/>
    <n v="0.18"/>
    <n v="0.59"/>
    <n v="0.91"/>
    <n v="0.43"/>
    <n v="0.98"/>
    <n v="0.8"/>
    <n v="0.93"/>
    <n v="0.72"/>
    <n v="0.44"/>
    <n v="16"/>
    <n v="0"/>
    <n v="22"/>
    <n v="34"/>
    <n v="1.1368683772161603E-13"/>
    <n v="10"/>
    <n v="2"/>
    <n v="8"/>
    <n v="16"/>
    <n v="35"/>
    <n v="12"/>
    <n v="0"/>
    <n v="0"/>
    <n v="21"/>
    <n v="20"/>
    <n v="36"/>
    <n v="25"/>
    <n v="1"/>
    <n v="0"/>
    <n v="0"/>
    <n v="22"/>
    <n v="39"/>
    <n v="19"/>
    <n v="43"/>
    <n v="0"/>
    <n v="40"/>
    <n v="11"/>
    <n v="16"/>
    <n v="31"/>
    <n v="0"/>
    <n v="0"/>
    <n v="35"/>
    <n v="0"/>
    <n v="43"/>
    <n v="0"/>
    <n v="28"/>
    <n v="43"/>
    <n v="7"/>
    <n v="0"/>
    <n v="16"/>
  </r>
  <r>
    <x v="46"/>
    <x v="1"/>
    <x v="14"/>
    <n v="691.00000000000011"/>
    <n v="154"/>
    <n v="208.00000000000011"/>
    <n v="186"/>
    <n v="138"/>
    <n v="0"/>
    <n v="0.17"/>
    <n v="0.69000000000000006"/>
    <n v="0.70000000000000007"/>
    <n v="0.84"/>
    <n v="0.93"/>
    <n v="0.6"/>
    <n v="0.62"/>
    <n v="0.97"/>
    <n v="0.8"/>
    <n v="0.96"/>
    <n v="0.6"/>
    <n v="0.43"/>
    <n v="0.96"/>
    <n v="0.78"/>
    <n v="0.9"/>
    <n v="0.57000000000000006"/>
    <n v="0.38"/>
    <n v="12"/>
    <n v="42"/>
    <n v="23.000000000000114"/>
    <n v="0"/>
    <n v="0"/>
    <n v="25"/>
    <n v="5"/>
    <n v="36"/>
    <n v="20"/>
    <n v="45"/>
    <n v="5"/>
    <n v="0"/>
    <n v="34"/>
    <n v="10"/>
    <n v="14"/>
    <n v="44"/>
    <n v="15"/>
    <n v="18"/>
    <n v="0"/>
    <n v="3"/>
    <n v="0"/>
    <n v="6"/>
    <n v="9"/>
    <n v="16"/>
    <n v="7"/>
    <n v="33"/>
    <n v="46"/>
    <n v="33"/>
    <n v="0"/>
    <n v="36"/>
    <n v="17"/>
    <n v="0"/>
    <n v="29"/>
    <n v="1"/>
    <n v="22"/>
    <n v="0"/>
    <n v="24"/>
    <n v="28"/>
    <n v="9"/>
    <n v="24"/>
  </r>
  <r>
    <x v="47"/>
    <x v="1"/>
    <x v="15"/>
    <n v="718"/>
    <n v="152"/>
    <n v="272"/>
    <n v="130"/>
    <n v="164"/>
    <n v="0"/>
    <n v="0.43"/>
    <n v="0.61"/>
    <n v="0.72"/>
    <n v="0.81"/>
    <n v="0.91"/>
    <n v="0.76"/>
    <n v="0.62"/>
    <n v="0.97"/>
    <n v="0.61"/>
    <n v="0.61"/>
    <n v="0.88"/>
    <n v="0.49"/>
    <n v="0.96"/>
    <n v="0.72"/>
    <n v="0.94000000000000006"/>
    <n v="0.91"/>
    <n v="0.37"/>
    <n v="4"/>
    <n v="26"/>
    <n v="45"/>
    <n v="46"/>
    <n v="40"/>
    <n v="7"/>
    <n v="38"/>
    <n v="44"/>
    <n v="22"/>
    <n v="0"/>
    <n v="0"/>
    <n v="0"/>
    <n v="15"/>
    <n v="0"/>
    <n v="7"/>
    <n v="42"/>
    <n v="24"/>
    <n v="41"/>
    <n v="0"/>
    <n v="35"/>
    <n v="0"/>
    <n v="1"/>
    <n v="0"/>
    <n v="21"/>
    <n v="9"/>
    <n v="6"/>
    <n v="24"/>
    <n v="0"/>
    <n v="45"/>
    <n v="24"/>
    <n v="17"/>
    <n v="0"/>
    <n v="34"/>
    <n v="0"/>
    <n v="4"/>
    <n v="12"/>
    <n v="39"/>
    <n v="46"/>
    <n v="0"/>
    <n v="0"/>
  </r>
  <r>
    <x v="48"/>
    <x v="1"/>
    <x v="16"/>
    <n v="735"/>
    <n v="235"/>
    <n v="180"/>
    <n v="161"/>
    <n v="159"/>
    <n v="0"/>
    <n v="0.48"/>
    <n v="0.62"/>
    <n v="0.78"/>
    <n v="0.86"/>
    <n v="0.96"/>
    <n v="0.57999999999999996"/>
    <n v="0.64"/>
    <n v="0.28000000000000003"/>
    <n v="0.76"/>
    <n v="0.85"/>
    <n v="0.72"/>
    <n v="0.59"/>
    <n v="0.95000000000000007"/>
    <n v="0.79"/>
    <n v="1"/>
    <n v="0.87"/>
    <n v="0.41000000000000003"/>
    <n v="35"/>
    <n v="21"/>
    <n v="0"/>
    <n v="27"/>
    <n v="0"/>
    <n v="28"/>
    <n v="0"/>
    <n v="38"/>
    <n v="31"/>
    <n v="0"/>
    <n v="0"/>
    <n v="0"/>
    <n v="44"/>
    <n v="47"/>
    <n v="7"/>
    <n v="0"/>
    <n v="0"/>
    <n v="1"/>
    <n v="44"/>
    <n v="16"/>
    <n v="0"/>
    <n v="37"/>
    <n v="24"/>
    <n v="36"/>
    <n v="0"/>
    <n v="0"/>
    <n v="3"/>
    <n v="0"/>
    <n v="48"/>
    <n v="13"/>
    <n v="41"/>
    <n v="31"/>
    <n v="0"/>
    <n v="13"/>
    <n v="7"/>
    <n v="27"/>
    <n v="0"/>
    <n v="41"/>
    <n v="32"/>
    <n v="43"/>
  </r>
  <r>
    <x v="49"/>
    <x v="1"/>
    <x v="17"/>
    <n v="754"/>
    <n v="148"/>
    <n v="230"/>
    <n v="158"/>
    <n v="175"/>
    <n v="0"/>
    <n v="0.26"/>
    <n v="0.61"/>
    <n v="0.72"/>
    <n v="0.8"/>
    <n v="0.92"/>
    <n v="0.6"/>
    <n v="0.96"/>
    <n v="0.42"/>
    <n v="0.42"/>
    <n v="0.64"/>
    <n v="0.76"/>
    <n v="0.56000000000000005"/>
    <n v="0.97"/>
    <n v="0.76"/>
    <n v="0.96"/>
    <n v="0.6"/>
    <n v="0.4"/>
    <n v="42"/>
    <n v="0"/>
    <n v="0"/>
    <n v="46"/>
    <n v="15"/>
    <n v="7"/>
    <n v="37"/>
    <n v="13"/>
    <n v="39"/>
    <n v="31"/>
    <n v="43"/>
    <n v="8"/>
    <n v="41"/>
    <n v="0"/>
    <n v="0"/>
    <n v="33"/>
    <n v="32"/>
    <n v="0"/>
    <n v="38"/>
    <n v="23"/>
    <n v="0"/>
    <n v="1"/>
    <n v="13"/>
    <n v="49"/>
    <n v="0"/>
    <n v="0"/>
    <n v="0"/>
    <n v="39"/>
    <n v="24"/>
    <n v="32"/>
    <n v="15"/>
    <n v="8"/>
    <n v="34"/>
    <n v="29"/>
    <n v="9"/>
    <n v="7"/>
    <n v="18"/>
    <n v="7"/>
    <n v="21"/>
    <n v="0"/>
  </r>
  <r>
    <x v="50"/>
    <x v="1"/>
    <x v="18"/>
    <n v="762"/>
    <n v="295"/>
    <n v="198"/>
    <n v="107"/>
    <n v="162"/>
    <n v="0"/>
    <n v="0.49"/>
    <n v="0.62"/>
    <n v="0.71"/>
    <n v="0.87"/>
    <n v="0.99"/>
    <n v="0.85"/>
    <n v="0.24"/>
    <n v="0.63"/>
    <n v="0.86"/>
    <n v="0.62"/>
    <n v="0.71"/>
    <n v="0.59"/>
    <n v="0.98"/>
    <n v="0.72"/>
    <n v="0.9"/>
    <n v="0.75"/>
    <n v="0.44"/>
    <n v="11"/>
    <n v="36"/>
    <n v="4"/>
    <n v="48"/>
    <n v="25"/>
    <n v="0"/>
    <n v="6"/>
    <n v="12"/>
    <n v="48"/>
    <n v="8"/>
    <n v="0"/>
    <n v="16"/>
    <n v="0"/>
    <n v="0"/>
    <n v="47"/>
    <n v="29"/>
    <n v="15"/>
    <n v="0"/>
    <n v="12"/>
    <n v="43"/>
    <n v="2"/>
    <n v="0"/>
    <n v="0"/>
    <n v="0"/>
    <n v="50"/>
    <n v="25"/>
    <n v="3"/>
    <n v="27"/>
    <n v="0"/>
    <n v="0"/>
    <n v="22"/>
    <n v="24"/>
    <n v="40"/>
    <n v="49"/>
    <n v="50"/>
    <n v="0"/>
    <n v="29"/>
    <n v="39"/>
    <n v="42"/>
    <n v="0"/>
  </r>
  <r>
    <x v="51"/>
    <x v="1"/>
    <x v="19"/>
    <n v="767"/>
    <n v="159"/>
    <n v="197"/>
    <n v="170"/>
    <n v="216"/>
    <n v="1"/>
    <n v="0.24"/>
    <n v="0.54"/>
    <n v="0.77"/>
    <n v="0.9"/>
    <n v="0.98"/>
    <n v="0.96"/>
    <n v="0.67"/>
    <n v="0.75"/>
    <n v="0.71"/>
    <n v="0.96"/>
    <n v="0.68"/>
    <n v="0.6"/>
    <n v="0.93"/>
    <n v="0.82000000000000006"/>
    <n v="0.9"/>
    <n v="0.95000000000000007"/>
    <n v="0.37"/>
    <n v="5"/>
    <n v="18"/>
    <n v="4"/>
    <n v="48"/>
    <n v="45"/>
    <n v="5"/>
    <n v="6"/>
    <n v="10"/>
    <n v="5"/>
    <n v="51"/>
    <n v="25"/>
    <n v="4"/>
    <n v="49"/>
    <n v="23"/>
    <n v="25"/>
    <n v="43"/>
    <n v="8"/>
    <n v="13"/>
    <n v="4"/>
    <n v="47"/>
    <n v="30"/>
    <n v="0"/>
    <n v="36"/>
    <n v="24"/>
    <n v="3"/>
    <n v="41"/>
    <n v="3"/>
    <n v="0"/>
    <n v="8"/>
    <n v="25"/>
    <n v="30"/>
    <n v="11"/>
    <n v="17"/>
    <n v="37"/>
    <n v="20"/>
    <n v="28"/>
    <n v="0"/>
    <n v="0"/>
    <n v="0"/>
    <n v="16"/>
  </r>
  <r>
    <x v="52"/>
    <x v="1"/>
    <x v="20"/>
    <n v="764"/>
    <n v="192"/>
    <n v="75"/>
    <n v="253"/>
    <n v="205"/>
    <n v="0"/>
    <n v="0.28000000000000003"/>
    <n v="0.52"/>
    <n v="0.72"/>
    <n v="0.84"/>
    <n v="0.91"/>
    <n v="0.66"/>
    <n v="0.46"/>
    <n v="0.47000000000000003"/>
    <n v="0.64"/>
    <n v="0.64"/>
    <n v="0.95000000000000007"/>
    <n v="0.47000000000000003"/>
    <n v="0.9"/>
    <n v="0.9"/>
    <n v="0.95000000000000007"/>
    <n v="0.67"/>
    <n v="0.31"/>
    <n v="2"/>
    <n v="0"/>
    <n v="35"/>
    <n v="21"/>
    <n v="0"/>
    <n v="0"/>
    <n v="0"/>
    <n v="11"/>
    <n v="4"/>
    <n v="2"/>
    <n v="39"/>
    <n v="32"/>
    <n v="28"/>
    <n v="10"/>
    <n v="44"/>
    <n v="0"/>
    <n v="1"/>
    <n v="0"/>
    <n v="44"/>
    <n v="46"/>
    <n v="22"/>
    <n v="25"/>
    <n v="23"/>
    <n v="0"/>
    <n v="39"/>
    <n v="0"/>
    <n v="47"/>
    <n v="44"/>
    <n v="33"/>
    <n v="20"/>
    <n v="19"/>
    <n v="0"/>
    <n v="6"/>
    <n v="0"/>
    <n v="43"/>
    <n v="44"/>
    <n v="50"/>
    <n v="0"/>
    <n v="30"/>
    <n v="0"/>
  </r>
  <r>
    <x v="53"/>
    <x v="1"/>
    <x v="21"/>
    <n v="757.00000000000023"/>
    <n v="243"/>
    <n v="126.00000000000023"/>
    <n v="230"/>
    <n v="158"/>
    <n v="0"/>
    <n v="0.21"/>
    <n v="0.51"/>
    <n v="0.70000000000000007"/>
    <n v="0.87"/>
    <n v="0.91"/>
    <n v="0.75"/>
    <n v="0.94000000000000006"/>
    <n v="0.8"/>
    <n v="0.28000000000000003"/>
    <n v="0.93"/>
    <n v="0.65"/>
    <n v="0.54"/>
    <n v="0.85"/>
    <n v="0.73"/>
    <n v="0.99"/>
    <n v="0.55000000000000004"/>
    <n v="0.41000000000000003"/>
    <n v="0"/>
    <n v="22"/>
    <n v="9.0000000000002274"/>
    <n v="0"/>
    <n v="4"/>
    <n v="17"/>
    <n v="1"/>
    <n v="40"/>
    <n v="27"/>
    <n v="6"/>
    <n v="0"/>
    <n v="36"/>
    <n v="18"/>
    <n v="11"/>
    <n v="23"/>
    <n v="19"/>
    <n v="8"/>
    <n v="3"/>
    <n v="17"/>
    <n v="23"/>
    <n v="34"/>
    <n v="18"/>
    <n v="36"/>
    <n v="44"/>
    <n v="0"/>
    <n v="34"/>
    <n v="3"/>
    <n v="16"/>
    <n v="0"/>
    <n v="45"/>
    <n v="18"/>
    <n v="16"/>
    <n v="3"/>
    <n v="23"/>
    <n v="43"/>
    <n v="31"/>
    <n v="30"/>
    <n v="31"/>
    <n v="48"/>
    <n v="0"/>
  </r>
  <r>
    <x v="54"/>
    <x v="1"/>
    <x v="22"/>
    <n v="746.00000000000011"/>
    <n v="237"/>
    <n v="149"/>
    <n v="132.00000000000011"/>
    <n v="187"/>
    <n v="0"/>
    <n v="0.5"/>
    <n v="0.69000000000000006"/>
    <n v="0.74"/>
    <n v="0.86"/>
    <n v="0.96"/>
    <n v="0.75"/>
    <n v="0.57000000000000006"/>
    <n v="0.70000000000000007"/>
    <n v="0.72"/>
    <n v="0.98"/>
    <n v="0.62"/>
    <n v="0.59"/>
    <n v="0.92"/>
    <n v="0.84"/>
    <n v="0.99"/>
    <n v="0.78"/>
    <n v="0.28999999999999998"/>
    <n v="0"/>
    <n v="0"/>
    <n v="34"/>
    <n v="5"/>
    <n v="0"/>
    <n v="37"/>
    <n v="0"/>
    <n v="30"/>
    <n v="15"/>
    <n v="28"/>
    <n v="41"/>
    <n v="17"/>
    <n v="32"/>
    <n v="28"/>
    <n v="32"/>
    <n v="48"/>
    <n v="0"/>
    <n v="0"/>
    <n v="0"/>
    <n v="30"/>
    <n v="0"/>
    <n v="3"/>
    <n v="30.000000000000114"/>
    <n v="1"/>
    <n v="39"/>
    <n v="29"/>
    <n v="12"/>
    <n v="0"/>
    <n v="0"/>
    <n v="18"/>
    <n v="30"/>
    <n v="47"/>
    <n v="40"/>
    <n v="7"/>
    <n v="0"/>
    <n v="0"/>
    <n v="41"/>
    <n v="18"/>
    <n v="40"/>
    <n v="14"/>
  </r>
  <r>
    <x v="55"/>
    <x v="1"/>
    <x v="23"/>
    <n v="725.00000000000011"/>
    <n v="143.00000000000011"/>
    <n v="191"/>
    <n v="183"/>
    <n v="184"/>
    <n v="0"/>
    <n v="0.17"/>
    <n v="0.51"/>
    <n v="0.75"/>
    <n v="0.88"/>
    <n v="0.95000000000000007"/>
    <n v="0.95000000000000007"/>
    <n v="0.66"/>
    <n v="0.67"/>
    <n v="0.28999999999999998"/>
    <n v="0.69000000000000006"/>
    <n v="0.68"/>
    <n v="0.46"/>
    <n v="0.91"/>
    <n v="0.75"/>
    <n v="0.92"/>
    <n v="0.9"/>
    <n v="0.42"/>
    <n v="3"/>
    <n v="9"/>
    <n v="43"/>
    <n v="0"/>
    <n v="33"/>
    <n v="43"/>
    <n v="0"/>
    <n v="30"/>
    <n v="0"/>
    <n v="30"/>
    <n v="24"/>
    <n v="27"/>
    <n v="0"/>
    <n v="13"/>
    <n v="27"/>
    <n v="0"/>
    <n v="48"/>
    <n v="4"/>
    <n v="30"/>
    <n v="35"/>
    <n v="14"/>
    <n v="23"/>
    <n v="38"/>
    <n v="0"/>
    <n v="0"/>
    <n v="46"/>
    <n v="33"/>
    <n v="20"/>
    <n v="9"/>
    <n v="0"/>
    <n v="15"/>
    <n v="19"/>
    <n v="11"/>
    <n v="0"/>
    <n v="0"/>
    <n v="8.0000000000001137"/>
    <n v="11"/>
    <n v="45"/>
    <n v="13"/>
    <n v="21"/>
  </r>
  <r>
    <x v="56"/>
    <x v="1"/>
    <x v="24"/>
    <n v="703.99999999999989"/>
    <n v="139"/>
    <n v="177"/>
    <n v="217.99999999999989"/>
    <n v="143"/>
    <n v="0"/>
    <n v="0.28999999999999998"/>
    <n v="0.62"/>
    <n v="0.74"/>
    <n v="0.85"/>
    <n v="0.93"/>
    <n v="0.72"/>
    <n v="1"/>
    <n v="0.72"/>
    <n v="0.94000000000000006"/>
    <n v="0.74"/>
    <n v="0.72"/>
    <n v="0.47000000000000003"/>
    <n v="1"/>
    <n v="0.74"/>
    <n v="0.99"/>
    <n v="0.87"/>
    <n v="0.38"/>
    <n v="14"/>
    <n v="0"/>
    <n v="42"/>
    <n v="7"/>
    <n v="30"/>
    <n v="0"/>
    <n v="38"/>
    <n v="28"/>
    <n v="5"/>
    <n v="13"/>
    <n v="27"/>
    <n v="2"/>
    <n v="23"/>
    <n v="34"/>
    <n v="20"/>
    <n v="27"/>
    <n v="14"/>
    <n v="19"/>
    <n v="4"/>
    <n v="0"/>
    <n v="15"/>
    <n v="31"/>
    <n v="29"/>
    <n v="13.999999999999886"/>
    <n v="31"/>
    <n v="29"/>
    <n v="8"/>
    <n v="37"/>
    <n v="16"/>
    <n v="8"/>
    <n v="20"/>
    <n v="13"/>
    <n v="0"/>
    <n v="4"/>
    <n v="13"/>
    <n v="15"/>
    <n v="9"/>
    <n v="16"/>
    <n v="33"/>
    <n v="16"/>
  </r>
  <r>
    <x v="57"/>
    <x v="1"/>
    <x v="25"/>
    <n v="670"/>
    <n v="153"/>
    <n v="193"/>
    <n v="132"/>
    <n v="188"/>
    <n v="0"/>
    <n v="0.38"/>
    <n v="0.57000000000000006"/>
    <n v="0.77"/>
    <n v="0.86"/>
    <n v="0.95000000000000007"/>
    <n v="0.55000000000000004"/>
    <n v="0.26"/>
    <n v="0.76"/>
    <n v="0.8"/>
    <n v="0.91"/>
    <n v="0.70000000000000007"/>
    <n v="0.52"/>
    <n v="0.87"/>
    <n v="0.86"/>
    <n v="0.94000000000000006"/>
    <n v="0.87"/>
    <n v="0.3"/>
    <n v="39"/>
    <n v="17"/>
    <n v="4"/>
    <n v="30"/>
    <n v="26"/>
    <n v="9"/>
    <n v="13"/>
    <n v="17"/>
    <n v="31"/>
    <n v="7"/>
    <n v="4"/>
    <n v="7"/>
    <n v="23"/>
    <n v="7"/>
    <n v="32"/>
    <n v="12"/>
    <n v="44"/>
    <n v="0"/>
    <n v="21"/>
    <n v="42"/>
    <n v="15"/>
    <n v="22"/>
    <n v="0"/>
    <n v="39"/>
    <n v="1"/>
    <n v="10"/>
    <n v="0"/>
    <n v="15"/>
    <n v="12"/>
    <n v="18"/>
    <n v="25"/>
    <n v="0"/>
    <n v="0"/>
    <n v="6"/>
    <n v="33"/>
    <n v="17"/>
    <n v="23"/>
    <n v="43"/>
    <n v="0"/>
    <n v="6"/>
  </r>
  <r>
    <x v="58"/>
    <x v="1"/>
    <x v="26"/>
    <n v="632.00000000000011"/>
    <n v="102"/>
    <n v="136.00000000000011"/>
    <n v="262"/>
    <n v="110"/>
    <n v="0"/>
    <n v="0.37"/>
    <n v="0.57999999999999996"/>
    <n v="0.77"/>
    <n v="0.84"/>
    <n v="0.98"/>
    <n v="0.92"/>
    <n v="0.76"/>
    <n v="0.62"/>
    <n v="0.47000000000000003"/>
    <n v="0.91"/>
    <n v="0.57999999999999996"/>
    <n v="0.55000000000000004"/>
    <n v="0.97"/>
    <n v="0.8"/>
    <n v="0.93"/>
    <n v="0.68"/>
    <n v="0.26"/>
    <n v="27"/>
    <n v="14"/>
    <n v="5"/>
    <n v="3.0000000000001137"/>
    <n v="0"/>
    <n v="33"/>
    <n v="0"/>
    <n v="12"/>
    <n v="34"/>
    <n v="8"/>
    <n v="22"/>
    <n v="8"/>
    <n v="3"/>
    <n v="2"/>
    <n v="41"/>
    <n v="21"/>
    <n v="29"/>
    <n v="0"/>
    <n v="2"/>
    <n v="4"/>
    <n v="36"/>
    <n v="42"/>
    <n v="21"/>
    <n v="37"/>
    <n v="35"/>
    <n v="41"/>
    <n v="3"/>
    <n v="0"/>
    <n v="8"/>
    <n v="39"/>
    <n v="19"/>
    <n v="4"/>
    <n v="28"/>
    <n v="14"/>
    <n v="14"/>
    <n v="0"/>
    <n v="0"/>
    <n v="0"/>
    <n v="13"/>
    <n v="10"/>
  </r>
  <r>
    <x v="59"/>
    <x v="1"/>
    <x v="27"/>
    <n v="581.00000000000011"/>
    <n v="192"/>
    <n v="137.00000000000011"/>
    <n v="113"/>
    <n v="106"/>
    <n v="0"/>
    <n v="0.25"/>
    <n v="0.53"/>
    <n v="0.70000000000000007"/>
    <n v="0.87"/>
    <n v="0.96"/>
    <n v="0.9"/>
    <n v="0.94000000000000006"/>
    <n v="0.69000000000000006"/>
    <n v="0.73"/>
    <n v="0.98"/>
    <n v="0.62"/>
    <n v="0.53"/>
    <n v="0.96"/>
    <n v="0.88"/>
    <n v="0.98"/>
    <n v="0.70000000000000007"/>
    <n v="0.33"/>
    <n v="0"/>
    <n v="7"/>
    <n v="36"/>
    <n v="22"/>
    <n v="25"/>
    <n v="0"/>
    <n v="13.000000000000114"/>
    <n v="23"/>
    <n v="5"/>
    <n v="6"/>
    <n v="33"/>
    <n v="32"/>
    <n v="8"/>
    <n v="24"/>
    <n v="15"/>
    <n v="3"/>
    <n v="0"/>
    <n v="0"/>
    <n v="16"/>
    <n v="8"/>
    <n v="18"/>
    <n v="2"/>
    <n v="0"/>
    <n v="6"/>
    <n v="8"/>
    <n v="31"/>
    <n v="21"/>
    <n v="0"/>
    <n v="3"/>
    <n v="24"/>
    <n v="19"/>
    <n v="29"/>
    <n v="27"/>
    <n v="0"/>
    <n v="14"/>
    <n v="24"/>
    <n v="19"/>
    <n v="0"/>
    <n v="36"/>
    <n v="24"/>
  </r>
  <r>
    <x v="31"/>
    <x v="2"/>
    <x v="3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2"/>
    <x v="3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2"/>
    <x v="3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60"/>
    <x v="2"/>
    <x v="0"/>
    <n v="514.00000000000011"/>
    <n v="86"/>
    <n v="157"/>
    <n v="133"/>
    <n v="128"/>
    <n v="0"/>
    <n v="0.96"/>
    <n v="0.87"/>
    <n v="0.74"/>
    <n v="0.69000000000000006"/>
    <n v="0.26"/>
    <n v="0.89"/>
    <n v="0.46"/>
    <n v="0.41000000000000003"/>
    <n v="0.69000000000000006"/>
    <n v="0.71"/>
    <n v="0.63"/>
    <n v="0.51"/>
    <n v="0.97"/>
    <n v="0.8"/>
    <n v="0.96"/>
    <n v="0.27"/>
    <n v="0.89"/>
    <n v="20"/>
    <n v="1"/>
    <n v="0"/>
    <n v="17"/>
    <n v="8"/>
    <n v="0"/>
    <n v="33"/>
    <n v="21"/>
    <n v="30"/>
    <n v="27"/>
    <n v="10.000000000000114"/>
    <n v="0"/>
    <n v="17"/>
    <n v="0"/>
    <n v="0"/>
    <n v="28"/>
    <n v="17"/>
    <n v="29"/>
    <n v="13"/>
    <n v="24"/>
    <n v="9"/>
    <n v="0"/>
    <n v="0"/>
    <n v="29"/>
    <n v="0"/>
    <n v="9"/>
    <n v="26"/>
    <n v="28"/>
    <n v="0"/>
    <n v="32"/>
    <n v="0"/>
    <n v="18"/>
    <n v="0"/>
    <n v="0"/>
    <n v="10"/>
    <n v="0"/>
    <n v="22"/>
    <n v="16"/>
    <n v="0"/>
    <n v="20"/>
  </r>
  <r>
    <x v="61"/>
    <x v="2"/>
    <x v="1"/>
    <n v="428.99999999999989"/>
    <n v="50"/>
    <n v="109.99999999999989"/>
    <n v="170"/>
    <n v="98"/>
    <n v="0"/>
    <n v="0.49"/>
    <n v="0.67"/>
    <n v="0.94000000000000006"/>
    <n v="0.77"/>
    <n v="0.89"/>
    <n v="0.17"/>
    <n v="0.78"/>
    <n v="0.59"/>
    <n v="0.70000000000000007"/>
    <n v="0.45"/>
    <n v="0.99"/>
    <n v="0.51"/>
    <n v="0.98"/>
    <n v="0.82000000000000006"/>
    <n v="0.96"/>
    <n v="0.36"/>
    <n v="0.81"/>
    <n v="0"/>
    <n v="6.9999999999998863"/>
    <n v="16"/>
    <n v="3"/>
    <n v="0"/>
    <n v="19"/>
    <n v="0"/>
    <n v="28"/>
    <n v="25"/>
    <n v="12"/>
    <n v="1"/>
    <n v="17"/>
    <n v="21"/>
    <n v="7"/>
    <n v="24"/>
    <n v="7"/>
    <n v="0"/>
    <n v="0"/>
    <n v="1"/>
    <n v="21"/>
    <n v="24"/>
    <n v="27"/>
    <n v="15"/>
    <n v="14"/>
    <n v="0"/>
    <n v="17"/>
    <n v="28"/>
    <n v="16"/>
    <n v="17"/>
    <n v="12"/>
    <n v="0"/>
    <n v="0"/>
    <n v="8"/>
    <n v="0"/>
    <n v="0"/>
    <n v="20"/>
    <n v="0"/>
    <n v="0"/>
    <n v="0"/>
    <n v="22"/>
  </r>
  <r>
    <x v="62"/>
    <x v="2"/>
    <x v="2"/>
    <n v="360.00000000000006"/>
    <n v="45"/>
    <n v="110.00000000000006"/>
    <n v="106"/>
    <n v="99"/>
    <n v="0"/>
    <n v="0.76"/>
    <n v="0.99"/>
    <n v="0.85"/>
    <n v="0.27"/>
    <n v="0.59"/>
    <n v="0.85"/>
    <n v="0.73"/>
    <n v="0.98"/>
    <n v="1"/>
    <n v="0.6"/>
    <n v="0.67"/>
    <n v="0.41000000000000003"/>
    <n v="0.95000000000000007"/>
    <n v="0.73"/>
    <n v="0.97"/>
    <n v="0.41000000000000003"/>
    <n v="0.78"/>
    <n v="0"/>
    <n v="13"/>
    <n v="21"/>
    <n v="8"/>
    <n v="0"/>
    <n v="15.000000000000057"/>
    <n v="4"/>
    <n v="17"/>
    <n v="9"/>
    <n v="23"/>
    <n v="0"/>
    <n v="17"/>
    <n v="23"/>
    <n v="0"/>
    <n v="0"/>
    <n v="0"/>
    <n v="16"/>
    <n v="19"/>
    <n v="0"/>
    <n v="24"/>
    <n v="8"/>
    <n v="19"/>
    <n v="0"/>
    <n v="0"/>
    <n v="21"/>
    <n v="0"/>
    <n v="8"/>
    <n v="19"/>
    <n v="15"/>
    <n v="16"/>
    <n v="0"/>
    <n v="8"/>
    <n v="0"/>
    <n v="0"/>
    <n v="19"/>
    <n v="0"/>
    <n v="0"/>
    <n v="0"/>
    <n v="10"/>
    <n v="8"/>
  </r>
  <r>
    <x v="63"/>
    <x v="2"/>
    <x v="3"/>
    <n v="300.00000000000006"/>
    <n v="53"/>
    <n v="66"/>
    <n v="98.000000000000057"/>
    <n v="74"/>
    <n v="0"/>
    <n v="0.48"/>
    <n v="0.79"/>
    <n v="0.94000000000000006"/>
    <n v="0.5"/>
    <n v="0.86"/>
    <n v="0.91"/>
    <n v="0.54"/>
    <n v="0.61"/>
    <n v="0.77"/>
    <n v="0.66"/>
    <n v="0.39"/>
    <n v="0.6"/>
    <n v="0.88"/>
    <n v="0.82000000000000006"/>
    <n v="0.93"/>
    <n v="0.44"/>
    <n v="0.76"/>
    <n v="12"/>
    <n v="15"/>
    <n v="1"/>
    <n v="13"/>
    <n v="0"/>
    <n v="0"/>
    <n v="0"/>
    <n v="5"/>
    <n v="5"/>
    <n v="15"/>
    <n v="9"/>
    <n v="13"/>
    <n v="19"/>
    <n v="0"/>
    <n v="0"/>
    <n v="12"/>
    <n v="0"/>
    <n v="11"/>
    <n v="0"/>
    <n v="19"/>
    <n v="3"/>
    <n v="13.000000000000057"/>
    <n v="15"/>
    <n v="19"/>
    <n v="0"/>
    <n v="15"/>
    <n v="0"/>
    <n v="4"/>
    <n v="17"/>
    <n v="12"/>
    <n v="0"/>
    <n v="0"/>
    <n v="10"/>
    <n v="0"/>
    <n v="11"/>
    <n v="4"/>
    <n v="11"/>
    <n v="0"/>
    <n v="17"/>
    <n v="0"/>
  </r>
  <r>
    <x v="64"/>
    <x v="2"/>
    <x v="4"/>
    <n v="250"/>
    <n v="33"/>
    <n v="65"/>
    <n v="62"/>
    <n v="77"/>
    <n v="0"/>
    <n v="0.89"/>
    <n v="0.53"/>
    <n v="0.8"/>
    <n v="0.4"/>
    <n v="0.96"/>
    <n v="0.18"/>
    <n v="0.64"/>
    <n v="0.75"/>
    <n v="0.87"/>
    <n v="0.71"/>
    <n v="0.86"/>
    <n v="0.57000000000000006"/>
    <n v="0.94000000000000006"/>
    <n v="0.87"/>
    <n v="0.94000000000000006"/>
    <n v="0.41000000000000003"/>
    <n v="0.74"/>
    <n v="14"/>
    <n v="11"/>
    <n v="0"/>
    <n v="0"/>
    <n v="5"/>
    <n v="2"/>
    <n v="4"/>
    <n v="16"/>
    <n v="4"/>
    <n v="9"/>
    <n v="13"/>
    <n v="14"/>
    <n v="0"/>
    <n v="10"/>
    <n v="3"/>
    <n v="8"/>
    <n v="16"/>
    <n v="8"/>
    <n v="9"/>
    <n v="9"/>
    <n v="4"/>
    <n v="9"/>
    <n v="0"/>
    <n v="13"/>
    <n v="8"/>
    <n v="5"/>
    <n v="2"/>
    <n v="2"/>
    <n v="14"/>
    <n v="5"/>
    <n v="12"/>
    <n v="2"/>
    <n v="0"/>
    <n v="3"/>
    <n v="0"/>
    <n v="8"/>
    <n v="5"/>
    <n v="3"/>
    <n v="0"/>
    <n v="0"/>
  </r>
  <r>
    <x v="65"/>
    <x v="2"/>
    <x v="5"/>
    <n v="210.00000000000003"/>
    <n v="31"/>
    <n v="61.000000000000028"/>
    <n v="59"/>
    <n v="50"/>
    <n v="0"/>
    <n v="0.93"/>
    <n v="0.24"/>
    <n v="0.70000000000000007"/>
    <n v="0.82000000000000006"/>
    <n v="0.73"/>
    <n v="0.47000000000000003"/>
    <n v="0.67"/>
    <n v="0.3"/>
    <n v="0.74"/>
    <n v="0.68"/>
    <n v="0.95000000000000007"/>
    <n v="0.53"/>
    <n v="0.88"/>
    <n v="0.9"/>
    <n v="1"/>
    <n v="0.32"/>
    <n v="0.81"/>
    <n v="4"/>
    <n v="0"/>
    <n v="0"/>
    <n v="15.000000000000028"/>
    <n v="7"/>
    <n v="0"/>
    <n v="5"/>
    <n v="9"/>
    <n v="10"/>
    <n v="11"/>
    <n v="9"/>
    <n v="1"/>
    <n v="5"/>
    <n v="0"/>
    <n v="11"/>
    <n v="5"/>
    <n v="1"/>
    <n v="11"/>
    <n v="9"/>
    <n v="7"/>
    <n v="11"/>
    <n v="0"/>
    <n v="3"/>
    <n v="9"/>
    <n v="7"/>
    <n v="8"/>
    <n v="3"/>
    <n v="5"/>
    <n v="0"/>
    <n v="13"/>
    <n v="0"/>
    <n v="2"/>
    <n v="0"/>
    <n v="0"/>
    <n v="2"/>
    <n v="12"/>
    <n v="7"/>
    <n v="0"/>
    <n v="2"/>
    <n v="6"/>
  </r>
  <r>
    <x v="66"/>
    <x v="2"/>
    <x v="6"/>
    <n v="177.00000000000003"/>
    <n v="47.000000000000028"/>
    <n v="39"/>
    <n v="46"/>
    <n v="35"/>
    <n v="0"/>
    <n v="0.32"/>
    <n v="0.72"/>
    <n v="0.99"/>
    <n v="0.69000000000000006"/>
    <n v="0.86"/>
    <n v="0.62"/>
    <n v="0.75"/>
    <n v="0.68"/>
    <n v="0.89"/>
    <n v="0.91"/>
    <n v="0.99"/>
    <n v="0.46"/>
    <n v="0.85"/>
    <n v="0.76"/>
    <n v="0.99"/>
    <n v="0.32"/>
    <n v="0.85"/>
    <n v="5"/>
    <n v="4"/>
    <n v="6"/>
    <n v="2"/>
    <n v="3"/>
    <n v="4"/>
    <n v="9"/>
    <n v="0"/>
    <n v="0"/>
    <n v="6"/>
    <n v="10"/>
    <n v="2"/>
    <n v="0"/>
    <n v="11"/>
    <n v="6"/>
    <n v="0"/>
    <n v="6"/>
    <n v="0"/>
    <n v="0"/>
    <n v="10"/>
    <n v="8"/>
    <n v="0"/>
    <n v="9"/>
    <n v="11"/>
    <n v="5"/>
    <n v="0"/>
    <n v="3"/>
    <n v="0"/>
    <n v="10"/>
    <n v="0"/>
    <n v="5"/>
    <n v="11"/>
    <n v="1"/>
    <n v="0"/>
    <n v="0"/>
    <n v="11"/>
    <n v="0"/>
    <n v="0"/>
    <n v="6"/>
    <n v="13.000000000000028"/>
  </r>
  <r>
    <x v="67"/>
    <x v="2"/>
    <x v="7"/>
    <n v="151"/>
    <n v="55"/>
    <n v="34"/>
    <n v="28"/>
    <n v="34"/>
    <n v="1"/>
    <n v="0.9"/>
    <n v="0.95000000000000007"/>
    <n v="0.18"/>
    <n v="0.74"/>
    <n v="0.63"/>
    <n v="0.57999999999999996"/>
    <n v="0.47000000000000003"/>
    <n v="0.99"/>
    <n v="0.68"/>
    <n v="0.95000000000000007"/>
    <n v="0.76"/>
    <n v="0.45"/>
    <n v="0.87"/>
    <n v="0.79"/>
    <n v="0.92"/>
    <n v="0.34"/>
    <n v="0.75"/>
    <n v="13"/>
    <n v="0"/>
    <n v="4"/>
    <n v="3"/>
    <n v="7"/>
    <n v="5"/>
    <n v="1"/>
    <n v="0"/>
    <n v="0"/>
    <n v="1"/>
    <n v="0"/>
    <n v="0"/>
    <n v="0"/>
    <n v="0"/>
    <n v="9"/>
    <n v="0"/>
    <n v="8"/>
    <n v="7"/>
    <n v="10"/>
    <n v="0"/>
    <n v="3"/>
    <n v="8"/>
    <n v="6"/>
    <n v="4"/>
    <n v="0"/>
    <n v="0"/>
    <n v="0"/>
    <n v="0"/>
    <n v="4"/>
    <n v="3"/>
    <n v="2"/>
    <n v="10"/>
    <n v="10"/>
    <n v="8"/>
    <n v="1"/>
    <n v="7"/>
    <n v="3"/>
    <n v="2"/>
    <n v="2"/>
    <n v="10"/>
  </r>
  <r>
    <x v="68"/>
    <x v="2"/>
    <x v="8"/>
    <n v="135"/>
    <n v="36"/>
    <n v="40"/>
    <n v="23"/>
    <n v="30"/>
    <n v="0"/>
    <n v="0.9"/>
    <n v="0.62"/>
    <n v="0.72"/>
    <n v="0.98"/>
    <n v="0.16"/>
    <n v="0.97"/>
    <n v="0.6"/>
    <n v="0.61"/>
    <n v="0.43"/>
    <n v="0.61"/>
    <n v="1"/>
    <n v="0.48"/>
    <n v="0.87"/>
    <n v="0.86"/>
    <n v="0.92"/>
    <n v="0.4"/>
    <n v="0.8"/>
    <n v="8"/>
    <n v="3"/>
    <n v="5"/>
    <n v="0"/>
    <n v="0"/>
    <n v="2"/>
    <n v="14"/>
    <n v="0"/>
    <n v="8"/>
    <n v="0"/>
    <n v="6"/>
    <n v="7"/>
    <n v="8"/>
    <n v="4"/>
    <n v="3"/>
    <n v="8"/>
    <n v="0"/>
    <n v="0"/>
    <n v="0"/>
    <n v="0"/>
    <n v="8"/>
    <n v="0"/>
    <n v="0"/>
    <n v="0"/>
    <n v="2"/>
    <n v="5"/>
    <n v="2"/>
    <n v="0"/>
    <n v="0"/>
    <n v="6"/>
    <n v="0"/>
    <n v="0"/>
    <n v="0"/>
    <n v="5"/>
    <n v="0"/>
    <n v="0"/>
    <n v="8"/>
    <n v="9"/>
    <n v="6"/>
    <n v="8"/>
  </r>
  <r>
    <x v="69"/>
    <x v="2"/>
    <x v="9"/>
    <n v="117.99999999999999"/>
    <n v="17"/>
    <n v="46.999999999999986"/>
    <n v="27"/>
    <n v="27"/>
    <n v="0"/>
    <n v="0.79"/>
    <n v="0.6"/>
    <n v="0.99"/>
    <n v="0.84"/>
    <n v="0.17"/>
    <n v="0.86"/>
    <n v="0.68"/>
    <n v="0.76"/>
    <n v="0.69000000000000006"/>
    <n v="0.68"/>
    <n v="0.88"/>
    <n v="0.57000000000000006"/>
    <n v="0.9"/>
    <n v="0.9"/>
    <n v="0.92"/>
    <n v="0.4"/>
    <n v="0.56000000000000005"/>
    <n v="6"/>
    <n v="14.999999999999986"/>
    <n v="4"/>
    <n v="7"/>
    <n v="3"/>
    <n v="1"/>
    <n v="7"/>
    <n v="4"/>
    <n v="0"/>
    <n v="0"/>
    <n v="0"/>
    <n v="0"/>
    <n v="0"/>
    <n v="6"/>
    <n v="1"/>
    <n v="7"/>
    <n v="3"/>
    <n v="0"/>
    <n v="7"/>
    <n v="3"/>
    <n v="7"/>
    <n v="6"/>
    <n v="0"/>
    <n v="1"/>
    <n v="2"/>
    <n v="5"/>
    <n v="0"/>
    <n v="0"/>
    <n v="6"/>
    <n v="0"/>
    <n v="0"/>
    <n v="1"/>
    <n v="0"/>
    <n v="1"/>
    <n v="3"/>
    <n v="3"/>
    <n v="0"/>
    <n v="7"/>
    <n v="0"/>
    <n v="2"/>
  </r>
  <r>
    <x v="70"/>
    <x v="2"/>
    <x v="10"/>
    <n v="112.99999999999999"/>
    <n v="21"/>
    <n v="31"/>
    <n v="29.999999999999986"/>
    <n v="24"/>
    <n v="0"/>
    <n v="0.67"/>
    <n v="0.77"/>
    <n v="0.99"/>
    <n v="0.15"/>
    <n v="0.81"/>
    <n v="0.61"/>
    <n v="0.92"/>
    <n v="0.93"/>
    <n v="0.6"/>
    <n v="0.71"/>
    <n v="0.65"/>
    <n v="0.49"/>
    <n v="0.89"/>
    <n v="0.89"/>
    <n v="0.94000000000000006"/>
    <n v="0.41000000000000003"/>
    <n v="0.74"/>
    <n v="1"/>
    <n v="5"/>
    <n v="3"/>
    <n v="0"/>
    <n v="7"/>
    <n v="6"/>
    <n v="0"/>
    <n v="0"/>
    <n v="6"/>
    <n v="3"/>
    <n v="7"/>
    <n v="5"/>
    <n v="7"/>
    <n v="0"/>
    <n v="0"/>
    <n v="0"/>
    <n v="1"/>
    <n v="7"/>
    <n v="4"/>
    <n v="0"/>
    <n v="1"/>
    <n v="1"/>
    <n v="7"/>
    <n v="12.999999999999986"/>
    <n v="1"/>
    <n v="0"/>
    <n v="0"/>
    <n v="2"/>
    <n v="1"/>
    <n v="4"/>
    <n v="6"/>
    <n v="0"/>
    <n v="0"/>
    <n v="0"/>
    <n v="1"/>
    <n v="4"/>
    <n v="0"/>
    <n v="6"/>
    <n v="4"/>
    <n v="0"/>
  </r>
  <r>
    <x v="71"/>
    <x v="2"/>
    <x v="11"/>
    <n v="111.00000000000001"/>
    <n v="35"/>
    <n v="12"/>
    <n v="30"/>
    <n v="34.000000000000014"/>
    <n v="0"/>
    <n v="0.6"/>
    <n v="0.9"/>
    <n v="0.72"/>
    <n v="0.96"/>
    <n v="0.48"/>
    <n v="0.89"/>
    <n v="0.37"/>
    <n v="0.59"/>
    <n v="0.8"/>
    <n v="0.46"/>
    <n v="0.68"/>
    <n v="0.49"/>
    <n v="0.89"/>
    <n v="0.89"/>
    <n v="0.95000000000000007"/>
    <n v="0.3"/>
    <n v="0.87"/>
    <n v="4"/>
    <n v="0"/>
    <n v="0"/>
    <n v="0"/>
    <n v="0"/>
    <n v="0"/>
    <n v="6"/>
    <n v="0"/>
    <n v="2"/>
    <n v="0"/>
    <n v="0"/>
    <n v="6"/>
    <n v="2"/>
    <n v="14.000000000000014"/>
    <n v="0"/>
    <n v="0"/>
    <n v="3"/>
    <n v="7"/>
    <n v="2"/>
    <n v="0"/>
    <n v="4"/>
    <n v="7"/>
    <n v="0"/>
    <n v="2"/>
    <n v="3"/>
    <n v="0"/>
    <n v="2"/>
    <n v="0"/>
    <n v="5"/>
    <n v="7"/>
    <n v="2"/>
    <n v="6"/>
    <n v="0"/>
    <n v="4"/>
    <n v="7"/>
    <n v="0"/>
    <n v="5"/>
    <n v="6"/>
    <n v="5"/>
    <n v="0"/>
  </r>
  <r>
    <x v="72"/>
    <x v="2"/>
    <x v="12"/>
    <n v="110.00000000000001"/>
    <n v="35.000000000000014"/>
    <n v="17"/>
    <n v="32"/>
    <n v="26"/>
    <n v="0"/>
    <n v="0.91"/>
    <n v="0.5"/>
    <n v="0.88"/>
    <n v="0.79"/>
    <n v="0.42"/>
    <n v="0.43"/>
    <n v="0.55000000000000004"/>
    <n v="0.16"/>
    <n v="0.88"/>
    <n v="0.66"/>
    <n v="0.65"/>
    <n v="0.42"/>
    <n v="0.85"/>
    <n v="0.75"/>
    <n v="0.98"/>
    <n v="0.31"/>
    <n v="0.78"/>
    <n v="1"/>
    <n v="1"/>
    <n v="5"/>
    <n v="0"/>
    <n v="2"/>
    <n v="1"/>
    <n v="0"/>
    <n v="0"/>
    <n v="5"/>
    <n v="2"/>
    <n v="0"/>
    <n v="4"/>
    <n v="4"/>
    <n v="5"/>
    <n v="0"/>
    <n v="2"/>
    <n v="4"/>
    <n v="4"/>
    <n v="2"/>
    <n v="1"/>
    <n v="0"/>
    <n v="7"/>
    <n v="2"/>
    <n v="3"/>
    <n v="0"/>
    <n v="6"/>
    <n v="2"/>
    <n v="4"/>
    <n v="3"/>
    <n v="5"/>
    <n v="1"/>
    <n v="5"/>
    <n v="0"/>
    <n v="0"/>
    <n v="6"/>
    <n v="7"/>
    <n v="1"/>
    <n v="0"/>
    <n v="1"/>
    <n v="14.000000000000014"/>
  </r>
  <r>
    <x v="73"/>
    <x v="2"/>
    <x v="13"/>
    <n v="115"/>
    <n v="30"/>
    <n v="29"/>
    <n v="28"/>
    <n v="28"/>
    <n v="0"/>
    <n v="0.65"/>
    <n v="0.38"/>
    <n v="0.72"/>
    <n v="0.9"/>
    <n v="0.92"/>
    <n v="0.78"/>
    <n v="0.69000000000000006"/>
    <n v="0.59"/>
    <n v="0.64"/>
    <n v="0.45"/>
    <n v="0.89"/>
    <n v="0.48"/>
    <n v="0.94000000000000006"/>
    <n v="0.70000000000000007"/>
    <n v="0.94000000000000006"/>
    <n v="0.4"/>
    <n v="0.87"/>
    <n v="4"/>
    <n v="4"/>
    <n v="4"/>
    <n v="0"/>
    <n v="2"/>
    <n v="7"/>
    <n v="1"/>
    <n v="0"/>
    <n v="2"/>
    <n v="5"/>
    <n v="0"/>
    <n v="6"/>
    <n v="0"/>
    <n v="5"/>
    <n v="3"/>
    <n v="1"/>
    <n v="0"/>
    <n v="1"/>
    <n v="12"/>
    <n v="0"/>
    <n v="6"/>
    <n v="3"/>
    <n v="7"/>
    <n v="1"/>
    <n v="2"/>
    <n v="1"/>
    <n v="4"/>
    <n v="0"/>
    <n v="4"/>
    <n v="0"/>
    <n v="5"/>
    <n v="3"/>
    <n v="3"/>
    <n v="2"/>
    <n v="1"/>
    <n v="0"/>
    <n v="3"/>
    <n v="1"/>
    <n v="5"/>
    <n v="7"/>
  </r>
  <r>
    <x v="74"/>
    <x v="2"/>
    <x v="14"/>
    <n v="135"/>
    <n v="19"/>
    <n v="45"/>
    <n v="22"/>
    <n v="41"/>
    <n v="0"/>
    <n v="0.66"/>
    <n v="0.88"/>
    <n v="0.76"/>
    <n v="0.94000000000000006"/>
    <n v="0.43"/>
    <n v="0.74"/>
    <n v="0.64"/>
    <n v="0.75"/>
    <n v="0.85"/>
    <n v="0.55000000000000004"/>
    <n v="0.8"/>
    <n v="0.56000000000000005"/>
    <n v="0.87"/>
    <n v="0.82000000000000006"/>
    <n v="0.93"/>
    <n v="0.38"/>
    <n v="0.74"/>
    <n v="6"/>
    <n v="6"/>
    <n v="6"/>
    <n v="0"/>
    <n v="3"/>
    <n v="8"/>
    <n v="12"/>
    <n v="0"/>
    <n v="1"/>
    <n v="3"/>
    <n v="8"/>
    <n v="4"/>
    <n v="6"/>
    <n v="0"/>
    <n v="6"/>
    <n v="5"/>
    <n v="9"/>
    <n v="8"/>
    <n v="0"/>
    <n v="3"/>
    <n v="0"/>
    <n v="8"/>
    <n v="1"/>
    <n v="1"/>
    <n v="0"/>
    <n v="4"/>
    <n v="0"/>
    <n v="0"/>
    <n v="0"/>
    <n v="8"/>
    <n v="7"/>
    <n v="0"/>
    <n v="3"/>
    <n v="0"/>
    <n v="4"/>
    <n v="0"/>
    <n v="1"/>
    <n v="0"/>
    <n v="4"/>
    <n v="0"/>
  </r>
  <r>
    <x v="75"/>
    <x v="2"/>
    <x v="15"/>
    <n v="170"/>
    <n v="38"/>
    <n v="47"/>
    <n v="62"/>
    <n v="19"/>
    <n v="0"/>
    <n v="0.84"/>
    <n v="0.95000000000000007"/>
    <n v="0.35000000000000003"/>
    <n v="0.76"/>
    <n v="0.62"/>
    <n v="0.57000000000000006"/>
    <n v="0.99"/>
    <n v="0.28000000000000003"/>
    <n v="0.68"/>
    <n v="0.91"/>
    <n v="0.62"/>
    <n v="0.55000000000000004"/>
    <n v="0.93"/>
    <n v="0.72"/>
    <n v="0.98"/>
    <n v="0.32"/>
    <n v="0.86"/>
    <n v="2"/>
    <n v="0"/>
    <n v="0"/>
    <n v="2"/>
    <n v="15"/>
    <n v="7"/>
    <n v="5"/>
    <n v="1"/>
    <n v="8"/>
    <n v="7"/>
    <n v="4"/>
    <n v="8"/>
    <n v="0"/>
    <n v="0"/>
    <n v="0"/>
    <n v="3"/>
    <n v="0"/>
    <n v="3"/>
    <n v="0"/>
    <n v="5"/>
    <n v="11"/>
    <n v="2"/>
    <n v="8"/>
    <n v="3"/>
    <n v="11"/>
    <n v="10"/>
    <n v="0"/>
    <n v="6"/>
    <n v="3"/>
    <n v="8"/>
    <n v="8"/>
    <n v="4"/>
    <n v="7"/>
    <n v="0"/>
    <n v="8"/>
    <n v="5"/>
    <n v="6"/>
    <n v="0"/>
    <n v="0"/>
    <n v="0"/>
  </r>
  <r>
    <x v="76"/>
    <x v="2"/>
    <x v="16"/>
    <n v="230"/>
    <n v="67"/>
    <n v="56"/>
    <n v="68"/>
    <n v="38"/>
    <n v="1"/>
    <n v="0.43"/>
    <n v="0.77"/>
    <n v="0.91"/>
    <n v="0.57000000000000006"/>
    <n v="0.82000000000000006"/>
    <n v="0.4"/>
    <n v="0.72"/>
    <n v="0.62"/>
    <n v="0.64"/>
    <n v="0.93"/>
    <n v="0.72"/>
    <n v="0.4"/>
    <n v="0.96"/>
    <n v="0.81"/>
    <n v="0.93"/>
    <n v="0.34"/>
    <n v="0.87"/>
    <n v="13"/>
    <n v="5"/>
    <n v="0"/>
    <n v="13"/>
    <n v="0"/>
    <n v="13"/>
    <n v="12"/>
    <n v="0"/>
    <n v="0"/>
    <n v="0"/>
    <n v="1"/>
    <n v="1"/>
    <n v="10"/>
    <n v="9"/>
    <n v="0"/>
    <n v="8"/>
    <n v="2"/>
    <n v="0"/>
    <n v="5"/>
    <n v="3"/>
    <n v="15"/>
    <n v="10"/>
    <n v="5"/>
    <n v="0"/>
    <n v="11"/>
    <n v="9"/>
    <n v="4"/>
    <n v="6"/>
    <n v="0"/>
    <n v="8"/>
    <n v="8"/>
    <n v="9"/>
    <n v="5"/>
    <n v="9"/>
    <n v="3"/>
    <n v="5"/>
    <n v="1"/>
    <n v="13"/>
    <n v="0"/>
    <n v="14"/>
  </r>
  <r>
    <x v="77"/>
    <x v="2"/>
    <x v="17"/>
    <n v="300.00000000000006"/>
    <n v="80"/>
    <n v="52"/>
    <n v="111"/>
    <n v="52.000000000000057"/>
    <n v="0"/>
    <n v="0.9"/>
    <n v="0.24"/>
    <n v="0.91"/>
    <n v="0.71"/>
    <n v="0.65"/>
    <n v="1"/>
    <n v="0.8"/>
    <n v="0.86"/>
    <n v="0.70000000000000007"/>
    <n v="1"/>
    <n v="0.6"/>
    <n v="0.47000000000000003"/>
    <n v="0.92"/>
    <n v="0.71"/>
    <n v="0.95000000000000007"/>
    <n v="0.33"/>
    <n v="0.79"/>
    <n v="8"/>
    <n v="4"/>
    <n v="3"/>
    <n v="4"/>
    <n v="5"/>
    <n v="13"/>
    <n v="0"/>
    <n v="11"/>
    <n v="4"/>
    <n v="0"/>
    <n v="5"/>
    <n v="0"/>
    <n v="0"/>
    <n v="12"/>
    <n v="0"/>
    <n v="1"/>
    <n v="3.0000000000000568"/>
    <n v="16"/>
    <n v="16"/>
    <n v="4"/>
    <n v="1"/>
    <n v="15"/>
    <n v="0"/>
    <n v="1"/>
    <n v="20"/>
    <n v="13"/>
    <n v="13"/>
    <n v="18"/>
    <n v="13"/>
    <n v="17"/>
    <n v="12"/>
    <n v="14"/>
    <n v="0"/>
    <n v="0"/>
    <n v="17"/>
    <n v="18"/>
    <n v="7"/>
    <n v="8"/>
    <n v="4"/>
    <n v="0"/>
  </r>
  <r>
    <x v="78"/>
    <x v="2"/>
    <x v="18"/>
    <n v="368"/>
    <n v="120"/>
    <n v="76"/>
    <n v="85"/>
    <n v="87"/>
    <n v="0"/>
    <n v="0.91"/>
    <n v="0.53"/>
    <n v="0.70000000000000007"/>
    <n v="0.87"/>
    <n v="0.38"/>
    <n v="0.71"/>
    <n v="0.74"/>
    <n v="0.75"/>
    <n v="0.98"/>
    <n v="0.62"/>
    <n v="0.71"/>
    <n v="0.43"/>
    <n v="0.98"/>
    <n v="0.82000000000000006"/>
    <n v="0.96"/>
    <n v="0.44"/>
    <n v="0.57000000000000006"/>
    <n v="18"/>
    <n v="20"/>
    <n v="0"/>
    <n v="9"/>
    <n v="0"/>
    <n v="15"/>
    <n v="6"/>
    <n v="0"/>
    <n v="0"/>
    <n v="8"/>
    <n v="0"/>
    <n v="0"/>
    <n v="20"/>
    <n v="21"/>
    <n v="4"/>
    <n v="6"/>
    <n v="4"/>
    <n v="6"/>
    <n v="5"/>
    <n v="21"/>
    <n v="0"/>
    <n v="17"/>
    <n v="3"/>
    <n v="0"/>
    <n v="23"/>
    <n v="13"/>
    <n v="23"/>
    <n v="3"/>
    <n v="2"/>
    <n v="1"/>
    <n v="0"/>
    <n v="16"/>
    <n v="24"/>
    <n v="0"/>
    <n v="0"/>
    <n v="0"/>
    <n v="20"/>
    <n v="16"/>
    <n v="22"/>
    <n v="22"/>
  </r>
  <r>
    <x v="79"/>
    <x v="2"/>
    <x v="19"/>
    <n v="435.99999999999994"/>
    <n v="137"/>
    <n v="117"/>
    <n v="89"/>
    <n v="92.999999999999943"/>
    <n v="0"/>
    <n v="0.51"/>
    <n v="0.77"/>
    <n v="0.9"/>
    <n v="0.97"/>
    <n v="0.44"/>
    <n v="0.55000000000000004"/>
    <n v="0.70000000000000007"/>
    <n v="0.71"/>
    <n v="0.67"/>
    <n v="0.61"/>
    <n v="0.85"/>
    <n v="0.53"/>
    <n v="0.86"/>
    <n v="0.9"/>
    <n v="0.95000000000000007"/>
    <n v="0.31"/>
    <n v="0.92"/>
    <n v="0"/>
    <n v="18"/>
    <n v="25"/>
    <n v="0"/>
    <n v="26"/>
    <n v="0"/>
    <n v="0"/>
    <n v="3"/>
    <n v="29"/>
    <n v="16"/>
    <n v="0"/>
    <n v="0"/>
    <n v="10"/>
    <n v="9"/>
    <n v="10.999999999999943"/>
    <n v="19"/>
    <n v="21"/>
    <n v="0"/>
    <n v="23"/>
    <n v="0"/>
    <n v="0"/>
    <n v="27"/>
    <n v="15"/>
    <n v="0"/>
    <n v="0"/>
    <n v="0"/>
    <n v="25"/>
    <n v="18"/>
    <n v="0"/>
    <n v="4"/>
    <n v="27"/>
    <n v="4"/>
    <n v="22"/>
    <n v="8"/>
    <n v="0"/>
    <n v="24"/>
    <n v="12"/>
    <n v="1"/>
    <n v="16"/>
    <n v="23"/>
  </r>
  <r>
    <x v="80"/>
    <x v="2"/>
    <x v="20"/>
    <n v="488.00000000000011"/>
    <n v="172"/>
    <n v="136.00000000000011"/>
    <n v="130"/>
    <n v="45"/>
    <n v="0"/>
    <n v="0.8"/>
    <n v="0.2"/>
    <n v="0.64"/>
    <n v="0.8"/>
    <n v="0.94000000000000006"/>
    <n v="0.68"/>
    <n v="0.67"/>
    <n v="0.63"/>
    <n v="0.86"/>
    <n v="0.28000000000000003"/>
    <n v="0.78"/>
    <n v="0.59"/>
    <n v="0.89"/>
    <n v="0.73"/>
    <n v="0.98"/>
    <n v="0.37"/>
    <n v="0.87"/>
    <n v="0"/>
    <n v="19"/>
    <n v="32"/>
    <n v="31"/>
    <n v="1"/>
    <n v="7"/>
    <n v="5.0000000000001137"/>
    <n v="27"/>
    <n v="14"/>
    <n v="0"/>
    <n v="5"/>
    <n v="12"/>
    <n v="0"/>
    <n v="0"/>
    <n v="5"/>
    <n v="7"/>
    <n v="0"/>
    <n v="0"/>
    <n v="2"/>
    <n v="19"/>
    <n v="31"/>
    <n v="0"/>
    <n v="0"/>
    <n v="7"/>
    <n v="18"/>
    <n v="10"/>
    <n v="30"/>
    <n v="9"/>
    <n v="25"/>
    <n v="0"/>
    <n v="10"/>
    <n v="0"/>
    <n v="29"/>
    <n v="16"/>
    <n v="32"/>
    <n v="0"/>
    <n v="22"/>
    <n v="24"/>
    <n v="29"/>
    <n v="10"/>
  </r>
  <r>
    <x v="81"/>
    <x v="2"/>
    <x v="21"/>
    <n v="531"/>
    <n v="126"/>
    <n v="106"/>
    <n v="123"/>
    <n v="147"/>
    <n v="0"/>
    <n v="0.8"/>
    <n v="0.78"/>
    <n v="0.9"/>
    <n v="0.67"/>
    <n v="0.46"/>
    <n v="0.6"/>
    <n v="0.66"/>
    <n v="0.6"/>
    <n v="0.72"/>
    <n v="0.95000000000000007"/>
    <n v="0.66"/>
    <n v="0.44"/>
    <n v="0.96"/>
    <n v="0.86"/>
    <n v="0.95000000000000007"/>
    <n v="0.45"/>
    <n v="0.6"/>
    <n v="22"/>
    <n v="0"/>
    <n v="22"/>
    <n v="33"/>
    <n v="5"/>
    <n v="24"/>
    <n v="0"/>
    <n v="0"/>
    <n v="0"/>
    <n v="0"/>
    <n v="29"/>
    <n v="32"/>
    <n v="0"/>
    <n v="33"/>
    <n v="0"/>
    <n v="24"/>
    <n v="21"/>
    <n v="16"/>
    <n v="21"/>
    <n v="0"/>
    <n v="13"/>
    <n v="9"/>
    <n v="13"/>
    <n v="25"/>
    <n v="28"/>
    <n v="0"/>
    <n v="0"/>
    <n v="30"/>
    <n v="0"/>
    <n v="5"/>
    <n v="0"/>
    <n v="0"/>
    <n v="20"/>
    <n v="0"/>
    <n v="9"/>
    <n v="0"/>
    <n v="17"/>
    <n v="25"/>
    <n v="30"/>
    <n v="25"/>
  </r>
  <r>
    <x v="82"/>
    <x v="2"/>
    <x v="22"/>
    <n v="564"/>
    <n v="148"/>
    <n v="151"/>
    <n v="109"/>
    <n v="156"/>
    <n v="0"/>
    <n v="0.62"/>
    <n v="0.88"/>
    <n v="0.95000000000000007"/>
    <n v="0.25"/>
    <n v="0.72"/>
    <n v="0.98"/>
    <n v="0.57999999999999996"/>
    <n v="0.73"/>
    <n v="0.55000000000000004"/>
    <n v="0.6"/>
    <n v="0.64"/>
    <n v="0.51"/>
    <n v="0.93"/>
    <n v="0.79"/>
    <n v="0.9"/>
    <n v="0.43"/>
    <n v="0.88"/>
    <n v="9"/>
    <n v="25"/>
    <n v="24"/>
    <n v="4"/>
    <n v="16"/>
    <n v="15"/>
    <n v="19"/>
    <n v="0"/>
    <n v="11"/>
    <n v="28"/>
    <n v="0"/>
    <n v="11"/>
    <n v="18"/>
    <n v="32"/>
    <n v="0"/>
    <n v="0"/>
    <n v="31"/>
    <n v="0"/>
    <n v="37"/>
    <n v="27"/>
    <n v="13"/>
    <n v="16"/>
    <n v="3"/>
    <n v="6"/>
    <n v="7"/>
    <n v="5"/>
    <n v="33"/>
    <n v="19"/>
    <n v="3"/>
    <n v="4"/>
    <n v="26"/>
    <n v="24"/>
    <n v="21"/>
    <n v="14"/>
    <n v="1"/>
    <n v="8"/>
    <n v="7"/>
    <n v="15"/>
    <n v="11"/>
    <n v="21"/>
  </r>
  <r>
    <x v="83"/>
    <x v="2"/>
    <x v="23"/>
    <n v="591.00000000000011"/>
    <n v="145.00000000000011"/>
    <n v="140"/>
    <n v="193"/>
    <n v="106"/>
    <n v="0"/>
    <n v="0.64"/>
    <n v="0.25"/>
    <n v="0.70000000000000007"/>
    <n v="0.93"/>
    <n v="0.87"/>
    <n v="0.64"/>
    <n v="0.69000000000000006"/>
    <n v="0.93"/>
    <n v="0.73"/>
    <n v="0.74"/>
    <n v="0.99"/>
    <n v="0.4"/>
    <n v="0.91"/>
    <n v="0.83000000000000007"/>
    <n v="1"/>
    <n v="0.32"/>
    <n v="0.81"/>
    <n v="0"/>
    <n v="7"/>
    <n v="0"/>
    <n v="35"/>
    <n v="34"/>
    <n v="21"/>
    <n v="28"/>
    <n v="13"/>
    <n v="1"/>
    <n v="1"/>
    <n v="7"/>
    <n v="0"/>
    <n v="17"/>
    <n v="39"/>
    <n v="9"/>
    <n v="24"/>
    <n v="0"/>
    <n v="14"/>
    <n v="3"/>
    <n v="0"/>
    <n v="18"/>
    <n v="35"/>
    <n v="16"/>
    <n v="4"/>
    <n v="13"/>
    <n v="0"/>
    <n v="13"/>
    <n v="35"/>
    <n v="37"/>
    <n v="22"/>
    <n v="27"/>
    <n v="4"/>
    <n v="14"/>
    <n v="26.000000000000114"/>
    <n v="25"/>
    <n v="28"/>
    <n v="0"/>
    <n v="2"/>
    <n v="5"/>
    <n v="14"/>
  </r>
  <r>
    <x v="84"/>
    <x v="2"/>
    <x v="24"/>
    <n v="612"/>
    <n v="173"/>
    <n v="154"/>
    <n v="129"/>
    <n v="151"/>
    <n v="0"/>
    <n v="0.9"/>
    <n v="0.74"/>
    <n v="0.37"/>
    <n v="0.56000000000000005"/>
    <n v="0.95000000000000007"/>
    <n v="0.56000000000000005"/>
    <n v="0.74"/>
    <n v="0.79"/>
    <n v="0.71"/>
    <n v="0.79"/>
    <n v="0.88"/>
    <n v="0.5"/>
    <n v="0.9"/>
    <n v="0.83000000000000007"/>
    <n v="0.97"/>
    <n v="0.3"/>
    <n v="0.64"/>
    <n v="25"/>
    <n v="0"/>
    <n v="0"/>
    <n v="2"/>
    <n v="39"/>
    <n v="38"/>
    <n v="26"/>
    <n v="18"/>
    <n v="6"/>
    <n v="0"/>
    <n v="5"/>
    <n v="27"/>
    <n v="0"/>
    <n v="30"/>
    <n v="36"/>
    <n v="10"/>
    <n v="17"/>
    <n v="0"/>
    <n v="20"/>
    <n v="11"/>
    <n v="11"/>
    <n v="16"/>
    <n v="0"/>
    <n v="28"/>
    <n v="0"/>
    <n v="24"/>
    <n v="29"/>
    <n v="0"/>
    <n v="21"/>
    <n v="0"/>
    <n v="0"/>
    <n v="19"/>
    <n v="22"/>
    <n v="0"/>
    <n v="35"/>
    <n v="23"/>
    <n v="31"/>
    <n v="30"/>
    <n v="13"/>
    <n v="0"/>
  </r>
  <r>
    <x v="85"/>
    <x v="2"/>
    <x v="25"/>
    <n v="630.00000000000011"/>
    <n v="232"/>
    <n v="89"/>
    <n v="185.00000000000011"/>
    <n v="124"/>
    <n v="0"/>
    <n v="0.52"/>
    <n v="0.9"/>
    <n v="0.82000000000000006"/>
    <n v="0.73"/>
    <n v="0.17"/>
    <n v="0.77"/>
    <n v="0.56000000000000005"/>
    <n v="0.87"/>
    <n v="0.97"/>
    <n v="0.73"/>
    <n v="0.86"/>
    <n v="0.49"/>
    <n v="0.98"/>
    <n v="0.76"/>
    <n v="0.94000000000000006"/>
    <n v="0.43"/>
    <n v="0.75"/>
    <n v="0"/>
    <n v="0"/>
    <n v="0"/>
    <n v="29"/>
    <n v="0"/>
    <n v="34"/>
    <n v="0"/>
    <n v="0"/>
    <n v="21"/>
    <n v="5"/>
    <n v="0"/>
    <n v="36"/>
    <n v="25"/>
    <n v="7"/>
    <n v="0"/>
    <n v="3"/>
    <n v="22"/>
    <n v="31"/>
    <n v="0"/>
    <n v="0"/>
    <n v="26.000000000000114"/>
    <n v="29"/>
    <n v="32"/>
    <n v="16"/>
    <n v="29"/>
    <n v="36"/>
    <n v="0"/>
    <n v="0"/>
    <n v="10"/>
    <n v="7"/>
    <n v="29"/>
    <n v="17"/>
    <n v="39"/>
    <n v="26"/>
    <n v="37"/>
    <n v="15"/>
    <n v="30"/>
    <n v="0"/>
    <n v="17"/>
    <n v="22"/>
  </r>
  <r>
    <x v="86"/>
    <x v="2"/>
    <x v="26"/>
    <n v="644"/>
    <n v="168"/>
    <n v="171"/>
    <n v="207"/>
    <n v="78"/>
    <n v="0"/>
    <n v="0.92"/>
    <n v="0.70000000000000007"/>
    <n v="0.9"/>
    <n v="0.70000000000000007"/>
    <n v="0.48"/>
    <n v="0.88"/>
    <n v="0.33"/>
    <n v="0.93"/>
    <n v="0.65"/>
    <n v="0.75"/>
    <n v="0.62"/>
    <n v="0.57000000000000006"/>
    <n v="0.87"/>
    <n v="0.8"/>
    <n v="0.98"/>
    <n v="0.36"/>
    <n v="0.79"/>
    <n v="4"/>
    <n v="1"/>
    <n v="3"/>
    <n v="38"/>
    <n v="31"/>
    <n v="15"/>
    <n v="34"/>
    <n v="6"/>
    <n v="10"/>
    <n v="29"/>
    <n v="20"/>
    <n v="4"/>
    <n v="6"/>
    <n v="17"/>
    <n v="9"/>
    <n v="2"/>
    <n v="4"/>
    <n v="10"/>
    <n v="0"/>
    <n v="26"/>
    <n v="4"/>
    <n v="12"/>
    <n v="33"/>
    <n v="23"/>
    <n v="36"/>
    <n v="8"/>
    <n v="18"/>
    <n v="7"/>
    <n v="42"/>
    <n v="24"/>
    <n v="22"/>
    <n v="15"/>
    <n v="33"/>
    <n v="24"/>
    <n v="5"/>
    <n v="39"/>
    <n v="2"/>
    <n v="6"/>
    <n v="21"/>
    <n v="1"/>
  </r>
  <r>
    <x v="87"/>
    <x v="2"/>
    <x v="27"/>
    <n v="655.00000000000011"/>
    <n v="173"/>
    <n v="200"/>
    <n v="107"/>
    <n v="136.00000000000011"/>
    <n v="0"/>
    <n v="0.9"/>
    <n v="0.28000000000000003"/>
    <n v="0.61"/>
    <n v="0.92"/>
    <n v="0.74"/>
    <n v="0.92"/>
    <n v="0.63"/>
    <n v="0.66"/>
    <n v="0.78"/>
    <n v="0.95000000000000007"/>
    <n v="0.79"/>
    <n v="0.59"/>
    <n v="0.92"/>
    <n v="0.74"/>
    <n v="0.98"/>
    <n v="0.28000000000000003"/>
    <n v="0.62"/>
    <n v="41"/>
    <n v="22"/>
    <n v="0"/>
    <n v="4"/>
    <n v="25"/>
    <n v="40"/>
    <n v="2"/>
    <n v="22"/>
    <n v="37"/>
    <n v="7"/>
    <n v="39"/>
    <n v="26"/>
    <n v="0"/>
    <n v="17"/>
    <n v="10.000000000000114"/>
    <n v="0"/>
    <n v="40"/>
    <n v="25"/>
    <n v="18"/>
    <n v="0"/>
    <n v="4"/>
    <n v="0"/>
    <n v="29"/>
    <n v="5"/>
    <n v="0"/>
    <n v="37"/>
    <n v="0"/>
    <n v="32"/>
    <n v="0"/>
    <n v="0"/>
    <n v="15"/>
    <n v="0"/>
    <n v="2"/>
    <n v="40"/>
    <n v="36"/>
    <n v="37"/>
    <n v="0"/>
    <n v="0"/>
    <n v="0"/>
    <n v="43"/>
  </r>
  <r>
    <x v="88"/>
    <x v="2"/>
    <x v="28"/>
    <n v="661.99999999999989"/>
    <n v="120.99999999999989"/>
    <n v="116"/>
    <n v="250"/>
    <n v="154"/>
    <n v="0"/>
    <n v="0.98"/>
    <n v="0.59"/>
    <n v="0.81"/>
    <n v="0.79"/>
    <n v="0.47000000000000003"/>
    <n v="0.75"/>
    <n v="0.94000000000000006"/>
    <n v="0.54"/>
    <n v="0.75"/>
    <n v="0.92"/>
    <n v="0.63"/>
    <n v="0.59"/>
    <n v="0.9"/>
    <n v="0.81"/>
    <n v="0.91"/>
    <n v="0.31"/>
    <n v="0.63"/>
    <n v="9"/>
    <n v="0"/>
    <n v="2"/>
    <n v="36"/>
    <n v="44"/>
    <n v="8"/>
    <n v="8"/>
    <n v="3"/>
    <n v="1"/>
    <n v="5"/>
    <n v="21"/>
    <n v="35"/>
    <n v="0"/>
    <n v="28"/>
    <n v="0"/>
    <n v="5"/>
    <n v="33"/>
    <n v="17"/>
    <n v="36"/>
    <n v="0"/>
    <n v="29"/>
    <n v="6"/>
    <n v="36"/>
    <n v="23"/>
    <n v="44"/>
    <n v="18"/>
    <n v="23"/>
    <n v="13"/>
    <n v="37"/>
    <n v="21"/>
    <n v="0"/>
    <n v="37"/>
    <n v="7"/>
    <n v="18"/>
    <n v="0"/>
    <n v="9"/>
    <n v="25"/>
    <n v="10"/>
    <n v="14.999999999999886"/>
    <n v="0"/>
  </r>
  <r>
    <x v="89"/>
    <x v="2"/>
    <x v="29"/>
    <n v="667"/>
    <n v="242"/>
    <n v="106"/>
    <n v="171"/>
    <n v="148"/>
    <n v="0"/>
    <n v="0.74"/>
    <n v="0.83000000000000007"/>
    <n v="0.91"/>
    <n v="0.49"/>
    <n v="0.69000000000000006"/>
    <n v="0.87"/>
    <n v="0.63"/>
    <n v="0.92"/>
    <n v="0.68"/>
    <n v="0.67"/>
    <n v="0.78"/>
    <n v="0.49"/>
    <n v="0.94000000000000006"/>
    <n v="0.86"/>
    <n v="1"/>
    <n v="0.3"/>
    <n v="0.67"/>
    <n v="0"/>
    <n v="0"/>
    <n v="26"/>
    <n v="0"/>
    <n v="1"/>
    <n v="10"/>
    <n v="2"/>
    <n v="16"/>
    <n v="34"/>
    <n v="17"/>
    <n v="0"/>
    <n v="17"/>
    <n v="0"/>
    <n v="0"/>
    <n v="30"/>
    <n v="0"/>
    <n v="13"/>
    <n v="22"/>
    <n v="24"/>
    <n v="42"/>
    <n v="44"/>
    <n v="40"/>
    <n v="21"/>
    <n v="5"/>
    <n v="22"/>
    <n v="0"/>
    <n v="3"/>
    <n v="0"/>
    <n v="31"/>
    <n v="5"/>
    <n v="40"/>
    <n v="15"/>
    <n v="0"/>
    <n v="14"/>
    <n v="15"/>
    <n v="14"/>
    <n v="42"/>
    <n v="41"/>
    <n v="17"/>
    <n v="44"/>
  </r>
  <r>
    <x v="90"/>
    <x v="2"/>
    <x v="30"/>
    <n v="667"/>
    <n v="114"/>
    <n v="169"/>
    <n v="171"/>
    <n v="190"/>
    <n v="0"/>
    <n v="0.4"/>
    <n v="0.56000000000000005"/>
    <n v="0.89"/>
    <n v="0.79"/>
    <n v="0.92"/>
    <n v="0.72"/>
    <n v="0.85"/>
    <n v="0.99"/>
    <n v="0.61"/>
    <n v="0.68"/>
    <n v="0.76"/>
    <n v="0.57999999999999996"/>
    <n v="0.92"/>
    <n v="0.78"/>
    <n v="0.9"/>
    <n v="0.43"/>
    <n v="0.8"/>
    <n v="8"/>
    <n v="15"/>
    <n v="32"/>
    <n v="29"/>
    <n v="38"/>
    <n v="0"/>
    <n v="4"/>
    <n v="7"/>
    <n v="36"/>
    <n v="0"/>
    <n v="23"/>
    <n v="42"/>
    <n v="33"/>
    <n v="0"/>
    <n v="0"/>
    <n v="0"/>
    <n v="38"/>
    <n v="40"/>
    <n v="25"/>
    <n v="12"/>
    <n v="21"/>
    <n v="14"/>
    <n v="39"/>
    <n v="39"/>
    <n v="3"/>
    <n v="14"/>
    <n v="9"/>
    <n v="9"/>
    <n v="0"/>
    <n v="23"/>
    <n v="0"/>
    <n v="39"/>
    <n v="0"/>
    <n v="10"/>
    <n v="2"/>
    <n v="16"/>
    <n v="7"/>
    <n v="0"/>
    <n v="40"/>
    <n v="0"/>
  </r>
  <r>
    <x v="31"/>
    <x v="3"/>
    <x v="3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3"/>
    <x v="3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3"/>
    <x v="3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3"/>
    <x v="37"/>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3"/>
    <x v="38"/>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3"/>
    <x v="39"/>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91"/>
    <x v="3"/>
    <x v="0"/>
    <n v="661.00000000000011"/>
    <n v="160"/>
    <n v="118"/>
    <n v="240"/>
    <n v="129.00000000000011"/>
    <n v="0"/>
    <n v="0.2"/>
    <n v="0.66"/>
    <n v="0.72"/>
    <n v="0.83000000000000007"/>
    <n v="0.95000000000000007"/>
    <n v="0.69000000000000006"/>
    <n v="0.70000000000000007"/>
    <n v="0.65"/>
    <n v="0.11"/>
    <n v="0.89"/>
    <n v="0.99"/>
    <n v="0.43"/>
    <n v="0.9"/>
    <n v="0.53"/>
    <n v="0.71"/>
    <n v="0.89"/>
    <n v="0.92"/>
    <n v="1"/>
    <n v="7"/>
    <n v="8"/>
    <n v="7"/>
    <n v="2"/>
    <n v="39"/>
    <n v="23"/>
    <n v="29"/>
    <n v="2"/>
    <n v="0"/>
    <n v="14"/>
    <n v="0"/>
    <n v="36"/>
    <n v="0"/>
    <n v="14.000000000000114"/>
    <n v="38"/>
    <n v="21"/>
    <n v="4"/>
    <n v="16"/>
    <n v="0"/>
    <n v="42"/>
    <n v="15"/>
    <n v="16"/>
    <n v="15"/>
    <n v="41"/>
    <n v="0"/>
    <n v="32"/>
    <n v="14"/>
    <n v="35"/>
    <n v="30"/>
    <n v="10"/>
    <n v="3"/>
    <n v="15"/>
    <n v="21"/>
    <n v="0"/>
    <n v="27"/>
    <n v="8"/>
    <n v="0"/>
    <n v="41"/>
    <n v="35"/>
  </r>
  <r>
    <x v="92"/>
    <x v="3"/>
    <x v="1"/>
    <n v="651.00000000000011"/>
    <n v="182"/>
    <n v="171"/>
    <n v="129.00000000000011"/>
    <n v="169"/>
    <n v="0"/>
    <n v="0.22"/>
    <n v="0.69000000000000006"/>
    <n v="0.72"/>
    <n v="0.83000000000000007"/>
    <n v="0.9"/>
    <n v="0.67"/>
    <n v="0.83000000000000007"/>
    <n v="0.68"/>
    <n v="0.55000000000000004"/>
    <n v="0.93"/>
    <n v="0.25"/>
    <n v="0.41000000000000003"/>
    <n v="0.49"/>
    <n v="0.98"/>
    <n v="1"/>
    <n v="0.77"/>
    <n v="0.93"/>
    <n v="16"/>
    <n v="9"/>
    <n v="40"/>
    <n v="19"/>
    <n v="2"/>
    <n v="28"/>
    <n v="37"/>
    <n v="2"/>
    <n v="9"/>
    <n v="9"/>
    <n v="0"/>
    <n v="1"/>
    <n v="39"/>
    <n v="22"/>
    <n v="33"/>
    <n v="2"/>
    <n v="9"/>
    <n v="42"/>
    <n v="6"/>
    <n v="15"/>
    <n v="0"/>
    <n v="12.000000000000114"/>
    <n v="33"/>
    <n v="0"/>
    <n v="11"/>
    <n v="28"/>
    <n v="0"/>
    <n v="0"/>
    <n v="17"/>
    <n v="28"/>
    <n v="22"/>
    <n v="0"/>
    <n v="34"/>
    <n v="27"/>
    <n v="40"/>
    <n v="0"/>
    <n v="5"/>
    <n v="12"/>
    <n v="42"/>
    <n v="0"/>
  </r>
  <r>
    <x v="93"/>
    <x v="3"/>
    <x v="2"/>
    <n v="641"/>
    <n v="155"/>
    <n v="171"/>
    <n v="186"/>
    <n v="119"/>
    <n v="0"/>
    <n v="0.2"/>
    <n v="0.67"/>
    <n v="0.77"/>
    <n v="0.86"/>
    <n v="0.9"/>
    <n v="0.67"/>
    <n v="0.74"/>
    <n v="0.79"/>
    <n v="0.68"/>
    <n v="0.96"/>
    <n v="0.94000000000000006"/>
    <n v="0.97"/>
    <n v="0.49"/>
    <n v="0.91"/>
    <n v="0.28999999999999998"/>
    <n v="0.74"/>
    <n v="0.57000000000000006"/>
    <n v="30"/>
    <n v="37"/>
    <n v="25"/>
    <n v="31"/>
    <n v="23"/>
    <n v="2"/>
    <n v="7"/>
    <n v="1"/>
    <n v="8"/>
    <n v="7"/>
    <n v="10"/>
    <n v="36"/>
    <n v="9"/>
    <n v="0"/>
    <n v="27"/>
    <n v="0"/>
    <n v="0"/>
    <n v="19"/>
    <n v="11"/>
    <n v="17"/>
    <n v="23"/>
    <n v="0"/>
    <n v="29"/>
    <n v="35"/>
    <n v="11"/>
    <n v="22"/>
    <n v="37"/>
    <n v="3"/>
    <n v="0"/>
    <n v="26"/>
    <n v="33"/>
    <n v="8"/>
    <n v="29"/>
    <n v="32"/>
    <n v="0"/>
    <n v="4"/>
    <n v="33"/>
    <n v="1"/>
    <n v="12"/>
    <n v="3"/>
  </r>
  <r>
    <x v="94"/>
    <x v="3"/>
    <x v="3"/>
    <n v="626"/>
    <n v="158"/>
    <n v="116"/>
    <n v="150"/>
    <n v="184"/>
    <n v="0"/>
    <n v="0.34"/>
    <n v="0.55000000000000004"/>
    <n v="0.75"/>
    <n v="0.8"/>
    <n v="0.98"/>
    <n v="0.72"/>
    <n v="0.75"/>
    <n v="1"/>
    <n v="0.41000000000000003"/>
    <n v="0.75"/>
    <n v="0.77"/>
    <n v="0.73"/>
    <n v="0.73"/>
    <n v="0.94000000000000006"/>
    <n v="0.44"/>
    <n v="0.93"/>
    <n v="0.39"/>
    <n v="19"/>
    <n v="0"/>
    <n v="13"/>
    <n v="12"/>
    <n v="0"/>
    <n v="6"/>
    <n v="0"/>
    <n v="31"/>
    <n v="19"/>
    <n v="16"/>
    <n v="18"/>
    <n v="10"/>
    <n v="32"/>
    <n v="27"/>
    <n v="18"/>
    <n v="0"/>
    <n v="0"/>
    <n v="39"/>
    <n v="33"/>
    <n v="25"/>
    <n v="36"/>
    <n v="0"/>
    <n v="0"/>
    <n v="2"/>
    <n v="30"/>
    <n v="0"/>
    <n v="28"/>
    <n v="27"/>
    <n v="1"/>
    <n v="26"/>
    <n v="20"/>
    <n v="36"/>
    <n v="10"/>
    <n v="1"/>
    <n v="22"/>
    <n v="29"/>
    <n v="0"/>
    <n v="0"/>
    <n v="11"/>
    <n v="29"/>
  </r>
  <r>
    <x v="95"/>
    <x v="3"/>
    <x v="4"/>
    <n v="603"/>
    <n v="112"/>
    <n v="214"/>
    <n v="212"/>
    <n v="65"/>
    <n v="0"/>
    <n v="0.36"/>
    <n v="0.57999999999999996"/>
    <n v="0.73"/>
    <n v="0.85"/>
    <n v="0.94000000000000006"/>
    <n v="0.74"/>
    <n v="0.92"/>
    <n v="0.77"/>
    <n v="0.73"/>
    <n v="0.72"/>
    <n v="0.65"/>
    <n v="0.88"/>
    <n v="0.92"/>
    <n v="0.32"/>
    <n v="0.45"/>
    <n v="0.8"/>
    <n v="0.89"/>
    <n v="8"/>
    <n v="36"/>
    <n v="0"/>
    <n v="40"/>
    <n v="33"/>
    <n v="27"/>
    <n v="0"/>
    <n v="37"/>
    <n v="14"/>
    <n v="19"/>
    <n v="0"/>
    <n v="19"/>
    <n v="22"/>
    <n v="0"/>
    <n v="6"/>
    <n v="0"/>
    <n v="0"/>
    <n v="15"/>
    <n v="3"/>
    <n v="0"/>
    <n v="39"/>
    <n v="32"/>
    <n v="36"/>
    <n v="27"/>
    <n v="22"/>
    <n v="0"/>
    <n v="0"/>
    <n v="10"/>
    <n v="30"/>
    <n v="16"/>
    <n v="15"/>
    <n v="8"/>
    <n v="0"/>
    <n v="16"/>
    <n v="17"/>
    <n v="36"/>
    <n v="7"/>
    <n v="0"/>
    <n v="0"/>
    <n v="13"/>
  </r>
  <r>
    <x v="96"/>
    <x v="3"/>
    <x v="5"/>
    <n v="578"/>
    <n v="138"/>
    <n v="173"/>
    <n v="83"/>
    <n v="181"/>
    <n v="0"/>
    <n v="0.3"/>
    <n v="0.66"/>
    <n v="0.74"/>
    <n v="0.87"/>
    <n v="0.95000000000000007"/>
    <n v="0.89"/>
    <n v="0.6"/>
    <n v="0.64"/>
    <n v="0.61"/>
    <n v="0.49"/>
    <n v="0.97"/>
    <n v="0.85"/>
    <n v="1"/>
    <n v="0.44"/>
    <n v="0.39"/>
    <n v="0.65"/>
    <n v="0.73"/>
    <n v="0"/>
    <n v="26"/>
    <n v="0"/>
    <n v="35"/>
    <n v="24"/>
    <n v="38"/>
    <n v="19"/>
    <n v="15"/>
    <n v="0"/>
    <n v="16"/>
    <n v="3"/>
    <n v="23"/>
    <n v="0"/>
    <n v="27"/>
    <n v="14"/>
    <n v="33"/>
    <n v="0"/>
    <n v="37"/>
    <n v="32"/>
    <n v="15"/>
    <n v="0"/>
    <n v="0"/>
    <n v="12"/>
    <n v="3"/>
    <n v="0"/>
    <n v="13"/>
    <n v="21"/>
    <n v="11"/>
    <n v="14"/>
    <n v="9"/>
    <n v="4"/>
    <n v="20"/>
    <n v="36"/>
    <n v="0"/>
    <n v="29"/>
    <n v="23"/>
    <n v="6"/>
    <n v="0"/>
    <n v="20"/>
    <n v="0"/>
  </r>
  <r>
    <x v="97"/>
    <x v="3"/>
    <x v="6"/>
    <n v="552"/>
    <n v="163"/>
    <n v="107"/>
    <n v="122"/>
    <n v="146"/>
    <n v="1"/>
    <n v="0.28999999999999998"/>
    <n v="0.64"/>
    <n v="0.72"/>
    <n v="0.87"/>
    <n v="0.99"/>
    <n v="0.70000000000000007"/>
    <n v="0.78"/>
    <n v="0.54"/>
    <n v="0.31"/>
    <n v="0.62"/>
    <n v="0.9"/>
    <n v="0.31"/>
    <n v="0.85"/>
    <n v="0.83000000000000007"/>
    <n v="0.57999999999999996"/>
    <n v="0.92"/>
    <n v="0.42"/>
    <n v="14"/>
    <n v="30"/>
    <n v="0"/>
    <n v="0"/>
    <n v="0"/>
    <n v="15"/>
    <n v="7"/>
    <n v="0"/>
    <n v="24"/>
    <n v="17"/>
    <n v="14"/>
    <n v="29"/>
    <n v="22"/>
    <n v="29"/>
    <n v="7"/>
    <n v="0"/>
    <n v="14"/>
    <n v="0"/>
    <n v="10"/>
    <n v="35"/>
    <n v="6"/>
    <n v="28"/>
    <n v="0"/>
    <n v="6"/>
    <n v="32"/>
    <n v="7"/>
    <n v="9"/>
    <n v="24"/>
    <n v="5"/>
    <n v="5"/>
    <n v="5"/>
    <n v="26"/>
    <n v="0"/>
    <n v="36"/>
    <n v="31"/>
    <n v="14"/>
    <n v="0"/>
    <n v="27"/>
    <n v="21"/>
    <n v="3"/>
  </r>
  <r>
    <x v="98"/>
    <x v="3"/>
    <x v="7"/>
    <n v="521.00000000000011"/>
    <n v="116.00000000000011"/>
    <n v="97"/>
    <n v="141"/>
    <n v="145"/>
    <n v="1"/>
    <n v="0.2"/>
    <n v="0.51"/>
    <n v="0.71"/>
    <n v="0.83000000000000007"/>
    <n v="0.99"/>
    <n v="0.97"/>
    <n v="0.59"/>
    <n v="0.69000000000000006"/>
    <n v="0.46"/>
    <n v="0.75"/>
    <n v="0.49"/>
    <n v="0.75"/>
    <n v="0.57000000000000006"/>
    <n v="0.39"/>
    <n v="0.70000000000000007"/>
    <n v="0.9"/>
    <n v="0.95000000000000007"/>
    <n v="0"/>
    <n v="26"/>
    <n v="0"/>
    <n v="4"/>
    <n v="11"/>
    <n v="0"/>
    <n v="33"/>
    <n v="20"/>
    <n v="0"/>
    <n v="3"/>
    <n v="22"/>
    <n v="9"/>
    <n v="32"/>
    <n v="8"/>
    <n v="17"/>
    <n v="18"/>
    <n v="22"/>
    <n v="16"/>
    <n v="5"/>
    <n v="18"/>
    <n v="33"/>
    <n v="0"/>
    <n v="0"/>
    <n v="20"/>
    <n v="1"/>
    <n v="2"/>
    <n v="26"/>
    <n v="4"/>
    <n v="33"/>
    <n v="22"/>
    <n v="14"/>
    <n v="20"/>
    <n v="12"/>
    <n v="7"/>
    <n v="6"/>
    <n v="26"/>
    <n v="7.0000000000001137"/>
    <n v="8"/>
    <n v="16"/>
    <n v="0"/>
  </r>
  <r>
    <x v="99"/>
    <x v="3"/>
    <x v="8"/>
    <n v="488.00000000000011"/>
    <n v="88"/>
    <n v="137.00000000000011"/>
    <n v="145"/>
    <n v="94"/>
    <n v="0"/>
    <n v="0.4"/>
    <n v="0.5"/>
    <n v="0.78"/>
    <n v="0.8"/>
    <n v="0.94000000000000006"/>
    <n v="0.73"/>
    <n v="0.92"/>
    <n v="0.71"/>
    <n v="0.79"/>
    <n v="0.28000000000000003"/>
    <n v="0.65"/>
    <n v="0.59"/>
    <n v="0.94000000000000006"/>
    <n v="0.65"/>
    <n v="0.9"/>
    <n v="0.32"/>
    <n v="0.94000000000000006"/>
    <n v="10.000000000000114"/>
    <n v="18"/>
    <n v="0"/>
    <n v="23"/>
    <n v="13"/>
    <n v="0"/>
    <n v="29"/>
    <n v="12"/>
    <n v="0"/>
    <n v="32"/>
    <n v="24"/>
    <n v="0"/>
    <n v="30"/>
    <n v="0"/>
    <n v="16"/>
    <n v="0"/>
    <n v="0"/>
    <n v="22"/>
    <n v="5"/>
    <n v="21"/>
    <n v="0"/>
    <n v="20"/>
    <n v="4"/>
    <n v="12"/>
    <n v="13"/>
    <n v="17"/>
    <n v="30"/>
    <n v="30"/>
    <n v="2"/>
    <n v="17"/>
    <n v="14"/>
    <n v="3"/>
    <n v="2"/>
    <n v="25"/>
    <n v="1"/>
    <n v="0"/>
    <n v="0"/>
    <n v="0"/>
    <n v="24"/>
    <n v="19"/>
  </r>
  <r>
    <x v="100"/>
    <x v="3"/>
    <x v="9"/>
    <n v="449.00000000000006"/>
    <n v="175"/>
    <n v="61.000000000000057"/>
    <n v="87"/>
    <n v="115"/>
    <n v="1"/>
    <n v="0.27"/>
    <n v="0.59"/>
    <n v="0.71"/>
    <n v="0.8"/>
    <n v="0.99"/>
    <n v="0.98"/>
    <n v="0.9"/>
    <n v="0.57999999999999996"/>
    <n v="0.71"/>
    <n v="0.63"/>
    <n v="0.62"/>
    <n v="0.98"/>
    <n v="0.89"/>
    <n v="0.98"/>
    <n v="0.28000000000000003"/>
    <n v="0.59"/>
    <n v="0.86"/>
    <n v="0"/>
    <n v="0"/>
    <n v="12"/>
    <n v="11.000000000000057"/>
    <n v="0"/>
    <n v="0"/>
    <n v="10"/>
    <n v="23"/>
    <n v="5"/>
    <n v="0"/>
    <n v="11"/>
    <n v="0"/>
    <n v="5"/>
    <n v="9"/>
    <n v="29"/>
    <n v="0"/>
    <n v="18"/>
    <n v="5"/>
    <n v="23"/>
    <n v="26"/>
    <n v="9"/>
    <n v="12"/>
    <n v="23"/>
    <n v="22"/>
    <n v="0"/>
    <n v="0"/>
    <n v="21"/>
    <n v="0"/>
    <n v="0"/>
    <n v="0"/>
    <n v="0"/>
    <n v="26"/>
    <n v="21"/>
    <n v="10"/>
    <n v="14"/>
    <n v="11"/>
    <n v="29"/>
    <n v="17"/>
    <n v="26"/>
    <n v="21"/>
  </r>
  <r>
    <x v="101"/>
    <x v="3"/>
    <x v="10"/>
    <n v="400"/>
    <n v="89"/>
    <n v="89"/>
    <n v="126"/>
    <n v="74"/>
    <n v="0"/>
    <n v="0.24"/>
    <n v="0.51"/>
    <n v="0.72"/>
    <n v="0.82000000000000006"/>
    <n v="0.95000000000000007"/>
    <n v="0.93"/>
    <n v="0.78"/>
    <n v="0.6"/>
    <n v="0.51"/>
    <n v="0.65"/>
    <n v="0.68"/>
    <n v="0.99"/>
    <n v="0.59"/>
    <n v="0.4"/>
    <n v="0.91"/>
    <n v="0.89"/>
    <n v="0.25"/>
    <n v="0"/>
    <n v="15"/>
    <n v="24"/>
    <n v="4"/>
    <n v="7"/>
    <n v="0"/>
    <n v="22"/>
    <n v="15"/>
    <n v="2"/>
    <n v="0"/>
    <n v="22"/>
    <n v="4"/>
    <n v="0"/>
    <n v="26"/>
    <n v="16"/>
    <n v="3"/>
    <n v="5"/>
    <n v="0"/>
    <n v="12"/>
    <n v="8"/>
    <n v="19"/>
    <n v="18"/>
    <n v="9"/>
    <n v="11"/>
    <n v="8"/>
    <n v="16"/>
    <n v="24"/>
    <n v="18"/>
    <n v="0"/>
    <n v="3"/>
    <n v="0"/>
    <n v="0"/>
    <n v="20"/>
    <n v="19"/>
    <n v="0"/>
    <n v="0"/>
    <n v="2"/>
    <n v="18"/>
    <n v="16"/>
    <n v="14"/>
  </r>
  <r>
    <x v="102"/>
    <x v="3"/>
    <x v="11"/>
    <n v="349.00000000000006"/>
    <n v="84"/>
    <n v="114"/>
    <n v="68.000000000000057"/>
    <n v="76"/>
    <n v="0"/>
    <n v="0.46"/>
    <n v="0.56000000000000005"/>
    <n v="0.79"/>
    <n v="0.84"/>
    <n v="0.91"/>
    <n v="0.73"/>
    <n v="0.75"/>
    <n v="0.55000000000000004"/>
    <n v="0.94000000000000006"/>
    <n v="0.98"/>
    <n v="0.67"/>
    <n v="0.41000000000000003"/>
    <n v="0.94000000000000006"/>
    <n v="0.82000000000000006"/>
    <n v="0.37"/>
    <n v="0.6"/>
    <n v="0.85"/>
    <n v="12"/>
    <n v="23"/>
    <n v="13"/>
    <n v="5"/>
    <n v="12"/>
    <n v="21"/>
    <n v="7"/>
    <n v="0"/>
    <n v="19"/>
    <n v="2"/>
    <n v="7"/>
    <n v="19"/>
    <n v="8"/>
    <n v="14"/>
    <n v="5"/>
    <n v="10"/>
    <n v="13"/>
    <n v="3"/>
    <n v="4"/>
    <n v="0"/>
    <n v="2"/>
    <n v="15"/>
    <n v="12"/>
    <n v="14"/>
    <n v="0"/>
    <n v="0"/>
    <n v="6"/>
    <n v="11.000000000000057"/>
    <n v="8"/>
    <n v="0"/>
    <n v="0"/>
    <n v="1"/>
    <n v="11"/>
    <n v="16"/>
    <n v="20"/>
    <n v="0"/>
    <n v="5"/>
    <n v="11"/>
    <n v="12"/>
    <n v="8"/>
  </r>
  <r>
    <x v="103"/>
    <x v="3"/>
    <x v="12"/>
    <n v="303.00000000000006"/>
    <n v="79"/>
    <n v="60"/>
    <n v="67.000000000000057"/>
    <n v="81"/>
    <n v="0"/>
    <n v="0.37"/>
    <n v="0.54"/>
    <n v="0.77"/>
    <n v="0.9"/>
    <n v="0.92"/>
    <n v="0.62"/>
    <n v="0.9"/>
    <n v="0.69000000000000006"/>
    <n v="0.47000000000000003"/>
    <n v="0.68"/>
    <n v="0.72"/>
    <n v="0.95000000000000007"/>
    <n v="0.9"/>
    <n v="0.8"/>
    <n v="0.94000000000000006"/>
    <n v="0.49"/>
    <n v="0.31"/>
    <n v="0"/>
    <n v="0"/>
    <n v="11"/>
    <n v="16"/>
    <n v="19"/>
    <n v="14"/>
    <n v="0"/>
    <n v="0"/>
    <n v="0"/>
    <n v="0"/>
    <n v="16"/>
    <n v="0"/>
    <n v="0"/>
    <n v="13"/>
    <n v="20"/>
    <n v="16"/>
    <n v="0"/>
    <n v="13"/>
    <n v="14"/>
    <n v="5"/>
    <n v="11"/>
    <n v="1"/>
    <n v="18"/>
    <n v="7.0000000000000568"/>
    <n v="0"/>
    <n v="0"/>
    <n v="10"/>
    <n v="0"/>
    <n v="0"/>
    <n v="20"/>
    <n v="13"/>
    <n v="12"/>
    <n v="6"/>
    <n v="1"/>
    <n v="9"/>
    <n v="7"/>
    <n v="19"/>
    <n v="0"/>
    <n v="0"/>
    <n v="12"/>
  </r>
  <r>
    <x v="104"/>
    <x v="3"/>
    <x v="13"/>
    <n v="268"/>
    <n v="61"/>
    <n v="66"/>
    <n v="69"/>
    <n v="68"/>
    <n v="0"/>
    <n v="0.25"/>
    <n v="0.54"/>
    <n v="0.78"/>
    <n v="0.88"/>
    <n v="0.92"/>
    <n v="0.69000000000000006"/>
    <n v="0.79"/>
    <n v="0.66"/>
    <n v="0.6"/>
    <n v="0.59"/>
    <n v="0.92"/>
    <n v="0.76"/>
    <n v="0.36"/>
    <n v="0.93"/>
    <n v="0.56000000000000005"/>
    <n v="0.54"/>
    <n v="0.92"/>
    <n v="9"/>
    <n v="8"/>
    <n v="1"/>
    <n v="16"/>
    <n v="0"/>
    <n v="11"/>
    <n v="7"/>
    <n v="13"/>
    <n v="0"/>
    <n v="1"/>
    <n v="4"/>
    <n v="17"/>
    <n v="11"/>
    <n v="14"/>
    <n v="0"/>
    <n v="13"/>
    <n v="2"/>
    <n v="10"/>
    <n v="1"/>
    <n v="0"/>
    <n v="12"/>
    <n v="16"/>
    <n v="11"/>
    <n v="7"/>
    <n v="0"/>
    <n v="3"/>
    <n v="5"/>
    <n v="15"/>
    <n v="0"/>
    <n v="0"/>
    <n v="13"/>
    <n v="0"/>
    <n v="0"/>
    <n v="10"/>
    <n v="0"/>
    <n v="0"/>
    <n v="0"/>
    <n v="15"/>
    <n v="10"/>
    <n v="13"/>
  </r>
  <r>
    <x v="105"/>
    <x v="3"/>
    <x v="14"/>
    <n v="237.00000000000003"/>
    <n v="77.000000000000028"/>
    <n v="44"/>
    <n v="73"/>
    <n v="43"/>
    <n v="0"/>
    <n v="0.43"/>
    <n v="0.56000000000000005"/>
    <n v="0.77"/>
    <n v="0.83000000000000007"/>
    <n v="0.91"/>
    <n v="0.71"/>
    <n v="0.77"/>
    <n v="0.41000000000000003"/>
    <n v="0.73"/>
    <n v="0.65"/>
    <n v="0.98"/>
    <n v="0.59"/>
    <n v="0.9"/>
    <n v="0.9"/>
    <n v="0.88"/>
    <n v="0.26"/>
    <n v="0.57000000000000006"/>
    <n v="0"/>
    <n v="0"/>
    <n v="0"/>
    <n v="9"/>
    <n v="1"/>
    <n v="6"/>
    <n v="4"/>
    <n v="15"/>
    <n v="9"/>
    <n v="0"/>
    <n v="0"/>
    <n v="4"/>
    <n v="1"/>
    <n v="10"/>
    <n v="14"/>
    <n v="0"/>
    <n v="6"/>
    <n v="0"/>
    <n v="8"/>
    <n v="0"/>
    <n v="15"/>
    <n v="11"/>
    <n v="0"/>
    <n v="0"/>
    <n v="2"/>
    <n v="14"/>
    <n v="13"/>
    <n v="6"/>
    <n v="10"/>
    <n v="2"/>
    <n v="10"/>
    <n v="15"/>
    <n v="14"/>
    <n v="7"/>
    <n v="1.0000000000000284"/>
    <n v="0"/>
    <n v="8"/>
    <n v="6"/>
    <n v="10"/>
    <n v="6"/>
  </r>
  <r>
    <x v="106"/>
    <x v="3"/>
    <x v="15"/>
    <n v="217.99999999999997"/>
    <n v="57.999999999999972"/>
    <n v="63"/>
    <n v="59"/>
    <n v="38"/>
    <n v="0"/>
    <n v="0.44"/>
    <n v="0.64"/>
    <n v="0.74"/>
    <n v="0.89"/>
    <n v="0.95000000000000007"/>
    <n v="0.57000000000000006"/>
    <n v="0.91"/>
    <n v="0.79"/>
    <n v="0.85"/>
    <n v="0.6"/>
    <n v="0.79"/>
    <n v="1"/>
    <n v="0.74"/>
    <n v="0.6"/>
    <n v="0.54"/>
    <n v="0.98"/>
    <n v="0.34"/>
    <n v="12"/>
    <n v="6"/>
    <n v="1"/>
    <n v="0"/>
    <n v="0"/>
    <n v="14"/>
    <n v="10"/>
    <n v="7"/>
    <n v="12"/>
    <n v="1"/>
    <n v="0"/>
    <n v="1"/>
    <n v="0"/>
    <n v="0"/>
    <n v="8"/>
    <n v="0"/>
    <n v="13"/>
    <n v="5"/>
    <n v="11"/>
    <n v="0"/>
    <n v="6"/>
    <n v="8"/>
    <n v="0"/>
    <n v="13"/>
    <n v="10"/>
    <n v="9"/>
    <n v="11"/>
    <n v="0"/>
    <n v="2"/>
    <n v="0"/>
    <n v="8"/>
    <n v="9"/>
    <n v="4"/>
    <n v="0"/>
    <n v="0"/>
    <n v="0"/>
    <n v="10"/>
    <n v="13.999999999999972"/>
    <n v="13"/>
    <n v="0"/>
  </r>
  <r>
    <x v="107"/>
    <x v="3"/>
    <x v="16"/>
    <n v="211.00000000000006"/>
    <n v="52"/>
    <n v="55"/>
    <n v="72.000000000000057"/>
    <n v="32"/>
    <n v="0"/>
    <n v="0.42"/>
    <n v="0.70000000000000007"/>
    <n v="0.76"/>
    <n v="0.82000000000000006"/>
    <n v="0.91"/>
    <n v="0.92"/>
    <n v="0.6"/>
    <n v="0.65"/>
    <n v="0.5"/>
    <n v="0.81"/>
    <n v="0.6"/>
    <n v="0.72"/>
    <n v="0.88"/>
    <n v="0.45"/>
    <n v="0.55000000000000004"/>
    <n v="0.36"/>
    <n v="1"/>
    <n v="6"/>
    <n v="14"/>
    <n v="4"/>
    <n v="6"/>
    <n v="0"/>
    <n v="0"/>
    <n v="11"/>
    <n v="1"/>
    <n v="6"/>
    <n v="7"/>
    <n v="0"/>
    <n v="8"/>
    <n v="5"/>
    <n v="0"/>
    <n v="0"/>
    <n v="0"/>
    <n v="1"/>
    <n v="13"/>
    <n v="0"/>
    <n v="5"/>
    <n v="10"/>
    <n v="8"/>
    <n v="13"/>
    <n v="12"/>
    <n v="6.0000000000000568"/>
    <n v="2"/>
    <n v="4"/>
    <n v="0"/>
    <n v="13"/>
    <n v="4"/>
    <n v="14"/>
    <n v="0"/>
    <n v="7"/>
    <n v="3"/>
    <n v="3"/>
    <n v="0"/>
    <n v="12"/>
    <n v="13"/>
    <n v="0"/>
    <n v="0"/>
  </r>
  <r>
    <x v="108"/>
    <x v="3"/>
    <x v="17"/>
    <n v="213"/>
    <n v="45"/>
    <n v="62"/>
    <n v="62"/>
    <n v="44"/>
    <n v="0"/>
    <n v="0.4"/>
    <n v="0.66"/>
    <n v="0.73"/>
    <n v="0.84"/>
    <n v="0.9"/>
    <n v="0.65"/>
    <n v="0.61"/>
    <n v="0.59"/>
    <n v="0.86"/>
    <n v="0.76"/>
    <n v="0.5"/>
    <n v="0.47000000000000003"/>
    <n v="0.3"/>
    <n v="0.9"/>
    <n v="0.97"/>
    <n v="0.94000000000000006"/>
    <n v="0.92"/>
    <n v="13"/>
    <n v="0"/>
    <n v="0"/>
    <n v="0"/>
    <n v="14"/>
    <n v="8"/>
    <n v="1"/>
    <n v="12"/>
    <n v="14"/>
    <n v="0"/>
    <n v="0"/>
    <n v="7"/>
    <n v="2"/>
    <n v="13"/>
    <n v="0"/>
    <n v="9"/>
    <n v="5"/>
    <n v="6"/>
    <n v="2"/>
    <n v="0"/>
    <n v="7"/>
    <n v="5"/>
    <n v="8"/>
    <n v="11"/>
    <n v="4"/>
    <n v="7"/>
    <n v="6"/>
    <n v="0"/>
    <n v="2"/>
    <n v="12"/>
    <n v="4"/>
    <n v="12"/>
    <n v="9"/>
    <n v="0"/>
    <n v="4"/>
    <n v="3"/>
    <n v="3"/>
    <n v="0"/>
    <n v="2"/>
    <n v="8"/>
  </r>
  <r>
    <x v="109"/>
    <x v="3"/>
    <x v="18"/>
    <n v="223.00000000000006"/>
    <n v="43"/>
    <n v="74"/>
    <n v="69"/>
    <n v="23"/>
    <n v="0"/>
    <n v="0.28000000000000003"/>
    <n v="0.5"/>
    <n v="0.70000000000000007"/>
    <n v="0.85"/>
    <n v="0.98"/>
    <n v="0.67"/>
    <n v="0.79"/>
    <n v="0.57999999999999996"/>
    <n v="0.91"/>
    <n v="0.21"/>
    <n v="0.63"/>
    <n v="0.96"/>
    <n v="0.54"/>
    <n v="0.43"/>
    <n v="0.8"/>
    <n v="0.91"/>
    <n v="0.99"/>
    <n v="12"/>
    <n v="14"/>
    <n v="14"/>
    <n v="7"/>
    <n v="10"/>
    <n v="0"/>
    <n v="4"/>
    <n v="8"/>
    <n v="0"/>
    <n v="5"/>
    <n v="14.000000000000057"/>
    <n v="7"/>
    <n v="0"/>
    <n v="0"/>
    <n v="0"/>
    <n v="0"/>
    <n v="0"/>
    <n v="6"/>
    <n v="1"/>
    <n v="9"/>
    <n v="0"/>
    <n v="13"/>
    <n v="13"/>
    <n v="0"/>
    <n v="5"/>
    <n v="9"/>
    <n v="14"/>
    <n v="4"/>
    <n v="2"/>
    <n v="9"/>
    <n v="0"/>
    <n v="13"/>
    <n v="11"/>
    <n v="0"/>
    <n v="7"/>
    <n v="0"/>
    <n v="0"/>
    <n v="0"/>
    <n v="7"/>
    <n v="5"/>
  </r>
  <r>
    <x v="110"/>
    <x v="3"/>
    <x v="19"/>
    <n v="240.00000000000003"/>
    <n v="51"/>
    <n v="78"/>
    <n v="67"/>
    <n v="44.000000000000028"/>
    <n v="0"/>
    <n v="0.5"/>
    <n v="0.57000000000000006"/>
    <n v="0.70000000000000007"/>
    <n v="0.88"/>
    <n v="0.93"/>
    <n v="0.98"/>
    <n v="0.62"/>
    <n v="0.64"/>
    <n v="1"/>
    <n v="0.72"/>
    <n v="0.70000000000000007"/>
    <n v="0.76"/>
    <n v="0.94000000000000006"/>
    <n v="0.76"/>
    <n v="0.36"/>
    <n v="0.4"/>
    <n v="0.97"/>
    <n v="14"/>
    <n v="12"/>
    <n v="0"/>
    <n v="0"/>
    <n v="2"/>
    <n v="13"/>
    <n v="0"/>
    <n v="14"/>
    <n v="12"/>
    <n v="11"/>
    <n v="0"/>
    <n v="13.000000000000028"/>
    <n v="11"/>
    <n v="0"/>
    <n v="4"/>
    <n v="0"/>
    <n v="0"/>
    <n v="0"/>
    <n v="16"/>
    <n v="0"/>
    <n v="10"/>
    <n v="12"/>
    <n v="14"/>
    <n v="6"/>
    <n v="1"/>
    <n v="3"/>
    <n v="0"/>
    <n v="9"/>
    <n v="4"/>
    <n v="8"/>
    <n v="8"/>
    <n v="0"/>
    <n v="0"/>
    <n v="10"/>
    <n v="3"/>
    <n v="0"/>
    <n v="13"/>
    <n v="3"/>
    <n v="5"/>
    <n v="9"/>
  </r>
  <r>
    <x v="111"/>
    <x v="3"/>
    <x v="20"/>
    <n v="269.00000000000006"/>
    <n v="45"/>
    <n v="66.000000000000057"/>
    <n v="64"/>
    <n v="88"/>
    <n v="0"/>
    <n v="0.36"/>
    <n v="0.69000000000000006"/>
    <n v="0.78"/>
    <n v="0.82000000000000006"/>
    <n v="0.94000000000000006"/>
    <n v="0.85"/>
    <n v="0.78"/>
    <n v="0.69000000000000006"/>
    <n v="0.4"/>
    <n v="0.98"/>
    <n v="0.77"/>
    <n v="0.85"/>
    <n v="0.52"/>
    <n v="0.71"/>
    <n v="0.96"/>
    <n v="0.70000000000000007"/>
    <n v="0.25"/>
    <n v="0"/>
    <n v="10"/>
    <n v="12"/>
    <n v="9"/>
    <n v="17"/>
    <n v="1"/>
    <n v="11.000000000000057"/>
    <n v="4"/>
    <n v="0"/>
    <n v="2"/>
    <n v="6"/>
    <n v="11"/>
    <n v="0"/>
    <n v="8"/>
    <n v="13"/>
    <n v="15"/>
    <n v="2"/>
    <n v="14"/>
    <n v="14"/>
    <n v="11"/>
    <n v="0"/>
    <n v="14"/>
    <n v="1"/>
    <n v="9"/>
    <n v="0"/>
    <n v="17"/>
    <n v="2"/>
    <n v="4"/>
    <n v="0"/>
    <n v="17"/>
    <n v="0"/>
    <n v="4"/>
    <n v="1"/>
    <n v="9"/>
    <n v="12"/>
    <n v="0"/>
    <n v="14"/>
    <n v="5"/>
    <n v="0"/>
    <n v="0"/>
  </r>
  <r>
    <x v="112"/>
    <x v="3"/>
    <x v="21"/>
    <n v="300.00000000000006"/>
    <n v="46"/>
    <n v="111"/>
    <n v="58"/>
    <n v="77.000000000000057"/>
    <n v="0"/>
    <n v="0.45"/>
    <n v="0.51"/>
    <n v="0.75"/>
    <n v="0.81"/>
    <n v="0.9"/>
    <n v="0.79"/>
    <n v="0.92"/>
    <n v="1"/>
    <n v="0.6"/>
    <n v="0.69000000000000006"/>
    <n v="0.25"/>
    <n v="0.99"/>
    <n v="0.98"/>
    <n v="0.88"/>
    <n v="0.4"/>
    <n v="0.51"/>
    <n v="0.85"/>
    <n v="0"/>
    <n v="12"/>
    <n v="19"/>
    <n v="11"/>
    <n v="16"/>
    <n v="16"/>
    <n v="0"/>
    <n v="20"/>
    <n v="11"/>
    <n v="6"/>
    <n v="8"/>
    <n v="14"/>
    <n v="0"/>
    <n v="8"/>
    <n v="2"/>
    <n v="18"/>
    <n v="14.000000000000057"/>
    <n v="17"/>
    <n v="0"/>
    <n v="4"/>
    <n v="0"/>
    <n v="0"/>
    <n v="9"/>
    <n v="9"/>
    <n v="15"/>
    <n v="0"/>
    <n v="19"/>
    <n v="5"/>
    <n v="0"/>
    <n v="1"/>
    <n v="4"/>
    <n v="9"/>
    <n v="0"/>
    <n v="10"/>
    <n v="6"/>
    <n v="0"/>
    <n v="0"/>
    <n v="6"/>
    <n v="8"/>
    <n v="3"/>
  </r>
  <r>
    <x v="113"/>
    <x v="3"/>
    <x v="22"/>
    <n v="336.00000000000011"/>
    <n v="119"/>
    <n v="79"/>
    <n v="92.000000000000114"/>
    <n v="46"/>
    <n v="0"/>
    <n v="0.45"/>
    <n v="0.62"/>
    <n v="0.75"/>
    <n v="0.82000000000000006"/>
    <n v="0.96"/>
    <n v="0.67"/>
    <n v="0.67"/>
    <n v="0.74"/>
    <n v="0.98"/>
    <n v="0.44"/>
    <n v="0.72"/>
    <n v="0.93"/>
    <n v="0.83000000000000007"/>
    <n v="0.97"/>
    <n v="0.28999999999999998"/>
    <n v="0.9"/>
    <n v="0.56000000000000005"/>
    <n v="0"/>
    <n v="9"/>
    <n v="8"/>
    <n v="0"/>
    <n v="7"/>
    <n v="21"/>
    <n v="11"/>
    <n v="20"/>
    <n v="3"/>
    <n v="0"/>
    <n v="0"/>
    <n v="10"/>
    <n v="14"/>
    <n v="0"/>
    <n v="0"/>
    <n v="0"/>
    <n v="19"/>
    <n v="0"/>
    <n v="1"/>
    <n v="2"/>
    <n v="0"/>
    <n v="22"/>
    <n v="17"/>
    <n v="3"/>
    <n v="2"/>
    <n v="14.000000000000114"/>
    <n v="12"/>
    <n v="3"/>
    <n v="2"/>
    <n v="17"/>
    <n v="4"/>
    <n v="0"/>
    <n v="9"/>
    <n v="15"/>
    <n v="19"/>
    <n v="20"/>
    <n v="0"/>
    <n v="21"/>
    <n v="10"/>
    <n v="21"/>
  </r>
  <r>
    <x v="114"/>
    <x v="3"/>
    <x v="23"/>
    <n v="381"/>
    <n v="125"/>
    <n v="70"/>
    <n v="109"/>
    <n v="75"/>
    <n v="0"/>
    <n v="0.15"/>
    <n v="0.67"/>
    <n v="0.72"/>
    <n v="0.85"/>
    <n v="0.99"/>
    <n v="0.8"/>
    <n v="0.6"/>
    <n v="0.9"/>
    <n v="0.71"/>
    <n v="0.72"/>
    <n v="0.78"/>
    <n v="0.91"/>
    <n v="0.41000000000000003"/>
    <n v="0.45"/>
    <n v="0.86"/>
    <n v="0.8"/>
    <n v="0.86"/>
    <n v="19"/>
    <n v="8"/>
    <n v="0"/>
    <n v="13"/>
    <n v="9"/>
    <n v="19"/>
    <n v="0"/>
    <n v="0"/>
    <n v="0"/>
    <n v="2"/>
    <n v="2"/>
    <n v="14"/>
    <n v="3"/>
    <n v="0"/>
    <n v="0"/>
    <n v="11"/>
    <n v="11"/>
    <n v="0"/>
    <n v="24"/>
    <n v="12"/>
    <n v="0"/>
    <n v="12"/>
    <n v="2"/>
    <n v="16"/>
    <n v="25"/>
    <n v="12"/>
    <n v="25"/>
    <n v="8"/>
    <n v="9"/>
    <n v="0"/>
    <n v="24"/>
    <n v="19"/>
    <n v="6"/>
    <n v="7"/>
    <n v="17"/>
    <n v="20"/>
    <n v="2"/>
    <n v="0"/>
    <n v="5"/>
    <n v="25"/>
  </r>
  <r>
    <x v="115"/>
    <x v="3"/>
    <x v="24"/>
    <n v="436.99999999999994"/>
    <n v="118"/>
    <n v="113"/>
    <n v="126"/>
    <n v="71.999999999999943"/>
    <n v="0"/>
    <n v="0.4"/>
    <n v="0.66"/>
    <n v="0.74"/>
    <n v="0.88"/>
    <n v="0.95000000000000007"/>
    <n v="0.70000000000000007"/>
    <n v="0.4"/>
    <n v="0.57000000000000006"/>
    <n v="0.79"/>
    <n v="0.64"/>
    <n v="0.94000000000000006"/>
    <n v="0.71"/>
    <n v="0.99"/>
    <n v="0.9"/>
    <n v="0.52"/>
    <n v="0.79"/>
    <n v="0.35000000000000003"/>
    <n v="20"/>
    <n v="16"/>
    <n v="0"/>
    <n v="9"/>
    <n v="3"/>
    <n v="22"/>
    <n v="29"/>
    <n v="1"/>
    <n v="4"/>
    <n v="9"/>
    <n v="8"/>
    <n v="16"/>
    <n v="7.9999999999999432"/>
    <n v="4"/>
    <n v="9"/>
    <n v="0"/>
    <n v="8"/>
    <n v="4"/>
    <n v="0"/>
    <n v="23"/>
    <n v="0"/>
    <n v="24"/>
    <n v="9"/>
    <n v="0"/>
    <n v="21"/>
    <n v="16"/>
    <n v="16"/>
    <n v="12"/>
    <n v="5"/>
    <n v="23"/>
    <n v="11"/>
    <n v="8"/>
    <n v="5"/>
    <n v="3"/>
    <n v="6"/>
    <n v="2"/>
    <n v="28"/>
    <n v="28"/>
    <n v="10"/>
    <n v="17"/>
  </r>
  <r>
    <x v="116"/>
    <x v="3"/>
    <x v="25"/>
    <n v="491"/>
    <n v="89"/>
    <n v="149"/>
    <n v="117"/>
    <n v="126"/>
    <n v="0"/>
    <n v="0.44"/>
    <n v="0.64"/>
    <n v="0.73"/>
    <n v="0.88"/>
    <n v="0.95000000000000007"/>
    <n v="0.69000000000000006"/>
    <n v="0.56000000000000005"/>
    <n v="0.73"/>
    <n v="0.64"/>
    <n v="0.55000000000000004"/>
    <n v="0.96"/>
    <n v="0.87"/>
    <n v="0.48"/>
    <n v="0.96"/>
    <n v="0.97"/>
    <n v="0.45"/>
    <n v="0.71"/>
    <n v="10"/>
    <n v="30"/>
    <n v="8"/>
    <n v="26"/>
    <n v="7"/>
    <n v="32"/>
    <n v="8"/>
    <n v="0"/>
    <n v="24"/>
    <n v="4"/>
    <n v="10"/>
    <n v="23"/>
    <n v="21"/>
    <n v="8"/>
    <n v="11"/>
    <n v="0"/>
    <n v="18"/>
    <n v="3"/>
    <n v="14"/>
    <n v="28"/>
    <n v="20"/>
    <n v="25"/>
    <n v="4"/>
    <n v="1"/>
    <n v="0"/>
    <n v="0"/>
    <n v="8"/>
    <n v="18"/>
    <n v="17"/>
    <n v="24"/>
    <n v="2"/>
    <n v="0"/>
    <n v="3"/>
    <n v="2"/>
    <n v="0"/>
    <n v="16"/>
    <n v="24"/>
    <n v="7"/>
    <n v="15"/>
    <n v="20"/>
  </r>
  <r>
    <x v="117"/>
    <x v="3"/>
    <x v="26"/>
    <n v="551"/>
    <n v="174"/>
    <n v="109"/>
    <n v="162"/>
    <n v="103"/>
    <n v="0"/>
    <n v="0.25"/>
    <n v="0.52"/>
    <n v="0.74"/>
    <n v="0.85"/>
    <n v="0.96"/>
    <n v="0.65"/>
    <n v="0.66"/>
    <n v="0.86"/>
    <n v="0.53"/>
    <n v="0.97"/>
    <n v="0.66"/>
    <n v="0.99"/>
    <n v="0.87"/>
    <n v="0.93"/>
    <n v="0.28000000000000003"/>
    <n v="0.96"/>
    <n v="0.57999999999999996"/>
    <n v="19"/>
    <n v="25"/>
    <n v="0"/>
    <n v="0"/>
    <n v="5"/>
    <n v="15"/>
    <n v="11"/>
    <n v="0"/>
    <n v="31"/>
    <n v="3"/>
    <n v="3"/>
    <n v="0"/>
    <n v="23"/>
    <n v="0"/>
    <n v="19"/>
    <n v="9"/>
    <n v="26"/>
    <n v="25"/>
    <n v="1"/>
    <n v="0"/>
    <n v="21"/>
    <n v="13"/>
    <n v="0"/>
    <n v="14"/>
    <n v="23"/>
    <n v="27"/>
    <n v="30"/>
    <n v="15"/>
    <n v="0"/>
    <n v="19"/>
    <n v="0"/>
    <n v="0"/>
    <n v="17"/>
    <n v="17"/>
    <n v="1"/>
    <n v="7"/>
    <n v="31"/>
    <n v="29"/>
    <n v="36"/>
    <n v="36"/>
  </r>
  <r>
    <x v="118"/>
    <x v="3"/>
    <x v="27"/>
    <n v="603"/>
    <n v="81"/>
    <n v="151"/>
    <n v="169"/>
    <n v="184"/>
    <n v="0"/>
    <n v="0.19"/>
    <n v="0.63"/>
    <n v="0.74"/>
    <n v="0.87"/>
    <n v="0.97"/>
    <n v="0.68"/>
    <n v="0.71"/>
    <n v="0.75"/>
    <n v="0.69000000000000006"/>
    <n v="0.99"/>
    <n v="0.69000000000000006"/>
    <n v="0.56000000000000005"/>
    <n v="0.92"/>
    <n v="0.86"/>
    <n v="0.98"/>
    <n v="0.25"/>
    <n v="0.57999999999999996"/>
    <n v="24"/>
    <n v="0"/>
    <n v="6"/>
    <n v="24"/>
    <n v="2"/>
    <n v="31"/>
    <n v="0"/>
    <n v="22"/>
    <n v="31"/>
    <n v="11"/>
    <n v="18"/>
    <n v="30"/>
    <n v="22"/>
    <n v="0"/>
    <n v="30"/>
    <n v="13"/>
    <n v="34"/>
    <n v="36"/>
    <n v="4"/>
    <n v="15"/>
    <n v="32"/>
    <n v="1"/>
    <n v="33"/>
    <n v="4"/>
    <n v="11"/>
    <n v="39"/>
    <n v="20"/>
    <n v="1"/>
    <n v="10"/>
    <n v="18"/>
    <n v="3"/>
    <n v="7"/>
    <n v="4"/>
    <n v="2"/>
    <n v="7"/>
    <n v="28"/>
    <n v="5"/>
    <n v="8"/>
    <n v="17"/>
    <n v="0"/>
  </r>
  <r>
    <x v="119"/>
    <x v="3"/>
    <x v="28"/>
    <n v="651.00000000000011"/>
    <n v="167"/>
    <n v="196"/>
    <n v="127"/>
    <n v="158.00000000000011"/>
    <n v="0"/>
    <n v="0.38"/>
    <n v="0.67"/>
    <n v="0.8"/>
    <n v="0.81"/>
    <n v="0.91"/>
    <n v="0.57000000000000006"/>
    <n v="0.87"/>
    <n v="0.61"/>
    <n v="0.86"/>
    <n v="0.44"/>
    <n v="0.72"/>
    <n v="0.72"/>
    <n v="0.98"/>
    <n v="0.74"/>
    <n v="0.95000000000000007"/>
    <n v="0.6"/>
    <n v="0.28000000000000003"/>
    <n v="21"/>
    <n v="21"/>
    <n v="0"/>
    <n v="37"/>
    <n v="27"/>
    <n v="37"/>
    <n v="24"/>
    <n v="26"/>
    <n v="0"/>
    <n v="3"/>
    <n v="3"/>
    <n v="1.0000000000001137"/>
    <n v="15"/>
    <n v="36"/>
    <n v="19"/>
    <n v="34"/>
    <n v="0"/>
    <n v="21"/>
    <n v="32"/>
    <n v="0"/>
    <n v="0"/>
    <n v="42"/>
    <n v="8"/>
    <n v="0"/>
    <n v="0"/>
    <n v="0"/>
    <n v="0"/>
    <n v="33"/>
    <n v="29"/>
    <n v="15"/>
    <n v="0"/>
    <n v="0"/>
    <n v="42"/>
    <n v="19"/>
    <n v="21"/>
    <n v="19"/>
    <n v="0"/>
    <n v="16"/>
    <n v="42"/>
    <n v="8"/>
  </r>
  <r>
    <x v="120"/>
    <x v="3"/>
    <x v="29"/>
    <n v="691.00000000000011"/>
    <n v="189.00000000000011"/>
    <n v="184"/>
    <n v="155"/>
    <n v="138"/>
    <n v="0"/>
    <n v="0.31"/>
    <n v="0.53"/>
    <n v="0.76"/>
    <n v="0.82000000000000006"/>
    <n v="0.92"/>
    <n v="0.74"/>
    <n v="0.73"/>
    <n v="0.88"/>
    <n v="0.89"/>
    <n v="0.77"/>
    <n v="0.71"/>
    <n v="0.87"/>
    <n v="0.31"/>
    <n v="0.88"/>
    <n v="0.59"/>
    <n v="0.92"/>
    <n v="0.46"/>
    <n v="20"/>
    <n v="43"/>
    <n v="2"/>
    <n v="0"/>
    <n v="15"/>
    <n v="36"/>
    <n v="40"/>
    <n v="0"/>
    <n v="0"/>
    <n v="28"/>
    <n v="25"/>
    <n v="46"/>
    <n v="8"/>
    <n v="5"/>
    <n v="18"/>
    <n v="0"/>
    <n v="7"/>
    <n v="46"/>
    <n v="0"/>
    <n v="8"/>
    <n v="4"/>
    <n v="1"/>
    <n v="37"/>
    <n v="0"/>
    <n v="37"/>
    <n v="40"/>
    <n v="36"/>
    <n v="0"/>
    <n v="0"/>
    <n v="0"/>
    <n v="28"/>
    <n v="0"/>
    <n v="0"/>
    <n v="10.000000000000114"/>
    <n v="28"/>
    <n v="34"/>
    <n v="0"/>
    <n v="40"/>
    <n v="28"/>
    <n v="21"/>
  </r>
  <r>
    <x v="31"/>
    <x v="4"/>
    <x v="3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21"/>
    <x v="4"/>
    <x v="0"/>
    <n v="718"/>
    <n v="205"/>
    <n v="114"/>
    <n v="275"/>
    <n v="80"/>
    <n v="0"/>
    <n v="0.8"/>
    <n v="0.17"/>
    <n v="0.57999999999999996"/>
    <n v="0.95000000000000007"/>
    <n v="0.82000000000000006"/>
    <n v="0.94000000000000006"/>
    <n v="0.6"/>
    <n v="0.70000000000000007"/>
    <n v="0.44"/>
    <n v="0.48"/>
    <n v="0.66"/>
    <n v="0.79"/>
    <n v="0.6"/>
    <n v="0.95000000000000007"/>
    <n v="0.54"/>
    <n v="0.4"/>
    <n v="0.95000000000000007"/>
    <n v="14"/>
    <n v="17"/>
    <n v="15"/>
    <n v="0"/>
    <n v="0"/>
    <n v="0"/>
    <n v="29"/>
    <n v="0"/>
    <n v="0"/>
    <n v="39"/>
    <n v="44"/>
    <n v="31"/>
    <n v="0"/>
    <n v="7"/>
    <n v="0"/>
    <n v="17"/>
    <n v="16"/>
    <n v="0"/>
    <n v="0"/>
    <n v="9"/>
    <n v="41"/>
    <n v="25"/>
    <n v="0"/>
    <n v="28"/>
    <n v="13"/>
    <n v="36"/>
    <n v="0"/>
    <n v="46"/>
    <n v="40"/>
    <n v="46"/>
    <n v="23"/>
    <n v="3"/>
    <n v="7"/>
    <n v="29"/>
    <n v="0"/>
    <n v="18"/>
    <n v="43"/>
    <n v="44"/>
    <n v="21"/>
    <n v="17"/>
  </r>
  <r>
    <x v="122"/>
    <x v="4"/>
    <x v="1"/>
    <n v="735"/>
    <n v="221"/>
    <n v="129"/>
    <n v="190"/>
    <n v="189"/>
    <n v="0"/>
    <n v="0.49"/>
    <n v="0.74"/>
    <n v="0.67"/>
    <n v="0.88"/>
    <n v="0.96"/>
    <n v="0.55000000000000004"/>
    <n v="0.98"/>
    <n v="0.66"/>
    <n v="0.74"/>
    <n v="0.61"/>
    <n v="0.69000000000000006"/>
    <n v="0.95000000000000007"/>
    <n v="0.33"/>
    <n v="0.41000000000000003"/>
    <n v="0.57999999999999996"/>
    <n v="0.99"/>
    <n v="0.83000000000000007"/>
    <n v="21"/>
    <n v="12"/>
    <n v="0"/>
    <n v="29"/>
    <n v="13"/>
    <n v="0"/>
    <n v="9"/>
    <n v="3"/>
    <n v="9"/>
    <n v="33"/>
    <n v="6"/>
    <n v="33"/>
    <n v="41"/>
    <n v="13"/>
    <n v="28"/>
    <n v="0"/>
    <n v="27"/>
    <n v="28"/>
    <n v="19"/>
    <n v="0"/>
    <n v="4"/>
    <n v="33"/>
    <n v="0"/>
    <n v="7"/>
    <n v="34"/>
    <n v="0"/>
    <n v="18"/>
    <n v="38"/>
    <n v="28"/>
    <n v="28"/>
    <n v="22"/>
    <n v="31"/>
    <n v="28"/>
    <n v="42"/>
    <n v="0"/>
    <n v="44"/>
    <n v="12"/>
    <n v="8"/>
    <n v="0"/>
    <n v="34"/>
  </r>
  <r>
    <x v="123"/>
    <x v="4"/>
    <x v="2"/>
    <n v="754"/>
    <n v="187"/>
    <n v="193"/>
    <n v="113"/>
    <n v="234"/>
    <n v="0"/>
    <n v="0.54"/>
    <n v="0.89"/>
    <n v="0.74"/>
    <n v="0.9"/>
    <n v="0.43"/>
    <n v="0.42"/>
    <n v="0.84"/>
    <n v="0.57999999999999996"/>
    <n v="0.61"/>
    <n v="0.96"/>
    <n v="0.63"/>
    <n v="0.42"/>
    <n v="0.94000000000000006"/>
    <n v="0.95000000000000007"/>
    <n v="0.98"/>
    <n v="0.74"/>
    <n v="0.39"/>
    <n v="38"/>
    <n v="0"/>
    <n v="6"/>
    <n v="0"/>
    <n v="50"/>
    <n v="20"/>
    <n v="27"/>
    <n v="0"/>
    <n v="35"/>
    <n v="17"/>
    <n v="27"/>
    <n v="33"/>
    <n v="16"/>
    <n v="32"/>
    <n v="0"/>
    <n v="49"/>
    <n v="32"/>
    <n v="2"/>
    <n v="23"/>
    <n v="47"/>
    <n v="22"/>
    <n v="0"/>
    <n v="0"/>
    <n v="13"/>
    <n v="0"/>
    <n v="0"/>
    <n v="0"/>
    <n v="18"/>
    <n v="47"/>
    <n v="13"/>
    <n v="0"/>
    <n v="5"/>
    <n v="43"/>
    <n v="0"/>
    <n v="0"/>
    <n v="47"/>
    <n v="4"/>
    <n v="0"/>
    <n v="46"/>
    <n v="42"/>
  </r>
  <r>
    <x v="124"/>
    <x v="4"/>
    <x v="3"/>
    <n v="762"/>
    <n v="215"/>
    <n v="188"/>
    <n v="112"/>
    <n v="215"/>
    <n v="0"/>
    <n v="0.87"/>
    <n v="0.53"/>
    <n v="0.39"/>
    <n v="0.79"/>
    <n v="0.95000000000000007"/>
    <n v="0.25"/>
    <n v="0.71"/>
    <n v="0.95000000000000007"/>
    <n v="0.77"/>
    <n v="0.75"/>
    <n v="0.70000000000000007"/>
    <n v="0.46"/>
    <n v="0.93"/>
    <n v="0.70000000000000007"/>
    <n v="0.59"/>
    <n v="0.28999999999999998"/>
    <n v="0.96"/>
    <n v="0"/>
    <n v="22"/>
    <n v="45"/>
    <n v="34"/>
    <n v="9"/>
    <n v="4"/>
    <n v="19"/>
    <n v="4"/>
    <n v="23"/>
    <n v="28"/>
    <n v="32"/>
    <n v="44"/>
    <n v="17"/>
    <n v="2"/>
    <n v="43"/>
    <n v="4"/>
    <n v="30"/>
    <n v="42"/>
    <n v="24"/>
    <n v="9"/>
    <n v="10"/>
    <n v="11"/>
    <n v="0"/>
    <n v="17"/>
    <n v="0"/>
    <n v="40"/>
    <n v="10"/>
    <n v="6"/>
    <n v="0"/>
    <n v="18"/>
    <n v="29"/>
    <n v="24"/>
    <n v="16"/>
    <n v="29"/>
    <n v="41"/>
    <n v="0"/>
    <n v="18"/>
    <n v="30"/>
    <n v="1"/>
    <n v="27"/>
  </r>
  <r>
    <x v="125"/>
    <x v="4"/>
    <x v="4"/>
    <n v="767"/>
    <n v="134"/>
    <n v="186"/>
    <n v="226"/>
    <n v="208"/>
    <n v="1"/>
    <n v="0.55000000000000004"/>
    <n v="0.19"/>
    <n v="0.8"/>
    <n v="0.88"/>
    <n v="0.99"/>
    <n v="1"/>
    <n v="0.6"/>
    <n v="0.75"/>
    <n v="0.72"/>
    <n v="0.76"/>
    <n v="0.79"/>
    <n v="0.89"/>
    <n v="0.97"/>
    <n v="0.34"/>
    <n v="0.62"/>
    <n v="0.44"/>
    <n v="0.76"/>
    <n v="34"/>
    <n v="2"/>
    <n v="8"/>
    <n v="40"/>
    <n v="15"/>
    <n v="0"/>
    <n v="44"/>
    <n v="31"/>
    <n v="6"/>
    <n v="6"/>
    <n v="13"/>
    <n v="34"/>
    <n v="7"/>
    <n v="49"/>
    <n v="50"/>
    <n v="33"/>
    <n v="6"/>
    <n v="6"/>
    <n v="22"/>
    <n v="1"/>
    <n v="6"/>
    <n v="15"/>
    <n v="21"/>
    <n v="16"/>
    <n v="31"/>
    <n v="21"/>
    <n v="33"/>
    <n v="22"/>
    <n v="49"/>
    <n v="12"/>
    <n v="32"/>
    <n v="0"/>
    <n v="14"/>
    <n v="6"/>
    <n v="17"/>
    <n v="0"/>
    <n v="22"/>
    <n v="17"/>
    <n v="13"/>
    <n v="13"/>
  </r>
  <r>
    <x v="126"/>
    <x v="4"/>
    <x v="5"/>
    <n v="764"/>
    <n v="159"/>
    <n v="234"/>
    <n v="206"/>
    <n v="143"/>
    <n v="0"/>
    <n v="0.44"/>
    <n v="0.73"/>
    <n v="0.6"/>
    <n v="0.94000000000000006"/>
    <n v="0.8"/>
    <n v="0.67"/>
    <n v="0.48"/>
    <n v="0.95000000000000007"/>
    <n v="0.94000000000000006"/>
    <n v="0.67"/>
    <n v="0.64"/>
    <n v="0.27"/>
    <n v="0.54"/>
    <n v="0.98"/>
    <n v="0.83000000000000007"/>
    <n v="0.86"/>
    <n v="0.70000000000000007"/>
    <n v="45"/>
    <n v="0"/>
    <n v="34"/>
    <n v="9"/>
    <n v="40"/>
    <n v="0"/>
    <n v="42"/>
    <n v="5"/>
    <n v="27"/>
    <n v="32"/>
    <n v="22"/>
    <n v="8"/>
    <n v="27"/>
    <n v="0"/>
    <n v="0"/>
    <n v="4"/>
    <n v="48"/>
    <n v="5"/>
    <n v="4"/>
    <n v="47"/>
    <n v="41"/>
    <n v="36"/>
    <n v="47"/>
    <n v="0"/>
    <n v="7"/>
    <n v="0"/>
    <n v="0"/>
    <n v="23"/>
    <n v="33"/>
    <n v="19"/>
    <n v="36"/>
    <n v="0"/>
    <n v="0"/>
    <n v="12"/>
    <n v="25"/>
    <n v="2"/>
    <n v="40"/>
    <n v="35"/>
    <n v="4"/>
    <n v="5"/>
  </r>
  <r>
    <x v="127"/>
    <x v="4"/>
    <x v="6"/>
    <n v="757.00000000000023"/>
    <n v="180"/>
    <n v="271"/>
    <n v="116.00000000000023"/>
    <n v="157"/>
    <n v="0"/>
    <n v="0.8"/>
    <n v="0.86"/>
    <n v="0.37"/>
    <n v="0.97"/>
    <n v="0.57000000000000006"/>
    <n v="0.6"/>
    <n v="0.75"/>
    <n v="0.74"/>
    <n v="0.6"/>
    <n v="0.47000000000000003"/>
    <n v="0.91"/>
    <n v="0.71"/>
    <n v="0.95000000000000007"/>
    <n v="0.82000000000000006"/>
    <n v="0.44"/>
    <n v="0.91"/>
    <n v="0.57999999999999996"/>
    <n v="21"/>
    <n v="50"/>
    <n v="0"/>
    <n v="22"/>
    <n v="50"/>
    <n v="47"/>
    <n v="0"/>
    <n v="35"/>
    <n v="16"/>
    <n v="30"/>
    <n v="33"/>
    <n v="0"/>
    <n v="26"/>
    <n v="25"/>
    <n v="9"/>
    <n v="5"/>
    <n v="0"/>
    <n v="12"/>
    <n v="50"/>
    <n v="30"/>
    <n v="9"/>
    <n v="0"/>
    <n v="46"/>
    <n v="0"/>
    <n v="0"/>
    <n v="0"/>
    <n v="3"/>
    <n v="8.0000000000002274"/>
    <n v="41"/>
    <n v="9"/>
    <n v="45"/>
    <n v="42"/>
    <n v="0"/>
    <n v="0"/>
    <n v="0"/>
    <n v="9"/>
    <n v="48"/>
    <n v="36"/>
    <n v="0"/>
    <n v="0"/>
  </r>
  <r>
    <x v="128"/>
    <x v="4"/>
    <x v="7"/>
    <n v="746.00000000000011"/>
    <n v="238"/>
    <n v="196"/>
    <n v="104"/>
    <n v="198.00000000000011"/>
    <n v="0"/>
    <n v="0.92"/>
    <n v="0.53"/>
    <n v="0.8"/>
    <n v="0.19"/>
    <n v="0.70000000000000007"/>
    <n v="0.62"/>
    <n v="0.67"/>
    <n v="0.41000000000000003"/>
    <n v="0.94000000000000006"/>
    <n v="0.71"/>
    <n v="0.65"/>
    <n v="0.32"/>
    <n v="0.86"/>
    <n v="0.77"/>
    <n v="0.96"/>
    <n v="0.67"/>
    <n v="0.49"/>
    <n v="32"/>
    <n v="44"/>
    <n v="5"/>
    <n v="15"/>
    <n v="0"/>
    <n v="16"/>
    <n v="34"/>
    <n v="39"/>
    <n v="8"/>
    <n v="3"/>
    <n v="10"/>
    <n v="35"/>
    <n v="22"/>
    <n v="0"/>
    <n v="14"/>
    <n v="6"/>
    <n v="22"/>
    <n v="7.0000000000001137"/>
    <n v="49"/>
    <n v="43"/>
    <n v="0"/>
    <n v="0"/>
    <n v="29"/>
    <n v="5"/>
    <n v="0"/>
    <n v="20"/>
    <n v="21"/>
    <n v="9"/>
    <n v="8"/>
    <n v="12"/>
    <n v="0"/>
    <n v="0"/>
    <n v="18"/>
    <n v="26"/>
    <n v="1"/>
    <n v="42"/>
    <n v="32"/>
    <n v="49"/>
    <n v="45"/>
    <n v="25"/>
  </r>
  <r>
    <x v="129"/>
    <x v="4"/>
    <x v="8"/>
    <n v="725.00000000000011"/>
    <n v="154"/>
    <n v="166"/>
    <n v="202.00000000000011"/>
    <n v="203"/>
    <n v="0"/>
    <n v="0.31"/>
    <n v="0.73"/>
    <n v="0.99"/>
    <n v="0.89"/>
    <n v="0.63"/>
    <n v="0.12"/>
    <n v="0.45"/>
    <n v="0.86"/>
    <n v="0.68"/>
    <n v="0.69000000000000006"/>
    <n v="0.67"/>
    <n v="0.94000000000000006"/>
    <n v="0.91"/>
    <n v="0.5"/>
    <n v="0.86"/>
    <n v="0.28000000000000003"/>
    <n v="0.9"/>
    <n v="25"/>
    <n v="0"/>
    <n v="17"/>
    <n v="0"/>
    <n v="3"/>
    <n v="0"/>
    <n v="38"/>
    <n v="18"/>
    <n v="30"/>
    <n v="35"/>
    <n v="0"/>
    <n v="39"/>
    <n v="38"/>
    <n v="5"/>
    <n v="0"/>
    <n v="0"/>
    <n v="12"/>
    <n v="28"/>
    <n v="46"/>
    <n v="35"/>
    <n v="19"/>
    <n v="44"/>
    <n v="18.000000000000114"/>
    <n v="43"/>
    <n v="35"/>
    <n v="0"/>
    <n v="0"/>
    <n v="0"/>
    <n v="15"/>
    <n v="28"/>
    <n v="10"/>
    <n v="25"/>
    <n v="26"/>
    <n v="0"/>
    <n v="46"/>
    <n v="36"/>
    <n v="0"/>
    <n v="0"/>
    <n v="11"/>
    <n v="0"/>
  </r>
  <r>
    <x v="130"/>
    <x v="4"/>
    <x v="9"/>
    <n v="703.99999999999989"/>
    <n v="160"/>
    <n v="226"/>
    <n v="140.99999999999989"/>
    <n v="136"/>
    <n v="0"/>
    <n v="0.52"/>
    <n v="0.35000000000000003"/>
    <n v="0.72"/>
    <n v="0.96"/>
    <n v="0.85"/>
    <n v="0.76"/>
    <n v="0.56000000000000005"/>
    <n v="0.61"/>
    <n v="0.69000000000000006"/>
    <n v="0.93"/>
    <n v="0.93"/>
    <n v="0.69000000000000006"/>
    <n v="0.86"/>
    <n v="0.95000000000000007"/>
    <n v="0.45"/>
    <n v="0.45"/>
    <n v="0.99"/>
    <n v="36"/>
    <n v="17"/>
    <n v="0"/>
    <n v="0"/>
    <n v="26"/>
    <n v="38"/>
    <n v="36"/>
    <n v="0"/>
    <n v="43"/>
    <n v="30"/>
    <n v="41"/>
    <n v="36"/>
    <n v="12"/>
    <n v="2"/>
    <n v="0"/>
    <n v="0"/>
    <n v="46"/>
    <n v="0"/>
    <n v="38"/>
    <n v="2"/>
    <n v="42"/>
    <n v="2.9999999999998863"/>
    <n v="0"/>
    <n v="0"/>
    <n v="18"/>
    <n v="24"/>
    <n v="10"/>
    <n v="0"/>
    <n v="2"/>
    <n v="42"/>
    <n v="46"/>
    <n v="12"/>
    <n v="27"/>
    <n v="1"/>
    <n v="34"/>
    <n v="20"/>
    <n v="0"/>
    <n v="0"/>
    <n v="14"/>
    <n v="6"/>
  </r>
  <r>
    <x v="131"/>
    <x v="4"/>
    <x v="10"/>
    <n v="670"/>
    <n v="144"/>
    <n v="147"/>
    <n v="145"/>
    <n v="220"/>
    <n v="0"/>
    <n v="0.86"/>
    <n v="0.75"/>
    <n v="0.57999999999999996"/>
    <n v="0.43"/>
    <n v="0.94000000000000006"/>
    <n v="0.99"/>
    <n v="0.75"/>
    <n v="0.57000000000000006"/>
    <n v="0.6"/>
    <n v="0.70000000000000007"/>
    <n v="0.24"/>
    <n v="0.88"/>
    <n v="0.85"/>
    <n v="0.36"/>
    <n v="0.54"/>
    <n v="0.55000000000000004"/>
    <n v="0.99"/>
    <n v="38"/>
    <n v="11"/>
    <n v="0"/>
    <n v="0"/>
    <n v="36"/>
    <n v="30"/>
    <n v="8"/>
    <n v="0"/>
    <n v="24"/>
    <n v="0"/>
    <n v="14"/>
    <n v="0"/>
    <n v="44"/>
    <n v="22"/>
    <n v="44"/>
    <n v="0"/>
    <n v="20"/>
    <n v="31"/>
    <n v="44"/>
    <n v="15"/>
    <n v="0"/>
    <n v="42"/>
    <n v="17"/>
    <n v="0"/>
    <n v="0"/>
    <n v="43"/>
    <n v="0"/>
    <n v="14"/>
    <n v="0"/>
    <n v="29"/>
    <n v="26"/>
    <n v="4"/>
    <n v="0"/>
    <n v="0"/>
    <n v="21"/>
    <n v="0"/>
    <n v="34"/>
    <n v="32"/>
    <n v="0"/>
    <n v="27"/>
  </r>
  <r>
    <x v="132"/>
    <x v="4"/>
    <x v="11"/>
    <n v="632.00000000000011"/>
    <n v="168"/>
    <n v="123.00000000000011"/>
    <n v="176"/>
    <n v="162"/>
    <n v="0"/>
    <n v="0.27"/>
    <n v="0.63"/>
    <n v="0.71"/>
    <n v="0.95000000000000007"/>
    <n v="0.82000000000000006"/>
    <n v="0.72"/>
    <n v="0.69000000000000006"/>
    <n v="0.75"/>
    <n v="0.93"/>
    <n v="0.96"/>
    <n v="0.8"/>
    <n v="0.94000000000000006"/>
    <n v="0.72"/>
    <n v="0.85"/>
    <n v="0.96"/>
    <n v="0.27"/>
    <n v="0.59"/>
    <n v="24"/>
    <n v="34"/>
    <n v="0"/>
    <n v="13"/>
    <n v="19"/>
    <n v="0"/>
    <n v="13"/>
    <n v="0"/>
    <n v="2.0000000000001137"/>
    <n v="18"/>
    <n v="3"/>
    <n v="24"/>
    <n v="0"/>
    <n v="32"/>
    <n v="0"/>
    <n v="0"/>
    <n v="37"/>
    <n v="28"/>
    <n v="20"/>
    <n v="21"/>
    <n v="42"/>
    <n v="29"/>
    <n v="24"/>
    <n v="29"/>
    <n v="0"/>
    <n v="23"/>
    <n v="0"/>
    <n v="8"/>
    <n v="0"/>
    <n v="21"/>
    <n v="0"/>
    <n v="33"/>
    <n v="41"/>
    <n v="0"/>
    <n v="35"/>
    <n v="24"/>
    <n v="7"/>
    <n v="9"/>
    <n v="19"/>
    <n v="0"/>
  </r>
  <r>
    <x v="133"/>
    <x v="4"/>
    <x v="12"/>
    <n v="581.00000000000011"/>
    <n v="132.00000000000011"/>
    <n v="187"/>
    <n v="161"/>
    <n v="97"/>
    <n v="0"/>
    <n v="0.99"/>
    <n v="0.56000000000000005"/>
    <n v="0.82000000000000006"/>
    <n v="0.21"/>
    <n v="0.8"/>
    <n v="0.43"/>
    <n v="0.96"/>
    <n v="0.61"/>
    <n v="0.70000000000000007"/>
    <n v="0.63"/>
    <n v="0.85"/>
    <n v="0.3"/>
    <n v="1"/>
    <n v="0.88"/>
    <n v="0.5"/>
    <n v="0.76"/>
    <n v="0.61"/>
    <n v="11"/>
    <n v="9"/>
    <n v="0"/>
    <n v="20"/>
    <n v="29"/>
    <n v="22"/>
    <n v="32"/>
    <n v="23"/>
    <n v="30"/>
    <n v="11"/>
    <n v="4"/>
    <n v="25"/>
    <n v="17"/>
    <n v="7"/>
    <n v="1"/>
    <n v="9"/>
    <n v="0"/>
    <n v="28"/>
    <n v="10"/>
    <n v="0"/>
    <n v="15"/>
    <n v="21"/>
    <n v="26"/>
    <n v="0"/>
    <n v="0"/>
    <n v="16"/>
    <n v="30"/>
    <n v="21"/>
    <n v="4"/>
    <n v="28"/>
    <n v="3"/>
    <n v="0"/>
    <n v="14"/>
    <n v="36"/>
    <n v="31"/>
    <n v="15"/>
    <n v="0"/>
    <n v="12"/>
    <n v="19"/>
    <n v="2.0000000000001137"/>
  </r>
  <r>
    <x v="134"/>
    <x v="4"/>
    <x v="13"/>
    <n v="514.00000000000011"/>
    <n v="102"/>
    <n v="152"/>
    <n v="115"/>
    <n v="134.00000000000011"/>
    <n v="1"/>
    <n v="0.26"/>
    <n v="0.81"/>
    <n v="0.99"/>
    <n v="0.55000000000000004"/>
    <n v="0.77"/>
    <n v="0.92"/>
    <n v="0.8"/>
    <n v="0.6"/>
    <n v="0.99"/>
    <n v="0.67"/>
    <n v="0.71"/>
    <n v="0.4"/>
    <n v="0.4"/>
    <n v="0.94000000000000006"/>
    <n v="0.56000000000000005"/>
    <n v="0.8"/>
    <n v="0.91"/>
    <n v="0"/>
    <n v="13"/>
    <n v="0"/>
    <n v="11"/>
    <n v="31"/>
    <n v="0"/>
    <n v="30"/>
    <n v="0"/>
    <n v="33"/>
    <n v="34"/>
    <n v="11"/>
    <n v="0"/>
    <n v="28"/>
    <n v="30"/>
    <n v="0"/>
    <n v="10"/>
    <n v="24"/>
    <n v="0"/>
    <n v="12.000000000000114"/>
    <n v="30"/>
    <n v="7"/>
    <n v="0"/>
    <n v="10"/>
    <n v="8"/>
    <n v="9"/>
    <n v="7"/>
    <n v="0"/>
    <n v="26"/>
    <n v="18"/>
    <n v="30"/>
    <n v="11"/>
    <n v="0"/>
    <n v="14"/>
    <n v="14"/>
    <n v="8"/>
    <n v="32"/>
    <n v="5"/>
    <n v="18"/>
    <n v="0"/>
    <n v="0"/>
  </r>
  <r>
    <x v="135"/>
    <x v="4"/>
    <x v="14"/>
    <n v="428.99999999999989"/>
    <n v="108"/>
    <n v="101"/>
    <n v="103"/>
    <n v="102.99999999999989"/>
    <n v="0"/>
    <n v="0.88"/>
    <n v="0.5"/>
    <n v="0.99"/>
    <n v="0.56000000000000005"/>
    <n v="0.75"/>
    <n v="0.69000000000000006"/>
    <n v="0.61"/>
    <n v="0.97"/>
    <n v="0.62"/>
    <n v="0.68"/>
    <n v="0.68"/>
    <n v="0.72"/>
    <n v="0.25"/>
    <n v="0.72"/>
    <n v="0.94000000000000006"/>
    <n v="0.85"/>
    <n v="0.45"/>
    <n v="7"/>
    <n v="7"/>
    <n v="24"/>
    <n v="4"/>
    <n v="17"/>
    <n v="12"/>
    <n v="0"/>
    <n v="21"/>
    <n v="0"/>
    <n v="9"/>
    <n v="14"/>
    <n v="11.999999999999886"/>
    <n v="0"/>
    <n v="28"/>
    <n v="12"/>
    <n v="8"/>
    <n v="16"/>
    <n v="6"/>
    <n v="21"/>
    <n v="0"/>
    <n v="20"/>
    <n v="0"/>
    <n v="18"/>
    <n v="0"/>
    <n v="22"/>
    <n v="13"/>
    <n v="12"/>
    <n v="10"/>
    <n v="8"/>
    <n v="0"/>
    <n v="24"/>
    <n v="16"/>
    <n v="5"/>
    <n v="0"/>
    <n v="7"/>
    <n v="0"/>
    <n v="6"/>
    <n v="12"/>
    <n v="23"/>
    <n v="15"/>
  </r>
  <r>
    <x v="136"/>
    <x v="4"/>
    <x v="15"/>
    <n v="360.00000000000006"/>
    <n v="118"/>
    <n v="85.000000000000057"/>
    <n v="70"/>
    <n v="85"/>
    <n v="0"/>
    <n v="0.52"/>
    <n v="0.78"/>
    <n v="0.15"/>
    <n v="0.92"/>
    <n v="0.89"/>
    <n v="0.67"/>
    <n v="0.41000000000000003"/>
    <n v="0.70000000000000007"/>
    <n v="0.68"/>
    <n v="0.85"/>
    <n v="0.75"/>
    <n v="0.48"/>
    <n v="0.93"/>
    <n v="0.37"/>
    <n v="0.9"/>
    <n v="0.93"/>
    <n v="0.8"/>
    <n v="6"/>
    <n v="1"/>
    <n v="22"/>
    <n v="18"/>
    <n v="21"/>
    <n v="0"/>
    <n v="0"/>
    <n v="0"/>
    <n v="10"/>
    <n v="7.0000000000000568"/>
    <n v="2"/>
    <n v="18"/>
    <n v="6"/>
    <n v="23"/>
    <n v="0"/>
    <n v="22"/>
    <n v="0"/>
    <n v="0"/>
    <n v="0"/>
    <n v="16"/>
    <n v="0"/>
    <n v="21"/>
    <n v="9"/>
    <n v="9"/>
    <n v="9"/>
    <n v="2"/>
    <n v="1"/>
    <n v="7"/>
    <n v="10"/>
    <n v="2"/>
    <n v="21"/>
    <n v="14"/>
    <n v="0"/>
    <n v="8"/>
    <n v="2"/>
    <n v="17"/>
    <n v="3"/>
    <n v="12"/>
    <n v="17"/>
    <n v="24"/>
  </r>
  <r>
    <x v="137"/>
    <x v="4"/>
    <x v="16"/>
    <n v="300.00000000000006"/>
    <n v="70"/>
    <n v="66.000000000000057"/>
    <n v="34"/>
    <n v="122"/>
    <n v="0"/>
    <n v="0.67"/>
    <n v="0.91"/>
    <n v="0.75"/>
    <n v="0.85"/>
    <n v="0.39"/>
    <n v="0.95000000000000007"/>
    <n v="0.71"/>
    <n v="0.73"/>
    <n v="0.75"/>
    <n v="0.8"/>
    <n v="0.59"/>
    <n v="0.88"/>
    <n v="0.42"/>
    <n v="0.32"/>
    <n v="0.99"/>
    <n v="0.83000000000000007"/>
    <n v="0.67"/>
    <n v="0"/>
    <n v="3"/>
    <n v="18"/>
    <n v="0"/>
    <n v="1"/>
    <n v="14"/>
    <n v="18"/>
    <n v="0"/>
    <n v="12.000000000000057"/>
    <n v="0"/>
    <n v="8"/>
    <n v="0"/>
    <n v="20"/>
    <n v="18"/>
    <n v="17"/>
    <n v="13"/>
    <n v="19"/>
    <n v="15"/>
    <n v="0"/>
    <n v="20"/>
    <n v="0"/>
    <n v="0"/>
    <n v="2"/>
    <n v="0"/>
    <n v="0"/>
    <n v="6"/>
    <n v="1"/>
    <n v="10"/>
    <n v="15"/>
    <n v="0"/>
    <n v="9"/>
    <n v="11"/>
    <n v="15"/>
    <n v="0"/>
    <n v="0"/>
    <n v="13"/>
    <n v="0"/>
    <n v="6"/>
    <n v="0"/>
    <n v="16"/>
  </r>
  <r>
    <x v="138"/>
    <x v="4"/>
    <x v="17"/>
    <n v="250"/>
    <n v="70"/>
    <n v="99"/>
    <n v="27"/>
    <n v="48"/>
    <n v="0"/>
    <n v="0.92"/>
    <n v="0.37"/>
    <n v="0.72"/>
    <n v="0.66"/>
    <n v="0.88"/>
    <n v="0.12"/>
    <n v="0.71"/>
    <n v="0.77"/>
    <n v="0.6"/>
    <n v="0.65"/>
    <n v="0.99"/>
    <n v="0.93"/>
    <n v="0.85"/>
    <n v="0.93"/>
    <n v="0.55000000000000004"/>
    <n v="0.28000000000000003"/>
    <n v="0.81"/>
    <n v="14"/>
    <n v="9"/>
    <n v="13"/>
    <n v="13"/>
    <n v="7"/>
    <n v="16"/>
    <n v="14"/>
    <n v="0"/>
    <n v="4"/>
    <n v="9"/>
    <n v="6"/>
    <n v="0"/>
    <n v="13"/>
    <n v="15"/>
    <n v="14"/>
    <n v="0"/>
    <n v="1"/>
    <n v="0"/>
    <n v="0"/>
    <n v="5"/>
    <n v="2"/>
    <n v="8"/>
    <n v="0"/>
    <n v="13"/>
    <n v="3"/>
    <n v="0"/>
    <n v="1"/>
    <n v="0"/>
    <n v="0"/>
    <n v="0"/>
    <n v="13"/>
    <n v="14"/>
    <n v="8"/>
    <n v="0"/>
    <n v="0"/>
    <n v="10"/>
    <n v="14"/>
    <n v="0"/>
    <n v="11"/>
    <n v="0"/>
  </r>
  <r>
    <x v="139"/>
    <x v="4"/>
    <x v="18"/>
    <n v="210.00000000000003"/>
    <n v="52.000000000000028"/>
    <n v="69"/>
    <n v="57"/>
    <n v="27"/>
    <n v="0"/>
    <n v="0.78"/>
    <n v="0.8"/>
    <n v="0.64"/>
    <n v="0.22"/>
    <n v="0.96"/>
    <n v="0.91"/>
    <n v="0.99"/>
    <n v="0.65"/>
    <n v="0.43"/>
    <n v="0.77"/>
    <n v="0.78"/>
    <n v="0.9"/>
    <n v="0.44"/>
    <n v="0.57000000000000006"/>
    <n v="0.92"/>
    <n v="0.87"/>
    <n v="0.74"/>
    <n v="11"/>
    <n v="10"/>
    <n v="13"/>
    <n v="7"/>
    <n v="5"/>
    <n v="14"/>
    <n v="4"/>
    <n v="0"/>
    <n v="5"/>
    <n v="0"/>
    <n v="5"/>
    <n v="1"/>
    <n v="11"/>
    <n v="0"/>
    <n v="0"/>
    <n v="0"/>
    <n v="11"/>
    <n v="0"/>
    <n v="1"/>
    <n v="3"/>
    <n v="7"/>
    <n v="8"/>
    <n v="5"/>
    <n v="3"/>
    <n v="5"/>
    <n v="4"/>
    <n v="14"/>
    <n v="0"/>
    <n v="0"/>
    <n v="11"/>
    <n v="0"/>
    <n v="10"/>
    <n v="6"/>
    <n v="0"/>
    <n v="10"/>
    <n v="0"/>
    <n v="5"/>
    <n v="0"/>
    <n v="12.000000000000028"/>
    <n v="9"/>
  </r>
  <r>
    <x v="140"/>
    <x v="4"/>
    <x v="19"/>
    <n v="177.00000000000003"/>
    <n v="50"/>
    <n v="37"/>
    <n v="41.000000000000028"/>
    <n v="47"/>
    <n v="0"/>
    <n v="0.41000000000000003"/>
    <n v="0.8"/>
    <n v="0.94000000000000006"/>
    <n v="0.9"/>
    <n v="0.67"/>
    <n v="0.65"/>
    <n v="0.70000000000000007"/>
    <n v="0.55000000000000004"/>
    <n v="0.86"/>
    <n v="0.66"/>
    <n v="0.52"/>
    <n v="0.96"/>
    <n v="1"/>
    <n v="0.85"/>
    <n v="0.65"/>
    <n v="0.28000000000000003"/>
    <n v="0.56000000000000005"/>
    <n v="10"/>
    <n v="1"/>
    <n v="2"/>
    <n v="0"/>
    <n v="4"/>
    <n v="0"/>
    <n v="3"/>
    <n v="0"/>
    <n v="11"/>
    <n v="6"/>
    <n v="2"/>
    <n v="9"/>
    <n v="0"/>
    <n v="3"/>
    <n v="10"/>
    <n v="6"/>
    <n v="10"/>
    <n v="2"/>
    <n v="7"/>
    <n v="0"/>
    <n v="0"/>
    <n v="0"/>
    <n v="0"/>
    <n v="11"/>
    <n v="0"/>
    <n v="0"/>
    <n v="5"/>
    <n v="1"/>
    <n v="11"/>
    <n v="13.000000000000028"/>
    <n v="10"/>
    <n v="5"/>
    <n v="2"/>
    <n v="11"/>
    <n v="0"/>
    <n v="5"/>
    <n v="4"/>
    <n v="10"/>
    <n v="1"/>
    <n v="2"/>
  </r>
  <r>
    <x v="141"/>
    <x v="4"/>
    <x v="20"/>
    <n v="151"/>
    <n v="44"/>
    <n v="53"/>
    <n v="31"/>
    <n v="23"/>
    <n v="0"/>
    <n v="0.69000000000000006"/>
    <n v="0.28999999999999998"/>
    <n v="0.8"/>
    <n v="0.97"/>
    <n v="0.79"/>
    <n v="0.57999999999999996"/>
    <n v="0.88"/>
    <n v="0.76"/>
    <n v="0.8"/>
    <n v="0.72"/>
    <n v="0.71"/>
    <n v="0.99"/>
    <n v="0.92"/>
    <n v="0.82000000000000006"/>
    <n v="0.56000000000000005"/>
    <n v="0.85"/>
    <n v="0.39"/>
    <n v="13"/>
    <n v="10"/>
    <n v="0"/>
    <n v="5"/>
    <n v="0"/>
    <n v="3"/>
    <n v="8"/>
    <n v="0"/>
    <n v="4"/>
    <n v="10"/>
    <n v="0"/>
    <n v="0"/>
    <n v="5"/>
    <n v="0"/>
    <n v="3"/>
    <n v="9"/>
    <n v="0"/>
    <n v="0"/>
    <n v="0"/>
    <n v="6"/>
    <n v="0"/>
    <n v="0"/>
    <n v="0"/>
    <n v="3"/>
    <n v="4"/>
    <n v="9"/>
    <n v="0"/>
    <n v="7"/>
    <n v="4"/>
    <n v="4"/>
    <n v="1"/>
    <n v="2"/>
    <n v="5"/>
    <n v="4"/>
    <n v="9"/>
    <n v="5"/>
    <n v="3"/>
    <n v="5"/>
    <n v="0"/>
    <n v="10"/>
  </r>
  <r>
    <x v="142"/>
    <x v="4"/>
    <x v="21"/>
    <n v="135"/>
    <n v="35"/>
    <n v="30"/>
    <n v="48"/>
    <n v="21"/>
    <n v="0"/>
    <n v="0.74"/>
    <n v="0.83000000000000007"/>
    <n v="0.99"/>
    <n v="0.59"/>
    <n v="0.45"/>
    <n v="0.55000000000000004"/>
    <n v="0.74"/>
    <n v="0.96"/>
    <n v="0.79"/>
    <n v="0.94000000000000006"/>
    <n v="0.66"/>
    <n v="0.8"/>
    <n v="0.51"/>
    <n v="0.36"/>
    <n v="0.89"/>
    <n v="0.91"/>
    <n v="0.93"/>
    <n v="4"/>
    <n v="3"/>
    <n v="2"/>
    <n v="2"/>
    <n v="6"/>
    <n v="8"/>
    <n v="2"/>
    <n v="1"/>
    <n v="0"/>
    <n v="2"/>
    <n v="1"/>
    <n v="1"/>
    <n v="2"/>
    <n v="0"/>
    <n v="1"/>
    <n v="8"/>
    <n v="5"/>
    <n v="0"/>
    <n v="4"/>
    <n v="0"/>
    <n v="9"/>
    <n v="0"/>
    <n v="6"/>
    <n v="4"/>
    <n v="1"/>
    <n v="9"/>
    <n v="0"/>
    <n v="4"/>
    <n v="8"/>
    <n v="7"/>
    <n v="0"/>
    <n v="7"/>
    <n v="9"/>
    <n v="0"/>
    <n v="6"/>
    <n v="5"/>
    <n v="1"/>
    <n v="0"/>
    <n v="0"/>
    <n v="7"/>
  </r>
  <r>
    <x v="143"/>
    <x v="4"/>
    <x v="22"/>
    <n v="117.99999999999999"/>
    <n v="40.999999999999986"/>
    <n v="17"/>
    <n v="36"/>
    <n v="24"/>
    <n v="0"/>
    <n v="0.6"/>
    <n v="0.95000000000000007"/>
    <n v="0.86"/>
    <n v="0.74"/>
    <n v="0.25"/>
    <n v="0.6"/>
    <n v="0.61"/>
    <n v="0.9"/>
    <n v="0.78"/>
    <n v="0.95000000000000007"/>
    <n v="0.73"/>
    <n v="0.76"/>
    <n v="0.86"/>
    <n v="0.9"/>
    <n v="0.92"/>
    <n v="0.41000000000000003"/>
    <n v="0.25"/>
    <n v="0"/>
    <n v="5"/>
    <n v="0"/>
    <n v="0"/>
    <n v="0"/>
    <n v="6"/>
    <n v="1"/>
    <n v="5"/>
    <n v="0"/>
    <n v="0"/>
    <n v="0"/>
    <n v="0"/>
    <n v="3"/>
    <n v="0"/>
    <n v="2"/>
    <n v="5"/>
    <n v="7"/>
    <n v="5"/>
    <n v="1"/>
    <n v="1"/>
    <n v="5"/>
    <n v="7"/>
    <n v="2"/>
    <n v="0"/>
    <n v="6"/>
    <n v="1"/>
    <n v="1"/>
    <n v="7"/>
    <n v="7"/>
    <n v="0"/>
    <n v="6"/>
    <n v="3"/>
    <n v="3"/>
    <n v="0"/>
    <n v="2"/>
    <n v="7"/>
    <n v="3"/>
    <n v="3"/>
    <n v="1"/>
    <n v="12.999999999999986"/>
  </r>
  <r>
    <x v="144"/>
    <x v="4"/>
    <x v="23"/>
    <n v="112.99999999999999"/>
    <n v="18"/>
    <n v="24"/>
    <n v="33"/>
    <n v="34.999999999999986"/>
    <n v="0"/>
    <n v="0.53"/>
    <n v="0.75"/>
    <n v="0.31"/>
    <n v="0.82000000000000006"/>
    <n v="0.93"/>
    <n v="0.91"/>
    <n v="0.43"/>
    <n v="0.55000000000000004"/>
    <n v="0.70000000000000007"/>
    <n v="0.63"/>
    <n v="0.73"/>
    <n v="0.79"/>
    <n v="0.27"/>
    <n v="0.92"/>
    <n v="0.70000000000000007"/>
    <n v="0.47000000000000003"/>
    <n v="0.93"/>
    <n v="0"/>
    <n v="2"/>
    <n v="2"/>
    <n v="4"/>
    <n v="2"/>
    <n v="5"/>
    <n v="2"/>
    <n v="7"/>
    <n v="0"/>
    <n v="0"/>
    <n v="3"/>
    <n v="0"/>
    <n v="10.999999999999986"/>
    <n v="0"/>
    <n v="6"/>
    <n v="6"/>
    <n v="0"/>
    <n v="5"/>
    <n v="0"/>
    <n v="7"/>
    <n v="4"/>
    <n v="5"/>
    <n v="6"/>
    <n v="3"/>
    <n v="0"/>
    <n v="6"/>
    <n v="0"/>
    <n v="2"/>
    <n v="6"/>
    <n v="1"/>
    <n v="0"/>
    <n v="0"/>
    <n v="0"/>
    <n v="7"/>
    <n v="0"/>
    <n v="1"/>
    <n v="4"/>
    <n v="4"/>
    <n v="0"/>
    <n v="2"/>
  </r>
  <r>
    <x v="145"/>
    <x v="4"/>
    <x v="24"/>
    <n v="111.00000000000001"/>
    <n v="24"/>
    <n v="21"/>
    <n v="44.000000000000014"/>
    <n v="21"/>
    <n v="0"/>
    <n v="0.8"/>
    <n v="0.56000000000000005"/>
    <n v="0.25"/>
    <n v="0.76"/>
    <n v="0.96"/>
    <n v="0.62"/>
    <n v="0.55000000000000004"/>
    <n v="0.95000000000000007"/>
    <n v="0.76"/>
    <n v="0.47000000000000003"/>
    <n v="0.63"/>
    <n v="0.71"/>
    <n v="0.87"/>
    <n v="0.4"/>
    <n v="0.48"/>
    <n v="0.97"/>
    <n v="0.84"/>
    <n v="6"/>
    <n v="3"/>
    <n v="4"/>
    <n v="5"/>
    <n v="0"/>
    <n v="1"/>
    <n v="0"/>
    <n v="1"/>
    <n v="1"/>
    <n v="0"/>
    <n v="1"/>
    <n v="4"/>
    <n v="7"/>
    <n v="0"/>
    <n v="0"/>
    <n v="1"/>
    <n v="0"/>
    <n v="4"/>
    <n v="0"/>
    <n v="5"/>
    <n v="0"/>
    <n v="0"/>
    <n v="6"/>
    <n v="0"/>
    <n v="6"/>
    <n v="0"/>
    <n v="5"/>
    <n v="7"/>
    <n v="6"/>
    <n v="14.000000000000014"/>
    <n v="4"/>
    <n v="0"/>
    <n v="7"/>
    <n v="7"/>
    <n v="2"/>
    <n v="0"/>
    <n v="1"/>
    <n v="3"/>
    <n v="0"/>
    <n v="0"/>
  </r>
  <r>
    <x v="146"/>
    <x v="4"/>
    <x v="25"/>
    <n v="110.00000000000001"/>
    <n v="28"/>
    <n v="15"/>
    <n v="27"/>
    <n v="34.000000000000014"/>
    <n v="0"/>
    <n v="0.75"/>
    <n v="0.66"/>
    <n v="0.85"/>
    <n v="0.95000000000000007"/>
    <n v="0.15"/>
    <n v="0.85"/>
    <n v="0.79"/>
    <n v="0.24"/>
    <n v="0.61"/>
    <n v="0.69000000000000006"/>
    <n v="0.53"/>
    <n v="0.92"/>
    <n v="0.69000000000000006"/>
    <n v="0.88"/>
    <n v="0.43"/>
    <n v="0.41000000000000003"/>
    <n v="0.96"/>
    <n v="5"/>
    <n v="0"/>
    <n v="0"/>
    <n v="2"/>
    <n v="0"/>
    <n v="6"/>
    <n v="0"/>
    <n v="0"/>
    <n v="2"/>
    <n v="0"/>
    <n v="6"/>
    <n v="0"/>
    <n v="4"/>
    <n v="3"/>
    <n v="7"/>
    <n v="6"/>
    <n v="12.000000000000014"/>
    <n v="0"/>
    <n v="2"/>
    <n v="0"/>
    <n v="4"/>
    <n v="3"/>
    <n v="0"/>
    <n v="6"/>
    <n v="3"/>
    <n v="3"/>
    <n v="0"/>
    <n v="4"/>
    <n v="3"/>
    <n v="1"/>
    <n v="0"/>
    <n v="0"/>
    <n v="1"/>
    <n v="5"/>
    <n v="0"/>
    <n v="0"/>
    <n v="4"/>
    <n v="4"/>
    <n v="7"/>
    <n v="7"/>
  </r>
  <r>
    <x v="147"/>
    <x v="4"/>
    <x v="26"/>
    <n v="115"/>
    <n v="25"/>
    <n v="30"/>
    <n v="37"/>
    <n v="23"/>
    <n v="0"/>
    <n v="0.9"/>
    <n v="0.84"/>
    <n v="0.76"/>
    <n v="0.69000000000000006"/>
    <n v="0.47000000000000003"/>
    <n v="0.6"/>
    <n v="0.6"/>
    <n v="0.70000000000000007"/>
    <n v="0.96"/>
    <n v="0.94000000000000006"/>
    <n v="0.83000000000000007"/>
    <n v="0.70000000000000007"/>
    <n v="0.32"/>
    <n v="0.42"/>
    <n v="0.92"/>
    <n v="0.88"/>
    <n v="0.82000000000000006"/>
    <n v="0"/>
    <n v="4"/>
    <n v="4"/>
    <n v="6"/>
    <n v="0"/>
    <n v="3"/>
    <n v="6"/>
    <n v="0"/>
    <n v="0"/>
    <n v="7"/>
    <n v="0"/>
    <n v="0"/>
    <n v="5"/>
    <n v="4"/>
    <n v="3"/>
    <n v="0"/>
    <n v="4"/>
    <n v="6"/>
    <n v="1"/>
    <n v="0"/>
    <n v="7"/>
    <n v="2"/>
    <n v="5"/>
    <n v="11"/>
    <n v="4"/>
    <n v="1"/>
    <n v="0"/>
    <n v="5"/>
    <n v="0"/>
    <n v="2"/>
    <n v="7"/>
    <n v="0"/>
    <n v="4"/>
    <n v="2"/>
    <n v="0"/>
    <n v="2"/>
    <n v="0"/>
    <n v="1"/>
    <n v="6"/>
    <n v="3"/>
  </r>
  <r>
    <x v="148"/>
    <x v="4"/>
    <x v="27"/>
    <n v="135"/>
    <n v="28"/>
    <n v="37"/>
    <n v="34"/>
    <n v="32"/>
    <n v="0"/>
    <n v="0.86"/>
    <n v="0.70000000000000007"/>
    <n v="0.15"/>
    <n v="0.65"/>
    <n v="0.96"/>
    <n v="0.99"/>
    <n v="0.78"/>
    <n v="0.65"/>
    <n v="0.75"/>
    <n v="0.68"/>
    <n v="0.61"/>
    <n v="0.9"/>
    <n v="1"/>
    <n v="0.54"/>
    <n v="0.85"/>
    <n v="0.86"/>
    <n v="0.45"/>
    <n v="8"/>
    <n v="7"/>
    <n v="0"/>
    <n v="4"/>
    <n v="9"/>
    <n v="0"/>
    <n v="0"/>
    <n v="1"/>
    <n v="0"/>
    <n v="8"/>
    <n v="4"/>
    <n v="8"/>
    <n v="1"/>
    <n v="0"/>
    <n v="0"/>
    <n v="6"/>
    <n v="5"/>
    <n v="4"/>
    <n v="0"/>
    <n v="8"/>
    <n v="5"/>
    <n v="5"/>
    <n v="0"/>
    <n v="0"/>
    <n v="0"/>
    <n v="5"/>
    <n v="8"/>
    <n v="2"/>
    <n v="0"/>
    <n v="9"/>
    <n v="0"/>
    <n v="6"/>
    <n v="5"/>
    <n v="0"/>
    <n v="9"/>
    <n v="0"/>
    <n v="0"/>
    <n v="0"/>
    <n v="1"/>
    <n v="7"/>
  </r>
  <r>
    <x v="149"/>
    <x v="4"/>
    <x v="28"/>
    <n v="170"/>
    <n v="54"/>
    <n v="53"/>
    <n v="33"/>
    <n v="30"/>
    <n v="1"/>
    <n v="0.27"/>
    <n v="0.75"/>
    <n v="0.98"/>
    <n v="0.67"/>
    <n v="0.8"/>
    <n v="0.63"/>
    <n v="0.15"/>
    <n v="0.96"/>
    <n v="0.73"/>
    <n v="0.62"/>
    <n v="0.69000000000000006"/>
    <n v="0.96"/>
    <n v="0.78"/>
    <n v="0.41000000000000003"/>
    <n v="0.43"/>
    <n v="0.8"/>
    <n v="1"/>
    <n v="10"/>
    <n v="0"/>
    <n v="0"/>
    <n v="7"/>
    <n v="5"/>
    <n v="0"/>
    <n v="11"/>
    <n v="9"/>
    <n v="9"/>
    <n v="2"/>
    <n v="0"/>
    <n v="9"/>
    <n v="0"/>
    <n v="1"/>
    <n v="4"/>
    <n v="0"/>
    <n v="8"/>
    <n v="0"/>
    <n v="8"/>
    <n v="0"/>
    <n v="1"/>
    <n v="0"/>
    <n v="0"/>
    <n v="4"/>
    <n v="0"/>
    <n v="3"/>
    <n v="2"/>
    <n v="11"/>
    <n v="4"/>
    <n v="8"/>
    <n v="8"/>
    <n v="8"/>
    <n v="11"/>
    <n v="0"/>
    <n v="0"/>
    <n v="0"/>
    <n v="11"/>
    <n v="1"/>
    <n v="10"/>
    <n v="5"/>
  </r>
  <r>
    <x v="150"/>
    <x v="4"/>
    <x v="29"/>
    <n v="230"/>
    <n v="40"/>
    <n v="65"/>
    <n v="64"/>
    <n v="59"/>
    <n v="0"/>
    <n v="0.45"/>
    <n v="0.99"/>
    <n v="0.83000000000000007"/>
    <n v="0.62"/>
    <n v="0.74"/>
    <n v="0.74"/>
    <n v="0.64"/>
    <n v="0.63"/>
    <n v="0.62"/>
    <n v="0.56000000000000005"/>
    <n v="0.91"/>
    <n v="0.71"/>
    <n v="0.25"/>
    <n v="0.66"/>
    <n v="0.98"/>
    <n v="0.49"/>
    <n v="0.98"/>
    <n v="12"/>
    <n v="9"/>
    <n v="11"/>
    <n v="6"/>
    <n v="15"/>
    <n v="2"/>
    <n v="0"/>
    <n v="0"/>
    <n v="4"/>
    <n v="6"/>
    <n v="2"/>
    <n v="0"/>
    <n v="2"/>
    <n v="15"/>
    <n v="0"/>
    <n v="13"/>
    <n v="10"/>
    <n v="4"/>
    <n v="3"/>
    <n v="12"/>
    <n v="1"/>
    <n v="8"/>
    <n v="14"/>
    <n v="4"/>
    <n v="3"/>
    <n v="14"/>
    <n v="1"/>
    <n v="1"/>
    <n v="13"/>
    <n v="5"/>
    <n v="9"/>
    <n v="4"/>
    <n v="3"/>
    <n v="7"/>
    <n v="12"/>
    <n v="0"/>
    <n v="0"/>
    <n v="3"/>
    <n v="2"/>
    <n v="0"/>
  </r>
  <r>
    <x v="151"/>
    <x v="4"/>
    <x v="30"/>
    <n v="300.00000000000006"/>
    <n v="78"/>
    <n v="67"/>
    <n v="75"/>
    <n v="63.000000000000057"/>
    <n v="0"/>
    <n v="0.3"/>
    <n v="0.94000000000000006"/>
    <n v="0.88"/>
    <n v="0.69000000000000006"/>
    <n v="0.76"/>
    <n v="0.89"/>
    <n v="0.75"/>
    <n v="0.59"/>
    <n v="0.86"/>
    <n v="0.98"/>
    <n v="0.73"/>
    <n v="0.86"/>
    <n v="0.48"/>
    <n v="0.35000000000000003"/>
    <n v="1"/>
    <n v="0.93"/>
    <n v="0.56000000000000005"/>
    <n v="13"/>
    <n v="0"/>
    <n v="0"/>
    <n v="14"/>
    <n v="1"/>
    <n v="1"/>
    <n v="14"/>
    <n v="10"/>
    <n v="14"/>
    <n v="0"/>
    <n v="17"/>
    <n v="0"/>
    <n v="20"/>
    <n v="0"/>
    <n v="13"/>
    <n v="2.0000000000000568"/>
    <n v="11"/>
    <n v="0"/>
    <n v="0"/>
    <n v="17"/>
    <n v="17"/>
    <n v="0"/>
    <n v="0"/>
    <n v="19"/>
    <n v="17"/>
    <n v="8"/>
    <n v="10"/>
    <n v="2"/>
    <n v="2"/>
    <n v="0"/>
    <n v="16"/>
    <n v="18"/>
    <n v="0"/>
    <n v="14"/>
    <n v="3"/>
    <n v="5"/>
    <n v="0"/>
    <n v="0"/>
    <n v="10"/>
    <n v="12"/>
  </r>
  <r>
    <x v="31"/>
    <x v="5"/>
    <x v="3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5"/>
    <x v="3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5"/>
    <x v="3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5"/>
    <x v="37"/>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52"/>
    <x v="5"/>
    <x v="0"/>
    <n v="368"/>
    <n v="74"/>
    <n v="63"/>
    <n v="105"/>
    <n v="106"/>
    <n v="1"/>
    <n v="0.46"/>
    <n v="0.57999999999999996"/>
    <n v="0.8"/>
    <n v="0.84"/>
    <n v="0.95000000000000007"/>
    <n v="0.73"/>
    <n v="0.71"/>
    <n v="0.67"/>
    <n v="0.92"/>
    <n v="0.64"/>
    <n v="0.81"/>
    <n v="0.34"/>
    <n v="0.94000000000000006"/>
    <n v="0.93"/>
    <n v="0.89"/>
    <n v="0.59"/>
    <n v="0.53"/>
    <n v="4"/>
    <n v="20"/>
    <n v="8"/>
    <n v="12"/>
    <n v="0"/>
    <n v="4"/>
    <n v="3"/>
    <n v="0"/>
    <n v="0"/>
    <n v="12"/>
    <n v="20"/>
    <n v="18"/>
    <n v="4"/>
    <n v="14"/>
    <n v="7"/>
    <n v="10"/>
    <n v="13"/>
    <n v="14"/>
    <n v="2"/>
    <n v="24"/>
    <n v="20"/>
    <n v="7"/>
    <n v="8"/>
    <n v="4"/>
    <n v="13"/>
    <n v="9"/>
    <n v="5"/>
    <n v="23"/>
    <n v="16"/>
    <n v="0"/>
    <n v="9"/>
    <n v="0"/>
    <n v="0"/>
    <n v="5"/>
    <n v="14"/>
    <n v="2"/>
    <n v="0"/>
    <n v="12"/>
    <n v="11"/>
    <n v="21"/>
  </r>
  <r>
    <x v="153"/>
    <x v="5"/>
    <x v="1"/>
    <n v="435.99999999999994"/>
    <n v="138"/>
    <n v="66.999999999999943"/>
    <n v="101"/>
    <n v="110"/>
    <n v="0"/>
    <n v="0.5"/>
    <n v="0.57999999999999996"/>
    <n v="0.71"/>
    <n v="0.89"/>
    <n v="0.98"/>
    <n v="0.99"/>
    <n v="0.62"/>
    <n v="0.78"/>
    <n v="0.6"/>
    <n v="0.55000000000000004"/>
    <n v="0.9"/>
    <n v="1"/>
    <n v="0.92"/>
    <n v="0.4"/>
    <n v="0.28000000000000003"/>
    <n v="0.62"/>
    <n v="0.72"/>
    <n v="1"/>
    <n v="0"/>
    <n v="5"/>
    <n v="0"/>
    <n v="29"/>
    <n v="20"/>
    <n v="2"/>
    <n v="8"/>
    <n v="1.9999999999999432"/>
    <n v="0"/>
    <n v="20"/>
    <n v="3"/>
    <n v="13"/>
    <n v="0"/>
    <n v="3"/>
    <n v="15"/>
    <n v="10"/>
    <n v="27"/>
    <n v="21"/>
    <n v="18"/>
    <n v="0"/>
    <n v="27"/>
    <n v="12"/>
    <n v="8"/>
    <n v="0"/>
    <n v="1"/>
    <n v="28"/>
    <n v="15"/>
    <n v="0"/>
    <n v="10"/>
    <n v="1"/>
    <n v="10"/>
    <n v="24"/>
    <n v="3"/>
    <n v="28"/>
    <n v="0"/>
    <n v="13"/>
    <n v="28"/>
    <n v="9"/>
    <n v="22"/>
  </r>
  <r>
    <x v="154"/>
    <x v="5"/>
    <x v="2"/>
    <n v="488.00000000000011"/>
    <n v="108"/>
    <n v="98"/>
    <n v="125"/>
    <n v="143"/>
    <n v="0"/>
    <n v="0.34"/>
    <n v="0.56000000000000005"/>
    <n v="0.8"/>
    <n v="0.83000000000000007"/>
    <n v="0.95000000000000007"/>
    <n v="0.72"/>
    <n v="0.66"/>
    <n v="0.74"/>
    <n v="0.47000000000000003"/>
    <n v="0.78"/>
    <n v="0.91"/>
    <n v="1"/>
    <n v="0.82000000000000006"/>
    <n v="0.43"/>
    <n v="0.47000000000000003"/>
    <n v="0.62"/>
    <n v="0.97"/>
    <n v="1"/>
    <n v="14"/>
    <n v="23"/>
    <n v="10"/>
    <n v="17"/>
    <n v="28"/>
    <n v="0"/>
    <n v="0"/>
    <n v="2"/>
    <n v="3"/>
    <n v="14"/>
    <n v="29"/>
    <n v="5"/>
    <n v="0"/>
    <n v="21"/>
    <n v="30"/>
    <n v="29"/>
    <n v="17"/>
    <n v="12"/>
    <n v="0"/>
    <n v="19"/>
    <n v="12"/>
    <n v="0"/>
    <n v="27"/>
    <n v="21"/>
    <n v="5"/>
    <n v="5"/>
    <n v="17"/>
    <n v="2"/>
    <n v="17"/>
    <n v="9"/>
    <n v="6"/>
    <n v="9"/>
    <n v="0"/>
    <n v="10"/>
    <n v="20"/>
    <n v="0"/>
    <n v="24"/>
    <n v="14"/>
    <n v="16"/>
  </r>
  <r>
    <x v="155"/>
    <x v="5"/>
    <x v="3"/>
    <n v="531"/>
    <n v="122"/>
    <n v="99"/>
    <n v="166"/>
    <n v="136"/>
    <n v="0"/>
    <n v="0.48"/>
    <n v="0.62"/>
    <n v="0.79"/>
    <n v="0.89"/>
    <n v="0.99"/>
    <n v="0.69000000000000006"/>
    <n v="0.89"/>
    <n v="0.81"/>
    <n v="0.62"/>
    <n v="0.66"/>
    <n v="0.8"/>
    <n v="0.94000000000000006"/>
    <n v="0.3"/>
    <n v="0.96"/>
    <n v="0.87"/>
    <n v="0.53"/>
    <n v="0.93"/>
    <n v="17"/>
    <n v="0"/>
    <n v="0"/>
    <n v="0"/>
    <n v="24"/>
    <n v="8"/>
    <n v="29"/>
    <n v="0"/>
    <n v="0"/>
    <n v="21"/>
    <n v="8"/>
    <n v="10"/>
    <n v="23"/>
    <n v="28"/>
    <n v="13"/>
    <n v="27"/>
    <n v="0"/>
    <n v="0"/>
    <n v="0"/>
    <n v="35"/>
    <n v="30"/>
    <n v="7"/>
    <n v="24"/>
    <n v="0"/>
    <n v="0"/>
    <n v="27"/>
    <n v="30"/>
    <n v="13"/>
    <n v="0"/>
    <n v="35"/>
    <n v="0"/>
    <n v="23"/>
    <n v="0"/>
    <n v="27"/>
    <n v="5"/>
    <n v="31"/>
    <n v="14"/>
    <n v="0"/>
    <n v="22"/>
    <n v="0"/>
  </r>
  <r>
    <x v="156"/>
    <x v="5"/>
    <x v="4"/>
    <n v="564"/>
    <n v="144"/>
    <n v="115"/>
    <n v="136"/>
    <n v="148"/>
    <n v="0"/>
    <n v="0.23"/>
    <n v="0.6"/>
    <n v="0.75"/>
    <n v="0.88"/>
    <n v="0.99"/>
    <n v="0.57000000000000006"/>
    <n v="0.74"/>
    <n v="0.8"/>
    <n v="0.97"/>
    <n v="0.69000000000000006"/>
    <n v="0.75"/>
    <n v="0.72"/>
    <n v="0.9"/>
    <n v="0.6"/>
    <n v="0.45"/>
    <n v="0.84"/>
    <n v="1"/>
    <n v="1"/>
    <n v="12"/>
    <n v="5"/>
    <n v="0"/>
    <n v="5"/>
    <n v="7"/>
    <n v="29"/>
    <n v="11"/>
    <n v="36"/>
    <n v="9"/>
    <n v="21"/>
    <n v="11"/>
    <n v="9"/>
    <n v="21"/>
    <n v="27"/>
    <n v="30"/>
    <n v="13"/>
    <n v="3"/>
    <n v="19"/>
    <n v="15"/>
    <n v="19"/>
    <n v="9"/>
    <n v="0"/>
    <n v="3"/>
    <n v="17"/>
    <n v="12"/>
    <n v="0"/>
    <n v="23"/>
    <n v="17"/>
    <n v="36"/>
    <n v="8"/>
    <n v="25"/>
    <n v="15"/>
    <n v="8"/>
    <n v="15"/>
    <n v="9"/>
    <n v="7"/>
    <n v="17"/>
    <n v="29"/>
    <n v="11"/>
  </r>
  <r>
    <x v="157"/>
    <x v="5"/>
    <x v="5"/>
    <n v="591.00000000000011"/>
    <n v="200.00000000000011"/>
    <n v="119"/>
    <n v="104"/>
    <n v="156"/>
    <n v="0"/>
    <n v="0.45"/>
    <n v="0.6"/>
    <n v="0.74"/>
    <n v="0.84"/>
    <n v="0.91"/>
    <n v="0.68"/>
    <n v="0.70000000000000007"/>
    <n v="0.9"/>
    <n v="0.2"/>
    <n v="0.75"/>
    <n v="0.72"/>
    <n v="0.44"/>
    <n v="0.57000000000000006"/>
    <n v="1"/>
    <n v="0.73"/>
    <n v="0.9"/>
    <n v="0.83000000000000007"/>
    <n v="38"/>
    <n v="0"/>
    <n v="32"/>
    <n v="12"/>
    <n v="0"/>
    <n v="2"/>
    <n v="35"/>
    <n v="0"/>
    <n v="0"/>
    <n v="0"/>
    <n v="12"/>
    <n v="30"/>
    <n v="18"/>
    <n v="16"/>
    <n v="17"/>
    <n v="20"/>
    <n v="23"/>
    <n v="4"/>
    <n v="3"/>
    <n v="25"/>
    <n v="18"/>
    <n v="1"/>
    <n v="0"/>
    <n v="0"/>
    <n v="10"/>
    <n v="39"/>
    <n v="19"/>
    <n v="11"/>
    <n v="0"/>
    <n v="6"/>
    <n v="32"/>
    <n v="11"/>
    <n v="28"/>
    <n v="35"/>
    <n v="26"/>
    <n v="27"/>
    <n v="1"/>
    <n v="13.000000000000114"/>
    <n v="27"/>
    <n v="0"/>
  </r>
  <r>
    <x v="158"/>
    <x v="5"/>
    <x v="6"/>
    <n v="612"/>
    <n v="129"/>
    <n v="159"/>
    <n v="211"/>
    <n v="107"/>
    <n v="0"/>
    <n v="0.39"/>
    <n v="0.67"/>
    <n v="0.70000000000000007"/>
    <n v="0.88"/>
    <n v="0.9"/>
    <n v="0.76"/>
    <n v="0.77"/>
    <n v="0.69000000000000006"/>
    <n v="0.25"/>
    <n v="0.61"/>
    <n v="0.95000000000000007"/>
    <n v="0.89"/>
    <n v="0.77"/>
    <n v="0.9"/>
    <n v="0.4"/>
    <n v="1"/>
    <n v="0.33"/>
    <n v="0"/>
    <n v="36"/>
    <n v="0"/>
    <n v="29"/>
    <n v="0"/>
    <n v="0"/>
    <n v="26"/>
    <n v="6"/>
    <n v="35"/>
    <n v="27"/>
    <n v="6"/>
    <n v="0"/>
    <n v="17"/>
    <n v="0"/>
    <n v="12"/>
    <n v="0"/>
    <n v="0"/>
    <n v="22"/>
    <n v="27"/>
    <n v="29"/>
    <n v="14"/>
    <n v="29"/>
    <n v="1"/>
    <n v="0"/>
    <n v="33"/>
    <n v="19"/>
    <n v="39"/>
    <n v="7"/>
    <n v="33"/>
    <n v="36"/>
    <n v="20"/>
    <n v="0"/>
    <n v="0"/>
    <n v="37"/>
    <n v="9"/>
    <n v="0"/>
    <n v="15"/>
    <n v="29"/>
    <n v="0"/>
    <n v="19"/>
  </r>
  <r>
    <x v="159"/>
    <x v="5"/>
    <x v="7"/>
    <n v="630.00000000000011"/>
    <n v="137.00000000000011"/>
    <n v="160"/>
    <n v="263"/>
    <n v="63"/>
    <n v="0"/>
    <n v="0.47000000000000003"/>
    <n v="0.69000000000000006"/>
    <n v="0.73"/>
    <n v="0.8"/>
    <n v="0.94000000000000006"/>
    <n v="0.78"/>
    <n v="0.78"/>
    <n v="0.74"/>
    <n v="0.78"/>
    <n v="0.92"/>
    <n v="0.93"/>
    <n v="0.64"/>
    <n v="0.74"/>
    <n v="0.92"/>
    <n v="0.97"/>
    <n v="0.42"/>
    <n v="0.3"/>
    <n v="0"/>
    <n v="39"/>
    <n v="2"/>
    <n v="0"/>
    <n v="0"/>
    <n v="33"/>
    <n v="27"/>
    <n v="8"/>
    <n v="24"/>
    <n v="27"/>
    <n v="7"/>
    <n v="6"/>
    <n v="0"/>
    <n v="10"/>
    <n v="18"/>
    <n v="13"/>
    <n v="0"/>
    <n v="0"/>
    <n v="3"/>
    <n v="13"/>
    <n v="21"/>
    <n v="32"/>
    <n v="9"/>
    <n v="38"/>
    <n v="8"/>
    <n v="27"/>
    <n v="36"/>
    <n v="24"/>
    <n v="33"/>
    <n v="35"/>
    <n v="5"/>
    <n v="4"/>
    <n v="0"/>
    <n v="32"/>
    <n v="37"/>
    <n v="31"/>
    <n v="0"/>
    <n v="9"/>
    <n v="6.0000000000001137"/>
    <n v="13"/>
  </r>
  <r>
    <x v="160"/>
    <x v="5"/>
    <x v="8"/>
    <n v="644"/>
    <n v="216"/>
    <n v="211"/>
    <n v="172"/>
    <n v="45"/>
    <n v="0"/>
    <n v="0.43"/>
    <n v="0.67"/>
    <n v="0.71"/>
    <n v="0.87"/>
    <n v="0.93"/>
    <n v="0.57000000000000006"/>
    <n v="0.86"/>
    <n v="0.65"/>
    <n v="0.85"/>
    <n v="0.51"/>
    <n v="0.67"/>
    <n v="0.98"/>
    <n v="0.89"/>
    <n v="0.45"/>
    <n v="0.31"/>
    <n v="0.82000000000000006"/>
    <n v="0.93"/>
    <n v="41"/>
    <n v="0"/>
    <n v="0"/>
    <n v="8"/>
    <n v="38"/>
    <n v="16"/>
    <n v="28"/>
    <n v="2"/>
    <n v="36"/>
    <n v="42"/>
    <n v="0"/>
    <n v="0"/>
    <n v="5"/>
    <n v="0"/>
    <n v="0"/>
    <n v="0"/>
    <n v="13"/>
    <n v="0"/>
    <n v="27"/>
    <n v="0"/>
    <n v="9"/>
    <n v="12"/>
    <n v="29"/>
    <n v="3"/>
    <n v="12"/>
    <n v="35"/>
    <n v="8"/>
    <n v="11"/>
    <n v="24"/>
    <n v="29"/>
    <n v="28"/>
    <n v="28"/>
    <n v="0"/>
    <n v="34"/>
    <n v="21"/>
    <n v="10"/>
    <n v="36"/>
    <n v="32"/>
    <n v="0"/>
    <n v="27"/>
  </r>
  <r>
    <x v="161"/>
    <x v="5"/>
    <x v="9"/>
    <n v="655.00000000000011"/>
    <n v="78"/>
    <n v="234"/>
    <n v="132"/>
    <n v="193.00000000000011"/>
    <n v="0"/>
    <n v="0.25"/>
    <n v="0.67"/>
    <n v="0.70000000000000007"/>
    <n v="0.81"/>
    <n v="0.99"/>
    <n v="0.83000000000000007"/>
    <n v="0.68"/>
    <n v="0.93"/>
    <n v="0.54"/>
    <n v="0.71"/>
    <n v="0.68"/>
    <n v="0.71"/>
    <n v="0.93"/>
    <n v="0.96"/>
    <n v="0.34"/>
    <n v="0.46"/>
    <n v="0.71"/>
    <n v="42"/>
    <n v="20"/>
    <n v="0"/>
    <n v="23"/>
    <n v="42"/>
    <n v="41"/>
    <n v="20"/>
    <n v="0"/>
    <n v="13"/>
    <n v="33"/>
    <n v="18"/>
    <n v="16"/>
    <n v="25"/>
    <n v="0"/>
    <n v="35"/>
    <n v="40"/>
    <n v="0"/>
    <n v="36"/>
    <n v="3.0000000000001137"/>
    <n v="38"/>
    <n v="0"/>
    <n v="38"/>
    <n v="11"/>
    <n v="24"/>
    <n v="0"/>
    <n v="0"/>
    <n v="0"/>
    <n v="20"/>
    <n v="0"/>
    <n v="39"/>
    <n v="0"/>
    <n v="0"/>
    <n v="0"/>
    <n v="0"/>
    <n v="20"/>
    <n v="9"/>
    <n v="38"/>
    <n v="9"/>
    <n v="2"/>
    <n v="0"/>
  </r>
  <r>
    <x v="162"/>
    <x v="5"/>
    <x v="10"/>
    <n v="661.99999999999989"/>
    <n v="180.99999999999989"/>
    <n v="206"/>
    <n v="140"/>
    <n v="125"/>
    <n v="0"/>
    <n v="0.31"/>
    <n v="0.53"/>
    <n v="0.76"/>
    <n v="0.8"/>
    <n v="0.93"/>
    <n v="0.87"/>
    <n v="0.89"/>
    <n v="0.25"/>
    <n v="0.61"/>
    <n v="0.69000000000000006"/>
    <n v="0.62"/>
    <n v="0.53"/>
    <n v="0.79"/>
    <n v="0.64"/>
    <n v="0.38"/>
    <n v="0.98"/>
    <n v="0.96"/>
    <n v="38"/>
    <n v="30"/>
    <n v="0"/>
    <n v="9"/>
    <n v="19"/>
    <n v="20"/>
    <n v="38"/>
    <n v="21"/>
    <n v="28"/>
    <n v="3"/>
    <n v="10"/>
    <n v="2"/>
    <n v="5"/>
    <n v="13"/>
    <n v="11"/>
    <n v="22"/>
    <n v="41"/>
    <n v="25"/>
    <n v="0"/>
    <n v="6"/>
    <n v="27"/>
    <n v="8"/>
    <n v="42"/>
    <n v="0"/>
    <n v="23"/>
    <n v="5"/>
    <n v="6"/>
    <n v="1"/>
    <n v="9"/>
    <n v="19"/>
    <n v="27"/>
    <n v="17"/>
    <n v="13"/>
    <n v="29"/>
    <n v="12"/>
    <n v="8"/>
    <n v="32"/>
    <n v="1"/>
    <n v="10.999999999999886"/>
    <n v="31"/>
  </r>
  <r>
    <x v="163"/>
    <x v="5"/>
    <x v="11"/>
    <n v="667"/>
    <n v="124"/>
    <n v="160"/>
    <n v="162"/>
    <n v="196"/>
    <n v="0"/>
    <n v="0.34"/>
    <n v="0.52"/>
    <n v="0.72"/>
    <n v="0.88"/>
    <n v="0.94000000000000006"/>
    <n v="0.69000000000000006"/>
    <n v="0.75"/>
    <n v="0.62"/>
    <n v="0.64"/>
    <n v="0.87"/>
    <n v="0.37"/>
    <n v="0.85"/>
    <n v="0.98"/>
    <n v="0.87"/>
    <n v="0.45"/>
    <n v="0.49"/>
    <n v="0.8"/>
    <n v="0"/>
    <n v="33"/>
    <n v="3"/>
    <n v="0"/>
    <n v="25"/>
    <n v="32"/>
    <n v="0"/>
    <n v="27"/>
    <n v="28"/>
    <n v="12"/>
    <n v="25"/>
    <n v="17"/>
    <n v="0"/>
    <n v="37"/>
    <n v="32"/>
    <n v="27"/>
    <n v="35"/>
    <n v="0"/>
    <n v="27"/>
    <n v="21"/>
    <n v="26"/>
    <n v="6"/>
    <n v="22"/>
    <n v="27"/>
    <n v="0"/>
    <n v="19"/>
    <n v="11"/>
    <n v="3"/>
    <n v="30"/>
    <n v="18"/>
    <n v="0"/>
    <n v="0"/>
    <n v="43"/>
    <n v="28"/>
    <n v="0"/>
    <n v="2"/>
    <n v="21"/>
    <n v="0"/>
    <n v="30"/>
    <n v="0"/>
  </r>
  <r>
    <x v="164"/>
    <x v="5"/>
    <x v="12"/>
    <n v="667"/>
    <n v="184"/>
    <n v="110"/>
    <n v="178"/>
    <n v="160"/>
    <n v="0"/>
    <n v="0.28999999999999998"/>
    <n v="0.64"/>
    <n v="0.77"/>
    <n v="0.87"/>
    <n v="0.99"/>
    <n v="0.28000000000000003"/>
    <n v="0.77"/>
    <n v="0.61"/>
    <n v="0.56000000000000005"/>
    <n v="0.92"/>
    <n v="0.89"/>
    <n v="0.83000000000000007"/>
    <n v="0.49"/>
    <n v="0.97"/>
    <n v="0.67"/>
    <n v="0.97"/>
    <n v="0.43"/>
    <n v="0"/>
    <n v="0"/>
    <n v="30"/>
    <n v="0"/>
    <n v="15"/>
    <n v="10"/>
    <n v="29"/>
    <n v="11"/>
    <n v="15"/>
    <n v="0"/>
    <n v="35"/>
    <n v="8"/>
    <n v="43"/>
    <n v="21"/>
    <n v="3"/>
    <n v="6"/>
    <n v="5"/>
    <n v="33"/>
    <n v="18"/>
    <n v="23"/>
    <n v="37"/>
    <n v="0"/>
    <n v="0"/>
    <n v="11"/>
    <n v="21"/>
    <n v="43"/>
    <n v="0"/>
    <n v="41"/>
    <n v="25"/>
    <n v="0"/>
    <n v="8"/>
    <n v="17"/>
    <n v="9"/>
    <n v="44"/>
    <n v="0"/>
    <n v="36"/>
    <n v="40"/>
    <n v="0"/>
    <n v="16"/>
    <n v="14"/>
  </r>
  <r>
    <x v="165"/>
    <x v="5"/>
    <x v="13"/>
    <n v="661.00000000000011"/>
    <n v="122"/>
    <n v="232.00000000000011"/>
    <n v="129"/>
    <n v="178"/>
    <n v="0"/>
    <n v="0.49"/>
    <n v="0.51"/>
    <n v="0.71"/>
    <n v="0.82000000000000006"/>
    <n v="0.92"/>
    <n v="0.25"/>
    <n v="0.54"/>
    <n v="0.91"/>
    <n v="0.74"/>
    <n v="0.76"/>
    <n v="0.65"/>
    <n v="0.65"/>
    <n v="0.28999999999999998"/>
    <n v="0.8"/>
    <n v="0.85"/>
    <n v="0.99"/>
    <n v="0.41000000000000003"/>
    <n v="44"/>
    <n v="33"/>
    <n v="19"/>
    <n v="0"/>
    <n v="6.0000000000001137"/>
    <n v="33"/>
    <n v="36"/>
    <n v="0"/>
    <n v="21"/>
    <n v="40"/>
    <n v="0"/>
    <n v="6"/>
    <n v="41"/>
    <n v="40"/>
    <n v="0"/>
    <n v="28"/>
    <n v="25"/>
    <n v="22"/>
    <n v="0"/>
    <n v="16"/>
    <n v="40"/>
    <n v="19"/>
    <n v="0"/>
    <n v="5"/>
    <n v="0"/>
    <n v="9"/>
    <n v="0"/>
    <n v="44"/>
    <n v="0"/>
    <n v="12"/>
    <n v="0"/>
    <n v="15"/>
    <n v="0"/>
    <n v="4"/>
    <n v="14"/>
    <n v="42"/>
    <n v="0"/>
    <n v="38"/>
    <n v="9"/>
    <n v="0"/>
  </r>
  <r>
    <x v="166"/>
    <x v="5"/>
    <x v="14"/>
    <n v="651.00000000000011"/>
    <n v="107"/>
    <n v="160.00000000000011"/>
    <n v="154"/>
    <n v="189"/>
    <n v="0"/>
    <n v="0.43"/>
    <n v="0.64"/>
    <n v="0.73"/>
    <n v="0.84"/>
    <n v="0.97"/>
    <n v="0.24"/>
    <n v="0.8"/>
    <n v="0.95000000000000007"/>
    <n v="0.76"/>
    <n v="0.78"/>
    <n v="0.75"/>
    <n v="0.94000000000000006"/>
    <n v="0.89"/>
    <n v="0.4"/>
    <n v="0.98"/>
    <n v="0.34"/>
    <n v="0.62"/>
    <n v="0"/>
    <n v="0"/>
    <n v="3.0000000000001137"/>
    <n v="26"/>
    <n v="24"/>
    <n v="36"/>
    <n v="0"/>
    <n v="0"/>
    <n v="32"/>
    <n v="39"/>
    <n v="41"/>
    <n v="0"/>
    <n v="0"/>
    <n v="43"/>
    <n v="27"/>
    <n v="0"/>
    <n v="42"/>
    <n v="43"/>
    <n v="0"/>
    <n v="34"/>
    <n v="0"/>
    <n v="0"/>
    <n v="38"/>
    <n v="10"/>
    <n v="0"/>
    <n v="40"/>
    <n v="0"/>
    <n v="3"/>
    <n v="34"/>
    <n v="29"/>
    <n v="0"/>
    <n v="5"/>
    <n v="0"/>
    <n v="0"/>
    <n v="0"/>
    <n v="34"/>
    <n v="0"/>
    <n v="7"/>
    <n v="29"/>
    <n v="32"/>
  </r>
  <r>
    <x v="167"/>
    <x v="5"/>
    <x v="15"/>
    <n v="641"/>
    <n v="222"/>
    <n v="109"/>
    <n v="114"/>
    <n v="166"/>
    <n v="0"/>
    <n v="0.41000000000000003"/>
    <n v="0.68"/>
    <n v="0.71"/>
    <n v="0.82000000000000006"/>
    <n v="0.96"/>
    <n v="0.34"/>
    <n v="0.8"/>
    <n v="0.71"/>
    <n v="0.97"/>
    <n v="0.73"/>
    <n v="0.66"/>
    <n v="0.9"/>
    <n v="0.28999999999999998"/>
    <n v="0.5"/>
    <n v="0.74"/>
    <n v="0.94000000000000006"/>
    <n v="0.57000000000000006"/>
    <n v="0"/>
    <n v="0"/>
    <n v="38"/>
    <n v="0"/>
    <n v="0"/>
    <n v="0"/>
    <n v="11"/>
    <n v="22"/>
    <n v="32"/>
    <n v="6"/>
    <n v="30"/>
    <n v="10"/>
    <n v="32"/>
    <n v="11"/>
    <n v="4"/>
    <n v="9"/>
    <n v="16"/>
    <n v="36"/>
    <n v="27"/>
    <n v="21"/>
    <n v="23"/>
    <n v="2"/>
    <n v="21"/>
    <n v="3"/>
    <n v="13"/>
    <n v="0"/>
    <n v="20"/>
    <n v="0"/>
    <n v="32"/>
    <n v="0"/>
    <n v="26"/>
    <n v="10"/>
    <n v="24"/>
    <n v="22"/>
    <n v="30"/>
    <n v="16"/>
    <n v="0"/>
    <n v="34"/>
    <n v="27"/>
    <n v="33"/>
  </r>
  <r>
    <x v="168"/>
    <x v="5"/>
    <x v="16"/>
    <n v="626"/>
    <n v="182"/>
    <n v="156"/>
    <n v="105"/>
    <n v="183"/>
    <n v="1"/>
    <n v="0.49"/>
    <n v="0.51"/>
    <n v="0.77"/>
    <n v="0.8"/>
    <n v="0.96"/>
    <n v="0.69000000000000006"/>
    <n v="0.77"/>
    <n v="0.94000000000000006"/>
    <n v="0.67"/>
    <n v="0.72"/>
    <n v="0.68"/>
    <n v="0.96"/>
    <n v="0.83000000000000007"/>
    <n v="0.33"/>
    <n v="0.51"/>
    <n v="0.9"/>
    <n v="0.91"/>
    <n v="0"/>
    <n v="0"/>
    <n v="0"/>
    <n v="21"/>
    <n v="32"/>
    <n v="39"/>
    <n v="23"/>
    <n v="0"/>
    <n v="28"/>
    <n v="13"/>
    <n v="0"/>
    <n v="17"/>
    <n v="14"/>
    <n v="40"/>
    <n v="27"/>
    <n v="20"/>
    <n v="0"/>
    <n v="24"/>
    <n v="41"/>
    <n v="0"/>
    <n v="0"/>
    <n v="0"/>
    <n v="30"/>
    <n v="0"/>
    <n v="0"/>
    <n v="33"/>
    <n v="40"/>
    <n v="0"/>
    <n v="2"/>
    <n v="0"/>
    <n v="38"/>
    <n v="3"/>
    <n v="0"/>
    <n v="0"/>
    <n v="4"/>
    <n v="22"/>
    <n v="36"/>
    <n v="9"/>
    <n v="38"/>
    <n v="32"/>
  </r>
  <r>
    <x v="169"/>
    <x v="5"/>
    <x v="17"/>
    <n v="603"/>
    <n v="154"/>
    <n v="140"/>
    <n v="154"/>
    <n v="155"/>
    <n v="0"/>
    <n v="0.39"/>
    <n v="0.52"/>
    <n v="0.72"/>
    <n v="0.81"/>
    <n v="0.93"/>
    <n v="0.69000000000000006"/>
    <n v="0.64"/>
    <n v="0.95000000000000007"/>
    <n v="0.76"/>
    <n v="0.82000000000000006"/>
    <n v="0.71"/>
    <n v="0.99"/>
    <n v="0.86"/>
    <n v="0.3"/>
    <n v="0.5"/>
    <n v="0.99"/>
    <n v="0.73"/>
    <n v="15"/>
    <n v="13"/>
    <n v="24"/>
    <n v="0"/>
    <n v="13"/>
    <n v="5"/>
    <n v="39"/>
    <n v="28"/>
    <n v="0"/>
    <n v="3"/>
    <n v="0"/>
    <n v="0"/>
    <n v="30"/>
    <n v="23"/>
    <n v="15"/>
    <n v="18"/>
    <n v="33"/>
    <n v="10"/>
    <n v="26"/>
    <n v="0"/>
    <n v="0"/>
    <n v="7"/>
    <n v="0"/>
    <n v="12"/>
    <n v="36"/>
    <n v="0"/>
    <n v="2"/>
    <n v="37"/>
    <n v="26"/>
    <n v="34"/>
    <n v="35"/>
    <n v="10"/>
    <n v="19"/>
    <n v="16"/>
    <n v="0"/>
    <n v="30"/>
    <n v="22"/>
    <n v="0"/>
    <n v="3"/>
    <n v="19"/>
  </r>
  <r>
    <x v="170"/>
    <x v="5"/>
    <x v="18"/>
    <n v="578"/>
    <n v="179"/>
    <n v="174"/>
    <n v="104"/>
    <n v="121"/>
    <n v="0"/>
    <n v="0.5"/>
    <n v="0.56000000000000005"/>
    <n v="0.78"/>
    <n v="0.9"/>
    <n v="0.96"/>
    <n v="0.74"/>
    <n v="0.67"/>
    <n v="0.68"/>
    <n v="0.97"/>
    <n v="0.83000000000000007"/>
    <n v="0.97"/>
    <n v="0.42"/>
    <n v="0.85"/>
    <n v="0.91"/>
    <n v="0.94000000000000006"/>
    <n v="0.76"/>
    <n v="0.54"/>
    <n v="22"/>
    <n v="35"/>
    <n v="0"/>
    <n v="7"/>
    <n v="0"/>
    <n v="16"/>
    <n v="27"/>
    <n v="38"/>
    <n v="2"/>
    <n v="27"/>
    <n v="0"/>
    <n v="20"/>
    <n v="0"/>
    <n v="0"/>
    <n v="21"/>
    <n v="34"/>
    <n v="1"/>
    <n v="0"/>
    <n v="22"/>
    <n v="23"/>
    <n v="0"/>
    <n v="9"/>
    <n v="0"/>
    <n v="0"/>
    <n v="2"/>
    <n v="26"/>
    <n v="35"/>
    <n v="25"/>
    <n v="0"/>
    <n v="7"/>
    <n v="20"/>
    <n v="27"/>
    <n v="38"/>
    <n v="0"/>
    <n v="33"/>
    <n v="38"/>
    <n v="23"/>
    <n v="0"/>
    <n v="0"/>
    <n v="0"/>
  </r>
  <r>
    <x v="171"/>
    <x v="5"/>
    <x v="19"/>
    <n v="552"/>
    <n v="146"/>
    <n v="87"/>
    <n v="179"/>
    <n v="135"/>
    <n v="0"/>
    <n v="0.28000000000000003"/>
    <n v="0.56000000000000005"/>
    <n v="0.8"/>
    <n v="0.82000000000000006"/>
    <n v="0.91"/>
    <n v="0.72"/>
    <n v="0.98"/>
    <n v="0.70000000000000007"/>
    <n v="0.71"/>
    <n v="0.6"/>
    <n v="0.48"/>
    <n v="0.25"/>
    <n v="0.9"/>
    <n v="0.45"/>
    <n v="0.93"/>
    <n v="0.93"/>
    <n v="0.86"/>
    <n v="0"/>
    <n v="8"/>
    <n v="9"/>
    <n v="5"/>
    <n v="8"/>
    <n v="5"/>
    <n v="19"/>
    <n v="5"/>
    <n v="21"/>
    <n v="7"/>
    <n v="5"/>
    <n v="6"/>
    <n v="13"/>
    <n v="17"/>
    <n v="23"/>
    <n v="29"/>
    <n v="33"/>
    <n v="9"/>
    <n v="4"/>
    <n v="1"/>
    <n v="23"/>
    <n v="11"/>
    <n v="8"/>
    <n v="4"/>
    <n v="30"/>
    <n v="36"/>
    <n v="23"/>
    <n v="4"/>
    <n v="14"/>
    <n v="26"/>
    <n v="1"/>
    <n v="33"/>
    <n v="14"/>
    <n v="4"/>
    <n v="2"/>
    <n v="26"/>
    <n v="9"/>
    <n v="32"/>
    <n v="24"/>
    <n v="1"/>
  </r>
  <r>
    <x v="172"/>
    <x v="5"/>
    <x v="20"/>
    <n v="521.00000000000011"/>
    <n v="161.00000000000011"/>
    <n v="116"/>
    <n v="109"/>
    <n v="127"/>
    <n v="0"/>
    <n v="0.38"/>
    <n v="0.63"/>
    <n v="0.72"/>
    <n v="0.85"/>
    <n v="0.9"/>
    <n v="1"/>
    <n v="0.93"/>
    <n v="0.36"/>
    <n v="0.75"/>
    <n v="0.72"/>
    <n v="0.68"/>
    <n v="0.93"/>
    <n v="0.4"/>
    <n v="0.31"/>
    <n v="0.82000000000000006"/>
    <n v="0.86"/>
    <n v="0.74"/>
    <n v="25"/>
    <n v="18"/>
    <n v="20"/>
    <n v="0"/>
    <n v="4"/>
    <n v="29"/>
    <n v="2"/>
    <n v="2"/>
    <n v="16"/>
    <n v="0"/>
    <n v="8"/>
    <n v="0"/>
    <n v="14"/>
    <n v="30"/>
    <n v="4"/>
    <n v="4"/>
    <n v="8"/>
    <n v="28"/>
    <n v="29"/>
    <n v="10"/>
    <n v="0"/>
    <n v="24"/>
    <n v="22"/>
    <n v="0"/>
    <n v="25"/>
    <n v="3"/>
    <n v="0"/>
    <n v="2"/>
    <n v="33"/>
    <n v="0"/>
    <n v="16"/>
    <n v="2.0000000000001137"/>
    <n v="26"/>
    <n v="20"/>
    <n v="9"/>
    <n v="30"/>
    <n v="6"/>
    <n v="18"/>
    <n v="33"/>
    <n v="1"/>
  </r>
  <r>
    <x v="173"/>
    <x v="5"/>
    <x v="21"/>
    <n v="488.00000000000011"/>
    <n v="69.000000000000114"/>
    <n v="136"/>
    <n v="93"/>
    <n v="168"/>
    <n v="0"/>
    <n v="0.25"/>
    <n v="0.56000000000000005"/>
    <n v="0.8"/>
    <n v="0.89"/>
    <n v="0.97"/>
    <n v="0.71"/>
    <n v="0.85"/>
    <n v="0.71"/>
    <n v="0.75"/>
    <n v="0.66"/>
    <n v="1"/>
    <n v="0.54"/>
    <n v="0.74"/>
    <n v="0.38"/>
    <n v="0.87"/>
    <n v="0.9"/>
    <n v="0.98"/>
    <n v="1"/>
    <n v="16"/>
    <n v="11"/>
    <n v="28"/>
    <n v="3"/>
    <n v="19"/>
    <n v="25"/>
    <n v="0"/>
    <n v="30"/>
    <n v="3"/>
    <n v="22"/>
    <n v="29"/>
    <n v="16"/>
    <n v="20"/>
    <n v="28"/>
    <n v="0"/>
    <n v="13"/>
    <n v="26"/>
    <n v="7"/>
    <n v="29"/>
    <n v="0"/>
    <n v="12"/>
    <n v="19"/>
    <n v="0"/>
    <n v="10"/>
    <n v="19"/>
    <n v="0"/>
    <n v="0"/>
    <n v="27"/>
    <n v="6"/>
    <n v="9"/>
    <n v="18"/>
    <n v="7"/>
    <n v="0"/>
    <n v="0"/>
    <n v="0"/>
    <n v="0"/>
    <n v="5"/>
    <n v="26"/>
    <n v="4.0000000000001137"/>
  </r>
  <r>
    <x v="174"/>
    <x v="5"/>
    <x v="22"/>
    <n v="449.00000000000006"/>
    <n v="123"/>
    <n v="98"/>
    <n v="133"/>
    <n v="66.000000000000057"/>
    <n v="0"/>
    <n v="0.17"/>
    <n v="0.52"/>
    <n v="0.79"/>
    <n v="0.87"/>
    <n v="0.96"/>
    <n v="0.87"/>
    <n v="0.93"/>
    <n v="0.6"/>
    <n v="0.69000000000000006"/>
    <n v="0.68"/>
    <n v="0.93"/>
    <n v="0.95000000000000007"/>
    <n v="0.85"/>
    <n v="0.70000000000000007"/>
    <n v="0.37"/>
    <n v="0.85"/>
    <n v="0.47000000000000003"/>
    <n v="26"/>
    <n v="0"/>
    <n v="2"/>
    <n v="0"/>
    <n v="10"/>
    <n v="14"/>
    <n v="0"/>
    <n v="0"/>
    <n v="18"/>
    <n v="28"/>
    <n v="29"/>
    <n v="0"/>
    <n v="0"/>
    <n v="24"/>
    <n v="0"/>
    <n v="24"/>
    <n v="0"/>
    <n v="15.000000000000057"/>
    <n v="3"/>
    <n v="0"/>
    <n v="8"/>
    <n v="13"/>
    <n v="8"/>
    <n v="15"/>
    <n v="0"/>
    <n v="22"/>
    <n v="25"/>
    <n v="0"/>
    <n v="18"/>
    <n v="24"/>
    <n v="13"/>
    <n v="8"/>
    <n v="24"/>
    <n v="5"/>
    <n v="0"/>
    <n v="20"/>
    <n v="8"/>
    <n v="23"/>
    <n v="13"/>
    <n v="9"/>
  </r>
  <r>
    <x v="175"/>
    <x v="5"/>
    <x v="23"/>
    <n v="400"/>
    <n v="111"/>
    <n v="103"/>
    <n v="109"/>
    <n v="71"/>
    <n v="0"/>
    <n v="0.17"/>
    <n v="0.5"/>
    <n v="0.71"/>
    <n v="0.83000000000000007"/>
    <n v="0.95000000000000007"/>
    <n v="0.74"/>
    <n v="0.76"/>
    <n v="0.86"/>
    <n v="0.75"/>
    <n v="0.56000000000000005"/>
    <n v="0.92"/>
    <n v="0.9"/>
    <n v="0.5"/>
    <n v="0.93"/>
    <n v="0.3"/>
    <n v="0.57999999999999996"/>
    <n v="0.87"/>
    <n v="22"/>
    <n v="18"/>
    <n v="13"/>
    <n v="10"/>
    <n v="3"/>
    <n v="5"/>
    <n v="21"/>
    <n v="0"/>
    <n v="4"/>
    <n v="7"/>
    <n v="6"/>
    <n v="5"/>
    <n v="0"/>
    <n v="0"/>
    <n v="7"/>
    <n v="26"/>
    <n v="0"/>
    <n v="17"/>
    <n v="0"/>
    <n v="16"/>
    <n v="0"/>
    <n v="14"/>
    <n v="12"/>
    <n v="15"/>
    <n v="21"/>
    <n v="10"/>
    <n v="0"/>
    <n v="12"/>
    <n v="1"/>
    <n v="24"/>
    <n v="4"/>
    <n v="23"/>
    <n v="7"/>
    <n v="15"/>
    <n v="0"/>
    <n v="25"/>
    <n v="24"/>
    <n v="0"/>
    <n v="0"/>
    <n v="13"/>
  </r>
  <r>
    <x v="176"/>
    <x v="5"/>
    <x v="24"/>
    <n v="349.00000000000006"/>
    <n v="105.00000000000006"/>
    <n v="38"/>
    <n v="120"/>
    <n v="81"/>
    <n v="0"/>
    <n v="0.38"/>
    <n v="0.59"/>
    <n v="0.72"/>
    <n v="0.86"/>
    <n v="0.93"/>
    <n v="0.72"/>
    <n v="0.71"/>
    <n v="0.72"/>
    <n v="0.43"/>
    <n v="0.75"/>
    <n v="0.93"/>
    <n v="0.92"/>
    <n v="0.76"/>
    <n v="0.94000000000000006"/>
    <n v="0.42"/>
    <n v="0.72"/>
    <n v="0.51"/>
    <n v="8"/>
    <n v="0"/>
    <n v="4"/>
    <n v="11"/>
    <n v="1"/>
    <n v="14"/>
    <n v="0"/>
    <n v="0"/>
    <n v="0"/>
    <n v="0"/>
    <n v="5"/>
    <n v="0"/>
    <n v="14"/>
    <n v="0"/>
    <n v="6"/>
    <n v="16"/>
    <n v="11"/>
    <n v="0"/>
    <n v="23"/>
    <n v="11"/>
    <n v="14"/>
    <n v="23"/>
    <n v="21"/>
    <n v="0"/>
    <n v="11"/>
    <n v="9"/>
    <n v="2"/>
    <n v="22"/>
    <n v="7"/>
    <n v="11"/>
    <n v="1"/>
    <n v="19"/>
    <n v="2"/>
    <n v="18"/>
    <n v="0"/>
    <n v="21"/>
    <n v="18"/>
    <n v="14"/>
    <n v="6.0000000000000568"/>
    <n v="6"/>
  </r>
  <r>
    <x v="177"/>
    <x v="5"/>
    <x v="25"/>
    <n v="303.00000000000006"/>
    <n v="68"/>
    <n v="61"/>
    <n v="62"/>
    <n v="95.000000000000057"/>
    <n v="0"/>
    <n v="0.25"/>
    <n v="0.64"/>
    <n v="0.79"/>
    <n v="0.8"/>
    <n v="0.91"/>
    <n v="0.79"/>
    <n v="0.56000000000000005"/>
    <n v="0.86"/>
    <n v="0.9"/>
    <n v="0.82000000000000006"/>
    <n v="0.74"/>
    <n v="0.43"/>
    <n v="0.45"/>
    <n v="0.91"/>
    <n v="0.94000000000000006"/>
    <n v="0.89"/>
    <n v="0.95000000000000007"/>
    <n v="0"/>
    <n v="0"/>
    <n v="8"/>
    <n v="0"/>
    <n v="19"/>
    <n v="13"/>
    <n v="5"/>
    <n v="12"/>
    <n v="0"/>
    <n v="4"/>
    <n v="17"/>
    <n v="9"/>
    <n v="17"/>
    <n v="14"/>
    <n v="13.000000000000057"/>
    <n v="9"/>
    <n v="2"/>
    <n v="9"/>
    <n v="7"/>
    <n v="15"/>
    <n v="8"/>
    <n v="8"/>
    <n v="0"/>
    <n v="0"/>
    <n v="10"/>
    <n v="18"/>
    <n v="10"/>
    <n v="1"/>
    <n v="5"/>
    <n v="2"/>
    <n v="0"/>
    <n v="0"/>
    <n v="0"/>
    <n v="13"/>
    <n v="15"/>
    <n v="0"/>
    <n v="5"/>
    <n v="0"/>
    <n v="17"/>
    <n v="18"/>
  </r>
  <r>
    <x v="178"/>
    <x v="5"/>
    <x v="26"/>
    <n v="268"/>
    <n v="88"/>
    <n v="55"/>
    <n v="48"/>
    <n v="74"/>
    <n v="0"/>
    <n v="0.33"/>
    <n v="0.52"/>
    <n v="0.74"/>
    <n v="0.83000000000000007"/>
    <n v="0.99"/>
    <n v="0.68"/>
    <n v="0.57999999999999996"/>
    <n v="0.6"/>
    <n v="0.78"/>
    <n v="0.92"/>
    <n v="0.46"/>
    <n v="0.36"/>
    <n v="0.92"/>
    <n v="0.51"/>
    <n v="0.77"/>
    <n v="0.62"/>
    <n v="0.91"/>
    <n v="3"/>
    <n v="0"/>
    <n v="17"/>
    <n v="0"/>
    <n v="11"/>
    <n v="10"/>
    <n v="7"/>
    <n v="0"/>
    <n v="7"/>
    <n v="0"/>
    <n v="3"/>
    <n v="0"/>
    <n v="15"/>
    <n v="10"/>
    <n v="8"/>
    <n v="0"/>
    <n v="11"/>
    <n v="17"/>
    <n v="0"/>
    <n v="13"/>
    <n v="7"/>
    <n v="0"/>
    <n v="0"/>
    <n v="2"/>
    <n v="3"/>
    <n v="9"/>
    <n v="14"/>
    <n v="0"/>
    <n v="7"/>
    <n v="6"/>
    <n v="7"/>
    <n v="8"/>
    <n v="2"/>
    <n v="5"/>
    <n v="13"/>
    <n v="4"/>
    <n v="15"/>
    <n v="13"/>
    <n v="6"/>
    <n v="15"/>
  </r>
  <r>
    <x v="179"/>
    <x v="5"/>
    <x v="27"/>
    <n v="237.00000000000003"/>
    <n v="73.000000000000028"/>
    <n v="58"/>
    <n v="68"/>
    <n v="38"/>
    <n v="0"/>
    <n v="0.33"/>
    <n v="0.65"/>
    <n v="0.74"/>
    <n v="0.81"/>
    <n v="0.99"/>
    <n v="0.48"/>
    <n v="0.6"/>
    <n v="0.72"/>
    <n v="0.97"/>
    <n v="0.76"/>
    <n v="0.64"/>
    <n v="0.86"/>
    <n v="0.42"/>
    <n v="0.92"/>
    <n v="0.76"/>
    <n v="0.89"/>
    <n v="0.41000000000000003"/>
    <n v="0"/>
    <n v="3"/>
    <n v="13"/>
    <n v="10"/>
    <n v="6"/>
    <n v="0"/>
    <n v="14"/>
    <n v="5"/>
    <n v="0"/>
    <n v="7"/>
    <n v="0"/>
    <n v="0"/>
    <n v="6"/>
    <n v="7"/>
    <n v="8"/>
    <n v="15"/>
    <n v="2"/>
    <n v="0"/>
    <n v="0"/>
    <n v="0"/>
    <n v="7"/>
    <n v="5"/>
    <n v="4"/>
    <n v="14"/>
    <n v="3"/>
    <n v="9"/>
    <n v="5"/>
    <n v="14"/>
    <n v="0"/>
    <n v="7"/>
    <n v="11"/>
    <n v="0"/>
    <n v="12"/>
    <n v="7"/>
    <n v="9"/>
    <n v="6"/>
    <n v="9.0000000000000284"/>
    <n v="7"/>
    <n v="0"/>
    <n v="12"/>
  </r>
  <r>
    <x v="180"/>
    <x v="5"/>
    <x v="28"/>
    <n v="217.99999999999997"/>
    <n v="60.999999999999972"/>
    <n v="55"/>
    <n v="58"/>
    <n v="42"/>
    <n v="0"/>
    <n v="0.23"/>
    <n v="0.54"/>
    <n v="0.73"/>
    <n v="0.85"/>
    <n v="0.93"/>
    <n v="0.93"/>
    <n v="0.66"/>
    <n v="0.44"/>
    <n v="0.71"/>
    <n v="0.57999999999999996"/>
    <n v="0.13"/>
    <n v="0.28999999999999998"/>
    <n v="0.9"/>
    <n v="0.83000000000000007"/>
    <n v="0.53"/>
    <n v="0.99"/>
    <n v="0.87"/>
    <n v="3"/>
    <n v="7"/>
    <n v="3"/>
    <n v="1"/>
    <n v="10"/>
    <n v="0"/>
    <n v="3"/>
    <n v="13"/>
    <n v="6"/>
    <n v="9"/>
    <n v="2"/>
    <n v="0"/>
    <n v="4"/>
    <n v="8"/>
    <n v="11"/>
    <n v="0"/>
    <n v="13"/>
    <n v="3"/>
    <n v="3"/>
    <n v="0"/>
    <n v="0"/>
    <n v="14"/>
    <n v="10"/>
    <n v="1"/>
    <n v="3"/>
    <n v="5"/>
    <n v="6"/>
    <n v="4"/>
    <n v="9"/>
    <n v="6"/>
    <n v="12"/>
    <n v="6"/>
    <n v="9"/>
    <n v="0"/>
    <n v="0"/>
    <n v="13.999999999999972"/>
    <n v="5"/>
    <n v="2"/>
    <n v="8"/>
    <n v="5"/>
  </r>
  <r>
    <x v="181"/>
    <x v="5"/>
    <x v="29"/>
    <n v="250"/>
    <n v="53"/>
    <n v="55"/>
    <n v="78"/>
    <n v="48"/>
    <n v="0"/>
    <n v="0.18"/>
    <n v="0.53"/>
    <n v="0.71"/>
    <n v="0.87"/>
    <n v="0.9"/>
    <n v="0.93"/>
    <n v="0.25"/>
    <n v="0.44"/>
    <n v="0.59"/>
    <n v="0.71"/>
    <n v="0.72"/>
    <n v="0.79"/>
    <n v="0.99"/>
    <n v="0.44"/>
    <n v="0.98"/>
    <n v="0.56000000000000005"/>
    <n v="0.57000000000000006"/>
    <n v="0"/>
    <n v="0"/>
    <n v="15"/>
    <n v="0"/>
    <n v="15"/>
    <n v="0"/>
    <n v="0"/>
    <n v="0"/>
    <n v="14"/>
    <n v="11"/>
    <n v="16"/>
    <n v="0"/>
    <n v="0"/>
    <n v="7"/>
    <n v="0"/>
    <n v="14"/>
    <n v="6"/>
    <n v="9"/>
    <n v="10"/>
    <n v="2"/>
    <n v="1"/>
    <n v="0"/>
    <n v="0"/>
    <n v="16"/>
    <n v="13"/>
    <n v="9"/>
    <n v="4"/>
    <n v="5"/>
    <n v="16"/>
    <n v="14"/>
    <n v="4"/>
    <n v="5"/>
    <n v="14"/>
    <n v="0"/>
    <n v="10"/>
    <n v="10"/>
    <n v="0"/>
    <n v="10"/>
    <n v="0"/>
    <n v="0"/>
  </r>
  <r>
    <x v="31"/>
    <x v="6"/>
    <x v="3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6"/>
    <x v="3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6"/>
    <x v="3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6"/>
    <x v="37"/>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6"/>
    <x v="38"/>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6"/>
    <x v="39"/>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82"/>
    <x v="6"/>
    <x v="0"/>
    <n v="684"/>
    <n v="142"/>
    <n v="153"/>
    <n v="169"/>
    <n v="220"/>
    <n v="0"/>
    <n v="0.93"/>
    <n v="0.78"/>
    <n v="0.85"/>
    <n v="0.18"/>
    <n v="0.57000000000000006"/>
    <n v="0.57999999999999996"/>
    <n v="0.68"/>
    <n v="0.71"/>
    <n v="0.57999999999999996"/>
    <n v="0.76"/>
    <n v="0.89"/>
    <n v="0.99"/>
    <n v="0.49"/>
    <n v="0.95000000000000007"/>
    <n v="0.4"/>
    <n v="0.56000000000000005"/>
    <n v="0.85"/>
    <n v="10"/>
    <n v="0"/>
    <n v="40"/>
    <n v="0"/>
    <n v="12"/>
    <n v="31"/>
    <n v="19"/>
    <n v="0"/>
    <n v="14"/>
    <n v="27"/>
    <n v="0"/>
    <n v="36"/>
    <n v="28"/>
    <n v="0"/>
    <n v="43"/>
    <n v="0"/>
    <n v="38"/>
    <n v="24"/>
    <n v="21"/>
    <n v="30"/>
    <n v="0"/>
    <n v="41"/>
    <n v="28"/>
    <n v="0"/>
    <n v="40"/>
    <n v="0"/>
    <n v="0"/>
    <n v="15"/>
    <n v="37"/>
    <n v="8"/>
    <n v="0"/>
    <n v="30"/>
    <n v="13"/>
    <n v="0"/>
    <n v="0"/>
    <n v="29"/>
    <n v="45"/>
    <n v="8"/>
    <n v="0"/>
    <n v="17"/>
  </r>
  <r>
    <x v="183"/>
    <x v="6"/>
    <x v="1"/>
    <n v="684"/>
    <n v="170"/>
    <n v="128"/>
    <n v="178"/>
    <n v="184"/>
    <n v="0"/>
    <n v="0.25"/>
    <n v="0.6"/>
    <n v="0.73"/>
    <n v="0.94000000000000006"/>
    <n v="0.88"/>
    <n v="0.66"/>
    <n v="0.57999999999999996"/>
    <n v="0.88"/>
    <n v="0.76"/>
    <n v="0.35000000000000003"/>
    <n v="0.70000000000000007"/>
    <n v="0.96"/>
    <n v="0.53"/>
    <n v="0.97"/>
    <n v="0.70000000000000007"/>
    <n v="0.25"/>
    <n v="0.86"/>
    <n v="32"/>
    <n v="0"/>
    <n v="0"/>
    <n v="4"/>
    <n v="11"/>
    <n v="34"/>
    <n v="4"/>
    <n v="32"/>
    <n v="10"/>
    <n v="1"/>
    <n v="24"/>
    <n v="9"/>
    <n v="31"/>
    <n v="10"/>
    <n v="11"/>
    <n v="17"/>
    <n v="0"/>
    <n v="43"/>
    <n v="20"/>
    <n v="43"/>
    <n v="27"/>
    <n v="20"/>
    <n v="5"/>
    <n v="2"/>
    <n v="22"/>
    <n v="31"/>
    <n v="19"/>
    <n v="40"/>
    <n v="6"/>
    <n v="6"/>
    <n v="33"/>
    <n v="16"/>
    <n v="18"/>
    <n v="11"/>
    <n v="25"/>
    <n v="3"/>
    <n v="0"/>
    <n v="24"/>
    <n v="0"/>
    <n v="40"/>
  </r>
  <r>
    <x v="184"/>
    <x v="6"/>
    <x v="2"/>
    <n v="678.99999999999989"/>
    <n v="45"/>
    <n v="244"/>
    <n v="214"/>
    <n v="137.99999999999989"/>
    <n v="0"/>
    <n v="0.5"/>
    <n v="0.79"/>
    <n v="0.68"/>
    <n v="0.92"/>
    <n v="0.9"/>
    <n v="0.87"/>
    <n v="0.71"/>
    <n v="0.64"/>
    <n v="0.75"/>
    <n v="0.57000000000000006"/>
    <n v="0.73"/>
    <n v="0.44"/>
    <n v="0.85"/>
    <n v="0.95000000000000007"/>
    <n v="0.56000000000000005"/>
    <n v="0.85"/>
    <n v="0.85"/>
    <n v="0"/>
    <n v="39"/>
    <n v="20"/>
    <n v="30"/>
    <n v="32"/>
    <n v="36"/>
    <n v="0"/>
    <n v="25"/>
    <n v="42"/>
    <n v="20"/>
    <n v="38"/>
    <n v="26"/>
    <n v="0"/>
    <n v="41"/>
    <n v="17"/>
    <n v="0"/>
    <n v="0"/>
    <n v="0"/>
    <n v="24"/>
    <n v="29.999999999999886"/>
    <n v="0"/>
    <n v="15"/>
    <n v="32"/>
    <n v="43"/>
    <n v="30"/>
    <n v="0"/>
    <n v="41"/>
    <n v="29"/>
    <n v="12"/>
    <n v="12"/>
    <n v="2"/>
    <n v="31"/>
    <n v="0"/>
    <n v="0"/>
    <n v="0"/>
    <n v="12"/>
    <n v="0"/>
    <n v="0"/>
    <n v="0"/>
    <n v="0"/>
  </r>
  <r>
    <x v="185"/>
    <x v="6"/>
    <x v="3"/>
    <n v="672.00000000000011"/>
    <n v="129"/>
    <n v="142"/>
    <n v="120"/>
    <n v="247.00000000000011"/>
    <n v="1"/>
    <n v="0.26"/>
    <n v="0.83000000000000007"/>
    <n v="0.55000000000000004"/>
    <n v="0.9"/>
    <n v="0.76"/>
    <n v="0.9"/>
    <n v="0.74"/>
    <n v="0.13"/>
    <n v="0.73"/>
    <n v="0.42"/>
    <n v="0.64"/>
    <n v="0.95000000000000007"/>
    <n v="0.81"/>
    <n v="0.61"/>
    <n v="0.3"/>
    <n v="1"/>
    <n v="0.42"/>
    <n v="41"/>
    <n v="8"/>
    <n v="18"/>
    <n v="0"/>
    <n v="0"/>
    <n v="36"/>
    <n v="34"/>
    <n v="0"/>
    <n v="5"/>
    <n v="0"/>
    <n v="34"/>
    <n v="44"/>
    <n v="16"/>
    <n v="27"/>
    <n v="37"/>
    <n v="0"/>
    <n v="33"/>
    <n v="19.000000000000114"/>
    <n v="41"/>
    <n v="30"/>
    <n v="18"/>
    <n v="25"/>
    <n v="22"/>
    <n v="0"/>
    <n v="0"/>
    <n v="0"/>
    <n v="42"/>
    <n v="13"/>
    <n v="0"/>
    <n v="0"/>
    <n v="25"/>
    <n v="5"/>
    <n v="13"/>
    <n v="20"/>
    <n v="37"/>
    <n v="0"/>
    <n v="15"/>
    <n v="9"/>
    <n v="0"/>
    <n v="5"/>
  </r>
  <r>
    <x v="186"/>
    <x v="6"/>
    <x v="4"/>
    <n v="661"/>
    <n v="162"/>
    <n v="198"/>
    <n v="164"/>
    <n v="137"/>
    <n v="0"/>
    <n v="0.55000000000000004"/>
    <n v="0.95000000000000007"/>
    <n v="0.83000000000000007"/>
    <n v="0.28000000000000003"/>
    <n v="0.76"/>
    <n v="0.25"/>
    <n v="0.85"/>
    <n v="0.57000000000000006"/>
    <n v="0.71"/>
    <n v="0.96"/>
    <n v="0.61"/>
    <n v="0.91"/>
    <n v="0.98"/>
    <n v="0.37"/>
    <n v="0.86"/>
    <n v="0.5"/>
    <n v="0.65"/>
    <n v="9"/>
    <n v="17"/>
    <n v="43"/>
    <n v="27"/>
    <n v="15"/>
    <n v="12"/>
    <n v="40"/>
    <n v="5"/>
    <n v="27"/>
    <n v="3"/>
    <n v="0"/>
    <n v="20"/>
    <n v="16"/>
    <n v="18"/>
    <n v="8"/>
    <n v="10"/>
    <n v="10"/>
    <n v="0"/>
    <n v="15"/>
    <n v="40"/>
    <n v="20"/>
    <n v="44"/>
    <n v="11"/>
    <n v="7"/>
    <n v="34"/>
    <n v="7"/>
    <n v="11"/>
    <n v="0"/>
    <n v="30"/>
    <n v="0"/>
    <n v="0"/>
    <n v="2"/>
    <n v="41"/>
    <n v="25"/>
    <n v="30"/>
    <n v="30"/>
    <n v="15"/>
    <n v="5"/>
    <n v="0"/>
    <n v="14"/>
  </r>
  <r>
    <x v="187"/>
    <x v="6"/>
    <x v="5"/>
    <n v="647.00000000000011"/>
    <n v="110.00000000000011"/>
    <n v="181"/>
    <n v="229"/>
    <n v="108"/>
    <n v="0"/>
    <n v="0.70000000000000007"/>
    <n v="0.99"/>
    <n v="0.43"/>
    <n v="0.78"/>
    <n v="0.8"/>
    <n v="0.64"/>
    <n v="0.57999999999999996"/>
    <n v="0.78"/>
    <n v="0.70000000000000007"/>
    <n v="0.75"/>
    <n v="0.98"/>
    <n v="0.73"/>
    <n v="0.56000000000000005"/>
    <n v="0.9"/>
    <n v="0.95000000000000007"/>
    <n v="0.46"/>
    <n v="0.33"/>
    <n v="6"/>
    <n v="10"/>
    <n v="0"/>
    <n v="0"/>
    <n v="14"/>
    <n v="43"/>
    <n v="7"/>
    <n v="39"/>
    <n v="28"/>
    <n v="34"/>
    <n v="19"/>
    <n v="0"/>
    <n v="26"/>
    <n v="26"/>
    <n v="0"/>
    <n v="0"/>
    <n v="18"/>
    <n v="38"/>
    <n v="0"/>
    <n v="0"/>
    <n v="26"/>
    <n v="29"/>
    <n v="37"/>
    <n v="20"/>
    <n v="37"/>
    <n v="0"/>
    <n v="0"/>
    <n v="37"/>
    <n v="43"/>
    <n v="0"/>
    <n v="12"/>
    <n v="11"/>
    <n v="12"/>
    <n v="16"/>
    <n v="18"/>
    <n v="6.0000000000001137"/>
    <n v="0"/>
    <n v="19"/>
    <n v="16"/>
    <n v="0"/>
  </r>
  <r>
    <x v="188"/>
    <x v="6"/>
    <x v="6"/>
    <n v="629"/>
    <n v="131"/>
    <n v="203"/>
    <n v="141"/>
    <n v="149"/>
    <n v="0"/>
    <n v="0.86"/>
    <n v="0.96"/>
    <n v="0.33"/>
    <n v="0.71"/>
    <n v="0.57000000000000006"/>
    <n v="0.79"/>
    <n v="0.61"/>
    <n v="0.75"/>
    <n v="0.61"/>
    <n v="0.45"/>
    <n v="0.85"/>
    <n v="0.75"/>
    <n v="0.52"/>
    <n v="0.32"/>
    <n v="0.98"/>
    <n v="0.93"/>
    <n v="0.62"/>
    <n v="11"/>
    <n v="41"/>
    <n v="28"/>
    <n v="18"/>
    <n v="6"/>
    <n v="17"/>
    <n v="16"/>
    <n v="30"/>
    <n v="13"/>
    <n v="23"/>
    <n v="5"/>
    <n v="27"/>
    <n v="31"/>
    <n v="11"/>
    <n v="16"/>
    <n v="30"/>
    <n v="0"/>
    <n v="25"/>
    <n v="7"/>
    <n v="2"/>
    <n v="9"/>
    <n v="37"/>
    <n v="0"/>
    <n v="34"/>
    <n v="0"/>
    <n v="14"/>
    <n v="2"/>
    <n v="12"/>
    <n v="30"/>
    <n v="3"/>
    <n v="39"/>
    <n v="16"/>
    <n v="17"/>
    <n v="14"/>
    <n v="0"/>
    <n v="15"/>
    <n v="4"/>
    <n v="0"/>
    <n v="19"/>
    <n v="7"/>
  </r>
  <r>
    <x v="189"/>
    <x v="6"/>
    <x v="7"/>
    <n v="608.00000000000011"/>
    <n v="168.00000000000011"/>
    <n v="113"/>
    <n v="175"/>
    <n v="129"/>
    <n v="0"/>
    <n v="0.9"/>
    <n v="0.87"/>
    <n v="0.5"/>
    <n v="0.76"/>
    <n v="0.3"/>
    <n v="0.63"/>
    <n v="0.76"/>
    <n v="0.51"/>
    <n v="0.66"/>
    <n v="0.64"/>
    <n v="0.99"/>
    <n v="0.48"/>
    <n v="0.39"/>
    <n v="0.96"/>
    <n v="0.72"/>
    <n v="0.96"/>
    <n v="0.69000000000000006"/>
    <n v="40"/>
    <n v="2"/>
    <n v="6"/>
    <n v="6"/>
    <n v="20"/>
    <n v="0"/>
    <n v="0"/>
    <n v="28"/>
    <n v="0"/>
    <n v="11"/>
    <n v="23"/>
    <n v="0"/>
    <n v="28"/>
    <n v="15"/>
    <n v="28"/>
    <n v="17"/>
    <n v="16"/>
    <n v="0"/>
    <n v="0"/>
    <n v="25"/>
    <n v="29"/>
    <n v="34"/>
    <n v="40"/>
    <n v="13"/>
    <n v="37"/>
    <n v="0"/>
    <n v="0"/>
    <n v="0"/>
    <n v="0"/>
    <n v="22"/>
    <n v="20"/>
    <n v="10"/>
    <n v="35.000000000000114"/>
    <n v="29"/>
    <n v="2"/>
    <n v="31"/>
    <n v="4"/>
    <n v="27"/>
    <n v="10"/>
    <n v="0"/>
  </r>
  <r>
    <x v="190"/>
    <x v="6"/>
    <x v="8"/>
    <n v="581"/>
    <n v="170"/>
    <n v="136"/>
    <n v="126"/>
    <n v="146"/>
    <n v="0"/>
    <n v="0.89"/>
    <n v="0.2"/>
    <n v="0.78"/>
    <n v="0.97"/>
    <n v="0.52"/>
    <n v="0.96"/>
    <n v="0.87"/>
    <n v="0.71"/>
    <n v="0.68"/>
    <n v="0.70000000000000007"/>
    <n v="0.98"/>
    <n v="0.38"/>
    <n v="0.96"/>
    <n v="0.59"/>
    <n v="0.64"/>
    <n v="0.89"/>
    <n v="0.98"/>
    <n v="37"/>
    <n v="35"/>
    <n v="13"/>
    <n v="0"/>
    <n v="15"/>
    <n v="18"/>
    <n v="4"/>
    <n v="14"/>
    <n v="0"/>
    <n v="0"/>
    <n v="3"/>
    <n v="34"/>
    <n v="0"/>
    <n v="15"/>
    <n v="10"/>
    <n v="0"/>
    <n v="32"/>
    <n v="27"/>
    <n v="11"/>
    <n v="17"/>
    <n v="0"/>
    <n v="5"/>
    <n v="21"/>
    <n v="26"/>
    <n v="8"/>
    <n v="0"/>
    <n v="0"/>
    <n v="29"/>
    <n v="23"/>
    <n v="14"/>
    <n v="0"/>
    <n v="29"/>
    <n v="1"/>
    <n v="32"/>
    <n v="32"/>
    <n v="0"/>
    <n v="34"/>
    <n v="20"/>
    <n v="10"/>
    <n v="12"/>
  </r>
  <r>
    <x v="191"/>
    <x v="6"/>
    <x v="9"/>
    <n v="548"/>
    <n v="158"/>
    <n v="122"/>
    <n v="174"/>
    <n v="94"/>
    <n v="0"/>
    <n v="0.78"/>
    <n v="0.57000000000000006"/>
    <n v="0.87"/>
    <n v="0.91"/>
    <n v="0.38"/>
    <n v="0.76"/>
    <n v="0.99"/>
    <n v="0.74"/>
    <n v="0.87"/>
    <n v="0.55000000000000004"/>
    <n v="0.34"/>
    <n v="0.44"/>
    <n v="0.93"/>
    <n v="0.92"/>
    <n v="0.43"/>
    <n v="0.94000000000000006"/>
    <n v="0.72"/>
    <n v="31"/>
    <n v="19"/>
    <n v="0"/>
    <n v="14"/>
    <n v="15"/>
    <n v="11"/>
    <n v="2"/>
    <n v="7"/>
    <n v="0"/>
    <n v="23"/>
    <n v="0"/>
    <n v="0"/>
    <n v="0"/>
    <n v="27"/>
    <n v="16"/>
    <n v="1"/>
    <n v="0"/>
    <n v="20"/>
    <n v="28"/>
    <n v="2"/>
    <n v="0"/>
    <n v="0"/>
    <n v="23"/>
    <n v="28"/>
    <n v="17"/>
    <n v="27"/>
    <n v="18"/>
    <n v="29"/>
    <n v="0"/>
    <n v="32"/>
    <n v="32"/>
    <n v="1"/>
    <n v="0"/>
    <n v="17"/>
    <n v="4"/>
    <n v="6"/>
    <n v="32"/>
    <n v="11"/>
    <n v="25"/>
    <n v="30"/>
  </r>
  <r>
    <x v="192"/>
    <x v="6"/>
    <x v="10"/>
    <n v="505.00000000000011"/>
    <n v="158"/>
    <n v="126.00000000000011"/>
    <n v="94"/>
    <n v="125"/>
    <n v="0"/>
    <n v="0.28000000000000003"/>
    <n v="0.8"/>
    <n v="0.85"/>
    <n v="0.99"/>
    <n v="0.61"/>
    <n v="0.68"/>
    <n v="0.79"/>
    <n v="0.8"/>
    <n v="1"/>
    <n v="0.73"/>
    <n v="0.99"/>
    <n v="0.34"/>
    <n v="0.83000000000000007"/>
    <n v="0.9"/>
    <n v="0.94000000000000006"/>
    <n v="0.57000000000000006"/>
    <n v="0.93"/>
    <n v="17"/>
    <n v="9.0000000000001137"/>
    <n v="11"/>
    <n v="20"/>
    <n v="7"/>
    <n v="11"/>
    <n v="0"/>
    <n v="25"/>
    <n v="26"/>
    <n v="0"/>
    <n v="2"/>
    <n v="5"/>
    <n v="33"/>
    <n v="4"/>
    <n v="0"/>
    <n v="24"/>
    <n v="15"/>
    <n v="11"/>
    <n v="0"/>
    <n v="33"/>
    <n v="10"/>
    <n v="19"/>
    <n v="33"/>
    <n v="0"/>
    <n v="0"/>
    <n v="0"/>
    <n v="0"/>
    <n v="4"/>
    <n v="0"/>
    <n v="28"/>
    <n v="25"/>
    <n v="29"/>
    <n v="0"/>
    <n v="11"/>
    <n v="28"/>
    <n v="5"/>
    <n v="1"/>
    <n v="15"/>
    <n v="16"/>
    <n v="28"/>
  </r>
  <r>
    <x v="193"/>
    <x v="6"/>
    <x v="11"/>
    <n v="452.99999999999994"/>
    <n v="174"/>
    <n v="71.999999999999943"/>
    <n v="120"/>
    <n v="59"/>
    <n v="0"/>
    <n v="0.54"/>
    <n v="0.28999999999999998"/>
    <n v="0.74"/>
    <n v="0.82000000000000006"/>
    <n v="0.91"/>
    <n v="0.76"/>
    <n v="0.89"/>
    <n v="0.87"/>
    <n v="0.74"/>
    <n v="0.62"/>
    <n v="0.61"/>
    <n v="0.92"/>
    <n v="0.8"/>
    <n v="0.45"/>
    <n v="0.48"/>
    <n v="0.74"/>
    <n v="0.86"/>
    <n v="24"/>
    <n v="0"/>
    <n v="0"/>
    <n v="0"/>
    <n v="19"/>
    <n v="15"/>
    <n v="0"/>
    <n v="0"/>
    <n v="13.999999999999943"/>
    <n v="0"/>
    <n v="28"/>
    <n v="0"/>
    <n v="13"/>
    <n v="7"/>
    <n v="0"/>
    <n v="8"/>
    <n v="0"/>
    <n v="9"/>
    <n v="3"/>
    <n v="19"/>
    <n v="8"/>
    <n v="12"/>
    <n v="15"/>
    <n v="24"/>
    <n v="9"/>
    <n v="0"/>
    <n v="23"/>
    <n v="0"/>
    <n v="0"/>
    <n v="29"/>
    <n v="28"/>
    <n v="25"/>
    <n v="22"/>
    <n v="0"/>
    <n v="25"/>
    <n v="0"/>
    <n v="30"/>
    <n v="27"/>
    <n v="16"/>
    <n v="1"/>
  </r>
  <r>
    <x v="194"/>
    <x v="6"/>
    <x v="12"/>
    <n v="385"/>
    <n v="80"/>
    <n v="125"/>
    <n v="87"/>
    <n v="91"/>
    <n v="0"/>
    <n v="0.28000000000000003"/>
    <n v="0.87"/>
    <n v="0.64"/>
    <n v="0.71"/>
    <n v="0.98"/>
    <n v="0.69000000000000006"/>
    <n v="0.71"/>
    <n v="0.92"/>
    <n v="0.15"/>
    <n v="0.61"/>
    <n v="0.77"/>
    <n v="0.49"/>
    <n v="0.8"/>
    <n v="0.8"/>
    <n v="0.95000000000000007"/>
    <n v="0.34"/>
    <n v="0.97"/>
    <n v="3"/>
    <n v="22"/>
    <n v="0"/>
    <n v="0"/>
    <n v="13"/>
    <n v="21"/>
    <n v="12"/>
    <n v="18"/>
    <n v="19"/>
    <n v="17"/>
    <n v="2"/>
    <n v="12"/>
    <n v="10"/>
    <n v="0"/>
    <n v="6"/>
    <n v="10"/>
    <n v="25"/>
    <n v="8"/>
    <n v="20"/>
    <n v="0"/>
    <n v="9"/>
    <n v="5"/>
    <n v="24"/>
    <n v="2"/>
    <n v="0"/>
    <n v="24"/>
    <n v="23"/>
    <n v="0"/>
    <n v="0"/>
    <n v="0"/>
    <n v="14"/>
    <n v="2"/>
    <n v="22"/>
    <n v="9"/>
    <n v="18"/>
    <n v="0"/>
    <n v="0"/>
    <n v="5"/>
    <n v="10"/>
    <n v="0"/>
  </r>
  <r>
    <x v="195"/>
    <x v="6"/>
    <x v="13"/>
    <n v="317.00000000000006"/>
    <n v="68"/>
    <n v="77.000000000000057"/>
    <n v="94"/>
    <n v="70"/>
    <n v="0"/>
    <n v="0.82000000000000006"/>
    <n v="0.79"/>
    <n v="0.91"/>
    <n v="0.67"/>
    <n v="0.38"/>
    <n v="0.75"/>
    <n v="0.62"/>
    <n v="0.75"/>
    <n v="0.57000000000000006"/>
    <n v="0.92"/>
    <n v="0.75"/>
    <n v="0.8"/>
    <n v="0.89"/>
    <n v="0.46"/>
    <n v="1"/>
    <n v="0.38"/>
    <n v="0.94000000000000006"/>
    <n v="0"/>
    <n v="5"/>
    <n v="7"/>
    <n v="14"/>
    <n v="0"/>
    <n v="3.0000000000000568"/>
    <n v="21"/>
    <n v="13"/>
    <n v="14"/>
    <n v="0"/>
    <n v="8"/>
    <n v="18"/>
    <n v="0"/>
    <n v="17"/>
    <n v="7"/>
    <n v="1"/>
    <n v="3"/>
    <n v="6"/>
    <n v="0"/>
    <n v="18"/>
    <n v="12"/>
    <n v="3"/>
    <n v="21"/>
    <n v="11"/>
    <n v="3"/>
    <n v="0"/>
    <n v="21"/>
    <n v="0"/>
    <n v="20"/>
    <n v="3"/>
    <n v="0"/>
    <n v="1"/>
    <n v="14"/>
    <n v="0"/>
    <n v="18"/>
    <n v="0"/>
    <n v="13"/>
    <n v="5"/>
    <n v="17"/>
    <n v="0"/>
  </r>
  <r>
    <x v="196"/>
    <x v="6"/>
    <x v="14"/>
    <n v="247"/>
    <n v="49"/>
    <n v="53"/>
    <n v="65"/>
    <n v="71"/>
    <n v="0"/>
    <n v="0.94000000000000006"/>
    <n v="0.71"/>
    <n v="0.25"/>
    <n v="0.87"/>
    <n v="0.63"/>
    <n v="0.5"/>
    <n v="0.66"/>
    <n v="0.61"/>
    <n v="0.47000000000000003"/>
    <n v="0.97"/>
    <n v="0.75"/>
    <n v="0.86"/>
    <n v="0.31"/>
    <n v="1"/>
    <n v="0.85"/>
    <n v="0.57999999999999996"/>
    <n v="0.61"/>
    <n v="0"/>
    <n v="0"/>
    <n v="0"/>
    <n v="10"/>
    <n v="4"/>
    <n v="13"/>
    <n v="0"/>
    <n v="15"/>
    <n v="11"/>
    <n v="0"/>
    <n v="9"/>
    <n v="12"/>
    <n v="0"/>
    <n v="0"/>
    <n v="6"/>
    <n v="14"/>
    <n v="10"/>
    <n v="8"/>
    <n v="11"/>
    <n v="10"/>
    <n v="12"/>
    <n v="0"/>
    <n v="14"/>
    <n v="14"/>
    <n v="11"/>
    <n v="10"/>
    <n v="0"/>
    <n v="0"/>
    <n v="4"/>
    <n v="0"/>
    <n v="1"/>
    <n v="4"/>
    <n v="13"/>
    <n v="0"/>
    <n v="11"/>
    <n v="8"/>
    <n v="4"/>
    <n v="0"/>
    <n v="8"/>
    <n v="0"/>
  </r>
  <r>
    <x v="197"/>
    <x v="6"/>
    <x v="15"/>
    <n v="187"/>
    <n v="55"/>
    <n v="59"/>
    <n v="53"/>
    <n v="19"/>
    <n v="0"/>
    <n v="0.78"/>
    <n v="0.86"/>
    <n v="0.46"/>
    <n v="0.59"/>
    <n v="0.94000000000000006"/>
    <n v="0.62"/>
    <n v="0.95000000000000007"/>
    <n v="0.72"/>
    <n v="0.75"/>
    <n v="0.76"/>
    <n v="0.51"/>
    <n v="0.57000000000000006"/>
    <n v="0.77"/>
    <n v="0.94000000000000006"/>
    <n v="0.34"/>
    <n v="0.99"/>
    <n v="0.57999999999999996"/>
    <n v="12"/>
    <n v="0"/>
    <n v="6"/>
    <n v="12"/>
    <n v="12"/>
    <n v="4"/>
    <n v="7"/>
    <n v="3"/>
    <n v="3"/>
    <n v="0"/>
    <n v="1"/>
    <n v="0"/>
    <n v="7"/>
    <n v="4"/>
    <n v="0"/>
    <n v="5"/>
    <n v="0"/>
    <n v="0"/>
    <n v="0"/>
    <n v="3"/>
    <n v="11"/>
    <n v="2"/>
    <n v="8"/>
    <n v="13"/>
    <n v="0"/>
    <n v="5"/>
    <n v="9"/>
    <n v="2"/>
    <n v="2"/>
    <n v="1"/>
    <n v="3"/>
    <n v="4"/>
    <n v="9"/>
    <n v="0"/>
    <n v="11"/>
    <n v="3"/>
    <n v="4"/>
    <n v="9"/>
    <n v="9"/>
    <n v="3"/>
  </r>
  <r>
    <x v="198"/>
    <x v="6"/>
    <x v="16"/>
    <n v="152"/>
    <n v="40"/>
    <n v="27"/>
    <n v="33"/>
    <n v="44"/>
    <n v="0"/>
    <n v="0.31"/>
    <n v="0.76"/>
    <n v="0.99"/>
    <n v="0.82000000000000006"/>
    <n v="0.51"/>
    <n v="0.68"/>
    <n v="1"/>
    <n v="0.92"/>
    <n v="0.66"/>
    <n v="0.61"/>
    <n v="0.63"/>
    <n v="0.81"/>
    <n v="0.75"/>
    <n v="0.97"/>
    <n v="0.44"/>
    <n v="0.92"/>
    <n v="0.26"/>
    <n v="0"/>
    <n v="0"/>
    <n v="9"/>
    <n v="1"/>
    <n v="6"/>
    <n v="4"/>
    <n v="0"/>
    <n v="0"/>
    <n v="7"/>
    <n v="0"/>
    <n v="8"/>
    <n v="14"/>
    <n v="4"/>
    <n v="0"/>
    <n v="4"/>
    <n v="9"/>
    <n v="10"/>
    <n v="0"/>
    <n v="3"/>
    <n v="0"/>
    <n v="10"/>
    <n v="9"/>
    <n v="3"/>
    <n v="1"/>
    <n v="1"/>
    <n v="4"/>
    <n v="0"/>
    <n v="1"/>
    <n v="0"/>
    <n v="4"/>
    <n v="7"/>
    <n v="5"/>
    <n v="0"/>
    <n v="0"/>
    <n v="10"/>
    <n v="0"/>
    <n v="6"/>
    <n v="0"/>
    <n v="3"/>
    <n v="9"/>
  </r>
  <r>
    <x v="199"/>
    <x v="6"/>
    <x v="17"/>
    <n v="132"/>
    <n v="22"/>
    <n v="39"/>
    <n v="34"/>
    <n v="30"/>
    <n v="0"/>
    <n v="0.66"/>
    <n v="0.82000000000000006"/>
    <n v="0.32"/>
    <n v="0.9"/>
    <n v="0.77"/>
    <n v="0.93"/>
    <n v="0.68"/>
    <n v="0.61"/>
    <n v="0.61"/>
    <n v="0.94000000000000006"/>
    <n v="0.79"/>
    <n v="0.96"/>
    <n v="0.69000000000000006"/>
    <n v="0.87"/>
    <n v="0.4"/>
    <n v="0.38"/>
    <n v="0.8"/>
    <n v="6"/>
    <n v="4"/>
    <n v="4"/>
    <n v="8"/>
    <n v="3"/>
    <n v="8"/>
    <n v="5"/>
    <n v="0"/>
    <n v="1"/>
    <n v="0"/>
    <n v="7"/>
    <n v="5"/>
    <n v="6"/>
    <n v="0"/>
    <n v="3"/>
    <n v="8"/>
    <n v="0"/>
    <n v="0"/>
    <n v="4"/>
    <n v="4"/>
    <n v="6"/>
    <n v="0"/>
    <n v="0"/>
    <n v="5"/>
    <n v="1"/>
    <n v="0"/>
    <n v="8"/>
    <n v="7"/>
    <n v="6"/>
    <n v="1"/>
    <n v="0"/>
    <n v="0"/>
    <n v="0"/>
    <n v="15"/>
    <n v="0"/>
    <n v="0"/>
    <n v="5"/>
    <n v="0"/>
    <n v="2"/>
    <n v="0"/>
  </r>
  <r>
    <x v="200"/>
    <x v="6"/>
    <x v="18"/>
    <n v="127.00000000000001"/>
    <n v="28"/>
    <n v="46.000000000000014"/>
    <n v="17"/>
    <n v="29"/>
    <n v="0"/>
    <n v="0.68"/>
    <n v="0.89"/>
    <n v="0.9"/>
    <n v="0.70000000000000007"/>
    <n v="0.38"/>
    <n v="0.62"/>
    <n v="0.61"/>
    <n v="0.64"/>
    <n v="0.91"/>
    <n v="0.62"/>
    <n v="0.46"/>
    <n v="0.96"/>
    <n v="0.35000000000000003"/>
    <n v="0.77"/>
    <n v="0.68"/>
    <n v="0.94000000000000006"/>
    <n v="0.41000000000000003"/>
    <n v="0"/>
    <n v="8"/>
    <n v="6"/>
    <n v="5"/>
    <n v="14.000000000000014"/>
    <n v="0"/>
    <n v="7"/>
    <n v="5"/>
    <n v="0"/>
    <n v="1"/>
    <n v="7"/>
    <n v="4"/>
    <n v="1"/>
    <n v="7"/>
    <n v="0"/>
    <n v="3"/>
    <n v="8"/>
    <n v="4"/>
    <n v="0"/>
    <n v="2"/>
    <n v="0"/>
    <n v="0"/>
    <n v="0"/>
    <n v="2"/>
    <n v="4"/>
    <n v="2"/>
    <n v="0"/>
    <n v="7"/>
    <n v="0"/>
    <n v="2"/>
    <n v="0"/>
    <n v="0"/>
    <n v="7"/>
    <n v="4"/>
    <n v="6"/>
    <n v="2"/>
    <n v="7"/>
    <n v="0"/>
    <n v="0"/>
    <n v="2"/>
  </r>
  <r>
    <x v="201"/>
    <x v="6"/>
    <x v="19"/>
    <n v="128"/>
    <n v="22"/>
    <n v="36"/>
    <n v="19"/>
    <n v="51"/>
    <n v="0"/>
    <n v="0.91"/>
    <n v="0.8"/>
    <n v="0.5"/>
    <n v="0.82000000000000006"/>
    <n v="0.4"/>
    <n v="0.95000000000000007"/>
    <n v="0.64"/>
    <n v="0.71"/>
    <n v="0.56000000000000005"/>
    <n v="0.95000000000000007"/>
    <n v="0.63"/>
    <n v="0.73"/>
    <n v="0.95000000000000007"/>
    <n v="0.86"/>
    <n v="0.37"/>
    <n v="0.4"/>
    <n v="0.93"/>
    <n v="4"/>
    <n v="5"/>
    <n v="1"/>
    <n v="0"/>
    <n v="0"/>
    <n v="8"/>
    <n v="8"/>
    <n v="5"/>
    <n v="5"/>
    <n v="0"/>
    <n v="0"/>
    <n v="6"/>
    <n v="8"/>
    <n v="15"/>
    <n v="6"/>
    <n v="6"/>
    <n v="0"/>
    <n v="3"/>
    <n v="0"/>
    <n v="7"/>
    <n v="0"/>
    <n v="6"/>
    <n v="8"/>
    <n v="1"/>
    <n v="1"/>
    <n v="0"/>
    <n v="0"/>
    <n v="0"/>
    <n v="0"/>
    <n v="3"/>
    <n v="0"/>
    <n v="0"/>
    <n v="0"/>
    <n v="6"/>
    <n v="6"/>
    <n v="2"/>
    <n v="0"/>
    <n v="8"/>
    <n v="0"/>
    <n v="0"/>
  </r>
  <r>
    <x v="202"/>
    <x v="6"/>
    <x v="20"/>
    <n v="130"/>
    <n v="35"/>
    <n v="39"/>
    <n v="31"/>
    <n v="23"/>
    <n v="0"/>
    <n v="0.9"/>
    <n v="0.23"/>
    <n v="0.5"/>
    <n v="0.73"/>
    <n v="0.9"/>
    <n v="0.62"/>
    <n v="0.70000000000000007"/>
    <n v="0.4"/>
    <n v="0.93"/>
    <n v="0.47000000000000003"/>
    <n v="0.69000000000000006"/>
    <n v="0.84"/>
    <n v="0.76"/>
    <n v="0.48"/>
    <n v="0.38"/>
    <n v="0.91"/>
    <n v="0.92"/>
    <n v="4"/>
    <n v="7"/>
    <n v="7"/>
    <n v="0"/>
    <n v="6"/>
    <n v="14"/>
    <n v="0"/>
    <n v="0"/>
    <n v="1"/>
    <n v="0"/>
    <n v="2"/>
    <n v="2"/>
    <n v="0"/>
    <n v="1"/>
    <n v="1"/>
    <n v="2"/>
    <n v="6"/>
    <n v="0"/>
    <n v="7"/>
    <n v="4"/>
    <n v="0"/>
    <n v="0"/>
    <n v="4"/>
    <n v="8"/>
    <n v="6"/>
    <n v="7"/>
    <n v="0"/>
    <n v="4"/>
    <n v="2"/>
    <n v="0"/>
    <n v="2"/>
    <n v="3"/>
    <n v="5"/>
    <n v="6"/>
    <n v="5"/>
    <n v="0"/>
    <n v="7"/>
    <n v="6"/>
    <n v="0"/>
    <n v="1"/>
  </r>
  <r>
    <x v="203"/>
    <x v="6"/>
    <x v="21"/>
    <n v="135"/>
    <n v="44"/>
    <n v="36"/>
    <n v="32"/>
    <n v="23"/>
    <n v="0"/>
    <n v="0.62"/>
    <n v="0.87"/>
    <n v="0.99"/>
    <n v="0.73"/>
    <n v="0.16"/>
    <n v="0.63"/>
    <n v="0.98"/>
    <n v="0.92"/>
    <n v="0.69000000000000006"/>
    <n v="0.76"/>
    <n v="0.75"/>
    <n v="0.61"/>
    <n v="0.32"/>
    <n v="0.97"/>
    <n v="0.95000000000000007"/>
    <n v="0.74"/>
    <n v="0.45"/>
    <n v="6"/>
    <n v="0"/>
    <n v="5"/>
    <n v="9"/>
    <n v="3"/>
    <n v="0"/>
    <n v="7"/>
    <n v="6"/>
    <n v="0"/>
    <n v="0"/>
    <n v="0"/>
    <n v="2"/>
    <n v="9"/>
    <n v="0"/>
    <n v="0"/>
    <n v="7"/>
    <n v="0"/>
    <n v="0"/>
    <n v="4"/>
    <n v="1"/>
    <n v="0"/>
    <n v="7"/>
    <n v="9"/>
    <n v="6"/>
    <n v="8"/>
    <n v="0"/>
    <n v="0"/>
    <n v="0"/>
    <n v="2"/>
    <n v="0"/>
    <n v="0"/>
    <n v="0"/>
    <n v="15"/>
    <n v="4"/>
    <n v="8"/>
    <n v="0"/>
    <n v="8"/>
    <n v="9"/>
    <n v="0"/>
    <n v="0"/>
  </r>
  <r>
    <x v="204"/>
    <x v="6"/>
    <x v="22"/>
    <n v="152"/>
    <n v="38"/>
    <n v="37"/>
    <n v="51"/>
    <n v="26"/>
    <n v="0"/>
    <n v="0.76"/>
    <n v="0.17"/>
    <n v="0.52"/>
    <n v="0.83000000000000007"/>
    <n v="0.96"/>
    <n v="0.65"/>
    <n v="0.5"/>
    <n v="0.36"/>
    <n v="0.93"/>
    <n v="0.61"/>
    <n v="0.62"/>
    <n v="0.47000000000000003"/>
    <n v="0.32"/>
    <n v="0.91"/>
    <n v="0.79"/>
    <n v="0.99"/>
    <n v="0.81"/>
    <n v="0"/>
    <n v="13"/>
    <n v="0"/>
    <n v="0"/>
    <n v="8"/>
    <n v="1"/>
    <n v="0"/>
    <n v="9"/>
    <n v="0"/>
    <n v="6"/>
    <n v="0"/>
    <n v="0"/>
    <n v="5"/>
    <n v="7"/>
    <n v="6"/>
    <n v="0"/>
    <n v="6"/>
    <n v="0"/>
    <n v="0"/>
    <n v="2"/>
    <n v="7"/>
    <n v="7"/>
    <n v="0"/>
    <n v="10"/>
    <n v="1"/>
    <n v="0"/>
    <n v="3"/>
    <n v="7"/>
    <n v="10"/>
    <n v="6"/>
    <n v="0"/>
    <n v="6"/>
    <n v="0"/>
    <n v="5"/>
    <n v="7"/>
    <n v="4"/>
    <n v="3"/>
    <n v="8"/>
    <n v="0"/>
    <n v="5"/>
  </r>
  <r>
    <x v="205"/>
    <x v="6"/>
    <x v="23"/>
    <n v="168"/>
    <n v="42"/>
    <n v="63"/>
    <n v="34"/>
    <n v="28"/>
    <n v="0"/>
    <n v="0.61"/>
    <n v="0.98"/>
    <n v="0.87"/>
    <n v="0.73"/>
    <n v="0.24"/>
    <n v="0.77"/>
    <n v="0.55000000000000004"/>
    <n v="0.94000000000000006"/>
    <n v="0.56000000000000005"/>
    <n v="0.53"/>
    <n v="0.65"/>
    <n v="0.9"/>
    <n v="0.48"/>
    <n v="0.81"/>
    <n v="0.34"/>
    <n v="0.89"/>
    <n v="0.79"/>
    <n v="9"/>
    <n v="2"/>
    <n v="2"/>
    <n v="1"/>
    <n v="11"/>
    <n v="9"/>
    <n v="10"/>
    <n v="0"/>
    <n v="11"/>
    <n v="8"/>
    <n v="1"/>
    <n v="8"/>
    <n v="0"/>
    <n v="3"/>
    <n v="0"/>
    <n v="0"/>
    <n v="0"/>
    <n v="0"/>
    <n v="8"/>
    <n v="9"/>
    <n v="0"/>
    <n v="0"/>
    <n v="4"/>
    <n v="7"/>
    <n v="7"/>
    <n v="12"/>
    <n v="0"/>
    <n v="0"/>
    <n v="4"/>
    <n v="0"/>
    <n v="0"/>
    <n v="0"/>
    <n v="11"/>
    <n v="7"/>
    <n v="6"/>
    <n v="6"/>
    <n v="1"/>
    <n v="3"/>
    <n v="8"/>
    <n v="0"/>
  </r>
  <r>
    <x v="206"/>
    <x v="6"/>
    <x v="24"/>
    <n v="194.00000000000003"/>
    <n v="45"/>
    <n v="47.000000000000028"/>
    <n v="60"/>
    <n v="42"/>
    <n v="0"/>
    <n v="0.88"/>
    <n v="0.8"/>
    <n v="0.54"/>
    <n v="0.24"/>
    <n v="0.98"/>
    <n v="0.65"/>
    <n v="0.70000000000000007"/>
    <n v="0.72"/>
    <n v="0.82000000000000006"/>
    <n v="0.91"/>
    <n v="0.67"/>
    <n v="0.47000000000000003"/>
    <n v="0.34"/>
    <n v="0.96"/>
    <n v="0.71"/>
    <n v="0.87"/>
    <n v="0.79"/>
    <n v="0"/>
    <n v="10"/>
    <n v="0"/>
    <n v="12"/>
    <n v="7.0000000000000284"/>
    <n v="0"/>
    <n v="10"/>
    <n v="0"/>
    <n v="4"/>
    <n v="4"/>
    <n v="0"/>
    <n v="9"/>
    <n v="0"/>
    <n v="12"/>
    <n v="0"/>
    <n v="8"/>
    <n v="0"/>
    <n v="6"/>
    <n v="7"/>
    <n v="0"/>
    <n v="11"/>
    <n v="5"/>
    <n v="11"/>
    <n v="7"/>
    <n v="8"/>
    <n v="0"/>
    <n v="10"/>
    <n v="5"/>
    <n v="3"/>
    <n v="0"/>
    <n v="10"/>
    <n v="3"/>
    <n v="8"/>
    <n v="1"/>
    <n v="0"/>
    <n v="9"/>
    <n v="2"/>
    <n v="0"/>
    <n v="0"/>
    <n v="12"/>
  </r>
  <r>
    <x v="207"/>
    <x v="6"/>
    <x v="25"/>
    <n v="227.00000000000003"/>
    <n v="56"/>
    <n v="55"/>
    <n v="71.000000000000028"/>
    <n v="45"/>
    <n v="0"/>
    <n v="0.59"/>
    <n v="0.9"/>
    <n v="0.31"/>
    <n v="0.84"/>
    <n v="0.75"/>
    <n v="0.76"/>
    <n v="0.72"/>
    <n v="0.85"/>
    <n v="0.16"/>
    <n v="0.97"/>
    <n v="0.68"/>
    <n v="0.86"/>
    <n v="0.63"/>
    <n v="0.76"/>
    <n v="0.94000000000000006"/>
    <n v="0.57000000000000006"/>
    <n v="0.36"/>
    <n v="0"/>
    <n v="14"/>
    <n v="0"/>
    <n v="6"/>
    <n v="0"/>
    <n v="0"/>
    <n v="15"/>
    <n v="9"/>
    <n v="0"/>
    <n v="11"/>
    <n v="0"/>
    <n v="0"/>
    <n v="13"/>
    <n v="13"/>
    <n v="0"/>
    <n v="14"/>
    <n v="0"/>
    <n v="3"/>
    <n v="0"/>
    <n v="2"/>
    <n v="5"/>
    <n v="11"/>
    <n v="0"/>
    <n v="3"/>
    <n v="9"/>
    <n v="14"/>
    <n v="5.0000000000000284"/>
    <n v="9"/>
    <n v="11"/>
    <n v="4"/>
    <n v="1"/>
    <n v="0"/>
    <n v="5"/>
    <n v="8"/>
    <n v="0"/>
    <n v="0"/>
    <n v="5"/>
    <n v="14"/>
    <n v="14"/>
    <n v="9"/>
  </r>
  <r>
    <x v="208"/>
    <x v="6"/>
    <x v="26"/>
    <n v="267"/>
    <n v="58"/>
    <n v="66"/>
    <n v="81"/>
    <n v="58"/>
    <n v="0"/>
    <n v="0.70000000000000007"/>
    <n v="0.95000000000000007"/>
    <n v="0.32"/>
    <n v="0.72"/>
    <n v="0.83000000000000007"/>
    <n v="0.6"/>
    <n v="0.76"/>
    <n v="0.85"/>
    <n v="0.18"/>
    <n v="0.6"/>
    <n v="0.66"/>
    <n v="0.87"/>
    <n v="0.9"/>
    <n v="0.34"/>
    <n v="0.57999999999999996"/>
    <n v="0.64"/>
    <n v="0.89"/>
    <n v="0"/>
    <n v="9"/>
    <n v="7"/>
    <n v="8"/>
    <n v="8"/>
    <n v="17"/>
    <n v="0"/>
    <n v="0"/>
    <n v="17"/>
    <n v="0"/>
    <n v="4"/>
    <n v="2"/>
    <n v="0"/>
    <n v="11"/>
    <n v="16"/>
    <n v="12"/>
    <n v="3"/>
    <n v="13"/>
    <n v="1"/>
    <n v="0"/>
    <n v="16"/>
    <n v="14"/>
    <n v="0"/>
    <n v="8"/>
    <n v="0"/>
    <n v="17"/>
    <n v="0"/>
    <n v="13"/>
    <n v="13"/>
    <n v="0"/>
    <n v="0"/>
    <n v="0"/>
    <n v="0"/>
    <n v="13"/>
    <n v="0"/>
    <n v="12"/>
    <n v="0"/>
    <n v="15"/>
    <n v="3"/>
    <n v="15"/>
  </r>
  <r>
    <x v="209"/>
    <x v="6"/>
    <x v="27"/>
    <n v="317.00000000000006"/>
    <n v="46"/>
    <n v="104"/>
    <n v="84.000000000000057"/>
    <n v="63"/>
    <n v="0"/>
    <n v="0.82000000000000006"/>
    <n v="0.95000000000000007"/>
    <n v="0.75"/>
    <n v="0.66"/>
    <n v="0.5"/>
    <n v="0.72"/>
    <n v="0.18"/>
    <n v="0.62"/>
    <n v="0.78"/>
    <n v="0.87"/>
    <n v="0.89"/>
    <n v="0.55000000000000004"/>
    <n v="0.39"/>
    <n v="0.5"/>
    <n v="0.95000000000000007"/>
    <n v="0.9"/>
    <n v="0.97"/>
    <n v="11"/>
    <n v="5"/>
    <n v="10"/>
    <n v="16"/>
    <n v="0"/>
    <n v="21"/>
    <n v="2"/>
    <n v="10"/>
    <n v="8"/>
    <n v="21"/>
    <n v="20"/>
    <n v="16"/>
    <n v="20"/>
    <n v="6"/>
    <n v="1"/>
    <n v="4"/>
    <n v="0"/>
    <n v="0"/>
    <n v="12"/>
    <n v="4"/>
    <n v="16"/>
    <n v="6"/>
    <n v="0"/>
    <n v="17"/>
    <n v="14"/>
    <n v="2"/>
    <n v="4"/>
    <n v="0"/>
    <n v="11.000000000000057"/>
    <n v="14"/>
    <n v="0"/>
    <n v="5"/>
    <n v="13"/>
    <n v="9"/>
    <n v="0"/>
    <n v="1"/>
    <n v="4"/>
    <n v="0"/>
    <n v="14"/>
    <n v="0"/>
  </r>
  <r>
    <x v="210"/>
    <x v="6"/>
    <x v="28"/>
    <n v="377.00000000000006"/>
    <n v="82"/>
    <n v="75"/>
    <n v="67"/>
    <n v="133.00000000000006"/>
    <n v="0"/>
    <n v="0.18"/>
    <n v="0.85"/>
    <n v="0.93"/>
    <n v="0.63"/>
    <n v="0.78"/>
    <n v="0.76"/>
    <n v="0.13"/>
    <n v="0.73"/>
    <n v="0.96"/>
    <n v="0.76"/>
    <n v="0.86"/>
    <n v="0.97"/>
    <n v="0.70000000000000007"/>
    <n v="0.86"/>
    <n v="0.51"/>
    <n v="0.91"/>
    <n v="0.27"/>
    <n v="17"/>
    <n v="7"/>
    <n v="24"/>
    <n v="5"/>
    <n v="7"/>
    <n v="0"/>
    <n v="0"/>
    <n v="0"/>
    <n v="0"/>
    <n v="15"/>
    <n v="20"/>
    <n v="11"/>
    <n v="9"/>
    <n v="8"/>
    <n v="16"/>
    <n v="22"/>
    <n v="23"/>
    <n v="4"/>
    <n v="19"/>
    <n v="21.000000000000057"/>
    <n v="3"/>
    <n v="5"/>
    <n v="6"/>
    <n v="1"/>
    <n v="16"/>
    <n v="5"/>
    <n v="0"/>
    <n v="19"/>
    <n v="12"/>
    <n v="0"/>
    <n v="22"/>
    <n v="13"/>
    <n v="1"/>
    <n v="0"/>
    <n v="0"/>
    <n v="25"/>
    <n v="0"/>
    <n v="9"/>
    <n v="0"/>
    <n v="12"/>
  </r>
  <r>
    <x v="211"/>
    <x v="6"/>
    <x v="29"/>
    <n v="445.99999999999989"/>
    <n v="101"/>
    <n v="85"/>
    <n v="130"/>
    <n v="121.99999999999989"/>
    <n v="0"/>
    <n v="0.62"/>
    <n v="0.36"/>
    <n v="0.93"/>
    <n v="0.72"/>
    <n v="0.84"/>
    <n v="0.96"/>
    <n v="0.74"/>
    <n v="0.66"/>
    <n v="0.87"/>
    <n v="0.99"/>
    <n v="0.72"/>
    <n v="1"/>
    <n v="0.44"/>
    <n v="0.6"/>
    <n v="0.82000000000000006"/>
    <n v="0.64"/>
    <n v="0.99"/>
    <n v="5"/>
    <n v="18"/>
    <n v="6"/>
    <n v="23"/>
    <n v="0"/>
    <n v="4"/>
    <n v="12"/>
    <n v="1"/>
    <n v="9"/>
    <n v="7"/>
    <n v="8"/>
    <n v="25"/>
    <n v="12"/>
    <n v="0"/>
    <n v="0"/>
    <n v="21"/>
    <n v="25"/>
    <n v="27"/>
    <n v="0"/>
    <n v="11.999999999999886"/>
    <n v="10"/>
    <n v="18"/>
    <n v="0"/>
    <n v="10"/>
    <n v="22"/>
    <n v="22"/>
    <n v="21"/>
    <n v="0"/>
    <n v="8"/>
    <n v="19"/>
    <n v="28"/>
    <n v="0"/>
    <n v="0"/>
    <n v="23"/>
    <n v="0"/>
    <n v="0"/>
    <n v="10"/>
    <n v="2"/>
    <n v="23"/>
    <n v="15"/>
  </r>
  <r>
    <x v="212"/>
    <x v="6"/>
    <x v="30"/>
    <n v="531.00000000000011"/>
    <n v="79"/>
    <n v="211"/>
    <n v="120"/>
    <n v="100.00000000000011"/>
    <n v="0"/>
    <n v="0.5"/>
    <n v="0.93"/>
    <n v="0.89"/>
    <n v="0.56000000000000005"/>
    <n v="0.76"/>
    <n v="0.71"/>
    <n v="0.32"/>
    <n v="0.61"/>
    <n v="0.62"/>
    <n v="0.75"/>
    <n v="0.88"/>
    <n v="0.9"/>
    <n v="0.6"/>
    <n v="0.98"/>
    <n v="0.41000000000000003"/>
    <n v="0.91"/>
    <n v="0.74"/>
    <n v="12"/>
    <n v="22"/>
    <n v="20"/>
    <n v="33"/>
    <n v="20"/>
    <n v="11"/>
    <n v="28"/>
    <n v="11"/>
    <n v="29"/>
    <n v="25"/>
    <n v="21"/>
    <n v="5"/>
    <n v="0"/>
    <n v="21"/>
    <n v="0"/>
    <n v="9"/>
    <n v="13"/>
    <n v="14.000000000000114"/>
    <n v="35"/>
    <n v="3"/>
    <n v="12"/>
    <n v="0"/>
    <n v="0"/>
    <n v="2"/>
    <n v="34"/>
    <n v="0"/>
    <n v="20"/>
    <n v="16"/>
    <n v="30"/>
    <n v="6"/>
    <n v="5"/>
    <n v="28"/>
    <n v="1"/>
    <n v="4"/>
    <n v="1"/>
    <n v="4"/>
    <n v="26"/>
    <n v="5"/>
    <n v="5"/>
    <n v="0"/>
  </r>
  <r>
    <x v="31"/>
    <x v="7"/>
    <x v="3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7"/>
    <x v="3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213"/>
    <x v="7"/>
    <x v="0"/>
    <n v="142"/>
    <n v="30"/>
    <n v="34"/>
    <n v="47"/>
    <n v="31"/>
    <n v="0"/>
    <n v="0.19"/>
    <n v="0.62"/>
    <n v="0.79"/>
    <n v="0.87"/>
    <n v="0.94000000000000006"/>
    <n v="0.67"/>
    <n v="0.6"/>
    <n v="0.87"/>
    <n v="0.87"/>
    <n v="0.70000000000000007"/>
    <n v="0.97"/>
    <n v="0.92"/>
    <n v="0.57000000000000006"/>
    <n v="0.26"/>
    <n v="0.9"/>
    <n v="0.56000000000000005"/>
    <n v="0.85"/>
    <n v="2"/>
    <n v="0"/>
    <n v="6"/>
    <n v="7"/>
    <n v="0"/>
    <n v="8"/>
    <n v="1"/>
    <n v="6"/>
    <n v="4"/>
    <n v="0"/>
    <n v="0"/>
    <n v="0"/>
    <n v="9"/>
    <n v="0"/>
    <n v="9"/>
    <n v="0"/>
    <n v="0"/>
    <n v="7"/>
    <n v="4"/>
    <n v="2"/>
    <n v="10"/>
    <n v="3"/>
    <n v="3"/>
    <n v="0"/>
    <n v="4"/>
    <n v="3"/>
    <n v="6"/>
    <n v="4"/>
    <n v="8"/>
    <n v="6"/>
    <n v="5"/>
    <n v="0"/>
    <n v="1"/>
    <n v="0"/>
    <n v="8"/>
    <n v="0"/>
    <n v="2"/>
    <n v="1"/>
    <n v="8"/>
    <n v="5"/>
  </r>
  <r>
    <x v="214"/>
    <x v="7"/>
    <x v="1"/>
    <n v="202"/>
    <n v="57"/>
    <n v="26"/>
    <n v="70"/>
    <n v="46"/>
    <n v="0"/>
    <n v="0.3"/>
    <n v="0.66"/>
    <n v="0.8"/>
    <n v="0.83000000000000007"/>
    <n v="0.98"/>
    <n v="0.9"/>
    <n v="0.92"/>
    <n v="0.79"/>
    <n v="0.70000000000000007"/>
    <n v="0.74"/>
    <n v="0.57999999999999996"/>
    <n v="0.91"/>
    <n v="0.48"/>
    <n v="0.35000000000000003"/>
    <n v="0.99"/>
    <n v="0.78"/>
    <n v="0.87"/>
    <n v="0"/>
    <n v="3"/>
    <n v="0"/>
    <n v="6"/>
    <n v="0"/>
    <n v="5"/>
    <n v="0"/>
    <n v="12"/>
    <n v="0"/>
    <n v="0"/>
    <n v="3"/>
    <n v="13"/>
    <n v="0"/>
    <n v="1"/>
    <n v="13"/>
    <n v="4"/>
    <n v="0"/>
    <n v="7"/>
    <n v="8"/>
    <n v="0"/>
    <n v="11"/>
    <n v="0"/>
    <n v="5"/>
    <n v="13"/>
    <n v="10"/>
    <n v="7"/>
    <n v="4"/>
    <n v="8"/>
    <n v="12"/>
    <n v="0"/>
    <n v="8"/>
    <n v="10"/>
    <n v="11"/>
    <n v="0"/>
    <n v="9"/>
    <n v="13"/>
    <n v="0"/>
    <n v="5"/>
    <n v="1"/>
    <n v="0"/>
  </r>
  <r>
    <x v="215"/>
    <x v="7"/>
    <x v="2"/>
    <n v="272.00000000000006"/>
    <n v="47"/>
    <n v="99.000000000000057"/>
    <n v="66"/>
    <n v="60"/>
    <n v="0"/>
    <n v="0.35000000000000003"/>
    <n v="0.54"/>
    <n v="0.74"/>
    <n v="0.8"/>
    <n v="0.93"/>
    <n v="0.91"/>
    <n v="0.15"/>
    <n v="0.78"/>
    <n v="0.61"/>
    <n v="0.93"/>
    <n v="0.57000000000000006"/>
    <n v="0.79"/>
    <n v="0.95000000000000007"/>
    <n v="0.85"/>
    <n v="0.49"/>
    <n v="0.39"/>
    <n v="0.66"/>
    <n v="2"/>
    <n v="16"/>
    <n v="3"/>
    <n v="12"/>
    <n v="11.000000000000057"/>
    <n v="2"/>
    <n v="10"/>
    <n v="15"/>
    <n v="16"/>
    <n v="12"/>
    <n v="0"/>
    <n v="0"/>
    <n v="16"/>
    <n v="4"/>
    <n v="12"/>
    <n v="5"/>
    <n v="8"/>
    <n v="5"/>
    <n v="8"/>
    <n v="2"/>
    <n v="0"/>
    <n v="0"/>
    <n v="5"/>
    <n v="11"/>
    <n v="13"/>
    <n v="17"/>
    <n v="7"/>
    <n v="0"/>
    <n v="13"/>
    <n v="0"/>
    <n v="1"/>
    <n v="6"/>
    <n v="9"/>
    <n v="0"/>
    <n v="5"/>
    <n v="6"/>
    <n v="3"/>
    <n v="0"/>
    <n v="0"/>
    <n v="17"/>
  </r>
  <r>
    <x v="216"/>
    <x v="7"/>
    <x v="3"/>
    <n v="340"/>
    <n v="107"/>
    <n v="81"/>
    <n v="81"/>
    <n v="71"/>
    <n v="0"/>
    <n v="0.21"/>
    <n v="0.5"/>
    <n v="0.75"/>
    <n v="0.89"/>
    <n v="0.9"/>
    <n v="0.67"/>
    <n v="0.70000000000000007"/>
    <n v="0.97"/>
    <n v="0.62"/>
    <n v="0.71"/>
    <n v="0.67"/>
    <n v="0.53"/>
    <n v="0.25"/>
    <n v="0.70000000000000007"/>
    <n v="0.96"/>
    <n v="0.95000000000000007"/>
    <n v="0.84"/>
    <n v="9"/>
    <n v="19"/>
    <n v="9"/>
    <n v="1"/>
    <n v="0"/>
    <n v="5"/>
    <n v="0"/>
    <n v="17"/>
    <n v="18"/>
    <n v="3"/>
    <n v="0"/>
    <n v="3"/>
    <n v="0"/>
    <n v="22"/>
    <n v="14"/>
    <n v="1"/>
    <n v="13"/>
    <n v="8"/>
    <n v="0"/>
    <n v="10"/>
    <n v="22"/>
    <n v="0"/>
    <n v="0"/>
    <n v="5"/>
    <n v="11"/>
    <n v="17"/>
    <n v="7"/>
    <n v="2"/>
    <n v="10"/>
    <n v="7"/>
    <n v="0"/>
    <n v="20"/>
    <n v="0"/>
    <n v="22"/>
    <n v="11"/>
    <n v="1"/>
    <n v="18"/>
    <n v="14"/>
    <n v="18"/>
    <n v="3"/>
  </r>
  <r>
    <x v="217"/>
    <x v="7"/>
    <x v="4"/>
    <n v="407.99999999999994"/>
    <n v="137"/>
    <n v="105.99999999999994"/>
    <n v="49"/>
    <n v="92"/>
    <n v="0"/>
    <n v="0.24"/>
    <n v="0.66"/>
    <n v="0.75"/>
    <n v="0.88"/>
    <n v="0.9"/>
    <n v="0.73"/>
    <n v="0.65"/>
    <n v="0.41000000000000003"/>
    <n v="0.61"/>
    <n v="0.72"/>
    <n v="0.87"/>
    <n v="0.68"/>
    <n v="0.88"/>
    <n v="0.26"/>
    <n v="0.93"/>
    <n v="0.88"/>
    <n v="0.48"/>
    <n v="13.999999999999943"/>
    <n v="1"/>
    <n v="0"/>
    <n v="0"/>
    <n v="20"/>
    <n v="24"/>
    <n v="18"/>
    <n v="0"/>
    <n v="20"/>
    <n v="9"/>
    <n v="24"/>
    <n v="27"/>
    <n v="0"/>
    <n v="0"/>
    <n v="0"/>
    <n v="1"/>
    <n v="20"/>
    <n v="8"/>
    <n v="9"/>
    <n v="27"/>
    <n v="2"/>
    <n v="0"/>
    <n v="0"/>
    <n v="0"/>
    <n v="15"/>
    <n v="23"/>
    <n v="9"/>
    <n v="0"/>
    <n v="0"/>
    <n v="0"/>
    <n v="2"/>
    <n v="0"/>
    <n v="3"/>
    <n v="26"/>
    <n v="19"/>
    <n v="13"/>
    <n v="24"/>
    <n v="10"/>
    <n v="16"/>
    <n v="24"/>
  </r>
  <r>
    <x v="218"/>
    <x v="7"/>
    <x v="5"/>
    <n v="460.00000000000011"/>
    <n v="80"/>
    <n v="129"/>
    <n v="142"/>
    <n v="106"/>
    <n v="0"/>
    <n v="0.47000000000000003"/>
    <n v="0.66"/>
    <n v="0.71"/>
    <n v="0.86"/>
    <n v="0.94000000000000006"/>
    <n v="0.91"/>
    <n v="0.4"/>
    <n v="0.6"/>
    <n v="0.8"/>
    <n v="0.94000000000000006"/>
    <n v="0.75"/>
    <n v="0.9"/>
    <n v="0.89"/>
    <n v="0.71"/>
    <n v="0.84"/>
    <n v="0.48"/>
    <n v="0.3"/>
    <n v="16"/>
    <n v="6"/>
    <n v="13"/>
    <n v="16"/>
    <n v="19"/>
    <n v="1"/>
    <n v="26"/>
    <n v="13"/>
    <n v="2"/>
    <n v="17"/>
    <n v="3"/>
    <n v="0"/>
    <n v="20"/>
    <n v="16"/>
    <n v="11"/>
    <n v="26"/>
    <n v="12"/>
    <n v="0"/>
    <n v="16"/>
    <n v="5"/>
    <n v="29"/>
    <n v="16"/>
    <n v="8"/>
    <n v="1"/>
    <n v="15"/>
    <n v="3"/>
    <n v="5"/>
    <n v="6"/>
    <n v="30"/>
    <n v="29"/>
    <n v="7"/>
    <n v="5"/>
    <n v="8"/>
    <n v="3"/>
    <n v="13"/>
    <n v="0"/>
    <n v="1"/>
    <n v="1"/>
    <n v="24"/>
    <n v="18"/>
  </r>
  <r>
    <x v="219"/>
    <x v="7"/>
    <x v="6"/>
    <n v="503"/>
    <n v="174"/>
    <n v="105"/>
    <n v="67"/>
    <n v="129"/>
    <n v="0"/>
    <n v="0.47000000000000003"/>
    <n v="0.53"/>
    <n v="0.77"/>
    <n v="0.84"/>
    <n v="0.95000000000000007"/>
    <n v="0.61"/>
    <n v="0.75"/>
    <n v="0.79"/>
    <n v="0.97"/>
    <n v="0.78"/>
    <n v="0.74"/>
    <n v="0.86"/>
    <n v="0.89"/>
    <n v="0.45"/>
    <n v="0.9"/>
    <n v="0.28999999999999998"/>
    <n v="0.9"/>
    <n v="8"/>
    <n v="0"/>
    <n v="0"/>
    <n v="26"/>
    <n v="0"/>
    <n v="25"/>
    <n v="0"/>
    <n v="15"/>
    <n v="10"/>
    <n v="21"/>
    <n v="28"/>
    <n v="19"/>
    <n v="3"/>
    <n v="0"/>
    <n v="15"/>
    <n v="5"/>
    <n v="30"/>
    <n v="13"/>
    <n v="28"/>
    <n v="16"/>
    <n v="7"/>
    <n v="8"/>
    <n v="10"/>
    <n v="0"/>
    <n v="0"/>
    <n v="15"/>
    <n v="26"/>
    <n v="0"/>
    <n v="1"/>
    <n v="0"/>
    <n v="32"/>
    <n v="0"/>
    <n v="29"/>
    <n v="11"/>
    <n v="10"/>
    <n v="0"/>
    <n v="33"/>
    <n v="19"/>
    <n v="16"/>
    <n v="24"/>
  </r>
  <r>
    <x v="220"/>
    <x v="7"/>
    <x v="7"/>
    <n v="536"/>
    <n v="134"/>
    <n v="152"/>
    <n v="152"/>
    <n v="94"/>
    <n v="0"/>
    <n v="0.33"/>
    <n v="0.59"/>
    <n v="0.77"/>
    <n v="0.83000000000000007"/>
    <n v="0.97"/>
    <n v="0.85"/>
    <n v="0.73"/>
    <n v="0.18"/>
    <n v="0.4"/>
    <n v="0.63"/>
    <n v="0.77"/>
    <n v="0.41000000000000003"/>
    <n v="0.45"/>
    <n v="0.75"/>
    <n v="0.92"/>
    <n v="0.82000000000000006"/>
    <n v="0.99"/>
    <n v="16"/>
    <n v="13"/>
    <n v="20"/>
    <n v="7"/>
    <n v="9"/>
    <n v="31"/>
    <n v="29"/>
    <n v="11"/>
    <n v="13"/>
    <n v="3"/>
    <n v="4"/>
    <n v="10"/>
    <n v="1"/>
    <n v="7"/>
    <n v="10"/>
    <n v="21"/>
    <n v="20"/>
    <n v="2"/>
    <n v="4"/>
    <n v="19"/>
    <n v="15"/>
    <n v="22"/>
    <n v="26"/>
    <n v="7"/>
    <n v="26"/>
    <n v="6"/>
    <n v="13"/>
    <n v="2"/>
    <n v="25"/>
    <n v="10"/>
    <n v="24"/>
    <n v="5"/>
    <n v="0"/>
    <n v="2"/>
    <n v="4"/>
    <n v="23"/>
    <n v="23"/>
    <n v="11"/>
    <n v="7"/>
    <n v="35"/>
  </r>
  <r>
    <x v="221"/>
    <x v="7"/>
    <x v="8"/>
    <n v="563.00000000000011"/>
    <n v="96"/>
    <n v="101"/>
    <n v="197.00000000000011"/>
    <n v="169"/>
    <n v="0"/>
    <n v="0.43"/>
    <n v="0.64"/>
    <n v="0.78"/>
    <n v="0.82000000000000006"/>
    <n v="0.94000000000000006"/>
    <n v="0.77"/>
    <n v="0.53"/>
    <n v="0.74"/>
    <n v="0.95000000000000007"/>
    <n v="0.57000000000000006"/>
    <n v="0.71"/>
    <n v="0.98"/>
    <n v="0.82000000000000006"/>
    <n v="0.86"/>
    <n v="0.54"/>
    <n v="1"/>
    <n v="0.36"/>
    <n v="19"/>
    <n v="13"/>
    <n v="0"/>
    <n v="14"/>
    <n v="0"/>
    <n v="31"/>
    <n v="0"/>
    <n v="24"/>
    <n v="0"/>
    <n v="0"/>
    <n v="0"/>
    <n v="16"/>
    <n v="25"/>
    <n v="0"/>
    <n v="10"/>
    <n v="27"/>
    <n v="31"/>
    <n v="0"/>
    <n v="30"/>
    <n v="30"/>
    <n v="34"/>
    <n v="0"/>
    <n v="13.000000000000114"/>
    <n v="9"/>
    <n v="9"/>
    <n v="33"/>
    <n v="0"/>
    <n v="37"/>
    <n v="25"/>
    <n v="37"/>
    <n v="0"/>
    <n v="20"/>
    <n v="35"/>
    <n v="0"/>
    <n v="11"/>
    <n v="4"/>
    <n v="8"/>
    <n v="0"/>
    <n v="0"/>
    <n v="18"/>
  </r>
  <r>
    <x v="222"/>
    <x v="7"/>
    <x v="9"/>
    <n v="584"/>
    <n v="146"/>
    <n v="155"/>
    <n v="129"/>
    <n v="147"/>
    <n v="0"/>
    <n v="0.36"/>
    <n v="0.51"/>
    <n v="0.70000000000000007"/>
    <n v="0.8"/>
    <n v="0.92"/>
    <n v="0.14000000000000001"/>
    <n v="0.71"/>
    <n v="0.78"/>
    <n v="0.75"/>
    <n v="0.78"/>
    <n v="0.99"/>
    <n v="0.89"/>
    <n v="0.79"/>
    <n v="0.98"/>
    <n v="0.85"/>
    <n v="0.52"/>
    <n v="0.3"/>
    <n v="0"/>
    <n v="24"/>
    <n v="0"/>
    <n v="32"/>
    <n v="19"/>
    <n v="20"/>
    <n v="15"/>
    <n v="20"/>
    <n v="25"/>
    <n v="0"/>
    <n v="7"/>
    <n v="11"/>
    <n v="0"/>
    <n v="3"/>
    <n v="27"/>
    <n v="17"/>
    <n v="15"/>
    <n v="0"/>
    <n v="38"/>
    <n v="36"/>
    <n v="35"/>
    <n v="18"/>
    <n v="0"/>
    <n v="31"/>
    <n v="16"/>
    <n v="29"/>
    <n v="0"/>
    <n v="0"/>
    <n v="0"/>
    <n v="0"/>
    <n v="24"/>
    <n v="11"/>
    <n v="31"/>
    <n v="4"/>
    <n v="0"/>
    <n v="29"/>
    <n v="26"/>
    <n v="11"/>
    <n v="0"/>
    <n v="10"/>
  </r>
  <r>
    <x v="223"/>
    <x v="7"/>
    <x v="10"/>
    <n v="602.00000000000011"/>
    <n v="111"/>
    <n v="171"/>
    <n v="196.00000000000011"/>
    <n v="123"/>
    <n v="0"/>
    <n v="0.17"/>
    <n v="0.56000000000000005"/>
    <n v="0.78"/>
    <n v="0.81"/>
    <n v="0.9"/>
    <n v="0.85"/>
    <n v="0.76"/>
    <n v="0.89"/>
    <n v="0.97"/>
    <n v="0.65"/>
    <n v="0.6"/>
    <n v="0.56000000000000005"/>
    <n v="0.28000000000000003"/>
    <n v="0.91"/>
    <n v="0.87"/>
    <n v="0.56000000000000005"/>
    <n v="0.85"/>
    <n v="14"/>
    <n v="18"/>
    <n v="27"/>
    <n v="5"/>
    <n v="0"/>
    <n v="31"/>
    <n v="3"/>
    <n v="24"/>
    <n v="40"/>
    <n v="9"/>
    <n v="1"/>
    <n v="0"/>
    <n v="28"/>
    <n v="0"/>
    <n v="18"/>
    <n v="31"/>
    <n v="0"/>
    <n v="11"/>
    <n v="35"/>
    <n v="0"/>
    <n v="1"/>
    <n v="20"/>
    <n v="7.0000000000001137"/>
    <n v="17"/>
    <n v="25"/>
    <n v="21"/>
    <n v="19"/>
    <n v="11"/>
    <n v="38"/>
    <n v="37"/>
    <n v="31"/>
    <n v="12"/>
    <n v="0"/>
    <n v="4"/>
    <n v="0"/>
    <n v="27"/>
    <n v="22"/>
    <n v="0"/>
    <n v="0"/>
    <n v="15"/>
  </r>
  <r>
    <x v="224"/>
    <x v="7"/>
    <x v="11"/>
    <n v="616"/>
    <n v="205"/>
    <n v="138"/>
    <n v="108"/>
    <n v="165"/>
    <n v="0"/>
    <n v="0.49"/>
    <n v="0.59"/>
    <n v="0.78"/>
    <n v="0.9"/>
    <n v="0.98"/>
    <n v="0.92"/>
    <n v="0.8"/>
    <n v="0.74"/>
    <n v="0.75"/>
    <n v="0.74"/>
    <n v="0.95000000000000007"/>
    <n v="0.35000000000000003"/>
    <n v="0.91"/>
    <n v="0.56000000000000005"/>
    <n v="0.97"/>
    <n v="0.89"/>
    <n v="0.84"/>
    <n v="33"/>
    <n v="4"/>
    <n v="27"/>
    <n v="0"/>
    <n v="30"/>
    <n v="10"/>
    <n v="33"/>
    <n v="1"/>
    <n v="0"/>
    <n v="0"/>
    <n v="0"/>
    <n v="16"/>
    <n v="39"/>
    <n v="0"/>
    <n v="25"/>
    <n v="12"/>
    <n v="0"/>
    <n v="19"/>
    <n v="39"/>
    <n v="15"/>
    <n v="8"/>
    <n v="33"/>
    <n v="0"/>
    <n v="0"/>
    <n v="0"/>
    <n v="0"/>
    <n v="28"/>
    <n v="0"/>
    <n v="15"/>
    <n v="24"/>
    <n v="19"/>
    <n v="13"/>
    <n v="41"/>
    <n v="41"/>
    <n v="36"/>
    <n v="2"/>
    <n v="23"/>
    <n v="0"/>
    <n v="18"/>
    <n v="12"/>
  </r>
  <r>
    <x v="225"/>
    <x v="7"/>
    <x v="12"/>
    <n v="627.00000000000011"/>
    <n v="153.00000000000011"/>
    <n v="110"/>
    <n v="235"/>
    <n v="114"/>
    <n v="0"/>
    <n v="0.46"/>
    <n v="0.52"/>
    <n v="0.78"/>
    <n v="0.89"/>
    <n v="0.94000000000000006"/>
    <n v="0.74"/>
    <n v="0.65"/>
    <n v="0.8"/>
    <n v="0.95000000000000007"/>
    <n v="0.52"/>
    <n v="0.69000000000000006"/>
    <n v="1"/>
    <n v="0.32"/>
    <n v="0.41000000000000003"/>
    <n v="0.97"/>
    <n v="0.72"/>
    <n v="0.86"/>
    <n v="0"/>
    <n v="0"/>
    <n v="0"/>
    <n v="1"/>
    <n v="6"/>
    <n v="24"/>
    <n v="15"/>
    <n v="16"/>
    <n v="11"/>
    <n v="37"/>
    <n v="15"/>
    <n v="29"/>
    <n v="19"/>
    <n v="18"/>
    <n v="13"/>
    <n v="11"/>
    <n v="0"/>
    <n v="12"/>
    <n v="12"/>
    <n v="0"/>
    <n v="35"/>
    <n v="28"/>
    <n v="35"/>
    <n v="22"/>
    <n v="35"/>
    <n v="10"/>
    <n v="39"/>
    <n v="31"/>
    <n v="0"/>
    <n v="0"/>
    <n v="0"/>
    <n v="1.0000000000001137"/>
    <n v="0"/>
    <n v="8"/>
    <n v="36"/>
    <n v="0"/>
    <n v="34"/>
    <n v="16"/>
    <n v="41"/>
    <n v="17"/>
  </r>
  <r>
    <x v="226"/>
    <x v="7"/>
    <x v="13"/>
    <n v="633.99999999999989"/>
    <n v="133.99999999999989"/>
    <n v="176"/>
    <n v="153"/>
    <n v="139"/>
    <n v="0"/>
    <n v="0.32"/>
    <n v="0.67"/>
    <n v="0.75"/>
    <n v="0.86"/>
    <n v="0.97"/>
    <n v="0.71"/>
    <n v="0.57999999999999996"/>
    <n v="0.96"/>
    <n v="0.37"/>
    <n v="0.87"/>
    <n v="0.63"/>
    <n v="0.92"/>
    <n v="0.67"/>
    <n v="0.42"/>
    <n v="0.74"/>
    <n v="0.45"/>
    <n v="0.9"/>
    <n v="33"/>
    <n v="34"/>
    <n v="14"/>
    <n v="42"/>
    <n v="0"/>
    <n v="6"/>
    <n v="8"/>
    <n v="10"/>
    <n v="0"/>
    <n v="29"/>
    <n v="32"/>
    <n v="8"/>
    <n v="23"/>
    <n v="12"/>
    <n v="22"/>
    <n v="27"/>
    <n v="16"/>
    <n v="9"/>
    <n v="22"/>
    <n v="0"/>
    <n v="36"/>
    <n v="28"/>
    <n v="0"/>
    <n v="0"/>
    <n v="0"/>
    <n v="0"/>
    <n v="0"/>
    <n v="12"/>
    <n v="36"/>
    <n v="41"/>
    <n v="19"/>
    <n v="12"/>
    <n v="10"/>
    <n v="11"/>
    <n v="27"/>
    <n v="5"/>
    <n v="38"/>
    <n v="0"/>
    <n v="3"/>
    <n v="8.9999999999998863"/>
  </r>
  <r>
    <x v="227"/>
    <x v="7"/>
    <x v="14"/>
    <n v="639"/>
    <n v="153"/>
    <n v="169"/>
    <n v="150"/>
    <n v="134"/>
    <n v="0"/>
    <n v="0.16"/>
    <n v="0.62"/>
    <n v="0.79"/>
    <n v="0.81"/>
    <n v="0.93"/>
    <n v="1"/>
    <n v="0.99"/>
    <n v="0.62"/>
    <n v="0.75"/>
    <n v="0.64"/>
    <n v="0.45"/>
    <n v="0.97"/>
    <n v="0.8"/>
    <n v="0.54"/>
    <n v="0.72"/>
    <n v="0.32"/>
    <n v="0.95000000000000007"/>
    <n v="28"/>
    <n v="0"/>
    <n v="31"/>
    <n v="21"/>
    <n v="2"/>
    <n v="34"/>
    <n v="8"/>
    <n v="21"/>
    <n v="24"/>
    <n v="0"/>
    <n v="33"/>
    <n v="27"/>
    <n v="4"/>
    <n v="32"/>
    <n v="8"/>
    <n v="15"/>
    <n v="0"/>
    <n v="23"/>
    <n v="25"/>
    <n v="0"/>
    <n v="8"/>
    <n v="0"/>
    <n v="37"/>
    <n v="22"/>
    <n v="23"/>
    <n v="0"/>
    <n v="27"/>
    <n v="0"/>
    <n v="33"/>
    <n v="0"/>
    <n v="3"/>
    <n v="22"/>
    <n v="18"/>
    <n v="26"/>
    <n v="0"/>
    <n v="23"/>
    <n v="29"/>
    <n v="0"/>
    <n v="0"/>
    <n v="32"/>
  </r>
  <r>
    <x v="228"/>
    <x v="7"/>
    <x v="15"/>
    <n v="639"/>
    <n v="182"/>
    <n v="171"/>
    <n v="134"/>
    <n v="114"/>
    <n v="0"/>
    <n v="0.41000000000000003"/>
    <n v="0.59"/>
    <n v="0.78"/>
    <n v="0.87"/>
    <n v="0.93"/>
    <n v="0.65"/>
    <n v="0.97"/>
    <n v="0.55000000000000004"/>
    <n v="0.59"/>
    <n v="0.69000000000000006"/>
    <n v="0.75"/>
    <n v="0.37"/>
    <n v="0.55000000000000004"/>
    <n v="0.42"/>
    <n v="0.70000000000000007"/>
    <n v="0.92"/>
    <n v="0.9"/>
    <n v="0"/>
    <n v="5"/>
    <n v="11"/>
    <n v="35"/>
    <n v="13"/>
    <n v="19"/>
    <n v="0"/>
    <n v="16"/>
    <n v="37"/>
    <n v="35"/>
    <n v="38"/>
    <n v="0"/>
    <n v="16"/>
    <n v="0"/>
    <n v="31"/>
    <n v="16"/>
    <n v="2"/>
    <n v="10"/>
    <n v="39"/>
    <n v="0"/>
    <n v="19"/>
    <n v="28"/>
    <n v="0"/>
    <n v="17"/>
    <n v="1"/>
    <n v="32"/>
    <n v="19"/>
    <n v="0"/>
    <n v="13"/>
    <n v="5"/>
    <n v="21"/>
    <n v="6"/>
    <n v="8"/>
    <n v="28"/>
    <n v="20"/>
    <n v="27"/>
    <n v="34"/>
    <n v="38"/>
    <n v="0"/>
    <n v="0"/>
  </r>
  <r>
    <x v="229"/>
    <x v="7"/>
    <x v="16"/>
    <n v="633.00000000000011"/>
    <n v="156"/>
    <n v="221"/>
    <n v="95"/>
    <n v="130.00000000000011"/>
    <n v="0"/>
    <n v="0.43"/>
    <n v="0.66"/>
    <n v="0.76"/>
    <n v="0.81"/>
    <n v="0.91"/>
    <n v="0.89"/>
    <n v="0.78"/>
    <n v="0.9"/>
    <n v="0.66"/>
    <n v="0.70000000000000007"/>
    <n v="0.8"/>
    <n v="0.74"/>
    <n v="0.54"/>
    <n v="0.86"/>
    <n v="0.88"/>
    <n v="0.99"/>
    <n v="0.26"/>
    <n v="0"/>
    <n v="42"/>
    <n v="40"/>
    <n v="38"/>
    <n v="40"/>
    <n v="0"/>
    <n v="9"/>
    <n v="17"/>
    <n v="34"/>
    <n v="1"/>
    <n v="31"/>
    <n v="36"/>
    <n v="0"/>
    <n v="17"/>
    <n v="35"/>
    <n v="0"/>
    <n v="9.0000000000001137"/>
    <n v="33"/>
    <n v="0"/>
    <n v="0"/>
    <n v="0"/>
    <n v="9"/>
    <n v="40"/>
    <n v="0"/>
    <n v="0"/>
    <n v="0"/>
    <n v="0"/>
    <n v="0"/>
    <n v="33"/>
    <n v="13"/>
    <n v="30"/>
    <n v="31"/>
    <n v="0"/>
    <n v="13"/>
    <n v="14"/>
    <n v="16"/>
    <n v="33"/>
    <n v="19"/>
    <n v="0"/>
    <n v="0"/>
  </r>
  <r>
    <x v="230"/>
    <x v="7"/>
    <x v="17"/>
    <n v="623.00000000000011"/>
    <n v="66"/>
    <n v="223"/>
    <n v="201"/>
    <n v="122.00000000000011"/>
    <n v="0"/>
    <n v="0.48"/>
    <n v="0.6"/>
    <n v="0.79"/>
    <n v="0.88"/>
    <n v="0.99"/>
    <n v="0.78"/>
    <n v="0.39"/>
    <n v="0.91"/>
    <n v="0.66"/>
    <n v="0.99"/>
    <n v="0.64"/>
    <n v="0.78"/>
    <n v="0.92"/>
    <n v="0.8"/>
    <n v="0.88"/>
    <n v="0.41000000000000003"/>
    <n v="0.57000000000000006"/>
    <n v="0"/>
    <n v="12"/>
    <n v="27"/>
    <n v="40"/>
    <n v="40"/>
    <n v="20"/>
    <n v="31"/>
    <n v="18"/>
    <n v="23"/>
    <n v="12"/>
    <n v="11"/>
    <n v="0"/>
    <n v="12.000000000000114"/>
    <n v="20"/>
    <n v="35"/>
    <n v="0"/>
    <n v="21"/>
    <n v="5"/>
    <n v="0"/>
    <n v="29"/>
    <n v="34"/>
    <n v="16"/>
    <n v="33"/>
    <n v="0"/>
    <n v="29"/>
    <n v="18"/>
    <n v="31"/>
    <n v="0"/>
    <n v="0"/>
    <n v="40"/>
    <n v="5"/>
    <n v="0"/>
    <n v="2"/>
    <n v="0"/>
    <n v="0"/>
    <n v="15"/>
    <n v="0"/>
    <n v="6"/>
    <n v="38"/>
    <n v="0"/>
  </r>
  <r>
    <x v="231"/>
    <x v="7"/>
    <x v="18"/>
    <n v="613"/>
    <n v="145"/>
    <n v="159"/>
    <n v="138"/>
    <n v="150"/>
    <n v="0"/>
    <n v="0.38"/>
    <n v="0.59"/>
    <n v="0.71"/>
    <n v="0.89"/>
    <n v="0.95000000000000007"/>
    <n v="0.55000000000000004"/>
    <n v="0.67"/>
    <n v="0.64"/>
    <n v="0.92"/>
    <n v="0.62"/>
    <n v="1"/>
    <n v="0.71"/>
    <n v="0.31"/>
    <n v="0.91"/>
    <n v="0.91"/>
    <n v="0.6"/>
    <n v="0.84"/>
    <n v="40"/>
    <n v="12"/>
    <n v="25"/>
    <n v="26"/>
    <n v="2"/>
    <n v="1"/>
    <n v="2"/>
    <n v="15"/>
    <n v="2"/>
    <n v="34"/>
    <n v="21"/>
    <n v="33"/>
    <n v="24"/>
    <n v="32"/>
    <n v="5"/>
    <n v="7"/>
    <n v="38"/>
    <n v="4"/>
    <n v="4"/>
    <n v="3"/>
    <n v="17"/>
    <n v="21"/>
    <n v="13"/>
    <n v="0"/>
    <n v="15"/>
    <n v="14"/>
    <n v="18"/>
    <n v="31"/>
    <n v="8"/>
    <n v="1"/>
    <n v="9"/>
    <n v="33"/>
    <n v="22"/>
    <n v="10"/>
    <n v="6"/>
    <n v="9"/>
    <n v="11"/>
    <n v="23"/>
    <n v="6"/>
    <n v="16"/>
  </r>
  <r>
    <x v="232"/>
    <x v="7"/>
    <x v="19"/>
    <n v="598"/>
    <n v="144"/>
    <n v="240"/>
    <n v="96"/>
    <n v="91"/>
    <n v="0"/>
    <n v="0.36"/>
    <n v="0.57999999999999996"/>
    <n v="0.77"/>
    <n v="0.83000000000000007"/>
    <n v="0.94000000000000006"/>
    <n v="0.99"/>
    <n v="0.5"/>
    <n v="0.68"/>
    <n v="0.64"/>
    <n v="0.68"/>
    <n v="0.61"/>
    <n v="0.72"/>
    <n v="0.9"/>
    <n v="0.87"/>
    <n v="0.39"/>
    <n v="0.57999999999999996"/>
    <n v="0.83000000000000007"/>
    <n v="16"/>
    <n v="7"/>
    <n v="24"/>
    <n v="26"/>
    <n v="33"/>
    <n v="25"/>
    <n v="33"/>
    <n v="27"/>
    <n v="34"/>
    <n v="15"/>
    <n v="27"/>
    <n v="12"/>
    <n v="14"/>
    <n v="0"/>
    <n v="0"/>
    <n v="1"/>
    <n v="13"/>
    <n v="0"/>
    <n v="25"/>
    <n v="26"/>
    <n v="12"/>
    <n v="0"/>
    <n v="12"/>
    <n v="0"/>
    <n v="3"/>
    <n v="0"/>
    <n v="22"/>
    <n v="0"/>
    <n v="11"/>
    <n v="36"/>
    <n v="28"/>
    <n v="12"/>
    <n v="20"/>
    <n v="10"/>
    <n v="20"/>
    <n v="19"/>
    <n v="22"/>
    <n v="13"/>
    <n v="0"/>
    <n v="0"/>
  </r>
  <r>
    <x v="233"/>
    <x v="7"/>
    <x v="20"/>
    <n v="575"/>
    <n v="94"/>
    <n v="181"/>
    <n v="88"/>
    <n v="188"/>
    <n v="0"/>
    <n v="0.35000000000000003"/>
    <n v="0.6"/>
    <n v="0.76"/>
    <n v="0.83000000000000007"/>
    <n v="0.99"/>
    <n v="0.61"/>
    <n v="0.70000000000000007"/>
    <n v="0.99"/>
    <n v="0.15"/>
    <n v="0.66"/>
    <n v="0.63"/>
    <n v="0.52"/>
    <n v="0.71"/>
    <n v="0.77"/>
    <n v="0.85"/>
    <n v="0.4"/>
    <n v="0.98"/>
    <n v="16"/>
    <n v="32"/>
    <n v="13"/>
    <n v="0"/>
    <n v="23"/>
    <n v="0"/>
    <n v="35"/>
    <n v="27"/>
    <n v="0"/>
    <n v="35"/>
    <n v="24"/>
    <n v="35"/>
    <n v="32"/>
    <n v="0"/>
    <n v="0"/>
    <n v="24"/>
    <n v="22"/>
    <n v="37"/>
    <n v="38"/>
    <n v="0"/>
    <n v="16"/>
    <n v="22"/>
    <n v="7"/>
    <n v="0"/>
    <n v="20"/>
    <n v="0"/>
    <n v="0"/>
    <n v="0"/>
    <n v="0"/>
    <n v="23"/>
    <n v="0"/>
    <n v="0"/>
    <n v="0"/>
    <n v="23"/>
    <n v="1"/>
    <n v="0"/>
    <n v="0"/>
    <n v="0"/>
    <n v="34"/>
    <n v="36"/>
  </r>
  <r>
    <x v="234"/>
    <x v="7"/>
    <x v="21"/>
    <n v="550"/>
    <n v="176"/>
    <n v="91"/>
    <n v="121"/>
    <n v="145"/>
    <n v="0"/>
    <n v="0.5"/>
    <n v="0.56000000000000005"/>
    <n v="0.71"/>
    <n v="0.9"/>
    <n v="0.9"/>
    <n v="1"/>
    <n v="0.73"/>
    <n v="0.62"/>
    <n v="0.73"/>
    <n v="0.96"/>
    <n v="0.14000000000000001"/>
    <n v="0.95000000000000007"/>
    <n v="0.36"/>
    <n v="0.76"/>
    <n v="0.96"/>
    <n v="0.43"/>
    <n v="0.76"/>
    <n v="12"/>
    <n v="9"/>
    <n v="27"/>
    <n v="24"/>
    <n v="13"/>
    <n v="0"/>
    <n v="6"/>
    <n v="0"/>
    <n v="0"/>
    <n v="0"/>
    <n v="17"/>
    <n v="18"/>
    <n v="0"/>
    <n v="28"/>
    <n v="8"/>
    <n v="0"/>
    <n v="24"/>
    <n v="13"/>
    <n v="36"/>
    <n v="18"/>
    <n v="0"/>
    <n v="12"/>
    <n v="27"/>
    <n v="0"/>
    <n v="11"/>
    <n v="32"/>
    <n v="26"/>
    <n v="0"/>
    <n v="13"/>
    <n v="0"/>
    <n v="6"/>
    <n v="17"/>
    <n v="21"/>
    <n v="0"/>
    <n v="36"/>
    <n v="17"/>
    <n v="19"/>
    <n v="0"/>
    <n v="31"/>
    <n v="29"/>
  </r>
  <r>
    <x v="235"/>
    <x v="7"/>
    <x v="22"/>
    <n v="524"/>
    <n v="138"/>
    <n v="118"/>
    <n v="105"/>
    <n v="153"/>
    <n v="0"/>
    <n v="0.35000000000000003"/>
    <n v="0.59"/>
    <n v="0.79"/>
    <n v="0.88"/>
    <n v="0.98"/>
    <n v="0.97"/>
    <n v="0.26"/>
    <n v="0.66"/>
    <n v="0.87"/>
    <n v="0.63"/>
    <n v="0.78"/>
    <n v="0.74"/>
    <n v="0.36"/>
    <n v="0.78"/>
    <n v="1"/>
    <n v="0.88"/>
    <n v="0.41000000000000003"/>
    <n v="18"/>
    <n v="0"/>
    <n v="15"/>
    <n v="6"/>
    <n v="21"/>
    <n v="14"/>
    <n v="11"/>
    <n v="5"/>
    <n v="0"/>
    <n v="28"/>
    <n v="10"/>
    <n v="8"/>
    <n v="25"/>
    <n v="0"/>
    <n v="29"/>
    <n v="28"/>
    <n v="10"/>
    <n v="20"/>
    <n v="17"/>
    <n v="16"/>
    <n v="0"/>
    <n v="0"/>
    <n v="17"/>
    <n v="12"/>
    <n v="21"/>
    <n v="24"/>
    <n v="0"/>
    <n v="31"/>
    <n v="0"/>
    <n v="0"/>
    <n v="30"/>
    <n v="17"/>
    <n v="26"/>
    <n v="12"/>
    <n v="0"/>
    <n v="13"/>
    <n v="22"/>
    <n v="12"/>
    <n v="6"/>
    <n v="0"/>
  </r>
  <r>
    <x v="236"/>
    <x v="7"/>
    <x v="23"/>
    <n v="493.00000000000011"/>
    <n v="131"/>
    <n v="81"/>
    <n v="140"/>
    <n v="138.00000000000011"/>
    <n v="0"/>
    <n v="0.46"/>
    <n v="0.52"/>
    <n v="0.77"/>
    <n v="0.84"/>
    <n v="0.99"/>
    <n v="0.63"/>
    <n v="0.71"/>
    <n v="0.53"/>
    <n v="0.43"/>
    <n v="0.66"/>
    <n v="0.87"/>
    <n v="0.31"/>
    <n v="0.99"/>
    <n v="0.81"/>
    <n v="0.49"/>
    <n v="0.84"/>
    <n v="0.99"/>
    <n v="0"/>
    <n v="0"/>
    <n v="0"/>
    <n v="10"/>
    <n v="21"/>
    <n v="2"/>
    <n v="8"/>
    <n v="13"/>
    <n v="2"/>
    <n v="25"/>
    <n v="3"/>
    <n v="0"/>
    <n v="9"/>
    <n v="20"/>
    <n v="7"/>
    <n v="3.0000000000001137"/>
    <n v="26"/>
    <n v="20"/>
    <n v="32"/>
    <n v="21"/>
    <n v="14"/>
    <n v="18"/>
    <n v="0"/>
    <n v="22"/>
    <n v="32"/>
    <n v="11"/>
    <n v="0"/>
    <n v="21"/>
    <n v="22"/>
    <n v="0"/>
    <n v="26"/>
    <n v="2"/>
    <n v="8"/>
    <n v="12"/>
    <n v="22"/>
    <n v="0"/>
    <n v="18"/>
    <n v="21"/>
    <n v="22"/>
    <n v="0"/>
  </r>
  <r>
    <x v="237"/>
    <x v="7"/>
    <x v="24"/>
    <n v="460.00000000000011"/>
    <n v="97.000000000000114"/>
    <n v="126"/>
    <n v="85"/>
    <n v="125"/>
    <n v="0"/>
    <n v="0.15"/>
    <n v="0.65"/>
    <n v="0.8"/>
    <n v="0.8"/>
    <n v="0.94000000000000006"/>
    <n v="0.93"/>
    <n v="0.64"/>
    <n v="0.67"/>
    <n v="0.95000000000000007"/>
    <n v="0.72"/>
    <n v="0.69000000000000006"/>
    <n v="0.67"/>
    <n v="0.3"/>
    <n v="0.9"/>
    <n v="0.76"/>
    <n v="0.49"/>
    <n v="0.92"/>
    <n v="0"/>
    <n v="0"/>
    <n v="18"/>
    <n v="20"/>
    <n v="0"/>
    <n v="28"/>
    <n v="12"/>
    <n v="8"/>
    <n v="12"/>
    <n v="28"/>
    <n v="27"/>
    <n v="0"/>
    <n v="16"/>
    <n v="10"/>
    <n v="11"/>
    <n v="29"/>
    <n v="21"/>
    <n v="19"/>
    <n v="17"/>
    <n v="2"/>
    <n v="6"/>
    <n v="0"/>
    <n v="20"/>
    <n v="7"/>
    <n v="0"/>
    <n v="18"/>
    <n v="19"/>
    <n v="11"/>
    <n v="0"/>
    <n v="4"/>
    <n v="25"/>
    <n v="0"/>
    <n v="13"/>
    <n v="19"/>
    <n v="15"/>
    <n v="0"/>
    <n v="0"/>
    <n v="25.000000000000114"/>
    <n v="0"/>
    <n v="0"/>
  </r>
  <r>
    <x v="238"/>
    <x v="7"/>
    <x v="25"/>
    <n v="421.00000000000006"/>
    <n v="126.00000000000006"/>
    <n v="135"/>
    <n v="64"/>
    <n v="72"/>
    <n v="1"/>
    <n v="0.45"/>
    <n v="0.64"/>
    <n v="0.71"/>
    <n v="0.89"/>
    <n v="0.9"/>
    <n v="0.73"/>
    <n v="0.57000000000000006"/>
    <n v="0.77"/>
    <n v="0.97"/>
    <n v="0.42"/>
    <n v="0.28999999999999998"/>
    <n v="0.98"/>
    <n v="0.59"/>
    <n v="0.73"/>
    <n v="0.36"/>
    <n v="0.83000000000000007"/>
    <n v="0.9"/>
    <n v="0"/>
    <n v="24"/>
    <n v="15"/>
    <n v="21"/>
    <n v="7"/>
    <n v="28"/>
    <n v="0"/>
    <n v="19"/>
    <n v="9"/>
    <n v="12"/>
    <n v="24"/>
    <n v="6"/>
    <n v="18"/>
    <n v="0"/>
    <n v="0"/>
    <n v="0"/>
    <n v="22"/>
    <n v="15"/>
    <n v="0"/>
    <n v="11"/>
    <n v="0"/>
    <n v="2"/>
    <n v="0"/>
    <n v="10"/>
    <n v="7"/>
    <n v="11"/>
    <n v="11"/>
    <n v="0"/>
    <n v="23"/>
    <n v="0"/>
    <n v="20"/>
    <n v="0"/>
    <n v="8"/>
    <n v="27"/>
    <n v="0"/>
    <n v="0"/>
    <n v="21"/>
    <n v="14"/>
    <n v="28"/>
    <n v="8.0000000000000568"/>
  </r>
  <r>
    <x v="239"/>
    <x v="7"/>
    <x v="26"/>
    <n v="372"/>
    <n v="89"/>
    <n v="82"/>
    <n v="91"/>
    <n v="99"/>
    <n v="0"/>
    <n v="0.37"/>
    <n v="0.57999999999999996"/>
    <n v="0.77"/>
    <n v="0.88"/>
    <n v="0.96"/>
    <n v="0.95000000000000007"/>
    <n v="0.62"/>
    <n v="0.8"/>
    <n v="0.62"/>
    <n v="0.53"/>
    <n v="0.55000000000000004"/>
    <n v="0.84"/>
    <n v="0.61"/>
    <n v="0.9"/>
    <n v="0.35000000000000003"/>
    <n v="0.52"/>
    <n v="0.95000000000000007"/>
    <n v="0"/>
    <n v="0"/>
    <n v="20"/>
    <n v="12"/>
    <n v="12"/>
    <n v="2"/>
    <n v="9"/>
    <n v="14"/>
    <n v="8"/>
    <n v="5"/>
    <n v="11"/>
    <n v="5"/>
    <n v="0"/>
    <n v="23"/>
    <n v="19"/>
    <n v="8"/>
    <n v="13"/>
    <n v="9"/>
    <n v="0"/>
    <n v="22"/>
    <n v="17"/>
    <n v="18"/>
    <n v="0"/>
    <n v="7"/>
    <n v="10"/>
    <n v="21"/>
    <n v="17"/>
    <n v="0"/>
    <n v="1"/>
    <n v="0"/>
    <n v="10"/>
    <n v="22"/>
    <n v="2"/>
    <n v="6"/>
    <n v="9"/>
    <n v="19"/>
    <n v="0"/>
    <n v="16"/>
    <n v="5"/>
    <n v="0"/>
  </r>
  <r>
    <x v="240"/>
    <x v="7"/>
    <x v="27"/>
    <n v="321.00000000000006"/>
    <n v="80"/>
    <n v="76"/>
    <n v="100.00000000000006"/>
    <n v="57"/>
    <n v="0"/>
    <n v="0.21"/>
    <n v="0.51"/>
    <n v="0.78"/>
    <n v="0.83000000000000007"/>
    <n v="0.95000000000000007"/>
    <n v="0.89"/>
    <n v="0.67"/>
    <n v="0.64"/>
    <n v="0.78"/>
    <n v="0.93"/>
    <n v="0.70000000000000007"/>
    <n v="0.97"/>
    <n v="0.49"/>
    <n v="0.79"/>
    <n v="0.92"/>
    <n v="0.32"/>
    <n v="0.78"/>
    <n v="0"/>
    <n v="2"/>
    <n v="12"/>
    <n v="21"/>
    <n v="15"/>
    <n v="12"/>
    <n v="2"/>
    <n v="0"/>
    <n v="12"/>
    <n v="0"/>
    <n v="8"/>
    <n v="12"/>
    <n v="14"/>
    <n v="12"/>
    <n v="1"/>
    <n v="5"/>
    <n v="0"/>
    <n v="0"/>
    <n v="0"/>
    <n v="13"/>
    <n v="14"/>
    <n v="11"/>
    <n v="11"/>
    <n v="7"/>
    <n v="14"/>
    <n v="4"/>
    <n v="14"/>
    <n v="10.000000000000057"/>
    <n v="15"/>
    <n v="0"/>
    <n v="5"/>
    <n v="0"/>
    <n v="18"/>
    <n v="6"/>
    <n v="3"/>
    <n v="9"/>
    <n v="13"/>
    <n v="8"/>
    <n v="18"/>
    <n v="0"/>
  </r>
  <r>
    <x v="241"/>
    <x v="7"/>
    <x v="28"/>
    <n v="275.00000000000006"/>
    <n v="80"/>
    <n v="117"/>
    <n v="46.000000000000057"/>
    <n v="32"/>
    <n v="0"/>
    <n v="0.19"/>
    <n v="0.56000000000000005"/>
    <n v="0.72"/>
    <n v="0.84"/>
    <n v="0.99"/>
    <n v="0.8"/>
    <n v="0.69000000000000006"/>
    <n v="0.93"/>
    <n v="0.74"/>
    <n v="0.99"/>
    <n v="0.63"/>
    <n v="0.35000000000000003"/>
    <n v="0.81"/>
    <n v="0.42"/>
    <n v="0.93"/>
    <n v="0.96"/>
    <n v="0.81"/>
    <n v="6"/>
    <n v="15"/>
    <n v="17"/>
    <n v="16"/>
    <n v="4"/>
    <n v="0"/>
    <n v="16"/>
    <n v="10"/>
    <n v="18"/>
    <n v="15"/>
    <n v="0"/>
    <n v="0"/>
    <n v="0"/>
    <n v="0"/>
    <n v="0"/>
    <n v="0"/>
    <n v="8"/>
    <n v="0"/>
    <n v="9"/>
    <n v="15"/>
    <n v="0"/>
    <n v="0"/>
    <n v="0"/>
    <n v="6"/>
    <n v="1"/>
    <n v="14"/>
    <n v="0"/>
    <n v="2"/>
    <n v="12"/>
    <n v="11.000000000000057"/>
    <n v="18"/>
    <n v="4"/>
    <n v="6"/>
    <n v="16"/>
    <n v="5"/>
    <n v="0"/>
    <n v="0"/>
    <n v="8"/>
    <n v="16"/>
    <n v="7"/>
  </r>
  <r>
    <x v="242"/>
    <x v="7"/>
    <x v="29"/>
    <n v="240"/>
    <n v="71"/>
    <n v="58"/>
    <n v="62"/>
    <n v="37"/>
    <n v="0"/>
    <n v="0.42"/>
    <n v="0.57999999999999996"/>
    <n v="0.78"/>
    <n v="0.81"/>
    <n v="0.9"/>
    <n v="0.5"/>
    <n v="0.76"/>
    <n v="0.4"/>
    <n v="0.89"/>
    <n v="0.63"/>
    <n v="0.65"/>
    <n v="0.4"/>
    <n v="0.72"/>
    <n v="0.34"/>
    <n v="0.86"/>
    <n v="0.96"/>
    <n v="0.78"/>
    <n v="14"/>
    <n v="13"/>
    <n v="0"/>
    <n v="2"/>
    <n v="0"/>
    <n v="6"/>
    <n v="16"/>
    <n v="0"/>
    <n v="3"/>
    <n v="4"/>
    <n v="12"/>
    <n v="0"/>
    <n v="0"/>
    <n v="13"/>
    <n v="10"/>
    <n v="1"/>
    <n v="1"/>
    <n v="0"/>
    <n v="12"/>
    <n v="0"/>
    <n v="7"/>
    <n v="0"/>
    <n v="4"/>
    <n v="1"/>
    <n v="0"/>
    <n v="15"/>
    <n v="15"/>
    <n v="10"/>
    <n v="8"/>
    <n v="2"/>
    <n v="8"/>
    <n v="0"/>
    <n v="15"/>
    <n v="13"/>
    <n v="0"/>
    <n v="0"/>
    <n v="10"/>
    <n v="12"/>
    <n v="1"/>
    <n v="12"/>
  </r>
  <r>
    <x v="243"/>
    <x v="7"/>
    <x v="30"/>
    <n v="209.00000000000003"/>
    <n v="31"/>
    <n v="33"/>
    <n v="86"/>
    <n v="56.000000000000028"/>
    <n v="0"/>
    <n v="0.48"/>
    <n v="0.59"/>
    <n v="0.75"/>
    <n v="0.89"/>
    <n v="0.97"/>
    <n v="0.88"/>
    <n v="0.97"/>
    <n v="0.13"/>
    <n v="0.55000000000000004"/>
    <n v="0.8"/>
    <n v="0.69000000000000006"/>
    <n v="0.97"/>
    <n v="0.74"/>
    <n v="0.42"/>
    <n v="0.41000000000000003"/>
    <n v="0.79"/>
    <n v="0.94000000000000006"/>
    <n v="0"/>
    <n v="0"/>
    <n v="0"/>
    <n v="0"/>
    <n v="0"/>
    <n v="3"/>
    <n v="10"/>
    <n v="11"/>
    <n v="0"/>
    <n v="9"/>
    <n v="3"/>
    <n v="5"/>
    <n v="12"/>
    <n v="0"/>
    <n v="13"/>
    <n v="13.000000000000028"/>
    <n v="3"/>
    <n v="9"/>
    <n v="0"/>
    <n v="1"/>
    <n v="5"/>
    <n v="0"/>
    <n v="9"/>
    <n v="11"/>
    <n v="13"/>
    <n v="11"/>
    <n v="13"/>
    <n v="10"/>
    <n v="12"/>
    <n v="2"/>
    <n v="3"/>
    <n v="0"/>
    <n v="4"/>
    <n v="7"/>
    <n v="6"/>
    <n v="4"/>
    <n v="0"/>
    <n v="5"/>
    <n v="0"/>
    <n v="2"/>
  </r>
  <r>
    <x v="31"/>
    <x v="8"/>
    <x v="3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8"/>
    <x v="3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8"/>
    <x v="3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8"/>
    <x v="37"/>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8"/>
    <x v="38"/>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244"/>
    <x v="8"/>
    <x v="0"/>
    <n v="330"/>
    <n v="80"/>
    <n v="90"/>
    <n v="89"/>
    <n v="71"/>
    <n v="0"/>
    <n v="0.26"/>
    <n v="0.66"/>
    <n v="0.8"/>
    <n v="0.83000000000000007"/>
    <n v="0.96"/>
    <n v="0.59"/>
    <n v="0.65"/>
    <n v="0.91"/>
    <n v="0.99"/>
    <n v="0.70000000000000007"/>
    <n v="0.64"/>
    <n v="0.41000000000000003"/>
    <n v="0.4"/>
    <n v="0.78"/>
    <n v="0.91"/>
    <n v="0.99"/>
    <n v="0.92"/>
    <n v="15"/>
    <n v="22"/>
    <n v="0"/>
    <n v="2"/>
    <n v="0"/>
    <n v="22"/>
    <n v="0"/>
    <n v="4"/>
    <n v="3"/>
    <n v="22"/>
    <n v="0"/>
    <n v="20"/>
    <n v="0"/>
    <n v="20"/>
    <n v="0"/>
    <n v="4"/>
    <n v="19"/>
    <n v="6"/>
    <n v="2"/>
    <n v="0"/>
    <n v="21"/>
    <n v="10"/>
    <n v="16"/>
    <n v="14"/>
    <n v="1"/>
    <n v="5"/>
    <n v="11"/>
    <n v="11"/>
    <n v="0"/>
    <n v="0"/>
    <n v="0"/>
    <n v="0"/>
    <n v="0"/>
    <n v="9"/>
    <n v="10"/>
    <n v="19"/>
    <n v="9"/>
    <n v="13"/>
    <n v="0"/>
    <n v="20"/>
  </r>
  <r>
    <x v="245"/>
    <x v="8"/>
    <x v="1"/>
    <n v="350.00000000000006"/>
    <n v="90.000000000000057"/>
    <n v="83"/>
    <n v="87"/>
    <n v="89"/>
    <n v="0"/>
    <n v="0.32"/>
    <n v="0.54"/>
    <n v="0.8"/>
    <n v="0.83000000000000007"/>
    <n v="0.9"/>
    <n v="0.75"/>
    <n v="0.57000000000000006"/>
    <n v="0.78"/>
    <n v="0.52"/>
    <n v="0.79"/>
    <n v="0.91"/>
    <n v="0.9"/>
    <n v="0.28000000000000003"/>
    <n v="0.82000000000000006"/>
    <n v="0.41000000000000003"/>
    <n v="0.65"/>
    <n v="0.89"/>
    <n v="5"/>
    <n v="16"/>
    <n v="0"/>
    <n v="0"/>
    <n v="21"/>
    <n v="17"/>
    <n v="0"/>
    <n v="0"/>
    <n v="10"/>
    <n v="14"/>
    <n v="1"/>
    <n v="5"/>
    <n v="11"/>
    <n v="20"/>
    <n v="0"/>
    <n v="18"/>
    <n v="4"/>
    <n v="8"/>
    <n v="14"/>
    <n v="9"/>
    <n v="8"/>
    <n v="0"/>
    <n v="13"/>
    <n v="2"/>
    <n v="7"/>
    <n v="18"/>
    <n v="4"/>
    <n v="1"/>
    <n v="23"/>
    <n v="11"/>
    <n v="0"/>
    <n v="3"/>
    <n v="13.000000000000057"/>
    <n v="16"/>
    <n v="11"/>
    <n v="14"/>
    <n v="12"/>
    <n v="9"/>
    <n v="12"/>
    <n v="0"/>
  </r>
  <r>
    <x v="246"/>
    <x v="8"/>
    <x v="2"/>
    <n v="350.00000000000006"/>
    <n v="139"/>
    <n v="78"/>
    <n v="99"/>
    <n v="23.000000000000057"/>
    <n v="0"/>
    <n v="0.19"/>
    <n v="0.62"/>
    <n v="0.70000000000000007"/>
    <n v="0.88"/>
    <n v="0.93"/>
    <n v="1"/>
    <n v="0.48"/>
    <n v="0.51"/>
    <n v="0.68"/>
    <n v="0.70000000000000007"/>
    <n v="0.66"/>
    <n v="0.70000000000000007"/>
    <n v="0.54"/>
    <n v="0.82000000000000006"/>
    <n v="0.9"/>
    <n v="0.96"/>
    <n v="0.3"/>
    <n v="16"/>
    <n v="8"/>
    <n v="0"/>
    <n v="2"/>
    <n v="19"/>
    <n v="0"/>
    <n v="12"/>
    <n v="0"/>
    <n v="1"/>
    <n v="20"/>
    <n v="11"/>
    <n v="0"/>
    <n v="0"/>
    <n v="8"/>
    <n v="3"/>
    <n v="4"/>
    <n v="5"/>
    <n v="0"/>
    <n v="0"/>
    <n v="3.0000000000000568"/>
    <n v="12"/>
    <n v="8"/>
    <n v="11"/>
    <n v="14"/>
    <n v="22"/>
    <n v="0"/>
    <n v="0"/>
    <n v="23"/>
    <n v="9"/>
    <n v="0"/>
    <n v="17"/>
    <n v="17"/>
    <n v="14"/>
    <n v="21"/>
    <n v="22"/>
    <n v="0"/>
    <n v="22"/>
    <n v="1"/>
    <n v="20"/>
    <n v="5"/>
  </r>
  <r>
    <x v="247"/>
    <x v="8"/>
    <x v="3"/>
    <n v="470.00000000000006"/>
    <n v="98"/>
    <n v="110"/>
    <n v="103"/>
    <n v="131.00000000000006"/>
    <n v="1"/>
    <n v="0.66"/>
    <n v="0.76"/>
    <n v="0.91"/>
    <n v="0.39"/>
    <n v="0.83000000000000007"/>
    <n v="0.77"/>
    <n v="0.97"/>
    <n v="0.74"/>
    <n v="0.95000000000000007"/>
    <n v="0.15"/>
    <n v="0.76"/>
    <n v="0.85"/>
    <n v="1"/>
    <n v="0.45"/>
    <n v="0.62"/>
    <n v="0.9"/>
    <n v="0.27"/>
    <n v="24"/>
    <n v="0"/>
    <n v="0"/>
    <n v="0"/>
    <n v="3"/>
    <n v="16"/>
    <n v="24"/>
    <n v="17"/>
    <n v="6"/>
    <n v="20"/>
    <n v="28"/>
    <n v="13"/>
    <n v="21"/>
    <n v="16"/>
    <n v="18"/>
    <n v="8.0000000000000568"/>
    <n v="14"/>
    <n v="0"/>
    <n v="12"/>
    <n v="29"/>
    <n v="0"/>
    <n v="29"/>
    <n v="0"/>
    <n v="13"/>
    <n v="3"/>
    <n v="0"/>
    <n v="25"/>
    <n v="24"/>
    <n v="9"/>
    <n v="0"/>
    <n v="3"/>
    <n v="0"/>
    <n v="9"/>
    <n v="0"/>
    <n v="30"/>
    <n v="4"/>
    <n v="0"/>
    <n v="27"/>
    <n v="25"/>
    <n v="0"/>
  </r>
  <r>
    <x v="248"/>
    <x v="8"/>
    <x v="4"/>
    <n v="480"/>
    <n v="84"/>
    <n v="155"/>
    <n v="150"/>
    <n v="91"/>
    <n v="0"/>
    <n v="0.2"/>
    <n v="0.92"/>
    <n v="0.73"/>
    <n v="0.63"/>
    <n v="0.8"/>
    <n v="0.74"/>
    <n v="0.4"/>
    <n v="0.8"/>
    <n v="0.9"/>
    <n v="0.72"/>
    <n v="0.92"/>
    <n v="0.89"/>
    <n v="0.43"/>
    <n v="0.31"/>
    <n v="0.87"/>
    <n v="0.94000000000000006"/>
    <n v="0.89"/>
    <n v="0"/>
    <n v="15"/>
    <n v="27"/>
    <n v="0"/>
    <n v="32"/>
    <n v="8"/>
    <n v="0"/>
    <n v="24"/>
    <n v="21"/>
    <n v="28"/>
    <n v="0"/>
    <n v="0"/>
    <n v="28"/>
    <n v="29"/>
    <n v="0"/>
    <n v="0"/>
    <n v="0"/>
    <n v="12"/>
    <n v="0"/>
    <n v="22"/>
    <n v="12"/>
    <n v="6"/>
    <n v="0"/>
    <n v="23"/>
    <n v="31"/>
    <n v="27"/>
    <n v="0"/>
    <n v="10"/>
    <n v="18"/>
    <n v="23"/>
    <n v="10"/>
    <n v="0"/>
    <n v="0"/>
    <n v="14"/>
    <n v="5"/>
    <n v="31"/>
    <n v="0"/>
    <n v="24"/>
    <n v="0"/>
    <n v="0"/>
  </r>
  <r>
    <x v="249"/>
    <x v="8"/>
    <x v="5"/>
    <n v="520"/>
    <n v="105"/>
    <n v="124"/>
    <n v="150"/>
    <n v="118"/>
    <n v="0"/>
    <n v="0.94000000000000006"/>
    <n v="0.28999999999999998"/>
    <n v="0.8"/>
    <n v="0.82000000000000006"/>
    <n v="0.57999999999999996"/>
    <n v="0.24"/>
    <n v="0.83000000000000007"/>
    <n v="0.64"/>
    <n v="0.87"/>
    <n v="0.69000000000000006"/>
    <n v="0.75"/>
    <n v="0.76"/>
    <n v="0.41000000000000003"/>
    <n v="0.41000000000000003"/>
    <n v="0.98"/>
    <n v="0.82000000000000006"/>
    <n v="0.88"/>
    <n v="7"/>
    <n v="3"/>
    <n v="29"/>
    <n v="17"/>
    <n v="16"/>
    <n v="33"/>
    <n v="0"/>
    <n v="2"/>
    <n v="4"/>
    <n v="13"/>
    <n v="23"/>
    <n v="12"/>
    <n v="12"/>
    <n v="5"/>
    <n v="9"/>
    <n v="13"/>
    <n v="30"/>
    <n v="13"/>
    <n v="15"/>
    <n v="9"/>
    <n v="0"/>
    <n v="3"/>
    <n v="18"/>
    <n v="0"/>
    <n v="24"/>
    <n v="31"/>
    <n v="21"/>
    <n v="0"/>
    <n v="19"/>
    <n v="34"/>
    <n v="21"/>
    <n v="0"/>
    <n v="18"/>
    <n v="0"/>
    <n v="0"/>
    <n v="20"/>
    <n v="0"/>
    <n v="28"/>
    <n v="18"/>
    <n v="0"/>
  </r>
  <r>
    <x v="250"/>
    <x v="8"/>
    <x v="6"/>
    <n v="550"/>
    <n v="145"/>
    <n v="118"/>
    <n v="118"/>
    <n v="151"/>
    <n v="0"/>
    <n v="0.56000000000000005"/>
    <n v="0.8"/>
    <n v="0.82000000000000006"/>
    <n v="0.95000000000000007"/>
    <n v="0.42"/>
    <n v="0.62"/>
    <n v="0.25"/>
    <n v="0.78"/>
    <n v="0.69000000000000006"/>
    <n v="0.77"/>
    <n v="0.94000000000000006"/>
    <n v="0.34"/>
    <n v="0.86"/>
    <n v="0.56000000000000005"/>
    <n v="0.94000000000000006"/>
    <n v="0.67"/>
    <n v="0.83000000000000007"/>
    <n v="7"/>
    <n v="13"/>
    <n v="22"/>
    <n v="0"/>
    <n v="0"/>
    <n v="0"/>
    <n v="27"/>
    <n v="28"/>
    <n v="2"/>
    <n v="19"/>
    <n v="18"/>
    <n v="21"/>
    <n v="7"/>
    <n v="3"/>
    <n v="35"/>
    <n v="8"/>
    <n v="20"/>
    <n v="33"/>
    <n v="21"/>
    <n v="3"/>
    <n v="9"/>
    <n v="8"/>
    <n v="13"/>
    <n v="0"/>
    <n v="35"/>
    <n v="5"/>
    <n v="20"/>
    <n v="21"/>
    <n v="0"/>
    <n v="7"/>
    <n v="0"/>
    <n v="14"/>
    <n v="4"/>
    <n v="11"/>
    <n v="0"/>
    <n v="34"/>
    <n v="13"/>
    <n v="35"/>
    <n v="10"/>
    <n v="24"/>
  </r>
  <r>
    <x v="251"/>
    <x v="8"/>
    <x v="7"/>
    <n v="570.00000000000011"/>
    <n v="178"/>
    <n v="136"/>
    <n v="95.000000000000114"/>
    <n v="143"/>
    <n v="0"/>
    <n v="0.93"/>
    <n v="0.55000000000000004"/>
    <n v="0.22"/>
    <n v="0.8"/>
    <n v="0.71"/>
    <n v="0.55000000000000004"/>
    <n v="0.77"/>
    <n v="0.6"/>
    <n v="0.27"/>
    <n v="0.68"/>
    <n v="0.89"/>
    <n v="0.77"/>
    <n v="0.28999999999999998"/>
    <n v="0.4"/>
    <n v="0.87"/>
    <n v="0.9"/>
    <n v="0.9"/>
    <n v="32"/>
    <n v="33"/>
    <n v="0"/>
    <n v="0"/>
    <n v="0"/>
    <n v="24"/>
    <n v="0"/>
    <n v="13"/>
    <n v="11"/>
    <n v="23"/>
    <n v="18"/>
    <n v="22"/>
    <n v="19"/>
    <n v="35"/>
    <n v="0"/>
    <n v="0"/>
    <n v="9"/>
    <n v="5"/>
    <n v="17"/>
    <n v="36"/>
    <n v="0"/>
    <n v="2"/>
    <n v="7"/>
    <n v="0"/>
    <n v="35"/>
    <n v="3"/>
    <n v="3"/>
    <n v="0"/>
    <n v="22.000000000000114"/>
    <n v="23"/>
    <n v="13"/>
    <n v="18"/>
    <n v="27"/>
    <n v="30"/>
    <n v="0"/>
    <n v="5"/>
    <n v="23"/>
    <n v="26"/>
    <n v="0"/>
    <n v="36"/>
  </r>
  <r>
    <x v="252"/>
    <x v="8"/>
    <x v="8"/>
    <n v="580"/>
    <n v="157"/>
    <n v="134"/>
    <n v="185"/>
    <n v="104"/>
    <n v="0"/>
    <n v="0.44"/>
    <n v="0.75"/>
    <n v="0.83000000000000007"/>
    <n v="0.92"/>
    <n v="0.67"/>
    <n v="0.5"/>
    <n v="0.65"/>
    <n v="0.71"/>
    <n v="0.72"/>
    <n v="0.91"/>
    <n v="0.70000000000000007"/>
    <n v="0.55000000000000004"/>
    <n v="0.91"/>
    <n v="0.98"/>
    <n v="0.74"/>
    <n v="0.36"/>
    <n v="0.8"/>
    <n v="20"/>
    <n v="22"/>
    <n v="18"/>
    <n v="0"/>
    <n v="0"/>
    <n v="4"/>
    <n v="0"/>
    <n v="33"/>
    <n v="24"/>
    <n v="13"/>
    <n v="0"/>
    <n v="11"/>
    <n v="30"/>
    <n v="31"/>
    <n v="0"/>
    <n v="16"/>
    <n v="0"/>
    <n v="4"/>
    <n v="0"/>
    <n v="12"/>
    <n v="13"/>
    <n v="16"/>
    <n v="13"/>
    <n v="36"/>
    <n v="13"/>
    <n v="37"/>
    <n v="10"/>
    <n v="34"/>
    <n v="1"/>
    <n v="12"/>
    <n v="34"/>
    <n v="15"/>
    <n v="22"/>
    <n v="10"/>
    <n v="26"/>
    <n v="0"/>
    <n v="13"/>
    <n v="13"/>
    <n v="8"/>
    <n v="16"/>
  </r>
  <r>
    <x v="253"/>
    <x v="8"/>
    <x v="9"/>
    <n v="590"/>
    <n v="100"/>
    <n v="143"/>
    <n v="157"/>
    <n v="152"/>
    <n v="0"/>
    <n v="0.97"/>
    <n v="0.87"/>
    <n v="0.36"/>
    <n v="0.77"/>
    <n v="0.59"/>
    <n v="0.59"/>
    <n v="0.66"/>
    <n v="0.68"/>
    <n v="0.68"/>
    <n v="0.87"/>
    <n v="0.57999999999999996"/>
    <n v="0.79"/>
    <n v="0.99"/>
    <n v="0.45"/>
    <n v="0.28000000000000003"/>
    <n v="0.62"/>
    <n v="0.87"/>
    <n v="14"/>
    <n v="0"/>
    <n v="16"/>
    <n v="30"/>
    <n v="5"/>
    <n v="16"/>
    <n v="28"/>
    <n v="0"/>
    <n v="34"/>
    <n v="0"/>
    <n v="38"/>
    <n v="29"/>
    <n v="0"/>
    <n v="26"/>
    <n v="0"/>
    <n v="36"/>
    <n v="34"/>
    <n v="0"/>
    <n v="15"/>
    <n v="12"/>
    <n v="0"/>
    <n v="31"/>
    <n v="31"/>
    <n v="9"/>
    <n v="8"/>
    <n v="14"/>
    <n v="33"/>
    <n v="2"/>
    <n v="25"/>
    <n v="4"/>
    <n v="14"/>
    <n v="12"/>
    <n v="0"/>
    <n v="28"/>
    <n v="16"/>
    <n v="0"/>
    <n v="0"/>
    <n v="6"/>
    <n v="22"/>
    <n v="2"/>
  </r>
  <r>
    <x v="254"/>
    <x v="8"/>
    <x v="10"/>
    <n v="600"/>
    <n v="205"/>
    <n v="101"/>
    <n v="135"/>
    <n v="134"/>
    <n v="0"/>
    <n v="0.92"/>
    <n v="0.76"/>
    <n v="0.83000000000000007"/>
    <n v="0.38"/>
    <n v="0.5"/>
    <n v="0.36"/>
    <n v="0.66"/>
    <n v="0.64"/>
    <n v="0.55000000000000004"/>
    <n v="0.74"/>
    <n v="0.86"/>
    <n v="0.35000000000000003"/>
    <n v="0.51"/>
    <n v="0.94000000000000006"/>
    <n v="0.96"/>
    <n v="0.85"/>
    <n v="0.95000000000000007"/>
    <n v="28"/>
    <n v="0"/>
    <n v="6"/>
    <n v="0"/>
    <n v="30"/>
    <n v="4"/>
    <n v="0"/>
    <n v="0"/>
    <n v="29"/>
    <n v="4"/>
    <n v="25"/>
    <n v="8"/>
    <n v="8"/>
    <n v="29"/>
    <n v="27"/>
    <n v="0"/>
    <n v="35"/>
    <n v="13"/>
    <n v="3"/>
    <n v="11"/>
    <n v="20"/>
    <n v="16"/>
    <n v="6"/>
    <n v="35"/>
    <n v="0"/>
    <n v="7"/>
    <n v="27"/>
    <n v="6"/>
    <n v="0"/>
    <n v="18"/>
    <n v="31"/>
    <n v="14"/>
    <n v="14"/>
    <n v="1"/>
    <n v="24"/>
    <n v="40"/>
    <n v="9"/>
    <n v="31"/>
    <n v="16"/>
    <n v="25"/>
  </r>
  <r>
    <x v="255"/>
    <x v="8"/>
    <x v="11"/>
    <n v="620"/>
    <n v="200"/>
    <n v="124"/>
    <n v="139"/>
    <n v="157"/>
    <n v="0"/>
    <n v="0.81"/>
    <n v="0.72"/>
    <n v="0.66"/>
    <n v="0.94000000000000006"/>
    <n v="0.37"/>
    <n v="0.22"/>
    <n v="0.75"/>
    <n v="0.85"/>
    <n v="0.77"/>
    <n v="0.77"/>
    <n v="1"/>
    <n v="0.91"/>
    <n v="0.43"/>
    <n v="0.75"/>
    <n v="0.41000000000000003"/>
    <n v="0.94000000000000006"/>
    <n v="0.85"/>
    <n v="0"/>
    <n v="0"/>
    <n v="0"/>
    <n v="0"/>
    <n v="21"/>
    <n v="6"/>
    <n v="25"/>
    <n v="30"/>
    <n v="20"/>
    <n v="22"/>
    <n v="0"/>
    <n v="0"/>
    <n v="26"/>
    <n v="10"/>
    <n v="30"/>
    <n v="10"/>
    <n v="0"/>
    <n v="21"/>
    <n v="30"/>
    <n v="30"/>
    <n v="33"/>
    <n v="0"/>
    <n v="0"/>
    <n v="37"/>
    <n v="0"/>
    <n v="38"/>
    <n v="0"/>
    <n v="12"/>
    <n v="14"/>
    <n v="5"/>
    <n v="11"/>
    <n v="33"/>
    <n v="29"/>
    <n v="38"/>
    <n v="37"/>
    <n v="1"/>
    <n v="0"/>
    <n v="24"/>
    <n v="27"/>
    <n v="0"/>
  </r>
  <r>
    <x v="256"/>
    <x v="8"/>
    <x v="12"/>
    <n v="640"/>
    <n v="136"/>
    <n v="84"/>
    <n v="240"/>
    <n v="153"/>
    <n v="0"/>
    <n v="0.57999999999999996"/>
    <n v="0.84"/>
    <n v="0.96"/>
    <n v="0.18"/>
    <n v="0.72"/>
    <n v="0.85"/>
    <n v="0.61"/>
    <n v="0.63"/>
    <n v="0.93"/>
    <n v="0.83000000000000007"/>
    <n v="0.72"/>
    <n v="0.42"/>
    <n v="0.78"/>
    <n v="0.91"/>
    <n v="0.99"/>
    <n v="0.75"/>
    <n v="0.26"/>
    <n v="0"/>
    <n v="11"/>
    <n v="22"/>
    <n v="0"/>
    <n v="0"/>
    <n v="14"/>
    <n v="0"/>
    <n v="8"/>
    <n v="29"/>
    <n v="0"/>
    <n v="27"/>
    <n v="1"/>
    <n v="11"/>
    <n v="15"/>
    <n v="16"/>
    <n v="9"/>
    <n v="41"/>
    <n v="22"/>
    <n v="23"/>
    <n v="15"/>
    <n v="33"/>
    <n v="17"/>
    <n v="27"/>
    <n v="6"/>
    <n v="12"/>
    <n v="42"/>
    <n v="38"/>
    <n v="32"/>
    <n v="0"/>
    <n v="33"/>
    <n v="27"/>
    <n v="0"/>
    <n v="0"/>
    <n v="13"/>
    <n v="27"/>
    <n v="3"/>
    <n v="0"/>
    <n v="40"/>
    <n v="0"/>
    <n v="26"/>
  </r>
  <r>
    <x v="257"/>
    <x v="8"/>
    <x v="13"/>
    <n v="740"/>
    <n v="155"/>
    <n v="96"/>
    <n v="232"/>
    <n v="213"/>
    <n v="0"/>
    <n v="0.35000000000000003"/>
    <n v="0.71"/>
    <n v="0.51"/>
    <n v="0.86"/>
    <n v="0.93"/>
    <n v="0.65"/>
    <n v="0.84"/>
    <n v="0.62"/>
    <n v="0.89"/>
    <n v="0.70000000000000007"/>
    <n v="0.6"/>
    <n v="0.26"/>
    <n v="0.88"/>
    <n v="0.52"/>
    <n v="1"/>
    <n v="0.81"/>
    <n v="0.92"/>
    <n v="0"/>
    <n v="6"/>
    <n v="10"/>
    <n v="0"/>
    <n v="0"/>
    <n v="4"/>
    <n v="0"/>
    <n v="37"/>
    <n v="0"/>
    <n v="39"/>
    <n v="44"/>
    <n v="30"/>
    <n v="22"/>
    <n v="0"/>
    <n v="49"/>
    <n v="15"/>
    <n v="32"/>
    <n v="0"/>
    <n v="48"/>
    <n v="17"/>
    <n v="43"/>
    <n v="38"/>
    <n v="3"/>
    <n v="0"/>
    <n v="49"/>
    <n v="41"/>
    <n v="5"/>
    <n v="30"/>
    <n v="23"/>
    <n v="0"/>
    <n v="21"/>
    <n v="44"/>
    <n v="40"/>
    <n v="7"/>
    <n v="0"/>
    <n v="0"/>
    <n v="0"/>
    <n v="0"/>
    <n v="43"/>
    <n v="0"/>
  </r>
  <r>
    <x v="258"/>
    <x v="8"/>
    <x v="14"/>
    <n v="760"/>
    <n v="155"/>
    <n v="168"/>
    <n v="200"/>
    <n v="230"/>
    <n v="0"/>
    <n v="0.70000000000000007"/>
    <n v="0.91"/>
    <n v="0.52"/>
    <n v="0.26"/>
    <n v="0.84"/>
    <n v="0.73"/>
    <n v="0.69000000000000006"/>
    <n v="0.84"/>
    <n v="0.91"/>
    <n v="0.61"/>
    <n v="0.71"/>
    <n v="0.52"/>
    <n v="0.26"/>
    <n v="1"/>
    <n v="0.93"/>
    <n v="0.79"/>
    <n v="0.87"/>
    <n v="0"/>
    <n v="1"/>
    <n v="0"/>
    <n v="40"/>
    <n v="7"/>
    <n v="36"/>
    <n v="15"/>
    <n v="24"/>
    <n v="10"/>
    <n v="35"/>
    <n v="7"/>
    <n v="35"/>
    <n v="20"/>
    <n v="42"/>
    <n v="0"/>
    <n v="30"/>
    <n v="49"/>
    <n v="11"/>
    <n v="39"/>
    <n v="4"/>
    <n v="0"/>
    <n v="5"/>
    <n v="39"/>
    <n v="23"/>
    <n v="13"/>
    <n v="12"/>
    <n v="0"/>
    <n v="42"/>
    <n v="48"/>
    <n v="18"/>
    <n v="30"/>
    <n v="8"/>
    <n v="19"/>
    <n v="5"/>
    <n v="0"/>
    <n v="6"/>
    <n v="13"/>
    <n v="19"/>
    <n v="42"/>
    <n v="13"/>
  </r>
  <r>
    <x v="259"/>
    <x v="8"/>
    <x v="15"/>
    <n v="790"/>
    <n v="164"/>
    <n v="152"/>
    <n v="195"/>
    <n v="235"/>
    <n v="0"/>
    <n v="0.9"/>
    <n v="0.78"/>
    <n v="0.2"/>
    <n v="0.61"/>
    <n v="0.89"/>
    <n v="0.70000000000000007"/>
    <n v="0.75"/>
    <n v="0.93"/>
    <n v="0.95000000000000007"/>
    <n v="0.62"/>
    <n v="0.18"/>
    <n v="0.9"/>
    <n v="0.89"/>
    <n v="0.28000000000000003"/>
    <n v="0.53"/>
    <n v="0.95000000000000007"/>
    <n v="0.70000000000000007"/>
    <n v="44"/>
    <n v="14"/>
    <n v="0"/>
    <n v="0"/>
    <n v="0"/>
    <n v="19"/>
    <n v="32"/>
    <n v="18"/>
    <n v="0"/>
    <n v="25"/>
    <n v="44"/>
    <n v="46"/>
    <n v="52"/>
    <n v="1"/>
    <n v="27"/>
    <n v="0"/>
    <n v="35"/>
    <n v="40"/>
    <n v="0"/>
    <n v="34"/>
    <n v="5"/>
    <n v="36"/>
    <n v="52"/>
    <n v="0"/>
    <n v="34"/>
    <n v="27"/>
    <n v="0"/>
    <n v="2"/>
    <n v="29"/>
    <n v="10"/>
    <n v="4"/>
    <n v="10"/>
    <n v="31"/>
    <n v="47"/>
    <n v="0"/>
    <n v="24"/>
    <n v="0"/>
    <n v="15"/>
    <n v="7"/>
    <n v="26"/>
  </r>
  <r>
    <x v="260"/>
    <x v="8"/>
    <x v="16"/>
    <n v="810"/>
    <n v="263"/>
    <n v="244"/>
    <n v="50"/>
    <n v="207"/>
    <n v="0"/>
    <n v="0.57999999999999996"/>
    <n v="0.72"/>
    <n v="0.86"/>
    <n v="0.96"/>
    <n v="0.38"/>
    <n v="0.71"/>
    <n v="0.96"/>
    <n v="0.64"/>
    <n v="0.73"/>
    <n v="0.21"/>
    <n v="0.55000000000000004"/>
    <n v="0.5"/>
    <n v="0.83000000000000007"/>
    <n v="0.99"/>
    <n v="0.78"/>
    <n v="0.98"/>
    <n v="0.3"/>
    <n v="0"/>
    <n v="13"/>
    <n v="22"/>
    <n v="50"/>
    <n v="9"/>
    <n v="39"/>
    <n v="14"/>
    <n v="0"/>
    <n v="54"/>
    <n v="43"/>
    <n v="46"/>
    <n v="20"/>
    <n v="36"/>
    <n v="53"/>
    <n v="21"/>
    <n v="4"/>
    <n v="51"/>
    <n v="0"/>
    <n v="0"/>
    <n v="22"/>
    <n v="0"/>
    <n v="0"/>
    <n v="0"/>
    <n v="0"/>
    <n v="27"/>
    <n v="5"/>
    <n v="0"/>
    <n v="0"/>
    <n v="18"/>
    <n v="0"/>
    <n v="0"/>
    <n v="33"/>
    <n v="37"/>
    <n v="31"/>
    <n v="24"/>
    <n v="25"/>
    <n v="24"/>
    <n v="0"/>
    <n v="36"/>
    <n v="53"/>
  </r>
  <r>
    <x v="261"/>
    <x v="8"/>
    <x v="17"/>
    <n v="810"/>
    <n v="184"/>
    <n v="152"/>
    <n v="244"/>
    <n v="176"/>
    <n v="0"/>
    <n v="0.56000000000000005"/>
    <n v="0.46"/>
    <n v="0.87"/>
    <n v="0.99"/>
    <n v="0.77"/>
    <n v="0.79"/>
    <n v="0.93"/>
    <n v="0.66"/>
    <n v="0.66"/>
    <n v="0.74"/>
    <n v="0.66"/>
    <n v="0.77"/>
    <n v="0.84"/>
    <n v="0.93"/>
    <n v="0.99"/>
    <n v="0.6"/>
    <n v="0.44"/>
    <n v="4"/>
    <n v="36"/>
    <n v="23"/>
    <n v="0"/>
    <n v="5"/>
    <n v="53"/>
    <n v="9"/>
    <n v="0"/>
    <n v="22"/>
    <n v="0"/>
    <n v="54"/>
    <n v="5"/>
    <n v="0"/>
    <n v="13"/>
    <n v="5"/>
    <n v="32"/>
    <n v="45"/>
    <n v="4"/>
    <n v="40"/>
    <n v="32"/>
    <n v="1"/>
    <n v="26"/>
    <n v="24"/>
    <n v="50"/>
    <n v="2"/>
    <n v="40"/>
    <n v="5"/>
    <n v="0"/>
    <n v="50"/>
    <n v="46"/>
    <n v="0"/>
    <n v="28"/>
    <n v="0"/>
    <n v="43"/>
    <n v="3"/>
    <n v="0"/>
    <n v="33"/>
    <n v="26"/>
    <n v="45"/>
    <n v="6"/>
  </r>
  <r>
    <x v="262"/>
    <x v="8"/>
    <x v="18"/>
    <n v="830.00000000000011"/>
    <n v="162"/>
    <n v="231"/>
    <n v="185.00000000000011"/>
    <n v="211"/>
    <n v="0"/>
    <n v="0.54"/>
    <n v="0.9"/>
    <n v="0.99"/>
    <n v="0.78"/>
    <n v="0.33"/>
    <n v="0.57999999999999996"/>
    <n v="0.94000000000000006"/>
    <n v="0.86"/>
    <n v="0.70000000000000007"/>
    <n v="0.79"/>
    <n v="0.78"/>
    <n v="0.95000000000000007"/>
    <n v="0.41000000000000003"/>
    <n v="0.77"/>
    <n v="0.25"/>
    <n v="0.8"/>
    <n v="0.97"/>
    <n v="0"/>
    <n v="16"/>
    <n v="2"/>
    <n v="38"/>
    <n v="52"/>
    <n v="29"/>
    <n v="17"/>
    <n v="28"/>
    <n v="0"/>
    <n v="49"/>
    <n v="41"/>
    <n v="40"/>
    <n v="27"/>
    <n v="5"/>
    <n v="42"/>
    <n v="15"/>
    <n v="0"/>
    <n v="54"/>
    <n v="28"/>
    <n v="0"/>
    <n v="19"/>
    <n v="41"/>
    <n v="0"/>
    <n v="15"/>
    <n v="8"/>
    <n v="41"/>
    <n v="13"/>
    <n v="22.000000000000114"/>
    <n v="26"/>
    <n v="0"/>
    <n v="3"/>
    <n v="21"/>
    <n v="49"/>
    <n v="20"/>
    <n v="18"/>
    <n v="9"/>
    <n v="0"/>
    <n v="25"/>
    <n v="17"/>
    <n v="0"/>
  </r>
  <r>
    <x v="263"/>
    <x v="8"/>
    <x v="19"/>
    <n v="830.00000000000011"/>
    <n v="301"/>
    <n v="146.00000000000011"/>
    <n v="213"/>
    <n v="170"/>
    <n v="0"/>
    <n v="0.23"/>
    <n v="0.91"/>
    <n v="0.81"/>
    <n v="0.65"/>
    <n v="0.77"/>
    <n v="0.8"/>
    <n v="0.77"/>
    <n v="0.78"/>
    <n v="0.27"/>
    <n v="0.89"/>
    <n v="0.69000000000000006"/>
    <n v="0.59"/>
    <n v="0.9"/>
    <n v="0.88"/>
    <n v="0.4"/>
    <n v="0.52"/>
    <n v="0.83000000000000007"/>
    <n v="0"/>
    <n v="4"/>
    <n v="0"/>
    <n v="1.1368683772161603E-13"/>
    <n v="25"/>
    <n v="40"/>
    <n v="41"/>
    <n v="21"/>
    <n v="0"/>
    <n v="15"/>
    <n v="0"/>
    <n v="48"/>
    <n v="0"/>
    <n v="0"/>
    <n v="0"/>
    <n v="31"/>
    <n v="46"/>
    <n v="45"/>
    <n v="0"/>
    <n v="0"/>
    <n v="0"/>
    <n v="50"/>
    <n v="47"/>
    <n v="32"/>
    <n v="5"/>
    <n v="53"/>
    <n v="4"/>
    <n v="22"/>
    <n v="0"/>
    <n v="0"/>
    <n v="34"/>
    <n v="26"/>
    <n v="51"/>
    <n v="30"/>
    <n v="15"/>
    <n v="34"/>
    <n v="38"/>
    <n v="50"/>
    <n v="23"/>
    <n v="0"/>
  </r>
  <r>
    <x v="264"/>
    <x v="8"/>
    <x v="20"/>
    <n v="830.00000000000011"/>
    <n v="78.000000000000114"/>
    <n v="301"/>
    <n v="223"/>
    <n v="188"/>
    <n v="0"/>
    <n v="0.36"/>
    <n v="0.97"/>
    <n v="0.84"/>
    <n v="0.73"/>
    <n v="0.53"/>
    <n v="0.19"/>
    <n v="1"/>
    <n v="0.77"/>
    <n v="0.56000000000000005"/>
    <n v="0.77"/>
    <n v="0.8"/>
    <n v="0.65"/>
    <n v="0.88"/>
    <n v="0.36"/>
    <n v="0.91"/>
    <n v="0.43"/>
    <n v="0.92"/>
    <n v="54"/>
    <n v="53"/>
    <n v="38"/>
    <n v="10"/>
    <n v="36"/>
    <n v="54"/>
    <n v="3"/>
    <n v="10"/>
    <n v="4"/>
    <n v="39"/>
    <n v="40"/>
    <n v="23"/>
    <n v="7"/>
    <n v="0"/>
    <n v="0"/>
    <n v="0"/>
    <n v="35"/>
    <n v="50"/>
    <n v="46"/>
    <n v="27"/>
    <n v="40"/>
    <n v="0"/>
    <n v="0"/>
    <n v="12"/>
    <n v="50"/>
    <n v="23"/>
    <n v="0"/>
    <n v="50"/>
    <n v="0"/>
    <n v="48"/>
    <n v="0"/>
    <n v="3"/>
    <n v="0"/>
    <n v="1"/>
    <n v="22"/>
    <n v="6.0000000000001137"/>
    <n v="0"/>
    <n v="34"/>
    <n v="12"/>
    <n v="0"/>
  </r>
  <r>
    <x v="265"/>
    <x v="8"/>
    <x v="21"/>
    <n v="850"/>
    <n v="196"/>
    <n v="295"/>
    <n v="140"/>
    <n v="190"/>
    <n v="0"/>
    <n v="0.70000000000000007"/>
    <n v="0.75"/>
    <n v="0.9"/>
    <n v="0.5"/>
    <n v="0.83000000000000007"/>
    <n v="0.13"/>
    <n v="0.87"/>
    <n v="0.66"/>
    <n v="0.61"/>
    <n v="0.84"/>
    <n v="0.61"/>
    <n v="0.83000000000000007"/>
    <n v="0.91"/>
    <n v="0.42"/>
    <n v="0.9"/>
    <n v="0.44"/>
    <n v="0.93"/>
    <n v="46"/>
    <n v="10"/>
    <n v="41"/>
    <n v="56"/>
    <n v="6"/>
    <n v="7"/>
    <n v="50"/>
    <n v="0"/>
    <n v="27"/>
    <n v="52"/>
    <n v="29"/>
    <n v="38"/>
    <n v="24"/>
    <n v="7"/>
    <n v="21"/>
    <n v="0"/>
    <n v="43"/>
    <n v="22"/>
    <n v="26"/>
    <n v="9"/>
    <n v="0"/>
    <n v="45"/>
    <n v="18"/>
    <n v="28"/>
    <n v="16"/>
    <n v="0"/>
    <n v="0"/>
    <n v="29"/>
    <n v="1"/>
    <n v="3"/>
    <n v="16"/>
    <n v="23"/>
    <n v="29"/>
    <n v="51"/>
    <n v="4"/>
    <n v="20"/>
    <n v="13"/>
    <n v="40"/>
    <n v="0"/>
    <n v="0"/>
  </r>
  <r>
    <x v="266"/>
    <x v="8"/>
    <x v="22"/>
    <n v="860"/>
    <n v="288"/>
    <n v="116"/>
    <n v="259"/>
    <n v="177"/>
    <n v="0"/>
    <n v="0.62"/>
    <n v="0.47000000000000003"/>
    <n v="0.88"/>
    <n v="0.97"/>
    <n v="0.8"/>
    <n v="0.92"/>
    <n v="0.96"/>
    <n v="0.62"/>
    <n v="0.44"/>
    <n v="0.72"/>
    <n v="0.57999999999999996"/>
    <n v="0.76"/>
    <n v="0.92"/>
    <n v="0.38"/>
    <n v="0.81"/>
    <n v="0.51"/>
    <n v="1"/>
    <n v="0"/>
    <n v="18"/>
    <n v="18"/>
    <n v="0"/>
    <n v="0"/>
    <n v="2"/>
    <n v="0"/>
    <n v="56"/>
    <n v="5"/>
    <n v="17"/>
    <n v="20"/>
    <n v="34"/>
    <n v="47"/>
    <n v="0"/>
    <n v="24"/>
    <n v="0"/>
    <n v="15"/>
    <n v="0"/>
    <n v="0"/>
    <n v="57"/>
    <n v="36"/>
    <n v="36"/>
    <n v="14"/>
    <n v="43"/>
    <n v="3"/>
    <n v="34"/>
    <n v="37"/>
    <n v="22"/>
    <n v="22"/>
    <n v="12"/>
    <n v="26"/>
    <n v="26"/>
    <n v="0"/>
    <n v="50"/>
    <n v="53"/>
    <n v="53"/>
    <n v="35"/>
    <n v="17"/>
    <n v="28"/>
    <n v="0"/>
  </r>
  <r>
    <x v="267"/>
    <x v="8"/>
    <x v="23"/>
    <n v="930"/>
    <n v="177"/>
    <n v="323"/>
    <n v="297"/>
    <n v="119"/>
    <n v="0"/>
    <n v="0.99"/>
    <n v="0.83000000000000007"/>
    <n v="0.77"/>
    <n v="0.16"/>
    <n v="0.53"/>
    <n v="0.6"/>
    <n v="0.56000000000000005"/>
    <n v="0.8"/>
    <n v="0.14000000000000001"/>
    <n v="0.77"/>
    <n v="0.85"/>
    <n v="0.44"/>
    <n v="0.57999999999999996"/>
    <n v="0.9"/>
    <n v="0.89"/>
    <n v="0.98"/>
    <n v="0.9"/>
    <n v="0"/>
    <n v="32"/>
    <n v="35"/>
    <n v="39"/>
    <n v="56"/>
    <n v="26"/>
    <n v="44"/>
    <n v="34"/>
    <n v="16"/>
    <n v="41"/>
    <n v="14"/>
    <n v="32"/>
    <n v="0"/>
    <n v="0"/>
    <n v="54"/>
    <n v="0"/>
    <n v="0"/>
    <n v="16"/>
    <n v="0"/>
    <n v="17"/>
    <n v="0"/>
    <n v="2"/>
    <n v="1"/>
    <n v="55"/>
    <n v="32"/>
    <n v="58"/>
    <n v="33"/>
    <n v="41"/>
    <n v="32"/>
    <n v="43"/>
    <n v="0"/>
    <n v="6"/>
    <n v="35"/>
    <n v="57"/>
    <n v="17"/>
    <n v="0"/>
    <n v="0"/>
    <n v="0"/>
    <n v="62"/>
    <n v="0"/>
  </r>
  <r>
    <x v="268"/>
    <x v="8"/>
    <x v="24"/>
    <n v="930"/>
    <n v="188"/>
    <n v="240"/>
    <n v="256"/>
    <n v="208"/>
    <n v="0"/>
    <n v="0.8"/>
    <n v="0.65"/>
    <n v="0.86"/>
    <n v="0.17"/>
    <n v="0.96"/>
    <n v="0.57999999999999996"/>
    <n v="0.73"/>
    <n v="0.91"/>
    <n v="0.75"/>
    <n v="0.89"/>
    <n v="0.92"/>
    <n v="0.42"/>
    <n v="0.57999999999999996"/>
    <n v="0.32"/>
    <n v="0.9"/>
    <n v="0.98"/>
    <n v="0.71"/>
    <n v="41"/>
    <n v="16"/>
    <n v="0"/>
    <n v="39"/>
    <n v="25"/>
    <n v="52"/>
    <n v="2"/>
    <n v="18"/>
    <n v="37"/>
    <n v="10"/>
    <n v="38"/>
    <n v="29"/>
    <n v="9"/>
    <n v="13"/>
    <n v="4"/>
    <n v="37"/>
    <n v="0"/>
    <n v="40"/>
    <n v="21"/>
    <n v="55"/>
    <n v="1"/>
    <n v="48"/>
    <n v="56"/>
    <n v="12"/>
    <n v="56"/>
    <n v="12"/>
    <n v="5"/>
    <n v="38"/>
    <n v="0"/>
    <n v="28"/>
    <n v="0"/>
    <n v="14"/>
    <n v="2"/>
    <n v="0"/>
    <n v="32"/>
    <n v="53"/>
    <n v="7"/>
    <n v="49"/>
    <n v="0"/>
    <n v="31"/>
  </r>
  <r>
    <x v="269"/>
    <x v="8"/>
    <x v="25"/>
    <n v="940.00000000000011"/>
    <n v="226"/>
    <n v="161"/>
    <n v="307"/>
    <n v="202.00000000000011"/>
    <n v="0"/>
    <n v="0.42"/>
    <n v="0.8"/>
    <n v="0.92"/>
    <n v="0.53"/>
    <n v="0.87"/>
    <n v="0.63"/>
    <n v="0.41000000000000003"/>
    <n v="0.32"/>
    <n v="0.78"/>
    <n v="0.93"/>
    <n v="0.63"/>
    <n v="0.57999999999999996"/>
    <n v="0.71"/>
    <n v="1"/>
    <n v="0.59"/>
    <n v="0.98"/>
    <n v="0.27"/>
    <n v="2"/>
    <n v="31"/>
    <n v="0"/>
    <n v="4"/>
    <n v="15"/>
    <n v="36"/>
    <n v="4"/>
    <n v="26"/>
    <n v="8"/>
    <n v="35"/>
    <n v="44"/>
    <n v="41"/>
    <n v="14"/>
    <n v="14"/>
    <n v="54"/>
    <n v="4"/>
    <n v="20"/>
    <n v="21"/>
    <n v="32"/>
    <n v="2.0000000000001137"/>
    <n v="39"/>
    <n v="40"/>
    <n v="45"/>
    <n v="43"/>
    <n v="27"/>
    <n v="24"/>
    <n v="55"/>
    <n v="10"/>
    <n v="0"/>
    <n v="24"/>
    <n v="21"/>
    <n v="0"/>
    <n v="26"/>
    <n v="54"/>
    <n v="26"/>
    <n v="13"/>
    <n v="11"/>
    <n v="44"/>
    <n v="9"/>
    <n v="22"/>
  </r>
  <r>
    <x v="270"/>
    <x v="8"/>
    <x v="26"/>
    <n v="950.00000000000011"/>
    <n v="220"/>
    <n v="216"/>
    <n v="215.00000000000011"/>
    <n v="242"/>
    <n v="0"/>
    <n v="0.87"/>
    <n v="0.48"/>
    <n v="0.8"/>
    <n v="0.53"/>
    <n v="0.91"/>
    <n v="0.9"/>
    <n v="0.59"/>
    <n v="0.69000000000000006"/>
    <n v="0.37"/>
    <n v="0.95000000000000007"/>
    <n v="0.75"/>
    <n v="0.92"/>
    <n v="0.92"/>
    <n v="0.5"/>
    <n v="0.67"/>
    <n v="0.72"/>
    <n v="0.43"/>
    <n v="13"/>
    <n v="8"/>
    <n v="0"/>
    <n v="0"/>
    <n v="0"/>
    <n v="46"/>
    <n v="8"/>
    <n v="49"/>
    <n v="63"/>
    <n v="29"/>
    <n v="57"/>
    <n v="20"/>
    <n v="10"/>
    <n v="54"/>
    <n v="6"/>
    <n v="0"/>
    <n v="40"/>
    <n v="0"/>
    <n v="51"/>
    <n v="61"/>
    <n v="43"/>
    <n v="0"/>
    <n v="52"/>
    <n v="53"/>
    <n v="14"/>
    <n v="0"/>
    <n v="22"/>
    <n v="5"/>
    <n v="26.000000000000114"/>
    <n v="0"/>
    <n v="25"/>
    <n v="61"/>
    <n v="0"/>
    <n v="38"/>
    <n v="0"/>
    <n v="11"/>
    <n v="60"/>
    <n v="0"/>
    <n v="10"/>
    <n v="15"/>
  </r>
  <r>
    <x v="271"/>
    <x v="8"/>
    <x v="27"/>
    <n v="270"/>
    <n v="98"/>
    <n v="32"/>
    <n v="51"/>
    <n v="89"/>
    <n v="0"/>
    <n v="0.45"/>
    <n v="0.9"/>
    <n v="0.71"/>
    <n v="0.6"/>
    <n v="0.87"/>
    <n v="0.68"/>
    <n v="0.59"/>
    <n v="0.95000000000000007"/>
    <n v="0.57000000000000006"/>
    <n v="0.8"/>
    <n v="0.8"/>
    <n v="0.42"/>
    <n v="0.99"/>
    <n v="0.91"/>
    <n v="0.72"/>
    <n v="0.31"/>
    <n v="0.93"/>
    <n v="0"/>
    <n v="6"/>
    <n v="1"/>
    <n v="0"/>
    <n v="0"/>
    <n v="10"/>
    <n v="4"/>
    <n v="0"/>
    <n v="9"/>
    <n v="2"/>
    <n v="0"/>
    <n v="5"/>
    <n v="11"/>
    <n v="13"/>
    <n v="3"/>
    <n v="4"/>
    <n v="3"/>
    <n v="18"/>
    <n v="14"/>
    <n v="18"/>
    <n v="12"/>
    <n v="9"/>
    <n v="2"/>
    <n v="1"/>
    <n v="0"/>
    <n v="9"/>
    <n v="4"/>
    <n v="14"/>
    <n v="0"/>
    <n v="0"/>
    <n v="0"/>
    <n v="7"/>
    <n v="18"/>
    <n v="0"/>
    <n v="14"/>
    <n v="15"/>
    <n v="8"/>
    <n v="2"/>
    <n v="16"/>
    <n v="18"/>
  </r>
  <r>
    <x v="272"/>
    <x v="8"/>
    <x v="28"/>
    <n v="300"/>
    <n v="59"/>
    <n v="80"/>
    <n v="63"/>
    <n v="87"/>
    <n v="0"/>
    <n v="0.84"/>
    <n v="0.55000000000000004"/>
    <n v="0.8"/>
    <n v="0.48"/>
    <n v="0.97"/>
    <n v="0.97"/>
    <n v="0.65"/>
    <n v="0.64"/>
    <n v="0.66"/>
    <n v="0.68"/>
    <n v="0.78"/>
    <n v="0.85"/>
    <n v="0.88"/>
    <n v="0.94000000000000006"/>
    <n v="0.28000000000000003"/>
    <n v="0.56000000000000005"/>
    <n v="0.93"/>
    <n v="14"/>
    <n v="8"/>
    <n v="0"/>
    <n v="3"/>
    <n v="20"/>
    <n v="10"/>
    <n v="18"/>
    <n v="7"/>
    <n v="0"/>
    <n v="0"/>
    <n v="11"/>
    <n v="16"/>
    <n v="17"/>
    <n v="13"/>
    <n v="0"/>
    <n v="8"/>
    <n v="19"/>
    <n v="0"/>
    <n v="13"/>
    <n v="1"/>
    <n v="4"/>
    <n v="10"/>
    <n v="6"/>
    <n v="19"/>
    <n v="3"/>
    <n v="2"/>
    <n v="0"/>
    <n v="0"/>
    <n v="0"/>
    <n v="19"/>
    <n v="17"/>
    <n v="0"/>
    <n v="0"/>
    <n v="0"/>
    <n v="0"/>
    <n v="6"/>
    <n v="0"/>
    <n v="8"/>
    <n v="16"/>
    <n v="12"/>
  </r>
  <r>
    <x v="273"/>
    <x v="8"/>
    <x v="29"/>
    <n v="300"/>
    <n v="61"/>
    <n v="91"/>
    <n v="63"/>
    <n v="77"/>
    <n v="0"/>
    <n v="0.93"/>
    <n v="0.9"/>
    <n v="0.78"/>
    <n v="0.36"/>
    <n v="0.5"/>
    <n v="0.6"/>
    <n v="0.69000000000000006"/>
    <n v="0.5"/>
    <n v="0.73"/>
    <n v="0.72"/>
    <n v="0.98"/>
    <n v="0.93"/>
    <n v="0.28000000000000003"/>
    <n v="0.89"/>
    <n v="0.86"/>
    <n v="0.54"/>
    <n v="0.96"/>
    <n v="13"/>
    <n v="9"/>
    <n v="15"/>
    <n v="13"/>
    <n v="6"/>
    <n v="17"/>
    <n v="0"/>
    <n v="7"/>
    <n v="6"/>
    <n v="5"/>
    <n v="8"/>
    <n v="20"/>
    <n v="0"/>
    <n v="0"/>
    <n v="19"/>
    <n v="0"/>
    <n v="0"/>
    <n v="11"/>
    <n v="11"/>
    <n v="16"/>
    <n v="3"/>
    <n v="0"/>
    <n v="16"/>
    <n v="3"/>
    <n v="15"/>
    <n v="0"/>
    <n v="16"/>
    <n v="0"/>
    <n v="10"/>
    <n v="0"/>
    <n v="2"/>
    <n v="0"/>
    <n v="0"/>
    <n v="16"/>
    <n v="14"/>
    <n v="0"/>
    <n v="10"/>
    <n v="16"/>
    <n v="3"/>
    <n v="0"/>
  </r>
  <r>
    <x v="274"/>
    <x v="9"/>
    <x v="0"/>
    <n v="701"/>
    <n v="77"/>
    <n v="166"/>
    <n v="213"/>
    <n v="226"/>
    <n v="0"/>
    <n v="0.75"/>
    <n v="0.5"/>
    <n v="0.99"/>
    <n v="0.51"/>
    <n v="0.85"/>
    <n v="0.69000000000000006"/>
    <n v="0.17"/>
    <n v="0.61"/>
    <n v="0.89"/>
    <n v="0.68"/>
    <n v="0.71"/>
    <n v="0.93"/>
    <n v="0.55000000000000004"/>
    <n v="0.94000000000000006"/>
    <n v="0.26"/>
    <n v="0.70000000000000007"/>
    <n v="0.74"/>
    <n v="46"/>
    <n v="7"/>
    <n v="4"/>
    <n v="32"/>
    <n v="31"/>
    <n v="0"/>
    <n v="15"/>
    <n v="0"/>
    <n v="31"/>
    <n v="0"/>
    <n v="19"/>
    <n v="2"/>
    <n v="34"/>
    <n v="36"/>
    <n v="0"/>
    <n v="39"/>
    <n v="21"/>
    <n v="25"/>
    <n v="27"/>
    <n v="42"/>
    <n v="0"/>
    <n v="42"/>
    <n v="37"/>
    <n v="28"/>
    <n v="7"/>
    <n v="30"/>
    <n v="21"/>
    <n v="27"/>
    <n v="0"/>
    <n v="21"/>
    <n v="0"/>
    <n v="18"/>
    <n v="11"/>
    <n v="0"/>
    <n v="25"/>
    <n v="0"/>
    <n v="3"/>
    <n v="0"/>
    <n v="20"/>
    <n v="0"/>
  </r>
  <r>
    <x v="275"/>
    <x v="9"/>
    <x v="1"/>
    <n v="701"/>
    <n v="150"/>
    <n v="192"/>
    <n v="168"/>
    <n v="180"/>
    <n v="0"/>
    <n v="0.52"/>
    <n v="0.92"/>
    <n v="0.73"/>
    <n v="0.81"/>
    <n v="0.2"/>
    <n v="0.37"/>
    <n v="0.67"/>
    <n v="0.8"/>
    <n v="0.65"/>
    <n v="0.85"/>
    <n v="0.70000000000000007"/>
    <n v="0.45"/>
    <n v="0.9"/>
    <n v="0.56000000000000005"/>
    <n v="0.92"/>
    <n v="0.70000000000000007"/>
    <n v="0.57000000000000006"/>
    <n v="0"/>
    <n v="0"/>
    <n v="45"/>
    <n v="30"/>
    <n v="14"/>
    <n v="22"/>
    <n v="36"/>
    <n v="45"/>
    <n v="0"/>
    <n v="0"/>
    <n v="11"/>
    <n v="4"/>
    <n v="0"/>
    <n v="19"/>
    <n v="44"/>
    <n v="4"/>
    <n v="24"/>
    <n v="43"/>
    <n v="42"/>
    <n v="0"/>
    <n v="0"/>
    <n v="26"/>
    <n v="46"/>
    <n v="0"/>
    <n v="0"/>
    <n v="6"/>
    <n v="41"/>
    <n v="0"/>
    <n v="40"/>
    <n v="9"/>
    <n v="0"/>
    <n v="17"/>
    <n v="29"/>
    <n v="40"/>
    <n v="0"/>
    <n v="0"/>
    <n v="0"/>
    <n v="44"/>
    <n v="18"/>
    <n v="2"/>
  </r>
  <r>
    <x v="276"/>
    <x v="9"/>
    <x v="2"/>
    <n v="695.99999999999989"/>
    <n v="175.99999999999989"/>
    <n v="165"/>
    <n v="185"/>
    <n v="170"/>
    <n v="0"/>
    <n v="0.68"/>
    <n v="0.31"/>
    <n v="0.74"/>
    <n v="0.95000000000000007"/>
    <n v="0.89"/>
    <n v="0.91"/>
    <n v="0.70000000000000007"/>
    <n v="0.69000000000000006"/>
    <n v="0.61"/>
    <n v="0.53"/>
    <n v="0.92"/>
    <n v="0.78"/>
    <n v="0.57999999999999996"/>
    <n v="0.95000000000000007"/>
    <n v="0.43"/>
    <n v="0.96"/>
    <n v="0.88"/>
    <n v="5"/>
    <n v="0"/>
    <n v="40"/>
    <n v="5"/>
    <n v="4"/>
    <n v="24"/>
    <n v="44"/>
    <n v="7"/>
    <n v="23"/>
    <n v="13"/>
    <n v="0"/>
    <n v="20"/>
    <n v="29"/>
    <n v="24"/>
    <n v="17"/>
    <n v="2"/>
    <n v="46"/>
    <n v="10"/>
    <n v="22"/>
    <n v="0"/>
    <n v="19"/>
    <n v="6"/>
    <n v="11"/>
    <n v="44"/>
    <n v="33"/>
    <n v="15"/>
    <n v="13"/>
    <n v="44"/>
    <n v="0"/>
    <n v="0"/>
    <n v="44"/>
    <n v="22"/>
    <n v="0"/>
    <n v="15"/>
    <n v="12"/>
    <n v="24"/>
    <n v="18"/>
    <n v="0"/>
    <n v="14.999999999999886"/>
    <n v="26"/>
  </r>
  <r>
    <x v="277"/>
    <x v="9"/>
    <x v="3"/>
    <n v="689.00000000000011"/>
    <n v="216"/>
    <n v="210"/>
    <n v="148.00000000000011"/>
    <n v="93"/>
    <n v="0"/>
    <n v="0.81"/>
    <n v="0.98"/>
    <n v="0.31"/>
    <n v="0.76"/>
    <n v="0.6"/>
    <n v="0.73"/>
    <n v="0.28999999999999998"/>
    <n v="0.86"/>
    <n v="0.75"/>
    <n v="0.68"/>
    <n v="0.69000000000000006"/>
    <n v="0.31"/>
    <n v="0.91"/>
    <n v="1"/>
    <n v="0.46"/>
    <n v="0.67"/>
    <n v="0.89"/>
    <n v="0"/>
    <n v="43"/>
    <n v="37"/>
    <n v="5"/>
    <n v="32"/>
    <n v="8"/>
    <n v="41"/>
    <n v="16"/>
    <n v="0"/>
    <n v="28"/>
    <n v="22"/>
    <n v="11"/>
    <n v="22"/>
    <n v="2"/>
    <n v="42"/>
    <n v="0"/>
    <n v="0"/>
    <n v="0"/>
    <n v="16"/>
    <n v="0"/>
    <n v="0"/>
    <n v="27"/>
    <n v="24"/>
    <n v="0"/>
    <n v="10.000000000000114"/>
    <n v="27"/>
    <n v="30"/>
    <n v="11"/>
    <n v="19"/>
    <n v="0"/>
    <n v="19"/>
    <n v="11"/>
    <n v="44"/>
    <n v="39"/>
    <n v="35"/>
    <n v="4"/>
    <n v="0"/>
    <n v="17"/>
    <n v="36"/>
    <n v="11"/>
  </r>
  <r>
    <x v="278"/>
    <x v="9"/>
    <x v="4"/>
    <n v="678"/>
    <n v="215"/>
    <n v="198"/>
    <n v="170"/>
    <n v="66"/>
    <n v="0"/>
    <n v="0.28999999999999998"/>
    <n v="0.66"/>
    <n v="0.78"/>
    <n v="0.84"/>
    <n v="0.93"/>
    <n v="0.38"/>
    <n v="0.78"/>
    <n v="0.92"/>
    <n v="0.61"/>
    <n v="0.87"/>
    <n v="0.6"/>
    <n v="0.93"/>
    <n v="0.93"/>
    <n v="0.9"/>
    <n v="0.89"/>
    <n v="0.36"/>
    <n v="0.55000000000000004"/>
    <n v="7"/>
    <n v="26"/>
    <n v="12"/>
    <n v="29"/>
    <n v="39"/>
    <n v="8"/>
    <n v="25"/>
    <n v="0"/>
    <n v="44"/>
    <n v="8"/>
    <n v="29"/>
    <n v="2"/>
    <n v="16"/>
    <n v="0"/>
    <n v="0"/>
    <n v="0"/>
    <n v="0"/>
    <n v="32"/>
    <n v="16"/>
    <n v="0"/>
    <n v="35"/>
    <n v="5"/>
    <n v="11"/>
    <n v="23"/>
    <n v="0"/>
    <n v="42"/>
    <n v="0"/>
    <n v="10"/>
    <n v="41"/>
    <n v="3"/>
    <n v="15"/>
    <n v="7"/>
    <n v="0"/>
    <n v="42"/>
    <n v="42"/>
    <n v="32"/>
    <n v="0"/>
    <n v="0"/>
    <n v="38"/>
    <n v="39"/>
  </r>
  <r>
    <x v="279"/>
    <x v="9"/>
    <x v="5"/>
    <n v="664.00000000000011"/>
    <n v="160"/>
    <n v="74"/>
    <n v="227.00000000000011"/>
    <n v="173"/>
    <n v="0"/>
    <n v="0.98"/>
    <n v="0.77"/>
    <n v="0.83000000000000007"/>
    <n v="0.25"/>
    <n v="0.68"/>
    <n v="0.68"/>
    <n v="0.38"/>
    <n v="0.88"/>
    <n v="0.8"/>
    <n v="0.8"/>
    <n v="0.57000000000000006"/>
    <n v="0.43"/>
    <n v="0.87"/>
    <n v="0.56000000000000005"/>
    <n v="0.94000000000000006"/>
    <n v="0.36"/>
    <n v="0.94000000000000006"/>
    <n v="0"/>
    <n v="0"/>
    <n v="30"/>
    <n v="26"/>
    <n v="6"/>
    <n v="0"/>
    <n v="7"/>
    <n v="0"/>
    <n v="5"/>
    <n v="0"/>
    <n v="30"/>
    <n v="38"/>
    <n v="30"/>
    <n v="0"/>
    <n v="0"/>
    <n v="25"/>
    <n v="0"/>
    <n v="34"/>
    <n v="8"/>
    <n v="38"/>
    <n v="42"/>
    <n v="30.000000000000114"/>
    <n v="31"/>
    <n v="43"/>
    <n v="32"/>
    <n v="0"/>
    <n v="3"/>
    <n v="0"/>
    <n v="24"/>
    <n v="22"/>
    <n v="34"/>
    <n v="8"/>
    <n v="0"/>
    <n v="10"/>
    <n v="44"/>
    <n v="22"/>
    <n v="13"/>
    <n v="0"/>
    <n v="0"/>
    <n v="29"/>
  </r>
  <r>
    <x v="280"/>
    <x v="9"/>
    <x v="6"/>
    <n v="646"/>
    <n v="151"/>
    <n v="203"/>
    <n v="174"/>
    <n v="118"/>
    <n v="0"/>
    <n v="0.69000000000000006"/>
    <n v="0.9"/>
    <n v="0.74"/>
    <n v="0.83000000000000007"/>
    <n v="0.47000000000000003"/>
    <n v="0.28999999999999998"/>
    <n v="0.6"/>
    <n v="0.89"/>
    <n v="0.63"/>
    <n v="0.6"/>
    <n v="0.61"/>
    <n v="0.41000000000000003"/>
    <n v="0.98"/>
    <n v="0.64"/>
    <n v="0.44"/>
    <n v="0.91"/>
    <n v="0.83000000000000007"/>
    <n v="0"/>
    <n v="25"/>
    <n v="35"/>
    <n v="10"/>
    <n v="17"/>
    <n v="12"/>
    <n v="22"/>
    <n v="40"/>
    <n v="34"/>
    <n v="8"/>
    <n v="0"/>
    <n v="22"/>
    <n v="0"/>
    <n v="16"/>
    <n v="22"/>
    <n v="0"/>
    <n v="33"/>
    <n v="25"/>
    <n v="0"/>
    <n v="0"/>
    <n v="13"/>
    <n v="14"/>
    <n v="4"/>
    <n v="41"/>
    <n v="41"/>
    <n v="22"/>
    <n v="0"/>
    <n v="19"/>
    <n v="11"/>
    <n v="9"/>
    <n v="5"/>
    <n v="1"/>
    <n v="0"/>
    <n v="20"/>
    <n v="33"/>
    <n v="43"/>
    <n v="10"/>
    <n v="0"/>
    <n v="39"/>
    <n v="0"/>
  </r>
  <r>
    <x v="281"/>
    <x v="9"/>
    <x v="7"/>
    <n v="625.00000000000011"/>
    <n v="86"/>
    <n v="210"/>
    <n v="150.00000000000011"/>
    <n v="149"/>
    <n v="0"/>
    <n v="0.85"/>
    <n v="0.72"/>
    <n v="0.49"/>
    <n v="0.63"/>
    <n v="0.92"/>
    <n v="0.6"/>
    <n v="0.79"/>
    <n v="0.98"/>
    <n v="0.66"/>
    <n v="0.13"/>
    <n v="0.8"/>
    <n v="0.57999999999999996"/>
    <n v="0.81"/>
    <n v="0.43"/>
    <n v="0.93"/>
    <n v="0.54"/>
    <n v="0.96"/>
    <n v="17"/>
    <n v="8"/>
    <n v="10"/>
    <n v="33"/>
    <n v="40"/>
    <n v="18"/>
    <n v="33"/>
    <n v="6"/>
    <n v="9"/>
    <n v="36"/>
    <n v="30"/>
    <n v="0"/>
    <n v="9"/>
    <n v="41"/>
    <n v="14"/>
    <n v="0"/>
    <n v="0"/>
    <n v="36"/>
    <n v="20"/>
    <n v="29"/>
    <n v="28"/>
    <n v="13"/>
    <n v="0"/>
    <n v="0"/>
    <n v="14.000000000000114"/>
    <n v="22"/>
    <n v="21"/>
    <n v="1"/>
    <n v="10"/>
    <n v="41"/>
    <n v="7"/>
    <n v="0"/>
    <n v="12"/>
    <n v="16"/>
    <n v="1"/>
    <n v="20"/>
    <n v="0"/>
    <n v="0"/>
    <n v="18"/>
    <n v="12"/>
  </r>
  <r>
    <x v="282"/>
    <x v="9"/>
    <x v="8"/>
    <n v="598"/>
    <n v="160"/>
    <n v="148"/>
    <n v="182"/>
    <n v="98"/>
    <n v="1"/>
    <n v="0.19"/>
    <n v="0.86"/>
    <n v="0.73"/>
    <n v="0.95000000000000007"/>
    <n v="0.51"/>
    <n v="0.91"/>
    <n v="0.92"/>
    <n v="0.63"/>
    <n v="0.65"/>
    <n v="0.6"/>
    <n v="0.70000000000000007"/>
    <n v="0.9"/>
    <n v="0.3"/>
    <n v="0.91"/>
    <n v="0.89"/>
    <n v="0.51"/>
    <n v="0.76"/>
    <n v="25"/>
    <n v="0"/>
    <n v="12"/>
    <n v="0"/>
    <n v="35"/>
    <n v="31"/>
    <n v="0"/>
    <n v="0"/>
    <n v="33"/>
    <n v="12"/>
    <n v="10"/>
    <n v="0"/>
    <n v="0"/>
    <n v="5"/>
    <n v="20"/>
    <n v="32"/>
    <n v="0"/>
    <n v="18"/>
    <n v="14"/>
    <n v="9"/>
    <n v="17"/>
    <n v="17"/>
    <n v="14"/>
    <n v="25"/>
    <n v="30"/>
    <n v="23"/>
    <n v="16"/>
    <n v="20"/>
    <n v="20"/>
    <n v="0"/>
    <n v="23"/>
    <n v="37"/>
    <n v="13"/>
    <n v="0"/>
    <n v="38"/>
    <n v="0"/>
    <n v="15"/>
    <n v="22"/>
    <n v="8"/>
    <n v="4"/>
  </r>
  <r>
    <x v="283"/>
    <x v="9"/>
    <x v="9"/>
    <n v="565"/>
    <n v="141"/>
    <n v="134"/>
    <n v="86"/>
    <n v="180"/>
    <n v="0"/>
    <n v="0.59"/>
    <n v="0.81"/>
    <n v="0.9"/>
    <n v="0.77"/>
    <n v="0.34"/>
    <n v="0.48"/>
    <n v="0.75"/>
    <n v="0.86"/>
    <n v="0.75"/>
    <n v="0.68"/>
    <n v="0.92"/>
    <n v="0.45"/>
    <n v="0.98"/>
    <n v="0.88"/>
    <n v="0.73"/>
    <n v="0.77"/>
    <n v="0.55000000000000004"/>
    <n v="17"/>
    <n v="0"/>
    <n v="28"/>
    <n v="16"/>
    <n v="0"/>
    <n v="34"/>
    <n v="0"/>
    <n v="0"/>
    <n v="3"/>
    <n v="36"/>
    <n v="24"/>
    <n v="35"/>
    <n v="13"/>
    <n v="0"/>
    <n v="26"/>
    <n v="36"/>
    <n v="34"/>
    <n v="26"/>
    <n v="0"/>
    <n v="10"/>
    <n v="0"/>
    <n v="0"/>
    <n v="17"/>
    <n v="6"/>
    <n v="0"/>
    <n v="0"/>
    <n v="31"/>
    <n v="0"/>
    <n v="24"/>
    <n v="8"/>
    <n v="4"/>
    <n v="27"/>
    <n v="28"/>
    <n v="28"/>
    <n v="0"/>
    <n v="14"/>
    <n v="0"/>
    <n v="24"/>
    <n v="0"/>
    <n v="16"/>
  </r>
  <r>
    <x v="284"/>
    <x v="9"/>
    <x v="10"/>
    <n v="522.00000000000011"/>
    <n v="182"/>
    <n v="159.00000000000011"/>
    <n v="72"/>
    <n v="77"/>
    <n v="0"/>
    <n v="0.94000000000000006"/>
    <n v="0.33"/>
    <n v="0.59"/>
    <n v="0.72"/>
    <n v="0.89"/>
    <n v="0.6"/>
    <n v="0.6"/>
    <n v="0.97"/>
    <n v="0.75"/>
    <n v="0.53"/>
    <n v="0.16"/>
    <n v="0.9"/>
    <n v="0.98"/>
    <n v="0.79"/>
    <n v="0.43"/>
    <n v="0.6"/>
    <n v="0.85"/>
    <n v="13.000000000000114"/>
    <n v="0"/>
    <n v="9"/>
    <n v="14"/>
    <n v="26"/>
    <n v="28"/>
    <n v="16"/>
    <n v="5"/>
    <n v="34"/>
    <n v="14"/>
    <n v="32"/>
    <n v="13"/>
    <n v="7"/>
    <n v="0"/>
    <n v="0"/>
    <n v="26"/>
    <n v="0"/>
    <n v="14"/>
    <n v="13"/>
    <n v="4"/>
    <n v="7"/>
    <n v="10"/>
    <n v="0"/>
    <n v="0"/>
    <n v="0"/>
    <n v="0"/>
    <n v="0"/>
    <n v="21"/>
    <n v="2"/>
    <n v="32"/>
    <n v="31"/>
    <n v="0"/>
    <n v="7"/>
    <n v="18"/>
    <n v="31"/>
    <n v="32"/>
    <n v="5"/>
    <n v="23"/>
    <n v="17"/>
    <n v="18"/>
  </r>
  <r>
    <x v="285"/>
    <x v="9"/>
    <x v="11"/>
    <n v="469.99999999999994"/>
    <n v="123"/>
    <n v="123"/>
    <n v="157"/>
    <n v="66.999999999999943"/>
    <n v="0"/>
    <n v="0.91"/>
    <n v="0.54"/>
    <n v="0.71"/>
    <n v="0.85"/>
    <n v="0.21"/>
    <n v="0.42"/>
    <n v="0.95000000000000007"/>
    <n v="0.74"/>
    <n v="0.6"/>
    <n v="0.68"/>
    <n v="0.72"/>
    <n v="0.97"/>
    <n v="0.55000000000000004"/>
    <n v="0.3"/>
    <n v="0.9"/>
    <n v="0.70000000000000007"/>
    <n v="0.61"/>
    <n v="23"/>
    <n v="15"/>
    <n v="14"/>
    <n v="5"/>
    <n v="25"/>
    <n v="10"/>
    <n v="24"/>
    <n v="0"/>
    <n v="0"/>
    <n v="7"/>
    <n v="0"/>
    <n v="12.999999999999943"/>
    <n v="0"/>
    <n v="0"/>
    <n v="4"/>
    <n v="7"/>
    <n v="22"/>
    <n v="8"/>
    <n v="8"/>
    <n v="5"/>
    <n v="12"/>
    <n v="10"/>
    <n v="13"/>
    <n v="21"/>
    <n v="27"/>
    <n v="0"/>
    <n v="28"/>
    <n v="14"/>
    <n v="23"/>
    <n v="9"/>
    <n v="6"/>
    <n v="29"/>
    <n v="0"/>
    <n v="11"/>
    <n v="23"/>
    <n v="0"/>
    <n v="12"/>
    <n v="0"/>
    <n v="16"/>
    <n v="26"/>
  </r>
  <r>
    <x v="286"/>
    <x v="9"/>
    <x v="12"/>
    <n v="402"/>
    <n v="107"/>
    <n v="139"/>
    <n v="97"/>
    <n v="50"/>
    <n v="0"/>
    <n v="0.94000000000000006"/>
    <n v="0.56000000000000005"/>
    <n v="0.89"/>
    <n v="0.47000000000000003"/>
    <n v="0.77"/>
    <n v="0.84"/>
    <n v="0.68"/>
    <n v="0.54"/>
    <n v="0.68"/>
    <n v="0.89"/>
    <n v="0.69000000000000006"/>
    <n v="0.96"/>
    <n v="0.79"/>
    <n v="0.62"/>
    <n v="0.43"/>
    <n v="0.51"/>
    <n v="0.94000000000000006"/>
    <n v="22"/>
    <n v="26"/>
    <n v="12"/>
    <n v="14"/>
    <n v="5"/>
    <n v="16"/>
    <n v="14"/>
    <n v="0"/>
    <n v="12"/>
    <n v="18"/>
    <n v="9"/>
    <n v="1"/>
    <n v="0"/>
    <n v="10"/>
    <n v="15"/>
    <n v="0"/>
    <n v="10"/>
    <n v="0"/>
    <n v="14"/>
    <n v="0"/>
    <n v="20"/>
    <n v="0"/>
    <n v="12"/>
    <n v="16"/>
    <n v="0"/>
    <n v="0"/>
    <n v="0"/>
    <n v="25"/>
    <n v="24"/>
    <n v="0"/>
    <n v="5"/>
    <n v="0"/>
    <n v="22"/>
    <n v="4"/>
    <n v="8"/>
    <n v="8"/>
    <n v="20"/>
    <n v="0"/>
    <n v="21"/>
    <n v="19"/>
  </r>
  <r>
    <x v="287"/>
    <x v="9"/>
    <x v="13"/>
    <n v="334.00000000000006"/>
    <n v="76"/>
    <n v="92.000000000000057"/>
    <n v="89"/>
    <n v="77"/>
    <n v="0"/>
    <n v="0.73"/>
    <n v="0.9"/>
    <n v="0.98"/>
    <n v="0.70000000000000007"/>
    <n v="0.34"/>
    <n v="0.69000000000000006"/>
    <n v="0.66"/>
    <n v="0.92"/>
    <n v="0.93"/>
    <n v="0.6"/>
    <n v="0.83000000000000007"/>
    <n v="0.4"/>
    <n v="0.92"/>
    <n v="0.94000000000000006"/>
    <n v="0.9"/>
    <n v="0.79"/>
    <n v="0.56000000000000005"/>
    <n v="17"/>
    <n v="0"/>
    <n v="4"/>
    <n v="3"/>
    <n v="8.0000000000000568"/>
    <n v="22"/>
    <n v="21"/>
    <n v="4"/>
    <n v="5"/>
    <n v="8"/>
    <n v="0"/>
    <n v="3"/>
    <n v="12"/>
    <n v="15"/>
    <n v="10"/>
    <n v="14"/>
    <n v="0"/>
    <n v="2"/>
    <n v="1"/>
    <n v="20"/>
    <n v="1"/>
    <n v="16"/>
    <n v="11"/>
    <n v="0"/>
    <n v="5"/>
    <n v="11"/>
    <n v="8"/>
    <n v="22"/>
    <n v="15"/>
    <n v="0"/>
    <n v="0"/>
    <n v="1"/>
    <n v="2"/>
    <n v="17"/>
    <n v="21"/>
    <n v="11"/>
    <n v="7"/>
    <n v="0"/>
    <n v="13"/>
    <n v="4"/>
  </r>
  <r>
    <x v="288"/>
    <x v="9"/>
    <x v="14"/>
    <n v="264"/>
    <n v="67"/>
    <n v="61"/>
    <n v="22"/>
    <n v="99"/>
    <n v="0"/>
    <n v="0.37"/>
    <n v="0.93"/>
    <n v="0.82000000000000006"/>
    <n v="0.77"/>
    <n v="0.5"/>
    <n v="0.70000000000000007"/>
    <n v="0.64"/>
    <n v="0.59"/>
    <n v="0.9"/>
    <n v="0.6"/>
    <n v="0.28000000000000003"/>
    <n v="0.96"/>
    <n v="0.95000000000000007"/>
    <n v="0.25"/>
    <n v="0.85"/>
    <n v="0.81"/>
    <n v="0.42"/>
    <n v="4"/>
    <n v="3"/>
    <n v="12"/>
    <n v="9"/>
    <n v="0"/>
    <n v="0"/>
    <n v="15"/>
    <n v="5"/>
    <n v="0"/>
    <n v="13"/>
    <n v="15"/>
    <n v="17"/>
    <n v="17"/>
    <n v="0"/>
    <n v="16"/>
    <n v="14"/>
    <n v="7"/>
    <n v="0"/>
    <n v="13"/>
    <n v="15"/>
    <n v="0"/>
    <n v="0"/>
    <n v="1"/>
    <n v="0"/>
    <n v="9"/>
    <n v="0"/>
    <n v="0"/>
    <n v="12"/>
    <n v="0"/>
    <n v="0"/>
    <n v="14"/>
    <n v="0"/>
    <n v="13"/>
    <n v="0"/>
    <n v="1"/>
    <n v="15"/>
    <n v="0"/>
    <n v="0"/>
    <n v="15"/>
    <n v="9"/>
  </r>
  <r>
    <x v="289"/>
    <x v="9"/>
    <x v="15"/>
    <n v="204"/>
    <n v="70"/>
    <n v="53"/>
    <n v="23"/>
    <n v="48"/>
    <n v="0"/>
    <n v="0.48"/>
    <n v="0.51"/>
    <n v="0.87"/>
    <n v="0.77"/>
    <n v="0.94000000000000006"/>
    <n v="0.67"/>
    <n v="0.73"/>
    <n v="0.16"/>
    <n v="0.72"/>
    <n v="0.92"/>
    <n v="0.62"/>
    <n v="0.9"/>
    <n v="0.79"/>
    <n v="0.70000000000000007"/>
    <n v="0.59"/>
    <n v="1"/>
    <n v="0.35000000000000003"/>
    <n v="0"/>
    <n v="9"/>
    <n v="0"/>
    <n v="6"/>
    <n v="8"/>
    <n v="7"/>
    <n v="12"/>
    <n v="4"/>
    <n v="0"/>
    <n v="7"/>
    <n v="10"/>
    <n v="3"/>
    <n v="0"/>
    <n v="8"/>
    <n v="1"/>
    <n v="5"/>
    <n v="12"/>
    <n v="9"/>
    <n v="10"/>
    <n v="0"/>
    <n v="0"/>
    <n v="3"/>
    <n v="0"/>
    <n v="1"/>
    <n v="4"/>
    <n v="0"/>
    <n v="1"/>
    <n v="11"/>
    <n v="0"/>
    <n v="3"/>
    <n v="8"/>
    <n v="0"/>
    <n v="11"/>
    <n v="0"/>
    <n v="4"/>
    <n v="13"/>
    <n v="0"/>
    <n v="10"/>
    <n v="11"/>
    <n v="13"/>
  </r>
  <r>
    <x v="290"/>
    <x v="9"/>
    <x v="16"/>
    <n v="169"/>
    <n v="44"/>
    <n v="48"/>
    <n v="43"/>
    <n v="26"/>
    <n v="0"/>
    <n v="0.41000000000000003"/>
    <n v="0.99"/>
    <n v="0.78"/>
    <n v="0.53"/>
    <n v="0.88"/>
    <n v="0.64"/>
    <n v="0.68"/>
    <n v="0.89"/>
    <n v="0.64"/>
    <n v="0.71"/>
    <n v="0.95000000000000007"/>
    <n v="0.97"/>
    <n v="0.5"/>
    <n v="0.27"/>
    <n v="0.68"/>
    <n v="0.77"/>
    <n v="0.97"/>
    <n v="0"/>
    <n v="1"/>
    <n v="11"/>
    <n v="11"/>
    <n v="11"/>
    <n v="2"/>
    <n v="4"/>
    <n v="0"/>
    <n v="7"/>
    <n v="1"/>
    <n v="8"/>
    <n v="0"/>
    <n v="8"/>
    <n v="5"/>
    <n v="0"/>
    <n v="5"/>
    <n v="0"/>
    <n v="0"/>
    <n v="1"/>
    <n v="7"/>
    <n v="8"/>
    <n v="0"/>
    <n v="8"/>
    <n v="5"/>
    <n v="8"/>
    <n v="0"/>
    <n v="2"/>
    <n v="1"/>
    <n v="11"/>
    <n v="0"/>
    <n v="0"/>
    <n v="0"/>
    <n v="4"/>
    <n v="10"/>
    <n v="2"/>
    <n v="11"/>
    <n v="6"/>
    <n v="10"/>
    <n v="0"/>
    <n v="1"/>
  </r>
  <r>
    <x v="291"/>
    <x v="9"/>
    <x v="17"/>
    <n v="149"/>
    <n v="37"/>
    <n v="39"/>
    <n v="33"/>
    <n v="40"/>
    <n v="0"/>
    <n v="0.57000000000000006"/>
    <n v="0.96"/>
    <n v="0.8"/>
    <n v="0.19"/>
    <n v="0.9"/>
    <n v="0.98"/>
    <n v="0.8"/>
    <n v="0.74"/>
    <n v="0.62"/>
    <n v="0.91"/>
    <n v="0.61"/>
    <n v="0.38"/>
    <n v="0.98"/>
    <n v="0.94000000000000006"/>
    <n v="0.41000000000000003"/>
    <n v="0.77"/>
    <n v="0.72"/>
    <n v="0"/>
    <n v="3"/>
    <n v="4"/>
    <n v="5"/>
    <n v="6"/>
    <n v="5"/>
    <n v="3"/>
    <n v="0"/>
    <n v="8"/>
    <n v="5"/>
    <n v="0"/>
    <n v="0"/>
    <n v="0"/>
    <n v="15"/>
    <n v="0"/>
    <n v="0"/>
    <n v="7"/>
    <n v="7"/>
    <n v="6"/>
    <n v="5"/>
    <n v="6"/>
    <n v="6"/>
    <n v="0"/>
    <n v="7"/>
    <n v="0"/>
    <n v="0"/>
    <n v="2"/>
    <n v="4"/>
    <n v="8"/>
    <n v="0"/>
    <n v="4"/>
    <n v="8"/>
    <n v="0"/>
    <n v="0"/>
    <n v="8"/>
    <n v="9"/>
    <n v="1"/>
    <n v="0"/>
    <n v="7"/>
    <n v="0"/>
  </r>
  <r>
    <x v="292"/>
    <x v="9"/>
    <x v="18"/>
    <n v="144"/>
    <n v="39"/>
    <n v="26"/>
    <n v="33"/>
    <n v="38"/>
    <n v="0"/>
    <n v="0.27"/>
    <n v="0.86"/>
    <n v="0.51"/>
    <n v="0.98"/>
    <n v="0.71"/>
    <n v="0.68"/>
    <n v="0.53"/>
    <n v="0.72"/>
    <n v="0.87"/>
    <n v="0.59"/>
    <n v="0.69000000000000006"/>
    <n v="0.9"/>
    <n v="0.28000000000000003"/>
    <n v="0.73"/>
    <n v="0.81"/>
    <n v="0.41000000000000003"/>
    <n v="0.93"/>
    <n v="0"/>
    <n v="1"/>
    <n v="5"/>
    <n v="0"/>
    <n v="3"/>
    <n v="0"/>
    <n v="0"/>
    <n v="3"/>
    <n v="9"/>
    <n v="5"/>
    <n v="8"/>
    <n v="8"/>
    <n v="1"/>
    <n v="2"/>
    <n v="5"/>
    <n v="3"/>
    <n v="10"/>
    <n v="9"/>
    <n v="0"/>
    <n v="0"/>
    <n v="8"/>
    <n v="9"/>
    <n v="0"/>
    <n v="0"/>
    <n v="0"/>
    <n v="1"/>
    <n v="6"/>
    <n v="3"/>
    <n v="2"/>
    <n v="4"/>
    <n v="2"/>
    <n v="8"/>
    <n v="0"/>
    <n v="6"/>
    <n v="9"/>
    <n v="1"/>
    <n v="0"/>
    <n v="4"/>
    <n v="9"/>
    <n v="0"/>
  </r>
  <r>
    <x v="293"/>
    <x v="9"/>
    <x v="19"/>
    <n v="145"/>
    <n v="28"/>
    <n v="26"/>
    <n v="57"/>
    <n v="32"/>
    <n v="0"/>
    <n v="0.35000000000000003"/>
    <n v="0.92"/>
    <n v="0.70000000000000007"/>
    <n v="0.88"/>
    <n v="0.77"/>
    <n v="0.65"/>
    <n v="0.8"/>
    <n v="0.83000000000000007"/>
    <n v="0.39"/>
    <n v="0.72"/>
    <n v="0.89"/>
    <n v="0.42"/>
    <n v="0.85"/>
    <n v="0.68"/>
    <n v="0.94000000000000006"/>
    <n v="0.55000000000000004"/>
    <n v="0.78"/>
    <n v="5"/>
    <n v="4"/>
    <n v="0"/>
    <n v="8"/>
    <n v="0"/>
    <n v="2"/>
    <n v="0"/>
    <n v="2"/>
    <n v="5"/>
    <n v="0"/>
    <n v="2"/>
    <n v="5"/>
    <n v="5"/>
    <n v="2"/>
    <n v="8"/>
    <n v="5"/>
    <n v="0"/>
    <n v="7"/>
    <n v="0"/>
    <n v="0"/>
    <n v="0"/>
    <n v="8"/>
    <n v="9"/>
    <n v="0"/>
    <n v="6"/>
    <n v="5"/>
    <n v="6"/>
    <n v="3"/>
    <n v="9"/>
    <n v="11"/>
    <n v="5"/>
    <n v="2"/>
    <n v="0"/>
    <n v="8"/>
    <n v="4"/>
    <n v="6"/>
    <n v="0"/>
    <n v="3"/>
    <n v="0"/>
    <n v="0"/>
  </r>
  <r>
    <x v="294"/>
    <x v="9"/>
    <x v="20"/>
    <n v="147"/>
    <n v="45"/>
    <n v="36"/>
    <n v="32"/>
    <n v="27"/>
    <n v="0"/>
    <n v="0.64"/>
    <n v="0.75"/>
    <n v="0.92"/>
    <n v="0.84"/>
    <n v="0.36"/>
    <n v="0.71"/>
    <n v="1"/>
    <n v="0.94000000000000006"/>
    <n v="0.70000000000000007"/>
    <n v="0.68"/>
    <n v="0.94000000000000006"/>
    <n v="0.9"/>
    <n v="0.87"/>
    <n v="0.84"/>
    <n v="0.56000000000000005"/>
    <n v="0.92"/>
    <n v="0.26"/>
    <n v="3"/>
    <n v="8"/>
    <n v="1"/>
    <n v="8"/>
    <n v="0"/>
    <n v="3"/>
    <n v="8"/>
    <n v="0"/>
    <n v="0"/>
    <n v="5"/>
    <n v="7"/>
    <n v="3"/>
    <n v="2"/>
    <n v="7"/>
    <n v="0"/>
    <n v="0"/>
    <n v="7"/>
    <n v="7"/>
    <n v="1"/>
    <n v="0"/>
    <n v="4"/>
    <n v="0"/>
    <n v="9"/>
    <n v="4"/>
    <n v="6"/>
    <n v="9"/>
    <n v="0"/>
    <n v="0"/>
    <n v="0"/>
    <n v="0"/>
    <n v="3"/>
    <n v="4"/>
    <n v="6"/>
    <n v="2"/>
    <n v="1"/>
    <n v="9"/>
    <n v="8"/>
    <n v="2"/>
    <n v="4"/>
    <n v="6"/>
  </r>
  <r>
    <x v="295"/>
    <x v="9"/>
    <x v="21"/>
    <n v="152"/>
    <n v="45"/>
    <n v="20"/>
    <n v="44"/>
    <n v="42"/>
    <n v="0"/>
    <n v="0.88"/>
    <n v="0.8"/>
    <n v="0.48"/>
    <n v="0.91"/>
    <n v="0.66"/>
    <n v="0.66"/>
    <n v="0.46"/>
    <n v="0.6"/>
    <n v="0.67"/>
    <n v="0.43"/>
    <n v="0.91"/>
    <n v="0.98"/>
    <n v="0.77"/>
    <n v="0.5"/>
    <n v="0.98"/>
    <n v="0.31"/>
    <n v="0.74"/>
    <n v="6"/>
    <n v="0"/>
    <n v="1"/>
    <n v="0"/>
    <n v="0"/>
    <n v="7"/>
    <n v="4"/>
    <n v="1"/>
    <n v="1"/>
    <n v="0"/>
    <n v="1"/>
    <n v="10"/>
    <n v="4"/>
    <n v="6"/>
    <n v="6"/>
    <n v="0"/>
    <n v="8"/>
    <n v="0"/>
    <n v="8"/>
    <n v="0"/>
    <n v="7"/>
    <n v="0"/>
    <n v="2"/>
    <n v="8"/>
    <n v="0"/>
    <n v="5"/>
    <n v="0"/>
    <n v="7"/>
    <n v="13"/>
    <n v="2"/>
    <n v="9"/>
    <n v="8"/>
    <n v="7"/>
    <n v="0"/>
    <n v="10"/>
    <n v="0"/>
    <n v="0"/>
    <n v="3"/>
    <n v="8"/>
    <n v="0"/>
  </r>
  <r>
    <x v="296"/>
    <x v="9"/>
    <x v="22"/>
    <n v="169"/>
    <n v="33"/>
    <n v="65"/>
    <n v="28"/>
    <n v="38"/>
    <n v="0"/>
    <n v="0.59"/>
    <n v="0.5"/>
    <n v="0.81"/>
    <n v="0.9"/>
    <n v="0.79"/>
    <n v="0.73"/>
    <n v="0.99"/>
    <n v="0.86"/>
    <n v="0.77"/>
    <n v="0.65"/>
    <n v="0.68"/>
    <n v="0.54"/>
    <n v="0.36"/>
    <n v="0.93"/>
    <n v="0.95000000000000007"/>
    <n v="0.95000000000000007"/>
    <n v="0.78"/>
    <n v="5"/>
    <n v="2"/>
    <n v="0"/>
    <n v="9"/>
    <n v="14"/>
    <n v="9"/>
    <n v="10"/>
    <n v="7"/>
    <n v="2"/>
    <n v="7"/>
    <n v="5"/>
    <n v="7"/>
    <n v="2"/>
    <n v="8"/>
    <n v="5"/>
    <n v="3"/>
    <n v="0"/>
    <n v="8"/>
    <n v="0"/>
    <n v="5"/>
    <n v="0"/>
    <n v="0"/>
    <n v="1"/>
    <n v="0"/>
    <n v="0"/>
    <n v="3"/>
    <n v="2"/>
    <n v="5"/>
    <n v="11"/>
    <n v="6"/>
    <n v="2"/>
    <n v="1"/>
    <n v="0"/>
    <n v="0"/>
    <n v="3"/>
    <n v="0"/>
    <n v="9"/>
    <n v="4"/>
    <n v="9"/>
    <n v="5"/>
  </r>
  <r>
    <x v="297"/>
    <x v="9"/>
    <x v="23"/>
    <n v="185"/>
    <n v="41"/>
    <n v="52"/>
    <n v="44"/>
    <n v="48"/>
    <n v="0"/>
    <n v="0.99"/>
    <n v="0.9"/>
    <n v="0.36"/>
    <n v="0.70000000000000007"/>
    <n v="0.51"/>
    <n v="0.67"/>
    <n v="0.86"/>
    <n v="0.83000000000000007"/>
    <n v="0.77"/>
    <n v="0.65"/>
    <n v="0.63"/>
    <n v="0.76"/>
    <n v="0.38"/>
    <n v="0.53"/>
    <n v="0.56000000000000005"/>
    <n v="0.93"/>
    <n v="0.99"/>
    <n v="8"/>
    <n v="0"/>
    <n v="2"/>
    <n v="9"/>
    <n v="12"/>
    <n v="3"/>
    <n v="8"/>
    <n v="0"/>
    <n v="9"/>
    <n v="1"/>
    <n v="0"/>
    <n v="7"/>
    <n v="7"/>
    <n v="7"/>
    <n v="0"/>
    <n v="8"/>
    <n v="0"/>
    <n v="11"/>
    <n v="8"/>
    <n v="0"/>
    <n v="0"/>
    <n v="0"/>
    <n v="0"/>
    <n v="10"/>
    <n v="0"/>
    <n v="11"/>
    <n v="12"/>
    <n v="0"/>
    <n v="6"/>
    <n v="5"/>
    <n v="0"/>
    <n v="8"/>
    <n v="9"/>
    <n v="0"/>
    <n v="0"/>
    <n v="4"/>
    <n v="8"/>
    <n v="6"/>
    <n v="0"/>
    <n v="6"/>
  </r>
  <r>
    <x v="298"/>
    <x v="9"/>
    <x v="24"/>
    <n v="211.00000000000003"/>
    <n v="58"/>
    <n v="77.000000000000028"/>
    <n v="53"/>
    <n v="23"/>
    <n v="0"/>
    <n v="0.71"/>
    <n v="0.9"/>
    <n v="0.81"/>
    <n v="0.31"/>
    <n v="0.53"/>
    <n v="0.59"/>
    <n v="0.9"/>
    <n v="0.8"/>
    <n v="0.67"/>
    <n v="1"/>
    <n v="0.57999999999999996"/>
    <n v="0.93"/>
    <n v="0.26"/>
    <n v="0.4"/>
    <n v="0.62"/>
    <n v="0.74"/>
    <n v="0.92"/>
    <n v="0"/>
    <n v="4"/>
    <n v="13"/>
    <n v="13"/>
    <n v="14"/>
    <n v="13.000000000000028"/>
    <n v="8"/>
    <n v="12"/>
    <n v="0"/>
    <n v="0"/>
    <n v="0"/>
    <n v="4"/>
    <n v="5"/>
    <n v="0"/>
    <n v="14"/>
    <n v="0"/>
    <n v="0"/>
    <n v="0"/>
    <n v="0"/>
    <n v="0"/>
    <n v="0"/>
    <n v="0"/>
    <n v="0"/>
    <n v="0"/>
    <n v="0"/>
    <n v="14"/>
    <n v="0"/>
    <n v="14"/>
    <n v="13"/>
    <n v="12"/>
    <n v="14"/>
    <n v="8"/>
    <n v="0"/>
    <n v="0"/>
    <n v="6"/>
    <n v="0"/>
    <n v="11"/>
    <n v="0"/>
    <n v="7"/>
    <n v="12"/>
  </r>
  <r>
    <x v="299"/>
    <x v="9"/>
    <x v="25"/>
    <n v="244.00000000000003"/>
    <n v="64"/>
    <n v="56"/>
    <n v="59.000000000000028"/>
    <n v="61"/>
    <n v="0"/>
    <n v="0.91"/>
    <n v="0.83000000000000007"/>
    <n v="0.75"/>
    <n v="0.4"/>
    <n v="0.66"/>
    <n v="0.73"/>
    <n v="0.72"/>
    <n v="0.42"/>
    <n v="0.87"/>
    <n v="0.21"/>
    <n v="0.63"/>
    <n v="0.9"/>
    <n v="0.78"/>
    <n v="0.31"/>
    <n v="0.99"/>
    <n v="0.94000000000000006"/>
    <n v="0.6"/>
    <n v="6"/>
    <n v="10"/>
    <n v="8"/>
    <n v="0"/>
    <n v="8"/>
    <n v="1"/>
    <n v="0"/>
    <n v="1"/>
    <n v="14"/>
    <n v="8"/>
    <n v="4"/>
    <n v="16"/>
    <n v="1"/>
    <n v="0"/>
    <n v="11"/>
    <n v="3"/>
    <n v="4"/>
    <n v="15"/>
    <n v="2"/>
    <n v="9"/>
    <n v="5"/>
    <n v="3"/>
    <n v="6"/>
    <n v="8"/>
    <n v="2.0000000000000284"/>
    <n v="4"/>
    <n v="16"/>
    <n v="6"/>
    <n v="2"/>
    <n v="7"/>
    <n v="15"/>
    <n v="0"/>
    <n v="4"/>
    <n v="9"/>
    <n v="8"/>
    <n v="1"/>
    <n v="9"/>
    <n v="8"/>
    <n v="6"/>
    <n v="4"/>
  </r>
  <r>
    <x v="300"/>
    <x v="9"/>
    <x v="26"/>
    <n v="284"/>
    <n v="94"/>
    <n v="57"/>
    <n v="51"/>
    <n v="77"/>
    <n v="0"/>
    <n v="0.76"/>
    <n v="0.86"/>
    <n v="0.70000000000000007"/>
    <n v="0.23"/>
    <n v="0.9"/>
    <n v="0.89"/>
    <n v="0.16"/>
    <n v="0.56000000000000005"/>
    <n v="0.8"/>
    <n v="0.96"/>
    <n v="0.61"/>
    <n v="0.86"/>
    <n v="0.42"/>
    <n v="0.42"/>
    <n v="0.73"/>
    <n v="0.92"/>
    <n v="0.75"/>
    <n v="0"/>
    <n v="0"/>
    <n v="9"/>
    <n v="2"/>
    <n v="18"/>
    <n v="4"/>
    <n v="6"/>
    <n v="1"/>
    <n v="17"/>
    <n v="0"/>
    <n v="5"/>
    <n v="0"/>
    <n v="11"/>
    <n v="16"/>
    <n v="17"/>
    <n v="6"/>
    <n v="15"/>
    <n v="0"/>
    <n v="10"/>
    <n v="2"/>
    <n v="0"/>
    <n v="0"/>
    <n v="0"/>
    <n v="2"/>
    <n v="10"/>
    <n v="18"/>
    <n v="6"/>
    <n v="3"/>
    <n v="1"/>
    <n v="11"/>
    <n v="15"/>
    <n v="10"/>
    <n v="4"/>
    <n v="5"/>
    <n v="0"/>
    <n v="3"/>
    <n v="13"/>
    <n v="12"/>
    <n v="15"/>
    <n v="17"/>
  </r>
  <r>
    <x v="301"/>
    <x v="9"/>
    <x v="27"/>
    <n v="334.00000000000006"/>
    <n v="124"/>
    <n v="70"/>
    <n v="63"/>
    <n v="75.000000000000057"/>
    <n v="0"/>
    <n v="0.41000000000000003"/>
    <n v="0.96"/>
    <n v="0.6"/>
    <n v="0.71"/>
    <n v="0.82000000000000006"/>
    <n v="0.46"/>
    <n v="0.75"/>
    <n v="0.98"/>
    <n v="0.76"/>
    <n v="0.95000000000000007"/>
    <n v="0.57000000000000006"/>
    <n v="0.89"/>
    <n v="0.98"/>
    <n v="0.89"/>
    <n v="0.47000000000000003"/>
    <n v="0.3"/>
    <n v="0.96"/>
    <n v="0"/>
    <n v="13"/>
    <n v="0"/>
    <n v="14"/>
    <n v="2"/>
    <n v="12"/>
    <n v="11"/>
    <n v="0"/>
    <n v="14"/>
    <n v="4"/>
    <n v="2"/>
    <n v="21"/>
    <n v="18"/>
    <n v="4"/>
    <n v="5"/>
    <n v="4"/>
    <n v="1.0000000000000568"/>
    <n v="14"/>
    <n v="8"/>
    <n v="0"/>
    <n v="0"/>
    <n v="8"/>
    <n v="14"/>
    <n v="0"/>
    <n v="9"/>
    <n v="8"/>
    <n v="11"/>
    <n v="0"/>
    <n v="6"/>
    <n v="7"/>
    <n v="3"/>
    <n v="17"/>
    <n v="3"/>
    <n v="14"/>
    <n v="17"/>
    <n v="12"/>
    <n v="19"/>
    <n v="14"/>
    <n v="13"/>
    <n v="12"/>
  </r>
  <r>
    <x v="302"/>
    <x v="9"/>
    <x v="28"/>
    <n v="394.00000000000006"/>
    <n v="86.000000000000057"/>
    <n v="99"/>
    <n v="108"/>
    <n v="88"/>
    <n v="0"/>
    <n v="0.83000000000000007"/>
    <n v="0.36"/>
    <n v="0.61"/>
    <n v="0.72"/>
    <n v="0.97"/>
    <n v="0.8"/>
    <n v="0.75"/>
    <n v="0.57999999999999996"/>
    <n v="0.83000000000000007"/>
    <n v="0.62"/>
    <n v="0.9"/>
    <n v="0.87"/>
    <n v="0.71"/>
    <n v="0.42"/>
    <n v="0.70000000000000007"/>
    <n v="0.6"/>
    <n v="1"/>
    <n v="0"/>
    <n v="6"/>
    <n v="20"/>
    <n v="0"/>
    <n v="13"/>
    <n v="6"/>
    <n v="14"/>
    <n v="24"/>
    <n v="0"/>
    <n v="16"/>
    <n v="13"/>
    <n v="1"/>
    <n v="23"/>
    <n v="20"/>
    <n v="0"/>
    <n v="5"/>
    <n v="1"/>
    <n v="15"/>
    <n v="13"/>
    <n v="10"/>
    <n v="3"/>
    <n v="26"/>
    <n v="5"/>
    <n v="16"/>
    <n v="10"/>
    <n v="19"/>
    <n v="10"/>
    <n v="5"/>
    <n v="14"/>
    <n v="0"/>
    <n v="20"/>
    <n v="0"/>
    <n v="12"/>
    <n v="11"/>
    <n v="18"/>
    <n v="7.0000000000000568"/>
    <n v="0"/>
    <n v="5"/>
    <n v="0"/>
    <n v="13"/>
  </r>
  <r>
    <x v="303"/>
    <x v="9"/>
    <x v="29"/>
    <n v="462.99999999999989"/>
    <n v="87"/>
    <n v="174.99999999999989"/>
    <n v="81"/>
    <n v="96"/>
    <n v="0"/>
    <n v="0.98"/>
    <n v="0.16"/>
    <n v="0.72"/>
    <n v="0.66"/>
    <n v="0.84"/>
    <n v="0.76"/>
    <n v="0.71"/>
    <n v="0.1"/>
    <n v="0.95000000000000007"/>
    <n v="0.61"/>
    <n v="0.81"/>
    <n v="0.49"/>
    <n v="0.42"/>
    <n v="0.79"/>
    <n v="0.89"/>
    <n v="0.98"/>
    <n v="0.97"/>
    <n v="21"/>
    <n v="22"/>
    <n v="0"/>
    <n v="7"/>
    <n v="26"/>
    <n v="4"/>
    <n v="30"/>
    <n v="27"/>
    <n v="14"/>
    <n v="23.999999999999886"/>
    <n v="24"/>
    <n v="3"/>
    <n v="27"/>
    <n v="26"/>
    <n v="0"/>
    <n v="22"/>
    <n v="0"/>
    <n v="0"/>
    <n v="0"/>
    <n v="18"/>
    <n v="1"/>
    <n v="0"/>
    <n v="9"/>
    <n v="26"/>
    <n v="6"/>
    <n v="11"/>
    <n v="0"/>
    <n v="22"/>
    <n v="6"/>
    <n v="0"/>
    <n v="0"/>
    <n v="0"/>
    <n v="9"/>
    <n v="0"/>
    <n v="10"/>
    <n v="0"/>
    <n v="28"/>
    <n v="27"/>
    <n v="13"/>
    <n v="0"/>
  </r>
  <r>
    <x v="304"/>
    <x v="9"/>
    <x v="30"/>
    <n v="548.00000000000011"/>
    <n v="169"/>
    <n v="113"/>
    <n v="98"/>
    <n v="155.00000000000011"/>
    <n v="0"/>
    <n v="0.73"/>
    <n v="0.83000000000000007"/>
    <n v="0.31"/>
    <n v="0.57000000000000006"/>
    <n v="0.95000000000000007"/>
    <n v="0.83000000000000007"/>
    <n v="0.72"/>
    <n v="0.39"/>
    <n v="0.71"/>
    <n v="0.95000000000000007"/>
    <n v="0.62"/>
    <n v="0.95000000000000007"/>
    <n v="0.6"/>
    <n v="0.86"/>
    <n v="0.46"/>
    <n v="0.45"/>
    <n v="0.74"/>
    <n v="31"/>
    <n v="13"/>
    <n v="23"/>
    <n v="1"/>
    <n v="0"/>
    <n v="30"/>
    <n v="0"/>
    <n v="2"/>
    <n v="7"/>
    <n v="6"/>
    <n v="13"/>
    <n v="11.000000000000114"/>
    <n v="14"/>
    <n v="0"/>
    <n v="28"/>
    <n v="30"/>
    <n v="26"/>
    <n v="17"/>
    <n v="29"/>
    <n v="0"/>
    <n v="12"/>
    <n v="14"/>
    <n v="0"/>
    <n v="6"/>
    <n v="21"/>
    <n v="14"/>
    <n v="0"/>
    <n v="11"/>
    <n v="18"/>
    <n v="2"/>
    <n v="20"/>
    <n v="19"/>
    <n v="31"/>
    <n v="19"/>
    <n v="27"/>
    <n v="24"/>
    <n v="0"/>
    <n v="20"/>
    <n v="5"/>
    <n v="4"/>
  </r>
  <r>
    <x v="31"/>
    <x v="10"/>
    <x v="3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10"/>
    <x v="3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10"/>
    <x v="3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05"/>
    <x v="10"/>
    <x v="0"/>
    <n v="791.00000000000011"/>
    <n v="221"/>
    <n v="200"/>
    <n v="145.00000000000011"/>
    <n v="215"/>
    <n v="0"/>
    <n v="0.8"/>
    <n v="0.3"/>
    <n v="0.99"/>
    <n v="0.89"/>
    <n v="0.62"/>
    <n v="0.79"/>
    <n v="0.63"/>
    <n v="0.63"/>
    <n v="0.86"/>
    <n v="0.65"/>
    <n v="0.44"/>
    <n v="0.41000000000000003"/>
    <n v="0.45"/>
    <n v="0.97"/>
    <n v="0.82000000000000006"/>
    <n v="0.94000000000000006"/>
    <n v="0.89"/>
    <n v="18"/>
    <n v="42"/>
    <n v="25"/>
    <n v="46"/>
    <n v="51"/>
    <n v="0"/>
    <n v="18"/>
    <n v="0"/>
    <n v="0"/>
    <n v="0"/>
    <n v="10"/>
    <n v="17"/>
    <n v="0"/>
    <n v="31"/>
    <n v="44"/>
    <n v="9"/>
    <n v="46"/>
    <n v="11"/>
    <n v="49"/>
    <n v="8"/>
    <n v="0"/>
    <n v="23"/>
    <n v="9"/>
    <n v="33"/>
    <n v="21"/>
    <n v="14"/>
    <n v="11"/>
    <n v="17.000000000000114"/>
    <n v="13"/>
    <n v="4"/>
    <n v="7"/>
    <n v="12"/>
    <n v="0"/>
    <n v="23"/>
    <n v="38"/>
    <n v="29"/>
    <n v="37"/>
    <n v="43"/>
    <n v="0"/>
    <n v="32"/>
  </r>
  <r>
    <x v="306"/>
    <x v="10"/>
    <x v="1"/>
    <n v="781.00000000000011"/>
    <n v="239.00000000000011"/>
    <n v="127"/>
    <n v="252"/>
    <n v="123"/>
    <n v="0"/>
    <n v="0.91"/>
    <n v="0.59"/>
    <n v="0.8"/>
    <n v="0.8"/>
    <n v="0.19"/>
    <n v="0.71"/>
    <n v="0.65"/>
    <n v="0.78"/>
    <n v="0.93"/>
    <n v="0.71"/>
    <n v="0.94000000000000006"/>
    <n v="0.98"/>
    <n v="0.97"/>
    <n v="0.87"/>
    <n v="0.36"/>
    <n v="0.43"/>
    <n v="0.73"/>
    <n v="0"/>
    <n v="36"/>
    <n v="0"/>
    <n v="13"/>
    <n v="15"/>
    <n v="0"/>
    <n v="1"/>
    <n v="10"/>
    <n v="52"/>
    <n v="0"/>
    <n v="40"/>
    <n v="0"/>
    <n v="13"/>
    <n v="41"/>
    <n v="0"/>
    <n v="8"/>
    <n v="0"/>
    <n v="13"/>
    <n v="48"/>
    <n v="0"/>
    <n v="47"/>
    <n v="27"/>
    <n v="0"/>
    <n v="16"/>
    <n v="10"/>
    <n v="50"/>
    <n v="38"/>
    <n v="0"/>
    <n v="28"/>
    <n v="36"/>
    <n v="42"/>
    <n v="0"/>
    <n v="46"/>
    <n v="12"/>
    <n v="0"/>
    <n v="50"/>
    <n v="21"/>
    <n v="22"/>
    <n v="43"/>
    <n v="3.0000000000001137"/>
  </r>
  <r>
    <x v="307"/>
    <x v="10"/>
    <x v="2"/>
    <n v="771"/>
    <n v="271"/>
    <n v="183"/>
    <n v="184"/>
    <n v="133"/>
    <n v="0"/>
    <n v="0.33"/>
    <n v="0.53"/>
    <n v="0.99"/>
    <n v="0.88"/>
    <n v="0.78"/>
    <n v="0.67"/>
    <n v="0.22"/>
    <n v="0.66"/>
    <n v="0.93"/>
    <n v="0.96"/>
    <n v="0.72"/>
    <n v="0.42"/>
    <n v="0.53"/>
    <n v="0.89"/>
    <n v="0.77"/>
    <n v="0.57999999999999996"/>
    <n v="0.99"/>
    <n v="0"/>
    <n v="17"/>
    <n v="0"/>
    <n v="7"/>
    <n v="21"/>
    <n v="0"/>
    <n v="21"/>
    <n v="50"/>
    <n v="50"/>
    <n v="17"/>
    <n v="0"/>
    <n v="0"/>
    <n v="31"/>
    <n v="0"/>
    <n v="14"/>
    <n v="0"/>
    <n v="7"/>
    <n v="0"/>
    <n v="49"/>
    <n v="32"/>
    <n v="18"/>
    <n v="3"/>
    <n v="0"/>
    <n v="28"/>
    <n v="9"/>
    <n v="36"/>
    <n v="31"/>
    <n v="6"/>
    <n v="32"/>
    <n v="21"/>
    <n v="0"/>
    <n v="42"/>
    <n v="42"/>
    <n v="51"/>
    <n v="47"/>
    <n v="35"/>
    <n v="7"/>
    <n v="36"/>
    <n v="0"/>
    <n v="11"/>
  </r>
  <r>
    <x v="308"/>
    <x v="10"/>
    <x v="3"/>
    <n v="756"/>
    <n v="163"/>
    <n v="230"/>
    <n v="146"/>
    <n v="208"/>
    <n v="0"/>
    <n v="0.92"/>
    <n v="0.77"/>
    <n v="0.43"/>
    <n v="0.82000000000000006"/>
    <n v="0.57999999999999996"/>
    <n v="0.65"/>
    <n v="0.94000000000000006"/>
    <n v="0.70000000000000007"/>
    <n v="0.48"/>
    <n v="0.45"/>
    <n v="0.73"/>
    <n v="0.41000000000000003"/>
    <n v="0.85"/>
    <n v="0.91"/>
    <n v="0.9"/>
    <n v="0.84"/>
    <n v="0.59"/>
    <n v="50"/>
    <n v="27"/>
    <n v="0"/>
    <n v="0"/>
    <n v="5"/>
    <n v="49"/>
    <n v="49"/>
    <n v="25"/>
    <n v="25"/>
    <n v="0"/>
    <n v="9"/>
    <n v="0"/>
    <n v="0"/>
    <n v="47"/>
    <n v="32"/>
    <n v="30"/>
    <n v="33"/>
    <n v="1"/>
    <n v="34"/>
    <n v="31"/>
    <n v="0"/>
    <n v="14"/>
    <n v="11"/>
    <n v="15"/>
    <n v="9"/>
    <n v="0"/>
    <n v="35"/>
    <n v="0"/>
    <n v="17"/>
    <n v="45"/>
    <n v="8"/>
    <n v="3"/>
    <n v="50"/>
    <n v="6"/>
    <n v="0"/>
    <n v="31"/>
    <n v="40"/>
    <n v="0"/>
    <n v="0"/>
    <n v="25"/>
  </r>
  <r>
    <x v="309"/>
    <x v="10"/>
    <x v="4"/>
    <n v="733"/>
    <n v="174"/>
    <n v="172"/>
    <n v="185"/>
    <n v="198"/>
    <n v="0"/>
    <n v="0.55000000000000004"/>
    <n v="0.35000000000000003"/>
    <n v="0.89"/>
    <n v="0.76"/>
    <n v="0.92"/>
    <n v="0.75"/>
    <n v="0.64"/>
    <n v="0.89"/>
    <n v="0.63"/>
    <n v="0.65"/>
    <n v="0.63"/>
    <n v="0.4"/>
    <n v="0.82000000000000006"/>
    <n v="0.99"/>
    <n v="0.38"/>
    <n v="0.96"/>
    <n v="0.83000000000000007"/>
    <n v="28"/>
    <n v="29"/>
    <n v="33"/>
    <n v="18"/>
    <n v="7"/>
    <n v="1"/>
    <n v="0"/>
    <n v="8"/>
    <n v="6"/>
    <n v="42"/>
    <n v="4"/>
    <n v="6"/>
    <n v="29"/>
    <n v="37"/>
    <n v="7"/>
    <n v="2"/>
    <n v="24"/>
    <n v="44"/>
    <n v="40"/>
    <n v="9"/>
    <n v="14"/>
    <n v="39"/>
    <n v="27"/>
    <n v="32"/>
    <n v="23"/>
    <n v="12"/>
    <n v="2"/>
    <n v="14"/>
    <n v="13"/>
    <n v="9"/>
    <n v="17"/>
    <n v="27"/>
    <n v="18"/>
    <n v="20"/>
    <n v="6"/>
    <n v="5"/>
    <n v="39"/>
    <n v="1"/>
    <n v="9"/>
    <n v="32"/>
  </r>
  <r>
    <x v="310"/>
    <x v="10"/>
    <x v="5"/>
    <n v="708"/>
    <n v="150"/>
    <n v="233"/>
    <n v="173"/>
    <n v="129"/>
    <n v="0"/>
    <n v="0.98"/>
    <n v="0.57000000000000006"/>
    <n v="0.75"/>
    <n v="0.16"/>
    <n v="0.82000000000000006"/>
    <n v="0.64"/>
    <n v="0.77"/>
    <n v="0.67"/>
    <n v="0.88"/>
    <n v="0.99"/>
    <n v="0.88"/>
    <n v="0.81"/>
    <n v="0.62"/>
    <n v="0.88"/>
    <n v="0.91"/>
    <n v="0.45"/>
    <n v="0.41000000000000003"/>
    <n v="44"/>
    <n v="46"/>
    <n v="32"/>
    <n v="38"/>
    <n v="0"/>
    <n v="0"/>
    <n v="12"/>
    <n v="23"/>
    <n v="38"/>
    <n v="0"/>
    <n v="23"/>
    <n v="21"/>
    <n v="0"/>
    <n v="1"/>
    <n v="16"/>
    <n v="12"/>
    <n v="25"/>
    <n v="37"/>
    <n v="17"/>
    <n v="0"/>
    <n v="10"/>
    <n v="23"/>
    <n v="7"/>
    <n v="43"/>
    <n v="16"/>
    <n v="1"/>
    <n v="13"/>
    <n v="42"/>
    <n v="2"/>
    <n v="16"/>
    <n v="1"/>
    <n v="19"/>
    <n v="40"/>
    <n v="22"/>
    <n v="0"/>
    <n v="0"/>
    <n v="21"/>
    <n v="7"/>
    <n v="0"/>
    <n v="40"/>
  </r>
  <r>
    <x v="311"/>
    <x v="10"/>
    <x v="6"/>
    <n v="682"/>
    <n v="151"/>
    <n v="145"/>
    <n v="214"/>
    <n v="172"/>
    <n v="0"/>
    <n v="0.51"/>
    <n v="0.95000000000000007"/>
    <n v="0.71"/>
    <n v="0.81"/>
    <n v="0.21"/>
    <n v="0.65"/>
    <n v="0.88"/>
    <n v="0.70000000000000007"/>
    <n v="0.26"/>
    <n v="0.73"/>
    <n v="0.5"/>
    <n v="0.74"/>
    <n v="0.42"/>
    <n v="1"/>
    <n v="0.88"/>
    <n v="0.37"/>
    <n v="0.76"/>
    <n v="22"/>
    <n v="9"/>
    <n v="27"/>
    <n v="0"/>
    <n v="30"/>
    <n v="36"/>
    <n v="7"/>
    <n v="8"/>
    <n v="6"/>
    <n v="0"/>
    <n v="0"/>
    <n v="0"/>
    <n v="29"/>
    <n v="41"/>
    <n v="16"/>
    <n v="5"/>
    <n v="1"/>
    <n v="45"/>
    <n v="12"/>
    <n v="23"/>
    <n v="26"/>
    <n v="0"/>
    <n v="43"/>
    <n v="0"/>
    <n v="45"/>
    <n v="23"/>
    <n v="37"/>
    <n v="15"/>
    <n v="16"/>
    <n v="9"/>
    <n v="0"/>
    <n v="4"/>
    <n v="9"/>
    <n v="24"/>
    <n v="26"/>
    <n v="19"/>
    <n v="16"/>
    <n v="30"/>
    <n v="7"/>
    <n v="16"/>
  </r>
  <r>
    <x v="312"/>
    <x v="10"/>
    <x v="7"/>
    <n v="651.00000000000011"/>
    <n v="144"/>
    <n v="176.00000000000011"/>
    <n v="154"/>
    <n v="145"/>
    <n v="0"/>
    <n v="0.59"/>
    <n v="0.75"/>
    <n v="0.37"/>
    <n v="0.98"/>
    <n v="0.8"/>
    <n v="0.6"/>
    <n v="0.88"/>
    <n v="0.64"/>
    <n v="0.92"/>
    <n v="0.74"/>
    <n v="0.74"/>
    <n v="0.78"/>
    <n v="0.92"/>
    <n v="0.70000000000000007"/>
    <n v="0.87"/>
    <n v="0.28999999999999998"/>
    <n v="0.5"/>
    <n v="8"/>
    <n v="22"/>
    <n v="38.000000000000114"/>
    <n v="20"/>
    <n v="13"/>
    <n v="28"/>
    <n v="17"/>
    <n v="0"/>
    <n v="21"/>
    <n v="9"/>
    <n v="32"/>
    <n v="0"/>
    <n v="32"/>
    <n v="0"/>
    <n v="0"/>
    <n v="17"/>
    <n v="0"/>
    <n v="31"/>
    <n v="30"/>
    <n v="35"/>
    <n v="23"/>
    <n v="0"/>
    <n v="19"/>
    <n v="26"/>
    <n v="0"/>
    <n v="32"/>
    <n v="7"/>
    <n v="9"/>
    <n v="0"/>
    <n v="38"/>
    <n v="31"/>
    <n v="9"/>
    <n v="28"/>
    <n v="3"/>
    <n v="8"/>
    <n v="11"/>
    <n v="23"/>
    <n v="15"/>
    <n v="5"/>
    <n v="11"/>
  </r>
  <r>
    <x v="313"/>
    <x v="10"/>
    <x v="8"/>
    <n v="618.00000000000011"/>
    <n v="98"/>
    <n v="185"/>
    <n v="195"/>
    <n v="120.00000000000011"/>
    <n v="0"/>
    <n v="0.71"/>
    <n v="0.52"/>
    <n v="0.86"/>
    <n v="0.34"/>
    <n v="0.98"/>
    <n v="0.71"/>
    <n v="0.88"/>
    <n v="0.77"/>
    <n v="0.71"/>
    <n v="0.48"/>
    <n v="0.67"/>
    <n v="0.83000000000000007"/>
    <n v="0.42"/>
    <n v="0.88"/>
    <n v="0.94000000000000006"/>
    <n v="0.86"/>
    <n v="0.42"/>
    <n v="3"/>
    <n v="0"/>
    <n v="26"/>
    <n v="2"/>
    <n v="34"/>
    <n v="15"/>
    <n v="22"/>
    <n v="37"/>
    <n v="24"/>
    <n v="22"/>
    <n v="20"/>
    <n v="11"/>
    <n v="5"/>
    <n v="20"/>
    <n v="0"/>
    <n v="7"/>
    <n v="31"/>
    <n v="14.000000000000114"/>
    <n v="19"/>
    <n v="13"/>
    <n v="41"/>
    <n v="4"/>
    <n v="16"/>
    <n v="4"/>
    <n v="12"/>
    <n v="29"/>
    <n v="7"/>
    <n v="18"/>
    <n v="24"/>
    <n v="40"/>
    <n v="9"/>
    <n v="6"/>
    <n v="8"/>
    <n v="1"/>
    <n v="0"/>
    <n v="0"/>
    <n v="8"/>
    <n v="26"/>
    <n v="1"/>
    <n v="39"/>
  </r>
  <r>
    <x v="314"/>
    <x v="10"/>
    <x v="9"/>
    <n v="579"/>
    <n v="134"/>
    <n v="129"/>
    <n v="175"/>
    <n v="133"/>
    <n v="0"/>
    <n v="0.70000000000000007"/>
    <n v="0.99"/>
    <n v="0.66"/>
    <n v="0.84"/>
    <n v="0.17"/>
    <n v="0.62"/>
    <n v="0.96"/>
    <n v="0.8"/>
    <n v="0.86"/>
    <n v="1"/>
    <n v="0.70000000000000007"/>
    <n v="0.84"/>
    <n v="0.70000000000000007"/>
    <n v="0.34"/>
    <n v="0.46"/>
    <n v="0.93"/>
    <n v="0.96"/>
    <n v="0"/>
    <n v="16"/>
    <n v="3"/>
    <n v="31"/>
    <n v="0"/>
    <n v="25"/>
    <n v="26"/>
    <n v="6"/>
    <n v="0"/>
    <n v="22"/>
    <n v="8"/>
    <n v="28"/>
    <n v="33"/>
    <n v="0"/>
    <n v="0"/>
    <n v="0"/>
    <n v="28"/>
    <n v="9"/>
    <n v="0"/>
    <n v="35"/>
    <n v="0"/>
    <n v="31"/>
    <n v="9"/>
    <n v="38"/>
    <n v="0"/>
    <n v="31"/>
    <n v="9"/>
    <n v="38"/>
    <n v="0"/>
    <n v="19"/>
    <n v="16"/>
    <n v="0"/>
    <n v="28"/>
    <n v="27"/>
    <n v="13"/>
    <n v="28"/>
    <n v="2"/>
    <n v="0"/>
    <n v="20"/>
    <n v="0"/>
  </r>
  <r>
    <x v="315"/>
    <x v="10"/>
    <x v="10"/>
    <n v="530"/>
    <n v="156"/>
    <n v="173"/>
    <n v="124"/>
    <n v="77"/>
    <n v="1"/>
    <n v="0.78"/>
    <n v="0.91"/>
    <n v="0.83000000000000007"/>
    <n v="0.2"/>
    <n v="0.66"/>
    <n v="0.72"/>
    <n v="0.94000000000000006"/>
    <n v="0.64"/>
    <n v="0.67"/>
    <n v="0.62"/>
    <n v="0.96"/>
    <n v="0.92"/>
    <n v="0.74"/>
    <n v="0.9"/>
    <n v="0.56000000000000005"/>
    <n v="0.4"/>
    <n v="0.3"/>
    <n v="10"/>
    <n v="34"/>
    <n v="7"/>
    <n v="0"/>
    <n v="33"/>
    <n v="0"/>
    <n v="35"/>
    <n v="0"/>
    <n v="19"/>
    <n v="35"/>
    <n v="0"/>
    <n v="29"/>
    <n v="0"/>
    <n v="0"/>
    <n v="24"/>
    <n v="4"/>
    <n v="0"/>
    <n v="0"/>
    <n v="0"/>
    <n v="20"/>
    <n v="24"/>
    <n v="16"/>
    <n v="17"/>
    <n v="0"/>
    <n v="25"/>
    <n v="8"/>
    <n v="0"/>
    <n v="0"/>
    <n v="3"/>
    <n v="31"/>
    <n v="0"/>
    <n v="18"/>
    <n v="8"/>
    <n v="0"/>
    <n v="18"/>
    <n v="25"/>
    <n v="20"/>
    <n v="35"/>
    <n v="0"/>
    <n v="32"/>
  </r>
  <r>
    <x v="316"/>
    <x v="10"/>
    <x v="11"/>
    <n v="479.00000000000006"/>
    <n v="106"/>
    <n v="86"/>
    <n v="129"/>
    <n v="140.00000000000006"/>
    <n v="0"/>
    <n v="0.79"/>
    <n v="0.92"/>
    <n v="0.38"/>
    <n v="0.68"/>
    <n v="0.89"/>
    <n v="0.87"/>
    <n v="0.63"/>
    <n v="0.34"/>
    <n v="0.54"/>
    <n v="0.69000000000000006"/>
    <n v="0.71"/>
    <n v="0.9"/>
    <n v="0.33"/>
    <n v="0.42"/>
    <n v="0.66"/>
    <n v="0.79"/>
    <n v="0.91"/>
    <n v="0"/>
    <n v="24"/>
    <n v="17"/>
    <n v="0"/>
    <n v="13"/>
    <n v="4"/>
    <n v="0"/>
    <n v="10"/>
    <n v="0"/>
    <n v="18"/>
    <n v="18"/>
    <n v="17"/>
    <n v="23"/>
    <n v="0"/>
    <n v="25"/>
    <n v="14.000000000000057"/>
    <n v="28"/>
    <n v="0"/>
    <n v="18"/>
    <n v="15"/>
    <n v="24"/>
    <n v="7"/>
    <n v="29"/>
    <n v="4"/>
    <n v="14"/>
    <n v="18"/>
    <n v="0"/>
    <n v="6"/>
    <n v="27"/>
    <n v="0"/>
    <n v="0"/>
    <n v="11"/>
    <n v="19"/>
    <n v="20"/>
    <n v="16"/>
    <n v="0"/>
    <n v="24"/>
    <n v="16"/>
    <n v="0"/>
    <n v="0"/>
  </r>
  <r>
    <x v="317"/>
    <x v="10"/>
    <x v="12"/>
    <n v="433.00000000000006"/>
    <n v="123"/>
    <n v="106"/>
    <n v="86"/>
    <n v="111"/>
    <n v="0"/>
    <n v="0.77"/>
    <n v="0.68"/>
    <n v="0.99"/>
    <n v="0.38"/>
    <n v="0.89"/>
    <n v="0.33"/>
    <n v="0.63"/>
    <n v="0.66"/>
    <n v="0.61"/>
    <n v="0.63"/>
    <n v="0.98"/>
    <n v="0.81"/>
    <n v="0.42"/>
    <n v="1"/>
    <n v="0.4"/>
    <n v="0.97"/>
    <n v="0.87"/>
    <n v="25"/>
    <n v="0"/>
    <n v="15"/>
    <n v="27"/>
    <n v="5"/>
    <n v="13"/>
    <n v="20"/>
    <n v="0"/>
    <n v="0"/>
    <n v="1"/>
    <n v="7.0000000000000568"/>
    <n v="27"/>
    <n v="8"/>
    <n v="23"/>
    <n v="9"/>
    <n v="0"/>
    <n v="6"/>
    <n v="21"/>
    <n v="0"/>
    <n v="17"/>
    <n v="9"/>
    <n v="0"/>
    <n v="18"/>
    <n v="19"/>
    <n v="0"/>
    <n v="0"/>
    <n v="11"/>
    <n v="23"/>
    <n v="6"/>
    <n v="0"/>
    <n v="0"/>
    <n v="2"/>
    <n v="4"/>
    <n v="24"/>
    <n v="23"/>
    <n v="27"/>
    <n v="20"/>
    <n v="0"/>
    <n v="20"/>
    <n v="3"/>
  </r>
  <r>
    <x v="318"/>
    <x v="10"/>
    <x v="13"/>
    <n v="398"/>
    <n v="97"/>
    <n v="140"/>
    <n v="80"/>
    <n v="81"/>
    <n v="0"/>
    <n v="0.95000000000000007"/>
    <n v="0.76"/>
    <n v="0.51"/>
    <n v="0.87"/>
    <n v="0.16"/>
    <n v="0.57000000000000006"/>
    <n v="0.79"/>
    <n v="0.77"/>
    <n v="0.49"/>
    <n v="0.88"/>
    <n v="0.63"/>
    <n v="0.79"/>
    <n v="0.84"/>
    <n v="0.57999999999999996"/>
    <n v="0.95000000000000007"/>
    <n v="0.44"/>
    <n v="1"/>
    <n v="25"/>
    <n v="15"/>
    <n v="14"/>
    <n v="24"/>
    <n v="1"/>
    <n v="4"/>
    <n v="16"/>
    <n v="11"/>
    <n v="9"/>
    <n v="21"/>
    <n v="0"/>
    <n v="0"/>
    <n v="0"/>
    <n v="9"/>
    <n v="2"/>
    <n v="11"/>
    <n v="0"/>
    <n v="26"/>
    <n v="10"/>
    <n v="23"/>
    <n v="12"/>
    <n v="17"/>
    <n v="0"/>
    <n v="0"/>
    <n v="0"/>
    <n v="25"/>
    <n v="6"/>
    <n v="14"/>
    <n v="6"/>
    <n v="0"/>
    <n v="12"/>
    <n v="12"/>
    <n v="0"/>
    <n v="0"/>
    <n v="23"/>
    <n v="13"/>
    <n v="15"/>
    <n v="0"/>
    <n v="12"/>
    <n v="10"/>
  </r>
  <r>
    <x v="319"/>
    <x v="10"/>
    <x v="14"/>
    <n v="367"/>
    <n v="84"/>
    <n v="79"/>
    <n v="107"/>
    <n v="88"/>
    <n v="0"/>
    <n v="0.84"/>
    <n v="0.95000000000000007"/>
    <n v="0.33"/>
    <n v="0.56000000000000005"/>
    <n v="0.70000000000000007"/>
    <n v="0.81"/>
    <n v="0.75"/>
    <n v="0.85"/>
    <n v="0.12"/>
    <n v="0.74"/>
    <n v="0.73"/>
    <n v="0.96"/>
    <n v="0.49"/>
    <n v="0.26"/>
    <n v="0.96"/>
    <n v="0.84"/>
    <n v="0.71"/>
    <n v="0"/>
    <n v="7"/>
    <n v="1"/>
    <n v="5"/>
    <n v="11"/>
    <n v="10"/>
    <n v="0"/>
    <n v="21"/>
    <n v="20"/>
    <n v="4"/>
    <n v="9"/>
    <n v="0"/>
    <n v="0"/>
    <n v="15"/>
    <n v="0"/>
    <n v="16"/>
    <n v="17"/>
    <n v="19"/>
    <n v="0"/>
    <n v="21"/>
    <n v="0"/>
    <n v="23"/>
    <n v="0"/>
    <n v="16"/>
    <n v="8"/>
    <n v="3"/>
    <n v="19"/>
    <n v="23"/>
    <n v="15"/>
    <n v="0"/>
    <n v="13"/>
    <n v="7"/>
    <n v="12"/>
    <n v="5"/>
    <n v="23"/>
    <n v="7"/>
    <n v="14"/>
    <n v="0"/>
    <n v="0"/>
    <n v="3"/>
  </r>
  <r>
    <x v="320"/>
    <x v="10"/>
    <x v="15"/>
    <n v="348"/>
    <n v="126"/>
    <n v="121"/>
    <n v="68"/>
    <n v="33"/>
    <n v="0"/>
    <n v="0.9"/>
    <n v="0.86"/>
    <n v="0.24"/>
    <n v="0.5"/>
    <n v="0.72"/>
    <n v="0.42"/>
    <n v="0.89"/>
    <n v="0.74"/>
    <n v="0.69000000000000006"/>
    <n v="0.63"/>
    <n v="0.57999999999999996"/>
    <n v="0.92"/>
    <n v="0.76"/>
    <n v="0.88"/>
    <n v="0.70000000000000007"/>
    <n v="0.55000000000000004"/>
    <n v="0.3"/>
    <n v="1"/>
    <n v="7"/>
    <n v="19"/>
    <n v="0"/>
    <n v="20"/>
    <n v="13"/>
    <n v="14"/>
    <n v="15"/>
    <n v="15"/>
    <n v="17"/>
    <n v="0"/>
    <n v="3"/>
    <n v="0"/>
    <n v="4"/>
    <n v="0"/>
    <n v="16"/>
    <n v="0"/>
    <n v="1"/>
    <n v="0"/>
    <n v="9"/>
    <n v="9"/>
    <n v="9"/>
    <n v="4"/>
    <n v="3"/>
    <n v="0"/>
    <n v="10"/>
    <n v="7"/>
    <n v="7"/>
    <n v="0"/>
    <n v="19"/>
    <n v="0"/>
    <n v="4"/>
    <n v="5"/>
    <n v="20"/>
    <n v="7"/>
    <n v="16"/>
    <n v="23"/>
    <n v="21"/>
    <n v="11"/>
    <n v="19"/>
  </r>
  <r>
    <x v="321"/>
    <x v="10"/>
    <x v="16"/>
    <n v="341.00000000000006"/>
    <n v="107"/>
    <n v="77"/>
    <n v="68.000000000000057"/>
    <n v="89"/>
    <n v="0"/>
    <n v="0.18"/>
    <n v="0.78"/>
    <n v="0.86"/>
    <n v="0.53"/>
    <n v="0.99"/>
    <n v="0.65"/>
    <n v="0.87"/>
    <n v="0.73"/>
    <n v="0.79"/>
    <n v="0.71"/>
    <n v="0.63"/>
    <n v="0.3"/>
    <n v="0.84"/>
    <n v="0.91"/>
    <n v="0.87"/>
    <n v="0.57000000000000006"/>
    <n v="0.88"/>
    <n v="12"/>
    <n v="2"/>
    <n v="0"/>
    <n v="19"/>
    <n v="0"/>
    <n v="0"/>
    <n v="0"/>
    <n v="18"/>
    <n v="8"/>
    <n v="18"/>
    <n v="0"/>
    <n v="15"/>
    <n v="0"/>
    <n v="0"/>
    <n v="20"/>
    <n v="0"/>
    <n v="12"/>
    <n v="16"/>
    <n v="9"/>
    <n v="17"/>
    <n v="11"/>
    <n v="1"/>
    <n v="11"/>
    <n v="7"/>
    <n v="0"/>
    <n v="6"/>
    <n v="0"/>
    <n v="3"/>
    <n v="18"/>
    <n v="11.000000000000057"/>
    <n v="0"/>
    <n v="11"/>
    <n v="0"/>
    <n v="15"/>
    <n v="12"/>
    <n v="22"/>
    <n v="2"/>
    <n v="19"/>
    <n v="21"/>
    <n v="5"/>
  </r>
  <r>
    <x v="322"/>
    <x v="10"/>
    <x v="17"/>
    <n v="343"/>
    <n v="80"/>
    <n v="121"/>
    <n v="45"/>
    <n v="77"/>
    <n v="0"/>
    <n v="0.66"/>
    <n v="0.95000000000000007"/>
    <n v="0.83000000000000007"/>
    <n v="0.5"/>
    <n v="0.78"/>
    <n v="0.70000000000000007"/>
    <n v="0.62"/>
    <n v="1"/>
    <n v="0.75"/>
    <n v="0.87"/>
    <n v="0.81"/>
    <n v="0.94000000000000006"/>
    <n v="0.47000000000000003"/>
    <n v="0.93"/>
    <n v="0.71"/>
    <n v="0.85"/>
    <n v="0.34"/>
    <n v="14"/>
    <n v="20"/>
    <n v="19"/>
    <n v="21"/>
    <n v="7"/>
    <n v="0"/>
    <n v="6"/>
    <n v="19"/>
    <n v="5"/>
    <n v="10"/>
    <n v="20"/>
    <n v="15"/>
    <n v="2"/>
    <n v="15"/>
    <n v="4"/>
    <n v="18"/>
    <n v="0"/>
    <n v="0"/>
    <n v="7"/>
    <n v="16"/>
    <n v="4"/>
    <n v="4"/>
    <n v="0"/>
    <n v="0"/>
    <n v="3"/>
    <n v="0"/>
    <n v="3"/>
    <n v="15"/>
    <n v="10"/>
    <n v="6"/>
    <n v="9"/>
    <n v="17"/>
    <n v="2"/>
    <n v="22"/>
    <n v="0"/>
    <n v="7"/>
    <n v="7"/>
    <n v="7"/>
    <n v="2"/>
    <n v="7"/>
  </r>
  <r>
    <x v="323"/>
    <x v="10"/>
    <x v="18"/>
    <n v="353.00000000000006"/>
    <n v="62"/>
    <n v="49"/>
    <n v="123"/>
    <n v="109.00000000000006"/>
    <n v="0"/>
    <n v="0.71"/>
    <n v="0.86"/>
    <n v="0.64"/>
    <n v="0.9"/>
    <n v="0.43"/>
    <n v="0.45"/>
    <n v="0.92"/>
    <n v="0.31"/>
    <n v="0.67"/>
    <n v="0.59"/>
    <n v="0.6"/>
    <n v="0.98"/>
    <n v="0.57999999999999996"/>
    <n v="0.93"/>
    <n v="0.92"/>
    <n v="0.83000000000000007"/>
    <n v="0.41000000000000003"/>
    <n v="0"/>
    <n v="0"/>
    <n v="0"/>
    <n v="20"/>
    <n v="8"/>
    <n v="0"/>
    <n v="0"/>
    <n v="8"/>
    <n v="0"/>
    <n v="13"/>
    <n v="10"/>
    <n v="21"/>
    <n v="11"/>
    <n v="23"/>
    <n v="16"/>
    <n v="3.0000000000000568"/>
    <n v="0"/>
    <n v="7"/>
    <n v="20"/>
    <n v="8"/>
    <n v="0"/>
    <n v="18"/>
    <n v="6"/>
    <n v="16"/>
    <n v="6"/>
    <n v="15"/>
    <n v="6"/>
    <n v="16"/>
    <n v="20"/>
    <n v="20"/>
    <n v="0"/>
    <n v="6"/>
    <n v="15"/>
    <n v="4"/>
    <n v="6"/>
    <n v="0"/>
    <n v="20"/>
    <n v="1"/>
    <n v="0"/>
    <n v="10"/>
  </r>
  <r>
    <x v="324"/>
    <x v="10"/>
    <x v="19"/>
    <n v="370"/>
    <n v="105"/>
    <n v="105"/>
    <n v="66"/>
    <n v="94"/>
    <n v="0"/>
    <n v="0.33"/>
    <n v="0.8"/>
    <n v="0.88"/>
    <n v="0.68"/>
    <n v="0.93"/>
    <n v="0.89"/>
    <n v="0.57000000000000006"/>
    <n v="0.21"/>
    <n v="0.66"/>
    <n v="0.77"/>
    <n v="0.64"/>
    <n v="0.70000000000000007"/>
    <n v="0.93"/>
    <n v="0.38"/>
    <n v="0.98"/>
    <n v="0.67"/>
    <n v="0.54"/>
    <n v="16"/>
    <n v="14"/>
    <n v="3"/>
    <n v="0"/>
    <n v="13"/>
    <n v="2"/>
    <n v="21"/>
    <n v="0"/>
    <n v="13"/>
    <n v="23"/>
    <n v="0"/>
    <n v="11"/>
    <n v="19"/>
    <n v="17"/>
    <n v="8"/>
    <n v="14"/>
    <n v="0"/>
    <n v="5"/>
    <n v="5"/>
    <n v="15"/>
    <n v="0"/>
    <n v="13"/>
    <n v="0"/>
    <n v="0"/>
    <n v="21"/>
    <n v="16"/>
    <n v="2"/>
    <n v="3"/>
    <n v="11"/>
    <n v="0"/>
    <n v="7"/>
    <n v="11"/>
    <n v="21"/>
    <n v="4"/>
    <n v="0"/>
    <n v="1"/>
    <n v="20"/>
    <n v="19"/>
    <n v="0"/>
    <n v="22"/>
  </r>
  <r>
    <x v="325"/>
    <x v="10"/>
    <x v="20"/>
    <n v="399.00000000000006"/>
    <n v="128"/>
    <n v="58.000000000000057"/>
    <n v="96"/>
    <n v="93"/>
    <n v="0"/>
    <n v="0.57999999999999996"/>
    <n v="0.21"/>
    <n v="0.85"/>
    <n v="0.95000000000000007"/>
    <n v="0.74"/>
    <n v="0.63"/>
    <n v="0.53"/>
    <n v="0.64"/>
    <n v="0.76"/>
    <n v="0.57000000000000006"/>
    <n v="0.89"/>
    <n v="0.45"/>
    <n v="0.75"/>
    <n v="0.96"/>
    <n v="0.26"/>
    <n v="0.97"/>
    <n v="0.77"/>
    <n v="13"/>
    <n v="0"/>
    <n v="0"/>
    <n v="0"/>
    <n v="0"/>
    <n v="16"/>
    <n v="0"/>
    <n v="25"/>
    <n v="0"/>
    <n v="4.0000000000000568"/>
    <n v="24"/>
    <n v="22"/>
    <n v="0"/>
    <n v="2"/>
    <n v="13"/>
    <n v="0"/>
    <n v="24"/>
    <n v="15"/>
    <n v="3"/>
    <n v="14"/>
    <n v="23"/>
    <n v="22"/>
    <n v="0"/>
    <n v="0"/>
    <n v="2"/>
    <n v="8"/>
    <n v="19"/>
    <n v="0"/>
    <n v="3"/>
    <n v="19"/>
    <n v="2"/>
    <n v="9"/>
    <n v="0"/>
    <n v="16"/>
    <n v="14"/>
    <n v="19"/>
    <n v="21"/>
    <n v="26"/>
    <n v="3"/>
    <n v="18"/>
  </r>
  <r>
    <x v="326"/>
    <x v="10"/>
    <x v="21"/>
    <n v="430.00000000000006"/>
    <n v="118"/>
    <n v="118.00000000000006"/>
    <n v="102"/>
    <n v="92"/>
    <n v="0"/>
    <n v="0.9"/>
    <n v="0.34"/>
    <n v="0.6"/>
    <n v="0.82000000000000006"/>
    <n v="0.74"/>
    <n v="0.67"/>
    <n v="1"/>
    <n v="0.72"/>
    <n v="0.98"/>
    <n v="0.66"/>
    <n v="0.78"/>
    <n v="0.82000000000000006"/>
    <n v="0.98"/>
    <n v="0.73"/>
    <n v="0.31"/>
    <n v="0.9"/>
    <n v="0.51"/>
    <n v="19"/>
    <n v="0"/>
    <n v="0"/>
    <n v="17"/>
    <n v="1.0000000000000568"/>
    <n v="0"/>
    <n v="28"/>
    <n v="26"/>
    <n v="18"/>
    <n v="9"/>
    <n v="0"/>
    <n v="24"/>
    <n v="1"/>
    <n v="0"/>
    <n v="6"/>
    <n v="10"/>
    <n v="18"/>
    <n v="9"/>
    <n v="24"/>
    <n v="0"/>
    <n v="0"/>
    <n v="0"/>
    <n v="16"/>
    <n v="28"/>
    <n v="0"/>
    <n v="15"/>
    <n v="0"/>
    <n v="25"/>
    <n v="18"/>
    <n v="0"/>
    <n v="23"/>
    <n v="2"/>
    <n v="15"/>
    <n v="12"/>
    <n v="28"/>
    <n v="13"/>
    <n v="18"/>
    <n v="0"/>
    <n v="0"/>
    <n v="7"/>
  </r>
  <r>
    <x v="327"/>
    <x v="10"/>
    <x v="22"/>
    <n v="466.00000000000011"/>
    <n v="120"/>
    <n v="102"/>
    <n v="112.00000000000011"/>
    <n v="102"/>
    <n v="1"/>
    <n v="0.95000000000000007"/>
    <n v="0.15"/>
    <n v="0.76"/>
    <n v="0.84"/>
    <n v="0.59"/>
    <n v="0.8"/>
    <n v="0.72"/>
    <n v="0.68"/>
    <n v="0.74"/>
    <n v="0.57999999999999996"/>
    <n v="0.96"/>
    <n v="0.87"/>
    <n v="0.89"/>
    <n v="0.4"/>
    <n v="0.8"/>
    <n v="0.4"/>
    <n v="0.97"/>
    <n v="30"/>
    <n v="12"/>
    <n v="0"/>
    <n v="0"/>
    <n v="27"/>
    <n v="8"/>
    <n v="14"/>
    <n v="1"/>
    <n v="0"/>
    <n v="10"/>
    <n v="30"/>
    <n v="12"/>
    <n v="17"/>
    <n v="0"/>
    <n v="15"/>
    <n v="27"/>
    <n v="12"/>
    <n v="1"/>
    <n v="11"/>
    <n v="7"/>
    <n v="13.000000000000114"/>
    <n v="0"/>
    <n v="12"/>
    <n v="18"/>
    <n v="27"/>
    <n v="3"/>
    <n v="0"/>
    <n v="18"/>
    <n v="20"/>
    <n v="1"/>
    <n v="17"/>
    <n v="1"/>
    <n v="17"/>
    <n v="0"/>
    <n v="19"/>
    <n v="6"/>
    <n v="7"/>
    <n v="4"/>
    <n v="20"/>
    <n v="29"/>
  </r>
  <r>
    <x v="328"/>
    <x v="10"/>
    <x v="23"/>
    <n v="511"/>
    <n v="149"/>
    <n v="162"/>
    <n v="109"/>
    <n v="62"/>
    <n v="1"/>
    <n v="0.25"/>
    <n v="0.57999999999999996"/>
    <n v="0.82000000000000006"/>
    <n v="0.99"/>
    <n v="0.70000000000000007"/>
    <n v="0.88"/>
    <n v="0.67"/>
    <n v="0.63"/>
    <n v="0.37"/>
    <n v="0.8"/>
    <n v="0.72"/>
    <n v="0.8"/>
    <n v="0.31"/>
    <n v="0.55000000000000004"/>
    <n v="0.98"/>
    <n v="0.98"/>
    <n v="0.83000000000000007"/>
    <n v="8"/>
    <n v="25"/>
    <n v="0"/>
    <n v="25"/>
    <n v="26"/>
    <n v="30"/>
    <n v="14"/>
    <n v="34"/>
    <n v="0"/>
    <n v="0"/>
    <n v="29"/>
    <n v="15"/>
    <n v="0"/>
    <n v="28"/>
    <n v="11"/>
    <n v="6"/>
    <n v="0"/>
    <n v="0"/>
    <n v="0"/>
    <n v="2"/>
    <n v="33"/>
    <n v="8"/>
    <n v="9"/>
    <n v="0"/>
    <n v="7"/>
    <n v="2"/>
    <n v="13"/>
    <n v="22"/>
    <n v="8"/>
    <n v="7"/>
    <n v="29"/>
    <n v="10"/>
    <n v="0"/>
    <n v="0"/>
    <n v="25"/>
    <n v="0"/>
    <n v="30"/>
    <n v="0"/>
    <n v="31"/>
    <n v="24"/>
  </r>
  <r>
    <x v="329"/>
    <x v="10"/>
    <x v="24"/>
    <n v="567"/>
    <n v="166"/>
    <n v="149"/>
    <n v="144"/>
    <n v="103"/>
    <n v="0"/>
    <n v="0.97"/>
    <n v="0.86"/>
    <n v="0.53"/>
    <n v="0.49"/>
    <n v="0.74"/>
    <n v="0.94000000000000006"/>
    <n v="0.67"/>
    <n v="0.79"/>
    <n v="0.47000000000000003"/>
    <n v="0.68"/>
    <n v="0.99"/>
    <n v="0.92"/>
    <n v="0.97"/>
    <n v="0.28999999999999998"/>
    <n v="0.86"/>
    <n v="0.49"/>
    <n v="0.70000000000000007"/>
    <n v="24"/>
    <n v="24"/>
    <n v="23"/>
    <n v="0"/>
    <n v="6"/>
    <n v="8"/>
    <n v="0"/>
    <n v="18"/>
    <n v="18"/>
    <n v="28"/>
    <n v="5"/>
    <n v="18"/>
    <n v="32"/>
    <n v="0"/>
    <n v="3"/>
    <n v="13"/>
    <n v="4"/>
    <n v="0"/>
    <n v="28"/>
    <n v="5"/>
    <n v="18"/>
    <n v="12"/>
    <n v="6"/>
    <n v="34"/>
    <n v="25"/>
    <n v="9"/>
    <n v="25"/>
    <n v="12"/>
    <n v="3"/>
    <n v="0"/>
    <n v="20"/>
    <n v="18"/>
    <n v="7"/>
    <n v="16"/>
    <n v="15"/>
    <n v="28"/>
    <n v="4"/>
    <n v="25"/>
    <n v="33"/>
    <n v="0"/>
  </r>
  <r>
    <x v="330"/>
    <x v="10"/>
    <x v="25"/>
    <n v="621"/>
    <n v="110"/>
    <n v="214"/>
    <n v="127"/>
    <n v="170"/>
    <n v="0"/>
    <n v="0.96"/>
    <n v="0.77"/>
    <n v="0.54"/>
    <n v="0.45"/>
    <n v="0.84"/>
    <n v="0.85"/>
    <n v="0.59"/>
    <n v="0.8"/>
    <n v="0.65"/>
    <n v="0.25"/>
    <n v="0.62"/>
    <n v="0.96"/>
    <n v="1"/>
    <n v="0.25"/>
    <n v="0.56000000000000005"/>
    <n v="0.62"/>
    <n v="0.78"/>
    <n v="28"/>
    <n v="38"/>
    <n v="36"/>
    <n v="0"/>
    <n v="0"/>
    <n v="0"/>
    <n v="39"/>
    <n v="30"/>
    <n v="11"/>
    <n v="32"/>
    <n v="0"/>
    <n v="32"/>
    <n v="15"/>
    <n v="7"/>
    <n v="23"/>
    <n v="31"/>
    <n v="13"/>
    <n v="15"/>
    <n v="30"/>
    <n v="4"/>
    <n v="1"/>
    <n v="14"/>
    <n v="17"/>
    <n v="36"/>
    <n v="0"/>
    <n v="27"/>
    <n v="0"/>
    <n v="0"/>
    <n v="0"/>
    <n v="32"/>
    <n v="0"/>
    <n v="0"/>
    <n v="40"/>
    <n v="15"/>
    <n v="6"/>
    <n v="0"/>
    <n v="5"/>
    <n v="4"/>
    <n v="13"/>
    <n v="27"/>
  </r>
  <r>
    <x v="331"/>
    <x v="10"/>
    <x v="26"/>
    <n v="681"/>
    <n v="193"/>
    <n v="205"/>
    <n v="152"/>
    <n v="131"/>
    <n v="0"/>
    <n v="0.68"/>
    <n v="0.19"/>
    <n v="0.9"/>
    <n v="0.95000000000000007"/>
    <n v="0.78"/>
    <n v="0.70000000000000007"/>
    <n v="0.71"/>
    <n v="0.68"/>
    <n v="0.95000000000000007"/>
    <n v="0.76"/>
    <n v="0.87"/>
    <n v="0.94000000000000006"/>
    <n v="0.45"/>
    <n v="0.89"/>
    <n v="0.27"/>
    <n v="0.9"/>
    <n v="0.70000000000000007"/>
    <n v="39"/>
    <n v="0"/>
    <n v="0"/>
    <n v="17"/>
    <n v="45"/>
    <n v="0"/>
    <n v="0"/>
    <n v="37"/>
    <n v="26"/>
    <n v="41"/>
    <n v="0"/>
    <n v="13"/>
    <n v="0"/>
    <n v="41"/>
    <n v="42"/>
    <n v="0"/>
    <n v="0"/>
    <n v="35"/>
    <n v="0"/>
    <n v="0"/>
    <n v="17"/>
    <n v="45"/>
    <n v="15"/>
    <n v="0"/>
    <n v="0"/>
    <n v="6"/>
    <n v="11"/>
    <n v="32"/>
    <n v="26"/>
    <n v="0"/>
    <n v="0"/>
    <n v="45"/>
    <n v="0"/>
    <n v="29"/>
    <n v="2"/>
    <n v="10"/>
    <n v="27"/>
    <n v="14"/>
    <n v="27"/>
    <n v="39"/>
  </r>
  <r>
    <x v="332"/>
    <x v="10"/>
    <x v="27"/>
    <n v="733"/>
    <n v="236"/>
    <n v="117"/>
    <n v="189"/>
    <n v="191"/>
    <n v="0"/>
    <n v="0.3"/>
    <n v="0.62"/>
    <n v="0.72"/>
    <n v="0.93"/>
    <n v="0.8"/>
    <n v="0.6"/>
    <n v="0.64"/>
    <n v="0.91"/>
    <n v="0.63"/>
    <n v="0.92"/>
    <n v="0.62"/>
    <n v="0.59"/>
    <n v="0.25"/>
    <n v="0.94000000000000006"/>
    <n v="0.86"/>
    <n v="0.47000000000000003"/>
    <n v="0.85"/>
    <n v="12"/>
    <n v="0"/>
    <n v="0"/>
    <n v="40"/>
    <n v="12"/>
    <n v="12"/>
    <n v="0"/>
    <n v="4"/>
    <n v="36"/>
    <n v="1"/>
    <n v="0"/>
    <n v="21"/>
    <n v="3"/>
    <n v="40"/>
    <n v="17"/>
    <n v="3"/>
    <n v="45"/>
    <n v="13"/>
    <n v="36"/>
    <n v="13"/>
    <n v="18"/>
    <n v="10"/>
    <n v="15"/>
    <n v="10"/>
    <n v="39"/>
    <n v="20"/>
    <n v="11"/>
    <n v="39"/>
    <n v="0"/>
    <n v="27"/>
    <n v="14"/>
    <n v="37"/>
    <n v="38"/>
    <n v="4"/>
    <n v="27"/>
    <n v="3"/>
    <n v="47"/>
    <n v="37"/>
    <n v="22"/>
    <n v="7"/>
  </r>
  <r>
    <x v="333"/>
    <x v="10"/>
    <x v="28"/>
    <n v="781.00000000000011"/>
    <n v="214.00000000000011"/>
    <n v="143"/>
    <n v="149"/>
    <n v="274"/>
    <n v="0"/>
    <n v="0.79"/>
    <n v="0.83000000000000007"/>
    <n v="0.93"/>
    <n v="0.4"/>
    <n v="0.65"/>
    <n v="0.61"/>
    <n v="0.72"/>
    <n v="0.88"/>
    <n v="0.98"/>
    <n v="0.71"/>
    <n v="0.76"/>
    <n v="0.81"/>
    <n v="0.98"/>
    <n v="0.86"/>
    <n v="0.25"/>
    <n v="0.99"/>
    <n v="0.43"/>
    <n v="24"/>
    <n v="35"/>
    <n v="11"/>
    <n v="13"/>
    <n v="0"/>
    <n v="28"/>
    <n v="0"/>
    <n v="14"/>
    <n v="0"/>
    <n v="18"/>
    <n v="1"/>
    <n v="46"/>
    <n v="48"/>
    <n v="42"/>
    <n v="0"/>
    <n v="0"/>
    <n v="51"/>
    <n v="0"/>
    <n v="41"/>
    <n v="46"/>
    <n v="0"/>
    <n v="3"/>
    <n v="21"/>
    <n v="0"/>
    <n v="28"/>
    <n v="5"/>
    <n v="40"/>
    <n v="0"/>
    <n v="48"/>
    <n v="4"/>
    <n v="45"/>
    <n v="24"/>
    <n v="3"/>
    <n v="52"/>
    <n v="0"/>
    <n v="34"/>
    <n v="38"/>
    <n v="18"/>
    <n v="1.1368683772161603E-13"/>
    <n v="0"/>
  </r>
  <r>
    <x v="334"/>
    <x v="10"/>
    <x v="29"/>
    <n v="821.00000000000011"/>
    <n v="185"/>
    <n v="180"/>
    <n v="221.00000000000011"/>
    <n v="192"/>
    <n v="0"/>
    <n v="0.70000000000000007"/>
    <n v="0.47000000000000003"/>
    <n v="0.61"/>
    <n v="0.9"/>
    <n v="0.85"/>
    <n v="0.61"/>
    <n v="0.70000000000000007"/>
    <n v="0.27"/>
    <n v="0.54"/>
    <n v="0.61"/>
    <n v="0.87"/>
    <n v="0.55000000000000004"/>
    <n v="0.35000000000000003"/>
    <n v="0.92"/>
    <n v="0.70000000000000007"/>
    <n v="1"/>
    <n v="0.81"/>
    <n v="12"/>
    <n v="37"/>
    <n v="0"/>
    <n v="47"/>
    <n v="52"/>
    <n v="0"/>
    <n v="0"/>
    <n v="32"/>
    <n v="0"/>
    <n v="0"/>
    <n v="43"/>
    <n v="45"/>
    <n v="0"/>
    <n v="0"/>
    <n v="0"/>
    <n v="0"/>
    <n v="41"/>
    <n v="24"/>
    <n v="30"/>
    <n v="52"/>
    <n v="31"/>
    <n v="0"/>
    <n v="11.000000000000114"/>
    <n v="36"/>
    <n v="48"/>
    <n v="52"/>
    <n v="43"/>
    <n v="0"/>
    <n v="0"/>
    <n v="0"/>
    <n v="0"/>
    <n v="36"/>
    <n v="0"/>
    <n v="37"/>
    <n v="0"/>
    <n v="47"/>
    <n v="0"/>
    <n v="32"/>
    <n v="33"/>
    <n v="0"/>
  </r>
  <r>
    <x v="31"/>
    <x v="11"/>
    <x v="4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11"/>
    <x v="4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11"/>
    <x v="4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11"/>
    <x v="4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11"/>
    <x v="4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35"/>
    <x v="11"/>
    <x v="0"/>
    <n v="310"/>
    <n v="67"/>
    <n v="60"/>
    <n v="64"/>
    <n v="101"/>
    <n v="0"/>
    <n v="0.36"/>
    <n v="0.67"/>
    <n v="0.73"/>
    <n v="0.84"/>
    <n v="0.99"/>
    <n v="0.96"/>
    <n v="0.61"/>
    <n v="0.88"/>
    <n v="0.76"/>
    <n v="0.79"/>
    <n v="0.57999999999999996"/>
    <n v="0.93"/>
    <n v="0.95000000000000007"/>
    <n v="0.73"/>
    <n v="0.95000000000000007"/>
    <n v="0.37"/>
    <n v="0.46"/>
    <n v="14"/>
    <n v="0"/>
    <n v="20"/>
    <n v="0"/>
    <n v="2"/>
    <n v="0"/>
    <n v="0"/>
    <n v="3"/>
    <n v="6"/>
    <n v="15"/>
    <n v="18"/>
    <n v="14"/>
    <n v="0"/>
    <n v="20"/>
    <n v="18"/>
    <n v="8"/>
    <n v="12"/>
    <n v="11"/>
    <n v="0"/>
    <n v="18"/>
    <n v="16"/>
    <n v="9"/>
    <n v="0"/>
    <n v="0"/>
    <n v="14"/>
    <n v="0"/>
    <n v="15"/>
    <n v="4"/>
    <n v="0"/>
    <n v="6"/>
    <n v="17"/>
    <n v="14"/>
    <n v="2"/>
    <n v="0"/>
    <n v="8"/>
    <n v="0"/>
    <n v="14"/>
    <n v="9"/>
    <n v="0"/>
    <n v="3"/>
  </r>
  <r>
    <x v="336"/>
    <x v="11"/>
    <x v="1"/>
    <n v="340"/>
    <n v="106"/>
    <n v="89"/>
    <n v="63"/>
    <n v="81"/>
    <n v="0"/>
    <n v="0.96"/>
    <n v="0.25"/>
    <n v="0.67"/>
    <n v="0.83000000000000007"/>
    <n v="0.72"/>
    <n v="0.87"/>
    <n v="0.69000000000000006"/>
    <n v="0.69000000000000006"/>
    <n v="0.63"/>
    <n v="0.89"/>
    <n v="0.63"/>
    <n v="0.95000000000000007"/>
    <n v="0.54"/>
    <n v="0.94000000000000006"/>
    <n v="0.70000000000000007"/>
    <n v="0.31"/>
    <n v="0.92"/>
    <n v="2"/>
    <n v="4"/>
    <n v="12"/>
    <n v="10"/>
    <n v="10"/>
    <n v="14"/>
    <n v="20"/>
    <n v="10"/>
    <n v="3"/>
    <n v="4"/>
    <n v="1"/>
    <n v="13"/>
    <n v="0"/>
    <n v="5"/>
    <n v="0"/>
    <n v="0"/>
    <n v="10"/>
    <n v="17"/>
    <n v="22"/>
    <n v="14"/>
    <n v="15"/>
    <n v="11"/>
    <n v="7"/>
    <n v="2"/>
    <n v="12"/>
    <n v="0"/>
    <n v="2"/>
    <n v="6"/>
    <n v="5"/>
    <n v="3"/>
    <n v="14"/>
    <n v="15"/>
    <n v="6"/>
    <n v="6"/>
    <n v="13"/>
    <n v="18"/>
    <n v="0"/>
    <n v="1"/>
    <n v="18"/>
    <n v="15"/>
  </r>
  <r>
    <x v="337"/>
    <x v="11"/>
    <x v="2"/>
    <n v="360"/>
    <n v="109"/>
    <n v="120"/>
    <n v="79"/>
    <n v="42"/>
    <n v="0"/>
    <n v="0.2"/>
    <n v="0.78"/>
    <n v="0.9"/>
    <n v="0.91"/>
    <n v="0.6"/>
    <n v="0.69000000000000006"/>
    <n v="0.77"/>
    <n v="0.6"/>
    <n v="0.99"/>
    <n v="0.99"/>
    <n v="0.27"/>
    <n v="0.82000000000000006"/>
    <n v="0.95000000000000007"/>
    <n v="0.44"/>
    <n v="0.53"/>
    <n v="0.91"/>
    <n v="0.87"/>
    <n v="8"/>
    <n v="16"/>
    <n v="3"/>
    <n v="21"/>
    <n v="21"/>
    <n v="0"/>
    <n v="0"/>
    <n v="15"/>
    <n v="12"/>
    <n v="24"/>
    <n v="10"/>
    <n v="0"/>
    <n v="5"/>
    <n v="13"/>
    <n v="0"/>
    <n v="0"/>
    <n v="15"/>
    <n v="4"/>
    <n v="0"/>
    <n v="5"/>
    <n v="0"/>
    <n v="3"/>
    <n v="20"/>
    <n v="0"/>
    <n v="9"/>
    <n v="8"/>
    <n v="19"/>
    <n v="9"/>
    <n v="11"/>
    <n v="0"/>
    <n v="10"/>
    <n v="5"/>
    <n v="24"/>
    <n v="8"/>
    <n v="0"/>
    <n v="4"/>
    <n v="12"/>
    <n v="23"/>
    <n v="0"/>
    <n v="23"/>
  </r>
  <r>
    <x v="338"/>
    <x v="11"/>
    <x v="3"/>
    <n v="380"/>
    <n v="59"/>
    <n v="116"/>
    <n v="115"/>
    <n v="90"/>
    <n v="0"/>
    <n v="0.71"/>
    <n v="0.54"/>
    <n v="0.45"/>
    <n v="0.94000000000000006"/>
    <n v="0.85"/>
    <n v="0.71"/>
    <n v="0.88"/>
    <n v="0.8"/>
    <n v="0.1"/>
    <n v="0.73"/>
    <n v="0.9"/>
    <n v="0.84"/>
    <n v="0.98"/>
    <n v="0.41000000000000003"/>
    <n v="0.76"/>
    <n v="0.42"/>
    <n v="0.94000000000000006"/>
    <n v="0"/>
    <n v="8"/>
    <n v="24"/>
    <n v="10"/>
    <n v="6"/>
    <n v="18"/>
    <n v="25"/>
    <n v="25"/>
    <n v="0"/>
    <n v="0"/>
    <n v="0"/>
    <n v="10"/>
    <n v="5"/>
    <n v="19"/>
    <n v="21"/>
    <n v="0"/>
    <n v="0"/>
    <n v="5"/>
    <n v="6"/>
    <n v="24"/>
    <n v="21"/>
    <n v="13"/>
    <n v="20"/>
    <n v="18"/>
    <n v="0"/>
    <n v="3"/>
    <n v="17"/>
    <n v="22"/>
    <n v="1"/>
    <n v="0"/>
    <n v="10"/>
    <n v="3"/>
    <n v="10"/>
    <n v="0"/>
    <n v="11"/>
    <n v="10"/>
    <n v="0"/>
    <n v="0"/>
    <n v="15"/>
    <n v="0"/>
  </r>
  <r>
    <x v="339"/>
    <x v="11"/>
    <x v="4"/>
    <n v="440"/>
    <n v="88"/>
    <n v="146"/>
    <n v="55"/>
    <n v="124"/>
    <n v="0"/>
    <n v="0.54"/>
    <n v="0.88"/>
    <n v="0.19"/>
    <n v="0.72"/>
    <n v="0.9"/>
    <n v="0.85"/>
    <n v="0.55000000000000004"/>
    <n v="0.9"/>
    <n v="0.63"/>
    <n v="0.56000000000000005"/>
    <n v="0.76"/>
    <n v="0.92"/>
    <n v="0.8"/>
    <n v="0.86"/>
    <n v="0.26"/>
    <n v="0.56000000000000005"/>
    <n v="0.57000000000000006"/>
    <n v="0"/>
    <n v="28"/>
    <n v="17"/>
    <n v="29"/>
    <n v="0"/>
    <n v="29"/>
    <n v="17"/>
    <n v="16"/>
    <n v="10"/>
    <n v="0"/>
    <n v="27"/>
    <n v="9"/>
    <n v="1"/>
    <n v="23"/>
    <n v="26"/>
    <n v="15"/>
    <n v="21"/>
    <n v="28"/>
    <n v="1"/>
    <n v="0"/>
    <n v="4"/>
    <n v="0"/>
    <n v="0"/>
    <n v="10"/>
    <n v="0"/>
    <n v="0"/>
    <n v="11"/>
    <n v="5"/>
    <n v="19"/>
    <n v="6"/>
    <n v="7"/>
    <n v="11"/>
    <n v="0"/>
    <n v="16"/>
    <n v="22"/>
    <n v="15"/>
    <n v="0"/>
    <n v="8"/>
    <n v="5"/>
    <n v="4"/>
  </r>
  <r>
    <x v="340"/>
    <x v="11"/>
    <x v="5"/>
    <n v="450"/>
    <n v="166"/>
    <n v="76"/>
    <n v="83"/>
    <n v="111"/>
    <n v="0"/>
    <n v="0.85"/>
    <n v="0.51"/>
    <n v="0.19"/>
    <n v="0.8"/>
    <n v="0.95000000000000007"/>
    <n v="0.64"/>
    <n v="0.67"/>
    <n v="0.75"/>
    <n v="0.51"/>
    <n v="0.73"/>
    <n v="0.87"/>
    <n v="0.97"/>
    <n v="0.81"/>
    <n v="0.55000000000000004"/>
    <n v="0.26"/>
    <n v="0.73"/>
    <n v="0.86"/>
    <n v="5"/>
    <n v="30"/>
    <n v="0"/>
    <n v="3"/>
    <n v="12"/>
    <n v="17"/>
    <n v="0"/>
    <n v="6"/>
    <n v="0"/>
    <n v="3"/>
    <n v="14"/>
    <n v="19"/>
    <n v="21"/>
    <n v="10"/>
    <n v="16"/>
    <n v="0"/>
    <n v="21"/>
    <n v="0"/>
    <n v="0"/>
    <n v="24"/>
    <n v="19"/>
    <n v="16"/>
    <n v="0"/>
    <n v="0"/>
    <n v="25"/>
    <n v="0"/>
    <n v="0"/>
    <n v="3"/>
    <n v="20"/>
    <n v="0"/>
    <n v="0"/>
    <n v="30"/>
    <n v="25"/>
    <n v="8"/>
    <n v="23"/>
    <n v="3"/>
    <n v="3"/>
    <n v="29"/>
    <n v="15"/>
    <n v="30"/>
  </r>
  <r>
    <x v="341"/>
    <x v="11"/>
    <x v="6"/>
    <n v="480"/>
    <n v="91"/>
    <n v="174"/>
    <n v="89"/>
    <n v="117"/>
    <n v="0"/>
    <n v="0.72"/>
    <n v="0.8"/>
    <n v="0.46"/>
    <n v="0.57999999999999996"/>
    <n v="0.93"/>
    <n v="0.55000000000000004"/>
    <n v="0.31"/>
    <n v="0.73"/>
    <n v="0.73"/>
    <n v="0.93"/>
    <n v="0.6"/>
    <n v="0.57999999999999996"/>
    <n v="0.86"/>
    <n v="0.92"/>
    <n v="1"/>
    <n v="0.57999999999999996"/>
    <n v="0.28000000000000003"/>
    <n v="28"/>
    <n v="0"/>
    <n v="7"/>
    <n v="29"/>
    <n v="31"/>
    <n v="29"/>
    <n v="17"/>
    <n v="20"/>
    <n v="0"/>
    <n v="13"/>
    <n v="9"/>
    <n v="1"/>
    <n v="0"/>
    <n v="10"/>
    <n v="9"/>
    <n v="0"/>
    <n v="27"/>
    <n v="29"/>
    <n v="28"/>
    <n v="13"/>
    <n v="0"/>
    <n v="24"/>
    <n v="25"/>
    <n v="0"/>
    <n v="15"/>
    <n v="19"/>
    <n v="0"/>
    <n v="0"/>
    <n v="6"/>
    <n v="0"/>
    <n v="12"/>
    <n v="4"/>
    <n v="23"/>
    <n v="2"/>
    <n v="0"/>
    <n v="0"/>
    <n v="17"/>
    <n v="12"/>
    <n v="9"/>
    <n v="12"/>
  </r>
  <r>
    <x v="342"/>
    <x v="11"/>
    <x v="7"/>
    <n v="480"/>
    <n v="113"/>
    <n v="113"/>
    <n v="114"/>
    <n v="137"/>
    <n v="0"/>
    <n v="0.3"/>
    <n v="0.73"/>
    <n v="0.9"/>
    <n v="0.83000000000000007"/>
    <n v="0.67"/>
    <n v="0.72"/>
    <n v="0.71"/>
    <n v="0.48"/>
    <n v="0.57999999999999996"/>
    <n v="0.68"/>
    <n v="0.89"/>
    <n v="0.35000000000000003"/>
    <n v="0.91"/>
    <n v="0.71"/>
    <n v="0.55000000000000004"/>
    <n v="0.91"/>
    <n v="0.94000000000000006"/>
    <n v="17"/>
    <n v="25"/>
    <n v="1"/>
    <n v="0"/>
    <n v="15"/>
    <n v="21"/>
    <n v="0"/>
    <n v="4"/>
    <n v="24"/>
    <n v="6"/>
    <n v="3"/>
    <n v="5"/>
    <n v="5"/>
    <n v="24"/>
    <n v="19"/>
    <n v="13"/>
    <n v="13"/>
    <n v="27"/>
    <n v="31"/>
    <n v="0"/>
    <n v="10"/>
    <n v="16"/>
    <n v="23"/>
    <n v="7"/>
    <n v="14"/>
    <n v="22"/>
    <n v="10"/>
    <n v="0"/>
    <n v="0"/>
    <n v="12"/>
    <n v="20"/>
    <n v="0"/>
    <n v="9"/>
    <n v="15"/>
    <n v="28"/>
    <n v="9"/>
    <n v="11"/>
    <n v="0"/>
    <n v="9"/>
    <n v="12"/>
  </r>
  <r>
    <x v="343"/>
    <x v="11"/>
    <x v="8"/>
    <n v="510"/>
    <n v="102"/>
    <n v="146"/>
    <n v="169"/>
    <n v="66"/>
    <n v="0"/>
    <n v="0.92"/>
    <n v="0.57999999999999996"/>
    <n v="0.26"/>
    <n v="0.70000000000000007"/>
    <n v="0.86"/>
    <n v="0.49"/>
    <n v="0.73"/>
    <n v="0.89"/>
    <n v="0.8"/>
    <n v="0.75"/>
    <n v="0.79"/>
    <n v="0.87"/>
    <n v="0.99"/>
    <n v="0.75"/>
    <n v="0.70000000000000007"/>
    <n v="0.59"/>
    <n v="0.4"/>
    <n v="24"/>
    <n v="16"/>
    <n v="32"/>
    <n v="2"/>
    <n v="0"/>
    <n v="26"/>
    <n v="0"/>
    <n v="21"/>
    <n v="11"/>
    <n v="14"/>
    <n v="27"/>
    <n v="7"/>
    <n v="30"/>
    <n v="10"/>
    <n v="0"/>
    <n v="11"/>
    <n v="0"/>
    <n v="0"/>
    <n v="8"/>
    <n v="0"/>
    <n v="4"/>
    <n v="4"/>
    <n v="9"/>
    <n v="34"/>
    <n v="8"/>
    <n v="20"/>
    <n v="32"/>
    <n v="5"/>
    <n v="27"/>
    <n v="26"/>
    <n v="21"/>
    <n v="20"/>
    <n v="5"/>
    <n v="8"/>
    <n v="18"/>
    <n v="17"/>
    <n v="0"/>
    <n v="13"/>
    <n v="0"/>
    <n v="0"/>
  </r>
  <r>
    <x v="344"/>
    <x v="11"/>
    <x v="9"/>
    <n v="600"/>
    <n v="107"/>
    <n v="143"/>
    <n v="208"/>
    <n v="109"/>
    <n v="0"/>
    <n v="0.76"/>
    <n v="0.87"/>
    <n v="0.99"/>
    <n v="0.23"/>
    <n v="0.62"/>
    <n v="0.96"/>
    <n v="0.53"/>
    <n v="0.78"/>
    <n v="0.74"/>
    <n v="0.87"/>
    <n v="0.74"/>
    <n v="0.96"/>
    <n v="0.89"/>
    <n v="0.36"/>
    <n v="0.9"/>
    <n v="0.45"/>
    <n v="0.83000000000000007"/>
    <n v="1"/>
    <n v="0"/>
    <n v="26"/>
    <n v="0"/>
    <n v="12"/>
    <n v="33"/>
    <n v="17"/>
    <n v="23"/>
    <n v="28"/>
    <n v="3"/>
    <n v="33"/>
    <n v="13"/>
    <n v="34"/>
    <n v="20"/>
    <n v="9"/>
    <n v="5"/>
    <n v="13"/>
    <n v="0"/>
    <n v="7"/>
    <n v="8"/>
    <n v="20"/>
    <n v="35"/>
    <n v="19"/>
    <n v="11"/>
    <n v="12"/>
    <n v="40"/>
    <n v="1"/>
    <n v="21"/>
    <n v="15"/>
    <n v="34"/>
    <n v="18"/>
    <n v="0"/>
    <n v="0"/>
    <n v="5"/>
    <n v="33"/>
    <n v="24"/>
    <n v="3"/>
    <n v="12"/>
    <n v="0"/>
    <n v="12"/>
  </r>
  <r>
    <x v="345"/>
    <x v="11"/>
    <x v="10"/>
    <n v="640"/>
    <n v="171"/>
    <n v="152"/>
    <n v="187"/>
    <n v="130"/>
    <n v="0"/>
    <n v="0.86"/>
    <n v="0.43"/>
    <n v="0.5"/>
    <n v="0.99"/>
    <n v="0.8"/>
    <n v="0.8"/>
    <n v="0.94000000000000006"/>
    <n v="0.85"/>
    <n v="0.66"/>
    <n v="0.64"/>
    <n v="0.81"/>
    <n v="0.82000000000000006"/>
    <n v="0.98"/>
    <n v="0.95000000000000007"/>
    <n v="0.33"/>
    <n v="0.42"/>
    <n v="0.78"/>
    <n v="1"/>
    <n v="24"/>
    <n v="38"/>
    <n v="23"/>
    <n v="0"/>
    <n v="5"/>
    <n v="18"/>
    <n v="35"/>
    <n v="0"/>
    <n v="8"/>
    <n v="0"/>
    <n v="0"/>
    <n v="38"/>
    <n v="28"/>
    <n v="4"/>
    <n v="0"/>
    <n v="27"/>
    <n v="15"/>
    <n v="15"/>
    <n v="3"/>
    <n v="8"/>
    <n v="29"/>
    <n v="0"/>
    <n v="10"/>
    <n v="27"/>
    <n v="36"/>
    <n v="13"/>
    <n v="0"/>
    <n v="28"/>
    <n v="36"/>
    <n v="23"/>
    <n v="22"/>
    <n v="2"/>
    <n v="42"/>
    <n v="42"/>
    <n v="21"/>
    <n v="10"/>
    <n v="9"/>
    <n v="0"/>
    <n v="0"/>
  </r>
  <r>
    <x v="346"/>
    <x v="11"/>
    <x v="11"/>
    <n v="640"/>
    <n v="178"/>
    <n v="171"/>
    <n v="164"/>
    <n v="127"/>
    <n v="0"/>
    <n v="0.88"/>
    <n v="0.21"/>
    <n v="0.72"/>
    <n v="0.93"/>
    <n v="0.68"/>
    <n v="0.8"/>
    <n v="0.73"/>
    <n v="0.61"/>
    <n v="0.53"/>
    <n v="0.96"/>
    <n v="0.72"/>
    <n v="0.3"/>
    <n v="0.87"/>
    <n v="0.88"/>
    <n v="0.4"/>
    <n v="0.77"/>
    <n v="0.9"/>
    <n v="6"/>
    <n v="8"/>
    <n v="22"/>
    <n v="27"/>
    <n v="15"/>
    <n v="39"/>
    <n v="0"/>
    <n v="28"/>
    <n v="12"/>
    <n v="14"/>
    <n v="0"/>
    <n v="32"/>
    <n v="4"/>
    <n v="38"/>
    <n v="35"/>
    <n v="0"/>
    <n v="18"/>
    <n v="0"/>
    <n v="0"/>
    <n v="0"/>
    <n v="4"/>
    <n v="0"/>
    <n v="12"/>
    <n v="39"/>
    <n v="12"/>
    <n v="18"/>
    <n v="38"/>
    <n v="19"/>
    <n v="0"/>
    <n v="22"/>
    <n v="0"/>
    <n v="12"/>
    <n v="29"/>
    <n v="8"/>
    <n v="26"/>
    <n v="13"/>
    <n v="7"/>
    <n v="39"/>
    <n v="42"/>
    <n v="2"/>
  </r>
  <r>
    <x v="347"/>
    <x v="11"/>
    <x v="12"/>
    <n v="650"/>
    <n v="164"/>
    <n v="82"/>
    <n v="212"/>
    <n v="151"/>
    <n v="0"/>
    <n v="0.45"/>
    <n v="0.71"/>
    <n v="0.99"/>
    <n v="0.6"/>
    <n v="0.86"/>
    <n v="0.8"/>
    <n v="0.57000000000000006"/>
    <n v="0.99"/>
    <n v="0.69000000000000006"/>
    <n v="0.68"/>
    <n v="0.65"/>
    <n v="0.92"/>
    <n v="0.87"/>
    <n v="0.77"/>
    <n v="0.9"/>
    <n v="0.57000000000000006"/>
    <n v="0.38"/>
    <n v="0"/>
    <n v="39"/>
    <n v="5"/>
    <n v="0"/>
    <n v="0"/>
    <n v="0"/>
    <n v="38"/>
    <n v="0"/>
    <n v="0"/>
    <n v="0"/>
    <n v="41"/>
    <n v="18"/>
    <n v="33"/>
    <n v="0"/>
    <n v="39"/>
    <n v="27"/>
    <n v="2"/>
    <n v="2"/>
    <n v="30"/>
    <n v="0"/>
    <n v="5"/>
    <n v="0"/>
    <n v="42"/>
    <n v="0"/>
    <n v="20"/>
    <n v="18"/>
    <n v="37"/>
    <n v="24"/>
    <n v="37"/>
    <n v="29"/>
    <n v="8"/>
    <n v="32"/>
    <n v="0"/>
    <n v="34"/>
    <n v="8"/>
    <n v="0"/>
    <n v="5"/>
    <n v="38"/>
    <n v="0"/>
    <n v="39"/>
  </r>
  <r>
    <x v="348"/>
    <x v="11"/>
    <x v="13"/>
    <n v="670"/>
    <n v="111"/>
    <n v="239"/>
    <n v="131"/>
    <n v="176"/>
    <n v="0"/>
    <n v="0.99"/>
    <n v="0.71"/>
    <n v="0.87"/>
    <n v="0.53"/>
    <n v="0.38"/>
    <n v="0.2"/>
    <n v="0.63"/>
    <n v="0.76"/>
    <n v="0.98"/>
    <n v="0.68"/>
    <n v="0.89"/>
    <n v="0.54"/>
    <n v="0.89"/>
    <n v="0.75"/>
    <n v="0.86"/>
    <n v="0.36"/>
    <n v="0.94000000000000006"/>
    <n v="30"/>
    <n v="43"/>
    <n v="43"/>
    <n v="28"/>
    <n v="44"/>
    <n v="29"/>
    <n v="0"/>
    <n v="1"/>
    <n v="21"/>
    <n v="0"/>
    <n v="13"/>
    <n v="0"/>
    <n v="41"/>
    <n v="37"/>
    <n v="37"/>
    <n v="16"/>
    <n v="0"/>
    <n v="11"/>
    <n v="34"/>
    <n v="0"/>
    <n v="0"/>
    <n v="42"/>
    <n v="33"/>
    <n v="16"/>
    <n v="40"/>
    <n v="0"/>
    <n v="0"/>
    <n v="0"/>
    <n v="0"/>
    <n v="0"/>
    <n v="33"/>
    <n v="0"/>
    <n v="0"/>
    <n v="9"/>
    <n v="15"/>
    <n v="27"/>
    <n v="25"/>
    <n v="0"/>
    <n v="2"/>
    <n v="0"/>
  </r>
  <r>
    <x v="349"/>
    <x v="11"/>
    <x v="14"/>
    <n v="760"/>
    <n v="186"/>
    <n v="219"/>
    <n v="232"/>
    <n v="123"/>
    <n v="0"/>
    <n v="0.79"/>
    <n v="0.33"/>
    <n v="0.93"/>
    <n v="0.9"/>
    <n v="0.64"/>
    <n v="0.41000000000000003"/>
    <n v="0.1"/>
    <n v="0.64"/>
    <n v="0.63"/>
    <n v="0.89"/>
    <n v="0.61"/>
    <n v="1"/>
    <n v="0.28999999999999998"/>
    <n v="0.54"/>
    <n v="0.93"/>
    <n v="0.74"/>
    <n v="0.83000000000000007"/>
    <n v="0"/>
    <n v="36"/>
    <n v="0"/>
    <n v="41"/>
    <n v="0"/>
    <n v="7"/>
    <n v="0"/>
    <n v="42"/>
    <n v="45"/>
    <n v="48"/>
    <n v="0"/>
    <n v="6"/>
    <n v="0"/>
    <n v="44"/>
    <n v="18"/>
    <n v="10"/>
    <n v="4"/>
    <n v="10"/>
    <n v="0"/>
    <n v="31"/>
    <n v="46"/>
    <n v="40"/>
    <n v="13"/>
    <n v="31"/>
    <n v="10"/>
    <n v="37"/>
    <n v="9"/>
    <n v="3"/>
    <n v="10"/>
    <n v="33"/>
    <n v="0"/>
    <n v="10"/>
    <n v="19"/>
    <n v="44"/>
    <n v="15"/>
    <n v="42"/>
    <n v="38"/>
    <n v="0"/>
    <n v="18"/>
    <n v="0"/>
  </r>
  <r>
    <x v="350"/>
    <x v="11"/>
    <x v="15"/>
    <n v="790"/>
    <n v="134"/>
    <n v="263"/>
    <n v="179"/>
    <n v="166"/>
    <n v="0"/>
    <n v="0.97"/>
    <n v="0.49"/>
    <n v="0.86"/>
    <n v="0.72"/>
    <n v="0.66"/>
    <n v="0.6"/>
    <n v="0.87"/>
    <n v="0.76"/>
    <n v="0.63"/>
    <n v="0.78"/>
    <n v="1"/>
    <n v="0.46"/>
    <n v="0.36"/>
    <n v="0.9"/>
    <n v="0.75"/>
    <n v="0.92"/>
    <n v="0.81"/>
    <n v="42"/>
    <n v="28"/>
    <n v="0"/>
    <n v="1"/>
    <n v="46"/>
    <n v="47"/>
    <n v="46"/>
    <n v="17"/>
    <n v="36"/>
    <n v="0"/>
    <n v="48"/>
    <n v="0"/>
    <n v="0"/>
    <n v="11"/>
    <n v="52"/>
    <n v="21"/>
    <n v="0"/>
    <n v="30"/>
    <n v="12"/>
    <n v="40"/>
    <n v="0"/>
    <n v="0"/>
    <n v="15"/>
    <n v="43"/>
    <n v="0"/>
    <n v="9"/>
    <n v="47"/>
    <n v="21"/>
    <n v="20"/>
    <n v="24"/>
    <n v="12"/>
    <n v="0"/>
    <n v="35"/>
    <n v="0"/>
    <n v="2"/>
    <n v="6"/>
    <n v="52"/>
    <n v="0"/>
    <n v="7"/>
    <n v="20"/>
  </r>
  <r>
    <x v="351"/>
    <x v="11"/>
    <x v="16"/>
    <n v="790"/>
    <n v="133"/>
    <n v="190"/>
    <n v="234"/>
    <n v="225"/>
    <n v="0"/>
    <n v="0.93"/>
    <n v="0.78"/>
    <n v="0.61"/>
    <n v="0.8"/>
    <n v="0.25"/>
    <n v="0.86"/>
    <n v="0.65"/>
    <n v="0.76"/>
    <n v="0.74"/>
    <n v="0.42"/>
    <n v="0.23"/>
    <n v="0.88"/>
    <n v="1"/>
    <n v="0.33"/>
    <n v="0.77"/>
    <n v="0.46"/>
    <n v="0.87"/>
    <n v="28"/>
    <n v="6"/>
    <n v="28"/>
    <n v="0"/>
    <n v="47"/>
    <n v="14"/>
    <n v="30"/>
    <n v="24"/>
    <n v="8"/>
    <n v="5"/>
    <n v="8"/>
    <n v="16"/>
    <n v="25"/>
    <n v="25"/>
    <n v="32"/>
    <n v="20"/>
    <n v="16"/>
    <n v="21"/>
    <n v="24"/>
    <n v="46"/>
    <n v="39"/>
    <n v="29"/>
    <n v="20"/>
    <n v="0"/>
    <n v="34"/>
    <n v="2"/>
    <n v="22"/>
    <n v="29"/>
    <n v="17"/>
    <n v="42"/>
    <n v="0"/>
    <n v="3"/>
    <n v="6"/>
    <n v="7"/>
    <n v="16"/>
    <n v="46"/>
    <n v="7"/>
    <n v="0"/>
    <n v="48"/>
    <n v="0"/>
  </r>
  <r>
    <x v="352"/>
    <x v="11"/>
    <x v="17"/>
    <n v="800"/>
    <n v="192"/>
    <n v="187"/>
    <n v="169"/>
    <n v="203"/>
    <n v="0"/>
    <n v="0.55000000000000004"/>
    <n v="0.81"/>
    <n v="0.76"/>
    <n v="0.91"/>
    <n v="0.28000000000000003"/>
    <n v="0.62"/>
    <n v="0.77"/>
    <n v="0.61"/>
    <n v="0.89"/>
    <n v="0.66"/>
    <n v="0.86"/>
    <n v="0.45"/>
    <n v="0.78"/>
    <n v="0.97"/>
    <n v="0.57000000000000006"/>
    <n v="0.96"/>
    <n v="0.89"/>
    <n v="11"/>
    <n v="0"/>
    <n v="0"/>
    <n v="51"/>
    <n v="0"/>
    <n v="0"/>
    <n v="27"/>
    <n v="47"/>
    <n v="51"/>
    <n v="0"/>
    <n v="49"/>
    <n v="0"/>
    <n v="47"/>
    <n v="53"/>
    <n v="0"/>
    <n v="0"/>
    <n v="0"/>
    <n v="32"/>
    <n v="53"/>
    <n v="18"/>
    <n v="0"/>
    <n v="0"/>
    <n v="24"/>
    <n v="41"/>
    <n v="0"/>
    <n v="19"/>
    <n v="28"/>
    <n v="35"/>
    <n v="22"/>
    <n v="0"/>
    <n v="10"/>
    <n v="10"/>
    <n v="7"/>
    <n v="46"/>
    <n v="53"/>
    <n v="19"/>
    <n v="0"/>
    <n v="30"/>
    <n v="4"/>
    <n v="13"/>
  </r>
  <r>
    <x v="353"/>
    <x v="11"/>
    <x v="18"/>
    <n v="820.00000000000011"/>
    <n v="70"/>
    <n v="250"/>
    <n v="198.00000000000011"/>
    <n v="273"/>
    <n v="0"/>
    <n v="0.8"/>
    <n v="0.5"/>
    <n v="0.83000000000000007"/>
    <n v="0.92"/>
    <n v="0.2"/>
    <n v="0.98"/>
    <n v="0.47000000000000003"/>
    <n v="0.63"/>
    <n v="0.65"/>
    <n v="0.85"/>
    <n v="0.79"/>
    <n v="0.57999999999999996"/>
    <n v="0.27"/>
    <n v="0.9"/>
    <n v="0.95000000000000007"/>
    <n v="0.86"/>
    <n v="1"/>
    <n v="0"/>
    <n v="33"/>
    <n v="0"/>
    <n v="46"/>
    <n v="33"/>
    <n v="54"/>
    <n v="28"/>
    <n v="18"/>
    <n v="28"/>
    <n v="10"/>
    <n v="29"/>
    <n v="0"/>
    <n v="18"/>
    <n v="53"/>
    <n v="41"/>
    <n v="48"/>
    <n v="47"/>
    <n v="25"/>
    <n v="1"/>
    <n v="40"/>
    <n v="0"/>
    <n v="31"/>
    <n v="9"/>
    <n v="0"/>
    <n v="44"/>
    <n v="12.000000000000114"/>
    <n v="39"/>
    <n v="0"/>
    <n v="42"/>
    <n v="21"/>
    <n v="32"/>
    <n v="9"/>
    <n v="0"/>
    <n v="0"/>
    <n v="0"/>
    <n v="0"/>
    <n v="9"/>
    <n v="3"/>
    <n v="17"/>
    <n v="0"/>
  </r>
  <r>
    <x v="354"/>
    <x v="11"/>
    <x v="19"/>
    <n v="820.00000000000011"/>
    <n v="157.00000000000011"/>
    <n v="251"/>
    <n v="242"/>
    <n v="157"/>
    <n v="0"/>
    <n v="0.8"/>
    <n v="0.63"/>
    <n v="0.77"/>
    <n v="0.24"/>
    <n v="0.9"/>
    <n v="0.71"/>
    <n v="0.62"/>
    <n v="0.57999999999999996"/>
    <n v="0.76"/>
    <n v="0.99"/>
    <n v="0.68"/>
    <n v="0.45"/>
    <n v="0.70000000000000007"/>
    <n v="0.96"/>
    <n v="0.4"/>
    <n v="0.99"/>
    <n v="0.70000000000000007"/>
    <n v="45"/>
    <n v="14"/>
    <n v="0"/>
    <n v="10"/>
    <n v="14"/>
    <n v="30"/>
    <n v="51"/>
    <n v="36"/>
    <n v="38"/>
    <n v="13"/>
    <n v="13"/>
    <n v="0"/>
    <n v="0"/>
    <n v="0"/>
    <n v="54"/>
    <n v="53"/>
    <n v="0"/>
    <n v="35"/>
    <n v="15"/>
    <n v="0"/>
    <n v="44"/>
    <n v="45"/>
    <n v="25"/>
    <n v="0"/>
    <n v="6"/>
    <n v="51"/>
    <n v="40"/>
    <n v="4"/>
    <n v="10"/>
    <n v="17"/>
    <n v="0"/>
    <n v="0"/>
    <n v="54"/>
    <n v="0"/>
    <n v="15"/>
    <n v="22"/>
    <n v="29.000000000000114"/>
    <n v="0"/>
    <n v="0"/>
    <n v="37"/>
  </r>
  <r>
    <x v="355"/>
    <x v="11"/>
    <x v="20"/>
    <n v="830.00000000000011"/>
    <n v="195"/>
    <n v="144"/>
    <n v="149.00000000000011"/>
    <n v="291"/>
    <n v="0"/>
    <n v="0.67"/>
    <n v="0.72"/>
    <n v="0.18"/>
    <n v="0.98"/>
    <n v="0.88"/>
    <n v="0.61"/>
    <n v="0.78"/>
    <n v="0.73"/>
    <n v="0.71"/>
    <n v="0.72"/>
    <n v="0.89"/>
    <n v="0.8"/>
    <n v="0.37"/>
    <n v="0.43"/>
    <n v="0.9"/>
    <n v="0.75"/>
    <n v="0.96"/>
    <n v="23"/>
    <n v="7"/>
    <n v="0"/>
    <n v="39"/>
    <n v="0"/>
    <n v="0"/>
    <n v="50"/>
    <n v="25"/>
    <n v="0"/>
    <n v="0"/>
    <n v="51"/>
    <n v="0"/>
    <n v="0"/>
    <n v="34"/>
    <n v="32"/>
    <n v="42"/>
    <n v="53"/>
    <n v="42"/>
    <n v="42"/>
    <n v="46"/>
    <n v="34"/>
    <n v="0"/>
    <n v="0"/>
    <n v="3"/>
    <n v="39"/>
    <n v="0"/>
    <n v="10"/>
    <n v="43"/>
    <n v="9"/>
    <n v="11.000000000000114"/>
    <n v="21"/>
    <n v="28"/>
    <n v="0"/>
    <n v="0"/>
    <n v="21"/>
    <n v="49"/>
    <n v="0"/>
    <n v="34"/>
    <n v="37"/>
    <n v="5"/>
  </r>
  <r>
    <x v="356"/>
    <x v="11"/>
    <x v="21"/>
    <n v="830.00000000000011"/>
    <n v="234"/>
    <n v="269"/>
    <n v="258.00000000000011"/>
    <n v="56"/>
    <n v="0"/>
    <n v="0.87"/>
    <n v="0.74"/>
    <n v="0.99"/>
    <n v="0.5"/>
    <n v="0.46"/>
    <n v="0.78"/>
    <n v="0.56000000000000005"/>
    <n v="0.68"/>
    <n v="0.70000000000000007"/>
    <n v="0.45"/>
    <n v="0.85"/>
    <n v="0.55000000000000004"/>
    <n v="0.97"/>
    <n v="0.78"/>
    <n v="0.97"/>
    <n v="0.35000000000000003"/>
    <n v="0.89"/>
    <n v="51"/>
    <n v="0"/>
    <n v="37"/>
    <n v="0"/>
    <n v="53"/>
    <n v="51"/>
    <n v="0"/>
    <n v="50"/>
    <n v="27"/>
    <n v="0"/>
    <n v="13"/>
    <n v="0"/>
    <n v="6"/>
    <n v="3"/>
    <n v="2"/>
    <n v="0"/>
    <n v="3"/>
    <n v="0"/>
    <n v="0"/>
    <n v="42"/>
    <n v="0"/>
    <n v="23"/>
    <n v="52"/>
    <n v="40"/>
    <n v="31.000000000000114"/>
    <n v="0"/>
    <n v="25"/>
    <n v="0"/>
    <n v="55"/>
    <n v="32"/>
    <n v="30"/>
    <n v="7"/>
    <n v="52"/>
    <n v="9"/>
    <n v="27"/>
    <n v="15"/>
    <n v="15"/>
    <n v="0"/>
    <n v="43"/>
    <n v="36"/>
  </r>
  <r>
    <x v="357"/>
    <x v="11"/>
    <x v="22"/>
    <n v="830.00000000000011"/>
    <n v="295"/>
    <n v="220.00000000000011"/>
    <n v="141"/>
    <n v="173"/>
    <n v="0"/>
    <n v="0.77"/>
    <n v="0.28000000000000003"/>
    <n v="0.52"/>
    <n v="0.84"/>
    <n v="0.95000000000000007"/>
    <n v="0.8"/>
    <n v="0.66"/>
    <n v="0.89"/>
    <n v="0.75"/>
    <n v="0.65"/>
    <n v="0.55000000000000004"/>
    <n v="0.81"/>
    <n v="0.86"/>
    <n v="0.35000000000000003"/>
    <n v="0.42"/>
    <n v="0.93"/>
    <n v="0.67"/>
    <n v="19"/>
    <n v="46"/>
    <n v="0"/>
    <n v="0"/>
    <n v="1.0000000000001137"/>
    <n v="29"/>
    <n v="39"/>
    <n v="54"/>
    <n v="32"/>
    <n v="0"/>
    <n v="1"/>
    <n v="0"/>
    <n v="0"/>
    <n v="47"/>
    <n v="18"/>
    <n v="36"/>
    <n v="27"/>
    <n v="33"/>
    <n v="8"/>
    <n v="4"/>
    <n v="35"/>
    <n v="18"/>
    <n v="0"/>
    <n v="0"/>
    <n v="31"/>
    <n v="6"/>
    <n v="24"/>
    <n v="7"/>
    <n v="5"/>
    <n v="15"/>
    <n v="26"/>
    <n v="49"/>
    <n v="44"/>
    <n v="17"/>
    <n v="49"/>
    <n v="21"/>
    <n v="47"/>
    <n v="11"/>
    <n v="1"/>
    <n v="30"/>
  </r>
  <r>
    <x v="358"/>
    <x v="11"/>
    <x v="23"/>
    <n v="860"/>
    <n v="192"/>
    <n v="280"/>
    <n v="181"/>
    <n v="207"/>
    <n v="1"/>
    <n v="0.93"/>
    <n v="0.81"/>
    <n v="0.75"/>
    <n v="0.56000000000000005"/>
    <n v="0.46"/>
    <n v="0.68"/>
    <n v="0.72"/>
    <n v="0.99"/>
    <n v="0.79"/>
    <n v="0.89"/>
    <n v="0.68"/>
    <n v="0.94000000000000006"/>
    <n v="0.84"/>
    <n v="0.56000000000000005"/>
    <n v="0.94000000000000006"/>
    <n v="0.5"/>
    <n v="0.4"/>
    <n v="0"/>
    <n v="0"/>
    <n v="3"/>
    <n v="52"/>
    <n v="57"/>
    <n v="0"/>
    <n v="55"/>
    <n v="55"/>
    <n v="28"/>
    <n v="30"/>
    <n v="0"/>
    <n v="47"/>
    <n v="49"/>
    <n v="47"/>
    <n v="0"/>
    <n v="1"/>
    <n v="50"/>
    <n v="9"/>
    <n v="0"/>
    <n v="4"/>
    <n v="0"/>
    <n v="0"/>
    <n v="26"/>
    <n v="0"/>
    <n v="55"/>
    <n v="0"/>
    <n v="42"/>
    <n v="24"/>
    <n v="30"/>
    <n v="4"/>
    <n v="36"/>
    <n v="0"/>
    <n v="21"/>
    <n v="0"/>
    <n v="50"/>
    <n v="16"/>
    <n v="37"/>
    <n v="0"/>
    <n v="32"/>
    <n v="0"/>
  </r>
  <r>
    <x v="359"/>
    <x v="11"/>
    <x v="24"/>
    <n v="870"/>
    <n v="198"/>
    <n v="265"/>
    <n v="191"/>
    <n v="173"/>
    <n v="1"/>
    <n v="0.77"/>
    <n v="0.57000000000000006"/>
    <n v="0.9"/>
    <n v="0.96"/>
    <n v="0.48"/>
    <n v="0.93"/>
    <n v="0.70000000000000007"/>
    <n v="0.67"/>
    <n v="0.65"/>
    <n v="0.62"/>
    <n v="1"/>
    <n v="0.9"/>
    <n v="0.91"/>
    <n v="0.6"/>
    <n v="0.9"/>
    <n v="0.27"/>
    <n v="0.46"/>
    <n v="20"/>
    <n v="11"/>
    <n v="0"/>
    <n v="18"/>
    <n v="55"/>
    <n v="17"/>
    <n v="36"/>
    <n v="56"/>
    <n v="35"/>
    <n v="17"/>
    <n v="43"/>
    <n v="17"/>
    <n v="4"/>
    <n v="0"/>
    <n v="0"/>
    <n v="54"/>
    <n v="24"/>
    <n v="14"/>
    <n v="46"/>
    <n v="14"/>
    <n v="24"/>
    <n v="18"/>
    <n v="44"/>
    <n v="5"/>
    <n v="29"/>
    <n v="11"/>
    <n v="38"/>
    <n v="2"/>
    <n v="16"/>
    <n v="4"/>
    <n v="26"/>
    <n v="9"/>
    <n v="27"/>
    <n v="1"/>
    <n v="35"/>
    <n v="0"/>
    <n v="24"/>
    <n v="42"/>
    <n v="13"/>
    <n v="21"/>
  </r>
  <r>
    <x v="360"/>
    <x v="11"/>
    <x v="25"/>
    <n v="890"/>
    <n v="190"/>
    <n v="220"/>
    <n v="175"/>
    <n v="305"/>
    <n v="0"/>
    <n v="0.39"/>
    <n v="0.93"/>
    <n v="0.54"/>
    <n v="0.74"/>
    <n v="0.82000000000000006"/>
    <n v="0.44"/>
    <n v="0.66"/>
    <n v="0.73"/>
    <n v="0.11"/>
    <n v="0.96"/>
    <n v="0.71"/>
    <n v="0.97"/>
    <n v="0.69000000000000006"/>
    <n v="0.57999999999999996"/>
    <n v="0.73"/>
    <n v="0.92"/>
    <n v="0.32"/>
    <n v="11"/>
    <n v="0"/>
    <n v="44"/>
    <n v="50"/>
    <n v="0"/>
    <n v="0"/>
    <n v="39"/>
    <n v="43"/>
    <n v="33"/>
    <n v="0"/>
    <n v="0"/>
    <n v="56"/>
    <n v="5"/>
    <n v="51"/>
    <n v="35"/>
    <n v="0"/>
    <n v="56"/>
    <n v="20"/>
    <n v="34"/>
    <n v="48"/>
    <n v="12"/>
    <n v="0"/>
    <n v="55"/>
    <n v="0"/>
    <n v="14"/>
    <n v="26"/>
    <n v="27"/>
    <n v="0"/>
    <n v="41"/>
    <n v="0"/>
    <n v="0"/>
    <n v="2"/>
    <n v="10"/>
    <n v="35"/>
    <n v="49"/>
    <n v="55"/>
    <n v="24"/>
    <n v="6"/>
    <n v="7"/>
    <n v="2"/>
  </r>
  <r>
    <x v="361"/>
    <x v="11"/>
    <x v="26"/>
    <n v="871"/>
    <n v="259"/>
    <n v="181"/>
    <n v="150"/>
    <n v="263"/>
    <n v="0"/>
    <n v="0.42"/>
    <n v="0.74"/>
    <n v="0.81"/>
    <n v="0.5"/>
    <n v="0.98"/>
    <n v="0.71"/>
    <n v="0.72"/>
    <n v="0.71"/>
    <n v="0.86"/>
    <n v="0.57999999999999996"/>
    <n v="0.6"/>
    <n v="0.8"/>
    <n v="0.28999999999999998"/>
    <n v="0.91"/>
    <n v="0.63"/>
    <n v="0.92"/>
    <n v="0.41000000000000003"/>
    <n v="6"/>
    <n v="0"/>
    <n v="46"/>
    <n v="0"/>
    <n v="0"/>
    <n v="52"/>
    <n v="0"/>
    <n v="30"/>
    <n v="37"/>
    <n v="10"/>
    <n v="18"/>
    <n v="0"/>
    <n v="24"/>
    <n v="0"/>
    <n v="53"/>
    <n v="28"/>
    <n v="28"/>
    <n v="33"/>
    <n v="56"/>
    <n v="41"/>
    <n v="15"/>
    <n v="10"/>
    <n v="55"/>
    <n v="35"/>
    <n v="0"/>
    <n v="0"/>
    <n v="1"/>
    <n v="34"/>
    <n v="0"/>
    <n v="0"/>
    <n v="5"/>
    <n v="50"/>
    <n v="22"/>
    <n v="43"/>
    <n v="0"/>
    <n v="13"/>
    <n v="57"/>
    <n v="23"/>
    <n v="13"/>
    <n v="33"/>
  </r>
  <r>
    <x v="362"/>
    <x v="11"/>
    <x v="27"/>
    <n v="865"/>
    <n v="238"/>
    <n v="230"/>
    <n v="247"/>
    <n v="137"/>
    <n v="0"/>
    <n v="0.92"/>
    <n v="0.9"/>
    <n v="0.56000000000000005"/>
    <n v="0.77"/>
    <n v="0.16"/>
    <n v="0.89"/>
    <n v="0.66"/>
    <n v="0.68"/>
    <n v="0.94000000000000006"/>
    <n v="0.6"/>
    <n v="0.5"/>
    <n v="0.3"/>
    <n v="0.56000000000000005"/>
    <n v="0.97"/>
    <n v="0.57999999999999996"/>
    <n v="0.9"/>
    <n v="0.74"/>
    <n v="30"/>
    <n v="15"/>
    <n v="25"/>
    <n v="24"/>
    <n v="54"/>
    <n v="0"/>
    <n v="7"/>
    <n v="2"/>
    <n v="16"/>
    <n v="57"/>
    <n v="13"/>
    <n v="9"/>
    <n v="11"/>
    <n v="22"/>
    <n v="12"/>
    <n v="0"/>
    <n v="18"/>
    <n v="45"/>
    <n v="1"/>
    <n v="19"/>
    <n v="28"/>
    <n v="0"/>
    <n v="30"/>
    <n v="0"/>
    <n v="46"/>
    <n v="23"/>
    <n v="12"/>
    <n v="46"/>
    <n v="41"/>
    <n v="21"/>
    <n v="13"/>
    <n v="51"/>
    <n v="10"/>
    <n v="3"/>
    <n v="52"/>
    <n v="19"/>
    <n v="37"/>
    <n v="39"/>
    <n v="0"/>
    <n v="14"/>
  </r>
  <r>
    <x v="363"/>
    <x v="11"/>
    <x v="28"/>
    <n v="829"/>
    <n v="152"/>
    <n v="146"/>
    <n v="286"/>
    <n v="211"/>
    <n v="0"/>
    <n v="0.83000000000000007"/>
    <n v="0.9"/>
    <n v="0.55000000000000004"/>
    <n v="0.35000000000000003"/>
    <n v="0.77"/>
    <n v="0.92"/>
    <n v="0.74"/>
    <n v="0.99"/>
    <n v="0.77"/>
    <n v="0.65"/>
    <n v="0.99"/>
    <n v="0.65"/>
    <n v="0.98"/>
    <n v="0.95000000000000007"/>
    <n v="0.43"/>
    <n v="0.38"/>
    <n v="0.73"/>
    <n v="0"/>
    <n v="26"/>
    <n v="42"/>
    <n v="3"/>
    <n v="0"/>
    <n v="24"/>
    <n v="0"/>
    <n v="0"/>
    <n v="0"/>
    <n v="51"/>
    <n v="34"/>
    <n v="24"/>
    <n v="29"/>
    <n v="42"/>
    <n v="15"/>
    <n v="47"/>
    <n v="0"/>
    <n v="0"/>
    <n v="54"/>
    <n v="0"/>
    <n v="12"/>
    <n v="19"/>
    <n v="54"/>
    <n v="3"/>
    <n v="0"/>
    <n v="45"/>
    <n v="26"/>
    <n v="53"/>
    <n v="52"/>
    <n v="22"/>
    <n v="0"/>
    <n v="6"/>
    <n v="3"/>
    <n v="49"/>
    <n v="53"/>
    <n v="25"/>
    <n v="0"/>
    <n v="0"/>
    <n v="3"/>
    <n v="13"/>
  </r>
  <r>
    <x v="364"/>
    <x v="11"/>
    <x v="29"/>
    <n v="822"/>
    <n v="223"/>
    <n v="149"/>
    <n v="173"/>
    <n v="262"/>
    <n v="0"/>
    <n v="0.74"/>
    <n v="0.54"/>
    <n v="0.83000000000000007"/>
    <n v="0.19"/>
    <n v="0.93"/>
    <n v="0.79"/>
    <n v="0.93"/>
    <n v="1"/>
    <n v="0.6"/>
    <n v="0.23"/>
    <n v="0.76"/>
    <n v="0.92"/>
    <n v="0.72"/>
    <n v="0.73"/>
    <n v="0.31"/>
    <n v="0.48"/>
    <n v="1"/>
    <n v="14"/>
    <n v="31"/>
    <n v="28"/>
    <n v="0"/>
    <n v="0"/>
    <n v="13"/>
    <n v="21"/>
    <n v="15"/>
    <n v="14"/>
    <n v="13"/>
    <n v="15"/>
    <n v="38"/>
    <n v="15"/>
    <n v="39"/>
    <n v="47"/>
    <n v="51"/>
    <n v="0"/>
    <n v="50"/>
    <n v="22"/>
    <n v="0"/>
    <n v="29"/>
    <n v="38"/>
    <n v="34"/>
    <n v="0"/>
    <n v="37"/>
    <n v="0"/>
    <n v="0"/>
    <n v="1"/>
    <n v="0"/>
    <n v="34"/>
    <n v="0"/>
    <n v="8"/>
    <n v="52"/>
    <n v="42"/>
    <n v="39"/>
    <n v="28"/>
    <n v="0"/>
    <n v="1"/>
    <n v="30"/>
    <n v="23"/>
  </r>
  <r>
    <x v="365"/>
    <x v="11"/>
    <x v="30"/>
    <n v="819"/>
    <n v="142"/>
    <n v="253"/>
    <n v="268"/>
    <n v="106"/>
    <n v="1"/>
    <n v="0.78"/>
    <n v="0.24"/>
    <n v="0.94000000000000006"/>
    <n v="0.63"/>
    <n v="0.89"/>
    <n v="0.66"/>
    <n v="0.63"/>
    <n v="0.75"/>
    <n v="0.39"/>
    <n v="0.88"/>
    <n v="0.86"/>
    <n v="0.75"/>
    <n v="0.42"/>
    <n v="0.79"/>
    <n v="0.86"/>
    <n v="0.56000000000000005"/>
    <n v="0.94000000000000006"/>
    <n v="46"/>
    <n v="34"/>
    <n v="50"/>
    <n v="38"/>
    <n v="10"/>
    <n v="5"/>
    <n v="4"/>
    <n v="13"/>
    <n v="28"/>
    <n v="25"/>
    <n v="50"/>
    <n v="0"/>
    <n v="0"/>
    <n v="24"/>
    <n v="3"/>
    <n v="7"/>
    <n v="24"/>
    <n v="11"/>
    <n v="37"/>
    <n v="0"/>
    <n v="54"/>
    <n v="18"/>
    <n v="22"/>
    <n v="4"/>
    <n v="35"/>
    <n v="26"/>
    <n v="34"/>
    <n v="33"/>
    <n v="0"/>
    <n v="42"/>
    <n v="8"/>
    <n v="16"/>
    <n v="8"/>
    <n v="48"/>
    <n v="15"/>
    <n v="5"/>
    <n v="31"/>
    <n v="5"/>
    <n v="6"/>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3">
  <r>
    <x v="0"/>
    <x v="0"/>
    <x v="0"/>
    <n v="427.89999999999986"/>
    <n v="144.09999999999988"/>
    <n v="122.1"/>
    <n v="56.100000000000009"/>
    <n v="105.6"/>
    <n v="1"/>
    <n v="0.42900000000000005"/>
    <n v="0.75900000000000012"/>
    <n v="0.88000000000000012"/>
    <n v="0.88000000000000012"/>
    <n v="1.0450000000000002"/>
    <n v="1.0450000000000002"/>
    <n v="0.82500000000000007"/>
    <n v="0.68200000000000005"/>
    <n v="0.94600000000000006"/>
    <n v="1.056"/>
    <n v="1.0450000000000002"/>
    <n v="0.9900000000000001"/>
    <n v="0.53900000000000003"/>
    <n v="1.0010000000000001"/>
    <n v="0.31900000000000001"/>
    <n v="0.27500000000000002"/>
    <n v="1.0230000000000001"/>
    <n v="4.4000000000000004"/>
    <n v="3.3000000000000003"/>
    <n v="0"/>
    <n v="11"/>
    <n v="7.7000000000000011"/>
    <n v="19.8"/>
    <n v="30.800000000000004"/>
    <n v="0"/>
    <n v="38.5"/>
    <n v="6.6000000000000005"/>
    <n v="0"/>
    <n v="0"/>
    <n v="15.400000000000002"/>
    <n v="7.7000000000000011"/>
    <n v="0"/>
    <n v="22"/>
    <n v="1.1000000000000001"/>
    <n v="38.5"/>
    <n v="19.8"/>
    <n v="1.1000000000000001"/>
    <n v="0"/>
    <n v="14.3"/>
    <n v="0"/>
    <n v="11"/>
    <n v="4.4000000000000004"/>
    <n v="0"/>
    <n v="1.1000000000000001"/>
    <n v="0"/>
    <n v="13.200000000000001"/>
    <n v="12.100000000000001"/>
    <n v="0"/>
    <n v="20.900000000000002"/>
    <n v="3.3000000000000003"/>
    <n v="13.200000000000001"/>
    <n v="11"/>
    <n v="37.400000000000006"/>
    <n v="0"/>
    <n v="33"/>
    <n v="15.400000000000002"/>
    <n v="9.899999999999876"/>
  </r>
  <r>
    <x v="1"/>
    <x v="0"/>
    <x v="1"/>
    <n v="624.79999999999995"/>
    <n v="174.9"/>
    <n v="198"/>
    <n v="104.5"/>
    <n v="147.4"/>
    <n v="0"/>
    <n v="1.0120000000000002"/>
    <n v="0.66"/>
    <n v="0.84700000000000009"/>
    <n v="0.77000000000000013"/>
    <n v="0.55000000000000004"/>
    <n v="0.77000000000000013"/>
    <n v="0.79200000000000004"/>
    <n v="1.0010000000000001"/>
    <n v="0.9900000000000001"/>
    <n v="0.6160000000000001"/>
    <n v="0.75900000000000012"/>
    <n v="0.95700000000000007"/>
    <n v="0.47300000000000003"/>
    <n v="0.49500000000000005"/>
    <n v="0.88000000000000012"/>
    <n v="0.97900000000000009"/>
    <n v="1.0230000000000001"/>
    <n v="23.1"/>
    <n v="18.700000000000003"/>
    <n v="0"/>
    <n v="35.200000000000003"/>
    <n v="11"/>
    <n v="59.400000000000006"/>
    <n v="0"/>
    <n v="2.2000000000000002"/>
    <n v="9.9"/>
    <n v="38.5"/>
    <n v="9.9"/>
    <n v="37.400000000000006"/>
    <n v="33"/>
    <n v="7.7000000000000011"/>
    <n v="17.600000000000001"/>
    <n v="0"/>
    <n v="0"/>
    <n v="11"/>
    <n v="17.600000000000001"/>
    <n v="23.1"/>
    <n v="0"/>
    <n v="37.400000000000006"/>
    <n v="39.6"/>
    <n v="0"/>
    <n v="0"/>
    <n v="18.700000000000003"/>
    <n v="5.5"/>
    <n v="0"/>
    <n v="3.3000000000000003"/>
    <n v="0"/>
    <n v="1.1000000000000001"/>
    <n v="12.100000000000001"/>
    <n v="4.4000000000000004"/>
    <n v="22"/>
    <n v="16.5"/>
    <n v="4.4000000000000004"/>
    <n v="40.700000000000003"/>
    <n v="23.1"/>
    <n v="23.1"/>
    <n v="27.500000000000004"/>
  </r>
  <r>
    <x v="2"/>
    <x v="0"/>
    <x v="2"/>
    <n v="512.6"/>
    <n v="104.5"/>
    <n v="129.80000000000001"/>
    <n v="166.1"/>
    <n v="112.20000000000002"/>
    <n v="0"/>
    <n v="1.0340000000000003"/>
    <n v="0.79200000000000004"/>
    <n v="0.7370000000000001"/>
    <n v="0.25300000000000006"/>
    <n v="0.90200000000000014"/>
    <n v="0.97900000000000009"/>
    <n v="0.97900000000000009"/>
    <n v="0.7370000000000001"/>
    <n v="0.6160000000000001"/>
    <n v="0.82500000000000007"/>
    <n v="0.67100000000000004"/>
    <n v="1.089"/>
    <n v="0.9900000000000001"/>
    <n v="0.44000000000000006"/>
    <n v="0.47300000000000003"/>
    <n v="0.82500000000000007"/>
    <n v="1.0340000000000003"/>
    <n v="14.3"/>
    <n v="27.500000000000004"/>
    <n v="16.5"/>
    <n v="0"/>
    <n v="39.6"/>
    <n v="0"/>
    <n v="19.8"/>
    <n v="5.5"/>
    <n v="6.6000000000000005"/>
    <n v="0"/>
    <n v="33"/>
    <n v="1.1000000000000001"/>
    <n v="0"/>
    <n v="0"/>
    <n v="0"/>
    <n v="16.5"/>
    <n v="7.7000000000000011"/>
    <n v="28.6"/>
    <n v="35.200000000000003"/>
    <n v="23.1"/>
    <n v="0"/>
    <n v="3.3000000000000003"/>
    <n v="0"/>
    <n v="6.6000000000000005"/>
    <n v="50.6"/>
    <n v="19.8"/>
    <n v="17.600000000000001"/>
    <n v="0"/>
    <n v="23.1"/>
    <n v="45.1"/>
    <n v="22"/>
    <n v="3.3000000000000003"/>
    <n v="13.200000000000001"/>
    <n v="9.9"/>
    <n v="6.6000000000000005"/>
    <n v="2.2000000000000002"/>
    <n v="9.9"/>
    <n v="0"/>
    <n v="3.3000000000000003"/>
    <n v="34.1"/>
  </r>
  <r>
    <x v="3"/>
    <x v="0"/>
    <x v="3"/>
    <n v="495.00000000000006"/>
    <n v="88.000000000000014"/>
    <n v="152.9"/>
    <n v="198"/>
    <n v="56.100000000000009"/>
    <n v="0"/>
    <n v="0.31900000000000001"/>
    <n v="0.60500000000000009"/>
    <n v="0.56100000000000005"/>
    <n v="1.0340000000000003"/>
    <n v="1.0230000000000001"/>
    <n v="0.72600000000000009"/>
    <n v="0.66"/>
    <n v="0.77000000000000013"/>
    <n v="0.88000000000000012"/>
    <n v="0.81400000000000006"/>
    <n v="0.83600000000000008"/>
    <n v="0.74800000000000011"/>
    <n v="0.9900000000000001"/>
    <n v="0.63800000000000001"/>
    <n v="0.96800000000000008"/>
    <n v="1.056"/>
    <n v="1.0340000000000003"/>
    <n v="0"/>
    <n v="16.5"/>
    <n v="0"/>
    <n v="0"/>
    <n v="3.3000000000000003"/>
    <n v="6.6000000000000005"/>
    <n v="39.6"/>
    <n v="33"/>
    <n v="7.7000000000000011"/>
    <n v="46.2"/>
    <n v="3.3000000000000003"/>
    <n v="0"/>
    <n v="11"/>
    <n v="0"/>
    <n v="0"/>
    <n v="0"/>
    <n v="22"/>
    <n v="12.100000000000001"/>
    <n v="2.2000000000000002"/>
    <n v="8.8000000000000007"/>
    <n v="8.8000000000000007"/>
    <n v="25.3"/>
    <n v="40.700000000000003"/>
    <n v="1.1000000000000001"/>
    <n v="12.100000000000001"/>
    <n v="5.5"/>
    <n v="44"/>
    <n v="11"/>
    <n v="45.1"/>
    <n v="4.4000000000000004"/>
    <n v="11"/>
    <n v="4.4000000000000004"/>
    <n v="31.900000000000002"/>
    <n v="0"/>
    <n v="4.4000000000000004"/>
    <n v="22"/>
    <n v="4.4000000000000004"/>
    <n v="0"/>
    <n v="9.9"/>
    <n v="0"/>
  </r>
  <r>
    <x v="4"/>
    <x v="0"/>
    <x v="4"/>
    <n v="405.90000000000003"/>
    <n v="122.10000000000001"/>
    <n v="136.4"/>
    <n v="107.80000000000001"/>
    <n v="39.6"/>
    <n v="0"/>
    <n v="0.25300000000000006"/>
    <n v="0.59400000000000008"/>
    <n v="0.82500000000000007"/>
    <n v="1.0669999999999999"/>
    <n v="1.0230000000000001"/>
    <n v="0.81400000000000006"/>
    <n v="0.11000000000000001"/>
    <n v="0.74800000000000011"/>
    <n v="0.79200000000000004"/>
    <n v="0.71500000000000008"/>
    <n v="0.66"/>
    <n v="0.34100000000000003"/>
    <n v="1.1000000000000001"/>
    <n v="1.0450000000000002"/>
    <n v="0.28600000000000003"/>
    <n v="1.0230000000000001"/>
    <n v="0.40700000000000003"/>
    <n v="0"/>
    <n v="26.400000000000002"/>
    <n v="15.400000000000002"/>
    <n v="23.1"/>
    <n v="0"/>
    <n v="4.4000000000000004"/>
    <n v="44"/>
    <n v="0"/>
    <n v="6.6000000000000005"/>
    <n v="16.5"/>
    <n v="0"/>
    <n v="0"/>
    <n v="0"/>
    <n v="17.600000000000001"/>
    <n v="0"/>
    <n v="0"/>
    <n v="3.3000000000000003"/>
    <n v="14.3"/>
    <n v="0"/>
    <n v="4.4000000000000004"/>
    <n v="4.4000000000000004"/>
    <n v="0"/>
    <n v="23.1"/>
    <n v="19.8"/>
    <n v="0"/>
    <n v="15.400000000000002"/>
    <n v="0"/>
    <n v="16.5"/>
    <n v="0"/>
    <n v="28.6"/>
    <n v="27.500000000000004"/>
    <n v="1.1000000000000001"/>
    <n v="14.3"/>
    <n v="14.3"/>
    <n v="0"/>
    <n v="26.400000000000002"/>
    <n v="24.200000000000003"/>
    <n v="0"/>
    <n v="13.200000000000001"/>
    <n v="1.1000000000000001"/>
  </r>
  <r>
    <x v="5"/>
    <x v="0"/>
    <x v="5"/>
    <n v="543.4"/>
    <n v="88"/>
    <n v="125.40000000000002"/>
    <n v="188.1"/>
    <n v="141.9"/>
    <n v="0"/>
    <n v="0.64900000000000002"/>
    <n v="0.9900000000000001"/>
    <n v="0.82500000000000007"/>
    <n v="0.88000000000000012"/>
    <n v="0.95700000000000007"/>
    <n v="0.7370000000000001"/>
    <n v="0.72600000000000009"/>
    <n v="0.79200000000000004"/>
    <n v="0.94600000000000006"/>
    <n v="0.79200000000000004"/>
    <n v="0.8580000000000001"/>
    <n v="0.16500000000000001"/>
    <n v="1.1000000000000001"/>
    <n v="0.33"/>
    <n v="0.6160000000000001"/>
    <n v="1.0669999999999999"/>
    <n v="0.6160000000000001"/>
    <n v="45.1"/>
    <n v="17.600000000000001"/>
    <n v="17.600000000000001"/>
    <n v="11"/>
    <n v="19.8"/>
    <n v="0"/>
    <n v="2.2000000000000002"/>
    <n v="0"/>
    <n v="2.2000000000000002"/>
    <n v="9.9"/>
    <n v="47.300000000000004"/>
    <n v="31.900000000000002"/>
    <n v="0"/>
    <n v="0"/>
    <n v="0"/>
    <n v="30.800000000000004"/>
    <n v="24.200000000000003"/>
    <n v="12.100000000000001"/>
    <n v="17.600000000000001"/>
    <n v="25.3"/>
    <n v="17.600000000000001"/>
    <n v="7.7000000000000011"/>
    <n v="44"/>
    <n v="24.200000000000003"/>
    <n v="1.1000000000000001"/>
    <n v="4.4000000000000004"/>
    <n v="6.6000000000000005"/>
    <n v="48.400000000000006"/>
    <n v="34.1"/>
    <n v="0"/>
    <n v="11"/>
    <n v="8.8000000000000007"/>
    <n v="0"/>
    <n v="0"/>
    <n v="15.400000000000002"/>
    <n v="23.1"/>
    <n v="0"/>
    <n v="11"/>
    <n v="6.6000000000000005"/>
    <n v="12.100000000000001"/>
  </r>
  <r>
    <x v="6"/>
    <x v="0"/>
    <x v="6"/>
    <n v="596.20000000000005"/>
    <n v="201.3"/>
    <n v="114.40000000000002"/>
    <n v="179.3"/>
    <n v="101.20000000000002"/>
    <n v="0"/>
    <n v="0.68200000000000005"/>
    <n v="0.59400000000000008"/>
    <n v="0.22000000000000003"/>
    <n v="0.90200000000000014"/>
    <n v="1.0120000000000002"/>
    <n v="1.1000000000000001"/>
    <n v="0.60500000000000009"/>
    <n v="0.93500000000000005"/>
    <n v="0.55000000000000004"/>
    <n v="0.66"/>
    <n v="1.1550000000000002"/>
    <n v="1.056"/>
    <n v="0.57200000000000006"/>
    <n v="0.80300000000000005"/>
    <n v="1.0230000000000001"/>
    <n v="0.92400000000000004"/>
    <n v="0.89100000000000013"/>
    <n v="27.500000000000004"/>
    <n v="0"/>
    <n v="50.6"/>
    <n v="9.9"/>
    <n v="13.200000000000001"/>
    <n v="8.8000000000000007"/>
    <n v="0"/>
    <n v="0"/>
    <n v="0"/>
    <n v="4.4000000000000004"/>
    <n v="59.400000000000006"/>
    <n v="1.1000000000000001"/>
    <n v="5.5"/>
    <n v="3.3000000000000003"/>
    <n v="26.400000000000002"/>
    <n v="39.6"/>
    <n v="0"/>
    <n v="0"/>
    <n v="4.4000000000000004"/>
    <n v="20.900000000000002"/>
    <n v="0"/>
    <n v="24.200000000000003"/>
    <n v="31.900000000000002"/>
    <n v="0"/>
    <n v="35.200000000000003"/>
    <n v="0"/>
    <n v="26.400000000000002"/>
    <n v="1.1000000000000001"/>
    <n v="36.300000000000004"/>
    <n v="24.200000000000003"/>
    <n v="23.1"/>
    <n v="4.4000000000000004"/>
    <n v="2.2000000000000002"/>
    <n v="0"/>
    <n v="28.6"/>
    <n v="23.1"/>
    <n v="29.700000000000003"/>
    <n v="35.200000000000003"/>
    <n v="22"/>
    <n v="33"/>
  </r>
  <r>
    <x v="7"/>
    <x v="0"/>
    <x v="7"/>
    <n v="570.90000000000009"/>
    <n v="118.80000000000001"/>
    <n v="125.4"/>
    <n v="204.60000000000002"/>
    <n v="122.10000000000001"/>
    <n v="0"/>
    <n v="0.83600000000000008"/>
    <n v="0.72600000000000009"/>
    <n v="0.93500000000000005"/>
    <n v="0.91300000000000014"/>
    <n v="0.74800000000000011"/>
    <n v="0.66"/>
    <n v="0.82500000000000007"/>
    <n v="0.66"/>
    <n v="0.82500000000000007"/>
    <n v="0.52800000000000002"/>
    <n v="0.74800000000000011"/>
    <n v="0.41800000000000004"/>
    <n v="0.62700000000000011"/>
    <n v="0.45100000000000007"/>
    <n v="1.1000000000000001"/>
    <n v="1.0780000000000001"/>
    <n v="0.16500000000000001"/>
    <n v="11"/>
    <n v="7.7000000000000011"/>
    <n v="0"/>
    <n v="5.5"/>
    <n v="9.9"/>
    <n v="56.1"/>
    <n v="5.5"/>
    <n v="0"/>
    <n v="29.700000000000003"/>
    <n v="0"/>
    <n v="13.200000000000001"/>
    <n v="0"/>
    <n v="0"/>
    <n v="0"/>
    <n v="14.3"/>
    <n v="0"/>
    <n v="17.600000000000001"/>
    <n v="47.300000000000004"/>
    <n v="42.900000000000006"/>
    <n v="0"/>
    <n v="11"/>
    <n v="41.800000000000004"/>
    <n v="0"/>
    <n v="7.7000000000000011"/>
    <n v="22"/>
    <n v="26.400000000000002"/>
    <n v="42.900000000000006"/>
    <n v="37.400000000000006"/>
    <n v="15.400000000000002"/>
    <n v="0"/>
    <n v="0"/>
    <n v="3.3000000000000003"/>
    <n v="31.900000000000002"/>
    <n v="14.3"/>
    <n v="13.200000000000001"/>
    <n v="29.700000000000003"/>
    <n v="15.400000000000002"/>
    <n v="11"/>
    <n v="0"/>
    <n v="0"/>
  </r>
  <r>
    <x v="8"/>
    <x v="0"/>
    <x v="8"/>
    <n v="535.70000000000005"/>
    <n v="118.8"/>
    <n v="139.70000000000002"/>
    <n v="144.10000000000002"/>
    <n v="133.10000000000002"/>
    <n v="0"/>
    <n v="0.29700000000000004"/>
    <n v="0.70400000000000007"/>
    <n v="0.86900000000000011"/>
    <n v="0.94600000000000006"/>
    <n v="1.0230000000000001"/>
    <n v="0.9900000000000001"/>
    <n v="0.78100000000000003"/>
    <n v="0.63800000000000001"/>
    <n v="0.75900000000000012"/>
    <n v="0.78100000000000003"/>
    <n v="0.75900000000000012"/>
    <n v="0.6160000000000001"/>
    <n v="1.0669999999999999"/>
    <n v="1.0010000000000001"/>
    <n v="0.68200000000000005"/>
    <n v="0.39600000000000002"/>
    <n v="1.0669999999999999"/>
    <n v="0"/>
    <n v="14.3"/>
    <n v="7.7000000000000011"/>
    <n v="3.3000000000000003"/>
    <n v="3.3000000000000003"/>
    <n v="0"/>
    <n v="23.1"/>
    <n v="23.1"/>
    <n v="39.6"/>
    <n v="25.3"/>
    <n v="29.700000000000003"/>
    <n v="0"/>
    <n v="18.700000000000003"/>
    <n v="34.1"/>
    <n v="0"/>
    <n v="6.6000000000000005"/>
    <n v="31.900000000000002"/>
    <n v="0"/>
    <n v="18.700000000000003"/>
    <n v="23.1"/>
    <n v="59.400000000000006"/>
    <n v="8.8000000000000007"/>
    <n v="9.9"/>
    <n v="4.4000000000000004"/>
    <n v="17.600000000000001"/>
    <n v="9.9"/>
    <n v="0"/>
    <n v="13.200000000000001"/>
    <n v="18.700000000000003"/>
    <n v="2.2000000000000002"/>
    <n v="9.9"/>
    <n v="16.5"/>
    <n v="5.5"/>
    <n v="17.600000000000001"/>
    <n v="57.2"/>
    <n v="3.3000000000000003"/>
    <n v="0"/>
    <n v="1.1000000000000001"/>
    <n v="7.7000000000000011"/>
    <n v="0"/>
  </r>
  <r>
    <x v="9"/>
    <x v="0"/>
    <x v="9"/>
    <n v="381.70000000000005"/>
    <n v="110.00000000000001"/>
    <n v="113.30000000000003"/>
    <n v="71.5"/>
    <n v="86.899999999999991"/>
    <n v="0"/>
    <n v="0.52800000000000002"/>
    <n v="0.9900000000000001"/>
    <n v="0.79200000000000004"/>
    <n v="0.88000000000000012"/>
    <n v="1.089"/>
    <n v="1.0010000000000001"/>
    <n v="1.089"/>
    <n v="0.80300000000000005"/>
    <n v="0.95700000000000007"/>
    <n v="0.69300000000000006"/>
    <n v="0.97900000000000009"/>
    <n v="0.89100000000000013"/>
    <n v="0.92400000000000004"/>
    <n v="0.9900000000000001"/>
    <n v="0.94600000000000006"/>
    <n v="1.0120000000000002"/>
    <n v="1.0010000000000001"/>
    <n v="0"/>
    <n v="0"/>
    <n v="38.5"/>
    <n v="0"/>
    <n v="2.2000000000000002"/>
    <n v="26.400000000000002"/>
    <n v="17.600000000000001"/>
    <n v="0"/>
    <n v="15.400000000000002"/>
    <n v="13.200000000000001"/>
    <n v="22"/>
    <n v="29.700000000000003"/>
    <n v="14.3"/>
    <n v="3.3000000000000003"/>
    <n v="8.8000000000000007"/>
    <n v="1.1000000000000001"/>
    <n v="0"/>
    <n v="20.900000000000002"/>
    <n v="8.8000000000000007"/>
    <n v="0"/>
    <n v="13.200000000000001"/>
    <n v="7.7000000000000011"/>
    <n v="7.7000000000000011"/>
    <n v="0"/>
    <n v="0"/>
    <n v="0"/>
    <n v="0"/>
    <n v="34.1"/>
    <n v="8.8000000000000007"/>
    <n v="0"/>
    <n v="4.4000000000000004"/>
    <n v="26.400000000000002"/>
    <n v="0"/>
    <n v="30.800000000000004"/>
    <n v="11"/>
    <n v="23.1"/>
    <n v="0"/>
    <n v="0"/>
    <n v="7.7000000000000011"/>
    <n v="6.6000000000000005"/>
  </r>
  <r>
    <x v="10"/>
    <x v="0"/>
    <x v="10"/>
    <n v="570.9"/>
    <n v="232.10000000000002"/>
    <n v="121.00000000000001"/>
    <n v="141.9"/>
    <n v="75.900000000000006"/>
    <n v="0"/>
    <n v="0.55000000000000004"/>
    <n v="0.84700000000000009"/>
    <n v="0.82500000000000007"/>
    <n v="0.90200000000000014"/>
    <n v="0.9900000000000001"/>
    <n v="0.77000000000000013"/>
    <n v="0.8580000000000001"/>
    <n v="0.60500000000000009"/>
    <n v="0.78100000000000003"/>
    <n v="0.82500000000000007"/>
    <n v="1.0120000000000002"/>
    <n v="0.45100000000000007"/>
    <n v="0.46200000000000002"/>
    <n v="0.96800000000000008"/>
    <n v="0.28600000000000003"/>
    <n v="0.40700000000000003"/>
    <n v="0.66"/>
    <n v="12.100000000000001"/>
    <n v="22"/>
    <n v="0"/>
    <n v="0"/>
    <n v="13.200000000000001"/>
    <n v="34.1"/>
    <n v="4.4000000000000004"/>
    <n v="0"/>
    <n v="35.200000000000003"/>
    <n v="0"/>
    <n v="4.4000000000000004"/>
    <n v="0"/>
    <n v="27.500000000000004"/>
    <n v="0"/>
    <n v="5.5"/>
    <n v="6.6000000000000005"/>
    <n v="2.2000000000000002"/>
    <n v="34.1"/>
    <n v="0"/>
    <n v="0"/>
    <n v="33"/>
    <n v="29.700000000000003"/>
    <n v="3.3000000000000003"/>
    <n v="3.3000000000000003"/>
    <n v="11"/>
    <n v="0"/>
    <n v="20.900000000000002"/>
    <n v="0"/>
    <n v="30.800000000000004"/>
    <n v="9.9"/>
    <n v="25.3"/>
    <n v="8.8000000000000007"/>
    <n v="34.1"/>
    <n v="55.000000000000007"/>
    <n v="0"/>
    <n v="5.5"/>
    <n v="22"/>
    <n v="0"/>
    <n v="45.1"/>
    <n v="36.300000000000004"/>
  </r>
  <r>
    <x v="11"/>
    <x v="0"/>
    <x v="11"/>
    <n v="674.29999999999984"/>
    <n v="180.39999999999992"/>
    <n v="158.39999999999992"/>
    <n v="215.60000000000002"/>
    <n v="119.9"/>
    <n v="0"/>
    <n v="0.52800000000000002"/>
    <n v="0.72600000000000009"/>
    <n v="1.0010000000000001"/>
    <n v="0.69300000000000006"/>
    <n v="0.22000000000000003"/>
    <n v="0.95700000000000007"/>
    <n v="0.88000000000000012"/>
    <n v="1.0669999999999999"/>
    <n v="0.84700000000000009"/>
    <n v="0.53900000000000003"/>
    <n v="0.63800000000000001"/>
    <n v="0.82500000000000007"/>
    <n v="0.79200000000000004"/>
    <n v="0.9900000000000001"/>
    <n v="1.0450000000000002"/>
    <n v="0.79200000000000004"/>
    <n v="0.33"/>
    <n v="4.4000000000000004"/>
    <n v="8.8000000000000007"/>
    <n v="0"/>
    <n v="17.600000000000001"/>
    <n v="22"/>
    <n v="19.8"/>
    <n v="30.800000000000004"/>
    <n v="6.6000000000000005"/>
    <n v="15.399999999999938"/>
    <n v="33"/>
    <n v="37.400000000000006"/>
    <n v="14.3"/>
    <n v="6.6000000000000005"/>
    <n v="18.700000000000003"/>
    <n v="0"/>
    <n v="6.6000000000000005"/>
    <n v="27.500000000000004"/>
    <n v="12.100000000000001"/>
    <n v="33"/>
    <n v="1.1000000000000001"/>
    <n v="12.100000000000001"/>
    <n v="20.900000000000002"/>
    <n v="59.400000000000006"/>
    <n v="0"/>
    <n v="38.5"/>
    <n v="8.8000000000000007"/>
    <n v="6.6000000000000005"/>
    <n v="4.4000000000000004"/>
    <n v="28.6"/>
    <n v="36.300000000000004"/>
    <n v="12.100000000000001"/>
    <n v="0"/>
    <n v="18.700000000000003"/>
    <n v="7.7000000000000011"/>
    <n v="21.99999999999994"/>
    <n v="60.500000000000007"/>
    <n v="3.3000000000000003"/>
    <n v="19.8"/>
    <n v="13.200000000000001"/>
    <n v="23.1"/>
  </r>
  <r>
    <x v="12"/>
    <x v="0"/>
    <x v="12"/>
    <n v="383.90000000000009"/>
    <n v="170.50000000000003"/>
    <n v="88.000000000000014"/>
    <n v="78.100000000000009"/>
    <n v="47.3"/>
    <n v="0"/>
    <n v="0.50600000000000012"/>
    <n v="0.8580000000000001"/>
    <n v="0.72600000000000009"/>
    <n v="0.86900000000000011"/>
    <n v="0.82500000000000007"/>
    <n v="1.0120000000000002"/>
    <n v="0.8580000000000001"/>
    <n v="1.0230000000000001"/>
    <n v="0.88000000000000012"/>
    <n v="1.0450000000000002"/>
    <n v="1.0010000000000001"/>
    <n v="0.64900000000000002"/>
    <n v="0.82500000000000007"/>
    <n v="0.96800000000000008"/>
    <n v="1.0340000000000003"/>
    <n v="0.35200000000000004"/>
    <n v="0.30800000000000005"/>
    <n v="8.8000000000000007"/>
    <n v="0"/>
    <n v="0"/>
    <n v="0"/>
    <n v="28.6"/>
    <n v="13.200000000000001"/>
    <n v="15.400000000000002"/>
    <n v="11"/>
    <n v="0"/>
    <n v="11"/>
    <n v="7.7000000000000011"/>
    <n v="31.900000000000002"/>
    <n v="0"/>
    <n v="0"/>
    <n v="0"/>
    <n v="1.1000000000000001"/>
    <n v="0"/>
    <n v="4.4000000000000004"/>
    <n v="1.1000000000000001"/>
    <n v="8.8000000000000007"/>
    <n v="5.5"/>
    <n v="1.1000000000000001"/>
    <n v="8.8000000000000007"/>
    <n v="13.200000000000001"/>
    <n v="0"/>
    <n v="29.700000000000003"/>
    <n v="6.6000000000000005"/>
    <n v="13.200000000000001"/>
    <n v="0"/>
    <n v="0"/>
    <n v="4.4000000000000004"/>
    <n v="8.8000000000000007"/>
    <n v="4.4000000000000004"/>
    <n v="37.400000000000006"/>
    <n v="14.3"/>
    <n v="16.5"/>
    <n v="46.2"/>
    <n v="8.8000000000000007"/>
    <n v="14.3"/>
    <n v="15.400000000000016"/>
  </r>
  <r>
    <x v="13"/>
    <x v="0"/>
    <x v="13"/>
    <n v="545.6"/>
    <n v="127.6"/>
    <n v="118.80000000000001"/>
    <n v="222.2"/>
    <n v="77"/>
    <n v="0"/>
    <n v="0.63800000000000001"/>
    <n v="0.52800000000000002"/>
    <n v="0.77000000000000013"/>
    <n v="1.0450000000000002"/>
    <n v="0.69300000000000006"/>
    <n v="0.78100000000000003"/>
    <n v="0.70400000000000007"/>
    <n v="0.97900000000000009"/>
    <n v="0.94600000000000006"/>
    <n v="1.0010000000000001"/>
    <n v="1.0010000000000001"/>
    <n v="1.0669999999999999"/>
    <n v="0.38500000000000006"/>
    <n v="0.28600000000000003"/>
    <n v="1.0780000000000001"/>
    <n v="0.35200000000000004"/>
    <n v="0.88000000000000012"/>
    <n v="38.5"/>
    <n v="4.4000000000000004"/>
    <n v="0"/>
    <n v="41.800000000000004"/>
    <n v="0"/>
    <n v="9.9"/>
    <n v="0"/>
    <n v="23.1"/>
    <n v="1.1000000000000001"/>
    <n v="0"/>
    <n v="0"/>
    <n v="29.700000000000003"/>
    <n v="12.100000000000001"/>
    <n v="0"/>
    <n v="1.1000000000000001"/>
    <n v="34.1"/>
    <n v="0"/>
    <n v="0"/>
    <n v="0"/>
    <n v="0"/>
    <n v="31.900000000000002"/>
    <n v="17.600000000000001"/>
    <n v="40.700000000000003"/>
    <n v="38.5"/>
    <n v="0"/>
    <n v="37.400000000000006"/>
    <n v="0"/>
    <n v="45.1"/>
    <n v="8.8000000000000007"/>
    <n v="2.2000000000000002"/>
    <n v="18.700000000000003"/>
    <n v="5.5"/>
    <n v="23.1"/>
    <n v="0"/>
    <n v="45.1"/>
    <n v="0"/>
    <n v="8.8000000000000007"/>
    <n v="6.6000000000000005"/>
    <n v="19.8"/>
    <n v="0"/>
  </r>
  <r>
    <x v="14"/>
    <x v="0"/>
    <x v="14"/>
    <n v="649.00000000000011"/>
    <n v="195.80000000000004"/>
    <n v="162.80000000000013"/>
    <n v="143"/>
    <n v="147.4"/>
    <n v="0"/>
    <n v="0.79200000000000004"/>
    <n v="1.0450000000000002"/>
    <n v="0.86900000000000011"/>
    <n v="0.97900000000000009"/>
    <n v="0.55000000000000004"/>
    <n v="1.0450000000000002"/>
    <n v="0.69300000000000006"/>
    <n v="0.78100000000000003"/>
    <n v="0.96800000000000008"/>
    <n v="0.62700000000000011"/>
    <n v="0.68200000000000005"/>
    <n v="0.44000000000000006"/>
    <n v="1.0450000000000002"/>
    <n v="1.0230000000000001"/>
    <n v="0.79200000000000004"/>
    <n v="0.66"/>
    <n v="0.46200000000000002"/>
    <n v="20.900000000000002"/>
    <n v="9.9"/>
    <n v="12.100000000000001"/>
    <n v="30.800000000000004"/>
    <n v="23.1"/>
    <n v="0"/>
    <n v="14.300000000000127"/>
    <n v="12.100000000000001"/>
    <n v="0"/>
    <n v="39.6"/>
    <n v="7.7000000000000011"/>
    <n v="13.200000000000001"/>
    <n v="15.400000000000002"/>
    <n v="33"/>
    <n v="0"/>
    <n v="16.5"/>
    <n v="41.800000000000004"/>
    <n v="27.500000000000004"/>
    <n v="0"/>
    <n v="0"/>
    <n v="2.2000000000000002"/>
    <n v="31.900000000000002"/>
    <n v="31.900000000000002"/>
    <n v="14.3"/>
    <n v="0"/>
    <n v="12.100000000000001"/>
    <n v="3.3000000000000003"/>
    <n v="6.6000000000000005"/>
    <n v="15.400000000000002"/>
    <n v="25.3"/>
    <n v="27.500000000000004"/>
    <n v="18.700000000000003"/>
    <n v="0"/>
    <n v="4.4000000000000004"/>
    <n v="13.200000000000001"/>
    <n v="37.400000000000006"/>
    <n v="0"/>
    <n v="42.900000000000006"/>
    <n v="8.8000000000000007"/>
    <n v="42.900000000000006"/>
  </r>
  <r>
    <x v="15"/>
    <x v="0"/>
    <x v="15"/>
    <n v="504.90000000000009"/>
    <n v="144.1"/>
    <n v="171.60000000000002"/>
    <n v="94.6"/>
    <n v="94.600000000000009"/>
    <n v="1"/>
    <n v="0.16500000000000001"/>
    <n v="1.0010000000000001"/>
    <n v="0.88000000000000012"/>
    <n v="0.90200000000000014"/>
    <n v="0.90200000000000014"/>
    <n v="0.88000000000000012"/>
    <n v="1.056"/>
    <n v="0.48400000000000004"/>
    <n v="0.40700000000000003"/>
    <n v="1.0010000000000001"/>
    <n v="1.056"/>
    <n v="0.53900000000000003"/>
    <n v="1.1000000000000001"/>
    <n v="0.41800000000000004"/>
    <n v="1.0780000000000001"/>
    <n v="0.68200000000000005"/>
    <n v="0.56100000000000005"/>
    <n v="48.400000000000006"/>
    <n v="2.2000000000000002"/>
    <n v="0"/>
    <n v="0"/>
    <n v="1.1000000000000001"/>
    <n v="3.3000000000000003"/>
    <n v="0"/>
    <n v="48.400000000000006"/>
    <n v="15.400000000000002"/>
    <n v="52.800000000000004"/>
    <n v="0"/>
    <n v="4.4000000000000004"/>
    <n v="9.9"/>
    <n v="7.7000000000000011"/>
    <n v="18.700000000000003"/>
    <n v="0"/>
    <n v="0"/>
    <n v="26.400000000000002"/>
    <n v="25.3"/>
    <n v="2.2000000000000002"/>
    <n v="1.1000000000000001"/>
    <n v="8.8000000000000007"/>
    <n v="12.100000000000001"/>
    <n v="0"/>
    <n v="0"/>
    <n v="17.600000000000001"/>
    <n v="24.200000000000003"/>
    <n v="2.2000000000000002"/>
    <n v="19.8"/>
    <n v="8.8000000000000007"/>
    <n v="39.6"/>
    <n v="1.1000000000000001"/>
    <n v="22"/>
    <n v="13.200000000000001"/>
    <n v="16.5"/>
    <n v="34.1"/>
    <n v="0"/>
    <n v="0"/>
    <n v="1.1000000000000001"/>
    <n v="16.5"/>
  </r>
  <r>
    <x v="16"/>
    <x v="0"/>
    <x v="16"/>
    <n v="689.7"/>
    <n v="200.20000000000002"/>
    <n v="233.2"/>
    <n v="135.30000000000001"/>
    <n v="121"/>
    <n v="0"/>
    <n v="0.75900000000000012"/>
    <n v="0.80300000000000005"/>
    <n v="0.16500000000000001"/>
    <n v="0.80300000000000005"/>
    <n v="0.9900000000000001"/>
    <n v="0.95700000000000007"/>
    <n v="0.62700000000000011"/>
    <n v="0.29700000000000004"/>
    <n v="0.83600000000000008"/>
    <n v="0.72600000000000009"/>
    <n v="1.0230000000000001"/>
    <n v="0.33"/>
    <n v="0.95700000000000007"/>
    <n v="1.056"/>
    <n v="0.93500000000000005"/>
    <n v="1.0010000000000001"/>
    <n v="0.80300000000000005"/>
    <n v="12.100000000000001"/>
    <n v="47.300000000000004"/>
    <n v="30.800000000000004"/>
    <n v="13.200000000000001"/>
    <n v="34.1"/>
    <n v="6.6000000000000005"/>
    <n v="29.700000000000003"/>
    <n v="2.2000000000000002"/>
    <n v="11"/>
    <n v="46.2"/>
    <n v="8.8000000000000007"/>
    <n v="14.3"/>
    <n v="12.100000000000001"/>
    <n v="0"/>
    <n v="19.8"/>
    <n v="5.5"/>
    <n v="3.3000000000000003"/>
    <n v="35.200000000000003"/>
    <n v="11"/>
    <n v="19.8"/>
    <n v="33"/>
    <n v="16.5"/>
    <n v="57.2"/>
    <n v="6.6000000000000005"/>
    <n v="7.7000000000000011"/>
    <n v="0"/>
    <n v="0"/>
    <n v="0"/>
    <n v="14.3"/>
    <n v="0"/>
    <n v="22"/>
    <n v="11"/>
    <n v="0"/>
    <n v="51.7"/>
    <n v="27.500000000000004"/>
    <n v="23.1"/>
    <n v="37.400000000000006"/>
    <n v="12.100000000000001"/>
    <n v="0"/>
    <n v="15.400000000000002"/>
  </r>
  <r>
    <x v="17"/>
    <x v="0"/>
    <x v="17"/>
    <n v="528.00000000000011"/>
    <n v="150.70000000000002"/>
    <n v="84.700000000000017"/>
    <n v="189.20000000000005"/>
    <n v="103.4"/>
    <n v="0"/>
    <n v="1.0230000000000001"/>
    <n v="0.81400000000000006"/>
    <n v="1.089"/>
    <n v="1.0450000000000002"/>
    <n v="1.0340000000000003"/>
    <n v="0.60500000000000009"/>
    <n v="0.88000000000000012"/>
    <n v="0.88000000000000012"/>
    <n v="0.82500000000000007"/>
    <n v="0.58300000000000007"/>
    <n v="1.0340000000000003"/>
    <n v="0.58300000000000007"/>
    <n v="0.97900000000000009"/>
    <n v="0.89100000000000013"/>
    <n v="0.92400000000000004"/>
    <n v="0.9900000000000001"/>
    <n v="1.0120000000000002"/>
    <n v="0"/>
    <n v="3.3000000000000003"/>
    <n v="0"/>
    <n v="0"/>
    <n v="0"/>
    <n v="16.5"/>
    <n v="0"/>
    <n v="23.1"/>
    <n v="31.900000000000002"/>
    <n v="9.9"/>
    <n v="48.400000000000006"/>
    <n v="5.5"/>
    <n v="7.7000000000000011"/>
    <n v="14.3"/>
    <n v="14.3"/>
    <n v="7.7000000000000011"/>
    <n v="0"/>
    <n v="27.500000000000004"/>
    <n v="3.3000000000000003"/>
    <n v="23.1"/>
    <n v="8.8000000000000007"/>
    <n v="20.900000000000002"/>
    <n v="15.400000000000002"/>
    <n v="58.300000000000004"/>
    <n v="8.8000000000000007"/>
    <n v="9.9"/>
    <n v="28.6"/>
    <n v="15.400000000000002"/>
    <n v="19.8"/>
    <n v="3.3000000000000003"/>
    <n v="9.9"/>
    <n v="0"/>
    <n v="8.8000000000000007"/>
    <n v="37.400000000000006"/>
    <n v="23.1"/>
    <n v="55.000000000000007"/>
    <n v="0"/>
    <n v="8.8000000000000007"/>
    <n v="0"/>
    <n v="7.7000000000000011"/>
  </r>
  <r>
    <x v="18"/>
    <x v="0"/>
    <x v="18"/>
    <n v="617.10000000000025"/>
    <n v="217.8"/>
    <n v="151.80000000000015"/>
    <n v="124.30000000000008"/>
    <n v="123.20000000000002"/>
    <n v="0"/>
    <n v="0.30800000000000005"/>
    <n v="0.79200000000000004"/>
    <n v="0.9900000000000001"/>
    <n v="1.0230000000000001"/>
    <n v="0.9900000000000001"/>
    <n v="0.88000000000000012"/>
    <n v="0.58300000000000007"/>
    <n v="0.67100000000000004"/>
    <n v="0.70400000000000007"/>
    <n v="1.0230000000000001"/>
    <n v="0.88000000000000012"/>
    <n v="1.1000000000000001"/>
    <n v="0.27500000000000002"/>
    <n v="0.97900000000000009"/>
    <n v="1.0780000000000001"/>
    <n v="0.9900000000000001"/>
    <n v="0.48400000000000004"/>
    <n v="18.700000000000003"/>
    <n v="31.900000000000126"/>
    <n v="22"/>
    <n v="0"/>
    <n v="35.200000000000003"/>
    <n v="34.1"/>
    <n v="9.9"/>
    <n v="0"/>
    <n v="0"/>
    <n v="0"/>
    <n v="17.600000000000001"/>
    <n v="2.2000000000000002"/>
    <n v="17.600000000000001"/>
    <n v="22"/>
    <n v="0"/>
    <n v="59.400000000000006"/>
    <n v="0"/>
    <n v="9.9"/>
    <n v="12.100000000000001"/>
    <n v="0"/>
    <n v="11"/>
    <n v="15.400000000000002"/>
    <n v="0"/>
    <n v="7.7000000000000632"/>
    <n v="3.3000000000000003"/>
    <n v="13.200000000000001"/>
    <n v="20.900000000000002"/>
    <n v="20.900000000000002"/>
    <n v="0"/>
    <n v="31.900000000000002"/>
    <n v="18.700000000000003"/>
    <n v="18.700000000000003"/>
    <n v="45.1"/>
    <n v="30.800000000000004"/>
    <n v="23.1"/>
    <n v="7.7000000000000011"/>
    <n v="13.200000000000001"/>
    <n v="29.700000000000003"/>
    <n v="16.5"/>
    <n v="14.3"/>
  </r>
  <r>
    <x v="19"/>
    <x v="0"/>
    <x v="19"/>
    <n v="662.2"/>
    <n v="151.80000000000001"/>
    <n v="215.60000000000002"/>
    <n v="162.80000000000007"/>
    <n v="132"/>
    <n v="0"/>
    <n v="0.88000000000000012"/>
    <n v="0.52800000000000002"/>
    <n v="0.60500000000000009"/>
    <n v="0.89100000000000013"/>
    <n v="1.0780000000000001"/>
    <n v="0.78100000000000003"/>
    <n v="0.69300000000000006"/>
    <n v="0.9900000000000001"/>
    <n v="0.82500000000000007"/>
    <n v="0.79200000000000004"/>
    <n v="1.1000000000000001"/>
    <n v="0.64900000000000002"/>
    <n v="0.46200000000000002"/>
    <n v="0.77000000000000013"/>
    <n v="0.8580000000000001"/>
    <n v="0.48400000000000004"/>
    <n v="0.37400000000000005"/>
    <n v="34.1"/>
    <n v="11"/>
    <n v="27.500000000000004"/>
    <n v="42.900000000000006"/>
    <n v="0"/>
    <n v="3.3000000000000003"/>
    <n v="0"/>
    <n v="59.400000000000006"/>
    <n v="25.3"/>
    <n v="12.100000000000001"/>
    <n v="20.900000000000002"/>
    <n v="4.4000000000000004"/>
    <n v="45.1"/>
    <n v="22"/>
    <n v="8.8000000000000007"/>
    <n v="0"/>
    <n v="0"/>
    <n v="46.2"/>
    <n v="0"/>
    <n v="5.5"/>
    <n v="16.5"/>
    <n v="25.3"/>
    <n v="8.8000000000000007"/>
    <n v="41.800000000000004"/>
    <n v="23.1"/>
    <n v="14.3"/>
    <n v="0"/>
    <n v="0"/>
    <n v="12.100000000000064"/>
    <n v="20.900000000000002"/>
    <n v="5.5"/>
    <n v="2.2000000000000002"/>
    <n v="31.900000000000002"/>
    <n v="22"/>
    <n v="15.400000000000002"/>
    <n v="5.5"/>
    <n v="47.300000000000004"/>
    <n v="1.1000000000000001"/>
    <n v="6.6000000000000005"/>
    <n v="14.3"/>
  </r>
  <r>
    <x v="20"/>
    <x v="0"/>
    <x v="20"/>
    <n v="487.30000000000007"/>
    <n v="146.30000000000001"/>
    <n v="101.20000000000002"/>
    <n v="139.70000000000002"/>
    <n v="100.1"/>
    <n v="0"/>
    <n v="0.88000000000000012"/>
    <n v="0.72600000000000009"/>
    <n v="0.88000000000000012"/>
    <n v="0.55000000000000004"/>
    <n v="1.0450000000000002"/>
    <n v="0.60500000000000009"/>
    <n v="0.75900000000000012"/>
    <n v="0.63800000000000001"/>
    <n v="0.74800000000000011"/>
    <n v="1.0120000000000002"/>
    <n v="0.86900000000000011"/>
    <n v="0.78100000000000003"/>
    <n v="1.0120000000000002"/>
    <n v="0.46200000000000002"/>
    <n v="0.52800000000000002"/>
    <n v="0.94600000000000006"/>
    <n v="0.40700000000000003"/>
    <n v="30.800000000000004"/>
    <n v="27.500000000000004"/>
    <n v="15.400000000000002"/>
    <n v="0"/>
    <n v="2.2000000000000002"/>
    <n v="0"/>
    <n v="3.3000000000000003"/>
    <n v="22"/>
    <n v="0"/>
    <n v="0"/>
    <n v="25.3"/>
    <n v="0"/>
    <n v="0"/>
    <n v="7.7000000000000011"/>
    <n v="6.6000000000000005"/>
    <n v="35.200000000000003"/>
    <n v="5.5"/>
    <n v="0"/>
    <n v="0"/>
    <n v="45.1"/>
    <n v="13.200000000000001"/>
    <n v="8.8000000000000007"/>
    <n v="0"/>
    <n v="42.900000000000006"/>
    <n v="29.700000000000003"/>
    <n v="0"/>
    <n v="13.200000000000001"/>
    <n v="25.3"/>
    <n v="6.6000000000000005"/>
    <n v="0"/>
    <n v="4.4000000000000004"/>
    <n v="26.400000000000002"/>
    <n v="0"/>
    <n v="31.900000000000002"/>
    <n v="28.6"/>
    <n v="11"/>
    <n v="5.5"/>
    <n v="16.5"/>
    <n v="2.2000000000000002"/>
    <n v="19.8"/>
  </r>
  <r>
    <x v="21"/>
    <x v="0"/>
    <x v="21"/>
    <n v="591.80000000000018"/>
    <n v="128.70000000000013"/>
    <n v="198"/>
    <n v="117.7"/>
    <n v="147.4"/>
    <n v="0"/>
    <n v="0.44000000000000006"/>
    <n v="0.75900000000000012"/>
    <n v="0.67100000000000004"/>
    <n v="0.89100000000000013"/>
    <n v="0.17600000000000002"/>
    <n v="0.95700000000000007"/>
    <n v="0.97900000000000009"/>
    <n v="0.17600000000000002"/>
    <n v="0.8580000000000001"/>
    <n v="0.66"/>
    <n v="0.75900000000000012"/>
    <n v="0.78100000000000003"/>
    <n v="0.67100000000000004"/>
    <n v="1.0120000000000002"/>
    <n v="1.056"/>
    <n v="0.9900000000000001"/>
    <n v="0.44000000000000006"/>
    <n v="1.1000000000000001"/>
    <n v="18.700000000000003"/>
    <n v="20.900000000000002"/>
    <n v="35.200000000000003"/>
    <n v="17.600000000000001"/>
    <n v="50.6"/>
    <n v="1.1000000000000001"/>
    <n v="22"/>
    <n v="20.900000000000002"/>
    <n v="9.9"/>
    <n v="22"/>
    <n v="46.2"/>
    <n v="5.5"/>
    <n v="11"/>
    <n v="3.3000000000000003"/>
    <n v="3.3000000000000003"/>
    <n v="40.700000000000003"/>
    <n v="8.8000000000000007"/>
    <n v="0"/>
    <n v="28.6"/>
    <n v="0"/>
    <n v="48.400000000000006"/>
    <n v="5.5"/>
    <n v="0"/>
    <n v="28.6"/>
    <n v="4.4000000000000004"/>
    <n v="3.3000000000000003"/>
    <n v="7.7000000000000011"/>
    <n v="6.6000000000000005"/>
    <n v="13.200000000000001"/>
    <n v="16.5"/>
    <n v="16.500000000000128"/>
    <n v="28.6"/>
    <n v="4.4000000000000004"/>
    <n v="9.9"/>
    <n v="47.300000000000004"/>
    <n v="0"/>
    <n v="0"/>
    <n v="5.5"/>
    <n v="0"/>
  </r>
  <r>
    <x v="22"/>
    <x v="0"/>
    <x v="22"/>
    <n v="499.4"/>
    <n v="207.9"/>
    <n v="125.4"/>
    <n v="84.700000000000017"/>
    <n v="81.400000000000006"/>
    <n v="0"/>
    <n v="0.27500000000000002"/>
    <n v="0.55000000000000004"/>
    <n v="0.88000000000000012"/>
    <n v="0.92400000000000004"/>
    <n v="0.90200000000000014"/>
    <n v="0.75900000000000012"/>
    <n v="0.75900000000000012"/>
    <n v="1.1000000000000001"/>
    <n v="0.7370000000000001"/>
    <n v="1.0010000000000001"/>
    <n v="0.69300000000000006"/>
    <n v="1.0780000000000001"/>
    <n v="1.0120000000000002"/>
    <n v="0.37400000000000005"/>
    <n v="0.41800000000000004"/>
    <n v="0.89100000000000013"/>
    <n v="0.29700000000000004"/>
    <n v="3.3000000000000003"/>
    <n v="19.8"/>
    <n v="7.7000000000000011"/>
    <n v="17.600000000000001"/>
    <n v="3.3000000000000003"/>
    <n v="14.3"/>
    <n v="9.9"/>
    <n v="11"/>
    <n v="5.5"/>
    <n v="33"/>
    <n v="12.100000000000001"/>
    <n v="0"/>
    <n v="0"/>
    <n v="30.800000000000004"/>
    <n v="14.3"/>
    <n v="35.200000000000003"/>
    <n v="0"/>
    <n v="1.1000000000000001"/>
    <n v="0"/>
    <n v="0"/>
    <n v="0"/>
    <n v="0"/>
    <n v="0"/>
    <n v="0"/>
    <n v="34.1"/>
    <n v="0"/>
    <n v="7.7000000000000011"/>
    <n v="9.9"/>
    <n v="15.400000000000002"/>
    <n v="17.600000000000001"/>
    <n v="22"/>
    <n v="13.200000000000001"/>
    <n v="12.100000000000001"/>
    <n v="28.6"/>
    <n v="5.5"/>
    <n v="5.5"/>
    <n v="51.7"/>
    <n v="33"/>
    <n v="24.200000000000003"/>
    <n v="12.100000000000001"/>
  </r>
  <r>
    <x v="23"/>
    <x v="0"/>
    <x v="23"/>
    <n v="404.80000000000007"/>
    <n v="138.60000000000002"/>
    <n v="56.100000000000009"/>
    <n v="133.10000000000002"/>
    <n v="77"/>
    <n v="0"/>
    <n v="0.82500000000000007"/>
    <n v="0.74800000000000011"/>
    <n v="0.89100000000000013"/>
    <n v="0.89100000000000013"/>
    <n v="0.9900000000000001"/>
    <n v="0.71500000000000008"/>
    <n v="0.83600000000000008"/>
    <n v="0.71500000000000008"/>
    <n v="0.82500000000000007"/>
    <n v="1.056"/>
    <n v="0.68200000000000005"/>
    <n v="0.78100000000000003"/>
    <n v="1.1000000000000001"/>
    <n v="1.0230000000000001"/>
    <n v="1.0450000000000002"/>
    <n v="0.88000000000000012"/>
    <n v="1.0780000000000001"/>
    <n v="17.600000000000001"/>
    <n v="0"/>
    <n v="0"/>
    <n v="0"/>
    <n v="7.7000000000000011"/>
    <n v="22"/>
    <n v="7.7000000000000011"/>
    <n v="1.1000000000000001"/>
    <n v="0"/>
    <n v="0"/>
    <n v="11"/>
    <n v="0"/>
    <n v="33"/>
    <n v="23.1"/>
    <n v="4.4000000000000004"/>
    <n v="0"/>
    <n v="3.3000000000000003"/>
    <n v="0"/>
    <n v="13.200000000000001"/>
    <n v="0"/>
    <n v="37.400000000000006"/>
    <n v="49.500000000000007"/>
    <n v="9.9"/>
    <n v="5.5"/>
    <n v="7.7000000000000011"/>
    <n v="3.3000000000000003"/>
    <n v="0"/>
    <n v="3.3000000000000003"/>
    <n v="2.2000000000000002"/>
    <n v="14.3"/>
    <n v="14.3"/>
    <n v="0"/>
    <n v="30.800000000000004"/>
    <n v="15.400000000000002"/>
    <n v="23.1"/>
    <n v="0"/>
    <n v="0"/>
    <n v="27.500000000000004"/>
    <n v="0"/>
    <n v="27.500000000000004"/>
  </r>
  <r>
    <x v="24"/>
    <x v="0"/>
    <x v="24"/>
    <n v="575.29999999999995"/>
    <n v="107.79999999999998"/>
    <n v="151.80000000000001"/>
    <n v="146.30000000000001"/>
    <n v="169.39999999999998"/>
    <n v="0"/>
    <n v="0.47300000000000003"/>
    <n v="0.96800000000000008"/>
    <n v="0.79200000000000004"/>
    <n v="0.72600000000000009"/>
    <n v="1.0010000000000001"/>
    <n v="1.056"/>
    <n v="0.7370000000000001"/>
    <n v="0.80300000000000005"/>
    <n v="0.68200000000000005"/>
    <n v="1.0120000000000002"/>
    <n v="0.63800000000000001"/>
    <n v="0.86900000000000011"/>
    <n v="0.29700000000000004"/>
    <n v="1.0230000000000001"/>
    <n v="0.90200000000000014"/>
    <n v="0.97900000000000009"/>
    <n v="1.089"/>
    <n v="18.700000000000003"/>
    <n v="27.500000000000004"/>
    <n v="0"/>
    <n v="23.1"/>
    <n v="3.3000000000000003"/>
    <n v="42.900000000000006"/>
    <n v="0"/>
    <n v="5.5"/>
    <n v="30.800000000000004"/>
    <n v="0"/>
    <n v="0"/>
    <n v="0"/>
    <n v="8.8000000000000007"/>
    <n v="0"/>
    <n v="24.200000000000003"/>
    <n v="33"/>
    <n v="23.1"/>
    <n v="35.200000000000003"/>
    <n v="4.4000000000000004"/>
    <n v="40.700000000000003"/>
    <n v="34.1"/>
    <n v="8.8000000000000007"/>
    <n v="9.9"/>
    <n v="6.6000000000000005"/>
    <n v="30.800000000000004"/>
    <n v="0"/>
    <n v="14.3"/>
    <n v="4.4000000000000004"/>
    <n v="0"/>
    <n v="37.400000000000006"/>
    <n v="11"/>
    <n v="19.8"/>
    <n v="0"/>
    <n v="33"/>
    <n v="19.8"/>
    <n v="0"/>
    <n v="0"/>
    <n v="6.6000000000000005"/>
    <n v="0"/>
    <n v="17.600000000000001"/>
  </r>
  <r>
    <x v="25"/>
    <x v="0"/>
    <x v="25"/>
    <n v="569.80000000000007"/>
    <n v="83.600000000000009"/>
    <n v="228.8"/>
    <n v="117.70000000000002"/>
    <n v="139.70000000000002"/>
    <n v="0"/>
    <n v="0.33"/>
    <n v="0.88000000000000012"/>
    <n v="1.089"/>
    <n v="0.6160000000000001"/>
    <n v="0.47300000000000003"/>
    <n v="0.88000000000000012"/>
    <n v="1.1000000000000001"/>
    <n v="1.0340000000000003"/>
    <n v="0.97900000000000009"/>
    <n v="0.82500000000000007"/>
    <n v="0.72600000000000009"/>
    <n v="0.49500000000000005"/>
    <n v="1.0669999999999999"/>
    <n v="0.9900000000000001"/>
    <n v="0.77000000000000013"/>
    <n v="1.0450000000000002"/>
    <n v="0.67100000000000004"/>
    <n v="42.900000000000006"/>
    <n v="0"/>
    <n v="4.4000000000000004"/>
    <n v="25.3"/>
    <n v="55.000000000000007"/>
    <n v="18.700000000000003"/>
    <n v="28.6"/>
    <n v="6.6000000000000005"/>
    <n v="30.800000000000004"/>
    <n v="16.5"/>
    <n v="0"/>
    <n v="0"/>
    <n v="24.200000000000003"/>
    <n v="23.1"/>
    <n v="11"/>
    <n v="23.1"/>
    <n v="38.5"/>
    <n v="0"/>
    <n v="0"/>
    <n v="19.8"/>
    <n v="13.200000000000001"/>
    <n v="34.1"/>
    <n v="0"/>
    <n v="0"/>
    <n v="2.2000000000000002"/>
    <n v="0"/>
    <n v="36.300000000000004"/>
    <n v="2.2000000000000002"/>
    <n v="28.6"/>
    <n v="1.1000000000000001"/>
    <n v="0"/>
    <n v="13.200000000000001"/>
    <n v="7.7000000000000011"/>
    <n v="0"/>
    <n v="0"/>
    <n v="15.400000000000002"/>
    <n v="6.6000000000000005"/>
    <n v="14.3"/>
    <n v="0"/>
    <n v="26.400000000000002"/>
  </r>
  <r>
    <x v="26"/>
    <x v="0"/>
    <x v="26"/>
    <n v="422.4"/>
    <n v="121.00000000000001"/>
    <n v="145.19999999999999"/>
    <n v="46.20000000000001"/>
    <n v="110"/>
    <n v="0"/>
    <n v="0.72600000000000009"/>
    <n v="0.6160000000000001"/>
    <n v="0.70400000000000007"/>
    <n v="0.94600000000000006"/>
    <n v="1.089"/>
    <n v="0.7370000000000001"/>
    <n v="0.66"/>
    <n v="0.62700000000000011"/>
    <n v="0.75900000000000012"/>
    <n v="0.51700000000000013"/>
    <n v="1.089"/>
    <n v="0.89100000000000013"/>
    <n v="1.1000000000000001"/>
    <n v="1.0669999999999999"/>
    <n v="1.1000000000000001"/>
    <n v="0.77000000000000013"/>
    <n v="0.62700000000000011"/>
    <n v="2.2000000000000002"/>
    <n v="14.3"/>
    <n v="5.5"/>
    <n v="8.8000000000000007"/>
    <n v="6.6000000000000005"/>
    <n v="57.2"/>
    <n v="20.900000000000002"/>
    <n v="6.6000000000000005"/>
    <n v="23.1"/>
    <n v="0"/>
    <n v="8.8000000000000007"/>
    <n v="0"/>
    <n v="0"/>
    <n v="0"/>
    <n v="11"/>
    <n v="15.400000000000002"/>
    <n v="11"/>
    <n v="19.8"/>
    <n v="2.2000000000000002"/>
    <n v="50.6"/>
    <n v="0"/>
    <n v="8.8000000000000007"/>
    <n v="6.6000000000000005"/>
    <n v="0"/>
    <n v="0"/>
    <n v="9.9"/>
    <n v="0"/>
    <n v="6.6000000000000005"/>
    <n v="1.1000000000000001"/>
    <n v="13.200000000000001"/>
    <n v="45.1"/>
    <n v="2.2000000000000002"/>
    <n v="18.700000000000003"/>
    <n v="4.4000000000000004"/>
    <n v="0"/>
    <n v="0"/>
    <n v="0"/>
    <n v="4.4000000000000004"/>
    <n v="18.700000000000003"/>
    <n v="27.500000000000004"/>
  </r>
  <r>
    <x v="27"/>
    <x v="0"/>
    <x v="27"/>
    <n v="660"/>
    <n v="129.80000000000001"/>
    <n v="148.5"/>
    <n v="156.19999999999999"/>
    <n v="225.50000000000006"/>
    <n v="0"/>
    <n v="1.0669999999999999"/>
    <n v="0.6160000000000001"/>
    <n v="0.88000000000000012"/>
    <n v="1.0780000000000001"/>
    <n v="1.056"/>
    <n v="0.75900000000000012"/>
    <n v="0.45100000000000007"/>
    <n v="1.0450000000000002"/>
    <n v="0.78100000000000003"/>
    <n v="0.79200000000000004"/>
    <n v="1.056"/>
    <n v="1.0010000000000001"/>
    <n v="1.056"/>
    <n v="0.77000000000000013"/>
    <n v="0.91300000000000014"/>
    <n v="0.33"/>
    <n v="1.0669999999999999"/>
    <n v="0"/>
    <n v="0"/>
    <n v="0"/>
    <n v="7.7000000000000011"/>
    <n v="7.7000000000000011"/>
    <n v="17.600000000000001"/>
    <n v="18.700000000000003"/>
    <n v="28.6"/>
    <n v="35.200000000000003"/>
    <n v="33"/>
    <n v="2.2000000000000002"/>
    <n v="1.1000000000000001"/>
    <n v="25.3"/>
    <n v="40.700000000000003"/>
    <n v="9.9"/>
    <n v="14.300000000000033"/>
    <n v="41.800000000000004"/>
    <n v="19.8"/>
    <n v="33"/>
    <n v="39.6"/>
    <n v="47.300000000000004"/>
    <n v="8.8000000000000007"/>
    <n v="9.9"/>
    <n v="0"/>
    <n v="8.8000000000000007"/>
    <n v="40.700000000000003"/>
    <n v="1.1000000000000001"/>
    <n v="15.400000000000002"/>
    <n v="24.200000000000003"/>
    <n v="0"/>
    <n v="16.5"/>
    <n v="11"/>
    <n v="0"/>
    <n v="20.900000000000002"/>
    <n v="0"/>
    <n v="34.1"/>
    <n v="24.200000000000003"/>
    <n v="0"/>
    <n v="8.8000000000000007"/>
    <n v="14.3"/>
  </r>
  <r>
    <x v="28"/>
    <x v="0"/>
    <x v="28"/>
    <n v="674.30000000000018"/>
    <n v="176.00000000000003"/>
    <n v="201.30000000000004"/>
    <n v="156.19999999999999"/>
    <n v="140.80000000000013"/>
    <n v="0"/>
    <n v="0.72600000000000009"/>
    <n v="1.089"/>
    <n v="0.88000000000000012"/>
    <n v="0.97900000000000009"/>
    <n v="1.056"/>
    <n v="0.82500000000000007"/>
    <n v="1.0340000000000003"/>
    <n v="0.81400000000000006"/>
    <n v="0.44000000000000006"/>
    <n v="0.72600000000000009"/>
    <n v="1.1000000000000001"/>
    <n v="0.52800000000000002"/>
    <n v="0.44000000000000006"/>
    <n v="0.95700000000000007"/>
    <n v="0.49500000000000005"/>
    <n v="0.48400000000000004"/>
    <n v="0.97900000000000009"/>
    <n v="25.3"/>
    <n v="0"/>
    <n v="35.200000000000003"/>
    <n v="61.600000000000009"/>
    <n v="5.5"/>
    <n v="34.1"/>
    <n v="8.8000000000000007"/>
    <n v="14.3"/>
    <n v="6.6000000000000005"/>
    <n v="9.9"/>
    <n v="12.100000000000001"/>
    <n v="1.1000000000001251"/>
    <n v="15.400000000000002"/>
    <n v="28.6"/>
    <n v="0"/>
    <n v="7.7000000000000011"/>
    <n v="0"/>
    <n v="37.400000000000006"/>
    <n v="42.900000000000006"/>
    <n v="7.7000000000000011"/>
    <n v="39.6"/>
    <n v="5.5"/>
    <n v="0"/>
    <n v="3.3000000000000003"/>
    <n v="34.1"/>
    <n v="44"/>
    <n v="23.1"/>
    <n v="4.4000000000000004"/>
    <n v="2.2000000000000002"/>
    <n v="0"/>
    <n v="15.400000000000002"/>
    <n v="11"/>
    <n v="29.700000000000003"/>
    <n v="13.200000000000001"/>
    <n v="18.700000000000003"/>
    <n v="20.900000000000002"/>
    <n v="14.3"/>
    <n v="35.200000000000003"/>
    <n v="0"/>
    <n v="17.600000000000001"/>
  </r>
  <r>
    <x v="29"/>
    <x v="0"/>
    <x v="29"/>
    <n v="528"/>
    <n v="130.9"/>
    <n v="172.70000000000002"/>
    <n v="156.19999999999999"/>
    <n v="68.200000000000017"/>
    <n v="0"/>
    <n v="0.84700000000000009"/>
    <n v="0.6160000000000001"/>
    <n v="0.80300000000000005"/>
    <n v="1.0340000000000003"/>
    <n v="1.0340000000000003"/>
    <n v="0.37400000000000005"/>
    <n v="1.0230000000000001"/>
    <n v="0.80300000000000005"/>
    <n v="0.6160000000000001"/>
    <n v="1.0340000000000003"/>
    <n v="0.74800000000000011"/>
    <n v="0.9900000000000001"/>
    <n v="0.93500000000000005"/>
    <n v="0.49500000000000005"/>
    <n v="1.0120000000000002"/>
    <n v="0.68200000000000005"/>
    <n v="0.83600000000000008"/>
    <n v="23.1"/>
    <n v="16.5"/>
    <n v="2.2000000000000002"/>
    <n v="8.8000000000000007"/>
    <n v="0"/>
    <n v="39.6"/>
    <n v="8.8000000000000007"/>
    <n v="27.500000000000004"/>
    <n v="26.400000000000002"/>
    <n v="19.8"/>
    <n v="8.8000000000000007"/>
    <n v="15.400000000000002"/>
    <n v="12.100000000000001"/>
    <n v="0"/>
    <n v="17.600000000000001"/>
    <n v="11"/>
    <n v="0"/>
    <n v="12.100000000000001"/>
    <n v="0"/>
    <n v="0"/>
    <n v="0"/>
    <n v="0"/>
    <n v="29.700000000000003"/>
    <n v="38.5"/>
    <n v="11"/>
    <n v="0"/>
    <n v="20.900000000000002"/>
    <n v="37.400000000000006"/>
    <n v="0"/>
    <n v="18.700000000000003"/>
    <n v="41.800000000000004"/>
    <n v="17.600000000000001"/>
    <n v="0"/>
    <n v="1.1000000000000001"/>
    <n v="5.5"/>
    <n v="0"/>
    <n v="35.200000000000003"/>
    <n v="12.100000000000001"/>
    <n v="0"/>
    <n v="17.600000000000001"/>
  </r>
  <r>
    <x v="30"/>
    <x v="0"/>
    <x v="30"/>
    <n v="430.1"/>
    <n v="101.2"/>
    <n v="129.80000000000001"/>
    <n v="110"/>
    <n v="89.100000000000009"/>
    <n v="0"/>
    <n v="0.9900000000000001"/>
    <n v="1.0230000000000001"/>
    <n v="1.0340000000000003"/>
    <n v="0.72600000000000009"/>
    <n v="0.88000000000000012"/>
    <n v="0.66"/>
    <n v="0.79200000000000004"/>
    <n v="0.72600000000000009"/>
    <n v="1.0230000000000001"/>
    <n v="0.97900000000000009"/>
    <n v="0.63800000000000001"/>
    <n v="0.81400000000000006"/>
    <n v="0.60500000000000009"/>
    <n v="1.0780000000000001"/>
    <n v="1.0450000000000002"/>
    <n v="1.089"/>
    <n v="0.62700000000000011"/>
    <n v="0"/>
    <n v="33"/>
    <n v="5.5"/>
    <n v="15.400000000000002"/>
    <n v="16.5"/>
    <n v="5.5"/>
    <n v="38.5"/>
    <n v="0"/>
    <n v="1.1000000000000001"/>
    <n v="14.3"/>
    <n v="3.3000000000000003"/>
    <n v="28.6"/>
    <n v="5.5"/>
    <n v="0"/>
    <n v="12.100000000000001"/>
    <n v="4.4000000000000004"/>
    <n v="12.100000000000001"/>
    <n v="17.600000000000001"/>
    <n v="8.8000000000000007"/>
    <n v="0"/>
    <n v="4.4000000000000004"/>
    <n v="18.700000000000003"/>
    <n v="2.2000000000000002"/>
    <n v="1.1000000000000001"/>
    <n v="45.1"/>
    <n v="0"/>
    <n v="0"/>
    <n v="7.7000000000000011"/>
    <n v="25.3"/>
    <n v="5.5"/>
    <n v="3.3000000000000003"/>
    <n v="6.6000000000000005"/>
    <n v="23.1"/>
    <n v="25.3"/>
    <n v="9.9"/>
    <n v="22"/>
    <n v="6.6000000000000005"/>
    <n v="0"/>
    <n v="4.4000000000000004"/>
    <n v="0"/>
  </r>
  <r>
    <x v="31"/>
    <x v="1"/>
    <x v="3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1"/>
    <x v="32"/>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1"/>
    <x v="3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2"/>
    <x v="1"/>
    <x v="0"/>
    <n v="588.50000000000023"/>
    <n v="72.600000000000009"/>
    <n v="121"/>
    <n v="146.30000000000013"/>
    <n v="248.60000000000014"/>
    <n v="0"/>
    <n v="0.19800000000000001"/>
    <n v="0.95700000000000007"/>
    <n v="0.88000000000000012"/>
    <n v="0.69300000000000006"/>
    <n v="1.0780000000000001"/>
    <n v="0.66"/>
    <n v="0.79200000000000004"/>
    <n v="0.74800000000000011"/>
    <n v="0.46200000000000002"/>
    <n v="0.51700000000000013"/>
    <n v="0.86900000000000011"/>
    <n v="0.97900000000000009"/>
    <n v="1.0340000000000003"/>
    <n v="0.88000000000000012"/>
    <n v="1.0340000000000003"/>
    <n v="0.71500000000000008"/>
    <n v="1.0010000000000001"/>
    <n v="49.500000000000007"/>
    <n v="33"/>
    <n v="13.200000000000001"/>
    <n v="0"/>
    <n v="12.100000000000001"/>
    <n v="0"/>
    <n v="0"/>
    <n v="0"/>
    <n v="12.100000000000001"/>
    <n v="1.1000000000000001"/>
    <n v="47.300000000000004"/>
    <n v="48.400000000000006"/>
    <n v="47.300000000000004"/>
    <n v="36.300000000000004"/>
    <n v="0"/>
    <n v="53.900000000000006"/>
    <n v="23.1"/>
    <n v="15.400000000000126"/>
    <n v="1.1000000000000001"/>
    <n v="23.1"/>
    <n v="6.6000000000000005"/>
    <n v="13.200000000000001"/>
    <n v="33.000000000000128"/>
    <n v="27.500000000000004"/>
    <n v="0"/>
    <n v="8.8000000000000007"/>
    <n v="1.1000000000000001"/>
    <n v="2.2000000000000002"/>
    <n v="14.3"/>
    <n v="39.6"/>
    <n v="5.5"/>
    <n v="0"/>
    <n v="3.3000000000000003"/>
    <n v="0"/>
    <n v="3.3000000000000003"/>
    <n v="24.200000000000003"/>
    <n v="16.5"/>
    <n v="1.1000000000000001"/>
    <n v="18.700000000000003"/>
    <n v="0"/>
  </r>
  <r>
    <x v="33"/>
    <x v="1"/>
    <x v="1"/>
    <n v="563.20000000000005"/>
    <n v="158.4"/>
    <n v="144.1"/>
    <n v="101.20000000000002"/>
    <n v="159.5"/>
    <n v="1"/>
    <n v="0.51700000000000013"/>
    <n v="0.58300000000000007"/>
    <n v="0.9900000000000001"/>
    <n v="0.8580000000000001"/>
    <n v="0.74800000000000011"/>
    <n v="1.0010000000000001"/>
    <n v="0.72600000000000009"/>
    <n v="0.93500000000000005"/>
    <n v="0.67100000000000004"/>
    <n v="0.70400000000000007"/>
    <n v="0.68200000000000005"/>
    <n v="0.47300000000000003"/>
    <n v="0.49500000000000005"/>
    <n v="0.81400000000000006"/>
    <n v="0.94600000000000006"/>
    <n v="0.31900000000000001"/>
    <n v="1.056"/>
    <n v="2.2000000000000002"/>
    <n v="0"/>
    <n v="0"/>
    <n v="22"/>
    <n v="19.8"/>
    <n v="37.400000000000006"/>
    <n v="19.8"/>
    <n v="19.8"/>
    <n v="9.9"/>
    <n v="13.200000000000001"/>
    <n v="37.400000000000006"/>
    <n v="13.200000000000001"/>
    <n v="17.600000000000001"/>
    <n v="24.200000000000003"/>
    <n v="3.3000000000000003"/>
    <n v="36.300000000000004"/>
    <n v="8.8000000000000007"/>
    <n v="0"/>
    <n v="23.1"/>
    <n v="33"/>
    <n v="0"/>
    <n v="0"/>
    <n v="13.200000000000001"/>
    <n v="42.900000000000006"/>
    <n v="4.4000000000000004"/>
    <n v="0"/>
    <n v="12.100000000000001"/>
    <n v="0"/>
    <n v="5.5"/>
    <n v="23.1"/>
    <n v="3.3000000000000003"/>
    <n v="46.2"/>
    <n v="24.200000000000003"/>
    <n v="0"/>
    <n v="1.1000000000000001"/>
    <n v="0"/>
    <n v="0"/>
    <n v="42.900000000000006"/>
    <n v="35.200000000000003"/>
    <n v="5.5"/>
  </r>
  <r>
    <x v="34"/>
    <x v="1"/>
    <x v="2"/>
    <n v="497.2"/>
    <n v="167.20000000000002"/>
    <n v="173.8"/>
    <n v="68.2"/>
    <n v="88.000000000000014"/>
    <n v="0"/>
    <n v="0.60500000000000009"/>
    <n v="0.74800000000000011"/>
    <n v="0.78100000000000003"/>
    <n v="0.94600000000000006"/>
    <n v="0.7370000000000001"/>
    <n v="1.0120000000000002"/>
    <n v="0.66"/>
    <n v="0.45100000000000007"/>
    <n v="1.089"/>
    <n v="1.0230000000000001"/>
    <n v="0.77000000000000013"/>
    <n v="1.1000000000000001"/>
    <n v="1.0669999999999999"/>
    <n v="1.0010000000000001"/>
    <n v="0.47300000000000003"/>
    <n v="0.48400000000000004"/>
    <n v="1.089"/>
    <n v="1.1000000000000001"/>
    <n v="12.100000000000001"/>
    <n v="26.400000000000002"/>
    <n v="23.1"/>
    <n v="26.400000000000002"/>
    <n v="22"/>
    <n v="0"/>
    <n v="40.700000000000003"/>
    <n v="8.8000000000000007"/>
    <n v="13.200000000000001"/>
    <n v="2.2000000000000002"/>
    <n v="8.8000000000000007"/>
    <n v="0"/>
    <n v="3.3000000000000003"/>
    <n v="17.600000000000001"/>
    <n v="0"/>
    <n v="0"/>
    <n v="50.6"/>
    <n v="7.7000000000000011"/>
    <n v="0"/>
    <n v="0"/>
    <n v="3.3000000000000003"/>
    <n v="0"/>
    <n v="7.7000000000000011"/>
    <n v="0"/>
    <n v="0"/>
    <n v="30.800000000000004"/>
    <n v="0"/>
    <n v="26.400000000000002"/>
    <n v="0"/>
    <n v="8.8000000000000007"/>
    <n v="0"/>
    <n v="37.400000000000006"/>
    <n v="17.600000000000001"/>
    <n v="0"/>
    <n v="1.1000000000000001"/>
    <n v="37.400000000000006"/>
    <n v="0"/>
    <n v="49.500000000000007"/>
    <n v="15.400000000000002"/>
  </r>
  <r>
    <x v="35"/>
    <x v="1"/>
    <x v="3"/>
    <n v="524.70000000000016"/>
    <n v="141.90000000000015"/>
    <n v="117.70000000000002"/>
    <n v="152.9"/>
    <n v="112.20000000000002"/>
    <n v="0"/>
    <n v="0.47300000000000003"/>
    <n v="0.51700000000000013"/>
    <n v="0.95700000000000007"/>
    <n v="0.83600000000000008"/>
    <n v="1.0230000000000001"/>
    <n v="0.71500000000000008"/>
    <n v="0.80300000000000005"/>
    <n v="0.70400000000000007"/>
    <n v="0.86900000000000011"/>
    <n v="0.90200000000000014"/>
    <n v="0.68200000000000005"/>
    <n v="0.37400000000000005"/>
    <n v="1.0010000000000001"/>
    <n v="0.86900000000000011"/>
    <n v="0.39600000000000002"/>
    <n v="1.0669999999999999"/>
    <n v="0.8580000000000001"/>
    <n v="7.7000000000000011"/>
    <n v="35.200000000000003"/>
    <n v="6.6000000000000005"/>
    <n v="24.200000000000003"/>
    <n v="12.100000000000001"/>
    <n v="18.700000000000003"/>
    <n v="13.200000000000001"/>
    <n v="0"/>
    <n v="0"/>
    <n v="0"/>
    <n v="4.4000000000000004"/>
    <n v="9.9"/>
    <n v="52.800000000000004"/>
    <n v="27.500000000000004"/>
    <n v="9.9"/>
    <n v="12.100000000000001"/>
    <n v="0"/>
    <n v="0"/>
    <n v="0"/>
    <n v="0"/>
    <n v="19.8"/>
    <n v="19.8"/>
    <n v="39.6"/>
    <n v="9.9"/>
    <n v="0"/>
    <n v="5.5"/>
    <n v="7.7000000000000011"/>
    <n v="11"/>
    <n v="33"/>
    <n v="6.6000000000000005"/>
    <n v="1.1000000000000001"/>
    <n v="4.4000000000000004"/>
    <n v="19.8"/>
    <n v="39.6"/>
    <n v="0"/>
    <n v="25.3"/>
    <n v="1.1000000000000001"/>
    <n v="44"/>
    <n v="6.6000000000001258"/>
    <n v="0"/>
  </r>
  <r>
    <x v="36"/>
    <x v="1"/>
    <x v="4"/>
    <n v="591.80000000000007"/>
    <n v="166.10000000000002"/>
    <n v="103.4"/>
    <n v="205.70000000000002"/>
    <n v="116.60000000000002"/>
    <n v="0"/>
    <n v="0.75900000000000012"/>
    <n v="0.55000000000000004"/>
    <n v="0.38500000000000006"/>
    <n v="0.84700000000000009"/>
    <n v="0.44000000000000006"/>
    <n v="0.94600000000000006"/>
    <n v="0.28600000000000003"/>
    <n v="1.0340000000000003"/>
    <n v="0.6160000000000001"/>
    <n v="0.79200000000000004"/>
    <n v="0.96800000000000008"/>
    <n v="0.49500000000000005"/>
    <n v="1.089"/>
    <n v="0.8580000000000001"/>
    <n v="0.82500000000000007"/>
    <n v="0.40700000000000003"/>
    <n v="1.0230000000000001"/>
    <n v="9.9"/>
    <n v="11"/>
    <n v="4.4000000000000004"/>
    <n v="0"/>
    <n v="16.5"/>
    <n v="4.4000000000000004"/>
    <n v="13.200000000000001"/>
    <n v="16.5"/>
    <n v="26.400000000000002"/>
    <n v="1.1000000000000001"/>
    <n v="7.7000000000000011"/>
    <n v="9.9"/>
    <n v="0"/>
    <n v="0"/>
    <n v="2.2000000000000002"/>
    <n v="18.700000000000003"/>
    <n v="27.500000000000004"/>
    <n v="0"/>
    <n v="41.800000000000004"/>
    <n v="16.5"/>
    <n v="20.900000000000002"/>
    <n v="41.800000000000004"/>
    <n v="31.900000000000002"/>
    <n v="3.3000000000000003"/>
    <n v="35.200000000000003"/>
    <n v="0"/>
    <n v="0"/>
    <n v="15.400000000000002"/>
    <n v="6.6000000000000005"/>
    <n v="50.6"/>
    <n v="24.200000000000003"/>
    <n v="15.400000000000002"/>
    <n v="3.3000000000000003"/>
    <n v="13.200000000000001"/>
    <n v="22"/>
    <n v="9.9"/>
    <n v="2.2000000000000002"/>
    <n v="0"/>
    <n v="68.2"/>
    <n v="7.7000000000000011"/>
  </r>
  <r>
    <x v="37"/>
    <x v="1"/>
    <x v="5"/>
    <n v="640.20000000000027"/>
    <n v="133.10000000000002"/>
    <n v="227.70000000000002"/>
    <n v="161.70000000000016"/>
    <n v="117.70000000000002"/>
    <n v="0"/>
    <n v="0.23100000000000001"/>
    <n v="0.27500000000000002"/>
    <n v="0.79200000000000004"/>
    <n v="0.88000000000000012"/>
    <n v="1.056"/>
    <n v="1.0450000000000002"/>
    <n v="0.36300000000000004"/>
    <n v="0.63800000000000001"/>
    <n v="1.0230000000000001"/>
    <n v="0.67100000000000004"/>
    <n v="0.64900000000000002"/>
    <n v="0.64900000000000002"/>
    <n v="0.30800000000000005"/>
    <n v="0.46200000000000002"/>
    <n v="0.9900000000000001"/>
    <n v="0.7370000000000001"/>
    <n v="0.42900000000000005"/>
    <n v="5.5"/>
    <n v="46.2"/>
    <n v="0"/>
    <n v="44"/>
    <n v="0"/>
    <n v="17.600000000000001"/>
    <n v="46.2"/>
    <n v="8.8000000000000007"/>
    <n v="27.500000000000004"/>
    <n v="31.900000000000002"/>
    <n v="16.5"/>
    <n v="0"/>
    <n v="4.4000000000000004"/>
    <n v="44"/>
    <n v="22"/>
    <n v="16.5"/>
    <n v="0"/>
    <n v="0"/>
    <n v="30.800000000000004"/>
    <n v="0"/>
    <n v="47.300000000000004"/>
    <n v="22"/>
    <n v="19.800000000000125"/>
    <n v="5.5"/>
    <n v="7.7000000000000011"/>
    <n v="0"/>
    <n v="2.2000000000000002"/>
    <n v="50.6"/>
    <n v="3.3000000000000003"/>
    <n v="3.3000000000000003"/>
    <n v="0"/>
    <n v="17.600000000000001"/>
    <n v="2.2000000000000002"/>
    <n v="44"/>
    <n v="4.4000000000000004"/>
    <n v="35.200000000000003"/>
    <n v="0"/>
    <n v="0"/>
    <n v="29.700000000000003"/>
    <n v="0"/>
  </r>
  <r>
    <x v="38"/>
    <x v="1"/>
    <x v="6"/>
    <n v="402.6"/>
    <n v="117.7"/>
    <n v="61.600000000000009"/>
    <n v="122.10000000000002"/>
    <n v="101.20000000000002"/>
    <n v="0"/>
    <n v="0.78100000000000003"/>
    <n v="0.9900000000000001"/>
    <n v="1.089"/>
    <n v="1.0010000000000001"/>
    <n v="1.0669999999999999"/>
    <n v="0.81400000000000006"/>
    <n v="0.77000000000000013"/>
    <n v="1.089"/>
    <n v="1.0450000000000002"/>
    <n v="0.78100000000000003"/>
    <n v="0.78100000000000003"/>
    <n v="0.71500000000000008"/>
    <n v="0.45100000000000007"/>
    <n v="0.9900000000000001"/>
    <n v="0.30800000000000005"/>
    <n v="1.0780000000000001"/>
    <n v="0.30800000000000005"/>
    <n v="17.600000000000001"/>
    <n v="2.2000000000000002"/>
    <n v="9.9"/>
    <n v="0"/>
    <n v="0"/>
    <n v="15.400000000000002"/>
    <n v="4.4000000000000004"/>
    <n v="8.8000000000000007"/>
    <n v="0"/>
    <n v="3.3000000000000003"/>
    <n v="5.5"/>
    <n v="8.8000000000000007"/>
    <n v="0"/>
    <n v="0"/>
    <n v="9.9"/>
    <n v="5.5"/>
    <n v="0"/>
    <n v="1.1000000000000001"/>
    <n v="59.400000000000006"/>
    <n v="16.5"/>
    <n v="0"/>
    <n v="0"/>
    <n v="41.800000000000004"/>
    <n v="13.200000000000001"/>
    <n v="42.900000000000006"/>
    <n v="6.6000000000000005"/>
    <n v="0"/>
    <n v="0"/>
    <n v="2.2000000000000002"/>
    <n v="15.400000000000016"/>
    <n v="11"/>
    <n v="24.200000000000003"/>
    <n v="38.5"/>
    <n v="11"/>
    <n v="0"/>
    <n v="29.700000000000003"/>
    <n v="3.3000000000000003"/>
    <n v="0"/>
    <n v="0"/>
    <n v="0"/>
  </r>
  <r>
    <x v="39"/>
    <x v="1"/>
    <x v="7"/>
    <n v="532.40000000000009"/>
    <n v="138.60000000000002"/>
    <n v="181.5"/>
    <n v="190.3"/>
    <n v="22"/>
    <n v="0"/>
    <n v="0.52800000000000002"/>
    <n v="0.82500000000000007"/>
    <n v="0.81400000000000006"/>
    <n v="0.92400000000000004"/>
    <n v="0.27500000000000002"/>
    <n v="0.47300000000000003"/>
    <n v="0.95700000000000007"/>
    <n v="0.67100000000000004"/>
    <n v="0.13200000000000001"/>
    <n v="0.69300000000000006"/>
    <n v="0.91300000000000014"/>
    <n v="0.88000000000000012"/>
    <n v="0.6160000000000001"/>
    <n v="0.9900000000000001"/>
    <n v="1.0120000000000002"/>
    <n v="0.93500000000000005"/>
    <n v="0.93500000000000005"/>
    <n v="0"/>
    <n v="38.5"/>
    <n v="0"/>
    <n v="1.1000000000000001"/>
    <n v="23.1"/>
    <n v="34.1"/>
    <n v="0"/>
    <n v="6.6000000000000005"/>
    <n v="38.5"/>
    <n v="39.6"/>
    <n v="1.1000000000000001"/>
    <n v="0"/>
    <n v="0"/>
    <n v="0"/>
    <n v="5.5"/>
    <n v="0"/>
    <n v="0"/>
    <n v="0"/>
    <n v="8.8000000000000007"/>
    <n v="7.7000000000000011"/>
    <n v="22"/>
    <n v="20.900000000000002"/>
    <n v="37.400000000000006"/>
    <n v="41.800000000000004"/>
    <n v="22"/>
    <n v="0"/>
    <n v="5.5"/>
    <n v="40.700000000000003"/>
    <n v="0"/>
    <n v="0"/>
    <n v="11"/>
    <n v="3.3000000000000003"/>
    <n v="0"/>
    <n v="46.2"/>
    <n v="4.4000000000000004"/>
    <n v="14.3"/>
    <n v="0"/>
    <n v="3.3000000000000003"/>
    <n v="18.700000000000003"/>
    <n v="37.400000000000006"/>
  </r>
  <r>
    <x v="40"/>
    <x v="1"/>
    <x v="8"/>
    <n v="519.20000000000005"/>
    <n v="73.700000000000017"/>
    <n v="172.7"/>
    <n v="147.40000000000003"/>
    <n v="125.4"/>
    <n v="0"/>
    <n v="0.27500000000000002"/>
    <n v="0.60500000000000009"/>
    <n v="0.81400000000000006"/>
    <n v="0.92400000000000004"/>
    <n v="0.9900000000000001"/>
    <n v="0.79200000000000004"/>
    <n v="0.67100000000000004"/>
    <n v="0.84700000000000009"/>
    <n v="0.22000000000000003"/>
    <n v="0.11000000000000001"/>
    <n v="0.66"/>
    <n v="0.64900000000000002"/>
    <n v="0.60500000000000009"/>
    <n v="1.0340000000000003"/>
    <n v="0.96800000000000008"/>
    <n v="0.31900000000000001"/>
    <n v="0.44000000000000006"/>
    <n v="11"/>
    <n v="30.800000000000004"/>
    <n v="0"/>
    <n v="14.3"/>
    <n v="25.3"/>
    <n v="23.1"/>
    <n v="6.6000000000000005"/>
    <n v="53.900000000000006"/>
    <n v="0"/>
    <n v="7.7000000000000011"/>
    <n v="14.3"/>
    <n v="36.300000000000004"/>
    <n v="17.600000000000001"/>
    <n v="17.600000000000001"/>
    <n v="18.700000000000003"/>
    <n v="17.600000000000001"/>
    <n v="0"/>
    <n v="0"/>
    <n v="0"/>
    <n v="17.600000000000001"/>
    <n v="20.900000000000002"/>
    <n v="16.5"/>
    <n v="47.300000000000004"/>
    <n v="22"/>
    <n v="7.7000000000000011"/>
    <n v="0"/>
    <n v="0"/>
    <n v="33"/>
    <n v="0"/>
    <n v="0"/>
    <n v="0"/>
    <n v="30.800000000000004"/>
    <n v="0"/>
    <n v="0"/>
    <n v="18.700000000000003"/>
    <n v="1.1000000000000001"/>
    <n v="0"/>
    <n v="18.700000000000003"/>
    <n v="0"/>
    <n v="4.4000000000000004"/>
  </r>
  <r>
    <x v="41"/>
    <x v="1"/>
    <x v="9"/>
    <n v="647.90000000000009"/>
    <n v="234.3"/>
    <n v="152.90000000000003"/>
    <n v="134.20000000000002"/>
    <n v="126.50000000000001"/>
    <n v="0"/>
    <n v="0.41800000000000004"/>
    <n v="0.89100000000000013"/>
    <n v="1.089"/>
    <n v="0.9900000000000001"/>
    <n v="1.0450000000000002"/>
    <n v="0.90200000000000014"/>
    <n v="0.8580000000000001"/>
    <n v="0.7370000000000001"/>
    <n v="0.97900000000000009"/>
    <n v="0.72600000000000009"/>
    <n v="0.84700000000000009"/>
    <n v="0.97900000000000009"/>
    <n v="1.0780000000000001"/>
    <n v="0.94600000000000006"/>
    <n v="1.089"/>
    <n v="1.0120000000000002"/>
    <n v="0.63800000000000001"/>
    <n v="0"/>
    <n v="5.5"/>
    <n v="24.200000000000003"/>
    <n v="23.1"/>
    <n v="15.400000000000002"/>
    <n v="28.6"/>
    <n v="18.700000000000003"/>
    <n v="24.200000000000003"/>
    <n v="9.9"/>
    <n v="3.3000000000000003"/>
    <n v="4.4000000000000004"/>
    <n v="23.1"/>
    <n v="23.1"/>
    <n v="0"/>
    <n v="0"/>
    <n v="20.900000000000002"/>
    <n v="17.600000000000001"/>
    <n v="0"/>
    <n v="22"/>
    <n v="19.8"/>
    <n v="16.5"/>
    <n v="20.900000000000002"/>
    <n v="17.600000000000001"/>
    <n v="6.6000000000000005"/>
    <n v="0"/>
    <n v="0"/>
    <n v="0"/>
    <n v="31.900000000000002"/>
    <n v="40.700000000000003"/>
    <n v="0"/>
    <n v="24.200000000000003"/>
    <n v="0"/>
    <n v="30.800000000000004"/>
    <n v="30.800000000000004"/>
    <n v="16.5"/>
    <n v="51.7"/>
    <n v="0"/>
    <n v="20.900000000000002"/>
    <n v="20.900000000000002"/>
    <n v="38.5"/>
  </r>
  <r>
    <x v="42"/>
    <x v="1"/>
    <x v="10"/>
    <n v="588.50000000000011"/>
    <n v="144.10000000000002"/>
    <n v="213.40000000000003"/>
    <n v="70.400000000000006"/>
    <n v="160.60000000000002"/>
    <n v="0"/>
    <n v="0.77000000000000013"/>
    <n v="0.82500000000000007"/>
    <n v="0.91300000000000014"/>
    <n v="1.0450000000000002"/>
    <n v="1.0120000000000002"/>
    <n v="0.80300000000000005"/>
    <n v="0.84700000000000009"/>
    <n v="0.82500000000000007"/>
    <n v="0.81400000000000006"/>
    <n v="0.89100000000000013"/>
    <n v="1.0780000000000001"/>
    <n v="0.47300000000000003"/>
    <n v="1.1000000000000001"/>
    <n v="0.82500000000000007"/>
    <n v="0.59400000000000008"/>
    <n v="1.0669999999999999"/>
    <n v="0.97900000000000009"/>
    <n v="15.400000000000002"/>
    <n v="2.2000000000000002"/>
    <n v="29.700000000000003"/>
    <n v="28.6"/>
    <n v="0"/>
    <n v="19.8"/>
    <n v="11"/>
    <n v="39.6"/>
    <n v="4.4000000000000004"/>
    <n v="62.7"/>
    <n v="26.400000000000002"/>
    <n v="17.600000000000001"/>
    <n v="16.5"/>
    <n v="45.1"/>
    <n v="0"/>
    <n v="42.900000000000006"/>
    <n v="23.1"/>
    <n v="12.100000000000001"/>
    <n v="3.3000000000000003"/>
    <n v="0"/>
    <n v="34.1"/>
    <n v="0"/>
    <n v="0"/>
    <n v="6.6000000000000005"/>
    <n v="6.6000000000000005"/>
    <n v="5.5"/>
    <n v="2.2000000000000002"/>
    <n v="0"/>
    <n v="14.3"/>
    <n v="1.1000000000000001"/>
    <n v="0"/>
    <n v="12.100000000000001"/>
    <n v="12.100000000000001"/>
    <n v="5.5"/>
    <n v="6.6000000000000005"/>
    <n v="0"/>
    <n v="1.1000000000000001"/>
    <n v="35.200000000000003"/>
    <n v="36.300000000000004"/>
    <n v="35.200000000000003"/>
  </r>
  <r>
    <x v="43"/>
    <x v="1"/>
    <x v="11"/>
    <n v="618.20000000000005"/>
    <n v="156.20000000000002"/>
    <n v="113.3"/>
    <n v="173.8"/>
    <n v="174.90000000000003"/>
    <n v="0"/>
    <n v="0.52800000000000002"/>
    <n v="0.56100000000000005"/>
    <n v="0.80300000000000005"/>
    <n v="0.80300000000000005"/>
    <n v="0.9900000000000001"/>
    <n v="0.36300000000000004"/>
    <n v="0.75900000000000012"/>
    <n v="0.64900000000000002"/>
    <n v="0.68200000000000005"/>
    <n v="0.75900000000000012"/>
    <n v="0.78100000000000003"/>
    <n v="1.0669999999999999"/>
    <n v="0.35200000000000004"/>
    <n v="0.91300000000000014"/>
    <n v="0.86900000000000011"/>
    <n v="0.27500000000000002"/>
    <n v="0.94600000000000006"/>
    <n v="17.600000000000001"/>
    <n v="0"/>
    <n v="4.4000000000000004"/>
    <n v="0"/>
    <n v="0"/>
    <n v="11"/>
    <n v="39.6"/>
    <n v="0"/>
    <n v="0"/>
    <n v="40.700000000000003"/>
    <n v="6.6000000000000005"/>
    <n v="7.7000000000000011"/>
    <n v="37.400000000000006"/>
    <n v="0"/>
    <n v="0"/>
    <n v="41.800000000000004"/>
    <n v="46.2"/>
    <n v="0"/>
    <n v="8.8000000000000007"/>
    <n v="33"/>
    <n v="6.6000000000000005"/>
    <n v="0"/>
    <n v="61.600000000000009"/>
    <n v="8.8000000000000007"/>
    <n v="4.4000000000000004"/>
    <n v="0"/>
    <n v="25.3"/>
    <n v="0"/>
    <n v="60.500000000000007"/>
    <n v="6.6000000000000005"/>
    <n v="4.4000000000000004"/>
    <n v="25.3"/>
    <n v="17.600000000000001"/>
    <n v="6.6000000000000005"/>
    <n v="25.3"/>
    <n v="28.6"/>
    <n v="14.3"/>
    <n v="6.6000000000000005"/>
    <n v="0"/>
    <n v="27.500000000000004"/>
  </r>
  <r>
    <x v="44"/>
    <x v="1"/>
    <x v="12"/>
    <n v="484.00000000000011"/>
    <n v="143"/>
    <n v="139.70000000000002"/>
    <n v="134.20000000000002"/>
    <n v="67.100000000000009"/>
    <n v="0"/>
    <n v="0.48400000000000004"/>
    <n v="0.69300000000000006"/>
    <n v="0.83600000000000008"/>
    <n v="0.9900000000000001"/>
    <n v="1.0340000000000003"/>
    <n v="0.67100000000000004"/>
    <n v="0.84700000000000009"/>
    <n v="1.0230000000000001"/>
    <n v="0.86900000000000011"/>
    <n v="0.75900000000000012"/>
    <n v="0.50600000000000012"/>
    <n v="0.56100000000000005"/>
    <n v="0.93500000000000005"/>
    <n v="0.97900000000000009"/>
    <n v="1.0450000000000002"/>
    <n v="0.37400000000000005"/>
    <n v="0.6160000000000001"/>
    <n v="25.3"/>
    <n v="6.6000000000000005"/>
    <n v="0"/>
    <n v="0"/>
    <n v="0"/>
    <n v="22"/>
    <n v="9.9"/>
    <n v="22"/>
    <n v="15.400000000000002"/>
    <n v="38.5"/>
    <n v="4.4000000000000004"/>
    <n v="25.3"/>
    <n v="12.100000000000001"/>
    <n v="0"/>
    <n v="4.4000000000000004"/>
    <n v="1.1000000000000001"/>
    <n v="0"/>
    <n v="3.3000000000000003"/>
    <n v="11"/>
    <n v="9.9"/>
    <n v="7.7000000000000011"/>
    <n v="9.9"/>
    <n v="0"/>
    <n v="12.100000000000001"/>
    <n v="23.1"/>
    <n v="36.300000000000004"/>
    <n v="4.4000000000000004"/>
    <n v="11"/>
    <n v="27.500000000000004"/>
    <n v="2.2000000000000002"/>
    <n v="0"/>
    <n v="67.100000000000009"/>
    <n v="9.9"/>
    <n v="1.1000000000000001"/>
    <n v="0"/>
    <n v="31.900000000000002"/>
    <n v="0"/>
    <n v="8.8000000000000007"/>
    <n v="0"/>
    <n v="24.200000000000003"/>
  </r>
  <r>
    <x v="45"/>
    <x v="1"/>
    <x v="13"/>
    <n v="512.60000000000014"/>
    <n v="101.2"/>
    <n v="169.40000000000009"/>
    <n v="128.69999999999999"/>
    <n v="113.30000000000013"/>
    <n v="1"/>
    <n v="0.66"/>
    <n v="1.089"/>
    <n v="0.93500000000000005"/>
    <n v="0.91300000000000014"/>
    <n v="0.26400000000000001"/>
    <n v="0.67100000000000004"/>
    <n v="0.81400000000000006"/>
    <n v="1.0120000000000002"/>
    <n v="1.0669999999999999"/>
    <n v="0.84700000000000009"/>
    <n v="0.79200000000000004"/>
    <n v="1.089"/>
    <n v="0.95700000000000007"/>
    <n v="0.6160000000000001"/>
    <n v="0.34100000000000003"/>
    <n v="1.0010000000000001"/>
    <n v="0.45100000000000007"/>
    <n v="0"/>
    <n v="7.7000000000000011"/>
    <n v="0"/>
    <n v="55.000000000000007"/>
    <n v="27.500000000000004"/>
    <n v="24.200000000000003"/>
    <n v="13.200000000000001"/>
    <n v="0"/>
    <n v="37.400000000000006"/>
    <n v="4.4000000000000625"/>
    <n v="45.1"/>
    <n v="9.9"/>
    <n v="18.700000000000003"/>
    <n v="0"/>
    <n v="15.400000000000126"/>
    <n v="8.8000000000000007"/>
    <n v="0"/>
    <n v="14.3"/>
    <n v="9.9"/>
    <n v="36.300000000000004"/>
    <n v="0"/>
    <n v="30.800000000000004"/>
    <n v="0"/>
    <n v="4.4000000000000004"/>
    <n v="28.6"/>
    <n v="13.200000000000001"/>
    <n v="0"/>
    <n v="44"/>
    <n v="0"/>
    <n v="7.7000000000000011"/>
    <n v="13.200000000000001"/>
    <n v="40.700000000000003"/>
    <n v="0"/>
    <n v="0"/>
    <n v="0"/>
    <n v="0"/>
    <n v="0"/>
    <n v="0"/>
    <n v="44"/>
    <n v="3.3000000000000003"/>
  </r>
  <r>
    <x v="46"/>
    <x v="1"/>
    <x v="14"/>
    <n v="537.90000000000009"/>
    <n v="70.400000000000006"/>
    <n v="141.9"/>
    <n v="195.8"/>
    <n v="129.80000000000001"/>
    <n v="0"/>
    <n v="0.7370000000000001"/>
    <n v="0.6160000000000001"/>
    <n v="0.8580000000000001"/>
    <n v="0.91300000000000014"/>
    <n v="1.0669999999999999"/>
    <n v="0.93500000000000005"/>
    <n v="0.8580000000000001"/>
    <n v="0.94600000000000006"/>
    <n v="0.71500000000000008"/>
    <n v="0.82500000000000007"/>
    <n v="0.97900000000000009"/>
    <n v="0.53900000000000003"/>
    <n v="1.0230000000000001"/>
    <n v="0.44000000000000006"/>
    <n v="0.9900000000000001"/>
    <n v="0.49500000000000005"/>
    <n v="0.78100000000000003"/>
    <n v="0"/>
    <n v="37.400000000000006"/>
    <n v="0"/>
    <n v="0"/>
    <n v="18.700000000000003"/>
    <n v="27.500000000000004"/>
    <n v="0"/>
    <n v="0"/>
    <n v="30.800000000000004"/>
    <n v="27.500000000000004"/>
    <n v="0"/>
    <n v="19.8"/>
    <n v="48.400000000000006"/>
    <n v="25.3"/>
    <n v="0"/>
    <n v="4.4000000000000004"/>
    <n v="4.4000000000000004"/>
    <n v="14.3"/>
    <n v="0"/>
    <n v="13.200000000000001"/>
    <n v="38.5"/>
    <n v="14.3"/>
    <n v="36.300000000000004"/>
    <n v="47.300000000000004"/>
    <n v="4.4000000000000004"/>
    <n v="5.5"/>
    <n v="30.800000000000004"/>
    <n v="0"/>
    <n v="18.700000000000003"/>
    <n v="0"/>
    <n v="0"/>
    <n v="0"/>
    <n v="3.3000000000000003"/>
    <n v="13.200000000000001"/>
    <n v="4.4000000000000004"/>
    <n v="0"/>
    <n v="12.100000000000001"/>
    <n v="13.200000000000001"/>
    <n v="9.9"/>
    <n v="14.3"/>
  </r>
  <r>
    <x v="47"/>
    <x v="1"/>
    <x v="15"/>
    <n v="661.09999999999991"/>
    <n v="123.19999999999999"/>
    <n v="211.20000000000002"/>
    <n v="135.29999999999998"/>
    <n v="191.40000000000003"/>
    <n v="0"/>
    <n v="0.93500000000000005"/>
    <n v="0.68200000000000005"/>
    <n v="0.92400000000000004"/>
    <n v="0.93500000000000005"/>
    <n v="0.91300000000000014"/>
    <n v="0.66"/>
    <n v="0.80300000000000005"/>
    <n v="0.66"/>
    <n v="0.59400000000000008"/>
    <n v="0.67100000000000004"/>
    <n v="0.75900000000000012"/>
    <n v="1.089"/>
    <n v="0.46200000000000002"/>
    <n v="0.38500000000000006"/>
    <n v="0.95700000000000007"/>
    <n v="0.53900000000000003"/>
    <n v="0.71500000000000008"/>
    <n v="13.200000000000001"/>
    <n v="13.200000000000001"/>
    <n v="0"/>
    <n v="41.800000000000004"/>
    <n v="34.1"/>
    <n v="27.500000000000004"/>
    <n v="42.900000000000006"/>
    <n v="6.6000000000000005"/>
    <n v="31.900000000000002"/>
    <n v="0"/>
    <n v="22"/>
    <n v="36.300000000000004"/>
    <n v="11"/>
    <n v="25.3"/>
    <n v="29.700000000000003"/>
    <n v="5.5"/>
    <n v="33"/>
    <n v="0"/>
    <n v="41.800000000000004"/>
    <n v="8.8000000000000007"/>
    <n v="22"/>
    <n v="2.2000000000000002"/>
    <n v="4.4000000000000004"/>
    <n v="20.900000000000002"/>
    <n v="5.5"/>
    <n v="4.4000000000000004"/>
    <n v="36.300000000000004"/>
    <n v="30.800000000000004"/>
    <n v="2.2000000000000002"/>
    <n v="6.6000000000000005"/>
    <n v="8.8000000000000007"/>
    <n v="29.700000000000003"/>
    <n v="8.8000000000000007"/>
    <n v="12.100000000000001"/>
    <n v="7.7000000000000011"/>
    <n v="27.500000000000004"/>
    <n v="7.7000000000000011"/>
    <n v="14.3"/>
    <n v="3.3000000000000003"/>
    <n v="3.3000000000000003"/>
  </r>
  <r>
    <x v="48"/>
    <x v="1"/>
    <x v="16"/>
    <n v="518.1"/>
    <n v="157.30000000000001"/>
    <n v="109.9999999999999"/>
    <n v="144.10000000000002"/>
    <n v="106.70000000000014"/>
    <n v="0"/>
    <n v="0.33"/>
    <n v="1.0230000000000001"/>
    <n v="1.0780000000000001"/>
    <n v="0.90200000000000014"/>
    <n v="1.0450000000000002"/>
    <n v="1.0120000000000002"/>
    <n v="0.62700000000000011"/>
    <n v="0.67100000000000004"/>
    <n v="0.83600000000000008"/>
    <n v="0.79200000000000004"/>
    <n v="0.67100000000000004"/>
    <n v="1.056"/>
    <n v="1.056"/>
    <n v="0.44000000000000006"/>
    <n v="0.7370000000000001"/>
    <n v="0.62700000000000011"/>
    <n v="1.0230000000000001"/>
    <n v="0"/>
    <n v="7.6999999999998758"/>
    <n v="0"/>
    <n v="3.3000000000000003"/>
    <n v="51.7"/>
    <n v="0"/>
    <n v="30.800000000000004"/>
    <n v="4.4000000000000004"/>
    <n v="4.4000000000000004"/>
    <n v="7.7000000000000011"/>
    <n v="0"/>
    <n v="15.400000000000002"/>
    <n v="0"/>
    <n v="24.200000000000003"/>
    <n v="0"/>
    <n v="37.400000000000006"/>
    <n v="0"/>
    <n v="20.900000000000126"/>
    <n v="8.8000000000000007"/>
    <n v="0"/>
    <n v="13.200000000000001"/>
    <n v="9.9"/>
    <n v="12.100000000000001"/>
    <n v="23.1"/>
    <n v="25.3"/>
    <n v="12.100000000000001"/>
    <n v="15.400000000000002"/>
    <n v="2.2000000000000002"/>
    <n v="26.400000000000002"/>
    <n v="4.4000000000000004"/>
    <n v="1.1000000000000001"/>
    <n v="6.6000000000000005"/>
    <n v="53.900000000000006"/>
    <n v="8.8000000000000007"/>
    <n v="8.8000000000000007"/>
    <n v="17.600000000000001"/>
    <n v="7.7000000000000011"/>
    <n v="13.200000000000001"/>
    <n v="22"/>
    <n v="17.600000000000001"/>
  </r>
  <r>
    <x v="49"/>
    <x v="1"/>
    <x v="17"/>
    <n v="605"/>
    <n v="110"/>
    <n v="180.4"/>
    <n v="194.7"/>
    <n v="119.90000000000002"/>
    <n v="0"/>
    <n v="1.0010000000000001"/>
    <n v="0.6160000000000001"/>
    <n v="0.84700000000000009"/>
    <n v="0.95700000000000007"/>
    <n v="1.0010000000000001"/>
    <n v="0.68200000000000005"/>
    <n v="0.11000000000000001"/>
    <n v="0.42900000000000005"/>
    <n v="0.7370000000000001"/>
    <n v="0.8580000000000001"/>
    <n v="0.89100000000000013"/>
    <n v="1.0120000000000002"/>
    <n v="0.59400000000000008"/>
    <n v="1.0010000000000001"/>
    <n v="0.47300000000000003"/>
    <n v="0.82500000000000007"/>
    <n v="0.82500000000000007"/>
    <n v="12.100000000000001"/>
    <n v="4.4000000000000004"/>
    <n v="8.8000000000000007"/>
    <n v="29.700000000000003"/>
    <n v="8.8000000000000007"/>
    <n v="39.6"/>
    <n v="16.5"/>
    <n v="17.600000000000001"/>
    <n v="4.4000000000000004"/>
    <n v="38.5"/>
    <n v="3.3000000000000003"/>
    <n v="0"/>
    <n v="31.900000000000002"/>
    <n v="8.8000000000000007"/>
    <n v="27.500000000000004"/>
    <n v="0"/>
    <n v="0"/>
    <n v="17.600000000000001"/>
    <n v="26.400000000000002"/>
    <n v="7.7000000000000011"/>
    <n v="23.1"/>
    <n v="46.2"/>
    <n v="23.1"/>
    <n v="0"/>
    <n v="0"/>
    <n v="9.9"/>
    <n v="0"/>
    <n v="0"/>
    <n v="46.2"/>
    <n v="46.2"/>
    <n v="2.2000000000000002"/>
    <n v="13.200000000000001"/>
    <n v="0"/>
    <n v="0"/>
    <n v="0"/>
    <n v="0"/>
    <n v="5.5"/>
    <n v="49.500000000000007"/>
    <n v="39.6"/>
    <n v="0"/>
  </r>
  <r>
    <x v="50"/>
    <x v="1"/>
    <x v="18"/>
    <n v="650.1"/>
    <n v="166.10000000000002"/>
    <n v="278.30000000000007"/>
    <n v="113.30000000000001"/>
    <n v="92.40000000000002"/>
    <n v="0"/>
    <n v="0.30800000000000005"/>
    <n v="0.88000000000000012"/>
    <n v="0.77000000000000013"/>
    <n v="1.0230000000000001"/>
    <n v="0.22000000000000003"/>
    <n v="0.7370000000000001"/>
    <n v="0.94600000000000006"/>
    <n v="0.66"/>
    <n v="1.0780000000000001"/>
    <n v="0.63800000000000001"/>
    <n v="0.71500000000000008"/>
    <n v="0.6160000000000001"/>
    <n v="0.31900000000000001"/>
    <n v="0.77000000000000013"/>
    <n v="1.056"/>
    <n v="1.0230000000000001"/>
    <n v="1.0120000000000002"/>
    <n v="30.800000000000004"/>
    <n v="27.500000000000004"/>
    <n v="44"/>
    <n v="33"/>
    <n v="26.400000000000002"/>
    <n v="44"/>
    <n v="16.5"/>
    <n v="0"/>
    <n v="55.000000000000007"/>
    <n v="1.1000000000000001"/>
    <n v="48.400000000000006"/>
    <n v="18.700000000000003"/>
    <n v="13.200000000000001"/>
    <n v="0"/>
    <n v="0"/>
    <n v="6.6000000000000005"/>
    <n v="25.3"/>
    <n v="5.5"/>
    <n v="4.4000000000000004"/>
    <n v="18.700000000000003"/>
    <n v="9.9"/>
    <n v="0"/>
    <n v="20.900000000000002"/>
    <n v="3.3000000000000003"/>
    <n v="2.2000000000000002"/>
    <n v="16.5"/>
    <n v="0"/>
    <n v="0"/>
    <n v="14.3"/>
    <n v="46.2"/>
    <n v="0"/>
    <n v="46.2"/>
    <n v="13.200000000000001"/>
    <n v="0"/>
    <n v="15.400000000000002"/>
    <n v="33"/>
    <n v="14.3"/>
    <n v="0"/>
    <n v="1.1000000000000001"/>
    <n v="42.900000000000006"/>
  </r>
  <r>
    <x v="51"/>
    <x v="1"/>
    <x v="19"/>
    <n v="492.80000000000035"/>
    <n v="134.20000000000013"/>
    <n v="96.800000000000139"/>
    <n v="46.20000000000006"/>
    <n v="215.60000000000002"/>
    <n v="1"/>
    <n v="0.59400000000000008"/>
    <n v="0.62700000000000011"/>
    <n v="0.81400000000000006"/>
    <n v="0.96800000000000008"/>
    <n v="0.36300000000000004"/>
    <n v="0.79200000000000004"/>
    <n v="0.82500000000000007"/>
    <n v="0.18700000000000003"/>
    <n v="0.53900000000000003"/>
    <n v="0.75900000000000012"/>
    <n v="0.55000000000000004"/>
    <n v="0.38500000000000006"/>
    <n v="1.0010000000000001"/>
    <n v="1.0010000000000001"/>
    <n v="0.9900000000000001"/>
    <n v="0.70400000000000007"/>
    <n v="1.0120000000000002"/>
    <n v="0"/>
    <n v="11"/>
    <n v="26.400000000000002"/>
    <n v="0"/>
    <n v="14.3"/>
    <n v="0"/>
    <n v="5.5000000000001252"/>
    <n v="5.5"/>
    <n v="30.800000000000004"/>
    <n v="3.3000000000000003"/>
    <n v="19.8"/>
    <n v="19.8"/>
    <n v="33"/>
    <n v="12.100000000000001"/>
    <n v="57.2"/>
    <n v="0"/>
    <n v="0"/>
    <n v="36.300000000000004"/>
    <n v="35.200000000000003"/>
    <n v="22"/>
    <n v="0"/>
    <n v="14.300000000000063"/>
    <n v="0"/>
    <n v="0"/>
    <n v="3.3000000000000003"/>
    <n v="0"/>
    <n v="0"/>
    <n v="0"/>
    <n v="0"/>
    <n v="28.6"/>
    <n v="0"/>
    <n v="1.1000000000000001"/>
    <n v="33.000000000000128"/>
    <n v="9.9"/>
    <n v="24.200000000000003"/>
    <n v="1.1000000000000001"/>
    <n v="6.6000000000000005"/>
    <n v="2.2000000000000002"/>
    <n v="20.900000000000002"/>
    <n v="35.200000000000003"/>
  </r>
  <r>
    <x v="52"/>
    <x v="1"/>
    <x v="20"/>
    <n v="483.99999999999989"/>
    <n v="155.1"/>
    <n v="89.100000000000009"/>
    <n v="129.7999999999999"/>
    <n v="110"/>
    <n v="0"/>
    <n v="0.47300000000000003"/>
    <n v="0.62700000000000011"/>
    <n v="0.74800000000000011"/>
    <n v="0.39600000000000002"/>
    <n v="0.18700000000000003"/>
    <n v="0.66"/>
    <n v="0.78100000000000003"/>
    <n v="0.74800000000000011"/>
    <n v="0.97900000000000009"/>
    <n v="0.78100000000000003"/>
    <n v="0.74800000000000011"/>
    <n v="0.51700000000000013"/>
    <n v="0.95700000000000007"/>
    <n v="0.79200000000000004"/>
    <n v="0.6160000000000001"/>
    <n v="0.81400000000000006"/>
    <n v="1.1000000000000001"/>
    <n v="0"/>
    <n v="0"/>
    <n v="0"/>
    <n v="8.8000000000000007"/>
    <n v="0"/>
    <n v="12.100000000000001"/>
    <n v="0"/>
    <n v="16.5"/>
    <n v="37.400000000000006"/>
    <n v="14.3"/>
    <n v="16.5"/>
    <n v="17.600000000000001"/>
    <n v="5.5"/>
    <n v="2.2000000000000002"/>
    <n v="29.700000000000003"/>
    <n v="0"/>
    <n v="16.5"/>
    <n v="16.5"/>
    <n v="22"/>
    <n v="0"/>
    <n v="6.6000000000000005"/>
    <n v="0"/>
    <n v="3.299999999999875"/>
    <n v="12.100000000000001"/>
    <n v="14.3"/>
    <n v="0"/>
    <n v="36.300000000000004"/>
    <n v="48.400000000000006"/>
    <n v="0"/>
    <n v="8.8000000000000007"/>
    <n v="26.400000000000002"/>
    <n v="0"/>
    <n v="0"/>
    <n v="6.6000000000000005"/>
    <n v="55.000000000000007"/>
    <n v="15.400000000000002"/>
    <n v="24.200000000000003"/>
    <n v="9.9"/>
    <n v="0"/>
    <n v="17.600000000000001"/>
  </r>
  <r>
    <x v="53"/>
    <x v="1"/>
    <x v="21"/>
    <n v="508.20000000000005"/>
    <n v="104.50000000000001"/>
    <n v="183.70000000000002"/>
    <n v="102.30000000000001"/>
    <n v="117.7"/>
    <n v="0"/>
    <n v="0.42900000000000005"/>
    <n v="1.0120000000000002"/>
    <n v="1.0340000000000003"/>
    <n v="0.92400000000000004"/>
    <n v="1.0230000000000001"/>
    <n v="0.75900000000000012"/>
    <n v="0.69300000000000006"/>
    <n v="0.13200000000000001"/>
    <n v="1.1000000000000001"/>
    <n v="0.83600000000000008"/>
    <n v="0.97900000000000009"/>
    <n v="0.31900000000000001"/>
    <n v="0.53900000000000003"/>
    <n v="0.89100000000000013"/>
    <n v="0.97900000000000009"/>
    <n v="1.0450000000000002"/>
    <n v="0.67100000000000004"/>
    <n v="30.800000000000004"/>
    <n v="0"/>
    <n v="1.1000000000000001"/>
    <n v="0"/>
    <n v="18.700000000000003"/>
    <n v="26.400000000000002"/>
    <n v="28.6"/>
    <n v="33"/>
    <n v="37.400000000000006"/>
    <n v="7.7000000000000011"/>
    <n v="27.500000000000004"/>
    <n v="0"/>
    <n v="1.1000000000000001"/>
    <n v="18.700000000000003"/>
    <n v="26.400000000000002"/>
    <n v="16.5"/>
    <n v="0"/>
    <n v="3.3000000000000003"/>
    <n v="29.700000000000003"/>
    <n v="22"/>
    <n v="7.7000000000000011"/>
    <n v="31.900000000000002"/>
    <n v="20.900000000000002"/>
    <n v="2.2000000000000002"/>
    <n v="3.3000000000000003"/>
    <n v="0"/>
    <n v="0"/>
    <n v="0"/>
    <n v="9.9"/>
    <n v="26.400000000000002"/>
    <n v="17.600000000000001"/>
    <n v="11"/>
    <n v="4.4000000000000004"/>
    <n v="19.8"/>
    <n v="7.7000000000000011"/>
    <n v="2.2000000000000002"/>
    <n v="26.400000000000002"/>
    <n v="7.7000000000000011"/>
    <n v="5.5"/>
    <n v="2.2000000000000002"/>
  </r>
  <r>
    <x v="54"/>
    <x v="1"/>
    <x v="22"/>
    <n v="712.8"/>
    <n v="115.50000000000001"/>
    <n v="265.10000000000002"/>
    <n v="136.4"/>
    <n v="195.8"/>
    <n v="0"/>
    <n v="0.23100000000000001"/>
    <n v="0.9900000000000001"/>
    <n v="0.72600000000000009"/>
    <n v="0.51700000000000013"/>
    <n v="0.82500000000000007"/>
    <n v="0.74800000000000011"/>
    <n v="0.70400000000000007"/>
    <n v="0.6160000000000001"/>
    <n v="0.72600000000000009"/>
    <n v="1.089"/>
    <n v="0.57200000000000006"/>
    <n v="0.22000000000000003"/>
    <n v="1.1000000000000001"/>
    <n v="1.0340000000000003"/>
    <n v="0.83600000000000008"/>
    <n v="0.46200000000000002"/>
    <n v="1.0340000000000003"/>
    <n v="20.900000000000002"/>
    <n v="50.6"/>
    <n v="3.3000000000000003"/>
    <n v="13.200000000000001"/>
    <n v="0"/>
    <n v="38.5"/>
    <n v="19.8"/>
    <n v="46.2"/>
    <n v="34.1"/>
    <n v="38.5"/>
    <n v="14.3"/>
    <n v="12.100000000000001"/>
    <n v="6.6000000000000005"/>
    <n v="16.5"/>
    <n v="6.6000000000000005"/>
    <n v="52.800000000000004"/>
    <n v="18.700000000000003"/>
    <n v="0"/>
    <n v="50.6"/>
    <n v="31.900000000000002"/>
    <n v="0"/>
    <n v="17.600000000000001"/>
    <n v="6.6000000000000005"/>
    <n v="31.900000000000002"/>
    <n v="6.6000000000000005"/>
    <n v="34.1"/>
    <n v="12.100000000000001"/>
    <n v="5.5"/>
    <n v="3.3000000000000003"/>
    <n v="18.700000000000003"/>
    <n v="6.6000000000000005"/>
    <n v="9.9"/>
    <n v="1.1000000000000001"/>
    <n v="6.6000000000000005"/>
    <n v="0"/>
    <n v="29.700000000000003"/>
    <n v="52.800000000000004"/>
    <n v="2.2000000000000002"/>
    <n v="0"/>
    <n v="6.6000000000000005"/>
  </r>
  <r>
    <x v="55"/>
    <x v="1"/>
    <x v="23"/>
    <n v="541.20000000000027"/>
    <n v="128.70000000000002"/>
    <n v="161.70000000000002"/>
    <n v="189.20000000000022"/>
    <n v="61.6"/>
    <n v="0"/>
    <n v="0.33"/>
    <n v="0.8580000000000001"/>
    <n v="0.82500000000000007"/>
    <n v="0.37400000000000005"/>
    <n v="0.96800000000000008"/>
    <n v="0.71500000000000008"/>
    <n v="0.66"/>
    <n v="0.68200000000000005"/>
    <n v="0.6160000000000001"/>
    <n v="0.82500000000000007"/>
    <n v="0.79200000000000004"/>
    <n v="0.82500000000000007"/>
    <n v="1.0230000000000001"/>
    <n v="1.0780000000000001"/>
    <n v="1.0780000000000001"/>
    <n v="0.39600000000000002"/>
    <n v="0.58300000000000007"/>
    <n v="0"/>
    <n v="9.9"/>
    <n v="36.300000000000004"/>
    <n v="25.3"/>
    <n v="12.100000000000001"/>
    <n v="26.400000000000002"/>
    <n v="0"/>
    <n v="25.3"/>
    <n v="19.8"/>
    <n v="6.6000000000000005"/>
    <n v="41.800000000000004"/>
    <n v="2.2000000000000002"/>
    <n v="0"/>
    <n v="0"/>
    <n v="9.9"/>
    <n v="0"/>
    <n v="4.4000000000000004"/>
    <n v="5.5"/>
    <n v="0"/>
    <n v="39.6"/>
    <n v="36.300000000000004"/>
    <n v="13.200000000000001"/>
    <n v="12.100000000000126"/>
    <n v="39.6"/>
    <n v="13.200000000000001"/>
    <n v="0"/>
    <n v="46.2"/>
    <n v="11.000000000000064"/>
    <n v="14.3"/>
    <n v="3.3000000000000003"/>
    <n v="28.6"/>
    <n v="0"/>
    <n v="0"/>
    <n v="0"/>
    <n v="6.6000000000000005"/>
    <n v="0"/>
    <n v="39.6"/>
    <n v="9.9"/>
    <n v="13.200000000000001"/>
    <n v="30.800000000000004"/>
  </r>
  <r>
    <x v="56"/>
    <x v="1"/>
    <x v="24"/>
    <n v="587.40000000000009"/>
    <n v="97.9"/>
    <n v="133.10000000000002"/>
    <n v="171.6"/>
    <n v="184.80000000000004"/>
    <n v="0"/>
    <n v="0.9900000000000001"/>
    <n v="0.72600000000000009"/>
    <n v="0.9900000000000001"/>
    <n v="0.19800000000000001"/>
    <n v="0.52800000000000002"/>
    <n v="0.7370000000000001"/>
    <n v="0.88000000000000012"/>
    <n v="0.8580000000000001"/>
    <n v="1.0340000000000003"/>
    <n v="0.74800000000000011"/>
    <n v="0.78100000000000003"/>
    <n v="0.6160000000000001"/>
    <n v="0.9900000000000001"/>
    <n v="0.97900000000000009"/>
    <n v="0.28600000000000003"/>
    <n v="1.1000000000000001"/>
    <n v="0.63800000000000001"/>
    <n v="0"/>
    <n v="0"/>
    <n v="16.5"/>
    <n v="0"/>
    <n v="14.3"/>
    <n v="14.3"/>
    <n v="0"/>
    <n v="30.800000000000004"/>
    <n v="27.500000000000004"/>
    <n v="29.700000000000003"/>
    <n v="26.400000000000002"/>
    <n v="37.400000000000006"/>
    <n v="7.7000000000000011"/>
    <n v="11"/>
    <n v="17.600000000000001"/>
    <n v="58.300000000000004"/>
    <n v="33"/>
    <n v="0"/>
    <n v="19.8"/>
    <n v="0"/>
    <n v="1.1000000000000001"/>
    <n v="8.8000000000000007"/>
    <n v="39.6"/>
    <n v="20.900000000000002"/>
    <n v="24.200000000000003"/>
    <n v="13.200000000000001"/>
    <n v="12.100000000000001"/>
    <n v="9.9"/>
    <n v="39.6"/>
    <n v="2.2000000000000002"/>
    <n v="0"/>
    <n v="0"/>
    <n v="2.2000000000000002"/>
    <n v="11"/>
    <n v="6.6000000000000005"/>
    <n v="46.2"/>
    <n v="4.4000000000000004"/>
    <n v="5.5"/>
    <n v="22"/>
    <n v="0"/>
  </r>
  <r>
    <x v="57"/>
    <x v="1"/>
    <x v="25"/>
    <n v="507.10000000000008"/>
    <n v="130.90000000000003"/>
    <n v="108.89999999999999"/>
    <n v="100.10000000000001"/>
    <n v="167.20000000000005"/>
    <n v="0"/>
    <n v="0.45100000000000007"/>
    <n v="0.93500000000000005"/>
    <n v="0.80300000000000005"/>
    <n v="0.95700000000000007"/>
    <n v="0.72600000000000009"/>
    <n v="1.0780000000000001"/>
    <n v="0.82500000000000007"/>
    <n v="0.70400000000000007"/>
    <n v="0.77000000000000013"/>
    <n v="0.84700000000000009"/>
    <n v="0.77000000000000013"/>
    <n v="0.11000000000000001"/>
    <n v="0.59400000000000008"/>
    <n v="0.80300000000000005"/>
    <n v="0.93500000000000005"/>
    <n v="0.7370000000000001"/>
    <n v="0.64900000000000002"/>
    <n v="36.300000000000004"/>
    <n v="3.3000000000000003"/>
    <n v="28.6"/>
    <n v="0"/>
    <n v="0"/>
    <n v="0"/>
    <n v="2.2000000000000002"/>
    <n v="12.100000000000001"/>
    <n v="17.600000000000001"/>
    <n v="8.8000000000000007"/>
    <n v="9.9"/>
    <n v="0"/>
    <n v="18.700000000000003"/>
    <n v="5.5"/>
    <n v="31.900000000000002"/>
    <n v="0"/>
    <n v="31.900000000000002"/>
    <n v="0"/>
    <n v="48.400000000000006"/>
    <n v="30.800000000000004"/>
    <n v="0"/>
    <n v="44"/>
    <n v="16.5"/>
    <n v="0"/>
    <n v="0"/>
    <n v="1.1000000000000001"/>
    <n v="36.300000000000004"/>
    <n v="0"/>
    <n v="0"/>
    <n v="2.2000000000000002"/>
    <n v="35.200000000000003"/>
    <n v="17.600000000000001"/>
    <n v="0"/>
    <n v="7.7000000000000011"/>
    <n v="0"/>
    <n v="12.100000000000001"/>
    <n v="23.1"/>
    <n v="24.200000000000003"/>
    <n v="11"/>
    <n v="0"/>
  </r>
  <r>
    <x v="58"/>
    <x v="1"/>
    <x v="26"/>
    <n v="642.40000000000009"/>
    <n v="194.70000000000005"/>
    <n v="139.70000000000002"/>
    <n v="156.19999999999999"/>
    <n v="151.80000000000004"/>
    <n v="0"/>
    <n v="0.84700000000000009"/>
    <n v="0.63800000000000001"/>
    <n v="1.089"/>
    <n v="0.97900000000000009"/>
    <n v="1.0120000000000002"/>
    <n v="1.0669999999999999"/>
    <n v="0.72600000000000009"/>
    <n v="0.75900000000000012"/>
    <n v="0.67100000000000004"/>
    <n v="0.80300000000000005"/>
    <n v="0.82500000000000007"/>
    <n v="0.89100000000000013"/>
    <n v="0.97900000000000009"/>
    <n v="0.77000000000000013"/>
    <n v="0.94600000000000006"/>
    <n v="0.39600000000000002"/>
    <n v="0.68200000000000005"/>
    <n v="17.600000000000001"/>
    <n v="9.9"/>
    <n v="18.700000000000003"/>
    <n v="0"/>
    <n v="46.2"/>
    <n v="7.7000000000000011"/>
    <n v="1.1000000000000001"/>
    <n v="7.7000000000000011"/>
    <n v="0"/>
    <n v="30.800000000000004"/>
    <n v="9.9"/>
    <n v="0"/>
    <n v="0"/>
    <n v="40.700000000000003"/>
    <n v="13.200000000000001"/>
    <n v="44"/>
    <n v="16.5"/>
    <n v="18.700000000000003"/>
    <n v="14.3"/>
    <n v="4.4000000000000004"/>
    <n v="51.7"/>
    <n v="11"/>
    <n v="2.2000000000000002"/>
    <n v="5.5"/>
    <n v="14.3"/>
    <n v="14.3"/>
    <n v="44"/>
    <n v="13.200000000000001"/>
    <n v="0"/>
    <n v="0"/>
    <n v="28.6"/>
    <n v="7.7000000000000011"/>
    <n v="16.5"/>
    <n v="0"/>
    <n v="53.900000000000006"/>
    <n v="24.200000000000003"/>
    <n v="8.8000000000000007"/>
    <n v="0"/>
    <n v="39.6"/>
    <n v="15.400000000000002"/>
  </r>
  <r>
    <x v="59"/>
    <x v="1"/>
    <x v="27"/>
    <n v="431.20000000000005"/>
    <n v="138.6"/>
    <n v="90.2"/>
    <n v="135.30000000000004"/>
    <n v="67.100000000000009"/>
    <n v="0"/>
    <n v="0.63800000000000001"/>
    <n v="0.63800000000000001"/>
    <n v="0.82500000000000007"/>
    <n v="0.96800000000000008"/>
    <n v="0.93500000000000005"/>
    <n v="0.74800000000000011"/>
    <n v="0.79200000000000004"/>
    <n v="0.88000000000000012"/>
    <n v="1.089"/>
    <n v="0.72600000000000009"/>
    <n v="0.79200000000000004"/>
    <n v="1.0120000000000002"/>
    <n v="1.1000000000000001"/>
    <n v="0.49500000000000005"/>
    <n v="0.83600000000000008"/>
    <n v="0.63800000000000001"/>
    <n v="0.45100000000000007"/>
    <n v="35.200000000000003"/>
    <n v="3.3000000000000003"/>
    <n v="0"/>
    <n v="3.3000000000000003"/>
    <n v="44"/>
    <n v="0"/>
    <n v="0"/>
    <n v="0"/>
    <n v="4.4000000000000004"/>
    <n v="0"/>
    <n v="24.200000000000003"/>
    <n v="0"/>
    <n v="0"/>
    <n v="0"/>
    <n v="8.8000000000000007"/>
    <n v="30.800000000000004"/>
    <n v="0"/>
    <n v="5.5"/>
    <n v="8.8000000000000007"/>
    <n v="13.200000000000001"/>
    <n v="8.8000000000000007"/>
    <n v="14.3"/>
    <n v="12.100000000000001"/>
    <n v="12.100000000000001"/>
    <n v="13.200000000000001"/>
    <n v="6.6000000000000005"/>
    <n v="23.1"/>
    <n v="0"/>
    <n v="30.800000000000004"/>
    <n v="14.3"/>
    <n v="23.1"/>
    <n v="4.4000000000000004"/>
    <n v="28.6"/>
    <n v="17.600000000000001"/>
    <n v="15.400000000000002"/>
    <n v="6.6000000000000005"/>
    <n v="7.7000000000000011"/>
    <n v="0"/>
    <n v="20.900000000000002"/>
    <n v="14.299999999999985"/>
  </r>
  <r>
    <x v="31"/>
    <x v="2"/>
    <x v="3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2"/>
    <x v="3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2"/>
    <x v="3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60"/>
    <x v="2"/>
    <x v="0"/>
    <n v="405.90000000000003"/>
    <n v="58.300000000000004"/>
    <n v="135.30000000000001"/>
    <n v="101.2"/>
    <n v="111.10000000000002"/>
    <n v="0"/>
    <n v="0.49500000000000005"/>
    <n v="0.88000000000000012"/>
    <n v="0.19800000000000001"/>
    <n v="0.9900000000000001"/>
    <n v="1.0120000000000002"/>
    <n v="0.62700000000000011"/>
    <n v="0.95700000000000007"/>
    <n v="0.80300000000000005"/>
    <n v="0.88000000000000012"/>
    <n v="0.74800000000000011"/>
    <n v="0.71500000000000008"/>
    <n v="0.16500000000000001"/>
    <n v="1.0010000000000001"/>
    <n v="1.0669999999999999"/>
    <n v="0.78100000000000003"/>
    <n v="0.29700000000000004"/>
    <n v="0.92400000000000004"/>
    <n v="4.4000000000000004"/>
    <n v="8.8000000000000007"/>
    <n v="3.3000000000000003"/>
    <n v="5.5"/>
    <n v="0"/>
    <n v="0"/>
    <n v="18.700000000000003"/>
    <n v="27.500000000000004"/>
    <n v="42.900000000000006"/>
    <n v="24.200000000000003"/>
    <n v="0"/>
    <n v="6.6000000000000005"/>
    <n v="2.2000000000000002"/>
    <n v="4.4000000000000004"/>
    <n v="12.100000000000001"/>
    <n v="2.2000000000000002"/>
    <n v="0"/>
    <n v="23.1"/>
    <n v="0"/>
    <n v="60.500000000000007"/>
    <n v="6.6000000000000005"/>
    <n v="6.6000000000000005"/>
    <n v="0"/>
    <n v="6.6000000000000005"/>
    <n v="0"/>
    <n v="14.3"/>
    <n v="0"/>
    <n v="34.1"/>
    <n v="33"/>
    <n v="0"/>
    <n v="20.900000000000002"/>
    <n v="6.6000000000000005"/>
    <n v="15.400000000000002"/>
    <n v="0"/>
    <n v="1.1000000000000001"/>
    <n v="0"/>
    <n v="9.9"/>
    <n v="0"/>
    <n v="4.4000000000000004"/>
    <n v="0"/>
  </r>
  <r>
    <x v="61"/>
    <x v="2"/>
    <x v="1"/>
    <n v="535.69999999999982"/>
    <n v="189.20000000000002"/>
    <n v="113.29999999999988"/>
    <n v="93.5"/>
    <n v="139.69999999999999"/>
    <n v="0"/>
    <n v="0.36300000000000004"/>
    <n v="0.31900000000000001"/>
    <n v="1.0010000000000001"/>
    <n v="0.53900000000000003"/>
    <n v="1.0669999999999999"/>
    <n v="0.66"/>
    <n v="0.71500000000000008"/>
    <n v="0.70400000000000007"/>
    <n v="0.19800000000000001"/>
    <n v="0.66"/>
    <n v="0.78100000000000003"/>
    <n v="1.089"/>
    <n v="1.0120000000000002"/>
    <n v="0.78100000000000003"/>
    <n v="1.0780000000000001"/>
    <n v="0.88000000000000012"/>
    <n v="0.88000000000000012"/>
    <n v="0"/>
    <n v="0"/>
    <n v="0"/>
    <n v="17.600000000000001"/>
    <n v="0"/>
    <n v="30.800000000000004"/>
    <n v="1.1000000000000001"/>
    <n v="7.7000000000000011"/>
    <n v="29.700000000000003"/>
    <n v="26.399999999999878"/>
    <n v="4.4000000000000004"/>
    <n v="0"/>
    <n v="0"/>
    <n v="0"/>
    <n v="0"/>
    <n v="4.4000000000000004"/>
    <n v="30.800000000000004"/>
    <n v="24.200000000000003"/>
    <n v="17.600000000000001"/>
    <n v="62.7"/>
    <n v="18.700000000000003"/>
    <n v="9.9"/>
    <n v="24.200000000000003"/>
    <n v="0"/>
    <n v="5.5"/>
    <n v="12.100000000000001"/>
    <n v="8.8000000000000007"/>
    <n v="6.6000000000000005"/>
    <n v="3.3000000000000003"/>
    <n v="4.4000000000000004"/>
    <n v="8.8000000000000007"/>
    <n v="39.6"/>
    <n v="11"/>
    <n v="15.400000000000002"/>
    <n v="1.1000000000000001"/>
    <n v="48.400000000000006"/>
    <n v="16.5"/>
    <n v="25.3"/>
    <n v="23.1"/>
    <n v="0"/>
  </r>
  <r>
    <x v="62"/>
    <x v="2"/>
    <x v="2"/>
    <n v="484"/>
    <n v="162.80000000000001"/>
    <n v="108.90000000000002"/>
    <n v="90.2"/>
    <n v="122.1"/>
    <n v="0"/>
    <n v="0.33"/>
    <n v="0.62700000000000011"/>
    <n v="0.78100000000000003"/>
    <n v="0.97900000000000009"/>
    <n v="0.33"/>
    <n v="0.69300000000000006"/>
    <n v="0.11000000000000001"/>
    <n v="0.77000000000000013"/>
    <n v="1.089"/>
    <n v="0.71500000000000008"/>
    <n v="0.69300000000000006"/>
    <n v="0.90200000000000014"/>
    <n v="1.0340000000000003"/>
    <n v="1.0669999999999999"/>
    <n v="0.48400000000000004"/>
    <n v="0.42900000000000005"/>
    <n v="1.0120000000000002"/>
    <n v="33"/>
    <n v="12.100000000000001"/>
    <n v="0"/>
    <n v="2.2000000000000002"/>
    <n v="15.400000000000016"/>
    <n v="0"/>
    <n v="0"/>
    <n v="19.8"/>
    <n v="15.400000000000002"/>
    <n v="11"/>
    <n v="11"/>
    <n v="11"/>
    <n v="6.6000000000000005"/>
    <n v="17.600000000000001"/>
    <n v="29.700000000000003"/>
    <n v="0"/>
    <n v="0"/>
    <n v="17.600000000000001"/>
    <n v="19.8"/>
    <n v="19.8"/>
    <n v="2.2000000000000002"/>
    <n v="2.2000000000000002"/>
    <n v="26.400000000000002"/>
    <n v="0"/>
    <n v="2.2000000000000002"/>
    <n v="0"/>
    <n v="23.1"/>
    <n v="33"/>
    <n v="1.1000000000000001"/>
    <n v="0"/>
    <n v="29.700000000000003"/>
    <n v="28.6"/>
    <n v="15.400000000000002"/>
    <n v="0"/>
    <n v="0"/>
    <n v="0"/>
    <n v="31.900000000000002"/>
    <n v="20.900000000000002"/>
    <n v="36.300000000000004"/>
    <n v="0"/>
  </r>
  <r>
    <x v="63"/>
    <x v="2"/>
    <x v="3"/>
    <n v="531.30000000000007"/>
    <n v="86.9"/>
    <n v="102.30000000000001"/>
    <n v="170.50000000000003"/>
    <n v="171.60000000000002"/>
    <n v="0"/>
    <n v="0.31900000000000001"/>
    <n v="0.78100000000000003"/>
    <n v="0.88000000000000012"/>
    <n v="0.89100000000000013"/>
    <n v="1.0780000000000001"/>
    <n v="0.75900000000000012"/>
    <n v="0.84700000000000009"/>
    <n v="0.88000000000000012"/>
    <n v="0.72600000000000009"/>
    <n v="0.81400000000000006"/>
    <n v="0.68200000000000005"/>
    <n v="1.0010000000000001"/>
    <n v="0.28600000000000003"/>
    <n v="1.1000000000000001"/>
    <n v="1.0340000000000003"/>
    <n v="0.56100000000000005"/>
    <n v="0.11000000000000001"/>
    <n v="0"/>
    <n v="9.9"/>
    <n v="0"/>
    <n v="15.400000000000002"/>
    <n v="0"/>
    <n v="7.7000000000000011"/>
    <n v="29.700000000000003"/>
    <n v="0"/>
    <n v="8.8000000000000007"/>
    <n v="30.800000000000004"/>
    <n v="26.400000000000002"/>
    <n v="14.3"/>
    <n v="0"/>
    <n v="0"/>
    <n v="30.800000000000004"/>
    <n v="47.300000000000004"/>
    <n v="55.000000000000007"/>
    <n v="18.700000000000003"/>
    <n v="5.5"/>
    <n v="0"/>
    <n v="1.1000000000000001"/>
    <n v="0"/>
    <n v="40.700000000000003"/>
    <n v="0"/>
    <n v="38.5"/>
    <n v="11"/>
    <n v="1.1000000000000001"/>
    <n v="40.700000000000003"/>
    <n v="6.6000000000000005"/>
    <n v="30.800000000000004"/>
    <n v="0"/>
    <n v="5.5"/>
    <n v="26.400000000000002"/>
    <n v="2.2000000000000002"/>
    <n v="34.1"/>
    <n v="0"/>
    <n v="0"/>
    <n v="17.600000000000001"/>
    <n v="0"/>
    <n v="1.1000000000000001"/>
  </r>
  <r>
    <x v="64"/>
    <x v="2"/>
    <x v="4"/>
    <n v="543.40000000000009"/>
    <n v="119.9"/>
    <n v="61.6"/>
    <n v="200.20000000000002"/>
    <n v="161.70000000000005"/>
    <n v="0"/>
    <n v="1.0120000000000002"/>
    <n v="0.58300000000000007"/>
    <n v="0.84700000000000009"/>
    <n v="0.90200000000000014"/>
    <n v="1.0450000000000002"/>
    <n v="0.69300000000000006"/>
    <n v="0.95700000000000007"/>
    <n v="0.96800000000000008"/>
    <n v="0.95700000000000007"/>
    <n v="0.68200000000000005"/>
    <n v="1.1000000000000001"/>
    <n v="0.92400000000000004"/>
    <n v="0.90200000000000014"/>
    <n v="0.60500000000000009"/>
    <n v="1.0340000000000003"/>
    <n v="0.57200000000000006"/>
    <n v="0.81400000000000006"/>
    <n v="6.6000000000000005"/>
    <n v="6.6000000000000005"/>
    <n v="0"/>
    <n v="14.3"/>
    <n v="0"/>
    <n v="0"/>
    <n v="29.700000000000003"/>
    <n v="0"/>
    <n v="1.1000000000000001"/>
    <n v="3.3000000000000003"/>
    <n v="22"/>
    <n v="14.3"/>
    <n v="45.1"/>
    <n v="35.200000000000003"/>
    <n v="0"/>
    <n v="5.5"/>
    <n v="0"/>
    <n v="23.1"/>
    <n v="24.200000000000003"/>
    <n v="14.3"/>
    <n v="0"/>
    <n v="16.5"/>
    <n v="26.400000000000002"/>
    <n v="39.6"/>
    <n v="33"/>
    <n v="47.300000000000004"/>
    <n v="0"/>
    <n v="0"/>
    <n v="26.400000000000002"/>
    <n v="11"/>
    <n v="0"/>
    <n v="2.2000000000000002"/>
    <n v="0"/>
    <n v="0"/>
    <n v="0"/>
    <n v="44"/>
    <n v="5.5"/>
    <n v="23.1"/>
    <n v="1.1000000000000001"/>
    <n v="44"/>
  </r>
  <r>
    <x v="65"/>
    <x v="2"/>
    <x v="5"/>
    <n v="399.3"/>
    <n v="81.400000000000006"/>
    <n v="103.40000000000002"/>
    <n v="84.7"/>
    <n v="129.80000000000001"/>
    <n v="0"/>
    <n v="1.0010000000000001"/>
    <n v="0.86900000000000011"/>
    <n v="0.57200000000000006"/>
    <n v="0.95700000000000007"/>
    <n v="1.089"/>
    <n v="0.64900000000000002"/>
    <n v="0.82500000000000007"/>
    <n v="0.60500000000000009"/>
    <n v="0.70400000000000007"/>
    <n v="0.78100000000000003"/>
    <n v="0.97900000000000009"/>
    <n v="0.92400000000000004"/>
    <n v="1.0780000000000001"/>
    <n v="0.93500000000000005"/>
    <n v="0.80300000000000005"/>
    <n v="0.88000000000000012"/>
    <n v="0.45100000000000007"/>
    <n v="22"/>
    <n v="0"/>
    <n v="0"/>
    <n v="4.4000000000000004"/>
    <n v="16.5"/>
    <n v="2.2000000000000002"/>
    <n v="12.100000000000001"/>
    <n v="20.900000000000002"/>
    <n v="23.1"/>
    <n v="2.2000000000000002"/>
    <n v="11"/>
    <n v="0"/>
    <n v="8.8000000000000007"/>
    <n v="6.6000000000000005"/>
    <n v="53.900000000000006"/>
    <n v="9.9"/>
    <n v="27.500000000000004"/>
    <n v="15.400000000000002"/>
    <n v="7.7000000000000011"/>
    <n v="0"/>
    <n v="0"/>
    <n v="7.7000000000000011"/>
    <n v="0"/>
    <n v="16.5"/>
    <n v="0"/>
    <n v="36.300000000000004"/>
    <n v="3.3000000000000003"/>
    <n v="6.6000000000000005"/>
    <n v="14.3"/>
    <n v="0"/>
    <n v="1.1000000000000001"/>
    <n v="3.3000000000000003"/>
    <n v="0"/>
    <n v="5.5"/>
    <n v="15.400000000000002"/>
    <n v="0"/>
    <n v="0"/>
    <n v="24.200000000000003"/>
    <n v="17.600000000000001"/>
    <n v="14.3"/>
  </r>
  <r>
    <x v="66"/>
    <x v="2"/>
    <x v="6"/>
    <n v="641.30000000000018"/>
    <n v="172.70000000000016"/>
    <n v="204.60000000000002"/>
    <n v="144.10000000000002"/>
    <n v="119.9"/>
    <n v="0"/>
    <n v="0.57200000000000006"/>
    <n v="0.66"/>
    <n v="1.089"/>
    <n v="0.29700000000000004"/>
    <n v="1.0010000000000001"/>
    <n v="0.14300000000000002"/>
    <n v="0.84700000000000009"/>
    <n v="0.64900000000000002"/>
    <n v="0.63800000000000001"/>
    <n v="0.52800000000000002"/>
    <n v="1.0780000000000001"/>
    <n v="0.96800000000000008"/>
    <n v="0.90200000000000014"/>
    <n v="0.80300000000000005"/>
    <n v="0.93500000000000005"/>
    <n v="0.52800000000000002"/>
    <n v="1.0780000000000001"/>
    <n v="8.8000000000000007"/>
    <n v="36.300000000000004"/>
    <n v="0"/>
    <n v="0"/>
    <n v="14.3"/>
    <n v="51.7"/>
    <n v="17.600000000000001"/>
    <n v="19.8"/>
    <n v="12.100000000000001"/>
    <n v="44"/>
    <n v="0"/>
    <n v="0"/>
    <n v="15.400000000000002"/>
    <n v="16.5"/>
    <n v="0"/>
    <n v="14.3"/>
    <n v="38.5"/>
    <n v="24.200000000000003"/>
    <n v="5.5"/>
    <n v="5.5"/>
    <n v="13.200000000000001"/>
    <n v="0"/>
    <n v="27.500000000000004"/>
    <n v="12.100000000000001"/>
    <n v="0"/>
    <n v="4.4000000000000004"/>
    <n v="24.200000000000003"/>
    <n v="41.800000000000004"/>
    <n v="3.3000000000000003"/>
    <n v="17.600000000000001"/>
    <n v="0"/>
    <n v="22"/>
    <n v="13.200000000000001"/>
    <n v="35.200000000000003"/>
    <n v="30.800000000000004"/>
    <n v="2.2000000000000002"/>
    <n v="34.1"/>
    <n v="16.5"/>
    <n v="14.3"/>
    <n v="4.4000000000001256"/>
  </r>
  <r>
    <x v="67"/>
    <x v="2"/>
    <x v="7"/>
    <n v="480.70000000000022"/>
    <n v="74.800000000000011"/>
    <n v="134.20000000000013"/>
    <n v="169.40000000000003"/>
    <n v="102.30000000000001"/>
    <n v="1"/>
    <n v="0.38500000000000006"/>
    <n v="0.82500000000000007"/>
    <n v="0.84700000000000009"/>
    <n v="0.83600000000000008"/>
    <n v="0.9900000000000001"/>
    <n v="0.80300000000000005"/>
    <n v="1.0120000000000002"/>
    <n v="0.75900000000000012"/>
    <n v="0.71500000000000008"/>
    <n v="0.78100000000000003"/>
    <n v="0.69300000000000006"/>
    <n v="1.0669999999999999"/>
    <n v="0.96800000000000008"/>
    <n v="0.82500000000000007"/>
    <n v="1.1000000000000001"/>
    <n v="0.86900000000000011"/>
    <n v="0.6160000000000001"/>
    <n v="26.400000000000002"/>
    <n v="15.400000000000002"/>
    <n v="0"/>
    <n v="3.3000000000001255"/>
    <n v="5.5"/>
    <n v="0"/>
    <n v="0"/>
    <n v="23.1"/>
    <n v="29.700000000000003"/>
    <n v="30.800000000000004"/>
    <n v="6.6000000000000005"/>
    <n v="6.6000000000000005"/>
    <n v="30.800000000000004"/>
    <n v="0"/>
    <n v="16.5"/>
    <n v="0"/>
    <n v="17.600000000000001"/>
    <n v="15.400000000000002"/>
    <n v="0"/>
    <n v="15.400000000000002"/>
    <n v="0"/>
    <n v="23.1"/>
    <n v="18.700000000000003"/>
    <n v="15.400000000000002"/>
    <n v="16.5"/>
    <n v="9.9"/>
    <n v="34.1"/>
    <n v="1.1000000000000001"/>
    <n v="26.400000000000002"/>
    <n v="24.200000000000003"/>
    <n v="0"/>
    <n v="0"/>
    <n v="8.8000000000000007"/>
    <n v="11"/>
    <n v="5.5"/>
    <n v="0"/>
    <n v="24.200000000000003"/>
    <n v="15.400000000000002"/>
    <n v="0"/>
    <n v="9.9"/>
  </r>
  <r>
    <x v="68"/>
    <x v="2"/>
    <x v="8"/>
    <n v="548.90000000000009"/>
    <n v="82.5"/>
    <n v="123.20000000000002"/>
    <n v="165"/>
    <n v="178.20000000000002"/>
    <n v="0"/>
    <n v="0.52800000000000002"/>
    <n v="0.68200000000000005"/>
    <n v="0.79200000000000004"/>
    <n v="0.74800000000000011"/>
    <n v="0.50600000000000012"/>
    <n v="0.81400000000000006"/>
    <n v="0.7370000000000001"/>
    <n v="0.69300000000000006"/>
    <n v="0.81400000000000006"/>
    <n v="0.97900000000000009"/>
    <n v="0.70400000000000007"/>
    <n v="0.48400000000000004"/>
    <n v="0.81400000000000006"/>
    <n v="0.49500000000000005"/>
    <n v="0.7370000000000001"/>
    <n v="0.79200000000000004"/>
    <n v="0.11000000000000001"/>
    <n v="28.6"/>
    <n v="0"/>
    <n v="14.3"/>
    <n v="1.1000000000000001"/>
    <n v="20.900000000000002"/>
    <n v="2.2000000000000002"/>
    <n v="15.400000000000002"/>
    <n v="4.4000000000000004"/>
    <n v="36.300000000000004"/>
    <n v="0"/>
    <n v="0"/>
    <n v="0"/>
    <n v="0"/>
    <n v="15.400000000000002"/>
    <n v="23.1"/>
    <n v="27.500000000000004"/>
    <n v="0"/>
    <n v="44"/>
    <n v="53.900000000000006"/>
    <n v="14.3"/>
    <n v="25.3"/>
    <n v="1.1000000000000001"/>
    <n v="0"/>
    <n v="24.200000000000003"/>
    <n v="0"/>
    <n v="25.3"/>
    <n v="3.3000000000000003"/>
    <n v="27.500000000000004"/>
    <n v="14.3"/>
    <n v="44"/>
    <n v="0"/>
    <n v="22"/>
    <n v="0"/>
    <n v="11"/>
    <n v="13.200000000000001"/>
    <n v="17.600000000000001"/>
    <n v="0"/>
    <n v="0"/>
    <n v="1.1000000000000001"/>
    <n v="17.600000000000001"/>
  </r>
  <r>
    <x v="69"/>
    <x v="2"/>
    <x v="9"/>
    <n v="555.5"/>
    <n v="122.10000000000001"/>
    <n v="118.80000000000001"/>
    <n v="199.1"/>
    <n v="115.50000000000001"/>
    <n v="0"/>
    <n v="0.84700000000000009"/>
    <n v="0.50600000000000012"/>
    <n v="0.88000000000000012"/>
    <n v="0.9900000000000001"/>
    <n v="0.50600000000000012"/>
    <n v="0.67100000000000004"/>
    <n v="1.0010000000000001"/>
    <n v="1.056"/>
    <n v="0.70400000000000007"/>
    <n v="0.82500000000000007"/>
    <n v="0.96800000000000008"/>
    <n v="0.63800000000000001"/>
    <n v="1.0010000000000001"/>
    <n v="1.089"/>
    <n v="0.33"/>
    <n v="0.7370000000000001"/>
    <n v="0.89100000000000013"/>
    <n v="45.1"/>
    <n v="0"/>
    <n v="6.6000000000000005"/>
    <n v="0"/>
    <n v="2.2000000000000002"/>
    <n v="15.400000000000002"/>
    <n v="0"/>
    <n v="5.5"/>
    <n v="6.6000000000000005"/>
    <n v="37.400000000000006"/>
    <n v="9.9"/>
    <n v="0"/>
    <n v="0"/>
    <n v="13.200000000000001"/>
    <n v="16.5"/>
    <n v="39.6"/>
    <n v="25.3"/>
    <n v="0"/>
    <n v="17.600000000000001"/>
    <n v="3.3000000000000003"/>
    <n v="44"/>
    <n v="45.1"/>
    <n v="13.200000000000001"/>
    <n v="0"/>
    <n v="44"/>
    <n v="7.7000000000000011"/>
    <n v="0"/>
    <n v="25.3"/>
    <n v="17.600000000000001"/>
    <n v="2.2000000000000002"/>
    <n v="11"/>
    <n v="8.8000000000000007"/>
    <n v="0"/>
    <n v="39.6"/>
    <n v="12.100000000000001"/>
    <n v="0"/>
    <n v="0"/>
    <n v="7.7000000000000011"/>
    <n v="0"/>
    <n v="42.900000000000006"/>
  </r>
  <r>
    <x v="70"/>
    <x v="2"/>
    <x v="10"/>
    <n v="525.80000000000007"/>
    <n v="127.60000000000001"/>
    <n v="129.80000000000001"/>
    <n v="155.10000000000002"/>
    <n v="113.30000000000001"/>
    <n v="0"/>
    <n v="0.38500000000000006"/>
    <n v="0.83600000000000008"/>
    <n v="0.84700000000000009"/>
    <n v="0.96800000000000008"/>
    <n v="1.0450000000000002"/>
    <n v="0.39600000000000002"/>
    <n v="0.72600000000000009"/>
    <n v="0.69300000000000006"/>
    <n v="0.84700000000000009"/>
    <n v="0.83600000000000008"/>
    <n v="1.0340000000000003"/>
    <n v="0.64900000000000002"/>
    <n v="0.95700000000000007"/>
    <n v="0.96800000000000008"/>
    <n v="1.056"/>
    <n v="1.0120000000000002"/>
    <n v="0.9900000000000001"/>
    <n v="0"/>
    <n v="8.8000000000000007"/>
    <n v="7.7000000000000011"/>
    <n v="9.9"/>
    <n v="27.500000000000004"/>
    <n v="20.900000000000002"/>
    <n v="16.5"/>
    <n v="0"/>
    <n v="15.400000000000002"/>
    <n v="23.1"/>
    <n v="0"/>
    <n v="0"/>
    <n v="0"/>
    <n v="33"/>
    <n v="22"/>
    <n v="29.700000000000003"/>
    <n v="24.200000000000003"/>
    <n v="0"/>
    <n v="0"/>
    <n v="4.4000000000000004"/>
    <n v="28.6"/>
    <n v="8.8000000000000007"/>
    <n v="7.7000000000000011"/>
    <n v="30.800000000000004"/>
    <n v="8.8000000000000007"/>
    <n v="5.5"/>
    <n v="0"/>
    <n v="24.200000000000003"/>
    <n v="0"/>
    <n v="40.700000000000003"/>
    <n v="7.7000000000000011"/>
    <n v="4.4000000000000004"/>
    <n v="1.1000000000000001"/>
    <n v="0"/>
    <n v="28.6"/>
    <n v="50.6"/>
    <n v="8.8000000000000007"/>
    <n v="0"/>
    <n v="16.5"/>
    <n v="9.9"/>
  </r>
  <r>
    <x v="71"/>
    <x v="2"/>
    <x v="11"/>
    <n v="557.70000000000016"/>
    <n v="163.9"/>
    <n v="102.30000000000001"/>
    <n v="108.90000000000002"/>
    <n v="182.60000000000005"/>
    <n v="0"/>
    <n v="0.82500000000000007"/>
    <n v="0.7370000000000001"/>
    <n v="0.84700000000000009"/>
    <n v="1.0669999999999999"/>
    <n v="0.71500000000000008"/>
    <n v="0.71500000000000008"/>
    <n v="0.7370000000000001"/>
    <n v="0.56100000000000005"/>
    <n v="0.81400000000000006"/>
    <n v="0.38500000000000006"/>
    <n v="0.88000000000000012"/>
    <n v="1.0450000000000002"/>
    <n v="0.79200000000000004"/>
    <n v="0.81400000000000006"/>
    <n v="0.42900000000000005"/>
    <n v="0.57200000000000006"/>
    <n v="0.39600000000000002"/>
    <n v="0"/>
    <n v="15.400000000000002"/>
    <n v="12.100000000000001"/>
    <n v="0"/>
    <n v="28.6"/>
    <n v="12.100000000000001"/>
    <n v="0"/>
    <n v="27.500000000000004"/>
    <n v="1.1000000000000001"/>
    <n v="5.5"/>
    <n v="8.8000000000000007"/>
    <n v="35.200000000000003"/>
    <n v="20.900000000000002"/>
    <n v="0"/>
    <n v="0"/>
    <n v="36.300000000000004"/>
    <n v="3.3000000000000629"/>
    <n v="28.6"/>
    <n v="35.200000000000003"/>
    <n v="23.1"/>
    <n v="13.200000000000001"/>
    <n v="13.200000000000001"/>
    <n v="4.4000000000000004"/>
    <n v="0"/>
    <n v="25.3"/>
    <n v="15.400000000000002"/>
    <n v="3.3000000000000003"/>
    <n v="2.2000000000000002"/>
    <n v="26.400000000000002"/>
    <n v="5.5"/>
    <n v="0"/>
    <n v="15.400000000000002"/>
    <n v="12.100000000000001"/>
    <n v="41.800000000000004"/>
    <n v="2.2000000000000002"/>
    <n v="3.3000000000000003"/>
    <n v="12.100000000000001"/>
    <n v="31.900000000000002"/>
    <n v="45.1"/>
    <n v="0"/>
  </r>
  <r>
    <x v="72"/>
    <x v="2"/>
    <x v="12"/>
    <n v="557.70000000000005"/>
    <n v="113.30000000000001"/>
    <n v="176"/>
    <n v="125.40000000000002"/>
    <n v="143"/>
    <n v="0"/>
    <n v="0.36300000000000004"/>
    <n v="1.0450000000000002"/>
    <n v="0.95700000000000007"/>
    <n v="0.52800000000000002"/>
    <n v="0.8580000000000001"/>
    <n v="0.80300000000000005"/>
    <n v="0.51700000000000013"/>
    <n v="0.86900000000000011"/>
    <n v="1.0230000000000001"/>
    <n v="0.79200000000000004"/>
    <n v="0.84700000000000009"/>
    <n v="0.94600000000000006"/>
    <n v="0.42900000000000005"/>
    <n v="0.96800000000000008"/>
    <n v="1.0669999999999999"/>
    <n v="0.97900000000000009"/>
    <n v="0.92400000000000004"/>
    <n v="35.200000000000003"/>
    <n v="36.300000000000004"/>
    <n v="0"/>
    <n v="34.1"/>
    <n v="5.5"/>
    <n v="0"/>
    <n v="15.400000000000002"/>
    <n v="38.5"/>
    <n v="3.3000000000000003"/>
    <n v="7.7000000000000011"/>
    <n v="0"/>
    <n v="0"/>
    <n v="2.2000000000000002"/>
    <n v="0"/>
    <n v="31.900000000000002"/>
    <n v="13.200000000000001"/>
    <n v="26.400000000000002"/>
    <n v="22"/>
    <n v="9.9"/>
    <n v="37.400000000000006"/>
    <n v="0"/>
    <n v="6.6000000000000005"/>
    <n v="5.5"/>
    <n v="12.100000000000001"/>
    <n v="0"/>
    <n v="12.100000000000001"/>
    <n v="0"/>
    <n v="19.8"/>
    <n v="39.6"/>
    <n v="29.700000000000003"/>
    <n v="0"/>
    <n v="6.6000000000000005"/>
    <n v="11"/>
    <n v="1.1000000000000001"/>
    <n v="8.8000000000000007"/>
    <n v="9.9"/>
    <n v="37.400000000000006"/>
    <n v="8.8000000000000007"/>
    <n v="6.6000000000000005"/>
    <n v="23.1"/>
  </r>
  <r>
    <x v="73"/>
    <x v="2"/>
    <x v="13"/>
    <n v="551.10000000000014"/>
    <n v="133.10000000000002"/>
    <n v="172.70000000000002"/>
    <n v="93.5"/>
    <n v="151.80000000000001"/>
    <n v="0"/>
    <n v="0.55000000000000004"/>
    <n v="0.7370000000000001"/>
    <n v="0.81400000000000006"/>
    <n v="0.77000000000000013"/>
    <n v="1.0450000000000002"/>
    <n v="1.056"/>
    <n v="1.056"/>
    <n v="0.12100000000000001"/>
    <n v="0.31900000000000001"/>
    <n v="0.23100000000000001"/>
    <n v="0.72600000000000009"/>
    <n v="1.0230000000000001"/>
    <n v="1.0120000000000002"/>
    <n v="1.0010000000000001"/>
    <n v="0.52800000000000002"/>
    <n v="0.83600000000000008"/>
    <n v="0.28600000000000003"/>
    <n v="24.200000000000003"/>
    <n v="23.1"/>
    <n v="14.3"/>
    <n v="30.800000000000004"/>
    <n v="5.5"/>
    <n v="33"/>
    <n v="13.200000000000001"/>
    <n v="14.3"/>
    <n v="14.3"/>
    <n v="0"/>
    <n v="0"/>
    <n v="11"/>
    <n v="20.900000000000002"/>
    <n v="48.400000000000006"/>
    <n v="15.400000000000002"/>
    <n v="0"/>
    <n v="13.200000000000001"/>
    <n v="4.4000000000000004"/>
    <n v="38.5"/>
    <n v="0"/>
    <n v="11"/>
    <n v="0"/>
    <n v="13.200000000000001"/>
    <n v="26.400000000000002"/>
    <n v="5.5"/>
    <n v="0"/>
    <n v="2.2000000000000002"/>
    <n v="0"/>
    <n v="34.1"/>
    <n v="1.1000000000000001"/>
    <n v="0"/>
    <n v="19.8"/>
    <n v="14.3"/>
    <n v="40.700000000000003"/>
    <n v="0"/>
    <n v="0"/>
    <n v="5.5"/>
    <n v="13.200000000000001"/>
    <n v="23.1"/>
    <n v="16.5"/>
  </r>
  <r>
    <x v="74"/>
    <x v="2"/>
    <x v="14"/>
    <n v="557.70000000000005"/>
    <n v="141.9"/>
    <n v="100.10000000000001"/>
    <n v="114.40000000000002"/>
    <n v="201.3"/>
    <n v="0"/>
    <n v="0.39600000000000002"/>
    <n v="0.68200000000000005"/>
    <n v="0.9900000000000001"/>
    <n v="0.66"/>
    <n v="1.0780000000000001"/>
    <n v="0.81400000000000006"/>
    <n v="0.70400000000000007"/>
    <n v="0.96800000000000008"/>
    <n v="0.72600000000000009"/>
    <n v="0.79200000000000004"/>
    <n v="0.75900000000000012"/>
    <n v="0.97900000000000009"/>
    <n v="1.1000000000000001"/>
    <n v="1.0120000000000002"/>
    <n v="1.0010000000000001"/>
    <n v="0.86900000000000011"/>
    <n v="0.8580000000000001"/>
    <n v="26.400000000000002"/>
    <n v="0"/>
    <n v="44"/>
    <n v="2.2000000000000002"/>
    <n v="0"/>
    <n v="0"/>
    <n v="0"/>
    <n v="1.1000000000000001"/>
    <n v="17.600000000000001"/>
    <n v="8.8000000000000007"/>
    <n v="0"/>
    <n v="46.2"/>
    <n v="9.9"/>
    <n v="14.3"/>
    <n v="29.700000000000003"/>
    <n v="8.8000000000000007"/>
    <n v="22"/>
    <n v="31.900000000000002"/>
    <n v="0"/>
    <n v="38.5"/>
    <n v="0"/>
    <n v="24.200000000000003"/>
    <n v="51.7"/>
    <n v="2.2000000000000002"/>
    <n v="0"/>
    <n v="0"/>
    <n v="26.400000000000002"/>
    <n v="0"/>
    <n v="0"/>
    <n v="9.9"/>
    <n v="36.300000000000004"/>
    <n v="18.700000000000003"/>
    <n v="0"/>
    <n v="6.6000000000000005"/>
    <n v="3.3000000000000003"/>
    <n v="24.200000000000003"/>
    <n v="3.3000000000000003"/>
    <n v="9.9"/>
    <n v="39.6"/>
    <n v="0"/>
  </r>
  <r>
    <x v="75"/>
    <x v="2"/>
    <x v="15"/>
    <n v="502.7000000000001"/>
    <n v="60.5"/>
    <n v="121"/>
    <n v="206.80000000000004"/>
    <n v="114.40000000000002"/>
    <n v="0"/>
    <n v="0.30800000000000005"/>
    <n v="0.82500000000000007"/>
    <n v="0.95700000000000007"/>
    <n v="0.94600000000000006"/>
    <n v="1.0230000000000001"/>
    <n v="1.0120000000000002"/>
    <n v="0.70400000000000007"/>
    <n v="1.0450000000000002"/>
    <n v="0.60500000000000009"/>
    <n v="1.1000000000000001"/>
    <n v="1.0010000000000001"/>
    <n v="0.86900000000000011"/>
    <n v="0.52800000000000002"/>
    <n v="0.80300000000000005"/>
    <n v="1.0340000000000003"/>
    <n v="0.30800000000000005"/>
    <n v="0.82500000000000007"/>
    <n v="20.900000000000002"/>
    <n v="2.2000000000000002"/>
    <n v="25.3"/>
    <n v="6.6000000000000005"/>
    <n v="33"/>
    <n v="4.4000000000000004"/>
    <n v="0"/>
    <n v="0"/>
    <n v="25.3"/>
    <n v="3.3000000000000003"/>
    <n v="20.900000000000002"/>
    <n v="0"/>
    <n v="24.200000000000003"/>
    <n v="56.1"/>
    <n v="0"/>
    <n v="4.4000000000000004"/>
    <n v="0"/>
    <n v="22"/>
    <n v="3.3000000000000003"/>
    <n v="4.4000000000000004"/>
    <n v="0"/>
    <n v="0"/>
    <n v="23.1"/>
    <n v="55.000000000000007"/>
    <n v="0"/>
    <n v="0"/>
    <n v="13.200000000000001"/>
    <n v="35.200000000000003"/>
    <n v="55.000000000000007"/>
    <n v="25.3"/>
    <n v="3.3000000000000003"/>
    <n v="0"/>
    <n v="45.1"/>
    <n v="4.4000000000000004"/>
    <n v="0"/>
    <n v="0"/>
    <n v="7.7000000000000011"/>
    <n v="0"/>
    <n v="0"/>
    <n v="0"/>
  </r>
  <r>
    <x v="76"/>
    <x v="2"/>
    <x v="16"/>
    <n v="557.70000000000016"/>
    <n v="135.30000000000013"/>
    <n v="114.4"/>
    <n v="156.20000000000002"/>
    <n v="151.80000000000001"/>
    <n v="1"/>
    <n v="0.45100000000000007"/>
    <n v="1.056"/>
    <n v="0.86900000000000011"/>
    <n v="0.81400000000000006"/>
    <n v="1.0669999999999999"/>
    <n v="0.70400000000000007"/>
    <n v="0.91300000000000014"/>
    <n v="0.69300000000000006"/>
    <n v="0.11000000000000001"/>
    <n v="0.67100000000000004"/>
    <n v="0.15400000000000003"/>
    <n v="0.33"/>
    <n v="0.58300000000000007"/>
    <n v="0.68200000000000005"/>
    <n v="0.97900000000000009"/>
    <n v="0.56100000000000005"/>
    <n v="1.0669999999999999"/>
    <n v="27.500000000000004"/>
    <n v="24.200000000000003"/>
    <n v="0"/>
    <n v="12.100000000000001"/>
    <n v="49.500000000000007"/>
    <n v="0"/>
    <n v="0"/>
    <n v="1.1000000000000001"/>
    <n v="0"/>
    <n v="0"/>
    <n v="3.3000000000000003"/>
    <n v="17.600000000000001"/>
    <n v="5.5"/>
    <n v="16.5"/>
    <n v="17.600000000000001"/>
    <n v="0"/>
    <n v="36.300000000000004"/>
    <n v="20.900000000000002"/>
    <n v="23.1"/>
    <n v="14.3"/>
    <n v="0"/>
    <n v="16.5"/>
    <n v="42.900000000000006"/>
    <n v="2.2000000000000002"/>
    <n v="8.8000000000000007"/>
    <n v="57.2"/>
    <n v="19.8"/>
    <n v="8.8000000000000007"/>
    <n v="0"/>
    <n v="0"/>
    <n v="37.400000000000006"/>
    <n v="16.5"/>
    <n v="1.1000000000000001"/>
    <n v="12.100000000000001"/>
    <n v="24.200000000000003"/>
    <n v="0"/>
    <n v="14.3"/>
    <n v="11"/>
    <n v="9.9"/>
    <n v="8.8000000000001251"/>
  </r>
  <r>
    <x v="77"/>
    <x v="2"/>
    <x v="17"/>
    <n v="584.1"/>
    <n v="158.4"/>
    <n v="117.70000000000002"/>
    <n v="222.2"/>
    <n v="85.800000000000011"/>
    <n v="0"/>
    <n v="0.33"/>
    <n v="0.59400000000000008"/>
    <n v="0.77000000000000013"/>
    <n v="0.94600000000000006"/>
    <n v="1.0669999999999999"/>
    <n v="0.27500000000000002"/>
    <n v="0.86900000000000011"/>
    <n v="0.30800000000000005"/>
    <n v="0.77000000000000013"/>
    <n v="0.69300000000000006"/>
    <n v="1.0120000000000002"/>
    <n v="0.44000000000000006"/>
    <n v="1.0780000000000001"/>
    <n v="0.57200000000000006"/>
    <n v="0.84700000000000009"/>
    <n v="0.34100000000000003"/>
    <n v="0.83600000000000008"/>
    <n v="26.400000000000002"/>
    <n v="20.900000000000002"/>
    <n v="0"/>
    <n v="13.200000000000001"/>
    <n v="0"/>
    <n v="7.7000000000000011"/>
    <n v="0"/>
    <n v="4.4000000000000004"/>
    <n v="26.400000000000002"/>
    <n v="18.700000000000003"/>
    <n v="56.1"/>
    <n v="0"/>
    <n v="0"/>
    <n v="0"/>
    <n v="25.3"/>
    <n v="0"/>
    <n v="19.8"/>
    <n v="40.700000000000003"/>
    <n v="0"/>
    <n v="0"/>
    <n v="4.4000000000000004"/>
    <n v="6.6000000000000005"/>
    <n v="18.700000000000003"/>
    <n v="30.800000000000004"/>
    <n v="7.7000000000000011"/>
    <n v="19.8"/>
    <n v="33"/>
    <n v="40.700000000000003"/>
    <n v="25.3"/>
    <n v="35.200000000000003"/>
    <n v="19.8"/>
    <n v="0"/>
    <n v="38.5"/>
    <n v="7.7000000000000011"/>
    <n v="23.1"/>
    <n v="9.9"/>
    <n v="2.2000000000000002"/>
    <n v="12.100000000000001"/>
    <n v="24.200000000000003"/>
    <n v="20.900000000000002"/>
  </r>
  <r>
    <x v="78"/>
    <x v="2"/>
    <x v="18"/>
    <n v="556.60000000000014"/>
    <n v="179.3"/>
    <n v="143"/>
    <n v="113.30000000000004"/>
    <n v="121.00000000000013"/>
    <n v="0"/>
    <n v="1.056"/>
    <n v="0.81400000000000006"/>
    <n v="0.67100000000000004"/>
    <n v="0.55000000000000004"/>
    <n v="1.0230000000000001"/>
    <n v="0.93500000000000005"/>
    <n v="0.72600000000000009"/>
    <n v="0.66"/>
    <n v="0.67100000000000004"/>
    <n v="0.88000000000000012"/>
    <n v="0.56100000000000005"/>
    <n v="0.90200000000000014"/>
    <n v="1.1000000000000001"/>
    <n v="0.9900000000000001"/>
    <n v="1.0010000000000001"/>
    <n v="0.52800000000000002"/>
    <n v="0.8580000000000001"/>
    <n v="11"/>
    <n v="11"/>
    <n v="47.300000000000004"/>
    <n v="0"/>
    <n v="0"/>
    <n v="2.2000000000000002"/>
    <n v="30.800000000000004"/>
    <n v="0"/>
    <n v="40.700000000000003"/>
    <n v="0"/>
    <n v="0"/>
    <n v="24.200000000000003"/>
    <n v="0"/>
    <n v="25.3"/>
    <n v="11.000000000000126"/>
    <n v="19.8"/>
    <n v="3.3000000000000003"/>
    <n v="34.1"/>
    <n v="0"/>
    <n v="3.3000000000000003"/>
    <n v="25.3"/>
    <n v="17.600000000000001"/>
    <n v="33"/>
    <n v="0"/>
    <n v="2.2000000000000313"/>
    <n v="0"/>
    <n v="16.5"/>
    <n v="0"/>
    <n v="11"/>
    <n v="7.7000000000000011"/>
    <n v="16.5"/>
    <n v="0"/>
    <n v="2.2000000000000002"/>
    <n v="25.3"/>
    <n v="9.9"/>
    <n v="53.900000000000006"/>
    <n v="35.200000000000003"/>
    <n v="1.1000000000000001"/>
    <n v="0"/>
    <n v="35.200000000000003"/>
  </r>
  <r>
    <x v="79"/>
    <x v="2"/>
    <x v="19"/>
    <n v="465.29999999999995"/>
    <n v="141.89999999999998"/>
    <n v="99.000000000000014"/>
    <n v="143.00000000000003"/>
    <n v="81.400000000000006"/>
    <n v="0"/>
    <n v="0.30800000000000005"/>
    <n v="0.88000000000000012"/>
    <n v="0.79200000000000004"/>
    <n v="0.97900000000000009"/>
    <n v="0.97900000000000009"/>
    <n v="0.82500000000000007"/>
    <n v="0.6160000000000001"/>
    <n v="0.20900000000000002"/>
    <n v="0.8580000000000001"/>
    <n v="0.68200000000000005"/>
    <n v="0.9900000000000001"/>
    <n v="0.96800000000000008"/>
    <n v="0.66"/>
    <n v="1.056"/>
    <n v="0.63800000000000001"/>
    <n v="1.0120000000000002"/>
    <n v="0.78100000000000003"/>
    <n v="8.8000000000000007"/>
    <n v="37.400000000000006"/>
    <n v="8.8000000000000007"/>
    <n v="0"/>
    <n v="0"/>
    <n v="8.8000000000000007"/>
    <n v="12.100000000000001"/>
    <n v="7.7000000000000011"/>
    <n v="0"/>
    <n v="15.400000000000002"/>
    <n v="11"/>
    <n v="19.8"/>
    <n v="5.5"/>
    <n v="25.3"/>
    <n v="6.6000000000000005"/>
    <n v="0"/>
    <n v="0"/>
    <n v="11"/>
    <n v="1.1000000000000001"/>
    <n v="12.100000000000001"/>
    <n v="23.1"/>
    <n v="3.3000000000000003"/>
    <n v="4.4000000000000004"/>
    <n v="0"/>
    <n v="0"/>
    <n v="0"/>
    <n v="7.7000000000000011"/>
    <n v="55.000000000000007"/>
    <n v="0"/>
    <n v="49.500000000000007"/>
    <n v="22"/>
    <n v="2.2000000000000002"/>
    <n v="5.5"/>
    <n v="7.7000000000000011"/>
    <n v="25.3"/>
    <n v="2.2000000000000002"/>
    <n v="28.6"/>
    <n v="46.2"/>
    <n v="0"/>
    <n v="2.2000000000000002"/>
  </r>
  <r>
    <x v="80"/>
    <x v="2"/>
    <x v="20"/>
    <n v="468.60000000000008"/>
    <n v="189.20000000000002"/>
    <n v="81.400000000000006"/>
    <n v="79.200000000000017"/>
    <n v="118.80000000000001"/>
    <n v="0"/>
    <n v="0.78100000000000003"/>
    <n v="0.68200000000000005"/>
    <n v="0.79200000000000004"/>
    <n v="0.91300000000000014"/>
    <n v="1.089"/>
    <n v="0.91300000000000014"/>
    <n v="0.81400000000000006"/>
    <n v="0.14300000000000002"/>
    <n v="0.81400000000000006"/>
    <n v="0.95700000000000007"/>
    <n v="0.55000000000000004"/>
    <n v="1.0120000000000002"/>
    <n v="0.94600000000000006"/>
    <n v="0.39600000000000002"/>
    <n v="0.53900000000000003"/>
    <n v="0.70400000000000007"/>
    <n v="0.35200000000000004"/>
    <n v="0"/>
    <n v="14.3"/>
    <n v="8.8000000000000007"/>
    <n v="0"/>
    <n v="1.1000000000000001"/>
    <n v="17.600000000000001"/>
    <n v="0"/>
    <n v="5.5"/>
    <n v="15.400000000000002"/>
    <n v="18.700000000000003"/>
    <n v="11"/>
    <n v="0"/>
    <n v="16.5"/>
    <n v="0"/>
    <n v="30.800000000000004"/>
    <n v="0"/>
    <n v="0"/>
    <n v="47.300000000000004"/>
    <n v="24.200000000000003"/>
    <n v="0"/>
    <n v="0"/>
    <n v="6.6000000000000005"/>
    <n v="18.700000000000003"/>
    <n v="29.700000000000003"/>
    <n v="2.2000000000000002"/>
    <n v="2.2000000000000002"/>
    <n v="0"/>
    <n v="0"/>
    <n v="19.8"/>
    <n v="0"/>
    <n v="0"/>
    <n v="40.700000000000003"/>
    <n v="7.7000000000000011"/>
    <n v="16.5"/>
    <n v="4.4000000000000004"/>
    <n v="37.400000000000006"/>
    <n v="4.4000000000000004"/>
    <n v="50.6"/>
    <n v="5.5"/>
    <n v="22"/>
  </r>
  <r>
    <x v="81"/>
    <x v="2"/>
    <x v="21"/>
    <n v="479.59999999999997"/>
    <n v="159.5"/>
    <n v="92.399999999999991"/>
    <n v="108.9"/>
    <n v="118.8"/>
    <n v="0"/>
    <n v="0.18700000000000003"/>
    <n v="0.62700000000000011"/>
    <n v="0.84700000000000009"/>
    <n v="0.97900000000000009"/>
    <n v="0.94600000000000006"/>
    <n v="0.8580000000000001"/>
    <n v="0.68200000000000005"/>
    <n v="0.82500000000000007"/>
    <n v="0.75900000000000012"/>
    <n v="0.47300000000000003"/>
    <n v="1.0230000000000001"/>
    <n v="0.64900000000000002"/>
    <n v="0.81400000000000006"/>
    <n v="0.44000000000000006"/>
    <n v="0.93500000000000005"/>
    <n v="0.47300000000000003"/>
    <n v="1.089"/>
    <n v="4.4000000000000004"/>
    <n v="0"/>
    <n v="0"/>
    <n v="23.1"/>
    <n v="8.8000000000000007"/>
    <n v="23.1"/>
    <n v="18.700000000000003"/>
    <n v="0"/>
    <n v="0"/>
    <n v="14.3"/>
    <n v="15.400000000000002"/>
    <n v="5.5"/>
    <n v="2.2000000000000002"/>
    <n v="29.700000000000003"/>
    <n v="0"/>
    <n v="0"/>
    <n v="50.6"/>
    <n v="0"/>
    <n v="5.5"/>
    <n v="25.3"/>
    <n v="13.200000000000001"/>
    <n v="31.900000000000002"/>
    <n v="26.400000000000002"/>
    <n v="4.4000000000000004"/>
    <n v="0"/>
    <n v="5.5"/>
    <n v="3.3000000000000003"/>
    <n v="24.200000000000003"/>
    <n v="0"/>
    <n v="0"/>
    <n v="13.200000000000001"/>
    <n v="28.6"/>
    <n v="14.3"/>
    <n v="5.5"/>
    <n v="15.400000000000002"/>
    <n v="0"/>
    <n v="19.8"/>
    <n v="8.8000000000000007"/>
    <n v="7.7000000000000011"/>
    <n v="46.2"/>
  </r>
  <r>
    <x v="82"/>
    <x v="2"/>
    <x v="22"/>
    <n v="657.80000000000007"/>
    <n v="173.8"/>
    <n v="155.10000000000002"/>
    <n v="125.4"/>
    <n v="203.5"/>
    <n v="0"/>
    <n v="0.27500000000000002"/>
    <n v="0.7370000000000001"/>
    <n v="0.83600000000000008"/>
    <n v="1.0780000000000001"/>
    <n v="1.056"/>
    <n v="0.79200000000000004"/>
    <n v="0.74800000000000011"/>
    <n v="0.78100000000000003"/>
    <n v="1.0780000000000001"/>
    <n v="0.74800000000000011"/>
    <n v="0.69300000000000006"/>
    <n v="0.51700000000000013"/>
    <n v="0.49500000000000005"/>
    <n v="1.056"/>
    <n v="1.0340000000000003"/>
    <n v="1.0780000000000001"/>
    <n v="0.48400000000000004"/>
    <n v="20.900000000000002"/>
    <n v="39.6"/>
    <n v="13.200000000000001"/>
    <n v="23.1"/>
    <n v="8.8000000000000007"/>
    <n v="18.700000000000003"/>
    <n v="0"/>
    <n v="0"/>
    <n v="11"/>
    <n v="19.8"/>
    <n v="17.600000000000001"/>
    <n v="0"/>
    <n v="35.200000000000003"/>
    <n v="26.400000000000002"/>
    <n v="6.6000000000000005"/>
    <n v="19.8"/>
    <n v="0"/>
    <n v="29.700000000000003"/>
    <n v="33"/>
    <n v="52.800000000000004"/>
    <n v="12.100000000000001"/>
    <n v="9.9"/>
    <n v="9.9"/>
    <n v="1.1000000000000001"/>
    <n v="9.9"/>
    <n v="18.700000000000003"/>
    <n v="0"/>
    <n v="23.1"/>
    <n v="27.500000000000004"/>
    <n v="13.200000000000001"/>
    <n v="36.300000000000004"/>
    <n v="6.6000000000000005"/>
    <n v="0"/>
    <n v="0"/>
    <n v="37.400000000000006"/>
    <n v="23.1"/>
    <n v="24.200000000000003"/>
    <n v="28.6"/>
    <n v="9.9"/>
    <n v="7.7000000000000011"/>
  </r>
  <r>
    <x v="83"/>
    <x v="2"/>
    <x v="23"/>
    <n v="348.70000000000005"/>
    <n v="45.1"/>
    <n v="111.10000000000002"/>
    <n v="73.7"/>
    <n v="118.80000000000001"/>
    <n v="0"/>
    <n v="0.96800000000000008"/>
    <n v="0.64900000000000002"/>
    <n v="0.86900000000000011"/>
    <n v="0.92400000000000004"/>
    <n v="0.88000000000000012"/>
    <n v="0.8580000000000001"/>
    <n v="0.80300000000000005"/>
    <n v="0.91300000000000014"/>
    <n v="0.84700000000000009"/>
    <n v="0.77000000000000013"/>
    <n v="1.0450000000000002"/>
    <n v="0.9900000000000001"/>
    <n v="0.42900000000000005"/>
    <n v="1.0340000000000003"/>
    <n v="0.60500000000000009"/>
    <n v="1.0230000000000001"/>
    <n v="0.62700000000000011"/>
    <n v="0"/>
    <n v="0"/>
    <n v="12.100000000000001"/>
    <n v="42.900000000000006"/>
    <n v="6.6000000000000005"/>
    <n v="1.1000000000000001"/>
    <n v="8.8000000000000007"/>
    <n v="34.1"/>
    <n v="0"/>
    <n v="5.5"/>
    <n v="45.1"/>
    <n v="35.200000000000003"/>
    <n v="30.800000000000004"/>
    <n v="2.2000000000000002"/>
    <n v="6.6000000000000005"/>
    <n v="0"/>
    <n v="34.1"/>
    <n v="0"/>
    <n v="4.4000000000000004"/>
    <n v="5.5"/>
    <n v="0"/>
    <n v="0"/>
    <n v="3.3000000000000003"/>
    <n v="0"/>
    <n v="13.200000000000001"/>
    <n v="28.6"/>
    <n v="4.4000000000000004"/>
    <n v="24.200000000000003"/>
    <n v="0"/>
    <n v="0"/>
    <n v="0"/>
    <n v="0"/>
    <n v="0"/>
    <n v="0"/>
    <n v="0"/>
    <n v="0"/>
    <n v="0"/>
    <n v="0"/>
    <n v="0"/>
    <n v="45.1"/>
  </r>
  <r>
    <x v="84"/>
    <x v="2"/>
    <x v="24"/>
    <n v="671.00000000000023"/>
    <n v="174.9"/>
    <n v="174.9"/>
    <n v="141.9"/>
    <n v="179.30000000000021"/>
    <n v="0"/>
    <n v="0.94600000000000006"/>
    <n v="1.0230000000000001"/>
    <n v="0.50600000000000012"/>
    <n v="0.91300000000000014"/>
    <n v="1.0340000000000003"/>
    <n v="0.19800000000000001"/>
    <n v="0.71500000000000008"/>
    <n v="0.67100000000000004"/>
    <n v="0.90200000000000014"/>
    <n v="0.12100000000000001"/>
    <n v="0.66"/>
    <n v="1.0230000000000001"/>
    <n v="0.93500000000000005"/>
    <n v="1.0780000000000001"/>
    <n v="1.0120000000000002"/>
    <n v="0.35200000000000004"/>
    <n v="0.96800000000000008"/>
    <n v="8.8000000000000007"/>
    <n v="24.200000000000003"/>
    <n v="24.200000000000003"/>
    <n v="19.8"/>
    <n v="16.5"/>
    <n v="15.400000000000002"/>
    <n v="50.6"/>
    <n v="9.9"/>
    <n v="5.5"/>
    <n v="0"/>
    <n v="12.100000000000001"/>
    <n v="0"/>
    <n v="42.900000000000006"/>
    <n v="37.400000000000006"/>
    <n v="38.5"/>
    <n v="9.9"/>
    <n v="9.9000000000001265"/>
    <n v="16.500000000000064"/>
    <n v="15.400000000000002"/>
    <n v="8.8000000000000007"/>
    <n v="0"/>
    <n v="16.5"/>
    <n v="9.9"/>
    <n v="15.400000000000002"/>
    <n v="55.000000000000007"/>
    <n v="2.2000000000000002"/>
    <n v="29.700000000000003"/>
    <n v="13.200000000000001"/>
    <n v="0"/>
    <n v="0"/>
    <n v="22"/>
    <n v="18.700000000000003"/>
    <n v="3.3000000000000003"/>
    <n v="33"/>
    <n v="0"/>
    <n v="18.700000000000003"/>
    <n v="28.6"/>
    <n v="0"/>
    <n v="24.200000000000003"/>
    <n v="26.400000000000002"/>
  </r>
  <r>
    <x v="85"/>
    <x v="2"/>
    <x v="25"/>
    <n v="459.80000000000007"/>
    <n v="117.70000000000002"/>
    <n v="126.5"/>
    <n v="134.2000000000001"/>
    <n v="81.400000000000006"/>
    <n v="0"/>
    <n v="0.58300000000000007"/>
    <n v="0.68200000000000005"/>
    <n v="0.58300000000000007"/>
    <n v="0.89100000000000013"/>
    <n v="1.0450000000000002"/>
    <n v="0.80300000000000005"/>
    <n v="0.58300000000000007"/>
    <n v="0.81400000000000006"/>
    <n v="0.72600000000000009"/>
    <n v="1.0780000000000001"/>
    <n v="0.72600000000000009"/>
    <n v="0.44000000000000006"/>
    <n v="0.36300000000000004"/>
    <n v="1.0450000000000002"/>
    <n v="1.0230000000000001"/>
    <n v="0.59400000000000008"/>
    <n v="0.60500000000000009"/>
    <n v="13.200000000000001"/>
    <n v="17.600000000000001"/>
    <n v="4.4000000000000004"/>
    <n v="0"/>
    <n v="44"/>
    <n v="0"/>
    <n v="11"/>
    <n v="0"/>
    <n v="33"/>
    <n v="3.3000000000000003"/>
    <n v="0"/>
    <n v="29.700000000000003"/>
    <n v="20.900000000000002"/>
    <n v="12.100000000000001"/>
    <n v="0"/>
    <n v="0"/>
    <n v="7.7000000000000011"/>
    <n v="0"/>
    <n v="0"/>
    <n v="11"/>
    <n v="15.400000000000002"/>
    <n v="25.3"/>
    <n v="0"/>
    <n v="17.600000000000001"/>
    <n v="0"/>
    <n v="16.5"/>
    <n v="13.200000000000001"/>
    <n v="16.500000000000064"/>
    <n v="9.9"/>
    <n v="19.8"/>
    <n v="20.900000000000002"/>
    <n v="4.4000000000000004"/>
    <n v="0"/>
    <n v="1.1000000000000001"/>
    <n v="37.400000000000006"/>
    <n v="4.4000000000000004"/>
    <n v="0"/>
    <n v="8.8000000000000007"/>
    <n v="25.3"/>
    <n v="15.400000000000002"/>
  </r>
  <r>
    <x v="86"/>
    <x v="2"/>
    <x v="26"/>
    <n v="519.20000000000005"/>
    <n v="211.20000000000002"/>
    <n v="49.500000000000007"/>
    <n v="151.80000000000001"/>
    <n v="106.70000000000002"/>
    <n v="0"/>
    <n v="0.47300000000000003"/>
    <n v="0.27500000000000002"/>
    <n v="0.97900000000000009"/>
    <n v="0.44000000000000006"/>
    <n v="1.0010000000000001"/>
    <n v="1.0340000000000003"/>
    <n v="0.7370000000000001"/>
    <n v="0.23100000000000001"/>
    <n v="0.53900000000000003"/>
    <n v="0.77000000000000013"/>
    <n v="0.70400000000000007"/>
    <n v="0.93500000000000005"/>
    <n v="0.47300000000000003"/>
    <n v="0.77000000000000013"/>
    <n v="0.97900000000000009"/>
    <n v="0.35200000000000004"/>
    <n v="0.86900000000000011"/>
    <n v="0"/>
    <n v="0"/>
    <n v="0"/>
    <n v="0"/>
    <n v="5.5"/>
    <n v="20.900000000000002"/>
    <n v="22"/>
    <n v="1.1000000000000001"/>
    <n v="0"/>
    <n v="0"/>
    <n v="0"/>
    <n v="37.400000000000006"/>
    <n v="7.7000000000000011"/>
    <n v="29.700000000000003"/>
    <n v="0"/>
    <n v="1.1000000000000001"/>
    <n v="0"/>
    <n v="20.900000000000002"/>
    <n v="4.4000000000000004"/>
    <n v="5.5"/>
    <n v="16.5"/>
    <n v="0"/>
    <n v="0"/>
    <n v="0"/>
    <n v="2.2000000000000002"/>
    <n v="39.6"/>
    <n v="44"/>
    <n v="11"/>
    <n v="0"/>
    <n v="38.5"/>
    <n v="0"/>
    <n v="26.400000000000002"/>
    <n v="5.5"/>
    <n v="19.8"/>
    <n v="4.4000000000000004"/>
    <n v="34.1"/>
    <n v="57.2"/>
    <n v="33"/>
    <n v="22"/>
    <n v="8.8000000000000007"/>
  </r>
  <r>
    <x v="87"/>
    <x v="2"/>
    <x v="27"/>
    <n v="564.30000000000018"/>
    <n v="196.9"/>
    <n v="124.3000000000001"/>
    <n v="129.80000000000001"/>
    <n v="113.30000000000001"/>
    <n v="0"/>
    <n v="0.83600000000000008"/>
    <n v="0.59400000000000008"/>
    <n v="0.88000000000000012"/>
    <n v="0.26400000000000001"/>
    <n v="1.0340000000000003"/>
    <n v="0.93500000000000005"/>
    <n v="0.84700000000000009"/>
    <n v="0.70400000000000007"/>
    <n v="0.72600000000000009"/>
    <n v="0.66"/>
    <n v="1.0669999999999999"/>
    <n v="0.94600000000000006"/>
    <n v="1.0340000000000003"/>
    <n v="0.41800000000000004"/>
    <n v="0.9900000000000001"/>
    <n v="0.58300000000000007"/>
    <n v="0.38500000000000006"/>
    <n v="4.4000000000000004"/>
    <n v="0"/>
    <n v="3.3000000000000003"/>
    <n v="31.900000000000002"/>
    <n v="12.100000000000064"/>
    <n v="8.8000000000000007"/>
    <n v="15.400000000000002"/>
    <n v="2.2000000000000002"/>
    <n v="36.300000000000004"/>
    <n v="9.9"/>
    <n v="3.3000000000000003"/>
    <n v="0"/>
    <n v="0"/>
    <n v="3.3000000000000003"/>
    <n v="48.400000000000006"/>
    <n v="7.7000000000000011"/>
    <n v="1.1000000000000001"/>
    <n v="0"/>
    <n v="30.800000000000004"/>
    <n v="22"/>
    <n v="36.300000000000004"/>
    <n v="19.8"/>
    <n v="0"/>
    <n v="18.700000000000003"/>
    <n v="1.1000000000000001"/>
    <n v="0"/>
    <n v="13.200000000000001"/>
    <n v="22"/>
    <n v="0"/>
    <n v="18.700000000000003"/>
    <n v="0"/>
    <n v="4.4000000000000004"/>
    <n v="0"/>
    <n v="59.400000000000006"/>
    <n v="51.7"/>
    <n v="38.5"/>
    <n v="22"/>
    <n v="4.4000000000000004"/>
    <n v="0"/>
    <n v="16.5"/>
  </r>
  <r>
    <x v="88"/>
    <x v="2"/>
    <x v="28"/>
    <n v="569.80000000000007"/>
    <n v="165.00000000000003"/>
    <n v="143.00000000000003"/>
    <n v="113.30000000000001"/>
    <n v="148.5"/>
    <n v="0"/>
    <n v="0.39600000000000002"/>
    <n v="0.8580000000000001"/>
    <n v="0.78100000000000003"/>
    <n v="1.0010000000000001"/>
    <n v="0.83600000000000008"/>
    <n v="0.69300000000000006"/>
    <n v="0.44000000000000006"/>
    <n v="1.0120000000000002"/>
    <n v="0.47300000000000003"/>
    <n v="0.71500000000000008"/>
    <n v="1.0669999999999999"/>
    <n v="0.53900000000000003"/>
    <n v="0.7370000000000001"/>
    <n v="0.38500000000000006"/>
    <n v="1.0340000000000003"/>
    <n v="1.0230000000000001"/>
    <n v="0.88000000000000012"/>
    <n v="50.6"/>
    <n v="8.8000000000000007"/>
    <n v="0"/>
    <n v="0"/>
    <n v="0"/>
    <n v="31.900000000000002"/>
    <n v="16.5"/>
    <n v="4.4000000000000004"/>
    <n v="0"/>
    <n v="30.800000000000004"/>
    <n v="0"/>
    <n v="14.3"/>
    <n v="14.3"/>
    <n v="17.600000000000001"/>
    <n v="30.800000000000004"/>
    <n v="26.400000000000002"/>
    <n v="0"/>
    <n v="24.200000000000003"/>
    <n v="8.8000000000000007"/>
    <n v="12.100000000000001"/>
    <n v="5.5"/>
    <n v="0"/>
    <n v="34.1"/>
    <n v="17.600000000000001"/>
    <n v="25.3"/>
    <n v="9.9"/>
    <n v="4.4000000000000004"/>
    <n v="3.3000000000000003"/>
    <n v="0"/>
    <n v="13.200000000000001"/>
    <n v="15.400000000000002"/>
    <n v="0"/>
    <n v="7.7000000000000011"/>
    <n v="0"/>
    <n v="30.800000000000004"/>
    <n v="7.7000000000000011"/>
    <n v="66"/>
    <n v="17.600000000000001"/>
    <n v="5.5"/>
    <n v="14.3"/>
  </r>
  <r>
    <x v="89"/>
    <x v="2"/>
    <x v="29"/>
    <n v="437.8"/>
    <n v="92.4"/>
    <n v="171.60000000000002"/>
    <n v="85.8"/>
    <n v="88"/>
    <n v="0"/>
    <n v="0.96800000000000008"/>
    <n v="0.81400000000000006"/>
    <n v="0.78100000000000003"/>
    <n v="0.95700000000000007"/>
    <n v="1.0120000000000002"/>
    <n v="0.66"/>
    <n v="1.0340000000000003"/>
    <n v="0.97900000000000009"/>
    <n v="0.78100000000000003"/>
    <n v="1.056"/>
    <n v="0.86900000000000011"/>
    <n v="0.79200000000000004"/>
    <n v="0.94600000000000006"/>
    <n v="1.0780000000000001"/>
    <n v="0.9900000000000001"/>
    <n v="0.6160000000000001"/>
    <n v="0.29700000000000004"/>
    <n v="0"/>
    <n v="36.300000000000004"/>
    <n v="0"/>
    <n v="17.600000000000001"/>
    <n v="8.8000000000000007"/>
    <n v="36.300000000000004"/>
    <n v="26.400000000000002"/>
    <n v="11"/>
    <n v="35.200000000000003"/>
    <n v="0"/>
    <n v="7.7000000000000011"/>
    <n v="7.7000000000000011"/>
    <n v="0"/>
    <n v="33"/>
    <n v="5.5"/>
    <n v="0"/>
    <n v="30.800000000000004"/>
    <n v="2.2000000000000002"/>
    <n v="8.8000000000000007"/>
    <n v="0"/>
    <n v="0"/>
    <n v="0"/>
    <n v="33"/>
    <n v="3.3000000000000003"/>
    <n v="0"/>
    <n v="6.6000000000000005"/>
    <n v="41.800000000000004"/>
    <n v="1.1000000000000001"/>
    <n v="0"/>
    <n v="0"/>
    <n v="25.3"/>
    <n v="0"/>
    <n v="0"/>
    <n v="0"/>
    <n v="0"/>
    <n v="17.600000000000001"/>
    <n v="11"/>
    <n v="26.400000000000002"/>
    <n v="11"/>
    <n v="1.1000000000000001"/>
  </r>
  <r>
    <x v="90"/>
    <x v="2"/>
    <x v="30"/>
    <n v="575.30000000000007"/>
    <n v="172.70000000000002"/>
    <n v="162.80000000000001"/>
    <n v="113.30000000000001"/>
    <n v="126.50000000000001"/>
    <n v="0"/>
    <n v="1.0780000000000001"/>
    <n v="0.57200000000000006"/>
    <n v="0.80300000000000005"/>
    <n v="0.95700000000000007"/>
    <n v="0.93500000000000005"/>
    <n v="0.7370000000000001"/>
    <n v="0.52800000000000002"/>
    <n v="0.13200000000000001"/>
    <n v="0.82500000000000007"/>
    <n v="0.74800000000000011"/>
    <n v="0.8580000000000001"/>
    <n v="0.27500000000000002"/>
    <n v="0.93500000000000005"/>
    <n v="0.97900000000000009"/>
    <n v="0.96800000000000008"/>
    <n v="0.28600000000000003"/>
    <n v="0.28600000000000003"/>
    <n v="0"/>
    <n v="30.800000000000004"/>
    <n v="47.300000000000004"/>
    <n v="29.700000000000003"/>
    <n v="5.5"/>
    <n v="11"/>
    <n v="7.7000000000000011"/>
    <n v="8.8000000000000007"/>
    <n v="22"/>
    <n v="0"/>
    <n v="11"/>
    <n v="23.1"/>
    <n v="24.200000000000003"/>
    <n v="26.400000000000002"/>
    <n v="7.7000000000000011"/>
    <n v="7.7000000000000011"/>
    <n v="37.400000000000006"/>
    <n v="0"/>
    <n v="0"/>
    <n v="0"/>
    <n v="8.8000000000000007"/>
    <n v="12.100000000000001"/>
    <n v="6.6000000000000005"/>
    <n v="8.8000000000000007"/>
    <n v="11"/>
    <n v="3.3000000000000003"/>
    <n v="6.6000000000000005"/>
    <n v="24.200000000000003"/>
    <n v="19.8"/>
    <n v="12.100000000000001"/>
    <n v="9.9"/>
    <n v="8.8000000000000007"/>
    <n v="39.6"/>
    <n v="0"/>
    <n v="1.1000000000000001"/>
    <n v="4.4000000000000004"/>
    <n v="24.200000000000003"/>
    <n v="6.6000000000000005"/>
    <n v="30.800000000000004"/>
    <n v="47.300000000000004"/>
  </r>
  <r>
    <x v="31"/>
    <x v="3"/>
    <x v="3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3"/>
    <x v="3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3"/>
    <x v="3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3"/>
    <x v="37"/>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3"/>
    <x v="38"/>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3"/>
    <x v="39"/>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91"/>
    <x v="3"/>
    <x v="0"/>
    <n v="510.4"/>
    <n v="103.40000000000002"/>
    <n v="151.79999999999998"/>
    <n v="178.2"/>
    <n v="77"/>
    <n v="0"/>
    <n v="0.96800000000000008"/>
    <n v="0.62700000000000011"/>
    <n v="0.8580000000000001"/>
    <n v="0.94600000000000006"/>
    <n v="1.0230000000000001"/>
    <n v="1.0230000000000001"/>
    <n v="0.74800000000000011"/>
    <n v="0.78100000000000003"/>
    <n v="0.70400000000000007"/>
    <n v="0.78100000000000003"/>
    <n v="0.86900000000000011"/>
    <n v="0.16500000000000001"/>
    <n v="1.0120000000000002"/>
    <n v="1.056"/>
    <n v="1.0340000000000003"/>
    <n v="0.81400000000000006"/>
    <n v="0.45100000000000007"/>
    <n v="39.6"/>
    <n v="3.3000000000000003"/>
    <n v="15.400000000000002"/>
    <n v="4.4000000000000004"/>
    <n v="38.5"/>
    <n v="0"/>
    <n v="13.200000000000001"/>
    <n v="19.8"/>
    <n v="17.600000000000001"/>
    <n v="0"/>
    <n v="7.7000000000000011"/>
    <n v="5.5"/>
    <n v="0"/>
    <n v="0"/>
    <n v="11"/>
    <n v="5.5"/>
    <n v="16.5"/>
    <n v="8.8000000000000007"/>
    <n v="26.400000000000002"/>
    <n v="3.3000000000000003"/>
    <n v="7.7000000000000011"/>
    <n v="45.1"/>
    <n v="13.200000000000001"/>
    <n v="13.200000000000001"/>
    <n v="0"/>
    <n v="0"/>
    <n v="8.8000000000000007"/>
    <n v="50.6"/>
    <n v="13.200000000000001"/>
    <n v="26.400000000000002"/>
    <n v="3.3000000000000003"/>
    <n v="7.7000000000000011"/>
    <n v="27.500000000000004"/>
    <n v="1.1000000000000001"/>
    <n v="6.6000000000000005"/>
    <n v="0"/>
    <n v="7.7000000000000011"/>
    <n v="6.6000000000000005"/>
    <n v="29.700000000000003"/>
    <n v="13.200000000000001"/>
  </r>
  <r>
    <x v="92"/>
    <x v="3"/>
    <x v="1"/>
    <n v="427.90000000000009"/>
    <n v="62.7"/>
    <n v="56.100000000000016"/>
    <n v="170.50000000000006"/>
    <n v="138.6"/>
    <n v="0"/>
    <n v="0.40700000000000003"/>
    <n v="0.91300000000000014"/>
    <n v="0.93500000000000005"/>
    <n v="0.91300000000000014"/>
    <n v="1.0780000000000001"/>
    <n v="0.78100000000000003"/>
    <n v="0.67100000000000004"/>
    <n v="0.70400000000000007"/>
    <n v="1.1000000000000001"/>
    <n v="0.71500000000000008"/>
    <n v="0.71500000000000008"/>
    <n v="0.52800000000000002"/>
    <n v="0.52800000000000002"/>
    <n v="0.46200000000000002"/>
    <n v="0.30800000000000005"/>
    <n v="1.0010000000000001"/>
    <n v="1.0450000000000002"/>
    <n v="0"/>
    <n v="8.8000000000000007"/>
    <n v="28.6"/>
    <n v="7.7000000000000011"/>
    <n v="2.2000000000000002"/>
    <n v="0"/>
    <n v="6.6000000000000005"/>
    <n v="0"/>
    <n v="1.1000000000000001"/>
    <n v="1.1000000000000001"/>
    <n v="62.7"/>
    <n v="6.6000000000000005"/>
    <n v="0"/>
    <n v="39.6"/>
    <n v="48.400000000000006"/>
    <n v="33"/>
    <n v="8.8000000000000007"/>
    <n v="0"/>
    <n v="2.2000000000000002"/>
    <n v="0"/>
    <n v="37.400000000000006"/>
    <n v="34.1"/>
    <n v="13.200000000000001"/>
    <n v="17.600000000000001"/>
    <n v="0"/>
    <n v="26.400000000000002"/>
    <n v="12.100000000000001"/>
    <n v="15.400000000000002"/>
    <n v="0"/>
    <n v="14.300000000000033"/>
    <n v="14.3"/>
    <n v="0"/>
    <n v="0"/>
    <n v="5.5"/>
    <n v="1.1000000000000001"/>
    <n v="25.3"/>
    <n v="16.5"/>
    <n v="0"/>
    <n v="0"/>
    <n v="0"/>
  </r>
  <r>
    <x v="93"/>
    <x v="3"/>
    <x v="2"/>
    <n v="427.9"/>
    <n v="91.300000000000011"/>
    <n v="99.000000000000014"/>
    <n v="101.2"/>
    <n v="136.4"/>
    <n v="0"/>
    <n v="0.95700000000000007"/>
    <n v="0.77000000000000013"/>
    <n v="0.82500000000000007"/>
    <n v="0.89100000000000013"/>
    <n v="0.78100000000000003"/>
    <n v="1.0010000000000001"/>
    <n v="0.63800000000000001"/>
    <n v="1.0669999999999999"/>
    <n v="0.83600000000000008"/>
    <n v="0.74800000000000011"/>
    <n v="0.67100000000000004"/>
    <n v="1.0669999999999999"/>
    <n v="1.1000000000000001"/>
    <n v="0.97900000000000009"/>
    <n v="0.13200000000000001"/>
    <n v="0.41800000000000004"/>
    <n v="0.66"/>
    <n v="1.1000000000000001"/>
    <n v="42.900000000000006"/>
    <n v="0"/>
    <n v="0"/>
    <n v="6.6000000000000005"/>
    <n v="9.9"/>
    <n v="17.600000000000001"/>
    <n v="4.4000000000000004"/>
    <n v="1.1000000000000001"/>
    <n v="15.400000000000002"/>
    <n v="36.300000000000004"/>
    <n v="41.800000000000004"/>
    <n v="25.3"/>
    <n v="3.3000000000000003"/>
    <n v="29.700000000000003"/>
    <n v="3.3000000000000003"/>
    <n v="0"/>
    <n v="20.900000000000002"/>
    <n v="12.100000000000001"/>
    <n v="0"/>
    <n v="0"/>
    <n v="1.1000000000000001"/>
    <n v="3.3000000000000003"/>
    <n v="16.5"/>
    <n v="0"/>
    <n v="24.200000000000003"/>
    <n v="20.900000000000002"/>
    <n v="35.200000000000003"/>
    <n v="0"/>
    <n v="0"/>
    <n v="9.9"/>
    <n v="0"/>
    <n v="7.7000000000000011"/>
    <n v="0"/>
    <n v="3.3000000000000003"/>
    <n v="0"/>
    <n v="11"/>
    <n v="0"/>
    <n v="19.8"/>
    <n v="39.6"/>
  </r>
  <r>
    <x v="94"/>
    <x v="3"/>
    <x v="3"/>
    <n v="448.80000000000007"/>
    <n v="102.30000000000001"/>
    <n v="132.00000000000003"/>
    <n v="113.30000000000001"/>
    <n v="101.20000000000002"/>
    <n v="0"/>
    <n v="0.49500000000000005"/>
    <n v="0.51700000000000013"/>
    <n v="0.88000000000000012"/>
    <n v="0.88000000000000012"/>
    <n v="0.9900000000000001"/>
    <n v="0.66"/>
    <n v="0.63800000000000001"/>
    <n v="0.72600000000000009"/>
    <n v="0.66"/>
    <n v="1.089"/>
    <n v="0.63800000000000001"/>
    <n v="0.78100000000000003"/>
    <n v="1.056"/>
    <n v="0.93500000000000005"/>
    <n v="0.44000000000000006"/>
    <n v="1.1000000000000001"/>
    <n v="0.81400000000000006"/>
    <n v="24.200000000000003"/>
    <n v="0"/>
    <n v="3.3000000000000003"/>
    <n v="6.6000000000000005"/>
    <n v="23.1"/>
    <n v="13.200000000000001"/>
    <n v="9.9"/>
    <n v="26.400000000000002"/>
    <n v="0"/>
    <n v="25.3"/>
    <n v="0"/>
    <n v="17.600000000000001"/>
    <n v="30.800000000000004"/>
    <n v="0"/>
    <n v="0"/>
    <n v="26.400000000000002"/>
    <n v="26.400000000000002"/>
    <n v="0"/>
    <n v="0"/>
    <n v="0"/>
    <n v="24.200000000000003"/>
    <n v="46.2"/>
    <n v="8.8000000000000007"/>
    <n v="0"/>
    <n v="0"/>
    <n v="0"/>
    <n v="34.1"/>
    <n v="0"/>
    <n v="0"/>
    <n v="0"/>
    <n v="8.8000000000000007"/>
    <n v="22"/>
    <n v="9.9"/>
    <n v="2.2000000000000002"/>
    <n v="2.2000000000000002"/>
    <n v="0"/>
    <n v="34.1"/>
    <n v="0"/>
    <n v="17.600000000000001"/>
    <n v="5.5"/>
  </r>
  <r>
    <x v="95"/>
    <x v="3"/>
    <x v="4"/>
    <n v="463.10000000000014"/>
    <n v="198"/>
    <n v="113.30000000000001"/>
    <n v="60.5"/>
    <n v="91.300000000000139"/>
    <n v="0"/>
    <n v="0.46200000000000002"/>
    <n v="1.0450000000000002"/>
    <n v="0.80300000000000005"/>
    <n v="0.52800000000000002"/>
    <n v="1.0780000000000001"/>
    <n v="0.7370000000000001"/>
    <n v="0.6160000000000001"/>
    <n v="0.88000000000000012"/>
    <n v="0.62700000000000011"/>
    <n v="0.74800000000000011"/>
    <n v="0.71500000000000008"/>
    <n v="0.94600000000000006"/>
    <n v="0.94600000000000006"/>
    <n v="1.0340000000000003"/>
    <n v="0.27500000000000002"/>
    <n v="1.0780000000000001"/>
    <n v="1.0669999999999999"/>
    <n v="0"/>
    <n v="42.900000000000006"/>
    <n v="2.2000000000000002"/>
    <n v="0"/>
    <n v="0"/>
    <n v="57.2"/>
    <n v="0"/>
    <n v="0"/>
    <n v="7.7000000000000011"/>
    <n v="3.3000000000000003"/>
    <n v="0"/>
    <n v="12.100000000000126"/>
    <n v="9.9"/>
    <n v="0"/>
    <n v="6.6000000000000005"/>
    <n v="9.9"/>
    <n v="1.1000000000000001"/>
    <n v="6.6000000000000005"/>
    <n v="13.200000000000001"/>
    <n v="31.900000000000002"/>
    <n v="4.4000000000000004"/>
    <n v="8.8000000000000007"/>
    <n v="20.900000000000002"/>
    <n v="11"/>
    <n v="3.3000000000000003"/>
    <n v="0"/>
    <n v="0"/>
    <n v="0"/>
    <n v="0"/>
    <n v="12.100000000000001"/>
    <n v="9.9"/>
    <n v="0"/>
    <n v="37.400000000000006"/>
    <n v="3.3000000000000003"/>
    <n v="31.900000000000002"/>
    <n v="13.200000000000001"/>
    <n v="23.1"/>
    <n v="35.200000000000003"/>
    <n v="3.3000000000000003"/>
    <n v="40.700000000000003"/>
  </r>
  <r>
    <x v="96"/>
    <x v="3"/>
    <x v="5"/>
    <n v="525.80000000000007"/>
    <n v="92.4"/>
    <n v="105.6"/>
    <n v="205.70000000000002"/>
    <n v="122.10000000000002"/>
    <n v="0"/>
    <n v="0.59400000000000008"/>
    <n v="0.68200000000000005"/>
    <n v="0.81400000000000006"/>
    <n v="1.056"/>
    <n v="0.67100000000000004"/>
    <n v="0.93500000000000005"/>
    <n v="1.0340000000000003"/>
    <n v="0.8580000000000001"/>
    <n v="0.44000000000000006"/>
    <n v="0.82500000000000007"/>
    <n v="0.93500000000000005"/>
    <n v="0.93500000000000005"/>
    <n v="0.9900000000000001"/>
    <n v="0.48400000000000004"/>
    <n v="0.77000000000000013"/>
    <n v="0.6160000000000001"/>
    <n v="0.51700000000000013"/>
    <n v="0"/>
    <n v="19.8"/>
    <n v="33"/>
    <n v="38.5"/>
    <n v="0"/>
    <n v="2.2000000000000002"/>
    <n v="0"/>
    <n v="0"/>
    <n v="12.100000000000001"/>
    <n v="0"/>
    <n v="11"/>
    <n v="27.500000000000004"/>
    <n v="27.500000000000004"/>
    <n v="16.5"/>
    <n v="7.7000000000000011"/>
    <n v="28.6"/>
    <n v="0"/>
    <n v="4.4000000000000004"/>
    <n v="0"/>
    <n v="9.9"/>
    <n v="12.100000000000001"/>
    <n v="9.9"/>
    <n v="1.1000000000000001"/>
    <n v="60.500000000000007"/>
    <n v="29.700000000000003"/>
    <n v="37.400000000000006"/>
    <n v="1.1000000000000001"/>
    <n v="0"/>
    <n v="36.300000000000004"/>
    <n v="17.600000000000001"/>
    <n v="6.6000000000000005"/>
    <n v="0"/>
    <n v="20.900000000000002"/>
    <n v="0"/>
    <n v="15.400000000000002"/>
    <n v="27.500000000000004"/>
    <n v="0"/>
    <n v="22"/>
    <n v="0"/>
    <n v="0"/>
  </r>
  <r>
    <x v="97"/>
    <x v="3"/>
    <x v="6"/>
    <n v="588.50000000000011"/>
    <n v="150.69999999999999"/>
    <n v="84.700000000000017"/>
    <n v="139.70000000000002"/>
    <n v="213.40000000000009"/>
    <n v="1"/>
    <n v="0.64900000000000002"/>
    <n v="0.7370000000000001"/>
    <n v="1.089"/>
    <n v="0.44000000000000006"/>
    <n v="0.9900000000000001"/>
    <n v="0.60500000000000009"/>
    <n v="0.50600000000000012"/>
    <n v="0.86900000000000011"/>
    <n v="1.0340000000000003"/>
    <n v="0.67100000000000004"/>
    <n v="0.78100000000000003"/>
    <n v="0.9900000000000001"/>
    <n v="0.75900000000000012"/>
    <n v="0.38500000000000006"/>
    <n v="1.0780000000000001"/>
    <n v="0.34100000000000003"/>
    <n v="0.95700000000000007"/>
    <n v="8.8000000000000007"/>
    <n v="6.6000000000000005"/>
    <n v="24.200000000000003"/>
    <n v="13.200000000000001"/>
    <n v="6.6000000000000005"/>
    <n v="0"/>
    <n v="2.2000000000000002"/>
    <n v="20.900000000000002"/>
    <n v="0"/>
    <n v="2.2000000000000002"/>
    <n v="33"/>
    <n v="31.900000000000002"/>
    <n v="0"/>
    <n v="44"/>
    <n v="17.600000000000001"/>
    <n v="0"/>
    <n v="41.800000000000004"/>
    <n v="46.2"/>
    <n v="8.8000000000000007"/>
    <n v="23.100000000000065"/>
    <n v="4.4000000000000004"/>
    <n v="49.500000000000007"/>
    <n v="23.1"/>
    <n v="14.3"/>
    <n v="0"/>
    <n v="34.1"/>
    <n v="14.3"/>
    <n v="0"/>
    <n v="0"/>
    <n v="0"/>
    <n v="17.600000000000001"/>
    <n v="24.200000000000003"/>
    <n v="0"/>
    <n v="17.600000000000001"/>
    <n v="0"/>
    <n v="33"/>
    <n v="17.600000000000001"/>
    <n v="12.100000000000001"/>
    <n v="0"/>
    <n v="28.6"/>
  </r>
  <r>
    <x v="98"/>
    <x v="3"/>
    <x v="7"/>
    <n v="690.80000000000007"/>
    <n v="210.1"/>
    <n v="201.30000000000004"/>
    <n v="135.30000000000001"/>
    <n v="144.10000000000002"/>
    <n v="1"/>
    <n v="0.91300000000000014"/>
    <n v="0.9900000000000001"/>
    <n v="0.81400000000000006"/>
    <n v="1.0120000000000002"/>
    <n v="0.37400000000000005"/>
    <n v="1.0780000000000001"/>
    <n v="0.6160000000000001"/>
    <n v="0.71500000000000008"/>
    <n v="0.66"/>
    <n v="0.67100000000000004"/>
    <n v="0.72600000000000009"/>
    <n v="0.9900000000000001"/>
    <n v="0.64900000000000002"/>
    <n v="0.80300000000000005"/>
    <n v="1.0120000000000002"/>
    <n v="0.66"/>
    <n v="1.0120000000000002"/>
    <n v="3.3000000000000003"/>
    <n v="19.8"/>
    <n v="0"/>
    <n v="36.300000000000004"/>
    <n v="61.600000000000009"/>
    <n v="0"/>
    <n v="35.200000000000003"/>
    <n v="14.3"/>
    <n v="30.800000000000004"/>
    <n v="0"/>
    <n v="0"/>
    <n v="0"/>
    <n v="19.8"/>
    <n v="0"/>
    <n v="0"/>
    <n v="52.800000000000004"/>
    <n v="1.1000000000000001"/>
    <n v="9.9"/>
    <n v="55.000000000000007"/>
    <n v="5.5"/>
    <n v="0"/>
    <n v="14.3"/>
    <n v="0"/>
    <n v="1.1000000000000001"/>
    <n v="7.7000000000000011"/>
    <n v="40.700000000000003"/>
    <n v="0"/>
    <n v="0"/>
    <n v="31.900000000000002"/>
    <n v="39.6"/>
    <n v="33"/>
    <n v="0"/>
    <n v="57.2"/>
    <n v="38.5"/>
    <n v="0"/>
    <n v="0"/>
    <n v="0"/>
    <n v="44"/>
    <n v="36.300000000000004"/>
    <n v="1.1000000000000001"/>
  </r>
  <r>
    <x v="99"/>
    <x v="3"/>
    <x v="8"/>
    <n v="486.20000000000005"/>
    <n v="132"/>
    <n v="122.10000000000002"/>
    <n v="89.100000000000009"/>
    <n v="143"/>
    <n v="0"/>
    <n v="0.30800000000000005"/>
    <n v="0.86900000000000011"/>
    <n v="0.88000000000000012"/>
    <n v="0.9900000000000001"/>
    <n v="0.84700000000000009"/>
    <n v="0.75900000000000012"/>
    <n v="0.24200000000000002"/>
    <n v="0.17600000000000002"/>
    <n v="0.68200000000000005"/>
    <n v="0.60500000000000009"/>
    <n v="0.69300000000000006"/>
    <n v="1.0780000000000001"/>
    <n v="1.0450000000000002"/>
    <n v="0.39600000000000002"/>
    <n v="0.62700000000000011"/>
    <n v="0.95700000000000007"/>
    <n v="0.81400000000000006"/>
    <n v="0"/>
    <n v="16.5"/>
    <n v="2.2000000000000002"/>
    <n v="4.4000000000000004"/>
    <n v="13.200000000000001"/>
    <n v="1.1000000000000001"/>
    <n v="5.5"/>
    <n v="33"/>
    <n v="15.400000000000002"/>
    <n v="30.800000000000004"/>
    <n v="5.5"/>
    <n v="8.8000000000000007"/>
    <n v="25.3"/>
    <n v="0"/>
    <n v="19.8"/>
    <n v="6.6000000000000005"/>
    <n v="13.200000000000001"/>
    <n v="8.8000000000000007"/>
    <n v="56.1"/>
    <n v="4.4000000000000004"/>
    <n v="0"/>
    <n v="12.100000000000001"/>
    <n v="0"/>
    <n v="0"/>
    <n v="14.3"/>
    <n v="0"/>
    <n v="12.100000000000001"/>
    <n v="26.400000000000002"/>
    <n v="24.200000000000003"/>
    <n v="0"/>
    <n v="36.300000000000004"/>
    <n v="20.900000000000002"/>
    <n v="0"/>
    <n v="6.6000000000000005"/>
    <n v="22"/>
    <n v="0"/>
    <n v="16.5"/>
    <n v="18.700000000000003"/>
    <n v="0"/>
    <n v="11"/>
  </r>
  <r>
    <x v="100"/>
    <x v="3"/>
    <x v="9"/>
    <n v="606.1"/>
    <n v="205.70000000000005"/>
    <n v="75.900000000000006"/>
    <n v="187"/>
    <n v="137.5"/>
    <n v="1"/>
    <n v="0.22000000000000003"/>
    <n v="0.70400000000000007"/>
    <n v="0.9900000000000001"/>
    <n v="0.74800000000000011"/>
    <n v="0.51700000000000013"/>
    <n v="0.55000000000000004"/>
    <n v="0.84700000000000009"/>
    <n v="0.78100000000000003"/>
    <n v="0.74800000000000011"/>
    <n v="0.95700000000000007"/>
    <n v="0.63800000000000001"/>
    <n v="1.0450000000000002"/>
    <n v="0.91300000000000014"/>
    <n v="1.0120000000000002"/>
    <n v="1.0010000000000001"/>
    <n v="0.55000000000000004"/>
    <n v="0.7370000000000001"/>
    <n v="13.200000000000001"/>
    <n v="9.9"/>
    <n v="6.6000000000000005"/>
    <n v="0"/>
    <n v="0"/>
    <n v="18.700000000000003"/>
    <n v="0"/>
    <n v="0"/>
    <n v="18.700000000000003"/>
    <n v="8.8000000000000007"/>
    <n v="2.2000000000000002"/>
    <n v="8.8000000000000007"/>
    <n v="28.6"/>
    <n v="25.3"/>
    <n v="16.5"/>
    <n v="39.6"/>
    <n v="0"/>
    <n v="0"/>
    <n v="18.700000000000003"/>
    <n v="0"/>
    <n v="1.1000000000000001"/>
    <n v="44"/>
    <n v="28.6"/>
    <n v="12.100000000000001"/>
    <n v="16.5"/>
    <n v="42.900000000000006"/>
    <n v="17.600000000000001"/>
    <n v="24.200000000000003"/>
    <n v="0"/>
    <n v="0"/>
    <n v="0"/>
    <n v="34.1"/>
    <n v="40.700000000000003"/>
    <n v="11"/>
    <n v="0"/>
    <n v="8.8000000000000007"/>
    <n v="34.1"/>
    <n v="0"/>
    <n v="46.2"/>
    <n v="30.800000000000004"/>
  </r>
  <r>
    <x v="101"/>
    <x v="3"/>
    <x v="10"/>
    <n v="513.70000000000005"/>
    <n v="154.00000000000014"/>
    <n v="187"/>
    <n v="97.9"/>
    <n v="74.800000000000011"/>
    <n v="0"/>
    <n v="0.38500000000000006"/>
    <n v="0.7370000000000001"/>
    <n v="0.79200000000000004"/>
    <n v="0.92400000000000004"/>
    <n v="0.66"/>
    <n v="1.0120000000000002"/>
    <n v="0.71500000000000008"/>
    <n v="0.75900000000000012"/>
    <n v="0.67100000000000004"/>
    <n v="0.84700000000000009"/>
    <n v="0.74800000000000011"/>
    <n v="0.63800000000000001"/>
    <n v="0.55000000000000004"/>
    <n v="1.089"/>
    <n v="0.89100000000000013"/>
    <n v="1.0780000000000001"/>
    <n v="0.97900000000000009"/>
    <n v="8.8000000000000007"/>
    <n v="40.700000000000003"/>
    <n v="19.8"/>
    <n v="0"/>
    <n v="6.6000000000000005"/>
    <n v="18.700000000000003"/>
    <n v="60.500000000000007"/>
    <n v="1.1000000000000001"/>
    <n v="0"/>
    <n v="30.800000000000004"/>
    <n v="3.3000000000000003"/>
    <n v="5.5"/>
    <n v="9.9"/>
    <n v="0"/>
    <n v="1.1000000000000001"/>
    <n v="7.7000000000000011"/>
    <n v="0"/>
    <n v="6.6000000000000005"/>
    <n v="26.400000000000002"/>
    <n v="17.600000000000001"/>
    <n v="13.200000000000001"/>
    <n v="3.3000000000000003"/>
    <n v="2.2000000000000002"/>
    <n v="7.7000000000000011"/>
    <n v="7.7000000000000011"/>
    <n v="9.9"/>
    <n v="27.500000000000004"/>
    <n v="0"/>
    <n v="26.400000000000002"/>
    <n v="0"/>
    <n v="15.400000000000002"/>
    <n v="1.1000000000001251"/>
    <n v="56.1"/>
    <n v="35.200000000000003"/>
    <n v="5.5"/>
    <n v="3.3000000000000003"/>
    <n v="5.5"/>
    <n v="4.4000000000000004"/>
    <n v="19.8"/>
    <n v="7.7000000000000011"/>
  </r>
  <r>
    <x v="102"/>
    <x v="3"/>
    <x v="11"/>
    <n v="492.79999999999995"/>
    <n v="145.19999999999999"/>
    <n v="133.1"/>
    <n v="90.2"/>
    <n v="124.30000000000001"/>
    <n v="0"/>
    <n v="0.44000000000000006"/>
    <n v="0.57200000000000006"/>
    <n v="0.93500000000000005"/>
    <n v="0.92400000000000004"/>
    <n v="0.39600000000000002"/>
    <n v="0.95700000000000007"/>
    <n v="0.67100000000000004"/>
    <n v="0.88000000000000012"/>
    <n v="0.79200000000000004"/>
    <n v="0.69300000000000006"/>
    <n v="1.1000000000000001"/>
    <n v="1.0450000000000002"/>
    <n v="0.56100000000000005"/>
    <n v="0.82500000000000007"/>
    <n v="0.45100000000000007"/>
    <n v="0.33"/>
    <n v="1.0230000000000001"/>
    <n v="6.6000000000000005"/>
    <n v="8.8000000000000007"/>
    <n v="3.3000000000000003"/>
    <n v="2.2000000000000002"/>
    <n v="0"/>
    <n v="3.3000000000000003"/>
    <n v="7.7000000000000011"/>
    <n v="55.000000000000007"/>
    <n v="33"/>
    <n v="13.200000000000001"/>
    <n v="0"/>
    <n v="18.700000000000003"/>
    <n v="19.8"/>
    <n v="0"/>
    <n v="6.6000000000000005"/>
    <n v="46.2"/>
    <n v="14.3"/>
    <n v="12.100000000000001"/>
    <n v="1.1000000000000001"/>
    <n v="5.5"/>
    <n v="25.3"/>
    <n v="0"/>
    <n v="0"/>
    <n v="2.2000000000000002"/>
    <n v="33"/>
    <n v="11"/>
    <n v="4.4000000000000004"/>
    <n v="12.100000000000001"/>
    <n v="2.2000000000000002"/>
    <n v="0"/>
    <n v="29.700000000000003"/>
    <n v="5.5"/>
    <n v="44"/>
    <n v="0"/>
    <n v="0"/>
    <n v="0"/>
    <n v="14.3"/>
    <n v="45.1"/>
    <n v="0"/>
    <n v="6.6000000000000005"/>
  </r>
  <r>
    <x v="103"/>
    <x v="3"/>
    <x v="12"/>
    <n v="550.00000000000011"/>
    <n v="161.70000000000002"/>
    <n v="104.5"/>
    <n v="167.20000000000002"/>
    <n v="116.60000000000001"/>
    <n v="0"/>
    <n v="0.28600000000000003"/>
    <n v="0.71500000000000008"/>
    <n v="0.80300000000000005"/>
    <n v="0.91300000000000014"/>
    <n v="0.58300000000000007"/>
    <n v="0.70400000000000007"/>
    <n v="0.82500000000000007"/>
    <n v="0.95700000000000007"/>
    <n v="0.82500000000000007"/>
    <n v="0.77000000000000013"/>
    <n v="1.0450000000000002"/>
    <n v="1.0450000000000002"/>
    <n v="0.9900000000000001"/>
    <n v="0.90200000000000014"/>
    <n v="1.0780000000000001"/>
    <n v="1.1000000000000001"/>
    <n v="0.95700000000000007"/>
    <n v="48.400000000000006"/>
    <n v="4.4000000000000004"/>
    <n v="0"/>
    <n v="3.3000000000000003"/>
    <n v="16.5"/>
    <n v="4.4000000000000004"/>
    <n v="0"/>
    <n v="25.3"/>
    <n v="2.2000000000000002"/>
    <n v="0"/>
    <n v="4.4000000000000004"/>
    <n v="1.1000000000000001"/>
    <n v="42.900000000000006"/>
    <n v="7.7000000000000011"/>
    <n v="6.6000000000000005"/>
    <n v="0"/>
    <n v="0"/>
    <n v="38.5"/>
    <n v="1.1000000000000001"/>
    <n v="18.700000000000003"/>
    <n v="0"/>
    <n v="49.500000000000007"/>
    <n v="9.9"/>
    <n v="17.600000000000001"/>
    <n v="9.9"/>
    <n v="20.900000000000002"/>
    <n v="15.400000000000002"/>
    <n v="30.800000000000004"/>
    <n v="0"/>
    <n v="13.200000000000001"/>
    <n v="0"/>
    <n v="51.7"/>
    <n v="15.400000000000002"/>
    <n v="8.8000000000000007"/>
    <n v="39.6"/>
    <n v="0"/>
    <n v="33"/>
    <n v="0"/>
    <n v="9.9"/>
    <n v="3.3000000000000003"/>
  </r>
  <r>
    <x v="104"/>
    <x v="3"/>
    <x v="13"/>
    <n v="624.80000000000007"/>
    <n v="139.70000000000002"/>
    <n v="148.5"/>
    <n v="229.89999999999998"/>
    <n v="106.7"/>
    <n v="0"/>
    <n v="0.77000000000000013"/>
    <n v="0.6160000000000001"/>
    <n v="0.79200000000000004"/>
    <n v="0.95700000000000007"/>
    <n v="1.0120000000000002"/>
    <n v="0.67100000000000004"/>
    <n v="1.0120000000000002"/>
    <n v="0.84700000000000009"/>
    <n v="0.83600000000000008"/>
    <n v="0.97900000000000009"/>
    <n v="0.52800000000000002"/>
    <n v="1.0010000000000001"/>
    <n v="0.96800000000000008"/>
    <n v="1.0340000000000003"/>
    <n v="1.089"/>
    <n v="0.45100000000000007"/>
    <n v="0.7370000000000001"/>
    <n v="45.1"/>
    <n v="7.7000000000000011"/>
    <n v="0"/>
    <n v="16.5"/>
    <n v="15.400000000000002"/>
    <n v="15.400000000000002"/>
    <n v="0"/>
    <n v="23.1"/>
    <n v="23.1"/>
    <n v="2.2000000000000002"/>
    <n v="35.200000000000003"/>
    <n v="1.1000000000000001"/>
    <n v="8.8000000000000007"/>
    <n v="0"/>
    <n v="0"/>
    <n v="29.700000000000003"/>
    <n v="50.6"/>
    <n v="5.5"/>
    <n v="11"/>
    <n v="0"/>
    <n v="3.3000000000000003"/>
    <n v="35.200000000000003"/>
    <n v="30.800000000000004"/>
    <n v="0"/>
    <n v="22"/>
    <n v="46.2"/>
    <n v="40.700000000000003"/>
    <n v="1.1000000000000001"/>
    <n v="15.400000000000002"/>
    <n v="35.200000000000003"/>
    <n v="34.1"/>
    <n v="0"/>
    <n v="14.3"/>
    <n v="12.100000000000001"/>
    <n v="8.8000000000000007"/>
    <n v="27.500000000000004"/>
    <n v="5.5"/>
    <n v="17.600000000000001"/>
    <n v="19.8"/>
    <n v="0"/>
  </r>
  <r>
    <x v="105"/>
    <x v="3"/>
    <x v="14"/>
    <n v="495.00000000000006"/>
    <n v="102.30000000000001"/>
    <n v="159.50000000000009"/>
    <n v="115.5"/>
    <n v="117.69999999999999"/>
    <n v="0"/>
    <n v="0.62700000000000011"/>
    <n v="0.88000000000000012"/>
    <n v="0.96800000000000008"/>
    <n v="0.92400000000000004"/>
    <n v="1.0230000000000001"/>
    <n v="0.75900000000000012"/>
    <n v="0.9900000000000001"/>
    <n v="0.82500000000000007"/>
    <n v="0.83600000000000008"/>
    <n v="0.16500000000000001"/>
    <n v="0.97900000000000009"/>
    <n v="0.88000000000000012"/>
    <n v="1.0780000000000001"/>
    <n v="0.95700000000000007"/>
    <n v="0.8580000000000001"/>
    <n v="0.47300000000000003"/>
    <n v="0.88000000000000012"/>
    <n v="48.400000000000006"/>
    <n v="0"/>
    <n v="19.8"/>
    <n v="0"/>
    <n v="3.3000000000000003"/>
    <n v="13.200000000000001"/>
    <n v="6.6000000000000005"/>
    <n v="19.8"/>
    <n v="40.700000000000003"/>
    <n v="7.7000000000000632"/>
    <n v="22"/>
    <n v="0"/>
    <n v="12.099999999999985"/>
    <n v="3.3000000000000003"/>
    <n v="5.5"/>
    <n v="56.1"/>
    <n v="23.1"/>
    <n v="12.100000000000001"/>
    <n v="1.1000000000000001"/>
    <n v="4.4000000000000004"/>
    <n v="19.8"/>
    <n v="0"/>
    <n v="9.9"/>
    <n v="18.700000000000003"/>
    <n v="0"/>
    <n v="3.3000000000000003"/>
    <n v="6.6000000000000005"/>
    <n v="26.400000000000002"/>
    <n v="0"/>
    <n v="30.800000000000004"/>
    <n v="0"/>
    <n v="6.6000000000000005"/>
    <n v="37.400000000000006"/>
    <n v="0"/>
    <n v="0"/>
    <n v="14.3"/>
    <n v="0"/>
    <n v="6.6000000000000005"/>
    <n v="0"/>
    <n v="37.400000000000006"/>
  </r>
  <r>
    <x v="106"/>
    <x v="3"/>
    <x v="15"/>
    <n v="775.5"/>
    <n v="265.10000000000002"/>
    <n v="201.3"/>
    <n v="144.1"/>
    <n v="165"/>
    <n v="0"/>
    <n v="0.27500000000000002"/>
    <n v="0.55000000000000004"/>
    <n v="0.81400000000000006"/>
    <n v="0.96800000000000008"/>
    <n v="1.0450000000000002"/>
    <n v="0.18700000000000003"/>
    <n v="0.6160000000000001"/>
    <n v="0.74800000000000011"/>
    <n v="0.95700000000000007"/>
    <n v="0.95700000000000007"/>
    <n v="1.089"/>
    <n v="1.0669999999999999"/>
    <n v="0.27500000000000002"/>
    <n v="0.46200000000000002"/>
    <n v="0.95700000000000007"/>
    <n v="1.1000000000000001"/>
    <n v="0.94600000000000006"/>
    <n v="30.800000000000004"/>
    <n v="0"/>
    <n v="0"/>
    <n v="20.900000000000002"/>
    <n v="22"/>
    <n v="36.300000000000004"/>
    <n v="20.900000000000002"/>
    <n v="61.600000000000009"/>
    <n v="4.4000000000000004"/>
    <n v="4.4000000000000004"/>
    <n v="29.700000000000003"/>
    <n v="5.5"/>
    <n v="0"/>
    <n v="0"/>
    <n v="0"/>
    <n v="14.3"/>
    <n v="50.6"/>
    <n v="15.400000000000002"/>
    <n v="46.2"/>
    <n v="33"/>
    <n v="9.9"/>
    <n v="3.3000000000000003"/>
    <n v="12.100000000000001"/>
    <n v="0"/>
    <n v="45.1"/>
    <n v="6.6000000000000005"/>
    <n v="41.800000000000004"/>
    <n v="12.100000000000001"/>
    <n v="11"/>
    <n v="2.2000000000000002"/>
    <n v="16.5"/>
    <n v="31.900000000000002"/>
    <n v="39.6"/>
    <n v="26.400000000000002"/>
    <n v="42.900000000000006"/>
    <n v="58.300000000000004"/>
    <n v="25.3"/>
    <n v="8.8000000000000007"/>
    <n v="15.400000000000002"/>
    <n v="0"/>
  </r>
  <r>
    <x v="107"/>
    <x v="3"/>
    <x v="16"/>
    <n v="721.6"/>
    <n v="122.10000000000001"/>
    <n v="224.4"/>
    <n v="133.10000000000002"/>
    <n v="242"/>
    <n v="0"/>
    <n v="0.41800000000000004"/>
    <n v="0.97900000000000009"/>
    <n v="0.83600000000000008"/>
    <n v="1.0120000000000002"/>
    <n v="0.7370000000000001"/>
    <n v="0.88000000000000012"/>
    <n v="0.19800000000000001"/>
    <n v="0.64900000000000002"/>
    <n v="0.66"/>
    <n v="0.75900000000000012"/>
    <n v="0.14300000000000002"/>
    <n v="0.49500000000000005"/>
    <n v="1.0780000000000001"/>
    <n v="1.0780000000000001"/>
    <n v="1.0010000000000001"/>
    <n v="0.93500000000000005"/>
    <n v="0.33"/>
    <n v="8.8000000000000007"/>
    <n v="28.6"/>
    <n v="12.100000000000001"/>
    <n v="34.1"/>
    <n v="31.900000000000002"/>
    <n v="44"/>
    <n v="38.5"/>
    <n v="25.3"/>
    <n v="0"/>
    <n v="1.1000000000000001"/>
    <n v="15.400000000000002"/>
    <n v="38.5"/>
    <n v="53.900000000000006"/>
    <n v="11"/>
    <n v="20.900000000000002"/>
    <n v="29.700000000000003"/>
    <n v="29.700000000000003"/>
    <n v="9.9"/>
    <n v="2.2000000000000002"/>
    <n v="46.2"/>
    <n v="11"/>
    <n v="48.400000000000006"/>
    <n v="0"/>
    <n v="5.5"/>
    <n v="5.5"/>
    <n v="31.900000000000002"/>
    <n v="0"/>
    <n v="2.2000000000000002"/>
    <n v="0"/>
    <n v="28.6"/>
    <n v="0"/>
    <n v="3.3000000000000003"/>
    <n v="2.2000000000000002"/>
    <n v="1.1000000000000001"/>
    <n v="7.7000000000000011"/>
    <n v="14.3"/>
    <n v="39.6"/>
    <n v="48.400000000000006"/>
    <n v="5.5"/>
    <n v="0"/>
  </r>
  <r>
    <x v="108"/>
    <x v="3"/>
    <x v="17"/>
    <n v="662.19999999999993"/>
    <n v="286"/>
    <n v="119.9"/>
    <n v="130.90000000000003"/>
    <n v="125.4"/>
    <n v="0"/>
    <n v="0.95700000000000007"/>
    <n v="0.91300000000000014"/>
    <n v="1.0120000000000002"/>
    <n v="1.0230000000000001"/>
    <n v="0.90200000000000014"/>
    <n v="1.056"/>
    <n v="0.45100000000000007"/>
    <n v="0.66"/>
    <n v="0.88000000000000012"/>
    <n v="0.49500000000000005"/>
    <n v="0.83600000000000008"/>
    <n v="0.67100000000000004"/>
    <n v="0.93500000000000005"/>
    <n v="1.0450000000000002"/>
    <n v="1.056"/>
    <n v="1.089"/>
    <n v="1.1000000000000001"/>
    <n v="24.200000000000003"/>
    <n v="0"/>
    <n v="0"/>
    <n v="18.700000000000003"/>
    <n v="7.7000000000000011"/>
    <n v="31.900000000000002"/>
    <n v="13.200000000000001"/>
    <n v="1.1000000000000001"/>
    <n v="3.3000000000000003"/>
    <n v="19.8"/>
    <n v="0"/>
    <n v="18.700000000000003"/>
    <n v="4.4000000000000004"/>
    <n v="38.5"/>
    <n v="7.7000000000000011"/>
    <n v="8.8000000000000007"/>
    <n v="4.4000000000000004"/>
    <n v="0"/>
    <n v="24.200000000000003"/>
    <n v="18.700000000000003"/>
    <n v="0"/>
    <n v="40.700000000000003"/>
    <n v="11"/>
    <n v="17.600000000000001"/>
    <n v="4.4000000000000004"/>
    <n v="0"/>
    <n v="0"/>
    <n v="13.200000000000001"/>
    <n v="44"/>
    <n v="0"/>
    <n v="22"/>
    <n v="0"/>
    <n v="46.2"/>
    <n v="62.7"/>
    <n v="20.900000000000002"/>
    <n v="46.2"/>
    <n v="11"/>
    <n v="26.400000000000002"/>
    <n v="25.3"/>
    <n v="25.3"/>
  </r>
  <r>
    <x v="109"/>
    <x v="3"/>
    <x v="18"/>
    <n v="646.80000000000007"/>
    <n v="128.70000000000005"/>
    <n v="215.60000000000002"/>
    <n v="117.7"/>
    <n v="184.8"/>
    <n v="0"/>
    <n v="0.39600000000000002"/>
    <n v="0.72600000000000009"/>
    <n v="0.84700000000000009"/>
    <n v="0.88000000000000012"/>
    <n v="0.68200000000000005"/>
    <n v="0.88000000000000012"/>
    <n v="1.1000000000000001"/>
    <n v="0.80300000000000005"/>
    <n v="0.69300000000000006"/>
    <n v="0.97900000000000009"/>
    <n v="0.97900000000000009"/>
    <n v="0.51700000000000013"/>
    <n v="1.0780000000000001"/>
    <n v="1.0230000000000001"/>
    <n v="0.80300000000000005"/>
    <n v="0.94600000000000006"/>
    <n v="1.0450000000000002"/>
    <n v="59.400000000000006"/>
    <n v="46.2"/>
    <n v="19.8"/>
    <n v="0"/>
    <n v="11"/>
    <n v="41.800000000000004"/>
    <n v="28.6"/>
    <n v="0"/>
    <n v="0"/>
    <n v="8.8000000000000007"/>
    <n v="2.2000000000000002"/>
    <n v="19.8"/>
    <n v="6.6000000000000005"/>
    <n v="17.600000000000001"/>
    <n v="0"/>
    <n v="31.900000000000002"/>
    <n v="26.400000000000002"/>
    <n v="44"/>
    <n v="22"/>
    <n v="16.5"/>
    <n v="20.900000000000002"/>
    <n v="17.600000000000001"/>
    <n v="16.5"/>
    <n v="17.600000000000001"/>
    <n v="15.400000000000002"/>
    <n v="0"/>
    <n v="0"/>
    <n v="13.200000000000001"/>
    <n v="11"/>
    <n v="5.5"/>
    <n v="26.400000000000002"/>
    <n v="0"/>
    <n v="9.9"/>
    <n v="22"/>
    <n v="1.1000000000000314"/>
    <n v="19.8"/>
    <n v="0"/>
    <n v="18.700000000000003"/>
    <n v="12.100000000000001"/>
    <n v="18.700000000000003"/>
  </r>
  <r>
    <x v="110"/>
    <x v="3"/>
    <x v="19"/>
    <n v="485.10000000000014"/>
    <n v="107.80000000000001"/>
    <n v="176"/>
    <n v="81.400000000000119"/>
    <n v="119.9"/>
    <n v="0"/>
    <n v="0.83600000000000008"/>
    <n v="0.83600000000000008"/>
    <n v="1.0450000000000002"/>
    <n v="0.89100000000000013"/>
    <n v="0.94600000000000006"/>
    <n v="0.71500000000000008"/>
    <n v="0.66"/>
    <n v="0.70400000000000007"/>
    <n v="0.16500000000000001"/>
    <n v="0.80300000000000005"/>
    <n v="0.77000000000000013"/>
    <n v="1.0120000000000002"/>
    <n v="1.0669999999999999"/>
    <n v="1.1000000000000001"/>
    <n v="1.0780000000000001"/>
    <n v="0.41800000000000004"/>
    <n v="0.55000000000000004"/>
    <n v="0"/>
    <n v="29.700000000000003"/>
    <n v="0"/>
    <n v="31.900000000000002"/>
    <n v="27.500000000000004"/>
    <n v="16.5"/>
    <n v="48.400000000000006"/>
    <n v="13.200000000000001"/>
    <n v="0"/>
    <n v="8.8000000000000007"/>
    <n v="31.900000000000002"/>
    <n v="0"/>
    <n v="22"/>
    <n v="35.200000000000003"/>
    <n v="18.700000000000003"/>
    <n v="18.700000000000003"/>
    <n v="0"/>
    <n v="0"/>
    <n v="25.3"/>
    <n v="0"/>
    <n v="8.8000000000000007"/>
    <n v="38.5"/>
    <n v="14.300000000000127"/>
    <n v="1.1000000000000001"/>
    <n v="9.9"/>
    <n v="8.8000000000000007"/>
    <n v="0"/>
    <n v="0"/>
    <n v="0"/>
    <n v="0"/>
    <n v="0"/>
    <n v="12.100000000000001"/>
    <n v="31.900000000000002"/>
    <n v="0"/>
    <n v="13.200000000000001"/>
    <n v="6.6000000000000005"/>
    <n v="7.7000000000000011"/>
    <n v="3.3000000000000003"/>
    <n v="4.4000000000000004"/>
    <n v="28.6"/>
  </r>
  <r>
    <x v="111"/>
    <x v="3"/>
    <x v="20"/>
    <n v="386.1"/>
    <n v="66"/>
    <n v="79.2"/>
    <n v="165"/>
    <n v="75.90000000000002"/>
    <n v="0"/>
    <n v="0.51700000000000013"/>
    <n v="0.8580000000000001"/>
    <n v="0.55000000000000004"/>
    <n v="0.97900000000000009"/>
    <n v="0.42900000000000005"/>
    <n v="0.91300000000000014"/>
    <n v="0.81400000000000006"/>
    <n v="1.0010000000000001"/>
    <n v="1.0450000000000002"/>
    <n v="0.71500000000000008"/>
    <n v="0.79200000000000004"/>
    <n v="0.78100000000000003"/>
    <n v="0.95700000000000007"/>
    <n v="0.46200000000000002"/>
    <n v="1.0230000000000001"/>
    <n v="0.86900000000000011"/>
    <n v="0.36300000000000004"/>
    <n v="0"/>
    <n v="0"/>
    <n v="0"/>
    <n v="40.700000000000003"/>
    <n v="0"/>
    <n v="0"/>
    <n v="0"/>
    <n v="16.5"/>
    <n v="2.2000000000000002"/>
    <n v="19.8"/>
    <n v="41.800000000000004"/>
    <n v="3.3000000000000003"/>
    <n v="18.700000000000003"/>
    <n v="24.200000000000003"/>
    <n v="23.1"/>
    <n v="4.4000000000000004"/>
    <n v="2.2000000000000002"/>
    <n v="0"/>
    <n v="0"/>
    <n v="0"/>
    <n v="9.9"/>
    <n v="30.800000000000004"/>
    <n v="8.8000000000000007"/>
    <n v="15.400000000000002"/>
    <n v="6.6000000000000005"/>
    <n v="0"/>
    <n v="8.8000000000000007"/>
    <n v="14.3"/>
    <n v="57.2"/>
    <n v="13.200000000000001"/>
    <n v="17.600000000000001"/>
    <n v="3.3000000000000003"/>
    <n v="16.5"/>
    <n v="0"/>
    <n v="0"/>
    <n v="9.9"/>
    <n v="0"/>
    <n v="18.700000000000003"/>
    <n v="0"/>
    <n v="0"/>
  </r>
  <r>
    <x v="112"/>
    <x v="3"/>
    <x v="21"/>
    <n v="541.20000000000027"/>
    <n v="199.10000000000005"/>
    <n v="191.4"/>
    <n v="73.70000000000006"/>
    <n v="77.000000000000128"/>
    <n v="0"/>
    <n v="0.38500000000000006"/>
    <n v="0.92400000000000004"/>
    <n v="0.81400000000000006"/>
    <n v="0.94600000000000006"/>
    <n v="1.089"/>
    <n v="0.82500000000000007"/>
    <n v="0.55000000000000004"/>
    <n v="0.64900000000000002"/>
    <n v="0.71500000000000008"/>
    <n v="0.74800000000000011"/>
    <n v="0.79200000000000004"/>
    <n v="1.0120000000000002"/>
    <n v="1.1000000000000001"/>
    <n v="0.96800000000000008"/>
    <n v="0.78100000000000003"/>
    <n v="0.46200000000000002"/>
    <n v="0.95700000000000007"/>
    <n v="0"/>
    <n v="15.400000000000002"/>
    <n v="27.500000000000004"/>
    <n v="6.6000000000000005"/>
    <n v="48.400000000000006"/>
    <n v="31.900000000000002"/>
    <n v="15.400000000000002"/>
    <n v="34.1"/>
    <n v="9.9"/>
    <n v="2.2000000000000002"/>
    <n v="0"/>
    <n v="5.5"/>
    <n v="17.600000000000001"/>
    <n v="2.2000000000000002"/>
    <n v="0"/>
    <n v="8.8000000000000007"/>
    <n v="6.6000000000000005"/>
    <n v="15.400000000000126"/>
    <n v="18.700000000000003"/>
    <n v="2.2000000000000002"/>
    <n v="8.8000000000000007"/>
    <n v="3.3000000000000003"/>
    <n v="14.3"/>
    <n v="0"/>
    <n v="0"/>
    <n v="19.8"/>
    <n v="6.6000000000000005"/>
    <n v="12.100000000000064"/>
    <n v="6.6000000000000005"/>
    <n v="2.2000000000000002"/>
    <n v="33"/>
    <n v="17.600000000000001"/>
    <n v="0"/>
    <n v="31.900000000000002"/>
    <n v="47.300000000000004"/>
    <n v="14.3"/>
    <n v="28.6"/>
    <n v="2.2000000000000002"/>
    <n v="13.200000000000033"/>
    <n v="11"/>
  </r>
  <r>
    <x v="113"/>
    <x v="3"/>
    <x v="22"/>
    <n v="518.1"/>
    <n v="80.300000000000011"/>
    <n v="106.7"/>
    <n v="98.999999999999986"/>
    <n v="232.1"/>
    <n v="0"/>
    <n v="0.40700000000000003"/>
    <n v="0.6160000000000001"/>
    <n v="0.70400000000000007"/>
    <n v="0.96800000000000008"/>
    <n v="1.0450000000000002"/>
    <n v="0.72600000000000009"/>
    <n v="1.0120000000000002"/>
    <n v="0.74800000000000011"/>
    <n v="0.82500000000000007"/>
    <n v="0.46200000000000002"/>
    <n v="1.0340000000000003"/>
    <n v="1.0120000000000002"/>
    <n v="0.35200000000000004"/>
    <n v="0.80300000000000005"/>
    <n v="0.94600000000000006"/>
    <n v="0.97900000000000009"/>
    <n v="0.60500000000000009"/>
    <n v="0"/>
    <n v="1.1000000000000001"/>
    <n v="25.3"/>
    <n v="8.8000000000000007"/>
    <n v="29.700000000000003"/>
    <n v="8.8000000000000007"/>
    <n v="0"/>
    <n v="29.700000000000003"/>
    <n v="0"/>
    <n v="3.3000000000000003"/>
    <n v="23.1"/>
    <n v="17.600000000000001"/>
    <n v="22"/>
    <n v="58.300000000000004"/>
    <n v="0"/>
    <n v="23.1"/>
    <n v="0"/>
    <n v="12.100000000000001"/>
    <n v="61.600000000000009"/>
    <n v="37.400000000000006"/>
    <n v="0"/>
    <n v="26.400000000000002"/>
    <n v="0"/>
    <n v="12.100000000000001"/>
    <n v="0"/>
    <n v="0"/>
    <n v="33"/>
    <n v="19.8"/>
    <n v="1.1000000000000001"/>
    <n v="6.6000000000000005"/>
    <n v="9.9"/>
    <n v="4.4000000000000004"/>
    <n v="0"/>
    <n v="2.2000000000000002"/>
    <n v="15.400000000000002"/>
    <n v="1.1000000000000001"/>
    <n v="11"/>
    <n v="17.600000000000001"/>
    <n v="6.6000000000000005"/>
    <n v="12.100000000000001"/>
  </r>
  <r>
    <x v="114"/>
    <x v="3"/>
    <x v="23"/>
    <n v="497.2"/>
    <n v="104.5"/>
    <n v="136.4"/>
    <n v="133.1"/>
    <n v="123.2"/>
    <n v="0"/>
    <n v="0.18700000000000003"/>
    <n v="0.9900000000000001"/>
    <n v="0.34100000000000003"/>
    <n v="0.24200000000000002"/>
    <n v="0.9900000000000001"/>
    <n v="0.31900000000000001"/>
    <n v="0.84700000000000009"/>
    <n v="0.8580000000000001"/>
    <n v="0.47300000000000003"/>
    <n v="0.75900000000000012"/>
    <n v="0.62700000000000011"/>
    <n v="0.45100000000000007"/>
    <n v="0.6160000000000001"/>
    <n v="0.9900000000000001"/>
    <n v="0.83600000000000008"/>
    <n v="0.82500000000000007"/>
    <n v="0.9900000000000001"/>
    <n v="8.8000000000000007"/>
    <n v="42.900000000000006"/>
    <n v="0"/>
    <n v="7.7000000000000011"/>
    <n v="0"/>
    <n v="35.200000000000003"/>
    <n v="0"/>
    <n v="14.3"/>
    <n v="0"/>
    <n v="27.500000000000004"/>
    <n v="0"/>
    <n v="1.1000000000000001"/>
    <n v="0"/>
    <n v="14.3"/>
    <n v="29.700000000000003"/>
    <n v="23.1"/>
    <n v="14.3"/>
    <n v="0"/>
    <n v="7.7000000000000011"/>
    <n v="33"/>
    <n v="1.1000000000000001"/>
    <n v="41.800000000000004"/>
    <n v="26.400000000000002"/>
    <n v="0"/>
    <n v="49.500000000000007"/>
    <n v="0"/>
    <n v="0"/>
    <n v="1.1000000000000001"/>
    <n v="13.200000000000001"/>
    <n v="0"/>
    <n v="7.7000000000000011"/>
    <n v="19.8"/>
    <n v="0"/>
    <n v="0"/>
    <n v="0"/>
    <n v="5.5"/>
    <n v="33"/>
    <n v="0"/>
    <n v="0"/>
    <n v="38.5"/>
  </r>
  <r>
    <x v="115"/>
    <x v="3"/>
    <x v="24"/>
    <n v="488.40000000000009"/>
    <n v="235.4"/>
    <n v="80.300000000000068"/>
    <n v="108.90000000000002"/>
    <n v="63.800000000000011"/>
    <n v="0"/>
    <n v="1.0230000000000001"/>
    <n v="0.95700000000000007"/>
    <n v="0.88000000000000012"/>
    <n v="0.97900000000000009"/>
    <n v="0.84700000000000009"/>
    <n v="0.71500000000000008"/>
    <n v="0.13200000000000001"/>
    <n v="0.70400000000000007"/>
    <n v="0.95700000000000007"/>
    <n v="0.74800000000000011"/>
    <n v="0.19800000000000001"/>
    <n v="0.28600000000000003"/>
    <n v="0.78100000000000003"/>
    <n v="1.0230000000000001"/>
    <n v="0.38500000000000006"/>
    <n v="0.40700000000000003"/>
    <n v="0.38500000000000006"/>
    <n v="0"/>
    <n v="0"/>
    <n v="20.900000000000002"/>
    <n v="0"/>
    <n v="1.1000000000000627"/>
    <n v="1.1000000000000001"/>
    <n v="9.9"/>
    <n v="19.8"/>
    <n v="8.8000000000000007"/>
    <n v="18.700000000000003"/>
    <n v="0"/>
    <n v="0"/>
    <n v="1.1000000000000001"/>
    <n v="22"/>
    <n v="11"/>
    <n v="5.5"/>
    <n v="8.8000000000000007"/>
    <n v="2.2000000000000002"/>
    <n v="11"/>
    <n v="2.2000000000000002"/>
    <n v="17.600000000000001"/>
    <n v="0"/>
    <n v="6.6000000000000005"/>
    <n v="2.2000000000000002"/>
    <n v="0"/>
    <n v="38.5"/>
    <n v="30.800000000000004"/>
    <n v="0"/>
    <n v="0"/>
    <n v="13.200000000000001"/>
    <n v="24.200000000000003"/>
    <n v="29.700000000000003"/>
    <n v="9.9"/>
    <n v="41.800000000000004"/>
    <n v="25.3"/>
    <n v="45.1"/>
    <n v="6.6000000000000005"/>
    <n v="0"/>
    <n v="52.800000000000004"/>
    <n v="0"/>
  </r>
  <r>
    <x v="116"/>
    <x v="3"/>
    <x v="25"/>
    <n v="441.1"/>
    <n v="67.100000000000009"/>
    <n v="105.6"/>
    <n v="111.10000000000001"/>
    <n v="157.30000000000001"/>
    <n v="0"/>
    <n v="0.60500000000000009"/>
    <n v="0.56100000000000005"/>
    <n v="1.089"/>
    <n v="0.90200000000000014"/>
    <n v="0.88000000000000012"/>
    <n v="0.75900000000000012"/>
    <n v="0.60500000000000009"/>
    <n v="0.74800000000000011"/>
    <n v="0.94600000000000006"/>
    <n v="1.0010000000000001"/>
    <n v="0.84700000000000009"/>
    <n v="0.46200000000000002"/>
    <n v="1.0010000000000001"/>
    <n v="0.96800000000000008"/>
    <n v="0.93500000000000005"/>
    <n v="1.056"/>
    <n v="0.16500000000000001"/>
    <n v="6.6000000000000005"/>
    <n v="22"/>
    <n v="15.400000000000002"/>
    <n v="0"/>
    <n v="0"/>
    <n v="3.3000000000000003"/>
    <n v="37.400000000000006"/>
    <n v="14.3"/>
    <n v="6.6000000000000005"/>
    <n v="0"/>
    <n v="6.6000000000000005"/>
    <n v="0"/>
    <n v="29.700000000000003"/>
    <n v="58.300000000000004"/>
    <n v="3.3000000000000003"/>
    <n v="8.8000000000000007"/>
    <n v="36.300000000000004"/>
    <n v="4.4000000000000004"/>
    <n v="0"/>
    <n v="16.5"/>
    <n v="4.4000000000000004"/>
    <n v="6.6000000000000005"/>
    <n v="0"/>
    <n v="0"/>
    <n v="34.1"/>
    <n v="20.900000000000002"/>
    <n v="25.3"/>
    <n v="17.600000000000001"/>
    <n v="2.2000000000000002"/>
    <n v="0"/>
    <n v="0"/>
    <n v="8.8000000000000007"/>
    <n v="24.200000000000003"/>
    <n v="0"/>
    <n v="3.3000000000000003"/>
    <n v="26.400000000000002"/>
    <n v="4.4000000000000004"/>
    <n v="0"/>
    <n v="0"/>
    <n v="0"/>
  </r>
  <r>
    <x v="117"/>
    <x v="3"/>
    <x v="26"/>
    <n v="550"/>
    <n v="134.20000000000002"/>
    <n v="59.400000000000006"/>
    <n v="179.29999999999998"/>
    <n v="177.10000000000002"/>
    <n v="0"/>
    <n v="0.25300000000000006"/>
    <n v="0.62700000000000011"/>
    <n v="0.83600000000000008"/>
    <n v="0.69300000000000006"/>
    <n v="1.056"/>
    <n v="0.60500000000000009"/>
    <n v="0.88000000000000012"/>
    <n v="0.94600000000000006"/>
    <n v="0.69300000000000006"/>
    <n v="0.67100000000000004"/>
    <n v="0.94600000000000006"/>
    <n v="0.46200000000000002"/>
    <n v="0.41800000000000004"/>
    <n v="0.8580000000000001"/>
    <n v="0.96800000000000008"/>
    <n v="1.056"/>
    <n v="0.91300000000000014"/>
    <n v="1.1000000000000001"/>
    <n v="1.1000000000000001"/>
    <n v="0"/>
    <n v="7.7000000000000011"/>
    <n v="7.7000000000000011"/>
    <n v="17.600000000000001"/>
    <n v="11"/>
    <n v="0"/>
    <n v="6.6000000000000005"/>
    <n v="6.6000000000000005"/>
    <n v="47.300000000000004"/>
    <n v="38.5"/>
    <n v="0"/>
    <n v="7.7000000000000011"/>
    <n v="17.600000000000001"/>
    <n v="14.3"/>
    <n v="23.1"/>
    <n v="24.200000000000003"/>
    <n v="0"/>
    <n v="51.7"/>
    <n v="5.5"/>
    <n v="39.6"/>
    <n v="9.9"/>
    <n v="7.7000000000000011"/>
    <n v="0"/>
    <n v="16.5"/>
    <n v="47.300000000000004"/>
    <n v="7.7000000000000011"/>
    <n v="45.1"/>
    <n v="0"/>
    <n v="15.400000000000002"/>
    <n v="0"/>
    <n v="11"/>
    <n v="28.6"/>
    <n v="0"/>
    <n v="51.7"/>
    <n v="0"/>
    <n v="0"/>
    <n v="0"/>
    <n v="27.500000000000004"/>
  </r>
  <r>
    <x v="118"/>
    <x v="3"/>
    <x v="27"/>
    <n v="781"/>
    <n v="203.50000000000003"/>
    <n v="174.90000000000003"/>
    <n v="212.3"/>
    <n v="190.29999999999998"/>
    <n v="0"/>
    <n v="0.20900000000000002"/>
    <n v="0.63800000000000001"/>
    <n v="0.50600000000000012"/>
    <n v="0.20900000000000002"/>
    <n v="1.089"/>
    <n v="0.77000000000000013"/>
    <n v="0.74800000000000011"/>
    <n v="0.13200000000000001"/>
    <n v="0.80300000000000005"/>
    <n v="0.70400000000000007"/>
    <n v="1.0450000000000002"/>
    <n v="0.94600000000000006"/>
    <n v="0.97900000000000009"/>
    <n v="0.94600000000000006"/>
    <n v="0.40700000000000003"/>
    <n v="0.95700000000000007"/>
    <n v="0.78100000000000003"/>
    <n v="20.900000000000002"/>
    <n v="15.400000000000002"/>
    <n v="0"/>
    <n v="27.500000000000004"/>
    <n v="37.400000000000006"/>
    <n v="7.7000000000000011"/>
    <n v="12.100000000000001"/>
    <n v="26.400000000000002"/>
    <n v="26.400000000000002"/>
    <n v="1.1000000000000001"/>
    <n v="0"/>
    <n v="39.6"/>
    <n v="51.7"/>
    <n v="44"/>
    <n v="29.700000000000003"/>
    <n v="0"/>
    <n v="1.1000000000000001"/>
    <n v="22"/>
    <n v="0"/>
    <n v="2.2000000000000002"/>
    <n v="0"/>
    <n v="0"/>
    <n v="40.700000000000003"/>
    <n v="26.400000000000002"/>
    <n v="11"/>
    <n v="29.700000000000003"/>
    <n v="11"/>
    <n v="42.900000000000006"/>
    <n v="6.6000000000000005"/>
    <n v="44"/>
    <n v="42.900000000000006"/>
    <n v="22"/>
    <n v="2.2000000000000002"/>
    <n v="0"/>
    <n v="16.5"/>
    <n v="9.9"/>
    <n v="0"/>
    <n v="37.400000000000006"/>
    <n v="46.2"/>
    <n v="26.400000000000002"/>
  </r>
  <r>
    <x v="119"/>
    <x v="3"/>
    <x v="28"/>
    <n v="383.90000000000015"/>
    <n v="88"/>
    <n v="117.7"/>
    <n v="94.600000000000136"/>
    <n v="83.600000000000009"/>
    <n v="0"/>
    <n v="0.74800000000000011"/>
    <n v="0.55000000000000004"/>
    <n v="0.88000000000000012"/>
    <n v="0.60500000000000009"/>
    <n v="1.0230000000000001"/>
    <n v="1.0230000000000001"/>
    <n v="0.77000000000000013"/>
    <n v="0.62700000000000011"/>
    <n v="0.66"/>
    <n v="0.6160000000000001"/>
    <n v="0.88000000000000012"/>
    <n v="0.52800000000000002"/>
    <n v="1.1000000000000001"/>
    <n v="0.46200000000000002"/>
    <n v="1.0780000000000001"/>
    <n v="0.53900000000000003"/>
    <n v="1.0450000000000002"/>
    <n v="22"/>
    <n v="8.8000000000000007"/>
    <n v="5.5"/>
    <n v="5.5"/>
    <n v="2.2000000000000002"/>
    <n v="8.8000000000000007"/>
    <n v="33"/>
    <n v="0"/>
    <n v="24.200000000000003"/>
    <n v="7.7000000000000011"/>
    <n v="29.700000000000003"/>
    <n v="3.3000000000000003"/>
    <n v="0"/>
    <n v="35.200000000000003"/>
    <n v="0"/>
    <n v="5.5"/>
    <n v="3.3000000000000003"/>
    <n v="0"/>
    <n v="23.1"/>
    <n v="13.200000000000001"/>
    <n v="27.500000000000004"/>
    <n v="9.9"/>
    <n v="0"/>
    <n v="0"/>
    <n v="15.400000000000126"/>
    <n v="12.100000000000001"/>
    <n v="23.1"/>
    <n v="0"/>
    <n v="0"/>
    <n v="6.6000000000000005"/>
    <n v="0"/>
    <n v="6.6000000000000005"/>
    <n v="9.9"/>
    <n v="18.700000000000003"/>
    <n v="4.4000000000000004"/>
    <n v="15.400000000000002"/>
    <n v="11"/>
    <n v="9.9"/>
    <n v="12.100000000000001"/>
    <n v="0"/>
  </r>
  <r>
    <x v="120"/>
    <x v="3"/>
    <x v="29"/>
    <n v="496.1"/>
    <n v="195.8"/>
    <n v="117.7"/>
    <n v="107.8"/>
    <n v="74.800000000000011"/>
    <n v="0"/>
    <n v="0.45100000000000007"/>
    <n v="0.31900000000000001"/>
    <n v="0.35200000000000004"/>
    <n v="0.81400000000000006"/>
    <n v="0.80300000000000005"/>
    <n v="1.0120000000000002"/>
    <n v="0.62700000000000011"/>
    <n v="0.80300000000000005"/>
    <n v="0.82500000000000007"/>
    <n v="0.66"/>
    <n v="0.86900000000000011"/>
    <n v="0.88000000000000012"/>
    <n v="0.48400000000000004"/>
    <n v="1.0120000000000002"/>
    <n v="0.44000000000000006"/>
    <n v="0.48400000000000004"/>
    <n v="0.84700000000000009"/>
    <n v="2.2000000000000002"/>
    <n v="36.300000000000004"/>
    <n v="3.3000000000000003"/>
    <n v="0"/>
    <n v="0"/>
    <n v="6.6000000000000005"/>
    <n v="25.3"/>
    <n v="8.8000000000000007"/>
    <n v="31.900000000000002"/>
    <n v="3.3000000000000003"/>
    <n v="0"/>
    <n v="14.3"/>
    <n v="2.2000000000000002"/>
    <n v="0"/>
    <n v="0"/>
    <n v="0"/>
    <n v="14.3"/>
    <n v="34.1"/>
    <n v="9.9"/>
    <n v="0"/>
    <n v="22"/>
    <n v="9.9"/>
    <n v="2.2000000000000002"/>
    <n v="47.300000000000004"/>
    <n v="6.6000000000000005"/>
    <n v="11"/>
    <n v="0"/>
    <n v="5.5"/>
    <n v="3.3000000000000003"/>
    <n v="0"/>
    <n v="11"/>
    <n v="11"/>
    <n v="18.700000000000003"/>
    <n v="52.800000000000004"/>
    <n v="8.8000000000000007"/>
    <n v="29.700000000000003"/>
    <n v="33"/>
    <n v="0"/>
    <n v="4.4000000000000004"/>
    <n v="26.400000000000002"/>
  </r>
  <r>
    <x v="31"/>
    <x v="4"/>
    <x v="3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21"/>
    <x v="4"/>
    <x v="0"/>
    <n v="573.1"/>
    <n v="176.00000000000003"/>
    <n v="82.5"/>
    <n v="148.50000000000003"/>
    <n v="166.10000000000002"/>
    <n v="0"/>
    <n v="1.0780000000000001"/>
    <n v="0.6160000000000001"/>
    <n v="0.57200000000000006"/>
    <n v="0.95700000000000007"/>
    <n v="0.88000000000000012"/>
    <n v="1.0230000000000001"/>
    <n v="0.88000000000000012"/>
    <n v="1.1000000000000001"/>
    <n v="0.66"/>
    <n v="0.16500000000000001"/>
    <n v="0.95700000000000007"/>
    <n v="0.46200000000000002"/>
    <n v="1.089"/>
    <n v="0.79200000000000004"/>
    <n v="0.9900000000000001"/>
    <n v="0.30800000000000005"/>
    <n v="0.93500000000000005"/>
    <n v="15.400000000000002"/>
    <n v="7.7000000000000011"/>
    <n v="0"/>
    <n v="24.200000000000003"/>
    <n v="9.9"/>
    <n v="11"/>
    <n v="0"/>
    <n v="0"/>
    <n v="14.3"/>
    <n v="0"/>
    <n v="31.900000000000002"/>
    <n v="22"/>
    <n v="14.3"/>
    <n v="26.400000000000002"/>
    <n v="38.5"/>
    <n v="0"/>
    <n v="9.9"/>
    <n v="0"/>
    <n v="23.1"/>
    <n v="31.900000000000002"/>
    <n v="0"/>
    <n v="17.600000000000001"/>
    <n v="57.2"/>
    <n v="3.3000000000000003"/>
    <n v="31.900000000000002"/>
    <n v="0"/>
    <n v="0"/>
    <n v="0"/>
    <n v="17.600000000000001"/>
    <n v="20.900000000000002"/>
    <n v="1.1000000000000001"/>
    <n v="8.8000000000000007"/>
    <n v="31.900000000000002"/>
    <n v="15.400000000000002"/>
    <n v="12.100000000000001"/>
    <n v="20.900000000000002"/>
    <n v="0"/>
    <n v="27.500000000000004"/>
    <n v="0"/>
    <n v="58.300000000000004"/>
  </r>
  <r>
    <x v="122"/>
    <x v="4"/>
    <x v="1"/>
    <n v="513.70000000000005"/>
    <n v="160.60000000000016"/>
    <n v="146.30000000000004"/>
    <n v="125.4"/>
    <n v="81.399999999999878"/>
    <n v="0"/>
    <n v="0.60500000000000009"/>
    <n v="1.089"/>
    <n v="0.77000000000000013"/>
    <n v="0.96800000000000008"/>
    <n v="0.91300000000000014"/>
    <n v="0.62700000000000011"/>
    <n v="0.6160000000000001"/>
    <n v="1.089"/>
    <n v="0.93500000000000005"/>
    <n v="0.74800000000000011"/>
    <n v="0.8580000000000001"/>
    <n v="0.86900000000000011"/>
    <n v="1.0120000000000002"/>
    <n v="0.44000000000000006"/>
    <n v="0.31900000000000001"/>
    <n v="0.6160000000000001"/>
    <n v="0.49500000000000005"/>
    <n v="6.6000000000000005"/>
    <n v="0"/>
    <n v="9.9"/>
    <n v="9.9"/>
    <n v="49.500000000000007"/>
    <n v="30.800000000000004"/>
    <n v="3.3000000000000003"/>
    <n v="27.500000000000004"/>
    <n v="8.8000000000000007"/>
    <n v="0"/>
    <n v="37.400000000000006"/>
    <n v="13.199999999999877"/>
    <n v="0"/>
    <n v="16.5"/>
    <n v="19.8"/>
    <n v="0"/>
    <n v="5.5"/>
    <n v="15.400000000000002"/>
    <n v="11"/>
    <n v="0"/>
    <n v="7.7000000000000011"/>
    <n v="7.7000000000000011"/>
    <n v="2.2000000000000002"/>
    <n v="5.5"/>
    <n v="34.1"/>
    <n v="3.3000000000000003"/>
    <n v="0"/>
    <n v="3.3000000000000003"/>
    <n v="16.5"/>
    <n v="45.1"/>
    <n v="16.500000000000128"/>
    <n v="56.1"/>
    <n v="8.8000000000000007"/>
    <n v="25.3"/>
    <n v="20.900000000000002"/>
    <n v="14.3"/>
    <n v="9.9"/>
    <n v="0"/>
    <n v="5.5"/>
    <n v="3.3000000000000003"/>
  </r>
  <r>
    <x v="123"/>
    <x v="4"/>
    <x v="2"/>
    <n v="523.60000000000014"/>
    <n v="188.10000000000002"/>
    <n v="68.200000000000131"/>
    <n v="169.4"/>
    <n v="97.9"/>
    <n v="0"/>
    <n v="0.50600000000000012"/>
    <n v="0.79200000000000004"/>
    <n v="0.94600000000000006"/>
    <n v="0.62700000000000011"/>
    <n v="0.77000000000000013"/>
    <n v="0.84700000000000009"/>
    <n v="0.82500000000000007"/>
    <n v="1.0669999999999999"/>
    <n v="0.70400000000000007"/>
    <n v="0.52800000000000002"/>
    <n v="0.97900000000000009"/>
    <n v="1.0230000000000001"/>
    <n v="0.97900000000000009"/>
    <n v="0.96800000000000008"/>
    <n v="1.089"/>
    <n v="0.44000000000000006"/>
    <n v="0.29700000000000004"/>
    <n v="2.2000000000000002"/>
    <n v="8.8000000000000007"/>
    <n v="0"/>
    <n v="5.5"/>
    <n v="6.6000000000001258"/>
    <n v="0"/>
    <n v="0"/>
    <n v="29.700000000000003"/>
    <n v="5.5"/>
    <n v="9.9"/>
    <n v="3.3000000000000003"/>
    <n v="20.900000000000002"/>
    <n v="1.1000000000000001"/>
    <n v="4.4000000000000004"/>
    <n v="14.3"/>
    <n v="5.5"/>
    <n v="35.200000000000003"/>
    <n v="0"/>
    <n v="14.3"/>
    <n v="2.2000000000000002"/>
    <n v="22"/>
    <n v="11"/>
    <n v="14.3"/>
    <n v="4.4000000000000004"/>
    <n v="9.9"/>
    <n v="20.900000000000002"/>
    <n v="12.100000000000001"/>
    <n v="36.300000000000004"/>
    <n v="2.2000000000000002"/>
    <n v="36.300000000000004"/>
    <n v="0"/>
    <n v="12.100000000000001"/>
    <n v="33"/>
    <n v="2.2000000000000002"/>
    <n v="4.4000000000000004"/>
    <n v="29.700000000000003"/>
    <n v="44"/>
    <n v="19.8"/>
    <n v="0"/>
    <n v="42.900000000000006"/>
  </r>
  <r>
    <x v="124"/>
    <x v="4"/>
    <x v="3"/>
    <n v="353.1"/>
    <n v="83.6"/>
    <n v="99.000000000000014"/>
    <n v="29.700000000000003"/>
    <n v="140.80000000000001"/>
    <n v="0"/>
    <n v="0.27500000000000002"/>
    <n v="0.78100000000000003"/>
    <n v="1.0230000000000001"/>
    <n v="0.83600000000000008"/>
    <n v="0.77000000000000013"/>
    <n v="0.7370000000000001"/>
    <n v="0.82500000000000007"/>
    <n v="1.089"/>
    <n v="0.94600000000000006"/>
    <n v="0.51700000000000013"/>
    <n v="0.69300000000000006"/>
    <n v="0.91300000000000014"/>
    <n v="0.89100000000000013"/>
    <n v="0.92400000000000004"/>
    <n v="0.11000000000000001"/>
    <n v="0.86900000000000011"/>
    <n v="0.79200000000000004"/>
    <n v="0"/>
    <n v="27.500000000000004"/>
    <n v="16.5"/>
    <n v="6.6000000000000005"/>
    <n v="18.700000000000003"/>
    <n v="0"/>
    <n v="0"/>
    <n v="29.700000000000003"/>
    <n v="0"/>
    <n v="0"/>
    <n v="48.400000000000006"/>
    <n v="8.8000000000000007"/>
    <n v="36.300000000000004"/>
    <n v="7.7000000000000011"/>
    <n v="8.8000000000000007"/>
    <n v="9.9"/>
    <n v="28.6"/>
    <n v="0"/>
    <n v="40.700000000000003"/>
    <n v="0"/>
    <n v="0"/>
    <n v="0"/>
    <n v="0"/>
    <n v="1.1000000000000001"/>
    <n v="0"/>
    <n v="0"/>
    <n v="28.6"/>
    <n v="0"/>
    <n v="0"/>
    <n v="0"/>
    <n v="5.5"/>
    <n v="1.1000000000000001"/>
    <n v="0"/>
    <n v="8.8000000000000007"/>
    <n v="1.1000000000000001"/>
    <n v="34.1"/>
    <n v="2.2000000000000002"/>
    <n v="29.700000000000003"/>
    <n v="1.1000000000000001"/>
    <n v="0"/>
  </r>
  <r>
    <x v="125"/>
    <x v="4"/>
    <x v="4"/>
    <n v="401.5"/>
    <n v="72.600000000000009"/>
    <n v="108.9"/>
    <n v="111.1"/>
    <n v="108.89999999999999"/>
    <n v="1"/>
    <n v="0.16500000000000001"/>
    <n v="0.6160000000000001"/>
    <n v="0.84700000000000009"/>
    <n v="0.96800000000000008"/>
    <n v="1.0010000000000001"/>
    <n v="0.74800000000000011"/>
    <n v="0.41800000000000004"/>
    <n v="0.74800000000000011"/>
    <n v="0.71500000000000008"/>
    <n v="0.82500000000000007"/>
    <n v="1.1000000000000001"/>
    <n v="0.34100000000000003"/>
    <n v="1.056"/>
    <n v="1.0669999999999999"/>
    <n v="1.0010000000000001"/>
    <n v="0.81400000000000006"/>
    <n v="1.0669999999999999"/>
    <n v="0"/>
    <n v="0"/>
    <n v="0"/>
    <n v="40.700000000000003"/>
    <n v="7.7000000000000011"/>
    <n v="0"/>
    <n v="22"/>
    <n v="0"/>
    <n v="19.8"/>
    <n v="18.700000000000003"/>
    <n v="11"/>
    <n v="2.2000000000000002"/>
    <n v="22"/>
    <n v="0"/>
    <n v="45.1"/>
    <n v="0"/>
    <n v="14.3"/>
    <n v="0"/>
    <n v="25.3"/>
    <n v="0"/>
    <n v="0"/>
    <n v="6.6000000000000005"/>
    <n v="9.9"/>
    <n v="8.8000000000000007"/>
    <n v="16.5"/>
    <n v="11"/>
    <n v="8.8000000000000007"/>
    <n v="1.1000000000000001"/>
    <n v="22"/>
    <n v="26.400000000000002"/>
    <n v="17.600000000000001"/>
    <n v="5.5"/>
    <n v="0"/>
    <n v="15.400000000000002"/>
    <n v="9.9"/>
    <n v="3.3000000000000003"/>
    <n v="6.6000000000000005"/>
    <n v="0"/>
    <n v="12.100000000000001"/>
    <n v="2.2000000000000002"/>
  </r>
  <r>
    <x v="126"/>
    <x v="4"/>
    <x v="5"/>
    <n v="479.6"/>
    <n v="157.30000000000004"/>
    <n v="114.4"/>
    <n v="132.00000000000003"/>
    <n v="75.900000000000006"/>
    <n v="0"/>
    <n v="0.38500000000000006"/>
    <n v="0.68200000000000005"/>
    <n v="0.86900000000000011"/>
    <n v="0.91300000000000014"/>
    <n v="1.0780000000000001"/>
    <n v="1.0669999999999999"/>
    <n v="0.72600000000000009"/>
    <n v="0.77000000000000013"/>
    <n v="0.80300000000000005"/>
    <n v="0.77000000000000013"/>
    <n v="0.82500000000000007"/>
    <n v="0.52800000000000002"/>
    <n v="1.0669999999999999"/>
    <n v="1.0669999999999999"/>
    <n v="0.41800000000000004"/>
    <n v="1.0780000000000001"/>
    <n v="1.0450000000000002"/>
    <n v="6.6000000000000005"/>
    <n v="14.3"/>
    <n v="4.4000000000000004"/>
    <n v="14.3"/>
    <n v="2.2000000000000002"/>
    <n v="8.8000000000000007"/>
    <n v="11"/>
    <n v="13.200000000000001"/>
    <n v="5.5"/>
    <n v="34.1"/>
    <n v="0"/>
    <n v="11"/>
    <n v="25.3"/>
    <n v="0"/>
    <n v="0"/>
    <n v="1.1000000000000001"/>
    <n v="14.3"/>
    <n v="0"/>
    <n v="7.7000000000000011"/>
    <n v="16.5"/>
    <n v="0"/>
    <n v="27.500000000000004"/>
    <n v="13.200000000000001"/>
    <n v="0"/>
    <n v="0"/>
    <n v="33"/>
    <n v="23.1"/>
    <n v="26.400000000000002"/>
    <n v="0"/>
    <n v="8.8000000000000007"/>
    <n v="0"/>
    <n v="0"/>
    <n v="36.300000000000004"/>
    <n v="5.5"/>
    <n v="0"/>
    <n v="37.400000000000006"/>
    <n v="22"/>
    <n v="46.2"/>
    <n v="0"/>
    <n v="9.9"/>
  </r>
  <r>
    <x v="127"/>
    <x v="4"/>
    <x v="6"/>
    <n v="477.4000000000002"/>
    <n v="148.50000000000003"/>
    <n v="110.00000000000001"/>
    <n v="130.90000000000012"/>
    <n v="88.000000000000014"/>
    <n v="0"/>
    <n v="0.88000000000000012"/>
    <n v="0.82500000000000007"/>
    <n v="0.9900000000000001"/>
    <n v="0.90200000000000014"/>
    <n v="0.97900000000000009"/>
    <n v="0.68200000000000005"/>
    <n v="0.70400000000000007"/>
    <n v="0.75900000000000012"/>
    <n v="0.84700000000000009"/>
    <n v="0.78100000000000003"/>
    <n v="0.94600000000000006"/>
    <n v="0.33"/>
    <n v="1.1000000000000001"/>
    <n v="0.9900000000000001"/>
    <n v="0.97900000000000009"/>
    <n v="0.86900000000000011"/>
    <n v="1.089"/>
    <n v="12.100000000000001"/>
    <n v="16.5"/>
    <n v="8.8000000000000007"/>
    <n v="0"/>
    <n v="0"/>
    <n v="6.6000000000000005"/>
    <n v="0"/>
    <n v="28.6"/>
    <n v="37.400000000000006"/>
    <n v="0"/>
    <n v="0"/>
    <n v="0"/>
    <n v="31.900000000000002"/>
    <n v="5.5"/>
    <n v="0"/>
    <n v="3.3000000000000003"/>
    <n v="15.400000000000002"/>
    <n v="27.500000000000004"/>
    <n v="4.4000000000000004"/>
    <n v="0"/>
    <n v="16.5"/>
    <n v="4.4000000000000004"/>
    <n v="0"/>
    <n v="0"/>
    <n v="1.1000000000000001"/>
    <n v="45.1"/>
    <n v="51.7"/>
    <n v="0"/>
    <n v="0"/>
    <n v="12.100000000000126"/>
    <n v="23.1"/>
    <n v="0"/>
    <n v="24.200000000000003"/>
    <n v="3.3000000000000003"/>
    <n v="3.3000000000000003"/>
    <n v="25.3"/>
    <n v="18.700000000000003"/>
    <n v="9.9"/>
    <n v="31.900000000000002"/>
    <n v="8.8000000000000007"/>
  </r>
  <r>
    <x v="128"/>
    <x v="4"/>
    <x v="7"/>
    <n v="491.70000000000005"/>
    <n v="133.1"/>
    <n v="52.800000000000004"/>
    <n v="123.20000000000002"/>
    <n v="182.60000000000002"/>
    <n v="0"/>
    <n v="0.91300000000000014"/>
    <n v="0.75900000000000012"/>
    <n v="0.81400000000000006"/>
    <n v="0.95700000000000007"/>
    <n v="1.0120000000000002"/>
    <n v="0.63800000000000001"/>
    <n v="0.7370000000000001"/>
    <n v="0.97900000000000009"/>
    <n v="0.42900000000000005"/>
    <n v="0.63800000000000001"/>
    <n v="0.79200000000000004"/>
    <n v="0.9900000000000001"/>
    <n v="0.52800000000000002"/>
    <n v="0.84700000000000009"/>
    <n v="0.79200000000000004"/>
    <n v="1.056"/>
    <n v="0.34100000000000003"/>
    <n v="1.1000000000000001"/>
    <n v="14.3"/>
    <n v="19.8"/>
    <n v="6.6000000000000005"/>
    <n v="0"/>
    <n v="11"/>
    <n v="0"/>
    <n v="0"/>
    <n v="0"/>
    <n v="0"/>
    <n v="8.8000000000000007"/>
    <n v="4.4000000000000004"/>
    <n v="0"/>
    <n v="9.9"/>
    <n v="51.7"/>
    <n v="14.3"/>
    <n v="23.1"/>
    <n v="55.000000000000007"/>
    <n v="0"/>
    <n v="24.200000000000003"/>
    <n v="0"/>
    <n v="0"/>
    <n v="20.900000000000002"/>
    <n v="46.2"/>
    <n v="0"/>
    <n v="5.5"/>
    <n v="2.2000000000000002"/>
    <n v="11"/>
    <n v="0"/>
    <n v="37.400000000000006"/>
    <n v="1.1000000000000001"/>
    <n v="19.8"/>
    <n v="19.8"/>
    <n v="0"/>
    <n v="0"/>
    <n v="11"/>
    <n v="51.7"/>
    <n v="0"/>
    <n v="16.5"/>
    <n v="13.200000000000001"/>
  </r>
  <r>
    <x v="129"/>
    <x v="4"/>
    <x v="8"/>
    <n v="589.60000000000014"/>
    <n v="157.29999999999998"/>
    <n v="107.80000000000001"/>
    <n v="123.20000000000002"/>
    <n v="201.30000000000004"/>
    <n v="0"/>
    <n v="0.95700000000000007"/>
    <n v="0.79200000000000004"/>
    <n v="0.84700000000000009"/>
    <n v="0.9900000000000001"/>
    <n v="1.0450000000000002"/>
    <n v="0.7370000000000001"/>
    <n v="0.11000000000000001"/>
    <n v="0.7370000000000001"/>
    <n v="0.96800000000000008"/>
    <n v="0.95700000000000007"/>
    <n v="0.77000000000000013"/>
    <n v="0.50600000000000012"/>
    <n v="1.1000000000000001"/>
    <n v="1.0780000000000001"/>
    <n v="0.80300000000000005"/>
    <n v="1.0450000000000002"/>
    <n v="0.59400000000000008"/>
    <n v="15.400000000000002"/>
    <n v="0"/>
    <n v="0"/>
    <n v="0"/>
    <n v="20.900000000000002"/>
    <n v="23.1"/>
    <n v="24.200000000000003"/>
    <n v="16.5"/>
    <n v="0"/>
    <n v="7.7000000000000011"/>
    <n v="15.400000000000002"/>
    <n v="3.3000000000000003"/>
    <n v="23.1"/>
    <n v="46.2"/>
    <n v="3.3000000000000003"/>
    <n v="13.200000000000001"/>
    <n v="17.600000000000001"/>
    <n v="4.4000000000000004"/>
    <n v="48.400000000000006"/>
    <n v="41.800000000000004"/>
    <n v="38.5"/>
    <n v="0"/>
    <n v="29.700000000000003"/>
    <n v="15.400000000000002"/>
    <n v="4.4000000000000004"/>
    <n v="0"/>
    <n v="28.6"/>
    <n v="0"/>
    <n v="6.6000000000000005"/>
    <n v="0"/>
    <n v="26.400000000000002"/>
    <n v="8.8000000000000007"/>
    <n v="8.8000000000000007"/>
    <n v="14.3"/>
    <n v="28.6"/>
    <n v="39.6"/>
    <n v="7.7000000000000011"/>
    <n v="4.4000000000000004"/>
    <n v="17.600000000000001"/>
    <n v="1.1000000000000001"/>
  </r>
  <r>
    <x v="130"/>
    <x v="4"/>
    <x v="9"/>
    <n v="558.80000000000018"/>
    <n v="166.10000000000002"/>
    <n v="51.700000000000124"/>
    <n v="170.50000000000003"/>
    <n v="170.5"/>
    <n v="0"/>
    <n v="0.88000000000000012"/>
    <n v="0.38500000000000006"/>
    <n v="1.089"/>
    <n v="0.90200000000000014"/>
    <n v="0.97900000000000009"/>
    <n v="0.70400000000000007"/>
    <n v="0.96800000000000008"/>
    <n v="0.75900000000000012"/>
    <n v="1.0230000000000001"/>
    <n v="0.75900000000000012"/>
    <n v="0.82500000000000007"/>
    <n v="0.11000000000000001"/>
    <n v="0.35200000000000004"/>
    <n v="0.27500000000000002"/>
    <n v="0.6160000000000001"/>
    <n v="0.68200000000000005"/>
    <n v="0.33"/>
    <n v="1.1000000000000001"/>
    <n v="0"/>
    <n v="2.2000000000000002"/>
    <n v="1.1000000000000001"/>
    <n v="1.2505552149377764E-13"/>
    <n v="2.2000000000000002"/>
    <n v="0"/>
    <n v="13.200000000000001"/>
    <n v="19.8"/>
    <n v="12.100000000000001"/>
    <n v="30.800000000000004"/>
    <n v="22"/>
    <n v="2.2000000000000002"/>
    <n v="22"/>
    <n v="18.700000000000003"/>
    <n v="0"/>
    <n v="22"/>
    <n v="48.400000000000006"/>
    <n v="13.200000000000001"/>
    <n v="22"/>
    <n v="15.400000000000002"/>
    <n v="37.400000000000006"/>
    <n v="0"/>
    <n v="47.300000000000004"/>
    <n v="6.6000000000000005"/>
    <n v="0"/>
    <n v="40.700000000000003"/>
    <n v="0"/>
    <n v="9.9"/>
    <n v="13.200000000000001"/>
    <n v="35.200000000000003"/>
    <n v="46.2"/>
    <n v="4.4000000000000004"/>
    <n v="13.200000000000001"/>
    <n v="18.700000000000003"/>
    <n v="6.6000000000000005"/>
    <n v="25.3"/>
    <n v="0"/>
    <n v="0"/>
    <n v="16.5"/>
  </r>
  <r>
    <x v="131"/>
    <x v="4"/>
    <x v="10"/>
    <n v="416.90000000000009"/>
    <n v="114.40000000000002"/>
    <n v="70.400000000000077"/>
    <n v="125.39999999999999"/>
    <n v="106.69999999999999"/>
    <n v="0"/>
    <n v="0.55000000000000004"/>
    <n v="0.63800000000000001"/>
    <n v="0.8580000000000001"/>
    <n v="0.93500000000000005"/>
    <n v="0.51700000000000013"/>
    <n v="0.66"/>
    <n v="0.78100000000000003"/>
    <n v="1.056"/>
    <n v="1.1000000000000001"/>
    <n v="0.71500000000000008"/>
    <n v="0.8580000000000001"/>
    <n v="0.97900000000000009"/>
    <n v="0.51700000000000013"/>
    <n v="1.0450000000000002"/>
    <n v="0.50600000000000012"/>
    <n v="0.45100000000000007"/>
    <n v="0.75900000000000012"/>
    <n v="0"/>
    <n v="11"/>
    <n v="0"/>
    <n v="13.200000000000001"/>
    <n v="0"/>
    <n v="16.500000000000064"/>
    <n v="15.400000000000002"/>
    <n v="12.100000000000001"/>
    <n v="0"/>
    <n v="2.2000000000000002"/>
    <n v="0"/>
    <n v="31.900000000000002"/>
    <n v="34.1"/>
    <n v="0"/>
    <n v="12.100000000000001"/>
    <n v="0"/>
    <n v="0"/>
    <n v="12.100000000000001"/>
    <n v="0"/>
    <n v="16.5"/>
    <n v="0"/>
    <n v="27.500000000000004"/>
    <n v="0"/>
    <n v="11"/>
    <n v="3.3000000000000003"/>
    <n v="31.900000000000002"/>
    <n v="25.3"/>
    <n v="17.600000000000001"/>
    <n v="8.8000000000000007"/>
    <n v="0"/>
    <n v="20.900000000000002"/>
    <n v="15.400000000000002"/>
    <n v="9.9"/>
    <n v="12.100000000000001"/>
    <n v="1.1000000000000001"/>
    <n v="0"/>
    <n v="0"/>
    <n v="26.400000000000002"/>
    <n v="15.400000000000002"/>
    <n v="13.200000000000001"/>
  </r>
  <r>
    <x v="132"/>
    <x v="4"/>
    <x v="11"/>
    <n v="646.80000000000018"/>
    <n v="194.70000000000002"/>
    <n v="190.3"/>
    <n v="168.30000000000013"/>
    <n v="93.499999999999943"/>
    <n v="0"/>
    <n v="0.36300000000000004"/>
    <n v="0.75900000000000012"/>
    <n v="0.91300000000000014"/>
    <n v="0.90200000000000014"/>
    <n v="1.056"/>
    <n v="0.74800000000000011"/>
    <n v="0.94600000000000006"/>
    <n v="0.69300000000000006"/>
    <n v="0.78100000000000003"/>
    <n v="0.95700000000000007"/>
    <n v="0.7370000000000001"/>
    <n v="0.95700000000000007"/>
    <n v="0.9900000000000001"/>
    <n v="1.056"/>
    <n v="0.16500000000000001"/>
    <n v="0.45100000000000007"/>
    <n v="0.41800000000000004"/>
    <n v="13.200000000000001"/>
    <n v="13.200000000000001"/>
    <n v="29.700000000000003"/>
    <n v="8.8000000000000007"/>
    <n v="13.200000000000001"/>
    <n v="11"/>
    <n v="7.7000000000000011"/>
    <n v="44"/>
    <n v="0"/>
    <n v="49.500000000000007"/>
    <n v="1.1000000000000001"/>
    <n v="0"/>
    <n v="0"/>
    <n v="0"/>
    <n v="12.099999999999939"/>
    <n v="4.4000000000000004"/>
    <n v="0"/>
    <n v="33"/>
    <n v="39.6"/>
    <n v="4.4000000000000004"/>
    <n v="26.400000000000002"/>
    <n v="36.300000000000004"/>
    <n v="51.7"/>
    <n v="0"/>
    <n v="0"/>
    <n v="15.400000000000126"/>
    <n v="0"/>
    <n v="0"/>
    <n v="12.100000000000001"/>
    <n v="26.400000000000002"/>
    <n v="0"/>
    <n v="36.300000000000004"/>
    <n v="12.100000000000001"/>
    <n v="17.600000000000001"/>
    <n v="19.8"/>
    <n v="39.6"/>
    <n v="6.6000000000000005"/>
    <n v="16.5"/>
    <n v="14.3"/>
    <n v="31.900000000000002"/>
  </r>
  <r>
    <x v="133"/>
    <x v="4"/>
    <x v="12"/>
    <n v="561"/>
    <n v="207.89999999999998"/>
    <n v="93.500000000000014"/>
    <n v="152.90000000000003"/>
    <n v="106.7"/>
    <n v="0"/>
    <n v="0.42900000000000005"/>
    <n v="0.64900000000000002"/>
    <n v="0.89100000000000013"/>
    <n v="1.0010000000000001"/>
    <n v="0.27500000000000002"/>
    <n v="0.78100000000000003"/>
    <n v="0.63800000000000001"/>
    <n v="0.70400000000000007"/>
    <n v="0.72600000000000009"/>
    <n v="0.81400000000000006"/>
    <n v="0.70400000000000007"/>
    <n v="0.83600000000000008"/>
    <n v="0.83600000000000008"/>
    <n v="0.44000000000000006"/>
    <n v="0.44000000000000006"/>
    <n v="0.50600000000000012"/>
    <n v="0.44000000000000006"/>
    <n v="0"/>
    <n v="1.1000000000000001"/>
    <n v="12.100000000000001"/>
    <n v="0"/>
    <n v="12.100000000000001"/>
    <n v="39.6"/>
    <n v="4.4000000000000004"/>
    <n v="2.2000000000000002"/>
    <n v="0"/>
    <n v="22"/>
    <n v="24.200000000000003"/>
    <n v="11"/>
    <n v="22"/>
    <n v="19.8"/>
    <n v="6.6000000000000005"/>
    <n v="0"/>
    <n v="20.900000000000002"/>
    <n v="0"/>
    <n v="13.200000000000001"/>
    <n v="13.200000000000001"/>
    <n v="16.5"/>
    <n v="1.1000000000000001"/>
    <n v="24.200000000000003"/>
    <n v="2.2000000000000002"/>
    <n v="24.200000000000003"/>
    <n v="0"/>
    <n v="0"/>
    <n v="0"/>
    <n v="35.200000000000003"/>
    <n v="49.500000000000007"/>
    <n v="1.1000000000000001"/>
    <n v="16.5"/>
    <n v="48.400000000000006"/>
    <n v="20.900000000000002"/>
    <n v="0"/>
    <n v="12.100000000000001"/>
    <n v="35.200000000000003"/>
    <n v="26.400000000000002"/>
    <n v="39.6"/>
    <n v="7.7000000000000011"/>
  </r>
  <r>
    <x v="134"/>
    <x v="4"/>
    <x v="13"/>
    <n v="477.40000000000003"/>
    <n v="102.30000000000013"/>
    <n v="126.50000000000001"/>
    <n v="147.4"/>
    <n v="101.19999999999989"/>
    <n v="1"/>
    <n v="0.22000000000000003"/>
    <n v="0.58300000000000007"/>
    <n v="0.82500000000000007"/>
    <n v="0.90200000000000014"/>
    <n v="0.41800000000000004"/>
    <n v="1.089"/>
    <n v="0.77000000000000013"/>
    <n v="0.64900000000000002"/>
    <n v="0.81400000000000006"/>
    <n v="1.0120000000000002"/>
    <n v="1.0340000000000003"/>
    <n v="0.49500000000000005"/>
    <n v="1.0010000000000001"/>
    <n v="0.35200000000000004"/>
    <n v="1.0450000000000002"/>
    <n v="0.95700000000000007"/>
    <n v="0.93500000000000005"/>
    <n v="24.200000000000003"/>
    <n v="15.400000000000002"/>
    <n v="4.4000000000000004"/>
    <n v="50.6"/>
    <n v="0"/>
    <n v="0"/>
    <n v="31.900000000000002"/>
    <n v="0"/>
    <n v="0"/>
    <n v="0"/>
    <n v="14.3"/>
    <n v="8.8000000000000007"/>
    <n v="23.1"/>
    <n v="0"/>
    <n v="18.700000000000003"/>
    <n v="0"/>
    <n v="0"/>
    <n v="9.9"/>
    <n v="27.500000000000004"/>
    <n v="13.199999999999877"/>
    <n v="40.700000000000003"/>
    <n v="7.7000000000000011"/>
    <n v="1.1000000000000001"/>
    <n v="15.400000000000002"/>
    <n v="37.400000000000006"/>
    <n v="9.9"/>
    <n v="12.100000000000001"/>
    <n v="0"/>
    <n v="9.9"/>
    <n v="13.200000000000001"/>
    <n v="8.8000000000000007"/>
    <n v="19.8"/>
    <n v="0"/>
    <n v="16.5"/>
    <n v="5.5"/>
    <n v="31.900000000000002"/>
    <n v="8.8000000000000007"/>
    <n v="11"/>
    <n v="1.2505552149377764E-13"/>
    <n v="0"/>
  </r>
  <r>
    <x v="135"/>
    <x v="4"/>
    <x v="14"/>
    <n v="484.00000000000006"/>
    <n v="64.900000000000006"/>
    <n v="179.3"/>
    <n v="137.50000000000006"/>
    <n v="102.3"/>
    <n v="0"/>
    <n v="0.53900000000000003"/>
    <n v="0.94600000000000006"/>
    <n v="0.83600000000000008"/>
    <n v="0.6160000000000001"/>
    <n v="1.0450000000000002"/>
    <n v="0.78100000000000003"/>
    <n v="0.70400000000000007"/>
    <n v="1.0780000000000001"/>
    <n v="1.1000000000000001"/>
    <n v="0.75900000000000012"/>
    <n v="0.72600000000000009"/>
    <n v="0.70400000000000007"/>
    <n v="0.81400000000000006"/>
    <n v="0.52800000000000002"/>
    <n v="0.44000000000000006"/>
    <n v="0.88000000000000012"/>
    <n v="0.95700000000000007"/>
    <n v="6.6000000000000005"/>
    <n v="29.700000000000003"/>
    <n v="24.200000000000003"/>
    <n v="7.7000000000000011"/>
    <n v="25.3"/>
    <n v="8.8000000000000007"/>
    <n v="12.100000000000001"/>
    <n v="60.500000000000007"/>
    <n v="0"/>
    <n v="4.4000000000000004"/>
    <n v="2.2000000000000002"/>
    <n v="5.5"/>
    <n v="2.2000000000000002"/>
    <n v="0"/>
    <n v="14.3"/>
    <n v="5.5"/>
    <n v="14.3"/>
    <n v="40.700000000000003"/>
    <n v="1.1000000000000001"/>
    <n v="18.700000000000003"/>
    <n v="9.9"/>
    <n v="4.4000000000000625"/>
    <n v="22"/>
    <n v="0"/>
    <n v="1.1000000000000001"/>
    <n v="5.5"/>
    <n v="42.900000000000006"/>
    <n v="11"/>
    <n v="19.8"/>
    <n v="20.900000000000002"/>
    <n v="0"/>
    <n v="4.4000000000000004"/>
    <n v="8.8000000000000007"/>
    <n v="2.2000000000000002"/>
    <n v="2.2000000000000002"/>
    <n v="0"/>
    <n v="0"/>
    <n v="0"/>
    <n v="47.300000000000004"/>
    <n v="0"/>
  </r>
  <r>
    <x v="136"/>
    <x v="4"/>
    <x v="15"/>
    <n v="576.40000000000009"/>
    <n v="126.50000000000001"/>
    <n v="167.2"/>
    <n v="108.9"/>
    <n v="173.80000000000004"/>
    <n v="0"/>
    <n v="0.51700000000000013"/>
    <n v="1.089"/>
    <n v="0.16500000000000001"/>
    <n v="1.0450000000000002"/>
    <n v="1.056"/>
    <n v="0.68200000000000005"/>
    <n v="0.83600000000000008"/>
    <n v="0.70400000000000007"/>
    <n v="0.57200000000000006"/>
    <n v="0.91300000000000014"/>
    <n v="0.27500000000000002"/>
    <n v="0.91300000000000014"/>
    <n v="1.1000000000000001"/>
    <n v="0.86900000000000011"/>
    <n v="0.44000000000000006"/>
    <n v="1.1000000000000001"/>
    <n v="0.30800000000000005"/>
    <n v="35.200000000000003"/>
    <n v="6.6000000000000005"/>
    <n v="22"/>
    <n v="0"/>
    <n v="25.3"/>
    <n v="30.800000000000004"/>
    <n v="0"/>
    <n v="26.400000000000002"/>
    <n v="13.200000000000001"/>
    <n v="7.7000000000000011"/>
    <n v="0"/>
    <n v="20.900000000000002"/>
    <n v="0"/>
    <n v="41.800000000000004"/>
    <n v="0"/>
    <n v="39.6"/>
    <n v="31.900000000000002"/>
    <n v="29.700000000000003"/>
    <n v="0"/>
    <n v="9.9"/>
    <n v="0"/>
    <n v="12.100000000000001"/>
    <n v="5.5"/>
    <n v="0"/>
    <n v="17.600000000000001"/>
    <n v="31.900000000000002"/>
    <n v="9.9"/>
    <n v="14.3"/>
    <n v="17.600000000000001"/>
    <n v="0"/>
    <n v="0"/>
    <n v="33"/>
    <n v="41.800000000000004"/>
    <n v="2.2000000000000002"/>
    <n v="2.2000000000000002"/>
    <n v="0"/>
    <n v="19.8"/>
    <n v="5.5"/>
    <n v="14.3"/>
    <n v="7.7000000000000011"/>
  </r>
  <r>
    <x v="137"/>
    <x v="4"/>
    <x v="16"/>
    <n v="531.30000000000007"/>
    <n v="92.40000000000002"/>
    <n v="179.3"/>
    <n v="62.7"/>
    <n v="196.9"/>
    <n v="0"/>
    <n v="0.18700000000000003"/>
    <n v="0.70400000000000007"/>
    <n v="1.0010000000000001"/>
    <n v="0.89100000000000013"/>
    <n v="0.62700000000000011"/>
    <n v="0.86900000000000011"/>
    <n v="0.26400000000000001"/>
    <n v="0.14300000000000002"/>
    <n v="1.0340000000000003"/>
    <n v="0.82500000000000007"/>
    <n v="0.69300000000000006"/>
    <n v="0.53900000000000003"/>
    <n v="0.36300000000000004"/>
    <n v="0.9900000000000001"/>
    <n v="1.0340000000000003"/>
    <n v="0.34100000000000003"/>
    <n v="1.0230000000000001"/>
    <n v="11"/>
    <n v="13.200000000000001"/>
    <n v="0"/>
    <n v="14.3"/>
    <n v="28.6"/>
    <n v="0"/>
    <n v="38.5"/>
    <n v="0"/>
    <n v="41.800000000000004"/>
    <n v="31.900000000000002"/>
    <n v="11"/>
    <n v="18.700000000000003"/>
    <n v="35.200000000000003"/>
    <n v="0"/>
    <n v="8.8000000000000007"/>
    <n v="46.2"/>
    <n v="36.300000000000004"/>
    <n v="7.7000000000000011"/>
    <n v="0"/>
    <n v="44"/>
    <n v="7.7000000000000011"/>
    <n v="3.3000000000000003"/>
    <n v="0"/>
    <n v="4.4000000000000004"/>
    <n v="0"/>
    <n v="8.8000000000000007"/>
    <n v="11"/>
    <n v="25.3"/>
    <n v="2.2000000000000002"/>
    <n v="0"/>
    <n v="0"/>
    <n v="13.200000000000001"/>
    <n v="0"/>
    <n v="16.5"/>
    <n v="1.1000000000000001"/>
    <n v="0"/>
    <n v="0"/>
    <n v="30.800000000000004"/>
    <n v="15.400000000000002"/>
    <n v="15.400000000000002"/>
  </r>
  <r>
    <x v="138"/>
    <x v="4"/>
    <x v="17"/>
    <n v="579.70000000000005"/>
    <n v="125.40000000000002"/>
    <n v="63.800000000000004"/>
    <n v="198"/>
    <n v="192.50000000000003"/>
    <n v="0"/>
    <n v="0.49500000000000005"/>
    <n v="1.0450000000000002"/>
    <n v="0.82500000000000007"/>
    <n v="0.55000000000000004"/>
    <n v="0.18700000000000003"/>
    <n v="0.95700000000000007"/>
    <n v="1.0340000000000003"/>
    <n v="0.93500000000000005"/>
    <n v="0.77000000000000013"/>
    <n v="1.056"/>
    <n v="0.88000000000000012"/>
    <n v="0.62700000000000011"/>
    <n v="1.089"/>
    <n v="0.49500000000000005"/>
    <n v="0.37400000000000005"/>
    <n v="0.47300000000000003"/>
    <n v="0.86900000000000011"/>
    <n v="0"/>
    <n v="0"/>
    <n v="6.6000000000000005"/>
    <n v="0"/>
    <n v="0"/>
    <n v="12.100000000000001"/>
    <n v="12.100000000000001"/>
    <n v="11"/>
    <n v="16.5"/>
    <n v="5.5"/>
    <n v="22"/>
    <n v="49.500000000000007"/>
    <n v="29.700000000000003"/>
    <n v="23.1"/>
    <n v="9.9"/>
    <n v="8.8000000000000007"/>
    <n v="4.4000000000000004"/>
    <n v="7.7000000000000011"/>
    <n v="15.400000000000002"/>
    <n v="44"/>
    <n v="26.400000000000002"/>
    <n v="0"/>
    <n v="7.7000000000000011"/>
    <n v="0"/>
    <n v="29.700000000000003"/>
    <n v="18.700000000000003"/>
    <n v="35.200000000000003"/>
    <n v="41.800000000000004"/>
    <n v="7.7000000000000011"/>
    <n v="30.800000000000004"/>
    <n v="16.5"/>
    <n v="13.200000000000001"/>
    <n v="57.2"/>
    <n v="4.4000000000000004"/>
    <n v="2.2000000000000002"/>
    <n v="16.5"/>
    <n v="0"/>
    <n v="0"/>
    <n v="0"/>
    <n v="15.400000000000002"/>
  </r>
  <r>
    <x v="139"/>
    <x v="4"/>
    <x v="18"/>
    <n v="617.10000000000014"/>
    <n v="84.7"/>
    <n v="190.3"/>
    <n v="240.90000000000003"/>
    <n v="101.20000000000002"/>
    <n v="0"/>
    <n v="0.57200000000000006"/>
    <n v="0.20900000000000002"/>
    <n v="0.82500000000000007"/>
    <n v="0.97900000000000009"/>
    <n v="1.0230000000000001"/>
    <n v="0.26400000000000001"/>
    <n v="0.68200000000000005"/>
    <n v="0.37400000000000005"/>
    <n v="0.80300000000000005"/>
    <n v="0.58300000000000007"/>
    <n v="0.80300000000000005"/>
    <n v="0.62700000000000011"/>
    <n v="1.0120000000000002"/>
    <n v="0.91300000000000014"/>
    <n v="1.0010000000000001"/>
    <n v="0.6160000000000001"/>
    <n v="0.33"/>
    <n v="30.800000000000004"/>
    <n v="24.200000000000003"/>
    <n v="0"/>
    <n v="0"/>
    <n v="44"/>
    <n v="8.8000000000000007"/>
    <n v="27.500000000000004"/>
    <n v="0"/>
    <n v="22"/>
    <n v="33"/>
    <n v="0"/>
    <n v="8.8000000000000007"/>
    <n v="8.8000000000000007"/>
    <n v="0"/>
    <n v="0"/>
    <n v="4.4000000000000004"/>
    <n v="36.300000000000004"/>
    <n v="8.8000000000000007"/>
    <n v="4.4000000000000004"/>
    <n v="29.700000000000003"/>
    <n v="0"/>
    <n v="34.1"/>
    <n v="36.300000000000004"/>
    <n v="12.100000000000001"/>
    <n v="34.1"/>
    <n v="41.800000000000004"/>
    <n v="0"/>
    <n v="36.300000000000004"/>
    <n v="0"/>
    <n v="46.2"/>
    <n v="0"/>
    <n v="22"/>
    <n v="1.1000000000000001"/>
    <n v="5.5"/>
    <n v="0"/>
    <n v="20.900000000000002"/>
    <n v="0"/>
    <n v="15.400000000000002"/>
    <n v="17.600000000000001"/>
    <n v="2.2000000000000002"/>
  </r>
  <r>
    <x v="140"/>
    <x v="4"/>
    <x v="19"/>
    <n v="468.60000000000019"/>
    <n v="134.20000000000016"/>
    <n v="83.600000000000023"/>
    <n v="160.6"/>
    <n v="90.2"/>
    <n v="0"/>
    <n v="0.88000000000000012"/>
    <n v="0.58300000000000007"/>
    <n v="0.79200000000000004"/>
    <n v="0.79200000000000004"/>
    <n v="1.089"/>
    <n v="0.84700000000000009"/>
    <n v="0.35200000000000004"/>
    <n v="1.0010000000000001"/>
    <n v="1.0120000000000002"/>
    <n v="0.79200000000000004"/>
    <n v="0.8580000000000001"/>
    <n v="0.52800000000000002"/>
    <n v="0.84700000000000009"/>
    <n v="0.9900000000000001"/>
    <n v="1.0780000000000001"/>
    <n v="1.056"/>
    <n v="0.48400000000000004"/>
    <n v="19.8"/>
    <n v="9.9"/>
    <n v="1.1000000000000001"/>
    <n v="2.2000000000000002"/>
    <n v="18.700000000000003"/>
    <n v="1.1000000000000001"/>
    <n v="0"/>
    <n v="6.6000000000000005"/>
    <n v="0"/>
    <n v="24.200000000000003"/>
    <n v="19.8"/>
    <n v="9.9"/>
    <n v="18.700000000000003"/>
    <n v="7.7000000000000011"/>
    <n v="0"/>
    <n v="20.900000000000002"/>
    <n v="14.3"/>
    <n v="4.4000000000000004"/>
    <n v="8.8000000000000007"/>
    <n v="5.5"/>
    <n v="37.400000000000006"/>
    <n v="13.200000000000001"/>
    <n v="0"/>
    <n v="53.900000000000006"/>
    <n v="26.400000000000002"/>
    <n v="1.1000000000000001"/>
    <n v="0"/>
    <n v="0"/>
    <n v="2.2000000000000002"/>
    <n v="26.400000000000002"/>
    <n v="0"/>
    <n v="15.400000000000002"/>
    <n v="19.8"/>
    <n v="2.2000000000000002"/>
    <n v="58.300000000000004"/>
    <n v="0"/>
    <n v="5.5"/>
    <n v="27.500000000000128"/>
    <n v="0"/>
    <n v="5.5"/>
  </r>
  <r>
    <x v="141"/>
    <x v="4"/>
    <x v="20"/>
    <n v="572.00000000000011"/>
    <n v="204.6"/>
    <n v="138.60000000000002"/>
    <n v="108.90000000000003"/>
    <n v="119.9"/>
    <n v="0"/>
    <n v="0.23100000000000001"/>
    <n v="0.66"/>
    <n v="0.78100000000000003"/>
    <n v="0.75900000000000012"/>
    <n v="0.93500000000000005"/>
    <n v="0.92400000000000004"/>
    <n v="1.0120000000000002"/>
    <n v="0.91300000000000014"/>
    <n v="1.0120000000000002"/>
    <n v="0.78100000000000003"/>
    <n v="0.79200000000000004"/>
    <n v="0.60500000000000009"/>
    <n v="0.93500000000000005"/>
    <n v="0.63800000000000001"/>
    <n v="0.95700000000000007"/>
    <n v="1.0340000000000003"/>
    <n v="0.95700000000000007"/>
    <n v="40.700000000000003"/>
    <n v="0"/>
    <n v="13.200000000000001"/>
    <n v="26.400000000000002"/>
    <n v="1.1000000000000001"/>
    <n v="18.700000000000003"/>
    <n v="28.6"/>
    <n v="0"/>
    <n v="9.9"/>
    <n v="0"/>
    <n v="18.700000000000003"/>
    <n v="1.1000000000000001"/>
    <n v="4.4000000000000004"/>
    <n v="9.9"/>
    <n v="9.9"/>
    <n v="13.200000000000001"/>
    <n v="15.400000000000002"/>
    <n v="39.6"/>
    <n v="8.8000000000000007"/>
    <n v="17.600000000000001"/>
    <n v="20.900000000000002"/>
    <n v="0"/>
    <n v="35.200000000000003"/>
    <n v="0"/>
    <n v="12.100000000000001"/>
    <n v="9.9"/>
    <n v="0"/>
    <n v="13.200000000000001"/>
    <n v="0"/>
    <n v="17.600000000000001"/>
    <n v="28.6"/>
    <n v="30.800000000000004"/>
    <n v="0"/>
    <n v="0"/>
    <n v="33"/>
    <n v="16.5"/>
    <n v="1.1000000000000001"/>
    <n v="31.900000000000002"/>
    <n v="23.1"/>
    <n v="39.6"/>
  </r>
  <r>
    <x v="142"/>
    <x v="4"/>
    <x v="21"/>
    <n v="583.00000000000011"/>
    <n v="106.70000000000007"/>
    <n v="116.6"/>
    <n v="193.6"/>
    <n v="166.10000000000002"/>
    <n v="0"/>
    <n v="0.16500000000000001"/>
    <n v="0.94600000000000006"/>
    <n v="0.86900000000000011"/>
    <n v="0.79200000000000004"/>
    <n v="0.84700000000000009"/>
    <n v="0.86900000000000011"/>
    <n v="0.49500000000000005"/>
    <n v="0.82500000000000007"/>
    <n v="0.77000000000000013"/>
    <n v="0.74800000000000011"/>
    <n v="0.66"/>
    <n v="1.056"/>
    <n v="1.0230000000000001"/>
    <n v="0.97900000000000009"/>
    <n v="1.0780000000000001"/>
    <n v="1.0340000000000003"/>
    <n v="0.70400000000000007"/>
    <n v="11"/>
    <n v="0"/>
    <n v="13.200000000000001"/>
    <n v="46.2"/>
    <n v="6.6000000000000005"/>
    <n v="6.6000000000000005"/>
    <n v="0"/>
    <n v="13.200000000000001"/>
    <n v="19.8"/>
    <n v="0"/>
    <n v="6.6000000000000005"/>
    <n v="25.3"/>
    <n v="0"/>
    <n v="18.700000000000003"/>
    <n v="41.800000000000004"/>
    <n v="12.100000000000001"/>
    <n v="5.5"/>
    <n v="27.500000000000004"/>
    <n v="0"/>
    <n v="35.200000000000003"/>
    <n v="48.400000000000006"/>
    <n v="55.000000000000007"/>
    <n v="29.700000000000003"/>
    <n v="0"/>
    <n v="0"/>
    <n v="12.100000000000001"/>
    <n v="2.2000000000000002"/>
    <n v="22"/>
    <n v="16.5"/>
    <n v="7.7000000000000011"/>
    <n v="0"/>
    <n v="0"/>
    <n v="0"/>
    <n v="26.400000000000002"/>
    <n v="11"/>
    <n v="0"/>
    <n v="22"/>
    <n v="37.400000000000006"/>
    <n v="6.6000000000000627"/>
    <n v="3.3000000000000003"/>
  </r>
  <r>
    <x v="143"/>
    <x v="4"/>
    <x v="22"/>
    <n v="572.00000000000023"/>
    <n v="139.70000000000013"/>
    <n v="105.60000000000001"/>
    <n v="166.10000000000002"/>
    <n v="160.60000000000002"/>
    <n v="0"/>
    <n v="0.72600000000000009"/>
    <n v="0.89100000000000013"/>
    <n v="0.60500000000000009"/>
    <n v="0.9900000000000001"/>
    <n v="0.49500000000000005"/>
    <n v="0.63800000000000001"/>
    <n v="0.88000000000000012"/>
    <n v="0.79200000000000004"/>
    <n v="0.47300000000000003"/>
    <n v="1.0780000000000001"/>
    <n v="0.93500000000000005"/>
    <n v="1.0120000000000002"/>
    <n v="0.64900000000000002"/>
    <n v="0.94600000000000006"/>
    <n v="0.64900000000000002"/>
    <n v="1.0230000000000001"/>
    <n v="1.056"/>
    <n v="0"/>
    <n v="0"/>
    <n v="0"/>
    <n v="0"/>
    <n v="0"/>
    <n v="16.5"/>
    <n v="25.3"/>
    <n v="31.900000000000002"/>
    <n v="24.200000000000003"/>
    <n v="7.7000000000000011"/>
    <n v="8.8000000000000007"/>
    <n v="39.6"/>
    <n v="13.200000000000001"/>
    <n v="7.7000000000000011"/>
    <n v="12.100000000000001"/>
    <n v="0"/>
    <n v="26.400000000000002"/>
    <n v="12.100000000000001"/>
    <n v="29.700000000000003"/>
    <n v="19.8"/>
    <n v="12.100000000000001"/>
    <n v="3.3000000000000003"/>
    <n v="60.500000000000007"/>
    <n v="0"/>
    <n v="37.400000000000006"/>
    <n v="0"/>
    <n v="2.2000000000000002"/>
    <n v="0"/>
    <n v="35.200000000000003"/>
    <n v="15.400000000000002"/>
    <n v="23.1"/>
    <n v="0"/>
    <n v="20.900000000000002"/>
    <n v="11.000000000000126"/>
    <n v="0"/>
    <n v="0"/>
    <n v="0"/>
    <n v="1.1000000000000001"/>
    <n v="35.200000000000003"/>
    <n v="48.400000000000006"/>
  </r>
  <r>
    <x v="144"/>
    <x v="4"/>
    <x v="23"/>
    <n v="528"/>
    <n v="110.00000000000001"/>
    <n v="157.30000000000001"/>
    <n v="134.20000000000002"/>
    <n v="126.5"/>
    <n v="0"/>
    <n v="0.9900000000000001"/>
    <n v="0.91300000000000014"/>
    <n v="0.78100000000000003"/>
    <n v="0.94600000000000006"/>
    <n v="0.84700000000000009"/>
    <n v="0.80300000000000005"/>
    <n v="0.78100000000000003"/>
    <n v="0.8580000000000001"/>
    <n v="0.75900000000000012"/>
    <n v="0.49500000000000005"/>
    <n v="0.96800000000000008"/>
    <n v="0.47300000000000003"/>
    <n v="1.0230000000000001"/>
    <n v="0.90200000000000014"/>
    <n v="0.77000000000000013"/>
    <n v="0.44000000000000006"/>
    <n v="0.47300000000000003"/>
    <n v="5.5"/>
    <n v="7.7000000000000011"/>
    <n v="16.5"/>
    <n v="31.900000000000002"/>
    <n v="16.5"/>
    <n v="4.4000000000000004"/>
    <n v="0"/>
    <n v="33"/>
    <n v="31.900000000000002"/>
    <n v="9.9"/>
    <n v="38.5"/>
    <n v="23.1"/>
    <n v="34.1"/>
    <n v="2.2000000000000002"/>
    <n v="24.200000000000003"/>
    <n v="0"/>
    <n v="0"/>
    <n v="0"/>
    <n v="14.3"/>
    <n v="28.6"/>
    <n v="0"/>
    <n v="45.1"/>
    <n v="0"/>
    <n v="0"/>
    <n v="0"/>
    <n v="29.700000000000003"/>
    <n v="50.6"/>
    <n v="0"/>
    <n v="8.8000000000000007"/>
    <n v="0"/>
    <n v="7.7000000000000011"/>
    <n v="31.900000000000002"/>
    <n v="0"/>
    <n v="4.4000000000000004"/>
    <n v="9.9"/>
    <n v="30.800000000000004"/>
    <n v="0"/>
    <n v="9.9"/>
    <n v="5.5"/>
    <n v="9.9"/>
  </r>
  <r>
    <x v="145"/>
    <x v="4"/>
    <x v="24"/>
    <n v="440"/>
    <n v="86.9"/>
    <n v="83.600000000000009"/>
    <n v="138.60000000000002"/>
    <n v="130.9"/>
    <n v="0"/>
    <n v="0.92400000000000004"/>
    <n v="0.57200000000000006"/>
    <n v="1.089"/>
    <n v="0.91300000000000014"/>
    <n v="0.97900000000000009"/>
    <n v="0.92400000000000004"/>
    <n v="1.089"/>
    <n v="0.68200000000000005"/>
    <n v="0.71500000000000008"/>
    <n v="0.97900000000000009"/>
    <n v="0.72600000000000009"/>
    <n v="1.0230000000000001"/>
    <n v="0.94600000000000006"/>
    <n v="0.58300000000000007"/>
    <n v="0.59400000000000008"/>
    <n v="0.84700000000000009"/>
    <n v="0.93500000000000005"/>
    <n v="0"/>
    <n v="26.400000000000002"/>
    <n v="0"/>
    <n v="20.900000000000002"/>
    <n v="0"/>
    <n v="36.300000000000004"/>
    <n v="0"/>
    <n v="0"/>
    <n v="0"/>
    <n v="0"/>
    <n v="1.1000000000000001"/>
    <n v="2.2000000000000002"/>
    <n v="9.9"/>
    <n v="19.8"/>
    <n v="0"/>
    <n v="15.400000000000002"/>
    <n v="0"/>
    <n v="49.500000000000007"/>
    <n v="8.8000000000000007"/>
    <n v="25.3"/>
    <n v="9.9"/>
    <n v="15.400000000000002"/>
    <n v="12.100000000000001"/>
    <n v="5.5"/>
    <n v="0"/>
    <n v="25.3"/>
    <n v="2.2000000000000002"/>
    <n v="9.9"/>
    <n v="11"/>
    <n v="47.300000000000004"/>
    <n v="0"/>
    <n v="8.8000000000000007"/>
    <n v="2.2000000000000002"/>
    <n v="0"/>
    <n v="12.100000000000001"/>
    <n v="12.100000000000001"/>
    <n v="22"/>
    <n v="1.1000000000000001"/>
    <n v="28.6"/>
    <n v="0"/>
  </r>
  <r>
    <x v="146"/>
    <x v="4"/>
    <x v="25"/>
    <n v="597.30000000000007"/>
    <n v="144.10000000000002"/>
    <n v="86.9"/>
    <n v="199.10000000000002"/>
    <n v="167.20000000000002"/>
    <n v="0"/>
    <n v="0.51700000000000013"/>
    <n v="1.056"/>
    <n v="0.79200000000000004"/>
    <n v="0.93500000000000005"/>
    <n v="0.9900000000000001"/>
    <n v="0.74800000000000011"/>
    <n v="0.71500000000000008"/>
    <n v="1.1000000000000001"/>
    <n v="0.67100000000000004"/>
    <n v="0.86900000000000011"/>
    <n v="1.089"/>
    <n v="0.94600000000000006"/>
    <n v="0.97900000000000009"/>
    <n v="0.94600000000000006"/>
    <n v="0.50600000000000012"/>
    <n v="0.39600000000000002"/>
    <n v="1.0669999999999999"/>
    <n v="0"/>
    <n v="0"/>
    <n v="34.1"/>
    <n v="6.6000000000000005"/>
    <n v="24.200000000000003"/>
    <n v="2.2000000000000002"/>
    <n v="0"/>
    <n v="5.5"/>
    <n v="0"/>
    <n v="14.3"/>
    <n v="22"/>
    <n v="9.9"/>
    <n v="22"/>
    <n v="22"/>
    <n v="1.1000000000000001"/>
    <n v="0"/>
    <n v="6.6000000000000005"/>
    <n v="47.300000000000004"/>
    <n v="25.3"/>
    <n v="33"/>
    <n v="16.5"/>
    <n v="0"/>
    <n v="36.300000000000004"/>
    <n v="25.3"/>
    <n v="5.5"/>
    <n v="0"/>
    <n v="33"/>
    <n v="23.1"/>
    <n v="6.6000000000000005"/>
    <n v="52.800000000000004"/>
    <n v="0"/>
    <n v="35.200000000000003"/>
    <n v="28.6"/>
    <n v="31.900000000000002"/>
    <n v="2.2000000000000002"/>
    <n v="14.3"/>
    <n v="19.8"/>
    <n v="8.8000000000000007"/>
    <n v="0"/>
    <n v="3.3000000000000003"/>
  </r>
  <r>
    <x v="147"/>
    <x v="4"/>
    <x v="26"/>
    <n v="545.6"/>
    <n v="165"/>
    <n v="148.50000000000003"/>
    <n v="75.900000000000006"/>
    <n v="156.20000000000005"/>
    <n v="0"/>
    <n v="0.47300000000000003"/>
    <n v="0.47300000000000003"/>
    <n v="0.79200000000000004"/>
    <n v="0.92400000000000004"/>
    <n v="1.0010000000000001"/>
    <n v="1.0340000000000003"/>
    <n v="0.58300000000000007"/>
    <n v="0.88000000000000012"/>
    <n v="1.0230000000000001"/>
    <n v="0.81400000000000006"/>
    <n v="0.97900000000000009"/>
    <n v="0.58300000000000007"/>
    <n v="0.63800000000000001"/>
    <n v="0.88000000000000012"/>
    <n v="1.089"/>
    <n v="0.90200000000000014"/>
    <n v="1.056"/>
    <n v="6.6000000000000005"/>
    <n v="1.1000000000000001"/>
    <n v="31.900000000000002"/>
    <n v="44"/>
    <n v="5.5"/>
    <n v="36.300000000000004"/>
    <n v="4.4000000000000004"/>
    <n v="3.3000000000000003"/>
    <n v="15.400000000000002"/>
    <n v="0"/>
    <n v="18.700000000000003"/>
    <n v="31.900000000000002"/>
    <n v="0"/>
    <n v="0"/>
    <n v="35.200000000000003"/>
    <n v="19.8"/>
    <n v="2.2000000000000002"/>
    <n v="4.4000000000000004"/>
    <n v="53.900000000000006"/>
    <n v="8.8000000000000007"/>
    <n v="8.8000000000000007"/>
    <n v="2.2000000000000002"/>
    <n v="0"/>
    <n v="4.4000000000000004"/>
    <n v="0"/>
    <n v="18.700000000000003"/>
    <n v="0"/>
    <n v="41.800000000000004"/>
    <n v="0"/>
    <n v="0"/>
    <n v="17.600000000000001"/>
    <n v="4.4000000000000004"/>
    <n v="4.4000000000000004"/>
    <n v="18.700000000000003"/>
    <n v="15.400000000000002"/>
    <n v="18.700000000000003"/>
    <n v="44"/>
    <n v="9.9"/>
    <n v="25.3"/>
    <n v="6.6000000000000005"/>
  </r>
  <r>
    <x v="148"/>
    <x v="4"/>
    <x v="27"/>
    <n v="565.4"/>
    <n v="111.10000000000001"/>
    <n v="132"/>
    <n v="196.9"/>
    <n v="125.4"/>
    <n v="0"/>
    <n v="0.68200000000000005"/>
    <n v="0.17600000000000002"/>
    <n v="0.9900000000000001"/>
    <n v="0.94600000000000006"/>
    <n v="1.0340000000000003"/>
    <n v="0.77000000000000013"/>
    <n v="0.64900000000000002"/>
    <n v="1.1000000000000001"/>
    <n v="0.16500000000000001"/>
    <n v="0.69300000000000006"/>
    <n v="0.72600000000000009"/>
    <n v="0.71500000000000008"/>
    <n v="0.97900000000000009"/>
    <n v="0.77000000000000013"/>
    <n v="1.0340000000000003"/>
    <n v="1.0230000000000001"/>
    <n v="1.0120000000000002"/>
    <n v="4.4000000000000004"/>
    <n v="28.6"/>
    <n v="14.3"/>
    <n v="0"/>
    <n v="0"/>
    <n v="1.1000000000000001"/>
    <n v="41.800000000000004"/>
    <n v="18.700000000000003"/>
    <n v="12.100000000000001"/>
    <n v="11"/>
    <n v="5.5"/>
    <n v="0"/>
    <n v="26.400000000000002"/>
    <n v="0"/>
    <n v="17.600000000000001"/>
    <n v="0"/>
    <n v="33"/>
    <n v="0"/>
    <n v="44"/>
    <n v="4.4000000000000004"/>
    <n v="7.7000000000000011"/>
    <n v="14.3"/>
    <n v="50.6"/>
    <n v="26.400000000000002"/>
    <n v="27.500000000000004"/>
    <n v="1.1000000000000001"/>
    <n v="8.8000000000000007"/>
    <n v="36.300000000000004"/>
    <n v="17.600000000000001"/>
    <n v="6.6000000000000005"/>
    <n v="11"/>
    <n v="11"/>
    <n v="0"/>
    <n v="20.900000000000002"/>
    <n v="0"/>
    <n v="9.9"/>
    <n v="13.200000000000001"/>
    <n v="20.900000000000002"/>
    <n v="5.5"/>
    <n v="18.700000000000003"/>
  </r>
  <r>
    <x v="149"/>
    <x v="4"/>
    <x v="28"/>
    <n v="510.40000000000009"/>
    <n v="122.10000000000002"/>
    <n v="163.89999999999998"/>
    <n v="97.9"/>
    <n v="126.50000000000013"/>
    <n v="1"/>
    <n v="0.37400000000000005"/>
    <n v="0.95700000000000007"/>
    <n v="0.66"/>
    <n v="0.92400000000000004"/>
    <n v="0.20900000000000002"/>
    <n v="0.68200000000000005"/>
    <n v="1.089"/>
    <n v="1.089"/>
    <n v="0.64900000000000002"/>
    <n v="0.70400000000000007"/>
    <n v="0.66"/>
    <n v="0.49500000000000005"/>
    <n v="1.056"/>
    <n v="0.34100000000000003"/>
    <n v="0.9900000000000001"/>
    <n v="1.089"/>
    <n v="0.79200000000000004"/>
    <n v="22"/>
    <n v="50.6"/>
    <n v="29.700000000000003"/>
    <n v="0"/>
    <n v="6.6000000000000005"/>
    <n v="24.200000000000003"/>
    <n v="19.8"/>
    <n v="6.6000000000000005"/>
    <n v="2.2000000000000002"/>
    <n v="2.2000000000000002"/>
    <n v="31.900000000000002"/>
    <n v="1.1000000000000001"/>
    <n v="33"/>
    <n v="4.4000000000000004"/>
    <n v="33"/>
    <n v="0"/>
    <n v="0"/>
    <n v="38.5"/>
    <n v="13.200000000000125"/>
    <n v="3.3000000000000003"/>
    <n v="23.1"/>
    <n v="17.600000000000001"/>
    <n v="0"/>
    <n v="9.9"/>
    <n v="8.8000000000000007"/>
    <n v="4.4000000000000004"/>
    <n v="23.1"/>
    <n v="0"/>
    <n v="11"/>
    <n v="0"/>
    <n v="8.8000000000000007"/>
    <n v="34.1"/>
    <n v="0"/>
    <n v="24.200000000000003"/>
    <n v="0"/>
    <n v="0"/>
    <n v="26.400000000000002"/>
    <n v="9.9"/>
    <n v="18.700000000000003"/>
    <n v="0"/>
  </r>
  <r>
    <x v="150"/>
    <x v="4"/>
    <x v="29"/>
    <n v="669.90000000000009"/>
    <n v="155.10000000000002"/>
    <n v="221.10000000000002"/>
    <n v="160.6"/>
    <n v="133.10000000000002"/>
    <n v="0"/>
    <n v="0.49500000000000005"/>
    <n v="0.7370000000000001"/>
    <n v="0.35200000000000004"/>
    <n v="0.78100000000000003"/>
    <n v="1.0780000000000001"/>
    <n v="0.97900000000000009"/>
    <n v="0.93500000000000005"/>
    <n v="0.39600000000000002"/>
    <n v="0.78100000000000003"/>
    <n v="0.8580000000000001"/>
    <n v="0.77000000000000013"/>
    <n v="0.71500000000000008"/>
    <n v="1.056"/>
    <n v="0.48400000000000004"/>
    <n v="1.0669999999999999"/>
    <n v="0.63800000000000001"/>
    <n v="0.90200000000000014"/>
    <n v="0"/>
    <n v="12.100000000000001"/>
    <n v="46.2"/>
    <n v="37.400000000000006"/>
    <n v="0"/>
    <n v="14.3"/>
    <n v="9.9"/>
    <n v="1.1000000000000001"/>
    <n v="69.300000000000011"/>
    <n v="30.800000000000004"/>
    <n v="0"/>
    <n v="0"/>
    <n v="19.8"/>
    <n v="19.8"/>
    <n v="0"/>
    <n v="18.700000000000003"/>
    <n v="16.5"/>
    <n v="41.800000000000004"/>
    <n v="16.5"/>
    <n v="0"/>
    <n v="17.600000000000001"/>
    <n v="6.6000000000000005"/>
    <n v="16.5"/>
    <n v="40.700000000000003"/>
    <n v="6.6000000000000005"/>
    <n v="3.3000000000000003"/>
    <n v="30.800000000000004"/>
    <n v="11"/>
    <n v="25.3"/>
    <n v="2.2000000000000002"/>
    <n v="5.5"/>
    <n v="13.200000000000001"/>
    <n v="45.1"/>
    <n v="4.4000000000000004"/>
    <n v="26.400000000000002"/>
    <n v="13.200000000000001"/>
    <n v="25.3"/>
    <n v="15.400000000000002"/>
    <n v="6.6000000000000005"/>
    <n v="0"/>
  </r>
  <r>
    <x v="151"/>
    <x v="4"/>
    <x v="30"/>
    <n v="508.20000000000005"/>
    <n v="121.00000000000001"/>
    <n v="56.100000000000009"/>
    <n v="183.70000000000002"/>
    <n v="147.4"/>
    <n v="0"/>
    <n v="0.64900000000000002"/>
    <n v="1.0120000000000002"/>
    <n v="0.83600000000000008"/>
    <n v="0.92400000000000004"/>
    <n v="1.089"/>
    <n v="0.13200000000000001"/>
    <n v="0.72600000000000009"/>
    <n v="0.70400000000000007"/>
    <n v="0.97900000000000009"/>
    <n v="1.1000000000000001"/>
    <n v="0.75900000000000012"/>
    <n v="0.51700000000000013"/>
    <n v="0.9900000000000001"/>
    <n v="0.93500000000000005"/>
    <n v="1.056"/>
    <n v="0.44000000000000006"/>
    <n v="1.1000000000000001"/>
    <n v="5.5"/>
    <n v="0"/>
    <n v="2.2000000000000002"/>
    <n v="0"/>
    <n v="3.3000000000000003"/>
    <n v="15.400000000000002"/>
    <n v="0"/>
    <n v="0"/>
    <n v="5.5"/>
    <n v="24.200000000000003"/>
    <n v="22"/>
    <n v="0"/>
    <n v="7.7000000000000011"/>
    <n v="0"/>
    <n v="33"/>
    <n v="0"/>
    <n v="5.5"/>
    <n v="30.800000000000004"/>
    <n v="19.8"/>
    <n v="50.6"/>
    <n v="0"/>
    <n v="0"/>
    <n v="50.6"/>
    <n v="24.200000000000003"/>
    <n v="2.2000000000000002"/>
    <n v="18.700000000000003"/>
    <n v="12.100000000000001"/>
    <n v="26.400000000000002"/>
    <n v="7.7000000000000011"/>
    <n v="41.800000000000004"/>
    <n v="4.4000000000000004"/>
    <n v="29.700000000000003"/>
    <n v="6.6000000000000005"/>
    <n v="0"/>
    <n v="6.6000000000000005"/>
    <n v="0"/>
    <n v="45.1"/>
    <n v="0"/>
    <n v="15.400000000000002"/>
    <n v="13.200000000000001"/>
  </r>
  <r>
    <x v="31"/>
    <x v="5"/>
    <x v="3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5"/>
    <x v="3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5"/>
    <x v="3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5"/>
    <x v="37"/>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52"/>
    <x v="5"/>
    <x v="0"/>
    <n v="438.9000000000002"/>
    <n v="118.80000000000014"/>
    <n v="72.599999999999994"/>
    <n v="124.30000000000001"/>
    <n v="123.20000000000002"/>
    <n v="1"/>
    <n v="1.089"/>
    <n v="0.94600000000000006"/>
    <n v="0.88000000000000012"/>
    <n v="0.88000000000000012"/>
    <n v="0.96800000000000008"/>
    <n v="0.70400000000000007"/>
    <n v="0.66"/>
    <n v="0.11000000000000001"/>
    <n v="0.7370000000000001"/>
    <n v="0.82500000000000007"/>
    <n v="0.93500000000000005"/>
    <n v="0.46200000000000002"/>
    <n v="1.0780000000000001"/>
    <n v="0.70400000000000007"/>
    <n v="0.94600000000000006"/>
    <n v="0.57200000000000006"/>
    <n v="0.94600000000000006"/>
    <n v="0"/>
    <n v="6.6000000000000005"/>
    <n v="4.4000000000000004"/>
    <n v="0"/>
    <n v="2.2000000000000002"/>
    <n v="1.1000000000000001"/>
    <n v="41.800000000000004"/>
    <n v="0"/>
    <n v="5.5"/>
    <n v="11"/>
    <n v="0"/>
    <n v="0"/>
    <n v="36.300000000000004"/>
    <n v="12.100000000000001"/>
    <n v="0"/>
    <n v="6.6000000000000005"/>
    <n v="24.200000000000003"/>
    <n v="11"/>
    <n v="33"/>
    <n v="0"/>
    <n v="0"/>
    <n v="0"/>
    <n v="0"/>
    <n v="9.9"/>
    <n v="8.8000000000000007"/>
    <n v="24.200000000000003"/>
    <n v="51.7"/>
    <n v="5.5"/>
    <n v="8.8000000000000007"/>
    <n v="15.400000000000002"/>
    <n v="5.5"/>
    <n v="36.300000000000004"/>
    <n v="11"/>
    <n v="5.5"/>
    <n v="4.4000000000000004"/>
    <n v="8.8000000000000007"/>
    <n v="7.7000000000001254"/>
    <n v="30.800000000000004"/>
    <n v="6.6000000000000005"/>
    <n v="2.2000000000000002"/>
  </r>
  <r>
    <x v="153"/>
    <x v="5"/>
    <x v="1"/>
    <n v="455.40000000000003"/>
    <n v="114.40000000000005"/>
    <n v="95.699999999999989"/>
    <n v="127.60000000000002"/>
    <n v="117.7"/>
    <n v="0"/>
    <n v="0.44000000000000006"/>
    <n v="0.64900000000000002"/>
    <n v="1.089"/>
    <n v="0.20900000000000002"/>
    <n v="1.056"/>
    <n v="0.83600000000000008"/>
    <n v="0.63800000000000001"/>
    <n v="0.72600000000000009"/>
    <n v="1.0780000000000001"/>
    <n v="1.0450000000000002"/>
    <n v="0.9900000000000001"/>
    <n v="0.59400000000000008"/>
    <n v="0.69300000000000006"/>
    <n v="0.8580000000000001"/>
    <n v="0.58300000000000007"/>
    <n v="0.9900000000000001"/>
    <n v="0.48400000000000004"/>
    <n v="26.400000000000002"/>
    <n v="5.5"/>
    <n v="0"/>
    <n v="12.100000000000001"/>
    <n v="0"/>
    <n v="0"/>
    <n v="25.3"/>
    <n v="1.1000000000000001"/>
    <n v="2.2000000000000002"/>
    <n v="23.1"/>
    <n v="11"/>
    <n v="0"/>
    <n v="19.8"/>
    <n v="9.9"/>
    <n v="0"/>
    <n v="0"/>
    <n v="40.700000000000003"/>
    <n v="13.200000000000001"/>
    <n v="6.6000000000000005"/>
    <n v="27.500000000000004"/>
    <n v="0"/>
    <n v="0"/>
    <n v="0"/>
    <n v="0"/>
    <n v="23.1"/>
    <n v="1.1000000000000001"/>
    <n v="42.900000000000006"/>
    <n v="9.9"/>
    <n v="46.2"/>
    <n v="4.4000000000000004"/>
    <n v="13.200000000000001"/>
    <n v="27.500000000000004"/>
    <n v="11"/>
    <n v="16.5"/>
    <n v="6.6000000000000005"/>
    <n v="3.3000000000000003"/>
    <n v="0"/>
    <n v="6.6000000000000005"/>
    <n v="14.3"/>
    <n v="15.400000000000064"/>
  </r>
  <r>
    <x v="154"/>
    <x v="5"/>
    <x v="2"/>
    <n v="485.1"/>
    <n v="192.5"/>
    <n v="113.3"/>
    <n v="64.900000000000006"/>
    <n v="114.4"/>
    <n v="0"/>
    <n v="0.41800000000000004"/>
    <n v="0.70400000000000007"/>
    <n v="0.81400000000000006"/>
    <n v="0.66"/>
    <n v="0.17600000000000002"/>
    <n v="0.74800000000000011"/>
    <n v="0.82500000000000007"/>
    <n v="1.0120000000000002"/>
    <n v="0.9900000000000001"/>
    <n v="0.83600000000000008"/>
    <n v="0.95700000000000007"/>
    <n v="0.80300000000000005"/>
    <n v="1.0780000000000001"/>
    <n v="0.36300000000000004"/>
    <n v="0.93500000000000005"/>
    <n v="0.39600000000000002"/>
    <n v="1.0120000000000002"/>
    <n v="0"/>
    <n v="0"/>
    <n v="13.200000000000001"/>
    <n v="0"/>
    <n v="0"/>
    <n v="30.800000000000004"/>
    <n v="4.4000000000000004"/>
    <n v="0"/>
    <n v="39.6"/>
    <n v="25.3"/>
    <n v="4.4000000000000004"/>
    <n v="12.100000000000001"/>
    <n v="15.400000000000002"/>
    <n v="11"/>
    <n v="19.8"/>
    <n v="29.700000000000003"/>
    <n v="0"/>
    <n v="8.8000000000000007"/>
    <n v="0"/>
    <n v="17.600000000000001"/>
    <n v="0"/>
    <n v="0"/>
    <n v="0"/>
    <n v="35.200000000000003"/>
    <n v="12.100000000000001"/>
    <n v="0"/>
    <n v="0"/>
    <n v="11"/>
    <n v="4.4000000000000004"/>
    <n v="2.2000000000000002"/>
    <n v="49.500000000000007"/>
    <n v="2.2000000000000002"/>
    <n v="29.700000000000003"/>
    <n v="31.900000000000002"/>
    <n v="2.2000000000000002"/>
    <n v="20.900000000000002"/>
    <n v="0"/>
    <n v="34.1"/>
    <n v="0"/>
    <n v="22"/>
  </r>
  <r>
    <x v="155"/>
    <x v="5"/>
    <x v="3"/>
    <n v="657.80000000000007"/>
    <n v="110.00000000000001"/>
    <n v="140.80000000000001"/>
    <n v="205.7"/>
    <n v="201.30000000000004"/>
    <n v="0"/>
    <n v="0.94600000000000006"/>
    <n v="0.94600000000000006"/>
    <n v="0.79200000000000004"/>
    <n v="0.56100000000000005"/>
    <n v="0.94600000000000006"/>
    <n v="0.88000000000000012"/>
    <n v="0.75900000000000012"/>
    <n v="0.88000000000000012"/>
    <n v="0.77000000000000013"/>
    <n v="1.0120000000000002"/>
    <n v="1.1000000000000001"/>
    <n v="0.52800000000000002"/>
    <n v="0.44000000000000006"/>
    <n v="0.35200000000000004"/>
    <n v="0.8580000000000001"/>
    <n v="0.71500000000000008"/>
    <n v="0.86900000000000011"/>
    <n v="7.7000000000000011"/>
    <n v="0"/>
    <n v="5.5"/>
    <n v="16.5"/>
    <n v="5.5"/>
    <n v="30.800000000000004"/>
    <n v="33"/>
    <n v="26.400000000000002"/>
    <n v="8.8000000000000007"/>
    <n v="6.6000000000000005"/>
    <n v="12.100000000000001"/>
    <n v="2.2000000000000002"/>
    <n v="16.5"/>
    <n v="51.7"/>
    <n v="48.400000000000006"/>
    <n v="48.400000000000006"/>
    <n v="0"/>
    <n v="14.3"/>
    <n v="0"/>
    <n v="19.8"/>
    <n v="8.8000000000000007"/>
    <n v="0"/>
    <n v="0"/>
    <n v="0"/>
    <n v="48.400000000000006"/>
    <n v="39.6"/>
    <n v="20.900000000000002"/>
    <n v="45.1"/>
    <n v="18.700000000000003"/>
    <n v="24.200000000000003"/>
    <n v="29.700000000000003"/>
    <n v="25.3"/>
    <n v="6.6000000000000005"/>
    <n v="9.9"/>
    <n v="2.2000000000000002"/>
    <n v="5.5"/>
    <n v="0"/>
    <n v="5.5"/>
    <n v="9.9"/>
    <n v="15.400000000000002"/>
  </r>
  <r>
    <x v="156"/>
    <x v="5"/>
    <x v="4"/>
    <n v="579.70000000000005"/>
    <n v="149.60000000000002"/>
    <n v="150.70000000000002"/>
    <n v="143"/>
    <n v="136.4"/>
    <n v="0"/>
    <n v="0.27500000000000002"/>
    <n v="0.89100000000000013"/>
    <n v="0.8580000000000001"/>
    <n v="1.0780000000000001"/>
    <n v="0.17600000000000002"/>
    <n v="1.0230000000000001"/>
    <n v="0.12100000000000001"/>
    <n v="0.11000000000000001"/>
    <n v="0.45100000000000007"/>
    <n v="0.86900000000000011"/>
    <n v="0.94600000000000006"/>
    <n v="0.58300000000000007"/>
    <n v="0.94600000000000006"/>
    <n v="0.64900000000000002"/>
    <n v="0.78100000000000003"/>
    <n v="0.66"/>
    <n v="0.9900000000000001"/>
    <n v="0"/>
    <n v="22"/>
    <n v="1.1000000000000001"/>
    <n v="20.900000000000002"/>
    <n v="0"/>
    <n v="2.2000000000000002"/>
    <n v="20.900000000000002"/>
    <n v="44"/>
    <n v="39.6"/>
    <n v="0"/>
    <n v="28.6"/>
    <n v="33"/>
    <n v="0"/>
    <n v="0"/>
    <n v="5.5"/>
    <n v="17.600000000000001"/>
    <n v="4.4000000000000004"/>
    <n v="25.3"/>
    <n v="37.400000000000006"/>
    <n v="13.200000000000001"/>
    <n v="6.6000000000000005"/>
    <n v="11"/>
    <n v="1.1000000000000001"/>
    <n v="11"/>
    <n v="0"/>
    <n v="44"/>
    <n v="41.800000000000004"/>
    <n v="27.500000000000004"/>
    <n v="0"/>
    <n v="0"/>
    <n v="30.800000000000004"/>
    <n v="39.6"/>
    <n v="0"/>
    <n v="9.9"/>
    <n v="18.700000000000003"/>
    <n v="30.800000000000004"/>
    <n v="19.8"/>
    <n v="0"/>
    <n v="0"/>
    <n v="0"/>
  </r>
  <r>
    <x v="157"/>
    <x v="5"/>
    <x v="5"/>
    <n v="490.6"/>
    <n v="78.100000000000009"/>
    <n v="180.39999999999998"/>
    <n v="102.30000000000001"/>
    <n v="129.80000000000001"/>
    <n v="0"/>
    <n v="0.80300000000000005"/>
    <n v="0.6160000000000001"/>
    <n v="1.089"/>
    <n v="0.96800000000000008"/>
    <n v="0.93500000000000005"/>
    <n v="1.0780000000000001"/>
    <n v="0.77000000000000013"/>
    <n v="0.66"/>
    <n v="0.81400000000000006"/>
    <n v="0.66"/>
    <n v="1.0010000000000001"/>
    <n v="0.46200000000000002"/>
    <n v="0.96800000000000008"/>
    <n v="0.89100000000000013"/>
    <n v="0.47300000000000003"/>
    <n v="0.36300000000000004"/>
    <n v="0.28600000000000003"/>
    <n v="18.700000000000003"/>
    <n v="0"/>
    <n v="45.1"/>
    <n v="29.700000000000003"/>
    <n v="17.600000000000001"/>
    <n v="3.3000000000000003"/>
    <n v="30.800000000000004"/>
    <n v="0"/>
    <n v="0"/>
    <n v="35.200000000000003"/>
    <n v="15.400000000000002"/>
    <n v="13.200000000000001"/>
    <n v="15.400000000000002"/>
    <n v="12.100000000000001"/>
    <n v="18.700000000000003"/>
    <n v="0"/>
    <n v="0"/>
    <n v="14.3"/>
    <n v="52.800000000000004"/>
    <n v="3.3000000000000003"/>
    <n v="0"/>
    <n v="5.5"/>
    <n v="0"/>
    <n v="0"/>
    <n v="25.3"/>
    <n v="12.100000000000001"/>
    <n v="14.3"/>
    <n v="1.1000000000000001"/>
    <n v="17.600000000000001"/>
    <n v="26.400000000000002"/>
    <n v="2.2000000000000002"/>
    <n v="9.9"/>
    <n v="0"/>
    <n v="0"/>
    <n v="6.6000000000000005"/>
    <n v="6.6000000000000005"/>
    <n v="22"/>
    <n v="7.7000000000000011"/>
    <n v="0"/>
    <n v="23.1"/>
  </r>
  <r>
    <x v="158"/>
    <x v="5"/>
    <x v="6"/>
    <n v="614.90000000000009"/>
    <n v="78.099999999999994"/>
    <n v="150.70000000000002"/>
    <n v="260.70000000000005"/>
    <n v="125.4"/>
    <n v="0"/>
    <n v="0.46200000000000002"/>
    <n v="0.37400000000000005"/>
    <n v="0.80300000000000005"/>
    <n v="0.95700000000000007"/>
    <n v="0.41800000000000004"/>
    <n v="0.66"/>
    <n v="0.66"/>
    <n v="0.74800000000000011"/>
    <n v="0.69300000000000006"/>
    <n v="0.86900000000000011"/>
    <n v="1.0450000000000002"/>
    <n v="0.47300000000000003"/>
    <n v="0.31900000000000001"/>
    <n v="0.90200000000000014"/>
    <n v="1.1000000000000001"/>
    <n v="0.29700000000000004"/>
    <n v="0.91300000000000014"/>
    <n v="15.400000000000002"/>
    <n v="4.4000000000000004"/>
    <n v="5.5"/>
    <n v="26.400000000000002"/>
    <n v="56.1"/>
    <n v="6.6000000000000005"/>
    <n v="0"/>
    <n v="0"/>
    <n v="0"/>
    <n v="36.300000000000004"/>
    <n v="0"/>
    <n v="30.800000000000004"/>
    <n v="0"/>
    <n v="18.700000000000003"/>
    <n v="38.5"/>
    <n v="27.500000000000004"/>
    <n v="0"/>
    <n v="5.5"/>
    <n v="0"/>
    <n v="4.4000000000000004"/>
    <n v="11"/>
    <n v="0"/>
    <n v="16.5"/>
    <n v="48.400000000000006"/>
    <n v="30.800000000000004"/>
    <n v="58.300000000000004"/>
    <n v="0"/>
    <n v="58.300000000000004"/>
    <n v="0"/>
    <n v="37.400000000000006"/>
    <n v="2.2000000000000002"/>
    <n v="4.4000000000000004"/>
    <n v="0"/>
    <n v="4.4000000000000004"/>
    <n v="2.2000000000000002"/>
    <n v="14.3"/>
    <n v="7.7000000000000011"/>
    <n v="25.3"/>
    <n v="17.600000000000001"/>
    <n v="0"/>
  </r>
  <r>
    <x v="159"/>
    <x v="5"/>
    <x v="7"/>
    <n v="363"/>
    <n v="69.300000000000011"/>
    <n v="45.100000000000009"/>
    <n v="123.20000000000002"/>
    <n v="125.4"/>
    <n v="0"/>
    <n v="0.19800000000000001"/>
    <n v="1.0010000000000001"/>
    <n v="0.40700000000000003"/>
    <n v="0.55000000000000004"/>
    <n v="1.0010000000000001"/>
    <n v="1.089"/>
    <n v="0.82500000000000007"/>
    <n v="0.6160000000000001"/>
    <n v="1.0010000000000001"/>
    <n v="0.69300000000000006"/>
    <n v="0.39600000000000002"/>
    <n v="0.55000000000000004"/>
    <n v="0.9900000000000001"/>
    <n v="1.0010000000000001"/>
    <n v="0.79200000000000004"/>
    <n v="0.55000000000000004"/>
    <n v="0.94600000000000006"/>
    <n v="2.2000000000000002"/>
    <n v="0"/>
    <n v="2.2000000000000002"/>
    <n v="0"/>
    <n v="1.1000000000000001"/>
    <n v="7.7000000000000011"/>
    <n v="7.7000000000000011"/>
    <n v="8.8000000000000007"/>
    <n v="15.400000000000002"/>
    <n v="0"/>
    <n v="15.400000000000002"/>
    <n v="9.9"/>
    <n v="5.5"/>
    <n v="12.100000000000001"/>
    <n v="26.400000000000002"/>
    <n v="24.200000000000003"/>
    <n v="5.5"/>
    <n v="5.5"/>
    <n v="18.700000000000003"/>
    <n v="17.600000000000001"/>
    <n v="15.400000000000002"/>
    <n v="19.8"/>
    <n v="0"/>
    <n v="7.7000000000000011"/>
    <n v="9.9"/>
    <n v="0"/>
    <n v="38.5"/>
    <n v="5.5"/>
    <n v="0"/>
    <n v="26.400000000000002"/>
    <n v="0"/>
    <n v="0"/>
    <n v="12.100000000000001"/>
    <n v="6.6000000000000005"/>
    <n v="0"/>
    <n v="0"/>
    <n v="1.1000000000000001"/>
    <n v="19.8"/>
    <n v="5.5"/>
    <n v="24.200000000000003"/>
  </r>
  <r>
    <x v="160"/>
    <x v="5"/>
    <x v="8"/>
    <n v="402.60000000000008"/>
    <n v="48.400000000000006"/>
    <n v="78.100000000000009"/>
    <n v="209.00000000000003"/>
    <n v="67.100000000000009"/>
    <n v="0"/>
    <n v="0.36300000000000004"/>
    <n v="1.0450000000000002"/>
    <n v="0.77000000000000013"/>
    <n v="0.92400000000000004"/>
    <n v="0.96800000000000008"/>
    <n v="0.72600000000000009"/>
    <n v="0.60500000000000009"/>
    <n v="0.44000000000000006"/>
    <n v="0.67100000000000004"/>
    <n v="0.68200000000000005"/>
    <n v="1.0669999999999999"/>
    <n v="1.0780000000000001"/>
    <n v="1.056"/>
    <n v="0.31900000000000001"/>
    <n v="1.0669999999999999"/>
    <n v="0.92400000000000004"/>
    <n v="0.63800000000000001"/>
    <n v="14.3"/>
    <n v="0"/>
    <n v="4.4000000000000004"/>
    <n v="0"/>
    <n v="31.900000000000002"/>
    <n v="0"/>
    <n v="13.200000000000001"/>
    <n v="0"/>
    <n v="11"/>
    <n v="3.3000000000000003"/>
    <n v="19.8"/>
    <n v="1.1000000000000001"/>
    <n v="9.9"/>
    <n v="0"/>
    <n v="0"/>
    <n v="22"/>
    <n v="0"/>
    <n v="1.1000000000000001"/>
    <n v="18.700000000000003"/>
    <n v="14.3"/>
    <n v="31.900000000000002"/>
    <n v="0"/>
    <n v="36.300000000000004"/>
    <n v="15.400000000000002"/>
    <n v="52.800000000000004"/>
    <n v="15.400000000000002"/>
    <n v="9.9"/>
    <n v="7.7000000000000011"/>
    <n v="35.200000000000003"/>
    <n v="4.4000000000000004"/>
    <n v="13.200000000000001"/>
    <n v="4.4000000000000004"/>
    <n v="0"/>
    <n v="0"/>
    <n v="0"/>
    <n v="6.6000000000000005"/>
    <n v="3.3000000000000003"/>
    <n v="0"/>
    <n v="17.600000000000001"/>
    <n v="3.3000000000000003"/>
  </r>
  <r>
    <x v="161"/>
    <x v="5"/>
    <x v="9"/>
    <n v="435.6"/>
    <n v="53.900000000000006"/>
    <n v="88"/>
    <n v="167.20000000000002"/>
    <n v="126.50000000000001"/>
    <n v="0"/>
    <n v="0.26400000000000001"/>
    <n v="0.64900000000000002"/>
    <n v="0.20900000000000002"/>
    <n v="0.80300000000000005"/>
    <n v="1.0010000000000001"/>
    <n v="1.089"/>
    <n v="0.64900000000000002"/>
    <n v="0.77000000000000013"/>
    <n v="0.66"/>
    <n v="0.67100000000000004"/>
    <n v="0.60500000000000009"/>
    <n v="0.62700000000000011"/>
    <n v="1.0010000000000001"/>
    <n v="1.0120000000000002"/>
    <n v="0.11000000000000001"/>
    <n v="0.92400000000000004"/>
    <n v="1.0120000000000002"/>
    <n v="0"/>
    <n v="0"/>
    <n v="33"/>
    <n v="7.7000000000000011"/>
    <n v="0"/>
    <n v="18.700000000000003"/>
    <n v="0"/>
    <n v="11"/>
    <n v="17.600000000000001"/>
    <n v="0"/>
    <n v="55.000000000000007"/>
    <n v="0"/>
    <n v="1.1000000000000001"/>
    <n v="42.900000000000006"/>
    <n v="17.600000000000001"/>
    <n v="4.4000000000000004"/>
    <n v="1.1000000000000001"/>
    <n v="7.7000000000000011"/>
    <n v="48.400000000000006"/>
    <n v="3.3000000000000003"/>
    <n v="7.7000000000000011"/>
    <n v="17.600000000000001"/>
    <n v="8.8000000000000007"/>
    <n v="3.3000000000000003"/>
    <n v="31.900000000000002"/>
    <n v="0"/>
    <n v="26.400000000000002"/>
    <n v="3.3000000000000003"/>
    <n v="29.700000000000003"/>
    <n v="38.5"/>
    <n v="0"/>
    <n v="3.3000000000000003"/>
    <n v="24.200000000000003"/>
    <n v="11"/>
    <n v="0"/>
    <n v="0"/>
    <n v="2.2000000000000002"/>
    <n v="13.200000000000001"/>
    <n v="0"/>
    <n v="0"/>
  </r>
  <r>
    <x v="162"/>
    <x v="5"/>
    <x v="10"/>
    <n v="476.29999999999995"/>
    <n v="112.2"/>
    <n v="63.8"/>
    <n v="156.19999999999999"/>
    <n v="144.1"/>
    <n v="0"/>
    <n v="0.9900000000000001"/>
    <n v="0.70400000000000007"/>
    <n v="0.80300000000000005"/>
    <n v="1.0450000000000002"/>
    <n v="0.8580000000000001"/>
    <n v="0.69300000000000006"/>
    <n v="0.7370000000000001"/>
    <n v="0.56100000000000005"/>
    <n v="0.74800000000000011"/>
    <n v="0.68200000000000005"/>
    <n v="0.94600000000000006"/>
    <n v="0.86900000000000011"/>
    <n v="0.46200000000000002"/>
    <n v="0.62700000000000011"/>
    <n v="0.55000000000000004"/>
    <n v="0.68200000000000005"/>
    <n v="0.47300000000000003"/>
    <n v="8.8000000000000007"/>
    <n v="12.100000000000001"/>
    <n v="0"/>
    <n v="4.4000000000000004"/>
    <n v="0"/>
    <n v="5.5"/>
    <n v="3.3000000000000003"/>
    <n v="0"/>
    <n v="20.900000000000002"/>
    <n v="8.8000000000000007"/>
    <n v="0"/>
    <n v="17.600000000000001"/>
    <n v="18.700000000000003"/>
    <n v="39.6"/>
    <n v="0"/>
    <n v="0"/>
    <n v="23.1"/>
    <n v="3.3000000000000003"/>
    <n v="3.3000000000000003"/>
    <n v="38.5"/>
    <n v="14.3"/>
    <n v="14.3"/>
    <n v="0"/>
    <n v="11"/>
    <n v="38.5"/>
    <n v="24.200000000000003"/>
    <n v="20.900000000000002"/>
    <n v="3.3000000000000003"/>
    <n v="13.200000000000001"/>
    <n v="16.5"/>
    <n v="3.3000000000000003"/>
    <n v="0"/>
    <n v="7.7000000000000011"/>
    <n v="57.2"/>
    <n v="1.1000000000000001"/>
    <n v="11"/>
    <n v="3.3000000000000003"/>
    <n v="9.9"/>
    <n v="0"/>
    <n v="18.700000000000003"/>
  </r>
  <r>
    <x v="163"/>
    <x v="5"/>
    <x v="11"/>
    <n v="412.50000000000011"/>
    <n v="172.7"/>
    <n v="66.000000000000071"/>
    <n v="95.700000000000017"/>
    <n v="78.100000000000009"/>
    <n v="0"/>
    <n v="0.16500000000000001"/>
    <n v="0.66"/>
    <n v="0.88000000000000012"/>
    <n v="0.91300000000000014"/>
    <n v="0.56100000000000005"/>
    <n v="1.1000000000000001"/>
    <n v="0.71500000000000008"/>
    <n v="0.34100000000000003"/>
    <n v="0.69300000000000006"/>
    <n v="0.69300000000000006"/>
    <n v="1.0120000000000002"/>
    <n v="1.0780000000000001"/>
    <n v="0.97900000000000009"/>
    <n v="0.86900000000000011"/>
    <n v="0.89100000000000013"/>
    <n v="0.53900000000000003"/>
    <n v="1.0230000000000001"/>
    <n v="0"/>
    <n v="0"/>
    <n v="12.100000000000001"/>
    <n v="4.4000000000000004"/>
    <n v="8.8000000000000629"/>
    <n v="8.8000000000000007"/>
    <n v="0"/>
    <n v="18.700000000000003"/>
    <n v="3.3000000000000003"/>
    <n v="9.9"/>
    <n v="23.1"/>
    <n v="0"/>
    <n v="0"/>
    <n v="7.7000000000000011"/>
    <n v="0"/>
    <n v="17.600000000000001"/>
    <n v="24.200000000000003"/>
    <n v="0"/>
    <n v="23.1"/>
    <n v="5.5"/>
    <n v="26.400000000000002"/>
    <n v="0"/>
    <n v="4.4000000000000004"/>
    <n v="14.3"/>
    <n v="3.3000000000000003"/>
    <n v="15.400000000000002"/>
    <n v="0"/>
    <n v="4.4000000000000004"/>
    <n v="22"/>
    <n v="5.5"/>
    <n v="46.2"/>
    <n v="5.5"/>
    <n v="29.700000000000003"/>
    <n v="3.3000000000000003"/>
    <n v="0"/>
    <n v="12.100000000000001"/>
    <n v="25.3"/>
    <n v="48.400000000000006"/>
    <n v="0"/>
    <n v="2.2000000000000002"/>
  </r>
  <r>
    <x v="164"/>
    <x v="5"/>
    <x v="12"/>
    <n v="553.30000000000007"/>
    <n v="193.60000000000002"/>
    <n v="151.80000000000001"/>
    <n v="137.5"/>
    <n v="70.400000000000006"/>
    <n v="0"/>
    <n v="0.50600000000000012"/>
    <n v="1.056"/>
    <n v="0.81400000000000006"/>
    <n v="0.78100000000000003"/>
    <n v="1.0010000000000001"/>
    <n v="1.0120000000000002"/>
    <n v="0.50600000000000012"/>
    <n v="0.8580000000000001"/>
    <n v="1.0780000000000001"/>
    <n v="0.79200000000000004"/>
    <n v="0.69300000000000006"/>
    <n v="1.056"/>
    <n v="1.0230000000000001"/>
    <n v="0.9900000000000001"/>
    <n v="0.81400000000000006"/>
    <n v="1.0340000000000003"/>
    <n v="0.95700000000000007"/>
    <n v="0"/>
    <n v="13.200000000000001"/>
    <n v="22"/>
    <n v="15.400000000000002"/>
    <n v="39.6"/>
    <n v="26.400000000000002"/>
    <n v="16.499999999999972"/>
    <n v="0"/>
    <n v="0"/>
    <n v="18.700000000000003"/>
    <n v="0"/>
    <n v="9.9"/>
    <n v="0"/>
    <n v="0"/>
    <n v="27.500000000000004"/>
    <n v="9.9"/>
    <n v="0"/>
    <n v="0"/>
    <n v="23.1"/>
    <n v="0"/>
    <n v="46.2"/>
    <n v="5.5"/>
    <n v="0"/>
    <n v="0"/>
    <n v="0"/>
    <n v="0"/>
    <n v="22"/>
    <n v="22"/>
    <n v="18.700000000000003"/>
    <n v="23.1"/>
    <n v="20.900000000000002"/>
    <n v="42.900000000000006"/>
    <n v="25.3"/>
    <n v="6.6000000000000005"/>
    <n v="0"/>
    <n v="0"/>
    <n v="24.200000000000003"/>
    <n v="18.700000000000003"/>
    <n v="46.2"/>
    <n v="8.8000000000000007"/>
  </r>
  <r>
    <x v="165"/>
    <x v="5"/>
    <x v="13"/>
    <n v="448.80000000000007"/>
    <n v="148.5"/>
    <n v="73.700000000000017"/>
    <n v="107.80000000000003"/>
    <n v="118.80000000000003"/>
    <n v="0"/>
    <n v="0.44000000000000006"/>
    <n v="0.41800000000000004"/>
    <n v="0.59400000000000008"/>
    <n v="0.95700000000000007"/>
    <n v="1.0780000000000001"/>
    <n v="0.83600000000000008"/>
    <n v="1.0450000000000002"/>
    <n v="0.77000000000000013"/>
    <n v="0.97900000000000009"/>
    <n v="0.23100000000000001"/>
    <n v="0.81400000000000006"/>
    <n v="0.83600000000000008"/>
    <n v="0.88000000000000012"/>
    <n v="0.88000000000000012"/>
    <n v="0.72600000000000009"/>
    <n v="1.0120000000000002"/>
    <n v="0.35200000000000004"/>
    <n v="0"/>
    <n v="3.3000000000000003"/>
    <n v="1.1000000000000001"/>
    <n v="7.7000000000000011"/>
    <n v="6.6000000000000005"/>
    <n v="0"/>
    <n v="0"/>
    <n v="17.600000000000001"/>
    <n v="37.400000000000006"/>
    <n v="0"/>
    <n v="16.5"/>
    <n v="23.1"/>
    <n v="0"/>
    <n v="14.3"/>
    <n v="7.7000000000000011"/>
    <n v="0"/>
    <n v="23.1"/>
    <n v="41.800000000000004"/>
    <n v="8.8000000000000007"/>
    <n v="0"/>
    <n v="7.7000000000000011"/>
    <n v="19.8"/>
    <n v="0"/>
    <n v="15.400000000000002"/>
    <n v="1.1000000000000001"/>
    <n v="0"/>
    <n v="27.500000000000004"/>
    <n v="4.4000000000000004"/>
    <n v="0"/>
    <n v="31.900000000000002"/>
    <n v="35.200000000000003"/>
    <n v="0"/>
    <n v="14.3"/>
    <n v="30.800000000000004"/>
    <n v="40.700000000000003"/>
    <n v="0"/>
    <n v="0"/>
    <n v="0"/>
    <n v="8.8000000000000007"/>
    <n v="18.700000000000003"/>
  </r>
  <r>
    <x v="166"/>
    <x v="5"/>
    <x v="14"/>
    <n v="496.1"/>
    <n v="112.2"/>
    <n v="132"/>
    <n v="149.60000000000002"/>
    <n v="102.30000000000001"/>
    <n v="0"/>
    <n v="1.0669999999999999"/>
    <n v="0.7370000000000001"/>
    <n v="0.8580000000000001"/>
    <n v="0.92400000000000004"/>
    <n v="0.95700000000000007"/>
    <n v="0.78100000000000003"/>
    <n v="0.69300000000000006"/>
    <n v="0.95700000000000007"/>
    <n v="0.67100000000000004"/>
    <n v="0.67100000000000004"/>
    <n v="0.84700000000000009"/>
    <n v="0.78100000000000003"/>
    <n v="0.9900000000000001"/>
    <n v="0.95700000000000007"/>
    <n v="0.83600000000000008"/>
    <n v="0.66"/>
    <n v="1.089"/>
    <n v="6.6000000000000005"/>
    <n v="40.700000000000003"/>
    <n v="0"/>
    <n v="26.400000000000002"/>
    <n v="13.200000000000001"/>
    <n v="0"/>
    <n v="12.100000000000001"/>
    <n v="0"/>
    <n v="7.7000000000000011"/>
    <n v="25.3"/>
    <n v="2.2000000000000002"/>
    <n v="26.400000000000002"/>
    <n v="13.200000000000001"/>
    <n v="14.3"/>
    <n v="15.400000000000002"/>
    <n v="0"/>
    <n v="0"/>
    <n v="0"/>
    <n v="0"/>
    <n v="33"/>
    <n v="20.900000000000002"/>
    <n v="3.3000000000000003"/>
    <n v="0"/>
    <n v="38.5"/>
    <n v="39.6"/>
    <n v="9.9"/>
    <n v="12.100000000000001"/>
    <n v="25.3"/>
    <n v="0"/>
    <n v="0"/>
    <n v="0"/>
    <n v="0"/>
    <n v="5.5"/>
    <n v="11"/>
    <n v="19.8"/>
    <n v="33"/>
    <n v="42.900000000000006"/>
    <n v="0"/>
    <n v="0"/>
    <n v="0"/>
  </r>
  <r>
    <x v="167"/>
    <x v="5"/>
    <x v="15"/>
    <n v="525.80000000000007"/>
    <n v="103.4"/>
    <n v="117.70000000000002"/>
    <n v="170.5"/>
    <n v="134.20000000000002"/>
    <n v="0"/>
    <n v="0.48400000000000004"/>
    <n v="0.70400000000000007"/>
    <n v="1.0010000000000001"/>
    <n v="0.96800000000000008"/>
    <n v="1.089"/>
    <n v="0.77000000000000013"/>
    <n v="0.96800000000000008"/>
    <n v="0.62700000000000011"/>
    <n v="0.97900000000000009"/>
    <n v="0.88000000000000012"/>
    <n v="0.27500000000000002"/>
    <n v="0.77000000000000013"/>
    <n v="0.84700000000000009"/>
    <n v="0.50600000000000012"/>
    <n v="0.30800000000000005"/>
    <n v="0.88000000000000012"/>
    <n v="1.0340000000000003"/>
    <n v="13.200000000000001"/>
    <n v="6.6000000000000005"/>
    <n v="0"/>
    <n v="9.9"/>
    <n v="8.8000000000000007"/>
    <n v="13.200000000000001"/>
    <n v="29.700000000000003"/>
    <n v="14.3"/>
    <n v="9.9"/>
    <n v="12.100000000000001"/>
    <n v="0"/>
    <n v="11"/>
    <n v="25.3"/>
    <n v="15.400000000000002"/>
    <n v="35.200000000000003"/>
    <n v="0"/>
    <n v="24.200000000000003"/>
    <n v="7.7000000000000011"/>
    <n v="15.400000000000002"/>
    <n v="0"/>
    <n v="0"/>
    <n v="18.700000000000003"/>
    <n v="46.2"/>
    <n v="34.1"/>
    <n v="11"/>
    <n v="8.8000000000000007"/>
    <n v="13.200000000000001"/>
    <n v="0"/>
    <n v="0"/>
    <n v="38.5"/>
    <n v="2.2000000000000002"/>
    <n v="12.100000000000001"/>
    <n v="28.6"/>
    <n v="0"/>
    <n v="38.5"/>
    <n v="7.7000000000000011"/>
    <n v="13.200000000000001"/>
    <n v="0"/>
    <n v="1.1000000000000001"/>
    <n v="0"/>
  </r>
  <r>
    <x v="168"/>
    <x v="5"/>
    <x v="16"/>
    <n v="608.29999999999995"/>
    <n v="94.600000000000009"/>
    <n v="181.5"/>
    <n v="108.9"/>
    <n v="223.3"/>
    <n v="1"/>
    <n v="1.0230000000000001"/>
    <n v="0.70400000000000007"/>
    <n v="0.82500000000000007"/>
    <n v="0.92400000000000004"/>
    <n v="0.23100000000000001"/>
    <n v="0.13200000000000001"/>
    <n v="0.70400000000000007"/>
    <n v="0.79200000000000004"/>
    <n v="0.79200000000000004"/>
    <n v="0.75900000000000012"/>
    <n v="0.70400000000000007"/>
    <n v="0.38500000000000006"/>
    <n v="0.46200000000000002"/>
    <n v="1.0010000000000001"/>
    <n v="1.0120000000000002"/>
    <n v="0.90200000000000014"/>
    <n v="0.16500000000000001"/>
    <n v="17.600000000000001"/>
    <n v="39.6"/>
    <n v="44"/>
    <n v="14.3"/>
    <n v="16.5"/>
    <n v="0"/>
    <n v="0"/>
    <n v="12.100000000000001"/>
    <n v="26.400000000000002"/>
    <n v="11"/>
    <n v="0"/>
    <n v="17.600000000000001"/>
    <n v="20.900000000000002"/>
    <n v="53.900000000000006"/>
    <n v="58.300000000000004"/>
    <n v="0"/>
    <n v="42.900000000000006"/>
    <n v="29.700000000000003"/>
    <n v="0"/>
    <n v="0"/>
    <n v="19.8"/>
    <n v="7.7000000000000011"/>
    <n v="19.8"/>
    <n v="0"/>
    <n v="44"/>
    <n v="0"/>
    <n v="0"/>
    <n v="17.600000000000001"/>
    <n v="0"/>
    <n v="0"/>
    <n v="0"/>
    <n v="0"/>
    <n v="6.6000000000000005"/>
    <n v="6.6000000000000005"/>
    <n v="36.300000000000004"/>
    <n v="0"/>
    <n v="12.100000000000001"/>
    <n v="0"/>
    <n v="33"/>
    <n v="0"/>
  </r>
  <r>
    <x v="169"/>
    <x v="5"/>
    <x v="17"/>
    <n v="569.80000000000018"/>
    <n v="124.30000000000014"/>
    <n v="173.80000000000004"/>
    <n v="134.20000000000002"/>
    <n v="137.5"/>
    <n v="0"/>
    <n v="0.49500000000000005"/>
    <n v="0.68200000000000005"/>
    <n v="0.70400000000000007"/>
    <n v="0.90200000000000014"/>
    <n v="1.056"/>
    <n v="0.52800000000000002"/>
    <n v="0.16500000000000001"/>
    <n v="0.69300000000000006"/>
    <n v="0.83600000000000008"/>
    <n v="0.95700000000000007"/>
    <n v="1.1000000000000001"/>
    <n v="0.11000000000000001"/>
    <n v="0.96800000000000008"/>
    <n v="0.84700000000000009"/>
    <n v="0.59400000000000008"/>
    <n v="0.79200000000000004"/>
    <n v="0.97900000000000009"/>
    <n v="15.400000000000002"/>
    <n v="20.900000000000002"/>
    <n v="49.500000000000007"/>
    <n v="15.400000000000002"/>
    <n v="20.900000000000002"/>
    <n v="31.900000000000002"/>
    <n v="19.8"/>
    <n v="0"/>
    <n v="0"/>
    <n v="0"/>
    <n v="2.2000000000000002"/>
    <n v="0"/>
    <n v="6.6000000000000005"/>
    <n v="14.3"/>
    <n v="17.600000000000001"/>
    <n v="0"/>
    <n v="3.3000000000000003"/>
    <n v="24.200000000000003"/>
    <n v="33"/>
    <n v="38.5"/>
    <n v="1.1000000000000001"/>
    <n v="0"/>
    <n v="0"/>
    <n v="28.6"/>
    <n v="9.9"/>
    <n v="3.3000000000000003"/>
    <n v="7.7000000000000011"/>
    <n v="29.700000000000003"/>
    <n v="18.700000000000003"/>
    <n v="35.200000000000003"/>
    <n v="0"/>
    <n v="2.2000000000001254"/>
    <n v="3.3000000000000003"/>
    <n v="6.6000000000000005"/>
    <n v="53.900000000000006"/>
    <n v="26.400000000000002"/>
    <n v="9.9"/>
    <n v="0"/>
    <n v="2.2000000000000002"/>
    <n v="19.8"/>
  </r>
  <r>
    <x v="170"/>
    <x v="5"/>
    <x v="18"/>
    <n v="383.90000000000015"/>
    <n v="150.70000000000002"/>
    <n v="122.10000000000014"/>
    <n v="42.900000000000006"/>
    <n v="68.2"/>
    <n v="0"/>
    <n v="0.48400000000000004"/>
    <n v="0.58300000000000007"/>
    <n v="0.79200000000000004"/>
    <n v="0.88000000000000012"/>
    <n v="0.79200000000000004"/>
    <n v="1.0230000000000001"/>
    <n v="0.88000000000000012"/>
    <n v="0.86900000000000011"/>
    <n v="0.40700000000000003"/>
    <n v="1.0669999999999999"/>
    <n v="0.79200000000000004"/>
    <n v="0.91300000000000014"/>
    <n v="0.95700000000000007"/>
    <n v="0.88000000000000012"/>
    <n v="0.36300000000000004"/>
    <n v="0.49500000000000005"/>
    <n v="0.45100000000000007"/>
    <n v="3.3000000000000003"/>
    <n v="0"/>
    <n v="27.500000000000004"/>
    <n v="31.900000000000002"/>
    <n v="1.1000000000001251"/>
    <n v="36.300000000000004"/>
    <n v="8.8000000000000007"/>
    <n v="1.1000000000000001"/>
    <n v="12.100000000000001"/>
    <n v="0"/>
    <n v="4.4000000000000004"/>
    <n v="8.8000000000000007"/>
    <n v="4.4000000000000004"/>
    <n v="0"/>
    <n v="15.400000000000002"/>
    <n v="11"/>
    <n v="0"/>
    <n v="0"/>
    <n v="17.600000000000001"/>
    <n v="11"/>
    <n v="0"/>
    <n v="8.8000000000000007"/>
    <n v="1.1000000000000001"/>
    <n v="20.900000000000002"/>
    <n v="0"/>
    <n v="0"/>
    <n v="0"/>
    <n v="0"/>
    <n v="12.100000000000001"/>
    <n v="0"/>
    <n v="14.3"/>
    <n v="18.700000000000003"/>
    <n v="31.900000000000002"/>
    <n v="12.100000000000001"/>
    <n v="7.7000000000000011"/>
    <n v="22"/>
    <n v="23.1"/>
    <n v="0"/>
    <n v="3.3000000000000003"/>
    <n v="17.600000000000001"/>
  </r>
  <r>
    <x v="171"/>
    <x v="5"/>
    <x v="19"/>
    <n v="501.6"/>
    <n v="100.1"/>
    <n v="147.4"/>
    <n v="88.000000000000014"/>
    <n v="166.10000000000002"/>
    <n v="0"/>
    <n v="1.0120000000000002"/>
    <n v="0.6160000000000001"/>
    <n v="0.67100000000000004"/>
    <n v="0.97900000000000009"/>
    <n v="0.9900000000000001"/>
    <n v="0.79200000000000004"/>
    <n v="0.77000000000000013"/>
    <n v="0.75900000000000012"/>
    <n v="0.97900000000000009"/>
    <n v="0.58300000000000007"/>
    <n v="1.089"/>
    <n v="0.49500000000000005"/>
    <n v="0.83600000000000008"/>
    <n v="0.79200000000000004"/>
    <n v="0.88000000000000012"/>
    <n v="0.33"/>
    <n v="0.42900000000000005"/>
    <n v="18.700000000000003"/>
    <n v="0"/>
    <n v="3.3000000000000003"/>
    <n v="33"/>
    <n v="4.4000000000000004"/>
    <n v="26.400000000000002"/>
    <n v="12.100000000000001"/>
    <n v="12.100000000000001"/>
    <n v="0"/>
    <n v="37.400000000000006"/>
    <n v="1.1000000000000001"/>
    <n v="1.1000000000000001"/>
    <n v="13.200000000000001"/>
    <n v="8.8000000000000007"/>
    <n v="35.200000000000003"/>
    <n v="7.7000000000000011"/>
    <n v="38.5"/>
    <n v="9.9"/>
    <n v="0"/>
    <n v="51.7"/>
    <n v="2.2000000000000002"/>
    <n v="0"/>
    <n v="3.3000000000000003"/>
    <n v="2.2000000000000002"/>
    <n v="39.6"/>
    <n v="5.5"/>
    <n v="0"/>
    <n v="23.1"/>
    <n v="7.7000000000000011"/>
    <n v="4.4000000000000004"/>
    <n v="0"/>
    <n v="20.900000000000002"/>
    <n v="39.6"/>
    <n v="0"/>
    <n v="14.3"/>
    <n v="0"/>
    <n v="0"/>
    <n v="25.3"/>
    <n v="0"/>
    <n v="0"/>
  </r>
  <r>
    <x v="172"/>
    <x v="5"/>
    <x v="20"/>
    <n v="608.30000000000007"/>
    <n v="124.3"/>
    <n v="123.2"/>
    <n v="173.8"/>
    <n v="187.00000000000003"/>
    <n v="0"/>
    <n v="0.26400000000000001"/>
    <n v="0.26400000000000001"/>
    <n v="0.9900000000000001"/>
    <n v="0.88000000000000012"/>
    <n v="1.056"/>
    <n v="0.92400000000000004"/>
    <n v="0.44000000000000006"/>
    <n v="0.86900000000000011"/>
    <n v="0.51700000000000013"/>
    <n v="0.64900000000000002"/>
    <n v="0.68200000000000005"/>
    <n v="1.0780000000000001"/>
    <n v="1.056"/>
    <n v="1.0230000000000001"/>
    <n v="1.0230000000000001"/>
    <n v="1.1000000000000001"/>
    <n v="1.056"/>
    <n v="0"/>
    <n v="4.4000000000000004"/>
    <n v="2.2000000000000002"/>
    <n v="31.900000000000002"/>
    <n v="0"/>
    <n v="33"/>
    <n v="0"/>
    <n v="0"/>
    <n v="40.700000000000003"/>
    <n v="11"/>
    <n v="33"/>
    <n v="26.400000000000002"/>
    <n v="36.300000000000004"/>
    <n v="29.700000000000003"/>
    <n v="22"/>
    <n v="24.200000000000003"/>
    <n v="20.900000000000002"/>
    <n v="4.4000000000000004"/>
    <n v="0"/>
    <n v="23.1"/>
    <n v="17.600000000000001"/>
    <n v="19.8"/>
    <n v="8.8000000000000007"/>
    <n v="22"/>
    <n v="0"/>
    <n v="14.3"/>
    <n v="25.3"/>
    <n v="15.400000000000002"/>
    <n v="18.700000000000003"/>
    <n v="31.900000000000002"/>
    <n v="1.1000000000000001"/>
    <n v="30.800000000000004"/>
    <n v="0"/>
    <n v="4.4000000000000004"/>
    <n v="6.6000000000000005"/>
    <n v="25.3"/>
    <n v="6.6000000000000005"/>
    <n v="29.700000000000003"/>
    <n v="0"/>
    <n v="19.8"/>
  </r>
  <r>
    <x v="173"/>
    <x v="5"/>
    <x v="21"/>
    <n v="611.6"/>
    <n v="132"/>
    <n v="246.40000000000003"/>
    <n v="146.30000000000001"/>
    <n v="86.9"/>
    <n v="0"/>
    <n v="0.55000000000000004"/>
    <n v="0.81400000000000006"/>
    <n v="0.91300000000000014"/>
    <n v="1.0340000000000003"/>
    <n v="1.0340000000000003"/>
    <n v="1.0230000000000001"/>
    <n v="0.8580000000000001"/>
    <n v="1.0669999999999999"/>
    <n v="1.0010000000000001"/>
    <n v="0.70400000000000007"/>
    <n v="1.056"/>
    <n v="0.49500000000000005"/>
    <n v="0.92400000000000004"/>
    <n v="1.056"/>
    <n v="0.70400000000000007"/>
    <n v="0.60500000000000009"/>
    <n v="1.089"/>
    <n v="55.000000000000007"/>
    <n v="25.3"/>
    <n v="25.3"/>
    <n v="50.6"/>
    <n v="0"/>
    <n v="42.900000000000006"/>
    <n v="0"/>
    <n v="41.800000000000004"/>
    <n v="5.5"/>
    <n v="0"/>
    <n v="7.7000000000000011"/>
    <n v="7.7000000000000011"/>
    <n v="0"/>
    <n v="45.1"/>
    <n v="0"/>
    <n v="9.9"/>
    <n v="0"/>
    <n v="5.5"/>
    <n v="15.400000000000002"/>
    <n v="3.3000000000000003"/>
    <n v="5.5"/>
    <n v="8.8000000000000007"/>
    <n v="0"/>
    <n v="11"/>
    <n v="0"/>
    <n v="63.800000000000004"/>
    <n v="46.2"/>
    <n v="5.5"/>
    <n v="1.1000000000000001"/>
    <n v="4.4000000000000004"/>
    <n v="2.2000000000000002"/>
    <n v="55.000000000000007"/>
    <n v="6.6000000000000005"/>
    <n v="0"/>
    <n v="0"/>
    <n v="3.3000000000000003"/>
    <n v="5.5"/>
    <n v="14.3"/>
    <n v="5.5"/>
    <n v="39.6"/>
  </r>
  <r>
    <x v="174"/>
    <x v="5"/>
    <x v="22"/>
    <n v="584.1"/>
    <n v="150.70000000000005"/>
    <n v="125.4"/>
    <n v="91.300000000000011"/>
    <n v="216.70000000000002"/>
    <n v="0"/>
    <n v="0.18700000000000003"/>
    <n v="0.84700000000000009"/>
    <n v="0.79200000000000004"/>
    <n v="0.92400000000000004"/>
    <n v="0.46200000000000002"/>
    <n v="1.089"/>
    <n v="0.8580000000000001"/>
    <n v="0.82500000000000007"/>
    <n v="1.0780000000000001"/>
    <n v="1.0120000000000002"/>
    <n v="0.66"/>
    <n v="0.90200000000000014"/>
    <n v="0.80300000000000005"/>
    <n v="0.90200000000000014"/>
    <n v="0.81400000000000006"/>
    <n v="0.38500000000000006"/>
    <n v="0.83600000000000008"/>
    <n v="44"/>
    <n v="14.3"/>
    <n v="0"/>
    <n v="8.8000000000000007"/>
    <n v="9.9"/>
    <n v="0"/>
    <n v="0"/>
    <n v="30.800000000000004"/>
    <n v="12.100000000000001"/>
    <n v="5.5"/>
    <n v="0"/>
    <n v="36.300000000000004"/>
    <n v="24.200000000000003"/>
    <n v="5.5"/>
    <n v="0"/>
    <n v="11"/>
    <n v="29.700000000000003"/>
    <n v="27.500000000000004"/>
    <n v="50.6"/>
    <n v="31.900000000000002"/>
    <n v="12.100000000000001"/>
    <n v="0"/>
    <n v="17.600000000000001"/>
    <n v="17.600000000000001"/>
    <n v="8.8000000000000007"/>
    <n v="22"/>
    <n v="3.3000000000000003"/>
    <n v="0"/>
    <n v="2.2000000000000002"/>
    <n v="7.7000000000000011"/>
    <n v="30.800000000000004"/>
    <n v="19.8"/>
    <n v="26.400000000000002"/>
    <n v="4.4000000000000004"/>
    <n v="0"/>
    <n v="5.5"/>
    <n v="16.5"/>
    <n v="0"/>
    <n v="28.6"/>
    <n v="18.700000000000003"/>
  </r>
  <r>
    <x v="175"/>
    <x v="5"/>
    <x v="23"/>
    <n v="425.7"/>
    <n v="124.30000000000001"/>
    <n v="145.20000000000002"/>
    <n v="110.00000000000001"/>
    <n v="46.2"/>
    <n v="0"/>
    <n v="0.33"/>
    <n v="0.64900000000000002"/>
    <n v="0.34100000000000003"/>
    <n v="0.6160000000000001"/>
    <n v="0.9900000000000001"/>
    <n v="0.78100000000000003"/>
    <n v="0.14300000000000002"/>
    <n v="0.69300000000000006"/>
    <n v="0.82500000000000007"/>
    <n v="0.77000000000000013"/>
    <n v="0.91300000000000014"/>
    <n v="0.49500000000000005"/>
    <n v="0.53900000000000003"/>
    <n v="0.49500000000000005"/>
    <n v="0.69300000000000006"/>
    <n v="0.9900000000000001"/>
    <n v="0.42900000000000005"/>
    <n v="41.800000000000004"/>
    <n v="7.7000000000000011"/>
    <n v="0"/>
    <n v="19.8"/>
    <n v="13.200000000000001"/>
    <n v="23.1"/>
    <n v="0"/>
    <n v="16.5"/>
    <n v="5.5"/>
    <n v="17.600000000000001"/>
    <n v="14.3"/>
    <n v="4.4000000000000004"/>
    <n v="28.6"/>
    <n v="0"/>
    <n v="0"/>
    <n v="0"/>
    <n v="2.2000000000000002"/>
    <n v="0"/>
    <n v="11"/>
    <n v="0"/>
    <n v="0"/>
    <n v="0"/>
    <n v="39.6"/>
    <n v="18.700000000000003"/>
    <n v="14.3"/>
    <n v="0"/>
    <n v="3.3000000000000003"/>
    <n v="2.2000000000000002"/>
    <n v="0"/>
    <n v="31.900000000000002"/>
    <n v="0"/>
    <n v="0"/>
    <n v="0"/>
    <n v="0"/>
    <n v="25.3"/>
    <n v="1.1000000000000001"/>
    <n v="8.8000000000000007"/>
    <n v="30.800000000000004"/>
    <n v="26.400000000000002"/>
    <n v="31.900000000000002"/>
  </r>
  <r>
    <x v="176"/>
    <x v="5"/>
    <x v="24"/>
    <n v="506"/>
    <n v="86.9"/>
    <n v="118.80000000000001"/>
    <n v="184.8"/>
    <n v="115.5"/>
    <n v="0"/>
    <n v="0.25300000000000006"/>
    <n v="0.57200000000000006"/>
    <n v="0.52800000000000002"/>
    <n v="0.78100000000000003"/>
    <n v="1.056"/>
    <n v="0.46200000000000002"/>
    <n v="0.86900000000000011"/>
    <n v="0.59400000000000008"/>
    <n v="0.77000000000000013"/>
    <n v="0.74800000000000011"/>
    <n v="0.17600000000000002"/>
    <n v="0.56100000000000005"/>
    <n v="0.93500000000000005"/>
    <n v="0.47300000000000003"/>
    <n v="0.34100000000000003"/>
    <n v="0.49500000000000005"/>
    <n v="0.91300000000000014"/>
    <n v="0"/>
    <n v="16.499999999999986"/>
    <n v="38.5"/>
    <n v="9.9"/>
    <n v="16.5"/>
    <n v="4.4000000000000004"/>
    <n v="26.400000000000002"/>
    <n v="0"/>
    <n v="4.4000000000000004"/>
    <n v="2.2000000000000002"/>
    <n v="0"/>
    <n v="45.1"/>
    <n v="0"/>
    <n v="16.5"/>
    <n v="1.1000000000000001"/>
    <n v="18.700000000000003"/>
    <n v="0"/>
    <n v="16.5"/>
    <n v="17.600000000000001"/>
    <n v="0"/>
    <n v="48.400000000000006"/>
    <n v="20.900000000000002"/>
    <n v="23.1"/>
    <n v="6.6000000000000005"/>
    <n v="38.5"/>
    <n v="1.1000000000000001"/>
    <n v="1.1000000000000001"/>
    <n v="19.8"/>
    <n v="0"/>
    <n v="25.3"/>
    <n v="2.2000000000000002"/>
    <n v="0"/>
    <n v="0"/>
    <n v="17.600000000000001"/>
    <n v="14.3"/>
    <n v="6.6000000000000005"/>
    <n v="2.2000000000000002"/>
    <n v="0"/>
    <n v="0"/>
    <n v="44"/>
  </r>
  <r>
    <x v="177"/>
    <x v="5"/>
    <x v="25"/>
    <n v="551.1"/>
    <n v="133.1"/>
    <n v="226.6"/>
    <n v="111.10000000000001"/>
    <n v="80.300000000000011"/>
    <n v="0"/>
    <n v="0.8580000000000001"/>
    <n v="0.56100000000000005"/>
    <n v="0.8580000000000001"/>
    <n v="0.97900000000000009"/>
    <n v="0.41800000000000004"/>
    <n v="0.7370000000000001"/>
    <n v="0.72600000000000009"/>
    <n v="0.82500000000000007"/>
    <n v="0.58300000000000007"/>
    <n v="0.97900000000000009"/>
    <n v="0.97900000000000009"/>
    <n v="0.84700000000000009"/>
    <n v="1.0780000000000001"/>
    <n v="0.9900000000000001"/>
    <n v="0.97900000000000009"/>
    <n v="0.44000000000000006"/>
    <n v="0.91300000000000014"/>
    <n v="14.3"/>
    <n v="24.200000000000003"/>
    <n v="44"/>
    <n v="12.100000000000001"/>
    <n v="18.700000000000003"/>
    <n v="15.400000000000002"/>
    <n v="0"/>
    <n v="36.300000000000004"/>
    <n v="46.2"/>
    <n v="15.400000000000002"/>
    <n v="9.9"/>
    <n v="36.300000000000004"/>
    <n v="0"/>
    <n v="8.8000000000000007"/>
    <n v="9.9"/>
    <n v="6.6000000000000005"/>
    <n v="8.8000000000000007"/>
    <n v="9.9"/>
    <n v="0"/>
    <n v="0"/>
    <n v="30.800000000000004"/>
    <n v="11"/>
    <n v="0"/>
    <n v="9.9"/>
    <n v="7.7000000000000011"/>
    <n v="6.6000000000000005"/>
    <n v="37.400000000000006"/>
    <n v="4.4000000000000004"/>
    <n v="0"/>
    <n v="3.3000000000000003"/>
    <n v="11"/>
    <n v="17.600000000000001"/>
    <n v="0"/>
    <n v="24.200000000000003"/>
    <n v="40.700000000000003"/>
    <n v="0"/>
    <n v="1.1000000000000001"/>
    <n v="17.600000000000001"/>
    <n v="20.900000000000002"/>
    <n v="0"/>
  </r>
  <r>
    <x v="178"/>
    <x v="5"/>
    <x v="26"/>
    <n v="568.70000000000005"/>
    <n v="165.00000000000003"/>
    <n v="170.50000000000006"/>
    <n v="117.69999999999999"/>
    <n v="115.5"/>
    <n v="0"/>
    <n v="1.089"/>
    <n v="0.56100000000000005"/>
    <n v="0.88000000000000012"/>
    <n v="0.95700000000000007"/>
    <n v="1.089"/>
    <n v="0.9900000000000001"/>
    <n v="0.67100000000000004"/>
    <n v="0.67100000000000004"/>
    <n v="1.0450000000000002"/>
    <n v="0.46200000000000002"/>
    <n v="0.69300000000000006"/>
    <n v="0.37400000000000005"/>
    <n v="0.82500000000000007"/>
    <n v="1.0669999999999999"/>
    <n v="1.056"/>
    <n v="0.94600000000000006"/>
    <n v="1.0120000000000002"/>
    <n v="1.1000000000000001"/>
    <n v="0"/>
    <n v="17.600000000000001"/>
    <n v="41.800000000000004"/>
    <n v="27.500000000000004"/>
    <n v="15.400000000000002"/>
    <n v="0"/>
    <n v="17.600000000000001"/>
    <n v="40.700000000000003"/>
    <n v="8.8000000000000007"/>
    <n v="3.3000000000000003"/>
    <n v="8.8000000000000007"/>
    <n v="12.100000000000001"/>
    <n v="2.2000000000000002"/>
    <n v="12.100000000000001"/>
    <n v="18.700000000000003"/>
    <n v="23.1"/>
    <n v="11"/>
    <n v="27.500000000000004"/>
    <n v="0"/>
    <n v="0"/>
    <n v="19.8"/>
    <n v="14.3"/>
    <n v="3.3000000000000003"/>
    <n v="0"/>
    <n v="39.6"/>
    <n v="6.6000000000000005"/>
    <n v="0"/>
    <n v="14.3"/>
    <n v="19.8"/>
    <n v="13.200000000000001"/>
    <n v="37.400000000000006"/>
    <n v="5.5"/>
    <n v="47.300000000000004"/>
    <n v="1.1000000000000001"/>
    <n v="4.4000000000000004"/>
    <n v="19.8"/>
    <n v="14.3"/>
    <n v="16.5"/>
    <n v="5.5"/>
  </r>
  <r>
    <x v="179"/>
    <x v="5"/>
    <x v="27"/>
    <n v="541.20000000000005"/>
    <n v="139.70000000000002"/>
    <n v="162.80000000000001"/>
    <n v="119.90000000000002"/>
    <n v="118.80000000000001"/>
    <n v="0"/>
    <n v="0.81400000000000006"/>
    <n v="0.58300000000000007"/>
    <n v="0.24200000000000002"/>
    <n v="0.9900000000000001"/>
    <n v="0.63800000000000001"/>
    <n v="0.75900000000000012"/>
    <n v="0.42900000000000005"/>
    <n v="0.77000000000000013"/>
    <n v="0.8580000000000001"/>
    <n v="0.74800000000000011"/>
    <n v="1.0669999999999999"/>
    <n v="1.0120000000000002"/>
    <n v="0.96800000000000008"/>
    <n v="0.46200000000000002"/>
    <n v="1.0230000000000001"/>
    <n v="0.44000000000000006"/>
    <n v="1.0450000000000002"/>
    <n v="12.100000000000001"/>
    <n v="9.9"/>
    <n v="5.5"/>
    <n v="30.800000000000004"/>
    <n v="24.200000000000003"/>
    <n v="33"/>
    <n v="0"/>
    <n v="14.3"/>
    <n v="23.1"/>
    <n v="9.9"/>
    <n v="41.800000000000004"/>
    <n v="0"/>
    <n v="17.600000000000001"/>
    <n v="1.1000000000000001"/>
    <n v="0"/>
    <n v="28.6"/>
    <n v="0"/>
    <n v="15.400000000000002"/>
    <n v="39.6"/>
    <n v="16.5"/>
    <n v="20.900000000000002"/>
    <n v="31.900000000000002"/>
    <n v="0"/>
    <n v="2.2000000000000002"/>
    <n v="0"/>
    <n v="25.3"/>
    <n v="0"/>
    <n v="0"/>
    <n v="15.400000000000002"/>
    <n v="24.200000000000003"/>
    <n v="11"/>
    <n v="0"/>
    <n v="15.400000000000002"/>
    <n v="28.6"/>
    <n v="3.3000000000000003"/>
    <n v="31.900000000000002"/>
    <n v="4.4000000000000004"/>
    <n v="16.5"/>
    <n v="11"/>
    <n v="17.600000000000001"/>
  </r>
  <r>
    <x v="180"/>
    <x v="5"/>
    <x v="28"/>
    <n v="576.4"/>
    <n v="126.5"/>
    <n v="132"/>
    <n v="121"/>
    <n v="196.9"/>
    <n v="0"/>
    <n v="0.55000000000000004"/>
    <n v="0.66"/>
    <n v="0.84700000000000009"/>
    <n v="0.77000000000000013"/>
    <n v="0.71500000000000008"/>
    <n v="0.63800000000000001"/>
    <n v="0.9900000000000001"/>
    <n v="0.60500000000000009"/>
    <n v="0.82500000000000007"/>
    <n v="0.72600000000000009"/>
    <n v="1.1000000000000001"/>
    <n v="0.59400000000000008"/>
    <n v="0.33"/>
    <n v="0.91300000000000014"/>
    <n v="0.77000000000000013"/>
    <n v="0.94600000000000006"/>
    <n v="0.47300000000000003"/>
    <n v="0"/>
    <n v="0"/>
    <n v="0"/>
    <n v="34.1"/>
    <n v="0"/>
    <n v="31.900000000000002"/>
    <n v="14.3"/>
    <n v="26.400000000000002"/>
    <n v="19.8"/>
    <n v="5.5"/>
    <n v="0"/>
    <n v="4.4000000000000004"/>
    <n v="0"/>
    <n v="3.3000000000000003"/>
    <n v="28.6"/>
    <n v="4.4000000000000004"/>
    <n v="45.1"/>
    <n v="44"/>
    <n v="35.200000000000003"/>
    <n v="31.900000000000002"/>
    <n v="13.200000000000001"/>
    <n v="0"/>
    <n v="0"/>
    <n v="9.9"/>
    <n v="14.3"/>
    <n v="17.600000000000001"/>
    <n v="4.4000000000000004"/>
    <n v="19.8"/>
    <n v="40.700000000000003"/>
    <n v="1.1000000000000001"/>
    <n v="34.1"/>
    <n v="7.7000000000000011"/>
    <n v="16.5"/>
    <n v="25.3"/>
    <n v="30.800000000000004"/>
    <n v="0"/>
    <n v="3.3000000000000003"/>
    <n v="8.8000000000000007"/>
    <n v="0"/>
    <n v="0"/>
  </r>
  <r>
    <x v="181"/>
    <x v="5"/>
    <x v="29"/>
    <n v="334.4"/>
    <n v="113.30000000000001"/>
    <n v="61.6"/>
    <n v="69.3"/>
    <n v="90.200000000000017"/>
    <n v="0"/>
    <n v="0.30800000000000005"/>
    <n v="0.71500000000000008"/>
    <n v="0.96800000000000008"/>
    <n v="0.93500000000000005"/>
    <n v="1.0340000000000003"/>
    <n v="0.66"/>
    <n v="1.0230000000000001"/>
    <n v="0.81400000000000006"/>
    <n v="0.58300000000000007"/>
    <n v="0.91300000000000014"/>
    <n v="0.84700000000000009"/>
    <n v="0.50600000000000012"/>
    <n v="0.90200000000000014"/>
    <n v="0.83600000000000008"/>
    <n v="1.089"/>
    <n v="0.62700000000000011"/>
    <n v="0.45100000000000007"/>
    <n v="15.400000000000002"/>
    <n v="8.8000000000000007"/>
    <n v="4.4000000000000004"/>
    <n v="0"/>
    <n v="28.6"/>
    <n v="0"/>
    <n v="0"/>
    <n v="0"/>
    <n v="4.4000000000000004"/>
    <n v="0"/>
    <n v="34.1"/>
    <n v="0"/>
    <n v="11"/>
    <n v="5.5"/>
    <n v="12.100000000000001"/>
    <n v="0"/>
    <n v="14.3"/>
    <n v="20.900000000000002"/>
    <n v="16.5"/>
    <n v="9.9"/>
    <n v="36.300000000000004"/>
    <n v="0"/>
    <n v="0"/>
    <n v="3.3000000000000003"/>
    <n v="9.9"/>
    <n v="9.9"/>
    <n v="0"/>
    <n v="0"/>
    <n v="0"/>
    <n v="9.9"/>
    <n v="28.6"/>
    <n v="0"/>
    <n v="0"/>
    <n v="17.600000000000001"/>
    <n v="14.3"/>
    <n v="1.1000000000000001"/>
    <n v="12.100000000000001"/>
    <n v="9.9"/>
    <n v="0"/>
    <n v="29.700000000000003"/>
  </r>
  <r>
    <x v="31"/>
    <x v="6"/>
    <x v="3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6"/>
    <x v="3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6"/>
    <x v="3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6"/>
    <x v="37"/>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6"/>
    <x v="38"/>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6"/>
    <x v="39"/>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82"/>
    <x v="6"/>
    <x v="0"/>
    <n v="553.30000000000018"/>
    <n v="154"/>
    <n v="150.70000000000002"/>
    <n v="140.80000000000001"/>
    <n v="107.8000000000001"/>
    <n v="0"/>
    <n v="0.34100000000000003"/>
    <n v="0.67100000000000004"/>
    <n v="1.0230000000000001"/>
    <n v="0.91300000000000014"/>
    <n v="1.0340000000000003"/>
    <n v="0.88000000000000012"/>
    <n v="0.75900000000000012"/>
    <n v="0.82500000000000007"/>
    <n v="1.0669999999999999"/>
    <n v="0.49500000000000005"/>
    <n v="0.7370000000000001"/>
    <n v="0.59400000000000008"/>
    <n v="1.1000000000000001"/>
    <n v="0.35200000000000004"/>
    <n v="1.056"/>
    <n v="0.69300000000000006"/>
    <n v="0.52800000000000002"/>
    <n v="0"/>
    <n v="0"/>
    <n v="25.3"/>
    <n v="18.700000000000003"/>
    <n v="15.400000000000002"/>
    <n v="33"/>
    <n v="27.500000000000004"/>
    <n v="8.8000000000000007"/>
    <n v="11"/>
    <n v="11"/>
    <n v="0"/>
    <n v="0"/>
    <n v="14.3"/>
    <n v="8.8000000000000007"/>
    <n v="14.300000000000063"/>
    <n v="5.5"/>
    <n v="0"/>
    <n v="23.1"/>
    <n v="9.9000000000000323"/>
    <n v="31.900000000000002"/>
    <n v="45.1"/>
    <n v="2.2000000000000002"/>
    <n v="0"/>
    <n v="37.400000000000006"/>
    <n v="23.1"/>
    <n v="13.200000000000001"/>
    <n v="0"/>
    <n v="0"/>
    <n v="0"/>
    <n v="19.8"/>
    <n v="8.8000000000000007"/>
    <n v="3.3000000000000003"/>
    <n v="11"/>
    <n v="25.3"/>
    <n v="11"/>
    <n v="0"/>
    <n v="0"/>
    <n v="13.200000000000001"/>
    <n v="46.2"/>
    <n v="35.200000000000003"/>
  </r>
  <r>
    <x v="183"/>
    <x v="6"/>
    <x v="1"/>
    <n v="550"/>
    <n v="125.4"/>
    <n v="195.79999999999998"/>
    <n v="85.800000000000011"/>
    <n v="143.00000000000003"/>
    <n v="0"/>
    <n v="0.33"/>
    <n v="0.64900000000000002"/>
    <n v="0.42900000000000005"/>
    <n v="1.0120000000000002"/>
    <n v="1.0669999999999999"/>
    <n v="0.96800000000000008"/>
    <n v="0.79200000000000004"/>
    <n v="0.88000000000000012"/>
    <n v="0.66"/>
    <n v="0.8580000000000001"/>
    <n v="1.089"/>
    <n v="0.63800000000000001"/>
    <n v="0.35200000000000004"/>
    <n v="1.0669999999999999"/>
    <n v="0.9900000000000001"/>
    <n v="0.49500000000000005"/>
    <n v="1.0230000000000001"/>
    <n v="0"/>
    <n v="5.5"/>
    <n v="8.8000000000000007"/>
    <n v="44"/>
    <n v="58.300000000000004"/>
    <n v="4.4000000000000004"/>
    <n v="7.7000000000000011"/>
    <n v="15.400000000000002"/>
    <n v="6.6000000000000005"/>
    <n v="45.1"/>
    <n v="42.900000000000006"/>
    <n v="42.900000000000006"/>
    <n v="20.900000000000002"/>
    <n v="7.7000000000000011"/>
    <n v="0"/>
    <n v="0"/>
    <n v="12.100000000000001"/>
    <n v="59.400000000000006"/>
    <n v="0"/>
    <n v="0"/>
    <n v="2.2000000000000002"/>
    <n v="0"/>
    <n v="6.6000000000000005"/>
    <n v="1.1000000000000001"/>
    <n v="15.400000000000002"/>
    <n v="29.700000000000003"/>
    <n v="19.8"/>
    <n v="11"/>
    <n v="0"/>
    <n v="0"/>
    <n v="25.3"/>
    <n v="20.900000000000002"/>
    <n v="0"/>
    <n v="3.3000000000000003"/>
    <n v="18.700000000000003"/>
    <n v="4.4000000000000004"/>
    <n v="19.8"/>
    <n v="8.8000000000000007"/>
    <n v="11"/>
    <n v="13.200000000000001"/>
  </r>
  <r>
    <x v="184"/>
    <x v="6"/>
    <x v="2"/>
    <n v="273.89999999999998"/>
    <n v="78.100000000000009"/>
    <n v="38.5"/>
    <n v="114.4"/>
    <n v="42.900000000000006"/>
    <n v="0"/>
    <n v="0.53900000000000003"/>
    <n v="0.68200000000000005"/>
    <n v="0.80300000000000005"/>
    <n v="0.92400000000000004"/>
    <n v="0.92400000000000004"/>
    <n v="0.86900000000000011"/>
    <n v="0.67100000000000004"/>
    <n v="0.80300000000000005"/>
    <n v="0.66"/>
    <n v="1.0340000000000003"/>
    <n v="1.0450000000000002"/>
    <n v="0.9900000000000001"/>
    <n v="0.75900000000000012"/>
    <n v="1.0230000000000001"/>
    <n v="0.28600000000000003"/>
    <n v="1.0340000000000003"/>
    <n v="0.91300000000000014"/>
    <n v="0"/>
    <n v="9.9"/>
    <n v="0"/>
    <n v="5.5"/>
    <n v="0"/>
    <n v="0"/>
    <n v="2.2000000000000002"/>
    <n v="0"/>
    <n v="20.900000000000002"/>
    <n v="0"/>
    <n v="31.900000000000002"/>
    <n v="0"/>
    <n v="0"/>
    <n v="0"/>
    <n v="3.3000000000000003"/>
    <n v="5.5"/>
    <n v="0"/>
    <n v="0"/>
    <n v="0"/>
    <n v="34.1"/>
    <n v="20.900000000000002"/>
    <n v="19.8"/>
    <n v="1.1000000000000001"/>
    <n v="22"/>
    <n v="0"/>
    <n v="5.5"/>
    <n v="11"/>
    <n v="0"/>
    <n v="12.100000000000001"/>
    <n v="22"/>
    <n v="0"/>
    <n v="0"/>
    <n v="25.3"/>
    <n v="0"/>
    <n v="34.1"/>
    <n v="2.2000000000000002"/>
    <n v="0"/>
    <n v="0"/>
    <n v="11"/>
    <n v="5.5"/>
  </r>
  <r>
    <x v="185"/>
    <x v="6"/>
    <x v="3"/>
    <n v="448.8"/>
    <n v="44"/>
    <n v="95.700000000000017"/>
    <n v="128.69999999999999"/>
    <n v="180.40000000000003"/>
    <n v="1"/>
    <n v="0.22000000000000003"/>
    <n v="0.56100000000000005"/>
    <n v="0.88000000000000012"/>
    <n v="0.95700000000000007"/>
    <n v="1.0120000000000002"/>
    <n v="0.62700000000000011"/>
    <n v="1.1000000000000001"/>
    <n v="0.94600000000000006"/>
    <n v="1.1000000000000001"/>
    <n v="0.84700000000000009"/>
    <n v="0.71500000000000008"/>
    <n v="1.056"/>
    <n v="1.0340000000000003"/>
    <n v="1.056"/>
    <n v="1.0669999999999999"/>
    <n v="0.91300000000000014"/>
    <n v="0.93500000000000005"/>
    <n v="41.800000000000004"/>
    <n v="7.7000000000000011"/>
    <n v="0"/>
    <n v="1.1000000000000001"/>
    <n v="0"/>
    <n v="0"/>
    <n v="0"/>
    <n v="18.700000000000003"/>
    <n v="13.200000000000001"/>
    <n v="13.200000000000001"/>
    <n v="19.8"/>
    <n v="35.200000000000003"/>
    <n v="18.700000000000003"/>
    <n v="4.4000000000000004"/>
    <n v="0"/>
    <n v="30.800000000000004"/>
    <n v="17.600000000000001"/>
    <n v="11"/>
    <n v="52.800000000000004"/>
    <n v="9.9"/>
    <n v="24.200000000000003"/>
    <n v="13.200000000000001"/>
    <n v="3.3000000000000003"/>
    <n v="37.400000000000006"/>
    <n v="7.7000000000000011"/>
    <n v="0"/>
    <n v="0"/>
    <n v="3.3000000000000003"/>
    <n v="6.6000000000000005"/>
    <n v="33"/>
    <n v="4.4000000000000004"/>
    <n v="4.4000000000000004"/>
    <n v="19.8"/>
    <n v="0"/>
    <n v="0"/>
    <n v="0"/>
    <n v="3.3000000000000003"/>
    <n v="0"/>
    <n v="0"/>
    <n v="12.100000000000001"/>
  </r>
  <r>
    <x v="186"/>
    <x v="6"/>
    <x v="4"/>
    <n v="386.1"/>
    <n v="146.30000000000001"/>
    <n v="81.400000000000034"/>
    <n v="42.9"/>
    <n v="115.5"/>
    <n v="0"/>
    <n v="0.34100000000000003"/>
    <n v="0.16500000000000001"/>
    <n v="0.77000000000000013"/>
    <n v="0.52800000000000002"/>
    <n v="1.0340000000000003"/>
    <n v="1.0010000000000001"/>
    <n v="0.7370000000000001"/>
    <n v="0.9900000000000001"/>
    <n v="0.67100000000000004"/>
    <n v="0.74800000000000011"/>
    <n v="0.74800000000000011"/>
    <n v="0.35200000000000004"/>
    <n v="0.94600000000000006"/>
    <n v="0.41800000000000004"/>
    <n v="1.0450000000000002"/>
    <n v="0.81400000000000006"/>
    <n v="0.89100000000000013"/>
    <n v="1.1000000000000001"/>
    <n v="17.600000000000001"/>
    <n v="0"/>
    <n v="16.500000000000032"/>
    <n v="11"/>
    <n v="0"/>
    <n v="7.7000000000000011"/>
    <n v="8.8000000000000007"/>
    <n v="4.4000000000000004"/>
    <n v="14.3"/>
    <n v="0"/>
    <n v="16.5"/>
    <n v="1.1000000000000001"/>
    <n v="0"/>
    <n v="0"/>
    <n v="15.400000000000002"/>
    <n v="52.800000000000004"/>
    <n v="12.100000000000001"/>
    <n v="8.8000000000000007"/>
    <n v="8.8000000000000007"/>
    <n v="0"/>
    <n v="7.7000000000000011"/>
    <n v="0"/>
    <n v="0"/>
    <n v="0"/>
    <n v="19.8"/>
    <n v="0"/>
    <n v="0"/>
    <n v="9.9"/>
    <n v="5.5"/>
    <n v="15.400000000000002"/>
    <n v="0"/>
    <n v="0"/>
    <n v="8.8000000000000007"/>
    <n v="0"/>
    <n v="0"/>
    <n v="7.7000000000000011"/>
    <n v="38.5"/>
    <n v="31.900000000000002"/>
    <n v="44"/>
  </r>
  <r>
    <x v="187"/>
    <x v="6"/>
    <x v="5"/>
    <n v="375.09999999999997"/>
    <n v="29.700000000000003"/>
    <n v="152.89999999999998"/>
    <n v="64.900000000000006"/>
    <n v="127.60000000000001"/>
    <n v="0"/>
    <n v="1.0120000000000002"/>
    <n v="0.75900000000000012"/>
    <n v="1.0340000000000003"/>
    <n v="0.91300000000000014"/>
    <n v="0.41800000000000004"/>
    <n v="1.0120000000000002"/>
    <n v="0.16500000000000001"/>
    <n v="0.66"/>
    <n v="0.74800000000000011"/>
    <n v="1.056"/>
    <n v="1.056"/>
    <n v="0.60500000000000009"/>
    <n v="0.97900000000000009"/>
    <n v="1.0340000000000003"/>
    <n v="0.74800000000000011"/>
    <n v="0.62700000000000011"/>
    <n v="1.0340000000000003"/>
    <n v="26.400000000000002"/>
    <n v="3.3000000000000003"/>
    <n v="0"/>
    <n v="0"/>
    <n v="35.200000000000003"/>
    <n v="39.6"/>
    <n v="5.5"/>
    <n v="12.100000000000001"/>
    <n v="13.200000000000001"/>
    <n v="17.600000000000001"/>
    <n v="29.700000000000003"/>
    <n v="18.700000000000003"/>
    <n v="1.1000000000000001"/>
    <n v="1.1000000000000001"/>
    <n v="46.2"/>
    <n v="22"/>
    <n v="38.5"/>
    <n v="0"/>
    <n v="0"/>
    <n v="0"/>
    <n v="0"/>
    <n v="1.1000000000000001"/>
    <n v="0"/>
    <n v="5.5"/>
    <n v="0"/>
    <n v="2.2000000000000002"/>
    <n v="14.3"/>
    <n v="7.7000000000000011"/>
    <n v="28.6"/>
    <n v="5.5"/>
    <n v="3.3000000000000003"/>
    <n v="0"/>
    <n v="7.7000000000000011"/>
    <n v="1.1000000000000001"/>
    <n v="7.7000000000000011"/>
    <n v="0"/>
    <n v="4.4000000000000004"/>
    <n v="5.5"/>
    <n v="0"/>
    <n v="0"/>
  </r>
  <r>
    <x v="188"/>
    <x v="6"/>
    <x v="6"/>
    <n v="674.3"/>
    <n v="129.80000000000001"/>
    <n v="208.99999999999997"/>
    <n v="168.29999999999998"/>
    <n v="167.20000000000002"/>
    <n v="0"/>
    <n v="0.47300000000000003"/>
    <n v="0.95700000000000007"/>
    <n v="0.8580000000000001"/>
    <n v="1.0669999999999999"/>
    <n v="1.0340000000000003"/>
    <n v="1.0010000000000001"/>
    <n v="0.59400000000000008"/>
    <n v="0.7370000000000001"/>
    <n v="0.86900000000000011"/>
    <n v="1.056"/>
    <n v="1.0010000000000001"/>
    <n v="0.93500000000000005"/>
    <n v="0.8580000000000001"/>
    <n v="0.44000000000000006"/>
    <n v="0.6160000000000001"/>
    <n v="0.49500000000000005"/>
    <n v="1.0230000000000001"/>
    <n v="13.200000000000001"/>
    <n v="3.3000000000000003"/>
    <n v="24.200000000000003"/>
    <n v="36.300000000000004"/>
    <n v="27.500000000000004"/>
    <n v="24.200000000000003"/>
    <n v="44"/>
    <n v="18.700000000000003"/>
    <n v="17.600000000000001"/>
    <n v="0"/>
    <n v="2.2000000000000002"/>
    <n v="0"/>
    <n v="1.1000000000000001"/>
    <n v="12.100000000000001"/>
    <n v="16.5"/>
    <n v="19.8"/>
    <n v="35.200000000000003"/>
    <n v="20.900000000000002"/>
    <n v="38.5"/>
    <n v="23.1"/>
    <n v="19.8"/>
    <n v="0"/>
    <n v="0"/>
    <n v="31.900000000000002"/>
    <n v="42.900000000000006"/>
    <n v="1.1000000000000001"/>
    <n v="33"/>
    <n v="0"/>
    <n v="33"/>
    <n v="6.6000000000000005"/>
    <n v="7.7000000000000011"/>
    <n v="11"/>
    <n v="29.700000000000003"/>
    <n v="0"/>
    <n v="30.800000000000004"/>
    <n v="25.3"/>
    <n v="7.7000000000000011"/>
    <n v="4.4000000000000004"/>
    <n v="3.3000000000000003"/>
    <n v="9.9"/>
  </r>
  <r>
    <x v="189"/>
    <x v="6"/>
    <x v="7"/>
    <n v="465.30000000000007"/>
    <n v="99"/>
    <n v="81.400000000000006"/>
    <n v="110.00000000000001"/>
    <n v="174.9"/>
    <n v="0"/>
    <n v="0.36300000000000004"/>
    <n v="0.8580000000000001"/>
    <n v="0.77000000000000013"/>
    <n v="0.84700000000000009"/>
    <n v="1.0450000000000002"/>
    <n v="0.51700000000000013"/>
    <n v="0.68200000000000005"/>
    <n v="1.0450000000000002"/>
    <n v="0.9900000000000001"/>
    <n v="1.0230000000000001"/>
    <n v="0.81400000000000006"/>
    <n v="0.44000000000000006"/>
    <n v="0.93500000000000005"/>
    <n v="0.9900000000000001"/>
    <n v="0.95700000000000007"/>
    <n v="0.56100000000000005"/>
    <n v="0.8580000000000001"/>
    <n v="12.100000000000001"/>
    <n v="0"/>
    <n v="20.900000000000002"/>
    <n v="1.1000000000000001"/>
    <n v="11"/>
    <n v="0"/>
    <n v="0"/>
    <n v="19.8"/>
    <n v="16.5"/>
    <n v="0"/>
    <n v="0"/>
    <n v="6.6000000000000005"/>
    <n v="0"/>
    <n v="40.700000000000003"/>
    <n v="3.3000000000000003"/>
    <n v="34.1"/>
    <n v="61.600000000000009"/>
    <n v="0"/>
    <n v="18.700000000000003"/>
    <n v="9.9"/>
    <n v="24.200000000000003"/>
    <n v="1.1000000000000001"/>
    <n v="0"/>
    <n v="9.9"/>
    <n v="0"/>
    <n v="0"/>
    <n v="15.400000000000002"/>
    <n v="13.200000000000001"/>
    <n v="33"/>
    <n v="13.200000000000001"/>
    <n v="15.400000000000002"/>
    <n v="0"/>
    <n v="8.8000000000000007"/>
    <n v="4.4000000000000004"/>
    <n v="0"/>
    <n v="0"/>
    <n v="0"/>
    <n v="13.200000000000001"/>
    <n v="22"/>
    <n v="35.200000000000003"/>
  </r>
  <r>
    <x v="190"/>
    <x v="6"/>
    <x v="8"/>
    <n v="573.1"/>
    <n v="159.5"/>
    <n v="99.000000000000014"/>
    <n v="152.9"/>
    <n v="161.70000000000002"/>
    <n v="0"/>
    <n v="0.89100000000000013"/>
    <n v="0.58300000000000007"/>
    <n v="0.78100000000000003"/>
    <n v="0.91300000000000014"/>
    <n v="0.94600000000000006"/>
    <n v="0.75900000000000012"/>
    <n v="1.0669999999999999"/>
    <n v="0.97900000000000009"/>
    <n v="0.95700000000000007"/>
    <n v="0.70400000000000007"/>
    <n v="0.69300000000000006"/>
    <n v="0.64900000000000002"/>
    <n v="1.0669999999999999"/>
    <n v="1.0120000000000002"/>
    <n v="0.81400000000000006"/>
    <n v="1.1000000000000001"/>
    <n v="0.41800000000000004"/>
    <n v="0"/>
    <n v="0"/>
    <n v="0"/>
    <n v="0"/>
    <n v="7.7000000000000011"/>
    <n v="12.100000000000001"/>
    <n v="17.600000000000001"/>
    <n v="8.8000000000000007"/>
    <n v="49.500000000000007"/>
    <n v="3.3000000000000003"/>
    <n v="0"/>
    <n v="1.1000000000000001"/>
    <n v="17.600000000000001"/>
    <n v="4.4000000000000004"/>
    <n v="38.5"/>
    <n v="7.7000000000000011"/>
    <n v="17.600000000000001"/>
    <n v="30.800000000000004"/>
    <n v="28.6"/>
    <n v="15.400000000000002"/>
    <n v="46.2"/>
    <n v="1.1000000000000001"/>
    <n v="34.1"/>
    <n v="35.200000000000003"/>
    <n v="15.400000000000002"/>
    <n v="0"/>
    <n v="3.3000000000000003"/>
    <n v="0"/>
    <n v="6.6000000000000005"/>
    <n v="11"/>
    <n v="39.6"/>
    <n v="13.200000000000001"/>
    <n v="24.200000000000003"/>
    <n v="0"/>
    <n v="35.200000000000003"/>
    <n v="0"/>
    <n v="0"/>
    <n v="0"/>
    <n v="17.600000000000001"/>
    <n v="29.700000000000003"/>
  </r>
  <r>
    <x v="191"/>
    <x v="6"/>
    <x v="9"/>
    <n v="644.60000000000014"/>
    <n v="140.80000000000001"/>
    <n v="112.20000000000013"/>
    <n v="155.10000000000002"/>
    <n v="236.5"/>
    <n v="0"/>
    <n v="0.25300000000000006"/>
    <n v="0.96800000000000008"/>
    <n v="0.86900000000000011"/>
    <n v="0.17600000000000002"/>
    <n v="0.81400000000000006"/>
    <n v="0.74800000000000011"/>
    <n v="0.95700000000000007"/>
    <n v="0.70400000000000007"/>
    <n v="0.77000000000000013"/>
    <n v="1.0780000000000001"/>
    <n v="0.67100000000000004"/>
    <n v="0.60500000000000009"/>
    <n v="0.34100000000000003"/>
    <n v="0.9900000000000001"/>
    <n v="1.0450000000000002"/>
    <n v="1.0669999999999999"/>
    <n v="0.96800000000000008"/>
    <n v="5.5"/>
    <n v="7.7000000000000011"/>
    <n v="3.3000000000001255"/>
    <n v="9.9"/>
    <n v="0"/>
    <n v="2.2000000000000002"/>
    <n v="13.200000000000001"/>
    <n v="38.5"/>
    <n v="0"/>
    <n v="31.900000000000002"/>
    <n v="4.4000000000000004"/>
    <n v="17.600000000000001"/>
    <n v="4.4000000000000004"/>
    <n v="27.500000000000004"/>
    <n v="38.5"/>
    <n v="8.8000000000000007"/>
    <n v="51.7"/>
    <n v="24.200000000000003"/>
    <n v="45.1"/>
    <n v="18.700000000000003"/>
    <n v="23.1"/>
    <n v="24.200000000000003"/>
    <n v="15.400000000000002"/>
    <n v="0"/>
    <n v="0"/>
    <n v="15.400000000000002"/>
    <n v="0"/>
    <n v="12.100000000000001"/>
    <n v="45.1"/>
    <n v="19.8"/>
    <n v="33"/>
    <n v="0"/>
    <n v="30.800000000000004"/>
    <n v="0"/>
    <n v="16.5"/>
    <n v="0"/>
    <n v="2.2000000000000002"/>
    <n v="26.400000000000002"/>
    <n v="18.700000000000003"/>
    <n v="13.200000000000001"/>
  </r>
  <r>
    <x v="192"/>
    <x v="6"/>
    <x v="10"/>
    <n v="443.29999999999995"/>
    <n v="117.69999999999997"/>
    <n v="128.70000000000002"/>
    <n v="52.800000000000004"/>
    <n v="144.1"/>
    <n v="0"/>
    <n v="0.20900000000000002"/>
    <n v="0.55000000000000004"/>
    <n v="0.27500000000000002"/>
    <n v="0.90200000000000014"/>
    <n v="1.0450000000000002"/>
    <n v="0.90200000000000014"/>
    <n v="0.66"/>
    <n v="0.71500000000000008"/>
    <n v="1.089"/>
    <n v="0.60500000000000009"/>
    <n v="0.70400000000000007"/>
    <n v="0.9900000000000001"/>
    <n v="1.089"/>
    <n v="0.78100000000000003"/>
    <n v="0.64900000000000002"/>
    <n v="1.0010000000000001"/>
    <n v="0.49500000000000005"/>
    <n v="5.5"/>
    <n v="5.5"/>
    <n v="0"/>
    <n v="26.400000000000002"/>
    <n v="3.3000000000000003"/>
    <n v="28.6"/>
    <n v="0"/>
    <n v="0"/>
    <n v="59.400000000000006"/>
    <n v="0"/>
    <n v="15.400000000000002"/>
    <n v="22"/>
    <n v="9.9"/>
    <n v="0"/>
    <n v="8.8000000000000007"/>
    <n v="6.6000000000000005"/>
    <n v="18.700000000000003"/>
    <n v="39.6"/>
    <n v="5.5"/>
    <n v="33"/>
    <n v="5.5"/>
    <n v="2.2000000000000002"/>
    <n v="0"/>
    <n v="0"/>
    <n v="0"/>
    <n v="7.7000000000000011"/>
    <n v="13.200000000000001"/>
    <n v="5.5"/>
    <n v="12.100000000000001"/>
    <n v="6.6000000000000005"/>
    <n v="0"/>
    <n v="0"/>
    <n v="4.4000000000000004"/>
    <n v="0"/>
    <n v="19.8"/>
    <n v="5.5"/>
    <n v="25.3"/>
    <n v="15.39999999999997"/>
    <n v="33"/>
    <n v="14.3"/>
  </r>
  <r>
    <x v="193"/>
    <x v="6"/>
    <x v="11"/>
    <n v="599.5"/>
    <n v="154"/>
    <n v="201.3"/>
    <n v="116.60000000000001"/>
    <n v="127.6"/>
    <n v="0"/>
    <n v="0.24200000000000002"/>
    <n v="0.94600000000000006"/>
    <n v="0.91300000000000014"/>
    <n v="0.58300000000000007"/>
    <n v="0.79200000000000004"/>
    <n v="0.88000000000000012"/>
    <n v="0.83600000000000008"/>
    <n v="0.71500000000000008"/>
    <n v="0.70400000000000007"/>
    <n v="0.72600000000000009"/>
    <n v="1.0780000000000001"/>
    <n v="1.0010000000000001"/>
    <n v="0.97900000000000009"/>
    <n v="0.95700000000000007"/>
    <n v="1.0450000000000002"/>
    <n v="0.63800000000000001"/>
    <n v="0.39600000000000002"/>
    <n v="0"/>
    <n v="14.3"/>
    <n v="22"/>
    <n v="15.400000000000002"/>
    <n v="1.1000000000000001"/>
    <n v="15.400000000000002"/>
    <n v="31.900000000000002"/>
    <n v="30.800000000000004"/>
    <n v="34.1"/>
    <n v="36.300000000000004"/>
    <n v="17.600000000000001"/>
    <n v="61.600000000000009"/>
    <n v="17.600000000000001"/>
    <n v="28.6"/>
    <n v="1.1000000000000001"/>
    <n v="6.6000000000000005"/>
    <n v="1.1000000000000001"/>
    <n v="3.3000000000000003"/>
    <n v="7.7000000000000011"/>
    <n v="0"/>
    <n v="9.9"/>
    <n v="37.400000000000006"/>
    <n v="26.400000000000002"/>
    <n v="0"/>
    <n v="2.2000000000000002"/>
    <n v="9.9"/>
    <n v="0"/>
    <n v="23.1"/>
    <n v="4.4000000000000004"/>
    <n v="3.3000000000000003"/>
    <n v="11"/>
    <n v="11"/>
    <n v="9.9"/>
    <n v="0"/>
    <n v="41.800000000000004"/>
    <n v="46.2"/>
    <n v="0"/>
    <n v="6.6000000000000005"/>
    <n v="27.500000000000004"/>
    <n v="0"/>
  </r>
  <r>
    <x v="194"/>
    <x v="6"/>
    <x v="12"/>
    <n v="449.90000000000003"/>
    <n v="58.300000000000004"/>
    <n v="176.00000000000003"/>
    <n v="102.3"/>
    <n v="113.30000000000001"/>
    <n v="0"/>
    <n v="0.55000000000000004"/>
    <n v="0.9900000000000001"/>
    <n v="0.84700000000000009"/>
    <n v="0.96800000000000008"/>
    <n v="1.0780000000000001"/>
    <n v="0.50600000000000012"/>
    <n v="0.70400000000000007"/>
    <n v="0.71500000000000008"/>
    <n v="1.0669999999999999"/>
    <n v="0.67100000000000004"/>
    <n v="0.29700000000000004"/>
    <n v="1.089"/>
    <n v="0.97900000000000009"/>
    <n v="0.56100000000000005"/>
    <n v="0.77000000000000013"/>
    <n v="0.93500000000000005"/>
    <n v="0.50600000000000012"/>
    <n v="27.500000000000004"/>
    <n v="19.8"/>
    <n v="0"/>
    <n v="28.6"/>
    <n v="27.500000000000004"/>
    <n v="7.7000000000000011"/>
    <n v="0"/>
    <n v="13.200000000000001"/>
    <n v="30.800000000000004"/>
    <n v="20.900000000000002"/>
    <n v="0"/>
    <n v="15.400000000000002"/>
    <n v="0"/>
    <n v="31.900000000000002"/>
    <n v="36.300000000000004"/>
    <n v="0"/>
    <n v="0"/>
    <n v="0"/>
    <n v="15.400000000000002"/>
    <n v="14.3"/>
    <n v="16.5"/>
    <n v="2.2000000000000002"/>
    <n v="9.9"/>
    <n v="0"/>
    <n v="19.8"/>
    <n v="27.500000000000004"/>
    <n v="19.8"/>
    <n v="1.1000000000000001"/>
    <n v="5.5"/>
    <n v="0"/>
    <n v="18.700000000000003"/>
    <n v="8.8000000000000007"/>
    <n v="8.8000000000000007"/>
    <n v="0"/>
    <n v="11"/>
    <n v="0"/>
    <n v="4.4000000000000004"/>
    <n v="1.1000000000000001"/>
    <n v="0"/>
    <n v="5.5"/>
  </r>
  <r>
    <x v="195"/>
    <x v="6"/>
    <x v="13"/>
    <n v="446.60000000000008"/>
    <n v="104.50000000000001"/>
    <n v="136.4"/>
    <n v="106.7"/>
    <n v="99.000000000000057"/>
    <n v="0"/>
    <n v="0.86900000000000011"/>
    <n v="0.72600000000000009"/>
    <n v="0.8580000000000001"/>
    <n v="0.7370000000000001"/>
    <n v="0.77000000000000013"/>
    <n v="0.72600000000000009"/>
    <n v="1.0669999999999999"/>
    <n v="0.82500000000000007"/>
    <n v="0.9900000000000001"/>
    <n v="0.72600000000000009"/>
    <n v="0.66"/>
    <n v="0.94600000000000006"/>
    <n v="0.89100000000000013"/>
    <n v="0.66"/>
    <n v="0.9900000000000001"/>
    <n v="1.1000000000000001"/>
    <n v="1.0669999999999999"/>
    <n v="0"/>
    <n v="41.800000000000004"/>
    <n v="3.3000000000000003"/>
    <n v="22"/>
    <n v="0"/>
    <n v="17.600000000000001"/>
    <n v="26.400000000000002"/>
    <n v="19.8"/>
    <n v="5.5"/>
    <n v="0"/>
    <n v="15.400000000000002"/>
    <n v="20.900000000000002"/>
    <n v="3.3000000000000003"/>
    <n v="23.1"/>
    <n v="3.3000000000000003"/>
    <n v="33"/>
    <n v="1.1000000000000627"/>
    <n v="0"/>
    <n v="0"/>
    <n v="14.3"/>
    <n v="19.8"/>
    <n v="5.5"/>
    <n v="19.8"/>
    <n v="0"/>
    <n v="3.3000000000000003"/>
    <n v="8.8000000000000007"/>
    <n v="11"/>
    <n v="31.900000000000002"/>
    <n v="0"/>
    <n v="6.6000000000000005"/>
    <n v="1.1000000000000001"/>
    <n v="16.5"/>
    <n v="20.900000000000002"/>
    <n v="31.900000000000002"/>
    <n v="0"/>
    <n v="9.9"/>
    <n v="13.200000000000001"/>
    <n v="0"/>
    <n v="11"/>
    <n v="0"/>
  </r>
  <r>
    <x v="196"/>
    <x v="6"/>
    <x v="14"/>
    <n v="657.80000000000007"/>
    <n v="247.50000000000003"/>
    <n v="72.600000000000009"/>
    <n v="250.80000000000004"/>
    <n v="86.9"/>
    <n v="0"/>
    <n v="0.96800000000000008"/>
    <n v="0.69300000000000006"/>
    <n v="0.88000000000000012"/>
    <n v="1.089"/>
    <n v="1.0230000000000001"/>
    <n v="1.0230000000000001"/>
    <n v="0.70400000000000007"/>
    <n v="0.30800000000000005"/>
    <n v="1.0669999999999999"/>
    <n v="0.8580000000000001"/>
    <n v="0.67100000000000004"/>
    <n v="0.83600000000000008"/>
    <n v="0.91300000000000014"/>
    <n v="0.55000000000000004"/>
    <n v="1.0450000000000002"/>
    <n v="1.0120000000000002"/>
    <n v="0.62700000000000011"/>
    <n v="0"/>
    <n v="4.4000000000000004"/>
    <n v="37.400000000000006"/>
    <n v="1.1000000000000001"/>
    <n v="0"/>
    <n v="5.5"/>
    <n v="0"/>
    <n v="18.700000000000003"/>
    <n v="0"/>
    <n v="5.5"/>
    <n v="5.5"/>
    <n v="0"/>
    <n v="17.600000000000001"/>
    <n v="0"/>
    <n v="17.600000000000001"/>
    <n v="14.3"/>
    <n v="0"/>
    <n v="11"/>
    <n v="0"/>
    <n v="26.400000000000002"/>
    <n v="16.5"/>
    <n v="26.400000000000002"/>
    <n v="9.9"/>
    <n v="48.400000000000006"/>
    <n v="36.300000000000004"/>
    <n v="6.6000000000000005"/>
    <n v="6.6000000000000005"/>
    <n v="47.300000000000004"/>
    <n v="52.800000000000004"/>
    <n v="0"/>
    <n v="23.1"/>
    <n v="30.800000000000004"/>
    <n v="15.400000000000002"/>
    <n v="46.2"/>
    <n v="35.200000000000003"/>
    <n v="2.2000000000000002"/>
    <n v="36.300000000000004"/>
    <n v="40.700000000000003"/>
    <n v="17.600000000000001"/>
    <n v="0"/>
  </r>
  <r>
    <x v="197"/>
    <x v="6"/>
    <x v="15"/>
    <n v="465.30000000000018"/>
    <n v="137.50000000000014"/>
    <n v="78.099999999999994"/>
    <n v="94.6"/>
    <n v="155.10000000000002"/>
    <n v="0"/>
    <n v="0.50600000000000012"/>
    <n v="0.7370000000000001"/>
    <n v="0.63800000000000001"/>
    <n v="1.0120000000000002"/>
    <n v="1.089"/>
    <n v="0.86900000000000011"/>
    <n v="1.0230000000000001"/>
    <n v="0.45100000000000007"/>
    <n v="0.74800000000000011"/>
    <n v="0.71500000000000008"/>
    <n v="0.58300000000000007"/>
    <n v="0.97900000000000009"/>
    <n v="0.91300000000000014"/>
    <n v="1.0450000000000002"/>
    <n v="0.63800000000000001"/>
    <n v="0.37400000000000005"/>
    <n v="0.86900000000000011"/>
    <n v="0"/>
    <n v="13.200000000000001"/>
    <n v="0"/>
    <n v="0"/>
    <n v="16.5"/>
    <n v="47.300000000000004"/>
    <n v="0"/>
    <n v="1.1000000000000001"/>
    <n v="0"/>
    <n v="0"/>
    <n v="3.3000000000000003"/>
    <n v="35.200000000000003"/>
    <n v="0"/>
    <n v="18.700000000000003"/>
    <n v="31.900000000000002"/>
    <n v="6.6000000000000005"/>
    <n v="8.8000000000000007"/>
    <n v="0"/>
    <n v="12.100000000000001"/>
    <n v="41.800000000000004"/>
    <n v="11"/>
    <n v="0"/>
    <n v="25.3"/>
    <n v="25.3"/>
    <n v="0"/>
    <n v="14.3"/>
    <n v="0"/>
    <n v="17.600000000000001"/>
    <n v="1.1000000000000001"/>
    <n v="0"/>
    <n v="1.1000000000000001"/>
    <n v="14.3"/>
    <n v="0"/>
    <n v="0"/>
    <n v="48.400000000000006"/>
    <n v="3.3000000000000003"/>
    <n v="0"/>
    <n v="14.300000000000127"/>
    <n v="29.700000000000003"/>
    <n v="26.400000000000002"/>
  </r>
  <r>
    <x v="198"/>
    <x v="6"/>
    <x v="16"/>
    <n v="467.50000000000011"/>
    <n v="74.800000000000011"/>
    <n v="215.60000000000002"/>
    <n v="115.50000000000003"/>
    <n v="61.600000000000009"/>
    <n v="0"/>
    <n v="0.89100000000000013"/>
    <n v="0.57200000000000006"/>
    <n v="0.84700000000000009"/>
    <n v="0.84700000000000009"/>
    <n v="1.0010000000000001"/>
    <n v="0.62700000000000011"/>
    <n v="0.67100000000000004"/>
    <n v="0.46200000000000002"/>
    <n v="0.88000000000000012"/>
    <n v="0.75900000000000012"/>
    <n v="0.48400000000000004"/>
    <n v="0.81400000000000006"/>
    <n v="1.0230000000000001"/>
    <n v="0.96800000000000008"/>
    <n v="1.1000000000000001"/>
    <n v="0.9900000000000001"/>
    <n v="0.40700000000000003"/>
    <n v="44"/>
    <n v="0"/>
    <n v="35.200000000000003"/>
    <n v="12.100000000000001"/>
    <n v="12.100000000000001"/>
    <n v="35.200000000000003"/>
    <n v="55.000000000000007"/>
    <n v="16.5"/>
    <n v="0"/>
    <n v="5.5"/>
    <n v="11"/>
    <n v="4.4000000000000004"/>
    <n v="0"/>
    <n v="4.4000000000000004"/>
    <n v="0"/>
    <n v="6.6000000000000005"/>
    <n v="0"/>
    <n v="16.5"/>
    <n v="3.3000000000000003"/>
    <n v="26.400000000000002"/>
    <n v="29.700000000000003"/>
    <n v="0"/>
    <n v="13.200000000000001"/>
    <n v="15.400000000000002"/>
    <n v="38.5"/>
    <n v="2.2000000000000002"/>
    <n v="0"/>
    <n v="4.4000000000000004"/>
    <n v="0"/>
    <n v="12.100000000000001"/>
    <n v="0"/>
    <n v="31.900000000000002"/>
    <n v="0"/>
    <n v="0"/>
    <n v="0"/>
    <n v="35.200000000000003"/>
    <n v="0"/>
    <n v="0"/>
    <n v="7.7000000000000011"/>
    <n v="0"/>
  </r>
  <r>
    <x v="199"/>
    <x v="6"/>
    <x v="17"/>
    <n v="585.20000000000005"/>
    <n v="177.10000000000002"/>
    <n v="145.20000000000002"/>
    <n v="166.10000000000002"/>
    <n v="96.800000000000011"/>
    <n v="0"/>
    <n v="0.33"/>
    <n v="0.56100000000000005"/>
    <n v="0.80300000000000005"/>
    <n v="0.93500000000000005"/>
    <n v="0.84700000000000009"/>
    <n v="0.81400000000000006"/>
    <n v="0.80300000000000005"/>
    <n v="0.81400000000000006"/>
    <n v="1.0120000000000002"/>
    <n v="0.49500000000000005"/>
    <n v="0.74800000000000011"/>
    <n v="1.0780000000000001"/>
    <n v="0.8580000000000001"/>
    <n v="1.0450000000000002"/>
    <n v="1.056"/>
    <n v="0.7370000000000001"/>
    <n v="0.56100000000000005"/>
    <n v="19.8"/>
    <n v="23.1"/>
    <n v="23.1"/>
    <n v="2.2000000000000002"/>
    <n v="15.400000000000002"/>
    <n v="6.6000000000000005"/>
    <n v="30.800000000000004"/>
    <n v="8.8000000000000007"/>
    <n v="15.400000000000002"/>
    <n v="0"/>
    <n v="6.6000000000000005"/>
    <n v="12.100000000000001"/>
    <n v="5.5"/>
    <n v="4.4000000000000004"/>
    <n v="2.2000000000000002"/>
    <n v="4.4000000000000004"/>
    <n v="37.400000000000006"/>
    <n v="30.800000000000004"/>
    <n v="0"/>
    <n v="0"/>
    <n v="38.5"/>
    <n v="0"/>
    <n v="1.1000000000000001"/>
    <n v="0"/>
    <n v="11"/>
    <n v="45.1"/>
    <n v="2.2000000000000002"/>
    <n v="8.8000000000000007"/>
    <n v="40.700000000000003"/>
    <n v="18.700000000000003"/>
    <n v="37.400000000000006"/>
    <n v="18.700000000000003"/>
    <n v="19.8"/>
    <n v="13.200000000000001"/>
    <n v="0"/>
    <n v="26.400000000000002"/>
    <n v="25.3"/>
    <n v="0"/>
    <n v="26.400000000000002"/>
    <n v="9.9"/>
  </r>
  <r>
    <x v="200"/>
    <x v="6"/>
    <x v="18"/>
    <n v="536.80000000000018"/>
    <n v="94.600000000000009"/>
    <n v="171.60000000000002"/>
    <n v="139.70000000000013"/>
    <n v="130.9"/>
    <n v="0"/>
    <n v="0.63800000000000001"/>
    <n v="0.9900000000000001"/>
    <n v="0.77000000000000013"/>
    <n v="0.89100000000000013"/>
    <n v="0.30800000000000005"/>
    <n v="0.97900000000000009"/>
    <n v="0.59400000000000008"/>
    <n v="0.8580000000000001"/>
    <n v="0.67100000000000004"/>
    <n v="0.71500000000000008"/>
    <n v="1.089"/>
    <n v="0.16500000000000001"/>
    <n v="0.39600000000000002"/>
    <n v="0.6160000000000001"/>
    <n v="1.1000000000000001"/>
    <n v="0.39600000000000002"/>
    <n v="0.94600000000000006"/>
    <n v="0"/>
    <n v="0"/>
    <n v="55.000000000000007"/>
    <n v="0"/>
    <n v="0"/>
    <n v="29.700000000000003"/>
    <n v="8.8000000000000007"/>
    <n v="2.2000000000000002"/>
    <n v="45.1"/>
    <n v="30.800000000000004"/>
    <n v="17.600000000000001"/>
    <n v="33"/>
    <n v="0"/>
    <n v="30.800000000000004"/>
    <n v="29.700000000000003"/>
    <n v="9.9"/>
    <n v="13.200000000000001"/>
    <n v="0"/>
    <n v="13.200000000000001"/>
    <n v="1.1000000000000001"/>
    <n v="18.700000000000003"/>
    <n v="34.1"/>
    <n v="31.900000000000002"/>
    <n v="0"/>
    <n v="13.200000000000001"/>
    <n v="0"/>
    <n v="0"/>
    <n v="15.400000000000002"/>
    <n v="24.200000000000127"/>
    <n v="2.2000000000000002"/>
    <n v="15.400000000000002"/>
    <n v="15.400000000000002"/>
    <n v="41.800000000000004"/>
    <n v="6.6000000000000005"/>
    <n v="0"/>
    <n v="5.5"/>
    <n v="7.7000000000000011"/>
    <n v="0"/>
    <n v="2.2000000000000002"/>
    <n v="0"/>
  </r>
  <r>
    <x v="201"/>
    <x v="6"/>
    <x v="19"/>
    <n v="611.59999999999991"/>
    <n v="206.8"/>
    <n v="212.3"/>
    <n v="106.70000000000006"/>
    <n v="85.799999999999883"/>
    <n v="0"/>
    <n v="0.49500000000000005"/>
    <n v="0.79200000000000004"/>
    <n v="0.81400000000000006"/>
    <n v="0.72600000000000009"/>
    <n v="1.0450000000000002"/>
    <n v="0.67100000000000004"/>
    <n v="0.93500000000000005"/>
    <n v="0.94600000000000006"/>
    <n v="1.0230000000000001"/>
    <n v="0.60500000000000009"/>
    <n v="0.9900000000000001"/>
    <n v="0.93500000000000005"/>
    <n v="0.27500000000000002"/>
    <n v="1.0340000000000003"/>
    <n v="1.0340000000000003"/>
    <n v="0.39600000000000002"/>
    <n v="1.089"/>
    <n v="3.3000000000000003"/>
    <n v="16.5"/>
    <n v="14.3"/>
    <n v="11"/>
    <n v="36.300000000000004"/>
    <n v="5.5"/>
    <n v="38.5"/>
    <n v="27.500000000000004"/>
    <n v="28.6"/>
    <n v="30.800000000000004"/>
    <n v="1.1000000000000001"/>
    <n v="29.700000000000003"/>
    <n v="17.600000000000001"/>
    <n v="0"/>
    <n v="0"/>
    <n v="0"/>
    <n v="1.1000000000000001"/>
    <n v="4.4000000000000004"/>
    <n v="0"/>
    <n v="32.999999999999879"/>
    <n v="19.8"/>
    <n v="13.200000000000001"/>
    <n v="0"/>
    <n v="8.8000000000000007"/>
    <n v="36.300000000000004"/>
    <n v="0"/>
    <n v="14.3"/>
    <n v="2.2000000000000002"/>
    <n v="0"/>
    <n v="12.100000000000064"/>
    <n v="5.5"/>
    <n v="18.700000000000003"/>
    <n v="11"/>
    <n v="29.700000000000003"/>
    <n v="12.100000000000001"/>
    <n v="58.300000000000004"/>
    <n v="37.400000000000006"/>
    <n v="9.9"/>
    <n v="11"/>
    <n v="13.200000000000001"/>
  </r>
  <r>
    <x v="202"/>
    <x v="6"/>
    <x v="20"/>
    <n v="523.6"/>
    <n v="151.80000000000001"/>
    <n v="172.7"/>
    <n v="116.60000000000001"/>
    <n v="82.5"/>
    <n v="0"/>
    <n v="0.7370000000000001"/>
    <n v="0.57200000000000006"/>
    <n v="0.41800000000000004"/>
    <n v="0.55000000000000004"/>
    <n v="0.9900000000000001"/>
    <n v="0.81400000000000006"/>
    <n v="0.78100000000000003"/>
    <n v="0.69300000000000006"/>
    <n v="0.94600000000000006"/>
    <n v="1.0010000000000001"/>
    <n v="1.0010000000000001"/>
    <n v="0.57200000000000006"/>
    <n v="1.0450000000000002"/>
    <n v="0.35200000000000004"/>
    <n v="1.1000000000000001"/>
    <n v="0.49500000000000005"/>
    <n v="0.97900000000000009"/>
    <n v="0"/>
    <n v="6.6000000000000005"/>
    <n v="18.700000000000003"/>
    <n v="42.900000000000006"/>
    <n v="28.6"/>
    <n v="23.1"/>
    <n v="1.1000000000000001"/>
    <n v="33"/>
    <n v="2.2000000000000002"/>
    <n v="16.5"/>
    <n v="0"/>
    <n v="0"/>
    <n v="0"/>
    <n v="3.3000000000000003"/>
    <n v="0"/>
    <n v="0"/>
    <n v="15.400000000000002"/>
    <n v="24.200000000000003"/>
    <n v="16.5"/>
    <n v="23.1"/>
    <n v="0"/>
    <n v="4.4000000000000004"/>
    <n v="31.900000000000002"/>
    <n v="11"/>
    <n v="0"/>
    <n v="0"/>
    <n v="20.900000000000002"/>
    <n v="14.3"/>
    <n v="18.700000000000003"/>
    <n v="15.400000000000002"/>
    <n v="17.600000000000001"/>
    <n v="12.100000000000001"/>
    <n v="12.100000000000001"/>
    <n v="1.1000000000000001"/>
    <n v="38.5"/>
    <n v="13.200000000000001"/>
    <n v="41.800000000000004"/>
    <n v="0"/>
    <n v="11"/>
    <n v="4.4000000000000004"/>
  </r>
  <r>
    <x v="203"/>
    <x v="6"/>
    <x v="21"/>
    <n v="508.2000000000001"/>
    <n v="64.900000000000006"/>
    <n v="182.6"/>
    <n v="145.20000000000002"/>
    <n v="115.50000000000007"/>
    <n v="0"/>
    <n v="0.57200000000000006"/>
    <n v="0.9900000000000001"/>
    <n v="1.0340000000000003"/>
    <n v="0.80300000000000005"/>
    <n v="1.0120000000000002"/>
    <n v="0.24200000000000002"/>
    <n v="0.74800000000000011"/>
    <n v="0.93500000000000005"/>
    <n v="1.0450000000000002"/>
    <n v="0.68200000000000005"/>
    <n v="0.80300000000000005"/>
    <n v="0.57200000000000006"/>
    <n v="0.38500000000000006"/>
    <n v="0.8580000000000001"/>
    <n v="0.9900000000000001"/>
    <n v="0.62700000000000011"/>
    <n v="0.81400000000000006"/>
    <n v="1.1000000000000001"/>
    <n v="0"/>
    <n v="29.700000000000003"/>
    <n v="3.3000000000000003"/>
    <n v="0"/>
    <n v="5.5"/>
    <n v="41.800000000000004"/>
    <n v="31.900000000000002"/>
    <n v="56.1"/>
    <n v="13.200000000000001"/>
    <n v="8.8000000000000007"/>
    <n v="39.6"/>
    <n v="24.200000000000003"/>
    <n v="20.900000000000002"/>
    <n v="15.400000000000002"/>
    <n v="5.5000000000000631"/>
    <n v="0"/>
    <n v="5.5"/>
    <n v="2.2000000000000002"/>
    <n v="2.2000000000000002"/>
    <n v="0"/>
    <n v="28.6"/>
    <n v="0"/>
    <n v="16.5"/>
    <n v="27.500000000000004"/>
    <n v="7.7000000000000011"/>
    <n v="5.5"/>
    <n v="17.600000000000001"/>
    <n v="24.200000000000003"/>
    <n v="17.600000000000001"/>
    <n v="18.700000000000003"/>
    <n v="0"/>
    <n v="0"/>
    <n v="16.5"/>
    <n v="16.5"/>
    <n v="0"/>
    <n v="13.200000000000001"/>
    <n v="0"/>
    <n v="0"/>
    <n v="0"/>
  </r>
  <r>
    <x v="204"/>
    <x v="6"/>
    <x v="22"/>
    <n v="555.50000000000023"/>
    <n v="85.800000000000139"/>
    <n v="133.10000000000002"/>
    <n v="227.70000000000005"/>
    <n v="108.9"/>
    <n v="0"/>
    <n v="0.52800000000000002"/>
    <n v="0.72600000000000009"/>
    <n v="0.59400000000000008"/>
    <n v="0.83600000000000008"/>
    <n v="0.90200000000000014"/>
    <n v="1.089"/>
    <n v="0.83600000000000008"/>
    <n v="0.75900000000000012"/>
    <n v="0.67100000000000004"/>
    <n v="0.68200000000000005"/>
    <n v="0.86900000000000011"/>
    <n v="1.056"/>
    <n v="1.0340000000000003"/>
    <n v="0.80300000000000005"/>
    <n v="1.0230000000000001"/>
    <n v="0.9900000000000001"/>
    <n v="0.89100000000000013"/>
    <n v="16.5"/>
    <n v="14.3"/>
    <n v="6.6000000000000005"/>
    <n v="0"/>
    <n v="27.500000000000004"/>
    <n v="4.4000000000000004"/>
    <n v="37.400000000000006"/>
    <n v="15.400000000000002"/>
    <n v="11"/>
    <n v="0"/>
    <n v="36.300000000000004"/>
    <n v="12.100000000000001"/>
    <n v="3.3000000000000003"/>
    <n v="5.5"/>
    <n v="0"/>
    <n v="0"/>
    <n v="13.200000000000001"/>
    <n v="0"/>
    <n v="24.200000000000003"/>
    <n v="50.6"/>
    <n v="14.3"/>
    <n v="17.600000000000001"/>
    <n v="16.5"/>
    <n v="44"/>
    <n v="0"/>
    <n v="35.200000000000003"/>
    <n v="29.700000000000003"/>
    <n v="20.900000000000002"/>
    <n v="8.8000000000000007"/>
    <n v="40.700000000000003"/>
    <n v="7.7000000000000011"/>
    <n v="0"/>
    <n v="12.100000000000001"/>
    <n v="6.6000000000000005"/>
    <n v="1.1000000000000001"/>
    <n v="47.300000000000004"/>
    <n v="0"/>
    <n v="0"/>
    <n v="7.7000000000000011"/>
    <n v="3.3000000000001255"/>
  </r>
  <r>
    <x v="205"/>
    <x v="6"/>
    <x v="23"/>
    <n v="525.80000000000018"/>
    <n v="72.600000000000009"/>
    <n v="106.70000000000002"/>
    <n v="203.50000000000011"/>
    <n v="143"/>
    <n v="0"/>
    <n v="0.90200000000000014"/>
    <n v="0.64900000000000002"/>
    <n v="0.8580000000000001"/>
    <n v="1.089"/>
    <n v="0.56100000000000005"/>
    <n v="0.46200000000000002"/>
    <n v="0.51700000000000013"/>
    <n v="1.0450000000000002"/>
    <n v="0.80300000000000005"/>
    <n v="0.74800000000000011"/>
    <n v="1.056"/>
    <n v="0.63800000000000001"/>
    <n v="0.95700000000000007"/>
    <n v="0.86900000000000011"/>
    <n v="0.9900000000000001"/>
    <n v="0.91300000000000014"/>
    <n v="1.0780000000000001"/>
    <n v="0"/>
    <n v="0"/>
    <n v="22"/>
    <n v="0"/>
    <n v="0"/>
    <n v="39.6"/>
    <n v="0"/>
    <n v="14.3"/>
    <n v="0"/>
    <n v="30.800000000000004"/>
    <n v="53.900000000000006"/>
    <n v="0"/>
    <n v="12.100000000000001"/>
    <n v="6.6000000000000005"/>
    <n v="13.200000000000001"/>
    <n v="2.2000000000000002"/>
    <n v="6.6000000000000005"/>
    <n v="14.3"/>
    <n v="30.800000000000004"/>
    <n v="57.2"/>
    <n v="28.600000000000126"/>
    <n v="44"/>
    <n v="5.5"/>
    <n v="3.3000000000000003"/>
    <n v="14.3"/>
    <n v="4.4000000000000004"/>
    <n v="11"/>
    <n v="5.5"/>
    <n v="36.300000000000004"/>
    <n v="50.6"/>
    <n v="23.1"/>
    <n v="0"/>
    <n v="6.6000000000000005"/>
    <n v="5.5"/>
    <n v="0"/>
    <n v="3.3000000000000003"/>
    <n v="6.6000000000000005"/>
    <n v="1.1000000000000001"/>
    <n v="2.2000000000000002"/>
    <n v="24.200000000000003"/>
  </r>
  <r>
    <x v="206"/>
    <x v="6"/>
    <x v="24"/>
    <n v="530.20000000000005"/>
    <n v="154"/>
    <n v="139.70000000000002"/>
    <n v="159.5"/>
    <n v="77"/>
    <n v="0"/>
    <n v="1.0120000000000002"/>
    <n v="0.9900000000000001"/>
    <n v="0.90200000000000014"/>
    <n v="0.86900000000000011"/>
    <n v="0.97900000000000009"/>
    <n v="0.79200000000000004"/>
    <n v="0.80300000000000005"/>
    <n v="0.83600000000000008"/>
    <n v="0.40700000000000003"/>
    <n v="0.78100000000000003"/>
    <n v="0.75900000000000012"/>
    <n v="0.40700000000000003"/>
    <n v="0.81400000000000006"/>
    <n v="0.39600000000000002"/>
    <n v="1.0450000000000002"/>
    <n v="1.0669999999999999"/>
    <n v="0.9900000000000001"/>
    <n v="17.600000000000001"/>
    <n v="11"/>
    <n v="18.700000000000003"/>
    <n v="14.3"/>
    <n v="0"/>
    <n v="51.7"/>
    <n v="0"/>
    <n v="4.4000000000000004"/>
    <n v="11"/>
    <n v="11"/>
    <n v="0"/>
    <n v="0"/>
    <n v="5.5"/>
    <n v="7.7000000000000011"/>
    <n v="0"/>
    <n v="0"/>
    <n v="19.8"/>
    <n v="0"/>
    <n v="37.400000000000006"/>
    <n v="6.6000000000000005"/>
    <n v="4.4000000000000004"/>
    <n v="25.3"/>
    <n v="4.4000000000000004"/>
    <n v="30.800000000000004"/>
    <n v="42.900000000000006"/>
    <n v="3.3000000000000003"/>
    <n v="13.200000000000001"/>
    <n v="0"/>
    <n v="29.700000000000003"/>
    <n v="5.5"/>
    <n v="26.400000000000002"/>
    <n v="18.700000000000003"/>
    <n v="13.200000000000001"/>
    <n v="12.100000000000001"/>
    <n v="9.9"/>
    <n v="9.9"/>
    <n v="12.100000000000001"/>
    <n v="8.8000000000000007"/>
    <n v="42.900000000000006"/>
    <n v="0"/>
  </r>
  <r>
    <x v="207"/>
    <x v="6"/>
    <x v="25"/>
    <n v="569.80000000000007"/>
    <n v="128.70000000000002"/>
    <n v="88"/>
    <n v="200.20000000000002"/>
    <n v="152.90000000000003"/>
    <n v="0"/>
    <n v="0.86900000000000011"/>
    <n v="0.64900000000000002"/>
    <n v="0.55000000000000004"/>
    <n v="0.95700000000000007"/>
    <n v="0.9900000000000001"/>
    <n v="0.69300000000000006"/>
    <n v="0.69300000000000006"/>
    <n v="0.72600000000000009"/>
    <n v="0.19800000000000001"/>
    <n v="0.83600000000000008"/>
    <n v="1.056"/>
    <n v="0.86900000000000011"/>
    <n v="0.48400000000000004"/>
    <n v="0.47300000000000003"/>
    <n v="0.56100000000000005"/>
    <n v="0.53900000000000003"/>
    <n v="0.91300000000000014"/>
    <n v="27.500000000000004"/>
    <n v="5.5"/>
    <n v="0"/>
    <n v="11"/>
    <n v="6.6000000000000005"/>
    <n v="0"/>
    <n v="6.6000000000000005"/>
    <n v="0"/>
    <n v="1.1000000000000001"/>
    <n v="29.700000000000003"/>
    <n v="12.100000000000001"/>
    <n v="19.8"/>
    <n v="27.500000000000004"/>
    <n v="42.900000000000006"/>
    <n v="0"/>
    <n v="3.3000000000000003"/>
    <n v="3.3000000000000003"/>
    <n v="8.8000000000000007"/>
    <n v="17.600000000000001"/>
    <n v="29.700000000000003"/>
    <n v="39.6"/>
    <n v="0"/>
    <n v="0"/>
    <n v="0"/>
    <n v="3.3000000000000003"/>
    <n v="25.3"/>
    <n v="16.5"/>
    <n v="23.1"/>
    <n v="52.800000000000004"/>
    <n v="39.6"/>
    <n v="31.900000000000002"/>
    <n v="8.8000000000000007"/>
    <n v="0"/>
    <n v="28.6"/>
    <n v="0"/>
    <n v="11"/>
    <n v="8.8000000000000007"/>
    <n v="19.8"/>
    <n v="19.8"/>
    <n v="0"/>
  </r>
  <r>
    <x v="208"/>
    <x v="6"/>
    <x v="26"/>
    <n v="510.40000000000003"/>
    <n v="178.20000000000002"/>
    <n v="112.20000000000002"/>
    <n v="179.3"/>
    <n v="40.700000000000003"/>
    <n v="0"/>
    <n v="1.089"/>
    <n v="0.69300000000000006"/>
    <n v="0.95700000000000007"/>
    <n v="0.93500000000000005"/>
    <n v="0.89100000000000013"/>
    <n v="0.78100000000000003"/>
    <n v="0.81400000000000006"/>
    <n v="0.66"/>
    <n v="1.0450000000000002"/>
    <n v="0.75900000000000012"/>
    <n v="1.089"/>
    <n v="0.62700000000000011"/>
    <n v="1.0780000000000001"/>
    <n v="0.9900000000000001"/>
    <n v="0.6160000000000001"/>
    <n v="0.95700000000000007"/>
    <n v="0.46200000000000002"/>
    <n v="0"/>
    <n v="0"/>
    <n v="35.200000000000003"/>
    <n v="0"/>
    <n v="15.400000000000002"/>
    <n v="2.2000000000000002"/>
    <n v="14.3"/>
    <n v="22"/>
    <n v="4.4000000000000004"/>
    <n v="18.700000000000003"/>
    <n v="9.9"/>
    <n v="7.7000000000000011"/>
    <n v="0"/>
    <n v="7.7000000000000011"/>
    <n v="0"/>
    <n v="11"/>
    <n v="0"/>
    <n v="14.3"/>
    <n v="0"/>
    <n v="0"/>
    <n v="31.900000000000002"/>
    <n v="15.400000000000002"/>
    <n v="49.500000000000007"/>
    <n v="23.1"/>
    <n v="8.8000000000000007"/>
    <n v="0"/>
    <n v="15.400000000000002"/>
    <n v="0"/>
    <n v="16.5"/>
    <n v="18.700000000000003"/>
    <n v="0"/>
    <n v="17.600000000000001"/>
    <n v="44"/>
    <n v="24.200000000000003"/>
    <n v="0"/>
    <n v="7.7000000000000011"/>
    <n v="41.800000000000004"/>
    <n v="42.900000000000006"/>
    <n v="0"/>
    <n v="0"/>
  </r>
  <r>
    <x v="209"/>
    <x v="6"/>
    <x v="27"/>
    <n v="519.20000000000016"/>
    <n v="204.60000000000014"/>
    <n v="130.9"/>
    <n v="73.7"/>
    <n v="110.00000000000001"/>
    <n v="0"/>
    <n v="0.77000000000000013"/>
    <n v="0.68200000000000005"/>
    <n v="0.88000000000000012"/>
    <n v="0.53900000000000003"/>
    <n v="0.69300000000000006"/>
    <n v="0.66"/>
    <n v="0.58300000000000007"/>
    <n v="0.11000000000000001"/>
    <n v="0.8580000000000001"/>
    <n v="0.48400000000000004"/>
    <n v="0.7370000000000001"/>
    <n v="0.45100000000000007"/>
    <n v="0.59400000000000008"/>
    <n v="0.8580000000000001"/>
    <n v="0.48400000000000004"/>
    <n v="0.79200000000000004"/>
    <n v="0.55000000000000004"/>
    <n v="4.4000000000000004"/>
    <n v="17.600000000000001"/>
    <n v="28.6"/>
    <n v="5.5"/>
    <n v="13.200000000000001"/>
    <n v="27.500000000000004"/>
    <n v="7.7000000000000011"/>
    <n v="0"/>
    <n v="26.400000000000002"/>
    <n v="0"/>
    <n v="14.3"/>
    <n v="33"/>
    <n v="0"/>
    <n v="0"/>
    <n v="7.7000000000000011"/>
    <n v="2.2000000000000002"/>
    <n v="16.5"/>
    <n v="0"/>
    <n v="31.900000000000002"/>
    <n v="18.700000000000003"/>
    <n v="8.8000000000000007"/>
    <n v="0"/>
    <n v="0"/>
    <n v="14.3"/>
    <n v="15.400000000000002"/>
    <n v="0"/>
    <n v="9.9"/>
    <n v="13.200000000000001"/>
    <n v="9.9"/>
    <n v="2.2000000000000002"/>
    <n v="40.700000000000003"/>
    <n v="8.8000000000000007"/>
    <n v="0"/>
    <n v="0"/>
    <n v="28.6"/>
    <n v="8.8000000000001251"/>
    <n v="36.300000000000004"/>
    <n v="25.3"/>
    <n v="16.5"/>
    <n v="39.6"/>
  </r>
  <r>
    <x v="210"/>
    <x v="6"/>
    <x v="28"/>
    <n v="554.4"/>
    <n v="163.89999999999998"/>
    <n v="188.1"/>
    <n v="101.2"/>
    <n v="101.20000000000002"/>
    <n v="0"/>
    <n v="0.86900000000000011"/>
    <n v="0.88000000000000012"/>
    <n v="0.94600000000000006"/>
    <n v="0.96800000000000008"/>
    <n v="1.056"/>
    <n v="0.69300000000000006"/>
    <n v="0.8580000000000001"/>
    <n v="0.64900000000000002"/>
    <n v="0.28600000000000003"/>
    <n v="0.69300000000000006"/>
    <n v="0.86900000000000011"/>
    <n v="0.88000000000000012"/>
    <n v="0.30800000000000005"/>
    <n v="0.94600000000000006"/>
    <n v="1.056"/>
    <n v="1.1000000000000001"/>
    <n v="0.8580000000000001"/>
    <n v="26.400000000000002"/>
    <n v="38.5"/>
    <n v="0"/>
    <n v="19.8"/>
    <n v="14.3"/>
    <n v="11"/>
    <n v="42.900000000000006"/>
    <n v="15.400000000000002"/>
    <n v="12.100000000000001"/>
    <n v="7.7000000000000011"/>
    <n v="30.800000000000004"/>
    <n v="5.5"/>
    <n v="8.8000000000000007"/>
    <n v="45.1"/>
    <n v="0"/>
    <n v="7.7000000000000011"/>
    <n v="34.1"/>
    <n v="0"/>
    <n v="0"/>
    <n v="0"/>
    <n v="3.3000000000000003"/>
    <n v="0"/>
    <n v="36.300000000000004"/>
    <n v="39.6"/>
    <n v="0"/>
    <n v="9.9"/>
    <n v="6.6000000000000005"/>
    <n v="3.3000000000000003"/>
    <n v="2.2000000000000002"/>
    <n v="0"/>
    <n v="0"/>
    <n v="0"/>
    <n v="16.5"/>
    <n v="38.5"/>
    <n v="16.5"/>
    <n v="0"/>
    <n v="8.8000000000000007"/>
    <n v="53.900000000000006"/>
    <n v="27.500000000000004"/>
    <n v="2.2000000000000002"/>
  </r>
  <r>
    <x v="211"/>
    <x v="6"/>
    <x v="29"/>
    <n v="536.79999999999995"/>
    <n v="88"/>
    <n v="92.4"/>
    <n v="141.9"/>
    <n v="214.5"/>
    <n v="0"/>
    <n v="0.64900000000000002"/>
    <n v="0.84700000000000009"/>
    <n v="0.19800000000000001"/>
    <n v="0.71500000000000008"/>
    <n v="0.51700000000000013"/>
    <n v="0.74800000000000011"/>
    <n v="0.68200000000000005"/>
    <n v="0.78100000000000003"/>
    <n v="0.60500000000000009"/>
    <n v="0.57200000000000006"/>
    <n v="0.68200000000000005"/>
    <n v="0.79200000000000004"/>
    <n v="1.0120000000000002"/>
    <n v="0.6160000000000001"/>
    <n v="0.80300000000000005"/>
    <n v="1.089"/>
    <n v="0.42900000000000005"/>
    <n v="9.9"/>
    <n v="0"/>
    <n v="0"/>
    <n v="28.6"/>
    <n v="12.100000000000001"/>
    <n v="5.5"/>
    <n v="23.1"/>
    <n v="11"/>
    <n v="2.2000000000000002"/>
    <n v="0"/>
    <n v="7.7000000000000011"/>
    <n v="0"/>
    <n v="42.900000000000006"/>
    <n v="39.6"/>
    <n v="17.600000000000001"/>
    <n v="4.4000000000000004"/>
    <n v="44"/>
    <n v="14.3"/>
    <n v="0"/>
    <n v="51.7"/>
    <n v="13.200000000000001"/>
    <n v="31.900000000000002"/>
    <n v="14.3"/>
    <n v="0"/>
    <n v="2.2000000000000002"/>
    <n v="25.3"/>
    <n v="12.100000000000001"/>
    <n v="2.2000000000000002"/>
    <n v="36.300000000000004"/>
    <n v="4.4000000000000004"/>
    <n v="12.100000000000001"/>
    <n v="3.3000000000000003"/>
    <n v="7.7000000000000011"/>
    <n v="14.3"/>
    <n v="8.8000000000000007"/>
    <n v="30.800000000000004"/>
    <n v="5.5"/>
    <n v="0"/>
    <n v="0"/>
    <n v="5.5"/>
  </r>
  <r>
    <x v="212"/>
    <x v="6"/>
    <x v="30"/>
    <n v="523.6"/>
    <n v="92.399999999999949"/>
    <n v="209"/>
    <n v="100.10000000000001"/>
    <n v="122.10000000000001"/>
    <n v="0"/>
    <n v="0.9900000000000001"/>
    <n v="0.23100000000000001"/>
    <n v="0.83600000000000008"/>
    <n v="0.97900000000000009"/>
    <n v="1.0780000000000001"/>
    <n v="1.0010000000000001"/>
    <n v="0.60500000000000009"/>
    <n v="0.80300000000000005"/>
    <n v="1.0780000000000001"/>
    <n v="0.95700000000000007"/>
    <n v="0.62700000000000011"/>
    <n v="0.50600000000000012"/>
    <n v="1.0780000000000001"/>
    <n v="0.90200000000000014"/>
    <n v="1.0780000000000001"/>
    <n v="0.77000000000000013"/>
    <n v="0.80300000000000005"/>
    <n v="6.6000000000000005"/>
    <n v="45.1"/>
    <n v="14.3"/>
    <n v="50.6"/>
    <n v="5.5"/>
    <n v="4.4000000000000004"/>
    <n v="45.1"/>
    <n v="0"/>
    <n v="37.400000000000006"/>
    <n v="0"/>
    <n v="3.3000000000000003"/>
    <n v="0"/>
    <n v="31.900000000000002"/>
    <n v="22"/>
    <n v="3.3000000000000003"/>
    <n v="0"/>
    <n v="26.400000000000002"/>
    <n v="8.8000000000000007"/>
    <n v="29.700000000000003"/>
    <n v="0"/>
    <n v="0"/>
    <n v="6.6000000000000005"/>
    <n v="14.3"/>
    <n v="11"/>
    <n v="0"/>
    <n v="9.9"/>
    <n v="12.100000000000001"/>
    <n v="15.400000000000002"/>
    <n v="27.500000000000004"/>
    <n v="3.3000000000000003"/>
    <n v="5.5"/>
    <n v="6.6000000000000005"/>
    <n v="0"/>
    <n v="9.8999999999999382"/>
    <n v="35.200000000000003"/>
    <n v="19.8"/>
    <n v="0"/>
    <n v="15.400000000000002"/>
    <n v="0"/>
    <n v="0"/>
  </r>
  <r>
    <x v="31"/>
    <x v="7"/>
    <x v="3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7"/>
    <x v="3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213"/>
    <x v="7"/>
    <x v="0"/>
    <n v="618.20000000000005"/>
    <n v="111.1"/>
    <n v="244.2"/>
    <n v="177.10000000000002"/>
    <n v="85.800000000000011"/>
    <n v="0"/>
    <n v="0.34100000000000003"/>
    <n v="0.59400000000000008"/>
    <n v="0.79200000000000004"/>
    <n v="0.77000000000000013"/>
    <n v="1.0230000000000001"/>
    <n v="0.47300000000000003"/>
    <n v="0.47300000000000003"/>
    <n v="1.0230000000000001"/>
    <n v="0.88000000000000012"/>
    <n v="0.80300000000000005"/>
    <n v="0.42900000000000005"/>
    <n v="0.59400000000000008"/>
    <n v="0.27500000000000002"/>
    <n v="0.9900000000000001"/>
    <n v="0.95700000000000007"/>
    <n v="0.9900000000000001"/>
    <n v="0.63800000000000001"/>
    <n v="0"/>
    <n v="37.400000000000006"/>
    <n v="4.4000000000000004"/>
    <n v="3.3000000000000003"/>
    <n v="62.7"/>
    <n v="53.900000000000006"/>
    <n v="0"/>
    <n v="39.6"/>
    <n v="29.700000000000003"/>
    <n v="13.200000000000001"/>
    <n v="2.2000000000000002"/>
    <n v="4.4000000000000004"/>
    <n v="0"/>
    <n v="0"/>
    <n v="0"/>
    <n v="26.400000000000002"/>
    <n v="14.3"/>
    <n v="9.9"/>
    <n v="17.600000000000001"/>
    <n v="13.200000000000001"/>
    <n v="11"/>
    <n v="35.200000000000003"/>
    <n v="0"/>
    <n v="7.7000000000000011"/>
    <n v="36.300000000000004"/>
    <n v="0"/>
    <n v="22"/>
    <n v="7.7000000000000011"/>
    <n v="12.100000000000001"/>
    <n v="45.1"/>
    <n v="8.8000000000000007"/>
    <n v="33"/>
    <n v="7.7000000000000011"/>
    <n v="0"/>
    <n v="0"/>
    <n v="4.4000000000000004"/>
    <n v="0"/>
    <n v="31.900000000000002"/>
    <n v="14.3"/>
    <n v="11"/>
  </r>
  <r>
    <x v="214"/>
    <x v="7"/>
    <x v="1"/>
    <n v="475.20000000000016"/>
    <n v="99"/>
    <n v="117.70000000000002"/>
    <n v="129.79999999999998"/>
    <n v="128.70000000000013"/>
    <n v="0"/>
    <n v="0.28600000000000003"/>
    <n v="0.59400000000000008"/>
    <n v="0.91300000000000014"/>
    <n v="0.93500000000000005"/>
    <n v="1.0010000000000001"/>
    <n v="0.79200000000000004"/>
    <n v="0.77000000000000013"/>
    <n v="0.67100000000000004"/>
    <n v="0.74800000000000011"/>
    <n v="0.62700000000000011"/>
    <n v="0.79200000000000004"/>
    <n v="0.9900000000000001"/>
    <n v="0.89100000000000013"/>
    <n v="0.94600000000000006"/>
    <n v="0.59400000000000008"/>
    <n v="0.56100000000000005"/>
    <n v="0.46200000000000002"/>
    <n v="8.8000000000000007"/>
    <n v="0"/>
    <n v="15.400000000000002"/>
    <n v="0"/>
    <n v="26.400000000000002"/>
    <n v="7.7000000000000011"/>
    <n v="0"/>
    <n v="42.900000000000006"/>
    <n v="11"/>
    <n v="5.5"/>
    <n v="41.800000000000004"/>
    <n v="2.2000000000000002"/>
    <n v="9.9"/>
    <n v="46.2"/>
    <n v="15.400000000000002"/>
    <n v="16.5"/>
    <n v="12.100000000000001"/>
    <n v="16.5"/>
    <n v="7.7000000000000011"/>
    <n v="2.2000000000001254"/>
    <n v="45.1"/>
    <n v="0"/>
    <n v="15.400000000000002"/>
    <n v="39.6"/>
    <n v="14.3"/>
    <n v="0"/>
    <n v="0"/>
    <n v="15.400000000000002"/>
    <n v="0"/>
    <n v="0"/>
    <n v="0"/>
    <n v="25.3"/>
    <n v="9.9"/>
    <n v="0"/>
    <n v="11"/>
    <n v="11"/>
    <n v="0"/>
    <n v="13.200000000000001"/>
    <n v="0"/>
    <n v="28.6"/>
  </r>
  <r>
    <x v="215"/>
    <x v="7"/>
    <x v="2"/>
    <n v="586.30000000000007"/>
    <n v="202.40000000000003"/>
    <n v="139.70000000000002"/>
    <n v="89.100000000000009"/>
    <n v="155.10000000000002"/>
    <n v="0"/>
    <n v="0.28600000000000003"/>
    <n v="1.0450000000000002"/>
    <n v="0.82500000000000007"/>
    <n v="0.90200000000000014"/>
    <n v="1.0230000000000001"/>
    <n v="0.81400000000000006"/>
    <n v="0.77000000000000013"/>
    <n v="1.0120000000000002"/>
    <n v="0.79200000000000004"/>
    <n v="0.7370000000000001"/>
    <n v="0.69300000000000006"/>
    <n v="0.60500000000000009"/>
    <n v="0.94600000000000006"/>
    <n v="0.66"/>
    <n v="0.49500000000000005"/>
    <n v="0.84700000000000009"/>
    <n v="0.33"/>
    <n v="31.900000000000002"/>
    <n v="28.6"/>
    <n v="0"/>
    <n v="33"/>
    <n v="11"/>
    <n v="2.2000000000000002"/>
    <n v="16.5"/>
    <n v="4.4000000000000004"/>
    <n v="12.100000000000001"/>
    <n v="0"/>
    <n v="5.5"/>
    <n v="0"/>
    <n v="37.400000000000006"/>
    <n v="15.400000000000002"/>
    <n v="47.300000000000004"/>
    <n v="0"/>
    <n v="29.700000000000003"/>
    <n v="19.8"/>
    <n v="0"/>
    <n v="5.5"/>
    <n v="0"/>
    <n v="3.3000000000000003"/>
    <n v="0"/>
    <n v="47.300000000000004"/>
    <n v="14.3"/>
    <n v="4.4000000000000004"/>
    <n v="0"/>
    <n v="19.8"/>
    <n v="0"/>
    <n v="0"/>
    <n v="9.9"/>
    <n v="48.400000000000006"/>
    <n v="9.9"/>
    <n v="0"/>
    <n v="58.300000000000004"/>
    <n v="19.8"/>
    <n v="25.3"/>
    <n v="0"/>
    <n v="14.3"/>
    <n v="16.5"/>
  </r>
  <r>
    <x v="216"/>
    <x v="7"/>
    <x v="3"/>
    <n v="427.90000000000009"/>
    <n v="111.10000000000001"/>
    <n v="140.80000000000001"/>
    <n v="50.600000000000009"/>
    <n v="125.40000000000002"/>
    <n v="0"/>
    <n v="0.20900000000000002"/>
    <n v="0.92400000000000004"/>
    <n v="0.40700000000000003"/>
    <n v="0.64900000000000002"/>
    <n v="0.81400000000000006"/>
    <n v="0.91300000000000014"/>
    <n v="0.95700000000000007"/>
    <n v="0.93500000000000005"/>
    <n v="0.94600000000000006"/>
    <n v="0.83600000000000008"/>
    <n v="0.86900000000000011"/>
    <n v="0.38500000000000006"/>
    <n v="0.77000000000000013"/>
    <n v="1.1000000000000001"/>
    <n v="0.29700000000000004"/>
    <n v="0.91300000000000014"/>
    <n v="0.8580000000000001"/>
    <n v="11"/>
    <n v="17.600000000000001"/>
    <n v="12.100000000000001"/>
    <n v="29.700000000000003"/>
    <n v="5.5"/>
    <n v="46.2"/>
    <n v="0"/>
    <n v="0"/>
    <n v="9.9"/>
    <n v="8.8000000000000007"/>
    <n v="8.8000000000000007"/>
    <n v="0"/>
    <n v="15.400000000000002"/>
    <n v="59.400000000000006"/>
    <n v="3.3000000000000003"/>
    <n v="0"/>
    <n v="34.1"/>
    <n v="3.3000000000000003"/>
    <n v="9.9"/>
    <n v="0"/>
    <n v="6.6000000000000005"/>
    <n v="0"/>
    <n v="18.700000000000003"/>
    <n v="3.3000000000000003"/>
    <n v="0"/>
    <n v="15.400000000000002"/>
    <n v="0"/>
    <n v="0"/>
    <n v="0"/>
    <n v="6.6000000000000005"/>
    <n v="0"/>
    <n v="6.6000000000000005"/>
    <n v="38.5"/>
    <n v="8.8000000000000007"/>
    <n v="0"/>
    <n v="4.4000000000000004"/>
    <n v="11"/>
    <n v="3.3000000000000003"/>
    <n v="14.3"/>
    <n v="24.200000000000003"/>
  </r>
  <r>
    <x v="217"/>
    <x v="7"/>
    <x v="4"/>
    <n v="444.40000000000003"/>
    <n v="80.300000000000011"/>
    <n v="113.30000000000003"/>
    <n v="165"/>
    <n v="85.800000000000011"/>
    <n v="0"/>
    <n v="0.9900000000000001"/>
    <n v="0.58300000000000007"/>
    <n v="0.78100000000000003"/>
    <n v="0.58300000000000007"/>
    <n v="0.9900000000000001"/>
    <n v="0.93500000000000005"/>
    <n v="0.77000000000000013"/>
    <n v="0.81400000000000006"/>
    <n v="0.94600000000000006"/>
    <n v="0.84700000000000009"/>
    <n v="0.8580000000000001"/>
    <n v="1.0450000000000002"/>
    <n v="1.0120000000000002"/>
    <n v="0.34100000000000003"/>
    <n v="1.0120000000000002"/>
    <n v="0.9900000000000001"/>
    <n v="0.34100000000000003"/>
    <n v="13.200000000000001"/>
    <n v="24.200000000000003"/>
    <n v="26.400000000000002"/>
    <n v="0"/>
    <n v="9.9"/>
    <n v="20.900000000000002"/>
    <n v="8.8000000000000007"/>
    <n v="9.9"/>
    <n v="0"/>
    <n v="0"/>
    <n v="26.400000000000002"/>
    <n v="0"/>
    <n v="0"/>
    <n v="0"/>
    <n v="29.700000000000003"/>
    <n v="0"/>
    <n v="14.3"/>
    <n v="15.400000000000002"/>
    <n v="0"/>
    <n v="26.400000000000002"/>
    <n v="15.400000000000002"/>
    <n v="0"/>
    <n v="28.6"/>
    <n v="7.7000000000000011"/>
    <n v="35.200000000000003"/>
    <n v="19.8"/>
    <n v="4.4000000000000004"/>
    <n v="5.5"/>
    <n v="26.400000000000002"/>
    <n v="22"/>
    <n v="23.1"/>
    <n v="1.1000000000000001"/>
    <n v="5.5"/>
    <n v="18.700000000000003"/>
    <n v="0"/>
    <n v="4.4000000000000004"/>
    <n v="0"/>
    <n v="17.600000000000001"/>
    <n v="9.9"/>
    <n v="0"/>
  </r>
  <r>
    <x v="218"/>
    <x v="7"/>
    <x v="5"/>
    <n v="619.29999999999995"/>
    <n v="184.8"/>
    <n v="51.7"/>
    <n v="172.7"/>
    <n v="210.10000000000002"/>
    <n v="0"/>
    <n v="0.88000000000000012"/>
    <n v="0.84700000000000009"/>
    <n v="1.089"/>
    <n v="0.86900000000000011"/>
    <n v="0.68200000000000005"/>
    <n v="0.63800000000000001"/>
    <n v="0.96800000000000008"/>
    <n v="0.94600000000000006"/>
    <n v="1.0340000000000003"/>
    <n v="0.70400000000000007"/>
    <n v="1.0230000000000001"/>
    <n v="0.53900000000000003"/>
    <n v="1.0340000000000003"/>
    <n v="0.79200000000000004"/>
    <n v="0.63800000000000001"/>
    <n v="0.93500000000000005"/>
    <n v="0.69300000000000006"/>
    <n v="4.4000000000000004"/>
    <n v="0"/>
    <n v="0"/>
    <n v="22"/>
    <n v="3.3000000000000003"/>
    <n v="0"/>
    <n v="0"/>
    <n v="22"/>
    <n v="0"/>
    <n v="0"/>
    <n v="52.800000000000004"/>
    <n v="14.3"/>
    <n v="16.5"/>
    <n v="14.3"/>
    <n v="59.400000000000006"/>
    <n v="26.400000000000002"/>
    <n v="48.400000000000006"/>
    <n v="0"/>
    <n v="30.800000000000004"/>
    <n v="0"/>
    <n v="0"/>
    <n v="13.200000000000001"/>
    <n v="0"/>
    <n v="0"/>
    <n v="12.100000000000001"/>
    <n v="23.1"/>
    <n v="60.500000000000007"/>
    <n v="26.400000000000002"/>
    <n v="29.700000000000003"/>
    <n v="7.7000000000000011"/>
    <n v="16.5"/>
    <n v="0"/>
    <n v="30.800000000000004"/>
    <n v="47.300000000000004"/>
    <n v="0"/>
    <n v="20.900000000000002"/>
    <n v="4.4000000000000004"/>
    <n v="14.3"/>
    <n v="17.600000000000001"/>
    <n v="33"/>
  </r>
  <r>
    <x v="219"/>
    <x v="7"/>
    <x v="6"/>
    <n v="522.50000000000011"/>
    <n v="139.69999999999999"/>
    <n v="51.7"/>
    <n v="204.60000000000011"/>
    <n v="126.50000000000001"/>
    <n v="0"/>
    <n v="1.056"/>
    <n v="0.82500000000000007"/>
    <n v="1.089"/>
    <n v="0.84700000000000009"/>
    <n v="1.0010000000000001"/>
    <n v="0.97900000000000009"/>
    <n v="1.0780000000000001"/>
    <n v="0.79200000000000004"/>
    <n v="1.1000000000000001"/>
    <n v="0.96800000000000008"/>
    <n v="0.88000000000000012"/>
    <n v="0.34100000000000003"/>
    <n v="0.95700000000000007"/>
    <n v="0.70400000000000007"/>
    <n v="0.95700000000000007"/>
    <n v="0.83600000000000008"/>
    <n v="0.96800000000000008"/>
    <n v="0"/>
    <n v="24.200000000000003"/>
    <n v="0"/>
    <n v="2.2000000000000002"/>
    <n v="2.2000000000000002"/>
    <n v="1.1000000000000001"/>
    <n v="11"/>
    <n v="3.3000000000000003"/>
    <n v="5.5"/>
    <n v="2.2000000000000002"/>
    <n v="12.100000000000001"/>
    <n v="12.100000000000001"/>
    <n v="9.9"/>
    <n v="35.200000000000003"/>
    <n v="46.2"/>
    <n v="0"/>
    <n v="0"/>
    <n v="9.9"/>
    <n v="13.200000000000001"/>
    <n v="0"/>
    <n v="14.300000000000127"/>
    <n v="46.2"/>
    <n v="6.6000000000000005"/>
    <n v="25.3"/>
    <n v="23.1"/>
    <n v="11"/>
    <n v="38.5"/>
    <n v="7.7000000000000011"/>
    <n v="31.900000000000002"/>
    <n v="0"/>
    <n v="44"/>
    <n v="0"/>
    <n v="11"/>
    <n v="50.6"/>
    <n v="0"/>
    <n v="0"/>
    <n v="15.400000000000002"/>
    <n v="0"/>
    <n v="18.700000000000003"/>
    <n v="0"/>
  </r>
  <r>
    <x v="220"/>
    <x v="7"/>
    <x v="7"/>
    <n v="539"/>
    <n v="138.60000000000008"/>
    <n v="86.899999999999949"/>
    <n v="139.69999999999999"/>
    <n v="173.8"/>
    <n v="0"/>
    <n v="1.0010000000000001"/>
    <n v="1.0010000000000001"/>
    <n v="0.78100000000000003"/>
    <n v="0.94600000000000006"/>
    <n v="1.056"/>
    <n v="0.96800000000000008"/>
    <n v="0.16500000000000001"/>
    <n v="0.60500000000000009"/>
    <n v="0.51700000000000013"/>
    <n v="0.70400000000000007"/>
    <n v="1.0780000000000001"/>
    <n v="1.056"/>
    <n v="1.0010000000000001"/>
    <n v="1.0010000000000001"/>
    <n v="1.0340000000000003"/>
    <n v="1.0340000000000003"/>
    <n v="0.88000000000000012"/>
    <n v="15.399999999999938"/>
    <n v="22"/>
    <n v="0"/>
    <n v="0"/>
    <n v="7.7000000000000011"/>
    <n v="4.4000000000000004"/>
    <n v="6.6000000000000005"/>
    <n v="13.200000000000001"/>
    <n v="17.600000000000001"/>
    <n v="0"/>
    <n v="44"/>
    <n v="16.5"/>
    <n v="48.400000000000006"/>
    <n v="46.2"/>
    <n v="25.3"/>
    <n v="0"/>
    <n v="0"/>
    <n v="0"/>
    <n v="23.1"/>
    <n v="14.3"/>
    <n v="18.700000000000003"/>
    <n v="18.700000000000003"/>
    <n v="38.5"/>
    <n v="12.100000000000001"/>
    <n v="3.3000000000000003"/>
    <n v="13.200000000000001"/>
    <n v="27.500000000000004"/>
    <n v="0"/>
    <n v="7.7000000000000011"/>
    <n v="0"/>
    <n v="30.800000000000004"/>
    <n v="0"/>
    <n v="14.300000000000063"/>
    <n v="0"/>
    <n v="7.7000000000000011"/>
    <n v="30.800000000000004"/>
    <n v="0"/>
    <n v="26.400000000000002"/>
    <n v="17.600000000000001"/>
    <n v="11"/>
  </r>
  <r>
    <x v="221"/>
    <x v="7"/>
    <x v="8"/>
    <n v="425.70000000000016"/>
    <n v="91.300000000000139"/>
    <n v="176"/>
    <n v="126.50000000000001"/>
    <n v="31.900000000000006"/>
    <n v="0"/>
    <n v="0.7370000000000001"/>
    <n v="0.62700000000000011"/>
    <n v="0.84700000000000009"/>
    <n v="0.9900000000000001"/>
    <n v="1.0120000000000002"/>
    <n v="0.79200000000000004"/>
    <n v="0.82500000000000007"/>
    <n v="0.67100000000000004"/>
    <n v="1.056"/>
    <n v="0.82500000000000007"/>
    <n v="1.1000000000000001"/>
    <n v="1.1000000000000001"/>
    <n v="0.40700000000000003"/>
    <n v="0.91300000000000014"/>
    <n v="0.48400000000000004"/>
    <n v="1.1000000000000001"/>
    <n v="0.89100000000000013"/>
    <n v="50.6"/>
    <n v="9.9"/>
    <n v="9.9"/>
    <n v="17.600000000000001"/>
    <n v="0"/>
    <n v="5.5"/>
    <n v="17.600000000000001"/>
    <n v="17.600000000000001"/>
    <n v="8.8000000000000007"/>
    <n v="38.5"/>
    <n v="0"/>
    <n v="0"/>
    <n v="5.5"/>
    <n v="14.3"/>
    <n v="0"/>
    <n v="0"/>
    <n v="1.1000000000000001"/>
    <n v="6.6000000000000005"/>
    <n v="3.3000000000000003"/>
    <n v="1.1000000000000001"/>
    <n v="5.5"/>
    <n v="0"/>
    <n v="8.8000000000000007"/>
    <n v="45.1"/>
    <n v="0"/>
    <n v="0"/>
    <n v="3.3000000000000003"/>
    <n v="16.5"/>
    <n v="26.400000000000002"/>
    <n v="20.900000000000002"/>
    <n v="33"/>
    <n v="0"/>
    <n v="0"/>
    <n v="0"/>
    <n v="0"/>
    <n v="6.6000000000001258"/>
    <n v="20.900000000000002"/>
    <n v="17.600000000000001"/>
    <n v="0"/>
    <n v="13.200000000000001"/>
  </r>
  <r>
    <x v="222"/>
    <x v="7"/>
    <x v="9"/>
    <n v="583"/>
    <n v="85.800000000000011"/>
    <n v="68.2"/>
    <n v="179.3"/>
    <n v="249.7"/>
    <n v="0"/>
    <n v="0.81400000000000006"/>
    <n v="0.56100000000000005"/>
    <n v="0.79200000000000004"/>
    <n v="0.96800000000000008"/>
    <n v="0.84700000000000009"/>
    <n v="0.92400000000000004"/>
    <n v="0.82500000000000007"/>
    <n v="0.96800000000000008"/>
    <n v="0.59400000000000008"/>
    <n v="0.96800000000000008"/>
    <n v="0.68200000000000005"/>
    <n v="0.8580000000000001"/>
    <n v="1.0010000000000001"/>
    <n v="1.056"/>
    <n v="0.57200000000000006"/>
    <n v="1.0340000000000003"/>
    <n v="0.59400000000000008"/>
    <n v="0"/>
    <n v="16.5"/>
    <n v="13.200000000000001"/>
    <n v="0"/>
    <n v="6.6000000000000005"/>
    <n v="4.4000000000000004"/>
    <n v="0"/>
    <n v="5.5"/>
    <n v="12.100000000000001"/>
    <n v="9.9"/>
    <n v="23.1"/>
    <n v="11"/>
    <n v="25.3"/>
    <n v="30.800000000000004"/>
    <n v="4.4000000000000004"/>
    <n v="22"/>
    <n v="28.6"/>
    <n v="49.500000000000007"/>
    <n v="53.900000000000006"/>
    <n v="24.200000000000003"/>
    <n v="11"/>
    <n v="5.5"/>
    <n v="0"/>
    <n v="47.300000000000004"/>
    <n v="47.300000000000004"/>
    <n v="0"/>
    <n v="4.4000000000000004"/>
    <n v="13.200000000000001"/>
    <n v="11"/>
    <n v="39.6"/>
    <n v="28.6"/>
    <n v="22"/>
    <n v="13.200000000000001"/>
    <n v="0"/>
    <n v="3.3000000000000003"/>
    <n v="15.400000000000002"/>
    <n v="0"/>
    <n v="3.3000000000000003"/>
    <n v="0"/>
    <n v="0"/>
  </r>
  <r>
    <x v="223"/>
    <x v="7"/>
    <x v="10"/>
    <n v="372.9000000000002"/>
    <n v="129.80000000000013"/>
    <n v="110.00000000000003"/>
    <n v="49.5"/>
    <n v="83.600000000000009"/>
    <n v="0"/>
    <n v="0.41800000000000004"/>
    <n v="0.72600000000000009"/>
    <n v="0.88000000000000012"/>
    <n v="0.92400000000000004"/>
    <n v="0.97900000000000009"/>
    <n v="0.80300000000000005"/>
    <n v="0.78100000000000003"/>
    <n v="0.60500000000000009"/>
    <n v="0.51700000000000013"/>
    <n v="0.67100000000000004"/>
    <n v="1.0450000000000002"/>
    <n v="0.39600000000000002"/>
    <n v="0.9900000000000001"/>
    <n v="0.96800000000000008"/>
    <n v="1.056"/>
    <n v="0.62700000000000011"/>
    <n v="0.50600000000000012"/>
    <n v="0"/>
    <n v="0"/>
    <n v="3.3000000000000003"/>
    <n v="0"/>
    <n v="27.500000000000004"/>
    <n v="16.5"/>
    <n v="42.900000000000006"/>
    <n v="9.9"/>
    <n v="9.9"/>
    <n v="0"/>
    <n v="27.500000000000004"/>
    <n v="0"/>
    <n v="12.100000000000001"/>
    <n v="26.400000000000002"/>
    <n v="7.7000000000000011"/>
    <n v="19.8"/>
    <n v="0"/>
    <n v="2.2000000000000002"/>
    <n v="15.400000000000002"/>
    <n v="0"/>
    <n v="8.8000000000000007"/>
    <n v="0"/>
    <n v="8.8000000000000007"/>
    <n v="0"/>
    <n v="12.100000000000001"/>
    <n v="2.2000000000000002"/>
    <n v="0"/>
    <n v="3.3000000000000003"/>
    <n v="14.3"/>
    <n v="0"/>
    <n v="2.2000000000000002"/>
    <n v="0"/>
    <n v="48.400000000000006"/>
    <n v="7.7000000000000011"/>
    <n v="5.5"/>
    <n v="9.9"/>
    <n v="31.900000000000126"/>
    <n v="13.200000000000001"/>
    <n v="11"/>
    <n v="0"/>
  </r>
  <r>
    <x v="224"/>
    <x v="7"/>
    <x v="11"/>
    <n v="688.59999999999991"/>
    <n v="185.9"/>
    <n v="193.60000000000002"/>
    <n v="162.80000000000001"/>
    <n v="146.30000000000001"/>
    <n v="0"/>
    <n v="0.53900000000000003"/>
    <n v="0.95700000000000007"/>
    <n v="0.91300000000000014"/>
    <n v="0.79200000000000004"/>
    <n v="1.0780000000000001"/>
    <n v="0.27500000000000002"/>
    <n v="0.11000000000000001"/>
    <n v="0.83600000000000008"/>
    <n v="1.0669999999999999"/>
    <n v="0.78100000000000003"/>
    <n v="1.0450000000000002"/>
    <n v="0.44000000000000006"/>
    <n v="0.95700000000000007"/>
    <n v="0.37400000000000005"/>
    <n v="1.0120000000000002"/>
    <n v="0.60500000000000009"/>
    <n v="0.81400000000000006"/>
    <n v="37.400000000000006"/>
    <n v="1.1000000000000001"/>
    <n v="14.3"/>
    <n v="38.5"/>
    <n v="8.8000000000000007"/>
    <n v="0"/>
    <n v="34.1"/>
    <n v="19.8"/>
    <n v="37.400000000000006"/>
    <n v="2.2000000000000002"/>
    <n v="1.1000000000000001"/>
    <n v="18.700000000000003"/>
    <n v="35.200000000000003"/>
    <n v="23.1"/>
    <n v="12.100000000000001"/>
    <n v="12.100000000000001"/>
    <n v="4.4000000000000004"/>
    <n v="4.4000000000000004"/>
    <n v="30.800000000000004"/>
    <n v="5.5"/>
    <n v="28.6"/>
    <n v="0"/>
    <n v="46.2"/>
    <n v="1.1000000000000001"/>
    <n v="24.200000000000003"/>
    <n v="26.400000000000002"/>
    <n v="11"/>
    <n v="12.100000000000001"/>
    <n v="4.4000000000000004"/>
    <n v="8.8000000000000007"/>
    <n v="18.700000000000003"/>
    <n v="0"/>
    <n v="0"/>
    <n v="6.6000000000000005"/>
    <n v="0"/>
    <n v="6.6000000000000005"/>
    <n v="55.000000000000007"/>
    <n v="39.6"/>
    <n v="17.600000000000001"/>
    <n v="41.800000000000004"/>
  </r>
  <r>
    <x v="225"/>
    <x v="7"/>
    <x v="12"/>
    <n v="596.20000000000005"/>
    <n v="103.4"/>
    <n v="211.20000000000005"/>
    <n v="161.70000000000002"/>
    <n v="119.89999999999999"/>
    <n v="0"/>
    <n v="0.74800000000000011"/>
    <n v="1.089"/>
    <n v="0.57200000000000006"/>
    <n v="0.88000000000000012"/>
    <n v="0.52800000000000002"/>
    <n v="0.60500000000000009"/>
    <n v="1.089"/>
    <n v="0.75900000000000012"/>
    <n v="0.80300000000000005"/>
    <n v="0.81400000000000006"/>
    <n v="0.79200000000000004"/>
    <n v="0.60500000000000009"/>
    <n v="0.66"/>
    <n v="0.83600000000000008"/>
    <n v="0.97900000000000009"/>
    <n v="0.47300000000000003"/>
    <n v="0.81400000000000006"/>
    <n v="22"/>
    <n v="0"/>
    <n v="47.300000000000004"/>
    <n v="4.4000000000000004"/>
    <n v="36.300000000000004"/>
    <n v="41.800000000000004"/>
    <n v="2.2000000000000002"/>
    <n v="13.200000000000001"/>
    <n v="8.8000000000000007"/>
    <n v="35.200000000000003"/>
    <n v="35.200000000000003"/>
    <n v="23.1"/>
    <n v="7.7000000000000011"/>
    <n v="9.9"/>
    <n v="4.4000000000000004"/>
    <n v="33"/>
    <n v="7.7000000000000011"/>
    <n v="0"/>
    <n v="8.8000000000000007"/>
    <n v="25.3"/>
    <n v="1.1000000000000001"/>
    <n v="22"/>
    <n v="6.6000000000000005"/>
    <n v="7.7000000000000011"/>
    <n v="0"/>
    <n v="44"/>
    <n v="14.3"/>
    <n v="12.100000000000001"/>
    <n v="53.900000000000006"/>
    <n v="0"/>
    <n v="26.400000000000002"/>
    <n v="1.1000000000000001"/>
    <n v="3.3000000000000003"/>
    <n v="16.5"/>
    <n v="6.6000000000000005"/>
    <n v="0"/>
    <n v="11"/>
    <n v="1.1000000000000001"/>
    <n v="11"/>
    <n v="26.400000000000002"/>
  </r>
  <r>
    <x v="226"/>
    <x v="7"/>
    <x v="13"/>
    <n v="544.50000000000023"/>
    <n v="133.10000000000002"/>
    <n v="125.40000000000003"/>
    <n v="172.7000000000001"/>
    <n v="113.30000000000003"/>
    <n v="0"/>
    <n v="0.92400000000000004"/>
    <n v="0.83600000000000008"/>
    <n v="0.84700000000000009"/>
    <n v="0.68200000000000005"/>
    <n v="0.52800000000000002"/>
    <n v="0.15400000000000003"/>
    <n v="0.96800000000000008"/>
    <n v="0.66"/>
    <n v="0.86900000000000011"/>
    <n v="0.46200000000000002"/>
    <n v="0.77000000000000013"/>
    <n v="0.63800000000000001"/>
    <n v="1.0120000000000002"/>
    <n v="1.0120000000000002"/>
    <n v="0.49500000000000005"/>
    <n v="0.31900000000000001"/>
    <n v="0.42900000000000005"/>
    <n v="26.400000000000002"/>
    <n v="0"/>
    <n v="11"/>
    <n v="0"/>
    <n v="4.4000000000000004"/>
    <n v="14.300000000000033"/>
    <n v="23.1"/>
    <n v="17.600000000000001"/>
    <n v="22"/>
    <n v="6.6000000000000005"/>
    <n v="0"/>
    <n v="3.3000000000000003"/>
    <n v="0"/>
    <n v="26.400000000000002"/>
    <n v="20.900000000000002"/>
    <n v="29.700000000000003"/>
    <n v="26.400000000000002"/>
    <n v="0"/>
    <n v="4.4000000000000004"/>
    <n v="2.2000000000000002"/>
    <n v="36.300000000000004"/>
    <n v="0"/>
    <n v="0"/>
    <n v="1.1000000000000627"/>
    <n v="0"/>
    <n v="37.400000000000006"/>
    <n v="20.900000000000002"/>
    <n v="46.2"/>
    <n v="30.800000000000004"/>
    <n v="0"/>
    <n v="7.7000000000000011"/>
    <n v="0"/>
    <n v="26.400000000000002"/>
    <n v="3.3000000000000003"/>
    <n v="1.1000000000000001"/>
    <n v="0"/>
    <n v="40.700000000000003"/>
    <n v="15.400000000000002"/>
    <n v="18.700000000000003"/>
    <n v="19.8"/>
  </r>
  <r>
    <x v="227"/>
    <x v="7"/>
    <x v="14"/>
    <n v="452.1"/>
    <n v="40.700000000000003"/>
    <n v="91.300000000000011"/>
    <n v="247.5"/>
    <n v="72.600000000000009"/>
    <n v="0"/>
    <n v="0.35200000000000004"/>
    <n v="0.91300000000000014"/>
    <n v="1.0780000000000001"/>
    <n v="1.089"/>
    <n v="0.68200000000000005"/>
    <n v="0.55000000000000004"/>
    <n v="1.0120000000000002"/>
    <n v="0.59400000000000008"/>
    <n v="1.0230000000000001"/>
    <n v="0.13200000000000001"/>
    <n v="0.74800000000000011"/>
    <n v="0.95700000000000007"/>
    <n v="1.089"/>
    <n v="0.77000000000000013"/>
    <n v="0.74800000000000011"/>
    <n v="0.94600000000000006"/>
    <n v="0.93500000000000005"/>
    <n v="42.900000000000006"/>
    <n v="0"/>
    <n v="0"/>
    <n v="4.4000000000000004"/>
    <n v="0"/>
    <n v="30.800000000000004"/>
    <n v="0"/>
    <n v="9.9"/>
    <n v="0"/>
    <n v="3.3000000000000003"/>
    <n v="26.400000000000002"/>
    <n v="0"/>
    <n v="0"/>
    <n v="0"/>
    <n v="46.2"/>
    <n v="4.4000000000000004"/>
    <n v="0"/>
    <n v="8.8000000000000007"/>
    <n v="13.200000000000001"/>
    <n v="0"/>
    <n v="39.6"/>
    <n v="28.6"/>
    <n v="28.6"/>
    <n v="27.500000000000004"/>
    <n v="27.500000000000004"/>
    <n v="56.1"/>
    <n v="2.2000000000000002"/>
    <n v="26.400000000000002"/>
    <n v="4.4000000000000004"/>
    <n v="6.6000000000000005"/>
    <n v="5.5"/>
    <n v="0"/>
    <n v="9.9"/>
    <n v="0"/>
    <n v="25.3"/>
    <n v="0"/>
    <n v="0"/>
    <n v="0"/>
    <n v="0"/>
    <n v="0"/>
  </r>
  <r>
    <x v="228"/>
    <x v="7"/>
    <x v="15"/>
    <n v="554.40000000000009"/>
    <n v="146.30000000000001"/>
    <n v="146.29999999999998"/>
    <n v="155.10000000000002"/>
    <n v="106.70000000000002"/>
    <n v="0"/>
    <n v="0.24200000000000002"/>
    <n v="1.0780000000000001"/>
    <n v="0.81400000000000006"/>
    <n v="0.88000000000000012"/>
    <n v="0.69300000000000006"/>
    <n v="0.96800000000000008"/>
    <n v="0.7370000000000001"/>
    <n v="0.60500000000000009"/>
    <n v="0.67100000000000004"/>
    <n v="0.80300000000000005"/>
    <n v="0.83600000000000008"/>
    <n v="0.9900000000000001"/>
    <n v="1.0669999999999999"/>
    <n v="0.28600000000000003"/>
    <n v="0.77000000000000013"/>
    <n v="1.1000000000000001"/>
    <n v="0.93500000000000005"/>
    <n v="0"/>
    <n v="14.3"/>
    <n v="40.700000000000003"/>
    <n v="0"/>
    <n v="22"/>
    <n v="16.5"/>
    <n v="34.1"/>
    <n v="17.600000000000001"/>
    <n v="0"/>
    <n v="1.1000000000000001"/>
    <n v="9.9"/>
    <n v="0"/>
    <n v="0"/>
    <n v="26.400000000000002"/>
    <n v="0"/>
    <n v="14.3"/>
    <n v="15.400000000000002"/>
    <n v="39.6"/>
    <n v="0"/>
    <n v="11"/>
    <n v="46.2"/>
    <n v="0"/>
    <n v="22"/>
    <n v="14.3"/>
    <n v="8.8000000000000007"/>
    <n v="26.400000000000002"/>
    <n v="3.3000000000000003"/>
    <n v="16.5"/>
    <n v="8.8000000000000007"/>
    <n v="8.8000000000000007"/>
    <n v="22"/>
    <n v="0"/>
    <n v="15.400000000000002"/>
    <n v="53.900000000000006"/>
    <n v="8.8000000000000007"/>
    <n v="0"/>
    <n v="2.2000000000000002"/>
    <n v="29.700000000000003"/>
    <n v="9.9"/>
    <n v="4.4000000000000004"/>
  </r>
  <r>
    <x v="229"/>
    <x v="7"/>
    <x v="16"/>
    <n v="377.3"/>
    <n v="134.20000000000002"/>
    <n v="145.20000000000002"/>
    <n v="51.699999999999996"/>
    <n v="46.199999999999996"/>
    <n v="0"/>
    <n v="0.27500000000000002"/>
    <n v="0.71500000000000008"/>
    <n v="0.91300000000000014"/>
    <n v="0.97900000000000009"/>
    <n v="0.96800000000000008"/>
    <n v="0.9900000000000001"/>
    <n v="0.77000000000000013"/>
    <n v="0.63800000000000001"/>
    <n v="0.93500000000000005"/>
    <n v="1.0780000000000001"/>
    <n v="0.79200000000000004"/>
    <n v="0.9900000000000001"/>
    <n v="0.53900000000000003"/>
    <n v="0.83600000000000008"/>
    <n v="0.9900000000000001"/>
    <n v="0.35200000000000004"/>
    <n v="1.0340000000000003"/>
    <n v="7.7000000000000011"/>
    <n v="0"/>
    <n v="18.700000000000003"/>
    <n v="52.800000000000004"/>
    <n v="36.300000000000004"/>
    <n v="0"/>
    <n v="2.2000000000000002"/>
    <n v="0"/>
    <n v="6.6000000000000005"/>
    <n v="20.900000000000002"/>
    <n v="0"/>
    <n v="2.2000000000000002"/>
    <n v="11"/>
    <n v="0"/>
    <n v="12.100000000000001"/>
    <n v="0"/>
    <n v="11"/>
    <n v="0"/>
    <n v="6.6000000000000005"/>
    <n v="3.3000000000000003"/>
    <n v="4.4000000000000004"/>
    <n v="5.5"/>
    <n v="0"/>
    <n v="13.200000000000001"/>
    <n v="9.9"/>
    <n v="0"/>
    <n v="14.3"/>
    <n v="0"/>
    <n v="0"/>
    <n v="4.4000000000000004"/>
    <n v="7.7000000000000011"/>
    <n v="12.100000000000001"/>
    <n v="15.400000000000002"/>
    <n v="0"/>
    <n v="17.600000000000001"/>
    <n v="16.5"/>
    <n v="13.200000000000001"/>
    <n v="17.600000000000001"/>
    <n v="34.1"/>
    <n v="0"/>
  </r>
  <r>
    <x v="230"/>
    <x v="7"/>
    <x v="17"/>
    <n v="572"/>
    <n v="195.8"/>
    <n v="124.30000000000001"/>
    <n v="114.40000000000002"/>
    <n v="137.5"/>
    <n v="0"/>
    <n v="0.45100000000000007"/>
    <n v="0.84700000000000009"/>
    <n v="0.8580000000000001"/>
    <n v="0.88000000000000012"/>
    <n v="0.28600000000000003"/>
    <n v="0.66"/>
    <n v="0.92400000000000004"/>
    <n v="0.80300000000000005"/>
    <n v="0.12100000000000001"/>
    <n v="0.13200000000000001"/>
    <n v="1.056"/>
    <n v="1.0340000000000003"/>
    <n v="0.45100000000000007"/>
    <n v="1.0120000000000002"/>
    <n v="1.0669999999999999"/>
    <n v="0.63800000000000001"/>
    <n v="0.91300000000000014"/>
    <n v="20.900000000000002"/>
    <n v="28.6"/>
    <n v="20.900000000000002"/>
    <n v="15.400000000000002"/>
    <n v="0"/>
    <n v="11"/>
    <n v="8.8000000000000007"/>
    <n v="12.100000000000001"/>
    <n v="0"/>
    <n v="6.6000000000000005"/>
    <n v="0"/>
    <n v="31.900000000000002"/>
    <n v="0"/>
    <n v="30.800000000000004"/>
    <n v="12.100000000000001"/>
    <n v="0"/>
    <n v="0"/>
    <n v="17.600000000000001"/>
    <n v="28.6"/>
    <n v="16.5"/>
    <n v="0"/>
    <n v="12.100000000000001"/>
    <n v="0"/>
    <n v="0"/>
    <n v="25.3"/>
    <n v="7.7000000000000011"/>
    <n v="0"/>
    <n v="6.6000000000000005"/>
    <n v="36.300000000000004"/>
    <n v="26.400000000000002"/>
    <n v="33"/>
    <n v="26.400000000000002"/>
    <n v="7.7000000000000011"/>
    <n v="0"/>
    <n v="41.800000000000004"/>
    <n v="0"/>
    <n v="5.5"/>
    <n v="38.5"/>
    <n v="19.8"/>
    <n v="23.1"/>
  </r>
  <r>
    <x v="231"/>
    <x v="7"/>
    <x v="18"/>
    <n v="611.6"/>
    <n v="188.10000000000002"/>
    <n v="134.20000000000002"/>
    <n v="174.9"/>
    <n v="114.4"/>
    <n v="0"/>
    <n v="0.81400000000000006"/>
    <n v="0.63800000000000001"/>
    <n v="0.47300000000000003"/>
    <n v="0.38500000000000006"/>
    <n v="1.0450000000000002"/>
    <n v="0.66"/>
    <n v="0.72600000000000009"/>
    <n v="0.11000000000000001"/>
    <n v="0.64900000000000002"/>
    <n v="0.71500000000000008"/>
    <n v="0.81400000000000006"/>
    <n v="0.6160000000000001"/>
    <n v="0.53900000000000003"/>
    <n v="1.0340000000000003"/>
    <n v="1.0120000000000002"/>
    <n v="0.66"/>
    <n v="0.44000000000000006"/>
    <n v="35.200000000000003"/>
    <n v="2.2000000000000002"/>
    <n v="26.400000000000002"/>
    <n v="3.3000000000000003"/>
    <n v="1.1000000000000001"/>
    <n v="0"/>
    <n v="31.900000000000002"/>
    <n v="0"/>
    <n v="9.9"/>
    <n v="24.200000000000003"/>
    <n v="50.6"/>
    <n v="12.100000000000001"/>
    <n v="7.7000000000000011"/>
    <n v="6.6000000000000005"/>
    <n v="4.4000000000000004"/>
    <n v="24.200000000000003"/>
    <n v="0"/>
    <n v="8.8000000000000007"/>
    <n v="33"/>
    <n v="17.600000000000001"/>
    <n v="23.1"/>
    <n v="6.6000000000000005"/>
    <n v="25.3"/>
    <n v="34.1"/>
    <n v="0"/>
    <n v="29.700000000000003"/>
    <n v="5.5"/>
    <n v="5.5"/>
    <n v="0"/>
    <n v="45.1"/>
    <n v="8.8000000000000007"/>
    <n v="31.900000000000002"/>
    <n v="18.700000000000003"/>
    <n v="7.7000000000000011"/>
    <n v="0"/>
    <n v="34.1"/>
    <n v="15.400000000000002"/>
    <n v="0"/>
    <n v="50.6"/>
    <n v="20.900000000000002"/>
  </r>
  <r>
    <x v="232"/>
    <x v="7"/>
    <x v="19"/>
    <n v="558.80000000000018"/>
    <n v="93.5"/>
    <n v="130.9"/>
    <n v="193.60000000000002"/>
    <n v="140.80000000000013"/>
    <n v="0"/>
    <n v="0.34100000000000003"/>
    <n v="0.97900000000000009"/>
    <n v="0.84700000000000009"/>
    <n v="0.89100000000000013"/>
    <n v="1.0340000000000003"/>
    <n v="0.83600000000000008"/>
    <n v="1.056"/>
    <n v="0.35200000000000004"/>
    <n v="0.81400000000000006"/>
    <n v="1.056"/>
    <n v="1.0780000000000001"/>
    <n v="1.0120000000000002"/>
    <n v="0.89100000000000013"/>
    <n v="0.83600000000000008"/>
    <n v="0.84700000000000009"/>
    <n v="0.49500000000000005"/>
    <n v="0.93500000000000005"/>
    <n v="0"/>
    <n v="15.400000000000002"/>
    <n v="12.100000000000001"/>
    <n v="23.1"/>
    <n v="46.2"/>
    <n v="11"/>
    <n v="0"/>
    <n v="0"/>
    <n v="0"/>
    <n v="23.1"/>
    <n v="0"/>
    <n v="50.6"/>
    <n v="13.200000000000125"/>
    <n v="16.5"/>
    <n v="0"/>
    <n v="9.9"/>
    <n v="38.5"/>
    <n v="1.1000000000000001"/>
    <n v="11"/>
    <n v="0"/>
    <n v="7.7000000000000011"/>
    <n v="11"/>
    <n v="0"/>
    <n v="7.7000000000000011"/>
    <n v="3.3000000000000003"/>
    <n v="24.200000000000003"/>
    <n v="39.6"/>
    <n v="19.8"/>
    <n v="45.1"/>
    <n v="35.200000000000003"/>
    <n v="0"/>
    <n v="20.900000000000002"/>
    <n v="0"/>
    <n v="7.7000000000000011"/>
    <n v="6.6000000000000005"/>
    <n v="7.7000000000000011"/>
    <n v="17.600000000000001"/>
    <n v="0"/>
    <n v="0"/>
    <n v="33"/>
  </r>
  <r>
    <x v="233"/>
    <x v="7"/>
    <x v="20"/>
    <n v="650.10000000000014"/>
    <n v="127.60000000000002"/>
    <n v="171.60000000000002"/>
    <n v="168.3"/>
    <n v="182.60000000000002"/>
    <n v="0"/>
    <n v="0.83600000000000008"/>
    <n v="0.58300000000000007"/>
    <n v="0.83600000000000008"/>
    <n v="0.86900000000000011"/>
    <n v="0.81400000000000006"/>
    <n v="0.78100000000000003"/>
    <n v="0.78100000000000003"/>
    <n v="0.79200000000000004"/>
    <n v="1.0340000000000003"/>
    <n v="0.6160000000000001"/>
    <n v="0.78100000000000003"/>
    <n v="0.47300000000000003"/>
    <n v="0.77000000000000013"/>
    <n v="0.86900000000000011"/>
    <n v="0.51700000000000013"/>
    <n v="0.6160000000000001"/>
    <n v="0.28600000000000003"/>
    <n v="17.600000000000001"/>
    <n v="12.100000000000001"/>
    <n v="1.1000000000000001"/>
    <n v="11"/>
    <n v="14.3"/>
    <n v="8.8000000000000007"/>
    <n v="15.400000000000002"/>
    <n v="35.200000000000003"/>
    <n v="0"/>
    <n v="56.1"/>
    <n v="37.400000000000006"/>
    <n v="11"/>
    <n v="5.5"/>
    <n v="7.7000000000000011"/>
    <n v="55.000000000000007"/>
    <n v="29.700000000000003"/>
    <n v="9.9"/>
    <n v="20.900000000000002"/>
    <n v="0"/>
    <n v="42.900000000000006"/>
    <n v="0"/>
    <n v="17.600000000000001"/>
    <n v="17.600000000000001"/>
    <n v="16.5"/>
    <n v="16.5"/>
    <n v="45.1"/>
    <n v="14.3"/>
    <n v="40.700000000000003"/>
    <n v="0"/>
    <n v="0"/>
    <n v="2.2000000000000002"/>
    <n v="27.500000000000004"/>
    <n v="11"/>
    <n v="5.5"/>
    <n v="15.400000000000002"/>
    <n v="19.8"/>
    <n v="15.400000000000002"/>
    <n v="5.5"/>
    <n v="7.7000000000000011"/>
    <n v="17.600000000000001"/>
  </r>
  <r>
    <x v="234"/>
    <x v="7"/>
    <x v="21"/>
    <n v="601.70000000000005"/>
    <n v="135.30000000000001"/>
    <n v="231"/>
    <n v="132"/>
    <n v="103.40000000000002"/>
    <n v="0"/>
    <n v="0.8580000000000001"/>
    <n v="0.77000000000000013"/>
    <n v="0.84700000000000009"/>
    <n v="0.96800000000000008"/>
    <n v="0.55000000000000004"/>
    <n v="0.46200000000000002"/>
    <n v="0.67100000000000004"/>
    <n v="0.44000000000000006"/>
    <n v="0.67100000000000004"/>
    <n v="1.089"/>
    <n v="0.68200000000000005"/>
    <n v="0.45100000000000007"/>
    <n v="1.1000000000000001"/>
    <n v="0.84700000000000009"/>
    <n v="1.0780000000000001"/>
    <n v="0.46200000000000002"/>
    <n v="0.89100000000000013"/>
    <n v="23.1"/>
    <n v="16.5"/>
    <n v="6.6000000000000005"/>
    <n v="18.700000000000003"/>
    <n v="37.400000000000006"/>
    <n v="58.300000000000004"/>
    <n v="27.500000000000004"/>
    <n v="7.7000000000000011"/>
    <n v="35.200000000000003"/>
    <n v="0"/>
    <n v="6.6000000000000005"/>
    <n v="17.600000000000001"/>
    <n v="3.3000000000000003"/>
    <n v="0"/>
    <n v="9.9"/>
    <n v="37.400000000000006"/>
    <n v="0"/>
    <n v="11"/>
    <n v="3.3000000000000003"/>
    <n v="20.900000000000002"/>
    <n v="0"/>
    <n v="5.5"/>
    <n v="6.6000000000000005"/>
    <n v="44"/>
    <n v="12.100000000000001"/>
    <n v="28.6"/>
    <n v="18.700000000000003"/>
    <n v="3.3000000000000003"/>
    <n v="0"/>
    <n v="13.200000000000001"/>
    <n v="0"/>
    <n v="11"/>
    <n v="0"/>
    <n v="29.700000000000003"/>
    <n v="2.2000000000000002"/>
    <n v="16.5"/>
    <n v="0"/>
    <n v="17.600000000000001"/>
    <n v="52.800000000000004"/>
    <n v="5.5"/>
  </r>
  <r>
    <x v="235"/>
    <x v="7"/>
    <x v="22"/>
    <n v="745.80000000000007"/>
    <n v="199.10000000000002"/>
    <n v="178.20000000000002"/>
    <n v="173.8"/>
    <n v="194.69999999999996"/>
    <n v="0"/>
    <n v="1.089"/>
    <n v="0.75900000000000012"/>
    <n v="0.90200000000000014"/>
    <n v="0.75900000000000012"/>
    <n v="0.50600000000000012"/>
    <n v="0.74800000000000011"/>
    <n v="0.52800000000000002"/>
    <n v="0.70400000000000007"/>
    <n v="0.82500000000000007"/>
    <n v="0.68200000000000005"/>
    <n v="1.1000000000000001"/>
    <n v="0.79200000000000004"/>
    <n v="0.86900000000000011"/>
    <n v="1.0010000000000001"/>
    <n v="0.56100000000000005"/>
    <n v="0.77000000000000013"/>
    <n v="0.37400000000000005"/>
    <n v="46.2"/>
    <n v="18.700000000000003"/>
    <n v="22"/>
    <n v="0"/>
    <n v="5.5"/>
    <n v="5.5"/>
    <n v="45.1"/>
    <n v="15.400000000000002"/>
    <n v="14.3"/>
    <n v="5.5"/>
    <n v="29.700000000000003"/>
    <n v="18.700000000000003"/>
    <n v="34.1"/>
    <n v="51.7"/>
    <n v="23.1"/>
    <n v="13.200000000000001"/>
    <n v="2.2000000000000002"/>
    <n v="0"/>
    <n v="13.200000000000001"/>
    <n v="38.5"/>
    <n v="25.3"/>
    <n v="0"/>
    <n v="18.700000000000003"/>
    <n v="4.4000000000000004"/>
    <n v="2.2000000000000002"/>
    <n v="20.900000000000002"/>
    <n v="29.700000000000003"/>
    <n v="27.500000000000004"/>
    <n v="2.2000000000000002"/>
    <n v="42.900000000000006"/>
    <n v="24.200000000000003"/>
    <n v="38.5"/>
    <n v="30.800000000000004"/>
    <n v="29.700000000000003"/>
    <n v="11"/>
    <n v="20.900000000000002"/>
    <n v="15.400000000000002"/>
    <n v="25.3"/>
    <n v="3.3000000000000003"/>
    <n v="0"/>
  </r>
  <r>
    <x v="236"/>
    <x v="7"/>
    <x v="23"/>
    <n v="468.59999999999997"/>
    <n v="103.39999999999989"/>
    <n v="118.80000000000001"/>
    <n v="115.5"/>
    <n v="130.90000000000003"/>
    <n v="0"/>
    <n v="0.56100000000000005"/>
    <n v="0.86900000000000011"/>
    <n v="0.84700000000000009"/>
    <n v="0.9900000000000001"/>
    <n v="0.9900000000000001"/>
    <n v="1.0669999999999999"/>
    <n v="0.71500000000000008"/>
    <n v="0.15400000000000003"/>
    <n v="0.78100000000000003"/>
    <n v="0.70400000000000007"/>
    <n v="0.95700000000000007"/>
    <n v="0.57200000000000006"/>
    <n v="0.55000000000000004"/>
    <n v="0.33"/>
    <n v="0.94600000000000006"/>
    <n v="0.45100000000000007"/>
    <n v="1.0669999999999999"/>
    <n v="27.500000000000004"/>
    <n v="0"/>
    <n v="0"/>
    <n v="17.600000000000001"/>
    <n v="16.5"/>
    <n v="15.400000000000002"/>
    <n v="7.7000000000000011"/>
    <n v="25.3"/>
    <n v="8.8000000000000007"/>
    <n v="0"/>
    <n v="16.5"/>
    <n v="12.100000000000001"/>
    <n v="0"/>
    <n v="27.500000000000004"/>
    <n v="0"/>
    <n v="0"/>
    <n v="56.1"/>
    <n v="0"/>
    <n v="35.200000000000003"/>
    <n v="0"/>
    <n v="0"/>
    <n v="3.3000000000000003"/>
    <n v="41.800000000000004"/>
    <n v="40.700000000000003"/>
    <n v="0"/>
    <n v="19.8"/>
    <n v="3.3000000000000003"/>
    <n v="0"/>
    <n v="0"/>
    <n v="6.6000000000000005"/>
    <n v="0"/>
    <n v="9.9"/>
    <n v="47.300000000000004"/>
    <n v="8.8000000000000007"/>
    <n v="20.900000000000002"/>
    <n v="2.2000000000000002"/>
    <n v="0"/>
    <n v="2.2000000000000002"/>
    <n v="12.099999999999875"/>
    <n v="0"/>
  </r>
  <r>
    <x v="237"/>
    <x v="7"/>
    <x v="24"/>
    <n v="595.1"/>
    <n v="133.1"/>
    <n v="169.4"/>
    <n v="237.60000000000002"/>
    <n v="55.000000000000007"/>
    <n v="0"/>
    <n v="0.26400000000000001"/>
    <n v="0.90200000000000014"/>
    <n v="0.78100000000000003"/>
    <n v="0.84700000000000009"/>
    <n v="1.089"/>
    <n v="0.80300000000000005"/>
    <n v="0.81400000000000006"/>
    <n v="0.74800000000000011"/>
    <n v="0.47300000000000003"/>
    <n v="0.8580000000000001"/>
    <n v="0.50600000000000012"/>
    <n v="0.46200000000000002"/>
    <n v="0.63800000000000001"/>
    <n v="1.0010000000000001"/>
    <n v="1.0340000000000003"/>
    <n v="0.96800000000000008"/>
    <n v="0.96800000000000008"/>
    <n v="0"/>
    <n v="7.7000000000000011"/>
    <n v="27.500000000000004"/>
    <n v="25.3"/>
    <n v="28.6"/>
    <n v="5.5"/>
    <n v="15.400000000000002"/>
    <n v="37.400000000000006"/>
    <n v="5.5"/>
    <n v="16.5"/>
    <n v="8.8000000000000007"/>
    <n v="18.700000000000003"/>
    <n v="4.4000000000000004"/>
    <n v="0"/>
    <n v="0"/>
    <n v="1.1000000000000001"/>
    <n v="30.800000000000004"/>
    <n v="0"/>
    <n v="0"/>
    <n v="0"/>
    <n v="42.900000000000006"/>
    <n v="6.6000000000000005"/>
    <n v="18.700000000000003"/>
    <n v="37.400000000000006"/>
    <n v="40.700000000000003"/>
    <n v="28.6"/>
    <n v="12.100000000000001"/>
    <n v="15.400000000000002"/>
    <n v="11"/>
    <n v="24.200000000000003"/>
    <n v="27.500000000000004"/>
    <n v="29.700000000000003"/>
    <n v="6.6000000000000005"/>
    <n v="15.400000000000002"/>
    <n v="0"/>
    <n v="1.1000000000000001"/>
    <n v="22"/>
    <n v="8.8000000000000007"/>
    <n v="8.8000000000000007"/>
    <n v="13.200000000000001"/>
  </r>
  <r>
    <x v="238"/>
    <x v="7"/>
    <x v="25"/>
    <n v="447.70000000000005"/>
    <n v="115.5"/>
    <n v="133.10000000000002"/>
    <n v="85.800000000000011"/>
    <n v="113.3"/>
    <n v="1"/>
    <n v="0.97900000000000009"/>
    <n v="0.26400000000000001"/>
    <n v="0.8580000000000001"/>
    <n v="0.9900000000000001"/>
    <n v="1.0120000000000002"/>
    <n v="0.82500000000000007"/>
    <n v="0.66"/>
    <n v="0.44000000000000006"/>
    <n v="1.1000000000000001"/>
    <n v="0.66"/>
    <n v="0.77000000000000013"/>
    <n v="0.59400000000000008"/>
    <n v="1.0340000000000003"/>
    <n v="0.80300000000000005"/>
    <n v="0.93500000000000005"/>
    <n v="0.59400000000000008"/>
    <n v="0.89100000000000013"/>
    <n v="0"/>
    <n v="0"/>
    <n v="22"/>
    <n v="25.3"/>
    <n v="14.3"/>
    <n v="2.2000000000000002"/>
    <n v="7.7000000000000011"/>
    <n v="61.600000000000009"/>
    <n v="0"/>
    <n v="0"/>
    <n v="11"/>
    <n v="13.200000000000001"/>
    <n v="14.3"/>
    <n v="27.500000000000004"/>
    <n v="5.5"/>
    <n v="3.3000000000000003"/>
    <n v="0"/>
    <n v="7.7000000000000011"/>
    <n v="33"/>
    <n v="8.8000000000000007"/>
    <n v="12.100000000000001"/>
    <n v="13.200000000000001"/>
    <n v="19.8"/>
    <n v="0"/>
    <n v="0"/>
    <n v="14.3"/>
    <n v="0"/>
    <n v="26.400000000000002"/>
    <n v="0"/>
    <n v="0"/>
    <n v="8.8000000000000007"/>
    <n v="20.900000000000002"/>
    <n v="0"/>
    <n v="0"/>
    <n v="0"/>
    <n v="41.800000000000004"/>
    <n v="16.5"/>
    <n v="2.2000000000000002"/>
    <n v="5.5"/>
    <n v="19.8"/>
  </r>
  <r>
    <x v="239"/>
    <x v="7"/>
    <x v="26"/>
    <n v="533.49999999999977"/>
    <n v="188.1"/>
    <n v="71.500000000000014"/>
    <n v="138.59999999999977"/>
    <n v="135.30000000000001"/>
    <n v="0"/>
    <n v="1.0780000000000001"/>
    <n v="0.91300000000000014"/>
    <n v="0.79200000000000004"/>
    <n v="0.95700000000000007"/>
    <n v="1.0669999999999999"/>
    <n v="1.056"/>
    <n v="0.6160000000000001"/>
    <n v="0.48400000000000004"/>
    <n v="0.78100000000000003"/>
    <n v="0.83600000000000008"/>
    <n v="0.67100000000000004"/>
    <n v="1.0340000000000003"/>
    <n v="0.78100000000000003"/>
    <n v="1.0450000000000002"/>
    <n v="0.77000000000000013"/>
    <n v="0.9900000000000001"/>
    <n v="1.0669999999999999"/>
    <n v="0"/>
    <n v="0"/>
    <n v="0"/>
    <n v="7.7000000000000011"/>
    <n v="23.1"/>
    <n v="18.700000000000003"/>
    <n v="9.9"/>
    <n v="7.7000000000000011"/>
    <n v="4.4000000000000004"/>
    <n v="0"/>
    <n v="35.200000000000003"/>
    <n v="7.7000000000000011"/>
    <n v="39.6"/>
    <n v="28.6"/>
    <n v="12.100000000000001"/>
    <n v="17.600000000000001"/>
    <n v="0"/>
    <n v="29.700000000000003"/>
    <n v="0"/>
    <n v="0"/>
    <n v="0"/>
    <n v="3.299999999999875"/>
    <n v="8.8000000000000007"/>
    <n v="15.399999999999876"/>
    <n v="11"/>
    <n v="3.3000000000000003"/>
    <n v="20.900000000000002"/>
    <n v="4.4000000000000004"/>
    <n v="31.900000000000002"/>
    <n v="39.6"/>
    <n v="16.5"/>
    <n v="15.400000000000002"/>
    <n v="6.6000000000000005"/>
    <n v="31.900000000000002"/>
    <n v="50.6"/>
    <n v="26.400000000000002"/>
    <n v="20.900000000000002"/>
    <n v="17.600000000000001"/>
    <n v="2.2000000000000002"/>
    <n v="0"/>
  </r>
  <r>
    <x v="240"/>
    <x v="7"/>
    <x v="27"/>
    <n v="416.9000000000002"/>
    <n v="91.300000000000011"/>
    <n v="133.10000000000002"/>
    <n v="67.100000000000122"/>
    <n v="125.4"/>
    <n v="0"/>
    <n v="1.0340000000000003"/>
    <n v="0.70400000000000007"/>
    <n v="0.8580000000000001"/>
    <n v="0.95700000000000007"/>
    <n v="1.089"/>
    <n v="0.81400000000000006"/>
    <n v="0.66"/>
    <n v="0.68200000000000005"/>
    <n v="0.15400000000000003"/>
    <n v="0.79200000000000004"/>
    <n v="0.94600000000000006"/>
    <n v="0.56100000000000005"/>
    <n v="0.95700000000000007"/>
    <n v="0.78100000000000003"/>
    <n v="0.45100000000000007"/>
    <n v="1.0780000000000001"/>
    <n v="0.28600000000000003"/>
    <n v="0"/>
    <n v="4.4000000000000004"/>
    <n v="6.6000000000000005"/>
    <n v="50.6"/>
    <n v="0"/>
    <n v="0"/>
    <n v="0"/>
    <n v="40.700000000000003"/>
    <n v="0"/>
    <n v="30.800000000000004"/>
    <n v="16.5"/>
    <n v="39.6"/>
    <n v="0"/>
    <n v="18.700000000000003"/>
    <n v="12.100000000000001"/>
    <n v="40.700000000000003"/>
    <n v="0"/>
    <n v="8.8000000000000007"/>
    <n v="3.3000000000000003"/>
    <n v="2.2000000000000002"/>
    <n v="3.3000000000000003"/>
    <n v="13.200000000000125"/>
    <n v="0"/>
    <n v="7.7000000000000011"/>
    <n v="5.5"/>
    <n v="1.1000000000000001"/>
    <n v="16.5"/>
    <n v="0"/>
    <n v="0"/>
    <n v="19.8"/>
    <n v="3.3000000000000003"/>
    <n v="3.3000000000000003"/>
    <n v="1.1000000000000001"/>
    <n v="12.100000000000001"/>
    <n v="9.9"/>
    <n v="18.700000000000003"/>
    <n v="26.400000000000002"/>
    <n v="1.1000000000000001"/>
    <n v="0"/>
    <n v="15.400000000000002"/>
  </r>
  <r>
    <x v="241"/>
    <x v="7"/>
    <x v="28"/>
    <n v="602.80000000000007"/>
    <n v="125.40000000000002"/>
    <n v="165.00000000000003"/>
    <n v="204.60000000000002"/>
    <n v="107.8"/>
    <n v="0"/>
    <n v="0.35200000000000004"/>
    <n v="0.53900000000000003"/>
    <n v="0.81400000000000006"/>
    <n v="1.0120000000000002"/>
    <n v="1.0669999999999999"/>
    <n v="1.0450000000000002"/>
    <n v="0.66"/>
    <n v="0.69300000000000006"/>
    <n v="0.67100000000000004"/>
    <n v="0.83600000000000008"/>
    <n v="0.9900000000000001"/>
    <n v="0.45100000000000007"/>
    <n v="0.92400000000000004"/>
    <n v="0.46200000000000002"/>
    <n v="0.48400000000000004"/>
    <n v="0.64900000000000002"/>
    <n v="0.37400000000000005"/>
    <n v="15.400000000000002"/>
    <n v="0"/>
    <n v="26.400000000000002"/>
    <n v="23.1"/>
    <n v="0"/>
    <n v="0"/>
    <n v="27.500000000000004"/>
    <n v="8.8000000000000007"/>
    <n v="37.400000000000006"/>
    <n v="26.400000000000002"/>
    <n v="0"/>
    <n v="31.900000000000002"/>
    <n v="41.800000000000004"/>
    <n v="14.3"/>
    <n v="0"/>
    <n v="0"/>
    <n v="7.7000000000000011"/>
    <n v="1.1000000000000001"/>
    <n v="11"/>
    <n v="0"/>
    <n v="9.9"/>
    <n v="44"/>
    <n v="0"/>
    <n v="19.8"/>
    <n v="17.600000000000001"/>
    <n v="30.800000000000004"/>
    <n v="12.100000000000001"/>
    <n v="29.700000000000003"/>
    <n v="22"/>
    <n v="18.700000000000003"/>
    <n v="11"/>
    <n v="7.7000000000000011"/>
    <n v="26.400000000000002"/>
    <n v="7.7000000000000011"/>
    <n v="27.500000000000004"/>
    <n v="17.600000000000001"/>
    <n v="13.200000000000001"/>
    <n v="0"/>
    <n v="12.100000000000001"/>
    <n v="2.2000000000000002"/>
  </r>
  <r>
    <x v="242"/>
    <x v="7"/>
    <x v="29"/>
    <n v="501.6"/>
    <n v="147.4"/>
    <n v="172.70000000000002"/>
    <n v="127.6"/>
    <n v="53.900000000000006"/>
    <n v="0"/>
    <n v="0.36300000000000004"/>
    <n v="0.52800000000000002"/>
    <n v="0.80300000000000005"/>
    <n v="0.94600000000000006"/>
    <n v="1.0010000000000001"/>
    <n v="0.70400000000000007"/>
    <n v="0.82500000000000007"/>
    <n v="0.86900000000000011"/>
    <n v="0.68200000000000005"/>
    <n v="0.66"/>
    <n v="0.74800000000000011"/>
    <n v="0.45100000000000007"/>
    <n v="0.78100000000000003"/>
    <n v="0.82500000000000007"/>
    <n v="1.0780000000000001"/>
    <n v="0.89100000000000013"/>
    <n v="1.0340000000000003"/>
    <n v="47.300000000000004"/>
    <n v="0"/>
    <n v="35.200000000000003"/>
    <n v="3.3000000000000003"/>
    <n v="20.900000000000002"/>
    <n v="33"/>
    <n v="3.3000000000000003"/>
    <n v="0"/>
    <n v="19.8"/>
    <n v="9.9"/>
    <n v="26.400000000000002"/>
    <n v="27.500000000000004"/>
    <n v="6.6000000000000005"/>
    <n v="0"/>
    <n v="0"/>
    <n v="0"/>
    <n v="18.700000000000003"/>
    <n v="0"/>
    <n v="1.1000000000000001"/>
    <n v="0"/>
    <n v="12.100000000000001"/>
    <n v="8.8000000000000007"/>
    <n v="0"/>
    <n v="4.4000000000000004"/>
    <n v="12.100000000000001"/>
    <n v="55.000000000000007"/>
    <n v="23.1"/>
    <n v="12.100000000000001"/>
    <n v="0"/>
    <n v="0"/>
    <n v="23.1"/>
    <n v="6.6000000000000005"/>
    <n v="0"/>
    <n v="0"/>
    <n v="40.700000000000003"/>
    <n v="34.1"/>
    <n v="0"/>
    <n v="0"/>
    <n v="26.400000000000002"/>
    <n v="16.5"/>
  </r>
  <r>
    <x v="243"/>
    <x v="7"/>
    <x v="30"/>
    <n v="413.6"/>
    <n v="145.20000000000002"/>
    <n v="90.2"/>
    <n v="101.20000000000002"/>
    <n v="77.000000000000014"/>
    <n v="0"/>
    <n v="0.93500000000000005"/>
    <n v="0.33"/>
    <n v="0.90200000000000014"/>
    <n v="0.34100000000000003"/>
    <n v="1.0230000000000001"/>
    <n v="1.056"/>
    <n v="0.8580000000000001"/>
    <n v="0.33"/>
    <n v="0.8580000000000001"/>
    <n v="1.1000000000000001"/>
    <n v="0.79200000000000004"/>
    <n v="1.0450000000000002"/>
    <n v="0.68200000000000005"/>
    <n v="0.94600000000000006"/>
    <n v="0.60500000000000009"/>
    <n v="1.0120000000000002"/>
    <n v="1.056"/>
    <n v="0"/>
    <n v="28.6"/>
    <n v="4.4000000000000004"/>
    <n v="8.8000000000000007"/>
    <n v="35.200000000000003"/>
    <n v="0"/>
    <n v="0"/>
    <n v="0"/>
    <n v="0"/>
    <n v="13.200000000000001"/>
    <n v="5.5"/>
    <n v="24.200000000000003"/>
    <n v="0"/>
    <n v="0"/>
    <n v="45.1"/>
    <n v="0"/>
    <n v="0"/>
    <n v="7.7000000000000011"/>
    <n v="0"/>
    <n v="0"/>
    <n v="0"/>
    <n v="31.900000000000002"/>
    <n v="24.200000000000003"/>
    <n v="6.6000000000000005"/>
    <n v="3.3000000000000003"/>
    <n v="0"/>
    <n v="0"/>
    <n v="16.5"/>
    <n v="8.8000000000000007"/>
    <n v="9.9"/>
    <n v="4.4000000000000004"/>
    <n v="0"/>
    <n v="0"/>
    <n v="15.400000000000002"/>
    <n v="22"/>
    <n v="23.1"/>
    <n v="31.900000000000002"/>
    <n v="11"/>
    <n v="13.200000000000001"/>
    <n v="24.200000000000003"/>
  </r>
  <r>
    <x v="31"/>
    <x v="8"/>
    <x v="3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8"/>
    <x v="3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8"/>
    <x v="3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8"/>
    <x v="37"/>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8"/>
    <x v="38"/>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244"/>
    <x v="8"/>
    <x v="0"/>
    <n v="588.5"/>
    <n v="200.20000000000002"/>
    <n v="100.10000000000001"/>
    <n v="135.30000000000001"/>
    <n v="152.9"/>
    <n v="0"/>
    <n v="0.35200000000000004"/>
    <n v="0.55000000000000004"/>
    <n v="0.77000000000000013"/>
    <n v="0.80300000000000005"/>
    <n v="1.089"/>
    <n v="0.74800000000000011"/>
    <n v="0.62700000000000011"/>
    <n v="0.81400000000000006"/>
    <n v="1.0010000000000001"/>
    <n v="0.56100000000000005"/>
    <n v="0.93500000000000005"/>
    <n v="1.0120000000000002"/>
    <n v="0.59400000000000008"/>
    <n v="0.9900000000000001"/>
    <n v="0.77000000000000013"/>
    <n v="1.089"/>
    <n v="0.53900000000000003"/>
    <n v="0"/>
    <n v="9.9"/>
    <n v="4.4000000000000004"/>
    <n v="0"/>
    <n v="5.5"/>
    <n v="0"/>
    <n v="11"/>
    <n v="26.400000000000002"/>
    <n v="31.900000000000002"/>
    <n v="11"/>
    <n v="11.000000000000126"/>
    <n v="6.6000000000000005"/>
    <n v="13.200000000000001"/>
    <n v="22"/>
    <n v="24.200000000000003"/>
    <n v="8.8000000000000007"/>
    <n v="11"/>
    <n v="16.5"/>
    <n v="50.6"/>
    <n v="0"/>
    <n v="0"/>
    <n v="19.8"/>
    <n v="4.4000000000000004"/>
    <n v="5.5"/>
    <n v="4.4000000000000004"/>
    <n v="3.3000000000000003"/>
    <n v="35.200000000000003"/>
    <n v="36.300000000000004"/>
    <n v="0"/>
    <n v="26.400000000000002"/>
    <n v="14.3"/>
    <n v="0"/>
    <n v="0"/>
    <n v="36.300000000000004"/>
    <n v="17.600000000000001"/>
    <n v="34.1"/>
    <n v="1.1000000000000001"/>
    <n v="20.900000000000002"/>
    <n v="37.400000000000006"/>
    <n v="38.5"/>
  </r>
  <r>
    <x v="245"/>
    <x v="8"/>
    <x v="1"/>
    <n v="570.90000000000009"/>
    <n v="170.49999999999997"/>
    <n v="101.2"/>
    <n v="141.90000000000012"/>
    <n v="157.30000000000001"/>
    <n v="0"/>
    <n v="0.53900000000000003"/>
    <n v="0.66"/>
    <n v="1.0010000000000001"/>
    <n v="0.88000000000000012"/>
    <n v="0.72600000000000009"/>
    <n v="1.1000000000000001"/>
    <n v="1.1000000000000001"/>
    <n v="0.58300000000000007"/>
    <n v="0.17600000000000002"/>
    <n v="0.68200000000000005"/>
    <n v="0.75900000000000012"/>
    <n v="0.57200000000000006"/>
    <n v="1.0230000000000001"/>
    <n v="0.45100000000000007"/>
    <n v="0.22000000000000003"/>
    <n v="0.66"/>
    <n v="0.83600000000000008"/>
    <n v="0"/>
    <n v="1.1000000000000001"/>
    <n v="0"/>
    <n v="4.4000000000000004"/>
    <n v="37.400000000000006"/>
    <n v="0"/>
    <n v="5.5"/>
    <n v="27.500000000000004"/>
    <n v="6.6000000000000005"/>
    <n v="18.700000000000003"/>
    <n v="4.4000000000000004"/>
    <n v="3.3000000000000003"/>
    <n v="14.3"/>
    <n v="11"/>
    <n v="35.200000000000003"/>
    <n v="0"/>
    <n v="56.1"/>
    <n v="20.900000000000002"/>
    <n v="7.7000000000000011"/>
    <n v="8.8000000000000007"/>
    <n v="4.4000000000000004"/>
    <n v="9.9"/>
    <n v="2.2000000000000002"/>
    <n v="4.4000000000001256"/>
    <n v="48.400000000000006"/>
    <n v="25.3"/>
    <n v="3.3000000000000003"/>
    <n v="0"/>
    <n v="4.4000000000000004"/>
    <n v="39.6"/>
    <n v="0"/>
    <n v="36.300000000000004"/>
    <n v="30.800000000000004"/>
    <n v="22"/>
    <n v="6.6000000000000005"/>
    <n v="15.39999999999997"/>
    <n v="11"/>
    <n v="41.800000000000004"/>
    <n v="0"/>
    <n v="6.6000000000000005"/>
  </r>
  <r>
    <x v="246"/>
    <x v="8"/>
    <x v="2"/>
    <n v="557.70000000000005"/>
    <n v="157.30000000000001"/>
    <n v="184.8"/>
    <n v="97.900000000000034"/>
    <n v="117.7"/>
    <n v="0"/>
    <n v="0.20900000000000002"/>
    <n v="0.68200000000000005"/>
    <n v="0.86900000000000011"/>
    <n v="0.81400000000000006"/>
    <n v="1.056"/>
    <n v="0.95700000000000007"/>
    <n v="1.0669999999999999"/>
    <n v="0.72600000000000009"/>
    <n v="0.80300000000000005"/>
    <n v="1.0230000000000001"/>
    <n v="1.0669999999999999"/>
    <n v="0.95700000000000007"/>
    <n v="0.31900000000000001"/>
    <n v="0.82500000000000007"/>
    <n v="1.0120000000000002"/>
    <n v="0.34100000000000003"/>
    <n v="1.0340000000000003"/>
    <n v="15.400000000000002"/>
    <n v="47.300000000000004"/>
    <n v="23.1"/>
    <n v="2.2000000000000002"/>
    <n v="4.4000000000000004"/>
    <n v="31.900000000000002"/>
    <n v="0"/>
    <n v="2.2000000000000002"/>
    <n v="39.6"/>
    <n v="18.700000000000003"/>
    <n v="0"/>
    <n v="0"/>
    <n v="1.1000000000000001"/>
    <n v="47.300000000000004"/>
    <n v="0"/>
    <n v="0"/>
    <n v="17.600000000000001"/>
    <n v="0"/>
    <n v="24.200000000000003"/>
    <n v="27.500000000000004"/>
    <n v="0"/>
    <n v="5.5"/>
    <n v="29.700000000000003"/>
    <n v="12.100000000000001"/>
    <n v="12.100000000000001"/>
    <n v="11"/>
    <n v="2.2000000000000002"/>
    <n v="16.5"/>
    <n v="8.8000000000000327"/>
    <n v="0"/>
    <n v="6.6000000000000005"/>
    <n v="0"/>
    <n v="6.6000000000000005"/>
    <n v="44"/>
    <n v="0"/>
    <n v="2.2000000000000002"/>
    <n v="40.700000000000003"/>
    <n v="14.3"/>
    <n v="19.8"/>
    <n v="23.1"/>
  </r>
  <r>
    <x v="247"/>
    <x v="8"/>
    <x v="3"/>
    <n v="521.40000000000009"/>
    <n v="154"/>
    <n v="122.10000000000001"/>
    <n v="107.80000000000001"/>
    <n v="137.5"/>
    <n v="1"/>
    <n v="0.45100000000000007"/>
    <n v="0.69300000000000006"/>
    <n v="0.82500000000000007"/>
    <n v="0.97900000000000009"/>
    <n v="1.0669999999999999"/>
    <n v="0.89100000000000013"/>
    <n v="0.75900000000000012"/>
    <n v="0.81400000000000006"/>
    <n v="1.089"/>
    <n v="1.0450000000000002"/>
    <n v="0.69300000000000006"/>
    <n v="0.92400000000000004"/>
    <n v="0.57200000000000006"/>
    <n v="0.59400000000000008"/>
    <n v="1.0669999999999999"/>
    <n v="0.44000000000000006"/>
    <n v="0.41800000000000004"/>
    <n v="4.4000000000000004"/>
    <n v="9.9"/>
    <n v="7.7000000000000011"/>
    <n v="0"/>
    <n v="23.1"/>
    <n v="8.8000000000000007"/>
    <n v="31.900000000000002"/>
    <n v="0"/>
    <n v="34.1"/>
    <n v="2.2000000000000002"/>
    <n v="0"/>
    <n v="6.6000000000000005"/>
    <n v="57.2"/>
    <n v="0"/>
    <n v="17.600000000000001"/>
    <n v="8.8000000000000007"/>
    <n v="0"/>
    <n v="3.3000000000000003"/>
    <n v="31.900000000000002"/>
    <n v="12.100000000000001"/>
    <n v="5.5"/>
    <n v="11"/>
    <n v="0"/>
    <n v="0"/>
    <n v="3.3000000000000003"/>
    <n v="44"/>
    <n v="2.2000000000000002"/>
    <n v="16.5"/>
    <n v="2.2000000000000002"/>
    <n v="23.1"/>
    <n v="37.400000000000006"/>
    <n v="2.2000000000000002"/>
    <n v="16.5"/>
    <n v="14.3"/>
    <n v="23.1"/>
    <n v="3.3000000000000003"/>
    <n v="0"/>
    <n v="13.200000000000001"/>
    <n v="18.700000000000003"/>
    <n v="25.3"/>
  </r>
  <r>
    <x v="248"/>
    <x v="8"/>
    <x v="4"/>
    <n v="555.50000000000034"/>
    <n v="77.000000000000014"/>
    <n v="148.50000000000026"/>
    <n v="235.40000000000003"/>
    <n v="94.600000000000009"/>
    <n v="0"/>
    <n v="0.9900000000000001"/>
    <n v="0.56100000000000005"/>
    <n v="0.79200000000000004"/>
    <n v="0.96800000000000008"/>
    <n v="0.56100000000000005"/>
    <n v="0.84700000000000009"/>
    <n v="0.79200000000000004"/>
    <n v="0.70400000000000007"/>
    <n v="1.0669999999999999"/>
    <n v="0.49500000000000005"/>
    <n v="0.70400000000000007"/>
    <n v="1.0669999999999999"/>
    <n v="0.86900000000000011"/>
    <n v="0.37400000000000005"/>
    <n v="0.45100000000000007"/>
    <n v="1.056"/>
    <n v="0.40700000000000003"/>
    <n v="11"/>
    <n v="34.1"/>
    <n v="25.300000000000129"/>
    <n v="0"/>
    <n v="0"/>
    <n v="47.300000000000004"/>
    <n v="7.7000000000000011"/>
    <n v="0"/>
    <n v="0"/>
    <n v="23.100000000000126"/>
    <n v="24.200000000000003"/>
    <n v="14.3"/>
    <n v="0"/>
    <n v="2.2000000000000002"/>
    <n v="2.2000000000000002"/>
    <n v="20.900000000000002"/>
    <n v="0"/>
    <n v="0"/>
    <n v="39.6"/>
    <n v="15.400000000000002"/>
    <n v="4.4000000000000004"/>
    <n v="11"/>
    <n v="22"/>
    <n v="47.300000000000004"/>
    <n v="60.500000000000007"/>
    <n v="11"/>
    <n v="36.300000000000004"/>
    <n v="6.6000000000000005"/>
    <n v="30.800000000000004"/>
    <n v="5.5"/>
    <n v="0"/>
    <n v="7.7000000000000011"/>
    <n v="7.7000000000000011"/>
    <n v="9.9"/>
    <n v="0"/>
    <n v="18.700000000000003"/>
    <n v="0"/>
    <n v="0"/>
    <n v="18.700000000000003"/>
    <n v="14.3"/>
  </r>
  <r>
    <x v="249"/>
    <x v="8"/>
    <x v="5"/>
    <n v="561.00000000000011"/>
    <n v="110.00000000000009"/>
    <n v="181.5"/>
    <n v="155.10000000000002"/>
    <n v="114.39999999999993"/>
    <n v="0"/>
    <n v="0.40700000000000003"/>
    <n v="0.91300000000000014"/>
    <n v="0.40700000000000003"/>
    <n v="0.27500000000000002"/>
    <n v="0.9900000000000001"/>
    <n v="0.9900000000000001"/>
    <n v="1.0450000000000002"/>
    <n v="0.84700000000000009"/>
    <n v="0.72600000000000009"/>
    <n v="0.84700000000000009"/>
    <n v="0.75900000000000012"/>
    <n v="0.83600000000000008"/>
    <n v="1.0780000000000001"/>
    <n v="0.96800000000000008"/>
    <n v="0.9900000000000001"/>
    <n v="0.84700000000000009"/>
    <n v="0.94600000000000006"/>
    <n v="41.800000000000004"/>
    <n v="9.9"/>
    <n v="6.6000000000000005"/>
    <n v="35.200000000000003"/>
    <n v="0"/>
    <n v="22"/>
    <n v="37.400000000000006"/>
    <n v="12.100000000000001"/>
    <n v="8.8000000000000007"/>
    <n v="7.7000000000000011"/>
    <n v="18.700000000000003"/>
    <n v="12.100000000000001"/>
    <n v="8.7999999999999385"/>
    <n v="8.8000000000000007"/>
    <n v="34.1"/>
    <n v="6.6000000000000005"/>
    <n v="11"/>
    <n v="0"/>
    <n v="13.200000000000001"/>
    <n v="19.8"/>
    <n v="16.5"/>
    <n v="36.300000000000004"/>
    <n v="0"/>
    <n v="24.200000000000003"/>
    <n v="9.9"/>
    <n v="2.2000000000000002"/>
    <n v="0"/>
    <n v="11"/>
    <n v="33"/>
    <n v="22"/>
    <n v="3.3000000000000003"/>
    <n v="13.200000000000001"/>
    <n v="0"/>
    <n v="9.9"/>
    <n v="14.3"/>
    <n v="20.900000000000002"/>
    <n v="0"/>
    <n v="33"/>
    <n v="12.100000000000001"/>
    <n v="3.3000000000000629"/>
  </r>
  <r>
    <x v="250"/>
    <x v="8"/>
    <x v="6"/>
    <n v="456.5"/>
    <n v="113.30000000000001"/>
    <n v="108.9"/>
    <n v="107.8"/>
    <n v="126.49999999999999"/>
    <n v="0"/>
    <n v="1.0010000000000001"/>
    <n v="0.64900000000000002"/>
    <n v="0.88000000000000012"/>
    <n v="0.28600000000000003"/>
    <n v="1.0340000000000003"/>
    <n v="0.64900000000000002"/>
    <n v="0.7370000000000001"/>
    <n v="0.68200000000000005"/>
    <n v="0.69300000000000006"/>
    <n v="0.93500000000000005"/>
    <n v="0.96800000000000008"/>
    <n v="0.45100000000000007"/>
    <n v="1.0450000000000002"/>
    <n v="0.9900000000000001"/>
    <n v="1.0340000000000003"/>
    <n v="0.9900000000000001"/>
    <n v="0.77000000000000013"/>
    <n v="34.1"/>
    <n v="0"/>
    <n v="0"/>
    <n v="0"/>
    <n v="16.5"/>
    <n v="20.900000000000002"/>
    <n v="26.400000000000002"/>
    <n v="9.9"/>
    <n v="1.1000000000000001"/>
    <n v="0"/>
    <n v="0"/>
    <n v="15.400000000000002"/>
    <n v="6.6000000000000005"/>
    <n v="7.7000000000000011"/>
    <n v="47.300000000000004"/>
    <n v="1.1000000000000001"/>
    <n v="45.1"/>
    <n v="3.3000000000000003"/>
    <n v="0"/>
    <n v="0"/>
    <n v="0"/>
    <n v="9.9"/>
    <n v="18.700000000000003"/>
    <n v="45.1"/>
    <n v="15.400000000000002"/>
    <n v="6.6000000000000005"/>
    <n v="0"/>
    <n v="0"/>
    <n v="11"/>
    <n v="1.1000000000000001"/>
    <n v="8.8000000000000007"/>
    <n v="8.8000000000000007"/>
    <n v="0"/>
    <n v="11"/>
    <n v="7.7000000000000011"/>
    <n v="16.5"/>
    <n v="33"/>
    <n v="14.3"/>
    <n v="0"/>
    <n v="13.200000000000001"/>
  </r>
  <r>
    <x v="251"/>
    <x v="8"/>
    <x v="7"/>
    <n v="492.8"/>
    <n v="150.69999999999999"/>
    <n v="135.30000000000001"/>
    <n v="124.30000000000001"/>
    <n v="82.5"/>
    <n v="0"/>
    <n v="0.53900000000000003"/>
    <n v="0.88000000000000012"/>
    <n v="0.55000000000000004"/>
    <n v="0.91300000000000014"/>
    <n v="1.089"/>
    <n v="0.95700000000000007"/>
    <n v="0.84700000000000009"/>
    <n v="0.89100000000000013"/>
    <n v="0.75900000000000012"/>
    <n v="0.84700000000000009"/>
    <n v="0.82500000000000007"/>
    <n v="0.29700000000000004"/>
    <n v="0.45100000000000007"/>
    <n v="0.88000000000000012"/>
    <n v="1.089"/>
    <n v="0.51700000000000013"/>
    <n v="0.35200000000000004"/>
    <n v="13.200000000000001"/>
    <n v="15.400000000000002"/>
    <n v="27.500000000000004"/>
    <n v="7.7000000000000011"/>
    <n v="36.300000000000004"/>
    <n v="0"/>
    <n v="22"/>
    <n v="1.1000000000000001"/>
    <n v="0"/>
    <n v="12.100000000000001"/>
    <n v="0"/>
    <n v="5.5"/>
    <n v="0"/>
    <n v="4.4000000000000004"/>
    <n v="5.5"/>
    <n v="0"/>
    <n v="47.300000000000004"/>
    <n v="0"/>
    <n v="1.1000000000000001"/>
    <n v="18.700000000000003"/>
    <n v="0"/>
    <n v="19.8"/>
    <n v="12.100000000000001"/>
    <n v="12.100000000000001"/>
    <n v="31.900000000000002"/>
    <n v="46.2"/>
    <n v="0"/>
    <n v="0"/>
    <n v="2.2000000000000002"/>
    <n v="0"/>
    <n v="20.900000000000002"/>
    <n v="34.1"/>
    <n v="28.6"/>
    <n v="1.1000000000000001"/>
    <n v="16.5"/>
    <n v="29.700000000000003"/>
    <n v="3.3000000000000003"/>
    <n v="8.8000000000000007"/>
    <n v="6.6000000000000005"/>
    <n v="1.1000000000000001"/>
  </r>
  <r>
    <x v="252"/>
    <x v="8"/>
    <x v="8"/>
    <n v="467.50000000000006"/>
    <n v="138.60000000000008"/>
    <n v="79.2"/>
    <n v="114.4"/>
    <n v="135.30000000000001"/>
    <n v="0"/>
    <n v="0.8580000000000001"/>
    <n v="0.56100000000000005"/>
    <n v="0.89100000000000013"/>
    <n v="1.0340000000000003"/>
    <n v="0.8580000000000001"/>
    <n v="0.75900000000000012"/>
    <n v="0.79200000000000004"/>
    <n v="0.88000000000000012"/>
    <n v="0.88000000000000012"/>
    <n v="0.97900000000000009"/>
    <n v="0.81400000000000006"/>
    <n v="0.53900000000000003"/>
    <n v="0.30800000000000005"/>
    <n v="1.0230000000000001"/>
    <n v="1.0450000000000002"/>
    <n v="0.51700000000000013"/>
    <n v="0.45100000000000007"/>
    <n v="15.400000000000002"/>
    <n v="19.8"/>
    <n v="0"/>
    <n v="18.700000000000003"/>
    <n v="0"/>
    <n v="14.3"/>
    <n v="11"/>
    <n v="0"/>
    <n v="0"/>
    <n v="0"/>
    <n v="31.900000000000002"/>
    <n v="2.2000000000000002"/>
    <n v="35.200000000000003"/>
    <n v="0"/>
    <n v="15.400000000000002"/>
    <n v="11"/>
    <n v="0"/>
    <n v="5.5"/>
    <n v="36.300000000000004"/>
    <n v="29.700000000000003"/>
    <n v="0"/>
    <n v="0"/>
    <n v="15.400000000000002"/>
    <n v="0"/>
    <n v="8.8000000000000007"/>
    <n v="29.700000000000003"/>
    <n v="4.4000000000000004"/>
    <n v="28.6"/>
    <n v="27.500000000000004"/>
    <n v="0"/>
    <n v="6.6000000000000005"/>
    <n v="3.3000000000000003"/>
    <n v="12.100000000000001"/>
    <n v="26.400000000000002"/>
    <n v="24.200000000000003"/>
    <n v="38.5"/>
    <n v="1.1000000000000001"/>
    <n v="0"/>
    <n v="17.600000000000001"/>
    <n v="8.8000000000000629"/>
  </r>
  <r>
    <x v="253"/>
    <x v="8"/>
    <x v="9"/>
    <n v="521.40000000000009"/>
    <n v="89.100000000000023"/>
    <n v="92.4"/>
    <n v="190.3"/>
    <n v="149.60000000000002"/>
    <n v="0"/>
    <n v="0.74800000000000011"/>
    <n v="0.31900000000000001"/>
    <n v="0.77000000000000013"/>
    <n v="0.97900000000000009"/>
    <n v="0.8580000000000001"/>
    <n v="1.1000000000000001"/>
    <n v="0.77000000000000013"/>
    <n v="0.67100000000000004"/>
    <n v="1.0450000000000002"/>
    <n v="0.82500000000000007"/>
    <n v="0.70400000000000007"/>
    <n v="0.95700000000000007"/>
    <n v="1.0780000000000001"/>
    <n v="1.1000000000000001"/>
    <n v="0.53900000000000003"/>
    <n v="0.95700000000000007"/>
    <n v="1.0669999999999999"/>
    <n v="13.200000000000001"/>
    <n v="13.200000000000001"/>
    <n v="0"/>
    <n v="0"/>
    <n v="6.6000000000000005"/>
    <n v="1.1000000000000001"/>
    <n v="11"/>
    <n v="0"/>
    <n v="47.300000000000004"/>
    <n v="0"/>
    <n v="4.4000000000000004"/>
    <n v="19.8"/>
    <n v="9.9"/>
    <n v="44"/>
    <n v="15.400000000000002"/>
    <n v="0"/>
    <n v="29.700000000000003"/>
    <n v="30.800000000000004"/>
    <n v="0"/>
    <n v="0"/>
    <n v="24.200000000000003"/>
    <n v="29.700000000000003"/>
    <n v="17.600000000000001"/>
    <n v="0"/>
    <n v="46.2"/>
    <n v="35.200000000000003"/>
    <n v="11"/>
    <n v="0"/>
    <n v="1.1000000000000001"/>
    <n v="25.3"/>
    <n v="0"/>
    <n v="4.4000000000000004"/>
    <n v="14.3"/>
    <n v="9.9"/>
    <n v="22"/>
    <n v="14.3"/>
    <n v="2.2000000000000002"/>
    <n v="0"/>
    <n v="12.100000000000001"/>
    <n v="9.9"/>
  </r>
  <r>
    <x v="254"/>
    <x v="8"/>
    <x v="10"/>
    <n v="597.30000000000007"/>
    <n v="103.4"/>
    <n v="227.7"/>
    <n v="128.70000000000002"/>
    <n v="137.5"/>
    <n v="0"/>
    <n v="0.6160000000000001"/>
    <n v="0.72600000000000009"/>
    <n v="0.96800000000000008"/>
    <n v="1.0669999999999999"/>
    <n v="1.056"/>
    <n v="0.62700000000000011"/>
    <n v="0.34100000000000003"/>
    <n v="0.83600000000000008"/>
    <n v="0.29700000000000004"/>
    <n v="0.93500000000000005"/>
    <n v="0.7370000000000001"/>
    <n v="0.92400000000000004"/>
    <n v="1.0450000000000002"/>
    <n v="1.0340000000000003"/>
    <n v="0.47300000000000003"/>
    <n v="0.80300000000000005"/>
    <n v="0.33"/>
    <n v="0"/>
    <n v="9.9"/>
    <n v="13.200000000000001"/>
    <n v="31.900000000000002"/>
    <n v="7.7000000000000011"/>
    <n v="42.900000000000006"/>
    <n v="41.800000000000004"/>
    <n v="31.900000000000002"/>
    <n v="40.700000000000003"/>
    <n v="7.7000000000000011"/>
    <n v="48.400000000000006"/>
    <n v="0"/>
    <n v="35.200000000000003"/>
    <n v="9.9"/>
    <n v="4.4000000000000004"/>
    <n v="9.9"/>
    <n v="8.8000000000000007"/>
    <n v="23.1"/>
    <n v="29.700000000000003"/>
    <n v="16.5"/>
    <n v="13.200000000000001"/>
    <n v="7.7000000000000011"/>
    <n v="42.900000000000006"/>
    <n v="29.700000000000003"/>
    <n v="0"/>
    <n v="0"/>
    <n v="3.3000000000000003"/>
    <n v="1.1000000000000001"/>
    <n v="30.800000000000004"/>
    <n v="0"/>
    <n v="24.200000000000003"/>
    <n v="12.100000000000001"/>
    <n v="23.1"/>
    <n v="1.1000000000000001"/>
    <n v="9.9"/>
    <n v="0"/>
    <n v="0"/>
    <n v="16.5"/>
    <n v="11"/>
    <n v="5.5"/>
  </r>
  <r>
    <x v="255"/>
    <x v="8"/>
    <x v="11"/>
    <n v="535.70000000000005"/>
    <n v="116.60000000000001"/>
    <n v="92.4"/>
    <n v="177.1"/>
    <n v="149.60000000000002"/>
    <n v="0"/>
    <n v="0.51700000000000013"/>
    <n v="0.23100000000000001"/>
    <n v="0.79200000000000004"/>
    <n v="0.88000000000000012"/>
    <n v="0.9900000000000001"/>
    <n v="0.45100000000000007"/>
    <n v="0.72600000000000009"/>
    <n v="0.9900000000000001"/>
    <n v="1.056"/>
    <n v="0.23100000000000001"/>
    <n v="1.0669999999999999"/>
    <n v="0.45100000000000007"/>
    <n v="0.8580000000000001"/>
    <n v="0.36300000000000004"/>
    <n v="1.089"/>
    <n v="0.81400000000000006"/>
    <n v="0.93500000000000005"/>
    <n v="9.9"/>
    <n v="2.2000000000000002"/>
    <n v="0"/>
    <n v="14.3"/>
    <n v="6.6000000000000005"/>
    <n v="0"/>
    <n v="36.300000000000004"/>
    <n v="0"/>
    <n v="5.5"/>
    <n v="17.600000000000001"/>
    <n v="26.400000000000002"/>
    <n v="8.8000000000000007"/>
    <n v="0"/>
    <n v="28.6"/>
    <n v="27.500000000000004"/>
    <n v="31.900000000000002"/>
    <n v="6.6000000000000005"/>
    <n v="0"/>
    <n v="40.700000000000003"/>
    <n v="5.5"/>
    <n v="11"/>
    <n v="9.9"/>
    <n v="5.5"/>
    <n v="0"/>
    <n v="40.700000000000003"/>
    <n v="49.500000000000007"/>
    <n v="26.400000000000002"/>
    <n v="24.200000000000003"/>
    <n v="9.9"/>
    <n v="0"/>
    <n v="31.900000000000002"/>
    <n v="0"/>
    <n v="0"/>
    <n v="0"/>
    <n v="38.5"/>
    <n v="22"/>
    <n v="5.5"/>
    <n v="18.700000000000003"/>
    <n v="0"/>
    <n v="0"/>
  </r>
  <r>
    <x v="256"/>
    <x v="8"/>
    <x v="12"/>
    <n v="517"/>
    <n v="105.6"/>
    <n v="168.3"/>
    <n v="147.4"/>
    <n v="95.700000000000017"/>
    <n v="0"/>
    <n v="0.71500000000000008"/>
    <n v="0.56100000000000005"/>
    <n v="1.056"/>
    <n v="0.91300000000000014"/>
    <n v="0.52800000000000002"/>
    <n v="0.30800000000000005"/>
    <n v="0.78100000000000003"/>
    <n v="0.8580000000000001"/>
    <n v="0.56100000000000005"/>
    <n v="0.64900000000000002"/>
    <n v="1.089"/>
    <n v="1.0230000000000001"/>
    <n v="0.44000000000000006"/>
    <n v="0.83600000000000008"/>
    <n v="0.80300000000000005"/>
    <n v="0.47300000000000003"/>
    <n v="0.39600000000000002"/>
    <n v="14.3"/>
    <n v="55.000000000000007"/>
    <n v="0"/>
    <n v="7.7000000000000011"/>
    <n v="20.900000000000002"/>
    <n v="7.7000000000000011"/>
    <n v="33"/>
    <n v="0"/>
    <n v="0"/>
    <n v="29.700000000000003"/>
    <n v="25.3"/>
    <n v="8.8000000000000007"/>
    <n v="0"/>
    <n v="0"/>
    <n v="39.6"/>
    <n v="5.5"/>
    <n v="20.900000000000002"/>
    <n v="0"/>
    <n v="20.900000000000002"/>
    <n v="0"/>
    <n v="50.6"/>
    <n v="15.400000000000002"/>
    <n v="0"/>
    <n v="0"/>
    <n v="37.400000000000006"/>
    <n v="0"/>
    <n v="0"/>
    <n v="0"/>
    <n v="36.300000000000004"/>
    <n v="7.7000000000000011"/>
    <n v="0"/>
    <n v="13.200000000000001"/>
    <n v="7.7000000000000011"/>
    <n v="23.1"/>
    <n v="9.9"/>
    <n v="0"/>
    <n v="4.4000000000000004"/>
    <n v="29.700000000000003"/>
    <n v="17.600000000000001"/>
    <n v="0"/>
  </r>
  <r>
    <x v="257"/>
    <x v="8"/>
    <x v="13"/>
    <n v="544.50000000000011"/>
    <n v="135.30000000000001"/>
    <n v="152.9"/>
    <n v="178.20000000000002"/>
    <n v="78.100000000000009"/>
    <n v="0"/>
    <n v="0.52800000000000002"/>
    <n v="0.88000000000000012"/>
    <n v="0.86900000000000011"/>
    <n v="1.056"/>
    <n v="0.88000000000000012"/>
    <n v="0.40700000000000003"/>
    <n v="0.11000000000000001"/>
    <n v="0.72600000000000009"/>
    <n v="0.78100000000000003"/>
    <n v="0.77000000000000013"/>
    <n v="0.75900000000000012"/>
    <n v="0.89100000000000013"/>
    <n v="0.8580000000000001"/>
    <n v="1.0780000000000001"/>
    <n v="0.41800000000000004"/>
    <n v="0.62700000000000011"/>
    <n v="0.36300000000000004"/>
    <n v="0"/>
    <n v="0"/>
    <n v="9.9"/>
    <n v="14.3"/>
    <n v="57.2"/>
    <n v="0"/>
    <n v="37.400000000000006"/>
    <n v="33"/>
    <n v="0"/>
    <n v="1.1000000000000001"/>
    <n v="7.7000000000000011"/>
    <n v="12.100000000000001"/>
    <n v="0"/>
    <n v="0"/>
    <n v="3.3000000000000003"/>
    <n v="4.4000000000000004"/>
    <n v="3.3000000000000003"/>
    <n v="0"/>
    <n v="20.900000000000002"/>
    <n v="34.1"/>
    <n v="44"/>
    <n v="38.5"/>
    <n v="40.700000000000003"/>
    <n v="0"/>
    <n v="12.100000000000001"/>
    <n v="17.600000000000001"/>
    <n v="4.4000000000000004"/>
    <n v="12.100000000000001"/>
    <n v="0"/>
    <n v="8.8000000000000007"/>
    <n v="34.1"/>
    <n v="0"/>
    <n v="4.4000000000000004"/>
    <n v="8.8000000000000007"/>
    <n v="1.1000000000000001"/>
    <n v="0"/>
    <n v="0"/>
    <n v="39.6"/>
    <n v="17.600000000000001"/>
    <n v="29.700000000000003"/>
  </r>
  <r>
    <x v="258"/>
    <x v="8"/>
    <x v="14"/>
    <n v="546.70000000000005"/>
    <n v="213.40000000000003"/>
    <n v="107.8"/>
    <n v="146.30000000000001"/>
    <n v="79.200000000000017"/>
    <n v="0"/>
    <n v="0.72600000000000009"/>
    <n v="0.55000000000000004"/>
    <n v="0.52800000000000002"/>
    <n v="0.75900000000000012"/>
    <n v="1.089"/>
    <n v="0.71500000000000008"/>
    <n v="1.0340000000000003"/>
    <n v="1.0450000000000002"/>
    <n v="0.56100000000000005"/>
    <n v="0.80300000000000005"/>
    <n v="0.25300000000000006"/>
    <n v="1.056"/>
    <n v="0.63800000000000001"/>
    <n v="1.0669999999999999"/>
    <n v="0.78100000000000003"/>
    <n v="0.79200000000000004"/>
    <n v="0.94600000000000006"/>
    <n v="17.600000000000001"/>
    <n v="8.8000000000000007"/>
    <n v="9.9"/>
    <n v="28.6"/>
    <n v="1.1000000000000001"/>
    <n v="0"/>
    <n v="40.700000000000003"/>
    <n v="0"/>
    <n v="0"/>
    <n v="1.1000000000000001"/>
    <n v="0"/>
    <n v="0"/>
    <n v="36.300000000000004"/>
    <n v="7.7000000000000011"/>
    <n v="0"/>
    <n v="0"/>
    <n v="13.200000000000001"/>
    <n v="0"/>
    <n v="16.5"/>
    <n v="5.5"/>
    <n v="22"/>
    <n v="22"/>
    <n v="4.4000000000000004"/>
    <n v="1.1000000000000001"/>
    <n v="12.100000000000001"/>
    <n v="0"/>
    <n v="24.200000000000003"/>
    <n v="31.900000000000002"/>
    <n v="0"/>
    <n v="28.6"/>
    <n v="7.7000000000000011"/>
    <n v="36.300000000000004"/>
    <n v="23.1"/>
    <n v="18.700000000000003"/>
    <n v="22"/>
    <n v="22"/>
    <n v="47.300000000000004"/>
    <n v="0"/>
    <n v="36.300000000000004"/>
    <n v="0"/>
  </r>
  <r>
    <x v="259"/>
    <x v="8"/>
    <x v="15"/>
    <n v="707.30000000000007"/>
    <n v="160.60000000000002"/>
    <n v="132.00000000000003"/>
    <n v="170.5"/>
    <n v="244.20000000000002"/>
    <n v="0"/>
    <n v="0.6160000000000001"/>
    <n v="0.63800000000000001"/>
    <n v="0.8580000000000001"/>
    <n v="0.19800000000000001"/>
    <n v="0.47300000000000003"/>
    <n v="0.48400000000000004"/>
    <n v="0.66"/>
    <n v="0.67100000000000004"/>
    <n v="0.94600000000000006"/>
    <n v="1.056"/>
    <n v="1.0120000000000002"/>
    <n v="0.9900000000000001"/>
    <n v="0.93500000000000005"/>
    <n v="0.39600000000000002"/>
    <n v="0.8580000000000001"/>
    <n v="1.0010000000000001"/>
    <n v="1.056"/>
    <n v="24.200000000000003"/>
    <n v="0"/>
    <n v="0"/>
    <n v="0"/>
    <n v="14.3"/>
    <n v="30.800000000000004"/>
    <n v="30.800000000000004"/>
    <n v="1.1000000000000001"/>
    <n v="13.200000000000001"/>
    <n v="17.600000000000001"/>
    <n v="0"/>
    <n v="48.400000000000006"/>
    <n v="2.2000000000000002"/>
    <n v="22"/>
    <n v="51.7"/>
    <n v="5.5"/>
    <n v="35.200000000000003"/>
    <n v="30.800000000000004"/>
    <n v="15.400000000000002"/>
    <n v="33"/>
    <n v="39.6"/>
    <n v="17.600000000000001"/>
    <n v="11"/>
    <n v="28.6"/>
    <n v="1.1000000000000001"/>
    <n v="28.6"/>
    <n v="0"/>
    <n v="34.1"/>
    <n v="8.8000000000000007"/>
    <n v="1.1000000000000001"/>
    <n v="35.200000000000003"/>
    <n v="6.6000000000000005"/>
    <n v="9.9"/>
    <n v="46.2"/>
    <n v="0"/>
    <n v="8.8000000000000007"/>
    <n v="20.900000000000002"/>
    <n v="17.600000000000001"/>
    <n v="15.400000000000002"/>
    <n v="0"/>
  </r>
  <r>
    <x v="260"/>
    <x v="8"/>
    <x v="16"/>
    <n v="521.4000000000002"/>
    <n v="138.60000000000002"/>
    <n v="171.60000000000014"/>
    <n v="127.60000000000007"/>
    <n v="83.6"/>
    <n v="0"/>
    <n v="0.55000000000000004"/>
    <n v="0.95700000000000007"/>
    <n v="0.78100000000000003"/>
    <n v="0.20900000000000002"/>
    <n v="0.7370000000000001"/>
    <n v="0.7370000000000001"/>
    <n v="0.64900000000000002"/>
    <n v="1.0230000000000001"/>
    <n v="1.0669999999999999"/>
    <n v="0.8580000000000001"/>
    <n v="0.71500000000000008"/>
    <n v="0.83600000000000008"/>
    <n v="0.91300000000000014"/>
    <n v="0.71500000000000008"/>
    <n v="0.42900000000000005"/>
    <n v="0.74800000000000011"/>
    <n v="0.28600000000000003"/>
    <n v="0"/>
    <n v="38.5"/>
    <n v="41.800000000000125"/>
    <n v="28.6"/>
    <n v="59.400000000000006"/>
    <n v="0"/>
    <n v="0"/>
    <n v="0"/>
    <n v="0"/>
    <n v="3.3000000000000003"/>
    <n v="5.5"/>
    <n v="22"/>
    <n v="5.5"/>
    <n v="0"/>
    <n v="19.8"/>
    <n v="8.8000000000000007"/>
    <n v="0"/>
    <n v="4.4000000000000004"/>
    <n v="16.5"/>
    <n v="6.6000000000000005"/>
    <n v="28.6"/>
    <n v="42.900000000000006"/>
    <n v="13.200000000000001"/>
    <n v="0"/>
    <n v="6.6000000000000627"/>
    <n v="0"/>
    <n v="22"/>
    <n v="4.4000000000000004"/>
    <n v="6.6000000000000005"/>
    <n v="3.3000000000000003"/>
    <n v="15.400000000000002"/>
    <n v="9.9"/>
    <n v="9.9"/>
    <n v="37.400000000000006"/>
    <n v="27.500000000000004"/>
    <n v="12.100000000000001"/>
    <n v="0"/>
    <n v="6.6000000000000005"/>
    <n v="2.2000000000000002"/>
    <n v="17.600000000000001"/>
  </r>
  <r>
    <x v="261"/>
    <x v="8"/>
    <x v="17"/>
    <n v="448.79999999999995"/>
    <n v="149.60000000000002"/>
    <n v="174.9"/>
    <n v="86.9"/>
    <n v="37.400000000000006"/>
    <n v="0"/>
    <n v="0.77000000000000013"/>
    <n v="0.58300000000000007"/>
    <n v="0.84700000000000009"/>
    <n v="0.49500000000000005"/>
    <n v="0.88000000000000012"/>
    <n v="0.86900000000000011"/>
    <n v="0.92400000000000004"/>
    <n v="0.94600000000000006"/>
    <n v="0.96800000000000008"/>
    <n v="0.67100000000000004"/>
    <n v="0.7370000000000001"/>
    <n v="0.8580000000000001"/>
    <n v="0.29700000000000004"/>
    <n v="0.84700000000000009"/>
    <n v="0.44000000000000006"/>
    <n v="1.0010000000000001"/>
    <n v="0.97900000000000009"/>
    <n v="18.700000000000003"/>
    <n v="0"/>
    <n v="6.6000000000000005"/>
    <n v="22"/>
    <n v="12.100000000000001"/>
    <n v="34.1"/>
    <n v="15.400000000000002"/>
    <n v="14.3"/>
    <n v="13.200000000000001"/>
    <n v="38.5"/>
    <n v="1.1000000000000001"/>
    <n v="0"/>
    <n v="12.100000000000001"/>
    <n v="0"/>
    <n v="1.1000000000000001"/>
    <n v="0"/>
    <n v="22"/>
    <n v="0"/>
    <n v="2.2000000000000002"/>
    <n v="0"/>
    <n v="5.5"/>
    <n v="24.200000000000003"/>
    <n v="0"/>
    <n v="0"/>
    <n v="23.1"/>
    <n v="6.6000000000000005"/>
    <n v="0"/>
    <n v="3.3000000000000003"/>
    <n v="24.200000000000003"/>
    <n v="0"/>
    <n v="30.800000000000004"/>
    <n v="53.900000000000006"/>
    <n v="19.8"/>
    <n v="1.1000000000000001"/>
    <n v="16.5"/>
    <n v="7.7000000000000011"/>
    <n v="7.7000000000000011"/>
    <n v="3.3000000000000003"/>
    <n v="8.8000000000000007"/>
    <n v="0"/>
  </r>
  <r>
    <x v="262"/>
    <x v="8"/>
    <x v="18"/>
    <n v="721.60000000000014"/>
    <n v="171.60000000000002"/>
    <n v="249.70000000000002"/>
    <n v="110.00000000000001"/>
    <n v="190.3"/>
    <n v="0"/>
    <n v="0.24200000000000002"/>
    <n v="0.20900000000000002"/>
    <n v="0.78100000000000003"/>
    <n v="0.58300000000000007"/>
    <n v="1.056"/>
    <n v="1.056"/>
    <n v="0.93500000000000005"/>
    <n v="0.67100000000000004"/>
    <n v="1.0010000000000001"/>
    <n v="0.50600000000000012"/>
    <n v="1.089"/>
    <n v="0.52800000000000002"/>
    <n v="0.97900000000000009"/>
    <n v="0.90200000000000014"/>
    <n v="1.1000000000000001"/>
    <n v="0.90200000000000014"/>
    <n v="0.50600000000000012"/>
    <n v="6.6000000000000005"/>
    <n v="17.600000000000001"/>
    <n v="41.800000000000004"/>
    <n v="56.1"/>
    <n v="57.2"/>
    <n v="34.1"/>
    <n v="0"/>
    <n v="0"/>
    <n v="4.4000000000000004"/>
    <n v="31.900000000000002"/>
    <n v="14.3"/>
    <n v="38.5"/>
    <n v="0"/>
    <n v="47.300000000000004"/>
    <n v="8.8000000000000007"/>
    <n v="11"/>
    <n v="0"/>
    <n v="36.300000000000004"/>
    <n v="2.2000000000000002"/>
    <n v="46.2"/>
    <n v="1.1000000000000001"/>
    <n v="6.6000000000000005"/>
    <n v="23.1"/>
    <n v="17.600000000000001"/>
    <n v="0"/>
    <n v="9.9"/>
    <n v="0"/>
    <n v="0"/>
    <n v="19.8"/>
    <n v="31.900000000000002"/>
    <n v="14.3"/>
    <n v="1.1000000000000001"/>
    <n v="12.100000000000001"/>
    <n v="17.600000000000001"/>
    <n v="0"/>
    <n v="22"/>
    <n v="27.500000000000004"/>
    <n v="41.800000000000004"/>
    <n v="14.3"/>
    <n v="20.900000000000002"/>
  </r>
  <r>
    <x v="263"/>
    <x v="8"/>
    <x v="19"/>
    <n v="481.80000000000007"/>
    <n v="166.10000000000002"/>
    <n v="70.400000000000006"/>
    <n v="146.30000000000001"/>
    <n v="99"/>
    <n v="0"/>
    <n v="0.38500000000000006"/>
    <n v="0.89100000000000013"/>
    <n v="0.83600000000000008"/>
    <n v="0.96800000000000008"/>
    <n v="0.9900000000000001"/>
    <n v="0.69300000000000006"/>
    <n v="0.74800000000000011"/>
    <n v="1.056"/>
    <n v="0.62700000000000011"/>
    <n v="0.70400000000000007"/>
    <n v="0.96800000000000008"/>
    <n v="0.45100000000000007"/>
    <n v="0.46200000000000002"/>
    <n v="1.0010000000000001"/>
    <n v="0.12100000000000001"/>
    <n v="1.0010000000000001"/>
    <n v="0.67100000000000004"/>
    <n v="9.9"/>
    <n v="0"/>
    <n v="0"/>
    <n v="18.700000000000003"/>
    <n v="3.3000000000000003"/>
    <n v="17.600000000000001"/>
    <n v="12.100000000000001"/>
    <n v="8.8000000000000007"/>
    <n v="0"/>
    <n v="0"/>
    <n v="33"/>
    <n v="20.900000000000002"/>
    <n v="8.8000000000000007"/>
    <n v="0"/>
    <n v="0"/>
    <n v="15.400000000000002"/>
    <n v="14.3"/>
    <n v="12.100000000000001"/>
    <n v="9.9"/>
    <n v="17.600000000000001"/>
    <n v="0"/>
    <n v="0"/>
    <n v="16.5"/>
    <n v="5.5"/>
    <n v="0"/>
    <n v="29.700000000000003"/>
    <n v="14.3"/>
    <n v="42.900000000000006"/>
    <n v="0"/>
    <n v="37.400000000000006"/>
    <n v="44"/>
    <n v="0"/>
    <n v="41.800000000000004"/>
    <n v="11"/>
    <n v="0"/>
    <n v="46.2"/>
    <n v="3.3000000000000003"/>
    <n v="0"/>
    <n v="14.3"/>
    <n v="5.5"/>
  </r>
  <r>
    <x v="264"/>
    <x v="8"/>
    <x v="20"/>
    <n v="612.70000000000027"/>
    <n v="160.60000000000002"/>
    <n v="112.20000000000002"/>
    <n v="238.70000000000016"/>
    <n v="101.20000000000002"/>
    <n v="0"/>
    <n v="0.52800000000000002"/>
    <n v="0.75900000000000012"/>
    <n v="0.93500000000000005"/>
    <n v="0.91300000000000014"/>
    <n v="1.089"/>
    <n v="1.0780000000000001"/>
    <n v="0.7370000000000001"/>
    <n v="0.97900000000000009"/>
    <n v="0.72600000000000009"/>
    <n v="0.75900000000000012"/>
    <n v="0.88000000000000012"/>
    <n v="0.48400000000000004"/>
    <n v="1.0120000000000002"/>
    <n v="0.82500000000000007"/>
    <n v="0.63800000000000001"/>
    <n v="1.089"/>
    <n v="0.72600000000000009"/>
    <n v="45.1"/>
    <n v="3.3000000000000003"/>
    <n v="12.100000000000001"/>
    <n v="0"/>
    <n v="0"/>
    <n v="11"/>
    <n v="2.2000000000000002"/>
    <n v="4.4000000000000004"/>
    <n v="26.400000000000002"/>
    <n v="7.7000000000000011"/>
    <n v="26.400000000000002"/>
    <n v="14.3"/>
    <n v="27.500000000000004"/>
    <n v="16.5"/>
    <n v="9.9"/>
    <n v="4.4000000000000004"/>
    <n v="0"/>
    <n v="2.2000000000000002"/>
    <n v="0"/>
    <n v="26.400000000000002"/>
    <n v="0"/>
    <n v="26.400000000000002"/>
    <n v="7.7000000000001254"/>
    <n v="6.6000000000000005"/>
    <n v="55.000000000000007"/>
    <n v="40.700000000000003"/>
    <n v="9.9"/>
    <n v="37.400000000000006"/>
    <n v="11"/>
    <n v="44"/>
    <n v="19.8"/>
    <n v="1.1000000000000001"/>
    <n v="15.400000000000002"/>
    <n v="22"/>
    <n v="0"/>
    <n v="24.200000000000003"/>
    <n v="26.400000000000002"/>
    <n v="27.500000000000004"/>
    <n v="24.200000000000003"/>
    <n v="0"/>
  </r>
  <r>
    <x v="265"/>
    <x v="8"/>
    <x v="21"/>
    <n v="657.80000000000007"/>
    <n v="173.8000000000001"/>
    <n v="176"/>
    <n v="112.2"/>
    <n v="195.80000000000004"/>
    <n v="0"/>
    <n v="0.38500000000000001"/>
    <n v="0.68200000000000005"/>
    <n v="0.79200000000000004"/>
    <n v="0.88000000000000012"/>
    <n v="0.55000000000000004"/>
    <n v="0.68200000000000005"/>
    <n v="0.86900000000000011"/>
    <n v="0.83600000000000008"/>
    <n v="0.86900000000000011"/>
    <n v="0.74800000000000011"/>
    <n v="1.089"/>
    <n v="0.51700000000000013"/>
    <n v="1.1000000000000001"/>
    <n v="0.88000000000000012"/>
    <n v="0.77000000000000013"/>
    <n v="0.77000000000000013"/>
    <n v="0.9900000000000001"/>
    <n v="41.800000000000004"/>
    <n v="20.900000000000002"/>
    <n v="14.3"/>
    <n v="0"/>
    <n v="11"/>
    <n v="12.100000000000001"/>
    <n v="30.800000000000004"/>
    <n v="7.7000000000000011"/>
    <n v="18.700000000000003"/>
    <n v="18.700000000000003"/>
    <n v="8.8000000000000007"/>
    <n v="22"/>
    <n v="28.6"/>
    <n v="15.400000000000002"/>
    <n v="30.800000000000004"/>
    <n v="31.900000000000002"/>
    <n v="5.5"/>
    <n v="18.700000000000003"/>
    <n v="42.900000000000006"/>
    <n v="0"/>
    <n v="13.200000000000001"/>
    <n v="2.2000000000000002"/>
    <n v="17.600000000000001"/>
    <n v="0"/>
    <n v="8.8000000000000007"/>
    <n v="1.1000000000000001"/>
    <n v="0"/>
    <n v="23.1"/>
    <n v="38.5"/>
    <n v="7.7000000000000011"/>
    <n v="0"/>
    <n v="5.5"/>
    <n v="34.1"/>
    <n v="0"/>
    <n v="2.2000000000000002"/>
    <n v="7.7000000000000632"/>
    <n v="19.8"/>
    <n v="47.300000000000004"/>
    <n v="9.9"/>
    <n v="47.300000000000004"/>
  </r>
  <r>
    <x v="266"/>
    <x v="8"/>
    <x v="22"/>
    <n v="531.30000000000007"/>
    <n v="127.60000000000001"/>
    <n v="129.80000000000001"/>
    <n v="154"/>
    <n v="119.9"/>
    <n v="0"/>
    <n v="0.25300000000000006"/>
    <n v="0.70400000000000007"/>
    <n v="1.089"/>
    <n v="0.96800000000000008"/>
    <n v="1.0120000000000002"/>
    <n v="0.68200000000000005"/>
    <n v="0.12100000000000001"/>
    <n v="0.8580000000000001"/>
    <n v="1.0780000000000001"/>
    <n v="0.72600000000000009"/>
    <n v="0.89100000000000013"/>
    <n v="0.51700000000000013"/>
    <n v="1.089"/>
    <n v="0.6160000000000001"/>
    <n v="0.49500000000000005"/>
    <n v="1.0450000000000002"/>
    <n v="0.95700000000000007"/>
    <n v="0"/>
    <n v="39.6"/>
    <n v="0"/>
    <n v="0"/>
    <n v="0"/>
    <n v="5.5"/>
    <n v="22"/>
    <n v="16.5"/>
    <n v="29.700000000000003"/>
    <n v="16.5"/>
    <n v="26.400000000000002"/>
    <n v="29.700000000000003"/>
    <n v="5.5"/>
    <n v="11"/>
    <n v="0"/>
    <n v="1.1000000000000001"/>
    <n v="44"/>
    <n v="0"/>
    <n v="0"/>
    <n v="28.6"/>
    <n v="34.1"/>
    <n v="6.6000000000000005"/>
    <n v="16.5"/>
    <n v="0"/>
    <n v="0"/>
    <n v="0"/>
    <n v="27.500000000000004"/>
    <n v="31.900000000000002"/>
    <n v="0"/>
    <n v="37.400000000000006"/>
    <n v="7.7000000000000011"/>
    <n v="0"/>
    <n v="59.400000000000006"/>
    <n v="0"/>
    <n v="5.5"/>
    <n v="6.6000000000000005"/>
    <n v="0"/>
    <n v="22"/>
    <n v="0"/>
    <n v="26.400000000000002"/>
  </r>
  <r>
    <x v="267"/>
    <x v="8"/>
    <x v="23"/>
    <n v="570.90000000000009"/>
    <n v="123.20000000000002"/>
    <n v="123.20000000000002"/>
    <n v="159.5"/>
    <n v="165"/>
    <n v="0"/>
    <n v="0.35200000000000004"/>
    <n v="0.67100000000000004"/>
    <n v="0.81400000000000006"/>
    <n v="0.92400000000000004"/>
    <n v="0.58300000000000007"/>
    <n v="0.71500000000000008"/>
    <n v="0.78100000000000003"/>
    <n v="0.79200000000000004"/>
    <n v="0.82500000000000007"/>
    <n v="1.0450000000000002"/>
    <n v="0.80300000000000005"/>
    <n v="1.0669999999999999"/>
    <n v="0.83600000000000008"/>
    <n v="1.056"/>
    <n v="1.0010000000000001"/>
    <n v="0.84700000000000009"/>
    <n v="1.0120000000000002"/>
    <n v="3.3000000000000003"/>
    <n v="1.1000000000000001"/>
    <n v="8.8000000000000007"/>
    <n v="18.700000000000003"/>
    <n v="0"/>
    <n v="5.5"/>
    <n v="48.400000000000006"/>
    <n v="9.9"/>
    <n v="27.500000000000004"/>
    <n v="0"/>
    <n v="8.8000000000000007"/>
    <n v="8.8000000000000007"/>
    <n v="30.800000000000004"/>
    <n v="2.2000000000000002"/>
    <n v="14.3"/>
    <n v="14.3"/>
    <n v="53.900000000000006"/>
    <n v="39.6"/>
    <n v="1.1000000000000001"/>
    <n v="0"/>
    <n v="1.1000000000000001"/>
    <n v="8.8000000000000007"/>
    <n v="12.100000000000001"/>
    <n v="0"/>
    <n v="24.200000000000003"/>
    <n v="47.300000000000004"/>
    <n v="34.1"/>
    <n v="23.1"/>
    <n v="3.3000000000000003"/>
    <n v="5.5"/>
    <n v="27.500000000000004"/>
    <n v="7.7000000000000011"/>
    <n v="20.900000000000002"/>
    <n v="0"/>
    <n v="0"/>
    <n v="0"/>
    <n v="15.400000000000002"/>
    <n v="30.800000000000004"/>
    <n v="0"/>
    <n v="20.900000000000002"/>
  </r>
  <r>
    <x v="268"/>
    <x v="8"/>
    <x v="24"/>
    <n v="502.70000000000005"/>
    <n v="129.80000000000001"/>
    <n v="163.90000000000003"/>
    <n v="122.10000000000001"/>
    <n v="86.899999999999991"/>
    <n v="0"/>
    <n v="0.36300000000000004"/>
    <n v="0.64900000000000002"/>
    <n v="0.81400000000000006"/>
    <n v="0.90200000000000014"/>
    <n v="0.64900000000000002"/>
    <n v="0.88000000000000012"/>
    <n v="0.7370000000000001"/>
    <n v="0.78100000000000003"/>
    <n v="0.29700000000000004"/>
    <n v="0.60500000000000009"/>
    <n v="0.75900000000000012"/>
    <n v="0.47300000000000003"/>
    <n v="1.0780000000000001"/>
    <n v="0.28600000000000003"/>
    <n v="0.94600000000000006"/>
    <n v="1.089"/>
    <n v="0.9900000000000001"/>
    <n v="23.1"/>
    <n v="33"/>
    <n v="0"/>
    <n v="51.7"/>
    <n v="14.3"/>
    <n v="16.5"/>
    <n v="4.4000000000000004"/>
    <n v="0"/>
    <n v="20.900000000000002"/>
    <n v="0"/>
    <n v="25.3"/>
    <n v="34.1"/>
    <n v="4.4000000000000004"/>
    <n v="17.600000000000001"/>
    <n v="16.5"/>
    <n v="0"/>
    <n v="3.3000000000000003"/>
    <n v="0"/>
    <n v="0"/>
    <n v="11"/>
    <n v="45.1"/>
    <n v="0"/>
    <n v="26.400000000000002"/>
    <n v="0"/>
    <n v="13.200000000000001"/>
    <n v="15.400000000000002"/>
    <n v="2.2000000000000002"/>
    <n v="4.4000000000000004"/>
    <n v="6.6000000000000005"/>
    <n v="8.8000000000000007"/>
    <n v="4.4000000000000004"/>
    <n v="0"/>
    <n v="4.4000000000000004"/>
    <n v="9.9"/>
    <n v="27.500000000000004"/>
    <n v="30.800000000000004"/>
    <n v="26.400000000000002"/>
    <n v="0"/>
    <n v="4.4000000000000004"/>
    <n v="22"/>
  </r>
  <r>
    <x v="269"/>
    <x v="8"/>
    <x v="25"/>
    <n v="462"/>
    <n v="105.6"/>
    <n v="118.80000000000001"/>
    <n v="144.10000000000002"/>
    <n v="93.5"/>
    <n v="0"/>
    <n v="0.60500000000000009"/>
    <n v="0.7370000000000001"/>
    <n v="0.80300000000000005"/>
    <n v="0.63800000000000001"/>
    <n v="0.52800000000000002"/>
    <n v="1.0340000000000003"/>
    <n v="0.69300000000000006"/>
    <n v="0.67100000000000004"/>
    <n v="0.60500000000000009"/>
    <n v="0.75900000000000012"/>
    <n v="0.83600000000000008"/>
    <n v="0.48400000000000004"/>
    <n v="0.39600000000000002"/>
    <n v="1.0230000000000001"/>
    <n v="0.58300000000000007"/>
    <n v="0.92400000000000004"/>
    <n v="0.45100000000000007"/>
    <n v="30.800000000000004"/>
    <n v="0"/>
    <n v="0"/>
    <n v="13.200000000000001"/>
    <n v="7.7000000000000011"/>
    <n v="8.8000000000000007"/>
    <n v="0"/>
    <n v="3.3000000000000003"/>
    <n v="44"/>
    <n v="11"/>
    <n v="24.200000000000003"/>
    <n v="0"/>
    <n v="35.200000000000003"/>
    <n v="30.800000000000004"/>
    <n v="19.8"/>
    <n v="0"/>
    <n v="0"/>
    <n v="7.7000000000000011"/>
    <n v="0"/>
    <n v="0"/>
    <n v="0"/>
    <n v="13.200000000000001"/>
    <n v="60.500000000000007"/>
    <n v="16.5"/>
    <n v="16.5"/>
    <n v="3.3000000000000003"/>
    <n v="30.800000000000004"/>
    <n v="0"/>
    <n v="3.3000000000000003"/>
    <n v="0"/>
    <n v="9.9"/>
    <n v="0"/>
    <n v="23.1"/>
    <n v="22"/>
    <n v="8.8000000000000007"/>
    <n v="6.6000000000000005"/>
    <n v="7.7000000000000011"/>
    <n v="22"/>
    <n v="4.4000000000000004"/>
    <n v="1.1000000000000001"/>
  </r>
  <r>
    <x v="270"/>
    <x v="8"/>
    <x v="26"/>
    <n v="449.90000000000003"/>
    <n v="74.800000000000011"/>
    <n v="135.29999999999998"/>
    <n v="170.50000000000003"/>
    <n v="69.300000000000011"/>
    <n v="0"/>
    <n v="0.8580000000000001"/>
    <n v="0.75900000000000012"/>
    <n v="0.56100000000000005"/>
    <n v="0.25300000000000006"/>
    <n v="0.88000000000000012"/>
    <n v="0.66"/>
    <n v="0.68200000000000005"/>
    <n v="0.81400000000000006"/>
    <n v="0.83600000000000008"/>
    <n v="0.7370000000000001"/>
    <n v="1.1000000000000001"/>
    <n v="1.0669999999999999"/>
    <n v="0.9900000000000001"/>
    <n v="0.40700000000000003"/>
    <n v="1.056"/>
    <n v="0.64900000000000002"/>
    <n v="0.39600000000000002"/>
    <n v="4.4000000000000004"/>
    <n v="37.400000000000006"/>
    <n v="24.200000000000003"/>
    <n v="0"/>
    <n v="28.6"/>
    <n v="17.600000000000001"/>
    <n v="8.8000000000000007"/>
    <n v="3.3000000000000003"/>
    <n v="6.6000000000000005"/>
    <n v="4.4000000000000004"/>
    <n v="8.8000000000000007"/>
    <n v="0"/>
    <n v="23.1"/>
    <n v="1.1000000000000001"/>
    <n v="16.5"/>
    <n v="15.400000000000002"/>
    <n v="0"/>
    <n v="9.9"/>
    <n v="3.3000000000000003"/>
    <n v="0"/>
    <n v="0"/>
    <n v="25.3"/>
    <n v="8.8000000000000007"/>
    <n v="19.8"/>
    <n v="6.6000000000000005"/>
    <n v="36.300000000000004"/>
    <n v="6.6000000000000005"/>
    <n v="3.3000000000000003"/>
    <n v="49.500000000000007"/>
    <n v="14.3"/>
    <n v="5.5"/>
    <n v="0"/>
    <n v="1.1000000000000001"/>
    <n v="0"/>
    <n v="5.5"/>
    <n v="22"/>
    <n v="3.3000000000000003"/>
    <n v="37.400000000000006"/>
    <n v="0"/>
    <n v="0"/>
  </r>
  <r>
    <x v="271"/>
    <x v="8"/>
    <x v="27"/>
    <n v="623.70000000000016"/>
    <n v="146.30000000000001"/>
    <n v="211.20000000000002"/>
    <n v="117.70000000000013"/>
    <n v="148.5"/>
    <n v="0"/>
    <n v="0.52800000000000002"/>
    <n v="0.63800000000000001"/>
    <n v="0.70400000000000007"/>
    <n v="0.91300000000000014"/>
    <n v="1.0669999999999999"/>
    <n v="0.88000000000000012"/>
    <n v="0.86900000000000011"/>
    <n v="1.0120000000000002"/>
    <n v="0.74800000000000011"/>
    <n v="0.11000000000000001"/>
    <n v="0.78100000000000003"/>
    <n v="0.50600000000000012"/>
    <n v="1.0669999999999999"/>
    <n v="1.0450000000000002"/>
    <n v="0.46200000000000002"/>
    <n v="1.0010000000000001"/>
    <n v="0.45100000000000007"/>
    <n v="46.2"/>
    <n v="47.300000000000004"/>
    <n v="18.700000000000003"/>
    <n v="7.7000000000000011"/>
    <n v="14.3"/>
    <n v="13.200000000000001"/>
    <n v="25.3"/>
    <n v="0"/>
    <n v="38.5"/>
    <n v="0"/>
    <n v="1.1000000000000001"/>
    <n v="25.3"/>
    <n v="30.800000000000004"/>
    <n v="0"/>
    <n v="8.8000000000000007"/>
    <n v="34.1"/>
    <n v="0"/>
    <n v="6.6000000000000005"/>
    <n v="4.4000000000000004"/>
    <n v="38.5"/>
    <n v="4.4000000000000004"/>
    <n v="13.200000000000001"/>
    <n v="19.8"/>
    <n v="1.1000000000000001"/>
    <n v="11.000000000000126"/>
    <n v="15.400000000000002"/>
    <n v="22"/>
    <n v="24.200000000000003"/>
    <n v="5.5"/>
    <n v="1.1000000000000001"/>
    <n v="0"/>
    <n v="0"/>
    <n v="9.9"/>
    <n v="9.9"/>
    <n v="46.2"/>
    <n v="27.500000000000004"/>
    <n v="24.200000000000003"/>
    <n v="14.3"/>
    <n v="4.4000000000000004"/>
    <n v="9.9"/>
  </r>
  <r>
    <x v="272"/>
    <x v="8"/>
    <x v="28"/>
    <n v="501.6"/>
    <n v="112.2"/>
    <n v="127.60000000000001"/>
    <n v="102.30000000000001"/>
    <n v="159.5"/>
    <n v="0"/>
    <n v="1.0450000000000002"/>
    <n v="0.18700000000000003"/>
    <n v="0.52800000000000002"/>
    <n v="0.83600000000000008"/>
    <n v="1.0230000000000001"/>
    <n v="0.82500000000000007"/>
    <n v="0.72600000000000009"/>
    <n v="0.94600000000000006"/>
    <n v="0.8580000000000001"/>
    <n v="0.30800000000000005"/>
    <n v="0.68200000000000005"/>
    <n v="0.49500000000000005"/>
    <n v="0.93500000000000005"/>
    <n v="0.88000000000000012"/>
    <n v="0.60500000000000009"/>
    <n v="1.0230000000000001"/>
    <n v="0.97900000000000009"/>
    <n v="33"/>
    <n v="16.5"/>
    <n v="4.4000000000000004"/>
    <n v="22"/>
    <n v="1.1000000000000001"/>
    <n v="4.4000000000000004"/>
    <n v="24.200000000000003"/>
    <n v="19.8"/>
    <n v="0"/>
    <n v="2.2000000000000002"/>
    <n v="1.1000000000000001"/>
    <n v="22"/>
    <n v="0"/>
    <n v="0"/>
    <n v="40.700000000000003"/>
    <n v="3.3000000000000003"/>
    <n v="2.2000000000000002"/>
    <n v="14.3"/>
    <n v="29.700000000000003"/>
    <n v="47.300000000000004"/>
    <n v="17.600000000000001"/>
    <n v="3.3000000000000003"/>
    <n v="17.600000000000001"/>
    <n v="0"/>
    <n v="7.7000000000000011"/>
    <n v="24.200000000000003"/>
    <n v="0"/>
    <n v="2.2000000000000002"/>
    <n v="6.6000000000000005"/>
    <n v="23.1"/>
    <n v="28.6"/>
    <n v="2.2000000000000002"/>
    <n v="16.5"/>
    <n v="17.600000000000001"/>
    <n v="0"/>
    <n v="5.5"/>
    <n v="0"/>
    <n v="23.1"/>
    <n v="18.700000000000003"/>
    <n v="0"/>
  </r>
  <r>
    <x v="273"/>
    <x v="8"/>
    <x v="29"/>
    <n v="530.20000000000016"/>
    <n v="111.10000000000001"/>
    <n v="157.30000000000001"/>
    <n v="144.10000000000002"/>
    <n v="117.70000000000007"/>
    <n v="0"/>
    <n v="0.37400000000000005"/>
    <n v="0.30800000000000005"/>
    <n v="0.94600000000000006"/>
    <n v="0.96800000000000008"/>
    <n v="1.056"/>
    <n v="0.60500000000000009"/>
    <n v="1.056"/>
    <n v="0.86900000000000011"/>
    <n v="0.82500000000000007"/>
    <n v="0.74800000000000011"/>
    <n v="0.68200000000000005"/>
    <n v="0.75900000000000012"/>
    <n v="0.31900000000000001"/>
    <n v="1.0780000000000001"/>
    <n v="0.6160000000000001"/>
    <n v="0.93500000000000005"/>
    <n v="0.82500000000000007"/>
    <n v="27.500000000000004"/>
    <n v="0"/>
    <n v="2.2000000000000002"/>
    <n v="0"/>
    <n v="41.800000000000004"/>
    <n v="9.9"/>
    <n v="53.900000000000006"/>
    <n v="0"/>
    <n v="13.200000000000001"/>
    <n v="8.8000000000000007"/>
    <n v="41.800000000000004"/>
    <n v="0"/>
    <n v="12.100000000000001"/>
    <n v="58.300000000000004"/>
    <n v="0"/>
    <n v="31.900000000000002"/>
    <n v="15.400000000000064"/>
    <n v="0"/>
    <n v="0"/>
    <n v="0"/>
    <n v="3.3000000000000003"/>
    <n v="13.200000000000001"/>
    <n v="9.9"/>
    <n v="2.2000000000000002"/>
    <n v="18.700000000000003"/>
    <n v="31.900000000000002"/>
    <n v="5.5"/>
    <n v="22"/>
    <n v="37.400000000000006"/>
    <n v="0"/>
    <n v="12.100000000000001"/>
    <n v="16.5"/>
    <n v="0"/>
    <n v="30.800000000000004"/>
    <n v="0"/>
    <n v="16.5"/>
    <n v="16.5"/>
    <n v="0"/>
    <n v="0"/>
    <n v="18.700000000000003"/>
  </r>
  <r>
    <x v="274"/>
    <x v="9"/>
    <x v="0"/>
    <n v="420.20000000000016"/>
    <n v="148.5"/>
    <n v="63.800000000000004"/>
    <n v="140.80000000000013"/>
    <n v="67.100000000000009"/>
    <n v="0"/>
    <n v="0.59400000000000008"/>
    <n v="0.7370000000000001"/>
    <n v="0.84700000000000009"/>
    <n v="0.84700000000000009"/>
    <n v="0.23100000000000001"/>
    <n v="0.49500000000000005"/>
    <n v="0.68200000000000005"/>
    <n v="0.11000000000000001"/>
    <n v="0.59400000000000008"/>
    <n v="0.72600000000000009"/>
    <n v="0.75900000000000012"/>
    <n v="0.56100000000000005"/>
    <n v="0.96800000000000008"/>
    <n v="1.0340000000000003"/>
    <n v="1.089"/>
    <n v="0.45100000000000007"/>
    <n v="0.81400000000000006"/>
    <n v="8.8000000000000007"/>
    <n v="24.200000000000003"/>
    <n v="8.8000000000000007"/>
    <n v="2.2000000000000002"/>
    <n v="0"/>
    <n v="1.1000000000000001"/>
    <n v="2.2000000000000002"/>
    <n v="0"/>
    <n v="0"/>
    <n v="16.5"/>
    <n v="7.7000000000000011"/>
    <n v="0"/>
    <n v="18.700000000000003"/>
    <n v="0"/>
    <n v="3.3000000000000003"/>
    <n v="0"/>
    <n v="4.4000000000000004"/>
    <n v="27.500000000000004"/>
    <n v="13.200000000000001"/>
    <n v="0"/>
    <n v="16.500000000000128"/>
    <n v="7.7000000000000011"/>
    <n v="37.400000000000006"/>
    <n v="24.200000000000003"/>
    <n v="0"/>
    <n v="39.6"/>
    <n v="0"/>
    <n v="12.100000000000001"/>
    <n v="1.1000000000000001"/>
    <n v="2.2000000000000002"/>
    <n v="31.900000000000002"/>
    <n v="9.9"/>
    <n v="26.400000000000002"/>
    <n v="0"/>
    <n v="19.8"/>
    <n v="5.5"/>
    <n v="1.1000000000000001"/>
    <n v="0"/>
    <n v="22"/>
    <n v="31.900000000000002"/>
  </r>
  <r>
    <x v="275"/>
    <x v="9"/>
    <x v="1"/>
    <n v="509.30000000000024"/>
    <n v="143.00000000000003"/>
    <n v="115.49999999999999"/>
    <n v="155.10000000000028"/>
    <n v="95.7"/>
    <n v="0"/>
    <n v="0.90200000000000014"/>
    <n v="0.68200000000000005"/>
    <n v="0.97900000000000009"/>
    <n v="0.58300000000000007"/>
    <n v="0.9900000000000001"/>
    <n v="0.7370000000000001"/>
    <n v="0.28600000000000003"/>
    <n v="0.6160000000000001"/>
    <n v="1.0230000000000001"/>
    <n v="0.68200000000000005"/>
    <n v="0.63800000000000001"/>
    <n v="0.86900000000000011"/>
    <n v="1.056"/>
    <n v="0.49500000000000005"/>
    <n v="0.95700000000000007"/>
    <n v="0.86900000000000011"/>
    <n v="0.92400000000000004"/>
    <n v="19.8"/>
    <n v="8.8000000000000007"/>
    <n v="37.400000000000006"/>
    <n v="39.6"/>
    <n v="0"/>
    <n v="0"/>
    <n v="0"/>
    <n v="0"/>
    <n v="6.6000000000000005"/>
    <n v="3.3000000000000003"/>
    <n v="24.200000000000003"/>
    <n v="7.7000000000000011"/>
    <n v="0"/>
    <n v="0"/>
    <n v="0"/>
    <n v="5.5"/>
    <n v="49.500000000000007"/>
    <n v="2.2000000000000002"/>
    <n v="23.1"/>
    <n v="7.7000000000000011"/>
    <n v="23.1"/>
    <n v="42.900000000000006"/>
    <n v="4.4000000000000004"/>
    <n v="0"/>
    <n v="18.700000000000003"/>
    <n v="16.5"/>
    <n v="0"/>
    <n v="8.8000000000002512"/>
    <n v="19.8"/>
    <n v="20.900000000000002"/>
    <n v="33"/>
    <n v="12.100000000000001"/>
    <n v="0"/>
    <n v="16.5"/>
    <n v="0"/>
    <n v="28.6"/>
    <n v="9.9000000000000323"/>
    <n v="0"/>
    <n v="19.8"/>
    <n v="23.1"/>
  </r>
  <r>
    <x v="276"/>
    <x v="9"/>
    <x v="2"/>
    <n v="507.10000000000008"/>
    <n v="111.10000000000001"/>
    <n v="132"/>
    <n v="189.20000000000002"/>
    <n v="74.8"/>
    <n v="0"/>
    <n v="0.52800000000000002"/>
    <n v="0.59400000000000008"/>
    <n v="0.79200000000000004"/>
    <n v="0.41800000000000004"/>
    <n v="0.41800000000000004"/>
    <n v="0.78100000000000003"/>
    <n v="0.86900000000000011"/>
    <n v="0.78100000000000003"/>
    <n v="0.95700000000000007"/>
    <n v="0.74800000000000011"/>
    <n v="0.74800000000000011"/>
    <n v="1.0340000000000003"/>
    <n v="0.28600000000000003"/>
    <n v="0.60500000000000009"/>
    <n v="0.94600000000000006"/>
    <n v="0.41800000000000004"/>
    <n v="0.62700000000000011"/>
    <n v="19.8"/>
    <n v="0"/>
    <n v="1.1000000000000001"/>
    <n v="5.5"/>
    <n v="13.200000000000001"/>
    <n v="14.3"/>
    <n v="0"/>
    <n v="4.4000000000000004"/>
    <n v="36.300000000000004"/>
    <n v="37.400000000000006"/>
    <n v="2.2000000000000002"/>
    <n v="14.3"/>
    <n v="0"/>
    <n v="31.900000000000002"/>
    <n v="0"/>
    <n v="2.2000000000000002"/>
    <n v="9.9"/>
    <n v="2.2000000000000002"/>
    <n v="13.200000000000001"/>
    <n v="1.1000000000000001"/>
    <n v="38.5"/>
    <n v="0"/>
    <n v="2.2000000000000002"/>
    <n v="38.5"/>
    <n v="35.200000000000003"/>
    <n v="24.200000000000003"/>
    <n v="34.1"/>
    <n v="12.100000000000001"/>
    <n v="4.4000000000000004"/>
    <n v="0"/>
    <n v="3.3000000000000003"/>
    <n v="27.500000000000004"/>
    <n v="0"/>
    <n v="14.3"/>
    <n v="8.8000000000000007"/>
    <n v="0"/>
    <n v="16.5"/>
    <n v="5.5"/>
    <n v="35.200000000000003"/>
    <n v="0"/>
  </r>
  <r>
    <x v="277"/>
    <x v="9"/>
    <x v="3"/>
    <n v="424.6"/>
    <n v="84.699999999999989"/>
    <n v="139.70000000000002"/>
    <n v="91.300000000000011"/>
    <n v="108.9"/>
    <n v="0"/>
    <n v="0.38500000000000006"/>
    <n v="0.77000000000000013"/>
    <n v="0.79200000000000004"/>
    <n v="0.90200000000000014"/>
    <n v="1.0230000000000001"/>
    <n v="1.0340000000000003"/>
    <n v="0.86900000000000011"/>
    <n v="0.75900000000000012"/>
    <n v="0.79200000000000004"/>
    <n v="0.67100000000000004"/>
    <n v="0.29700000000000004"/>
    <n v="0.8580000000000001"/>
    <n v="0.37400000000000005"/>
    <n v="0.94600000000000006"/>
    <n v="0.11000000000000001"/>
    <n v="1.089"/>
    <n v="0.45100000000000007"/>
    <n v="0"/>
    <n v="13.200000000000001"/>
    <n v="17.600000000000001"/>
    <n v="38.5"/>
    <n v="15.400000000000002"/>
    <n v="13.200000000000001"/>
    <n v="4.4000000000000004"/>
    <n v="6.6000000000000005"/>
    <n v="30.800000000000004"/>
    <n v="0"/>
    <n v="6.6000000000000005"/>
    <n v="5.5"/>
    <n v="0"/>
    <n v="25.3"/>
    <n v="19.8"/>
    <n v="0"/>
    <n v="6.6000000000000005"/>
    <n v="0"/>
    <n v="1.1000000000000001"/>
    <n v="50.6"/>
    <n v="17.600000000000001"/>
    <n v="5.5"/>
    <n v="12.100000000000001"/>
    <n v="9.9"/>
    <n v="16.5"/>
    <n v="0"/>
    <n v="14.3"/>
    <n v="9.9"/>
    <n v="5.5"/>
    <n v="0"/>
    <n v="0"/>
    <n v="0"/>
    <n v="0"/>
    <n v="5.5"/>
    <n v="27.500000000000004"/>
    <n v="0"/>
    <n v="14.3"/>
    <n v="3.3000000000000003"/>
    <n v="5.5"/>
    <n v="28.6"/>
  </r>
  <r>
    <x v="278"/>
    <x v="9"/>
    <x v="4"/>
    <n v="601.70000000000005"/>
    <n v="140.80000000000001"/>
    <n v="151.79999999999998"/>
    <n v="132"/>
    <n v="177.1"/>
    <n v="0"/>
    <n v="0.86900000000000011"/>
    <n v="0.55000000000000004"/>
    <n v="1.0230000000000001"/>
    <n v="0.9900000000000001"/>
    <n v="1.0230000000000001"/>
    <n v="0.83600000000000008"/>
    <n v="0.67100000000000004"/>
    <n v="0.8580000000000001"/>
    <n v="0.74800000000000011"/>
    <n v="0.66"/>
    <n v="1.0669999999999999"/>
    <n v="0.16500000000000001"/>
    <n v="0.88000000000000012"/>
    <n v="1.0340000000000003"/>
    <n v="0.58300000000000007"/>
    <n v="0.6160000000000001"/>
    <n v="0.31900000000000001"/>
    <n v="15.400000000000002"/>
    <n v="6.6000000000000005"/>
    <n v="16.5"/>
    <n v="5.5"/>
    <n v="7.7000000000000011"/>
    <n v="40.700000000000003"/>
    <n v="6.6000000000000005"/>
    <n v="35.200000000000003"/>
    <n v="17.600000000000001"/>
    <n v="0"/>
    <n v="5.5"/>
    <n v="11"/>
    <n v="18.700000000000003"/>
    <n v="5.5"/>
    <n v="9.9"/>
    <n v="17.600000000000001"/>
    <n v="8.8000000000000007"/>
    <n v="49.500000000000007"/>
    <n v="46.2"/>
    <n v="9.9"/>
    <n v="13.200000000000001"/>
    <n v="0"/>
    <n v="44"/>
    <n v="5.5"/>
    <n v="1.1000000000000001"/>
    <n v="7.7000000000000011"/>
    <n v="0"/>
    <n v="38.5"/>
    <n v="22"/>
    <n v="0"/>
    <n v="0"/>
    <n v="3.3000000000000003"/>
    <n v="44"/>
    <n v="6.6000000000000005"/>
    <n v="19.8"/>
    <n v="17.600000000000001"/>
    <n v="33"/>
    <n v="16.5"/>
    <n v="0"/>
    <n v="0"/>
  </r>
  <r>
    <x v="279"/>
    <x v="9"/>
    <x v="5"/>
    <n v="557.70000000000005"/>
    <n v="129.80000000000013"/>
    <n v="182.60000000000002"/>
    <n v="116.6"/>
    <n v="128.69999999999999"/>
    <n v="0"/>
    <n v="0.44000000000000006"/>
    <n v="0.36300000000000004"/>
    <n v="0.89100000000000013"/>
    <n v="1.089"/>
    <n v="0.9900000000000001"/>
    <n v="0.53900000000000003"/>
    <n v="1.0780000000000001"/>
    <n v="0.88000000000000012"/>
    <n v="1.0780000000000001"/>
    <n v="0.68200000000000005"/>
    <n v="0.37400000000000005"/>
    <n v="0.77000000000000013"/>
    <n v="1.0010000000000001"/>
    <n v="0.45100000000000007"/>
    <n v="0.9900000000000001"/>
    <n v="0.8580000000000001"/>
    <n v="0.6160000000000001"/>
    <n v="9.9"/>
    <n v="17.600000000000001"/>
    <n v="46.2"/>
    <n v="0"/>
    <n v="16.5"/>
    <n v="3.3000000000000003"/>
    <n v="20.900000000000002"/>
    <n v="11"/>
    <n v="0"/>
    <n v="57.2"/>
    <n v="0"/>
    <n v="3.3000000000000003"/>
    <n v="24.200000000000003"/>
    <n v="25.3"/>
    <n v="5.5"/>
    <n v="29.700000000000003"/>
    <n v="5.5"/>
    <n v="23.1"/>
    <n v="12.100000000000001"/>
    <n v="0"/>
    <n v="0"/>
    <n v="0"/>
    <n v="0"/>
    <n v="39.6"/>
    <n v="0"/>
    <n v="0"/>
    <n v="0"/>
    <n v="38.5"/>
    <n v="15.400000000000002"/>
    <n v="23.1"/>
    <n v="0"/>
    <n v="36.300000000000004"/>
    <n v="22"/>
    <n v="0"/>
    <n v="12.100000000000001"/>
    <n v="16.5"/>
    <n v="0"/>
    <n v="5.5"/>
    <n v="35.200000000000003"/>
    <n v="2.2000000000001254"/>
  </r>
  <r>
    <x v="280"/>
    <x v="9"/>
    <x v="6"/>
    <n v="539"/>
    <n v="148.5"/>
    <n v="59.4"/>
    <n v="201.30000000000004"/>
    <n v="129.80000000000001"/>
    <n v="0"/>
    <n v="0.88000000000000012"/>
    <n v="0.56100000000000005"/>
    <n v="0.64900000000000002"/>
    <n v="0.93500000000000005"/>
    <n v="1.0010000000000001"/>
    <n v="0.27500000000000002"/>
    <n v="0.12100000000000001"/>
    <n v="0.8580000000000001"/>
    <n v="1.0340000000000003"/>
    <n v="0.92400000000000004"/>
    <n v="1.0230000000000001"/>
    <n v="1.0340000000000003"/>
    <n v="0.93500000000000005"/>
    <n v="0.9900000000000001"/>
    <n v="0.11000000000000001"/>
    <n v="1.1000000000000001"/>
    <n v="1.1000000000000001"/>
    <n v="18.700000000000003"/>
    <n v="11"/>
    <n v="5.5"/>
    <n v="0"/>
    <n v="4.4000000000000004"/>
    <n v="0"/>
    <n v="5.5"/>
    <n v="0"/>
    <n v="11"/>
    <n v="3.3000000000000003"/>
    <n v="44"/>
    <n v="11"/>
    <n v="0"/>
    <n v="30.800000000000004"/>
    <n v="3.3000000000000003"/>
    <n v="23.1"/>
    <n v="35.200000000000003"/>
    <n v="6.6000000000000005"/>
    <n v="0"/>
    <n v="19.8"/>
    <n v="18.700000000000003"/>
    <n v="24.200000000000003"/>
    <n v="15.400000000000002"/>
    <n v="31.900000000000002"/>
    <n v="7.7000000000000011"/>
    <n v="18.700000000000003"/>
    <n v="45.1"/>
    <n v="5.5"/>
    <n v="14.3"/>
    <n v="19.8"/>
    <n v="0"/>
    <n v="17.600000000000001"/>
    <n v="50.6"/>
    <n v="0"/>
    <n v="16.5"/>
    <n v="13.200000000000001"/>
    <n v="1.1000000000000001"/>
    <n v="8.8000000000000007"/>
    <n v="2.2000000000000002"/>
    <n v="38.5"/>
  </r>
  <r>
    <x v="281"/>
    <x v="9"/>
    <x v="7"/>
    <n v="416.90000000000009"/>
    <n v="46.2"/>
    <n v="160.60000000000002"/>
    <n v="102.30000000000001"/>
    <n v="107.80000000000007"/>
    <n v="0"/>
    <n v="0.92400000000000004"/>
    <n v="0.30800000000000005"/>
    <n v="0.88000000000000012"/>
    <n v="0.16500000000000001"/>
    <n v="1.056"/>
    <n v="1.0669999999999999"/>
    <n v="1.0340000000000003"/>
    <n v="0.70400000000000007"/>
    <n v="0.63800000000000001"/>
    <n v="0.74800000000000011"/>
    <n v="0.8580000000000001"/>
    <n v="0.37400000000000005"/>
    <n v="1.0450000000000002"/>
    <n v="0.90200000000000014"/>
    <n v="0.16500000000000001"/>
    <n v="0.8580000000000001"/>
    <n v="0.77000000000000013"/>
    <n v="5.5"/>
    <n v="4.4000000000000004"/>
    <n v="49.500000000000007"/>
    <n v="0"/>
    <n v="42.900000000000006"/>
    <n v="0"/>
    <n v="36.300000000000004"/>
    <n v="0"/>
    <n v="0"/>
    <n v="22"/>
    <n v="19.8"/>
    <n v="0"/>
    <n v="12.100000000000001"/>
    <n v="8.8000000000000007"/>
    <n v="13.200000000000001"/>
    <n v="2.2000000000000628"/>
    <n v="36.300000000000004"/>
    <n v="27.500000000000004"/>
    <n v="3.3000000000000003"/>
    <n v="4.4000000000000004"/>
    <n v="42.900000000000006"/>
    <n v="1.1000000000000001"/>
    <n v="9.9"/>
    <n v="0"/>
    <n v="7.7000000000000011"/>
    <n v="3.3000000000000003"/>
    <n v="7.7000000000000011"/>
    <n v="25.3"/>
    <n v="4.4000000000000004"/>
    <n v="0"/>
    <n v="0"/>
    <n v="2.2000000000000002"/>
    <n v="0"/>
    <n v="0"/>
    <n v="0"/>
    <n v="16.5"/>
    <n v="0"/>
    <n v="15.400000000000002"/>
    <n v="6.6000000000000005"/>
    <n v="5.5"/>
  </r>
  <r>
    <x v="282"/>
    <x v="9"/>
    <x v="8"/>
    <n v="532.40000000000009"/>
    <n v="110"/>
    <n v="158.40000000000009"/>
    <n v="105.60000000000001"/>
    <n v="158.4"/>
    <n v="1"/>
    <n v="0.30800000000000005"/>
    <n v="0.64900000000000002"/>
    <n v="0.55000000000000004"/>
    <n v="0.9900000000000001"/>
    <n v="1.0450000000000002"/>
    <n v="0.48400000000000004"/>
    <n v="0.70400000000000007"/>
    <n v="0.46200000000000002"/>
    <n v="0.48400000000000004"/>
    <n v="1.056"/>
    <n v="0.27500000000000002"/>
    <n v="1.1000000000000001"/>
    <n v="1.0340000000000003"/>
    <n v="0.89100000000000013"/>
    <n v="0.9900000000000001"/>
    <n v="1.056"/>
    <n v="0.8580000000000001"/>
    <n v="22"/>
    <n v="28.6"/>
    <n v="14.3"/>
    <n v="0"/>
    <n v="0"/>
    <n v="24.200000000000003"/>
    <n v="12.100000000000064"/>
    <n v="23.1"/>
    <n v="4.4000000000000004"/>
    <n v="29.700000000000003"/>
    <n v="0"/>
    <n v="31.900000000000002"/>
    <n v="25.3"/>
    <n v="0"/>
    <n v="42.900000000000006"/>
    <n v="3.3000000000000003"/>
    <n v="36.300000000000004"/>
    <n v="0"/>
    <n v="12.100000000000001"/>
    <n v="6.6000000000000005"/>
    <n v="0"/>
    <n v="0"/>
    <n v="5.5"/>
    <n v="8.8000000000000007"/>
    <n v="40.700000000000003"/>
    <n v="0"/>
    <n v="41.800000000000004"/>
    <n v="0"/>
    <n v="0"/>
    <n v="8.8000000000000007"/>
    <n v="5.5"/>
    <n v="8.8000000000000007"/>
    <n v="2.2000000000000002"/>
    <n v="5.5"/>
    <n v="16.5"/>
    <n v="0"/>
    <n v="8.8000000000000007"/>
    <n v="28.6"/>
    <n v="34.1"/>
    <n v="0"/>
  </r>
  <r>
    <x v="283"/>
    <x v="9"/>
    <x v="9"/>
    <n v="442.20000000000005"/>
    <n v="106.70000000000003"/>
    <n v="192.5"/>
    <n v="85.800000000000011"/>
    <n v="57.2"/>
    <n v="0"/>
    <n v="0.53900000000000003"/>
    <n v="0.55000000000000004"/>
    <n v="0.26400000000000001"/>
    <n v="0.6160000000000001"/>
    <n v="0.48400000000000004"/>
    <n v="0.79200000000000004"/>
    <n v="0.83600000000000008"/>
    <n v="0.67100000000000004"/>
    <n v="0.97900000000000009"/>
    <n v="1.0120000000000002"/>
    <n v="0.78100000000000003"/>
    <n v="1.0230000000000001"/>
    <n v="0.59400000000000008"/>
    <n v="0.66"/>
    <n v="0.47300000000000003"/>
    <n v="1.1000000000000001"/>
    <n v="0.77000000000000013"/>
    <n v="50.6"/>
    <n v="46.2"/>
    <n v="14.3"/>
    <n v="14.3"/>
    <n v="50.6"/>
    <n v="0"/>
    <n v="9.9"/>
    <n v="5.5"/>
    <n v="0"/>
    <n v="1.1000000000000001"/>
    <n v="45.1"/>
    <n v="26.400000000000002"/>
    <n v="0"/>
    <n v="14.3"/>
    <n v="0"/>
    <n v="0"/>
    <n v="0"/>
    <n v="16.5"/>
    <n v="0"/>
    <n v="0"/>
    <n v="13.200000000000001"/>
    <n v="0"/>
    <n v="7.7000000000000011"/>
    <n v="25.3"/>
    <n v="14.3"/>
    <n v="0"/>
    <n v="4.4000000000000004"/>
    <n v="0"/>
    <n v="16.5"/>
    <n v="4.4000000000000004"/>
    <n v="12.100000000000001"/>
    <n v="7.7000000000000011"/>
    <n v="24.200000000000003"/>
    <n v="8.8000000000000007"/>
    <n v="20.900000000000002"/>
    <n v="2.2000000000000002"/>
    <n v="0"/>
    <n v="20.900000000000002"/>
    <n v="9.9"/>
    <n v="0"/>
  </r>
  <r>
    <x v="284"/>
    <x v="9"/>
    <x v="10"/>
    <n v="530.19999999999993"/>
    <n v="138.6"/>
    <n v="97.899999999999991"/>
    <n v="126.50000000000001"/>
    <n v="167.19999999999996"/>
    <n v="0"/>
    <n v="1.0120000000000002"/>
    <n v="0.68200000000000005"/>
    <n v="0.94600000000000006"/>
    <n v="0.88000000000000012"/>
    <n v="0.88000000000000012"/>
    <n v="1.0010000000000001"/>
    <n v="0.78100000000000003"/>
    <n v="0.68200000000000005"/>
    <n v="0.82500000000000007"/>
    <n v="0.66"/>
    <n v="0.78100000000000003"/>
    <n v="0.95700000000000007"/>
    <n v="1.0230000000000001"/>
    <n v="1.0230000000000001"/>
    <n v="0.55000000000000004"/>
    <n v="0.34100000000000003"/>
    <n v="0.33"/>
    <n v="6.6000000000000005"/>
    <n v="11"/>
    <n v="0"/>
    <n v="11"/>
    <n v="4.4000000000000004"/>
    <n v="14.3"/>
    <n v="4.4000000000000004"/>
    <n v="37.400000000000006"/>
    <n v="8.8000000000000007"/>
    <n v="0"/>
    <n v="0"/>
    <n v="14.299999999999939"/>
    <n v="2.2000000000000002"/>
    <n v="25.3"/>
    <n v="7.7000000000000011"/>
    <n v="16.5"/>
    <n v="27.500000000000004"/>
    <n v="0"/>
    <n v="37.400000000000006"/>
    <n v="36.300000000000004"/>
    <n v="5.5"/>
    <n v="23.1"/>
    <n v="12.100000000000001"/>
    <n v="0"/>
    <n v="6.6000000000000005"/>
    <n v="0"/>
    <n v="20.900000000000002"/>
    <n v="0"/>
    <n v="42.900000000000006"/>
    <n v="15.400000000000002"/>
    <n v="0"/>
    <n v="16.5"/>
    <n v="20.900000000000002"/>
    <n v="13.200000000000001"/>
    <n v="0"/>
    <n v="40.700000000000003"/>
    <n v="14.3"/>
    <n v="16.5"/>
    <n v="1.1000000000000001"/>
    <n v="15.400000000000002"/>
  </r>
  <r>
    <x v="285"/>
    <x v="9"/>
    <x v="11"/>
    <n v="492.8"/>
    <n v="89.100000000000009"/>
    <n v="165.00000000000003"/>
    <n v="92.399999999999991"/>
    <n v="146.30000000000001"/>
    <n v="0"/>
    <n v="0.46200000000000002"/>
    <n v="0.88000000000000012"/>
    <n v="0.94600000000000006"/>
    <n v="0.44000000000000006"/>
    <n v="0.92400000000000004"/>
    <n v="0.26400000000000001"/>
    <n v="0.69300000000000006"/>
    <n v="0.75900000000000012"/>
    <n v="1.0120000000000002"/>
    <n v="0.77000000000000013"/>
    <n v="0.75900000000000012"/>
    <n v="0.48400000000000004"/>
    <n v="0.97900000000000009"/>
    <n v="1.1000000000000001"/>
    <n v="0.81400000000000006"/>
    <n v="0.60500000000000009"/>
    <n v="0.33"/>
    <n v="35.200000000000003"/>
    <n v="17.600000000000001"/>
    <n v="0"/>
    <n v="12.100000000000001"/>
    <n v="11"/>
    <n v="0"/>
    <n v="20.900000000000002"/>
    <n v="41.800000000000004"/>
    <n v="1.1000000000000001"/>
    <n v="25.3"/>
    <n v="17.600000000000001"/>
    <n v="18.700000000000003"/>
    <n v="4.4000000000000004"/>
    <n v="7.7000000000000011"/>
    <n v="23.1"/>
    <n v="14.3"/>
    <n v="6.6000000000000005"/>
    <n v="13.200000000000001"/>
    <n v="41.800000000000004"/>
    <n v="16.5"/>
    <n v="9.9"/>
    <n v="19.8"/>
    <n v="14.3"/>
    <n v="1.1000000000000001"/>
    <n v="8.8000000000000007"/>
    <n v="0"/>
    <n v="17.600000000000001"/>
    <n v="17.600000000000001"/>
    <n v="0"/>
    <n v="3.3000000000000003"/>
    <n v="8.8000000000000007"/>
    <n v="28.6"/>
    <n v="5.5"/>
    <n v="0"/>
    <n v="9.9"/>
    <n v="1.1000000000000001"/>
    <n v="24.200000000000003"/>
    <n v="0"/>
    <n v="7.7000000000000011"/>
    <n v="3.3000000000000003"/>
  </r>
  <r>
    <x v="286"/>
    <x v="9"/>
    <x v="12"/>
    <n v="457.6"/>
    <n v="135.30000000000001"/>
    <n v="112.2"/>
    <n v="89.100000000000009"/>
    <n v="121"/>
    <n v="0"/>
    <n v="0.19800000000000001"/>
    <n v="0.63800000000000001"/>
    <n v="0.39600000000000002"/>
    <n v="0.7370000000000001"/>
    <n v="1.0450000000000002"/>
    <n v="0.20900000000000002"/>
    <n v="0.69300000000000006"/>
    <n v="0.59400000000000008"/>
    <n v="1.089"/>
    <n v="0.67100000000000004"/>
    <n v="1.0780000000000001"/>
    <n v="0.48400000000000004"/>
    <n v="0.9900000000000001"/>
    <n v="0.86900000000000011"/>
    <n v="1.0230000000000001"/>
    <n v="0.86900000000000011"/>
    <n v="0.80300000000000005"/>
    <n v="14.3"/>
    <n v="0"/>
    <n v="24.200000000000003"/>
    <n v="4.4000000000000004"/>
    <n v="8.8000000000000007"/>
    <n v="27.500000000000004"/>
    <n v="8.8000000000000007"/>
    <n v="0"/>
    <n v="16.5"/>
    <n v="7.7000000000000011"/>
    <n v="19.8"/>
    <n v="28.6"/>
    <n v="5.5"/>
    <n v="0"/>
    <n v="33"/>
    <n v="0"/>
    <n v="7.7000000000000011"/>
    <n v="25.3"/>
    <n v="0"/>
    <n v="20.900000000000002"/>
    <n v="0"/>
    <n v="0"/>
    <n v="23.1"/>
    <n v="13.200000000000001"/>
    <n v="0"/>
    <n v="2.2000000000000002"/>
    <n v="14.3"/>
    <n v="35.200000000000003"/>
    <n v="1.1000000000000001"/>
    <n v="0"/>
    <n v="18.700000000000003"/>
    <n v="11"/>
    <n v="34.1"/>
    <n v="19.8"/>
    <n v="11"/>
    <n v="14.3"/>
    <n v="14.3"/>
    <n v="1.1000000000000001"/>
    <n v="11"/>
    <n v="0"/>
  </r>
  <r>
    <x v="287"/>
    <x v="9"/>
    <x v="13"/>
    <n v="640.20000000000005"/>
    <n v="160.60000000000002"/>
    <n v="187"/>
    <n v="140.79999999999998"/>
    <n v="151.80000000000001"/>
    <n v="0"/>
    <n v="1.0230000000000001"/>
    <n v="0.39600000000000002"/>
    <n v="0.66"/>
    <n v="0.91300000000000014"/>
    <n v="1.0120000000000002"/>
    <n v="1.1000000000000001"/>
    <n v="0.80300000000000005"/>
    <n v="0.79200000000000004"/>
    <n v="1.0450000000000002"/>
    <n v="0.79200000000000004"/>
    <n v="1.056"/>
    <n v="0.51700000000000013"/>
    <n v="0.77000000000000013"/>
    <n v="0.90200000000000014"/>
    <n v="1.0450000000000002"/>
    <n v="0.63800000000000001"/>
    <n v="0.89100000000000013"/>
    <n v="24.200000000000003"/>
    <n v="0"/>
    <n v="39.6"/>
    <n v="0"/>
    <n v="20.900000000000002"/>
    <n v="14.3"/>
    <n v="39.6"/>
    <n v="0"/>
    <n v="5.5"/>
    <n v="42.900000000000006"/>
    <n v="6.6000000000000005"/>
    <n v="4.4000000000000004"/>
    <n v="0"/>
    <n v="12.100000000000001"/>
    <n v="18.700000000000003"/>
    <n v="3.3000000000000003"/>
    <n v="37.400000000000006"/>
    <n v="5.5"/>
    <n v="26.400000000000002"/>
    <n v="44"/>
    <n v="31.900000000000002"/>
    <n v="0"/>
    <n v="7.7000000000000011"/>
    <n v="15.400000000000002"/>
    <n v="11"/>
    <n v="6.6000000000000005"/>
    <n v="45.1"/>
    <n v="1.1000000000000001"/>
    <n v="22"/>
    <n v="0"/>
    <n v="0"/>
    <n v="40.700000000000003"/>
    <n v="0"/>
    <n v="45.1"/>
    <n v="11"/>
    <n v="42.900000000000006"/>
    <n v="0"/>
    <n v="15.400000000000002"/>
    <n v="0"/>
    <n v="5.5"/>
  </r>
  <r>
    <x v="288"/>
    <x v="9"/>
    <x v="14"/>
    <n v="368.50000000000006"/>
    <n v="56.100000000000009"/>
    <n v="116.60000000000002"/>
    <n v="102.3"/>
    <n v="93.5"/>
    <n v="0"/>
    <n v="0.9900000000000001"/>
    <n v="0.60500000000000009"/>
    <n v="0.47300000000000003"/>
    <n v="0.93500000000000005"/>
    <n v="0.97900000000000009"/>
    <n v="0.97900000000000009"/>
    <n v="0.79200000000000004"/>
    <n v="0.79200000000000004"/>
    <n v="0.68200000000000005"/>
    <n v="0.88000000000000012"/>
    <n v="0.69300000000000006"/>
    <n v="0.63800000000000001"/>
    <n v="1.0120000000000002"/>
    <n v="0.84700000000000009"/>
    <n v="1.0230000000000001"/>
    <n v="1.0450000000000002"/>
    <n v="0.36300000000000004"/>
    <n v="0"/>
    <n v="0"/>
    <n v="0"/>
    <n v="42.900000000000006"/>
    <n v="0"/>
    <n v="7.7000000000000011"/>
    <n v="31.900000000000002"/>
    <n v="24.200000000000003"/>
    <n v="0"/>
    <n v="9.9"/>
    <n v="3.3000000000000003"/>
    <n v="13.200000000000001"/>
    <n v="0"/>
    <n v="22"/>
    <n v="0"/>
    <n v="11"/>
    <n v="0"/>
    <n v="0"/>
    <n v="0"/>
    <n v="47.300000000000004"/>
    <n v="0"/>
    <n v="28.6"/>
    <n v="0"/>
    <n v="14.3"/>
    <n v="0"/>
    <n v="50.6"/>
    <n v="0"/>
    <n v="2.2000000000000002"/>
    <n v="0"/>
    <n v="6.6000000000000005"/>
    <n v="1.1000000000000001"/>
    <n v="1.1000000000000001"/>
    <n v="16.5"/>
    <n v="0"/>
    <n v="7.7000000000000011"/>
    <n v="13.200000000000001"/>
    <n v="14.3"/>
    <n v="2.2000000000000002"/>
    <n v="0"/>
    <n v="0"/>
  </r>
  <r>
    <x v="289"/>
    <x v="9"/>
    <x v="15"/>
    <n v="588.5"/>
    <n v="154"/>
    <n v="149.60000000000002"/>
    <n v="155.1"/>
    <n v="129.80000000000001"/>
    <n v="0"/>
    <n v="0.45100000000000007"/>
    <n v="0.64900000000000002"/>
    <n v="0.83600000000000008"/>
    <n v="0.92400000000000004"/>
    <n v="1.0669999999999999"/>
    <n v="0.97900000000000009"/>
    <n v="0.77000000000000013"/>
    <n v="0.9900000000000001"/>
    <n v="0.6160000000000001"/>
    <n v="0.82500000000000007"/>
    <n v="0.66"/>
    <n v="1.0120000000000002"/>
    <n v="0.34100000000000003"/>
    <n v="0.49500000000000005"/>
    <n v="0.64900000000000002"/>
    <n v="1.0010000000000001"/>
    <n v="1.0120000000000002"/>
    <n v="13.200000000000001"/>
    <n v="12.100000000000001"/>
    <n v="19.8"/>
    <n v="13.200000000000001"/>
    <n v="0"/>
    <n v="26.400000000000002"/>
    <n v="0"/>
    <n v="19.8"/>
    <n v="41.800000000000004"/>
    <n v="3.3000000000000003"/>
    <n v="0"/>
    <n v="6.6000000000000005"/>
    <n v="23.1"/>
    <n v="0"/>
    <n v="0"/>
    <n v="8.8000000000000007"/>
    <n v="24.200000000000003"/>
    <n v="0"/>
    <n v="34.1"/>
    <n v="33"/>
    <n v="8.8000000000000007"/>
    <n v="1.1000000000000001"/>
    <n v="2.2000000000000002"/>
    <n v="47.300000000000004"/>
    <n v="11"/>
    <n v="0"/>
    <n v="23.1"/>
    <n v="48.400000000000006"/>
    <n v="13.200000000000001"/>
    <n v="0"/>
    <n v="27.500000000000004"/>
    <n v="11"/>
    <n v="0"/>
    <n v="42.900000000000006"/>
    <n v="3.3000000000000003"/>
    <n v="0"/>
    <n v="38.5"/>
    <n v="0"/>
    <n v="30.800000000000004"/>
    <n v="0"/>
  </r>
  <r>
    <x v="290"/>
    <x v="9"/>
    <x v="16"/>
    <n v="459.80000000000007"/>
    <n v="181.5"/>
    <n v="102.30000000000007"/>
    <n v="64.900000000000006"/>
    <n v="111.10000000000001"/>
    <n v="0"/>
    <n v="0.9900000000000001"/>
    <n v="0.64900000000000002"/>
    <n v="0.91300000000000014"/>
    <n v="0.67100000000000004"/>
    <n v="0.81400000000000006"/>
    <n v="1.0010000000000001"/>
    <n v="1.056"/>
    <n v="1.0230000000000001"/>
    <n v="0.95700000000000007"/>
    <n v="1.0230000000000001"/>
    <n v="0.82500000000000007"/>
    <n v="0.44000000000000006"/>
    <n v="0.63800000000000001"/>
    <n v="1.0230000000000001"/>
    <n v="1.0230000000000001"/>
    <n v="0.84700000000000009"/>
    <n v="0.49500000000000005"/>
    <n v="13.200000000000063"/>
    <n v="1.1000000000000001"/>
    <n v="1.1000000000000001"/>
    <n v="14.3"/>
    <n v="34.1"/>
    <n v="0"/>
    <n v="14.3"/>
    <n v="0"/>
    <n v="0"/>
    <n v="24.200000000000003"/>
    <n v="0"/>
    <n v="0"/>
    <n v="0"/>
    <n v="4.4000000000000004"/>
    <n v="0"/>
    <n v="4.4000000000000004"/>
    <n v="37.400000000000006"/>
    <n v="0"/>
    <n v="26.400000000000002"/>
    <n v="38.5"/>
    <n v="0"/>
    <n v="12.100000000000001"/>
    <n v="0"/>
    <n v="18.700000000000003"/>
    <n v="3.3000000000000003"/>
    <n v="5.5"/>
    <n v="1.1000000000000001"/>
    <n v="2.2000000000000002"/>
    <n v="12.100000000000001"/>
    <n v="9.9"/>
    <n v="6.6000000000000005"/>
    <n v="0"/>
    <n v="26.400000000000002"/>
    <n v="0"/>
    <n v="14.3"/>
    <n v="31.900000000000002"/>
    <n v="15.400000000000002"/>
    <n v="42.900000000000006"/>
    <n v="33"/>
    <n v="11"/>
  </r>
  <r>
    <x v="291"/>
    <x v="9"/>
    <x v="17"/>
    <n v="519.20000000000005"/>
    <n v="159.5"/>
    <n v="115.5"/>
    <n v="138.60000000000002"/>
    <n v="105.60000000000001"/>
    <n v="0"/>
    <n v="0.88000000000000012"/>
    <n v="0.59400000000000008"/>
    <n v="0.81400000000000006"/>
    <n v="0.90200000000000014"/>
    <n v="0.95700000000000007"/>
    <n v="0.9900000000000001"/>
    <n v="1.0780000000000001"/>
    <n v="0.83600000000000008"/>
    <n v="0.84700000000000009"/>
    <n v="0.70400000000000007"/>
    <n v="0.79200000000000004"/>
    <n v="0.53900000000000003"/>
    <n v="0.9900000000000001"/>
    <n v="0.79200000000000004"/>
    <n v="0.46200000000000002"/>
    <n v="0.97900000000000009"/>
    <n v="0.46200000000000002"/>
    <n v="15.400000000000002"/>
    <n v="39.6"/>
    <n v="1.1000000000000001"/>
    <n v="2.2000000000000002"/>
    <n v="17.600000000000001"/>
    <n v="6.6000000000000005"/>
    <n v="18.700000000000003"/>
    <n v="2.2000000000000002"/>
    <n v="0"/>
    <n v="12.100000000000001"/>
    <n v="0"/>
    <n v="1.1000000000000001"/>
    <n v="19.8"/>
    <n v="1.1000000000000001"/>
    <n v="0"/>
    <n v="22"/>
    <n v="11"/>
    <n v="15.400000000000002"/>
    <n v="22"/>
    <n v="13.200000000000001"/>
    <n v="0"/>
    <n v="15.400000000000002"/>
    <n v="0"/>
    <n v="8.8000000000000007"/>
    <n v="33"/>
    <n v="0"/>
    <n v="40.700000000000003"/>
    <n v="15.400000000000002"/>
    <n v="4.4000000000000004"/>
    <n v="20.900000000000002"/>
    <n v="2.2000000000000002"/>
    <n v="0"/>
    <n v="31.900000000000002"/>
    <n v="0"/>
    <n v="0"/>
    <n v="0"/>
    <n v="20.900000000000002"/>
    <n v="44"/>
    <n v="47.300000000000004"/>
    <n v="13.200000000000001"/>
  </r>
  <r>
    <x v="292"/>
    <x v="9"/>
    <x v="18"/>
    <n v="563.20000000000005"/>
    <n v="146.30000000000001"/>
    <n v="147.4"/>
    <n v="134.20000000000002"/>
    <n v="135.30000000000001"/>
    <n v="0"/>
    <n v="0.29700000000000004"/>
    <n v="0.63800000000000001"/>
    <n v="0.83600000000000008"/>
    <n v="1.0450000000000002"/>
    <n v="0.58300000000000007"/>
    <n v="0.86900000000000011"/>
    <n v="0.77000000000000013"/>
    <n v="0.75900000000000012"/>
    <n v="0.80300000000000005"/>
    <n v="0.78100000000000003"/>
    <n v="0.60500000000000009"/>
    <n v="0.80300000000000005"/>
    <n v="0.60500000000000009"/>
    <n v="0.81400000000000006"/>
    <n v="0.13200000000000001"/>
    <n v="0.69300000000000006"/>
    <n v="0.95700000000000007"/>
    <n v="14.3"/>
    <n v="18.700000000000003"/>
    <n v="0"/>
    <n v="0"/>
    <n v="4.4000000000000004"/>
    <n v="29.700000000000003"/>
    <n v="35.200000000000003"/>
    <n v="25.3"/>
    <n v="19.8"/>
    <n v="0"/>
    <n v="35.200000000000003"/>
    <n v="7.7000000000000011"/>
    <n v="0"/>
    <n v="35.200000000000003"/>
    <n v="20.900000000000002"/>
    <n v="12.100000000000001"/>
    <n v="50.6"/>
    <n v="0"/>
    <n v="3.3000000000000003"/>
    <n v="5.5"/>
    <n v="0"/>
    <n v="0"/>
    <n v="5.5"/>
    <n v="28.6"/>
    <n v="13.200000000000001"/>
    <n v="15.400000000000002"/>
    <n v="17.600000000000001"/>
    <n v="33"/>
    <n v="0"/>
    <n v="20.900000000000002"/>
    <n v="11"/>
    <n v="0"/>
    <n v="2.2000000000000002"/>
    <n v="48.400000000000006"/>
    <n v="0"/>
    <n v="25.3"/>
    <n v="8.8000000000000007"/>
    <n v="34.1"/>
    <n v="16.5"/>
    <n v="0"/>
  </r>
  <r>
    <x v="293"/>
    <x v="9"/>
    <x v="19"/>
    <n v="537.90000000000009"/>
    <n v="110.00000000000001"/>
    <n v="192.5"/>
    <n v="114.40000000000002"/>
    <n v="121.00000000000001"/>
    <n v="0"/>
    <n v="0.39600000000000002"/>
    <n v="1.0450000000000002"/>
    <n v="0.86900000000000011"/>
    <n v="0.90200000000000014"/>
    <n v="0.97900000000000009"/>
    <n v="0.22000000000000003"/>
    <n v="0.75900000000000012"/>
    <n v="0.96800000000000008"/>
    <n v="1.0450000000000002"/>
    <n v="1.0780000000000001"/>
    <n v="0.89100000000000013"/>
    <n v="1.0340000000000003"/>
    <n v="0.88000000000000012"/>
    <n v="0.47300000000000003"/>
    <n v="0.45100000000000007"/>
    <n v="1.089"/>
    <n v="1.0010000000000001"/>
    <n v="49.500000000000007"/>
    <n v="17.600000000000001"/>
    <n v="40.700000000000003"/>
    <n v="0"/>
    <n v="0"/>
    <n v="31.900000000000002"/>
    <n v="42.900000000000006"/>
    <n v="2.2000000000000002"/>
    <n v="7.7000000000000011"/>
    <n v="0"/>
    <n v="9.9"/>
    <n v="6.6000000000000005"/>
    <n v="12.100000000000001"/>
    <n v="27.500000000000004"/>
    <n v="12.100000000000001"/>
    <n v="33"/>
    <n v="0"/>
    <n v="6.6000000000000005"/>
    <n v="15.400000000000002"/>
    <n v="7.7000000000000011"/>
    <n v="9.9"/>
    <n v="2.2000000000000002"/>
    <n v="0"/>
    <n v="0"/>
    <n v="45.1"/>
    <n v="34.1"/>
    <n v="0"/>
    <n v="0"/>
    <n v="2.2000000000000002"/>
    <n v="20.900000000000002"/>
    <n v="14.3"/>
    <n v="9.9"/>
    <n v="0"/>
    <n v="0"/>
    <n v="0"/>
    <n v="12.100000000000001"/>
    <n v="14.3"/>
    <n v="7.7000000000000011"/>
    <n v="46.2"/>
    <n v="5.5"/>
  </r>
  <r>
    <x v="294"/>
    <x v="9"/>
    <x v="20"/>
    <n v="601.70000000000005"/>
    <n v="132"/>
    <n v="117.69999999999999"/>
    <n v="180.4"/>
    <n v="171.60000000000005"/>
    <n v="0"/>
    <n v="0.41800000000000004"/>
    <n v="0.72600000000000009"/>
    <n v="0.86900000000000011"/>
    <n v="0.79200000000000004"/>
    <n v="1.089"/>
    <n v="0.6160000000000001"/>
    <n v="0.27500000000000002"/>
    <n v="0.84700000000000009"/>
    <n v="0.78100000000000003"/>
    <n v="1.0230000000000001"/>
    <n v="1.0340000000000003"/>
    <n v="0.96800000000000008"/>
    <n v="1.056"/>
    <n v="0.59400000000000008"/>
    <n v="0.77000000000000013"/>
    <n v="0.96800000000000008"/>
    <n v="0.16500000000000001"/>
    <n v="0"/>
    <n v="8.8000000000000007"/>
    <n v="29.700000000000003"/>
    <n v="19.8"/>
    <n v="8.8000000000000007"/>
    <n v="0"/>
    <n v="0"/>
    <n v="4.4000000000000004"/>
    <n v="12.100000000000001"/>
    <n v="34.1"/>
    <n v="0"/>
    <n v="15.400000000000002"/>
    <n v="5.5"/>
    <n v="20.900000000000002"/>
    <n v="39.6"/>
    <n v="30.800000000000004"/>
    <n v="9.9"/>
    <n v="14.3"/>
    <n v="4.4000000000000004"/>
    <n v="30.800000000000004"/>
    <n v="4.4000000000000004"/>
    <n v="31.900000000000002"/>
    <n v="14.3"/>
    <n v="42.900000000000006"/>
    <n v="0"/>
    <n v="20.900000000000002"/>
    <n v="0"/>
    <n v="25.3"/>
    <n v="33"/>
    <n v="7.7000000000000011"/>
    <n v="0"/>
    <n v="0"/>
    <n v="0"/>
    <n v="0"/>
    <n v="34.1"/>
    <n v="26.400000000000002"/>
    <n v="7.7000000000000011"/>
    <n v="33"/>
    <n v="6.6000000000000005"/>
    <n v="24.200000000000003"/>
  </r>
  <r>
    <x v="295"/>
    <x v="9"/>
    <x v="21"/>
    <n v="482.9000000000002"/>
    <n v="156.20000000000002"/>
    <n v="93.500000000000128"/>
    <n v="102.30000000000001"/>
    <n v="130.9"/>
    <n v="0"/>
    <n v="0.42900000000000005"/>
    <n v="0.6160000000000001"/>
    <n v="0.39600000000000002"/>
    <n v="0.90200000000000014"/>
    <n v="1.0120000000000002"/>
    <n v="1.0340000000000003"/>
    <n v="0.68200000000000005"/>
    <n v="0.7370000000000001"/>
    <n v="1.0230000000000001"/>
    <n v="1.0450000000000002"/>
    <n v="0.71500000000000008"/>
    <n v="1.056"/>
    <n v="0.88000000000000012"/>
    <n v="0.30800000000000005"/>
    <n v="0.9900000000000001"/>
    <n v="0.29700000000000004"/>
    <n v="1.0450000000000002"/>
    <n v="0"/>
    <n v="0"/>
    <n v="0"/>
    <n v="37.400000000000006"/>
    <n v="16.5"/>
    <n v="4.4000000000000004"/>
    <n v="3.3000000000000003"/>
    <n v="13.200000000000001"/>
    <n v="2.2000000000001254"/>
    <n v="16.5"/>
    <n v="27.500000000000004"/>
    <n v="0"/>
    <n v="7.7000000000000011"/>
    <n v="7.7000000000000011"/>
    <n v="20.900000000000002"/>
    <n v="12.100000000000001"/>
    <n v="19.8"/>
    <n v="46.2"/>
    <n v="6.6000000000000005"/>
    <n v="9.9"/>
    <n v="0"/>
    <n v="0"/>
    <n v="24.200000000000003"/>
    <n v="1.1000000000000001"/>
    <n v="8.8000000000000007"/>
    <n v="23.1"/>
    <n v="0"/>
    <n v="0"/>
    <n v="2.2000000000000002"/>
    <n v="42.900000000000006"/>
    <n v="11"/>
    <n v="5.5"/>
    <n v="0"/>
    <n v="23.1"/>
    <n v="0"/>
    <n v="0"/>
    <n v="62.7"/>
    <n v="0"/>
    <n v="47.300000000000004"/>
    <n v="6.6000000000000005"/>
  </r>
  <r>
    <x v="296"/>
    <x v="9"/>
    <x v="22"/>
    <n v="379.5"/>
    <n v="92.399999999999991"/>
    <n v="100.10000000000001"/>
    <n v="129.80000000000001"/>
    <n v="57.2"/>
    <n v="0"/>
    <n v="1.0340000000000003"/>
    <n v="0.77000000000000013"/>
    <n v="1.0120000000000002"/>
    <n v="0.97900000000000009"/>
    <n v="1.0450000000000002"/>
    <n v="1.0780000000000001"/>
    <n v="1.056"/>
    <n v="0.95700000000000007"/>
    <n v="0.95700000000000007"/>
    <n v="0.69300000000000006"/>
    <n v="1.1000000000000001"/>
    <n v="1.0780000000000001"/>
    <n v="0.46200000000000002"/>
    <n v="1.0230000000000001"/>
    <n v="0.9900000000000001"/>
    <n v="1.0450000000000002"/>
    <n v="0.6160000000000001"/>
    <n v="2.2000000000000002"/>
    <n v="0"/>
    <n v="30.800000000000004"/>
    <n v="5.5"/>
    <n v="7.7000000000000011"/>
    <n v="0"/>
    <n v="20.900000000000002"/>
    <n v="22"/>
    <n v="4.4000000000000004"/>
    <n v="6.6000000000000005"/>
    <n v="36.300000000000004"/>
    <n v="0"/>
    <n v="8.8000000000000007"/>
    <n v="0"/>
    <n v="0"/>
    <n v="0"/>
    <n v="19.8"/>
    <n v="6.6000000000000005"/>
    <n v="18.700000000000003"/>
    <n v="3.3000000000000003"/>
    <n v="0"/>
    <n v="46.2"/>
    <n v="7.7000000000000011"/>
    <n v="1.1000000000000001"/>
    <n v="0"/>
    <n v="35.200000000000003"/>
    <n v="0"/>
    <n v="7.7000000000000011"/>
    <n v="8.8000000000000007"/>
    <n v="23.1"/>
    <n v="0"/>
    <n v="24.200000000000003"/>
    <n v="0"/>
    <n v="0"/>
    <n v="3.3000000000000003"/>
    <n v="0"/>
    <n v="9.9"/>
    <n v="28.6"/>
    <n v="12.100000000000001"/>
    <n v="14.3"/>
  </r>
  <r>
    <x v="297"/>
    <x v="9"/>
    <x v="23"/>
    <n v="484.00000000000006"/>
    <n v="183.70000000000002"/>
    <n v="58.300000000000004"/>
    <n v="139.69999999999999"/>
    <n v="102.3"/>
    <n v="0"/>
    <n v="0.35200000000000004"/>
    <n v="0.72600000000000009"/>
    <n v="0.90200000000000014"/>
    <n v="0.9900000000000001"/>
    <n v="1.0780000000000001"/>
    <n v="0.71500000000000008"/>
    <n v="0.74800000000000011"/>
    <n v="0.97900000000000009"/>
    <n v="0.30800000000000005"/>
    <n v="0.71500000000000008"/>
    <n v="0.74800000000000011"/>
    <n v="0.7370000000000001"/>
    <n v="1.0340000000000003"/>
    <n v="1.1000000000000001"/>
    <n v="1.0010000000000001"/>
    <n v="0.81400000000000006"/>
    <n v="0.78100000000000003"/>
    <n v="0"/>
    <n v="0"/>
    <n v="11"/>
    <n v="45.1"/>
    <n v="2.2000000000000002"/>
    <n v="0"/>
    <n v="0"/>
    <n v="0"/>
    <n v="0"/>
    <n v="0"/>
    <n v="0"/>
    <n v="23.1"/>
    <n v="35.200000000000003"/>
    <n v="3.3000000000000003"/>
    <n v="4.4000000000000004"/>
    <n v="0"/>
    <n v="16.5"/>
    <n v="16.5"/>
    <n v="1.1000000000000001"/>
    <n v="2.2000000000000002"/>
    <n v="13.200000000000001"/>
    <n v="18.700000000000003"/>
    <n v="0"/>
    <n v="23.1"/>
    <n v="13.200000000000001"/>
    <n v="22"/>
    <n v="31.900000000000002"/>
    <n v="7.7000000000000011"/>
    <n v="2.2000000000000002"/>
    <n v="7.7000000000000011"/>
    <n v="35.200000000000003"/>
    <n v="0"/>
    <n v="0"/>
    <n v="40.700000000000003"/>
    <n v="0"/>
    <n v="7.7000000000000011"/>
    <n v="13.200000000000001"/>
    <n v="45.1"/>
    <n v="41.800000000000004"/>
    <n v="0"/>
  </r>
  <r>
    <x v="298"/>
    <x v="9"/>
    <x v="24"/>
    <n v="601.70000000000005"/>
    <n v="151.80000000000001"/>
    <n v="119.9"/>
    <n v="221.1"/>
    <n v="108.9"/>
    <n v="0"/>
    <n v="0.28600000000000003"/>
    <n v="0.7370000000000001"/>
    <n v="0.82500000000000007"/>
    <n v="0.79200000000000004"/>
    <n v="0.79200000000000004"/>
    <n v="1.0230000000000001"/>
    <n v="0.74800000000000011"/>
    <n v="0.96800000000000008"/>
    <n v="0.83600000000000008"/>
    <n v="0.69300000000000006"/>
    <n v="1.1000000000000001"/>
    <n v="1.056"/>
    <n v="0.52800000000000002"/>
    <n v="0.84700000000000009"/>
    <n v="1.0340000000000003"/>
    <n v="0.45100000000000007"/>
    <n v="1.1000000000000001"/>
    <n v="6.6000000000000005"/>
    <n v="0"/>
    <n v="19.8"/>
    <n v="12.100000000000001"/>
    <n v="5.5"/>
    <n v="20.900000000000002"/>
    <n v="0"/>
    <n v="29.700000000000003"/>
    <n v="25.3"/>
    <n v="0"/>
    <n v="9.9"/>
    <n v="15.400000000000002"/>
    <n v="2.2000000000000002"/>
    <n v="11"/>
    <n v="22"/>
    <n v="0"/>
    <n v="14.3"/>
    <n v="13.200000000000001"/>
    <n v="22"/>
    <n v="8.8000000000000007"/>
    <n v="20.900000000000002"/>
    <n v="24.200000000000003"/>
    <n v="9.9"/>
    <n v="45.1"/>
    <n v="24.200000000000003"/>
    <n v="35.200000000000003"/>
    <n v="29.700000000000003"/>
    <n v="3.3000000000000003"/>
    <n v="12.100000000000001"/>
    <n v="16.5"/>
    <n v="0"/>
    <n v="11"/>
    <n v="19.8"/>
    <n v="29.700000000000003"/>
    <n v="27.500000000000004"/>
    <n v="4.4000000000000004"/>
    <n v="30.800000000000004"/>
    <n v="20.900000000000002"/>
    <n v="0"/>
    <n v="7.7000000000000011"/>
  </r>
  <r>
    <x v="299"/>
    <x v="9"/>
    <x v="25"/>
    <n v="630.29999999999995"/>
    <n v="248.60000000000002"/>
    <n v="119.89999999999993"/>
    <n v="134.19999999999999"/>
    <n v="127.6"/>
    <n v="0"/>
    <n v="0.68200000000000005"/>
    <n v="0.8580000000000001"/>
    <n v="0.79200000000000004"/>
    <n v="0.91300000000000014"/>
    <n v="1.0450000000000002"/>
    <n v="1.1000000000000001"/>
    <n v="0.71500000000000008"/>
    <n v="0.68200000000000005"/>
    <n v="1.0669999999999999"/>
    <n v="0.88000000000000012"/>
    <n v="0.31900000000000001"/>
    <n v="0.47300000000000003"/>
    <n v="0.31900000000000001"/>
    <n v="0.58300000000000007"/>
    <n v="0.33"/>
    <n v="0.64900000000000002"/>
    <n v="0.95700000000000007"/>
    <n v="0"/>
    <n v="42.900000000000006"/>
    <n v="17.600000000000001"/>
    <n v="22"/>
    <n v="16.5"/>
    <n v="0"/>
    <n v="13.200000000000001"/>
    <n v="5.5"/>
    <n v="2.1999999999999376"/>
    <n v="0"/>
    <n v="5.5"/>
    <n v="38.5"/>
    <n v="33"/>
    <n v="9.9"/>
    <n v="0"/>
    <n v="0"/>
    <n v="6.6000000000000005"/>
    <n v="9.9"/>
    <n v="12.100000000000001"/>
    <n v="17.600000000000001"/>
    <n v="11"/>
    <n v="7.7000000000000011"/>
    <n v="11"/>
    <n v="14.299999999999985"/>
    <n v="0"/>
    <n v="26.400000000000002"/>
    <n v="0"/>
    <n v="24.200000000000003"/>
    <n v="8.8000000000000007"/>
    <n v="30.800000000000004"/>
    <n v="5.5"/>
    <n v="24.200000000000003"/>
    <n v="44"/>
    <n v="15.400000000000002"/>
    <n v="46.2"/>
    <n v="5.5"/>
    <n v="44"/>
    <n v="9.9"/>
    <n v="34.1"/>
    <n v="19.8"/>
  </r>
  <r>
    <x v="300"/>
    <x v="9"/>
    <x v="26"/>
    <n v="584.1"/>
    <n v="124.30000000000001"/>
    <n v="165"/>
    <n v="211.20000000000002"/>
    <n v="83.600000000000009"/>
    <n v="0"/>
    <n v="0.46200000000000002"/>
    <n v="0.55000000000000004"/>
    <n v="0.34100000000000003"/>
    <n v="0.78100000000000003"/>
    <n v="0.64900000000000002"/>
    <n v="0.52800000000000002"/>
    <n v="0.31900000000000001"/>
    <n v="0.67100000000000004"/>
    <n v="0.52800000000000002"/>
    <n v="0.44000000000000006"/>
    <n v="0.88000000000000012"/>
    <n v="0.89100000000000013"/>
    <n v="1.1000000000000001"/>
    <n v="1.089"/>
    <n v="0.83600000000000008"/>
    <n v="0.30800000000000005"/>
    <n v="0.48400000000000004"/>
    <n v="0"/>
    <n v="35.200000000000003"/>
    <n v="6.6000000000000005"/>
    <n v="44"/>
    <n v="0"/>
    <n v="0"/>
    <n v="38.5"/>
    <n v="3.3000000000000003"/>
    <n v="36.300000000000004"/>
    <n v="1.1000000000000001"/>
    <n v="13.200000000000001"/>
    <n v="13.200000000000001"/>
    <n v="30.800000000000004"/>
    <n v="0"/>
    <n v="14.3"/>
    <n v="4.4000000000000004"/>
    <n v="0"/>
    <n v="0"/>
    <n v="20.900000000000002"/>
    <n v="0"/>
    <n v="0"/>
    <n v="22"/>
    <n v="57.2"/>
    <n v="4.4000000000000004"/>
    <n v="38.5"/>
    <n v="44"/>
    <n v="8.8000000000000007"/>
    <n v="6.6000000000000005"/>
    <n v="22"/>
    <n v="7.7000000000000011"/>
    <n v="0"/>
    <n v="0"/>
    <n v="14.3"/>
    <n v="40.700000000000003"/>
    <n v="2.2000000000000002"/>
    <n v="0"/>
    <n v="8.8000000000000007"/>
    <n v="41.800000000000004"/>
    <n v="8.8000000000000007"/>
    <n v="7.7000000000000011"/>
  </r>
  <r>
    <x v="301"/>
    <x v="9"/>
    <x v="27"/>
    <n v="552.20000000000005"/>
    <n v="116.60000000000001"/>
    <n v="68.2"/>
    <n v="202.4"/>
    <n v="165"/>
    <n v="0"/>
    <n v="0.31900000000000001"/>
    <n v="1.0340000000000003"/>
    <n v="0.8580000000000001"/>
    <n v="0.75900000000000012"/>
    <n v="0.57200000000000006"/>
    <n v="0.8580000000000001"/>
    <n v="0.80300000000000005"/>
    <n v="0.81400000000000006"/>
    <n v="0.88000000000000012"/>
    <n v="0.90200000000000014"/>
    <n v="0.7370000000000001"/>
    <n v="0.41800000000000004"/>
    <n v="1.0780000000000001"/>
    <n v="1.0669999999999999"/>
    <n v="0.9900000000000001"/>
    <n v="1.1000000000000001"/>
    <n v="0.93500000000000005"/>
    <n v="0"/>
    <n v="0"/>
    <n v="0"/>
    <n v="15.400000000000002"/>
    <n v="20.900000000000002"/>
    <n v="2.2000000000000002"/>
    <n v="7.7000000000000011"/>
    <n v="0"/>
    <n v="15.400000000000002"/>
    <n v="6.6000000000000005"/>
    <n v="9.9"/>
    <n v="9.9"/>
    <n v="12.100000000000001"/>
    <n v="0"/>
    <n v="28.6"/>
    <n v="8.8000000000000007"/>
    <n v="14.3"/>
    <n v="40.700000000000003"/>
    <n v="4.4000000000000004"/>
    <n v="46.2"/>
    <n v="13.200000000000001"/>
    <n v="52.800000000000004"/>
    <n v="2.2000000000000002"/>
    <n v="25.3"/>
    <n v="24.200000000000003"/>
    <n v="34.1"/>
    <n v="33"/>
    <n v="6.6000000000000005"/>
    <n v="11"/>
    <n v="0"/>
    <n v="34.1"/>
    <n v="18.700000000000003"/>
    <n v="2.2000000000000002"/>
    <n v="3.3000000000000003"/>
    <n v="26.400000000000002"/>
    <n v="12.100000000000001"/>
    <n v="3.3000000000000003"/>
    <n v="16.5"/>
    <n v="0"/>
    <n v="0"/>
  </r>
  <r>
    <x v="302"/>
    <x v="9"/>
    <x v="28"/>
    <n v="529.10000000000014"/>
    <n v="138.60000000000002"/>
    <n v="105.60000000000014"/>
    <n v="114.4"/>
    <n v="170.5"/>
    <n v="0"/>
    <n v="0.68200000000000005"/>
    <n v="0.96800000000000008"/>
    <n v="0.82500000000000007"/>
    <n v="1.0010000000000001"/>
    <n v="1.0669999999999999"/>
    <n v="0.66"/>
    <n v="0.50600000000000012"/>
    <n v="0.67100000000000004"/>
    <n v="0.9900000000000001"/>
    <n v="0.68200000000000005"/>
    <n v="0.60500000000000009"/>
    <n v="0.64900000000000002"/>
    <n v="0.46200000000000002"/>
    <n v="0.78100000000000003"/>
    <n v="1.1000000000000001"/>
    <n v="0.97900000000000009"/>
    <n v="0.46200000000000002"/>
    <n v="11.000000000000126"/>
    <n v="0"/>
    <n v="3.3000000000000003"/>
    <n v="0"/>
    <n v="22"/>
    <n v="35.200000000000003"/>
    <n v="4.4000000000000004"/>
    <n v="4.4000000000000004"/>
    <n v="13.200000000000001"/>
    <n v="12.100000000000001"/>
    <n v="4.4000000000000004"/>
    <n v="13.200000000000001"/>
    <n v="3.3000000000000003"/>
    <n v="16.5"/>
    <n v="13.200000000000001"/>
    <n v="2.2000000000000002"/>
    <n v="19.8"/>
    <n v="45.1"/>
    <n v="45.1"/>
    <n v="12.100000000000001"/>
    <n v="0"/>
    <n v="0"/>
    <n v="0"/>
    <n v="36.300000000000004"/>
    <n v="27.500000000000004"/>
    <n v="17.600000000000001"/>
    <n v="0"/>
    <n v="3.3000000000000003"/>
    <n v="29.700000000000003"/>
    <n v="0"/>
    <n v="8.8000000000000007"/>
    <n v="0"/>
    <n v="47.300000000000004"/>
    <n v="22"/>
    <n v="9.9"/>
    <n v="20.900000000000002"/>
    <n v="24.200000000000003"/>
    <n v="5.5"/>
    <n v="0"/>
    <n v="0"/>
  </r>
  <r>
    <x v="303"/>
    <x v="9"/>
    <x v="29"/>
    <n v="539"/>
    <n v="138.60000000000002"/>
    <n v="165"/>
    <n v="103.4"/>
    <n v="132"/>
    <n v="0"/>
    <n v="0.67100000000000004"/>
    <n v="0.26400000000000001"/>
    <n v="0.80300000000000005"/>
    <n v="0.90200000000000014"/>
    <n v="1.0120000000000002"/>
    <n v="0.55000000000000004"/>
    <n v="0.84700000000000009"/>
    <n v="0.9900000000000001"/>
    <n v="0.80300000000000005"/>
    <n v="0.71500000000000008"/>
    <n v="0.44000000000000006"/>
    <n v="0.58300000000000007"/>
    <n v="0.34100000000000003"/>
    <n v="0.47300000000000003"/>
    <n v="1.0010000000000001"/>
    <n v="1.0230000000000001"/>
    <n v="1.0340000000000003"/>
    <n v="39.6"/>
    <n v="28.6"/>
    <n v="0"/>
    <n v="0"/>
    <n v="0"/>
    <n v="6.6000000000000005"/>
    <n v="56.1"/>
    <n v="1.1000000000000001"/>
    <n v="33"/>
    <n v="0"/>
    <n v="14.3"/>
    <n v="18.700000000000003"/>
    <n v="0"/>
    <n v="11"/>
    <n v="0"/>
    <n v="37.400000000000006"/>
    <n v="11"/>
    <n v="22"/>
    <n v="14.3"/>
    <n v="17.600000000000001"/>
    <n v="6.6000000000000005"/>
    <n v="0"/>
    <n v="44"/>
    <n v="0"/>
    <n v="6.6000000000000005"/>
    <n v="0"/>
    <n v="5.5"/>
    <n v="0"/>
    <n v="16.5"/>
    <n v="24.200000000000003"/>
    <n v="19.8"/>
    <n v="14.3"/>
    <n v="9.9"/>
    <n v="0"/>
    <n v="24.200000000000003"/>
    <n v="0"/>
    <n v="12.100000000000001"/>
    <n v="0"/>
    <n v="33"/>
    <n v="25.3"/>
  </r>
  <r>
    <x v="304"/>
    <x v="9"/>
    <x v="30"/>
    <n v="512.60000000000014"/>
    <n v="93.5"/>
    <n v="133.10000000000002"/>
    <n v="111.10000000000002"/>
    <n v="174.90000000000003"/>
    <n v="0"/>
    <n v="0.59400000000000008"/>
    <n v="0.84700000000000009"/>
    <n v="0.94600000000000006"/>
    <n v="0.95700000000000007"/>
    <n v="0.40700000000000003"/>
    <n v="0.88000000000000012"/>
    <n v="0.71500000000000008"/>
    <n v="0.80300000000000005"/>
    <n v="0.75900000000000012"/>
    <n v="0.81400000000000006"/>
    <n v="0.77000000000000013"/>
    <n v="0.46200000000000002"/>
    <n v="1.0669999999999999"/>
    <n v="0.55000000000000004"/>
    <n v="1.0450000000000002"/>
    <n v="0.90200000000000014"/>
    <n v="1.0780000000000001"/>
    <n v="1.1000000000000001"/>
    <n v="34.1"/>
    <n v="0"/>
    <n v="0"/>
    <n v="36.300000000000004"/>
    <n v="15.400000000000002"/>
    <n v="8.8000000000000007"/>
    <n v="23.1"/>
    <n v="0"/>
    <n v="14.3"/>
    <n v="13.200000000000001"/>
    <n v="0"/>
    <n v="45.1"/>
    <n v="0"/>
    <n v="20.900000000000002"/>
    <n v="8.8000000000000007"/>
    <n v="20.900000000000002"/>
    <n v="18.700000000000003"/>
    <n v="14.3"/>
    <n v="46.2"/>
    <n v="1.1000000000000001"/>
    <n v="17.600000000000001"/>
    <n v="31.900000000000002"/>
    <n v="0"/>
    <n v="29.700000000000003"/>
    <n v="2.2000000000000002"/>
    <n v="0"/>
    <n v="7.7000000000000011"/>
    <n v="20.900000000000002"/>
    <n v="0"/>
    <n v="14.3"/>
    <n v="5.5"/>
    <n v="5.5"/>
    <n v="8.8000000000000007"/>
    <n v="39.6"/>
    <n v="6.6000000000000005"/>
    <n v="0"/>
    <n v="0"/>
    <n v="0"/>
    <n v="13.200000000000001"/>
  </r>
  <r>
    <x v="31"/>
    <x v="10"/>
    <x v="3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10"/>
    <x v="3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10"/>
    <x v="3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05"/>
    <x v="10"/>
    <x v="0"/>
    <n v="476.30000000000007"/>
    <n v="136.40000000000003"/>
    <n v="117.70000000000002"/>
    <n v="124.3"/>
    <n v="97.9"/>
    <n v="0"/>
    <n v="0.22000000000000003"/>
    <n v="0.66"/>
    <n v="0.20900000000000002"/>
    <n v="0.92400000000000004"/>
    <n v="1.0120000000000002"/>
    <n v="0.96800000000000008"/>
    <n v="0.81400000000000006"/>
    <n v="0.84700000000000009"/>
    <n v="0.80300000000000005"/>
    <n v="1.0780000000000001"/>
    <n v="0.7370000000000001"/>
    <n v="1.0340000000000003"/>
    <n v="0.66"/>
    <n v="1.056"/>
    <n v="1.0780000000000001"/>
    <n v="0.66"/>
    <n v="0.80300000000000005"/>
    <n v="0"/>
    <n v="7.7000000000000011"/>
    <n v="0"/>
    <n v="0"/>
    <n v="0"/>
    <n v="11"/>
    <n v="41.800000000000004"/>
    <n v="0"/>
    <n v="57.2"/>
    <n v="0"/>
    <n v="5.5"/>
    <n v="5.5"/>
    <n v="29.700000000000003"/>
    <n v="0"/>
    <n v="0"/>
    <n v="8.8000000000000007"/>
    <n v="22"/>
    <n v="0"/>
    <n v="31.900000000000002"/>
    <n v="0"/>
    <n v="14.3"/>
    <n v="13.200000000000001"/>
    <n v="0"/>
    <n v="0"/>
    <n v="14.3"/>
    <n v="0"/>
    <n v="12.100000000000001"/>
    <n v="0"/>
    <n v="35.200000000000003"/>
    <n v="35.200000000000003"/>
    <n v="22"/>
    <n v="4.4000000000000004"/>
    <n v="0"/>
    <n v="53.900000000000006"/>
    <n v="24.200000000000003"/>
    <n v="12.100000000000001"/>
    <n v="14.3"/>
    <n v="0"/>
    <n v="0"/>
    <n v="5.5"/>
  </r>
  <r>
    <x v="306"/>
    <x v="10"/>
    <x v="1"/>
    <n v="431.2000000000001"/>
    <n v="114.4"/>
    <n v="80.300000000000068"/>
    <n v="117.70000000000002"/>
    <n v="118.80000000000001"/>
    <n v="0"/>
    <n v="0.80300000000000005"/>
    <n v="0.63800000000000001"/>
    <n v="0.77000000000000013"/>
    <n v="1.056"/>
    <n v="1.0450000000000002"/>
    <n v="0.78100000000000003"/>
    <n v="0.82500000000000007"/>
    <n v="0.26400000000000001"/>
    <n v="0.7370000000000001"/>
    <n v="0.12100000000000001"/>
    <n v="0.82500000000000007"/>
    <n v="0.47300000000000003"/>
    <n v="1.0780000000000001"/>
    <n v="1.0450000000000002"/>
    <n v="0.82500000000000007"/>
    <n v="0.93500000000000005"/>
    <n v="1.056"/>
    <n v="12.100000000000001"/>
    <n v="4.4000000000000004"/>
    <n v="4.4000000000000004"/>
    <n v="12.100000000000064"/>
    <n v="0"/>
    <n v="5.5"/>
    <n v="2.2000000000000002"/>
    <n v="30.800000000000004"/>
    <n v="8.8000000000000007"/>
    <n v="0"/>
    <n v="17.600000000000001"/>
    <n v="52.800000000000004"/>
    <n v="0"/>
    <n v="9.9"/>
    <n v="0"/>
    <n v="8.8000000000000007"/>
    <n v="16.5"/>
    <n v="0"/>
    <n v="7.7000000000000011"/>
    <n v="23.1"/>
    <n v="26.400000000000002"/>
    <n v="0"/>
    <n v="25.3"/>
    <n v="0"/>
    <n v="15.400000000000002"/>
    <n v="0"/>
    <n v="29.700000000000003"/>
    <n v="1.1000000000000001"/>
    <n v="9.9"/>
    <n v="9.9"/>
    <n v="0"/>
    <n v="18.700000000000003"/>
    <n v="1.1000000000000001"/>
    <n v="25.3"/>
    <n v="48.400000000000006"/>
    <n v="0"/>
    <n v="1.1000000000000001"/>
    <n v="5.5"/>
    <n v="14.3"/>
    <n v="0"/>
  </r>
  <r>
    <x v="307"/>
    <x v="10"/>
    <x v="2"/>
    <n v="644.6"/>
    <n v="121.00000000000001"/>
    <n v="170.5"/>
    <n v="173.8"/>
    <n v="179.3"/>
    <n v="0"/>
    <n v="0.78100000000000003"/>
    <n v="0.64900000000000002"/>
    <n v="0.77000000000000013"/>
    <n v="0.95700000000000007"/>
    <n v="0.47300000000000003"/>
    <n v="0.64900000000000002"/>
    <n v="0.82500000000000007"/>
    <n v="0.77000000000000013"/>
    <n v="0.91300000000000014"/>
    <n v="1.0340000000000003"/>
    <n v="0.30800000000000005"/>
    <n v="0.60500000000000009"/>
    <n v="0.49500000000000005"/>
    <n v="0.40700000000000003"/>
    <n v="0.39600000000000002"/>
    <n v="0.94600000000000006"/>
    <n v="0.68200000000000005"/>
    <n v="36.300000000000004"/>
    <n v="19.8"/>
    <n v="38.5"/>
    <n v="5.5"/>
    <n v="22"/>
    <n v="5.5"/>
    <n v="15.400000000000002"/>
    <n v="0"/>
    <n v="4.4000000000000004"/>
    <n v="23.1"/>
    <n v="19.8"/>
    <n v="0"/>
    <n v="0"/>
    <n v="11"/>
    <n v="40.700000000000003"/>
    <n v="0"/>
    <n v="26.400000000000002"/>
    <n v="18.700000000000003"/>
    <n v="58.300000000000004"/>
    <n v="24.200000000000003"/>
    <n v="12.100000000000001"/>
    <n v="44"/>
    <n v="19.8"/>
    <n v="3.3000000000000003"/>
    <n v="26.400000000000002"/>
    <n v="13.200000000000001"/>
    <n v="0"/>
    <n v="29.700000000000003"/>
    <n v="25.3"/>
    <n v="0"/>
    <n v="29.700000000000003"/>
    <n v="0"/>
    <n v="9.9"/>
    <n v="0"/>
    <n v="39.6"/>
    <n v="0"/>
    <n v="26.400000000000002"/>
    <n v="5.5"/>
    <n v="7.7000000000000011"/>
    <n v="2.2000000000000002"/>
  </r>
  <r>
    <x v="308"/>
    <x v="10"/>
    <x v="3"/>
    <n v="477.40000000000003"/>
    <n v="91.3"/>
    <n v="128.70000000000002"/>
    <n v="180.4"/>
    <n v="77.000000000000071"/>
    <n v="0"/>
    <n v="1.0120000000000002"/>
    <n v="0.34100000000000003"/>
    <n v="0.89100000000000013"/>
    <n v="0.92400000000000004"/>
    <n v="1.0340000000000003"/>
    <n v="0.93500000000000005"/>
    <n v="1.089"/>
    <n v="0.84700000000000009"/>
    <n v="0.9900000000000001"/>
    <n v="0.68200000000000005"/>
    <n v="0.63800000000000001"/>
    <n v="0.48400000000000004"/>
    <n v="0.95700000000000007"/>
    <n v="1.0340000000000003"/>
    <n v="0.39600000000000002"/>
    <n v="1.089"/>
    <n v="0.30800000000000005"/>
    <n v="14.3"/>
    <n v="0"/>
    <n v="5.5"/>
    <n v="44"/>
    <n v="12.100000000000001"/>
    <n v="0"/>
    <n v="0"/>
    <n v="0"/>
    <n v="22"/>
    <n v="30.800000000000004"/>
    <n v="0"/>
    <n v="0"/>
    <n v="0"/>
    <n v="8.8000000000000007"/>
    <n v="11"/>
    <n v="3.3000000000000629"/>
    <n v="19.8"/>
    <n v="31.900000000000002"/>
    <n v="0"/>
    <n v="2.2000000000000002"/>
    <n v="4.4000000000000004"/>
    <n v="5.5"/>
    <n v="7.7000000000000011"/>
    <n v="3.3000000000000003"/>
    <n v="53.900000000000006"/>
    <n v="6.6000000000000005"/>
    <n v="20.900000000000002"/>
    <n v="7.7000000000000011"/>
    <n v="52.800000000000004"/>
    <n v="17.600000000000001"/>
    <n v="0"/>
    <n v="2.2000000000000002"/>
    <n v="3.3000000000000003"/>
    <n v="4.4000000000000004"/>
    <n v="29.700000000000003"/>
    <n v="0"/>
    <n v="0"/>
    <n v="38.5"/>
    <n v="0"/>
    <n v="13.200000000000001"/>
  </r>
  <r>
    <x v="309"/>
    <x v="10"/>
    <x v="4"/>
    <n v="515.9"/>
    <n v="131.99999999999989"/>
    <n v="97.90000000000002"/>
    <n v="148.50000000000003"/>
    <n v="137.50000000000003"/>
    <n v="0"/>
    <n v="1.0780000000000001"/>
    <n v="0.9900000000000001"/>
    <n v="0.53900000000000003"/>
    <n v="1.0340000000000003"/>
    <n v="1.0010000000000001"/>
    <n v="0.97900000000000009"/>
    <n v="0.96800000000000008"/>
    <n v="0.77000000000000013"/>
    <n v="1.0120000000000002"/>
    <n v="0.62700000000000011"/>
    <n v="0.77000000000000013"/>
    <n v="0.9900000000000001"/>
    <n v="0.33"/>
    <n v="0.86900000000000011"/>
    <n v="1.0120000000000002"/>
    <n v="0.59400000000000008"/>
    <n v="0.81400000000000006"/>
    <n v="0"/>
    <n v="2.2000000000000002"/>
    <n v="0"/>
    <n v="0"/>
    <n v="42.900000000000006"/>
    <n v="13.200000000000001"/>
    <n v="16.5"/>
    <n v="15.400000000000002"/>
    <n v="3.3000000000000003"/>
    <n v="4.4000000000000004"/>
    <n v="9.9"/>
    <n v="26.400000000000002"/>
    <n v="27.500000000000004"/>
    <n v="11"/>
    <n v="2.2000000000000002"/>
    <n v="11"/>
    <n v="12.100000000000001"/>
    <n v="4.4000000000000004"/>
    <n v="24.200000000000003"/>
    <n v="18.700000000000003"/>
    <n v="14.3"/>
    <n v="13.200000000000001"/>
    <n v="30.800000000000004"/>
    <n v="9.9"/>
    <n v="23.1"/>
    <n v="9.9"/>
    <n v="1.1000000000000001"/>
    <n v="4.4000000000000004"/>
    <n v="18.700000000000003"/>
    <n v="23.1"/>
    <n v="0"/>
    <n v="8.8000000000000007"/>
    <n v="19.8"/>
    <n v="27.500000000000004"/>
    <n v="15.400000000000002"/>
    <n v="5.5"/>
    <n v="36.300000000000004"/>
    <n v="0"/>
    <n v="16.499999999999876"/>
    <n v="2.2000000000000002"/>
  </r>
  <r>
    <x v="310"/>
    <x v="10"/>
    <x v="5"/>
    <n v="456.5"/>
    <n v="123.2"/>
    <n v="129.80000000000001"/>
    <n v="122.10000000000001"/>
    <n v="81.400000000000006"/>
    <n v="0"/>
    <n v="0.42900000000000005"/>
    <n v="0.70400000000000007"/>
    <n v="0.81400000000000006"/>
    <n v="0.88000000000000012"/>
    <n v="1.0669999999999999"/>
    <n v="0.75900000000000012"/>
    <n v="0.68200000000000005"/>
    <n v="0.78100000000000003"/>
    <n v="0.56100000000000005"/>
    <n v="0.93500000000000005"/>
    <n v="1.1000000000000001"/>
    <n v="0.93500000000000005"/>
    <n v="0.39600000000000002"/>
    <n v="0.55000000000000004"/>
    <n v="0.6160000000000001"/>
    <n v="0.37400000000000005"/>
    <n v="0.95700000000000007"/>
    <n v="0"/>
    <n v="7.7000000000000011"/>
    <n v="27.500000000000004"/>
    <n v="34.1"/>
    <n v="0"/>
    <n v="1.1000000000000001"/>
    <n v="6.6000000000000005"/>
    <n v="30.800000000000004"/>
    <n v="20.900000000000002"/>
    <n v="1.1000000000000001"/>
    <n v="36.300000000000004"/>
    <n v="1.1000000000000001"/>
    <n v="3.3000000000000003"/>
    <n v="51.7"/>
    <n v="0"/>
    <n v="4.4000000000000004"/>
    <n v="13.200000000000017"/>
    <n v="1.1000000000000001"/>
    <n v="3.3000000000000003"/>
    <n v="3.3000000000000003"/>
    <n v="15.400000000000002"/>
    <n v="8.8000000000000007"/>
    <n v="0"/>
    <n v="18.700000000000003"/>
    <n v="0"/>
    <n v="25.3"/>
    <n v="11"/>
    <n v="7.7000000000000011"/>
    <n v="9.9"/>
    <n v="25.3"/>
    <n v="22"/>
    <n v="0"/>
    <n v="0"/>
    <n v="38.5"/>
    <n v="19.8"/>
    <n v="6.6000000000000005"/>
    <n v="9.9"/>
    <n v="2.2000000000000002"/>
    <n v="0"/>
    <n v="24.200000000000003"/>
  </r>
  <r>
    <x v="311"/>
    <x v="10"/>
    <x v="6"/>
    <n v="597.30000000000018"/>
    <n v="156.19999999999999"/>
    <n v="162.80000000000015"/>
    <n v="157.30000000000001"/>
    <n v="121.00000000000006"/>
    <n v="0"/>
    <n v="0.29700000000000004"/>
    <n v="0.78100000000000003"/>
    <n v="0.34100000000000003"/>
    <n v="0.96800000000000008"/>
    <n v="0.16500000000000001"/>
    <n v="0.80300000000000005"/>
    <n v="0.7370000000000001"/>
    <n v="0.72600000000000009"/>
    <n v="1.0450000000000002"/>
    <n v="0.64900000000000002"/>
    <n v="0.26400000000000001"/>
    <n v="1.0230000000000001"/>
    <n v="0.39600000000000002"/>
    <n v="0.83600000000000008"/>
    <n v="1.0669999999999999"/>
    <n v="0.47300000000000003"/>
    <n v="0.97900000000000009"/>
    <n v="14.300000000000127"/>
    <n v="48.400000000000006"/>
    <n v="41.800000000000004"/>
    <n v="41.800000000000004"/>
    <n v="2.2000000000000002"/>
    <n v="0"/>
    <n v="8.8000000000000007"/>
    <n v="5.5"/>
    <n v="0"/>
    <n v="0"/>
    <n v="14.3"/>
    <n v="23.1"/>
    <n v="37.400000000000006"/>
    <n v="13.200000000000001"/>
    <n v="0"/>
    <n v="11"/>
    <n v="25.3"/>
    <n v="6.6000000000000005"/>
    <n v="1.1000000000000001"/>
    <n v="3.3000000000000629"/>
    <n v="0"/>
    <n v="27.500000000000004"/>
    <n v="5.5"/>
    <n v="7.7000000000000011"/>
    <n v="13.200000000000001"/>
    <n v="5.5"/>
    <n v="25.3"/>
    <n v="0"/>
    <n v="36.300000000000004"/>
    <n v="36.300000000000004"/>
    <n v="50.6"/>
    <n v="3.3000000000000003"/>
    <n v="4.4000000000000004"/>
    <n v="20.900000000000002"/>
    <n v="6.6000000000000005"/>
    <n v="8.8000000000000007"/>
    <n v="12.100000000000001"/>
    <n v="0"/>
    <n v="49.500000000000007"/>
    <n v="0"/>
  </r>
  <r>
    <x v="312"/>
    <x v="10"/>
    <x v="7"/>
    <n v="335.5"/>
    <n v="91.300000000000011"/>
    <n v="77"/>
    <n v="74.8"/>
    <n v="92.4"/>
    <n v="0"/>
    <n v="0.40700000000000003"/>
    <n v="0.71500000000000008"/>
    <n v="0.8580000000000001"/>
    <n v="0.88000000000000012"/>
    <n v="1.0120000000000002"/>
    <n v="1.1000000000000001"/>
    <n v="0.27500000000000002"/>
    <n v="0.64900000000000002"/>
    <n v="0.69300000000000006"/>
    <n v="1.089"/>
    <n v="0.83600000000000008"/>
    <n v="1.0450000000000002"/>
    <n v="0.33"/>
    <n v="0.6160000000000001"/>
    <n v="1.0450000000000002"/>
    <n v="1.1000000000000001"/>
    <n v="0.81400000000000006"/>
    <n v="0"/>
    <n v="0"/>
    <n v="5.5"/>
    <n v="13.200000000000001"/>
    <n v="4.4000000000000004"/>
    <n v="22"/>
    <n v="2.2000000000000002"/>
    <n v="0"/>
    <n v="26.400000000000002"/>
    <n v="3.3000000000000003"/>
    <n v="22"/>
    <n v="8.8000000000000007"/>
    <n v="15.400000000000002"/>
    <n v="35.200000000000003"/>
    <n v="0"/>
    <n v="15.400000000000002"/>
    <n v="0"/>
    <n v="17.600000000000001"/>
    <n v="0"/>
    <n v="0"/>
    <n v="5.5"/>
    <n v="22"/>
    <n v="0"/>
    <n v="20.900000000000002"/>
    <n v="9.9"/>
    <n v="6.6000000000000005"/>
    <n v="5.5"/>
    <n v="1.1000000000000001"/>
    <n v="0"/>
    <n v="3.3000000000000003"/>
    <n v="2.2000000000000002"/>
    <n v="9.9"/>
    <n v="5.5"/>
    <n v="0"/>
    <n v="15.400000000000002"/>
    <n v="17.600000000000001"/>
    <n v="0"/>
    <n v="0"/>
    <n v="6.6000000000000005"/>
    <n v="34.1"/>
  </r>
  <r>
    <x v="313"/>
    <x v="10"/>
    <x v="8"/>
    <n v="476.30000000000007"/>
    <n v="130.90000000000003"/>
    <n v="72.600000000000009"/>
    <n v="97.9"/>
    <n v="174.9"/>
    <n v="0"/>
    <n v="0.35200000000000004"/>
    <n v="0.57200000000000006"/>
    <n v="0.97900000000000009"/>
    <n v="0.79200000000000004"/>
    <n v="0.75900000000000012"/>
    <n v="0.68200000000000005"/>
    <n v="0.62700000000000011"/>
    <n v="1.0010000000000001"/>
    <n v="0.78100000000000003"/>
    <n v="0.84700000000000009"/>
    <n v="0.74800000000000011"/>
    <n v="1.0340000000000003"/>
    <n v="1.0450000000000002"/>
    <n v="1.0780000000000001"/>
    <n v="0.30800000000000005"/>
    <n v="1.0010000000000001"/>
    <n v="0.91300000000000014"/>
    <n v="0"/>
    <n v="1.1000000000000001"/>
    <n v="29.700000000000003"/>
    <n v="5.5"/>
    <n v="0"/>
    <n v="0"/>
    <n v="1.1000000000000001"/>
    <n v="29.700000000000003"/>
    <n v="5.5"/>
    <n v="0"/>
    <n v="27.500000000000004"/>
    <n v="2.2000000000000002"/>
    <n v="51.7"/>
    <n v="13.200000000000001"/>
    <n v="0"/>
    <n v="19.8"/>
    <n v="45.1"/>
    <n v="5.5"/>
    <n v="4.4000000000000004"/>
    <n v="33"/>
    <n v="0"/>
    <n v="0"/>
    <n v="35.200000000000003"/>
    <n v="0"/>
    <n v="17.600000000000001"/>
    <n v="2.2000000000000002"/>
    <n v="0"/>
    <n v="4.4000000000000004"/>
    <n v="18.700000000000003"/>
    <n v="19.8"/>
    <n v="0"/>
    <n v="8.8000000000000007"/>
    <n v="2.2000000000000002"/>
    <n v="56.1"/>
    <n v="38.5"/>
    <n v="4.4000000000000004"/>
    <n v="5.5"/>
    <n v="0"/>
    <n v="1.1000000000000001"/>
    <n v="14.300000000000033"/>
  </r>
  <r>
    <x v="314"/>
    <x v="10"/>
    <x v="9"/>
    <n v="513.70000000000005"/>
    <n v="159.50000000000003"/>
    <n v="107.80000000000001"/>
    <n v="68.2"/>
    <n v="178.2"/>
    <n v="0"/>
    <n v="0.27500000000000002"/>
    <n v="0.64900000000000002"/>
    <n v="0.36300000000000004"/>
    <n v="0.89100000000000013"/>
    <n v="0.88000000000000012"/>
    <n v="0.74800000000000011"/>
    <n v="0.80300000000000005"/>
    <n v="0.74800000000000011"/>
    <n v="0.7370000000000001"/>
    <n v="1.0450000000000002"/>
    <n v="0.78100000000000003"/>
    <n v="0.9900000000000001"/>
    <n v="1.089"/>
    <n v="0.94600000000000006"/>
    <n v="1.0780000000000001"/>
    <n v="0.68200000000000005"/>
    <n v="0.31900000000000001"/>
    <n v="37.400000000000006"/>
    <n v="9.9"/>
    <n v="0"/>
    <n v="0"/>
    <n v="33"/>
    <n v="0"/>
    <n v="23.1"/>
    <n v="0"/>
    <n v="0"/>
    <n v="4.4000000000000004"/>
    <n v="4.4000000000000004"/>
    <n v="31.900000000000002"/>
    <n v="4.4000000000000004"/>
    <n v="26.400000000000002"/>
    <n v="13.200000000000001"/>
    <n v="0"/>
    <n v="14.3"/>
    <n v="0"/>
    <n v="41.800000000000004"/>
    <n v="46.2"/>
    <n v="5.5"/>
    <n v="2.2000000000000002"/>
    <n v="0"/>
    <n v="7.7000000000000011"/>
    <n v="15.400000000000002"/>
    <n v="16.5"/>
    <n v="0"/>
    <n v="20.900000000000002"/>
    <n v="0"/>
    <n v="0"/>
    <n v="20.900000000000002"/>
    <n v="19.8"/>
    <n v="15.400000000000002"/>
    <n v="12.100000000000001"/>
    <n v="27.500000000000004"/>
    <n v="9.9"/>
    <n v="4.4000000000000004"/>
    <n v="7.7000000000000011"/>
    <n v="41.800000000000004"/>
    <n v="0"/>
  </r>
  <r>
    <x v="315"/>
    <x v="10"/>
    <x v="10"/>
    <n v="433.4"/>
    <n v="94.6"/>
    <n v="170.5"/>
    <n v="97.9"/>
    <n v="70.400000000000006"/>
    <n v="1"/>
    <n v="0.47300000000000003"/>
    <n v="0.88000000000000012"/>
    <n v="0.90200000000000014"/>
    <n v="0.17600000000000002"/>
    <n v="1.089"/>
    <n v="0.79200000000000004"/>
    <n v="1.1000000000000001"/>
    <n v="1.0450000000000002"/>
    <n v="1.0669999999999999"/>
    <n v="0.66"/>
    <n v="0.82500000000000007"/>
    <n v="0.49500000000000005"/>
    <n v="1.1000000000000001"/>
    <n v="0.66"/>
    <n v="0.44000000000000006"/>
    <n v="0.9900000000000001"/>
    <n v="0.38500000000000006"/>
    <n v="33"/>
    <n v="16.5"/>
    <n v="5.5"/>
    <n v="14.3"/>
    <n v="0"/>
    <n v="6.6000000000000005"/>
    <n v="36.300000000000004"/>
    <n v="24.200000000000003"/>
    <n v="19.8"/>
    <n v="14.3"/>
    <n v="0"/>
    <n v="19.8"/>
    <n v="0"/>
    <n v="24.200000000000003"/>
    <n v="15.400000000000002"/>
    <n v="0"/>
    <n v="0"/>
    <n v="0"/>
    <n v="0"/>
    <n v="11"/>
    <n v="3.3000000000000003"/>
    <n v="29.700000000000003"/>
    <n v="6.6000000000000005"/>
    <n v="30.800000000000004"/>
    <n v="11"/>
    <n v="0"/>
    <n v="0"/>
    <n v="9.9"/>
    <n v="0"/>
    <n v="6.6000000000000005"/>
    <n v="0"/>
    <n v="0"/>
    <n v="23.1"/>
    <n v="8.8000000000000007"/>
    <n v="7.7000000000000011"/>
    <n v="3.3000000000000003"/>
    <n v="4.4000000000000004"/>
    <n v="30.800000000000004"/>
    <n v="7.7000000000000011"/>
    <n v="8.8000000000000007"/>
  </r>
  <r>
    <x v="316"/>
    <x v="10"/>
    <x v="11"/>
    <n v="471.9000000000002"/>
    <n v="92.4"/>
    <n v="161.69999999999999"/>
    <n v="149.60000000000002"/>
    <n v="68.200000000000131"/>
    <n v="0"/>
    <n v="0.37400000000000005"/>
    <n v="0.38500000000000006"/>
    <n v="0.88000000000000012"/>
    <n v="0.97900000000000009"/>
    <n v="0.63800000000000001"/>
    <n v="0.77000000000000013"/>
    <n v="0.81400000000000006"/>
    <n v="0.78100000000000003"/>
    <n v="0.12100000000000001"/>
    <n v="1.056"/>
    <n v="0.69300000000000006"/>
    <n v="0.45100000000000007"/>
    <n v="1.0669999999999999"/>
    <n v="1.0450000000000002"/>
    <n v="0.27500000000000002"/>
    <n v="0.41800000000000004"/>
    <n v="1.1000000000000001"/>
    <n v="33"/>
    <n v="8.8000000000000007"/>
    <n v="0"/>
    <n v="0"/>
    <n v="0"/>
    <n v="0"/>
    <n v="39.6"/>
    <n v="11"/>
    <n v="34.1"/>
    <n v="35.200000000000003"/>
    <n v="0"/>
    <n v="0"/>
    <n v="22"/>
    <n v="11"/>
    <n v="0"/>
    <n v="13.200000000000001"/>
    <n v="7.7000000000000011"/>
    <n v="0"/>
    <n v="3.3000000000001255"/>
    <n v="11"/>
    <n v="0"/>
    <n v="15.400000000000002"/>
    <n v="27.500000000000004"/>
    <n v="13.200000000000001"/>
    <n v="29.700000000000003"/>
    <n v="3.3000000000000003"/>
    <n v="2.2000000000000002"/>
    <n v="20.900000000000002"/>
    <n v="33"/>
    <n v="4.4000000000000004"/>
    <n v="24.200000000000003"/>
    <n v="2.2000000000000002"/>
    <n v="0"/>
    <n v="17.600000000000001"/>
    <n v="0"/>
    <n v="14.3"/>
    <n v="2.2000000000000002"/>
    <n v="13.200000000000001"/>
    <n v="0"/>
    <n v="18.700000000000003"/>
  </r>
  <r>
    <x v="317"/>
    <x v="10"/>
    <x v="12"/>
    <n v="605"/>
    <n v="211.2"/>
    <n v="152.90000000000006"/>
    <n v="107.80000000000001"/>
    <n v="133.10000000000002"/>
    <n v="0"/>
    <n v="0.56100000000000005"/>
    <n v="1.0010000000000001"/>
    <n v="0.77000000000000013"/>
    <n v="0.90200000000000014"/>
    <n v="0.17600000000000002"/>
    <n v="0.78100000000000003"/>
    <n v="0.9900000000000001"/>
    <n v="1.0780000000000001"/>
    <n v="0.66"/>
    <n v="1.089"/>
    <n v="1.0780000000000001"/>
    <n v="0.11000000000000001"/>
    <n v="1.0780000000000001"/>
    <n v="0.72600000000000009"/>
    <n v="1.0120000000000002"/>
    <n v="0.77000000000000013"/>
    <n v="0.27500000000000002"/>
    <n v="0"/>
    <n v="0"/>
    <n v="2.2000000000000002"/>
    <n v="35.200000000000003"/>
    <n v="7.7000000000000322"/>
    <n v="59.400000000000006"/>
    <n v="7.7000000000000011"/>
    <n v="3.3000000000000003"/>
    <n v="23.1"/>
    <n v="14.3"/>
    <n v="0"/>
    <n v="38.5"/>
    <n v="19.8"/>
    <n v="13.200000000000001"/>
    <n v="22"/>
    <n v="4.4000000000000004"/>
    <n v="13.200000000000001"/>
    <n v="16.5"/>
    <n v="0"/>
    <n v="5.5"/>
    <n v="0"/>
    <n v="29.700000000000003"/>
    <n v="6.6000000000000005"/>
    <n v="0"/>
    <n v="7.7000000000000011"/>
    <n v="24.200000000000003"/>
    <n v="11"/>
    <n v="6.6000000000000005"/>
    <n v="8.8000000000000007"/>
    <n v="13.200000000000001"/>
    <n v="48.400000000000006"/>
    <n v="34.1"/>
    <n v="0"/>
    <n v="46.2"/>
    <n v="6.6000000000000005"/>
    <n v="39.6"/>
    <n v="7.7000000000000011"/>
    <n v="25.3"/>
    <n v="3.3000000000000003"/>
    <n v="0"/>
  </r>
  <r>
    <x v="318"/>
    <x v="10"/>
    <x v="13"/>
    <n v="399.30000000000007"/>
    <n v="36.300000000000004"/>
    <n v="154.00000000000003"/>
    <n v="92.4"/>
    <n v="116.60000000000001"/>
    <n v="0"/>
    <n v="0.9900000000000001"/>
    <n v="0.36300000000000004"/>
    <n v="0.77000000000000013"/>
    <n v="0.94600000000000006"/>
    <n v="1.0230000000000001"/>
    <n v="0.60500000000000009"/>
    <n v="0.75900000000000012"/>
    <n v="0.94600000000000006"/>
    <n v="0.51700000000000013"/>
    <n v="0.84700000000000009"/>
    <n v="0.95700000000000007"/>
    <n v="0.60500000000000009"/>
    <n v="0.86900000000000011"/>
    <n v="1.0780000000000001"/>
    <n v="0.84700000000000009"/>
    <n v="1.0230000000000001"/>
    <n v="1.089"/>
    <n v="5.5"/>
    <n v="48.400000000000006"/>
    <n v="0"/>
    <n v="4.4000000000000004"/>
    <n v="7.7000000000000011"/>
    <n v="2.2000000000000002"/>
    <n v="4.4000000000000004"/>
    <n v="28.6"/>
    <n v="52.800000000000004"/>
    <n v="0"/>
    <n v="42.900000000000006"/>
    <n v="41.800000000000004"/>
    <n v="36.300000000000004"/>
    <n v="0"/>
    <n v="1.1000000000000001"/>
    <n v="0"/>
    <n v="4.4000000000000004"/>
    <n v="14.3"/>
    <n v="18.700000000000003"/>
    <n v="0"/>
    <n v="0"/>
    <n v="12.100000000000001"/>
    <n v="6.6000000000000005"/>
    <n v="0"/>
    <n v="12.100000000000001"/>
    <n v="5.5"/>
    <n v="0"/>
    <n v="0"/>
    <n v="51.7"/>
    <n v="4.4000000000000004"/>
    <n v="3.3000000000000003"/>
    <n v="14.3"/>
    <n v="0"/>
    <n v="7.7000000000000011"/>
    <n v="4.4000000000000004"/>
    <n v="0"/>
    <n v="0"/>
    <n v="4.4000000000000004"/>
    <n v="2.2000000000000002"/>
    <n v="0"/>
  </r>
  <r>
    <x v="319"/>
    <x v="10"/>
    <x v="14"/>
    <n v="511.50000000000011"/>
    <n v="220.00000000000006"/>
    <n v="85.8"/>
    <n v="93.500000000000014"/>
    <n v="112.20000000000002"/>
    <n v="0"/>
    <n v="0.49500000000000005"/>
    <n v="0.94600000000000006"/>
    <n v="0.36300000000000004"/>
    <n v="0.26400000000000001"/>
    <n v="1.0450000000000002"/>
    <n v="0.8580000000000001"/>
    <n v="1.0230000000000001"/>
    <n v="0.88000000000000012"/>
    <n v="1.089"/>
    <n v="1.0669999999999999"/>
    <n v="1.089"/>
    <n v="0.45100000000000007"/>
    <n v="1.0010000000000001"/>
    <n v="0.94600000000000006"/>
    <n v="1.1000000000000001"/>
    <n v="0.64900000000000002"/>
    <n v="0.8580000000000001"/>
    <n v="13.200000000000001"/>
    <n v="17.600000000000001"/>
    <n v="3.3000000000000003"/>
    <n v="9.9"/>
    <n v="16.5"/>
    <n v="0"/>
    <n v="0"/>
    <n v="22"/>
    <n v="3.3000000000000003"/>
    <n v="0"/>
    <n v="26.400000000000002"/>
    <n v="0"/>
    <n v="53.900000000000006"/>
    <n v="37.400000000000006"/>
    <n v="15.400000000000002"/>
    <n v="0"/>
    <n v="0"/>
    <n v="4.4000000000000004"/>
    <n v="1.1000000000000001"/>
    <n v="0"/>
    <n v="18.700000000000003"/>
    <n v="0"/>
    <n v="14.3"/>
    <n v="30.800000000000004"/>
    <n v="3.3000000000000003"/>
    <n v="1.1000000000000001"/>
    <n v="0"/>
    <n v="4.4000000000000004"/>
    <n v="20.900000000000002"/>
    <n v="0"/>
    <n v="49.500000000000007"/>
    <n v="0"/>
    <n v="8.8000000000000007"/>
    <n v="6.6000000000000005"/>
    <n v="36.300000000000004"/>
    <n v="26.400000000000002"/>
    <n v="12.100000000000001"/>
    <n v="3.3000000000000003"/>
    <n v="41.800000000000004"/>
    <n v="35.200000000000003"/>
  </r>
  <r>
    <x v="320"/>
    <x v="10"/>
    <x v="15"/>
    <n v="605"/>
    <n v="96.8"/>
    <n v="135.30000000000001"/>
    <n v="154"/>
    <n v="218.9"/>
    <n v="0"/>
    <n v="0.8580000000000001"/>
    <n v="0.94600000000000006"/>
    <n v="0.77000000000000013"/>
    <n v="0.7370000000000001"/>
    <n v="0.86900000000000011"/>
    <n v="1.1000000000000001"/>
    <n v="1.089"/>
    <n v="0.94600000000000006"/>
    <n v="0.42900000000000005"/>
    <n v="0.69300000000000006"/>
    <n v="0.66"/>
    <n v="0.51700000000000013"/>
    <n v="1.0450000000000002"/>
    <n v="0.46200000000000002"/>
    <n v="1.0340000000000003"/>
    <n v="0.66"/>
    <n v="0.45100000000000007"/>
    <n v="0"/>
    <n v="34.1"/>
    <n v="35.200000000000003"/>
    <n v="1.1000000000000001"/>
    <n v="7.7000000000000011"/>
    <n v="30.800000000000004"/>
    <n v="8.8000000000000007"/>
    <n v="0"/>
    <n v="2.2000000000000002"/>
    <n v="15.400000000000002"/>
    <n v="0"/>
    <n v="39.6"/>
    <n v="14.3"/>
    <n v="45.1"/>
    <n v="59.400000000000006"/>
    <n v="17.600000000000001"/>
    <n v="0"/>
    <n v="26.400000000000002"/>
    <n v="0"/>
    <n v="16.5"/>
    <n v="35.200000000000003"/>
    <n v="30.800000000000004"/>
    <n v="0"/>
    <n v="3.3000000000000003"/>
    <n v="23.1"/>
    <n v="42.900000000000006"/>
    <n v="2.2000000000000002"/>
    <n v="0"/>
    <n v="12.100000000000001"/>
    <n v="4.4000000000000004"/>
    <n v="0"/>
    <n v="5.5"/>
    <n v="9.9"/>
    <n v="31.900000000000002"/>
    <n v="0"/>
    <n v="4.4000000000000004"/>
    <n v="19.8"/>
    <n v="0"/>
    <n v="12.100000000000001"/>
    <n v="13.200000000000001"/>
  </r>
  <r>
    <x v="321"/>
    <x v="10"/>
    <x v="16"/>
    <n v="510.40000000000003"/>
    <n v="78.099999999999994"/>
    <n v="161.70000000000002"/>
    <n v="182.60000000000002"/>
    <n v="88"/>
    <n v="0"/>
    <n v="0.36300000000000004"/>
    <n v="0.74800000000000011"/>
    <n v="0.83600000000000008"/>
    <n v="0.42900000000000005"/>
    <n v="1.0340000000000003"/>
    <n v="0.94600000000000006"/>
    <n v="0.69300000000000006"/>
    <n v="0.88000000000000012"/>
    <n v="0.68200000000000005"/>
    <n v="0.86900000000000011"/>
    <n v="1.1000000000000001"/>
    <n v="0.46200000000000002"/>
    <n v="1.0780000000000001"/>
    <n v="0.93500000000000005"/>
    <n v="1.0780000000000001"/>
    <n v="0.9900000000000001"/>
    <n v="0.49500000000000005"/>
    <n v="11"/>
    <n v="58.300000000000004"/>
    <n v="0"/>
    <n v="1.1000000000000001"/>
    <n v="0"/>
    <n v="37.400000000000006"/>
    <n v="0"/>
    <n v="0"/>
    <n v="0"/>
    <n v="53.900000000000006"/>
    <n v="30.800000000000004"/>
    <n v="0"/>
    <n v="18.700000000000003"/>
    <n v="22"/>
    <n v="0"/>
    <n v="14.3"/>
    <n v="11"/>
    <n v="14.3"/>
    <n v="7.7000000000000011"/>
    <n v="0"/>
    <n v="0"/>
    <n v="16.5"/>
    <n v="29.700000000000003"/>
    <n v="33"/>
    <n v="61.600000000000009"/>
    <n v="0"/>
    <n v="22"/>
    <n v="19.8"/>
    <n v="0"/>
    <n v="0"/>
    <n v="12.100000000000001"/>
    <n v="13.200000000000001"/>
    <n v="0"/>
    <n v="0"/>
    <n v="0"/>
    <n v="0"/>
    <n v="9.9"/>
    <n v="19.8"/>
    <n v="23.1"/>
    <n v="0"/>
  </r>
  <r>
    <x v="322"/>
    <x v="10"/>
    <x v="17"/>
    <n v="552.20000000000016"/>
    <n v="177.10000000000014"/>
    <n v="135.29999999999998"/>
    <n v="133.10000000000002"/>
    <n v="106.70000000000003"/>
    <n v="0"/>
    <n v="0.39600000000000002"/>
    <n v="0.56100000000000005"/>
    <n v="0.6160000000000001"/>
    <n v="0.88000000000000012"/>
    <n v="0.81400000000000006"/>
    <n v="0.88000000000000012"/>
    <n v="0.67100000000000004"/>
    <n v="0.67100000000000004"/>
    <n v="0.95700000000000007"/>
    <n v="0.81400000000000006"/>
    <n v="0.82500000000000007"/>
    <n v="0.58300000000000007"/>
    <n v="1.1000000000000001"/>
    <n v="1.0340000000000003"/>
    <n v="0.30800000000000005"/>
    <n v="0.50600000000000012"/>
    <n v="0.47300000000000003"/>
    <n v="0"/>
    <n v="3.3000000000000003"/>
    <n v="1.1000000000000001"/>
    <n v="0"/>
    <n v="44"/>
    <n v="17.600000000000001"/>
    <n v="48.400000000000006"/>
    <n v="17.600000000000001"/>
    <n v="2.2000000000000002"/>
    <n v="1.1000000000000001"/>
    <n v="25.3"/>
    <n v="14.300000000000033"/>
    <n v="18.700000000000003"/>
    <n v="11"/>
    <n v="5.5"/>
    <n v="12.100000000000001"/>
    <n v="19.8"/>
    <n v="25.3"/>
    <n v="0"/>
    <n v="0"/>
    <n v="0"/>
    <n v="31.900000000000002"/>
    <n v="11"/>
    <n v="4.4000000000000004"/>
    <n v="37.400000000000006"/>
    <n v="5.5"/>
    <n v="28.6"/>
    <n v="2.2000000000000002"/>
    <n v="0"/>
    <n v="12.100000000000001"/>
    <n v="0"/>
    <n v="0"/>
    <n v="8.8000000000000007"/>
    <n v="28.600000000000126"/>
    <n v="55.000000000000007"/>
    <n v="27.500000000000004"/>
    <n v="27.500000000000004"/>
    <n v="0"/>
    <n v="29.700000000000003"/>
    <n v="0"/>
  </r>
  <r>
    <x v="323"/>
    <x v="10"/>
    <x v="18"/>
    <n v="467.5"/>
    <n v="191.4"/>
    <n v="116.60000000000001"/>
    <n v="101.2"/>
    <n v="58.300000000000011"/>
    <n v="0"/>
    <n v="0.40700000000000003"/>
    <n v="1.0780000000000001"/>
    <n v="0.82500000000000007"/>
    <n v="0.30800000000000005"/>
    <n v="0.66"/>
    <n v="0.75900000000000012"/>
    <n v="0.72600000000000009"/>
    <n v="0.69300000000000006"/>
    <n v="0.81400000000000006"/>
    <n v="1.0450000000000002"/>
    <n v="0.95700000000000007"/>
    <n v="0.88000000000000012"/>
    <n v="1.056"/>
    <n v="0.37400000000000005"/>
    <n v="1.0340000000000003"/>
    <n v="1.0340000000000003"/>
    <n v="0.9900000000000001"/>
    <n v="0"/>
    <n v="0"/>
    <n v="15.400000000000002"/>
    <n v="0"/>
    <n v="15.400000000000002"/>
    <n v="2.2000000000000002"/>
    <n v="24.200000000000003"/>
    <n v="16.5"/>
    <n v="39.6"/>
    <n v="3.3000000000000003"/>
    <n v="8.8000000000000007"/>
    <n v="5.5"/>
    <n v="0"/>
    <n v="0"/>
    <n v="7.7000000000000011"/>
    <n v="24.200000000000003"/>
    <n v="0"/>
    <n v="18.700000000000003"/>
    <n v="2.2000000000000002"/>
    <n v="0"/>
    <n v="9.9"/>
    <n v="0"/>
    <n v="2.2000000000000002"/>
    <n v="30.800000000000004"/>
    <n v="9.9"/>
    <n v="0"/>
    <n v="2.2000000000000002"/>
    <n v="31.900000000000002"/>
    <n v="14.3"/>
    <n v="0"/>
    <n v="9.9"/>
    <n v="40.700000000000003"/>
    <n v="15.400000000000002"/>
    <n v="47.300000000000004"/>
    <n v="17.600000000000001"/>
    <n v="18.700000000000003"/>
    <n v="7.7000000000000011"/>
    <n v="13.200000000000001"/>
    <n v="20.900000000000002"/>
    <n v="0"/>
  </r>
  <r>
    <x v="324"/>
    <x v="10"/>
    <x v="19"/>
    <n v="532.4"/>
    <n v="27.5"/>
    <n v="217.80000000000004"/>
    <n v="183.7"/>
    <n v="103.4"/>
    <n v="0"/>
    <n v="0.94600000000000006"/>
    <n v="1.0120000000000002"/>
    <n v="0.77000000000000013"/>
    <n v="0.92400000000000004"/>
    <n v="1.089"/>
    <n v="0.84700000000000009"/>
    <n v="0.7370000000000001"/>
    <n v="1.0010000000000001"/>
    <n v="0.68200000000000005"/>
    <n v="0.93500000000000005"/>
    <n v="0.83600000000000008"/>
    <n v="0.66"/>
    <n v="0.56100000000000005"/>
    <n v="0.80300000000000005"/>
    <n v="1.0230000000000001"/>
    <n v="1.0780000000000001"/>
    <n v="0.77000000000000013"/>
    <n v="5.5"/>
    <n v="17.600000000000001"/>
    <n v="37.400000000000006"/>
    <n v="29.700000000000003"/>
    <n v="33"/>
    <n v="15.400000000000002"/>
    <n v="26.400000000000002"/>
    <n v="42.900000000000006"/>
    <n v="0"/>
    <n v="9.9"/>
    <n v="0"/>
    <n v="22"/>
    <n v="28.6"/>
    <n v="8.8000000000000007"/>
    <n v="3.3000000000000003"/>
    <n v="33"/>
    <n v="0"/>
    <n v="5.5"/>
    <n v="0"/>
    <n v="2.2000000000000002"/>
    <n v="0"/>
    <n v="35.200000000000003"/>
    <n v="25.3"/>
    <n v="14.3"/>
    <n v="33"/>
    <n v="37.400000000000006"/>
    <n v="27.500000000000004"/>
    <n v="1.1000000000000001"/>
    <n v="1.1000000000000001"/>
    <n v="8.8000000000000007"/>
    <n v="3.3000000000000003"/>
    <n v="11"/>
    <n v="0"/>
    <n v="0"/>
    <n v="2.2000000000000002"/>
    <n v="4.4000000000000004"/>
    <n v="0"/>
    <n v="0"/>
    <n v="0"/>
    <n v="6.6000000000000005"/>
  </r>
  <r>
    <x v="325"/>
    <x v="10"/>
    <x v="20"/>
    <n v="544.50000000000011"/>
    <n v="94.600000000000009"/>
    <n v="163.9"/>
    <n v="97.900000000000077"/>
    <n v="188.10000000000002"/>
    <n v="0"/>
    <n v="0.31900000000000001"/>
    <n v="0.80300000000000005"/>
    <n v="0.49500000000000005"/>
    <n v="0.41800000000000004"/>
    <n v="1.0120000000000002"/>
    <n v="0.62700000000000011"/>
    <n v="1.089"/>
    <n v="0.68200000000000005"/>
    <n v="0.7370000000000001"/>
    <n v="0.11000000000000001"/>
    <n v="0.72600000000000009"/>
    <n v="1.1000000000000001"/>
    <n v="0.62700000000000011"/>
    <n v="0.55000000000000004"/>
    <n v="0.40700000000000003"/>
    <n v="1.0120000000000002"/>
    <n v="0.97900000000000009"/>
    <n v="8.8000000000000007"/>
    <n v="39.6"/>
    <n v="0"/>
    <n v="0"/>
    <n v="0"/>
    <n v="11"/>
    <n v="16.5"/>
    <n v="7.7000000000000011"/>
    <n v="33"/>
    <n v="47.300000000000004"/>
    <n v="8.8000000000000007"/>
    <n v="9.9"/>
    <n v="19.8"/>
    <n v="51.7"/>
    <n v="7.7000000000000011"/>
    <n v="17.600000000000001"/>
    <n v="52.800000000000004"/>
    <n v="2.2000000000000002"/>
    <n v="26.400000000000002"/>
    <n v="0"/>
    <n v="20.900000000000002"/>
    <n v="0"/>
    <n v="9.9"/>
    <n v="3.3000000000000003"/>
    <n v="18.700000000000003"/>
    <n v="19.8"/>
    <n v="3.3000000000000003"/>
    <n v="4.4000000000000004"/>
    <n v="5.5"/>
    <n v="12.100000000000064"/>
    <n v="3.3000000000000003"/>
    <n v="12.100000000000001"/>
    <n v="0"/>
    <n v="27.500000000000004"/>
    <n v="29.700000000000003"/>
    <n v="11"/>
    <n v="7.7000000000000011"/>
    <n v="3.3000000000000003"/>
    <n v="0"/>
    <n v="0"/>
  </r>
  <r>
    <x v="326"/>
    <x v="10"/>
    <x v="21"/>
    <n v="551.1"/>
    <n v="151.80000000000001"/>
    <n v="143"/>
    <n v="163.9"/>
    <n v="92.4"/>
    <n v="0"/>
    <n v="0.57200000000000006"/>
    <n v="0.57200000000000006"/>
    <n v="0.8580000000000001"/>
    <n v="0.77000000000000013"/>
    <n v="1.0449999999999999"/>
    <n v="0.83600000000000008"/>
    <n v="1.0340000000000003"/>
    <n v="1.089"/>
    <n v="0.64900000000000002"/>
    <n v="0.74800000000000011"/>
    <n v="0.40700000000000003"/>
    <n v="0.83600000000000008"/>
    <n v="0.86900000000000011"/>
    <n v="1.0340000000000003"/>
    <n v="0.68200000000000005"/>
    <n v="1.0120000000000002"/>
    <n v="0.64900000000000002"/>
    <n v="15.400000000000002"/>
    <n v="0"/>
    <n v="30.800000000000004"/>
    <n v="8.8000000000000007"/>
    <n v="48.400000000000006"/>
    <n v="0"/>
    <n v="4.4000000000000004"/>
    <n v="23.1"/>
    <n v="0"/>
    <n v="12.100000000000001"/>
    <n v="0"/>
    <n v="0"/>
    <n v="26.400000000000002"/>
    <n v="0"/>
    <n v="0"/>
    <n v="1.1000000000000001"/>
    <n v="26.400000000000002"/>
    <n v="33"/>
    <n v="0"/>
    <n v="5.5"/>
    <n v="19.8"/>
    <n v="0"/>
    <n v="7.7000000000000011"/>
    <n v="1.1000000000000001"/>
    <n v="35.200000000000003"/>
    <n v="19.8"/>
    <n v="40.700000000000003"/>
    <n v="23.1"/>
    <n v="16.5"/>
    <n v="0"/>
    <n v="0"/>
    <n v="5.5"/>
    <n v="0"/>
    <n v="48.400000000000006"/>
    <n v="13.200000000000001"/>
    <n v="0"/>
    <n v="15.400000000000002"/>
    <n v="12.100000000000001"/>
    <n v="44"/>
    <n v="13.200000000000001"/>
  </r>
  <r>
    <x v="327"/>
    <x v="10"/>
    <x v="22"/>
    <n v="562.10000000000014"/>
    <n v="159.50000000000003"/>
    <n v="206.8"/>
    <n v="82.5"/>
    <n v="113.30000000000001"/>
    <n v="1"/>
    <n v="1.0450000000000002"/>
    <n v="0.75900000000000012"/>
    <n v="0.81400000000000006"/>
    <n v="0.88000000000000012"/>
    <n v="1.0669999999999999"/>
    <n v="0.75900000000000012"/>
    <n v="0.88000000000000012"/>
    <n v="0.82500000000000007"/>
    <n v="0.80300000000000005"/>
    <n v="1.056"/>
    <n v="1.056"/>
    <n v="0.82500000000000007"/>
    <n v="0.33"/>
    <n v="0.55000000000000004"/>
    <n v="1.0120000000000002"/>
    <n v="0.88000000000000012"/>
    <n v="0.62700000000000011"/>
    <n v="56.1"/>
    <n v="26.400000000000002"/>
    <n v="30.800000000000004"/>
    <n v="7.7000000000000011"/>
    <n v="9.9"/>
    <n v="27.500000000000004"/>
    <n v="5.5"/>
    <n v="0"/>
    <n v="0"/>
    <n v="42.900000000000006"/>
    <n v="13.200000000000001"/>
    <n v="18.700000000000003"/>
    <n v="39.6"/>
    <n v="0"/>
    <n v="6.6000000000000005"/>
    <n v="0"/>
    <n v="11"/>
    <n v="7.7000000000000011"/>
    <n v="29.700000000000003"/>
    <n v="0"/>
    <n v="25.3"/>
    <n v="16.5"/>
    <n v="0"/>
    <n v="0"/>
    <n v="0"/>
    <n v="6.6000000000000005"/>
    <n v="1.1000000000000001"/>
    <n v="6.6000000000000005"/>
    <n v="4.4000000000000004"/>
    <n v="22"/>
    <n v="25.3"/>
    <n v="2.2000000000000002"/>
    <n v="15.400000000000002"/>
    <n v="11"/>
    <n v="0"/>
    <n v="29.700000000000003"/>
    <n v="18.700000000000003"/>
    <n v="47.300000000000004"/>
    <n v="9.9"/>
    <n v="0"/>
  </r>
  <r>
    <x v="328"/>
    <x v="10"/>
    <x v="23"/>
    <n v="577.50000000000023"/>
    <n v="180.40000000000003"/>
    <n v="149.60000000000002"/>
    <n v="156.20000000000013"/>
    <n v="91.300000000000011"/>
    <n v="1"/>
    <n v="0.77000000000000013"/>
    <n v="0.58300000000000007"/>
    <n v="0.59400000000000008"/>
    <n v="1.0780000000000001"/>
    <n v="1.056"/>
    <n v="0.81400000000000006"/>
    <n v="0.7370000000000001"/>
    <n v="0.9900000000000001"/>
    <n v="0.82500000000000007"/>
    <n v="0.11000000000000001"/>
    <n v="0.80300000000000005"/>
    <n v="0.38500000000000006"/>
    <n v="0.97900000000000009"/>
    <n v="0.45100000000000007"/>
    <n v="0.9900000000000001"/>
    <n v="1.0340000000000003"/>
    <n v="1.1000000000000001"/>
    <n v="0"/>
    <n v="34.1"/>
    <n v="16.5"/>
    <n v="34.1"/>
    <n v="0"/>
    <n v="16.5"/>
    <n v="7.7000000000000011"/>
    <n v="11"/>
    <n v="9.9"/>
    <n v="19.8"/>
    <n v="0"/>
    <n v="2.2000000000000002"/>
    <n v="14.3"/>
    <n v="0"/>
    <n v="1.1000000000000001"/>
    <n v="0"/>
    <n v="14.3"/>
    <n v="36.300000000000004"/>
    <n v="13.200000000000001"/>
    <n v="9.9"/>
    <n v="22"/>
    <n v="0"/>
    <n v="0"/>
    <n v="17.600000000000001"/>
    <n v="34.100000000000129"/>
    <n v="11"/>
    <n v="35.200000000000003"/>
    <n v="0"/>
    <n v="36.300000000000004"/>
    <n v="0"/>
    <n v="0"/>
    <n v="20.900000000000002"/>
    <n v="14.3"/>
    <n v="7.7000000000000011"/>
    <n v="18.700000000000003"/>
    <n v="17.600000000000001"/>
    <n v="26.400000000000002"/>
    <n v="53.900000000000006"/>
    <n v="14.3"/>
    <n v="6.6000000000000005"/>
  </r>
  <r>
    <x v="329"/>
    <x v="10"/>
    <x v="24"/>
    <n v="514.80000000000007"/>
    <n v="154"/>
    <n v="173.8"/>
    <n v="107.80000000000001"/>
    <n v="79.200000000000017"/>
    <n v="0"/>
    <n v="0.55000000000000004"/>
    <n v="0.25300000000000006"/>
    <n v="0.83600000000000008"/>
    <n v="0.71500000000000008"/>
    <n v="0.72600000000000009"/>
    <n v="1.0120000000000002"/>
    <n v="0.11000000000000001"/>
    <n v="0.39600000000000002"/>
    <n v="0.82500000000000007"/>
    <n v="0.91300000000000014"/>
    <n v="0.8580000000000001"/>
    <n v="0.79200000000000004"/>
    <n v="1.0669999999999999"/>
    <n v="0.77000000000000013"/>
    <n v="0.9900000000000001"/>
    <n v="0.96800000000000008"/>
    <n v="0.29700000000000004"/>
    <n v="13.200000000000001"/>
    <n v="6.6000000000000005"/>
    <n v="0"/>
    <n v="41.800000000000004"/>
    <n v="0"/>
    <n v="14.3"/>
    <n v="29.700000000000003"/>
    <n v="29.700000000000003"/>
    <n v="30.800000000000004"/>
    <n v="7.7000000000000011"/>
    <n v="19.8"/>
    <n v="17.600000000000001"/>
    <n v="0"/>
    <n v="29.700000000000003"/>
    <n v="4.4000000000000004"/>
    <n v="0"/>
    <n v="2.2000000000000002"/>
    <n v="2.2000000000000002"/>
    <n v="17.600000000000001"/>
    <n v="5.5"/>
    <n v="15.400000000000002"/>
    <n v="24.200000000000003"/>
    <n v="0"/>
    <n v="7.7000000000000011"/>
    <n v="1.1000000000000001"/>
    <n v="19.8"/>
    <n v="23.1"/>
    <n v="8.8000000000000007"/>
    <n v="3.3000000000000003"/>
    <n v="4.4000000000000004"/>
    <n v="13.200000000000001"/>
    <n v="23.1"/>
    <n v="0"/>
    <n v="26.400000000000002"/>
    <n v="8.8000000000000007"/>
    <n v="7.7000000000000011"/>
    <n v="23.1"/>
    <n v="28.6"/>
    <n v="15.400000000000002"/>
    <n v="7.7000000000000011"/>
  </r>
  <r>
    <x v="330"/>
    <x v="10"/>
    <x v="25"/>
    <n v="485.10000000000008"/>
    <n v="161.70000000000005"/>
    <n v="151.80000000000001"/>
    <n v="122.10000000000001"/>
    <n v="49.500000000000007"/>
    <n v="0"/>
    <n v="0.22000000000000003"/>
    <n v="0.82500000000000007"/>
    <n v="0.56100000000000005"/>
    <n v="0.8580000000000001"/>
    <n v="1.0669999999999999"/>
    <n v="1.0669999999999999"/>
    <n v="0.81400000000000006"/>
    <n v="1.056"/>
    <n v="0.74800000000000011"/>
    <n v="0.70400000000000007"/>
    <n v="0.67100000000000004"/>
    <n v="0.58300000000000007"/>
    <n v="0.49500000000000005"/>
    <n v="0.94600000000000006"/>
    <n v="0.40700000000000003"/>
    <n v="0.53900000000000003"/>
    <n v="1.0230000000000001"/>
    <n v="3.3000000000000003"/>
    <n v="24.200000000000003"/>
    <n v="16.5"/>
    <n v="2.2000000000000002"/>
    <n v="13.200000000000001"/>
    <n v="0"/>
    <n v="0"/>
    <n v="49.500000000000007"/>
    <n v="0"/>
    <n v="42.900000000000006"/>
    <n v="45.1"/>
    <n v="3.3000000000000003"/>
    <n v="0"/>
    <n v="0"/>
    <n v="23.1"/>
    <n v="0"/>
    <n v="0"/>
    <n v="4.4000000000000004"/>
    <n v="0"/>
    <n v="18.700000000000003"/>
    <n v="22"/>
    <n v="15.400000000000002"/>
    <n v="20.900000000000002"/>
    <n v="16.5"/>
    <n v="1.1000000000000001"/>
    <n v="12.100000000000001"/>
    <n v="18.700000000000003"/>
    <n v="0"/>
    <n v="0"/>
    <n v="15.400000000000002"/>
    <n v="0"/>
    <n v="6.6000000000000005"/>
    <n v="46.2"/>
    <n v="9.9"/>
    <n v="17.600000000000001"/>
    <n v="30.800000000000004"/>
    <n v="0"/>
    <n v="9.9"/>
    <n v="22"/>
    <n v="18.700000000000003"/>
  </r>
  <r>
    <x v="331"/>
    <x v="10"/>
    <x v="26"/>
    <n v="416.90000000000015"/>
    <n v="59.4"/>
    <n v="167.20000000000002"/>
    <n v="145.20000000000002"/>
    <n v="45.100000000000065"/>
    <n v="0"/>
    <n v="0.70400000000000007"/>
    <n v="0.22000000000000003"/>
    <n v="0.77000000000000013"/>
    <n v="0.6160000000000001"/>
    <n v="0.72600000000000009"/>
    <n v="0.41800000000000004"/>
    <n v="0.72600000000000009"/>
    <n v="0.52800000000000002"/>
    <n v="0.48400000000000004"/>
    <n v="0.58300000000000007"/>
    <n v="0.69300000000000006"/>
    <n v="1.0669999999999999"/>
    <n v="0.95700000000000007"/>
    <n v="0.9900000000000001"/>
    <n v="0.89100000000000013"/>
    <n v="0.33"/>
    <n v="0.7370000000000001"/>
    <n v="0"/>
    <n v="15.400000000000002"/>
    <n v="9.9"/>
    <n v="6.6000000000000005"/>
    <n v="29.700000000000003"/>
    <n v="7.7000000000000011"/>
    <n v="9.9"/>
    <n v="30.800000000000004"/>
    <n v="34.1"/>
    <n v="23.1"/>
    <n v="3.3000000000000003"/>
    <n v="5.5"/>
    <n v="11.000000000000064"/>
    <n v="11"/>
    <n v="0"/>
    <n v="2.2000000000000002"/>
    <n v="3.3000000000000003"/>
    <n v="4.4000000000000004"/>
    <n v="7.7000000000000011"/>
    <n v="0"/>
    <n v="46.2"/>
    <n v="0"/>
    <n v="20.900000000000002"/>
    <n v="4.4000000000000004"/>
    <n v="14.3"/>
    <n v="5.5"/>
    <n v="27.500000000000004"/>
    <n v="3.3000000000000003"/>
    <n v="11"/>
    <n v="12.100000000000001"/>
    <n v="11"/>
    <n v="0"/>
    <n v="0"/>
    <n v="0"/>
    <n v="9.9"/>
    <n v="0"/>
    <n v="13.200000000000001"/>
    <n v="17.600000000000001"/>
    <n v="3.3000000000000003"/>
    <n v="4.4000000000000004"/>
  </r>
  <r>
    <x v="332"/>
    <x v="10"/>
    <x v="27"/>
    <n v="431.20000000000016"/>
    <n v="160.60000000000002"/>
    <n v="67.100000000000009"/>
    <n v="124.30000000000014"/>
    <n v="79.2"/>
    <n v="0"/>
    <n v="1.0669999999999999"/>
    <n v="0.94600000000000006"/>
    <n v="0.78100000000000003"/>
    <n v="0.22000000000000003"/>
    <n v="1.056"/>
    <n v="1.0120000000000002"/>
    <n v="0.83600000000000008"/>
    <n v="1.0230000000000001"/>
    <n v="0.74800000000000011"/>
    <n v="1.0230000000000001"/>
    <n v="0.49500000000000005"/>
    <n v="0.77000000000000013"/>
    <n v="1.0120000000000002"/>
    <n v="0.84700000000000009"/>
    <n v="0.51700000000000013"/>
    <n v="1.0669999999999999"/>
    <n v="0.91300000000000014"/>
    <n v="14.3"/>
    <n v="0"/>
    <n v="0"/>
    <n v="0"/>
    <n v="0"/>
    <n v="0"/>
    <n v="4.4000000000000004"/>
    <n v="0"/>
    <n v="48.400000000000006"/>
    <n v="0"/>
    <n v="7.7000000000000632"/>
    <n v="16.5"/>
    <n v="1.1000000000000001"/>
    <n v="14.3"/>
    <n v="6.6000000000000005"/>
    <n v="5.5"/>
    <n v="0"/>
    <n v="0"/>
    <n v="0"/>
    <n v="35.200000000000003"/>
    <n v="38.5"/>
    <n v="9.9"/>
    <n v="14.3"/>
    <n v="0"/>
    <n v="15.400000000000002"/>
    <n v="9.9"/>
    <n v="0"/>
    <n v="7.7000000000000011"/>
    <n v="28.600000000000126"/>
    <n v="0"/>
    <n v="29.700000000000003"/>
    <n v="0"/>
    <n v="1.1000000000000001"/>
    <n v="8.8000000000000007"/>
    <n v="33"/>
    <n v="37.400000000000006"/>
    <n v="0"/>
    <n v="26.400000000000002"/>
    <n v="24.200000000000003"/>
    <n v="0"/>
  </r>
  <r>
    <x v="333"/>
    <x v="10"/>
    <x v="28"/>
    <n v="522.50000000000011"/>
    <n v="106.70000000000002"/>
    <n v="129.80000000000001"/>
    <n v="89.100000000000023"/>
    <n v="196.90000000000009"/>
    <n v="0"/>
    <n v="0.46200000000000002"/>
    <n v="0.91300000000000014"/>
    <n v="0.88000000000000012"/>
    <n v="0.96800000000000008"/>
    <n v="0.92400000000000004"/>
    <n v="1.056"/>
    <n v="0.70400000000000007"/>
    <n v="0.7370000000000001"/>
    <n v="0.72600000000000009"/>
    <n v="0.74800000000000011"/>
    <n v="0.89100000000000013"/>
    <n v="0.50600000000000012"/>
    <n v="1.0120000000000002"/>
    <n v="0.42900000000000005"/>
    <n v="0.94600000000000006"/>
    <n v="0.30800000000000005"/>
    <n v="0.95700000000000007"/>
    <n v="7.7000000000000011"/>
    <n v="19.8"/>
    <n v="14.3"/>
    <n v="8.8000000000000007"/>
    <n v="35.200000000000003"/>
    <n v="0"/>
    <n v="0"/>
    <n v="35.200000000000003"/>
    <n v="0"/>
    <n v="8.8000000000000007"/>
    <n v="12.100000000000001"/>
    <n v="0"/>
    <n v="41.800000000000004"/>
    <n v="14.3"/>
    <n v="38.5"/>
    <n v="8.8000000000000629"/>
    <n v="29.700000000000003"/>
    <n v="26.400000000000002"/>
    <n v="20.900000000000002"/>
    <n v="16.5"/>
    <n v="29.700000000000003"/>
    <n v="9.9"/>
    <n v="7.7000000000000011"/>
    <n v="1.1000000000000001"/>
    <n v="0"/>
    <n v="15.400000000000002"/>
    <n v="5.5"/>
    <n v="4.4000000000000004"/>
    <n v="15.400000000000002"/>
    <n v="0"/>
    <n v="0"/>
    <n v="0"/>
    <n v="6.6000000000000005"/>
    <n v="1.1000000000000001"/>
    <n v="28.6"/>
    <n v="4.4000000000000004"/>
    <n v="49.500000000000007"/>
    <n v="0"/>
    <n v="5.5"/>
    <n v="11"/>
  </r>
  <r>
    <x v="334"/>
    <x v="10"/>
    <x v="29"/>
    <n v="584.10000000000025"/>
    <n v="123.20000000000002"/>
    <n v="107.80000000000001"/>
    <n v="203.50000000000017"/>
    <n v="149.6"/>
    <n v="0"/>
    <n v="0.31900000000000001"/>
    <n v="0.58300000000000007"/>
    <n v="0.82500000000000007"/>
    <n v="0.89100000000000013"/>
    <n v="0.79200000000000004"/>
    <n v="0.74800000000000011"/>
    <n v="0.18700000000000003"/>
    <n v="1.0669999999999999"/>
    <n v="0.67100000000000004"/>
    <n v="0.69300000000000006"/>
    <n v="1.0120000000000002"/>
    <n v="0.11000000000000001"/>
    <n v="0.81400000000000006"/>
    <n v="0.67100000000000004"/>
    <n v="1.089"/>
    <n v="0.6160000000000001"/>
    <n v="0.83600000000000008"/>
    <n v="6.6000000000000005"/>
    <n v="11"/>
    <n v="6.6000000000000005"/>
    <n v="31.900000000000002"/>
    <n v="3.3000000000000003"/>
    <n v="0"/>
    <n v="2.2000000000000002"/>
    <n v="7.7000000000000011"/>
    <n v="11"/>
    <n v="27.500000000000004"/>
    <n v="0"/>
    <n v="41.800000000000004"/>
    <n v="5.5"/>
    <n v="7.7000000000000011"/>
    <n v="37.400000000000006"/>
    <n v="11"/>
    <n v="16.5"/>
    <n v="3.3000000000000003"/>
    <n v="0"/>
    <n v="26.400000000000002"/>
    <n v="0"/>
    <n v="19.8"/>
    <n v="0"/>
    <n v="0"/>
    <n v="27.500000000000004"/>
    <n v="42.900000000000006"/>
    <n v="33"/>
    <n v="18.700000000000127"/>
    <n v="47.300000000000004"/>
    <n v="14.3"/>
    <n v="13.200000000000001"/>
    <n v="12.100000000000001"/>
    <n v="28.6"/>
    <n v="6.6000000000000005"/>
    <n v="12.100000000000001"/>
    <n v="0"/>
    <n v="0"/>
    <n v="7.7000000000000011"/>
    <n v="6.6000000000000005"/>
    <n v="36.300000000000004"/>
  </r>
  <r>
    <x v="31"/>
    <x v="11"/>
    <x v="4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11"/>
    <x v="4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11"/>
    <x v="4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11"/>
    <x v="4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11"/>
    <x v="4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35"/>
    <x v="11"/>
    <x v="0"/>
    <n v="577.50000000000011"/>
    <n v="144.10000000000002"/>
    <n v="184.80000000000004"/>
    <n v="129.80000000000001"/>
    <n v="118.80000000000001"/>
    <n v="0"/>
    <n v="1.0340000000000003"/>
    <n v="0.18700000000000003"/>
    <n v="0.88000000000000012"/>
    <n v="0.23100000000000001"/>
    <n v="0.91300000000000014"/>
    <n v="0.83600000000000008"/>
    <n v="0.82500000000000007"/>
    <n v="0.77000000000000013"/>
    <n v="0.69300000000000006"/>
    <n v="1.0450000000000002"/>
    <n v="0.80300000000000005"/>
    <n v="0.59400000000000008"/>
    <n v="1.0120000000000002"/>
    <n v="0.59400000000000008"/>
    <n v="1.0120000000000002"/>
    <n v="1.056"/>
    <n v="0.55000000000000004"/>
    <n v="26.400000000000002"/>
    <n v="18.700000000000003"/>
    <n v="26.400000000000002"/>
    <n v="9.9"/>
    <n v="55.000000000000007"/>
    <n v="45.1"/>
    <n v="3.3000000000000003"/>
    <n v="0"/>
    <n v="0"/>
    <n v="0"/>
    <n v="11"/>
    <n v="3.3000000000000003"/>
    <n v="0"/>
    <n v="45.1"/>
    <n v="0"/>
    <n v="2.2000000000000002"/>
    <n v="7.7000000000000011"/>
    <n v="0"/>
    <n v="22"/>
    <n v="38.5"/>
    <n v="3.3000000000000003"/>
    <n v="0"/>
    <n v="0"/>
    <n v="30.800000000000004"/>
    <n v="0"/>
    <n v="47.300000000000004"/>
    <n v="11"/>
    <n v="2.2000000000000002"/>
    <n v="25.3"/>
    <n v="9.9"/>
    <n v="9.9"/>
    <n v="24.200000000000003"/>
    <n v="24.200000000000003"/>
    <n v="17.600000000000001"/>
    <n v="5.5"/>
    <n v="14.3"/>
    <n v="30.800000000000004"/>
    <n v="3.3000000000000003"/>
    <n v="0"/>
    <n v="14.3"/>
  </r>
  <r>
    <x v="336"/>
    <x v="11"/>
    <x v="1"/>
    <n v="520.30000000000007"/>
    <n v="85.8"/>
    <n v="105.60000000000002"/>
    <n v="184.8"/>
    <n v="144.1"/>
    <n v="0"/>
    <n v="1.0010000000000001"/>
    <n v="0.83600000000000008"/>
    <n v="0.95700000000000007"/>
    <n v="0.96800000000000008"/>
    <n v="0.37400000000000005"/>
    <n v="0.67100000000000004"/>
    <n v="0.7370000000000001"/>
    <n v="0.82500000000000007"/>
    <n v="0.84700000000000009"/>
    <n v="0.48400000000000004"/>
    <n v="0.8580000000000001"/>
    <n v="0.66"/>
    <n v="0.96800000000000008"/>
    <n v="0.34100000000000003"/>
    <n v="0.37400000000000005"/>
    <n v="0.7370000000000001"/>
    <n v="0.42900000000000005"/>
    <n v="1.1000000000000001"/>
    <n v="0"/>
    <n v="26.400000000000002"/>
    <n v="0"/>
    <n v="3.3000000000000003"/>
    <n v="8.8000000000000007"/>
    <n v="18.700000000000003"/>
    <n v="0"/>
    <n v="2.2000000000000002"/>
    <n v="45.1"/>
    <n v="22"/>
    <n v="29.700000000000003"/>
    <n v="0"/>
    <n v="25.3"/>
    <n v="25.3"/>
    <n v="0"/>
    <n v="22"/>
    <n v="31.900000000000002"/>
    <n v="0"/>
    <n v="9.9"/>
    <n v="0"/>
    <n v="30.800000000000004"/>
    <n v="1.1000000000000001"/>
    <n v="47.300000000000004"/>
    <n v="22"/>
    <n v="44"/>
    <n v="1.1000000000000001"/>
    <n v="22"/>
    <n v="15.400000000000002"/>
    <n v="1.1000000000000001"/>
    <n v="0"/>
    <n v="8.8000000000000007"/>
    <n v="3.3000000000000003"/>
    <n v="0"/>
    <n v="18.700000000000003"/>
    <n v="20.900000000000002"/>
    <n v="26.400000000000002"/>
    <n v="6.6000000000000005"/>
    <n v="1.1000000000000001"/>
    <n v="0"/>
  </r>
  <r>
    <x v="337"/>
    <x v="11"/>
    <x v="2"/>
    <n v="607.20000000000005"/>
    <n v="167.20000000000005"/>
    <n v="149.60000000000002"/>
    <n v="127.60000000000001"/>
    <n v="162.79999999999998"/>
    <n v="0"/>
    <n v="1.0010000000000001"/>
    <n v="1.0450000000000002"/>
    <n v="0.8580000000000001"/>
    <n v="0.89100000000000013"/>
    <n v="0.41800000000000004"/>
    <n v="0.93500000000000005"/>
    <n v="0.68200000000000005"/>
    <n v="0.11000000000000001"/>
    <n v="1.0340000000000003"/>
    <n v="0.64900000000000002"/>
    <n v="0.6160000000000001"/>
    <n v="0.55000000000000004"/>
    <n v="0.53900000000000003"/>
    <n v="1.0669999999999999"/>
    <n v="0.97900000000000009"/>
    <n v="0.93500000000000005"/>
    <n v="0.55000000000000004"/>
    <n v="46.2"/>
    <n v="0"/>
    <n v="11"/>
    <n v="11"/>
    <n v="4.4000000000000004"/>
    <n v="1.1000000000000001"/>
    <n v="36.300000000000004"/>
    <n v="0"/>
    <n v="25.3"/>
    <n v="14.3"/>
    <n v="5.5"/>
    <n v="35.200000000000003"/>
    <n v="0"/>
    <n v="24.200000000000003"/>
    <n v="25.3"/>
    <n v="8.8000000000000007"/>
    <n v="49.500000000000007"/>
    <n v="6.6000000000000005"/>
    <n v="12.100000000000001"/>
    <n v="1.1000000000000001"/>
    <n v="6.6000000000000005"/>
    <n v="4.4000000000000004"/>
    <n v="48.400000000000006"/>
    <n v="7.7000000000000011"/>
    <n v="16.5"/>
    <n v="29.700000000000003"/>
    <n v="3.3000000000000003"/>
    <n v="0"/>
    <n v="0"/>
    <n v="11"/>
    <n v="22"/>
    <n v="0"/>
    <n v="7.7000000000000011"/>
    <n v="56.1"/>
    <n v="20.900000000000002"/>
    <n v="9.9"/>
    <n v="41.800000000000004"/>
    <n v="0"/>
    <n v="0"/>
    <n v="8.8000000000000007"/>
  </r>
  <r>
    <x v="338"/>
    <x v="11"/>
    <x v="3"/>
    <n v="600.60000000000025"/>
    <n v="135.30000000000001"/>
    <n v="181.50000000000011"/>
    <n v="147.4"/>
    <n v="136.40000000000009"/>
    <n v="0"/>
    <n v="0.45100000000000007"/>
    <n v="1.0669999999999999"/>
    <n v="0.91300000000000014"/>
    <n v="0.27500000000000002"/>
    <n v="1.0780000000000001"/>
    <n v="0.71500000000000008"/>
    <n v="1.0340000000000003"/>
    <n v="0.55000000000000004"/>
    <n v="0.77000000000000013"/>
    <n v="0.7370000000000001"/>
    <n v="0.66"/>
    <n v="0.46200000000000002"/>
    <n v="0.34100000000000003"/>
    <n v="0.27500000000000002"/>
    <n v="1.089"/>
    <n v="1.1000000000000001"/>
    <n v="1.0010000000000001"/>
    <n v="9.9"/>
    <n v="9.9000000000001265"/>
    <n v="11"/>
    <n v="26.400000000000002"/>
    <n v="0"/>
    <n v="17.600000000000001"/>
    <n v="55.000000000000007"/>
    <n v="1.1000000000000001"/>
    <n v="28.6"/>
    <n v="22"/>
    <n v="2.2000000000000002"/>
    <n v="24.200000000000003"/>
    <n v="0"/>
    <n v="0"/>
    <n v="59.400000000000006"/>
    <n v="15.400000000000064"/>
    <n v="0"/>
    <n v="12.100000000000001"/>
    <n v="0"/>
    <n v="25.3"/>
    <n v="30.800000000000004"/>
    <n v="0"/>
    <n v="0"/>
    <n v="14.3"/>
    <n v="37.400000000000006"/>
    <n v="45.1"/>
    <n v="0"/>
    <n v="18.700000000000003"/>
    <n v="1.1000000000000001"/>
    <n v="0"/>
    <n v="0"/>
    <n v="9.9"/>
    <n v="2.2000000000000002"/>
    <n v="7.7000000000000011"/>
    <n v="12.100000000000001"/>
    <n v="48.400000000000006"/>
    <n v="0"/>
    <n v="24.200000000000003"/>
    <n v="7.7000000000000011"/>
    <n v="23.1"/>
  </r>
  <r>
    <x v="339"/>
    <x v="11"/>
    <x v="4"/>
    <n v="594.00000000000023"/>
    <n v="160.60000000000014"/>
    <n v="106.70000000000002"/>
    <n v="154.00000000000014"/>
    <n v="172.7"/>
    <n v="0"/>
    <n v="0.17600000000000002"/>
    <n v="0.22000000000000003"/>
    <n v="0.67100000000000004"/>
    <n v="0.69300000000000006"/>
    <n v="1.0669999999999999"/>
    <n v="0.7370000000000001"/>
    <n v="0.81400000000000006"/>
    <n v="0.66"/>
    <n v="0.70400000000000007"/>
    <n v="1.089"/>
    <n v="0.74800000000000011"/>
    <n v="0.56100000000000005"/>
    <n v="1.0780000000000001"/>
    <n v="1.0010000000000001"/>
    <n v="1.0120000000000002"/>
    <n v="0.44000000000000006"/>
    <n v="0.92400000000000004"/>
    <n v="0"/>
    <n v="0"/>
    <n v="12.100000000000001"/>
    <n v="6.6000000000000005"/>
    <n v="0"/>
    <n v="24.200000000000003"/>
    <n v="2.2000000000000002"/>
    <n v="22"/>
    <n v="0"/>
    <n v="39.6"/>
    <n v="29.700000000000003"/>
    <n v="15.400000000000002"/>
    <n v="26.400000000000002"/>
    <n v="5.5"/>
    <n v="15.400000000000002"/>
    <n v="14.3"/>
    <n v="1.1000000000000001"/>
    <n v="42.900000000000006"/>
    <n v="13.200000000000001"/>
    <n v="38.5"/>
    <n v="12.100000000000001"/>
    <n v="33.000000000000128"/>
    <n v="42.900000000000006"/>
    <n v="0"/>
    <n v="1.1000000000000001"/>
    <n v="27.500000000000004"/>
    <n v="24.200000000000003"/>
    <n v="9.9"/>
    <n v="3.3000000000000003"/>
    <n v="0"/>
    <n v="0"/>
    <n v="20.900000000000002"/>
    <n v="31.900000000000002"/>
    <n v="15.400000000000002"/>
    <n v="39.6"/>
    <n v="6.6000000000001258"/>
    <n v="26.400000000000002"/>
    <n v="11"/>
    <n v="8.8000000000000007"/>
    <n v="0"/>
  </r>
  <r>
    <x v="340"/>
    <x v="11"/>
    <x v="5"/>
    <n v="478.50000000000006"/>
    <n v="125.4"/>
    <n v="138.60000000000002"/>
    <n v="95.700000000000017"/>
    <n v="118.80000000000001"/>
    <n v="0"/>
    <n v="0.52800000000000002"/>
    <n v="0.68200000000000005"/>
    <n v="0.28600000000000003"/>
    <n v="1.0450000000000002"/>
    <n v="0.62700000000000011"/>
    <n v="0.71500000000000008"/>
    <n v="0.78100000000000003"/>
    <n v="0.45100000000000007"/>
    <n v="0.94600000000000006"/>
    <n v="1.0340000000000003"/>
    <n v="1.089"/>
    <n v="0.46200000000000002"/>
    <n v="0.9900000000000001"/>
    <n v="1.0010000000000001"/>
    <n v="0.92400000000000004"/>
    <n v="1.1000000000000001"/>
    <n v="0.33"/>
    <n v="6.6000000000000005"/>
    <n v="12.100000000000001"/>
    <n v="17.600000000000001"/>
    <n v="28.6"/>
    <n v="9.9"/>
    <n v="14.3"/>
    <n v="0"/>
    <n v="0"/>
    <n v="11"/>
    <n v="38.5"/>
    <n v="0"/>
    <n v="13.200000000000001"/>
    <n v="5.5"/>
    <n v="0"/>
    <n v="0"/>
    <n v="29.700000000000003"/>
    <n v="0"/>
    <n v="18.700000000000003"/>
    <n v="4.4000000000000004"/>
    <n v="47.300000000000004"/>
    <n v="1.1000000000000001"/>
    <n v="0"/>
    <n v="16.5"/>
    <n v="0"/>
    <n v="2.2000000000000002"/>
    <n v="0"/>
    <n v="30.800000000000004"/>
    <n v="0"/>
    <n v="11"/>
    <n v="34.1"/>
    <n v="4.4000000000000004"/>
    <n v="15.400000000000002"/>
    <n v="55.000000000000007"/>
    <n v="0"/>
    <n v="19.8"/>
    <n v="1.1000000000000001"/>
    <n v="29.700000000000003"/>
    <n v="0"/>
    <n v="0"/>
    <n v="0"/>
  </r>
  <r>
    <x v="341"/>
    <x v="11"/>
    <x v="6"/>
    <n v="490.60000000000019"/>
    <n v="113.30000000000001"/>
    <n v="201.3"/>
    <n v="75.900000000000134"/>
    <n v="100.10000000000001"/>
    <n v="0"/>
    <n v="1.0230000000000001"/>
    <n v="0.67100000000000004"/>
    <n v="0.78100000000000003"/>
    <n v="0.89100000000000013"/>
    <n v="1.0230000000000001"/>
    <n v="0.80300000000000005"/>
    <n v="0.8580000000000001"/>
    <n v="0.78100000000000003"/>
    <n v="0.71500000000000008"/>
    <n v="0.79200000000000004"/>
    <n v="0.97900000000000009"/>
    <n v="1.0120000000000002"/>
    <n v="1.0120000000000002"/>
    <n v="0.45100000000000007"/>
    <n v="0.84700000000000009"/>
    <n v="1.1000000000000001"/>
    <n v="1.056"/>
    <n v="2.2000000000000002"/>
    <n v="24.200000000000003"/>
    <n v="16.5"/>
    <n v="36.300000000000004"/>
    <n v="0"/>
    <n v="34.1"/>
    <n v="40.700000000000003"/>
    <n v="30.800000000000004"/>
    <n v="9.9"/>
    <n v="6.6000000000000005"/>
    <n v="9.9"/>
    <n v="35.200000000000003"/>
    <n v="15.400000000000002"/>
    <n v="1.1000000000000001"/>
    <n v="11"/>
    <n v="1.1000000000000001"/>
    <n v="28.6"/>
    <n v="7.7000000000000011"/>
    <n v="0"/>
    <n v="0"/>
    <n v="0"/>
    <n v="0"/>
    <n v="4.4000000000000004"/>
    <n v="7.7000000000000011"/>
    <n v="3.3000000000000003"/>
    <n v="2.2000000000000002"/>
    <n v="0"/>
    <n v="19.8"/>
    <n v="7.7000000000001254"/>
    <n v="30.800000000000004"/>
    <n v="8.8000000000000007"/>
    <n v="13.200000000000001"/>
    <n v="8.8000000000000007"/>
    <n v="1.1000000000000001"/>
    <n v="4.4000000000000004"/>
    <n v="0"/>
    <n v="0"/>
    <n v="55.000000000000007"/>
    <n v="0"/>
    <n v="22"/>
  </r>
  <r>
    <x v="342"/>
    <x v="11"/>
    <x v="7"/>
    <n v="575.3000000000003"/>
    <n v="161.70000000000013"/>
    <n v="183.70000000000002"/>
    <n v="125.40000000000002"/>
    <n v="104.50000000000013"/>
    <n v="0"/>
    <n v="0.48400000000000004"/>
    <n v="0.58300000000000007"/>
    <n v="0.78100000000000003"/>
    <n v="0.9900000000000001"/>
    <n v="0.84700000000000009"/>
    <n v="1.0010000000000001"/>
    <n v="0.17600000000000002"/>
    <n v="1.089"/>
    <n v="1.0230000000000001"/>
    <n v="1.0230000000000001"/>
    <n v="0.71500000000000008"/>
    <n v="0.79200000000000004"/>
    <n v="1.0450000000000002"/>
    <n v="0.86900000000000011"/>
    <n v="1.1000000000000001"/>
    <n v="0.50600000000000012"/>
    <n v="1.1000000000000001"/>
    <n v="15.400000000000002"/>
    <n v="5.5"/>
    <n v="1.1000000000000001"/>
    <n v="0"/>
    <n v="23.1"/>
    <n v="42.900000000000006"/>
    <n v="31.900000000000002"/>
    <n v="40.700000000000003"/>
    <n v="23.1"/>
    <n v="0"/>
    <n v="19.8"/>
    <n v="50.6"/>
    <n v="0"/>
    <n v="5.5"/>
    <n v="12.100000000000001"/>
    <n v="16.5"/>
    <n v="0"/>
    <n v="7.7000000000001254"/>
    <n v="11"/>
    <n v="1.1000000000000001"/>
    <n v="18.700000000000003"/>
    <n v="39.6"/>
    <n v="0"/>
    <n v="0"/>
    <n v="0"/>
    <n v="5.5"/>
    <n v="19.8"/>
    <n v="20.900000000000002"/>
    <n v="20.900000000000002"/>
    <n v="0"/>
    <n v="19.8"/>
    <n v="28.6"/>
    <n v="38.500000000000128"/>
    <n v="0"/>
    <n v="6.6000000000000005"/>
    <n v="0"/>
    <n v="36.300000000000004"/>
    <n v="0"/>
    <n v="4.4000000000000004"/>
    <n v="27.500000000000004"/>
  </r>
  <r>
    <x v="343"/>
    <x v="11"/>
    <x v="8"/>
    <n v="508.2"/>
    <n v="156.19999999999999"/>
    <n v="200.20000000000002"/>
    <n v="77"/>
    <n v="74.800000000000011"/>
    <n v="0"/>
    <n v="0.77000000000000013"/>
    <n v="0.8580000000000001"/>
    <n v="0.63800000000000001"/>
    <n v="0.92400000000000004"/>
    <n v="0.90200000000000014"/>
    <n v="0.97900000000000009"/>
    <n v="0.72600000000000009"/>
    <n v="0.63800000000000001"/>
    <n v="0.7370000000000001"/>
    <n v="1.089"/>
    <n v="0.77000000000000013"/>
    <n v="0.66"/>
    <n v="1.0010000000000001"/>
    <n v="0.95700000000000007"/>
    <n v="0.55000000000000004"/>
    <n v="0.45100000000000007"/>
    <n v="0.62700000000000011"/>
    <n v="4.4000000000000004"/>
    <n v="33"/>
    <n v="48.400000000000006"/>
    <n v="17.600000000000001"/>
    <n v="44"/>
    <n v="4.4000000000000004"/>
    <n v="31.900000000000002"/>
    <n v="0"/>
    <n v="9.9"/>
    <n v="6.6000000000000005"/>
    <n v="36.300000000000004"/>
    <n v="4.4000000000000004"/>
    <n v="7.7000000000000011"/>
    <n v="0"/>
    <n v="1.1000000000000001"/>
    <n v="0"/>
    <n v="8.8000000000000007"/>
    <n v="39.6"/>
    <n v="2.2000000000000002"/>
    <n v="11"/>
    <n v="0"/>
    <n v="20.900000000000002"/>
    <n v="2.2000000000000002"/>
    <n v="3.3000000000000003"/>
    <n v="0"/>
    <n v="39.6"/>
    <n v="0"/>
    <n v="7.7000000000000011"/>
    <n v="3.3000000000000003"/>
    <n v="0"/>
    <n v="0"/>
    <n v="0"/>
    <n v="15.400000000000002"/>
    <n v="0"/>
    <n v="58.300000000000004"/>
    <n v="0"/>
    <n v="41.800000000000004"/>
    <n v="0"/>
    <n v="12.100000000000001"/>
    <n v="28.6"/>
  </r>
  <r>
    <x v="344"/>
    <x v="11"/>
    <x v="9"/>
    <n v="334.40000000000009"/>
    <n v="136.40000000000003"/>
    <n v="37.4"/>
    <n v="72.599999999999994"/>
    <n v="88.000000000000028"/>
    <n v="0"/>
    <n v="0.94600000000000006"/>
    <n v="0.57200000000000006"/>
    <n v="1.0230000000000001"/>
    <n v="0.47300000000000003"/>
    <n v="0.78100000000000003"/>
    <n v="0.7370000000000001"/>
    <n v="0.63800000000000001"/>
    <n v="0.70400000000000007"/>
    <n v="1.0230000000000001"/>
    <n v="0.30800000000000005"/>
    <n v="1.089"/>
    <n v="0.33"/>
    <n v="0.62700000000000011"/>
    <n v="0.29700000000000004"/>
    <n v="0.49500000000000005"/>
    <n v="0.60500000000000009"/>
    <n v="0.40700000000000003"/>
    <n v="16.5"/>
    <n v="11"/>
    <n v="6.6000000000000005"/>
    <n v="0"/>
    <n v="0"/>
    <n v="0"/>
    <n v="0"/>
    <n v="0"/>
    <n v="0"/>
    <n v="3.3000000000000003"/>
    <n v="11"/>
    <n v="3.3000000000000003"/>
    <n v="0"/>
    <n v="22"/>
    <n v="3.3000000000000003"/>
    <n v="0"/>
    <n v="14.3"/>
    <n v="36.300000000000004"/>
    <n v="4.4000000000000004"/>
    <n v="4.4000000000000004"/>
    <n v="4.4000000000000004"/>
    <n v="0"/>
    <n v="15.400000000000002"/>
    <n v="0"/>
    <n v="11"/>
    <n v="5.5"/>
    <n v="9.9"/>
    <n v="14.3"/>
    <n v="5.5"/>
    <n v="6.6000000000000005"/>
    <n v="15.400000000000002"/>
    <n v="3.3000000000000003"/>
    <n v="2.2000000000000002"/>
    <n v="35.200000000000003"/>
    <n v="15.400000000000002"/>
    <n v="0"/>
    <n v="9.9"/>
    <n v="9.9"/>
    <n v="40.700000000000003"/>
    <n v="4.4000000000000004"/>
  </r>
  <r>
    <x v="345"/>
    <x v="11"/>
    <x v="10"/>
    <n v="524.70000000000005"/>
    <n v="162.80000000000001"/>
    <n v="116.60000000000001"/>
    <n v="133.1"/>
    <n v="112.20000000000002"/>
    <n v="0"/>
    <n v="1.056"/>
    <n v="0.40700000000000003"/>
    <n v="0.84700000000000009"/>
    <n v="1.0449999999999999"/>
    <n v="1.0340000000000003"/>
    <n v="0.44000000000000006"/>
    <n v="0.40700000000000003"/>
    <n v="0.51700000000000013"/>
    <n v="1.0340000000000003"/>
    <n v="0.80300000000000005"/>
    <n v="0.69300000000000006"/>
    <n v="1.0230000000000001"/>
    <n v="0.58300000000000007"/>
    <n v="0.90200000000000014"/>
    <n v="0.50600000000000012"/>
    <n v="0.35200000000000004"/>
    <n v="0.91300000000000014"/>
    <n v="9.9"/>
    <n v="2.2000000000000002"/>
    <n v="0"/>
    <n v="18.700000000000003"/>
    <n v="14.3"/>
    <n v="41.800000000000004"/>
    <n v="0"/>
    <n v="0"/>
    <n v="13.200000000000001"/>
    <n v="16.5"/>
    <n v="0"/>
    <n v="0"/>
    <n v="0"/>
    <n v="5.5"/>
    <n v="7.7000000000000011"/>
    <n v="5.5"/>
    <n v="23.1"/>
    <n v="55.000000000000007"/>
    <n v="4.4000000000000004"/>
    <n v="11"/>
    <n v="0"/>
    <n v="0"/>
    <n v="9.9"/>
    <n v="6.6000000000000005"/>
    <n v="12.100000000000001"/>
    <n v="20.900000000000002"/>
    <n v="9.9"/>
    <n v="24.200000000000003"/>
    <n v="44"/>
    <n v="5.5"/>
    <n v="28.6"/>
    <n v="16.5"/>
    <n v="9.9"/>
    <n v="4.4000000000000004"/>
    <n v="23.1"/>
    <n v="0"/>
    <n v="20.900000000000002"/>
    <n v="6.6000000000000005"/>
    <n v="31.900000000000002"/>
    <n v="20.900000000000002"/>
  </r>
  <r>
    <x v="346"/>
    <x v="11"/>
    <x v="11"/>
    <n v="606.10000000000025"/>
    <n v="137.5"/>
    <n v="149.60000000000028"/>
    <n v="180.39999999999998"/>
    <n v="138.60000000000002"/>
    <n v="0"/>
    <n v="0.78100000000000003"/>
    <n v="0.66"/>
    <n v="0.96800000000000008"/>
    <n v="0.91300000000000014"/>
    <n v="0.18700000000000003"/>
    <n v="0.88000000000000012"/>
    <n v="0.68200000000000005"/>
    <n v="0.77000000000000013"/>
    <n v="0.93500000000000005"/>
    <n v="1.0669999999999999"/>
    <n v="0.55000000000000004"/>
    <n v="0.9900000000000001"/>
    <n v="1.0230000000000001"/>
    <n v="1.0230000000000001"/>
    <n v="0.6160000000000001"/>
    <n v="1.1000000000000001"/>
    <n v="0.81400000000000006"/>
    <n v="0"/>
    <n v="46.2"/>
    <n v="9.9000000000002508"/>
    <n v="11"/>
    <n v="34.1"/>
    <n v="13.200000000000001"/>
    <n v="16.5"/>
    <n v="8.8000000000000007"/>
    <n v="1.1000000000000001"/>
    <n v="8.8000000000000007"/>
    <n v="0"/>
    <n v="0"/>
    <n v="0"/>
    <n v="16.5"/>
    <n v="44"/>
    <n v="5.5"/>
    <n v="26.400000000000002"/>
    <n v="36.300000000000004"/>
    <n v="0"/>
    <n v="9.9"/>
    <n v="42.900000000000006"/>
    <n v="8.8000000000000007"/>
    <n v="14.3"/>
    <n v="24.200000000000003"/>
    <n v="1.1000000000000001"/>
    <n v="0"/>
    <n v="8.8000000000000007"/>
    <n v="34.1"/>
    <n v="11"/>
    <n v="35.200000000000003"/>
    <n v="0"/>
    <n v="0"/>
    <n v="22"/>
    <n v="34.1"/>
    <n v="27.500000000000004"/>
    <n v="18.700000000000003"/>
    <n v="0"/>
    <n v="0"/>
    <n v="35.200000000000003"/>
    <n v="0"/>
  </r>
  <r>
    <x v="347"/>
    <x v="11"/>
    <x v="12"/>
    <n v="368.50000000000006"/>
    <n v="82.500000000000014"/>
    <n v="160.60000000000002"/>
    <n v="80.300000000000011"/>
    <n v="45.1"/>
    <n v="0"/>
    <n v="0.22000000000000003"/>
    <n v="1.0120000000000002"/>
    <n v="0.79200000000000004"/>
    <n v="0.18700000000000003"/>
    <n v="0.86900000000000011"/>
    <n v="0.93500000000000005"/>
    <n v="0.64900000000000002"/>
    <n v="0.27500000000000002"/>
    <n v="0.77000000000000013"/>
    <n v="0.25300000000000006"/>
    <n v="0.83600000000000008"/>
    <n v="0.48400000000000004"/>
    <n v="0.39600000000000002"/>
    <n v="0.92400000000000004"/>
    <n v="1.089"/>
    <n v="0.97900000000000009"/>
    <n v="0.68200000000000005"/>
    <n v="14.3"/>
    <n v="7.7000000000000011"/>
    <n v="28.6"/>
    <n v="55.000000000000007"/>
    <n v="2.2000000000000002"/>
    <n v="15.400000000000002"/>
    <n v="1.1000000000000001"/>
    <n v="0"/>
    <n v="0"/>
    <n v="36.300000000000004"/>
    <n v="23.1"/>
    <n v="0"/>
    <n v="0"/>
    <n v="0"/>
    <n v="35.200000000000003"/>
    <n v="9.9"/>
    <n v="0"/>
    <n v="0"/>
    <n v="0"/>
    <n v="0"/>
    <n v="14.3"/>
    <n v="39.6"/>
    <n v="0"/>
    <n v="0"/>
    <n v="1.1000000000000001"/>
    <n v="0"/>
    <n v="3.3000000000000003"/>
    <n v="17.600000000000001"/>
    <n v="4.4000000000000004"/>
    <n v="0"/>
    <n v="0"/>
    <n v="0"/>
    <n v="0"/>
    <n v="24.200000000000003"/>
    <n v="15.400000000000002"/>
    <n v="0"/>
    <n v="31.900000000000002"/>
    <n v="0"/>
    <n v="0"/>
    <n v="11"/>
  </r>
  <r>
    <x v="348"/>
    <x v="11"/>
    <x v="13"/>
    <n v="584.1"/>
    <n v="88.000000000000014"/>
    <n v="170.5"/>
    <n v="176.00000000000003"/>
    <n v="149.6"/>
    <n v="0"/>
    <n v="0.97900000000000009"/>
    <n v="0.39600000000000002"/>
    <n v="0.83600000000000008"/>
    <n v="0.94600000000000006"/>
    <n v="1.0010000000000001"/>
    <n v="0.93500000000000005"/>
    <n v="0.18700000000000003"/>
    <n v="0.72600000000000009"/>
    <n v="0.34100000000000003"/>
    <n v="1.0010000000000001"/>
    <n v="0.67100000000000004"/>
    <n v="0.80300000000000005"/>
    <n v="1.056"/>
    <n v="0.88000000000000012"/>
    <n v="0.45100000000000007"/>
    <n v="0.9900000000000001"/>
    <n v="0.41800000000000004"/>
    <n v="16.5"/>
    <n v="15.400000000000002"/>
    <n v="7.7000000000000011"/>
    <n v="11"/>
    <n v="6.6000000000000005"/>
    <n v="0"/>
    <n v="23.1"/>
    <n v="55.000000000000007"/>
    <n v="5.5"/>
    <n v="29.700000000000003"/>
    <n v="0"/>
    <n v="25.3"/>
    <n v="0"/>
    <n v="31.900000000000002"/>
    <n v="9.9"/>
    <n v="51.7"/>
    <n v="17.600000000000001"/>
    <n v="0"/>
    <n v="1.1000000000000001"/>
    <n v="12.100000000000001"/>
    <n v="8.8000000000000007"/>
    <n v="14.3"/>
    <n v="23.1"/>
    <n v="30.800000000000004"/>
    <n v="2.2000000000000002"/>
    <n v="16.5"/>
    <n v="29.700000000000003"/>
    <n v="0"/>
    <n v="41.800000000000004"/>
    <n v="8.8000000000000007"/>
    <n v="20.900000000000002"/>
    <n v="0"/>
    <n v="0"/>
    <n v="12.100000000000001"/>
    <n v="0"/>
    <n v="35.200000000000003"/>
    <n v="0"/>
    <n v="4.4000000000000004"/>
    <n v="0"/>
    <n v="15.400000000000002"/>
  </r>
  <r>
    <x v="349"/>
    <x v="11"/>
    <x v="14"/>
    <n v="601.70000000000005"/>
    <n v="128.70000000000002"/>
    <n v="255.20000000000002"/>
    <n v="110"/>
    <n v="107.80000000000001"/>
    <n v="0"/>
    <n v="0.44000000000000006"/>
    <n v="0.72600000000000009"/>
    <n v="0.81400000000000006"/>
    <n v="0.89100000000000013"/>
    <n v="1.0230000000000001"/>
    <n v="0.63800000000000001"/>
    <n v="0.44000000000000006"/>
    <n v="1.0340000000000003"/>
    <n v="0.83600000000000008"/>
    <n v="0.74800000000000011"/>
    <n v="0.94600000000000006"/>
    <n v="0.60500000000000009"/>
    <n v="1.0780000000000001"/>
    <n v="1.0669999999999999"/>
    <n v="0.90200000000000014"/>
    <n v="1.0669999999999999"/>
    <n v="0.40700000000000003"/>
    <n v="28.6"/>
    <n v="31.900000000000002"/>
    <n v="41.800000000000004"/>
    <n v="33"/>
    <n v="19.8"/>
    <n v="37.400000000000006"/>
    <n v="6.6000000000000005"/>
    <n v="16.5"/>
    <n v="12.100000000000001"/>
    <n v="27.500000000000004"/>
    <n v="31.900000000000002"/>
    <n v="0"/>
    <n v="31.900000000000002"/>
    <n v="0"/>
    <n v="0"/>
    <n v="17.600000000000001"/>
    <n v="4.4000000000000004"/>
    <n v="23.1"/>
    <n v="30.800000000000004"/>
    <n v="0"/>
    <n v="0"/>
    <n v="15.400000000000002"/>
    <n v="14.3"/>
    <n v="11"/>
    <n v="0"/>
    <n v="3.3000000000000003"/>
    <n v="25.3"/>
    <n v="24.200000000000003"/>
    <n v="13.200000000000001"/>
    <n v="3.3000000000000003"/>
    <n v="18.700000000000003"/>
    <n v="20.900000000000002"/>
    <n v="24.200000000000003"/>
    <n v="17.600000000000001"/>
    <n v="0"/>
    <n v="5.5"/>
    <n v="16.5"/>
    <n v="9.9"/>
    <n v="4.4000000000000004"/>
    <n v="11"/>
  </r>
  <r>
    <x v="350"/>
    <x v="11"/>
    <x v="15"/>
    <n v="438.9000000000002"/>
    <n v="79.2"/>
    <n v="113.30000000000014"/>
    <n v="136.40000000000003"/>
    <n v="110.00000000000001"/>
    <n v="0"/>
    <n v="0.37400000000000005"/>
    <n v="0.74800000000000011"/>
    <n v="0.66"/>
    <n v="0.91300000000000014"/>
    <n v="0.83600000000000008"/>
    <n v="0.45100000000000007"/>
    <n v="1.0120000000000002"/>
    <n v="0.45100000000000007"/>
    <n v="0.97900000000000009"/>
    <n v="0.63800000000000001"/>
    <n v="0.67100000000000004"/>
    <n v="1.1000000000000001"/>
    <n v="0.84700000000000009"/>
    <n v="0.96800000000000008"/>
    <n v="1.0230000000000001"/>
    <n v="0.96800000000000008"/>
    <n v="0.27500000000000002"/>
    <n v="15.400000000000002"/>
    <n v="14.3"/>
    <n v="0"/>
    <n v="1.2505552149377764E-13"/>
    <n v="60.500000000000007"/>
    <n v="0"/>
    <n v="0"/>
    <n v="18.700000000000003"/>
    <n v="0"/>
    <n v="4.4000000000000004"/>
    <n v="15.400000000000064"/>
    <n v="6.6000000000000005"/>
    <n v="2.2000000000000002"/>
    <n v="25.3"/>
    <n v="17.600000000000001"/>
    <n v="0"/>
    <n v="0"/>
    <n v="28.6"/>
    <n v="8.8000000000000007"/>
    <n v="20.900000000000002"/>
    <n v="5.5"/>
    <n v="40.700000000000003"/>
    <n v="14.3"/>
    <n v="0"/>
    <n v="15.400000000000002"/>
    <n v="0"/>
    <n v="11"/>
    <n v="46.2"/>
    <n v="3.3000000000000003"/>
    <n v="0"/>
    <n v="2.2000000000000002"/>
    <n v="0"/>
    <n v="9.9"/>
    <n v="0"/>
    <n v="9.9"/>
    <n v="30.800000000000004"/>
    <n v="5.5"/>
    <n v="7.7000000000000011"/>
    <n v="0"/>
    <n v="13.200000000000001"/>
  </r>
  <r>
    <x v="351"/>
    <x v="11"/>
    <x v="16"/>
    <n v="619.30000000000007"/>
    <n v="149.60000000000002"/>
    <n v="178.20000000000002"/>
    <n v="191.40000000000003"/>
    <n v="100.1"/>
    <n v="0"/>
    <n v="0.66"/>
    <n v="0.71500000000000008"/>
    <n v="0.78100000000000003"/>
    <n v="0.55000000000000004"/>
    <n v="0.62700000000000011"/>
    <n v="0.83600000000000008"/>
    <n v="0.8580000000000001"/>
    <n v="0.92400000000000004"/>
    <n v="0.75900000000000012"/>
    <n v="1.0120000000000002"/>
    <n v="0.93500000000000005"/>
    <n v="0.51700000000000013"/>
    <n v="1.0120000000000002"/>
    <n v="0.92400000000000004"/>
    <n v="0.34100000000000003"/>
    <n v="1.1000000000000001"/>
    <n v="0.27500000000000002"/>
    <n v="0"/>
    <n v="19.8"/>
    <n v="0"/>
    <n v="33"/>
    <n v="20.900000000000002"/>
    <n v="33"/>
    <n v="23.1"/>
    <n v="20.900000000000002"/>
    <n v="20.900000000000002"/>
    <n v="6.6000000000000005"/>
    <n v="14.3"/>
    <n v="0"/>
    <n v="0"/>
    <n v="34.1"/>
    <n v="4.4000000000000004"/>
    <n v="8.8000000000000007"/>
    <n v="33"/>
    <n v="14.3"/>
    <n v="3.3000000000000003"/>
    <n v="2.2000000000000002"/>
    <n v="40.700000000000003"/>
    <n v="14.3"/>
    <n v="9.9"/>
    <n v="0"/>
    <n v="42.900000000000006"/>
    <n v="22"/>
    <n v="5.500000000000032"/>
    <n v="0"/>
    <n v="27.500000000000004"/>
    <n v="28.6"/>
    <n v="22"/>
    <n v="5.5"/>
    <n v="23.1"/>
    <n v="4.4000000000000004"/>
    <n v="40.700000000000003"/>
    <n v="0"/>
    <n v="42.900000000000006"/>
    <n v="6.6000000000000005"/>
    <n v="0"/>
    <n v="4.4000000000000004"/>
  </r>
  <r>
    <x v="352"/>
    <x v="11"/>
    <x v="17"/>
    <n v="488.40000000000003"/>
    <n v="82.5"/>
    <n v="128.70000000000002"/>
    <n v="133.1"/>
    <n v="144.10000000000002"/>
    <n v="0"/>
    <n v="0.29700000000000004"/>
    <n v="0.6160000000000001"/>
    <n v="1.089"/>
    <n v="1.0669999999999999"/>
    <n v="1.0010000000000001"/>
    <n v="0.82500000000000007"/>
    <n v="0.78100000000000003"/>
    <n v="0.81400000000000006"/>
    <n v="0.75900000000000012"/>
    <n v="0.66"/>
    <n v="0.71500000000000008"/>
    <n v="1.089"/>
    <n v="0.79200000000000004"/>
    <n v="1.0340000000000003"/>
    <n v="0.9900000000000001"/>
    <n v="1.0010000000000001"/>
    <n v="0.62700000000000011"/>
    <n v="0"/>
    <n v="13.200000000000001"/>
    <n v="3.3000000000000003"/>
    <n v="7.7000000000000011"/>
    <n v="33"/>
    <n v="13.200000000000001"/>
    <n v="0"/>
    <n v="16.5"/>
    <n v="38.5"/>
    <n v="3.3000000000000003"/>
    <n v="0"/>
    <n v="29.700000000000003"/>
    <n v="9.9"/>
    <n v="0"/>
    <n v="35.200000000000003"/>
    <n v="0"/>
    <n v="0"/>
    <n v="0"/>
    <n v="44"/>
    <n v="25.3"/>
    <n v="0"/>
    <n v="0"/>
    <n v="0"/>
    <n v="5.5"/>
    <n v="19.8"/>
    <n v="7.7000000000000011"/>
    <n v="28.6"/>
    <n v="0"/>
    <n v="44"/>
    <n v="27.500000000000004"/>
    <n v="5.5"/>
    <n v="6.6000000000000005"/>
    <n v="0"/>
    <n v="17.600000000000001"/>
    <n v="0"/>
    <n v="22"/>
    <n v="14.3"/>
    <n v="16.5"/>
    <n v="0"/>
    <n v="0"/>
  </r>
  <r>
    <x v="353"/>
    <x v="11"/>
    <x v="18"/>
    <n v="475.2000000000001"/>
    <n v="114.4"/>
    <n v="169.40000000000003"/>
    <n v="83.6"/>
    <n v="107.80000000000001"/>
    <n v="0"/>
    <n v="1.0230000000000001"/>
    <n v="0.72600000000000009"/>
    <n v="1.089"/>
    <n v="0.64900000000000002"/>
    <n v="1.0340000000000003"/>
    <n v="1.0340000000000003"/>
    <n v="0.91300000000000014"/>
    <n v="0.11000000000000001"/>
    <n v="0.79200000000000004"/>
    <n v="0.14300000000000002"/>
    <n v="1.089"/>
    <n v="1.0450000000000002"/>
    <n v="0.92400000000000004"/>
    <n v="1.1000000000000001"/>
    <n v="0.37400000000000005"/>
    <n v="0.34100000000000003"/>
    <n v="0.36300000000000004"/>
    <n v="42.900000000000006"/>
    <n v="26.400000000000002"/>
    <n v="8.8000000000000007"/>
    <n v="6.6000000000000005"/>
    <n v="1.1000000000000001"/>
    <n v="23.1"/>
    <n v="0"/>
    <n v="47.300000000000004"/>
    <n v="3.3000000000000003"/>
    <n v="9.9"/>
    <n v="1.1000000000000001"/>
    <n v="0"/>
    <n v="25.3"/>
    <n v="2.2000000000000002"/>
    <n v="19.8"/>
    <n v="28.6"/>
    <n v="11"/>
    <n v="0"/>
    <n v="0"/>
    <n v="20.900000000000002"/>
    <n v="0"/>
    <n v="5.5"/>
    <n v="0"/>
    <n v="25.3"/>
    <n v="0"/>
    <n v="0"/>
    <n v="5.5"/>
    <n v="12.100000000000001"/>
    <n v="35.200000000000003"/>
    <n v="0"/>
    <n v="5.5"/>
    <n v="0"/>
    <n v="13.200000000000001"/>
    <n v="0"/>
    <n v="30.800000000000004"/>
    <n v="3.3000000000000003"/>
    <n v="8.8000000000000007"/>
    <n v="48.400000000000006"/>
    <n v="1.1000000000000001"/>
    <n v="3.3000000000000003"/>
  </r>
  <r>
    <x v="354"/>
    <x v="11"/>
    <x v="19"/>
    <n v="709.50000000000011"/>
    <n v="187"/>
    <n v="170.50000000000003"/>
    <n v="191.40000000000003"/>
    <n v="160.60000000000002"/>
    <n v="0"/>
    <n v="0.70400000000000007"/>
    <n v="0.77000000000000013"/>
    <n v="0.77000000000000013"/>
    <n v="0.88000000000000012"/>
    <n v="1.089"/>
    <n v="1.1000000000000001"/>
    <n v="0.79200000000000004"/>
    <n v="0.19800000000000001"/>
    <n v="0.80300000000000005"/>
    <n v="0.79200000000000004"/>
    <n v="0.69300000000000006"/>
    <n v="0.9900000000000001"/>
    <n v="0.9900000000000001"/>
    <n v="0.96800000000000008"/>
    <n v="0.90200000000000014"/>
    <n v="0.35200000000000004"/>
    <n v="0.79200000000000004"/>
    <n v="0"/>
    <n v="37.400000000000006"/>
    <n v="0"/>
    <n v="11"/>
    <n v="23.1"/>
    <n v="26.400000000000002"/>
    <n v="0"/>
    <n v="40.700000000000003"/>
    <n v="26.400000000000002"/>
    <n v="5.5"/>
    <n v="29.700000000000003"/>
    <n v="7.7000000000000011"/>
    <n v="22"/>
    <n v="0"/>
    <n v="48.400000000000006"/>
    <n v="6.6000000000000005"/>
    <n v="27.500000000000004"/>
    <n v="34.1"/>
    <n v="11"/>
    <n v="3.3000000000000003"/>
    <n v="12.100000000000001"/>
    <n v="26.400000000000002"/>
    <n v="36.300000000000004"/>
    <n v="17.600000000000001"/>
    <n v="27.500000000000004"/>
    <n v="8.8000000000000007"/>
    <n v="30.800000000000004"/>
    <n v="16.5"/>
    <n v="8.8000000000000007"/>
    <n v="6.6000000000000005"/>
    <n v="15.400000000000002"/>
    <n v="1.1000000000000001"/>
    <n v="44"/>
    <n v="3.3000000000000003"/>
    <n v="29.700000000000003"/>
    <n v="22"/>
    <n v="41.800000000000004"/>
    <n v="29.700000000000003"/>
    <n v="0"/>
    <n v="0"/>
  </r>
  <r>
    <x v="355"/>
    <x v="11"/>
    <x v="20"/>
    <n v="493.9"/>
    <n v="105.6"/>
    <n v="169.4"/>
    <n v="85.800000000000011"/>
    <n v="133.1"/>
    <n v="0"/>
    <n v="0.39600000000000002"/>
    <n v="0.72600000000000009"/>
    <n v="0.9900000000000001"/>
    <n v="1.056"/>
    <n v="1.0010000000000001"/>
    <n v="0.83600000000000008"/>
    <n v="0.78100000000000003"/>
    <n v="1.0120000000000002"/>
    <n v="1.0669999999999999"/>
    <n v="0.88000000000000012"/>
    <n v="0.62700000000000011"/>
    <n v="0.9900000000000001"/>
    <n v="1.1000000000000001"/>
    <n v="0.94600000000000006"/>
    <n v="0.47300000000000003"/>
    <n v="0.37400000000000005"/>
    <n v="0.41800000000000004"/>
    <n v="5.5"/>
    <n v="5.5"/>
    <n v="39.6"/>
    <n v="9.9"/>
    <n v="7.7000000000000011"/>
    <n v="0"/>
    <n v="23.1"/>
    <n v="51.7"/>
    <n v="12.100000000000001"/>
    <n v="14.3"/>
    <n v="0"/>
    <n v="28.6"/>
    <n v="26.400000000000002"/>
    <n v="0"/>
    <n v="23.1"/>
    <n v="28.6"/>
    <n v="12.100000000000001"/>
    <n v="0"/>
    <n v="0"/>
    <n v="14.3"/>
    <n v="7.7000000000000011"/>
    <n v="0"/>
    <n v="22"/>
    <n v="2.2000000000000002"/>
    <n v="27.500000000000004"/>
    <n v="7.7000000000000011"/>
    <n v="0"/>
    <n v="9.9"/>
    <n v="1.1000000000000001"/>
    <n v="7.7000000000000011"/>
    <n v="14.3"/>
    <n v="14.3"/>
    <n v="7.7000000000000011"/>
    <n v="28.6"/>
    <n v="8.8000000000000007"/>
    <n v="0"/>
    <n v="0"/>
    <n v="1.1000000000000001"/>
    <n v="30.800000000000004"/>
    <n v="0"/>
  </r>
  <r>
    <x v="356"/>
    <x v="11"/>
    <x v="21"/>
    <n v="616"/>
    <n v="189.1999999999999"/>
    <n v="107.80000000000001"/>
    <n v="111.1"/>
    <n v="207.90000000000003"/>
    <n v="0"/>
    <n v="0.26400000000000001"/>
    <n v="0.9900000000000001"/>
    <n v="0.86900000000000011"/>
    <n v="1.0450000000000002"/>
    <n v="1.0450000000000002"/>
    <n v="0.63800000000000001"/>
    <n v="0.83600000000000008"/>
    <n v="0.81400000000000006"/>
    <n v="0.95700000000000007"/>
    <n v="0.83600000000000008"/>
    <n v="0.82500000000000007"/>
    <n v="0.45100000000000007"/>
    <n v="0.75900000000000012"/>
    <n v="1.0010000000000001"/>
    <n v="1.0340000000000003"/>
    <n v="0.97900000000000009"/>
    <n v="0.44000000000000006"/>
    <n v="0"/>
    <n v="5.5"/>
    <n v="6.6000000000000005"/>
    <n v="15.400000000000002"/>
    <n v="6.6000000000000005"/>
    <n v="37.400000000000006"/>
    <n v="0"/>
    <n v="5.5"/>
    <n v="30.800000000000004"/>
    <n v="0"/>
    <n v="0"/>
    <n v="51.7"/>
    <n v="8.8000000000000007"/>
    <n v="0"/>
    <n v="4.4000000000000004"/>
    <n v="1.1000000000000001"/>
    <n v="58.300000000000004"/>
    <n v="13.200000000000001"/>
    <n v="3.3000000000000003"/>
    <n v="67.100000000000009"/>
    <n v="7.7000000000000011"/>
    <n v="46.2"/>
    <n v="12.100000000000001"/>
    <n v="1.1000000000000001"/>
    <n v="0"/>
    <n v="7.7000000000000011"/>
    <n v="0"/>
    <n v="5.5"/>
    <n v="0"/>
    <n v="30.800000000000004"/>
    <n v="4.4000000000000004"/>
    <n v="12.100000000000001"/>
    <n v="3.3000000000000003"/>
    <n v="44"/>
    <n v="36.300000000000004"/>
    <n v="8.8000000000000007"/>
    <n v="23.1"/>
    <n v="26.400000000000002"/>
    <n v="16.499999999999876"/>
    <n v="14.3"/>
  </r>
  <r>
    <x v="357"/>
    <x v="11"/>
    <x v="22"/>
    <n v="399.30000000000007"/>
    <n v="109.99999999999999"/>
    <n v="108.90000000000006"/>
    <n v="102.30000000000001"/>
    <n v="78.100000000000009"/>
    <n v="0"/>
    <n v="0.48400000000000004"/>
    <n v="0.59400000000000008"/>
    <n v="0.77000000000000013"/>
    <n v="0.93500000000000005"/>
    <n v="0.46200000000000002"/>
    <n v="1.0010000000000001"/>
    <n v="0.81400000000000006"/>
    <n v="0.72600000000000009"/>
    <n v="0.27500000000000002"/>
    <n v="0.11000000000000001"/>
    <n v="1.0120000000000002"/>
    <n v="1.056"/>
    <n v="1.0230000000000001"/>
    <n v="1.056"/>
    <n v="0.9900000000000001"/>
    <n v="0.44000000000000006"/>
    <n v="0.49500000000000005"/>
    <n v="0"/>
    <n v="26.400000000000002"/>
    <n v="3.3000000000000003"/>
    <n v="25.3"/>
    <n v="0"/>
    <n v="3.3000000000000629"/>
    <n v="0"/>
    <n v="5.5"/>
    <n v="2.2000000000000002"/>
    <n v="42.900000000000006"/>
    <n v="45.1"/>
    <n v="28.6"/>
    <n v="0"/>
    <n v="16.5"/>
    <n v="6.6000000000000005"/>
    <n v="0"/>
    <n v="8.8000000000000007"/>
    <n v="7.7000000000000011"/>
    <n v="0"/>
    <n v="9.9"/>
    <n v="13.200000000000001"/>
    <n v="11"/>
    <n v="9.9"/>
    <n v="0"/>
    <n v="0"/>
    <n v="17.600000000000001"/>
    <n v="26.400000000000002"/>
    <n v="7.7000000000000011"/>
    <n v="16.5"/>
    <n v="0"/>
    <n v="38.5"/>
    <n v="4.4000000000000004"/>
    <n v="25.3"/>
    <n v="8.8000000000000007"/>
    <n v="6.6000000000000005"/>
    <n v="0"/>
    <n v="5.5"/>
    <n v="1.1000000000000001"/>
    <n v="1.1000000000000001"/>
    <n v="18.700000000000003"/>
  </r>
  <r>
    <x v="358"/>
    <x v="11"/>
    <x v="23"/>
    <n v="555.50000000000011"/>
    <n v="62.7"/>
    <n v="147.4"/>
    <n v="192.50000000000014"/>
    <n v="152.9"/>
    <n v="1"/>
    <n v="0.9900000000000001"/>
    <n v="0.78100000000000003"/>
    <n v="0.27500000000000002"/>
    <n v="0.93500000000000005"/>
    <n v="0.70400000000000007"/>
    <n v="0.68200000000000005"/>
    <n v="0.97900000000000009"/>
    <n v="0.81400000000000006"/>
    <n v="0.71500000000000008"/>
    <n v="0.74800000000000011"/>
    <n v="1.1000000000000001"/>
    <n v="0.64900000000000002"/>
    <n v="1.0780000000000001"/>
    <n v="0.95700000000000007"/>
    <n v="1.0669999999999999"/>
    <n v="0.97900000000000009"/>
    <n v="0.47300000000000003"/>
    <n v="20.900000000000002"/>
    <n v="0"/>
    <n v="14.3"/>
    <n v="2.2000000000000002"/>
    <n v="35.200000000000003"/>
    <n v="17.600000000000001"/>
    <n v="1.1000000000000001"/>
    <n v="0"/>
    <n v="0"/>
    <n v="56.1"/>
    <n v="8.8000000000000007"/>
    <n v="18.700000000000003"/>
    <n v="45.1"/>
    <n v="20.900000000000002"/>
    <n v="0"/>
    <n v="0"/>
    <n v="6.6000000000000005"/>
    <n v="9.9"/>
    <n v="45.1"/>
    <n v="6.6000000000000005"/>
    <n v="40.700000000000003"/>
    <n v="15.400000000000002"/>
    <n v="3.3000000000000003"/>
    <n v="2.2000000000000002"/>
    <n v="3.3000000000000003"/>
    <n v="24.200000000000003"/>
    <n v="39.6"/>
    <n v="24.200000000000127"/>
    <n v="18.700000000000003"/>
    <n v="20.900000000000002"/>
    <n v="0"/>
    <n v="1.1000000000000001"/>
    <n v="0"/>
    <n v="0"/>
    <n v="0"/>
    <n v="6.6000000000000005"/>
    <n v="17.600000000000001"/>
    <n v="12.100000000000001"/>
    <n v="25.3"/>
    <n v="0"/>
  </r>
  <r>
    <x v="359"/>
    <x v="11"/>
    <x v="24"/>
    <n v="586.30000000000018"/>
    <n v="184.80000000000004"/>
    <n v="166.1"/>
    <n v="99.000000000000142"/>
    <n v="136.4"/>
    <n v="1"/>
    <n v="0.41800000000000004"/>
    <n v="0.60500000000000009"/>
    <n v="0.77000000000000013"/>
    <n v="0.97900000000000009"/>
    <n v="0.83600000000000008"/>
    <n v="0.79200000000000004"/>
    <n v="0.77000000000000013"/>
    <n v="1.0780000000000001"/>
    <n v="0.93500000000000005"/>
    <n v="0.27500000000000002"/>
    <n v="0.78100000000000003"/>
    <n v="1.056"/>
    <n v="0.94600000000000006"/>
    <n v="0.90200000000000014"/>
    <n v="0.79200000000000004"/>
    <n v="0.44000000000000006"/>
    <n v="0.9900000000000001"/>
    <n v="0"/>
    <n v="20.900000000000002"/>
    <n v="13.200000000000001"/>
    <n v="52.800000000000004"/>
    <n v="0"/>
    <n v="39.6"/>
    <n v="2.2000000000000002"/>
    <n v="15.400000000000002"/>
    <n v="14.3"/>
    <n v="7.7000000000000011"/>
    <n v="24.200000000000003"/>
    <n v="31.900000000000002"/>
    <n v="0"/>
    <n v="30.800000000000004"/>
    <n v="6.6000000000000005"/>
    <n v="3.3000000000000003"/>
    <n v="0"/>
    <n v="30.800000000000004"/>
    <n v="5.5"/>
    <n v="27.500000000000004"/>
    <n v="7.7000000000000011"/>
    <n v="11"/>
    <n v="33"/>
    <n v="0"/>
    <n v="0"/>
    <n v="13.200000000000125"/>
    <n v="0"/>
    <n v="2.2000000000000002"/>
    <n v="0"/>
    <n v="31.900000000000002"/>
    <n v="30.800000000000004"/>
    <n v="5.5"/>
    <n v="4.4000000000000004"/>
    <n v="35.200000000000003"/>
    <n v="29.700000000000003"/>
    <n v="0"/>
    <n v="0"/>
    <n v="38.5"/>
    <n v="8.8000000000000007"/>
    <n v="31.900000000000002"/>
  </r>
  <r>
    <x v="360"/>
    <x v="11"/>
    <x v="25"/>
    <n v="453.20000000000005"/>
    <n v="133.10000000000002"/>
    <n v="129.80000000000001"/>
    <n v="86.9"/>
    <n v="103.4"/>
    <n v="0"/>
    <n v="0.18700000000000003"/>
    <n v="0.75900000000000012"/>
    <n v="0.9900000000000001"/>
    <n v="0.95700000000000007"/>
    <n v="1.056"/>
    <n v="0.92400000000000004"/>
    <n v="0.97900000000000009"/>
    <n v="0.68200000000000005"/>
    <n v="0.51700000000000013"/>
    <n v="0.81400000000000006"/>
    <n v="0.82500000000000007"/>
    <n v="0.84700000000000009"/>
    <n v="1.0010000000000001"/>
    <n v="1.0340000000000003"/>
    <n v="1.0669999999999999"/>
    <n v="1.0340000000000003"/>
    <n v="0.45100000000000007"/>
    <n v="0"/>
    <n v="7.7000000000000011"/>
    <n v="49.500000000000007"/>
    <n v="5.5"/>
    <n v="0"/>
    <n v="39.6"/>
    <n v="0"/>
    <n v="0"/>
    <n v="27.500000000000004"/>
    <n v="0"/>
    <n v="39.6"/>
    <n v="0"/>
    <n v="25.3"/>
    <n v="8.8000000000000007"/>
    <n v="11"/>
    <n v="26.400000000000002"/>
    <n v="11"/>
    <n v="9.9"/>
    <n v="9.9"/>
    <n v="1.1000000000000001"/>
    <n v="7.7000000000000011"/>
    <n v="27.500000000000004"/>
    <n v="0"/>
    <n v="3.3000000000000003"/>
    <n v="3.3000000000000003"/>
    <n v="0"/>
    <n v="2.2000000000000002"/>
    <n v="4.4000000000000004"/>
    <n v="17.600000000000001"/>
    <n v="20.900000000000002"/>
    <n v="0"/>
    <n v="15.400000000000002"/>
    <n v="1.1000000000000001"/>
    <n v="6.6000000000000005"/>
    <n v="44"/>
    <n v="12.100000000000001"/>
    <n v="8.8000000000000007"/>
    <n v="31.900000000000002"/>
    <n v="13.200000000000001"/>
    <n v="0"/>
  </r>
  <r>
    <x v="361"/>
    <x v="11"/>
    <x v="26"/>
    <n v="498.30000000000007"/>
    <n v="139.69999999999999"/>
    <n v="82.5"/>
    <n v="148.50000000000003"/>
    <n v="127.60000000000002"/>
    <n v="0"/>
    <n v="0.45100000000000007"/>
    <n v="0.62700000000000011"/>
    <n v="0.80300000000000005"/>
    <n v="0.9900000000000001"/>
    <n v="0.64900000000000002"/>
    <n v="0.68200000000000005"/>
    <n v="0.55000000000000004"/>
    <n v="0.66"/>
    <n v="0.82500000000000007"/>
    <n v="1.1000000000000001"/>
    <n v="0.53900000000000003"/>
    <n v="0.81400000000000006"/>
    <n v="1.1000000000000001"/>
    <n v="0.74800000000000011"/>
    <n v="0.68200000000000005"/>
    <n v="1.1000000000000001"/>
    <n v="0.77000000000000013"/>
    <n v="0"/>
    <n v="14.3"/>
    <n v="2.2000000000000002"/>
    <n v="19.8"/>
    <n v="14.3"/>
    <n v="11"/>
    <n v="4.4000000000000004"/>
    <n v="14.3"/>
    <n v="0"/>
    <n v="2.2000000000000002"/>
    <n v="1.1000000000000001"/>
    <n v="44"/>
    <n v="7.7000000000000011"/>
    <n v="15.400000000000002"/>
    <n v="9.9"/>
    <n v="28.6"/>
    <n v="0"/>
    <n v="5.5"/>
    <n v="16.5"/>
    <n v="0"/>
    <n v="20.900000000000002"/>
    <n v="25.3"/>
    <n v="26.400000000000002"/>
    <n v="17.600000000000001"/>
    <n v="23.1"/>
    <n v="5.5"/>
    <n v="5.5"/>
    <n v="14.3"/>
    <n v="0"/>
    <n v="9.9"/>
    <n v="4.4000000000000004"/>
    <n v="34.1"/>
    <n v="42.900000000000006"/>
    <n v="4.4000000000000004"/>
    <n v="24.200000000000003"/>
    <n v="20.900000000000002"/>
    <n v="0"/>
    <n v="7.7000000000000011"/>
    <n v="0"/>
    <n v="1.1000000000000001"/>
  </r>
  <r>
    <x v="362"/>
    <x v="11"/>
    <x v="27"/>
    <n v="482.9000000000002"/>
    <n v="170.5"/>
    <n v="108.90000000000006"/>
    <n v="59.4"/>
    <n v="144.10000000000014"/>
    <n v="0"/>
    <n v="0.20900000000000002"/>
    <n v="0.63800000000000001"/>
    <n v="0.97900000000000009"/>
    <n v="0.62700000000000011"/>
    <n v="0.83600000000000008"/>
    <n v="0.9900000000000001"/>
    <n v="1.056"/>
    <n v="0.82500000000000007"/>
    <n v="0.60500000000000009"/>
    <n v="1.0010000000000001"/>
    <n v="1.0340000000000003"/>
    <n v="0.57200000000000006"/>
    <n v="1.0780000000000001"/>
    <n v="0.48400000000000004"/>
    <n v="0.44000000000000006"/>
    <n v="1.1000000000000001"/>
    <n v="0.95700000000000007"/>
    <n v="4.4000000000000004"/>
    <n v="4.4000000000000004"/>
    <n v="20.900000000000002"/>
    <n v="9.9"/>
    <n v="3.3000000000000003"/>
    <n v="19.8"/>
    <n v="16.5"/>
    <n v="4.4000000000000004"/>
    <n v="13.200000000000063"/>
    <n v="12.100000000000001"/>
    <n v="24.200000000000003"/>
    <n v="39.6"/>
    <n v="0"/>
    <n v="1.1000000000000001"/>
    <n v="12.100000000000001"/>
    <n v="3.3000000000001255"/>
    <n v="8.8000000000000007"/>
    <n v="33"/>
    <n v="33"/>
    <n v="13.200000000000001"/>
    <n v="9.9"/>
    <n v="23.1"/>
    <n v="0"/>
    <n v="0"/>
    <n v="11"/>
    <n v="12.100000000000001"/>
    <n v="0"/>
    <n v="3.3000000000000003"/>
    <n v="0"/>
    <n v="0"/>
    <n v="6.6000000000000005"/>
    <n v="30.800000000000004"/>
    <n v="0"/>
    <n v="7.7000000000000011"/>
    <n v="33"/>
    <n v="9.9"/>
    <n v="14.3"/>
    <n v="1.1000000000000001"/>
    <n v="37.400000000000006"/>
    <n v="29.700000000000003"/>
  </r>
  <r>
    <x v="363"/>
    <x v="11"/>
    <x v="28"/>
    <n v="425.70000000000005"/>
    <n v="132"/>
    <n v="140.80000000000001"/>
    <n v="108.90000000000002"/>
    <n v="44"/>
    <n v="0"/>
    <n v="0.34100000000000003"/>
    <n v="1.0450000000000002"/>
    <n v="0.7370000000000001"/>
    <n v="1.0230000000000001"/>
    <n v="0.92400000000000004"/>
    <n v="1.0669999999999999"/>
    <n v="1.0120000000000002"/>
    <n v="0.83600000000000008"/>
    <n v="0.75900000000000012"/>
    <n v="0.70400000000000007"/>
    <n v="0.80300000000000005"/>
    <n v="0.64900000000000002"/>
    <n v="0.94600000000000006"/>
    <n v="1.1000000000000001"/>
    <n v="0.18700000000000003"/>
    <n v="0.48400000000000004"/>
    <n v="0.88000000000000012"/>
    <n v="0"/>
    <n v="39.6"/>
    <n v="3.3000000000000003"/>
    <n v="5.5"/>
    <n v="2.2000000000000002"/>
    <n v="40.700000000000003"/>
    <n v="0"/>
    <n v="0"/>
    <n v="15.400000000000002"/>
    <n v="34.1"/>
    <n v="24.200000000000003"/>
    <n v="4.4000000000000004"/>
    <n v="0"/>
    <n v="0"/>
    <n v="0"/>
    <n v="18.700000000000003"/>
    <n v="4.4000000000000004"/>
    <n v="9.9"/>
    <n v="4.4000000000000004"/>
    <n v="2.2000000000000002"/>
    <n v="24.200000000000003"/>
    <n v="12.100000000000001"/>
    <n v="14.3"/>
    <n v="0"/>
    <n v="8.8000000000000007"/>
    <n v="0"/>
    <n v="9.9"/>
    <n v="4.4000000000000004"/>
    <n v="25.3"/>
    <n v="9.9"/>
    <n v="2.2000000000000002"/>
    <n v="31.900000000000002"/>
    <n v="0"/>
    <n v="0"/>
    <n v="29.700000000000003"/>
    <n v="2.2000000000000002"/>
    <n v="0"/>
    <n v="29.700000000000003"/>
    <n v="23.1"/>
    <n v="13.200000000000001"/>
  </r>
  <r>
    <x v="364"/>
    <x v="11"/>
    <x v="29"/>
    <n v="777.7"/>
    <n v="196.9"/>
    <n v="213.40000000000006"/>
    <n v="194.7"/>
    <n v="172.70000000000002"/>
    <n v="0"/>
    <n v="0.88000000000000012"/>
    <n v="0.80300000000000005"/>
    <n v="0.78100000000000003"/>
    <n v="0.58300000000000007"/>
    <n v="1.0230000000000001"/>
    <n v="0.68200000000000005"/>
    <n v="0.66"/>
    <n v="0.95700000000000007"/>
    <n v="0.50600000000000012"/>
    <n v="0.75900000000000012"/>
    <n v="0.79200000000000004"/>
    <n v="0.53900000000000003"/>
    <n v="0.96800000000000008"/>
    <n v="0.96800000000000008"/>
    <n v="0.71500000000000008"/>
    <n v="0.86900000000000011"/>
    <n v="0.94600000000000006"/>
    <n v="18.700000000000003"/>
    <n v="9.9"/>
    <n v="0"/>
    <n v="57.2"/>
    <n v="41.800000000000004"/>
    <n v="9.9"/>
    <n v="8.8000000000000007"/>
    <n v="36.300000000000004"/>
    <n v="26.400000000000002"/>
    <n v="4.4000000000000004"/>
    <n v="1.1000000000000001"/>
    <n v="50.6"/>
    <n v="16.5"/>
    <n v="11"/>
    <n v="7.7000000000000011"/>
    <n v="0"/>
    <n v="27.500000000000004"/>
    <n v="6.6000000000000005"/>
    <n v="27.500000000000004"/>
    <n v="25.3"/>
    <n v="0"/>
    <n v="29.700000000000003"/>
    <n v="11"/>
    <n v="4.4000000000000004"/>
    <n v="31.900000000000002"/>
    <n v="23.1"/>
    <n v="20.900000000000002"/>
    <n v="0"/>
    <n v="40.700000000000003"/>
    <n v="33"/>
    <n v="0"/>
    <n v="12.100000000000001"/>
    <n v="0"/>
    <n v="25.3"/>
    <n v="47.300000000000004"/>
    <n v="33"/>
    <n v="39.6"/>
    <n v="15.400000000000002"/>
    <n v="7.7000000000000011"/>
    <n v="16.5"/>
  </r>
  <r>
    <x v="365"/>
    <x v="11"/>
    <x v="30"/>
    <n v="649.00000000000011"/>
    <n v="176"/>
    <n v="128.70000000000002"/>
    <n v="187"/>
    <n v="157.30000000000004"/>
    <n v="1"/>
    <n v="0.26400000000000001"/>
    <n v="0.69300000000000006"/>
    <n v="0.79200000000000004"/>
    <n v="0.92400000000000004"/>
    <n v="1.0340000000000003"/>
    <n v="0.97900000000000009"/>
    <n v="0.70400000000000007"/>
    <n v="0.81400000000000006"/>
    <n v="0.8580000000000001"/>
    <n v="0.83600000000000008"/>
    <n v="0.71500000000000008"/>
    <n v="0.96800000000000008"/>
    <n v="0.30800000000000005"/>
    <n v="0.90200000000000014"/>
    <n v="0.64900000000000002"/>
    <n v="1.0230000000000001"/>
    <n v="1.0230000000000001"/>
    <n v="29.700000000000003"/>
    <n v="0"/>
    <n v="4.4000000000000004"/>
    <n v="13.200000000000001"/>
    <n v="27.500000000000004"/>
    <n v="15.400000000000002"/>
    <n v="36.300000000000004"/>
    <n v="0"/>
    <n v="2.2000000000000002"/>
    <n v="0"/>
    <n v="0"/>
    <n v="4.4000000000000004"/>
    <n v="1.1000000000000001"/>
    <n v="15.400000000000016"/>
    <n v="19.8"/>
    <n v="36.300000000000004"/>
    <n v="29.700000000000003"/>
    <n v="8.8000000000000007"/>
    <n v="25.3"/>
    <n v="16.5"/>
    <n v="37.400000000000006"/>
    <n v="16.5"/>
    <n v="12.100000000000001"/>
    <n v="29.700000000000003"/>
    <n v="40.700000000000003"/>
    <n v="15.400000000000002"/>
    <n v="5.5"/>
    <n v="0"/>
    <n v="16.5"/>
    <n v="13.200000000000001"/>
    <n v="16.5"/>
    <n v="49.500000000000007"/>
    <n v="0"/>
    <n v="9.9"/>
    <n v="36.300000000000004"/>
    <n v="33"/>
    <n v="7.7000000000000011"/>
    <n v="5.5"/>
    <n v="17.600000000000001"/>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3">
  <r>
    <x v="0"/>
    <x v="0"/>
    <x v="0"/>
    <n v="388.80000000000007"/>
    <n v="131.20000000000002"/>
    <n v="141.60000000000002"/>
    <n v="70.400000000000006"/>
    <n v="45.6"/>
    <n v="1"/>
    <n v="0.38400000000000001"/>
    <n v="0.45600000000000007"/>
    <n v="0.56000000000000005"/>
    <n v="0.67200000000000004"/>
    <n v="0.76000000000000012"/>
    <n v="0.6080000000000001"/>
    <n v="0.72000000000000008"/>
    <n v="0.62400000000000011"/>
    <n v="8.0000000000000016E-2"/>
    <n v="0.47199999999999998"/>
    <n v="0.62400000000000011"/>
    <n v="0.71200000000000008"/>
    <n v="0.79200000000000004"/>
    <n v="0.68800000000000006"/>
    <n v="0.68800000000000006"/>
    <n v="0.63200000000000012"/>
    <n v="0.32000000000000006"/>
    <n v="19.200000000000003"/>
    <n v="0"/>
    <n v="3.2"/>
    <n v="40"/>
    <n v="26.400000000000002"/>
    <n v="4.8000000000000007"/>
    <n v="16"/>
    <n v="0"/>
    <n v="24"/>
    <n v="8"/>
    <n v="0"/>
    <n v="13.600000000000001"/>
    <n v="0"/>
    <n v="2.4000000000000004"/>
    <n v="18.400000000000002"/>
    <n v="0"/>
    <n v="9.6000000000000014"/>
    <n v="0.8"/>
    <n v="0"/>
    <n v="0.8"/>
    <n v="0"/>
    <n v="32"/>
    <n v="1.6"/>
    <n v="0.8"/>
    <n v="1.6"/>
    <n v="1.6"/>
    <n v="15.200000000000001"/>
    <n v="17.600000000000001"/>
    <n v="0"/>
    <n v="0"/>
    <n v="7.2"/>
    <n v="11.200000000000001"/>
    <n v="10.4"/>
    <n v="14.4"/>
    <n v="0"/>
    <n v="9.6000000000000014"/>
    <n v="8.8000000000000007"/>
    <n v="31.200000000000003"/>
    <n v="7.2"/>
    <n v="31.200000000000003"/>
  </r>
  <r>
    <x v="1"/>
    <x v="0"/>
    <x v="1"/>
    <n v="320"/>
    <n v="69.600000000000009"/>
    <n v="91.2"/>
    <n v="56"/>
    <n v="103.20000000000002"/>
    <n v="0"/>
    <n v="0.32000000000000006"/>
    <n v="0.46399999999999997"/>
    <n v="0.28799999999999998"/>
    <n v="0.67200000000000004"/>
    <n v="0.68"/>
    <n v="0.64000000000000012"/>
    <n v="0.48799999999999999"/>
    <n v="0.62400000000000011"/>
    <n v="0.56799999999999995"/>
    <n v="0.12"/>
    <n v="0.54400000000000004"/>
    <n v="0.72000000000000008"/>
    <n v="0.72000000000000008"/>
    <n v="0.67200000000000004"/>
    <n v="0.21600000000000003"/>
    <n v="0.51200000000000001"/>
    <n v="0.56000000000000005"/>
    <n v="27.200000000000003"/>
    <n v="5.6000000000000005"/>
    <n v="16.8"/>
    <n v="0.8"/>
    <n v="16.8"/>
    <n v="8"/>
    <n v="0"/>
    <n v="0"/>
    <n v="0"/>
    <n v="16"/>
    <n v="0"/>
    <n v="13.600000000000001"/>
    <n v="17.600000000000001"/>
    <n v="0"/>
    <n v="0"/>
    <n v="10.4"/>
    <n v="21.6"/>
    <n v="2.4000000000000004"/>
    <n v="0.8"/>
    <n v="36.800000000000004"/>
    <n v="0"/>
    <n v="4"/>
    <n v="25.6"/>
    <n v="0"/>
    <n v="4.8000000000000007"/>
    <n v="8.8000000000000007"/>
    <n v="4"/>
    <n v="0"/>
    <n v="8"/>
    <n v="0.8"/>
    <n v="3.2"/>
    <n v="0"/>
    <n v="23.200000000000003"/>
    <n v="7.2"/>
    <n v="0"/>
    <n v="8.8000000000000007"/>
    <n v="15.200000000000001"/>
    <n v="0"/>
    <n v="3.2"/>
    <n v="8.8000000000000007"/>
  </r>
  <r>
    <x v="2"/>
    <x v="0"/>
    <x v="2"/>
    <n v="408.80000000000007"/>
    <n v="100"/>
    <n v="114.40000000000002"/>
    <n v="48"/>
    <n v="146.4"/>
    <n v="0"/>
    <n v="0.29599999999999999"/>
    <n v="0.6080000000000001"/>
    <n v="0.56799999999999995"/>
    <n v="0.68800000000000006"/>
    <n v="0.78400000000000003"/>
    <n v="0.45600000000000007"/>
    <n v="0.44800000000000006"/>
    <n v="0.48"/>
    <n v="0.78400000000000003"/>
    <n v="0.52"/>
    <n v="0.7360000000000001"/>
    <n v="0.77600000000000002"/>
    <n v="0.77600000000000002"/>
    <n v="0.68800000000000006"/>
    <n v="0.78400000000000003"/>
    <n v="0.34400000000000003"/>
    <n v="0.35200000000000004"/>
    <n v="32.800000000000004"/>
    <n v="27.200000000000003"/>
    <n v="12.8"/>
    <n v="0"/>
    <n v="4"/>
    <n v="11.200000000000001"/>
    <n v="20"/>
    <n v="0"/>
    <n v="0"/>
    <n v="6.4"/>
    <n v="2.4000000000000004"/>
    <n v="33.6"/>
    <n v="35.200000000000003"/>
    <n v="0"/>
    <n v="25.6"/>
    <n v="12"/>
    <n v="0"/>
    <n v="0"/>
    <n v="40"/>
    <n v="0"/>
    <n v="12"/>
    <n v="0"/>
    <n v="0"/>
    <n v="0"/>
    <n v="10.4"/>
    <n v="0"/>
    <n v="0"/>
    <n v="0"/>
    <n v="6.4"/>
    <n v="19.200000000000003"/>
    <n v="0"/>
    <n v="8"/>
    <n v="19.200000000000003"/>
    <n v="0"/>
    <n v="4"/>
    <n v="11.200000000000001"/>
    <n v="14.4"/>
    <n v="9.6000000000000014"/>
    <n v="12"/>
    <n v="21.6"/>
  </r>
  <r>
    <x v="3"/>
    <x v="0"/>
    <x v="3"/>
    <n v="374.40000000000003"/>
    <n v="132"/>
    <n v="107.2"/>
    <n v="70.400000000000006"/>
    <n v="64.800000000000011"/>
    <n v="0"/>
    <n v="0.25600000000000001"/>
    <n v="0.16000000000000003"/>
    <n v="0.48799999999999999"/>
    <n v="0.64000000000000012"/>
    <n v="0.72000000000000008"/>
    <n v="0.14399999999999999"/>
    <n v="0.63200000000000012"/>
    <n v="8.0000000000000016E-2"/>
    <n v="0.22400000000000003"/>
    <n v="0.72800000000000009"/>
    <n v="0.56799999999999995"/>
    <n v="0.34400000000000003"/>
    <n v="0.75200000000000011"/>
    <n v="0.33600000000000002"/>
    <n v="0.40800000000000003"/>
    <n v="0.77600000000000002"/>
    <n v="0.66400000000000015"/>
    <n v="15.200000000000001"/>
    <n v="3.2"/>
    <n v="3.2"/>
    <n v="0"/>
    <n v="5.6000000000000005"/>
    <n v="32.800000000000004"/>
    <n v="8"/>
    <n v="6.4"/>
    <n v="28"/>
    <n v="4.8000000000000007"/>
    <n v="30.400000000000002"/>
    <n v="2.4000000000000004"/>
    <n v="4.8000000000000007"/>
    <n v="8"/>
    <n v="13.600000000000001"/>
    <n v="28.8"/>
    <n v="0"/>
    <n v="0"/>
    <n v="3.2"/>
    <n v="4"/>
    <n v="0"/>
    <n v="11.200000000000001"/>
    <n v="8"/>
    <n v="0"/>
    <n v="0.8"/>
    <n v="0"/>
    <n v="19.200000000000003"/>
    <n v="20.8"/>
    <n v="10.4"/>
    <n v="0"/>
    <n v="9.6000000000000014"/>
    <n v="0.8"/>
    <n v="7.2"/>
    <n v="18.400000000000002"/>
    <n v="14.4"/>
    <n v="13.600000000000001"/>
    <n v="30.400000000000002"/>
    <n v="0"/>
    <n v="24"/>
    <n v="13.600000000000001"/>
  </r>
  <r>
    <x v="4"/>
    <x v="0"/>
    <x v="4"/>
    <n v="328"/>
    <n v="74.400000000000006"/>
    <n v="48.800000000000004"/>
    <n v="115.2"/>
    <n v="89.6"/>
    <n v="0"/>
    <n v="0.25600000000000001"/>
    <n v="0.43200000000000005"/>
    <n v="0.6160000000000001"/>
    <n v="0.64800000000000013"/>
    <n v="0.72800000000000009"/>
    <n v="0.74400000000000011"/>
    <n v="0.54400000000000004"/>
    <n v="0.47199999999999998"/>
    <n v="0.54400000000000004"/>
    <n v="0.78400000000000003"/>
    <n v="0.8"/>
    <n v="0.7360000000000001"/>
    <n v="0.71200000000000008"/>
    <n v="0.74400000000000011"/>
    <n v="0.70400000000000007"/>
    <n v="0.4"/>
    <n v="0.8"/>
    <n v="3.2"/>
    <n v="29.6"/>
    <n v="5.6000000000000005"/>
    <n v="9.6000000000000014"/>
    <n v="0"/>
    <n v="0"/>
    <n v="0"/>
    <n v="0"/>
    <n v="0"/>
    <n v="0.8"/>
    <n v="5.6000000000000458"/>
    <n v="6.4"/>
    <n v="0"/>
    <n v="0"/>
    <n v="14.4"/>
    <n v="12"/>
    <n v="12.8"/>
    <n v="4"/>
    <n v="6.4"/>
    <n v="33.6"/>
    <n v="0"/>
    <n v="2.4000000000000004"/>
    <n v="0"/>
    <n v="34.4"/>
    <n v="0"/>
    <n v="14.4"/>
    <n v="30.400000000000002"/>
    <n v="0"/>
    <n v="11.200000000000001"/>
    <n v="22.400000000000002"/>
    <n v="1.6"/>
    <n v="10.4"/>
    <n v="17.600000000000001"/>
    <n v="6.4"/>
    <n v="0"/>
    <n v="10.4"/>
    <n v="20.8"/>
    <n v="0"/>
    <n v="7.2"/>
    <n v="0"/>
  </r>
  <r>
    <x v="5"/>
    <x v="0"/>
    <x v="5"/>
    <n v="492.00000000000011"/>
    <n v="130.4"/>
    <n v="158.40000000000003"/>
    <n v="116.80000000000001"/>
    <n v="86.4"/>
    <n v="0"/>
    <n v="0.43200000000000005"/>
    <n v="0.4"/>
    <n v="0.64000000000000012"/>
    <n v="0.504"/>
    <n v="0.13600000000000001"/>
    <n v="0.7360000000000001"/>
    <n v="0.62400000000000011"/>
    <n v="0.58399999999999996"/>
    <n v="0.59199999999999997"/>
    <n v="0.60000000000000009"/>
    <n v="0.76800000000000002"/>
    <n v="0.64000000000000012"/>
    <n v="0.38400000000000001"/>
    <n v="0.30400000000000005"/>
    <n v="0.46399999999999997"/>
    <n v="0.71200000000000008"/>
    <n v="0.62400000000000011"/>
    <n v="43.2"/>
    <n v="0"/>
    <n v="4.8000000000000007"/>
    <n v="23.200000000000003"/>
    <n v="41.6"/>
    <n v="11.200000000000001"/>
    <n v="5.6000000000000005"/>
    <n v="0"/>
    <n v="28.8"/>
    <n v="0"/>
    <n v="21.6"/>
    <n v="7.2"/>
    <n v="8.8000000000000007"/>
    <n v="0"/>
    <n v="0"/>
    <n v="1.6"/>
    <n v="0"/>
    <n v="36.800000000000004"/>
    <n v="30.400000000000002"/>
    <n v="1.6"/>
    <n v="0.8"/>
    <n v="8.8000000000000007"/>
    <n v="18.400000000000002"/>
    <n v="4.8000000000000007"/>
    <n v="21.6"/>
    <n v="32"/>
    <n v="0"/>
    <n v="22.400000000000002"/>
    <n v="3.2"/>
    <n v="4.8000000000000007"/>
    <n v="11.200000000000001"/>
    <n v="13.600000000000001"/>
    <n v="20.8"/>
    <n v="0.8"/>
    <n v="0.8"/>
    <n v="34.4"/>
    <n v="34.4"/>
    <n v="0"/>
    <n v="2.4000000000000004"/>
    <n v="12"/>
  </r>
  <r>
    <x v="6"/>
    <x v="0"/>
    <x v="6"/>
    <n v="382.4"/>
    <n v="106.4"/>
    <n v="104"/>
    <n v="111.99999999999999"/>
    <n v="60"/>
    <n v="0"/>
    <n v="0.14399999999999999"/>
    <n v="0.4"/>
    <n v="0.59199999999999997"/>
    <n v="0.67200000000000004"/>
    <n v="0.72000000000000008"/>
    <n v="0.58399999999999996"/>
    <n v="0.56000000000000005"/>
    <n v="0.55200000000000005"/>
    <n v="0.52"/>
    <n v="0.70400000000000007"/>
    <n v="0.68"/>
    <n v="0.76800000000000002"/>
    <n v="0.72800000000000009"/>
    <n v="0.76800000000000002"/>
    <n v="0.72000000000000008"/>
    <n v="0.76800000000000002"/>
    <n v="0.31200000000000006"/>
    <n v="3.2"/>
    <n v="0"/>
    <n v="3.2"/>
    <n v="10.4"/>
    <n v="20"/>
    <n v="0"/>
    <n v="22.400000000000002"/>
    <n v="16"/>
    <n v="8.8000000000000007"/>
    <n v="20"/>
    <n v="0"/>
    <n v="0"/>
    <n v="9.6000000000000014"/>
    <n v="22.400000000000002"/>
    <n v="0"/>
    <n v="3.2"/>
    <n v="0"/>
    <n v="6.4"/>
    <n v="0"/>
    <n v="18.400000000000002"/>
    <n v="0"/>
    <n v="6.4"/>
    <n v="0.8"/>
    <n v="1.6"/>
    <n v="2.4000000000000004"/>
    <n v="0.8"/>
    <n v="37.6"/>
    <n v="40"/>
    <n v="17.600000000000001"/>
    <n v="4.8000000000000007"/>
    <n v="13.600000000000001"/>
    <n v="0"/>
    <n v="0"/>
    <n v="23.200000000000003"/>
    <n v="21.6"/>
    <n v="0"/>
    <n v="1.6"/>
    <n v="11.200000000000001"/>
    <n v="0.8"/>
    <n v="34.4"/>
  </r>
  <r>
    <x v="7"/>
    <x v="0"/>
    <x v="7"/>
    <n v="395.20000000000016"/>
    <n v="87.200000000000088"/>
    <n v="119.20000000000002"/>
    <n v="108"/>
    <n v="80.80000000000004"/>
    <n v="0"/>
    <n v="0.64000000000000012"/>
    <n v="0.40800000000000003"/>
    <n v="0.59199999999999997"/>
    <n v="0.65600000000000014"/>
    <n v="0.74400000000000011"/>
    <n v="0.44000000000000006"/>
    <n v="0.44000000000000006"/>
    <n v="0.52800000000000002"/>
    <n v="0.496"/>
    <n v="0.76000000000000012"/>
    <n v="0.8"/>
    <n v="0.24"/>
    <n v="0.7360000000000001"/>
    <n v="0.72000000000000008"/>
    <n v="0.72800000000000009"/>
    <n v="0.76800000000000002"/>
    <n v="0.47199999999999998"/>
    <n v="6.4"/>
    <n v="4.8000000000000007"/>
    <n v="18.400000000000002"/>
    <n v="5.6000000000000005"/>
    <n v="8"/>
    <n v="0"/>
    <n v="14.4"/>
    <n v="23.200000000000003"/>
    <n v="32"/>
    <n v="6.4"/>
    <n v="0"/>
    <n v="11.200000000000001"/>
    <n v="24.8"/>
    <n v="20.8"/>
    <n v="2.4000000000000004"/>
    <n v="13.600000000000001"/>
    <n v="2.4000000000000457"/>
    <n v="5.6000000000000005"/>
    <n v="0"/>
    <n v="0"/>
    <n v="4"/>
    <n v="1.6"/>
    <n v="0.8"/>
    <n v="2.4000000000000004"/>
    <n v="8.8000000000000007"/>
    <n v="32.800000000000004"/>
    <n v="24.8"/>
    <n v="0"/>
    <n v="0"/>
    <n v="32.800000000000004"/>
    <n v="3.2"/>
    <n v="0"/>
    <n v="28.000000000000092"/>
    <n v="34.4"/>
    <n v="3.2"/>
    <n v="0"/>
    <n v="0"/>
    <n v="12.8"/>
    <n v="5.6000000000000005"/>
    <n v="0"/>
  </r>
  <r>
    <x v="8"/>
    <x v="0"/>
    <x v="8"/>
    <n v="350.4000000000002"/>
    <n v="113.60000000000001"/>
    <n v="103.2"/>
    <n v="51.200000000000088"/>
    <n v="82.400000000000091"/>
    <n v="0"/>
    <n v="0.17600000000000002"/>
    <n v="0.496"/>
    <n v="0.64000000000000012"/>
    <n v="0.58399999999999996"/>
    <n v="0.76800000000000002"/>
    <n v="0.56000000000000005"/>
    <n v="0.12"/>
    <n v="0.60000000000000009"/>
    <n v="0.56799999999999995"/>
    <n v="0.64000000000000012"/>
    <n v="0.52800000000000002"/>
    <n v="0.42400000000000004"/>
    <n v="0.72000000000000008"/>
    <n v="0.78400000000000003"/>
    <n v="0.32800000000000007"/>
    <n v="0.68800000000000006"/>
    <n v="0.2"/>
    <n v="20"/>
    <n v="8.8000000000000007"/>
    <n v="0"/>
    <n v="25.6"/>
    <n v="8.8000000000000007"/>
    <n v="8.8000000000000007"/>
    <n v="0.8"/>
    <n v="4"/>
    <n v="4"/>
    <n v="22.400000000000002"/>
    <n v="0"/>
    <n v="20.8"/>
    <n v="9.600000000000092"/>
    <n v="0"/>
    <n v="4"/>
    <n v="0"/>
    <n v="0"/>
    <n v="10.4"/>
    <n v="0"/>
    <n v="37.6"/>
    <n v="11.200000000000001"/>
    <n v="2.4000000000000004"/>
    <n v="0"/>
    <n v="0"/>
    <n v="17.600000000000001"/>
    <n v="0"/>
    <n v="2.4000000000000004"/>
    <n v="0"/>
    <n v="17.60000000000009"/>
    <n v="0"/>
    <n v="16.8"/>
    <n v="6.4"/>
    <n v="14.4"/>
    <n v="39.200000000000003"/>
    <n v="9.6000000000000014"/>
    <n v="0"/>
    <n v="14.4"/>
    <n v="0"/>
    <n v="8.8000000000000007"/>
    <n v="4"/>
  </r>
  <r>
    <x v="9"/>
    <x v="0"/>
    <x v="9"/>
    <n v="409.6"/>
    <n v="122.39999999999999"/>
    <n v="58.4"/>
    <n v="115.19999999999999"/>
    <n v="113.60000000000002"/>
    <n v="0"/>
    <n v="0.76800000000000002"/>
    <n v="0.45600000000000007"/>
    <n v="0.56000000000000005"/>
    <n v="0.74400000000000011"/>
    <n v="0.77600000000000002"/>
    <n v="0.504"/>
    <n v="0.56000000000000005"/>
    <n v="0.59199999999999997"/>
    <n v="0.53600000000000003"/>
    <n v="0.62400000000000011"/>
    <n v="0.8"/>
    <n v="0.74400000000000011"/>
    <n v="0.78400000000000003"/>
    <n v="0.33600000000000002"/>
    <n v="0.76000000000000012"/>
    <n v="0.34400000000000003"/>
    <n v="0.22400000000000003"/>
    <n v="9.6000000000000014"/>
    <n v="10.4"/>
    <n v="2.4000000000000004"/>
    <n v="0"/>
    <n v="20"/>
    <n v="0"/>
    <n v="0"/>
    <n v="0"/>
    <n v="2.4000000000000004"/>
    <n v="13.600000000000001"/>
    <n v="7.2"/>
    <n v="13.600000000000001"/>
    <n v="15.200000000000001"/>
    <n v="0"/>
    <n v="8.8000000000000007"/>
    <n v="0"/>
    <n v="37.6"/>
    <n v="0"/>
    <n v="10.4"/>
    <n v="28"/>
    <n v="34.4"/>
    <n v="0"/>
    <n v="10.4"/>
    <n v="18.400000000000002"/>
    <n v="16.8"/>
    <n v="0"/>
    <n v="1.6"/>
    <n v="0"/>
    <n v="33.6"/>
    <n v="0"/>
    <n v="3.2"/>
    <n v="22.400000000000002"/>
    <n v="2.4000000000000004"/>
    <n v="24"/>
    <n v="17.600000000000001"/>
    <n v="0"/>
    <n v="0"/>
    <n v="12"/>
    <n v="12"/>
    <n v="28.8"/>
  </r>
  <r>
    <x v="10"/>
    <x v="0"/>
    <x v="10"/>
    <n v="332.00000000000011"/>
    <n v="54.400000000000006"/>
    <n v="96"/>
    <n v="96.8"/>
    <n v="84.800000000000097"/>
    <n v="0"/>
    <n v="0.28000000000000003"/>
    <n v="0.13600000000000001"/>
    <n v="0.43200000000000005"/>
    <n v="0.7360000000000001"/>
    <n v="0.4"/>
    <n v="0.58399999999999996"/>
    <n v="0.64000000000000012"/>
    <n v="0.48"/>
    <n v="0.48799999999999999"/>
    <n v="0.56799999999999995"/>
    <n v="0.14399999999999999"/>
    <n v="0.8"/>
    <n v="0.78400000000000003"/>
    <n v="0.77600000000000002"/>
    <n v="0.78400000000000003"/>
    <n v="0.63200000000000012"/>
    <n v="0.56799999999999995"/>
    <n v="0"/>
    <n v="12.8"/>
    <n v="0"/>
    <n v="7.2"/>
    <n v="1.6"/>
    <n v="19.200000000000003"/>
    <n v="30.400000000000002"/>
    <n v="14.4"/>
    <n v="4.8000000000000007"/>
    <n v="5.6000000000000005"/>
    <n v="0"/>
    <n v="25.6"/>
    <n v="22.400000000000002"/>
    <n v="0"/>
    <n v="18.400000000000002"/>
    <n v="6.4"/>
    <n v="9.6000000000000014"/>
    <n v="0"/>
    <n v="2.4000000000000909"/>
    <n v="0"/>
    <n v="11.200000000000001"/>
    <n v="0"/>
    <n v="1.6"/>
    <n v="0.8"/>
    <n v="20"/>
    <n v="11.200000000000001"/>
    <n v="21.6"/>
    <n v="17.600000000000001"/>
    <n v="12.8"/>
    <n v="0"/>
    <n v="4"/>
    <n v="1.6"/>
    <n v="18.400000000000002"/>
    <n v="9.6000000000000014"/>
    <n v="0"/>
    <n v="4"/>
    <n v="3.2"/>
    <n v="2.4000000000000004"/>
    <n v="8"/>
    <n v="3.2"/>
  </r>
  <r>
    <x v="11"/>
    <x v="0"/>
    <x v="11"/>
    <n v="350.4"/>
    <n v="126.4"/>
    <n v="86.4"/>
    <n v="64"/>
    <n v="73.599999999999994"/>
    <n v="0"/>
    <n v="0.67200000000000004"/>
    <n v="0.46399999999999997"/>
    <n v="0.2"/>
    <n v="0.72000000000000008"/>
    <n v="0.55200000000000005"/>
    <n v="0.6160000000000001"/>
    <n v="0.53600000000000003"/>
    <n v="0.60000000000000009"/>
    <n v="0.68"/>
    <n v="0.64000000000000012"/>
    <n v="0.72000000000000008"/>
    <n v="0.47199999999999998"/>
    <n v="0.8"/>
    <n v="0.60000000000000009"/>
    <n v="0.62400000000000011"/>
    <n v="0.71200000000000008"/>
    <n v="0.74400000000000011"/>
    <n v="0"/>
    <n v="33.6"/>
    <n v="1.6"/>
    <n v="4"/>
    <n v="0"/>
    <n v="24"/>
    <n v="0"/>
    <n v="8.8000000000000007"/>
    <n v="0"/>
    <n v="14.4"/>
    <n v="6.4"/>
    <n v="0"/>
    <n v="0"/>
    <n v="12.8"/>
    <n v="21.6"/>
    <n v="6.4"/>
    <n v="0"/>
    <n v="0"/>
    <n v="31.200000000000003"/>
    <n v="1.6"/>
    <n v="3.2"/>
    <n v="5.6000000000000005"/>
    <n v="6.4"/>
    <n v="8"/>
    <n v="12"/>
    <n v="15.200000000000001"/>
    <n v="2.4000000000000004"/>
    <n v="0.8"/>
    <n v="8.8000000000000007"/>
    <n v="1.6"/>
    <n v="6.4"/>
    <n v="20"/>
    <n v="4.8000000000000007"/>
    <n v="12"/>
    <n v="16"/>
    <n v="10.4"/>
    <n v="6.4"/>
    <n v="0"/>
    <n v="34.4"/>
    <n v="16"/>
  </r>
  <r>
    <x v="12"/>
    <x v="0"/>
    <x v="12"/>
    <n v="390.4"/>
    <n v="117.60000000000001"/>
    <n v="76.8"/>
    <n v="104"/>
    <n v="92"/>
    <n v="0"/>
    <n v="0.28000000000000003"/>
    <n v="0.72800000000000009"/>
    <n v="0.59199999999999997"/>
    <n v="0.70400000000000007"/>
    <n v="0.74400000000000011"/>
    <n v="0.48"/>
    <n v="0.45600000000000007"/>
    <n v="0.48"/>
    <n v="0.56799999999999995"/>
    <n v="0.56000000000000005"/>
    <n v="0.52"/>
    <n v="0.62400000000000011"/>
    <n v="0.33600000000000002"/>
    <n v="0.68800000000000006"/>
    <n v="8.0000000000000016E-2"/>
    <n v="0.71200000000000008"/>
    <n v="0.64800000000000013"/>
    <n v="10.4"/>
    <n v="8"/>
    <n v="0"/>
    <n v="0"/>
    <n v="8"/>
    <n v="13.600000000000001"/>
    <n v="12"/>
    <n v="0"/>
    <n v="24.8"/>
    <n v="0"/>
    <n v="4.8000000000000007"/>
    <n v="10.4"/>
    <n v="4"/>
    <n v="12"/>
    <n v="19.200000000000003"/>
    <n v="2.4000000000000004"/>
    <n v="12"/>
    <n v="8.8000000000000007"/>
    <n v="6.4"/>
    <n v="16.8"/>
    <n v="26.400000000000002"/>
    <n v="9.6000000000000014"/>
    <n v="0"/>
    <n v="11.200000000000001"/>
    <n v="5.6000000000000005"/>
    <n v="20.8"/>
    <n v="0"/>
    <n v="0"/>
    <n v="24.8"/>
    <n v="5.6000000000000005"/>
    <n v="19.200000000000003"/>
    <n v="29.6"/>
    <n v="9.6000000000000014"/>
    <n v="0"/>
    <n v="0"/>
    <n v="20.8"/>
    <n v="8"/>
    <n v="20"/>
    <n v="10.4"/>
    <n v="0"/>
  </r>
  <r>
    <x v="13"/>
    <x v="0"/>
    <x v="13"/>
    <n v="317.60000000000014"/>
    <n v="83.200000000000017"/>
    <n v="64.8"/>
    <n v="52.800000000000004"/>
    <n v="116.80000000000013"/>
    <n v="0"/>
    <n v="0.38400000000000001"/>
    <n v="0.55200000000000005"/>
    <n v="0.59199999999999997"/>
    <n v="0.58399999999999996"/>
    <n v="0.53600000000000003"/>
    <n v="0.44000000000000006"/>
    <n v="0.53600000000000003"/>
    <n v="0.62400000000000011"/>
    <n v="0.6160000000000001"/>
    <n v="0.54400000000000004"/>
    <n v="0.496"/>
    <n v="0.30400000000000005"/>
    <n v="0.22400000000000003"/>
    <n v="0.36000000000000004"/>
    <n v="0.77600000000000002"/>
    <n v="0.35200000000000004"/>
    <n v="0.8"/>
    <n v="9.6000000000000014"/>
    <n v="12.8"/>
    <n v="8.8000000000000007"/>
    <n v="0"/>
    <n v="0.8"/>
    <n v="9.6000000000000014"/>
    <n v="18.400000000000002"/>
    <n v="0"/>
    <n v="4"/>
    <n v="0.8"/>
    <n v="0"/>
    <n v="27.200000000000003"/>
    <n v="12"/>
    <n v="10.4"/>
    <n v="11.200000000000092"/>
    <n v="10.4"/>
    <n v="2.4000000000000004"/>
    <n v="20"/>
    <n v="7.2000000000000233"/>
    <n v="16"/>
    <n v="8"/>
    <n v="0"/>
    <n v="0"/>
    <n v="3.2"/>
    <n v="4.8000000000000007"/>
    <n v="0"/>
    <n v="5.6000000000000005"/>
    <n v="31.200000000000003"/>
    <n v="0"/>
    <n v="0"/>
    <n v="11.200000000000001"/>
    <n v="0"/>
    <n v="0.8"/>
    <n v="0"/>
    <n v="14.4"/>
    <n v="12.8"/>
    <n v="0"/>
    <n v="13.600000000000001"/>
    <n v="16.8"/>
    <n v="13.600000000000001"/>
  </r>
  <r>
    <x v="14"/>
    <x v="0"/>
    <x v="14"/>
    <n v="310.40000000000003"/>
    <n v="101.60000000000001"/>
    <n v="53.6"/>
    <n v="79.2"/>
    <n v="76"/>
    <n v="0"/>
    <n v="0.16000000000000003"/>
    <n v="0.26400000000000001"/>
    <n v="0.60000000000000009"/>
    <n v="0.6160000000000001"/>
    <n v="0.6160000000000001"/>
    <n v="0.2"/>
    <n v="0.60000000000000009"/>
    <n v="0.60000000000000009"/>
    <n v="0.48"/>
    <n v="0.504"/>
    <n v="0.78400000000000003"/>
    <n v="0.63200000000000012"/>
    <n v="0.65600000000000014"/>
    <n v="0.77600000000000002"/>
    <n v="0.59199999999999997"/>
    <n v="0.79200000000000004"/>
    <n v="0.31200000000000006"/>
    <n v="3.2"/>
    <n v="0.8"/>
    <n v="22.400000000000002"/>
    <n v="4.8000000000000007"/>
    <n v="4"/>
    <n v="6.4"/>
    <n v="2.4000000000000004"/>
    <n v="0"/>
    <n v="0"/>
    <n v="9.6000000000000014"/>
    <n v="0"/>
    <n v="0.8"/>
    <n v="6.4"/>
    <n v="18.400000000000002"/>
    <n v="0"/>
    <n v="20.8"/>
    <n v="0"/>
    <n v="1.6"/>
    <n v="28"/>
    <n v="0"/>
    <n v="6.4"/>
    <n v="0"/>
    <n v="7.2"/>
    <n v="0"/>
    <n v="20"/>
    <n v="0"/>
    <n v="10.4"/>
    <n v="2.4000000000000004"/>
    <n v="2.4000000000000004"/>
    <n v="30.400000000000002"/>
    <n v="21.6"/>
    <n v="1.6"/>
    <n v="0"/>
    <n v="24"/>
    <n v="8"/>
    <n v="2.4000000000000004"/>
    <n v="24.8"/>
    <n v="0"/>
    <n v="19.200000000000003"/>
    <n v="0"/>
  </r>
  <r>
    <x v="15"/>
    <x v="0"/>
    <x v="15"/>
    <n v="337.6"/>
    <n v="115.2"/>
    <n v="86.4"/>
    <n v="67.2"/>
    <n v="68.8"/>
    <n v="1"/>
    <n v="0.17600000000000002"/>
    <n v="0.15200000000000002"/>
    <n v="0.69600000000000006"/>
    <n v="0.32000000000000006"/>
    <n v="0.76000000000000012"/>
    <n v="0.32800000000000007"/>
    <n v="0.52800000000000002"/>
    <n v="0.44800000000000006"/>
    <n v="0.48"/>
    <n v="0.74400000000000011"/>
    <n v="0.52"/>
    <n v="0.6080000000000001"/>
    <n v="0.7360000000000001"/>
    <n v="0.70400000000000007"/>
    <n v="0.79200000000000004"/>
    <n v="0.35200000000000004"/>
    <n v="0.75200000000000011"/>
    <n v="9.6000000000000014"/>
    <n v="10.4"/>
    <n v="0"/>
    <n v="3.2"/>
    <n v="11.200000000000001"/>
    <n v="26.400000000000002"/>
    <n v="3.2"/>
    <n v="0"/>
    <n v="0"/>
    <n v="22.400000000000002"/>
    <n v="1.6"/>
    <n v="20.8"/>
    <n v="2.4000000000000004"/>
    <n v="5.6000000000000005"/>
    <n v="5.6000000000000005"/>
    <n v="0"/>
    <n v="8.8000000000000007"/>
    <n v="12"/>
    <n v="6.4"/>
    <n v="7.2"/>
    <n v="0"/>
    <n v="9.6000000000000014"/>
    <n v="0"/>
    <n v="4"/>
    <n v="0"/>
    <n v="18.400000000000002"/>
    <n v="8"/>
    <n v="0"/>
    <n v="0.8"/>
    <n v="26.400000000000002"/>
    <n v="5.6000000000000005"/>
    <n v="9.6000000000000014"/>
    <n v="6.4"/>
    <n v="19.200000000000003"/>
    <n v="15.200000000000001"/>
    <n v="4.8000000000000007"/>
    <n v="16.8"/>
    <n v="0.8"/>
    <n v="4.8000000000000007"/>
    <n v="32"/>
  </r>
  <r>
    <x v="16"/>
    <x v="0"/>
    <x v="16"/>
    <n v="445.60000000000008"/>
    <n v="108"/>
    <n v="148.80000000000004"/>
    <n v="115.19999999999999"/>
    <n v="73.600000000000009"/>
    <n v="0"/>
    <n v="0.47199999999999998"/>
    <n v="0.46399999999999997"/>
    <n v="0.66400000000000015"/>
    <n v="0.70400000000000007"/>
    <n v="0.72800000000000009"/>
    <n v="0.8"/>
    <n v="0.57599999999999996"/>
    <n v="0.48"/>
    <n v="0.57599999999999996"/>
    <n v="0.40800000000000003"/>
    <n v="0.29599999999999999"/>
    <n v="0.33600000000000002"/>
    <n v="0.43200000000000005"/>
    <n v="0.68"/>
    <n v="0.67200000000000004"/>
    <n v="0.75200000000000011"/>
    <n v="0.74400000000000011"/>
    <n v="4"/>
    <n v="0"/>
    <n v="0"/>
    <n v="0"/>
    <n v="20"/>
    <n v="12"/>
    <n v="40.800000000000004"/>
    <n v="26.400000000000002"/>
    <n v="27.200000000000003"/>
    <n v="18.400000000000002"/>
    <n v="12"/>
    <n v="1.6"/>
    <n v="0"/>
    <n v="19.200000000000003"/>
    <n v="8.8000000000000007"/>
    <n v="8"/>
    <n v="0"/>
    <n v="36"/>
    <n v="0"/>
    <n v="0"/>
    <n v="10.4"/>
    <n v="17.600000000000001"/>
    <n v="31.200000000000003"/>
    <n v="2.4000000000000004"/>
    <n v="36.800000000000004"/>
    <n v="13.600000000000001"/>
    <n v="1.6"/>
    <n v="0"/>
    <n v="0"/>
    <n v="1.6"/>
    <n v="0"/>
    <n v="22.400000000000002"/>
    <n v="34.4"/>
    <n v="0"/>
    <n v="5.6000000000000005"/>
    <n v="2.4000000000000004"/>
    <n v="5.6000000000000005"/>
    <n v="27.200000000000003"/>
    <n v="0"/>
    <n v="10.4"/>
  </r>
  <r>
    <x v="17"/>
    <x v="0"/>
    <x v="17"/>
    <n v="376.8"/>
    <n v="124.80000000000001"/>
    <n v="108.00000000000001"/>
    <n v="88.800000000000011"/>
    <n v="55.20000000000001"/>
    <n v="0"/>
    <n v="0.22400000000000003"/>
    <n v="0.69600000000000006"/>
    <n v="0.62400000000000011"/>
    <n v="0.504"/>
    <n v="0.72000000000000008"/>
    <n v="0.69600000000000006"/>
    <n v="0.48799999999999999"/>
    <n v="0.53600000000000003"/>
    <n v="0.54400000000000004"/>
    <n v="0.76800000000000002"/>
    <n v="0.6160000000000001"/>
    <n v="0.32800000000000007"/>
    <n v="0.77600000000000002"/>
    <n v="0.52800000000000002"/>
    <n v="0.78400000000000003"/>
    <n v="0.32000000000000006"/>
    <n v="0.2"/>
    <n v="31.200000000000003"/>
    <n v="5.6000000000000005"/>
    <n v="0"/>
    <n v="29.6"/>
    <n v="0"/>
    <n v="14.4"/>
    <n v="21.6"/>
    <n v="3.2"/>
    <n v="0"/>
    <n v="2.4000000000000004"/>
    <n v="0.8"/>
    <n v="4.8000000000000007"/>
    <n v="6.4"/>
    <n v="18.400000000000002"/>
    <n v="4.8000000000000007"/>
    <n v="15.200000000000001"/>
    <n v="0"/>
    <n v="3.2"/>
    <n v="0"/>
    <n v="2.4000000000000004"/>
    <n v="3.2"/>
    <n v="0"/>
    <n v="0"/>
    <n v="30.400000000000002"/>
    <n v="2.4000000000000004"/>
    <n v="17.600000000000001"/>
    <n v="9.6000000000000014"/>
    <n v="0"/>
    <n v="9.6000000000000014"/>
    <n v="16"/>
    <n v="17.600000000000001"/>
    <n v="16"/>
    <n v="4"/>
    <n v="3.2"/>
    <n v="5.6000000000000005"/>
    <n v="7.2"/>
    <n v="18.400000000000002"/>
    <n v="24"/>
    <n v="28.8"/>
    <n v="0"/>
  </r>
  <r>
    <x v="18"/>
    <x v="0"/>
    <x v="18"/>
    <n v="320.00000000000006"/>
    <n v="116.00000000000003"/>
    <n v="69.599999999999994"/>
    <n v="63.200000000000031"/>
    <n v="71.2"/>
    <n v="0"/>
    <n v="0.7360000000000001"/>
    <n v="0.16800000000000001"/>
    <n v="0.42400000000000004"/>
    <n v="0.64000000000000012"/>
    <n v="0.78400000000000003"/>
    <n v="0.77600000000000002"/>
    <n v="0.8"/>
    <n v="0.496"/>
    <n v="0.43200000000000005"/>
    <n v="0.52"/>
    <n v="0.56000000000000005"/>
    <n v="0.79200000000000004"/>
    <n v="0.78400000000000003"/>
    <n v="0.32000000000000006"/>
    <n v="0.56799999999999995"/>
    <n v="0.28799999999999998"/>
    <n v="0.33600000000000002"/>
    <n v="11.200000000000001"/>
    <n v="0"/>
    <n v="4"/>
    <n v="23.200000000000003"/>
    <n v="2.4000000000000004"/>
    <n v="4"/>
    <n v="0"/>
    <n v="0"/>
    <n v="19.200000000000003"/>
    <n v="5.6000000000000005"/>
    <n v="0"/>
    <n v="21.6"/>
    <n v="4.8000000000000007"/>
    <n v="0"/>
    <n v="16.8"/>
    <n v="8"/>
    <n v="0"/>
    <n v="1.6"/>
    <n v="18.400000000000002"/>
    <n v="0"/>
    <n v="0"/>
    <n v="0"/>
    <n v="8.8000000000000007"/>
    <n v="0"/>
    <n v="5.6000000000000005"/>
    <n v="14.4"/>
    <n v="4"/>
    <n v="0"/>
    <n v="6.4000000000000234"/>
    <n v="24"/>
    <n v="0"/>
    <n v="0"/>
    <n v="41.6"/>
    <n v="4.8000000000000007"/>
    <n v="0"/>
    <n v="22.400000000000002"/>
    <n v="18.400000000000002"/>
    <n v="19.200000000000003"/>
    <n v="9.6000000000000014"/>
    <n v="0"/>
  </r>
  <r>
    <x v="19"/>
    <x v="0"/>
    <x v="19"/>
    <n v="380.8"/>
    <n v="88"/>
    <n v="150.4"/>
    <n v="82.4"/>
    <n v="60"/>
    <n v="0"/>
    <n v="0.26400000000000001"/>
    <n v="0.128"/>
    <n v="0.6080000000000001"/>
    <n v="0.76000000000000012"/>
    <n v="0.37600000000000006"/>
    <n v="0.69600000000000006"/>
    <n v="0.68"/>
    <n v="0.53600000000000003"/>
    <n v="0.36800000000000005"/>
    <n v="0.72800000000000009"/>
    <n v="0.64800000000000013"/>
    <n v="0.20800000000000002"/>
    <n v="0.75200000000000011"/>
    <n v="0.63200000000000012"/>
    <n v="0.72000000000000008"/>
    <n v="0.68"/>
    <n v="0.59199999999999997"/>
    <n v="9.6000000000000014"/>
    <n v="15.200000000000001"/>
    <n v="3.2"/>
    <n v="28"/>
    <n v="44.800000000000004"/>
    <n v="16.8"/>
    <n v="29.6"/>
    <n v="0"/>
    <n v="1.6"/>
    <n v="1.6"/>
    <n v="7.2"/>
    <n v="25.6"/>
    <n v="4"/>
    <n v="1.6"/>
    <n v="6.4"/>
    <n v="14.4"/>
    <n v="0"/>
    <n v="0"/>
    <n v="8"/>
    <n v="0"/>
    <n v="8.8000000000000007"/>
    <n v="4.8000000000000007"/>
    <n v="9.6000000000000014"/>
    <n v="21.6"/>
    <n v="6.4"/>
    <n v="2.4000000000000004"/>
    <n v="2.4000000000000004"/>
    <n v="8"/>
    <n v="0"/>
    <n v="18.400000000000002"/>
    <n v="10.4"/>
    <n v="4.8000000000000007"/>
    <n v="32"/>
    <n v="0.8"/>
    <n v="4.8000000000000007"/>
    <n v="16.8"/>
    <n v="3.2"/>
    <n v="6.4"/>
    <n v="8.8000000000000007"/>
    <n v="0"/>
  </r>
  <r>
    <x v="20"/>
    <x v="0"/>
    <x v="20"/>
    <n v="440.8"/>
    <n v="109.6"/>
    <n v="124.00000000000003"/>
    <n v="83.2"/>
    <n v="124.00000000000001"/>
    <n v="0"/>
    <n v="0.24"/>
    <n v="0.53600000000000003"/>
    <n v="0.64000000000000012"/>
    <n v="0.67200000000000004"/>
    <n v="0.6160000000000001"/>
    <n v="0.71200000000000008"/>
    <n v="0.59199999999999997"/>
    <n v="0.32800000000000007"/>
    <n v="0.56799999999999995"/>
    <n v="0.60000000000000009"/>
    <n v="0.48"/>
    <n v="0.57599999999999996"/>
    <n v="0.68"/>
    <n v="0.6160000000000001"/>
    <n v="0.4"/>
    <n v="0.57599999999999996"/>
    <n v="0.25600000000000001"/>
    <n v="24.8"/>
    <n v="26.400000000000002"/>
    <n v="0"/>
    <n v="20"/>
    <n v="2.4000000000000004"/>
    <n v="3.2"/>
    <n v="4.8000000000000007"/>
    <n v="30.400000000000002"/>
    <n v="9.6000000000000014"/>
    <n v="2.4000000000000004"/>
    <n v="4.8000000000000007"/>
    <n v="12.8"/>
    <n v="8.8000000000000007"/>
    <n v="32.800000000000004"/>
    <n v="0"/>
    <n v="10.4"/>
    <n v="0"/>
    <n v="0"/>
    <n v="15.200000000000001"/>
    <n v="44"/>
    <n v="24"/>
    <n v="0"/>
    <n v="15.200000000000001"/>
    <n v="0"/>
    <n v="0"/>
    <n v="0"/>
    <n v="14.4"/>
    <n v="0"/>
    <n v="14.4"/>
    <n v="15.200000000000001"/>
    <n v="2.4000000000000004"/>
    <n v="0"/>
    <n v="19.200000000000003"/>
    <n v="1.6"/>
    <n v="28.8"/>
    <n v="0"/>
    <n v="9.6000000000000014"/>
    <n v="2.4000000000000004"/>
    <n v="24.8"/>
    <n v="20.8"/>
  </r>
  <r>
    <x v="21"/>
    <x v="0"/>
    <x v="21"/>
    <n v="392"/>
    <n v="98.4"/>
    <n v="98.4"/>
    <n v="61.6"/>
    <n v="133.6"/>
    <n v="0"/>
    <n v="0.68800000000000006"/>
    <n v="0.76000000000000012"/>
    <n v="0.64800000000000013"/>
    <n v="0.64000000000000012"/>
    <n v="0.16800000000000001"/>
    <n v="0.67200000000000004"/>
    <n v="0.504"/>
    <n v="0.59199999999999997"/>
    <n v="0.69600000000000006"/>
    <n v="0.71200000000000008"/>
    <n v="0.496"/>
    <n v="0.68800000000000006"/>
    <n v="0.68"/>
    <n v="0.58399999999999996"/>
    <n v="0.58399999999999996"/>
    <n v="0.53600000000000003"/>
    <n v="0.58399999999999996"/>
    <n v="0"/>
    <n v="25.6"/>
    <n v="25.6"/>
    <n v="0"/>
    <n v="0.8"/>
    <n v="13.600000000000001"/>
    <n v="11.200000000000001"/>
    <n v="15.200000000000001"/>
    <n v="6.4"/>
    <n v="0"/>
    <n v="2.4000000000000004"/>
    <n v="16"/>
    <n v="0"/>
    <n v="13.600000000000001"/>
    <n v="4.8000000000000007"/>
    <n v="28.8"/>
    <n v="16"/>
    <n v="34.4"/>
    <n v="16.8"/>
    <n v="3.2"/>
    <n v="10.4"/>
    <n v="6.4"/>
    <n v="7.2"/>
    <n v="0"/>
    <n v="0"/>
    <n v="17.600000000000001"/>
    <n v="7.2"/>
    <n v="0"/>
    <n v="12"/>
    <n v="0.8"/>
    <n v="8"/>
    <n v="0"/>
    <n v="0"/>
    <n v="12.8"/>
    <n v="13.600000000000001"/>
    <n v="16"/>
    <n v="20"/>
    <n v="0"/>
    <n v="0"/>
    <n v="28"/>
  </r>
  <r>
    <x v="22"/>
    <x v="0"/>
    <x v="22"/>
    <n v="342.40000000000032"/>
    <n v="74.400000000000006"/>
    <n v="65.600000000000094"/>
    <n v="116.80000000000018"/>
    <n v="85.6"/>
    <n v="0"/>
    <n v="0.47199999999999998"/>
    <n v="0.48"/>
    <n v="0.6080000000000001"/>
    <n v="0.7360000000000001"/>
    <n v="0.2"/>
    <n v="0.70400000000000007"/>
    <n v="0.52800000000000002"/>
    <n v="0.56000000000000005"/>
    <n v="0.248"/>
    <n v="0.60000000000000009"/>
    <n v="0.48799999999999999"/>
    <n v="0.37600000000000006"/>
    <n v="0.248"/>
    <n v="0.76000000000000012"/>
    <n v="0.78400000000000003"/>
    <n v="0.25600000000000001"/>
    <n v="0.72000000000000008"/>
    <n v="0"/>
    <n v="27.200000000000003"/>
    <n v="0"/>
    <n v="0"/>
    <n v="1.6"/>
    <n v="10.4"/>
    <n v="1.6"/>
    <n v="8"/>
    <n v="0"/>
    <n v="16.800000000000093"/>
    <n v="0"/>
    <n v="12.8"/>
    <n v="0"/>
    <n v="8"/>
    <n v="9.6000000000000014"/>
    <n v="13.600000000000001"/>
    <n v="16"/>
    <n v="0"/>
    <n v="0"/>
    <n v="25.6"/>
    <n v="0"/>
    <n v="7.2"/>
    <n v="29.6"/>
    <n v="22.400000000000002"/>
    <n v="8.8000000000000007"/>
    <n v="0"/>
    <n v="26.400000000000002"/>
    <n v="6.4000000000001824"/>
    <n v="13.600000000000001"/>
    <n v="2.4000000000000004"/>
    <n v="0"/>
    <n v="10.4"/>
    <n v="12.8"/>
    <n v="7.2"/>
    <n v="0"/>
    <n v="17.600000000000001"/>
    <n v="11.200000000000001"/>
    <n v="0"/>
    <n v="15.200000000000001"/>
    <n v="0"/>
  </r>
  <r>
    <x v="23"/>
    <x v="0"/>
    <x v="23"/>
    <n v="400"/>
    <n v="72"/>
    <n v="96.8"/>
    <n v="83.2"/>
    <n v="148"/>
    <n v="0"/>
    <n v="0.37600000000000006"/>
    <n v="0.496"/>
    <n v="0.66400000000000015"/>
    <n v="0.69600000000000006"/>
    <n v="0.24"/>
    <n v="0.10400000000000001"/>
    <n v="0.53600000000000003"/>
    <n v="0.79200000000000004"/>
    <n v="0.56799999999999995"/>
    <n v="0.54400000000000004"/>
    <n v="0.72800000000000009"/>
    <n v="0.7360000000000001"/>
    <n v="0.48"/>
    <n v="0.62400000000000011"/>
    <n v="0.47199999999999998"/>
    <n v="0.75200000000000011"/>
    <n v="0.45600000000000007"/>
    <n v="16"/>
    <n v="5.6000000000000005"/>
    <n v="36"/>
    <n v="0"/>
    <n v="8.8000000000000007"/>
    <n v="13.600000000000001"/>
    <n v="0"/>
    <n v="0"/>
    <n v="16.8"/>
    <n v="0"/>
    <n v="5.6000000000000005"/>
    <n v="32"/>
    <n v="14.4"/>
    <n v="8"/>
    <n v="19.200000000000003"/>
    <n v="0"/>
    <n v="35.200000000000003"/>
    <n v="8"/>
    <n v="9.6000000000000014"/>
    <n v="21.6"/>
    <n v="0"/>
    <n v="0"/>
    <n v="7.2"/>
    <n v="6.4"/>
    <n v="20"/>
    <n v="8"/>
    <n v="9.6000000000000014"/>
    <n v="4.8000000000000007"/>
    <n v="18.400000000000002"/>
    <n v="8.8000000000000007"/>
    <n v="6.4"/>
    <n v="3.2"/>
    <n v="0"/>
    <n v="26.400000000000002"/>
    <n v="0"/>
    <n v="27.200000000000003"/>
    <n v="0"/>
    <n v="3.2"/>
    <n v="0"/>
    <n v="5.6000000000000005"/>
  </r>
  <r>
    <x v="24"/>
    <x v="0"/>
    <x v="24"/>
    <n v="460.8"/>
    <n v="119.19999999999999"/>
    <n v="88.800000000000011"/>
    <n v="136"/>
    <n v="116.80000000000001"/>
    <n v="0"/>
    <n v="0.192"/>
    <n v="0.42400000000000004"/>
    <n v="0.51200000000000001"/>
    <n v="0.53600000000000003"/>
    <n v="0.79200000000000004"/>
    <n v="0.71200000000000008"/>
    <n v="8.0000000000000016E-2"/>
    <n v="0.76000000000000012"/>
    <n v="0.59199999999999997"/>
    <n v="0.54400000000000004"/>
    <n v="0.56799999999999995"/>
    <n v="0.32800000000000007"/>
    <n v="0.24"/>
    <n v="0.72000000000000008"/>
    <n v="0.74400000000000011"/>
    <n v="0.68"/>
    <n v="0.32800000000000007"/>
    <n v="8"/>
    <n v="0.8"/>
    <n v="0"/>
    <n v="0"/>
    <n v="10.4"/>
    <n v="29.6"/>
    <n v="10.4"/>
    <n v="10.4"/>
    <n v="11.200000000000001"/>
    <n v="8"/>
    <n v="1.6"/>
    <n v="14.4"/>
    <n v="8"/>
    <n v="22.400000000000002"/>
    <n v="33.6"/>
    <n v="0.8"/>
    <n v="8"/>
    <n v="12"/>
    <n v="13.600000000000001"/>
    <n v="4"/>
    <n v="0"/>
    <n v="40"/>
    <n v="27.200000000000003"/>
    <n v="13.600000000000001"/>
    <n v="0"/>
    <n v="11.200000000000001"/>
    <n v="8.8000000000000007"/>
    <n v="0"/>
    <n v="1.6"/>
    <n v="33.6"/>
    <n v="0"/>
    <n v="11.200000000000001"/>
    <n v="24"/>
    <n v="19.200000000000003"/>
    <n v="1.6"/>
    <n v="18.400000000000002"/>
    <n v="17.600000000000001"/>
    <n v="9.6000000000000014"/>
    <n v="0"/>
    <n v="17.600000000000001"/>
  </r>
  <r>
    <x v="25"/>
    <x v="0"/>
    <x v="25"/>
    <n v="403.20000000000005"/>
    <n v="130.4"/>
    <n v="85.600000000000009"/>
    <n v="56.800000000000011"/>
    <n v="130.4"/>
    <n v="0"/>
    <n v="0.16000000000000003"/>
    <n v="0.56000000000000005"/>
    <n v="0.72000000000000008"/>
    <n v="0.70400000000000007"/>
    <n v="0.76800000000000002"/>
    <n v="0.64000000000000012"/>
    <n v="0.64000000000000012"/>
    <n v="0.55200000000000005"/>
    <n v="0.21600000000000003"/>
    <n v="8.0000000000000016E-2"/>
    <n v="0.504"/>
    <n v="0.72000000000000008"/>
    <n v="0.57599999999999996"/>
    <n v="0.76000000000000012"/>
    <n v="0.74400000000000011"/>
    <n v="0.504"/>
    <n v="0.40800000000000003"/>
    <n v="0"/>
    <n v="11.200000000000001"/>
    <n v="14.4"/>
    <n v="8"/>
    <n v="24.8"/>
    <n v="0"/>
    <n v="0"/>
    <n v="14.4"/>
    <n v="1.6"/>
    <n v="11.200000000000001"/>
    <n v="0"/>
    <n v="28"/>
    <n v="22.400000000000002"/>
    <n v="28.8"/>
    <n v="0"/>
    <n v="4.8000000000000007"/>
    <n v="36"/>
    <n v="0"/>
    <n v="0"/>
    <n v="10.4"/>
    <n v="0.8"/>
    <n v="5.6000000000000005"/>
    <n v="0"/>
    <n v="22.400000000000002"/>
    <n v="0"/>
    <n v="1.6"/>
    <n v="26.400000000000002"/>
    <n v="0"/>
    <n v="0"/>
    <n v="0"/>
    <n v="8"/>
    <n v="5.6000000000000005"/>
    <n v="4.8000000000000007"/>
    <n v="33.6"/>
    <n v="14.4"/>
    <n v="5.6000000000000005"/>
    <n v="12"/>
    <n v="12.8"/>
    <n v="32"/>
    <n v="1.6"/>
  </r>
  <r>
    <x v="26"/>
    <x v="0"/>
    <x v="26"/>
    <n v="440.80000000000007"/>
    <n v="114.40000000000002"/>
    <n v="111.20000000000002"/>
    <n v="76.8"/>
    <n v="138.4"/>
    <n v="0"/>
    <n v="0.60000000000000009"/>
    <n v="0.44800000000000006"/>
    <n v="0.69600000000000006"/>
    <n v="0.65600000000000014"/>
    <n v="0.56000000000000005"/>
    <n v="0.68"/>
    <n v="0.53600000000000003"/>
    <n v="0.77600000000000002"/>
    <n v="0.8"/>
    <n v="0.504"/>
    <n v="0.75200000000000011"/>
    <n v="0.37600000000000006"/>
    <n v="0.78400000000000003"/>
    <n v="0.44800000000000006"/>
    <n v="0.2"/>
    <n v="0.8"/>
    <n v="0.46399999999999997"/>
    <n v="0"/>
    <n v="24.8"/>
    <n v="0"/>
    <n v="0"/>
    <n v="18.400000000000002"/>
    <n v="13.600000000000001"/>
    <n v="2.4000000000000004"/>
    <n v="19.200000000000003"/>
    <n v="10.4"/>
    <n v="22.400000000000002"/>
    <n v="0"/>
    <n v="36.800000000000004"/>
    <n v="8.8000000000000007"/>
    <n v="0"/>
    <n v="2.4000000000000004"/>
    <n v="11.200000000000001"/>
    <n v="1.6"/>
    <n v="16.8"/>
    <n v="28.8"/>
    <n v="32"/>
    <n v="7.2"/>
    <n v="6.4"/>
    <n v="32"/>
    <n v="0"/>
    <n v="0"/>
    <n v="0"/>
    <n v="0.8"/>
    <n v="2.4000000000000004"/>
    <n v="8.8000000000000007"/>
    <n v="19.200000000000003"/>
    <n v="17.600000000000001"/>
    <n v="0"/>
    <n v="14.4"/>
    <n v="9.6000000000000014"/>
    <n v="1.6"/>
    <n v="0"/>
    <n v="7.2"/>
    <n v="11.200000000000001"/>
    <n v="10.4"/>
    <n v="42.400000000000006"/>
  </r>
  <r>
    <x v="27"/>
    <x v="0"/>
    <x v="27"/>
    <n v="304.80000000000007"/>
    <n v="76.800000000000054"/>
    <n v="68.800000000000011"/>
    <n v="93.6"/>
    <n v="65.600000000000009"/>
    <n v="0"/>
    <n v="0.39200000000000002"/>
    <n v="0.72000000000000008"/>
    <n v="0.72800000000000009"/>
    <n v="0.78400000000000003"/>
    <n v="0.77600000000000002"/>
    <n v="0.48"/>
    <n v="0.55200000000000005"/>
    <n v="0.59199999999999997"/>
    <n v="0.68800000000000006"/>
    <n v="0.76800000000000002"/>
    <n v="0.52"/>
    <n v="0.68"/>
    <n v="0.76800000000000002"/>
    <n v="0.68800000000000006"/>
    <n v="0.8"/>
    <n v="0.34400000000000003"/>
    <n v="0.40800000000000003"/>
    <n v="0"/>
    <n v="0"/>
    <n v="11.200000000000001"/>
    <n v="0"/>
    <n v="12"/>
    <n v="19.200000000000003"/>
    <n v="13.600000000000001"/>
    <n v="0"/>
    <n v="12.8"/>
    <n v="0"/>
    <n v="0"/>
    <n v="22.400000000000002"/>
    <n v="0"/>
    <n v="7.2"/>
    <n v="0"/>
    <n v="0"/>
    <n v="0.8"/>
    <n v="0"/>
    <n v="19.200000000000003"/>
    <n v="16"/>
    <n v="16"/>
    <n v="5.6000000000000005"/>
    <n v="0"/>
    <n v="4.8000000000000007"/>
    <n v="0"/>
    <n v="29.6"/>
    <n v="11.200000000000001"/>
    <n v="4.8000000000000007"/>
    <n v="21.6"/>
    <n v="0"/>
    <n v="14.4"/>
    <n v="0"/>
    <n v="2.4000000000000004"/>
    <n v="3.2"/>
    <n v="0.8"/>
    <n v="4"/>
    <n v="8"/>
    <n v="22.400000000000002"/>
    <n v="10.4"/>
    <n v="11.200000000000045"/>
  </r>
  <r>
    <x v="28"/>
    <x v="0"/>
    <x v="28"/>
    <n v="388.80000000000007"/>
    <n v="83.2"/>
    <n v="99.999999999999986"/>
    <n v="98.4"/>
    <n v="107.20000000000002"/>
    <n v="0"/>
    <n v="0.75200000000000011"/>
    <n v="0.40800000000000003"/>
    <n v="0.57599999999999996"/>
    <n v="0.56799999999999995"/>
    <n v="0.72000000000000008"/>
    <n v="0.56000000000000005"/>
    <n v="0.52800000000000002"/>
    <n v="0.48"/>
    <n v="0.56799999999999995"/>
    <n v="0.48799999999999999"/>
    <n v="0.58399999999999996"/>
    <n v="0.37600000000000006"/>
    <n v="0.7360000000000001"/>
    <n v="0.72800000000000009"/>
    <n v="0.7360000000000001"/>
    <n v="0.79200000000000004"/>
    <n v="0.28799999999999998"/>
    <n v="11.200000000000001"/>
    <n v="3.2"/>
    <n v="3.2"/>
    <n v="24"/>
    <n v="6.4"/>
    <n v="8"/>
    <n v="32"/>
    <n v="1.6"/>
    <n v="1.6"/>
    <n v="8.8000000000000007"/>
    <n v="17.600000000000001"/>
    <n v="15.200000000000001"/>
    <n v="0"/>
    <n v="29.6"/>
    <n v="25.6"/>
    <n v="12.8"/>
    <n v="14.4"/>
    <n v="0"/>
    <n v="6.4"/>
    <n v="3.2"/>
    <n v="0"/>
    <n v="23.200000000000003"/>
    <n v="14.4"/>
    <n v="0"/>
    <n v="28"/>
    <n v="4.8000000000000007"/>
    <n v="18.400000000000002"/>
    <n v="0"/>
    <n v="3.2"/>
    <n v="6.4"/>
    <n v="25.6"/>
    <n v="0"/>
    <n v="8"/>
    <n v="0"/>
    <n v="3.2"/>
    <n v="0"/>
    <n v="2.4000000000000004"/>
    <n v="23.200000000000003"/>
    <n v="8"/>
    <n v="12.8"/>
  </r>
  <r>
    <x v="29"/>
    <x v="0"/>
    <x v="29"/>
    <n v="402.4"/>
    <n v="157.6"/>
    <n v="71.2"/>
    <n v="87.2"/>
    <n v="86.4"/>
    <n v="0"/>
    <n v="0.496"/>
    <n v="0.60000000000000009"/>
    <n v="0.64000000000000012"/>
    <n v="0.57599999999999996"/>
    <n v="0.74400000000000011"/>
    <n v="0.28799999999999998"/>
    <n v="0.68"/>
    <n v="0.74400000000000011"/>
    <n v="0.60000000000000009"/>
    <n v="0.74400000000000011"/>
    <n v="0.56000000000000005"/>
    <n v="8.0000000000000016E-2"/>
    <n v="0.32800000000000007"/>
    <n v="0.78400000000000003"/>
    <n v="0.7360000000000001"/>
    <n v="0.68800000000000006"/>
    <n v="0.8"/>
    <n v="0"/>
    <n v="0"/>
    <n v="1.6"/>
    <n v="8"/>
    <n v="13.600000000000001"/>
    <n v="0"/>
    <n v="12.8"/>
    <n v="19.200000000000003"/>
    <n v="14.4"/>
    <n v="1.6"/>
    <n v="4"/>
    <n v="2.4000000000000004"/>
    <n v="13.600000000000001"/>
    <n v="0"/>
    <n v="0"/>
    <n v="0"/>
    <n v="7.2"/>
    <n v="20"/>
    <n v="25.6"/>
    <n v="17.600000000000001"/>
    <n v="27.200000000000003"/>
    <n v="0"/>
    <n v="0"/>
    <n v="0.8"/>
    <n v="5.6000000000000005"/>
    <n v="5.6000000000000005"/>
    <n v="0"/>
    <n v="20"/>
    <n v="15.200000000000001"/>
    <n v="12.8"/>
    <n v="12"/>
    <n v="21.6"/>
    <n v="6.4"/>
    <n v="8"/>
    <n v="20"/>
    <n v="28"/>
    <n v="19.200000000000003"/>
    <n v="4"/>
    <n v="30.400000000000002"/>
    <n v="8"/>
  </r>
  <r>
    <x v="30"/>
    <x v="0"/>
    <x v="30"/>
    <n v="408.80000000000007"/>
    <n v="80.8"/>
    <n v="100.80000000000001"/>
    <n v="120.00000000000001"/>
    <n v="107.20000000000005"/>
    <n v="0"/>
    <n v="0.60000000000000009"/>
    <n v="0.71200000000000008"/>
    <n v="0.64000000000000012"/>
    <n v="0.68"/>
    <n v="0.6160000000000001"/>
    <n v="0.78400000000000003"/>
    <n v="0.53600000000000003"/>
    <n v="0.63200000000000012"/>
    <n v="0.47199999999999998"/>
    <n v="0.16800000000000001"/>
    <n v="0.8"/>
    <n v="0.74400000000000011"/>
    <n v="0.67200000000000004"/>
    <n v="0.65600000000000014"/>
    <n v="0.75200000000000011"/>
    <n v="0.72800000000000009"/>
    <n v="0.20800000000000002"/>
    <n v="8.8000000000000007"/>
    <n v="0"/>
    <n v="12.8"/>
    <n v="7.2"/>
    <n v="6.4"/>
    <n v="9.6000000000000014"/>
    <n v="9.6000000000000014"/>
    <n v="20"/>
    <n v="2.4000000000000004"/>
    <n v="24"/>
    <n v="16"/>
    <n v="12.8"/>
    <n v="22.400000000000002"/>
    <n v="24"/>
    <n v="20"/>
    <n v="0"/>
    <n v="0.80000000000004556"/>
    <n v="18.400000000000002"/>
    <n v="8.8000000000000007"/>
    <n v="0"/>
    <n v="14.4"/>
    <n v="14.4"/>
    <n v="3.2"/>
    <n v="12.8"/>
    <n v="32"/>
    <n v="0"/>
    <n v="30.400000000000002"/>
    <n v="0"/>
    <n v="6.4"/>
    <n v="6.4"/>
    <n v="12.8"/>
    <n v="2.4000000000000004"/>
    <n v="2.4000000000000004"/>
    <n v="0"/>
    <n v="28"/>
    <n v="4"/>
    <n v="20.8"/>
    <n v="5.6000000000000005"/>
    <n v="0"/>
    <n v="4.8000000000000007"/>
  </r>
  <r>
    <x v="31"/>
    <x v="1"/>
    <x v="3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1"/>
    <x v="32"/>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1"/>
    <x v="3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2"/>
    <x v="1"/>
    <x v="0"/>
    <n v="424.79999999999995"/>
    <n v="112"/>
    <n v="111.2"/>
    <n v="91.2"/>
    <n v="110.4"/>
    <n v="0"/>
    <n v="0.32000000000000006"/>
    <n v="0.36800000000000005"/>
    <n v="0.76800000000000002"/>
    <n v="0.70400000000000007"/>
    <n v="0.74400000000000011"/>
    <n v="0.58399999999999996"/>
    <n v="0.52800000000000002"/>
    <n v="0.52"/>
    <n v="0.58399999999999996"/>
    <n v="0.79200000000000004"/>
    <n v="0.64000000000000012"/>
    <n v="0.78400000000000003"/>
    <n v="0.76800000000000002"/>
    <n v="0.32000000000000006"/>
    <n v="8.0000000000000016E-2"/>
    <n v="0.21600000000000003"/>
    <n v="0.64000000000000012"/>
    <n v="17.600000000000001"/>
    <n v="7.2"/>
    <n v="3.2"/>
    <n v="0"/>
    <n v="15.200000000000001"/>
    <n v="0"/>
    <n v="8.8000000000000007"/>
    <n v="0.8"/>
    <n v="50.400000000000006"/>
    <n v="8"/>
    <n v="0"/>
    <n v="5.6000000000000005"/>
    <n v="8.8000000000000007"/>
    <n v="0.8"/>
    <n v="21.6"/>
    <n v="12"/>
    <n v="15.200000000000001"/>
    <n v="23.200000000000003"/>
    <n v="21.6"/>
    <n v="1.6"/>
    <n v="3.2"/>
    <n v="9.6000000000000014"/>
    <n v="19.200000000000003"/>
    <n v="0"/>
    <n v="5.6000000000000005"/>
    <n v="0"/>
    <n v="15.200000000000001"/>
    <n v="15.200000000000001"/>
    <n v="20"/>
    <n v="3.2"/>
    <n v="20.8"/>
    <n v="15.200000000000001"/>
    <n v="11.200000000000001"/>
    <n v="0"/>
    <n v="13.600000000000001"/>
    <n v="4.8000000000000007"/>
    <n v="1.6"/>
    <n v="14.4"/>
    <n v="4.8000000000000007"/>
    <n v="25.6"/>
  </r>
  <r>
    <x v="33"/>
    <x v="1"/>
    <x v="1"/>
    <n v="462.40000000000015"/>
    <n v="93.600000000000009"/>
    <n v="160.80000000000001"/>
    <n v="92.800000000000097"/>
    <n v="115.2"/>
    <n v="1"/>
    <n v="0.128"/>
    <n v="0.55200000000000005"/>
    <n v="0.78400000000000003"/>
    <n v="0.68800000000000006"/>
    <n v="0.192"/>
    <n v="0.48"/>
    <n v="0.36000000000000004"/>
    <n v="0.48799999999999999"/>
    <n v="0.68800000000000006"/>
    <n v="0.57599999999999996"/>
    <n v="0.58399999999999996"/>
    <n v="0.78400000000000003"/>
    <n v="0.78400000000000003"/>
    <n v="0.75200000000000011"/>
    <n v="0.67200000000000004"/>
    <n v="0.48"/>
    <n v="0.77600000000000002"/>
    <n v="19.200000000000003"/>
    <n v="12.8"/>
    <n v="1.6"/>
    <n v="7.2"/>
    <n v="3.2"/>
    <n v="19.200000000000003"/>
    <n v="44"/>
    <n v="14.4"/>
    <n v="12"/>
    <n v="27.200000000000003"/>
    <n v="11.200000000000001"/>
    <n v="0"/>
    <n v="18.400000000000002"/>
    <n v="9.6000000000000014"/>
    <n v="8.8000000000000007"/>
    <n v="37.6"/>
    <n v="17.600000000000001"/>
    <n v="0"/>
    <n v="0"/>
    <n v="23.200000000000003"/>
    <n v="32"/>
    <n v="0"/>
    <n v="10.4"/>
    <n v="0"/>
    <n v="5.6000000000000005"/>
    <n v="16.8"/>
    <n v="3.2"/>
    <n v="0"/>
    <n v="5.6000000000000911"/>
    <n v="19.200000000000003"/>
    <n v="0"/>
    <n v="17.600000000000001"/>
    <n v="3.2"/>
    <n v="22.400000000000002"/>
    <n v="8"/>
    <n v="0"/>
    <n v="0"/>
    <n v="0"/>
    <n v="13.600000000000001"/>
    <n v="28.8"/>
  </r>
  <r>
    <x v="34"/>
    <x v="1"/>
    <x v="2"/>
    <n v="359.2000000000001"/>
    <n v="69.600000000000009"/>
    <n v="148.80000000000001"/>
    <n v="106.4"/>
    <n v="34.400000000000048"/>
    <n v="0"/>
    <n v="0.32800000000000007"/>
    <n v="0.44800000000000006"/>
    <n v="0.52800000000000002"/>
    <n v="0.22400000000000003"/>
    <n v="0.76000000000000012"/>
    <n v="0.56799999999999995"/>
    <n v="0.79200000000000004"/>
    <n v="0.42400000000000004"/>
    <n v="0.51200000000000001"/>
    <n v="0.58399999999999996"/>
    <n v="0.8"/>
    <n v="0.79200000000000004"/>
    <n v="0.59199999999999997"/>
    <n v="0.32000000000000006"/>
    <n v="0.36000000000000004"/>
    <n v="0.32000000000000006"/>
    <n v="0.69600000000000006"/>
    <n v="0"/>
    <n v="40"/>
    <n v="0"/>
    <n v="7.2"/>
    <n v="16"/>
    <n v="12.8"/>
    <n v="2.4000000000000004"/>
    <n v="43.2"/>
    <n v="8.8000000000000007"/>
    <n v="18.400000000000002"/>
    <n v="0"/>
    <n v="7.2"/>
    <n v="0"/>
    <n v="11.200000000000001"/>
    <n v="0"/>
    <n v="2.4000000000000457"/>
    <n v="4"/>
    <n v="0.8"/>
    <n v="8.8000000000000007"/>
    <n v="0"/>
    <n v="32"/>
    <n v="7.2"/>
    <n v="7.2"/>
    <n v="0"/>
    <n v="5.6000000000000005"/>
    <n v="13.600000000000001"/>
    <n v="4.8000000000000007"/>
    <n v="27.200000000000003"/>
    <n v="4"/>
    <n v="4.8000000000000007"/>
    <n v="0"/>
    <n v="8.8000000000000007"/>
    <n v="16.8"/>
    <n v="16"/>
    <n v="10.4"/>
    <n v="0"/>
    <n v="7.2"/>
    <n v="0"/>
    <n v="10.4"/>
    <n v="0"/>
  </r>
  <r>
    <x v="35"/>
    <x v="1"/>
    <x v="3"/>
    <n v="344"/>
    <n v="83.200000000000017"/>
    <n v="164"/>
    <n v="42.399999999999991"/>
    <n v="54.399999999999991"/>
    <n v="0"/>
    <n v="0.16000000000000003"/>
    <n v="0.64800000000000013"/>
    <n v="0.58399999999999996"/>
    <n v="0.65600000000000014"/>
    <n v="0.45600000000000007"/>
    <n v="0.56799999999999995"/>
    <n v="0.59199999999999997"/>
    <n v="0.58399999999999996"/>
    <n v="0.76000000000000012"/>
    <n v="0.504"/>
    <n v="0.76000000000000012"/>
    <n v="0.70400000000000007"/>
    <n v="0.72000000000000008"/>
    <n v="0.74400000000000011"/>
    <n v="0.29599999999999999"/>
    <n v="0.64000000000000012"/>
    <n v="0.67200000000000004"/>
    <n v="0"/>
    <n v="17.600000000000001"/>
    <n v="14.4"/>
    <n v="0"/>
    <n v="40.800000000000004"/>
    <n v="9.6000000000000014"/>
    <n v="0"/>
    <n v="28"/>
    <n v="22.400000000000002"/>
    <n v="31.200000000000003"/>
    <n v="35.200000000000003"/>
    <n v="12.8"/>
    <n v="0"/>
    <n v="0"/>
    <n v="20"/>
    <n v="4"/>
    <n v="16.8"/>
    <n v="0"/>
    <n v="0.8"/>
    <n v="0"/>
    <n v="28.8"/>
    <n v="0"/>
    <n v="4"/>
    <n v="0"/>
    <n v="0"/>
    <n v="4.8000000000000007"/>
    <n v="0.8"/>
    <n v="4"/>
    <n v="0"/>
    <n v="0"/>
    <n v="0"/>
    <n v="8.8000000000000007"/>
    <n v="17.600000000000001"/>
    <n v="4"/>
    <n v="8"/>
    <n v="3.2"/>
    <n v="7.2"/>
    <n v="34.4"/>
    <n v="0"/>
    <n v="0"/>
  </r>
  <r>
    <x v="36"/>
    <x v="1"/>
    <x v="4"/>
    <n v="398.40000000000009"/>
    <n v="100.80000000000007"/>
    <n v="115.20000000000002"/>
    <n v="78.400000000000006"/>
    <n v="104.00000000000001"/>
    <n v="0"/>
    <n v="0.26400000000000001"/>
    <n v="0.78400000000000003"/>
    <n v="0.70400000000000007"/>
    <n v="0.57599999999999996"/>
    <n v="0.51200000000000001"/>
    <n v="0.63200000000000012"/>
    <n v="0.56000000000000005"/>
    <n v="0.48799999999999999"/>
    <n v="0.69600000000000006"/>
    <n v="0.63200000000000012"/>
    <n v="0.68800000000000006"/>
    <n v="0.45600000000000007"/>
    <n v="0.72800000000000009"/>
    <n v="0.64000000000000012"/>
    <n v="0.74400000000000011"/>
    <n v="0.74400000000000011"/>
    <n v="0.66400000000000015"/>
    <n v="4.8000000000000007"/>
    <n v="0"/>
    <n v="30.400000000000002"/>
    <n v="0"/>
    <n v="0"/>
    <n v="11.200000000000001"/>
    <n v="19.200000000000003"/>
    <n v="32"/>
    <n v="10.4"/>
    <n v="7.2"/>
    <n v="7.2"/>
    <n v="10.4"/>
    <n v="23.200000000000003"/>
    <n v="19.200000000000003"/>
    <n v="0"/>
    <n v="9.6000000000000014"/>
    <n v="30.400000000000002"/>
    <n v="0"/>
    <n v="7.2"/>
    <n v="4"/>
    <n v="28.8"/>
    <n v="7.2"/>
    <n v="3.2"/>
    <n v="8"/>
    <n v="11.200000000000001"/>
    <n v="4"/>
    <n v="0"/>
    <n v="0"/>
    <n v="4.8000000000000007"/>
    <n v="11.200000000000001"/>
    <n v="23.200000000000003"/>
    <n v="0"/>
    <n v="23.200000000000003"/>
    <n v="1.6"/>
    <n v="17.600000000000001"/>
    <n v="9.6000000000000014"/>
    <n v="0"/>
    <n v="12.8"/>
    <n v="6.4"/>
    <n v="6.4000000000000457"/>
  </r>
  <r>
    <x v="37"/>
    <x v="1"/>
    <x v="5"/>
    <n v="347.2"/>
    <n v="95.2"/>
    <n v="105.60000000000001"/>
    <n v="65.599999999999994"/>
    <n v="80.8"/>
    <n v="0"/>
    <n v="0.26400000000000001"/>
    <n v="0.68800000000000006"/>
    <n v="0.64000000000000012"/>
    <n v="0.192"/>
    <n v="0.68"/>
    <n v="0.59199999999999997"/>
    <n v="0.54400000000000004"/>
    <n v="0.63200000000000012"/>
    <n v="0.52800000000000002"/>
    <n v="0.74400000000000011"/>
    <n v="0.7360000000000001"/>
    <n v="0.72000000000000008"/>
    <n v="0.74400000000000011"/>
    <n v="0.76800000000000002"/>
    <n v="0.72000000000000008"/>
    <n v="0.7360000000000001"/>
    <n v="0.66400000000000015"/>
    <n v="10.4"/>
    <n v="6.4"/>
    <n v="16"/>
    <n v="9.6000000000000014"/>
    <n v="4.8000000000000007"/>
    <n v="2.4000000000000004"/>
    <n v="33.6"/>
    <n v="8"/>
    <n v="14.4"/>
    <n v="0"/>
    <n v="11.200000000000001"/>
    <n v="16"/>
    <n v="13.600000000000001"/>
    <n v="18.400000000000002"/>
    <n v="13.600000000000001"/>
    <n v="0"/>
    <n v="0"/>
    <n v="6.4"/>
    <n v="0"/>
    <n v="12.8"/>
    <n v="0"/>
    <n v="6.4"/>
    <n v="12.8"/>
    <n v="0"/>
    <n v="10.4"/>
    <n v="4"/>
    <n v="16.8"/>
    <n v="13.600000000000001"/>
    <n v="1.6"/>
    <n v="0"/>
    <n v="25.6"/>
    <n v="21.6"/>
    <n v="10.4"/>
    <n v="4.8000000000000007"/>
    <n v="4.8000000000000007"/>
    <n v="0"/>
    <n v="0"/>
    <n v="4.8000000000000007"/>
    <n v="7.2"/>
    <n v="16"/>
  </r>
  <r>
    <x v="38"/>
    <x v="1"/>
    <x v="6"/>
    <n v="413.6"/>
    <n v="116"/>
    <n v="153.6"/>
    <n v="35.200000000000003"/>
    <n v="108.80000000000001"/>
    <n v="0"/>
    <n v="0.35200000000000004"/>
    <n v="0.79200000000000004"/>
    <n v="0.64000000000000012"/>
    <n v="0.55200000000000005"/>
    <n v="0.42400000000000004"/>
    <n v="0.52"/>
    <n v="0.60000000000000009"/>
    <n v="0.79200000000000004"/>
    <n v="0.40800000000000003"/>
    <n v="0.71200000000000008"/>
    <n v="0.56799999999999995"/>
    <n v="0.46399999999999997"/>
    <n v="0.33600000000000002"/>
    <n v="0.4"/>
    <n v="0.34400000000000003"/>
    <n v="0.8"/>
    <n v="0.8"/>
    <n v="13.600000000000001"/>
    <n v="28.8"/>
    <n v="10.4"/>
    <n v="30.400000000000002"/>
    <n v="20.8"/>
    <n v="5.6000000000000005"/>
    <n v="8"/>
    <n v="24"/>
    <n v="3.2"/>
    <n v="8.8000000000000007"/>
    <n v="4"/>
    <n v="3.2"/>
    <n v="8"/>
    <n v="43.2"/>
    <n v="4"/>
    <n v="0"/>
    <n v="4"/>
    <n v="19.200000000000003"/>
    <n v="15.200000000000001"/>
    <n v="12"/>
    <n v="4"/>
    <n v="8"/>
    <n v="0"/>
    <n v="0"/>
    <n v="7.2"/>
    <n v="0"/>
    <n v="0"/>
    <n v="1.6"/>
    <n v="3.2"/>
    <n v="11.200000000000001"/>
    <n v="32"/>
    <n v="0"/>
    <n v="0"/>
    <n v="13.600000000000001"/>
    <n v="28.8"/>
    <n v="3.2"/>
    <n v="8.8000000000000007"/>
    <n v="12"/>
    <n v="0"/>
    <n v="17.600000000000001"/>
  </r>
  <r>
    <x v="39"/>
    <x v="1"/>
    <x v="7"/>
    <n v="606.40000000000009"/>
    <n v="108.80000000000003"/>
    <n v="153.60000000000002"/>
    <n v="228.00000000000003"/>
    <n v="116"/>
    <n v="0"/>
    <n v="0.68800000000000006"/>
    <n v="0.45600000000000007"/>
    <n v="0.63200000000000012"/>
    <n v="0.192"/>
    <n v="0.74400000000000011"/>
    <n v="0.4"/>
    <n v="0.48"/>
    <n v="0.75200000000000011"/>
    <n v="0.48799999999999999"/>
    <n v="0.58399999999999996"/>
    <n v="0.53600000000000003"/>
    <n v="0.44000000000000006"/>
    <n v="0.62400000000000011"/>
    <n v="0.75200000000000011"/>
    <n v="0.75200000000000011"/>
    <n v="0.57599999999999996"/>
    <n v="0.68"/>
    <n v="20"/>
    <n v="0"/>
    <n v="8"/>
    <n v="13.600000000000001"/>
    <n v="5.6000000000000005"/>
    <n v="37.6"/>
    <n v="26.400000000000002"/>
    <n v="25.6"/>
    <n v="8.8000000000000007"/>
    <n v="8"/>
    <n v="2.4000000000000004"/>
    <n v="3.2"/>
    <n v="5.6000000000000005"/>
    <n v="12"/>
    <n v="0"/>
    <n v="3.2"/>
    <n v="19.200000000000003"/>
    <n v="0"/>
    <n v="39.200000000000003"/>
    <n v="33.6"/>
    <n v="8"/>
    <n v="10.4"/>
    <n v="36"/>
    <n v="0"/>
    <n v="4"/>
    <n v="42.400000000000006"/>
    <n v="24.8"/>
    <n v="28"/>
    <n v="41.6"/>
    <n v="32.800000000000004"/>
    <n v="24.8"/>
    <n v="2.4000000000000004"/>
    <n v="21.6"/>
    <n v="0"/>
    <n v="12"/>
    <n v="12"/>
    <n v="6.4"/>
    <n v="15.200000000000001"/>
    <n v="14.4"/>
    <n v="0"/>
  </r>
  <r>
    <x v="40"/>
    <x v="1"/>
    <x v="8"/>
    <n v="400"/>
    <n v="120.80000000000001"/>
    <n v="73.600000000000009"/>
    <n v="91.199999999999989"/>
    <n v="114.4"/>
    <n v="0"/>
    <n v="0.74400000000000011"/>
    <n v="0.43200000000000005"/>
    <n v="0.6160000000000001"/>
    <n v="0.48799999999999999"/>
    <n v="0.2"/>
    <n v="0.2"/>
    <n v="0.55200000000000005"/>
    <n v="0.32800000000000007"/>
    <n v="0.63200000000000012"/>
    <n v="0.496"/>
    <n v="0.46399999999999997"/>
    <n v="0.28000000000000003"/>
    <n v="0.71200000000000008"/>
    <n v="0.33600000000000002"/>
    <n v="0.72000000000000008"/>
    <n v="0.71200000000000008"/>
    <n v="0.26400000000000001"/>
    <n v="33.6"/>
    <n v="3.2"/>
    <n v="3.2"/>
    <n v="0"/>
    <n v="8.8000000000000007"/>
    <n v="21.6"/>
    <n v="0"/>
    <n v="0"/>
    <n v="3.2"/>
    <n v="0"/>
    <n v="0"/>
    <n v="16"/>
    <n v="1.6"/>
    <n v="37.6"/>
    <n v="4"/>
    <n v="0.8"/>
    <n v="31.200000000000003"/>
    <n v="20"/>
    <n v="3.2"/>
    <n v="0"/>
    <n v="0"/>
    <n v="20.8"/>
    <n v="8.8000000000000007"/>
    <n v="0"/>
    <n v="27.200000000000003"/>
    <n v="11.200000000000001"/>
    <n v="9.6000000000000014"/>
    <n v="0"/>
    <n v="0"/>
    <n v="13.600000000000001"/>
    <n v="15.200000000000001"/>
    <n v="2.4000000000000004"/>
    <n v="5.6000000000000005"/>
    <n v="0"/>
    <n v="42.400000000000006"/>
    <n v="0"/>
    <n v="0"/>
    <n v="8.8000000000000007"/>
    <n v="20.8"/>
    <n v="25.6"/>
  </r>
  <r>
    <x v="41"/>
    <x v="1"/>
    <x v="9"/>
    <n v="378.40000000000003"/>
    <n v="40.800000000000004"/>
    <n v="105.60000000000001"/>
    <n v="98.400000000000034"/>
    <n v="133.6"/>
    <n v="0"/>
    <n v="0.77600000000000002"/>
    <n v="0.23199999999999998"/>
    <n v="0.47199999999999998"/>
    <n v="0.52800000000000002"/>
    <n v="0.72000000000000008"/>
    <n v="0.74400000000000011"/>
    <n v="0.76800000000000002"/>
    <n v="0.56000000000000005"/>
    <n v="0.56799999999999995"/>
    <n v="0.41600000000000004"/>
    <n v="0.46399999999999997"/>
    <n v="0.47199999999999998"/>
    <n v="0.248"/>
    <n v="0.7360000000000001"/>
    <n v="0.7360000000000001"/>
    <n v="0.32800000000000007"/>
    <n v="0.77600000000000002"/>
    <n v="2.4000000000000004"/>
    <n v="6.4"/>
    <n v="35.200000000000003"/>
    <n v="0"/>
    <n v="1.6"/>
    <n v="9.6000000000000014"/>
    <n v="11.200000000000001"/>
    <n v="13.600000000000001"/>
    <n v="22.400000000000002"/>
    <n v="3.2"/>
    <n v="0"/>
    <n v="18.400000000000002"/>
    <n v="31.200000000000003"/>
    <n v="16"/>
    <n v="7.2"/>
    <n v="0"/>
    <n v="21.6"/>
    <n v="0"/>
    <n v="29.6"/>
    <n v="9.6000000000000014"/>
    <n v="8.8000000000000007"/>
    <n v="27.200000000000003"/>
    <n v="11.200000000000001"/>
    <n v="10.4"/>
    <n v="8"/>
    <n v="10.4"/>
    <n v="0"/>
    <n v="0"/>
    <n v="13.600000000000001"/>
    <n v="8.8000000000000451"/>
    <n v="14.4"/>
    <n v="0"/>
    <n v="1.6"/>
    <n v="22.400000000000002"/>
    <n v="0"/>
    <n v="0"/>
    <n v="0"/>
    <n v="0"/>
    <n v="0"/>
    <n v="2.4000000000000004"/>
  </r>
  <r>
    <x v="42"/>
    <x v="1"/>
    <x v="10"/>
    <n v="394.40000000000003"/>
    <n v="120"/>
    <n v="110.40000000000002"/>
    <n v="91.200000000000017"/>
    <n v="72.800000000000011"/>
    <n v="0"/>
    <n v="0.64000000000000012"/>
    <n v="0.59199999999999997"/>
    <n v="0.56799999999999995"/>
    <n v="0.46399999999999997"/>
    <n v="0.74400000000000011"/>
    <n v="0.64000000000000012"/>
    <n v="0.51200000000000001"/>
    <n v="0.46399999999999997"/>
    <n v="0.75200000000000011"/>
    <n v="0.69600000000000006"/>
    <n v="0.55200000000000005"/>
    <n v="0.32800000000000007"/>
    <n v="0.46399999999999997"/>
    <n v="0.65600000000000014"/>
    <n v="0.72800000000000009"/>
    <n v="0.78400000000000003"/>
    <n v="0.68800000000000006"/>
    <n v="22.400000000000002"/>
    <n v="0"/>
    <n v="0"/>
    <n v="12"/>
    <n v="4.8000000000000007"/>
    <n v="12"/>
    <n v="9.6000000000000014"/>
    <n v="24"/>
    <n v="15.200000000000001"/>
    <n v="10.4"/>
    <n v="0"/>
    <n v="26.400000000000002"/>
    <n v="8.8000000000000007"/>
    <n v="3.2"/>
    <n v="0.8"/>
    <n v="5.6000000000000005"/>
    <n v="4.8000000000000007"/>
    <n v="10.4"/>
    <n v="12.8"/>
    <n v="0"/>
    <n v="1.6"/>
    <n v="5.6000000000000005"/>
    <n v="21.6"/>
    <n v="11.200000000000001"/>
    <n v="0.8"/>
    <n v="0"/>
    <n v="2.4000000000000004"/>
    <n v="1.6"/>
    <n v="32.800000000000004"/>
    <n v="13.600000000000001"/>
    <n v="11.200000000000001"/>
    <n v="6.4"/>
    <n v="14.4"/>
    <n v="20"/>
    <n v="28"/>
    <n v="1.6"/>
    <n v="8"/>
    <n v="0"/>
    <n v="26.400000000000002"/>
    <n v="4"/>
  </r>
  <r>
    <x v="43"/>
    <x v="1"/>
    <x v="11"/>
    <n v="340.8"/>
    <n v="107.2"/>
    <n v="35.200000000000003"/>
    <n v="90.4"/>
    <n v="108.00000000000001"/>
    <n v="0"/>
    <n v="0.75200000000000011"/>
    <n v="0.46399999999999997"/>
    <n v="0.26400000000000001"/>
    <n v="0.67200000000000004"/>
    <n v="0.62400000000000011"/>
    <n v="0.52"/>
    <n v="0.53600000000000003"/>
    <n v="0.59199999999999997"/>
    <n v="0.74400000000000011"/>
    <n v="0.6080000000000001"/>
    <n v="0.6080000000000001"/>
    <n v="0.53600000000000003"/>
    <n v="0.67200000000000004"/>
    <n v="0.66400000000000015"/>
    <n v="0.32000000000000006"/>
    <n v="0.59199999999999997"/>
    <n v="0.26400000000000001"/>
    <n v="0"/>
    <n v="12.8"/>
    <n v="0"/>
    <n v="0"/>
    <n v="4"/>
    <n v="0"/>
    <n v="5.6000000000000005"/>
    <n v="0"/>
    <n v="8.8000000000000007"/>
    <n v="4"/>
    <n v="8.8000000000000007"/>
    <n v="7.2"/>
    <n v="35.200000000000003"/>
    <n v="0"/>
    <n v="0"/>
    <n v="0"/>
    <n v="27.200000000000003"/>
    <n v="15.200000000000001"/>
    <n v="23.200000000000003"/>
    <n v="0"/>
    <n v="9.6000000000000014"/>
    <n v="20"/>
    <n v="0"/>
    <n v="7.2"/>
    <n v="2.4000000000000004"/>
    <n v="0"/>
    <n v="2.4000000000000004"/>
    <n v="10.4"/>
    <n v="0"/>
    <n v="38.400000000000006"/>
    <n v="11.200000000000001"/>
    <n v="9.6000000000000014"/>
    <n v="1.6"/>
    <n v="36.800000000000004"/>
    <n v="18.400000000000002"/>
    <n v="8.8000000000000007"/>
    <n v="8"/>
    <n v="11.200000000000001"/>
    <n v="0"/>
    <n v="1.6"/>
  </r>
  <r>
    <x v="44"/>
    <x v="1"/>
    <x v="12"/>
    <n v="291.19999999999993"/>
    <n v="104.00000000000001"/>
    <n v="77.600000000000009"/>
    <n v="80.799999999999898"/>
    <n v="28.8"/>
    <n v="0"/>
    <n v="0.27200000000000002"/>
    <n v="0.76800000000000002"/>
    <n v="0.48"/>
    <n v="0.69600000000000006"/>
    <n v="0.22400000000000003"/>
    <n v="0.29599999999999999"/>
    <n v="0.48"/>
    <n v="0.6160000000000001"/>
    <n v="0.69600000000000006"/>
    <n v="0.79200000000000004"/>
    <n v="0.71200000000000008"/>
    <n v="0.38400000000000001"/>
    <n v="0.28799999999999998"/>
    <n v="0.79200000000000004"/>
    <n v="0.66400000000000015"/>
    <n v="0.40800000000000003"/>
    <n v="0.32000000000000006"/>
    <n v="0"/>
    <n v="0"/>
    <n v="6.4"/>
    <n v="8"/>
    <n v="27.200000000000003"/>
    <n v="0"/>
    <n v="8.8000000000000007"/>
    <n v="0"/>
    <n v="27.200000000000003"/>
    <n v="0"/>
    <n v="8"/>
    <n v="0"/>
    <n v="5.6000000000000005"/>
    <n v="5.6000000000000005"/>
    <n v="0"/>
    <n v="0"/>
    <n v="6.4"/>
    <n v="0"/>
    <n v="6.4"/>
    <n v="4.8000000000000007"/>
    <n v="35.200000000000003"/>
    <n v="0"/>
    <n v="2.3999999999999093"/>
    <n v="1.6"/>
    <n v="0"/>
    <n v="0"/>
    <n v="0"/>
    <n v="32"/>
    <n v="0"/>
    <n v="9.6000000000000014"/>
    <n v="6.4"/>
    <n v="0"/>
    <n v="19.200000000000003"/>
    <n v="11.200000000000001"/>
    <n v="22.400000000000002"/>
    <n v="0"/>
    <n v="6.4"/>
    <n v="3.2"/>
    <n v="18.400000000000002"/>
    <n v="16.8"/>
  </r>
  <r>
    <x v="45"/>
    <x v="1"/>
    <x v="13"/>
    <n v="350.40000000000009"/>
    <n v="30.400000000000002"/>
    <n v="163.20000000000005"/>
    <n v="116.00000000000001"/>
    <n v="40.800000000000004"/>
    <n v="1"/>
    <n v="0.66400000000000015"/>
    <n v="0.76000000000000012"/>
    <n v="0.59199999999999997"/>
    <n v="0.44800000000000006"/>
    <n v="0.57599999999999996"/>
    <n v="0.76000000000000012"/>
    <n v="0.51200000000000001"/>
    <n v="0.60000000000000009"/>
    <n v="0.6080000000000001"/>
    <n v="0.76800000000000002"/>
    <n v="0.79200000000000004"/>
    <n v="0.36800000000000005"/>
    <n v="0.70400000000000007"/>
    <n v="0.72800000000000009"/>
    <n v="0.68"/>
    <n v="0.25600000000000001"/>
    <n v="0.79200000000000004"/>
    <n v="0"/>
    <n v="35.200000000000003"/>
    <n v="24.8"/>
    <n v="24.8"/>
    <n v="0.80000000000004556"/>
    <n v="24"/>
    <n v="17.600000000000001"/>
    <n v="22.400000000000002"/>
    <n v="3.2"/>
    <n v="10.4"/>
    <n v="2.4000000000000004"/>
    <n v="0"/>
    <n v="0"/>
    <n v="12"/>
    <n v="0"/>
    <n v="0"/>
    <n v="9.6000000000000014"/>
    <n v="0"/>
    <n v="17.600000000000001"/>
    <n v="1.6"/>
    <n v="33.6"/>
    <n v="4.8000000000000007"/>
    <n v="0"/>
    <n v="10.39999999999999"/>
    <n v="1.6"/>
    <n v="8"/>
    <n v="28"/>
    <n v="4"/>
    <n v="23.200000000000003"/>
    <n v="2.4000000000000004"/>
    <n v="0"/>
    <n v="8"/>
    <n v="8"/>
    <n v="6.4"/>
    <n v="1.6"/>
    <n v="0"/>
    <n v="0"/>
    <n v="4.8000000000000007"/>
    <n v="0"/>
    <n v="1.6"/>
  </r>
  <r>
    <x v="46"/>
    <x v="1"/>
    <x v="14"/>
    <n v="433.6"/>
    <n v="104.80000000000001"/>
    <n v="117.60000000000001"/>
    <n v="98.399999999999991"/>
    <n v="112.8"/>
    <n v="0"/>
    <n v="0.56000000000000005"/>
    <n v="0.41600000000000004"/>
    <n v="0.56000000000000005"/>
    <n v="0.64800000000000013"/>
    <n v="0.76000000000000012"/>
    <n v="0.30400000000000005"/>
    <n v="0.42400000000000004"/>
    <n v="0.60000000000000009"/>
    <n v="0.68800000000000006"/>
    <n v="0.76800000000000002"/>
    <n v="0.56000000000000005"/>
    <n v="0.65600000000000014"/>
    <n v="0.77600000000000002"/>
    <n v="0.67200000000000004"/>
    <n v="0.77600000000000002"/>
    <n v="0.72000000000000008"/>
    <n v="0.27200000000000002"/>
    <n v="11.200000000000001"/>
    <n v="7.2"/>
    <n v="32"/>
    <n v="6.4"/>
    <n v="24"/>
    <n v="0"/>
    <n v="0"/>
    <n v="24"/>
    <n v="4.8000000000000007"/>
    <n v="8"/>
    <n v="6.4"/>
    <n v="16.8"/>
    <n v="8.8000000000000007"/>
    <n v="32.800000000000004"/>
    <n v="13.600000000000001"/>
    <n v="0"/>
    <n v="4.8000000000000007"/>
    <n v="4.8000000000000007"/>
    <n v="4.8000000000000007"/>
    <n v="26.400000000000002"/>
    <n v="0"/>
    <n v="0"/>
    <n v="44"/>
    <n v="6.4"/>
    <n v="3.2"/>
    <n v="16"/>
    <n v="0"/>
    <n v="16.8"/>
    <n v="12"/>
    <n v="0"/>
    <n v="24"/>
    <n v="16"/>
    <n v="0"/>
    <n v="0"/>
    <n v="22.400000000000002"/>
    <n v="0"/>
    <n v="0"/>
    <n v="16.8"/>
    <n v="25.6"/>
    <n v="0"/>
  </r>
  <r>
    <x v="47"/>
    <x v="1"/>
    <x v="15"/>
    <n v="424.80000000000007"/>
    <n v="95.200000000000074"/>
    <n v="88.8"/>
    <n v="156.80000000000001"/>
    <n v="84"/>
    <n v="0"/>
    <n v="0.72000000000000008"/>
    <n v="0.78400000000000003"/>
    <n v="0.58399999999999996"/>
    <n v="0.64800000000000013"/>
    <n v="0.7360000000000001"/>
    <n v="0.38400000000000001"/>
    <n v="0.496"/>
    <n v="0.60000000000000009"/>
    <n v="0.8"/>
    <n v="0.496"/>
    <n v="0.68800000000000006"/>
    <n v="0.38400000000000001"/>
    <n v="0.29599999999999999"/>
    <n v="0.77600000000000002"/>
    <n v="0.76000000000000012"/>
    <n v="0.79200000000000004"/>
    <n v="0.62400000000000011"/>
    <n v="2.4000000000000004"/>
    <n v="11.200000000000001"/>
    <n v="4"/>
    <n v="14.4"/>
    <n v="3.2"/>
    <n v="24.8"/>
    <n v="8.8000000000000007"/>
    <n v="0"/>
    <n v="7.2"/>
    <n v="12.8"/>
    <n v="0.8"/>
    <n v="15.200000000000001"/>
    <n v="0.8"/>
    <n v="15.200000000000001"/>
    <n v="0"/>
    <n v="5.6000000000000005"/>
    <n v="11.200000000000001"/>
    <n v="4"/>
    <n v="0"/>
    <n v="32"/>
    <n v="8.8000000000000007"/>
    <n v="4"/>
    <n v="7.2"/>
    <n v="10.4"/>
    <n v="36"/>
    <n v="9.6000000000000014"/>
    <n v="8"/>
    <n v="30.400000000000002"/>
    <n v="13.600000000000001"/>
    <n v="28.8"/>
    <n v="18.400000000000002"/>
    <n v="13.600000000000001"/>
    <n v="0"/>
    <n v="11.200000000000001"/>
    <n v="20"/>
    <n v="0.8"/>
    <n v="9.6000000000000014"/>
    <n v="0"/>
    <n v="9.0949470177292829E-14"/>
    <n v="21.6"/>
  </r>
  <r>
    <x v="48"/>
    <x v="1"/>
    <x v="16"/>
    <n v="421.6"/>
    <n v="163.19999999999999"/>
    <n v="56.800000000000011"/>
    <n v="141.60000000000002"/>
    <n v="60"/>
    <n v="0"/>
    <n v="0.59199999999999997"/>
    <n v="0.56799999999999995"/>
    <n v="0.25600000000000001"/>
    <n v="0.71200000000000008"/>
    <n v="0.57599999999999996"/>
    <n v="0.78400000000000003"/>
    <n v="0.60000000000000009"/>
    <n v="0.504"/>
    <n v="0.52800000000000002"/>
    <n v="0.48"/>
    <n v="0.56000000000000005"/>
    <n v="8.0000000000000016E-2"/>
    <n v="0.38400000000000001"/>
    <n v="0.64000000000000012"/>
    <n v="0.64000000000000012"/>
    <n v="0.72000000000000008"/>
    <n v="0.79200000000000004"/>
    <n v="0"/>
    <n v="6.4"/>
    <n v="9.6000000000000014"/>
    <n v="5.6000000000000005"/>
    <n v="0"/>
    <n v="12.8"/>
    <n v="0"/>
    <n v="0"/>
    <n v="7.2"/>
    <n v="15.200000000000001"/>
    <n v="28.8"/>
    <n v="13.600000000000001"/>
    <n v="0"/>
    <n v="0"/>
    <n v="9.6000000000000014"/>
    <n v="0"/>
    <n v="28"/>
    <n v="0"/>
    <n v="0"/>
    <n v="8.8000000000000007"/>
    <n v="0"/>
    <n v="22.400000000000002"/>
    <n v="0"/>
    <n v="20.8"/>
    <n v="11.200000000000001"/>
    <n v="18.400000000000002"/>
    <n v="16.8"/>
    <n v="16.8"/>
    <n v="12"/>
    <n v="23.200000000000003"/>
    <n v="3.2"/>
    <n v="3.2"/>
    <n v="39.200000000000003"/>
    <n v="11.200000000000001"/>
    <n v="31.200000000000003"/>
    <n v="15.200000000000001"/>
    <n v="4"/>
    <n v="19.200000000000003"/>
    <n v="5.6000000000000005"/>
    <n v="31.200000000000003"/>
  </r>
  <r>
    <x v="49"/>
    <x v="1"/>
    <x v="17"/>
    <n v="484.00000000000011"/>
    <n v="67.200000000000102"/>
    <n v="147.99999999999997"/>
    <n v="103.2"/>
    <n v="165.60000000000002"/>
    <n v="0"/>
    <n v="0.52800000000000002"/>
    <n v="0.496"/>
    <n v="0.51200000000000001"/>
    <n v="0.39200000000000002"/>
    <n v="0.7360000000000001"/>
    <n v="0.64000000000000012"/>
    <n v="0.59199999999999997"/>
    <n v="0.62400000000000011"/>
    <n v="0.77600000000000002"/>
    <n v="0.67200000000000004"/>
    <n v="0.71200000000000008"/>
    <n v="0.62400000000000011"/>
    <n v="0.7360000000000001"/>
    <n v="0.63200000000000012"/>
    <n v="0.79200000000000004"/>
    <n v="0.44800000000000006"/>
    <n v="0.29599999999999999"/>
    <n v="12.8"/>
    <n v="28.8"/>
    <n v="22.400000000000002"/>
    <n v="0"/>
    <n v="13.600000000000001"/>
    <n v="0"/>
    <n v="28.8"/>
    <n v="0"/>
    <n v="34.4"/>
    <n v="7.2"/>
    <n v="0"/>
    <n v="12.8"/>
    <n v="8.8000000000000007"/>
    <n v="8.8000000000000007"/>
    <n v="21.6"/>
    <n v="23.200000000000003"/>
    <n v="17.600000000000001"/>
    <n v="18.400000000000002"/>
    <n v="16.8"/>
    <n v="37.6"/>
    <n v="17.600000000000001"/>
    <n v="4"/>
    <n v="22.400000000000002"/>
    <n v="12.8"/>
    <n v="7.2"/>
    <n v="6.4"/>
    <n v="0"/>
    <n v="0.8"/>
    <n v="28.8"/>
    <n v="3.2"/>
    <n v="6.4"/>
    <n v="22.400000000000002"/>
    <n v="2.4000000000000004"/>
    <n v="0"/>
    <n v="8"/>
    <n v="4.8000000000000913"/>
    <n v="0"/>
    <n v="0"/>
    <n v="9.6000000000000014"/>
    <n v="13.600000000000001"/>
  </r>
  <r>
    <x v="50"/>
    <x v="1"/>
    <x v="18"/>
    <n v="433.6"/>
    <n v="123.2"/>
    <n v="92.8"/>
    <n v="137.60000000000002"/>
    <n v="80"/>
    <n v="0"/>
    <n v="0.47199999999999998"/>
    <n v="0.44800000000000006"/>
    <n v="0.72800000000000009"/>
    <n v="0.67200000000000004"/>
    <n v="0.7360000000000001"/>
    <n v="0.7360000000000001"/>
    <n v="0.56799999999999995"/>
    <n v="0.6080000000000001"/>
    <n v="0.48"/>
    <n v="0.36000000000000004"/>
    <n v="0.504"/>
    <n v="0.35200000000000004"/>
    <n v="0.70400000000000007"/>
    <n v="0.32800000000000007"/>
    <n v="0.79200000000000004"/>
    <n v="0.64000000000000012"/>
    <n v="0.36000000000000004"/>
    <n v="8"/>
    <n v="0"/>
    <n v="22.400000000000002"/>
    <n v="9.6000000000000014"/>
    <n v="11.200000000000001"/>
    <n v="6.4"/>
    <n v="0"/>
    <n v="7.2"/>
    <n v="26.400000000000002"/>
    <n v="1.6"/>
    <n v="13.600000000000001"/>
    <n v="26.400000000000002"/>
    <n v="0"/>
    <n v="7.2"/>
    <n v="7.2"/>
    <n v="14.4"/>
    <n v="0"/>
    <n v="24"/>
    <n v="0.8"/>
    <n v="0"/>
    <n v="17.600000000000001"/>
    <n v="0"/>
    <n v="4.8000000000000007"/>
    <n v="17.600000000000001"/>
    <n v="8.8000000000000007"/>
    <n v="12"/>
    <n v="8.8000000000000007"/>
    <n v="11.200000000000001"/>
    <n v="25.6"/>
    <n v="31.200000000000003"/>
    <n v="16"/>
    <n v="11.200000000000001"/>
    <n v="20.8"/>
    <n v="16.8"/>
    <n v="7.2"/>
    <n v="12.8"/>
    <n v="18.400000000000002"/>
    <n v="5.6000000000000005"/>
    <n v="14.4"/>
    <n v="0"/>
  </r>
  <r>
    <x v="51"/>
    <x v="1"/>
    <x v="19"/>
    <n v="426.40000000000003"/>
    <n v="96.000000000000014"/>
    <n v="103.20000000000002"/>
    <n v="110.4"/>
    <n v="116.80000000000001"/>
    <n v="1"/>
    <n v="0.16000000000000003"/>
    <n v="0.16000000000000003"/>
    <n v="0.58399999999999996"/>
    <n v="0.67200000000000004"/>
    <n v="0.76"/>
    <n v="0.56000000000000005"/>
    <n v="0.67200000000000004"/>
    <n v="0.77600000000000002"/>
    <n v="0.72800000000000009"/>
    <n v="0.77600000000000002"/>
    <n v="0.59199999999999997"/>
    <n v="0.36000000000000004"/>
    <n v="0.33600000000000002"/>
    <n v="0.4"/>
    <n v="0.72800000000000009"/>
    <n v="0.6160000000000001"/>
    <n v="0.79200000000000004"/>
    <n v="7.2"/>
    <n v="10.4"/>
    <n v="0"/>
    <n v="4.8000000000000007"/>
    <n v="17.600000000000001"/>
    <n v="10.4"/>
    <n v="1.6"/>
    <n v="3.2"/>
    <n v="13.600000000000001"/>
    <n v="34.4"/>
    <n v="6.4"/>
    <n v="8"/>
    <n v="7.2"/>
    <n v="25.6"/>
    <n v="0"/>
    <n v="14.4"/>
    <n v="33.6"/>
    <n v="17.600000000000001"/>
    <n v="0"/>
    <n v="10.4"/>
    <n v="4"/>
    <n v="36"/>
    <n v="0"/>
    <n v="15.200000000000001"/>
    <n v="34.4"/>
    <n v="6.4"/>
    <n v="1.6"/>
    <n v="10.4"/>
    <n v="2.4000000000000004"/>
    <n v="0"/>
    <n v="22.400000000000002"/>
    <n v="4.8000000000000007"/>
    <n v="22.400000000000002"/>
    <n v="0"/>
    <n v="0"/>
    <n v="0"/>
    <n v="0"/>
    <n v="9.6000000000000014"/>
    <n v="8.8000000000000007"/>
    <n v="28"/>
  </r>
  <r>
    <x v="52"/>
    <x v="1"/>
    <x v="20"/>
    <n v="283.2000000000001"/>
    <n v="61.600000000000009"/>
    <n v="49.600000000000009"/>
    <n v="44.000000000000085"/>
    <n v="128"/>
    <n v="0"/>
    <n v="0.66400000000000015"/>
    <n v="0.76000000000000012"/>
    <n v="0.56000000000000005"/>
    <n v="0.47199999999999998"/>
    <n v="0.74400000000000011"/>
    <n v="0.53600000000000003"/>
    <n v="0.62400000000000011"/>
    <n v="0.7360000000000001"/>
    <n v="0.54400000000000004"/>
    <n v="0.6160000000000001"/>
    <n v="0.54400000000000004"/>
    <n v="0.36000000000000004"/>
    <n v="0.68"/>
    <n v="0.74400000000000011"/>
    <n v="0.22400000000000003"/>
    <n v="0.75200000000000011"/>
    <n v="0.79200000000000004"/>
    <n v="6.4"/>
    <n v="0"/>
    <n v="17.600000000000001"/>
    <n v="0"/>
    <n v="11.200000000000001"/>
    <n v="3.2"/>
    <n v="0"/>
    <n v="11.200000000000001"/>
    <n v="0"/>
    <n v="0"/>
    <n v="0"/>
    <n v="11.200000000000001"/>
    <n v="0"/>
    <n v="3.2"/>
    <n v="28"/>
    <n v="4"/>
    <n v="25.6"/>
    <n v="8"/>
    <n v="2.4000000000000004"/>
    <n v="45.6"/>
    <n v="0"/>
    <n v="8"/>
    <n v="0"/>
    <n v="3.2000000000000912"/>
    <n v="2.4000000000000004"/>
    <n v="4.8000000000000007"/>
    <n v="0"/>
    <n v="16.8"/>
    <n v="2.4000000000000004"/>
    <n v="6.4"/>
    <n v="6.4"/>
    <n v="24.8"/>
    <n v="0"/>
    <n v="0"/>
    <n v="4"/>
    <n v="3.2"/>
    <n v="4"/>
    <n v="2.4000000000000004"/>
    <n v="0"/>
    <n v="16.8"/>
  </r>
  <r>
    <x v="53"/>
    <x v="1"/>
    <x v="21"/>
    <n v="369.6"/>
    <n v="125.60000000000001"/>
    <n v="96.800000000000011"/>
    <n v="79.2"/>
    <n v="68"/>
    <n v="0"/>
    <n v="0.28000000000000003"/>
    <n v="0.44800000000000006"/>
    <n v="0.64000000000000012"/>
    <n v="0.56799999999999995"/>
    <n v="0.79200000000000004"/>
    <n v="0.48"/>
    <n v="8.8000000000000009E-2"/>
    <n v="0.7360000000000001"/>
    <n v="0.504"/>
    <n v="0.55200000000000005"/>
    <n v="0.69600000000000006"/>
    <n v="0.34400000000000003"/>
    <n v="0.38400000000000001"/>
    <n v="0.78400000000000003"/>
    <n v="0.75200000000000011"/>
    <n v="0.45600000000000007"/>
    <n v="0.68"/>
    <n v="0"/>
    <n v="0"/>
    <n v="18.400000000000002"/>
    <n v="40"/>
    <n v="16"/>
    <n v="22.400000000000002"/>
    <n v="0"/>
    <n v="0"/>
    <n v="0"/>
    <n v="0"/>
    <n v="17.600000000000001"/>
    <n v="0"/>
    <n v="0"/>
    <n v="20.8"/>
    <n v="24"/>
    <n v="4.8000000000000007"/>
    <n v="10.4"/>
    <n v="1.6"/>
    <n v="0"/>
    <n v="6.4"/>
    <n v="0"/>
    <n v="0"/>
    <n v="12.8"/>
    <n v="7.2"/>
    <n v="6.4"/>
    <n v="8.8000000000000007"/>
    <n v="33.6"/>
    <n v="5.6000000000000005"/>
    <n v="0"/>
    <n v="4.8000000000000007"/>
    <n v="6.4"/>
    <n v="0"/>
    <n v="32"/>
    <n v="15.200000000000001"/>
    <n v="16.8"/>
    <n v="0"/>
    <n v="4"/>
    <n v="10.4"/>
    <n v="12.8"/>
    <n v="28"/>
  </r>
  <r>
    <x v="54"/>
    <x v="1"/>
    <x v="22"/>
    <n v="441.60000000000014"/>
    <n v="78.400000000000091"/>
    <n v="159.20000000000002"/>
    <n v="111.2"/>
    <n v="92.800000000000011"/>
    <n v="0"/>
    <n v="0.32800000000000007"/>
    <n v="0.52800000000000002"/>
    <n v="0.59199999999999997"/>
    <n v="0.71200000000000008"/>
    <n v="0.36000000000000004"/>
    <n v="0.56000000000000005"/>
    <n v="0.59199999999999997"/>
    <n v="0.48799999999999999"/>
    <n v="0.48799999999999999"/>
    <n v="0.77600000000000002"/>
    <n v="0.62400000000000011"/>
    <n v="0.68"/>
    <n v="0.8"/>
    <n v="0.65600000000000014"/>
    <n v="0.6080000000000001"/>
    <n v="0.21600000000000003"/>
    <n v="0.75200000000000011"/>
    <n v="20.8"/>
    <n v="14.4"/>
    <n v="0.8"/>
    <n v="7.2"/>
    <n v="2.4000000000000004"/>
    <n v="24.8"/>
    <n v="7.2"/>
    <n v="15.200000000000001"/>
    <n v="41.6"/>
    <n v="24.8"/>
    <n v="7.2"/>
    <n v="0"/>
    <n v="39.200000000000003"/>
    <n v="4"/>
    <n v="7.2"/>
    <n v="4"/>
    <n v="16.8"/>
    <n v="0"/>
    <n v="21.6"/>
    <n v="0"/>
    <n v="2.4000000000000004"/>
    <n v="23.200000000000003"/>
    <n v="28.8"/>
    <n v="17.600000000000001"/>
    <n v="12"/>
    <n v="0"/>
    <n v="17.600000000000001"/>
    <n v="3.2"/>
    <n v="0"/>
    <n v="6.4"/>
    <n v="0"/>
    <n v="22.400000000000002"/>
    <n v="4.8000000000000007"/>
    <n v="0"/>
    <n v="0"/>
    <n v="25.6"/>
    <n v="5.6000000000000911"/>
    <n v="0.8"/>
    <n v="0"/>
    <n v="19.200000000000003"/>
  </r>
  <r>
    <x v="55"/>
    <x v="1"/>
    <x v="23"/>
    <n v="392.8"/>
    <n v="102.39999999999999"/>
    <n v="55.199999999999996"/>
    <n v="99.200000000000017"/>
    <n v="136"/>
    <n v="0"/>
    <n v="0.248"/>
    <n v="0.42400000000000004"/>
    <n v="0.79200000000000004"/>
    <n v="0.42400000000000004"/>
    <n v="0.75200000000000011"/>
    <n v="0.75200000000000011"/>
    <n v="0.55200000000000005"/>
    <n v="0.64000000000000012"/>
    <n v="0.70400000000000007"/>
    <n v="0.6160000000000001"/>
    <n v="0.79200000000000004"/>
    <n v="0.46399999999999997"/>
    <n v="0.69600000000000006"/>
    <n v="0.64000000000000012"/>
    <n v="0.72800000000000009"/>
    <n v="0.34400000000000003"/>
    <n v="0.64800000000000013"/>
    <n v="3.2"/>
    <n v="3.2"/>
    <n v="13.600000000000001"/>
    <n v="20.8"/>
    <n v="9.6000000000000014"/>
    <n v="0"/>
    <n v="0.8"/>
    <n v="0"/>
    <n v="4"/>
    <n v="0"/>
    <n v="21.6"/>
    <n v="0"/>
    <n v="24.8"/>
    <n v="1.6"/>
    <n v="0"/>
    <n v="33.6"/>
    <n v="8"/>
    <n v="29.6"/>
    <n v="30.400000000000002"/>
    <n v="8"/>
    <n v="0"/>
    <n v="21.6"/>
    <n v="0"/>
    <n v="0.8"/>
    <n v="16.8"/>
    <n v="23.200000000000003"/>
    <n v="2.4000000000000004"/>
    <n v="11.200000000000001"/>
    <n v="0"/>
    <n v="23.200000000000003"/>
    <n v="4.8000000000000007"/>
    <n v="39.200000000000003"/>
    <n v="11.200000000000001"/>
    <n v="2.4000000000000004"/>
    <n v="0"/>
    <n v="0"/>
    <n v="14.4"/>
    <n v="17.600000000000001"/>
    <n v="5.6000000000000005"/>
    <n v="7.2"/>
  </r>
  <r>
    <x v="56"/>
    <x v="1"/>
    <x v="24"/>
    <n v="480.80000000000007"/>
    <n v="78.400000000000006"/>
    <n v="115.20000000000002"/>
    <n v="130.4"/>
    <n v="156.80000000000004"/>
    <n v="0"/>
    <n v="0.2"/>
    <n v="0.44800000000000006"/>
    <n v="0.43200000000000005"/>
    <n v="0.64000000000000012"/>
    <n v="0.75200000000000011"/>
    <n v="0.47199999999999998"/>
    <n v="0.70400000000000007"/>
    <n v="0.51200000000000001"/>
    <n v="0.44800000000000006"/>
    <n v="0.57599999999999996"/>
    <n v="0.2"/>
    <n v="0.64800000000000013"/>
    <n v="0.35200000000000004"/>
    <n v="0.77600000000000002"/>
    <n v="0.72000000000000008"/>
    <n v="0.36800000000000005"/>
    <n v="0.29599999999999999"/>
    <n v="40.800000000000004"/>
    <n v="0"/>
    <n v="19.200000000000003"/>
    <n v="5.6000000000000005"/>
    <n v="5.6000000000000005"/>
    <n v="23.200000000000003"/>
    <n v="3.2"/>
    <n v="4"/>
    <n v="2.4000000000000004"/>
    <n v="11.200000000000001"/>
    <n v="26.400000000000002"/>
    <n v="21.6"/>
    <n v="8"/>
    <n v="21.6"/>
    <n v="11.200000000000001"/>
    <n v="6.4"/>
    <n v="44.800000000000004"/>
    <n v="24.8"/>
    <n v="18.400000000000002"/>
    <n v="0"/>
    <n v="12.8"/>
    <n v="20"/>
    <n v="16.8"/>
    <n v="11.200000000000001"/>
    <n v="9.6000000000000014"/>
    <n v="7.2"/>
    <n v="12.8"/>
    <n v="24.8"/>
    <n v="6.4"/>
    <n v="8.8000000000000007"/>
    <n v="7.2"/>
    <n v="12"/>
    <n v="0"/>
    <n v="4.8000000000000007"/>
    <n v="4"/>
    <n v="0"/>
    <n v="18.400000000000002"/>
    <n v="24"/>
    <n v="8"/>
    <n v="0"/>
  </r>
  <r>
    <x v="57"/>
    <x v="1"/>
    <x v="25"/>
    <n v="397.6"/>
    <n v="83.999999999999986"/>
    <n v="80"/>
    <n v="135.19999999999999"/>
    <n v="98.4"/>
    <n v="0"/>
    <n v="0.28799999999999998"/>
    <n v="0.57599999999999996"/>
    <n v="0.64000000000000012"/>
    <n v="0.79200000000000004"/>
    <n v="0.76000000000000012"/>
    <n v="0.77600000000000002"/>
    <n v="0.69600000000000006"/>
    <n v="0.76000000000000012"/>
    <n v="0.60000000000000009"/>
    <n v="0.56000000000000005"/>
    <n v="0.44000000000000006"/>
    <n v="0.39200000000000002"/>
    <n v="0.25600000000000001"/>
    <n v="0.63200000000000012"/>
    <n v="0.43200000000000005"/>
    <n v="0.22400000000000003"/>
    <n v="0.76800000000000002"/>
    <n v="0.8"/>
    <n v="13.600000000000001"/>
    <n v="0.8"/>
    <n v="0"/>
    <n v="12"/>
    <n v="4"/>
    <n v="0"/>
    <n v="19.200000000000003"/>
    <n v="29.6"/>
    <n v="0"/>
    <n v="34.4"/>
    <n v="13.600000000000001"/>
    <n v="10.4"/>
    <n v="0"/>
    <n v="25.6"/>
    <n v="0"/>
    <n v="15.200000000000001"/>
    <n v="3.2"/>
    <n v="2.4000000000000004"/>
    <n v="28"/>
    <n v="14.4"/>
    <n v="3.2"/>
    <n v="17.600000000000001"/>
    <n v="16.8"/>
    <n v="6.4"/>
    <n v="25.6"/>
    <n v="0"/>
    <n v="0"/>
    <n v="36"/>
    <n v="15.200000000000001"/>
    <n v="20.8"/>
    <n v="0"/>
    <n v="0"/>
    <n v="3.2"/>
    <n v="4.8000000000000007"/>
    <n v="3.2"/>
    <n v="45.6"/>
    <n v="0.8"/>
    <n v="0"/>
    <n v="5.6000000000000005"/>
  </r>
  <r>
    <x v="58"/>
    <x v="1"/>
    <x v="26"/>
    <n v="358.39999999999992"/>
    <n v="79.2"/>
    <n v="104.00000000000001"/>
    <n v="106.4"/>
    <n v="68.799999999999912"/>
    <n v="0"/>
    <n v="0.18400000000000002"/>
    <n v="0.27200000000000002"/>
    <n v="0.62400000000000011"/>
    <n v="0.66400000000000015"/>
    <n v="0.76800000000000002"/>
    <n v="0.53600000000000003"/>
    <n v="0.52800000000000002"/>
    <n v="0.71200000000000008"/>
    <n v="0.48799999999999999"/>
    <n v="0.52800000000000002"/>
    <n v="0.77600000000000002"/>
    <n v="0.27200000000000002"/>
    <n v="0.79200000000000004"/>
    <n v="0.64000000000000012"/>
    <n v="0.65600000000000014"/>
    <n v="0.72000000000000008"/>
    <n v="0.68800000000000006"/>
    <n v="30.400000000000002"/>
    <n v="17.600000000000001"/>
    <n v="15.200000000000001"/>
    <n v="0"/>
    <n v="9.6000000000000014"/>
    <n v="10.4"/>
    <n v="5.6000000000000005"/>
    <n v="4.8000000000000007"/>
    <n v="0"/>
    <n v="10.4"/>
    <n v="4.8000000000000007"/>
    <n v="8"/>
    <n v="10.4"/>
    <n v="31.200000000000003"/>
    <n v="0"/>
    <n v="0"/>
    <n v="1.6"/>
    <n v="0"/>
    <n v="8"/>
    <n v="9.5999999999999091"/>
    <n v="0"/>
    <n v="30.400000000000002"/>
    <n v="3.2"/>
    <n v="5.6000000000000005"/>
    <n v="23.200000000000003"/>
    <n v="0"/>
    <n v="0"/>
    <n v="18.400000000000002"/>
    <n v="25.6"/>
    <n v="0"/>
    <n v="0"/>
    <n v="2.4000000000000004"/>
    <n v="28.8"/>
    <n v="16"/>
    <n v="0"/>
    <n v="8.8000000000000007"/>
    <n v="0"/>
    <n v="23.200000000000003"/>
    <n v="0"/>
    <n v="0"/>
  </r>
  <r>
    <x v="59"/>
    <x v="1"/>
    <x v="27"/>
    <n v="352"/>
    <n v="74.400000000000006"/>
    <n v="112"/>
    <n v="84"/>
    <n v="81.599999999999994"/>
    <n v="0"/>
    <n v="0.58399999999999996"/>
    <n v="0.53600000000000003"/>
    <n v="0.248"/>
    <n v="0.7360000000000001"/>
    <n v="0.68800000000000006"/>
    <n v="0.54400000000000004"/>
    <n v="0.56799999999999995"/>
    <n v="0.46399999999999997"/>
    <n v="0.76800000000000002"/>
    <n v="0.56799999999999995"/>
    <n v="0.53600000000000003"/>
    <n v="0.32000000000000006"/>
    <n v="0.23199999999999998"/>
    <n v="0.70400000000000007"/>
    <n v="8.0000000000000016E-2"/>
    <n v="0.66400000000000015"/>
    <n v="0.23199999999999998"/>
    <n v="12.8"/>
    <n v="20.8"/>
    <n v="11.200000000000001"/>
    <n v="1.6"/>
    <n v="16"/>
    <n v="0"/>
    <n v="0"/>
    <n v="16.8"/>
    <n v="0"/>
    <n v="32.800000000000004"/>
    <n v="0"/>
    <n v="10.4"/>
    <n v="14.4"/>
    <n v="20"/>
    <n v="0"/>
    <n v="4.8000000000000007"/>
    <n v="25.6"/>
    <n v="0"/>
    <n v="6.4"/>
    <n v="0"/>
    <n v="5.6000000000000005"/>
    <n v="15.200000000000001"/>
    <n v="19.200000000000003"/>
    <n v="3.2"/>
    <n v="0"/>
    <n v="9.6000000000000014"/>
    <n v="7.2"/>
    <n v="8.8000000000000007"/>
    <n v="1.6"/>
    <n v="13.600000000000001"/>
    <n v="12.8"/>
    <n v="6.4"/>
    <n v="0"/>
    <n v="0"/>
    <n v="12.8"/>
    <n v="12"/>
    <n v="1.6"/>
    <n v="4.8000000000000007"/>
    <n v="13.600000000000001"/>
    <n v="10.4"/>
  </r>
  <r>
    <x v="31"/>
    <x v="2"/>
    <x v="3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2"/>
    <x v="3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2"/>
    <x v="3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60"/>
    <x v="2"/>
    <x v="0"/>
    <n v="382.40000000000003"/>
    <n v="149.6"/>
    <n v="55.199999999999996"/>
    <n v="100.80000000000001"/>
    <n v="76.8"/>
    <n v="0"/>
    <n v="0.38400000000000001"/>
    <n v="0.55200000000000005"/>
    <n v="0.57599999999999996"/>
    <n v="0.56000000000000005"/>
    <n v="0.68800000000000006"/>
    <n v="0.72000000000000008"/>
    <n v="0.60000000000000009"/>
    <n v="0.78400000000000003"/>
    <n v="0.41600000000000004"/>
    <n v="0.56799999999999995"/>
    <n v="0.46399999999999997"/>
    <n v="0.46399999999999997"/>
    <n v="0.21600000000000003"/>
    <n v="0.56000000000000005"/>
    <n v="0.34400000000000003"/>
    <n v="0.35200000000000004"/>
    <n v="0.70400000000000007"/>
    <n v="1.6"/>
    <n v="8"/>
    <n v="1.6"/>
    <n v="2.4000000000000004"/>
    <n v="0"/>
    <n v="10.4"/>
    <n v="6.4"/>
    <n v="10.4"/>
    <n v="12.8"/>
    <n v="1.6"/>
    <n v="19.200000000000003"/>
    <n v="10.4"/>
    <n v="4.8000000000000007"/>
    <n v="16.8"/>
    <n v="8.8000000000000007"/>
    <n v="4"/>
    <n v="0"/>
    <n v="0"/>
    <n v="8"/>
    <n v="24"/>
    <n v="16.8"/>
    <n v="0.8"/>
    <n v="0"/>
    <n v="0.8"/>
    <n v="0"/>
    <n v="1.6"/>
    <n v="0"/>
    <n v="35.200000000000003"/>
    <n v="26.400000000000002"/>
    <n v="19.200000000000003"/>
    <n v="15.200000000000001"/>
    <n v="0"/>
    <n v="28.8"/>
    <n v="18.400000000000002"/>
    <n v="13.600000000000001"/>
    <n v="2.4000000000000004"/>
    <n v="4.8000000000000007"/>
    <n v="32.800000000000004"/>
    <n v="29.6"/>
    <n v="4"/>
  </r>
  <r>
    <x v="61"/>
    <x v="2"/>
    <x v="1"/>
    <n v="456.80000000000007"/>
    <n v="98.4"/>
    <n v="132"/>
    <n v="140.00000000000003"/>
    <n v="86.4"/>
    <n v="0"/>
    <n v="0.68"/>
    <n v="0.41600000000000004"/>
    <n v="0.60000000000000009"/>
    <n v="0.75200000000000011"/>
    <n v="0.74400000000000011"/>
    <n v="0.76800000000000002"/>
    <n v="0.68800000000000006"/>
    <n v="0.79200000000000004"/>
    <n v="0.71200000000000008"/>
    <n v="0.76000000000000012"/>
    <n v="0.56000000000000005"/>
    <n v="0.39200000000000002"/>
    <n v="0.65600000000000014"/>
    <n v="0.78400000000000003"/>
    <n v="0.71200000000000008"/>
    <n v="0.40800000000000003"/>
    <n v="0.7360000000000001"/>
    <n v="0"/>
    <n v="0"/>
    <n v="9.6000000000000014"/>
    <n v="0"/>
    <n v="25.6"/>
    <n v="24"/>
    <n v="20.8"/>
    <n v="13.600000000000001"/>
    <n v="6.4"/>
    <n v="32"/>
    <n v="0"/>
    <n v="16.8"/>
    <n v="16"/>
    <n v="12"/>
    <n v="10.4"/>
    <n v="4"/>
    <n v="3.2"/>
    <n v="13.600000000000001"/>
    <n v="8"/>
    <n v="2.4000000000000004"/>
    <n v="0"/>
    <n v="14.4"/>
    <n v="23.200000000000003"/>
    <n v="0"/>
    <n v="31.200000000000003"/>
    <n v="12.8"/>
    <n v="26.400000000000002"/>
    <n v="2.4000000000000004"/>
    <n v="29.6"/>
    <n v="0"/>
    <n v="36"/>
    <n v="0"/>
    <n v="0"/>
    <n v="10.4"/>
    <n v="0"/>
    <n v="6.4"/>
    <n v="16"/>
    <n v="23.200000000000003"/>
    <n v="0"/>
    <n v="6.4"/>
  </r>
  <r>
    <x v="62"/>
    <x v="2"/>
    <x v="2"/>
    <n v="290.39999999999998"/>
    <n v="52"/>
    <n v="128"/>
    <n v="61.6"/>
    <n v="48.8"/>
    <n v="0"/>
    <n v="0.496"/>
    <n v="0.28000000000000003"/>
    <n v="0.71200000000000008"/>
    <n v="0.48"/>
    <n v="0.75200000000000011"/>
    <n v="0.55200000000000005"/>
    <n v="9.6000000000000002E-2"/>
    <n v="0.78400000000000003"/>
    <n v="0.52800000000000002"/>
    <n v="0.6080000000000001"/>
    <n v="0.72800000000000009"/>
    <n v="0.57599999999999996"/>
    <n v="0.72000000000000008"/>
    <n v="0.77600000000000002"/>
    <n v="0.8"/>
    <n v="0.32000000000000006"/>
    <n v="0.32800000000000007"/>
    <n v="22.400000000000002"/>
    <n v="2.4000000000000004"/>
    <n v="17.600000000000001"/>
    <n v="6.4"/>
    <n v="24.8"/>
    <n v="15.200000000000001"/>
    <n v="0"/>
    <n v="0"/>
    <n v="9.6000000000000014"/>
    <n v="29.6"/>
    <n v="20"/>
    <n v="0"/>
    <n v="0"/>
    <n v="0"/>
    <n v="4"/>
    <n v="4"/>
    <n v="0"/>
    <n v="16.8"/>
    <n v="0"/>
    <n v="24"/>
    <n v="16"/>
    <n v="33.6"/>
    <n v="0"/>
    <n v="0"/>
    <n v="4.8000000000000007"/>
    <n v="0.8"/>
    <n v="4.8000000000000007"/>
    <n v="0"/>
    <n v="1.6"/>
    <n v="0"/>
    <n v="0"/>
    <n v="4.8000000000000007"/>
    <n v="8"/>
    <n v="0"/>
    <n v="2.4000000000000004"/>
    <n v="0"/>
    <n v="24"/>
    <n v="0"/>
    <n v="12.8"/>
    <n v="0"/>
  </r>
  <r>
    <x v="63"/>
    <x v="2"/>
    <x v="3"/>
    <n v="390.40000000000003"/>
    <n v="91.199999999999989"/>
    <n v="122.4"/>
    <n v="86.4"/>
    <n v="90.40000000000002"/>
    <n v="0"/>
    <n v="0.39200000000000002"/>
    <n v="0.15200000000000002"/>
    <n v="0.51200000000000001"/>
    <n v="0.65600000000000014"/>
    <n v="0.76800000000000002"/>
    <n v="0.74400000000000011"/>
    <n v="0.77600000000000002"/>
    <n v="0.48"/>
    <n v="0.74400000000000011"/>
    <n v="0.38400000000000001"/>
    <n v="0.8"/>
    <n v="0.66400000000000015"/>
    <n v="0.66400000000000015"/>
    <n v="0.72000000000000008"/>
    <n v="0.72800000000000009"/>
    <n v="0.72800000000000009"/>
    <n v="0.33600000000000002"/>
    <n v="25.6"/>
    <n v="0"/>
    <n v="0"/>
    <n v="8"/>
    <n v="30.400000000000002"/>
    <n v="23.200000000000003"/>
    <n v="0"/>
    <n v="1.6"/>
    <n v="11.200000000000001"/>
    <n v="22.400000000000002"/>
    <n v="4"/>
    <n v="0"/>
    <n v="18.400000000000002"/>
    <n v="1.6"/>
    <n v="0.8"/>
    <n v="19.200000000000003"/>
    <n v="1.6"/>
    <n v="0"/>
    <n v="33.6"/>
    <n v="15.200000000000001"/>
    <n v="5.6000000000000005"/>
    <n v="17.600000000000001"/>
    <n v="28.8"/>
    <n v="2.4000000000000004"/>
    <n v="2.4000000000000004"/>
    <n v="19.200000000000003"/>
    <n v="0"/>
    <n v="0"/>
    <n v="0.8"/>
    <n v="9.6000000000000014"/>
    <n v="4.8000000000000007"/>
    <n v="8.8000000000000007"/>
    <n v="0"/>
    <n v="0"/>
    <n v="26.400000000000002"/>
    <n v="20"/>
    <n v="21.6"/>
    <n v="9.6000000000000014"/>
    <n v="0"/>
    <n v="0"/>
  </r>
  <r>
    <x v="64"/>
    <x v="2"/>
    <x v="4"/>
    <n v="456.8"/>
    <n v="96"/>
    <n v="120"/>
    <n v="140"/>
    <n v="100.80000000000001"/>
    <n v="0"/>
    <n v="0.77600000000000002"/>
    <n v="0.68800000000000006"/>
    <n v="0.64800000000000013"/>
    <n v="0.12"/>
    <n v="0.42400000000000004"/>
    <n v="0.63200000000000012"/>
    <n v="0.23199999999999998"/>
    <n v="0.51200000000000001"/>
    <n v="0.6160000000000001"/>
    <n v="0.8"/>
    <n v="0.504"/>
    <n v="0.36800000000000005"/>
    <n v="0.78400000000000003"/>
    <n v="0.33600000000000002"/>
    <n v="0.7360000000000001"/>
    <n v="0.72000000000000008"/>
    <n v="0.78400000000000003"/>
    <n v="24"/>
    <n v="22.400000000000002"/>
    <n v="4.8000000000000007"/>
    <n v="24.8"/>
    <n v="14.4"/>
    <n v="0"/>
    <n v="0"/>
    <n v="0.8"/>
    <n v="28.8"/>
    <n v="0"/>
    <n v="8"/>
    <n v="0"/>
    <n v="3.2"/>
    <n v="20"/>
    <n v="8.8000000000000007"/>
    <n v="0"/>
    <n v="19.200000000000003"/>
    <n v="24.8"/>
    <n v="10.4"/>
    <n v="14.4"/>
    <n v="14.4"/>
    <n v="24.8"/>
    <n v="36.800000000000004"/>
    <n v="4.8000000000000007"/>
    <n v="9.6000000000000014"/>
    <n v="7.2"/>
    <n v="20.8"/>
    <n v="1.6"/>
    <n v="14.4"/>
    <n v="5.6000000000000005"/>
    <n v="14.4"/>
    <n v="5.6000000000000005"/>
    <n v="0"/>
    <n v="4.8000000000000007"/>
    <n v="15.200000000000001"/>
    <n v="30.400000000000002"/>
    <n v="0"/>
    <n v="8"/>
    <n v="17.600000000000001"/>
    <n v="0"/>
  </r>
  <r>
    <x v="65"/>
    <x v="2"/>
    <x v="5"/>
    <n v="442.40000000000003"/>
    <n v="65.599999999999994"/>
    <n v="190.4"/>
    <n v="117.60000000000001"/>
    <n v="68.8"/>
    <n v="0"/>
    <n v="0.16800000000000001"/>
    <n v="0.4"/>
    <n v="0.58399999999999996"/>
    <n v="0.68800000000000006"/>
    <n v="0.76000000000000012"/>
    <n v="0.66400000000000015"/>
    <n v="0.55200000000000005"/>
    <n v="0.35200000000000004"/>
    <n v="0.48799999999999999"/>
    <n v="0.18400000000000002"/>
    <n v="0.504"/>
    <n v="0.41600000000000004"/>
    <n v="0.78400000000000003"/>
    <n v="0.36000000000000004"/>
    <n v="0.47199999999999998"/>
    <n v="0.32000000000000006"/>
    <n v="0.68"/>
    <n v="8.8000000000000007"/>
    <n v="19.200000000000003"/>
    <n v="16"/>
    <n v="0"/>
    <n v="23.200000000000003"/>
    <n v="40.800000000000004"/>
    <n v="3.2"/>
    <n v="14.4"/>
    <n v="31.200000000000003"/>
    <n v="33.6"/>
    <n v="4.8000000000000007"/>
    <n v="0"/>
    <n v="0"/>
    <n v="4"/>
    <n v="7.2"/>
    <n v="12.8"/>
    <n v="8.8000000000000007"/>
    <n v="10.4"/>
    <n v="11.200000000000001"/>
    <n v="14.4"/>
    <n v="3.2"/>
    <n v="8.8000000000000007"/>
    <n v="41.6"/>
    <n v="24.8"/>
    <n v="6.4"/>
    <n v="12"/>
    <n v="4.8000000000000007"/>
    <n v="16"/>
    <n v="0"/>
    <n v="0"/>
    <n v="8"/>
    <n v="4"/>
    <n v="0"/>
    <n v="28"/>
    <n v="0"/>
    <n v="10.4"/>
    <n v="9.6000000000000014"/>
    <n v="1.6"/>
    <n v="0"/>
    <n v="4"/>
  </r>
  <r>
    <x v="66"/>
    <x v="2"/>
    <x v="6"/>
    <n v="281.60000000000002"/>
    <n v="66.400000000000006"/>
    <n v="151.19999999999999"/>
    <n v="32"/>
    <n v="32"/>
    <n v="0"/>
    <n v="0.62400000000000011"/>
    <n v="0.29599999999999999"/>
    <n v="0.79200000000000004"/>
    <n v="0.66400000000000015"/>
    <n v="0.128"/>
    <n v="0.53600000000000003"/>
    <n v="0.6160000000000001"/>
    <n v="0.55200000000000005"/>
    <n v="0.60000000000000009"/>
    <n v="0.45600000000000007"/>
    <n v="0.48"/>
    <n v="0.64000000000000012"/>
    <n v="0.72800000000000009"/>
    <n v="0.33600000000000002"/>
    <n v="0.75200000000000011"/>
    <n v="0.8"/>
    <n v="0.69600000000000006"/>
    <n v="0"/>
    <n v="12"/>
    <n v="24"/>
    <n v="41.6"/>
    <n v="0"/>
    <n v="1.6"/>
    <n v="27.200000000000003"/>
    <n v="22.400000000000002"/>
    <n v="21.6"/>
    <n v="0.8"/>
    <n v="39.200000000000003"/>
    <n v="24.8"/>
    <n v="0"/>
    <n v="0"/>
    <n v="2.4000000000000004"/>
    <n v="0"/>
    <n v="0"/>
    <n v="0"/>
    <n v="2.4000000000000004"/>
    <n v="2.4000000000000004"/>
    <n v="0"/>
    <n v="2.4000000000000004"/>
    <n v="8.8000000000000007"/>
    <n v="8.8000000000000007"/>
    <n v="0"/>
    <n v="0"/>
    <n v="0.8"/>
    <n v="0"/>
    <n v="9.6000000000000014"/>
    <n v="1.6"/>
    <n v="1.6"/>
    <n v="2.4000000000000004"/>
    <n v="0"/>
    <n v="12.8"/>
    <n v="12"/>
    <n v="3.2"/>
    <n v="26.400000000000002"/>
    <n v="0"/>
    <n v="8"/>
    <n v="0"/>
  </r>
  <r>
    <x v="67"/>
    <x v="2"/>
    <x v="7"/>
    <n v="458.40000000000003"/>
    <n v="142.4"/>
    <n v="117.60000000000001"/>
    <n v="93.6"/>
    <n v="104.80000000000001"/>
    <n v="1"/>
    <n v="0.62400000000000011"/>
    <n v="0.76800000000000002"/>
    <n v="0.68"/>
    <n v="0.70400000000000007"/>
    <n v="0.64000000000000012"/>
    <n v="0.504"/>
    <n v="0.8"/>
    <n v="0.192"/>
    <n v="9.6000000000000002E-2"/>
    <n v="0.48"/>
    <n v="0.54400000000000004"/>
    <n v="0.72800000000000009"/>
    <n v="0.68"/>
    <n v="0.56000000000000005"/>
    <n v="0.76800000000000002"/>
    <n v="0.74400000000000011"/>
    <n v="0.33600000000000002"/>
    <n v="36"/>
    <n v="20"/>
    <n v="8"/>
    <n v="0"/>
    <n v="15.200000000000001"/>
    <n v="0"/>
    <n v="21.6"/>
    <n v="9.6000000000000014"/>
    <n v="0"/>
    <n v="7.2"/>
    <n v="0"/>
    <n v="28.8"/>
    <n v="0"/>
    <n v="4"/>
    <n v="15.200000000000001"/>
    <n v="8"/>
    <n v="36.800000000000004"/>
    <n v="0"/>
    <n v="0"/>
    <n v="12"/>
    <n v="0"/>
    <n v="6.4"/>
    <n v="0"/>
    <n v="28.8"/>
    <n v="4.8000000000000007"/>
    <n v="28.8"/>
    <n v="16.8"/>
    <n v="0"/>
    <n v="8"/>
    <n v="0"/>
    <n v="28"/>
    <n v="22.400000000000002"/>
    <n v="4.8000000000000007"/>
    <n v="12.8"/>
    <n v="21.6"/>
    <n v="44"/>
    <n v="5.6000000000000005"/>
    <n v="0.8"/>
    <n v="0"/>
    <n v="2.4000000000000004"/>
  </r>
  <r>
    <x v="68"/>
    <x v="2"/>
    <x v="8"/>
    <n v="412"/>
    <n v="52.799999999999976"/>
    <n v="117.60000000000001"/>
    <n v="124"/>
    <n v="117.60000000000001"/>
    <n v="0"/>
    <n v="0.23199999999999998"/>
    <n v="0.42400000000000004"/>
    <n v="0.36800000000000005"/>
    <n v="0.70400000000000007"/>
    <n v="0.78400000000000003"/>
    <n v="0.54400000000000004"/>
    <n v="0.79200000000000004"/>
    <n v="0.68800000000000006"/>
    <n v="0.51200000000000001"/>
    <n v="0.54400000000000004"/>
    <n v="0.51200000000000001"/>
    <n v="0.32800000000000007"/>
    <n v="0.78400000000000003"/>
    <n v="0.8"/>
    <n v="0.74400000000000011"/>
    <n v="0.72000000000000008"/>
    <n v="0.53600000000000003"/>
    <n v="6.4"/>
    <n v="2.4000000000000004"/>
    <n v="27.200000000000003"/>
    <n v="25.6"/>
    <n v="0"/>
    <n v="13.600000000000001"/>
    <n v="6.4"/>
    <n v="4.8000000000000007"/>
    <n v="0"/>
    <n v="31.200000000000003"/>
    <n v="23.200000000000003"/>
    <n v="12"/>
    <n v="5.6000000000000005"/>
    <n v="13.600000000000001"/>
    <n v="2.4000000000000004"/>
    <n v="0"/>
    <n v="24.8"/>
    <n v="17.600000000000001"/>
    <n v="27.200000000000003"/>
    <n v="14.4"/>
    <n v="26.400000000000002"/>
    <n v="21.6"/>
    <n v="15.200000000000001"/>
    <n v="0"/>
    <n v="6.4"/>
    <n v="36.800000000000004"/>
    <n v="10.4"/>
    <n v="1.6"/>
    <n v="4"/>
    <n v="1.6"/>
    <n v="0"/>
    <n v="16"/>
    <n v="10.4"/>
    <n v="4"/>
    <n v="0"/>
    <n v="11.199999999999978"/>
    <n v="0"/>
    <n v="0"/>
    <n v="0.8"/>
    <n v="10.4"/>
  </r>
  <r>
    <x v="69"/>
    <x v="2"/>
    <x v="9"/>
    <n v="345.6"/>
    <n v="65.600000000000009"/>
    <n v="88"/>
    <n v="121.60000000000001"/>
    <n v="70.399999999999949"/>
    <n v="0"/>
    <n v="0.25600000000000001"/>
    <n v="0.52800000000000002"/>
    <n v="0.60000000000000009"/>
    <n v="0.65600000000000014"/>
    <n v="0.59199999999999997"/>
    <n v="0.53600000000000003"/>
    <n v="0.47199999999999998"/>
    <n v="0.72000000000000008"/>
    <n v="0.37600000000000006"/>
    <n v="0.48"/>
    <n v="0.11200000000000002"/>
    <n v="0.57599999999999996"/>
    <n v="0.78400000000000003"/>
    <n v="0.75200000000000011"/>
    <n v="0.7360000000000001"/>
    <n v="0.23199999999999998"/>
    <n v="0.52800000000000002"/>
    <n v="10.4"/>
    <n v="17.600000000000001"/>
    <n v="0"/>
    <n v="24"/>
    <n v="0"/>
    <n v="6.4"/>
    <n v="0"/>
    <n v="8.8000000000000007"/>
    <n v="15.200000000000001"/>
    <n v="5.6000000000000005"/>
    <n v="0"/>
    <n v="4"/>
    <n v="6.3999999999999551"/>
    <n v="0"/>
    <n v="22.400000000000002"/>
    <n v="16"/>
    <n v="11.200000000000001"/>
    <n v="0"/>
    <n v="0.8"/>
    <n v="9.6000000000000014"/>
    <n v="0"/>
    <n v="19.200000000000003"/>
    <n v="4"/>
    <n v="8"/>
    <n v="10.4"/>
    <n v="4.8000000000000007"/>
    <n v="26.400000000000002"/>
    <n v="20"/>
    <n v="24"/>
    <n v="4.8000000000000007"/>
    <n v="8.8000000000000007"/>
    <n v="0"/>
    <n v="0"/>
    <n v="0"/>
    <n v="4"/>
    <n v="32.800000000000004"/>
    <n v="10.4"/>
    <n v="0"/>
    <n v="0"/>
    <n v="9.6000000000000014"/>
  </r>
  <r>
    <x v="70"/>
    <x v="2"/>
    <x v="10"/>
    <n v="385.6"/>
    <n v="102.4"/>
    <n v="91.999999999999986"/>
    <n v="81.599999999999994"/>
    <n v="109.60000000000001"/>
    <n v="0"/>
    <n v="0.56799999999999995"/>
    <n v="0.72000000000000008"/>
    <n v="0.29599999999999999"/>
    <n v="0.64800000000000013"/>
    <n v="0.78400000000000003"/>
    <n v="0.74400000000000011"/>
    <n v="0.14399999999999999"/>
    <n v="0.128"/>
    <n v="0.39200000000000002"/>
    <n v="0.504"/>
    <n v="0.57599999999999996"/>
    <n v="0.63200000000000012"/>
    <n v="0.76000000000000012"/>
    <n v="0.75200000000000011"/>
    <n v="0.68"/>
    <n v="0.28799999999999998"/>
    <n v="0.64800000000000013"/>
    <n v="8"/>
    <n v="20.8"/>
    <n v="2.4000000000000004"/>
    <n v="0"/>
    <n v="0"/>
    <n v="28.8"/>
    <n v="9.6000000000000014"/>
    <n v="1.6"/>
    <n v="8.8000000000000007"/>
    <n v="12"/>
    <n v="16.8"/>
    <n v="0"/>
    <n v="3.2"/>
    <n v="33.6"/>
    <n v="14.4"/>
    <n v="0"/>
    <n v="0.8"/>
    <n v="24"/>
    <n v="10.4"/>
    <n v="23.200000000000003"/>
    <n v="16"/>
    <n v="10.4"/>
    <n v="6.4"/>
    <n v="0"/>
    <n v="6.4"/>
    <n v="8.8000000000000007"/>
    <n v="1.6"/>
    <n v="0"/>
    <n v="32"/>
    <n v="0"/>
    <n v="7.2"/>
    <n v="23.200000000000003"/>
    <n v="12"/>
    <n v="6.4"/>
    <n v="1.6"/>
    <n v="8"/>
    <n v="9.6000000000000014"/>
    <n v="0"/>
    <n v="0"/>
    <n v="34.4"/>
  </r>
  <r>
    <x v="71"/>
    <x v="2"/>
    <x v="11"/>
    <n v="432"/>
    <n v="169.60000000000002"/>
    <n v="49.6"/>
    <n v="98.4"/>
    <n v="114.4"/>
    <n v="0"/>
    <n v="0.32800000000000007"/>
    <n v="0.30400000000000005"/>
    <n v="0.59199999999999997"/>
    <n v="0.72000000000000008"/>
    <n v="0.79200000000000004"/>
    <n v="0.64000000000000012"/>
    <n v="0.12"/>
    <n v="0.47199999999999998"/>
    <n v="0.60000000000000009"/>
    <n v="0.52800000000000002"/>
    <n v="0.57599999999999996"/>
    <n v="0.72800000000000009"/>
    <n v="0.74400000000000011"/>
    <n v="0.66400000000000015"/>
    <n v="0.34400000000000003"/>
    <n v="0.22400000000000003"/>
    <n v="0.45600000000000007"/>
    <n v="6.4"/>
    <n v="9.6000000000000014"/>
    <n v="0"/>
    <n v="1.6"/>
    <n v="0"/>
    <n v="0"/>
    <n v="4.8000000000000007"/>
    <n v="11.200000000000001"/>
    <n v="0"/>
    <n v="16"/>
    <n v="12"/>
    <n v="16.8"/>
    <n v="0"/>
    <n v="25.6"/>
    <n v="34.4"/>
    <n v="24"/>
    <n v="0"/>
    <n v="8.8000000000000007"/>
    <n v="1.6"/>
    <n v="3.2"/>
    <n v="0.8"/>
    <n v="7.2"/>
    <n v="12"/>
    <n v="6.4"/>
    <n v="44"/>
    <n v="12"/>
    <n v="0"/>
    <n v="5.6000000000000005"/>
    <n v="10.4"/>
    <n v="0"/>
    <n v="0"/>
    <n v="23.200000000000003"/>
    <n v="32"/>
    <n v="24.8"/>
    <n v="3.2"/>
    <n v="24"/>
    <n v="31.200000000000003"/>
    <n v="0"/>
    <n v="8"/>
    <n v="23.200000000000003"/>
  </r>
  <r>
    <x v="72"/>
    <x v="2"/>
    <x v="12"/>
    <n v="272.00000000000006"/>
    <n v="75.20000000000006"/>
    <n v="43.2"/>
    <n v="85.6"/>
    <n v="68"/>
    <n v="0"/>
    <n v="0.28000000000000003"/>
    <n v="0.47199999999999998"/>
    <n v="0.58399999999999996"/>
    <n v="0.4"/>
    <n v="0.79200000000000004"/>
    <n v="0.13600000000000001"/>
    <n v="0.56799999999999995"/>
    <n v="0.63200000000000012"/>
    <n v="0.6080000000000001"/>
    <n v="0.72800000000000009"/>
    <n v="0.48"/>
    <n v="0.77600000000000002"/>
    <n v="0.26400000000000001"/>
    <n v="0.8"/>
    <n v="0.68800000000000006"/>
    <n v="0.68"/>
    <n v="0.7360000000000001"/>
    <n v="4"/>
    <n v="0"/>
    <n v="4.8000000000000007"/>
    <n v="0"/>
    <n v="2.4000000000000004"/>
    <n v="4"/>
    <n v="16"/>
    <n v="0"/>
    <n v="11.200000000000001"/>
    <n v="0.8"/>
    <n v="45.6"/>
    <n v="8"/>
    <n v="27.200000000000003"/>
    <n v="16"/>
    <n v="0"/>
    <n v="1.6"/>
    <n v="0"/>
    <n v="5.6000000000000005"/>
    <n v="4"/>
    <n v="5.6000000000000005"/>
    <n v="0"/>
    <n v="14.4"/>
    <n v="15.200000000000001"/>
    <n v="17.600000000000001"/>
    <n v="0"/>
    <n v="15.200000000000001"/>
    <n v="17.600000000000001"/>
    <n v="0"/>
    <n v="5.6000000000000005"/>
    <n v="0"/>
    <n v="0"/>
    <n v="0"/>
    <n v="10.400000000000047"/>
    <n v="4.8000000000000007"/>
    <n v="24.8"/>
    <n v="4.8000000000000007"/>
    <n v="26.400000000000002"/>
    <n v="4"/>
    <n v="0"/>
    <n v="0"/>
  </r>
  <r>
    <x v="73"/>
    <x v="2"/>
    <x v="13"/>
    <n v="342.40000000000032"/>
    <n v="77.600000000000094"/>
    <n v="124.80000000000001"/>
    <n v="105.60000000000021"/>
    <n v="34.400000000000006"/>
    <n v="0"/>
    <n v="0.34400000000000003"/>
    <n v="0.66400000000000015"/>
    <n v="0.64000000000000012"/>
    <n v="0.70400000000000007"/>
    <n v="0.74400000000000011"/>
    <n v="0.22400000000000003"/>
    <n v="0.59199999999999997"/>
    <n v="0.63200000000000012"/>
    <n v="0.64000000000000012"/>
    <n v="0.48799999999999999"/>
    <n v="0.52800000000000002"/>
    <n v="0.41600000000000004"/>
    <n v="0.21600000000000003"/>
    <n v="0.64800000000000013"/>
    <n v="0.44000000000000006"/>
    <n v="0.79200000000000004"/>
    <n v="0.43200000000000005"/>
    <n v="14.4"/>
    <n v="35.200000000000003"/>
    <n v="20.8"/>
    <n v="0"/>
    <n v="0"/>
    <n v="8"/>
    <n v="19.200000000000003"/>
    <n v="3.2"/>
    <n v="24"/>
    <n v="0"/>
    <n v="18.400000000000002"/>
    <n v="8.8000000000000007"/>
    <n v="7.2"/>
    <n v="5.6000000000000005"/>
    <n v="4"/>
    <n v="4.8000000000000007"/>
    <n v="0"/>
    <n v="4"/>
    <n v="0"/>
    <n v="0"/>
    <n v="0"/>
    <n v="6.4"/>
    <n v="8.8000000000000913"/>
    <n v="13.600000000000001"/>
    <n v="0"/>
    <n v="9.600000000000092"/>
    <n v="4.0000000000000231"/>
    <n v="11.200000000000001"/>
    <n v="20.8"/>
    <n v="31.200000000000003"/>
    <n v="6.4"/>
    <n v="14.4"/>
    <n v="16.8"/>
    <n v="5.6000000000000005"/>
    <n v="0"/>
    <n v="4.8000000000000913"/>
    <n v="5.6000000000000005"/>
    <n v="20"/>
    <n v="4"/>
    <n v="0"/>
  </r>
  <r>
    <x v="74"/>
    <x v="2"/>
    <x v="14"/>
    <n v="464.80000000000013"/>
    <n v="113.60000000000001"/>
    <n v="174.40000000000012"/>
    <n v="88"/>
    <n v="88.8"/>
    <n v="0"/>
    <n v="0.4"/>
    <n v="0.504"/>
    <n v="0.56799999999999995"/>
    <n v="0.71200000000000008"/>
    <n v="0.75200000000000011"/>
    <n v="0.7360000000000001"/>
    <n v="0.57599999999999996"/>
    <n v="0.51200000000000001"/>
    <n v="0.75200000000000011"/>
    <n v="0.7360000000000001"/>
    <n v="0.8"/>
    <n v="0.41600000000000004"/>
    <n v="0.59199999999999997"/>
    <n v="0.34400000000000003"/>
    <n v="0.8"/>
    <n v="0.75200000000000011"/>
    <n v="0.30400000000000005"/>
    <n v="35.200000000000003"/>
    <n v="4"/>
    <n v="28"/>
    <n v="21.6"/>
    <n v="0.80000000000009097"/>
    <n v="32"/>
    <n v="0.8"/>
    <n v="44.800000000000004"/>
    <n v="6.4"/>
    <n v="0.8"/>
    <n v="0"/>
    <n v="0"/>
    <n v="10.4"/>
    <n v="32"/>
    <n v="0"/>
    <n v="14.4"/>
    <n v="4.8000000000000007"/>
    <n v="0"/>
    <n v="0"/>
    <n v="27.200000000000003"/>
    <n v="21.6"/>
    <n v="6.4"/>
    <n v="14.4"/>
    <n v="0"/>
    <n v="20"/>
    <n v="1.6"/>
    <n v="0"/>
    <n v="7.2"/>
    <n v="0"/>
    <n v="16.8"/>
    <n v="0"/>
    <n v="9.6000000000000014"/>
    <n v="16.8"/>
    <n v="15.200000000000001"/>
    <n v="37.6"/>
    <n v="14.4"/>
    <n v="1.6"/>
    <n v="12"/>
    <n v="2.4000000000000004"/>
    <n v="4"/>
  </r>
  <r>
    <x v="75"/>
    <x v="2"/>
    <x v="15"/>
    <n v="444"/>
    <n v="72"/>
    <n v="104.80000000000001"/>
    <n v="140.80000000000001"/>
    <n v="126.4"/>
    <n v="0"/>
    <n v="0.72800000000000009"/>
    <n v="0.51200000000000001"/>
    <n v="0.60000000000000009"/>
    <n v="0.76000000000000012"/>
    <n v="0.79200000000000004"/>
    <n v="0.6080000000000001"/>
    <n v="0.52800000000000002"/>
    <n v="0.48799999999999999"/>
    <n v="0.37600000000000006"/>
    <n v="0.58399999999999996"/>
    <n v="0.64000000000000012"/>
    <n v="0.41600000000000004"/>
    <n v="0.44800000000000006"/>
    <n v="0.34400000000000003"/>
    <n v="0.72000000000000008"/>
    <n v="0.32800000000000007"/>
    <n v="0.75200000000000011"/>
    <n v="9.6000000000000014"/>
    <n v="18.400000000000002"/>
    <n v="22.400000000000002"/>
    <n v="4.8000000000000007"/>
    <n v="19.200000000000003"/>
    <n v="22.400000000000002"/>
    <n v="4"/>
    <n v="0"/>
    <n v="0.8"/>
    <n v="3.2"/>
    <n v="9.6000000000000014"/>
    <n v="6.4"/>
    <n v="26.400000000000002"/>
    <n v="23.200000000000003"/>
    <n v="21.6"/>
    <n v="3.2"/>
    <n v="2.4000000000000004"/>
    <n v="9.6000000000000014"/>
    <n v="8.8000000000000007"/>
    <n v="24.8"/>
    <n v="3.2"/>
    <n v="20.8"/>
    <n v="4.8000000000000007"/>
    <n v="2.4000000000000004"/>
    <n v="32.800000000000004"/>
    <n v="19.200000000000003"/>
    <n v="30.400000000000002"/>
    <n v="10.4"/>
    <n v="9.6000000000000014"/>
    <n v="7.2"/>
    <n v="0"/>
    <n v="9.6000000000000014"/>
    <n v="30.400000000000002"/>
    <n v="0"/>
    <n v="21.6"/>
    <n v="10.4"/>
    <n v="0"/>
    <n v="0"/>
    <n v="0"/>
    <n v="0"/>
  </r>
  <r>
    <x v="76"/>
    <x v="2"/>
    <x v="16"/>
    <n v="360"/>
    <n v="76"/>
    <n v="51.999999999999957"/>
    <n v="103.20000000000002"/>
    <n v="128.80000000000001"/>
    <n v="1"/>
    <n v="0.20800000000000002"/>
    <n v="0.52800000000000002"/>
    <n v="0.62400000000000011"/>
    <n v="0.30400000000000005"/>
    <n v="0.78400000000000003"/>
    <n v="0.53600000000000003"/>
    <n v="0.76800000000000002"/>
    <n v="0.52800000000000002"/>
    <n v="0.77600000000000002"/>
    <n v="0.48"/>
    <n v="0.48"/>
    <n v="0.46399999999999997"/>
    <n v="0.69600000000000006"/>
    <n v="0.248"/>
    <n v="0.44800000000000006"/>
    <n v="0.32800000000000007"/>
    <n v="0.46399999999999997"/>
    <n v="11.199999999999955"/>
    <n v="0"/>
    <n v="0"/>
    <n v="4"/>
    <n v="4.8000000000000007"/>
    <n v="0"/>
    <n v="8"/>
    <n v="20"/>
    <n v="4"/>
    <n v="0"/>
    <n v="0"/>
    <n v="4"/>
    <n v="30.400000000000002"/>
    <n v="9.6000000000000014"/>
    <n v="0"/>
    <n v="19.200000000000003"/>
    <n v="16.8"/>
    <n v="24.8"/>
    <n v="0.8"/>
    <n v="23.200000000000003"/>
    <n v="4"/>
    <n v="0"/>
    <n v="36.800000000000004"/>
    <n v="16.8"/>
    <n v="7.2"/>
    <n v="12"/>
    <n v="2.4000000000000004"/>
    <n v="1.6"/>
    <n v="22.400000000000002"/>
    <n v="0"/>
    <n v="9.6000000000000014"/>
    <n v="0"/>
    <n v="0"/>
    <n v="23.200000000000003"/>
    <n v="0"/>
    <n v="4"/>
    <n v="5.6000000000000005"/>
    <n v="6.4"/>
    <n v="14.4"/>
    <n v="12.8"/>
  </r>
  <r>
    <x v="77"/>
    <x v="2"/>
    <x v="17"/>
    <n v="360"/>
    <n v="108.8"/>
    <n v="51.2"/>
    <n v="77.599999999999994"/>
    <n v="122.4"/>
    <n v="0"/>
    <n v="0.28000000000000003"/>
    <n v="0.66400000000000015"/>
    <n v="0.79200000000000004"/>
    <n v="0.76000000000000012"/>
    <n v="0.7360000000000001"/>
    <n v="0.67200000000000004"/>
    <n v="0.53600000000000003"/>
    <n v="8.0000000000000016E-2"/>
    <n v="0.48"/>
    <n v="0.55200000000000005"/>
    <n v="0.79200000000000004"/>
    <n v="0.76800000000000002"/>
    <n v="0.20800000000000002"/>
    <n v="0.29599999999999999"/>
    <n v="0.76000000000000012"/>
    <n v="0.25600000000000001"/>
    <n v="0.79200000000000004"/>
    <n v="0"/>
    <n v="14.4"/>
    <n v="0"/>
    <n v="0"/>
    <n v="6.4"/>
    <n v="20.8"/>
    <n v="0"/>
    <n v="3.2"/>
    <n v="0"/>
    <n v="6.4"/>
    <n v="32"/>
    <n v="30.400000000000002"/>
    <n v="0"/>
    <n v="32"/>
    <n v="4.8000000000000007"/>
    <n v="0"/>
    <n v="36"/>
    <n v="4.8000000000000007"/>
    <n v="0"/>
    <n v="14.4"/>
    <n v="6.4"/>
    <n v="13.600000000000001"/>
    <n v="16"/>
    <n v="4.8000000000000007"/>
    <n v="0"/>
    <n v="0"/>
    <n v="8"/>
    <n v="5.6000000000000005"/>
    <n v="6.4"/>
    <n v="16.8"/>
    <n v="0"/>
    <n v="37.6"/>
    <n v="4"/>
    <n v="8"/>
    <n v="20"/>
    <n v="10.4"/>
    <n v="4"/>
    <n v="21.6"/>
    <n v="3.2"/>
    <n v="0"/>
  </r>
  <r>
    <x v="78"/>
    <x v="2"/>
    <x v="18"/>
    <n v="312.8"/>
    <n v="80"/>
    <n v="84.800000000000011"/>
    <n v="120"/>
    <n v="28"/>
    <n v="0"/>
    <n v="0.34400000000000003"/>
    <n v="0.48"/>
    <n v="0.79200000000000004"/>
    <n v="0.64000000000000012"/>
    <n v="0.78400000000000003"/>
    <n v="0.57599999999999996"/>
    <n v="0.48799999999999999"/>
    <n v="0.45600000000000007"/>
    <n v="0.58399999999999996"/>
    <n v="0.54400000000000004"/>
    <n v="0.78400000000000003"/>
    <n v="0.76000000000000012"/>
    <n v="0.76800000000000002"/>
    <n v="0.20800000000000002"/>
    <n v="0.32800000000000007"/>
    <n v="0.44800000000000006"/>
    <n v="0.504"/>
    <n v="0"/>
    <n v="10.4"/>
    <n v="20.8"/>
    <n v="0"/>
    <n v="6.4"/>
    <n v="0"/>
    <n v="0.8"/>
    <n v="8"/>
    <n v="38.400000000000006"/>
    <n v="0"/>
    <n v="0"/>
    <n v="0"/>
    <n v="0"/>
    <n v="0"/>
    <n v="0"/>
    <n v="6.4"/>
    <n v="10.4"/>
    <n v="0"/>
    <n v="11.200000000000001"/>
    <n v="0"/>
    <n v="13.600000000000001"/>
    <n v="0"/>
    <n v="1.6"/>
    <n v="5.6000000000000005"/>
    <n v="27.200000000000003"/>
    <n v="20.8"/>
    <n v="19.200000000000003"/>
    <n v="24"/>
    <n v="4"/>
    <n v="4"/>
    <n v="0.8"/>
    <n v="4.8000000000000007"/>
    <n v="20.8"/>
    <n v="0"/>
    <n v="13.600000000000001"/>
    <n v="2.4000000000000004"/>
    <n v="11.200000000000001"/>
    <n v="9.6000000000000014"/>
    <n v="0"/>
    <n v="16.8"/>
  </r>
  <r>
    <x v="79"/>
    <x v="2"/>
    <x v="19"/>
    <n v="361.59999999999997"/>
    <n v="89.6"/>
    <n v="101.60000000000005"/>
    <n v="81.599999999999909"/>
    <n v="88.800000000000011"/>
    <n v="0"/>
    <n v="0.30400000000000005"/>
    <n v="0.42400000000000004"/>
    <n v="0.65600000000000014"/>
    <n v="0.67200000000000004"/>
    <n v="0.57599999999999996"/>
    <n v="0.79200000000000004"/>
    <n v="0.496"/>
    <n v="0.74400000000000011"/>
    <n v="0.68800000000000006"/>
    <n v="0.60000000000000009"/>
    <n v="0.76000000000000012"/>
    <n v="0.66400000000000015"/>
    <n v="0.7360000000000001"/>
    <n v="0.62400000000000011"/>
    <n v="0.53600000000000003"/>
    <n v="0.69600000000000006"/>
    <n v="0.43200000000000005"/>
    <n v="16"/>
    <n v="4"/>
    <n v="19.200000000000003"/>
    <n v="0.8"/>
    <n v="4"/>
    <n v="30.400000000000002"/>
    <n v="14.4"/>
    <n v="9.6000000000000014"/>
    <n v="0"/>
    <n v="3.2000000000000455"/>
    <n v="14.4"/>
    <n v="9.6000000000000014"/>
    <n v="0"/>
    <n v="12.8"/>
    <n v="12.8"/>
    <n v="24"/>
    <n v="0"/>
    <n v="13.600000000000001"/>
    <n v="9.6000000000000014"/>
    <n v="6.4"/>
    <n v="4.8000000000000007"/>
    <n v="2.3999999999999093"/>
    <n v="16.8"/>
    <n v="0"/>
    <n v="5.6000000000000005"/>
    <n v="2.4000000000000004"/>
    <n v="8"/>
    <n v="12.8"/>
    <n v="16"/>
    <n v="12.8"/>
    <n v="0"/>
    <n v="40"/>
    <n v="3.2"/>
    <n v="0"/>
    <n v="7.2"/>
    <n v="0"/>
    <n v="12.8"/>
    <n v="5.6000000000000005"/>
    <n v="0"/>
    <n v="20.8"/>
  </r>
  <r>
    <x v="80"/>
    <x v="2"/>
    <x v="20"/>
    <n v="387.2"/>
    <n v="156.79999999999998"/>
    <n v="14.4"/>
    <n v="107.20000000000002"/>
    <n v="108.80000000000001"/>
    <n v="0"/>
    <n v="0.64000000000000012"/>
    <n v="0.26400000000000001"/>
    <n v="0.74400000000000011"/>
    <n v="0.65600000000000014"/>
    <n v="0.6080000000000001"/>
    <n v="0.44000000000000006"/>
    <n v="0.62400000000000011"/>
    <n v="0.54400000000000004"/>
    <n v="0.56000000000000005"/>
    <n v="0.63200000000000012"/>
    <n v="0.54400000000000004"/>
    <n v="0.39200000000000002"/>
    <n v="0.66400000000000015"/>
    <n v="0.6080000000000001"/>
    <n v="0.72000000000000008"/>
    <n v="0.68"/>
    <n v="0.74400000000000011"/>
    <n v="0"/>
    <n v="0"/>
    <n v="0"/>
    <n v="0"/>
    <n v="0"/>
    <n v="8"/>
    <n v="0"/>
    <n v="4"/>
    <n v="0"/>
    <n v="2.4000000000000004"/>
    <n v="16"/>
    <n v="0"/>
    <n v="14.4"/>
    <n v="13.600000000000001"/>
    <n v="14.4"/>
    <n v="0"/>
    <n v="36.800000000000004"/>
    <n v="12"/>
    <n v="17.600000000000001"/>
    <n v="0"/>
    <n v="0"/>
    <n v="12.8"/>
    <n v="29.6"/>
    <n v="13.600000000000001"/>
    <n v="0"/>
    <n v="9.6000000000000014"/>
    <n v="22.400000000000002"/>
    <n v="0"/>
    <n v="19.200000000000003"/>
    <n v="0"/>
    <n v="13.600000000000001"/>
    <n v="35.200000000000003"/>
    <n v="0"/>
    <n v="16"/>
    <n v="29.6"/>
    <n v="10.4"/>
    <n v="16"/>
    <n v="7.2"/>
    <n v="15.200000000000001"/>
    <n v="13.600000000000001"/>
  </r>
  <r>
    <x v="81"/>
    <x v="2"/>
    <x v="21"/>
    <n v="382.40000000000003"/>
    <n v="96"/>
    <n v="144.00000000000003"/>
    <n v="84.8"/>
    <n v="57.600000000000009"/>
    <n v="0"/>
    <n v="0.34400000000000003"/>
    <n v="0.76000000000000012"/>
    <n v="0.60000000000000009"/>
    <n v="0.78400000000000003"/>
    <n v="0.67200000000000004"/>
    <n v="0.52800000000000002"/>
    <n v="0.77600000000000002"/>
    <n v="0.70400000000000007"/>
    <n v="0.77600000000000002"/>
    <n v="9.6000000000000002E-2"/>
    <n v="0.28799999999999998"/>
    <n v="0.248"/>
    <n v="0.68800000000000006"/>
    <n v="0.75200000000000011"/>
    <n v="0.36000000000000004"/>
    <n v="0.76000000000000012"/>
    <n v="0.4"/>
    <n v="4.8000000000000007"/>
    <n v="15.200000000000001"/>
    <n v="21.6"/>
    <n v="2.4000000000000004"/>
    <n v="20.8"/>
    <n v="19.200000000000003"/>
    <n v="27.200000000000003"/>
    <n v="7.2"/>
    <n v="20.8"/>
    <n v="4.8000000000000007"/>
    <n v="0"/>
    <n v="36.800000000000004"/>
    <n v="0"/>
    <n v="4.8000000000000007"/>
    <n v="0"/>
    <n v="0.8"/>
    <n v="3.2"/>
    <n v="0"/>
    <n v="5.6000000000000005"/>
    <n v="6.4"/>
    <n v="0"/>
    <n v="17.600000000000001"/>
    <n v="4"/>
    <n v="19.200000000000003"/>
    <n v="9.6000000000000014"/>
    <n v="0.8"/>
    <n v="20.8"/>
    <n v="5.6000000000000005"/>
    <n v="0"/>
    <n v="7.2"/>
    <n v="9.6000000000000014"/>
    <n v="3.2"/>
    <n v="30.400000000000002"/>
    <n v="14.4"/>
    <n v="0"/>
    <n v="5.6000000000000005"/>
    <n v="4"/>
    <n v="12"/>
    <n v="5.6000000000000005"/>
    <n v="11.200000000000001"/>
  </r>
  <r>
    <x v="82"/>
    <x v="2"/>
    <x v="22"/>
    <n v="325.60000000000002"/>
    <n v="59.2"/>
    <n v="86.4"/>
    <n v="72.800000000000011"/>
    <n v="107.20000000000002"/>
    <n v="0"/>
    <n v="0.77600000000000002"/>
    <n v="0.43200000000000005"/>
    <n v="0.40800000000000003"/>
    <n v="0.64800000000000013"/>
    <n v="0.65600000000000014"/>
    <n v="0.70400000000000007"/>
    <n v="0.59199999999999997"/>
    <n v="0.64000000000000012"/>
    <n v="0.44800000000000006"/>
    <n v="0.44000000000000006"/>
    <n v="0.84000000000000008"/>
    <n v="0.36000000000000004"/>
    <n v="0.8"/>
    <n v="0.72800000000000009"/>
    <n v="0.79200000000000004"/>
    <n v="0.47199999999999998"/>
    <n v="0.69600000000000006"/>
    <n v="0"/>
    <n v="3.2"/>
    <n v="33.6"/>
    <n v="0"/>
    <n v="15.200000000000001"/>
    <n v="14.4"/>
    <n v="8.8000000000000007"/>
    <n v="0"/>
    <n v="11.200000000000001"/>
    <n v="0"/>
    <n v="23.200000000000003"/>
    <n v="27.200000000000003"/>
    <n v="3.2"/>
    <n v="5.6000000000000005"/>
    <n v="24"/>
    <n v="0"/>
    <n v="18.400000000000002"/>
    <n v="15.200000000000001"/>
    <n v="0"/>
    <n v="13.600000000000001"/>
    <n v="0"/>
    <n v="9.6000000000000014"/>
    <n v="26.400000000000002"/>
    <n v="9.6000000000000014"/>
    <n v="9.6000000000000014"/>
    <n v="7.2"/>
    <n v="2.4000000000000004"/>
    <n v="3.2"/>
    <n v="4.8000000000000007"/>
    <n v="0"/>
    <n v="16.8"/>
    <n v="8.8000000000000007"/>
    <n v="0"/>
    <n v="4"/>
    <n v="2.4000000000000004"/>
    <n v="0"/>
    <n v="17.600000000000001"/>
    <n v="0"/>
    <n v="0"/>
    <n v="9.6000000000000014"/>
  </r>
  <r>
    <x v="83"/>
    <x v="2"/>
    <x v="23"/>
    <n v="453.59999999999991"/>
    <n v="80.800000000000011"/>
    <n v="73.599999999999994"/>
    <n v="119.2"/>
    <n v="179.99999999999991"/>
    <n v="0"/>
    <n v="0.64000000000000012"/>
    <n v="0.41600000000000004"/>
    <n v="0.56000000000000005"/>
    <n v="0.71200000000000008"/>
    <n v="0.79200000000000004"/>
    <n v="0.63200000000000012"/>
    <n v="0.56799999999999995"/>
    <n v="0.62400000000000011"/>
    <n v="0.55200000000000005"/>
    <n v="0.68"/>
    <n v="0.70400000000000007"/>
    <n v="0.56000000000000005"/>
    <n v="0.62400000000000011"/>
    <n v="0.56000000000000005"/>
    <n v="0.51200000000000001"/>
    <n v="0.76800000000000002"/>
    <n v="0.27200000000000002"/>
    <n v="25.6"/>
    <n v="4"/>
    <n v="0"/>
    <n v="0"/>
    <n v="4"/>
    <n v="5.6000000000000005"/>
    <n v="16.8"/>
    <n v="0"/>
    <n v="13.600000000000001"/>
    <n v="4"/>
    <n v="0"/>
    <n v="11.200000000000001"/>
    <n v="19.200000000000003"/>
    <n v="24"/>
    <n v="43.2"/>
    <n v="0"/>
    <n v="19.200000000000003"/>
    <n v="15.200000000000001"/>
    <n v="24"/>
    <n v="23.999999999999911"/>
    <n v="9.6000000000000014"/>
    <n v="32.800000000000004"/>
    <n v="10.4"/>
    <n v="18.400000000000002"/>
    <n v="28"/>
    <n v="0"/>
    <n v="7.2"/>
    <n v="0"/>
    <n v="1.6"/>
    <n v="11.200000000000001"/>
    <n v="4"/>
    <n v="1.6"/>
    <n v="15.200000000000001"/>
    <n v="3.2"/>
    <n v="0"/>
    <n v="5.6000000000000005"/>
    <n v="12"/>
    <n v="6.4"/>
    <n v="0"/>
    <n v="32.800000000000004"/>
  </r>
  <r>
    <x v="84"/>
    <x v="2"/>
    <x v="24"/>
    <n v="421.60000000000014"/>
    <n v="86.400000000000091"/>
    <n v="114.4"/>
    <n v="118.4"/>
    <n v="102.4"/>
    <n v="0"/>
    <n v="0.63200000000000012"/>
    <n v="0.77600000000000002"/>
    <n v="0.60000000000000009"/>
    <n v="0.67200000000000004"/>
    <n v="0.4"/>
    <n v="0.64000000000000012"/>
    <n v="0.43200000000000005"/>
    <n v="0.504"/>
    <n v="0.75200000000000011"/>
    <n v="0.52800000000000002"/>
    <n v="0.48799999999999999"/>
    <n v="0.79200000000000004"/>
    <n v="0.33600000000000002"/>
    <n v="0.35200000000000004"/>
    <n v="0.36800000000000005"/>
    <n v="0.69600000000000006"/>
    <n v="0.37600000000000006"/>
    <n v="16.8"/>
    <n v="4.8000000000000007"/>
    <n v="0"/>
    <n v="4.8000000000000007"/>
    <n v="0"/>
    <n v="4"/>
    <n v="20.8"/>
    <n v="36"/>
    <n v="26.400000000000002"/>
    <n v="0.8"/>
    <n v="0"/>
    <n v="0"/>
    <n v="0"/>
    <n v="8"/>
    <n v="12.8"/>
    <n v="20.8"/>
    <n v="7.2"/>
    <n v="34.4"/>
    <n v="19.200000000000003"/>
    <n v="0"/>
    <n v="28.8"/>
    <n v="11.200000000000001"/>
    <n v="9.6000000000000014"/>
    <n v="0"/>
    <n v="24.8"/>
    <n v="4"/>
    <n v="0"/>
    <n v="8.8000000000000007"/>
    <n v="4"/>
    <n v="27.200000000000003"/>
    <n v="9.6000000000000014"/>
    <n v="0"/>
    <n v="0"/>
    <n v="20.800000000000093"/>
    <n v="0"/>
    <n v="0.8"/>
    <n v="32"/>
    <n v="6.4"/>
    <n v="0"/>
    <n v="16.8"/>
  </r>
  <r>
    <x v="85"/>
    <x v="2"/>
    <x v="25"/>
    <n v="324.00000000000006"/>
    <n v="72"/>
    <n v="114.40000000000002"/>
    <n v="56"/>
    <n v="81.600000000000009"/>
    <n v="0"/>
    <n v="0.72800000000000009"/>
    <n v="0.51200000000000001"/>
    <n v="0.56799999999999995"/>
    <n v="0.57599999999999996"/>
    <n v="0.56000000000000005"/>
    <n v="0.6080000000000001"/>
    <n v="0.504"/>
    <n v="0.33600000000000002"/>
    <n v="0.56000000000000005"/>
    <n v="0.56799999999999995"/>
    <n v="0.77600000000000002"/>
    <n v="0.39200000000000002"/>
    <n v="0.74400000000000011"/>
    <n v="0.48"/>
    <n v="0.72000000000000008"/>
    <n v="0.32800000000000007"/>
    <n v="0.74400000000000011"/>
    <n v="14.4"/>
    <n v="0"/>
    <n v="15.200000000000001"/>
    <n v="0"/>
    <n v="1.6"/>
    <n v="6.4"/>
    <n v="31.200000000000003"/>
    <n v="16"/>
    <n v="22.400000000000002"/>
    <n v="7.2"/>
    <n v="0"/>
    <n v="0"/>
    <n v="7.2"/>
    <n v="3.2"/>
    <n v="14.4"/>
    <n v="0"/>
    <n v="13.600000000000001"/>
    <n v="21.6"/>
    <n v="13.600000000000001"/>
    <n v="8"/>
    <n v="0"/>
    <n v="0"/>
    <n v="0"/>
    <n v="2.4000000000000004"/>
    <n v="2.4000000000000004"/>
    <n v="0"/>
    <n v="21.6"/>
    <n v="3.2"/>
    <n v="0"/>
    <n v="26.400000000000002"/>
    <n v="20"/>
    <n v="2.4000000000000004"/>
    <n v="7.2"/>
    <n v="7.2"/>
    <n v="3.2"/>
    <n v="0"/>
    <n v="10.4"/>
    <n v="21.6"/>
    <n v="0"/>
    <n v="0"/>
  </r>
  <r>
    <x v="86"/>
    <x v="2"/>
    <x v="26"/>
    <n v="243.20000000000005"/>
    <n v="90.40000000000002"/>
    <n v="41.6"/>
    <n v="47.20000000000001"/>
    <n v="64"/>
    <n v="0"/>
    <n v="0.33600000000000002"/>
    <n v="0.45600000000000007"/>
    <n v="0.6160000000000001"/>
    <n v="0.68"/>
    <n v="0.68800000000000006"/>
    <n v="0.72000000000000008"/>
    <n v="0.69600000000000006"/>
    <n v="0.57599999999999996"/>
    <n v="0.77600000000000002"/>
    <n v="0.78400000000000003"/>
    <n v="0.55200000000000005"/>
    <n v="0.75200000000000011"/>
    <n v="0.60000000000000009"/>
    <n v="0.68800000000000006"/>
    <n v="0.8"/>
    <n v="0.72800000000000009"/>
    <n v="0.53600000000000003"/>
    <n v="5.6000000000000005"/>
    <n v="5.6000000000000005"/>
    <n v="0"/>
    <n v="4.8000000000000007"/>
    <n v="8.8000000000000007"/>
    <n v="4"/>
    <n v="5.6000000000000005"/>
    <n v="7.2"/>
    <n v="0"/>
    <n v="0"/>
    <n v="27.200000000000003"/>
    <n v="4"/>
    <n v="24"/>
    <n v="0"/>
    <n v="4.8000000000000007"/>
    <n v="4.8000000000000007"/>
    <n v="23.200000000000003"/>
    <n v="0"/>
    <n v="0"/>
    <n v="3.2"/>
    <n v="5.6000000000000005"/>
    <n v="19.200000000000003"/>
    <n v="5.6000000000000005"/>
    <n v="5.6000000000000005"/>
    <n v="0"/>
    <n v="0"/>
    <n v="0"/>
    <n v="0"/>
    <n v="1.6"/>
    <n v="9.6000000000000014"/>
    <n v="0"/>
    <n v="31.200000000000003"/>
    <n v="1.6"/>
    <n v="7.2"/>
    <n v="15.200000000000001"/>
    <n v="1.6"/>
    <n v="10.4"/>
    <n v="4.8000000000000007"/>
    <n v="16"/>
    <n v="2.4000000000000004"/>
  </r>
  <r>
    <x v="87"/>
    <x v="2"/>
    <x v="27"/>
    <n v="384.00000000000011"/>
    <n v="140.00000000000003"/>
    <n v="64.800000000000011"/>
    <n v="101.6"/>
    <n v="77.600000000000051"/>
    <n v="0"/>
    <n v="0.4"/>
    <n v="0.7360000000000001"/>
    <n v="0.56799999999999995"/>
    <n v="0.57599999999999996"/>
    <n v="0.38400000000000001"/>
    <n v="0.68"/>
    <n v="0.56000000000000005"/>
    <n v="8.0000000000000016E-2"/>
    <n v="0.496"/>
    <n v="0.57599999999999996"/>
    <n v="0.7360000000000001"/>
    <n v="0.58399999999999996"/>
    <n v="0.58399999999999996"/>
    <n v="0.62400000000000011"/>
    <n v="0.32000000000000006"/>
    <n v="0.68800000000000006"/>
    <n v="0.75200000000000011"/>
    <n v="17.600000000000001"/>
    <n v="0"/>
    <n v="33.6"/>
    <n v="0"/>
    <n v="8"/>
    <n v="1.6"/>
    <n v="4"/>
    <n v="0"/>
    <n v="0"/>
    <n v="0"/>
    <n v="10.4"/>
    <n v="4"/>
    <n v="0"/>
    <n v="32.800000000000004"/>
    <n v="2.4000000000000004"/>
    <n v="4.0000000000000453"/>
    <n v="0"/>
    <n v="8"/>
    <n v="12.8"/>
    <n v="13.600000000000001"/>
    <n v="4"/>
    <n v="19.200000000000003"/>
    <n v="23.200000000000003"/>
    <n v="0"/>
    <n v="20"/>
    <n v="1.6"/>
    <n v="16"/>
    <n v="5.6000000000000005"/>
    <n v="11.200000000000001"/>
    <n v="0.8"/>
    <n v="30.400000000000002"/>
    <n v="13.600000000000001"/>
    <n v="21.6"/>
    <n v="18.400000000000002"/>
    <n v="28.8"/>
    <n v="2.4000000000000004"/>
    <n v="9.6000000000000014"/>
    <n v="0"/>
    <n v="12.8"/>
    <n v="2.4000000000000004"/>
  </r>
  <r>
    <x v="88"/>
    <x v="2"/>
    <x v="28"/>
    <n v="439.20000000000005"/>
    <n v="87.200000000000017"/>
    <n v="128.80000000000001"/>
    <n v="117.60000000000001"/>
    <n v="105.60000000000001"/>
    <n v="0"/>
    <n v="0.43200000000000005"/>
    <n v="0.47199999999999998"/>
    <n v="0.62400000000000011"/>
    <n v="0.69600000000000006"/>
    <n v="0.7360000000000001"/>
    <n v="0.52800000000000002"/>
    <n v="0.46399999999999997"/>
    <n v="0.68800000000000006"/>
    <n v="0.71200000000000008"/>
    <n v="0.60000000000000009"/>
    <n v="0.76800000000000002"/>
    <n v="0.36000000000000004"/>
    <n v="0.76800000000000002"/>
    <n v="0.72000000000000008"/>
    <n v="0.79200000000000004"/>
    <n v="0.47199999999999998"/>
    <n v="0.29599999999999999"/>
    <n v="5.6000000000000005"/>
    <n v="27.200000000000003"/>
    <n v="32.800000000000004"/>
    <n v="13.600000000000001"/>
    <n v="10.4"/>
    <n v="10.4"/>
    <n v="11.999999999999979"/>
    <n v="4.8000000000000007"/>
    <n v="0"/>
    <n v="12"/>
    <n v="0"/>
    <n v="36"/>
    <n v="5.6000000000000005"/>
    <n v="0"/>
    <n v="3.2"/>
    <n v="4"/>
    <n v="36.800000000000004"/>
    <n v="8.8000000000000007"/>
    <n v="3.2"/>
    <n v="8"/>
    <n v="3.2"/>
    <n v="22.400000000000002"/>
    <n v="5.6000000000000005"/>
    <n v="9.6000000000000014"/>
    <n v="8"/>
    <n v="32.800000000000004"/>
    <n v="0"/>
    <n v="14.4"/>
    <n v="4.8000000000000007"/>
    <n v="16.8"/>
    <n v="19.200000000000003"/>
    <n v="0"/>
    <n v="11.200000000000001"/>
    <n v="3.2"/>
    <n v="21.6"/>
    <n v="16.8"/>
    <n v="4"/>
    <n v="0"/>
    <n v="3.2"/>
    <n v="8"/>
  </r>
  <r>
    <x v="89"/>
    <x v="2"/>
    <x v="29"/>
    <n v="441.6"/>
    <n v="113.6"/>
    <n v="115.2"/>
    <n v="87.2"/>
    <n v="125.6"/>
    <n v="0"/>
    <n v="0.2"/>
    <n v="0.56799999999999995"/>
    <n v="0.4"/>
    <n v="0.70400000000000007"/>
    <n v="0.38400000000000001"/>
    <n v="0.496"/>
    <n v="0.32800000000000007"/>
    <n v="0.76000000000000012"/>
    <n v="0.8"/>
    <n v="0.36000000000000004"/>
    <n v="0.57599999999999996"/>
    <n v="0.76800000000000002"/>
    <n v="0.39200000000000002"/>
    <n v="0.68800000000000006"/>
    <n v="0.39200000000000002"/>
    <n v="0.76800000000000002"/>
    <n v="0.68"/>
    <n v="24"/>
    <n v="11.200000000000001"/>
    <n v="16"/>
    <n v="12.8"/>
    <n v="0"/>
    <n v="0.8"/>
    <n v="35.200000000000003"/>
    <n v="11.200000000000001"/>
    <n v="4"/>
    <n v="0"/>
    <n v="38.400000000000006"/>
    <n v="10.4"/>
    <n v="0"/>
    <n v="18.400000000000002"/>
    <n v="4"/>
    <n v="8.8000000000000007"/>
    <n v="34.4"/>
    <n v="21.6"/>
    <n v="0"/>
    <n v="28"/>
    <n v="0"/>
    <n v="10.4"/>
    <n v="0"/>
    <n v="9.6000000000000014"/>
    <n v="7.2"/>
    <n v="5.6000000000000005"/>
    <n v="29.6"/>
    <n v="1.6"/>
    <n v="0.8"/>
    <n v="22.400000000000002"/>
    <n v="0"/>
    <n v="0.8"/>
    <n v="5.6000000000000005"/>
    <n v="5.6000000000000005"/>
    <n v="40"/>
    <n v="12"/>
    <n v="16.8"/>
    <n v="0"/>
    <n v="8"/>
    <n v="24.8"/>
  </r>
  <r>
    <x v="90"/>
    <x v="2"/>
    <x v="30"/>
    <n v="318.39999999999998"/>
    <n v="83.2"/>
    <n v="71.2"/>
    <n v="96"/>
    <n v="68"/>
    <n v="0"/>
    <n v="0.68800000000000006"/>
    <n v="0.69600000000000006"/>
    <n v="0.44800000000000006"/>
    <n v="0.67200000000000004"/>
    <n v="0.13600000000000001"/>
    <n v="0.76800000000000002"/>
    <n v="0.70400000000000007"/>
    <n v="0.51200000000000001"/>
    <n v="0.56799999999999995"/>
    <n v="0.72800000000000009"/>
    <n v="0.48799999999999999"/>
    <n v="0.47199999999999998"/>
    <n v="0.64800000000000013"/>
    <n v="0.60000000000000009"/>
    <n v="0.78400000000000003"/>
    <n v="0.8"/>
    <n v="0.72000000000000008"/>
    <n v="0"/>
    <n v="0"/>
    <n v="10.4"/>
    <n v="12"/>
    <n v="0.8"/>
    <n v="11.200000000000001"/>
    <n v="12.8"/>
    <n v="0"/>
    <n v="0"/>
    <n v="24"/>
    <n v="23.200000000000003"/>
    <n v="5.6000000000000005"/>
    <n v="0"/>
    <n v="33.6"/>
    <n v="0"/>
    <n v="27.200000000000003"/>
    <n v="0"/>
    <n v="0"/>
    <n v="1.6"/>
    <n v="0"/>
    <n v="24.8"/>
    <n v="7.2"/>
    <n v="8"/>
    <n v="0.8"/>
    <n v="0"/>
    <n v="0.8"/>
    <n v="14.4"/>
    <n v="8.8000000000000007"/>
    <n v="10.4"/>
    <n v="20.8"/>
    <n v="5.6000000000000005"/>
    <n v="5.6000000000000005"/>
    <n v="0"/>
    <n v="9.6000000000000014"/>
    <n v="2.4000000000000004"/>
    <n v="1.6"/>
    <n v="31.200000000000003"/>
    <n v="0.8"/>
    <n v="18.400000000000002"/>
    <n v="8"/>
  </r>
  <r>
    <x v="31"/>
    <x v="3"/>
    <x v="3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3"/>
    <x v="3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3"/>
    <x v="3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3"/>
    <x v="37"/>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3"/>
    <x v="38"/>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3"/>
    <x v="39"/>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91"/>
    <x v="3"/>
    <x v="0"/>
    <n v="408"/>
    <n v="98.4"/>
    <n v="83.199999999999989"/>
    <n v="138.39999999999998"/>
    <n v="88"/>
    <n v="0"/>
    <n v="0.45600000000000007"/>
    <n v="0.59199999999999997"/>
    <n v="0.64000000000000012"/>
    <n v="0.6160000000000001"/>
    <n v="0.7360000000000001"/>
    <n v="0.54400000000000004"/>
    <n v="0.7360000000000001"/>
    <n v="0.6080000000000001"/>
    <n v="0.60000000000000009"/>
    <n v="0.46399999999999997"/>
    <n v="0.56799999999999995"/>
    <n v="0.38400000000000001"/>
    <n v="0.33600000000000002"/>
    <n v="0.56799999999999995"/>
    <n v="0.36000000000000004"/>
    <n v="0.8"/>
    <n v="0.68"/>
    <n v="0"/>
    <n v="17.600000000000001"/>
    <n v="0"/>
    <n v="23.200000000000003"/>
    <n v="1.6"/>
    <n v="4.8000000000000007"/>
    <n v="0"/>
    <n v="10.4"/>
    <n v="16"/>
    <n v="9.6000000000000014"/>
    <n v="3.2"/>
    <n v="0"/>
    <n v="17.600000000000001"/>
    <n v="12"/>
    <n v="37.6"/>
    <n v="10.4"/>
    <n v="0"/>
    <n v="4.8000000000000007"/>
    <n v="0"/>
    <n v="5.6000000000000005"/>
    <n v="33.6"/>
    <n v="20"/>
    <n v="9.6000000000000014"/>
    <n v="0.8"/>
    <n v="8.8000000000000007"/>
    <n v="34.4"/>
    <n v="0"/>
    <n v="8"/>
    <n v="23.200000000000003"/>
    <n v="0"/>
    <n v="8.8000000000000007"/>
    <n v="19.200000000000003"/>
    <n v="11.200000000000001"/>
    <n v="18.400000000000002"/>
    <n v="3.2"/>
    <n v="20"/>
    <n v="5.6000000000000005"/>
    <n v="0"/>
    <n v="12"/>
    <n v="0"/>
  </r>
  <r>
    <x v="92"/>
    <x v="3"/>
    <x v="1"/>
    <n v="585.59999999999991"/>
    <n v="104.80000000000001"/>
    <n v="124"/>
    <n v="141.6"/>
    <n v="215.2"/>
    <n v="0"/>
    <n v="0.31200000000000006"/>
    <n v="0.64800000000000013"/>
    <n v="0.64000000000000012"/>
    <n v="0.65600000000000014"/>
    <n v="0.12"/>
    <n v="0.66400000000000015"/>
    <n v="0.48799999999999999"/>
    <n v="0.66400000000000015"/>
    <n v="0.78400000000000003"/>
    <n v="0.76000000000000012"/>
    <n v="0.64000000000000012"/>
    <n v="0.40800000000000003"/>
    <n v="0.68800000000000006"/>
    <n v="0.57599999999999996"/>
    <n v="0.77600000000000002"/>
    <n v="0.75200000000000011"/>
    <n v="0.72800000000000009"/>
    <n v="10.4"/>
    <n v="28.8"/>
    <n v="7.2"/>
    <n v="7.2"/>
    <n v="0"/>
    <n v="24"/>
    <n v="0.8"/>
    <n v="22.400000000000002"/>
    <n v="9.6000000000000014"/>
    <n v="13.600000000000001"/>
    <n v="2.4000000000000004"/>
    <n v="20.8"/>
    <n v="37.6"/>
    <n v="31.200000000000003"/>
    <n v="6.4"/>
    <n v="8"/>
    <n v="30.400000000000002"/>
    <n v="21.6"/>
    <n v="35.200000000000003"/>
    <n v="24"/>
    <n v="9.6000000000000014"/>
    <n v="12"/>
    <n v="0"/>
    <n v="29.6"/>
    <n v="24.8"/>
    <n v="28"/>
    <n v="8.8000000000000007"/>
    <n v="15.200000000000001"/>
    <n v="13.600000000000001"/>
    <n v="0"/>
    <n v="0.8"/>
    <n v="9.6000000000000014"/>
    <n v="0"/>
    <n v="0"/>
    <n v="16"/>
    <n v="19.200000000000003"/>
    <n v="16.8"/>
    <n v="15.200000000000001"/>
    <n v="5.6000000000000005"/>
    <n v="21.6"/>
  </r>
  <r>
    <x v="93"/>
    <x v="3"/>
    <x v="2"/>
    <n v="404.8"/>
    <n v="85.600000000000009"/>
    <n v="90.4"/>
    <n v="161.6"/>
    <n v="67.2"/>
    <n v="0"/>
    <n v="0.35200000000000004"/>
    <n v="0.53600000000000003"/>
    <n v="0.6160000000000001"/>
    <n v="0.7360000000000001"/>
    <n v="0.64000000000000012"/>
    <n v="0.51200000000000001"/>
    <n v="0.68800000000000006"/>
    <n v="0.72800000000000009"/>
    <n v="0.44000000000000006"/>
    <n v="0.54400000000000004"/>
    <n v="0.504"/>
    <n v="0.69600000000000006"/>
    <n v="0.69600000000000006"/>
    <n v="0.74400000000000011"/>
    <n v="0.28000000000000003"/>
    <n v="0.74400000000000011"/>
    <n v="0.59199999999999997"/>
    <n v="25.6"/>
    <n v="10.4"/>
    <n v="0"/>
    <n v="0"/>
    <n v="14.4"/>
    <n v="0.8"/>
    <n v="0"/>
    <n v="27.200000000000003"/>
    <n v="0"/>
    <n v="12"/>
    <n v="0"/>
    <n v="10.4"/>
    <n v="9.6000000000000014"/>
    <n v="29.6"/>
    <n v="0"/>
    <n v="0.8"/>
    <n v="0"/>
    <n v="4"/>
    <n v="12.8"/>
    <n v="0"/>
    <n v="0"/>
    <n v="31.200000000000003"/>
    <n v="9.6000000000000014"/>
    <n v="34.4"/>
    <n v="35.200000000000003"/>
    <n v="0"/>
    <n v="8"/>
    <n v="17.600000000000001"/>
    <n v="25.6"/>
    <n v="0"/>
    <n v="0"/>
    <n v="0"/>
    <n v="10.4"/>
    <n v="20"/>
    <n v="17.600000000000001"/>
    <n v="15.200000000000001"/>
    <n v="0"/>
    <n v="3.2"/>
    <n v="0.8"/>
    <n v="18.400000000000002"/>
  </r>
  <r>
    <x v="94"/>
    <x v="3"/>
    <x v="3"/>
    <n v="286.40000000000003"/>
    <n v="84.800000000000011"/>
    <n v="40.800000000000004"/>
    <n v="80.8"/>
    <n v="80.000000000000014"/>
    <n v="0"/>
    <n v="0.56799999999999995"/>
    <n v="0.46399999999999997"/>
    <n v="0.59199999999999997"/>
    <n v="0.52"/>
    <n v="0.76000000000000012"/>
    <n v="0.56799999999999995"/>
    <n v="0.44800000000000006"/>
    <n v="0.31200000000000006"/>
    <n v="0.68800000000000006"/>
    <n v="0.70400000000000007"/>
    <n v="0.48"/>
    <n v="0.64800000000000013"/>
    <n v="0.28799999999999998"/>
    <n v="0.78400000000000003"/>
    <n v="0.42400000000000004"/>
    <n v="0.8"/>
    <n v="0.70400000000000007"/>
    <n v="0"/>
    <n v="0"/>
    <n v="12"/>
    <n v="8"/>
    <n v="3.2"/>
    <n v="4.8000000000000007"/>
    <n v="0"/>
    <n v="0"/>
    <n v="7.2"/>
    <n v="5.6000000000000005"/>
    <n v="0"/>
    <n v="4"/>
    <n v="18.400000000000002"/>
    <n v="23.200000000000003"/>
    <n v="0"/>
    <n v="7.2"/>
    <n v="4"/>
    <n v="22.400000000000002"/>
    <n v="0.8"/>
    <n v="0"/>
    <n v="9.6000000000000014"/>
    <n v="0"/>
    <n v="0"/>
    <n v="3.2"/>
    <n v="0.8"/>
    <n v="26.400000000000002"/>
    <n v="10.4"/>
    <n v="8"/>
    <n v="0"/>
    <n v="22.400000000000002"/>
    <n v="0"/>
    <n v="8"/>
    <n v="4"/>
    <n v="0"/>
    <n v="9.6000000000000014"/>
    <n v="5.6000000000000005"/>
    <n v="27.200000000000003"/>
    <n v="19.200000000000003"/>
    <n v="11.200000000000001"/>
    <n v="0"/>
  </r>
  <r>
    <x v="95"/>
    <x v="3"/>
    <x v="4"/>
    <n v="304"/>
    <n v="83.2"/>
    <n v="34.4"/>
    <n v="122.4"/>
    <n v="64"/>
    <n v="0"/>
    <n v="0.64800000000000013"/>
    <n v="0.76800000000000002"/>
    <n v="0.4"/>
    <n v="0.65600000000000014"/>
    <n v="0.79200000000000004"/>
    <n v="0.52"/>
    <n v="0.13600000000000001"/>
    <n v="0.16800000000000001"/>
    <n v="0.69600000000000006"/>
    <n v="0.51200000000000001"/>
    <n v="0.32000000000000006"/>
    <n v="0.30400000000000005"/>
    <n v="0.33600000000000002"/>
    <n v="0.72800000000000009"/>
    <n v="0.76000000000000012"/>
    <n v="0.8"/>
    <n v="0.75200000000000011"/>
    <n v="0.8"/>
    <n v="0"/>
    <n v="0"/>
    <n v="5.6000000000000005"/>
    <n v="0"/>
    <n v="0"/>
    <n v="8"/>
    <n v="10.4"/>
    <n v="4"/>
    <n v="5.6000000000000005"/>
    <n v="19.200000000000003"/>
    <n v="20"/>
    <n v="20.8"/>
    <n v="10.4"/>
    <n v="0"/>
    <n v="0"/>
    <n v="0"/>
    <n v="9.6000000000000014"/>
    <n v="3.2"/>
    <n v="0"/>
    <n v="0"/>
    <n v="38.400000000000006"/>
    <n v="0"/>
    <n v="21.6"/>
    <n v="8.8000000000000007"/>
    <n v="19.200000000000003"/>
    <n v="5.6000000000000005"/>
    <n v="1.6"/>
    <n v="10.4"/>
    <n v="16.8"/>
    <n v="20.8"/>
    <n v="11.200000000000001"/>
    <n v="1.6"/>
    <n v="9.6000000000000014"/>
    <n v="11.200000000000001"/>
    <n v="0"/>
    <n v="0"/>
    <n v="0"/>
    <n v="4.8000000000000007"/>
    <n v="24"/>
  </r>
  <r>
    <x v="96"/>
    <x v="3"/>
    <x v="5"/>
    <n v="354.40000000000003"/>
    <n v="99.200000000000017"/>
    <n v="96"/>
    <n v="38.4"/>
    <n v="120.80000000000001"/>
    <n v="0"/>
    <n v="0.75200000000000011"/>
    <n v="0.47199999999999998"/>
    <n v="0.41600000000000004"/>
    <n v="0.66400000000000015"/>
    <n v="0.52800000000000002"/>
    <n v="0.496"/>
    <n v="0.71200000000000008"/>
    <n v="0.58399999999999996"/>
    <n v="0.21600000000000003"/>
    <n v="0.56000000000000005"/>
    <n v="0.57599999999999996"/>
    <n v="0.8"/>
    <n v="0.76800000000000002"/>
    <n v="0.41600000000000004"/>
    <n v="0.72000000000000008"/>
    <n v="0.52"/>
    <n v="0.66400000000000015"/>
    <n v="12.8"/>
    <n v="8.8000000000000007"/>
    <n v="3.2"/>
    <n v="4.8000000000000007"/>
    <n v="1.6"/>
    <n v="6.4"/>
    <n v="30.400000000000002"/>
    <n v="16"/>
    <n v="12"/>
    <n v="0"/>
    <n v="35.200000000000003"/>
    <n v="2.4000000000000004"/>
    <n v="17.600000000000001"/>
    <n v="7.2"/>
    <n v="29.6"/>
    <n v="4"/>
    <n v="8.8000000000000007"/>
    <n v="34.4"/>
    <n v="3.2"/>
    <n v="13.600000000000001"/>
    <n v="4"/>
    <n v="7.2"/>
    <n v="0"/>
    <n v="0"/>
    <n v="0.8"/>
    <n v="17.600000000000001"/>
    <n v="6.4"/>
    <n v="2.4000000000000004"/>
    <n v="0"/>
    <n v="0"/>
    <n v="27.200000000000003"/>
    <n v="0.8"/>
    <n v="30.400000000000002"/>
    <n v="3.2"/>
    <n v="12"/>
    <n v="17.600000000000001"/>
    <n v="0"/>
    <n v="8"/>
    <n v="0"/>
    <n v="0"/>
  </r>
  <r>
    <x v="97"/>
    <x v="3"/>
    <x v="6"/>
    <n v="509.60000000000008"/>
    <n v="168.00000000000003"/>
    <n v="102.4"/>
    <n v="81.600000000000009"/>
    <n v="157.60000000000002"/>
    <n v="1"/>
    <n v="0.59199999999999997"/>
    <n v="0.54400000000000004"/>
    <n v="0.64000000000000012"/>
    <n v="0.71200000000000008"/>
    <n v="0.74400000000000011"/>
    <n v="0.8"/>
    <n v="0.78400000000000003"/>
    <n v="0.76000000000000012"/>
    <n v="0.65600000000000014"/>
    <n v="0.62400000000000011"/>
    <n v="0.2"/>
    <n v="0.33600000000000002"/>
    <n v="0.72800000000000009"/>
    <n v="0.76800000000000002"/>
    <n v="0.42400000000000004"/>
    <n v="0.45600000000000007"/>
    <n v="0.74400000000000011"/>
    <n v="2.4000000000000004"/>
    <n v="31.200000000000003"/>
    <n v="0"/>
    <n v="10.4"/>
    <n v="0"/>
    <n v="4.8000000000000007"/>
    <n v="11.200000000000001"/>
    <n v="18.400000000000002"/>
    <n v="7.2"/>
    <n v="16.8"/>
    <n v="5.6000000000000005"/>
    <n v="28"/>
    <n v="32.800000000000004"/>
    <n v="40.800000000000004"/>
    <n v="0.8"/>
    <n v="6.4"/>
    <n v="40.800000000000004"/>
    <n v="0"/>
    <n v="8"/>
    <n v="0"/>
    <n v="15.200000000000001"/>
    <n v="9.6000000000000014"/>
    <n v="10.4"/>
    <n v="4"/>
    <n v="3.2"/>
    <n v="27.200000000000003"/>
    <n v="0"/>
    <n v="4"/>
    <n v="8"/>
    <n v="0"/>
    <n v="24"/>
    <n v="27.200000000000003"/>
    <n v="10.4"/>
    <n v="8.8000000000000007"/>
    <n v="0"/>
    <n v="15.200000000000001"/>
    <n v="6.4"/>
    <n v="30.400000000000002"/>
    <n v="36"/>
    <n v="9.6000000000000014"/>
  </r>
  <r>
    <x v="98"/>
    <x v="3"/>
    <x v="7"/>
    <n v="268.80000000000007"/>
    <n v="105.60000000000001"/>
    <n v="24"/>
    <n v="105.60000000000001"/>
    <n v="33.6"/>
    <n v="1"/>
    <n v="0.36000000000000004"/>
    <n v="0.44800000000000006"/>
    <n v="0.58399999999999996"/>
    <n v="0.68800000000000006"/>
    <n v="0.74400000000000011"/>
    <n v="0.496"/>
    <n v="0.60000000000000009"/>
    <n v="0.56000000000000005"/>
    <n v="0.504"/>
    <n v="0.51200000000000001"/>
    <n v="0.52"/>
    <n v="0.37600000000000006"/>
    <n v="0.69600000000000006"/>
    <n v="0.48"/>
    <n v="0.37600000000000006"/>
    <n v="0.74400000000000011"/>
    <n v="0.7360000000000001"/>
    <n v="3.2"/>
    <n v="0"/>
    <n v="0"/>
    <n v="0"/>
    <n v="0"/>
    <n v="4"/>
    <n v="0"/>
    <n v="16.8"/>
    <n v="0"/>
    <n v="0"/>
    <n v="19.200000000000003"/>
    <n v="0.8"/>
    <n v="0"/>
    <n v="0"/>
    <n v="8"/>
    <n v="0"/>
    <n v="0"/>
    <n v="17.600000000000001"/>
    <n v="7.2"/>
    <n v="0"/>
    <n v="31.200000000000003"/>
    <n v="17.600000000000001"/>
    <n v="6.4"/>
    <n v="0"/>
    <n v="0"/>
    <n v="0"/>
    <n v="0"/>
    <n v="4"/>
    <n v="18.400000000000002"/>
    <n v="28"/>
    <n v="1.6"/>
    <n v="0"/>
    <n v="1.6"/>
    <n v="4.8000000000000007"/>
    <n v="4.8000000000000007"/>
    <n v="0"/>
    <n v="17.600000000000001"/>
    <n v="39.200000000000003"/>
    <n v="15.200000000000001"/>
    <n v="20.8"/>
  </r>
  <r>
    <x v="99"/>
    <x v="3"/>
    <x v="8"/>
    <n v="298.39999999999986"/>
    <n v="125.59999999999991"/>
    <n v="43.2"/>
    <n v="55.2"/>
    <n v="74.400000000000006"/>
    <n v="0"/>
    <n v="0.15200000000000002"/>
    <n v="0.40800000000000003"/>
    <n v="0.79200000000000004"/>
    <n v="0.69600000000000006"/>
    <n v="0.30400000000000005"/>
    <n v="0.72800000000000009"/>
    <n v="0.57599999999999996"/>
    <n v="9.6000000000000002E-2"/>
    <n v="0.52800000000000002"/>
    <n v="0.76000000000000012"/>
    <n v="0.6160000000000001"/>
    <n v="0.56799999999999995"/>
    <n v="0.76000000000000012"/>
    <n v="0.7360000000000001"/>
    <n v="0.75200000000000011"/>
    <n v="0.79200000000000004"/>
    <n v="0.496"/>
    <n v="0.8"/>
    <n v="5.6000000000000005"/>
    <n v="5.6000000000000005"/>
    <n v="12.8"/>
    <n v="0"/>
    <n v="0"/>
    <n v="13.600000000000001"/>
    <n v="0"/>
    <n v="4.8000000000000007"/>
    <n v="0"/>
    <n v="5.6000000000000005"/>
    <n v="17.600000000000001"/>
    <n v="0"/>
    <n v="0"/>
    <n v="0"/>
    <n v="4.8000000000000007"/>
    <n v="16.8"/>
    <n v="2.4000000000000004"/>
    <n v="32.800000000000004"/>
    <n v="0"/>
    <n v="0"/>
    <n v="0"/>
    <n v="13.600000000000001"/>
    <n v="0"/>
    <n v="1.6"/>
    <n v="0"/>
    <n v="8.8000000000000007"/>
    <n v="2.4000000000000004"/>
    <n v="8"/>
    <n v="20.8"/>
    <n v="4"/>
    <n v="29.6"/>
    <n v="8.8000000000000007"/>
    <n v="11.200000000000001"/>
    <n v="34.4"/>
    <n v="0"/>
    <n v="0"/>
    <n v="12.8"/>
    <n v="17.600000000000001"/>
    <n v="7.1999999999999096"/>
  </r>
  <r>
    <x v="100"/>
    <x v="3"/>
    <x v="9"/>
    <n v="403.99999999999994"/>
    <n v="87.999999999999915"/>
    <n v="86.399999999999991"/>
    <n v="115.2"/>
    <n v="114.40000000000003"/>
    <n v="1"/>
    <n v="0.44000000000000006"/>
    <n v="0.70400000000000007"/>
    <n v="0.57599999999999996"/>
    <n v="0.65600000000000014"/>
    <n v="0.72800000000000009"/>
    <n v="0.36800000000000005"/>
    <n v="0.76800000000000002"/>
    <n v="0.71200000000000008"/>
    <n v="0.52800000000000002"/>
    <n v="0.504"/>
    <n v="0.64000000000000012"/>
    <n v="0.46399999999999997"/>
    <n v="0.6080000000000001"/>
    <n v="0.65600000000000014"/>
    <n v="0.13600000000000001"/>
    <n v="0.2"/>
    <n v="0.68"/>
    <n v="0"/>
    <n v="0"/>
    <n v="40"/>
    <n v="12.8"/>
    <n v="0.8"/>
    <n v="6.4"/>
    <n v="0"/>
    <n v="6.4"/>
    <n v="20"/>
    <n v="0"/>
    <n v="13.600000000000001"/>
    <n v="10.400000000000023"/>
    <n v="3.2"/>
    <n v="32.800000000000004"/>
    <n v="18.400000000000002"/>
    <n v="6.4"/>
    <n v="16.8"/>
    <n v="3.2"/>
    <n v="5.6000000000000005"/>
    <n v="17.600000000000001"/>
    <n v="0"/>
    <n v="15.200000000000001"/>
    <n v="4.8000000000000007"/>
    <n v="32.800000000000004"/>
    <n v="6.4"/>
    <n v="5.6000000000000005"/>
    <n v="16.8"/>
    <n v="3.2"/>
    <n v="22.400000000000002"/>
    <n v="8"/>
    <n v="0"/>
    <n v="12.8"/>
    <n v="2.4000000000000004"/>
    <n v="4.8000000000000007"/>
    <n v="18.400000000000002"/>
    <n v="13.600000000000001"/>
    <n v="11.200000000000001"/>
    <n v="3.2"/>
    <n v="11.999999999999909"/>
    <n v="9.6000000000000014"/>
  </r>
  <r>
    <x v="101"/>
    <x v="3"/>
    <x v="10"/>
    <n v="416.80000000000007"/>
    <n v="143.20000000000002"/>
    <n v="52.000000000000007"/>
    <n v="122.40000000000002"/>
    <n v="99.200000000000017"/>
    <n v="0"/>
    <n v="0.38400000000000001"/>
    <n v="0.45600000000000007"/>
    <n v="0.59199999999999997"/>
    <n v="0.70400000000000007"/>
    <n v="0.48"/>
    <n v="0.46399999999999997"/>
    <n v="0.42400000000000004"/>
    <n v="0.63200000000000012"/>
    <n v="0.58399999999999996"/>
    <n v="0.62400000000000011"/>
    <n v="0.8"/>
    <n v="0.48"/>
    <n v="0.79200000000000004"/>
    <n v="0.72000000000000008"/>
    <n v="0.27200000000000002"/>
    <n v="0.39200000000000002"/>
    <n v="0.42400000000000004"/>
    <n v="0"/>
    <n v="11.200000000000001"/>
    <n v="3.2"/>
    <n v="0"/>
    <n v="4"/>
    <n v="8"/>
    <n v="0"/>
    <n v="0"/>
    <n v="19.200000000000003"/>
    <n v="6.4"/>
    <n v="0"/>
    <n v="1.6"/>
    <n v="12"/>
    <n v="6.4"/>
    <n v="0"/>
    <n v="20.8"/>
    <n v="25.6"/>
    <n v="2.4000000000000004"/>
    <n v="30.400000000000002"/>
    <n v="0"/>
    <n v="32.800000000000004"/>
    <n v="0"/>
    <n v="0"/>
    <n v="20"/>
    <n v="0"/>
    <n v="0"/>
    <n v="16.8"/>
    <n v="27.200000000000003"/>
    <n v="10.4"/>
    <n v="15.200000000000001"/>
    <n v="0"/>
    <n v="0"/>
    <n v="0.8"/>
    <n v="12.8"/>
    <n v="28.8"/>
    <n v="4.8000000000000007"/>
    <n v="41.6"/>
    <n v="24"/>
    <n v="25.6"/>
    <n v="4.8000000000000007"/>
  </r>
  <r>
    <x v="102"/>
    <x v="3"/>
    <x v="11"/>
    <n v="475.20000000000005"/>
    <n v="79.2"/>
    <n v="153.6"/>
    <n v="104"/>
    <n v="138.4"/>
    <n v="0"/>
    <n v="0.2"/>
    <n v="0.37600000000000006"/>
    <n v="0.58399999999999996"/>
    <n v="0.64800000000000013"/>
    <n v="0.68800000000000006"/>
    <n v="0.48799999999999999"/>
    <n v="0.25600000000000001"/>
    <n v="0.72000000000000008"/>
    <n v="0.53600000000000003"/>
    <n v="0.52800000000000002"/>
    <n v="0.36800000000000005"/>
    <n v="0.56799999999999995"/>
    <n v="0.72800000000000009"/>
    <n v="0.7360000000000001"/>
    <n v="0.77600000000000002"/>
    <n v="0.57599999999999996"/>
    <n v="0.4"/>
    <n v="26.400000000000002"/>
    <n v="17.600000000000001"/>
    <n v="0"/>
    <n v="27.200000000000003"/>
    <n v="28.8"/>
    <n v="9.6000000000000014"/>
    <n v="28"/>
    <n v="7.2"/>
    <n v="0"/>
    <n v="8.8000000000000007"/>
    <n v="0"/>
    <n v="9.6000000000000014"/>
    <n v="14.4"/>
    <n v="2.4000000000000004"/>
    <n v="21.6"/>
    <n v="24"/>
    <n v="32"/>
    <n v="17.600000000000001"/>
    <n v="12.8"/>
    <n v="4"/>
    <n v="43.2"/>
    <n v="6.4"/>
    <n v="20"/>
    <n v="0"/>
    <n v="5.6000000000000005"/>
    <n v="11.200000000000001"/>
    <n v="0"/>
    <n v="3.2"/>
    <n v="0"/>
    <n v="14.4"/>
    <n v="2.4000000000000004"/>
    <n v="4.8000000000000007"/>
    <n v="8.8000000000000007"/>
    <n v="4.8000000000000007"/>
    <n v="0.8"/>
    <n v="8.8000000000000007"/>
    <n v="0"/>
    <n v="5.6000000000000005"/>
    <n v="17.600000000000001"/>
    <n v="25.6"/>
  </r>
  <r>
    <x v="103"/>
    <x v="3"/>
    <x v="12"/>
    <n v="399.2000000000001"/>
    <n v="86.400000000000091"/>
    <n v="193.60000000000002"/>
    <n v="48"/>
    <n v="71.2"/>
    <n v="0"/>
    <n v="0.40800000000000003"/>
    <n v="0.62400000000000011"/>
    <n v="0.48799999999999999"/>
    <n v="0.68"/>
    <n v="0.4"/>
    <n v="0.76800000000000002"/>
    <n v="0.45600000000000007"/>
    <n v="0.70400000000000007"/>
    <n v="0.64000000000000012"/>
    <n v="0.60000000000000009"/>
    <n v="0.76800000000000002"/>
    <n v="0.38400000000000001"/>
    <n v="0.56799999999999995"/>
    <n v="0.6080000000000001"/>
    <n v="0.68800000000000006"/>
    <n v="0.76000000000000012"/>
    <n v="0.77600000000000002"/>
    <n v="0"/>
    <n v="28.8"/>
    <n v="13.600000000000001"/>
    <n v="31.200000000000003"/>
    <n v="14.4"/>
    <n v="26.400000000000002"/>
    <n v="28"/>
    <n v="44"/>
    <n v="1.6"/>
    <n v="5.6000000000000005"/>
    <n v="1.6"/>
    <n v="12.8"/>
    <n v="1.6"/>
    <n v="10.4"/>
    <n v="0"/>
    <n v="7.2"/>
    <n v="5.6000000000000005"/>
    <n v="12.8"/>
    <n v="8"/>
    <n v="12.8"/>
    <n v="9.6000000000000014"/>
    <n v="10.4"/>
    <n v="2.4000000000000004"/>
    <n v="0"/>
    <n v="4.8000000000000007"/>
    <n v="6.4"/>
    <n v="0"/>
    <n v="4"/>
    <n v="10.4"/>
    <n v="0"/>
    <n v="10.4"/>
    <n v="1.6000000000000911"/>
    <n v="7.2"/>
    <n v="0"/>
    <n v="12.8"/>
    <n v="7.2"/>
    <n v="0.8"/>
    <n v="4"/>
    <n v="25.6"/>
    <n v="16.8"/>
  </r>
  <r>
    <x v="104"/>
    <x v="3"/>
    <x v="13"/>
    <n v="400"/>
    <n v="141.6"/>
    <n v="90.4"/>
    <n v="101.60000000000002"/>
    <n v="66.400000000000006"/>
    <n v="0"/>
    <n v="0.72000000000000008"/>
    <n v="0.55200000000000005"/>
    <n v="0.56799999999999995"/>
    <n v="0.64800000000000013"/>
    <n v="0.74400000000000011"/>
    <n v="0.56799999999999995"/>
    <n v="0.48"/>
    <n v="0.51200000000000001"/>
    <n v="0.62400000000000011"/>
    <n v="0.37600000000000006"/>
    <n v="0.60000000000000009"/>
    <n v="0.68"/>
    <n v="0.76000000000000012"/>
    <n v="0.70400000000000007"/>
    <n v="0.28799999999999998"/>
    <n v="0.8"/>
    <n v="0.76000000000000012"/>
    <n v="0"/>
    <n v="0"/>
    <n v="24"/>
    <n v="6.4"/>
    <n v="11.200000000000001"/>
    <n v="1.6"/>
    <n v="20"/>
    <n v="0"/>
    <n v="27.200000000000003"/>
    <n v="0"/>
    <n v="31.200000000000003"/>
    <n v="33.6"/>
    <n v="4"/>
    <n v="0"/>
    <n v="0"/>
    <n v="0"/>
    <n v="0"/>
    <n v="0"/>
    <n v="19.200000000000003"/>
    <n v="9.6000000000000014"/>
    <n v="0"/>
    <n v="9.6000000000000014"/>
    <n v="5.6000000000000005"/>
    <n v="20.8"/>
    <n v="9.6000000000000014"/>
    <n v="0"/>
    <n v="11.200000000000001"/>
    <n v="9.6000000000000014"/>
    <n v="2.4000000000000004"/>
    <n v="32.800000000000004"/>
    <n v="32.800000000000004"/>
    <n v="26.400000000000002"/>
    <n v="3.2"/>
    <n v="3.2"/>
    <n v="7.2"/>
    <n v="12.8"/>
    <n v="11.200000000000001"/>
    <n v="11.199999999999978"/>
    <n v="33.6"/>
    <n v="0"/>
  </r>
  <r>
    <x v="105"/>
    <x v="3"/>
    <x v="14"/>
    <n v="284"/>
    <n v="110.4"/>
    <n v="77.599999999999994"/>
    <n v="30.400000000000002"/>
    <n v="65.600000000000009"/>
    <n v="0"/>
    <n v="0.78400000000000003"/>
    <n v="0.41600000000000004"/>
    <n v="0.14399999999999999"/>
    <n v="0.67200000000000004"/>
    <n v="0.72000000000000008"/>
    <n v="0.8"/>
    <n v="0.75200000000000011"/>
    <n v="0.496"/>
    <n v="0.59199999999999997"/>
    <n v="0.62400000000000011"/>
    <n v="0.76800000000000002"/>
    <n v="0.21600000000000003"/>
    <n v="0.6080000000000001"/>
    <n v="0.70400000000000007"/>
    <n v="0.24"/>
    <n v="0.48"/>
    <n v="0.75200000000000011"/>
    <n v="2.4000000000000004"/>
    <n v="4.8000000000000007"/>
    <n v="14.4"/>
    <n v="8"/>
    <n v="2.4000000000000004"/>
    <n v="8.8000000000000007"/>
    <n v="0"/>
    <n v="0"/>
    <n v="20"/>
    <n v="16.8"/>
    <n v="6.4"/>
    <n v="0"/>
    <n v="0"/>
    <n v="5.6000000000000005"/>
    <n v="7.2"/>
    <n v="9.6000000000000014"/>
    <n v="0"/>
    <n v="14.4"/>
    <n v="16"/>
    <n v="12.8"/>
    <n v="0"/>
    <n v="0"/>
    <n v="0"/>
    <n v="5.6000000000000005"/>
    <n v="0"/>
    <n v="0"/>
    <n v="16.8"/>
    <n v="8"/>
    <n v="0"/>
    <n v="0"/>
    <n v="5.6000000000000005"/>
    <n v="2.4000000000000004"/>
    <n v="5.6000000000000005"/>
    <n v="8"/>
    <n v="0"/>
    <n v="12"/>
    <n v="16.8"/>
    <n v="35.200000000000003"/>
    <n v="12.8"/>
    <n v="12"/>
  </r>
  <r>
    <x v="106"/>
    <x v="3"/>
    <x v="15"/>
    <n v="378.40000000000003"/>
    <n v="142.4"/>
    <n v="59.2"/>
    <n v="65.599999999999994"/>
    <n v="111.2"/>
    <n v="0"/>
    <n v="0.79200000000000004"/>
    <n v="0.52800000000000002"/>
    <n v="0.56000000000000005"/>
    <n v="0.67200000000000004"/>
    <n v="0.60000000000000009"/>
    <n v="0.52800000000000002"/>
    <n v="0.51200000000000001"/>
    <n v="0.56000000000000005"/>
    <n v="0.6160000000000001"/>
    <n v="0.65600000000000014"/>
    <n v="0.52800000000000002"/>
    <n v="0.69600000000000006"/>
    <n v="0.68800000000000006"/>
    <n v="0.70400000000000007"/>
    <n v="0.36000000000000004"/>
    <n v="0.496"/>
    <n v="0.12"/>
    <n v="7.2"/>
    <n v="0"/>
    <n v="9.6000000000000014"/>
    <n v="0"/>
    <n v="15.200000000000001"/>
    <n v="0"/>
    <n v="0"/>
    <n v="5.6000000000000005"/>
    <n v="0"/>
    <n v="21.6"/>
    <n v="0"/>
    <n v="2.4000000000000004"/>
    <n v="0"/>
    <n v="17.600000000000001"/>
    <n v="2.4000000000000004"/>
    <n v="0"/>
    <n v="3.2"/>
    <n v="30.400000000000002"/>
    <n v="42.400000000000006"/>
    <n v="12.8"/>
    <n v="17.600000000000001"/>
    <n v="13.600000000000001"/>
    <n v="2.4000000000000004"/>
    <n v="0.8"/>
    <n v="3.2"/>
    <n v="0"/>
    <n v="0"/>
    <n v="2.4000000000000004"/>
    <n v="0"/>
    <n v="25.6"/>
    <n v="16"/>
    <n v="33.6"/>
    <n v="18.400000000000002"/>
    <n v="40"/>
    <n v="0"/>
    <n v="0"/>
    <n v="3.2"/>
    <n v="0"/>
    <n v="11.200000000000001"/>
    <n v="20"/>
  </r>
  <r>
    <x v="107"/>
    <x v="3"/>
    <x v="16"/>
    <n v="298.40000000000015"/>
    <n v="97.600000000000009"/>
    <n v="56.00000000000005"/>
    <n v="88.8"/>
    <n v="56.000000000000092"/>
    <n v="0"/>
    <n v="0.18400000000000002"/>
    <n v="0.7360000000000001"/>
    <n v="0.69600000000000006"/>
    <n v="0.2"/>
    <n v="0.72000000000000008"/>
    <n v="0.56799999999999995"/>
    <n v="0.76800000000000002"/>
    <n v="0.75200000000000011"/>
    <n v="0.42400000000000004"/>
    <n v="0.76800000000000002"/>
    <n v="0.4"/>
    <n v="0.44800000000000006"/>
    <n v="0.68800000000000006"/>
    <n v="0.72800000000000009"/>
    <n v="0.44000000000000006"/>
    <n v="0.33600000000000002"/>
    <n v="0.64000000000000012"/>
    <n v="0"/>
    <n v="0"/>
    <n v="10.4"/>
    <n v="16.8"/>
    <n v="4.8000000000000007"/>
    <n v="2.4000000000000457"/>
    <n v="19.200000000000003"/>
    <n v="0"/>
    <n v="0"/>
    <n v="2.4000000000000004"/>
    <n v="0"/>
    <n v="28.8"/>
    <n v="0"/>
    <n v="0.8"/>
    <n v="8.0000000000000906"/>
    <n v="6.4"/>
    <n v="4"/>
    <n v="7.2"/>
    <n v="0.8"/>
    <n v="0"/>
    <n v="4.8000000000000007"/>
    <n v="8"/>
    <n v="5.6000000000000005"/>
    <n v="28.8"/>
    <n v="0"/>
    <n v="0"/>
    <n v="16.8"/>
    <n v="8"/>
    <n v="16.8"/>
    <n v="0"/>
    <n v="0"/>
    <n v="0"/>
    <n v="32"/>
    <n v="8"/>
    <n v="11.200000000000001"/>
    <n v="8"/>
    <n v="8.8000000000000007"/>
    <n v="16"/>
    <n v="7.2"/>
    <n v="6.4"/>
  </r>
  <r>
    <x v="108"/>
    <x v="3"/>
    <x v="17"/>
    <n v="376.00000000000011"/>
    <n v="85.600000000000094"/>
    <n v="90.4"/>
    <n v="99.2"/>
    <n v="100.80000000000001"/>
    <n v="0"/>
    <n v="0.27200000000000002"/>
    <n v="0.7360000000000001"/>
    <n v="0.56799999999999995"/>
    <n v="0.64000000000000012"/>
    <n v="0.76800000000000002"/>
    <n v="0.62400000000000011"/>
    <n v="0.79200000000000004"/>
    <n v="0.56799999999999995"/>
    <n v="0.69600000000000006"/>
    <n v="0.69600000000000006"/>
    <n v="0.55200000000000005"/>
    <n v="0.35200000000000004"/>
    <n v="0.63200000000000012"/>
    <n v="0.72800000000000009"/>
    <n v="0.6080000000000001"/>
    <n v="0.63200000000000012"/>
    <n v="0.48"/>
    <n v="32"/>
    <n v="6.4"/>
    <n v="32"/>
    <n v="4"/>
    <n v="7.2"/>
    <n v="0"/>
    <n v="0"/>
    <n v="0"/>
    <n v="4"/>
    <n v="4.8000000000000007"/>
    <n v="0"/>
    <n v="0"/>
    <n v="16"/>
    <n v="0"/>
    <n v="21.6"/>
    <n v="21.6"/>
    <n v="29.6"/>
    <n v="12"/>
    <n v="0"/>
    <n v="0"/>
    <n v="8.8000000000000007"/>
    <n v="13.600000000000001"/>
    <n v="0.8"/>
    <n v="32.800000000000004"/>
    <n v="2.4000000000000004"/>
    <n v="0"/>
    <n v="6.4"/>
    <n v="0.8"/>
    <n v="1.6"/>
    <n v="32"/>
    <n v="0"/>
    <n v="2.4000000000000004"/>
    <n v="0"/>
    <n v="0"/>
    <n v="0"/>
    <n v="39.200000000000003"/>
    <n v="17.600000000000001"/>
    <n v="8.8000000000000007"/>
    <n v="16"/>
    <n v="1.6000000000000911"/>
  </r>
  <r>
    <x v="109"/>
    <x v="3"/>
    <x v="18"/>
    <n v="356.00000000000006"/>
    <n v="49.600000000000009"/>
    <n v="93.600000000000023"/>
    <n v="70.400000000000006"/>
    <n v="142.4"/>
    <n v="0"/>
    <n v="0.72000000000000008"/>
    <n v="0.38400000000000001"/>
    <n v="0.58399999999999996"/>
    <n v="0.38400000000000001"/>
    <n v="0.64000000000000012"/>
    <n v="0.78400000000000003"/>
    <n v="0.56799999999999995"/>
    <n v="0.58399999999999996"/>
    <n v="0.62400000000000011"/>
    <n v="0.28000000000000003"/>
    <n v="0.59199999999999997"/>
    <n v="0.39200000000000002"/>
    <n v="0.70400000000000007"/>
    <n v="0.74400000000000011"/>
    <n v="0.72000000000000008"/>
    <n v="0.68"/>
    <n v="0.32800000000000007"/>
    <n v="0"/>
    <n v="0"/>
    <n v="12.8"/>
    <n v="0.8"/>
    <n v="5.6000000000000005"/>
    <n v="3.2"/>
    <n v="11.200000000000001"/>
    <n v="31.200000000000003"/>
    <n v="22.400000000000002"/>
    <n v="6.4"/>
    <n v="6.4"/>
    <n v="7.2"/>
    <n v="0"/>
    <n v="17.600000000000001"/>
    <n v="0"/>
    <n v="0"/>
    <n v="26.400000000000002"/>
    <n v="16"/>
    <n v="38.400000000000006"/>
    <n v="36.800000000000004"/>
    <n v="17.600000000000001"/>
    <n v="1.6"/>
    <n v="0"/>
    <n v="0"/>
    <n v="0"/>
    <n v="17.600000000000001"/>
    <n v="9.6000000000000014"/>
    <n v="16"/>
    <n v="6.4"/>
    <n v="1.6"/>
    <n v="8"/>
    <n v="3.2"/>
    <n v="5.6000000000000005"/>
    <n v="5.6000000000000005"/>
    <n v="3.2"/>
    <n v="9.6000000000000014"/>
    <n v="0"/>
    <n v="7.2"/>
    <n v="7.2"/>
    <n v="0"/>
  </r>
  <r>
    <x v="110"/>
    <x v="3"/>
    <x v="19"/>
    <n v="440.80000000000007"/>
    <n v="97.600000000000023"/>
    <n v="116"/>
    <n v="104.80000000000001"/>
    <n v="122.40000000000002"/>
    <n v="0"/>
    <n v="0.70400000000000007"/>
    <n v="0.47199999999999998"/>
    <n v="0.15200000000000002"/>
    <n v="0.64000000000000012"/>
    <n v="0.33600000000000002"/>
    <n v="0.77600000000000002"/>
    <n v="0.44000000000000006"/>
    <n v="0.8"/>
    <n v="0.6080000000000001"/>
    <n v="0.79200000000000004"/>
    <n v="0.55200000000000005"/>
    <n v="0.27200000000000002"/>
    <n v="0.46399999999999997"/>
    <n v="0.66400000000000015"/>
    <n v="0.7360000000000001"/>
    <n v="0.69600000000000006"/>
    <n v="0.72000000000000008"/>
    <n v="4.8000000000000007"/>
    <n v="0"/>
    <n v="4"/>
    <n v="4"/>
    <n v="2.4000000000000004"/>
    <n v="26.400000000000002"/>
    <n v="0"/>
    <n v="40"/>
    <n v="8"/>
    <n v="26.400000000000002"/>
    <n v="8"/>
    <n v="0"/>
    <n v="2.4000000000000004"/>
    <n v="19.200000000000003"/>
    <n v="33.6"/>
    <n v="4.8000000000000007"/>
    <n v="32.800000000000004"/>
    <n v="7.2"/>
    <n v="22.400000000000002"/>
    <n v="0"/>
    <n v="0"/>
    <n v="28"/>
    <n v="23.200000000000003"/>
    <n v="7.2"/>
    <n v="24"/>
    <n v="4.8000000000000007"/>
    <n v="0"/>
    <n v="7.2"/>
    <n v="0"/>
    <n v="10.4"/>
    <n v="17.600000000000001"/>
    <n v="8.8000000000000007"/>
    <n v="35.200000000000003"/>
    <n v="17.600000000000001"/>
    <n v="3.2"/>
    <n v="10.4"/>
    <n v="0.8"/>
    <n v="0"/>
    <n v="4"/>
    <n v="0"/>
  </r>
  <r>
    <x v="111"/>
    <x v="3"/>
    <x v="20"/>
    <n v="411.20000000000016"/>
    <n v="140.80000000000001"/>
    <n v="65.600000000000094"/>
    <n v="76.800000000000011"/>
    <n v="128.00000000000003"/>
    <n v="0"/>
    <n v="0.16800000000000001"/>
    <n v="0.57599999999999996"/>
    <n v="0.59199999999999997"/>
    <n v="0.65600000000000014"/>
    <n v="0.75200000000000011"/>
    <n v="0.76000000000000012"/>
    <n v="0.59199999999999997"/>
    <n v="0.40800000000000003"/>
    <n v="0.59199999999999997"/>
    <n v="0.66400000000000015"/>
    <n v="0.6080000000000001"/>
    <n v="8.0000000000000016E-2"/>
    <n v="0.70400000000000007"/>
    <n v="0.64000000000000012"/>
    <n v="0.248"/>
    <n v="0.70400000000000007"/>
    <n v="0.44800000000000006"/>
    <n v="10.400000000000091"/>
    <n v="8"/>
    <n v="12.8"/>
    <n v="2.4000000000000004"/>
    <n v="4.8000000000000007"/>
    <n v="0"/>
    <n v="8"/>
    <n v="10.4"/>
    <n v="0"/>
    <n v="8.8000000000000007"/>
    <n v="0"/>
    <n v="21.6"/>
    <n v="8"/>
    <n v="6.4"/>
    <n v="22.400000000000002"/>
    <n v="6.4"/>
    <n v="0"/>
    <n v="26.400000000000002"/>
    <n v="36.800000000000004"/>
    <n v="0"/>
    <n v="0"/>
    <n v="8"/>
    <n v="0"/>
    <n v="11.200000000000001"/>
    <n v="2.4000000000000004"/>
    <n v="4"/>
    <n v="4.8000000000000007"/>
    <n v="12.8"/>
    <n v="0"/>
    <n v="33.6"/>
    <n v="8.8000000000000007"/>
    <n v="5.6000000000000005"/>
    <n v="32.800000000000004"/>
    <n v="0"/>
    <n v="39.200000000000003"/>
    <n v="21.6"/>
    <n v="0.8"/>
    <n v="7.2"/>
    <n v="24.8"/>
    <n v="0"/>
  </r>
  <r>
    <x v="112"/>
    <x v="3"/>
    <x v="21"/>
    <n v="336.00000000000011"/>
    <n v="70.400000000000105"/>
    <n v="74.400000000000006"/>
    <n v="56.000000000000014"/>
    <n v="135.20000000000002"/>
    <n v="0"/>
    <n v="0.34400000000000003"/>
    <n v="0.44000000000000006"/>
    <n v="0.57599999999999996"/>
    <n v="0.64800000000000013"/>
    <n v="0.75200000000000011"/>
    <n v="0.54400000000000004"/>
    <n v="0.69600000000000006"/>
    <n v="0.32800000000000007"/>
    <n v="0.32800000000000007"/>
    <n v="0.76000000000000012"/>
    <n v="0.7360000000000001"/>
    <n v="0.47199999999999998"/>
    <n v="0.8"/>
    <n v="0.72800000000000009"/>
    <n v="0.62400000000000011"/>
    <n v="0.38400000000000001"/>
    <n v="0.69600000000000006"/>
    <n v="12"/>
    <n v="10.4"/>
    <n v="0"/>
    <n v="4"/>
    <n v="0.8"/>
    <n v="27.200000000000003"/>
    <n v="20"/>
    <n v="0"/>
    <n v="0"/>
    <n v="0"/>
    <n v="4.8000000000000007"/>
    <n v="4.8000000000000007"/>
    <n v="1.6"/>
    <n v="29.6"/>
    <n v="0"/>
    <n v="31.200000000000003"/>
    <n v="15.200000000000001"/>
    <n v="0"/>
    <n v="14.4"/>
    <n v="38.400000000000006"/>
    <n v="9.6000000000000014"/>
    <n v="11.200000000000001"/>
    <n v="4"/>
    <n v="0"/>
    <n v="19.200000000000003"/>
    <n v="4.8000000000000007"/>
    <n v="0"/>
    <n v="7.2"/>
    <n v="0"/>
    <n v="0"/>
    <n v="11.200000000000001"/>
    <n v="0.80000000000009097"/>
    <n v="15.200000000000001"/>
    <n v="4.8000000000000007"/>
    <n v="0"/>
    <n v="10.4"/>
    <n v="16"/>
    <n v="4.8000000000000007"/>
    <n v="6.4"/>
    <n v="0.8"/>
  </r>
  <r>
    <x v="113"/>
    <x v="3"/>
    <x v="22"/>
    <n v="382.40000000000003"/>
    <n v="50.400000000000006"/>
    <n v="164.8"/>
    <n v="100"/>
    <n v="67.2"/>
    <n v="0"/>
    <n v="0.62400000000000011"/>
    <n v="0.496"/>
    <n v="0.69600000000000006"/>
    <n v="0.64800000000000013"/>
    <n v="0.20800000000000002"/>
    <n v="0.58399999999999996"/>
    <n v="0.44800000000000006"/>
    <n v="0.68"/>
    <n v="0.46399999999999997"/>
    <n v="0.54400000000000004"/>
    <n v="0.54400000000000004"/>
    <n v="0.64800000000000013"/>
    <n v="0.68800000000000006"/>
    <n v="0.35200000000000004"/>
    <n v="0.78400000000000003"/>
    <n v="0.44000000000000006"/>
    <n v="0.79200000000000004"/>
    <n v="24"/>
    <n v="9.6000000000000014"/>
    <n v="0"/>
    <n v="24.8"/>
    <n v="12"/>
    <n v="32"/>
    <n v="11.200000000000001"/>
    <n v="40"/>
    <n v="11.200000000000001"/>
    <n v="0"/>
    <n v="20"/>
    <n v="10.4"/>
    <n v="25.6"/>
    <n v="0"/>
    <n v="0"/>
    <n v="16"/>
    <n v="0"/>
    <n v="3.2"/>
    <n v="0"/>
    <n v="12"/>
    <n v="0"/>
    <n v="0.8"/>
    <n v="9.6000000000000014"/>
    <n v="22.400000000000002"/>
    <n v="22.400000000000002"/>
    <n v="2.4000000000000004"/>
    <n v="0"/>
    <n v="18.400000000000002"/>
    <n v="24"/>
    <n v="0"/>
    <n v="10.4"/>
    <n v="3.2"/>
    <n v="6.4"/>
    <n v="3.2"/>
    <n v="2.4000000000000004"/>
    <n v="0"/>
    <n v="12.8"/>
    <n v="1.6"/>
    <n v="6.4"/>
    <n v="4"/>
  </r>
  <r>
    <x v="114"/>
    <x v="3"/>
    <x v="23"/>
    <n v="417.6"/>
    <n v="92.800000000000011"/>
    <n v="109.60000000000002"/>
    <n v="136"/>
    <n v="79.200000000000017"/>
    <n v="0"/>
    <n v="0.25600000000000001"/>
    <n v="0.47199999999999998"/>
    <n v="0.59199999999999997"/>
    <n v="0.32000000000000006"/>
    <n v="0.496"/>
    <n v="0.59199999999999997"/>
    <n v="0.75200000000000011"/>
    <n v="0.13600000000000001"/>
    <n v="0.71200000000000008"/>
    <n v="0.54400000000000004"/>
    <n v="0.76800000000000002"/>
    <n v="0.44800000000000006"/>
    <n v="0.7360000000000001"/>
    <n v="0.70400000000000007"/>
    <n v="0.76000000000000012"/>
    <n v="0.64000000000000012"/>
    <n v="0.56799999999999995"/>
    <n v="0.8"/>
    <n v="12"/>
    <n v="0"/>
    <n v="10.4"/>
    <n v="16"/>
    <n v="20"/>
    <n v="14.4"/>
    <n v="0"/>
    <n v="26.400000000000002"/>
    <n v="9.6000000000000014"/>
    <n v="4.8000000000000007"/>
    <n v="0.8"/>
    <n v="26.400000000000002"/>
    <n v="0"/>
    <n v="0.8"/>
    <n v="3.2"/>
    <n v="26.400000000000002"/>
    <n v="4"/>
    <n v="0"/>
    <n v="17.600000000000001"/>
    <n v="2.4000000000000004"/>
    <n v="0"/>
    <n v="41.6"/>
    <n v="1.6"/>
    <n v="7.2"/>
    <n v="7.2"/>
    <n v="15.200000000000001"/>
    <n v="19.200000000000003"/>
    <n v="9.6000000000000014"/>
    <n v="32"/>
    <n v="11.200000000000001"/>
    <n v="19.200000000000003"/>
    <n v="8.8000000000000007"/>
    <n v="43.2"/>
    <n v="7.2"/>
    <n v="3.2"/>
    <n v="0"/>
    <n v="0"/>
    <n v="0"/>
    <n v="0"/>
  </r>
  <r>
    <x v="115"/>
    <x v="3"/>
    <x v="24"/>
    <n v="404"/>
    <n v="73.600000000000009"/>
    <n v="84.800000000000011"/>
    <n v="151.19999999999999"/>
    <n v="94.399999999999991"/>
    <n v="0"/>
    <n v="0.43200000000000005"/>
    <n v="0.63200000000000012"/>
    <n v="0.62400000000000011"/>
    <n v="0.72000000000000008"/>
    <n v="0.34400000000000003"/>
    <n v="0.72800000000000009"/>
    <n v="0.74400000000000011"/>
    <n v="0.52"/>
    <n v="0.34400000000000003"/>
    <n v="0.74400000000000011"/>
    <n v="0.71200000000000008"/>
    <n v="0.75200000000000011"/>
    <n v="0.74400000000000011"/>
    <n v="0.65600000000000014"/>
    <n v="0.12"/>
    <n v="0.23199999999999998"/>
    <n v="0.35200000000000004"/>
    <n v="15.200000000000001"/>
    <n v="28.8"/>
    <n v="0"/>
    <n v="19.200000000000003"/>
    <n v="0"/>
    <n v="0"/>
    <n v="0"/>
    <n v="14.4"/>
    <n v="3.2"/>
    <n v="4"/>
    <n v="0"/>
    <n v="2.4000000000000004"/>
    <n v="0"/>
    <n v="0.8"/>
    <n v="0"/>
    <n v="8.8000000000000007"/>
    <n v="40"/>
    <n v="33.6"/>
    <n v="0"/>
    <n v="8.8000000000000007"/>
    <n v="0"/>
    <n v="8"/>
    <n v="20.8"/>
    <n v="31.200000000000003"/>
    <n v="8"/>
    <n v="29.6"/>
    <n v="18.400000000000002"/>
    <n v="15.200000000000001"/>
    <n v="14.4"/>
    <n v="5.6000000000000005"/>
    <n v="1.6"/>
    <n v="0"/>
    <n v="0"/>
    <n v="4"/>
    <n v="19.200000000000003"/>
    <n v="0"/>
    <n v="3.2"/>
    <n v="12.8"/>
    <n v="20"/>
    <n v="12.8"/>
  </r>
  <r>
    <x v="116"/>
    <x v="3"/>
    <x v="25"/>
    <n v="396.8"/>
    <n v="104.8"/>
    <n v="112.00000000000001"/>
    <n v="131.19999999999999"/>
    <n v="48.800000000000004"/>
    <n v="0"/>
    <n v="0.72000000000000008"/>
    <n v="0.66400000000000015"/>
    <n v="0.60000000000000009"/>
    <n v="0.42400000000000004"/>
    <n v="0.54400000000000004"/>
    <n v="0.75200000000000011"/>
    <n v="0.52800000000000002"/>
    <n v="0.56799999999999995"/>
    <n v="0.56000000000000005"/>
    <n v="8.0000000000000016E-2"/>
    <n v="0.496"/>
    <n v="0.16000000000000003"/>
    <n v="0.44000000000000006"/>
    <n v="0.57599999999999996"/>
    <n v="0.32000000000000006"/>
    <n v="0.72000000000000008"/>
    <n v="0.64800000000000013"/>
    <n v="14.4"/>
    <n v="3.2"/>
    <n v="0"/>
    <n v="20.8"/>
    <n v="20"/>
    <n v="28.8"/>
    <n v="0"/>
    <n v="21.6"/>
    <n v="3.2"/>
    <n v="0"/>
    <n v="1.6"/>
    <n v="1.6"/>
    <n v="0"/>
    <n v="0"/>
    <n v="8.8000000000000007"/>
    <n v="3.2"/>
    <n v="20"/>
    <n v="11.200000000000001"/>
    <n v="0"/>
    <n v="4"/>
    <n v="8"/>
    <n v="32"/>
    <n v="4"/>
    <n v="12.8"/>
    <n v="21.6"/>
    <n v="0"/>
    <n v="33.6"/>
    <n v="0"/>
    <n v="0.8"/>
    <n v="18.400000000000002"/>
    <n v="12"/>
    <n v="0"/>
    <n v="14.4"/>
    <n v="5.6000000000000005"/>
    <n v="11.200000000000001"/>
    <n v="19.200000000000003"/>
    <n v="1.6"/>
    <n v="9.6000000000000014"/>
    <n v="0"/>
    <n v="31.200000000000003"/>
  </r>
  <r>
    <x v="117"/>
    <x v="3"/>
    <x v="26"/>
    <n v="448.79999999999995"/>
    <n v="136.79999999999998"/>
    <n v="133.60000000000002"/>
    <n v="68.000000000000014"/>
    <n v="110.4"/>
    <n v="0"/>
    <n v="0.71200000000000008"/>
    <n v="0.68800000000000006"/>
    <n v="0.72000000000000008"/>
    <n v="0.72000000000000008"/>
    <n v="0.36800000000000005"/>
    <n v="0.7360000000000001"/>
    <n v="0.7360000000000001"/>
    <n v="0.72800000000000009"/>
    <n v="0.52"/>
    <n v="0.6160000000000001"/>
    <n v="0.64800000000000013"/>
    <n v="0.2"/>
    <n v="0.24"/>
    <n v="0.56799999999999995"/>
    <n v="0.79200000000000004"/>
    <n v="0.44800000000000006"/>
    <n v="0.59199999999999997"/>
    <n v="23.200000000000003"/>
    <n v="17.600000000000001"/>
    <n v="0"/>
    <n v="1.6"/>
    <n v="4.8000000000000007"/>
    <n v="12"/>
    <n v="11.200000000000001"/>
    <n v="20"/>
    <n v="2.4000000000000004"/>
    <n v="40.800000000000004"/>
    <n v="27.200000000000003"/>
    <n v="13.600000000000001"/>
    <n v="0"/>
    <n v="0"/>
    <n v="20.8"/>
    <n v="12.8"/>
    <n v="27.200000000000003"/>
    <n v="20"/>
    <n v="16"/>
    <n v="0"/>
    <n v="2.4000000000000004"/>
    <n v="12.8"/>
    <n v="26.400000000000002"/>
    <n v="5.6000000000000005"/>
    <n v="7.2"/>
    <n v="7.2"/>
    <n v="0"/>
    <n v="6.4"/>
    <n v="0"/>
    <n v="0"/>
    <n v="22.400000000000002"/>
    <n v="0"/>
    <n v="0"/>
    <n v="29.6"/>
    <n v="41.6"/>
    <n v="24.8"/>
    <n v="18.400000000000002"/>
    <n v="0"/>
    <n v="0"/>
    <n v="0"/>
  </r>
  <r>
    <x v="118"/>
    <x v="3"/>
    <x v="27"/>
    <n v="444"/>
    <n v="107.2"/>
    <n v="104.00000000000001"/>
    <n v="128.80000000000001"/>
    <n v="104"/>
    <n v="0"/>
    <n v="0.6080000000000001"/>
    <n v="0.79200000000000004"/>
    <n v="0.63200000000000012"/>
    <n v="0.74400000000000011"/>
    <n v="0.6080000000000001"/>
    <n v="0.7360000000000001"/>
    <n v="0.67200000000000004"/>
    <n v="0.40800000000000003"/>
    <n v="0.71200000000000008"/>
    <n v="0.52"/>
    <n v="0.75200000000000011"/>
    <n v="0.71200000000000008"/>
    <n v="0.76000000000000012"/>
    <n v="0.32000000000000006"/>
    <n v="0.68800000000000006"/>
    <n v="0.27200000000000002"/>
    <n v="0.29599999999999999"/>
    <n v="0"/>
    <n v="12"/>
    <n v="12"/>
    <n v="14.4"/>
    <n v="4.8000000000000007"/>
    <n v="25.6"/>
    <n v="23.200000000000003"/>
    <n v="3.2"/>
    <n v="8.8000000000000007"/>
    <n v="0"/>
    <n v="10.4"/>
    <n v="28"/>
    <n v="10.4"/>
    <n v="8"/>
    <n v="4.8000000000000007"/>
    <n v="12.8"/>
    <n v="0"/>
    <n v="16"/>
    <n v="0"/>
    <n v="24"/>
    <n v="12.8"/>
    <n v="23.200000000000003"/>
    <n v="0"/>
    <n v="16.8"/>
    <n v="10.4"/>
    <n v="28.8"/>
    <n v="6.4"/>
    <n v="3.2"/>
    <n v="27.200000000000003"/>
    <n v="0"/>
    <n v="0"/>
    <n v="16"/>
    <n v="16.8"/>
    <n v="0"/>
    <n v="26.400000000000002"/>
    <n v="0"/>
    <n v="4"/>
    <n v="32.800000000000004"/>
    <n v="0"/>
    <n v="11.200000000000001"/>
  </r>
  <r>
    <x v="119"/>
    <x v="3"/>
    <x v="28"/>
    <n v="520.80000000000018"/>
    <n v="102.40000000000011"/>
    <n v="103.2"/>
    <n v="133.60000000000008"/>
    <n v="181.60000000000002"/>
    <n v="0"/>
    <n v="0.23199999999999998"/>
    <n v="0.504"/>
    <n v="0.72000000000000008"/>
    <n v="0.55200000000000005"/>
    <n v="0.72800000000000009"/>
    <n v="0.68"/>
    <n v="0.51200000000000001"/>
    <n v="0.496"/>
    <n v="0.48799999999999999"/>
    <n v="0.64000000000000012"/>
    <n v="0.59199999999999997"/>
    <n v="0.76000000000000012"/>
    <n v="0.68800000000000006"/>
    <n v="0.51200000000000001"/>
    <n v="0.32000000000000006"/>
    <n v="0.71200000000000008"/>
    <n v="0.66400000000000015"/>
    <n v="4.8000000000000007"/>
    <n v="10.4"/>
    <n v="2.4000000000000004"/>
    <n v="16"/>
    <n v="15.200000000000001"/>
    <n v="27.200000000000003"/>
    <n v="0"/>
    <n v="0"/>
    <n v="12.8"/>
    <n v="14.4"/>
    <n v="18.400000000000002"/>
    <n v="37.6"/>
    <n v="5.6000000000000005"/>
    <n v="0"/>
    <n v="43.2"/>
    <n v="3.2"/>
    <n v="28"/>
    <n v="26.400000000000002"/>
    <n v="18.400000000000002"/>
    <n v="19.200000000000003"/>
    <n v="10.4"/>
    <n v="9.6000000000000014"/>
    <n v="0"/>
    <n v="0"/>
    <n v="11.200000000000092"/>
    <n v="21.6"/>
    <n v="6.4"/>
    <n v="35.200000000000003"/>
    <n v="25.6"/>
    <n v="13.600000000000001"/>
    <n v="32"/>
    <n v="12"/>
    <n v="0"/>
    <n v="12"/>
    <n v="3.2"/>
    <n v="0"/>
    <n v="12"/>
    <n v="20.000000000000092"/>
    <n v="0"/>
    <n v="11.200000000000001"/>
  </r>
  <r>
    <x v="120"/>
    <x v="3"/>
    <x v="29"/>
    <n v="364.8"/>
    <n v="126.39999999999998"/>
    <n v="69.599999999999994"/>
    <n v="86.40000000000002"/>
    <n v="82.400000000000048"/>
    <n v="0"/>
    <n v="0.12"/>
    <n v="0.56799999999999995"/>
    <n v="0.72000000000000008"/>
    <n v="0.44000000000000006"/>
    <n v="0.46399999999999997"/>
    <n v="0.48799999999999999"/>
    <n v="0.79200000000000004"/>
    <n v="0.56799999999999995"/>
    <n v="0.62400000000000011"/>
    <n v="0.69600000000000006"/>
    <n v="0.45600000000000007"/>
    <n v="0.46399999999999997"/>
    <n v="0.76800000000000002"/>
    <n v="0.64000000000000012"/>
    <n v="0.72800000000000009"/>
    <n v="0.56000000000000005"/>
    <n v="0.27200000000000002"/>
    <n v="9.6000000000000014"/>
    <n v="0"/>
    <n v="0"/>
    <n v="0"/>
    <n v="0"/>
    <n v="3.2"/>
    <n v="11.200000000000001"/>
    <n v="16.8"/>
    <n v="24.8"/>
    <n v="4"/>
    <n v="3.2"/>
    <n v="0"/>
    <n v="1.6"/>
    <n v="18.400000000000002"/>
    <n v="6.4"/>
    <n v="0"/>
    <n v="11.200000000000045"/>
    <n v="20.8"/>
    <n v="20.8"/>
    <n v="3.2"/>
    <n v="18.400000000000002"/>
    <n v="1.6"/>
    <n v="13.600000000000001"/>
    <n v="31.200000000000003"/>
    <n v="1.6"/>
    <n v="0"/>
    <n v="3.2"/>
    <n v="2.4000000000000004"/>
    <n v="14.4"/>
    <n v="0"/>
    <n v="33.6"/>
    <n v="0"/>
    <n v="0"/>
    <n v="32"/>
    <n v="0"/>
    <n v="21.6"/>
    <n v="8"/>
    <n v="25.6"/>
    <n v="4"/>
    <n v="1.6"/>
  </r>
  <r>
    <x v="31"/>
    <x v="4"/>
    <x v="3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21"/>
    <x v="4"/>
    <x v="0"/>
    <n v="460.00000000000011"/>
    <n v="165.6"/>
    <n v="108.8"/>
    <n v="64.000000000000099"/>
    <n v="121.60000000000004"/>
    <n v="0"/>
    <n v="0.36000000000000004"/>
    <n v="0.23199999999999998"/>
    <n v="0.63200000000000012"/>
    <n v="0.67200000000000004"/>
    <n v="0.67200000000000004"/>
    <n v="0.72000000000000008"/>
    <n v="0.54400000000000004"/>
    <n v="0.51200000000000001"/>
    <n v="0.46399999999999997"/>
    <n v="0.54400000000000004"/>
    <n v="0.51200000000000001"/>
    <n v="0.32000000000000006"/>
    <n v="0.8"/>
    <n v="0.7360000000000001"/>
    <n v="0.28799999999999998"/>
    <n v="0.78400000000000003"/>
    <n v="0.63200000000000012"/>
    <n v="0"/>
    <n v="6.4"/>
    <n v="8.8000000000000007"/>
    <n v="5.6000000000000005"/>
    <n v="0.8"/>
    <n v="42.400000000000006"/>
    <n v="0"/>
    <n v="17.600000000000001"/>
    <n v="11.200000000000001"/>
    <n v="16"/>
    <n v="3.2"/>
    <n v="0"/>
    <n v="4.8000000000000007"/>
    <n v="21.6"/>
    <n v="35.200000000000003"/>
    <n v="2.4000000000000004"/>
    <n v="2.4000000000000004"/>
    <n v="26.400000000000002"/>
    <n v="18.400000000000002"/>
    <n v="10.4"/>
    <n v="0.8"/>
    <n v="12.8"/>
    <n v="12"/>
    <n v="12.8"/>
    <n v="10.4"/>
    <n v="11.200000000000092"/>
    <n v="0"/>
    <n v="0"/>
    <n v="0"/>
    <n v="4"/>
    <n v="10.4"/>
    <n v="40.800000000000004"/>
    <n v="0"/>
    <n v="2.4000000000000004"/>
    <n v="8"/>
    <n v="35.200000000000003"/>
    <n v="4"/>
    <n v="11.200000000000001"/>
    <n v="32"/>
    <n v="21.6"/>
  </r>
  <r>
    <x v="122"/>
    <x v="4"/>
    <x v="1"/>
    <n v="434.4"/>
    <n v="118.4"/>
    <n v="109.60000000000001"/>
    <n v="130.4"/>
    <n v="76"/>
    <n v="0"/>
    <n v="0.56000000000000005"/>
    <n v="0.62400000000000011"/>
    <n v="0.28000000000000003"/>
    <n v="0.76000000000000012"/>
    <n v="0.53600000000000003"/>
    <n v="0.59199999999999997"/>
    <n v="0.48799999999999999"/>
    <n v="0.64800000000000013"/>
    <n v="0.58399999999999996"/>
    <n v="0.42400000000000004"/>
    <n v="0.54400000000000004"/>
    <n v="0.43200000000000005"/>
    <n v="0.25600000000000001"/>
    <n v="0.70400000000000007"/>
    <n v="0.34400000000000003"/>
    <n v="0.44000000000000006"/>
    <n v="0.25600000000000001"/>
    <n v="27.200000000000003"/>
    <n v="7.2"/>
    <n v="0"/>
    <n v="16.8"/>
    <n v="20"/>
    <n v="0"/>
    <n v="6.4"/>
    <n v="4"/>
    <n v="0"/>
    <n v="28"/>
    <n v="8"/>
    <n v="0"/>
    <n v="0"/>
    <n v="16"/>
    <n v="16"/>
    <n v="4"/>
    <n v="8.8000000000000007"/>
    <n v="0"/>
    <n v="23.200000000000003"/>
    <n v="8"/>
    <n v="20.8"/>
    <n v="24.8"/>
    <n v="8.8000000000000007"/>
    <n v="10.4"/>
    <n v="4.8000000000000007"/>
    <n v="29.6"/>
    <n v="4"/>
    <n v="0.8"/>
    <n v="26.400000000000002"/>
    <n v="0"/>
    <n v="2.4000000000000004"/>
    <n v="1.6"/>
    <n v="6.4"/>
    <n v="5.6000000000000005"/>
    <n v="25.6"/>
    <n v="15.200000000000001"/>
    <n v="10.4"/>
    <n v="28"/>
    <n v="0"/>
    <n v="23.200000000000003"/>
  </r>
  <r>
    <x v="123"/>
    <x v="4"/>
    <x v="2"/>
    <n v="322.39999999999998"/>
    <n v="57.6"/>
    <n v="104.80000000000001"/>
    <n v="75.2"/>
    <n v="84.799999999999983"/>
    <n v="0"/>
    <n v="0.31200000000000006"/>
    <n v="0.79200000000000004"/>
    <n v="0.64000000000000012"/>
    <n v="0.56000000000000005"/>
    <n v="0.64000000000000012"/>
    <n v="0.53600000000000003"/>
    <n v="0.47199999999999998"/>
    <n v="0.6080000000000001"/>
    <n v="0.6160000000000001"/>
    <n v="0.44000000000000006"/>
    <n v="0.55200000000000005"/>
    <n v="0.38400000000000001"/>
    <n v="0.76800000000000002"/>
    <n v="0.33600000000000002"/>
    <n v="0.53600000000000003"/>
    <n v="0.58399999999999996"/>
    <n v="0.66400000000000015"/>
    <n v="0.8"/>
    <n v="0.8"/>
    <n v="0"/>
    <n v="20.8"/>
    <n v="24.8"/>
    <n v="8"/>
    <n v="20"/>
    <n v="6.4"/>
    <n v="16"/>
    <n v="7.2"/>
    <n v="24"/>
    <n v="5.6000000000000005"/>
    <n v="8.7999999999999883"/>
    <n v="34.4"/>
    <n v="4.8000000000000007"/>
    <n v="13.600000000000001"/>
    <n v="12"/>
    <n v="0"/>
    <n v="5.6000000000000005"/>
    <n v="0"/>
    <n v="0"/>
    <n v="18.400000000000002"/>
    <n v="32"/>
    <n v="12"/>
    <n v="0"/>
    <n v="0"/>
    <n v="0"/>
    <n v="12.8"/>
    <n v="0"/>
    <n v="0"/>
    <n v="4"/>
    <n v="15.200000000000001"/>
    <n v="0"/>
    <n v="0"/>
    <n v="8.8000000000000007"/>
    <n v="0"/>
    <n v="19.200000000000003"/>
    <n v="2.4000000000000004"/>
    <n v="0"/>
    <n v="8"/>
  </r>
  <r>
    <x v="124"/>
    <x v="4"/>
    <x v="3"/>
    <n v="312.00000000000011"/>
    <n v="115.20000000000002"/>
    <n v="76.800000000000011"/>
    <n v="50.400000000000013"/>
    <n v="69.600000000000094"/>
    <n v="0"/>
    <n v="0.6080000000000001"/>
    <n v="0.504"/>
    <n v="0.63200000000000012"/>
    <n v="0.68"/>
    <n v="0.65600000000000014"/>
    <n v="0.64000000000000012"/>
    <n v="0.6160000000000001"/>
    <n v="0.504"/>
    <n v="0.76000000000000012"/>
    <n v="0.6080000000000001"/>
    <n v="0.48"/>
    <n v="0.36800000000000005"/>
    <n v="0.56799999999999995"/>
    <n v="0.72000000000000008"/>
    <n v="0.4"/>
    <n v="0.7360000000000001"/>
    <n v="0.71200000000000008"/>
    <n v="19.200000000000003"/>
    <n v="4"/>
    <n v="0"/>
    <n v="3.2"/>
    <n v="12"/>
    <n v="0"/>
    <n v="1.6"/>
    <n v="8"/>
    <n v="22.400000000000002"/>
    <n v="6.4"/>
    <n v="0"/>
    <n v="4.8000000000000007"/>
    <n v="12.8"/>
    <n v="8"/>
    <n v="0"/>
    <n v="0"/>
    <n v="20"/>
    <n v="11.200000000000092"/>
    <n v="0.8"/>
    <n v="12"/>
    <n v="0.8"/>
    <n v="2.4000000000000004"/>
    <n v="1.6"/>
    <n v="8.8000000000000007"/>
    <n v="4.8000000000000007"/>
    <n v="0"/>
    <n v="16"/>
    <n v="3.2"/>
    <n v="3.2"/>
    <n v="9.6000000000000014"/>
    <n v="23.200000000000003"/>
    <n v="14.4"/>
    <n v="0"/>
    <n v="7.2"/>
    <n v="8.8000000000000007"/>
    <n v="20"/>
    <n v="12"/>
    <n v="18.400000000000002"/>
    <n v="4"/>
    <n v="7.2"/>
  </r>
  <r>
    <x v="125"/>
    <x v="4"/>
    <x v="4"/>
    <n v="401.60000000000008"/>
    <n v="143.20000000000002"/>
    <n v="88.80000000000004"/>
    <n v="92.8"/>
    <n v="76.800000000000011"/>
    <n v="1"/>
    <n v="0.32000000000000006"/>
    <n v="0.496"/>
    <n v="0.6160000000000001"/>
    <n v="0.74400000000000011"/>
    <n v="0.76000000000000012"/>
    <n v="0.54400000000000004"/>
    <n v="0.52800000000000002"/>
    <n v="0.68800000000000006"/>
    <n v="0.29599999999999999"/>
    <n v="0.75200000000000011"/>
    <n v="0.2"/>
    <n v="0.42400000000000004"/>
    <n v="0.63200000000000012"/>
    <n v="0.496"/>
    <n v="0.43200000000000005"/>
    <n v="0.20800000000000002"/>
    <n v="0.68"/>
    <n v="9.6000000000000458"/>
    <n v="0"/>
    <n v="0"/>
    <n v="0"/>
    <n v="10.4"/>
    <n v="0.8"/>
    <n v="0"/>
    <n v="18.400000000000002"/>
    <n v="28"/>
    <n v="21.6"/>
    <n v="19.200000000000003"/>
    <n v="0"/>
    <n v="4"/>
    <n v="0"/>
    <n v="21.6"/>
    <n v="1.6"/>
    <n v="4"/>
    <n v="22.400000000000002"/>
    <n v="0.8"/>
    <n v="22.400000000000002"/>
    <n v="8"/>
    <n v="0"/>
    <n v="6.4"/>
    <n v="20.8"/>
    <n v="1.6"/>
    <n v="0"/>
    <n v="11.200000000000001"/>
    <n v="24"/>
    <n v="19.200000000000003"/>
    <n v="1.6"/>
    <n v="8"/>
    <n v="0"/>
    <n v="23.200000000000003"/>
    <n v="13.600000000000001"/>
    <n v="0"/>
    <n v="42.400000000000006"/>
    <n v="25.6"/>
    <n v="20.8"/>
    <n v="0"/>
    <n v="9.6000000000000014"/>
  </r>
  <r>
    <x v="126"/>
    <x v="4"/>
    <x v="5"/>
    <n v="411.20000000000005"/>
    <n v="71.2"/>
    <n v="197.60000000000002"/>
    <n v="56.800000000000004"/>
    <n v="85.600000000000009"/>
    <n v="0"/>
    <n v="0.32800000000000007"/>
    <n v="0.76000000000000012"/>
    <n v="0.75200000000000011"/>
    <n v="0.54400000000000004"/>
    <n v="0.72000000000000008"/>
    <n v="0.6160000000000001"/>
    <n v="0.62400000000000011"/>
    <n v="0.56000000000000005"/>
    <n v="0.60000000000000009"/>
    <n v="8.8000000000000009E-2"/>
    <n v="0.51200000000000001"/>
    <n v="0.74400000000000011"/>
    <n v="0.35200000000000004"/>
    <n v="0.4"/>
    <n v="0.71200000000000008"/>
    <n v="0.8"/>
    <n v="8.0000000000000016E-2"/>
    <n v="16.8"/>
    <n v="24.8"/>
    <n v="0"/>
    <n v="26.400000000000002"/>
    <n v="32"/>
    <n v="11.200000000000001"/>
    <n v="35.200000000000003"/>
    <n v="22.400000000000002"/>
    <n v="8.8000000000000007"/>
    <n v="20"/>
    <n v="6.4"/>
    <n v="0"/>
    <n v="15.200000000000001"/>
    <n v="7.2"/>
    <n v="0"/>
    <n v="6.4"/>
    <n v="0.8"/>
    <n v="32.800000000000004"/>
    <n v="6.4"/>
    <n v="16.8"/>
    <n v="0"/>
    <n v="5.6000000000000005"/>
    <n v="19.200000000000003"/>
    <n v="4"/>
    <n v="0"/>
    <n v="2.4000000000000004"/>
    <n v="2.4000000000000004"/>
    <n v="11.200000000000001"/>
    <n v="12"/>
    <n v="0"/>
    <n v="4"/>
    <n v="4"/>
    <n v="15.200000000000001"/>
    <n v="0"/>
    <n v="0"/>
    <n v="0"/>
    <n v="0"/>
    <n v="15.200000000000001"/>
    <n v="28.8"/>
    <n v="4"/>
  </r>
  <r>
    <x v="127"/>
    <x v="4"/>
    <x v="6"/>
    <n v="324.00000000000006"/>
    <n v="41.6"/>
    <n v="116.80000000000003"/>
    <n v="74.400000000000006"/>
    <n v="91.200000000000017"/>
    <n v="0"/>
    <n v="0.31200000000000006"/>
    <n v="0.64000000000000012"/>
    <n v="0.57599999999999996"/>
    <n v="0.65600000000000014"/>
    <n v="0.64000000000000012"/>
    <n v="0.54400000000000004"/>
    <n v="0.75200000000000011"/>
    <n v="0.48799999999999999"/>
    <n v="0.62400000000000011"/>
    <n v="0.56000000000000005"/>
    <n v="0.52800000000000002"/>
    <n v="8.0000000000000016E-2"/>
    <n v="0.72000000000000008"/>
    <n v="0.33600000000000002"/>
    <n v="0.46399999999999997"/>
    <n v="0.74400000000000011"/>
    <n v="0.71200000000000008"/>
    <n v="17.600000000000001"/>
    <n v="9.6000000000000014"/>
    <n v="17.600000000000001"/>
    <n v="16.8"/>
    <n v="0"/>
    <n v="27.200000000000003"/>
    <n v="3.2"/>
    <n v="14.4"/>
    <n v="0"/>
    <n v="10.4"/>
    <n v="24"/>
    <n v="7.2"/>
    <n v="12.8"/>
    <n v="0"/>
    <n v="7.2"/>
    <n v="4.8000000000000007"/>
    <n v="0"/>
    <n v="30.400000000000002"/>
    <n v="6.4"/>
    <n v="22.400000000000002"/>
    <n v="33.6"/>
    <n v="7.2"/>
    <n v="0"/>
    <n v="18.400000000000002"/>
    <n v="0"/>
    <n v="12.8"/>
    <n v="0"/>
    <n v="0"/>
    <n v="2.4000000000000004"/>
    <n v="0"/>
    <n v="0"/>
    <n v="0"/>
    <n v="2.4000000000000004"/>
    <n v="0.8"/>
    <n v="10.4"/>
    <n v="0"/>
    <n v="0"/>
    <n v="13.600000000000001"/>
    <n v="4"/>
    <n v="10.4"/>
  </r>
  <r>
    <x v="128"/>
    <x v="4"/>
    <x v="7"/>
    <n v="435.2000000000001"/>
    <n v="94.4"/>
    <n v="66.400000000000006"/>
    <n v="136.80000000000001"/>
    <n v="137.60000000000008"/>
    <n v="0"/>
    <n v="0.63200000000000012"/>
    <n v="0.59199999999999997"/>
    <n v="0.60000000000000009"/>
    <n v="0.76000000000000012"/>
    <n v="0.75200000000000011"/>
    <n v="0.75200000000000011"/>
    <n v="0.32000000000000006"/>
    <n v="0.56799999999999995"/>
    <n v="0.54400000000000004"/>
    <n v="0.8"/>
    <n v="0.56799999999999995"/>
    <n v="0.45600000000000007"/>
    <n v="0.78400000000000003"/>
    <n v="0.70400000000000007"/>
    <n v="0.78400000000000003"/>
    <n v="0.45600000000000007"/>
    <n v="0.64000000000000012"/>
    <n v="9.6000000000000014"/>
    <n v="0"/>
    <n v="0"/>
    <n v="0"/>
    <n v="10.4"/>
    <n v="14.4"/>
    <n v="0"/>
    <n v="5.6000000000000005"/>
    <n v="23.200000000000003"/>
    <n v="3.2"/>
    <n v="3.2"/>
    <n v="9.6000000000000014"/>
    <n v="32.800000000000004"/>
    <n v="10.4"/>
    <n v="28.8"/>
    <n v="0"/>
    <n v="20.8"/>
    <n v="25.6"/>
    <n v="9.600000000000092"/>
    <n v="0"/>
    <n v="37.6"/>
    <n v="12.8"/>
    <n v="0"/>
    <n v="1.6"/>
    <n v="3.2"/>
    <n v="27.200000000000003"/>
    <n v="32.800000000000004"/>
    <n v="11.200000000000001"/>
    <n v="10.4"/>
    <n v="0"/>
    <n v="0"/>
    <n v="4"/>
    <n v="0"/>
    <n v="11.200000000000001"/>
    <n v="11.200000000000001"/>
    <n v="20"/>
    <n v="28.8"/>
    <n v="7.2"/>
    <n v="12"/>
    <n v="0"/>
  </r>
  <r>
    <x v="129"/>
    <x v="4"/>
    <x v="8"/>
    <n v="444.80000000000013"/>
    <n v="137.6"/>
    <n v="161.60000000000002"/>
    <n v="73.600000000000094"/>
    <n v="72"/>
    <n v="0"/>
    <n v="0.18400000000000002"/>
    <n v="0.23199999999999998"/>
    <n v="0.56000000000000005"/>
    <n v="0.70400000000000007"/>
    <n v="0.64000000000000012"/>
    <n v="0.35200000000000004"/>
    <n v="0.6080000000000001"/>
    <n v="0.52800000000000002"/>
    <n v="0.38400000000000001"/>
    <n v="0.496"/>
    <n v="0.39200000000000002"/>
    <n v="0.7360000000000001"/>
    <n v="0.37600000000000006"/>
    <n v="0.70400000000000007"/>
    <n v="0.32000000000000006"/>
    <n v="0.68800000000000006"/>
    <n v="0.34400000000000003"/>
    <n v="16"/>
    <n v="17.600000000000001"/>
    <n v="28.8"/>
    <n v="21.6"/>
    <n v="12"/>
    <n v="7.2"/>
    <n v="13.600000000000001"/>
    <n v="25.6"/>
    <n v="19.200000000000003"/>
    <n v="0"/>
    <n v="1.6"/>
    <n v="6.4"/>
    <n v="0"/>
    <n v="10.4"/>
    <n v="0"/>
    <n v="0"/>
    <n v="15.200000000000001"/>
    <n v="0"/>
    <n v="3.2"/>
    <n v="36.800000000000004"/>
    <n v="0"/>
    <n v="2.4000000000000004"/>
    <n v="1.6"/>
    <n v="0"/>
    <n v="0"/>
    <n v="24.8"/>
    <n v="1.6"/>
    <n v="29.6"/>
    <n v="4.8000000000000007"/>
    <n v="8.8000000000000913"/>
    <n v="24.8"/>
    <n v="0"/>
    <n v="3.2"/>
    <n v="28"/>
    <n v="42.400000000000006"/>
    <n v="0"/>
    <n v="0"/>
    <n v="17.600000000000001"/>
    <n v="21.6"/>
    <n v="0"/>
  </r>
  <r>
    <x v="130"/>
    <x v="4"/>
    <x v="9"/>
    <n v="382.40000000000003"/>
    <n v="145.60000000000005"/>
    <n v="129.60000000000002"/>
    <n v="88"/>
    <n v="19.200000000000003"/>
    <n v="0"/>
    <n v="0.6160000000000001"/>
    <n v="0.58399999999999996"/>
    <n v="0.59199999999999997"/>
    <n v="0.45600000000000007"/>
    <n v="0.76000000000000012"/>
    <n v="0.48799999999999999"/>
    <n v="0.56000000000000005"/>
    <n v="0.28799999999999998"/>
    <n v="0.68"/>
    <n v="0.48799999999999999"/>
    <n v="0.64000000000000012"/>
    <n v="0.74400000000000011"/>
    <n v="0.36000000000000004"/>
    <n v="0.8"/>
    <n v="0.46399999999999997"/>
    <n v="0.8"/>
    <n v="0.72000000000000008"/>
    <n v="9.6000000000000014"/>
    <n v="19.200000000000003"/>
    <n v="0"/>
    <n v="0"/>
    <n v="20"/>
    <n v="20"/>
    <n v="0"/>
    <n v="12"/>
    <n v="7.2"/>
    <n v="41.6"/>
    <n v="27.200000000000003"/>
    <n v="0"/>
    <n v="4"/>
    <n v="0"/>
    <n v="0"/>
    <n v="6.4"/>
    <n v="0"/>
    <n v="5.6000000000000005"/>
    <n v="1.6"/>
    <n v="1.6"/>
    <n v="3.2"/>
    <n v="1.6"/>
    <n v="7.2"/>
    <n v="6.4"/>
    <n v="0"/>
    <n v="10.4"/>
    <n v="23.200000000000003"/>
    <n v="21.6"/>
    <n v="0"/>
    <n v="14.4"/>
    <n v="27.200000000000003"/>
    <n v="20"/>
    <n v="15.200000000000001"/>
    <n v="25.6"/>
    <n v="0"/>
    <n v="0.8"/>
    <n v="10.4"/>
    <n v="28"/>
    <n v="4.800000000000046"/>
    <n v="13.600000000000001"/>
  </r>
  <r>
    <x v="131"/>
    <x v="4"/>
    <x v="10"/>
    <n v="422.40000000000003"/>
    <n v="97.6"/>
    <n v="114.4"/>
    <n v="85.6"/>
    <n v="124.80000000000001"/>
    <n v="0"/>
    <n v="0.192"/>
    <n v="0.47199999999999998"/>
    <n v="0.79200000000000004"/>
    <n v="0.66400000000000015"/>
    <n v="0.75200000000000011"/>
    <n v="0.48"/>
    <n v="0.62400000000000011"/>
    <n v="0.72000000000000008"/>
    <n v="0.496"/>
    <n v="0.12"/>
    <n v="0.52"/>
    <n v="0.32800000000000007"/>
    <n v="0.23199999999999998"/>
    <n v="0.71200000000000008"/>
    <n v="0.64800000000000013"/>
    <n v="0.25600000000000001"/>
    <n v="0.7360000000000001"/>
    <n v="19.200000000000003"/>
    <n v="12"/>
    <n v="29.6"/>
    <n v="8"/>
    <n v="0"/>
    <n v="12.8"/>
    <n v="1.6"/>
    <n v="0.8"/>
    <n v="8"/>
    <n v="22.400000000000002"/>
    <n v="16"/>
    <n v="28"/>
    <n v="16.8"/>
    <n v="0"/>
    <n v="40"/>
    <n v="0"/>
    <n v="0"/>
    <n v="3.2"/>
    <n v="36.800000000000004"/>
    <n v="0"/>
    <n v="0.8"/>
    <n v="0"/>
    <n v="0"/>
    <n v="7.2"/>
    <n v="25.6"/>
    <n v="0"/>
    <n v="20"/>
    <n v="0"/>
    <n v="26.400000000000002"/>
    <n v="5.6000000000000005"/>
    <n v="0"/>
    <n v="24.8"/>
    <n v="24.8"/>
    <n v="0"/>
    <n v="0.8"/>
    <n v="27.200000000000003"/>
    <n v="0"/>
    <n v="8.8000000000000007"/>
    <n v="7.2"/>
    <n v="4"/>
  </r>
  <r>
    <x v="132"/>
    <x v="4"/>
    <x v="11"/>
    <n v="297.60000000000019"/>
    <n v="67.200000000000102"/>
    <n v="90.4"/>
    <n v="86.400000000000091"/>
    <n v="53.600000000000009"/>
    <n v="0"/>
    <n v="0.56000000000000005"/>
    <n v="0.496"/>
    <n v="0.48799999999999999"/>
    <n v="0.15200000000000002"/>
    <n v="0.74400000000000011"/>
    <n v="0.504"/>
    <n v="0.51200000000000001"/>
    <n v="0.51200000000000001"/>
    <n v="0.48799999999999999"/>
    <n v="0.44800000000000006"/>
    <n v="0.504"/>
    <n v="0.77600000000000002"/>
    <n v="0.70400000000000007"/>
    <n v="0.56000000000000005"/>
    <n v="0.76000000000000012"/>
    <n v="0.78400000000000003"/>
    <n v="0.79200000000000004"/>
    <n v="30.400000000000002"/>
    <n v="36.800000000000004"/>
    <n v="4"/>
    <n v="0"/>
    <n v="0"/>
    <n v="4"/>
    <n v="8.8000000000000007"/>
    <n v="0"/>
    <n v="6.4"/>
    <n v="0"/>
    <n v="17.600000000000001"/>
    <n v="14.4"/>
    <n v="0.8"/>
    <n v="11.200000000000001"/>
    <n v="0"/>
    <n v="6.4"/>
    <n v="0"/>
    <n v="0"/>
    <n v="0"/>
    <n v="20.8"/>
    <n v="6.4"/>
    <n v="4"/>
    <n v="29.6"/>
    <n v="2.4000000000000004"/>
    <n v="0.8"/>
    <n v="25.6"/>
    <n v="0"/>
    <n v="17.60000000000009"/>
    <n v="0"/>
    <n v="0"/>
    <n v="0.8"/>
    <n v="21.6"/>
    <n v="0"/>
    <n v="0"/>
    <n v="6.4"/>
    <n v="6.4000000000000909"/>
    <n v="8"/>
    <n v="0"/>
    <n v="0"/>
    <n v="24"/>
  </r>
  <r>
    <x v="133"/>
    <x v="4"/>
    <x v="12"/>
    <n v="480.00000000000006"/>
    <n v="133.60000000000002"/>
    <n v="140"/>
    <n v="120.80000000000001"/>
    <n v="85.600000000000009"/>
    <n v="0"/>
    <n v="0.64800000000000013"/>
    <n v="0.72000000000000008"/>
    <n v="0.57599999999999996"/>
    <n v="0.55200000000000005"/>
    <n v="0.60000000000000009"/>
    <n v="0.192"/>
    <n v="0.7360000000000001"/>
    <n v="0.45600000000000007"/>
    <n v="0.44000000000000006"/>
    <n v="0.7360000000000001"/>
    <n v="0.78400000000000003"/>
    <n v="0.44000000000000006"/>
    <n v="0.8"/>
    <n v="0.32000000000000006"/>
    <n v="0.8"/>
    <n v="0.32000000000000006"/>
    <n v="0.7360000000000001"/>
    <n v="22.400000000000002"/>
    <n v="33.6"/>
    <n v="0"/>
    <n v="8"/>
    <n v="2.4000000000000004"/>
    <n v="28.8"/>
    <n v="9.6000000000000014"/>
    <n v="0"/>
    <n v="23.200000000000003"/>
    <n v="12"/>
    <n v="0"/>
    <n v="11.200000000000001"/>
    <n v="3.2"/>
    <n v="15.200000000000001"/>
    <n v="28"/>
    <n v="3.2"/>
    <n v="2.4000000000000004"/>
    <n v="7.2"/>
    <n v="0.8"/>
    <n v="14.4"/>
    <n v="11.200000000000001"/>
    <n v="13.600000000000001"/>
    <n v="33.6"/>
    <n v="0"/>
    <n v="8"/>
    <n v="26.400000000000002"/>
    <n v="0"/>
    <n v="0"/>
    <n v="7.2"/>
    <n v="20.8"/>
    <n v="0"/>
    <n v="6.4"/>
    <n v="0"/>
    <n v="35.200000000000003"/>
    <n v="0"/>
    <n v="5.6000000000000005"/>
    <n v="29.6"/>
    <n v="32"/>
    <n v="15.200000000000001"/>
    <n v="9.6000000000000014"/>
  </r>
  <r>
    <x v="134"/>
    <x v="4"/>
    <x v="13"/>
    <n v="410.4"/>
    <n v="76.8"/>
    <n v="145.6"/>
    <n v="96.000000000000014"/>
    <n v="92.000000000000028"/>
    <n v="1"/>
    <n v="0.63200000000000012"/>
    <n v="0.28799999999999998"/>
    <n v="0.70400000000000007"/>
    <n v="0.68"/>
    <n v="0.7360000000000001"/>
    <n v="0.7360000000000001"/>
    <n v="0.53600000000000003"/>
    <n v="0.496"/>
    <n v="0.79200000000000004"/>
    <n v="0.55200000000000005"/>
    <n v="0.53600000000000003"/>
    <n v="0.79200000000000004"/>
    <n v="0.70400000000000007"/>
    <n v="0.78400000000000003"/>
    <n v="0.496"/>
    <n v="0.60000000000000009"/>
    <n v="0.25600000000000001"/>
    <n v="0"/>
    <n v="0"/>
    <n v="34.4"/>
    <n v="24.8"/>
    <n v="20.8"/>
    <n v="31.200000000000003"/>
    <n v="9.6000000000000014"/>
    <n v="4"/>
    <n v="3.2"/>
    <n v="17.600000000000001"/>
    <n v="14.4"/>
    <n v="0"/>
    <n v="3.2"/>
    <n v="0"/>
    <n v="32.800000000000004"/>
    <n v="5.6000000000000005"/>
    <n v="22.400000000000002"/>
    <n v="4"/>
    <n v="9.6000000000000014"/>
    <n v="14.4"/>
    <n v="32.800000000000004"/>
    <n v="12"/>
    <n v="14.4"/>
    <n v="0"/>
    <n v="3.2"/>
    <n v="0"/>
    <n v="0"/>
    <n v="7.2"/>
    <n v="20"/>
    <n v="6.4"/>
    <n v="6.4"/>
    <n v="16"/>
    <n v="0"/>
    <n v="15.200000000000001"/>
    <n v="0"/>
    <n v="0.8"/>
    <n v="29.6"/>
    <n v="0"/>
    <n v="5.6000000000000005"/>
    <n v="3.2"/>
  </r>
  <r>
    <x v="135"/>
    <x v="4"/>
    <x v="14"/>
    <n v="339.20000000000005"/>
    <n v="140"/>
    <n v="73.600000000000009"/>
    <n v="48"/>
    <n v="77.599999999999994"/>
    <n v="0"/>
    <n v="0.27999999999999997"/>
    <n v="0.65600000000000014"/>
    <n v="0.38400000000000001"/>
    <n v="0.42400000000000004"/>
    <n v="0.74400000000000011"/>
    <n v="0.17600000000000002"/>
    <n v="0.58399999999999996"/>
    <n v="0.48"/>
    <n v="0.55200000000000005"/>
    <n v="0.56799999999999995"/>
    <n v="0.48"/>
    <n v="0.67200000000000004"/>
    <n v="0.71200000000000008"/>
    <n v="0.59199999999999997"/>
    <n v="0.35200000000000004"/>
    <n v="0.8"/>
    <n v="0.6080000000000001"/>
    <n v="0"/>
    <n v="0"/>
    <n v="0"/>
    <n v="3.2"/>
    <n v="3.2"/>
    <n v="8"/>
    <n v="24"/>
    <n v="11.200000000000001"/>
    <n v="19.200000000000003"/>
    <n v="4.8000000000000007"/>
    <n v="21.6"/>
    <n v="10.4"/>
    <n v="32.800000000000004"/>
    <n v="0"/>
    <n v="3.2"/>
    <n v="0.8"/>
    <n v="10.4"/>
    <n v="0"/>
    <n v="6.4"/>
    <n v="13.600000000000001"/>
    <n v="0"/>
    <n v="30.400000000000002"/>
    <n v="4.8000000000000007"/>
    <n v="0"/>
    <n v="0"/>
    <n v="10.4"/>
    <n v="0"/>
    <n v="2.4000000000000004"/>
    <n v="0"/>
    <n v="0"/>
    <n v="7.2"/>
    <n v="0.8"/>
    <n v="10.4"/>
    <n v="8"/>
    <n v="32.800000000000004"/>
    <n v="19.200000000000003"/>
    <n v="8.8000000000000007"/>
    <n v="9.6000000000000014"/>
    <n v="23.200000000000003"/>
    <n v="20"/>
  </r>
  <r>
    <x v="136"/>
    <x v="4"/>
    <x v="15"/>
    <n v="302.40000000000003"/>
    <n v="32.799999999999997"/>
    <n v="105.60000000000001"/>
    <n v="92"/>
    <n v="72.000000000000014"/>
    <n v="0"/>
    <n v="0.23199999999999998"/>
    <n v="0.68800000000000006"/>
    <n v="0.60000000000000009"/>
    <n v="0.67200000000000004"/>
    <n v="0.7360000000000001"/>
    <n v="0.496"/>
    <n v="0.56000000000000005"/>
    <n v="0.56000000000000005"/>
    <n v="0.45600000000000007"/>
    <n v="0.54400000000000004"/>
    <n v="0.8"/>
    <n v="0.76000000000000012"/>
    <n v="0.43200000000000005"/>
    <n v="0.8"/>
    <n v="0.248"/>
    <n v="0.43200000000000005"/>
    <n v="0.74400000000000011"/>
    <n v="0"/>
    <n v="23.200000000000003"/>
    <n v="10.4"/>
    <n v="11.200000000000001"/>
    <n v="12"/>
    <n v="8.8000000000000007"/>
    <n v="0"/>
    <n v="0"/>
    <n v="8.8000000000000007"/>
    <n v="31.200000000000003"/>
    <n v="11.200000000000001"/>
    <n v="13.600000000000001"/>
    <n v="9.6000000000000014"/>
    <n v="0"/>
    <n v="14.4"/>
    <n v="7.2"/>
    <n v="0"/>
    <n v="20"/>
    <n v="0.8"/>
    <n v="6.4"/>
    <n v="12.8"/>
    <n v="0"/>
    <n v="10.4"/>
    <n v="0"/>
    <n v="29.6"/>
    <n v="7.2"/>
    <n v="20"/>
    <n v="3.2"/>
    <n v="8.8000000000000007"/>
    <n v="0"/>
    <n v="4"/>
    <n v="3.2"/>
    <n v="0"/>
    <n v="0.8"/>
    <n v="10.4"/>
    <n v="0"/>
    <n v="3.2"/>
    <n v="0.8"/>
    <n v="4.8000000000000007"/>
    <n v="5.6000000000000005"/>
  </r>
  <r>
    <x v="137"/>
    <x v="4"/>
    <x v="16"/>
    <n v="328.8"/>
    <n v="76.000000000000014"/>
    <n v="68"/>
    <n v="120.00000000000001"/>
    <n v="64.800000000000011"/>
    <n v="0"/>
    <n v="0.22400000000000003"/>
    <n v="0.54400000000000004"/>
    <n v="0.62400000000000011"/>
    <n v="0.69600000000000006"/>
    <n v="0.64000000000000012"/>
    <n v="0.6160000000000001"/>
    <n v="8.0000000000000016E-2"/>
    <n v="0.504"/>
    <n v="0.14399999999999999"/>
    <n v="0.47199999999999998"/>
    <n v="0.60000000000000009"/>
    <n v="0.32800000000000007"/>
    <n v="0.72000000000000008"/>
    <n v="0.26400000000000001"/>
    <n v="0.76800000000000002"/>
    <n v="0.57599999999999996"/>
    <n v="0.32800000000000007"/>
    <n v="0"/>
    <n v="0"/>
    <n v="0"/>
    <n v="0"/>
    <n v="8.8000000000000007"/>
    <n v="0"/>
    <n v="16.8"/>
    <n v="18.400000000000002"/>
    <n v="0"/>
    <n v="24"/>
    <n v="8"/>
    <n v="0"/>
    <n v="0.8"/>
    <n v="3.2"/>
    <n v="7.2"/>
    <n v="0"/>
    <n v="14.4"/>
    <n v="15.200000000000001"/>
    <n v="0"/>
    <n v="24"/>
    <n v="4.8000000000000007"/>
    <n v="14.4"/>
    <n v="28"/>
    <n v="0"/>
    <n v="8.8000000000000007"/>
    <n v="40.800000000000004"/>
    <n v="8.8000000000000007"/>
    <n v="12"/>
    <n v="2.4000000000000004"/>
    <n v="0"/>
    <n v="12.8"/>
    <n v="0.8"/>
    <n v="0.8"/>
    <n v="0"/>
    <n v="27.200000000000003"/>
    <n v="4.8000000000000007"/>
    <n v="10.4"/>
    <n v="4.8000000000000007"/>
    <n v="13.600000000000001"/>
    <n v="0.8"/>
  </r>
  <r>
    <x v="138"/>
    <x v="4"/>
    <x v="17"/>
    <n v="368.80000000000007"/>
    <n v="121.60000000000001"/>
    <n v="119.2"/>
    <n v="74.400000000000006"/>
    <n v="53.600000000000009"/>
    <n v="0"/>
    <n v="0.17600000000000002"/>
    <n v="0.47199999999999998"/>
    <n v="0.68800000000000006"/>
    <n v="0.67200000000000004"/>
    <n v="0.64000000000000012"/>
    <n v="0.66400000000000015"/>
    <n v="0.48"/>
    <n v="0.54400000000000004"/>
    <n v="0.54400000000000004"/>
    <n v="0.54400000000000004"/>
    <n v="0.53600000000000003"/>
    <n v="0.33600000000000002"/>
    <n v="0.72800000000000009"/>
    <n v="0.28000000000000003"/>
    <n v="0.75200000000000011"/>
    <n v="0.41600000000000004"/>
    <n v="0.7360000000000001"/>
    <n v="0"/>
    <n v="0.8"/>
    <n v="1.6"/>
    <n v="36.800000000000004"/>
    <n v="6.4"/>
    <n v="11.200000000000001"/>
    <n v="0"/>
    <n v="30.400000000000002"/>
    <n v="3.2"/>
    <n v="28.8"/>
    <n v="8.8000000000000007"/>
    <n v="0"/>
    <n v="0"/>
    <n v="0"/>
    <n v="0"/>
    <n v="0"/>
    <n v="8"/>
    <n v="20.8"/>
    <n v="13.600000000000001"/>
    <n v="11.200000000000001"/>
    <n v="0"/>
    <n v="22.400000000000002"/>
    <n v="7.2"/>
    <n v="0"/>
    <n v="0"/>
    <n v="0"/>
    <n v="15.200000000000001"/>
    <n v="0.8"/>
    <n v="0"/>
    <n v="28.8"/>
    <n v="13.600000000000001"/>
    <n v="11.200000000000001"/>
    <n v="9.6000000000000014"/>
    <n v="4"/>
    <n v="4"/>
    <n v="4"/>
    <n v="30.400000000000002"/>
    <n v="28.8"/>
    <n v="16"/>
    <n v="0"/>
  </r>
  <r>
    <x v="139"/>
    <x v="4"/>
    <x v="18"/>
    <n v="418.4"/>
    <n v="60.000000000000007"/>
    <n v="79.200000000000017"/>
    <n v="148.80000000000001"/>
    <n v="130.4"/>
    <n v="0"/>
    <n v="0.248"/>
    <n v="0.44800000000000006"/>
    <n v="0.70400000000000007"/>
    <n v="0.4"/>
    <n v="0.67200000000000004"/>
    <n v="0.48"/>
    <n v="0.57599999999999996"/>
    <n v="0.72000000000000008"/>
    <n v="0.72000000000000008"/>
    <n v="0.48"/>
    <n v="0.64800000000000013"/>
    <n v="0.67200000000000004"/>
    <n v="0.46399999999999997"/>
    <n v="0.72000000000000008"/>
    <n v="0.68"/>
    <n v="0.41600000000000004"/>
    <n v="0.63200000000000012"/>
    <n v="6.4"/>
    <n v="8"/>
    <n v="10.4"/>
    <n v="14.4"/>
    <n v="0"/>
    <n v="5.6000000000000005"/>
    <n v="0"/>
    <n v="16.8"/>
    <n v="0"/>
    <n v="17.600000000000001"/>
    <n v="7.2"/>
    <n v="17.600000000000001"/>
    <n v="1.6"/>
    <n v="0"/>
    <n v="10.4"/>
    <n v="0"/>
    <n v="18.400000000000002"/>
    <n v="29.6"/>
    <n v="20"/>
    <n v="32.800000000000004"/>
    <n v="0"/>
    <n v="18.400000000000002"/>
    <n v="11.200000000000001"/>
    <n v="28"/>
    <n v="12"/>
    <n v="31.200000000000003"/>
    <n v="2.4000000000000004"/>
    <n v="14.4"/>
    <n v="1.6"/>
    <n v="29.6"/>
    <n v="11.200000000000001"/>
    <n v="0"/>
    <n v="0"/>
    <n v="1.6"/>
    <n v="9.6000000000000014"/>
    <n v="8"/>
    <n v="0"/>
    <n v="19.200000000000003"/>
    <n v="10.4"/>
    <n v="0"/>
  </r>
  <r>
    <x v="140"/>
    <x v="4"/>
    <x v="19"/>
    <n v="352.80000000000007"/>
    <n v="92.800000000000011"/>
    <n v="112"/>
    <n v="56.800000000000004"/>
    <n v="91.200000000000017"/>
    <n v="0"/>
    <n v="0.67200000000000004"/>
    <n v="0.40800000000000003"/>
    <n v="0.56000000000000005"/>
    <n v="0.62400000000000011"/>
    <n v="0.42400000000000004"/>
    <n v="0.496"/>
    <n v="0.51200000000000001"/>
    <n v="0.48799999999999999"/>
    <n v="0.58399999999999996"/>
    <n v="0.55200000000000005"/>
    <n v="0.63200000000000012"/>
    <n v="0.7360000000000001"/>
    <n v="0.74400000000000011"/>
    <n v="0.70400000000000007"/>
    <n v="0.496"/>
    <n v="0.77600000000000002"/>
    <n v="0.24"/>
    <n v="0"/>
    <n v="0.8"/>
    <n v="4"/>
    <n v="40.800000000000004"/>
    <n v="24"/>
    <n v="0"/>
    <n v="7.2"/>
    <n v="13.600000000000001"/>
    <n v="21.6"/>
    <n v="0"/>
    <n v="16"/>
    <n v="0"/>
    <n v="32.800000000000004"/>
    <n v="0"/>
    <n v="12.8"/>
    <n v="20"/>
    <n v="6.4"/>
    <n v="0"/>
    <n v="0"/>
    <n v="19.200000000000003"/>
    <n v="8"/>
    <n v="0"/>
    <n v="7.2"/>
    <n v="2.4000000000000004"/>
    <n v="0"/>
    <n v="6.4"/>
    <n v="15.200000000000001"/>
    <n v="14.4"/>
    <n v="3.2"/>
    <n v="0"/>
    <n v="19.200000000000003"/>
    <n v="0"/>
    <n v="0"/>
    <n v="22.400000000000002"/>
    <n v="9.6000000000000014"/>
    <n v="19.200000000000003"/>
    <n v="0"/>
    <n v="2.4000000000000004"/>
    <n v="0"/>
    <n v="20"/>
  </r>
  <r>
    <x v="141"/>
    <x v="4"/>
    <x v="20"/>
    <n v="356.80000000000007"/>
    <n v="81.600000000000009"/>
    <n v="51.2"/>
    <n v="138.4"/>
    <n v="85.600000000000009"/>
    <n v="0"/>
    <n v="0.65600000000000014"/>
    <n v="0.55200000000000005"/>
    <n v="0.6160000000000001"/>
    <n v="0.67200000000000004"/>
    <n v="0.72800000000000009"/>
    <n v="0.62400000000000011"/>
    <n v="0.2"/>
    <n v="0.56799999999999995"/>
    <n v="0.60000000000000009"/>
    <n v="0.55200000000000005"/>
    <n v="0.78400000000000003"/>
    <n v="0.77600000000000002"/>
    <n v="0.77600000000000002"/>
    <n v="0.57599999999999996"/>
    <n v="0.8"/>
    <n v="0.59199999999999997"/>
    <n v="0.248"/>
    <n v="12.8"/>
    <n v="0"/>
    <n v="0"/>
    <n v="16"/>
    <n v="0"/>
    <n v="0"/>
    <n v="0"/>
    <n v="9.6000000000000014"/>
    <n v="12.8"/>
    <n v="0"/>
    <n v="4"/>
    <n v="4.8000000000000007"/>
    <n v="0"/>
    <n v="0"/>
    <n v="25.6"/>
    <n v="8"/>
    <n v="28"/>
    <n v="8.8000000000000007"/>
    <n v="0"/>
    <n v="10.4"/>
    <n v="16.8"/>
    <n v="23.200000000000003"/>
    <n v="24.8"/>
    <n v="0"/>
    <n v="28.8"/>
    <n v="0"/>
    <n v="15.200000000000001"/>
    <n v="0"/>
    <n v="17.600000000000001"/>
    <n v="12"/>
    <n v="0"/>
    <n v="8"/>
    <n v="0"/>
    <n v="4.8000000000000007"/>
    <n v="24"/>
    <n v="3.2"/>
    <n v="3.2"/>
    <n v="5.6000000000000005"/>
    <n v="6.4"/>
    <n v="26.400000000000002"/>
  </r>
  <r>
    <x v="142"/>
    <x v="4"/>
    <x v="21"/>
    <n v="273.60000000000002"/>
    <n v="81.600000000000009"/>
    <n v="92.800000000000011"/>
    <n v="26.4"/>
    <n v="72.8"/>
    <n v="0"/>
    <n v="0.56799999999999995"/>
    <n v="0.7360000000000001"/>
    <n v="0.6080000000000001"/>
    <n v="0.16800000000000001"/>
    <n v="0.72000000000000008"/>
    <n v="0.76800000000000002"/>
    <n v="0.53600000000000003"/>
    <n v="0.53600000000000003"/>
    <n v="0.40800000000000003"/>
    <n v="0.48799999999999999"/>
    <n v="0.48"/>
    <n v="0.77600000000000002"/>
    <n v="0.62400000000000011"/>
    <n v="0.56799999999999995"/>
    <n v="0.72000000000000008"/>
    <n v="0.22400000000000003"/>
    <n v="0.26400000000000001"/>
    <n v="29.6"/>
    <n v="1.6"/>
    <n v="4"/>
    <n v="16.8"/>
    <n v="10.4"/>
    <n v="8"/>
    <n v="3.2"/>
    <n v="0"/>
    <n v="16.8"/>
    <n v="2.4000000000000004"/>
    <n v="23.200000000000003"/>
    <n v="25.6"/>
    <n v="20"/>
    <n v="5.6000000000000005"/>
    <n v="5.6000000000000005"/>
    <n v="0"/>
    <n v="0"/>
    <n v="7.2"/>
    <n v="8.8000000000000007"/>
    <n v="0"/>
    <n v="0"/>
    <n v="4.8000000000000007"/>
    <n v="0"/>
    <n v="0"/>
    <n v="3.2"/>
    <n v="3.2"/>
    <n v="0"/>
    <n v="1.6"/>
    <n v="13.600000000000001"/>
    <n v="0"/>
    <n v="21.6"/>
    <n v="26.400000000000002"/>
    <n v="3.2"/>
    <n v="14.4"/>
    <n v="1.6"/>
    <n v="7.2"/>
    <n v="0"/>
    <n v="4"/>
    <n v="0.8"/>
    <n v="2.4000000000000004"/>
  </r>
  <r>
    <x v="143"/>
    <x v="4"/>
    <x v="22"/>
    <n v="397.60000000000014"/>
    <n v="86.40000000000002"/>
    <n v="86.40000000000002"/>
    <n v="163.20000000000005"/>
    <n v="61.600000000000009"/>
    <n v="0"/>
    <n v="0.248"/>
    <n v="0.52800000000000002"/>
    <n v="0.34400000000000003"/>
    <n v="0.64800000000000013"/>
    <n v="0.79200000000000004"/>
    <n v="0.496"/>
    <n v="0.76800000000000002"/>
    <n v="0.47199999999999998"/>
    <n v="0.504"/>
    <n v="0.69600000000000006"/>
    <n v="0.44000000000000006"/>
    <n v="0.6080000000000001"/>
    <n v="0.8"/>
    <n v="0.72000000000000008"/>
    <n v="0.24"/>
    <n v="0.46399999999999997"/>
    <n v="0.22400000000000003"/>
    <n v="3.2"/>
    <n v="0"/>
    <n v="17.600000000000001"/>
    <n v="0"/>
    <n v="11.200000000000012"/>
    <n v="16.8"/>
    <n v="19.200000000000003"/>
    <n v="0"/>
    <n v="8"/>
    <n v="10.4"/>
    <n v="14.4"/>
    <n v="0"/>
    <n v="27.200000000000003"/>
    <n v="0"/>
    <n v="0"/>
    <n v="3.2"/>
    <n v="12.8"/>
    <n v="0"/>
    <n v="1.6"/>
    <n v="16.8"/>
    <n v="9.6000000000000014"/>
    <n v="12.8"/>
    <n v="10.4"/>
    <n v="23.200000000000003"/>
    <n v="23.200000000000003"/>
    <n v="15.200000000000001"/>
    <n v="25.6"/>
    <n v="16.8"/>
    <n v="19.200000000000003"/>
    <n v="7.2"/>
    <n v="3.2"/>
    <n v="4.8000000000000007"/>
    <n v="9.6000000000000014"/>
    <n v="19.200000000000003"/>
    <n v="8.8000000000000007"/>
    <n v="22.400000000000002"/>
    <n v="0"/>
    <n v="6.4"/>
    <n v="0"/>
    <n v="12"/>
  </r>
  <r>
    <x v="144"/>
    <x v="4"/>
    <x v="23"/>
    <n v="320.80000000000018"/>
    <n v="44.800000000000011"/>
    <n v="112.80000000000004"/>
    <n v="127.20000000000005"/>
    <n v="36.000000000000092"/>
    <n v="0"/>
    <n v="0.56799999999999995"/>
    <n v="0.72000000000000008"/>
    <n v="0.43200000000000005"/>
    <n v="0.71200000000000008"/>
    <n v="0.74400000000000011"/>
    <n v="0.71200000000000008"/>
    <n v="0.6080000000000001"/>
    <n v="0.72000000000000008"/>
    <n v="0.71200000000000008"/>
    <n v="0.54400000000000004"/>
    <n v="0.6080000000000001"/>
    <n v="0.75200000000000011"/>
    <n v="0.46399999999999997"/>
    <n v="0.72000000000000008"/>
    <n v="0.31200000000000006"/>
    <n v="0.77600000000000002"/>
    <n v="0.45600000000000007"/>
    <n v="36.800000000000004"/>
    <n v="20.8"/>
    <n v="0"/>
    <n v="18.400000000000002"/>
    <n v="5.6000000000000005"/>
    <n v="9.6000000000000014"/>
    <n v="6.4"/>
    <n v="2.4000000000000004"/>
    <n v="3.2"/>
    <n v="9.6000000000000014"/>
    <n v="3.2"/>
    <n v="0"/>
    <n v="18.400000000000002"/>
    <n v="0"/>
    <n v="0"/>
    <n v="11.200000000000001"/>
    <n v="0"/>
    <n v="5.6000000000000911"/>
    <n v="0"/>
    <n v="0.8"/>
    <n v="24.8"/>
    <n v="1.6"/>
    <n v="19.200000000000003"/>
    <n v="4.8000000000000007"/>
    <n v="35.200000000000003"/>
    <n v="1.6"/>
    <n v="0"/>
    <n v="8.0000000000000462"/>
    <n v="32"/>
    <n v="0"/>
    <n v="0"/>
    <n v="3.2"/>
    <n v="17.600000000000001"/>
    <n v="0.8"/>
    <n v="16.8"/>
    <n v="0"/>
    <n v="1.6"/>
    <n v="0"/>
    <n v="4.8000000000000007"/>
    <n v="0"/>
  </r>
  <r>
    <x v="145"/>
    <x v="4"/>
    <x v="24"/>
    <n v="494.40000000000009"/>
    <n v="96"/>
    <n v="206.4"/>
    <n v="96.000000000000114"/>
    <n v="96"/>
    <n v="0"/>
    <n v="0.29599999999999999"/>
    <n v="0.64000000000000012"/>
    <n v="0.38400000000000001"/>
    <n v="0.4"/>
    <n v="0.72000000000000008"/>
    <n v="0.67200000000000004"/>
    <n v="0.54400000000000004"/>
    <n v="0.60000000000000009"/>
    <n v="0.496"/>
    <n v="8.0000000000000016E-2"/>
    <n v="0.76000000000000012"/>
    <n v="0.39200000000000002"/>
    <n v="0.70400000000000007"/>
    <n v="0.77600000000000002"/>
    <n v="0.76000000000000012"/>
    <n v="0.32800000000000007"/>
    <n v="0.29599999999999999"/>
    <n v="40"/>
    <n v="17.600000000000001"/>
    <n v="25.6"/>
    <n v="0.8"/>
    <n v="42.400000000000006"/>
    <n v="20.8"/>
    <n v="40"/>
    <n v="0"/>
    <n v="17.600000000000001"/>
    <n v="1.6"/>
    <n v="0"/>
    <n v="16.8"/>
    <n v="4"/>
    <n v="19.200000000000003"/>
    <n v="12.8"/>
    <n v="0"/>
    <n v="0"/>
    <n v="10.4"/>
    <n v="4.8000000000000007"/>
    <n v="28"/>
    <n v="9.6000000000000014"/>
    <n v="18.400000000000002"/>
    <n v="26.400000000000002"/>
    <n v="8"/>
    <n v="0"/>
    <n v="3.2"/>
    <n v="7.2"/>
    <n v="13.600000000000092"/>
    <n v="7.2"/>
    <n v="2.4000000000000004"/>
    <n v="16"/>
    <n v="4.8000000000000007"/>
    <n v="33.6"/>
    <n v="6.4"/>
    <n v="0"/>
    <n v="0"/>
    <n v="19.200000000000003"/>
    <n v="12.8"/>
    <n v="3.2"/>
    <n v="0"/>
  </r>
  <r>
    <x v="146"/>
    <x v="4"/>
    <x v="25"/>
    <n v="378.40000000000003"/>
    <n v="66.400000000000006"/>
    <n v="124.80000000000001"/>
    <n v="122.4"/>
    <n v="64.800000000000011"/>
    <n v="0"/>
    <n v="0.53600000000000003"/>
    <n v="0.58399999999999996"/>
    <n v="0.72000000000000008"/>
    <n v="0.76000000000000012"/>
    <n v="0.76800000000000002"/>
    <n v="0.68"/>
    <n v="0.48"/>
    <n v="0.68800000000000006"/>
    <n v="0.51200000000000001"/>
    <n v="0.54400000000000004"/>
    <n v="0.48799999999999999"/>
    <n v="0.56799999999999995"/>
    <n v="0.45600000000000007"/>
    <n v="0.66400000000000015"/>
    <n v="0.68800000000000006"/>
    <n v="0.59199999999999997"/>
    <n v="0.12"/>
    <n v="8.8000000000000007"/>
    <n v="34.4"/>
    <n v="15.200000000000001"/>
    <n v="11.200000000000001"/>
    <n v="0"/>
    <n v="20"/>
    <n v="0"/>
    <n v="31.200000000000003"/>
    <n v="4"/>
    <n v="0"/>
    <n v="12.8"/>
    <n v="7.2"/>
    <n v="11.200000000000001"/>
    <n v="0"/>
    <n v="0"/>
    <n v="5.6000000000000005"/>
    <n v="0"/>
    <n v="28.8"/>
    <n v="0"/>
    <n v="12"/>
    <n v="34.4"/>
    <n v="0"/>
    <n v="5.6000000000000005"/>
    <n v="12"/>
    <n v="28"/>
    <n v="10.4"/>
    <n v="12"/>
    <n v="19.200000000000003"/>
    <n v="0"/>
    <n v="0.8"/>
    <n v="4"/>
    <n v="8.8000000000000007"/>
    <n v="7.2"/>
    <n v="8"/>
    <n v="0"/>
    <n v="0"/>
    <n v="4"/>
    <n v="0"/>
    <n v="34.4"/>
    <n v="0"/>
  </r>
  <r>
    <x v="147"/>
    <x v="4"/>
    <x v="26"/>
    <n v="384.8"/>
    <n v="111.19999999999999"/>
    <n v="44.000000000000007"/>
    <n v="133.60000000000002"/>
    <n v="96"/>
    <n v="0"/>
    <n v="0.70400000000000007"/>
    <n v="0.70400000000000007"/>
    <n v="0.36000000000000004"/>
    <n v="0.18400000000000002"/>
    <n v="0.79200000000000004"/>
    <n v="0.26400000000000001"/>
    <n v="0.38400000000000001"/>
    <n v="0.64000000000000012"/>
    <n v="0.53600000000000003"/>
    <n v="0.66400000000000015"/>
    <n v="0.71200000000000008"/>
    <n v="0.6160000000000001"/>
    <n v="0.68800000000000006"/>
    <n v="0.27200000000000002"/>
    <n v="0.76800000000000002"/>
    <n v="0.36000000000000004"/>
    <n v="0.8"/>
    <n v="0"/>
    <n v="20"/>
    <n v="0.8"/>
    <n v="13.600000000000001"/>
    <n v="5.6000000000000005"/>
    <n v="0"/>
    <n v="3.2"/>
    <n v="0"/>
    <n v="0.8"/>
    <n v="0"/>
    <n v="9.6000000000000014"/>
    <n v="24"/>
    <n v="0"/>
    <n v="11.200000000000001"/>
    <n v="11.200000000000001"/>
    <n v="19.200000000000003"/>
    <n v="8"/>
    <n v="8.8000000000000007"/>
    <n v="12"/>
    <n v="1.6"/>
    <n v="31.200000000000003"/>
    <n v="21.6"/>
    <n v="33.6"/>
    <n v="5.6000000000000005"/>
    <n v="0"/>
    <n v="0"/>
    <n v="0"/>
    <n v="16.8"/>
    <n v="20"/>
    <n v="4.8000000000000007"/>
    <n v="20"/>
    <n v="4"/>
    <n v="7.2"/>
    <n v="12.8"/>
    <n v="0"/>
    <n v="21.6"/>
    <n v="0"/>
    <n v="15.200000000000001"/>
    <n v="12.8"/>
    <n v="17.600000000000001"/>
  </r>
  <r>
    <x v="148"/>
    <x v="4"/>
    <x v="27"/>
    <n v="282.39999999999998"/>
    <n v="64.8"/>
    <n v="130.4"/>
    <n v="19.200000000000003"/>
    <n v="68"/>
    <n v="0"/>
    <n v="0.15200000000000002"/>
    <n v="0.53600000000000003"/>
    <n v="0.60000000000000009"/>
    <n v="0.70400000000000007"/>
    <n v="0.27200000000000002"/>
    <n v="0.6080000000000001"/>
    <n v="0.504"/>
    <n v="0.57599999999999996"/>
    <n v="0.79200000000000004"/>
    <n v="0.56000000000000005"/>
    <n v="0.55200000000000005"/>
    <n v="0.39200000000000002"/>
    <n v="0.42400000000000004"/>
    <n v="0.72000000000000008"/>
    <n v="0.76000000000000012"/>
    <n v="0.70400000000000007"/>
    <n v="0.56000000000000005"/>
    <n v="15.200000000000001"/>
    <n v="16.8"/>
    <n v="0"/>
    <n v="0.8"/>
    <n v="32"/>
    <n v="27.200000000000003"/>
    <n v="7.2"/>
    <n v="29.6"/>
    <n v="0"/>
    <n v="1.6"/>
    <n v="0.8"/>
    <n v="12.8"/>
    <n v="0"/>
    <n v="16"/>
    <n v="0"/>
    <n v="0"/>
    <n v="12.8"/>
    <n v="4.8000000000000007"/>
    <n v="17.600000000000001"/>
    <n v="4"/>
    <n v="0"/>
    <n v="0"/>
    <n v="0"/>
    <n v="4"/>
    <n v="5.6000000000000005"/>
    <n v="0.8"/>
    <n v="1.6"/>
    <n v="0"/>
    <n v="1.6"/>
    <n v="5.6000000000000005"/>
    <n v="4"/>
    <n v="12.8"/>
    <n v="0"/>
    <n v="0"/>
    <n v="8"/>
    <n v="0"/>
    <n v="0"/>
    <n v="4"/>
    <n v="36"/>
    <n v="0"/>
  </r>
  <r>
    <x v="149"/>
    <x v="4"/>
    <x v="28"/>
    <n v="446.40000000000003"/>
    <n v="62.400000000000013"/>
    <n v="130.4"/>
    <n v="112"/>
    <n v="141.60000000000002"/>
    <n v="1"/>
    <n v="0.78400000000000003"/>
    <n v="0.40800000000000003"/>
    <n v="0.46399999999999997"/>
    <n v="0.70400000000000007"/>
    <n v="0.72000000000000008"/>
    <n v="0.192"/>
    <n v="0.57599999999999996"/>
    <n v="0.68800000000000006"/>
    <n v="0.57599999999999996"/>
    <n v="0.48"/>
    <n v="0.46399999999999997"/>
    <n v="0.72000000000000008"/>
    <n v="0.76800000000000002"/>
    <n v="0.44000000000000006"/>
    <n v="0.36000000000000004"/>
    <n v="0.74400000000000011"/>
    <n v="0.59199999999999997"/>
    <n v="4.8000000000000007"/>
    <n v="15.200000000000001"/>
    <n v="28"/>
    <n v="2.4000000000000004"/>
    <n v="8.8000000000000007"/>
    <n v="6.4"/>
    <n v="4"/>
    <n v="16.8"/>
    <n v="16.8"/>
    <n v="27.200000000000003"/>
    <n v="12"/>
    <n v="0"/>
    <n v="11.200000000000001"/>
    <n v="22.400000000000002"/>
    <n v="8.8000000000000007"/>
    <n v="23.200000000000003"/>
    <n v="6.4"/>
    <n v="40"/>
    <n v="16.8"/>
    <n v="12.8"/>
    <n v="0"/>
    <n v="32"/>
    <n v="8.8000000000000007"/>
    <n v="5.6000000000000005"/>
    <n v="10.4"/>
    <n v="16.8"/>
    <n v="0"/>
    <n v="2.4000000000000004"/>
    <n v="34.4"/>
    <n v="1.6"/>
    <n v="18.400000000000002"/>
    <n v="0"/>
    <n v="8"/>
    <n v="0"/>
    <n v="18.400000000000002"/>
    <n v="0"/>
    <n v="4.8000000000000007"/>
    <n v="7.2"/>
    <n v="5.6000000000000005"/>
    <n v="0"/>
  </r>
  <r>
    <x v="150"/>
    <x v="4"/>
    <x v="29"/>
    <n v="168.8"/>
    <n v="32.800000000000004"/>
    <n v="28"/>
    <n v="49.600000000000009"/>
    <n v="58.400000000000006"/>
    <n v="0"/>
    <n v="0.33600000000000002"/>
    <n v="0.69600000000000006"/>
    <n v="0.57599999999999996"/>
    <n v="0.13600000000000001"/>
    <n v="0.77600000000000002"/>
    <n v="0.504"/>
    <n v="0.60000000000000009"/>
    <n v="0.59199999999999997"/>
    <n v="0.69600000000000006"/>
    <n v="0.48799999999999999"/>
    <n v="0.8"/>
    <n v="0.42400000000000004"/>
    <n v="0.75200000000000011"/>
    <n v="0.75200000000000011"/>
    <n v="0.60000000000000009"/>
    <n v="0.44000000000000006"/>
    <n v="0.71200000000000008"/>
    <n v="0"/>
    <n v="6.4"/>
    <n v="2.4000000000000004"/>
    <n v="0"/>
    <n v="0"/>
    <n v="0"/>
    <n v="0"/>
    <n v="11.200000000000001"/>
    <n v="7.2"/>
    <n v="0.8"/>
    <n v="0.8"/>
    <n v="0"/>
    <n v="13.600000000000001"/>
    <n v="0"/>
    <n v="0"/>
    <n v="20"/>
    <n v="9.6000000000000014"/>
    <n v="0"/>
    <n v="0"/>
    <n v="15.200000000000001"/>
    <n v="8"/>
    <n v="0"/>
    <n v="8.8000000000000007"/>
    <n v="11.200000000000001"/>
    <n v="13.600000000000001"/>
    <n v="3.2"/>
    <n v="0"/>
    <n v="3.2"/>
    <n v="0"/>
    <n v="1.6"/>
    <n v="0"/>
    <n v="9.6000000000000014"/>
    <n v="0"/>
    <n v="0"/>
    <n v="4"/>
    <n v="0"/>
    <n v="0"/>
    <n v="12.8"/>
    <n v="6.4"/>
    <n v="0"/>
  </r>
  <r>
    <x v="151"/>
    <x v="4"/>
    <x v="30"/>
    <n v="341.60000000000014"/>
    <n v="129.6"/>
    <n v="97.6"/>
    <n v="64.000000000000099"/>
    <n v="50.400000000000013"/>
    <n v="0"/>
    <n v="0.14399999999999999"/>
    <n v="0.72000000000000008"/>
    <n v="0.75200000000000011"/>
    <n v="0.69600000000000006"/>
    <n v="0.13600000000000001"/>
    <n v="0.67200000000000004"/>
    <n v="0.53600000000000003"/>
    <n v="0.47199999999999998"/>
    <n v="0.78400000000000003"/>
    <n v="0.57599999999999996"/>
    <n v="0.63200000000000012"/>
    <n v="0.63200000000000012"/>
    <n v="0.64000000000000012"/>
    <n v="0.71200000000000008"/>
    <n v="0.71200000000000008"/>
    <n v="0.78400000000000003"/>
    <n v="0.71200000000000008"/>
    <n v="0"/>
    <n v="24"/>
    <n v="14.4"/>
    <n v="0"/>
    <n v="19.200000000000003"/>
    <n v="12"/>
    <n v="13.600000000000001"/>
    <n v="4.8000000000000007"/>
    <n v="9.6000000000000014"/>
    <n v="0"/>
    <n v="19.200000000000003"/>
    <n v="0"/>
    <n v="6.4"/>
    <n v="5.6000000000000005"/>
    <n v="22.400000000000002"/>
    <n v="5.6000000000000005"/>
    <n v="0"/>
    <n v="0"/>
    <n v="3.2"/>
    <n v="7.2"/>
    <n v="0"/>
    <n v="3.2"/>
    <n v="10.400000000000091"/>
    <n v="0"/>
    <n v="13.600000000000001"/>
    <n v="21.6"/>
    <n v="0"/>
    <n v="0"/>
    <n v="0"/>
    <n v="15.200000000000001"/>
    <n v="2.4000000000000004"/>
    <n v="12.8"/>
    <n v="32"/>
    <n v="10.4"/>
    <n v="0"/>
    <n v="0.8"/>
    <n v="30.400000000000002"/>
    <n v="28"/>
    <n v="6.4"/>
    <n v="6.4"/>
  </r>
  <r>
    <x v="31"/>
    <x v="5"/>
    <x v="3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5"/>
    <x v="3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5"/>
    <x v="3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5"/>
    <x v="37"/>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52"/>
    <x v="5"/>
    <x v="0"/>
    <n v="372.8"/>
    <n v="88.000000000000014"/>
    <n v="115.2"/>
    <n v="114.40000000000002"/>
    <n v="55.2"/>
    <n v="1"/>
    <n v="0.72000000000000008"/>
    <n v="0.62400000000000011"/>
    <n v="0.6160000000000001"/>
    <n v="0.71200000000000008"/>
    <n v="0.79200000000000004"/>
    <n v="0.58399999999999996"/>
    <n v="0.4"/>
    <n v="0.55200000000000005"/>
    <n v="0.51200000000000001"/>
    <n v="0.59199999999999997"/>
    <n v="0.23199999999999998"/>
    <n v="0.8"/>
    <n v="0.69600000000000006"/>
    <n v="0.8"/>
    <n v="0.56000000000000005"/>
    <n v="0.76800000000000002"/>
    <n v="0.76000000000000012"/>
    <n v="0"/>
    <n v="0.8"/>
    <n v="20"/>
    <n v="1.6"/>
    <n v="0"/>
    <n v="41.6"/>
    <n v="9.6000000000000014"/>
    <n v="8.8000000000000007"/>
    <n v="25.6"/>
    <n v="7.2"/>
    <n v="12"/>
    <n v="0"/>
    <n v="0"/>
    <n v="0"/>
    <n v="16.8"/>
    <n v="10.4"/>
    <n v="0"/>
    <n v="28"/>
    <n v="0"/>
    <n v="0"/>
    <n v="12"/>
    <n v="0"/>
    <n v="4"/>
    <n v="40"/>
    <n v="0"/>
    <n v="7.2"/>
    <n v="22.400000000000002"/>
    <n v="9.6000000000000014"/>
    <n v="4.8000000000000007"/>
    <n v="14.4"/>
    <n v="0"/>
    <n v="20.8"/>
    <n v="0"/>
    <n v="21.6"/>
    <n v="4"/>
    <n v="23.200000000000003"/>
    <n v="0"/>
    <n v="3.2"/>
    <n v="0"/>
    <n v="15.200000000000001"/>
  </r>
  <r>
    <x v="153"/>
    <x v="5"/>
    <x v="1"/>
    <n v="393.6"/>
    <n v="79.2"/>
    <n v="76.8"/>
    <n v="104"/>
    <n v="133.6"/>
    <n v="0"/>
    <n v="0.36800000000000005"/>
    <n v="0.51200000000000001"/>
    <n v="0.63200000000000012"/>
    <n v="0.59199999999999997"/>
    <n v="0.56000000000000005"/>
    <n v="0.69600000000000006"/>
    <n v="0.53600000000000003"/>
    <n v="0.64000000000000012"/>
    <n v="0.77600000000000002"/>
    <n v="0.60000000000000009"/>
    <n v="0.504"/>
    <n v="0.28000000000000003"/>
    <n v="0.78400000000000003"/>
    <n v="0.58399999999999996"/>
    <n v="0.68"/>
    <n v="0.8"/>
    <n v="0.68"/>
    <n v="0"/>
    <n v="9.6000000000000014"/>
    <n v="8.8000000000000007"/>
    <n v="32"/>
    <n v="2.4000000000000004"/>
    <n v="5.6000000000000005"/>
    <n v="4.8000000000000007"/>
    <n v="3.2"/>
    <n v="5.6000000000000005"/>
    <n v="4.8000000000000007"/>
    <n v="20.8"/>
    <n v="19.200000000000003"/>
    <n v="20"/>
    <n v="5.6000000000000005"/>
    <n v="25.6"/>
    <n v="17.600000000000001"/>
    <n v="26.400000000000002"/>
    <n v="6.4"/>
    <n v="11.200000000000001"/>
    <n v="1.6"/>
    <n v="12"/>
    <n v="27.200000000000003"/>
    <n v="28.8"/>
    <n v="7.2"/>
    <n v="8.8000000000000007"/>
    <n v="0.8"/>
    <n v="0"/>
    <n v="12.8"/>
    <n v="0"/>
    <n v="6.4"/>
    <n v="2.4000000000000004"/>
    <n v="28.8"/>
    <n v="0"/>
    <n v="0"/>
    <n v="0"/>
    <n v="1.6"/>
    <n v="17.600000000000001"/>
    <n v="21.6"/>
    <n v="0"/>
    <n v="7.2"/>
  </r>
  <r>
    <x v="154"/>
    <x v="5"/>
    <x v="2"/>
    <n v="381.60000000000025"/>
    <n v="101.60000000000005"/>
    <n v="136.00000000000011"/>
    <n v="65.600000000000051"/>
    <n v="78.400000000000006"/>
    <n v="0"/>
    <n v="0.69600000000000006"/>
    <n v="0.76000000000000012"/>
    <n v="0.62400000000000011"/>
    <n v="0.68"/>
    <n v="0.4"/>
    <n v="0.55200000000000005"/>
    <n v="0.6080000000000001"/>
    <n v="0.46399999999999997"/>
    <n v="0.69600000000000006"/>
    <n v="0.59199999999999997"/>
    <n v="0.68"/>
    <n v="0.6080000000000001"/>
    <n v="0.71200000000000008"/>
    <n v="0.56000000000000005"/>
    <n v="0.42400000000000004"/>
    <n v="0.76800000000000002"/>
    <n v="0.36000000000000004"/>
    <n v="0"/>
    <n v="7.2000000000000917"/>
    <n v="6.4"/>
    <n v="29.6"/>
    <n v="30.400000000000002"/>
    <n v="8"/>
    <n v="6.4"/>
    <n v="27.200000000000003"/>
    <n v="14.4"/>
    <n v="6.4"/>
    <n v="26.400000000000002"/>
    <n v="0"/>
    <n v="11.200000000000001"/>
    <n v="19.200000000000003"/>
    <n v="0.8"/>
    <n v="4"/>
    <n v="8"/>
    <n v="5.6000000000000005"/>
    <n v="5.6000000000000005"/>
    <n v="24"/>
    <n v="0"/>
    <n v="10.400000000000047"/>
    <n v="6.4"/>
    <n v="0.8"/>
    <n v="9.6000000000000014"/>
    <n v="2.4000000000000004"/>
    <n v="0"/>
    <n v="5.6000000000000005"/>
    <n v="20"/>
    <n v="10.4"/>
    <n v="31.200000000000003"/>
    <n v="5.6000000000000005"/>
    <n v="17.600000000000001"/>
    <n v="0.8"/>
    <n v="16"/>
    <n v="5.6000000000000458"/>
    <n v="0"/>
    <n v="12"/>
    <n v="0"/>
    <n v="12.8"/>
  </r>
  <r>
    <x v="155"/>
    <x v="5"/>
    <x v="3"/>
    <n v="255.20000000000002"/>
    <n v="51.199999999999996"/>
    <n v="55.20000000000001"/>
    <n v="63.2"/>
    <n v="85.6"/>
    <n v="0"/>
    <n v="0.74400000000000011"/>
    <n v="0.18400000000000002"/>
    <n v="0.57599999999999996"/>
    <n v="0.76000000000000012"/>
    <n v="0.79200000000000004"/>
    <n v="0.8"/>
    <n v="0.46399999999999997"/>
    <n v="0.77600000000000002"/>
    <n v="0.6080000000000001"/>
    <n v="0.74400000000000011"/>
    <n v="0.77600000000000002"/>
    <n v="0.35200000000000004"/>
    <n v="0.38400000000000001"/>
    <n v="0.29599999999999999"/>
    <n v="0.76000000000000012"/>
    <n v="0.25600000000000001"/>
    <n v="0.32800000000000007"/>
    <n v="2.4000000000000004"/>
    <n v="4.8000000000000007"/>
    <n v="21.6"/>
    <n v="0"/>
    <n v="7.2"/>
    <n v="1.6"/>
    <n v="17.600000000000001"/>
    <n v="0"/>
    <n v="0"/>
    <n v="0"/>
    <n v="7.2"/>
    <n v="12.8"/>
    <n v="11.200000000000001"/>
    <n v="16.8"/>
    <n v="8"/>
    <n v="1.6"/>
    <n v="0"/>
    <n v="11.200000000000001"/>
    <n v="7.2"/>
    <n v="16.8"/>
    <n v="21.6"/>
    <n v="4.8000000000000007"/>
    <n v="0"/>
    <n v="12"/>
    <n v="0"/>
    <n v="16"/>
    <n v="8.8000000000000007"/>
    <n v="0"/>
    <n v="0"/>
    <n v="0"/>
    <n v="7.2"/>
    <n v="7.2"/>
    <n v="12"/>
    <n v="0"/>
    <n v="6.4"/>
    <n v="0"/>
    <n v="0"/>
    <n v="1.6"/>
    <n v="2.4000000000000004"/>
    <n v="14.4"/>
  </r>
  <r>
    <x v="156"/>
    <x v="5"/>
    <x v="4"/>
    <n v="364.8"/>
    <n v="96.8"/>
    <n v="86.4"/>
    <n v="108.00000000000001"/>
    <n v="73.600000000000009"/>
    <n v="0"/>
    <n v="0.39200000000000002"/>
    <n v="0.43200000000000005"/>
    <n v="0.63200000000000012"/>
    <n v="0.72000000000000008"/>
    <n v="0.76000000000000012"/>
    <n v="0.72800000000000009"/>
    <n v="0.56000000000000005"/>
    <n v="0.74400000000000011"/>
    <n v="0.52800000000000002"/>
    <n v="0.44000000000000006"/>
    <n v="0.52"/>
    <n v="0.6080000000000001"/>
    <n v="0.75200000000000011"/>
    <n v="0.24"/>
    <n v="0.76800000000000002"/>
    <n v="0.78400000000000003"/>
    <n v="0.76800000000000002"/>
    <n v="3.2"/>
    <n v="11.200000000000001"/>
    <n v="7.2"/>
    <n v="8.8000000000000007"/>
    <n v="4"/>
    <n v="22.400000000000002"/>
    <n v="0"/>
    <n v="0.8"/>
    <n v="19.200000000000003"/>
    <n v="9.6000000000000014"/>
    <n v="21.6"/>
    <n v="4.8000000000000007"/>
    <n v="18.400000000000002"/>
    <n v="0"/>
    <n v="0"/>
    <n v="0"/>
    <n v="10.4"/>
    <n v="13.600000000000001"/>
    <n v="26.400000000000002"/>
    <n v="0"/>
    <n v="0"/>
    <n v="0"/>
    <n v="1.6"/>
    <n v="14.4"/>
    <n v="28"/>
    <n v="0"/>
    <n v="3.2"/>
    <n v="17.600000000000001"/>
    <n v="11.200000000000001"/>
    <n v="32"/>
    <n v="18.400000000000002"/>
    <n v="6.4"/>
    <n v="1.6"/>
    <n v="12.8"/>
    <n v="0"/>
    <n v="13.600000000000001"/>
    <n v="19.200000000000003"/>
    <n v="10.4"/>
    <n v="8.8000000000000007"/>
    <n v="5.6000000000000005"/>
  </r>
  <r>
    <x v="157"/>
    <x v="5"/>
    <x v="5"/>
    <n v="344"/>
    <n v="80"/>
    <n v="92.800000000000011"/>
    <n v="116"/>
    <n v="55.2"/>
    <n v="0"/>
    <n v="0.75200000000000011"/>
    <n v="0.52800000000000002"/>
    <n v="0.56000000000000005"/>
    <n v="0.64000000000000012"/>
    <n v="0.45600000000000007"/>
    <n v="9.6000000000000002E-2"/>
    <n v="0.496"/>
    <n v="0.15200000000000002"/>
    <n v="0.32000000000000006"/>
    <n v="0.60000000000000009"/>
    <n v="0.44800000000000006"/>
    <n v="0.75200000000000011"/>
    <n v="0.68"/>
    <n v="0.64000000000000012"/>
    <n v="0.22400000000000003"/>
    <n v="0.70400000000000007"/>
    <n v="0.20800000000000002"/>
    <n v="4.8000000000000007"/>
    <n v="0"/>
    <n v="19.200000000000003"/>
    <n v="16.8"/>
    <n v="2.4000000000000004"/>
    <n v="0"/>
    <n v="32"/>
    <n v="0"/>
    <n v="0"/>
    <n v="17.600000000000001"/>
    <n v="16.8"/>
    <n v="0.8"/>
    <n v="4"/>
    <n v="0"/>
    <n v="8.8000000000000007"/>
    <n v="4"/>
    <n v="0"/>
    <n v="14.4"/>
    <n v="8"/>
    <n v="15.200000000000001"/>
    <n v="0"/>
    <n v="35.200000000000003"/>
    <n v="10.4"/>
    <n v="8.8000000000000007"/>
    <n v="8"/>
    <n v="33.6"/>
    <n v="4.8000000000000007"/>
    <n v="10.4"/>
    <n v="4.8000000000000007"/>
    <n v="0"/>
    <n v="12.8"/>
    <n v="0"/>
    <n v="0"/>
    <n v="8"/>
    <n v="0"/>
    <n v="6.4"/>
    <n v="3.2"/>
    <n v="30.400000000000002"/>
    <n v="0"/>
    <n v="19.200000000000003"/>
  </r>
  <r>
    <x v="158"/>
    <x v="5"/>
    <x v="6"/>
    <n v="520.79999999999995"/>
    <n v="164"/>
    <n v="74.399999999999991"/>
    <n v="141.60000000000002"/>
    <n v="140.79999999999998"/>
    <n v="0"/>
    <n v="0.22400000000000003"/>
    <n v="0.68800000000000006"/>
    <n v="0.46399999999999997"/>
    <n v="0.38400000000000001"/>
    <n v="0.58399999999999996"/>
    <n v="0.72000000000000008"/>
    <n v="0.68"/>
    <n v="0.64000000000000012"/>
    <n v="0.8"/>
    <n v="0.6080000000000001"/>
    <n v="0.79200000000000004"/>
    <n v="0.47199999999999998"/>
    <n v="0.7360000000000001"/>
    <n v="0.77600000000000002"/>
    <n v="0.56000000000000005"/>
    <n v="0.8"/>
    <n v="0.69600000000000006"/>
    <n v="8.8000000000000007"/>
    <n v="0"/>
    <n v="10.4"/>
    <n v="0"/>
    <n v="24"/>
    <n v="0.8"/>
    <n v="23.200000000000003"/>
    <n v="0.8"/>
    <n v="1.6"/>
    <n v="4.8000000000000007"/>
    <n v="25.6"/>
    <n v="16"/>
    <n v="25.6"/>
    <n v="0"/>
    <n v="24"/>
    <n v="38.400000000000006"/>
    <n v="23.200000000000003"/>
    <n v="0"/>
    <n v="6.4"/>
    <n v="7.2"/>
    <n v="19.200000000000003"/>
    <n v="0"/>
    <n v="7.2"/>
    <n v="10.4"/>
    <n v="27.200000000000003"/>
    <n v="20"/>
    <n v="27.200000000000003"/>
    <n v="25.6"/>
    <n v="4.8000000000000007"/>
    <n v="0"/>
    <n v="8"/>
    <n v="0"/>
    <n v="16"/>
    <n v="8.8000000000000007"/>
    <n v="34.4"/>
    <n v="24.8"/>
    <n v="6.4"/>
    <n v="9.6000000000000014"/>
    <n v="22.400000000000002"/>
    <n v="33.6"/>
  </r>
  <r>
    <x v="159"/>
    <x v="5"/>
    <x v="7"/>
    <n v="371.2"/>
    <n v="36.799999999999997"/>
    <n v="114.4"/>
    <n v="172.8"/>
    <n v="47.2"/>
    <n v="0"/>
    <n v="0.20800000000000002"/>
    <n v="0.43200000000000005"/>
    <n v="0.65600000000000014"/>
    <n v="0.21600000000000003"/>
    <n v="0.7360000000000001"/>
    <n v="0.16000000000000003"/>
    <n v="0.32000000000000006"/>
    <n v="0.59199999999999997"/>
    <n v="0.7360000000000001"/>
    <n v="0.48799999999999999"/>
    <n v="0.496"/>
    <n v="0.6080000000000001"/>
    <n v="0.40800000000000003"/>
    <n v="0.78400000000000003"/>
    <n v="0.34400000000000003"/>
    <n v="0.27200000000000002"/>
    <n v="0.22400000000000003"/>
    <n v="17.600000000000001"/>
    <n v="14.4"/>
    <n v="6.4"/>
    <n v="0"/>
    <n v="4"/>
    <n v="16"/>
    <n v="0"/>
    <n v="20.8"/>
    <n v="24.8"/>
    <n v="10.4"/>
    <n v="25.6"/>
    <n v="8.8000000000000007"/>
    <n v="0"/>
    <n v="0"/>
    <n v="5.6000000000000005"/>
    <n v="6.4"/>
    <n v="0"/>
    <n v="6.4"/>
    <n v="0"/>
    <n v="20"/>
    <n v="28"/>
    <n v="10.4"/>
    <n v="0"/>
    <n v="13.600000000000001"/>
    <n v="40"/>
    <n v="0"/>
    <n v="18.400000000000002"/>
    <n v="29.6"/>
    <n v="21.6"/>
    <n v="11.200000000000012"/>
    <n v="8"/>
    <n v="14.4"/>
    <n v="1.6"/>
    <n v="3.2"/>
    <n v="0"/>
    <n v="0"/>
    <n v="5.6000000000000005"/>
    <n v="0"/>
    <n v="1.6"/>
    <n v="2.4000000000000004"/>
  </r>
  <r>
    <x v="160"/>
    <x v="5"/>
    <x v="8"/>
    <n v="412.7999999999999"/>
    <n v="80.799999999999955"/>
    <n v="143.99999999999997"/>
    <n v="116.8"/>
    <n v="71.2"/>
    <n v="0"/>
    <n v="0.53600000000000003"/>
    <n v="0.6080000000000001"/>
    <n v="0.6160000000000001"/>
    <n v="0.72000000000000008"/>
    <n v="0.75200000000000011"/>
    <n v="0.71200000000000008"/>
    <n v="0.504"/>
    <n v="0.54400000000000004"/>
    <n v="0.504"/>
    <n v="0.6160000000000001"/>
    <n v="0.52800000000000002"/>
    <n v="0.76800000000000002"/>
    <n v="0.59199999999999997"/>
    <n v="0.72000000000000008"/>
    <n v="0.44800000000000006"/>
    <n v="0.34400000000000003"/>
    <n v="0.68800000000000006"/>
    <n v="11.200000000000001"/>
    <n v="4"/>
    <n v="8.8000000000000007"/>
    <n v="18.400000000000002"/>
    <n v="0"/>
    <n v="24.8"/>
    <n v="0"/>
    <n v="26.400000000000002"/>
    <n v="11.199999999999955"/>
    <n v="39.200000000000003"/>
    <n v="8"/>
    <n v="0"/>
    <n v="0"/>
    <n v="0"/>
    <n v="8.8000000000000007"/>
    <n v="23.200000000000003"/>
    <n v="0"/>
    <n v="10.4"/>
    <n v="3.2"/>
    <n v="25.6"/>
    <n v="24"/>
    <n v="7.2"/>
    <n v="6.4"/>
    <n v="0.8"/>
    <n v="0"/>
    <n v="0"/>
    <n v="24"/>
    <n v="11.200000000000001"/>
    <n v="39.200000000000003"/>
    <n v="4"/>
    <n v="8"/>
    <n v="12.8"/>
    <n v="5.6000000000000005"/>
    <n v="0"/>
    <n v="15.999999999999956"/>
    <n v="0"/>
    <n v="0"/>
    <n v="2.4000000000000004"/>
    <n v="27.200000000000003"/>
    <n v="8.8000000000000007"/>
  </r>
  <r>
    <x v="161"/>
    <x v="5"/>
    <x v="9"/>
    <n v="396.00000000000006"/>
    <n v="87.200000000000017"/>
    <n v="91.2"/>
    <n v="120.8"/>
    <n v="96.800000000000011"/>
    <n v="0"/>
    <n v="0.26400000000000001"/>
    <n v="0.48"/>
    <n v="0.64000000000000012"/>
    <n v="0.59199999999999997"/>
    <n v="0.75200000000000011"/>
    <n v="0.74400000000000011"/>
    <n v="0.12"/>
    <n v="0.70400000000000007"/>
    <n v="0.64000000000000012"/>
    <n v="0.44800000000000006"/>
    <n v="0.63200000000000012"/>
    <n v="0.36800000000000005"/>
    <n v="0.76800000000000002"/>
    <n v="0.34400000000000003"/>
    <n v="0.76800000000000002"/>
    <n v="0.63200000000000012"/>
    <n v="0.74400000000000011"/>
    <n v="4"/>
    <n v="20"/>
    <n v="0"/>
    <n v="5.6000000000000005"/>
    <n v="0"/>
    <n v="5.6000000000000005"/>
    <n v="4"/>
    <n v="0"/>
    <n v="23.200000000000003"/>
    <n v="28.8"/>
    <n v="0"/>
    <n v="28.8"/>
    <n v="0"/>
    <n v="25.6"/>
    <n v="11.200000000000001"/>
    <n v="0"/>
    <n v="17.600000000000001"/>
    <n v="1.6"/>
    <n v="0.8"/>
    <n v="11.200000000000001"/>
    <n v="3.2"/>
    <n v="0"/>
    <n v="12.8"/>
    <n v="11.200000000000001"/>
    <n v="16.8"/>
    <n v="11.200000000000001"/>
    <n v="32"/>
    <n v="4.8000000000000007"/>
    <n v="28"/>
    <n v="0.8"/>
    <n v="6.4"/>
    <n v="3.2"/>
    <n v="0"/>
    <n v="20.8"/>
    <n v="6.4"/>
    <n v="11.200000000000001"/>
    <n v="8.8000000000000007"/>
    <n v="0"/>
    <n v="4.8000000000000007"/>
    <n v="25.6"/>
  </r>
  <r>
    <x v="162"/>
    <x v="5"/>
    <x v="10"/>
    <n v="296"/>
    <n v="62.400000000000006"/>
    <n v="98.4"/>
    <n v="93.6"/>
    <n v="41.6"/>
    <n v="0"/>
    <n v="0.28000000000000003"/>
    <n v="0.53600000000000003"/>
    <n v="0.72000000000000008"/>
    <n v="0.78400000000000003"/>
    <n v="0.37600000000000006"/>
    <n v="0.55200000000000005"/>
    <n v="0.64000000000000012"/>
    <n v="0.79200000000000004"/>
    <n v="0.2"/>
    <n v="0.59199999999999997"/>
    <n v="0.53600000000000003"/>
    <n v="0.72000000000000008"/>
    <n v="0.48799999999999999"/>
    <n v="0.70400000000000007"/>
    <n v="0.52"/>
    <n v="0.74400000000000011"/>
    <n v="0.62400000000000011"/>
    <n v="11.200000000000001"/>
    <n v="3.2"/>
    <n v="30.400000000000002"/>
    <n v="12.8"/>
    <n v="12"/>
    <n v="16"/>
    <n v="3.2"/>
    <n v="0.8"/>
    <n v="1.6"/>
    <n v="7.2"/>
    <n v="31.200000000000003"/>
    <n v="14.4"/>
    <n v="0"/>
    <n v="0"/>
    <n v="7.2"/>
    <n v="4.8000000000000007"/>
    <n v="0"/>
    <n v="7.2"/>
    <n v="8"/>
    <n v="0"/>
    <n v="6.4"/>
    <n v="9.6000000000000014"/>
    <n v="0"/>
    <n v="24"/>
    <n v="0.8"/>
    <n v="2.4000000000000004"/>
    <n v="24"/>
    <n v="10.4"/>
    <n v="16"/>
    <n v="0"/>
    <n v="0"/>
    <n v="4"/>
    <n v="32.800000000000004"/>
    <n v="0"/>
    <n v="0.8"/>
    <n v="6.4"/>
    <n v="0"/>
    <n v="0"/>
    <n v="7.2"/>
    <n v="11.200000000000001"/>
  </r>
  <r>
    <x v="163"/>
    <x v="5"/>
    <x v="11"/>
    <n v="273.60000000000002"/>
    <n v="50.400000000000006"/>
    <n v="40"/>
    <n v="68"/>
    <n v="115.2"/>
    <n v="0"/>
    <n v="0.16800000000000001"/>
    <n v="0.64000000000000012"/>
    <n v="0.64000000000000012"/>
    <n v="0.66400000000000015"/>
    <n v="0.76000000000000012"/>
    <n v="0.60000000000000009"/>
    <n v="0.36800000000000005"/>
    <n v="0.11200000000000002"/>
    <n v="0.71200000000000008"/>
    <n v="0.54400000000000004"/>
    <n v="0.63200000000000012"/>
    <n v="0.78400000000000003"/>
    <n v="0.6080000000000001"/>
    <n v="0.36000000000000004"/>
    <n v="0.22400000000000003"/>
    <n v="0.69600000000000006"/>
    <n v="0.56000000000000005"/>
    <n v="0"/>
    <n v="0"/>
    <n v="5.6000000000000005"/>
    <n v="0"/>
    <n v="6.4"/>
    <n v="9.6000000000000014"/>
    <n v="5.6000000000000005"/>
    <n v="12.8"/>
    <n v="0"/>
    <n v="0"/>
    <n v="11.200000000000001"/>
    <n v="4"/>
    <n v="0"/>
    <n v="2.4000000000000004"/>
    <n v="10.4"/>
    <n v="24"/>
    <n v="17.600000000000001"/>
    <n v="28.8"/>
    <n v="15.200000000000001"/>
    <n v="12.8"/>
    <n v="20"/>
    <n v="0.8"/>
    <n v="7.2"/>
    <n v="0"/>
    <n v="11.200000000000001"/>
    <n v="10.4"/>
    <n v="0"/>
    <n v="3.2"/>
    <n v="0.8"/>
    <n v="14.4"/>
    <n v="4"/>
    <n v="14.4"/>
    <n v="8"/>
    <n v="0"/>
    <n v="4.8000000000000007"/>
    <n v="4"/>
    <n v="2.4000000000000004"/>
    <n v="0"/>
    <n v="0"/>
    <n v="12.8"/>
  </r>
  <r>
    <x v="164"/>
    <x v="5"/>
    <x v="12"/>
    <n v="246.4"/>
    <n v="49.600000000000009"/>
    <n v="75.2"/>
    <n v="65.599999999999994"/>
    <n v="56"/>
    <n v="0"/>
    <n v="0.59199999999999997"/>
    <n v="0.40800000000000003"/>
    <n v="0.64000000000000012"/>
    <n v="0.42400000000000004"/>
    <n v="0.74400000000000011"/>
    <n v="0.35200000000000004"/>
    <n v="0.7360000000000001"/>
    <n v="0.53600000000000003"/>
    <n v="0.78400000000000003"/>
    <n v="0.48"/>
    <n v="0.54400000000000004"/>
    <n v="0.7360000000000001"/>
    <n v="0.8"/>
    <n v="0.40800000000000003"/>
    <n v="0.43200000000000005"/>
    <n v="0.48"/>
    <n v="0.60000000000000009"/>
    <n v="0"/>
    <n v="21.6"/>
    <n v="0.8"/>
    <n v="21.6"/>
    <n v="0"/>
    <n v="2.4000000000000004"/>
    <n v="0"/>
    <n v="0"/>
    <n v="28.8"/>
    <n v="0"/>
    <n v="8"/>
    <n v="0.8"/>
    <n v="0.8"/>
    <n v="0"/>
    <n v="2.4000000000000004"/>
    <n v="3.2"/>
    <n v="16"/>
    <n v="11.200000000000001"/>
    <n v="21.6"/>
    <n v="0"/>
    <n v="7.2"/>
    <n v="3.2"/>
    <n v="24"/>
    <n v="0"/>
    <n v="11.200000000000001"/>
    <n v="0"/>
    <n v="0"/>
    <n v="8"/>
    <n v="2.4000000000000004"/>
    <n v="9.6000000000000014"/>
    <n v="15.200000000000001"/>
    <n v="0"/>
    <n v="0.8"/>
    <n v="0"/>
    <n v="0.8"/>
    <n v="0"/>
    <n v="0"/>
    <n v="5.6000000000000005"/>
    <n v="16"/>
    <n v="11.200000000000001"/>
  </r>
  <r>
    <x v="165"/>
    <x v="5"/>
    <x v="13"/>
    <n v="397.6"/>
    <n v="106.4"/>
    <n v="68"/>
    <n v="115.2"/>
    <n v="108.00000000000001"/>
    <n v="0"/>
    <n v="0.76800000000000002"/>
    <n v="0.76000000000000012"/>
    <n v="0.72800000000000009"/>
    <n v="0.17600000000000002"/>
    <n v="0.496"/>
    <n v="0.55200000000000005"/>
    <n v="0.60000000000000009"/>
    <n v="0.8"/>
    <n v="0.64000000000000012"/>
    <n v="0.56000000000000005"/>
    <n v="0.21600000000000003"/>
    <n v="0.78400000000000003"/>
    <n v="0.77600000000000002"/>
    <n v="0.74400000000000011"/>
    <n v="0.6160000000000001"/>
    <n v="0.72000000000000008"/>
    <n v="0.31200000000000006"/>
    <n v="15.200000000000001"/>
    <n v="34.4"/>
    <n v="0"/>
    <n v="5.6000000000000005"/>
    <n v="0"/>
    <n v="6.4"/>
    <n v="6.4"/>
    <n v="0"/>
    <n v="0"/>
    <n v="0"/>
    <n v="16.8"/>
    <n v="19.200000000000003"/>
    <n v="8.8000000000000007"/>
    <n v="0"/>
    <n v="37.6"/>
    <n v="25.6"/>
    <n v="0"/>
    <n v="0"/>
    <n v="16.8"/>
    <n v="0"/>
    <n v="17.600000000000001"/>
    <n v="8.8000000000000007"/>
    <n v="0.8"/>
    <n v="0"/>
    <n v="16.8"/>
    <n v="4"/>
    <n v="20"/>
    <n v="12"/>
    <n v="12"/>
    <n v="23.200000000000003"/>
    <n v="0"/>
    <n v="12"/>
    <n v="0.8"/>
    <n v="34.4"/>
    <n v="7.2"/>
    <n v="16.8"/>
    <n v="12"/>
    <n v="17.600000000000001"/>
    <n v="1.6"/>
    <n v="4"/>
  </r>
  <r>
    <x v="166"/>
    <x v="5"/>
    <x v="14"/>
    <n v="488"/>
    <n v="116.80000000000001"/>
    <n v="136.80000000000001"/>
    <n v="143.19999999999999"/>
    <n v="91.200000000000017"/>
    <n v="0"/>
    <n v="0.68"/>
    <n v="0.72000000000000008"/>
    <n v="0.60000000000000009"/>
    <n v="0.18400000000000002"/>
    <n v="0.72000000000000008"/>
    <n v="0.57599999999999996"/>
    <n v="0.45600000000000007"/>
    <n v="0.48799999999999999"/>
    <n v="0.74400000000000011"/>
    <n v="0.45600000000000007"/>
    <n v="0.504"/>
    <n v="0.75200000000000011"/>
    <n v="0.60000000000000009"/>
    <n v="0.28000000000000003"/>
    <n v="0.29599999999999999"/>
    <n v="0.25600000000000001"/>
    <n v="0.32000000000000006"/>
    <n v="32.800000000000004"/>
    <n v="3.2"/>
    <n v="0"/>
    <n v="32"/>
    <n v="37.6"/>
    <n v="10.4"/>
    <n v="12"/>
    <n v="0"/>
    <n v="8.8000000000000007"/>
    <n v="0"/>
    <n v="0.8"/>
    <n v="6.4"/>
    <n v="2.4000000000000004"/>
    <n v="18.400000000000002"/>
    <n v="17.600000000000001"/>
    <n v="20.8"/>
    <n v="6.4"/>
    <n v="12"/>
    <n v="0"/>
    <n v="7.2"/>
    <n v="11.200000000000001"/>
    <n v="11.200000000000001"/>
    <n v="3.2"/>
    <n v="5.6000000000000005"/>
    <n v="0"/>
    <n v="34.4"/>
    <n v="28"/>
    <n v="34.4"/>
    <n v="15.200000000000001"/>
    <n v="0"/>
    <n v="0"/>
    <n v="14.4"/>
    <n v="11.200000000000001"/>
    <n v="13.600000000000001"/>
    <n v="28"/>
    <n v="12"/>
    <n v="14.4"/>
    <n v="20.8"/>
    <n v="0"/>
    <n v="2.4000000000000004"/>
  </r>
  <r>
    <x v="167"/>
    <x v="5"/>
    <x v="15"/>
    <n v="348.8"/>
    <n v="86.4"/>
    <n v="29.6"/>
    <n v="110.4"/>
    <n v="122.4"/>
    <n v="0"/>
    <n v="0.76000000000000012"/>
    <n v="0.192"/>
    <n v="0.15200000000000002"/>
    <n v="0.69600000000000006"/>
    <n v="0.68"/>
    <n v="0.45600000000000007"/>
    <n v="0.37600000000000006"/>
    <n v="0.53600000000000003"/>
    <n v="0.504"/>
    <n v="9.6000000000000002E-2"/>
    <n v="0.8"/>
    <n v="0.76800000000000002"/>
    <n v="0.72000000000000008"/>
    <n v="0.71200000000000008"/>
    <n v="0.32000000000000006"/>
    <n v="0.78400000000000003"/>
    <n v="0.63200000000000012"/>
    <n v="0"/>
    <n v="5.6000000000000005"/>
    <n v="0"/>
    <n v="1.6"/>
    <n v="0"/>
    <n v="0"/>
    <n v="14.4"/>
    <n v="0"/>
    <n v="8"/>
    <n v="0"/>
    <n v="11.200000000000001"/>
    <n v="0"/>
    <n v="7.2"/>
    <n v="6.4"/>
    <n v="11.200000000000001"/>
    <n v="23.200000000000003"/>
    <n v="0"/>
    <n v="27.200000000000003"/>
    <n v="12.8"/>
    <n v="34.4"/>
    <n v="9.6000000000000014"/>
    <n v="7.2"/>
    <n v="0"/>
    <n v="0"/>
    <n v="12"/>
    <n v="18.400000000000002"/>
    <n v="5.6000000000000005"/>
    <n v="23.200000000000003"/>
    <n v="24.8"/>
    <n v="9.6000000000000014"/>
    <n v="0"/>
    <n v="0"/>
    <n v="12"/>
    <n v="0"/>
    <n v="12"/>
    <n v="7.2"/>
    <n v="0"/>
    <n v="35.200000000000003"/>
    <n v="0"/>
    <n v="20"/>
  </r>
  <r>
    <x v="168"/>
    <x v="5"/>
    <x v="16"/>
    <n v="404.79999999999995"/>
    <n v="95.2"/>
    <n v="73.600000000000009"/>
    <n v="133.6"/>
    <n v="102.4"/>
    <n v="1"/>
    <n v="0.39200000000000002"/>
    <n v="0.47199999999999998"/>
    <n v="0.6160000000000001"/>
    <n v="0.67200000000000004"/>
    <n v="0.47199999999999998"/>
    <n v="0.64000000000000012"/>
    <n v="0.7360000000000001"/>
    <n v="0.6160000000000001"/>
    <n v="0.78400000000000003"/>
    <n v="0.496"/>
    <n v="0.75200000000000011"/>
    <n v="0.40800000000000003"/>
    <n v="0.28799999999999998"/>
    <n v="0.68"/>
    <n v="0.71200000000000008"/>
    <n v="0.76000000000000012"/>
    <n v="0.36000000000000004"/>
    <n v="8"/>
    <n v="28"/>
    <n v="0"/>
    <n v="0"/>
    <n v="0"/>
    <n v="0"/>
    <n v="9.6000000000000014"/>
    <n v="11.200000000000001"/>
    <n v="2.4000000000000004"/>
    <n v="14.4"/>
    <n v="14.4"/>
    <n v="16.8"/>
    <n v="16.8"/>
    <n v="6.4"/>
    <n v="28"/>
    <n v="3.2"/>
    <n v="10.4"/>
    <n v="7.2"/>
    <n v="13.600000000000001"/>
    <n v="0"/>
    <n v="5.6000000000000005"/>
    <n v="0.8"/>
    <n v="0"/>
    <n v="28.8"/>
    <n v="5.6000000000000005"/>
    <n v="0"/>
    <n v="0.8"/>
    <n v="26.400000000000002"/>
    <n v="37.6"/>
    <n v="28"/>
    <n v="0"/>
    <n v="0"/>
    <n v="5.6000000000000005"/>
    <n v="0"/>
    <n v="12"/>
    <n v="33.6"/>
    <n v="15.200000000000001"/>
    <n v="0"/>
    <n v="28.8"/>
    <n v="0"/>
  </r>
  <r>
    <x v="169"/>
    <x v="5"/>
    <x v="17"/>
    <n v="292.00000000000006"/>
    <n v="55.2"/>
    <n v="92.000000000000028"/>
    <n v="56"/>
    <n v="88.800000000000011"/>
    <n v="0"/>
    <n v="0.37600000000000006"/>
    <n v="0.53600000000000003"/>
    <n v="0.72000000000000008"/>
    <n v="0.65600000000000014"/>
    <n v="0.62400000000000011"/>
    <n v="0.48"/>
    <n v="0.504"/>
    <n v="0.52800000000000002"/>
    <n v="0.64000000000000012"/>
    <n v="0.76800000000000002"/>
    <n v="0.36000000000000004"/>
    <n v="0.7360000000000001"/>
    <n v="0.56799999999999995"/>
    <n v="0.70400000000000007"/>
    <n v="0.44800000000000006"/>
    <n v="0.7360000000000001"/>
    <n v="0.78400000000000003"/>
    <n v="21.6"/>
    <n v="0"/>
    <n v="12"/>
    <n v="0"/>
    <n v="25.6"/>
    <n v="13.600000000000001"/>
    <n v="3.2"/>
    <n v="0"/>
    <n v="9.6000000000000014"/>
    <n v="6.4"/>
    <n v="0"/>
    <n v="21.6"/>
    <n v="11.200000000000001"/>
    <n v="0"/>
    <n v="5.6000000000000005"/>
    <n v="27.200000000000003"/>
    <n v="3.2"/>
    <n v="4"/>
    <n v="7.2"/>
    <n v="8.8000000000000007"/>
    <n v="4.8000000000000007"/>
    <n v="0"/>
    <n v="12"/>
    <n v="0"/>
    <n v="0"/>
    <n v="0"/>
    <n v="0.8"/>
    <n v="2.4000000000000004"/>
    <n v="0"/>
    <n v="36"/>
    <n v="5.6000000000000005"/>
    <n v="15.200000000000001"/>
    <n v="2.4000000000000004"/>
    <n v="0"/>
    <n v="12.8"/>
    <n v="0"/>
    <n v="5.6000000000000005"/>
    <n v="13.600000000000001"/>
    <n v="0"/>
    <n v="0"/>
  </r>
  <r>
    <x v="170"/>
    <x v="5"/>
    <x v="18"/>
    <n v="456.80000000000018"/>
    <n v="148"/>
    <n v="69.600000000000179"/>
    <n v="127.99999999999999"/>
    <n v="111.2"/>
    <n v="0"/>
    <n v="0.51200000000000001"/>
    <n v="0.496"/>
    <n v="0.6160000000000001"/>
    <n v="0.66400000000000015"/>
    <n v="0.59199999999999997"/>
    <n v="0.72800000000000009"/>
    <n v="0.48799999999999999"/>
    <n v="0.55200000000000005"/>
    <n v="0.69600000000000006"/>
    <n v="0.60000000000000009"/>
    <n v="0.57599999999999996"/>
    <n v="0.36000000000000004"/>
    <n v="0.7360000000000001"/>
    <n v="0.75200000000000011"/>
    <n v="0.57599999999999996"/>
    <n v="0.33600000000000002"/>
    <n v="0.8"/>
    <n v="4.8000000000000007"/>
    <n v="21.6"/>
    <n v="7.2000000000001823"/>
    <n v="0"/>
    <n v="4"/>
    <n v="0"/>
    <n v="0"/>
    <n v="23.200000000000003"/>
    <n v="7.2"/>
    <n v="1.6"/>
    <n v="0"/>
    <n v="0"/>
    <n v="21.6"/>
    <n v="42.400000000000006"/>
    <n v="0"/>
    <n v="0"/>
    <n v="14.4"/>
    <n v="0"/>
    <n v="29.6"/>
    <n v="3.2"/>
    <n v="27.200000000000003"/>
    <n v="21.6"/>
    <n v="19.200000000000003"/>
    <n v="1.6"/>
    <n v="1.6"/>
    <n v="5.6000000000000005"/>
    <n v="19.200000000000003"/>
    <n v="20"/>
    <n v="4.8000000000000007"/>
    <n v="7.2"/>
    <n v="13.600000000000001"/>
    <n v="24.8"/>
    <n v="0"/>
    <n v="0"/>
    <n v="4.8000000000000007"/>
    <n v="24"/>
    <n v="32"/>
    <n v="10.4"/>
    <n v="38.400000000000006"/>
    <n v="0"/>
  </r>
  <r>
    <x v="171"/>
    <x v="5"/>
    <x v="19"/>
    <n v="340.8"/>
    <n v="72.800000000000011"/>
    <n v="48.800000000000004"/>
    <n v="132"/>
    <n v="87.2"/>
    <n v="0"/>
    <n v="0.4"/>
    <n v="0.45600000000000007"/>
    <n v="0.57599999999999996"/>
    <n v="0.6080000000000001"/>
    <n v="0.76800000000000002"/>
    <n v="0.53600000000000003"/>
    <n v="0.75200000000000011"/>
    <n v="0.56799999999999995"/>
    <n v="0.74400000000000011"/>
    <n v="0.6080000000000001"/>
    <n v="0.72000000000000008"/>
    <n v="0.34400000000000003"/>
    <n v="0.25600000000000001"/>
    <n v="0.20800000000000002"/>
    <n v="0.47199999999999998"/>
    <n v="0.28799999999999998"/>
    <n v="0.55200000000000005"/>
    <n v="3.2"/>
    <n v="8"/>
    <n v="6.4"/>
    <n v="0"/>
    <n v="9.6000000000000014"/>
    <n v="5.6000000000000005"/>
    <n v="0"/>
    <n v="13.600000000000001"/>
    <n v="0"/>
    <n v="2.4000000000000004"/>
    <n v="0"/>
    <n v="0"/>
    <n v="0.8"/>
    <n v="10.4"/>
    <n v="14.4"/>
    <n v="12"/>
    <n v="0.8"/>
    <n v="0"/>
    <n v="0"/>
    <n v="48.800000000000004"/>
    <n v="20.8"/>
    <n v="7.2"/>
    <n v="17.600000000000001"/>
    <n v="12.8"/>
    <n v="0"/>
    <n v="8"/>
    <n v="10.4"/>
    <n v="16.8"/>
    <n v="38.400000000000006"/>
    <n v="0"/>
    <n v="0"/>
    <n v="0"/>
    <n v="8.8000000000000007"/>
    <n v="4"/>
    <n v="0"/>
    <n v="18.400000000000002"/>
    <n v="0.8"/>
    <n v="12.8"/>
    <n v="18.400000000000002"/>
    <n v="9.6000000000000014"/>
  </r>
  <r>
    <x v="172"/>
    <x v="5"/>
    <x v="20"/>
    <n v="380"/>
    <n v="91.199999999999989"/>
    <n v="77.600000000000009"/>
    <n v="75.2"/>
    <n v="136"/>
    <n v="0"/>
    <n v="0.69600000000000006"/>
    <n v="0.48799999999999999"/>
    <n v="0.6080000000000001"/>
    <n v="0.71200000000000008"/>
    <n v="0.16000000000000003"/>
    <n v="0.6080000000000001"/>
    <n v="0.496"/>
    <n v="0.68800000000000006"/>
    <n v="0.60000000000000009"/>
    <n v="8.0000000000000016E-2"/>
    <n v="0.77600000000000002"/>
    <n v="0.60000000000000009"/>
    <n v="0.72000000000000008"/>
    <n v="0.28799999999999998"/>
    <n v="0.74400000000000011"/>
    <n v="0.45600000000000007"/>
    <n v="0.32800000000000007"/>
    <n v="0"/>
    <n v="5.6000000000000005"/>
    <n v="0"/>
    <n v="0"/>
    <n v="7.2"/>
    <n v="3.2"/>
    <n v="23.200000000000003"/>
    <n v="16"/>
    <n v="16"/>
    <n v="6.4"/>
    <n v="4"/>
    <n v="18.400000000000002"/>
    <n v="0"/>
    <n v="22.400000000000002"/>
    <n v="22.400000000000002"/>
    <n v="24"/>
    <n v="10.4"/>
    <n v="8"/>
    <n v="4"/>
    <n v="26.400000000000002"/>
    <n v="0"/>
    <n v="12"/>
    <n v="12"/>
    <n v="8"/>
    <n v="0"/>
    <n v="16"/>
    <n v="8"/>
    <n v="0"/>
    <n v="4"/>
    <n v="15.200000000000001"/>
    <n v="21.6"/>
    <n v="0"/>
    <n v="0"/>
    <n v="6.4"/>
    <n v="3.2"/>
    <n v="5.6000000000000005"/>
    <n v="13.600000000000001"/>
    <n v="9.6000000000000014"/>
    <n v="25.6"/>
    <n v="5.6000000000000005"/>
  </r>
  <r>
    <x v="173"/>
    <x v="5"/>
    <x v="21"/>
    <n v="425.60000000000008"/>
    <n v="116.80000000000001"/>
    <n v="91.200000000000017"/>
    <n v="113.60000000000005"/>
    <n v="104.00000000000001"/>
    <n v="0"/>
    <n v="0.62400000000000011"/>
    <n v="0.43200000000000005"/>
    <n v="0.48799999999999999"/>
    <n v="0.71200000000000008"/>
    <n v="0.74400000000000011"/>
    <n v="0.70400000000000007"/>
    <n v="0.44800000000000006"/>
    <n v="0.79200000000000004"/>
    <n v="0.55200000000000005"/>
    <n v="0.36800000000000005"/>
    <n v="0.45600000000000007"/>
    <n v="0.47199999999999998"/>
    <n v="0.2"/>
    <n v="0.46399999999999997"/>
    <n v="0.40800000000000003"/>
    <n v="0.78400000000000003"/>
    <n v="0.6080000000000001"/>
    <n v="0"/>
    <n v="0"/>
    <n v="13.600000000000001"/>
    <n v="25.6"/>
    <n v="5.6000000000000005"/>
    <n v="5.6000000000000005"/>
    <n v="5.6000000000000005"/>
    <n v="3.2"/>
    <n v="29.6"/>
    <n v="2.4000000000000004"/>
    <n v="6.4"/>
    <n v="8.8000000000000007"/>
    <n v="17.600000000000001"/>
    <n v="8"/>
    <n v="16.8"/>
    <n v="15.200000000000001"/>
    <n v="0"/>
    <n v="10.4"/>
    <n v="27.200000000000003"/>
    <n v="0"/>
    <n v="0.8"/>
    <n v="23.200000000000003"/>
    <n v="14.4"/>
    <n v="5.6000000000000458"/>
    <n v="0.8"/>
    <n v="20"/>
    <n v="10.4"/>
    <n v="9.6000000000000014"/>
    <n v="18.400000000000002"/>
    <n v="10.4"/>
    <n v="0.8"/>
    <n v="20.8"/>
    <n v="0"/>
    <n v="22.400000000000002"/>
    <n v="0.8"/>
    <n v="17.600000000000001"/>
    <n v="5.6000000000000005"/>
    <n v="6.4"/>
    <n v="10.4"/>
    <n v="32"/>
  </r>
  <r>
    <x v="174"/>
    <x v="5"/>
    <x v="22"/>
    <n v="351.20000000000005"/>
    <n v="57.600000000000009"/>
    <n v="93.6"/>
    <n v="110.4"/>
    <n v="89.600000000000009"/>
    <n v="0"/>
    <n v="0.74400000000000011"/>
    <n v="0.64000000000000012"/>
    <n v="0.56000000000000005"/>
    <n v="0.68800000000000006"/>
    <n v="0.63200000000000012"/>
    <n v="0.76800000000000002"/>
    <n v="0.54400000000000004"/>
    <n v="0.496"/>
    <n v="0.70400000000000007"/>
    <n v="0.35200000000000004"/>
    <n v="0.79200000000000004"/>
    <n v="0.78400000000000003"/>
    <n v="0.77600000000000002"/>
    <n v="0.32800000000000007"/>
    <n v="0.7360000000000001"/>
    <n v="0.42400000000000004"/>
    <n v="8.0000000000000016E-2"/>
    <n v="14.4"/>
    <n v="2.4000000000000004"/>
    <n v="0"/>
    <n v="13.600000000000001"/>
    <n v="5.6000000000000005"/>
    <n v="24.8"/>
    <n v="0.8"/>
    <n v="24.8"/>
    <n v="0"/>
    <n v="7.2"/>
    <n v="26.400000000000002"/>
    <n v="3.2"/>
    <n v="13.600000000000001"/>
    <n v="2.4000000000000004"/>
    <n v="1.6"/>
    <n v="0"/>
    <n v="14.4"/>
    <n v="32"/>
    <n v="22.400000000000002"/>
    <n v="0"/>
    <n v="18.400000000000002"/>
    <n v="25.6"/>
    <n v="0"/>
    <n v="8"/>
    <n v="1.6"/>
    <n v="32.800000000000004"/>
    <n v="8.8000000000000007"/>
    <n v="4.8000000000000007"/>
    <n v="7.2"/>
    <n v="3.2"/>
    <n v="4.8000000000000007"/>
    <n v="3.2"/>
    <n v="7.2"/>
    <n v="8"/>
    <n v="0"/>
    <n v="7.2"/>
    <n v="3.2"/>
    <n v="15.200000000000001"/>
    <n v="8.8000000000000007"/>
    <n v="0"/>
  </r>
  <r>
    <x v="175"/>
    <x v="5"/>
    <x v="23"/>
    <n v="426.4"/>
    <n v="142.4"/>
    <n v="108.79999999999995"/>
    <n v="110.4"/>
    <n v="64.8"/>
    <n v="0"/>
    <n v="0.72000000000000008"/>
    <n v="0.48"/>
    <n v="0.58399999999999996"/>
    <n v="0.71200000000000008"/>
    <n v="0.79200000000000004"/>
    <n v="0.68800000000000006"/>
    <n v="0.48799999999999999"/>
    <n v="0.58399999999999996"/>
    <n v="0.55200000000000005"/>
    <n v="0.60000000000000009"/>
    <n v="0.7360000000000001"/>
    <n v="0.32800000000000007"/>
    <n v="0.8"/>
    <n v="0.48"/>
    <n v="0.8"/>
    <n v="0.36000000000000004"/>
    <n v="0.69600000000000006"/>
    <n v="26.400000000000002"/>
    <n v="1.6"/>
    <n v="20"/>
    <n v="3.2"/>
    <n v="44"/>
    <n v="1.6"/>
    <n v="4"/>
    <n v="0"/>
    <n v="1.5999999999999546"/>
    <n v="6.4"/>
    <n v="7.2"/>
    <n v="23.200000000000003"/>
    <n v="19.200000000000003"/>
    <n v="0"/>
    <n v="2.4000000000000004"/>
    <n v="14.4"/>
    <n v="0"/>
    <n v="0"/>
    <n v="5.6000000000000005"/>
    <n v="0"/>
    <n v="0"/>
    <n v="29.6"/>
    <n v="0"/>
    <n v="0"/>
    <n v="8.8000000000000007"/>
    <n v="24.8"/>
    <n v="0"/>
    <n v="17.600000000000001"/>
    <n v="29.6"/>
    <n v="0"/>
    <n v="7.2"/>
    <n v="6.4"/>
    <n v="13.600000000000001"/>
    <n v="6.4"/>
    <n v="20.8"/>
    <n v="0"/>
    <n v="29.6"/>
    <n v="19.200000000000003"/>
    <n v="9.6000000000000014"/>
    <n v="29.6"/>
  </r>
  <r>
    <x v="176"/>
    <x v="5"/>
    <x v="24"/>
    <n v="448.79999999999995"/>
    <n v="114.39999999999998"/>
    <n v="100"/>
    <n v="132"/>
    <n v="102.4"/>
    <n v="0"/>
    <n v="0.52800000000000002"/>
    <n v="0.53600000000000003"/>
    <n v="0.68"/>
    <n v="0.70400000000000007"/>
    <n v="0.76000000000000012"/>
    <n v="0.74400000000000011"/>
    <n v="8.0000000000000016E-2"/>
    <n v="0.7360000000000001"/>
    <n v="0.76000000000000012"/>
    <n v="0.52"/>
    <n v="0.56000000000000005"/>
    <n v="0.74400000000000011"/>
    <n v="0.39200000000000002"/>
    <n v="0.6160000000000001"/>
    <n v="0.8"/>
    <n v="0.79200000000000004"/>
    <n v="0.69600000000000006"/>
    <n v="4.8000000000000007"/>
    <n v="31.200000000000003"/>
    <n v="12"/>
    <n v="0"/>
    <n v="9.6000000000000014"/>
    <n v="21.6"/>
    <n v="0"/>
    <n v="5.6000000000000005"/>
    <n v="0"/>
    <n v="15.200000000000001"/>
    <n v="32.800000000000004"/>
    <n v="6.4"/>
    <n v="25.6"/>
    <n v="8"/>
    <n v="0"/>
    <n v="6.4"/>
    <n v="26.400000000000002"/>
    <n v="0"/>
    <n v="0"/>
    <n v="29.6"/>
    <n v="9.6000000000000014"/>
    <n v="36"/>
    <n v="0"/>
    <n v="10.4"/>
    <n v="23.200000000000003"/>
    <n v="13.600000000000001"/>
    <n v="0.8"/>
    <n v="16"/>
    <n v="8"/>
    <n v="14.4"/>
    <n v="26.400000000000002"/>
    <n v="14.4"/>
    <n v="23.200000000000003"/>
    <n v="7.2"/>
    <n v="8.8000000000000007"/>
    <n v="13.600000000000001"/>
    <n v="12"/>
    <n v="1.6"/>
    <n v="5.6000000000000005"/>
    <n v="1.6"/>
  </r>
  <r>
    <x v="177"/>
    <x v="5"/>
    <x v="25"/>
    <n v="318.40000000000003"/>
    <n v="70.400000000000006"/>
    <n v="110.40000000000002"/>
    <n v="64.8"/>
    <n v="72.8"/>
    <n v="0"/>
    <n v="0.248"/>
    <n v="0.53600000000000003"/>
    <n v="0.74400000000000011"/>
    <n v="0.66400000000000015"/>
    <n v="0.75200000000000011"/>
    <n v="0.51200000000000001"/>
    <n v="0.10400000000000001"/>
    <n v="0.44000000000000006"/>
    <n v="0.58399999999999996"/>
    <n v="0.496"/>
    <n v="0.76000000000000012"/>
    <n v="0.52"/>
    <n v="0.248"/>
    <n v="0.72000000000000008"/>
    <n v="0.33600000000000002"/>
    <n v="0.32800000000000007"/>
    <n v="0.24"/>
    <n v="0"/>
    <n v="2.4000000000000004"/>
    <n v="0"/>
    <n v="28"/>
    <n v="4"/>
    <n v="12.8"/>
    <n v="26.400000000000002"/>
    <n v="14.4"/>
    <n v="0"/>
    <n v="22.400000000000002"/>
    <n v="21.6"/>
    <n v="0"/>
    <n v="16.8"/>
    <n v="7.2"/>
    <n v="0"/>
    <n v="0"/>
    <n v="12.8"/>
    <n v="8.8000000000000007"/>
    <n v="0"/>
    <n v="27.200000000000003"/>
    <n v="0"/>
    <n v="12.8"/>
    <n v="0"/>
    <n v="0"/>
    <n v="0"/>
    <n v="7.2"/>
    <n v="0"/>
    <n v="14.4"/>
    <n v="14.4"/>
    <n v="16"/>
    <n v="9.6000000000000014"/>
    <n v="0"/>
    <n v="0"/>
    <n v="0"/>
    <n v="4.8000000000000007"/>
    <n v="37.6"/>
    <n v="0"/>
    <n v="0"/>
    <n v="3.2"/>
    <n v="15.200000000000001"/>
  </r>
  <r>
    <x v="178"/>
    <x v="5"/>
    <x v="26"/>
    <n v="410.40000000000003"/>
    <n v="84.000000000000014"/>
    <n v="91.2"/>
    <n v="167.20000000000002"/>
    <n v="68"/>
    <n v="0"/>
    <n v="0.22400000000000003"/>
    <n v="0.496"/>
    <n v="0.56799999999999995"/>
    <n v="0.52800000000000002"/>
    <n v="0.72800000000000009"/>
    <n v="0.57599999999999996"/>
    <n v="0.63200000000000012"/>
    <n v="0.7360000000000001"/>
    <n v="0.54400000000000004"/>
    <n v="0.7360000000000001"/>
    <n v="0.51200000000000001"/>
    <n v="0.32800000000000007"/>
    <n v="0.70400000000000007"/>
    <n v="0.68800000000000006"/>
    <n v="0.58399999999999996"/>
    <n v="0.36000000000000004"/>
    <n v="0.57599999999999996"/>
    <n v="0"/>
    <n v="0"/>
    <n v="0.8"/>
    <n v="0"/>
    <n v="41.6"/>
    <n v="5.6000000000000005"/>
    <n v="5.6000000000000005"/>
    <n v="33.6"/>
    <n v="0"/>
    <n v="4"/>
    <n v="0"/>
    <n v="0"/>
    <n v="4"/>
    <n v="0"/>
    <n v="0"/>
    <n v="22.400000000000002"/>
    <n v="0.8"/>
    <n v="28.8"/>
    <n v="0"/>
    <n v="12"/>
    <n v="23.200000000000003"/>
    <n v="7.2"/>
    <n v="0"/>
    <n v="35.200000000000003"/>
    <n v="17.600000000000001"/>
    <n v="41.6"/>
    <n v="0"/>
    <n v="5.6000000000000005"/>
    <n v="2.4000000000000004"/>
    <n v="34.4"/>
    <n v="0"/>
    <n v="0"/>
    <n v="0"/>
    <n v="4.8000000000000007"/>
    <n v="33.6"/>
    <n v="4"/>
    <n v="23.200000000000003"/>
    <n v="0"/>
    <n v="11.200000000000001"/>
    <n v="7.2"/>
  </r>
  <r>
    <x v="179"/>
    <x v="5"/>
    <x v="27"/>
    <n v="492.00000000000006"/>
    <n v="132.80000000000001"/>
    <n v="98.4"/>
    <n v="156"/>
    <n v="104.8"/>
    <n v="0"/>
    <n v="0.24"/>
    <n v="0.51200000000000001"/>
    <n v="0.6160000000000001"/>
    <n v="0.66400000000000015"/>
    <n v="0.6160000000000001"/>
    <n v="0.70400000000000007"/>
    <n v="0.56000000000000005"/>
    <n v="0.8"/>
    <n v="0.44800000000000006"/>
    <n v="0.58399999999999996"/>
    <n v="0.496"/>
    <n v="0.44800000000000006"/>
    <n v="0.32000000000000006"/>
    <n v="0.72000000000000008"/>
    <n v="0.70400000000000007"/>
    <n v="0.65600000000000014"/>
    <n v="0.45600000000000007"/>
    <n v="16"/>
    <n v="24.8"/>
    <n v="0"/>
    <n v="9.6000000000000014"/>
    <n v="4"/>
    <n v="4.8000000000000007"/>
    <n v="25.6"/>
    <n v="12"/>
    <n v="1.6"/>
    <n v="0"/>
    <n v="32.800000000000004"/>
    <n v="16"/>
    <n v="0"/>
    <n v="12"/>
    <n v="0.8"/>
    <n v="24.8"/>
    <n v="1.6"/>
    <n v="0"/>
    <n v="40.800000000000004"/>
    <n v="8.8000000000000007"/>
    <n v="7.2"/>
    <n v="28.8"/>
    <n v="9.6000000000000014"/>
    <n v="32"/>
    <n v="24"/>
    <n v="11.200000000000001"/>
    <n v="17.600000000000001"/>
    <n v="14.4"/>
    <n v="1.6"/>
    <n v="9.6000000000000014"/>
    <n v="4"/>
    <n v="20.8"/>
    <n v="22.400000000000002"/>
    <n v="7.2"/>
    <n v="6.4"/>
    <n v="0"/>
    <n v="17.600000000000001"/>
    <n v="9.6000000000000014"/>
    <n v="36.800000000000004"/>
    <n v="8"/>
  </r>
  <r>
    <x v="180"/>
    <x v="5"/>
    <x v="28"/>
    <n v="371.20000000000016"/>
    <n v="80"/>
    <n v="111.20000000000002"/>
    <n v="87.200000000000017"/>
    <n v="92.800000000000097"/>
    <n v="0"/>
    <n v="0.54400000000000004"/>
    <n v="0.56000000000000005"/>
    <n v="0.53600000000000003"/>
    <n v="0.67200000000000004"/>
    <n v="0.7360000000000001"/>
    <n v="0.52"/>
    <n v="0.47199999999999998"/>
    <n v="0.52"/>
    <n v="0.42400000000000004"/>
    <n v="0.57599999999999996"/>
    <n v="0.79200000000000004"/>
    <n v="0.74400000000000011"/>
    <n v="0.7360000000000001"/>
    <n v="0.72000000000000008"/>
    <n v="0.32800000000000007"/>
    <n v="0.32000000000000006"/>
    <n v="0.36800000000000005"/>
    <n v="0"/>
    <n v="27.200000000000003"/>
    <n v="8.8000000000000007"/>
    <n v="0"/>
    <n v="0"/>
    <n v="0"/>
    <n v="23.200000000000003"/>
    <n v="8"/>
    <n v="22.400000000000002"/>
    <n v="21.6"/>
    <n v="15.200000000000001"/>
    <n v="0.80000000000009097"/>
    <n v="13.600000000000001"/>
    <n v="1.6"/>
    <n v="10.4"/>
    <n v="27.200000000000003"/>
    <n v="9.6000000000000121"/>
    <n v="0"/>
    <n v="17.600000000000001"/>
    <n v="12"/>
    <n v="16"/>
    <n v="4"/>
    <n v="7.2"/>
    <n v="0"/>
    <n v="6.4"/>
    <n v="0"/>
    <n v="1.6"/>
    <n v="42.400000000000006"/>
    <n v="6.4"/>
    <n v="3.2"/>
    <n v="0"/>
    <n v="14.4"/>
    <n v="28.8"/>
    <n v="0"/>
    <n v="12.8"/>
    <n v="0"/>
    <n v="19.200000000000003"/>
    <n v="0"/>
    <n v="4.8000000000000007"/>
    <n v="0"/>
  </r>
  <r>
    <x v="181"/>
    <x v="5"/>
    <x v="29"/>
    <n v="324.80000000000007"/>
    <n v="88.000000000000014"/>
    <n v="70.40000000000002"/>
    <n v="57.600000000000009"/>
    <n v="108.80000000000001"/>
    <n v="0"/>
    <n v="0.25600000000000001"/>
    <n v="0.64000000000000012"/>
    <n v="0.79200000000000004"/>
    <n v="0.68"/>
    <n v="0.74400000000000011"/>
    <n v="0.8"/>
    <n v="0.75200000000000011"/>
    <n v="0.6080000000000001"/>
    <n v="0.68800000000000006"/>
    <n v="0.51200000000000001"/>
    <n v="0.62400000000000011"/>
    <n v="0.40800000000000003"/>
    <n v="0.72000000000000008"/>
    <n v="0.76000000000000012"/>
    <n v="0.26400000000000001"/>
    <n v="0.36000000000000004"/>
    <n v="0.7360000000000001"/>
    <n v="4.8000000000000007"/>
    <n v="36.800000000000004"/>
    <n v="11.200000000000001"/>
    <n v="0"/>
    <n v="0.8"/>
    <n v="0"/>
    <n v="13.600000000000001"/>
    <n v="2.4000000000000004"/>
    <n v="0"/>
    <n v="0.8"/>
    <n v="8"/>
    <n v="0"/>
    <n v="20"/>
    <n v="20"/>
    <n v="15.200000000000001"/>
    <n v="0"/>
    <n v="0"/>
    <n v="14.4"/>
    <n v="28.8"/>
    <n v="10.4"/>
    <n v="5.6000000000000005"/>
    <n v="4.8000000000000007"/>
    <n v="0"/>
    <n v="1.6"/>
    <n v="0"/>
    <n v="2.4000000000000004"/>
    <n v="4"/>
    <n v="0.8"/>
    <n v="23.200000000000003"/>
    <n v="15.200000000000001"/>
    <n v="1.6"/>
    <n v="8"/>
    <n v="7.2"/>
    <n v="4"/>
    <n v="6.4"/>
    <n v="0"/>
    <n v="24"/>
    <n v="25.6"/>
    <n v="0"/>
    <n v="11.200000000000001"/>
  </r>
  <r>
    <x v="31"/>
    <x v="6"/>
    <x v="3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6"/>
    <x v="3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6"/>
    <x v="3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6"/>
    <x v="37"/>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6"/>
    <x v="38"/>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6"/>
    <x v="39"/>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82"/>
    <x v="6"/>
    <x v="0"/>
    <n v="319.2"/>
    <n v="44.8"/>
    <n v="112.8"/>
    <n v="81.599999999999994"/>
    <n v="80"/>
    <n v="0"/>
    <n v="0.30400000000000005"/>
    <n v="0.66400000000000015"/>
    <n v="0.48"/>
    <n v="0.48"/>
    <n v="0.72800000000000009"/>
    <n v="0.77600000000000002"/>
    <n v="0.79200000000000004"/>
    <n v="0.46399999999999997"/>
    <n v="0.58399999999999996"/>
    <n v="0.6160000000000001"/>
    <n v="0.68800000000000006"/>
    <n v="0.33600000000000002"/>
    <n v="0.8"/>
    <n v="0.71200000000000008"/>
    <n v="0.56000000000000005"/>
    <n v="0.30400000000000005"/>
    <n v="0.64800000000000013"/>
    <n v="8"/>
    <n v="6.4"/>
    <n v="12"/>
    <n v="5.6000000000000005"/>
    <n v="12"/>
    <n v="33.6"/>
    <n v="0"/>
    <n v="12.8"/>
    <n v="0"/>
    <n v="22.400000000000002"/>
    <n v="0.8"/>
    <n v="0"/>
    <n v="0"/>
    <n v="8.8000000000000007"/>
    <n v="12.8"/>
    <n v="8"/>
    <n v="12.8"/>
    <n v="13.600000000000001"/>
    <n v="24"/>
    <n v="0"/>
    <n v="0"/>
    <n v="10.4"/>
    <n v="0"/>
    <n v="7.2"/>
    <n v="0"/>
    <n v="4"/>
    <n v="15.200000000000001"/>
    <n v="19.200000000000003"/>
    <n v="8"/>
    <n v="17.600000000000001"/>
    <n v="3.2"/>
    <n v="0"/>
    <n v="0.8"/>
    <n v="0"/>
    <n v="11.200000000000001"/>
    <n v="0"/>
    <n v="4.8000000000000007"/>
    <n v="7.2"/>
    <n v="7.2"/>
    <n v="10.4"/>
  </r>
  <r>
    <x v="183"/>
    <x v="6"/>
    <x v="1"/>
    <n v="384.80000000000007"/>
    <n v="96.000000000000014"/>
    <n v="136.80000000000001"/>
    <n v="60.000000000000028"/>
    <n v="92"/>
    <n v="0"/>
    <n v="0.28799999999999998"/>
    <n v="0.79200000000000004"/>
    <n v="0.54400000000000004"/>
    <n v="0.67200000000000004"/>
    <n v="0.76800000000000002"/>
    <n v="0.56799999999999995"/>
    <n v="0.53600000000000003"/>
    <n v="0.48799999999999999"/>
    <n v="0.78400000000000003"/>
    <n v="0.56799999999999995"/>
    <n v="0.6160000000000001"/>
    <n v="0.32800000000000007"/>
    <n v="0.77600000000000002"/>
    <n v="0.58399999999999996"/>
    <n v="0.75200000000000011"/>
    <n v="0.40800000000000003"/>
    <n v="0.4"/>
    <n v="10.4"/>
    <n v="2.4000000000000004"/>
    <n v="3.2"/>
    <n v="37.6"/>
    <n v="9.6000000000000014"/>
    <n v="6.4"/>
    <n v="24.8"/>
    <n v="6.4"/>
    <n v="11.200000000000001"/>
    <n v="24.8"/>
    <n v="1.6"/>
    <n v="5.6000000000000005"/>
    <n v="25.6"/>
    <n v="16"/>
    <n v="0"/>
    <n v="0"/>
    <n v="5.6000000000000005"/>
    <n v="22.400000000000002"/>
    <n v="4.8000000000000007"/>
    <n v="12"/>
    <n v="18.400000000000002"/>
    <n v="0"/>
    <n v="0.8"/>
    <n v="17.600000000000001"/>
    <n v="11.200000000000001"/>
    <n v="0"/>
    <n v="0"/>
    <n v="0"/>
    <n v="1.6"/>
    <n v="10.400000000000023"/>
    <n v="24"/>
    <n v="0"/>
    <n v="4"/>
    <n v="0"/>
    <n v="0"/>
    <n v="23.200000000000003"/>
    <n v="22.400000000000002"/>
    <n v="0"/>
    <n v="0"/>
    <n v="22.400000000000002"/>
  </r>
  <r>
    <x v="184"/>
    <x v="6"/>
    <x v="2"/>
    <n v="355.20000000000016"/>
    <n v="74.400000000000091"/>
    <n v="79.200000000000017"/>
    <n v="100.80000000000001"/>
    <n v="100.80000000000001"/>
    <n v="0"/>
    <n v="0.192"/>
    <n v="0.6160000000000001"/>
    <n v="0.57599999999999996"/>
    <n v="0.42400000000000004"/>
    <n v="0.56799999999999995"/>
    <n v="0.48"/>
    <n v="0.57599999999999996"/>
    <n v="0.62400000000000011"/>
    <n v="0.8"/>
    <n v="0.496"/>
    <n v="0.77600000000000002"/>
    <n v="0.7360000000000001"/>
    <n v="0.79200000000000004"/>
    <n v="0.69600000000000006"/>
    <n v="0.56000000000000005"/>
    <n v="0.33600000000000002"/>
    <n v="0.75200000000000011"/>
    <n v="0"/>
    <n v="5.6000000000000005"/>
    <n v="0"/>
    <n v="1.6"/>
    <n v="12"/>
    <n v="0"/>
    <n v="1.6"/>
    <n v="2.4000000000000004"/>
    <n v="15.200000000000001"/>
    <n v="40.800000000000004"/>
    <n v="17.600000000000001"/>
    <n v="25.6"/>
    <n v="31.200000000000003"/>
    <n v="0"/>
    <n v="4.8000000000000007"/>
    <n v="0"/>
    <n v="4.8000000000000007"/>
    <n v="12.8"/>
    <n v="21.6"/>
    <n v="0"/>
    <n v="16.8"/>
    <n v="11.200000000000001"/>
    <n v="26.400000000000002"/>
    <n v="5.6000000000000005"/>
    <n v="7.2"/>
    <n v="14.4"/>
    <n v="10.4"/>
    <n v="5.6000000000000005"/>
    <n v="0"/>
    <n v="3.2"/>
    <n v="24.8"/>
    <n v="1.6"/>
    <n v="0"/>
    <n v="6.4"/>
    <n v="11.200000000000001"/>
    <n v="12.8"/>
    <n v="9.6000000000000014"/>
    <n v="0"/>
    <n v="1.6"/>
    <n v="6.4000000000000909"/>
  </r>
  <r>
    <x v="185"/>
    <x v="6"/>
    <x v="3"/>
    <n v="376"/>
    <n v="123.2"/>
    <n v="92.000000000000014"/>
    <n v="53.600000000000009"/>
    <n v="107.19999999999999"/>
    <n v="1"/>
    <n v="0.14399999999999999"/>
    <n v="0.42400000000000004"/>
    <n v="0.12"/>
    <n v="0.77600000000000002"/>
    <n v="0.76800000000000002"/>
    <n v="0.7360000000000001"/>
    <n v="0.71200000000000008"/>
    <n v="0.68"/>
    <n v="0.34400000000000003"/>
    <n v="0.39200000000000002"/>
    <n v="0.69600000000000006"/>
    <n v="0.67200000000000004"/>
    <n v="0.76800000000000002"/>
    <n v="0.44800000000000006"/>
    <n v="0.77600000000000002"/>
    <n v="0.65600000000000014"/>
    <n v="0.24"/>
    <n v="0"/>
    <n v="6.4"/>
    <n v="20.8"/>
    <n v="31.200000000000003"/>
    <n v="19.200000000000003"/>
    <n v="0"/>
    <n v="0"/>
    <n v="0"/>
    <n v="14.4"/>
    <n v="0"/>
    <n v="24.8"/>
    <n v="12.8"/>
    <n v="1.6"/>
    <n v="12.8"/>
    <n v="11.200000000000001"/>
    <n v="0"/>
    <n v="25.6"/>
    <n v="33.6"/>
    <n v="0.8"/>
    <n v="8.8000000000000007"/>
    <n v="13.600000000000001"/>
    <n v="0"/>
    <n v="3.2"/>
    <n v="0"/>
    <n v="4"/>
    <n v="2.4000000000000004"/>
    <n v="0"/>
    <n v="30.400000000000002"/>
    <n v="0"/>
    <n v="0"/>
    <n v="16"/>
    <n v="4"/>
    <n v="8.8000000000000007"/>
    <n v="0"/>
    <n v="7.2"/>
    <n v="35.200000000000003"/>
    <n v="3.2"/>
    <n v="25.6"/>
    <n v="11.200000000000001"/>
    <n v="12"/>
  </r>
  <r>
    <x v="186"/>
    <x v="6"/>
    <x v="4"/>
    <n v="379.2"/>
    <n v="104.80000000000001"/>
    <n v="85.600000000000009"/>
    <n v="81.599999999999994"/>
    <n v="107.2"/>
    <n v="0"/>
    <n v="0.24"/>
    <n v="0.41600000000000004"/>
    <n v="0.72800000000000009"/>
    <n v="0.75200000000000011"/>
    <n v="0.496"/>
    <n v="9.6000000000000002E-2"/>
    <n v="0.496"/>
    <n v="0.59199999999999997"/>
    <n v="0.47199999999999998"/>
    <n v="0.48"/>
    <n v="0.63200000000000012"/>
    <n v="0.12"/>
    <n v="0.72000000000000008"/>
    <n v="0.68800000000000006"/>
    <n v="0.76000000000000012"/>
    <n v="0.248"/>
    <n v="0.57599999999999996"/>
    <n v="9.6000000000000014"/>
    <n v="0"/>
    <n v="0"/>
    <n v="4.8000000000000007"/>
    <n v="6.4"/>
    <n v="0"/>
    <n v="7.2"/>
    <n v="14.4"/>
    <n v="23.200000000000003"/>
    <n v="20"/>
    <n v="0"/>
    <n v="0.8"/>
    <n v="0"/>
    <n v="37.6"/>
    <n v="11.200000000000001"/>
    <n v="12.8"/>
    <n v="0"/>
    <n v="28.8"/>
    <n v="3.2"/>
    <n v="12.8"/>
    <n v="0"/>
    <n v="26.400000000000002"/>
    <n v="21.6"/>
    <n v="0"/>
    <n v="20.8"/>
    <n v="0"/>
    <n v="1.6"/>
    <n v="1.6"/>
    <n v="9.6000000000000014"/>
    <n v="0"/>
    <n v="35.200000000000003"/>
    <n v="19.200000000000003"/>
    <n v="11.200000000000001"/>
    <n v="0"/>
    <n v="0"/>
    <n v="8.8000000000000007"/>
    <n v="19.200000000000003"/>
    <n v="7.2"/>
    <n v="0.8"/>
    <n v="3.2"/>
  </r>
  <r>
    <x v="187"/>
    <x v="6"/>
    <x v="5"/>
    <n v="397.6"/>
    <n v="61.599999999999966"/>
    <n v="123.2"/>
    <n v="146.40000000000009"/>
    <n v="66.400000000000006"/>
    <n v="0"/>
    <n v="0.35200000000000004"/>
    <n v="0.4"/>
    <n v="0.14399999999999999"/>
    <n v="0.7360000000000001"/>
    <n v="0.77600000000000002"/>
    <n v="0.2"/>
    <n v="0.52800000000000002"/>
    <n v="0.68"/>
    <n v="0.34400000000000003"/>
    <n v="0.32000000000000006"/>
    <n v="0.48799999999999999"/>
    <n v="0.76000000000000012"/>
    <n v="0.23199999999999998"/>
    <n v="0.25600000000000001"/>
    <n v="0.71200000000000008"/>
    <n v="0.6080000000000001"/>
    <n v="0.12"/>
    <n v="0"/>
    <n v="0"/>
    <n v="36"/>
    <n v="32"/>
    <n v="0"/>
    <n v="0"/>
    <n v="0"/>
    <n v="20"/>
    <n v="12"/>
    <n v="23.200000000000003"/>
    <n v="34.4"/>
    <n v="0"/>
    <n v="21.6"/>
    <n v="18.400000000000002"/>
    <n v="2.4000000000000004"/>
    <n v="0"/>
    <n v="8.8000000000000007"/>
    <n v="0"/>
    <n v="14.4"/>
    <n v="0.8"/>
    <n v="26.400000000000002"/>
    <n v="5.6000000000000005"/>
    <n v="24.000000000000092"/>
    <n v="0"/>
    <n v="29.6"/>
    <n v="3.2"/>
    <n v="0"/>
    <n v="9.6000000000000014"/>
    <n v="20.8"/>
    <n v="27.200000000000003"/>
    <n v="7.2"/>
    <n v="0"/>
    <n v="7.2"/>
    <n v="7.1999999999999549"/>
    <n v="0"/>
    <n v="8"/>
    <n v="20.8"/>
    <n v="0"/>
    <n v="0"/>
    <n v="11.200000000000012"/>
  </r>
  <r>
    <x v="188"/>
    <x v="6"/>
    <x v="6"/>
    <n v="420"/>
    <n v="81.600000000000009"/>
    <n v="91.200000000000017"/>
    <n v="91.2"/>
    <n v="156"/>
    <n v="0"/>
    <n v="0.22400000000000003"/>
    <n v="0.52"/>
    <n v="0.6160000000000001"/>
    <n v="0.6080000000000001"/>
    <n v="0.78400000000000003"/>
    <n v="0.60000000000000009"/>
    <n v="0.6160000000000001"/>
    <n v="0.47199999999999998"/>
    <n v="0.52800000000000002"/>
    <n v="0.37600000000000006"/>
    <n v="0.62400000000000011"/>
    <n v="0.76800000000000002"/>
    <n v="0.78400000000000003"/>
    <n v="0.64800000000000013"/>
    <n v="0.64800000000000013"/>
    <n v="0.248"/>
    <n v="0.76000000000000012"/>
    <n v="3.2"/>
    <n v="0"/>
    <n v="34.4"/>
    <n v="0"/>
    <n v="4.8000000000000007"/>
    <n v="31.200000000000003"/>
    <n v="15.200000000000001"/>
    <n v="0"/>
    <n v="0"/>
    <n v="2.4000000000000004"/>
    <n v="0"/>
    <n v="35.200000000000003"/>
    <n v="28.8"/>
    <n v="0"/>
    <n v="23.200000000000003"/>
    <n v="1.6"/>
    <n v="24"/>
    <n v="4"/>
    <n v="39.200000000000003"/>
    <n v="0"/>
    <n v="7.2"/>
    <n v="8"/>
    <n v="0"/>
    <n v="22.400000000000002"/>
    <n v="10.4"/>
    <n v="0"/>
    <n v="0"/>
    <n v="5.6000000000000005"/>
    <n v="8.8000000000000007"/>
    <n v="28.8"/>
    <n v="0"/>
    <n v="8"/>
    <n v="1.6"/>
    <n v="8"/>
    <n v="17.600000000000001"/>
    <n v="0"/>
    <n v="7.2"/>
    <n v="39.200000000000003"/>
    <n v="0"/>
    <n v="0"/>
  </r>
  <r>
    <x v="189"/>
    <x v="6"/>
    <x v="7"/>
    <n v="429.6"/>
    <n v="114.40000000000002"/>
    <n v="154.4"/>
    <n v="112.8"/>
    <n v="48"/>
    <n v="0"/>
    <n v="0.64000000000000012"/>
    <n v="0.68800000000000006"/>
    <n v="0.68"/>
    <n v="0.76000000000000012"/>
    <n v="0.36800000000000005"/>
    <n v="0.496"/>
    <n v="0.59199999999999997"/>
    <n v="0.44000000000000006"/>
    <n v="0.74400000000000011"/>
    <n v="0.55200000000000005"/>
    <n v="0.76000000000000012"/>
    <n v="0.72000000000000008"/>
    <n v="0.64800000000000013"/>
    <n v="0.72000000000000008"/>
    <n v="0.63200000000000012"/>
    <n v="0.30400000000000005"/>
    <n v="0.72000000000000008"/>
    <n v="20.8"/>
    <n v="16"/>
    <n v="0"/>
    <n v="23.200000000000003"/>
    <n v="28.8"/>
    <n v="9.6000000000000014"/>
    <n v="29.6"/>
    <n v="12"/>
    <n v="0.8"/>
    <n v="13.600000000000001"/>
    <n v="0"/>
    <n v="16.8"/>
    <n v="0"/>
    <n v="0"/>
    <n v="3.2"/>
    <n v="0"/>
    <n v="1.6"/>
    <n v="0"/>
    <n v="24"/>
    <n v="2.4000000000000004"/>
    <n v="4"/>
    <n v="0"/>
    <n v="4"/>
    <n v="18.400000000000002"/>
    <n v="16.8"/>
    <n v="32"/>
    <n v="0"/>
    <n v="5.6000000000000005"/>
    <n v="26.400000000000002"/>
    <n v="5.6000000000000005"/>
    <n v="8.8000000000000007"/>
    <n v="10.4"/>
    <n v="19.200000000000003"/>
    <n v="30.400000000000002"/>
    <n v="0"/>
    <n v="2.4000000000000004"/>
    <n v="6.4"/>
    <n v="0"/>
    <n v="33.6"/>
    <n v="3.2"/>
  </r>
  <r>
    <x v="190"/>
    <x v="6"/>
    <x v="8"/>
    <n v="281.60000000000002"/>
    <n v="58.400000000000006"/>
    <n v="84.800000000000011"/>
    <n v="48.8"/>
    <n v="89.600000000000051"/>
    <n v="0"/>
    <n v="0.78400000000000003"/>
    <n v="0.2"/>
    <n v="0.79200000000000004"/>
    <n v="0.65600000000000014"/>
    <n v="0.65600000000000014"/>
    <n v="0.71200000000000008"/>
    <n v="0.60000000000000009"/>
    <n v="0.52800000000000002"/>
    <n v="0.64000000000000012"/>
    <n v="0.72800000000000009"/>
    <n v="0.58399999999999996"/>
    <n v="0.71200000000000008"/>
    <n v="0.63200000000000012"/>
    <n v="0.28799999999999998"/>
    <n v="0.78400000000000003"/>
    <n v="0.56000000000000005"/>
    <n v="0.60000000000000009"/>
    <n v="0"/>
    <n v="12.8"/>
    <n v="8.8000000000000007"/>
    <n v="0"/>
    <n v="21.6"/>
    <n v="12.8"/>
    <n v="1.6"/>
    <n v="4.8000000000000007"/>
    <n v="0"/>
    <n v="22.400000000000002"/>
    <n v="2.4000000000000004"/>
    <n v="0"/>
    <n v="0"/>
    <n v="18.400000000000002"/>
    <n v="16"/>
    <n v="1.6000000000000456"/>
    <n v="5.6000000000000005"/>
    <n v="4.8000000000000007"/>
    <n v="31.200000000000003"/>
    <n v="12"/>
    <n v="10.4"/>
    <n v="0"/>
    <n v="1.6"/>
    <n v="0"/>
    <n v="8.8000000000000007"/>
    <n v="11.200000000000001"/>
    <n v="0"/>
    <n v="8.8000000000000007"/>
    <n v="0"/>
    <n v="8"/>
    <n v="0"/>
    <n v="24"/>
    <n v="5.6000000000000005"/>
    <n v="0"/>
    <n v="0.8"/>
    <n v="0"/>
    <n v="0"/>
    <n v="14.4"/>
    <n v="13.600000000000001"/>
    <n v="0"/>
  </r>
  <r>
    <x v="191"/>
    <x v="6"/>
    <x v="9"/>
    <n v="381.6"/>
    <n v="57.6"/>
    <n v="126.4"/>
    <n v="96"/>
    <n v="101.6"/>
    <n v="0"/>
    <n v="0.36000000000000004"/>
    <n v="0.37600000000000006"/>
    <n v="0.4"/>
    <n v="0.72000000000000008"/>
    <n v="0.76800000000000002"/>
    <n v="0.44000000000000006"/>
    <n v="0.69600000000000006"/>
    <n v="0.52800000000000002"/>
    <n v="0.35200000000000004"/>
    <n v="0.46399999999999997"/>
    <n v="0.6080000000000001"/>
    <n v="0.68"/>
    <n v="0.43200000000000005"/>
    <n v="0.65600000000000014"/>
    <n v="0.77600000000000002"/>
    <n v="0.53600000000000003"/>
    <n v="0.32800000000000007"/>
    <n v="8.8000000000000007"/>
    <n v="6.4"/>
    <n v="32"/>
    <n v="11.200000000000001"/>
    <n v="20"/>
    <n v="12"/>
    <n v="18.400000000000002"/>
    <n v="0"/>
    <n v="17.600000000000001"/>
    <n v="0"/>
    <n v="25.6"/>
    <n v="17.600000000000001"/>
    <n v="10.4"/>
    <n v="16"/>
    <n v="9.6000000000000014"/>
    <n v="0"/>
    <n v="6.4"/>
    <n v="4.8000000000000007"/>
    <n v="24.8"/>
    <n v="12"/>
    <n v="8.8000000000000007"/>
    <n v="8"/>
    <n v="0"/>
    <n v="0"/>
    <n v="16.8"/>
    <n v="21.6"/>
    <n v="24"/>
    <n v="16.8"/>
    <n v="0"/>
    <n v="0"/>
    <n v="13.600000000000001"/>
    <n v="0"/>
    <n v="6.4"/>
    <n v="0"/>
    <n v="5.6000000000000005"/>
    <n v="16"/>
    <n v="0"/>
    <n v="6.4"/>
    <n v="0"/>
    <n v="9.6000000000000014"/>
  </r>
  <r>
    <x v="192"/>
    <x v="6"/>
    <x v="10"/>
    <n v="388.80000000000007"/>
    <n v="98.400000000000034"/>
    <n v="79.200000000000017"/>
    <n v="103.20000000000002"/>
    <n v="108"/>
    <n v="0"/>
    <n v="0.22400000000000003"/>
    <n v="0.6160000000000001"/>
    <n v="0.66400000000000015"/>
    <n v="0.63200000000000012"/>
    <n v="0.38400000000000001"/>
    <n v="0.34400000000000003"/>
    <n v="0.64000000000000012"/>
    <n v="0.48799999999999999"/>
    <n v="0.58399999999999996"/>
    <n v="0.59199999999999997"/>
    <n v="0.56799999999999995"/>
    <n v="0.76800000000000002"/>
    <n v="0.31200000000000006"/>
    <n v="0.27200000000000002"/>
    <n v="0.12"/>
    <n v="0.69600000000000006"/>
    <n v="0.7360000000000001"/>
    <n v="1.6"/>
    <n v="13.600000000000001"/>
    <n v="16"/>
    <n v="0"/>
    <n v="10.4"/>
    <n v="23.200000000000003"/>
    <n v="3.2"/>
    <n v="0"/>
    <n v="8.8000000000000007"/>
    <n v="2.4000000000000004"/>
    <n v="26.400000000000002"/>
    <n v="3.2"/>
    <n v="24"/>
    <n v="0"/>
    <n v="12"/>
    <n v="5.6000000000000005"/>
    <n v="16.8"/>
    <n v="0"/>
    <n v="12"/>
    <n v="34.4"/>
    <n v="2.4000000000000004"/>
    <n v="16"/>
    <n v="8.8000000000000007"/>
    <n v="15.200000000000001"/>
    <n v="0"/>
    <n v="8"/>
    <n v="8.8000000000000007"/>
    <n v="26.400000000000002"/>
    <n v="0"/>
    <n v="17.600000000000001"/>
    <n v="8"/>
    <n v="4"/>
    <n v="28"/>
    <n v="16"/>
    <n v="10.4"/>
    <n v="15.200000000000001"/>
    <n v="0"/>
    <n v="6.4"/>
    <n v="0"/>
    <n v="10.400000000000023"/>
  </r>
  <r>
    <x v="193"/>
    <x v="6"/>
    <x v="11"/>
    <n v="457.6"/>
    <n v="91.199999999999989"/>
    <n v="126.4"/>
    <n v="136"/>
    <n v="104.00000000000001"/>
    <n v="0"/>
    <n v="0.56000000000000005"/>
    <n v="0.69600000000000006"/>
    <n v="0.59199999999999997"/>
    <n v="0.71200000000000008"/>
    <n v="0.16800000000000001"/>
    <n v="0.65600000000000014"/>
    <n v="0.62400000000000011"/>
    <n v="0.6160000000000001"/>
    <n v="0.6080000000000001"/>
    <n v="0.52"/>
    <n v="0.55200000000000005"/>
    <n v="0.47199999999999998"/>
    <n v="0.4"/>
    <n v="0.44800000000000006"/>
    <n v="0.8"/>
    <n v="0.8"/>
    <n v="0.45600000000000007"/>
    <n v="13.600000000000001"/>
    <n v="7.2"/>
    <n v="19.200000000000003"/>
    <n v="12.8"/>
    <n v="24.8"/>
    <n v="11.200000000000001"/>
    <n v="6.4"/>
    <n v="5.6000000000000005"/>
    <n v="0"/>
    <n v="25.6"/>
    <n v="0"/>
    <n v="23.200000000000003"/>
    <n v="20"/>
    <n v="3.2"/>
    <n v="12.8"/>
    <n v="17.600000000000001"/>
    <n v="0"/>
    <n v="22.400000000000002"/>
    <n v="0"/>
    <n v="4.8000000000000007"/>
    <n v="0"/>
    <n v="0"/>
    <n v="0"/>
    <n v="32.800000000000004"/>
    <n v="18.400000000000002"/>
    <n v="0"/>
    <n v="15.200000000000001"/>
    <n v="7.2"/>
    <n v="26.400000000000002"/>
    <n v="36"/>
    <n v="4.8000000000000007"/>
    <n v="8.8000000000000007"/>
    <n v="1.6"/>
    <n v="4"/>
    <n v="7.2"/>
    <n v="1.6"/>
    <n v="24"/>
    <n v="8"/>
    <n v="21.6"/>
    <n v="9.6000000000000014"/>
  </r>
  <r>
    <x v="194"/>
    <x v="6"/>
    <x v="12"/>
    <n v="312.80000000000007"/>
    <n v="108"/>
    <n v="85.60000000000008"/>
    <n v="71.2"/>
    <n v="48.000000000000007"/>
    <n v="0"/>
    <n v="0.35200000000000004"/>
    <n v="0.56799999999999995"/>
    <n v="0.29599999999999999"/>
    <n v="0.66400000000000015"/>
    <n v="0.64000000000000012"/>
    <n v="0.56799999999999995"/>
    <n v="0.53600000000000003"/>
    <n v="8.0000000000000016E-2"/>
    <n v="0.74400000000000011"/>
    <n v="0.496"/>
    <n v="0.78400000000000003"/>
    <n v="0.63200000000000012"/>
    <n v="0.77600000000000002"/>
    <n v="0.58399999999999996"/>
    <n v="0.76000000000000012"/>
    <n v="0.67200000000000004"/>
    <n v="0.32800000000000007"/>
    <n v="1.6"/>
    <n v="6.4"/>
    <n v="0"/>
    <n v="21.6"/>
    <n v="4.8000000000000913"/>
    <n v="12.8"/>
    <n v="0"/>
    <n v="8.8000000000000007"/>
    <n v="29.6"/>
    <n v="0"/>
    <n v="3.2"/>
    <n v="1.6"/>
    <n v="0"/>
    <n v="5.6000000000000005"/>
    <n v="0"/>
    <n v="0.8"/>
    <n v="12.8"/>
    <n v="8"/>
    <n v="19.200000000000003"/>
    <n v="0"/>
    <n v="15.200000000000001"/>
    <n v="4.8000000000000007"/>
    <n v="13.600000000000001"/>
    <n v="9.6000000000000014"/>
    <n v="0"/>
    <n v="27.200000000000003"/>
    <n v="0.8"/>
    <n v="0"/>
    <n v="0"/>
    <n v="0"/>
    <n v="16"/>
    <n v="8"/>
    <n v="20.8"/>
    <n v="0"/>
    <n v="8"/>
    <n v="24"/>
    <n v="24.8"/>
    <n v="0"/>
    <n v="3.2"/>
    <n v="3.2"/>
  </r>
  <r>
    <x v="195"/>
    <x v="6"/>
    <x v="13"/>
    <n v="481.60000000000008"/>
    <n v="228.8"/>
    <n v="75.199999999999989"/>
    <n v="93.600000000000009"/>
    <n v="84.000000000000071"/>
    <n v="0"/>
    <n v="0.76800000000000002"/>
    <n v="0.56000000000000005"/>
    <n v="0.60000000000000009"/>
    <n v="0.68800000000000006"/>
    <n v="0.76000000000000012"/>
    <n v="0.68"/>
    <n v="0.20800000000000002"/>
    <n v="9.6000000000000002E-2"/>
    <n v="0.35200000000000004"/>
    <n v="0.33600000000000002"/>
    <n v="0.71200000000000008"/>
    <n v="0.72800000000000009"/>
    <n v="0.32000000000000006"/>
    <n v="0.32800000000000007"/>
    <n v="0.79200000000000004"/>
    <n v="0.63200000000000012"/>
    <n v="0.28799999999999998"/>
    <n v="0"/>
    <n v="7.2"/>
    <n v="9.6000000000000014"/>
    <n v="0"/>
    <n v="1.6"/>
    <n v="3.2"/>
    <n v="7.2"/>
    <n v="32"/>
    <n v="8.8000000000000007"/>
    <n v="5.6000000000000005"/>
    <n v="16"/>
    <n v="0"/>
    <n v="38.400000000000006"/>
    <n v="4"/>
    <n v="8"/>
    <n v="11.200000000000045"/>
    <n v="10.4"/>
    <n v="2.4000000000000004"/>
    <n v="3.2"/>
    <n v="6.4"/>
    <n v="5.6000000000000005"/>
    <n v="24.8"/>
    <n v="0"/>
    <n v="0"/>
    <n v="12"/>
    <n v="4"/>
    <n v="24"/>
    <n v="5.6000000000000005"/>
    <n v="10.4"/>
    <n v="7.2"/>
    <n v="28.8"/>
    <n v="26.400000000000002"/>
    <n v="41.6"/>
    <n v="0.8"/>
    <n v="16"/>
    <n v="37.6"/>
    <n v="36"/>
    <n v="33.6"/>
    <n v="3.2"/>
    <n v="4.8000000000000007"/>
  </r>
  <r>
    <x v="196"/>
    <x v="6"/>
    <x v="14"/>
    <n v="384.8"/>
    <n v="91.199999999999989"/>
    <n v="138.4"/>
    <n v="86.4"/>
    <n v="68.800000000000011"/>
    <n v="0"/>
    <n v="0.44000000000000006"/>
    <n v="0.64800000000000013"/>
    <n v="0.74400000000000011"/>
    <n v="0.77600000000000002"/>
    <n v="0.30400000000000005"/>
    <n v="0.53600000000000003"/>
    <n v="0.42400000000000004"/>
    <n v="0.56000000000000005"/>
    <n v="0.68"/>
    <n v="0.51200000000000001"/>
    <n v="0.60000000000000009"/>
    <n v="0.12"/>
    <n v="0.78400000000000003"/>
    <n v="0.74400000000000011"/>
    <n v="0.33600000000000002"/>
    <n v="0.30400000000000005"/>
    <n v="0.33600000000000002"/>
    <n v="30.400000000000002"/>
    <n v="5.6000000000000005"/>
    <n v="21.6"/>
    <n v="19.200000000000003"/>
    <n v="0"/>
    <n v="0"/>
    <n v="24"/>
    <n v="9.6000000000000014"/>
    <n v="0"/>
    <n v="28"/>
    <n v="16.8"/>
    <n v="1.6"/>
    <n v="39.200000000000003"/>
    <n v="0"/>
    <n v="4.8000000000000007"/>
    <n v="0"/>
    <n v="7.2"/>
    <n v="1.6"/>
    <n v="14.4"/>
    <n v="0"/>
    <n v="9.6000000000000014"/>
    <n v="8.8000000000000007"/>
    <n v="15.200000000000001"/>
    <n v="6.4"/>
    <n v="8"/>
    <n v="7.2"/>
    <n v="0.8"/>
    <n v="18.400000000000002"/>
    <n v="8.8000000000000007"/>
    <n v="3.2"/>
    <n v="3.2"/>
    <n v="8.8000000000000007"/>
    <n v="15.200000000000001"/>
    <n v="12"/>
    <n v="0.8"/>
    <n v="16.8"/>
    <n v="0.8"/>
    <n v="24.8"/>
    <n v="8.8000000000000007"/>
    <n v="0"/>
  </r>
  <r>
    <x v="197"/>
    <x v="6"/>
    <x v="15"/>
    <n v="332.00000000000006"/>
    <n v="61.6"/>
    <n v="116"/>
    <n v="55.200000000000088"/>
    <n v="99.199999999999989"/>
    <n v="0"/>
    <n v="0.72000000000000008"/>
    <n v="0.22400000000000003"/>
    <n v="0.44000000000000006"/>
    <n v="0.77600000000000002"/>
    <n v="0.72800000000000009"/>
    <n v="0.76000000000000012"/>
    <n v="0.60000000000000009"/>
    <n v="0.76800000000000002"/>
    <n v="0.4"/>
    <n v="0.45600000000000007"/>
    <n v="0.56799999999999995"/>
    <n v="0.76800000000000002"/>
    <n v="0.75200000000000011"/>
    <n v="0.63200000000000012"/>
    <n v="0.7360000000000001"/>
    <n v="0.48"/>
    <n v="0.62400000000000011"/>
    <n v="0"/>
    <n v="10.4"/>
    <n v="21.6"/>
    <n v="1.6"/>
    <n v="27.200000000000003"/>
    <n v="12.8"/>
    <n v="8.8000000000000007"/>
    <n v="28.8"/>
    <n v="4.8000000000000007"/>
    <n v="0"/>
    <n v="17.600000000000001"/>
    <n v="3.2"/>
    <n v="10.4"/>
    <n v="10.4"/>
    <n v="2.4000000000000004"/>
    <n v="0"/>
    <n v="10.4"/>
    <n v="2.4000000000000004"/>
    <n v="18.400000000000002"/>
    <n v="41.6"/>
    <n v="4"/>
    <n v="0"/>
    <n v="5.6000000000000911"/>
    <n v="0"/>
    <n v="2.4000000000000004"/>
    <n v="0"/>
    <n v="0"/>
    <n v="0"/>
    <n v="26.400000000000002"/>
    <n v="16.8"/>
    <n v="12"/>
    <n v="0.8"/>
    <n v="0"/>
    <n v="0"/>
    <n v="4.8000000000000007"/>
    <n v="9.6000000000000014"/>
    <n v="2.4000000000000004"/>
    <n v="4"/>
    <n v="13.600000000000001"/>
    <n v="14.4"/>
  </r>
  <r>
    <x v="198"/>
    <x v="6"/>
    <x v="16"/>
    <n v="513.59999999999991"/>
    <n v="129.6"/>
    <n v="144.80000000000001"/>
    <n v="158.39999999999998"/>
    <n v="80.800000000000011"/>
    <n v="0"/>
    <n v="0.7360000000000001"/>
    <n v="0.28799999999999998"/>
    <n v="0.36800000000000005"/>
    <n v="0.20800000000000002"/>
    <n v="0.75200000000000011"/>
    <n v="0.52"/>
    <n v="0.48"/>
    <n v="0.47199999999999998"/>
    <n v="0.68800000000000006"/>
    <n v="0.6080000000000001"/>
    <n v="0.74400000000000011"/>
    <n v="0.79200000000000004"/>
    <n v="0.76800000000000002"/>
    <n v="0.78400000000000003"/>
    <n v="0.41600000000000004"/>
    <n v="0.24"/>
    <n v="0.62400000000000011"/>
    <n v="6.4"/>
    <n v="26.400000000000002"/>
    <n v="0"/>
    <n v="38.400000000000006"/>
    <n v="0"/>
    <n v="0"/>
    <n v="40"/>
    <n v="10.4"/>
    <n v="0"/>
    <n v="23.200000000000003"/>
    <n v="19.200000000000003"/>
    <n v="8.8000000000000007"/>
    <n v="13.600000000000001"/>
    <n v="4"/>
    <n v="13.600000000000001"/>
    <n v="15.200000000000001"/>
    <n v="0"/>
    <n v="0"/>
    <n v="16"/>
    <n v="9.6000000000000014"/>
    <n v="33.6"/>
    <n v="0"/>
    <n v="7.2"/>
    <n v="16"/>
    <n v="16"/>
    <n v="17.600000000000001"/>
    <n v="12.8"/>
    <n v="36.800000000000004"/>
    <n v="15.200000000000001"/>
    <n v="3.2"/>
    <n v="8"/>
    <n v="12.8"/>
    <n v="27.200000000000003"/>
    <n v="17.600000000000001"/>
    <n v="20.8"/>
    <n v="24.8"/>
    <n v="8"/>
    <n v="10.4"/>
    <n v="0"/>
    <n v="0"/>
  </r>
  <r>
    <x v="199"/>
    <x v="6"/>
    <x v="17"/>
    <n v="448.80000000000007"/>
    <n v="96.800000000000011"/>
    <n v="158.4"/>
    <n v="119.20000000000002"/>
    <n v="74.400000000000048"/>
    <n v="0"/>
    <n v="0.4"/>
    <n v="0.68"/>
    <n v="0.51200000000000001"/>
    <n v="0.64000000000000012"/>
    <n v="0.72800000000000009"/>
    <n v="0.39200000000000002"/>
    <n v="0.45600000000000007"/>
    <n v="0.77600000000000002"/>
    <n v="0.56000000000000005"/>
    <n v="0.68"/>
    <n v="0.56000000000000005"/>
    <n v="0.32800000000000007"/>
    <n v="0.44000000000000006"/>
    <n v="0.54400000000000004"/>
    <n v="0.68800000000000006"/>
    <n v="0.46399999999999997"/>
    <n v="0.39200000000000002"/>
    <n v="3.2"/>
    <n v="0"/>
    <n v="1.6"/>
    <n v="0"/>
    <n v="40"/>
    <n v="25.6"/>
    <n v="8.8000000000000007"/>
    <n v="6.4"/>
    <n v="40"/>
    <n v="32.800000000000004"/>
    <n v="0"/>
    <n v="4"/>
    <n v="4"/>
    <n v="12.8"/>
    <n v="10.400000000000047"/>
    <n v="10.4"/>
    <n v="0"/>
    <n v="25.6"/>
    <n v="7.2"/>
    <n v="0"/>
    <n v="8"/>
    <n v="14.4"/>
    <n v="0"/>
    <n v="34.4"/>
    <n v="11.200000000000001"/>
    <n v="19.200000000000003"/>
    <n v="0"/>
    <n v="0"/>
    <n v="14.4"/>
    <n v="17.600000000000001"/>
    <n v="8.8000000000000007"/>
    <n v="24.8"/>
    <n v="20"/>
    <n v="20.8"/>
    <n v="0"/>
    <n v="0"/>
    <n v="0"/>
    <n v="4"/>
    <n v="11.200000000000001"/>
    <n v="7.2"/>
  </r>
  <r>
    <x v="200"/>
    <x v="6"/>
    <x v="18"/>
    <n v="430.4"/>
    <n v="131.19999999999999"/>
    <n v="136.80000000000001"/>
    <n v="62.400000000000006"/>
    <n v="100.00000000000001"/>
    <n v="0"/>
    <n v="0.15200000000000002"/>
    <n v="0.56000000000000005"/>
    <n v="0.59199999999999997"/>
    <n v="0.72000000000000008"/>
    <n v="0.66400000000000015"/>
    <n v="0.33600000000000002"/>
    <n v="0.6160000000000001"/>
    <n v="0.32000000000000006"/>
    <n v="0.48"/>
    <n v="8.0000000000000016E-2"/>
    <n v="0.74400000000000011"/>
    <n v="0.7360000000000001"/>
    <n v="0.59199999999999997"/>
    <n v="0.32000000000000006"/>
    <n v="0.72000000000000008"/>
    <n v="0.51200000000000001"/>
    <n v="0.31200000000000006"/>
    <n v="0"/>
    <n v="7.2"/>
    <n v="0"/>
    <n v="14.4"/>
    <n v="20.8"/>
    <n v="43.2"/>
    <n v="16.8"/>
    <n v="0"/>
    <n v="6.4"/>
    <n v="28"/>
    <n v="5.6000000000000005"/>
    <n v="36.800000000000004"/>
    <n v="0"/>
    <n v="15.200000000000001"/>
    <n v="35.200000000000003"/>
    <n v="4.8000000000000007"/>
    <n v="0"/>
    <n v="2.4000000000000004"/>
    <n v="1.6"/>
    <n v="4"/>
    <n v="0"/>
    <n v="14.4"/>
    <n v="4.8000000000000007"/>
    <n v="3.2"/>
    <n v="1.6"/>
    <n v="0"/>
    <n v="0"/>
    <n v="26.400000000000002"/>
    <n v="4.8000000000000007"/>
    <n v="7.2"/>
    <n v="0"/>
    <n v="13.600000000000001"/>
    <n v="14.4"/>
    <n v="5.6000000000000005"/>
    <n v="12"/>
    <n v="15.200000000000001"/>
    <n v="23.200000000000003"/>
    <n v="30.400000000000002"/>
    <n v="8.8000000000000007"/>
    <n v="8"/>
  </r>
  <r>
    <x v="201"/>
    <x v="6"/>
    <x v="19"/>
    <n v="387.2"/>
    <n v="80.8"/>
    <n v="113.60000000000001"/>
    <n v="96.8"/>
    <n v="96"/>
    <n v="0"/>
    <n v="0.2"/>
    <n v="0.54400000000000004"/>
    <n v="0.40800000000000003"/>
    <n v="0.57599999999999996"/>
    <n v="0.62400000000000011"/>
    <n v="0.56799999999999995"/>
    <n v="0.45600000000000007"/>
    <n v="0.60000000000000009"/>
    <n v="0.56000000000000005"/>
    <n v="0.16800000000000001"/>
    <n v="0.69600000000000006"/>
    <n v="0.51200000000000001"/>
    <n v="0.31200000000000006"/>
    <n v="0.76800000000000002"/>
    <n v="0.74400000000000011"/>
    <n v="0.53600000000000003"/>
    <n v="0.34400000000000003"/>
    <n v="0"/>
    <n v="12.8"/>
    <n v="0"/>
    <n v="26.400000000000002"/>
    <n v="16.8"/>
    <n v="22.400000000000002"/>
    <n v="0"/>
    <n v="35.200000000000003"/>
    <n v="0"/>
    <n v="0"/>
    <n v="3.2"/>
    <n v="0"/>
    <n v="18.400000000000002"/>
    <n v="0"/>
    <n v="0"/>
    <n v="12"/>
    <n v="3.2"/>
    <n v="17.600000000000001"/>
    <n v="24"/>
    <n v="20.8"/>
    <n v="0"/>
    <n v="29.6"/>
    <n v="7.2"/>
    <n v="2.4000000000000004"/>
    <n v="20.8"/>
    <n v="4.8000000000000007"/>
    <n v="0"/>
    <n v="24.8"/>
    <n v="7.2"/>
    <n v="0"/>
    <n v="0"/>
    <n v="2.4000000000000004"/>
    <n v="0"/>
    <n v="37.6"/>
    <n v="24"/>
    <n v="0.8"/>
    <n v="3.2"/>
    <n v="0"/>
    <n v="12.8"/>
    <n v="0"/>
  </r>
  <r>
    <x v="202"/>
    <x v="6"/>
    <x v="20"/>
    <n v="404.80000000000007"/>
    <n v="80"/>
    <n v="92"/>
    <n v="79.200000000000017"/>
    <n v="153.60000000000002"/>
    <n v="0"/>
    <n v="0.65600000000000014"/>
    <n v="0.57599999999999996"/>
    <n v="0.17600000000000002"/>
    <n v="0.15200000000000002"/>
    <n v="0.45600000000000007"/>
    <n v="0.72800000000000009"/>
    <n v="0.47199999999999998"/>
    <n v="0.59199999999999997"/>
    <n v="0.60000000000000009"/>
    <n v="0.7360000000000001"/>
    <n v="0.41600000000000004"/>
    <n v="0.33600000000000002"/>
    <n v="0.496"/>
    <n v="0.56000000000000005"/>
    <n v="0.44800000000000006"/>
    <n v="0.28799999999999998"/>
    <n v="0.68800000000000006"/>
    <n v="0"/>
    <n v="26.400000000000002"/>
    <n v="21.6"/>
    <n v="8.8000000000000007"/>
    <n v="7.2"/>
    <n v="0"/>
    <n v="0"/>
    <n v="4"/>
    <n v="18.400000000000002"/>
    <n v="5.6000000000000005"/>
    <n v="0"/>
    <n v="0"/>
    <n v="25.6"/>
    <n v="8.8000000000000007"/>
    <n v="15.200000000000001"/>
    <n v="13.600000000000001"/>
    <n v="29.6"/>
    <n v="16.8"/>
    <n v="15.200000000000001"/>
    <n v="28.8"/>
    <n v="16.8"/>
    <n v="20"/>
    <n v="0"/>
    <n v="22.400000000000002"/>
    <n v="0"/>
    <n v="9.6000000000000014"/>
    <n v="0"/>
    <n v="0.8"/>
    <n v="2.4000000000000004"/>
    <n v="7.2"/>
    <n v="29.6"/>
    <n v="24.8"/>
    <n v="0"/>
    <n v="0"/>
    <n v="0"/>
    <n v="0"/>
    <n v="2.4000000000000004"/>
    <n v="3.2"/>
    <n v="10.4"/>
    <n v="9.6000000000000014"/>
  </r>
  <r>
    <x v="203"/>
    <x v="6"/>
    <x v="21"/>
    <n v="498.40000000000003"/>
    <n v="120.80000000000001"/>
    <n v="92.800000000000011"/>
    <n v="176.8"/>
    <n v="108.00000000000001"/>
    <n v="0"/>
    <n v="0.33600000000000002"/>
    <n v="0.72000000000000008"/>
    <n v="0.58399999999999996"/>
    <n v="0.72800000000000009"/>
    <n v="0.52800000000000002"/>
    <n v="0.76800000000000002"/>
    <n v="0.38400000000000001"/>
    <n v="0.2"/>
    <n v="0.57599999999999996"/>
    <n v="0.33600000000000002"/>
    <n v="0.66400000000000015"/>
    <n v="0.56799999999999995"/>
    <n v="0.72800000000000009"/>
    <n v="0.31200000000000006"/>
    <n v="0.72800000000000009"/>
    <n v="0.72000000000000008"/>
    <n v="0.69600000000000006"/>
    <n v="6.4"/>
    <n v="19.200000000000003"/>
    <n v="0"/>
    <n v="0"/>
    <n v="5.6000000000000005"/>
    <n v="1.6"/>
    <n v="21.6"/>
    <n v="34.4"/>
    <n v="2.4000000000000004"/>
    <n v="1.6"/>
    <n v="27.200000000000003"/>
    <n v="5.6000000000000005"/>
    <n v="13.600000000000001"/>
    <n v="12"/>
    <n v="23.200000000000003"/>
    <n v="12"/>
    <n v="19.200000000000003"/>
    <n v="21.6"/>
    <n v="0.8"/>
    <n v="0"/>
    <n v="5.6000000000000005"/>
    <n v="27.200000000000003"/>
    <n v="12.8"/>
    <n v="44"/>
    <n v="16.8"/>
    <n v="7.2"/>
    <n v="24.8"/>
    <n v="18.400000000000002"/>
    <n v="8"/>
    <n v="12"/>
    <n v="1.6"/>
    <n v="0"/>
    <n v="21.6"/>
    <n v="1.6"/>
    <n v="35.200000000000003"/>
    <n v="22.400000000000002"/>
    <n v="10.4"/>
    <n v="0"/>
    <n v="16.8"/>
    <n v="11.200000000000001"/>
  </r>
  <r>
    <x v="204"/>
    <x v="6"/>
    <x v="22"/>
    <n v="362.40000000000015"/>
    <n v="62.400000000000006"/>
    <n v="127.20000000000002"/>
    <n v="91.200000000000017"/>
    <n v="81.600000000000094"/>
    <n v="0"/>
    <n v="0.32000000000000006"/>
    <n v="0.67200000000000004"/>
    <n v="0.56799999999999995"/>
    <n v="0.67200000000000004"/>
    <n v="0.72000000000000008"/>
    <n v="0.55200000000000005"/>
    <n v="0.54400000000000004"/>
    <n v="0.55200000000000005"/>
    <n v="0.60000000000000009"/>
    <n v="0.58399999999999996"/>
    <n v="0.62400000000000011"/>
    <n v="0.56000000000000005"/>
    <n v="0.76000000000000012"/>
    <n v="0.32000000000000006"/>
    <n v="0.59199999999999997"/>
    <n v="0.64000000000000012"/>
    <n v="0.51200000000000001"/>
    <n v="36.800000000000004"/>
    <n v="5.6000000000000005"/>
    <n v="3.2"/>
    <n v="10.4"/>
    <n v="0"/>
    <n v="5.6000000000000005"/>
    <n v="6.4"/>
    <n v="23.200000000000003"/>
    <n v="8"/>
    <n v="28"/>
    <n v="5.6000000000000005"/>
    <n v="2.4000000000000004"/>
    <n v="12.8"/>
    <n v="5.6000000000000005"/>
    <n v="16.8"/>
    <n v="34.4"/>
    <n v="7.2000000000000917"/>
    <n v="0"/>
    <n v="0"/>
    <n v="2.4000000000000004"/>
    <n v="0"/>
    <n v="1.6"/>
    <n v="20.8"/>
    <n v="0"/>
    <n v="1.6"/>
    <n v="0"/>
    <n v="14.4"/>
    <n v="11.200000000000001"/>
    <n v="22.400000000000002"/>
    <n v="19.200000000000003"/>
    <n v="2.4000000000000004"/>
    <n v="4.8000000000000007"/>
    <n v="11.200000000000001"/>
    <n v="7.2"/>
    <n v="0"/>
    <n v="4"/>
    <n v="0"/>
    <n v="10.4"/>
    <n v="22.400000000000002"/>
    <n v="0"/>
  </r>
  <r>
    <x v="205"/>
    <x v="6"/>
    <x v="23"/>
    <n v="343.2000000000001"/>
    <n v="155.2000000000001"/>
    <n v="86.399999999999991"/>
    <n v="53.6"/>
    <n v="48"/>
    <n v="0"/>
    <n v="0.4"/>
    <n v="0.44800000000000006"/>
    <n v="0.66400000000000015"/>
    <n v="0.64000000000000012"/>
    <n v="0.65600000000000014"/>
    <n v="0.7360000000000001"/>
    <n v="0.36800000000000005"/>
    <n v="0.62400000000000011"/>
    <n v="0.55200000000000005"/>
    <n v="0.59199999999999997"/>
    <n v="0.78400000000000003"/>
    <n v="0.76000000000000012"/>
    <n v="0.55200000000000005"/>
    <n v="0.63200000000000012"/>
    <n v="0.35200000000000004"/>
    <n v="0.76800000000000002"/>
    <n v="0.65600000000000014"/>
    <n v="10.4"/>
    <n v="0"/>
    <n v="16"/>
    <n v="27.200000000000003"/>
    <n v="20"/>
    <n v="4"/>
    <n v="5.6000000000000005"/>
    <n v="2.4000000000000004"/>
    <n v="0.8"/>
    <n v="0"/>
    <n v="4"/>
    <n v="0"/>
    <n v="0"/>
    <n v="16.8"/>
    <n v="3.2"/>
    <n v="8"/>
    <n v="0"/>
    <n v="20"/>
    <n v="0"/>
    <n v="0"/>
    <n v="0.8"/>
    <n v="4.8000000000000007"/>
    <n v="0"/>
    <n v="2.4000000000000004"/>
    <n v="9.6000000000000014"/>
    <n v="0.8"/>
    <n v="20.8"/>
    <n v="0"/>
    <n v="14.4"/>
    <n v="0"/>
    <n v="12.000000000000092"/>
    <n v="21.6"/>
    <n v="16.8"/>
    <n v="30.400000000000002"/>
    <n v="12"/>
    <n v="0"/>
    <n v="6.4"/>
    <n v="6.4"/>
    <n v="18.400000000000002"/>
    <n v="31.200000000000003"/>
  </r>
  <r>
    <x v="206"/>
    <x v="6"/>
    <x v="24"/>
    <n v="524"/>
    <n v="176.00000000000003"/>
    <n v="172"/>
    <n v="101.6"/>
    <n v="74.399999999999991"/>
    <n v="0"/>
    <n v="0.16000000000000003"/>
    <n v="0.64800000000000013"/>
    <n v="0.70400000000000007"/>
    <n v="0.64000000000000012"/>
    <n v="0.76000000000000012"/>
    <n v="0.53600000000000003"/>
    <n v="0.71200000000000008"/>
    <n v="0.46399999999999997"/>
    <n v="0.75200000000000011"/>
    <n v="0.47199999999999998"/>
    <n v="0.496"/>
    <n v="0.57599999999999996"/>
    <n v="0.47199999999999998"/>
    <n v="0.33600000000000002"/>
    <n v="0.74400000000000011"/>
    <n v="0.44800000000000006"/>
    <n v="0.62400000000000011"/>
    <n v="31.200000000000003"/>
    <n v="20.8"/>
    <n v="9.6000000000000014"/>
    <n v="0"/>
    <n v="23.200000000000003"/>
    <n v="5.6000000000000005"/>
    <n v="20.8"/>
    <n v="14.4"/>
    <n v="40.800000000000004"/>
    <n v="5.6000000000000005"/>
    <n v="6.4"/>
    <n v="0"/>
    <n v="14.4"/>
    <n v="0"/>
    <n v="21.6"/>
    <n v="12"/>
    <n v="20.8"/>
    <n v="5.6000000000000005"/>
    <n v="0"/>
    <n v="0"/>
    <n v="14.4"/>
    <n v="15.200000000000001"/>
    <n v="20.8"/>
    <n v="28.8"/>
    <n v="0"/>
    <n v="8.8000000000000007"/>
    <n v="0"/>
    <n v="4.8000000000000007"/>
    <n v="0"/>
    <n v="8.8000000000000007"/>
    <n v="0"/>
    <n v="0"/>
    <n v="29.6"/>
    <n v="40.800000000000004"/>
    <n v="0"/>
    <n v="32"/>
    <n v="38.400000000000006"/>
    <n v="4.8000000000000007"/>
    <n v="13.600000000000001"/>
    <n v="16.8"/>
  </r>
  <r>
    <x v="207"/>
    <x v="6"/>
    <x v="25"/>
    <n v="391.19999999999993"/>
    <n v="120.00000000000001"/>
    <n v="156.7999999999999"/>
    <n v="41.6"/>
    <n v="72.800000000000011"/>
    <n v="0"/>
    <n v="0.7360000000000001"/>
    <n v="0.47199999999999998"/>
    <n v="0.44000000000000006"/>
    <n v="0.70400000000000007"/>
    <n v="0.78400000000000003"/>
    <n v="0.54400000000000004"/>
    <n v="0.56799999999999995"/>
    <n v="0.58399999999999996"/>
    <n v="0.58399999999999996"/>
    <n v="0.52"/>
    <n v="0.52"/>
    <n v="0.69600000000000006"/>
    <n v="0.79200000000000004"/>
    <n v="0.72800000000000009"/>
    <n v="0.79200000000000004"/>
    <n v="0.6160000000000001"/>
    <n v="0.52"/>
    <n v="25.6"/>
    <n v="20.8"/>
    <n v="4"/>
    <n v="28.8"/>
    <n v="36.800000000000004"/>
    <n v="0"/>
    <n v="0"/>
    <n v="21.6"/>
    <n v="0"/>
    <n v="19.19999999999991"/>
    <n v="0"/>
    <n v="0"/>
    <n v="12"/>
    <n v="0"/>
    <n v="18.400000000000002"/>
    <n v="26.400000000000002"/>
    <n v="0.8"/>
    <n v="0"/>
    <n v="12.8"/>
    <n v="2.4000000000000004"/>
    <n v="4"/>
    <n v="0"/>
    <n v="12"/>
    <n v="0"/>
    <n v="0"/>
    <n v="4"/>
    <n v="6.4"/>
    <n v="8.8000000000000007"/>
    <n v="0"/>
    <n v="6.4"/>
    <n v="12"/>
    <n v="20.8"/>
    <n v="2.4000000000000004"/>
    <n v="0"/>
    <n v="22.400000000000002"/>
    <n v="10.4"/>
    <n v="16.8"/>
    <n v="10.4"/>
    <n v="17.600000000000001"/>
    <n v="7.2"/>
  </r>
  <r>
    <x v="208"/>
    <x v="6"/>
    <x v="26"/>
    <n v="375.20000000000016"/>
    <n v="150.4"/>
    <n v="39.200000000000095"/>
    <n v="76"/>
    <n v="109.6"/>
    <n v="0"/>
    <n v="0.12"/>
    <n v="0.4"/>
    <n v="0.66400000000000015"/>
    <n v="0.64000000000000012"/>
    <n v="0.47199999999999998"/>
    <n v="0.504"/>
    <n v="0.58399999999999996"/>
    <n v="0.51200000000000001"/>
    <n v="0.56000000000000005"/>
    <n v="0.71200000000000008"/>
    <n v="0.75200000000000011"/>
    <n v="0.23199999999999998"/>
    <n v="0.75200000000000011"/>
    <n v="0.75200000000000011"/>
    <n v="0.74400000000000011"/>
    <n v="0.60000000000000009"/>
    <n v="0.6080000000000001"/>
    <n v="0"/>
    <n v="4.8000000000000007"/>
    <n v="0"/>
    <n v="9.0949470177292829E-14"/>
    <n v="0"/>
    <n v="0"/>
    <n v="0"/>
    <n v="8.8000000000000007"/>
    <n v="25.6"/>
    <n v="0"/>
    <n v="5.6000000000000005"/>
    <n v="6.4"/>
    <n v="23.200000000000003"/>
    <n v="0"/>
    <n v="7.2"/>
    <n v="39.200000000000003"/>
    <n v="12"/>
    <n v="9.6000000000000014"/>
    <n v="5.6000000000000005"/>
    <n v="6.4"/>
    <n v="12.8"/>
    <n v="0"/>
    <n v="37.6"/>
    <n v="0"/>
    <n v="0"/>
    <n v="0"/>
    <n v="0"/>
    <n v="4"/>
    <n v="17.600000000000001"/>
    <n v="4"/>
    <n v="3.2"/>
    <n v="0"/>
    <n v="9.6000000000000014"/>
    <n v="5.6000000000000005"/>
    <n v="24.8"/>
    <n v="19.200000000000003"/>
    <n v="19.200000000000003"/>
    <n v="28.8"/>
    <n v="30.400000000000002"/>
    <n v="9.6000000000000014"/>
  </r>
  <r>
    <x v="209"/>
    <x v="6"/>
    <x v="27"/>
    <n v="280"/>
    <n v="90.4"/>
    <n v="83.2"/>
    <n v="54.400000000000006"/>
    <n v="52"/>
    <n v="0"/>
    <n v="0.26400000000000001"/>
    <n v="0.72800000000000009"/>
    <n v="0.59199999999999997"/>
    <n v="0.64800000000000013"/>
    <n v="0.47199999999999998"/>
    <n v="0.52"/>
    <n v="0.26400000000000001"/>
    <n v="0.64000000000000012"/>
    <n v="0.60000000000000009"/>
    <n v="0.52"/>
    <n v="0.48799999999999999"/>
    <n v="0.72000000000000008"/>
    <n v="0.75200000000000011"/>
    <n v="0.23199999999999998"/>
    <n v="0.62400000000000011"/>
    <n v="0.72000000000000008"/>
    <n v="0.20800000000000002"/>
    <n v="4.8000000000000007"/>
    <n v="0"/>
    <n v="7.2"/>
    <n v="0"/>
    <n v="26.400000000000002"/>
    <n v="22.400000000000002"/>
    <n v="5.6000000000000005"/>
    <n v="12"/>
    <n v="4.8000000000000007"/>
    <n v="0"/>
    <n v="16"/>
    <n v="0"/>
    <n v="16"/>
    <n v="0"/>
    <n v="0.8"/>
    <n v="7.2"/>
    <n v="0"/>
    <n v="3.2"/>
    <n v="11.200000000000001"/>
    <n v="13.600000000000001"/>
    <n v="0"/>
    <n v="6.4"/>
    <n v="13.600000000000001"/>
    <n v="4.8000000000000007"/>
    <n v="17.600000000000001"/>
    <n v="0"/>
    <n v="8"/>
    <n v="2.4000000000000004"/>
    <n v="1.6"/>
    <n v="0"/>
    <n v="13.600000000000001"/>
    <n v="6.4"/>
    <n v="0"/>
    <n v="4.8000000000000007"/>
    <n v="14.4"/>
    <n v="6.4"/>
    <n v="0"/>
    <n v="7.2"/>
    <n v="32.800000000000004"/>
    <n v="4.8000000000000007"/>
  </r>
  <r>
    <x v="210"/>
    <x v="6"/>
    <x v="28"/>
    <n v="405.60000000000008"/>
    <n v="83.2"/>
    <n v="143.20000000000002"/>
    <n v="113.60000000000001"/>
    <n v="65.600000000000009"/>
    <n v="0"/>
    <n v="0.52800000000000002"/>
    <n v="0.60000000000000009"/>
    <n v="0.6160000000000001"/>
    <n v="0.66400000000000015"/>
    <n v="0.35200000000000004"/>
    <n v="0.57599999999999996"/>
    <n v="0.75200000000000011"/>
    <n v="0.21600000000000003"/>
    <n v="0.75200000000000011"/>
    <n v="0.504"/>
    <n v="0.52800000000000002"/>
    <n v="0.72800000000000009"/>
    <n v="0.57599999999999996"/>
    <n v="0.60000000000000009"/>
    <n v="9.6000000000000002E-2"/>
    <n v="0.27200000000000002"/>
    <n v="0.58399999999999996"/>
    <n v="20"/>
    <n v="14.4"/>
    <n v="18.400000000000002"/>
    <n v="32"/>
    <n v="9.6000000000000014"/>
    <n v="3.2"/>
    <n v="9.6000000000000014"/>
    <n v="21.6"/>
    <n v="14.4"/>
    <n v="0"/>
    <n v="0"/>
    <n v="5.6000000000000005"/>
    <n v="15.200000000000001"/>
    <n v="0"/>
    <n v="5.6000000000000005"/>
    <n v="10.4"/>
    <n v="3.2"/>
    <n v="4.8000000000000007"/>
    <n v="0"/>
    <n v="20.8"/>
    <n v="29.6"/>
    <n v="25.6"/>
    <n v="10.4"/>
    <n v="0"/>
    <n v="8.8000000000000007"/>
    <n v="0"/>
    <n v="3.2"/>
    <n v="0"/>
    <n v="12.8"/>
    <n v="23.200000000000003"/>
    <n v="0"/>
    <n v="20"/>
    <n v="20.8"/>
    <n v="0"/>
    <n v="1.6"/>
    <n v="21.6"/>
    <n v="0"/>
    <n v="2.4000000000000004"/>
    <n v="12.8"/>
    <n v="4"/>
  </r>
  <r>
    <x v="211"/>
    <x v="6"/>
    <x v="29"/>
    <n v="392.79999999999995"/>
    <n v="126.4"/>
    <n v="77.600000000000009"/>
    <n v="36"/>
    <n v="152.79999999999998"/>
    <n v="0"/>
    <n v="0.43200000000000005"/>
    <n v="0.54400000000000004"/>
    <n v="0.58399999999999996"/>
    <n v="0.65600000000000014"/>
    <n v="0.71200000000000008"/>
    <n v="0.55200000000000005"/>
    <n v="0.66400000000000015"/>
    <n v="0.58399999999999996"/>
    <n v="0.56799999999999995"/>
    <n v="0.42400000000000004"/>
    <n v="0.46399999999999997"/>
    <n v="0.24"/>
    <n v="0.34400000000000003"/>
    <n v="0.70400000000000007"/>
    <n v="0.76800000000000002"/>
    <n v="0.7360000000000001"/>
    <n v="0.28000000000000003"/>
    <n v="3.2"/>
    <n v="8"/>
    <n v="9.6000000000000014"/>
    <n v="0"/>
    <n v="12"/>
    <n v="4.8000000000000007"/>
    <n v="1.6"/>
    <n v="4.8000000000000007"/>
    <n v="26.400000000000002"/>
    <n v="7.2"/>
    <n v="17.600000000000001"/>
    <n v="23.200000000000003"/>
    <n v="20.8"/>
    <n v="28.8"/>
    <n v="0"/>
    <n v="0.8"/>
    <n v="39.200000000000003"/>
    <n v="4.8000000000000007"/>
    <n v="1.6"/>
    <n v="33.6"/>
    <n v="0"/>
    <n v="0"/>
    <n v="0"/>
    <n v="4"/>
    <n v="13.600000000000001"/>
    <n v="4.8000000000000007"/>
    <n v="0"/>
    <n v="8.8000000000000007"/>
    <n v="4.8000000000000007"/>
    <n v="0"/>
    <n v="0"/>
    <n v="25.6"/>
    <n v="0"/>
    <n v="0"/>
    <n v="33.6"/>
    <n v="2.4000000000000004"/>
    <n v="22.400000000000002"/>
    <n v="8.8000000000000007"/>
    <n v="33.6"/>
    <n v="0"/>
  </r>
  <r>
    <x v="212"/>
    <x v="6"/>
    <x v="30"/>
    <n v="379.20000000000005"/>
    <n v="107.20000000000002"/>
    <n v="91.2"/>
    <n v="112.80000000000001"/>
    <n v="68"/>
    <n v="0"/>
    <n v="0.38400000000000001"/>
    <n v="0.13600000000000001"/>
    <n v="0.66400000000000015"/>
    <n v="0.64000000000000012"/>
    <n v="0.69600000000000006"/>
    <n v="0.69600000000000006"/>
    <n v="0.53600000000000003"/>
    <n v="0.51200000000000001"/>
    <n v="0.74400000000000011"/>
    <n v="0.76000000000000012"/>
    <n v="0.62400000000000011"/>
    <n v="0.75200000000000011"/>
    <n v="0.79200000000000004"/>
    <n v="0.76800000000000002"/>
    <n v="0.32800000000000007"/>
    <n v="0.29599999999999999"/>
    <n v="0.12"/>
    <n v="0"/>
    <n v="0"/>
    <n v="14.4"/>
    <n v="13.600000000000001"/>
    <n v="2.4000000000000004"/>
    <n v="3.2"/>
    <n v="17.600000000000001"/>
    <n v="0"/>
    <n v="23.200000000000003"/>
    <n v="16.8"/>
    <n v="3.2"/>
    <n v="15.200000000000001"/>
    <n v="0"/>
    <n v="22.400000000000002"/>
    <n v="0"/>
    <n v="0"/>
    <n v="5.6000000000000005"/>
    <n v="8.8000000000000007"/>
    <n v="8"/>
    <n v="8"/>
    <n v="13.600000000000001"/>
    <n v="7.2"/>
    <n v="4.8000000000000007"/>
    <n v="21.6"/>
    <n v="25.6"/>
    <n v="0"/>
    <n v="8"/>
    <n v="0"/>
    <n v="13.600000000000001"/>
    <n v="18.400000000000002"/>
    <n v="22.400000000000002"/>
    <n v="0"/>
    <n v="27.200000000000003"/>
    <n v="0"/>
    <n v="0"/>
    <n v="23.200000000000003"/>
    <n v="7.2"/>
    <n v="0"/>
    <n v="12.8"/>
    <n v="14.4"/>
  </r>
  <r>
    <x v="31"/>
    <x v="7"/>
    <x v="3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7"/>
    <x v="3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213"/>
    <x v="7"/>
    <x v="0"/>
    <n v="347.2"/>
    <n v="81.600000000000009"/>
    <n v="68.8"/>
    <n v="96.8"/>
    <n v="100.00000000000001"/>
    <n v="0"/>
    <n v="0.44000000000000006"/>
    <n v="0.55200000000000005"/>
    <n v="0.64000000000000012"/>
    <n v="0.70400000000000007"/>
    <n v="0.37600000000000006"/>
    <n v="0.71200000000000008"/>
    <n v="0.56000000000000005"/>
    <n v="0.64000000000000012"/>
    <n v="0.53600000000000003"/>
    <n v="0.57599999999999996"/>
    <n v="0.51200000000000001"/>
    <n v="0.77600000000000002"/>
    <n v="0.8"/>
    <n v="0.36800000000000005"/>
    <n v="0.20800000000000002"/>
    <n v="0.53600000000000003"/>
    <n v="0.32000000000000006"/>
    <n v="0"/>
    <n v="19.200000000000003"/>
    <n v="0"/>
    <n v="3.2"/>
    <n v="3.2"/>
    <n v="3.2"/>
    <n v="12"/>
    <n v="10.4"/>
    <n v="5.6000000000000005"/>
    <n v="12"/>
    <n v="16"/>
    <n v="26.400000000000002"/>
    <n v="0"/>
    <n v="0.8"/>
    <n v="10.4"/>
    <n v="16"/>
    <n v="21.6"/>
    <n v="0"/>
    <n v="17.600000000000001"/>
    <n v="7.2"/>
    <n v="0"/>
    <n v="1.6"/>
    <n v="44.800000000000004"/>
    <n v="8.8000000000000007"/>
    <n v="32.800000000000004"/>
    <n v="4"/>
    <n v="0"/>
    <n v="0"/>
    <n v="0"/>
    <n v="4.8000000000000007"/>
    <n v="0"/>
    <n v="1.6"/>
    <n v="21.6"/>
    <n v="12.8"/>
    <n v="13.600000000000001"/>
    <n v="28.8"/>
    <n v="2.4000000000000004"/>
    <n v="0"/>
    <n v="0.8"/>
    <n v="0"/>
  </r>
  <r>
    <x v="214"/>
    <x v="7"/>
    <x v="1"/>
    <n v="422.40000000000003"/>
    <n v="115.20000000000002"/>
    <n v="118.40000000000003"/>
    <n v="104"/>
    <n v="84.8"/>
    <n v="0"/>
    <n v="0.32800000000000007"/>
    <n v="0.62400000000000011"/>
    <n v="0.68800000000000006"/>
    <n v="0.69600000000000006"/>
    <n v="0.34400000000000003"/>
    <n v="0.59199999999999997"/>
    <n v="8.0000000000000016E-2"/>
    <n v="0.52"/>
    <n v="0.31200000000000006"/>
    <n v="0.55200000000000005"/>
    <n v="0.74400000000000011"/>
    <n v="0.33600000000000002"/>
    <n v="0.76000000000000012"/>
    <n v="0.43200000000000005"/>
    <n v="0.16000000000000003"/>
    <n v="0.75200000000000011"/>
    <n v="0.75200000000000011"/>
    <n v="35.200000000000003"/>
    <n v="0"/>
    <n v="18.400000000000002"/>
    <n v="5.6000000000000005"/>
    <n v="4.8000000000000007"/>
    <n v="6.4"/>
    <n v="9.6000000000000014"/>
    <n v="8.8000000000000007"/>
    <n v="27.200000000000003"/>
    <n v="2.4000000000000004"/>
    <n v="35.200000000000003"/>
    <n v="30.400000000000002"/>
    <n v="7.2"/>
    <n v="0"/>
    <n v="6.4"/>
    <n v="16"/>
    <n v="10.4"/>
    <n v="8.8000000000000007"/>
    <n v="0"/>
    <n v="5.6000000000000005"/>
    <n v="8.8000000000000007"/>
    <n v="12"/>
    <n v="0"/>
    <n v="11.200000000000001"/>
    <n v="2.4000000000000004"/>
    <n v="5.6000000000000005"/>
    <n v="4"/>
    <n v="23.200000000000003"/>
    <n v="24"/>
    <n v="12.8"/>
    <n v="16"/>
    <n v="4"/>
    <n v="4.8000000000000007"/>
    <n v="20.8"/>
    <n v="0"/>
    <n v="24.8"/>
    <n v="14.4"/>
    <n v="10.4"/>
    <n v="6.4"/>
    <n v="13.600000000000001"/>
  </r>
  <r>
    <x v="215"/>
    <x v="7"/>
    <x v="2"/>
    <n v="422.40000000000003"/>
    <n v="104"/>
    <n v="81.599999999999994"/>
    <n v="135.20000000000002"/>
    <n v="101.60000000000001"/>
    <n v="0"/>
    <n v="0.44800000000000006"/>
    <n v="0.6080000000000001"/>
    <n v="0.79200000000000004"/>
    <n v="0.72000000000000008"/>
    <n v="0.27200000000000002"/>
    <n v="0.8"/>
    <n v="0.44800000000000006"/>
    <n v="0.504"/>
    <n v="0.496"/>
    <n v="0.56799999999999995"/>
    <n v="0.72800000000000009"/>
    <n v="0.59199999999999997"/>
    <n v="0.69600000000000006"/>
    <n v="0.26400000000000001"/>
    <n v="0.75200000000000011"/>
    <n v="0.60000000000000009"/>
    <n v="0.74400000000000011"/>
    <n v="0"/>
    <n v="28.8"/>
    <n v="20.8"/>
    <n v="1.6"/>
    <n v="3.2"/>
    <n v="4"/>
    <n v="0"/>
    <n v="12.8"/>
    <n v="1.6"/>
    <n v="8.8000000000000007"/>
    <n v="0"/>
    <n v="3.2"/>
    <n v="19.200000000000003"/>
    <n v="0"/>
    <n v="15.200000000000001"/>
    <n v="13.600000000000001"/>
    <n v="38.400000000000006"/>
    <n v="12"/>
    <n v="0"/>
    <n v="0"/>
    <n v="4.8000000000000007"/>
    <n v="14.4"/>
    <n v="41.6"/>
    <n v="12.8"/>
    <n v="0"/>
    <n v="20.8"/>
    <n v="16"/>
    <n v="24.8"/>
    <n v="0"/>
    <n v="0"/>
    <n v="0"/>
    <n v="4.8000000000000007"/>
    <n v="40"/>
    <n v="0"/>
    <n v="28"/>
    <n v="4"/>
    <n v="0"/>
    <n v="21.6"/>
    <n v="5.6000000000000005"/>
    <n v="0"/>
  </r>
  <r>
    <x v="216"/>
    <x v="7"/>
    <x v="3"/>
    <n v="507.20000000000016"/>
    <n v="136.00000000000003"/>
    <n v="107.20000000000012"/>
    <n v="129.60000000000002"/>
    <n v="134.4"/>
    <n v="0"/>
    <n v="0.7360000000000001"/>
    <n v="0.64000000000000012"/>
    <n v="0.65600000000000014"/>
    <n v="0.45600000000000007"/>
    <n v="0.76000000000000012"/>
    <n v="0.72800000000000009"/>
    <n v="0.30400000000000005"/>
    <n v="0.43200000000000005"/>
    <n v="0.16000000000000003"/>
    <n v="0.52800000000000002"/>
    <n v="0.64000000000000012"/>
    <n v="0.74400000000000011"/>
    <n v="0.72000000000000008"/>
    <n v="0.76000000000000012"/>
    <n v="0.72800000000000009"/>
    <n v="0.44000000000000006"/>
    <n v="0.22400000000000003"/>
    <n v="19.200000000000003"/>
    <n v="7.2"/>
    <n v="30.400000000000091"/>
    <n v="0.8"/>
    <n v="9.6000000000000014"/>
    <n v="11.200000000000001"/>
    <n v="0"/>
    <n v="21.6"/>
    <n v="0"/>
    <n v="7.2"/>
    <n v="40"/>
    <n v="0"/>
    <n v="11.200000000000001"/>
    <n v="1.6"/>
    <n v="25.6"/>
    <n v="12.8"/>
    <n v="8"/>
    <n v="32"/>
    <n v="31.200000000000003"/>
    <n v="12"/>
    <n v="8"/>
    <n v="23.200000000000003"/>
    <n v="0"/>
    <n v="0"/>
    <n v="17.600000000000001"/>
    <n v="3.2"/>
    <n v="21.6"/>
    <n v="30.400000000000002"/>
    <n v="0"/>
    <n v="25.6"/>
    <n v="20.8"/>
    <n v="13.600000000000001"/>
    <n v="6.4"/>
    <n v="21.6"/>
    <n v="0"/>
    <n v="10.4"/>
    <n v="24"/>
    <n v="18.400000000000002"/>
    <n v="8"/>
    <n v="12.8"/>
  </r>
  <r>
    <x v="217"/>
    <x v="7"/>
    <x v="4"/>
    <n v="417.60000000000008"/>
    <n v="140.80000000000001"/>
    <n v="80"/>
    <n v="90.4"/>
    <n v="106.40000000000002"/>
    <n v="0"/>
    <n v="0.72800000000000009"/>
    <n v="0.12"/>
    <n v="0.2"/>
    <n v="0.56000000000000005"/>
    <n v="0.72800000000000009"/>
    <n v="0.4"/>
    <n v="0.496"/>
    <n v="8.0000000000000016E-2"/>
    <n v="0.45600000000000007"/>
    <n v="0.76000000000000012"/>
    <n v="0.4"/>
    <n v="0.67200000000000004"/>
    <n v="0.69600000000000006"/>
    <n v="0.25600000000000001"/>
    <n v="0.78400000000000003"/>
    <n v="0.46399999999999997"/>
    <n v="0.72000000000000008"/>
    <n v="4"/>
    <n v="8.8000000000000007"/>
    <n v="2.4000000000000004"/>
    <n v="7.2"/>
    <n v="5.6000000000000005"/>
    <n v="0"/>
    <n v="8"/>
    <n v="14.4"/>
    <n v="28.8"/>
    <n v="0.8"/>
    <n v="0"/>
    <n v="14.4"/>
    <n v="0"/>
    <n v="18.400000000000002"/>
    <n v="12.8"/>
    <n v="0"/>
    <n v="0"/>
    <n v="36"/>
    <n v="22.400000000000002"/>
    <n v="2.4000000000000004"/>
    <n v="3.2"/>
    <n v="14.4"/>
    <n v="0"/>
    <n v="0"/>
    <n v="0"/>
    <n v="18.400000000000002"/>
    <n v="26.400000000000002"/>
    <n v="0"/>
    <n v="2.4000000000000004"/>
    <n v="25.6"/>
    <n v="20.8"/>
    <n v="11.200000000000001"/>
    <n v="12"/>
    <n v="32.800000000000004"/>
    <n v="12"/>
    <n v="23.200000000000003"/>
    <n v="18.400000000000002"/>
    <n v="4"/>
    <n v="6.4"/>
    <n v="0"/>
  </r>
  <r>
    <x v="218"/>
    <x v="7"/>
    <x v="5"/>
    <n v="446.40000000000003"/>
    <n v="138.4"/>
    <n v="108.8"/>
    <n v="88.000000000000043"/>
    <n v="111.2"/>
    <n v="0"/>
    <n v="0.4"/>
    <n v="0.52800000000000002"/>
    <n v="0.68800000000000006"/>
    <n v="0.28799999999999998"/>
    <n v="0.7360000000000001"/>
    <n v="0.67200000000000004"/>
    <n v="0.48799999999999999"/>
    <n v="0.51200000000000001"/>
    <n v="0.51200000000000001"/>
    <n v="0.56799999999999995"/>
    <n v="0.62400000000000011"/>
    <n v="0.34400000000000003"/>
    <n v="0.78400000000000003"/>
    <n v="0.44800000000000006"/>
    <n v="0.70400000000000007"/>
    <n v="0.63200000000000012"/>
    <n v="0.64000000000000012"/>
    <n v="9.6000000000000014"/>
    <n v="0"/>
    <n v="0"/>
    <n v="26.400000000000002"/>
    <n v="0"/>
    <n v="24.8"/>
    <n v="31.200000000000003"/>
    <n v="16.8"/>
    <n v="0"/>
    <n v="0"/>
    <n v="20"/>
    <n v="25.6"/>
    <n v="9.6000000000000014"/>
    <n v="12.8"/>
    <n v="35.200000000000003"/>
    <n v="5.6000000000000005"/>
    <n v="0"/>
    <n v="13.600000000000001"/>
    <n v="8.8000000000000007"/>
    <n v="0"/>
    <n v="0"/>
    <n v="31.200000000000003"/>
    <n v="0.8"/>
    <n v="0.8"/>
    <n v="6.4"/>
    <n v="8"/>
    <n v="2.4000000000000004"/>
    <n v="8.8000000000000451"/>
    <n v="18.400000000000002"/>
    <n v="11.200000000000001"/>
    <n v="13.600000000000001"/>
    <n v="2.4000000000000004"/>
    <n v="17.600000000000001"/>
    <n v="23.200000000000003"/>
    <n v="17.600000000000001"/>
    <n v="31.200000000000003"/>
    <n v="11.200000000000001"/>
    <n v="0.8"/>
    <n v="20.8"/>
    <n v="0"/>
  </r>
  <r>
    <x v="219"/>
    <x v="7"/>
    <x v="6"/>
    <n v="358.4"/>
    <n v="116.8"/>
    <n v="69.600000000000009"/>
    <n v="73.600000000000009"/>
    <n v="98.4"/>
    <n v="0"/>
    <n v="0.56000000000000005"/>
    <n v="0.62400000000000011"/>
    <n v="0.6080000000000001"/>
    <n v="0.496"/>
    <n v="0.72800000000000009"/>
    <n v="0.55200000000000005"/>
    <n v="0.36800000000000005"/>
    <n v="0.72000000000000008"/>
    <n v="0.74400000000000011"/>
    <n v="0.48799999999999999"/>
    <n v="0.76800000000000002"/>
    <n v="0.4"/>
    <n v="0.33600000000000002"/>
    <n v="0.77600000000000002"/>
    <n v="0.69600000000000006"/>
    <n v="0.59199999999999997"/>
    <n v="0.59199999999999997"/>
    <n v="0"/>
    <n v="8"/>
    <n v="11.200000000000001"/>
    <n v="18.400000000000002"/>
    <n v="0"/>
    <n v="12.8"/>
    <n v="0.8"/>
    <n v="1.6"/>
    <n v="0"/>
    <n v="16.8"/>
    <n v="12.8"/>
    <n v="18.400000000000002"/>
    <n v="24"/>
    <n v="24.8"/>
    <n v="2.4000000000000004"/>
    <n v="24.8"/>
    <n v="0"/>
    <n v="0"/>
    <n v="0"/>
    <n v="4"/>
    <n v="15.200000000000001"/>
    <n v="0.8"/>
    <n v="34.4"/>
    <n v="3.2"/>
    <n v="0"/>
    <n v="0"/>
    <n v="9.6000000000000014"/>
    <n v="0"/>
    <n v="10.4"/>
    <n v="0"/>
    <n v="26.400000000000002"/>
    <n v="15.200000000000001"/>
    <n v="9.6000000000000014"/>
    <n v="8"/>
    <n v="4.8000000000000007"/>
    <n v="16.8"/>
    <n v="0"/>
    <n v="0"/>
    <n v="4"/>
    <n v="32"/>
  </r>
  <r>
    <x v="220"/>
    <x v="7"/>
    <x v="7"/>
    <n v="494.4"/>
    <n v="164.00000000000003"/>
    <n v="109.60000000000001"/>
    <n v="157.59999999999997"/>
    <n v="63.2"/>
    <n v="0"/>
    <n v="0.36000000000000004"/>
    <n v="0.55200000000000005"/>
    <n v="0.64800000000000013"/>
    <n v="0.64000000000000012"/>
    <n v="0.30400000000000005"/>
    <n v="0.56799999999999995"/>
    <n v="0.48"/>
    <n v="0.48"/>
    <n v="0.47199999999999998"/>
    <n v="0.6160000000000001"/>
    <n v="0.79200000000000004"/>
    <n v="0.44000000000000006"/>
    <n v="0.64000000000000012"/>
    <n v="0.20800000000000002"/>
    <n v="0.72000000000000008"/>
    <n v="0.32000000000000006"/>
    <n v="0.21600000000000003"/>
    <n v="4.8000000000000007"/>
    <n v="0"/>
    <n v="0"/>
    <n v="6.4"/>
    <n v="40"/>
    <n v="4.8000000000000007"/>
    <n v="30.400000000000002"/>
    <n v="0"/>
    <n v="0"/>
    <n v="23.200000000000003"/>
    <n v="7.2"/>
    <n v="8"/>
    <n v="0"/>
    <n v="12"/>
    <n v="6.4"/>
    <n v="4"/>
    <n v="0"/>
    <n v="20.8"/>
    <n v="2.4000000000000004"/>
    <n v="9.6000000000000014"/>
    <n v="6.4"/>
    <n v="32"/>
    <n v="35.200000000000003"/>
    <n v="0"/>
    <n v="24"/>
    <n v="0"/>
    <n v="16.8"/>
    <n v="0"/>
    <n v="24"/>
    <n v="19.200000000000003"/>
    <n v="20.8"/>
    <n v="0"/>
    <n v="35.200000000000003"/>
    <n v="5.6000000000000005"/>
    <n v="25.6"/>
    <n v="0"/>
    <n v="37.6"/>
    <n v="18.400000000000002"/>
    <n v="4"/>
    <n v="16.8"/>
  </r>
  <r>
    <x v="221"/>
    <x v="7"/>
    <x v="8"/>
    <n v="327.20000000000005"/>
    <n v="110.4"/>
    <n v="120.00000000000006"/>
    <n v="60.79999999999999"/>
    <n v="36"/>
    <n v="0"/>
    <n v="0.27200000000000002"/>
    <n v="0.53600000000000003"/>
    <n v="0.7360000000000001"/>
    <n v="0.69600000000000006"/>
    <n v="0.77600000000000002"/>
    <n v="0.75200000000000011"/>
    <n v="0.78400000000000003"/>
    <n v="0.75200000000000011"/>
    <n v="0.48"/>
    <n v="0.52"/>
    <n v="0.496"/>
    <n v="0.24"/>
    <n v="0.79200000000000004"/>
    <n v="0.8"/>
    <n v="0.75200000000000011"/>
    <n v="0.40800000000000003"/>
    <n v="0.23199999999999998"/>
    <n v="24.8"/>
    <n v="7.2"/>
    <n v="8"/>
    <n v="17.600000000000001"/>
    <n v="12.8"/>
    <n v="11.200000000000001"/>
    <n v="4.8000000000000007"/>
    <n v="18.400000000000002"/>
    <n v="9.6000000000000014"/>
    <n v="5.6000000000000458"/>
    <n v="8"/>
    <n v="0"/>
    <n v="0"/>
    <n v="0"/>
    <n v="0"/>
    <n v="3.2"/>
    <n v="8"/>
    <n v="5.6000000000000005"/>
    <n v="19.200000000000003"/>
    <n v="0"/>
    <n v="3.2"/>
    <n v="12.8"/>
    <n v="12"/>
    <n v="2.4000000000000004"/>
    <n v="2.4000000000000004"/>
    <n v="4.8000000000000007"/>
    <n v="4.8000000000000007"/>
    <n v="4.8000000000000007"/>
    <n v="8"/>
    <n v="5.6000000000000005"/>
    <n v="12"/>
    <n v="0"/>
    <n v="22.400000000000002"/>
    <n v="21.6"/>
    <n v="7.2"/>
    <n v="24.8"/>
    <n v="0.8"/>
    <n v="20.8"/>
    <n v="0"/>
    <n v="0.8"/>
  </r>
  <r>
    <x v="222"/>
    <x v="7"/>
    <x v="9"/>
    <n v="312"/>
    <n v="77.600000000000009"/>
    <n v="150.4"/>
    <n v="16.8"/>
    <n v="67.200000000000017"/>
    <n v="0"/>
    <n v="0.32000000000000006"/>
    <n v="0.44800000000000006"/>
    <n v="0.75200000000000011"/>
    <n v="0.56000000000000005"/>
    <n v="0.65600000000000014"/>
    <n v="0.79200000000000004"/>
    <n v="0.42400000000000004"/>
    <n v="0.54400000000000004"/>
    <n v="0.72800000000000009"/>
    <n v="0.52800000000000002"/>
    <n v="0.77600000000000002"/>
    <n v="0.68800000000000006"/>
    <n v="0.32000000000000006"/>
    <n v="0.78400000000000003"/>
    <n v="0.64000000000000012"/>
    <n v="0.45600000000000007"/>
    <n v="0.64800000000000013"/>
    <n v="0"/>
    <n v="12"/>
    <n v="13.600000000000001"/>
    <n v="10.4"/>
    <n v="20.8"/>
    <n v="28.8"/>
    <n v="27.200000000000003"/>
    <n v="0"/>
    <n v="20"/>
    <n v="17.600000000000001"/>
    <n v="22.400000000000002"/>
    <n v="0.8"/>
    <n v="5.6000000000000005"/>
    <n v="3.2"/>
    <n v="0"/>
    <n v="24.8"/>
    <n v="0"/>
    <n v="11.200000000000001"/>
    <n v="3.2"/>
    <n v="18.400000000000002"/>
    <n v="0"/>
    <n v="8.8000000000000007"/>
    <n v="8"/>
    <n v="0"/>
    <n v="0"/>
    <n v="0"/>
    <n v="0"/>
    <n v="0"/>
    <n v="0"/>
    <n v="0"/>
    <n v="9.6000000000000014"/>
    <n v="9.6000000000000014"/>
    <n v="10.4"/>
    <n v="0"/>
    <n v="5.6000000000000005"/>
    <n v="16"/>
    <n v="4"/>
    <n v="6.4"/>
    <n v="8.8000000000000007"/>
    <n v="7.2"/>
  </r>
  <r>
    <x v="223"/>
    <x v="7"/>
    <x v="10"/>
    <n v="327.2"/>
    <n v="42.399999999999991"/>
    <n v="52"/>
    <n v="139.19999999999999"/>
    <n v="93.600000000000009"/>
    <n v="0"/>
    <n v="0.64000000000000012"/>
    <n v="0.64000000000000012"/>
    <n v="0.58399999999999996"/>
    <n v="0.70400000000000007"/>
    <n v="0.78400000000000003"/>
    <n v="0.59199999999999997"/>
    <n v="0.2"/>
    <n v="0.76800000000000002"/>
    <n v="0.69600000000000006"/>
    <n v="0.6080000000000001"/>
    <n v="0.45600000000000007"/>
    <n v="0.62400000000000011"/>
    <n v="0.39200000000000002"/>
    <n v="0.56000000000000005"/>
    <n v="0.76800000000000002"/>
    <n v="0.71200000000000008"/>
    <n v="0.69600000000000006"/>
    <n v="0"/>
    <n v="2.4000000000000004"/>
    <n v="27.200000000000003"/>
    <n v="4"/>
    <n v="0"/>
    <n v="16"/>
    <n v="0"/>
    <n v="0"/>
    <n v="0"/>
    <n v="2.4000000000000004"/>
    <n v="8.8000000000000007"/>
    <n v="2.4000000000000004"/>
    <n v="0"/>
    <n v="17.600000000000001"/>
    <n v="3.2"/>
    <n v="7.2"/>
    <n v="7.2"/>
    <n v="0"/>
    <n v="25.6"/>
    <n v="30.400000000000002"/>
    <n v="16"/>
    <n v="32.800000000000004"/>
    <n v="16.8"/>
    <n v="0"/>
    <n v="16"/>
    <n v="0"/>
    <n v="8.8000000000000007"/>
    <n v="33.6"/>
    <n v="13.600000000000001"/>
    <n v="1.6"/>
    <n v="0"/>
    <n v="6.4"/>
    <n v="0"/>
    <n v="8.8000000000000007"/>
    <n v="4.8000000000000007"/>
    <n v="7.2"/>
    <n v="9.6000000000000014"/>
    <n v="0"/>
    <n v="0.8"/>
    <n v="4.8000000000000007"/>
  </r>
  <r>
    <x v="224"/>
    <x v="7"/>
    <x v="11"/>
    <n v="281.60000000000002"/>
    <n v="123.2"/>
    <n v="64.8"/>
    <n v="15.200000000000003"/>
    <n v="78.40000000000002"/>
    <n v="0"/>
    <n v="0.79200000000000004"/>
    <n v="0.52800000000000002"/>
    <n v="0.59199999999999997"/>
    <n v="0.248"/>
    <n v="0.70400000000000007"/>
    <n v="0.72800000000000009"/>
    <n v="0.52"/>
    <n v="0.43200000000000005"/>
    <n v="0.32000000000000006"/>
    <n v="0.7360000000000001"/>
    <n v="0.79200000000000004"/>
    <n v="0.72000000000000008"/>
    <n v="0.72800000000000009"/>
    <n v="0.36000000000000004"/>
    <n v="0.7360000000000001"/>
    <n v="0.248"/>
    <n v="0.69600000000000006"/>
    <n v="13.600000000000001"/>
    <n v="0"/>
    <n v="0"/>
    <n v="8.8000000000000007"/>
    <n v="16"/>
    <n v="13.600000000000001"/>
    <n v="0"/>
    <n v="12"/>
    <n v="0.8"/>
    <n v="0"/>
    <n v="0"/>
    <n v="23.200000000000003"/>
    <n v="16"/>
    <n v="6.4"/>
    <n v="7.2"/>
    <n v="8.8000000000000007"/>
    <n v="0"/>
    <n v="0"/>
    <n v="9.6000000000000014"/>
    <n v="7.2"/>
    <n v="5.6000000000000005"/>
    <n v="0"/>
    <n v="0"/>
    <n v="0"/>
    <n v="0"/>
    <n v="4"/>
    <n v="0"/>
    <n v="0.8"/>
    <n v="0"/>
    <n v="4.8000000000000007"/>
    <n v="5.6000000000000005"/>
    <n v="6.4"/>
    <n v="2.4000000000000004"/>
    <n v="9.6000000000000014"/>
    <n v="4.8000000000000007"/>
    <n v="28"/>
    <n v="27.200000000000003"/>
    <n v="15.200000000000001"/>
    <n v="24"/>
    <n v="0"/>
  </r>
  <r>
    <x v="225"/>
    <x v="7"/>
    <x v="12"/>
    <n v="438.40000000000003"/>
    <n v="89.600000000000009"/>
    <n v="125.60000000000001"/>
    <n v="127.2"/>
    <n v="96"/>
    <n v="0"/>
    <n v="0.16000000000000003"/>
    <n v="0.48"/>
    <n v="0.29599999999999999"/>
    <n v="0.38400000000000001"/>
    <n v="0.36800000000000005"/>
    <n v="0.6160000000000001"/>
    <n v="0.8"/>
    <n v="0.54400000000000004"/>
    <n v="0.6160000000000001"/>
    <n v="0.68"/>
    <n v="0.60000000000000009"/>
    <n v="0.24"/>
    <n v="0.7360000000000001"/>
    <n v="0.72000000000000008"/>
    <n v="0.78400000000000003"/>
    <n v="0.43200000000000005"/>
    <n v="0.71200000000000008"/>
    <n v="10.4"/>
    <n v="12.8"/>
    <n v="2.4000000000000004"/>
    <n v="0"/>
    <n v="0"/>
    <n v="24.8"/>
    <n v="26.400000000000002"/>
    <n v="0"/>
    <n v="24.8"/>
    <n v="24"/>
    <n v="8"/>
    <n v="10.399999999999956"/>
    <n v="0"/>
    <n v="19.200000000000003"/>
    <n v="30.400000000000002"/>
    <n v="5.6000000000000005"/>
    <n v="20"/>
    <n v="8"/>
    <n v="0"/>
    <n v="2.4000000000000457"/>
    <n v="3.2"/>
    <n v="0.8"/>
    <n v="21.6"/>
    <n v="39.200000000000003"/>
    <n v="2.4000000000000004"/>
    <n v="1.6"/>
    <n v="0"/>
    <n v="4"/>
    <n v="25.6"/>
    <n v="28.8"/>
    <n v="4.8000000000000007"/>
    <n v="3.2"/>
    <n v="34.4"/>
    <n v="0"/>
    <n v="0"/>
    <n v="0"/>
    <n v="0"/>
    <n v="40"/>
    <n v="7.2"/>
    <n v="0"/>
  </r>
  <r>
    <x v="226"/>
    <x v="7"/>
    <x v="13"/>
    <n v="297.60000000000002"/>
    <n v="40.000000000000007"/>
    <n v="104.00000000000001"/>
    <n v="68.8"/>
    <n v="84.8"/>
    <n v="0"/>
    <n v="0.38400000000000001"/>
    <n v="0.51200000000000001"/>
    <n v="0.57599999999999996"/>
    <n v="0.31200000000000006"/>
    <n v="0.69600000000000006"/>
    <n v="0.496"/>
    <n v="0.57599999999999996"/>
    <n v="0.48"/>
    <n v="0.31200000000000006"/>
    <n v="0.78400000000000003"/>
    <n v="0.8"/>
    <n v="0.248"/>
    <n v="0.7360000000000001"/>
    <n v="0.58399999999999996"/>
    <n v="0.44800000000000006"/>
    <n v="0.76000000000000012"/>
    <n v="0.45600000000000007"/>
    <n v="1.6"/>
    <n v="7.2"/>
    <n v="13.600000000000001"/>
    <n v="5.6000000000000005"/>
    <n v="25.6"/>
    <n v="8.8000000000000007"/>
    <n v="26.400000000000002"/>
    <n v="8"/>
    <n v="0"/>
    <n v="7.2"/>
    <n v="14.4"/>
    <n v="0"/>
    <n v="5.6000000000000005"/>
    <n v="21.6"/>
    <n v="0"/>
    <n v="2.4000000000000004"/>
    <n v="38.400000000000006"/>
    <n v="8.8000000000000007"/>
    <n v="5.6000000000000005"/>
    <n v="2.4000000000000004"/>
    <n v="0"/>
    <n v="0"/>
    <n v="24"/>
    <n v="0"/>
    <n v="0"/>
    <n v="0"/>
    <n v="28.8"/>
    <n v="0"/>
    <n v="0"/>
    <n v="16"/>
    <n v="0"/>
    <n v="0"/>
    <n v="0.8"/>
    <n v="0"/>
    <n v="0"/>
    <n v="19.200000000000003"/>
    <n v="0"/>
    <n v="8"/>
    <n v="2.4000000000000004"/>
    <n v="9.6000000000000014"/>
  </r>
  <r>
    <x v="227"/>
    <x v="7"/>
    <x v="14"/>
    <n v="408"/>
    <n v="105.60000000000001"/>
    <n v="118.4"/>
    <n v="106.4"/>
    <n v="77.599999999999994"/>
    <n v="0"/>
    <n v="0.39200000000000002"/>
    <n v="0.51200000000000001"/>
    <n v="0.78400000000000003"/>
    <n v="0.72000000000000008"/>
    <n v="0.72000000000000008"/>
    <n v="0.69600000000000006"/>
    <n v="8.0000000000000016E-2"/>
    <n v="0.77600000000000002"/>
    <n v="0.63200000000000012"/>
    <n v="0.59199999999999997"/>
    <n v="0.79200000000000004"/>
    <n v="0.65600000000000014"/>
    <n v="0.44800000000000006"/>
    <n v="0.24"/>
    <n v="0.6160000000000001"/>
    <n v="0.45600000000000007"/>
    <n v="0.62400000000000011"/>
    <n v="0"/>
    <n v="0"/>
    <n v="28.8"/>
    <n v="0"/>
    <n v="8"/>
    <n v="8"/>
    <n v="24.8"/>
    <n v="2.4000000000000004"/>
    <n v="35.200000000000003"/>
    <n v="11.200000000000001"/>
    <n v="8.8000000000000007"/>
    <n v="0"/>
    <n v="0"/>
    <n v="0.8"/>
    <n v="28"/>
    <n v="0"/>
    <n v="22.400000000000002"/>
    <n v="8.8000000000000007"/>
    <n v="17.600000000000001"/>
    <n v="0"/>
    <n v="0"/>
    <n v="16.8"/>
    <n v="16.8"/>
    <n v="29.6"/>
    <n v="8"/>
    <n v="21.6"/>
    <n v="9.6000000000000014"/>
    <n v="0"/>
    <n v="0"/>
    <n v="4"/>
    <n v="1.6"/>
    <n v="13.600000000000001"/>
    <n v="23.200000000000003"/>
    <n v="0.8"/>
    <n v="6.4"/>
    <n v="8.8000000000000007"/>
    <n v="15.200000000000001"/>
    <n v="0"/>
    <n v="31.200000000000003"/>
    <n v="4.8000000000000007"/>
  </r>
  <r>
    <x v="228"/>
    <x v="7"/>
    <x v="15"/>
    <n v="371.20000000000022"/>
    <n v="59.20000000000001"/>
    <n v="76.000000000000099"/>
    <n v="142.40000000000009"/>
    <n v="93.600000000000009"/>
    <n v="0"/>
    <n v="0.41600000000000004"/>
    <n v="0.74400000000000011"/>
    <n v="0.57599999999999996"/>
    <n v="0.6160000000000001"/>
    <n v="0.29599999999999999"/>
    <n v="0.46399999999999997"/>
    <n v="0.74400000000000011"/>
    <n v="0.10400000000000001"/>
    <n v="0.63200000000000012"/>
    <n v="0.52"/>
    <n v="0.504"/>
    <n v="0.57599999999999996"/>
    <n v="0.77600000000000002"/>
    <n v="0.75200000000000011"/>
    <n v="0.6080000000000001"/>
    <n v="0.46399999999999997"/>
    <n v="0.30400000000000005"/>
    <n v="17.600000000000001"/>
    <n v="33.6"/>
    <n v="2.4000000000000909"/>
    <n v="6.4"/>
    <n v="0"/>
    <n v="4.8000000000000007"/>
    <n v="0"/>
    <n v="4"/>
    <n v="0"/>
    <n v="7.2"/>
    <n v="2.4000000000000004"/>
    <n v="1.6"/>
    <n v="0"/>
    <n v="0"/>
    <n v="5.6000000000000005"/>
    <n v="0"/>
    <n v="40.800000000000004"/>
    <n v="7.2"/>
    <n v="30.400000000000002"/>
    <n v="8"/>
    <n v="26.400000000000002"/>
    <n v="9.600000000000092"/>
    <n v="32"/>
    <n v="12"/>
    <n v="24.8"/>
    <n v="18.400000000000002"/>
    <n v="1.6"/>
    <n v="9.6000000000000014"/>
    <n v="8"/>
    <n v="0"/>
    <n v="0"/>
    <n v="13.600000000000001"/>
    <n v="11.200000000000001"/>
    <n v="3.2"/>
    <n v="0"/>
    <n v="2.4000000000000004"/>
    <n v="12"/>
    <n v="11.200000000000001"/>
    <n v="5.6000000000000005"/>
    <n v="0"/>
  </r>
  <r>
    <x v="229"/>
    <x v="7"/>
    <x v="16"/>
    <n v="289.60000000000002"/>
    <n v="52"/>
    <n v="41.6"/>
    <n v="108.00000000000001"/>
    <n v="88"/>
    <n v="0"/>
    <n v="0.26400000000000001"/>
    <n v="0.52800000000000002"/>
    <n v="0.59199999999999997"/>
    <n v="0.69600000000000006"/>
    <n v="0.56799999999999995"/>
    <n v="0.52"/>
    <n v="0.496"/>
    <n v="0.78400000000000003"/>
    <n v="0.72000000000000008"/>
    <n v="0.68"/>
    <n v="0.504"/>
    <n v="0.34400000000000003"/>
    <n v="0.75200000000000011"/>
    <n v="0.30400000000000005"/>
    <n v="9.6000000000000002E-2"/>
    <n v="0.66400000000000015"/>
    <n v="0.45600000000000007"/>
    <n v="4"/>
    <n v="2.4000000000000004"/>
    <n v="0"/>
    <n v="8"/>
    <n v="0"/>
    <n v="0"/>
    <n v="10.4"/>
    <n v="0"/>
    <n v="4"/>
    <n v="12.8"/>
    <n v="2.4000000000000004"/>
    <n v="4"/>
    <n v="25.6"/>
    <n v="0"/>
    <n v="28.8"/>
    <n v="8.8000000000000007"/>
    <n v="0"/>
    <n v="7.2"/>
    <n v="0"/>
    <n v="13.600000000000001"/>
    <n v="0"/>
    <n v="0"/>
    <n v="19.200000000000003"/>
    <n v="34.4"/>
    <n v="5.6000000000000005"/>
    <n v="17.600000000000001"/>
    <n v="24"/>
    <n v="2.4000000000000004"/>
    <n v="4.8000000000000007"/>
    <n v="0"/>
    <n v="22.400000000000002"/>
    <n v="0"/>
    <n v="5.6000000000000005"/>
    <n v="4"/>
    <n v="20"/>
    <n v="0"/>
    <n v="0"/>
    <n v="0"/>
    <n v="0"/>
    <n v="0"/>
  </r>
  <r>
    <x v="230"/>
    <x v="7"/>
    <x v="17"/>
    <n v="426.40000000000009"/>
    <n v="150.40000000000003"/>
    <n v="81.600000000000009"/>
    <n v="82.4"/>
    <n v="112.00000000000001"/>
    <n v="0"/>
    <n v="0.27200000000000002"/>
    <n v="0.6080000000000001"/>
    <n v="0.72000000000000008"/>
    <n v="0.72000000000000008"/>
    <n v="0.6160000000000001"/>
    <n v="0.55200000000000005"/>
    <n v="0.52"/>
    <n v="0.68800000000000006"/>
    <n v="0.79200000000000004"/>
    <n v="0.53600000000000003"/>
    <n v="0.77600000000000002"/>
    <n v="0.44000000000000006"/>
    <n v="0.72800000000000009"/>
    <n v="0.47199999999999998"/>
    <n v="0.78400000000000003"/>
    <n v="0.64000000000000012"/>
    <n v="0.32800000000000007"/>
    <n v="0"/>
    <n v="0"/>
    <n v="11.200000000000001"/>
    <n v="11.200000000000001"/>
    <n v="5.6000000000000005"/>
    <n v="12.8"/>
    <n v="12"/>
    <n v="0"/>
    <n v="28.8"/>
    <n v="0"/>
    <n v="0"/>
    <n v="0"/>
    <n v="22.400000000000002"/>
    <n v="22.400000000000002"/>
    <n v="15.200000000000001"/>
    <n v="16.8"/>
    <n v="22.400000000000002"/>
    <n v="0"/>
    <n v="12"/>
    <n v="0.8"/>
    <n v="0"/>
    <n v="23.200000000000003"/>
    <n v="0"/>
    <n v="25.6"/>
    <n v="0"/>
    <n v="0"/>
    <n v="1.6"/>
    <n v="16.8"/>
    <n v="0"/>
    <n v="15.200000000000001"/>
    <n v="3.2"/>
    <n v="48.800000000000004"/>
    <n v="27.200000000000003"/>
    <n v="25.6"/>
    <n v="14.4"/>
    <n v="0"/>
    <n v="7.2"/>
    <n v="8"/>
    <n v="0"/>
    <n v="16"/>
  </r>
  <r>
    <x v="231"/>
    <x v="7"/>
    <x v="18"/>
    <n v="447.20000000000005"/>
    <n v="96"/>
    <n v="136.80000000000001"/>
    <n v="140"/>
    <n v="74.400000000000006"/>
    <n v="0"/>
    <n v="0.74400000000000011"/>
    <n v="0.504"/>
    <n v="0.63200000000000012"/>
    <n v="0.64000000000000012"/>
    <n v="0.7360000000000001"/>
    <n v="0.48"/>
    <n v="0.51200000000000001"/>
    <n v="0.48799999999999999"/>
    <n v="0.64000000000000012"/>
    <n v="0.62400000000000011"/>
    <n v="0.79200000000000004"/>
    <n v="0.12"/>
    <n v="0.43200000000000005"/>
    <n v="0.72800000000000009"/>
    <n v="0.8"/>
    <n v="0.65600000000000014"/>
    <n v="0.68"/>
    <n v="15.200000000000001"/>
    <n v="30.400000000000002"/>
    <n v="2.4000000000000004"/>
    <n v="12.8"/>
    <n v="18.400000000000002"/>
    <n v="9.6000000000000014"/>
    <n v="31.200000000000003"/>
    <n v="3.2"/>
    <n v="0"/>
    <n v="13.600000000000001"/>
    <n v="14.4"/>
    <n v="5.6000000000000005"/>
    <n v="20"/>
    <n v="7.2"/>
    <n v="3.2"/>
    <n v="8"/>
    <n v="2.4000000000000004"/>
    <n v="26.400000000000002"/>
    <n v="0"/>
    <n v="1.6"/>
    <n v="12"/>
    <n v="16"/>
    <n v="8"/>
    <n v="5.6000000000000005"/>
    <n v="26.400000000000002"/>
    <n v="8"/>
    <n v="4"/>
    <n v="6.4"/>
    <n v="44"/>
    <n v="9.6000000000000014"/>
    <n v="0.8"/>
    <n v="0"/>
    <n v="36.800000000000004"/>
    <n v="9.6000000000000014"/>
    <n v="0"/>
    <n v="2.4000000000000004"/>
    <n v="0"/>
    <n v="0"/>
    <n v="32.800000000000004"/>
    <n v="13.600000000000001"/>
  </r>
  <r>
    <x v="232"/>
    <x v="7"/>
    <x v="19"/>
    <n v="385.6"/>
    <n v="114.39999999999998"/>
    <n v="100.80000000000001"/>
    <n v="100.00000000000001"/>
    <n v="70.400000000000006"/>
    <n v="0"/>
    <n v="0.52"/>
    <n v="0.28000000000000003"/>
    <n v="0.64000000000000012"/>
    <n v="0.58399999999999996"/>
    <n v="0.76800000000000002"/>
    <n v="0.71200000000000008"/>
    <n v="0.56799999999999995"/>
    <n v="0.72800000000000009"/>
    <n v="0.60000000000000009"/>
    <n v="0.76800000000000002"/>
    <n v="0.72800000000000009"/>
    <n v="0.36000000000000004"/>
    <n v="0.72800000000000009"/>
    <n v="0.74400000000000011"/>
    <n v="0.64800000000000013"/>
    <n v="0.76000000000000012"/>
    <n v="0.29599999999999999"/>
    <n v="0.8"/>
    <n v="19.200000000000003"/>
    <n v="8.8000000000000007"/>
    <n v="18.400000000000002"/>
    <n v="0"/>
    <n v="12"/>
    <n v="0"/>
    <n v="29.6"/>
    <n v="1.6"/>
    <n v="10.4"/>
    <n v="19.200000000000003"/>
    <n v="4.8000000000000007"/>
    <n v="0"/>
    <n v="22.400000000000002"/>
    <n v="13.600000000000001"/>
    <n v="0"/>
    <n v="12"/>
    <n v="3.2"/>
    <n v="10.4"/>
    <n v="4"/>
    <n v="6.4"/>
    <n v="0"/>
    <n v="4.8000000000000007"/>
    <n v="18.400000000000002"/>
    <n v="6.4"/>
    <n v="7.2"/>
    <n v="32"/>
    <n v="2.4000000000000004"/>
    <n v="2.4000000000000004"/>
    <n v="20"/>
    <n v="16.8"/>
    <n v="23.200000000000003"/>
    <n v="16"/>
    <n v="8.8000000000000007"/>
    <n v="0.8"/>
    <n v="21.6"/>
    <n v="17.600000000000001"/>
    <n v="0"/>
    <n v="0"/>
    <n v="9.6000000000000014"/>
  </r>
  <r>
    <x v="233"/>
    <x v="7"/>
    <x v="20"/>
    <n v="469.6"/>
    <n v="121.60000000000001"/>
    <n v="118.4"/>
    <n v="136.80000000000001"/>
    <n v="92.800000000000011"/>
    <n v="0"/>
    <n v="0.54400000000000004"/>
    <n v="0.44800000000000006"/>
    <n v="0.26400000000000001"/>
    <n v="0.32000000000000006"/>
    <n v="0.30400000000000005"/>
    <n v="0.54400000000000004"/>
    <n v="0.59199999999999997"/>
    <n v="0.44000000000000006"/>
    <n v="0.59199999999999997"/>
    <n v="0.51200000000000001"/>
    <n v="0.72800000000000009"/>
    <n v="0.71200000000000008"/>
    <n v="0.28000000000000003"/>
    <n v="0.72800000000000009"/>
    <n v="0.78400000000000003"/>
    <n v="0.8"/>
    <n v="0.72000000000000008"/>
    <n v="16.8"/>
    <n v="9.6000000000000014"/>
    <n v="8"/>
    <n v="6.4"/>
    <n v="8.8000000000000007"/>
    <n v="36.800000000000004"/>
    <n v="26.400000000000002"/>
    <n v="0.8"/>
    <n v="0"/>
    <n v="4.8000000000000007"/>
    <n v="12.8"/>
    <n v="4.8000000000000007"/>
    <n v="0"/>
    <n v="0.8"/>
    <n v="19.200000000000003"/>
    <n v="0"/>
    <n v="32"/>
    <n v="12.8"/>
    <n v="0"/>
    <n v="23.200000000000003"/>
    <n v="0"/>
    <n v="12"/>
    <n v="23.200000000000003"/>
    <n v="34.4"/>
    <n v="0"/>
    <n v="7.2"/>
    <n v="15.200000000000001"/>
    <n v="25.6"/>
    <n v="18.400000000000002"/>
    <n v="0.8"/>
    <n v="25.6"/>
    <n v="0.8"/>
    <n v="8"/>
    <n v="31.200000000000003"/>
    <n v="0"/>
    <n v="15.200000000000001"/>
    <n v="4.8000000000000007"/>
    <n v="14.4"/>
    <n v="0.8"/>
    <n v="20.8"/>
  </r>
  <r>
    <x v="234"/>
    <x v="7"/>
    <x v="21"/>
    <n v="358.40000000000003"/>
    <n v="104.80000000000003"/>
    <n v="59.199999999999996"/>
    <n v="129.60000000000002"/>
    <n v="64.800000000000011"/>
    <n v="0"/>
    <n v="0.496"/>
    <n v="0.52800000000000002"/>
    <n v="0.63200000000000012"/>
    <n v="0.66400000000000015"/>
    <n v="0.75200000000000011"/>
    <n v="0.64800000000000013"/>
    <n v="0.6160000000000001"/>
    <n v="0.22400000000000003"/>
    <n v="0.70400000000000007"/>
    <n v="0.79200000000000004"/>
    <n v="0.53600000000000003"/>
    <n v="0.66400000000000015"/>
    <n v="0.64000000000000012"/>
    <n v="0.76800000000000002"/>
    <n v="0.68"/>
    <n v="0.52"/>
    <n v="0.6080000000000001"/>
    <n v="0"/>
    <n v="7.2"/>
    <n v="4.8000000000000007"/>
    <n v="2.4000000000000004"/>
    <n v="0"/>
    <n v="8"/>
    <n v="0"/>
    <n v="24"/>
    <n v="6.4"/>
    <n v="6.4"/>
    <n v="12.8"/>
    <n v="21.6"/>
    <n v="0"/>
    <n v="4"/>
    <n v="0"/>
    <n v="35.200000000000003"/>
    <n v="4"/>
    <n v="0"/>
    <n v="0"/>
    <n v="0"/>
    <n v="15.200000000000001"/>
    <n v="17.600000000000001"/>
    <n v="27.200000000000003"/>
    <n v="7.2"/>
    <n v="11.200000000000001"/>
    <n v="8.8000000000000007"/>
    <n v="18.400000000000002"/>
    <n v="0"/>
    <n v="3.2"/>
    <n v="20.8"/>
    <n v="22.400000000000002"/>
    <n v="0"/>
    <n v="5.6000000000000005"/>
    <n v="33.6"/>
    <n v="0"/>
    <n v="33.6"/>
    <n v="2.4000000000000004"/>
    <n v="7.2"/>
    <n v="0"/>
    <n v="0"/>
  </r>
  <r>
    <x v="235"/>
    <x v="7"/>
    <x v="22"/>
    <n v="420.80000000000007"/>
    <n v="116.80000000000001"/>
    <n v="117.60000000000001"/>
    <n v="140.80000000000001"/>
    <n v="45.600000000000009"/>
    <n v="0"/>
    <n v="0.30400000000000005"/>
    <n v="0.43200000000000005"/>
    <n v="0.64000000000000012"/>
    <n v="0.504"/>
    <n v="0.71200000000000008"/>
    <n v="0.72000000000000008"/>
    <n v="0.60000000000000009"/>
    <n v="0.504"/>
    <n v="0.52800000000000002"/>
    <n v="0.76800000000000002"/>
    <n v="0.79200000000000004"/>
    <n v="0.52"/>
    <n v="0.6160000000000001"/>
    <n v="0.33600000000000002"/>
    <n v="0.76000000000000012"/>
    <n v="0.29599999999999999"/>
    <n v="0.35200000000000004"/>
    <n v="20"/>
    <n v="8.8000000000000007"/>
    <n v="0"/>
    <n v="25.6"/>
    <n v="0"/>
    <n v="8"/>
    <n v="2.4000000000000004"/>
    <n v="9.6000000000000014"/>
    <n v="43.2"/>
    <n v="0"/>
    <n v="4.8000000000000007"/>
    <n v="8.8000000000000007"/>
    <n v="16"/>
    <n v="5.6000000000000005"/>
    <n v="0"/>
    <n v="0"/>
    <n v="12"/>
    <n v="0"/>
    <n v="0"/>
    <n v="3.2"/>
    <n v="14.4"/>
    <n v="0"/>
    <n v="3.2"/>
    <n v="8.8000000000000007"/>
    <n v="25.6"/>
    <n v="21.6"/>
    <n v="21.6"/>
    <n v="7.2"/>
    <n v="38.400000000000006"/>
    <n v="0"/>
    <n v="11.200000000000001"/>
    <n v="4"/>
    <n v="0"/>
    <n v="35.200000000000003"/>
    <n v="11.200000000000001"/>
    <n v="8.8000000000000007"/>
    <n v="0"/>
    <n v="34.4"/>
    <n v="12"/>
    <n v="0"/>
  </r>
  <r>
    <x v="236"/>
    <x v="7"/>
    <x v="23"/>
    <n v="352"/>
    <n v="86.4"/>
    <n v="110.4"/>
    <n v="60.000000000000007"/>
    <n v="95.2"/>
    <n v="0"/>
    <n v="0.72800000000000009"/>
    <n v="0.79200000000000004"/>
    <n v="0.248"/>
    <n v="0.53600000000000003"/>
    <n v="0.78400000000000003"/>
    <n v="0.54400000000000004"/>
    <n v="0.64000000000000012"/>
    <n v="0.44000000000000006"/>
    <n v="0.52"/>
    <n v="0.33600000000000002"/>
    <n v="0.68"/>
    <n v="0.68800000000000006"/>
    <n v="0.64800000000000013"/>
    <n v="0.6160000000000001"/>
    <n v="0.8"/>
    <n v="0.38400000000000001"/>
    <n v="0.64800000000000013"/>
    <n v="4"/>
    <n v="1.6"/>
    <n v="10.4"/>
    <n v="38.400000000000006"/>
    <n v="12"/>
    <n v="16"/>
    <n v="0"/>
    <n v="0"/>
    <n v="0"/>
    <n v="28"/>
    <n v="23.200000000000003"/>
    <n v="0"/>
    <n v="0"/>
    <n v="0"/>
    <n v="5.6000000000000005"/>
    <n v="33.6"/>
    <n v="11.200000000000001"/>
    <n v="36"/>
    <n v="8.8000000000000007"/>
    <n v="0"/>
    <n v="0"/>
    <n v="8"/>
    <n v="1.6"/>
    <n v="20"/>
    <n v="0.8"/>
    <n v="22.400000000000002"/>
    <n v="4"/>
    <n v="0"/>
    <n v="0"/>
    <n v="3.2"/>
    <n v="8"/>
    <n v="8"/>
    <n v="3.2"/>
    <n v="0"/>
    <n v="11.200000000000001"/>
    <n v="12"/>
    <n v="15.200000000000001"/>
    <n v="8.8000000000000007"/>
    <n v="1.6"/>
    <n v="18.400000000000002"/>
  </r>
  <r>
    <x v="237"/>
    <x v="7"/>
    <x v="24"/>
    <n v="346.40000000000009"/>
    <n v="36.799999999999997"/>
    <n v="129.60000000000002"/>
    <n v="118.40000000000002"/>
    <n v="61.600000000000009"/>
    <n v="0"/>
    <n v="0.7360000000000001"/>
    <n v="0.6160000000000001"/>
    <n v="0.6160000000000001"/>
    <n v="0.28000000000000003"/>
    <n v="0.72800000000000009"/>
    <n v="0.51200000000000001"/>
    <n v="0.77600000000000002"/>
    <n v="0.496"/>
    <n v="0.72000000000000008"/>
    <n v="0.76000000000000012"/>
    <n v="0.72800000000000009"/>
    <n v="0.36000000000000004"/>
    <n v="0.24"/>
    <n v="0.25600000000000001"/>
    <n v="0.38400000000000001"/>
    <n v="0.64800000000000013"/>
    <n v="0.77600000000000002"/>
    <n v="12"/>
    <n v="14.4"/>
    <n v="32"/>
    <n v="0"/>
    <n v="26.400000000000002"/>
    <n v="17.600000000000001"/>
    <n v="15.200000000000001"/>
    <n v="3.2"/>
    <n v="0"/>
    <n v="8.8000000000000007"/>
    <n v="0"/>
    <n v="0"/>
    <n v="15.200000000000001"/>
    <n v="11.200000000000012"/>
    <n v="8"/>
    <n v="0"/>
    <n v="0"/>
    <n v="10.4"/>
    <n v="0"/>
    <n v="16.8"/>
    <n v="0.8"/>
    <n v="19.200000000000003"/>
    <n v="0"/>
    <n v="12"/>
    <n v="39.200000000000003"/>
    <n v="26.400000000000002"/>
    <n v="3.2"/>
    <n v="3.2"/>
    <n v="0"/>
    <n v="14.4"/>
    <n v="8"/>
    <n v="12"/>
    <n v="0"/>
    <n v="7.2"/>
    <n v="0.8"/>
    <n v="0.8"/>
    <n v="8"/>
    <n v="0"/>
    <n v="0"/>
    <n v="0"/>
  </r>
  <r>
    <x v="238"/>
    <x v="7"/>
    <x v="25"/>
    <n v="458.4"/>
    <n v="127.99999999999999"/>
    <n v="56.800000000000004"/>
    <n v="201.60000000000002"/>
    <n v="72"/>
    <n v="1"/>
    <n v="0.36800000000000005"/>
    <n v="0.47199999999999998"/>
    <n v="0.6080000000000001"/>
    <n v="0.68800000000000006"/>
    <n v="0.77600000000000002"/>
    <n v="0.68"/>
    <n v="0.63200000000000012"/>
    <n v="0.52"/>
    <n v="0.23199999999999998"/>
    <n v="0.60000000000000009"/>
    <n v="0.44000000000000006"/>
    <n v="0.75200000000000011"/>
    <n v="0.7360000000000001"/>
    <n v="0.59199999999999997"/>
    <n v="0.74400000000000011"/>
    <n v="0.68"/>
    <n v="0.78400000000000003"/>
    <n v="0"/>
    <n v="4.8000000000000007"/>
    <n v="2.4000000000000004"/>
    <n v="0"/>
    <n v="0"/>
    <n v="0"/>
    <n v="4.8000000000000007"/>
    <n v="17.600000000000001"/>
    <n v="27.200000000000003"/>
    <n v="0"/>
    <n v="0.8"/>
    <n v="9.6000000000000014"/>
    <n v="8.8000000000000007"/>
    <n v="3.2"/>
    <n v="0"/>
    <n v="0"/>
    <n v="8"/>
    <n v="18.400000000000002"/>
    <n v="0"/>
    <n v="24"/>
    <n v="1.6"/>
    <n v="12"/>
    <n v="16"/>
    <n v="4"/>
    <n v="4"/>
    <n v="31.200000000000003"/>
    <n v="34.4"/>
    <n v="32.800000000000004"/>
    <n v="38.400000000000006"/>
    <n v="27.200000000000003"/>
    <n v="0"/>
    <n v="6.4"/>
    <n v="12"/>
    <n v="32"/>
    <n v="14.4"/>
    <n v="4.8000000000000007"/>
    <n v="21.6"/>
    <n v="18.400000000000002"/>
    <n v="16.8"/>
    <n v="1.6"/>
  </r>
  <r>
    <x v="239"/>
    <x v="7"/>
    <x v="26"/>
    <n v="432.00000000000006"/>
    <n v="111.20000000000002"/>
    <n v="65.600000000000023"/>
    <n v="105.60000000000001"/>
    <n v="149.60000000000002"/>
    <n v="0"/>
    <n v="0.72800000000000009"/>
    <n v="0.72000000000000008"/>
    <n v="0.6080000000000001"/>
    <n v="0.30400000000000005"/>
    <n v="0.31200000000000006"/>
    <n v="0.62400000000000011"/>
    <n v="0.57599999999999996"/>
    <n v="0.53600000000000003"/>
    <n v="0.76000000000000012"/>
    <n v="0.496"/>
    <n v="0.21600000000000003"/>
    <n v="0.37600000000000006"/>
    <n v="0.68"/>
    <n v="0.74400000000000011"/>
    <n v="0.47199999999999998"/>
    <n v="0.6080000000000001"/>
    <n v="0.38400000000000001"/>
    <n v="0"/>
    <n v="1.6"/>
    <n v="0"/>
    <n v="22.400000000000002"/>
    <n v="5.6000000000000005"/>
    <n v="20"/>
    <n v="1.6"/>
    <n v="4.8000000000000007"/>
    <n v="9.6000000000000014"/>
    <n v="0"/>
    <n v="1.6"/>
    <n v="21.6"/>
    <n v="17.600000000000001"/>
    <n v="42.400000000000006"/>
    <n v="0"/>
    <n v="9.6000000000000014"/>
    <n v="24"/>
    <n v="11.200000000000001"/>
    <n v="16.8"/>
    <n v="6.4"/>
    <n v="12.8"/>
    <n v="16"/>
    <n v="10.4"/>
    <n v="2.4000000000000004"/>
    <n v="0"/>
    <n v="11.200000000000001"/>
    <n v="24"/>
    <n v="12.8"/>
    <n v="16"/>
    <n v="0"/>
    <n v="0.8"/>
    <n v="7.2"/>
    <n v="0"/>
    <n v="40.800000000000004"/>
    <n v="24"/>
    <n v="0"/>
    <n v="4"/>
    <n v="0.8"/>
    <n v="33.6"/>
    <n v="0"/>
  </r>
  <r>
    <x v="240"/>
    <x v="7"/>
    <x v="27"/>
    <n v="458.4"/>
    <n v="80"/>
    <n v="138.4"/>
    <n v="148"/>
    <n v="92"/>
    <n v="0"/>
    <n v="0.192"/>
    <n v="0.76000000000000012"/>
    <n v="0.60000000000000009"/>
    <n v="0.68800000000000006"/>
    <n v="0.67200000000000004"/>
    <n v="0.71200000000000008"/>
    <n v="0.76800000000000002"/>
    <n v="0.56000000000000005"/>
    <n v="0.43200000000000005"/>
    <n v="0.48799999999999999"/>
    <n v="0.70400000000000007"/>
    <n v="0.40800000000000003"/>
    <n v="0.68"/>
    <n v="0.72800000000000009"/>
    <n v="0.76800000000000002"/>
    <n v="0.63200000000000012"/>
    <n v="0.71200000000000008"/>
    <n v="16.8"/>
    <n v="10.4"/>
    <n v="0"/>
    <n v="3.2"/>
    <n v="0"/>
    <n v="24"/>
    <n v="0"/>
    <n v="37.6"/>
    <n v="36"/>
    <n v="10.4"/>
    <n v="35.200000000000003"/>
    <n v="0"/>
    <n v="6.4"/>
    <n v="13.600000000000001"/>
    <n v="11.200000000000001"/>
    <n v="6.4"/>
    <n v="11.200000000000001"/>
    <n v="0"/>
    <n v="43.2"/>
    <n v="0"/>
    <n v="28"/>
    <n v="0"/>
    <n v="24.8"/>
    <n v="34.4"/>
    <n v="18.400000000000002"/>
    <n v="16.8"/>
    <n v="0"/>
    <n v="17.600000000000001"/>
    <n v="0"/>
    <n v="8"/>
    <n v="0"/>
    <n v="3.2"/>
    <n v="0"/>
    <n v="17.600000000000001"/>
    <n v="7.2"/>
    <n v="3.2"/>
    <n v="9.6000000000000014"/>
    <n v="28"/>
    <n v="8.7999999999999101"/>
    <n v="2.4000000000000909"/>
  </r>
  <r>
    <x v="241"/>
    <x v="7"/>
    <x v="28"/>
    <n v="410.40000000000009"/>
    <n v="78.400000000000105"/>
    <n v="82.4"/>
    <n v="111.20000000000002"/>
    <n v="138.4"/>
    <n v="0"/>
    <n v="0.36000000000000004"/>
    <n v="0.62400000000000011"/>
    <n v="0.56799999999999995"/>
    <n v="0.66400000000000015"/>
    <n v="0.79200000000000004"/>
    <n v="0.504"/>
    <n v="0.56000000000000005"/>
    <n v="0.504"/>
    <n v="0.7360000000000001"/>
    <n v="0.48799999999999999"/>
    <n v="0.70400000000000007"/>
    <n v="0.48"/>
    <n v="0.7360000000000001"/>
    <n v="0.32800000000000007"/>
    <n v="0.7360000000000001"/>
    <n v="0.23199999999999998"/>
    <n v="0.78400000000000003"/>
    <n v="12.8"/>
    <n v="16"/>
    <n v="0"/>
    <n v="0"/>
    <n v="0"/>
    <n v="1.6"/>
    <n v="16.8"/>
    <n v="16.8"/>
    <n v="16"/>
    <n v="2.4000000000000004"/>
    <n v="24"/>
    <n v="2.4000000000000004"/>
    <n v="31.200000000000003"/>
    <n v="3.2"/>
    <n v="0"/>
    <n v="43.2"/>
    <n v="36.800000000000004"/>
    <n v="3.2"/>
    <n v="16"/>
    <n v="2.4000000000000004"/>
    <n v="2.4000000000000004"/>
    <n v="32"/>
    <n v="0"/>
    <n v="9.6000000000000014"/>
    <n v="1.6"/>
    <n v="23.200000000000003"/>
    <n v="12.8"/>
    <n v="0"/>
    <n v="29.6"/>
    <n v="0"/>
    <n v="16"/>
    <n v="0"/>
    <n v="22.400000000000002"/>
    <n v="0"/>
    <n v="0"/>
    <n v="20.8"/>
    <n v="7.2000000000000233"/>
    <n v="10.400000000000091"/>
    <n v="1.6"/>
    <n v="0"/>
  </r>
  <r>
    <x v="242"/>
    <x v="7"/>
    <x v="29"/>
    <n v="346.40000000000026"/>
    <n v="104.8000000000001"/>
    <n v="75.200000000000102"/>
    <n v="119.20000000000009"/>
    <n v="47.2"/>
    <n v="0"/>
    <n v="0.72000000000000008"/>
    <n v="0.42400000000000004"/>
    <n v="0.56799999999999995"/>
    <n v="0.78400000000000003"/>
    <n v="0.76000000000000012"/>
    <n v="0.76800000000000002"/>
    <n v="0.32000000000000006"/>
    <n v="0.54400000000000004"/>
    <n v="0.60000000000000009"/>
    <n v="0.56799999999999995"/>
    <n v="0.70400000000000007"/>
    <n v="0.63200000000000012"/>
    <n v="0.71200000000000008"/>
    <n v="0.6080000000000001"/>
    <n v="8.8000000000000009E-2"/>
    <n v="0.79200000000000004"/>
    <n v="0.34400000000000003"/>
    <n v="0"/>
    <n v="0.8"/>
    <n v="2.4000000000000004"/>
    <n v="4"/>
    <n v="9.0949470177292829E-14"/>
    <n v="30.400000000000002"/>
    <n v="5.6000000000000005"/>
    <n v="0"/>
    <n v="19.200000000000003"/>
    <n v="12.8"/>
    <n v="32.800000000000004"/>
    <n v="8"/>
    <n v="0"/>
    <n v="5.6000000000000005"/>
    <n v="0"/>
    <n v="0"/>
    <n v="0"/>
    <n v="0.8"/>
    <n v="8.8000000000000007"/>
    <n v="24"/>
    <n v="12.000000000000092"/>
    <n v="9.6000000000000014"/>
    <n v="31.200000000000003"/>
    <n v="12.8"/>
    <n v="0"/>
    <n v="4"/>
    <n v="0"/>
    <n v="36.800000000000004"/>
    <n v="0"/>
    <n v="12.8"/>
    <n v="0"/>
    <n v="8"/>
    <n v="24.000000000000092"/>
    <n v="0"/>
    <n v="10.4"/>
    <n v="4.8000000000000007"/>
    <n v="0"/>
    <n v="20"/>
    <n v="24"/>
    <n v="13.600000000000001"/>
  </r>
  <r>
    <x v="243"/>
    <x v="7"/>
    <x v="30"/>
    <n v="534.40000000000009"/>
    <n v="126.40000000000002"/>
    <n v="108"/>
    <n v="152.80000000000001"/>
    <n v="147.20000000000002"/>
    <n v="0"/>
    <n v="0.52800000000000002"/>
    <n v="0.44000000000000006"/>
    <n v="0.68800000000000006"/>
    <n v="0.14399999999999999"/>
    <n v="0.79200000000000004"/>
    <n v="0.48"/>
    <n v="0.248"/>
    <n v="0.69600000000000006"/>
    <n v="0.12"/>
    <n v="0.48799999999999999"/>
    <n v="0.8"/>
    <n v="0.76000000000000012"/>
    <n v="0.8"/>
    <n v="0.21600000000000003"/>
    <n v="0.22400000000000003"/>
    <n v="0.76000000000000012"/>
    <n v="0.76800000000000002"/>
    <n v="0"/>
    <n v="33.6"/>
    <n v="0"/>
    <n v="24"/>
    <n v="0"/>
    <n v="0"/>
    <n v="22.400000000000002"/>
    <n v="0"/>
    <n v="22.400000000000002"/>
    <n v="5.6000000000000005"/>
    <n v="6.4"/>
    <n v="8.8000000000000007"/>
    <n v="24"/>
    <n v="13.600000000000001"/>
    <n v="8"/>
    <n v="10.4"/>
    <n v="10.4"/>
    <n v="28"/>
    <n v="25.6"/>
    <n v="18.400000000000002"/>
    <n v="19.200000000000003"/>
    <n v="0"/>
    <n v="20"/>
    <n v="15.200000000000001"/>
    <n v="0"/>
    <n v="1.6"/>
    <n v="44"/>
    <n v="12.8"/>
    <n v="31.200000000000003"/>
    <n v="8.8000000000000007"/>
    <n v="7.2"/>
    <n v="8.8000000000000007"/>
    <n v="0"/>
    <n v="41.6"/>
    <n v="36.800000000000004"/>
    <n v="0"/>
    <n v="10.4"/>
    <n v="0"/>
    <n v="2.4000000000000004"/>
    <n v="19.200000000000003"/>
  </r>
  <r>
    <x v="31"/>
    <x v="8"/>
    <x v="3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8"/>
    <x v="3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8"/>
    <x v="3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8"/>
    <x v="37"/>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8"/>
    <x v="38"/>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244"/>
    <x v="8"/>
    <x v="0"/>
    <n v="408.80000000000007"/>
    <n v="112.00000000000001"/>
    <n v="119.20000000000002"/>
    <n v="123.20000000000002"/>
    <n v="54.399999999999991"/>
    <n v="0"/>
    <n v="0.6080000000000001"/>
    <n v="0.48799999999999999"/>
    <n v="0.68800000000000006"/>
    <n v="0.66400000000000015"/>
    <n v="0.70400000000000007"/>
    <n v="0.54400000000000004"/>
    <n v="0.70400000000000007"/>
    <n v="0.70400000000000007"/>
    <n v="0.52800000000000002"/>
    <n v="0.54400000000000004"/>
    <n v="0.72000000000000008"/>
    <n v="0.32800000000000007"/>
    <n v="0.71200000000000008"/>
    <n v="0.75200000000000011"/>
    <n v="0.44800000000000006"/>
    <n v="0.67200000000000004"/>
    <n v="0.59199999999999997"/>
    <n v="19.200000000000003"/>
    <n v="1.6"/>
    <n v="2.4000000000000004"/>
    <n v="32"/>
    <n v="0"/>
    <n v="11.200000000000001"/>
    <n v="6.4"/>
    <n v="10.4"/>
    <n v="30.400000000000002"/>
    <n v="5.6000000000000005"/>
    <n v="3.2"/>
    <n v="0"/>
    <n v="4.8000000000000007"/>
    <n v="0"/>
    <n v="0"/>
    <n v="32"/>
    <n v="0"/>
    <n v="4.8000000000000007"/>
    <n v="12.8"/>
    <n v="0"/>
    <n v="36.800000000000004"/>
    <n v="12.8"/>
    <n v="4.8000000000000007"/>
    <n v="4"/>
    <n v="0"/>
    <n v="24"/>
    <n v="12"/>
    <n v="18.400000000000002"/>
    <n v="10.4"/>
    <n v="0"/>
    <n v="8"/>
    <n v="8.8000000000000007"/>
    <n v="22.400000000000002"/>
    <n v="4"/>
    <n v="16.8"/>
    <n v="0"/>
    <n v="30.400000000000002"/>
    <n v="7.2"/>
    <n v="3.2"/>
    <n v="11.200000000000001"/>
  </r>
  <r>
    <x v="245"/>
    <x v="8"/>
    <x v="1"/>
    <n v="502.40000000000009"/>
    <n v="79.999999999999986"/>
    <n v="159.19999999999999"/>
    <n v="124"/>
    <n v="139.2000000000001"/>
    <n v="0"/>
    <n v="0.64000000000000012"/>
    <n v="0.504"/>
    <n v="0.71200000000000008"/>
    <n v="0.71200000000000008"/>
    <n v="0.72800000000000009"/>
    <n v="0.48"/>
    <n v="0.58399999999999996"/>
    <n v="0.32000000000000006"/>
    <n v="0.79200000000000004"/>
    <n v="0.52"/>
    <n v="0.192"/>
    <n v="0.37600000000000006"/>
    <n v="0.74400000000000011"/>
    <n v="0.56799999999999995"/>
    <n v="0.68800000000000006"/>
    <n v="0.36000000000000004"/>
    <n v="0.71200000000000008"/>
    <n v="0"/>
    <n v="12"/>
    <n v="29.6"/>
    <n v="20.8"/>
    <n v="16.8"/>
    <n v="19.200000000000003"/>
    <n v="24"/>
    <n v="4"/>
    <n v="25.6"/>
    <n v="7.2"/>
    <n v="10.4"/>
    <n v="35.200000000000003"/>
    <n v="4"/>
    <n v="2.4000000000000004"/>
    <n v="4.8000000000000007"/>
    <n v="19.200000000000003"/>
    <n v="21.6"/>
    <n v="15.200000000000092"/>
    <n v="2.4000000000000004"/>
    <n v="34.4"/>
    <n v="8.8000000000000007"/>
    <n v="9.6000000000000014"/>
    <n v="0"/>
    <n v="8.8000000000000007"/>
    <n v="0"/>
    <n v="0"/>
    <n v="31.200000000000003"/>
    <n v="33.6"/>
    <n v="32"/>
    <n v="0"/>
    <n v="12.8"/>
    <n v="13.600000000000001"/>
    <n v="17.600000000000001"/>
    <n v="0"/>
    <n v="5.6000000000000005"/>
    <n v="16"/>
    <n v="0"/>
    <n v="0"/>
    <n v="13.600000000000001"/>
    <n v="0.8"/>
  </r>
  <r>
    <x v="246"/>
    <x v="8"/>
    <x v="2"/>
    <n v="314.40000000000003"/>
    <n v="53.599999999999994"/>
    <n v="87.2"/>
    <n v="76.8"/>
    <n v="96.800000000000011"/>
    <n v="0"/>
    <n v="0.18400000000000002"/>
    <n v="0.60000000000000009"/>
    <n v="0.56000000000000005"/>
    <n v="0.58399999999999996"/>
    <n v="0.72000000000000008"/>
    <n v="0.33600000000000002"/>
    <n v="0.6160000000000001"/>
    <n v="0.57599999999999996"/>
    <n v="0.52"/>
    <n v="0.7360000000000001"/>
    <n v="0.55200000000000005"/>
    <n v="8.0000000000000016E-2"/>
    <n v="0.28799999999999998"/>
    <n v="0.71200000000000008"/>
    <n v="0.32000000000000006"/>
    <n v="0.72000000000000008"/>
    <n v="0.24"/>
    <n v="0"/>
    <n v="12.8"/>
    <n v="16"/>
    <n v="16"/>
    <n v="0"/>
    <n v="7.2"/>
    <n v="15.200000000000001"/>
    <n v="0"/>
    <n v="8"/>
    <n v="12"/>
    <n v="0"/>
    <n v="8"/>
    <n v="1.6"/>
    <n v="25.6"/>
    <n v="42.400000000000006"/>
    <n v="7.2"/>
    <n v="1.6"/>
    <n v="1.6"/>
    <n v="2.4000000000000004"/>
    <n v="6.4"/>
    <n v="5.6000000000000005"/>
    <n v="26.400000000000002"/>
    <n v="0"/>
    <n v="0"/>
    <n v="0"/>
    <n v="33.6"/>
    <n v="8.8000000000000007"/>
    <n v="0"/>
    <n v="0"/>
    <n v="2.4000000000000004"/>
    <n v="16"/>
    <n v="0"/>
    <n v="4"/>
    <n v="3.2"/>
    <n v="13.600000000000001"/>
    <n v="3.2"/>
    <n v="6.4"/>
    <n v="6.4"/>
    <n v="0.8"/>
    <n v="0"/>
  </r>
  <r>
    <x v="247"/>
    <x v="8"/>
    <x v="3"/>
    <n v="338.40000000000003"/>
    <n v="128.80000000000001"/>
    <n v="64.800000000000011"/>
    <n v="75.2"/>
    <n v="69.600000000000009"/>
    <n v="1"/>
    <n v="0.72000000000000008"/>
    <n v="0.52"/>
    <n v="0.57599999999999996"/>
    <n v="0.44800000000000006"/>
    <n v="0.128"/>
    <n v="0.58399999999999996"/>
    <n v="0.46399999999999997"/>
    <n v="0.27200000000000002"/>
    <n v="0.6080000000000001"/>
    <n v="0.66400000000000015"/>
    <n v="0.55200000000000005"/>
    <n v="0.70400000000000007"/>
    <n v="0.40800000000000003"/>
    <n v="0.58399999999999996"/>
    <n v="0.56000000000000005"/>
    <n v="0.77600000000000002"/>
    <n v="0.76000000000000012"/>
    <n v="0"/>
    <n v="0"/>
    <n v="0"/>
    <n v="4"/>
    <n v="12"/>
    <n v="22.400000000000002"/>
    <n v="11.200000000000001"/>
    <n v="6.4"/>
    <n v="4.8000000000000007"/>
    <n v="4"/>
    <n v="2.4000000000000004"/>
    <n v="14.4"/>
    <n v="0"/>
    <n v="17.600000000000001"/>
    <n v="6.4"/>
    <n v="16.8"/>
    <n v="0"/>
    <n v="10.4"/>
    <n v="2.4000000000000004"/>
    <n v="1.6"/>
    <n v="10.4"/>
    <n v="0"/>
    <n v="0"/>
    <n v="0"/>
    <n v="0"/>
    <n v="24.8"/>
    <n v="3.2"/>
    <n v="17.600000000000001"/>
    <n v="16"/>
    <n v="3.2"/>
    <n v="20.8"/>
    <n v="4.8000000000000007"/>
    <n v="4"/>
    <n v="21.6"/>
    <n v="0"/>
    <n v="0"/>
    <n v="16"/>
    <n v="29.6"/>
    <n v="19.200000000000003"/>
    <n v="12.8"/>
  </r>
  <r>
    <x v="248"/>
    <x v="8"/>
    <x v="4"/>
    <n v="398.4"/>
    <n v="162.4"/>
    <n v="82.4"/>
    <n v="67.199999999999989"/>
    <n v="86.4"/>
    <n v="0"/>
    <n v="0.28799999999999998"/>
    <n v="0.68800000000000006"/>
    <n v="0.71200000000000008"/>
    <n v="0.69600000000000006"/>
    <n v="0.77600000000000002"/>
    <n v="0.54400000000000004"/>
    <n v="0.52800000000000002"/>
    <n v="0.7360000000000001"/>
    <n v="0.72000000000000008"/>
    <n v="0.78400000000000003"/>
    <n v="0.76000000000000012"/>
    <n v="0.37600000000000006"/>
    <n v="0.8"/>
    <n v="0.75200000000000011"/>
    <n v="8.0000000000000016E-2"/>
    <n v="0.35200000000000004"/>
    <n v="0.72800000000000009"/>
    <n v="30.400000000000002"/>
    <n v="7.2"/>
    <n v="0"/>
    <n v="5.6000000000000005"/>
    <n v="1.6"/>
    <n v="0.8"/>
    <n v="28.8"/>
    <n v="6.4"/>
    <n v="1.6"/>
    <n v="0"/>
    <n v="22.400000000000002"/>
    <n v="0"/>
    <n v="4"/>
    <n v="0"/>
    <n v="27.200000000000003"/>
    <n v="16.8"/>
    <n v="0"/>
    <n v="12.8"/>
    <n v="22.400000000000002"/>
    <n v="3.2"/>
    <n v="0"/>
    <n v="8.8000000000000007"/>
    <n v="24"/>
    <n v="14.4"/>
    <n v="0.8"/>
    <n v="0"/>
    <n v="0"/>
    <n v="8"/>
    <n v="11.200000000000001"/>
    <n v="0"/>
    <n v="15.200000000000001"/>
    <n v="7.2"/>
    <n v="5.6000000000000005"/>
    <n v="27.200000000000003"/>
    <n v="35.200000000000003"/>
    <n v="7.2"/>
    <n v="20"/>
    <n v="6.4"/>
    <n v="12.8"/>
    <n v="25.6"/>
  </r>
  <r>
    <x v="249"/>
    <x v="8"/>
    <x v="5"/>
    <n v="376.00000000000011"/>
    <n v="77.599999999999994"/>
    <n v="132.00000000000011"/>
    <n v="123.20000000000002"/>
    <n v="43.2"/>
    <n v="0"/>
    <n v="0.35200000000000004"/>
    <n v="0.55200000000000005"/>
    <n v="0.56799999999999995"/>
    <n v="0.69600000000000006"/>
    <n v="0.6160000000000001"/>
    <n v="0.79200000000000004"/>
    <n v="0.44000000000000006"/>
    <n v="0.79200000000000004"/>
    <n v="0.51200000000000001"/>
    <n v="0.63200000000000012"/>
    <n v="0.76000000000000012"/>
    <n v="0.43200000000000005"/>
    <n v="0.78400000000000003"/>
    <n v="0.74400000000000011"/>
    <n v="0.20800000000000002"/>
    <n v="0.79200000000000004"/>
    <n v="0.8"/>
    <n v="34.4"/>
    <n v="0"/>
    <n v="8.8000000000000007"/>
    <n v="31.200000000000003"/>
    <n v="15.200000000000001"/>
    <n v="0"/>
    <n v="10.400000000000091"/>
    <n v="20.8"/>
    <n v="10.4"/>
    <n v="0.8"/>
    <n v="0"/>
    <n v="23.200000000000003"/>
    <n v="0"/>
    <n v="0"/>
    <n v="0"/>
    <n v="0"/>
    <n v="20"/>
    <n v="0"/>
    <n v="0"/>
    <n v="0"/>
    <n v="7.2"/>
    <n v="0.8"/>
    <n v="26.400000000000002"/>
    <n v="8"/>
    <n v="7.2"/>
    <n v="0"/>
    <n v="29.6"/>
    <n v="31.200000000000003"/>
    <n v="12.8"/>
    <n v="0"/>
    <n v="0"/>
    <n v="9.6000000000000014"/>
    <n v="0"/>
    <n v="34.4"/>
    <n v="0"/>
    <n v="18.400000000000002"/>
    <n v="8.8000000000000007"/>
    <n v="0.8"/>
    <n v="0"/>
    <n v="5.6000000000000005"/>
  </r>
  <r>
    <x v="250"/>
    <x v="8"/>
    <x v="6"/>
    <n v="405.60000000000014"/>
    <n v="83.200000000000088"/>
    <n v="68.800000000000011"/>
    <n v="150.40000000000003"/>
    <n v="103.2"/>
    <n v="0"/>
    <n v="0.74400000000000011"/>
    <n v="0.51200000000000001"/>
    <n v="0.58399999999999996"/>
    <n v="0.66400000000000015"/>
    <n v="0.40800000000000003"/>
    <n v="0.48799999999999999"/>
    <n v="0.44800000000000006"/>
    <n v="0.44000000000000006"/>
    <n v="0.63200000000000012"/>
    <n v="0.8"/>
    <n v="0.31200000000000006"/>
    <n v="0.69600000000000006"/>
    <n v="0.78400000000000003"/>
    <n v="0.79200000000000004"/>
    <n v="0.78400000000000003"/>
    <n v="0.29599999999999999"/>
    <n v="0.35200000000000004"/>
    <n v="2.4000000000000004"/>
    <n v="4"/>
    <n v="0"/>
    <n v="14.4"/>
    <n v="2.4000000000000004"/>
    <n v="28.8"/>
    <n v="1.6"/>
    <n v="1.6"/>
    <n v="11.200000000000001"/>
    <n v="2.4000000000000004"/>
    <n v="0"/>
    <n v="3.2"/>
    <n v="0"/>
    <n v="0"/>
    <n v="16"/>
    <n v="30.400000000000002"/>
    <n v="0"/>
    <n v="0"/>
    <n v="25.6"/>
    <n v="28"/>
    <n v="15.200000000000001"/>
    <n v="11.200000000000001"/>
    <n v="23.200000000000003"/>
    <n v="31.200000000000003"/>
    <n v="6.4"/>
    <n v="4"/>
    <n v="25.6"/>
    <n v="0"/>
    <n v="12.8"/>
    <n v="20.8"/>
    <n v="24.8"/>
    <n v="11.200000000000001"/>
    <n v="0"/>
    <n v="8.0000000000000906"/>
    <n v="20.8"/>
    <n v="7.2"/>
    <n v="5.6000000000000005"/>
    <n v="5.6000000000000005"/>
    <n v="0"/>
    <n v="0"/>
  </r>
  <r>
    <x v="251"/>
    <x v="8"/>
    <x v="7"/>
    <n v="353.60000000000014"/>
    <n v="83.2"/>
    <n v="89.600000000000023"/>
    <n v="41.6"/>
    <n v="139.2000000000001"/>
    <n v="0"/>
    <n v="0.28799999999999998"/>
    <n v="0.74400000000000011"/>
    <n v="0.60000000000000009"/>
    <n v="0.69600000000000006"/>
    <n v="0.128"/>
    <n v="0.55200000000000005"/>
    <n v="0.71200000000000008"/>
    <n v="0.55200000000000005"/>
    <n v="0.48799999999999999"/>
    <n v="0.8"/>
    <n v="0.57599999999999996"/>
    <n v="0.37600000000000006"/>
    <n v="0.68"/>
    <n v="0.28799999999999998"/>
    <n v="0.54400000000000004"/>
    <n v="0.504"/>
    <n v="0.68800000000000006"/>
    <n v="13.600000000000001"/>
    <n v="8"/>
    <n v="0"/>
    <n v="1.6"/>
    <n v="15.200000000000001"/>
    <n v="7.2"/>
    <n v="0"/>
    <n v="0"/>
    <n v="21.6"/>
    <n v="22.400000000000002"/>
    <n v="0.8"/>
    <n v="23.200000000000003"/>
    <n v="16"/>
    <n v="20"/>
    <n v="12.8"/>
    <n v="38.400000000000006"/>
    <n v="8"/>
    <n v="11.200000000000092"/>
    <n v="9.6000000000000014"/>
    <n v="0"/>
    <n v="0"/>
    <n v="0"/>
    <n v="4.8000000000000007"/>
    <n v="7.2"/>
    <n v="0"/>
    <n v="0"/>
    <n v="3.2"/>
    <n v="8.8000000000000007"/>
    <n v="11.200000000000001"/>
    <n v="6.4"/>
    <n v="0"/>
    <n v="23.200000000000003"/>
    <n v="11.200000000000001"/>
    <n v="20.8"/>
    <n v="6.4"/>
    <n v="0"/>
    <n v="7.2"/>
    <n v="0"/>
    <n v="14.4"/>
    <n v="0"/>
  </r>
  <r>
    <x v="252"/>
    <x v="8"/>
    <x v="8"/>
    <n v="330.40000000000003"/>
    <n v="60.800000000000004"/>
    <n v="106.4"/>
    <n v="66.400000000000006"/>
    <n v="96.800000000000011"/>
    <n v="0"/>
    <n v="0.21600000000000003"/>
    <n v="0.47199999999999998"/>
    <n v="0.56799999999999995"/>
    <n v="0.66400000000000015"/>
    <n v="0.57599999999999996"/>
    <n v="0.56000000000000005"/>
    <n v="0.51200000000000001"/>
    <n v="8.0000000000000016E-2"/>
    <n v="0.55200000000000005"/>
    <n v="0.36000000000000004"/>
    <n v="0.57599999999999996"/>
    <n v="0.43200000000000005"/>
    <n v="0.22400000000000003"/>
    <n v="0.6080000000000001"/>
    <n v="0.75200000000000011"/>
    <n v="0.72000000000000008"/>
    <n v="0.6080000000000001"/>
    <n v="0"/>
    <n v="28"/>
    <n v="4.8000000000000007"/>
    <n v="0"/>
    <n v="35.200000000000003"/>
    <n v="34.4"/>
    <n v="0"/>
    <n v="4"/>
    <n v="0"/>
    <n v="0"/>
    <n v="0"/>
    <n v="8"/>
    <n v="17.600000000000001"/>
    <n v="8.8000000000000007"/>
    <n v="0"/>
    <n v="2.4000000000000004"/>
    <n v="4.8000000000000007"/>
    <n v="3.2"/>
    <n v="38.400000000000006"/>
    <n v="13.600000000000001"/>
    <n v="0.8"/>
    <n v="2.4000000000000004"/>
    <n v="0"/>
    <n v="5.6000000000000005"/>
    <n v="32"/>
    <n v="18.400000000000002"/>
    <n v="0"/>
    <n v="0"/>
    <n v="0"/>
    <n v="7.2"/>
    <n v="0"/>
    <n v="12.8"/>
    <n v="0"/>
    <n v="0"/>
    <n v="0"/>
    <n v="7.2"/>
    <n v="4"/>
    <n v="22.400000000000002"/>
    <n v="14.4"/>
    <n v="0"/>
  </r>
  <r>
    <x v="253"/>
    <x v="8"/>
    <x v="9"/>
    <n v="380.00000000000006"/>
    <n v="100.80000000000001"/>
    <n v="118.4"/>
    <n v="115.20000000000002"/>
    <n v="45.6"/>
    <n v="0"/>
    <n v="0.192"/>
    <n v="0.41600000000000004"/>
    <n v="0.62400000000000011"/>
    <n v="0.64000000000000012"/>
    <n v="0.78400000000000003"/>
    <n v="0.504"/>
    <n v="0.46399999999999997"/>
    <n v="8.8000000000000009E-2"/>
    <n v="0.53600000000000003"/>
    <n v="0.504"/>
    <n v="0.4"/>
    <n v="0.70400000000000007"/>
    <n v="0.68800000000000006"/>
    <n v="0.71200000000000008"/>
    <n v="0.56000000000000005"/>
    <n v="0.72800000000000009"/>
    <n v="0.31200000000000006"/>
    <n v="6.4"/>
    <n v="0"/>
    <n v="4.8000000000000007"/>
    <n v="7.2"/>
    <n v="4.8000000000000007"/>
    <n v="4"/>
    <n v="28"/>
    <n v="28.8"/>
    <n v="11.200000000000001"/>
    <n v="23.200000000000003"/>
    <n v="0"/>
    <n v="0"/>
    <n v="4"/>
    <n v="2.4000000000000004"/>
    <n v="12"/>
    <n v="0"/>
    <n v="0"/>
    <n v="17.600000000000001"/>
    <n v="9.6000000000000014"/>
    <n v="0"/>
    <n v="9.6000000000000014"/>
    <n v="9.6000000000000014"/>
    <n v="0"/>
    <n v="4"/>
    <n v="7.2"/>
    <n v="32"/>
    <n v="31.200000000000003"/>
    <n v="0"/>
    <n v="21.6"/>
    <n v="0"/>
    <n v="15.200000000000001"/>
    <n v="18.400000000000002"/>
    <n v="14.4"/>
    <n v="0"/>
    <n v="4.8000000000000007"/>
    <n v="18.400000000000002"/>
    <n v="25.6"/>
    <n v="4"/>
    <n v="0"/>
    <n v="0"/>
  </r>
  <r>
    <x v="254"/>
    <x v="8"/>
    <x v="10"/>
    <n v="291.19999999999993"/>
    <n v="99.199999999999989"/>
    <n v="54.399999999999991"/>
    <n v="87.199999999999989"/>
    <n v="50.400000000000006"/>
    <n v="0"/>
    <n v="0.6160000000000001"/>
    <n v="0.38400000000000001"/>
    <n v="0.30400000000000005"/>
    <n v="0.68800000000000006"/>
    <n v="0.71200000000000008"/>
    <n v="0.53600000000000003"/>
    <n v="0.60000000000000009"/>
    <n v="0.56799999999999995"/>
    <n v="0.54400000000000004"/>
    <n v="0.504"/>
    <n v="0.8"/>
    <n v="0.74400000000000011"/>
    <n v="0.63200000000000012"/>
    <n v="0.28799999999999998"/>
    <n v="0.75200000000000011"/>
    <n v="0.31200000000000006"/>
    <n v="0.59199999999999997"/>
    <n v="0"/>
    <n v="16"/>
    <n v="4.8000000000000007"/>
    <n v="0"/>
    <n v="8"/>
    <n v="3.2"/>
    <n v="12.8"/>
    <n v="0.8"/>
    <n v="0"/>
    <n v="8.8000000000000007"/>
    <n v="32"/>
    <n v="0"/>
    <n v="0"/>
    <n v="0"/>
    <n v="0"/>
    <n v="24"/>
    <n v="0"/>
    <n v="0.8"/>
    <n v="12.8"/>
    <n v="12.8"/>
    <n v="4.8000000000000007"/>
    <n v="0"/>
    <n v="5.6000000000000005"/>
    <n v="0"/>
    <n v="29.6"/>
    <n v="0"/>
    <n v="0"/>
    <n v="1.6"/>
    <n v="40"/>
    <n v="5.6000000000000005"/>
    <n v="6.4"/>
    <n v="12"/>
    <n v="3.2"/>
    <n v="4"/>
    <n v="23.200000000000003"/>
    <n v="24.8"/>
    <n v="0"/>
    <n v="0"/>
    <n v="25.6"/>
    <n v="0"/>
  </r>
  <r>
    <x v="255"/>
    <x v="8"/>
    <x v="11"/>
    <n v="440.00000000000006"/>
    <n v="128.80000000000001"/>
    <n v="160.00000000000003"/>
    <n v="82.4"/>
    <n v="68.800000000000011"/>
    <n v="0"/>
    <n v="0.32000000000000006"/>
    <n v="0.24"/>
    <n v="0.6080000000000001"/>
    <n v="0.71200000000000008"/>
    <n v="0.72800000000000009"/>
    <n v="0.57599999999999996"/>
    <n v="0.56799999999999995"/>
    <n v="0.496"/>
    <n v="0.52"/>
    <n v="0.51200000000000001"/>
    <n v="0.504"/>
    <n v="0.76800000000000002"/>
    <n v="0.22400000000000003"/>
    <n v="0.52"/>
    <n v="0.58399999999999996"/>
    <n v="0.34400000000000003"/>
    <n v="0.4"/>
    <n v="7.2"/>
    <n v="31.200000000000003"/>
    <n v="20"/>
    <n v="0"/>
    <n v="11.200000000000001"/>
    <n v="39.200000000000003"/>
    <n v="22.400000000000002"/>
    <n v="6.4"/>
    <n v="4"/>
    <n v="18.400000000000002"/>
    <n v="12"/>
    <n v="0"/>
    <n v="7.2"/>
    <n v="0"/>
    <n v="12.8"/>
    <n v="26.400000000000002"/>
    <n v="0"/>
    <n v="4"/>
    <n v="3.2"/>
    <n v="15.200000000000001"/>
    <n v="8.8000000000000007"/>
    <n v="0"/>
    <n v="0"/>
    <n v="6.4"/>
    <n v="12.8"/>
    <n v="11.200000000000001"/>
    <n v="1.6"/>
    <n v="15.200000000000001"/>
    <n v="26.400000000000002"/>
    <n v="0"/>
    <n v="0.8"/>
    <n v="23.200000000000003"/>
    <n v="32.800000000000004"/>
    <n v="0"/>
    <n v="20.8"/>
    <n v="3.2"/>
    <n v="17.600000000000001"/>
    <n v="4.8000000000000007"/>
    <n v="13.600000000000001"/>
    <n v="12"/>
  </r>
  <r>
    <x v="256"/>
    <x v="8"/>
    <x v="12"/>
    <n v="299.2"/>
    <n v="72.8"/>
    <n v="111.20000000000002"/>
    <n v="76.000000000000014"/>
    <n v="39.200000000000003"/>
    <n v="0"/>
    <n v="0.48"/>
    <n v="0.45600000000000007"/>
    <n v="0.59199999999999997"/>
    <n v="0.52"/>
    <n v="0.77600000000000002"/>
    <n v="0.36000000000000004"/>
    <n v="0.60000000000000009"/>
    <n v="0.48"/>
    <n v="0.72000000000000008"/>
    <n v="0.6160000000000001"/>
    <n v="0.54400000000000004"/>
    <n v="0.76800000000000002"/>
    <n v="0.66400000000000015"/>
    <n v="0.36000000000000004"/>
    <n v="0.7360000000000001"/>
    <n v="0.48"/>
    <n v="0.6160000000000001"/>
    <n v="10.4"/>
    <n v="12.8"/>
    <n v="11.200000000000001"/>
    <n v="11.200000000000001"/>
    <n v="12.8"/>
    <n v="10.4"/>
    <n v="7.2"/>
    <n v="20"/>
    <n v="3.2"/>
    <n v="12"/>
    <n v="0"/>
    <n v="12"/>
    <n v="0"/>
    <n v="20.8"/>
    <n v="0"/>
    <n v="3.2"/>
    <n v="0"/>
    <n v="3.2"/>
    <n v="0"/>
    <n v="0"/>
    <n v="7.2"/>
    <n v="1.6"/>
    <n v="0"/>
    <n v="0"/>
    <n v="32.800000000000004"/>
    <n v="3.2"/>
    <n v="4.8000000000000007"/>
    <n v="16"/>
    <n v="3.2"/>
    <n v="7.2"/>
    <n v="0"/>
    <n v="0"/>
    <n v="1.6"/>
    <n v="2.4000000000000004"/>
    <n v="5.6000000000000005"/>
    <n v="1.6"/>
    <n v="8.8000000000000007"/>
    <n v="19.200000000000003"/>
    <n v="12.8"/>
    <n v="20.8"/>
  </r>
  <r>
    <x v="257"/>
    <x v="8"/>
    <x v="13"/>
    <n v="355.20000000000005"/>
    <n v="90.4"/>
    <n v="115.2"/>
    <n v="38.400000000000006"/>
    <n v="111.2"/>
    <n v="0"/>
    <n v="0.24"/>
    <n v="0.34400000000000003"/>
    <n v="0.59199999999999997"/>
    <n v="0.128"/>
    <n v="0.74400000000000011"/>
    <n v="0.72800000000000009"/>
    <n v="0.6160000000000001"/>
    <n v="0.504"/>
    <n v="0.75200000000000011"/>
    <n v="0.51200000000000001"/>
    <n v="0.57599999999999996"/>
    <n v="0.42400000000000004"/>
    <n v="0.78400000000000003"/>
    <n v="0.60000000000000009"/>
    <n v="0.72000000000000008"/>
    <n v="0.496"/>
    <n v="0.496"/>
    <n v="32.800000000000004"/>
    <n v="0"/>
    <n v="0"/>
    <n v="20.8"/>
    <n v="16.8"/>
    <n v="0"/>
    <n v="28.8"/>
    <n v="0"/>
    <n v="14.4"/>
    <n v="1.6"/>
    <n v="13.600000000000001"/>
    <n v="6.4"/>
    <n v="21.6"/>
    <n v="37.6"/>
    <n v="0"/>
    <n v="16"/>
    <n v="26.400000000000002"/>
    <n v="3.2"/>
    <n v="0"/>
    <n v="0"/>
    <n v="4"/>
    <n v="0"/>
    <n v="0"/>
    <n v="8.8000000000000007"/>
    <n v="10.4"/>
    <n v="0"/>
    <n v="15.200000000000001"/>
    <n v="0"/>
    <n v="0"/>
    <n v="0"/>
    <n v="8"/>
    <n v="0"/>
    <n v="3.2"/>
    <n v="22.400000000000002"/>
    <n v="15.200000000000001"/>
    <n v="16"/>
    <n v="1.6"/>
    <n v="4.8000000000000007"/>
    <n v="11.200000000000001"/>
    <n v="8"/>
  </r>
  <r>
    <x v="258"/>
    <x v="8"/>
    <x v="14"/>
    <n v="531.20000000000005"/>
    <n v="100.80000000000001"/>
    <n v="92"/>
    <n v="159.20000000000002"/>
    <n v="179.20000000000002"/>
    <n v="0"/>
    <n v="0.31200000000000006"/>
    <n v="0.48"/>
    <n v="0.57599999999999996"/>
    <n v="0.76800000000000002"/>
    <n v="0.71200000000000008"/>
    <n v="0.4"/>
    <n v="0.70400000000000007"/>
    <n v="0.68800000000000006"/>
    <n v="0.77600000000000002"/>
    <n v="0.54400000000000004"/>
    <n v="0.78400000000000003"/>
    <n v="0.72000000000000008"/>
    <n v="0.69600000000000006"/>
    <n v="0.72800000000000009"/>
    <n v="0.72000000000000008"/>
    <n v="0.72800000000000009"/>
    <n v="0.21600000000000003"/>
    <n v="8.8000000000000007"/>
    <n v="11.999999999999989"/>
    <n v="1.6"/>
    <n v="16.8"/>
    <n v="0"/>
    <n v="17.600000000000001"/>
    <n v="7.2"/>
    <n v="12.8"/>
    <n v="11.200000000000001"/>
    <n v="4"/>
    <n v="0"/>
    <n v="38.400000000000006"/>
    <n v="41.6"/>
    <n v="6.4"/>
    <n v="0"/>
    <n v="22.400000000000002"/>
    <n v="24.8"/>
    <n v="43.2"/>
    <n v="2.4000000000000004"/>
    <n v="0"/>
    <n v="27.200000000000003"/>
    <n v="25.6"/>
    <n v="7.2"/>
    <n v="8.8000000000000007"/>
    <n v="21.6"/>
    <n v="6.4"/>
    <n v="20.8"/>
    <n v="7.2"/>
    <n v="6.4"/>
    <n v="28"/>
    <n v="0"/>
    <n v="28"/>
    <n v="0"/>
    <n v="8.8000000000000007"/>
    <n v="9.6000000000000014"/>
    <n v="24"/>
    <n v="30.400000000000002"/>
    <n v="0"/>
    <n v="0"/>
    <n v="0"/>
  </r>
  <r>
    <x v="259"/>
    <x v="8"/>
    <x v="15"/>
    <n v="384.8"/>
    <n v="108.80000000000001"/>
    <n v="96.800000000000011"/>
    <n v="79.2"/>
    <n v="100"/>
    <n v="0"/>
    <n v="0.64000000000000012"/>
    <n v="0.40800000000000003"/>
    <n v="0.57599999999999996"/>
    <n v="0.39200000000000002"/>
    <n v="0.76800000000000002"/>
    <n v="0.56799999999999995"/>
    <n v="0.72000000000000008"/>
    <n v="0.28799999999999998"/>
    <n v="0.29599999999999999"/>
    <n v="0.10400000000000001"/>
    <n v="0.504"/>
    <n v="0.72000000000000008"/>
    <n v="0.64800000000000013"/>
    <n v="0.76800000000000002"/>
    <n v="0.77600000000000002"/>
    <n v="0.72800000000000009"/>
    <n v="0.8"/>
    <n v="8"/>
    <n v="3.2"/>
    <n v="16.8"/>
    <n v="0"/>
    <n v="21.6"/>
    <n v="16.8"/>
    <n v="7.2"/>
    <n v="0"/>
    <n v="22.400000000000002"/>
    <n v="0.8"/>
    <n v="30.400000000000002"/>
    <n v="1.6"/>
    <n v="0"/>
    <n v="28"/>
    <n v="4"/>
    <n v="12.8"/>
    <n v="19.200000000000003"/>
    <n v="12.8"/>
    <n v="0"/>
    <n v="21.6"/>
    <n v="0"/>
    <n v="6.4"/>
    <n v="21.6"/>
    <n v="2.4000000000000004"/>
    <n v="0"/>
    <n v="25.6"/>
    <n v="4.8000000000000007"/>
    <n v="0"/>
    <n v="13.600000000000001"/>
    <n v="4.8000000000000007"/>
    <n v="24"/>
    <n v="4.8000000000000007"/>
    <n v="11.200000000000001"/>
    <n v="0.8"/>
    <n v="7.2"/>
    <n v="22.400000000000002"/>
    <n v="16"/>
    <n v="0"/>
    <n v="14.4"/>
    <n v="8"/>
  </r>
  <r>
    <x v="260"/>
    <x v="8"/>
    <x v="16"/>
    <n v="357.59999999999997"/>
    <n v="26.400000000000006"/>
    <n v="115.19999999999999"/>
    <n v="91.199999999999989"/>
    <n v="124.8"/>
    <n v="0"/>
    <n v="0.57599999999999996"/>
    <n v="0.55200000000000005"/>
    <n v="0.56000000000000005"/>
    <n v="0.72800000000000009"/>
    <n v="0.70400000000000007"/>
    <n v="0.56799999999999995"/>
    <n v="0.51200000000000001"/>
    <n v="0.76800000000000002"/>
    <n v="0.78400000000000003"/>
    <n v="0.69600000000000006"/>
    <n v="0.47199999999999998"/>
    <n v="0.36000000000000004"/>
    <n v="0.78400000000000003"/>
    <n v="0.75200000000000011"/>
    <n v="0.58399999999999996"/>
    <n v="0.65600000000000014"/>
    <n v="0.20800000000000002"/>
    <n v="0"/>
    <n v="24"/>
    <n v="9.6000000000000014"/>
    <n v="30.400000000000002"/>
    <n v="4"/>
    <n v="15.200000000000001"/>
    <n v="1.6"/>
    <n v="5.6000000000000005"/>
    <n v="24.8"/>
    <n v="0"/>
    <n v="7.2"/>
    <n v="4"/>
    <n v="16"/>
    <n v="1.6"/>
    <n v="0"/>
    <n v="17.600000000000001"/>
    <n v="20.8"/>
    <n v="17.600000000000001"/>
    <n v="32"/>
    <n v="15.200000000000001"/>
    <n v="0"/>
    <n v="35.200000000000003"/>
    <n v="0"/>
    <n v="8.8000000000000007"/>
    <n v="0"/>
    <n v="21.6"/>
    <n v="0"/>
    <n v="5.6000000000000005"/>
    <n v="16"/>
    <n v="4"/>
    <n v="0.8"/>
    <n v="0"/>
    <n v="17.600000000000001"/>
    <n v="5.6000000000000005"/>
    <n v="0"/>
    <n v="0"/>
    <n v="2.4000000000000004"/>
    <n v="0"/>
    <n v="0"/>
    <n v="0"/>
  </r>
  <r>
    <x v="261"/>
    <x v="8"/>
    <x v="17"/>
    <n v="473.6"/>
    <n v="203.20000000000002"/>
    <n v="138.4"/>
    <n v="80.8"/>
    <n v="51.2"/>
    <n v="0"/>
    <n v="0.34400000000000003"/>
    <n v="0.4"/>
    <n v="0.25600000000000001"/>
    <n v="0.64800000000000013"/>
    <n v="0.59199999999999997"/>
    <n v="0.496"/>
    <n v="0.52800000000000002"/>
    <n v="0.44800000000000006"/>
    <n v="0.504"/>
    <n v="0.64800000000000013"/>
    <n v="0.71200000000000008"/>
    <n v="0.25600000000000001"/>
    <n v="0.8"/>
    <n v="0.78400000000000003"/>
    <n v="0.31200000000000006"/>
    <n v="0.59199999999999997"/>
    <n v="0.76800000000000002"/>
    <n v="11.200000000000001"/>
    <n v="16"/>
    <n v="0"/>
    <n v="15.200000000000001"/>
    <n v="4.8000000000000007"/>
    <n v="3.2"/>
    <n v="4.8000000000000007"/>
    <n v="44.800000000000004"/>
    <n v="4.8000000000000007"/>
    <n v="33.6"/>
    <n v="8.8000000000000007"/>
    <n v="0"/>
    <n v="0"/>
    <n v="12"/>
    <n v="6.4"/>
    <n v="21.6"/>
    <n v="4"/>
    <n v="0"/>
    <n v="0"/>
    <n v="7.2"/>
    <n v="8"/>
    <n v="4"/>
    <n v="15.200000000000001"/>
    <n v="16"/>
    <n v="0"/>
    <n v="0"/>
    <n v="20.8"/>
    <n v="1.6"/>
    <n v="12"/>
    <n v="3.2"/>
    <n v="28.8"/>
    <n v="9.6000000000000014"/>
    <n v="5.6000000000000005"/>
    <n v="39.200000000000003"/>
    <n v="26.400000000000002"/>
    <n v="0"/>
    <n v="28"/>
    <n v="0"/>
    <n v="49.6"/>
    <n v="16"/>
  </r>
  <r>
    <x v="262"/>
    <x v="8"/>
    <x v="18"/>
    <n v="428.8"/>
    <n v="133.60000000000002"/>
    <n v="100.8"/>
    <n v="85.6"/>
    <n v="108.80000000000001"/>
    <n v="0"/>
    <n v="0.30400000000000005"/>
    <n v="0.46399999999999997"/>
    <n v="0.66400000000000015"/>
    <n v="0.52800000000000002"/>
    <n v="0.77600000000000002"/>
    <n v="0.46399999999999997"/>
    <n v="0.55200000000000005"/>
    <n v="0.59199999999999997"/>
    <n v="0.57599999999999996"/>
    <n v="0.57599999999999996"/>
    <n v="0.75200000000000011"/>
    <n v="0.35200000000000004"/>
    <n v="0.8"/>
    <n v="0.75200000000000011"/>
    <n v="0.79200000000000004"/>
    <n v="0.72800000000000009"/>
    <n v="0.58399999999999996"/>
    <n v="28.8"/>
    <n v="7.2"/>
    <n v="0.8"/>
    <n v="0.8"/>
    <n v="0"/>
    <n v="0"/>
    <n v="5.6000000000000005"/>
    <n v="0.8"/>
    <n v="28"/>
    <n v="28.8"/>
    <n v="0"/>
    <n v="23.200000000000003"/>
    <n v="26.400000000000002"/>
    <n v="8"/>
    <n v="5.6000000000000005"/>
    <n v="0"/>
    <n v="10.4"/>
    <n v="28.8"/>
    <n v="6.4"/>
    <n v="0"/>
    <n v="5.6000000000000005"/>
    <n v="33.6"/>
    <n v="10.4"/>
    <n v="0"/>
    <n v="7.2"/>
    <n v="4"/>
    <n v="6.4"/>
    <n v="7.2"/>
    <n v="1.6"/>
    <n v="9.6000000000000014"/>
    <n v="18.400000000000002"/>
    <n v="6.4"/>
    <n v="3.2"/>
    <n v="33.6"/>
    <n v="0"/>
    <n v="16"/>
    <n v="12"/>
    <n v="7.2"/>
    <n v="27.200000000000003"/>
    <n v="9.6000000000000014"/>
  </r>
  <r>
    <x v="263"/>
    <x v="8"/>
    <x v="19"/>
    <n v="330.40000000000003"/>
    <n v="74.400000000000006"/>
    <n v="59.2"/>
    <n v="129.60000000000002"/>
    <n v="67.2"/>
    <n v="0"/>
    <n v="0.34400000000000003"/>
    <n v="0.496"/>
    <n v="0.64000000000000012"/>
    <n v="0.63200000000000012"/>
    <n v="0.72800000000000009"/>
    <n v="0.59199999999999997"/>
    <n v="0.7360000000000001"/>
    <n v="0.25600000000000001"/>
    <n v="0.57599999999999996"/>
    <n v="0.6160000000000001"/>
    <n v="0.496"/>
    <n v="0.48"/>
    <n v="0.68"/>
    <n v="0.2"/>
    <n v="0.69600000000000006"/>
    <n v="0.28000000000000003"/>
    <n v="0.68800000000000006"/>
    <n v="33.6"/>
    <n v="0"/>
    <n v="1.6"/>
    <n v="0"/>
    <n v="0"/>
    <n v="0"/>
    <n v="16.8"/>
    <n v="4"/>
    <n v="3.2"/>
    <n v="0"/>
    <n v="2.4000000000000004"/>
    <n v="2.4000000000000004"/>
    <n v="0"/>
    <n v="5.6000000000000005"/>
    <n v="16.8"/>
    <n v="0"/>
    <n v="14.4"/>
    <n v="24.8"/>
    <n v="3.2"/>
    <n v="0"/>
    <n v="15.200000000000001"/>
    <n v="18.400000000000002"/>
    <n v="7.2"/>
    <n v="4.8000000000000007"/>
    <n v="8.8000000000000007"/>
    <n v="28.8"/>
    <n v="22.400000000000002"/>
    <n v="5.6000000000000005"/>
    <n v="13.600000000000001"/>
    <n v="4.8000000000000007"/>
    <n v="0"/>
    <n v="0.8"/>
    <n v="8"/>
    <n v="23.200000000000003"/>
    <n v="11.200000000000001"/>
    <n v="0"/>
    <n v="0"/>
    <n v="16.8"/>
    <n v="4"/>
    <n v="10.4"/>
  </r>
  <r>
    <x v="264"/>
    <x v="8"/>
    <x v="20"/>
    <n v="391.20000000000005"/>
    <n v="103.2"/>
    <n v="96"/>
    <n v="85.600000000000023"/>
    <n v="106.4"/>
    <n v="0"/>
    <n v="0.2"/>
    <n v="0.60000000000000009"/>
    <n v="0.62400000000000011"/>
    <n v="0.67200000000000004"/>
    <n v="0.76800000000000002"/>
    <n v="0.56000000000000005"/>
    <n v="0.6160000000000001"/>
    <n v="0.54400000000000004"/>
    <n v="0.55200000000000005"/>
    <n v="0.56799999999999995"/>
    <n v="0.496"/>
    <n v="0.59199999999999997"/>
    <n v="0.8"/>
    <n v="0.72000000000000008"/>
    <n v="0.59199999999999997"/>
    <n v="0.248"/>
    <n v="0.32800000000000007"/>
    <n v="20"/>
    <n v="0"/>
    <n v="5.6000000000000005"/>
    <n v="9.6000000000000014"/>
    <n v="8.8000000000000007"/>
    <n v="29.6"/>
    <n v="0"/>
    <n v="0"/>
    <n v="0"/>
    <n v="22.400000000000002"/>
    <n v="2.4000000000000004"/>
    <n v="6.4"/>
    <n v="7.2"/>
    <n v="16"/>
    <n v="17.600000000000001"/>
    <n v="28.8"/>
    <n v="16.8"/>
    <n v="0"/>
    <n v="6.4"/>
    <n v="7.2"/>
    <n v="11.200000000000001"/>
    <n v="9.6000000000000014"/>
    <n v="1.6"/>
    <n v="0.8"/>
    <n v="31.200000000000003"/>
    <n v="10.4"/>
    <n v="6.4"/>
    <n v="11.200000000000001"/>
    <n v="3.2"/>
    <n v="0"/>
    <n v="17.600000000000001"/>
    <n v="8"/>
    <n v="4"/>
    <n v="0"/>
    <n v="0.8"/>
    <n v="4"/>
    <n v="0"/>
    <n v="16"/>
    <n v="33.6"/>
    <n v="19.200000000000003"/>
  </r>
  <r>
    <x v="265"/>
    <x v="8"/>
    <x v="21"/>
    <n v="353.6"/>
    <n v="102.4"/>
    <n v="65.599999999999994"/>
    <n v="84.800000000000011"/>
    <n v="100.80000000000003"/>
    <n v="0"/>
    <n v="0.48799999999999999"/>
    <n v="0.44000000000000006"/>
    <n v="0.72800000000000009"/>
    <n v="0.79200000000000004"/>
    <n v="0.53600000000000003"/>
    <n v="0.59199999999999997"/>
    <n v="0.64000000000000012"/>
    <n v="0.45600000000000007"/>
    <n v="0.76000000000000012"/>
    <n v="0.496"/>
    <n v="0.8"/>
    <n v="0.71200000000000008"/>
    <n v="0.7360000000000001"/>
    <n v="0.65600000000000014"/>
    <n v="0.76800000000000002"/>
    <n v="0.8"/>
    <n v="0.72800000000000009"/>
    <n v="11.200000000000001"/>
    <n v="6.4"/>
    <n v="0"/>
    <n v="20.8"/>
    <n v="0"/>
    <n v="25.6"/>
    <n v="0"/>
    <n v="0"/>
    <n v="1.6"/>
    <n v="0"/>
    <n v="19.200000000000003"/>
    <n v="0"/>
    <n v="18.400000000000002"/>
    <n v="14.4"/>
    <n v="1.6"/>
    <n v="11.200000000000001"/>
    <n v="27.200000000000003"/>
    <n v="11.200000000000001"/>
    <n v="2.4000000000000004"/>
    <n v="14.4"/>
    <n v="19.200000000000003"/>
    <n v="0"/>
    <n v="15.200000000000001"/>
    <n v="0"/>
    <n v="0"/>
    <n v="23.200000000000003"/>
    <n v="4.8000000000000007"/>
    <n v="0"/>
    <n v="6.4"/>
    <n v="16"/>
    <n v="0"/>
    <n v="15.200000000000001"/>
    <n v="7.2"/>
    <n v="20.8"/>
    <n v="39.200000000000003"/>
    <n v="4.8000000000000007"/>
    <n v="0"/>
    <n v="0"/>
    <n v="0"/>
    <n v="15.200000000000001"/>
  </r>
  <r>
    <x v="266"/>
    <x v="8"/>
    <x v="22"/>
    <n v="448"/>
    <n v="134.4"/>
    <n v="102.4"/>
    <n v="76"/>
    <n v="135.19999999999999"/>
    <n v="0"/>
    <n v="0.70400000000000007"/>
    <n v="0.52"/>
    <n v="0.71200000000000008"/>
    <n v="0.76"/>
    <n v="0.72000000000000008"/>
    <n v="0.55200000000000005"/>
    <n v="0.74400000000000011"/>
    <n v="0.504"/>
    <n v="8.8000000000000009E-2"/>
    <n v="0.57599999999999996"/>
    <n v="0.56000000000000005"/>
    <n v="0.69600000000000006"/>
    <n v="0.71200000000000008"/>
    <n v="0.64800000000000013"/>
    <n v="0.44800000000000006"/>
    <n v="0.59199999999999997"/>
    <n v="0.74400000000000011"/>
    <n v="4"/>
    <n v="16.8"/>
    <n v="26.400000000000002"/>
    <n v="16"/>
    <n v="12"/>
    <n v="19.200000000000003"/>
    <n v="3.2"/>
    <n v="0"/>
    <n v="4.8000000000000007"/>
    <n v="0"/>
    <n v="17.600000000000001"/>
    <n v="4.8000000000000007"/>
    <n v="22.400000000000002"/>
    <n v="20.8"/>
    <n v="29.6"/>
    <n v="2.4000000000000004"/>
    <n v="0.8"/>
    <n v="0"/>
    <n v="35.200000000000003"/>
    <n v="19.200000000000003"/>
    <n v="0"/>
    <n v="0"/>
    <n v="4"/>
    <n v="2.4000000000000004"/>
    <n v="0"/>
    <n v="7.2"/>
    <n v="32"/>
    <n v="0.8"/>
    <n v="11.200000000000001"/>
    <n v="18.400000000000002"/>
    <n v="0"/>
    <n v="6.4"/>
    <n v="31.200000000000003"/>
    <n v="8.8000000000000007"/>
    <n v="30.400000000000002"/>
    <n v="13.600000000000001"/>
    <n v="5.6000000000000005"/>
    <n v="12.8"/>
    <n v="16"/>
    <n v="9.6000000000000014"/>
  </r>
  <r>
    <x v="267"/>
    <x v="8"/>
    <x v="23"/>
    <n v="352.00000000000017"/>
    <n v="66.400000000000006"/>
    <n v="91.200000000000131"/>
    <n v="133.60000000000005"/>
    <n v="60.800000000000004"/>
    <n v="0"/>
    <n v="0.4"/>
    <n v="0.52800000000000002"/>
    <n v="0.64800000000000013"/>
    <n v="0.72800000000000009"/>
    <n v="0.72800000000000009"/>
    <n v="0.55200000000000005"/>
    <n v="0.76000000000000012"/>
    <n v="0.7360000000000001"/>
    <n v="0.77600000000000002"/>
    <n v="0.47199999999999998"/>
    <n v="0.36800000000000005"/>
    <n v="0.68"/>
    <n v="0.26400000000000001"/>
    <n v="0.68"/>
    <n v="0.72000000000000008"/>
    <n v="0.63200000000000012"/>
    <n v="0.76800000000000002"/>
    <n v="0"/>
    <n v="0"/>
    <n v="18.400000000000091"/>
    <n v="0"/>
    <n v="5.6000000000000227"/>
    <n v="0"/>
    <n v="15.200000000000001"/>
    <n v="25.6"/>
    <n v="4.8000000000000007"/>
    <n v="21.6"/>
    <n v="4"/>
    <n v="0"/>
    <n v="7.2"/>
    <n v="10.4"/>
    <n v="12"/>
    <n v="21.6"/>
    <n v="9.6000000000000014"/>
    <n v="0"/>
    <n v="0"/>
    <n v="0"/>
    <n v="6.4"/>
    <n v="5.6000000000000005"/>
    <n v="8"/>
    <n v="27.200000000000003"/>
    <n v="33.6"/>
    <n v="18.400000000000002"/>
    <n v="7.2"/>
    <n v="9.6000000000000014"/>
    <n v="12.8"/>
    <n v="4.8000000000000007"/>
    <n v="5.6000000000000005"/>
    <n v="3.2"/>
    <n v="4"/>
    <n v="8.8000000000000007"/>
    <n v="22.400000000000002"/>
    <n v="4.8000000000000007"/>
    <n v="17.600000000000001"/>
    <n v="0"/>
    <n v="0"/>
    <n v="0"/>
  </r>
  <r>
    <x v="268"/>
    <x v="8"/>
    <x v="24"/>
    <n v="536.80000000000007"/>
    <n v="70.400000000000006"/>
    <n v="153.60000000000005"/>
    <n v="137.60000000000002"/>
    <n v="175.2"/>
    <n v="0"/>
    <n v="0.44800000000000006"/>
    <n v="0.69600000000000006"/>
    <n v="0.6080000000000001"/>
    <n v="0.64000000000000012"/>
    <n v="0.77600000000000002"/>
    <n v="0.60000000000000009"/>
    <n v="0.58399999999999996"/>
    <n v="0.68"/>
    <n v="0.14399999999999999"/>
    <n v="0.76800000000000002"/>
    <n v="0.38400000000000001"/>
    <n v="0.72000000000000008"/>
    <n v="0.25600000000000001"/>
    <n v="0.36000000000000004"/>
    <n v="0.27200000000000002"/>
    <n v="0.30400000000000005"/>
    <n v="0.62400000000000011"/>
    <n v="36.800000000000004"/>
    <n v="0"/>
    <n v="0"/>
    <n v="16.8"/>
    <n v="13.600000000000001"/>
    <n v="10.400000000000023"/>
    <n v="4"/>
    <n v="29.6"/>
    <n v="6.4"/>
    <n v="36"/>
    <n v="25.6"/>
    <n v="3.2"/>
    <n v="23.200000000000003"/>
    <n v="42.400000000000006"/>
    <n v="39.200000000000003"/>
    <n v="0"/>
    <n v="16"/>
    <n v="10.4"/>
    <n v="9.6000000000000014"/>
    <n v="31.200000000000003"/>
    <n v="3.2"/>
    <n v="22.400000000000002"/>
    <n v="19.200000000000003"/>
    <n v="8"/>
    <n v="21.6"/>
    <n v="0"/>
    <n v="10.4"/>
    <n v="6.4"/>
    <n v="32.800000000000004"/>
    <n v="13.600000000000001"/>
    <n v="1.6"/>
    <n v="8.8000000000000007"/>
    <n v="7.2"/>
    <n v="8.8000000000000007"/>
    <n v="0"/>
    <n v="16.8"/>
    <n v="0"/>
    <n v="0"/>
    <n v="0"/>
    <n v="27.200000000000003"/>
  </r>
  <r>
    <x v="269"/>
    <x v="8"/>
    <x v="25"/>
    <n v="325.59999999999997"/>
    <n v="57.6"/>
    <n v="118.4"/>
    <n v="94.399999999999991"/>
    <n v="55.2"/>
    <n v="0"/>
    <n v="0.20800000000000002"/>
    <n v="0.248"/>
    <n v="0.79200000000000004"/>
    <n v="0.27200000000000002"/>
    <n v="0.77600000000000002"/>
    <n v="0.64000000000000012"/>
    <n v="0.58399999999999996"/>
    <n v="0.62400000000000011"/>
    <n v="0.8"/>
    <n v="0.78400000000000003"/>
    <n v="0.76800000000000002"/>
    <n v="0.48799999999999999"/>
    <n v="0.76000000000000012"/>
    <n v="0.6160000000000001"/>
    <n v="0.7360000000000001"/>
    <n v="0.35200000000000004"/>
    <n v="0.59199999999999997"/>
    <n v="8"/>
    <n v="0"/>
    <n v="7.2"/>
    <n v="0"/>
    <n v="32"/>
    <n v="26.400000000000002"/>
    <n v="0"/>
    <n v="39.200000000000003"/>
    <n v="0"/>
    <n v="5.6000000000000005"/>
    <n v="0"/>
    <n v="12"/>
    <n v="18.400000000000002"/>
    <n v="8"/>
    <n v="2.4000000000000004"/>
    <n v="0"/>
    <n v="14.4"/>
    <n v="0"/>
    <n v="0"/>
    <n v="0"/>
    <n v="28.8"/>
    <n v="15.200000000000001"/>
    <n v="0"/>
    <n v="0"/>
    <n v="12.8"/>
    <n v="0"/>
    <n v="8.8000000000000007"/>
    <n v="1.6"/>
    <n v="0"/>
    <n v="27.200000000000003"/>
    <n v="2.4000000000000004"/>
    <n v="0"/>
    <n v="8"/>
    <n v="0"/>
    <n v="14.4"/>
    <n v="21.6"/>
    <n v="8.8000000000000007"/>
    <n v="0"/>
    <n v="2.4000000000000004"/>
    <n v="0"/>
  </r>
  <r>
    <x v="270"/>
    <x v="8"/>
    <x v="26"/>
    <n v="458.40000000000003"/>
    <n v="148"/>
    <n v="49.600000000000009"/>
    <n v="140.00000000000003"/>
    <n v="120.80000000000001"/>
    <n v="0"/>
    <n v="0.36000000000000004"/>
    <n v="0.40800000000000003"/>
    <n v="0.62400000000000011"/>
    <n v="0.71200000000000008"/>
    <n v="0.30400000000000005"/>
    <n v="0.15200000000000002"/>
    <n v="0.496"/>
    <n v="0.72800000000000009"/>
    <n v="0.6080000000000001"/>
    <n v="0.54400000000000004"/>
    <n v="0.57599999999999996"/>
    <n v="0.33600000000000002"/>
    <n v="0.68"/>
    <n v="0.45600000000000007"/>
    <n v="0.34400000000000003"/>
    <n v="0.7360000000000001"/>
    <n v="0.47199999999999998"/>
    <n v="0"/>
    <n v="13.600000000000001"/>
    <n v="4"/>
    <n v="4"/>
    <n v="5.6000000000000005"/>
    <n v="1.6"/>
    <n v="0"/>
    <n v="8"/>
    <n v="8"/>
    <n v="4.8000000000000007"/>
    <n v="5.6000000000000005"/>
    <n v="19.200000000000003"/>
    <n v="20.8"/>
    <n v="5.6000000000000005"/>
    <n v="12.8"/>
    <n v="0"/>
    <n v="5.6000000000000005"/>
    <n v="0"/>
    <n v="44.800000000000004"/>
    <n v="12"/>
    <n v="16"/>
    <n v="0"/>
    <n v="18.400000000000002"/>
    <n v="32"/>
    <n v="2.4000000000000004"/>
    <n v="2.4000000000000004"/>
    <n v="28.8"/>
    <n v="14.4"/>
    <n v="0"/>
    <n v="25.6"/>
    <n v="0"/>
    <n v="6.4"/>
    <n v="14.4"/>
    <n v="16"/>
    <n v="40"/>
    <n v="27.200000000000003"/>
    <n v="12"/>
    <n v="9.6000000000000014"/>
    <n v="22.400000000000002"/>
    <n v="0"/>
  </r>
  <r>
    <x v="271"/>
    <x v="8"/>
    <x v="27"/>
    <n v="346.39999999999992"/>
    <n v="104.00000000000001"/>
    <n v="70.400000000000006"/>
    <n v="103.19999999999999"/>
    <n v="68.799999999999912"/>
    <n v="0"/>
    <n v="0.46399999999999997"/>
    <n v="0.40800000000000003"/>
    <n v="0.6160000000000001"/>
    <n v="0.65600000000000014"/>
    <n v="0.72000000000000008"/>
    <n v="0.68"/>
    <n v="0.52800000000000002"/>
    <n v="8.0000000000000016E-2"/>
    <n v="0.64000000000000012"/>
    <n v="0.51200000000000001"/>
    <n v="0.64800000000000013"/>
    <n v="0.69600000000000006"/>
    <n v="0.71200000000000008"/>
    <n v="0.27200000000000002"/>
    <n v="0.4"/>
    <n v="0.62400000000000011"/>
    <n v="0.30400000000000005"/>
    <n v="13.600000000000001"/>
    <n v="12"/>
    <n v="0.8"/>
    <n v="15.200000000000001"/>
    <n v="9.6000000000000014"/>
    <n v="0"/>
    <n v="0"/>
    <n v="19.200000000000003"/>
    <n v="0"/>
    <n v="0"/>
    <n v="24"/>
    <n v="9.5999999999999091"/>
    <n v="0"/>
    <n v="2.4000000000000004"/>
    <n v="11.200000000000001"/>
    <n v="0"/>
    <n v="10.4"/>
    <n v="13.600000000000001"/>
    <n v="21.6"/>
    <n v="0"/>
    <n v="4"/>
    <n v="14.4"/>
    <n v="6.4"/>
    <n v="35.200000000000003"/>
    <n v="4"/>
    <n v="24.8"/>
    <n v="8"/>
    <n v="3.2"/>
    <n v="1.6"/>
    <n v="1.6"/>
    <n v="0"/>
    <n v="0"/>
    <n v="2.4000000000000004"/>
    <n v="3.2"/>
    <n v="20.8"/>
    <n v="28.8"/>
    <n v="11.200000000000001"/>
    <n v="27.200000000000003"/>
    <n v="10.4"/>
    <n v="0"/>
  </r>
  <r>
    <x v="272"/>
    <x v="8"/>
    <x v="28"/>
    <n v="359.20000000000016"/>
    <n v="62.400000000000055"/>
    <n v="67.2"/>
    <n v="122.40000000000011"/>
    <n v="107.19999999999999"/>
    <n v="0"/>
    <n v="0.24"/>
    <n v="0.496"/>
    <n v="0.192"/>
    <n v="0.69600000000000006"/>
    <n v="0.38400000000000001"/>
    <n v="0.48"/>
    <n v="0.56799999999999995"/>
    <n v="0.68800000000000006"/>
    <n v="0.59199999999999997"/>
    <n v="0.36000000000000004"/>
    <n v="0.55200000000000005"/>
    <n v="0.44000000000000006"/>
    <n v="0.48"/>
    <n v="0.75200000000000011"/>
    <n v="0.56000000000000005"/>
    <n v="0.32000000000000006"/>
    <n v="0.69600000000000006"/>
    <n v="11.200000000000001"/>
    <n v="11.200000000000001"/>
    <n v="0"/>
    <n v="9.6000000000000014"/>
    <n v="3.2"/>
    <n v="0.8"/>
    <n v="6.4"/>
    <n v="21.6"/>
    <n v="0.8"/>
    <n v="2.4000000000000004"/>
    <n v="11.200000000000001"/>
    <n v="0"/>
    <n v="34.4"/>
    <n v="28.8"/>
    <n v="5.6000000000000005"/>
    <n v="21.6"/>
    <n v="5.6000000000000005"/>
    <n v="0"/>
    <n v="9.6000000000000014"/>
    <n v="1.6"/>
    <n v="20.800000000000093"/>
    <n v="2.4000000000000004"/>
    <n v="4.8000000000000007"/>
    <n v="28"/>
    <n v="0.8"/>
    <n v="23.200000000000003"/>
    <n v="4"/>
    <n v="19.200000000000003"/>
    <n v="19.200000000000003"/>
    <n v="0"/>
    <n v="0"/>
    <n v="15.200000000000001"/>
    <n v="0"/>
    <n v="29.6"/>
    <n v="0"/>
    <n v="7.2"/>
    <n v="0"/>
    <n v="4"/>
    <n v="4"/>
    <n v="2.4000000000000457"/>
  </r>
  <r>
    <x v="273"/>
    <x v="8"/>
    <x v="29"/>
    <n v="304.80000000000007"/>
    <n v="86.4"/>
    <n v="95.2"/>
    <n v="48.8"/>
    <n v="74.400000000000006"/>
    <n v="0"/>
    <n v="0.46399999999999997"/>
    <n v="0.44800000000000006"/>
    <n v="0.57599999999999996"/>
    <n v="0.128"/>
    <n v="0.77600000000000002"/>
    <n v="0.59199999999999997"/>
    <n v="0.58399999999999996"/>
    <n v="0.69600000000000006"/>
    <n v="0.48"/>
    <n v="0.57599999999999996"/>
    <n v="0.57599999999999996"/>
    <n v="0.12"/>
    <n v="0.8"/>
    <n v="0.68800000000000006"/>
    <n v="0.72000000000000008"/>
    <n v="0.37600000000000006"/>
    <n v="0.71200000000000008"/>
    <n v="0"/>
    <n v="0"/>
    <n v="25.6"/>
    <n v="3.2"/>
    <n v="8"/>
    <n v="6.4"/>
    <n v="0"/>
    <n v="10.4"/>
    <n v="14.4"/>
    <n v="27.200000000000003"/>
    <n v="7.2"/>
    <n v="0"/>
    <n v="1.6"/>
    <n v="10.4"/>
    <n v="9.6000000000000014"/>
    <n v="3.2"/>
    <n v="0"/>
    <n v="0"/>
    <n v="21.6"/>
    <n v="28"/>
    <n v="6.4"/>
    <n v="0"/>
    <n v="0"/>
    <n v="12.8"/>
    <n v="0"/>
    <n v="0"/>
    <n v="24.8"/>
    <n v="0"/>
    <n v="0"/>
    <n v="4.8000000000000007"/>
    <n v="17.600000000000001"/>
    <n v="6.4"/>
    <n v="0"/>
    <n v="0"/>
    <n v="21.6"/>
    <n v="20"/>
    <n v="3.2"/>
    <n v="0"/>
    <n v="0"/>
    <n v="17.600000000000001"/>
  </r>
  <r>
    <x v="274"/>
    <x v="9"/>
    <x v="0"/>
    <n v="347.20000000000005"/>
    <n v="119.2"/>
    <n v="80.000000000000043"/>
    <n v="76"/>
    <n v="72"/>
    <n v="0"/>
    <n v="0.29599999999999999"/>
    <n v="0.64000000000000012"/>
    <n v="0.57599999999999996"/>
    <n v="0.64800000000000013"/>
    <n v="0.71200000000000008"/>
    <n v="0.37600000000000006"/>
    <n v="0.504"/>
    <n v="0.56000000000000005"/>
    <n v="0.496"/>
    <n v="0.55200000000000005"/>
    <n v="0.75200000000000011"/>
    <n v="0.32000000000000006"/>
    <n v="0.72000000000000008"/>
    <n v="0.48"/>
    <n v="0.44000000000000006"/>
    <n v="0.37600000000000006"/>
    <n v="0.24"/>
    <n v="4"/>
    <n v="5.6000000000000005"/>
    <n v="0"/>
    <n v="15.200000000000001"/>
    <n v="6.4000000000000457"/>
    <n v="11.200000000000001"/>
    <n v="0"/>
    <n v="5.6000000000000005"/>
    <n v="30.400000000000002"/>
    <n v="1.6"/>
    <n v="0"/>
    <n v="28.8"/>
    <n v="0.8"/>
    <n v="0"/>
    <n v="4"/>
    <n v="2.4000000000000004"/>
    <n v="0.8"/>
    <n v="0"/>
    <n v="25.6"/>
    <n v="9.6000000000000014"/>
    <n v="12"/>
    <n v="0"/>
    <n v="0.8"/>
    <n v="10.4"/>
    <n v="11.200000000000001"/>
    <n v="0"/>
    <n v="20"/>
    <n v="21.6"/>
    <n v="0"/>
    <n v="0"/>
    <n v="1.6"/>
    <n v="16.8"/>
    <n v="0"/>
    <n v="7.2"/>
    <n v="16"/>
    <n v="15.200000000000001"/>
    <n v="27.200000000000003"/>
    <n v="18.400000000000002"/>
    <n v="4.8000000000000007"/>
    <n v="12"/>
  </r>
  <r>
    <x v="275"/>
    <x v="9"/>
    <x v="1"/>
    <n v="404.80000000000013"/>
    <n v="64.800000000000011"/>
    <n v="181.60000000000011"/>
    <n v="83.200000000000017"/>
    <n v="75.2"/>
    <n v="0"/>
    <n v="0.37600000000000006"/>
    <n v="0.42400000000000004"/>
    <n v="0.62400000000000011"/>
    <n v="0.37600000000000006"/>
    <n v="0.76000000000000012"/>
    <n v="0.38400000000000001"/>
    <n v="0.55200000000000005"/>
    <n v="0.64000000000000012"/>
    <n v="0.77600000000000002"/>
    <n v="0.64000000000000012"/>
    <n v="0.53600000000000003"/>
    <n v="0.55200000000000005"/>
    <n v="0.72000000000000008"/>
    <n v="0.64000000000000012"/>
    <n v="0.74400000000000011"/>
    <n v="0.48"/>
    <n v="0.2"/>
    <n v="28"/>
    <n v="23.200000000000092"/>
    <n v="27.200000000000003"/>
    <n v="0"/>
    <n v="43.2"/>
    <n v="0"/>
    <n v="6.4"/>
    <n v="24"/>
    <n v="27.200000000000003"/>
    <n v="2.4000000000000004"/>
    <n v="10.4"/>
    <n v="6.4"/>
    <n v="0"/>
    <n v="11.200000000000001"/>
    <n v="24.8"/>
    <n v="10.4"/>
    <n v="3.2"/>
    <n v="0"/>
    <n v="13.600000000000001"/>
    <n v="5.6000000000000005"/>
    <n v="0"/>
    <n v="0"/>
    <n v="6.4"/>
    <n v="22.400000000000002"/>
    <n v="12.8"/>
    <n v="0"/>
    <n v="7.2"/>
    <n v="3.2"/>
    <n v="6.4"/>
    <n v="24.8"/>
    <n v="16"/>
    <n v="0"/>
    <n v="13.600000000000001"/>
    <n v="15.200000000000001"/>
    <n v="1.6"/>
    <n v="1.6"/>
    <n v="0"/>
    <n v="6.4"/>
    <n v="0.8"/>
    <n v="9.6000000000000014"/>
  </r>
  <r>
    <x v="276"/>
    <x v="9"/>
    <x v="2"/>
    <n v="413.6"/>
    <n v="107.20000000000002"/>
    <n v="88"/>
    <n v="100"/>
    <n v="118.39999999999999"/>
    <n v="0"/>
    <n v="0.24"/>
    <n v="0.43200000000000005"/>
    <n v="0.64000000000000012"/>
    <n v="0.72800000000000009"/>
    <n v="0.52800000000000002"/>
    <n v="0.79200000000000004"/>
    <n v="0.32800000000000007"/>
    <n v="0.76000000000000012"/>
    <n v="0.34400000000000003"/>
    <n v="0.54400000000000004"/>
    <n v="0.76800000000000002"/>
    <n v="0.34400000000000003"/>
    <n v="0.71200000000000008"/>
    <n v="0.7360000000000001"/>
    <n v="0.56799999999999995"/>
    <n v="0.72000000000000008"/>
    <n v="0.48799999999999999"/>
    <n v="6.4"/>
    <n v="0"/>
    <n v="25.6"/>
    <n v="1.6"/>
    <n v="12"/>
    <n v="26.400000000000002"/>
    <n v="0"/>
    <n v="13.600000000000001"/>
    <n v="0"/>
    <n v="2.4000000000000004"/>
    <n v="6.4"/>
    <n v="3.2"/>
    <n v="0"/>
    <n v="0"/>
    <n v="28"/>
    <n v="21.6"/>
    <n v="30.400000000000002"/>
    <n v="5.6000000000000005"/>
    <n v="5.6000000000000005"/>
    <n v="24"/>
    <n v="15.200000000000001"/>
    <n v="0"/>
    <n v="0"/>
    <n v="1.6"/>
    <n v="14.4"/>
    <n v="28.8"/>
    <n v="8"/>
    <n v="0"/>
    <n v="3.2"/>
    <n v="28.8"/>
    <n v="1.6"/>
    <n v="17.600000000000001"/>
    <n v="0"/>
    <n v="6.4"/>
    <n v="10.4"/>
    <n v="27.200000000000003"/>
    <n v="7.2"/>
    <n v="11.200000000000001"/>
    <n v="0"/>
    <n v="25.6"/>
  </r>
  <r>
    <x v="277"/>
    <x v="9"/>
    <x v="3"/>
    <n v="412.80000000000007"/>
    <n v="76"/>
    <n v="113.60000000000002"/>
    <n v="117.6"/>
    <n v="105.6"/>
    <n v="0"/>
    <n v="0.72000000000000008"/>
    <n v="0.48799999999999999"/>
    <n v="0.28799999999999998"/>
    <n v="0.4"/>
    <n v="0.79200000000000004"/>
    <n v="0.78400000000000003"/>
    <n v="0.60000000000000009"/>
    <n v="0.33600000000000002"/>
    <n v="0.63200000000000012"/>
    <n v="0.6080000000000001"/>
    <n v="0.35200000000000004"/>
    <n v="0.56799999999999995"/>
    <n v="0.71200000000000008"/>
    <n v="0.48799999999999999"/>
    <n v="0.72000000000000008"/>
    <n v="0.6160000000000001"/>
    <n v="0.76800000000000002"/>
    <n v="32.800000000000004"/>
    <n v="0"/>
    <n v="0"/>
    <n v="11.200000000000001"/>
    <n v="0"/>
    <n v="23.200000000000003"/>
    <n v="28"/>
    <n v="12"/>
    <n v="3.2"/>
    <n v="3.2"/>
    <n v="4"/>
    <n v="4"/>
    <n v="12"/>
    <n v="8.8000000000000007"/>
    <n v="0"/>
    <n v="42.400000000000006"/>
    <n v="0"/>
    <n v="4"/>
    <n v="12.8"/>
    <n v="21.6"/>
    <n v="0"/>
    <n v="18.400000000000002"/>
    <n v="16.8"/>
    <n v="0"/>
    <n v="4.8000000000000007"/>
    <n v="8"/>
    <n v="22.400000000000002"/>
    <n v="21.6"/>
    <n v="20"/>
    <n v="5.6000000000000005"/>
    <n v="0"/>
    <n v="13.600000000000001"/>
    <n v="8"/>
    <n v="2.4000000000000004"/>
    <n v="20"/>
    <n v="0"/>
    <n v="4.8000000000000007"/>
    <n v="14.4"/>
    <n v="0"/>
    <n v="12.8"/>
  </r>
  <r>
    <x v="278"/>
    <x v="9"/>
    <x v="4"/>
    <n v="372.80000000000007"/>
    <n v="146.40000000000003"/>
    <n v="75.20000000000006"/>
    <n v="95.200000000000017"/>
    <n v="56.000000000000007"/>
    <n v="0"/>
    <n v="0.79200000000000004"/>
    <n v="0.192"/>
    <n v="0.79200000000000004"/>
    <n v="0.44800000000000006"/>
    <n v="0.79200000000000004"/>
    <n v="0.59199999999999997"/>
    <n v="0.8"/>
    <n v="0.48"/>
    <n v="0.504"/>
    <n v="0.55200000000000005"/>
    <n v="0.71200000000000008"/>
    <n v="0.29599999999999999"/>
    <n v="0.57599999999999996"/>
    <n v="0.56000000000000005"/>
    <n v="0.68800000000000006"/>
    <n v="0.22400000000000003"/>
    <n v="0.57599999999999996"/>
    <n v="22.400000000000002"/>
    <n v="0"/>
    <n v="0"/>
    <n v="23.200000000000003"/>
    <n v="8.8000000000000451"/>
    <n v="0"/>
    <n v="0"/>
    <n v="18.400000000000002"/>
    <n v="0"/>
    <n v="2.4000000000000004"/>
    <n v="19.200000000000003"/>
    <n v="9.6000000000000014"/>
    <n v="0"/>
    <n v="0"/>
    <n v="0"/>
    <n v="0"/>
    <n v="16.8"/>
    <n v="12"/>
    <n v="4"/>
    <n v="13.600000000000001"/>
    <n v="15.200000000000001"/>
    <n v="0"/>
    <n v="0"/>
    <n v="0.8"/>
    <n v="31.200000000000003"/>
    <n v="1.6"/>
    <n v="16.8"/>
    <n v="9.6000000000000014"/>
    <n v="17.600000000000001"/>
    <n v="2.4000000000000004"/>
    <n v="0.8"/>
    <n v="18.400000000000002"/>
    <n v="28"/>
    <n v="25.6"/>
    <n v="12"/>
    <n v="14.4"/>
    <n v="11.200000000000001"/>
    <n v="2.4000000000000004"/>
    <n v="9.6000000000000014"/>
    <n v="24"/>
  </r>
  <r>
    <x v="279"/>
    <x v="9"/>
    <x v="5"/>
    <n v="506.40000000000015"/>
    <n v="163.19999999999999"/>
    <n v="114.40000000000002"/>
    <n v="134.40000000000006"/>
    <n v="94.400000000000048"/>
    <n v="0"/>
    <n v="0.39200000000000002"/>
    <n v="0.4"/>
    <n v="0.41600000000000004"/>
    <n v="0.4"/>
    <n v="0.504"/>
    <n v="0.32800000000000007"/>
    <n v="0.6080000000000001"/>
    <n v="0.496"/>
    <n v="0.37600000000000006"/>
    <n v="0.48799999999999999"/>
    <n v="0.504"/>
    <n v="0.38400000000000001"/>
    <n v="0.8"/>
    <n v="0.44800000000000006"/>
    <n v="0.20800000000000002"/>
    <n v="0.48"/>
    <n v="0.28000000000000003"/>
    <n v="1.6"/>
    <n v="0"/>
    <n v="6.4"/>
    <n v="36.800000000000004"/>
    <n v="32"/>
    <n v="0"/>
    <n v="15.200000000000001"/>
    <n v="22.400000000000002"/>
    <n v="0"/>
    <n v="0"/>
    <n v="15.200000000000001"/>
    <n v="16.8"/>
    <n v="37.6"/>
    <n v="0"/>
    <n v="0"/>
    <n v="0"/>
    <n v="26.400000000000002"/>
    <n v="12.000000000000046"/>
    <n v="0"/>
    <n v="1.6"/>
    <n v="12.8"/>
    <n v="0"/>
    <n v="11.200000000000001"/>
    <n v="0.80000000000004556"/>
    <n v="20"/>
    <n v="21.6"/>
    <n v="16"/>
    <n v="23.200000000000003"/>
    <n v="19.200000000000003"/>
    <n v="9.6000000000000014"/>
    <n v="19.200000000000003"/>
    <n v="29.6"/>
    <n v="7.2"/>
    <n v="45.6"/>
    <n v="4.8000000000000007"/>
    <n v="8.8000000000000007"/>
    <n v="40"/>
    <n v="0"/>
    <n v="8"/>
    <n v="0"/>
  </r>
  <r>
    <x v="280"/>
    <x v="9"/>
    <x v="6"/>
    <n v="336.80000000000013"/>
    <n v="88"/>
    <n v="81.600000000000023"/>
    <n v="96.000000000000099"/>
    <n v="71.2"/>
    <n v="0"/>
    <n v="0.26400000000000001"/>
    <n v="0.496"/>
    <n v="0.20800000000000002"/>
    <n v="0.66400000000000015"/>
    <n v="0.77600000000000002"/>
    <n v="0.8"/>
    <n v="0.79200000000000004"/>
    <n v="0.57599999999999996"/>
    <n v="0.72800000000000009"/>
    <n v="0.38400000000000001"/>
    <n v="0.496"/>
    <n v="0.33600000000000002"/>
    <n v="0.56000000000000005"/>
    <n v="0.76000000000000012"/>
    <n v="0.59199999999999997"/>
    <n v="0.72800000000000009"/>
    <n v="0.66400000000000015"/>
    <n v="6.4"/>
    <n v="3.2"/>
    <n v="19.200000000000003"/>
    <n v="4"/>
    <n v="13.600000000000001"/>
    <n v="0"/>
    <n v="3.2"/>
    <n v="0"/>
    <n v="18.400000000000002"/>
    <n v="13.600000000000001"/>
    <n v="0"/>
    <n v="0"/>
    <n v="1.6"/>
    <n v="12"/>
    <n v="0"/>
    <n v="6.4"/>
    <n v="10.4"/>
    <n v="20"/>
    <n v="13.600000000000001"/>
    <n v="7.2"/>
    <n v="23.200000000000003"/>
    <n v="4.8000000000000007"/>
    <n v="22.400000000000002"/>
    <n v="15.200000000000001"/>
    <n v="8.0000000000000906"/>
    <n v="0"/>
    <n v="0"/>
    <n v="17.600000000000001"/>
    <n v="0.8"/>
    <n v="4"/>
    <n v="16"/>
    <n v="0"/>
    <n v="0"/>
    <n v="10.4"/>
    <n v="4"/>
    <n v="8"/>
    <n v="12.8"/>
    <n v="36"/>
    <n v="0.8"/>
    <n v="0"/>
  </r>
  <r>
    <x v="281"/>
    <x v="9"/>
    <x v="7"/>
    <n v="288.8"/>
    <n v="76"/>
    <n v="74.400000000000006"/>
    <n v="42.4"/>
    <n v="96.000000000000014"/>
    <n v="0"/>
    <n v="0.71200000000000008"/>
    <n v="0.496"/>
    <n v="0.48"/>
    <n v="0.72000000000000008"/>
    <n v="0.76000000000000012"/>
    <n v="0.7360000000000001"/>
    <n v="0.51200000000000001"/>
    <n v="0.72800000000000009"/>
    <n v="0.39200000000000002"/>
    <n v="0.53600000000000003"/>
    <n v="0.27200000000000002"/>
    <n v="0.72000000000000008"/>
    <n v="0.39200000000000002"/>
    <n v="0.8"/>
    <n v="0.65600000000000014"/>
    <n v="0.47199999999999998"/>
    <n v="0.32800000000000007"/>
    <n v="7.2"/>
    <n v="0"/>
    <n v="0"/>
    <n v="2.4000000000000004"/>
    <n v="28"/>
    <n v="2.4000000000000004"/>
    <n v="0"/>
    <n v="24.8"/>
    <n v="7.2"/>
    <n v="2.4000000000000004"/>
    <n v="18.400000000000002"/>
    <n v="11.200000000000001"/>
    <n v="13.600000000000001"/>
    <n v="25.6"/>
    <n v="0"/>
    <n v="11.200000000000001"/>
    <n v="0"/>
    <n v="15.200000000000001"/>
    <n v="2.4000000000000004"/>
    <n v="16.8"/>
    <n v="12"/>
    <n v="2.4000000000000004"/>
    <n v="0"/>
    <n v="5.6000000000000005"/>
    <n v="0"/>
    <n v="7.2"/>
    <n v="8.8000000000000007"/>
    <n v="4"/>
    <n v="0"/>
    <n v="2.4000000000000004"/>
    <n v="2.4000000000000004"/>
    <n v="0"/>
    <n v="0"/>
    <n v="27.200000000000003"/>
    <n v="16.8"/>
    <n v="12.8"/>
    <n v="0"/>
    <n v="0"/>
    <n v="16.8"/>
    <n v="0"/>
  </r>
  <r>
    <x v="282"/>
    <x v="9"/>
    <x v="8"/>
    <n v="324"/>
    <n v="46.4"/>
    <n v="44.000000000000007"/>
    <n v="92.800000000000011"/>
    <n v="140.80000000000001"/>
    <n v="1"/>
    <n v="0.70400000000000007"/>
    <n v="0.47199999999999998"/>
    <n v="0.64000000000000012"/>
    <n v="0.75200000000000011"/>
    <n v="0.40800000000000003"/>
    <n v="0.44800000000000006"/>
    <n v="0.79200000000000004"/>
    <n v="0.6160000000000001"/>
    <n v="0.52"/>
    <n v="0.59199999999999997"/>
    <n v="0.71200000000000008"/>
    <n v="0.38400000000000001"/>
    <n v="0.59199999999999997"/>
    <n v="0.69600000000000006"/>
    <n v="0.36800000000000005"/>
    <n v="0.496"/>
    <n v="0.7360000000000001"/>
    <n v="8"/>
    <n v="0"/>
    <n v="0"/>
    <n v="0"/>
    <n v="2.4000000000000004"/>
    <n v="3.2"/>
    <n v="0"/>
    <n v="17.600000000000001"/>
    <n v="11.200000000000001"/>
    <n v="1.6"/>
    <n v="28"/>
    <n v="24"/>
    <n v="30.400000000000002"/>
    <n v="33.6"/>
    <n v="0"/>
    <n v="0"/>
    <n v="0"/>
    <n v="22.400000000000002"/>
    <n v="2.4000000000000004"/>
    <n v="28"/>
    <n v="0"/>
    <n v="0"/>
    <n v="0"/>
    <n v="3.2"/>
    <n v="44.800000000000004"/>
    <n v="14.4"/>
    <n v="22.400000000000002"/>
    <n v="4.8000000000000007"/>
    <n v="0"/>
    <n v="3.2"/>
    <n v="16.8"/>
    <n v="2.4000000000000004"/>
    <n v="8.8000000000000007"/>
    <n v="0"/>
    <n v="0"/>
    <n v="12"/>
    <n v="4.8000000000000007"/>
    <n v="0"/>
    <n v="0"/>
    <n v="1.6"/>
  </r>
  <r>
    <x v="283"/>
    <x v="9"/>
    <x v="9"/>
    <n v="376.00000000000011"/>
    <n v="87.2"/>
    <n v="73.600000000000009"/>
    <n v="115.2000000000001"/>
    <n v="100"/>
    <n v="0"/>
    <n v="0.7360000000000001"/>
    <n v="0.52800000000000002"/>
    <n v="0.65600000000000014"/>
    <n v="0.56799999999999995"/>
    <n v="0.78400000000000003"/>
    <n v="0.56799999999999995"/>
    <n v="0.60000000000000009"/>
    <n v="0.38400000000000001"/>
    <n v="0.58399999999999996"/>
    <n v="0.71200000000000008"/>
    <n v="0.71200000000000008"/>
    <n v="0.58399999999999996"/>
    <n v="0.8"/>
    <n v="0.76000000000000012"/>
    <n v="0.71200000000000008"/>
    <n v="0.54400000000000004"/>
    <n v="0.76000000000000012"/>
    <n v="0"/>
    <n v="0"/>
    <n v="7.2"/>
    <n v="0"/>
    <n v="10.4"/>
    <n v="28.8"/>
    <n v="22.400000000000002"/>
    <n v="0"/>
    <n v="0"/>
    <n v="4.8000000000000007"/>
    <n v="6.4"/>
    <n v="24"/>
    <n v="0"/>
    <n v="4.8000000000000007"/>
    <n v="0"/>
    <n v="8.8000000000000007"/>
    <n v="19.200000000000003"/>
    <n v="6.4"/>
    <n v="27.200000000000003"/>
    <n v="9.6000000000000014"/>
    <n v="11.200000000000001"/>
    <n v="0"/>
    <n v="30.400000000000002"/>
    <n v="8.8000000000000007"/>
    <n v="10.4"/>
    <n v="4.8000000000000007"/>
    <n v="19.200000000000003"/>
    <n v="0.8"/>
    <n v="20.800000000000093"/>
    <n v="8.8000000000000007"/>
    <n v="15.200000000000001"/>
    <n v="24"/>
    <n v="0"/>
    <n v="16"/>
    <n v="0"/>
    <n v="5.6000000000000005"/>
    <n v="26.400000000000002"/>
    <n v="0"/>
    <n v="0"/>
    <n v="0"/>
  </r>
  <r>
    <x v="284"/>
    <x v="9"/>
    <x v="10"/>
    <n v="279.20000000000005"/>
    <n v="55.20000000000001"/>
    <n v="77.599999999999994"/>
    <n v="75.20000000000006"/>
    <n v="71.200000000000017"/>
    <n v="0"/>
    <n v="0.63200000000000012"/>
    <n v="0.64000000000000012"/>
    <n v="0.56000000000000005"/>
    <n v="0.68"/>
    <n v="0.59199999999999997"/>
    <n v="0.63200000000000012"/>
    <n v="0.34400000000000003"/>
    <n v="0.74400000000000011"/>
    <n v="0.74400000000000011"/>
    <n v="0.69600000000000006"/>
    <n v="0.6160000000000001"/>
    <n v="0.72000000000000008"/>
    <n v="0.75200000000000011"/>
    <n v="0.6160000000000001"/>
    <n v="0.72000000000000008"/>
    <n v="0.248"/>
    <n v="0.58399999999999996"/>
    <n v="0"/>
    <n v="9.6000000000000014"/>
    <n v="0.8"/>
    <n v="19.200000000000003"/>
    <n v="1.6"/>
    <n v="0"/>
    <n v="16.8"/>
    <n v="16"/>
    <n v="0"/>
    <n v="13.600000000000001"/>
    <n v="4"/>
    <n v="0"/>
    <n v="0"/>
    <n v="3.2"/>
    <n v="3.2"/>
    <n v="22.400000000000002"/>
    <n v="0"/>
    <n v="19.200000000000003"/>
    <n v="20.8"/>
    <n v="2.4000000000000004"/>
    <n v="0"/>
    <n v="6.4"/>
    <n v="18.400000000000002"/>
    <n v="9.6000000000000014"/>
    <n v="4.800000000000046"/>
    <n v="4.8000000000000007"/>
    <n v="21.6"/>
    <n v="4"/>
    <n v="3.2"/>
    <n v="2.4000000000000004"/>
    <n v="2.4000000000000004"/>
    <n v="15.200000000000001"/>
    <n v="0"/>
    <n v="11.200000000000001"/>
    <n v="12"/>
    <n v="0"/>
    <n v="0"/>
    <n v="0"/>
    <n v="12.8"/>
    <n v="1.6"/>
  </r>
  <r>
    <x v="285"/>
    <x v="9"/>
    <x v="11"/>
    <n v="399.20000000000005"/>
    <n v="67.2"/>
    <n v="113.60000000000001"/>
    <n v="128.00000000000003"/>
    <n v="90.4"/>
    <n v="0"/>
    <n v="0.21600000000000003"/>
    <n v="0.71200000000000008"/>
    <n v="0.62400000000000011"/>
    <n v="0.68800000000000006"/>
    <n v="0.72800000000000009"/>
    <n v="0.72800000000000009"/>
    <n v="0.62400000000000011"/>
    <n v="0.60000000000000009"/>
    <n v="0.68800000000000006"/>
    <n v="0.52"/>
    <n v="0.60000000000000009"/>
    <n v="0.6160000000000001"/>
    <n v="0.45600000000000007"/>
    <n v="0.72800000000000009"/>
    <n v="0.72000000000000008"/>
    <n v="0.74400000000000011"/>
    <n v="0.20800000000000002"/>
    <n v="0.8"/>
    <n v="24"/>
    <n v="0"/>
    <n v="10.4"/>
    <n v="36"/>
    <n v="0.8"/>
    <n v="0"/>
    <n v="22.400000000000002"/>
    <n v="7.2"/>
    <n v="12"/>
    <n v="43.2"/>
    <n v="0"/>
    <n v="24.8"/>
    <n v="16"/>
    <n v="26.400000000000002"/>
    <n v="11.200000000000001"/>
    <n v="0"/>
    <n v="0"/>
    <n v="4"/>
    <n v="8"/>
    <n v="12"/>
    <n v="12.8"/>
    <n v="23.200000000000003"/>
    <n v="17.600000000000001"/>
    <n v="18.400000000000002"/>
    <n v="32.800000000000004"/>
    <n v="2.4000000000000004"/>
    <n v="8.8000000000000007"/>
    <n v="0"/>
    <n v="0"/>
    <n v="11.200000000000001"/>
    <n v="0"/>
    <n v="0.8"/>
    <n v="9.6000000000000014"/>
    <n v="1.6"/>
    <n v="4"/>
    <n v="5.6000000000000005"/>
    <n v="21.6"/>
    <n v="12.8"/>
    <n v="0"/>
  </r>
  <r>
    <x v="286"/>
    <x v="9"/>
    <x v="12"/>
    <n v="296.8"/>
    <n v="72"/>
    <n v="90.4"/>
    <n v="85.6"/>
    <n v="48.800000000000004"/>
    <n v="0"/>
    <n v="0.24"/>
    <n v="0.41600000000000004"/>
    <n v="0.57599999999999996"/>
    <n v="0.64000000000000012"/>
    <n v="0.77600000000000002"/>
    <n v="0.44000000000000006"/>
    <n v="0.52"/>
    <n v="0.48799999999999999"/>
    <n v="0.7360000000000001"/>
    <n v="0.56799999999999995"/>
    <n v="0.59199999999999997"/>
    <n v="0.12"/>
    <n v="0.77600000000000002"/>
    <n v="0.69600000000000006"/>
    <n v="0.496"/>
    <n v="0.64000000000000012"/>
    <n v="0.64800000000000013"/>
    <n v="0"/>
    <n v="24.8"/>
    <n v="17.600000000000001"/>
    <n v="0"/>
    <n v="10.4"/>
    <n v="15.200000000000001"/>
    <n v="22.400000000000002"/>
    <n v="0"/>
    <n v="0"/>
    <n v="0"/>
    <n v="17.600000000000001"/>
    <n v="8.8000000000000007"/>
    <n v="12.8"/>
    <n v="0"/>
    <n v="12.8"/>
    <n v="0"/>
    <n v="0"/>
    <n v="0"/>
    <n v="10.4"/>
    <n v="4"/>
    <n v="9.6000000000000014"/>
    <n v="28"/>
    <n v="10.4"/>
    <n v="4.8000000000000007"/>
    <n v="4.8000000000000007"/>
    <n v="5.6000000000000005"/>
    <n v="4"/>
    <n v="0"/>
    <n v="8.8000000000000007"/>
    <n v="9.6000000000000014"/>
    <n v="5.6000000000000005"/>
    <n v="0"/>
    <n v="0"/>
    <n v="28"/>
    <n v="0"/>
    <n v="2.4000000000000004"/>
    <n v="0"/>
    <n v="12"/>
    <n v="17.600000000000001"/>
    <n v="6.4"/>
  </r>
  <r>
    <x v="287"/>
    <x v="9"/>
    <x v="13"/>
    <n v="358.40000000000003"/>
    <n v="106.39999999999999"/>
    <n v="62.400000000000006"/>
    <n v="96.800000000000011"/>
    <n v="92.8"/>
    <n v="0"/>
    <n v="0.33600000000000002"/>
    <n v="0.48"/>
    <n v="0.68"/>
    <n v="0.71200000000000008"/>
    <n v="0.26400000000000001"/>
    <n v="0.48799999999999999"/>
    <n v="0.52800000000000002"/>
    <n v="0.35200000000000004"/>
    <n v="0.8"/>
    <n v="0.54400000000000004"/>
    <n v="0.8"/>
    <n v="0.32000000000000006"/>
    <n v="0.72000000000000008"/>
    <n v="0.42400000000000004"/>
    <n v="0.68"/>
    <n v="0.8"/>
    <n v="0.64000000000000012"/>
    <n v="15.200000000000001"/>
    <n v="7.2"/>
    <n v="0"/>
    <n v="1.6"/>
    <n v="0"/>
    <n v="10.4"/>
    <n v="15.200000000000001"/>
    <n v="12.8"/>
    <n v="0"/>
    <n v="0"/>
    <n v="9.6000000000000014"/>
    <n v="23.200000000000003"/>
    <n v="4.8000000000000007"/>
    <n v="12"/>
    <n v="0"/>
    <n v="0.8"/>
    <n v="6.4"/>
    <n v="0"/>
    <n v="28.8"/>
    <n v="16.8"/>
    <n v="7.2"/>
    <n v="4"/>
    <n v="2.4000000000000004"/>
    <n v="8.8000000000000007"/>
    <n v="28"/>
    <n v="0"/>
    <n v="12.8"/>
    <n v="26.400000000000002"/>
    <n v="7.2"/>
    <n v="0"/>
    <n v="25.6"/>
    <n v="4"/>
    <n v="0"/>
    <n v="0"/>
    <n v="0"/>
    <n v="34.4"/>
    <n v="28.8"/>
    <n v="12"/>
    <n v="1.6"/>
    <n v="0"/>
  </r>
  <r>
    <x v="288"/>
    <x v="9"/>
    <x v="14"/>
    <n v="338.40000000000009"/>
    <n v="29.600000000000005"/>
    <n v="103.2"/>
    <n v="97.600000000000051"/>
    <n v="108"/>
    <n v="0"/>
    <n v="0.13600000000000001"/>
    <n v="0.52"/>
    <n v="0.41600000000000004"/>
    <n v="0.63200000000000012"/>
    <n v="0.76800000000000002"/>
    <n v="0.53600000000000003"/>
    <n v="0.69600000000000006"/>
    <n v="0.71200000000000008"/>
    <n v="0.52"/>
    <n v="0.60000000000000009"/>
    <n v="0.54400000000000004"/>
    <n v="0.72000000000000008"/>
    <n v="0.8"/>
    <n v="0.75200000000000011"/>
    <n v="0.60000000000000009"/>
    <n v="0.71200000000000008"/>
    <n v="0.64000000000000012"/>
    <n v="1.6"/>
    <n v="10.4"/>
    <n v="2.4000000000000004"/>
    <n v="44.800000000000004"/>
    <n v="15.200000000000001"/>
    <n v="1.6"/>
    <n v="19.200000000000003"/>
    <n v="0"/>
    <n v="0"/>
    <n v="8"/>
    <n v="20"/>
    <n v="30.400000000000002"/>
    <n v="6.4"/>
    <n v="0"/>
    <n v="43.2"/>
    <n v="0.8"/>
    <n v="0"/>
    <n v="0"/>
    <n v="16.8"/>
    <n v="10.4"/>
    <n v="0"/>
    <n v="6.4"/>
    <n v="6.4"/>
    <n v="33.6"/>
    <n v="0"/>
    <n v="14.4"/>
    <n v="0"/>
    <n v="5.6000000000000005"/>
    <n v="22.400000000000002"/>
    <n v="8.8000000000000451"/>
    <n v="0"/>
    <n v="7.2"/>
    <n v="0"/>
    <n v="0.8"/>
    <n v="6.4"/>
    <n v="0"/>
    <n v="0.8"/>
    <n v="13.600000000000001"/>
    <n v="0"/>
    <n v="0.8"/>
  </r>
  <r>
    <x v="289"/>
    <x v="9"/>
    <x v="15"/>
    <n v="372.8"/>
    <n v="122.4"/>
    <n v="62.400000000000006"/>
    <n v="116.00000000000001"/>
    <n v="72"/>
    <n v="0"/>
    <n v="0.36000000000000004"/>
    <n v="0.496"/>
    <n v="0.6160000000000001"/>
    <n v="0.76800000000000002"/>
    <n v="0.52800000000000002"/>
    <n v="0.34400000000000003"/>
    <n v="0.52"/>
    <n v="0.44800000000000006"/>
    <n v="0.75200000000000011"/>
    <n v="0.69600000000000006"/>
    <n v="0.63200000000000012"/>
    <n v="0.64000000000000012"/>
    <n v="0.72800000000000009"/>
    <n v="0.38400000000000001"/>
    <n v="0.62400000000000011"/>
    <n v="0.8"/>
    <n v="0.70400000000000007"/>
    <n v="11.200000000000001"/>
    <n v="0"/>
    <n v="2.4000000000000004"/>
    <n v="2.4000000000000004"/>
    <n v="10.4"/>
    <n v="4"/>
    <n v="13.600000000000001"/>
    <n v="0"/>
    <n v="18.400000000000002"/>
    <n v="0"/>
    <n v="6.4"/>
    <n v="0.8"/>
    <n v="24"/>
    <n v="7.2"/>
    <n v="16"/>
    <n v="0"/>
    <n v="2.4000000000000004"/>
    <n v="15.200000000000001"/>
    <n v="0"/>
    <n v="6.4"/>
    <n v="9.6000000000000014"/>
    <n v="16"/>
    <n v="0"/>
    <n v="34.4"/>
    <n v="20"/>
    <n v="6.4"/>
    <n v="18.400000000000002"/>
    <n v="8"/>
    <n v="0"/>
    <n v="3.2"/>
    <n v="16.8"/>
    <n v="0"/>
    <n v="26.400000000000002"/>
    <n v="5.6000000000000005"/>
    <n v="24.8"/>
    <n v="0.8"/>
    <n v="48"/>
    <n v="0"/>
    <n v="0"/>
    <n v="0"/>
  </r>
  <r>
    <x v="290"/>
    <x v="9"/>
    <x v="16"/>
    <n v="348.00000000000006"/>
    <n v="142.4"/>
    <n v="60.000000000000014"/>
    <n v="69.600000000000009"/>
    <n v="76"/>
    <n v="0"/>
    <n v="0.15200000000000002"/>
    <n v="0.51200000000000001"/>
    <n v="0.56000000000000005"/>
    <n v="0.66400000000000015"/>
    <n v="0.77600000000000002"/>
    <n v="0.8"/>
    <n v="0.29599999999999999"/>
    <n v="0.52800000000000002"/>
    <n v="0.74400000000000011"/>
    <n v="0.65600000000000014"/>
    <n v="0.56000000000000005"/>
    <n v="0.7360000000000001"/>
    <n v="0.69600000000000006"/>
    <n v="0.74400000000000011"/>
    <n v="0.56000000000000005"/>
    <n v="0.75200000000000011"/>
    <n v="0.30400000000000005"/>
    <n v="22.400000000000002"/>
    <n v="12"/>
    <n v="3.2"/>
    <n v="0"/>
    <n v="0"/>
    <n v="17.600000000000001"/>
    <n v="0"/>
    <n v="4.8000000000000007"/>
    <n v="0"/>
    <n v="0"/>
    <n v="6.4"/>
    <n v="0.8"/>
    <n v="11.200000000000001"/>
    <n v="27.200000000000003"/>
    <n v="12.8"/>
    <n v="8"/>
    <n v="0"/>
    <n v="4.8000000000000007"/>
    <n v="11.200000000000001"/>
    <n v="0"/>
    <n v="9.6000000000000014"/>
    <n v="5.6000000000000005"/>
    <n v="5.6000000000000005"/>
    <n v="12.8"/>
    <n v="5.6000000000000005"/>
    <n v="0"/>
    <n v="15.200000000000001"/>
    <n v="0"/>
    <n v="0.8"/>
    <n v="14.4"/>
    <n v="6.4"/>
    <n v="0"/>
    <n v="19.200000000000003"/>
    <n v="12"/>
    <n v="3.2"/>
    <n v="22.400000000000002"/>
    <n v="0"/>
    <n v="24"/>
    <n v="28.8"/>
    <n v="26.400000000000002"/>
  </r>
  <r>
    <x v="291"/>
    <x v="9"/>
    <x v="17"/>
    <n v="431.2000000000001"/>
    <n v="92.000000000000014"/>
    <n v="77.600000000000051"/>
    <n v="148.80000000000001"/>
    <n v="112.80000000000003"/>
    <n v="0"/>
    <n v="0.31200000000000006"/>
    <n v="0.4"/>
    <n v="0.72000000000000008"/>
    <n v="0.40800000000000003"/>
    <n v="0.79200000000000004"/>
    <n v="0.27200000000000002"/>
    <n v="0.7360000000000001"/>
    <n v="0.74400000000000011"/>
    <n v="0.53600000000000003"/>
    <n v="0.51200000000000001"/>
    <n v="0.60000000000000009"/>
    <n v="0.59199999999999997"/>
    <n v="0.76800000000000002"/>
    <n v="0.76000000000000012"/>
    <n v="0.32000000000000006"/>
    <n v="0.79200000000000004"/>
    <n v="0.59199999999999997"/>
    <n v="0"/>
    <n v="11.200000000000001"/>
    <n v="0"/>
    <n v="0"/>
    <n v="31.200000000000003"/>
    <n v="12.000000000000046"/>
    <n v="6.4"/>
    <n v="16.8"/>
    <n v="0"/>
    <n v="0"/>
    <n v="11.200000000000001"/>
    <n v="20"/>
    <n v="22.400000000000002"/>
    <n v="8"/>
    <n v="8"/>
    <n v="40.800000000000004"/>
    <n v="10.4"/>
    <n v="0"/>
    <n v="3.2"/>
    <n v="0"/>
    <n v="3.2"/>
    <n v="4"/>
    <n v="25.6"/>
    <n v="27.200000000000003"/>
    <n v="17.600000000000001"/>
    <n v="14.4"/>
    <n v="30.400000000000002"/>
    <n v="18.400000000000002"/>
    <n v="8"/>
    <n v="0"/>
    <n v="24"/>
    <n v="26.400000000000002"/>
    <n v="9.6000000000000014"/>
    <n v="16.8"/>
    <n v="0"/>
    <n v="0"/>
    <n v="11.200000000000001"/>
    <n v="0"/>
    <n v="4"/>
    <n v="0"/>
  </r>
  <r>
    <x v="292"/>
    <x v="9"/>
    <x v="18"/>
    <n v="406.40000000000003"/>
    <n v="146.4"/>
    <n v="90.4"/>
    <n v="84.8"/>
    <n v="84.800000000000011"/>
    <n v="0"/>
    <n v="0.2"/>
    <n v="0.42400000000000004"/>
    <n v="0.64800000000000013"/>
    <n v="0.64000000000000012"/>
    <n v="0.15200000000000002"/>
    <n v="0.53600000000000003"/>
    <n v="0.64000000000000012"/>
    <n v="0.76800000000000002"/>
    <n v="0.6080000000000001"/>
    <n v="0.60000000000000009"/>
    <n v="0.51200000000000001"/>
    <n v="0.7360000000000001"/>
    <n v="0.504"/>
    <n v="0.62400000000000011"/>
    <n v="0.69600000000000006"/>
    <n v="0.36000000000000004"/>
    <n v="0.59199999999999997"/>
    <n v="7.2"/>
    <n v="5.6000000000000005"/>
    <n v="12"/>
    <n v="3.2"/>
    <n v="0"/>
    <n v="10.4"/>
    <n v="22.400000000000002"/>
    <n v="15.200000000000001"/>
    <n v="0"/>
    <n v="14.4"/>
    <n v="8"/>
    <n v="19.200000000000003"/>
    <n v="16.8"/>
    <n v="14.4"/>
    <n v="3.2"/>
    <n v="8.8000000000000007"/>
    <n v="0"/>
    <n v="19.200000000000003"/>
    <n v="3.2"/>
    <n v="0"/>
    <n v="0"/>
    <n v="0"/>
    <n v="13.600000000000001"/>
    <n v="42.400000000000006"/>
    <n v="14.4"/>
    <n v="0.8"/>
    <n v="5.6000000000000005"/>
    <n v="0"/>
    <n v="8"/>
    <n v="0"/>
    <n v="21.6"/>
    <n v="3.2"/>
    <n v="0"/>
    <n v="12.8"/>
    <n v="20"/>
    <n v="33.6"/>
    <n v="0"/>
    <n v="13.600000000000001"/>
    <n v="12.8"/>
    <n v="28.8"/>
  </r>
  <r>
    <x v="293"/>
    <x v="9"/>
    <x v="19"/>
    <n v="360.8"/>
    <n v="79.2"/>
    <n v="88.800000000000011"/>
    <n v="98.4"/>
    <n v="94.40000000000002"/>
    <n v="0"/>
    <n v="0.12"/>
    <n v="0.4"/>
    <n v="0.6160000000000001"/>
    <n v="0.62400000000000011"/>
    <n v="0.76800000000000002"/>
    <n v="0.57599999999999996"/>
    <n v="0.55200000000000005"/>
    <n v="0.64000000000000012"/>
    <n v="0.60000000000000009"/>
    <n v="0.34400000000000003"/>
    <n v="0.52"/>
    <n v="0.8"/>
    <n v="0.41600000000000004"/>
    <n v="0.74400000000000011"/>
    <n v="0.28799999999999998"/>
    <n v="0.62400000000000011"/>
    <n v="0.77600000000000002"/>
    <n v="0"/>
    <n v="12.8"/>
    <n v="0"/>
    <n v="6.4"/>
    <n v="0"/>
    <n v="1.6"/>
    <n v="16"/>
    <n v="16"/>
    <n v="22.400000000000002"/>
    <n v="13.600000000000001"/>
    <n v="0"/>
    <n v="0"/>
    <n v="0"/>
    <n v="39.200000000000003"/>
    <n v="5.6000000000000005"/>
    <n v="3.2"/>
    <n v="2.4000000000000004"/>
    <n v="11.200000000000001"/>
    <n v="14.4"/>
    <n v="18.400000000000002"/>
    <n v="27.200000000000003"/>
    <n v="16.8"/>
    <n v="0"/>
    <n v="22.400000000000002"/>
    <n v="11.200000000000001"/>
    <n v="0"/>
    <n v="2.4000000000000004"/>
    <n v="0"/>
    <n v="5.6000000000000005"/>
    <n v="12.8"/>
    <n v="0"/>
    <n v="0"/>
    <n v="7.2"/>
    <n v="23.200000000000003"/>
    <n v="15.200000000000001"/>
    <n v="2.4000000000000004"/>
    <n v="4"/>
    <n v="7.2"/>
    <n v="0"/>
    <n v="20"/>
  </r>
  <r>
    <x v="294"/>
    <x v="9"/>
    <x v="20"/>
    <n v="316.8"/>
    <n v="93.600000000000009"/>
    <n v="74.40000000000002"/>
    <n v="71.999999999999986"/>
    <n v="76.800000000000011"/>
    <n v="0"/>
    <n v="0.41600000000000004"/>
    <n v="0.67200000000000004"/>
    <n v="0.248"/>
    <n v="0.36000000000000004"/>
    <n v="0.7360000000000001"/>
    <n v="0.6080000000000001"/>
    <n v="0.48"/>
    <n v="0.24"/>
    <n v="0.48799999999999999"/>
    <n v="0.38400000000000001"/>
    <n v="0.48799999999999999"/>
    <n v="0.68800000000000006"/>
    <n v="0.72000000000000008"/>
    <n v="0.42400000000000004"/>
    <n v="0.56799999999999995"/>
    <n v="0.46399999999999997"/>
    <n v="0.31200000000000006"/>
    <n v="4.8000000000000007"/>
    <n v="4.8000000000000007"/>
    <n v="0"/>
    <n v="0"/>
    <n v="0"/>
    <n v="16.8"/>
    <n v="0"/>
    <n v="19.200000000000003"/>
    <n v="25.6"/>
    <n v="3.2"/>
    <n v="14.4"/>
    <n v="0"/>
    <n v="0"/>
    <n v="23.200000000000003"/>
    <n v="12"/>
    <n v="0"/>
    <n v="13.600000000000001"/>
    <n v="0"/>
    <n v="0"/>
    <n v="28"/>
    <n v="6.4"/>
    <n v="36"/>
    <n v="9.6000000000000014"/>
    <n v="0"/>
    <n v="8.8000000000000007"/>
    <n v="2.4000000000000004"/>
    <n v="0"/>
    <n v="4"/>
    <n v="0"/>
    <n v="4.8000000000000007"/>
    <n v="0"/>
    <n v="5.6000000000000005"/>
    <n v="7.2"/>
    <n v="12.8"/>
    <n v="0"/>
    <n v="11.200000000000001"/>
    <n v="6.4"/>
    <n v="33.6"/>
    <n v="16.8"/>
    <n v="0"/>
  </r>
  <r>
    <x v="295"/>
    <x v="9"/>
    <x v="21"/>
    <n v="416.00000000000017"/>
    <n v="96.000000000000014"/>
    <n v="96.80000000000004"/>
    <n v="95.200000000000017"/>
    <n v="128.00000000000006"/>
    <n v="0"/>
    <n v="0.22400000000000003"/>
    <n v="0.53600000000000003"/>
    <n v="0.57599999999999996"/>
    <n v="0.74400000000000011"/>
    <n v="0.76000000000000012"/>
    <n v="0.47199999999999998"/>
    <n v="0.128"/>
    <n v="0.496"/>
    <n v="0.72000000000000008"/>
    <n v="0.22400000000000003"/>
    <n v="0.128"/>
    <n v="0.6080000000000001"/>
    <n v="0.7360000000000001"/>
    <n v="0.43200000000000005"/>
    <n v="0.70400000000000007"/>
    <n v="0.66400000000000015"/>
    <n v="0.48799999999999999"/>
    <n v="16"/>
    <n v="0"/>
    <n v="0"/>
    <n v="30.400000000000002"/>
    <n v="20.8"/>
    <n v="15.200000000000001"/>
    <n v="8.8000000000000451"/>
    <n v="5.6000000000000005"/>
    <n v="0"/>
    <n v="0"/>
    <n v="10.4"/>
    <n v="13.600000000000001"/>
    <n v="8.8000000000000007"/>
    <n v="8.8000000000000007"/>
    <n v="11.200000000000001"/>
    <n v="11.200000000000001"/>
    <n v="17.600000000000001"/>
    <n v="40"/>
    <n v="0"/>
    <n v="16.800000000000047"/>
    <n v="4.8000000000000007"/>
    <n v="17.600000000000001"/>
    <n v="29.6"/>
    <n v="0"/>
    <n v="8"/>
    <n v="3.2"/>
    <n v="25.6"/>
    <n v="0"/>
    <n v="6.4"/>
    <n v="0"/>
    <n v="15.200000000000001"/>
    <n v="10.4"/>
    <n v="24.8"/>
    <n v="1.6"/>
    <n v="27.200000000000003"/>
    <n v="0"/>
    <n v="0"/>
    <n v="12.8"/>
    <n v="0"/>
    <n v="4"/>
  </r>
  <r>
    <x v="296"/>
    <x v="9"/>
    <x v="22"/>
    <n v="496"/>
    <n v="123.2"/>
    <n v="107.20000000000002"/>
    <n v="91.200000000000017"/>
    <n v="174.39999999999998"/>
    <n v="0"/>
    <n v="0.496"/>
    <n v="0.6160000000000001"/>
    <n v="0.59199999999999997"/>
    <n v="0.67200000000000004"/>
    <n v="0.76800000000000002"/>
    <n v="0.71200000000000008"/>
    <n v="0.59199999999999997"/>
    <n v="0.8"/>
    <n v="0.44000000000000006"/>
    <n v="0.75200000000000011"/>
    <n v="0.57599999999999996"/>
    <n v="0.45600000000000007"/>
    <n v="0.6160000000000001"/>
    <n v="0.36000000000000004"/>
    <n v="0.69600000000000006"/>
    <n v="0.56000000000000005"/>
    <n v="0.53600000000000003"/>
    <n v="28.8"/>
    <n v="0.8"/>
    <n v="21.6"/>
    <n v="13.600000000000001"/>
    <n v="0"/>
    <n v="0"/>
    <n v="21.6"/>
    <n v="0.8"/>
    <n v="9.6000000000000014"/>
    <n v="10.4"/>
    <n v="6.4"/>
    <n v="44.800000000000004"/>
    <n v="23.200000000000003"/>
    <n v="16"/>
    <n v="0"/>
    <n v="7.2"/>
    <n v="28"/>
    <n v="32"/>
    <n v="16"/>
    <n v="7.2"/>
    <n v="0"/>
    <n v="8.8000000000000007"/>
    <n v="37.6"/>
    <n v="1.6"/>
    <n v="0"/>
    <n v="25.6"/>
    <n v="0"/>
    <n v="17.600000000000001"/>
    <n v="0"/>
    <n v="0"/>
    <n v="12"/>
    <n v="3.2"/>
    <n v="16.8"/>
    <n v="4.8000000000000007"/>
    <n v="1.6"/>
    <n v="17.600000000000001"/>
    <n v="15.200000000000001"/>
    <n v="12.8"/>
    <n v="38.400000000000006"/>
    <n v="0.8"/>
  </r>
  <r>
    <x v="297"/>
    <x v="9"/>
    <x v="23"/>
    <n v="403.20000000000016"/>
    <n v="124.00000000000009"/>
    <n v="92"/>
    <n v="99.200000000000102"/>
    <n v="88"/>
    <n v="0"/>
    <n v="0.76000000000000012"/>
    <n v="0.48"/>
    <n v="0.68"/>
    <n v="0.68800000000000006"/>
    <n v="0.128"/>
    <n v="0.48799999999999999"/>
    <n v="0.48"/>
    <n v="0.59199999999999997"/>
    <n v="0.79200000000000004"/>
    <n v="0.496"/>
    <n v="0.55200000000000005"/>
    <n v="0.35200000000000004"/>
    <n v="0.68800000000000006"/>
    <n v="0.69600000000000006"/>
    <n v="0.58399999999999996"/>
    <n v="0.26400000000000001"/>
    <n v="0.20800000000000002"/>
    <n v="0"/>
    <n v="0"/>
    <n v="15.200000000000001"/>
    <n v="10.4"/>
    <n v="16.8"/>
    <n v="24.8"/>
    <n v="8"/>
    <n v="0"/>
    <n v="12.8"/>
    <n v="4"/>
    <n v="1.6"/>
    <n v="1.6"/>
    <n v="5.6000000000000005"/>
    <n v="26.400000000000002"/>
    <n v="10.4"/>
    <n v="21.6"/>
    <n v="12"/>
    <n v="10.4"/>
    <n v="0"/>
    <n v="0"/>
    <n v="10.400000000000091"/>
    <n v="0.8"/>
    <n v="0"/>
    <n v="17.600000000000001"/>
    <n v="12.8"/>
    <n v="1.6"/>
    <n v="18.400000000000002"/>
    <n v="0"/>
    <n v="4.8000000000000007"/>
    <n v="32.800000000000004"/>
    <n v="2.4000000000000004"/>
    <n v="4.8000000000000007"/>
    <n v="16.8"/>
    <n v="23.200000000000003"/>
    <n v="11.200000000000001"/>
    <n v="25.6"/>
    <n v="23.200000000000092"/>
    <n v="3.2"/>
    <n v="4"/>
    <n v="9.6000000000000014"/>
  </r>
  <r>
    <x v="298"/>
    <x v="9"/>
    <x v="24"/>
    <n v="350.40000000000009"/>
    <n v="113.60000000000001"/>
    <n v="93.6"/>
    <n v="59.20000000000001"/>
    <n v="84.000000000000099"/>
    <n v="0"/>
    <n v="0.18400000000000002"/>
    <n v="0.45600000000000007"/>
    <n v="0.31200000000000006"/>
    <n v="0.67200000000000004"/>
    <n v="0.52"/>
    <n v="0.6080000000000001"/>
    <n v="0.504"/>
    <n v="0.54400000000000004"/>
    <n v="0.78400000000000003"/>
    <n v="0.44000000000000006"/>
    <n v="0.58399999999999996"/>
    <n v="0.72000000000000008"/>
    <n v="0.69600000000000006"/>
    <n v="0.76800000000000002"/>
    <n v="0.36800000000000005"/>
    <n v="0.77600000000000002"/>
    <n v="0.48799999999999999"/>
    <n v="6.4"/>
    <n v="11.200000000000001"/>
    <n v="0"/>
    <n v="24"/>
    <n v="5.6000000000000005"/>
    <n v="0"/>
    <n v="0"/>
    <n v="6.4"/>
    <n v="18.400000000000002"/>
    <n v="21.6"/>
    <n v="0.8"/>
    <n v="9.6000000000000014"/>
    <n v="7.2"/>
    <n v="14.4"/>
    <n v="14.4"/>
    <n v="4.8000000000000007"/>
    <n v="20"/>
    <n v="0"/>
    <n v="12"/>
    <n v="1.6000000000000911"/>
    <n v="0"/>
    <n v="4.8000000000000007"/>
    <n v="7.2"/>
    <n v="5.6000000000000005"/>
    <n v="0"/>
    <n v="15.200000000000001"/>
    <n v="1.6"/>
    <n v="0"/>
    <n v="7.2"/>
    <n v="17.600000000000001"/>
    <n v="0"/>
    <n v="9.6000000000000014"/>
    <n v="23.200000000000003"/>
    <n v="29.6"/>
    <n v="8.8000000000000007"/>
    <n v="12"/>
    <n v="10.4"/>
    <n v="1.6"/>
    <n v="4"/>
    <n v="14.4"/>
  </r>
  <r>
    <x v="299"/>
    <x v="9"/>
    <x v="25"/>
    <n v="344.80000000000013"/>
    <n v="113.6"/>
    <n v="60.800000000000004"/>
    <n v="74.400000000000006"/>
    <n v="96.000000000000114"/>
    <n v="0"/>
    <n v="0.13600000000000001"/>
    <n v="0.74400000000000011"/>
    <n v="0.79200000000000004"/>
    <n v="0.58399999999999996"/>
    <n v="0.64800000000000013"/>
    <n v="0.69600000000000006"/>
    <n v="0.52"/>
    <n v="9.6000000000000002E-2"/>
    <n v="0.40800000000000003"/>
    <n v="0.79200000000000004"/>
    <n v="0.71200000000000008"/>
    <n v="0.35200000000000004"/>
    <n v="0.32800000000000007"/>
    <n v="0.58399999999999996"/>
    <n v="0.52800000000000002"/>
    <n v="0.7360000000000001"/>
    <n v="0.34400000000000003"/>
    <n v="9.6000000000000014"/>
    <n v="8.8000000000000007"/>
    <n v="3.2"/>
    <n v="0"/>
    <n v="0"/>
    <n v="11.200000000000001"/>
    <n v="0"/>
    <n v="0"/>
    <n v="28"/>
    <n v="0"/>
    <n v="30.400000000000002"/>
    <n v="8.8000000000000913"/>
    <n v="4"/>
    <n v="4.8000000000000007"/>
    <n v="13.600000000000001"/>
    <n v="16.8"/>
    <n v="12.8"/>
    <n v="10.4"/>
    <n v="6.4"/>
    <n v="18.400000000000002"/>
    <n v="0"/>
    <n v="20.8"/>
    <n v="0"/>
    <n v="19.200000000000003"/>
    <n v="16.8"/>
    <n v="5.6000000000000005"/>
    <n v="0"/>
    <n v="4.8000000000000007"/>
    <n v="4"/>
    <n v="3.2"/>
    <n v="0"/>
    <n v="15.200000000000001"/>
    <n v="5.6000000000000005"/>
    <n v="16"/>
    <n v="2.4000000000000004"/>
    <n v="0"/>
    <n v="24.8"/>
    <n v="32"/>
    <n v="0"/>
    <n v="17.600000000000001"/>
  </r>
  <r>
    <x v="300"/>
    <x v="9"/>
    <x v="26"/>
    <n v="256"/>
    <n v="26.400000000000002"/>
    <n v="38.4"/>
    <n v="52"/>
    <n v="139.19999999999999"/>
    <n v="0"/>
    <n v="0.37600000000000006"/>
    <n v="0.72800000000000009"/>
    <n v="0.57599999999999996"/>
    <n v="0.71200000000000008"/>
    <n v="0.504"/>
    <n v="0.64000000000000012"/>
    <n v="0.63200000000000012"/>
    <n v="0.76000000000000012"/>
    <n v="0.68"/>
    <n v="0.75200000000000011"/>
    <n v="0.56799999999999995"/>
    <n v="0.4"/>
    <n v="0.36000000000000004"/>
    <n v="0.69600000000000006"/>
    <n v="0.75200000000000011"/>
    <n v="0.7360000000000001"/>
    <n v="0.74400000000000011"/>
    <n v="0"/>
    <n v="5.6000000000000005"/>
    <n v="0"/>
    <n v="0"/>
    <n v="6.4"/>
    <n v="0.8"/>
    <n v="0"/>
    <n v="8"/>
    <n v="16.8"/>
    <n v="0.8"/>
    <n v="14.4"/>
    <n v="13.600000000000001"/>
    <n v="13.600000000000001"/>
    <n v="0"/>
    <n v="20.8"/>
    <n v="17.600000000000001"/>
    <n v="27.200000000000003"/>
    <n v="3.2"/>
    <n v="20"/>
    <n v="23.200000000000003"/>
    <n v="0"/>
    <n v="0"/>
    <n v="7.2"/>
    <n v="26.400000000000002"/>
    <n v="0.8"/>
    <n v="0"/>
    <n v="1.6"/>
    <n v="3.2"/>
    <n v="6.4"/>
    <n v="6.4"/>
    <n v="0"/>
    <n v="0"/>
    <n v="0"/>
    <n v="0"/>
    <n v="2.4000000000000004"/>
    <n v="0"/>
    <n v="5.6000000000000005"/>
    <n v="18.400000000000002"/>
    <n v="0"/>
    <n v="0"/>
  </r>
  <r>
    <x v="301"/>
    <x v="9"/>
    <x v="27"/>
    <n v="351.2"/>
    <n v="74.399999999999991"/>
    <n v="106.40000000000002"/>
    <n v="135.19999999999999"/>
    <n v="35.200000000000003"/>
    <n v="0"/>
    <n v="0.38400000000000001"/>
    <n v="0.51200000000000001"/>
    <n v="0.75200000000000011"/>
    <n v="0.6160000000000001"/>
    <n v="0.16000000000000003"/>
    <n v="0.64000000000000012"/>
    <n v="0.60000000000000009"/>
    <n v="0.70400000000000007"/>
    <n v="0.77600000000000002"/>
    <n v="0.57599999999999996"/>
    <n v="0.56000000000000005"/>
    <n v="0.76000000000000012"/>
    <n v="0.23199999999999998"/>
    <n v="0.68800000000000006"/>
    <n v="0.39200000000000002"/>
    <n v="0.67200000000000004"/>
    <n v="0.69600000000000006"/>
    <n v="33.6"/>
    <n v="9.6000000000000014"/>
    <n v="25.6"/>
    <n v="0"/>
    <n v="0"/>
    <n v="16"/>
    <n v="0"/>
    <n v="10.4"/>
    <n v="0.8"/>
    <n v="10.4"/>
    <n v="0"/>
    <n v="1.6"/>
    <n v="2.4000000000000004"/>
    <n v="0"/>
    <n v="0"/>
    <n v="0"/>
    <n v="4.8000000000000007"/>
    <n v="5.6000000000000005"/>
    <n v="13.600000000000001"/>
    <n v="7.2"/>
    <n v="8.8000000000000007"/>
    <n v="0"/>
    <n v="5.6000000000000005"/>
    <n v="28"/>
    <n v="8"/>
    <n v="0"/>
    <n v="37.6"/>
    <n v="0"/>
    <n v="29.6"/>
    <n v="17.600000000000001"/>
    <n v="16.8"/>
    <n v="3.2"/>
    <n v="4.8000000000000007"/>
    <n v="0"/>
    <n v="26.400000000000002"/>
    <n v="8.8000000000000007"/>
    <n v="0"/>
    <n v="0"/>
    <n v="9.6000000000000014"/>
    <n v="4.8000000000000007"/>
  </r>
  <r>
    <x v="302"/>
    <x v="9"/>
    <x v="28"/>
    <n v="302.40000000000009"/>
    <n v="54.4"/>
    <n v="69.600000000000051"/>
    <n v="114.4"/>
    <n v="64"/>
    <n v="0"/>
    <n v="0.55200000000000005"/>
    <n v="0.38400000000000001"/>
    <n v="0.6160000000000001"/>
    <n v="0.70400000000000007"/>
    <n v="0.72000000000000008"/>
    <n v="0.58399999999999996"/>
    <n v="0.56000000000000005"/>
    <n v="0.51200000000000001"/>
    <n v="0.128"/>
    <n v="0.51200000000000001"/>
    <n v="0.52800000000000002"/>
    <n v="0.54400000000000004"/>
    <n v="0.45600000000000007"/>
    <n v="0.57599999999999996"/>
    <n v="0.75200000000000011"/>
    <n v="0.47199999999999998"/>
    <n v="0.68"/>
    <n v="11.200000000000001"/>
    <n v="0"/>
    <n v="2.4000000000000004"/>
    <n v="4.8000000000000007"/>
    <n v="0"/>
    <n v="7.2"/>
    <n v="0"/>
    <n v="3.2"/>
    <n v="9.6000000000000458"/>
    <n v="31.200000000000003"/>
    <n v="0"/>
    <n v="0"/>
    <n v="2.4000000000000004"/>
    <n v="0"/>
    <n v="0"/>
    <n v="0.8"/>
    <n v="4.8000000000000007"/>
    <n v="15.200000000000001"/>
    <n v="3.2"/>
    <n v="37.6"/>
    <n v="7.2"/>
    <n v="0"/>
    <n v="16.8"/>
    <n v="12.8"/>
    <n v="27.200000000000003"/>
    <n v="8.8000000000000007"/>
    <n v="11.200000000000001"/>
    <n v="1.6"/>
    <n v="19.200000000000003"/>
    <n v="9.6000000000000014"/>
    <n v="4.8000000000000007"/>
    <n v="12.8"/>
    <n v="0"/>
    <n v="0"/>
    <n v="0"/>
    <n v="14.4"/>
    <n v="0.8"/>
    <n v="0"/>
    <n v="4"/>
    <n v="17.600000000000001"/>
  </r>
  <r>
    <x v="303"/>
    <x v="9"/>
    <x v="29"/>
    <n v="512.80000000000007"/>
    <n v="138.40000000000003"/>
    <n v="148.80000000000001"/>
    <n v="142.40000000000003"/>
    <n v="83.2"/>
    <n v="0"/>
    <n v="0.55200000000000005"/>
    <n v="0.60000000000000009"/>
    <n v="0.62400000000000011"/>
    <n v="0.44800000000000006"/>
    <n v="0.79200000000000004"/>
    <n v="0.45600000000000007"/>
    <n v="0.192"/>
    <n v="0.51200000000000001"/>
    <n v="0.62400000000000011"/>
    <n v="0.57599999999999996"/>
    <n v="0.54400000000000004"/>
    <n v="0.32000000000000006"/>
    <n v="0.30400000000000005"/>
    <n v="0.7360000000000001"/>
    <n v="0.54400000000000004"/>
    <n v="0.248"/>
    <n v="0.68800000000000006"/>
    <n v="11.200000000000001"/>
    <n v="27.200000000000003"/>
    <n v="0"/>
    <n v="19.200000000000003"/>
    <n v="0.8"/>
    <n v="2.4000000000000004"/>
    <n v="8.8000000000000007"/>
    <n v="14.4"/>
    <n v="19.200000000000003"/>
    <n v="45.6"/>
    <n v="4"/>
    <n v="0"/>
    <n v="13.600000000000001"/>
    <n v="10.4"/>
    <n v="1.6"/>
    <n v="0"/>
    <n v="12"/>
    <n v="5.6000000000000005"/>
    <n v="35.200000000000003"/>
    <n v="4.8000000000000007"/>
    <n v="13.600000000000001"/>
    <n v="4"/>
    <n v="17.600000000000001"/>
    <n v="14.4"/>
    <n v="22.400000000000002"/>
    <n v="2.4000000000000004"/>
    <n v="19.200000000000003"/>
    <n v="12"/>
    <n v="24"/>
    <n v="12.8"/>
    <n v="0"/>
    <n v="9.6000000000000014"/>
    <n v="12"/>
    <n v="23.200000000000003"/>
    <n v="25.6"/>
    <n v="36.800000000000004"/>
    <n v="0"/>
    <n v="22.400000000000002"/>
    <n v="0"/>
    <n v="8.8000000000000007"/>
  </r>
  <r>
    <x v="304"/>
    <x v="9"/>
    <x v="30"/>
    <n v="325.60000000000008"/>
    <n v="80"/>
    <n v="61.600000000000009"/>
    <n v="122.40000000000002"/>
    <n v="61.6"/>
    <n v="0"/>
    <n v="0.32800000000000007"/>
    <n v="0.6160000000000001"/>
    <n v="0.56799999999999995"/>
    <n v="0.66400000000000015"/>
    <n v="0.65600000000000014"/>
    <n v="0.54400000000000004"/>
    <n v="0.20800000000000002"/>
    <n v="0.48799999999999999"/>
    <n v="0.496"/>
    <n v="0.504"/>
    <n v="0.10400000000000001"/>
    <n v="0.78400000000000003"/>
    <n v="0.8"/>
    <n v="0.63200000000000012"/>
    <n v="0.69600000000000006"/>
    <n v="0.77600000000000002"/>
    <n v="0.36000000000000004"/>
    <n v="0"/>
    <n v="2.4000000000000004"/>
    <n v="0"/>
    <n v="7.2"/>
    <n v="0"/>
    <n v="14.4"/>
    <n v="27.200000000000003"/>
    <n v="0"/>
    <n v="7.2"/>
    <n v="3.2"/>
    <n v="40.800000000000004"/>
    <n v="0"/>
    <n v="0"/>
    <n v="0"/>
    <n v="3.2"/>
    <n v="0"/>
    <n v="14.4"/>
    <n v="8"/>
    <n v="12"/>
    <n v="24"/>
    <n v="0"/>
    <n v="33.6"/>
    <n v="0"/>
    <n v="0"/>
    <n v="31.200000000000003"/>
    <n v="46.400000000000006"/>
    <n v="0"/>
    <n v="0.8"/>
    <n v="0"/>
    <n v="10.4"/>
    <n v="3.2"/>
    <n v="8"/>
    <n v="10.4"/>
    <n v="12"/>
    <n v="6.4"/>
    <n v="16"/>
    <n v="1.6"/>
    <n v="12.8"/>
    <n v="5.6000000000000005"/>
    <n v="4"/>
  </r>
  <r>
    <x v="31"/>
    <x v="10"/>
    <x v="3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10"/>
    <x v="3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10"/>
    <x v="3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05"/>
    <x v="10"/>
    <x v="0"/>
    <n v="447.2"/>
    <n v="141.6"/>
    <n v="84.800000000000011"/>
    <n v="113.60000000000001"/>
    <n v="107.19999999999999"/>
    <n v="0"/>
    <n v="0.30400000000000005"/>
    <n v="0.46399999999999997"/>
    <n v="0.56799999999999995"/>
    <n v="0.57599999999999996"/>
    <n v="0.66400000000000015"/>
    <n v="0.57599999999999996"/>
    <n v="8.0000000000000016E-2"/>
    <n v="0.48799999999999999"/>
    <n v="0.37600000000000006"/>
    <n v="0.77600000000000002"/>
    <n v="0.504"/>
    <n v="0.42400000000000004"/>
    <n v="0.8"/>
    <n v="0.63200000000000012"/>
    <n v="0.43200000000000005"/>
    <n v="0.56000000000000005"/>
    <n v="0.46399999999999997"/>
    <n v="11.200000000000001"/>
    <n v="7.2"/>
    <n v="19.200000000000003"/>
    <n v="6.4"/>
    <n v="3.2"/>
    <n v="3.2"/>
    <n v="32.800000000000004"/>
    <n v="0"/>
    <n v="1.6"/>
    <n v="0"/>
    <n v="1.6"/>
    <n v="11.200000000000001"/>
    <n v="12"/>
    <n v="16.8"/>
    <n v="31.200000000000003"/>
    <n v="20.8"/>
    <n v="0"/>
    <n v="0"/>
    <n v="1.6"/>
    <n v="13.600000000000001"/>
    <n v="24.8"/>
    <n v="24.8"/>
    <n v="0"/>
    <n v="0"/>
    <n v="12"/>
    <n v="0"/>
    <n v="0"/>
    <n v="19.200000000000003"/>
    <n v="24"/>
    <n v="8.8000000000000007"/>
    <n v="0"/>
    <n v="33.6"/>
    <n v="4.8000000000000007"/>
    <n v="0"/>
    <n v="0"/>
    <n v="24"/>
    <n v="32"/>
    <n v="25.6"/>
    <n v="16"/>
    <n v="5.6000000000000005"/>
  </r>
  <r>
    <x v="306"/>
    <x v="10"/>
    <x v="1"/>
    <n v="315.20000000000005"/>
    <n v="76.000000000000014"/>
    <n v="77.599999999999994"/>
    <n v="91.200000000000017"/>
    <n v="70.399999999999991"/>
    <n v="0"/>
    <n v="0.79200000000000004"/>
    <n v="0.60000000000000009"/>
    <n v="0.6160000000000001"/>
    <n v="0.65600000000000014"/>
    <n v="0.75200000000000011"/>
    <n v="0.57599999999999996"/>
    <n v="0.64000000000000012"/>
    <n v="0.10400000000000001"/>
    <n v="0.44000000000000006"/>
    <n v="0.72800000000000009"/>
    <n v="0.504"/>
    <n v="0.248"/>
    <n v="0.68"/>
    <n v="0.6080000000000001"/>
    <n v="0.27200000000000002"/>
    <n v="0.53600000000000003"/>
    <n v="0.36000000000000004"/>
    <n v="0"/>
    <n v="12"/>
    <n v="10.4"/>
    <n v="2.4000000000000004"/>
    <n v="0"/>
    <n v="23.200000000000003"/>
    <n v="12.8"/>
    <n v="0"/>
    <n v="11.200000000000001"/>
    <n v="5.6000000000000005"/>
    <n v="0"/>
    <n v="3.2"/>
    <n v="12.8"/>
    <n v="0"/>
    <n v="5.6000000000000005"/>
    <n v="14.4"/>
    <n v="19.200000000000003"/>
    <n v="6.4"/>
    <n v="8"/>
    <n v="0.8"/>
    <n v="9.6000000000000014"/>
    <n v="12"/>
    <n v="11.200000000000001"/>
    <n v="2.4000000000000004"/>
    <n v="0"/>
    <n v="12"/>
    <n v="3.2"/>
    <n v="14.4"/>
    <n v="0"/>
    <n v="26.400000000000002"/>
    <n v="10.4"/>
    <n v="0"/>
    <n v="0"/>
    <n v="2.4000000000000004"/>
    <n v="4.8000000000000007"/>
    <n v="4"/>
    <n v="4"/>
    <n v="31.200000000000003"/>
    <n v="8"/>
    <n v="11.200000000000001"/>
  </r>
  <r>
    <x v="307"/>
    <x v="10"/>
    <x v="2"/>
    <n v="312.8"/>
    <n v="96"/>
    <n v="96.8"/>
    <n v="95.199999999999989"/>
    <n v="24.8"/>
    <n v="0"/>
    <n v="0.64000000000000012"/>
    <n v="0.64000000000000012"/>
    <n v="0.57599999999999996"/>
    <n v="0.76800000000000002"/>
    <n v="0.76000000000000012"/>
    <n v="0.33600000000000002"/>
    <n v="0.52"/>
    <n v="0.66400000000000015"/>
    <n v="0.56000000000000005"/>
    <n v="0.63200000000000012"/>
    <n v="0.56799999999999995"/>
    <n v="0.44000000000000006"/>
    <n v="0.41600000000000004"/>
    <n v="0.22400000000000003"/>
    <n v="0.35200000000000004"/>
    <n v="0.32800000000000007"/>
    <n v="0.30400000000000005"/>
    <n v="0"/>
    <n v="0"/>
    <n v="15.200000000000001"/>
    <n v="5.6000000000000005"/>
    <n v="31.200000000000003"/>
    <n v="17.600000000000001"/>
    <n v="0"/>
    <n v="4"/>
    <n v="0.8"/>
    <n v="22.400000000000002"/>
    <n v="8.8000000000000007"/>
    <n v="0"/>
    <n v="0"/>
    <n v="10.4"/>
    <n v="0"/>
    <n v="0"/>
    <n v="0"/>
    <n v="0"/>
    <n v="0"/>
    <n v="14.4"/>
    <n v="0"/>
    <n v="32.800000000000004"/>
    <n v="0"/>
    <n v="25.6"/>
    <n v="2.4000000000000004"/>
    <n v="17.600000000000001"/>
    <n v="5.6000000000000005"/>
    <n v="8"/>
    <n v="1.6"/>
    <n v="1.6"/>
    <n v="10.4"/>
    <n v="2.4000000000000004"/>
    <n v="7.2"/>
    <n v="6.4"/>
    <n v="11.200000000000001"/>
    <n v="0"/>
    <n v="14.4"/>
    <n v="7.2"/>
    <n v="26.400000000000002"/>
    <n v="10.39999999999999"/>
  </r>
  <r>
    <x v="308"/>
    <x v="10"/>
    <x v="3"/>
    <n v="329.6"/>
    <n v="55.2"/>
    <n v="121.60000000000001"/>
    <n v="71.2"/>
    <n v="81.600000000000009"/>
    <n v="0"/>
    <n v="0.34400000000000003"/>
    <n v="0.57599999999999996"/>
    <n v="0.56000000000000005"/>
    <n v="0.77600000000000002"/>
    <n v="0.79200000000000004"/>
    <n v="0.48"/>
    <n v="0.496"/>
    <n v="0.48799999999999999"/>
    <n v="0.74400000000000011"/>
    <n v="0.57599999999999996"/>
    <n v="0.79200000000000004"/>
    <n v="0.76000000000000012"/>
    <n v="0.39200000000000002"/>
    <n v="0.62400000000000011"/>
    <n v="0.65600000000000014"/>
    <n v="0.24"/>
    <n v="0.32800000000000007"/>
    <n v="20"/>
    <n v="13.600000000000001"/>
    <n v="3.2"/>
    <n v="22.400000000000002"/>
    <n v="0"/>
    <n v="20"/>
    <n v="23.200000000000003"/>
    <n v="12.8"/>
    <n v="6.4"/>
    <n v="0"/>
    <n v="0"/>
    <n v="0.8"/>
    <n v="25.6"/>
    <n v="1.6"/>
    <n v="14.4"/>
    <n v="0"/>
    <n v="6.4"/>
    <n v="7.2"/>
    <n v="6.4"/>
    <n v="19.200000000000003"/>
    <n v="22.400000000000002"/>
    <n v="2.4000000000000004"/>
    <n v="0"/>
    <n v="3.2"/>
    <n v="2.4000000000000004"/>
    <n v="32"/>
    <n v="0"/>
    <n v="8.8000000000000007"/>
    <n v="0"/>
    <n v="0"/>
    <n v="0"/>
    <n v="17.600000000000001"/>
    <n v="1.6"/>
    <n v="1.6"/>
    <n v="0"/>
    <n v="3.2"/>
    <n v="0"/>
    <n v="31.200000000000003"/>
    <n v="0"/>
    <n v="0"/>
  </r>
  <r>
    <x v="309"/>
    <x v="10"/>
    <x v="4"/>
    <n v="405.6"/>
    <n v="66.400000000000006"/>
    <n v="116.80000000000001"/>
    <n v="115.2"/>
    <n v="107.19999999999999"/>
    <n v="0"/>
    <n v="0.28799999999999998"/>
    <n v="0.70400000000000007"/>
    <n v="0.64000000000000012"/>
    <n v="0.6080000000000001"/>
    <n v="0.76800000000000002"/>
    <n v="0.32000000000000006"/>
    <n v="0.6160000000000001"/>
    <n v="0.56799999999999995"/>
    <n v="0.58399999999999996"/>
    <n v="0.54400000000000004"/>
    <n v="0.58399999999999996"/>
    <n v="0.72000000000000008"/>
    <n v="0.69600000000000006"/>
    <n v="0.76800000000000002"/>
    <n v="0.76000000000000012"/>
    <n v="0.21600000000000003"/>
    <n v="0.75200000000000011"/>
    <n v="0"/>
    <n v="17.600000000000001"/>
    <n v="4.8000000000000007"/>
    <n v="11.200000000000001"/>
    <n v="0"/>
    <n v="0"/>
    <n v="23.200000000000003"/>
    <n v="0"/>
    <n v="21.6"/>
    <n v="38.400000000000006"/>
    <n v="4.8000000000000007"/>
    <n v="14.4"/>
    <n v="0"/>
    <n v="21.6"/>
    <n v="12"/>
    <n v="21.6"/>
    <n v="0"/>
    <n v="13.600000000000001"/>
    <n v="13.600000000000001"/>
    <n v="10.4"/>
    <n v="29.6"/>
    <n v="4"/>
    <n v="1.6"/>
    <n v="12"/>
    <n v="16.8"/>
    <n v="0"/>
    <n v="16"/>
    <n v="3.2"/>
    <n v="8"/>
    <n v="24"/>
    <n v="20"/>
    <n v="0"/>
    <n v="0"/>
    <n v="0"/>
    <n v="0"/>
    <n v="10.4"/>
    <n v="0"/>
    <n v="7.2"/>
    <n v="26.400000000000002"/>
    <n v="2.4000000000000004"/>
  </r>
  <r>
    <x v="310"/>
    <x v="10"/>
    <x v="5"/>
    <n v="305.60000000000002"/>
    <n v="91.2"/>
    <n v="107.2"/>
    <n v="52.000000000000007"/>
    <n v="55.2"/>
    <n v="0"/>
    <n v="0.72000000000000008"/>
    <n v="0.72000000000000008"/>
    <n v="0.57599999999999996"/>
    <n v="0.63200000000000012"/>
    <n v="0.38400000000000001"/>
    <n v="0.47199999999999998"/>
    <n v="0.75200000000000011"/>
    <n v="0.43200000000000005"/>
    <n v="0.48799999999999999"/>
    <n v="0.58399999999999996"/>
    <n v="0.6160000000000001"/>
    <n v="0.76800000000000002"/>
    <n v="0.2"/>
    <n v="0.60000000000000009"/>
    <n v="0.22400000000000003"/>
    <n v="0.8"/>
    <n v="0.21600000000000003"/>
    <n v="5.6000000000000005"/>
    <n v="0"/>
    <n v="34.4"/>
    <n v="0.8"/>
    <n v="27.200000000000003"/>
    <n v="0"/>
    <n v="16.8"/>
    <n v="3.2"/>
    <n v="19.200000000000003"/>
    <n v="0"/>
    <n v="0"/>
    <n v="0"/>
    <n v="16.8"/>
    <n v="8.8000000000000007"/>
    <n v="0"/>
    <n v="29.6"/>
    <n v="0"/>
    <n v="0"/>
    <n v="0"/>
    <n v="0"/>
    <n v="18.400000000000002"/>
    <n v="1.6"/>
    <n v="2.4000000000000004"/>
    <n v="5.6000000000000005"/>
    <n v="0"/>
    <n v="0"/>
    <n v="0"/>
    <n v="0"/>
    <n v="24"/>
    <n v="0"/>
    <n v="36.800000000000004"/>
    <n v="2.4000000000000004"/>
    <n v="0"/>
    <n v="10.4"/>
    <n v="20"/>
    <n v="3.2"/>
    <n v="6.4"/>
    <n v="0"/>
    <n v="12"/>
    <n v="0"/>
  </r>
  <r>
    <x v="311"/>
    <x v="10"/>
    <x v="6"/>
    <n v="480.80000000000007"/>
    <n v="164.8"/>
    <n v="104.80000000000001"/>
    <n v="126.40000000000002"/>
    <n v="84.8"/>
    <n v="0"/>
    <n v="0.74400000000000011"/>
    <n v="0.51200000000000001"/>
    <n v="0.40800000000000003"/>
    <n v="0.70400000000000007"/>
    <n v="0.76800000000000002"/>
    <n v="0.46399999999999997"/>
    <n v="0.56799999999999995"/>
    <n v="0.52800000000000002"/>
    <n v="0.56000000000000005"/>
    <n v="0.74400000000000011"/>
    <n v="0.18400000000000002"/>
    <n v="0.63200000000000012"/>
    <n v="0.71200000000000008"/>
    <n v="0.58399999999999996"/>
    <n v="0.248"/>
    <n v="0.2"/>
    <n v="0.67200000000000004"/>
    <n v="0"/>
    <n v="6.4"/>
    <n v="8.8000000000000007"/>
    <n v="30.400000000000002"/>
    <n v="1.6"/>
    <n v="2.4000000000000004"/>
    <n v="11.200000000000001"/>
    <n v="12"/>
    <n v="15.200000000000001"/>
    <n v="16.8"/>
    <n v="1.6"/>
    <n v="0"/>
    <n v="8.8000000000000007"/>
    <n v="0"/>
    <n v="8"/>
    <n v="4"/>
    <n v="8"/>
    <n v="7.2"/>
    <n v="24"/>
    <n v="24.8"/>
    <n v="6.4"/>
    <n v="11.200000000000001"/>
    <n v="18.400000000000002"/>
    <n v="0"/>
    <n v="28.8"/>
    <n v="21.6"/>
    <n v="3.2"/>
    <n v="22.400000000000002"/>
    <n v="10.4"/>
    <n v="4"/>
    <n v="12"/>
    <n v="16"/>
    <n v="19.200000000000003"/>
    <n v="10.4"/>
    <n v="1.6"/>
    <n v="4.8000000000000007"/>
    <n v="19.200000000000003"/>
    <n v="31.200000000000003"/>
    <n v="15.200000000000001"/>
    <n v="35.200000000000003"/>
  </r>
  <r>
    <x v="312"/>
    <x v="10"/>
    <x v="7"/>
    <n v="302.39999999999998"/>
    <n v="68.800000000000011"/>
    <n v="120.80000000000001"/>
    <n v="66.400000000000006"/>
    <n v="46.400000000000006"/>
    <n v="0"/>
    <n v="0.41600000000000004"/>
    <n v="0.57599999999999996"/>
    <n v="0.63200000000000012"/>
    <n v="0.65600000000000014"/>
    <n v="0.78400000000000003"/>
    <n v="0.74400000000000011"/>
    <n v="0.53600000000000003"/>
    <n v="0.248"/>
    <n v="0.7360000000000001"/>
    <n v="0.72800000000000009"/>
    <n v="0.55200000000000005"/>
    <n v="0.72000000000000008"/>
    <n v="0.76000000000000012"/>
    <n v="0.68"/>
    <n v="0.23199999999999998"/>
    <n v="0.39200000000000002"/>
    <n v="0.71200000000000008"/>
    <n v="0"/>
    <n v="10.4"/>
    <n v="23.200000000000003"/>
    <n v="21.6"/>
    <n v="9.6000000000000014"/>
    <n v="1.6"/>
    <n v="5.6000000000000005"/>
    <n v="22.400000000000002"/>
    <n v="0.8"/>
    <n v="25.6"/>
    <n v="2.4000000000000004"/>
    <n v="0"/>
    <n v="0"/>
    <n v="16"/>
    <n v="0.8"/>
    <n v="0"/>
    <n v="21.6"/>
    <n v="0"/>
    <n v="4"/>
    <n v="4"/>
    <n v="16"/>
    <n v="4.8000000000000007"/>
    <n v="0"/>
    <n v="4"/>
    <n v="18.400000000000002"/>
    <n v="0"/>
    <n v="0"/>
    <n v="12"/>
    <n v="0"/>
    <n v="11.200000000000001"/>
    <n v="4"/>
    <n v="11.200000000000001"/>
    <n v="0"/>
    <n v="0"/>
    <n v="12"/>
    <n v="0"/>
    <n v="0"/>
    <n v="0"/>
    <n v="11.200000000000001"/>
    <n v="30.400000000000002"/>
  </r>
  <r>
    <x v="313"/>
    <x v="10"/>
    <x v="8"/>
    <n v="419.20000000000005"/>
    <n v="94.4"/>
    <n v="112.8"/>
    <n v="85.600000000000009"/>
    <n v="126.4"/>
    <n v="0"/>
    <n v="0.38400000000000001"/>
    <n v="0.46399999999999997"/>
    <n v="0.16000000000000003"/>
    <n v="0.55200000000000005"/>
    <n v="0.72800000000000009"/>
    <n v="0.60000000000000009"/>
    <n v="0.62400000000000011"/>
    <n v="0.58399999999999996"/>
    <n v="0.55200000000000005"/>
    <n v="0.64000000000000012"/>
    <n v="0.54400000000000004"/>
    <n v="0.47199999999999998"/>
    <n v="0.248"/>
    <n v="0.76800000000000002"/>
    <n v="0.56000000000000005"/>
    <n v="0.7360000000000001"/>
    <n v="0.77600000000000002"/>
    <n v="11.200000000000001"/>
    <n v="20"/>
    <n v="12"/>
    <n v="5.6000000000000005"/>
    <n v="26.400000000000002"/>
    <n v="1.6"/>
    <n v="12"/>
    <n v="20"/>
    <n v="4"/>
    <n v="0"/>
    <n v="8"/>
    <n v="31.200000000000003"/>
    <n v="18.400000000000002"/>
    <n v="4"/>
    <n v="0"/>
    <n v="0"/>
    <n v="6.4"/>
    <n v="10.4"/>
    <n v="22.400000000000002"/>
    <n v="33.6"/>
    <n v="18.400000000000002"/>
    <n v="0"/>
    <n v="0"/>
    <n v="0"/>
    <n v="23.200000000000003"/>
    <n v="0.8"/>
    <n v="2.4000000000000004"/>
    <n v="19.200000000000003"/>
    <n v="18.400000000000002"/>
    <n v="3.2"/>
    <n v="0"/>
    <n v="0"/>
    <n v="0"/>
    <n v="0"/>
    <n v="1.6"/>
    <n v="18.400000000000002"/>
    <n v="26.400000000000002"/>
    <n v="11.200000000000001"/>
    <n v="8"/>
    <n v="28.8"/>
  </r>
  <r>
    <x v="314"/>
    <x v="10"/>
    <x v="9"/>
    <n v="312"/>
    <n v="60.800000000000004"/>
    <n v="38.400000000000006"/>
    <n v="98.4"/>
    <n v="114.39999999999999"/>
    <n v="0"/>
    <n v="0.46399999999999997"/>
    <n v="0.40800000000000003"/>
    <n v="0.7360000000000001"/>
    <n v="0.66400000000000015"/>
    <n v="0.48"/>
    <n v="0.57599999999999996"/>
    <n v="0.46399999999999997"/>
    <n v="0.6080000000000001"/>
    <n v="0.62400000000000011"/>
    <n v="0.54400000000000004"/>
    <n v="0.60000000000000009"/>
    <n v="0.43200000000000005"/>
    <n v="0.43200000000000005"/>
    <n v="0.51200000000000001"/>
    <n v="0.78400000000000003"/>
    <n v="0.25600000000000001"/>
    <n v="0.66400000000000015"/>
    <n v="12.8"/>
    <n v="0"/>
    <n v="0.8"/>
    <n v="0"/>
    <n v="0"/>
    <n v="0"/>
    <n v="11.200000000000001"/>
    <n v="0"/>
    <n v="5.6000000000000005"/>
    <n v="8"/>
    <n v="32.800000000000004"/>
    <n v="23.200000000000003"/>
    <n v="27.200000000000003"/>
    <n v="18.400000000000002"/>
    <n v="17.600000000000001"/>
    <n v="9.6000000000000014"/>
    <n v="17.600000000000001"/>
    <n v="0"/>
    <n v="0"/>
    <n v="0.8"/>
    <n v="28"/>
    <n v="0"/>
    <n v="12"/>
    <n v="4"/>
    <n v="18.400000000000002"/>
    <n v="8.8000000000000007"/>
    <n v="1.6"/>
    <n v="25.6"/>
    <n v="0"/>
    <n v="0"/>
    <n v="12"/>
    <n v="4"/>
    <n v="3.2"/>
    <n v="6.4"/>
    <n v="8"/>
    <n v="0"/>
    <n v="5.6000000000000005"/>
    <n v="0"/>
    <n v="21.6"/>
    <n v="0"/>
  </r>
  <r>
    <x v="315"/>
    <x v="10"/>
    <x v="10"/>
    <n v="386.40000000000003"/>
    <n v="90.4"/>
    <n v="107.20000000000002"/>
    <n v="105.60000000000001"/>
    <n v="83.2"/>
    <n v="1"/>
    <n v="0.24"/>
    <n v="0.46399999999999997"/>
    <n v="0.79200000000000004"/>
    <n v="0.71200000000000008"/>
    <n v="0.72000000000000008"/>
    <n v="0.62400000000000011"/>
    <n v="0.48799999999999999"/>
    <n v="0.64000000000000012"/>
    <n v="0.48799999999999999"/>
    <n v="0.496"/>
    <n v="0.64000000000000012"/>
    <n v="0.60000000000000009"/>
    <n v="0.2"/>
    <n v="0.44000000000000006"/>
    <n v="0.6080000000000001"/>
    <n v="0.56000000000000005"/>
    <n v="0.77600000000000002"/>
    <n v="4.8000000000000007"/>
    <n v="4.8000000000000007"/>
    <n v="3.2"/>
    <n v="12.000000000000023"/>
    <n v="0"/>
    <n v="23.200000000000003"/>
    <n v="1.6"/>
    <n v="28"/>
    <n v="21.6"/>
    <n v="8"/>
    <n v="34.4"/>
    <n v="0"/>
    <n v="0"/>
    <n v="20"/>
    <n v="11.200000000000001"/>
    <n v="3.2"/>
    <n v="10.4"/>
    <n v="22.400000000000002"/>
    <n v="0"/>
    <n v="16"/>
    <n v="0"/>
    <n v="4"/>
    <n v="2.4000000000000004"/>
    <n v="11.200000000000001"/>
    <n v="19.200000000000003"/>
    <n v="0"/>
    <n v="17.600000000000001"/>
    <n v="27.200000000000003"/>
    <n v="1.6"/>
    <n v="22.400000000000002"/>
    <n v="1.6"/>
    <n v="0"/>
    <n v="6.4"/>
    <n v="2.4000000000000004"/>
    <n v="20.8"/>
    <n v="14.4"/>
    <n v="10.4"/>
    <n v="16.8"/>
    <n v="7.2"/>
    <n v="10.4"/>
  </r>
  <r>
    <x v="316"/>
    <x v="10"/>
    <x v="11"/>
    <n v="395.99999999999994"/>
    <n v="92.8"/>
    <n v="103.19999999999999"/>
    <n v="165.59999999999997"/>
    <n v="34.4"/>
    <n v="0"/>
    <n v="0.6080000000000001"/>
    <n v="0.42400000000000004"/>
    <n v="0.66400000000000015"/>
    <n v="0.68800000000000006"/>
    <n v="0.77600000000000002"/>
    <n v="0.44000000000000006"/>
    <n v="0.56799999999999995"/>
    <n v="0.67200000000000004"/>
    <n v="0.71200000000000008"/>
    <n v="0.16800000000000001"/>
    <n v="0.52"/>
    <n v="0.47199999999999998"/>
    <n v="0.39200000000000002"/>
    <n v="0.7360000000000001"/>
    <n v="0.6160000000000001"/>
    <n v="0.72000000000000008"/>
    <n v="0.72800000000000009"/>
    <n v="0"/>
    <n v="4.8000000000000007"/>
    <n v="0"/>
    <n v="36.800000000000004"/>
    <n v="0"/>
    <n v="31.200000000000003"/>
    <n v="1.6"/>
    <n v="9.6000000000000014"/>
    <n v="5.6000000000000005"/>
    <n v="13.600000000000001"/>
    <n v="30.400000000000002"/>
    <n v="6.4"/>
    <n v="0"/>
    <n v="0"/>
    <n v="20"/>
    <n v="2.4000000000000004"/>
    <n v="0"/>
    <n v="1.6"/>
    <n v="0"/>
    <n v="4"/>
    <n v="14.4"/>
    <n v="23.200000000000003"/>
    <n v="44"/>
    <n v="0.8"/>
    <n v="24"/>
    <n v="5.6000000000000005"/>
    <n v="22.400000000000002"/>
    <n v="16"/>
    <n v="0"/>
    <n v="15.200000000000001"/>
    <n v="0"/>
    <n v="4.8000000000000007"/>
    <n v="22.400000000000002"/>
    <n v="4.8000000000000007"/>
    <n v="0"/>
    <n v="0"/>
    <n v="14.4"/>
    <n v="14.4"/>
    <n v="7.2"/>
    <n v="24.8"/>
  </r>
  <r>
    <x v="317"/>
    <x v="10"/>
    <x v="12"/>
    <n v="354.40000000000003"/>
    <n v="81.600000000000009"/>
    <n v="92.8"/>
    <n v="116.80000000000001"/>
    <n v="63.2"/>
    <n v="0"/>
    <n v="0.23199999999999998"/>
    <n v="0.2"/>
    <n v="0.56000000000000005"/>
    <n v="0.2"/>
    <n v="0.75200000000000011"/>
    <n v="0.64000000000000012"/>
    <n v="0.37600000000000006"/>
    <n v="0.55200000000000005"/>
    <n v="0.59199999999999997"/>
    <n v="0.6160000000000001"/>
    <n v="0.52800000000000002"/>
    <n v="0.70400000000000007"/>
    <n v="0.42400000000000004"/>
    <n v="0.32800000000000007"/>
    <n v="0.77600000000000002"/>
    <n v="0.64800000000000013"/>
    <n v="0.24"/>
    <n v="0"/>
    <n v="4"/>
    <n v="16"/>
    <n v="8"/>
    <n v="12.8"/>
    <n v="6.4"/>
    <n v="22.400000000000002"/>
    <n v="3.2"/>
    <n v="20"/>
    <n v="0"/>
    <n v="10.4"/>
    <n v="10.4"/>
    <n v="7.2"/>
    <n v="0"/>
    <n v="0"/>
    <n v="8"/>
    <n v="16"/>
    <n v="2.4000000000000004"/>
    <n v="19.200000000000003"/>
    <n v="0"/>
    <n v="9.6000000000000014"/>
    <n v="5.6000000000000005"/>
    <n v="0"/>
    <n v="22.400000000000002"/>
    <n v="28"/>
    <n v="40"/>
    <n v="10.4"/>
    <n v="0"/>
    <n v="0.8"/>
    <n v="0"/>
    <n v="20"/>
    <n v="19.200000000000003"/>
    <n v="0"/>
    <n v="5.6000000000000005"/>
    <n v="11.200000000000001"/>
    <n v="1.6"/>
    <n v="5.6000000000000005"/>
    <n v="1.6"/>
    <n v="12.8"/>
    <n v="4"/>
  </r>
  <r>
    <x v="318"/>
    <x v="10"/>
    <x v="13"/>
    <n v="391.20000000000005"/>
    <n v="145.60000000000002"/>
    <n v="76.8"/>
    <n v="68"/>
    <n v="100.80000000000001"/>
    <n v="0"/>
    <n v="0.53600000000000003"/>
    <n v="0.59199999999999997"/>
    <n v="0.68800000000000006"/>
    <n v="0.4"/>
    <n v="0.46399999999999997"/>
    <n v="0.68"/>
    <n v="0.57599999999999996"/>
    <n v="0.57599999999999996"/>
    <n v="0.11200000000000002"/>
    <n v="0.55200000000000005"/>
    <n v="0.63200000000000012"/>
    <n v="0.32800000000000007"/>
    <n v="0.74400000000000011"/>
    <n v="0.65600000000000014"/>
    <n v="0.7360000000000001"/>
    <n v="0.72800000000000009"/>
    <n v="0.248"/>
    <n v="7.2"/>
    <n v="8.8000000000000007"/>
    <n v="0"/>
    <n v="0"/>
    <n v="11.200000000000001"/>
    <n v="0"/>
    <n v="39.200000000000003"/>
    <n v="9.6000000000000014"/>
    <n v="0.8"/>
    <n v="0"/>
    <n v="0"/>
    <n v="5.6000000000000005"/>
    <n v="7.2"/>
    <n v="16"/>
    <n v="12.8"/>
    <n v="0"/>
    <n v="0"/>
    <n v="10.4"/>
    <n v="39.200000000000003"/>
    <n v="9.6000000000000014"/>
    <n v="16.8"/>
    <n v="2.4000000000000004"/>
    <n v="3.2"/>
    <n v="0.8"/>
    <n v="4"/>
    <n v="0"/>
    <n v="0"/>
    <n v="23.200000000000003"/>
    <n v="12.8"/>
    <n v="4.8000000000000007"/>
    <n v="12.8"/>
    <n v="8.8000000000000007"/>
    <n v="0"/>
    <n v="18.400000000000002"/>
    <n v="16.8"/>
    <n v="24.8"/>
    <n v="4.8000000000000007"/>
    <n v="21.6"/>
    <n v="9.6000000000000227"/>
    <n v="28"/>
  </r>
  <r>
    <x v="319"/>
    <x v="10"/>
    <x v="14"/>
    <n v="388"/>
    <n v="172.8"/>
    <n v="70.400000000000006"/>
    <n v="98.400000000000034"/>
    <n v="46.4"/>
    <n v="0"/>
    <n v="0.48"/>
    <n v="0.40800000000000003"/>
    <n v="0.79200000000000004"/>
    <n v="0.67200000000000004"/>
    <n v="0.76800000000000002"/>
    <n v="0.48"/>
    <n v="0.4"/>
    <n v="0.37600000000000006"/>
    <n v="0.12"/>
    <n v="0.55200000000000005"/>
    <n v="0.6080000000000001"/>
    <n v="0.44000000000000006"/>
    <n v="0.27200000000000002"/>
    <n v="0.75200000000000011"/>
    <n v="0.23199999999999998"/>
    <n v="0.77600000000000002"/>
    <n v="0.44800000000000006"/>
    <n v="0.8"/>
    <n v="0"/>
    <n v="20"/>
    <n v="8.8000000000000007"/>
    <n v="24"/>
    <n v="0.8"/>
    <n v="0"/>
    <n v="12"/>
    <n v="4"/>
    <n v="0"/>
    <n v="18.400000000000002"/>
    <n v="3.2"/>
    <n v="6.4"/>
    <n v="5.6000000000000005"/>
    <n v="8.8000000000000007"/>
    <n v="4"/>
    <n v="16"/>
    <n v="0.8"/>
    <n v="0"/>
    <n v="1.6"/>
    <n v="25.6"/>
    <n v="0"/>
    <n v="0"/>
    <n v="5.6000000000000005"/>
    <n v="1.6000000000000227"/>
    <n v="15.200000000000001"/>
    <n v="9.6000000000000014"/>
    <n v="2.4000000000000004"/>
    <n v="16"/>
    <n v="22.400000000000002"/>
    <n v="23.200000000000003"/>
    <n v="4"/>
    <n v="40.800000000000004"/>
    <n v="0.8"/>
    <n v="30.400000000000002"/>
    <n v="15.200000000000001"/>
    <n v="5.6000000000000005"/>
    <n v="20.8"/>
    <n v="13.600000000000001"/>
    <n v="18.400000000000002"/>
  </r>
  <r>
    <x v="320"/>
    <x v="10"/>
    <x v="15"/>
    <n v="390.40000000000009"/>
    <n v="77.600000000000023"/>
    <n v="110.40000000000002"/>
    <n v="90.4"/>
    <n v="112"/>
    <n v="0"/>
    <n v="0.13600000000000001"/>
    <n v="0.75200000000000011"/>
    <n v="0.58399999999999996"/>
    <n v="0.68"/>
    <n v="0.71200000000000008"/>
    <n v="0.46399999999999997"/>
    <n v="0.63200000000000012"/>
    <n v="0.71200000000000008"/>
    <n v="0.71200000000000008"/>
    <n v="0.48799999999999999"/>
    <n v="0.55200000000000005"/>
    <n v="0.35200000000000004"/>
    <n v="0.28799999999999998"/>
    <n v="0.72000000000000008"/>
    <n v="0.35200000000000004"/>
    <n v="0.496"/>
    <n v="0.56000000000000005"/>
    <n v="0"/>
    <n v="20"/>
    <n v="17.600000000000001"/>
    <n v="31.200000000000003"/>
    <n v="16.8"/>
    <n v="2.4000000000000004"/>
    <n v="12"/>
    <n v="0"/>
    <n v="8"/>
    <n v="2.4000000000000004"/>
    <n v="8.8000000000000007"/>
    <n v="13.600000000000001"/>
    <n v="0.8"/>
    <n v="4"/>
    <n v="16"/>
    <n v="21.6"/>
    <n v="20"/>
    <n v="3.2"/>
    <n v="16.8"/>
    <n v="16"/>
    <n v="0"/>
    <n v="2.4000000000000004"/>
    <n v="12.8"/>
    <n v="0"/>
    <n v="0"/>
    <n v="12"/>
    <n v="8"/>
    <n v="24.8"/>
    <n v="11.200000000000001"/>
    <n v="19.200000000000003"/>
    <n v="0"/>
    <n v="0.8"/>
    <n v="11.200000000000001"/>
    <n v="8.8000000000000007"/>
    <n v="4"/>
    <n v="28.8"/>
    <n v="0"/>
    <n v="0"/>
    <n v="10.4"/>
    <n v="13.600000000000001"/>
  </r>
  <r>
    <x v="321"/>
    <x v="10"/>
    <x v="16"/>
    <n v="266.40000000000003"/>
    <n v="43.2"/>
    <n v="71.2"/>
    <n v="71.2"/>
    <n v="80.800000000000011"/>
    <n v="0"/>
    <n v="0.28799999999999998"/>
    <n v="0.68800000000000006"/>
    <n v="0.63200000000000012"/>
    <n v="0.15200000000000002"/>
    <n v="0.75200000000000011"/>
    <n v="0.52"/>
    <n v="0.56000000000000005"/>
    <n v="0.51200000000000001"/>
    <n v="0.37600000000000006"/>
    <n v="0.75200000000000011"/>
    <n v="0.60000000000000009"/>
    <n v="0.77600000000000002"/>
    <n v="0.23199999999999998"/>
    <n v="0.6160000000000001"/>
    <n v="0.75200000000000011"/>
    <n v="0.71200000000000008"/>
    <n v="0.45600000000000007"/>
    <n v="12.8"/>
    <n v="4"/>
    <n v="0"/>
    <n v="4"/>
    <n v="0"/>
    <n v="0"/>
    <n v="28"/>
    <n v="0.8"/>
    <n v="3.2"/>
    <n v="18.400000000000002"/>
    <n v="10.4"/>
    <n v="21.6"/>
    <n v="8.8000000000000007"/>
    <n v="17.600000000000001"/>
    <n v="16.8"/>
    <n v="0"/>
    <n v="6.4"/>
    <n v="0"/>
    <n v="6.4"/>
    <n v="3.2"/>
    <n v="3.2"/>
    <n v="0"/>
    <n v="13.600000000000001"/>
    <n v="4.8000000000000007"/>
    <n v="0"/>
    <n v="2.4000000000000004"/>
    <n v="2.4000000000000004"/>
    <n v="11.200000000000001"/>
    <n v="33.6"/>
    <n v="0"/>
    <n v="0"/>
    <n v="0.8"/>
    <n v="0"/>
    <n v="10.4"/>
    <n v="0"/>
    <n v="21.6"/>
    <n v="0"/>
    <n v="0"/>
    <n v="0"/>
    <n v="10.4"/>
  </r>
  <r>
    <x v="322"/>
    <x v="10"/>
    <x v="17"/>
    <n v="412"/>
    <n v="75.2"/>
    <n v="68.800000000000011"/>
    <n v="140"/>
    <n v="128"/>
    <n v="0"/>
    <n v="0.248"/>
    <n v="0.6160000000000001"/>
    <n v="0.56000000000000005"/>
    <n v="0.59199999999999997"/>
    <n v="0.70400000000000007"/>
    <n v="0.75200000000000011"/>
    <n v="0.75200000000000011"/>
    <n v="0.51200000000000001"/>
    <n v="0.79200000000000004"/>
    <n v="0.504"/>
    <n v="0.68"/>
    <n v="0.47199999999999998"/>
    <n v="0.78400000000000003"/>
    <n v="0.35200000000000004"/>
    <n v="0.30400000000000005"/>
    <n v="0.24"/>
    <n v="0.24"/>
    <n v="0"/>
    <n v="0"/>
    <n v="8.8000000000000007"/>
    <n v="7.2"/>
    <n v="0.8"/>
    <n v="1.6"/>
    <n v="23.200000000000003"/>
    <n v="0"/>
    <n v="4.8000000000000007"/>
    <n v="22.400000000000002"/>
    <n v="6.4"/>
    <n v="18.400000000000002"/>
    <n v="11.200000000000001"/>
    <n v="0"/>
    <n v="0"/>
    <n v="0"/>
    <n v="42.400000000000006"/>
    <n v="31.200000000000003"/>
    <n v="5.6000000000000005"/>
    <n v="19.200000000000003"/>
    <n v="23.200000000000003"/>
    <n v="30.400000000000002"/>
    <n v="28.8"/>
    <n v="27.200000000000003"/>
    <n v="1.6"/>
    <n v="6.4"/>
    <n v="0"/>
    <n v="0"/>
    <n v="20.8"/>
    <n v="1.6"/>
    <n v="4"/>
    <n v="7.2"/>
    <n v="0"/>
    <n v="0"/>
    <n v="29.6"/>
    <n v="0"/>
    <n v="10.4"/>
    <n v="8.8000000000000007"/>
    <n v="8"/>
    <n v="7.2"/>
  </r>
  <r>
    <x v="323"/>
    <x v="10"/>
    <x v="18"/>
    <n v="479.19999999999993"/>
    <n v="144.00000000000003"/>
    <n v="88.799999999999983"/>
    <n v="117.59999999999992"/>
    <n v="128.80000000000001"/>
    <n v="0"/>
    <n v="0.68800000000000006"/>
    <n v="0.66400000000000015"/>
    <n v="0.56799999999999995"/>
    <n v="0.6160000000000001"/>
    <n v="0.68"/>
    <n v="0.52800000000000002"/>
    <n v="0.6080000000000001"/>
    <n v="0.56000000000000005"/>
    <n v="0.77600000000000002"/>
    <n v="0.37600000000000006"/>
    <n v="0.48"/>
    <n v="0.65600000000000014"/>
    <n v="0.7360000000000001"/>
    <n v="0.68800000000000006"/>
    <n v="0.78400000000000003"/>
    <n v="0.28799999999999998"/>
    <n v="0.72000000000000008"/>
    <n v="4.8000000000000007"/>
    <n v="26.400000000000002"/>
    <n v="4"/>
    <n v="16.8"/>
    <n v="0"/>
    <n v="4.8000000000000007"/>
    <n v="20.8"/>
    <n v="1.6"/>
    <n v="0"/>
    <n v="9.6000000000000014"/>
    <n v="10.4"/>
    <n v="9.6000000000000014"/>
    <n v="14.4"/>
    <n v="25.6"/>
    <n v="3.2"/>
    <n v="9.6000000000000014"/>
    <n v="10.4"/>
    <n v="16"/>
    <n v="9.6000000000000014"/>
    <n v="30.400000000000002"/>
    <n v="15.200000000000001"/>
    <n v="33.6"/>
    <n v="12"/>
    <n v="11.19999999999991"/>
    <n v="6.4"/>
    <n v="15.200000000000001"/>
    <n v="20"/>
    <n v="0"/>
    <n v="0"/>
    <n v="4"/>
    <n v="4"/>
    <n v="8"/>
    <n v="4"/>
    <n v="38.400000000000006"/>
    <n v="2.4000000000000004"/>
    <n v="0"/>
    <n v="34.4"/>
    <n v="19.200000000000003"/>
    <n v="23.200000000000003"/>
    <n v="10.4"/>
  </r>
  <r>
    <x v="324"/>
    <x v="10"/>
    <x v="19"/>
    <n v="339.2"/>
    <n v="51.199999999999996"/>
    <n v="111.20000000000002"/>
    <n v="124"/>
    <n v="52.8"/>
    <n v="0"/>
    <n v="0.38400000000000001"/>
    <n v="0.42400000000000004"/>
    <n v="0.62400000000000011"/>
    <n v="0.79200000000000004"/>
    <n v="0.40800000000000003"/>
    <n v="0.11200000000000002"/>
    <n v="0.51200000000000001"/>
    <n v="0.128"/>
    <n v="0.20800000000000002"/>
    <n v="0.51200000000000001"/>
    <n v="0.42400000000000004"/>
    <n v="0.8"/>
    <n v="0.71200000000000008"/>
    <n v="0.4"/>
    <n v="0.57599999999999996"/>
    <n v="0.76800000000000002"/>
    <n v="0.77600000000000002"/>
    <n v="19.200000000000003"/>
    <n v="14.4"/>
    <n v="6.4"/>
    <n v="4.8000000000000007"/>
    <n v="25.6"/>
    <n v="4"/>
    <n v="10.4"/>
    <n v="7.2"/>
    <n v="19.200000000000003"/>
    <n v="0"/>
    <n v="10.4"/>
    <n v="0"/>
    <n v="0"/>
    <n v="0"/>
    <n v="35.200000000000003"/>
    <n v="10.4"/>
    <n v="0.8"/>
    <n v="6.4"/>
    <n v="0"/>
    <n v="0"/>
    <n v="4"/>
    <n v="0"/>
    <n v="8.8000000000000007"/>
    <n v="28.8"/>
    <n v="12"/>
    <n v="7.2"/>
    <n v="21.6"/>
    <n v="35.200000000000003"/>
    <n v="0.8"/>
    <n v="5.6000000000000005"/>
    <n v="10.4"/>
    <n v="0"/>
    <n v="1.6"/>
    <n v="32"/>
    <n v="6.4"/>
    <n v="0"/>
    <n v="0.8"/>
    <n v="0"/>
    <n v="0"/>
    <n v="0"/>
  </r>
  <r>
    <x v="325"/>
    <x v="10"/>
    <x v="20"/>
    <n v="404.80000000000007"/>
    <n v="77.600000000000023"/>
    <n v="137.60000000000002"/>
    <n v="139.19999999999999"/>
    <n v="50.400000000000006"/>
    <n v="0"/>
    <n v="0.72800000000000009"/>
    <n v="0.22400000000000003"/>
    <n v="0.38400000000000001"/>
    <n v="0.56799999999999995"/>
    <n v="0.52"/>
    <n v="0.64000000000000012"/>
    <n v="0.56000000000000005"/>
    <n v="0.71200000000000008"/>
    <n v="0.53600000000000003"/>
    <n v="0.35200000000000004"/>
    <n v="0.66400000000000015"/>
    <n v="0.58399999999999996"/>
    <n v="0.62400000000000011"/>
    <n v="0.6160000000000001"/>
    <n v="0.46399999999999997"/>
    <n v="0.8"/>
    <n v="0.63200000000000012"/>
    <n v="1.6"/>
    <n v="31.200000000000003"/>
    <n v="12.8"/>
    <n v="28"/>
    <n v="25.6"/>
    <n v="11.200000000000001"/>
    <n v="12"/>
    <n v="0.8"/>
    <n v="0"/>
    <n v="14.4"/>
    <n v="16"/>
    <n v="11.200000000000001"/>
    <n v="0"/>
    <n v="0"/>
    <n v="13.600000000000001"/>
    <n v="0"/>
    <n v="24.8"/>
    <n v="0"/>
    <n v="0"/>
    <n v="0.8"/>
    <n v="0"/>
    <n v="5.6000000000000005"/>
    <n v="7.2"/>
    <n v="30.400000000000002"/>
    <n v="16"/>
    <n v="8.8000000000000007"/>
    <n v="12"/>
    <n v="0.8"/>
    <n v="32.800000000000004"/>
    <n v="25.6"/>
    <n v="0"/>
    <n v="6.4"/>
    <n v="14.4"/>
    <n v="0"/>
    <n v="2.4000000000000004"/>
    <n v="11.200000000000001"/>
    <n v="18.400000000000002"/>
    <n v="0"/>
    <n v="14.4"/>
    <n v="10.4"/>
  </r>
  <r>
    <x v="326"/>
    <x v="10"/>
    <x v="21"/>
    <n v="368.80000000000007"/>
    <n v="130.4"/>
    <n v="102.39999999999999"/>
    <n v="70.400000000000006"/>
    <n v="65.599999999999994"/>
    <n v="0"/>
    <n v="0.25600000000000001"/>
    <n v="0.496"/>
    <n v="0.6080000000000001"/>
    <n v="0.34400000000000003"/>
    <n v="0.76000000000000012"/>
    <n v="0.48"/>
    <n v="0.17600000000000002"/>
    <n v="0.32000000000000006"/>
    <n v="0.66400000000000015"/>
    <n v="0.48799999999999999"/>
    <n v="0.68"/>
    <n v="0.64800000000000013"/>
    <n v="0.56000000000000005"/>
    <n v="0.30400000000000005"/>
    <n v="0.77600000000000002"/>
    <n v="0.6160000000000001"/>
    <n v="0.24"/>
    <n v="18.400000000000002"/>
    <n v="29.6"/>
    <n v="4.8000000000000007"/>
    <n v="8.8000000000000007"/>
    <n v="0"/>
    <n v="4"/>
    <n v="28.8"/>
    <n v="0"/>
    <n v="4"/>
    <n v="4"/>
    <n v="0"/>
    <n v="12.8"/>
    <n v="4"/>
    <n v="19.200000000000003"/>
    <n v="4.8000000000000007"/>
    <n v="1.6"/>
    <n v="0.8"/>
    <n v="12"/>
    <n v="0"/>
    <n v="10.4"/>
    <n v="6.4"/>
    <n v="4.8000000000000007"/>
    <n v="17.600000000000001"/>
    <n v="1.6"/>
    <n v="6.4"/>
    <n v="0"/>
    <n v="8.8000000000000007"/>
    <n v="0"/>
    <n v="9.6000000000000014"/>
    <n v="15.200000000000001"/>
    <n v="0"/>
    <n v="8"/>
    <n v="43.2"/>
    <n v="28.8"/>
    <n v="16.8"/>
    <n v="0"/>
    <n v="0"/>
    <n v="19.200000000000003"/>
    <n v="0"/>
    <n v="14.4"/>
  </r>
  <r>
    <x v="327"/>
    <x v="10"/>
    <x v="22"/>
    <n v="543.20000000000005"/>
    <n v="142.40000000000003"/>
    <n v="124"/>
    <n v="152.00000000000009"/>
    <n v="124.80000000000001"/>
    <n v="1"/>
    <n v="0.2"/>
    <n v="0.4"/>
    <n v="0.56000000000000005"/>
    <n v="0.69600000000000006"/>
    <n v="0.34400000000000003"/>
    <n v="0.46399999999999997"/>
    <n v="0.6080000000000001"/>
    <n v="0.60000000000000009"/>
    <n v="8.8000000000000009E-2"/>
    <n v="0.55200000000000005"/>
    <n v="0.57599999999999996"/>
    <n v="0.56000000000000005"/>
    <n v="0.20800000000000002"/>
    <n v="0.25600000000000001"/>
    <n v="0.68800000000000006"/>
    <n v="0.68"/>
    <n v="0.44800000000000006"/>
    <n v="32"/>
    <n v="6.4"/>
    <n v="17.600000000000001"/>
    <n v="3.2"/>
    <n v="0"/>
    <n v="23.200000000000003"/>
    <n v="0"/>
    <n v="12"/>
    <n v="29.6"/>
    <n v="0"/>
    <n v="7.2"/>
    <n v="0"/>
    <n v="26.400000000000002"/>
    <n v="27.200000000000003"/>
    <n v="0"/>
    <n v="0"/>
    <n v="2.4000000000000004"/>
    <n v="35.200000000000003"/>
    <n v="33.6"/>
    <n v="0"/>
    <n v="0"/>
    <n v="12.8"/>
    <n v="14.400000000000091"/>
    <n v="0"/>
    <n v="24.8"/>
    <n v="9.6000000000000014"/>
    <n v="36.800000000000004"/>
    <n v="23.200000000000003"/>
    <n v="8"/>
    <n v="22.400000000000002"/>
    <n v="17.600000000000001"/>
    <n v="1.6"/>
    <n v="0"/>
    <n v="17.600000000000001"/>
    <n v="42.400000000000006"/>
    <n v="40"/>
    <n v="0"/>
    <n v="4"/>
    <n v="10.4"/>
    <n v="8.8000000000000007"/>
  </r>
  <r>
    <x v="328"/>
    <x v="10"/>
    <x v="23"/>
    <n v="412.80000000000018"/>
    <n v="102.40000000000009"/>
    <n v="85.600000000000009"/>
    <n v="64.000000000000014"/>
    <n v="160.80000000000004"/>
    <n v="1"/>
    <n v="0.44000000000000006"/>
    <n v="0.43200000000000005"/>
    <n v="0.65600000000000014"/>
    <n v="0.70400000000000007"/>
    <n v="0.62400000000000011"/>
    <n v="0.69600000000000006"/>
    <n v="8.8000000000000009E-2"/>
    <n v="0.59199999999999997"/>
    <n v="0.48799999999999999"/>
    <n v="0.53600000000000003"/>
    <n v="0.68800000000000006"/>
    <n v="0.77600000000000002"/>
    <n v="0.28000000000000003"/>
    <n v="0.68800000000000006"/>
    <n v="0.78400000000000003"/>
    <n v="0.8"/>
    <n v="0.56799999999999995"/>
    <n v="0"/>
    <n v="0"/>
    <n v="1.6"/>
    <n v="0"/>
    <n v="7.2"/>
    <n v="17.600000000000001"/>
    <n v="22.400000000000002"/>
    <n v="6.4"/>
    <n v="10.4"/>
    <n v="20"/>
    <n v="8"/>
    <n v="25.6"/>
    <n v="19.200000000000003"/>
    <n v="9.6000000000000014"/>
    <n v="21.6"/>
    <n v="0"/>
    <n v="32.800000000000004"/>
    <n v="26.400000000000002"/>
    <n v="23.200000000000003"/>
    <n v="2.4000000000000004"/>
    <n v="13.600000000000001"/>
    <n v="0"/>
    <n v="0"/>
    <n v="13.600000000000001"/>
    <n v="7.2"/>
    <n v="4"/>
    <n v="15.200000000000001"/>
    <n v="9.6000000000000014"/>
    <n v="0"/>
    <n v="0.8"/>
    <n v="5.6000000000000005"/>
    <n v="2.4000000000000004"/>
    <n v="11.200000000000001"/>
    <n v="6.4"/>
    <n v="0"/>
    <n v="22.400000000000002"/>
    <n v="24"/>
    <n v="8"/>
    <n v="4.8000000000000913"/>
    <n v="17.600000000000001"/>
  </r>
  <r>
    <x v="329"/>
    <x v="10"/>
    <x v="24"/>
    <n v="460.80000000000007"/>
    <n v="129.60000000000002"/>
    <n v="94.4"/>
    <n v="142.4"/>
    <n v="94.4"/>
    <n v="0"/>
    <n v="0.21600000000000003"/>
    <n v="0.72000000000000008"/>
    <n v="0.6160000000000001"/>
    <n v="0.69600000000000006"/>
    <n v="0.54400000000000004"/>
    <n v="0.45600000000000007"/>
    <n v="0.76000000000000012"/>
    <n v="0.58399999999999996"/>
    <n v="0.54400000000000004"/>
    <n v="0.2"/>
    <n v="0.6080000000000001"/>
    <n v="0.68800000000000006"/>
    <n v="0.47199999999999998"/>
    <n v="0.74400000000000011"/>
    <n v="0.20800000000000002"/>
    <n v="0.24"/>
    <n v="0.34400000000000003"/>
    <n v="0"/>
    <n v="0"/>
    <n v="1.6"/>
    <n v="17.600000000000001"/>
    <n v="20.8"/>
    <n v="24"/>
    <n v="0"/>
    <n v="1.6"/>
    <n v="19.200000000000003"/>
    <n v="9.6000000000000014"/>
    <n v="5.6000000000000005"/>
    <n v="16"/>
    <n v="0"/>
    <n v="5.6000000000000005"/>
    <n v="10.4"/>
    <n v="13.600000000000001"/>
    <n v="2.4000000000000004"/>
    <n v="3.2"/>
    <n v="20"/>
    <n v="23.200000000000003"/>
    <n v="23.200000000000003"/>
    <n v="15.200000000000001"/>
    <n v="31.200000000000003"/>
    <n v="0"/>
    <n v="0"/>
    <n v="14.4"/>
    <n v="3.2"/>
    <n v="0.8"/>
    <n v="28.8"/>
    <n v="25.6"/>
    <n v="7.2"/>
    <n v="3.2"/>
    <n v="0.8"/>
    <n v="33.6"/>
    <n v="22.400000000000002"/>
    <n v="29.6"/>
    <n v="16"/>
    <n v="6.4"/>
    <n v="8.8000000000000007"/>
    <n v="1.6"/>
  </r>
  <r>
    <x v="330"/>
    <x v="10"/>
    <x v="25"/>
    <n v="325.60000000000002"/>
    <n v="77.600000000000009"/>
    <n v="38.4"/>
    <n v="116.80000000000001"/>
    <n v="92.800000000000026"/>
    <n v="0"/>
    <n v="0.23199999999999998"/>
    <n v="0.63200000000000012"/>
    <n v="0.39200000000000002"/>
    <n v="0.72000000000000008"/>
    <n v="0.72000000000000008"/>
    <n v="0.76000000000000012"/>
    <n v="0.31200000000000006"/>
    <n v="0.55200000000000005"/>
    <n v="0.6160000000000001"/>
    <n v="0.44800000000000006"/>
    <n v="0.48799999999999999"/>
    <n v="0.34400000000000003"/>
    <n v="0.24"/>
    <n v="0.2"/>
    <n v="0.72000000000000008"/>
    <n v="0.72000000000000008"/>
    <n v="0.28799999999999998"/>
    <n v="6.4"/>
    <n v="7.2"/>
    <n v="0"/>
    <n v="0"/>
    <n v="0"/>
    <n v="0"/>
    <n v="3.2"/>
    <n v="20.8"/>
    <n v="0"/>
    <n v="0.8"/>
    <n v="3.2"/>
    <n v="28.8"/>
    <n v="0.8"/>
    <n v="0"/>
    <n v="0.8"/>
    <n v="10.400000000000023"/>
    <n v="0"/>
    <n v="6.4"/>
    <n v="32.800000000000004"/>
    <n v="12.8"/>
    <n v="5.6000000000000005"/>
    <n v="4.8000000000000007"/>
    <n v="5.6000000000000005"/>
    <n v="34.4"/>
    <n v="5.6000000000000005"/>
    <n v="20.8"/>
    <n v="13.600000000000001"/>
    <n v="0"/>
    <n v="11.200000000000001"/>
    <n v="15.200000000000001"/>
    <n v="6.4"/>
    <n v="33.6"/>
    <n v="0"/>
    <n v="3.2"/>
    <n v="0"/>
    <n v="0"/>
    <n v="6.4"/>
    <n v="22.400000000000002"/>
    <n v="2.4000000000000004"/>
    <n v="3.2"/>
  </r>
  <r>
    <x v="331"/>
    <x v="10"/>
    <x v="26"/>
    <n v="332.80000000000007"/>
    <n v="57.600000000000094"/>
    <n v="104"/>
    <n v="83.2"/>
    <n v="88"/>
    <n v="0"/>
    <n v="0.37600000000000006"/>
    <n v="0.76000000000000012"/>
    <n v="0.74400000000000011"/>
    <n v="0.14399999999999999"/>
    <n v="0.28799999999999998"/>
    <n v="0.63200000000000012"/>
    <n v="0.43200000000000005"/>
    <n v="0.69600000000000006"/>
    <n v="0.51200000000000001"/>
    <n v="0.52800000000000002"/>
    <n v="0.62400000000000011"/>
    <n v="0.32000000000000006"/>
    <n v="0.56000000000000005"/>
    <n v="0.7360000000000001"/>
    <n v="0.34400000000000003"/>
    <n v="0.4"/>
    <n v="0.79200000000000004"/>
    <n v="3.2"/>
    <n v="1.6"/>
    <n v="0"/>
    <n v="6.4"/>
    <n v="4.8000000000000007"/>
    <n v="6.4"/>
    <n v="5.6000000000000005"/>
    <n v="21.6"/>
    <n v="29.6"/>
    <n v="24.8"/>
    <n v="12.8"/>
    <n v="7.2"/>
    <n v="11.200000000000001"/>
    <n v="35.200000000000003"/>
    <n v="8.8000000000000007"/>
    <n v="7.2"/>
    <n v="1.6"/>
    <n v="0"/>
    <n v="0"/>
    <n v="16.8"/>
    <n v="0"/>
    <n v="6.4"/>
    <n v="4.8000000000000007"/>
    <n v="4"/>
    <n v="17.600000000000001"/>
    <n v="13.600000000000001"/>
    <n v="10.4"/>
    <n v="19.200000000000003"/>
    <n v="4.8000000000000007"/>
    <n v="2.4000000000000004"/>
    <n v="16.8"/>
    <n v="1.6"/>
    <n v="7.2"/>
    <n v="0"/>
    <n v="1.6"/>
    <n v="0"/>
    <n v="0"/>
    <n v="27.200000000000003"/>
    <n v="0"/>
    <n v="3.2000000000000912"/>
  </r>
  <r>
    <x v="332"/>
    <x v="10"/>
    <x v="27"/>
    <n v="381.6"/>
    <n v="113.6"/>
    <n v="96"/>
    <n v="64"/>
    <n v="108"/>
    <n v="0"/>
    <n v="0.7360000000000001"/>
    <n v="0.41600000000000004"/>
    <n v="0.62400000000000011"/>
    <n v="0.56000000000000005"/>
    <n v="0.74400000000000011"/>
    <n v="0.75200000000000011"/>
    <n v="0.74400000000000011"/>
    <n v="0.6160000000000001"/>
    <n v="0.76000000000000012"/>
    <n v="0.79200000000000004"/>
    <n v="0.68800000000000006"/>
    <n v="0.78400000000000003"/>
    <n v="0.78400000000000003"/>
    <n v="0.77600000000000002"/>
    <n v="0.57599999999999996"/>
    <n v="0.44800000000000006"/>
    <n v="0.60000000000000009"/>
    <n v="0.8"/>
    <n v="24"/>
    <n v="2.4000000000000004"/>
    <n v="16"/>
    <n v="0"/>
    <n v="16.8"/>
    <n v="2.4000000000000004"/>
    <n v="0"/>
    <n v="33.6"/>
    <n v="0"/>
    <n v="0"/>
    <n v="4"/>
    <n v="12.8"/>
    <n v="32"/>
    <n v="4.8000000000000007"/>
    <n v="3.2"/>
    <n v="0"/>
    <n v="8.8000000000000007"/>
    <n v="36.800000000000004"/>
    <n v="5.6000000000000005"/>
    <n v="7.2"/>
    <n v="0"/>
    <n v="0"/>
    <n v="0"/>
    <n v="10.4"/>
    <n v="19.200000000000003"/>
    <n v="4"/>
    <n v="9.6000000000000014"/>
    <n v="13.600000000000001"/>
    <n v="0"/>
    <n v="0"/>
    <n v="6.4"/>
    <n v="4.8000000000000007"/>
    <n v="25.6"/>
    <n v="29.6"/>
    <n v="25.6"/>
    <n v="0"/>
    <n v="4.8000000000000007"/>
    <n v="1.6"/>
    <n v="15.200000000000001"/>
  </r>
  <r>
    <x v="333"/>
    <x v="10"/>
    <x v="28"/>
    <n v="365.60000000000008"/>
    <n v="117.60000000000001"/>
    <n v="124.00000000000009"/>
    <n v="60.000000000000007"/>
    <n v="64"/>
    <n v="0"/>
    <n v="0.2"/>
    <n v="0.16800000000000001"/>
    <n v="0.63200000000000012"/>
    <n v="0.65600000000000014"/>
    <n v="0.71200000000000008"/>
    <n v="0.496"/>
    <n v="0.52"/>
    <n v="0.69600000000000006"/>
    <n v="0.57599999999999996"/>
    <n v="0.76800000000000002"/>
    <n v="0.62400000000000011"/>
    <n v="0.43200000000000005"/>
    <n v="0.67200000000000004"/>
    <n v="0.79200000000000004"/>
    <n v="0.30400000000000005"/>
    <n v="0.67200000000000004"/>
    <n v="0.68800000000000006"/>
    <n v="0"/>
    <n v="42.400000000000006"/>
    <n v="0"/>
    <n v="2.4000000000000909"/>
    <n v="45.6"/>
    <n v="0"/>
    <n v="12"/>
    <n v="16"/>
    <n v="0"/>
    <n v="5.6000000000000005"/>
    <n v="1.6"/>
    <n v="6.4"/>
    <n v="0"/>
    <n v="8"/>
    <n v="8.8000000000000007"/>
    <n v="0"/>
    <n v="0"/>
    <n v="33.6"/>
    <n v="7.2"/>
    <n v="0"/>
    <n v="0"/>
    <n v="12"/>
    <n v="11.200000000000001"/>
    <n v="0"/>
    <n v="0"/>
    <n v="0"/>
    <n v="0"/>
    <n v="0"/>
    <n v="19.200000000000003"/>
    <n v="17.600000000000001"/>
    <n v="6.4"/>
    <n v="7.2"/>
    <n v="23.200000000000003"/>
    <n v="0"/>
    <n v="8"/>
    <n v="6.4"/>
    <n v="2.4000000000000004"/>
    <n v="24.8"/>
    <n v="16.8"/>
    <n v="22.400000000000002"/>
  </r>
  <r>
    <x v="334"/>
    <x v="10"/>
    <x v="29"/>
    <n v="435.20000000000005"/>
    <n v="127.20000000000002"/>
    <n v="101.60000000000001"/>
    <n v="111.20000000000003"/>
    <n v="95.200000000000017"/>
    <n v="0"/>
    <n v="0.32800000000000007"/>
    <n v="0.66400000000000015"/>
    <n v="0.64000000000000012"/>
    <n v="0.65600000000000014"/>
    <n v="0.72000000000000008"/>
    <n v="0.6080000000000001"/>
    <n v="0.48"/>
    <n v="0.6160000000000001"/>
    <n v="0.60000000000000009"/>
    <n v="0.59199999999999997"/>
    <n v="0.56799999999999995"/>
    <n v="0.8"/>
    <n v="0.71200000000000008"/>
    <n v="0.76000000000000012"/>
    <n v="0.7360000000000001"/>
    <n v="0.74400000000000011"/>
    <n v="0.35200000000000004"/>
    <n v="24"/>
    <n v="14.4"/>
    <n v="0"/>
    <n v="9.6000000000000014"/>
    <n v="20"/>
    <n v="22.400000000000002"/>
    <n v="2.4000000000000004"/>
    <n v="8.8000000000000007"/>
    <n v="0"/>
    <n v="0"/>
    <n v="0"/>
    <n v="28"/>
    <n v="1.6"/>
    <n v="0"/>
    <n v="8.8000000000000007"/>
    <n v="0"/>
    <n v="24"/>
    <n v="23.200000000000003"/>
    <n v="9.6000000000000014"/>
    <n v="0"/>
    <n v="19.200000000000003"/>
    <n v="6.4"/>
    <n v="16"/>
    <n v="16"/>
    <n v="0"/>
    <n v="4"/>
    <n v="4"/>
    <n v="9.6000000000000014"/>
    <n v="8.8000000000000451"/>
    <n v="27.200000000000003"/>
    <n v="8"/>
    <n v="29.6"/>
    <n v="20.8"/>
    <n v="18.400000000000002"/>
    <n v="11.200000000000001"/>
    <n v="4.8000000000000007"/>
    <n v="23.200000000000003"/>
    <n v="0"/>
    <n v="0"/>
    <n v="11.200000000000001"/>
  </r>
  <r>
    <x v="31"/>
    <x v="11"/>
    <x v="4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11"/>
    <x v="4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11"/>
    <x v="4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11"/>
    <x v="4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11"/>
    <x v="4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35"/>
    <x v="11"/>
    <x v="0"/>
    <n v="384.00000000000023"/>
    <n v="55.2"/>
    <n v="124.80000000000018"/>
    <n v="118.4"/>
    <n v="85.600000000000023"/>
    <n v="0"/>
    <n v="0.51200000000000001"/>
    <n v="0.42400000000000004"/>
    <n v="0.76000000000000012"/>
    <n v="0.70400000000000007"/>
    <n v="0.41600000000000004"/>
    <n v="0.77600000000000002"/>
    <n v="0.6080000000000001"/>
    <n v="0.52800000000000002"/>
    <n v="0.59199999999999997"/>
    <n v="0.62400000000000011"/>
    <n v="0.40800000000000003"/>
    <n v="0.64000000000000012"/>
    <n v="0.8"/>
    <n v="0.69600000000000006"/>
    <n v="0.79200000000000004"/>
    <n v="0.79200000000000004"/>
    <n v="0.44800000000000006"/>
    <n v="10.4"/>
    <n v="0"/>
    <n v="30.400000000000002"/>
    <n v="33.6"/>
    <n v="5.6000000000000005"/>
    <n v="0"/>
    <n v="4.0000000000000915"/>
    <n v="12.8"/>
    <n v="1.6000000000000911"/>
    <n v="26.400000000000002"/>
    <n v="0"/>
    <n v="4"/>
    <n v="26.400000000000002"/>
    <n v="2.4000000000000004"/>
    <n v="12.8"/>
    <n v="0"/>
    <n v="19.200000000000003"/>
    <n v="0"/>
    <n v="2.4000000000000004"/>
    <n v="18.400000000000002"/>
    <n v="22.400000000000002"/>
    <n v="17.600000000000001"/>
    <n v="13.600000000000001"/>
    <n v="19.200000000000003"/>
    <n v="0.8"/>
    <n v="8"/>
    <n v="0"/>
    <n v="0"/>
    <n v="0"/>
    <n v="36.800000000000004"/>
    <n v="2.4000000000000004"/>
    <n v="0"/>
    <n v="13.600000000000001"/>
    <n v="0.8"/>
    <n v="0"/>
    <n v="12.8"/>
    <n v="10.4"/>
    <n v="12"/>
    <n v="3.2"/>
    <n v="0"/>
  </r>
  <r>
    <x v="336"/>
    <x v="11"/>
    <x v="1"/>
    <n v="303.2"/>
    <n v="87.200000000000017"/>
    <n v="118.4"/>
    <n v="71.2"/>
    <n v="26.400000000000002"/>
    <n v="0"/>
    <n v="0.20800000000000002"/>
    <n v="0.72000000000000008"/>
    <n v="0.79200000000000004"/>
    <n v="0.79200000000000004"/>
    <n v="0.74400000000000011"/>
    <n v="0.8"/>
    <n v="0.48"/>
    <n v="0.57599999999999996"/>
    <n v="0.44800000000000006"/>
    <n v="0.504"/>
    <n v="0.51200000000000001"/>
    <n v="0.43200000000000005"/>
    <n v="0.76000000000000012"/>
    <n v="0.58399999999999996"/>
    <n v="0.29599999999999999"/>
    <n v="0.70400000000000007"/>
    <n v="0.7360000000000001"/>
    <n v="12.8"/>
    <n v="25.6"/>
    <n v="0"/>
    <n v="12.8"/>
    <n v="12"/>
    <n v="8.8000000000000007"/>
    <n v="30.400000000000002"/>
    <n v="0"/>
    <n v="12.8"/>
    <n v="3.2"/>
    <n v="3.2"/>
    <n v="0"/>
    <n v="4"/>
    <n v="5.6000000000000005"/>
    <n v="9.6000000000000014"/>
    <n v="0"/>
    <n v="3.2"/>
    <n v="4"/>
    <n v="0"/>
    <n v="0"/>
    <n v="1.6"/>
    <n v="11.200000000000001"/>
    <n v="0"/>
    <n v="1.6"/>
    <n v="38.400000000000006"/>
    <n v="13.600000000000001"/>
    <n v="0"/>
    <n v="4.8000000000000007"/>
    <n v="0"/>
    <n v="0"/>
    <n v="7.2"/>
    <n v="0"/>
    <n v="0"/>
    <n v="12.8"/>
    <n v="0.8000000000000228"/>
    <n v="0.8"/>
    <n v="13.600000000000001"/>
    <n v="0.8"/>
    <n v="24"/>
    <n v="27.200000000000003"/>
  </r>
  <r>
    <x v="337"/>
    <x v="11"/>
    <x v="2"/>
    <n v="320.80000000000013"/>
    <n v="49.600000000000009"/>
    <n v="56.000000000000043"/>
    <n v="115.2"/>
    <n v="100.00000000000006"/>
    <n v="0"/>
    <n v="0.47199999999999998"/>
    <n v="0.72000000000000008"/>
    <n v="0.34400000000000003"/>
    <n v="0.69600000000000006"/>
    <n v="0.71200000000000008"/>
    <n v="0.72000000000000008"/>
    <n v="0.48"/>
    <n v="0.68"/>
    <n v="0.44800000000000006"/>
    <n v="0.71200000000000008"/>
    <n v="0.54400000000000004"/>
    <n v="0.44800000000000006"/>
    <n v="0.34400000000000003"/>
    <n v="0.27200000000000002"/>
    <n v="0.37600000000000006"/>
    <n v="0.74400000000000011"/>
    <n v="0.77600000000000002"/>
    <n v="11.200000000000001"/>
    <n v="1.6"/>
    <n v="5.6000000000000005"/>
    <n v="8.8000000000000451"/>
    <n v="0"/>
    <n v="16.8"/>
    <n v="0"/>
    <n v="0"/>
    <n v="6.4"/>
    <n v="5.6000000000000005"/>
    <n v="4"/>
    <n v="15.200000000000001"/>
    <n v="8.0000000000000462"/>
    <n v="0"/>
    <n v="0"/>
    <n v="0"/>
    <n v="2.4000000000000004"/>
    <n v="24"/>
    <n v="32"/>
    <n v="18.400000000000002"/>
    <n v="5.6000000000000005"/>
    <n v="8"/>
    <n v="43.2"/>
    <n v="23.200000000000003"/>
    <n v="0"/>
    <n v="4"/>
    <n v="0"/>
    <n v="12.8"/>
    <n v="0"/>
    <n v="18.400000000000002"/>
    <n v="14.4"/>
    <n v="0"/>
    <n v="0"/>
    <n v="4.8000000000000007"/>
    <n v="0.8"/>
    <n v="4.8000000000000007"/>
    <n v="0"/>
    <n v="12"/>
    <n v="12.8"/>
    <n v="0"/>
  </r>
  <r>
    <x v="338"/>
    <x v="11"/>
    <x v="3"/>
    <n v="382.40000000000015"/>
    <n v="79.999999999999986"/>
    <n v="116.00000000000009"/>
    <n v="99.200000000000017"/>
    <n v="87.200000000000088"/>
    <n v="0"/>
    <n v="0.30400000000000005"/>
    <n v="0.192"/>
    <n v="0.6080000000000001"/>
    <n v="0.54400000000000004"/>
    <n v="0.504"/>
    <n v="0.68800000000000006"/>
    <n v="0.76800000000000002"/>
    <n v="0.4"/>
    <n v="0.48"/>
    <n v="0.36000000000000004"/>
    <n v="0.60000000000000009"/>
    <n v="0.77600000000000002"/>
    <n v="0.22400000000000003"/>
    <n v="0.28000000000000003"/>
    <n v="0.75200000000000011"/>
    <n v="0.68800000000000006"/>
    <n v="0.44000000000000006"/>
    <n v="8.0000000000000906"/>
    <n v="8"/>
    <n v="6.4"/>
    <n v="19.200000000000003"/>
    <n v="0"/>
    <n v="28.8"/>
    <n v="31.200000000000003"/>
    <n v="1.6"/>
    <n v="12.8"/>
    <n v="0"/>
    <n v="0"/>
    <n v="13.600000000000001"/>
    <n v="3.2"/>
    <n v="8"/>
    <n v="4.8000000000000007"/>
    <n v="2.4000000000000909"/>
    <n v="18.400000000000002"/>
    <n v="16.8"/>
    <n v="0"/>
    <n v="20"/>
    <n v="7.2"/>
    <n v="0.8"/>
    <n v="6.4"/>
    <n v="0"/>
    <n v="0"/>
    <n v="31.200000000000003"/>
    <n v="29.6"/>
    <n v="17.600000000000001"/>
    <n v="6.4"/>
    <n v="0"/>
    <n v="0.8"/>
    <n v="36"/>
    <n v="0"/>
    <n v="12"/>
    <n v="8.8000000000000007"/>
    <n v="0"/>
    <n v="0"/>
    <n v="13.600000000000001"/>
    <n v="8"/>
    <n v="0.8"/>
  </r>
  <r>
    <x v="339"/>
    <x v="11"/>
    <x v="4"/>
    <n v="429.6"/>
    <n v="134.40000000000003"/>
    <n v="159.19999999999999"/>
    <n v="56.000000000000007"/>
    <n v="80.000000000000014"/>
    <n v="0"/>
    <n v="0.58399999999999996"/>
    <n v="0.52"/>
    <n v="0.63200000000000012"/>
    <n v="0.71200000000000008"/>
    <n v="0.33600000000000002"/>
    <n v="0.45600000000000007"/>
    <n v="0.54400000000000004"/>
    <n v="0.64000000000000012"/>
    <n v="0.68800000000000006"/>
    <n v="0.51200000000000001"/>
    <n v="0.46399999999999997"/>
    <n v="0.40800000000000003"/>
    <n v="0.6160000000000001"/>
    <n v="0.63200000000000012"/>
    <n v="0.504"/>
    <n v="0.57599999999999996"/>
    <n v="0.26400000000000001"/>
    <n v="0.8"/>
    <n v="13.600000000000001"/>
    <n v="0"/>
    <n v="32.800000000000004"/>
    <n v="18.400000000000002"/>
    <n v="41.6"/>
    <n v="5.6000000000000005"/>
    <n v="19.200000000000003"/>
    <n v="24"/>
    <n v="3.2"/>
    <n v="22.400000000000002"/>
    <n v="4.8000000000000007"/>
    <n v="10.4"/>
    <n v="11.200000000000001"/>
    <n v="4"/>
    <n v="19.200000000000003"/>
    <n v="4.8000000000000007"/>
    <n v="3.2"/>
    <n v="22.400000000000002"/>
    <n v="0"/>
    <n v="8"/>
    <n v="21.6"/>
    <n v="3.2"/>
    <n v="0"/>
    <n v="0"/>
    <n v="7.2"/>
    <n v="0.8"/>
    <n v="3.2"/>
    <n v="12"/>
    <n v="0"/>
    <n v="0.8"/>
    <n v="0"/>
    <n v="18.400000000000002"/>
    <n v="5.6000000000000005"/>
    <n v="1.6"/>
    <n v="7.2"/>
    <n v="19.200000000000003"/>
    <n v="32"/>
    <n v="30.400000000000002"/>
    <n v="19.200000000000003"/>
  </r>
  <r>
    <x v="340"/>
    <x v="11"/>
    <x v="5"/>
    <n v="396.80000000000007"/>
    <n v="42.400000000000006"/>
    <n v="116.00000000000001"/>
    <n v="206.40000000000003"/>
    <n v="32"/>
    <n v="0"/>
    <n v="0.69600000000000006"/>
    <n v="0.41600000000000004"/>
    <n v="0.6160000000000001"/>
    <n v="0.75200000000000011"/>
    <n v="0.6080000000000001"/>
    <n v="0.52"/>
    <n v="0.62400000000000011"/>
    <n v="0.59199999999999997"/>
    <n v="0.48799999999999999"/>
    <n v="0.48"/>
    <n v="0.57599999999999996"/>
    <n v="0.64000000000000012"/>
    <n v="0.74400000000000011"/>
    <n v="0.72000000000000008"/>
    <n v="0.72800000000000009"/>
    <n v="0.44800000000000006"/>
    <n v="0.70400000000000007"/>
    <n v="17.600000000000001"/>
    <n v="2.4000000000000004"/>
    <n v="4.8000000000000007"/>
    <n v="22.400000000000002"/>
    <n v="33.6"/>
    <n v="0"/>
    <n v="18.400000000000002"/>
    <n v="5.6000000000000005"/>
    <n v="6.4"/>
    <n v="4.8000000000000007"/>
    <n v="3.2"/>
    <n v="9.6000000000000014"/>
    <n v="6.4"/>
    <n v="0"/>
    <n v="2.4000000000000004"/>
    <n v="7.2"/>
    <n v="0"/>
    <n v="5.6000000000000005"/>
    <n v="0.8"/>
    <n v="0"/>
    <n v="20.8"/>
    <n v="2.4000000000000004"/>
    <n v="30.400000000000002"/>
    <n v="10.4"/>
    <n v="26.400000000000002"/>
    <n v="36"/>
    <n v="20"/>
    <n v="24"/>
    <n v="7.2"/>
    <n v="28.8"/>
    <n v="19.200000000000003"/>
    <n v="0"/>
    <n v="1.6"/>
    <n v="6.4"/>
    <n v="2.4000000000000004"/>
    <n v="0"/>
    <n v="5.6000000000000005"/>
    <n v="7.2"/>
    <n v="0"/>
    <n v="0"/>
  </r>
  <r>
    <x v="341"/>
    <x v="11"/>
    <x v="6"/>
    <n v="310.40000000000003"/>
    <n v="122.40000000000002"/>
    <n v="83.2"/>
    <n v="45.6"/>
    <n v="59.2"/>
    <n v="0"/>
    <n v="0.38400000000000001"/>
    <n v="0.63200000000000012"/>
    <n v="0.66400000000000015"/>
    <n v="0.68"/>
    <n v="0.7360000000000001"/>
    <n v="0.77600000000000002"/>
    <n v="0.504"/>
    <n v="0.44000000000000006"/>
    <n v="0.76000000000000012"/>
    <n v="0.55200000000000005"/>
    <n v="0.48"/>
    <n v="0.79200000000000004"/>
    <n v="0.32800000000000007"/>
    <n v="0.76800000000000002"/>
    <n v="0.78400000000000003"/>
    <n v="0.68800000000000006"/>
    <n v="0.76800000000000002"/>
    <n v="0"/>
    <n v="12.8"/>
    <n v="19.200000000000003"/>
    <n v="3.2"/>
    <n v="4.8000000000000007"/>
    <n v="43.2"/>
    <n v="0"/>
    <n v="0"/>
    <n v="0"/>
    <n v="0"/>
    <n v="12.8"/>
    <n v="0"/>
    <n v="0.8"/>
    <n v="13.600000000000001"/>
    <n v="14.4"/>
    <n v="22.400000000000002"/>
    <n v="0"/>
    <n v="0"/>
    <n v="0"/>
    <n v="8"/>
    <n v="0.8"/>
    <n v="6.4"/>
    <n v="0"/>
    <n v="0.8"/>
    <n v="0"/>
    <n v="11.200000000000001"/>
    <n v="7.2"/>
    <n v="15.200000000000001"/>
    <n v="0"/>
    <n v="4"/>
    <n v="6.4"/>
    <n v="0.8"/>
    <n v="24.8"/>
    <n v="18.400000000000002"/>
    <n v="7.2"/>
    <n v="9.6000000000000014"/>
    <n v="28.8"/>
    <n v="4.8000000000000007"/>
    <n v="19.200000000000003"/>
    <n v="2.4000000000000004"/>
  </r>
  <r>
    <x v="342"/>
    <x v="11"/>
    <x v="7"/>
    <n v="381.60000000000008"/>
    <n v="110.40000000000002"/>
    <n v="88.800000000000011"/>
    <n v="113.6"/>
    <n v="68.800000000000011"/>
    <n v="0"/>
    <n v="0.13600000000000001"/>
    <n v="0.69600000000000006"/>
    <n v="0.6080000000000001"/>
    <n v="0.64000000000000012"/>
    <n v="0.30400000000000005"/>
    <n v="0.52"/>
    <n v="0.56799999999999995"/>
    <n v="0.55200000000000005"/>
    <n v="0.62400000000000011"/>
    <n v="0.79200000000000004"/>
    <n v="0.69600000000000006"/>
    <n v="0.7360000000000001"/>
    <n v="0.66400000000000015"/>
    <n v="0.43200000000000005"/>
    <n v="0.45600000000000007"/>
    <n v="0.72800000000000009"/>
    <n v="0.76000000000000012"/>
    <n v="0"/>
    <n v="15.200000000000001"/>
    <n v="0"/>
    <n v="10.4"/>
    <n v="35.200000000000003"/>
    <n v="1.6"/>
    <n v="3.2"/>
    <n v="0.8"/>
    <n v="3.2"/>
    <n v="19.200000000000003"/>
    <n v="14.4"/>
    <n v="7.2"/>
    <n v="28.8"/>
    <n v="30.400000000000002"/>
    <n v="0"/>
    <n v="0"/>
    <n v="0"/>
    <n v="2.4000000000000004"/>
    <n v="0"/>
    <n v="0"/>
    <n v="29.6"/>
    <n v="0"/>
    <n v="0"/>
    <n v="1.6"/>
    <n v="24.8"/>
    <n v="4"/>
    <n v="8.8000000000000007"/>
    <n v="28"/>
    <n v="0"/>
    <n v="16.8"/>
    <n v="16.8"/>
    <n v="6.4"/>
    <n v="7.2"/>
    <n v="0.8"/>
    <n v="5.6000000000000005"/>
    <n v="1.6"/>
    <n v="32.800000000000004"/>
    <n v="0"/>
    <n v="34.4"/>
    <n v="4.8000000000000007"/>
  </r>
  <r>
    <x v="343"/>
    <x v="11"/>
    <x v="8"/>
    <n v="424.00000000000011"/>
    <n v="109.60000000000001"/>
    <n v="127.2"/>
    <n v="128.8000000000001"/>
    <n v="58.4"/>
    <n v="0"/>
    <n v="0.78400000000000003"/>
    <n v="0.496"/>
    <n v="0.69600000000000006"/>
    <n v="0.65600000000000014"/>
    <n v="0.76800000000000002"/>
    <n v="0.79200000000000004"/>
    <n v="0.72800000000000009"/>
    <n v="0.6080000000000001"/>
    <n v="0.48"/>
    <n v="0.74400000000000011"/>
    <n v="0.58399999999999996"/>
    <n v="0.76800000000000002"/>
    <n v="0.36000000000000004"/>
    <n v="0.6080000000000001"/>
    <n v="0.57599999999999996"/>
    <n v="0.496"/>
    <n v="0.74400000000000011"/>
    <n v="22.400000000000002"/>
    <n v="11.200000000000001"/>
    <n v="9.6000000000000014"/>
    <n v="10.4"/>
    <n v="8"/>
    <n v="4.8000000000000007"/>
    <n v="25.6"/>
    <n v="9.6000000000000014"/>
    <n v="14.4"/>
    <n v="11.200000000000001"/>
    <n v="36.800000000000004"/>
    <n v="20.8"/>
    <n v="10.4"/>
    <n v="16.8"/>
    <n v="0"/>
    <n v="0.8"/>
    <n v="0"/>
    <n v="4"/>
    <n v="5.6000000000000005"/>
    <n v="0"/>
    <n v="2.4000000000000004"/>
    <n v="24.000000000000092"/>
    <n v="16.8"/>
    <n v="18.400000000000002"/>
    <n v="6.4"/>
    <n v="8.8000000000000007"/>
    <n v="14.4"/>
    <n v="4.8000000000000007"/>
    <n v="19.200000000000003"/>
    <n v="13.600000000000001"/>
    <n v="9.6000000000000014"/>
    <n v="12"/>
    <n v="28"/>
    <n v="12.8"/>
    <n v="4.8000000000000007"/>
    <n v="8"/>
    <n v="17.600000000000001"/>
    <n v="0"/>
    <n v="16"/>
    <n v="0.8"/>
  </r>
  <r>
    <x v="344"/>
    <x v="11"/>
    <x v="9"/>
    <n v="431.20000000000005"/>
    <n v="89.600000000000009"/>
    <n v="175.20000000000002"/>
    <n v="68"/>
    <n v="98.4"/>
    <n v="0"/>
    <n v="0.41600000000000004"/>
    <n v="0.44800000000000006"/>
    <n v="0.12"/>
    <n v="0.66400000000000015"/>
    <n v="0.74400000000000011"/>
    <n v="0.58399999999999996"/>
    <n v="0.72000000000000008"/>
    <n v="0.55200000000000005"/>
    <n v="0.48799999999999999"/>
    <n v="0.48"/>
    <n v="0.56799999999999995"/>
    <n v="0.33600000000000002"/>
    <n v="0.36000000000000004"/>
    <n v="0.65600000000000014"/>
    <n v="0.68"/>
    <n v="0.28799999999999998"/>
    <n v="0.24"/>
    <n v="5.6000000000000005"/>
    <n v="32.800000000000004"/>
    <n v="4.8000000000000007"/>
    <n v="9.6000000000000014"/>
    <n v="4"/>
    <n v="0"/>
    <n v="35.200000000000003"/>
    <n v="29.6"/>
    <n v="27.200000000000003"/>
    <n v="26.400000000000002"/>
    <n v="0"/>
    <n v="0"/>
    <n v="12.8"/>
    <n v="5.6000000000000005"/>
    <n v="2.4000000000000004"/>
    <n v="2.4000000000000004"/>
    <n v="16.8"/>
    <n v="16.8"/>
    <n v="9.6000000000000014"/>
    <n v="32"/>
    <n v="0"/>
    <n v="15.200000000000001"/>
    <n v="3.2"/>
    <n v="0"/>
    <n v="9.6000000000000014"/>
    <n v="9.6000000000000014"/>
    <n v="0"/>
    <n v="0"/>
    <n v="0.8"/>
    <n v="29.6"/>
    <n v="16"/>
    <n v="0"/>
    <n v="6.4"/>
    <n v="12.8"/>
    <n v="7.2"/>
    <n v="3.2"/>
    <n v="16"/>
    <n v="24"/>
    <n v="0"/>
    <n v="4"/>
  </r>
  <r>
    <x v="345"/>
    <x v="11"/>
    <x v="10"/>
    <n v="358.40000000000003"/>
    <n v="95.199999999999918"/>
    <n v="51.2"/>
    <n v="127.20000000000012"/>
    <n v="84.800000000000011"/>
    <n v="0"/>
    <n v="0.32800000000000007"/>
    <n v="0.47199999999999998"/>
    <n v="0.248"/>
    <n v="0.16000000000000003"/>
    <n v="0.72000000000000008"/>
    <n v="0.57599999999999996"/>
    <n v="0.62400000000000011"/>
    <n v="0.51200000000000001"/>
    <n v="0.71200000000000008"/>
    <n v="0.48"/>
    <n v="0.7360000000000001"/>
    <n v="0.41600000000000004"/>
    <n v="0.33600000000000002"/>
    <n v="0.59199999999999997"/>
    <n v="0.2"/>
    <n v="0.41600000000000004"/>
    <n v="0.496"/>
    <n v="0"/>
    <n v="0"/>
    <n v="4.8000000000000007"/>
    <n v="11.200000000000001"/>
    <n v="1.6"/>
    <n v="15.200000000000001"/>
    <n v="8"/>
    <n v="2.4000000000000004"/>
    <n v="8"/>
    <n v="0"/>
    <n v="8"/>
    <n v="13.600000000000001"/>
    <n v="12.8"/>
    <n v="9.6000000000000014"/>
    <n v="1.6"/>
    <n v="4.8000000000000007"/>
    <n v="23.200000000000003"/>
    <n v="6.4"/>
    <n v="12"/>
    <n v="0.8"/>
    <n v="35.200000000000003"/>
    <n v="0"/>
    <n v="14.4"/>
    <n v="2.4000000000000004"/>
    <n v="24.800000000000093"/>
    <n v="14.4"/>
    <n v="10.4"/>
    <n v="12"/>
    <n v="7.2"/>
    <n v="6.4"/>
    <n v="2.4000000000000004"/>
    <n v="0"/>
    <n v="4.8000000000000007"/>
    <n v="11.200000000000001"/>
    <n v="32"/>
    <n v="13.600000000000001"/>
    <n v="0"/>
    <n v="0"/>
    <n v="11.999999999999909"/>
    <n v="19.200000000000003"/>
  </r>
  <r>
    <x v="346"/>
    <x v="11"/>
    <x v="11"/>
    <n v="317.60000000000002"/>
    <n v="112.00000000000001"/>
    <n v="60.800000000000004"/>
    <n v="67.2"/>
    <n v="77.600000000000009"/>
    <n v="0"/>
    <n v="0.12"/>
    <n v="0.46399999999999997"/>
    <n v="0.64000000000000012"/>
    <n v="0.64800000000000013"/>
    <n v="0.76000000000000012"/>
    <n v="0.51200000000000001"/>
    <n v="0.58399999999999996"/>
    <n v="0.60000000000000009"/>
    <n v="0.69600000000000006"/>
    <n v="0.22400000000000003"/>
    <n v="0.57599999999999996"/>
    <n v="0.36800000000000005"/>
    <n v="0.65600000000000014"/>
    <n v="0.36000000000000004"/>
    <n v="0.75200000000000011"/>
    <n v="0.8"/>
    <n v="0.48"/>
    <n v="18.400000000000002"/>
    <n v="0"/>
    <n v="10.4"/>
    <n v="4"/>
    <n v="0"/>
    <n v="0"/>
    <n v="0"/>
    <n v="16"/>
    <n v="4"/>
    <n v="8"/>
    <n v="16"/>
    <n v="0.8"/>
    <n v="4"/>
    <n v="2.4000000000000004"/>
    <n v="32"/>
    <n v="6.4"/>
    <n v="5.6000000000000005"/>
    <n v="23.200000000000003"/>
    <n v="0"/>
    <n v="3.2"/>
    <n v="0"/>
    <n v="16"/>
    <n v="10.4"/>
    <n v="12.8"/>
    <n v="8"/>
    <n v="12.8"/>
    <n v="1.6"/>
    <n v="3.2"/>
    <n v="0"/>
    <n v="2.4000000000000004"/>
    <n v="0"/>
    <n v="28.8"/>
    <n v="0"/>
    <n v="0"/>
    <n v="18.400000000000002"/>
    <n v="22.400000000000002"/>
    <n v="37.6"/>
    <n v="0"/>
    <n v="4.8000000000000007"/>
    <n v="0"/>
  </r>
  <r>
    <x v="347"/>
    <x v="11"/>
    <x v="12"/>
    <n v="492.00000000000011"/>
    <n v="124.80000000000003"/>
    <n v="125.60000000000001"/>
    <n v="116.00000000000003"/>
    <n v="125.6"/>
    <n v="0"/>
    <n v="0.40800000000000003"/>
    <n v="0.56000000000000005"/>
    <n v="0.52800000000000002"/>
    <n v="0.47199999999999998"/>
    <n v="0.7360000000000001"/>
    <n v="0.72800000000000009"/>
    <n v="0.8"/>
    <n v="0.54400000000000004"/>
    <n v="0.60000000000000009"/>
    <n v="0.42400000000000004"/>
    <n v="0.76800000000000002"/>
    <n v="0.33600000000000002"/>
    <n v="0.69600000000000006"/>
    <n v="0.77600000000000002"/>
    <n v="0.38400000000000001"/>
    <n v="0.78400000000000003"/>
    <n v="0.46399999999999997"/>
    <n v="0"/>
    <n v="22.400000000000002"/>
    <n v="28"/>
    <n v="0"/>
    <n v="16.8"/>
    <n v="0"/>
    <n v="21.6"/>
    <n v="0"/>
    <n v="8.8000000000000007"/>
    <n v="28"/>
    <n v="21.6"/>
    <n v="8.8000000000000007"/>
    <n v="15.200000000000001"/>
    <n v="0"/>
    <n v="33.6"/>
    <n v="4"/>
    <n v="0"/>
    <n v="6.4"/>
    <n v="24"/>
    <n v="33.6"/>
    <n v="8.8000000000000007"/>
    <n v="33.6"/>
    <n v="2.4000000000000004"/>
    <n v="10.4"/>
    <n v="4"/>
    <n v="27.200000000000003"/>
    <n v="10.4"/>
    <n v="14.4"/>
    <n v="2.4000000000000004"/>
    <n v="2.4000000000000004"/>
    <n v="3.2"/>
    <n v="18.400000000000002"/>
    <n v="8.8000000000000007"/>
    <n v="0"/>
    <n v="19.200000000000003"/>
    <n v="18.400000000000002"/>
    <n v="0"/>
    <n v="23.200000000000003"/>
    <n v="10.4"/>
    <n v="23.200000000000003"/>
  </r>
  <r>
    <x v="348"/>
    <x v="11"/>
    <x v="13"/>
    <n v="349.6"/>
    <n v="56.8"/>
    <n v="113.60000000000002"/>
    <n v="128.80000000000001"/>
    <n v="50.4"/>
    <n v="0"/>
    <n v="0.62400000000000011"/>
    <n v="0.44800000000000006"/>
    <n v="0.56000000000000005"/>
    <n v="0.6080000000000001"/>
    <n v="0.7360000000000001"/>
    <n v="0.60000000000000009"/>
    <n v="0.55200000000000005"/>
    <n v="0.14399999999999999"/>
    <n v="0.54400000000000004"/>
    <n v="0.52800000000000002"/>
    <n v="0.74400000000000011"/>
    <n v="0.42400000000000004"/>
    <n v="0.72800000000000009"/>
    <n v="0.57599999999999996"/>
    <n v="0.72000000000000008"/>
    <n v="0.39200000000000002"/>
    <n v="0.33600000000000002"/>
    <n v="7.2"/>
    <n v="20.8"/>
    <n v="10.4"/>
    <n v="10.4"/>
    <n v="33.6"/>
    <n v="3.2"/>
    <n v="12.8"/>
    <n v="6.4"/>
    <n v="6.4"/>
    <n v="2.4000000000000004"/>
    <n v="26.400000000000002"/>
    <n v="8"/>
    <n v="3.2"/>
    <n v="0"/>
    <n v="0"/>
    <n v="0"/>
    <n v="16.8"/>
    <n v="8.8000000000000007"/>
    <n v="9.6000000000000014"/>
    <n v="4"/>
    <n v="1.6"/>
    <n v="0"/>
    <n v="0"/>
    <n v="4.8000000000000007"/>
    <n v="0"/>
    <n v="14.4"/>
    <n v="31.200000000000003"/>
    <n v="29.6"/>
    <n v="30.400000000000002"/>
    <n v="16.8"/>
    <n v="0"/>
    <n v="7.2"/>
    <n v="0"/>
    <n v="13.600000000000001"/>
    <n v="0"/>
    <n v="27.200000000000003"/>
    <n v="4.8000000000000007"/>
    <n v="1.6"/>
    <n v="2.4000000000000004"/>
    <n v="0"/>
  </r>
  <r>
    <x v="349"/>
    <x v="11"/>
    <x v="14"/>
    <n v="310.40000000000003"/>
    <n v="82.4"/>
    <n v="53.600000000000009"/>
    <n v="84.8"/>
    <n v="89.600000000000009"/>
    <n v="0"/>
    <n v="0.26400000000000001"/>
    <n v="0.40800000000000003"/>
    <n v="0.60000000000000009"/>
    <n v="0.72000000000000008"/>
    <n v="0.59199999999999997"/>
    <n v="0.74400000000000011"/>
    <n v="0.58399999999999996"/>
    <n v="0.32800000000000007"/>
    <n v="0.60000000000000009"/>
    <n v="0.76800000000000002"/>
    <n v="0.63200000000000012"/>
    <n v="0.44000000000000006"/>
    <n v="0.78400000000000003"/>
    <n v="0.46399999999999997"/>
    <n v="0.76000000000000012"/>
    <n v="0.27200000000000002"/>
    <n v="0.76800000000000002"/>
    <n v="12"/>
    <n v="0"/>
    <n v="0.8"/>
    <n v="0"/>
    <n v="1.6"/>
    <n v="0"/>
    <n v="4.8000000000000007"/>
    <n v="8"/>
    <n v="8"/>
    <n v="18.400000000000002"/>
    <n v="21.6"/>
    <n v="1.6"/>
    <n v="0"/>
    <n v="34.4"/>
    <n v="0"/>
    <n v="7.2"/>
    <n v="3.2"/>
    <n v="15.200000000000001"/>
    <n v="11.200000000000001"/>
    <n v="16.8"/>
    <n v="12"/>
    <n v="10.4"/>
    <n v="0"/>
    <n v="23.200000000000003"/>
    <n v="0"/>
    <n v="34.4"/>
    <n v="0"/>
    <n v="0"/>
    <n v="0"/>
    <n v="4.8000000000000007"/>
    <n v="36"/>
    <n v="1.6"/>
    <n v="0"/>
    <n v="2.4000000000000004"/>
    <n v="4.8000000000000007"/>
    <n v="5.6000000000000005"/>
    <n v="2.4000000000000004"/>
    <n v="10.4"/>
    <n v="4.8000000000000007"/>
    <n v="14.4"/>
  </r>
  <r>
    <x v="350"/>
    <x v="11"/>
    <x v="15"/>
    <n v="330.40000000000003"/>
    <n v="102.4"/>
    <n v="72"/>
    <n v="100.80000000000004"/>
    <n v="55.20000000000001"/>
    <n v="0"/>
    <n v="0.56000000000000005"/>
    <n v="0.42400000000000004"/>
    <n v="0.72000000000000008"/>
    <n v="0.77600000000000002"/>
    <n v="0.79200000000000004"/>
    <n v="0.23199999999999998"/>
    <n v="0.52"/>
    <n v="0.47199999999999998"/>
    <n v="0.76000000000000012"/>
    <n v="0.57599999999999996"/>
    <n v="0.69600000000000006"/>
    <n v="0.28000000000000003"/>
    <n v="0.7360000000000001"/>
    <n v="0.65600000000000014"/>
    <n v="0.74400000000000011"/>
    <n v="0.36000000000000004"/>
    <n v="0.66400000000000015"/>
    <n v="9.6000000000000014"/>
    <n v="0"/>
    <n v="10.4"/>
    <n v="18.400000000000002"/>
    <n v="0"/>
    <n v="13.600000000000001"/>
    <n v="18.400000000000002"/>
    <n v="0"/>
    <n v="0"/>
    <n v="1.6"/>
    <n v="8.0000000000000906"/>
    <n v="6.4"/>
    <n v="0"/>
    <n v="8"/>
    <n v="8.8000000000000007"/>
    <n v="1.6"/>
    <n v="3.2"/>
    <n v="9.6000000000000014"/>
    <n v="16"/>
    <n v="1.6"/>
    <n v="5.6000000000000005"/>
    <n v="0"/>
    <n v="1.6"/>
    <n v="0"/>
    <n v="25.6"/>
    <n v="12.8"/>
    <n v="32.800000000000004"/>
    <n v="12.000000000000046"/>
    <n v="8.8000000000000007"/>
    <n v="1.6"/>
    <n v="26.400000000000002"/>
    <n v="7.2"/>
    <n v="6.4"/>
    <n v="4.8000000000000007"/>
    <n v="20"/>
    <n v="4"/>
    <n v="2.4000000000000004"/>
    <n v="11.200000000000001"/>
    <n v="4.8000000000000007"/>
    <n v="15.200000000000001"/>
  </r>
  <r>
    <x v="351"/>
    <x v="11"/>
    <x v="16"/>
    <n v="296"/>
    <n v="92.8"/>
    <n v="36"/>
    <n v="120.80000000000001"/>
    <n v="46.4"/>
    <n v="0"/>
    <n v="0.6160000000000001"/>
    <n v="0.47199999999999998"/>
    <n v="0.60000000000000009"/>
    <n v="0.64000000000000012"/>
    <n v="0.6160000000000001"/>
    <n v="0.53600000000000003"/>
    <n v="0.504"/>
    <n v="0.58399999999999996"/>
    <n v="0.43200000000000005"/>
    <n v="0.78400000000000003"/>
    <n v="0.22400000000000003"/>
    <n v="0.7360000000000001"/>
    <n v="0.44000000000000006"/>
    <n v="0.248"/>
    <n v="0.6080000000000001"/>
    <n v="0.44800000000000006"/>
    <n v="0.56799999999999995"/>
    <n v="8.8000000000000007"/>
    <n v="0"/>
    <n v="0"/>
    <n v="16"/>
    <n v="0"/>
    <n v="0.8"/>
    <n v="0"/>
    <n v="6.4"/>
    <n v="0"/>
    <n v="4"/>
    <n v="3.2"/>
    <n v="8"/>
    <n v="3.2"/>
    <n v="12.8"/>
    <n v="7.2"/>
    <n v="0"/>
    <n v="0"/>
    <n v="0"/>
    <n v="11.200000000000001"/>
    <n v="4"/>
    <n v="32.800000000000004"/>
    <n v="12.8"/>
    <n v="7.2"/>
    <n v="0"/>
    <n v="0"/>
    <n v="28.8"/>
    <n v="0"/>
    <n v="2.4000000000000004"/>
    <n v="0"/>
    <n v="36.800000000000004"/>
    <n v="0"/>
    <n v="0"/>
    <n v="12"/>
    <n v="11.200000000000001"/>
    <n v="29.6"/>
    <n v="0"/>
    <n v="9.6000000000000014"/>
    <n v="5.6000000000000005"/>
    <n v="23.200000000000003"/>
    <n v="1.6"/>
  </r>
  <r>
    <x v="352"/>
    <x v="11"/>
    <x v="17"/>
    <n v="511.19999999999993"/>
    <n v="107.2"/>
    <n v="119.19999999999999"/>
    <n v="154.4"/>
    <n v="130.39999999999998"/>
    <n v="0"/>
    <n v="0.36800000000000005"/>
    <n v="0.55200000000000005"/>
    <n v="0.79200000000000004"/>
    <n v="0.66400000000000015"/>
    <n v="0.7360000000000001"/>
    <n v="0.48"/>
    <n v="0.44000000000000006"/>
    <n v="0.56799999999999995"/>
    <n v="0.76000000000000012"/>
    <n v="0.504"/>
    <n v="0.76000000000000012"/>
    <n v="0.27200000000000002"/>
    <n v="0.8"/>
    <n v="0.4"/>
    <n v="0.71200000000000008"/>
    <n v="0.75200000000000011"/>
    <n v="0.28000000000000003"/>
    <n v="31.200000000000003"/>
    <n v="0.8"/>
    <n v="4.8000000000000007"/>
    <n v="4"/>
    <n v="17.600000000000001"/>
    <n v="31.200000000000003"/>
    <n v="16"/>
    <n v="0"/>
    <n v="4"/>
    <n v="9.6000000000000014"/>
    <n v="23.200000000000003"/>
    <n v="27.200000000000003"/>
    <n v="6.4"/>
    <n v="4"/>
    <n v="28"/>
    <n v="28.8"/>
    <n v="24"/>
    <n v="1.6"/>
    <n v="6.4"/>
    <n v="4"/>
    <n v="28"/>
    <n v="18.400000000000002"/>
    <n v="8.8000000000000007"/>
    <n v="0"/>
    <n v="27.200000000000003"/>
    <n v="4"/>
    <n v="13.600000000000001"/>
    <n v="12"/>
    <n v="32.800000000000004"/>
    <n v="9.6000000000000014"/>
    <n v="27.200000000000003"/>
    <n v="13.600000000000001"/>
    <n v="6.4"/>
    <n v="19.200000000000003"/>
    <n v="17.600000000000001"/>
    <n v="0"/>
    <n v="0"/>
    <n v="0"/>
    <n v="0"/>
    <n v="23.200000000000003"/>
  </r>
  <r>
    <x v="353"/>
    <x v="11"/>
    <x v="18"/>
    <n v="373.60000000000008"/>
    <n v="81.600000000000009"/>
    <n v="84.800000000000011"/>
    <n v="61.600000000000009"/>
    <n v="145.60000000000002"/>
    <n v="0"/>
    <n v="0.42400000000000004"/>
    <n v="0.53600000000000003"/>
    <n v="0.62400000000000011"/>
    <n v="0.6080000000000001"/>
    <n v="0.7360000000000001"/>
    <n v="0.78400000000000003"/>
    <n v="0.70400000000000007"/>
    <n v="0.56799999999999995"/>
    <n v="0.76800000000000002"/>
    <n v="0.74400000000000011"/>
    <n v="0.68800000000000006"/>
    <n v="0.28799999999999998"/>
    <n v="0.55200000000000005"/>
    <n v="0.72800000000000009"/>
    <n v="0.76800000000000002"/>
    <n v="0.28799999999999998"/>
    <n v="0.67200000000000004"/>
    <n v="35.200000000000003"/>
    <n v="0"/>
    <n v="0"/>
    <n v="30.400000000000002"/>
    <n v="0"/>
    <n v="0"/>
    <n v="6.4"/>
    <n v="0"/>
    <n v="0"/>
    <n v="12.8"/>
    <n v="19.200000000000003"/>
    <n v="0.8"/>
    <n v="5.6000000000000005"/>
    <n v="37.6"/>
    <n v="32.800000000000004"/>
    <n v="6.4"/>
    <n v="32.800000000000004"/>
    <n v="28"/>
    <n v="1.6"/>
    <n v="0"/>
    <n v="15.200000000000001"/>
    <n v="14.4"/>
    <n v="10.4"/>
    <n v="3.2"/>
    <n v="2.4000000000000004"/>
    <n v="12.8"/>
    <n v="0"/>
    <n v="1.6"/>
    <n v="1.6"/>
    <n v="0"/>
    <n v="0"/>
    <n v="5.6000000000000005"/>
    <n v="17.600000000000001"/>
    <n v="9.6000000000000014"/>
    <n v="0"/>
    <n v="15.200000000000001"/>
    <n v="10.4"/>
    <n v="2.4000000000000004"/>
    <n v="10.4"/>
    <n v="10.4"/>
  </r>
  <r>
    <x v="354"/>
    <x v="11"/>
    <x v="19"/>
    <n v="371.20000000000005"/>
    <n v="57.599999999999994"/>
    <n v="68.800000000000011"/>
    <n v="139.20000000000002"/>
    <n v="105.60000000000001"/>
    <n v="0"/>
    <n v="0.29599999999999999"/>
    <n v="0.52800000000000002"/>
    <n v="0.57599999999999996"/>
    <n v="0.44800000000000006"/>
    <n v="0.69600000000000006"/>
    <n v="0.55200000000000005"/>
    <n v="0.60000000000000009"/>
    <n v="0.64000000000000012"/>
    <n v="0.54400000000000004"/>
    <n v="0.46399999999999997"/>
    <n v="0.6080000000000001"/>
    <n v="0.60000000000000009"/>
    <n v="0.78400000000000003"/>
    <n v="0.67200000000000004"/>
    <n v="0.69600000000000006"/>
    <n v="0.36800000000000005"/>
    <n v="0.28799999999999998"/>
    <n v="0.8"/>
    <n v="0"/>
    <n v="7.2"/>
    <n v="36.800000000000004"/>
    <n v="0"/>
    <n v="0"/>
    <n v="7.2"/>
    <n v="0"/>
    <n v="16.8"/>
    <n v="0"/>
    <n v="0.8"/>
    <n v="28.8"/>
    <n v="13.600000000000001"/>
    <n v="6.4"/>
    <n v="0"/>
    <n v="3.2"/>
    <n v="0"/>
    <n v="0.8"/>
    <n v="32.800000000000004"/>
    <n v="20"/>
    <n v="31.200000000000003"/>
    <n v="16.8"/>
    <n v="29.6"/>
    <n v="3.2"/>
    <n v="21.6"/>
    <n v="13.600000000000001"/>
    <n v="1.6"/>
    <n v="12"/>
    <n v="8.8000000000000007"/>
    <n v="0.8"/>
    <n v="10.4"/>
    <n v="12"/>
    <n v="7.2"/>
    <n v="0"/>
    <n v="0"/>
    <n v="12.8"/>
    <n v="0.8"/>
    <n v="0"/>
    <n v="14.4"/>
    <n v="0"/>
  </r>
  <r>
    <x v="355"/>
    <x v="11"/>
    <x v="20"/>
    <n v="332"/>
    <n v="41.6"/>
    <n v="77.599999999999994"/>
    <n v="98.4"/>
    <n v="114.39999999999999"/>
    <n v="0"/>
    <n v="0.28000000000000003"/>
    <n v="0.66400000000000015"/>
    <n v="0.57599999999999996"/>
    <n v="0.6160000000000001"/>
    <n v="0.48799999999999999"/>
    <n v="0.7360000000000001"/>
    <n v="0.48"/>
    <n v="0.57599999999999996"/>
    <n v="0.56000000000000005"/>
    <n v="0.496"/>
    <n v="0.52"/>
    <n v="0.37600000000000006"/>
    <n v="0.53600000000000003"/>
    <n v="0.8"/>
    <n v="0.75200000000000011"/>
    <n v="0.48"/>
    <n v="0.77600000000000002"/>
    <n v="0"/>
    <n v="2.4000000000000004"/>
    <n v="12"/>
    <n v="0"/>
    <n v="10.4"/>
    <n v="19.200000000000003"/>
    <n v="0"/>
    <n v="0.8"/>
    <n v="15.200000000000001"/>
    <n v="17.600000000000001"/>
    <n v="0.8"/>
    <n v="32.800000000000004"/>
    <n v="0"/>
    <n v="10.4"/>
    <n v="12"/>
    <n v="4.8000000000000007"/>
    <n v="13.600000000000001"/>
    <n v="7.2"/>
    <n v="16.8"/>
    <n v="16.8"/>
    <n v="28"/>
    <n v="0"/>
    <n v="12.8"/>
    <n v="8"/>
    <n v="8"/>
    <n v="17.600000000000001"/>
    <n v="0"/>
    <n v="0"/>
    <n v="0.8"/>
    <n v="23.200000000000003"/>
    <n v="0"/>
    <n v="0"/>
    <n v="8.8000000000000007"/>
    <n v="12"/>
    <n v="0"/>
    <n v="0"/>
    <n v="0"/>
    <n v="0.8"/>
    <n v="0"/>
    <n v="20"/>
  </r>
  <r>
    <x v="356"/>
    <x v="11"/>
    <x v="21"/>
    <n v="352"/>
    <n v="100.80000000000001"/>
    <n v="75.999999999999986"/>
    <n v="123.20000000000002"/>
    <n v="52.000000000000007"/>
    <n v="0"/>
    <n v="0.4"/>
    <n v="0.52800000000000002"/>
    <n v="0.6080000000000001"/>
    <n v="0.53600000000000003"/>
    <n v="0.78400000000000003"/>
    <n v="0.45600000000000007"/>
    <n v="0.56799999999999995"/>
    <n v="0.63200000000000012"/>
    <n v="0.55200000000000005"/>
    <n v="0.7360000000000001"/>
    <n v="0.70400000000000007"/>
    <n v="0.34400000000000003"/>
    <n v="0.74400000000000011"/>
    <n v="0.76000000000000012"/>
    <n v="0.76800000000000002"/>
    <n v="0.39200000000000002"/>
    <n v="0.36800000000000005"/>
    <n v="4"/>
    <n v="0"/>
    <n v="36"/>
    <n v="8.8000000000000007"/>
    <n v="10.4"/>
    <n v="0"/>
    <n v="0"/>
    <n v="12"/>
    <n v="4.8000000000000007"/>
    <n v="0"/>
    <n v="32.800000000000004"/>
    <n v="4"/>
    <n v="0"/>
    <n v="6.4"/>
    <n v="7.2"/>
    <n v="3.2"/>
    <n v="21.6"/>
    <n v="7.2"/>
    <n v="2.4000000000000004"/>
    <n v="0"/>
    <n v="4.8000000000000007"/>
    <n v="0"/>
    <n v="26.400000000000002"/>
    <n v="0"/>
    <n v="26.400000000000002"/>
    <n v="2.4000000000000004"/>
    <n v="0"/>
    <n v="29.6"/>
    <n v="0"/>
    <n v="33.6"/>
    <n v="5.6000000000000005"/>
    <n v="15.200000000000001"/>
    <n v="8.8000000000000007"/>
    <n v="7.2"/>
    <n v="14.4"/>
    <n v="1.6"/>
    <n v="5.6000000000000005"/>
    <n v="36.800000000000004"/>
    <n v="0"/>
    <n v="5.6000000000000005"/>
  </r>
  <r>
    <x v="357"/>
    <x v="11"/>
    <x v="22"/>
    <n v="530.40000000000009"/>
    <n v="159.20000000000002"/>
    <n v="165.60000000000002"/>
    <n v="88.8"/>
    <n v="116.80000000000005"/>
    <n v="0"/>
    <n v="0.38400000000000001"/>
    <n v="0.62400000000000011"/>
    <n v="0.62400000000000011"/>
    <n v="0.64800000000000013"/>
    <n v="0.32000000000000006"/>
    <n v="0.63200000000000012"/>
    <n v="8.0000000000000016E-2"/>
    <n v="0.57599999999999996"/>
    <n v="0.68800000000000006"/>
    <n v="0.48"/>
    <n v="0.48799999999999999"/>
    <n v="0.36000000000000004"/>
    <n v="0.74400000000000011"/>
    <n v="0.64800000000000013"/>
    <n v="0.69600000000000006"/>
    <n v="0.43200000000000005"/>
    <n v="0.44800000000000006"/>
    <n v="0"/>
    <n v="34.4"/>
    <n v="0"/>
    <n v="23.200000000000003"/>
    <n v="26.400000000000002"/>
    <n v="30.400000000000002"/>
    <n v="14.4"/>
    <n v="4"/>
    <n v="32.800000000000004"/>
    <n v="0"/>
    <n v="0"/>
    <n v="8.8000000000000007"/>
    <n v="0"/>
    <n v="5.6000000000000005"/>
    <n v="34.4"/>
    <n v="6.4000000000000457"/>
    <n v="19.200000000000003"/>
    <n v="29.6"/>
    <n v="9.6000000000000014"/>
    <n v="3.2"/>
    <n v="0"/>
    <n v="14.4"/>
    <n v="0"/>
    <n v="3.2"/>
    <n v="2.4000000000000004"/>
    <n v="30.400000000000002"/>
    <n v="0.8"/>
    <n v="8.8000000000000007"/>
    <n v="5.6000000000000005"/>
    <n v="23.200000000000003"/>
    <n v="24"/>
    <n v="1.6"/>
    <n v="33.6"/>
    <n v="0"/>
    <n v="0"/>
    <n v="19.200000000000003"/>
    <n v="25.6"/>
    <n v="16"/>
    <n v="26.400000000000002"/>
    <n v="12.8"/>
  </r>
  <r>
    <x v="358"/>
    <x v="11"/>
    <x v="23"/>
    <n v="433.60000000000008"/>
    <n v="76"/>
    <n v="120.00000000000001"/>
    <n v="84.800000000000054"/>
    <n v="152.80000000000001"/>
    <n v="1"/>
    <n v="0.67200000000000004"/>
    <n v="0.46399999999999997"/>
    <n v="0.56799999999999995"/>
    <n v="0.76800000000000002"/>
    <n v="0.75200000000000011"/>
    <n v="0.68"/>
    <n v="0.496"/>
    <n v="0.71200000000000008"/>
    <n v="0.6080000000000001"/>
    <n v="0.56000000000000005"/>
    <n v="0.72000000000000008"/>
    <n v="0.52"/>
    <n v="0.2"/>
    <n v="0.65600000000000014"/>
    <n v="0.79200000000000004"/>
    <n v="0.6160000000000001"/>
    <n v="0.7360000000000001"/>
    <n v="13.600000000000001"/>
    <n v="1.6"/>
    <n v="36.800000000000004"/>
    <n v="23.200000000000003"/>
    <n v="7.2"/>
    <n v="0.8"/>
    <n v="1.6"/>
    <n v="0"/>
    <n v="27.200000000000003"/>
    <n v="8"/>
    <n v="0"/>
    <n v="0.8"/>
    <n v="4.8000000000000007"/>
    <n v="24.8"/>
    <n v="41.6"/>
    <n v="4"/>
    <n v="0"/>
    <n v="16"/>
    <n v="24"/>
    <n v="36.800000000000004"/>
    <n v="14.4"/>
    <n v="3.2000000000000455"/>
    <n v="8.8000000000000007"/>
    <n v="3.2"/>
    <n v="10.4"/>
    <n v="0"/>
    <n v="29.6"/>
    <n v="4"/>
    <n v="6.4"/>
    <n v="4.8000000000000007"/>
    <n v="20"/>
    <n v="1.6"/>
    <n v="5.6000000000000005"/>
    <n v="1.6"/>
    <n v="11.200000000000001"/>
    <n v="16"/>
    <n v="0"/>
    <n v="0.8"/>
    <n v="0"/>
    <n v="19.200000000000003"/>
  </r>
  <r>
    <x v="359"/>
    <x v="11"/>
    <x v="24"/>
    <n v="460.00000000000006"/>
    <n v="143.20000000000002"/>
    <n v="104.80000000000001"/>
    <n v="103.2"/>
    <n v="108.8"/>
    <n v="1"/>
    <n v="0.15200000000000002"/>
    <n v="0.72800000000000009"/>
    <n v="0.79200000000000004"/>
    <n v="0.69600000000000006"/>
    <n v="0.63200000000000012"/>
    <n v="0.65600000000000014"/>
    <n v="0.51200000000000001"/>
    <n v="0.48799999999999999"/>
    <n v="0.33600000000000002"/>
    <n v="0.54400000000000004"/>
    <n v="0.504"/>
    <n v="0.64800000000000013"/>
    <n v="0.64000000000000012"/>
    <n v="0.72000000000000008"/>
    <n v="0.56000000000000005"/>
    <n v="0.39200000000000002"/>
    <n v="0.44000000000000006"/>
    <n v="19.200000000000003"/>
    <n v="8.8000000000000007"/>
    <n v="6.4"/>
    <n v="9.6000000000000014"/>
    <n v="4.8000000000000007"/>
    <n v="28"/>
    <n v="0"/>
    <n v="0"/>
    <n v="20.8"/>
    <n v="7.2"/>
    <n v="5.6000000000000005"/>
    <n v="16"/>
    <n v="4"/>
    <n v="24"/>
    <n v="4.8000000000000007"/>
    <n v="0"/>
    <n v="28"/>
    <n v="4"/>
    <n v="28"/>
    <n v="0"/>
    <n v="16.8"/>
    <n v="28.8"/>
    <n v="0"/>
    <n v="2.4000000000000004"/>
    <n v="8"/>
    <n v="32"/>
    <n v="2.4000000000000004"/>
    <n v="5.6000000000000005"/>
    <n v="7.2"/>
    <n v="0"/>
    <n v="21.6"/>
    <n v="17.600000000000001"/>
    <n v="0"/>
    <n v="28.8"/>
    <n v="18.400000000000002"/>
    <n v="7.2"/>
    <n v="27.200000000000003"/>
    <n v="0.8"/>
    <n v="21.6"/>
    <n v="0"/>
  </r>
  <r>
    <x v="360"/>
    <x v="11"/>
    <x v="25"/>
    <n v="544.80000000000007"/>
    <n v="100.80000000000001"/>
    <n v="183.20000000000002"/>
    <n v="172.8"/>
    <n v="88.000000000000014"/>
    <n v="0"/>
    <n v="0.54400000000000004"/>
    <n v="0.44000000000000006"/>
    <n v="0.56000000000000005"/>
    <n v="0.68800000000000006"/>
    <n v="0.79200000000000004"/>
    <n v="0.58399999999999996"/>
    <n v="0.66400000000000015"/>
    <n v="0.62400000000000011"/>
    <n v="0.75200000000000011"/>
    <n v="0.71200000000000008"/>
    <n v="0.60000000000000009"/>
    <n v="0.36000000000000004"/>
    <n v="0.72800000000000009"/>
    <n v="0.34400000000000003"/>
    <n v="0.30400000000000005"/>
    <n v="0.32000000000000006"/>
    <n v="0.21600000000000003"/>
    <n v="15.200000000000001"/>
    <n v="9.6000000000000014"/>
    <n v="14.4"/>
    <n v="24.8"/>
    <n v="0"/>
    <n v="34.4"/>
    <n v="32.800000000000004"/>
    <n v="0"/>
    <n v="24"/>
    <n v="28"/>
    <n v="16"/>
    <n v="14.4"/>
    <n v="9.6000000000000014"/>
    <n v="32.800000000000004"/>
    <n v="0"/>
    <n v="12.8"/>
    <n v="0"/>
    <n v="6.4"/>
    <n v="0"/>
    <n v="12"/>
    <n v="13.600000000000001"/>
    <n v="9.6000000000000014"/>
    <n v="16.8"/>
    <n v="3.2"/>
    <n v="40"/>
    <n v="11.200000000000001"/>
    <n v="2.4000000000000004"/>
    <n v="32.800000000000004"/>
    <n v="21.6"/>
    <n v="21.6"/>
    <n v="0"/>
    <n v="26.400000000000002"/>
    <n v="0"/>
    <n v="3.2"/>
    <n v="8.8000000000000007"/>
    <n v="33.6"/>
    <n v="6.4"/>
    <n v="22.400000000000002"/>
    <n v="0"/>
    <n v="0"/>
  </r>
  <r>
    <x v="361"/>
    <x v="11"/>
    <x v="26"/>
    <n v="418.4"/>
    <n v="130.4"/>
    <n v="156"/>
    <n v="83.2"/>
    <n v="48.8"/>
    <n v="0"/>
    <n v="0.29599999999999999"/>
    <n v="0.42400000000000004"/>
    <n v="0.6080000000000001"/>
    <n v="0.504"/>
    <n v="0.66400000000000015"/>
    <n v="0.51200000000000001"/>
    <n v="8.8000000000000009E-2"/>
    <n v="0.74400000000000011"/>
    <n v="0.72800000000000009"/>
    <n v="0.6080000000000001"/>
    <n v="0.79200000000000004"/>
    <n v="0.39200000000000002"/>
    <n v="0.48"/>
    <n v="0.72800000000000009"/>
    <n v="0.75200000000000011"/>
    <n v="0.75200000000000011"/>
    <n v="0.67200000000000004"/>
    <n v="0"/>
    <n v="8"/>
    <n v="20"/>
    <n v="24"/>
    <n v="36"/>
    <n v="37.6"/>
    <n v="0"/>
    <n v="13.600000000000001"/>
    <n v="16.8"/>
    <n v="0"/>
    <n v="7.2"/>
    <n v="7.2"/>
    <n v="12.8"/>
    <n v="0"/>
    <n v="0"/>
    <n v="0"/>
    <n v="0"/>
    <n v="0"/>
    <n v="24"/>
    <n v="4.8000000000000007"/>
    <n v="0"/>
    <n v="11.200000000000001"/>
    <n v="9.6000000000000014"/>
    <n v="2.4000000000000004"/>
    <n v="29.6"/>
    <n v="0"/>
    <n v="0"/>
    <n v="11.200000000000001"/>
    <n v="0"/>
    <n v="19.200000000000003"/>
    <n v="11.200000000000001"/>
    <n v="0"/>
    <n v="16"/>
    <n v="27.200000000000003"/>
    <n v="7.2"/>
    <n v="42.400000000000006"/>
    <n v="14.4"/>
    <n v="4.8000000000000007"/>
    <n v="1.6"/>
    <n v="5.6000000000000005"/>
  </r>
  <r>
    <x v="362"/>
    <x v="11"/>
    <x v="27"/>
    <n v="459.20000000000005"/>
    <n v="103.2"/>
    <n v="120.80000000000001"/>
    <n v="127.20000000000002"/>
    <n v="108"/>
    <n v="0"/>
    <n v="0.36800000000000005"/>
    <n v="0.58399999999999996"/>
    <n v="0.57599999999999996"/>
    <n v="0.72000000000000008"/>
    <n v="0.75200000000000011"/>
    <n v="0.60000000000000009"/>
    <n v="0.78400000000000003"/>
    <n v="0.54400000000000004"/>
    <n v="0.56799999999999995"/>
    <n v="0.52800000000000002"/>
    <n v="0.79200000000000004"/>
    <n v="0.56799999999999995"/>
    <n v="0.4"/>
    <n v="0.76000000000000012"/>
    <n v="0.32800000000000007"/>
    <n v="0.7360000000000001"/>
    <n v="0.66400000000000015"/>
    <n v="13.600000000000001"/>
    <n v="20.8"/>
    <n v="4"/>
    <n v="13.600000000000001"/>
    <n v="13.600000000000001"/>
    <n v="22.400000000000002"/>
    <n v="4.8000000000000007"/>
    <n v="7.2"/>
    <n v="7.2"/>
    <n v="13.600000000000001"/>
    <n v="30.400000000000002"/>
    <n v="23.200000000000003"/>
    <n v="0"/>
    <n v="6.4"/>
    <n v="0"/>
    <n v="26.400000000000002"/>
    <n v="6.4"/>
    <n v="16.8"/>
    <n v="0"/>
    <n v="28.8"/>
    <n v="6.4"/>
    <n v="0"/>
    <n v="8.8000000000000007"/>
    <n v="28"/>
    <n v="25.6"/>
    <n v="0"/>
    <n v="4.8000000000000007"/>
    <n v="8"/>
    <n v="26.400000000000002"/>
    <n v="19.200000000000003"/>
    <n v="25.6"/>
    <n v="8.8000000000000007"/>
    <n v="7.2"/>
    <n v="0"/>
    <n v="5.6000000000000005"/>
    <n v="12"/>
    <n v="5.6000000000000005"/>
    <n v="0.8"/>
    <n v="24.8"/>
    <n v="12.8"/>
  </r>
  <r>
    <x v="363"/>
    <x v="11"/>
    <x v="28"/>
    <n v="436.00000000000011"/>
    <n v="108.8000000000001"/>
    <n v="143.20000000000002"/>
    <n v="102.4"/>
    <n v="81.600000000000009"/>
    <n v="0"/>
    <n v="0.13600000000000001"/>
    <n v="0.39200000000000002"/>
    <n v="0.4"/>
    <n v="0.68"/>
    <n v="0.76800000000000002"/>
    <n v="0.55200000000000005"/>
    <n v="0.63200000000000012"/>
    <n v="0.22400000000000003"/>
    <n v="0.79200000000000004"/>
    <n v="0.71200000000000008"/>
    <n v="0.46399999999999997"/>
    <n v="0.28000000000000003"/>
    <n v="0.55200000000000005"/>
    <n v="0.60000000000000009"/>
    <n v="0.44800000000000006"/>
    <n v="0.72800000000000009"/>
    <n v="0.36800000000000005"/>
    <n v="0"/>
    <n v="28"/>
    <n v="20"/>
    <n v="0"/>
    <n v="11.200000000000001"/>
    <n v="12.8"/>
    <n v="30.400000000000002"/>
    <n v="0"/>
    <n v="15.200000000000001"/>
    <n v="25.6"/>
    <n v="11.200000000000045"/>
    <n v="10.4"/>
    <n v="14.4"/>
    <n v="1.6"/>
    <n v="6.4"/>
    <n v="25.6"/>
    <n v="9.6000000000000014"/>
    <n v="7.2"/>
    <n v="2.4000000000000004"/>
    <n v="4"/>
    <n v="0"/>
    <n v="10.4"/>
    <n v="21.6"/>
    <n v="24.8"/>
    <n v="16"/>
    <n v="7.2"/>
    <n v="0"/>
    <n v="0"/>
    <n v="22.400000000000002"/>
    <n v="0"/>
    <n v="0"/>
    <n v="12.000000000000092"/>
    <n v="23.200000000000003"/>
    <n v="3.2"/>
    <n v="3.2"/>
    <n v="0"/>
    <n v="33.6"/>
    <n v="21.6"/>
    <n v="0"/>
    <n v="12"/>
  </r>
  <r>
    <x v="364"/>
    <x v="11"/>
    <x v="29"/>
    <n v="449.59999999999985"/>
    <n v="138.4"/>
    <n v="137.59999999999991"/>
    <n v="68"/>
    <n v="105.59999999999997"/>
    <n v="0"/>
    <n v="0.21600000000000003"/>
    <n v="0.47199999999999998"/>
    <n v="0.53600000000000003"/>
    <n v="0.72000000000000008"/>
    <n v="0.76000000000000012"/>
    <n v="0.52"/>
    <n v="0.13600000000000001"/>
    <n v="0.59199999999999997"/>
    <n v="0.29599999999999999"/>
    <n v="0.42400000000000004"/>
    <n v="0.496"/>
    <n v="0.68800000000000006"/>
    <n v="0.67200000000000004"/>
    <n v="0.248"/>
    <n v="0.6160000000000001"/>
    <n v="0.71200000000000008"/>
    <n v="0.56000000000000005"/>
    <n v="25.6"/>
    <n v="5.5999999999999091"/>
    <n v="0"/>
    <n v="10.4"/>
    <n v="32"/>
    <n v="12"/>
    <n v="12"/>
    <n v="24"/>
    <n v="7.2"/>
    <n v="8.8000000000000007"/>
    <n v="0.8"/>
    <n v="6.4"/>
    <n v="20.8"/>
    <n v="32"/>
    <n v="8.7999999999999545"/>
    <n v="2.4000000000000004"/>
    <n v="12.8"/>
    <n v="0"/>
    <n v="11.200000000000001"/>
    <n v="11.200000000000001"/>
    <n v="12"/>
    <n v="28.8"/>
    <n v="11.200000000000001"/>
    <n v="0"/>
    <n v="0"/>
    <n v="4.8000000000000007"/>
    <n v="0"/>
    <n v="0"/>
    <n v="5.6000000000000005"/>
    <n v="5.6000000000000005"/>
    <n v="1.6"/>
    <n v="17.600000000000001"/>
    <n v="13.600000000000001"/>
    <n v="12.8"/>
    <n v="13.600000000000001"/>
    <n v="16"/>
    <n v="1.6"/>
    <n v="35.200000000000003"/>
    <n v="20"/>
    <n v="6.4"/>
  </r>
  <r>
    <x v="365"/>
    <x v="11"/>
    <x v="30"/>
    <n v="321.60000000000002"/>
    <n v="28"/>
    <n v="104"/>
    <n v="105.6"/>
    <n v="84"/>
    <n v="1"/>
    <n v="0.33600000000000002"/>
    <n v="0.60000000000000009"/>
    <n v="0.67200000000000004"/>
    <n v="0.75200000000000011"/>
    <n v="0.6080000000000001"/>
    <n v="0.44000000000000006"/>
    <n v="0.52800000000000002"/>
    <n v="0.62400000000000011"/>
    <n v="0.7360000000000001"/>
    <n v="8.8000000000000009E-2"/>
    <n v="0.504"/>
    <n v="0.45600000000000007"/>
    <n v="0.77600000000000002"/>
    <n v="0.77600000000000002"/>
    <n v="0.56799999999999995"/>
    <n v="0.36800000000000005"/>
    <n v="0.32000000000000006"/>
    <n v="36"/>
    <n v="14.4"/>
    <n v="0"/>
    <n v="0"/>
    <n v="0"/>
    <n v="0"/>
    <n v="36.800000000000004"/>
    <n v="8.8000000000000007"/>
    <n v="3.2"/>
    <n v="4.8000000000000007"/>
    <n v="9.6000000000000014"/>
    <n v="26.400000000000002"/>
    <n v="0.8"/>
    <n v="0"/>
    <n v="23.200000000000003"/>
    <n v="4"/>
    <n v="12"/>
    <n v="8.8000000000000007"/>
    <n v="1.6"/>
    <n v="7.2"/>
    <n v="7.2"/>
    <n v="0"/>
    <n v="16"/>
    <n v="11.200000000000001"/>
    <n v="3.2"/>
    <n v="32"/>
    <n v="22.400000000000002"/>
    <n v="1.6"/>
    <n v="12"/>
    <n v="0"/>
    <n v="0"/>
    <n v="0"/>
    <n v="6.4"/>
    <n v="0"/>
    <n v="5.6000000000000005"/>
    <n v="0"/>
    <n v="2.4000000000000004"/>
    <n v="0"/>
    <n v="13.600000000000001"/>
    <n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3">
  <r>
    <x v="0"/>
    <x v="0"/>
    <x v="0"/>
    <n v="388.74"/>
    <n v="67.89"/>
    <n v="124.62"/>
    <n v="81.84"/>
    <n v="114.39000000000001"/>
    <n v="1"/>
    <n v="0.35340000000000005"/>
    <n v="0.83700000000000008"/>
    <n v="0.67890000000000006"/>
    <n v="0.78120000000000001"/>
    <n v="0.13950000000000001"/>
    <n v="0.8277000000000001"/>
    <n v="0.60450000000000004"/>
    <n v="0.65100000000000013"/>
    <n v="0.87420000000000009"/>
    <n v="0.41850000000000004"/>
    <n v="0.51150000000000007"/>
    <n v="0.32550000000000007"/>
    <n v="0.89280000000000004"/>
    <n v="0.87420000000000009"/>
    <n v="0.83700000000000008"/>
    <n v="0.93"/>
    <n v="0.55800000000000005"/>
    <n v="0"/>
    <n v="13.020000000000001"/>
    <n v="15.81"/>
    <n v="26.970000000000002"/>
    <n v="8.370000000000001"/>
    <n v="13.020000000000001"/>
    <n v="5.58"/>
    <n v="4.6500000000000004"/>
    <n v="26.040000000000003"/>
    <n v="11.16"/>
    <n v="8.370000000000001"/>
    <n v="0"/>
    <n v="3.72"/>
    <n v="22.32"/>
    <n v="2.79"/>
    <n v="8.370000000000001"/>
    <n v="39.06"/>
    <n v="3.72"/>
    <n v="1.86"/>
    <n v="32.550000000000004"/>
    <n v="1.86"/>
    <n v="0"/>
    <n v="5.58"/>
    <n v="0.93"/>
    <n v="0"/>
    <n v="0"/>
    <n v="21.39"/>
    <n v="21.39"/>
    <n v="22.32"/>
    <n v="8.370000000000001"/>
    <n v="0"/>
    <n v="6.5100000000000007"/>
    <n v="10.23"/>
    <n v="0"/>
    <n v="0"/>
    <n v="6.5100000000000007"/>
    <n v="7.44"/>
    <n v="22.32"/>
    <n v="2.79"/>
    <n v="12.09"/>
  </r>
  <r>
    <x v="1"/>
    <x v="0"/>
    <x v="1"/>
    <n v="401.76000000000005"/>
    <n v="138.57000000000002"/>
    <n v="132.06"/>
    <n v="79.05"/>
    <n v="52.080000000000055"/>
    <n v="0"/>
    <n v="0.30690000000000001"/>
    <n v="0.75330000000000008"/>
    <n v="0.66959999999999997"/>
    <n v="0.76260000000000006"/>
    <n v="0.88350000000000006"/>
    <n v="0.6603"/>
    <n v="0.68820000000000003"/>
    <n v="0.56730000000000003"/>
    <n v="0.70680000000000009"/>
    <n v="0.48360000000000003"/>
    <n v="0.92070000000000007"/>
    <n v="0.86490000000000011"/>
    <n v="0.87420000000000009"/>
    <n v="0.81840000000000002"/>
    <n v="0.85560000000000003"/>
    <n v="0.91139999999999999"/>
    <n v="0.84630000000000005"/>
    <n v="40.92"/>
    <n v="0"/>
    <n v="4.6500000000000004"/>
    <n v="7.44"/>
    <n v="0"/>
    <n v="28.830000000000002"/>
    <n v="0"/>
    <n v="19.53"/>
    <n v="4.6500000000000004"/>
    <n v="26.040000000000003"/>
    <n v="10.23"/>
    <n v="0"/>
    <n v="0"/>
    <n v="0"/>
    <n v="14.88"/>
    <n v="7.4400000000000537"/>
    <n v="13.020000000000001"/>
    <n v="0"/>
    <n v="16.740000000000002"/>
    <n v="0"/>
    <n v="5.58"/>
    <n v="21.39"/>
    <n v="4.6500000000000004"/>
    <n v="3.72"/>
    <n v="0"/>
    <n v="9.3000000000000007"/>
    <n v="5.58"/>
    <n v="11.16"/>
    <n v="13.020000000000001"/>
    <n v="4.6500000000000004"/>
    <n v="4.6500000000000004"/>
    <n v="20.46"/>
    <n v="9.3000000000000007"/>
    <n v="18.600000000000001"/>
    <n v="0"/>
    <n v="31.62"/>
    <n v="12.09"/>
    <n v="0.93"/>
    <n v="20.46"/>
    <n v="20.46"/>
  </r>
  <r>
    <x v="2"/>
    <x v="0"/>
    <x v="2"/>
    <n v="477.09000000000009"/>
    <n v="50.220000000000013"/>
    <n v="163.68000000000009"/>
    <n v="132.99"/>
    <n v="130.19999999999999"/>
    <n v="0"/>
    <n v="0.81840000000000002"/>
    <n v="0.47430000000000005"/>
    <n v="0.70680000000000009"/>
    <n v="0.88350000000000006"/>
    <n v="0.92070000000000007"/>
    <n v="0.5766"/>
    <n v="0.59520000000000006"/>
    <n v="0.73470000000000002"/>
    <n v="0.6603"/>
    <n v="0.80910000000000004"/>
    <n v="0.58590000000000009"/>
    <n v="0.90210000000000001"/>
    <n v="0.40920000000000001"/>
    <n v="0.72540000000000004"/>
    <n v="0.70680000000000009"/>
    <n v="0.93"/>
    <n v="0.75330000000000008"/>
    <n v="1.86"/>
    <n v="9.3000000000000007"/>
    <n v="31.62"/>
    <n v="26.970000000000002"/>
    <n v="1.0572875908110291E-13"/>
    <n v="9.3000000000000007"/>
    <n v="25.110000000000003"/>
    <n v="0"/>
    <n v="33.480000000000004"/>
    <n v="26.040000000000003"/>
    <n v="22.32"/>
    <n v="0"/>
    <n v="1.86"/>
    <n v="0"/>
    <n v="8.370000000000001"/>
    <n v="13.950000000000001"/>
    <n v="4.6500000000000004"/>
    <n v="34.410000000000004"/>
    <n v="22.32"/>
    <n v="44.64"/>
    <n v="0"/>
    <n v="15.81"/>
    <n v="4.6500000000000004"/>
    <n v="13.950000000000001"/>
    <n v="31.62"/>
    <n v="0"/>
    <n v="28.830000000000002"/>
    <n v="13.020000000000001"/>
    <n v="13.950000000000001"/>
    <n v="11.16"/>
    <n v="0.93"/>
    <n v="3.72"/>
    <n v="5.58"/>
    <n v="4.6500000000000004"/>
    <n v="0"/>
    <n v="1.86"/>
    <n v="0"/>
    <n v="25.110000000000003"/>
    <n v="0"/>
    <n v="8.370000000000001"/>
  </r>
  <r>
    <x v="3"/>
    <x v="0"/>
    <x v="3"/>
    <n v="411.99"/>
    <n v="135.78"/>
    <n v="50.22"/>
    <n v="130.20000000000002"/>
    <n v="95.789999999999992"/>
    <n v="0"/>
    <n v="0.54869999999999997"/>
    <n v="0.52080000000000004"/>
    <n v="0.18600000000000003"/>
    <n v="0.79980000000000007"/>
    <n v="0.63240000000000007"/>
    <n v="0.51150000000000007"/>
    <n v="0.6603"/>
    <n v="0.74400000000000011"/>
    <n v="0.66959999999999997"/>
    <n v="0.88350000000000006"/>
    <n v="0.83700000000000008"/>
    <n v="0.60450000000000004"/>
    <n v="0.79980000000000007"/>
    <n v="0.80910000000000004"/>
    <n v="0.39990000000000003"/>
    <n v="0.2697"/>
    <n v="0.13950000000000001"/>
    <n v="0"/>
    <n v="0"/>
    <n v="0"/>
    <n v="3.72"/>
    <n v="42.78"/>
    <n v="0"/>
    <n v="0"/>
    <n v="3.72"/>
    <n v="0"/>
    <n v="0"/>
    <n v="0"/>
    <n v="1.86"/>
    <n v="3.72"/>
    <n v="47.43"/>
    <n v="0"/>
    <n v="0"/>
    <n v="0"/>
    <n v="10.23"/>
    <n v="11.16"/>
    <n v="21.39"/>
    <n v="11.16"/>
    <n v="8.370000000000001"/>
    <n v="39.06"/>
    <n v="0"/>
    <n v="36.270000000000003"/>
    <n v="22.32"/>
    <n v="4.6500000000000004"/>
    <n v="0"/>
    <n v="8.370000000000001"/>
    <n v="0"/>
    <n v="0"/>
    <n v="0.93"/>
    <n v="1.86"/>
    <n v="7.44"/>
    <n v="4.6500000000000004"/>
    <n v="23.25"/>
    <n v="36.270000000000003"/>
    <n v="0"/>
    <n v="30.69"/>
    <n v="30.69"/>
  </r>
  <r>
    <x v="4"/>
    <x v="0"/>
    <x v="4"/>
    <n v="517.08000000000004"/>
    <n v="114.39000000000001"/>
    <n v="134.85000000000002"/>
    <n v="164.61000000000004"/>
    <n v="103.23"/>
    <n v="0"/>
    <n v="0.33479999999999999"/>
    <n v="0.89280000000000004"/>
    <n v="0.55800000000000005"/>
    <n v="0.81840000000000002"/>
    <n v="0.92070000000000007"/>
    <n v="0.35340000000000005"/>
    <n v="0.65100000000000013"/>
    <n v="0.80910000000000004"/>
    <n v="0.56730000000000003"/>
    <n v="0.70680000000000009"/>
    <n v="0.49290000000000006"/>
    <n v="0.38130000000000003"/>
    <n v="0.84630000000000005"/>
    <n v="0.31620000000000004"/>
    <n v="0.92070000000000007"/>
    <n v="0.53010000000000013"/>
    <n v="0.56730000000000003"/>
    <n v="1.86"/>
    <n v="15.81"/>
    <n v="0"/>
    <n v="4.6500000000000004"/>
    <n v="41.85"/>
    <n v="13.950000000000001"/>
    <n v="16.740000000000002"/>
    <n v="0"/>
    <n v="26.040000000000003"/>
    <n v="13.950000000000001"/>
    <n v="4.6500000000000004"/>
    <n v="27.900000000000002"/>
    <n v="0"/>
    <n v="0"/>
    <n v="9.3000000000000007"/>
    <n v="44.64"/>
    <n v="9.3000000000000007"/>
    <n v="12.09"/>
    <n v="0"/>
    <n v="0"/>
    <n v="10.23"/>
    <n v="7.44"/>
    <n v="43.71"/>
    <n v="22.32"/>
    <n v="6.5100000000000007"/>
    <n v="29.76"/>
    <n v="13.950000000000001"/>
    <n v="16.740000000000002"/>
    <n v="8.370000000000001"/>
    <n v="5.58"/>
    <n v="2.79"/>
    <n v="13.020000000000001"/>
    <n v="7.44"/>
    <n v="34.410000000000004"/>
    <n v="8.370000000000001"/>
    <n v="0"/>
    <n v="12.09"/>
    <n v="0.93"/>
    <n v="24.18"/>
    <n v="11.16"/>
  </r>
  <r>
    <x v="5"/>
    <x v="0"/>
    <x v="5"/>
    <n v="364.56000000000006"/>
    <n v="77.19"/>
    <n v="44.64"/>
    <n v="174.84"/>
    <n v="67.890000000000057"/>
    <n v="0"/>
    <n v="0.3906"/>
    <n v="0.92070000000000007"/>
    <n v="0.6603"/>
    <n v="0.75330000000000008"/>
    <n v="0.74400000000000011"/>
    <n v="0.86490000000000011"/>
    <n v="0.74400000000000011"/>
    <n v="0.61380000000000001"/>
    <n v="0.6231000000000001"/>
    <n v="0.64170000000000005"/>
    <n v="0.6603"/>
    <n v="0.35340000000000005"/>
    <n v="0.39990000000000003"/>
    <n v="0.91139999999999999"/>
    <n v="0.65100000000000013"/>
    <n v="0.73470000000000002"/>
    <n v="0.36270000000000002"/>
    <n v="0"/>
    <n v="1.86"/>
    <n v="20.46"/>
    <n v="0"/>
    <n v="0"/>
    <n v="20.46"/>
    <n v="0"/>
    <n v="1.86"/>
    <n v="0"/>
    <n v="0"/>
    <n v="35.340000000000003"/>
    <n v="0"/>
    <n v="9.3000000000000007"/>
    <n v="6.5100000000000007"/>
    <n v="14.88"/>
    <n v="0"/>
    <n v="7.44"/>
    <n v="13.950000000000054"/>
    <n v="12.09"/>
    <n v="3.72"/>
    <n v="0"/>
    <n v="7.44"/>
    <n v="22.32"/>
    <n v="22.32"/>
    <n v="13.020000000000001"/>
    <n v="37.200000000000003"/>
    <n v="5.58"/>
    <n v="18.600000000000001"/>
    <n v="37.200000000000003"/>
    <n v="11.16"/>
    <n v="0"/>
    <n v="0"/>
    <n v="0"/>
    <n v="0"/>
    <n v="0"/>
    <n v="19.53"/>
    <n v="8.370000000000001"/>
    <n v="0"/>
    <n v="25.110000000000003"/>
    <n v="24.18"/>
  </r>
  <r>
    <x v="6"/>
    <x v="0"/>
    <x v="6"/>
    <n v="364.56000000000006"/>
    <n v="96.720000000000013"/>
    <n v="81.84"/>
    <n v="94.86"/>
    <n v="91.140000000000057"/>
    <n v="0"/>
    <n v="0.32550000000000007"/>
    <n v="0.58590000000000009"/>
    <n v="0.74400000000000011"/>
    <n v="0.53010000000000013"/>
    <n v="0.53939999999999999"/>
    <n v="0.88350000000000006"/>
    <n v="0.71610000000000007"/>
    <n v="0.59520000000000006"/>
    <n v="0.90210000000000001"/>
    <n v="0.75330000000000008"/>
    <n v="0.85560000000000003"/>
    <n v="0.93"/>
    <n v="0.80910000000000004"/>
    <n v="0.80910000000000004"/>
    <n v="0.88350000000000006"/>
    <n v="0.55800000000000005"/>
    <n v="0.67890000000000006"/>
    <n v="30.69"/>
    <n v="0"/>
    <n v="1.86"/>
    <n v="5.58"/>
    <n v="1.86"/>
    <n v="0"/>
    <n v="5.58"/>
    <n v="29.76"/>
    <n v="0.93"/>
    <n v="5.58"/>
    <n v="0"/>
    <n v="0"/>
    <n v="13.020000000000001"/>
    <n v="13.950000000000001"/>
    <n v="13.950000000000001"/>
    <n v="13.020000000000053"/>
    <n v="10.23"/>
    <n v="0"/>
    <n v="0"/>
    <n v="26.970000000000002"/>
    <n v="2.79"/>
    <n v="15.81"/>
    <n v="8.370000000000001"/>
    <n v="0"/>
    <n v="14.88"/>
    <n v="12.09"/>
    <n v="1.86"/>
    <n v="28.830000000000002"/>
    <n v="1.86"/>
    <n v="8.370000000000001"/>
    <n v="18.600000000000001"/>
    <n v="10.23"/>
    <n v="33.480000000000004"/>
    <n v="0"/>
    <n v="21.39"/>
    <n v="6.5100000000000007"/>
    <n v="0"/>
    <n v="4.6500000000000004"/>
    <n v="0"/>
    <n v="1.86"/>
  </r>
  <r>
    <x v="7"/>
    <x v="0"/>
    <x v="7"/>
    <n v="466.86000000000013"/>
    <n v="101.37"/>
    <n v="97.65000000000002"/>
    <n v="169.2600000000001"/>
    <n v="98.58"/>
    <n v="0"/>
    <n v="0.44640000000000002"/>
    <n v="0.92070000000000007"/>
    <n v="0.66959999999999997"/>
    <n v="0.46500000000000002"/>
    <n v="0.85560000000000003"/>
    <n v="0.70680000000000009"/>
    <n v="0.37200000000000005"/>
    <n v="0.81840000000000002"/>
    <n v="0.79980000000000007"/>
    <n v="0.60450000000000004"/>
    <n v="0.66959999999999997"/>
    <n v="0.88350000000000006"/>
    <n v="0.53010000000000013"/>
    <n v="0.46500000000000002"/>
    <n v="0.53939999999999999"/>
    <n v="0.83700000000000008"/>
    <n v="0.24180000000000001"/>
    <n v="0"/>
    <n v="0"/>
    <n v="0"/>
    <n v="8.370000000000001"/>
    <n v="13.020000000000014"/>
    <n v="0"/>
    <n v="13.020000000000001"/>
    <n v="34.410000000000004"/>
    <n v="28.830000000000002"/>
    <n v="0"/>
    <n v="13.020000000000001"/>
    <n v="3.72"/>
    <n v="26.040000000000003"/>
    <n v="38.130000000000003"/>
    <n v="0"/>
    <n v="13.020000000000001"/>
    <n v="8.370000000000001"/>
    <n v="0"/>
    <n v="9.3000000000000007"/>
    <n v="0"/>
    <n v="9.3000000000000007"/>
    <n v="44.64"/>
    <n v="25.110000000000003"/>
    <n v="13.950000000000001"/>
    <n v="28.830000000000108"/>
    <n v="0"/>
    <n v="10.23"/>
    <n v="10.23"/>
    <n v="18.600000000000001"/>
    <n v="8.370000000000001"/>
    <n v="0"/>
    <n v="10.23"/>
    <n v="0"/>
    <n v="0.93"/>
    <n v="4.6500000000000004"/>
    <n v="17.670000000000002"/>
    <n v="3.72"/>
    <n v="22.32"/>
    <n v="41.85"/>
    <n v="0"/>
  </r>
  <r>
    <x v="8"/>
    <x v="0"/>
    <x v="8"/>
    <n v="486.39"/>
    <n v="177.63"/>
    <n v="120.89999999999999"/>
    <n v="106.95"/>
    <n v="80.91"/>
    <n v="0"/>
    <n v="0.3906"/>
    <n v="0.43710000000000004"/>
    <n v="0.6603"/>
    <n v="0.74400000000000011"/>
    <n v="0.81840000000000002"/>
    <n v="0.45569999999999999"/>
    <n v="0.72540000000000004"/>
    <n v="0.67890000000000006"/>
    <n v="0.58590000000000009"/>
    <n v="0.64170000000000005"/>
    <n v="0.6603"/>
    <n v="0.55800000000000005"/>
    <n v="0.49290000000000006"/>
    <n v="0.90210000000000001"/>
    <n v="0.88350000000000006"/>
    <n v="0.77190000000000014"/>
    <n v="0.68820000000000003"/>
    <n v="0.93"/>
    <n v="20.46"/>
    <n v="7.44"/>
    <n v="28.830000000000002"/>
    <n v="11.16"/>
    <n v="1.86"/>
    <n v="9.3000000000000007"/>
    <n v="20.46"/>
    <n v="13.020000000000001"/>
    <n v="7.44"/>
    <n v="2.79"/>
    <n v="13.020000000000001"/>
    <n v="13.950000000000001"/>
    <n v="0"/>
    <n v="0"/>
    <n v="8.370000000000001"/>
    <n v="18.600000000000001"/>
    <n v="13.950000000000001"/>
    <n v="11.16"/>
    <n v="1.86"/>
    <n v="11.16"/>
    <n v="2.79"/>
    <n v="0"/>
    <n v="3.72"/>
    <n v="30.69"/>
    <n v="1.86"/>
    <n v="29.76"/>
    <n v="21.39"/>
    <n v="5.58"/>
    <n v="0"/>
    <n v="0"/>
    <n v="11.16"/>
    <n v="35.340000000000003"/>
    <n v="9.3000000000000007"/>
    <n v="7.44"/>
    <n v="21.39"/>
    <n v="26.040000000000003"/>
    <n v="4.6500000000000004"/>
    <n v="13.020000000000001"/>
    <n v="49.29"/>
  </r>
  <r>
    <x v="9"/>
    <x v="0"/>
    <x v="9"/>
    <n v="412.92000000000013"/>
    <n v="90.210000000000008"/>
    <n v="122.76000000000005"/>
    <n v="119.04000000000002"/>
    <n v="80.910000000000011"/>
    <n v="0"/>
    <n v="0.72540000000000004"/>
    <n v="0.5766"/>
    <n v="0.72540000000000004"/>
    <n v="0.89280000000000004"/>
    <n v="0.84630000000000005"/>
    <n v="0.77190000000000014"/>
    <n v="0.85560000000000003"/>
    <n v="0.59520000000000006"/>
    <n v="0.79980000000000007"/>
    <n v="0.80910000000000004"/>
    <n v="0.79980000000000007"/>
    <n v="0.80910000000000004"/>
    <n v="0.51150000000000007"/>
    <n v="0.93"/>
    <n v="0.52080000000000004"/>
    <n v="0.52080000000000004"/>
    <n v="0.91139999999999999"/>
    <n v="39.06"/>
    <n v="4.6500000000000004"/>
    <n v="0"/>
    <n v="0"/>
    <n v="0"/>
    <n v="33.480000000000004"/>
    <n v="18.600000000000001"/>
    <n v="2.79"/>
    <n v="11.160000000000053"/>
    <n v="13.020000000000001"/>
    <n v="7.44"/>
    <n v="12.09"/>
    <n v="9.3000000000000007"/>
    <n v="0"/>
    <n v="14.88"/>
    <n v="0"/>
    <n v="22.32"/>
    <n v="0"/>
    <n v="13.950000000000001"/>
    <n v="8.370000000000001"/>
    <n v="26.040000000000003"/>
    <n v="35.340000000000003"/>
    <n v="0"/>
    <n v="13.020000000000001"/>
    <n v="0"/>
    <n v="4.6500000000000004"/>
    <n v="30.69"/>
    <n v="6.5100000000000007"/>
    <n v="0"/>
    <n v="2.79"/>
    <n v="0"/>
    <n v="0"/>
    <n v="19.53"/>
    <n v="0"/>
    <n v="3.72"/>
    <n v="5.58"/>
    <n v="7.44"/>
    <n v="8.370000000000001"/>
    <n v="29.76"/>
    <n v="15.81"/>
  </r>
  <r>
    <x v="10"/>
    <x v="0"/>
    <x v="10"/>
    <n v="385.94999999999993"/>
    <n v="94.860000000000014"/>
    <n v="68.820000000000007"/>
    <n v="114.39"/>
    <n v="107.87999999999991"/>
    <n v="0"/>
    <n v="0.32550000000000001"/>
    <n v="0.77190000000000014"/>
    <n v="0.23250000000000001"/>
    <n v="0.92070000000000007"/>
    <n v="0.77190000000000014"/>
    <n v="0.93"/>
    <n v="0.72540000000000004"/>
    <n v="0.55800000000000005"/>
    <n v="0.60450000000000004"/>
    <n v="0.41850000000000004"/>
    <n v="0.67890000000000006"/>
    <n v="0.54869999999999997"/>
    <n v="0.24180000000000001"/>
    <n v="0.72540000000000004"/>
    <n v="0.89280000000000004"/>
    <n v="0.3906"/>
    <n v="0.86490000000000011"/>
    <n v="0"/>
    <n v="6.5100000000000007"/>
    <n v="8.370000000000001"/>
    <n v="12.09"/>
    <n v="6.5100000000000007"/>
    <n v="13.950000000000001"/>
    <n v="1.86"/>
    <n v="0"/>
    <n v="9.3000000000000007"/>
    <n v="10.23"/>
    <n v="12.09"/>
    <n v="11.159999999999895"/>
    <n v="0"/>
    <n v="25.110000000000003"/>
    <n v="26.970000000000002"/>
    <n v="0"/>
    <n v="5.58"/>
    <n v="27.900000000000002"/>
    <n v="0.93"/>
    <n v="10.23"/>
    <n v="0"/>
    <n v="9.3000000000000007"/>
    <n v="0"/>
    <n v="39.99"/>
    <n v="31.62"/>
    <n v="0"/>
    <n v="24.18"/>
    <n v="0"/>
    <n v="0"/>
    <n v="9.3000000000000007"/>
    <n v="24.18"/>
    <n v="0"/>
    <n v="25.110000000000003"/>
    <n v="4.6500000000000004"/>
    <n v="12.09"/>
    <n v="10.23"/>
    <n v="4.6500000000000004"/>
    <n v="13.020000000000001"/>
    <n v="0.93"/>
    <n v="0"/>
  </r>
  <r>
    <x v="11"/>
    <x v="0"/>
    <x v="11"/>
    <n v="319.92000000000007"/>
    <n v="79.050000000000011"/>
    <n v="40.92"/>
    <n v="104.16000000000003"/>
    <n v="95.79"/>
    <n v="0"/>
    <n v="0.50220000000000009"/>
    <n v="0.79980000000000007"/>
    <n v="0.6603"/>
    <n v="0.8277000000000001"/>
    <n v="0.79049999999999998"/>
    <n v="0.91139999999999999"/>
    <n v="0.52080000000000004"/>
    <n v="0.71610000000000007"/>
    <n v="0.74400000000000011"/>
    <n v="0.58590000000000009"/>
    <n v="0.90210000000000001"/>
    <n v="0.51150000000000007"/>
    <n v="0.86490000000000011"/>
    <n v="0.40920000000000001"/>
    <n v="0.89280000000000004"/>
    <n v="0.69750000000000001"/>
    <n v="0.93"/>
    <n v="0"/>
    <n v="0"/>
    <n v="0"/>
    <n v="1.86"/>
    <n v="15.81"/>
    <n v="5.58"/>
    <n v="3.72"/>
    <n v="0"/>
    <n v="5.58"/>
    <n v="8.370000000000001"/>
    <n v="0"/>
    <n v="8.370000000000001"/>
    <n v="24.18"/>
    <n v="0"/>
    <n v="2.79"/>
    <n v="0"/>
    <n v="10.23"/>
    <n v="15.81"/>
    <n v="16.740000000000002"/>
    <n v="17.670000000000002"/>
    <n v="0"/>
    <n v="8.370000000000001"/>
    <n v="12.09"/>
    <n v="0"/>
    <n v="25.110000000000003"/>
    <n v="4.6500000000000004"/>
    <n v="17.670000000000002"/>
    <n v="13.950000000000001"/>
    <n v="4.6500000000000004"/>
    <n v="17.670000000000002"/>
    <n v="27.900000000000002"/>
    <n v="14.88"/>
    <n v="5.58"/>
    <n v="0"/>
    <n v="0"/>
    <n v="13.950000000000001"/>
    <n v="2.79"/>
    <n v="0"/>
    <n v="13.950000000000001"/>
    <n v="0"/>
  </r>
  <r>
    <x v="12"/>
    <x v="0"/>
    <x v="12"/>
    <n v="425.94000000000005"/>
    <n v="65.100000000000009"/>
    <n v="188.79000000000002"/>
    <n v="91.140000000000029"/>
    <n v="80.91"/>
    <n v="0"/>
    <n v="0.42780000000000001"/>
    <n v="0.53939999999999999"/>
    <n v="0.92070000000000007"/>
    <n v="0.70680000000000009"/>
    <n v="0.86490000000000011"/>
    <n v="0.84630000000000005"/>
    <n v="0.69750000000000001"/>
    <n v="0.66959999999999997"/>
    <n v="0.65100000000000013"/>
    <n v="0.61380000000000001"/>
    <n v="0.8277000000000001"/>
    <n v="0.32550000000000007"/>
    <n v="0.92070000000000007"/>
    <n v="0.67890000000000006"/>
    <n v="0.87420000000000009"/>
    <n v="0.47430000000000005"/>
    <n v="0.93"/>
    <n v="1.86"/>
    <n v="23.25"/>
    <n v="39.06"/>
    <n v="10.23"/>
    <n v="16.740000000000002"/>
    <n v="33.480000000000004"/>
    <n v="0"/>
    <n v="6.5100000000000007"/>
    <n v="10.23"/>
    <n v="47.43"/>
    <n v="0.93"/>
    <n v="0.93"/>
    <n v="0"/>
    <n v="49.29"/>
    <n v="6.5100000000000007"/>
    <n v="1.86"/>
    <n v="6.5100000000000007"/>
    <n v="7.44"/>
    <n v="8.370000000000001"/>
    <n v="0"/>
    <n v="8.370000000000001"/>
    <n v="0"/>
    <n v="1.86"/>
    <n v="13.020000000000001"/>
    <n v="1.8600000000000265"/>
    <n v="8.370000000000001"/>
    <n v="32.550000000000004"/>
    <n v="25.110000000000003"/>
    <n v="0"/>
    <n v="0"/>
    <n v="8.370000000000001"/>
    <n v="1.86"/>
    <n v="0"/>
    <n v="5.58"/>
    <n v="0"/>
    <n v="3.72"/>
    <n v="11.16"/>
    <n v="13.020000000000001"/>
    <n v="9.3000000000000007"/>
    <n v="12.09"/>
  </r>
  <r>
    <x v="13"/>
    <x v="0"/>
    <x v="13"/>
    <n v="399.90000000000009"/>
    <n v="148.80000000000001"/>
    <n v="56.730000000000004"/>
    <n v="112.53"/>
    <n v="81.84"/>
    <n v="0"/>
    <n v="0.67890000000000006"/>
    <n v="0.66959999999999997"/>
    <n v="0.2883"/>
    <n v="0.92070000000000007"/>
    <n v="0.86490000000000011"/>
    <n v="0.64170000000000005"/>
    <n v="0.89280000000000004"/>
    <n v="0.74400000000000011"/>
    <n v="0.65100000000000013"/>
    <n v="0.59520000000000006"/>
    <n v="0.67890000000000006"/>
    <n v="0.83700000000000008"/>
    <n v="0.81840000000000002"/>
    <n v="0.8277000000000001"/>
    <n v="0.38130000000000003"/>
    <n v="0.68820000000000003"/>
    <n v="0.59520000000000006"/>
    <n v="7.44"/>
    <n v="0"/>
    <n v="0"/>
    <n v="12.09"/>
    <n v="0"/>
    <n v="12.09"/>
    <n v="0"/>
    <n v="17.670000000000002"/>
    <n v="4.6500000000000004"/>
    <n v="2.79"/>
    <n v="12.09"/>
    <n v="21.39"/>
    <n v="16.740000000000002"/>
    <n v="21.39"/>
    <n v="0"/>
    <n v="15.81"/>
    <n v="0"/>
    <n v="0"/>
    <n v="6.5100000000000007"/>
    <n v="0"/>
    <n v="11.16"/>
    <n v="0"/>
    <n v="6.5100000000000007"/>
    <n v="1.86"/>
    <n v="32.550000000000004"/>
    <n v="17.670000000000002"/>
    <n v="8.370000000000001"/>
    <n v="34.410000000000004"/>
    <n v="0"/>
    <n v="0"/>
    <n v="20.46"/>
    <n v="0"/>
    <n v="40.92"/>
    <n v="0"/>
    <n v="10.23"/>
    <n v="32.550000000000004"/>
    <n v="39.99"/>
    <n v="0"/>
    <n v="4.6500000000000004"/>
    <n v="0"/>
  </r>
  <r>
    <x v="14"/>
    <x v="0"/>
    <x v="14"/>
    <n v="419.43"/>
    <n v="78.12"/>
    <n v="129.27000000000001"/>
    <n v="94.860000000000014"/>
    <n v="117.18"/>
    <n v="0"/>
    <n v="0.30690000000000001"/>
    <n v="0.53010000000000013"/>
    <n v="0.92070000000000007"/>
    <n v="0.79980000000000007"/>
    <n v="0.35340000000000005"/>
    <n v="0.92070000000000007"/>
    <n v="0.65100000000000013"/>
    <n v="0.64170000000000005"/>
    <n v="0.66959999999999997"/>
    <n v="0.61380000000000001"/>
    <n v="0.58590000000000009"/>
    <n v="0.64170000000000005"/>
    <n v="0.79980000000000007"/>
    <n v="0.53010000000000013"/>
    <n v="0.81840000000000002"/>
    <n v="0.48360000000000003"/>
    <n v="0.50220000000000009"/>
    <n v="11.16"/>
    <n v="33.480000000000004"/>
    <n v="0"/>
    <n v="0"/>
    <n v="19.53"/>
    <n v="0"/>
    <n v="21.39"/>
    <n v="17.670000000000002"/>
    <n v="0"/>
    <n v="26.040000000000003"/>
    <n v="9.3000000000000007"/>
    <n v="10.23"/>
    <n v="4.6500000000000004"/>
    <n v="29.76"/>
    <n v="0"/>
    <n v="39.06"/>
    <n v="21.39"/>
    <n v="0"/>
    <n v="0.93"/>
    <n v="11.16"/>
    <n v="0.93"/>
    <n v="0"/>
    <n v="12.09"/>
    <n v="22.32"/>
    <n v="5.58"/>
    <n v="37.200000000000003"/>
    <n v="0"/>
    <n v="0"/>
    <n v="15.81"/>
    <n v="0.93"/>
    <n v="8.370000000000001"/>
    <n v="10.23"/>
    <n v="1.86"/>
    <n v="0"/>
    <n v="29.76"/>
    <n v="0"/>
    <n v="0"/>
    <n v="0"/>
    <n v="5.58"/>
    <n v="22.32"/>
  </r>
  <r>
    <x v="15"/>
    <x v="0"/>
    <x v="15"/>
    <n v="449.19000000000005"/>
    <n v="98.580000000000013"/>
    <n v="148.80000000000001"/>
    <n v="72.540000000000006"/>
    <n v="129.27000000000001"/>
    <n v="1"/>
    <n v="0.45569999999999999"/>
    <n v="0.26040000000000002"/>
    <n v="0.46500000000000002"/>
    <n v="0.87420000000000009"/>
    <n v="0.83700000000000008"/>
    <n v="0.84630000000000005"/>
    <n v="0.86490000000000011"/>
    <n v="0.27900000000000003"/>
    <n v="0.86490000000000011"/>
    <n v="0.39990000000000003"/>
    <n v="0.79980000000000007"/>
    <n v="0.49290000000000006"/>
    <n v="0.37200000000000005"/>
    <n v="0.83700000000000008"/>
    <n v="0.48360000000000003"/>
    <n v="0.55800000000000005"/>
    <n v="0.2697"/>
    <n v="42.78"/>
    <n v="0"/>
    <n v="13.020000000000001"/>
    <n v="2.79"/>
    <n v="5.58"/>
    <n v="14.88"/>
    <n v="40.92"/>
    <n v="0"/>
    <n v="27.900000000000002"/>
    <n v="0.93"/>
    <n v="0"/>
    <n v="14.88"/>
    <n v="43.71"/>
    <n v="13.020000000000014"/>
    <n v="18.600000000000001"/>
    <n v="15.81"/>
    <n v="19.53"/>
    <n v="0"/>
    <n v="0.93"/>
    <n v="2.79"/>
    <n v="13.950000000000001"/>
    <n v="0"/>
    <n v="5.58"/>
    <n v="26.040000000000003"/>
    <n v="0"/>
    <n v="0"/>
    <n v="23.25"/>
    <n v="3.72"/>
    <n v="0"/>
    <n v="0"/>
    <n v="9.3000000000000007"/>
    <n v="0.93"/>
    <n v="8.370000000000001"/>
    <n v="8.370000000000001"/>
    <n v="9.3000000000000007"/>
    <n v="0"/>
    <n v="20.46"/>
    <n v="37.200000000000003"/>
    <n v="0"/>
    <n v="4.6500000000000004"/>
  </r>
  <r>
    <x v="16"/>
    <x v="0"/>
    <x v="16"/>
    <n v="473.37"/>
    <n v="82.77000000000001"/>
    <n v="102.30000000000001"/>
    <n v="172.05"/>
    <n v="116.25"/>
    <n v="0"/>
    <n v="0.90210000000000001"/>
    <n v="0.5766"/>
    <n v="0.8277000000000001"/>
    <n v="0.81840000000000002"/>
    <n v="0.74400000000000011"/>
    <n v="0.74400000000000011"/>
    <n v="0.63240000000000007"/>
    <n v="0.68820000000000003"/>
    <n v="0.80910000000000004"/>
    <n v="0.69750000000000001"/>
    <n v="0.53939999999999999"/>
    <n v="0.80910000000000004"/>
    <n v="0.25110000000000005"/>
    <n v="0.87420000000000009"/>
    <n v="0.26040000000000002"/>
    <n v="0.92070000000000007"/>
    <n v="0.52080000000000004"/>
    <n v="0"/>
    <n v="14.88"/>
    <n v="12.09"/>
    <n v="19.53"/>
    <n v="0"/>
    <n v="4.6500000000000004"/>
    <n v="0"/>
    <n v="7.44"/>
    <n v="7.44"/>
    <n v="36.270000000000003"/>
    <n v="0"/>
    <n v="0.93"/>
    <n v="7.44"/>
    <n v="29.76"/>
    <n v="0"/>
    <n v="28.830000000000002"/>
    <n v="7.44"/>
    <n v="13.020000000000001"/>
    <n v="0"/>
    <n v="28.830000000000002"/>
    <n v="0"/>
    <n v="13.020000000000001"/>
    <n v="0"/>
    <n v="39.06"/>
    <n v="11.16"/>
    <n v="16.740000000000002"/>
    <n v="17.670000000000002"/>
    <n v="21.39"/>
    <n v="34.410000000000004"/>
    <n v="18.600000000000001"/>
    <n v="0.93"/>
    <n v="0"/>
    <n v="0"/>
    <n v="9.3000000000000007"/>
    <n v="32.550000000000004"/>
    <n v="0"/>
    <n v="8.370000000000001"/>
    <n v="3.72"/>
    <n v="20.46"/>
    <n v="7.44"/>
  </r>
  <r>
    <x v="17"/>
    <x v="0"/>
    <x v="17"/>
    <n v="409.20000000000005"/>
    <n v="80.91"/>
    <n v="113.46000000000001"/>
    <n v="128.34"/>
    <n v="86.490000000000009"/>
    <n v="0"/>
    <n v="0.29760000000000003"/>
    <n v="0.69750000000000001"/>
    <n v="0.70680000000000009"/>
    <n v="0.8277000000000001"/>
    <n v="0.87420000000000009"/>
    <n v="0.84630000000000005"/>
    <n v="0.64170000000000005"/>
    <n v="0.8277000000000001"/>
    <n v="0.52080000000000004"/>
    <n v="0.66959999999999997"/>
    <n v="0.64170000000000005"/>
    <n v="0.27900000000000003"/>
    <n v="0.38130000000000003"/>
    <n v="0.67890000000000006"/>
    <n v="0.87420000000000009"/>
    <n v="0.8277000000000001"/>
    <n v="0.93"/>
    <n v="13.950000000000001"/>
    <n v="2.79"/>
    <n v="0"/>
    <n v="8.370000000000001"/>
    <n v="13.020000000000001"/>
    <n v="31.62"/>
    <n v="7.44"/>
    <n v="6.5100000000000007"/>
    <n v="29.76"/>
    <n v="0"/>
    <n v="1.86"/>
    <n v="19.53"/>
    <n v="10.23"/>
    <n v="13.950000000000001"/>
    <n v="0"/>
    <n v="2.79"/>
    <n v="12.09"/>
    <n v="12.09"/>
    <n v="7.44"/>
    <n v="8.370000000000001"/>
    <n v="10.23"/>
    <n v="13.020000000000001"/>
    <n v="0"/>
    <n v="15.81"/>
    <n v="29.76"/>
    <n v="0"/>
    <n v="9.3000000000000007"/>
    <n v="0"/>
    <n v="26.040000000000003"/>
    <n v="24.18"/>
    <n v="3.72"/>
    <n v="5.58"/>
    <n v="9.3000000000000007"/>
    <n v="0"/>
    <n v="11.16"/>
    <n v="22.32"/>
    <n v="0"/>
    <n v="8.370000000000001"/>
    <n v="20.46"/>
    <n v="0"/>
  </r>
  <r>
    <x v="18"/>
    <x v="0"/>
    <x v="18"/>
    <n v="456.63000000000011"/>
    <n v="122.76000000000006"/>
    <n v="135.78"/>
    <n v="91.14"/>
    <n v="106.95000000000006"/>
    <n v="0"/>
    <n v="0.41850000000000004"/>
    <n v="0.74400000000000011"/>
    <n v="0.69750000000000001"/>
    <n v="0.86490000000000011"/>
    <n v="0.66959999999999997"/>
    <n v="0.84630000000000005"/>
    <n v="0.13950000000000001"/>
    <n v="0.86490000000000011"/>
    <n v="9.3000000000000013E-2"/>
    <n v="0.6603"/>
    <n v="0.59520000000000006"/>
    <n v="0.46500000000000002"/>
    <n v="0.86490000000000011"/>
    <n v="0.51150000000000007"/>
    <n v="0.43710000000000004"/>
    <n v="0.92070000000000007"/>
    <n v="0.84630000000000005"/>
    <n v="5.58"/>
    <n v="0.93"/>
    <n v="0"/>
    <n v="5.58"/>
    <n v="4.6500000000000004"/>
    <n v="0.93"/>
    <n v="1.86"/>
    <n v="50.220000000000006"/>
    <n v="33.480000000000004"/>
    <n v="32.550000000000004"/>
    <n v="9.3000000000000007"/>
    <n v="0"/>
    <n v="17.670000000000002"/>
    <n v="0"/>
    <n v="12.090000000000053"/>
    <n v="6.5100000000000007"/>
    <n v="2.79"/>
    <n v="0"/>
    <n v="11.16"/>
    <n v="56.730000000000004"/>
    <n v="3.72"/>
    <n v="1.86"/>
    <n v="0"/>
    <n v="0"/>
    <n v="25.110000000000003"/>
    <n v="0"/>
    <n v="23.25"/>
    <n v="18.600000000000001"/>
    <n v="9.3000000000000007"/>
    <n v="9.3000000000000007"/>
    <n v="2.79"/>
    <n v="16.740000000000002"/>
    <n v="5.58"/>
    <n v="0"/>
    <n v="0"/>
    <n v="45.57"/>
    <n v="24.18"/>
    <n v="25.110000000000003"/>
    <n v="0"/>
    <n v="2.7900000000000529"/>
  </r>
  <r>
    <x v="19"/>
    <x v="0"/>
    <x v="19"/>
    <n v="424.0800000000001"/>
    <n v="170.19000000000003"/>
    <n v="69.750000000000014"/>
    <n v="116.25000000000001"/>
    <n v="67.890000000000043"/>
    <n v="0"/>
    <n v="0.38130000000000003"/>
    <n v="0.75330000000000008"/>
    <n v="0.29760000000000003"/>
    <n v="0.32550000000000007"/>
    <n v="0.87420000000000009"/>
    <n v="0.63240000000000007"/>
    <n v="0.73470000000000002"/>
    <n v="0.56730000000000003"/>
    <n v="0.69750000000000001"/>
    <n v="0.52080000000000004"/>
    <n v="0.81840000000000002"/>
    <n v="0.76260000000000006"/>
    <n v="0.86490000000000011"/>
    <n v="0.76260000000000006"/>
    <n v="0.88350000000000006"/>
    <n v="0.25110000000000005"/>
    <n v="0.90210000000000001"/>
    <n v="0"/>
    <n v="7.44"/>
    <n v="8.370000000000001"/>
    <n v="7.44"/>
    <n v="5.58"/>
    <n v="0.93"/>
    <n v="31.62"/>
    <n v="0"/>
    <n v="7.44"/>
    <n v="0.93"/>
    <n v="0"/>
    <n v="8.370000000000001"/>
    <n v="5.58"/>
    <n v="0"/>
    <n v="13.020000000000001"/>
    <n v="4.6500000000000528"/>
    <n v="12.09"/>
    <n v="0.93"/>
    <n v="3.72"/>
    <n v="19.53"/>
    <n v="0"/>
    <n v="8.370000000000001"/>
    <n v="0"/>
    <n v="0"/>
    <n v="10.23"/>
    <n v="33.480000000000004"/>
    <n v="20.46"/>
    <n v="13.020000000000001"/>
    <n v="0.93"/>
    <n v="29.76"/>
    <n v="24.18"/>
    <n v="15.81"/>
    <n v="7.44"/>
    <n v="0"/>
    <n v="13.020000000000001"/>
    <n v="6.5100000000000007"/>
    <n v="38.130000000000003"/>
    <n v="35.340000000000003"/>
    <n v="17.670000000000002"/>
    <n v="12.09"/>
  </r>
  <r>
    <x v="20"/>
    <x v="0"/>
    <x v="20"/>
    <n v="385.95"/>
    <n v="123.69"/>
    <n v="92.070000000000007"/>
    <n v="122.76"/>
    <n v="47.430000000000007"/>
    <n v="0"/>
    <n v="0.15810000000000002"/>
    <n v="0.47430000000000005"/>
    <n v="0.76260000000000006"/>
    <n v="0.81840000000000002"/>
    <n v="0.37200000000000005"/>
    <n v="0.65100000000000013"/>
    <n v="0.15810000000000002"/>
    <n v="0.88350000000000006"/>
    <n v="0.5766"/>
    <n v="0.58590000000000009"/>
    <n v="0.88350000000000006"/>
    <n v="0.50220000000000009"/>
    <n v="0.89280000000000004"/>
    <n v="0.33479999999999999"/>
    <n v="0.47430000000000005"/>
    <n v="0.88350000000000006"/>
    <n v="0.84630000000000005"/>
    <n v="37.200000000000003"/>
    <n v="0"/>
    <n v="0"/>
    <n v="4.6500000000000004"/>
    <n v="0.93"/>
    <n v="14.88"/>
    <n v="0"/>
    <n v="26.040000000000003"/>
    <n v="0"/>
    <n v="8.370000000000001"/>
    <n v="0"/>
    <n v="0"/>
    <n v="0"/>
    <n v="1.86"/>
    <n v="18.600000000000001"/>
    <n v="0"/>
    <n v="0"/>
    <n v="17.670000000000002"/>
    <n v="9.3000000000000007"/>
    <n v="0"/>
    <n v="13.950000000000001"/>
    <n v="13.950000000000001"/>
    <n v="20.46"/>
    <n v="1.86"/>
    <n v="1.86"/>
    <n v="3.72"/>
    <n v="0"/>
    <n v="10.23"/>
    <n v="29.76"/>
    <n v="26.970000000000002"/>
    <n v="0"/>
    <n v="0"/>
    <n v="8.370000000000001"/>
    <n v="8.370000000000001"/>
    <n v="32.550000000000004"/>
    <n v="16.740000000000002"/>
    <n v="0"/>
    <n v="5.58"/>
    <n v="11.16"/>
    <n v="40.92"/>
  </r>
  <r>
    <x v="21"/>
    <x v="0"/>
    <x v="21"/>
    <n v="584.97000000000014"/>
    <n v="128.34"/>
    <n v="91.140000000000043"/>
    <n v="203.67000000000002"/>
    <n v="161.82000000000002"/>
    <n v="0"/>
    <n v="0.34410000000000002"/>
    <n v="0.66959999999999997"/>
    <n v="0.80910000000000004"/>
    <n v="0.65100000000000013"/>
    <n v="0.76260000000000006"/>
    <n v="0.88350000000000006"/>
    <n v="0.61380000000000001"/>
    <n v="0.93"/>
    <n v="0.68820000000000003"/>
    <n v="0.69750000000000001"/>
    <n v="0.53010000000000013"/>
    <n v="0.90210000000000001"/>
    <n v="0.91139999999999999"/>
    <n v="0.80910000000000004"/>
    <n v="0.2697"/>
    <n v="0.46500000000000002"/>
    <n v="0.46500000000000002"/>
    <n v="0"/>
    <n v="0"/>
    <n v="0"/>
    <n v="7.44"/>
    <n v="7.4400000000000537"/>
    <n v="0.93"/>
    <n v="24.18"/>
    <n v="11.16"/>
    <n v="1.86"/>
    <n v="38.130000000000003"/>
    <n v="22.32"/>
    <n v="16.740000000000002"/>
    <n v="16.740000000000002"/>
    <n v="29.76"/>
    <n v="32.550000000000004"/>
    <n v="16.740000000000002"/>
    <n v="14.88"/>
    <n v="14.88"/>
    <n v="7.44"/>
    <n v="12.09"/>
    <n v="28.830000000000002"/>
    <n v="0.93"/>
    <n v="48.36"/>
    <n v="6.5100000000000007"/>
    <n v="40.92"/>
    <n v="19.53"/>
    <n v="34.410000000000004"/>
    <n v="0.93"/>
    <n v="5.58"/>
    <n v="17.670000000000002"/>
    <n v="0"/>
    <n v="8.370000000000001"/>
    <n v="9.3000000000000007"/>
    <n v="0"/>
    <n v="45.57"/>
    <n v="0"/>
    <n v="23.25"/>
    <n v="22.32"/>
    <n v="0.93"/>
    <n v="18.600000000000001"/>
  </r>
  <r>
    <x v="22"/>
    <x v="0"/>
    <x v="22"/>
    <n v="607.29"/>
    <n v="186.92999999999998"/>
    <n v="98.58"/>
    <n v="129.26999999999998"/>
    <n v="192.51000000000002"/>
    <n v="0"/>
    <n v="0.84630000000000005"/>
    <n v="0.56730000000000003"/>
    <n v="0.71610000000000007"/>
    <n v="0.83700000000000008"/>
    <n v="0.69750000000000001"/>
    <n v="0.70680000000000009"/>
    <n v="0.6603"/>
    <n v="0.5766"/>
    <n v="0.60450000000000004"/>
    <n v="0.53010000000000013"/>
    <n v="0.74400000000000011"/>
    <n v="0.86490000000000011"/>
    <n v="0.91139999999999999"/>
    <n v="0.89280000000000004"/>
    <n v="0.79980000000000007"/>
    <n v="0.52080000000000004"/>
    <n v="0.36270000000000002"/>
    <n v="35.340000000000003"/>
    <n v="0.93"/>
    <n v="1.86"/>
    <n v="23.25"/>
    <n v="6.5100000000000007"/>
    <n v="0"/>
    <n v="0"/>
    <n v="16.740000000000002"/>
    <n v="3.72"/>
    <n v="10.23"/>
    <n v="12.09"/>
    <n v="27.900000000000002"/>
    <n v="13.020000000000001"/>
    <n v="34.410000000000004"/>
    <n v="0"/>
    <n v="0"/>
    <n v="26.040000000000003"/>
    <n v="12.09"/>
    <n v="47.43"/>
    <n v="31.62"/>
    <n v="7.44"/>
    <n v="0"/>
    <n v="34.410000000000004"/>
    <n v="14.88"/>
    <n v="7.44"/>
    <n v="0.93"/>
    <n v="11.16"/>
    <n v="20.46"/>
    <n v="22.32"/>
    <n v="10.23"/>
    <n v="15.81"/>
    <n v="41.85"/>
    <n v="26.040000000000003"/>
    <n v="4.6500000000000004"/>
    <n v="25.110000000000003"/>
    <n v="26.040000000000003"/>
    <n v="21.39"/>
    <n v="0"/>
    <n v="0"/>
    <n v="26.040000000000003"/>
  </r>
  <r>
    <x v="23"/>
    <x v="0"/>
    <x v="23"/>
    <n v="448.26"/>
    <n v="170.19"/>
    <n v="75.33"/>
    <n v="97.65"/>
    <n v="105.09"/>
    <n v="0"/>
    <n v="0.27900000000000003"/>
    <n v="0.66959999999999997"/>
    <n v="0.59520000000000006"/>
    <n v="0.65100000000000013"/>
    <n v="0.78120000000000001"/>
    <n v="0.55800000000000005"/>
    <n v="0.56730000000000003"/>
    <n v="0.67890000000000006"/>
    <n v="0.52080000000000004"/>
    <n v="0.58590000000000009"/>
    <n v="0.8277000000000001"/>
    <n v="0.6231000000000001"/>
    <n v="0.93"/>
    <n v="0.77190000000000014"/>
    <n v="0.54869999999999997"/>
    <n v="0.31620000000000004"/>
    <n v="0.85560000000000003"/>
    <n v="7.44"/>
    <n v="19.53"/>
    <n v="0"/>
    <n v="0"/>
    <n v="0"/>
    <n v="0"/>
    <n v="10.23"/>
    <n v="0"/>
    <n v="11.16"/>
    <n v="26.970000000000002"/>
    <n v="37.200000000000003"/>
    <n v="42.78"/>
    <n v="4.6500000000000004"/>
    <n v="14.88"/>
    <n v="11.16"/>
    <n v="7.44"/>
    <n v="5.58"/>
    <n v="4.6500000000000004"/>
    <n v="6.5100000000000007"/>
    <n v="7.44"/>
    <n v="6.5100000000000007"/>
    <n v="8.370000000000001"/>
    <n v="14.88"/>
    <n v="5.58"/>
    <n v="8.370000000000001"/>
    <n v="25.110000000000003"/>
    <n v="5.58"/>
    <n v="5.58"/>
    <n v="12.09"/>
    <n v="5.58"/>
    <n v="24.18"/>
    <n v="7.44"/>
    <n v="8.370000000000001"/>
    <n v="9.3000000000000007"/>
    <n v="37.200000000000003"/>
    <n v="0"/>
    <n v="53.010000000000005"/>
    <n v="0"/>
    <n v="16.740000000000002"/>
    <n v="13.950000000000001"/>
  </r>
  <r>
    <x v="24"/>
    <x v="0"/>
    <x v="24"/>
    <n v="553.35000000000014"/>
    <n v="168.33000000000004"/>
    <n v="101.37000000000002"/>
    <n v="113.46000000000012"/>
    <n v="170.19"/>
    <n v="0"/>
    <n v="0.30690000000000001"/>
    <n v="0.2697"/>
    <n v="0.92070000000000007"/>
    <n v="0.80910000000000004"/>
    <n v="0.30690000000000001"/>
    <n v="0.58590000000000009"/>
    <n v="0.84630000000000005"/>
    <n v="0.59520000000000006"/>
    <n v="0.89280000000000004"/>
    <n v="0.59520000000000006"/>
    <n v="0.72540000000000004"/>
    <n v="0.83700000000000008"/>
    <n v="0.69750000000000001"/>
    <n v="0.23250000000000001"/>
    <n v="0.26040000000000002"/>
    <n v="0.51150000000000007"/>
    <n v="0.31620000000000004"/>
    <n v="0"/>
    <n v="13.950000000000001"/>
    <n v="0"/>
    <n v="24.18"/>
    <n v="18.600000000000001"/>
    <n v="1.86"/>
    <n v="36.270000000000003"/>
    <n v="0.93"/>
    <n v="0"/>
    <n v="5.58"/>
    <n v="0"/>
    <n v="29.76"/>
    <n v="23.25"/>
    <n v="40.92"/>
    <n v="6.5100000000000007"/>
    <n v="16.740000000000002"/>
    <n v="6.5100000000000007"/>
    <n v="8.370000000000001"/>
    <n v="0.93"/>
    <n v="37.200000000000003"/>
    <n v="4.6500000000000004"/>
    <n v="0.93"/>
    <n v="16.740000000000105"/>
    <n v="11.16"/>
    <n v="7.44"/>
    <n v="0"/>
    <n v="27.900000000000002"/>
    <n v="20.46"/>
    <n v="24.18"/>
    <n v="0"/>
    <n v="35.340000000000003"/>
    <n v="13.020000000000001"/>
    <n v="35.340000000000003"/>
    <n v="10.23"/>
    <n v="0.93"/>
    <n v="28.830000000000002"/>
    <n v="10.23"/>
    <n v="9.3000000000000007"/>
    <n v="3.72"/>
    <n v="21.39"/>
  </r>
  <r>
    <x v="25"/>
    <x v="0"/>
    <x v="25"/>
    <n v="454.77000000000021"/>
    <n v="89.280000000000115"/>
    <n v="149.73000000000005"/>
    <n v="70.680000000000007"/>
    <n v="145.08000000000001"/>
    <n v="0"/>
    <n v="0.43710000000000004"/>
    <n v="0.81840000000000002"/>
    <n v="0.71610000000000007"/>
    <n v="0.79980000000000007"/>
    <n v="0.6231000000000001"/>
    <n v="0.58590000000000009"/>
    <n v="0.87420000000000009"/>
    <n v="0.58590000000000009"/>
    <n v="0.74400000000000011"/>
    <n v="0.1116"/>
    <n v="0.5766"/>
    <n v="0.83700000000000008"/>
    <n v="0.79049999999999998"/>
    <n v="0.83700000000000008"/>
    <n v="0.87420000000000009"/>
    <n v="0.93"/>
    <n v="0.66959999999999997"/>
    <n v="22.32"/>
    <n v="49.29"/>
    <n v="3.72"/>
    <n v="0"/>
    <n v="18.600000000000001"/>
    <n v="0"/>
    <n v="10.230000000000054"/>
    <n v="14.88"/>
    <n v="30.69"/>
    <n v="0"/>
    <n v="2.79"/>
    <n v="25.110000000000003"/>
    <n v="45.57"/>
    <n v="9.3000000000000007"/>
    <n v="6.5100000000000007"/>
    <n v="22.32"/>
    <n v="16.740000000000002"/>
    <n v="15.81"/>
    <n v="3.72"/>
    <n v="0"/>
    <n v="4.6500000000000004"/>
    <n v="26.970000000000002"/>
    <n v="0.93"/>
    <n v="11.16"/>
    <n v="1.86"/>
    <n v="0"/>
    <n v="1.86"/>
    <n v="0"/>
    <n v="17.670000000000002"/>
    <n v="5.58"/>
    <n v="4.6500000000000004"/>
    <n v="4.6500000000000004"/>
    <n v="2.79"/>
    <n v="24.180000000000106"/>
    <n v="0"/>
    <n v="27.900000000000002"/>
    <n v="20.46"/>
    <n v="0"/>
    <n v="4.6500000000000004"/>
    <n v="0"/>
  </r>
  <r>
    <x v="26"/>
    <x v="0"/>
    <x v="26"/>
    <n v="514.29000000000008"/>
    <n v="185.07000000000005"/>
    <n v="145.08000000000001"/>
    <n v="73.470000000000013"/>
    <n v="110.67"/>
    <n v="0"/>
    <n v="0.83700000000000008"/>
    <n v="0.64170000000000005"/>
    <n v="0.66959999999999997"/>
    <n v="0.78120000000000001"/>
    <n v="0.83700000000000008"/>
    <n v="0.34410000000000002"/>
    <n v="0.64170000000000005"/>
    <n v="0.51150000000000007"/>
    <n v="0.55800000000000005"/>
    <n v="0.77190000000000014"/>
    <n v="0.89280000000000004"/>
    <n v="0.83700000000000008"/>
    <n v="0.44640000000000002"/>
    <n v="0.25110000000000005"/>
    <n v="0.85560000000000003"/>
    <n v="0.55800000000000005"/>
    <n v="0.6603"/>
    <n v="4.6500000000000004"/>
    <n v="6.5100000000000007"/>
    <n v="4.6500000000000004"/>
    <n v="0"/>
    <n v="37.200000000000003"/>
    <n v="26.040000000000003"/>
    <n v="0.93"/>
    <n v="1.86"/>
    <n v="31.62"/>
    <n v="31.62"/>
    <n v="9.3000000000000007"/>
    <n v="14.88"/>
    <n v="0"/>
    <n v="43.71"/>
    <n v="0"/>
    <n v="4.6500000000000004"/>
    <n v="0"/>
    <n v="15.81"/>
    <n v="31.62"/>
    <n v="0"/>
    <n v="0.93"/>
    <n v="0"/>
    <n v="0"/>
    <n v="9.3000000000000007"/>
    <n v="9.3000000000000007"/>
    <n v="17.670000000000002"/>
    <n v="26.040000000000003"/>
    <n v="0"/>
    <n v="0"/>
    <n v="10.23"/>
    <n v="0"/>
    <n v="0.93"/>
    <n v="47.43"/>
    <n v="50.220000000000006"/>
    <n v="43.71"/>
    <n v="4.6500000000000004"/>
    <n v="9.3000000000000007"/>
    <n v="1.86"/>
    <n v="0"/>
    <n v="26.970000000000002"/>
  </r>
  <r>
    <x v="27"/>
    <x v="0"/>
    <x v="27"/>
    <n v="480.81000000000006"/>
    <n v="90.210000000000008"/>
    <n v="93"/>
    <n v="106.95"/>
    <n v="190.65"/>
    <n v="0"/>
    <n v="0.35340000000000005"/>
    <n v="0.74400000000000011"/>
    <n v="0.67890000000000006"/>
    <n v="0.55800000000000005"/>
    <n v="0.88350000000000006"/>
    <n v="0.74400000000000011"/>
    <n v="0.55800000000000005"/>
    <n v="0.79980000000000007"/>
    <n v="0.85560000000000003"/>
    <n v="0.85560000000000003"/>
    <n v="0.89280000000000004"/>
    <n v="0.54869999999999997"/>
    <n v="0.83700000000000008"/>
    <n v="0.83700000000000008"/>
    <n v="0.90210000000000001"/>
    <n v="0.44640000000000002"/>
    <n v="0.40920000000000001"/>
    <n v="11.16"/>
    <n v="0"/>
    <n v="16.740000000000002"/>
    <n v="14.88"/>
    <n v="0"/>
    <n v="5.58"/>
    <n v="0"/>
    <n v="28.830000000000002"/>
    <n v="0"/>
    <n v="15.81"/>
    <n v="3.72"/>
    <n v="41.85"/>
    <n v="0.93"/>
    <n v="22.32"/>
    <n v="49.29"/>
    <n v="2.79"/>
    <n v="0"/>
    <n v="32.550000000000004"/>
    <n v="13.020000000000001"/>
    <n v="27.900000000000002"/>
    <n v="18.600000000000001"/>
    <n v="0"/>
    <n v="8.370000000000001"/>
    <n v="0.93"/>
    <n v="0"/>
    <n v="0"/>
    <n v="18.600000000000001"/>
    <n v="10.23"/>
    <n v="46.5"/>
    <n v="3.72"/>
    <n v="6.5100000000000007"/>
    <n v="8.370000000000001"/>
    <n v="0"/>
    <n v="6.5100000000000007"/>
    <n v="0"/>
    <n v="0"/>
    <n v="0"/>
    <n v="32.550000000000004"/>
    <n v="0"/>
    <n v="36.270000000000003"/>
  </r>
  <r>
    <x v="28"/>
    <x v="0"/>
    <x v="28"/>
    <n v="425.01"/>
    <n v="117.18"/>
    <n v="114.39"/>
    <n v="54.86999999999999"/>
    <n v="138.57000000000002"/>
    <n v="0"/>
    <n v="0.23250000000000001"/>
    <n v="0.47430000000000005"/>
    <n v="0.6603"/>
    <n v="0.52080000000000004"/>
    <n v="0.58590000000000009"/>
    <n v="0.60450000000000004"/>
    <n v="0.81840000000000002"/>
    <n v="0.58590000000000009"/>
    <n v="0.70680000000000009"/>
    <n v="0.84630000000000005"/>
    <n v="0.64170000000000005"/>
    <n v="0.70680000000000009"/>
    <n v="0.84630000000000005"/>
    <n v="0.27900000000000003"/>
    <n v="0.41850000000000004"/>
    <n v="0.33479999999999999"/>
    <n v="0.29760000000000003"/>
    <n v="7.44"/>
    <n v="3.72"/>
    <n v="0"/>
    <n v="0"/>
    <n v="7.44"/>
    <n v="31.62"/>
    <n v="0.93"/>
    <n v="15.81"/>
    <n v="31.62"/>
    <n v="15.81"/>
    <n v="7.44"/>
    <n v="24.18"/>
    <n v="17.670000000000002"/>
    <n v="9.3000000000000007"/>
    <n v="40.92"/>
    <n v="2.79"/>
    <n v="0"/>
    <n v="0"/>
    <n v="13.950000000000001"/>
    <n v="29.76"/>
    <n v="8.370000000000001"/>
    <n v="5.58"/>
    <n v="0.93"/>
    <n v="9.3000000000000007"/>
    <n v="0"/>
    <n v="12.09"/>
    <n v="5.58"/>
    <n v="3.72"/>
    <n v="7.44"/>
    <n v="1.86"/>
    <n v="28.830000000000002"/>
    <n v="15.81"/>
    <n v="20.46"/>
    <n v="0"/>
    <n v="0"/>
    <n v="0"/>
    <n v="10.23"/>
    <n v="10.23"/>
    <n v="31.62"/>
    <n v="0"/>
  </r>
  <r>
    <x v="29"/>
    <x v="0"/>
    <x v="29"/>
    <n v="428.73"/>
    <n v="139.5"/>
    <n v="51.15"/>
    <n v="146.94"/>
    <n v="91.14"/>
    <n v="0"/>
    <n v="0.15810000000000002"/>
    <n v="0.23250000000000001"/>
    <n v="0.8277000000000001"/>
    <n v="0.44640000000000002"/>
    <n v="0.84630000000000005"/>
    <n v="0.84630000000000005"/>
    <n v="0.60450000000000004"/>
    <n v="0.90210000000000001"/>
    <n v="0.37200000000000005"/>
    <n v="0.56730000000000003"/>
    <n v="0.63240000000000007"/>
    <n v="0.52080000000000004"/>
    <n v="0.81840000000000002"/>
    <n v="0.78120000000000001"/>
    <n v="0.51150000000000007"/>
    <n v="0.86490000000000011"/>
    <n v="0.40920000000000001"/>
    <n v="0"/>
    <n v="5.58"/>
    <n v="10.23"/>
    <n v="10.23"/>
    <n v="0"/>
    <n v="2.79"/>
    <n v="5.58"/>
    <n v="16.740000000000002"/>
    <n v="0"/>
    <n v="0"/>
    <n v="13.950000000000001"/>
    <n v="0"/>
    <n v="2.79"/>
    <n v="0.93"/>
    <n v="5.58"/>
    <n v="3.72"/>
    <n v="28.830000000000002"/>
    <n v="18.600000000000001"/>
    <n v="14.88"/>
    <n v="15.81"/>
    <n v="4.6500000000000004"/>
    <n v="14.88"/>
    <n v="36.270000000000003"/>
    <n v="6.5100000000000007"/>
    <n v="25.110000000000003"/>
    <n v="0"/>
    <n v="11.16"/>
    <n v="21.39"/>
    <n v="26.970000000000002"/>
    <n v="0"/>
    <n v="33.480000000000004"/>
    <n v="36.270000000000003"/>
    <n v="0"/>
    <n v="13.950000000000001"/>
    <n v="26.970000000000002"/>
    <n v="5.58"/>
    <n v="0"/>
    <n v="16.740000000000002"/>
    <n v="0"/>
    <n v="6.5100000000000007"/>
  </r>
  <r>
    <x v="30"/>
    <x v="0"/>
    <x v="30"/>
    <n v="502.20000000000005"/>
    <n v="164.61"/>
    <n v="140.43"/>
    <n v="127.41000000000001"/>
    <n v="69.75"/>
    <n v="0"/>
    <n v="0.37200000000000005"/>
    <n v="0.76260000000000006"/>
    <n v="0.65100000000000013"/>
    <n v="0.17670000000000002"/>
    <n v="0.89280000000000004"/>
    <n v="0.60450000000000004"/>
    <n v="0.44640000000000002"/>
    <n v="0.49290000000000006"/>
    <n v="0.67890000000000006"/>
    <n v="0.71610000000000007"/>
    <n v="0.93"/>
    <n v="0.6603"/>
    <n v="0.45569999999999999"/>
    <n v="0.70680000000000009"/>
    <n v="0.79049999999999998"/>
    <n v="0.41850000000000004"/>
    <n v="0.72540000000000004"/>
    <n v="0"/>
    <n v="0"/>
    <n v="39.99"/>
    <n v="26.970000000000002"/>
    <n v="3.72"/>
    <n v="14.88"/>
    <n v="15.81"/>
    <n v="0"/>
    <n v="9.3000000000000007"/>
    <n v="29.76"/>
    <n v="15.81"/>
    <n v="9.3000000000000007"/>
    <n v="13.020000000000001"/>
    <n v="6.5100000000000007"/>
    <n v="0"/>
    <n v="13.020000000000001"/>
    <n v="18.600000000000001"/>
    <n v="0"/>
    <n v="0"/>
    <n v="9.3000000000000007"/>
    <n v="12.09"/>
    <n v="2.79"/>
    <n v="6.5100000000000007"/>
    <n v="10.23"/>
    <n v="6.5100000000000007"/>
    <n v="17.670000000000002"/>
    <n v="38.130000000000003"/>
    <n v="6.5100000000000007"/>
    <n v="26.970000000000002"/>
    <n v="0"/>
    <n v="10.23"/>
    <n v="20.46"/>
    <n v="38.130000000000003"/>
    <n v="15.81"/>
    <n v="5.58"/>
    <n v="18.600000000000001"/>
    <n v="3.72"/>
    <n v="26.970000000000002"/>
    <n v="7.44"/>
    <n v="17.670000000000002"/>
  </r>
  <r>
    <x v="31"/>
    <x v="1"/>
    <x v="3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1"/>
    <x v="32"/>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1"/>
    <x v="3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2"/>
    <x v="1"/>
    <x v="0"/>
    <n v="343.17"/>
    <n v="48.360000000000007"/>
    <n v="145.07999999999998"/>
    <n v="39.989999999999995"/>
    <n v="109.74000000000001"/>
    <n v="0"/>
    <n v="0.38130000000000003"/>
    <n v="0.91139999999999999"/>
    <n v="0.71610000000000007"/>
    <n v="0.90210000000000001"/>
    <n v="0.91139999999999999"/>
    <n v="0.80910000000000004"/>
    <n v="0.86490000000000011"/>
    <n v="0.68820000000000003"/>
    <n v="0.63240000000000007"/>
    <n v="0.67890000000000006"/>
    <n v="0.70680000000000009"/>
    <n v="0.84630000000000005"/>
    <n v="0.85560000000000003"/>
    <n v="0.81840000000000002"/>
    <n v="0.39990000000000003"/>
    <n v="0.78120000000000001"/>
    <n v="0.47430000000000005"/>
    <n v="6.5100000000000007"/>
    <n v="6.5100000000000007"/>
    <n v="22.32"/>
    <n v="42.78"/>
    <n v="22.32"/>
    <n v="1.86"/>
    <n v="0"/>
    <n v="0"/>
    <n v="32.550000000000004"/>
    <n v="10.23"/>
    <n v="22.32"/>
    <n v="5.58"/>
    <n v="0"/>
    <n v="7.44"/>
    <n v="18.600000000000001"/>
    <n v="3.72"/>
    <n v="45.57"/>
    <n v="26.040000000000003"/>
    <n v="0"/>
    <n v="2.79"/>
    <n v="3.72"/>
    <n v="0"/>
    <n v="8.370000000000001"/>
    <n v="10.23"/>
    <n v="1.86"/>
    <n v="2.79"/>
    <n v="9.3000000000000007"/>
    <n v="1.86"/>
    <n v="1.86"/>
    <n v="0"/>
    <n v="3.72"/>
    <n v="1.86"/>
    <n v="6.5100000000000007"/>
    <n v="0"/>
    <n v="0"/>
    <n v="3.72"/>
    <n v="15.81"/>
    <n v="1.86"/>
    <n v="0"/>
    <n v="14.88"/>
  </r>
  <r>
    <x v="33"/>
    <x v="1"/>
    <x v="1"/>
    <n v="539.4"/>
    <n v="123.69"/>
    <n v="123.69000000000001"/>
    <n v="135.78"/>
    <n v="156.24000000000004"/>
    <n v="1"/>
    <n v="0.86490000000000011"/>
    <n v="0.71610000000000007"/>
    <n v="0.68820000000000003"/>
    <n v="0.68820000000000003"/>
    <n v="0.39990000000000003"/>
    <n v="0.68820000000000003"/>
    <n v="0.30690000000000001"/>
    <n v="0.38130000000000003"/>
    <n v="0.65100000000000013"/>
    <n v="0.66959999999999997"/>
    <n v="0.87420000000000009"/>
    <n v="0.40920000000000001"/>
    <n v="0.79049999999999998"/>
    <n v="0.79980000000000007"/>
    <n v="0.86490000000000011"/>
    <n v="0.38130000000000003"/>
    <n v="0.79980000000000007"/>
    <n v="5.58"/>
    <n v="0"/>
    <n v="6.5100000000000007"/>
    <n v="8.370000000000001"/>
    <n v="33.480000000000004"/>
    <n v="14.88"/>
    <n v="18.600000000000001"/>
    <n v="0"/>
    <n v="21.39"/>
    <n v="14.88"/>
    <n v="0"/>
    <n v="15.81"/>
    <n v="13.020000000000001"/>
    <n v="15.81"/>
    <n v="28.830000000000002"/>
    <n v="1.8600000000000529"/>
    <n v="39.99"/>
    <n v="14.88"/>
    <n v="26.040000000000003"/>
    <n v="0"/>
    <n v="8.370000000000001"/>
    <n v="11.16"/>
    <n v="19.53"/>
    <n v="19.53"/>
    <n v="15.81"/>
    <n v="28.830000000000002"/>
    <n v="0"/>
    <n v="5.58"/>
    <n v="0"/>
    <n v="26.970000000000002"/>
    <n v="6.5100000000000007"/>
    <n v="11.16"/>
    <n v="0.93"/>
    <n v="0"/>
    <n v="15.81"/>
    <n v="12.09"/>
    <n v="30.69"/>
    <n v="26.970000000000002"/>
    <n v="0"/>
    <n v="19.53"/>
  </r>
  <r>
    <x v="34"/>
    <x v="1"/>
    <x v="2"/>
    <n v="414.7800000000002"/>
    <n v="70.680000000000007"/>
    <n v="151.59"/>
    <n v="102.30000000000021"/>
    <n v="90.210000000000008"/>
    <n v="0"/>
    <n v="0.44640000000000002"/>
    <n v="0.48360000000000003"/>
    <n v="0.72540000000000004"/>
    <n v="0.83700000000000008"/>
    <n v="0.90210000000000001"/>
    <n v="0.86490000000000011"/>
    <n v="0.52080000000000004"/>
    <n v="0.63240000000000007"/>
    <n v="0.90210000000000001"/>
    <n v="0.59520000000000006"/>
    <n v="0.2697"/>
    <n v="0.39990000000000003"/>
    <n v="0.8277000000000001"/>
    <n v="0.70680000000000009"/>
    <n v="0.84630000000000005"/>
    <n v="0.38130000000000003"/>
    <n v="0.79049999999999998"/>
    <n v="36.270000000000003"/>
    <n v="0"/>
    <n v="0"/>
    <n v="37.200000000000003"/>
    <n v="23.25"/>
    <n v="24.18"/>
    <n v="7.44"/>
    <n v="15.81"/>
    <n v="0"/>
    <n v="7.44"/>
    <n v="0"/>
    <n v="0"/>
    <n v="29.76"/>
    <n v="15.81"/>
    <n v="0"/>
    <n v="7.44"/>
    <n v="19.53"/>
    <n v="8.370000000000001"/>
    <n v="4.6500000000000004"/>
    <n v="4.6500000000000004"/>
    <n v="12.090000000000106"/>
    <n v="17.670000000000002"/>
    <n v="10.230000000000107"/>
    <n v="0"/>
    <n v="21.39"/>
    <n v="0"/>
    <n v="4.6500000000000004"/>
    <n v="6.5100000000000007"/>
    <n v="14.88"/>
    <n v="14.88"/>
    <n v="18.600000000000001"/>
    <n v="6.5100000000000007"/>
    <n v="0"/>
    <n v="0"/>
    <n v="1.86"/>
    <n v="18.600000000000001"/>
    <n v="1.86"/>
    <n v="13.950000000000001"/>
    <n v="9.3000000000000007"/>
    <n v="0"/>
  </r>
  <r>
    <x v="35"/>
    <x v="1"/>
    <x v="3"/>
    <n v="532.8900000000001"/>
    <n v="171.12"/>
    <n v="152.5200000000001"/>
    <n v="87.42"/>
    <n v="121.83000000000001"/>
    <n v="0"/>
    <n v="0.6231000000000001"/>
    <n v="0.59520000000000006"/>
    <n v="0.72540000000000004"/>
    <n v="0.83700000000000008"/>
    <n v="0.89280000000000004"/>
    <n v="0.69750000000000001"/>
    <n v="0.69750000000000001"/>
    <n v="0.72540000000000004"/>
    <n v="0.93"/>
    <n v="0.8277000000000001"/>
    <n v="0.79049999999999998"/>
    <n v="0.80910000000000004"/>
    <n v="0.76260000000000006"/>
    <n v="0.85560000000000003"/>
    <n v="0.25110000000000005"/>
    <n v="0.48360000000000003"/>
    <n v="0.70680000000000009"/>
    <n v="7.44"/>
    <n v="14.88"/>
    <n v="10.23"/>
    <n v="11.16"/>
    <n v="18.600000000000001"/>
    <n v="30.69"/>
    <n v="4.650000000000106"/>
    <n v="7.44"/>
    <n v="19.53"/>
    <n v="27.900000000000002"/>
    <n v="36.270000000000003"/>
    <n v="22.32"/>
    <n v="6.5100000000000007"/>
    <n v="0"/>
    <n v="13.020000000000001"/>
    <n v="0"/>
    <n v="3.72"/>
    <n v="21.39"/>
    <n v="11.16"/>
    <n v="43.71"/>
    <n v="0"/>
    <n v="5.58"/>
    <n v="10.23"/>
    <n v="4.6500000000000004"/>
    <n v="39.99"/>
    <n v="0"/>
    <n v="8.370000000000001"/>
    <n v="0"/>
    <n v="13.020000000000001"/>
    <n v="5.58"/>
    <n v="41.85"/>
    <n v="15.81"/>
    <n v="46.5"/>
    <n v="0.93"/>
    <n v="31.62"/>
    <n v="0"/>
    <n v="20.46"/>
    <n v="0"/>
    <n v="0"/>
    <n v="13.950000000000001"/>
  </r>
  <r>
    <x v="36"/>
    <x v="1"/>
    <x v="4"/>
    <n v="349.68"/>
    <n v="61.38"/>
    <n v="80.910000000000011"/>
    <n v="85.56"/>
    <n v="121.83"/>
    <n v="0"/>
    <n v="0.21390000000000001"/>
    <n v="0.74400000000000011"/>
    <n v="0.66959999999999997"/>
    <n v="0.46500000000000002"/>
    <n v="0.84630000000000005"/>
    <n v="0.6603"/>
    <n v="0.42780000000000001"/>
    <n v="0.5766"/>
    <n v="0.88350000000000006"/>
    <n v="0.70680000000000009"/>
    <n v="0.72540000000000004"/>
    <n v="0.78120000000000001"/>
    <n v="0.41850000000000004"/>
    <n v="0.89280000000000004"/>
    <n v="0.87420000000000009"/>
    <n v="0.3906"/>
    <n v="0.29760000000000003"/>
    <n v="4.6500000000000004"/>
    <n v="12.09"/>
    <n v="37.200000000000003"/>
    <n v="0"/>
    <n v="1.86"/>
    <n v="22.32"/>
    <n v="0"/>
    <n v="0"/>
    <n v="0"/>
    <n v="2.79"/>
    <n v="0"/>
    <n v="30.69"/>
    <n v="17.670000000000002"/>
    <n v="21.39"/>
    <n v="14.88"/>
    <n v="28.830000000000002"/>
    <n v="5.58"/>
    <n v="0"/>
    <n v="0"/>
    <n v="2.79"/>
    <n v="9.3000000000000007"/>
    <n v="4.6500000000000004"/>
    <n v="0"/>
    <n v="4.6500000000000004"/>
    <n v="11.16"/>
    <n v="3.72"/>
    <n v="22.32"/>
    <n v="0"/>
    <n v="16.740000000000002"/>
    <n v="13.020000000000001"/>
    <n v="5.58"/>
    <n v="13.020000000000001"/>
    <n v="0"/>
    <n v="3.72"/>
    <n v="16.740000000000002"/>
    <n v="13.020000000000001"/>
    <n v="0"/>
    <n v="1.86"/>
    <n v="7.44"/>
    <n v="0"/>
  </r>
  <r>
    <x v="37"/>
    <x v="1"/>
    <x v="5"/>
    <n v="459.42000000000007"/>
    <n v="97.650000000000034"/>
    <n v="199.02000000000004"/>
    <n v="125.55"/>
    <n v="37.200000000000003"/>
    <n v="0"/>
    <n v="0.86490000000000011"/>
    <n v="0.70680000000000009"/>
    <n v="0.67890000000000006"/>
    <n v="0.88350000000000006"/>
    <n v="0.68820000000000003"/>
    <n v="0.68820000000000003"/>
    <n v="0.49290000000000006"/>
    <n v="0.72540000000000004"/>
    <n v="0.93"/>
    <n v="0.65100000000000013"/>
    <n v="0.64170000000000005"/>
    <n v="0.88350000000000006"/>
    <n v="0.84630000000000005"/>
    <n v="0.74400000000000011"/>
    <n v="0.38130000000000003"/>
    <n v="0.86490000000000011"/>
    <n v="0.38130000000000003"/>
    <n v="3.72"/>
    <n v="13.950000000000001"/>
    <n v="46.5"/>
    <n v="6.5100000000000007"/>
    <n v="0"/>
    <n v="20.46"/>
    <n v="8.370000000000001"/>
    <n v="52.080000000000005"/>
    <n v="33.480000000000004"/>
    <n v="13.950000000000001"/>
    <n v="3.72"/>
    <n v="0"/>
    <n v="1.86"/>
    <n v="0"/>
    <n v="0.93"/>
    <n v="5.58"/>
    <n v="8.370000000000001"/>
    <n v="15.81"/>
    <n v="4.6500000000000004"/>
    <n v="0"/>
    <n v="0"/>
    <n v="17.670000000000002"/>
    <n v="4.6500000000000004"/>
    <n v="20.46"/>
    <n v="0"/>
    <n v="34.410000000000004"/>
    <n v="7.44"/>
    <n v="3.72"/>
    <n v="37.200000000000003"/>
    <n v="0"/>
    <n v="6.5100000000000007"/>
    <n v="18.600000000000001"/>
    <n v="30.69"/>
    <n v="18.600000000000001"/>
    <n v="7.44"/>
    <n v="4.6500000000000004"/>
    <n v="0"/>
    <n v="0"/>
    <n v="11.160000000000027"/>
    <n v="0"/>
  </r>
  <r>
    <x v="38"/>
    <x v="1"/>
    <x v="6"/>
    <n v="424.08000000000004"/>
    <n v="113.46"/>
    <n v="97.65"/>
    <n v="91.14"/>
    <n v="121.83000000000001"/>
    <n v="0"/>
    <n v="0.25110000000000005"/>
    <n v="0.5766"/>
    <n v="0.71610000000000007"/>
    <n v="0.76260000000000006"/>
    <n v="0.92070000000000007"/>
    <n v="0.12090000000000001"/>
    <n v="0.60450000000000004"/>
    <n v="0.66959999999999997"/>
    <n v="0.63240000000000007"/>
    <n v="0.54869999999999997"/>
    <n v="0.89280000000000004"/>
    <n v="0.39990000000000003"/>
    <n v="0.85560000000000003"/>
    <n v="0.3906"/>
    <n v="0.50220000000000009"/>
    <n v="0.84630000000000005"/>
    <n v="0.91139999999999999"/>
    <n v="3.72"/>
    <n v="4.6500000000000004"/>
    <n v="12.09"/>
    <n v="0.93"/>
    <n v="4.6500000000000004"/>
    <n v="9.3000000000000007"/>
    <n v="0"/>
    <n v="21.39"/>
    <n v="4.6500000000000004"/>
    <n v="36.270000000000003"/>
    <n v="0"/>
    <n v="3.72"/>
    <n v="35.340000000000003"/>
    <n v="3.72"/>
    <n v="29.76"/>
    <n v="0"/>
    <n v="0"/>
    <n v="10.23"/>
    <n v="0"/>
    <n v="39.06"/>
    <n v="19.53"/>
    <n v="0"/>
    <n v="3.72"/>
    <n v="15.81"/>
    <n v="7.44"/>
    <n v="0.93"/>
    <n v="0"/>
    <n v="0"/>
    <n v="43.71"/>
    <n v="0"/>
    <n v="2.79"/>
    <n v="10.23"/>
    <n v="8.370000000000001"/>
    <n v="0.93"/>
    <n v="2.79"/>
    <n v="16.740000000000002"/>
    <n v="0"/>
    <n v="42.78"/>
    <n v="5.58"/>
    <n v="23.25"/>
  </r>
  <r>
    <x v="39"/>
    <x v="1"/>
    <x v="7"/>
    <n v="368.28"/>
    <n v="98.580000000000013"/>
    <n v="97.65"/>
    <n v="95.789999999999992"/>
    <n v="76.260000000000005"/>
    <n v="0"/>
    <n v="0.2697"/>
    <n v="0.8277000000000001"/>
    <n v="0.59520000000000006"/>
    <n v="0.86490000000000011"/>
    <n v="0.8277000000000001"/>
    <n v="0.33479999999999999"/>
    <n v="0.59520000000000006"/>
    <n v="0.71610000000000007"/>
    <n v="0.69750000000000001"/>
    <n v="0.5766"/>
    <n v="0.5766"/>
    <n v="0.89280000000000004"/>
    <n v="0.29760000000000003"/>
    <n v="0.91139999999999999"/>
    <n v="0.37200000000000005"/>
    <n v="0.6231000000000001"/>
    <n v="0.79980000000000007"/>
    <n v="27.900000000000002"/>
    <n v="3.72"/>
    <n v="31.62"/>
    <n v="0"/>
    <n v="6.5100000000000007"/>
    <n v="11.16"/>
    <n v="2.79"/>
    <n v="0.93"/>
    <n v="13.020000000000001"/>
    <n v="0"/>
    <n v="21.39"/>
    <n v="0"/>
    <n v="0"/>
    <n v="0"/>
    <n v="12.09"/>
    <n v="7.44"/>
    <n v="0"/>
    <n v="23.25"/>
    <n v="29.76"/>
    <n v="3.72"/>
    <n v="3.72"/>
    <n v="31.62"/>
    <n v="16.740000000000002"/>
    <n v="0"/>
    <n v="6.5100000000000007"/>
    <n v="13.020000000000001"/>
    <n v="1.86"/>
    <n v="0"/>
    <n v="22.32"/>
    <n v="0"/>
    <n v="7.44"/>
    <n v="0"/>
    <n v="27.900000000000002"/>
    <n v="14.88"/>
    <n v="26.040000000000003"/>
    <n v="0"/>
    <n v="6.5100000000000007"/>
    <n v="2.79"/>
    <n v="5.58"/>
    <n v="7.44"/>
  </r>
  <r>
    <x v="40"/>
    <x v="1"/>
    <x v="8"/>
    <n v="376.65"/>
    <n v="96.720000000000013"/>
    <n v="94.86"/>
    <n v="93.93"/>
    <n v="91.140000000000015"/>
    <n v="0"/>
    <n v="0.1953"/>
    <n v="0.50220000000000009"/>
    <n v="0.74400000000000011"/>
    <n v="0.78120000000000001"/>
    <n v="0.86490000000000011"/>
    <n v="0.80910000000000004"/>
    <n v="0.85560000000000003"/>
    <n v="0.87420000000000009"/>
    <n v="0.8277000000000001"/>
    <n v="0.70680000000000009"/>
    <n v="0.92070000000000007"/>
    <n v="0.85560000000000003"/>
    <n v="0.55800000000000005"/>
    <n v="0.73470000000000002"/>
    <n v="0.24180000000000001"/>
    <n v="0.71610000000000007"/>
    <n v="0.33479999999999999"/>
    <n v="5.58"/>
    <n v="13.950000000000001"/>
    <n v="0"/>
    <n v="13.950000000000001"/>
    <n v="3.72"/>
    <n v="4.6500000000000004"/>
    <n v="0"/>
    <n v="27.900000000000002"/>
    <n v="13.020000000000001"/>
    <n v="12.09"/>
    <n v="20.46"/>
    <n v="10.23"/>
    <n v="0"/>
    <n v="25.110000000000003"/>
    <n v="6.5100000000000007"/>
    <n v="17.670000000000002"/>
    <n v="0"/>
    <n v="23.25"/>
    <n v="4.6500000000000004"/>
    <n v="3.72"/>
    <n v="4.6500000000000004"/>
    <n v="0"/>
    <n v="0"/>
    <n v="39.99"/>
    <n v="46.5"/>
    <n v="0"/>
    <n v="0"/>
    <n v="2.79"/>
    <n v="0"/>
    <n v="0"/>
    <n v="2.79"/>
    <n v="29.76"/>
    <n v="5.58"/>
    <n v="7.44"/>
    <n v="7.44"/>
    <n v="26.970000000000002"/>
    <n v="12.09"/>
    <n v="3.72"/>
    <n v="0"/>
    <n v="0.93"/>
  </r>
  <r>
    <x v="41"/>
    <x v="1"/>
    <x v="9"/>
    <n v="384.0900000000002"/>
    <n v="123.69000000000011"/>
    <n v="47.43"/>
    <n v="94.860000000000014"/>
    <n v="118.11000000000007"/>
    <n v="0"/>
    <n v="0.43710000000000004"/>
    <n v="0.85560000000000003"/>
    <n v="0.6603"/>
    <n v="0.80910000000000004"/>
    <n v="0.86490000000000011"/>
    <n v="0.53939999999999999"/>
    <n v="0.44640000000000002"/>
    <n v="0.66959999999999997"/>
    <n v="0.64170000000000005"/>
    <n v="0.93"/>
    <n v="0.66959999999999997"/>
    <n v="0.88350000000000006"/>
    <n v="0.80910000000000004"/>
    <n v="0.41850000000000004"/>
    <n v="0.47430000000000005"/>
    <n v="0.29760000000000003"/>
    <n v="0.87420000000000009"/>
    <n v="0"/>
    <n v="0"/>
    <n v="7.44"/>
    <n v="0"/>
    <n v="0"/>
    <n v="15.81"/>
    <n v="0"/>
    <n v="16.740000000000002"/>
    <n v="0.93"/>
    <n v="6.5100000000000007"/>
    <n v="3.72"/>
    <n v="13.020000000000001"/>
    <n v="11.16"/>
    <n v="50.220000000000006"/>
    <n v="0"/>
    <n v="0"/>
    <n v="0"/>
    <n v="13.950000000000001"/>
    <n v="10.23"/>
    <n v="19.530000000000054"/>
    <n v="0"/>
    <n v="26.970000000000002"/>
    <n v="0"/>
    <n v="13.950000000000001"/>
    <n v="10.23"/>
    <n v="12.09"/>
    <n v="0"/>
    <n v="15.81"/>
    <n v="15.81"/>
    <n v="0"/>
    <n v="20.46"/>
    <n v="13.950000000000001"/>
    <n v="5.58"/>
    <n v="0"/>
    <n v="20.46"/>
    <n v="7.4400000000001061"/>
    <n v="0"/>
    <n v="26.040000000000003"/>
    <n v="18.600000000000001"/>
    <n v="11.16"/>
  </r>
  <r>
    <x v="42"/>
    <x v="1"/>
    <x v="10"/>
    <n v="398.04"/>
    <n v="92.070000000000022"/>
    <n v="79.050000000000011"/>
    <n v="118.11"/>
    <n v="108.81"/>
    <n v="0"/>
    <n v="0.83700000000000008"/>
    <n v="0.6231000000000001"/>
    <n v="0.74400000000000011"/>
    <n v="0.78120000000000001"/>
    <n v="0.15810000000000002"/>
    <n v="0.80910000000000004"/>
    <n v="0.61380000000000001"/>
    <n v="0.59520000000000006"/>
    <n v="0.5766"/>
    <n v="0.56730000000000003"/>
    <n v="0.68820000000000003"/>
    <n v="0.38130000000000003"/>
    <n v="0.72540000000000004"/>
    <n v="0.31620000000000004"/>
    <n v="0.52080000000000004"/>
    <n v="0.46500000000000002"/>
    <n v="0.13950000000000001"/>
    <n v="3.72"/>
    <n v="0"/>
    <n v="10.23"/>
    <n v="14.88"/>
    <n v="18.600000000000001"/>
    <n v="2.79"/>
    <n v="0"/>
    <n v="25.110000000000003"/>
    <n v="3.72"/>
    <n v="0"/>
    <n v="16.740000000000002"/>
    <n v="15.81"/>
    <n v="13.020000000000001"/>
    <n v="7.44"/>
    <n v="0"/>
    <n v="0"/>
    <n v="19.53"/>
    <n v="5.58"/>
    <n v="19.53"/>
    <n v="27.900000000000002"/>
    <n v="0"/>
    <n v="7.44"/>
    <n v="35.340000000000003"/>
    <n v="0"/>
    <n v="2.79"/>
    <n v="11.16"/>
    <n v="0"/>
    <n v="9.3000000000000007"/>
    <n v="9.3000000000000007"/>
    <n v="42.78"/>
    <n v="0"/>
    <n v="3.72"/>
    <n v="3.72"/>
    <n v="8.370000000000001"/>
    <n v="16.740000000000002"/>
    <n v="9.3000000000000007"/>
    <n v="22.32"/>
    <n v="12.09"/>
    <n v="13.950000000000001"/>
    <n v="1.86"/>
  </r>
  <r>
    <x v="43"/>
    <x v="1"/>
    <x v="11"/>
    <n v="592.41000000000008"/>
    <n v="105.09"/>
    <n v="115.32000000000001"/>
    <n v="222.27000000000004"/>
    <n v="149.72999999999999"/>
    <n v="0"/>
    <n v="0.61380000000000001"/>
    <n v="0.74400000000000011"/>
    <n v="0.72540000000000004"/>
    <n v="0.83700000000000008"/>
    <n v="0.59520000000000006"/>
    <n v="0.51150000000000007"/>
    <n v="0.93"/>
    <n v="0.8277000000000001"/>
    <n v="0.43710000000000004"/>
    <n v="0.12090000000000001"/>
    <n v="0.6231000000000001"/>
    <n v="0.42780000000000001"/>
    <n v="0.73470000000000002"/>
    <n v="0.91139999999999999"/>
    <n v="0.83700000000000008"/>
    <n v="0.87420000000000009"/>
    <n v="0.92070000000000007"/>
    <n v="0"/>
    <n v="30.69"/>
    <n v="0"/>
    <n v="13.020000000000001"/>
    <n v="6.5100000000000007"/>
    <n v="15.81"/>
    <n v="13.950000000000001"/>
    <n v="12.09"/>
    <n v="14.88"/>
    <n v="8.370000000000001"/>
    <n v="12.09"/>
    <n v="24.18"/>
    <n v="27.900000000000002"/>
    <n v="5.58"/>
    <n v="16.740000000000002"/>
    <n v="44.64"/>
    <n v="19.53"/>
    <n v="10.23"/>
    <n v="0.93"/>
    <n v="0"/>
    <n v="40.92"/>
    <n v="31.62"/>
    <n v="10.23"/>
    <n v="6.5100000000000007"/>
    <n v="39.06"/>
    <n v="10.23"/>
    <n v="26.970000000000002"/>
    <n v="0.93"/>
    <n v="36.270000000000003"/>
    <n v="19.53"/>
    <n v="11.16"/>
    <n v="0"/>
    <n v="0"/>
    <n v="11.16"/>
    <n v="5.58"/>
    <n v="26.970000000000002"/>
    <n v="0.93"/>
    <n v="4.6500000000000004"/>
    <n v="26.040000000000003"/>
    <n v="18.600000000000001"/>
  </r>
  <r>
    <x v="44"/>
    <x v="1"/>
    <x v="12"/>
    <n v="480.81000000000006"/>
    <n v="74.40000000000002"/>
    <n v="127.41000000000001"/>
    <n v="169.26"/>
    <n v="109.74000000000001"/>
    <n v="0"/>
    <n v="0.53939999999999999"/>
    <n v="0.32550000000000007"/>
    <n v="0.70680000000000009"/>
    <n v="0.79980000000000007"/>
    <n v="0.31620000000000004"/>
    <n v="0.51150000000000007"/>
    <n v="0.6231000000000001"/>
    <n v="0.55800000000000005"/>
    <n v="0.64170000000000005"/>
    <n v="0.58590000000000009"/>
    <n v="0.64170000000000005"/>
    <n v="0.79049999999999998"/>
    <n v="0.2697"/>
    <n v="0.84630000000000005"/>
    <n v="0.89280000000000004"/>
    <n v="0.86490000000000011"/>
    <n v="0.67890000000000006"/>
    <n v="0"/>
    <n v="4.6500000000000004"/>
    <n v="30.69"/>
    <n v="0"/>
    <n v="0"/>
    <n v="3.72"/>
    <n v="46.5"/>
    <n v="27.900000000000002"/>
    <n v="0"/>
    <n v="13.950000000000001"/>
    <n v="38.130000000000003"/>
    <n v="9.3000000000000007"/>
    <n v="2.79"/>
    <n v="8.370000000000001"/>
    <n v="0"/>
    <n v="5.58"/>
    <n v="14.88"/>
    <n v="0"/>
    <n v="29.76"/>
    <n v="39.06"/>
    <n v="0"/>
    <n v="4.6500000000000004"/>
    <n v="42.78"/>
    <n v="12.09"/>
    <n v="40.92"/>
    <n v="0"/>
    <n v="10.23"/>
    <n v="28.830000000000002"/>
    <n v="18.600000000000001"/>
    <n v="11.16"/>
    <n v="0"/>
    <n v="0"/>
    <n v="9.3000000000000007"/>
    <n v="13.950000000000001"/>
    <n v="26.040000000000003"/>
    <n v="0"/>
    <n v="18.600000000000001"/>
    <n v="0"/>
    <n v="0"/>
    <n v="6.5100000000000007"/>
  </r>
  <r>
    <x v="45"/>
    <x v="1"/>
    <x v="13"/>
    <n v="421.29"/>
    <n v="144.15"/>
    <n v="97.65"/>
    <n v="92.070000000000007"/>
    <n v="87.42"/>
    <n v="1"/>
    <n v="0.23250000000000001"/>
    <n v="0.52080000000000004"/>
    <n v="0.74400000000000011"/>
    <n v="0.74400000000000011"/>
    <n v="0.88350000000000006"/>
    <n v="0.65100000000000013"/>
    <n v="0.89280000000000004"/>
    <n v="0.12090000000000001"/>
    <n v="0.8277000000000001"/>
    <n v="0.63240000000000007"/>
    <n v="0.89280000000000004"/>
    <n v="0.85560000000000003"/>
    <n v="0.3906"/>
    <n v="0.71610000000000007"/>
    <n v="0.76260000000000006"/>
    <n v="0.80910000000000004"/>
    <n v="0.6231000000000001"/>
    <n v="13.020000000000001"/>
    <n v="6.5100000000000007"/>
    <n v="0"/>
    <n v="4.6500000000000004"/>
    <n v="50.220000000000006"/>
    <n v="1.86"/>
    <n v="7.44"/>
    <n v="0"/>
    <n v="12.09"/>
    <n v="1.86"/>
    <n v="42.78"/>
    <n v="0"/>
    <n v="8.370000000000001"/>
    <n v="0"/>
    <n v="15.81"/>
    <n v="22.32"/>
    <n v="12.09"/>
    <n v="13.020000000000001"/>
    <n v="11.16"/>
    <n v="4.6500000000000004"/>
    <n v="0"/>
    <n v="10.23"/>
    <n v="0"/>
    <n v="6.5100000000000007"/>
    <n v="24.18"/>
    <n v="8.370000000000001"/>
    <n v="1.86"/>
    <n v="26.970000000000002"/>
    <n v="8.370000000000001"/>
    <n v="5.58"/>
    <n v="0"/>
    <n v="26.040000000000003"/>
    <n v="0"/>
    <n v="11.16"/>
    <n v="10.23"/>
    <n v="17.670000000000002"/>
    <n v="26.970000000000002"/>
    <n v="13.020000000000001"/>
    <n v="18.600000000000001"/>
    <n v="20.46"/>
  </r>
  <r>
    <x v="46"/>
    <x v="1"/>
    <x v="14"/>
    <n v="377.58000000000004"/>
    <n v="75.33"/>
    <n v="96.72"/>
    <n v="107.88"/>
    <n v="97.65"/>
    <n v="0"/>
    <n v="0.37200000000000005"/>
    <n v="0.81840000000000002"/>
    <n v="0.66959999999999997"/>
    <n v="0.8277000000000001"/>
    <n v="0.5766"/>
    <n v="0.93"/>
    <n v="0.53939999999999999"/>
    <n v="0.12090000000000001"/>
    <n v="0.13950000000000001"/>
    <n v="0.60450000000000004"/>
    <n v="0.64170000000000005"/>
    <n v="0.78120000000000001"/>
    <n v="0.84630000000000005"/>
    <n v="0.85560000000000003"/>
    <n v="0.65100000000000013"/>
    <n v="0.33479999999999999"/>
    <n v="0.8277000000000001"/>
    <n v="0"/>
    <n v="0"/>
    <n v="2.79"/>
    <n v="22.32"/>
    <n v="0"/>
    <n v="7.44"/>
    <n v="30.69"/>
    <n v="21.39"/>
    <n v="0"/>
    <n v="12.09"/>
    <n v="8.370000000000001"/>
    <n v="0"/>
    <n v="12.09"/>
    <n v="0"/>
    <n v="34.410000000000004"/>
    <n v="14.88"/>
    <n v="13.020000000000001"/>
    <n v="12.09"/>
    <n v="11.16"/>
    <n v="0"/>
    <n v="11.16"/>
    <n v="2.79"/>
    <n v="11.16"/>
    <n v="0"/>
    <n v="10.23"/>
    <n v="26.970000000000002"/>
    <n v="30.69"/>
    <n v="1.86"/>
    <n v="11.16"/>
    <n v="1.86"/>
    <n v="0"/>
    <n v="0"/>
    <n v="16.740000000000002"/>
    <n v="33.480000000000004"/>
    <n v="0"/>
    <n v="3.72"/>
    <n v="8.370000000000001"/>
    <n v="0.93"/>
    <n v="0"/>
    <n v="12.09"/>
  </r>
  <r>
    <x v="47"/>
    <x v="1"/>
    <x v="15"/>
    <n v="449.18999999999994"/>
    <n v="151.59"/>
    <n v="103.23"/>
    <n v="90.21"/>
    <n v="104.16"/>
    <n v="0"/>
    <n v="0.74400000000000011"/>
    <n v="0.58590000000000009"/>
    <n v="0.72540000000000004"/>
    <n v="0.86490000000000011"/>
    <n v="0.85560000000000003"/>
    <n v="0.6603"/>
    <n v="0.63240000000000007"/>
    <n v="0.65100000000000013"/>
    <n v="0.70680000000000009"/>
    <n v="0.61380000000000001"/>
    <n v="0.90210000000000001"/>
    <n v="0.53939999999999999"/>
    <n v="0.45569999999999999"/>
    <n v="0.48360000000000003"/>
    <n v="0.85560000000000003"/>
    <n v="0.50220000000000009"/>
    <n v="0.51150000000000007"/>
    <n v="9.3000000000000007"/>
    <n v="0"/>
    <n v="1.86"/>
    <n v="27.900000000000002"/>
    <n v="13.950000000000001"/>
    <n v="13.020000000000001"/>
    <n v="24.18"/>
    <n v="0"/>
    <n v="11.16"/>
    <n v="1.86"/>
    <n v="35.340000000000003"/>
    <n v="10.23"/>
    <n v="0"/>
    <n v="13.950000000000001"/>
    <n v="25.110000000000003"/>
    <n v="5.58"/>
    <n v="6.5100000000000007"/>
    <n v="20.46"/>
    <n v="22.32"/>
    <n v="0"/>
    <n v="0"/>
    <n v="11.16"/>
    <n v="11.16"/>
    <n v="21.39"/>
    <n v="6.5100000000000007"/>
    <n v="0"/>
    <n v="0"/>
    <n v="0"/>
    <n v="9.3000000000000007"/>
    <n v="30.69"/>
    <n v="37.200000000000003"/>
    <n v="17.670000000000002"/>
    <n v="0"/>
    <n v="0"/>
    <n v="9.3000000000000007"/>
    <n v="3.72"/>
    <n v="33.480000000000004"/>
    <n v="13.020000000000001"/>
    <n v="33.480000000000004"/>
    <n v="3.72"/>
  </r>
  <r>
    <x v="48"/>
    <x v="1"/>
    <x v="16"/>
    <n v="552.42000000000007"/>
    <n v="146.01000000000002"/>
    <n v="121.83000000000001"/>
    <n v="179.49"/>
    <n v="105.09000000000002"/>
    <n v="0"/>
    <n v="0.61380000000000001"/>
    <n v="0.78120000000000001"/>
    <n v="0.67890000000000006"/>
    <n v="0.79049999999999998"/>
    <n v="0.84630000000000005"/>
    <n v="0.83700000000000008"/>
    <n v="0.72540000000000004"/>
    <n v="0.69750000000000001"/>
    <n v="0.56730000000000003"/>
    <n v="0.64170000000000005"/>
    <n v="0.63240000000000007"/>
    <n v="0.73470000000000002"/>
    <n v="0.79049999999999998"/>
    <n v="0.37200000000000005"/>
    <n v="0.83700000000000008"/>
    <n v="0.37200000000000005"/>
    <n v="0.39990000000000003"/>
    <n v="0"/>
    <n v="9.3000000000000007"/>
    <n v="0"/>
    <n v="36.270000000000003"/>
    <n v="0"/>
    <n v="26.970000000000002"/>
    <n v="0"/>
    <n v="19.53"/>
    <n v="26.970000000000002"/>
    <n v="2.79"/>
    <n v="4.6500000000000004"/>
    <n v="0"/>
    <n v="13.020000000000001"/>
    <n v="37.200000000000003"/>
    <n v="9.3000000000000007"/>
    <n v="0"/>
    <n v="5.58"/>
    <n v="23.25"/>
    <n v="10.23"/>
    <n v="6.5100000000000007"/>
    <n v="6.5100000000000007"/>
    <n v="11.16"/>
    <n v="4.6500000000000004"/>
    <n v="0"/>
    <n v="26.970000000000002"/>
    <n v="24.18"/>
    <n v="35.340000000000003"/>
    <n v="19.53"/>
    <n v="6.5100000000000007"/>
    <n v="44.64"/>
    <n v="0"/>
    <n v="9.3000000000000007"/>
    <n v="3.72"/>
    <n v="33.480000000000004"/>
    <n v="15.81"/>
    <n v="21.39"/>
    <n v="2.79"/>
    <n v="9.3000000000000007"/>
    <n v="34.410000000000004"/>
    <n v="15.81"/>
  </r>
  <r>
    <x v="49"/>
    <x v="1"/>
    <x v="17"/>
    <n v="343.17"/>
    <n v="115.32000000000001"/>
    <n v="65.100000000000009"/>
    <n v="93.930000000000021"/>
    <n v="68.820000000000007"/>
    <n v="0"/>
    <n v="0.45569999999999999"/>
    <n v="0.88350000000000006"/>
    <n v="0.73470000000000002"/>
    <n v="0.66959999999999997"/>
    <n v="0.68820000000000003"/>
    <n v="0.59520000000000006"/>
    <n v="0.2883"/>
    <n v="0.85560000000000003"/>
    <n v="0.80910000000000004"/>
    <n v="0.89280000000000004"/>
    <n v="0.79980000000000007"/>
    <n v="0.43710000000000004"/>
    <n v="0.85560000000000003"/>
    <n v="0.52080000000000004"/>
    <n v="0.88350000000000006"/>
    <n v="0.87420000000000009"/>
    <n v="0.79049999999999998"/>
    <n v="4.6500000000000004"/>
    <n v="0"/>
    <n v="13.950000000000001"/>
    <n v="0"/>
    <n v="0"/>
    <n v="12.09"/>
    <n v="0"/>
    <n v="13.020000000000001"/>
    <n v="19.53"/>
    <n v="1.86"/>
    <n v="4.6500000000000004"/>
    <n v="1.86"/>
    <n v="31.62"/>
    <n v="0"/>
    <n v="0"/>
    <n v="0"/>
    <n v="27.900000000000002"/>
    <n v="0"/>
    <n v="7.44"/>
    <n v="0"/>
    <n v="4.6500000000000004"/>
    <n v="0"/>
    <n v="26.040000000000003"/>
    <n v="17.670000000000002"/>
    <n v="3.72"/>
    <n v="39.06"/>
    <n v="2.79"/>
    <n v="0"/>
    <n v="0"/>
    <n v="0"/>
    <n v="0"/>
    <n v="0"/>
    <n v="11.16"/>
    <n v="29.76"/>
    <n v="1.86"/>
    <n v="26.040000000000003"/>
    <n v="0"/>
    <n v="7.44"/>
    <n v="39.06"/>
    <n v="0"/>
  </r>
  <r>
    <x v="50"/>
    <x v="1"/>
    <x v="18"/>
    <n v="357.12"/>
    <n v="89.28"/>
    <n v="77.19"/>
    <n v="80.910000000000011"/>
    <n v="109.74000000000001"/>
    <n v="0"/>
    <n v="0.26040000000000002"/>
    <n v="0.81840000000000002"/>
    <n v="0.68820000000000003"/>
    <n v="0.43710000000000004"/>
    <n v="0.61380000000000001"/>
    <n v="0.83700000000000008"/>
    <n v="0.72540000000000004"/>
    <n v="0.85560000000000003"/>
    <n v="0.39990000000000003"/>
    <n v="0.3906"/>
    <n v="0.58590000000000009"/>
    <n v="0.54869999999999997"/>
    <n v="0.83700000000000008"/>
    <n v="0.91139999999999999"/>
    <n v="0.8277000000000001"/>
    <n v="0.41850000000000004"/>
    <n v="0.37200000000000005"/>
    <n v="8.370000000000001"/>
    <n v="39.99"/>
    <n v="0"/>
    <n v="5.58"/>
    <n v="1.86"/>
    <n v="2.79"/>
    <n v="11.16"/>
    <n v="0"/>
    <n v="1.86"/>
    <n v="5.58"/>
    <n v="2.79"/>
    <n v="0.93"/>
    <n v="27.900000000000002"/>
    <n v="14.88"/>
    <n v="0"/>
    <n v="9.3000000000000007"/>
    <n v="19.53"/>
    <n v="17.670000000000002"/>
    <n v="18.600000000000001"/>
    <n v="0.93"/>
    <n v="0"/>
    <n v="16.740000000000002"/>
    <n v="0"/>
    <n v="7.44"/>
    <n v="5.58"/>
    <n v="0.93"/>
    <n v="0"/>
    <n v="19.53"/>
    <n v="27.900000000000002"/>
    <n v="2.79"/>
    <n v="22.32"/>
    <n v="0"/>
    <n v="10.23"/>
    <n v="35.340000000000003"/>
    <n v="0"/>
    <n v="0"/>
    <n v="0"/>
    <n v="13.950000000000001"/>
    <n v="5.58"/>
    <n v="1.86"/>
  </r>
  <r>
    <x v="51"/>
    <x v="1"/>
    <x v="19"/>
    <n v="372.93000000000012"/>
    <n v="72.540000000000106"/>
    <n v="122.75999999999999"/>
    <n v="119.04000000000003"/>
    <n v="58.589999999999996"/>
    <n v="1"/>
    <n v="0.79980000000000007"/>
    <n v="0.83700000000000008"/>
    <n v="0.86490000000000011"/>
    <n v="0.76260000000000006"/>
    <n v="0.80910000000000004"/>
    <n v="0.70680000000000009"/>
    <n v="0.68820000000000003"/>
    <n v="0.73470000000000002"/>
    <n v="0.39990000000000003"/>
    <n v="0.65100000000000013"/>
    <n v="0.44640000000000002"/>
    <n v="0.47430000000000005"/>
    <n v="0.48360000000000003"/>
    <n v="0.87420000000000009"/>
    <n v="0.89280000000000004"/>
    <n v="0.73470000000000002"/>
    <n v="0.93"/>
    <n v="2.79"/>
    <n v="3.72"/>
    <n v="5.58"/>
    <n v="0"/>
    <n v="12.09"/>
    <n v="47.43"/>
    <n v="19.53"/>
    <n v="9.3000000000000007"/>
    <n v="22.32"/>
    <n v="0"/>
    <n v="29.76"/>
    <n v="9.3000000000000007"/>
    <n v="4.6500000000000004"/>
    <n v="0"/>
    <n v="0"/>
    <n v="0"/>
    <n v="31.62"/>
    <n v="5.58"/>
    <n v="7.44"/>
    <n v="0"/>
    <n v="0"/>
    <n v="35.340000000000003"/>
    <n v="18.600000000000001"/>
    <n v="37.200000000000003"/>
    <n v="0"/>
    <n v="13.950000000000001"/>
    <n v="3.72"/>
    <n v="8.370000000000001"/>
    <n v="0.93"/>
    <n v="0.93"/>
    <n v="4.6500000000000004"/>
    <n v="1.8600000000001058"/>
    <n v="20.46"/>
    <n v="5.58"/>
    <n v="7.44"/>
    <n v="8.370000000000001"/>
    <n v="0"/>
    <n v="4.6500000000000004"/>
    <n v="0"/>
    <n v="19.53"/>
  </r>
  <r>
    <x v="52"/>
    <x v="1"/>
    <x v="20"/>
    <n v="366.42000000000007"/>
    <n v="88.350000000000009"/>
    <n v="108.81"/>
    <n v="120.90000000000002"/>
    <n v="48.36"/>
    <n v="0"/>
    <n v="0.21390000000000001"/>
    <n v="0.61380000000000001"/>
    <n v="0.68820000000000003"/>
    <n v="0.79049999999999998"/>
    <n v="0.86490000000000011"/>
    <n v="0.69750000000000001"/>
    <n v="0.6603"/>
    <n v="0.54869999999999997"/>
    <n v="0.84630000000000005"/>
    <n v="0.59520000000000006"/>
    <n v="0.60450000000000004"/>
    <n v="0.24180000000000001"/>
    <n v="0.56730000000000003"/>
    <n v="0.3906"/>
    <n v="0.76260000000000006"/>
    <n v="0.79049999999999998"/>
    <n v="0.77190000000000014"/>
    <n v="1.86"/>
    <n v="2.79"/>
    <n v="23.25"/>
    <n v="28.830000000000002"/>
    <n v="24.18"/>
    <n v="0"/>
    <n v="0"/>
    <n v="6.5100000000000007"/>
    <n v="0"/>
    <n v="21.39"/>
    <n v="0"/>
    <n v="14.88"/>
    <n v="1.86"/>
    <n v="7.44"/>
    <n v="14.88"/>
    <n v="3.72"/>
    <n v="0"/>
    <n v="1.86"/>
    <n v="3.72"/>
    <n v="0"/>
    <n v="10.23"/>
    <n v="21.39"/>
    <n v="0"/>
    <n v="3.72"/>
    <n v="29.76"/>
    <n v="6.5100000000000007"/>
    <n v="10.23"/>
    <n v="9.3000000000000007"/>
    <n v="10.23"/>
    <n v="19.53"/>
    <n v="0"/>
    <n v="0"/>
    <n v="3.72"/>
    <n v="0"/>
    <n v="29.76"/>
    <n v="13.950000000000001"/>
    <n v="0"/>
    <n v="14.88"/>
    <n v="6.5100000000000007"/>
    <n v="19.53"/>
  </r>
  <r>
    <x v="53"/>
    <x v="1"/>
    <x v="21"/>
    <n v="479.88000000000022"/>
    <n v="104.16000000000012"/>
    <n v="113.46000000000002"/>
    <n v="150.66000000000003"/>
    <n v="111.60000000000002"/>
    <n v="0"/>
    <n v="0.13950000000000001"/>
    <n v="0.52080000000000004"/>
    <n v="0.32550000000000007"/>
    <n v="0.66959999999999997"/>
    <n v="0.87420000000000009"/>
    <n v="0.5766"/>
    <n v="0.58590000000000009"/>
    <n v="0.79980000000000007"/>
    <n v="0.79049999999999998"/>
    <n v="0.71610000000000007"/>
    <n v="0.74400000000000011"/>
    <n v="0.44640000000000002"/>
    <n v="0.85560000000000003"/>
    <n v="0.70680000000000009"/>
    <n v="0.86490000000000011"/>
    <n v="0.81840000000000002"/>
    <n v="0.74400000000000011"/>
    <n v="13.020000000000001"/>
    <n v="2.79"/>
    <n v="24.18"/>
    <n v="19.53"/>
    <n v="13.020000000000001"/>
    <n v="10.23"/>
    <n v="10.23"/>
    <n v="0"/>
    <n v="17.670000000000002"/>
    <n v="2.79"/>
    <n v="23.25"/>
    <n v="0"/>
    <n v="1.86"/>
    <n v="43.71"/>
    <n v="33.480000000000004"/>
    <n v="0"/>
    <n v="0"/>
    <n v="8.370000000000001"/>
    <n v="7.44"/>
    <n v="16.740000000000002"/>
    <n v="0"/>
    <n v="13.020000000000001"/>
    <n v="51.150000000000006"/>
    <n v="5.58"/>
    <n v="8.370000000000001"/>
    <n v="33.480000000000004"/>
    <n v="37.200000000000003"/>
    <n v="0"/>
    <n v="0"/>
    <n v="1.86"/>
    <n v="12.09"/>
    <n v="30.69"/>
    <n v="0.93"/>
    <n v="9.3000000000001055"/>
    <n v="4.6500000000000004"/>
    <n v="39.06"/>
    <n v="6.5100000000000007"/>
    <n v="0"/>
    <n v="0.93"/>
    <n v="0"/>
  </r>
  <r>
    <x v="54"/>
    <x v="1"/>
    <x v="22"/>
    <n v="540.33000000000004"/>
    <n v="104.16000000000001"/>
    <n v="148.80000000000001"/>
    <n v="171.12000000000003"/>
    <n v="116.25000000000001"/>
    <n v="0"/>
    <n v="0.6231000000000001"/>
    <n v="0.64170000000000005"/>
    <n v="0.42780000000000001"/>
    <n v="0.75330000000000008"/>
    <n v="0.88350000000000006"/>
    <n v="0.58590000000000009"/>
    <n v="0.52080000000000004"/>
    <n v="0.84630000000000005"/>
    <n v="0.63240000000000007"/>
    <n v="0.63240000000000007"/>
    <n v="0.59520000000000006"/>
    <n v="0.72540000000000004"/>
    <n v="0.75330000000000008"/>
    <n v="0.89280000000000004"/>
    <n v="0.87420000000000009"/>
    <n v="0.90210000000000001"/>
    <n v="0.68820000000000003"/>
    <n v="18.600000000000001"/>
    <n v="8.370000000000001"/>
    <n v="12.09"/>
    <n v="3.72"/>
    <n v="0"/>
    <n v="24.18"/>
    <n v="11.16"/>
    <n v="13.950000000000001"/>
    <n v="14.88"/>
    <n v="41.85"/>
    <n v="23.25"/>
    <n v="30.69"/>
    <n v="6.5100000000000007"/>
    <n v="19.53"/>
    <n v="26.970000000000002"/>
    <n v="6.5100000000000007"/>
    <n v="0"/>
    <n v="6.5100000000000007"/>
    <n v="19.53"/>
    <n v="0"/>
    <n v="10.23"/>
    <n v="30.69"/>
    <n v="30.69"/>
    <n v="0"/>
    <n v="26.970000000000002"/>
    <n v="26.970000000000002"/>
    <n v="20.46"/>
    <n v="13.950000000000054"/>
    <n v="7.44"/>
    <n v="3.72"/>
    <n v="13.020000000000001"/>
    <n v="3.72"/>
    <n v="0"/>
    <n v="5.58"/>
    <n v="0.93"/>
    <n v="8.370000000000001"/>
    <n v="48.36"/>
    <n v="15.81"/>
    <n v="3.72"/>
    <n v="4.6500000000000004"/>
  </r>
  <r>
    <x v="55"/>
    <x v="1"/>
    <x v="23"/>
    <n v="312.48"/>
    <n v="71.610000000000014"/>
    <n v="77.190000000000012"/>
    <n v="88.35"/>
    <n v="75.33"/>
    <n v="0"/>
    <n v="0.27900000000000003"/>
    <n v="0.69750000000000001"/>
    <n v="0.85560000000000003"/>
    <n v="0.79049999999999998"/>
    <n v="0.14880000000000002"/>
    <n v="0.58590000000000009"/>
    <n v="0.6231000000000001"/>
    <n v="0.38130000000000003"/>
    <n v="0.63240000000000007"/>
    <n v="0.45569999999999999"/>
    <n v="0.63240000000000007"/>
    <n v="0.6603"/>
    <n v="0.2883"/>
    <n v="0.85560000000000003"/>
    <n v="0.27900000000000003"/>
    <n v="0.53010000000000013"/>
    <n v="0.31620000000000004"/>
    <n v="6.5100000000000007"/>
    <n v="0.93"/>
    <n v="0"/>
    <n v="24.18"/>
    <n v="0.93"/>
    <n v="5.58"/>
    <n v="3.72"/>
    <n v="14.88"/>
    <n v="13.950000000000001"/>
    <n v="6.5100000000000007"/>
    <n v="27.900000000000002"/>
    <n v="0"/>
    <n v="0"/>
    <n v="9.3000000000000007"/>
    <n v="3.72"/>
    <n v="27.900000000000002"/>
    <n v="0"/>
    <n v="2.79"/>
    <n v="2.79"/>
    <n v="28.830000000000002"/>
    <n v="2.79"/>
    <n v="2.79"/>
    <n v="2.79"/>
    <n v="0"/>
    <n v="0"/>
    <n v="4.6500000000000004"/>
    <n v="17.670000000000002"/>
    <n v="31.62"/>
    <n v="9.3000000000000007"/>
    <n v="16.740000000000002"/>
    <n v="1.86"/>
    <n v="11.16"/>
    <n v="0"/>
    <n v="8.370000000000001"/>
    <n v="26.040000000000003"/>
    <n v="0"/>
    <n v="9.3000000000000007"/>
    <n v="0"/>
    <n v="13.950000000000001"/>
    <n v="0.93"/>
  </r>
  <r>
    <x v="56"/>
    <x v="1"/>
    <x v="24"/>
    <n v="528.24"/>
    <n v="156.24"/>
    <n v="103.23"/>
    <n v="148.80000000000001"/>
    <n v="119.97000000000001"/>
    <n v="0"/>
    <n v="0.84630000000000005"/>
    <n v="0.39990000000000003"/>
    <n v="0.44640000000000002"/>
    <n v="0.61380000000000001"/>
    <n v="0.61380000000000001"/>
    <n v="0.39990000000000003"/>
    <n v="0.59520000000000006"/>
    <n v="0.74400000000000011"/>
    <n v="0.85560000000000003"/>
    <n v="0.5766"/>
    <n v="0.93"/>
    <n v="0.91139999999999999"/>
    <n v="0.45569999999999999"/>
    <n v="0.35340000000000005"/>
    <n v="0.91139999999999999"/>
    <n v="0.91139999999999999"/>
    <n v="0.41850000000000004"/>
    <n v="12.09"/>
    <n v="40.92"/>
    <n v="2.79"/>
    <n v="0.93"/>
    <n v="23.25"/>
    <n v="14.88"/>
    <n v="0"/>
    <n v="0"/>
    <n v="1.86"/>
    <n v="6.5100000000000007"/>
    <n v="13.020000000000001"/>
    <n v="7.44"/>
    <n v="8.370000000000001"/>
    <n v="45.57"/>
    <n v="0"/>
    <n v="24.18"/>
    <n v="12.09"/>
    <n v="2.79"/>
    <n v="19.53"/>
    <n v="0"/>
    <n v="0"/>
    <n v="12.09"/>
    <n v="8.370000000000001"/>
    <n v="37.200000000000003"/>
    <n v="0.93"/>
    <n v="28.830000000000002"/>
    <n v="17.670000000000002"/>
    <n v="23.25"/>
    <n v="18.600000000000001"/>
    <n v="1.86"/>
    <n v="0"/>
    <n v="0"/>
    <n v="36.270000000000003"/>
    <n v="36.270000000000003"/>
    <n v="49.29"/>
    <n v="1.86"/>
    <n v="10.23"/>
    <n v="0"/>
    <n v="0"/>
    <n v="22.32"/>
  </r>
  <r>
    <x v="57"/>
    <x v="1"/>
    <x v="25"/>
    <n v="480.81000000000012"/>
    <n v="92.070000000000107"/>
    <n v="115.32000000000001"/>
    <n v="172.05"/>
    <n v="101.37"/>
    <n v="0"/>
    <n v="0.24180000000000001"/>
    <n v="0.50220000000000009"/>
    <n v="0.71610000000000007"/>
    <n v="0.73470000000000002"/>
    <n v="0.72540000000000004"/>
    <n v="0.70680000000000009"/>
    <n v="0.64170000000000005"/>
    <n v="0.36270000000000002"/>
    <n v="0.50220000000000009"/>
    <n v="0.56730000000000003"/>
    <n v="0.61380000000000001"/>
    <n v="0.44640000000000002"/>
    <n v="0.80910000000000004"/>
    <n v="0.5766"/>
    <n v="0.43710000000000004"/>
    <n v="0.65100000000000013"/>
    <n v="0.5766"/>
    <n v="20.46"/>
    <n v="26.040000000000003"/>
    <n v="2.79"/>
    <n v="15.81"/>
    <n v="0"/>
    <n v="36.270000000000003"/>
    <n v="4.6500000000000004"/>
    <n v="7.44"/>
    <n v="1.86"/>
    <n v="0"/>
    <n v="0"/>
    <n v="31.62"/>
    <n v="0"/>
    <n v="13.950000000000001"/>
    <n v="2.79"/>
    <n v="0"/>
    <n v="14.88"/>
    <n v="3.72"/>
    <n v="34.410000000000004"/>
    <n v="0"/>
    <n v="43.71"/>
    <n v="38.130000000000003"/>
    <n v="25.110000000000003"/>
    <n v="0"/>
    <n v="0"/>
    <n v="0"/>
    <n v="34.410000000000004"/>
    <n v="0"/>
    <n v="0"/>
    <n v="30.69"/>
    <n v="0"/>
    <n v="13.950000000000106"/>
    <n v="12.09"/>
    <n v="7.44"/>
    <n v="3.72"/>
    <n v="2.79"/>
    <n v="5.58"/>
    <n v="36.270000000000003"/>
    <n v="9.3000000000000007"/>
    <n v="0.93"/>
  </r>
  <r>
    <x v="58"/>
    <x v="1"/>
    <x v="26"/>
    <n v="358.05000000000013"/>
    <n v="72.540000000000006"/>
    <n v="102.3"/>
    <n v="131.13000000000011"/>
    <n v="52.08"/>
    <n v="0"/>
    <n v="0.89280000000000004"/>
    <n v="0.53010000000000013"/>
    <n v="0.92070000000000007"/>
    <n v="0.66959999999999997"/>
    <n v="0.8277000000000001"/>
    <n v="0.78120000000000001"/>
    <n v="0.66959999999999997"/>
    <n v="0.55800000000000005"/>
    <n v="0.88350000000000006"/>
    <n v="0.84630000000000005"/>
    <n v="0.93"/>
    <n v="0.52080000000000004"/>
    <n v="0.54869999999999997"/>
    <n v="0.81840000000000002"/>
    <n v="0.79980000000000007"/>
    <n v="0.75330000000000008"/>
    <n v="0.38130000000000003"/>
    <n v="15.81"/>
    <n v="8.370000000000001"/>
    <n v="4.6500000000000004"/>
    <n v="18.600000000000001"/>
    <n v="17.670000000000002"/>
    <n v="2.79"/>
    <n v="6.5100000000000007"/>
    <n v="18.600000000000001"/>
    <n v="3.72"/>
    <n v="5.58"/>
    <n v="25.110000000000003"/>
    <n v="24.18"/>
    <n v="0"/>
    <n v="0"/>
    <n v="0"/>
    <n v="0"/>
    <n v="4.6500000000000004"/>
    <n v="0"/>
    <n v="18.600000000000001"/>
    <n v="4.6500000000000004"/>
    <n v="11.16"/>
    <n v="17.670000000000002"/>
    <n v="6.5100000000000007"/>
    <n v="12.089999999999987"/>
    <n v="19.53"/>
    <n v="11.160000000000107"/>
    <n v="27.900000000000002"/>
    <n v="0"/>
    <n v="21.39"/>
    <n v="3.72"/>
    <n v="19.53"/>
    <n v="7.44"/>
    <n v="4.6500000000000004"/>
    <n v="0"/>
    <n v="0"/>
    <n v="0"/>
    <n v="12.09"/>
    <n v="0.93"/>
    <n v="27.900000000000002"/>
    <n v="0"/>
  </r>
  <r>
    <x v="59"/>
    <x v="1"/>
    <x v="27"/>
    <n v="459.42"/>
    <n v="70.680000000000021"/>
    <n v="124.62"/>
    <n v="108.81000000000002"/>
    <n v="155.31"/>
    <n v="0"/>
    <n v="0.25110000000000005"/>
    <n v="0.56730000000000003"/>
    <n v="0.39990000000000003"/>
    <n v="0.77190000000000014"/>
    <n v="0.91139999999999999"/>
    <n v="0.80910000000000004"/>
    <n v="0.29760000000000003"/>
    <n v="0.13020000000000001"/>
    <n v="0.81840000000000002"/>
    <n v="0.59520000000000006"/>
    <n v="0.69750000000000001"/>
    <n v="0.39990000000000003"/>
    <n v="0.84630000000000005"/>
    <n v="0.79049999999999998"/>
    <n v="0.68820000000000003"/>
    <n v="0.49290000000000006"/>
    <n v="0.41850000000000004"/>
    <n v="0.93"/>
    <n v="0"/>
    <n v="18.600000000000001"/>
    <n v="20.46"/>
    <n v="32.550000000000004"/>
    <n v="13.020000000000001"/>
    <n v="9.3000000000000007"/>
    <n v="25.110000000000003"/>
    <n v="0"/>
    <n v="4.6500000000000004"/>
    <n v="37.200000000000003"/>
    <n v="0"/>
    <n v="36.270000000000003"/>
    <n v="17.670000000000002"/>
    <n v="43.71"/>
    <n v="3.72"/>
    <n v="30.69"/>
    <n v="0"/>
    <n v="3.72"/>
    <n v="19.53"/>
    <n v="32.550000000000004"/>
    <n v="11.16"/>
    <n v="17.670000000000002"/>
    <n v="3.72"/>
    <n v="0"/>
    <n v="0"/>
    <n v="0"/>
    <n v="0"/>
    <n v="13.950000000000001"/>
    <n v="29.76"/>
    <n v="0"/>
    <n v="0"/>
    <n v="0"/>
    <n v="16.740000000000002"/>
    <n v="13.950000000000001"/>
    <n v="33.480000000000004"/>
    <n v="3.72"/>
    <n v="0"/>
    <n v="2.79"/>
    <n v="0"/>
  </r>
  <r>
    <x v="31"/>
    <x v="2"/>
    <x v="3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2"/>
    <x v="3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2"/>
    <x v="3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60"/>
    <x v="2"/>
    <x v="0"/>
    <n v="346.89000000000004"/>
    <n v="115.32000000000002"/>
    <n v="73.47"/>
    <n v="77.190000000000012"/>
    <n v="80.910000000000011"/>
    <n v="0"/>
    <n v="0.36270000000000002"/>
    <n v="0.47430000000000005"/>
    <n v="0.66959999999999997"/>
    <n v="0.88350000000000006"/>
    <n v="0.89280000000000004"/>
    <n v="0.68820000000000003"/>
    <n v="0.5766"/>
    <n v="0.91139999999999999"/>
    <n v="0.45569999999999999"/>
    <n v="0.41850000000000004"/>
    <n v="0.60450000000000004"/>
    <n v="0.91139999999999999"/>
    <n v="0.54869999999999997"/>
    <n v="0.65100000000000013"/>
    <n v="0.37200000000000005"/>
    <n v="0.91139999999999999"/>
    <n v="0.35340000000000005"/>
    <n v="9.3000000000000007"/>
    <n v="0"/>
    <n v="9.3000000000000007"/>
    <n v="0"/>
    <n v="0"/>
    <n v="42.78"/>
    <n v="0"/>
    <n v="12.09"/>
    <n v="0"/>
    <n v="0"/>
    <n v="12.09"/>
    <n v="10.23"/>
    <n v="0"/>
    <n v="18.600000000000001"/>
    <n v="12.09"/>
    <n v="14.88"/>
    <n v="13.020000000000001"/>
    <n v="4.6500000000000004"/>
    <n v="7.44"/>
    <n v="0"/>
    <n v="6.5100000000000007"/>
    <n v="0.93"/>
    <n v="8.370000000000001"/>
    <n v="5.58"/>
    <n v="14.88"/>
    <n v="0"/>
    <n v="25.110000000000003"/>
    <n v="0"/>
    <n v="3.72"/>
    <n v="12.09"/>
    <n v="0"/>
    <n v="0.93"/>
    <n v="6.5100000000000007"/>
    <n v="23.25"/>
    <n v="2.79"/>
    <n v="0"/>
    <n v="13.020000000000001"/>
    <n v="40.92"/>
    <n v="27.900000000000002"/>
    <n v="0"/>
  </r>
  <r>
    <x v="61"/>
    <x v="2"/>
    <x v="1"/>
    <n v="411.99000000000007"/>
    <n v="154.38"/>
    <n v="90.210000000000008"/>
    <n v="86.490000000000023"/>
    <n v="80.910000000000025"/>
    <n v="0"/>
    <n v="0.18600000000000003"/>
    <n v="0.68820000000000003"/>
    <n v="0.75330000000000008"/>
    <n v="0.63240000000000007"/>
    <n v="0.79980000000000007"/>
    <n v="0.59520000000000006"/>
    <n v="0.59520000000000006"/>
    <n v="0.93"/>
    <n v="0.63240000000000007"/>
    <n v="0.51150000000000007"/>
    <n v="0.88350000000000006"/>
    <n v="0.37200000000000005"/>
    <n v="0.88350000000000006"/>
    <n v="0.91139999999999999"/>
    <n v="0.83700000000000008"/>
    <n v="0.93"/>
    <n v="0.8277000000000001"/>
    <n v="0"/>
    <n v="0"/>
    <n v="0"/>
    <n v="9.3000000000000007"/>
    <n v="3.72"/>
    <n v="27.900000000000002"/>
    <n v="0"/>
    <n v="13.950000000000001"/>
    <n v="35.340000000000003"/>
    <n v="0"/>
    <n v="30.69"/>
    <n v="19.53"/>
    <n v="0"/>
    <n v="0"/>
    <n v="0.93"/>
    <n v="13.950000000000001"/>
    <n v="9.3000000000000007"/>
    <n v="20.46"/>
    <n v="16.740000000000002"/>
    <n v="0"/>
    <n v="0"/>
    <n v="16.740000000000002"/>
    <n v="18.600000000000001"/>
    <n v="0"/>
    <n v="13.950000000000001"/>
    <n v="0"/>
    <n v="26.040000000000003"/>
    <n v="4.6500000000000004"/>
    <n v="5.58"/>
    <n v="0.93"/>
    <n v="14.88"/>
    <n v="14.88"/>
    <n v="24.18"/>
    <n v="0"/>
    <n v="18.600000000000001"/>
    <n v="31.62"/>
    <n v="2.79"/>
    <n v="17.670000000000002"/>
    <n v="18.600000000000001"/>
    <n v="11.16"/>
  </r>
  <r>
    <x v="62"/>
    <x v="2"/>
    <x v="2"/>
    <n v="482.67000000000007"/>
    <n v="109.74000000000001"/>
    <n v="191.58"/>
    <n v="114.39"/>
    <n v="66.960000000000008"/>
    <n v="0"/>
    <n v="0.26040000000000002"/>
    <n v="0.54869999999999997"/>
    <n v="0.53939999999999999"/>
    <n v="0.35340000000000005"/>
    <n v="0.86490000000000011"/>
    <n v="0.69750000000000001"/>
    <n v="0.72540000000000004"/>
    <n v="0.6603"/>
    <n v="0.63240000000000007"/>
    <n v="0.51150000000000007"/>
    <n v="0.58590000000000009"/>
    <n v="0.89280000000000004"/>
    <n v="0.86490000000000011"/>
    <n v="0.41850000000000004"/>
    <n v="0.63240000000000007"/>
    <n v="0.2883"/>
    <n v="0.92070000000000007"/>
    <n v="23.25"/>
    <n v="18.600000000000001"/>
    <n v="42.78"/>
    <n v="20.46"/>
    <n v="19.53"/>
    <n v="0"/>
    <n v="18.600000000000001"/>
    <n v="12.09"/>
    <n v="31.62"/>
    <n v="4.6500000000000004"/>
    <n v="26.970000000000002"/>
    <n v="18.600000000000001"/>
    <n v="3.72"/>
    <n v="1.86"/>
    <n v="13.020000000000001"/>
    <n v="25.110000000000003"/>
    <n v="0"/>
    <n v="0"/>
    <n v="4.6500000000000004"/>
    <n v="0"/>
    <n v="0"/>
    <n v="0"/>
    <n v="33.480000000000004"/>
    <n v="39.99"/>
    <n v="9.3000000000000007"/>
    <n v="0"/>
    <n v="17.670000000000002"/>
    <n v="6.5100000000000007"/>
    <n v="0"/>
    <n v="7.44"/>
    <n v="0"/>
    <n v="7.44"/>
    <n v="12.09"/>
    <n v="8.370000000000001"/>
    <n v="18.600000000000001"/>
    <n v="0"/>
    <n v="13.020000000000001"/>
    <n v="36.270000000000003"/>
    <n v="0.93"/>
    <n v="13.020000000000001"/>
  </r>
  <r>
    <x v="63"/>
    <x v="2"/>
    <x v="3"/>
    <n v="464.07000000000005"/>
    <n v="69.75"/>
    <n v="151.59000000000003"/>
    <n v="122.76000000000002"/>
    <n v="119.97000000000001"/>
    <n v="0"/>
    <n v="0.63240000000000007"/>
    <n v="0.53010000000000013"/>
    <n v="0.65100000000000013"/>
    <n v="0.58590000000000009"/>
    <n v="0.83700000000000008"/>
    <n v="0.64170000000000005"/>
    <n v="0.51150000000000007"/>
    <n v="0.70680000000000009"/>
    <n v="0.86490000000000011"/>
    <n v="0.90210000000000001"/>
    <n v="0.66959999999999997"/>
    <n v="0.37200000000000005"/>
    <n v="0.44640000000000002"/>
    <n v="0.93"/>
    <n v="0.27900000000000003"/>
    <n v="0.52080000000000004"/>
    <n v="0.27900000000000003"/>
    <n v="11.16"/>
    <n v="11.16"/>
    <n v="0"/>
    <n v="0"/>
    <n v="0"/>
    <n v="35.340000000000003"/>
    <n v="9.3000000000000007"/>
    <n v="36.270000000000003"/>
    <n v="48.36"/>
    <n v="0"/>
    <n v="2.79"/>
    <n v="15.81"/>
    <n v="19.53"/>
    <n v="0"/>
    <n v="5.58"/>
    <n v="7.44"/>
    <n v="21.39"/>
    <n v="17.670000000000002"/>
    <n v="27.900000000000002"/>
    <n v="4.6500000000000004"/>
    <n v="20.46"/>
    <n v="14.88"/>
    <n v="52.080000000000005"/>
    <n v="2.79"/>
    <n v="1.86"/>
    <n v="0"/>
    <n v="10.23"/>
    <n v="0"/>
    <n v="0"/>
    <n v="20.46"/>
    <n v="0"/>
    <n v="4.6500000000000004"/>
    <n v="12.09"/>
    <n v="19.53"/>
    <n v="0"/>
    <n v="10.23"/>
    <n v="22.32"/>
    <n v="0"/>
    <n v="0.93"/>
    <n v="0"/>
  </r>
  <r>
    <x v="64"/>
    <x v="2"/>
    <x v="4"/>
    <n v="409.20000000000005"/>
    <n v="78.12"/>
    <n v="150.66"/>
    <n v="107.88000000000001"/>
    <n v="72.540000000000006"/>
    <n v="0"/>
    <n v="0.2883"/>
    <n v="0.69750000000000001"/>
    <n v="0.6603"/>
    <n v="0.70680000000000009"/>
    <n v="0.67890000000000006"/>
    <n v="0.55800000000000005"/>
    <n v="0.65100000000000013"/>
    <n v="0.26040000000000002"/>
    <n v="0.67890000000000006"/>
    <n v="0.5766"/>
    <n v="0.73470000000000002"/>
    <n v="0.51150000000000007"/>
    <n v="0.67890000000000006"/>
    <n v="0.80910000000000004"/>
    <n v="0.2697"/>
    <n v="0.86490000000000011"/>
    <n v="0.89280000000000004"/>
    <n v="22.32"/>
    <n v="13.950000000000001"/>
    <n v="0"/>
    <n v="31.62"/>
    <n v="9.3000000000000007"/>
    <n v="6.5100000000000007"/>
    <n v="25.110000000000003"/>
    <n v="12.09"/>
    <n v="22.32"/>
    <n v="7.44"/>
    <n v="5.58"/>
    <n v="0.93"/>
    <n v="33.480000000000004"/>
    <n v="9.3000000000000007"/>
    <n v="5.58"/>
    <n v="12.09"/>
    <n v="11.16"/>
    <n v="0"/>
    <n v="0"/>
    <n v="0"/>
    <n v="34.410000000000004"/>
    <n v="11.16"/>
    <n v="0"/>
    <n v="28.830000000000002"/>
    <n v="5.58"/>
    <n v="0"/>
    <n v="19.53"/>
    <n v="0"/>
    <n v="2.79"/>
    <n v="5.58"/>
    <n v="0"/>
    <n v="0"/>
    <n v="0"/>
    <n v="12.09"/>
    <n v="23.25"/>
    <n v="0"/>
    <n v="31.62"/>
    <n v="11.16"/>
    <n v="0"/>
    <n v="0"/>
  </r>
  <r>
    <x v="65"/>
    <x v="2"/>
    <x v="5"/>
    <n v="571.0200000000001"/>
    <n v="149.73000000000002"/>
    <n v="172.05"/>
    <n v="112.53000000000002"/>
    <n v="136.71"/>
    <n v="0"/>
    <n v="0.87420000000000009"/>
    <n v="0.5766"/>
    <n v="0.56730000000000003"/>
    <n v="0.76260000000000006"/>
    <n v="0.55800000000000005"/>
    <n v="0.74400000000000011"/>
    <n v="0.65100000000000013"/>
    <n v="0.8277000000000001"/>
    <n v="0.25110000000000005"/>
    <n v="0.63240000000000007"/>
    <n v="0.73470000000000002"/>
    <n v="0.83700000000000008"/>
    <n v="0.85560000000000003"/>
    <n v="0.69750000000000001"/>
    <n v="0.79980000000000007"/>
    <n v="0.35340000000000005"/>
    <n v="0.46500000000000002"/>
    <n v="13.020000000000001"/>
    <n v="40.92"/>
    <n v="7.44"/>
    <n v="0"/>
    <n v="23.25"/>
    <n v="30.69"/>
    <n v="25.110000000000003"/>
    <n v="7.44"/>
    <n v="0.93"/>
    <n v="23.25"/>
    <n v="0"/>
    <n v="19.53"/>
    <n v="7.44"/>
    <n v="10.23"/>
    <n v="27.900000000000002"/>
    <n v="16.740000000000002"/>
    <n v="0"/>
    <n v="19.53"/>
    <n v="35.340000000000003"/>
    <n v="0"/>
    <n v="12.09"/>
    <n v="26.970000000000002"/>
    <n v="5.58"/>
    <n v="0"/>
    <n v="2.79"/>
    <n v="5.58"/>
    <n v="33.480000000000004"/>
    <n v="20.46"/>
    <n v="5.58"/>
    <n v="0"/>
    <n v="0"/>
    <n v="2.79"/>
    <n v="0"/>
    <n v="21.39"/>
    <n v="23.25"/>
    <n v="26.040000000000003"/>
    <n v="35.340000000000003"/>
    <n v="15.81"/>
    <n v="12.09"/>
    <n v="13.020000000000001"/>
  </r>
  <r>
    <x v="66"/>
    <x v="2"/>
    <x v="6"/>
    <n v="379.44000000000005"/>
    <n v="63.240000000000009"/>
    <n v="100.44000000000001"/>
    <n v="132.99"/>
    <n v="82.77000000000001"/>
    <n v="0"/>
    <n v="0.72540000000000004"/>
    <n v="0.46500000000000002"/>
    <n v="0.92070000000000007"/>
    <n v="0.71610000000000007"/>
    <n v="0.85560000000000003"/>
    <n v="0.8277000000000001"/>
    <n v="0.81840000000000002"/>
    <n v="0.83700000000000008"/>
    <n v="0.91139999999999999"/>
    <n v="0.74400000000000011"/>
    <n v="0.25110000000000005"/>
    <n v="0.43710000000000004"/>
    <n v="0.45569999999999999"/>
    <n v="0.83700000000000008"/>
    <n v="0.93"/>
    <n v="0.85560000000000003"/>
    <n v="0.49290000000000006"/>
    <n v="0"/>
    <n v="17.670000000000002"/>
    <n v="19.53"/>
    <n v="29.76"/>
    <n v="0"/>
    <n v="0"/>
    <n v="7.44"/>
    <n v="3.72"/>
    <n v="19.53"/>
    <n v="2.79"/>
    <n v="26.970000000000002"/>
    <n v="10.23"/>
    <n v="26.970000000000002"/>
    <n v="2.79"/>
    <n v="7.44"/>
    <n v="26.970000000000002"/>
    <n v="0"/>
    <n v="0.93"/>
    <n v="7.44"/>
    <n v="0"/>
    <n v="39.99"/>
    <n v="38.130000000000003"/>
    <n v="1.86"/>
    <n v="0"/>
    <n v="21.39"/>
    <n v="5.58"/>
    <n v="21.39"/>
    <n v="4.6500000000000004"/>
    <n v="0"/>
    <n v="0"/>
    <n v="0"/>
    <n v="7.44"/>
    <n v="0"/>
    <n v="6.5100000000000007"/>
    <n v="0"/>
    <n v="0"/>
    <n v="0"/>
    <n v="19.53"/>
    <n v="29.76"/>
    <n v="0"/>
  </r>
  <r>
    <x v="67"/>
    <x v="2"/>
    <x v="7"/>
    <n v="465"/>
    <n v="154.38000000000002"/>
    <n v="65.100000000000009"/>
    <n v="94.860000000000014"/>
    <n v="150.66"/>
    <n v="1"/>
    <n v="0.35340000000000005"/>
    <n v="0.53939999999999999"/>
    <n v="0.74400000000000011"/>
    <n v="0.76260000000000006"/>
    <n v="0.91139999999999999"/>
    <n v="0.6603"/>
    <n v="0.6231000000000001"/>
    <n v="0.74400000000000011"/>
    <n v="0.91139999999999999"/>
    <n v="0.69750000000000001"/>
    <n v="0.84630000000000005"/>
    <n v="0.51150000000000007"/>
    <n v="0.33479999999999999"/>
    <n v="0.91139999999999999"/>
    <n v="0.91139999999999999"/>
    <n v="0.39990000000000003"/>
    <n v="0.13950000000000001"/>
    <n v="26.970000000000002"/>
    <n v="0"/>
    <n v="0"/>
    <n v="0"/>
    <n v="15.81"/>
    <n v="9.3000000000000007"/>
    <n v="0"/>
    <n v="8.370000000000001"/>
    <n v="4.6500000000000004"/>
    <n v="0"/>
    <n v="1.86"/>
    <n v="0"/>
    <n v="40.92"/>
    <n v="21.39"/>
    <n v="0"/>
    <n v="1.86"/>
    <n v="26.970000000000002"/>
    <n v="23.25"/>
    <n v="27.900000000000002"/>
    <n v="8.370000000000001"/>
    <n v="0"/>
    <n v="13.950000000000001"/>
    <n v="4.6500000000000004"/>
    <n v="14.88"/>
    <n v="29.76"/>
    <n v="0"/>
    <n v="0"/>
    <n v="9.3000000000000007"/>
    <n v="2.79"/>
    <n v="19.53"/>
    <n v="27.900000000000002"/>
    <n v="0"/>
    <n v="16.740000000000002"/>
    <n v="2.79"/>
    <n v="20.46"/>
    <n v="15.81"/>
    <n v="19.53"/>
    <n v="21.39"/>
    <n v="17.670000000000002"/>
    <n v="12.09"/>
  </r>
  <r>
    <x v="68"/>
    <x v="2"/>
    <x v="8"/>
    <n v="416.64000000000004"/>
    <n v="124.62000000000002"/>
    <n v="79.98"/>
    <n v="94.860000000000014"/>
    <n v="117.17999999999999"/>
    <n v="0"/>
    <n v="0.84630000000000005"/>
    <n v="0.73470000000000002"/>
    <n v="0.71610000000000007"/>
    <n v="0.79980000000000007"/>
    <n v="0.91139999999999999"/>
    <n v="0.16739999999999999"/>
    <n v="0.6231000000000001"/>
    <n v="0.69750000000000001"/>
    <n v="0.46500000000000002"/>
    <n v="0.59520000000000006"/>
    <n v="0.72540000000000004"/>
    <n v="0.83700000000000008"/>
    <n v="0.79980000000000007"/>
    <n v="0.90210000000000001"/>
    <n v="0.65100000000000013"/>
    <n v="0.55800000000000005"/>
    <n v="0.92070000000000007"/>
    <n v="2.79"/>
    <n v="0"/>
    <n v="11.16"/>
    <n v="26.970000000000002"/>
    <n v="0"/>
    <n v="0"/>
    <n v="0"/>
    <n v="10.23"/>
    <n v="0"/>
    <n v="28.830000000000002"/>
    <n v="13.950000000000001"/>
    <n v="7.44"/>
    <n v="20.46"/>
    <n v="26.970000000000002"/>
    <n v="11.16"/>
    <n v="3.72"/>
    <n v="17.670000000000002"/>
    <n v="7.44"/>
    <n v="7.44"/>
    <n v="14.88"/>
    <n v="26.970000000000002"/>
    <n v="37.200000000000003"/>
    <n v="0"/>
    <n v="0"/>
    <n v="12.09"/>
    <n v="4.6500000000000004"/>
    <n v="0"/>
    <n v="2.79"/>
    <n v="0"/>
    <n v="11.16"/>
    <n v="9.3000000000000007"/>
    <n v="2.79"/>
    <n v="22.32"/>
    <n v="26.970000000000002"/>
    <n v="0"/>
    <n v="14.88"/>
    <n v="0.93"/>
    <n v="27.900000000000002"/>
    <n v="6.5100000000000007"/>
    <n v="13.020000000000014"/>
  </r>
  <r>
    <x v="69"/>
    <x v="2"/>
    <x v="9"/>
    <n v="493.83000000000004"/>
    <n v="132.99"/>
    <n v="153.45000000000002"/>
    <n v="167.4"/>
    <n v="39.99"/>
    <n v="0"/>
    <n v="0.84630000000000005"/>
    <n v="0.55800000000000005"/>
    <n v="0.74400000000000011"/>
    <n v="0.74400000000000011"/>
    <n v="0.87420000000000009"/>
    <n v="0.67890000000000006"/>
    <n v="0.8277000000000001"/>
    <n v="0.63240000000000007"/>
    <n v="0.63240000000000007"/>
    <n v="0.61380000000000001"/>
    <n v="0.93"/>
    <n v="0.80910000000000004"/>
    <n v="0.91139999999999999"/>
    <n v="0.32550000000000007"/>
    <n v="0.86490000000000011"/>
    <n v="0.8277000000000001"/>
    <n v="0.79049999999999998"/>
    <n v="47.43"/>
    <n v="12.09"/>
    <n v="22.32"/>
    <n v="37.200000000000003"/>
    <n v="0"/>
    <n v="0"/>
    <n v="11.16"/>
    <n v="0"/>
    <n v="9.3000000000000007"/>
    <n v="13.950000000000001"/>
    <n v="24.18"/>
    <n v="12.09"/>
    <n v="0"/>
    <n v="0"/>
    <n v="12.09"/>
    <n v="13.950000000000001"/>
    <n v="0"/>
    <n v="1.86"/>
    <n v="0"/>
    <n v="0"/>
    <n v="0"/>
    <n v="0.93"/>
    <n v="37.200000000000003"/>
    <n v="26.040000000000003"/>
    <n v="38.130000000000003"/>
    <n v="8.370000000000001"/>
    <n v="1.86"/>
    <n v="14.88"/>
    <n v="33.480000000000004"/>
    <n v="6.5100000000000007"/>
    <n v="13.950000000000001"/>
    <n v="20.46"/>
    <n v="13.950000000000001"/>
    <n v="5.58"/>
    <n v="19.53"/>
    <n v="11.16"/>
    <n v="8.370000000000001"/>
    <n v="9.3000000000000007"/>
    <n v="29.76"/>
    <n v="0.93"/>
  </r>
  <r>
    <x v="70"/>
    <x v="2"/>
    <x v="10"/>
    <n v="481.74"/>
    <n v="126.47999999999999"/>
    <n v="93.93"/>
    <n v="121.83000000000001"/>
    <n v="139.50000000000003"/>
    <n v="0"/>
    <n v="0.34410000000000002"/>
    <n v="0.2697"/>
    <n v="0.68820000000000003"/>
    <n v="0.88350000000000006"/>
    <n v="0.88350000000000006"/>
    <n v="0.6603"/>
    <n v="0.74400000000000011"/>
    <n v="0.69750000000000001"/>
    <n v="0.80910000000000004"/>
    <n v="0.85560000000000003"/>
    <n v="0.72540000000000004"/>
    <n v="0.79980000000000007"/>
    <n v="0.91139999999999999"/>
    <n v="0.85560000000000003"/>
    <n v="0.39990000000000003"/>
    <n v="0.47430000000000005"/>
    <n v="0.77190000000000014"/>
    <n v="13.020000000000001"/>
    <n v="0"/>
    <n v="14.88"/>
    <n v="11.16"/>
    <n v="0"/>
    <n v="12.09"/>
    <n v="0"/>
    <n v="33.480000000000004"/>
    <n v="0"/>
    <n v="9.3000000000000007"/>
    <n v="28.830000000000002"/>
    <n v="17.670000000000002"/>
    <n v="14.88"/>
    <n v="4.6500000000000004"/>
    <n v="14.88"/>
    <n v="4.6500000000000004"/>
    <n v="0"/>
    <n v="33.480000000000004"/>
    <n v="36.270000000000003"/>
    <n v="13.020000000000001"/>
    <n v="11.16"/>
    <n v="0"/>
    <n v="12.09"/>
    <n v="16.740000000000002"/>
    <n v="0"/>
    <n v="0"/>
    <n v="20.46"/>
    <n v="10.23"/>
    <n v="28.830000000000002"/>
    <n v="22.32"/>
    <n v="26.040000000000003"/>
    <n v="0"/>
    <n v="0"/>
    <n v="9.3000000000000007"/>
    <n v="1.86"/>
    <n v="37.200000000000003"/>
    <n v="7.44"/>
    <n v="13.020000000000001"/>
    <n v="11.16"/>
    <n v="20.46"/>
  </r>
  <r>
    <x v="71"/>
    <x v="2"/>
    <x v="11"/>
    <n v="405.47999999999996"/>
    <n v="68.820000000000007"/>
    <n v="114.39"/>
    <n v="123.69"/>
    <n v="98.58"/>
    <n v="0"/>
    <n v="0.44640000000000002"/>
    <n v="0.92070000000000007"/>
    <n v="0.73470000000000002"/>
    <n v="0.72540000000000004"/>
    <n v="0.88349999999999995"/>
    <n v="0.71610000000000007"/>
    <n v="0.60450000000000004"/>
    <n v="0.61380000000000001"/>
    <n v="0.71610000000000007"/>
    <n v="0.86490000000000011"/>
    <n v="0.72540000000000004"/>
    <n v="0.89280000000000004"/>
    <n v="0.79049999999999998"/>
    <n v="0.2697"/>
    <n v="0.80910000000000004"/>
    <n v="0.80910000000000004"/>
    <n v="0.79980000000000007"/>
    <n v="0.93"/>
    <n v="16.740000000000002"/>
    <n v="13.950000000000001"/>
    <n v="24.18"/>
    <n v="27.900000000000002"/>
    <n v="13.020000000000001"/>
    <n v="0"/>
    <n v="7.44"/>
    <n v="0"/>
    <n v="10.23"/>
    <n v="9.3000000000000007"/>
    <n v="0"/>
    <n v="16.740000000000002"/>
    <n v="3.72"/>
    <n v="25.110000000000003"/>
    <n v="0"/>
    <n v="0.93"/>
    <n v="0"/>
    <n v="42.78"/>
    <n v="9.3000000000000007"/>
    <n v="5.58"/>
    <n v="39.06"/>
    <n v="0"/>
    <n v="16.740000000000002"/>
    <n v="0"/>
    <n v="29.76"/>
    <n v="23.25"/>
    <n v="7.44"/>
    <n v="1.86"/>
    <n v="0"/>
    <n v="8.370000000000001"/>
    <n v="9.3000000000000007"/>
    <n v="0"/>
    <n v="0"/>
    <n v="22.32"/>
    <n v="13.950000000000001"/>
    <n v="0"/>
    <n v="14.88"/>
    <n v="0"/>
    <n v="0"/>
  </r>
  <r>
    <x v="72"/>
    <x v="2"/>
    <x v="12"/>
    <n v="496.62000000000006"/>
    <n v="177.63"/>
    <n v="106.95000000000003"/>
    <n v="92.070000000000007"/>
    <n v="119.97000000000003"/>
    <n v="0"/>
    <n v="0.42780000000000001"/>
    <n v="0.61380000000000001"/>
    <n v="0.69750000000000001"/>
    <n v="0.78120000000000001"/>
    <n v="0.90210000000000001"/>
    <n v="0.89280000000000004"/>
    <n v="0.79049999999999998"/>
    <n v="0.68820000000000003"/>
    <n v="0.61380000000000001"/>
    <n v="0.66959999999999997"/>
    <n v="0.64170000000000005"/>
    <n v="0.85560000000000003"/>
    <n v="0.80910000000000004"/>
    <n v="0.30690000000000001"/>
    <n v="0.92070000000000007"/>
    <n v="0.92070000000000007"/>
    <n v="0.40920000000000001"/>
    <n v="0"/>
    <n v="39.06"/>
    <n v="0.93"/>
    <n v="9.3000000000000007"/>
    <n v="10.23"/>
    <n v="11.16"/>
    <n v="6.5100000000000007"/>
    <n v="22.32"/>
    <n v="0.93"/>
    <n v="6.5100000000000007"/>
    <n v="0.93"/>
    <n v="26.970000000000002"/>
    <n v="4.6500000000000004"/>
    <n v="12.09"/>
    <n v="0"/>
    <n v="26.040000000000003"/>
    <n v="13.950000000000001"/>
    <n v="0"/>
    <n v="13.950000000000001"/>
    <n v="22.32"/>
    <n v="6.5100000000000007"/>
    <n v="28.830000000000002"/>
    <n v="6.5100000000000007"/>
    <n v="14.88"/>
    <n v="2.79"/>
    <n v="1.86"/>
    <n v="0"/>
    <n v="9.3000000000000007"/>
    <n v="1.86"/>
    <n v="19.53"/>
    <n v="17.670000000000002"/>
    <n v="10.23"/>
    <n v="24.18"/>
    <n v="5.58"/>
    <n v="5.58"/>
    <n v="23.25"/>
    <n v="36.270000000000003"/>
    <n v="3.72"/>
    <n v="17.670000000000002"/>
    <n v="33.480000000000004"/>
  </r>
  <r>
    <x v="73"/>
    <x v="2"/>
    <x v="13"/>
    <n v="421.29000000000013"/>
    <n v="98.58"/>
    <n v="120.9"/>
    <n v="114.3900000000001"/>
    <n v="87.420000000000016"/>
    <n v="0"/>
    <n v="0.42780000000000001"/>
    <n v="0.83700000000000008"/>
    <n v="0.6231000000000001"/>
    <n v="0.89280000000000004"/>
    <n v="0.85560000000000003"/>
    <n v="0.85560000000000003"/>
    <n v="0.5766"/>
    <n v="0.60450000000000004"/>
    <n v="0.85560000000000003"/>
    <n v="0.93"/>
    <n v="0.66959999999999997"/>
    <n v="0.63240000000000007"/>
    <n v="0.69750000000000001"/>
    <n v="0.86490000000000011"/>
    <n v="0.35340000000000005"/>
    <n v="0.93"/>
    <n v="0.6231000000000001"/>
    <n v="26.040000000000003"/>
    <n v="30.69"/>
    <n v="0.93"/>
    <n v="19.53"/>
    <n v="8.370000000000001"/>
    <n v="0"/>
    <n v="5.58"/>
    <n v="1.86"/>
    <n v="7.44"/>
    <n v="20.46"/>
    <n v="3.72"/>
    <n v="29.76"/>
    <n v="17.670000000000002"/>
    <n v="0"/>
    <n v="0.93"/>
    <n v="0"/>
    <n v="0"/>
    <n v="0"/>
    <n v="38.130000000000003"/>
    <n v="0.93"/>
    <n v="2.79"/>
    <n v="0"/>
    <n v="3.72"/>
    <n v="0"/>
    <n v="8.370000000000001"/>
    <n v="38.130000000000003"/>
    <n v="0"/>
    <n v="15.810000000000107"/>
    <n v="45.57"/>
    <n v="0"/>
    <n v="0"/>
    <n v="0"/>
    <n v="8.370000000000001"/>
    <n v="6.5100000000000007"/>
    <n v="15.81"/>
    <n v="4.6500000000000004"/>
    <n v="6.5100000000000007"/>
    <n v="7.44"/>
    <n v="19.53"/>
    <n v="29.76"/>
  </r>
  <r>
    <x v="74"/>
    <x v="2"/>
    <x v="14"/>
    <n v="408.27"/>
    <n v="44.64"/>
    <n v="169.26"/>
    <n v="91.14"/>
    <n v="103.23000000000002"/>
    <n v="0"/>
    <n v="0.54869999999999997"/>
    <n v="0.77190000000000014"/>
    <n v="0.68820000000000003"/>
    <n v="0.88350000000000006"/>
    <n v="0.77190000000000014"/>
    <n v="0.53010000000000013"/>
    <n v="0.58590000000000009"/>
    <n v="0.54869999999999997"/>
    <n v="0.79980000000000007"/>
    <n v="0.59520000000000006"/>
    <n v="0.42780000000000001"/>
    <n v="0.74400000000000011"/>
    <n v="0.6231000000000001"/>
    <n v="0.79980000000000007"/>
    <n v="0.89280000000000004"/>
    <n v="0.55800000000000005"/>
    <n v="0.39990000000000003"/>
    <n v="39.06"/>
    <n v="0"/>
    <n v="23.25"/>
    <n v="52.080000000000005"/>
    <n v="0"/>
    <n v="0"/>
    <n v="14.88"/>
    <n v="13.950000000000001"/>
    <n v="26.040000000000003"/>
    <n v="0"/>
    <n v="46.5"/>
    <n v="17.670000000000002"/>
    <n v="0"/>
    <n v="18.600000000000001"/>
    <n v="2.79"/>
    <n v="3.72"/>
    <n v="8.370000000000001"/>
    <n v="0"/>
    <n v="52.080000000000005"/>
    <n v="0"/>
    <n v="0.93"/>
    <n v="2.79"/>
    <n v="13.020000000000001"/>
    <n v="2.79"/>
    <n v="38.130000000000003"/>
    <n v="0"/>
    <n v="19.53"/>
    <n v="13.020000000000001"/>
    <n v="0.93"/>
    <n v="0"/>
    <n v="0"/>
    <n v="0"/>
    <n v="13.950000000000001"/>
    <n v="3.72"/>
    <n v="15.81"/>
    <n v="0"/>
    <n v="4.6500000000000004"/>
    <n v="0"/>
    <n v="0"/>
    <n v="6.5100000000000007"/>
  </r>
  <r>
    <x v="75"/>
    <x v="2"/>
    <x v="15"/>
    <n v="442.68"/>
    <n v="113.46000000000001"/>
    <n v="142.29"/>
    <n v="68.820000000000007"/>
    <n v="118.11"/>
    <n v="0"/>
    <n v="0.18600000000000003"/>
    <n v="0.53939999999999999"/>
    <n v="0.34410000000000002"/>
    <n v="0.76260000000000006"/>
    <n v="0.85560000000000003"/>
    <n v="0.78120000000000001"/>
    <n v="0.64170000000000005"/>
    <n v="0.72540000000000004"/>
    <n v="0.86490000000000011"/>
    <n v="0.71610000000000007"/>
    <n v="0.68820000000000003"/>
    <n v="0.37200000000000005"/>
    <n v="0.91139999999999999"/>
    <n v="0.86490000000000011"/>
    <n v="0.92070000000000007"/>
    <n v="0.8277000000000001"/>
    <n v="0.34410000000000002"/>
    <n v="13.950000000000001"/>
    <n v="0"/>
    <n v="29.76"/>
    <n v="0"/>
    <n v="1.86"/>
    <n v="43.71"/>
    <n v="30.69"/>
    <n v="13.950000000000001"/>
    <n v="0"/>
    <n v="8.370000000000001"/>
    <n v="0.93"/>
    <n v="9.3000000000000007"/>
    <n v="8.370000000000001"/>
    <n v="13.950000000000001"/>
    <n v="0"/>
    <n v="39.06"/>
    <n v="9.3000000000000007"/>
    <n v="24.18"/>
    <n v="0"/>
    <n v="13.950000000000001"/>
    <n v="13.020000000000001"/>
    <n v="39.06"/>
    <n v="0"/>
    <n v="6.5100000000000007"/>
    <n v="0"/>
    <n v="0"/>
    <n v="0"/>
    <n v="4.6500000000000004"/>
    <n v="0"/>
    <n v="5.58"/>
    <n v="13.020000000000001"/>
    <n v="0"/>
    <n v="22.32"/>
    <n v="0"/>
    <n v="25.110000000000003"/>
    <n v="0.93"/>
    <n v="7.44"/>
    <n v="16.740000000000002"/>
    <n v="0"/>
    <n v="27.900000000000002"/>
  </r>
  <r>
    <x v="76"/>
    <x v="2"/>
    <x v="16"/>
    <n v="318.06000000000012"/>
    <n v="76.260000000000119"/>
    <n v="132.06"/>
    <n v="68.820000000000007"/>
    <n v="40.92"/>
    <n v="1"/>
    <n v="0.22320000000000001"/>
    <n v="0.18600000000000003"/>
    <n v="0.84630000000000005"/>
    <n v="0.58590000000000009"/>
    <n v="0.53010000000000013"/>
    <n v="0.66959999999999997"/>
    <n v="0.58590000000000009"/>
    <n v="0.52080000000000004"/>
    <n v="0.60450000000000004"/>
    <n v="0.85560000000000003"/>
    <n v="0.55800000000000005"/>
    <n v="0.54869999999999997"/>
    <n v="0.79049999999999998"/>
    <n v="0.83700000000000008"/>
    <n v="0.86490000000000011"/>
    <n v="0.53939999999999999"/>
    <n v="0.88350000000000006"/>
    <n v="20.46"/>
    <n v="8.370000000000001"/>
    <n v="0"/>
    <n v="25.110000000000003"/>
    <n v="6.5100000000000007"/>
    <n v="11.16"/>
    <n v="31.62"/>
    <n v="7.44"/>
    <n v="0"/>
    <n v="21.39"/>
    <n v="20.46"/>
    <n v="0"/>
    <n v="20.46"/>
    <n v="0"/>
    <n v="0"/>
    <n v="0.93"/>
    <n v="0.93"/>
    <n v="3.72"/>
    <n v="0"/>
    <n v="14.88"/>
    <n v="17.670000000000002"/>
    <n v="6.5100000000000007"/>
    <n v="0"/>
    <n v="0"/>
    <n v="0"/>
    <n v="0"/>
    <n v="1.86"/>
    <n v="26.040000000000003"/>
    <n v="16.740000000000002"/>
    <n v="0"/>
    <n v="36.270000000000003"/>
    <n v="0"/>
    <n v="0"/>
    <n v="3.72"/>
    <n v="13.950000000000001"/>
    <n v="9.3000000000000007"/>
    <n v="4.6500000000000004"/>
    <n v="0"/>
    <n v="5.58"/>
    <n v="2.7900000000001057"/>
  </r>
  <r>
    <x v="77"/>
    <x v="2"/>
    <x v="17"/>
    <n v="538.47"/>
    <n v="128.34"/>
    <n v="94.860000000000014"/>
    <n v="148.80000000000001"/>
    <n v="166.47000000000003"/>
    <n v="0"/>
    <n v="0.86490000000000011"/>
    <n v="0.64170000000000005"/>
    <n v="0.46500000000000002"/>
    <n v="0.90210000000000001"/>
    <n v="0.66959999999999997"/>
    <n v="0.3906"/>
    <n v="0.65100000000000013"/>
    <n v="0.67890000000000006"/>
    <n v="0.86490000000000011"/>
    <n v="0.61380000000000001"/>
    <n v="0.67890000000000006"/>
    <n v="0.91139999999999999"/>
    <n v="0.90210000000000001"/>
    <n v="0.93"/>
    <n v="0.1023"/>
    <n v="0.59520000000000006"/>
    <n v="0.83700000000000008"/>
    <n v="0"/>
    <n v="12.09"/>
    <n v="20.46"/>
    <n v="27.900000000000002"/>
    <n v="6.5100000000000007"/>
    <n v="23.25"/>
    <n v="0"/>
    <n v="0"/>
    <n v="4.6500000000000004"/>
    <n v="0"/>
    <n v="0"/>
    <n v="5.58"/>
    <n v="11.16"/>
    <n v="34.410000000000004"/>
    <n v="29.76"/>
    <n v="11.16"/>
    <n v="27.900000000000002"/>
    <n v="11.16"/>
    <n v="31.62"/>
    <n v="3.72"/>
    <n v="11.16"/>
    <n v="0"/>
    <n v="1.86"/>
    <n v="0"/>
    <n v="7.44"/>
    <n v="30.69"/>
    <n v="36.270000000000003"/>
    <n v="9.3000000000000007"/>
    <n v="22.32"/>
    <n v="29.76"/>
    <n v="25.110000000000003"/>
    <n v="40.92"/>
    <n v="8.370000000000001"/>
    <n v="14.88"/>
    <n v="9.3000000000000007"/>
    <n v="0"/>
    <n v="0"/>
    <n v="0.93"/>
    <n v="12.09"/>
    <n v="16.740000000000002"/>
  </r>
  <r>
    <x v="78"/>
    <x v="2"/>
    <x v="18"/>
    <n v="325.50000000000017"/>
    <n v="58.590000000000103"/>
    <n v="130.20000000000002"/>
    <n v="89.28"/>
    <n v="47.43"/>
    <n v="0"/>
    <n v="0.2046"/>
    <n v="0.53939999999999999"/>
    <n v="0.66959999999999997"/>
    <n v="0.81840000000000002"/>
    <n v="0.92070000000000007"/>
    <n v="0.85560000000000003"/>
    <n v="0.53010000000000013"/>
    <n v="0.67890000000000006"/>
    <n v="0.80910000000000004"/>
    <n v="0.69750000000000001"/>
    <n v="0.90210000000000001"/>
    <n v="0.42780000000000001"/>
    <n v="0.84630000000000005"/>
    <n v="0.87420000000000009"/>
    <n v="0.84630000000000005"/>
    <n v="0.47430000000000005"/>
    <n v="0.84630000000000005"/>
    <n v="17.670000000000002"/>
    <n v="2.79"/>
    <n v="16.740000000000002"/>
    <n v="6.5100000000000007"/>
    <n v="7.44"/>
    <n v="9.3000000000000007"/>
    <n v="3.72"/>
    <n v="34.410000000000004"/>
    <n v="31.62"/>
    <n v="0"/>
    <n v="9.3000000000000007"/>
    <n v="3.72"/>
    <n v="15.81"/>
    <n v="20.46"/>
    <n v="0"/>
    <n v="0"/>
    <n v="0"/>
    <n v="1.86"/>
    <n v="3.72"/>
    <n v="1.86"/>
    <n v="9.3000000000000007"/>
    <n v="7.44"/>
    <n v="8.370000000000001"/>
    <n v="3.72"/>
    <n v="0"/>
    <n v="22.32"/>
    <n v="0"/>
    <n v="28.830000000000002"/>
    <n v="9.3000000000000007"/>
    <n v="0"/>
    <n v="11.16"/>
    <n v="0"/>
    <n v="0"/>
    <n v="12.09"/>
    <n v="6.5100000000000007"/>
    <n v="1.86"/>
    <n v="20.46"/>
    <n v="2.79"/>
    <n v="1.86"/>
    <n v="1.8600000000001058"/>
  </r>
  <r>
    <x v="79"/>
    <x v="2"/>
    <x v="19"/>
    <n v="299.46000000000004"/>
    <n v="90.210000000000008"/>
    <n v="53.010000000000005"/>
    <n v="102.30000000000001"/>
    <n v="53.94"/>
    <n v="0"/>
    <n v="0.46500000000000002"/>
    <n v="0.53010000000000013"/>
    <n v="0.68820000000000003"/>
    <n v="0.85560000000000003"/>
    <n v="0.71610000000000007"/>
    <n v="0.1116"/>
    <n v="0.6603"/>
    <n v="0.6231000000000001"/>
    <n v="0.6603"/>
    <n v="0.5766"/>
    <n v="0.8277000000000001"/>
    <n v="0.54869999999999997"/>
    <n v="0.45569999999999999"/>
    <n v="0.84630000000000005"/>
    <n v="0.86490000000000011"/>
    <n v="0.54869999999999997"/>
    <n v="0.93"/>
    <n v="0"/>
    <n v="0"/>
    <n v="3.72"/>
    <n v="0"/>
    <n v="2.79"/>
    <n v="0"/>
    <n v="0"/>
    <n v="5.58"/>
    <n v="30.69"/>
    <n v="10.23"/>
    <n v="2.79"/>
    <n v="16.740000000000002"/>
    <n v="14.88"/>
    <n v="0.93"/>
    <n v="10.23"/>
    <n v="0"/>
    <n v="1.86"/>
    <n v="3.72"/>
    <n v="0"/>
    <n v="5.58"/>
    <n v="8.370000000000001"/>
    <n v="0"/>
    <n v="22.32"/>
    <n v="36.270000000000003"/>
    <n v="18.600000000000001"/>
    <n v="0.93"/>
    <n v="0"/>
    <n v="0"/>
    <n v="15.81"/>
    <n v="0"/>
    <n v="0"/>
    <n v="0"/>
    <n v="26.970000000000002"/>
    <n v="0.93"/>
    <n v="1.86"/>
    <n v="0"/>
    <n v="22.32"/>
    <n v="29.76"/>
    <n v="0"/>
    <n v="8.370000000000001"/>
  </r>
  <r>
    <x v="80"/>
    <x v="2"/>
    <x v="20"/>
    <n v="491.04000000000019"/>
    <n v="97.65"/>
    <n v="130.20000000000002"/>
    <n v="67.8900000000001"/>
    <n v="195.30000000000004"/>
    <n v="0"/>
    <n v="0.29760000000000003"/>
    <n v="0.46500000000000002"/>
    <n v="0.69750000000000001"/>
    <n v="0.83700000000000008"/>
    <n v="0.74400000000000011"/>
    <n v="0.23250000000000001"/>
    <n v="0.6603"/>
    <n v="0.68820000000000003"/>
    <n v="0.34410000000000002"/>
    <n v="0.89280000000000004"/>
    <n v="0.6603"/>
    <n v="0.66959999999999997"/>
    <n v="0.50220000000000009"/>
    <n v="0.74400000000000011"/>
    <n v="0.2883"/>
    <n v="0.90210000000000001"/>
    <n v="0.53010000000000013"/>
    <n v="0"/>
    <n v="10.23"/>
    <n v="14.88"/>
    <n v="10.23"/>
    <n v="13.950000000000001"/>
    <n v="27.900000000000002"/>
    <n v="33.480000000000004"/>
    <n v="5.58"/>
    <n v="6.5100000000000007"/>
    <n v="7.44"/>
    <n v="25.110000000000003"/>
    <n v="29.76"/>
    <n v="19.53"/>
    <n v="38.130000000000003"/>
    <n v="14.88"/>
    <n v="27.900000000000002"/>
    <n v="5.58"/>
    <n v="4.6500000000000004"/>
    <n v="11.16"/>
    <n v="43.71"/>
    <n v="32.550000000000004"/>
    <n v="7.44"/>
    <n v="14.88"/>
    <n v="0.9300000000000529"/>
    <n v="0"/>
    <n v="0"/>
    <n v="2.79"/>
    <n v="9.300000000000054"/>
    <n v="0"/>
    <n v="0"/>
    <n v="1.86"/>
    <n v="18.600000000000001"/>
    <n v="0"/>
    <n v="14.88"/>
    <n v="0"/>
    <n v="0"/>
    <n v="30.69"/>
    <n v="27.900000000000002"/>
    <n v="3.72"/>
    <n v="0"/>
  </r>
  <r>
    <x v="81"/>
    <x v="2"/>
    <x v="21"/>
    <n v="265.05000000000013"/>
    <n v="66.03"/>
    <n v="74.400000000000006"/>
    <n v="72.540000000000006"/>
    <n v="52.080000000000105"/>
    <n v="0"/>
    <n v="0.41850000000000004"/>
    <n v="0.73470000000000002"/>
    <n v="0.70680000000000009"/>
    <n v="0.81840000000000002"/>
    <n v="0.35340000000000005"/>
    <n v="0.53939999999999999"/>
    <n v="0.61380000000000001"/>
    <n v="0.92070000000000007"/>
    <n v="0.61380000000000001"/>
    <n v="0.71610000000000007"/>
    <n v="0.70680000000000009"/>
    <n v="0.2697"/>
    <n v="0.88350000000000006"/>
    <n v="0.67890000000000006"/>
    <n v="0.90210000000000001"/>
    <n v="0.78120000000000001"/>
    <n v="0.80910000000000004"/>
    <n v="0.93"/>
    <n v="7.44"/>
    <n v="13.950000000000001"/>
    <n v="8.370000000000001"/>
    <n v="9.3000000000000007"/>
    <n v="0.93"/>
    <n v="12.09"/>
    <n v="17.670000000000002"/>
    <n v="3.72"/>
    <n v="0"/>
    <n v="45.57"/>
    <n v="10.230000000000107"/>
    <n v="0"/>
    <n v="0"/>
    <n v="8.370000000000001"/>
    <n v="19.53"/>
    <n v="7.44"/>
    <n v="4.6500000000000004"/>
    <n v="0"/>
    <n v="1.86"/>
    <n v="0"/>
    <n v="5.58"/>
    <n v="0"/>
    <n v="0"/>
    <n v="2.79"/>
    <n v="13.020000000000001"/>
    <n v="36.270000000000003"/>
    <n v="11.16"/>
    <n v="1.86"/>
    <n v="1.86"/>
    <n v="0.93"/>
    <n v="0"/>
    <n v="8.370000000000001"/>
    <n v="6.5100000000000007"/>
    <n v="0"/>
    <n v="27.900000000000002"/>
    <n v="11.16"/>
    <n v="0"/>
    <n v="0"/>
    <n v="11.16"/>
  </r>
  <r>
    <x v="82"/>
    <x v="2"/>
    <x v="22"/>
    <n v="587.76"/>
    <n v="181.35000000000002"/>
    <n v="99.510000000000019"/>
    <n v="100.44000000000001"/>
    <n v="206.46"/>
    <n v="0"/>
    <n v="0.85560000000000003"/>
    <n v="0.54869999999999997"/>
    <n v="0.74400000000000011"/>
    <n v="0.84630000000000005"/>
    <n v="0.8277000000000001"/>
    <n v="0.31620000000000004"/>
    <n v="0.81840000000000002"/>
    <n v="0.74400000000000011"/>
    <n v="0.25110000000000005"/>
    <n v="0.89280000000000004"/>
    <n v="0.58590000000000009"/>
    <n v="0.2883"/>
    <n v="0.83700000000000008"/>
    <n v="0.87420000000000009"/>
    <n v="0.66959999999999997"/>
    <n v="0.66959999999999997"/>
    <n v="0.86490000000000011"/>
    <n v="14.88"/>
    <n v="29.76"/>
    <n v="8.370000000000001"/>
    <n v="0"/>
    <n v="0"/>
    <n v="26.040000000000003"/>
    <n v="0"/>
    <n v="0"/>
    <n v="4.6500000000000004"/>
    <n v="15.81"/>
    <n v="0"/>
    <n v="12.09"/>
    <n v="0"/>
    <n v="28.830000000000002"/>
    <n v="29.76"/>
    <n v="45.57"/>
    <n v="4.6500000000000004"/>
    <n v="32.550000000000004"/>
    <n v="10.23"/>
    <n v="42.78"/>
    <n v="17.670000000000002"/>
    <n v="0"/>
    <n v="0"/>
    <n v="0"/>
    <n v="13.950000000000001"/>
    <n v="21.39"/>
    <n v="12.09"/>
    <n v="0"/>
    <n v="35.340000000000003"/>
    <n v="0"/>
    <n v="0.93"/>
    <n v="56.730000000000004"/>
    <n v="39.06"/>
    <n v="14.88"/>
    <n v="0"/>
    <n v="8.370000000000001"/>
    <n v="19.53"/>
    <n v="39.99"/>
    <n v="0"/>
    <n v="1.86"/>
  </r>
  <r>
    <x v="83"/>
    <x v="2"/>
    <x v="23"/>
    <n v="504.06"/>
    <n v="162.75"/>
    <n v="94.860000000000014"/>
    <n v="104.16"/>
    <n v="142.29000000000002"/>
    <n v="0"/>
    <n v="0.3906"/>
    <n v="0.2883"/>
    <n v="0.71610000000000007"/>
    <n v="0.86490000000000011"/>
    <n v="0.75330000000000008"/>
    <n v="0.66959999999999997"/>
    <n v="0.68820000000000003"/>
    <n v="0.61380000000000001"/>
    <n v="0.6603"/>
    <n v="0.55800000000000005"/>
    <n v="0.69750000000000001"/>
    <n v="0.83700000000000008"/>
    <n v="0.23250000000000001"/>
    <n v="0.8277000000000001"/>
    <n v="0.91139999999999999"/>
    <n v="0.53010000000000013"/>
    <n v="0.90210000000000001"/>
    <n v="17.670000000000002"/>
    <n v="29.76"/>
    <n v="0"/>
    <n v="6.5100000000000007"/>
    <n v="29.76"/>
    <n v="0"/>
    <n v="2.79"/>
    <n v="5.58"/>
    <n v="2.79"/>
    <n v="0"/>
    <n v="0"/>
    <n v="17.670000000000002"/>
    <n v="0"/>
    <n v="0"/>
    <n v="33.480000000000004"/>
    <n v="14.88"/>
    <n v="46.5"/>
    <n v="0"/>
    <n v="21.39"/>
    <n v="8.370000000000001"/>
    <n v="0"/>
    <n v="0"/>
    <n v="26.970000000000002"/>
    <n v="3.72"/>
    <n v="13.950000000000001"/>
    <n v="32.550000000000004"/>
    <n v="8.370000000000001"/>
    <n v="0"/>
    <n v="18.600000000000001"/>
    <n v="0"/>
    <n v="21.39"/>
    <n v="11.16"/>
    <n v="26.970000000000002"/>
    <n v="9.3000000000000007"/>
    <n v="24.18"/>
    <n v="21.39"/>
    <n v="16.740000000000002"/>
    <n v="0"/>
    <n v="9.3000000000000007"/>
    <n v="22.32"/>
  </r>
  <r>
    <x v="84"/>
    <x v="2"/>
    <x v="24"/>
    <n v="583.11"/>
    <n v="142.29000000000002"/>
    <n v="155.31000000000003"/>
    <n v="132.99000000000004"/>
    <n v="152.52000000000001"/>
    <n v="0"/>
    <n v="0.18600000000000003"/>
    <n v="0.5766"/>
    <n v="0.83700000000000008"/>
    <n v="0.76260000000000006"/>
    <n v="0.83700000000000008"/>
    <n v="0.61380000000000001"/>
    <n v="0.61380000000000001"/>
    <n v="0.54869999999999997"/>
    <n v="0.69750000000000001"/>
    <n v="0.65100000000000013"/>
    <n v="0.53939999999999999"/>
    <n v="0.31620000000000004"/>
    <n v="0.87420000000000009"/>
    <n v="0.41850000000000004"/>
    <n v="0.38130000000000003"/>
    <n v="0.93"/>
    <n v="0.27900000000000003"/>
    <n v="18.600000000000001"/>
    <n v="39.06"/>
    <n v="18.600000000000001"/>
    <n v="21.39"/>
    <n v="6.5100000000000264"/>
    <n v="28.830000000000002"/>
    <n v="10.23"/>
    <n v="11.16"/>
    <n v="0.93"/>
    <n v="0"/>
    <n v="5.58"/>
    <n v="19.53"/>
    <n v="26.970000000000002"/>
    <n v="0"/>
    <n v="9.3000000000000007"/>
    <n v="25.110000000000003"/>
    <n v="30.69"/>
    <n v="0"/>
    <n v="15.81"/>
    <n v="25.110000000000003"/>
    <n v="7.44"/>
    <n v="11.16"/>
    <n v="35.340000000000003"/>
    <n v="11.16"/>
    <n v="0"/>
    <n v="38.130000000000003"/>
    <n v="5.58"/>
    <n v="13.950000000000001"/>
    <n v="5.58"/>
    <n v="4.6500000000000004"/>
    <n v="0.93"/>
    <n v="13.950000000000001"/>
    <n v="7.44"/>
    <n v="34.410000000000004"/>
    <n v="17.670000000000002"/>
    <n v="5.58"/>
    <n v="0"/>
    <n v="22.32"/>
    <n v="39.99"/>
    <n v="0"/>
  </r>
  <r>
    <x v="85"/>
    <x v="2"/>
    <x v="25"/>
    <n v="444.54"/>
    <n v="100.44000000000001"/>
    <n v="150.66"/>
    <n v="146.01000000000002"/>
    <n v="47.43"/>
    <n v="0"/>
    <n v="0.72540000000000004"/>
    <n v="0.53010000000000013"/>
    <n v="0.48360000000000003"/>
    <n v="0.54869999999999997"/>
    <n v="0.89280000000000004"/>
    <n v="0.90210000000000001"/>
    <n v="0.6231000000000001"/>
    <n v="0.64170000000000005"/>
    <n v="0.56730000000000003"/>
    <n v="0.63240000000000007"/>
    <n v="0.92070000000000007"/>
    <n v="0.91139999999999999"/>
    <n v="0.87420000000000009"/>
    <n v="0.3906"/>
    <n v="0.71610000000000007"/>
    <n v="0.71610000000000007"/>
    <n v="0.38130000000000003"/>
    <n v="28.830000000000002"/>
    <n v="20.46"/>
    <n v="0"/>
    <n v="36.270000000000003"/>
    <n v="0"/>
    <n v="3.72"/>
    <n v="1.86"/>
    <n v="36.270000000000003"/>
    <n v="2.79"/>
    <n v="20.46"/>
    <n v="15.81"/>
    <n v="1.86"/>
    <n v="14.88"/>
    <n v="22.32"/>
    <n v="0"/>
    <n v="0"/>
    <n v="0"/>
    <n v="3.72"/>
    <n v="4.6500000000000004"/>
    <n v="0"/>
    <n v="7.44"/>
    <n v="0"/>
    <n v="0"/>
    <n v="39.99"/>
    <n v="0"/>
    <n v="42.78"/>
    <n v="12.09"/>
    <n v="16.740000000000002"/>
    <n v="23.25"/>
    <n v="3.72"/>
    <n v="0"/>
    <n v="34.410000000000004"/>
    <n v="3.72"/>
    <n v="3.72"/>
    <n v="13.020000000000001"/>
    <n v="4.6500000000000004"/>
    <n v="16.740000000000002"/>
    <n v="15.81"/>
    <n v="8.370000000000001"/>
    <n v="0"/>
  </r>
  <r>
    <x v="86"/>
    <x v="2"/>
    <x v="26"/>
    <n v="366.42"/>
    <n v="105.09"/>
    <n v="48.36"/>
    <n v="95.79"/>
    <n v="117.17999999999999"/>
    <n v="0"/>
    <n v="0.52080000000000004"/>
    <n v="0.67890000000000006"/>
    <n v="0.74400000000000011"/>
    <n v="0.81840000000000002"/>
    <n v="0.43710000000000004"/>
    <n v="0.44640000000000002"/>
    <n v="0.1023"/>
    <n v="0.2883"/>
    <n v="0.80910000000000004"/>
    <n v="0.8277000000000001"/>
    <n v="0.79049999999999998"/>
    <n v="0.40920000000000001"/>
    <n v="0.44640000000000002"/>
    <n v="0.65100000000000013"/>
    <n v="0.6603"/>
    <n v="0.68820000000000003"/>
    <n v="0.5766"/>
    <n v="0"/>
    <n v="0"/>
    <n v="2.79"/>
    <n v="27.900000000000002"/>
    <n v="8.370000000000001"/>
    <n v="1.86"/>
    <n v="3.72"/>
    <n v="0.93"/>
    <n v="0"/>
    <n v="2.79"/>
    <n v="30.69"/>
    <n v="0"/>
    <n v="12.09"/>
    <n v="0"/>
    <n v="16.740000000000002"/>
    <n v="15.81"/>
    <n v="47.43"/>
    <n v="7.44"/>
    <n v="2.79"/>
    <n v="14.88"/>
    <n v="8.370000000000001"/>
    <n v="2.7899999999998943"/>
    <n v="13.020000000000001"/>
    <n v="13.950000000000001"/>
    <n v="13.020000000000106"/>
    <n v="9.3000000000000007"/>
    <n v="0"/>
    <n v="35.340000000000003"/>
    <n v="0"/>
    <n v="0"/>
    <n v="13.020000000000001"/>
    <n v="2.79"/>
    <n v="28.830000000000002"/>
    <n v="7.44"/>
    <n v="7.44"/>
    <n v="28.830000000000002"/>
    <n v="0"/>
    <n v="0"/>
    <n v="16.740000000000002"/>
    <n v="0"/>
  </r>
  <r>
    <x v="87"/>
    <x v="2"/>
    <x v="27"/>
    <n v="413.85"/>
    <n v="63.240000000000009"/>
    <n v="131.13000000000002"/>
    <n v="30.689999999999998"/>
    <n v="188.79000000000002"/>
    <n v="0"/>
    <n v="0.48360000000000003"/>
    <n v="0.5766"/>
    <n v="0.47430000000000005"/>
    <n v="0.37200000000000005"/>
    <n v="0.85560000000000003"/>
    <n v="0.6231000000000001"/>
    <n v="0.60450000000000004"/>
    <n v="0.59520000000000006"/>
    <n v="0.16739999999999999"/>
    <n v="0.69750000000000001"/>
    <n v="0.97650000000000015"/>
    <n v="0.92070000000000007"/>
    <n v="0.88350000000000006"/>
    <n v="0.86490000000000011"/>
    <n v="0.39990000000000003"/>
    <n v="0.91139999999999999"/>
    <n v="0.79980000000000007"/>
    <n v="12.09"/>
    <n v="11.16"/>
    <n v="0"/>
    <n v="2.79"/>
    <n v="11.16"/>
    <n v="13.020000000000001"/>
    <n v="13.950000000000001"/>
    <n v="23.25"/>
    <n v="41.85"/>
    <n v="1.86"/>
    <n v="35.340000000000003"/>
    <n v="26.970000000000002"/>
    <n v="48.36"/>
    <n v="0.93"/>
    <n v="0"/>
    <n v="12.09"/>
    <n v="16.740000000000002"/>
    <n v="4.6500000000000004"/>
    <n v="45.57"/>
    <n v="33.480000000000004"/>
    <n v="13.950000000000001"/>
    <n v="0"/>
    <n v="0"/>
    <n v="2.79"/>
    <n v="0"/>
    <n v="4.6500000000000004"/>
    <n v="0.93"/>
    <n v="0"/>
    <n v="3.72"/>
    <n v="4.6500000000000004"/>
    <n v="0"/>
    <n v="9.3000000000000007"/>
    <n v="24.18"/>
    <n v="0"/>
    <n v="0"/>
    <n v="8.370000000000001"/>
    <n v="13.020000000000001"/>
    <n v="7.44"/>
    <n v="0.93"/>
    <n v="0"/>
  </r>
  <r>
    <x v="88"/>
    <x v="2"/>
    <x v="28"/>
    <n v="514.29000000000008"/>
    <n v="96.72"/>
    <n v="159.96"/>
    <n v="150.66"/>
    <n v="106.95"/>
    <n v="0"/>
    <n v="0.54869999999999997"/>
    <n v="0.26040000000000002"/>
    <n v="0.69750000000000001"/>
    <n v="0.75330000000000008"/>
    <n v="0.87420000000000009"/>
    <n v="0.91139999999999999"/>
    <n v="0.55800000000000005"/>
    <n v="0.88350000000000006"/>
    <n v="0.71610000000000007"/>
    <n v="0.41850000000000004"/>
    <n v="0.65100000000000013"/>
    <n v="0.47430000000000005"/>
    <n v="0.72540000000000004"/>
    <n v="0.90210000000000001"/>
    <n v="0.87420000000000009"/>
    <n v="0.87420000000000009"/>
    <n v="0.93"/>
    <n v="12.09"/>
    <n v="9.3000000000000007"/>
    <n v="31.62"/>
    <n v="39.06"/>
    <n v="5.58"/>
    <n v="37.200000000000003"/>
    <n v="6.5100000000000007"/>
    <n v="18.600000000000001"/>
    <n v="0"/>
    <n v="0"/>
    <n v="0"/>
    <n v="0"/>
    <n v="12.09"/>
    <n v="31.62"/>
    <n v="8.370000000000001"/>
    <n v="13.020000000000001"/>
    <n v="0.93"/>
    <n v="9.3000000000000007"/>
    <n v="15.81"/>
    <n v="15.81"/>
    <n v="17.670000000000002"/>
    <n v="0"/>
    <n v="0"/>
    <n v="8.370000000000001"/>
    <n v="3.72"/>
    <n v="41.85"/>
    <n v="9.3000000000000007"/>
    <n v="32.550000000000004"/>
    <n v="11.16"/>
    <n v="26.040000000000003"/>
    <n v="13.950000000000001"/>
    <n v="4.6500000000000004"/>
    <n v="1.86"/>
    <n v="7.44"/>
    <n v="23.25"/>
    <n v="0"/>
    <n v="0"/>
    <n v="6.5100000000000007"/>
    <n v="16.740000000000002"/>
    <n v="22.32"/>
  </r>
  <r>
    <x v="89"/>
    <x v="2"/>
    <x v="29"/>
    <n v="491.04"/>
    <n v="181.35000000000002"/>
    <n v="72.540000000000006"/>
    <n v="45.570000000000007"/>
    <n v="191.57999999999998"/>
    <n v="0"/>
    <n v="0.6231000000000001"/>
    <n v="0.53939999999999999"/>
    <n v="0.92070000000000007"/>
    <n v="0.1953"/>
    <n v="0.84630000000000005"/>
    <n v="0.73470000000000002"/>
    <n v="0.61380000000000001"/>
    <n v="0.54869999999999997"/>
    <n v="0.72540000000000004"/>
    <n v="0.59520000000000006"/>
    <n v="0.92070000000000007"/>
    <n v="0.74400000000000011"/>
    <n v="0.79980000000000007"/>
    <n v="0.70680000000000009"/>
    <n v="0.79049999999999998"/>
    <n v="0.51150000000000007"/>
    <n v="0.77190000000000014"/>
    <n v="0"/>
    <n v="33.480000000000004"/>
    <n v="0"/>
    <n v="0"/>
    <n v="4.6500000000000004"/>
    <n v="27.900000000000002"/>
    <n v="6.5100000000000007"/>
    <n v="0"/>
    <n v="0"/>
    <n v="0"/>
    <n v="38.130000000000003"/>
    <n v="5.58"/>
    <n v="39.99"/>
    <n v="39.06"/>
    <n v="32.550000000000004"/>
    <n v="0"/>
    <n v="5.58"/>
    <n v="39.99"/>
    <n v="13.950000000000001"/>
    <n v="14.88"/>
    <n v="0"/>
    <n v="7.44"/>
    <n v="0"/>
    <n v="0"/>
    <n v="18.600000000000001"/>
    <n v="17.670000000000002"/>
    <n v="0"/>
    <n v="0"/>
    <n v="0"/>
    <n v="1.86"/>
    <n v="24.18"/>
    <n v="14.88"/>
    <n v="2.79"/>
    <n v="18.600000000000001"/>
    <n v="49.29"/>
    <n v="12.09"/>
    <n v="1.86"/>
    <n v="29.76"/>
    <n v="10.23"/>
    <n v="17.670000000000002"/>
  </r>
  <r>
    <x v="90"/>
    <x v="2"/>
    <x v="30"/>
    <n v="469.65"/>
    <n v="122.76"/>
    <n v="112.53"/>
    <n v="134.85"/>
    <n v="99.51"/>
    <n v="0"/>
    <n v="0.56730000000000003"/>
    <n v="0.1953"/>
    <n v="0.56730000000000003"/>
    <n v="0.80910000000000004"/>
    <n v="0.53939999999999999"/>
    <n v="0.79049999999999998"/>
    <n v="0.61380000000000001"/>
    <n v="0.15810000000000002"/>
    <n v="0.52080000000000004"/>
    <n v="0.91139999999999999"/>
    <n v="0.53010000000000013"/>
    <n v="0.60450000000000004"/>
    <n v="0.6603"/>
    <n v="0.69750000000000001"/>
    <n v="0.81840000000000002"/>
    <n v="0.91139999999999999"/>
    <n v="0.87420000000000009"/>
    <n v="0"/>
    <n v="6.5100000000000007"/>
    <n v="18.600000000000001"/>
    <n v="0"/>
    <n v="0.93"/>
    <n v="19.53"/>
    <n v="32.550000000000004"/>
    <n v="0"/>
    <n v="34.410000000000004"/>
    <n v="0"/>
    <n v="40.92"/>
    <n v="11.16"/>
    <n v="0"/>
    <n v="24.18"/>
    <n v="12.09"/>
    <n v="18.600000000000001"/>
    <n v="6.5100000000000007"/>
    <n v="0"/>
    <n v="7.44"/>
    <n v="19.53"/>
    <n v="4.6500000000000004"/>
    <n v="16.740000000000002"/>
    <n v="4.6500000000000004"/>
    <n v="7.44"/>
    <n v="13.020000000000001"/>
    <n v="46.5"/>
    <n v="12.09"/>
    <n v="7.44"/>
    <n v="8.370000000000001"/>
    <n v="13.950000000000001"/>
    <n v="1.86"/>
    <n v="5.58"/>
    <n v="20.46"/>
    <n v="13.020000000000001"/>
    <n v="4.6500000000000004"/>
    <n v="0"/>
    <n v="39.99"/>
    <n v="12.09"/>
    <n v="15.81"/>
    <n v="9.3000000000000007"/>
  </r>
  <r>
    <x v="31"/>
    <x v="3"/>
    <x v="3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3"/>
    <x v="3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3"/>
    <x v="3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3"/>
    <x v="37"/>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3"/>
    <x v="38"/>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3"/>
    <x v="39"/>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91"/>
    <x v="3"/>
    <x v="0"/>
    <n v="429.66"/>
    <n v="113.46"/>
    <n v="84.63"/>
    <n v="86.490000000000009"/>
    <n v="145.08000000000004"/>
    <n v="0"/>
    <n v="0.88350000000000006"/>
    <n v="0.47430000000000005"/>
    <n v="0.46500000000000002"/>
    <n v="0.75330000000000008"/>
    <n v="0.92070000000000007"/>
    <n v="0.87420000000000009"/>
    <n v="0.69750000000000001"/>
    <n v="0.6603"/>
    <n v="0.84630000000000005"/>
    <n v="0.85560000000000003"/>
    <n v="0.63240000000000007"/>
    <n v="0.60450000000000004"/>
    <n v="0.81840000000000002"/>
    <n v="0.84630000000000005"/>
    <n v="0.83700000000000008"/>
    <n v="0.41850000000000004"/>
    <n v="0.39990000000000003"/>
    <n v="7.44"/>
    <n v="36.270000000000003"/>
    <n v="0"/>
    <n v="0"/>
    <n v="4.6500000000000004"/>
    <n v="16.740000000000002"/>
    <n v="19.53"/>
    <n v="0"/>
    <n v="0"/>
    <n v="0"/>
    <n v="0"/>
    <n v="21.39"/>
    <n v="26.970000000000002"/>
    <n v="0"/>
    <n v="4.6500000000000004"/>
    <n v="30.69"/>
    <n v="0.9300000000000529"/>
    <n v="25.110000000000003"/>
    <n v="0"/>
    <n v="35.340000000000003"/>
    <n v="0"/>
    <n v="0"/>
    <n v="14.88"/>
    <n v="0.93"/>
    <n v="30.69"/>
    <n v="0"/>
    <n v="27.900000000000002"/>
    <n v="1.86"/>
    <n v="10.23"/>
    <n v="0"/>
    <n v="12.09"/>
    <n v="13.950000000000001"/>
    <n v="6.5100000000000007"/>
    <n v="0"/>
    <n v="5.58"/>
    <n v="42.78"/>
    <n v="23.25"/>
    <n v="0"/>
    <n v="0"/>
    <n v="9.3000000000000007"/>
  </r>
  <r>
    <x v="92"/>
    <x v="3"/>
    <x v="1"/>
    <n v="395.25"/>
    <n v="113.46000000000001"/>
    <n v="140.43"/>
    <n v="67.89"/>
    <n v="73.47"/>
    <n v="0"/>
    <n v="0.75330000000000008"/>
    <n v="0.72540000000000004"/>
    <n v="0.6603"/>
    <n v="0.77190000000000014"/>
    <n v="0.87420000000000009"/>
    <n v="0.92070000000000007"/>
    <n v="9.3000000000000013E-2"/>
    <n v="0.86490000000000011"/>
    <n v="0.83700000000000008"/>
    <n v="0.55800000000000005"/>
    <n v="0.91139999999999999"/>
    <n v="0.72540000000000004"/>
    <n v="0.24180000000000001"/>
    <n v="0.87420000000000009"/>
    <n v="0.79049999999999998"/>
    <n v="0.40920000000000001"/>
    <n v="0.74400000000000011"/>
    <n v="16.740000000000002"/>
    <n v="12.09"/>
    <n v="4.6500000000000004"/>
    <n v="26.970000000000002"/>
    <n v="5.58"/>
    <n v="4.6500000000000004"/>
    <n v="11.16"/>
    <n v="22.32"/>
    <n v="11.16"/>
    <n v="25.110000000000003"/>
    <n v="1.86"/>
    <n v="0"/>
    <n v="0"/>
    <n v="27.900000000000002"/>
    <n v="13.020000000000001"/>
    <n v="0.93"/>
    <n v="22.32"/>
    <n v="5.58"/>
    <n v="3.72"/>
    <n v="0"/>
    <n v="10.23"/>
    <n v="0"/>
    <n v="3.72"/>
    <n v="4.6500000000000004"/>
    <n v="21.39"/>
    <n v="0"/>
    <n v="0"/>
    <n v="0"/>
    <n v="7.44"/>
    <n v="20.46"/>
    <n v="0"/>
    <n v="0"/>
    <n v="28.830000000000002"/>
    <n v="0"/>
    <n v="4.6500000000000004"/>
    <n v="8.370000000000001"/>
    <n v="3.72"/>
    <n v="14.88"/>
    <n v="15.81"/>
    <n v="37.200000000000003"/>
  </r>
  <r>
    <x v="93"/>
    <x v="3"/>
    <x v="2"/>
    <n v="394.32000000000005"/>
    <n v="135.78"/>
    <n v="106.02"/>
    <n v="101.36999999999999"/>
    <n v="51.150000000000006"/>
    <n v="0"/>
    <n v="0.64170000000000005"/>
    <n v="0.48360000000000003"/>
    <n v="0.84630000000000005"/>
    <n v="0.75330000000000008"/>
    <n v="0.58590000000000009"/>
    <n v="0.54869999999999997"/>
    <n v="0.52080000000000004"/>
    <n v="0.53939999999999999"/>
    <n v="0.55800000000000005"/>
    <n v="9.3000000000000013E-2"/>
    <n v="0.67890000000000006"/>
    <n v="0.3906"/>
    <n v="0.66959999999999997"/>
    <n v="0.79049999999999998"/>
    <n v="0.53939999999999999"/>
    <n v="0.84630000000000005"/>
    <n v="0.29760000000000003"/>
    <n v="8.370000000000001"/>
    <n v="0"/>
    <n v="0"/>
    <n v="15.81"/>
    <n v="12.09"/>
    <n v="33.480000000000004"/>
    <n v="17.670000000000002"/>
    <n v="3.72"/>
    <n v="9.3000000000000007"/>
    <n v="5.58"/>
    <n v="0"/>
    <n v="9.3000000000000007"/>
    <n v="6.5100000000000007"/>
    <n v="8.370000000000001"/>
    <n v="0"/>
    <n v="7.44"/>
    <n v="6.5100000000000007"/>
    <n v="2.79"/>
    <n v="10.23"/>
    <n v="0"/>
    <n v="5.58"/>
    <n v="20.46"/>
    <n v="12.09"/>
    <n v="2.79"/>
    <n v="2.79"/>
    <n v="20.46"/>
    <n v="14.88"/>
    <n v="6.5100000000000007"/>
    <n v="15.81"/>
    <n v="0"/>
    <n v="0"/>
    <n v="0"/>
    <n v="9.3000000000000007"/>
    <n v="39.06"/>
    <n v="0.93"/>
    <n v="4.6500000000000004"/>
    <n v="44.64"/>
    <n v="0"/>
    <n v="7.44"/>
    <n v="29.76"/>
  </r>
  <r>
    <x v="94"/>
    <x v="3"/>
    <x v="3"/>
    <n v="552.41999999999996"/>
    <n v="218.55"/>
    <n v="68.820000000000007"/>
    <n v="198.08999999999997"/>
    <n v="66.960000000000008"/>
    <n v="0"/>
    <n v="0.87420000000000009"/>
    <n v="0.88350000000000006"/>
    <n v="0.65100000000000013"/>
    <n v="0.79980000000000007"/>
    <n v="0.87420000000000009"/>
    <n v="0.63240000000000007"/>
    <n v="0.92070000000000007"/>
    <n v="0.59520000000000006"/>
    <n v="0.8277000000000001"/>
    <n v="0.89280000000000004"/>
    <n v="0.65100000000000013"/>
    <n v="0.3906"/>
    <n v="0.84630000000000005"/>
    <n v="0.66959999999999997"/>
    <n v="0.37200000000000005"/>
    <n v="0.83700000000000008"/>
    <n v="0.80910000000000004"/>
    <n v="11.16"/>
    <n v="6.5100000000000007"/>
    <n v="0"/>
    <n v="0"/>
    <n v="17.670000000000002"/>
    <n v="17.670000000000002"/>
    <n v="4.6500000000000004"/>
    <n v="0"/>
    <n v="4.6500000000000004"/>
    <n v="6.5100000000000007"/>
    <n v="7.44"/>
    <n v="12.09"/>
    <n v="10.23"/>
    <n v="6.5100000000000007"/>
    <n v="0.93"/>
    <n v="0"/>
    <n v="14.88"/>
    <n v="0"/>
    <n v="22.32"/>
    <n v="0"/>
    <n v="3.72"/>
    <n v="9.3000000000000007"/>
    <n v="16.740000000000002"/>
    <n v="0"/>
    <n v="52.080000000000005"/>
    <n v="48.36"/>
    <n v="3.72"/>
    <n v="12.09"/>
    <n v="26.040000000000003"/>
    <n v="26.040000000000003"/>
    <n v="27.900000000000002"/>
    <n v="23.25"/>
    <n v="24.18"/>
    <n v="22.32"/>
    <n v="23.25"/>
    <n v="17.670000000000002"/>
    <n v="28.830000000000002"/>
    <n v="26.970000000000002"/>
    <n v="24.18"/>
    <n v="0"/>
  </r>
  <r>
    <x v="95"/>
    <x v="3"/>
    <x v="4"/>
    <n v="465.93"/>
    <n v="152.52000000000001"/>
    <n v="129.27000000000001"/>
    <n v="116.24999999999999"/>
    <n v="67.89"/>
    <n v="0"/>
    <n v="0.74400000000000011"/>
    <n v="0.52080000000000004"/>
    <n v="0.74400000000000011"/>
    <n v="0.6231000000000001"/>
    <n v="0.79049999999999998"/>
    <n v="0.71610000000000007"/>
    <n v="0.49290000000000006"/>
    <n v="0.37200000000000005"/>
    <n v="0.42780000000000001"/>
    <n v="0.21390000000000001"/>
    <n v="0.55800000000000005"/>
    <n v="0.6603"/>
    <n v="0.37200000000000005"/>
    <n v="0.86490000000000011"/>
    <n v="0.79980000000000007"/>
    <n v="0.79049999999999998"/>
    <n v="0.86490000000000011"/>
    <n v="0"/>
    <n v="33.480000000000004"/>
    <n v="2.79"/>
    <n v="5.58"/>
    <n v="14.88"/>
    <n v="9.3000000000000007"/>
    <n v="33.480000000000004"/>
    <n v="20.46"/>
    <n v="4.6500000000000004"/>
    <n v="4.6500000000000004"/>
    <n v="0.93"/>
    <n v="42.78"/>
    <n v="0"/>
    <n v="0"/>
    <n v="3.72"/>
    <n v="5.58"/>
    <n v="0"/>
    <n v="0"/>
    <n v="6.5100000000000007"/>
    <n v="9.3000000000000007"/>
    <n v="12.09"/>
    <n v="22.32"/>
    <n v="0"/>
    <n v="11.16"/>
    <n v="1.86"/>
    <n v="30.69"/>
    <n v="9.3000000000000007"/>
    <n v="0"/>
    <n v="13.020000000000001"/>
    <n v="15.81"/>
    <n v="15.81"/>
    <n v="3.72"/>
    <n v="6.5100000000000007"/>
    <n v="27.900000000000002"/>
    <n v="0"/>
    <n v="39.06"/>
    <n v="35.340000000000003"/>
    <n v="0"/>
    <n v="8.370000000000001"/>
    <n v="15.81"/>
  </r>
  <r>
    <x v="96"/>
    <x v="3"/>
    <x v="5"/>
    <n v="409.20000000000022"/>
    <n v="127.41000000000001"/>
    <n v="124.6200000000002"/>
    <n v="86.490000000000009"/>
    <n v="70.680000000000007"/>
    <n v="0"/>
    <n v="0.66959999999999997"/>
    <n v="0.69750000000000001"/>
    <n v="0.83700000000000008"/>
    <n v="0.80910000000000004"/>
    <n v="0.86490000000000011"/>
    <n v="0.64170000000000005"/>
    <n v="0.41850000000000004"/>
    <n v="0.51150000000000007"/>
    <n v="0.26040000000000002"/>
    <n v="0.59520000000000006"/>
    <n v="0.16739999999999999"/>
    <n v="0.83700000000000008"/>
    <n v="0.53010000000000013"/>
    <n v="0.67890000000000006"/>
    <n v="0.86490000000000011"/>
    <n v="0.41850000000000004"/>
    <n v="0.72540000000000004"/>
    <n v="22.32"/>
    <n v="2.79"/>
    <n v="8.3700000000002124"/>
    <n v="15.81"/>
    <n v="17.670000000000002"/>
    <n v="10.23"/>
    <n v="16.740000000000002"/>
    <n v="14.88"/>
    <n v="14.88"/>
    <n v="0.93"/>
    <n v="19.53"/>
    <n v="17.670000000000002"/>
    <n v="18.600000000000001"/>
    <n v="4.6500000000000004"/>
    <n v="0"/>
    <n v="3.72"/>
    <n v="17.670000000000002"/>
    <n v="0"/>
    <n v="8.370000000000001"/>
    <n v="0"/>
    <n v="9.3000000000000007"/>
    <n v="7.44"/>
    <n v="0"/>
    <n v="21.39"/>
    <n v="0.93"/>
    <n v="17.670000000000002"/>
    <n v="1.86"/>
    <n v="3.72"/>
    <n v="24.18"/>
    <n v="0"/>
    <n v="7.44"/>
    <n v="34.410000000000004"/>
    <n v="0.93"/>
    <n v="0"/>
    <n v="6.5100000000000007"/>
    <n v="33.480000000000004"/>
    <n v="34.410000000000004"/>
    <n v="3.72"/>
    <n v="6.5100000000000007"/>
    <n v="0"/>
  </r>
  <r>
    <x v="97"/>
    <x v="3"/>
    <x v="6"/>
    <n v="385.95000000000005"/>
    <n v="84.63"/>
    <n v="111.60000000000001"/>
    <n v="78.12"/>
    <n v="111.6"/>
    <n v="1"/>
    <n v="0.22320000000000001"/>
    <n v="0.22320000000000001"/>
    <n v="0.6603"/>
    <n v="0.77190000000000014"/>
    <n v="0.46500000000000002"/>
    <n v="0.6603"/>
    <n v="0.55800000000000005"/>
    <n v="0.5766"/>
    <n v="0.87420000000000009"/>
    <n v="0.8277000000000001"/>
    <n v="0.92070000000000007"/>
    <n v="0.79980000000000007"/>
    <n v="0.8277000000000001"/>
    <n v="0.73470000000000002"/>
    <n v="0.67890000000000006"/>
    <n v="0.85560000000000003"/>
    <n v="0.35340000000000005"/>
    <n v="19.53"/>
    <n v="14.88"/>
    <n v="0"/>
    <n v="21.39"/>
    <n v="31.62"/>
    <n v="13.020000000000001"/>
    <n v="0"/>
    <n v="0.93"/>
    <n v="7.44"/>
    <n v="2.79"/>
    <n v="3.72"/>
    <n v="5.58"/>
    <n v="21.39"/>
    <n v="7.44"/>
    <n v="10.23"/>
    <n v="24.18"/>
    <n v="0"/>
    <n v="22.32"/>
    <n v="15.81"/>
    <n v="4.6500000000000004"/>
    <n v="0"/>
    <n v="0"/>
    <n v="30.69"/>
    <n v="0"/>
    <n v="3.72"/>
    <n v="0"/>
    <n v="19.53"/>
    <n v="0"/>
    <n v="13.020000000000001"/>
    <n v="11.16"/>
    <n v="22.32"/>
    <n v="4.6500000000000004"/>
    <n v="6.5100000000000007"/>
    <n v="13.950000000000001"/>
    <n v="15.81"/>
    <n v="0"/>
    <n v="0"/>
    <n v="21.39"/>
    <n v="0"/>
    <n v="0"/>
  </r>
  <r>
    <x v="98"/>
    <x v="3"/>
    <x v="7"/>
    <n v="425.94"/>
    <n v="130.19999999999999"/>
    <n v="47.430000000000007"/>
    <n v="131.13000000000002"/>
    <n v="117.18000000000002"/>
    <n v="1"/>
    <n v="0.2883"/>
    <n v="0.5766"/>
    <n v="0.59520000000000006"/>
    <n v="0.77190000000000014"/>
    <n v="0.83700000000000008"/>
    <n v="0.68820000000000003"/>
    <n v="0.6603"/>
    <n v="0.29760000000000003"/>
    <n v="0.68820000000000003"/>
    <n v="0.71610000000000007"/>
    <n v="0.77190000000000014"/>
    <n v="0.39990000000000003"/>
    <n v="0.92070000000000007"/>
    <n v="0.79980000000000007"/>
    <n v="0.84630000000000005"/>
    <n v="0.37200000000000005"/>
    <n v="0.27900000000000003"/>
    <n v="0"/>
    <n v="0"/>
    <n v="0"/>
    <n v="17.670000000000002"/>
    <n v="15.81"/>
    <n v="0"/>
    <n v="13.950000000000001"/>
    <n v="0"/>
    <n v="0"/>
    <n v="0"/>
    <n v="47.43"/>
    <n v="33.480000000000004"/>
    <n v="8.370000000000001"/>
    <n v="0"/>
    <n v="0"/>
    <n v="11.16"/>
    <n v="26.040000000000003"/>
    <n v="8.370000000000001"/>
    <n v="2.79"/>
    <n v="26.970000000000002"/>
    <n v="17.670000000000002"/>
    <n v="25.110000000000003"/>
    <n v="0"/>
    <n v="18.600000000000001"/>
    <n v="7.44"/>
    <n v="13.020000000000001"/>
    <n v="32.550000000000004"/>
    <n v="0.93"/>
    <n v="14.88"/>
    <n v="0.93"/>
    <n v="0"/>
    <n v="0"/>
    <n v="13.020000000000001"/>
    <n v="39.99"/>
    <n v="13.020000000000001"/>
    <n v="28.830000000000002"/>
    <n v="0"/>
    <n v="20.46"/>
    <n v="14.88"/>
    <n v="0"/>
  </r>
  <r>
    <x v="99"/>
    <x v="3"/>
    <x v="8"/>
    <n v="393.3900000000001"/>
    <n v="126.48000000000002"/>
    <n v="40.92"/>
    <n v="104.16"/>
    <n v="121.83000000000001"/>
    <n v="0"/>
    <n v="0.34410000000000002"/>
    <n v="0.53939999999999999"/>
    <n v="0.6603"/>
    <n v="0.61380000000000001"/>
    <n v="0.74400000000000011"/>
    <n v="0.66959999999999997"/>
    <n v="0.6603"/>
    <n v="0.47430000000000005"/>
    <n v="0.91139999999999999"/>
    <n v="0.92070000000000007"/>
    <n v="0.14880000000000002"/>
    <n v="0.54869999999999997"/>
    <n v="0.3906"/>
    <n v="0.65100000000000013"/>
    <n v="0.6231000000000001"/>
    <n v="0.66959999999999997"/>
    <n v="0.85560000000000003"/>
    <n v="0"/>
    <n v="12.09"/>
    <n v="8.370000000000001"/>
    <n v="6.5100000000000007"/>
    <n v="0"/>
    <n v="0"/>
    <n v="0"/>
    <n v="7.44"/>
    <n v="3.72"/>
    <n v="2.79"/>
    <n v="0"/>
    <n v="40.92"/>
    <n v="3.72"/>
    <n v="0"/>
    <n v="10.23"/>
    <n v="35.340000000000003"/>
    <n v="12.09"/>
    <n v="0"/>
    <n v="3.72"/>
    <n v="15.81"/>
    <n v="9.3000000000000007"/>
    <n v="16.740000000000002"/>
    <n v="14.88"/>
    <n v="24.18"/>
    <n v="12.09"/>
    <n v="0"/>
    <n v="0"/>
    <n v="5.58"/>
    <n v="0"/>
    <n v="21.39"/>
    <n v="3.72"/>
    <n v="46.5"/>
    <n v="0"/>
    <n v="27.900000000000002"/>
    <n v="0"/>
    <n v="10.23"/>
    <n v="27.900000000000002"/>
    <n v="0"/>
    <n v="8.370000000000001"/>
    <n v="1.86"/>
  </r>
  <r>
    <x v="100"/>
    <x v="3"/>
    <x v="9"/>
    <n v="438.03000000000003"/>
    <n v="87.420000000000016"/>
    <n v="119.03999999999999"/>
    <n v="135.78"/>
    <n v="95.79"/>
    <n v="1"/>
    <n v="0.87420000000000009"/>
    <n v="0.35340000000000005"/>
    <n v="0.80910000000000004"/>
    <n v="0.74400000000000011"/>
    <n v="0.91139999999999999"/>
    <n v="0.70680000000000009"/>
    <n v="0.92070000000000007"/>
    <n v="0.63240000000000007"/>
    <n v="0.47430000000000005"/>
    <n v="0.43710000000000004"/>
    <n v="0.65100000000000013"/>
    <n v="0.45569999999999999"/>
    <n v="0.84630000000000005"/>
    <n v="0.84630000000000005"/>
    <n v="0.89280000000000004"/>
    <n v="0.84630000000000005"/>
    <n v="0.30690000000000001"/>
    <n v="1.86"/>
    <n v="28.830000000000002"/>
    <n v="0"/>
    <n v="0"/>
    <n v="0"/>
    <n v="26.970000000000002"/>
    <n v="24.18"/>
    <n v="18.600000000000001"/>
    <n v="18.600000000000001"/>
    <n v="0"/>
    <n v="0"/>
    <n v="0"/>
    <n v="5.58"/>
    <n v="21.39"/>
    <n v="0"/>
    <n v="14.88"/>
    <n v="26.970000000000002"/>
    <n v="0"/>
    <n v="26.970000000000002"/>
    <n v="0"/>
    <n v="31.62"/>
    <n v="0"/>
    <n v="8.370000000000001"/>
    <n v="39.99"/>
    <n v="0"/>
    <n v="7.44"/>
    <n v="16.740000000000002"/>
    <n v="21.39"/>
    <n v="4.6500000000000004"/>
    <n v="5.58"/>
    <n v="0"/>
    <n v="0"/>
    <n v="5.58"/>
    <n v="29.76"/>
    <n v="28.830000000000002"/>
    <n v="12.09"/>
    <n v="6.5100000000000007"/>
    <n v="0.93"/>
    <n v="3.72"/>
    <n v="0"/>
  </r>
  <r>
    <x v="101"/>
    <x v="3"/>
    <x v="10"/>
    <n v="529.1700000000003"/>
    <n v="164.61"/>
    <n v="87.42"/>
    <n v="131.13000000000022"/>
    <n v="146.01"/>
    <n v="0"/>
    <n v="0.30690000000000001"/>
    <n v="0.6231000000000001"/>
    <n v="0.61380000000000001"/>
    <n v="0.47430000000000005"/>
    <n v="0.54869999999999997"/>
    <n v="0.55800000000000005"/>
    <n v="0.86490000000000011"/>
    <n v="0.79049999999999998"/>
    <n v="0.6603"/>
    <n v="0.72540000000000004"/>
    <n v="0.88350000000000006"/>
    <n v="0.83700000000000008"/>
    <n v="0.53939999999999999"/>
    <n v="0.33479999999999999"/>
    <n v="0.40920000000000001"/>
    <n v="0.40920000000000001"/>
    <n v="0.42780000000000001"/>
    <n v="10.23"/>
    <n v="8.370000000000001"/>
    <n v="0"/>
    <n v="26.040000000000003"/>
    <n v="0"/>
    <n v="17.670000000000002"/>
    <n v="0.93"/>
    <n v="24.18"/>
    <n v="0"/>
    <n v="0"/>
    <n v="7.44"/>
    <n v="16.740000000000002"/>
    <n v="0"/>
    <n v="0.93"/>
    <n v="38.130000000000003"/>
    <n v="3.72"/>
    <n v="37.200000000000003"/>
    <n v="15.81"/>
    <n v="33.480000000000004"/>
    <n v="0"/>
    <n v="38.130000000000003"/>
    <n v="23.25"/>
    <n v="0"/>
    <n v="5.58"/>
    <n v="0"/>
    <n v="13.020000000000106"/>
    <n v="14.88"/>
    <n v="2.79"/>
    <n v="20.460000000000107"/>
    <n v="13.020000000000001"/>
    <n v="39.06"/>
    <n v="18.600000000000001"/>
    <n v="13.950000000000001"/>
    <n v="29.76"/>
    <n v="20.46"/>
    <n v="3.72"/>
    <n v="0"/>
    <n v="16.740000000000002"/>
    <n v="0"/>
    <n v="22.32"/>
  </r>
  <r>
    <x v="102"/>
    <x v="3"/>
    <x v="11"/>
    <n v="561.72"/>
    <n v="142.29"/>
    <n v="100.44"/>
    <n v="89.280000000000015"/>
    <n v="229.71"/>
    <n v="0"/>
    <n v="0.38130000000000003"/>
    <n v="0.66959999999999997"/>
    <n v="0.6603"/>
    <n v="0.80910000000000004"/>
    <n v="0.18600000000000003"/>
    <n v="0.83700000000000008"/>
    <n v="0.5766"/>
    <n v="0.67890000000000006"/>
    <n v="0.56730000000000003"/>
    <n v="0.53939999999999999"/>
    <n v="0.6231000000000001"/>
    <n v="0.90210000000000001"/>
    <n v="0.89280000000000004"/>
    <n v="0.79049999999999998"/>
    <n v="0.67890000000000006"/>
    <n v="0.87420000000000009"/>
    <n v="0.38130000000000003"/>
    <n v="0"/>
    <n v="27.900000000000002"/>
    <n v="18.600000000000001"/>
    <n v="0"/>
    <n v="0"/>
    <n v="14.88"/>
    <n v="0.93"/>
    <n v="0.93"/>
    <n v="20.46"/>
    <n v="16.740000000000002"/>
    <n v="0"/>
    <n v="32.550000000000004"/>
    <n v="26.040000000000003"/>
    <n v="11.16"/>
    <n v="16.740000000000002"/>
    <n v="18.600000000000001"/>
    <n v="18.600000000000001"/>
    <n v="26.040000000000003"/>
    <n v="37.200000000000003"/>
    <n v="42.78"/>
    <n v="28.830000000000002"/>
    <n v="1.86"/>
    <n v="9.3000000000000007"/>
    <n v="0"/>
    <n v="7.44"/>
    <n v="15.81"/>
    <n v="3.72"/>
    <n v="4.6500000000000004"/>
    <n v="0"/>
    <n v="17.670000000000002"/>
    <n v="0"/>
    <n v="7.44"/>
    <n v="8.370000000000001"/>
    <n v="2.79"/>
    <n v="21.39"/>
    <n v="0"/>
    <n v="6.5100000000000007"/>
    <n v="45.57"/>
    <n v="28.830000000000002"/>
    <n v="21.39"/>
  </r>
  <r>
    <x v="103"/>
    <x v="3"/>
    <x v="12"/>
    <n v="400.8300000000001"/>
    <n v="126.48"/>
    <n v="87.42"/>
    <n v="106.02000000000004"/>
    <n v="80.910000000000011"/>
    <n v="0"/>
    <n v="0.29760000000000003"/>
    <n v="0.6603"/>
    <n v="0.92070000000000007"/>
    <n v="0.77190000000000014"/>
    <n v="0.88350000000000006"/>
    <n v="0.51150000000000007"/>
    <n v="0.63240000000000007"/>
    <n v="0.68820000000000003"/>
    <n v="0.64170000000000005"/>
    <n v="0.92070000000000007"/>
    <n v="0.21390000000000001"/>
    <n v="0.44640000000000002"/>
    <n v="0.2697"/>
    <n v="0.89280000000000004"/>
    <n v="0.86490000000000011"/>
    <n v="0.84630000000000005"/>
    <n v="0.27900000000000003"/>
    <n v="0"/>
    <n v="23.25"/>
    <n v="0"/>
    <n v="15.81"/>
    <n v="0"/>
    <n v="6.5100000000000007"/>
    <n v="32.550000000000004"/>
    <n v="0"/>
    <n v="0"/>
    <n v="9.3000000000000007"/>
    <n v="32.550000000000004"/>
    <n v="4.6500000000000004"/>
    <n v="15.81"/>
    <n v="4.6500000000000004"/>
    <n v="6.5100000000000007"/>
    <n v="0"/>
    <n v="0"/>
    <n v="23.25"/>
    <n v="19.53"/>
    <n v="6.5100000000000007"/>
    <n v="0"/>
    <n v="0"/>
    <n v="29.76"/>
    <n v="38.130000000000003"/>
    <n v="9.3000000000000007"/>
    <n v="5.58"/>
    <n v="2.79"/>
    <n v="8.370000000000001"/>
    <n v="0"/>
    <n v="12.090000000000027"/>
    <n v="1.86"/>
    <n v="0"/>
    <n v="3.72"/>
    <n v="0"/>
    <n v="18.600000000000001"/>
    <n v="31.62"/>
    <n v="5.58"/>
    <n v="13.950000000000001"/>
    <n v="13.950000000000001"/>
    <n v="37.200000000000003"/>
  </r>
  <r>
    <x v="104"/>
    <x v="3"/>
    <x v="13"/>
    <n v="286.44000000000005"/>
    <n v="34.409999999999997"/>
    <n v="117.18000000000002"/>
    <n v="39.06"/>
    <n v="95.789999999999992"/>
    <n v="0"/>
    <n v="0.73470000000000002"/>
    <n v="0.88350000000000006"/>
    <n v="0.70680000000000009"/>
    <n v="0.87420000000000009"/>
    <n v="0.74400000000000011"/>
    <n v="0.6231000000000001"/>
    <n v="0.54869999999999997"/>
    <n v="0.5766"/>
    <n v="0.79980000000000007"/>
    <n v="0.65100000000000013"/>
    <n v="0.73470000000000002"/>
    <n v="0.74400000000000011"/>
    <n v="0.25110000000000005"/>
    <n v="0.39990000000000003"/>
    <n v="0.86490000000000011"/>
    <n v="0.55800000000000005"/>
    <n v="0.87420000000000009"/>
    <n v="0"/>
    <n v="17.670000000000002"/>
    <n v="13.950000000000001"/>
    <n v="28.830000000000002"/>
    <n v="0"/>
    <n v="27.900000000000002"/>
    <n v="2.79"/>
    <n v="12.09"/>
    <n v="5.58"/>
    <n v="8.370000000000001"/>
    <n v="20.46"/>
    <n v="14.88"/>
    <n v="0"/>
    <n v="0"/>
    <n v="8.370000000000001"/>
    <n v="7.44"/>
    <n v="23.25"/>
    <n v="0"/>
    <n v="11.16"/>
    <n v="30.69"/>
    <n v="0"/>
    <n v="0"/>
    <n v="13.020000000000001"/>
    <n v="2.79"/>
    <n v="2.79"/>
    <n v="0"/>
    <n v="19.53"/>
    <n v="0.93"/>
    <n v="0"/>
    <n v="0"/>
    <n v="0"/>
    <n v="2.79"/>
    <n v="0"/>
    <n v="0"/>
    <n v="0"/>
    <n v="6.5100000000000007"/>
    <n v="4.6500000000000004"/>
    <n v="12.09"/>
    <n v="0"/>
    <n v="8.370000000000001"/>
  </r>
  <r>
    <x v="105"/>
    <x v="3"/>
    <x v="14"/>
    <n v="469.65"/>
    <n v="119.04"/>
    <n v="118.11"/>
    <n v="124.62"/>
    <n v="107.88"/>
    <n v="0"/>
    <n v="0.8277000000000001"/>
    <n v="0.48360000000000003"/>
    <n v="0.65100000000000013"/>
    <n v="0.8277000000000001"/>
    <n v="0.91139999999999999"/>
    <n v="0.40920000000000001"/>
    <n v="0.37200000000000005"/>
    <n v="0.14880000000000002"/>
    <n v="0.83700000000000008"/>
    <n v="0.13950000000000001"/>
    <n v="0.59520000000000006"/>
    <n v="0.32550000000000007"/>
    <n v="0.41850000000000004"/>
    <n v="0.89280000000000004"/>
    <n v="0.83700000000000008"/>
    <n v="0.93"/>
    <n v="0.75330000000000008"/>
    <n v="38.130000000000003"/>
    <n v="0"/>
    <n v="0"/>
    <n v="9.3000000000000007"/>
    <n v="14.88"/>
    <n v="0"/>
    <n v="6.5100000000000007"/>
    <n v="3.72"/>
    <n v="16.740000000000002"/>
    <n v="28.830000000000002"/>
    <n v="7.44"/>
    <n v="26.970000000000002"/>
    <n v="12.09"/>
    <n v="3.72"/>
    <n v="0"/>
    <n v="34.410000000000004"/>
    <n v="22.32"/>
    <n v="2.79"/>
    <n v="3.72"/>
    <n v="1.86"/>
    <n v="17.670000000000002"/>
    <n v="0"/>
    <n v="3.72"/>
    <n v="26.040000000000003"/>
    <n v="0"/>
    <n v="7.44"/>
    <n v="0"/>
    <n v="17.670000000000002"/>
    <n v="10.23"/>
    <n v="41.85"/>
    <n v="9.3000000000000007"/>
    <n v="0"/>
    <n v="13.020000000000001"/>
    <n v="9.3000000000000007"/>
    <n v="49.29"/>
    <n v="29.76"/>
    <n v="0"/>
    <n v="8.370000000000001"/>
    <n v="0"/>
    <n v="0"/>
  </r>
  <r>
    <x v="106"/>
    <x v="3"/>
    <x v="15"/>
    <n v="449.19000000000005"/>
    <n v="121.83"/>
    <n v="97.65"/>
    <n v="111.60000000000002"/>
    <n v="118.11000000000001"/>
    <n v="0"/>
    <n v="0.15810000000000002"/>
    <n v="0.54869999999999997"/>
    <n v="0.74400000000000011"/>
    <n v="0.78120000000000001"/>
    <n v="0.36270000000000002"/>
    <n v="0.54869999999999997"/>
    <n v="0.69750000000000001"/>
    <n v="0.65100000000000013"/>
    <n v="0.67890000000000006"/>
    <n v="0.87420000000000009"/>
    <n v="0.81840000000000002"/>
    <n v="0.81840000000000002"/>
    <n v="0.79980000000000007"/>
    <n v="0.73470000000000002"/>
    <n v="0.93"/>
    <n v="0.91139999999999999"/>
    <n v="0.93"/>
    <n v="26.040000000000003"/>
    <n v="0"/>
    <n v="0.93"/>
    <n v="26.970000000000002"/>
    <n v="10.23"/>
    <n v="0"/>
    <n v="5.58"/>
    <n v="27.900000000000002"/>
    <n v="0"/>
    <n v="0"/>
    <n v="0"/>
    <n v="18.600000000000001"/>
    <n v="4.6500000000000004"/>
    <n v="7.44"/>
    <n v="13.020000000000001"/>
    <n v="0.93"/>
    <n v="16.740000000000002"/>
    <n v="11.16"/>
    <n v="9.3000000000000007"/>
    <n v="36.270000000000003"/>
    <n v="31.62"/>
    <n v="13.020000000000001"/>
    <n v="8.370000000000001"/>
    <n v="0"/>
    <n v="2.79"/>
    <n v="1.86"/>
    <n v="33.480000000000004"/>
    <n v="8.370000000000001"/>
    <n v="12.09"/>
    <n v="0"/>
    <n v="0"/>
    <n v="10.23"/>
    <n v="0"/>
    <n v="15.81"/>
    <n v="19.53"/>
    <n v="23.25"/>
    <n v="3.72"/>
    <n v="0"/>
    <n v="26.040000000000003"/>
    <n v="23.25"/>
  </r>
  <r>
    <x v="107"/>
    <x v="3"/>
    <x v="16"/>
    <n v="557.07000000000005"/>
    <n v="172.05"/>
    <n v="94.860000000000014"/>
    <n v="192.51000000000005"/>
    <n v="97.65"/>
    <n v="0"/>
    <n v="0.90210000000000001"/>
    <n v="0.46500000000000002"/>
    <n v="0.70680000000000009"/>
    <n v="0.78120000000000001"/>
    <n v="0.6231000000000001"/>
    <n v="0.42780000000000001"/>
    <n v="0.56730000000000003"/>
    <n v="0.51150000000000007"/>
    <n v="0.61380000000000001"/>
    <n v="0.68820000000000003"/>
    <n v="0.56730000000000003"/>
    <n v="0.41850000000000004"/>
    <n v="0.84630000000000005"/>
    <n v="0.76260000000000006"/>
    <n v="0.31620000000000004"/>
    <n v="0.45569999999999999"/>
    <n v="0.78120000000000001"/>
    <n v="0"/>
    <n v="0"/>
    <n v="9.3000000000000007"/>
    <n v="37.200000000000003"/>
    <n v="12.09"/>
    <n v="6.5100000000000007"/>
    <n v="0"/>
    <n v="0"/>
    <n v="28.830000000000002"/>
    <n v="0.93"/>
    <n v="10.23"/>
    <n v="7.44"/>
    <n v="15.81"/>
    <n v="25.110000000000003"/>
    <n v="0"/>
    <n v="37.200000000000003"/>
    <n v="12.09"/>
    <n v="0"/>
    <n v="0"/>
    <n v="0"/>
    <n v="17.670000000000002"/>
    <n v="32.550000000000004"/>
    <n v="30.69"/>
    <n v="18.600000000000001"/>
    <n v="15.81"/>
    <n v="4.6500000000000004"/>
    <n v="0"/>
    <n v="17.670000000000002"/>
    <n v="25.110000000000003"/>
    <n v="29.76"/>
    <n v="21.39"/>
    <n v="10.23"/>
    <n v="22.32"/>
    <n v="46.5"/>
    <n v="0"/>
    <n v="12.09"/>
    <n v="37.200000000000003"/>
    <n v="8.370000000000001"/>
    <n v="13.950000000000001"/>
    <n v="0"/>
  </r>
  <r>
    <x v="108"/>
    <x v="3"/>
    <x v="17"/>
    <n v="445.47"/>
    <n v="116.25000000000001"/>
    <n v="79.05"/>
    <n v="142.29000000000005"/>
    <n v="107.88000000000002"/>
    <n v="0"/>
    <n v="0.48360000000000003"/>
    <n v="0.47430000000000005"/>
    <n v="0.67890000000000006"/>
    <n v="0.74400000000000011"/>
    <n v="0.92070000000000007"/>
    <n v="0.56730000000000003"/>
    <n v="0.50220000000000009"/>
    <n v="0.33479999999999999"/>
    <n v="0.6231000000000001"/>
    <n v="9.3000000000000013E-2"/>
    <n v="0.56730000000000003"/>
    <n v="0.66959999999999997"/>
    <n v="0.30690000000000001"/>
    <n v="0.79980000000000007"/>
    <n v="0.91139999999999999"/>
    <n v="0.77190000000000014"/>
    <n v="0.85560000000000003"/>
    <n v="3.72"/>
    <n v="14.88"/>
    <n v="0"/>
    <n v="35.340000000000003"/>
    <n v="1.86"/>
    <n v="4.6500000000000004"/>
    <n v="5.58"/>
    <n v="0"/>
    <n v="13.020000000000001"/>
    <n v="0"/>
    <n v="3.72"/>
    <n v="13.020000000000001"/>
    <n v="2.79"/>
    <n v="0"/>
    <n v="15.81"/>
    <n v="2.79"/>
    <n v="0"/>
    <n v="40.92"/>
    <n v="20.46"/>
    <n v="12.09"/>
    <n v="11.16"/>
    <n v="36.270000000000003"/>
    <n v="8.370000000000001"/>
    <n v="12.09"/>
    <n v="6.5100000000000007"/>
    <n v="0"/>
    <n v="2.79"/>
    <n v="29.76"/>
    <n v="33.480000000000004"/>
    <n v="1.86"/>
    <n v="26.970000000000002"/>
    <n v="2.79"/>
    <n v="12.09"/>
    <n v="1.86"/>
    <n v="24.18"/>
    <n v="0"/>
    <n v="4.6500000000000004"/>
    <n v="0"/>
    <n v="39.06"/>
    <n v="4.6500000000000004"/>
  </r>
  <r>
    <x v="109"/>
    <x v="3"/>
    <x v="18"/>
    <n v="476.16000000000008"/>
    <n v="109.74"/>
    <n v="191.58000000000007"/>
    <n v="106.95000000000002"/>
    <n v="67.89"/>
    <n v="0"/>
    <n v="0.21390000000000001"/>
    <n v="0.72540000000000004"/>
    <n v="0.66959999999999997"/>
    <n v="0.70680000000000009"/>
    <n v="0.90210000000000001"/>
    <n v="0.63240000000000007"/>
    <n v="0.55800000000000005"/>
    <n v="0.56730000000000003"/>
    <n v="0.72540000000000004"/>
    <n v="0.60450000000000004"/>
    <n v="0.6603"/>
    <n v="0.39990000000000003"/>
    <n v="0.78120000000000001"/>
    <n v="0.67890000000000006"/>
    <n v="0.8277000000000001"/>
    <n v="0.70680000000000009"/>
    <n v="0.89280000000000004"/>
    <n v="41.85"/>
    <n v="34.410000000000004"/>
    <n v="41.85"/>
    <n v="6.5100000000000007"/>
    <n v="11.16"/>
    <n v="8.370000000000001"/>
    <n v="17.670000000000002"/>
    <n v="0"/>
    <n v="25.110000000000003"/>
    <n v="4.6500000000000004"/>
    <n v="5.58"/>
    <n v="0"/>
    <n v="0"/>
    <n v="23.25"/>
    <n v="13.020000000000001"/>
    <n v="3.72"/>
    <n v="0"/>
    <n v="0"/>
    <n v="27.900000000000002"/>
    <n v="0"/>
    <n v="0"/>
    <n v="2.79"/>
    <n v="6.5100000000000007"/>
    <n v="2.79"/>
    <n v="10.23"/>
    <n v="0.93"/>
    <n v="12.09"/>
    <n v="40.92"/>
    <n v="12.09"/>
    <n v="18.600000000000001"/>
    <n v="5.58"/>
    <n v="2.79"/>
    <n v="0"/>
    <n v="0"/>
    <n v="34.410000000000004"/>
    <n v="20.46"/>
    <n v="12.09"/>
    <n v="0"/>
    <n v="26.970000000000002"/>
    <n v="7.44"/>
  </r>
  <r>
    <x v="110"/>
    <x v="3"/>
    <x v="19"/>
    <n v="423.15000000000003"/>
    <n v="69.75"/>
    <n v="119.04"/>
    <n v="154.38"/>
    <n v="79.98"/>
    <n v="0"/>
    <n v="0.69750000000000001"/>
    <n v="0.31620000000000004"/>
    <n v="0.71610000000000007"/>
    <n v="0.8277000000000001"/>
    <n v="0.65100000000000013"/>
    <n v="0.89280000000000004"/>
    <n v="0.88350000000000006"/>
    <n v="0.70680000000000009"/>
    <n v="0.66959999999999997"/>
    <n v="0.6231000000000001"/>
    <n v="0.88350000000000006"/>
    <n v="0.44640000000000002"/>
    <n v="0.37200000000000005"/>
    <n v="0.8277000000000001"/>
    <n v="0.13950000000000001"/>
    <n v="0.93"/>
    <n v="0.79049999999999998"/>
    <n v="29.76"/>
    <n v="0"/>
    <n v="11.16"/>
    <n v="3.72"/>
    <n v="23.25"/>
    <n v="15.81"/>
    <n v="3.72"/>
    <n v="0"/>
    <n v="3.72"/>
    <n v="27.900000000000002"/>
    <n v="7.44"/>
    <n v="0"/>
    <n v="0"/>
    <n v="13.950000000000001"/>
    <n v="0.93"/>
    <n v="0"/>
    <n v="22.32"/>
    <n v="3.72"/>
    <n v="23.25"/>
    <n v="15.81"/>
    <n v="3.72"/>
    <n v="23.25"/>
    <n v="2.79"/>
    <n v="21.39"/>
    <n v="36.270000000000003"/>
    <n v="20.46"/>
    <n v="39.06"/>
    <n v="0"/>
    <n v="2.79"/>
    <n v="4.6500000000000004"/>
    <n v="0.93"/>
    <n v="11.16"/>
    <n v="0"/>
    <n v="0"/>
    <n v="0"/>
    <n v="14.88"/>
    <n v="9.3000000000000007"/>
    <n v="5.58"/>
    <n v="25.110000000000003"/>
    <n v="2.79"/>
  </r>
  <r>
    <x v="111"/>
    <x v="3"/>
    <x v="20"/>
    <n v="335.73"/>
    <n v="42.78"/>
    <n v="102.3"/>
    <n v="88.350000000000009"/>
    <n v="102.30000000000001"/>
    <n v="0"/>
    <n v="0.61380000000000001"/>
    <n v="0.18600000000000003"/>
    <n v="0.2883"/>
    <n v="0.88350000000000006"/>
    <n v="0.55800000000000005"/>
    <n v="0.5766"/>
    <n v="0.87420000000000009"/>
    <n v="0.64170000000000005"/>
    <n v="0.90210000000000001"/>
    <n v="0.86490000000000011"/>
    <n v="0.79049999999999998"/>
    <n v="0.67890000000000006"/>
    <n v="0.46500000000000002"/>
    <n v="0.69750000000000001"/>
    <n v="0.91139999999999999"/>
    <n v="0.8277000000000001"/>
    <n v="0.90210000000000001"/>
    <n v="4.6500000000000004"/>
    <n v="0"/>
    <n v="20.46"/>
    <n v="7.44"/>
    <n v="19.53"/>
    <n v="6.5100000000000007"/>
    <n v="21.39"/>
    <n v="19.53"/>
    <n v="2.79"/>
    <n v="0"/>
    <n v="8.370000000000001"/>
    <n v="0"/>
    <n v="12.09"/>
    <n v="0"/>
    <n v="0"/>
    <n v="33.480000000000004"/>
    <n v="20.46"/>
    <n v="10.23"/>
    <n v="26.040000000000003"/>
    <n v="0"/>
    <n v="0"/>
    <n v="0"/>
    <n v="5.58"/>
    <n v="20.46"/>
    <n v="9.3000000000000007"/>
    <n v="27.900000000000002"/>
    <n v="0"/>
    <n v="0"/>
    <n v="10.23"/>
    <n v="14.88"/>
    <n v="0"/>
    <n v="3.72"/>
    <n v="0"/>
    <n v="15.81"/>
    <n v="0"/>
    <n v="0"/>
    <n v="6.5100000000000007"/>
    <n v="0"/>
    <n v="6.5100000000000007"/>
    <n v="10.23"/>
  </r>
  <r>
    <x v="112"/>
    <x v="3"/>
    <x v="21"/>
    <n v="491.04000000000008"/>
    <n v="119.03999999999999"/>
    <n v="197.16000000000003"/>
    <n v="125.55000000000001"/>
    <n v="49.290000000000006"/>
    <n v="0"/>
    <n v="0.43710000000000004"/>
    <n v="0.60450000000000004"/>
    <n v="0.72540000000000004"/>
    <n v="0.81840000000000002"/>
    <n v="0.44640000000000002"/>
    <n v="0.72540000000000004"/>
    <n v="0.66959999999999997"/>
    <n v="0.69750000000000001"/>
    <n v="0.84630000000000005"/>
    <n v="9.3000000000000013E-2"/>
    <n v="0.23250000000000001"/>
    <n v="0.77190000000000014"/>
    <n v="0.85560000000000003"/>
    <n v="0.87420000000000009"/>
    <n v="0.86490000000000011"/>
    <n v="0.83700000000000008"/>
    <n v="0.78120000000000001"/>
    <n v="0"/>
    <n v="16.740000000000002"/>
    <n v="11.16"/>
    <n v="19.53"/>
    <n v="31.62"/>
    <n v="6.5100000000000007"/>
    <n v="34.410000000000004"/>
    <n v="22.32"/>
    <n v="10.23"/>
    <n v="44.64"/>
    <n v="44.64"/>
    <n v="0"/>
    <n v="18.600000000000001"/>
    <n v="0"/>
    <n v="0"/>
    <n v="6.5100000000000007"/>
    <n v="0"/>
    <n v="8.370000000000001"/>
    <n v="3.72"/>
    <n v="12.09"/>
    <n v="0"/>
    <n v="7.44"/>
    <n v="7.44"/>
    <n v="0.93"/>
    <n v="45.57"/>
    <n v="25.110000000000003"/>
    <n v="0"/>
    <n v="22.32"/>
    <n v="16.740000000000002"/>
    <n v="0"/>
    <n v="3.72"/>
    <n v="26.970000000000002"/>
    <n v="0"/>
    <n v="1.86"/>
    <n v="5.58"/>
    <n v="19.53"/>
    <n v="6.5100000000000007"/>
    <n v="0"/>
    <n v="14.88"/>
    <n v="39.99"/>
  </r>
  <r>
    <x v="113"/>
    <x v="3"/>
    <x v="22"/>
    <n v="521.73"/>
    <n v="212.04000000000002"/>
    <n v="139.50000000000003"/>
    <n v="123.69"/>
    <n v="46.5"/>
    <n v="0"/>
    <n v="0.86490000000000011"/>
    <n v="0.83700000000000008"/>
    <n v="0.65100000000000013"/>
    <n v="0.77190000000000014"/>
    <n v="0.79049999999999998"/>
    <n v="0.53010000000000013"/>
    <n v="0.80910000000000004"/>
    <n v="0.64170000000000005"/>
    <n v="0.80910000000000004"/>
    <n v="0.85560000000000003"/>
    <n v="0.5766"/>
    <n v="0.66959999999999997"/>
    <n v="0.93"/>
    <n v="0.6603"/>
    <n v="0.79049999999999998"/>
    <n v="0.78120000000000001"/>
    <n v="0.80910000000000004"/>
    <n v="11.16"/>
    <n v="1.86"/>
    <n v="25.110000000000003"/>
    <n v="25.110000000000003"/>
    <n v="13.950000000000001"/>
    <n v="18.600000000000001"/>
    <n v="18.600000000000001"/>
    <n v="0"/>
    <n v="19.53"/>
    <n v="5.58"/>
    <n v="12.09"/>
    <n v="0"/>
    <n v="0"/>
    <n v="0"/>
    <n v="0"/>
    <n v="4.6500000000000004"/>
    <n v="0"/>
    <n v="31.62"/>
    <n v="10.23"/>
    <n v="0"/>
    <n v="0.93"/>
    <n v="3.72"/>
    <n v="10.23"/>
    <n v="0"/>
    <n v="23.25"/>
    <n v="35.340000000000003"/>
    <n v="0"/>
    <n v="35.340000000000003"/>
    <n v="9.3000000000000007"/>
    <n v="5.58"/>
    <n v="14.88"/>
    <n v="13.020000000000001"/>
    <n v="50.220000000000006"/>
    <n v="24.18"/>
    <n v="25.110000000000003"/>
    <n v="28.830000000000002"/>
    <n v="13.950000000000001"/>
    <n v="0"/>
    <n v="4.6500000000000004"/>
    <n v="37.200000000000003"/>
  </r>
  <r>
    <x v="114"/>
    <x v="3"/>
    <x v="23"/>
    <n v="507.78000000000009"/>
    <n v="151.59000000000003"/>
    <n v="83.700000000000017"/>
    <n v="153.45000000000002"/>
    <n v="119.04"/>
    <n v="0"/>
    <n v="0.44640000000000002"/>
    <n v="0.72540000000000004"/>
    <n v="0.33479999999999999"/>
    <n v="0.80910000000000004"/>
    <n v="0.86490000000000011"/>
    <n v="0.79049999999999998"/>
    <n v="0.63240000000000007"/>
    <n v="0.77190000000000014"/>
    <n v="0.48360000000000003"/>
    <n v="0.66959999999999997"/>
    <n v="0.71610000000000007"/>
    <n v="0.38130000000000003"/>
    <n v="0.8277000000000001"/>
    <n v="0.83700000000000008"/>
    <n v="0.65100000000000013"/>
    <n v="0.40920000000000001"/>
    <n v="0.41850000000000004"/>
    <n v="8.370000000000001"/>
    <n v="0"/>
    <n v="7.44"/>
    <n v="9.3000000000000007"/>
    <n v="12.09"/>
    <n v="8.370000000000001"/>
    <n v="0"/>
    <n v="13.020000000000001"/>
    <n v="0"/>
    <n v="25.110000000000003"/>
    <n v="9.3000000000000007"/>
    <n v="16.740000000000002"/>
    <n v="0"/>
    <n v="16.740000000000002"/>
    <n v="0"/>
    <n v="20.46"/>
    <n v="7.44"/>
    <n v="14.88"/>
    <n v="14.88"/>
    <n v="27.900000000000002"/>
    <n v="0"/>
    <n v="26.040000000000003"/>
    <n v="34.410000000000004"/>
    <n v="31.62"/>
    <n v="0"/>
    <n v="3.72"/>
    <n v="0.93"/>
    <n v="36.270000000000003"/>
    <n v="20.46"/>
    <n v="0"/>
    <n v="20.46"/>
    <n v="16.740000000000002"/>
    <n v="0"/>
    <n v="0"/>
    <n v="34.410000000000004"/>
    <n v="1.86"/>
    <n v="41.85"/>
    <n v="20.46"/>
    <n v="15.81"/>
    <n v="0"/>
  </r>
  <r>
    <x v="115"/>
    <x v="3"/>
    <x v="24"/>
    <n v="358.98"/>
    <n v="80.910000000000011"/>
    <n v="37.200000000000003"/>
    <n v="115.32"/>
    <n v="125.55000000000001"/>
    <n v="0"/>
    <n v="0.51150000000000007"/>
    <n v="0.50220000000000009"/>
    <n v="0.74400000000000011"/>
    <n v="0.80910000000000004"/>
    <n v="0.92070000000000007"/>
    <n v="0.66959999999999997"/>
    <n v="0.60450000000000004"/>
    <n v="0.59520000000000006"/>
    <n v="0.69750000000000001"/>
    <n v="0.59520000000000006"/>
    <n v="0.36270000000000002"/>
    <n v="0.38130000000000003"/>
    <n v="0.83700000000000008"/>
    <n v="0.76260000000000006"/>
    <n v="0.88350000000000006"/>
    <n v="0.76260000000000006"/>
    <n v="0.8277000000000001"/>
    <n v="12.09"/>
    <n v="0"/>
    <n v="0"/>
    <n v="1.86"/>
    <n v="17.670000000000002"/>
    <n v="5.58"/>
    <n v="0"/>
    <n v="0"/>
    <n v="0"/>
    <n v="0"/>
    <n v="4.6500000000000004"/>
    <n v="25.110000000000003"/>
    <n v="0"/>
    <n v="1.86"/>
    <n v="20.46"/>
    <n v="0"/>
    <n v="42.78"/>
    <n v="2.79"/>
    <n v="0"/>
    <n v="32.550000000000004"/>
    <n v="15.81"/>
    <n v="41.85"/>
    <n v="2.79"/>
    <n v="0"/>
    <n v="0"/>
    <n v="13.020000000000001"/>
    <n v="9.3000000000000007"/>
    <n v="32.550000000000004"/>
    <n v="0"/>
    <n v="0"/>
    <n v="13.950000000000001"/>
    <n v="0"/>
    <n v="6.5100000000000007"/>
    <n v="47.43"/>
    <n v="0"/>
    <n v="0"/>
    <n v="0"/>
    <n v="0"/>
    <n v="8.370000000000001"/>
    <n v="4.6500000000000004"/>
  </r>
  <r>
    <x v="116"/>
    <x v="3"/>
    <x v="25"/>
    <n v="369.21000000000004"/>
    <n v="99.510000000000019"/>
    <n v="38.130000000000003"/>
    <n v="121.83000000000001"/>
    <n v="109.74000000000001"/>
    <n v="0"/>
    <n v="0.41850000000000004"/>
    <n v="0.50220000000000009"/>
    <n v="0.68820000000000003"/>
    <n v="0.55800000000000005"/>
    <n v="0.84630000000000005"/>
    <n v="0.92070000000000007"/>
    <n v="0.70680000000000009"/>
    <n v="0.77190000000000014"/>
    <n v="0.61380000000000001"/>
    <n v="0.47430000000000005"/>
    <n v="0.89280000000000004"/>
    <n v="0.41850000000000004"/>
    <n v="0.8277000000000001"/>
    <n v="0.70680000000000009"/>
    <n v="0.85560000000000003"/>
    <n v="0.79049999999999998"/>
    <n v="0.85560000000000003"/>
    <n v="0"/>
    <n v="4.6500000000000004"/>
    <n v="0"/>
    <n v="0"/>
    <n v="4.6500000000000004"/>
    <n v="9.3000000000000007"/>
    <n v="0"/>
    <n v="0"/>
    <n v="0"/>
    <n v="19.53"/>
    <n v="6.5100000000000531"/>
    <n v="18.600000000000001"/>
    <n v="3.72"/>
    <n v="7.44"/>
    <n v="18.600000000000001"/>
    <n v="31.62"/>
    <n v="3.72"/>
    <n v="0"/>
    <n v="26.040000000000003"/>
    <n v="0"/>
    <n v="27.900000000000002"/>
    <n v="1.86"/>
    <n v="0"/>
    <n v="34.410000000000004"/>
    <n v="34.410000000000004"/>
    <n v="0"/>
    <n v="19.53"/>
    <n v="1.86"/>
    <n v="0"/>
    <n v="1.86"/>
    <n v="33.480000000000004"/>
    <n v="6.5100000000000007"/>
    <n v="3.72"/>
    <n v="2.79"/>
    <n v="2.79"/>
    <n v="17.670000000000002"/>
    <n v="26.040000000000003"/>
    <n v="0"/>
    <n v="0"/>
    <n v="6.5100000000000007"/>
  </r>
  <r>
    <x v="117"/>
    <x v="3"/>
    <x v="26"/>
    <n v="485.46000000000015"/>
    <n v="139.50000000000003"/>
    <n v="154.38"/>
    <n v="85.560000000000116"/>
    <n v="106.02000000000001"/>
    <n v="0"/>
    <n v="0.36270000000000002"/>
    <n v="0.60450000000000004"/>
    <n v="0.65100000000000013"/>
    <n v="0.70680000000000009"/>
    <n v="0.53010000000000013"/>
    <n v="0.74400000000000011"/>
    <n v="0.89280000000000004"/>
    <n v="0.23250000000000001"/>
    <n v="0.56730000000000003"/>
    <n v="0.91139999999999999"/>
    <n v="0.87420000000000009"/>
    <n v="0.38130000000000003"/>
    <n v="0.38130000000000003"/>
    <n v="0.93"/>
    <n v="0.6603"/>
    <n v="0.77190000000000014"/>
    <n v="0.77190000000000014"/>
    <n v="0"/>
    <n v="11.16"/>
    <n v="0"/>
    <n v="0"/>
    <n v="47.43"/>
    <n v="45.57"/>
    <n v="31.62"/>
    <n v="0"/>
    <n v="0"/>
    <n v="18.600000000000001"/>
    <n v="0"/>
    <n v="0"/>
    <n v="18.600000000000001"/>
    <n v="3.72"/>
    <n v="4.6500000000000004"/>
    <n v="0"/>
    <n v="0"/>
    <n v="7.44"/>
    <n v="27.900000000000002"/>
    <n v="43.71"/>
    <n v="24.180000000000106"/>
    <n v="14.88"/>
    <n v="0"/>
    <n v="3.72"/>
    <n v="0.93"/>
    <n v="11.16"/>
    <n v="27.900000000000002"/>
    <n v="0.93"/>
    <n v="0"/>
    <n v="1.86"/>
    <n v="0"/>
    <n v="31.62"/>
    <n v="0"/>
    <n v="13.950000000000001"/>
    <n v="33.480000000000004"/>
    <n v="25.110000000000003"/>
    <n v="0"/>
    <n v="22.32"/>
    <n v="0"/>
    <n v="13.020000000000001"/>
  </r>
  <r>
    <x v="118"/>
    <x v="3"/>
    <x v="27"/>
    <n v="283.64999999999998"/>
    <n v="96.72"/>
    <n v="58.59"/>
    <n v="77.19"/>
    <n v="51.150000000000006"/>
    <n v="0"/>
    <n v="0.41850000000000004"/>
    <n v="0.53010000000000013"/>
    <n v="0.79980000000000007"/>
    <n v="0.91139999999999999"/>
    <n v="0.88350000000000006"/>
    <n v="0.55800000000000005"/>
    <n v="9.3000000000000013E-2"/>
    <n v="0.93"/>
    <n v="0.92070000000000007"/>
    <n v="0.74400000000000011"/>
    <n v="0.65100000000000013"/>
    <n v="0.70680000000000009"/>
    <n v="0.87420000000000009"/>
    <n v="0.69750000000000001"/>
    <n v="0.24180000000000001"/>
    <n v="0.81840000000000002"/>
    <n v="0.39990000000000003"/>
    <n v="0"/>
    <n v="10.23"/>
    <n v="0.93"/>
    <n v="0"/>
    <n v="6.5100000000000007"/>
    <n v="27.900000000000002"/>
    <n v="0"/>
    <n v="4.6500000000000004"/>
    <n v="0"/>
    <n v="8.370000000000001"/>
    <n v="40.92"/>
    <n v="3.72"/>
    <n v="1.86"/>
    <n v="10.23"/>
    <n v="0"/>
    <n v="0"/>
    <n v="5.58"/>
    <n v="0"/>
    <n v="14.88"/>
    <n v="14.88"/>
    <n v="21.39"/>
    <n v="0"/>
    <n v="20.46"/>
    <n v="0.93"/>
    <n v="7.44"/>
    <n v="3.72"/>
    <n v="23.25"/>
    <n v="0"/>
    <n v="0"/>
    <n v="0"/>
    <n v="4.6500000000000004"/>
    <n v="16.740000000000002"/>
    <n v="15.81"/>
    <n v="3.72"/>
    <n v="1.86"/>
    <n v="12.09"/>
    <n v="18.600000000000001"/>
    <n v="7.44"/>
    <n v="15.81"/>
    <n v="0"/>
  </r>
  <r>
    <x v="119"/>
    <x v="3"/>
    <x v="28"/>
    <n v="516.15000000000009"/>
    <n v="99.51"/>
    <n v="146.94"/>
    <n v="128.34000000000003"/>
    <n v="141.36000000000001"/>
    <n v="0"/>
    <n v="0.3906"/>
    <n v="0.54869999999999997"/>
    <n v="0.65100000000000013"/>
    <n v="0.8277000000000001"/>
    <n v="0.49290000000000006"/>
    <n v="0.85560000000000003"/>
    <n v="0.70680000000000009"/>
    <n v="0.8277000000000001"/>
    <n v="0.56730000000000003"/>
    <n v="0.6603"/>
    <n v="0.58590000000000009"/>
    <n v="0.41850000000000004"/>
    <n v="0.91139999999999999"/>
    <n v="0.79980000000000007"/>
    <n v="0.24180000000000001"/>
    <n v="0.25110000000000005"/>
    <n v="0.27900000000000003"/>
    <n v="31.62"/>
    <n v="14.88"/>
    <n v="0"/>
    <n v="14.88"/>
    <n v="0"/>
    <n v="1.86"/>
    <n v="13.950000000000001"/>
    <n v="23.25"/>
    <n v="10.23"/>
    <n v="36.270000000000003"/>
    <n v="13.020000000000053"/>
    <n v="4.6500000000000004"/>
    <n v="17.670000000000002"/>
    <n v="10.23"/>
    <n v="23.25"/>
    <n v="26.970000000000002"/>
    <n v="0"/>
    <n v="7.44"/>
    <n v="18.600000000000001"/>
    <n v="32.550000000000004"/>
    <n v="20.46"/>
    <n v="0"/>
    <n v="26.970000000000002"/>
    <n v="33.480000000000004"/>
    <n v="0"/>
    <n v="8.370000000000001"/>
    <n v="0"/>
    <n v="31.62"/>
    <n v="3.72"/>
    <n v="3.72"/>
    <n v="40.92"/>
    <n v="0"/>
    <n v="4.6500000000000004"/>
    <n v="14.88"/>
    <n v="20.46"/>
    <n v="2.79"/>
    <n v="0"/>
    <n v="10.23"/>
    <n v="5.58"/>
    <n v="0"/>
  </r>
  <r>
    <x v="120"/>
    <x v="3"/>
    <x v="29"/>
    <n v="502.20000000000005"/>
    <n v="96.720000000000013"/>
    <n v="93.930000000000021"/>
    <n v="178.56"/>
    <n v="132.99"/>
    <n v="0"/>
    <n v="0.45569999999999999"/>
    <n v="0.79980000000000007"/>
    <n v="0.66959999999999997"/>
    <n v="0.77190000000000014"/>
    <n v="0.54869999999999997"/>
    <n v="0.39990000000000003"/>
    <n v="0.70680000000000009"/>
    <n v="0.53010000000000013"/>
    <n v="0.5766"/>
    <n v="0.63240000000000007"/>
    <n v="0.73470000000000002"/>
    <n v="0.45569999999999999"/>
    <n v="0.87420000000000009"/>
    <n v="0.77190000000000014"/>
    <n v="0.39990000000000003"/>
    <n v="0.79980000000000007"/>
    <n v="0.86490000000000011"/>
    <n v="3.72"/>
    <n v="8.370000000000001"/>
    <n v="25.110000000000003"/>
    <n v="12.09"/>
    <n v="0"/>
    <n v="4.6500000000000004"/>
    <n v="17.670000000000002"/>
    <n v="8.370000000000001"/>
    <n v="5.58"/>
    <n v="8.370000000000001"/>
    <n v="0"/>
    <n v="42.78"/>
    <n v="26.040000000000003"/>
    <n v="12.09"/>
    <n v="15.81"/>
    <n v="6.5100000000000007"/>
    <n v="11.16"/>
    <n v="13.020000000000001"/>
    <n v="0"/>
    <n v="5.58"/>
    <n v="7.44"/>
    <n v="12.09"/>
    <n v="17.670000000000002"/>
    <n v="26.040000000000003"/>
    <n v="31.62"/>
    <n v="37.200000000000003"/>
    <n v="6.5100000000000007"/>
    <n v="26.970000000000002"/>
    <n v="5.58"/>
    <n v="7.44"/>
    <n v="13.950000000000001"/>
    <n v="0"/>
    <n v="40.92"/>
    <n v="0"/>
    <n v="0"/>
    <n v="0"/>
    <n v="21.39"/>
    <n v="4.6500000000000004"/>
    <n v="3.72"/>
    <n v="12.09"/>
  </r>
  <r>
    <x v="31"/>
    <x v="4"/>
    <x v="3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21"/>
    <x v="4"/>
    <x v="0"/>
    <n v="423.15000000000009"/>
    <n v="146.01000000000002"/>
    <n v="84.63"/>
    <n v="79.050000000000011"/>
    <n v="113.46000000000002"/>
    <n v="0"/>
    <n v="0.22320000000000001"/>
    <n v="0.89280000000000004"/>
    <n v="0.81840000000000002"/>
    <n v="0.91139999999999999"/>
    <n v="0.71610000000000007"/>
    <n v="0.86490000000000011"/>
    <n v="0.59520000000000006"/>
    <n v="0.79980000000000007"/>
    <n v="0.52080000000000004"/>
    <n v="0.87420000000000009"/>
    <n v="0.84630000000000005"/>
    <n v="0.54869999999999997"/>
    <n v="0.48360000000000003"/>
    <n v="0.87420000000000009"/>
    <n v="0.91139999999999999"/>
    <n v="0.29760000000000003"/>
    <n v="0.88350000000000006"/>
    <n v="3.72"/>
    <n v="3.72"/>
    <n v="12.09"/>
    <n v="2.79"/>
    <n v="0"/>
    <n v="0"/>
    <n v="26.040000000000003"/>
    <n v="13.950000000000001"/>
    <n v="11.16"/>
    <n v="11.16"/>
    <n v="5.58"/>
    <n v="33.480000000000004"/>
    <n v="0"/>
    <n v="0"/>
    <n v="27.900000000000002"/>
    <n v="12.09"/>
    <n v="0"/>
    <n v="13.950000000000001"/>
    <n v="21.39"/>
    <n v="4.6500000000000004"/>
    <n v="6.5100000000000007"/>
    <n v="0"/>
    <n v="10.23"/>
    <n v="7.44"/>
    <n v="0"/>
    <n v="15.81"/>
    <n v="0"/>
    <n v="0"/>
    <n v="15.81"/>
    <n v="23.25"/>
    <n v="42.78"/>
    <n v="0"/>
    <n v="0"/>
    <n v="0.93"/>
    <n v="30.69"/>
    <n v="28.830000000000002"/>
    <n v="0.93"/>
    <n v="13.950000000000001"/>
    <n v="23.25"/>
    <n v="4.6500000000000004"/>
  </r>
  <r>
    <x v="122"/>
    <x v="4"/>
    <x v="1"/>
    <n v="369.21000000000009"/>
    <n v="67.89"/>
    <n v="86.490000000000109"/>
    <n v="107.88000000000001"/>
    <n v="106.95"/>
    <n v="0"/>
    <n v="0.92070000000000007"/>
    <n v="0.45569999999999999"/>
    <n v="0.87420000000000009"/>
    <n v="0.88350000000000006"/>
    <n v="0.5766"/>
    <n v="0.43710000000000004"/>
    <n v="0.73470000000000002"/>
    <n v="0.72540000000000004"/>
    <n v="0.67890000000000006"/>
    <n v="0.86490000000000011"/>
    <n v="0.23250000000000001"/>
    <n v="0.85560000000000003"/>
    <n v="0.71610000000000007"/>
    <n v="0.85560000000000003"/>
    <n v="0.90210000000000001"/>
    <n v="0.83700000000000008"/>
    <n v="0.75330000000000008"/>
    <n v="12.090000000000106"/>
    <n v="0"/>
    <n v="24.18"/>
    <n v="18.600000000000001"/>
    <n v="4.6500000000000004"/>
    <n v="14.88"/>
    <n v="0"/>
    <n v="0"/>
    <n v="0"/>
    <n v="12.09"/>
    <n v="40.92"/>
    <n v="8.370000000000001"/>
    <n v="29.76"/>
    <n v="12.09"/>
    <n v="0"/>
    <n v="0.93"/>
    <n v="0.93"/>
    <n v="30.69"/>
    <n v="15.81"/>
    <n v="8.370000000000001"/>
    <n v="9.3000000000000007"/>
    <n v="14.88"/>
    <n v="21.39"/>
    <n v="39.99"/>
    <n v="0"/>
    <n v="2.79"/>
    <n v="13.020000000000001"/>
    <n v="2.79"/>
    <n v="3.72"/>
    <n v="0"/>
    <n v="0"/>
    <n v="8.370000000000001"/>
    <n v="4.6500000000000004"/>
    <n v="12.09"/>
    <n v="3.72"/>
    <n v="0"/>
    <n v="0"/>
    <n v="5.58"/>
    <n v="10.23"/>
    <n v="23.25"/>
  </r>
  <r>
    <x v="123"/>
    <x v="4"/>
    <x v="2"/>
    <n v="486.39000000000004"/>
    <n v="75.33"/>
    <n v="119.97000000000001"/>
    <n v="158.10000000000002"/>
    <n v="132.99"/>
    <n v="0"/>
    <n v="0.34410000000000002"/>
    <n v="0.8277000000000001"/>
    <n v="0.65100000000000013"/>
    <n v="0.78120000000000001"/>
    <n v="0.71610000000000007"/>
    <n v="0.38130000000000003"/>
    <n v="0.73470000000000002"/>
    <n v="0.67890000000000006"/>
    <n v="0.8277000000000001"/>
    <n v="0.55800000000000005"/>
    <n v="0.58590000000000009"/>
    <n v="0.6603"/>
    <n v="0.70680000000000009"/>
    <n v="0.76260000000000006"/>
    <n v="0.41850000000000004"/>
    <n v="0.87420000000000009"/>
    <n v="0.75330000000000008"/>
    <n v="35.340000000000003"/>
    <n v="0"/>
    <n v="18.600000000000001"/>
    <n v="0.93"/>
    <n v="21.39"/>
    <n v="7.44"/>
    <n v="1.86"/>
    <n v="11.16"/>
    <n v="16.740000000000002"/>
    <n v="6.5100000000000007"/>
    <n v="0"/>
    <n v="15.81"/>
    <n v="8.370000000000001"/>
    <n v="36.270000000000003"/>
    <n v="34.410000000000004"/>
    <n v="0"/>
    <n v="4.6500000000000004"/>
    <n v="1.86"/>
    <n v="13.020000000000001"/>
    <n v="18.600000000000001"/>
    <n v="18.600000000000001"/>
    <n v="13.950000000000001"/>
    <n v="0"/>
    <n v="9.3000000000000007"/>
    <n v="2.79"/>
    <n v="31.62"/>
    <n v="9.3000000000000007"/>
    <n v="10.23"/>
    <n v="44.64"/>
    <n v="17.670000000000002"/>
    <n v="9.3000000000000007"/>
    <n v="6.5100000000000007"/>
    <n v="0"/>
    <n v="21.39"/>
    <n v="9.3000000000000007"/>
    <n v="3.72"/>
    <n v="4.6500000000000004"/>
    <n v="8.370000000000001"/>
    <n v="11.16"/>
    <n v="0.93"/>
  </r>
  <r>
    <x v="124"/>
    <x v="4"/>
    <x v="3"/>
    <n v="451.98"/>
    <n v="151.59000000000003"/>
    <n v="83.7"/>
    <n v="84.63000000000001"/>
    <n v="132.06"/>
    <n v="0"/>
    <n v="0.69750000000000001"/>
    <n v="0.68820000000000003"/>
    <n v="0.66959999999999997"/>
    <n v="0.71610000000000007"/>
    <n v="0.61380000000000001"/>
    <n v="0.59520000000000006"/>
    <n v="0.56730000000000003"/>
    <n v="0.61380000000000001"/>
    <n v="0.71610000000000007"/>
    <n v="0.63240000000000007"/>
    <n v="0.83700000000000008"/>
    <n v="0.85560000000000003"/>
    <n v="0.39990000000000003"/>
    <n v="0.86490000000000011"/>
    <n v="0.67890000000000006"/>
    <n v="0.93"/>
    <n v="0.38130000000000003"/>
    <n v="17.670000000000002"/>
    <n v="0"/>
    <n v="0"/>
    <n v="37.200000000000003"/>
    <n v="13.950000000000001"/>
    <n v="0"/>
    <n v="0"/>
    <n v="0"/>
    <n v="14.88"/>
    <n v="0"/>
    <n v="15.81"/>
    <n v="15.81"/>
    <n v="14.88"/>
    <n v="13.950000000000001"/>
    <n v="0"/>
    <n v="31.62"/>
    <n v="25.110000000000003"/>
    <n v="26.040000000000003"/>
    <n v="1.86"/>
    <n v="2.79"/>
    <n v="19.53"/>
    <n v="11.16"/>
    <n v="0"/>
    <n v="0"/>
    <n v="26.040000000000003"/>
    <n v="1.86"/>
    <n v="0"/>
    <n v="13.020000000000001"/>
    <n v="0"/>
    <n v="13.020000000000014"/>
    <n v="7.44"/>
    <n v="0"/>
    <n v="7.44"/>
    <n v="19.53"/>
    <n v="14.88"/>
    <n v="22.32"/>
    <n v="27.900000000000002"/>
    <n v="15.81"/>
    <n v="21.39"/>
    <n v="14.88"/>
  </r>
  <r>
    <x v="125"/>
    <x v="4"/>
    <x v="4"/>
    <n v="356.19000000000017"/>
    <n v="138.57000000000014"/>
    <n v="99.51"/>
    <n v="56.730000000000004"/>
    <n v="61.38"/>
    <n v="1"/>
    <n v="0.27900000000000003"/>
    <n v="0.64170000000000005"/>
    <n v="0.74400000000000011"/>
    <n v="0.75330000000000008"/>
    <n v="0.68820000000000003"/>
    <n v="0.83700000000000008"/>
    <n v="0.73470000000000002"/>
    <n v="0.79980000000000007"/>
    <n v="0.58590000000000009"/>
    <n v="0.89280000000000004"/>
    <n v="0.71610000000000007"/>
    <n v="0.35340000000000005"/>
    <n v="0.77190000000000014"/>
    <n v="0.79980000000000007"/>
    <n v="0.65100000000000013"/>
    <n v="0.53939999999999999"/>
    <n v="0.80910000000000004"/>
    <n v="0"/>
    <n v="8.370000000000001"/>
    <n v="22.32"/>
    <n v="7.44"/>
    <n v="22.32"/>
    <n v="3.72"/>
    <n v="6.5100000000000007"/>
    <n v="0"/>
    <n v="25.110000000000003"/>
    <n v="3.72"/>
    <n v="3.72"/>
    <n v="2.79"/>
    <n v="3.72"/>
    <n v="12.09"/>
    <n v="7.44"/>
    <n v="9.3000000000000007"/>
    <n v="7.44"/>
    <n v="12.09"/>
    <n v="3.72"/>
    <n v="2.79"/>
    <n v="3.72"/>
    <n v="6.5100000000000007"/>
    <n v="0"/>
    <n v="0.93"/>
    <n v="0"/>
    <n v="25.110000000000003"/>
    <n v="0"/>
    <n v="6.5100000000000007"/>
    <n v="1.86"/>
    <n v="12.09"/>
    <n v="28.830000000000002"/>
    <n v="9.3000000000000007"/>
    <n v="0"/>
    <n v="24.18"/>
    <n v="2.79"/>
    <n v="18.600000000000001"/>
    <n v="20.46"/>
    <n v="21.39"/>
    <n v="5.58"/>
    <n v="7.4400000000001061"/>
  </r>
  <r>
    <x v="126"/>
    <x v="4"/>
    <x v="5"/>
    <n v="471.51"/>
    <n v="208.32"/>
    <n v="96.72"/>
    <n v="103.23000000000002"/>
    <n v="63.239999999999995"/>
    <n v="0"/>
    <n v="0.23250000000000001"/>
    <n v="0.52080000000000004"/>
    <n v="0.65100000000000013"/>
    <n v="0.64170000000000005"/>
    <n v="0.90210000000000001"/>
    <n v="0.6231000000000001"/>
    <n v="0.83700000000000008"/>
    <n v="0.53939999999999999"/>
    <n v="0.86490000000000011"/>
    <n v="0.1116"/>
    <n v="0.84630000000000005"/>
    <n v="0.38130000000000003"/>
    <n v="0.81840000000000002"/>
    <n v="0.29760000000000003"/>
    <n v="0.8277000000000001"/>
    <n v="0.92070000000000007"/>
    <n v="0.88350000000000006"/>
    <n v="10.23"/>
    <n v="20.46"/>
    <n v="10.23"/>
    <n v="0"/>
    <n v="0"/>
    <n v="9.3000000000000007"/>
    <n v="27.900000000000002"/>
    <n v="5.58"/>
    <n v="13.020000000000001"/>
    <n v="0"/>
    <n v="7.44"/>
    <n v="6.5100000000000007"/>
    <n v="10.23"/>
    <n v="13.950000000000001"/>
    <n v="0"/>
    <n v="8.370000000000001"/>
    <n v="0"/>
    <n v="9.3000000000000007"/>
    <n v="2.79"/>
    <n v="12.09"/>
    <n v="3.72"/>
    <n v="9.3000000000000007"/>
    <n v="7.44"/>
    <n v="0"/>
    <n v="9.3000000000000007"/>
    <n v="28.830000000000002"/>
    <n v="7.44"/>
    <n v="0.93"/>
    <n v="0"/>
    <n v="36.270000000000003"/>
    <n v="3.72"/>
    <n v="47.43"/>
    <n v="0.93"/>
    <n v="14.88"/>
    <n v="27.900000000000002"/>
    <n v="13.020000000000001"/>
    <n v="26.970000000000002"/>
    <n v="24.18"/>
    <n v="38.130000000000003"/>
    <n v="11.16"/>
  </r>
  <r>
    <x v="127"/>
    <x v="4"/>
    <x v="6"/>
    <n v="554.28"/>
    <n v="97.65"/>
    <n v="150.66"/>
    <n v="213.89999999999998"/>
    <n v="92.07"/>
    <n v="0"/>
    <n v="0.1953"/>
    <n v="0.86490000000000011"/>
    <n v="0.71610000000000007"/>
    <n v="0.77190000000000014"/>
    <n v="0.88350000000000006"/>
    <n v="0.79049999999999998"/>
    <n v="0.15810000000000002"/>
    <n v="0.56730000000000003"/>
    <n v="0.5766"/>
    <n v="0.6603"/>
    <n v="0.66959999999999997"/>
    <n v="0.72540000000000004"/>
    <n v="0.72540000000000004"/>
    <n v="0.75330000000000008"/>
    <n v="0.45569999999999999"/>
    <n v="0.8277000000000001"/>
    <n v="0.3906"/>
    <n v="3.72"/>
    <n v="7.44"/>
    <n v="37.200000000000003"/>
    <n v="19.53"/>
    <n v="23.25"/>
    <n v="0"/>
    <n v="0"/>
    <n v="13.020000000000001"/>
    <n v="23.25"/>
    <n v="23.25"/>
    <n v="13.020000000000001"/>
    <n v="10.23"/>
    <n v="0"/>
    <n v="3.72"/>
    <n v="11.16"/>
    <n v="7.44"/>
    <n v="25.110000000000003"/>
    <n v="26.970000000000002"/>
    <n v="0"/>
    <n v="7.44"/>
    <n v="38.130000000000003"/>
    <n v="18.600000000000001"/>
    <n v="0"/>
    <n v="39.99"/>
    <n v="1.86"/>
    <n v="0"/>
    <n v="31.62"/>
    <n v="19.53"/>
    <n v="26.040000000000003"/>
    <n v="38.130000000000003"/>
    <n v="25.110000000000003"/>
    <n v="0"/>
    <n v="1.86"/>
    <n v="0"/>
    <n v="3.72"/>
    <n v="38.130000000000003"/>
    <n v="13.950000000000001"/>
    <n v="13.020000000000001"/>
    <n v="1.86"/>
    <n v="0"/>
  </r>
  <r>
    <x v="128"/>
    <x v="4"/>
    <x v="7"/>
    <n v="525.45000000000005"/>
    <n v="79.05"/>
    <n v="180.42000000000002"/>
    <n v="153.44999999999999"/>
    <n v="112.53000000000002"/>
    <n v="0"/>
    <n v="0.2883"/>
    <n v="0.5766"/>
    <n v="0.92070000000000007"/>
    <n v="0.61380000000000001"/>
    <n v="0.76260000000000006"/>
    <n v="0.93"/>
    <n v="0.53939999999999999"/>
    <n v="0.5766"/>
    <n v="0.61380000000000001"/>
    <n v="0.56730000000000003"/>
    <n v="0.61380000000000001"/>
    <n v="0.89280000000000004"/>
    <n v="0.36270000000000002"/>
    <n v="0.73470000000000002"/>
    <n v="0.41850000000000004"/>
    <n v="0.41850000000000004"/>
    <n v="0.74400000000000011"/>
    <n v="31.62"/>
    <n v="42.78"/>
    <n v="0"/>
    <n v="31.62"/>
    <n v="14.88"/>
    <n v="26.970000000000002"/>
    <n v="3.72"/>
    <n v="0"/>
    <n v="19.53"/>
    <n v="9.3000000000000007"/>
    <n v="18.600000000000001"/>
    <n v="16.740000000000002"/>
    <n v="0.93"/>
    <n v="0"/>
    <n v="0"/>
    <n v="1.86"/>
    <n v="32.550000000000004"/>
    <n v="9.3000000000000007"/>
    <n v="8.370000000000001"/>
    <n v="42.78"/>
    <n v="39.06"/>
    <n v="6.5100000000000007"/>
    <n v="16.740000000000002"/>
    <n v="1.86"/>
    <n v="9.3000000000000007"/>
    <n v="9.3000000000000007"/>
    <n v="25.110000000000003"/>
    <n v="10.23"/>
    <n v="3.72"/>
    <n v="31.62"/>
    <n v="2.79"/>
    <n v="22.32"/>
    <n v="0"/>
    <n v="11.16"/>
    <n v="3.72"/>
    <n v="14.88"/>
    <n v="0"/>
    <n v="0"/>
    <n v="0"/>
    <n v="24.18"/>
  </r>
  <r>
    <x v="129"/>
    <x v="4"/>
    <x v="8"/>
    <n v="505.92"/>
    <n v="104.16000000000001"/>
    <n v="160.88999999999999"/>
    <n v="153.45000000000002"/>
    <n v="87.42"/>
    <n v="0"/>
    <n v="0.72540000000000004"/>
    <n v="0.46500000000000002"/>
    <n v="0.74400000000000011"/>
    <n v="0.88350000000000006"/>
    <n v="0.60450000000000004"/>
    <n v="0.79049999999999998"/>
    <n v="0.59520000000000006"/>
    <n v="0.69750000000000001"/>
    <n v="0.55800000000000005"/>
    <n v="0.67890000000000006"/>
    <n v="0.65100000000000013"/>
    <n v="0.85560000000000003"/>
    <n v="0.68820000000000003"/>
    <n v="0.75330000000000008"/>
    <n v="0.92070000000000007"/>
    <n v="0.71610000000000007"/>
    <n v="0.83700000000000008"/>
    <n v="15.81"/>
    <n v="0"/>
    <n v="1.86"/>
    <n v="0"/>
    <n v="5.58"/>
    <n v="22.32"/>
    <n v="15.81"/>
    <n v="19.53"/>
    <n v="40.92"/>
    <n v="39.06"/>
    <n v="0"/>
    <n v="4.6500000000000004"/>
    <n v="38.130000000000003"/>
    <n v="0"/>
    <n v="3.72"/>
    <n v="1.86"/>
    <n v="3.72"/>
    <n v="0"/>
    <n v="2.79"/>
    <n v="32.550000000000004"/>
    <n v="3.72"/>
    <n v="32.550000000000004"/>
    <n v="36.270000000000003"/>
    <n v="0"/>
    <n v="13.950000000000001"/>
    <n v="8.370000000000001"/>
    <n v="5.58"/>
    <n v="20.46"/>
    <n v="15.81"/>
    <n v="16.740000000000002"/>
    <n v="23.25"/>
    <n v="4.6500000000000004"/>
    <n v="0"/>
    <n v="40.92"/>
    <n v="0"/>
    <n v="0.93"/>
    <n v="2.79"/>
    <n v="7.44"/>
    <n v="12.09"/>
    <n v="12.09"/>
  </r>
  <r>
    <x v="130"/>
    <x v="4"/>
    <x v="9"/>
    <n v="497.55000000000007"/>
    <n v="95.790000000000049"/>
    <n v="124.62"/>
    <n v="158.1"/>
    <n v="119.04000000000002"/>
    <n v="0"/>
    <n v="0.13950000000000001"/>
    <n v="0.6603"/>
    <n v="0.71610000000000007"/>
    <n v="0.79980000000000007"/>
    <n v="0.14880000000000002"/>
    <n v="0.6231000000000001"/>
    <n v="0.63240000000000007"/>
    <n v="0.84630000000000005"/>
    <n v="0.8277000000000001"/>
    <n v="0.80910000000000004"/>
    <n v="0.61380000000000001"/>
    <n v="0.3906"/>
    <n v="0.85560000000000003"/>
    <n v="0.38130000000000003"/>
    <n v="0.93"/>
    <n v="0.2883"/>
    <n v="0.86490000000000011"/>
    <n v="13.950000000000001"/>
    <n v="0"/>
    <n v="6.5100000000000007"/>
    <n v="0"/>
    <n v="39.06"/>
    <n v="23.25"/>
    <n v="6.5100000000000007"/>
    <n v="0"/>
    <n v="16.740000000000002"/>
    <n v="18.600000000000001"/>
    <n v="0"/>
    <n v="31.62"/>
    <n v="3.72"/>
    <n v="33.480000000000004"/>
    <n v="0"/>
    <n v="4.6500000000000004"/>
    <n v="0"/>
    <n v="6.5100000000000007"/>
    <n v="0"/>
    <n v="39.06"/>
    <n v="32.550000000000004"/>
    <n v="29.76"/>
    <n v="17.670000000000002"/>
    <n v="33.480000000000004"/>
    <n v="0"/>
    <n v="18.600000000000001"/>
    <n v="0"/>
    <n v="0"/>
    <n v="26.040000000000003"/>
    <n v="0"/>
    <n v="19.53"/>
    <n v="19.53"/>
    <n v="0"/>
    <n v="10.23"/>
    <n v="9.3000000000000007"/>
    <n v="6.5100000000000531"/>
    <n v="0"/>
    <n v="5.58"/>
    <n v="16.740000000000002"/>
    <n v="8.370000000000001"/>
  </r>
  <r>
    <x v="131"/>
    <x v="4"/>
    <x v="10"/>
    <n v="425.01"/>
    <n v="118.11"/>
    <n v="118.11000000000001"/>
    <n v="93.93"/>
    <n v="94.859999999999985"/>
    <n v="0"/>
    <n v="0.86490000000000011"/>
    <n v="0.71610000000000007"/>
    <n v="0.79049999999999998"/>
    <n v="0.2883"/>
    <n v="0.91139999999999999"/>
    <n v="0.8277000000000001"/>
    <n v="0.59520000000000006"/>
    <n v="0.88350000000000006"/>
    <n v="0.92070000000000007"/>
    <n v="0.66959999999999997"/>
    <n v="0.74400000000000011"/>
    <n v="0.87420000000000009"/>
    <n v="0.71610000000000007"/>
    <n v="0.39990000000000003"/>
    <n v="0.86490000000000011"/>
    <n v="0.74400000000000011"/>
    <n v="0.35340000000000005"/>
    <n v="7.44"/>
    <n v="21.39"/>
    <n v="16.740000000000002"/>
    <n v="0"/>
    <n v="15.81"/>
    <n v="3.72"/>
    <n v="0"/>
    <n v="4.6500000000000004"/>
    <n v="21.39"/>
    <n v="26.970000000000002"/>
    <n v="0.93"/>
    <n v="9.3000000000000007"/>
    <n v="13.950000000000001"/>
    <n v="0"/>
    <n v="24.18"/>
    <n v="7.44"/>
    <n v="0"/>
    <n v="0"/>
    <n v="21.39"/>
    <n v="18.600000000000001"/>
    <n v="6.5100000000000007"/>
    <n v="4.6500000000000004"/>
    <n v="0"/>
    <n v="9.3000000000000007"/>
    <n v="0"/>
    <n v="0"/>
    <n v="39.06"/>
    <n v="16.740000000000002"/>
    <n v="0"/>
    <n v="17.670000000000002"/>
    <n v="18.600000000000001"/>
    <n v="0"/>
    <n v="5.58"/>
    <n v="21.39"/>
    <n v="13.020000000000001"/>
    <n v="0"/>
    <n v="29.76"/>
    <n v="0"/>
    <n v="14.88"/>
    <n v="14.88"/>
  </r>
  <r>
    <x v="132"/>
    <x v="4"/>
    <x v="11"/>
    <n v="350.61000000000013"/>
    <n v="51.150000000000006"/>
    <n v="95.790000000000106"/>
    <n v="119.97000000000001"/>
    <n v="83.700000000000017"/>
    <n v="0"/>
    <n v="0.31620000000000004"/>
    <n v="0.89280000000000004"/>
    <n v="0.69750000000000001"/>
    <n v="0.39990000000000003"/>
    <n v="0.69750000000000001"/>
    <n v="0.73470000000000002"/>
    <n v="0.67890000000000006"/>
    <n v="0.5766"/>
    <n v="0.69750000000000001"/>
    <n v="0.63240000000000007"/>
    <n v="0.80910000000000004"/>
    <n v="0.79980000000000007"/>
    <n v="0.79049999999999998"/>
    <n v="0.67890000000000006"/>
    <n v="0.52080000000000004"/>
    <n v="0.52080000000000004"/>
    <n v="0.26040000000000002"/>
    <n v="0"/>
    <n v="7.44"/>
    <n v="13.950000000000001"/>
    <n v="48.36"/>
    <n v="0"/>
    <n v="0"/>
    <n v="6.5100000000000007"/>
    <n v="0"/>
    <n v="0"/>
    <n v="19.530000000000108"/>
    <n v="25.110000000000003"/>
    <n v="25.110000000000003"/>
    <n v="0"/>
    <n v="33.480000000000004"/>
    <n v="0"/>
    <n v="0"/>
    <n v="0"/>
    <n v="0"/>
    <n v="20.46"/>
    <n v="4.6500000000000004"/>
    <n v="0.93"/>
    <n v="0"/>
    <n v="10.23"/>
    <n v="25.110000000000003"/>
    <n v="0"/>
    <n v="0"/>
    <n v="39.99"/>
    <n v="0"/>
    <n v="26.040000000000003"/>
    <n v="17.670000000000002"/>
    <n v="3.72"/>
    <n v="5.58"/>
    <n v="11.16"/>
    <n v="0"/>
    <n v="8.370000000000001"/>
    <n v="0"/>
    <n v="11.16"/>
    <n v="11.16"/>
    <n v="0"/>
    <n v="0"/>
  </r>
  <r>
    <x v="133"/>
    <x v="4"/>
    <x v="12"/>
    <n v="568.23"/>
    <n v="210.18"/>
    <n v="193.44"/>
    <n v="104.16000000000003"/>
    <n v="60.45"/>
    <n v="0"/>
    <n v="0.70680000000000009"/>
    <n v="0.30690000000000001"/>
    <n v="0.74400000000000011"/>
    <n v="0.81840000000000002"/>
    <n v="0.6603"/>
    <n v="0.64170000000000005"/>
    <n v="0.54869999999999997"/>
    <n v="0.92070000000000007"/>
    <n v="0.6603"/>
    <n v="0.68820000000000003"/>
    <n v="0.69750000000000001"/>
    <n v="0.85560000000000003"/>
    <n v="0.89280000000000004"/>
    <n v="0.76260000000000006"/>
    <n v="0.83700000000000008"/>
    <n v="0.66959999999999997"/>
    <n v="0.68820000000000003"/>
    <n v="17.670000000000002"/>
    <n v="32.550000000000004"/>
    <n v="1.86"/>
    <n v="17.670000000000002"/>
    <n v="19.53"/>
    <n v="0"/>
    <n v="27.900000000000002"/>
    <n v="22.32"/>
    <n v="47.43"/>
    <n v="6.5100000000000007"/>
    <n v="4.6500000000000004"/>
    <n v="14.88"/>
    <n v="4.6500000000000004"/>
    <n v="22.32"/>
    <n v="0"/>
    <n v="0"/>
    <n v="7.44"/>
    <n v="0.93"/>
    <n v="10.23"/>
    <n v="0"/>
    <n v="8.370000000000001"/>
    <n v="20.46"/>
    <n v="0"/>
    <n v="26.040000000000003"/>
    <n v="6.5100000000000007"/>
    <n v="7.44"/>
    <n v="2.79"/>
    <n v="0"/>
    <n v="0"/>
    <n v="32.550000000000004"/>
    <n v="5.58"/>
    <n v="8.370000000000001"/>
    <n v="37.200000000000003"/>
    <n v="3.72"/>
    <n v="35.340000000000003"/>
    <n v="21.39"/>
    <n v="18.600000000000001"/>
    <n v="26.040000000000003"/>
    <n v="44.64"/>
    <n v="9.3000000000000007"/>
  </r>
  <r>
    <x v="134"/>
    <x v="4"/>
    <x v="13"/>
    <n v="446.40000000000015"/>
    <n v="93"/>
    <n v="119.04000000000002"/>
    <n v="141.36000000000001"/>
    <n v="93.000000000000114"/>
    <n v="1"/>
    <n v="0.43710000000000004"/>
    <n v="0.74400000000000011"/>
    <n v="0.73470000000000002"/>
    <n v="0.80910000000000004"/>
    <n v="0.86490000000000011"/>
    <n v="0.66959999999999997"/>
    <n v="0.80910000000000004"/>
    <n v="9.3000000000000013E-2"/>
    <n v="0.90210000000000001"/>
    <n v="0.89280000000000004"/>
    <n v="0.63240000000000007"/>
    <n v="0.3906"/>
    <n v="0.23250000000000001"/>
    <n v="0.90210000000000001"/>
    <n v="0.76260000000000006"/>
    <n v="0.2697"/>
    <n v="0.42780000000000001"/>
    <n v="38.130000000000003"/>
    <n v="36.270000000000003"/>
    <n v="0"/>
    <n v="30.69"/>
    <n v="0"/>
    <n v="10.23"/>
    <n v="0"/>
    <n v="0"/>
    <n v="0.93"/>
    <n v="2.79"/>
    <n v="16.740000000000002"/>
    <n v="0"/>
    <n v="21.39"/>
    <n v="24.18"/>
    <n v="19.53"/>
    <n v="12.09"/>
    <n v="1.86"/>
    <n v="2.79"/>
    <n v="11.160000000000107"/>
    <n v="0"/>
    <n v="39.06"/>
    <n v="4.6500000000000004"/>
    <n v="36.270000000000003"/>
    <n v="0.93"/>
    <n v="3.72"/>
    <n v="8.370000000000001"/>
    <n v="28.830000000000002"/>
    <n v="0"/>
    <n v="0"/>
    <n v="19.53"/>
    <n v="0"/>
    <n v="15.81"/>
    <n v="9.3000000000000007"/>
    <n v="5.58"/>
    <n v="3.72"/>
    <n v="18.600000000000001"/>
    <n v="0"/>
    <n v="26.040000000000003"/>
    <n v="4.6500000000000004"/>
    <n v="9.3000000000000007"/>
  </r>
  <r>
    <x v="135"/>
    <x v="4"/>
    <x v="14"/>
    <n v="475.23000000000013"/>
    <n v="167.40000000000003"/>
    <n v="125.55"/>
    <n v="133.92000000000002"/>
    <n v="48.360000000000099"/>
    <n v="0"/>
    <n v="0.83700000000000008"/>
    <n v="0.78120000000000001"/>
    <n v="0.81840000000000002"/>
    <n v="0.75330000000000008"/>
    <n v="0.3906"/>
    <n v="0.55800000000000005"/>
    <n v="0.71610000000000007"/>
    <n v="0.91139999999999999"/>
    <n v="0.55800000000000005"/>
    <n v="0.64170000000000005"/>
    <n v="0.63240000000000007"/>
    <n v="0.8277000000000001"/>
    <n v="0.74400000000000011"/>
    <n v="0.38130000000000003"/>
    <n v="0.13950000000000001"/>
    <n v="0.89280000000000004"/>
    <n v="0.86490000000000011"/>
    <n v="30.69"/>
    <n v="1.86"/>
    <n v="37.200000000000003"/>
    <n v="4.6500000000000004"/>
    <n v="2.79"/>
    <n v="0"/>
    <n v="11.16"/>
    <n v="11.16"/>
    <n v="16.740000000000002"/>
    <n v="9.3000000000000007"/>
    <n v="18.600000000000001"/>
    <n v="0"/>
    <n v="7.44"/>
    <n v="0"/>
    <n v="6.5100000000000007"/>
    <n v="0"/>
    <n v="0.93"/>
    <n v="13.020000000000106"/>
    <n v="11.16"/>
    <n v="9.3000000000000007"/>
    <n v="14.88"/>
    <n v="12.09"/>
    <n v="27.900000000000002"/>
    <n v="2.79"/>
    <n v="0"/>
    <n v="36.270000000000003"/>
    <n v="11.16"/>
    <n v="3.72"/>
    <n v="25.110000000000003"/>
    <n v="0"/>
    <n v="25.110000000000003"/>
    <n v="10.23"/>
    <n v="33.480000000000004"/>
    <n v="4.6500000000000004"/>
    <n v="0"/>
    <n v="27.900000000000002"/>
    <n v="4.6500000000000004"/>
    <n v="40.92"/>
    <n v="12.09"/>
    <n v="8.370000000000001"/>
  </r>
  <r>
    <x v="136"/>
    <x v="4"/>
    <x v="15"/>
    <n v="425.94000000000005"/>
    <n v="132.06"/>
    <n v="173.91"/>
    <n v="85.56"/>
    <n v="34.410000000000004"/>
    <n v="0"/>
    <n v="0.49290000000000006"/>
    <n v="0.79980000000000007"/>
    <n v="0.69750000000000001"/>
    <n v="0.74400000000000011"/>
    <n v="0.90210000000000001"/>
    <n v="0.84630000000000005"/>
    <n v="0.71610000000000007"/>
    <n v="0.72540000000000004"/>
    <n v="0.56730000000000003"/>
    <n v="0.1953"/>
    <n v="0.80910000000000004"/>
    <n v="0.66959999999999997"/>
    <n v="0.90210000000000001"/>
    <n v="0.29760000000000003"/>
    <n v="0.54869999999999997"/>
    <n v="0.8277000000000001"/>
    <n v="0.32550000000000007"/>
    <n v="14.88"/>
    <n v="13.950000000000001"/>
    <n v="5.58"/>
    <n v="11.16"/>
    <n v="6.5100000000000007"/>
    <n v="17.670000000000002"/>
    <n v="30.69"/>
    <n v="34.410000000000004"/>
    <n v="7.44"/>
    <n v="31.62"/>
    <n v="13.950000000000001"/>
    <n v="0"/>
    <n v="13.950000000000001"/>
    <n v="8.370000000000001"/>
    <n v="0"/>
    <n v="9.3000000000000007"/>
    <n v="2.79"/>
    <n v="0"/>
    <n v="0"/>
    <n v="0"/>
    <n v="7.44"/>
    <n v="4.6500000000000004"/>
    <n v="0"/>
    <n v="15.81"/>
    <n v="44.64"/>
    <n v="8.370000000000001"/>
    <n v="0.93"/>
    <n v="3.72"/>
    <n v="0"/>
    <n v="0"/>
    <n v="16.740000000000002"/>
    <n v="14.88"/>
    <n v="24.18"/>
    <n v="14.88"/>
    <n v="0"/>
    <n v="7.44"/>
    <n v="0"/>
    <n v="37.200000000000003"/>
    <n v="0"/>
    <n v="16.740000000000002"/>
  </r>
  <r>
    <x v="137"/>
    <x v="4"/>
    <x v="16"/>
    <n v="477.09000000000009"/>
    <n v="146.01000000000002"/>
    <n v="74.400000000000006"/>
    <n v="152.52000000000001"/>
    <n v="104.16000000000001"/>
    <n v="0"/>
    <n v="0.39990000000000003"/>
    <n v="0.51150000000000007"/>
    <n v="0.71610000000000007"/>
    <n v="0.76260000000000006"/>
    <n v="0.56730000000000003"/>
    <n v="0.89280000000000004"/>
    <n v="0.59520000000000006"/>
    <n v="0.58590000000000009"/>
    <n v="0.63240000000000007"/>
    <n v="0.6603"/>
    <n v="0.92070000000000007"/>
    <n v="0.76260000000000006"/>
    <n v="0.81840000000000002"/>
    <n v="0.74400000000000011"/>
    <n v="0.66959999999999997"/>
    <n v="0.34410000000000002"/>
    <n v="0.8277000000000001"/>
    <n v="11.16"/>
    <n v="3.72"/>
    <n v="20.46"/>
    <n v="7.44"/>
    <n v="28.830000000000002"/>
    <n v="0"/>
    <n v="0"/>
    <n v="0"/>
    <n v="0"/>
    <n v="2.79"/>
    <n v="0"/>
    <n v="0"/>
    <n v="0"/>
    <n v="12.09"/>
    <n v="14.88"/>
    <n v="43.71"/>
    <n v="23.25"/>
    <n v="10.23"/>
    <n v="0"/>
    <n v="0"/>
    <n v="0"/>
    <n v="19.53"/>
    <n v="0"/>
    <n v="46.5"/>
    <n v="2.79"/>
    <n v="0"/>
    <n v="25.110000000000003"/>
    <n v="0"/>
    <n v="21.39"/>
    <n v="37.200000000000003"/>
    <n v="0"/>
    <n v="17.670000000000002"/>
    <n v="31.62"/>
    <n v="0"/>
    <n v="3.72"/>
    <n v="28.830000000000002"/>
    <n v="30.69"/>
    <n v="21.39"/>
    <n v="6.5100000000000007"/>
    <n v="5.58"/>
  </r>
  <r>
    <x v="138"/>
    <x v="4"/>
    <x v="17"/>
    <n v="458.49"/>
    <n v="104.16000000000001"/>
    <n v="64.17"/>
    <n v="170.19"/>
    <n v="119.97000000000003"/>
    <n v="0"/>
    <n v="0.39990000000000003"/>
    <n v="0.5766"/>
    <n v="0.83700000000000008"/>
    <n v="0.91139999999999999"/>
    <n v="0.91139999999999999"/>
    <n v="0.80910000000000004"/>
    <n v="0.77190000000000014"/>
    <n v="0.79049999999999998"/>
    <n v="0.50220000000000009"/>
    <n v="0.42780000000000001"/>
    <n v="0.52080000000000004"/>
    <n v="0.13950000000000001"/>
    <n v="0.92070000000000007"/>
    <n v="0.86490000000000011"/>
    <n v="0.6603"/>
    <n v="0.74400000000000011"/>
    <n v="0.79980000000000007"/>
    <n v="0"/>
    <n v="0"/>
    <n v="0"/>
    <n v="0"/>
    <n v="6.5100000000000007"/>
    <n v="0"/>
    <n v="40.92"/>
    <n v="11.16"/>
    <n v="5.58"/>
    <n v="0"/>
    <n v="0"/>
    <n v="4.6500000000000004"/>
    <n v="12.09"/>
    <n v="13.950000000000001"/>
    <n v="5.58"/>
    <n v="14.88"/>
    <n v="20.46"/>
    <n v="26.040000000000003"/>
    <n v="0"/>
    <n v="22.32"/>
    <n v="0"/>
    <n v="28.830000000000002"/>
    <n v="21.39"/>
    <n v="20.46"/>
    <n v="10.23"/>
    <n v="20.46"/>
    <n v="28.830000000000002"/>
    <n v="26.040000000000003"/>
    <n v="7.44"/>
    <n v="6.5100000000000007"/>
    <n v="9.3000000000000007"/>
    <n v="21.39"/>
    <n v="20.46"/>
    <n v="0"/>
    <n v="13.950000000000001"/>
    <n v="0"/>
    <n v="27.900000000000002"/>
    <n v="11.16"/>
    <n v="0"/>
    <n v="0"/>
  </r>
  <r>
    <x v="139"/>
    <x v="4"/>
    <x v="18"/>
    <n v="452.91000000000008"/>
    <n v="117.18"/>
    <n v="107.88000000000002"/>
    <n v="94.860000000000028"/>
    <n v="132.98999999999998"/>
    <n v="0"/>
    <n v="0.15810000000000002"/>
    <n v="0.69750000000000001"/>
    <n v="0.44640000000000002"/>
    <n v="0.80910000000000004"/>
    <n v="0.85560000000000003"/>
    <n v="0.68820000000000003"/>
    <n v="0.71610000000000007"/>
    <n v="0.59520000000000006"/>
    <n v="0.69750000000000001"/>
    <n v="0.66959999999999997"/>
    <n v="0.61380000000000001"/>
    <n v="0.27900000000000003"/>
    <n v="0.91139999999999999"/>
    <n v="0.46500000000000002"/>
    <n v="0.72540000000000004"/>
    <n v="0.42780000000000001"/>
    <n v="0.34410000000000002"/>
    <n v="0"/>
    <n v="8.370000000000001"/>
    <n v="10.23"/>
    <n v="0"/>
    <n v="0.93"/>
    <n v="16.740000000000002"/>
    <n v="26.970000000000002"/>
    <n v="31.62"/>
    <n v="0.93"/>
    <n v="12.09"/>
    <n v="39.99"/>
    <n v="43.71"/>
    <n v="5.58"/>
    <n v="2.79"/>
    <n v="13.020000000000001"/>
    <n v="13.020000000000001"/>
    <n v="15.81"/>
    <n v="20.46"/>
    <n v="14.88"/>
    <n v="3.72"/>
    <n v="15.81"/>
    <n v="0"/>
    <n v="23.25"/>
    <n v="0"/>
    <n v="0"/>
    <n v="33.480000000000004"/>
    <n v="0"/>
    <n v="0.93"/>
    <n v="18.600000000000001"/>
    <n v="2.79"/>
    <n v="29.76"/>
    <n v="0"/>
    <n v="0"/>
    <n v="38.130000000000003"/>
    <n v="0"/>
    <n v="13.950000000000001"/>
    <n v="12.09"/>
    <n v="11.16"/>
    <n v="1.86"/>
    <n v="10.23"/>
  </r>
  <r>
    <x v="140"/>
    <x v="4"/>
    <x v="19"/>
    <n v="438.03000000000009"/>
    <n v="94.860000000000014"/>
    <n v="105.09000000000003"/>
    <n v="127.41000000000001"/>
    <n v="110.67000000000002"/>
    <n v="0"/>
    <n v="0.89280000000000004"/>
    <n v="0.85560000000000003"/>
    <n v="0.65100000000000013"/>
    <n v="0.72540000000000004"/>
    <n v="0.91139999999999999"/>
    <n v="0.93"/>
    <n v="0.63240000000000007"/>
    <n v="0.83700000000000008"/>
    <n v="0.36270000000000002"/>
    <n v="0.58590000000000009"/>
    <n v="0.5766"/>
    <n v="0.87420000000000009"/>
    <n v="0.8277000000000001"/>
    <n v="0.92070000000000007"/>
    <n v="0.91139999999999999"/>
    <n v="0.92070000000000007"/>
    <n v="0.79980000000000007"/>
    <n v="0"/>
    <n v="5.58"/>
    <n v="25.110000000000003"/>
    <n v="0"/>
    <n v="11.16"/>
    <n v="0"/>
    <n v="15.81"/>
    <n v="6.5100000000000007"/>
    <n v="36.270000000000003"/>
    <n v="4.6500000000000004"/>
    <n v="13.950000000000001"/>
    <n v="4.6500000000000004"/>
    <n v="21.39"/>
    <n v="6.5100000000000007"/>
    <n v="0"/>
    <n v="10.23"/>
    <n v="32.550000000000004"/>
    <n v="0"/>
    <n v="26.970000000000002"/>
    <n v="8.370000000000001"/>
    <n v="24.18"/>
    <n v="23.25"/>
    <n v="2.79"/>
    <n v="2.79"/>
    <n v="26.040000000000003"/>
    <n v="2.79"/>
    <n v="1.86"/>
    <n v="20.46"/>
    <n v="16.740000000000002"/>
    <n v="6.5100000000000007"/>
    <n v="12.09"/>
    <n v="12.09"/>
    <n v="0"/>
    <n v="7.44"/>
    <n v="0"/>
    <n v="17.670000000000002"/>
    <n v="17.670000000000002"/>
    <n v="27.900000000000002"/>
    <n v="0"/>
    <n v="0"/>
  </r>
  <r>
    <x v="141"/>
    <x v="4"/>
    <x v="20"/>
    <n v="404.55000000000018"/>
    <n v="87.420000000000115"/>
    <n v="79.98"/>
    <n v="109.74000000000001"/>
    <n v="127.41000000000011"/>
    <n v="0"/>
    <n v="0.73470000000000002"/>
    <n v="0.91139999999999999"/>
    <n v="0.67890000000000006"/>
    <n v="0.66959999999999997"/>
    <n v="0.74400000000000011"/>
    <n v="0.60450000000000004"/>
    <n v="0.87420000000000009"/>
    <n v="0.73470000000000002"/>
    <n v="0.24180000000000001"/>
    <n v="0.56730000000000003"/>
    <n v="0.75330000000000008"/>
    <n v="0.83700000000000008"/>
    <n v="0.2697"/>
    <n v="0.86490000000000011"/>
    <n v="0.93"/>
    <n v="0.31620000000000004"/>
    <n v="0.85560000000000003"/>
    <n v="10.23"/>
    <n v="17.670000000000002"/>
    <n v="6.5100000000000007"/>
    <n v="0"/>
    <n v="0"/>
    <n v="0"/>
    <n v="26.040000000000003"/>
    <n v="0.93"/>
    <n v="18.600000000000001"/>
    <n v="0"/>
    <n v="2.79"/>
    <n v="35.340000000000003"/>
    <n v="21.39"/>
    <n v="18.600000000000001"/>
    <n v="0"/>
    <n v="14.88"/>
    <n v="0"/>
    <n v="0"/>
    <n v="2.7900000000001057"/>
    <n v="34.410000000000004"/>
    <n v="16.740000000000002"/>
    <n v="39.06"/>
    <n v="3.72"/>
    <n v="0"/>
    <n v="23.25"/>
    <n v="0"/>
    <n v="0"/>
    <n v="19.53"/>
    <n v="7.44"/>
    <n v="0"/>
    <n v="1.86"/>
    <n v="26.040000000000003"/>
    <n v="13.950000000000001"/>
    <n v="0"/>
    <n v="0"/>
    <n v="11.16"/>
    <n v="0"/>
    <n v="28.830000000000002"/>
    <n v="5.5800000000001058"/>
    <n v="0"/>
  </r>
  <r>
    <x v="142"/>
    <x v="4"/>
    <x v="21"/>
    <n v="508.71000000000004"/>
    <n v="216.69000000000003"/>
    <n v="73.47"/>
    <n v="156.24"/>
    <n v="62.31"/>
    <n v="0"/>
    <n v="0.79049999999999998"/>
    <n v="0.80910000000000004"/>
    <n v="0.87420000000000009"/>
    <n v="0.78120000000000001"/>
    <n v="0.86490000000000011"/>
    <n v="0.63240000000000007"/>
    <n v="0.5766"/>
    <n v="0.55800000000000005"/>
    <n v="0.83700000000000008"/>
    <n v="0.63240000000000007"/>
    <n v="0.25110000000000005"/>
    <n v="0.70680000000000009"/>
    <n v="0.88350000000000006"/>
    <n v="0.81840000000000002"/>
    <n v="0.49290000000000006"/>
    <n v="0.45569999999999999"/>
    <n v="0.38130000000000003"/>
    <n v="0"/>
    <n v="10.23"/>
    <n v="0"/>
    <n v="12.09"/>
    <n v="0"/>
    <n v="36.270000000000003"/>
    <n v="4.6500000000000004"/>
    <n v="0"/>
    <n v="0"/>
    <n v="10.23"/>
    <n v="35.340000000000003"/>
    <n v="10.23"/>
    <n v="0"/>
    <n v="16.740000000000002"/>
    <n v="13.950000000000001"/>
    <n v="9.3000000000000007"/>
    <n v="0"/>
    <n v="0"/>
    <n v="12.09"/>
    <n v="0"/>
    <n v="10.23"/>
    <n v="31.62"/>
    <n v="13.950000000000001"/>
    <n v="40.92"/>
    <n v="20.46"/>
    <n v="15.81"/>
    <n v="0"/>
    <n v="0"/>
    <n v="22.32"/>
    <n v="0.93"/>
    <n v="13.950000000000106"/>
    <n v="39.06"/>
    <n v="0"/>
    <n v="42.78"/>
    <n v="7.44"/>
    <n v="7.44"/>
    <n v="31.62"/>
    <n v="39.99"/>
    <n v="13.949999999999894"/>
    <n v="20.46"/>
  </r>
  <r>
    <x v="143"/>
    <x v="4"/>
    <x v="22"/>
    <n v="424.08000000000004"/>
    <n v="97.65000000000002"/>
    <n v="72.540000000000006"/>
    <n v="115.32000000000001"/>
    <n v="138.57000000000002"/>
    <n v="0"/>
    <n v="0.2697"/>
    <n v="0.52080000000000004"/>
    <n v="0.49290000000000006"/>
    <n v="0.33479999999999999"/>
    <n v="0.86490000000000011"/>
    <n v="0.64170000000000005"/>
    <n v="0.67890000000000006"/>
    <n v="0.65100000000000013"/>
    <n v="0.40920000000000001"/>
    <n v="0.63240000000000007"/>
    <n v="0.60450000000000004"/>
    <n v="0.69750000000000001"/>
    <n v="0.83700000000000008"/>
    <n v="0.73470000000000002"/>
    <n v="0.85560000000000003"/>
    <n v="0.86490000000000011"/>
    <n v="0.32550000000000007"/>
    <n v="0"/>
    <n v="0"/>
    <n v="18.600000000000001"/>
    <n v="1.86"/>
    <n v="1.86"/>
    <n v="13.950000000000001"/>
    <n v="0"/>
    <n v="0"/>
    <n v="27.900000000000002"/>
    <n v="8.370000000000001"/>
    <n v="11.16"/>
    <n v="5.58"/>
    <n v="4.6500000000000004"/>
    <n v="23.25"/>
    <n v="16.740000000000002"/>
    <n v="0"/>
    <n v="6.5100000000000007"/>
    <n v="34.410000000000004"/>
    <n v="33.480000000000004"/>
    <n v="13.950000000000001"/>
    <n v="8.370000000000001"/>
    <n v="26.970000000000002"/>
    <n v="30.69"/>
    <n v="8.370000000000001"/>
    <n v="7.44"/>
    <n v="4.6500000000000004"/>
    <n v="15.81"/>
    <n v="0"/>
    <n v="9.3000000000000007"/>
    <n v="3.72"/>
    <n v="0"/>
    <n v="3.72"/>
    <n v="3.72"/>
    <n v="0.93"/>
    <n v="42.78"/>
    <n v="0"/>
    <n v="31.62"/>
    <n v="6.5100000000000007"/>
    <n v="8.370000000000001"/>
    <n v="0"/>
  </r>
  <r>
    <x v="144"/>
    <x v="4"/>
    <x v="23"/>
    <n v="420.36"/>
    <n v="111.60000000000001"/>
    <n v="103.23"/>
    <n v="73.470000000000013"/>
    <n v="132.06000000000003"/>
    <n v="0"/>
    <n v="0.36270000000000002"/>
    <n v="0.50220000000000009"/>
    <n v="0.74400000000000011"/>
    <n v="0.78120000000000001"/>
    <n v="0.35340000000000005"/>
    <n v="0.56730000000000003"/>
    <n v="0.61380000000000001"/>
    <n v="0.64170000000000005"/>
    <n v="0.73470000000000002"/>
    <n v="0.71610000000000007"/>
    <n v="0.84630000000000005"/>
    <n v="0.53010000000000013"/>
    <n v="0.2697"/>
    <n v="0.53939999999999999"/>
    <n v="0.91139999999999999"/>
    <n v="0.66959999999999997"/>
    <n v="0.70680000000000009"/>
    <n v="15.81"/>
    <n v="11.16"/>
    <n v="13.950000000000001"/>
    <n v="7.44"/>
    <n v="30.69"/>
    <n v="2.79"/>
    <n v="0"/>
    <n v="0"/>
    <n v="0"/>
    <n v="21.39"/>
    <n v="8.370000000000001"/>
    <n v="0"/>
    <n v="24.18"/>
    <n v="26.970000000000002"/>
    <n v="16.740000000000002"/>
    <n v="6.5100000000000007"/>
    <n v="18.600000000000001"/>
    <n v="17.670000000000002"/>
    <n v="0"/>
    <n v="21.39"/>
    <n v="25.110000000000003"/>
    <n v="7.44"/>
    <n v="4.6500000000000004"/>
    <n v="0"/>
    <n v="0"/>
    <n v="0"/>
    <n v="0"/>
    <n v="27.900000000000002"/>
    <n v="8.370000000000001"/>
    <n v="0"/>
    <n v="31.62"/>
    <n v="9.3000000000000007"/>
    <n v="37.200000000000003"/>
    <n v="4.6500000000000004"/>
    <n v="0"/>
    <n v="0"/>
    <n v="5.58"/>
    <n v="0"/>
    <n v="0"/>
    <n v="23.25"/>
  </r>
  <r>
    <x v="145"/>
    <x v="4"/>
    <x v="24"/>
    <n v="305.97000000000003"/>
    <n v="67.890000000000015"/>
    <n v="70.680000000000007"/>
    <n v="98.58"/>
    <n v="68.820000000000022"/>
    <n v="0"/>
    <n v="0.34410000000000002"/>
    <n v="0.77190000000000014"/>
    <n v="0.80910000000000004"/>
    <n v="0.67890000000000006"/>
    <n v="0.84630000000000005"/>
    <n v="0.67890000000000006"/>
    <n v="0.65100000000000013"/>
    <n v="0.16739999999999999"/>
    <n v="0.66959999999999997"/>
    <n v="0.84630000000000005"/>
    <n v="0.66959999999999997"/>
    <n v="0.80910000000000004"/>
    <n v="0.3906"/>
    <n v="0.6603"/>
    <n v="0.90210000000000001"/>
    <n v="0.84630000000000005"/>
    <n v="0.55800000000000005"/>
    <n v="13.020000000000001"/>
    <n v="2.79"/>
    <n v="0"/>
    <n v="0"/>
    <n v="16.740000000000002"/>
    <n v="0.93"/>
    <n v="23.25"/>
    <n v="0"/>
    <n v="13.950000000000001"/>
    <n v="0"/>
    <n v="0"/>
    <n v="14.88"/>
    <n v="0"/>
    <n v="39.99"/>
    <n v="10.23"/>
    <n v="0.93"/>
    <n v="0"/>
    <n v="2.79"/>
    <n v="0"/>
    <n v="0"/>
    <n v="24.18"/>
    <n v="0"/>
    <n v="1.86"/>
    <n v="13.020000000000001"/>
    <n v="5.58"/>
    <n v="21.39"/>
    <n v="13.020000000000001"/>
    <n v="8.370000000000001"/>
    <n v="0"/>
    <n v="11.16"/>
    <n v="3.72"/>
    <n v="13.020000000000001"/>
    <n v="0.93"/>
    <n v="0"/>
    <n v="0"/>
    <n v="14.88"/>
    <n v="0.93"/>
    <n v="5.58"/>
    <n v="8.370000000000001"/>
    <n v="20.46"/>
  </r>
  <r>
    <x v="146"/>
    <x v="4"/>
    <x v="25"/>
    <n v="381.3"/>
    <n v="145.08000000000001"/>
    <n v="51.15"/>
    <n v="89.28"/>
    <n v="95.79"/>
    <n v="0"/>
    <n v="0.25110000000000005"/>
    <n v="0.49290000000000006"/>
    <n v="0.92070000000000007"/>
    <n v="0.77190000000000014"/>
    <n v="0.14880000000000002"/>
    <n v="0.87420000000000009"/>
    <n v="0.24180000000000001"/>
    <n v="0.84630000000000005"/>
    <n v="0.80910000000000004"/>
    <n v="0.91139999999999999"/>
    <n v="0.71610000000000007"/>
    <n v="0.2883"/>
    <n v="0.35340000000000005"/>
    <n v="0.3906"/>
    <n v="0.79980000000000007"/>
    <n v="0.89280000000000004"/>
    <n v="0.74400000000000011"/>
    <n v="2.79"/>
    <n v="6.5100000000000007"/>
    <n v="0.93"/>
    <n v="0.93"/>
    <n v="13.950000000000001"/>
    <n v="0"/>
    <n v="0"/>
    <n v="19.53"/>
    <n v="1.86"/>
    <n v="4.6500000000000004"/>
    <n v="13.020000000000001"/>
    <n v="0"/>
    <n v="12.09"/>
    <n v="10.23"/>
    <n v="0"/>
    <n v="4.6500000000000004"/>
    <n v="29.76"/>
    <n v="39.06"/>
    <n v="0"/>
    <n v="0"/>
    <n v="0"/>
    <n v="8.370000000000001"/>
    <n v="0"/>
    <n v="10.23"/>
    <n v="21.39"/>
    <n v="8.370000000000001"/>
    <n v="0"/>
    <n v="39.06"/>
    <n v="1.86"/>
    <n v="0"/>
    <n v="0"/>
    <n v="0"/>
    <n v="6.5100000000000007"/>
    <n v="39.06"/>
    <n v="40.92"/>
    <n v="5.58"/>
    <n v="13.020000000000001"/>
    <n v="8.370000000000001"/>
    <n v="31.62"/>
    <n v="0"/>
  </r>
  <r>
    <x v="147"/>
    <x v="4"/>
    <x v="26"/>
    <n v="388.74000000000024"/>
    <n v="73.47"/>
    <n v="66.960000000000107"/>
    <n v="110.67"/>
    <n v="137.64000000000007"/>
    <n v="0"/>
    <n v="0.37200000000000005"/>
    <n v="0.59520000000000006"/>
    <n v="0.13950000000000001"/>
    <n v="0.8277000000000001"/>
    <n v="0.71610000000000007"/>
    <n v="0.86490000000000011"/>
    <n v="0.61380000000000001"/>
    <n v="0.6603"/>
    <n v="0.56730000000000003"/>
    <n v="0.66959999999999997"/>
    <n v="0.66959999999999997"/>
    <n v="0.86490000000000011"/>
    <n v="0.50220000000000009"/>
    <n v="0.90210000000000001"/>
    <n v="0.90210000000000001"/>
    <n v="0.93"/>
    <n v="0.75330000000000008"/>
    <n v="0"/>
    <n v="12.09"/>
    <n v="12.09"/>
    <n v="2.7900000000001057"/>
    <n v="5.58"/>
    <n v="10.23"/>
    <n v="0"/>
    <n v="12.09"/>
    <n v="0"/>
    <n v="12.09"/>
    <n v="0"/>
    <n v="7.44"/>
    <n v="4.6500000000000004"/>
    <n v="36.270000000000003"/>
    <n v="14.88"/>
    <n v="2.7900000000000529"/>
    <n v="42.78"/>
    <n v="27.900000000000002"/>
    <n v="0.93"/>
    <n v="0"/>
    <n v="13.020000000000001"/>
    <n v="13.020000000000001"/>
    <n v="0"/>
    <n v="5.58"/>
    <n v="34.410000000000004"/>
    <n v="0"/>
    <n v="21.39"/>
    <n v="23.25"/>
    <n v="0"/>
    <n v="0"/>
    <n v="0"/>
    <n v="5.58"/>
    <n v="2.79"/>
    <n v="9.3000000000000007"/>
    <n v="16.740000000000002"/>
    <n v="8.370000000000001"/>
    <n v="0"/>
    <n v="22.32"/>
    <n v="0"/>
    <n v="8.370000000000001"/>
  </r>
  <r>
    <x v="148"/>
    <x v="4"/>
    <x v="27"/>
    <n v="461.27999999999992"/>
    <n v="111.60000000000001"/>
    <n v="195.2999999999999"/>
    <n v="126.48000000000002"/>
    <n v="27.900000000000002"/>
    <n v="0"/>
    <n v="0.92070000000000007"/>
    <n v="0.49290000000000006"/>
    <n v="0.80910000000000004"/>
    <n v="0.79049999999999998"/>
    <n v="0.90210000000000001"/>
    <n v="0.52080000000000004"/>
    <n v="0.59520000000000006"/>
    <n v="0.6603"/>
    <n v="0.70680000000000009"/>
    <n v="0.60450000000000004"/>
    <n v="0.69750000000000001"/>
    <n v="0.55800000000000005"/>
    <n v="0.27900000000000003"/>
    <n v="0.3906"/>
    <n v="0.83700000000000008"/>
    <n v="0.90210000000000001"/>
    <n v="0.80910000000000004"/>
    <n v="18.600000000000001"/>
    <n v="6.509999999999895"/>
    <n v="26.040000000000003"/>
    <n v="1.86"/>
    <n v="13.020000000000001"/>
    <n v="22.32"/>
    <n v="13.020000000000001"/>
    <n v="29.76"/>
    <n v="26.970000000000002"/>
    <n v="37.200000000000003"/>
    <n v="7.44"/>
    <n v="5.58"/>
    <n v="0"/>
    <n v="0"/>
    <n v="5.58"/>
    <n v="0"/>
    <n v="0"/>
    <n v="8.370000000000001"/>
    <n v="0"/>
    <n v="8.370000000000001"/>
    <n v="4.6500000000000004"/>
    <n v="0"/>
    <n v="3.72"/>
    <n v="0"/>
    <n v="0.93"/>
    <n v="2.79"/>
    <n v="37.200000000000003"/>
    <n v="3.72"/>
    <n v="51.150000000000006"/>
    <n v="22.32"/>
    <n v="0"/>
    <n v="0"/>
    <n v="0"/>
    <n v="37.200000000000003"/>
    <n v="19.53"/>
    <n v="19.53"/>
    <n v="0"/>
    <n v="0"/>
    <n v="35.340000000000003"/>
    <n v="0"/>
  </r>
  <r>
    <x v="149"/>
    <x v="4"/>
    <x v="28"/>
    <n v="436.17000000000007"/>
    <n v="123.69000000000003"/>
    <n v="107.88000000000001"/>
    <n v="93.93"/>
    <n v="110.67"/>
    <n v="1"/>
    <n v="0.14880000000000002"/>
    <n v="0.59520000000000006"/>
    <n v="0.33479999999999999"/>
    <n v="0.71610000000000007"/>
    <n v="0.85560000000000003"/>
    <n v="0.70680000000000009"/>
    <n v="0.67890000000000006"/>
    <n v="0.53010000000000013"/>
    <n v="0.74400000000000011"/>
    <n v="0.6603"/>
    <n v="0.64170000000000005"/>
    <n v="0.87420000000000009"/>
    <n v="0.3906"/>
    <n v="0.85560000000000003"/>
    <n v="0.72540000000000004"/>
    <n v="0.88350000000000006"/>
    <n v="0.30690000000000001"/>
    <n v="24.18"/>
    <n v="12.09"/>
    <n v="0"/>
    <n v="12.09"/>
    <n v="0"/>
    <n v="14.88"/>
    <n v="1.86"/>
    <n v="30.69"/>
    <n v="12.09"/>
    <n v="0"/>
    <n v="27.900000000000002"/>
    <n v="26.970000000000002"/>
    <n v="0"/>
    <n v="11.16"/>
    <n v="23.25"/>
    <n v="0"/>
    <n v="9.3000000000000007"/>
    <n v="18.600000000000001"/>
    <n v="0"/>
    <n v="21.39"/>
    <n v="6.5100000000000007"/>
    <n v="19.53"/>
    <n v="2.79"/>
    <n v="3.72"/>
    <n v="0"/>
    <n v="13.020000000000001"/>
    <n v="0"/>
    <n v="13.950000000000001"/>
    <n v="7.44"/>
    <n v="26.970000000000002"/>
    <n v="13.020000000000001"/>
    <n v="0"/>
    <n v="34.410000000000004"/>
    <n v="37.200000000000003"/>
    <n v="0"/>
    <n v="18.600000000000001"/>
    <n v="0"/>
    <n v="10.23"/>
    <n v="10.23"/>
    <n v="0"/>
  </r>
  <r>
    <x v="150"/>
    <x v="4"/>
    <x v="29"/>
    <n v="469.65"/>
    <n v="153.45000000000002"/>
    <n v="142.29"/>
    <n v="82.77000000000001"/>
    <n v="91.140000000000015"/>
    <n v="0"/>
    <n v="0.83700000000000008"/>
    <n v="0.54869999999999997"/>
    <n v="0.70680000000000009"/>
    <n v="0.78120000000000001"/>
    <n v="0.43710000000000004"/>
    <n v="0.66959999999999997"/>
    <n v="0.67890000000000006"/>
    <n v="0.52080000000000004"/>
    <n v="0.70680000000000009"/>
    <n v="0.1953"/>
    <n v="0.74400000000000011"/>
    <n v="0.87420000000000009"/>
    <n v="0.26040000000000002"/>
    <n v="0.41850000000000004"/>
    <n v="0.53939999999999999"/>
    <n v="0.53010000000000013"/>
    <n v="0.89280000000000004"/>
    <n v="21.39"/>
    <n v="0"/>
    <n v="2.79"/>
    <n v="10.23"/>
    <n v="19.53"/>
    <n v="19.53"/>
    <n v="31.62"/>
    <n v="13.020000000000001"/>
    <n v="24.18"/>
    <n v="0"/>
    <n v="25.110000000000003"/>
    <n v="13.020000000000001"/>
    <n v="21.39"/>
    <n v="0"/>
    <n v="8.370000000000001"/>
    <n v="0"/>
    <n v="1.86"/>
    <n v="5.58"/>
    <n v="16.740000000000002"/>
    <n v="24.18"/>
    <n v="7.44"/>
    <n v="8.370000000000001"/>
    <n v="13.950000000000001"/>
    <n v="17.670000000000002"/>
    <n v="1.86"/>
    <n v="0"/>
    <n v="0"/>
    <n v="0"/>
    <n v="13.020000000000001"/>
    <n v="20.46"/>
    <n v="7.44"/>
    <n v="22.32"/>
    <n v="10.23"/>
    <n v="13.020000000000001"/>
    <n v="13.950000000000001"/>
    <n v="20.46"/>
    <n v="37.200000000000003"/>
    <n v="0"/>
    <n v="1.86"/>
    <n v="26.970000000000002"/>
  </r>
  <r>
    <x v="151"/>
    <x v="4"/>
    <x v="30"/>
    <n v="597.05999999999995"/>
    <n v="121.83"/>
    <n v="123.69000000000001"/>
    <n v="211.11"/>
    <n v="140.43"/>
    <n v="0"/>
    <n v="0.47430000000000005"/>
    <n v="0.27900000000000003"/>
    <n v="0.79980000000000007"/>
    <n v="0.85560000000000003"/>
    <n v="0.89280000000000004"/>
    <n v="0.73470000000000002"/>
    <n v="0.5766"/>
    <n v="0.5766"/>
    <n v="0.73470000000000002"/>
    <n v="0.6603"/>
    <n v="0.46500000000000002"/>
    <n v="0.88350000000000006"/>
    <n v="0.83700000000000008"/>
    <n v="0.84630000000000005"/>
    <n v="0.84630000000000005"/>
    <n v="0.83700000000000008"/>
    <n v="0.46500000000000002"/>
    <n v="7.44"/>
    <n v="11.16"/>
    <n v="0"/>
    <n v="4.6500000000000004"/>
    <n v="36.270000000000003"/>
    <n v="2.79"/>
    <n v="32.550000000000004"/>
    <n v="7.44"/>
    <n v="9.3000000000000007"/>
    <n v="12.09"/>
    <n v="5.58"/>
    <n v="36.270000000000003"/>
    <n v="0"/>
    <n v="10.23"/>
    <n v="10.23"/>
    <n v="33.480000000000004"/>
    <n v="0"/>
    <n v="39.99"/>
    <n v="6.5100000000000007"/>
    <n v="3.72"/>
    <n v="0"/>
    <n v="30.69"/>
    <n v="48.36"/>
    <n v="0"/>
    <n v="26.970000000000002"/>
    <n v="6.5100000000000007"/>
    <n v="10.23"/>
    <n v="13.950000000000001"/>
    <n v="34.410000000000004"/>
    <n v="39.99"/>
    <n v="0.93"/>
    <n v="24.18"/>
    <n v="21.39"/>
    <n v="14.88"/>
    <n v="23.25"/>
    <n v="3.72"/>
    <n v="21.39"/>
    <n v="12.09"/>
    <n v="0"/>
    <n v="0"/>
  </r>
  <r>
    <x v="31"/>
    <x v="5"/>
    <x v="3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5"/>
    <x v="3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5"/>
    <x v="3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5"/>
    <x v="37"/>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52"/>
    <x v="5"/>
    <x v="0"/>
    <n v="497.55000000000018"/>
    <n v="166.47000000000006"/>
    <n v="95.790000000000106"/>
    <n v="135.78000000000003"/>
    <n v="99.51"/>
    <n v="1"/>
    <n v="0.45569999999999999"/>
    <n v="0.88350000000000006"/>
    <n v="0.87420000000000009"/>
    <n v="0.45569999999999999"/>
    <n v="0.46500000000000002"/>
    <n v="0.90210000000000001"/>
    <n v="0.67890000000000006"/>
    <n v="0.64170000000000005"/>
    <n v="0.92070000000000007"/>
    <n v="0.1023"/>
    <n v="0.61380000000000001"/>
    <n v="0.90210000000000001"/>
    <n v="0.91139999999999999"/>
    <n v="0.46500000000000002"/>
    <n v="0.65100000000000013"/>
    <n v="0.76260000000000006"/>
    <n v="0.80910000000000004"/>
    <n v="14.88"/>
    <n v="24.18"/>
    <n v="21.390000000000107"/>
    <n v="0"/>
    <n v="0"/>
    <n v="0"/>
    <n v="5.58"/>
    <n v="9.3000000000000007"/>
    <n v="9.3000000000000007"/>
    <n v="11.16"/>
    <n v="0"/>
    <n v="0"/>
    <n v="0"/>
    <n v="14.88"/>
    <n v="10.23"/>
    <n v="0"/>
    <n v="19.53"/>
    <n v="33.480000000000004"/>
    <n v="3.72"/>
    <n v="17.670000000000002"/>
    <n v="6.5100000000000007"/>
    <n v="12.09"/>
    <n v="37.200000000000003"/>
    <n v="19.53"/>
    <n v="33.480000000000004"/>
    <n v="0"/>
    <n v="2.79"/>
    <n v="24.18"/>
    <n v="0"/>
    <n v="0"/>
    <n v="12.09"/>
    <n v="13.020000000000001"/>
    <n v="27.900000000000109"/>
    <n v="0"/>
    <n v="18.599999999999948"/>
    <n v="0"/>
    <n v="14.88"/>
    <n v="7.44"/>
    <n v="37.200000000000003"/>
    <n v="35.340000000000003"/>
  </r>
  <r>
    <x v="153"/>
    <x v="5"/>
    <x v="1"/>
    <n v="436.16999999999985"/>
    <n v="118.11"/>
    <n v="112.53"/>
    <n v="90.21"/>
    <n v="115.31999999999991"/>
    <n v="0"/>
    <n v="0.2046"/>
    <n v="0.56730000000000003"/>
    <n v="0.79049999999999998"/>
    <n v="0.74400000000000011"/>
    <n v="0.87420000000000009"/>
    <n v="0.77190000000000014"/>
    <n v="0.66959999999999997"/>
    <n v="0.90210000000000001"/>
    <n v="0.92070000000000007"/>
    <n v="0.58590000000000009"/>
    <n v="0.79049999999999998"/>
    <n v="0.49290000000000006"/>
    <n v="0.91139999999999999"/>
    <n v="0.80910000000000004"/>
    <n v="0.83700000000000008"/>
    <n v="0.89280000000000004"/>
    <n v="0.65100000000000013"/>
    <n v="26.040000000000003"/>
    <n v="30.69"/>
    <n v="0"/>
    <n v="8.370000000000001"/>
    <n v="9.3000000000000007"/>
    <n v="3.72"/>
    <n v="0"/>
    <n v="0"/>
    <n v="34.410000000000004"/>
    <n v="0"/>
    <n v="4.6500000000000004"/>
    <n v="0"/>
    <n v="0"/>
    <n v="38.130000000000003"/>
    <n v="0.93"/>
    <n v="10.23"/>
    <n v="13.950000000000001"/>
    <n v="7.44"/>
    <n v="33.480000000000004"/>
    <n v="11.159999999999895"/>
    <n v="16.740000000000002"/>
    <n v="0"/>
    <n v="22.32"/>
    <n v="4.6500000000000004"/>
    <n v="2.79"/>
    <n v="13.950000000000001"/>
    <n v="0"/>
    <n v="14.88"/>
    <n v="0"/>
    <n v="14.88"/>
    <n v="13.020000000000001"/>
    <n v="0"/>
    <n v="10.23"/>
    <n v="0.93"/>
    <n v="16.740000000000002"/>
    <n v="43.71"/>
    <n v="2.79"/>
    <n v="0"/>
    <n v="26.970000000000002"/>
    <n v="3.72"/>
  </r>
  <r>
    <x v="154"/>
    <x v="5"/>
    <x v="2"/>
    <n v="441.75000000000006"/>
    <n v="115.32000000000002"/>
    <n v="99.510000000000019"/>
    <n v="105.09000000000006"/>
    <n v="121.83"/>
    <n v="0"/>
    <n v="0.30690000000000001"/>
    <n v="0.22320000000000001"/>
    <n v="0.79980000000000007"/>
    <n v="0.6603"/>
    <n v="0.86490000000000011"/>
    <n v="0.83700000000000008"/>
    <n v="0.78120000000000001"/>
    <n v="0.74400000000000011"/>
    <n v="0.13950000000000001"/>
    <n v="0.69750000000000001"/>
    <n v="0.93"/>
    <n v="0.8277000000000001"/>
    <n v="0.86490000000000011"/>
    <n v="0.52080000000000004"/>
    <n v="0.37200000000000005"/>
    <n v="0.63240000000000007"/>
    <n v="0.36270000000000002"/>
    <n v="4.6500000000000004"/>
    <n v="33.480000000000004"/>
    <n v="0"/>
    <n v="13.020000000000001"/>
    <n v="0"/>
    <n v="22.32"/>
    <n v="4.6500000000000004"/>
    <n v="4.6500000000000004"/>
    <n v="15.81"/>
    <n v="0.93"/>
    <n v="0"/>
    <n v="25.110000000000003"/>
    <n v="0"/>
    <n v="17.670000000000002"/>
    <n v="16.740000000000002"/>
    <n v="0"/>
    <n v="12.09"/>
    <n v="26.040000000000003"/>
    <n v="22.32"/>
    <n v="1.86"/>
    <n v="5.58"/>
    <n v="0"/>
    <n v="34.410000000000004"/>
    <n v="6.5100000000000531"/>
    <n v="12.09"/>
    <n v="12.09"/>
    <n v="0"/>
    <n v="0"/>
    <n v="12.09"/>
    <n v="22.32"/>
    <n v="38.130000000000003"/>
    <n v="0"/>
    <n v="1.86"/>
    <n v="0"/>
    <n v="13.950000000000001"/>
    <n v="26.970000000000002"/>
    <n v="9.3000000000000007"/>
    <n v="0"/>
    <n v="4.6500000000000004"/>
    <n v="20.46"/>
  </r>
  <r>
    <x v="155"/>
    <x v="5"/>
    <x v="3"/>
    <n v="438.03000000000003"/>
    <n v="67.89"/>
    <n v="124.61999999999993"/>
    <n v="99.510000000000019"/>
    <n v="146.01000000000005"/>
    <n v="0"/>
    <n v="0.40920000000000001"/>
    <n v="0.84630000000000005"/>
    <n v="0.30690000000000001"/>
    <n v="0.77190000000000014"/>
    <n v="0.47430000000000005"/>
    <n v="0.93"/>
    <n v="0.80910000000000004"/>
    <n v="0.86490000000000011"/>
    <n v="0.70680000000000009"/>
    <n v="0.92070000000000007"/>
    <n v="0.66959999999999997"/>
    <n v="0.83700000000000008"/>
    <n v="0.83700000000000008"/>
    <n v="0.53939999999999999"/>
    <n v="0.69750000000000001"/>
    <n v="0.31620000000000004"/>
    <n v="0.43710000000000004"/>
    <n v="13.019999999999948"/>
    <n v="0"/>
    <n v="7.44"/>
    <n v="34.410000000000004"/>
    <n v="0"/>
    <n v="0"/>
    <n v="7.44"/>
    <n v="18.600000000000001"/>
    <n v="13.020000000000001"/>
    <n v="30.69"/>
    <n v="1.86"/>
    <n v="1.86"/>
    <n v="27.900000000000002"/>
    <n v="3.72"/>
    <n v="37.200000000000003"/>
    <n v="2.79"/>
    <n v="22.32"/>
    <n v="29.76"/>
    <n v="2.79"/>
    <n v="17.670000000000002"/>
    <n v="8.370000000000001"/>
    <n v="13.950000000000001"/>
    <n v="0"/>
    <n v="0"/>
    <n v="0"/>
    <n v="15.81"/>
    <n v="0"/>
    <n v="30.69"/>
    <n v="12.09"/>
    <n v="18.600000000000001"/>
    <n v="7.44"/>
    <n v="0"/>
    <n v="0"/>
    <n v="0"/>
    <n v="18.600000000000001"/>
    <n v="1.86"/>
    <n v="0"/>
    <n v="11.16"/>
    <n v="28.830000000000002"/>
    <n v="0"/>
  </r>
  <r>
    <x v="156"/>
    <x v="5"/>
    <x v="4"/>
    <n v="521.73000000000013"/>
    <n v="175.77000000000012"/>
    <n v="98.579999999999899"/>
    <n v="156.24"/>
    <n v="91.1400000000001"/>
    <n v="0"/>
    <n v="0.44640000000000002"/>
    <n v="0.79980000000000007"/>
    <n v="0.74400000000000011"/>
    <n v="0.65100000000000013"/>
    <n v="0.88350000000000006"/>
    <n v="0.60450000000000004"/>
    <n v="0.81840000000000002"/>
    <n v="0.56730000000000003"/>
    <n v="0.72540000000000004"/>
    <n v="0.3906"/>
    <n v="0.91139999999999999"/>
    <n v="0.54869999999999997"/>
    <n v="0.86490000000000011"/>
    <n v="0.51150000000000007"/>
    <n v="0.78120000000000001"/>
    <n v="0.93"/>
    <n v="0.90210000000000001"/>
    <n v="0"/>
    <n v="7.44"/>
    <n v="29.76"/>
    <n v="0"/>
    <n v="24.18"/>
    <n v="13.020000000000001"/>
    <n v="0"/>
    <n v="0"/>
    <n v="1.86"/>
    <n v="22.319999999999894"/>
    <n v="30.69"/>
    <n v="1.86"/>
    <n v="28.830000000000002"/>
    <n v="9.3000000000000007"/>
    <n v="39.99"/>
    <n v="0"/>
    <n v="7.44"/>
    <n v="0"/>
    <n v="1.86"/>
    <n v="1.8600000000001058"/>
    <n v="5.58"/>
    <n v="39.06"/>
    <n v="0"/>
    <n v="0"/>
    <n v="27.900000000000002"/>
    <n v="29.76"/>
    <n v="0"/>
    <n v="34.410000000000004"/>
    <n v="11.16"/>
    <n v="8.370000000000001"/>
    <n v="15.81"/>
    <n v="7.44"/>
    <n v="38.130000000000003"/>
    <n v="10.23"/>
    <n v="0"/>
    <n v="39.99"/>
    <n v="32.550000000000004"/>
    <n v="27.900000000000002"/>
    <n v="1.0572875908110291E-13"/>
    <n v="3.72"/>
  </r>
  <r>
    <x v="157"/>
    <x v="5"/>
    <x v="5"/>
    <n v="565.44000000000028"/>
    <n v="193.44000000000003"/>
    <n v="86.490000000000009"/>
    <n v="102.30000000000001"/>
    <n v="183.21000000000021"/>
    <n v="0"/>
    <n v="0.23250000000000001"/>
    <n v="0.5766"/>
    <n v="0.68820000000000003"/>
    <n v="0.74400000000000011"/>
    <n v="0.83700000000000008"/>
    <n v="0.17670000000000002"/>
    <n v="0.89280000000000004"/>
    <n v="0.63240000000000007"/>
    <n v="0.81840000000000002"/>
    <n v="0.55800000000000005"/>
    <n v="0.5766"/>
    <n v="0.44640000000000002"/>
    <n v="0.93"/>
    <n v="0.34410000000000002"/>
    <n v="0.24180000000000001"/>
    <n v="0.37200000000000005"/>
    <n v="0.42780000000000001"/>
    <n v="16.740000000000002"/>
    <n v="13.020000000000001"/>
    <n v="17.670000000000002"/>
    <n v="4.6500000000000004"/>
    <n v="0"/>
    <n v="12.09"/>
    <n v="8.370000000000001"/>
    <n v="13.950000000000001"/>
    <n v="0"/>
    <n v="0"/>
    <n v="0"/>
    <n v="8.370000000000001"/>
    <n v="11.160000000000107"/>
    <n v="29.76"/>
    <n v="19.53"/>
    <n v="50.220000000000006"/>
    <n v="8.3700000000001058"/>
    <n v="35.340000000000003"/>
    <n v="2.79"/>
    <n v="17.670000000000002"/>
    <n v="0"/>
    <n v="0"/>
    <n v="13.020000000000001"/>
    <n v="2.79"/>
    <n v="18.600000000000001"/>
    <n v="5.58"/>
    <n v="34.410000000000004"/>
    <n v="10.23"/>
    <n v="1.86"/>
    <n v="15.81"/>
    <n v="9.3000000000000007"/>
    <n v="2.79"/>
    <n v="48.36"/>
    <n v="18.600000000000001"/>
    <n v="16.740000000000002"/>
    <n v="40.92"/>
    <n v="11.16"/>
    <n v="13.950000000000001"/>
    <n v="8.370000000000001"/>
    <n v="23.25"/>
  </r>
  <r>
    <x v="158"/>
    <x v="5"/>
    <x v="6"/>
    <n v="399.9"/>
    <n v="92.070000000000007"/>
    <n v="107.88000000000001"/>
    <n v="102.3"/>
    <n v="97.65"/>
    <n v="0"/>
    <n v="0.74400000000000011"/>
    <n v="0.48360000000000003"/>
    <n v="0.76260000000000006"/>
    <n v="0.77190000000000014"/>
    <n v="0.89280000000000004"/>
    <n v="0.6603"/>
    <n v="0.72540000000000004"/>
    <n v="0.74400000000000011"/>
    <n v="0.69750000000000001"/>
    <n v="0.69750000000000001"/>
    <n v="0.55800000000000005"/>
    <n v="0.3906"/>
    <n v="0.91139999999999999"/>
    <n v="0.83700000000000008"/>
    <n v="0.31620000000000004"/>
    <n v="0.90210000000000001"/>
    <n v="0.26040000000000002"/>
    <n v="0"/>
    <n v="3.72"/>
    <n v="2.79"/>
    <n v="13.020000000000001"/>
    <n v="12.09"/>
    <n v="26.970000000000002"/>
    <n v="9.3000000000000007"/>
    <n v="26.040000000000003"/>
    <n v="10.23"/>
    <n v="3.72"/>
    <n v="10.23"/>
    <n v="30.69"/>
    <n v="0"/>
    <n v="0"/>
    <n v="0"/>
    <n v="0"/>
    <n v="10.23"/>
    <n v="38.130000000000003"/>
    <n v="0"/>
    <n v="18.600000000000001"/>
    <n v="9.3000000000000007"/>
    <n v="46.5"/>
    <n v="5.58"/>
    <n v="28.830000000000002"/>
    <n v="3.72"/>
    <n v="0"/>
    <n v="5.58"/>
    <n v="0"/>
    <n v="2.79"/>
    <n v="0"/>
    <n v="25.110000000000003"/>
    <n v="9.3000000000000007"/>
    <n v="7.44"/>
    <n v="0.93"/>
    <n v="10.23"/>
    <n v="32.550000000000004"/>
    <n v="1.86"/>
    <n v="4.6500000000000004"/>
    <n v="0"/>
    <n v="0"/>
  </r>
  <r>
    <x v="159"/>
    <x v="5"/>
    <x v="7"/>
    <n v="377.58000000000004"/>
    <n v="81.84"/>
    <n v="94.86"/>
    <n v="102.30000000000003"/>
    <n v="98.580000000000013"/>
    <n v="0"/>
    <n v="0.88350000000000006"/>
    <n v="0.49290000000000006"/>
    <n v="0.79049999999999998"/>
    <n v="0.8277000000000001"/>
    <n v="0.26040000000000002"/>
    <n v="0.67890000000000006"/>
    <n v="0.13950000000000001"/>
    <n v="0.6603"/>
    <n v="0.52080000000000004"/>
    <n v="0.60450000000000004"/>
    <n v="0.93"/>
    <n v="0.46500000000000002"/>
    <n v="0.80910000000000004"/>
    <n v="0.84630000000000005"/>
    <n v="0.45569999999999999"/>
    <n v="0.23250000000000001"/>
    <n v="0.81840000000000002"/>
    <n v="4.6500000000000004"/>
    <n v="13.020000000000001"/>
    <n v="3.72"/>
    <n v="3.72"/>
    <n v="0"/>
    <n v="28.830000000000002"/>
    <n v="0"/>
    <n v="4.6500000000000004"/>
    <n v="16.740000000000002"/>
    <n v="19.53"/>
    <n v="36.270000000000003"/>
    <n v="21.39"/>
    <n v="15.81"/>
    <n v="0"/>
    <n v="4.6500000000000004"/>
    <n v="19.53"/>
    <n v="3.72"/>
    <n v="2.79"/>
    <n v="11.16"/>
    <n v="19.53"/>
    <n v="42.78"/>
    <n v="11.16"/>
    <n v="0"/>
    <n v="0"/>
    <n v="16.740000000000002"/>
    <n v="0"/>
    <n v="25.110000000000003"/>
    <n v="2.79"/>
    <n v="2.79"/>
    <n v="0.93"/>
    <n v="11.16"/>
    <n v="17.670000000000002"/>
    <n v="11.16"/>
    <n v="0"/>
    <n v="0"/>
    <n v="0"/>
    <n v="2.79"/>
    <n v="29.76"/>
    <n v="0"/>
    <n v="9.3000000000000007"/>
  </r>
  <r>
    <x v="160"/>
    <x v="5"/>
    <x v="8"/>
    <n v="432.45000000000016"/>
    <n v="106.02000000000001"/>
    <n v="107.88000000000011"/>
    <n v="99.51"/>
    <n v="119.04000000000002"/>
    <n v="0"/>
    <n v="0.30690000000000001"/>
    <n v="0.86490000000000011"/>
    <n v="0.17670000000000002"/>
    <n v="0.79049999999999998"/>
    <n v="0.90210000000000001"/>
    <n v="0.56730000000000003"/>
    <n v="0.34410000000000002"/>
    <n v="0.80910000000000004"/>
    <n v="0.6603"/>
    <n v="0.86490000000000011"/>
    <n v="0.6603"/>
    <n v="0.49290000000000006"/>
    <n v="0.65100000000000013"/>
    <n v="0.81840000000000002"/>
    <n v="0.65100000000000013"/>
    <n v="0.89280000000000004"/>
    <n v="0.46500000000000002"/>
    <n v="26.040000000000003"/>
    <n v="39.06"/>
    <n v="2.7900000000001057"/>
    <n v="0"/>
    <n v="0"/>
    <n v="0"/>
    <n v="1.86"/>
    <n v="0"/>
    <n v="11.16"/>
    <n v="26.970000000000002"/>
    <n v="19.53"/>
    <n v="19.53"/>
    <n v="8.370000000000001"/>
    <n v="13.950000000000001"/>
    <n v="14.88"/>
    <n v="3.72"/>
    <n v="11.16"/>
    <n v="6.5100000000000007"/>
    <n v="36.270000000000003"/>
    <n v="4.6500000000000004"/>
    <n v="16.740000000000002"/>
    <n v="0"/>
    <n v="26.970000000000002"/>
    <n v="12.09"/>
    <n v="0.93"/>
    <n v="20.46"/>
    <n v="0"/>
    <n v="5.58"/>
    <n v="9.3000000000000007"/>
    <n v="7.44"/>
    <n v="0"/>
    <n v="0"/>
    <n v="21.39"/>
    <n v="3.72"/>
    <n v="16.740000000000002"/>
    <n v="17.670000000000002"/>
    <n v="2.79"/>
    <n v="24.18"/>
    <n v="14.88"/>
    <n v="4.6500000000000004"/>
  </r>
  <r>
    <x v="161"/>
    <x v="5"/>
    <x v="9"/>
    <n v="583.11"/>
    <n v="159.03000000000003"/>
    <n v="148.80000000000001"/>
    <n v="156.24"/>
    <n v="119.04"/>
    <n v="0"/>
    <n v="0.70680000000000009"/>
    <n v="0.5766"/>
    <n v="0.72540000000000004"/>
    <n v="0.49290000000000006"/>
    <n v="0.90210000000000001"/>
    <n v="0.74400000000000011"/>
    <n v="0.79049999999999998"/>
    <n v="0.68820000000000003"/>
    <n v="0.55800000000000005"/>
    <n v="0.87420000000000009"/>
    <n v="0.64170000000000005"/>
    <n v="0.78120000000000001"/>
    <n v="0.84630000000000005"/>
    <n v="0.46500000000000002"/>
    <n v="0.83700000000000008"/>
    <n v="0.89280000000000004"/>
    <n v="0.86490000000000011"/>
    <n v="15.81"/>
    <n v="0"/>
    <n v="17.670000000000002"/>
    <n v="15.81"/>
    <n v="29.76"/>
    <n v="3.72"/>
    <n v="23.25"/>
    <n v="13.950000000000001"/>
    <n v="14.88"/>
    <n v="13.950000000000001"/>
    <n v="9.3000000000000007"/>
    <n v="1.86"/>
    <n v="6.5100000000000007"/>
    <n v="18.600000000000001"/>
    <n v="14.88"/>
    <n v="29.76"/>
    <n v="13.950000000000001"/>
    <n v="30.69"/>
    <n v="2.79"/>
    <n v="0"/>
    <n v="36.270000000000003"/>
    <n v="0"/>
    <n v="28.830000000000002"/>
    <n v="0"/>
    <n v="7.44"/>
    <n v="5.58"/>
    <n v="19.53"/>
    <n v="8.370000000000001"/>
    <n v="29.76"/>
    <n v="20.46"/>
    <n v="14.88"/>
    <n v="39.06"/>
    <n v="10.23"/>
    <n v="22.32"/>
    <n v="14.88"/>
    <n v="4.6500000000000004"/>
    <n v="10.23"/>
    <n v="18.600000000000001"/>
    <n v="14.88"/>
    <n v="9.3000000000000007"/>
  </r>
  <r>
    <x v="162"/>
    <x v="5"/>
    <x v="10"/>
    <n v="411.06000000000006"/>
    <n v="64.17"/>
    <n v="121.83"/>
    <n v="85.560000000000016"/>
    <n v="139.50000000000003"/>
    <n v="0"/>
    <n v="0.40920000000000001"/>
    <n v="0.54869999999999997"/>
    <n v="0.79980000000000007"/>
    <n v="0.79049999999999998"/>
    <n v="0.49290000000000006"/>
    <n v="0.63240000000000007"/>
    <n v="0.46500000000000002"/>
    <n v="0.85560000000000003"/>
    <n v="0.38130000000000003"/>
    <n v="0.32550000000000007"/>
    <n v="0.72540000000000004"/>
    <n v="0.83700000000000008"/>
    <n v="0.89280000000000004"/>
    <n v="0.3906"/>
    <n v="0.2883"/>
    <n v="0.33479999999999999"/>
    <n v="0.24180000000000001"/>
    <n v="39.99"/>
    <n v="7.44"/>
    <n v="0"/>
    <n v="21.39"/>
    <n v="3.72"/>
    <n v="43.71"/>
    <n v="0"/>
    <n v="1.86"/>
    <n v="3.72"/>
    <n v="0"/>
    <n v="7.44"/>
    <n v="39.06"/>
    <n v="30.69"/>
    <n v="0"/>
    <n v="2.79"/>
    <n v="30.69"/>
    <n v="2.79"/>
    <n v="0"/>
    <n v="25.110000000000003"/>
    <n v="8.370000000000001"/>
    <n v="21.39"/>
    <n v="22.32"/>
    <n v="13.950000000000001"/>
    <n v="0"/>
    <n v="0.93"/>
    <n v="7.44"/>
    <n v="0"/>
    <n v="0.93"/>
    <n v="2.79"/>
    <n v="15.81"/>
    <n v="1.86"/>
    <n v="0.93"/>
    <n v="4.6500000000000004"/>
    <n v="8.370000000000001"/>
    <n v="12.09"/>
    <n v="3.72"/>
    <n v="5.58"/>
    <n v="0"/>
    <n v="15.81"/>
    <n v="11.16"/>
  </r>
  <r>
    <x v="163"/>
    <x v="5"/>
    <x v="11"/>
    <n v="381.30000000000007"/>
    <n v="93.000000000000071"/>
    <n v="169.26000000000002"/>
    <n v="21.39"/>
    <n v="97.65"/>
    <n v="0"/>
    <n v="0.2697"/>
    <n v="0.68820000000000003"/>
    <n v="0.65100000000000013"/>
    <n v="0.83700000000000008"/>
    <n v="0.39990000000000003"/>
    <n v="0.84630000000000005"/>
    <n v="0.78120000000000001"/>
    <n v="0.69750000000000001"/>
    <n v="0.56730000000000003"/>
    <n v="0.51150000000000007"/>
    <n v="0.63240000000000007"/>
    <n v="0.59520000000000006"/>
    <n v="0.50220000000000009"/>
    <n v="0.83700000000000008"/>
    <n v="0.88350000000000006"/>
    <n v="0.51150000000000007"/>
    <n v="0.90210000000000001"/>
    <n v="6.5100000000000007"/>
    <n v="24.18"/>
    <n v="0"/>
    <n v="43.71"/>
    <n v="4.6500000000000004"/>
    <n v="17.670000000000002"/>
    <n v="19.53"/>
    <n v="26.040000000000003"/>
    <n v="26.970000000000002"/>
    <n v="0"/>
    <n v="18.600000000000001"/>
    <n v="7.44"/>
    <n v="0"/>
    <n v="0"/>
    <n v="0"/>
    <n v="17.670000000000002"/>
    <n v="0"/>
    <n v="13.020000000000001"/>
    <n v="35.340000000000003"/>
    <n v="24.18"/>
    <n v="0"/>
    <n v="0"/>
    <n v="0.93"/>
    <n v="1.86"/>
    <n v="0"/>
    <n v="4.6500000000000004"/>
    <n v="0"/>
    <n v="0"/>
    <n v="13.950000000000001"/>
    <n v="0"/>
    <n v="0"/>
    <n v="23.25"/>
    <n v="17.670000000000002"/>
    <n v="0"/>
    <n v="13.020000000000001"/>
    <n v="0"/>
    <n v="0"/>
    <n v="28.830000000000002"/>
    <n v="5.5800000000000534"/>
    <n v="4.6500000000000004"/>
  </r>
  <r>
    <x v="164"/>
    <x v="5"/>
    <x v="12"/>
    <n v="483.60000000000014"/>
    <n v="138.57000000000016"/>
    <n v="78.12"/>
    <n v="120.9"/>
    <n v="146.01000000000002"/>
    <n v="0"/>
    <n v="0.44640000000000002"/>
    <n v="0.61380000000000001"/>
    <n v="0.67890000000000006"/>
    <n v="0.83700000000000008"/>
    <n v="0.76260000000000006"/>
    <n v="0.85560000000000003"/>
    <n v="0.65100000000000013"/>
    <n v="0.64170000000000005"/>
    <n v="0.60450000000000004"/>
    <n v="0.49290000000000006"/>
    <n v="0.65100000000000013"/>
    <n v="0.53939999999999999"/>
    <n v="0.79980000000000007"/>
    <n v="0.44640000000000002"/>
    <n v="0.44640000000000002"/>
    <n v="0.37200000000000005"/>
    <n v="0.79049999999999998"/>
    <n v="11.16"/>
    <n v="0"/>
    <n v="3.72"/>
    <n v="0.93"/>
    <n v="23.25"/>
    <n v="0"/>
    <n v="0"/>
    <n v="0.93"/>
    <n v="14.88"/>
    <n v="23.25"/>
    <n v="7.44"/>
    <n v="14.88"/>
    <n v="16.740000000000002"/>
    <n v="3.72"/>
    <n v="8.370000000000001"/>
    <n v="3.72"/>
    <n v="38.130000000000003"/>
    <n v="33.480000000000004"/>
    <n v="0"/>
    <n v="26.970000000000002"/>
    <n v="0"/>
    <n v="0"/>
    <n v="5.58"/>
    <n v="21.39"/>
    <n v="7.44"/>
    <n v="4.6500000000000004"/>
    <n v="35.340000000000003"/>
    <n v="11.16"/>
    <n v="0"/>
    <n v="35.340000000000003"/>
    <n v="18.600000000000001"/>
    <n v="0"/>
    <n v="26.040000000000003"/>
    <n v="11.16"/>
    <n v="18.600000000000001"/>
    <n v="21.39"/>
    <n v="5.58"/>
    <n v="23.250000000000107"/>
    <n v="0.93"/>
    <n v="13.020000000000053"/>
  </r>
  <r>
    <x v="165"/>
    <x v="5"/>
    <x v="13"/>
    <n v="470.5800000000001"/>
    <n v="79.98"/>
    <n v="156.24000000000007"/>
    <n v="158.10000000000002"/>
    <n v="76.260000000000005"/>
    <n v="0"/>
    <n v="0.36270000000000002"/>
    <n v="0.77190000000000014"/>
    <n v="0.85560000000000003"/>
    <n v="0.74400000000000011"/>
    <n v="0.83700000000000008"/>
    <n v="0.6231000000000001"/>
    <n v="0.38130000000000003"/>
    <n v="0.70680000000000009"/>
    <n v="0.91139999999999999"/>
    <n v="0.41850000000000004"/>
    <n v="0.65100000000000013"/>
    <n v="0.93"/>
    <n v="0.79049999999999998"/>
    <n v="0.84630000000000005"/>
    <n v="0.26040000000000002"/>
    <n v="0.6231000000000001"/>
    <n v="0.89280000000000004"/>
    <n v="5.58"/>
    <n v="6.5100000000000007"/>
    <n v="16.740000000000002"/>
    <n v="18.600000000000001"/>
    <n v="13.950000000000001"/>
    <n v="29.76"/>
    <n v="37.200000000000003"/>
    <n v="10.23"/>
    <n v="13.950000000000001"/>
    <n v="3.720000000000053"/>
    <n v="5.58"/>
    <n v="35.340000000000003"/>
    <n v="0"/>
    <n v="5.58"/>
    <n v="0"/>
    <n v="4.6500000000000004"/>
    <n v="0"/>
    <n v="0"/>
    <n v="17.670000000000002"/>
    <n v="13.020000000000001"/>
    <n v="31.62"/>
    <n v="34.410000000000004"/>
    <n v="15.81"/>
    <n v="5.58"/>
    <n v="2.79"/>
    <n v="2.79"/>
    <n v="5.58"/>
    <n v="35.340000000000003"/>
    <n v="13.020000000000001"/>
    <n v="11.16"/>
    <n v="1.86"/>
    <n v="4.6500000000000004"/>
    <n v="2.79"/>
    <n v="0"/>
    <n v="9.3000000000000007"/>
    <n v="13.950000000000001"/>
    <n v="0"/>
    <n v="7.44"/>
    <n v="9.3000000000000007"/>
    <n v="30.69"/>
  </r>
  <r>
    <x v="166"/>
    <x v="5"/>
    <x v="14"/>
    <n v="442.68000000000006"/>
    <n v="110.66999999999999"/>
    <n v="120.90000000000002"/>
    <n v="90.210000000000022"/>
    <n v="120.9"/>
    <n v="0"/>
    <n v="0.46500000000000002"/>
    <n v="0.61380000000000001"/>
    <n v="0.66959999999999997"/>
    <n v="0.14880000000000002"/>
    <n v="0.83700000000000008"/>
    <n v="0.72540000000000004"/>
    <n v="0.92070000000000007"/>
    <n v="0.83700000000000008"/>
    <n v="0.64170000000000005"/>
    <n v="0.88350000000000006"/>
    <n v="0.58590000000000009"/>
    <n v="0.79980000000000007"/>
    <n v="0.23250000000000001"/>
    <n v="0.89280000000000004"/>
    <n v="0.1116"/>
    <n v="0.83700000000000008"/>
    <n v="0.53010000000000013"/>
    <n v="14.88"/>
    <n v="0"/>
    <n v="0"/>
    <n v="32.550000000000004"/>
    <n v="24.18"/>
    <n v="12.09"/>
    <n v="21.39"/>
    <n v="3.72"/>
    <n v="9.3000000000000007"/>
    <n v="2.79"/>
    <n v="19.53"/>
    <n v="8.370000000000001"/>
    <n v="11.16"/>
    <n v="0"/>
    <n v="35.340000000000003"/>
    <n v="0"/>
    <n v="9.3000000000000007"/>
    <n v="28.830000000000002"/>
    <n v="27.900000000000002"/>
    <n v="0"/>
    <n v="8.370000000000001"/>
    <n v="0"/>
    <n v="12.09"/>
    <n v="24.18"/>
    <n v="0"/>
    <n v="9.3000000000000007"/>
    <n v="4.650000000000027"/>
    <n v="13.950000000000001"/>
    <n v="12.09"/>
    <n v="5.58"/>
    <n v="9.3000000000000007"/>
    <n v="5.58"/>
    <n v="2.79"/>
    <n v="39.06"/>
    <n v="5.58"/>
    <n v="0.93"/>
    <n v="19.53"/>
    <n v="13.019999999999975"/>
    <n v="14.88"/>
    <n v="0"/>
  </r>
  <r>
    <x v="167"/>
    <x v="5"/>
    <x v="15"/>
    <n v="324.57000000000005"/>
    <n v="74.400000000000006"/>
    <n v="67.89"/>
    <n v="108.81000000000002"/>
    <n v="73.470000000000013"/>
    <n v="0"/>
    <n v="0.83700000000000008"/>
    <n v="0.6231000000000001"/>
    <n v="0.92070000000000007"/>
    <n v="0.77190000000000014"/>
    <n v="0.23250000000000001"/>
    <n v="0.5766"/>
    <n v="0.6603"/>
    <n v="0.53939999999999999"/>
    <n v="0.59520000000000006"/>
    <n v="0.86490000000000011"/>
    <n v="0.60450000000000004"/>
    <n v="0.75330000000000008"/>
    <n v="0.93"/>
    <n v="0.41850000000000004"/>
    <n v="0.26040000000000002"/>
    <n v="0.37200000000000005"/>
    <n v="0.83700000000000008"/>
    <n v="5.58"/>
    <n v="0"/>
    <n v="0"/>
    <n v="16.740000000000002"/>
    <n v="0"/>
    <n v="20.46"/>
    <n v="0"/>
    <n v="0"/>
    <n v="22.32"/>
    <n v="2.79"/>
    <n v="7.44"/>
    <n v="0"/>
    <n v="20.46"/>
    <n v="21.39"/>
    <n v="0"/>
    <n v="8.370000000000001"/>
    <n v="11.160000000000014"/>
    <n v="9.3000000000000007"/>
    <n v="2.79"/>
    <n v="0"/>
    <n v="0"/>
    <n v="0"/>
    <n v="1.86"/>
    <n v="13.020000000000001"/>
    <n v="0"/>
    <n v="8.370000000000001"/>
    <n v="13.020000000000001"/>
    <n v="20.46"/>
    <n v="34.410000000000004"/>
    <n v="17.670000000000002"/>
    <n v="4.6500000000000004"/>
    <n v="9.3000000000000007"/>
    <n v="0"/>
    <n v="8.370000000000001"/>
    <n v="5.58"/>
    <n v="13.020000000000001"/>
    <n v="8.370000000000001"/>
    <n v="2.79"/>
    <n v="15.81"/>
    <n v="6.5100000000000007"/>
  </r>
  <r>
    <x v="168"/>
    <x v="5"/>
    <x v="16"/>
    <n v="408.2700000000001"/>
    <n v="93"/>
    <n v="71.61"/>
    <n v="113.46000000000002"/>
    <n v="130.20000000000002"/>
    <n v="1"/>
    <n v="0.53010000000000013"/>
    <n v="0.69750000000000001"/>
    <n v="0.73470000000000002"/>
    <n v="0.17670000000000002"/>
    <n v="0.87420000000000009"/>
    <n v="0.93"/>
    <n v="0.70680000000000009"/>
    <n v="0.66959999999999997"/>
    <n v="0.6231000000000001"/>
    <n v="0.80910000000000004"/>
    <n v="0.23250000000000001"/>
    <n v="0.73470000000000002"/>
    <n v="0.90210000000000001"/>
    <n v="0.93"/>
    <n v="0.85560000000000003"/>
    <n v="0.66959999999999997"/>
    <n v="0.83700000000000008"/>
    <n v="0.93"/>
    <n v="1.86"/>
    <n v="0"/>
    <n v="0"/>
    <n v="23.25"/>
    <n v="1.86"/>
    <n v="0"/>
    <n v="0"/>
    <n v="27.900000000000002"/>
    <n v="15.81"/>
    <n v="0"/>
    <n v="1.86"/>
    <n v="25.110000000000003"/>
    <n v="0"/>
    <n v="14.88"/>
    <n v="24.18"/>
    <n v="16.740000000000002"/>
    <n v="0"/>
    <n v="44.64"/>
    <n v="2.79"/>
    <n v="0"/>
    <n v="17.670000000000002"/>
    <n v="31.62"/>
    <n v="27.900000000000002"/>
    <n v="10.23"/>
    <n v="24.18"/>
    <n v="0"/>
    <n v="1.86"/>
    <n v="0"/>
    <n v="0"/>
    <n v="13.950000000000001"/>
    <n v="5.58"/>
    <n v="26.970000000000002"/>
    <n v="13.020000000000001"/>
    <n v="4.6500000000000004"/>
    <n v="0"/>
    <n v="1.86"/>
    <n v="7.44"/>
    <n v="19.53"/>
    <n v="0"/>
  </r>
  <r>
    <x v="169"/>
    <x v="5"/>
    <x v="17"/>
    <n v="345.03000000000003"/>
    <n v="143.22"/>
    <n v="64.17"/>
    <n v="75.330000000000013"/>
    <n v="62.309999999999995"/>
    <n v="0"/>
    <n v="0.91139999999999999"/>
    <n v="0.55800000000000005"/>
    <n v="0.68820000000000003"/>
    <n v="0.89280000000000004"/>
    <n v="0.77190000000000014"/>
    <n v="0.65100000000000013"/>
    <n v="0.56730000000000003"/>
    <n v="0.40920000000000001"/>
    <n v="0.92070000000000007"/>
    <n v="0.59520000000000006"/>
    <n v="0.63240000000000007"/>
    <n v="0.42780000000000001"/>
    <n v="0.8277000000000001"/>
    <n v="0.74400000000000011"/>
    <n v="0.87420000000000009"/>
    <n v="0.53010000000000013"/>
    <n v="0.26040000000000002"/>
    <n v="0"/>
    <n v="11.16"/>
    <n v="11.16"/>
    <n v="11.16"/>
    <n v="2.79"/>
    <n v="5.58"/>
    <n v="0"/>
    <n v="0"/>
    <n v="0"/>
    <n v="22.32"/>
    <n v="0.93"/>
    <n v="10.23"/>
    <n v="18.600000000000001"/>
    <n v="19.53"/>
    <n v="6.5100000000000007"/>
    <n v="0"/>
    <n v="0"/>
    <n v="0"/>
    <n v="0"/>
    <n v="7.44"/>
    <n v="4.6500000000000004"/>
    <n v="10.23"/>
    <n v="0"/>
    <n v="1.86"/>
    <n v="0"/>
    <n v="0"/>
    <n v="26.040000000000003"/>
    <n v="2.79"/>
    <n v="25.110000000000003"/>
    <n v="4.6500000000000004"/>
    <n v="12.09"/>
    <n v="28.830000000000002"/>
    <n v="0"/>
    <n v="0"/>
    <n v="6.5100000000000007"/>
    <n v="20.46"/>
    <n v="55.800000000000004"/>
    <n v="19.53"/>
    <n v="0"/>
    <n v="0"/>
  </r>
  <r>
    <x v="170"/>
    <x v="5"/>
    <x v="18"/>
    <n v="491.97000000000008"/>
    <n v="143.22000000000003"/>
    <n v="39.06"/>
    <n v="159.03"/>
    <n v="150.66000000000003"/>
    <n v="0"/>
    <n v="0.24180000000000001"/>
    <n v="0.34410000000000002"/>
    <n v="0.66959999999999997"/>
    <n v="0.8277000000000001"/>
    <n v="0.83700000000000008"/>
    <n v="0.8277000000000001"/>
    <n v="0.38130000000000003"/>
    <n v="0.63240000000000007"/>
    <n v="0.16739999999999999"/>
    <n v="0.69750000000000001"/>
    <n v="0.70680000000000009"/>
    <n v="0.70680000000000009"/>
    <n v="0.41850000000000004"/>
    <n v="0.83700000000000008"/>
    <n v="0.70680000000000009"/>
    <n v="0.44640000000000002"/>
    <n v="0.38130000000000003"/>
    <n v="0"/>
    <n v="13.020000000000001"/>
    <n v="13.950000000000001"/>
    <n v="1.86"/>
    <n v="3.72"/>
    <n v="0"/>
    <n v="2.79"/>
    <n v="3.72"/>
    <n v="0"/>
    <n v="0"/>
    <n v="18.600000000000001"/>
    <n v="8.370000000000001"/>
    <n v="0"/>
    <n v="12.09"/>
    <n v="25.110000000000003"/>
    <n v="4.6500000000000004"/>
    <n v="44.64"/>
    <n v="19.53"/>
    <n v="14.88"/>
    <n v="21.39"/>
    <n v="0"/>
    <n v="21.39"/>
    <n v="0"/>
    <n v="49.29"/>
    <n v="20.46"/>
    <n v="0"/>
    <n v="4.6500000000000004"/>
    <n v="0"/>
    <n v="44.64"/>
    <n v="18.600000000000001"/>
    <n v="13.020000000000001"/>
    <n v="9.3000000000000007"/>
    <n v="9.3000000000000007"/>
    <n v="35.340000000000003"/>
    <n v="0.93"/>
    <n v="21.39"/>
    <n v="0"/>
    <n v="11.16"/>
    <n v="3.72"/>
    <n v="39.06"/>
  </r>
  <r>
    <x v="171"/>
    <x v="5"/>
    <x v="19"/>
    <n v="492.90000000000009"/>
    <n v="151.59000000000003"/>
    <n v="96.720000000000013"/>
    <n v="103.22999999999999"/>
    <n v="141.36000000000001"/>
    <n v="0"/>
    <n v="0.46500000000000002"/>
    <n v="0.49290000000000006"/>
    <n v="0.71610000000000007"/>
    <n v="0.78120000000000001"/>
    <n v="0.87420000000000009"/>
    <n v="0.84630000000000005"/>
    <n v="0.59520000000000006"/>
    <n v="9.3000000000000013E-2"/>
    <n v="0.87420000000000009"/>
    <n v="0.85560000000000003"/>
    <n v="0.60450000000000004"/>
    <n v="0.49290000000000006"/>
    <n v="0.83700000000000008"/>
    <n v="0.74400000000000011"/>
    <n v="0.50220000000000009"/>
    <n v="0.89280000000000004"/>
    <n v="0.53939999999999999"/>
    <n v="34.410000000000004"/>
    <n v="0"/>
    <n v="11.16"/>
    <n v="0"/>
    <n v="0"/>
    <n v="13.020000000000001"/>
    <n v="26.040000000000003"/>
    <n v="3.72"/>
    <n v="0"/>
    <n v="8.370000000000001"/>
    <n v="18.600000000000001"/>
    <n v="4.6500000000000004"/>
    <n v="0"/>
    <n v="18.600000000000001"/>
    <n v="39.06"/>
    <n v="36.270000000000003"/>
    <n v="22.32"/>
    <n v="13.950000000000001"/>
    <n v="1.86"/>
    <n v="4.6500000000000004"/>
    <n v="0"/>
    <n v="0"/>
    <n v="19.53"/>
    <n v="10.23"/>
    <n v="13.950000000000001"/>
    <n v="8.370000000000001"/>
    <n v="3.72"/>
    <n v="36.270000000000003"/>
    <n v="9.3000000000000007"/>
    <n v="1.86"/>
    <n v="30.69"/>
    <n v="1.86"/>
    <n v="19.53"/>
    <n v="24.18"/>
    <n v="17.670000000000002"/>
    <n v="15.81"/>
    <n v="35.340000000000003"/>
    <n v="1.86"/>
    <n v="1.86"/>
    <n v="2.79"/>
  </r>
  <r>
    <x v="172"/>
    <x v="5"/>
    <x v="20"/>
    <n v="345.03000000000003"/>
    <n v="86.490000000000009"/>
    <n v="33.479999999999997"/>
    <n v="147.87"/>
    <n v="77.190000000000012"/>
    <n v="0"/>
    <n v="0.46500000000000002"/>
    <n v="0.55800000000000005"/>
    <n v="0.46500000000000002"/>
    <n v="0.74400000000000011"/>
    <n v="0.83700000000000008"/>
    <n v="0.60450000000000004"/>
    <n v="0.16739999999999999"/>
    <n v="0.86490000000000011"/>
    <n v="0.1023"/>
    <n v="0.88350000000000006"/>
    <n v="0.34410000000000002"/>
    <n v="0.6603"/>
    <n v="0.29760000000000003"/>
    <n v="0.37200000000000005"/>
    <n v="0.80910000000000004"/>
    <n v="0.68820000000000003"/>
    <n v="0.27900000000000003"/>
    <n v="0"/>
    <n v="20.46"/>
    <n v="0"/>
    <n v="0"/>
    <n v="12.09"/>
    <n v="0"/>
    <n v="0"/>
    <n v="0.93"/>
    <n v="0"/>
    <n v="0"/>
    <n v="6.5100000000000007"/>
    <n v="0"/>
    <n v="8.370000000000001"/>
    <n v="3.72"/>
    <n v="50.220000000000006"/>
    <n v="0"/>
    <n v="12.09"/>
    <n v="0"/>
    <n v="2.79"/>
    <n v="0"/>
    <n v="0"/>
    <n v="20.46"/>
    <n v="33.480000000000004"/>
    <n v="4.6500000000000004"/>
    <n v="0"/>
    <n v="34.410000000000004"/>
    <n v="12.09"/>
    <n v="39.06"/>
    <n v="0"/>
    <n v="3.72"/>
    <n v="2.79"/>
    <n v="1.86"/>
    <n v="7.44"/>
    <n v="45.57"/>
    <n v="1.86"/>
    <n v="0"/>
    <n v="14.88"/>
    <n v="4.6500000000000004"/>
    <n v="4.6500000000000004"/>
    <n v="2.79"/>
  </r>
  <r>
    <x v="173"/>
    <x v="5"/>
    <x v="21"/>
    <n v="595.20000000000005"/>
    <n v="110.67000000000002"/>
    <n v="191.57999999999998"/>
    <n v="129.27000000000001"/>
    <n v="163.68"/>
    <n v="0"/>
    <n v="0.76260000000000006"/>
    <n v="0.49290000000000006"/>
    <n v="0.65100000000000013"/>
    <n v="0.46500000000000002"/>
    <n v="0.15810000000000002"/>
    <n v="0.60450000000000004"/>
    <n v="0.80910000000000004"/>
    <n v="0.81840000000000002"/>
    <n v="0.54869999999999997"/>
    <n v="0.3906"/>
    <n v="0.60450000000000004"/>
    <n v="0.78120000000000001"/>
    <n v="0.89280000000000004"/>
    <n v="0.87420000000000009"/>
    <n v="0.77190000000000014"/>
    <n v="0.84630000000000005"/>
    <n v="0.34410000000000002"/>
    <n v="0.93"/>
    <n v="0.93"/>
    <n v="21.39"/>
    <n v="11.16"/>
    <n v="24.18"/>
    <n v="26.970000000000002"/>
    <n v="0"/>
    <n v="23.25"/>
    <n v="29.76"/>
    <n v="53.010000000000005"/>
    <n v="0"/>
    <n v="0"/>
    <n v="45.57"/>
    <n v="9.3000000000000007"/>
    <n v="31.62"/>
    <n v="19.53"/>
    <n v="0"/>
    <n v="0"/>
    <n v="29.76"/>
    <n v="27.900000000000002"/>
    <n v="14.88"/>
    <n v="4.6500000000000004"/>
    <n v="27.900000000000002"/>
    <n v="33.480000000000004"/>
    <n v="0"/>
    <n v="14.88"/>
    <n v="5.58"/>
    <n v="1.86"/>
    <n v="22.32"/>
    <n v="3.72"/>
    <n v="6.5100000000000007"/>
    <n v="17.670000000000002"/>
    <n v="0"/>
    <n v="10.23"/>
    <n v="34.410000000000004"/>
    <n v="0"/>
    <n v="6.5100000000000007"/>
    <n v="15.81"/>
    <n v="1.86"/>
    <n v="17.670000000000002"/>
  </r>
  <r>
    <x v="174"/>
    <x v="5"/>
    <x v="22"/>
    <n v="357.12000000000006"/>
    <n v="47.43"/>
    <n v="108.81000000000002"/>
    <n v="113.46000000000001"/>
    <n v="87.420000000000016"/>
    <n v="0"/>
    <n v="0.42780000000000001"/>
    <n v="0.54869999999999997"/>
    <n v="0.67890000000000006"/>
    <n v="0.74400000000000011"/>
    <n v="0.90210000000000001"/>
    <n v="0.38130000000000003"/>
    <n v="0.85560000000000003"/>
    <n v="0.79049999999999998"/>
    <n v="0.68820000000000003"/>
    <n v="0.6603"/>
    <n v="0.6603"/>
    <n v="0.53939999999999999"/>
    <n v="0.88350000000000006"/>
    <n v="0.81840000000000002"/>
    <n v="0.26040000000000002"/>
    <n v="0.73470000000000002"/>
    <n v="0.80910000000000004"/>
    <n v="11.16"/>
    <n v="9.3000000000000007"/>
    <n v="0"/>
    <n v="6.5100000000000007"/>
    <n v="2.79"/>
    <n v="6.5100000000000007"/>
    <n v="1.86"/>
    <n v="26.040000000000003"/>
    <n v="34.410000000000004"/>
    <n v="10.23"/>
    <n v="21.39"/>
    <n v="0"/>
    <n v="6.5100000000000007"/>
    <n v="0"/>
    <n v="5.58"/>
    <n v="0.93"/>
    <n v="18.600000000000001"/>
    <n v="0"/>
    <n v="39.06"/>
    <n v="16.740000000000002"/>
    <n v="0"/>
    <n v="33.480000000000004"/>
    <n v="0"/>
    <n v="0"/>
    <n v="11.16"/>
    <n v="0"/>
    <n v="8.370000000000001"/>
    <n v="0"/>
    <n v="22.32"/>
    <n v="38.130000000000003"/>
    <n v="0"/>
    <n v="4.6500000000000004"/>
    <n v="8.370000000000001"/>
    <n v="0"/>
    <n v="7.44"/>
    <n v="9.3000000000000007"/>
    <n v="7.44"/>
    <n v="0"/>
    <n v="4.6500000000000004"/>
    <n v="5.58"/>
  </r>
  <r>
    <x v="175"/>
    <x v="5"/>
    <x v="23"/>
    <n v="298.53000000000003"/>
    <n v="87.42"/>
    <n v="92.07"/>
    <n v="39.99"/>
    <n v="79.050000000000011"/>
    <n v="0"/>
    <n v="0.51150000000000007"/>
    <n v="0.54869999999999997"/>
    <n v="0.66959999999999997"/>
    <n v="0.74400000000000011"/>
    <n v="0.39990000000000003"/>
    <n v="0.5766"/>
    <n v="0.6603"/>
    <n v="0.59520000000000006"/>
    <n v="0.86490000000000011"/>
    <n v="0.55800000000000005"/>
    <n v="0.85560000000000003"/>
    <n v="0.89280000000000004"/>
    <n v="0.23250000000000001"/>
    <n v="0.74400000000000011"/>
    <n v="0.88350000000000006"/>
    <n v="0.73470000000000002"/>
    <n v="0.69750000000000001"/>
    <n v="9.3000000000000007"/>
    <n v="1.86"/>
    <n v="11.16"/>
    <n v="0"/>
    <n v="0"/>
    <n v="0.93"/>
    <n v="9.3000000000000007"/>
    <n v="19.53"/>
    <n v="0"/>
    <n v="39.99"/>
    <n v="0"/>
    <n v="8.370000000000001"/>
    <n v="0"/>
    <n v="0"/>
    <n v="0.93"/>
    <n v="15.81"/>
    <n v="12.09"/>
    <n v="6.5100000000000007"/>
    <n v="1.86"/>
    <n v="33.480000000000004"/>
    <n v="0"/>
    <n v="5.58"/>
    <n v="0"/>
    <n v="14.88"/>
    <n v="15.81"/>
    <n v="0"/>
    <n v="3.72"/>
    <n v="0"/>
    <n v="0"/>
    <n v="0"/>
    <n v="29.76"/>
    <n v="3.72"/>
    <n v="13.020000000000001"/>
    <n v="3.72"/>
    <n v="1.86"/>
    <n v="0"/>
    <n v="0"/>
    <n v="8.370000000000001"/>
    <n v="15.81"/>
    <n v="11.16"/>
  </r>
  <r>
    <x v="176"/>
    <x v="5"/>
    <x v="24"/>
    <n v="504.06000000000012"/>
    <n v="110.67000000000007"/>
    <n v="124.62000000000003"/>
    <n v="95.79"/>
    <n v="172.98000000000002"/>
    <n v="0"/>
    <n v="0.89280000000000004"/>
    <n v="0.46500000000000002"/>
    <n v="0.83700000000000008"/>
    <n v="0.78120000000000001"/>
    <n v="0.54869999999999997"/>
    <n v="0.67890000000000006"/>
    <n v="0.68820000000000003"/>
    <n v="0.3906"/>
    <n v="0.69750000000000001"/>
    <n v="0.58590000000000009"/>
    <n v="0.22320000000000001"/>
    <n v="0.47430000000000005"/>
    <n v="0.45569999999999999"/>
    <n v="0.73470000000000002"/>
    <n v="0.92070000000000007"/>
    <n v="0.35340000000000005"/>
    <n v="0.68820000000000003"/>
    <n v="9.3000000000000007"/>
    <n v="0"/>
    <n v="0"/>
    <n v="13.950000000000028"/>
    <n v="10.23"/>
    <n v="7.44"/>
    <n v="26.040000000000003"/>
    <n v="41.85"/>
    <n v="4.6500000000000004"/>
    <n v="11.16"/>
    <n v="14.88"/>
    <n v="13.950000000000001"/>
    <n v="43.71"/>
    <n v="22.32"/>
    <n v="4.6500000000000004"/>
    <n v="0"/>
    <n v="13.950000000000001"/>
    <n v="28.830000000000002"/>
    <n v="17.670000000000002"/>
    <n v="27.900000000000002"/>
    <n v="13.950000000000001"/>
    <n v="2.79"/>
    <n v="0"/>
    <n v="5.58"/>
    <n v="30.69"/>
    <n v="0"/>
    <n v="6.5100000000000007"/>
    <n v="7.44"/>
    <n v="23.25"/>
    <n v="5.58"/>
    <n v="17.670000000000002"/>
    <n v="0"/>
    <n v="32.550000000000004"/>
    <n v="9.3000000000000007"/>
    <n v="12.09"/>
    <n v="0"/>
    <n v="4.6500000000000004"/>
    <n v="5.58"/>
    <n v="21.39"/>
    <n v="7.4400000000000537"/>
  </r>
  <r>
    <x v="177"/>
    <x v="5"/>
    <x v="25"/>
    <n v="515.22"/>
    <n v="114.39000000000001"/>
    <n v="146.94"/>
    <n v="109.74000000000002"/>
    <n v="144.15"/>
    <n v="0"/>
    <n v="0.18600000000000003"/>
    <n v="0.46500000000000002"/>
    <n v="0.55800000000000005"/>
    <n v="0.76260000000000006"/>
    <n v="0.8277000000000001"/>
    <n v="0.64170000000000005"/>
    <n v="0.67890000000000006"/>
    <n v="0.65100000000000013"/>
    <n v="0.87420000000000009"/>
    <n v="0.92070000000000007"/>
    <n v="0.90210000000000001"/>
    <n v="0.38130000000000003"/>
    <n v="0.84630000000000005"/>
    <n v="0.76260000000000006"/>
    <n v="0.79980000000000007"/>
    <n v="0.93"/>
    <n v="0.53010000000000013"/>
    <n v="0"/>
    <n v="9.3000000000000007"/>
    <n v="16.740000000000002"/>
    <n v="14.88"/>
    <n v="17.670000000000002"/>
    <n v="29.76"/>
    <n v="30.69"/>
    <n v="12.09"/>
    <n v="0"/>
    <n v="15.81"/>
    <n v="22.32"/>
    <n v="29.76"/>
    <n v="21.39"/>
    <n v="0"/>
    <n v="17.670000000000002"/>
    <n v="0.93"/>
    <n v="26.970000000000002"/>
    <n v="17.670000000000002"/>
    <n v="15.81"/>
    <n v="13.950000000000001"/>
    <n v="34.410000000000004"/>
    <n v="14.88"/>
    <n v="5.58"/>
    <n v="32.550000000000004"/>
    <n v="0"/>
    <n v="5.58"/>
    <n v="12.09"/>
    <n v="0"/>
    <n v="4.6500000000000004"/>
    <n v="0"/>
    <n v="0"/>
    <n v="16.740000000000002"/>
    <n v="16.740000000000002"/>
    <n v="21.39"/>
    <n v="0"/>
    <n v="19.53"/>
    <n v="0.93"/>
    <n v="12.09"/>
    <n v="0"/>
    <n v="26.970000000000002"/>
  </r>
  <r>
    <x v="178"/>
    <x v="5"/>
    <x v="26"/>
    <n v="485.46000000000004"/>
    <n v="90.210000000000008"/>
    <n v="130.20000000000002"/>
    <n v="144.15"/>
    <n v="120.9"/>
    <n v="0"/>
    <n v="0.24180000000000001"/>
    <n v="0.77190000000000014"/>
    <n v="0.66959999999999997"/>
    <n v="0.87420000000000009"/>
    <n v="0.89280000000000004"/>
    <n v="0.66959999999999997"/>
    <n v="0.54869999999999997"/>
    <n v="0.66959999999999997"/>
    <n v="0.23250000000000001"/>
    <n v="0.86490000000000011"/>
    <n v="0.85560000000000003"/>
    <n v="0.13950000000000001"/>
    <n v="0.93"/>
    <n v="0.41850000000000004"/>
    <n v="0.80910000000000004"/>
    <n v="0.84630000000000005"/>
    <n v="0.85560000000000003"/>
    <n v="0"/>
    <n v="0"/>
    <n v="6.5100000000000007"/>
    <n v="36.270000000000003"/>
    <n v="13.950000000000001"/>
    <n v="26.040000000000003"/>
    <n v="20.46"/>
    <n v="13.950000000000001"/>
    <n v="13.020000000000001"/>
    <n v="0"/>
    <n v="0"/>
    <n v="0.93"/>
    <n v="18.600000000000001"/>
    <n v="26.040000000000003"/>
    <n v="8.370000000000001"/>
    <n v="12.09"/>
    <n v="0"/>
    <n v="16.740000000000002"/>
    <n v="23.25"/>
    <n v="14.88"/>
    <n v="30.69"/>
    <n v="36.270000000000003"/>
    <n v="13.950000000000001"/>
    <n v="10.23"/>
    <n v="3.72"/>
    <n v="21.39"/>
    <n v="24.18"/>
    <n v="0"/>
    <n v="2.79"/>
    <n v="0.93"/>
    <n v="26.040000000000003"/>
    <n v="0"/>
    <n v="11.16"/>
    <n v="0"/>
    <n v="22.32"/>
    <n v="0"/>
    <n v="6.5100000000000007"/>
    <n v="0"/>
    <n v="4.6500000000000004"/>
    <n v="19.53"/>
  </r>
  <r>
    <x v="179"/>
    <x v="5"/>
    <x v="27"/>
    <n v="547.77000000000021"/>
    <n v="104.16000000000011"/>
    <n v="182.28000000000003"/>
    <n v="141.36000000000001"/>
    <n v="119.97000000000001"/>
    <n v="0"/>
    <n v="0.77190000000000014"/>
    <n v="0.85560000000000003"/>
    <n v="0.79049999999999998"/>
    <n v="0.80910000000000004"/>
    <n v="0.88350000000000006"/>
    <n v="0.5766"/>
    <n v="0.53010000000000013"/>
    <n v="0.51150000000000007"/>
    <n v="0.79980000000000007"/>
    <n v="0.63240000000000007"/>
    <n v="0.68820000000000003"/>
    <n v="0.88350000000000006"/>
    <n v="0.26040000000000002"/>
    <n v="0.86490000000000011"/>
    <n v="0.88350000000000006"/>
    <n v="0.37200000000000005"/>
    <n v="0.34410000000000002"/>
    <n v="14.88"/>
    <n v="0"/>
    <n v="2.79"/>
    <n v="16.740000000000002"/>
    <n v="0"/>
    <n v="0"/>
    <n v="26.040000000000003"/>
    <n v="15.81"/>
    <n v="58.59"/>
    <n v="47.43"/>
    <n v="26.970000000000002"/>
    <n v="38.130000000000003"/>
    <n v="36.270000000000003"/>
    <n v="7.44"/>
    <n v="4.6500000000000004"/>
    <n v="7.44"/>
    <n v="12.09"/>
    <n v="0"/>
    <n v="0"/>
    <n v="13.950000000000001"/>
    <n v="13.950000000000001"/>
    <n v="34.410000000000004"/>
    <n v="7.44"/>
    <n v="6.5100000000000007"/>
    <n v="13.950000000000001"/>
    <n v="36.270000000000003"/>
    <n v="0"/>
    <n v="0"/>
    <n v="21.39"/>
    <n v="7.44"/>
    <n v="25.110000000000003"/>
    <n v="11.16"/>
    <n v="32.550000000000111"/>
    <n v="5.58"/>
    <n v="0"/>
    <n v="10.23"/>
    <n v="0"/>
    <n v="2.79"/>
    <n v="1.86"/>
    <n v="14.88"/>
  </r>
  <r>
    <x v="180"/>
    <x v="5"/>
    <x v="28"/>
    <n v="425.0100000000001"/>
    <n v="89.280000000000101"/>
    <n v="108.81000000000002"/>
    <n v="114.39000000000001"/>
    <n v="112.53"/>
    <n v="0"/>
    <n v="0.80910000000000004"/>
    <n v="0.83700000000000008"/>
    <n v="0.48360000000000003"/>
    <n v="0.75330000000000008"/>
    <n v="0.85560000000000003"/>
    <n v="0.79980000000000007"/>
    <n v="0.64170000000000005"/>
    <n v="0.6231000000000001"/>
    <n v="0.65100000000000013"/>
    <n v="0.88350000000000006"/>
    <n v="0.92070000000000007"/>
    <n v="0.89280000000000004"/>
    <n v="0.85560000000000003"/>
    <n v="0.72540000000000004"/>
    <n v="0.93"/>
    <n v="0.87420000000000009"/>
    <n v="0.73470000000000002"/>
    <n v="0"/>
    <n v="13.020000000000001"/>
    <n v="0"/>
    <n v="19.53"/>
    <n v="0"/>
    <n v="26.970000000000002"/>
    <n v="14.88"/>
    <n v="16.740000000000002"/>
    <n v="8.370000000000001"/>
    <n v="9.3000000000000007"/>
    <n v="0"/>
    <n v="0"/>
    <n v="22.32"/>
    <n v="43.71"/>
    <n v="7.44"/>
    <n v="9.3000000000000007"/>
    <n v="3.72"/>
    <n v="0"/>
    <n v="0"/>
    <n v="26.040000000000003"/>
    <n v="39.06"/>
    <n v="26.040000000000003"/>
    <n v="0"/>
    <n v="10.23"/>
    <n v="0"/>
    <n v="9.3000000000000007"/>
    <n v="3.72"/>
    <n v="14.88"/>
    <n v="8.370000000000001"/>
    <n v="2.79"/>
    <n v="11.16"/>
    <n v="13.020000000000001"/>
    <n v="2.79"/>
    <n v="8.370000000000001"/>
    <n v="0"/>
    <n v="11.16"/>
    <n v="6.5100000000001064"/>
    <n v="25.110000000000003"/>
    <n v="0"/>
    <n v="11.16"/>
  </r>
  <r>
    <x v="181"/>
    <x v="5"/>
    <x v="29"/>
    <n v="385.02"/>
    <n v="79.050000000000011"/>
    <n v="136.71"/>
    <n v="88.350000000000009"/>
    <n v="80.91"/>
    <n v="0"/>
    <n v="0.38130000000000003"/>
    <n v="0.51150000000000007"/>
    <n v="0.86490000000000011"/>
    <n v="0.80910000000000004"/>
    <n v="0.92070000000000007"/>
    <n v="0.60450000000000004"/>
    <n v="0.6603"/>
    <n v="0.79049999999999998"/>
    <n v="0.67890000000000006"/>
    <n v="0.37200000000000005"/>
    <n v="0.81840000000000002"/>
    <n v="0.53939999999999999"/>
    <n v="0.68820000000000003"/>
    <n v="0.88350000000000006"/>
    <n v="0.83700000000000008"/>
    <n v="0.29760000000000003"/>
    <n v="0.90210000000000001"/>
    <n v="0"/>
    <n v="8.370000000000001"/>
    <n v="2.79"/>
    <n v="0"/>
    <n v="22.32"/>
    <n v="39.99"/>
    <n v="45.57"/>
    <n v="0"/>
    <n v="16.740000000000002"/>
    <n v="0.93"/>
    <n v="6.5100000000000007"/>
    <n v="0"/>
    <n v="2.79"/>
    <n v="0"/>
    <n v="7.44"/>
    <n v="27.900000000000002"/>
    <n v="35.340000000000003"/>
    <n v="0"/>
    <n v="7.44"/>
    <n v="0"/>
    <n v="10.23"/>
    <n v="18.600000000000001"/>
    <n v="0"/>
    <n v="35.340000000000003"/>
    <n v="12.09"/>
    <n v="10.23"/>
    <n v="1.86"/>
    <n v="0"/>
    <n v="0"/>
    <n v="0"/>
    <n v="8.370000000000001"/>
    <n v="10.23"/>
    <n v="0"/>
    <n v="0"/>
    <n v="13.950000000000001"/>
    <n v="23.25"/>
    <n v="8.370000000000001"/>
    <n v="8.370000000000001"/>
    <n v="0"/>
    <n v="6.5100000000000007"/>
  </r>
  <r>
    <x v="31"/>
    <x v="6"/>
    <x v="3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6"/>
    <x v="3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6"/>
    <x v="3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6"/>
    <x v="37"/>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6"/>
    <x v="38"/>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6"/>
    <x v="39"/>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182"/>
    <x v="6"/>
    <x v="0"/>
    <n v="474.3"/>
    <n v="132.99"/>
    <n v="53.94"/>
    <n v="194.37"/>
    <n v="93.000000000000014"/>
    <n v="0"/>
    <n v="0.65100000000000013"/>
    <n v="0.65100000000000013"/>
    <n v="0.76260000000000006"/>
    <n v="0.74400000000000011"/>
    <n v="0.40920000000000001"/>
    <n v="0.65100000000000013"/>
    <n v="0.88350000000000006"/>
    <n v="0.88350000000000006"/>
    <n v="0.88350000000000006"/>
    <n v="0.64170000000000005"/>
    <n v="0.90210000000000001"/>
    <n v="0.83700000000000008"/>
    <n v="0.93"/>
    <n v="0.84630000000000005"/>
    <n v="0.89280000000000004"/>
    <n v="0.54869999999999997"/>
    <n v="0.77190000000000014"/>
    <n v="5.58"/>
    <n v="6.5100000000000007"/>
    <n v="19.53"/>
    <n v="0"/>
    <n v="0"/>
    <n v="0"/>
    <n v="0"/>
    <n v="0.93"/>
    <n v="10.23"/>
    <n v="11.16"/>
    <n v="4.6500000000000004"/>
    <n v="39.06"/>
    <n v="26.040000000000003"/>
    <n v="0"/>
    <n v="0"/>
    <n v="0"/>
    <n v="12.09"/>
    <n v="1.86"/>
    <n v="13.020000000000001"/>
    <n v="0.93"/>
    <n v="0"/>
    <n v="37.200000000000003"/>
    <n v="1.86"/>
    <n v="0"/>
    <n v="8.370000000000001"/>
    <n v="39.99"/>
    <n v="11.16"/>
    <n v="30.69"/>
    <n v="27.900000000000002"/>
    <n v="37.200000000000003"/>
    <n v="0"/>
    <n v="33.480000000000004"/>
    <n v="8.370000000000001"/>
    <n v="26.970000000000002"/>
    <n v="33.480000000000004"/>
    <n v="2.79"/>
    <n v="0"/>
    <n v="27.900000000000002"/>
    <n v="0"/>
    <n v="0"/>
  </r>
  <r>
    <x v="183"/>
    <x v="6"/>
    <x v="1"/>
    <n v="414.78"/>
    <n v="138.57"/>
    <n v="126.47999999999999"/>
    <n v="110.67000000000002"/>
    <n v="39.06"/>
    <n v="0"/>
    <n v="0.83700000000000008"/>
    <n v="0.47430000000000005"/>
    <n v="0.56730000000000003"/>
    <n v="0.51150000000000007"/>
    <n v="0.70680000000000009"/>
    <n v="0.53010000000000013"/>
    <n v="0.71610000000000007"/>
    <n v="0.70680000000000009"/>
    <n v="0.86490000000000011"/>
    <n v="0.56730000000000003"/>
    <n v="0.61380000000000001"/>
    <n v="0.6603"/>
    <n v="0.88350000000000006"/>
    <n v="0.83700000000000008"/>
    <n v="0.66959999999999997"/>
    <n v="0.79980000000000007"/>
    <n v="0.54869999999999997"/>
    <n v="0"/>
    <n v="22.32"/>
    <n v="0"/>
    <n v="0"/>
    <n v="3.72"/>
    <n v="13.020000000000001"/>
    <n v="38.130000000000003"/>
    <n v="23.25"/>
    <n v="22.32"/>
    <n v="3.72"/>
    <n v="20.46"/>
    <n v="0"/>
    <n v="4.6500000000000004"/>
    <n v="0"/>
    <n v="25.110000000000003"/>
    <n v="0"/>
    <n v="9.3000000000000007"/>
    <n v="0"/>
    <n v="0"/>
    <n v="0"/>
    <n v="0"/>
    <n v="6.5100000000000007"/>
    <n v="26.970000000000002"/>
    <n v="14.88"/>
    <n v="19.53"/>
    <n v="13.020000000000001"/>
    <n v="26.040000000000003"/>
    <n v="3.72"/>
    <n v="0"/>
    <n v="0"/>
    <n v="4.6500000000000004"/>
    <n v="9.3000000000000007"/>
    <n v="13.020000000000001"/>
    <n v="9.3000000000000007"/>
    <n v="8.370000000000001"/>
    <n v="46.5"/>
    <n v="10.23"/>
    <n v="0"/>
    <n v="17.670000000000002"/>
    <n v="19.53"/>
  </r>
  <r>
    <x v="184"/>
    <x v="6"/>
    <x v="2"/>
    <n v="531.96000000000015"/>
    <n v="159.03000000000003"/>
    <n v="137.6400000000001"/>
    <n v="94.86"/>
    <n v="140.43"/>
    <n v="0"/>
    <n v="0.51150000000000007"/>
    <n v="0.43710000000000004"/>
    <n v="0.81840000000000002"/>
    <n v="0.81840000000000002"/>
    <n v="0.88350000000000006"/>
    <n v="0.74400000000000011"/>
    <n v="0.74400000000000011"/>
    <n v="0.1953"/>
    <n v="0.34410000000000002"/>
    <n v="0.55800000000000005"/>
    <n v="0.46500000000000002"/>
    <n v="9.3000000000000013E-2"/>
    <n v="0.88350000000000006"/>
    <n v="0.72540000000000004"/>
    <n v="0.65100000000000013"/>
    <n v="0.83700000000000008"/>
    <n v="0.88350000000000006"/>
    <n v="23.25"/>
    <n v="9.3000000000000007"/>
    <n v="0"/>
    <n v="0"/>
    <n v="10.230000000000054"/>
    <n v="13.950000000000054"/>
    <n v="40.92"/>
    <n v="13.950000000000001"/>
    <n v="0"/>
    <n v="26.040000000000003"/>
    <n v="6.5100000000000007"/>
    <n v="9.3000000000000007"/>
    <n v="33.480000000000004"/>
    <n v="9.3000000000000007"/>
    <n v="13.950000000000001"/>
    <n v="9.3000000000000007"/>
    <n v="12.09"/>
    <n v="0"/>
    <n v="25.110000000000003"/>
    <n v="27.900000000000002"/>
    <n v="5.58"/>
    <n v="0"/>
    <n v="20.46"/>
    <n v="9.3000000000000007"/>
    <n v="8.370000000000001"/>
    <n v="49.29"/>
    <n v="0"/>
    <n v="0"/>
    <n v="1.86"/>
    <n v="0"/>
    <n v="0"/>
    <n v="0.93"/>
    <n v="11.16"/>
    <n v="0"/>
    <n v="28.830000000000002"/>
    <n v="17.670000000000002"/>
    <n v="6.5100000000000007"/>
    <n v="38.130000000000003"/>
    <n v="39.06"/>
    <n v="16.740000000000002"/>
  </r>
  <r>
    <x v="185"/>
    <x v="6"/>
    <x v="3"/>
    <n v="323.64"/>
    <n v="67.890000000000015"/>
    <n v="135.78"/>
    <n v="38.130000000000003"/>
    <n v="81.84"/>
    <n v="1"/>
    <n v="0.26040000000000002"/>
    <n v="0.77190000000000014"/>
    <n v="0.54869999999999997"/>
    <n v="0.81840000000000002"/>
    <n v="0.74400000000000011"/>
    <n v="0.55800000000000005"/>
    <n v="0.64170000000000005"/>
    <n v="0.1023"/>
    <n v="0.34410000000000002"/>
    <n v="0.73470000000000002"/>
    <n v="0.83700000000000008"/>
    <n v="0.53010000000000013"/>
    <n v="0.64170000000000005"/>
    <n v="0.33479999999999999"/>
    <n v="0.83700000000000008"/>
    <n v="0.74400000000000011"/>
    <n v="0.69750000000000001"/>
    <n v="13.020000000000001"/>
    <n v="10.23"/>
    <n v="0"/>
    <n v="0.93"/>
    <n v="7.44"/>
    <n v="34.410000000000004"/>
    <n v="22.32"/>
    <n v="15.81"/>
    <n v="30.69"/>
    <n v="0.93"/>
    <n v="20.46"/>
    <n v="26.970000000000002"/>
    <n v="0"/>
    <n v="8.370000000000001"/>
    <n v="6.5100000000000007"/>
    <n v="7.44"/>
    <n v="0"/>
    <n v="0"/>
    <n v="0"/>
    <n v="32.550000000000004"/>
    <n v="0"/>
    <n v="0"/>
    <n v="0"/>
    <n v="0"/>
    <n v="19.53"/>
    <n v="8.370000000000001"/>
    <n v="0.93"/>
    <n v="8.370000000000001"/>
    <n v="0.93"/>
    <n v="0"/>
    <n v="13.950000000000001"/>
    <n v="0"/>
    <n v="0"/>
    <n v="0"/>
    <n v="0"/>
    <n v="12.09"/>
    <n v="11.16"/>
    <n v="26.040000000000003"/>
    <n v="0"/>
    <n v="4.6500000000000004"/>
  </r>
  <r>
    <x v="186"/>
    <x v="6"/>
    <x v="4"/>
    <n v="381.3"/>
    <n v="99.51"/>
    <n v="126.48"/>
    <n v="84.63000000000001"/>
    <n v="70.680000000000007"/>
    <n v="0"/>
    <n v="0.2883"/>
    <n v="0.46500000000000002"/>
    <n v="0.71610000000000007"/>
    <n v="0.90210000000000001"/>
    <n v="0.8277000000000001"/>
    <n v="0.41850000000000004"/>
    <n v="0.53939999999999999"/>
    <n v="9.3000000000000013E-2"/>
    <n v="0.87420000000000009"/>
    <n v="0.5766"/>
    <n v="0.8277000000000001"/>
    <n v="0.38130000000000003"/>
    <n v="0.81840000000000002"/>
    <n v="0.88350000000000006"/>
    <n v="0.40920000000000001"/>
    <n v="0.80910000000000004"/>
    <n v="0.91139999999999999"/>
    <n v="0"/>
    <n v="14.88"/>
    <n v="15.81"/>
    <n v="29.76"/>
    <n v="12.09"/>
    <n v="11.16"/>
    <n v="1.86"/>
    <n v="9.3000000000000007"/>
    <n v="31.62"/>
    <n v="0"/>
    <n v="4.6500000000000004"/>
    <n v="0"/>
    <n v="0"/>
    <n v="12.09"/>
    <n v="13.020000000000001"/>
    <n v="3.72"/>
    <n v="0"/>
    <n v="0"/>
    <n v="3.72"/>
    <n v="38.130000000000003"/>
    <n v="0"/>
    <n v="3.72"/>
    <n v="0"/>
    <n v="14.88"/>
    <n v="12.09"/>
    <n v="12.09"/>
    <n v="30.69"/>
    <n v="3.72"/>
    <n v="4.6500000000000004"/>
    <n v="2.79"/>
    <n v="17.670000000000002"/>
    <n v="0"/>
    <n v="16.740000000000002"/>
    <n v="14.88"/>
    <n v="0"/>
    <n v="19.53"/>
    <n v="16.740000000000002"/>
    <n v="0"/>
    <n v="10.23"/>
    <n v="3.72"/>
  </r>
  <r>
    <x v="187"/>
    <x v="6"/>
    <x v="5"/>
    <n v="313.40999999999997"/>
    <n v="32.549999999999997"/>
    <n v="93.93"/>
    <n v="108.80999999999999"/>
    <n v="78.12"/>
    <n v="0"/>
    <n v="0.35340000000000005"/>
    <n v="0.59520000000000006"/>
    <n v="0.73470000000000002"/>
    <n v="0.84630000000000005"/>
    <n v="0.74400000000000011"/>
    <n v="0.71610000000000007"/>
    <n v="0.43710000000000004"/>
    <n v="0.56730000000000003"/>
    <n v="0.81840000000000002"/>
    <n v="0.60450000000000004"/>
    <n v="0.56730000000000003"/>
    <n v="9.3000000000000013E-2"/>
    <n v="0.76260000000000006"/>
    <n v="0.83700000000000008"/>
    <n v="0.33479999999999999"/>
    <n v="0.2883"/>
    <n v="0.25110000000000005"/>
    <n v="0"/>
    <n v="23.25"/>
    <n v="27.900000000000002"/>
    <n v="1.86"/>
    <n v="2.79"/>
    <n v="26.040000000000003"/>
    <n v="0"/>
    <n v="0"/>
    <n v="11.16"/>
    <n v="0.93"/>
    <n v="22.32"/>
    <n v="0"/>
    <n v="6.5100000000000007"/>
    <n v="0"/>
    <n v="2.79"/>
    <n v="0"/>
    <n v="7.44"/>
    <n v="19.53"/>
    <n v="9.3000000000000007"/>
    <n v="32.550000000000004"/>
    <n v="0.93"/>
    <n v="11.16"/>
    <n v="0"/>
    <n v="20.46"/>
    <n v="10.23"/>
    <n v="16.740000000000002"/>
    <n v="17.670000000000002"/>
    <n v="14.88"/>
    <n v="5.58"/>
    <n v="11.16"/>
    <n v="0"/>
    <n v="0"/>
    <n v="2.79"/>
    <n v="0"/>
    <n v="17.670000000000002"/>
    <n v="1.86"/>
    <n v="2.79"/>
    <n v="0"/>
    <n v="4.6500000000000004"/>
    <n v="2.79"/>
  </r>
  <r>
    <x v="188"/>
    <x v="6"/>
    <x v="6"/>
    <n v="360.84000000000003"/>
    <n v="117.18"/>
    <n v="114.39"/>
    <n v="64.17"/>
    <n v="65.100000000000009"/>
    <n v="0"/>
    <n v="0.80910000000000004"/>
    <n v="0.54869999999999997"/>
    <n v="0.69750000000000001"/>
    <n v="0.92070000000000007"/>
    <n v="0.88350000000000006"/>
    <n v="0.58590000000000009"/>
    <n v="0.91139999999999999"/>
    <n v="0.53939999999999999"/>
    <n v="0.69750000000000001"/>
    <n v="0.40920000000000001"/>
    <n v="0.58590000000000009"/>
    <n v="0.74400000000000011"/>
    <n v="0.50220000000000009"/>
    <n v="0.61380000000000001"/>
    <n v="9.3000000000000013E-2"/>
    <n v="0.65100000000000013"/>
    <n v="0.52080000000000004"/>
    <n v="40.92"/>
    <n v="0"/>
    <n v="0"/>
    <n v="0"/>
    <n v="6.5100000000000007"/>
    <n v="0.93"/>
    <n v="0"/>
    <n v="46.5"/>
    <n v="19.53"/>
    <n v="0"/>
    <n v="3.72"/>
    <n v="0"/>
    <n v="0"/>
    <n v="2.79"/>
    <n v="3.72"/>
    <n v="17.670000000000002"/>
    <n v="0"/>
    <n v="9.3000000000000007"/>
    <n v="14.88"/>
    <n v="16.740000000000002"/>
    <n v="3.72"/>
    <n v="0.93"/>
    <n v="3.72"/>
    <n v="1.86"/>
    <n v="6.5100000000000007"/>
    <n v="11.16"/>
    <n v="2.79"/>
    <n v="5.58"/>
    <n v="27.900000000000002"/>
    <n v="0"/>
    <n v="10.23"/>
    <n v="3.72"/>
    <n v="26.970000000000002"/>
    <n v="26.970000000000002"/>
    <n v="13.020000000000001"/>
    <n v="2.79"/>
    <n v="16.740000000000002"/>
    <n v="12.09"/>
    <n v="0"/>
    <n v="4.6500000000000004"/>
  </r>
  <r>
    <x v="189"/>
    <x v="6"/>
    <x v="7"/>
    <n v="431.52000000000004"/>
    <n v="100.44000000000001"/>
    <n v="89.28"/>
    <n v="157.17000000000002"/>
    <n v="84.63000000000001"/>
    <n v="0"/>
    <n v="0.48360000000000003"/>
    <n v="0.46500000000000002"/>
    <n v="0.69750000000000001"/>
    <n v="0.14880000000000002"/>
    <n v="0.83700000000000008"/>
    <n v="0.90210000000000001"/>
    <n v="0.61380000000000001"/>
    <n v="0.54869999999999997"/>
    <n v="0.83700000000000008"/>
    <n v="0.66959999999999997"/>
    <n v="0.86490000000000011"/>
    <n v="0.50220000000000009"/>
    <n v="0.93"/>
    <n v="0.87420000000000009"/>
    <n v="0.58590000000000009"/>
    <n v="0.27900000000000003"/>
    <n v="0.31620000000000004"/>
    <n v="0"/>
    <n v="31.62"/>
    <n v="12.09"/>
    <n v="0"/>
    <n v="2.79"/>
    <n v="9.3000000000000007"/>
    <n v="1.86"/>
    <n v="6.5100000000000007"/>
    <n v="4.6500000000000004"/>
    <n v="20.46"/>
    <n v="0"/>
    <n v="0"/>
    <n v="4.6500000000000004"/>
    <n v="0"/>
    <n v="18.600000000000001"/>
    <n v="27.900000000000002"/>
    <n v="12.09"/>
    <n v="10.23"/>
    <n v="0"/>
    <n v="11.16"/>
    <n v="15.81"/>
    <n v="39.06"/>
    <n v="25.110000000000003"/>
    <n v="0"/>
    <n v="0"/>
    <n v="21.39"/>
    <n v="0"/>
    <n v="0"/>
    <n v="21.39"/>
    <n v="34.410000000000004"/>
    <n v="0"/>
    <n v="26.970000000000002"/>
    <n v="0"/>
    <n v="5.58"/>
    <n v="0.93"/>
    <n v="13.020000000000001"/>
    <n v="13.020000000000001"/>
    <n v="0"/>
    <n v="25.110000000000003"/>
    <n v="15.81"/>
  </r>
  <r>
    <x v="190"/>
    <x v="6"/>
    <x v="8"/>
    <n v="420.36"/>
    <n v="75.329999999999941"/>
    <n v="130.20000000000002"/>
    <n v="134.85000000000002"/>
    <n v="79.98"/>
    <n v="0"/>
    <n v="0.33479999999999999"/>
    <n v="0.52080000000000004"/>
    <n v="0.74400000000000011"/>
    <n v="0.8277000000000001"/>
    <n v="0.71610000000000007"/>
    <n v="0.44640000000000002"/>
    <n v="0.67890000000000006"/>
    <n v="0.67890000000000006"/>
    <n v="0.79980000000000007"/>
    <n v="0.63240000000000007"/>
    <n v="0.68820000000000003"/>
    <n v="0.38130000000000003"/>
    <n v="0.43710000000000004"/>
    <n v="0.38130000000000003"/>
    <n v="0.88350000000000006"/>
    <n v="0.39990000000000003"/>
    <n v="0.65100000000000013"/>
    <n v="29.76"/>
    <n v="11.16"/>
    <n v="0.93"/>
    <n v="0"/>
    <n v="7.44"/>
    <n v="7.44"/>
    <n v="36.270000000000003"/>
    <n v="26.040000000000003"/>
    <n v="3.72"/>
    <n v="7.44"/>
    <n v="0.93"/>
    <n v="32.550000000000004"/>
    <n v="0"/>
    <n v="0"/>
    <n v="1.86"/>
    <n v="7.44"/>
    <n v="19.53"/>
    <n v="3.72"/>
    <n v="11.16"/>
    <n v="3.72"/>
    <n v="7.44"/>
    <n v="1.86"/>
    <n v="25.110000000000003"/>
    <n v="3.72"/>
    <n v="8.370000000000001"/>
    <n v="13.020000000000001"/>
    <n v="16.740000000000002"/>
    <n v="27.900000000000002"/>
    <n v="9.3000000000000007"/>
    <n v="21.39"/>
    <n v="3.72"/>
    <n v="1.86"/>
    <n v="6.5100000000000007"/>
    <n v="8.3699999999999477"/>
    <n v="1.86"/>
    <n v="27.900000000000002"/>
    <n v="0"/>
    <n v="0"/>
    <n v="19.53"/>
    <n v="5.58"/>
  </r>
  <r>
    <x v="191"/>
    <x v="6"/>
    <x v="9"/>
    <n v="462.21000000000009"/>
    <n v="79.98"/>
    <n v="141.36000000000001"/>
    <n v="143.22"/>
    <n v="97.65000000000002"/>
    <n v="0"/>
    <n v="0.83700000000000008"/>
    <n v="0.70680000000000009"/>
    <n v="0.70680000000000009"/>
    <n v="0.84630000000000005"/>
    <n v="0.63240000000000007"/>
    <n v="0.6231000000000001"/>
    <n v="0.5766"/>
    <n v="0.69750000000000001"/>
    <n v="0.90210000000000001"/>
    <n v="0.56730000000000003"/>
    <n v="0.66959999999999997"/>
    <n v="0.65100000000000013"/>
    <n v="0.89280000000000004"/>
    <n v="0.50220000000000009"/>
    <n v="0.63240000000000007"/>
    <n v="0.27900000000000003"/>
    <n v="0.30690000000000001"/>
    <n v="13.020000000000001"/>
    <n v="0"/>
    <n v="34.410000000000004"/>
    <n v="0"/>
    <n v="0"/>
    <n v="18.600000000000001"/>
    <n v="14.88"/>
    <n v="16.740000000000002"/>
    <n v="11.16"/>
    <n v="32.550000000000004"/>
    <n v="0"/>
    <n v="13.020000000000001"/>
    <n v="19.53"/>
    <n v="26.040000000000003"/>
    <n v="7.44"/>
    <n v="0"/>
    <n v="15.81"/>
    <n v="8.370000000000001"/>
    <n v="0.93"/>
    <n v="6.5100000000000007"/>
    <n v="4.6500000000000004"/>
    <n v="8.370000000000001"/>
    <n v="22.32"/>
    <n v="2.79"/>
    <n v="28.830000000000002"/>
    <n v="47.43"/>
    <n v="0"/>
    <n v="0"/>
    <n v="14.88"/>
    <n v="13.950000000000001"/>
    <n v="0"/>
    <n v="0.93"/>
    <n v="8.370000000000001"/>
    <n v="0"/>
    <n v="11.16"/>
    <n v="4.6500000000000004"/>
    <n v="20.46"/>
    <n v="12.09"/>
    <n v="8.370000000000001"/>
    <n v="13.950000000000001"/>
  </r>
  <r>
    <x v="192"/>
    <x v="6"/>
    <x v="10"/>
    <n v="392.46000000000004"/>
    <n v="160.89000000000001"/>
    <n v="127.41000000000001"/>
    <n v="68.820000000000007"/>
    <n v="35.340000000000003"/>
    <n v="0"/>
    <n v="0.33479999999999999"/>
    <n v="0.47430000000000005"/>
    <n v="0.71610000000000007"/>
    <n v="0.74400000000000011"/>
    <n v="0.1953"/>
    <n v="0.87420000000000009"/>
    <n v="0.86490000000000011"/>
    <n v="0.69750000000000001"/>
    <n v="0.72540000000000004"/>
    <n v="0.70680000000000009"/>
    <n v="0.55800000000000005"/>
    <n v="0.48360000000000003"/>
    <n v="0.78120000000000001"/>
    <n v="0.37200000000000005"/>
    <n v="0.75330000000000008"/>
    <n v="0.79049999999999998"/>
    <n v="0.41850000000000004"/>
    <n v="32.550000000000004"/>
    <n v="0"/>
    <n v="3.72"/>
    <n v="21.39"/>
    <n v="0"/>
    <n v="5.58"/>
    <n v="34.410000000000004"/>
    <n v="4.6500000000000004"/>
    <n v="0"/>
    <n v="25.110000000000003"/>
    <n v="13.950000000000001"/>
    <n v="3.72"/>
    <n v="0"/>
    <n v="10.23"/>
    <n v="7.44"/>
    <n v="12.09"/>
    <n v="0"/>
    <n v="0"/>
    <n v="0"/>
    <n v="1.86"/>
    <n v="28.830000000000002"/>
    <n v="8.370000000000001"/>
    <n v="0"/>
    <n v="6.5100000000000007"/>
    <n v="1.86"/>
    <n v="16.740000000000002"/>
    <n v="0.93"/>
    <n v="5.58"/>
    <n v="0"/>
    <n v="0"/>
    <n v="0"/>
    <n v="9.3000000000000007"/>
    <n v="48.36"/>
    <n v="13.950000000000001"/>
    <n v="28.830000000000002"/>
    <n v="16.740000000000002"/>
    <n v="0"/>
    <n v="14.88"/>
    <n v="13.020000000000001"/>
    <n v="15.81"/>
  </r>
  <r>
    <x v="193"/>
    <x v="6"/>
    <x v="11"/>
    <n v="474.30000000000007"/>
    <n v="75.330000000000013"/>
    <n v="136.71000000000004"/>
    <n v="131.13000000000002"/>
    <n v="131.13000000000002"/>
    <n v="0"/>
    <n v="0.32550000000000007"/>
    <n v="0.6603"/>
    <n v="0.69750000000000001"/>
    <n v="0.8277000000000001"/>
    <n v="0.81840000000000002"/>
    <n v="0.63240000000000007"/>
    <n v="0.53939999999999999"/>
    <n v="0.56730000000000003"/>
    <n v="0.51150000000000007"/>
    <n v="0.79049999999999998"/>
    <n v="0.89280000000000004"/>
    <n v="0.88350000000000006"/>
    <n v="0.90210000000000001"/>
    <n v="0.80910000000000004"/>
    <n v="0.85560000000000003"/>
    <n v="0.37200000000000005"/>
    <n v="0.77190000000000014"/>
    <n v="10.23"/>
    <n v="5.58"/>
    <n v="0"/>
    <n v="4.6500000000000004"/>
    <n v="25.110000000000003"/>
    <n v="18.600000000000001"/>
    <n v="0"/>
    <n v="16.740000000000002"/>
    <n v="22.32"/>
    <n v="33.480000000000004"/>
    <n v="0"/>
    <n v="4.6500000000000004"/>
    <n v="0.93"/>
    <n v="14.88"/>
    <n v="1.86"/>
    <n v="5.58"/>
    <n v="42.78"/>
    <n v="20.46"/>
    <n v="0"/>
    <n v="39.99"/>
    <n v="13.950000000000001"/>
    <n v="37.200000000000003"/>
    <n v="19.53"/>
    <n v="0"/>
    <n v="12.09"/>
    <n v="14.88"/>
    <n v="1.86"/>
    <n v="6.5100000000000007"/>
    <n v="0"/>
    <n v="25.110000000000003"/>
    <n v="0"/>
    <n v="39.06"/>
    <n v="0"/>
    <n v="0"/>
    <n v="23.25"/>
    <n v="2.79"/>
    <n v="0"/>
    <n v="5.58"/>
    <n v="4.6500000000000004"/>
    <n v="0"/>
  </r>
  <r>
    <x v="194"/>
    <x v="6"/>
    <x v="12"/>
    <n v="395.25"/>
    <n v="73.47"/>
    <n v="154.38000000000002"/>
    <n v="108.81"/>
    <n v="58.59"/>
    <n v="0"/>
    <n v="0.17670000000000002"/>
    <n v="0.6231000000000001"/>
    <n v="0.86490000000000011"/>
    <n v="0.83700000000000008"/>
    <n v="0.90210000000000001"/>
    <n v="0.80910000000000004"/>
    <n v="0.49290000000000006"/>
    <n v="0.55800000000000005"/>
    <n v="0.51150000000000007"/>
    <n v="0.80910000000000004"/>
    <n v="0.5766"/>
    <n v="0.86490000000000011"/>
    <n v="0.93"/>
    <n v="0.75330000000000008"/>
    <n v="0.71610000000000007"/>
    <n v="0.76260000000000006"/>
    <n v="0.70680000000000009"/>
    <n v="22.32"/>
    <n v="2.79"/>
    <n v="20.46"/>
    <n v="13.020000000000001"/>
    <n v="10.23"/>
    <n v="25.110000000000003"/>
    <n v="13.020000000000001"/>
    <n v="6.5100000000000007"/>
    <n v="12.09"/>
    <n v="28.830000000000002"/>
    <n v="14.88"/>
    <n v="0"/>
    <n v="0"/>
    <n v="0"/>
    <n v="5.58"/>
    <n v="3.72"/>
    <n v="4.6500000000000004"/>
    <n v="0"/>
    <n v="42.78"/>
    <n v="1.86"/>
    <n v="0.93"/>
    <n v="1.86"/>
    <n v="0"/>
    <n v="33.480000000000004"/>
    <n v="1.86"/>
    <n v="3.72"/>
    <n v="21.39"/>
    <n v="2.79"/>
    <n v="0"/>
    <n v="42.78"/>
    <n v="17.670000000000002"/>
    <n v="0"/>
    <n v="0"/>
    <n v="3.72"/>
    <n v="8.370000000000001"/>
    <n v="0"/>
    <n v="12.09"/>
    <n v="6.5100000000000007"/>
    <n v="25.110000000000003"/>
    <n v="0"/>
  </r>
  <r>
    <x v="195"/>
    <x v="6"/>
    <x v="13"/>
    <n v="568.23"/>
    <n v="159.03"/>
    <n v="159.03000000000003"/>
    <n v="109.74000000000001"/>
    <n v="140.42999999999998"/>
    <n v="0"/>
    <n v="0.85560000000000003"/>
    <n v="0.71610000000000007"/>
    <n v="0.65100000000000013"/>
    <n v="0.74400000000000011"/>
    <n v="0.89280000000000004"/>
    <n v="0.60450000000000004"/>
    <n v="0.66959999999999997"/>
    <n v="0.56730000000000003"/>
    <n v="0.87420000000000009"/>
    <n v="0.68820000000000003"/>
    <n v="0.54869999999999997"/>
    <n v="0.90210000000000001"/>
    <n v="0.30690000000000001"/>
    <n v="0.24180000000000001"/>
    <n v="0.83700000000000008"/>
    <n v="0.72540000000000004"/>
    <n v="0.79049999999999998"/>
    <n v="0"/>
    <n v="5.58"/>
    <n v="6.5100000000000007"/>
    <n v="11.16"/>
    <n v="13.950000000000001"/>
    <n v="29.76"/>
    <n v="26.040000000000003"/>
    <n v="51.150000000000006"/>
    <n v="8.370000000000001"/>
    <n v="6.5100000000000007"/>
    <n v="38.130000000000003"/>
    <n v="20.46"/>
    <n v="1.86"/>
    <n v="2.79"/>
    <n v="4.6500000000000004"/>
    <n v="47.43"/>
    <n v="14.88"/>
    <n v="22.32"/>
    <n v="18.600000000000001"/>
    <n v="7.44"/>
    <n v="14.88"/>
    <n v="6.5100000000000007"/>
    <n v="27.900000000000002"/>
    <n v="0"/>
    <n v="8.370000000000001"/>
    <n v="0"/>
    <n v="0"/>
    <n v="20.46"/>
    <n v="0"/>
    <n v="31.62"/>
    <n v="5.58"/>
    <n v="15.81"/>
    <n v="4.6500000000000004"/>
    <n v="31.62"/>
    <n v="45.57"/>
    <n v="7.44"/>
    <n v="13.950000000000001"/>
    <n v="6.5100000000000007"/>
    <n v="27.900000000000002"/>
    <n v="0"/>
  </r>
  <r>
    <x v="196"/>
    <x v="6"/>
    <x v="14"/>
    <n v="431.52"/>
    <n v="126.47999999999999"/>
    <n v="125.55000000000001"/>
    <n v="116.25"/>
    <n v="63.24"/>
    <n v="0"/>
    <n v="0.65100000000000013"/>
    <n v="0.83700000000000008"/>
    <n v="0.63240000000000007"/>
    <n v="0.13950000000000001"/>
    <n v="0.42780000000000001"/>
    <n v="0.5766"/>
    <n v="0.61380000000000001"/>
    <n v="0.67890000000000006"/>
    <n v="0.53939999999999999"/>
    <n v="0.54869999999999997"/>
    <n v="0.6603"/>
    <n v="0.41850000000000004"/>
    <n v="0.68820000000000003"/>
    <n v="0.88350000000000006"/>
    <n v="0.87420000000000009"/>
    <n v="0.52080000000000004"/>
    <n v="0.56730000000000003"/>
    <n v="23.25"/>
    <n v="22.32"/>
    <n v="0"/>
    <n v="9.3000000000000007"/>
    <n v="1.86"/>
    <n v="30.69"/>
    <n v="0"/>
    <n v="0"/>
    <n v="26.040000000000003"/>
    <n v="12.09"/>
    <n v="14.88"/>
    <n v="0"/>
    <n v="0"/>
    <n v="29.76"/>
    <n v="11.16"/>
    <n v="4.6500000000000004"/>
    <n v="0"/>
    <n v="3.72"/>
    <n v="11.16"/>
    <n v="2.79"/>
    <n v="0"/>
    <n v="0"/>
    <n v="15.81"/>
    <n v="0"/>
    <n v="28.830000000000002"/>
    <n v="6.5100000000000007"/>
    <n v="36.270000000000003"/>
    <n v="28.830000000000002"/>
    <n v="0"/>
    <n v="0"/>
    <n v="12.09"/>
    <n v="5.58"/>
    <n v="26.970000000000002"/>
    <n v="4.6500000000000004"/>
    <n v="1.86"/>
    <n v="18.600000000000001"/>
    <n v="11.16"/>
    <n v="23.25"/>
    <n v="22.32"/>
    <n v="0"/>
  </r>
  <r>
    <x v="197"/>
    <x v="6"/>
    <x v="15"/>
    <n v="439.89"/>
    <n v="119.97000000000001"/>
    <n v="115.32000000000001"/>
    <n v="96.72"/>
    <n v="107.88000000000001"/>
    <n v="0"/>
    <n v="0.3906"/>
    <n v="0.44640000000000002"/>
    <n v="0.71610000000000007"/>
    <n v="0.75330000000000008"/>
    <n v="0.72540000000000004"/>
    <n v="0.92070000000000007"/>
    <n v="0.87420000000000009"/>
    <n v="0.74400000000000011"/>
    <n v="0.86490000000000011"/>
    <n v="0.8277000000000001"/>
    <n v="0.56730000000000003"/>
    <n v="0.3906"/>
    <n v="0.87420000000000009"/>
    <n v="0.38130000000000003"/>
    <n v="0.83700000000000008"/>
    <n v="0.65100000000000013"/>
    <n v="0.87420000000000009"/>
    <n v="21.39"/>
    <n v="15.81"/>
    <n v="0"/>
    <n v="12.09"/>
    <n v="0"/>
    <n v="30.69"/>
    <n v="9.3000000000000007"/>
    <n v="0"/>
    <n v="26.040000000000003"/>
    <n v="0"/>
    <n v="0"/>
    <n v="19.53"/>
    <n v="15.81"/>
    <n v="30.69"/>
    <n v="26.970000000000002"/>
    <n v="0"/>
    <n v="0"/>
    <n v="6.5100000000000007"/>
    <n v="8.370000000000001"/>
    <n v="0"/>
    <n v="4.6500000000000004"/>
    <n v="14.88"/>
    <n v="12.09"/>
    <n v="14.88"/>
    <n v="9.3000000000000007"/>
    <n v="0"/>
    <n v="0"/>
    <n v="6.5100000000000007"/>
    <n v="34.410000000000004"/>
    <n v="0"/>
    <n v="7.44"/>
    <n v="26.970000000000002"/>
    <n v="38.130000000000003"/>
    <n v="0"/>
    <n v="2.79"/>
    <n v="9.3000000000000007"/>
    <n v="28.830000000000002"/>
    <n v="6.5100000000000007"/>
    <n v="0"/>
    <n v="0"/>
  </r>
  <r>
    <x v="198"/>
    <x v="6"/>
    <x v="16"/>
    <n v="349.68"/>
    <n v="41.850000000000009"/>
    <n v="109.74000000000001"/>
    <n v="129.27000000000001"/>
    <n v="68.820000000000007"/>
    <n v="0"/>
    <n v="0.87420000000000009"/>
    <n v="0.90210000000000001"/>
    <n v="0.65100000000000013"/>
    <n v="0.81840000000000002"/>
    <n v="0.92070000000000007"/>
    <n v="0.72540000000000004"/>
    <n v="0.85560000000000003"/>
    <n v="0.8277000000000001"/>
    <n v="0.39990000000000003"/>
    <n v="0.1953"/>
    <n v="0.65100000000000013"/>
    <n v="0.65100000000000013"/>
    <n v="0.83700000000000008"/>
    <n v="0.32550000000000007"/>
    <n v="0.54869999999999997"/>
    <n v="0.53939999999999999"/>
    <n v="0.92070000000000007"/>
    <n v="19.53"/>
    <n v="9.3000000000000007"/>
    <n v="32.550000000000004"/>
    <n v="0"/>
    <n v="4.6500000000000004"/>
    <n v="7.44"/>
    <n v="2.79"/>
    <n v="0"/>
    <n v="22.32"/>
    <n v="11.16"/>
    <n v="13.020000000000001"/>
    <n v="0"/>
    <n v="19.53"/>
    <n v="13.020000000000001"/>
    <n v="0"/>
    <n v="7.44"/>
    <n v="0"/>
    <n v="0"/>
    <n v="9.3000000000000007"/>
    <n v="19.53"/>
    <n v="16.740000000000002"/>
    <n v="29.76"/>
    <n v="2.79"/>
    <n v="26.040000000000003"/>
    <n v="19.53"/>
    <n v="7.44"/>
    <n v="0"/>
    <n v="0.93"/>
    <n v="0"/>
    <n v="26.040000000000003"/>
    <n v="0.93"/>
    <n v="7.44"/>
    <n v="19.53"/>
    <n v="0"/>
    <n v="5.58"/>
    <n v="0"/>
    <n v="0"/>
    <n v="0"/>
    <n v="8.370000000000001"/>
    <n v="0"/>
  </r>
  <r>
    <x v="199"/>
    <x v="6"/>
    <x v="17"/>
    <n v="453.84"/>
    <n v="100.44"/>
    <n v="174.84"/>
    <n v="85.560000000000016"/>
    <n v="93"/>
    <n v="0"/>
    <n v="0.32550000000000007"/>
    <n v="0.48360000000000003"/>
    <n v="0.23250000000000001"/>
    <n v="0.79049999999999998"/>
    <n v="0.35340000000000005"/>
    <n v="0.85560000000000003"/>
    <n v="0.6231000000000001"/>
    <n v="0.51150000000000007"/>
    <n v="0.74400000000000011"/>
    <n v="0.58590000000000009"/>
    <n v="0.74400000000000011"/>
    <n v="0.41850000000000004"/>
    <n v="0.55800000000000005"/>
    <n v="0.72540000000000004"/>
    <n v="0.72540000000000004"/>
    <n v="0.35340000000000005"/>
    <n v="0.67890000000000006"/>
    <n v="0"/>
    <n v="0"/>
    <n v="15.81"/>
    <n v="46.5"/>
    <n v="0"/>
    <n v="33.480000000000004"/>
    <n v="7.44"/>
    <n v="27.900000000000002"/>
    <n v="17.670000000000002"/>
    <n v="26.040000000000003"/>
    <n v="0"/>
    <n v="0"/>
    <n v="6.5100000000000007"/>
    <n v="9.3000000000000007"/>
    <n v="12.09"/>
    <n v="3.72"/>
    <n v="9.3000000000000007"/>
    <n v="7.44"/>
    <n v="25.110000000000003"/>
    <n v="19.53"/>
    <n v="26.970000000000002"/>
    <n v="1.86"/>
    <n v="0"/>
    <n v="0"/>
    <n v="16.740000000000002"/>
    <n v="0"/>
    <n v="0"/>
    <n v="0"/>
    <n v="8.370000000000001"/>
    <n v="31.62"/>
    <n v="14.88"/>
    <n v="0"/>
    <n v="0"/>
    <n v="3.72"/>
    <n v="13.020000000000001"/>
    <n v="0"/>
    <n v="2.79"/>
    <n v="45.57"/>
    <n v="14.88"/>
    <n v="5.58"/>
  </r>
  <r>
    <x v="200"/>
    <x v="6"/>
    <x v="18"/>
    <n v="525.45000000000016"/>
    <n v="102.30000000000011"/>
    <n v="95.79"/>
    <n v="157.16999999999999"/>
    <n v="170.19000000000003"/>
    <n v="0"/>
    <n v="0.37200000000000005"/>
    <n v="0.53939999999999999"/>
    <n v="0.41850000000000004"/>
    <n v="0.83700000000000008"/>
    <n v="0.85560000000000003"/>
    <n v="0.60450000000000004"/>
    <n v="0.77190000000000014"/>
    <n v="0.71610000000000007"/>
    <n v="0.40920000000000001"/>
    <n v="0.92070000000000007"/>
    <n v="0.48360000000000003"/>
    <n v="0.40920000000000001"/>
    <n v="0.81840000000000002"/>
    <n v="0.52080000000000004"/>
    <n v="0.49290000000000006"/>
    <n v="0.8277000000000001"/>
    <n v="0.89280000000000004"/>
    <n v="11.16"/>
    <n v="16.740000000000002"/>
    <n v="0"/>
    <n v="5.58"/>
    <n v="0"/>
    <n v="0"/>
    <n v="1.86"/>
    <n v="9.3000000000000007"/>
    <n v="26.040000000000003"/>
    <n v="25.110000000000003"/>
    <n v="16.740000000000002"/>
    <n v="7.44"/>
    <n v="26.970000000000002"/>
    <n v="37.200000000000003"/>
    <n v="43.71"/>
    <n v="3.72"/>
    <n v="3.72"/>
    <n v="0"/>
    <n v="46.5"/>
    <n v="0.93"/>
    <n v="13.020000000000001"/>
    <n v="0"/>
    <n v="8.370000000000001"/>
    <n v="35.340000000000003"/>
    <n v="13.020000000000001"/>
    <n v="14.88"/>
    <n v="22.32"/>
    <n v="6.5100000000000007"/>
    <n v="7.44"/>
    <n v="36.270000000000003"/>
    <n v="23.25"/>
    <n v="7.44"/>
    <n v="28.830000000000002"/>
    <n v="0"/>
    <n v="8.370000000000001"/>
    <n v="5.5800000000001058"/>
    <n v="0"/>
    <n v="0"/>
    <n v="28.830000000000002"/>
    <n v="0"/>
  </r>
  <r>
    <x v="201"/>
    <x v="6"/>
    <x v="19"/>
    <n v="496.62000000000012"/>
    <n v="119.04"/>
    <n v="155.31"/>
    <n v="75.330000000000013"/>
    <n v="146.94000000000003"/>
    <n v="0"/>
    <n v="0.71610000000000007"/>
    <n v="0.46500000000000002"/>
    <n v="0.92070000000000007"/>
    <n v="0.8277000000000001"/>
    <n v="0.92070000000000007"/>
    <n v="0.90210000000000001"/>
    <n v="0.51150000000000007"/>
    <n v="0.65100000000000013"/>
    <n v="0.61380000000000001"/>
    <n v="0.93"/>
    <n v="0.55800000000000005"/>
    <n v="0.79980000000000007"/>
    <n v="0.93"/>
    <n v="0.79980000000000007"/>
    <n v="0.60450000000000004"/>
    <n v="0.90210000000000001"/>
    <n v="0.24180000000000001"/>
    <n v="22.32"/>
    <n v="0"/>
    <n v="22.32"/>
    <n v="11.16"/>
    <n v="7.44"/>
    <n v="31.62"/>
    <n v="0"/>
    <n v="0"/>
    <n v="28.830000000000002"/>
    <n v="31.62"/>
    <n v="35.340000000000003"/>
    <n v="3.72"/>
    <n v="10.23"/>
    <n v="0"/>
    <n v="10.23"/>
    <n v="16.740000000000002"/>
    <n v="31.62"/>
    <n v="50.220000000000006"/>
    <n v="0.93"/>
    <n v="23.25"/>
    <n v="7.44"/>
    <n v="13.020000000000001"/>
    <n v="0"/>
    <n v="0"/>
    <n v="12.09"/>
    <n v="8.370000000000001"/>
    <n v="29.76"/>
    <n v="0.93"/>
    <n v="3.72"/>
    <n v="0"/>
    <n v="27.900000000000002"/>
    <n v="23.25"/>
    <n v="32.550000000000004"/>
    <n v="3.72"/>
    <n v="13.020000000000001"/>
    <n v="0"/>
    <n v="0"/>
    <n v="5.58"/>
    <n v="13.020000000000001"/>
    <n v="0"/>
  </r>
  <r>
    <x v="202"/>
    <x v="6"/>
    <x v="20"/>
    <n v="449.18999999999994"/>
    <n v="138.57"/>
    <n v="103.22999999999999"/>
    <n v="139.5"/>
    <n v="67.89"/>
    <n v="0"/>
    <n v="0.16739999999999999"/>
    <n v="0.80910000000000004"/>
    <n v="0.71610000000000007"/>
    <n v="0.81840000000000002"/>
    <n v="0.89280000000000004"/>
    <n v="0.69750000000000001"/>
    <n v="0.92070000000000007"/>
    <n v="0.73470000000000002"/>
    <n v="0.43710000000000004"/>
    <n v="0.89280000000000004"/>
    <n v="0.61380000000000001"/>
    <n v="0.92070000000000007"/>
    <n v="0.88350000000000006"/>
    <n v="0.55800000000000005"/>
    <n v="0.52080000000000004"/>
    <n v="0.89280000000000004"/>
    <n v="0.72540000000000004"/>
    <n v="29.76"/>
    <n v="13.020000000000001"/>
    <n v="0.93"/>
    <n v="8.370000000000001"/>
    <n v="0"/>
    <n v="9.3000000000000007"/>
    <n v="1.86"/>
    <n v="11.16"/>
    <n v="23.25"/>
    <n v="5.58"/>
    <n v="27.900000000000002"/>
    <n v="11.16"/>
    <n v="0"/>
    <n v="0"/>
    <n v="48.36"/>
    <n v="0"/>
    <n v="0"/>
    <n v="5.58"/>
    <n v="0"/>
    <n v="2.79"/>
    <n v="0"/>
    <n v="10.23"/>
    <n v="19.53"/>
    <n v="13.020000000000001"/>
    <n v="29.76"/>
    <n v="38.130000000000003"/>
    <n v="3.72"/>
    <n v="17.670000000000002"/>
    <n v="7.44"/>
    <n v="0"/>
    <n v="8.370000000000001"/>
    <n v="18.600000000000001"/>
    <n v="26.970000000000002"/>
    <n v="0"/>
    <n v="5.58"/>
    <n v="0"/>
    <n v="13.950000000000001"/>
    <n v="38.130000000000003"/>
    <n v="12.09"/>
    <n v="14.88"/>
  </r>
  <r>
    <x v="203"/>
    <x v="6"/>
    <x v="21"/>
    <n v="466.86"/>
    <n v="78.12"/>
    <n v="136.71"/>
    <n v="131.13000000000002"/>
    <n v="120.89999999999999"/>
    <n v="0"/>
    <n v="0.81840000000000002"/>
    <n v="0.52080000000000004"/>
    <n v="0.84630000000000005"/>
    <n v="0.75330000000000008"/>
    <n v="0.91139999999999999"/>
    <n v="0.54869999999999997"/>
    <n v="0.73470000000000002"/>
    <n v="0.56730000000000003"/>
    <n v="0.53010000000000013"/>
    <n v="0.13950000000000001"/>
    <n v="0.88350000000000006"/>
    <n v="0.79049999999999998"/>
    <n v="0.77190000000000014"/>
    <n v="0.88350000000000006"/>
    <n v="0.6231000000000001"/>
    <n v="0.37200000000000005"/>
    <n v="0.89280000000000004"/>
    <n v="15.81"/>
    <n v="6.5100000000000007"/>
    <n v="2.79"/>
    <n v="6.5100000000000007"/>
    <n v="37.200000000000003"/>
    <n v="0"/>
    <n v="33.480000000000004"/>
    <n v="5.58"/>
    <n v="3.72"/>
    <n v="25.110000000000003"/>
    <n v="2.79"/>
    <n v="14.88"/>
    <n v="22.32"/>
    <n v="9.3000000000000007"/>
    <n v="2.79"/>
    <n v="1.86"/>
    <n v="13.950000000000001"/>
    <n v="3.72"/>
    <n v="13.020000000000001"/>
    <n v="39.06"/>
    <n v="11.16"/>
    <n v="24.18"/>
    <n v="19.53"/>
    <n v="0"/>
    <n v="11.16"/>
    <n v="6.5100000000000007"/>
    <n v="35.340000000000003"/>
    <n v="5.58"/>
    <n v="10.23"/>
    <n v="7.44"/>
    <n v="0"/>
    <n v="5.58"/>
    <n v="0"/>
    <n v="20.46"/>
    <n v="0"/>
    <n v="0"/>
    <n v="17.670000000000002"/>
    <n v="17.670000000000002"/>
    <n v="0.93"/>
    <n v="15.81"/>
  </r>
  <r>
    <x v="204"/>
    <x v="6"/>
    <x v="22"/>
    <n v="479.88"/>
    <n v="100.44"/>
    <n v="78.12"/>
    <n v="191.58"/>
    <n v="109.74"/>
    <n v="0"/>
    <n v="0.78120000000000001"/>
    <n v="0.47430000000000005"/>
    <n v="0.39990000000000003"/>
    <n v="0.8277000000000001"/>
    <n v="0.42780000000000001"/>
    <n v="0.90210000000000001"/>
    <n v="0.22320000000000001"/>
    <n v="0.68820000000000003"/>
    <n v="0.55800000000000005"/>
    <n v="0.69750000000000001"/>
    <n v="0.84630000000000005"/>
    <n v="0.52080000000000004"/>
    <n v="0.75330000000000008"/>
    <n v="0.83700000000000008"/>
    <n v="0.36270000000000002"/>
    <n v="0.26040000000000002"/>
    <n v="0.90210000000000001"/>
    <n v="7.44"/>
    <n v="0.93"/>
    <n v="41.85"/>
    <n v="9.3000000000000007"/>
    <n v="13.020000000000001"/>
    <n v="0"/>
    <n v="0"/>
    <n v="0"/>
    <n v="4.6500000000000004"/>
    <n v="0.93"/>
    <n v="13.020000000000001"/>
    <n v="0"/>
    <n v="0"/>
    <n v="23.25"/>
    <n v="25.110000000000003"/>
    <n v="7.44"/>
    <n v="23.25"/>
    <n v="0"/>
    <n v="14.88"/>
    <n v="15.81"/>
    <n v="9.3000000000000007"/>
    <n v="15.81"/>
    <n v="50.220000000000006"/>
    <n v="21.39"/>
    <n v="41.85"/>
    <n v="4.6500000000000004"/>
    <n v="0"/>
    <n v="2.79"/>
    <n v="30.69"/>
    <n v="14.88"/>
    <n v="9.3000000000000007"/>
    <n v="0"/>
    <n v="26.970000000000002"/>
    <n v="7.44"/>
    <n v="10.23"/>
    <n v="0"/>
    <n v="25.110000000000003"/>
    <n v="0"/>
    <n v="14.88"/>
    <n v="6.5100000000000007"/>
  </r>
  <r>
    <x v="205"/>
    <x v="6"/>
    <x v="23"/>
    <n v="344.09999999999997"/>
    <n v="68.819999999999993"/>
    <n v="133.91999999999999"/>
    <n v="104.16"/>
    <n v="37.200000000000003"/>
    <n v="0"/>
    <n v="0.68820000000000003"/>
    <n v="0.59520000000000006"/>
    <n v="0.77190000000000014"/>
    <n v="0.79980000000000007"/>
    <n v="0.88350000000000006"/>
    <n v="0.61380000000000001"/>
    <n v="0.6603"/>
    <n v="0.8277000000000001"/>
    <n v="0.1116"/>
    <n v="0.86490000000000011"/>
    <n v="0.37200000000000005"/>
    <n v="0.93"/>
    <n v="0.73470000000000002"/>
    <n v="0.38130000000000003"/>
    <n v="0.34410000000000002"/>
    <n v="0.5766"/>
    <n v="0.53010000000000013"/>
    <n v="0"/>
    <n v="0"/>
    <n v="13.020000000000001"/>
    <n v="8.370000000000001"/>
    <n v="26.970000000000002"/>
    <n v="19.53"/>
    <n v="26.970000000000002"/>
    <n v="23.25"/>
    <n v="5.58"/>
    <n v="10.23"/>
    <n v="22.32"/>
    <n v="15.81"/>
    <n v="0"/>
    <n v="0"/>
    <n v="0"/>
    <n v="0"/>
    <n v="0"/>
    <n v="0"/>
    <n v="17.670000000000002"/>
    <n v="3.72"/>
    <n v="0"/>
    <n v="0"/>
    <n v="15.81"/>
    <n v="0"/>
    <n v="36.270000000000003"/>
    <n v="0"/>
    <n v="10.23"/>
    <n v="11.16"/>
    <n v="13.950000000000001"/>
    <n v="16.740000000000002"/>
    <n v="0"/>
    <n v="1.86"/>
    <n v="17.670000000000002"/>
    <n v="0.93"/>
    <n v="20.46"/>
    <n v="4.6500000000000004"/>
    <n v="0"/>
    <n v="10.23"/>
    <n v="0"/>
    <n v="13.020000000000001"/>
  </r>
  <r>
    <x v="206"/>
    <x v="6"/>
    <x v="24"/>
    <n v="512.43000000000006"/>
    <n v="93.000000000000028"/>
    <n v="126.4800000000001"/>
    <n v="152.52000000000001"/>
    <n v="140.43"/>
    <n v="0"/>
    <n v="0.74400000000000011"/>
    <n v="0.52080000000000004"/>
    <n v="0.13950000000000001"/>
    <n v="0.83700000000000008"/>
    <n v="0.83700000000000008"/>
    <n v="0.66959999999999997"/>
    <n v="0.55800000000000005"/>
    <n v="0.74400000000000011"/>
    <n v="0.91139999999999999"/>
    <n v="0.86490000000000011"/>
    <n v="0.93"/>
    <n v="0.47430000000000005"/>
    <n v="0.8277000000000001"/>
    <n v="0.55800000000000005"/>
    <n v="0.80910000000000004"/>
    <n v="0.75330000000000008"/>
    <n v="0.13950000000000001"/>
    <n v="5.58"/>
    <n v="23.25"/>
    <n v="15.81"/>
    <n v="25.110000000000003"/>
    <n v="5.5800000000001058"/>
    <n v="13.020000000000001"/>
    <n v="7.44"/>
    <n v="1.86"/>
    <n v="28.830000000000002"/>
    <n v="0"/>
    <n v="0"/>
    <n v="0"/>
    <n v="2.79"/>
    <n v="21.39"/>
    <n v="27.900000000000002"/>
    <n v="0"/>
    <n v="22.32"/>
    <n v="5.58"/>
    <n v="37.200000000000003"/>
    <n v="23.25"/>
    <n v="4.6500000000000004"/>
    <n v="0"/>
    <n v="21.39"/>
    <n v="6.5100000000000007"/>
    <n v="37.200000000000003"/>
    <n v="25.110000000000003"/>
    <n v="0"/>
    <n v="22.32"/>
    <n v="1.86"/>
    <n v="33.480000000000004"/>
    <n v="2.79"/>
    <n v="20.46"/>
    <n v="13.020000000000001"/>
    <n v="7.44"/>
    <n v="26.040000000000003"/>
    <n v="0"/>
    <n v="8.3700000000000276"/>
    <n v="0"/>
    <n v="0"/>
    <n v="14.88"/>
  </r>
  <r>
    <x v="207"/>
    <x v="6"/>
    <x v="25"/>
    <n v="531.96"/>
    <n v="117.18"/>
    <n v="159.03"/>
    <n v="115.32000000000001"/>
    <n v="140.43"/>
    <n v="0"/>
    <n v="0.44640000000000002"/>
    <n v="0.80910000000000004"/>
    <n v="0.6603"/>
    <n v="0.83700000000000008"/>
    <n v="0.89280000000000004"/>
    <n v="0.89280000000000004"/>
    <n v="9.3000000000000013E-2"/>
    <n v="0.61380000000000001"/>
    <n v="0.6603"/>
    <n v="0.63240000000000007"/>
    <n v="0.6231000000000001"/>
    <n v="0.39990000000000003"/>
    <n v="0.66959999999999997"/>
    <n v="0.35340000000000005"/>
    <n v="0.3906"/>
    <n v="0.80910000000000004"/>
    <n v="0.27900000000000003"/>
    <n v="29.76"/>
    <n v="24.18"/>
    <n v="17.670000000000002"/>
    <n v="0"/>
    <n v="40.92"/>
    <n v="23.25"/>
    <n v="7.44"/>
    <n v="0"/>
    <n v="0"/>
    <n v="15.81"/>
    <n v="31.62"/>
    <n v="44.64"/>
    <n v="44.64"/>
    <n v="4.6500000000000004"/>
    <n v="5.58"/>
    <n v="12.09"/>
    <n v="20.46"/>
    <n v="3.72"/>
    <n v="0"/>
    <n v="4.6500000000000004"/>
    <n v="36.270000000000003"/>
    <n v="0"/>
    <n v="0"/>
    <n v="0"/>
    <n v="34.410000000000004"/>
    <n v="0"/>
    <n v="0"/>
    <n v="25.110000000000003"/>
    <n v="19.53"/>
    <n v="0"/>
    <n v="13.020000000000001"/>
    <n v="0"/>
    <n v="2.79"/>
    <n v="5.58"/>
    <n v="38.130000000000003"/>
    <n v="0"/>
    <n v="30.69"/>
    <n v="26.970000000000002"/>
    <n v="0"/>
    <n v="0"/>
  </r>
  <r>
    <x v="208"/>
    <x v="6"/>
    <x v="26"/>
    <n v="375.72000000000014"/>
    <n v="110.67"/>
    <n v="61.38"/>
    <n v="130.20000000000007"/>
    <n v="73.47"/>
    <n v="0"/>
    <n v="0.29760000000000003"/>
    <n v="0.54869999999999997"/>
    <n v="0.68820000000000003"/>
    <n v="0.76260000000000006"/>
    <n v="0.84630000000000005"/>
    <n v="0.2697"/>
    <n v="0.5766"/>
    <n v="0.6603"/>
    <n v="0.91139999999999999"/>
    <n v="0.72540000000000004"/>
    <n v="0.6231000000000001"/>
    <n v="0.54869999999999997"/>
    <n v="0.92070000000000007"/>
    <n v="0.85560000000000003"/>
    <n v="0.83700000000000008"/>
    <n v="0.41850000000000004"/>
    <n v="0.92070000000000007"/>
    <n v="0"/>
    <n v="28.830000000000002"/>
    <n v="13.020000000000001"/>
    <n v="0"/>
    <n v="0"/>
    <n v="0"/>
    <n v="19.53"/>
    <n v="0"/>
    <n v="0"/>
    <n v="0"/>
    <n v="17.670000000000002"/>
    <n v="2.79"/>
    <n v="0"/>
    <n v="2.79"/>
    <n v="15.81"/>
    <n v="0"/>
    <n v="37.200000000000003"/>
    <n v="0"/>
    <n v="14.88"/>
    <n v="0"/>
    <n v="18.600000000000001"/>
    <n v="3.720000000000053"/>
    <n v="0"/>
    <n v="8.370000000000001"/>
    <n v="28.830000000000002"/>
    <n v="4.6500000000000004"/>
    <n v="22.32"/>
    <n v="9.3000000000000007"/>
    <n v="0.93"/>
    <n v="33.480000000000004"/>
    <n v="19.53"/>
    <n v="26.970000000000002"/>
    <n v="0"/>
    <n v="0"/>
    <n v="2.79"/>
    <n v="5.58"/>
    <n v="10.23"/>
    <n v="33.480000000000004"/>
    <n v="12.09"/>
    <n v="0"/>
  </r>
  <r>
    <x v="209"/>
    <x v="6"/>
    <x v="27"/>
    <n v="509.64000000000016"/>
    <n v="151.59000000000003"/>
    <n v="126.48"/>
    <n v="108.81000000000013"/>
    <n v="122.76"/>
    <n v="0"/>
    <n v="0.17670000000000002"/>
    <n v="0.52080000000000004"/>
    <n v="0.83700000000000008"/>
    <n v="0.78120000000000001"/>
    <n v="0.91139999999999999"/>
    <n v="0.92070000000000007"/>
    <n v="0.87420000000000009"/>
    <n v="0.6603"/>
    <n v="0.65100000000000013"/>
    <n v="0.8277000000000001"/>
    <n v="0.60450000000000004"/>
    <n v="0.42780000000000001"/>
    <n v="0.8277000000000001"/>
    <n v="0.70680000000000009"/>
    <n v="0.90210000000000001"/>
    <n v="0.50220000000000009"/>
    <n v="0.24180000000000001"/>
    <n v="0"/>
    <n v="14.88"/>
    <n v="22.32"/>
    <n v="19.53"/>
    <n v="4.6500000000000004"/>
    <n v="13.020000000000001"/>
    <n v="28.830000000000002"/>
    <n v="0"/>
    <n v="23.25"/>
    <n v="0"/>
    <n v="9.3000000000000007"/>
    <n v="12.09"/>
    <n v="11.16"/>
    <n v="13.950000000000001"/>
    <n v="19.53"/>
    <n v="7.44"/>
    <n v="22.32"/>
    <n v="0"/>
    <n v="28.830000000000002"/>
    <n v="7.44"/>
    <n v="13.950000000000106"/>
    <n v="16.740000000000002"/>
    <n v="1.86"/>
    <n v="26.040000000000003"/>
    <n v="0"/>
    <n v="4.6500000000000004"/>
    <n v="3.72"/>
    <n v="40.92"/>
    <n v="0.93"/>
    <n v="0"/>
    <n v="31.62"/>
    <n v="11.16"/>
    <n v="39.06"/>
    <n v="0"/>
    <n v="5.58"/>
    <n v="10.23"/>
    <n v="16.740000000000002"/>
    <n v="1.86"/>
    <n v="35.340000000000003"/>
    <n v="0"/>
  </r>
  <r>
    <x v="210"/>
    <x v="6"/>
    <x v="28"/>
    <n v="415.71000000000004"/>
    <n v="115.32000000000001"/>
    <n v="98.580000000000041"/>
    <n v="94.86"/>
    <n v="106.95000000000002"/>
    <n v="0"/>
    <n v="0.65100000000000013"/>
    <n v="0.6231000000000001"/>
    <n v="0.84630000000000005"/>
    <n v="0.17670000000000002"/>
    <n v="0.64170000000000005"/>
    <n v="0.74400000000000011"/>
    <n v="0.6231000000000001"/>
    <n v="0.83700000000000008"/>
    <n v="0.58590000000000009"/>
    <n v="0.63240000000000007"/>
    <n v="0.79980000000000007"/>
    <n v="0.69750000000000001"/>
    <n v="0.3906"/>
    <n v="0.89280000000000004"/>
    <n v="0.59520000000000006"/>
    <n v="0.34410000000000002"/>
    <n v="0.65100000000000013"/>
    <n v="0"/>
    <n v="14.88"/>
    <n v="13.020000000000001"/>
    <n v="10.230000000000054"/>
    <n v="2.79"/>
    <n v="13.950000000000001"/>
    <n v="15.81"/>
    <n v="5.58"/>
    <n v="13.020000000000001"/>
    <n v="9.3000000000000007"/>
    <n v="9.3000000000000007"/>
    <n v="0"/>
    <n v="3.72"/>
    <n v="6.5100000000000007"/>
    <n v="38.130000000000003"/>
    <n v="9.3000000000000007"/>
    <n v="16.740000000000002"/>
    <n v="10.23"/>
    <n v="2.79"/>
    <n v="19.53"/>
    <n v="0"/>
    <n v="0"/>
    <n v="19.53"/>
    <n v="13.020000000000001"/>
    <n v="5.58"/>
    <n v="4.6500000000000004"/>
    <n v="21.39"/>
    <n v="0"/>
    <n v="30.69"/>
    <n v="0"/>
    <n v="26.970000000000002"/>
    <n v="24.18"/>
    <n v="23.25"/>
    <n v="0"/>
    <n v="12.09"/>
    <n v="0"/>
    <n v="0"/>
    <n v="14.88"/>
    <n v="13.950000000000001"/>
    <n v="0"/>
  </r>
  <r>
    <x v="211"/>
    <x v="6"/>
    <x v="29"/>
    <n v="328.29"/>
    <n v="73.47"/>
    <n v="112.53"/>
    <n v="70.680000000000007"/>
    <n v="71.61"/>
    <n v="0"/>
    <n v="0.76260000000000006"/>
    <n v="0.53939999999999999"/>
    <n v="0.73470000000000002"/>
    <n v="0.52080000000000004"/>
    <n v="0.83700000000000008"/>
    <n v="0.68820000000000003"/>
    <n v="0.6231000000000001"/>
    <n v="0.61380000000000001"/>
    <n v="0.66959999999999997"/>
    <n v="0.88350000000000006"/>
    <n v="0.92070000000000007"/>
    <n v="0.34410000000000002"/>
    <n v="0.93"/>
    <n v="0.29760000000000003"/>
    <n v="0.37200000000000005"/>
    <n v="0.87420000000000009"/>
    <n v="0.25110000000000005"/>
    <n v="0.93"/>
    <n v="20.46"/>
    <n v="20.46"/>
    <n v="9.3000000000000007"/>
    <n v="0.93"/>
    <n v="6.5100000000000007"/>
    <n v="0"/>
    <n v="21.39"/>
    <n v="0"/>
    <n v="32.550000000000004"/>
    <n v="30.69"/>
    <n v="0"/>
    <n v="0"/>
    <n v="6.5100000000000007"/>
    <n v="0"/>
    <n v="5.58"/>
    <n v="0"/>
    <n v="10.23"/>
    <n v="49.29"/>
    <n v="0"/>
    <n v="0"/>
    <n v="24.18"/>
    <n v="9.3000000000000007"/>
    <n v="0"/>
    <n v="0"/>
    <n v="16.740000000000002"/>
    <n v="0"/>
    <n v="0"/>
    <n v="7.44"/>
    <n v="13.020000000000001"/>
    <n v="9.3000000000000007"/>
    <n v="27.900000000000002"/>
    <n v="0"/>
    <n v="3.72"/>
    <n v="8.370000000000001"/>
    <n v="3.72"/>
    <n v="0"/>
    <n v="9.3000000000000007"/>
    <n v="0"/>
    <n v="11.16"/>
  </r>
  <r>
    <x v="212"/>
    <x v="6"/>
    <x v="30"/>
    <n v="435.24000000000012"/>
    <n v="128.33999999999997"/>
    <n v="77.190000000000012"/>
    <n v="72.54000000000012"/>
    <n v="157.17000000000002"/>
    <n v="0"/>
    <n v="0.75330000000000008"/>
    <n v="0.79980000000000007"/>
    <n v="0.74400000000000011"/>
    <n v="0.68820000000000003"/>
    <n v="0.44640000000000002"/>
    <n v="0.67890000000000006"/>
    <n v="0.69750000000000001"/>
    <n v="0.70680000000000009"/>
    <n v="0.91139999999999999"/>
    <n v="0.44640000000000002"/>
    <n v="0.79980000000000007"/>
    <n v="0.88350000000000006"/>
    <n v="0.90210000000000001"/>
    <n v="0.91139999999999999"/>
    <n v="0.85560000000000003"/>
    <n v="0.6231000000000001"/>
    <n v="0.92070000000000007"/>
    <n v="33.480000000000004"/>
    <n v="5.58"/>
    <n v="0"/>
    <n v="0"/>
    <n v="17.670000000000002"/>
    <n v="0"/>
    <n v="8.370000000000001"/>
    <n v="4.6500000000000004"/>
    <n v="7.44"/>
    <n v="0"/>
    <n v="6.5100000000000007"/>
    <n v="13.950000000000001"/>
    <n v="14.88"/>
    <n v="6.5100000000000007"/>
    <n v="5.58"/>
    <n v="20.46"/>
    <n v="25.110000000000003"/>
    <n v="42.78"/>
    <n v="0"/>
    <n v="27.900000000000002"/>
    <n v="5.58"/>
    <n v="0.93"/>
    <n v="6.5100000000001064"/>
    <n v="0"/>
    <n v="0"/>
    <n v="0.93"/>
    <n v="24.18"/>
    <n v="23.25"/>
    <n v="2.79"/>
    <n v="8.370000000000001"/>
    <n v="13.020000000000001"/>
    <n v="15.81"/>
    <n v="12.09"/>
    <n v="2.79"/>
    <n v="13.950000000000001"/>
    <n v="20.46"/>
    <n v="22.32"/>
    <n v="0.93"/>
    <n v="14.88"/>
    <n v="12.089999999999987"/>
  </r>
  <r>
    <x v="31"/>
    <x v="7"/>
    <x v="3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7"/>
    <x v="3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213"/>
    <x v="7"/>
    <x v="0"/>
    <n v="398.97"/>
    <n v="118.11000000000001"/>
    <n v="125.55"/>
    <n v="83.699999999999989"/>
    <n v="71.61"/>
    <n v="0"/>
    <n v="0.81840000000000002"/>
    <n v="0.60450000000000004"/>
    <n v="0.59520000000000006"/>
    <n v="0.37200000000000005"/>
    <n v="0.89280000000000004"/>
    <n v="0.86490000000000011"/>
    <n v="0.71610000000000007"/>
    <n v="0.70680000000000009"/>
    <n v="0.67890000000000006"/>
    <n v="0.56730000000000003"/>
    <n v="0.91139999999999999"/>
    <n v="0.65100000000000013"/>
    <n v="0.93"/>
    <n v="0.76260000000000006"/>
    <n v="0.91139999999999999"/>
    <n v="0.25110000000000005"/>
    <n v="0.69750000000000001"/>
    <n v="7.44"/>
    <n v="0"/>
    <n v="17.670000000000002"/>
    <n v="13.020000000000001"/>
    <n v="28.830000000000002"/>
    <n v="13.020000000000001"/>
    <n v="3.72"/>
    <n v="26.970000000000002"/>
    <n v="0"/>
    <n v="14.88"/>
    <n v="0"/>
    <n v="11.16"/>
    <n v="16.740000000000002"/>
    <n v="6.5100000000000007"/>
    <n v="3.72"/>
    <n v="2.79"/>
    <n v="0"/>
    <n v="30.69"/>
    <n v="0"/>
    <n v="0"/>
    <n v="0"/>
    <n v="6.5100000000000007"/>
    <n v="33.480000000000004"/>
    <n v="0.93"/>
    <n v="4.6500000000000004"/>
    <n v="0"/>
    <n v="0"/>
    <n v="4.6500000000000004"/>
    <n v="9.3000000000000007"/>
    <n v="24.18"/>
    <n v="15.81"/>
    <n v="0"/>
    <n v="14.88"/>
    <n v="25.110000000000003"/>
    <n v="0"/>
    <n v="23.25"/>
    <n v="6.5100000000000007"/>
    <n v="14.88"/>
    <n v="6.5100000000000007"/>
    <n v="11.16"/>
  </r>
  <r>
    <x v="214"/>
    <x v="7"/>
    <x v="1"/>
    <n v="555.21000000000026"/>
    <n v="105.09000000000012"/>
    <n v="167.40000000000012"/>
    <n v="100.44"/>
    <n v="182.28"/>
    <n v="0"/>
    <n v="0.36270000000000002"/>
    <n v="0.72540000000000004"/>
    <n v="0.74400000000000011"/>
    <n v="0.26040000000000002"/>
    <n v="0.79980000000000007"/>
    <n v="0.22320000000000001"/>
    <n v="0.2697"/>
    <n v="9.3000000000000013E-2"/>
    <n v="0.49290000000000006"/>
    <n v="0.6603"/>
    <n v="0.58590000000000009"/>
    <n v="0.90210000000000001"/>
    <n v="0.93"/>
    <n v="0.93"/>
    <n v="0.46500000000000002"/>
    <n v="0.26040000000000002"/>
    <n v="0.85560000000000003"/>
    <n v="5.58"/>
    <n v="33.480000000000004"/>
    <n v="10.23"/>
    <n v="33.480000000000004"/>
    <n v="5.58"/>
    <n v="33.480000000000004"/>
    <n v="12.090000000000106"/>
    <n v="11.16"/>
    <n v="2.79"/>
    <n v="19.53"/>
    <n v="0"/>
    <n v="22.32"/>
    <n v="23.25"/>
    <n v="17.670000000000002"/>
    <n v="13.950000000000001"/>
    <n v="49.29"/>
    <n v="0"/>
    <n v="0"/>
    <n v="44.64"/>
    <n v="11.16"/>
    <n v="1.86"/>
    <n v="2.79"/>
    <n v="6.5100000000000007"/>
    <n v="24.18"/>
    <n v="0"/>
    <n v="5.58"/>
    <n v="24.18"/>
    <n v="29.76"/>
    <n v="5.58"/>
    <n v="0"/>
    <n v="8.370000000000001"/>
    <n v="0"/>
    <n v="3.72"/>
    <n v="0"/>
    <n v="0"/>
    <n v="2.79"/>
    <n v="26.970000000000105"/>
    <n v="13.950000000000001"/>
    <n v="16.740000000000002"/>
    <n v="32.550000000000004"/>
  </r>
  <r>
    <x v="215"/>
    <x v="7"/>
    <x v="2"/>
    <n v="526.38000000000011"/>
    <n v="139.49999999999997"/>
    <n v="110.67000000000002"/>
    <n v="167.40000000000003"/>
    <n v="108.81"/>
    <n v="0"/>
    <n v="0.48360000000000003"/>
    <n v="0.74400000000000011"/>
    <n v="0.72540000000000004"/>
    <n v="0.67890000000000006"/>
    <n v="0.35340000000000005"/>
    <n v="0.5766"/>
    <n v="0.91139999999999999"/>
    <n v="0.6231000000000001"/>
    <n v="0.74400000000000011"/>
    <n v="0.53010000000000013"/>
    <n v="0.6603"/>
    <n v="0.51150000000000007"/>
    <n v="0.85560000000000003"/>
    <n v="0.74400000000000011"/>
    <n v="0.92070000000000007"/>
    <n v="0.92070000000000007"/>
    <n v="0.54869999999999997"/>
    <n v="0"/>
    <n v="5.58"/>
    <n v="0"/>
    <n v="0"/>
    <n v="0"/>
    <n v="26.040000000000003"/>
    <n v="22.32"/>
    <n v="2.79"/>
    <n v="26.040000000000003"/>
    <n v="27.900000000000002"/>
    <n v="0"/>
    <n v="13.020000000000001"/>
    <n v="9.3000000000000007"/>
    <n v="0.93"/>
    <n v="0"/>
    <n v="5.58"/>
    <n v="19.53"/>
    <n v="30.69"/>
    <n v="0"/>
    <n v="29.76"/>
    <n v="31.62"/>
    <n v="0"/>
    <n v="0.93"/>
    <n v="0.93"/>
    <n v="38.130000000000003"/>
    <n v="17.670000000000002"/>
    <n v="26.040000000000003"/>
    <n v="19.53"/>
    <n v="30.69"/>
    <n v="1.86"/>
    <n v="9.3000000000000007"/>
    <n v="13.950000000000001"/>
    <n v="8.370000000000001"/>
    <n v="15.81"/>
    <n v="39.99"/>
    <n v="13.019999999999975"/>
    <n v="7.44"/>
    <n v="2.79"/>
    <n v="10.23"/>
    <n v="18.600000000000001"/>
  </r>
  <r>
    <x v="216"/>
    <x v="7"/>
    <x v="3"/>
    <n v="294.81000000000006"/>
    <n v="95.79"/>
    <n v="75.33"/>
    <n v="65.100000000000009"/>
    <n v="58.59"/>
    <n v="0"/>
    <n v="0.61380000000000001"/>
    <n v="0.53939999999999999"/>
    <n v="0.69750000000000001"/>
    <n v="0.21390000000000001"/>
    <n v="0.85560000000000003"/>
    <n v="0.6603"/>
    <n v="0.14880000000000002"/>
    <n v="0.50220000000000009"/>
    <n v="0.86490000000000011"/>
    <n v="0.60450000000000004"/>
    <n v="0.86490000000000011"/>
    <n v="0.91139999999999999"/>
    <n v="0.3906"/>
    <n v="0.39990000000000003"/>
    <n v="0.85560000000000003"/>
    <n v="0.26040000000000002"/>
    <n v="0.92070000000000007"/>
    <n v="0"/>
    <n v="14.88"/>
    <n v="0"/>
    <n v="0"/>
    <n v="1.86"/>
    <n v="11.16"/>
    <n v="13.950000000000001"/>
    <n v="27.900000000000002"/>
    <n v="0"/>
    <n v="5.58"/>
    <n v="9.3000000000000007"/>
    <n v="0"/>
    <n v="0.93"/>
    <n v="26.040000000000003"/>
    <n v="3.72"/>
    <n v="0"/>
    <n v="0"/>
    <n v="0"/>
    <n v="15.81"/>
    <n v="12.09"/>
    <n v="8.370000000000001"/>
    <n v="0"/>
    <n v="0"/>
    <n v="6.5100000000000007"/>
    <n v="8.370000000000001"/>
    <n v="29.76"/>
    <n v="4.6500000000000004"/>
    <n v="6.5100000000000007"/>
    <n v="0.93"/>
    <n v="0"/>
    <n v="0"/>
    <n v="0"/>
    <n v="16.740000000000002"/>
    <n v="13.020000000000001"/>
    <n v="10.23"/>
    <n v="11.16"/>
    <n v="4.6500000000000004"/>
    <n v="7.44"/>
    <n v="30.69"/>
    <n v="1.86"/>
  </r>
  <r>
    <x v="217"/>
    <x v="7"/>
    <x v="4"/>
    <n v="377.58000000000004"/>
    <n v="119.04000000000005"/>
    <n v="52.08"/>
    <n v="75.330000000000013"/>
    <n v="131.13"/>
    <n v="0"/>
    <n v="0.45569999999999999"/>
    <n v="0.61380000000000001"/>
    <n v="0.74400000000000011"/>
    <n v="0.56730000000000003"/>
    <n v="0.92070000000000007"/>
    <n v="0.93"/>
    <n v="0.6231000000000001"/>
    <n v="0.65100000000000013"/>
    <n v="0.1023"/>
    <n v="0.72540000000000004"/>
    <n v="0.53939999999999999"/>
    <n v="0.45569999999999999"/>
    <n v="0.91139999999999999"/>
    <n v="0.23250000000000001"/>
    <n v="0.80910000000000004"/>
    <n v="0.45569999999999999"/>
    <n v="0.52080000000000004"/>
    <n v="0.93"/>
    <n v="16.740000000000002"/>
    <n v="10.23"/>
    <n v="4.6500000000000004"/>
    <n v="0"/>
    <n v="0.93"/>
    <n v="4.6500000000000004"/>
    <n v="0"/>
    <n v="10.23"/>
    <n v="3.72"/>
    <n v="26.040000000000003"/>
    <n v="12.09"/>
    <n v="15.81"/>
    <n v="0"/>
    <n v="2.79"/>
    <n v="0"/>
    <n v="29.76"/>
    <n v="19.53"/>
    <n v="36.270000000000003"/>
    <n v="14.88"/>
    <n v="16.740000000000002"/>
    <n v="13.020000000000001"/>
    <n v="0"/>
    <n v="14.88"/>
    <n v="0"/>
    <n v="0"/>
    <n v="0.93"/>
    <n v="0"/>
    <n v="29.76"/>
    <n v="0"/>
    <n v="22.32"/>
    <n v="0"/>
    <n v="0"/>
    <n v="5.58"/>
    <n v="0.93000000000002647"/>
    <n v="0"/>
    <n v="22.32"/>
    <n v="35.340000000000003"/>
    <n v="6.5100000000000007"/>
    <n v="26.040000000000003"/>
  </r>
  <r>
    <x v="218"/>
    <x v="7"/>
    <x v="5"/>
    <n v="508.71000000000004"/>
    <n v="144.15"/>
    <n v="138.57000000000002"/>
    <n v="67.89"/>
    <n v="158.10000000000002"/>
    <n v="0"/>
    <n v="0.39990000000000003"/>
    <n v="0.65100000000000013"/>
    <n v="0.30690000000000001"/>
    <n v="0.78120000000000001"/>
    <n v="0.90210000000000001"/>
    <n v="0.67890000000000006"/>
    <n v="0.42780000000000001"/>
    <n v="9.3000000000000013E-2"/>
    <n v="0.56730000000000003"/>
    <n v="0.64170000000000005"/>
    <n v="0.93"/>
    <n v="0.41850000000000004"/>
    <n v="0.73470000000000002"/>
    <n v="0.75330000000000008"/>
    <n v="0.85560000000000003"/>
    <n v="0.85560000000000003"/>
    <n v="0.53010000000000013"/>
    <n v="19.53"/>
    <n v="3.72"/>
    <n v="16.740000000000002"/>
    <n v="9.3000000000000007"/>
    <n v="13.020000000000001"/>
    <n v="14.88"/>
    <n v="8.370000000000001"/>
    <n v="32.550000000000004"/>
    <n v="3.72"/>
    <n v="16.740000000000002"/>
    <n v="31.62"/>
    <n v="21.39"/>
    <n v="22.32"/>
    <n v="0"/>
    <n v="0"/>
    <n v="15.81"/>
    <n v="43.71"/>
    <n v="15.81"/>
    <n v="21.39"/>
    <n v="17.670000000000002"/>
    <n v="0"/>
    <n v="7.44"/>
    <n v="12.09"/>
    <n v="17.670000000000002"/>
    <n v="2.79"/>
    <n v="0"/>
    <n v="0"/>
    <n v="0"/>
    <n v="12.09"/>
    <n v="15.81"/>
    <n v="32.550000000000004"/>
    <n v="0.93"/>
    <n v="31.62"/>
    <n v="20.46"/>
    <n v="0"/>
    <n v="0"/>
    <n v="6.5100000000000007"/>
    <n v="1.86"/>
    <n v="26.040000000000003"/>
    <n v="24.18"/>
  </r>
  <r>
    <x v="219"/>
    <x v="7"/>
    <x v="6"/>
    <n v="590.55000000000007"/>
    <n v="140.43"/>
    <n v="195.3"/>
    <n v="148.80000000000001"/>
    <n v="106.02000000000001"/>
    <n v="0"/>
    <n v="0.6603"/>
    <n v="0.61380000000000001"/>
    <n v="0.75330000000000008"/>
    <n v="0.49290000000000006"/>
    <n v="0.90210000000000001"/>
    <n v="0.79049999999999998"/>
    <n v="0.87420000000000009"/>
    <n v="0.89280000000000004"/>
    <n v="0.14880000000000002"/>
    <n v="0.84630000000000005"/>
    <n v="0.58590000000000009"/>
    <n v="0.89280000000000004"/>
    <n v="0.53010000000000013"/>
    <n v="0.66959999999999997"/>
    <n v="0.23250000000000001"/>
    <n v="0.38130000000000003"/>
    <n v="0.80910000000000004"/>
    <n v="0.93"/>
    <n v="15.81"/>
    <n v="34.410000000000004"/>
    <n v="12.09"/>
    <n v="0"/>
    <n v="4.6500000000000004"/>
    <n v="25.110000000000003"/>
    <n v="52.080000000000005"/>
    <n v="34.410000000000004"/>
    <n v="15.81"/>
    <n v="1.86"/>
    <n v="30.69"/>
    <n v="10.23"/>
    <n v="0"/>
    <n v="1.86"/>
    <n v="20.46"/>
    <n v="19.53"/>
    <n v="6.5100000000000007"/>
    <n v="0"/>
    <n v="16.740000000000002"/>
    <n v="32.550000000000004"/>
    <n v="15.81"/>
    <n v="0"/>
    <n v="38.130000000000003"/>
    <n v="0"/>
    <n v="22.32"/>
    <n v="25.110000000000003"/>
    <n v="0"/>
    <n v="0"/>
    <n v="14.88"/>
    <n v="18.600000000000001"/>
    <n v="0"/>
    <n v="0.93"/>
    <n v="14.88"/>
    <n v="24.18"/>
    <n v="5.58"/>
    <n v="46.5"/>
    <n v="8.370000000000001"/>
    <n v="9.3000000000000007"/>
    <n v="12.09"/>
  </r>
  <r>
    <x v="220"/>
    <x v="7"/>
    <x v="7"/>
    <n v="498.48"/>
    <n v="60.45"/>
    <n v="146.94000000000003"/>
    <n v="191.58"/>
    <n v="99.510000000000019"/>
    <n v="0"/>
    <n v="0.27900000000000003"/>
    <n v="0.63240000000000007"/>
    <n v="0.71610000000000007"/>
    <n v="0.6603"/>
    <n v="0.86490000000000011"/>
    <n v="0.63240000000000007"/>
    <n v="0.68820000000000003"/>
    <n v="0.66959999999999997"/>
    <n v="0.58590000000000009"/>
    <n v="0.85560000000000003"/>
    <n v="0.93"/>
    <n v="0.85560000000000003"/>
    <n v="0.92070000000000007"/>
    <n v="0.8277000000000001"/>
    <n v="0.41850000000000004"/>
    <n v="0.93"/>
    <n v="0.8277000000000001"/>
    <n v="9.3000000000000007"/>
    <n v="28.830000000000002"/>
    <n v="5.58"/>
    <n v="46.5"/>
    <n v="31.62"/>
    <n v="15.81"/>
    <n v="0"/>
    <n v="0"/>
    <n v="9.3000000000000007"/>
    <n v="0"/>
    <n v="7.44"/>
    <n v="18.600000000000001"/>
    <n v="7.44"/>
    <n v="18.600000000000001"/>
    <n v="25.110000000000003"/>
    <n v="0"/>
    <n v="2.79"/>
    <n v="1.86"/>
    <n v="24.18"/>
    <n v="0.93"/>
    <n v="21.39"/>
    <n v="0"/>
    <n v="18.600000000000001"/>
    <n v="2.79"/>
    <n v="19.53"/>
    <n v="37.200000000000003"/>
    <n v="19.53"/>
    <n v="16.740000000000002"/>
    <n v="39.06"/>
    <n v="16.740000000000002"/>
    <n v="2.79"/>
    <n v="13.950000000000001"/>
    <n v="0.93"/>
    <n v="16.740000000000002"/>
    <n v="0.93"/>
    <n v="0"/>
    <n v="24.18"/>
    <n v="0.93"/>
    <n v="0"/>
    <n v="0"/>
  </r>
  <r>
    <x v="221"/>
    <x v="7"/>
    <x v="8"/>
    <n v="324.57000000000005"/>
    <n v="112.53"/>
    <n v="117.18"/>
    <n v="53.940000000000026"/>
    <n v="40.92"/>
    <n v="0"/>
    <n v="0.32550000000000007"/>
    <n v="0.47430000000000005"/>
    <n v="0.6603"/>
    <n v="0.75330000000000008"/>
    <n v="0.84630000000000005"/>
    <n v="0.89280000000000004"/>
    <n v="0.59520000000000006"/>
    <n v="0.93"/>
    <n v="0.91139999999999999"/>
    <n v="0.8277000000000001"/>
    <n v="0.71610000000000007"/>
    <n v="0.81840000000000002"/>
    <n v="0.91139999999999999"/>
    <n v="0.41850000000000004"/>
    <n v="0.83700000000000008"/>
    <n v="0.83700000000000008"/>
    <n v="0.8277000000000001"/>
    <n v="33.480000000000004"/>
    <n v="0"/>
    <n v="1.86"/>
    <n v="6.5100000000000007"/>
    <n v="0"/>
    <n v="48.36"/>
    <n v="1.86"/>
    <n v="19.53"/>
    <n v="5.58"/>
    <n v="0"/>
    <n v="6.5100000000000007"/>
    <n v="0"/>
    <n v="0.93"/>
    <n v="0"/>
    <n v="2.79"/>
    <n v="0"/>
    <n v="0.93"/>
    <n v="25.110000000000003"/>
    <n v="0"/>
    <n v="11.16"/>
    <n v="0"/>
    <n v="0"/>
    <n v="5.58"/>
    <n v="0"/>
    <n v="18.600000000000001"/>
    <n v="15.81"/>
    <n v="1.86"/>
    <n v="4.6500000000000004"/>
    <n v="7.440000000000027"/>
    <n v="0"/>
    <n v="18.600000000000001"/>
    <n v="11.16"/>
    <n v="3.72"/>
    <n v="11.16"/>
    <n v="30.69"/>
    <n v="5.58"/>
    <n v="8.370000000000001"/>
    <n v="0"/>
    <n v="0"/>
    <n v="23.25"/>
  </r>
  <r>
    <x v="222"/>
    <x v="7"/>
    <x v="9"/>
    <n v="413.85000000000008"/>
    <n v="93.930000000000021"/>
    <n v="132.99"/>
    <n v="61.380000000000059"/>
    <n v="125.55000000000001"/>
    <n v="0"/>
    <n v="0.77190000000000014"/>
    <n v="0.71610000000000007"/>
    <n v="0.92070000000000007"/>
    <n v="0.49290000000000006"/>
    <n v="0.92070000000000007"/>
    <n v="0.87420000000000009"/>
    <n v="0.36270000000000002"/>
    <n v="0.60450000000000004"/>
    <n v="0.73470000000000002"/>
    <n v="0.91139999999999999"/>
    <n v="0.80910000000000004"/>
    <n v="0.87420000000000009"/>
    <n v="0.85560000000000003"/>
    <n v="0.87420000000000009"/>
    <n v="0.35340000000000005"/>
    <n v="0.29760000000000003"/>
    <n v="0.68820000000000003"/>
    <n v="0"/>
    <n v="25.110000000000003"/>
    <n v="24.18"/>
    <n v="42.78"/>
    <n v="19.53"/>
    <n v="0"/>
    <n v="3.72"/>
    <n v="0.93"/>
    <n v="16.740000000000002"/>
    <n v="0"/>
    <n v="8.370000000000001"/>
    <n v="0"/>
    <n v="0"/>
    <n v="4.6500000000000004"/>
    <n v="26.040000000000003"/>
    <n v="33.480000000000004"/>
    <n v="14.88"/>
    <n v="0"/>
    <n v="6.5100000000000007"/>
    <n v="39.99"/>
    <n v="13.020000000000001"/>
    <n v="0"/>
    <n v="13.950000000000001"/>
    <n v="0"/>
    <n v="5.5800000000000534"/>
    <n v="10.23"/>
    <n v="10.23"/>
    <n v="1.86"/>
    <n v="0"/>
    <n v="6.5100000000000007"/>
    <n v="23.25"/>
    <n v="3.72"/>
    <n v="1.86"/>
    <n v="10.23"/>
    <n v="1.86"/>
    <n v="8.370000000000001"/>
    <n v="4.6500000000000004"/>
    <n v="21.39"/>
    <n v="10.23"/>
    <n v="8.370000000000001"/>
  </r>
  <r>
    <x v="223"/>
    <x v="7"/>
    <x v="10"/>
    <n v="425.94000000000017"/>
    <n v="57.660000000000004"/>
    <n v="109.74000000000001"/>
    <n v="162.75000000000006"/>
    <n v="95.790000000000106"/>
    <n v="0"/>
    <n v="0.51150000000000007"/>
    <n v="0.72540000000000004"/>
    <n v="0.51150000000000007"/>
    <n v="0.85560000000000003"/>
    <n v="0.89280000000000004"/>
    <n v="0.46500000000000002"/>
    <n v="0.64170000000000005"/>
    <n v="0.81840000000000002"/>
    <n v="0.93"/>
    <n v="0.72540000000000004"/>
    <n v="0.42780000000000001"/>
    <n v="0.53939999999999999"/>
    <n v="0.32550000000000007"/>
    <n v="0.54869999999999997"/>
    <n v="0.91139999999999999"/>
    <n v="0.89280000000000004"/>
    <n v="0.68820000000000003"/>
    <n v="16.740000000000002"/>
    <n v="10.23"/>
    <n v="0"/>
    <n v="0"/>
    <n v="12.09"/>
    <n v="25.110000000000003"/>
    <n v="16.740000000000002"/>
    <n v="0.93"/>
    <n v="8.370000000000001"/>
    <n v="19.53"/>
    <n v="20.46"/>
    <n v="22.32"/>
    <n v="0"/>
    <n v="15.81"/>
    <n v="13.020000000000106"/>
    <n v="25.110000000000003"/>
    <n v="13.950000000000001"/>
    <n v="5.58"/>
    <n v="0"/>
    <n v="0"/>
    <n v="3.72"/>
    <n v="26.970000000000002"/>
    <n v="11.16"/>
    <n v="39.99"/>
    <n v="32.550000000000004"/>
    <n v="7.44"/>
    <n v="23.25"/>
    <n v="0"/>
    <n v="10.230000000000054"/>
    <n v="7.44"/>
    <n v="0"/>
    <n v="3.72"/>
    <n v="4.6500000000000004"/>
    <n v="0"/>
    <n v="0"/>
    <n v="9.3000000000000007"/>
    <n v="3.72"/>
    <n v="23.25"/>
    <n v="0"/>
    <n v="13.020000000000001"/>
  </r>
  <r>
    <x v="224"/>
    <x v="7"/>
    <x v="11"/>
    <n v="470.5800000000001"/>
    <n v="137.64000000000004"/>
    <n v="94.860000000000014"/>
    <n v="113.46000000000002"/>
    <n v="124.62000000000002"/>
    <n v="0"/>
    <n v="0.39990000000000003"/>
    <n v="0.54869999999999997"/>
    <n v="0.2046"/>
    <n v="0.52080000000000004"/>
    <n v="0.86490000000000011"/>
    <n v="0.3906"/>
    <n v="0.69750000000000001"/>
    <n v="0.74400000000000011"/>
    <n v="0.36270000000000002"/>
    <n v="0.64170000000000005"/>
    <n v="0.58590000000000009"/>
    <n v="0.92070000000000007"/>
    <n v="0.75330000000000008"/>
    <n v="0.59520000000000006"/>
    <n v="0.51150000000000007"/>
    <n v="0.38130000000000003"/>
    <n v="0.87420000000000009"/>
    <n v="0"/>
    <n v="18.600000000000001"/>
    <n v="3.72"/>
    <n v="24.18"/>
    <n v="0"/>
    <n v="8.370000000000001"/>
    <n v="0"/>
    <n v="2.79"/>
    <n v="3.72"/>
    <n v="33.480000000000004"/>
    <n v="9.3000000000000007"/>
    <n v="7.44"/>
    <n v="20.46"/>
    <n v="2.79"/>
    <n v="24.18"/>
    <n v="0"/>
    <n v="24.18"/>
    <n v="8.370000000000001"/>
    <n v="9.3000000000000007"/>
    <n v="27.900000000000002"/>
    <n v="0"/>
    <n v="21.39"/>
    <n v="6.5100000000000007"/>
    <n v="10.23"/>
    <n v="33.480000000000004"/>
    <n v="7.44"/>
    <n v="2.79"/>
    <n v="12.09"/>
    <n v="9.3000000000000007"/>
    <n v="10.23"/>
    <n v="7.44"/>
    <n v="32.550000000000004"/>
    <n v="0"/>
    <n v="6.5100000000000007"/>
    <n v="26.040000000000003"/>
    <n v="10.23"/>
    <n v="20.46"/>
    <n v="1.86"/>
    <n v="26.970000000000002"/>
    <n v="5.58"/>
  </r>
  <r>
    <x v="225"/>
    <x v="7"/>
    <x v="12"/>
    <n v="454.77000000000004"/>
    <n v="99.510000000000019"/>
    <n v="114.39000000000001"/>
    <n v="99.51"/>
    <n v="141.36000000000001"/>
    <n v="0"/>
    <n v="0.5766"/>
    <n v="0.69750000000000001"/>
    <n v="0.74400000000000011"/>
    <n v="0.77190000000000014"/>
    <n v="0.47430000000000005"/>
    <n v="0.53939999999999999"/>
    <n v="0.74400000000000011"/>
    <n v="0.55800000000000005"/>
    <n v="0.6231000000000001"/>
    <n v="0.92070000000000007"/>
    <n v="0.6603"/>
    <n v="0.80910000000000004"/>
    <n v="0.87420000000000009"/>
    <n v="0.26040000000000002"/>
    <n v="0.93"/>
    <n v="0.52080000000000004"/>
    <n v="0.24180000000000001"/>
    <n v="1.86"/>
    <n v="16.740000000000002"/>
    <n v="22.32"/>
    <n v="4.6500000000000004"/>
    <n v="48.36"/>
    <n v="0"/>
    <n v="0"/>
    <n v="1.86"/>
    <n v="2.79"/>
    <n v="15.81"/>
    <n v="0"/>
    <n v="5.58"/>
    <n v="18.600000000000001"/>
    <n v="1.86"/>
    <n v="2.79"/>
    <n v="0.93"/>
    <n v="0"/>
    <n v="28.830000000000002"/>
    <n v="45.57"/>
    <n v="37.200000000000003"/>
    <n v="40.92"/>
    <n v="17.670000000000002"/>
    <n v="0"/>
    <n v="0.93"/>
    <n v="20.46"/>
    <n v="14.88"/>
    <n v="4.6500000000000004"/>
    <n v="0"/>
    <n v="0"/>
    <n v="0"/>
    <n v="18.600000000000001"/>
    <n v="0"/>
    <n v="0"/>
    <n v="26.970000000000002"/>
    <n v="32.550000000000004"/>
    <n v="8.370000000000001"/>
    <n v="0.93"/>
    <n v="0"/>
    <n v="10.23"/>
    <n v="1.86"/>
  </r>
  <r>
    <x v="226"/>
    <x v="7"/>
    <x v="13"/>
    <n v="418.5"/>
    <n v="177.63"/>
    <n v="74.400000000000006"/>
    <n v="73.469999999999985"/>
    <n v="93.000000000000014"/>
    <n v="0"/>
    <n v="0.85560000000000003"/>
    <n v="0.67890000000000006"/>
    <n v="0.68820000000000003"/>
    <n v="0.77190000000000014"/>
    <n v="0.92070000000000007"/>
    <n v="0.63240000000000007"/>
    <n v="0.74400000000000011"/>
    <n v="0.83700000000000008"/>
    <n v="0.92070000000000007"/>
    <n v="0.5766"/>
    <n v="0.64170000000000005"/>
    <n v="0.48360000000000003"/>
    <n v="0.32550000000000007"/>
    <n v="0.3906"/>
    <n v="0.42780000000000001"/>
    <n v="0.42780000000000001"/>
    <n v="0.72540000000000004"/>
    <n v="4.6500000000000004"/>
    <n v="2.79"/>
    <n v="1.86"/>
    <n v="0"/>
    <n v="5.58"/>
    <n v="0"/>
    <n v="11.16"/>
    <n v="0"/>
    <n v="9.3000000000000007"/>
    <n v="39.06"/>
    <n v="6.5100000000000007"/>
    <n v="0.93"/>
    <n v="0"/>
    <n v="0"/>
    <n v="25.110000000000003"/>
    <n v="0"/>
    <n v="3.72"/>
    <n v="27.900000000000002"/>
    <n v="7.44"/>
    <n v="27.900000000000002"/>
    <n v="11.16"/>
    <n v="10.23"/>
    <n v="0"/>
    <n v="4.6500000000000004"/>
    <n v="6.5100000000000007"/>
    <n v="9.3000000000000007"/>
    <n v="0"/>
    <n v="11.16"/>
    <n v="4.6500000000000004"/>
    <n v="15.81"/>
    <n v="5.58"/>
    <n v="0"/>
    <n v="42.78"/>
    <n v="32.550000000000004"/>
    <n v="40.92"/>
    <n v="1.86"/>
    <n v="19.53"/>
    <n v="11.16"/>
    <n v="22.32"/>
    <n v="0.93"/>
  </r>
  <r>
    <x v="227"/>
    <x v="7"/>
    <x v="14"/>
    <n v="405.48000000000019"/>
    <n v="92.070000000000121"/>
    <n v="87.42"/>
    <n v="105.09"/>
    <n v="120.90000000000002"/>
    <n v="0"/>
    <n v="0.29760000000000003"/>
    <n v="0.71610000000000007"/>
    <n v="0.84630000000000005"/>
    <n v="0.77190000000000014"/>
    <n v="0.70680000000000009"/>
    <n v="0.6231000000000001"/>
    <n v="0.46500000000000002"/>
    <n v="0.69750000000000001"/>
    <n v="0.64170000000000005"/>
    <n v="0.55800000000000005"/>
    <n v="0.81840000000000002"/>
    <n v="0.81840000000000002"/>
    <n v="0.90210000000000001"/>
    <n v="0.73470000000000002"/>
    <n v="0.46500000000000002"/>
    <n v="0.26040000000000002"/>
    <n v="0.44640000000000002"/>
    <n v="0"/>
    <n v="4.6500000000000004"/>
    <n v="37.200000000000003"/>
    <n v="0"/>
    <n v="0"/>
    <n v="32.550000000000004"/>
    <n v="3.72"/>
    <n v="0"/>
    <n v="0"/>
    <n v="9.3000000000000007"/>
    <n v="11.16"/>
    <n v="37.200000000000003"/>
    <n v="20.46"/>
    <n v="12.09"/>
    <n v="4.6500000000000004"/>
    <n v="0"/>
    <n v="25.110000000000003"/>
    <n v="4.6500000000000004"/>
    <n v="2.79"/>
    <n v="13.950000000000001"/>
    <n v="0"/>
    <n v="2.79"/>
    <n v="30.69"/>
    <n v="8.370000000000001"/>
    <n v="9.3000000000000007"/>
    <n v="0"/>
    <n v="6.5100000000000007"/>
    <n v="2.79"/>
    <n v="2.79"/>
    <n v="41.85"/>
    <n v="8.370000000000001"/>
    <n v="6.5100000000000007"/>
    <n v="18.600000000000001"/>
    <n v="17.670000000000002"/>
    <n v="0"/>
    <n v="25.110000000000003"/>
    <n v="0.93"/>
    <n v="0"/>
    <n v="11.16"/>
    <n v="3.7200000000001059"/>
  </r>
  <r>
    <x v="228"/>
    <x v="7"/>
    <x v="15"/>
    <n v="419.43000000000006"/>
    <n v="139.50000000000003"/>
    <n v="91.140000000000029"/>
    <n v="93.93"/>
    <n v="94.860000000000014"/>
    <n v="0"/>
    <n v="0.27900000000000003"/>
    <n v="0.55800000000000005"/>
    <n v="0.75330000000000008"/>
    <n v="0.78120000000000001"/>
    <n v="0.61380000000000001"/>
    <n v="0.51150000000000007"/>
    <n v="0.6603"/>
    <n v="0.92070000000000007"/>
    <n v="0.71610000000000007"/>
    <n v="0.58590000000000009"/>
    <n v="0.66959999999999997"/>
    <n v="0.79049999999999998"/>
    <n v="0.85560000000000003"/>
    <n v="0.88350000000000006"/>
    <n v="0.84630000000000005"/>
    <n v="0.79980000000000007"/>
    <n v="0.89280000000000004"/>
    <n v="17.670000000000002"/>
    <n v="0"/>
    <n v="26.970000000000002"/>
    <n v="0"/>
    <n v="37.200000000000003"/>
    <n v="0.93"/>
    <n v="0.93"/>
    <n v="6.5100000000000007"/>
    <n v="0"/>
    <n v="0.93"/>
    <n v="3.72"/>
    <n v="11.16"/>
    <n v="10.23"/>
    <n v="26.040000000000003"/>
    <n v="0"/>
    <n v="0"/>
    <n v="10.23"/>
    <n v="0"/>
    <n v="13.020000000000001"/>
    <n v="24.18"/>
    <n v="8.370000000000001"/>
    <n v="11.16"/>
    <n v="11.16"/>
    <n v="0"/>
    <n v="31.62"/>
    <n v="0"/>
    <n v="11.16"/>
    <n v="20.46"/>
    <n v="0"/>
    <n v="0"/>
    <n v="2.79"/>
    <n v="25.110000000000003"/>
    <n v="7.44"/>
    <n v="23.25"/>
    <n v="4.6500000000000004"/>
    <n v="35.340000000000003"/>
    <n v="24.18"/>
    <n v="0"/>
    <n v="3.72"/>
    <n v="13.020000000000001"/>
  </r>
  <r>
    <x v="229"/>
    <x v="7"/>
    <x v="16"/>
    <n v="402.69"/>
    <n v="37.200000000000003"/>
    <n v="192.51"/>
    <n v="72.539999999999992"/>
    <n v="100.44"/>
    <n v="0"/>
    <n v="0.50220000000000009"/>
    <n v="0.64170000000000005"/>
    <n v="0.6603"/>
    <n v="0.79980000000000007"/>
    <n v="0.89280000000000004"/>
    <n v="0.55800000000000005"/>
    <n v="0.56730000000000003"/>
    <n v="0.71610000000000007"/>
    <n v="0.88350000000000006"/>
    <n v="0.52080000000000004"/>
    <n v="0.65100000000000013"/>
    <n v="0.68820000000000003"/>
    <n v="0.89280000000000004"/>
    <n v="0.88350000000000006"/>
    <n v="0.42780000000000001"/>
    <n v="0.83700000000000008"/>
    <n v="0.90210000000000001"/>
    <n v="23.25"/>
    <n v="6.5100000000000007"/>
    <n v="3.72"/>
    <n v="47.43"/>
    <n v="51.150000000000006"/>
    <n v="11.16"/>
    <n v="19.53"/>
    <n v="0"/>
    <n v="22.32"/>
    <n v="7.44"/>
    <n v="23.25"/>
    <n v="25.110000000000003"/>
    <n v="29.76"/>
    <n v="0"/>
    <n v="0"/>
    <n v="13.950000000000001"/>
    <n v="0"/>
    <n v="13.020000000000001"/>
    <n v="3.72"/>
    <n v="14.88"/>
    <n v="6.5100000000000007"/>
    <n v="5.58"/>
    <n v="11.16"/>
    <n v="0"/>
    <n v="0.93"/>
    <n v="0"/>
    <n v="2.79"/>
    <n v="22.32"/>
    <n v="15.81"/>
    <n v="7.44"/>
    <n v="0"/>
    <n v="5.58"/>
    <n v="6.5100000000000007"/>
    <n v="6.5100000000000007"/>
    <n v="10.23"/>
    <n v="4.6500000000000004"/>
    <n v="0"/>
    <n v="3.72"/>
    <n v="0"/>
    <n v="0"/>
  </r>
  <r>
    <x v="230"/>
    <x v="7"/>
    <x v="17"/>
    <n v="446.39999999999992"/>
    <n v="107.88000000000001"/>
    <n v="118.10999999999999"/>
    <n v="119.03999999999991"/>
    <n v="101.37"/>
    <n v="0"/>
    <n v="0.13950000000000001"/>
    <n v="0.87420000000000009"/>
    <n v="0.65100000000000013"/>
    <n v="0.74400000000000011"/>
    <n v="0.8277000000000001"/>
    <n v="0.91139999999999999"/>
    <n v="0.89280000000000004"/>
    <n v="0.71610000000000007"/>
    <n v="0.64170000000000005"/>
    <n v="0.70680000000000009"/>
    <n v="0.55800000000000005"/>
    <n v="0.85560000000000003"/>
    <n v="0.3906"/>
    <n v="0.76260000000000006"/>
    <n v="0.87420000000000009"/>
    <n v="0.83700000000000008"/>
    <n v="0.36270000000000002"/>
    <n v="3.72"/>
    <n v="34.410000000000004"/>
    <n v="4.6500000000000004"/>
    <n v="0"/>
    <n v="3.72"/>
    <n v="7.44"/>
    <n v="13.020000000000001"/>
    <n v="16.740000000000002"/>
    <n v="3.72"/>
    <n v="30.69"/>
    <n v="0"/>
    <n v="6.5100000000000007"/>
    <n v="0"/>
    <n v="10.23"/>
    <n v="7.44"/>
    <n v="0"/>
    <n v="19.53"/>
    <n v="12.09"/>
    <n v="13.020000000000001"/>
    <n v="32.550000000000004"/>
    <n v="0"/>
    <n v="26.970000000000002"/>
    <n v="17.670000000000002"/>
    <n v="13.019999999999895"/>
    <n v="0"/>
    <n v="0"/>
    <n v="9.3000000000000007"/>
    <n v="19.53"/>
    <n v="0"/>
    <n v="32.550000000000004"/>
    <n v="7.44"/>
    <n v="0"/>
    <n v="19.53"/>
    <n v="45.57"/>
    <n v="0"/>
    <n v="0"/>
    <n v="20.46"/>
    <n v="4.6500000000000004"/>
    <n v="9.3000000000000007"/>
    <n v="0.93"/>
  </r>
  <r>
    <x v="231"/>
    <x v="7"/>
    <x v="18"/>
    <n v="412.91999999999996"/>
    <n v="141.36000000000001"/>
    <n v="106.02000000000001"/>
    <n v="79.98"/>
    <n v="85.55999999999996"/>
    <n v="0"/>
    <n v="0.32550000000000007"/>
    <n v="0.80910000000000004"/>
    <n v="0.65100000000000013"/>
    <n v="0.75330000000000008"/>
    <n v="0.90210000000000001"/>
    <n v="0.55800000000000005"/>
    <n v="0.71610000000000007"/>
    <n v="0.40920000000000001"/>
    <n v="0.2883"/>
    <n v="0.64170000000000005"/>
    <n v="0.89280000000000004"/>
    <n v="9.3000000000000013E-2"/>
    <n v="0.34410000000000002"/>
    <n v="0.81840000000000002"/>
    <n v="0.40920000000000001"/>
    <n v="0.73470000000000002"/>
    <n v="9.3000000000000013E-2"/>
    <n v="0"/>
    <n v="12.09"/>
    <n v="2.79"/>
    <n v="11.16"/>
    <n v="24.18"/>
    <n v="9.3000000000000007"/>
    <n v="9.3000000000000007"/>
    <n v="0"/>
    <n v="4.6500000000000004"/>
    <n v="32.550000000000004"/>
    <n v="2.79"/>
    <n v="12.089999999999948"/>
    <n v="11.16"/>
    <n v="6.5100000000000007"/>
    <n v="0"/>
    <n v="0"/>
    <n v="0"/>
    <n v="30.69"/>
    <n v="25.110000000000003"/>
    <n v="0"/>
    <n v="0"/>
    <n v="4.6500000000000004"/>
    <n v="20.46"/>
    <n v="3.72"/>
    <n v="0"/>
    <n v="0.93"/>
    <n v="14.88"/>
    <n v="26.970000000000002"/>
    <n v="2.79"/>
    <n v="5.58"/>
    <n v="0"/>
    <n v="7.44"/>
    <n v="0"/>
    <n v="24.18"/>
    <n v="39.99"/>
    <n v="28.830000000000002"/>
    <n v="0"/>
    <n v="32.550000000000004"/>
    <n v="5.58"/>
    <n v="2.79"/>
  </r>
  <r>
    <x v="232"/>
    <x v="7"/>
    <x v="19"/>
    <n v="340.38"/>
    <n v="75.330000000000013"/>
    <n v="101.37000000000002"/>
    <n v="104.16"/>
    <n v="59.52"/>
    <n v="0"/>
    <n v="0.72540000000000004"/>
    <n v="0.88350000000000006"/>
    <n v="0.72540000000000004"/>
    <n v="0.8277000000000001"/>
    <n v="0.92070000000000007"/>
    <n v="0.84630000000000005"/>
    <n v="0.60450000000000004"/>
    <n v="0.58590000000000009"/>
    <n v="0.70680000000000009"/>
    <n v="0.64170000000000005"/>
    <n v="0.53939999999999999"/>
    <n v="0.51150000000000007"/>
    <n v="0.8277000000000001"/>
    <n v="0.79980000000000007"/>
    <n v="0.67890000000000006"/>
    <n v="0.39990000000000003"/>
    <n v="0.38130000000000003"/>
    <n v="13.020000000000001"/>
    <n v="8.370000000000001"/>
    <n v="0"/>
    <n v="34.410000000000004"/>
    <n v="6.5100000000000007"/>
    <n v="0.93"/>
    <n v="7.44"/>
    <n v="12.09"/>
    <n v="6.5100000000000007"/>
    <n v="12.09"/>
    <n v="26.970000000000002"/>
    <n v="3.72"/>
    <n v="13.020000000000001"/>
    <n v="11.16"/>
    <n v="1.86"/>
    <n v="10.23"/>
    <n v="0"/>
    <n v="0"/>
    <n v="5.58"/>
    <n v="13.950000000000001"/>
    <n v="20.46"/>
    <n v="0"/>
    <n v="22.32"/>
    <n v="7.44"/>
    <n v="10.23"/>
    <n v="10.23"/>
    <n v="0"/>
    <n v="11.16"/>
    <n v="0"/>
    <n v="22.32"/>
    <n v="13.950000000000001"/>
    <n v="0.93"/>
    <n v="0"/>
    <n v="12.09"/>
    <n v="0.93"/>
    <n v="1.86"/>
    <n v="27.900000000000002"/>
    <n v="16.740000000000002"/>
    <n v="0.93"/>
    <n v="0"/>
  </r>
  <r>
    <x v="233"/>
    <x v="7"/>
    <x v="20"/>
    <n v="529.17000000000007"/>
    <n v="95.79000000000002"/>
    <n v="186"/>
    <n v="164.61"/>
    <n v="82.77"/>
    <n v="0"/>
    <n v="0.71610000000000007"/>
    <n v="0.6231000000000001"/>
    <n v="0.68820000000000003"/>
    <n v="0.83700000000000008"/>
    <n v="0.92070000000000007"/>
    <n v="0.81840000000000002"/>
    <n v="0.6231000000000001"/>
    <n v="0.72540000000000004"/>
    <n v="0.59520000000000006"/>
    <n v="0.58590000000000009"/>
    <n v="0.83700000000000008"/>
    <n v="0.93"/>
    <n v="0.5766"/>
    <n v="0.69750000000000001"/>
    <n v="0.80910000000000004"/>
    <n v="0.43710000000000004"/>
    <n v="0.79049999999999998"/>
    <n v="35.340000000000003"/>
    <n v="10.23"/>
    <n v="0"/>
    <n v="0"/>
    <n v="0"/>
    <n v="48.36"/>
    <n v="46.5"/>
    <n v="10.23"/>
    <n v="21.39"/>
    <n v="13.950000000000001"/>
    <n v="0"/>
    <n v="0"/>
    <n v="30.69"/>
    <n v="0"/>
    <n v="10.23"/>
    <n v="11.16"/>
    <n v="0"/>
    <n v="14.88"/>
    <n v="2.79"/>
    <n v="13.020000000000001"/>
    <n v="6.5100000000000007"/>
    <n v="37.200000000000003"/>
    <n v="8.370000000000001"/>
    <n v="0"/>
    <n v="0"/>
    <n v="30.69"/>
    <n v="28.830000000000002"/>
    <n v="10.23"/>
    <n v="37.200000000000003"/>
    <n v="5.58"/>
    <n v="0"/>
    <n v="7.44"/>
    <n v="0"/>
    <n v="0"/>
    <n v="6.5100000000000007"/>
    <n v="18.600000000000001"/>
    <n v="16.740000000000002"/>
    <n v="18.600000000000001"/>
    <n v="0"/>
    <n v="27.900000000000002"/>
  </r>
  <r>
    <x v="234"/>
    <x v="7"/>
    <x v="21"/>
    <n v="463.14000000000004"/>
    <n v="82.77000000000001"/>
    <n v="120.9"/>
    <n v="125.55000000000001"/>
    <n v="133.92000000000002"/>
    <n v="0"/>
    <n v="0.26040000000000002"/>
    <n v="0.52080000000000004"/>
    <n v="0.89280000000000004"/>
    <n v="0.81840000000000002"/>
    <n v="0.15810000000000002"/>
    <n v="0.65100000000000013"/>
    <n v="0.8277000000000001"/>
    <n v="0.68820000000000003"/>
    <n v="0.69750000000000001"/>
    <n v="0.80910000000000004"/>
    <n v="0.55800000000000005"/>
    <n v="0.75330000000000008"/>
    <n v="0.53939999999999999"/>
    <n v="0.81840000000000002"/>
    <n v="0.88350000000000006"/>
    <n v="0.93"/>
    <n v="0.53010000000000013"/>
    <n v="38.130000000000003"/>
    <n v="7.44"/>
    <n v="3.72"/>
    <n v="6.5100000000000007"/>
    <n v="9.3000000000000007"/>
    <n v="0"/>
    <n v="10.23"/>
    <n v="22.32"/>
    <n v="8.370000000000001"/>
    <n v="14.88"/>
    <n v="1.86"/>
    <n v="10.23"/>
    <n v="26.040000000000003"/>
    <n v="39.99"/>
    <n v="4.6500000000000004"/>
    <n v="0"/>
    <n v="30.69"/>
    <n v="0.93"/>
    <n v="5.58"/>
    <n v="15.81"/>
    <n v="12.09"/>
    <n v="41.85"/>
    <n v="25.110000000000003"/>
    <n v="10.23"/>
    <n v="0"/>
    <n v="13.020000000000001"/>
    <n v="0"/>
    <n v="18.600000000000001"/>
    <n v="0"/>
    <n v="4.6500000000000004"/>
    <n v="24.18"/>
    <n v="4.6500000000000004"/>
    <n v="10.23"/>
    <n v="25.110000000000003"/>
    <n v="0"/>
    <n v="0"/>
    <n v="6.5100000000000007"/>
    <n v="0"/>
    <n v="0"/>
    <n v="12.09"/>
  </r>
  <r>
    <x v="235"/>
    <x v="7"/>
    <x v="22"/>
    <n v="496.62000000000006"/>
    <n v="189.72000000000003"/>
    <n v="126.48"/>
    <n v="131.13"/>
    <n v="49.290000000000006"/>
    <n v="0"/>
    <n v="0.1953"/>
    <n v="0.48360000000000003"/>
    <n v="0.74400000000000011"/>
    <n v="0.45569999999999999"/>
    <n v="0.18600000000000003"/>
    <n v="0.81840000000000002"/>
    <n v="0.58590000000000009"/>
    <n v="0.46500000000000002"/>
    <n v="0.65100000000000013"/>
    <n v="0.6603"/>
    <n v="0.87420000000000009"/>
    <n v="0.40920000000000001"/>
    <n v="0.90210000000000001"/>
    <n v="0.90210000000000001"/>
    <n v="0.79980000000000007"/>
    <n v="0.84630000000000005"/>
    <n v="0.65100000000000013"/>
    <n v="0"/>
    <n v="0"/>
    <n v="23.25"/>
    <n v="14.88"/>
    <n v="26.970000000000002"/>
    <n v="11.16"/>
    <n v="10.23"/>
    <n v="22.32"/>
    <n v="8.370000000000001"/>
    <n v="9.3000000000000007"/>
    <n v="4.6500000000000004"/>
    <n v="5.58"/>
    <n v="0"/>
    <n v="0"/>
    <n v="14.88"/>
    <n v="0"/>
    <n v="9.3000000000000007"/>
    <n v="3.72"/>
    <n v="8.370000000000001"/>
    <n v="7.44"/>
    <n v="34.410000000000004"/>
    <n v="20.46"/>
    <n v="0"/>
    <n v="25.110000000000003"/>
    <n v="5.58"/>
    <n v="11.16"/>
    <n v="0"/>
    <n v="0"/>
    <n v="27.900000000000002"/>
    <n v="6.5100000000000007"/>
    <n v="9.3000000000000007"/>
    <n v="10.23"/>
    <n v="26.040000000000003"/>
    <n v="26.040000000000003"/>
    <n v="21.39"/>
    <n v="1.86"/>
    <n v="35.340000000000003"/>
    <n v="22.32"/>
    <n v="9.3000000000000007"/>
    <n v="27.900000000000002"/>
  </r>
  <r>
    <x v="236"/>
    <x v="7"/>
    <x v="23"/>
    <n v="334.8"/>
    <n v="56.730000000000004"/>
    <n v="92.07"/>
    <n v="161.82"/>
    <n v="24.180000000000003"/>
    <n v="0"/>
    <n v="0.41850000000000004"/>
    <n v="0.32550000000000007"/>
    <n v="0.92070000000000007"/>
    <n v="0.64170000000000005"/>
    <n v="0.89280000000000004"/>
    <n v="0.74400000000000011"/>
    <n v="0.72540000000000004"/>
    <n v="0.33479999999999999"/>
    <n v="0.63240000000000007"/>
    <n v="0.51150000000000007"/>
    <n v="0.63240000000000007"/>
    <n v="0.77190000000000014"/>
    <n v="0.92070000000000007"/>
    <n v="0.91139999999999999"/>
    <n v="0.3906"/>
    <n v="0.92070000000000007"/>
    <n v="0.3906"/>
    <n v="36.270000000000003"/>
    <n v="8.370000000000001"/>
    <n v="21.39"/>
    <n v="5.58"/>
    <n v="13.020000000000001"/>
    <n v="0"/>
    <n v="0"/>
    <n v="1.86"/>
    <n v="5.58"/>
    <n v="0"/>
    <n v="31.62"/>
    <n v="0.93"/>
    <n v="0"/>
    <n v="6.5100000000000007"/>
    <n v="10.23"/>
    <n v="6.5100000000000007"/>
    <n v="0"/>
    <n v="0"/>
    <n v="0"/>
    <n v="0"/>
    <n v="4.6500000000000004"/>
    <n v="24.18"/>
    <n v="17.670000000000002"/>
    <n v="0"/>
    <n v="27.900000000000002"/>
    <n v="22.32"/>
    <n v="30.69"/>
    <n v="3.72"/>
    <n v="30.69"/>
    <n v="0"/>
    <n v="0"/>
    <n v="7.44"/>
    <n v="2.79"/>
    <n v="1.86"/>
    <n v="2.79"/>
    <n v="7.44"/>
    <n v="7.44"/>
    <n v="6.5100000000000007"/>
    <n v="15.81"/>
    <n v="4.6500000000000004"/>
  </r>
  <r>
    <x v="237"/>
    <x v="7"/>
    <x v="24"/>
    <n v="379.44000000000005"/>
    <n v="98.58"/>
    <n v="66.960000000000008"/>
    <n v="131.13000000000002"/>
    <n v="82.77000000000001"/>
    <n v="0"/>
    <n v="0.68820000000000003"/>
    <n v="0.52080000000000004"/>
    <n v="0.68820000000000003"/>
    <n v="0.46500000000000002"/>
    <n v="0.88350000000000006"/>
    <n v="0.23250000000000001"/>
    <n v="0.69750000000000001"/>
    <n v="0.59520000000000006"/>
    <n v="0.79980000000000007"/>
    <n v="0.72540000000000004"/>
    <n v="0.91139999999999999"/>
    <n v="0.91139999999999999"/>
    <n v="0.93"/>
    <n v="0.71610000000000007"/>
    <n v="0.84630000000000005"/>
    <n v="0.74400000000000011"/>
    <n v="0.80910000000000004"/>
    <n v="0"/>
    <n v="0"/>
    <n v="0"/>
    <n v="0"/>
    <n v="30.69"/>
    <n v="5.58"/>
    <n v="13.020000000000001"/>
    <n v="2.79"/>
    <n v="0"/>
    <n v="14.88"/>
    <n v="0"/>
    <n v="3.72"/>
    <n v="7.44"/>
    <n v="9.3000000000000007"/>
    <n v="0"/>
    <n v="0"/>
    <n v="11.16"/>
    <n v="37.200000000000003"/>
    <n v="0"/>
    <n v="13.950000000000001"/>
    <n v="0"/>
    <n v="21.39"/>
    <n v="9.3000000000000007"/>
    <n v="33.480000000000004"/>
    <n v="0"/>
    <n v="23.25"/>
    <n v="18.600000000000001"/>
    <n v="0"/>
    <n v="25.110000000000003"/>
    <n v="0"/>
    <n v="15.81"/>
    <n v="21.39"/>
    <n v="0"/>
    <n v="0"/>
    <n v="3.72"/>
    <n v="5.58"/>
    <n v="21.39"/>
    <n v="14.88"/>
    <n v="0"/>
    <n v="15.81"/>
  </r>
  <r>
    <x v="238"/>
    <x v="7"/>
    <x v="25"/>
    <n v="398.97"/>
    <n v="111.60000000000001"/>
    <n v="97.65000000000002"/>
    <n v="101.37"/>
    <n v="88.350000000000009"/>
    <n v="1"/>
    <n v="0.92070000000000007"/>
    <n v="0.6231000000000001"/>
    <n v="0.2883"/>
    <n v="0.77190000000000014"/>
    <n v="0.86490000000000011"/>
    <n v="0.59520000000000006"/>
    <n v="0.79980000000000007"/>
    <n v="0.84630000000000005"/>
    <n v="0.61380000000000001"/>
    <n v="0.40920000000000001"/>
    <n v="0.90210000000000001"/>
    <n v="0.83700000000000008"/>
    <n v="0.89280000000000004"/>
    <n v="0.50220000000000009"/>
    <n v="0.93"/>
    <n v="0.37200000000000005"/>
    <n v="0.50220000000000009"/>
    <n v="0"/>
    <n v="13.950000000000001"/>
    <n v="10.23"/>
    <n v="0"/>
    <n v="0"/>
    <n v="16.740000000000002"/>
    <n v="13.950000000000001"/>
    <n v="15.81"/>
    <n v="24.18"/>
    <n v="2.79"/>
    <n v="8.370000000000001"/>
    <n v="16.740000000000002"/>
    <n v="0"/>
    <n v="13.020000000000001"/>
    <n v="0"/>
    <n v="4.6500000000000004"/>
    <n v="30.69"/>
    <n v="12.09"/>
    <n v="0"/>
    <n v="11.16"/>
    <n v="17.670000000000002"/>
    <n v="7.44"/>
    <n v="42.78"/>
    <n v="9.3000000000000007"/>
    <n v="0"/>
    <n v="0"/>
    <n v="7.44"/>
    <n v="2.79"/>
    <n v="5.58"/>
    <n v="8.370000000000001"/>
    <n v="22.32"/>
    <n v="16.740000000000002"/>
    <n v="0"/>
    <n v="2.79"/>
    <n v="0"/>
    <n v="0"/>
    <n v="0"/>
    <n v="0"/>
    <n v="39.99"/>
    <n v="29.76"/>
  </r>
  <r>
    <x v="239"/>
    <x v="7"/>
    <x v="26"/>
    <n v="601.71"/>
    <n v="94.860000000000028"/>
    <n v="244.59000000000003"/>
    <n v="93.93"/>
    <n v="168.32999999999998"/>
    <n v="0"/>
    <n v="0.29760000000000003"/>
    <n v="0.74400000000000011"/>
    <n v="0.29760000000000003"/>
    <n v="0.52080000000000004"/>
    <n v="0.8277000000000001"/>
    <n v="0.85560000000000003"/>
    <n v="0.80910000000000004"/>
    <n v="0.66959999999999997"/>
    <n v="0.65100000000000013"/>
    <n v="0.73470000000000002"/>
    <n v="0.8277000000000001"/>
    <n v="0.38130000000000003"/>
    <n v="0.92070000000000007"/>
    <n v="0.93"/>
    <n v="0.75330000000000008"/>
    <n v="0.71610000000000007"/>
    <n v="0.5766"/>
    <n v="38.130000000000003"/>
    <n v="9.3000000000000007"/>
    <n v="35.340000000000003"/>
    <n v="32.550000000000004"/>
    <n v="46.5"/>
    <n v="15.81"/>
    <n v="17.670000000000002"/>
    <n v="0"/>
    <n v="32.550000000000004"/>
    <n v="16.740000000000002"/>
    <n v="39.99"/>
    <n v="0"/>
    <n v="25.110000000000003"/>
    <n v="0"/>
    <n v="12.09"/>
    <n v="5.58"/>
    <n v="40.92"/>
    <n v="36.270000000000003"/>
    <n v="11.16"/>
    <n v="37.200000000000003"/>
    <n v="0"/>
    <n v="10.23"/>
    <n v="0"/>
    <n v="12.09"/>
    <n v="0"/>
    <n v="4.6500000000000004"/>
    <n v="0"/>
    <n v="16.740000000000002"/>
    <n v="39.06"/>
    <n v="11.16"/>
    <n v="8.370000000000001"/>
    <n v="0"/>
    <n v="18.600000000000001"/>
    <n v="26.970000000000002"/>
    <n v="14.88"/>
    <n v="6.5100000000000007"/>
    <n v="0.93"/>
    <n v="4.6500000000000004"/>
    <n v="0"/>
    <n v="13.950000000000001"/>
  </r>
  <r>
    <x v="240"/>
    <x v="7"/>
    <x v="27"/>
    <n v="528.24"/>
    <n v="157.16999999999999"/>
    <n v="136.70999999999998"/>
    <n v="74.400000000000006"/>
    <n v="159.96"/>
    <n v="0"/>
    <n v="0.63240000000000007"/>
    <n v="0.49290000000000006"/>
    <n v="0.50220000000000009"/>
    <n v="0.85560000000000003"/>
    <n v="0.80910000000000004"/>
    <n v="0.79049999999999998"/>
    <n v="0.67890000000000006"/>
    <n v="0.61380000000000001"/>
    <n v="0.93"/>
    <n v="0.77190000000000014"/>
    <n v="0.89280000000000004"/>
    <n v="0.67890000000000006"/>
    <n v="0.65100000000000013"/>
    <n v="0.31620000000000004"/>
    <n v="0.39990000000000003"/>
    <n v="0.85560000000000003"/>
    <n v="0.79049999999999998"/>
    <n v="26.040000000000003"/>
    <n v="39.99"/>
    <n v="0"/>
    <n v="0"/>
    <n v="1.86"/>
    <n v="7.44"/>
    <n v="30.69"/>
    <n v="13.020000000000001"/>
    <n v="10.23"/>
    <n v="7.44"/>
    <n v="16.740000000000002"/>
    <n v="2.79"/>
    <n v="26.040000000000003"/>
    <n v="43.71"/>
    <n v="0"/>
    <n v="4.6500000000000004"/>
    <n v="0"/>
    <n v="24.18"/>
    <n v="42.78"/>
    <n v="15.81"/>
    <n v="0"/>
    <n v="33.480000000000004"/>
    <n v="0"/>
    <n v="7.44"/>
    <n v="8.370000000000001"/>
    <n v="1.86"/>
    <n v="9.3000000000000007"/>
    <n v="11.16"/>
    <n v="0"/>
    <n v="2.79"/>
    <n v="11.16"/>
    <n v="26.970000000000002"/>
    <n v="0"/>
    <n v="0"/>
    <n v="46.5"/>
    <n v="0"/>
    <n v="0"/>
    <n v="12.09"/>
    <n v="30.69"/>
    <n v="29.76"/>
  </r>
  <r>
    <x v="241"/>
    <x v="7"/>
    <x v="28"/>
    <n v="596.13"/>
    <n v="130.19999999999999"/>
    <n v="195.3"/>
    <n v="143.21999999999997"/>
    <n v="127.41000000000003"/>
    <n v="0"/>
    <n v="0.5766"/>
    <n v="0.72540000000000004"/>
    <n v="0.6603"/>
    <n v="0.74400000000000011"/>
    <n v="0.42780000000000001"/>
    <n v="0.93"/>
    <n v="0.61380000000000001"/>
    <n v="0.56730000000000003"/>
    <n v="0.56730000000000003"/>
    <n v="0.78120000000000001"/>
    <n v="0.6231000000000001"/>
    <n v="0.85560000000000003"/>
    <n v="0.65100000000000013"/>
    <n v="0.71610000000000007"/>
    <n v="0.52080000000000004"/>
    <n v="0.79049999999999998"/>
    <n v="0.56730000000000003"/>
    <n v="39.06"/>
    <n v="27.900000000000002"/>
    <n v="26.040000000000003"/>
    <n v="18.600000000000001"/>
    <n v="0"/>
    <n v="3.72"/>
    <n v="33.480000000000004"/>
    <n v="26.970000000000002"/>
    <n v="12.09"/>
    <n v="7.44"/>
    <n v="26.040000000000003"/>
    <n v="24.18"/>
    <n v="0"/>
    <n v="27.900000000000002"/>
    <n v="36.270000000000003"/>
    <n v="4.6500000000000004"/>
    <n v="0"/>
    <n v="0.93"/>
    <n v="32.550000000000004"/>
    <n v="0.93"/>
    <n v="3.72"/>
    <n v="11.16"/>
    <n v="24.18"/>
    <n v="19.53"/>
    <n v="4.6500000000000004"/>
    <n v="13.020000000000001"/>
    <n v="24.18"/>
    <n v="13.020000000000001"/>
    <n v="23.25"/>
    <n v="6.5100000000000007"/>
    <n v="0.93"/>
    <n v="0.93"/>
    <n v="0"/>
    <n v="32.550000000000004"/>
    <n v="8.370000000000001"/>
    <n v="25.110000000000003"/>
    <n v="0"/>
    <n v="11.16"/>
    <n v="39.99"/>
    <n v="11.16"/>
  </r>
  <r>
    <x v="242"/>
    <x v="7"/>
    <x v="29"/>
    <n v="441.75"/>
    <n v="135.78"/>
    <n v="99.510000000000019"/>
    <n v="98.580000000000013"/>
    <n v="107.88000000000001"/>
    <n v="0"/>
    <n v="0.37200000000000005"/>
    <n v="0.66959999999999997"/>
    <n v="0.47430000000000005"/>
    <n v="0.80910000000000004"/>
    <n v="0.84630000000000005"/>
    <n v="0.63240000000000007"/>
    <n v="0.87420000000000009"/>
    <n v="0.79980000000000007"/>
    <n v="0.72540000000000004"/>
    <n v="0.64170000000000005"/>
    <n v="0.69750000000000001"/>
    <n v="0.25110000000000005"/>
    <n v="0.8277000000000001"/>
    <n v="0.89280000000000004"/>
    <n v="0.85560000000000003"/>
    <n v="0.81840000000000002"/>
    <n v="0.2697"/>
    <n v="0"/>
    <n v="13.020000000000001"/>
    <n v="0"/>
    <n v="3.72"/>
    <n v="37.200000000000003"/>
    <n v="4.6500000000000004"/>
    <n v="27.900000000000002"/>
    <n v="4.6500000000000004"/>
    <n v="8.370000000000001"/>
    <n v="0"/>
    <n v="0"/>
    <n v="29.76"/>
    <n v="10.23"/>
    <n v="4.6500000000000004"/>
    <n v="29.76"/>
    <n v="0"/>
    <n v="3.72"/>
    <n v="20.46"/>
    <n v="9.3000000000000007"/>
    <n v="0"/>
    <n v="6.5100000000000007"/>
    <n v="21.39"/>
    <n v="15.81"/>
    <n v="5.58"/>
    <n v="11.16"/>
    <n v="0"/>
    <n v="12.09"/>
    <n v="1.86"/>
    <n v="0"/>
    <n v="24.18"/>
    <n v="1.86"/>
    <n v="27.900000000000002"/>
    <n v="16.740000000000002"/>
    <n v="4.6500000000000004"/>
    <n v="30.69"/>
    <n v="0"/>
    <n v="13.950000000000001"/>
    <n v="14.88"/>
    <n v="11.16"/>
    <n v="13.950000000000001"/>
  </r>
  <r>
    <x v="243"/>
    <x v="7"/>
    <x v="30"/>
    <n v="449.19"/>
    <n v="106.02000000000001"/>
    <n v="106.94999999999999"/>
    <n v="111.60000000000001"/>
    <n v="124.62"/>
    <n v="0"/>
    <n v="0.31620000000000004"/>
    <n v="0.55800000000000005"/>
    <n v="0.2883"/>
    <n v="0.67890000000000006"/>
    <n v="0.89280000000000004"/>
    <n v="0.73470000000000002"/>
    <n v="0.79980000000000007"/>
    <n v="0.85560000000000003"/>
    <n v="0.67890000000000006"/>
    <n v="0.68820000000000003"/>
    <n v="0.69750000000000001"/>
    <n v="0.8277000000000001"/>
    <n v="0.52080000000000004"/>
    <n v="0.78120000000000001"/>
    <n v="0.83700000000000008"/>
    <n v="0.39990000000000003"/>
    <n v="0.85560000000000003"/>
    <n v="3.72"/>
    <n v="13.949999999999987"/>
    <n v="13.020000000000001"/>
    <n v="4.6500000000000004"/>
    <n v="1.86"/>
    <n v="39.06"/>
    <n v="0"/>
    <n v="7.44"/>
    <n v="1.86"/>
    <n v="21.39"/>
    <n v="0"/>
    <n v="5.58"/>
    <n v="8.370000000000001"/>
    <n v="18.600000000000001"/>
    <n v="29.76"/>
    <n v="25.110000000000003"/>
    <n v="0"/>
    <n v="0"/>
    <n v="20.46"/>
    <n v="16.740000000000002"/>
    <n v="0.93"/>
    <n v="0"/>
    <n v="34.410000000000004"/>
    <n v="0"/>
    <n v="12.09"/>
    <n v="10.23"/>
    <n v="42.78"/>
    <n v="1.86"/>
    <n v="5.58"/>
    <n v="3.72"/>
    <n v="0"/>
    <n v="10.23"/>
    <n v="0"/>
    <n v="21.39"/>
    <n v="13.020000000000001"/>
    <n v="22.32"/>
    <n v="16.740000000000002"/>
    <n v="0"/>
    <n v="0"/>
    <n v="22.32"/>
  </r>
  <r>
    <x v="31"/>
    <x v="8"/>
    <x v="3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8"/>
    <x v="3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8"/>
    <x v="3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8"/>
    <x v="37"/>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8"/>
    <x v="38"/>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244"/>
    <x v="8"/>
    <x v="0"/>
    <n v="399.90000000000003"/>
    <n v="107.88000000000002"/>
    <n v="135.78"/>
    <n v="100.44000000000001"/>
    <n v="55.800000000000004"/>
    <n v="0"/>
    <n v="0.55800000000000005"/>
    <n v="0.59520000000000006"/>
    <n v="0.76260000000000006"/>
    <n v="0.77190000000000014"/>
    <n v="0.85560000000000003"/>
    <n v="0.66959999999999997"/>
    <n v="0.68820000000000003"/>
    <n v="0.67890000000000006"/>
    <n v="0.64170000000000005"/>
    <n v="0.67890000000000006"/>
    <n v="0.8277000000000001"/>
    <n v="0.85560000000000003"/>
    <n v="0.91139999999999999"/>
    <n v="0.85560000000000003"/>
    <n v="0.51150000000000007"/>
    <n v="0.52080000000000004"/>
    <n v="0.8277000000000001"/>
    <n v="0"/>
    <n v="25.110000000000003"/>
    <n v="28.830000000000002"/>
    <n v="12.09"/>
    <n v="18.600000000000001"/>
    <n v="0"/>
    <n v="5.58"/>
    <n v="13.020000000000001"/>
    <n v="0"/>
    <n v="32.550000000000004"/>
    <n v="0"/>
    <n v="0"/>
    <n v="0.93"/>
    <n v="4.6500000000000004"/>
    <n v="5.58"/>
    <n v="11.16"/>
    <n v="0"/>
    <n v="17.670000000000002"/>
    <n v="0"/>
    <n v="15.81"/>
    <n v="0.93"/>
    <n v="14.88"/>
    <n v="12.09"/>
    <n v="6.5100000000000007"/>
    <n v="9.3000000000000007"/>
    <n v="16.740000000000002"/>
    <n v="26.040000000000003"/>
    <n v="10.23"/>
    <n v="0.93"/>
    <n v="2.79"/>
    <n v="8.370000000000001"/>
    <n v="17.670000000000002"/>
    <n v="8.370000000000001"/>
    <n v="18.600000000000001"/>
    <n v="21.39"/>
    <n v="0.93"/>
    <n v="29.76"/>
    <n v="0"/>
    <n v="2.79"/>
    <n v="0"/>
  </r>
  <r>
    <x v="245"/>
    <x v="8"/>
    <x v="1"/>
    <n v="237.15000000000003"/>
    <n v="74.400000000000006"/>
    <n v="38.130000000000003"/>
    <n v="68.820000000000007"/>
    <n v="55.8"/>
    <n v="0"/>
    <n v="0.46500000000000002"/>
    <n v="0.61380000000000001"/>
    <n v="0.78120000000000001"/>
    <n v="0.78120000000000001"/>
    <n v="0.85560000000000003"/>
    <n v="0.37200000000000005"/>
    <n v="0.66959999999999997"/>
    <n v="0.81840000000000002"/>
    <n v="0.59520000000000006"/>
    <n v="0.64170000000000005"/>
    <n v="0.88350000000000006"/>
    <n v="0.45569999999999999"/>
    <n v="0.87420000000000009"/>
    <n v="0.83700000000000008"/>
    <n v="0.61380000000000001"/>
    <n v="0.2697"/>
    <n v="0.36270000000000002"/>
    <n v="0"/>
    <n v="0"/>
    <n v="5.58"/>
    <n v="12.09"/>
    <n v="0"/>
    <n v="15.81"/>
    <n v="0"/>
    <n v="4.6500000000000004"/>
    <n v="0"/>
    <n v="0"/>
    <n v="0"/>
    <n v="2.79"/>
    <n v="24.18"/>
    <n v="0"/>
    <n v="0"/>
    <n v="0"/>
    <n v="0"/>
    <n v="3.72"/>
    <n v="25.110000000000003"/>
    <n v="0"/>
    <n v="0"/>
    <n v="4.6500000000000004"/>
    <n v="0"/>
    <n v="4.6500000000000004"/>
    <n v="12.09"/>
    <n v="25.110000000000003"/>
    <n v="0"/>
    <n v="12.09"/>
    <n v="0"/>
    <n v="10.23"/>
    <n v="13.020000000000001"/>
    <n v="0"/>
    <n v="4.6500000000000004"/>
    <n v="0"/>
    <n v="8.370000000000001"/>
    <n v="0"/>
    <n v="12.09"/>
    <n v="2.79"/>
    <n v="21.39"/>
    <n v="12.09"/>
  </r>
  <r>
    <x v="246"/>
    <x v="8"/>
    <x v="2"/>
    <n v="306.89999999999998"/>
    <n v="49.29"/>
    <n v="104.16"/>
    <n v="56.730000000000004"/>
    <n v="96.72"/>
    <n v="0"/>
    <n v="0.24180000000000001"/>
    <n v="0.47430000000000005"/>
    <n v="0.68820000000000003"/>
    <n v="0.22320000000000001"/>
    <n v="0.60450000000000004"/>
    <n v="0.55800000000000005"/>
    <n v="0.85560000000000003"/>
    <n v="0.79980000000000007"/>
    <n v="0.59520000000000006"/>
    <n v="0.52080000000000004"/>
    <n v="0.90210000000000001"/>
    <n v="0.75330000000000008"/>
    <n v="0.74400000000000011"/>
    <n v="0.71610000000000007"/>
    <n v="0.87420000000000009"/>
    <n v="0.88350000000000006"/>
    <n v="0.73470000000000002"/>
    <n v="17.670000000000002"/>
    <n v="36.270000000000003"/>
    <n v="0"/>
    <n v="2.79"/>
    <n v="7.44"/>
    <n v="13.020000000000001"/>
    <n v="0"/>
    <n v="9.3000000000000007"/>
    <n v="17.670000000000002"/>
    <n v="0"/>
    <n v="0.93"/>
    <n v="29.76"/>
    <n v="0"/>
    <n v="6.5100000000000007"/>
    <n v="10.23"/>
    <n v="0"/>
    <n v="0"/>
    <n v="0"/>
    <n v="26.970000000000002"/>
    <n v="23.25"/>
    <n v="0"/>
    <n v="8.370000000000001"/>
    <n v="19.53"/>
    <n v="3.72"/>
    <n v="0"/>
    <n v="21.39"/>
    <n v="0"/>
    <n v="0.93"/>
    <n v="2.79"/>
    <n v="0"/>
    <n v="29.76"/>
    <n v="0"/>
    <n v="0"/>
    <n v="0"/>
    <n v="1.86"/>
    <n v="0"/>
    <n v="6.5100000000000007"/>
    <n v="0"/>
    <n v="7.44"/>
    <n v="3.72"/>
  </r>
  <r>
    <x v="247"/>
    <x v="8"/>
    <x v="3"/>
    <n v="301.32000000000005"/>
    <n v="67.89"/>
    <n v="106.02000000000001"/>
    <n v="86.490000000000009"/>
    <n v="40.92"/>
    <n v="1"/>
    <n v="0.65100000000000013"/>
    <n v="0.15810000000000002"/>
    <n v="0.75330000000000008"/>
    <n v="0.90210000000000001"/>
    <n v="0.49290000000000006"/>
    <n v="0.8277000000000001"/>
    <n v="0.68820000000000003"/>
    <n v="0.67890000000000006"/>
    <n v="0.79980000000000007"/>
    <n v="0.68820000000000003"/>
    <n v="0.5766"/>
    <n v="0.13950000000000001"/>
    <n v="0.90210000000000001"/>
    <n v="0.84630000000000005"/>
    <n v="0.5766"/>
    <n v="0.2883"/>
    <n v="0.33479999999999999"/>
    <n v="0"/>
    <n v="0"/>
    <n v="0.93"/>
    <n v="0"/>
    <n v="6.5100000000000007"/>
    <n v="3.72"/>
    <n v="36.270000000000003"/>
    <n v="0.93"/>
    <n v="31.62"/>
    <n v="26.040000000000003"/>
    <n v="18.600000000000001"/>
    <n v="0.93"/>
    <n v="0"/>
    <n v="0"/>
    <n v="5.58"/>
    <n v="0"/>
    <n v="12.09"/>
    <n v="12.09"/>
    <n v="5.58"/>
    <n v="4.6500000000000004"/>
    <n v="32.550000000000004"/>
    <n v="9.3000000000000007"/>
    <n v="14.88"/>
    <n v="8.370000000000001"/>
    <n v="13.020000000000001"/>
    <n v="1.86"/>
    <n v="0"/>
    <n v="0"/>
    <n v="0"/>
    <n v="6.5100000000000007"/>
    <n v="6.5100000000000007"/>
    <n v="18.600000000000001"/>
    <n v="0"/>
    <n v="14.88"/>
    <n v="3.72"/>
    <n v="13.950000000000001"/>
    <n v="0"/>
    <n v="10.23"/>
    <n v="0"/>
    <n v="0"/>
  </r>
  <r>
    <x v="248"/>
    <x v="8"/>
    <x v="4"/>
    <n v="457.56"/>
    <n v="151.59"/>
    <n v="74.400000000000006"/>
    <n v="162.75"/>
    <n v="68.820000000000007"/>
    <n v="0"/>
    <n v="0.30690000000000001"/>
    <n v="0.63240000000000007"/>
    <n v="0.91139999999999999"/>
    <n v="0.65100000000000013"/>
    <n v="0.88350000000000006"/>
    <n v="0.6231000000000001"/>
    <n v="0.66959999999999997"/>
    <n v="0.78120000000000001"/>
    <n v="0.80910000000000004"/>
    <n v="0.67890000000000006"/>
    <n v="0.66959999999999997"/>
    <n v="0.48360000000000003"/>
    <n v="0.83700000000000008"/>
    <n v="0.67890000000000006"/>
    <n v="0.8277000000000001"/>
    <n v="0.73470000000000002"/>
    <n v="0.86490000000000011"/>
    <n v="0"/>
    <n v="7.44"/>
    <n v="12.09"/>
    <n v="15.81"/>
    <n v="0"/>
    <n v="0"/>
    <n v="19.53"/>
    <n v="19.53"/>
    <n v="0"/>
    <n v="0"/>
    <n v="1.86"/>
    <n v="12.09"/>
    <n v="1.86"/>
    <n v="0"/>
    <n v="17.670000000000002"/>
    <n v="8.370000000000001"/>
    <n v="11.16"/>
    <n v="0"/>
    <n v="17.670000000000002"/>
    <n v="0"/>
    <n v="0"/>
    <n v="40.92"/>
    <n v="29.76"/>
    <n v="0"/>
    <n v="25.110000000000003"/>
    <n v="36.270000000000003"/>
    <n v="0"/>
    <n v="2.79"/>
    <n v="27.900000000000002"/>
    <n v="0"/>
    <n v="3.72"/>
    <n v="15.81"/>
    <n v="4.6500000000000004"/>
    <n v="39.99"/>
    <n v="13.950000000000001"/>
    <n v="15.81"/>
    <n v="22.32"/>
    <n v="26.040000000000003"/>
    <n v="9.3000000000000007"/>
    <n v="0"/>
  </r>
  <r>
    <x v="249"/>
    <x v="8"/>
    <x v="5"/>
    <n v="672.3900000000001"/>
    <n v="209.25"/>
    <n v="190.65"/>
    <n v="148.80000000000001"/>
    <n v="123.69000000000003"/>
    <n v="0"/>
    <n v="0.78120000000000001"/>
    <n v="0.63240000000000007"/>
    <n v="0.72540000000000004"/>
    <n v="0.2046"/>
    <n v="0.76260000000000006"/>
    <n v="0.26040000000000002"/>
    <n v="0.74400000000000011"/>
    <n v="0.6231000000000001"/>
    <n v="0.85560000000000003"/>
    <n v="0.43710000000000004"/>
    <n v="0.58590000000000009"/>
    <n v="0.45569999999999999"/>
    <n v="0.93"/>
    <n v="0.88350000000000006"/>
    <n v="0.40920000000000001"/>
    <n v="0.71610000000000007"/>
    <n v="0.87420000000000009"/>
    <n v="42.78"/>
    <n v="0"/>
    <n v="35.340000000000003"/>
    <n v="30.69"/>
    <n v="12.09"/>
    <n v="0"/>
    <n v="51.150000000000006"/>
    <n v="18.600000000000001"/>
    <n v="0"/>
    <n v="0"/>
    <n v="18.600000000000001"/>
    <n v="18.600000000000001"/>
    <n v="28.830000000000002"/>
    <n v="32.550000000000004"/>
    <n v="0"/>
    <n v="8.370000000000001"/>
    <n v="15.81"/>
    <n v="1.86"/>
    <n v="7.44"/>
    <n v="10.23"/>
    <n v="13.950000000000001"/>
    <n v="25.110000000000003"/>
    <n v="0"/>
    <n v="12.09"/>
    <n v="0"/>
    <n v="37.200000000000003"/>
    <n v="21.39"/>
    <n v="19.53"/>
    <n v="0"/>
    <n v="19.53"/>
    <n v="0"/>
    <n v="13.950000000000001"/>
    <n v="12.09"/>
    <n v="31.62"/>
    <n v="31.62"/>
    <n v="31.62"/>
    <n v="13.020000000000001"/>
    <n v="22.32"/>
    <n v="37.200000000000003"/>
    <n v="15.81"/>
  </r>
  <r>
    <x v="250"/>
    <x v="8"/>
    <x v="6"/>
    <n v="425.01"/>
    <n v="119.97"/>
    <n v="159.03000000000003"/>
    <n v="62.31"/>
    <n v="83.700000000000017"/>
    <n v="0"/>
    <n v="0.5766"/>
    <n v="0.44640000000000002"/>
    <n v="0.66959999999999997"/>
    <n v="0.64170000000000005"/>
    <n v="0.35340000000000005"/>
    <n v="0.81840000000000002"/>
    <n v="0.35340000000000005"/>
    <n v="0.55800000000000005"/>
    <n v="0.68820000000000003"/>
    <n v="0.26040000000000002"/>
    <n v="0.40920000000000001"/>
    <n v="0.88350000000000006"/>
    <n v="0.83700000000000008"/>
    <n v="0.2883"/>
    <n v="0.89280000000000004"/>
    <n v="0.85560000000000003"/>
    <n v="0.76260000000000006"/>
    <n v="13.020000000000001"/>
    <n v="24.18"/>
    <n v="0"/>
    <n v="36.270000000000003"/>
    <n v="24.18"/>
    <n v="4.6500000000000004"/>
    <n v="0"/>
    <n v="13.950000000000001"/>
    <n v="25.110000000000003"/>
    <n v="17.670000000000002"/>
    <n v="8.370000000000001"/>
    <n v="27.900000000000002"/>
    <n v="10.23"/>
    <n v="0"/>
    <n v="8.370000000000001"/>
    <n v="0"/>
    <n v="13.020000000000001"/>
    <n v="23.25"/>
    <n v="0.93"/>
    <n v="0"/>
    <n v="1.86"/>
    <n v="26.040000000000003"/>
    <n v="8.370000000000001"/>
    <n v="6.5100000000000007"/>
    <n v="0"/>
    <n v="8.370000000000001"/>
    <n v="3.72"/>
    <n v="0"/>
    <n v="0"/>
    <n v="7.44"/>
    <n v="1.86"/>
    <n v="26.040000000000003"/>
    <n v="25.110000000000003"/>
    <n v="2.79"/>
    <n v="0"/>
    <n v="4.6500000000000004"/>
    <n v="13.950000000000001"/>
    <n v="0"/>
    <n v="18.600000000000001"/>
    <n v="26.970000000000002"/>
  </r>
  <r>
    <x v="251"/>
    <x v="8"/>
    <x v="7"/>
    <n v="443.61"/>
    <n v="131.13"/>
    <n v="98.579999999999984"/>
    <n v="94.86"/>
    <n v="119.04"/>
    <n v="0"/>
    <n v="0.63240000000000007"/>
    <n v="0.46500000000000002"/>
    <n v="0.79980000000000007"/>
    <n v="0.83700000000000008"/>
    <n v="0.85560000000000003"/>
    <n v="0.64170000000000005"/>
    <n v="0.56730000000000003"/>
    <n v="0.47430000000000005"/>
    <n v="0.5766"/>
    <n v="0.56730000000000003"/>
    <n v="0.66959999999999997"/>
    <n v="0.51150000000000007"/>
    <n v="0.27900000000000003"/>
    <n v="0.65100000000000013"/>
    <n v="0.67890000000000006"/>
    <n v="0.43710000000000004"/>
    <n v="0.81840000000000002"/>
    <n v="0.93"/>
    <n v="22.32"/>
    <n v="3.72"/>
    <n v="4.6500000000000004"/>
    <n v="27.900000000000002"/>
    <n v="3.72"/>
    <n v="14.88"/>
    <n v="0"/>
    <n v="7.44"/>
    <n v="13.020000000000001"/>
    <n v="0"/>
    <n v="0.93"/>
    <n v="21.39"/>
    <n v="24.18"/>
    <n v="6.5100000000000007"/>
    <n v="10.23"/>
    <n v="29.76"/>
    <n v="6.5100000000000007"/>
    <n v="0"/>
    <n v="19.53"/>
    <n v="0"/>
    <n v="12.09"/>
    <n v="13.020000000000001"/>
    <n v="2.79"/>
    <n v="8.370000000000001"/>
    <n v="33.480000000000004"/>
    <n v="0"/>
    <n v="11.16"/>
    <n v="13.950000000000001"/>
    <n v="0"/>
    <n v="15.81"/>
    <n v="30.69"/>
    <n v="6.5100000000000007"/>
    <n v="6.5100000000000007"/>
    <n v="2.79"/>
    <n v="12.09"/>
    <n v="18.600000000000001"/>
    <n v="25.110000000000003"/>
    <n v="13.020000000000001"/>
    <n v="0"/>
  </r>
  <r>
    <x v="252"/>
    <x v="8"/>
    <x v="8"/>
    <n v="449.19000000000005"/>
    <n v="126.48"/>
    <n v="103.22999999999999"/>
    <n v="122.76000000000008"/>
    <n v="96.720000000000013"/>
    <n v="0"/>
    <n v="0.41850000000000004"/>
    <n v="0.79049999999999998"/>
    <n v="0.70680000000000009"/>
    <n v="0.24180000000000001"/>
    <n v="0.78120000000000001"/>
    <n v="0.70680000000000009"/>
    <n v="0.58590000000000009"/>
    <n v="0.63240000000000007"/>
    <n v="0.54869999999999997"/>
    <n v="0.5766"/>
    <n v="0.72540000000000004"/>
    <n v="0.71610000000000007"/>
    <n v="0.91139999999999999"/>
    <n v="0.52080000000000004"/>
    <n v="0.70680000000000009"/>
    <n v="0.79980000000000007"/>
    <n v="0.86490000000000011"/>
    <n v="18.600000000000001"/>
    <n v="3.72"/>
    <n v="8.370000000000001"/>
    <n v="9.3000000000000007"/>
    <n v="12.09"/>
    <n v="9.3000000000000007"/>
    <n v="23.25"/>
    <n v="0"/>
    <n v="1.86"/>
    <n v="16.740000000000002"/>
    <n v="0"/>
    <n v="13.950000000000001"/>
    <n v="0"/>
    <n v="18.600000000000001"/>
    <n v="0"/>
    <n v="22.32"/>
    <n v="0"/>
    <n v="16.740000000000002"/>
    <n v="14.88"/>
    <n v="10.23"/>
    <n v="11.16"/>
    <n v="0"/>
    <n v="10.23"/>
    <n v="13.020000000000001"/>
    <n v="28.830000000000002"/>
    <n v="2.79"/>
    <n v="29.76"/>
    <n v="0"/>
    <n v="16.740000000000002"/>
    <n v="10.230000000000054"/>
    <n v="21.39"/>
    <n v="9.3000000000000007"/>
    <n v="9.3000000000000007"/>
    <n v="11.16"/>
    <n v="0"/>
    <n v="25.110000000000003"/>
    <n v="0"/>
    <n v="0"/>
    <n v="39.06"/>
    <n v="11.16"/>
  </r>
  <r>
    <x v="253"/>
    <x v="8"/>
    <x v="9"/>
    <n v="446.40000000000003"/>
    <n v="112.53000000000002"/>
    <n v="89.28"/>
    <n v="64.17"/>
    <n v="180.42000000000002"/>
    <n v="0"/>
    <n v="0.32550000000000007"/>
    <n v="0.65100000000000013"/>
    <n v="0.74400000000000011"/>
    <n v="0.44640000000000002"/>
    <n v="0.46500000000000002"/>
    <n v="0.81840000000000002"/>
    <n v="0.89280000000000004"/>
    <n v="0.83700000000000008"/>
    <n v="0.43710000000000004"/>
    <n v="0.72540000000000004"/>
    <n v="0.59520000000000006"/>
    <n v="0.83700000000000008"/>
    <n v="0.93"/>
    <n v="0.87420000000000009"/>
    <n v="0.68820000000000003"/>
    <n v="0.58590000000000009"/>
    <n v="0.66959999999999997"/>
    <n v="0"/>
    <n v="20.46"/>
    <n v="0"/>
    <n v="10.23"/>
    <n v="0"/>
    <n v="4.6500000000000004"/>
    <n v="7.44"/>
    <n v="0"/>
    <n v="46.5"/>
    <n v="0"/>
    <n v="8.370000000000001"/>
    <n v="0.93"/>
    <n v="15.81"/>
    <n v="38.130000000000003"/>
    <n v="10.23"/>
    <n v="28.830000000000002"/>
    <n v="27.900000000000002"/>
    <n v="10.23"/>
    <n v="0"/>
    <n v="48.36"/>
    <n v="22.32"/>
    <n v="0"/>
    <n v="6.5100000000000007"/>
    <n v="0"/>
    <n v="6.5100000000000007"/>
    <n v="2.79"/>
    <n v="0"/>
    <n v="6.5100000000000007"/>
    <n v="0"/>
    <n v="19.53"/>
    <n v="29.76"/>
    <n v="0"/>
    <n v="22.32"/>
    <n v="0"/>
    <n v="0"/>
    <n v="22.32"/>
    <n v="4.6500000000000004"/>
    <n v="0"/>
    <n v="33.480000000000004"/>
    <n v="0"/>
  </r>
  <r>
    <x v="254"/>
    <x v="8"/>
    <x v="10"/>
    <n v="351.54"/>
    <n v="69.75"/>
    <n v="101.37000000000005"/>
    <n v="75.330000000000013"/>
    <n v="105.08999999999996"/>
    <n v="0"/>
    <n v="0.39990000000000003"/>
    <n v="0.53010000000000013"/>
    <n v="0.74400000000000011"/>
    <n v="0.60450000000000004"/>
    <n v="0.27900000000000003"/>
    <n v="0.78120000000000001"/>
    <n v="0.52080000000000004"/>
    <n v="0.56730000000000003"/>
    <n v="0.79980000000000007"/>
    <n v="0.63240000000000007"/>
    <n v="0.58590000000000009"/>
    <n v="0.41850000000000004"/>
    <n v="0.91139999999999999"/>
    <n v="0.52080000000000004"/>
    <n v="0.52080000000000004"/>
    <n v="0.33479999999999999"/>
    <n v="0.23250000000000001"/>
    <n v="10.23"/>
    <n v="4.6500000000000004"/>
    <n v="39.06"/>
    <n v="13.950000000000001"/>
    <n v="0"/>
    <n v="2.7900000000000529"/>
    <n v="2.79"/>
    <n v="3.72"/>
    <n v="14.88"/>
    <n v="9.3000000000000007"/>
    <n v="0"/>
    <n v="0.93"/>
    <n v="4.6500000000000004"/>
    <n v="21.39"/>
    <n v="10.229999999999947"/>
    <n v="0"/>
    <n v="31.62"/>
    <n v="0"/>
    <n v="26.040000000000003"/>
    <n v="10.23"/>
    <n v="0"/>
    <n v="14.88"/>
    <n v="18.600000000000001"/>
    <n v="0"/>
    <n v="7.44"/>
    <n v="0.93"/>
    <n v="0"/>
    <n v="0"/>
    <n v="15.81"/>
    <n v="17.670000000000002"/>
    <n v="6.5100000000000007"/>
    <n v="12.09"/>
    <n v="1.86"/>
    <n v="0"/>
    <n v="0"/>
    <n v="5.58"/>
    <n v="9.3000000000000007"/>
    <n v="34.410000000000004"/>
    <n v="0"/>
    <n v="0"/>
  </r>
  <r>
    <x v="255"/>
    <x v="8"/>
    <x v="11"/>
    <n v="367.35000000000019"/>
    <n v="130.20000000000002"/>
    <n v="69.750000000000014"/>
    <n v="117.18000000000012"/>
    <n v="50.220000000000006"/>
    <n v="0"/>
    <n v="0.79980000000000007"/>
    <n v="0.23250000000000001"/>
    <n v="0.44640000000000002"/>
    <n v="0.60450000000000004"/>
    <n v="0.84630000000000005"/>
    <n v="0.6231000000000001"/>
    <n v="0.56730000000000003"/>
    <n v="0.26040000000000002"/>
    <n v="0.80910000000000004"/>
    <n v="0.61380000000000001"/>
    <n v="0.92070000000000007"/>
    <n v="0.73470000000000002"/>
    <n v="0.50220000000000009"/>
    <n v="0.67890000000000006"/>
    <n v="0.79049999999999998"/>
    <n v="0.39990000000000003"/>
    <n v="0.27900000000000003"/>
    <n v="35.340000000000003"/>
    <n v="12.09"/>
    <n v="0"/>
    <n v="0"/>
    <n v="10.23"/>
    <n v="0"/>
    <n v="1.86"/>
    <n v="10.23"/>
    <n v="0"/>
    <n v="0"/>
    <n v="29.76"/>
    <n v="12.09"/>
    <n v="5.58"/>
    <n v="0"/>
    <n v="0"/>
    <n v="0"/>
    <n v="0"/>
    <n v="12.09"/>
    <n v="6.5100000000000007"/>
    <n v="13.950000000000001"/>
    <n v="17.670000000000002"/>
    <n v="22.32"/>
    <n v="8.370000000000001"/>
    <n v="31.62"/>
    <n v="0"/>
    <n v="5.58"/>
    <n v="19.53"/>
    <n v="4.6500000000000004"/>
    <n v="6.5100000000001064"/>
    <n v="0.93"/>
    <n v="8.370000000000001"/>
    <n v="22.32"/>
    <n v="0"/>
    <n v="22.32"/>
    <n v="14.88"/>
    <n v="2.79"/>
    <n v="37.200000000000003"/>
    <n v="0"/>
    <n v="16.740000000000002"/>
    <n v="5.58"/>
  </r>
  <r>
    <x v="256"/>
    <x v="8"/>
    <x v="12"/>
    <n v="451.05000000000007"/>
    <n v="130.20000000000002"/>
    <n v="121.83000000000001"/>
    <n v="66.03"/>
    <n v="132.99"/>
    <n v="0"/>
    <n v="0.2046"/>
    <n v="0.6231000000000001"/>
    <n v="0.66959999999999997"/>
    <n v="0.90210000000000001"/>
    <n v="0.87420000000000009"/>
    <n v="0.63240000000000007"/>
    <n v="0.68820000000000003"/>
    <n v="0.50220000000000009"/>
    <n v="0.77190000000000014"/>
    <n v="0.68820000000000003"/>
    <n v="0.47430000000000005"/>
    <n v="0.41850000000000004"/>
    <n v="0.85560000000000003"/>
    <n v="0.91139999999999999"/>
    <n v="0.52080000000000004"/>
    <n v="0.86490000000000011"/>
    <n v="0.60450000000000004"/>
    <n v="13.020000000000001"/>
    <n v="36.270000000000003"/>
    <n v="9.3000000000000007"/>
    <n v="35.340000000000003"/>
    <n v="21.39"/>
    <n v="6.5100000000000007"/>
    <n v="0"/>
    <n v="0"/>
    <n v="0"/>
    <n v="0"/>
    <n v="9.3000000000000007"/>
    <n v="0"/>
    <n v="35.340000000000003"/>
    <n v="0"/>
    <n v="0"/>
    <n v="26.970000000000002"/>
    <n v="25.110000000000003"/>
    <n v="24.18"/>
    <n v="0.93"/>
    <n v="20.46"/>
    <n v="0"/>
    <n v="6.5100000000000007"/>
    <n v="13.950000000000001"/>
    <n v="11.16"/>
    <n v="0"/>
    <n v="0"/>
    <n v="8.370000000000001"/>
    <n v="0.93"/>
    <n v="3.72"/>
    <n v="21.39"/>
    <n v="19.53"/>
    <n v="13.950000000000001"/>
    <n v="0"/>
    <n v="13.020000000000001"/>
    <n v="6.5100000000000007"/>
    <n v="26.040000000000003"/>
    <n v="12.09"/>
    <n v="0"/>
    <n v="39.06"/>
    <n v="0"/>
  </r>
  <r>
    <x v="257"/>
    <x v="8"/>
    <x v="13"/>
    <n v="330.15000000000015"/>
    <n v="74.400000000000006"/>
    <n v="63.240000000000101"/>
    <n v="128.34000000000003"/>
    <n v="64.17"/>
    <n v="0"/>
    <n v="0.41850000000000004"/>
    <n v="0.48360000000000003"/>
    <n v="0.77190000000000014"/>
    <n v="0.80910000000000004"/>
    <n v="0.81840000000000002"/>
    <n v="0.51150000000000007"/>
    <n v="0.61380000000000001"/>
    <n v="0.25110000000000005"/>
    <n v="0.59520000000000006"/>
    <n v="0.81840000000000002"/>
    <n v="0.6231000000000001"/>
    <n v="0.73470000000000002"/>
    <n v="0.78120000000000001"/>
    <n v="0.83700000000000008"/>
    <n v="0.88350000000000006"/>
    <n v="0.84630000000000005"/>
    <n v="0.73470000000000002"/>
    <n v="0"/>
    <n v="24.18"/>
    <n v="0"/>
    <n v="24.18"/>
    <n v="5.58"/>
    <n v="4.6500000000000004"/>
    <n v="0"/>
    <n v="2.79"/>
    <n v="1.8600000000001058"/>
    <n v="0"/>
    <n v="0"/>
    <n v="25.110000000000003"/>
    <n v="0"/>
    <n v="23.25"/>
    <n v="0"/>
    <n v="10.23"/>
    <n v="0"/>
    <n v="3.72"/>
    <n v="0"/>
    <n v="1.86"/>
    <n v="2.79"/>
    <n v="22.32"/>
    <n v="0"/>
    <n v="14.88"/>
    <n v="22.32"/>
    <n v="8.370000000000001"/>
    <n v="4.6500000000000004"/>
    <n v="2.79"/>
    <n v="44.64"/>
    <n v="5.58"/>
    <n v="11.16"/>
    <n v="0"/>
    <n v="1.86"/>
    <n v="0"/>
    <n v="0.93"/>
    <n v="19.53"/>
    <n v="0"/>
    <n v="0.93"/>
    <n v="19.53"/>
    <n v="20.46"/>
  </r>
  <r>
    <x v="258"/>
    <x v="8"/>
    <x v="14"/>
    <n v="588.69000000000005"/>
    <n v="146.01000000000002"/>
    <n v="90.210000000000008"/>
    <n v="189.72"/>
    <n v="162.75"/>
    <n v="0"/>
    <n v="0.18600000000000003"/>
    <n v="0.67890000000000006"/>
    <n v="0.72540000000000004"/>
    <n v="0.67890000000000006"/>
    <n v="0.87420000000000009"/>
    <n v="0.51150000000000007"/>
    <n v="0.1023"/>
    <n v="0.64170000000000005"/>
    <n v="0.79980000000000007"/>
    <n v="0.6603"/>
    <n v="0.6603"/>
    <n v="0.68820000000000003"/>
    <n v="0.93"/>
    <n v="0.90210000000000001"/>
    <n v="0.85560000000000003"/>
    <n v="0.50220000000000009"/>
    <n v="0.34410000000000002"/>
    <n v="0"/>
    <n v="4.6500000000000004"/>
    <n v="21.39"/>
    <n v="0"/>
    <n v="10.23"/>
    <n v="20.46"/>
    <n v="6.5100000000000007"/>
    <n v="1.86"/>
    <n v="6.5100000000000007"/>
    <n v="18.600000000000001"/>
    <n v="38.130000000000003"/>
    <n v="15.81"/>
    <n v="0"/>
    <n v="0"/>
    <n v="50.220000000000006"/>
    <n v="29.76"/>
    <n v="14.88"/>
    <n v="16.740000000000002"/>
    <n v="13.950000000000001"/>
    <n v="21.39"/>
    <n v="38.130000000000003"/>
    <n v="7.44"/>
    <n v="0"/>
    <n v="45.57"/>
    <n v="20.46"/>
    <n v="39.99"/>
    <n v="0"/>
    <n v="6.5100000000000007"/>
    <n v="0"/>
    <n v="31.62"/>
    <n v="7.44"/>
    <n v="9.3000000000000007"/>
    <n v="0"/>
    <n v="0"/>
    <n v="33.480000000000004"/>
    <n v="49.29"/>
    <n v="0"/>
    <n v="21.39"/>
    <n v="0"/>
    <n v="25.110000000000003"/>
  </r>
  <r>
    <x v="259"/>
    <x v="8"/>
    <x v="15"/>
    <n v="443.60999999999996"/>
    <n v="138.57"/>
    <n v="108.81"/>
    <n v="114.39"/>
    <n v="81.839999999999989"/>
    <n v="0"/>
    <n v="0.60450000000000004"/>
    <n v="0.59520000000000006"/>
    <n v="0.91139999999999999"/>
    <n v="0.81840000000000002"/>
    <n v="0.79980000000000007"/>
    <n v="0.56730000000000003"/>
    <n v="0.53010000000000013"/>
    <n v="0.63240000000000007"/>
    <n v="0.39990000000000003"/>
    <n v="0.56730000000000003"/>
    <n v="0.93"/>
    <n v="0.91139999999999999"/>
    <n v="0.80910000000000004"/>
    <n v="0.63240000000000007"/>
    <n v="0.87420000000000009"/>
    <n v="0.6231000000000001"/>
    <n v="0.72540000000000004"/>
    <n v="20.46"/>
    <n v="0"/>
    <n v="12.09"/>
    <n v="1.86"/>
    <n v="0"/>
    <n v="7.44"/>
    <n v="7.44"/>
    <n v="6.5100000000000007"/>
    <n v="26.970000000000002"/>
    <n v="26.040000000000003"/>
    <n v="16.740000000000002"/>
    <n v="25.110000000000003"/>
    <n v="15.81"/>
    <n v="0"/>
    <n v="2.79"/>
    <n v="12.09"/>
    <n v="24.18"/>
    <n v="0"/>
    <n v="0"/>
    <n v="1.86"/>
    <n v="7.44"/>
    <n v="5.58"/>
    <n v="3.72"/>
    <n v="10.23"/>
    <n v="0"/>
    <n v="21.39"/>
    <n v="0"/>
    <n v="42.78"/>
    <n v="12.09"/>
    <n v="11.16"/>
    <n v="24.18"/>
    <n v="14.88"/>
    <n v="1.86"/>
    <n v="39.99"/>
    <n v="9.3000000000000007"/>
    <n v="6.5100000000000007"/>
    <n v="22.32"/>
    <n v="0"/>
    <n v="0"/>
    <n v="19.53"/>
  </r>
  <r>
    <x v="260"/>
    <x v="8"/>
    <x v="16"/>
    <n v="451.05000000000007"/>
    <n v="131.13000000000002"/>
    <n v="71.61"/>
    <n v="110.67"/>
    <n v="137.64000000000001"/>
    <n v="0"/>
    <n v="0.68820000000000003"/>
    <n v="0.2697"/>
    <n v="0.6603"/>
    <n v="0.75330000000000008"/>
    <n v="0.1953"/>
    <n v="0.18600000000000003"/>
    <n v="0.92070000000000007"/>
    <n v="0.55800000000000005"/>
    <n v="0.88350000000000006"/>
    <n v="0.66959999999999997"/>
    <n v="0.67890000000000006"/>
    <n v="0.50220000000000009"/>
    <n v="0.86490000000000011"/>
    <n v="0.50220000000000009"/>
    <n v="0.86490000000000011"/>
    <n v="0.39990000000000003"/>
    <n v="0.66959999999999997"/>
    <n v="12.09"/>
    <n v="1.86"/>
    <n v="0"/>
    <n v="0"/>
    <n v="11.16"/>
    <n v="7.44"/>
    <n v="3.72"/>
    <n v="23.25"/>
    <n v="0"/>
    <n v="12.09"/>
    <n v="19.53"/>
    <n v="4.6500000000000004"/>
    <n v="15.81"/>
    <n v="28.830000000000002"/>
    <n v="0"/>
    <n v="18.600000000000001"/>
    <n v="0"/>
    <n v="26.970000000000002"/>
    <n v="0"/>
    <n v="42.78"/>
    <n v="0"/>
    <n v="12.09"/>
    <n v="0"/>
    <n v="1.86"/>
    <n v="0"/>
    <n v="24.18"/>
    <n v="27.900000000000002"/>
    <n v="0"/>
    <n v="11.16"/>
    <n v="33.480000000000004"/>
    <n v="14.88"/>
    <n v="8.370000000000001"/>
    <n v="33.480000000000004"/>
    <n v="29.76"/>
    <n v="1.86"/>
    <n v="22.32"/>
    <n v="0"/>
    <n v="5.58"/>
    <n v="14.88"/>
    <n v="0"/>
  </r>
  <r>
    <x v="261"/>
    <x v="8"/>
    <x v="17"/>
    <n v="473.37000000000006"/>
    <n v="93"/>
    <n v="111.60000000000001"/>
    <n v="157.17000000000002"/>
    <n v="111.60000000000001"/>
    <n v="0"/>
    <n v="0.17670000000000002"/>
    <n v="0.83700000000000008"/>
    <n v="0.50220000000000009"/>
    <n v="0.76260000000000006"/>
    <n v="0.83700000000000008"/>
    <n v="0.88350000000000006"/>
    <n v="0.55800000000000005"/>
    <n v="0.86490000000000011"/>
    <n v="0.69750000000000001"/>
    <n v="0.70680000000000009"/>
    <n v="0.12090000000000001"/>
    <n v="0.93"/>
    <n v="0.2883"/>
    <n v="0.88350000000000006"/>
    <n v="0.1116"/>
    <n v="0.38130000000000003"/>
    <n v="0.6603"/>
    <n v="0"/>
    <n v="19.53"/>
    <n v="0"/>
    <n v="13.020000000000001"/>
    <n v="7.44"/>
    <n v="6.5100000000000007"/>
    <n v="35.340000000000003"/>
    <n v="26.040000000000003"/>
    <n v="1.86"/>
    <n v="1.86"/>
    <n v="18.600000000000001"/>
    <n v="0"/>
    <n v="7.44"/>
    <n v="0"/>
    <n v="40.92"/>
    <n v="0"/>
    <n v="0"/>
    <n v="12.09"/>
    <n v="0"/>
    <n v="51.150000000000006"/>
    <n v="7.44"/>
    <n v="37.200000000000003"/>
    <n v="26.970000000000002"/>
    <n v="13.020000000000001"/>
    <n v="27.900000000000002"/>
    <n v="13.950000000000001"/>
    <n v="10.23"/>
    <n v="13.020000000000001"/>
    <n v="7.44"/>
    <n v="0"/>
    <n v="13.020000000000001"/>
    <n v="10.23"/>
    <n v="1.86"/>
    <n v="0.93"/>
    <n v="4.6500000000000004"/>
    <n v="15.81"/>
    <n v="7.44"/>
    <n v="0"/>
    <n v="14.88"/>
    <n v="24.18"/>
  </r>
  <r>
    <x v="262"/>
    <x v="8"/>
    <x v="18"/>
    <n v="345.96000000000004"/>
    <n v="47.430000000000007"/>
    <n v="100.44000000000001"/>
    <n v="78.12"/>
    <n v="119.97000000000003"/>
    <n v="0"/>
    <n v="0.86490000000000011"/>
    <n v="0.83700000000000008"/>
    <n v="0.73470000000000002"/>
    <n v="0.73470000000000002"/>
    <n v="0.78120000000000001"/>
    <n v="0.74400000000000011"/>
    <n v="0.93"/>
    <n v="0.61380000000000001"/>
    <n v="0.8277000000000001"/>
    <n v="0.91139999999999999"/>
    <n v="0.63240000000000007"/>
    <n v="0.53939999999999999"/>
    <n v="0.89280000000000004"/>
    <n v="0.86490000000000011"/>
    <n v="9.3000000000000013E-2"/>
    <n v="0.79049999999999998"/>
    <n v="0.73470000000000002"/>
    <n v="8.370000000000001"/>
    <n v="46.5"/>
    <n v="0"/>
    <n v="0"/>
    <n v="8.370000000000001"/>
    <n v="0"/>
    <n v="26.970000000000002"/>
    <n v="9.3000000000000007"/>
    <n v="0"/>
    <n v="0.93"/>
    <n v="0"/>
    <n v="0"/>
    <n v="5.58"/>
    <n v="20.46"/>
    <n v="26.040000000000003"/>
    <n v="13.950000000000001"/>
    <n v="2.79"/>
    <n v="0"/>
    <n v="50.220000000000006"/>
    <n v="0.93"/>
    <n v="13.020000000000001"/>
    <n v="2.79"/>
    <n v="0"/>
    <n v="9.3000000000000007"/>
    <n v="21.39"/>
    <n v="0"/>
    <n v="17.670000000000002"/>
    <n v="5.58"/>
    <n v="6.5100000000000007"/>
    <n v="1.86"/>
    <n v="0"/>
    <n v="0"/>
    <n v="20.46"/>
    <n v="6.5100000000000007"/>
    <n v="20.46"/>
    <n v="0"/>
    <n v="0"/>
    <n v="0"/>
    <n v="0"/>
    <n v="0"/>
  </r>
  <r>
    <x v="263"/>
    <x v="8"/>
    <x v="19"/>
    <n v="609.15000000000009"/>
    <n v="117.18"/>
    <n v="247.38000000000002"/>
    <n v="125.55000000000001"/>
    <n v="119.04000000000006"/>
    <n v="0"/>
    <n v="0.85560000000000003"/>
    <n v="0.55800000000000005"/>
    <n v="0.67890000000000006"/>
    <n v="0.81840000000000002"/>
    <n v="0.89280000000000004"/>
    <n v="0.68820000000000003"/>
    <n v="0.2046"/>
    <n v="0.74400000000000011"/>
    <n v="0.80910000000000004"/>
    <n v="0.65100000000000013"/>
    <n v="0.63240000000000007"/>
    <n v="0.53010000000000013"/>
    <n v="0.91139999999999999"/>
    <n v="0.36270000000000002"/>
    <n v="0.92070000000000007"/>
    <n v="0.87420000000000009"/>
    <n v="0.58590000000000009"/>
    <n v="42.78"/>
    <n v="20.46"/>
    <n v="32.550000000000004"/>
    <n v="0"/>
    <n v="4.6500000000000004"/>
    <n v="18.600000000000001"/>
    <n v="35.340000000000003"/>
    <n v="39.06"/>
    <n v="50.220000000000006"/>
    <n v="3.72"/>
    <n v="10.23"/>
    <n v="0"/>
    <n v="18.600000000000001"/>
    <n v="16.740000000000002"/>
    <n v="19.53"/>
    <n v="24.18"/>
    <n v="13.020000000000053"/>
    <n v="0"/>
    <n v="0"/>
    <n v="26.970000000000002"/>
    <n v="23.25"/>
    <n v="0"/>
    <n v="32.550000000000004"/>
    <n v="25.110000000000003"/>
    <n v="0"/>
    <n v="1.86"/>
    <n v="10.23"/>
    <n v="4.6500000000000004"/>
    <n v="5.58"/>
    <n v="22.32"/>
    <n v="4.6500000000000004"/>
    <n v="5.58"/>
    <n v="8.370000000000001"/>
    <n v="14.88"/>
    <n v="27.900000000000002"/>
    <n v="5.58"/>
    <n v="5.58"/>
    <n v="0"/>
    <n v="35.340000000000003"/>
    <n v="9.3000000000000007"/>
  </r>
  <r>
    <x v="264"/>
    <x v="8"/>
    <x v="20"/>
    <n v="443.61"/>
    <n v="123.69"/>
    <n v="131.13"/>
    <n v="93.000000000000014"/>
    <n v="95.79"/>
    <n v="0"/>
    <n v="0.74400000000000011"/>
    <n v="0.55800000000000005"/>
    <n v="0.8277000000000001"/>
    <n v="0.67890000000000006"/>
    <n v="0.17670000000000002"/>
    <n v="0.93"/>
    <n v="0.1116"/>
    <n v="9.3000000000000013E-2"/>
    <n v="0.64170000000000005"/>
    <n v="0.56730000000000003"/>
    <n v="0.8277000000000001"/>
    <n v="0.13950000000000001"/>
    <n v="0.33479999999999999"/>
    <n v="0.83700000000000008"/>
    <n v="0.87420000000000009"/>
    <n v="0.59520000000000006"/>
    <n v="0.93"/>
    <n v="29.76"/>
    <n v="32.550000000000004"/>
    <n v="5.58"/>
    <n v="19.53"/>
    <n v="0"/>
    <n v="0"/>
    <n v="7.44"/>
    <n v="0"/>
    <n v="1.86"/>
    <n v="34.410000000000004"/>
    <n v="21.39"/>
    <n v="35.340000000000003"/>
    <n v="0"/>
    <n v="37.200000000000003"/>
    <n v="0"/>
    <n v="0"/>
    <n v="0"/>
    <n v="12.09"/>
    <n v="1.86"/>
    <n v="9.3000000000000007"/>
    <n v="22.32"/>
    <n v="16.740000000000002"/>
    <n v="7.44"/>
    <n v="23.25"/>
    <n v="0.93"/>
    <n v="0"/>
    <n v="1.86"/>
    <n v="17.670000000000002"/>
    <n v="0"/>
    <n v="2.79"/>
    <n v="0"/>
    <n v="43.71"/>
    <n v="0.93"/>
    <n v="25.110000000000003"/>
    <n v="9.3000000000000007"/>
    <n v="2.79"/>
    <n v="11.16"/>
    <n v="0"/>
    <n v="6.5100000000000007"/>
    <n v="24.18"/>
  </r>
  <r>
    <x v="265"/>
    <x v="8"/>
    <x v="21"/>
    <n v="529.17000000000007"/>
    <n v="159.03"/>
    <n v="123.69000000000001"/>
    <n v="95.79"/>
    <n v="150.66"/>
    <n v="0"/>
    <n v="0.23250000000000001"/>
    <n v="0.58590000000000009"/>
    <n v="0.65100000000000013"/>
    <n v="0.78120000000000001"/>
    <n v="0.92070000000000007"/>
    <n v="0.84630000000000005"/>
    <n v="0.69750000000000001"/>
    <n v="0.85560000000000003"/>
    <n v="0.43710000000000004"/>
    <n v="0.71610000000000007"/>
    <n v="0.63240000000000007"/>
    <n v="0.56730000000000003"/>
    <n v="0.26040000000000002"/>
    <n v="0.89280000000000004"/>
    <n v="0.68820000000000003"/>
    <n v="0.93"/>
    <n v="0.87420000000000009"/>
    <n v="26.040000000000003"/>
    <n v="0"/>
    <n v="14.88"/>
    <n v="28.830000000000002"/>
    <n v="13.950000000000001"/>
    <n v="22.32"/>
    <n v="9.3000000000000007"/>
    <n v="0"/>
    <n v="1.86"/>
    <n v="6.5100000000000007"/>
    <n v="31.62"/>
    <n v="26.970000000000002"/>
    <n v="3.72"/>
    <n v="6.5100000000000007"/>
    <n v="40.92"/>
    <n v="0"/>
    <n v="0"/>
    <n v="46.5"/>
    <n v="26.040000000000003"/>
    <n v="0"/>
    <n v="13.020000000000001"/>
    <n v="16.740000000000002"/>
    <n v="0"/>
    <n v="0.93"/>
    <n v="8.370000000000001"/>
    <n v="0"/>
    <n v="5.58"/>
    <n v="0"/>
    <n v="17.670000000000002"/>
    <n v="33.480000000000004"/>
    <n v="34.410000000000004"/>
    <n v="2.79"/>
    <n v="5.58"/>
    <n v="1.86"/>
    <n v="11.16"/>
    <n v="25.110000000000003"/>
    <n v="12.09"/>
    <n v="36.270000000000003"/>
    <n v="18.600000000000001"/>
    <n v="11.16"/>
  </r>
  <r>
    <x v="266"/>
    <x v="8"/>
    <x v="22"/>
    <n v="425.01000000000005"/>
    <n v="96.72"/>
    <n v="111.60000000000002"/>
    <n v="139.5"/>
    <n v="77.19"/>
    <n v="0"/>
    <n v="0.74400000000000011"/>
    <n v="0.33479999999999999"/>
    <n v="0.69750000000000001"/>
    <n v="0.21390000000000001"/>
    <n v="0.76260000000000006"/>
    <n v="0.6603"/>
    <n v="0.61380000000000001"/>
    <n v="0.1116"/>
    <n v="0.74400000000000011"/>
    <n v="0.70680000000000009"/>
    <n v="0.77190000000000014"/>
    <n v="0.43710000000000004"/>
    <n v="0.68820000000000003"/>
    <n v="0.55800000000000005"/>
    <n v="0.85560000000000003"/>
    <n v="0.86490000000000011"/>
    <n v="0.67890000000000006"/>
    <n v="3.72"/>
    <n v="38.130000000000003"/>
    <n v="3.72"/>
    <n v="0"/>
    <n v="17.670000000000002"/>
    <n v="0"/>
    <n v="0"/>
    <n v="14.88"/>
    <n v="0.93"/>
    <n v="32.550000000000004"/>
    <n v="18.600000000000001"/>
    <n v="3.72"/>
    <n v="14.88"/>
    <n v="18.600000000000001"/>
    <n v="19.53"/>
    <n v="2.79"/>
    <n v="3.72"/>
    <n v="12.09"/>
    <n v="1.86"/>
    <n v="0"/>
    <n v="37.200000000000003"/>
    <n v="11.16"/>
    <n v="43.71"/>
    <n v="20.46"/>
    <n v="10.23"/>
    <n v="13.020000000000001"/>
    <n v="0"/>
    <n v="3.72"/>
    <n v="0"/>
    <n v="0"/>
    <n v="18.600000000000001"/>
    <n v="0"/>
    <n v="11.16"/>
    <n v="7.44"/>
    <n v="23.25"/>
    <n v="14.88"/>
    <n v="21.39"/>
    <n v="0"/>
    <n v="0"/>
    <n v="0"/>
  </r>
  <r>
    <x v="267"/>
    <x v="8"/>
    <x v="23"/>
    <n v="483.60000000000008"/>
    <n v="142.29000000000011"/>
    <n v="160.89000000000001"/>
    <n v="105.09"/>
    <n v="75.33"/>
    <n v="0"/>
    <n v="0.8277000000000001"/>
    <n v="0.49290000000000006"/>
    <n v="0.83700000000000008"/>
    <n v="0.6603"/>
    <n v="0.86490000000000011"/>
    <n v="0.55800000000000005"/>
    <n v="0.55800000000000005"/>
    <n v="0.54869999999999997"/>
    <n v="0.68820000000000003"/>
    <n v="0.91139999999999999"/>
    <n v="0.88350000000000006"/>
    <n v="0.3906"/>
    <n v="0.80910000000000004"/>
    <n v="0.81840000000000002"/>
    <n v="0.90210000000000001"/>
    <n v="0.45569999999999999"/>
    <n v="0.81840000000000002"/>
    <n v="3.72"/>
    <n v="0"/>
    <n v="13.950000000000001"/>
    <n v="28.830000000000002"/>
    <n v="25.110000000000003"/>
    <n v="26.040000000000003"/>
    <n v="23.25"/>
    <n v="0"/>
    <n v="37.200000000000003"/>
    <n v="2.79"/>
    <n v="11.16"/>
    <n v="0"/>
    <n v="7.44"/>
    <n v="0"/>
    <n v="0"/>
    <n v="40.92"/>
    <n v="9.3000000000000007"/>
    <n v="13.950000000000001"/>
    <n v="0"/>
    <n v="3.72"/>
    <n v="0"/>
    <n v="0"/>
    <n v="0"/>
    <n v="1.86"/>
    <n v="14.88"/>
    <n v="0"/>
    <n v="4.6500000000000004"/>
    <n v="26.970000000000002"/>
    <n v="30.69"/>
    <n v="26.040000000000003"/>
    <n v="2.79"/>
    <n v="0.93000000000010574"/>
    <n v="3.72"/>
    <n v="26.040000000000003"/>
    <n v="0"/>
    <n v="31.62"/>
    <n v="5.58"/>
    <n v="25.110000000000003"/>
    <n v="12.09"/>
    <n v="34.410000000000004"/>
  </r>
  <r>
    <x v="268"/>
    <x v="8"/>
    <x v="24"/>
    <n v="534.75"/>
    <n v="101.37"/>
    <n v="212.96999999999997"/>
    <n v="94.860000000000014"/>
    <n v="125.55000000000001"/>
    <n v="0"/>
    <n v="0.65100000000000013"/>
    <n v="0.86490000000000011"/>
    <n v="0.68820000000000003"/>
    <n v="0.16739999999999999"/>
    <n v="0.78120000000000001"/>
    <n v="0.64170000000000005"/>
    <n v="0.66959999999999997"/>
    <n v="0.14880000000000002"/>
    <n v="0.89280000000000004"/>
    <n v="0.79049999999999998"/>
    <n v="0.31620000000000004"/>
    <n v="0.77190000000000014"/>
    <n v="0.79980000000000007"/>
    <n v="0.81840000000000002"/>
    <n v="0.91139999999999999"/>
    <n v="0.93"/>
    <n v="0.8277000000000001"/>
    <n v="46.5"/>
    <n v="39.06"/>
    <n v="18.600000000000001"/>
    <n v="3.72"/>
    <n v="9.3000000000000007"/>
    <n v="0"/>
    <n v="35.340000000000003"/>
    <n v="35.340000000000003"/>
    <n v="11.16"/>
    <n v="13.950000000000001"/>
    <n v="39.99"/>
    <n v="26.040000000000003"/>
    <n v="4.6500000000000004"/>
    <n v="8.370000000000001"/>
    <n v="14.88"/>
    <n v="2.79"/>
    <n v="16.740000000000002"/>
    <n v="29.76"/>
    <n v="22.32"/>
    <n v="0"/>
    <n v="12.09"/>
    <n v="5.58"/>
    <n v="13.950000000000001"/>
    <n v="0"/>
    <n v="23.25"/>
    <n v="0"/>
    <n v="7.44"/>
    <n v="0"/>
    <n v="0"/>
    <n v="32.550000000000004"/>
    <n v="7.44"/>
    <n v="5.58"/>
    <n v="10.23"/>
    <n v="0"/>
    <n v="8.370000000000001"/>
    <n v="17.670000000000002"/>
    <n v="14.88"/>
    <n v="0"/>
    <n v="7.44"/>
    <n v="29.76"/>
  </r>
  <r>
    <x v="269"/>
    <x v="8"/>
    <x v="25"/>
    <n v="513.36000000000013"/>
    <n v="117.18"/>
    <n v="69.750000000000014"/>
    <n v="212.97000000000003"/>
    <n v="113.46000000000012"/>
    <n v="0"/>
    <n v="0.90210000000000001"/>
    <n v="0.17670000000000002"/>
    <n v="0.42780000000000001"/>
    <n v="0.80910000000000004"/>
    <n v="0.85560000000000003"/>
    <n v="0.73470000000000002"/>
    <n v="0.55800000000000005"/>
    <n v="0.56730000000000003"/>
    <n v="0.66959999999999997"/>
    <n v="0.54869999999999997"/>
    <n v="0.70680000000000009"/>
    <n v="0.68820000000000003"/>
    <n v="0.70680000000000009"/>
    <n v="0.86490000000000011"/>
    <n v="0.18600000000000003"/>
    <n v="0.48360000000000003"/>
    <n v="0.65100000000000013"/>
    <n v="3.72"/>
    <n v="6.5100000000000007"/>
    <n v="5.58"/>
    <n v="0"/>
    <n v="19.53"/>
    <n v="0"/>
    <n v="8.370000000000001"/>
    <n v="0"/>
    <n v="26.040000000000003"/>
    <n v="0"/>
    <n v="0"/>
    <n v="26.970000000000002"/>
    <n v="22.32"/>
    <n v="7.44"/>
    <n v="9.3000000000001055"/>
    <n v="0"/>
    <n v="0"/>
    <n v="20.46"/>
    <n v="19.53"/>
    <n v="7.44"/>
    <n v="19.53"/>
    <n v="13.950000000000001"/>
    <n v="34.410000000000004"/>
    <n v="0.93"/>
    <n v="19.53"/>
    <n v="25.110000000000003"/>
    <n v="51.150000000000006"/>
    <n v="40.92"/>
    <n v="0.93"/>
    <n v="6.5100000000000007"/>
    <n v="0"/>
    <n v="33.480000000000004"/>
    <n v="6.5100000000000007"/>
    <n v="18.600000000000001"/>
    <n v="24.18"/>
    <n v="8.370000000000001"/>
    <n v="18.600000000000001"/>
    <n v="0"/>
    <n v="7.44"/>
    <n v="0"/>
  </r>
  <r>
    <x v="270"/>
    <x v="8"/>
    <x v="26"/>
    <n v="428.73000000000013"/>
    <n v="127.41000000000003"/>
    <n v="109.74000000000001"/>
    <n v="136.71000000000012"/>
    <n v="54.870000000000005"/>
    <n v="0"/>
    <n v="0.65100000000000013"/>
    <n v="0.64170000000000005"/>
    <n v="0.67890000000000006"/>
    <n v="0.83700000000000008"/>
    <n v="0.68820000000000003"/>
    <n v="0.83700000000000008"/>
    <n v="0.55800000000000005"/>
    <n v="0.6231000000000001"/>
    <n v="0.60450000000000004"/>
    <n v="0.74400000000000011"/>
    <n v="0.33479999999999999"/>
    <n v="0.92070000000000007"/>
    <n v="0.85560000000000003"/>
    <n v="0.79049999999999998"/>
    <n v="0.87420000000000009"/>
    <n v="0.38130000000000003"/>
    <n v="0.41850000000000004"/>
    <n v="0"/>
    <n v="0"/>
    <n v="5.58"/>
    <n v="5.58"/>
    <n v="46.5"/>
    <n v="3.72"/>
    <n v="0"/>
    <n v="0"/>
    <n v="39.99"/>
    <n v="8.370000000000001"/>
    <n v="0"/>
    <n v="0"/>
    <n v="0"/>
    <n v="18.600000000000001"/>
    <n v="0"/>
    <n v="16.740000000000002"/>
    <n v="0"/>
    <n v="19.53"/>
    <n v="0"/>
    <n v="0"/>
    <n v="39.06"/>
    <n v="16.740000000000002"/>
    <n v="12.090000000000106"/>
    <n v="0.93"/>
    <n v="20.46"/>
    <n v="15.81"/>
    <n v="9.3000000000000007"/>
    <n v="18.600000000000001"/>
    <n v="0"/>
    <n v="3.72"/>
    <n v="15.81"/>
    <n v="22.32"/>
    <n v="9.3000000000000007"/>
    <n v="21.39"/>
    <n v="8.370000000000001"/>
    <n v="22.32"/>
    <n v="0"/>
    <n v="5.58"/>
    <n v="0"/>
    <n v="22.32"/>
  </r>
  <r>
    <x v="271"/>
    <x v="8"/>
    <x v="27"/>
    <n v="476.16"/>
    <n v="135.78000000000003"/>
    <n v="130.20000000000002"/>
    <n v="122.76"/>
    <n v="87.420000000000016"/>
    <n v="0"/>
    <n v="0.73470000000000002"/>
    <n v="0.54869999999999997"/>
    <n v="0.67890000000000006"/>
    <n v="0.66959999999999997"/>
    <n v="0.85560000000000003"/>
    <n v="0.66959999999999997"/>
    <n v="0.65100000000000013"/>
    <n v="0.87420000000000009"/>
    <n v="0.13020000000000001"/>
    <n v="0.79049999999999998"/>
    <n v="0.79049999999999998"/>
    <n v="0.23250000000000001"/>
    <n v="0.53939999999999999"/>
    <n v="0.92070000000000007"/>
    <n v="0.69750000000000001"/>
    <n v="0.60450000000000004"/>
    <n v="0.33479999999999999"/>
    <n v="0"/>
    <n v="22.32"/>
    <n v="3.72"/>
    <n v="6.5100000000000007"/>
    <n v="23.25"/>
    <n v="37.200000000000003"/>
    <n v="21.39"/>
    <n v="12.09"/>
    <n v="3.72"/>
    <n v="0"/>
    <n v="9.3000000000000007"/>
    <n v="0"/>
    <n v="0"/>
    <n v="1.86"/>
    <n v="16.740000000000002"/>
    <n v="13.020000000000001"/>
    <n v="0"/>
    <n v="21.39"/>
    <n v="34.410000000000004"/>
    <n v="0"/>
    <n v="2.79"/>
    <n v="4.6500000000000004"/>
    <n v="16.740000000000002"/>
    <n v="6.5100000000000007"/>
    <n v="0"/>
    <n v="0"/>
    <n v="20.46"/>
    <n v="38.130000000000003"/>
    <n v="0"/>
    <n v="33.480000000000004"/>
    <n v="0"/>
    <n v="0"/>
    <n v="0"/>
    <n v="0"/>
    <n v="17.670000000000002"/>
    <n v="51.150000000000006"/>
    <n v="39.06"/>
    <n v="6.5100000000000007"/>
    <n v="3.72"/>
    <n v="17.670000000000002"/>
  </r>
  <r>
    <x v="272"/>
    <x v="8"/>
    <x v="28"/>
    <n v="496.62000000000012"/>
    <n v="86.490000000000052"/>
    <n v="181.35000000000008"/>
    <n v="101.37"/>
    <n v="127.41"/>
    <n v="0"/>
    <n v="0.33479999999999999"/>
    <n v="0.84630000000000005"/>
    <n v="0.6603"/>
    <n v="0.78120000000000001"/>
    <n v="0.43710000000000004"/>
    <n v="0.63240000000000007"/>
    <n v="0.70680000000000009"/>
    <n v="0.84630000000000005"/>
    <n v="0.72540000000000004"/>
    <n v="9.3000000000000013E-2"/>
    <n v="0.92070000000000007"/>
    <n v="0.87420000000000009"/>
    <n v="0.84630000000000005"/>
    <n v="0.6603"/>
    <n v="0.88350000000000006"/>
    <n v="0.3906"/>
    <n v="0.71610000000000007"/>
    <n v="9.3000000000001055"/>
    <n v="32.550000000000004"/>
    <n v="2.79"/>
    <n v="24.18"/>
    <n v="11.16"/>
    <n v="0"/>
    <n v="26.970000000000002"/>
    <n v="37.200000000000003"/>
    <n v="30.69"/>
    <n v="6.5100000000000007"/>
    <n v="0"/>
    <n v="11.16"/>
    <n v="0"/>
    <n v="6.5100000000000007"/>
    <n v="45.57"/>
    <n v="15.81"/>
    <n v="0"/>
    <n v="1.86"/>
    <n v="6.5100000000000007"/>
    <n v="39.99"/>
    <n v="26.040000000000003"/>
    <n v="0"/>
    <n v="8.370000000000001"/>
    <n v="0"/>
    <n v="34.410000000000004"/>
    <n v="0"/>
    <n v="13.020000000000001"/>
    <n v="9.3000000000000007"/>
    <n v="10.23"/>
    <n v="0"/>
    <n v="21.39"/>
    <n v="0"/>
    <n v="12.090000000000053"/>
    <n v="0"/>
    <n v="34.410000000000004"/>
    <n v="0"/>
    <n v="0"/>
    <n v="14.88"/>
    <n v="0"/>
    <n v="3.72"/>
  </r>
  <r>
    <x v="273"/>
    <x v="8"/>
    <x v="29"/>
    <n v="319.92000000000007"/>
    <n v="86.49"/>
    <n v="54.870000000000005"/>
    <n v="109.74000000000001"/>
    <n v="68.820000000000036"/>
    <n v="0"/>
    <n v="0.44640000000000002"/>
    <n v="0.44640000000000002"/>
    <n v="0.67890000000000006"/>
    <n v="0.6231000000000001"/>
    <n v="0.83700000000000008"/>
    <n v="0.64170000000000005"/>
    <n v="0.52080000000000004"/>
    <n v="0.58590000000000009"/>
    <n v="0.73470000000000002"/>
    <n v="0.54869999999999997"/>
    <n v="0.92070000000000007"/>
    <n v="0.83700000000000008"/>
    <n v="0.36270000000000002"/>
    <n v="0.40920000000000001"/>
    <n v="0.36270000000000002"/>
    <n v="0.30690000000000001"/>
    <n v="0.26040000000000002"/>
    <n v="8.370000000000001"/>
    <n v="31.62"/>
    <n v="1.86"/>
    <n v="0"/>
    <n v="9.3000000000000007"/>
    <n v="3.72"/>
    <n v="0"/>
    <n v="0"/>
    <n v="0"/>
    <n v="0"/>
    <n v="8.370000000000001"/>
    <n v="12.090000000000027"/>
    <n v="8.370000000000001"/>
    <n v="6.5100000000000007"/>
    <n v="8.370000000000001"/>
    <n v="13.020000000000001"/>
    <n v="0"/>
    <n v="0"/>
    <n v="20.46"/>
    <n v="0"/>
    <n v="2.79"/>
    <n v="12.09"/>
    <n v="0"/>
    <n v="2.79"/>
    <n v="7.44"/>
    <n v="6.5100000000000007"/>
    <n v="0"/>
    <n v="22.32"/>
    <n v="17.670000000000002"/>
    <n v="38.130000000000003"/>
    <n v="23.25"/>
    <n v="11.16"/>
    <n v="6.5100000000000007"/>
    <n v="0"/>
    <n v="13.950000000000001"/>
    <n v="3.72"/>
    <n v="12.09"/>
    <n v="6.5100000000000007"/>
    <n v="3.72"/>
    <n v="5.58"/>
  </r>
  <r>
    <x v="274"/>
    <x v="9"/>
    <x v="0"/>
    <n v="370.14"/>
    <n v="130.19999999999999"/>
    <n v="97.65"/>
    <n v="67.89"/>
    <n v="74.400000000000006"/>
    <n v="0"/>
    <n v="0.40920000000000001"/>
    <n v="0.52080000000000004"/>
    <n v="0.67890000000000006"/>
    <n v="0.58590000000000009"/>
    <n v="0.87420000000000009"/>
    <n v="0.53010000000000013"/>
    <n v="0.55800000000000005"/>
    <n v="0.79980000000000007"/>
    <n v="0.5766"/>
    <n v="0.60450000000000004"/>
    <n v="0.84630000000000005"/>
    <n v="0.41850000000000004"/>
    <n v="0.78120000000000001"/>
    <n v="0.81840000000000002"/>
    <n v="0.88350000000000006"/>
    <n v="0.5766"/>
    <n v="0.77190000000000014"/>
    <n v="12.09"/>
    <n v="13.950000000000001"/>
    <n v="24.18"/>
    <n v="0"/>
    <n v="33.480000000000004"/>
    <n v="1.86"/>
    <n v="8.370000000000001"/>
    <n v="0"/>
    <n v="3.72"/>
    <n v="0"/>
    <n v="16.740000000000002"/>
    <n v="2.79"/>
    <n v="4.6500000000000004"/>
    <n v="0"/>
    <n v="22.32"/>
    <n v="0"/>
    <n v="0"/>
    <n v="13.950000000000001"/>
    <n v="0"/>
    <n v="30.69"/>
    <n v="6.5100000000000007"/>
    <n v="9.3000000000000007"/>
    <n v="1.86"/>
    <n v="0"/>
    <n v="1.86"/>
    <n v="33.480000000000004"/>
    <n v="9.3000000000000007"/>
    <n v="0"/>
    <n v="0"/>
    <n v="5.58"/>
    <n v="19.53"/>
    <n v="14.88"/>
    <n v="13.950000000000001"/>
    <n v="44.64"/>
    <n v="0"/>
    <n v="3.72"/>
    <n v="1.86"/>
    <n v="0"/>
    <n v="12.09"/>
    <n v="19.53"/>
  </r>
  <r>
    <x v="275"/>
    <x v="9"/>
    <x v="1"/>
    <n v="544.98"/>
    <n v="120.89999999999991"/>
    <n v="158.10000000000002"/>
    <n v="148.80000000000013"/>
    <n v="117.17999999999999"/>
    <n v="0"/>
    <n v="0.26040000000000002"/>
    <n v="0.68820000000000003"/>
    <n v="0.67890000000000006"/>
    <n v="0.52080000000000004"/>
    <n v="0.88350000000000006"/>
    <n v="0.74400000000000011"/>
    <n v="0.68820000000000003"/>
    <n v="0.17670000000000002"/>
    <n v="0.70680000000000009"/>
    <n v="0.5766"/>
    <n v="0.59520000000000006"/>
    <n v="0.32550000000000007"/>
    <n v="0.91139999999999999"/>
    <n v="0.37200000000000005"/>
    <n v="0.65100000000000013"/>
    <n v="0.87420000000000009"/>
    <n v="0.87420000000000009"/>
    <n v="50.220000000000006"/>
    <n v="26.040000000000003"/>
    <n v="0"/>
    <n v="27.900000000000002"/>
    <n v="0"/>
    <n v="11.16"/>
    <n v="13.020000000000001"/>
    <n v="4.6500000000000004"/>
    <n v="4.6500000000000004"/>
    <n v="20.46"/>
    <n v="3.72"/>
    <n v="11.16"/>
    <n v="14.88"/>
    <n v="19.53"/>
    <n v="0"/>
    <n v="5.58"/>
    <n v="0"/>
    <n v="17.670000000000002"/>
    <n v="45.57"/>
    <n v="2.79"/>
    <n v="0"/>
    <n v="20.46"/>
    <n v="27.900000000000109"/>
    <n v="0"/>
    <n v="0"/>
    <n v="53.940000000000005"/>
    <n v="16.740000000000002"/>
    <n v="1.86"/>
    <n v="27.900000000000002"/>
    <n v="0"/>
    <n v="16.740000000000002"/>
    <n v="28.830000000000002"/>
    <n v="26.970000000000002"/>
    <n v="0.93"/>
    <n v="13.020000000000001"/>
    <n v="16.740000000000002"/>
    <n v="7.44"/>
    <n v="0"/>
    <n v="10.229999999999896"/>
    <n v="0"/>
  </r>
  <r>
    <x v="276"/>
    <x v="9"/>
    <x v="2"/>
    <n v="454.77"/>
    <n v="96.72"/>
    <n v="104.16"/>
    <n v="92.07"/>
    <n v="161.82000000000002"/>
    <n v="0"/>
    <n v="0.6603"/>
    <n v="0.60450000000000004"/>
    <n v="0.69750000000000001"/>
    <n v="0.79980000000000007"/>
    <n v="0.83700000000000008"/>
    <n v="0.85560000000000003"/>
    <n v="9.3000000000000013E-2"/>
    <n v="0.90210000000000001"/>
    <n v="0.45569999999999999"/>
    <n v="0.70680000000000009"/>
    <n v="0.92070000000000007"/>
    <n v="0.27900000000000003"/>
    <n v="0.75330000000000008"/>
    <n v="0.65100000000000013"/>
    <n v="0.34410000000000002"/>
    <n v="0.81840000000000002"/>
    <n v="0.70680000000000009"/>
    <n v="17.670000000000002"/>
    <n v="0.93"/>
    <n v="26.040000000000003"/>
    <n v="6.5100000000000007"/>
    <n v="23.25"/>
    <n v="9.3000000000000007"/>
    <n v="13.020000000000001"/>
    <n v="0"/>
    <n v="5.58"/>
    <n v="1.86"/>
    <n v="0"/>
    <n v="32.550000000000004"/>
    <n v="4.6500000000000004"/>
    <n v="49.29"/>
    <n v="12.09"/>
    <n v="26.040000000000003"/>
    <n v="29.76"/>
    <n v="0"/>
    <n v="7.44"/>
    <n v="0"/>
    <n v="0"/>
    <n v="28.830000000000002"/>
    <n v="8.370000000000001"/>
    <n v="9.3000000000000007"/>
    <n v="11.16"/>
    <n v="1.86"/>
    <n v="14.88"/>
    <n v="1.86"/>
    <n v="0"/>
    <n v="15.81"/>
    <n v="27.900000000000002"/>
    <n v="0"/>
    <n v="19.53"/>
    <n v="2.79"/>
    <n v="0"/>
    <n v="12.09"/>
    <n v="0"/>
    <n v="17.670000000000002"/>
    <n v="16.740000000000002"/>
    <n v="0"/>
  </r>
  <r>
    <x v="277"/>
    <x v="9"/>
    <x v="3"/>
    <n v="385.95"/>
    <n v="56.730000000000004"/>
    <n v="62.309999999999995"/>
    <n v="151.59000000000003"/>
    <n v="115.32000000000001"/>
    <n v="0"/>
    <n v="0.16739999999999999"/>
    <n v="0.30690000000000001"/>
    <n v="0.65100000000000013"/>
    <n v="0.46500000000000002"/>
    <n v="0.92070000000000007"/>
    <n v="0.23250000000000001"/>
    <n v="0.51150000000000007"/>
    <n v="0.91139999999999999"/>
    <n v="0.58590000000000009"/>
    <n v="0.65100000000000013"/>
    <n v="0.60450000000000004"/>
    <n v="0.43710000000000004"/>
    <n v="0.89280000000000004"/>
    <n v="0.29760000000000003"/>
    <n v="0.50220000000000009"/>
    <n v="0.93"/>
    <n v="0.2883"/>
    <n v="13.020000000000001"/>
    <n v="2.79"/>
    <n v="0"/>
    <n v="16.740000000000002"/>
    <n v="4.6500000000000004"/>
    <n v="7.44"/>
    <n v="0"/>
    <n v="3.72"/>
    <n v="7.44"/>
    <n v="6.5100000000000007"/>
    <n v="0"/>
    <n v="12.09"/>
    <n v="13.020000000000001"/>
    <n v="4.6500000000000004"/>
    <n v="29.76"/>
    <n v="2.79"/>
    <n v="1.86"/>
    <n v="15.81"/>
    <n v="35.340000000000003"/>
    <n v="0"/>
    <n v="15.81"/>
    <n v="8.370000000000001"/>
    <n v="26.040000000000003"/>
    <n v="4.6500000000000004"/>
    <n v="14.88"/>
    <n v="5.58"/>
    <n v="10.23"/>
    <n v="46.5"/>
    <n v="1.86"/>
    <n v="17.670000000000002"/>
    <n v="0"/>
    <n v="2.79"/>
    <n v="13.020000000000001"/>
    <n v="0"/>
    <n v="16.740000000000002"/>
    <n v="0"/>
    <n v="0"/>
    <n v="19.53"/>
    <n v="0"/>
    <n v="4.6500000000000004"/>
  </r>
  <r>
    <x v="278"/>
    <x v="9"/>
    <x v="4"/>
    <n v="327.36"/>
    <n v="89.280000000000015"/>
    <n v="79.05"/>
    <n v="78.12"/>
    <n v="80.910000000000011"/>
    <n v="0"/>
    <n v="0.27900000000000003"/>
    <n v="0.79980000000000007"/>
    <n v="0.24180000000000001"/>
    <n v="0.91139999999999999"/>
    <n v="0.84630000000000005"/>
    <n v="0.70680000000000009"/>
    <n v="0.93"/>
    <n v="0.80910000000000004"/>
    <n v="0.60450000000000004"/>
    <n v="0.6231000000000001"/>
    <n v="0.45569999999999999"/>
    <n v="0.75330000000000008"/>
    <n v="0.93"/>
    <n v="0.93"/>
    <n v="0.83700000000000008"/>
    <n v="0.42780000000000001"/>
    <n v="0.52080000000000004"/>
    <n v="0"/>
    <n v="5.58"/>
    <n v="0"/>
    <n v="10.23"/>
    <n v="27.900000000000002"/>
    <n v="0"/>
    <n v="0"/>
    <n v="0"/>
    <n v="22.32"/>
    <n v="13.020000000000001"/>
    <n v="5.58"/>
    <n v="15.81"/>
    <n v="0"/>
    <n v="21.39"/>
    <n v="20.46"/>
    <n v="22.32"/>
    <n v="0"/>
    <n v="0"/>
    <n v="0.93"/>
    <n v="0"/>
    <n v="0"/>
    <n v="0.93"/>
    <n v="12.09"/>
    <n v="0"/>
    <n v="0"/>
    <n v="16.740000000000002"/>
    <n v="22.32"/>
    <n v="12.09"/>
    <n v="6.5100000000000007"/>
    <n v="7.44"/>
    <n v="11.16"/>
    <n v="0"/>
    <n v="0"/>
    <n v="0"/>
    <n v="21.39"/>
    <n v="7.44"/>
    <n v="29.76"/>
    <n v="8.370000000000001"/>
    <n v="8.370000000000001"/>
    <n v="2.79"/>
  </r>
  <r>
    <x v="279"/>
    <x v="9"/>
    <x v="5"/>
    <n v="586.83000000000027"/>
    <n v="138.57000000000002"/>
    <n v="166.47"/>
    <n v="168.33000000000013"/>
    <n v="113.46000000000012"/>
    <n v="0"/>
    <n v="0.59520000000000006"/>
    <n v="0.6603"/>
    <n v="0.92070000000000007"/>
    <n v="0.78120000000000001"/>
    <n v="0.8277000000000001"/>
    <n v="0.86490000000000011"/>
    <n v="0.69750000000000001"/>
    <n v="0.6603"/>
    <n v="0.74400000000000011"/>
    <n v="0.69750000000000001"/>
    <n v="0.70680000000000009"/>
    <n v="0.43710000000000004"/>
    <n v="0.2697"/>
    <n v="0.88350000000000006"/>
    <n v="0.93"/>
    <n v="0.51150000000000007"/>
    <n v="0.78120000000000001"/>
    <n v="36.270000000000003"/>
    <n v="0.93"/>
    <n v="0"/>
    <n v="1.86"/>
    <n v="0"/>
    <n v="49.29"/>
    <n v="24.18"/>
    <n v="9.3000000000000007"/>
    <n v="8.370000000000001"/>
    <n v="36.270000000000003"/>
    <n v="0.93"/>
    <n v="0.93000000000010574"/>
    <n v="28.830000000000002"/>
    <n v="20.46"/>
    <n v="0"/>
    <n v="5.58"/>
    <n v="52.080000000000005"/>
    <n v="4.6500000000000004"/>
    <n v="0"/>
    <n v="0.93"/>
    <n v="19.53"/>
    <n v="26.040000000000003"/>
    <n v="6.5100000000000007"/>
    <n v="2.79"/>
    <n v="26.970000000000002"/>
    <n v="16.740000000000002"/>
    <n v="6.5100000000000007"/>
    <n v="20.460000000000107"/>
    <n v="38.130000000000003"/>
    <n v="4.6500000000000004"/>
    <n v="28.830000000000002"/>
    <n v="0"/>
    <n v="10.23"/>
    <n v="20.46"/>
    <n v="8.370000000000001"/>
    <n v="18.600000000000001"/>
    <n v="2.79"/>
    <n v="4.6500000000000004"/>
    <n v="33.480000000000004"/>
    <n v="11.16"/>
  </r>
  <r>
    <x v="280"/>
    <x v="9"/>
    <x v="6"/>
    <n v="360.84000000000015"/>
    <n v="69.750000000000014"/>
    <n v="63.24"/>
    <n v="87.420000000000101"/>
    <n v="140.43000000000004"/>
    <n v="0"/>
    <n v="0.22320000000000001"/>
    <n v="0.50220000000000009"/>
    <n v="0.66959999999999997"/>
    <n v="0.76260000000000006"/>
    <n v="0.34410000000000002"/>
    <n v="0.79049999999999998"/>
    <n v="0.51150000000000007"/>
    <n v="0.72540000000000004"/>
    <n v="0.79049999999999998"/>
    <n v="0.61380000000000001"/>
    <n v="0.69750000000000001"/>
    <n v="0.52080000000000004"/>
    <n v="0.85560000000000003"/>
    <n v="0.77190000000000014"/>
    <n v="0.30690000000000001"/>
    <n v="0.41850000000000004"/>
    <n v="0.23250000000000001"/>
    <n v="0"/>
    <n v="5.58"/>
    <n v="0"/>
    <n v="6.5100000000000007"/>
    <n v="27.900000000000002"/>
    <n v="3.72"/>
    <n v="14.88"/>
    <n v="0"/>
    <n v="2.79"/>
    <n v="1.86"/>
    <n v="20.46"/>
    <n v="4.6500000000000004"/>
    <n v="13.950000000000001"/>
    <n v="15.81"/>
    <n v="17.670000000000002"/>
    <n v="26.040000000000003"/>
    <n v="0.93"/>
    <n v="33.480000000000004"/>
    <n v="22.32"/>
    <n v="5.58"/>
    <n v="0"/>
    <n v="25.110000000000003"/>
    <n v="15.81"/>
    <n v="3.7200000000001059"/>
    <n v="2.79"/>
    <n v="0"/>
    <n v="7.44"/>
    <n v="0"/>
    <n v="14.88"/>
    <n v="17.670000000000002"/>
    <n v="19.53"/>
    <n v="1.86"/>
    <n v="35.340000000000003"/>
    <n v="0"/>
    <n v="0"/>
    <n v="8.370000000000001"/>
    <n v="0"/>
    <n v="0"/>
    <n v="0"/>
    <n v="4.6500000000000004"/>
  </r>
  <r>
    <x v="281"/>
    <x v="9"/>
    <x v="7"/>
    <n v="395.25000000000006"/>
    <n v="60.45"/>
    <n v="94.860000000000056"/>
    <n v="107.88000000000002"/>
    <n v="132.06"/>
    <n v="0"/>
    <n v="0.92070000000000007"/>
    <n v="0.77190000000000014"/>
    <n v="0.92070000000000007"/>
    <n v="0.73470000000000002"/>
    <n v="0.92070000000000007"/>
    <n v="0.55800000000000005"/>
    <n v="0.71610000000000007"/>
    <n v="0.59520000000000006"/>
    <n v="0.87420000000000009"/>
    <n v="0.90210000000000001"/>
    <n v="0.93"/>
    <n v="0.90210000000000001"/>
    <n v="0.88350000000000006"/>
    <n v="0.87420000000000009"/>
    <n v="0.5766"/>
    <n v="0.24180000000000001"/>
    <n v="0.83700000000000008"/>
    <n v="7.44"/>
    <n v="0"/>
    <n v="0"/>
    <n v="0"/>
    <n v="0.9300000000000529"/>
    <n v="0"/>
    <n v="38.130000000000003"/>
    <n v="18.600000000000001"/>
    <n v="29.76"/>
    <n v="0"/>
    <n v="22.32"/>
    <n v="1.86"/>
    <n v="29.76"/>
    <n v="7.44"/>
    <n v="39.99"/>
    <n v="0"/>
    <n v="38.130000000000003"/>
    <n v="14.88"/>
    <n v="0"/>
    <n v="0"/>
    <n v="10.23"/>
    <n v="1.86"/>
    <n v="5.58"/>
    <n v="0.93"/>
    <n v="31.62"/>
    <n v="20.46"/>
    <n v="2.79"/>
    <n v="4.6500000000000004"/>
    <n v="2.79"/>
    <n v="26.970000000000002"/>
    <n v="0"/>
    <n v="1.86"/>
    <n v="0"/>
    <n v="0"/>
    <n v="15.81"/>
    <n v="10.23"/>
    <n v="0"/>
    <n v="0"/>
    <n v="21.39"/>
    <n v="11.16"/>
  </r>
  <r>
    <x v="282"/>
    <x v="9"/>
    <x v="8"/>
    <n v="308.75999999999993"/>
    <n v="133.91999999999993"/>
    <n v="82.77000000000001"/>
    <n v="62.31"/>
    <n v="29.759999999999998"/>
    <n v="1"/>
    <n v="0.22320000000000001"/>
    <n v="0.49290000000000006"/>
    <n v="0.56730000000000003"/>
    <n v="0.88349999999999995"/>
    <n v="0.84630000000000005"/>
    <n v="0.79049999999999998"/>
    <n v="0.66959999999999997"/>
    <n v="0.72540000000000004"/>
    <n v="0.90210000000000001"/>
    <n v="0.69750000000000001"/>
    <n v="0.80910000000000004"/>
    <n v="0.85560000000000003"/>
    <n v="0.46500000000000002"/>
    <n v="0.89280000000000004"/>
    <n v="0.78120000000000001"/>
    <n v="0.86490000000000011"/>
    <n v="0.3906"/>
    <n v="14.88"/>
    <n v="2.79"/>
    <n v="0"/>
    <n v="0.93"/>
    <n v="0"/>
    <n v="15.81"/>
    <n v="11.16"/>
    <n v="35.340000000000003"/>
    <n v="0"/>
    <n v="1.86"/>
    <n v="38.130000000000003"/>
    <n v="0"/>
    <n v="15.81"/>
    <n v="0"/>
    <n v="10.23"/>
    <n v="0"/>
    <n v="1.86"/>
    <n v="0"/>
    <n v="0"/>
    <n v="1.86"/>
    <n v="0"/>
    <n v="8.370000000000001"/>
    <n v="0"/>
    <n v="0"/>
    <n v="2.79"/>
    <n v="2.79"/>
    <n v="0"/>
    <n v="14.88"/>
    <n v="21.39"/>
    <n v="12.09"/>
    <n v="16.740000000000002"/>
    <n v="28.830000000000002"/>
    <n v="18.600000000000001"/>
    <n v="18.600000000000001"/>
    <n v="13.020000000000001"/>
    <n v="0"/>
    <n v="18.600000000000001"/>
    <n v="8.370000000000001"/>
    <n v="2.79"/>
    <n v="8.3699999999998944"/>
  </r>
  <r>
    <x v="283"/>
    <x v="9"/>
    <x v="9"/>
    <n v="580.32000000000005"/>
    <n v="119.97"/>
    <n v="186"/>
    <n v="126.48"/>
    <n v="147.87"/>
    <n v="0"/>
    <n v="0.2697"/>
    <n v="0.48360000000000003"/>
    <n v="0.66959999999999997"/>
    <n v="0.75330000000000008"/>
    <n v="0.84630000000000005"/>
    <n v="0.60450000000000004"/>
    <n v="0.6231000000000001"/>
    <n v="0.38130000000000003"/>
    <n v="0.6231000000000001"/>
    <n v="0.55800000000000005"/>
    <n v="0.93"/>
    <n v="0.71610000000000007"/>
    <n v="0.83700000000000008"/>
    <n v="0.30690000000000001"/>
    <n v="0.37200000000000005"/>
    <n v="0.68820000000000003"/>
    <n v="0.37200000000000005"/>
    <n v="22.32"/>
    <n v="0"/>
    <n v="33.480000000000004"/>
    <n v="0"/>
    <n v="48.36"/>
    <n v="33.480000000000004"/>
    <n v="20.46"/>
    <n v="2.79"/>
    <n v="25.110000000000003"/>
    <n v="0"/>
    <n v="0"/>
    <n v="4.6500000000000004"/>
    <n v="27.900000000000002"/>
    <n v="34.410000000000004"/>
    <n v="0"/>
    <n v="0"/>
    <n v="0"/>
    <n v="26.040000000000003"/>
    <n v="15.81"/>
    <n v="39.06"/>
    <n v="29.76"/>
    <n v="10.23"/>
    <n v="0"/>
    <n v="0"/>
    <n v="23.25"/>
    <n v="13.950000000000001"/>
    <n v="8.370000000000001"/>
    <n v="17.670000000000002"/>
    <n v="13.020000000000001"/>
    <n v="10.23"/>
    <n v="0"/>
    <n v="21.39"/>
    <n v="7.44"/>
    <n v="53.010000000000005"/>
    <n v="0"/>
    <n v="5.58"/>
    <n v="12.09"/>
    <n v="11.16"/>
    <n v="9.3000000000000007"/>
    <n v="0"/>
  </r>
  <r>
    <x v="284"/>
    <x v="9"/>
    <x v="10"/>
    <n v="513.36000000000013"/>
    <n v="186"/>
    <n v="132.99"/>
    <n v="103.23"/>
    <n v="91.140000000000043"/>
    <n v="0"/>
    <n v="0.85560000000000003"/>
    <n v="0.74400000000000011"/>
    <n v="0.87420000000000009"/>
    <n v="0.74400000000000011"/>
    <n v="0.47430000000000005"/>
    <n v="0.58590000000000009"/>
    <n v="0.66959999999999997"/>
    <n v="0.85560000000000003"/>
    <n v="0.49290000000000006"/>
    <n v="0.63240000000000007"/>
    <n v="0.69750000000000001"/>
    <n v="0.70680000000000009"/>
    <n v="0.47430000000000005"/>
    <n v="0.87420000000000009"/>
    <n v="0.8277000000000001"/>
    <n v="0.90210000000000001"/>
    <n v="0.80910000000000004"/>
    <n v="0"/>
    <n v="9.3000000000000007"/>
    <n v="25.110000000000003"/>
    <n v="2.79"/>
    <n v="13.950000000000001"/>
    <n v="0"/>
    <n v="17.670000000000002"/>
    <n v="27.900000000000002"/>
    <n v="27.900000000000002"/>
    <n v="8.370000000000001"/>
    <n v="25.110000000000003"/>
    <n v="0"/>
    <n v="1.86"/>
    <n v="33.480000000000004"/>
    <n v="0"/>
    <n v="12.090000000000027"/>
    <n v="25.110000000000003"/>
    <n v="10.23"/>
    <n v="0"/>
    <n v="8.370000000000001"/>
    <n v="15.81"/>
    <n v="5.58"/>
    <n v="23.25"/>
    <n v="0"/>
    <n v="9.3000000000000007"/>
    <n v="8.370000000000001"/>
    <n v="0"/>
    <n v="3.72"/>
    <n v="8.370000000000001"/>
    <n v="28.830000000000002"/>
    <n v="30.69"/>
    <n v="2.79"/>
    <n v="5.58"/>
    <n v="17.670000000000002"/>
    <n v="35.340000000000003"/>
    <n v="0"/>
    <n v="1.86"/>
    <n v="13.950000000000001"/>
    <n v="44.64"/>
    <n v="33.480000000000004"/>
  </r>
  <r>
    <x v="285"/>
    <x v="9"/>
    <x v="11"/>
    <n v="433.38000000000005"/>
    <n v="184.14000000000001"/>
    <n v="68.820000000000007"/>
    <n v="103.23000000000002"/>
    <n v="77.19"/>
    <n v="0"/>
    <n v="0.85560000000000003"/>
    <n v="0.58590000000000009"/>
    <n v="0.70680000000000009"/>
    <n v="0.76260000000000006"/>
    <n v="0.83700000000000008"/>
    <n v="0.65100000000000013"/>
    <n v="0.93"/>
    <n v="0.59520000000000006"/>
    <n v="0.55800000000000005"/>
    <n v="0.89280000000000004"/>
    <n v="0.59520000000000006"/>
    <n v="0.73470000000000002"/>
    <n v="0.31620000000000004"/>
    <n v="0.90210000000000001"/>
    <n v="0.54869999999999997"/>
    <n v="0.2883"/>
    <n v="0.35340000000000005"/>
    <n v="2.79"/>
    <n v="0.93"/>
    <n v="4.6500000000000004"/>
    <n v="0"/>
    <n v="1.86"/>
    <n v="0"/>
    <n v="8.370000000000001"/>
    <n v="25.110000000000003"/>
    <n v="25.110000000000003"/>
    <n v="0"/>
    <n v="0.93"/>
    <n v="14.88"/>
    <n v="0"/>
    <n v="19.53"/>
    <n v="0"/>
    <n v="8.370000000000001"/>
    <n v="2.79"/>
    <n v="4.6500000000000004"/>
    <n v="0"/>
    <n v="26.970000000000002"/>
    <n v="11.16"/>
    <n v="20.46"/>
    <n v="0"/>
    <n v="0"/>
    <n v="19.53"/>
    <n v="3.72"/>
    <n v="0"/>
    <n v="1.86"/>
    <n v="38.130000000000003"/>
    <n v="8.370000000000001"/>
    <n v="0"/>
    <n v="25.110000000000003"/>
    <n v="6.5100000000000007"/>
    <n v="13.950000000000001"/>
    <n v="46.5"/>
    <n v="24.18"/>
    <n v="10.23"/>
    <n v="37.200000000000003"/>
    <n v="5.58"/>
    <n v="14.88"/>
  </r>
  <r>
    <x v="286"/>
    <x v="9"/>
    <x v="12"/>
    <n v="498.48"/>
    <n v="93.93"/>
    <n v="134.84999999999997"/>
    <n v="194.37"/>
    <n v="75.330000000000013"/>
    <n v="0"/>
    <n v="0.67890000000000006"/>
    <n v="0.61380000000000001"/>
    <n v="0.71610000000000007"/>
    <n v="0.79049999999999998"/>
    <n v="0.84630000000000005"/>
    <n v="0.6231000000000001"/>
    <n v="0.63240000000000007"/>
    <n v="0.88350000000000006"/>
    <n v="0.56730000000000003"/>
    <n v="0.59520000000000006"/>
    <n v="0.60450000000000004"/>
    <n v="0.39990000000000003"/>
    <n v="0.71610000000000007"/>
    <n v="0.69750000000000001"/>
    <n v="0.84630000000000005"/>
    <n v="0.65100000000000013"/>
    <n v="0.81840000000000002"/>
    <n v="0"/>
    <n v="27.900000000000002"/>
    <n v="26.040000000000003"/>
    <n v="25.110000000000003"/>
    <n v="0"/>
    <n v="26.970000000000002"/>
    <n v="0"/>
    <n v="7.44"/>
    <n v="1.8599999999999473"/>
    <n v="19.53"/>
    <n v="40.92"/>
    <n v="6.5100000000000007"/>
    <n v="0"/>
    <n v="15.81"/>
    <n v="0"/>
    <n v="39.99"/>
    <n v="2.79"/>
    <n v="8.370000000000001"/>
    <n v="1.86"/>
    <n v="0"/>
    <n v="33.480000000000004"/>
    <n v="23.25"/>
    <n v="14.88"/>
    <n v="10.23"/>
    <n v="0.93"/>
    <n v="34.410000000000004"/>
    <n v="0.93"/>
    <n v="22.32"/>
    <n v="31.62"/>
    <n v="22.32"/>
    <n v="0.93"/>
    <n v="6.5100000000000007"/>
    <n v="17.670000000000002"/>
    <n v="0"/>
    <n v="6.5100000000000007"/>
    <n v="24.18"/>
    <n v="20.46"/>
    <n v="17.670000000000002"/>
    <n v="0"/>
    <n v="0"/>
  </r>
  <r>
    <x v="287"/>
    <x v="9"/>
    <x v="13"/>
    <n v="357.12000000000006"/>
    <n v="102.3"/>
    <n v="106.02000000000005"/>
    <n v="85.560000000000016"/>
    <n v="63.239999999999995"/>
    <n v="0"/>
    <n v="0.84630000000000005"/>
    <n v="0.53010000000000013"/>
    <n v="0.6231000000000001"/>
    <n v="0.81840000000000002"/>
    <n v="0.88350000000000006"/>
    <n v="0.74400000000000011"/>
    <n v="0.42780000000000001"/>
    <n v="0.38130000000000003"/>
    <n v="0.3906"/>
    <n v="0.73470000000000002"/>
    <n v="0.64170000000000005"/>
    <n v="0.89280000000000004"/>
    <n v="0.89280000000000004"/>
    <n v="0.90210000000000001"/>
    <n v="0.74400000000000011"/>
    <n v="0.33479999999999999"/>
    <n v="0.79049999999999998"/>
    <n v="11.160000000000053"/>
    <n v="0"/>
    <n v="3.72"/>
    <n v="0"/>
    <n v="20.46"/>
    <n v="10.23"/>
    <n v="13.020000000000001"/>
    <n v="8.370000000000001"/>
    <n v="31.62"/>
    <n v="7.44"/>
    <n v="6.5100000000000007"/>
    <n v="0"/>
    <n v="23.25"/>
    <n v="20.46"/>
    <n v="7.44"/>
    <n v="7.44"/>
    <n v="0"/>
    <n v="4.6500000000000004"/>
    <n v="0"/>
    <n v="0"/>
    <n v="19.53"/>
    <n v="0"/>
    <n v="24.18"/>
    <n v="0.93"/>
    <n v="27.900000000000002"/>
    <n v="0"/>
    <n v="0"/>
    <n v="2.79"/>
    <n v="1.86"/>
    <n v="8.370000000000001"/>
    <n v="12.09"/>
    <n v="2.79"/>
    <n v="0"/>
    <n v="7.44"/>
    <n v="12.09"/>
    <n v="0"/>
    <n v="33.480000000000004"/>
    <n v="0"/>
    <n v="23.25"/>
    <n v="11.16"/>
  </r>
  <r>
    <x v="288"/>
    <x v="9"/>
    <x v="14"/>
    <n v="376.64999999999992"/>
    <n v="81.84"/>
    <n v="106.02"/>
    <n v="61.38"/>
    <n v="127.4099999999999"/>
    <n v="0"/>
    <n v="0.2697"/>
    <n v="0.51150000000000007"/>
    <n v="0.69750000000000001"/>
    <n v="0.80910000000000004"/>
    <n v="0.92070000000000007"/>
    <n v="0.55800000000000005"/>
    <n v="0.23250000000000001"/>
    <n v="0.79049999999999998"/>
    <n v="0.90210000000000001"/>
    <n v="0.66959999999999997"/>
    <n v="0.51150000000000007"/>
    <n v="0.92070000000000007"/>
    <n v="0.83700000000000008"/>
    <n v="0.90210000000000001"/>
    <n v="0.91139999999999999"/>
    <n v="0.60450000000000004"/>
    <n v="0.80910000000000004"/>
    <n v="10.23"/>
    <n v="31.62"/>
    <n v="2.79"/>
    <n v="0"/>
    <n v="16.740000000000002"/>
    <n v="0"/>
    <n v="13.950000000000001"/>
    <n v="3.72"/>
    <n v="0"/>
    <n v="26.970000000000002"/>
    <n v="1.86"/>
    <n v="12.09"/>
    <n v="23.25"/>
    <n v="12.09"/>
    <n v="0"/>
    <n v="23.25"/>
    <n v="3.72"/>
    <n v="25.110000000000003"/>
    <n v="0"/>
    <n v="27.899999999999896"/>
    <n v="21.39"/>
    <n v="5.58"/>
    <n v="0"/>
    <n v="0"/>
    <n v="0"/>
    <n v="0"/>
    <n v="4.6500000000000004"/>
    <n v="0"/>
    <n v="26.970000000000002"/>
    <n v="2.79"/>
    <n v="4.6500000000000004"/>
    <n v="7.44"/>
    <n v="13.950000000000001"/>
    <n v="22.32"/>
    <n v="0.93"/>
    <n v="0"/>
    <n v="0"/>
    <n v="0"/>
    <n v="0"/>
    <n v="32.550000000000004"/>
  </r>
  <r>
    <x v="289"/>
    <x v="9"/>
    <x v="15"/>
    <n v="423.15"/>
    <n v="186.93000000000004"/>
    <n v="93.93"/>
    <n v="122.76000000000002"/>
    <n v="19.53"/>
    <n v="0"/>
    <n v="0.33479999999999999"/>
    <n v="0.70680000000000009"/>
    <n v="0.65100000000000013"/>
    <n v="0.16739999999999999"/>
    <n v="0.22320000000000001"/>
    <n v="0.40920000000000001"/>
    <n v="0.69750000000000001"/>
    <n v="0.73470000000000002"/>
    <n v="0.69750000000000001"/>
    <n v="0.89280000000000004"/>
    <n v="0.56730000000000003"/>
    <n v="0.40920000000000001"/>
    <n v="0.93"/>
    <n v="0.65100000000000013"/>
    <n v="0.87420000000000009"/>
    <n v="0.88350000000000006"/>
    <n v="0.32550000000000007"/>
    <n v="9.3000000000000007"/>
    <n v="31.62"/>
    <n v="1.86"/>
    <n v="6.5100000000000007"/>
    <n v="0.93"/>
    <n v="7.44"/>
    <n v="0"/>
    <n v="0"/>
    <n v="10.23"/>
    <n v="26.040000000000003"/>
    <n v="1.86"/>
    <n v="8.370000000000001"/>
    <n v="0"/>
    <n v="0"/>
    <n v="3.72"/>
    <n v="0"/>
    <n v="7.44"/>
    <n v="0"/>
    <n v="0"/>
    <n v="0"/>
    <n v="0"/>
    <n v="1.86"/>
    <n v="41.85"/>
    <n v="26.970000000000002"/>
    <n v="13.020000000000001"/>
    <n v="9.3000000000000007"/>
    <n v="2.79"/>
    <n v="8.370000000000001"/>
    <n v="13.950000000000001"/>
    <n v="4.6500000000000004"/>
    <n v="26.970000000000002"/>
    <n v="0"/>
    <n v="0"/>
    <n v="17.670000000000002"/>
    <n v="39.06"/>
    <n v="4.6500000000000004"/>
    <n v="31.62"/>
    <n v="46.5"/>
    <n v="20.46"/>
    <n v="0"/>
  </r>
  <r>
    <x v="290"/>
    <x v="9"/>
    <x v="16"/>
    <n v="625.89000000000033"/>
    <n v="153.45000000000002"/>
    <n v="187.86"/>
    <n v="163.68000000000004"/>
    <n v="120.90000000000016"/>
    <n v="0"/>
    <n v="0.26040000000000002"/>
    <n v="0.73470000000000002"/>
    <n v="0.77190000000000014"/>
    <n v="0.83700000000000008"/>
    <n v="0.90210000000000001"/>
    <n v="0.91139999999999999"/>
    <n v="0.93"/>
    <n v="0.58590000000000009"/>
    <n v="0.6231000000000001"/>
    <n v="0.5766"/>
    <n v="0.72540000000000004"/>
    <n v="0.37200000000000005"/>
    <n v="0.2883"/>
    <n v="0.49290000000000006"/>
    <n v="0.83700000000000008"/>
    <n v="0.33479999999999999"/>
    <n v="0.53939999999999999"/>
    <n v="40.92"/>
    <n v="24.18"/>
    <n v="0"/>
    <n v="35.340000000000003"/>
    <n v="7.44"/>
    <n v="28.830000000000002"/>
    <n v="7.44"/>
    <n v="26.040000000000003"/>
    <n v="13.020000000000001"/>
    <n v="4.6500000000000004"/>
    <n v="0"/>
    <n v="6.5100000000000007"/>
    <n v="38.130000000000003"/>
    <n v="26.040000000000003"/>
    <n v="9.3000000000000007"/>
    <n v="2.7900000000001057"/>
    <n v="2.7900000000000529"/>
    <n v="13.950000000000001"/>
    <n v="7.44"/>
    <n v="13.950000000000001"/>
    <n v="13.950000000000001"/>
    <n v="26.970000000000002"/>
    <n v="33.480000000000004"/>
    <n v="1.86"/>
    <n v="23.25"/>
    <n v="2.79"/>
    <n v="43.71"/>
    <n v="0.93"/>
    <n v="0"/>
    <n v="16.740000000000002"/>
    <n v="28.830000000000002"/>
    <n v="0"/>
    <n v="22.32"/>
    <n v="0"/>
    <n v="25.110000000000003"/>
    <n v="0"/>
    <n v="35.340000000000003"/>
    <n v="0"/>
    <n v="41.85"/>
    <n v="0"/>
  </r>
  <r>
    <x v="291"/>
    <x v="9"/>
    <x v="17"/>
    <n v="396.18000000000006"/>
    <n v="132.99"/>
    <n v="82.77000000000001"/>
    <n v="120.89999999999999"/>
    <n v="59.52000000000006"/>
    <n v="0"/>
    <n v="0.43710000000000004"/>
    <n v="0.42780000000000001"/>
    <n v="0.66959999999999997"/>
    <n v="0.65100000000000013"/>
    <n v="0.91139999999999999"/>
    <n v="0.64170000000000005"/>
    <n v="0.87420000000000009"/>
    <n v="0.61380000000000001"/>
    <n v="0.6603"/>
    <n v="0.70680000000000009"/>
    <n v="0.55800000000000005"/>
    <n v="0.83700000000000008"/>
    <n v="0.66959999999999997"/>
    <n v="0.68820000000000003"/>
    <n v="0.92070000000000007"/>
    <n v="0.83700000000000008"/>
    <n v="0.6603"/>
    <n v="22.32"/>
    <n v="18.600000000000001"/>
    <n v="0"/>
    <n v="0"/>
    <n v="0"/>
    <n v="19.53"/>
    <n v="3.72"/>
    <n v="18.600000000000001"/>
    <n v="0"/>
    <n v="0"/>
    <n v="0"/>
    <n v="0"/>
    <n v="0"/>
    <n v="26.970000000000002"/>
    <n v="0"/>
    <n v="12.09"/>
    <n v="7.44"/>
    <n v="10.23"/>
    <n v="0"/>
    <n v="2.7900000000000529"/>
    <n v="15.81"/>
    <n v="35.340000000000003"/>
    <n v="22.32"/>
    <n v="0"/>
    <n v="7.44"/>
    <n v="26.970000000000002"/>
    <n v="0"/>
    <n v="13.020000000000001"/>
    <n v="0"/>
    <n v="0"/>
    <n v="7.44"/>
    <n v="1.86"/>
    <n v="7.44"/>
    <n v="26.040000000000003"/>
    <n v="0"/>
    <n v="26.040000000000003"/>
    <n v="12.09"/>
    <n v="33.480000000000004"/>
    <n v="0"/>
    <n v="18.600000000000001"/>
  </r>
  <r>
    <x v="292"/>
    <x v="9"/>
    <x v="18"/>
    <n v="402.69"/>
    <n v="116.25000000000001"/>
    <n v="88.35"/>
    <n v="177.63"/>
    <n v="20.46"/>
    <n v="0"/>
    <n v="0.21390000000000001"/>
    <n v="0.61380000000000001"/>
    <n v="0.73470000000000002"/>
    <n v="0.87420000000000009"/>
    <n v="0.68820000000000003"/>
    <n v="0.67890000000000006"/>
    <n v="0.61380000000000001"/>
    <n v="0.79980000000000007"/>
    <n v="0.67890000000000006"/>
    <n v="0.65100000000000013"/>
    <n v="0.80910000000000004"/>
    <n v="0.92070000000000007"/>
    <n v="0.86490000000000011"/>
    <n v="0.24180000000000001"/>
    <n v="0.33479999999999999"/>
    <n v="0.80910000000000004"/>
    <n v="0.88350000000000006"/>
    <n v="0"/>
    <n v="8.370000000000001"/>
    <n v="0"/>
    <n v="21.39"/>
    <n v="29.76"/>
    <n v="4.6500000000000004"/>
    <n v="0"/>
    <n v="24.18"/>
    <n v="0"/>
    <n v="0"/>
    <n v="25.110000000000003"/>
    <n v="1.86"/>
    <n v="4.6500000000000004"/>
    <n v="0"/>
    <n v="3.72"/>
    <n v="7.44"/>
    <n v="0"/>
    <n v="0"/>
    <n v="2.79"/>
    <n v="0"/>
    <n v="27.900000000000002"/>
    <n v="40.92"/>
    <n v="7.44"/>
    <n v="0"/>
    <n v="51.150000000000006"/>
    <n v="0"/>
    <n v="0"/>
    <n v="4.6500000000000004"/>
    <n v="7.44"/>
    <n v="38.130000000000003"/>
    <n v="13.950000000000001"/>
    <n v="4.6500000000000004"/>
    <n v="0"/>
    <n v="26.040000000000003"/>
    <n v="27.900000000000002"/>
    <n v="0"/>
    <n v="7.44"/>
    <n v="4.6500000000000004"/>
    <n v="0"/>
    <n v="31.62"/>
  </r>
  <r>
    <x v="293"/>
    <x v="9"/>
    <x v="19"/>
    <n v="473.37000000000012"/>
    <n v="64.17"/>
    <n v="95.790000000000106"/>
    <n v="141.35999999999999"/>
    <n v="172.05000000000004"/>
    <n v="0"/>
    <n v="0.45569999999999999"/>
    <n v="0.17670000000000002"/>
    <n v="0.80910000000000004"/>
    <n v="0.25110000000000005"/>
    <n v="0.86490000000000011"/>
    <n v="0.59520000000000006"/>
    <n v="0.59520000000000006"/>
    <n v="0.55800000000000005"/>
    <n v="0.58590000000000009"/>
    <n v="9.3000000000000013E-2"/>
    <n v="0.56730000000000003"/>
    <n v="0.40920000000000001"/>
    <n v="0.33479999999999999"/>
    <n v="0.31620000000000004"/>
    <n v="0.89280000000000004"/>
    <n v="0.58590000000000009"/>
    <n v="0.75330000000000008"/>
    <n v="12.09"/>
    <n v="8.3700000000001058"/>
    <n v="23.25"/>
    <n v="0"/>
    <n v="4.6500000000000004"/>
    <n v="13.950000000000001"/>
    <n v="0"/>
    <n v="0"/>
    <n v="33.480000000000004"/>
    <n v="0"/>
    <n v="0"/>
    <n v="8.370000000000001"/>
    <n v="23.25"/>
    <n v="0"/>
    <n v="13.950000000000001"/>
    <n v="30.69"/>
    <n v="21.39"/>
    <n v="37.200000000000003"/>
    <n v="27.900000000000002"/>
    <n v="9.3000000000000007"/>
    <n v="20.46"/>
    <n v="9.3000000000000007"/>
    <n v="8.370000000000001"/>
    <n v="8.370000000000001"/>
    <n v="4.6500000000000004"/>
    <n v="13.950000000000001"/>
    <n v="0"/>
    <n v="21.39"/>
    <n v="30.69"/>
    <n v="24.18"/>
    <n v="0"/>
    <n v="15.81"/>
    <n v="0"/>
    <n v="13.950000000000001"/>
    <n v="17.670000000000002"/>
    <n v="3.72"/>
    <n v="13.020000000000001"/>
    <n v="0"/>
    <n v="0"/>
    <n v="0"/>
  </r>
  <r>
    <x v="294"/>
    <x v="9"/>
    <x v="20"/>
    <n v="406.41000000000008"/>
    <n v="106.95000000000002"/>
    <n v="115.32000000000004"/>
    <n v="126.48000000000002"/>
    <n v="57.66"/>
    <n v="0"/>
    <n v="0.50220000000000009"/>
    <n v="0.88350000000000006"/>
    <n v="0.69750000000000001"/>
    <n v="0.15810000000000002"/>
    <n v="0.5766"/>
    <n v="0.6231000000000001"/>
    <n v="0.53939999999999999"/>
    <n v="0.71610000000000007"/>
    <n v="0.64170000000000005"/>
    <n v="0.55800000000000005"/>
    <n v="0.51150000000000007"/>
    <n v="0.75330000000000008"/>
    <n v="0.70680000000000009"/>
    <n v="0.65100000000000013"/>
    <n v="0.71610000000000007"/>
    <n v="0.36270000000000002"/>
    <n v="0.38130000000000003"/>
    <n v="0"/>
    <n v="8.370000000000001"/>
    <n v="8.370000000000001"/>
    <n v="42.78"/>
    <n v="28.830000000000002"/>
    <n v="12.090000000000027"/>
    <n v="0"/>
    <n v="3.72"/>
    <n v="5.58"/>
    <n v="5.58"/>
    <n v="0.93"/>
    <n v="0"/>
    <n v="1.86"/>
    <n v="1.86"/>
    <n v="2.79"/>
    <n v="0.93"/>
    <n v="17.670000000000002"/>
    <n v="9.3000000000000007"/>
    <n v="0.93"/>
    <n v="22.32"/>
    <n v="6.5100000000000007"/>
    <n v="4.6500000000000004"/>
    <n v="30.69"/>
    <n v="4.6500000000000004"/>
    <n v="5.58"/>
    <n v="4.6500000000000004"/>
    <n v="17.670000000000002"/>
    <n v="4.6500000000000004"/>
    <n v="23.25"/>
    <n v="24.18"/>
    <n v="2.79"/>
    <n v="7.44"/>
    <n v="25.110000000000003"/>
    <n v="10.23"/>
    <n v="0"/>
    <n v="25.110000000000003"/>
    <n v="4.6500000000000004"/>
    <n v="15.81"/>
    <n v="5.58"/>
    <n v="10.23"/>
  </r>
  <r>
    <x v="295"/>
    <x v="9"/>
    <x v="21"/>
    <n v="401.7600000000001"/>
    <n v="63.240000000000109"/>
    <n v="112.53000000000002"/>
    <n v="149.72999999999999"/>
    <n v="76.260000000000005"/>
    <n v="0"/>
    <n v="0.17670000000000002"/>
    <n v="0.5766"/>
    <n v="0.47430000000000005"/>
    <n v="0.73470000000000002"/>
    <n v="0.86490000000000011"/>
    <n v="0.73470000000000002"/>
    <n v="0.6231000000000001"/>
    <n v="0.69750000000000001"/>
    <n v="0.93"/>
    <n v="0.60450000000000004"/>
    <n v="0.6231000000000001"/>
    <n v="0.27900000000000003"/>
    <n v="0.72540000000000004"/>
    <n v="0.84630000000000005"/>
    <n v="0.71610000000000007"/>
    <n v="0.27900000000000003"/>
    <n v="0.79049999999999998"/>
    <n v="5.58"/>
    <n v="13.020000000000001"/>
    <n v="22.32"/>
    <n v="32.550000000000004"/>
    <n v="2.79"/>
    <n v="0"/>
    <n v="15.81"/>
    <n v="8.370000000000001"/>
    <n v="10.23"/>
    <n v="1.86"/>
    <n v="16.740000000000002"/>
    <n v="1.86"/>
    <n v="10.23"/>
    <n v="0"/>
    <n v="15.81"/>
    <n v="25.110000000000003"/>
    <n v="0.93"/>
    <n v="10.23"/>
    <n v="7.44"/>
    <n v="4.6500000000000004"/>
    <n v="3.72"/>
    <n v="41.85"/>
    <n v="0"/>
    <n v="34.410000000000004"/>
    <n v="12.09"/>
    <n v="13.950000000000001"/>
    <n v="11.16"/>
    <n v="18.600000000000001"/>
    <n v="13.950000000000001"/>
    <n v="0"/>
    <n v="1.86"/>
    <n v="25.110000000000003"/>
    <n v="0"/>
    <n v="5.58"/>
    <n v="0.93"/>
    <n v="5.5800000000001058"/>
    <n v="6.5100000000000007"/>
    <n v="0"/>
    <n v="4.6500000000000004"/>
    <n v="13.020000000000001"/>
  </r>
  <r>
    <x v="296"/>
    <x v="9"/>
    <x v="22"/>
    <n v="408.27000000000004"/>
    <n v="138.57"/>
    <n v="44.64"/>
    <n v="120.9"/>
    <n v="104.16000000000001"/>
    <n v="0"/>
    <n v="0.27900000000000003"/>
    <n v="0.49290000000000006"/>
    <n v="0.83700000000000008"/>
    <n v="0.84630000000000005"/>
    <n v="0.33479999999999999"/>
    <n v="0.6231000000000001"/>
    <n v="0.58590000000000009"/>
    <n v="0.56730000000000003"/>
    <n v="0.56730000000000003"/>
    <n v="0.49290000000000006"/>
    <n v="0.87420000000000009"/>
    <n v="0.87420000000000009"/>
    <n v="0.91139999999999999"/>
    <n v="0.40920000000000001"/>
    <n v="0.81840000000000002"/>
    <n v="0.91139999999999999"/>
    <n v="0.3906"/>
    <n v="0"/>
    <n v="8.370000000000001"/>
    <n v="7.44"/>
    <n v="3.72"/>
    <n v="0"/>
    <n v="0"/>
    <n v="8.370000000000001"/>
    <n v="16.740000000000002"/>
    <n v="0"/>
    <n v="0"/>
    <n v="2.79"/>
    <n v="20.46"/>
    <n v="0"/>
    <n v="9.3000000000000007"/>
    <n v="0"/>
    <n v="0"/>
    <n v="31.62"/>
    <n v="11.16"/>
    <n v="31.62"/>
    <n v="0"/>
    <n v="20.46"/>
    <n v="25.110000000000003"/>
    <n v="13.020000000000001"/>
    <n v="5.58"/>
    <n v="13.950000000000001"/>
    <n v="13.020000000000001"/>
    <n v="18.600000000000001"/>
    <n v="11.16"/>
    <n v="0"/>
    <n v="0"/>
    <n v="20.46"/>
    <n v="0"/>
    <n v="13.020000000000001"/>
    <n v="26.970000000000002"/>
    <n v="19.53"/>
    <n v="0"/>
    <n v="9.3000000000000007"/>
    <n v="25.110000000000003"/>
    <n v="15.81"/>
    <n v="8.370000000000001"/>
  </r>
  <r>
    <x v="297"/>
    <x v="9"/>
    <x v="23"/>
    <n v="321.78000000000003"/>
    <n v="40.92"/>
    <n v="79.98"/>
    <n v="60.45"/>
    <n v="140.43"/>
    <n v="0"/>
    <n v="0.91139999999999999"/>
    <n v="0.5766"/>
    <n v="0.36270000000000002"/>
    <n v="0.79980000000000007"/>
    <n v="0.92070000000000007"/>
    <n v="0.6231000000000001"/>
    <n v="0.72540000000000004"/>
    <n v="0.89280000000000004"/>
    <n v="0.86490000000000011"/>
    <n v="0.71610000000000007"/>
    <n v="0.93"/>
    <n v="0.86490000000000011"/>
    <n v="0.93"/>
    <n v="0.8277000000000001"/>
    <n v="0.74400000000000011"/>
    <n v="0.53939999999999999"/>
    <n v="0.75330000000000008"/>
    <n v="11.16"/>
    <n v="0"/>
    <n v="0"/>
    <n v="0"/>
    <n v="11.16"/>
    <n v="14.88"/>
    <n v="19.53"/>
    <n v="10.23"/>
    <n v="13.020000000000001"/>
    <n v="0"/>
    <n v="2.79"/>
    <n v="6.5100000000000007"/>
    <n v="9.3000000000000007"/>
    <n v="24.18"/>
    <n v="15.81"/>
    <n v="7.44"/>
    <n v="35.340000000000003"/>
    <n v="21.39"/>
    <n v="20.46"/>
    <n v="0"/>
    <n v="0"/>
    <n v="13.020000000000001"/>
    <n v="8.370000000000001"/>
    <n v="0"/>
    <n v="32.550000000000004"/>
    <n v="0"/>
    <n v="6.5100000000000007"/>
    <n v="0"/>
    <n v="0"/>
    <n v="0"/>
    <n v="0"/>
    <n v="3.72"/>
    <n v="0.93"/>
    <n v="3.72"/>
    <n v="0"/>
    <n v="0"/>
    <n v="9.3000000000000007"/>
    <n v="3.72"/>
    <n v="19.53"/>
    <n v="0"/>
  </r>
  <r>
    <x v="298"/>
    <x v="9"/>
    <x v="24"/>
    <n v="405.48000000000008"/>
    <n v="88.350000000000009"/>
    <n v="119.97000000000001"/>
    <n v="114.39000000000001"/>
    <n v="82.770000000000024"/>
    <n v="0"/>
    <n v="0.47430000000000005"/>
    <n v="0.63240000000000007"/>
    <n v="0.79980000000000007"/>
    <n v="0.78120000000000001"/>
    <n v="0.87420000000000009"/>
    <n v="0.1116"/>
    <n v="0.39990000000000003"/>
    <n v="0.63240000000000007"/>
    <n v="0.67890000000000006"/>
    <n v="0.6603"/>
    <n v="0.66959999999999997"/>
    <n v="0.69750000000000001"/>
    <n v="0.93"/>
    <n v="0.37200000000000005"/>
    <n v="0.41850000000000004"/>
    <n v="0.78120000000000001"/>
    <n v="0.72540000000000004"/>
    <n v="15.81"/>
    <n v="28.830000000000002"/>
    <n v="14.88"/>
    <n v="0"/>
    <n v="13.950000000000001"/>
    <n v="0"/>
    <n v="36.270000000000003"/>
    <n v="10.23"/>
    <n v="0"/>
    <n v="0"/>
    <n v="23.25"/>
    <n v="0"/>
    <n v="27.900000000000002"/>
    <n v="5.58"/>
    <n v="8.370000000000001"/>
    <n v="18.600000000000001"/>
    <n v="0"/>
    <n v="19.53"/>
    <n v="0"/>
    <n v="2.79"/>
    <n v="18.600000000000001"/>
    <n v="6.5100000000000007"/>
    <n v="12.09"/>
    <n v="0"/>
    <n v="0"/>
    <n v="12.09"/>
    <n v="18.600000000000001"/>
    <n v="9.3000000000000007"/>
    <n v="7.44"/>
    <n v="29.76"/>
    <n v="9.3000000000000007"/>
    <n v="7.44"/>
    <n v="12.09"/>
    <n v="0"/>
    <n v="0"/>
    <n v="0"/>
    <n v="43.71"/>
    <n v="0.93"/>
    <n v="0"/>
    <n v="14.88"/>
  </r>
  <r>
    <x v="299"/>
    <x v="9"/>
    <x v="25"/>
    <n v="497.55"/>
    <n v="132.06"/>
    <n v="119.04"/>
    <n v="119.97"/>
    <n v="126.47999999999996"/>
    <n v="0"/>
    <n v="0.35340000000000005"/>
    <n v="0.65100000000000013"/>
    <n v="0.81840000000000002"/>
    <n v="0.8277000000000001"/>
    <n v="0.89280000000000004"/>
    <n v="0.85560000000000003"/>
    <n v="0.69750000000000001"/>
    <n v="0.69750000000000001"/>
    <n v="0.47430000000000005"/>
    <n v="0.89280000000000004"/>
    <n v="0.58590000000000009"/>
    <n v="0.73470000000000002"/>
    <n v="0.79049999999999998"/>
    <n v="0.73470000000000002"/>
    <n v="0.83700000000000008"/>
    <n v="0.79049999999999998"/>
    <n v="0.38130000000000003"/>
    <n v="0"/>
    <n v="0"/>
    <n v="41.85"/>
    <n v="0"/>
    <n v="0"/>
    <n v="28.830000000000002"/>
    <n v="11.16"/>
    <n v="0"/>
    <n v="21.39"/>
    <n v="15.81"/>
    <n v="0"/>
    <n v="26.970000000000002"/>
    <n v="7.4399999999999471"/>
    <n v="13.020000000000001"/>
    <n v="32.550000000000004"/>
    <n v="0"/>
    <n v="0"/>
    <n v="7.44"/>
    <n v="39.06"/>
    <n v="0"/>
    <n v="0"/>
    <n v="9.3000000000000007"/>
    <n v="48.36"/>
    <n v="11.16"/>
    <n v="19.53"/>
    <n v="31.62"/>
    <n v="0"/>
    <n v="0"/>
    <n v="0"/>
    <n v="0"/>
    <n v="9.3000000000000007"/>
    <n v="0"/>
    <n v="26.040000000000003"/>
    <n v="6.5100000000000007"/>
    <n v="0"/>
    <n v="49.29"/>
    <n v="0.93"/>
    <n v="0"/>
    <n v="7.44"/>
    <n v="32.550000000000004"/>
  </r>
  <r>
    <x v="300"/>
    <x v="9"/>
    <x v="26"/>
    <n v="411.06000000000006"/>
    <n v="80.91"/>
    <n v="70.680000000000007"/>
    <n v="124.62000000000002"/>
    <n v="134.85"/>
    <n v="0"/>
    <n v="0.74400000000000011"/>
    <n v="0.49290000000000006"/>
    <n v="0.50220000000000009"/>
    <n v="0.31620000000000004"/>
    <n v="0.87420000000000009"/>
    <n v="0.75330000000000008"/>
    <n v="0.72540000000000004"/>
    <n v="0.58590000000000009"/>
    <n v="0.53939999999999999"/>
    <n v="0.56730000000000003"/>
    <n v="0.8277000000000001"/>
    <n v="0.40920000000000001"/>
    <n v="0.2883"/>
    <n v="0.47430000000000005"/>
    <n v="0.72540000000000004"/>
    <n v="0.68820000000000003"/>
    <n v="0.53939999999999999"/>
    <n v="12.09"/>
    <n v="0"/>
    <n v="0"/>
    <n v="4.6500000000000004"/>
    <n v="8.370000000000001"/>
    <n v="30.69"/>
    <n v="12.09"/>
    <n v="0"/>
    <n v="0"/>
    <n v="2.79"/>
    <n v="26.040000000000003"/>
    <n v="18.600000000000001"/>
    <n v="24.18"/>
    <n v="0"/>
    <n v="25.110000000000003"/>
    <n v="8.370000000000001"/>
    <n v="32.550000000000004"/>
    <n v="0"/>
    <n v="0"/>
    <n v="26.040000000000003"/>
    <n v="22.32"/>
    <n v="5.58"/>
    <n v="22.32"/>
    <n v="13.950000000000001"/>
    <n v="29.76"/>
    <n v="6.5100000000000007"/>
    <n v="10.23"/>
    <n v="3.72"/>
    <n v="10.23"/>
    <n v="0"/>
    <n v="0"/>
    <n v="7.44"/>
    <n v="0"/>
    <n v="0.93"/>
    <n v="0.93"/>
    <n v="8.370000000000001"/>
    <n v="3.72"/>
    <n v="41.85"/>
    <n v="17.670000000000002"/>
    <n v="0"/>
  </r>
  <r>
    <x v="301"/>
    <x v="9"/>
    <x v="27"/>
    <n v="503.13000000000011"/>
    <n v="108.81000000000002"/>
    <n v="99.51"/>
    <n v="126.48000000000002"/>
    <n v="168.33"/>
    <n v="0"/>
    <n v="0.23250000000000001"/>
    <n v="0.53939999999999999"/>
    <n v="0.88350000000000006"/>
    <n v="0.79049999999999998"/>
    <n v="0.88350000000000006"/>
    <n v="0.30690000000000001"/>
    <n v="0.65100000000000013"/>
    <n v="0.37200000000000005"/>
    <n v="0.69750000000000001"/>
    <n v="0.23250000000000001"/>
    <n v="0.8277000000000001"/>
    <n v="0.93"/>
    <n v="0.51150000000000007"/>
    <n v="0.33479999999999999"/>
    <n v="0.42780000000000001"/>
    <n v="0.91139999999999999"/>
    <n v="0.91139999999999999"/>
    <n v="5.58"/>
    <n v="7.44"/>
    <n v="0"/>
    <n v="16.740000000000002"/>
    <n v="35.340000000000003"/>
    <n v="1.86"/>
    <n v="8.370000000000001"/>
    <n v="0"/>
    <n v="22.32"/>
    <n v="1.86"/>
    <n v="22.32"/>
    <n v="33.480000000000004"/>
    <n v="13.950000000000001"/>
    <n v="3.72"/>
    <n v="21.39"/>
    <n v="0"/>
    <n v="42.78"/>
    <n v="28.830000000000002"/>
    <n v="19.53"/>
    <n v="4.6500000000000004"/>
    <n v="0.93"/>
    <n v="7.44"/>
    <n v="9.3000000000000007"/>
    <n v="40.92"/>
    <n v="10.23"/>
    <n v="4.6500000000000004"/>
    <n v="25.110000000000003"/>
    <n v="1.86"/>
    <n v="0"/>
    <n v="26.040000000000003"/>
    <n v="6.5100000000000007"/>
    <n v="0"/>
    <n v="17.670000000000002"/>
    <n v="0"/>
    <n v="0"/>
    <n v="36.270000000000003"/>
    <n v="4.6500000000000004"/>
    <n v="39.06"/>
    <n v="4.6500000000000004"/>
    <n v="0"/>
  </r>
  <r>
    <x v="302"/>
    <x v="9"/>
    <x v="28"/>
    <n v="511.50000000000006"/>
    <n v="187.86"/>
    <n v="111.60000000000001"/>
    <n v="100.44"/>
    <n v="111.60000000000001"/>
    <n v="0"/>
    <n v="0.39990000000000003"/>
    <n v="0.51150000000000007"/>
    <n v="0.70680000000000009"/>
    <n v="0.18600000000000003"/>
    <n v="0.88350000000000006"/>
    <n v="0.5766"/>
    <n v="0.54869999999999997"/>
    <n v="0.89280000000000004"/>
    <n v="0.67890000000000006"/>
    <n v="0.73470000000000002"/>
    <n v="0.56730000000000003"/>
    <n v="0.76260000000000006"/>
    <n v="0.85560000000000003"/>
    <n v="0.66959999999999997"/>
    <n v="0.87420000000000009"/>
    <n v="0.65100000000000013"/>
    <n v="0.23250000000000001"/>
    <n v="11.16"/>
    <n v="18.600000000000001"/>
    <n v="17.670000000000002"/>
    <n v="22.32"/>
    <n v="5.58"/>
    <n v="26.040000000000003"/>
    <n v="0"/>
    <n v="0"/>
    <n v="6.5100000000000007"/>
    <n v="3.72"/>
    <n v="7.44"/>
    <n v="0"/>
    <n v="0"/>
    <n v="0"/>
    <n v="13.020000000000001"/>
    <n v="0"/>
    <n v="47.43"/>
    <n v="46.5"/>
    <n v="0"/>
    <n v="4.6500000000000004"/>
    <n v="37.200000000000003"/>
    <n v="0"/>
    <n v="7.44"/>
    <n v="26.970000000000002"/>
    <n v="0"/>
    <n v="19.53"/>
    <n v="0"/>
    <n v="9.3000000000000007"/>
    <n v="0"/>
    <n v="0"/>
    <n v="5.58"/>
    <n v="45.57"/>
    <n v="1.86"/>
    <n v="34.410000000000004"/>
    <n v="39.06"/>
    <n v="0"/>
    <n v="15.81"/>
    <n v="0"/>
    <n v="13.020000000000001"/>
    <n v="32.550000000000004"/>
  </r>
  <r>
    <x v="303"/>
    <x v="9"/>
    <x v="29"/>
    <n v="484.53000000000009"/>
    <n v="101.37000000000002"/>
    <n v="79.050000000000011"/>
    <n v="209.25000000000003"/>
    <n v="94.860000000000014"/>
    <n v="0"/>
    <n v="0.54869999999999997"/>
    <n v="0.65100000000000013"/>
    <n v="0.8277000000000001"/>
    <n v="0.80910000000000004"/>
    <n v="0.31620000000000004"/>
    <n v="0.86490000000000011"/>
    <n v="0.1023"/>
    <n v="0.53939999999999999"/>
    <n v="0.83700000000000008"/>
    <n v="0.80910000000000004"/>
    <n v="0.8277000000000001"/>
    <n v="0.84630000000000005"/>
    <n v="0.64170000000000005"/>
    <n v="0.27900000000000003"/>
    <n v="0.79049999999999998"/>
    <n v="0.85560000000000003"/>
    <n v="0.79980000000000007"/>
    <n v="2.79"/>
    <n v="0"/>
    <n v="4.6500000000000004"/>
    <n v="2.79"/>
    <n v="10.23"/>
    <n v="26.040000000000003"/>
    <n v="0"/>
    <n v="16.740000000000002"/>
    <n v="13.020000000000001"/>
    <n v="2.79"/>
    <n v="0.93"/>
    <n v="2.79"/>
    <n v="4.6500000000000004"/>
    <n v="9.3000000000000007"/>
    <n v="23.25"/>
    <n v="4.6500000000000004"/>
    <n v="0"/>
    <n v="8.370000000000001"/>
    <n v="9.3000000000000007"/>
    <n v="32.550000000000004"/>
    <n v="14.88"/>
    <n v="29.76"/>
    <n v="39.99"/>
    <n v="17.670000000000002"/>
    <n v="10.23"/>
    <n v="20.46"/>
    <n v="3.72"/>
    <n v="39.99"/>
    <n v="1.86"/>
    <n v="30.69"/>
    <n v="41.85"/>
    <n v="2.79"/>
    <n v="0"/>
    <n v="5.58"/>
    <n v="19.53"/>
    <n v="2.79"/>
    <n v="0"/>
    <n v="8.370000000000001"/>
    <n v="18.600000000000001"/>
    <n v="1.86"/>
  </r>
  <r>
    <x v="304"/>
    <x v="9"/>
    <x v="30"/>
    <n v="537.54"/>
    <n v="102.3"/>
    <n v="113.46000000000001"/>
    <n v="179.49"/>
    <n v="142.29"/>
    <n v="0"/>
    <n v="0.44640000000000002"/>
    <n v="0.48360000000000003"/>
    <n v="0.34410000000000002"/>
    <n v="0.66959999999999997"/>
    <n v="0.71610000000000007"/>
    <n v="0.64170000000000005"/>
    <n v="0.89280000000000004"/>
    <n v="0.58590000000000009"/>
    <n v="0.93"/>
    <n v="0.74400000000000011"/>
    <n v="0.75330000000000008"/>
    <n v="0.38130000000000003"/>
    <n v="0.79049999999999998"/>
    <n v="0.79980000000000007"/>
    <n v="0.31620000000000004"/>
    <n v="0.79980000000000007"/>
    <n v="0.33479999999999999"/>
    <n v="9.3000000000000007"/>
    <n v="0.93"/>
    <n v="35.340000000000003"/>
    <n v="11.16"/>
    <n v="1.86"/>
    <n v="1.86"/>
    <n v="10.23"/>
    <n v="11.16"/>
    <n v="31.62"/>
    <n v="0"/>
    <n v="0"/>
    <n v="0"/>
    <n v="6.5100000000000007"/>
    <n v="14.88"/>
    <n v="46.5"/>
    <n v="0"/>
    <n v="30.69"/>
    <n v="0"/>
    <n v="12.09"/>
    <n v="31.62"/>
    <n v="5.58"/>
    <n v="13.950000000000001"/>
    <n v="10.23"/>
    <n v="29.76"/>
    <n v="46.5"/>
    <n v="38.130000000000003"/>
    <n v="0"/>
    <n v="14.88"/>
    <n v="0"/>
    <n v="20.46"/>
    <n v="10.23"/>
    <n v="3.72"/>
    <n v="0"/>
    <n v="6.5100000000000007"/>
    <n v="13.950000000000001"/>
    <n v="27.900000000000002"/>
    <n v="1.86"/>
    <n v="24.18"/>
    <n v="0"/>
    <n v="13.950000000000001"/>
  </r>
  <r>
    <x v="31"/>
    <x v="10"/>
    <x v="3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10"/>
    <x v="3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10"/>
    <x v="3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05"/>
    <x v="10"/>
    <x v="0"/>
    <n v="544.05000000000007"/>
    <n v="102.30000000000001"/>
    <n v="173.91000000000003"/>
    <n v="132.06"/>
    <n v="135.78000000000003"/>
    <n v="0"/>
    <n v="0.70680000000000009"/>
    <n v="0.60450000000000004"/>
    <n v="0.73470000000000002"/>
    <n v="0.8277000000000001"/>
    <n v="0.91139999999999999"/>
    <n v="0.64170000000000005"/>
    <n v="0.13950000000000001"/>
    <n v="0.55800000000000005"/>
    <n v="0.61380000000000001"/>
    <n v="0.87420000000000009"/>
    <n v="0.70680000000000009"/>
    <n v="0.31620000000000004"/>
    <n v="0.76260000000000006"/>
    <n v="0.3906"/>
    <n v="0.73470000000000002"/>
    <n v="0.29760000000000003"/>
    <n v="0.74400000000000011"/>
    <n v="0"/>
    <n v="5.58"/>
    <n v="40.92"/>
    <n v="18.600000000000001"/>
    <n v="53.010000000000005"/>
    <n v="3.72"/>
    <n v="26.970000000000002"/>
    <n v="4.6500000000000004"/>
    <n v="7.44"/>
    <n v="13.020000000000001"/>
    <n v="10.23"/>
    <n v="4.6500000000000004"/>
    <n v="40.92"/>
    <n v="9.3000000000000007"/>
    <n v="8.370000000000001"/>
    <n v="25.110000000000003"/>
    <n v="0"/>
    <n v="35.340000000000003"/>
    <n v="0.93"/>
    <n v="11.16"/>
    <n v="26.970000000000002"/>
    <n v="26.970000000000002"/>
    <n v="8.370000000000001"/>
    <n v="16.740000000000002"/>
    <n v="13.020000000000001"/>
    <n v="0"/>
    <n v="12.09"/>
    <n v="16.740000000000002"/>
    <n v="11.16"/>
    <n v="0"/>
    <n v="12.09"/>
    <n v="8.370000000000001"/>
    <n v="16.740000000000002"/>
    <n v="28.830000000000002"/>
    <n v="6.5100000000000007"/>
    <n v="8.370000000000001"/>
    <n v="0"/>
    <n v="14.88"/>
    <n v="0"/>
    <n v="6.5100000000000007"/>
  </r>
  <r>
    <x v="306"/>
    <x v="10"/>
    <x v="1"/>
    <n v="405.48"/>
    <n v="146.94"/>
    <n v="66.960000000000008"/>
    <n v="92.07"/>
    <n v="99.51"/>
    <n v="0"/>
    <n v="0.91139999999999999"/>
    <n v="0.79980000000000007"/>
    <n v="0.69750000000000001"/>
    <n v="0.68820000000000003"/>
    <n v="0.84630000000000005"/>
    <n v="0.56730000000000003"/>
    <n v="0.58590000000000009"/>
    <n v="0.92070000000000007"/>
    <n v="0.68820000000000003"/>
    <n v="0.55800000000000005"/>
    <n v="0.5766"/>
    <n v="0.50220000000000009"/>
    <n v="0.44640000000000002"/>
    <n v="0.90210000000000001"/>
    <n v="0.70680000000000009"/>
    <n v="0.73470000000000002"/>
    <n v="0.78120000000000001"/>
    <n v="9.3000000000000007"/>
    <n v="0"/>
    <n v="5.58"/>
    <n v="0"/>
    <n v="5.58"/>
    <n v="28.830000000000002"/>
    <n v="0"/>
    <n v="16.740000000000002"/>
    <n v="0.93"/>
    <n v="0"/>
    <n v="0"/>
    <n v="0"/>
    <n v="5.58"/>
    <n v="6.5100000000000007"/>
    <n v="0"/>
    <n v="11.16"/>
    <n v="36.270000000000003"/>
    <n v="33.480000000000004"/>
    <n v="6.5100000000000007"/>
    <n v="0"/>
    <n v="0"/>
    <n v="18.600000000000001"/>
    <n v="7.44"/>
    <n v="14.88"/>
    <n v="9.3000000000000007"/>
    <n v="0"/>
    <n v="0"/>
    <n v="0"/>
    <n v="38.130000000000003"/>
    <n v="3.72"/>
    <n v="10.23"/>
    <n v="0.93"/>
    <n v="8.370000000000001"/>
    <n v="12.09"/>
    <n v="0"/>
    <n v="39.99"/>
    <n v="22.32"/>
    <n v="18.600000000000001"/>
    <n v="29.76"/>
    <n v="4.6500000000000004"/>
  </r>
  <r>
    <x v="307"/>
    <x v="10"/>
    <x v="2"/>
    <n v="483.60000000000008"/>
    <n v="105.09"/>
    <n v="77.190000000000012"/>
    <n v="142.29000000000002"/>
    <n v="159.03000000000003"/>
    <n v="0"/>
    <n v="0.85560000000000003"/>
    <n v="0.49290000000000006"/>
    <n v="0.45569999999999999"/>
    <n v="0.81840000000000002"/>
    <n v="0.41850000000000004"/>
    <n v="0.78120000000000001"/>
    <n v="0.65100000000000013"/>
    <n v="0.5766"/>
    <n v="0.44640000000000002"/>
    <n v="0.63240000000000007"/>
    <n v="0.64170000000000005"/>
    <n v="0.49290000000000006"/>
    <n v="0.86490000000000011"/>
    <n v="0.83700000000000008"/>
    <n v="0.46500000000000002"/>
    <n v="0.27900000000000003"/>
    <n v="0.77190000000000014"/>
    <n v="0"/>
    <n v="16.740000000000002"/>
    <n v="1.86"/>
    <n v="7.44"/>
    <n v="13.950000000000001"/>
    <n v="13.950000000000001"/>
    <n v="0"/>
    <n v="0.93"/>
    <n v="8.370000000000001"/>
    <n v="13.950000000000001"/>
    <n v="0"/>
    <n v="23.25"/>
    <n v="21.39"/>
    <n v="22.32"/>
    <n v="0"/>
    <n v="23.25"/>
    <n v="12.09"/>
    <n v="32.550000000000004"/>
    <n v="24.18"/>
    <n v="0"/>
    <n v="33.480000000000004"/>
    <n v="19.53"/>
    <n v="3.72"/>
    <n v="8.370000000000001"/>
    <n v="0"/>
    <n v="0.93"/>
    <n v="12.09"/>
    <n v="34.410000000000004"/>
    <n v="29.76"/>
    <n v="0"/>
    <n v="0"/>
    <n v="30.69"/>
    <n v="20.46"/>
    <n v="1.86"/>
    <n v="13.020000000000001"/>
    <n v="22.32"/>
    <n v="4.6500000000000004"/>
    <n v="7.44"/>
    <n v="4.6500000000000004"/>
    <n v="0"/>
  </r>
  <r>
    <x v="308"/>
    <x v="10"/>
    <x v="3"/>
    <n v="404.55000000000018"/>
    <n v="99.509999999999991"/>
    <n v="115.32000000000001"/>
    <n v="123.69000000000011"/>
    <n v="66.030000000000101"/>
    <n v="0"/>
    <n v="0.38130000000000003"/>
    <n v="0.83700000000000008"/>
    <n v="0.55800000000000005"/>
    <n v="0.78120000000000001"/>
    <n v="0.84630000000000005"/>
    <n v="0.2046"/>
    <n v="0.73470000000000002"/>
    <n v="0.58590000000000009"/>
    <n v="0.43710000000000004"/>
    <n v="0.60450000000000004"/>
    <n v="0.92070000000000007"/>
    <n v="0.8277000000000001"/>
    <n v="0.41850000000000004"/>
    <n v="0.81840000000000002"/>
    <n v="0.49290000000000006"/>
    <n v="0.5766"/>
    <n v="0.52080000000000004"/>
    <n v="7.44"/>
    <n v="0"/>
    <n v="11.16"/>
    <n v="26.040000000000003"/>
    <n v="0"/>
    <n v="28.830000000000002"/>
    <n v="6.5100000000000007"/>
    <n v="8.370000000000001"/>
    <n v="26.970000000000002"/>
    <n v="0"/>
    <n v="25.110000000000003"/>
    <n v="7.44"/>
    <n v="0"/>
    <n v="31.62"/>
    <n v="0.93"/>
    <n v="0"/>
    <n v="4.6500000000000004"/>
    <n v="6.5100000000001064"/>
    <n v="6.5100000000000007"/>
    <n v="8.370000000000001"/>
    <n v="26.970000000000002"/>
    <n v="0"/>
    <n v="0"/>
    <n v="20.46"/>
    <n v="9.3000000000001055"/>
    <n v="10.23"/>
    <n v="10.23"/>
    <n v="30.69"/>
    <n v="15.81"/>
    <n v="0"/>
    <n v="1.86"/>
    <n v="9.3000000000000007"/>
    <n v="12.09"/>
    <n v="0"/>
    <n v="16.740000000000002"/>
    <n v="9.3000000000000007"/>
    <n v="20.46"/>
    <n v="0"/>
    <n v="22.32"/>
    <n v="7.44"/>
  </r>
  <r>
    <x v="309"/>
    <x v="10"/>
    <x v="4"/>
    <n v="416.64000000000004"/>
    <n v="159.96"/>
    <n v="53.010000000000005"/>
    <n v="127.41000000000001"/>
    <n v="76.259999999999991"/>
    <n v="0"/>
    <n v="0.64170000000000005"/>
    <n v="0.88350000000000006"/>
    <n v="0.73470000000000002"/>
    <n v="0.76260000000000006"/>
    <n v="0.83700000000000008"/>
    <n v="0.8277000000000001"/>
    <n v="0.69750000000000001"/>
    <n v="0.59520000000000006"/>
    <n v="0.68820000000000003"/>
    <n v="0.84630000000000005"/>
    <n v="0.64170000000000005"/>
    <n v="0.67890000000000006"/>
    <n v="0.6603"/>
    <n v="0.91139999999999999"/>
    <n v="0.35340000000000005"/>
    <n v="0.54869999999999997"/>
    <n v="0.45569999999999999"/>
    <n v="0"/>
    <n v="0"/>
    <n v="7.44"/>
    <n v="0"/>
    <n v="0"/>
    <n v="0.93"/>
    <n v="22.32"/>
    <n v="5.58"/>
    <n v="8.370000000000001"/>
    <n v="8.370000000000001"/>
    <n v="8.370000000000001"/>
    <n v="26.970000000000002"/>
    <n v="10.23"/>
    <n v="0"/>
    <n v="3.72"/>
    <n v="1.86"/>
    <n v="2.79"/>
    <n v="0"/>
    <n v="8.370000000000001"/>
    <n v="22.32"/>
    <n v="19.53"/>
    <n v="13.020000000000001"/>
    <n v="11.16"/>
    <n v="0"/>
    <n v="10.23"/>
    <n v="2.79"/>
    <n v="0"/>
    <n v="30.69"/>
    <n v="30.69"/>
    <n v="9.3000000000000007"/>
    <n v="0"/>
    <n v="1.86"/>
    <n v="37.200000000000003"/>
    <n v="14.88"/>
    <n v="5.58"/>
    <n v="10.23"/>
    <n v="43.71"/>
    <n v="14.88"/>
    <n v="2.79"/>
    <n v="28.830000000000002"/>
  </r>
  <r>
    <x v="310"/>
    <x v="10"/>
    <x v="5"/>
    <n v="369.21000000000004"/>
    <n v="149.73000000000002"/>
    <n v="62.31"/>
    <n v="117.17999999999999"/>
    <n v="39.989999999999995"/>
    <n v="0"/>
    <n v="0.80910000000000004"/>
    <n v="0.49290000000000006"/>
    <n v="0.72540000000000004"/>
    <n v="0.71610000000000007"/>
    <n v="0.83700000000000008"/>
    <n v="0.91139999999999999"/>
    <n v="9.3000000000000013E-2"/>
    <n v="0.63240000000000007"/>
    <n v="0.71610000000000007"/>
    <n v="0.79049999999999998"/>
    <n v="0.5766"/>
    <n v="0.53010000000000013"/>
    <n v="0.27900000000000003"/>
    <n v="0.71610000000000007"/>
    <n v="0.70680000000000009"/>
    <n v="0.74400000000000011"/>
    <n v="0.51150000000000007"/>
    <n v="0"/>
    <n v="0"/>
    <n v="0"/>
    <n v="3.72"/>
    <n v="6.5100000000000007"/>
    <n v="5.58"/>
    <n v="29.76"/>
    <n v="16.740000000000002"/>
    <n v="0"/>
    <n v="0"/>
    <n v="0"/>
    <n v="2.79"/>
    <n v="0"/>
    <n v="12.09"/>
    <n v="0"/>
    <n v="8.370000000000001"/>
    <n v="0"/>
    <n v="4.6500000000000004"/>
    <n v="0"/>
    <n v="12.09"/>
    <n v="24.18"/>
    <n v="10.23"/>
    <n v="4.6500000000000004"/>
    <n v="0"/>
    <n v="5.58"/>
    <n v="23.25"/>
    <n v="22.32"/>
    <n v="0"/>
    <n v="20.46"/>
    <n v="6.5100000000000007"/>
    <n v="1.86"/>
    <n v="5.58"/>
    <n v="39.99"/>
    <n v="3.72"/>
    <n v="5.58"/>
    <n v="0.93"/>
    <n v="19.53"/>
    <n v="32.550000000000004"/>
    <n v="0"/>
    <n v="39.99"/>
  </r>
  <r>
    <x v="311"/>
    <x v="10"/>
    <x v="6"/>
    <n v="554.28000000000009"/>
    <n v="120.9"/>
    <n v="183.21"/>
    <n v="129.26999999999998"/>
    <n v="120.90000000000006"/>
    <n v="0"/>
    <n v="0.6603"/>
    <n v="0.92070000000000007"/>
    <n v="0.73470000000000002"/>
    <n v="0.78120000000000001"/>
    <n v="0.71610000000000007"/>
    <n v="0.68820000000000003"/>
    <n v="0.83700000000000008"/>
    <n v="0.60450000000000004"/>
    <n v="0.88350000000000006"/>
    <n v="0.58590000000000009"/>
    <n v="0.69750000000000001"/>
    <n v="0.90210000000000001"/>
    <n v="0.93"/>
    <n v="0.79980000000000007"/>
    <n v="0.91139999999999999"/>
    <n v="0.85560000000000003"/>
    <n v="0.37200000000000005"/>
    <n v="27.900000000000002"/>
    <n v="14.88"/>
    <n v="33.480000000000004"/>
    <n v="0"/>
    <n v="9.3000000000000007"/>
    <n v="1.86"/>
    <n v="17.670000000000002"/>
    <n v="40.92"/>
    <n v="33.480000000000004"/>
    <n v="3.72"/>
    <n v="2.79"/>
    <n v="26.970000000000002"/>
    <n v="9.300000000000054"/>
    <n v="0"/>
    <n v="13.020000000000001"/>
    <n v="0"/>
    <n v="14.88"/>
    <n v="4.6500000000000004"/>
    <n v="32.550000000000004"/>
    <n v="19.53"/>
    <n v="25.110000000000003"/>
    <n v="0"/>
    <n v="1.86"/>
    <n v="0"/>
    <n v="24.18"/>
    <n v="6.5100000000000007"/>
    <n v="13.950000000000001"/>
    <n v="16.740000000000002"/>
    <n v="1.86"/>
    <n v="39.06"/>
    <n v="4.6500000000000004"/>
    <n v="6.5100000000000007"/>
    <n v="25.110000000000003"/>
    <n v="5.58"/>
    <n v="32.550000000000004"/>
    <n v="0"/>
    <n v="21.39"/>
    <n v="8.370000000000001"/>
    <n v="0"/>
    <n v="16.740000000000002"/>
  </r>
  <r>
    <x v="312"/>
    <x v="10"/>
    <x v="7"/>
    <n v="550.55999999999995"/>
    <n v="149.73000000000002"/>
    <n v="134.84999999999997"/>
    <n v="146.01"/>
    <n v="119.97"/>
    <n v="0"/>
    <n v="0.84630000000000005"/>
    <n v="0.83700000000000008"/>
    <n v="0.65100000000000013"/>
    <n v="0.76260000000000006"/>
    <n v="0.24180000000000001"/>
    <n v="0.74400000000000011"/>
    <n v="0.71610000000000007"/>
    <n v="0.72540000000000004"/>
    <n v="0.47430000000000005"/>
    <n v="0.53939999999999999"/>
    <n v="0.81840000000000002"/>
    <n v="0.43710000000000004"/>
    <n v="0.8277000000000001"/>
    <n v="0.49290000000000006"/>
    <n v="0.65100000000000013"/>
    <n v="0.83700000000000008"/>
    <n v="0.77190000000000014"/>
    <n v="24.18"/>
    <n v="0"/>
    <n v="32.550000000000004"/>
    <n v="1.86"/>
    <n v="41.85"/>
    <n v="18.600000000000001"/>
    <n v="13.949999999999974"/>
    <n v="0"/>
    <n v="1.86"/>
    <n v="0"/>
    <n v="18.600000000000001"/>
    <n v="7.44"/>
    <n v="36.270000000000003"/>
    <n v="0"/>
    <n v="9.3000000000000007"/>
    <n v="0"/>
    <n v="30.69"/>
    <n v="23.25"/>
    <n v="13.020000000000001"/>
    <n v="0"/>
    <n v="0"/>
    <n v="16.740000000000002"/>
    <n v="16.740000000000002"/>
    <n v="23.25"/>
    <n v="6.5100000000000007"/>
    <n v="20.46"/>
    <n v="8.370000000000001"/>
    <n v="20.46"/>
    <n v="0"/>
    <n v="33.480000000000004"/>
    <n v="4.6500000000000004"/>
    <n v="4.6500000000000004"/>
    <n v="0"/>
    <n v="47.43"/>
    <n v="7.44"/>
    <n v="26.040000000000003"/>
    <n v="3.72"/>
    <n v="31.62"/>
    <n v="19.53"/>
    <n v="4.6500000000000004"/>
  </r>
  <r>
    <x v="313"/>
    <x v="10"/>
    <x v="8"/>
    <n v="572.88"/>
    <n v="125.55"/>
    <n v="146.94"/>
    <n v="165.54"/>
    <n v="134.85000000000002"/>
    <n v="0"/>
    <n v="0.6603"/>
    <n v="0.59520000000000006"/>
    <n v="0.68820000000000003"/>
    <n v="0.81840000000000002"/>
    <n v="0.66959999999999997"/>
    <n v="0.55800000000000005"/>
    <n v="0.23250000000000001"/>
    <n v="0.65100000000000013"/>
    <n v="0.69750000000000001"/>
    <n v="0.93"/>
    <n v="0.79980000000000007"/>
    <n v="0.54869999999999997"/>
    <n v="0.29760000000000003"/>
    <n v="0.83700000000000008"/>
    <n v="0.84630000000000005"/>
    <n v="0.69750000000000001"/>
    <n v="0.37200000000000005"/>
    <n v="20.46"/>
    <n v="3.72"/>
    <n v="23.25"/>
    <n v="26.040000000000003"/>
    <n v="15.81"/>
    <n v="0"/>
    <n v="0"/>
    <n v="37.200000000000003"/>
    <n v="0"/>
    <n v="20.46"/>
    <n v="12.09"/>
    <n v="32.550000000000004"/>
    <n v="5.58"/>
    <n v="22.32"/>
    <n v="0"/>
    <n v="27.900000000000002"/>
    <n v="2.79"/>
    <n v="41.85"/>
    <n v="0"/>
    <n v="1.86"/>
    <n v="10.23"/>
    <n v="0"/>
    <n v="0"/>
    <n v="0"/>
    <n v="37.200000000000003"/>
    <n v="0"/>
    <n v="43.71"/>
    <n v="22.32"/>
    <n v="22.32"/>
    <n v="29.76"/>
    <n v="14.88"/>
    <n v="0"/>
    <n v="0"/>
    <n v="4.6500000000000004"/>
    <n v="5.58"/>
    <n v="43.71"/>
    <n v="0"/>
    <n v="13.950000000000001"/>
    <n v="42.78"/>
    <n v="0"/>
  </r>
  <r>
    <x v="314"/>
    <x v="10"/>
    <x v="9"/>
    <n v="437.1"/>
    <n v="105.09000000000002"/>
    <n v="106.02"/>
    <n v="51.149999999999991"/>
    <n v="174.84000000000003"/>
    <n v="0"/>
    <n v="0.37200000000000005"/>
    <n v="0.6231000000000001"/>
    <n v="0.77190000000000014"/>
    <n v="0.63240000000000007"/>
    <n v="0.91139999999999999"/>
    <n v="0.79049999999999998"/>
    <n v="0.43710000000000004"/>
    <n v="9.3000000000000013E-2"/>
    <n v="0.83700000000000008"/>
    <n v="0.5766"/>
    <n v="0.61380000000000001"/>
    <n v="0.3906"/>
    <n v="0.49290000000000006"/>
    <n v="0.56730000000000003"/>
    <n v="0.32550000000000007"/>
    <n v="0.74400000000000011"/>
    <n v="0.68820000000000003"/>
    <n v="7.44"/>
    <n v="13.020000000000001"/>
    <n v="29.76"/>
    <n v="5.58"/>
    <n v="2.79"/>
    <n v="12.09"/>
    <n v="3.72"/>
    <n v="28.830000000000002"/>
    <n v="0"/>
    <n v="2.79"/>
    <n v="0"/>
    <n v="0"/>
    <n v="25.110000000000003"/>
    <n v="23.25"/>
    <n v="39.06"/>
    <n v="31.62"/>
    <n v="0"/>
    <n v="34.410000000000004"/>
    <n v="19.53"/>
    <n v="1.86"/>
    <n v="0"/>
    <n v="0"/>
    <n v="1.86"/>
    <n v="0"/>
    <n v="0"/>
    <n v="24.18"/>
    <n v="12.09"/>
    <n v="6.5100000000000007"/>
    <n v="6.5100000000000007"/>
    <n v="0"/>
    <n v="16.740000000000002"/>
    <n v="16.740000000000002"/>
    <n v="17.670000000000002"/>
    <n v="0"/>
    <n v="0"/>
    <n v="13.950000000000001"/>
    <n v="34.410000000000004"/>
    <n v="0"/>
    <n v="0"/>
    <n v="5.58"/>
  </r>
  <r>
    <x v="315"/>
    <x v="10"/>
    <x v="10"/>
    <n v="504.99000000000007"/>
    <n v="139.50000000000003"/>
    <n v="176.7"/>
    <n v="97.650000000000048"/>
    <n v="91.14"/>
    <n v="1"/>
    <n v="0.78120000000000001"/>
    <n v="0.64170000000000005"/>
    <n v="0.77190000000000014"/>
    <n v="0.79980000000000007"/>
    <n v="0.87420000000000009"/>
    <n v="0.85560000000000003"/>
    <n v="0.56730000000000003"/>
    <n v="0.44640000000000002"/>
    <n v="0.51150000000000007"/>
    <n v="0.76260000000000006"/>
    <n v="0.5766"/>
    <n v="9.3000000000000013E-2"/>
    <n v="0.83700000000000008"/>
    <n v="0.42780000000000001"/>
    <n v="0.8277000000000001"/>
    <n v="0.69750000000000001"/>
    <n v="0.68820000000000003"/>
    <n v="0"/>
    <n v="16.740000000000002"/>
    <n v="3.72"/>
    <n v="30.69"/>
    <n v="39.06"/>
    <n v="38.130000000000003"/>
    <n v="0"/>
    <n v="0"/>
    <n v="0"/>
    <n v="48.36"/>
    <n v="0"/>
    <n v="7.44"/>
    <n v="4.6500000000000004"/>
    <n v="0"/>
    <n v="0"/>
    <n v="9.3000000000000007"/>
    <n v="13.950000000000001"/>
    <n v="3.72"/>
    <n v="40.92"/>
    <n v="11.16"/>
    <n v="30.69"/>
    <n v="12.090000000000053"/>
    <n v="0"/>
    <n v="14.88"/>
    <n v="0"/>
    <n v="5.58"/>
    <n v="17.670000000000002"/>
    <n v="3.72"/>
    <n v="0"/>
    <n v="13.020000000000001"/>
    <n v="18.600000000000001"/>
    <n v="24.18"/>
    <n v="0"/>
    <n v="26.040000000000003"/>
    <n v="0.93"/>
    <n v="13.950000000000001"/>
    <n v="28.830000000000002"/>
    <n v="0"/>
    <n v="14.88"/>
    <n v="12.090000000000027"/>
  </r>
  <r>
    <x v="316"/>
    <x v="10"/>
    <x v="11"/>
    <n v="342.24"/>
    <n v="50.220000000000006"/>
    <n v="66.960000000000008"/>
    <n v="115.32000000000001"/>
    <n v="109.74000000000002"/>
    <n v="0"/>
    <n v="0.73470000000000002"/>
    <n v="0.83700000000000008"/>
    <n v="0.66959999999999997"/>
    <n v="0.79049999999999998"/>
    <n v="0.89280000000000004"/>
    <n v="0.89280000000000004"/>
    <n v="0.72540000000000004"/>
    <n v="0.75330000000000008"/>
    <n v="0.61380000000000001"/>
    <n v="0.88350000000000006"/>
    <n v="0.73470000000000002"/>
    <n v="9.3000000000000013E-2"/>
    <n v="0.68820000000000003"/>
    <n v="0.67890000000000006"/>
    <n v="0.66959999999999997"/>
    <n v="0.33479999999999999"/>
    <n v="0.34410000000000002"/>
    <n v="41.85"/>
    <n v="0"/>
    <n v="0"/>
    <n v="0"/>
    <n v="0"/>
    <n v="0"/>
    <n v="13.950000000000001"/>
    <n v="0"/>
    <n v="0"/>
    <n v="11.16"/>
    <n v="0"/>
    <n v="13.020000000000001"/>
    <n v="0"/>
    <n v="15.81"/>
    <n v="0"/>
    <n v="0"/>
    <n v="41.85"/>
    <n v="8.370000000000001"/>
    <n v="20.46"/>
    <n v="10.23"/>
    <n v="13.950000000000001"/>
    <n v="38.130000000000003"/>
    <n v="0"/>
    <n v="0"/>
    <n v="6.5100000000000007"/>
    <n v="16.740000000000002"/>
    <n v="9.3000000000000007"/>
    <n v="19.53"/>
    <n v="3.72"/>
    <n v="7.44"/>
    <n v="0"/>
    <n v="3.72"/>
    <n v="0"/>
    <n v="0"/>
    <n v="0"/>
    <n v="0"/>
    <n v="0"/>
    <n v="0.93"/>
    <n v="9.3000000000000007"/>
    <n v="36.270000000000003"/>
  </r>
  <r>
    <x v="317"/>
    <x v="10"/>
    <x v="12"/>
    <n v="579.39000000000021"/>
    <n v="74.400000000000006"/>
    <n v="181.35000000000002"/>
    <n v="164.61000000000021"/>
    <n v="159.02999999999997"/>
    <n v="0"/>
    <n v="0.70680000000000009"/>
    <n v="0.54869999999999997"/>
    <n v="0.72540000000000004"/>
    <n v="0.77190000000000014"/>
    <n v="0.70680000000000009"/>
    <n v="0.53010000000000013"/>
    <n v="0.81840000000000002"/>
    <n v="0.65100000000000013"/>
    <n v="0.65100000000000013"/>
    <n v="0.44640000000000002"/>
    <n v="0.13020000000000001"/>
    <n v="0.84630000000000005"/>
    <n v="0.91139999999999999"/>
    <n v="0.78120000000000001"/>
    <n v="0.15810000000000002"/>
    <n v="0.72540000000000004"/>
    <n v="0.85560000000000003"/>
    <n v="0"/>
    <n v="15.81"/>
    <n v="15.81"/>
    <n v="42.78"/>
    <n v="49.29"/>
    <n v="3.72"/>
    <n v="37.200000000000003"/>
    <n v="0"/>
    <n v="0"/>
    <n v="16.740000000000002"/>
    <n v="0"/>
    <n v="20.46"/>
    <n v="38.130000000000003"/>
    <n v="14.88"/>
    <n v="22.32"/>
    <n v="26.040000000000003"/>
    <n v="8.370000000000001"/>
    <n v="7.44"/>
    <n v="6.5100000000000007"/>
    <n v="14.88"/>
    <n v="17.670000000000002"/>
    <n v="18.600000000000001"/>
    <n v="0"/>
    <n v="38.130000000000003"/>
    <n v="22.32"/>
    <n v="16.740000000000002"/>
    <n v="2.79"/>
    <n v="7.4400000000002118"/>
    <n v="29.76"/>
    <n v="11.16"/>
    <n v="0"/>
    <n v="3.72"/>
    <n v="22.32"/>
    <n v="16.740000000000002"/>
    <n v="0"/>
    <n v="0"/>
    <n v="26.970000000000002"/>
    <n v="2.79"/>
    <n v="0"/>
    <n v="1.86"/>
  </r>
  <r>
    <x v="318"/>
    <x v="10"/>
    <x v="13"/>
    <n v="443.61"/>
    <n v="101.37"/>
    <n v="127.41"/>
    <n v="115.32000000000001"/>
    <n v="99.510000000000019"/>
    <n v="0"/>
    <n v="0.15810000000000002"/>
    <n v="0.21390000000000001"/>
    <n v="0.66959999999999997"/>
    <n v="0.79049999999999998"/>
    <n v="0.44640000000000002"/>
    <n v="0.71610000000000007"/>
    <n v="0.92070000000000007"/>
    <n v="0.68820000000000003"/>
    <n v="0.70680000000000009"/>
    <n v="0.89280000000000004"/>
    <n v="0.71610000000000007"/>
    <n v="0.43710000000000004"/>
    <n v="0.85560000000000003"/>
    <n v="0.76260000000000006"/>
    <n v="0.80910000000000004"/>
    <n v="0.32550000000000007"/>
    <n v="0.72540000000000004"/>
    <n v="0"/>
    <n v="27.900000000000002"/>
    <n v="0"/>
    <n v="8.370000000000001"/>
    <n v="29.76"/>
    <n v="5.58"/>
    <n v="47.43"/>
    <n v="3.72"/>
    <n v="0"/>
    <n v="4.6500000000000004"/>
    <n v="6.5100000000000007"/>
    <n v="33.480000000000004"/>
    <n v="1.86"/>
    <n v="0"/>
    <n v="0"/>
    <n v="16.740000000000002"/>
    <n v="0"/>
    <n v="13.020000000000001"/>
    <n v="26.040000000000003"/>
    <n v="8.370000000000001"/>
    <n v="0"/>
    <n v="20.46"/>
    <n v="11.16"/>
    <n v="0"/>
    <n v="32.550000000000004"/>
    <n v="25.110000000000003"/>
    <n v="4.6500000000000004"/>
    <n v="14.88"/>
    <n v="1.86"/>
    <n v="4.6500000000000004"/>
    <n v="20.46"/>
    <n v="0"/>
    <n v="7.44"/>
    <n v="0"/>
    <n v="8.370000000000001"/>
    <n v="0"/>
    <n v="13.950000000000001"/>
    <n v="13.020000000000001"/>
    <n v="38.130000000000003"/>
    <n v="0"/>
  </r>
  <r>
    <x v="319"/>
    <x v="10"/>
    <x v="14"/>
    <n v="472.44000000000005"/>
    <n v="102.30000000000001"/>
    <n v="114.39000000000001"/>
    <n v="154.38"/>
    <n v="101.37"/>
    <n v="0"/>
    <n v="0.40920000000000001"/>
    <n v="0.74400000000000011"/>
    <n v="0.66959999999999997"/>
    <n v="0.58590000000000009"/>
    <n v="0.46500000000000002"/>
    <n v="0.46500000000000002"/>
    <n v="0.6231000000000001"/>
    <n v="0.59520000000000006"/>
    <n v="0.86490000000000011"/>
    <n v="0.88350000000000006"/>
    <n v="0.75330000000000008"/>
    <n v="0.13950000000000001"/>
    <n v="0.8277000000000001"/>
    <n v="0.86490000000000011"/>
    <n v="0.83700000000000008"/>
    <n v="0.38130000000000003"/>
    <n v="0.88350000000000006"/>
    <n v="0"/>
    <n v="30.69"/>
    <n v="4.6500000000000004"/>
    <n v="0.93"/>
    <n v="0.93"/>
    <n v="0"/>
    <n v="39.06"/>
    <n v="4.6500000000000004"/>
    <n v="10.23"/>
    <n v="23.25"/>
    <n v="0"/>
    <n v="14.88"/>
    <n v="29.76"/>
    <n v="0"/>
    <n v="40.92"/>
    <n v="0"/>
    <n v="0"/>
    <n v="8.370000000000001"/>
    <n v="0"/>
    <n v="7.44"/>
    <n v="0"/>
    <n v="12.09"/>
    <n v="12.09"/>
    <n v="2.79"/>
    <n v="12.09"/>
    <n v="4.6500000000000004"/>
    <n v="37.200000000000003"/>
    <n v="27.900000000000002"/>
    <n v="23.25"/>
    <n v="22.32"/>
    <n v="0"/>
    <n v="17.670000000000002"/>
    <n v="31.62"/>
    <n v="0"/>
    <n v="23.25"/>
    <n v="6.5100000000000007"/>
    <n v="0"/>
    <n v="0"/>
    <n v="8.370000000000001"/>
    <n v="14.88"/>
  </r>
  <r>
    <x v="320"/>
    <x v="10"/>
    <x v="15"/>
    <n v="421.29000000000008"/>
    <n v="100.44"/>
    <n v="127.41000000000003"/>
    <n v="121.83000000000003"/>
    <n v="71.61"/>
    <n v="0"/>
    <n v="0.59520000000000006"/>
    <n v="0.1953"/>
    <n v="0.16739999999999999"/>
    <n v="0.83700000000000008"/>
    <n v="0.88350000000000006"/>
    <n v="0.67890000000000006"/>
    <n v="0.85560000000000003"/>
    <n v="0.43710000000000004"/>
    <n v="0.72540000000000004"/>
    <n v="0.63240000000000007"/>
    <n v="0.85560000000000003"/>
    <n v="0.2883"/>
    <n v="0.53939999999999999"/>
    <n v="0.84630000000000005"/>
    <n v="0.53010000000000013"/>
    <n v="0.92070000000000007"/>
    <n v="0.61380000000000001"/>
    <n v="25.110000000000003"/>
    <n v="0"/>
    <n v="12.09"/>
    <n v="2.79"/>
    <n v="10.23"/>
    <n v="36.270000000000003"/>
    <n v="26.040000000000003"/>
    <n v="0"/>
    <n v="8.370000000000001"/>
    <n v="6.5100000000000007"/>
    <n v="3.72"/>
    <n v="0.93"/>
    <n v="0.93"/>
    <n v="21.39"/>
    <n v="6.5100000000000007"/>
    <n v="0"/>
    <n v="16.740000000000002"/>
    <n v="18.600000000000001"/>
    <n v="0"/>
    <n v="6.5100000000000007"/>
    <n v="1.86"/>
    <n v="14.88"/>
    <n v="0"/>
    <n v="36.270000000000003"/>
    <n v="42.78"/>
    <n v="8.370000000000001"/>
    <n v="2.79"/>
    <n v="6.5100000000000007"/>
    <n v="0"/>
    <n v="8.370000000000001"/>
    <n v="18.600000000000001"/>
    <n v="0"/>
    <n v="0"/>
    <n v="21.39"/>
    <n v="0"/>
    <n v="3.72"/>
    <n v="10.23"/>
    <n v="29.76"/>
    <n v="16.740000000000002"/>
    <n v="0"/>
  </r>
  <r>
    <x v="321"/>
    <x v="10"/>
    <x v="16"/>
    <n v="368.27999999999992"/>
    <n v="84.629999999999896"/>
    <n v="169.26"/>
    <n v="65.100000000000051"/>
    <n v="49.29"/>
    <n v="0"/>
    <n v="0.31620000000000004"/>
    <n v="0.70680000000000009"/>
    <n v="0.70680000000000009"/>
    <n v="0.23250000000000001"/>
    <n v="0.89280000000000004"/>
    <n v="0.8277000000000001"/>
    <n v="0.65100000000000013"/>
    <n v="0.66959999999999997"/>
    <n v="0.18600000000000003"/>
    <n v="0.61380000000000001"/>
    <n v="0.91139999999999999"/>
    <n v="0.45569999999999999"/>
    <n v="0.51150000000000007"/>
    <n v="0.87420000000000009"/>
    <n v="0.90210000000000001"/>
    <n v="0.35340000000000005"/>
    <n v="0.36270000000000002"/>
    <n v="0"/>
    <n v="42.78"/>
    <n v="0"/>
    <n v="9.3000000000000007"/>
    <n v="17.670000000000002"/>
    <n v="34.410000000000004"/>
    <n v="26.970000000000002"/>
    <n v="29.76"/>
    <n v="8.370000000000001"/>
    <n v="0"/>
    <n v="5.58"/>
    <n v="11.16"/>
    <n v="7.44"/>
    <n v="0"/>
    <n v="5.58"/>
    <n v="0"/>
    <n v="23.25"/>
    <n v="0"/>
    <n v="0"/>
    <n v="1.86"/>
    <n v="3.72"/>
    <n v="2.79"/>
    <n v="10.23"/>
    <n v="0"/>
    <n v="0"/>
    <n v="10.23"/>
    <n v="17.670000000000002"/>
    <n v="1.86"/>
    <n v="8.370000000000001"/>
    <n v="10.230000000000054"/>
    <n v="0.93"/>
    <n v="0"/>
    <n v="13.020000000000001"/>
    <n v="13.020000000000001"/>
    <n v="0"/>
    <n v="14.88"/>
    <n v="0.93"/>
    <n v="13.950000000000001"/>
    <n v="13.949999999999894"/>
    <n v="13.950000000000001"/>
  </r>
  <r>
    <x v="322"/>
    <x v="10"/>
    <x v="17"/>
    <n v="480.80999999999995"/>
    <n v="131.13"/>
    <n v="106.02000000000002"/>
    <n v="128.33999999999992"/>
    <n v="115.32"/>
    <n v="0"/>
    <n v="0.21390000000000001"/>
    <n v="0.33479999999999999"/>
    <n v="0.53939999999999999"/>
    <n v="0.54869999999999997"/>
    <n v="0.83700000000000008"/>
    <n v="0.69750000000000001"/>
    <n v="0.65100000000000013"/>
    <n v="0.51150000000000007"/>
    <n v="0.55800000000000005"/>
    <n v="0.26040000000000002"/>
    <n v="0.70680000000000009"/>
    <n v="0.55800000000000005"/>
    <n v="0.33479999999999999"/>
    <n v="0.77190000000000014"/>
    <n v="0.68820000000000003"/>
    <n v="0.84630000000000005"/>
    <n v="0.25110000000000005"/>
    <n v="5.58"/>
    <n v="3.72"/>
    <n v="4.6500000000000004"/>
    <n v="0"/>
    <n v="43.71"/>
    <n v="7.44"/>
    <n v="0"/>
    <n v="10.23"/>
    <n v="0.93"/>
    <n v="29.76"/>
    <n v="29.76"/>
    <n v="0"/>
    <n v="0"/>
    <n v="37.200000000000003"/>
    <n v="30.69"/>
    <n v="13.950000000000001"/>
    <n v="11.16"/>
    <n v="0"/>
    <n v="0"/>
    <n v="22.32"/>
    <n v="30.69"/>
    <n v="1.86"/>
    <n v="2.7899999999998943"/>
    <n v="15.81"/>
    <n v="11.16"/>
    <n v="0"/>
    <n v="30.69"/>
    <n v="2.79"/>
    <n v="32.550000000000004"/>
    <n v="0"/>
    <n v="24.18"/>
    <n v="20.46"/>
    <n v="15.81"/>
    <n v="11.16"/>
    <n v="25.110000000000003"/>
    <n v="12.09"/>
    <n v="18.600000000000001"/>
    <n v="0.93"/>
    <n v="2.79"/>
    <n v="0"/>
  </r>
  <r>
    <x v="323"/>
    <x v="10"/>
    <x v="18"/>
    <n v="528.24"/>
    <n v="78.12"/>
    <n v="169.26000000000002"/>
    <n v="106.02000000000001"/>
    <n v="174.84"/>
    <n v="0"/>
    <n v="0.38130000000000003"/>
    <n v="0.5766"/>
    <n v="0.16739999999999999"/>
    <n v="0.49290000000000006"/>
    <n v="0.72540000000000004"/>
    <n v="0.79980000000000007"/>
    <n v="0.70680000000000009"/>
    <n v="0.56730000000000003"/>
    <n v="0.53010000000000013"/>
    <n v="0.92070000000000007"/>
    <n v="0.58590000000000009"/>
    <n v="0.81840000000000002"/>
    <n v="0.79049999999999998"/>
    <n v="0.6603"/>
    <n v="0.88350000000000006"/>
    <n v="0.53010000000000013"/>
    <n v="0.90210000000000001"/>
    <n v="12.09"/>
    <n v="1.86"/>
    <n v="39.99"/>
    <n v="4.6500000000000004"/>
    <n v="0"/>
    <n v="0"/>
    <n v="22.32"/>
    <n v="39.99"/>
    <n v="15.81"/>
    <n v="32.550000000000004"/>
    <n v="9.3000000000000007"/>
    <n v="31.62"/>
    <n v="10.229999999999988"/>
    <n v="4.6500000000000004"/>
    <n v="2.79"/>
    <n v="24.18"/>
    <n v="34.410000000000004"/>
    <n v="25.110000000000003"/>
    <n v="38.130000000000003"/>
    <n v="3.72"/>
    <n v="18.600000000000001"/>
    <n v="6.5100000000000007"/>
    <n v="7.44"/>
    <n v="29.76"/>
    <n v="0"/>
    <n v="1.86"/>
    <n v="0.93"/>
    <n v="13.020000000000001"/>
    <n v="0"/>
    <n v="27.900000000000002"/>
    <n v="19.53"/>
    <n v="34.410000000000004"/>
    <n v="2.79"/>
    <n v="6.5100000000000007"/>
    <n v="0.93"/>
    <n v="0"/>
    <n v="3.72"/>
    <n v="7.44"/>
    <n v="0"/>
    <n v="2.79"/>
  </r>
  <r>
    <x v="324"/>
    <x v="10"/>
    <x v="19"/>
    <n v="451.98"/>
    <n v="76.260000000000005"/>
    <n v="108.81"/>
    <n v="91.140000000000015"/>
    <n v="175.77"/>
    <n v="0"/>
    <n v="0.25110000000000005"/>
    <n v="0.74400000000000011"/>
    <n v="0.48360000000000003"/>
    <n v="0.8277000000000001"/>
    <n v="0.79980000000000007"/>
    <n v="0.87420000000000009"/>
    <n v="0.53010000000000013"/>
    <n v="0.64170000000000005"/>
    <n v="0.58590000000000009"/>
    <n v="0.77190000000000014"/>
    <n v="0.56730000000000003"/>
    <n v="0.43710000000000004"/>
    <n v="0.81840000000000002"/>
    <n v="0.2883"/>
    <n v="0.37200000000000005"/>
    <n v="0.93"/>
    <n v="0.90210000000000001"/>
    <n v="27.900000000000002"/>
    <n v="0"/>
    <n v="0"/>
    <n v="29.76"/>
    <n v="20.46"/>
    <n v="0"/>
    <n v="0"/>
    <n v="0"/>
    <n v="22.32"/>
    <n v="8.370000000000001"/>
    <n v="3.72"/>
    <n v="0.93"/>
    <n v="29.76"/>
    <n v="6.5100000000000007"/>
    <n v="26.040000000000003"/>
    <n v="5.58"/>
    <n v="28.830000000000002"/>
    <n v="39.06"/>
    <n v="25.110000000000003"/>
    <n v="13.950000000000001"/>
    <n v="11.16"/>
    <n v="5.58"/>
    <n v="0.93"/>
    <n v="6.5100000000000007"/>
    <n v="0.93"/>
    <n v="10.23"/>
    <n v="17.670000000000002"/>
    <n v="3.72"/>
    <n v="27.900000000000002"/>
    <n v="6.5100000000000007"/>
    <n v="2.79"/>
    <n v="0"/>
    <n v="0"/>
    <n v="0.93"/>
    <n v="13.020000000000001"/>
    <n v="0.93"/>
    <n v="0"/>
    <n v="36.270000000000003"/>
    <n v="0.93"/>
    <n v="21.39"/>
  </r>
  <r>
    <x v="325"/>
    <x v="10"/>
    <x v="20"/>
    <n v="666.81000000000017"/>
    <n v="181.35000000000002"/>
    <n v="198.09"/>
    <n v="140.43"/>
    <n v="146.94000000000003"/>
    <n v="0"/>
    <n v="0.27900000000000003"/>
    <n v="0.13950000000000001"/>
    <n v="0.69750000000000001"/>
    <n v="0.75330000000000008"/>
    <n v="0.73470000000000002"/>
    <n v="0.78120000000000001"/>
    <n v="0.8277000000000001"/>
    <n v="0.55800000000000005"/>
    <n v="0.59520000000000006"/>
    <n v="0.68820000000000003"/>
    <n v="0.66959999999999997"/>
    <n v="0.3906"/>
    <n v="0.80910000000000004"/>
    <n v="0.86490000000000011"/>
    <n v="0.92070000000000007"/>
    <n v="0.2883"/>
    <n v="0.27900000000000003"/>
    <n v="37.200000000000003"/>
    <n v="17.670000000000002"/>
    <n v="5.58"/>
    <n v="22.32"/>
    <n v="13.950000000000001"/>
    <n v="0"/>
    <n v="32.550000000000004"/>
    <n v="30.69"/>
    <n v="38.130000000000003"/>
    <n v="0"/>
    <n v="53.010000000000005"/>
    <n v="28.830000000000002"/>
    <n v="30.69"/>
    <n v="0"/>
    <n v="16.740000000000002"/>
    <n v="4.6500000000000004"/>
    <n v="0.93"/>
    <n v="26.970000000000002"/>
    <n v="18.600000000000001"/>
    <n v="19.53"/>
    <n v="16.740000000000002"/>
    <n v="9.3000000000000007"/>
    <n v="13.950000000000001"/>
    <n v="0"/>
    <n v="23.25"/>
    <n v="14.88"/>
    <n v="0"/>
    <n v="13.020000000000001"/>
    <n v="12.09"/>
    <n v="37.200000000000003"/>
    <n v="17.670000000000002"/>
    <n v="26.040000000000003"/>
    <n v="0"/>
    <n v="43.71"/>
    <n v="9.3000000000000007"/>
    <n v="4.6500000000000004"/>
    <n v="17.670000000000002"/>
    <n v="31.62"/>
    <n v="14.88"/>
    <n v="15.81"/>
  </r>
  <r>
    <x v="326"/>
    <x v="10"/>
    <x v="21"/>
    <n v="358.05000000000013"/>
    <n v="98.58"/>
    <n v="96.720000000000056"/>
    <n v="51.150000000000055"/>
    <n v="111.60000000000001"/>
    <n v="0"/>
    <n v="0.50220000000000009"/>
    <n v="0.83700000000000008"/>
    <n v="0.66959999999999997"/>
    <n v="0.71610000000000007"/>
    <n v="0.73470000000000002"/>
    <n v="0.76260000000000006"/>
    <n v="0.74400000000000011"/>
    <n v="0.53010000000000013"/>
    <n v="0.50220000000000009"/>
    <n v="0.5766"/>
    <n v="0.5766"/>
    <n v="0.3906"/>
    <n v="0.80910000000000004"/>
    <n v="0.66959999999999997"/>
    <n v="0.2883"/>
    <n v="0.8277000000000001"/>
    <n v="0.35340000000000005"/>
    <n v="0.93"/>
    <n v="10.23"/>
    <n v="0"/>
    <n v="7.44"/>
    <n v="12.09"/>
    <n v="50.220000000000006"/>
    <n v="0"/>
    <n v="9.3000000000000007"/>
    <n v="0"/>
    <n v="6.5100000000000531"/>
    <n v="10.23"/>
    <n v="9.3000000000000007"/>
    <n v="8.370000000000001"/>
    <n v="1.86"/>
    <n v="19.53"/>
    <n v="0.93"/>
    <n v="1.86"/>
    <n v="41.85"/>
    <n v="0"/>
    <n v="27.900000000000002"/>
    <n v="3.72"/>
    <n v="0.93"/>
    <n v="0"/>
    <n v="12.09"/>
    <n v="1.86"/>
    <n v="0"/>
    <n v="1.86"/>
    <n v="10.230000000000054"/>
    <n v="20.46"/>
    <n v="0"/>
    <n v="0"/>
    <n v="3.72"/>
    <n v="1.86"/>
    <n v="30.69"/>
    <n v="3.72"/>
    <n v="10.23"/>
    <n v="7.44"/>
    <n v="2.79"/>
    <n v="1.86"/>
    <n v="36.270000000000003"/>
  </r>
  <r>
    <x v="327"/>
    <x v="10"/>
    <x v="22"/>
    <n v="390.60000000000014"/>
    <n v="132.99"/>
    <n v="105.09000000000003"/>
    <n v="132.06000000000012"/>
    <n v="20.46"/>
    <n v="1"/>
    <n v="0.79049999999999998"/>
    <n v="0.85560000000000003"/>
    <n v="0.35340000000000005"/>
    <n v="0.5766"/>
    <n v="0.44640000000000002"/>
    <n v="0.53939999999999999"/>
    <n v="0.6231000000000001"/>
    <n v="0.68820000000000003"/>
    <n v="0.69750000000000001"/>
    <n v="0.6231000000000001"/>
    <n v="0.73470000000000002"/>
    <n v="0.51150000000000007"/>
    <n v="0.38130000000000003"/>
    <n v="0.65100000000000013"/>
    <n v="0.87420000000000009"/>
    <n v="0.55800000000000005"/>
    <n v="0.79980000000000007"/>
    <n v="2.79"/>
    <n v="8.370000000000001"/>
    <n v="5.58"/>
    <n v="0"/>
    <n v="28.830000000000002"/>
    <n v="22.32"/>
    <n v="0"/>
    <n v="20.46"/>
    <n v="4.6500000000000004"/>
    <n v="12.09"/>
    <n v="2.79"/>
    <n v="0"/>
    <n v="0"/>
    <n v="0"/>
    <n v="17.670000000000002"/>
    <n v="0"/>
    <n v="1.86"/>
    <n v="0"/>
    <n v="0.93"/>
    <n v="0"/>
    <n v="0"/>
    <n v="0"/>
    <n v="5.58"/>
    <n v="1.86"/>
    <n v="19.53"/>
    <n v="18.600000000000001"/>
    <n v="23.25"/>
    <n v="22.32"/>
    <n v="30.69"/>
    <n v="10.230000000000107"/>
    <n v="0"/>
    <n v="10.23"/>
    <n v="37.200000000000003"/>
    <n v="0"/>
    <n v="6.5100000000000007"/>
    <n v="18.600000000000001"/>
    <n v="11.16"/>
    <n v="24.18"/>
    <n v="15.81"/>
    <n v="9.3000000000000007"/>
  </r>
  <r>
    <x v="328"/>
    <x v="10"/>
    <x v="23"/>
    <n v="414.78000000000014"/>
    <n v="90.210000000000008"/>
    <n v="172.98000000000002"/>
    <n v="106.95000000000002"/>
    <n v="44.640000000000022"/>
    <n v="1"/>
    <n v="0.74400000000000011"/>
    <n v="0.15810000000000002"/>
    <n v="0.72540000000000004"/>
    <n v="0.76260000000000006"/>
    <n v="0.66959999999999997"/>
    <n v="0.53010000000000013"/>
    <n v="0.58590000000000009"/>
    <n v="0.73470000000000002"/>
    <n v="0.90210000000000001"/>
    <n v="0.64170000000000005"/>
    <n v="0.26040000000000002"/>
    <n v="0.45569999999999999"/>
    <n v="0.86490000000000011"/>
    <n v="0.68820000000000003"/>
    <n v="9.3000000000000013E-2"/>
    <n v="0.88350000000000006"/>
    <n v="0.68820000000000003"/>
    <n v="27.900000000000002"/>
    <n v="0"/>
    <n v="5.58"/>
    <n v="14.88"/>
    <n v="0"/>
    <n v="12.09"/>
    <n v="35.340000000000003"/>
    <n v="45.57"/>
    <n v="5.58"/>
    <n v="26.040000000000003"/>
    <n v="9.3000000000001055"/>
    <n v="0"/>
    <n v="14.88"/>
    <n v="0"/>
    <n v="2.79"/>
    <n v="3.72"/>
    <n v="5.58"/>
    <n v="9.3000000000000007"/>
    <n v="8.3700000000000276"/>
    <n v="0"/>
    <n v="9.3000000000000007"/>
    <n v="0"/>
    <n v="5.58"/>
    <n v="31.62"/>
    <n v="4.6500000000000004"/>
    <n v="2.79"/>
    <n v="13.950000000000001"/>
    <n v="12.09"/>
    <n v="0.93"/>
    <n v="26.040000000000003"/>
    <n v="0"/>
    <n v="8.370000000000001"/>
    <n v="0"/>
    <n v="17.670000000000002"/>
    <n v="0"/>
    <n v="0"/>
    <n v="6.5100000000000007"/>
    <n v="2.79"/>
    <n v="29.76"/>
    <n v="25.110000000000003"/>
  </r>
  <r>
    <x v="329"/>
    <x v="10"/>
    <x v="24"/>
    <n v="500.34000000000009"/>
    <n v="99.510000000000019"/>
    <n v="178.56"/>
    <n v="56.73"/>
    <n v="165.54000000000002"/>
    <n v="0"/>
    <n v="0.53939999999999999"/>
    <n v="0.75330000000000008"/>
    <n v="0.83700000000000008"/>
    <n v="0.76260000000000006"/>
    <n v="0.83700000000000008"/>
    <n v="0.88350000000000006"/>
    <n v="0.70680000000000009"/>
    <n v="0.68820000000000003"/>
    <n v="0.59520000000000006"/>
    <n v="0.55800000000000005"/>
    <n v="0.69750000000000001"/>
    <n v="0.70680000000000009"/>
    <n v="0.91139999999999999"/>
    <n v="0.92070000000000007"/>
    <n v="0.93"/>
    <n v="0.85560000000000003"/>
    <n v="0.80910000000000004"/>
    <n v="19.53"/>
    <n v="13.950000000000001"/>
    <n v="25.110000000000003"/>
    <n v="22.32"/>
    <n v="5.58"/>
    <n v="31.62"/>
    <n v="0"/>
    <n v="0"/>
    <n v="29.76"/>
    <n v="30.69"/>
    <n v="0"/>
    <n v="15.81"/>
    <n v="16.740000000000002"/>
    <n v="25.110000000000003"/>
    <n v="21.39"/>
    <n v="14.88"/>
    <n v="20.46"/>
    <n v="0"/>
    <n v="15.81"/>
    <n v="35.340000000000003"/>
    <n v="7.44"/>
    <n v="2.79"/>
    <n v="15.81"/>
    <n v="3.72"/>
    <n v="9.3000000000000007"/>
    <n v="4.6500000000000004"/>
    <n v="1.86"/>
    <n v="6.5100000000000007"/>
    <n v="0"/>
    <n v="4.6500000000000004"/>
    <n v="22.32"/>
    <n v="16.740000000000002"/>
    <n v="13.020000000000001"/>
    <n v="9.3000000000000007"/>
    <n v="10.23"/>
    <n v="0"/>
    <n v="8.370000000000001"/>
    <n v="11.16"/>
    <n v="6.5100000000000007"/>
    <n v="1.86"/>
  </r>
  <r>
    <x v="330"/>
    <x v="10"/>
    <x v="25"/>
    <n v="476.16000000000008"/>
    <n v="141.35999999999999"/>
    <n v="145.08000000000004"/>
    <n v="75.33"/>
    <n v="114.39000000000001"/>
    <n v="0"/>
    <n v="0.44640000000000002"/>
    <n v="0.58590000000000009"/>
    <n v="0.72540000000000004"/>
    <n v="0.74400000000000011"/>
    <n v="0.87420000000000009"/>
    <n v="0.89280000000000004"/>
    <n v="0.49290000000000006"/>
    <n v="0.80910000000000004"/>
    <n v="0.67890000000000006"/>
    <n v="0.43710000000000004"/>
    <n v="0.65100000000000013"/>
    <n v="0.37200000000000005"/>
    <n v="0.3906"/>
    <n v="0.86490000000000011"/>
    <n v="0.91139999999999999"/>
    <n v="0.92070000000000007"/>
    <n v="0.83700000000000008"/>
    <n v="8.370000000000001"/>
    <n v="0"/>
    <n v="38.130000000000003"/>
    <n v="8.370000000000001"/>
    <n v="8.370000000000001"/>
    <n v="15.81"/>
    <n v="32.550000000000004"/>
    <n v="25.110000000000003"/>
    <n v="5.58"/>
    <n v="2.79"/>
    <n v="30.69"/>
    <n v="19.53"/>
    <n v="0"/>
    <n v="38.130000000000003"/>
    <n v="0"/>
    <n v="10.23"/>
    <n v="0.93"/>
    <n v="37.200000000000003"/>
    <n v="0"/>
    <n v="8.370000000000001"/>
    <n v="0"/>
    <n v="0"/>
    <n v="0"/>
    <n v="0"/>
    <n v="2.79"/>
    <n v="22.32"/>
    <n v="35.340000000000003"/>
    <n v="1.86"/>
    <n v="1.86"/>
    <n v="11.16"/>
    <n v="0"/>
    <n v="5.58"/>
    <n v="19.53"/>
    <n v="7.44"/>
    <n v="48.36"/>
    <n v="14.88"/>
    <n v="13.020000000000001"/>
    <n v="16.740000000000002"/>
    <n v="5.58"/>
    <n v="10.23"/>
  </r>
  <r>
    <x v="331"/>
    <x v="10"/>
    <x v="26"/>
    <n v="420.36"/>
    <n v="235.29"/>
    <n v="85.56"/>
    <n v="56.730000000000004"/>
    <n v="42.78"/>
    <n v="0"/>
    <n v="0.46500000000000002"/>
    <n v="0.61380000000000001"/>
    <n v="0.70680000000000009"/>
    <n v="0.64170000000000005"/>
    <n v="0.79049999999999998"/>
    <n v="0.76260000000000006"/>
    <n v="0.64170000000000005"/>
    <n v="0.63240000000000007"/>
    <n v="0.76260000000000006"/>
    <n v="0.63240000000000007"/>
    <n v="0.91139999999999999"/>
    <n v="0.37200000000000005"/>
    <n v="0.91139999999999999"/>
    <n v="0.79980000000000007"/>
    <n v="0.91139999999999999"/>
    <n v="0.34410000000000002"/>
    <n v="0.75330000000000008"/>
    <n v="4.6500000000000004"/>
    <n v="8.370000000000001"/>
    <n v="12.09"/>
    <n v="0"/>
    <n v="40.92"/>
    <n v="0"/>
    <n v="6.5100000000000007"/>
    <n v="0"/>
    <n v="13.020000000000001"/>
    <n v="0"/>
    <n v="16.740000000000002"/>
    <n v="2.79"/>
    <n v="0.93"/>
    <n v="1.86"/>
    <n v="0"/>
    <n v="22.32"/>
    <n v="13.950000000000001"/>
    <n v="0.93"/>
    <n v="0"/>
    <n v="0"/>
    <n v="11.16"/>
    <n v="0"/>
    <n v="0.93"/>
    <n v="12.09"/>
    <n v="0"/>
    <n v="11.16"/>
    <n v="4.6500000000000004"/>
    <n v="0"/>
    <n v="16.740000000000002"/>
    <n v="0"/>
    <n v="31.62"/>
    <n v="2.79"/>
    <n v="32.550000000000004"/>
    <n v="8.370000000000001"/>
    <n v="15.81"/>
    <n v="39.06"/>
    <n v="6.5100000000000007"/>
    <n v="40.92"/>
    <n v="57.660000000000004"/>
    <n v="0"/>
  </r>
  <r>
    <x v="332"/>
    <x v="10"/>
    <x v="27"/>
    <n v="653.79000000000019"/>
    <n v="135.78000000000003"/>
    <n v="154.38"/>
    <n v="233.43000000000012"/>
    <n v="130.20000000000002"/>
    <n v="0"/>
    <n v="0.23250000000000001"/>
    <n v="0.84630000000000005"/>
    <n v="0.66959999999999997"/>
    <n v="0.6231000000000001"/>
    <n v="0.88350000000000006"/>
    <n v="0.55800000000000005"/>
    <n v="0.56730000000000003"/>
    <n v="0.64170000000000005"/>
    <n v="0.79049999999999998"/>
    <n v="0.66959999999999997"/>
    <n v="0.55800000000000005"/>
    <n v="0.89280000000000004"/>
    <n v="0.74400000000000011"/>
    <n v="0.79980000000000007"/>
    <n v="0.75330000000000008"/>
    <n v="0.47430000000000005"/>
    <n v="0.77190000000000014"/>
    <n v="8.370000000000001"/>
    <n v="24.18"/>
    <n v="11.16"/>
    <n v="22.32"/>
    <n v="0"/>
    <n v="33.480000000000004"/>
    <n v="10.23"/>
    <n v="8.370000000000001"/>
    <n v="10.23"/>
    <n v="26.040000000000003"/>
    <n v="6.5100000000000007"/>
    <n v="0"/>
    <n v="0"/>
    <n v="39.06"/>
    <n v="16.740000000000002"/>
    <n v="0"/>
    <n v="35.340000000000003"/>
    <n v="4.6500000000000004"/>
    <n v="29.76"/>
    <n v="4.6500000000000004"/>
    <n v="30.69"/>
    <n v="0"/>
    <n v="10.23"/>
    <n v="51.150000000000006"/>
    <n v="32.550000000000004"/>
    <n v="31.62"/>
    <n v="27.900000000000002"/>
    <n v="8.370000000000001"/>
    <n v="24.180000000000106"/>
    <n v="16.740000000000002"/>
    <n v="23.25"/>
    <n v="26.040000000000003"/>
    <n v="10.23"/>
    <n v="5.58"/>
    <n v="0"/>
    <n v="0.93"/>
    <n v="27.900000000000002"/>
    <n v="9.3000000000000007"/>
    <n v="2.79"/>
    <n v="29.76"/>
  </r>
  <r>
    <x v="333"/>
    <x v="10"/>
    <x v="28"/>
    <n v="429.66"/>
    <n v="120.9"/>
    <n v="100.44"/>
    <n v="139.5"/>
    <n v="68.820000000000007"/>
    <n v="0"/>
    <n v="0.91139999999999999"/>
    <n v="0.75330000000000008"/>
    <n v="0.74400000000000011"/>
    <n v="0.87420000000000009"/>
    <n v="0.90210000000000001"/>
    <n v="0.53939999999999999"/>
    <n v="0.5766"/>
    <n v="0.6603"/>
    <n v="0.55800000000000005"/>
    <n v="0.71610000000000007"/>
    <n v="0.73470000000000002"/>
    <n v="0.66959999999999997"/>
    <n v="0.90210000000000001"/>
    <n v="0.8277000000000001"/>
    <n v="0.93"/>
    <n v="0.92070000000000007"/>
    <n v="0.39990000000000003"/>
    <n v="13.020000000000001"/>
    <n v="26.970000000000002"/>
    <n v="2.79"/>
    <n v="0"/>
    <n v="0"/>
    <n v="20.46"/>
    <n v="12.09"/>
    <n v="0"/>
    <n v="16.740000000000002"/>
    <n v="8.370000000000001"/>
    <n v="7.44"/>
    <n v="33.480000000000004"/>
    <n v="0"/>
    <n v="0"/>
    <n v="21.39"/>
    <n v="4.6500000000000004"/>
    <n v="0"/>
    <n v="5.58"/>
    <n v="0"/>
    <n v="3.72"/>
    <n v="0"/>
    <n v="18.600000000000001"/>
    <n v="12.09"/>
    <n v="36.270000000000003"/>
    <n v="13.020000000000001"/>
    <n v="26.970000000000002"/>
    <n v="2.79"/>
    <n v="0"/>
    <n v="9.3000000000000007"/>
    <n v="20.46"/>
    <n v="37.200000000000003"/>
    <n v="0"/>
    <n v="20.46"/>
    <n v="0"/>
    <n v="0"/>
    <n v="26.040000000000003"/>
    <n v="0"/>
    <n v="25.110000000000003"/>
    <n v="12.09"/>
    <n v="0"/>
  </r>
  <r>
    <x v="334"/>
    <x v="10"/>
    <x v="29"/>
    <n v="476.16000000000008"/>
    <n v="125.55000000000001"/>
    <n v="87.42"/>
    <n v="126.47999999999999"/>
    <n v="136.71"/>
    <n v="0"/>
    <n v="0.23250000000000001"/>
    <n v="0.61380000000000001"/>
    <n v="0.68820000000000003"/>
    <n v="0.37200000000000005"/>
    <n v="0.14880000000000002"/>
    <n v="0.58590000000000009"/>
    <n v="0.68820000000000003"/>
    <n v="0.68820000000000003"/>
    <n v="0.90210000000000001"/>
    <n v="0.63240000000000007"/>
    <n v="0.58590000000000009"/>
    <n v="0.74400000000000011"/>
    <n v="0.79980000000000007"/>
    <n v="0.83700000000000008"/>
    <n v="0.34410000000000002"/>
    <n v="0.88350000000000006"/>
    <n v="0.83700000000000008"/>
    <n v="14.88"/>
    <n v="35.340000000000003"/>
    <n v="0"/>
    <n v="8.370000000000001"/>
    <n v="11.16"/>
    <n v="7.44"/>
    <n v="3.72"/>
    <n v="0"/>
    <n v="0"/>
    <n v="6.5100000000000007"/>
    <n v="1.86"/>
    <n v="0"/>
    <n v="15.81"/>
    <n v="39.06"/>
    <n v="5.58"/>
    <n v="13.950000000000001"/>
    <n v="26.040000000000003"/>
    <n v="17.670000000000002"/>
    <n v="0"/>
    <n v="18.600000000000001"/>
    <n v="33.480000000000004"/>
    <n v="16.740000000000002"/>
    <n v="7.44"/>
    <n v="2.79"/>
    <n v="0"/>
    <n v="0"/>
    <n v="1.86"/>
    <n v="3.72"/>
    <n v="38.130000000000003"/>
    <n v="22.32"/>
    <n v="0"/>
    <n v="17.670000000000002"/>
    <n v="19.53"/>
    <n v="8.370000000000001"/>
    <n v="5.58"/>
    <n v="6.5100000000000007"/>
    <n v="0"/>
    <n v="31.62"/>
    <n v="2.79"/>
    <n v="33.480000000000004"/>
  </r>
  <r>
    <x v="31"/>
    <x v="11"/>
    <x v="4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11"/>
    <x v="4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11"/>
    <x v="4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11"/>
    <x v="4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1"/>
    <x v="11"/>
    <x v="4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x v="335"/>
    <x v="11"/>
    <x v="0"/>
    <n v="395.25"/>
    <n v="101.37"/>
    <n v="79.98"/>
    <n v="86.49"/>
    <n v="127.41"/>
    <n v="0"/>
    <n v="0.46500000000000002"/>
    <n v="0.61380000000000001"/>
    <n v="0.52080000000000004"/>
    <n v="0.53010000000000013"/>
    <n v="0.88350000000000006"/>
    <n v="0.6603"/>
    <n v="0.50220000000000009"/>
    <n v="0.92070000000000007"/>
    <n v="0.51150000000000007"/>
    <n v="0.61380000000000001"/>
    <n v="0.91139999999999999"/>
    <n v="0.47430000000000005"/>
    <n v="0.27900000000000003"/>
    <n v="0.59520000000000006"/>
    <n v="0.79980000000000007"/>
    <n v="0.86490000000000011"/>
    <n v="0.53010000000000013"/>
    <n v="13.020000000000001"/>
    <n v="0"/>
    <n v="23.25"/>
    <n v="0"/>
    <n v="2.79"/>
    <n v="4.6500000000000004"/>
    <n v="26.970000000000002"/>
    <n v="0"/>
    <n v="0"/>
    <n v="9.3000000000000007"/>
    <n v="10.23"/>
    <n v="6.5100000000000007"/>
    <n v="12.09"/>
    <n v="13.020000000000001"/>
    <n v="0.93"/>
    <n v="5.58"/>
    <n v="32.550000000000004"/>
    <n v="18.600000000000001"/>
    <n v="38.130000000000003"/>
    <n v="0"/>
    <n v="0"/>
    <n v="8.370000000000001"/>
    <n v="0"/>
    <n v="15.81"/>
    <n v="0"/>
    <n v="5.58"/>
    <n v="0"/>
    <n v="38.130000000000003"/>
    <n v="14.88"/>
    <n v="3.72"/>
    <n v="0"/>
    <n v="11.16"/>
    <n v="0"/>
    <n v="10.23"/>
    <n v="1.86"/>
    <n v="2.79"/>
    <n v="21.39"/>
    <n v="13.020000000000001"/>
    <n v="9.3000000000000007"/>
    <n v="31.62"/>
  </r>
  <r>
    <x v="336"/>
    <x v="11"/>
    <x v="1"/>
    <n v="498.48"/>
    <n v="107.88000000000001"/>
    <n v="63.239999999999995"/>
    <n v="145.08000000000001"/>
    <n v="182.27999999999997"/>
    <n v="0"/>
    <n v="0.71610000000000007"/>
    <n v="0.80910000000000004"/>
    <n v="0.66959999999999997"/>
    <n v="0.80910000000000004"/>
    <n v="0.84630000000000005"/>
    <n v="0.90210000000000001"/>
    <n v="0.69750000000000001"/>
    <n v="0.59520000000000006"/>
    <n v="0.8277000000000001"/>
    <n v="0.63240000000000007"/>
    <n v="0.74400000000000011"/>
    <n v="0.42780000000000001"/>
    <n v="0.85560000000000003"/>
    <n v="0.88350000000000006"/>
    <n v="0.81840000000000002"/>
    <n v="0.31620000000000004"/>
    <n v="0.6603"/>
    <n v="0"/>
    <n v="20.46"/>
    <n v="20.46"/>
    <n v="1.86"/>
    <n v="6.5100000000000007"/>
    <n v="1.86"/>
    <n v="0"/>
    <n v="0"/>
    <n v="8.370000000000001"/>
    <n v="3.72"/>
    <n v="14.88"/>
    <n v="22.32"/>
    <n v="14.88"/>
    <n v="0"/>
    <n v="17.670000000000002"/>
    <n v="25.110000000000003"/>
    <n v="32.550000000000004"/>
    <n v="22.32"/>
    <n v="40.92"/>
    <n v="6.5100000000000007"/>
    <n v="0"/>
    <n v="16.740000000000002"/>
    <n v="39.06"/>
    <n v="32.550000000000004"/>
    <n v="0"/>
    <n v="10.23"/>
    <n v="0"/>
    <n v="9.3000000000000007"/>
    <n v="15.81"/>
    <n v="21.39"/>
    <n v="9.3000000000000007"/>
    <n v="12.09"/>
    <n v="39.99"/>
    <n v="3.72"/>
    <n v="7.44"/>
    <n v="0.93"/>
    <n v="11.16"/>
    <n v="8.370000000000001"/>
    <n v="0"/>
    <n v="14.88"/>
  </r>
  <r>
    <x v="337"/>
    <x v="11"/>
    <x v="2"/>
    <n v="393.39000000000004"/>
    <n v="131.13000000000002"/>
    <n v="101.37"/>
    <n v="89.280000000000015"/>
    <n v="71.610000000000014"/>
    <n v="0"/>
    <n v="0.31620000000000004"/>
    <n v="0.50220000000000009"/>
    <n v="0.77190000000000014"/>
    <n v="0.6603"/>
    <n v="0.88350000000000006"/>
    <n v="0.87420000000000009"/>
    <n v="0.90210000000000001"/>
    <n v="0.22320000000000001"/>
    <n v="0.90210000000000001"/>
    <n v="0.58590000000000009"/>
    <n v="0.93"/>
    <n v="0.79049999999999998"/>
    <n v="0.6603"/>
    <n v="0.87420000000000009"/>
    <n v="0.87420000000000009"/>
    <n v="0.23250000000000001"/>
    <n v="0.3906"/>
    <n v="5.58"/>
    <n v="12.09"/>
    <n v="0"/>
    <n v="12.09"/>
    <n v="13.950000000000001"/>
    <n v="35.340000000000003"/>
    <n v="13.020000000000001"/>
    <n v="0"/>
    <n v="7.44"/>
    <n v="1.86"/>
    <n v="0"/>
    <n v="16.740000000000002"/>
    <n v="21.39"/>
    <n v="6.5100000000000007"/>
    <n v="22.32"/>
    <n v="0.93"/>
    <n v="0"/>
    <n v="0"/>
    <n v="3.72"/>
    <n v="0"/>
    <n v="14.88"/>
    <n v="5.58"/>
    <n v="0"/>
    <n v="0"/>
    <n v="7.44"/>
    <n v="19.53"/>
    <n v="0"/>
    <n v="0"/>
    <n v="14.88"/>
    <n v="26.970000000000002"/>
    <n v="3.72"/>
    <n v="11.16"/>
    <n v="13.020000000000001"/>
    <n v="4.6500000000000004"/>
    <n v="33.480000000000004"/>
    <n v="2.79"/>
    <n v="1.86"/>
    <n v="32.550000000000004"/>
    <n v="27.900000000000002"/>
    <n v="0"/>
  </r>
  <r>
    <x v="338"/>
    <x v="11"/>
    <x v="3"/>
    <n v="485.46"/>
    <n v="133.91999999999999"/>
    <n v="138.57"/>
    <n v="112.53"/>
    <n v="100.44000000000001"/>
    <n v="0"/>
    <n v="0.18600000000000003"/>
    <n v="0.64170000000000005"/>
    <n v="0.72540000000000004"/>
    <n v="0.77190000000000014"/>
    <n v="0.65100000000000013"/>
    <n v="0.3906"/>
    <n v="0.85560000000000003"/>
    <n v="0.89280000000000004"/>
    <n v="0.79049999999999998"/>
    <n v="0.8277000000000001"/>
    <n v="0.74400000000000011"/>
    <n v="0.31620000000000004"/>
    <n v="0.80910000000000004"/>
    <n v="0.71610000000000007"/>
    <n v="0.91139999999999999"/>
    <n v="0.5766"/>
    <n v="0.86490000000000011"/>
    <n v="0"/>
    <n v="20.46"/>
    <n v="3.72"/>
    <n v="0"/>
    <n v="5.58"/>
    <n v="0"/>
    <n v="0"/>
    <n v="43.71"/>
    <n v="39.06"/>
    <n v="26.040000000000003"/>
    <n v="4.6500000000000004"/>
    <n v="0"/>
    <n v="13.020000000000001"/>
    <n v="20.46"/>
    <n v="9.3000000000000007"/>
    <n v="1.86"/>
    <n v="34.410000000000004"/>
    <n v="5.58"/>
    <n v="1.86"/>
    <n v="13.950000000000001"/>
    <n v="11.16"/>
    <n v="14.88"/>
    <n v="12.09"/>
    <n v="9.3000000000000007"/>
    <n v="3.72"/>
    <n v="0"/>
    <n v="0.93"/>
    <n v="0"/>
    <n v="21.39"/>
    <n v="39.06"/>
    <n v="9.3000000000000007"/>
    <n v="3.72"/>
    <n v="13.020000000000001"/>
    <n v="24.18"/>
    <n v="30.69"/>
    <n v="40.92"/>
    <n v="5.58"/>
    <n v="0"/>
    <n v="6.5100000000000007"/>
    <n v="0"/>
  </r>
  <r>
    <x v="339"/>
    <x v="11"/>
    <x v="4"/>
    <n v="437.10000000000014"/>
    <n v="100.44000000000001"/>
    <n v="71.610000000000014"/>
    <n v="135.78000000000011"/>
    <n v="129.27000000000001"/>
    <n v="0"/>
    <n v="0.79980000000000007"/>
    <n v="0.71610000000000007"/>
    <n v="0.6603"/>
    <n v="0.79980000000000007"/>
    <n v="0.53010000000000013"/>
    <n v="0.86490000000000011"/>
    <n v="0.24180000000000001"/>
    <n v="0.3906"/>
    <n v="0.73470000000000002"/>
    <n v="0.81840000000000002"/>
    <n v="0.93"/>
    <n v="0.18600000000000003"/>
    <n v="0.33479999999999999"/>
    <n v="0.35340000000000005"/>
    <n v="0.23250000000000001"/>
    <n v="0.54869999999999997"/>
    <n v="0.68820000000000003"/>
    <n v="0"/>
    <n v="0"/>
    <n v="0"/>
    <n v="0"/>
    <n v="0"/>
    <n v="36.270000000000003"/>
    <n v="0"/>
    <n v="0"/>
    <n v="32.550000000000004"/>
    <n v="2.79"/>
    <n v="22.32"/>
    <n v="9.3000000000000007"/>
    <n v="38.130000000000003"/>
    <n v="19.53"/>
    <n v="0"/>
    <n v="0"/>
    <n v="17.670000000000002"/>
    <n v="4.6500000000000004"/>
    <n v="19.53"/>
    <n v="20.46"/>
    <n v="0.93"/>
    <n v="27.900000000000109"/>
    <n v="0"/>
    <n v="32.550000000000004"/>
    <n v="0"/>
    <n v="0"/>
    <n v="38.130000000000003"/>
    <n v="2.79"/>
    <n v="1.86"/>
    <n v="31.62"/>
    <n v="26.040000000000003"/>
    <n v="0"/>
    <n v="8.370000000000001"/>
    <n v="4.6500000000000004"/>
    <n v="11.16"/>
    <n v="0"/>
    <n v="33.480000000000004"/>
    <n v="10.23"/>
    <n v="6.5100000000000007"/>
    <n v="0"/>
  </r>
  <r>
    <x v="340"/>
    <x v="11"/>
    <x v="5"/>
    <n v="445.47000000000014"/>
    <n v="80.910000000000025"/>
    <n v="123.69000000000011"/>
    <n v="99.51"/>
    <n v="141.36000000000001"/>
    <n v="0"/>
    <n v="0.74400000000000011"/>
    <n v="0.61380000000000001"/>
    <n v="0.83700000000000008"/>
    <n v="0.74400000000000011"/>
    <n v="0.86490000000000011"/>
    <n v="0.77190000000000014"/>
    <n v="0.12090000000000001"/>
    <n v="0.1116"/>
    <n v="0.6603"/>
    <n v="0.90210000000000001"/>
    <n v="0.53010000000000013"/>
    <n v="0.33479999999999999"/>
    <n v="0.83700000000000008"/>
    <n v="0.2883"/>
    <n v="0.91139999999999999"/>
    <n v="0.29760000000000003"/>
    <n v="0.53010000000000013"/>
    <n v="23.25"/>
    <n v="14.88"/>
    <n v="29.76"/>
    <n v="1.86"/>
    <n v="0.93000000000010574"/>
    <n v="23.25"/>
    <n v="0"/>
    <n v="0"/>
    <n v="28.830000000000002"/>
    <n v="0.93"/>
    <n v="27.900000000000002"/>
    <n v="7.44"/>
    <n v="0"/>
    <n v="12.09"/>
    <n v="15.81"/>
    <n v="9.3000000000000007"/>
    <n v="27.900000000000002"/>
    <n v="6.5100000000000007"/>
    <n v="40.92"/>
    <n v="21.39"/>
    <n v="0"/>
    <n v="13.950000000000001"/>
    <n v="0"/>
    <n v="32.550000000000004"/>
    <n v="32.550000000000004"/>
    <n v="0"/>
    <n v="0"/>
    <n v="0"/>
    <n v="7.44"/>
    <n v="13.020000000000001"/>
    <n v="4.6500000000000004"/>
    <n v="17.670000000000002"/>
    <n v="0"/>
    <n v="26.970000000000002"/>
    <n v="3.72"/>
    <n v="0"/>
    <n v="1.86"/>
    <n v="8.370000000000001"/>
    <n v="0.93"/>
    <n v="16.740000000000002"/>
  </r>
  <r>
    <x v="341"/>
    <x v="11"/>
    <x v="6"/>
    <n v="500.34000000000003"/>
    <n v="146.01"/>
    <n v="213.90000000000003"/>
    <n v="93"/>
    <n v="47.430000000000007"/>
    <n v="0"/>
    <n v="0.26040000000000002"/>
    <n v="0.54869999999999997"/>
    <n v="0.71610000000000007"/>
    <n v="0.89280000000000004"/>
    <n v="0.48360000000000003"/>
    <n v="0.67890000000000006"/>
    <n v="9.3000000000000013E-2"/>
    <n v="0.81840000000000002"/>
    <n v="0.68820000000000003"/>
    <n v="0.67890000000000006"/>
    <n v="0.87420000000000009"/>
    <n v="0.44640000000000002"/>
    <n v="0.80910000000000004"/>
    <n v="0.37200000000000005"/>
    <n v="0.6603"/>
    <n v="0.45569999999999999"/>
    <n v="0.6231000000000001"/>
    <n v="10.23"/>
    <n v="33.480000000000004"/>
    <n v="0"/>
    <n v="16.740000000000002"/>
    <n v="29.76"/>
    <n v="27.900000000000002"/>
    <n v="11.16"/>
    <n v="24.18"/>
    <n v="32.550000000000004"/>
    <n v="27.900000000000002"/>
    <n v="22.32"/>
    <n v="2.79"/>
    <n v="0"/>
    <n v="0"/>
    <n v="0"/>
    <n v="6.5100000000000007"/>
    <n v="24.18"/>
    <n v="0"/>
    <n v="0"/>
    <n v="13.950000000000001"/>
    <n v="18.600000000000001"/>
    <n v="0.93"/>
    <n v="26.970000000000002"/>
    <n v="12.09"/>
    <n v="0"/>
    <n v="25.110000000000003"/>
    <n v="0"/>
    <n v="5.58"/>
    <n v="3.72"/>
    <n v="0"/>
    <n v="6.5100000000000007"/>
    <n v="18.600000000000001"/>
    <n v="16.740000000000002"/>
    <n v="40.92"/>
    <n v="5.58"/>
    <n v="0"/>
    <n v="3.72"/>
    <n v="0"/>
    <n v="20.46"/>
    <n v="33.480000000000004"/>
  </r>
  <r>
    <x v="342"/>
    <x v="11"/>
    <x v="7"/>
    <n v="447.33000000000004"/>
    <n v="64.17"/>
    <n v="101.37"/>
    <n v="109.74000000000001"/>
    <n v="172.04999999999998"/>
    <n v="0"/>
    <n v="0.83700000000000008"/>
    <n v="0.53939999999999999"/>
    <n v="0.73470000000000002"/>
    <n v="0.35340000000000005"/>
    <n v="0.89280000000000004"/>
    <n v="0.6603"/>
    <n v="0.79049999999999998"/>
    <n v="0.6603"/>
    <n v="0.60450000000000004"/>
    <n v="0.44640000000000002"/>
    <n v="0.73470000000000002"/>
    <n v="0.84630000000000005"/>
    <n v="0.26040000000000002"/>
    <n v="0.81840000000000002"/>
    <n v="0.85560000000000003"/>
    <n v="0.85560000000000003"/>
    <n v="0.8277000000000001"/>
    <n v="22.32"/>
    <n v="7.44"/>
    <n v="0"/>
    <n v="14.88"/>
    <n v="3.72"/>
    <n v="19.53"/>
    <n v="0"/>
    <n v="33.480000000000004"/>
    <n v="0"/>
    <n v="0"/>
    <n v="29.76"/>
    <n v="40.92"/>
    <n v="20.46"/>
    <n v="0.93"/>
    <n v="25.110000000000003"/>
    <n v="20.46"/>
    <n v="41.85"/>
    <n v="12.09"/>
    <n v="7.44"/>
    <n v="2.79"/>
    <n v="21.39"/>
    <n v="9.3000000000000007"/>
    <n v="0.93"/>
    <n v="0"/>
    <n v="0.93"/>
    <n v="8.370000000000001"/>
    <n v="16.740000000000002"/>
    <n v="0"/>
    <n v="41.85"/>
    <n v="10.23"/>
    <n v="0"/>
    <n v="0"/>
    <n v="0"/>
    <n v="20.46"/>
    <n v="13.020000000000001"/>
    <n v="15.81"/>
    <n v="0"/>
    <n v="0"/>
    <n v="14.88"/>
    <n v="0"/>
  </r>
  <r>
    <x v="343"/>
    <x v="11"/>
    <x v="8"/>
    <n v="478.95000000000016"/>
    <n v="89.28"/>
    <n v="158.10000000000002"/>
    <n v="112.53"/>
    <n v="119.04000000000011"/>
    <n v="0"/>
    <n v="0.44640000000000002"/>
    <n v="0.59520000000000006"/>
    <n v="0.76260000000000006"/>
    <n v="0.44640000000000002"/>
    <n v="0.6603"/>
    <n v="0.60450000000000004"/>
    <n v="0.90210000000000001"/>
    <n v="0.88350000000000006"/>
    <n v="0.88350000000000006"/>
    <n v="0.49290000000000006"/>
    <n v="0.41850000000000004"/>
    <n v="0.51150000000000007"/>
    <n v="0.79980000000000007"/>
    <n v="0.83700000000000008"/>
    <n v="0.89280000000000004"/>
    <n v="0.90210000000000001"/>
    <n v="0.24180000000000001"/>
    <n v="5.58"/>
    <n v="39.99"/>
    <n v="5.58"/>
    <n v="26.970000000000002"/>
    <n v="6.5100000000000007"/>
    <n v="11.16"/>
    <n v="6.5100000000000007"/>
    <n v="32.550000000000004"/>
    <n v="23.25"/>
    <n v="0"/>
    <n v="1.86"/>
    <n v="33.480000000000004"/>
    <n v="0"/>
    <n v="18.600000000000001"/>
    <n v="26.040000000000003"/>
    <n v="4.6500000000000004"/>
    <n v="0"/>
    <n v="17.670000000000108"/>
    <n v="18.600000000000001"/>
    <n v="0"/>
    <n v="0"/>
    <n v="0"/>
    <n v="15.81"/>
    <n v="10.23"/>
    <n v="13.020000000000001"/>
    <n v="0"/>
    <n v="1.86"/>
    <n v="37.200000000000003"/>
    <n v="0"/>
    <n v="34.410000000000004"/>
    <n v="0"/>
    <n v="34.410000000000004"/>
    <n v="0"/>
    <n v="13.020000000000001"/>
    <n v="0"/>
    <n v="0.93"/>
    <n v="0"/>
    <n v="0"/>
    <n v="12.09"/>
    <n v="28.830000000000002"/>
  </r>
  <r>
    <x v="344"/>
    <x v="11"/>
    <x v="9"/>
    <n v="452.91"/>
    <n v="137.64000000000001"/>
    <n v="104.16"/>
    <n v="107.88"/>
    <n v="103.23000000000002"/>
    <n v="0"/>
    <n v="0.52080000000000004"/>
    <n v="0.22320000000000001"/>
    <n v="0.77190000000000014"/>
    <n v="0.76260000000000006"/>
    <n v="0.44640000000000002"/>
    <n v="0.61380000000000001"/>
    <n v="0.92070000000000007"/>
    <n v="0.60450000000000004"/>
    <n v="0.54869999999999997"/>
    <n v="0.69750000000000001"/>
    <n v="0.60450000000000004"/>
    <n v="0.86490000000000011"/>
    <n v="0.58590000000000009"/>
    <n v="0.84630000000000005"/>
    <n v="0.92070000000000007"/>
    <n v="0.8277000000000001"/>
    <n v="0.53939999999999999"/>
    <n v="6.5100000000000007"/>
    <n v="0"/>
    <n v="0"/>
    <n v="38.130000000000003"/>
    <n v="0"/>
    <n v="6.5100000000000007"/>
    <n v="6.5100000000000007"/>
    <n v="25.110000000000003"/>
    <n v="0"/>
    <n v="21.39"/>
    <n v="0"/>
    <n v="52.080000000000005"/>
    <n v="0"/>
    <n v="0"/>
    <n v="32.550000000000004"/>
    <n v="4.6500000000000004"/>
    <n v="0"/>
    <n v="0"/>
    <n v="0"/>
    <n v="13.950000000000001"/>
    <n v="0"/>
    <n v="28.830000000000002"/>
    <n v="8.370000000000001"/>
    <n v="7.44"/>
    <n v="11.16"/>
    <n v="0"/>
    <n v="11.16"/>
    <n v="25.110000000000003"/>
    <n v="4.6500000000000004"/>
    <n v="11.16"/>
    <n v="6.5100000000000007"/>
    <n v="0"/>
    <n v="21.39"/>
    <n v="31.62"/>
    <n v="0"/>
    <n v="5.58"/>
    <n v="34.410000000000004"/>
    <n v="0"/>
    <n v="0"/>
    <n v="38.130000000000003"/>
  </r>
  <r>
    <x v="345"/>
    <x v="11"/>
    <x v="10"/>
    <n v="452.91000000000008"/>
    <n v="72.54000000000002"/>
    <n v="152.52000000000012"/>
    <n v="132.06"/>
    <n v="95.789999999999992"/>
    <n v="0"/>
    <n v="0.46500000000000002"/>
    <n v="0.92070000000000007"/>
    <n v="0.68820000000000003"/>
    <n v="0.78120000000000001"/>
    <n v="0.80910000000000004"/>
    <n v="0.61380000000000001"/>
    <n v="0.53010000000000013"/>
    <n v="0.31620000000000004"/>
    <n v="0.56730000000000003"/>
    <n v="0.64170000000000005"/>
    <n v="0.85560000000000003"/>
    <n v="0.89280000000000004"/>
    <n v="0.90210000000000001"/>
    <n v="0.84630000000000005"/>
    <n v="0.92070000000000007"/>
    <n v="0.83700000000000008"/>
    <n v="0.92070000000000007"/>
    <n v="5.58"/>
    <n v="26.970000000000105"/>
    <n v="10.23"/>
    <n v="18.600000000000001"/>
    <n v="30.69"/>
    <n v="8.370000000000001"/>
    <n v="16.740000000000002"/>
    <n v="14.88"/>
    <n v="20.46"/>
    <n v="0"/>
    <n v="21.39"/>
    <n v="0"/>
    <n v="31.62"/>
    <n v="27.900000000000002"/>
    <n v="13.950000000000001"/>
    <n v="3.72"/>
    <n v="9.3000000000000007"/>
    <n v="0"/>
    <n v="9.3000000000000007"/>
    <n v="0"/>
    <n v="14.88"/>
    <n v="0"/>
    <n v="40.92"/>
    <n v="0"/>
    <n v="20.46"/>
    <n v="0"/>
    <n v="19.53"/>
    <n v="0"/>
    <n v="13.950000000000001"/>
    <n v="22.32"/>
    <n v="27.900000000000002"/>
    <n v="0"/>
    <n v="26.040000000000003"/>
    <n v="5.58"/>
    <n v="5.58"/>
    <n v="1.86"/>
    <n v="2.79"/>
    <n v="0"/>
    <n v="0"/>
    <n v="2.79"/>
  </r>
  <r>
    <x v="346"/>
    <x v="11"/>
    <x v="11"/>
    <n v="413.85"/>
    <n v="84.63000000000001"/>
    <n v="45.569999999999993"/>
    <n v="202.74"/>
    <n v="80.91"/>
    <n v="0"/>
    <n v="0.16739999999999999"/>
    <n v="0.64170000000000005"/>
    <n v="0.92070000000000007"/>
    <n v="0.92070000000000007"/>
    <n v="0.92070000000000007"/>
    <n v="0.64170000000000005"/>
    <n v="0.65100000000000013"/>
    <n v="0.6231000000000001"/>
    <n v="0.93"/>
    <n v="0.1023"/>
    <n v="0.46500000000000002"/>
    <n v="0.48360000000000003"/>
    <n v="0.84630000000000005"/>
    <n v="0.68820000000000003"/>
    <n v="0.83700000000000008"/>
    <n v="0.84630000000000005"/>
    <n v="0.40920000000000001"/>
    <n v="0"/>
    <n v="13.950000000000001"/>
    <n v="7.44"/>
    <n v="3.72"/>
    <n v="2.79"/>
    <n v="12.09"/>
    <n v="0"/>
    <n v="5.58"/>
    <n v="0"/>
    <n v="0"/>
    <n v="16.740000000000002"/>
    <n v="0"/>
    <n v="10.23"/>
    <n v="0"/>
    <n v="6.5100000000000007"/>
    <n v="6.5100000000000007"/>
    <n v="28.830000000000002"/>
    <n v="5.58"/>
    <n v="13.950000000000001"/>
    <n v="9.3000000000000007"/>
    <n v="36.270000000000003"/>
    <n v="3.72"/>
    <n v="51.150000000000006"/>
    <n v="5.58"/>
    <n v="5.58"/>
    <n v="11.16"/>
    <n v="17.670000000000002"/>
    <n v="29.76"/>
    <n v="39.99"/>
    <n v="1.86"/>
    <n v="0"/>
    <n v="7.44"/>
    <n v="13.020000000000001"/>
    <n v="6.5100000000000007"/>
    <n v="4.6500000000000004"/>
    <n v="17.670000000000002"/>
    <n v="17.670000000000002"/>
    <n v="17.670000000000002"/>
    <n v="0"/>
    <n v="0"/>
  </r>
  <r>
    <x v="347"/>
    <x v="11"/>
    <x v="12"/>
    <n v="556.1400000000001"/>
    <n v="101.37000000000002"/>
    <n v="155.31000000000003"/>
    <n v="193.44"/>
    <n v="106.02"/>
    <n v="0"/>
    <n v="0.13950000000000001"/>
    <n v="0.54869999999999997"/>
    <n v="0.83700000000000008"/>
    <n v="0.76260000000000006"/>
    <n v="0.70680000000000009"/>
    <n v="0.68820000000000003"/>
    <n v="0.58590000000000009"/>
    <n v="0.1116"/>
    <n v="0.85560000000000003"/>
    <n v="0.68820000000000003"/>
    <n v="0.67890000000000006"/>
    <n v="0.50220000000000009"/>
    <n v="0.8277000000000001"/>
    <n v="0.39990000000000003"/>
    <n v="0.93"/>
    <n v="0.93"/>
    <n v="0.25110000000000005"/>
    <n v="20.46"/>
    <n v="7.44"/>
    <n v="25.110000000000003"/>
    <n v="13.020000000000001"/>
    <n v="37.200000000000003"/>
    <n v="0"/>
    <n v="0.93"/>
    <n v="46.5"/>
    <n v="0"/>
    <n v="4.6500000000000004"/>
    <n v="12.09"/>
    <n v="11.16"/>
    <n v="0.93"/>
    <n v="0"/>
    <n v="0"/>
    <n v="0"/>
    <n v="49.29"/>
    <n v="7.44"/>
    <n v="27.900000000000002"/>
    <n v="9.3000000000000007"/>
    <n v="9.3000000000000007"/>
    <n v="13.950000000000001"/>
    <n v="37.200000000000003"/>
    <n v="0"/>
    <n v="23.25"/>
    <n v="18.600000000000001"/>
    <n v="10.23"/>
    <n v="31.62"/>
    <n v="10.23"/>
    <n v="39.06"/>
    <n v="7.44"/>
    <n v="25.110000000000003"/>
    <n v="8.370000000000001"/>
    <n v="32.550000000000004"/>
    <n v="7.44"/>
    <n v="4.6500000000000004"/>
    <n v="13.950000000000001"/>
    <n v="0.93"/>
    <n v="0"/>
    <n v="0.93"/>
  </r>
  <r>
    <x v="348"/>
    <x v="11"/>
    <x v="13"/>
    <n v="624.03"/>
    <n v="125.55"/>
    <n v="147.86999999999995"/>
    <n v="211.11"/>
    <n v="139.5"/>
    <n v="0"/>
    <n v="0.83700000000000008"/>
    <n v="0.88350000000000006"/>
    <n v="0.71610000000000007"/>
    <n v="0.81840000000000002"/>
    <n v="0.76260000000000006"/>
    <n v="0.8277000000000001"/>
    <n v="0.60450000000000004"/>
    <n v="0.5766"/>
    <n v="0.74400000000000011"/>
    <n v="0.88350000000000006"/>
    <n v="0.92070000000000007"/>
    <n v="0.49290000000000006"/>
    <n v="0.77190000000000014"/>
    <n v="0.83700000000000008"/>
    <n v="0.79049999999999998"/>
    <n v="0.93"/>
    <n v="0.85560000000000003"/>
    <n v="16.740000000000002"/>
    <n v="7.44"/>
    <n v="0.93"/>
    <n v="17.670000000000002"/>
    <n v="30.69"/>
    <n v="0"/>
    <n v="13.020000000000001"/>
    <n v="14.88"/>
    <n v="13.019999999999948"/>
    <n v="33.480000000000004"/>
    <n v="0"/>
    <n v="4.6500000000000004"/>
    <n v="0"/>
    <n v="9.3000000000000007"/>
    <n v="0"/>
    <n v="12.09"/>
    <n v="44.64"/>
    <n v="13.020000000000001"/>
    <n v="30.69"/>
    <n v="25.110000000000003"/>
    <n v="39.99"/>
    <n v="25.110000000000003"/>
    <n v="28.830000000000002"/>
    <n v="1.86"/>
    <n v="2.79"/>
    <n v="28.830000000000002"/>
    <n v="7.44"/>
    <n v="13.020000000000001"/>
    <n v="48.36"/>
    <n v="14.88"/>
    <n v="0"/>
    <n v="4.6500000000000004"/>
    <n v="8.370000000000001"/>
    <n v="7.44"/>
    <n v="29.76"/>
    <n v="29.76"/>
    <n v="0"/>
    <n v="14.88"/>
    <n v="13.020000000000001"/>
    <n v="17.670000000000002"/>
  </r>
  <r>
    <x v="349"/>
    <x v="11"/>
    <x v="14"/>
    <n v="391.53"/>
    <n v="89.28"/>
    <n v="155.31"/>
    <n v="79.98"/>
    <n v="66.960000000000008"/>
    <n v="0"/>
    <n v="0.35340000000000005"/>
    <n v="0.6231000000000001"/>
    <n v="0.77190000000000014"/>
    <n v="0.70680000000000009"/>
    <n v="0.58590000000000009"/>
    <n v="0.5766"/>
    <n v="0.37200000000000005"/>
    <n v="0.37200000000000005"/>
    <n v="0.65100000000000013"/>
    <n v="0.49290000000000006"/>
    <n v="0.53939999999999999"/>
    <n v="0.45569999999999999"/>
    <n v="0.79049999999999998"/>
    <n v="0.37200000000000005"/>
    <n v="0.89280000000000004"/>
    <n v="0.93"/>
    <n v="0.70680000000000009"/>
    <n v="0"/>
    <n v="16.740000000000002"/>
    <n v="3.72"/>
    <n v="27.900000000000002"/>
    <n v="5.58"/>
    <n v="12.09"/>
    <n v="42.78"/>
    <n v="7.44"/>
    <n v="34.410000000000004"/>
    <n v="4.6500000000000004"/>
    <n v="14.88"/>
    <n v="18.600000000000001"/>
    <n v="0"/>
    <n v="6.5100000000000007"/>
    <n v="0"/>
    <n v="5.58"/>
    <n v="18.600000000000001"/>
    <n v="6.5100000000000007"/>
    <n v="0"/>
    <n v="11.16"/>
    <n v="18.600000000000001"/>
    <n v="0"/>
    <n v="0"/>
    <n v="6.5100000000000007"/>
    <n v="13.020000000000001"/>
    <n v="2.79"/>
    <n v="26.040000000000003"/>
    <n v="0"/>
    <n v="13.020000000000001"/>
    <n v="0"/>
    <n v="19.53"/>
    <n v="28.830000000000002"/>
    <n v="0"/>
    <n v="1.86"/>
    <n v="8.370000000000001"/>
    <n v="0"/>
    <n v="0"/>
    <n v="3.72"/>
    <n v="10.23"/>
    <n v="16.740000000000002"/>
  </r>
  <r>
    <x v="350"/>
    <x v="11"/>
    <x v="15"/>
    <n v="500.34000000000003"/>
    <n v="81.84"/>
    <n v="219.48"/>
    <n v="140.43"/>
    <n v="58.59"/>
    <n v="0"/>
    <n v="0.39990000000000003"/>
    <n v="0.84630000000000005"/>
    <n v="0.61380000000000001"/>
    <n v="0.71610000000000007"/>
    <n v="0.87420000000000009"/>
    <n v="0.53939999999999999"/>
    <n v="0.55800000000000005"/>
    <n v="0.68820000000000003"/>
    <n v="0.87420000000000009"/>
    <n v="0.53010000000000013"/>
    <n v="0.75330000000000008"/>
    <n v="0.90210000000000001"/>
    <n v="0.47430000000000005"/>
    <n v="0.34410000000000002"/>
    <n v="0.52080000000000004"/>
    <n v="0.67890000000000006"/>
    <n v="0.38130000000000003"/>
    <n v="0"/>
    <n v="23.25"/>
    <n v="39.99"/>
    <n v="13.020000000000001"/>
    <n v="36.270000000000003"/>
    <n v="39.99"/>
    <n v="26.040000000000003"/>
    <n v="34.410000000000004"/>
    <n v="0"/>
    <n v="6.5100000000000007"/>
    <n v="3.72"/>
    <n v="6.5100000000000007"/>
    <n v="6.5100000000000007"/>
    <n v="2.79"/>
    <n v="10.23"/>
    <n v="0"/>
    <n v="2.79"/>
    <n v="0"/>
    <n v="29.76"/>
    <n v="0"/>
    <n v="7.44"/>
    <n v="0"/>
    <n v="21.39"/>
    <n v="30.69"/>
    <n v="0.93"/>
    <n v="0"/>
    <n v="12.09"/>
    <n v="11.16"/>
    <n v="28.830000000000002"/>
    <n v="27.900000000000002"/>
    <n v="7.44"/>
    <n v="17.670000000000002"/>
    <n v="0"/>
    <n v="5.58"/>
    <n v="0"/>
    <n v="34.410000000000004"/>
    <n v="9.3000000000000007"/>
    <n v="0"/>
    <n v="0"/>
    <n v="7.44"/>
  </r>
  <r>
    <x v="351"/>
    <x v="11"/>
    <x v="16"/>
    <n v="529.17000000000007"/>
    <n v="140.43"/>
    <n v="126.48"/>
    <n v="121.83000000000001"/>
    <n v="140.43"/>
    <n v="0"/>
    <n v="0.81840000000000002"/>
    <n v="0.88350000000000006"/>
    <n v="0.92070000000000007"/>
    <n v="0.77190000000000014"/>
    <n v="0.86490000000000011"/>
    <n v="0.85560000000000003"/>
    <n v="0.55800000000000005"/>
    <n v="0.90210000000000001"/>
    <n v="0.84630000000000005"/>
    <n v="0.67890000000000006"/>
    <n v="0.93"/>
    <n v="0.86490000000000011"/>
    <n v="0.73470000000000002"/>
    <n v="0.60450000000000004"/>
    <n v="0.5766"/>
    <n v="0.93"/>
    <n v="0.72540000000000004"/>
    <n v="0"/>
    <n v="12.09"/>
    <n v="0"/>
    <n v="35.340000000000003"/>
    <n v="0"/>
    <n v="0"/>
    <n v="4.6500000000000004"/>
    <n v="0"/>
    <n v="44.64"/>
    <n v="29.76"/>
    <n v="8.370000000000001"/>
    <n v="6.5100000000000007"/>
    <n v="10.23"/>
    <n v="35.340000000000003"/>
    <n v="11.16"/>
    <n v="25.110000000000003"/>
    <n v="23.25"/>
    <n v="0"/>
    <n v="12.09"/>
    <n v="16.740000000000002"/>
    <n v="33.480000000000004"/>
    <n v="11.16"/>
    <n v="0"/>
    <n v="21.39"/>
    <n v="0"/>
    <n v="39.99"/>
    <n v="0"/>
    <n v="10.23"/>
    <n v="0"/>
    <n v="5.58"/>
    <n v="29.76"/>
    <n v="7.44"/>
    <n v="7.44"/>
    <n v="0"/>
    <n v="6.5100000000000007"/>
    <n v="39.06"/>
    <n v="13.950000000000001"/>
    <n v="5.58"/>
    <n v="30.69"/>
    <n v="0"/>
  </r>
  <r>
    <x v="352"/>
    <x v="11"/>
    <x v="17"/>
    <n v="480.81000000000006"/>
    <n v="136.71"/>
    <n v="147.87"/>
    <n v="108.81"/>
    <n v="87.42"/>
    <n v="0"/>
    <n v="0.79980000000000007"/>
    <n v="0.80910000000000004"/>
    <n v="0.86490000000000011"/>
    <n v="0.77190000000000014"/>
    <n v="0.81840000000000002"/>
    <n v="0.55800000000000005"/>
    <n v="0.6231000000000001"/>
    <n v="0.74400000000000011"/>
    <n v="0.69750000000000001"/>
    <n v="0.66959999999999997"/>
    <n v="0.64170000000000005"/>
    <n v="0.39990000000000003"/>
    <n v="0.80910000000000004"/>
    <n v="0.41850000000000004"/>
    <n v="0.44640000000000002"/>
    <n v="0.68820000000000003"/>
    <n v="0.47430000000000005"/>
    <n v="20.46"/>
    <n v="1.86"/>
    <n v="13.020000000000001"/>
    <n v="2.79"/>
    <n v="52.080000000000005"/>
    <n v="22.32"/>
    <n v="10.23"/>
    <n v="0.93"/>
    <n v="17.670000000000002"/>
    <n v="6.5100000000000007"/>
    <n v="4.6500000000000004"/>
    <n v="23.25"/>
    <n v="0"/>
    <n v="6.5100000000000007"/>
    <n v="9.3000000000000007"/>
    <n v="19.53"/>
    <n v="0"/>
    <n v="0"/>
    <n v="3.72"/>
    <n v="25.110000000000003"/>
    <n v="0"/>
    <n v="0"/>
    <n v="24.18"/>
    <n v="0.93"/>
    <n v="25.110000000000003"/>
    <n v="0"/>
    <n v="34.410000000000004"/>
    <n v="5.58"/>
    <n v="18.600000000000001"/>
    <n v="0"/>
    <n v="20.46"/>
    <n v="15.81"/>
    <n v="26.040000000000003"/>
    <n v="25.110000000000003"/>
    <n v="0"/>
    <n v="17.670000000000002"/>
    <n v="0"/>
    <n v="7.44"/>
    <n v="13.020000000000001"/>
    <n v="11.16"/>
  </r>
  <r>
    <x v="353"/>
    <x v="11"/>
    <x v="18"/>
    <n v="565.44000000000005"/>
    <n v="152.52000000000001"/>
    <n v="189.72"/>
    <n v="106.02000000000012"/>
    <n v="117.18"/>
    <n v="0"/>
    <n v="0.5766"/>
    <n v="0.72540000000000004"/>
    <n v="0.51150000000000007"/>
    <n v="0.81840000000000002"/>
    <n v="0.3906"/>
    <n v="0.69750000000000001"/>
    <n v="0.55800000000000005"/>
    <n v="0.87420000000000009"/>
    <n v="0.88350000000000006"/>
    <n v="0.53939999999999999"/>
    <n v="0.56730000000000003"/>
    <n v="0.50220000000000009"/>
    <n v="0.52080000000000004"/>
    <n v="0.74400000000000011"/>
    <n v="0.38130000000000003"/>
    <n v="0.79980000000000007"/>
    <n v="0.87420000000000009"/>
    <n v="0"/>
    <n v="31.62"/>
    <n v="14.88"/>
    <n v="15.81"/>
    <n v="11.16"/>
    <n v="13.950000000000001"/>
    <n v="13.950000000000001"/>
    <n v="14.88"/>
    <n v="35.340000000000003"/>
    <n v="38.130000000000003"/>
    <n v="11.16"/>
    <n v="0"/>
    <n v="0"/>
    <n v="8.370000000000001"/>
    <n v="32.550000000000004"/>
    <n v="26.970000000000002"/>
    <n v="0"/>
    <n v="41.85"/>
    <n v="0"/>
    <n v="7.44"/>
    <n v="0"/>
    <n v="11.160000000000107"/>
    <n v="0"/>
    <n v="6.5100000000000007"/>
    <n v="0"/>
    <n v="26.040000000000003"/>
    <n v="2.79"/>
    <n v="42.78"/>
    <n v="16.740000000000002"/>
    <n v="0"/>
    <n v="26.040000000000003"/>
    <n v="24.18"/>
    <n v="1.86"/>
    <n v="1.86"/>
    <n v="24.18"/>
    <n v="25.110000000000003"/>
    <n v="16.740000000000002"/>
    <n v="9.3000000000000007"/>
    <n v="10.23"/>
    <n v="13.020000000000001"/>
  </r>
  <r>
    <x v="354"/>
    <x v="11"/>
    <x v="19"/>
    <n v="544.04999999999995"/>
    <n v="145.08000000000001"/>
    <n v="143.22"/>
    <n v="118.10999999999999"/>
    <n v="137.63999999999999"/>
    <n v="0"/>
    <n v="0.38130000000000003"/>
    <n v="0.61380000000000001"/>
    <n v="0.34410000000000002"/>
    <n v="0.49290000000000006"/>
    <n v="0.90210000000000001"/>
    <n v="0.6603"/>
    <n v="0.83700000000000008"/>
    <n v="0.92070000000000007"/>
    <n v="0.63240000000000007"/>
    <n v="0.66959999999999997"/>
    <n v="0.53939999999999999"/>
    <n v="0.89280000000000004"/>
    <n v="0.77190000000000014"/>
    <n v="0.24180000000000001"/>
    <n v="0.84630000000000005"/>
    <n v="0.86490000000000011"/>
    <n v="0.40920000000000001"/>
    <n v="15.81"/>
    <n v="0"/>
    <n v="9.3000000000000007"/>
    <n v="0"/>
    <n v="35.340000000000003"/>
    <n v="1.86"/>
    <n v="28.830000000000002"/>
    <n v="26.970000000000002"/>
    <n v="7.44"/>
    <n v="17.670000000000002"/>
    <n v="50.220000000000006"/>
    <n v="15.81"/>
    <n v="8.370000000000001"/>
    <n v="12.09"/>
    <n v="39.06"/>
    <n v="33.480000000000004"/>
    <n v="0"/>
    <n v="7.44"/>
    <n v="9.3000000000000007"/>
    <n v="12.09"/>
    <n v="11.16"/>
    <n v="4.6500000000000004"/>
    <n v="1.86"/>
    <n v="18.600000000000001"/>
    <n v="6.5100000000000007"/>
    <n v="6.5100000000000007"/>
    <n v="10.23"/>
    <n v="20.46"/>
    <n v="11.16"/>
    <n v="26.970000000000002"/>
    <n v="4.6500000000000004"/>
    <n v="12.09"/>
    <n v="13.950000000000001"/>
    <n v="37.200000000000003"/>
    <n v="11.16"/>
    <n v="12.09"/>
    <n v="17.670000000000002"/>
    <n v="11.16"/>
    <n v="0"/>
    <n v="25.110000000000003"/>
  </r>
  <r>
    <x v="355"/>
    <x v="11"/>
    <x v="20"/>
    <n v="600.78"/>
    <n v="146.01000000000002"/>
    <n v="174.84"/>
    <n v="109.74000000000001"/>
    <n v="170.19"/>
    <n v="0"/>
    <n v="0.32550000000000007"/>
    <n v="0.79980000000000007"/>
    <n v="0.17670000000000002"/>
    <n v="0.74400000000000011"/>
    <n v="0.72540000000000004"/>
    <n v="0.8277000000000001"/>
    <n v="0.6603"/>
    <n v="0.79980000000000007"/>
    <n v="0.88350000000000006"/>
    <n v="0.55800000000000005"/>
    <n v="0.53939999999999999"/>
    <n v="0.29760000000000003"/>
    <n v="0.90210000000000001"/>
    <n v="0.71610000000000007"/>
    <n v="0.53939999999999999"/>
    <n v="0.76260000000000006"/>
    <n v="0.30690000000000001"/>
    <n v="0"/>
    <n v="15.81"/>
    <n v="10.23"/>
    <n v="37.200000000000003"/>
    <n v="13.020000000000001"/>
    <n v="5.58"/>
    <n v="16.740000000000002"/>
    <n v="31.62"/>
    <n v="18.600000000000001"/>
    <n v="26.040000000000003"/>
    <n v="13.020000000000001"/>
    <n v="0"/>
    <n v="19.53"/>
    <n v="49.29"/>
    <n v="50.220000000000006"/>
    <n v="0"/>
    <n v="12.09"/>
    <n v="6.5100000000000007"/>
    <n v="12.09"/>
    <n v="20.46"/>
    <n v="10.23"/>
    <n v="14.88"/>
    <n v="10.23"/>
    <n v="0"/>
    <n v="2.79"/>
    <n v="21.39"/>
    <n v="0"/>
    <n v="34.410000000000004"/>
    <n v="12.09"/>
    <n v="3.72"/>
    <n v="30.69"/>
    <n v="15.81"/>
    <n v="15.81"/>
    <n v="4.6500000000000004"/>
    <n v="0"/>
    <n v="0"/>
    <n v="25.110000000000003"/>
    <n v="17.670000000000002"/>
    <n v="0"/>
    <n v="36.270000000000003"/>
  </r>
  <r>
    <x v="356"/>
    <x v="11"/>
    <x v="21"/>
    <n v="466.86"/>
    <n v="126.48"/>
    <n v="97.65"/>
    <n v="112.53"/>
    <n v="130.20000000000002"/>
    <n v="0"/>
    <n v="0.83700000000000008"/>
    <n v="0.49290000000000006"/>
    <n v="0.70680000000000009"/>
    <n v="0.41850000000000004"/>
    <n v="0.85560000000000003"/>
    <n v="0.72540000000000004"/>
    <n v="9.3000000000000013E-2"/>
    <n v="0.52080000000000004"/>
    <n v="0.69750000000000001"/>
    <n v="0.60450000000000004"/>
    <n v="0.6603"/>
    <n v="0.79980000000000007"/>
    <n v="0.93"/>
    <n v="0.76260000000000006"/>
    <n v="9.3000000000000013E-2"/>
    <n v="0.6231000000000001"/>
    <n v="0.86490000000000011"/>
    <n v="13.020000000000001"/>
    <n v="0"/>
    <n v="0"/>
    <n v="12.09"/>
    <n v="0.93"/>
    <n v="16.740000000000002"/>
    <n v="6.5100000000000007"/>
    <n v="25.110000000000003"/>
    <n v="17.670000000000002"/>
    <n v="5.58"/>
    <n v="26.970000000000002"/>
    <n v="3.72"/>
    <n v="0"/>
    <n v="2.79"/>
    <n v="0"/>
    <n v="18.600000000000001"/>
    <n v="20.46"/>
    <n v="39.99"/>
    <n v="27.900000000000002"/>
    <n v="16.740000000000002"/>
    <n v="22.32"/>
    <n v="7.44"/>
    <n v="31.62"/>
    <n v="26.970000000000002"/>
    <n v="0"/>
    <n v="0"/>
    <n v="0"/>
    <n v="0"/>
    <n v="24.18"/>
    <n v="0"/>
    <n v="26.040000000000003"/>
    <n v="8.370000000000001"/>
    <n v="0"/>
    <n v="12.09"/>
    <n v="12.09"/>
    <n v="15.81"/>
    <n v="7.44"/>
    <n v="7.44"/>
    <n v="12.09"/>
    <n v="25.110000000000003"/>
  </r>
  <r>
    <x v="357"/>
    <x v="11"/>
    <x v="22"/>
    <n v="515.22000000000014"/>
    <n v="164.61"/>
    <n v="88.350000000000108"/>
    <n v="97.65"/>
    <n v="164.61"/>
    <n v="0"/>
    <n v="0.2883"/>
    <n v="0.5766"/>
    <n v="0.68820000000000003"/>
    <n v="0.85560000000000003"/>
    <n v="0.74400000000000011"/>
    <n v="0.80910000000000004"/>
    <n v="0.90210000000000001"/>
    <n v="0.86490000000000011"/>
    <n v="0.37200000000000005"/>
    <n v="0.5766"/>
    <n v="0.86490000000000011"/>
    <n v="0.89280000000000004"/>
    <n v="0.40920000000000001"/>
    <n v="0.55800000000000005"/>
    <n v="0.38130000000000003"/>
    <n v="0.40920000000000001"/>
    <n v="0.85560000000000003"/>
    <n v="1.86"/>
    <n v="22.32"/>
    <n v="0"/>
    <n v="1.0572875908110291E-13"/>
    <n v="4.6500000000000004"/>
    <n v="17.670000000000002"/>
    <n v="22.32"/>
    <n v="7.44"/>
    <n v="9.3000000000000007"/>
    <n v="2.79"/>
    <n v="0"/>
    <n v="15.81"/>
    <n v="30.69"/>
    <n v="29.76"/>
    <n v="3.72"/>
    <n v="0"/>
    <n v="23.25"/>
    <n v="10.23"/>
    <n v="35.340000000000003"/>
    <n v="15.81"/>
    <n v="11.16"/>
    <n v="0"/>
    <n v="10.23"/>
    <n v="4.6500000000000004"/>
    <n v="28.830000000000002"/>
    <n v="1.86"/>
    <n v="4.6500000000000004"/>
    <n v="13.950000000000001"/>
    <n v="0.93"/>
    <n v="21.39"/>
    <n v="18.600000000000001"/>
    <n v="14.88"/>
    <n v="0"/>
    <n v="48.36"/>
    <n v="24.18"/>
    <n v="26.970000000000002"/>
    <n v="0"/>
    <n v="0"/>
    <n v="18.600000000000001"/>
    <n v="13.020000000000001"/>
  </r>
  <r>
    <x v="358"/>
    <x v="11"/>
    <x v="23"/>
    <n v="354.33"/>
    <n v="80.91"/>
    <n v="126.48"/>
    <n v="82.77000000000001"/>
    <n v="64.17"/>
    <n v="1"/>
    <n v="0.30690000000000001"/>
    <n v="0.50220000000000009"/>
    <n v="0.75330000000000008"/>
    <n v="0.8277000000000001"/>
    <n v="0.65100000000000013"/>
    <n v="0.13020000000000001"/>
    <n v="0.74400000000000011"/>
    <n v="0.64170000000000005"/>
    <n v="0.6231000000000001"/>
    <n v="0.84630000000000005"/>
    <n v="0.87420000000000009"/>
    <n v="0.43710000000000004"/>
    <n v="0.87420000000000009"/>
    <n v="0.3906"/>
    <n v="0.8277000000000001"/>
    <n v="0.5766"/>
    <n v="0.37200000000000005"/>
    <n v="14.88"/>
    <n v="9.3000000000000007"/>
    <n v="21.39"/>
    <n v="3.72"/>
    <n v="24.18"/>
    <n v="35.340000000000003"/>
    <n v="0"/>
    <n v="10.23"/>
    <n v="0"/>
    <n v="7.44"/>
    <n v="12.09"/>
    <n v="4.6500000000000004"/>
    <n v="0"/>
    <n v="13.020000000000001"/>
    <n v="8.370000000000001"/>
    <n v="9.3000000000000007"/>
    <n v="0"/>
    <n v="3.72"/>
    <n v="3.72"/>
    <n v="21.39"/>
    <n v="0"/>
    <n v="0"/>
    <n v="0"/>
    <n v="4.6500000000000004"/>
    <n v="0"/>
    <n v="39.06"/>
    <n v="0"/>
    <n v="26.970000000000002"/>
    <n v="12.09"/>
    <n v="0"/>
    <n v="0"/>
    <n v="30.69"/>
    <n v="0"/>
    <n v="8.370000000000001"/>
    <n v="0"/>
    <n v="13.950000000000001"/>
    <n v="0"/>
    <n v="20.46"/>
    <n v="7.44"/>
    <n v="0"/>
  </r>
  <r>
    <x v="359"/>
    <x v="11"/>
    <x v="24"/>
    <n v="529.17000000000007"/>
    <n v="126.48"/>
    <n v="126.47999999999999"/>
    <n v="93"/>
    <n v="183.21000000000004"/>
    <n v="1"/>
    <n v="0.40920000000000001"/>
    <n v="0.47430000000000005"/>
    <n v="0.79049999999999998"/>
    <n v="0.36270000000000002"/>
    <n v="0.86490000000000011"/>
    <n v="0.56730000000000003"/>
    <n v="0.5766"/>
    <n v="0.54869999999999997"/>
    <n v="0.5766"/>
    <n v="0.84630000000000005"/>
    <n v="0.55800000000000005"/>
    <n v="0.41850000000000004"/>
    <n v="0.93"/>
    <n v="0.89280000000000004"/>
    <n v="0.90210000000000001"/>
    <n v="0.29760000000000003"/>
    <n v="9.3000000000000013E-2"/>
    <n v="0"/>
    <n v="0"/>
    <n v="0.93"/>
    <n v="35.340000000000003"/>
    <n v="2.79"/>
    <n v="23.25"/>
    <n v="0"/>
    <n v="0"/>
    <n v="18.600000000000001"/>
    <n v="45.57"/>
    <n v="7.44"/>
    <n v="7.44"/>
    <n v="31.62"/>
    <n v="26.040000000000003"/>
    <n v="0"/>
    <n v="27.900000000000002"/>
    <n v="38.130000000000003"/>
    <n v="13.950000000000001"/>
    <n v="21.39"/>
    <n v="16.740000000000002"/>
    <n v="0"/>
    <n v="7.44"/>
    <n v="7.44"/>
    <n v="13.950000000000001"/>
    <n v="0"/>
    <n v="31.62"/>
    <n v="0"/>
    <n v="0"/>
    <n v="20.46"/>
    <n v="12.09"/>
    <n v="4.6500000000000004"/>
    <n v="0"/>
    <n v="15.81"/>
    <n v="10.23"/>
    <n v="19.53"/>
    <n v="0"/>
    <n v="22.32"/>
    <n v="39.06"/>
    <n v="12.09"/>
    <n v="2.79"/>
  </r>
  <r>
    <x v="360"/>
    <x v="11"/>
    <x v="25"/>
    <n v="504.06000000000017"/>
    <n v="110.67000000000012"/>
    <n v="160.89000000000001"/>
    <n v="99.51"/>
    <n v="132.99000000000004"/>
    <n v="0"/>
    <n v="0.53939999999999999"/>
    <n v="0.50220000000000009"/>
    <n v="0.71610000000000007"/>
    <n v="0.80910000000000004"/>
    <n v="0.83700000000000008"/>
    <n v="0.46500000000000002"/>
    <n v="0.8277000000000001"/>
    <n v="0.65100000000000013"/>
    <n v="0.92070000000000007"/>
    <n v="0.63240000000000007"/>
    <n v="0.86490000000000011"/>
    <n v="0.8277000000000001"/>
    <n v="0.93"/>
    <n v="0.66959999999999997"/>
    <n v="0.87420000000000009"/>
    <n v="0.53939999999999999"/>
    <n v="0.2883"/>
    <n v="4.6500000000000004"/>
    <n v="0"/>
    <n v="29.76"/>
    <n v="44.64"/>
    <n v="0"/>
    <n v="19.53"/>
    <n v="25.110000000000003"/>
    <n v="21.39"/>
    <n v="4.6500000000000004"/>
    <n v="11.16"/>
    <n v="20.46"/>
    <n v="32.550000000000004"/>
    <n v="30.69"/>
    <n v="21.39"/>
    <n v="0"/>
    <n v="4.6500000000000004"/>
    <n v="22.32"/>
    <n v="8.370000000000001"/>
    <n v="13.020000000000001"/>
    <n v="0"/>
    <n v="0"/>
    <n v="0"/>
    <n v="11.16"/>
    <n v="26.040000000000003"/>
    <n v="0"/>
    <n v="9.3000000000000007"/>
    <n v="0.93"/>
    <n v="49.29"/>
    <n v="0"/>
    <n v="2.79"/>
    <n v="17.670000000000002"/>
    <n v="2.79"/>
    <n v="24.18"/>
    <n v="0"/>
    <n v="0"/>
    <n v="11.16"/>
    <n v="0"/>
    <n v="12.090000000000106"/>
    <n v="36.270000000000003"/>
    <n v="6.5100000000000007"/>
  </r>
  <r>
    <x v="361"/>
    <x v="11"/>
    <x v="26"/>
    <n v="473.37"/>
    <n v="117.18"/>
    <n v="145.08000000000001"/>
    <n v="87.420000000000016"/>
    <n v="123.69000000000001"/>
    <n v="0"/>
    <n v="0.83700000000000008"/>
    <n v="0.59520000000000006"/>
    <n v="0.72540000000000004"/>
    <n v="0.46500000000000002"/>
    <n v="0.6231000000000001"/>
    <n v="0.74400000000000011"/>
    <n v="0.69750000000000001"/>
    <n v="0.90210000000000001"/>
    <n v="0.8277000000000001"/>
    <n v="0.63240000000000007"/>
    <n v="0.88350000000000006"/>
    <n v="0.44640000000000002"/>
    <n v="0.29760000000000003"/>
    <n v="0.84630000000000005"/>
    <n v="0.50220000000000009"/>
    <n v="0.40920000000000001"/>
    <n v="0.89280000000000004"/>
    <n v="0"/>
    <n v="7.44"/>
    <n v="5.58"/>
    <n v="29.76"/>
    <n v="30.69"/>
    <n v="4.6500000000000004"/>
    <n v="20.46"/>
    <n v="18.600000000000001"/>
    <n v="26.040000000000003"/>
    <n v="1.86"/>
    <n v="33.480000000000004"/>
    <n v="15.81"/>
    <n v="0.93"/>
    <n v="8.370000000000001"/>
    <n v="20.46"/>
    <n v="3.72"/>
    <n v="0"/>
    <n v="20.46"/>
    <n v="0.93"/>
    <n v="53.010000000000005"/>
    <n v="17.670000000000002"/>
    <n v="6.5100000000000007"/>
    <n v="19.53"/>
    <n v="8.370000000000001"/>
    <n v="6.5100000000000007"/>
    <n v="3.72"/>
    <n v="7.44"/>
    <n v="13.950000000000001"/>
    <n v="0"/>
    <n v="3.72"/>
    <n v="0"/>
    <n v="28.830000000000002"/>
    <n v="37.200000000000003"/>
    <n v="39.06"/>
    <n v="0"/>
    <n v="0"/>
    <n v="6.5100000000000007"/>
    <n v="5.58"/>
    <n v="0"/>
    <n v="0"/>
  </r>
  <r>
    <x v="362"/>
    <x v="11"/>
    <x v="27"/>
    <n v="517.08000000000004"/>
    <n v="152.52000000000001"/>
    <n v="132.99"/>
    <n v="67.89"/>
    <n v="163.68000000000004"/>
    <n v="0"/>
    <n v="0.33479999999999999"/>
    <n v="0.6231000000000001"/>
    <n v="0.77190000000000014"/>
    <n v="0.22320000000000001"/>
    <n v="0.89280000000000004"/>
    <n v="0.15810000000000002"/>
    <n v="0.5766"/>
    <n v="0.50220000000000009"/>
    <n v="0.8277000000000001"/>
    <n v="0.69750000000000001"/>
    <n v="0.59520000000000006"/>
    <n v="0.86490000000000011"/>
    <n v="0.91139999999999999"/>
    <n v="0.84630000000000005"/>
    <n v="0.33479999999999999"/>
    <n v="0.83700000000000008"/>
    <n v="0.64170000000000005"/>
    <n v="28.830000000000002"/>
    <n v="6.5100000000000007"/>
    <n v="12.09"/>
    <n v="5.58"/>
    <n v="0.93"/>
    <n v="50.220000000000006"/>
    <n v="0.93"/>
    <n v="9.3000000000000007"/>
    <n v="17.670000000000002"/>
    <n v="0.93"/>
    <n v="8.370000000000001"/>
    <n v="0"/>
    <n v="29.76"/>
    <n v="26.040000000000003"/>
    <n v="21.39"/>
    <n v="8.370000000000001"/>
    <n v="10.23"/>
    <n v="39.06"/>
    <n v="23.25"/>
    <n v="5.58"/>
    <n v="16.740000000000002"/>
    <n v="17.670000000000002"/>
    <n v="0"/>
    <n v="2.79"/>
    <n v="0"/>
    <n v="2.79"/>
    <n v="15.81"/>
    <n v="0"/>
    <n v="5.58"/>
    <n v="6.5100000000000007"/>
    <n v="3.72"/>
    <n v="30.69"/>
    <n v="45.57"/>
    <n v="0"/>
    <n v="36.270000000000003"/>
    <n v="0"/>
    <n v="0"/>
    <n v="23.25"/>
    <n v="0"/>
    <n v="13.020000000000001"/>
  </r>
  <r>
    <x v="363"/>
    <x v="11"/>
    <x v="28"/>
    <n v="379.44000000000011"/>
    <n v="95.79"/>
    <n v="97.65"/>
    <n v="98.58"/>
    <n v="87.420000000000115"/>
    <n v="0"/>
    <n v="0.38130000000000003"/>
    <n v="0.64170000000000005"/>
    <n v="0.74400000000000011"/>
    <n v="0.23250000000000001"/>
    <n v="0.85560000000000003"/>
    <n v="0.55800000000000005"/>
    <n v="0.69750000000000001"/>
    <n v="0.56730000000000003"/>
    <n v="0.71610000000000007"/>
    <n v="0.76260000000000006"/>
    <n v="0.72540000000000004"/>
    <n v="0.38130000000000003"/>
    <n v="0.64170000000000005"/>
    <n v="0.46500000000000002"/>
    <n v="0.39990000000000003"/>
    <n v="0.70680000000000009"/>
    <n v="0.74400000000000011"/>
    <n v="11.16"/>
    <n v="0"/>
    <n v="4.6500000000000004"/>
    <n v="0"/>
    <n v="21.39"/>
    <n v="1.86"/>
    <n v="35.340000000000003"/>
    <n v="15.81"/>
    <n v="0"/>
    <n v="7.44"/>
    <n v="14.88"/>
    <n v="0"/>
    <n v="0"/>
    <n v="0"/>
    <n v="32.550000000000004"/>
    <n v="0"/>
    <n v="4.6500000000000004"/>
    <n v="13.020000000000106"/>
    <n v="10.23"/>
    <n v="26.970000000000002"/>
    <n v="0"/>
    <n v="0"/>
    <n v="0"/>
    <n v="0"/>
    <n v="36.270000000000003"/>
    <n v="37.200000000000003"/>
    <n v="2.79"/>
    <n v="16.740000000000002"/>
    <n v="5.58"/>
    <n v="0"/>
    <n v="7.44"/>
    <n v="13.020000000000001"/>
    <n v="20.46"/>
    <n v="11.16"/>
    <n v="0"/>
    <n v="12.09"/>
    <n v="3.72"/>
    <n v="0.93"/>
    <n v="14.88"/>
    <n v="12.09"/>
  </r>
  <r>
    <x v="364"/>
    <x v="11"/>
    <x v="29"/>
    <n v="385.0200000000001"/>
    <n v="130.19999999999999"/>
    <n v="150.66000000000011"/>
    <n v="53.940000000000005"/>
    <n v="50.22"/>
    <n v="0"/>
    <n v="0.17670000000000002"/>
    <n v="0.14880000000000002"/>
    <n v="0.22320000000000001"/>
    <n v="0.76260000000000006"/>
    <n v="0.23250000000000001"/>
    <n v="0.22320000000000001"/>
    <n v="0.69750000000000001"/>
    <n v="0.72540000000000004"/>
    <n v="0.2697"/>
    <n v="0.74400000000000011"/>
    <n v="0.85560000000000003"/>
    <n v="0.48360000000000003"/>
    <n v="0.55800000000000005"/>
    <n v="0.76260000000000006"/>
    <n v="0.37200000000000005"/>
    <n v="0.73470000000000002"/>
    <n v="0.38130000000000003"/>
    <n v="23.25"/>
    <n v="11.16"/>
    <n v="35.34000000000011"/>
    <n v="25.110000000000003"/>
    <n v="13.950000000000001"/>
    <n v="0"/>
    <n v="29.76"/>
    <n v="12.09"/>
    <n v="0"/>
    <n v="0"/>
    <n v="17.670000000000002"/>
    <n v="3.72"/>
    <n v="0"/>
    <n v="11.16"/>
    <n v="10.23"/>
    <n v="0"/>
    <n v="20.46"/>
    <n v="0"/>
    <n v="0"/>
    <n v="4.6500000000000004"/>
    <n v="0"/>
    <n v="0"/>
    <n v="9.3000000000000007"/>
    <n v="0"/>
    <n v="4.6500000000000004"/>
    <n v="20.46"/>
    <n v="2.79"/>
    <n v="0"/>
    <n v="0"/>
    <n v="16.740000000000002"/>
    <n v="10.23"/>
    <n v="4.6500000000000004"/>
    <n v="0"/>
    <n v="10.23"/>
    <n v="2.79"/>
    <n v="33.480000000000004"/>
    <n v="0"/>
    <n v="35.340000000000003"/>
    <n v="33.480000000000004"/>
    <n v="0"/>
  </r>
  <r>
    <x v="365"/>
    <x v="11"/>
    <x v="30"/>
    <n v="464.07000000000005"/>
    <n v="88.350000000000009"/>
    <n v="148.80000000000001"/>
    <n v="150.66000000000003"/>
    <n v="76.260000000000005"/>
    <n v="1"/>
    <n v="0.55800000000000005"/>
    <n v="0.55800000000000005"/>
    <n v="0.68820000000000003"/>
    <n v="0.53939999999999999"/>
    <n v="0.86490000000000011"/>
    <n v="0.63240000000000007"/>
    <n v="0.91139999999999999"/>
    <n v="0.60450000000000004"/>
    <n v="0.6603"/>
    <n v="0.56730000000000003"/>
    <n v="0.89280000000000004"/>
    <n v="0.79049999999999998"/>
    <n v="0.74400000000000011"/>
    <n v="0.32550000000000007"/>
    <n v="0.79980000000000007"/>
    <n v="0.55800000000000005"/>
    <n v="0.83700000000000008"/>
    <n v="18.600000000000001"/>
    <n v="4.6500000000000004"/>
    <n v="27.900000000000002"/>
    <n v="44.64"/>
    <n v="0"/>
    <n v="0"/>
    <n v="15.81"/>
    <n v="21.39"/>
    <n v="10.23"/>
    <n v="5.58"/>
    <n v="26.970000000000002"/>
    <n v="7.44"/>
    <n v="16.740000000000002"/>
    <n v="2.79"/>
    <n v="4.6500000000000004"/>
    <n v="14.88"/>
    <n v="6.5100000000000007"/>
    <n v="11.16"/>
    <n v="0"/>
    <n v="12.09"/>
    <n v="50.220000000000006"/>
    <n v="33.480000000000004"/>
    <n v="17.670000000000002"/>
    <n v="13.020000000000001"/>
    <n v="4.6500000000000004"/>
    <n v="5.58"/>
    <n v="18.600000000000001"/>
    <n v="3.72"/>
    <n v="3.72"/>
    <n v="0"/>
    <n v="17.670000000000002"/>
    <n v="1.86"/>
    <n v="4.6500000000000004"/>
    <n v="13.020000000000001"/>
    <n v="13.950000000000001"/>
    <n v="29.76"/>
    <n v="0"/>
    <n v="7.44"/>
    <n v="0"/>
    <n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12">
  <r>
    <x v="0"/>
    <x v="0"/>
    <x v="0"/>
    <n v="427.89999999999986"/>
    <n v="144.09999999999988"/>
    <n v="122.1"/>
    <n v="56.100000000000009"/>
    <n v="105.6"/>
    <n v="1"/>
    <n v="0.42900000000000005"/>
    <n v="0.75900000000000012"/>
    <n v="0.88000000000000012"/>
    <n v="0.88000000000000012"/>
    <n v="1.0450000000000002"/>
    <n v="1.0450000000000002"/>
    <n v="0.82500000000000007"/>
    <n v="0.68200000000000005"/>
    <n v="0.94600000000000006"/>
    <n v="1.056"/>
    <n v="1.0450000000000002"/>
    <n v="0.9900000000000001"/>
    <n v="0.53900000000000003"/>
    <n v="1.0010000000000001"/>
    <n v="0.31900000000000001"/>
    <n v="0.27500000000000002"/>
    <n v="1.0230000000000001"/>
    <n v="4.4000000000000004"/>
    <n v="3.3000000000000003"/>
    <n v="0"/>
    <n v="11"/>
    <n v="7.7000000000000011"/>
    <n v="19.8"/>
    <n v="30.800000000000004"/>
    <n v="0"/>
    <n v="38.5"/>
    <n v="6.6000000000000005"/>
    <n v="0"/>
    <n v="0"/>
    <n v="15.400000000000002"/>
    <n v="7.7000000000000011"/>
    <n v="0"/>
    <n v="22"/>
    <n v="1.1000000000000001"/>
    <n v="38.5"/>
    <n v="19.8"/>
    <n v="1.1000000000000001"/>
    <n v="0"/>
    <n v="14.3"/>
    <n v="0"/>
    <n v="11"/>
    <n v="4.4000000000000004"/>
    <n v="0"/>
    <n v="1.1000000000000001"/>
    <n v="0"/>
    <n v="13.200000000000001"/>
    <n v="12.100000000000001"/>
    <n v="0"/>
    <n v="20.900000000000002"/>
    <n v="3.3000000000000003"/>
    <n v="13.200000000000001"/>
    <n v="11"/>
    <n v="37.400000000000006"/>
    <n v="0"/>
    <n v="33"/>
    <n v="15.400000000000002"/>
    <n v="9.899999999999876"/>
    <x v="0"/>
  </r>
  <r>
    <x v="1"/>
    <x v="0"/>
    <x v="1"/>
    <n v="624.79999999999995"/>
    <n v="174.9"/>
    <n v="198"/>
    <n v="104.5"/>
    <n v="147.4"/>
    <n v="0"/>
    <n v="1.0120000000000002"/>
    <n v="0.66"/>
    <n v="0.84700000000000009"/>
    <n v="0.77000000000000013"/>
    <n v="0.55000000000000004"/>
    <n v="0.77000000000000013"/>
    <n v="0.79200000000000004"/>
    <n v="1.0010000000000001"/>
    <n v="0.9900000000000001"/>
    <n v="0.6160000000000001"/>
    <n v="0.75900000000000012"/>
    <n v="0.95700000000000007"/>
    <n v="0.47300000000000003"/>
    <n v="0.49500000000000005"/>
    <n v="0.88000000000000012"/>
    <n v="0.97900000000000009"/>
    <n v="1.0230000000000001"/>
    <n v="23.1"/>
    <n v="18.700000000000003"/>
    <n v="0"/>
    <n v="35.200000000000003"/>
    <n v="11"/>
    <n v="59.400000000000006"/>
    <n v="0"/>
    <n v="2.2000000000000002"/>
    <n v="9.9"/>
    <n v="38.5"/>
    <n v="9.9"/>
    <n v="37.400000000000006"/>
    <n v="33"/>
    <n v="7.7000000000000011"/>
    <n v="17.600000000000001"/>
    <n v="0"/>
    <n v="0"/>
    <n v="11"/>
    <n v="17.600000000000001"/>
    <n v="23.1"/>
    <n v="0"/>
    <n v="37.400000000000006"/>
    <n v="39.6"/>
    <n v="0"/>
    <n v="0"/>
    <n v="18.700000000000003"/>
    <n v="5.5"/>
    <n v="0"/>
    <n v="3.3000000000000003"/>
    <n v="0"/>
    <n v="1.1000000000000001"/>
    <n v="12.100000000000001"/>
    <n v="4.4000000000000004"/>
    <n v="22"/>
    <n v="16.5"/>
    <n v="4.4000000000000004"/>
    <n v="40.700000000000003"/>
    <n v="23.1"/>
    <n v="23.1"/>
    <n v="27.500000000000004"/>
    <x v="0"/>
  </r>
  <r>
    <x v="2"/>
    <x v="0"/>
    <x v="2"/>
    <n v="512.6"/>
    <n v="104.5"/>
    <n v="129.80000000000001"/>
    <n v="166.1"/>
    <n v="112.20000000000002"/>
    <n v="0"/>
    <n v="1.0340000000000003"/>
    <n v="0.79200000000000004"/>
    <n v="0.7370000000000001"/>
    <n v="0.25300000000000006"/>
    <n v="0.90200000000000014"/>
    <n v="0.97900000000000009"/>
    <n v="0.97900000000000009"/>
    <n v="0.7370000000000001"/>
    <n v="0.6160000000000001"/>
    <n v="0.82500000000000007"/>
    <n v="0.67100000000000004"/>
    <n v="1.089"/>
    <n v="0.9900000000000001"/>
    <n v="0.44000000000000006"/>
    <n v="0.47300000000000003"/>
    <n v="0.82500000000000007"/>
    <n v="1.0340000000000003"/>
    <n v="14.3"/>
    <n v="27.500000000000004"/>
    <n v="16.5"/>
    <n v="0"/>
    <n v="39.6"/>
    <n v="0"/>
    <n v="19.8"/>
    <n v="5.5"/>
    <n v="6.6000000000000005"/>
    <n v="0"/>
    <n v="33"/>
    <n v="1.1000000000000001"/>
    <n v="0"/>
    <n v="0"/>
    <n v="0"/>
    <n v="16.5"/>
    <n v="7.7000000000000011"/>
    <n v="28.6"/>
    <n v="35.200000000000003"/>
    <n v="23.1"/>
    <n v="0"/>
    <n v="3.3000000000000003"/>
    <n v="0"/>
    <n v="6.6000000000000005"/>
    <n v="50.6"/>
    <n v="19.8"/>
    <n v="17.600000000000001"/>
    <n v="0"/>
    <n v="23.1"/>
    <n v="45.1"/>
    <n v="22"/>
    <n v="3.3000000000000003"/>
    <n v="13.200000000000001"/>
    <n v="9.9"/>
    <n v="6.6000000000000005"/>
    <n v="2.2000000000000002"/>
    <n v="9.9"/>
    <n v="0"/>
    <n v="3.3000000000000003"/>
    <n v="34.1"/>
    <x v="0"/>
  </r>
  <r>
    <x v="3"/>
    <x v="0"/>
    <x v="3"/>
    <n v="495.00000000000006"/>
    <n v="88.000000000000014"/>
    <n v="152.9"/>
    <n v="198"/>
    <n v="56.100000000000009"/>
    <n v="0"/>
    <n v="0.31900000000000001"/>
    <n v="0.60500000000000009"/>
    <n v="0.56100000000000005"/>
    <n v="1.0340000000000003"/>
    <n v="1.0230000000000001"/>
    <n v="0.72600000000000009"/>
    <n v="0.66"/>
    <n v="0.77000000000000013"/>
    <n v="0.88000000000000012"/>
    <n v="0.81400000000000006"/>
    <n v="0.83600000000000008"/>
    <n v="0.74800000000000011"/>
    <n v="0.9900000000000001"/>
    <n v="0.63800000000000001"/>
    <n v="0.96800000000000008"/>
    <n v="1.056"/>
    <n v="1.0340000000000003"/>
    <n v="0"/>
    <n v="16.5"/>
    <n v="0"/>
    <n v="0"/>
    <n v="3.3000000000000003"/>
    <n v="6.6000000000000005"/>
    <n v="39.6"/>
    <n v="33"/>
    <n v="7.7000000000000011"/>
    <n v="46.2"/>
    <n v="3.3000000000000003"/>
    <n v="0"/>
    <n v="11"/>
    <n v="0"/>
    <n v="0"/>
    <n v="0"/>
    <n v="22"/>
    <n v="12.100000000000001"/>
    <n v="2.2000000000000002"/>
    <n v="8.8000000000000007"/>
    <n v="8.8000000000000007"/>
    <n v="25.3"/>
    <n v="40.700000000000003"/>
    <n v="1.1000000000000001"/>
    <n v="12.100000000000001"/>
    <n v="5.5"/>
    <n v="44"/>
    <n v="11"/>
    <n v="45.1"/>
    <n v="4.4000000000000004"/>
    <n v="11"/>
    <n v="4.4000000000000004"/>
    <n v="31.900000000000002"/>
    <n v="0"/>
    <n v="4.4000000000000004"/>
    <n v="22"/>
    <n v="4.4000000000000004"/>
    <n v="0"/>
    <n v="9.9"/>
    <n v="0"/>
    <x v="0"/>
  </r>
  <r>
    <x v="4"/>
    <x v="0"/>
    <x v="4"/>
    <n v="405.90000000000003"/>
    <n v="122.10000000000001"/>
    <n v="136.4"/>
    <n v="107.80000000000001"/>
    <n v="39.6"/>
    <n v="0"/>
    <n v="0.25300000000000006"/>
    <n v="0.59400000000000008"/>
    <n v="0.82500000000000007"/>
    <n v="1.0669999999999999"/>
    <n v="1.0230000000000001"/>
    <n v="0.81400000000000006"/>
    <n v="0.11000000000000001"/>
    <n v="0.74800000000000011"/>
    <n v="0.79200000000000004"/>
    <n v="0.71500000000000008"/>
    <n v="0.66"/>
    <n v="0.34100000000000003"/>
    <n v="1.1000000000000001"/>
    <n v="1.0450000000000002"/>
    <n v="0.28600000000000003"/>
    <n v="1.0230000000000001"/>
    <n v="0.40700000000000003"/>
    <n v="0"/>
    <n v="26.400000000000002"/>
    <n v="15.400000000000002"/>
    <n v="23.1"/>
    <n v="0"/>
    <n v="4.4000000000000004"/>
    <n v="44"/>
    <n v="0"/>
    <n v="6.6000000000000005"/>
    <n v="16.5"/>
    <n v="0"/>
    <n v="0"/>
    <n v="0"/>
    <n v="17.600000000000001"/>
    <n v="0"/>
    <n v="0"/>
    <n v="3.3000000000000003"/>
    <n v="14.3"/>
    <n v="0"/>
    <n v="4.4000000000000004"/>
    <n v="4.4000000000000004"/>
    <n v="0"/>
    <n v="23.1"/>
    <n v="19.8"/>
    <n v="0"/>
    <n v="15.400000000000002"/>
    <n v="0"/>
    <n v="16.5"/>
    <n v="0"/>
    <n v="28.6"/>
    <n v="27.500000000000004"/>
    <n v="1.1000000000000001"/>
    <n v="14.3"/>
    <n v="14.3"/>
    <n v="0"/>
    <n v="26.400000000000002"/>
    <n v="24.200000000000003"/>
    <n v="0"/>
    <n v="13.200000000000001"/>
    <n v="1.1000000000000001"/>
    <x v="0"/>
  </r>
  <r>
    <x v="5"/>
    <x v="0"/>
    <x v="5"/>
    <n v="543.4"/>
    <n v="88"/>
    <n v="125.40000000000002"/>
    <n v="188.1"/>
    <n v="141.9"/>
    <n v="0"/>
    <n v="0.64900000000000002"/>
    <n v="0.9900000000000001"/>
    <n v="0.82500000000000007"/>
    <n v="0.88000000000000012"/>
    <n v="0.95700000000000007"/>
    <n v="0.7370000000000001"/>
    <n v="0.72600000000000009"/>
    <n v="0.79200000000000004"/>
    <n v="0.94600000000000006"/>
    <n v="0.79200000000000004"/>
    <n v="0.8580000000000001"/>
    <n v="0.16500000000000001"/>
    <n v="1.1000000000000001"/>
    <n v="0.33"/>
    <n v="0.6160000000000001"/>
    <n v="1.0669999999999999"/>
    <n v="0.6160000000000001"/>
    <n v="45.1"/>
    <n v="17.600000000000001"/>
    <n v="17.600000000000001"/>
    <n v="11"/>
    <n v="19.8"/>
    <n v="0"/>
    <n v="2.2000000000000002"/>
    <n v="0"/>
    <n v="2.2000000000000002"/>
    <n v="9.9"/>
    <n v="47.300000000000004"/>
    <n v="31.900000000000002"/>
    <n v="0"/>
    <n v="0"/>
    <n v="0"/>
    <n v="30.800000000000004"/>
    <n v="24.200000000000003"/>
    <n v="12.100000000000001"/>
    <n v="17.600000000000001"/>
    <n v="25.3"/>
    <n v="17.600000000000001"/>
    <n v="7.7000000000000011"/>
    <n v="44"/>
    <n v="24.200000000000003"/>
    <n v="1.1000000000000001"/>
    <n v="4.4000000000000004"/>
    <n v="6.6000000000000005"/>
    <n v="48.400000000000006"/>
    <n v="34.1"/>
    <n v="0"/>
    <n v="11"/>
    <n v="8.8000000000000007"/>
    <n v="0"/>
    <n v="0"/>
    <n v="15.400000000000002"/>
    <n v="23.1"/>
    <n v="0"/>
    <n v="11"/>
    <n v="6.6000000000000005"/>
    <n v="12.100000000000001"/>
    <x v="0"/>
  </r>
  <r>
    <x v="6"/>
    <x v="0"/>
    <x v="6"/>
    <n v="596.20000000000005"/>
    <n v="201.3"/>
    <n v="114.40000000000002"/>
    <n v="179.3"/>
    <n v="101.20000000000002"/>
    <n v="0"/>
    <n v="0.68200000000000005"/>
    <n v="0.59400000000000008"/>
    <n v="0.22000000000000003"/>
    <n v="0.90200000000000014"/>
    <n v="1.0120000000000002"/>
    <n v="1.1000000000000001"/>
    <n v="0.60500000000000009"/>
    <n v="0.93500000000000005"/>
    <n v="0.55000000000000004"/>
    <n v="0.66"/>
    <n v="1.1550000000000002"/>
    <n v="1.056"/>
    <n v="0.57200000000000006"/>
    <n v="0.80300000000000005"/>
    <n v="1.0230000000000001"/>
    <n v="0.92400000000000004"/>
    <n v="0.89100000000000013"/>
    <n v="27.500000000000004"/>
    <n v="0"/>
    <n v="50.6"/>
    <n v="9.9"/>
    <n v="13.200000000000001"/>
    <n v="8.8000000000000007"/>
    <n v="0"/>
    <n v="0"/>
    <n v="0"/>
    <n v="4.4000000000000004"/>
    <n v="59.400000000000006"/>
    <n v="1.1000000000000001"/>
    <n v="5.5"/>
    <n v="3.3000000000000003"/>
    <n v="26.400000000000002"/>
    <n v="39.6"/>
    <n v="0"/>
    <n v="0"/>
    <n v="4.4000000000000004"/>
    <n v="20.900000000000002"/>
    <n v="0"/>
    <n v="24.200000000000003"/>
    <n v="31.900000000000002"/>
    <n v="0"/>
    <n v="35.200000000000003"/>
    <n v="0"/>
    <n v="26.400000000000002"/>
    <n v="1.1000000000000001"/>
    <n v="36.300000000000004"/>
    <n v="24.200000000000003"/>
    <n v="23.1"/>
    <n v="4.4000000000000004"/>
    <n v="2.2000000000000002"/>
    <n v="0"/>
    <n v="28.6"/>
    <n v="23.1"/>
    <n v="29.700000000000003"/>
    <n v="35.200000000000003"/>
    <n v="22"/>
    <n v="33"/>
    <x v="0"/>
  </r>
  <r>
    <x v="7"/>
    <x v="0"/>
    <x v="7"/>
    <n v="570.90000000000009"/>
    <n v="118.80000000000001"/>
    <n v="125.4"/>
    <n v="204.60000000000002"/>
    <n v="122.10000000000001"/>
    <n v="0"/>
    <n v="0.83600000000000008"/>
    <n v="0.72600000000000009"/>
    <n v="0.93500000000000005"/>
    <n v="0.91300000000000014"/>
    <n v="0.74800000000000011"/>
    <n v="0.66"/>
    <n v="0.82500000000000007"/>
    <n v="0.66"/>
    <n v="0.82500000000000007"/>
    <n v="0.52800000000000002"/>
    <n v="0.74800000000000011"/>
    <n v="0.41800000000000004"/>
    <n v="0.62700000000000011"/>
    <n v="0.45100000000000007"/>
    <n v="1.1000000000000001"/>
    <n v="1.0780000000000001"/>
    <n v="0.16500000000000001"/>
    <n v="11"/>
    <n v="7.7000000000000011"/>
    <n v="0"/>
    <n v="5.5"/>
    <n v="9.9"/>
    <n v="56.1"/>
    <n v="5.5"/>
    <n v="0"/>
    <n v="29.700000000000003"/>
    <n v="0"/>
    <n v="13.200000000000001"/>
    <n v="0"/>
    <n v="0"/>
    <n v="0"/>
    <n v="14.3"/>
    <n v="0"/>
    <n v="17.600000000000001"/>
    <n v="47.300000000000004"/>
    <n v="42.900000000000006"/>
    <n v="0"/>
    <n v="11"/>
    <n v="41.800000000000004"/>
    <n v="0"/>
    <n v="7.7000000000000011"/>
    <n v="22"/>
    <n v="26.400000000000002"/>
    <n v="42.900000000000006"/>
    <n v="37.400000000000006"/>
    <n v="15.400000000000002"/>
    <n v="0"/>
    <n v="0"/>
    <n v="3.3000000000000003"/>
    <n v="31.900000000000002"/>
    <n v="14.3"/>
    <n v="13.200000000000001"/>
    <n v="29.700000000000003"/>
    <n v="15.400000000000002"/>
    <n v="11"/>
    <n v="0"/>
    <n v="0"/>
    <x v="0"/>
  </r>
  <r>
    <x v="8"/>
    <x v="0"/>
    <x v="8"/>
    <n v="535.70000000000005"/>
    <n v="118.8"/>
    <n v="139.70000000000002"/>
    <n v="144.10000000000002"/>
    <n v="133.10000000000002"/>
    <n v="0"/>
    <n v="0.29700000000000004"/>
    <n v="0.70400000000000007"/>
    <n v="0.86900000000000011"/>
    <n v="0.94600000000000006"/>
    <n v="1.0230000000000001"/>
    <n v="0.9900000000000001"/>
    <n v="0.78100000000000003"/>
    <n v="0.63800000000000001"/>
    <n v="0.75900000000000012"/>
    <n v="0.78100000000000003"/>
    <n v="0.75900000000000012"/>
    <n v="0.6160000000000001"/>
    <n v="1.0669999999999999"/>
    <n v="1.0010000000000001"/>
    <n v="0.68200000000000005"/>
    <n v="0.39600000000000002"/>
    <n v="1.0669999999999999"/>
    <n v="0"/>
    <n v="14.3"/>
    <n v="7.7000000000000011"/>
    <n v="3.3000000000000003"/>
    <n v="3.3000000000000003"/>
    <n v="0"/>
    <n v="23.1"/>
    <n v="23.1"/>
    <n v="39.6"/>
    <n v="25.3"/>
    <n v="29.700000000000003"/>
    <n v="0"/>
    <n v="18.700000000000003"/>
    <n v="34.1"/>
    <n v="0"/>
    <n v="6.6000000000000005"/>
    <n v="31.900000000000002"/>
    <n v="0"/>
    <n v="18.700000000000003"/>
    <n v="23.1"/>
    <n v="59.400000000000006"/>
    <n v="8.8000000000000007"/>
    <n v="9.9"/>
    <n v="4.4000000000000004"/>
    <n v="17.600000000000001"/>
    <n v="9.9"/>
    <n v="0"/>
    <n v="13.200000000000001"/>
    <n v="18.700000000000003"/>
    <n v="2.2000000000000002"/>
    <n v="9.9"/>
    <n v="16.5"/>
    <n v="5.5"/>
    <n v="17.600000000000001"/>
    <n v="57.2"/>
    <n v="3.3000000000000003"/>
    <n v="0"/>
    <n v="1.1000000000000001"/>
    <n v="7.7000000000000011"/>
    <n v="0"/>
    <x v="0"/>
  </r>
  <r>
    <x v="9"/>
    <x v="0"/>
    <x v="9"/>
    <n v="381.70000000000005"/>
    <n v="110.00000000000001"/>
    <n v="113.30000000000003"/>
    <n v="71.5"/>
    <n v="86.899999999999991"/>
    <n v="0"/>
    <n v="0.52800000000000002"/>
    <n v="0.9900000000000001"/>
    <n v="0.79200000000000004"/>
    <n v="0.88000000000000012"/>
    <n v="1.089"/>
    <n v="1.0010000000000001"/>
    <n v="1.089"/>
    <n v="0.80300000000000005"/>
    <n v="0.95700000000000007"/>
    <n v="0.69300000000000006"/>
    <n v="0.97900000000000009"/>
    <n v="0.89100000000000013"/>
    <n v="0.92400000000000004"/>
    <n v="0.9900000000000001"/>
    <n v="0.94600000000000006"/>
    <n v="1.0120000000000002"/>
    <n v="1.0010000000000001"/>
    <n v="0"/>
    <n v="0"/>
    <n v="38.5"/>
    <n v="0"/>
    <n v="2.2000000000000002"/>
    <n v="26.400000000000002"/>
    <n v="17.600000000000001"/>
    <n v="0"/>
    <n v="15.400000000000002"/>
    <n v="13.200000000000001"/>
    <n v="22"/>
    <n v="29.700000000000003"/>
    <n v="14.3"/>
    <n v="3.3000000000000003"/>
    <n v="8.8000000000000007"/>
    <n v="1.1000000000000001"/>
    <n v="0"/>
    <n v="20.900000000000002"/>
    <n v="8.8000000000000007"/>
    <n v="0"/>
    <n v="13.200000000000001"/>
    <n v="7.7000000000000011"/>
    <n v="7.7000000000000011"/>
    <n v="0"/>
    <n v="0"/>
    <n v="0"/>
    <n v="0"/>
    <n v="34.1"/>
    <n v="8.8000000000000007"/>
    <n v="0"/>
    <n v="4.4000000000000004"/>
    <n v="26.400000000000002"/>
    <n v="0"/>
    <n v="30.800000000000004"/>
    <n v="11"/>
    <n v="23.1"/>
    <n v="0"/>
    <n v="0"/>
    <n v="7.7000000000000011"/>
    <n v="6.6000000000000005"/>
    <x v="0"/>
  </r>
  <r>
    <x v="10"/>
    <x v="0"/>
    <x v="10"/>
    <n v="570.9"/>
    <n v="232.10000000000002"/>
    <n v="121.00000000000001"/>
    <n v="141.9"/>
    <n v="75.900000000000006"/>
    <n v="0"/>
    <n v="0.55000000000000004"/>
    <n v="0.84700000000000009"/>
    <n v="0.82500000000000007"/>
    <n v="0.90200000000000014"/>
    <n v="0.9900000000000001"/>
    <n v="0.77000000000000013"/>
    <n v="0.8580000000000001"/>
    <n v="0.60500000000000009"/>
    <n v="0.78100000000000003"/>
    <n v="0.82500000000000007"/>
    <n v="1.0120000000000002"/>
    <n v="0.45100000000000007"/>
    <n v="0.46200000000000002"/>
    <n v="0.96800000000000008"/>
    <n v="0.28600000000000003"/>
    <n v="0.40700000000000003"/>
    <n v="0.66"/>
    <n v="12.100000000000001"/>
    <n v="22"/>
    <n v="0"/>
    <n v="0"/>
    <n v="13.200000000000001"/>
    <n v="34.1"/>
    <n v="4.4000000000000004"/>
    <n v="0"/>
    <n v="35.200000000000003"/>
    <n v="0"/>
    <n v="4.4000000000000004"/>
    <n v="0"/>
    <n v="27.500000000000004"/>
    <n v="0"/>
    <n v="5.5"/>
    <n v="6.6000000000000005"/>
    <n v="2.2000000000000002"/>
    <n v="34.1"/>
    <n v="0"/>
    <n v="0"/>
    <n v="33"/>
    <n v="29.700000000000003"/>
    <n v="3.3000000000000003"/>
    <n v="3.3000000000000003"/>
    <n v="11"/>
    <n v="0"/>
    <n v="20.900000000000002"/>
    <n v="0"/>
    <n v="30.800000000000004"/>
    <n v="9.9"/>
    <n v="25.3"/>
    <n v="8.8000000000000007"/>
    <n v="34.1"/>
    <n v="55.000000000000007"/>
    <n v="0"/>
    <n v="5.5"/>
    <n v="22"/>
    <n v="0"/>
    <n v="45.1"/>
    <n v="36.300000000000004"/>
    <x v="0"/>
  </r>
  <r>
    <x v="11"/>
    <x v="0"/>
    <x v="11"/>
    <n v="674.29999999999984"/>
    <n v="180.39999999999992"/>
    <n v="158.39999999999992"/>
    <n v="215.60000000000002"/>
    <n v="119.9"/>
    <n v="0"/>
    <n v="0.52800000000000002"/>
    <n v="0.72600000000000009"/>
    <n v="1.0010000000000001"/>
    <n v="0.69300000000000006"/>
    <n v="0.22000000000000003"/>
    <n v="0.95700000000000007"/>
    <n v="0.88000000000000012"/>
    <n v="1.0669999999999999"/>
    <n v="0.84700000000000009"/>
    <n v="0.53900000000000003"/>
    <n v="0.63800000000000001"/>
    <n v="0.82500000000000007"/>
    <n v="0.79200000000000004"/>
    <n v="0.9900000000000001"/>
    <n v="1.0450000000000002"/>
    <n v="0.79200000000000004"/>
    <n v="0.33"/>
    <n v="4.4000000000000004"/>
    <n v="8.8000000000000007"/>
    <n v="0"/>
    <n v="17.600000000000001"/>
    <n v="22"/>
    <n v="19.8"/>
    <n v="30.800000000000004"/>
    <n v="6.6000000000000005"/>
    <n v="15.399999999999938"/>
    <n v="33"/>
    <n v="37.400000000000006"/>
    <n v="14.3"/>
    <n v="6.6000000000000005"/>
    <n v="18.700000000000003"/>
    <n v="0"/>
    <n v="6.6000000000000005"/>
    <n v="27.500000000000004"/>
    <n v="12.100000000000001"/>
    <n v="33"/>
    <n v="1.1000000000000001"/>
    <n v="12.100000000000001"/>
    <n v="20.900000000000002"/>
    <n v="59.400000000000006"/>
    <n v="0"/>
    <n v="38.5"/>
    <n v="8.8000000000000007"/>
    <n v="6.6000000000000005"/>
    <n v="4.4000000000000004"/>
    <n v="28.6"/>
    <n v="36.300000000000004"/>
    <n v="12.100000000000001"/>
    <n v="0"/>
    <n v="18.700000000000003"/>
    <n v="7.7000000000000011"/>
    <n v="21.99999999999994"/>
    <n v="60.500000000000007"/>
    <n v="3.3000000000000003"/>
    <n v="19.8"/>
    <n v="13.200000000000001"/>
    <n v="23.1"/>
    <x v="0"/>
  </r>
  <r>
    <x v="12"/>
    <x v="0"/>
    <x v="12"/>
    <n v="383.90000000000009"/>
    <n v="170.50000000000003"/>
    <n v="88.000000000000014"/>
    <n v="78.100000000000009"/>
    <n v="47.3"/>
    <n v="0"/>
    <n v="0.50600000000000012"/>
    <n v="0.8580000000000001"/>
    <n v="0.72600000000000009"/>
    <n v="0.86900000000000011"/>
    <n v="0.82500000000000007"/>
    <n v="1.0120000000000002"/>
    <n v="0.8580000000000001"/>
    <n v="1.0230000000000001"/>
    <n v="0.88000000000000012"/>
    <n v="1.0450000000000002"/>
    <n v="1.0010000000000001"/>
    <n v="0.64900000000000002"/>
    <n v="0.82500000000000007"/>
    <n v="0.96800000000000008"/>
    <n v="1.0340000000000003"/>
    <n v="0.35200000000000004"/>
    <n v="0.30800000000000005"/>
    <n v="8.8000000000000007"/>
    <n v="0"/>
    <n v="0"/>
    <n v="0"/>
    <n v="28.6"/>
    <n v="13.200000000000001"/>
    <n v="15.400000000000002"/>
    <n v="11"/>
    <n v="0"/>
    <n v="11"/>
    <n v="7.7000000000000011"/>
    <n v="31.900000000000002"/>
    <n v="0"/>
    <n v="0"/>
    <n v="0"/>
    <n v="1.1000000000000001"/>
    <n v="0"/>
    <n v="4.4000000000000004"/>
    <n v="1.1000000000000001"/>
    <n v="8.8000000000000007"/>
    <n v="5.5"/>
    <n v="1.1000000000000001"/>
    <n v="8.8000000000000007"/>
    <n v="13.200000000000001"/>
    <n v="0"/>
    <n v="29.700000000000003"/>
    <n v="6.6000000000000005"/>
    <n v="13.200000000000001"/>
    <n v="0"/>
    <n v="0"/>
    <n v="4.4000000000000004"/>
    <n v="8.8000000000000007"/>
    <n v="4.4000000000000004"/>
    <n v="37.400000000000006"/>
    <n v="14.3"/>
    <n v="16.5"/>
    <n v="46.2"/>
    <n v="8.8000000000000007"/>
    <n v="14.3"/>
    <n v="15.400000000000016"/>
    <x v="0"/>
  </r>
  <r>
    <x v="13"/>
    <x v="0"/>
    <x v="13"/>
    <n v="545.6"/>
    <n v="127.6"/>
    <n v="118.80000000000001"/>
    <n v="222.2"/>
    <n v="77"/>
    <n v="0"/>
    <n v="0.63800000000000001"/>
    <n v="0.52800000000000002"/>
    <n v="0.77000000000000013"/>
    <n v="1.0450000000000002"/>
    <n v="0.69300000000000006"/>
    <n v="0.78100000000000003"/>
    <n v="0.70400000000000007"/>
    <n v="0.97900000000000009"/>
    <n v="0.94600000000000006"/>
    <n v="1.0010000000000001"/>
    <n v="1.0010000000000001"/>
    <n v="1.0669999999999999"/>
    <n v="0.38500000000000006"/>
    <n v="0.28600000000000003"/>
    <n v="1.0780000000000001"/>
    <n v="0.35200000000000004"/>
    <n v="0.88000000000000012"/>
    <n v="38.5"/>
    <n v="4.4000000000000004"/>
    <n v="0"/>
    <n v="41.800000000000004"/>
    <n v="0"/>
    <n v="9.9"/>
    <n v="0"/>
    <n v="23.1"/>
    <n v="1.1000000000000001"/>
    <n v="0"/>
    <n v="0"/>
    <n v="29.700000000000003"/>
    <n v="12.100000000000001"/>
    <n v="0"/>
    <n v="1.1000000000000001"/>
    <n v="34.1"/>
    <n v="0"/>
    <n v="0"/>
    <n v="0"/>
    <n v="0"/>
    <n v="31.900000000000002"/>
    <n v="17.600000000000001"/>
    <n v="40.700000000000003"/>
    <n v="38.5"/>
    <n v="0"/>
    <n v="37.400000000000006"/>
    <n v="0"/>
    <n v="45.1"/>
    <n v="8.8000000000000007"/>
    <n v="2.2000000000000002"/>
    <n v="18.700000000000003"/>
    <n v="5.5"/>
    <n v="23.1"/>
    <n v="0"/>
    <n v="45.1"/>
    <n v="0"/>
    <n v="8.8000000000000007"/>
    <n v="6.6000000000000005"/>
    <n v="19.8"/>
    <n v="0"/>
    <x v="0"/>
  </r>
  <r>
    <x v="14"/>
    <x v="0"/>
    <x v="14"/>
    <n v="649.00000000000011"/>
    <n v="195.80000000000004"/>
    <n v="162.80000000000013"/>
    <n v="143"/>
    <n v="147.4"/>
    <n v="0"/>
    <n v="0.79200000000000004"/>
    <n v="1.0450000000000002"/>
    <n v="0.86900000000000011"/>
    <n v="0.97900000000000009"/>
    <n v="0.55000000000000004"/>
    <n v="1.0450000000000002"/>
    <n v="0.69300000000000006"/>
    <n v="0.78100000000000003"/>
    <n v="0.96800000000000008"/>
    <n v="0.62700000000000011"/>
    <n v="0.68200000000000005"/>
    <n v="0.44000000000000006"/>
    <n v="1.0450000000000002"/>
    <n v="1.0230000000000001"/>
    <n v="0.79200000000000004"/>
    <n v="0.66"/>
    <n v="0.46200000000000002"/>
    <n v="20.900000000000002"/>
    <n v="9.9"/>
    <n v="12.100000000000001"/>
    <n v="30.800000000000004"/>
    <n v="23.1"/>
    <n v="0"/>
    <n v="14.300000000000127"/>
    <n v="12.100000000000001"/>
    <n v="0"/>
    <n v="39.6"/>
    <n v="7.7000000000000011"/>
    <n v="13.200000000000001"/>
    <n v="15.400000000000002"/>
    <n v="33"/>
    <n v="0"/>
    <n v="16.5"/>
    <n v="41.800000000000004"/>
    <n v="27.500000000000004"/>
    <n v="0"/>
    <n v="0"/>
    <n v="2.2000000000000002"/>
    <n v="31.900000000000002"/>
    <n v="31.900000000000002"/>
    <n v="14.3"/>
    <n v="0"/>
    <n v="12.100000000000001"/>
    <n v="3.3000000000000003"/>
    <n v="6.6000000000000005"/>
    <n v="15.400000000000002"/>
    <n v="25.3"/>
    <n v="27.500000000000004"/>
    <n v="18.700000000000003"/>
    <n v="0"/>
    <n v="4.4000000000000004"/>
    <n v="13.200000000000001"/>
    <n v="37.400000000000006"/>
    <n v="0"/>
    <n v="42.900000000000006"/>
    <n v="8.8000000000000007"/>
    <n v="42.900000000000006"/>
    <x v="0"/>
  </r>
  <r>
    <x v="15"/>
    <x v="0"/>
    <x v="15"/>
    <n v="504.90000000000009"/>
    <n v="144.1"/>
    <n v="171.60000000000002"/>
    <n v="94.6"/>
    <n v="94.600000000000009"/>
    <n v="1"/>
    <n v="0.16500000000000001"/>
    <n v="1.0010000000000001"/>
    <n v="0.88000000000000012"/>
    <n v="0.90200000000000014"/>
    <n v="0.90200000000000014"/>
    <n v="0.88000000000000012"/>
    <n v="1.056"/>
    <n v="0.48400000000000004"/>
    <n v="0.40700000000000003"/>
    <n v="1.0010000000000001"/>
    <n v="1.056"/>
    <n v="0.53900000000000003"/>
    <n v="1.1000000000000001"/>
    <n v="0.41800000000000004"/>
    <n v="1.0780000000000001"/>
    <n v="0.68200000000000005"/>
    <n v="0.56100000000000005"/>
    <n v="48.400000000000006"/>
    <n v="2.2000000000000002"/>
    <n v="0"/>
    <n v="0"/>
    <n v="1.1000000000000001"/>
    <n v="3.3000000000000003"/>
    <n v="0"/>
    <n v="48.400000000000006"/>
    <n v="15.400000000000002"/>
    <n v="52.800000000000004"/>
    <n v="0"/>
    <n v="4.4000000000000004"/>
    <n v="9.9"/>
    <n v="7.7000000000000011"/>
    <n v="18.700000000000003"/>
    <n v="0"/>
    <n v="0"/>
    <n v="26.400000000000002"/>
    <n v="25.3"/>
    <n v="2.2000000000000002"/>
    <n v="1.1000000000000001"/>
    <n v="8.8000000000000007"/>
    <n v="12.100000000000001"/>
    <n v="0"/>
    <n v="0"/>
    <n v="17.600000000000001"/>
    <n v="24.200000000000003"/>
    <n v="2.2000000000000002"/>
    <n v="19.8"/>
    <n v="8.8000000000000007"/>
    <n v="39.6"/>
    <n v="1.1000000000000001"/>
    <n v="22"/>
    <n v="13.200000000000001"/>
    <n v="16.5"/>
    <n v="34.1"/>
    <n v="0"/>
    <n v="0"/>
    <n v="1.1000000000000001"/>
    <n v="16.5"/>
    <x v="0"/>
  </r>
  <r>
    <x v="16"/>
    <x v="0"/>
    <x v="16"/>
    <n v="689.7"/>
    <n v="200.20000000000002"/>
    <n v="233.2"/>
    <n v="135.30000000000001"/>
    <n v="121"/>
    <n v="0"/>
    <n v="0.75900000000000012"/>
    <n v="0.80300000000000005"/>
    <n v="0.16500000000000001"/>
    <n v="0.80300000000000005"/>
    <n v="0.9900000000000001"/>
    <n v="0.95700000000000007"/>
    <n v="0.62700000000000011"/>
    <n v="0.29700000000000004"/>
    <n v="0.83600000000000008"/>
    <n v="0.72600000000000009"/>
    <n v="1.0230000000000001"/>
    <n v="0.33"/>
    <n v="0.95700000000000007"/>
    <n v="1.056"/>
    <n v="0.93500000000000005"/>
    <n v="1.0010000000000001"/>
    <n v="0.80300000000000005"/>
    <n v="12.100000000000001"/>
    <n v="47.300000000000004"/>
    <n v="30.800000000000004"/>
    <n v="13.200000000000001"/>
    <n v="34.1"/>
    <n v="6.6000000000000005"/>
    <n v="29.700000000000003"/>
    <n v="2.2000000000000002"/>
    <n v="11"/>
    <n v="46.2"/>
    <n v="8.8000000000000007"/>
    <n v="14.3"/>
    <n v="12.100000000000001"/>
    <n v="0"/>
    <n v="19.8"/>
    <n v="5.5"/>
    <n v="3.3000000000000003"/>
    <n v="35.200000000000003"/>
    <n v="11"/>
    <n v="19.8"/>
    <n v="33"/>
    <n v="16.5"/>
    <n v="57.2"/>
    <n v="6.6000000000000005"/>
    <n v="7.7000000000000011"/>
    <n v="0"/>
    <n v="0"/>
    <n v="0"/>
    <n v="14.3"/>
    <n v="0"/>
    <n v="22"/>
    <n v="11"/>
    <n v="0"/>
    <n v="51.7"/>
    <n v="27.500000000000004"/>
    <n v="23.1"/>
    <n v="37.400000000000006"/>
    <n v="12.100000000000001"/>
    <n v="0"/>
    <n v="15.400000000000002"/>
    <x v="0"/>
  </r>
  <r>
    <x v="17"/>
    <x v="0"/>
    <x v="17"/>
    <n v="528.00000000000011"/>
    <n v="150.70000000000002"/>
    <n v="84.700000000000017"/>
    <n v="189.20000000000005"/>
    <n v="103.4"/>
    <n v="0"/>
    <n v="1.0230000000000001"/>
    <n v="0.81400000000000006"/>
    <n v="1.089"/>
    <n v="1.0450000000000002"/>
    <n v="1.0340000000000003"/>
    <n v="0.60500000000000009"/>
    <n v="0.88000000000000012"/>
    <n v="0.88000000000000012"/>
    <n v="0.82500000000000007"/>
    <n v="0.58300000000000007"/>
    <n v="1.0340000000000003"/>
    <n v="0.58300000000000007"/>
    <n v="0.97900000000000009"/>
    <n v="0.89100000000000013"/>
    <n v="0.92400000000000004"/>
    <n v="0.9900000000000001"/>
    <n v="1.0120000000000002"/>
    <n v="0"/>
    <n v="3.3000000000000003"/>
    <n v="0"/>
    <n v="0"/>
    <n v="0"/>
    <n v="16.5"/>
    <n v="0"/>
    <n v="23.1"/>
    <n v="31.900000000000002"/>
    <n v="9.9"/>
    <n v="48.400000000000006"/>
    <n v="5.5"/>
    <n v="7.7000000000000011"/>
    <n v="14.3"/>
    <n v="14.3"/>
    <n v="7.7000000000000011"/>
    <n v="0"/>
    <n v="27.500000000000004"/>
    <n v="3.3000000000000003"/>
    <n v="23.1"/>
    <n v="8.8000000000000007"/>
    <n v="20.900000000000002"/>
    <n v="15.400000000000002"/>
    <n v="58.300000000000004"/>
    <n v="8.8000000000000007"/>
    <n v="9.9"/>
    <n v="28.6"/>
    <n v="15.400000000000002"/>
    <n v="19.8"/>
    <n v="3.3000000000000003"/>
    <n v="9.9"/>
    <n v="0"/>
    <n v="8.8000000000000007"/>
    <n v="37.400000000000006"/>
    <n v="23.1"/>
    <n v="55.000000000000007"/>
    <n v="0"/>
    <n v="8.8000000000000007"/>
    <n v="0"/>
    <n v="7.7000000000000011"/>
    <x v="0"/>
  </r>
  <r>
    <x v="18"/>
    <x v="0"/>
    <x v="18"/>
    <n v="617.10000000000025"/>
    <n v="217.8"/>
    <n v="151.80000000000015"/>
    <n v="124.30000000000008"/>
    <n v="123.20000000000002"/>
    <n v="0"/>
    <n v="0.30800000000000005"/>
    <n v="0.79200000000000004"/>
    <n v="0.9900000000000001"/>
    <n v="1.0230000000000001"/>
    <n v="0.9900000000000001"/>
    <n v="0.88000000000000012"/>
    <n v="0.58300000000000007"/>
    <n v="0.67100000000000004"/>
    <n v="0.70400000000000007"/>
    <n v="1.0230000000000001"/>
    <n v="0.88000000000000012"/>
    <n v="1.1000000000000001"/>
    <n v="0.27500000000000002"/>
    <n v="0.97900000000000009"/>
    <n v="1.0780000000000001"/>
    <n v="0.9900000000000001"/>
    <n v="0.48400000000000004"/>
    <n v="18.700000000000003"/>
    <n v="31.900000000000126"/>
    <n v="22"/>
    <n v="0"/>
    <n v="35.200000000000003"/>
    <n v="34.1"/>
    <n v="9.9"/>
    <n v="0"/>
    <n v="0"/>
    <n v="0"/>
    <n v="17.600000000000001"/>
    <n v="2.2000000000000002"/>
    <n v="17.600000000000001"/>
    <n v="22"/>
    <n v="0"/>
    <n v="59.400000000000006"/>
    <n v="0"/>
    <n v="9.9"/>
    <n v="12.100000000000001"/>
    <n v="0"/>
    <n v="11"/>
    <n v="15.400000000000002"/>
    <n v="0"/>
    <n v="7.7000000000000632"/>
    <n v="3.3000000000000003"/>
    <n v="13.200000000000001"/>
    <n v="20.900000000000002"/>
    <n v="20.900000000000002"/>
    <n v="0"/>
    <n v="31.900000000000002"/>
    <n v="18.700000000000003"/>
    <n v="18.700000000000003"/>
    <n v="45.1"/>
    <n v="30.800000000000004"/>
    <n v="23.1"/>
    <n v="7.7000000000000011"/>
    <n v="13.200000000000001"/>
    <n v="29.700000000000003"/>
    <n v="16.5"/>
    <n v="14.3"/>
    <x v="0"/>
  </r>
  <r>
    <x v="19"/>
    <x v="0"/>
    <x v="19"/>
    <n v="662.2"/>
    <n v="151.80000000000001"/>
    <n v="215.60000000000002"/>
    <n v="162.80000000000007"/>
    <n v="132"/>
    <n v="0"/>
    <n v="0.88000000000000012"/>
    <n v="0.52800000000000002"/>
    <n v="0.60500000000000009"/>
    <n v="0.89100000000000013"/>
    <n v="1.0780000000000001"/>
    <n v="0.78100000000000003"/>
    <n v="0.69300000000000006"/>
    <n v="0.9900000000000001"/>
    <n v="0.82500000000000007"/>
    <n v="0.79200000000000004"/>
    <n v="1.1000000000000001"/>
    <n v="0.64900000000000002"/>
    <n v="0.46200000000000002"/>
    <n v="0.77000000000000013"/>
    <n v="0.8580000000000001"/>
    <n v="0.48400000000000004"/>
    <n v="0.37400000000000005"/>
    <n v="34.1"/>
    <n v="11"/>
    <n v="27.500000000000004"/>
    <n v="42.900000000000006"/>
    <n v="0"/>
    <n v="3.3000000000000003"/>
    <n v="0"/>
    <n v="59.400000000000006"/>
    <n v="25.3"/>
    <n v="12.100000000000001"/>
    <n v="20.900000000000002"/>
    <n v="4.4000000000000004"/>
    <n v="45.1"/>
    <n v="22"/>
    <n v="8.8000000000000007"/>
    <n v="0"/>
    <n v="0"/>
    <n v="46.2"/>
    <n v="0"/>
    <n v="5.5"/>
    <n v="16.5"/>
    <n v="25.3"/>
    <n v="8.8000000000000007"/>
    <n v="41.800000000000004"/>
    <n v="23.1"/>
    <n v="14.3"/>
    <n v="0"/>
    <n v="0"/>
    <n v="12.100000000000064"/>
    <n v="20.900000000000002"/>
    <n v="5.5"/>
    <n v="2.2000000000000002"/>
    <n v="31.900000000000002"/>
    <n v="22"/>
    <n v="15.400000000000002"/>
    <n v="5.5"/>
    <n v="47.300000000000004"/>
    <n v="1.1000000000000001"/>
    <n v="6.6000000000000005"/>
    <n v="14.3"/>
    <x v="0"/>
  </r>
  <r>
    <x v="20"/>
    <x v="0"/>
    <x v="20"/>
    <n v="487.30000000000007"/>
    <n v="146.30000000000001"/>
    <n v="101.20000000000002"/>
    <n v="139.70000000000002"/>
    <n v="100.1"/>
    <n v="0"/>
    <n v="0.88000000000000012"/>
    <n v="0.72600000000000009"/>
    <n v="0.88000000000000012"/>
    <n v="0.55000000000000004"/>
    <n v="1.0450000000000002"/>
    <n v="0.60500000000000009"/>
    <n v="0.75900000000000012"/>
    <n v="0.63800000000000001"/>
    <n v="0.74800000000000011"/>
    <n v="1.0120000000000002"/>
    <n v="0.86900000000000011"/>
    <n v="0.78100000000000003"/>
    <n v="1.0120000000000002"/>
    <n v="0.46200000000000002"/>
    <n v="0.52800000000000002"/>
    <n v="0.94600000000000006"/>
    <n v="0.40700000000000003"/>
    <n v="30.800000000000004"/>
    <n v="27.500000000000004"/>
    <n v="15.400000000000002"/>
    <n v="0"/>
    <n v="2.2000000000000002"/>
    <n v="0"/>
    <n v="3.3000000000000003"/>
    <n v="22"/>
    <n v="0"/>
    <n v="0"/>
    <n v="25.3"/>
    <n v="0"/>
    <n v="0"/>
    <n v="7.7000000000000011"/>
    <n v="6.6000000000000005"/>
    <n v="35.200000000000003"/>
    <n v="5.5"/>
    <n v="0"/>
    <n v="0"/>
    <n v="45.1"/>
    <n v="13.200000000000001"/>
    <n v="8.8000000000000007"/>
    <n v="0"/>
    <n v="42.900000000000006"/>
    <n v="29.700000000000003"/>
    <n v="0"/>
    <n v="13.200000000000001"/>
    <n v="25.3"/>
    <n v="6.6000000000000005"/>
    <n v="0"/>
    <n v="4.4000000000000004"/>
    <n v="26.400000000000002"/>
    <n v="0"/>
    <n v="31.900000000000002"/>
    <n v="28.6"/>
    <n v="11"/>
    <n v="5.5"/>
    <n v="16.5"/>
    <n v="2.2000000000000002"/>
    <n v="19.8"/>
    <x v="0"/>
  </r>
  <r>
    <x v="21"/>
    <x v="0"/>
    <x v="21"/>
    <n v="591.80000000000018"/>
    <n v="128.70000000000013"/>
    <n v="198"/>
    <n v="117.7"/>
    <n v="147.4"/>
    <n v="0"/>
    <n v="0.44000000000000006"/>
    <n v="0.75900000000000012"/>
    <n v="0.67100000000000004"/>
    <n v="0.89100000000000013"/>
    <n v="0.17600000000000002"/>
    <n v="0.95700000000000007"/>
    <n v="0.97900000000000009"/>
    <n v="0.17600000000000002"/>
    <n v="0.8580000000000001"/>
    <n v="0.66"/>
    <n v="0.75900000000000012"/>
    <n v="0.78100000000000003"/>
    <n v="0.67100000000000004"/>
    <n v="1.0120000000000002"/>
    <n v="1.056"/>
    <n v="0.9900000000000001"/>
    <n v="0.44000000000000006"/>
    <n v="1.1000000000000001"/>
    <n v="18.700000000000003"/>
    <n v="20.900000000000002"/>
    <n v="35.200000000000003"/>
    <n v="17.600000000000001"/>
    <n v="50.6"/>
    <n v="1.1000000000000001"/>
    <n v="22"/>
    <n v="20.900000000000002"/>
    <n v="9.9"/>
    <n v="22"/>
    <n v="46.2"/>
    <n v="5.5"/>
    <n v="11"/>
    <n v="3.3000000000000003"/>
    <n v="3.3000000000000003"/>
    <n v="40.700000000000003"/>
    <n v="8.8000000000000007"/>
    <n v="0"/>
    <n v="28.6"/>
    <n v="0"/>
    <n v="48.400000000000006"/>
    <n v="5.5"/>
    <n v="0"/>
    <n v="28.6"/>
    <n v="4.4000000000000004"/>
    <n v="3.3000000000000003"/>
    <n v="7.7000000000000011"/>
    <n v="6.6000000000000005"/>
    <n v="13.200000000000001"/>
    <n v="16.5"/>
    <n v="16.500000000000128"/>
    <n v="28.6"/>
    <n v="4.4000000000000004"/>
    <n v="9.9"/>
    <n v="47.300000000000004"/>
    <n v="0"/>
    <n v="0"/>
    <n v="5.5"/>
    <n v="0"/>
    <x v="0"/>
  </r>
  <r>
    <x v="22"/>
    <x v="0"/>
    <x v="22"/>
    <n v="499.4"/>
    <n v="207.9"/>
    <n v="125.4"/>
    <n v="84.700000000000017"/>
    <n v="81.400000000000006"/>
    <n v="0"/>
    <n v="0.27500000000000002"/>
    <n v="0.55000000000000004"/>
    <n v="0.88000000000000012"/>
    <n v="0.92400000000000004"/>
    <n v="0.90200000000000014"/>
    <n v="0.75900000000000012"/>
    <n v="0.75900000000000012"/>
    <n v="1.1000000000000001"/>
    <n v="0.7370000000000001"/>
    <n v="1.0010000000000001"/>
    <n v="0.69300000000000006"/>
    <n v="1.0780000000000001"/>
    <n v="1.0120000000000002"/>
    <n v="0.37400000000000005"/>
    <n v="0.41800000000000004"/>
    <n v="0.89100000000000013"/>
    <n v="0.29700000000000004"/>
    <n v="3.3000000000000003"/>
    <n v="19.8"/>
    <n v="7.7000000000000011"/>
    <n v="17.600000000000001"/>
    <n v="3.3000000000000003"/>
    <n v="14.3"/>
    <n v="9.9"/>
    <n v="11"/>
    <n v="5.5"/>
    <n v="33"/>
    <n v="12.100000000000001"/>
    <n v="0"/>
    <n v="0"/>
    <n v="30.800000000000004"/>
    <n v="14.3"/>
    <n v="35.200000000000003"/>
    <n v="0"/>
    <n v="1.1000000000000001"/>
    <n v="0"/>
    <n v="0"/>
    <n v="0"/>
    <n v="0"/>
    <n v="0"/>
    <n v="0"/>
    <n v="34.1"/>
    <n v="0"/>
    <n v="7.7000000000000011"/>
    <n v="9.9"/>
    <n v="15.400000000000002"/>
    <n v="17.600000000000001"/>
    <n v="22"/>
    <n v="13.200000000000001"/>
    <n v="12.100000000000001"/>
    <n v="28.6"/>
    <n v="5.5"/>
    <n v="5.5"/>
    <n v="51.7"/>
    <n v="33"/>
    <n v="24.200000000000003"/>
    <n v="12.100000000000001"/>
    <x v="0"/>
  </r>
  <r>
    <x v="23"/>
    <x v="0"/>
    <x v="23"/>
    <n v="404.80000000000007"/>
    <n v="138.60000000000002"/>
    <n v="56.100000000000009"/>
    <n v="133.10000000000002"/>
    <n v="77"/>
    <n v="0"/>
    <n v="0.82500000000000007"/>
    <n v="0.74800000000000011"/>
    <n v="0.89100000000000013"/>
    <n v="0.89100000000000013"/>
    <n v="0.9900000000000001"/>
    <n v="0.71500000000000008"/>
    <n v="0.83600000000000008"/>
    <n v="0.71500000000000008"/>
    <n v="0.82500000000000007"/>
    <n v="1.056"/>
    <n v="0.68200000000000005"/>
    <n v="0.78100000000000003"/>
    <n v="1.1000000000000001"/>
    <n v="1.0230000000000001"/>
    <n v="1.0450000000000002"/>
    <n v="0.88000000000000012"/>
    <n v="1.0780000000000001"/>
    <n v="17.600000000000001"/>
    <n v="0"/>
    <n v="0"/>
    <n v="0"/>
    <n v="7.7000000000000011"/>
    <n v="22"/>
    <n v="7.7000000000000011"/>
    <n v="1.1000000000000001"/>
    <n v="0"/>
    <n v="0"/>
    <n v="11"/>
    <n v="0"/>
    <n v="33"/>
    <n v="23.1"/>
    <n v="4.4000000000000004"/>
    <n v="0"/>
    <n v="3.3000000000000003"/>
    <n v="0"/>
    <n v="13.200000000000001"/>
    <n v="0"/>
    <n v="37.400000000000006"/>
    <n v="49.500000000000007"/>
    <n v="9.9"/>
    <n v="5.5"/>
    <n v="7.7000000000000011"/>
    <n v="3.3000000000000003"/>
    <n v="0"/>
    <n v="3.3000000000000003"/>
    <n v="2.2000000000000002"/>
    <n v="14.3"/>
    <n v="14.3"/>
    <n v="0"/>
    <n v="30.800000000000004"/>
    <n v="15.400000000000002"/>
    <n v="23.1"/>
    <n v="0"/>
    <n v="0"/>
    <n v="27.500000000000004"/>
    <n v="0"/>
    <n v="27.500000000000004"/>
    <x v="0"/>
  </r>
  <r>
    <x v="24"/>
    <x v="0"/>
    <x v="24"/>
    <n v="575.29999999999995"/>
    <n v="107.79999999999998"/>
    <n v="151.80000000000001"/>
    <n v="146.30000000000001"/>
    <n v="169.39999999999998"/>
    <n v="0"/>
    <n v="0.47300000000000003"/>
    <n v="0.96800000000000008"/>
    <n v="0.79200000000000004"/>
    <n v="0.72600000000000009"/>
    <n v="1.0010000000000001"/>
    <n v="1.056"/>
    <n v="0.7370000000000001"/>
    <n v="0.80300000000000005"/>
    <n v="0.68200000000000005"/>
    <n v="1.0120000000000002"/>
    <n v="0.63800000000000001"/>
    <n v="0.86900000000000011"/>
    <n v="0.29700000000000004"/>
    <n v="1.0230000000000001"/>
    <n v="0.90200000000000014"/>
    <n v="0.97900000000000009"/>
    <n v="1.089"/>
    <n v="18.700000000000003"/>
    <n v="27.500000000000004"/>
    <n v="0"/>
    <n v="23.1"/>
    <n v="3.3000000000000003"/>
    <n v="42.900000000000006"/>
    <n v="0"/>
    <n v="5.5"/>
    <n v="30.800000000000004"/>
    <n v="0"/>
    <n v="0"/>
    <n v="0"/>
    <n v="8.8000000000000007"/>
    <n v="0"/>
    <n v="24.200000000000003"/>
    <n v="33"/>
    <n v="23.1"/>
    <n v="35.200000000000003"/>
    <n v="4.4000000000000004"/>
    <n v="40.700000000000003"/>
    <n v="34.1"/>
    <n v="8.8000000000000007"/>
    <n v="9.9"/>
    <n v="6.6000000000000005"/>
    <n v="30.800000000000004"/>
    <n v="0"/>
    <n v="14.3"/>
    <n v="4.4000000000000004"/>
    <n v="0"/>
    <n v="37.400000000000006"/>
    <n v="11"/>
    <n v="19.8"/>
    <n v="0"/>
    <n v="33"/>
    <n v="19.8"/>
    <n v="0"/>
    <n v="0"/>
    <n v="6.6000000000000005"/>
    <n v="0"/>
    <n v="17.600000000000001"/>
    <x v="0"/>
  </r>
  <r>
    <x v="25"/>
    <x v="0"/>
    <x v="25"/>
    <n v="569.80000000000007"/>
    <n v="83.600000000000009"/>
    <n v="228.8"/>
    <n v="117.70000000000002"/>
    <n v="139.70000000000002"/>
    <n v="0"/>
    <n v="0.33"/>
    <n v="0.88000000000000012"/>
    <n v="1.089"/>
    <n v="0.6160000000000001"/>
    <n v="0.47300000000000003"/>
    <n v="0.88000000000000012"/>
    <n v="1.1000000000000001"/>
    <n v="1.0340000000000003"/>
    <n v="0.97900000000000009"/>
    <n v="0.82500000000000007"/>
    <n v="0.72600000000000009"/>
    <n v="0.49500000000000005"/>
    <n v="1.0669999999999999"/>
    <n v="0.9900000000000001"/>
    <n v="0.77000000000000013"/>
    <n v="1.0450000000000002"/>
    <n v="0.67100000000000004"/>
    <n v="42.900000000000006"/>
    <n v="0"/>
    <n v="4.4000000000000004"/>
    <n v="25.3"/>
    <n v="55.000000000000007"/>
    <n v="18.700000000000003"/>
    <n v="28.6"/>
    <n v="6.6000000000000005"/>
    <n v="30.800000000000004"/>
    <n v="16.5"/>
    <n v="0"/>
    <n v="0"/>
    <n v="24.200000000000003"/>
    <n v="23.1"/>
    <n v="11"/>
    <n v="23.1"/>
    <n v="38.5"/>
    <n v="0"/>
    <n v="0"/>
    <n v="19.8"/>
    <n v="13.200000000000001"/>
    <n v="34.1"/>
    <n v="0"/>
    <n v="0"/>
    <n v="2.2000000000000002"/>
    <n v="0"/>
    <n v="36.300000000000004"/>
    <n v="2.2000000000000002"/>
    <n v="28.6"/>
    <n v="1.1000000000000001"/>
    <n v="0"/>
    <n v="13.200000000000001"/>
    <n v="7.7000000000000011"/>
    <n v="0"/>
    <n v="0"/>
    <n v="15.400000000000002"/>
    <n v="6.6000000000000005"/>
    <n v="14.3"/>
    <n v="0"/>
    <n v="26.400000000000002"/>
    <x v="0"/>
  </r>
  <r>
    <x v="26"/>
    <x v="0"/>
    <x v="26"/>
    <n v="422.4"/>
    <n v="121.00000000000001"/>
    <n v="145.19999999999999"/>
    <n v="46.20000000000001"/>
    <n v="110"/>
    <n v="0"/>
    <n v="0.72600000000000009"/>
    <n v="0.6160000000000001"/>
    <n v="0.70400000000000007"/>
    <n v="0.94600000000000006"/>
    <n v="1.089"/>
    <n v="0.7370000000000001"/>
    <n v="0.66"/>
    <n v="0.62700000000000011"/>
    <n v="0.75900000000000012"/>
    <n v="0.51700000000000013"/>
    <n v="1.089"/>
    <n v="0.89100000000000013"/>
    <n v="1.1000000000000001"/>
    <n v="1.0669999999999999"/>
    <n v="1.1000000000000001"/>
    <n v="0.77000000000000013"/>
    <n v="0.62700000000000011"/>
    <n v="2.2000000000000002"/>
    <n v="14.3"/>
    <n v="5.5"/>
    <n v="8.8000000000000007"/>
    <n v="6.6000000000000005"/>
    <n v="57.2"/>
    <n v="20.900000000000002"/>
    <n v="6.6000000000000005"/>
    <n v="23.1"/>
    <n v="0"/>
    <n v="8.8000000000000007"/>
    <n v="0"/>
    <n v="0"/>
    <n v="0"/>
    <n v="11"/>
    <n v="15.400000000000002"/>
    <n v="11"/>
    <n v="19.8"/>
    <n v="2.2000000000000002"/>
    <n v="50.6"/>
    <n v="0"/>
    <n v="8.8000000000000007"/>
    <n v="6.6000000000000005"/>
    <n v="0"/>
    <n v="0"/>
    <n v="9.9"/>
    <n v="0"/>
    <n v="6.6000000000000005"/>
    <n v="1.1000000000000001"/>
    <n v="13.200000000000001"/>
    <n v="45.1"/>
    <n v="2.2000000000000002"/>
    <n v="18.700000000000003"/>
    <n v="4.4000000000000004"/>
    <n v="0"/>
    <n v="0"/>
    <n v="0"/>
    <n v="4.4000000000000004"/>
    <n v="18.700000000000003"/>
    <n v="27.500000000000004"/>
    <x v="0"/>
  </r>
  <r>
    <x v="27"/>
    <x v="0"/>
    <x v="27"/>
    <n v="660"/>
    <n v="129.80000000000001"/>
    <n v="148.5"/>
    <n v="156.19999999999999"/>
    <n v="225.50000000000006"/>
    <n v="0"/>
    <n v="1.0669999999999999"/>
    <n v="0.6160000000000001"/>
    <n v="0.88000000000000012"/>
    <n v="1.0780000000000001"/>
    <n v="1.056"/>
    <n v="0.75900000000000012"/>
    <n v="0.45100000000000007"/>
    <n v="1.0450000000000002"/>
    <n v="0.78100000000000003"/>
    <n v="0.79200000000000004"/>
    <n v="1.056"/>
    <n v="1.0010000000000001"/>
    <n v="1.056"/>
    <n v="0.77000000000000013"/>
    <n v="0.91300000000000014"/>
    <n v="0.33"/>
    <n v="1.0669999999999999"/>
    <n v="0"/>
    <n v="0"/>
    <n v="0"/>
    <n v="7.7000000000000011"/>
    <n v="7.7000000000000011"/>
    <n v="17.600000000000001"/>
    <n v="18.700000000000003"/>
    <n v="28.6"/>
    <n v="35.200000000000003"/>
    <n v="33"/>
    <n v="2.2000000000000002"/>
    <n v="1.1000000000000001"/>
    <n v="25.3"/>
    <n v="40.700000000000003"/>
    <n v="9.9"/>
    <n v="14.300000000000033"/>
    <n v="41.800000000000004"/>
    <n v="19.8"/>
    <n v="33"/>
    <n v="39.6"/>
    <n v="47.300000000000004"/>
    <n v="8.8000000000000007"/>
    <n v="9.9"/>
    <n v="0"/>
    <n v="8.8000000000000007"/>
    <n v="40.700000000000003"/>
    <n v="1.1000000000000001"/>
    <n v="15.400000000000002"/>
    <n v="24.200000000000003"/>
    <n v="0"/>
    <n v="16.5"/>
    <n v="11"/>
    <n v="0"/>
    <n v="20.900000000000002"/>
    <n v="0"/>
    <n v="34.1"/>
    <n v="24.200000000000003"/>
    <n v="0"/>
    <n v="8.8000000000000007"/>
    <n v="14.3"/>
    <x v="0"/>
  </r>
  <r>
    <x v="28"/>
    <x v="0"/>
    <x v="28"/>
    <n v="674.30000000000018"/>
    <n v="176.00000000000003"/>
    <n v="201.30000000000004"/>
    <n v="156.19999999999999"/>
    <n v="140.80000000000013"/>
    <n v="0"/>
    <n v="0.72600000000000009"/>
    <n v="1.089"/>
    <n v="0.88000000000000012"/>
    <n v="0.97900000000000009"/>
    <n v="1.056"/>
    <n v="0.82500000000000007"/>
    <n v="1.0340000000000003"/>
    <n v="0.81400000000000006"/>
    <n v="0.44000000000000006"/>
    <n v="0.72600000000000009"/>
    <n v="1.1000000000000001"/>
    <n v="0.52800000000000002"/>
    <n v="0.44000000000000006"/>
    <n v="0.95700000000000007"/>
    <n v="0.49500000000000005"/>
    <n v="0.48400000000000004"/>
    <n v="0.97900000000000009"/>
    <n v="25.3"/>
    <n v="0"/>
    <n v="35.200000000000003"/>
    <n v="61.600000000000009"/>
    <n v="5.5"/>
    <n v="34.1"/>
    <n v="8.8000000000000007"/>
    <n v="14.3"/>
    <n v="6.6000000000000005"/>
    <n v="9.9"/>
    <n v="12.100000000000001"/>
    <n v="1.1000000000001251"/>
    <n v="15.400000000000002"/>
    <n v="28.6"/>
    <n v="0"/>
    <n v="7.7000000000000011"/>
    <n v="0"/>
    <n v="37.400000000000006"/>
    <n v="42.900000000000006"/>
    <n v="7.7000000000000011"/>
    <n v="39.6"/>
    <n v="5.5"/>
    <n v="0"/>
    <n v="3.3000000000000003"/>
    <n v="34.1"/>
    <n v="44"/>
    <n v="23.1"/>
    <n v="4.4000000000000004"/>
    <n v="2.2000000000000002"/>
    <n v="0"/>
    <n v="15.400000000000002"/>
    <n v="11"/>
    <n v="29.700000000000003"/>
    <n v="13.200000000000001"/>
    <n v="18.700000000000003"/>
    <n v="20.900000000000002"/>
    <n v="14.3"/>
    <n v="35.200000000000003"/>
    <n v="0"/>
    <n v="17.600000000000001"/>
    <x v="0"/>
  </r>
  <r>
    <x v="29"/>
    <x v="0"/>
    <x v="29"/>
    <n v="528"/>
    <n v="130.9"/>
    <n v="172.70000000000002"/>
    <n v="156.19999999999999"/>
    <n v="68.200000000000017"/>
    <n v="0"/>
    <n v="0.84700000000000009"/>
    <n v="0.6160000000000001"/>
    <n v="0.80300000000000005"/>
    <n v="1.0340000000000003"/>
    <n v="1.0340000000000003"/>
    <n v="0.37400000000000005"/>
    <n v="1.0230000000000001"/>
    <n v="0.80300000000000005"/>
    <n v="0.6160000000000001"/>
    <n v="1.0340000000000003"/>
    <n v="0.74800000000000011"/>
    <n v="0.9900000000000001"/>
    <n v="0.93500000000000005"/>
    <n v="0.49500000000000005"/>
    <n v="1.0120000000000002"/>
    <n v="0.68200000000000005"/>
    <n v="0.83600000000000008"/>
    <n v="23.1"/>
    <n v="16.5"/>
    <n v="2.2000000000000002"/>
    <n v="8.8000000000000007"/>
    <n v="0"/>
    <n v="39.6"/>
    <n v="8.8000000000000007"/>
    <n v="27.500000000000004"/>
    <n v="26.400000000000002"/>
    <n v="19.8"/>
    <n v="8.8000000000000007"/>
    <n v="15.400000000000002"/>
    <n v="12.100000000000001"/>
    <n v="0"/>
    <n v="17.600000000000001"/>
    <n v="11"/>
    <n v="0"/>
    <n v="12.100000000000001"/>
    <n v="0"/>
    <n v="0"/>
    <n v="0"/>
    <n v="0"/>
    <n v="29.700000000000003"/>
    <n v="38.5"/>
    <n v="11"/>
    <n v="0"/>
    <n v="20.900000000000002"/>
    <n v="37.400000000000006"/>
    <n v="0"/>
    <n v="18.700000000000003"/>
    <n v="41.800000000000004"/>
    <n v="17.600000000000001"/>
    <n v="0"/>
    <n v="1.1000000000000001"/>
    <n v="5.5"/>
    <n v="0"/>
    <n v="35.200000000000003"/>
    <n v="12.100000000000001"/>
    <n v="0"/>
    <n v="17.600000000000001"/>
    <x v="0"/>
  </r>
  <r>
    <x v="30"/>
    <x v="0"/>
    <x v="30"/>
    <n v="430.1"/>
    <n v="101.2"/>
    <n v="129.80000000000001"/>
    <n v="110"/>
    <n v="89.100000000000009"/>
    <n v="0"/>
    <n v="0.9900000000000001"/>
    <n v="1.0230000000000001"/>
    <n v="1.0340000000000003"/>
    <n v="0.72600000000000009"/>
    <n v="0.88000000000000012"/>
    <n v="0.66"/>
    <n v="0.79200000000000004"/>
    <n v="0.72600000000000009"/>
    <n v="1.0230000000000001"/>
    <n v="0.97900000000000009"/>
    <n v="0.63800000000000001"/>
    <n v="0.81400000000000006"/>
    <n v="0.60500000000000009"/>
    <n v="1.0780000000000001"/>
    <n v="1.0450000000000002"/>
    <n v="1.089"/>
    <n v="0.62700000000000011"/>
    <n v="0"/>
    <n v="33"/>
    <n v="5.5"/>
    <n v="15.400000000000002"/>
    <n v="16.5"/>
    <n v="5.5"/>
    <n v="38.5"/>
    <n v="0"/>
    <n v="1.1000000000000001"/>
    <n v="14.3"/>
    <n v="3.3000000000000003"/>
    <n v="28.6"/>
    <n v="5.5"/>
    <n v="0"/>
    <n v="12.100000000000001"/>
    <n v="4.4000000000000004"/>
    <n v="12.100000000000001"/>
    <n v="17.600000000000001"/>
    <n v="8.8000000000000007"/>
    <n v="0"/>
    <n v="4.4000000000000004"/>
    <n v="18.700000000000003"/>
    <n v="2.2000000000000002"/>
    <n v="1.1000000000000001"/>
    <n v="45.1"/>
    <n v="0"/>
    <n v="0"/>
    <n v="7.7000000000000011"/>
    <n v="25.3"/>
    <n v="5.5"/>
    <n v="3.3000000000000003"/>
    <n v="6.6000000000000005"/>
    <n v="23.1"/>
    <n v="25.3"/>
    <n v="9.9"/>
    <n v="22"/>
    <n v="6.6000000000000005"/>
    <n v="0"/>
    <n v="4.4000000000000004"/>
    <n v="0"/>
    <x v="0"/>
  </r>
  <r>
    <x v="31"/>
    <x v="1"/>
    <x v="3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1"/>
    <x v="32"/>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1"/>
    <x v="3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2"/>
    <x v="1"/>
    <x v="0"/>
    <n v="588.50000000000023"/>
    <n v="72.600000000000009"/>
    <n v="121"/>
    <n v="146.30000000000013"/>
    <n v="248.60000000000014"/>
    <n v="0"/>
    <n v="0.19800000000000001"/>
    <n v="0.95700000000000007"/>
    <n v="0.88000000000000012"/>
    <n v="0.69300000000000006"/>
    <n v="1.0780000000000001"/>
    <n v="0.66"/>
    <n v="0.79200000000000004"/>
    <n v="0.74800000000000011"/>
    <n v="0.46200000000000002"/>
    <n v="0.51700000000000013"/>
    <n v="0.86900000000000011"/>
    <n v="0.97900000000000009"/>
    <n v="1.0340000000000003"/>
    <n v="0.88000000000000012"/>
    <n v="1.0340000000000003"/>
    <n v="0.71500000000000008"/>
    <n v="1.0010000000000001"/>
    <n v="49.500000000000007"/>
    <n v="33"/>
    <n v="13.200000000000001"/>
    <n v="0"/>
    <n v="12.100000000000001"/>
    <n v="0"/>
    <n v="0"/>
    <n v="0"/>
    <n v="12.100000000000001"/>
    <n v="1.1000000000000001"/>
    <n v="47.300000000000004"/>
    <n v="48.400000000000006"/>
    <n v="47.300000000000004"/>
    <n v="36.300000000000004"/>
    <n v="0"/>
    <n v="53.900000000000006"/>
    <n v="23.1"/>
    <n v="15.400000000000126"/>
    <n v="1.1000000000000001"/>
    <n v="23.1"/>
    <n v="6.6000000000000005"/>
    <n v="13.200000000000001"/>
    <n v="33.000000000000128"/>
    <n v="27.500000000000004"/>
    <n v="0"/>
    <n v="8.8000000000000007"/>
    <n v="1.1000000000000001"/>
    <n v="2.2000000000000002"/>
    <n v="14.3"/>
    <n v="39.6"/>
    <n v="5.5"/>
    <n v="0"/>
    <n v="3.3000000000000003"/>
    <n v="0"/>
    <n v="3.3000000000000003"/>
    <n v="24.200000000000003"/>
    <n v="16.5"/>
    <n v="1.1000000000000001"/>
    <n v="18.700000000000003"/>
    <n v="0"/>
    <x v="0"/>
  </r>
  <r>
    <x v="33"/>
    <x v="1"/>
    <x v="1"/>
    <n v="563.20000000000005"/>
    <n v="158.4"/>
    <n v="144.1"/>
    <n v="101.20000000000002"/>
    <n v="159.5"/>
    <n v="1"/>
    <n v="0.51700000000000013"/>
    <n v="0.58300000000000007"/>
    <n v="0.9900000000000001"/>
    <n v="0.8580000000000001"/>
    <n v="0.74800000000000011"/>
    <n v="1.0010000000000001"/>
    <n v="0.72600000000000009"/>
    <n v="0.93500000000000005"/>
    <n v="0.67100000000000004"/>
    <n v="0.70400000000000007"/>
    <n v="0.68200000000000005"/>
    <n v="0.47300000000000003"/>
    <n v="0.49500000000000005"/>
    <n v="0.81400000000000006"/>
    <n v="0.94600000000000006"/>
    <n v="0.31900000000000001"/>
    <n v="1.056"/>
    <n v="2.2000000000000002"/>
    <n v="0"/>
    <n v="0"/>
    <n v="22"/>
    <n v="19.8"/>
    <n v="37.400000000000006"/>
    <n v="19.8"/>
    <n v="19.8"/>
    <n v="9.9"/>
    <n v="13.200000000000001"/>
    <n v="37.400000000000006"/>
    <n v="13.200000000000001"/>
    <n v="17.600000000000001"/>
    <n v="24.200000000000003"/>
    <n v="3.3000000000000003"/>
    <n v="36.300000000000004"/>
    <n v="8.8000000000000007"/>
    <n v="0"/>
    <n v="23.1"/>
    <n v="33"/>
    <n v="0"/>
    <n v="0"/>
    <n v="13.200000000000001"/>
    <n v="42.900000000000006"/>
    <n v="4.4000000000000004"/>
    <n v="0"/>
    <n v="12.100000000000001"/>
    <n v="0"/>
    <n v="5.5"/>
    <n v="23.1"/>
    <n v="3.3000000000000003"/>
    <n v="46.2"/>
    <n v="24.200000000000003"/>
    <n v="0"/>
    <n v="1.1000000000000001"/>
    <n v="0"/>
    <n v="0"/>
    <n v="42.900000000000006"/>
    <n v="35.200000000000003"/>
    <n v="5.5"/>
    <x v="0"/>
  </r>
  <r>
    <x v="34"/>
    <x v="1"/>
    <x v="2"/>
    <n v="497.2"/>
    <n v="167.20000000000002"/>
    <n v="173.8"/>
    <n v="68.2"/>
    <n v="88.000000000000014"/>
    <n v="0"/>
    <n v="0.60500000000000009"/>
    <n v="0.74800000000000011"/>
    <n v="0.78100000000000003"/>
    <n v="0.94600000000000006"/>
    <n v="0.7370000000000001"/>
    <n v="1.0120000000000002"/>
    <n v="0.66"/>
    <n v="0.45100000000000007"/>
    <n v="1.089"/>
    <n v="1.0230000000000001"/>
    <n v="0.77000000000000013"/>
    <n v="1.1000000000000001"/>
    <n v="1.0669999999999999"/>
    <n v="1.0010000000000001"/>
    <n v="0.47300000000000003"/>
    <n v="0.48400000000000004"/>
    <n v="1.089"/>
    <n v="1.1000000000000001"/>
    <n v="12.100000000000001"/>
    <n v="26.400000000000002"/>
    <n v="23.1"/>
    <n v="26.400000000000002"/>
    <n v="22"/>
    <n v="0"/>
    <n v="40.700000000000003"/>
    <n v="8.8000000000000007"/>
    <n v="13.200000000000001"/>
    <n v="2.2000000000000002"/>
    <n v="8.8000000000000007"/>
    <n v="0"/>
    <n v="3.3000000000000003"/>
    <n v="17.600000000000001"/>
    <n v="0"/>
    <n v="0"/>
    <n v="50.6"/>
    <n v="7.7000000000000011"/>
    <n v="0"/>
    <n v="0"/>
    <n v="3.3000000000000003"/>
    <n v="0"/>
    <n v="7.7000000000000011"/>
    <n v="0"/>
    <n v="0"/>
    <n v="30.800000000000004"/>
    <n v="0"/>
    <n v="26.400000000000002"/>
    <n v="0"/>
    <n v="8.8000000000000007"/>
    <n v="0"/>
    <n v="37.400000000000006"/>
    <n v="17.600000000000001"/>
    <n v="0"/>
    <n v="1.1000000000000001"/>
    <n v="37.400000000000006"/>
    <n v="0"/>
    <n v="49.500000000000007"/>
    <n v="15.400000000000002"/>
    <x v="0"/>
  </r>
  <r>
    <x v="35"/>
    <x v="1"/>
    <x v="3"/>
    <n v="524.70000000000016"/>
    <n v="141.90000000000015"/>
    <n v="117.70000000000002"/>
    <n v="152.9"/>
    <n v="112.20000000000002"/>
    <n v="0"/>
    <n v="0.47300000000000003"/>
    <n v="0.51700000000000013"/>
    <n v="0.95700000000000007"/>
    <n v="0.83600000000000008"/>
    <n v="1.0230000000000001"/>
    <n v="0.71500000000000008"/>
    <n v="0.80300000000000005"/>
    <n v="0.70400000000000007"/>
    <n v="0.86900000000000011"/>
    <n v="0.90200000000000014"/>
    <n v="0.68200000000000005"/>
    <n v="0.37400000000000005"/>
    <n v="1.0010000000000001"/>
    <n v="0.86900000000000011"/>
    <n v="0.39600000000000002"/>
    <n v="1.0669999999999999"/>
    <n v="0.8580000000000001"/>
    <n v="7.7000000000000011"/>
    <n v="35.200000000000003"/>
    <n v="6.6000000000000005"/>
    <n v="24.200000000000003"/>
    <n v="12.100000000000001"/>
    <n v="18.700000000000003"/>
    <n v="13.200000000000001"/>
    <n v="0"/>
    <n v="0"/>
    <n v="0"/>
    <n v="4.4000000000000004"/>
    <n v="9.9"/>
    <n v="52.800000000000004"/>
    <n v="27.500000000000004"/>
    <n v="9.9"/>
    <n v="12.100000000000001"/>
    <n v="0"/>
    <n v="0"/>
    <n v="0"/>
    <n v="0"/>
    <n v="19.8"/>
    <n v="19.8"/>
    <n v="39.6"/>
    <n v="9.9"/>
    <n v="0"/>
    <n v="5.5"/>
    <n v="7.7000000000000011"/>
    <n v="11"/>
    <n v="33"/>
    <n v="6.6000000000000005"/>
    <n v="1.1000000000000001"/>
    <n v="4.4000000000000004"/>
    <n v="19.8"/>
    <n v="39.6"/>
    <n v="0"/>
    <n v="25.3"/>
    <n v="1.1000000000000001"/>
    <n v="44"/>
    <n v="6.6000000000001258"/>
    <n v="0"/>
    <x v="0"/>
  </r>
  <r>
    <x v="36"/>
    <x v="1"/>
    <x v="4"/>
    <n v="591.80000000000007"/>
    <n v="166.10000000000002"/>
    <n v="103.4"/>
    <n v="205.70000000000002"/>
    <n v="116.60000000000002"/>
    <n v="0"/>
    <n v="0.75900000000000012"/>
    <n v="0.55000000000000004"/>
    <n v="0.38500000000000006"/>
    <n v="0.84700000000000009"/>
    <n v="0.44000000000000006"/>
    <n v="0.94600000000000006"/>
    <n v="0.28600000000000003"/>
    <n v="1.0340000000000003"/>
    <n v="0.6160000000000001"/>
    <n v="0.79200000000000004"/>
    <n v="0.96800000000000008"/>
    <n v="0.49500000000000005"/>
    <n v="1.089"/>
    <n v="0.8580000000000001"/>
    <n v="0.82500000000000007"/>
    <n v="0.40700000000000003"/>
    <n v="1.0230000000000001"/>
    <n v="9.9"/>
    <n v="11"/>
    <n v="4.4000000000000004"/>
    <n v="0"/>
    <n v="16.5"/>
    <n v="4.4000000000000004"/>
    <n v="13.200000000000001"/>
    <n v="16.5"/>
    <n v="26.400000000000002"/>
    <n v="1.1000000000000001"/>
    <n v="7.7000000000000011"/>
    <n v="9.9"/>
    <n v="0"/>
    <n v="0"/>
    <n v="2.2000000000000002"/>
    <n v="18.700000000000003"/>
    <n v="27.500000000000004"/>
    <n v="0"/>
    <n v="41.800000000000004"/>
    <n v="16.5"/>
    <n v="20.900000000000002"/>
    <n v="41.800000000000004"/>
    <n v="31.900000000000002"/>
    <n v="3.3000000000000003"/>
    <n v="35.200000000000003"/>
    <n v="0"/>
    <n v="0"/>
    <n v="15.400000000000002"/>
    <n v="6.6000000000000005"/>
    <n v="50.6"/>
    <n v="24.200000000000003"/>
    <n v="15.400000000000002"/>
    <n v="3.3000000000000003"/>
    <n v="13.200000000000001"/>
    <n v="22"/>
    <n v="9.9"/>
    <n v="2.2000000000000002"/>
    <n v="0"/>
    <n v="68.2"/>
    <n v="7.7000000000000011"/>
    <x v="0"/>
  </r>
  <r>
    <x v="37"/>
    <x v="1"/>
    <x v="5"/>
    <n v="640.20000000000027"/>
    <n v="133.10000000000002"/>
    <n v="227.70000000000002"/>
    <n v="161.70000000000016"/>
    <n v="117.70000000000002"/>
    <n v="0"/>
    <n v="0.23100000000000001"/>
    <n v="0.27500000000000002"/>
    <n v="0.79200000000000004"/>
    <n v="0.88000000000000012"/>
    <n v="1.056"/>
    <n v="1.0450000000000002"/>
    <n v="0.36300000000000004"/>
    <n v="0.63800000000000001"/>
    <n v="1.0230000000000001"/>
    <n v="0.67100000000000004"/>
    <n v="0.64900000000000002"/>
    <n v="0.64900000000000002"/>
    <n v="0.30800000000000005"/>
    <n v="0.46200000000000002"/>
    <n v="0.9900000000000001"/>
    <n v="0.7370000000000001"/>
    <n v="0.42900000000000005"/>
    <n v="5.5"/>
    <n v="46.2"/>
    <n v="0"/>
    <n v="44"/>
    <n v="0"/>
    <n v="17.600000000000001"/>
    <n v="46.2"/>
    <n v="8.8000000000000007"/>
    <n v="27.500000000000004"/>
    <n v="31.900000000000002"/>
    <n v="16.5"/>
    <n v="0"/>
    <n v="4.4000000000000004"/>
    <n v="44"/>
    <n v="22"/>
    <n v="16.5"/>
    <n v="0"/>
    <n v="0"/>
    <n v="30.800000000000004"/>
    <n v="0"/>
    <n v="47.300000000000004"/>
    <n v="22"/>
    <n v="19.800000000000125"/>
    <n v="5.5"/>
    <n v="7.7000000000000011"/>
    <n v="0"/>
    <n v="2.2000000000000002"/>
    <n v="50.6"/>
    <n v="3.3000000000000003"/>
    <n v="3.3000000000000003"/>
    <n v="0"/>
    <n v="17.600000000000001"/>
    <n v="2.2000000000000002"/>
    <n v="44"/>
    <n v="4.4000000000000004"/>
    <n v="35.200000000000003"/>
    <n v="0"/>
    <n v="0"/>
    <n v="29.700000000000003"/>
    <n v="0"/>
    <x v="0"/>
  </r>
  <r>
    <x v="38"/>
    <x v="1"/>
    <x v="6"/>
    <n v="402.6"/>
    <n v="117.7"/>
    <n v="61.600000000000009"/>
    <n v="122.10000000000002"/>
    <n v="101.20000000000002"/>
    <n v="0"/>
    <n v="0.78100000000000003"/>
    <n v="0.9900000000000001"/>
    <n v="1.089"/>
    <n v="1.0010000000000001"/>
    <n v="1.0669999999999999"/>
    <n v="0.81400000000000006"/>
    <n v="0.77000000000000013"/>
    <n v="1.089"/>
    <n v="1.0450000000000002"/>
    <n v="0.78100000000000003"/>
    <n v="0.78100000000000003"/>
    <n v="0.71500000000000008"/>
    <n v="0.45100000000000007"/>
    <n v="0.9900000000000001"/>
    <n v="0.30800000000000005"/>
    <n v="1.0780000000000001"/>
    <n v="0.30800000000000005"/>
    <n v="17.600000000000001"/>
    <n v="2.2000000000000002"/>
    <n v="9.9"/>
    <n v="0"/>
    <n v="0"/>
    <n v="15.400000000000002"/>
    <n v="4.4000000000000004"/>
    <n v="8.8000000000000007"/>
    <n v="0"/>
    <n v="3.3000000000000003"/>
    <n v="5.5"/>
    <n v="8.8000000000000007"/>
    <n v="0"/>
    <n v="0"/>
    <n v="9.9"/>
    <n v="5.5"/>
    <n v="0"/>
    <n v="1.1000000000000001"/>
    <n v="59.400000000000006"/>
    <n v="16.5"/>
    <n v="0"/>
    <n v="0"/>
    <n v="41.800000000000004"/>
    <n v="13.200000000000001"/>
    <n v="42.900000000000006"/>
    <n v="6.6000000000000005"/>
    <n v="0"/>
    <n v="0"/>
    <n v="2.2000000000000002"/>
    <n v="15.400000000000016"/>
    <n v="11"/>
    <n v="24.200000000000003"/>
    <n v="38.5"/>
    <n v="11"/>
    <n v="0"/>
    <n v="29.700000000000003"/>
    <n v="3.3000000000000003"/>
    <n v="0"/>
    <n v="0"/>
    <n v="0"/>
    <x v="0"/>
  </r>
  <r>
    <x v="39"/>
    <x v="1"/>
    <x v="7"/>
    <n v="532.40000000000009"/>
    <n v="138.60000000000002"/>
    <n v="181.5"/>
    <n v="190.3"/>
    <n v="22"/>
    <n v="0"/>
    <n v="0.52800000000000002"/>
    <n v="0.82500000000000007"/>
    <n v="0.81400000000000006"/>
    <n v="0.92400000000000004"/>
    <n v="0.27500000000000002"/>
    <n v="0.47300000000000003"/>
    <n v="0.95700000000000007"/>
    <n v="0.67100000000000004"/>
    <n v="0.13200000000000001"/>
    <n v="0.69300000000000006"/>
    <n v="0.91300000000000014"/>
    <n v="0.88000000000000012"/>
    <n v="0.6160000000000001"/>
    <n v="0.9900000000000001"/>
    <n v="1.0120000000000002"/>
    <n v="0.93500000000000005"/>
    <n v="0.93500000000000005"/>
    <n v="0"/>
    <n v="38.5"/>
    <n v="0"/>
    <n v="1.1000000000000001"/>
    <n v="23.1"/>
    <n v="34.1"/>
    <n v="0"/>
    <n v="6.6000000000000005"/>
    <n v="38.5"/>
    <n v="39.6"/>
    <n v="1.1000000000000001"/>
    <n v="0"/>
    <n v="0"/>
    <n v="0"/>
    <n v="5.5"/>
    <n v="0"/>
    <n v="0"/>
    <n v="0"/>
    <n v="8.8000000000000007"/>
    <n v="7.7000000000000011"/>
    <n v="22"/>
    <n v="20.900000000000002"/>
    <n v="37.400000000000006"/>
    <n v="41.800000000000004"/>
    <n v="22"/>
    <n v="0"/>
    <n v="5.5"/>
    <n v="40.700000000000003"/>
    <n v="0"/>
    <n v="0"/>
    <n v="11"/>
    <n v="3.3000000000000003"/>
    <n v="0"/>
    <n v="46.2"/>
    <n v="4.4000000000000004"/>
    <n v="14.3"/>
    <n v="0"/>
    <n v="3.3000000000000003"/>
    <n v="18.700000000000003"/>
    <n v="37.400000000000006"/>
    <x v="0"/>
  </r>
  <r>
    <x v="40"/>
    <x v="1"/>
    <x v="8"/>
    <n v="519.20000000000005"/>
    <n v="73.700000000000017"/>
    <n v="172.7"/>
    <n v="147.40000000000003"/>
    <n v="125.4"/>
    <n v="0"/>
    <n v="0.27500000000000002"/>
    <n v="0.60500000000000009"/>
    <n v="0.81400000000000006"/>
    <n v="0.92400000000000004"/>
    <n v="0.9900000000000001"/>
    <n v="0.79200000000000004"/>
    <n v="0.67100000000000004"/>
    <n v="0.84700000000000009"/>
    <n v="0.22000000000000003"/>
    <n v="0.11000000000000001"/>
    <n v="0.66"/>
    <n v="0.64900000000000002"/>
    <n v="0.60500000000000009"/>
    <n v="1.0340000000000003"/>
    <n v="0.96800000000000008"/>
    <n v="0.31900000000000001"/>
    <n v="0.44000000000000006"/>
    <n v="11"/>
    <n v="30.800000000000004"/>
    <n v="0"/>
    <n v="14.3"/>
    <n v="25.3"/>
    <n v="23.1"/>
    <n v="6.6000000000000005"/>
    <n v="53.900000000000006"/>
    <n v="0"/>
    <n v="7.7000000000000011"/>
    <n v="14.3"/>
    <n v="36.300000000000004"/>
    <n v="17.600000000000001"/>
    <n v="17.600000000000001"/>
    <n v="18.700000000000003"/>
    <n v="17.600000000000001"/>
    <n v="0"/>
    <n v="0"/>
    <n v="0"/>
    <n v="17.600000000000001"/>
    <n v="20.900000000000002"/>
    <n v="16.5"/>
    <n v="47.300000000000004"/>
    <n v="22"/>
    <n v="7.7000000000000011"/>
    <n v="0"/>
    <n v="0"/>
    <n v="33"/>
    <n v="0"/>
    <n v="0"/>
    <n v="0"/>
    <n v="30.800000000000004"/>
    <n v="0"/>
    <n v="0"/>
    <n v="18.700000000000003"/>
    <n v="1.1000000000000001"/>
    <n v="0"/>
    <n v="18.700000000000003"/>
    <n v="0"/>
    <n v="4.4000000000000004"/>
    <x v="0"/>
  </r>
  <r>
    <x v="41"/>
    <x v="1"/>
    <x v="9"/>
    <n v="647.90000000000009"/>
    <n v="234.3"/>
    <n v="152.90000000000003"/>
    <n v="134.20000000000002"/>
    <n v="126.50000000000001"/>
    <n v="0"/>
    <n v="0.41800000000000004"/>
    <n v="0.89100000000000013"/>
    <n v="1.089"/>
    <n v="0.9900000000000001"/>
    <n v="1.0450000000000002"/>
    <n v="0.90200000000000014"/>
    <n v="0.8580000000000001"/>
    <n v="0.7370000000000001"/>
    <n v="0.97900000000000009"/>
    <n v="0.72600000000000009"/>
    <n v="0.84700000000000009"/>
    <n v="0.97900000000000009"/>
    <n v="1.0780000000000001"/>
    <n v="0.94600000000000006"/>
    <n v="1.089"/>
    <n v="1.0120000000000002"/>
    <n v="0.63800000000000001"/>
    <n v="0"/>
    <n v="5.5"/>
    <n v="24.200000000000003"/>
    <n v="23.1"/>
    <n v="15.400000000000002"/>
    <n v="28.6"/>
    <n v="18.700000000000003"/>
    <n v="24.200000000000003"/>
    <n v="9.9"/>
    <n v="3.3000000000000003"/>
    <n v="4.4000000000000004"/>
    <n v="23.1"/>
    <n v="23.1"/>
    <n v="0"/>
    <n v="0"/>
    <n v="20.900000000000002"/>
    <n v="17.600000000000001"/>
    <n v="0"/>
    <n v="22"/>
    <n v="19.8"/>
    <n v="16.5"/>
    <n v="20.900000000000002"/>
    <n v="17.600000000000001"/>
    <n v="6.6000000000000005"/>
    <n v="0"/>
    <n v="0"/>
    <n v="0"/>
    <n v="31.900000000000002"/>
    <n v="40.700000000000003"/>
    <n v="0"/>
    <n v="24.200000000000003"/>
    <n v="0"/>
    <n v="30.800000000000004"/>
    <n v="30.800000000000004"/>
    <n v="16.5"/>
    <n v="51.7"/>
    <n v="0"/>
    <n v="20.900000000000002"/>
    <n v="20.900000000000002"/>
    <n v="38.5"/>
    <x v="0"/>
  </r>
  <r>
    <x v="42"/>
    <x v="1"/>
    <x v="10"/>
    <n v="588.50000000000011"/>
    <n v="144.10000000000002"/>
    <n v="213.40000000000003"/>
    <n v="70.400000000000006"/>
    <n v="160.60000000000002"/>
    <n v="0"/>
    <n v="0.77000000000000013"/>
    <n v="0.82500000000000007"/>
    <n v="0.91300000000000014"/>
    <n v="1.0450000000000002"/>
    <n v="1.0120000000000002"/>
    <n v="0.80300000000000005"/>
    <n v="0.84700000000000009"/>
    <n v="0.82500000000000007"/>
    <n v="0.81400000000000006"/>
    <n v="0.89100000000000013"/>
    <n v="1.0780000000000001"/>
    <n v="0.47300000000000003"/>
    <n v="1.1000000000000001"/>
    <n v="0.82500000000000007"/>
    <n v="0.59400000000000008"/>
    <n v="1.0669999999999999"/>
    <n v="0.97900000000000009"/>
    <n v="15.400000000000002"/>
    <n v="2.2000000000000002"/>
    <n v="29.700000000000003"/>
    <n v="28.6"/>
    <n v="0"/>
    <n v="19.8"/>
    <n v="11"/>
    <n v="39.6"/>
    <n v="4.4000000000000004"/>
    <n v="62.7"/>
    <n v="26.400000000000002"/>
    <n v="17.600000000000001"/>
    <n v="16.5"/>
    <n v="45.1"/>
    <n v="0"/>
    <n v="42.900000000000006"/>
    <n v="23.1"/>
    <n v="12.100000000000001"/>
    <n v="3.3000000000000003"/>
    <n v="0"/>
    <n v="34.1"/>
    <n v="0"/>
    <n v="0"/>
    <n v="6.6000000000000005"/>
    <n v="6.6000000000000005"/>
    <n v="5.5"/>
    <n v="2.2000000000000002"/>
    <n v="0"/>
    <n v="14.3"/>
    <n v="1.1000000000000001"/>
    <n v="0"/>
    <n v="12.100000000000001"/>
    <n v="12.100000000000001"/>
    <n v="5.5"/>
    <n v="6.6000000000000005"/>
    <n v="0"/>
    <n v="1.1000000000000001"/>
    <n v="35.200000000000003"/>
    <n v="36.300000000000004"/>
    <n v="35.200000000000003"/>
    <x v="0"/>
  </r>
  <r>
    <x v="43"/>
    <x v="1"/>
    <x v="11"/>
    <n v="618.20000000000005"/>
    <n v="156.20000000000002"/>
    <n v="113.3"/>
    <n v="173.8"/>
    <n v="174.90000000000003"/>
    <n v="0"/>
    <n v="0.52800000000000002"/>
    <n v="0.56100000000000005"/>
    <n v="0.80300000000000005"/>
    <n v="0.80300000000000005"/>
    <n v="0.9900000000000001"/>
    <n v="0.36300000000000004"/>
    <n v="0.75900000000000012"/>
    <n v="0.64900000000000002"/>
    <n v="0.68200000000000005"/>
    <n v="0.75900000000000012"/>
    <n v="0.78100000000000003"/>
    <n v="1.0669999999999999"/>
    <n v="0.35200000000000004"/>
    <n v="0.91300000000000014"/>
    <n v="0.86900000000000011"/>
    <n v="0.27500000000000002"/>
    <n v="0.94600000000000006"/>
    <n v="17.600000000000001"/>
    <n v="0"/>
    <n v="4.4000000000000004"/>
    <n v="0"/>
    <n v="0"/>
    <n v="11"/>
    <n v="39.6"/>
    <n v="0"/>
    <n v="0"/>
    <n v="40.700000000000003"/>
    <n v="6.6000000000000005"/>
    <n v="7.7000000000000011"/>
    <n v="37.400000000000006"/>
    <n v="0"/>
    <n v="0"/>
    <n v="41.800000000000004"/>
    <n v="46.2"/>
    <n v="0"/>
    <n v="8.8000000000000007"/>
    <n v="33"/>
    <n v="6.6000000000000005"/>
    <n v="0"/>
    <n v="61.600000000000009"/>
    <n v="8.8000000000000007"/>
    <n v="4.4000000000000004"/>
    <n v="0"/>
    <n v="25.3"/>
    <n v="0"/>
    <n v="60.500000000000007"/>
    <n v="6.6000000000000005"/>
    <n v="4.4000000000000004"/>
    <n v="25.3"/>
    <n v="17.600000000000001"/>
    <n v="6.6000000000000005"/>
    <n v="25.3"/>
    <n v="28.6"/>
    <n v="14.3"/>
    <n v="6.6000000000000005"/>
    <n v="0"/>
    <n v="27.500000000000004"/>
    <x v="0"/>
  </r>
  <r>
    <x v="44"/>
    <x v="1"/>
    <x v="12"/>
    <n v="484.00000000000011"/>
    <n v="143"/>
    <n v="139.70000000000002"/>
    <n v="134.20000000000002"/>
    <n v="67.100000000000009"/>
    <n v="0"/>
    <n v="0.48400000000000004"/>
    <n v="0.69300000000000006"/>
    <n v="0.83600000000000008"/>
    <n v="0.9900000000000001"/>
    <n v="1.0340000000000003"/>
    <n v="0.67100000000000004"/>
    <n v="0.84700000000000009"/>
    <n v="1.0230000000000001"/>
    <n v="0.86900000000000011"/>
    <n v="0.75900000000000012"/>
    <n v="0.50600000000000012"/>
    <n v="0.56100000000000005"/>
    <n v="0.93500000000000005"/>
    <n v="0.97900000000000009"/>
    <n v="1.0450000000000002"/>
    <n v="0.37400000000000005"/>
    <n v="0.6160000000000001"/>
    <n v="25.3"/>
    <n v="6.6000000000000005"/>
    <n v="0"/>
    <n v="0"/>
    <n v="0"/>
    <n v="22"/>
    <n v="9.9"/>
    <n v="22"/>
    <n v="15.400000000000002"/>
    <n v="38.5"/>
    <n v="4.4000000000000004"/>
    <n v="25.3"/>
    <n v="12.100000000000001"/>
    <n v="0"/>
    <n v="4.4000000000000004"/>
    <n v="1.1000000000000001"/>
    <n v="0"/>
    <n v="3.3000000000000003"/>
    <n v="11"/>
    <n v="9.9"/>
    <n v="7.7000000000000011"/>
    <n v="9.9"/>
    <n v="0"/>
    <n v="12.100000000000001"/>
    <n v="23.1"/>
    <n v="36.300000000000004"/>
    <n v="4.4000000000000004"/>
    <n v="11"/>
    <n v="27.500000000000004"/>
    <n v="2.2000000000000002"/>
    <n v="0"/>
    <n v="67.100000000000009"/>
    <n v="9.9"/>
    <n v="1.1000000000000001"/>
    <n v="0"/>
    <n v="31.900000000000002"/>
    <n v="0"/>
    <n v="8.8000000000000007"/>
    <n v="0"/>
    <n v="24.200000000000003"/>
    <x v="0"/>
  </r>
  <r>
    <x v="45"/>
    <x v="1"/>
    <x v="13"/>
    <n v="512.60000000000014"/>
    <n v="101.2"/>
    <n v="169.40000000000009"/>
    <n v="128.69999999999999"/>
    <n v="113.30000000000013"/>
    <n v="1"/>
    <n v="0.66"/>
    <n v="1.089"/>
    <n v="0.93500000000000005"/>
    <n v="0.91300000000000014"/>
    <n v="0.26400000000000001"/>
    <n v="0.67100000000000004"/>
    <n v="0.81400000000000006"/>
    <n v="1.0120000000000002"/>
    <n v="1.0669999999999999"/>
    <n v="0.84700000000000009"/>
    <n v="0.79200000000000004"/>
    <n v="1.089"/>
    <n v="0.95700000000000007"/>
    <n v="0.6160000000000001"/>
    <n v="0.34100000000000003"/>
    <n v="1.0010000000000001"/>
    <n v="0.45100000000000007"/>
    <n v="0"/>
    <n v="7.7000000000000011"/>
    <n v="0"/>
    <n v="55.000000000000007"/>
    <n v="27.500000000000004"/>
    <n v="24.200000000000003"/>
    <n v="13.200000000000001"/>
    <n v="0"/>
    <n v="37.400000000000006"/>
    <n v="4.4000000000000625"/>
    <n v="45.1"/>
    <n v="9.9"/>
    <n v="18.700000000000003"/>
    <n v="0"/>
    <n v="15.400000000000126"/>
    <n v="8.8000000000000007"/>
    <n v="0"/>
    <n v="14.3"/>
    <n v="9.9"/>
    <n v="36.300000000000004"/>
    <n v="0"/>
    <n v="30.800000000000004"/>
    <n v="0"/>
    <n v="4.4000000000000004"/>
    <n v="28.6"/>
    <n v="13.200000000000001"/>
    <n v="0"/>
    <n v="44"/>
    <n v="0"/>
    <n v="7.7000000000000011"/>
    <n v="13.200000000000001"/>
    <n v="40.700000000000003"/>
    <n v="0"/>
    <n v="0"/>
    <n v="0"/>
    <n v="0"/>
    <n v="0"/>
    <n v="0"/>
    <n v="44"/>
    <n v="3.3000000000000003"/>
    <x v="0"/>
  </r>
  <r>
    <x v="46"/>
    <x v="1"/>
    <x v="14"/>
    <n v="537.90000000000009"/>
    <n v="70.400000000000006"/>
    <n v="141.9"/>
    <n v="195.8"/>
    <n v="129.80000000000001"/>
    <n v="0"/>
    <n v="0.7370000000000001"/>
    <n v="0.6160000000000001"/>
    <n v="0.8580000000000001"/>
    <n v="0.91300000000000014"/>
    <n v="1.0669999999999999"/>
    <n v="0.93500000000000005"/>
    <n v="0.8580000000000001"/>
    <n v="0.94600000000000006"/>
    <n v="0.71500000000000008"/>
    <n v="0.82500000000000007"/>
    <n v="0.97900000000000009"/>
    <n v="0.53900000000000003"/>
    <n v="1.0230000000000001"/>
    <n v="0.44000000000000006"/>
    <n v="0.9900000000000001"/>
    <n v="0.49500000000000005"/>
    <n v="0.78100000000000003"/>
    <n v="0"/>
    <n v="37.400000000000006"/>
    <n v="0"/>
    <n v="0"/>
    <n v="18.700000000000003"/>
    <n v="27.500000000000004"/>
    <n v="0"/>
    <n v="0"/>
    <n v="30.800000000000004"/>
    <n v="27.500000000000004"/>
    <n v="0"/>
    <n v="19.8"/>
    <n v="48.400000000000006"/>
    <n v="25.3"/>
    <n v="0"/>
    <n v="4.4000000000000004"/>
    <n v="4.4000000000000004"/>
    <n v="14.3"/>
    <n v="0"/>
    <n v="13.200000000000001"/>
    <n v="38.5"/>
    <n v="14.3"/>
    <n v="36.300000000000004"/>
    <n v="47.300000000000004"/>
    <n v="4.4000000000000004"/>
    <n v="5.5"/>
    <n v="30.800000000000004"/>
    <n v="0"/>
    <n v="18.700000000000003"/>
    <n v="0"/>
    <n v="0"/>
    <n v="0"/>
    <n v="3.3000000000000003"/>
    <n v="13.200000000000001"/>
    <n v="4.4000000000000004"/>
    <n v="0"/>
    <n v="12.100000000000001"/>
    <n v="13.200000000000001"/>
    <n v="9.9"/>
    <n v="14.3"/>
    <x v="0"/>
  </r>
  <r>
    <x v="47"/>
    <x v="1"/>
    <x v="15"/>
    <n v="661.09999999999991"/>
    <n v="123.19999999999999"/>
    <n v="211.20000000000002"/>
    <n v="135.29999999999998"/>
    <n v="191.40000000000003"/>
    <n v="0"/>
    <n v="0.93500000000000005"/>
    <n v="0.68200000000000005"/>
    <n v="0.92400000000000004"/>
    <n v="0.93500000000000005"/>
    <n v="0.91300000000000014"/>
    <n v="0.66"/>
    <n v="0.80300000000000005"/>
    <n v="0.66"/>
    <n v="0.59400000000000008"/>
    <n v="0.67100000000000004"/>
    <n v="0.75900000000000012"/>
    <n v="1.089"/>
    <n v="0.46200000000000002"/>
    <n v="0.38500000000000006"/>
    <n v="0.95700000000000007"/>
    <n v="0.53900000000000003"/>
    <n v="0.71500000000000008"/>
    <n v="13.200000000000001"/>
    <n v="13.200000000000001"/>
    <n v="0"/>
    <n v="41.800000000000004"/>
    <n v="34.1"/>
    <n v="27.500000000000004"/>
    <n v="42.900000000000006"/>
    <n v="6.6000000000000005"/>
    <n v="31.900000000000002"/>
    <n v="0"/>
    <n v="22"/>
    <n v="36.300000000000004"/>
    <n v="11"/>
    <n v="25.3"/>
    <n v="29.700000000000003"/>
    <n v="5.5"/>
    <n v="33"/>
    <n v="0"/>
    <n v="41.800000000000004"/>
    <n v="8.8000000000000007"/>
    <n v="22"/>
    <n v="2.2000000000000002"/>
    <n v="4.4000000000000004"/>
    <n v="20.900000000000002"/>
    <n v="5.5"/>
    <n v="4.4000000000000004"/>
    <n v="36.300000000000004"/>
    <n v="30.800000000000004"/>
    <n v="2.2000000000000002"/>
    <n v="6.6000000000000005"/>
    <n v="8.8000000000000007"/>
    <n v="29.700000000000003"/>
    <n v="8.8000000000000007"/>
    <n v="12.100000000000001"/>
    <n v="7.7000000000000011"/>
    <n v="27.500000000000004"/>
    <n v="7.7000000000000011"/>
    <n v="14.3"/>
    <n v="3.3000000000000003"/>
    <n v="3.3000000000000003"/>
    <x v="0"/>
  </r>
  <r>
    <x v="48"/>
    <x v="1"/>
    <x v="16"/>
    <n v="518.1"/>
    <n v="157.30000000000001"/>
    <n v="109.9999999999999"/>
    <n v="144.10000000000002"/>
    <n v="106.70000000000014"/>
    <n v="0"/>
    <n v="0.33"/>
    <n v="1.0230000000000001"/>
    <n v="1.0780000000000001"/>
    <n v="0.90200000000000014"/>
    <n v="1.0450000000000002"/>
    <n v="1.0120000000000002"/>
    <n v="0.62700000000000011"/>
    <n v="0.67100000000000004"/>
    <n v="0.83600000000000008"/>
    <n v="0.79200000000000004"/>
    <n v="0.67100000000000004"/>
    <n v="1.056"/>
    <n v="1.056"/>
    <n v="0.44000000000000006"/>
    <n v="0.7370000000000001"/>
    <n v="0.62700000000000011"/>
    <n v="1.0230000000000001"/>
    <n v="0"/>
    <n v="7.6999999999998758"/>
    <n v="0"/>
    <n v="3.3000000000000003"/>
    <n v="51.7"/>
    <n v="0"/>
    <n v="30.800000000000004"/>
    <n v="4.4000000000000004"/>
    <n v="4.4000000000000004"/>
    <n v="7.7000000000000011"/>
    <n v="0"/>
    <n v="15.400000000000002"/>
    <n v="0"/>
    <n v="24.200000000000003"/>
    <n v="0"/>
    <n v="37.400000000000006"/>
    <n v="0"/>
    <n v="20.900000000000126"/>
    <n v="8.8000000000000007"/>
    <n v="0"/>
    <n v="13.200000000000001"/>
    <n v="9.9"/>
    <n v="12.100000000000001"/>
    <n v="23.1"/>
    <n v="25.3"/>
    <n v="12.100000000000001"/>
    <n v="15.400000000000002"/>
    <n v="2.2000000000000002"/>
    <n v="26.400000000000002"/>
    <n v="4.4000000000000004"/>
    <n v="1.1000000000000001"/>
    <n v="6.6000000000000005"/>
    <n v="53.900000000000006"/>
    <n v="8.8000000000000007"/>
    <n v="8.8000000000000007"/>
    <n v="17.600000000000001"/>
    <n v="7.7000000000000011"/>
    <n v="13.200000000000001"/>
    <n v="22"/>
    <n v="17.600000000000001"/>
    <x v="0"/>
  </r>
  <r>
    <x v="49"/>
    <x v="1"/>
    <x v="17"/>
    <n v="605"/>
    <n v="110"/>
    <n v="180.4"/>
    <n v="194.7"/>
    <n v="119.90000000000002"/>
    <n v="0"/>
    <n v="1.0010000000000001"/>
    <n v="0.6160000000000001"/>
    <n v="0.84700000000000009"/>
    <n v="0.95700000000000007"/>
    <n v="1.0010000000000001"/>
    <n v="0.68200000000000005"/>
    <n v="0.11000000000000001"/>
    <n v="0.42900000000000005"/>
    <n v="0.7370000000000001"/>
    <n v="0.8580000000000001"/>
    <n v="0.89100000000000013"/>
    <n v="1.0120000000000002"/>
    <n v="0.59400000000000008"/>
    <n v="1.0010000000000001"/>
    <n v="0.47300000000000003"/>
    <n v="0.82500000000000007"/>
    <n v="0.82500000000000007"/>
    <n v="12.100000000000001"/>
    <n v="4.4000000000000004"/>
    <n v="8.8000000000000007"/>
    <n v="29.700000000000003"/>
    <n v="8.8000000000000007"/>
    <n v="39.6"/>
    <n v="16.5"/>
    <n v="17.600000000000001"/>
    <n v="4.4000000000000004"/>
    <n v="38.5"/>
    <n v="3.3000000000000003"/>
    <n v="0"/>
    <n v="31.900000000000002"/>
    <n v="8.8000000000000007"/>
    <n v="27.500000000000004"/>
    <n v="0"/>
    <n v="0"/>
    <n v="17.600000000000001"/>
    <n v="26.400000000000002"/>
    <n v="7.7000000000000011"/>
    <n v="23.1"/>
    <n v="46.2"/>
    <n v="23.1"/>
    <n v="0"/>
    <n v="0"/>
    <n v="9.9"/>
    <n v="0"/>
    <n v="0"/>
    <n v="46.2"/>
    <n v="46.2"/>
    <n v="2.2000000000000002"/>
    <n v="13.200000000000001"/>
    <n v="0"/>
    <n v="0"/>
    <n v="0"/>
    <n v="0"/>
    <n v="5.5"/>
    <n v="49.500000000000007"/>
    <n v="39.6"/>
    <n v="0"/>
    <x v="0"/>
  </r>
  <r>
    <x v="50"/>
    <x v="1"/>
    <x v="18"/>
    <n v="650.1"/>
    <n v="166.10000000000002"/>
    <n v="278.30000000000007"/>
    <n v="113.30000000000001"/>
    <n v="92.40000000000002"/>
    <n v="0"/>
    <n v="0.30800000000000005"/>
    <n v="0.88000000000000012"/>
    <n v="0.77000000000000013"/>
    <n v="1.0230000000000001"/>
    <n v="0.22000000000000003"/>
    <n v="0.7370000000000001"/>
    <n v="0.94600000000000006"/>
    <n v="0.66"/>
    <n v="1.0780000000000001"/>
    <n v="0.63800000000000001"/>
    <n v="0.71500000000000008"/>
    <n v="0.6160000000000001"/>
    <n v="0.31900000000000001"/>
    <n v="0.77000000000000013"/>
    <n v="1.056"/>
    <n v="1.0230000000000001"/>
    <n v="1.0120000000000002"/>
    <n v="30.800000000000004"/>
    <n v="27.500000000000004"/>
    <n v="44"/>
    <n v="33"/>
    <n v="26.400000000000002"/>
    <n v="44"/>
    <n v="16.5"/>
    <n v="0"/>
    <n v="55.000000000000007"/>
    <n v="1.1000000000000001"/>
    <n v="48.400000000000006"/>
    <n v="18.700000000000003"/>
    <n v="13.200000000000001"/>
    <n v="0"/>
    <n v="0"/>
    <n v="6.6000000000000005"/>
    <n v="25.3"/>
    <n v="5.5"/>
    <n v="4.4000000000000004"/>
    <n v="18.700000000000003"/>
    <n v="9.9"/>
    <n v="0"/>
    <n v="20.900000000000002"/>
    <n v="3.3000000000000003"/>
    <n v="2.2000000000000002"/>
    <n v="16.5"/>
    <n v="0"/>
    <n v="0"/>
    <n v="14.3"/>
    <n v="46.2"/>
    <n v="0"/>
    <n v="46.2"/>
    <n v="13.200000000000001"/>
    <n v="0"/>
    <n v="15.400000000000002"/>
    <n v="33"/>
    <n v="14.3"/>
    <n v="0"/>
    <n v="1.1000000000000001"/>
    <n v="42.900000000000006"/>
    <x v="0"/>
  </r>
  <r>
    <x v="51"/>
    <x v="1"/>
    <x v="19"/>
    <n v="492.80000000000035"/>
    <n v="134.20000000000013"/>
    <n v="96.800000000000139"/>
    <n v="46.20000000000006"/>
    <n v="215.60000000000002"/>
    <n v="1"/>
    <n v="0.59400000000000008"/>
    <n v="0.62700000000000011"/>
    <n v="0.81400000000000006"/>
    <n v="0.96800000000000008"/>
    <n v="0.36300000000000004"/>
    <n v="0.79200000000000004"/>
    <n v="0.82500000000000007"/>
    <n v="0.18700000000000003"/>
    <n v="0.53900000000000003"/>
    <n v="0.75900000000000012"/>
    <n v="0.55000000000000004"/>
    <n v="0.38500000000000006"/>
    <n v="1.0010000000000001"/>
    <n v="1.0010000000000001"/>
    <n v="0.9900000000000001"/>
    <n v="0.70400000000000007"/>
    <n v="1.0120000000000002"/>
    <n v="0"/>
    <n v="11"/>
    <n v="26.400000000000002"/>
    <n v="0"/>
    <n v="14.3"/>
    <n v="0"/>
    <n v="5.5000000000001252"/>
    <n v="5.5"/>
    <n v="30.800000000000004"/>
    <n v="3.3000000000000003"/>
    <n v="19.8"/>
    <n v="19.8"/>
    <n v="33"/>
    <n v="12.100000000000001"/>
    <n v="57.2"/>
    <n v="0"/>
    <n v="0"/>
    <n v="36.300000000000004"/>
    <n v="35.200000000000003"/>
    <n v="22"/>
    <n v="0"/>
    <n v="14.300000000000063"/>
    <n v="0"/>
    <n v="0"/>
    <n v="3.3000000000000003"/>
    <n v="0"/>
    <n v="0"/>
    <n v="0"/>
    <n v="0"/>
    <n v="28.6"/>
    <n v="0"/>
    <n v="1.1000000000000001"/>
    <n v="33.000000000000128"/>
    <n v="9.9"/>
    <n v="24.200000000000003"/>
    <n v="1.1000000000000001"/>
    <n v="6.6000000000000005"/>
    <n v="2.2000000000000002"/>
    <n v="20.900000000000002"/>
    <n v="35.200000000000003"/>
    <x v="0"/>
  </r>
  <r>
    <x v="52"/>
    <x v="1"/>
    <x v="20"/>
    <n v="483.99999999999989"/>
    <n v="155.1"/>
    <n v="89.100000000000009"/>
    <n v="129.7999999999999"/>
    <n v="110"/>
    <n v="0"/>
    <n v="0.47300000000000003"/>
    <n v="0.62700000000000011"/>
    <n v="0.74800000000000011"/>
    <n v="0.39600000000000002"/>
    <n v="0.18700000000000003"/>
    <n v="0.66"/>
    <n v="0.78100000000000003"/>
    <n v="0.74800000000000011"/>
    <n v="0.97900000000000009"/>
    <n v="0.78100000000000003"/>
    <n v="0.74800000000000011"/>
    <n v="0.51700000000000013"/>
    <n v="0.95700000000000007"/>
    <n v="0.79200000000000004"/>
    <n v="0.6160000000000001"/>
    <n v="0.81400000000000006"/>
    <n v="1.1000000000000001"/>
    <n v="0"/>
    <n v="0"/>
    <n v="0"/>
    <n v="8.8000000000000007"/>
    <n v="0"/>
    <n v="12.100000000000001"/>
    <n v="0"/>
    <n v="16.5"/>
    <n v="37.400000000000006"/>
    <n v="14.3"/>
    <n v="16.5"/>
    <n v="17.600000000000001"/>
    <n v="5.5"/>
    <n v="2.2000000000000002"/>
    <n v="29.700000000000003"/>
    <n v="0"/>
    <n v="16.5"/>
    <n v="16.5"/>
    <n v="22"/>
    <n v="0"/>
    <n v="6.6000000000000005"/>
    <n v="0"/>
    <n v="3.299999999999875"/>
    <n v="12.100000000000001"/>
    <n v="14.3"/>
    <n v="0"/>
    <n v="36.300000000000004"/>
    <n v="48.400000000000006"/>
    <n v="0"/>
    <n v="8.8000000000000007"/>
    <n v="26.400000000000002"/>
    <n v="0"/>
    <n v="0"/>
    <n v="6.6000000000000005"/>
    <n v="55.000000000000007"/>
    <n v="15.400000000000002"/>
    <n v="24.200000000000003"/>
    <n v="9.9"/>
    <n v="0"/>
    <n v="17.600000000000001"/>
    <x v="0"/>
  </r>
  <r>
    <x v="53"/>
    <x v="1"/>
    <x v="21"/>
    <n v="508.20000000000005"/>
    <n v="104.50000000000001"/>
    <n v="183.70000000000002"/>
    <n v="102.30000000000001"/>
    <n v="117.7"/>
    <n v="0"/>
    <n v="0.42900000000000005"/>
    <n v="1.0120000000000002"/>
    <n v="1.0340000000000003"/>
    <n v="0.92400000000000004"/>
    <n v="1.0230000000000001"/>
    <n v="0.75900000000000012"/>
    <n v="0.69300000000000006"/>
    <n v="0.13200000000000001"/>
    <n v="1.1000000000000001"/>
    <n v="0.83600000000000008"/>
    <n v="0.97900000000000009"/>
    <n v="0.31900000000000001"/>
    <n v="0.53900000000000003"/>
    <n v="0.89100000000000013"/>
    <n v="0.97900000000000009"/>
    <n v="1.0450000000000002"/>
    <n v="0.67100000000000004"/>
    <n v="30.800000000000004"/>
    <n v="0"/>
    <n v="1.1000000000000001"/>
    <n v="0"/>
    <n v="18.700000000000003"/>
    <n v="26.400000000000002"/>
    <n v="28.6"/>
    <n v="33"/>
    <n v="37.400000000000006"/>
    <n v="7.7000000000000011"/>
    <n v="27.500000000000004"/>
    <n v="0"/>
    <n v="1.1000000000000001"/>
    <n v="18.700000000000003"/>
    <n v="26.400000000000002"/>
    <n v="16.5"/>
    <n v="0"/>
    <n v="3.3000000000000003"/>
    <n v="29.700000000000003"/>
    <n v="22"/>
    <n v="7.7000000000000011"/>
    <n v="31.900000000000002"/>
    <n v="20.900000000000002"/>
    <n v="2.2000000000000002"/>
    <n v="3.3000000000000003"/>
    <n v="0"/>
    <n v="0"/>
    <n v="0"/>
    <n v="9.9"/>
    <n v="26.400000000000002"/>
    <n v="17.600000000000001"/>
    <n v="11"/>
    <n v="4.4000000000000004"/>
    <n v="19.8"/>
    <n v="7.7000000000000011"/>
    <n v="2.2000000000000002"/>
    <n v="26.400000000000002"/>
    <n v="7.7000000000000011"/>
    <n v="5.5"/>
    <n v="2.2000000000000002"/>
    <x v="0"/>
  </r>
  <r>
    <x v="54"/>
    <x v="1"/>
    <x v="22"/>
    <n v="712.8"/>
    <n v="115.50000000000001"/>
    <n v="265.10000000000002"/>
    <n v="136.4"/>
    <n v="195.8"/>
    <n v="0"/>
    <n v="0.23100000000000001"/>
    <n v="0.9900000000000001"/>
    <n v="0.72600000000000009"/>
    <n v="0.51700000000000013"/>
    <n v="0.82500000000000007"/>
    <n v="0.74800000000000011"/>
    <n v="0.70400000000000007"/>
    <n v="0.6160000000000001"/>
    <n v="0.72600000000000009"/>
    <n v="1.089"/>
    <n v="0.57200000000000006"/>
    <n v="0.22000000000000003"/>
    <n v="1.1000000000000001"/>
    <n v="1.0340000000000003"/>
    <n v="0.83600000000000008"/>
    <n v="0.46200000000000002"/>
    <n v="1.0340000000000003"/>
    <n v="20.900000000000002"/>
    <n v="50.6"/>
    <n v="3.3000000000000003"/>
    <n v="13.200000000000001"/>
    <n v="0"/>
    <n v="38.5"/>
    <n v="19.8"/>
    <n v="46.2"/>
    <n v="34.1"/>
    <n v="38.5"/>
    <n v="14.3"/>
    <n v="12.100000000000001"/>
    <n v="6.6000000000000005"/>
    <n v="16.5"/>
    <n v="6.6000000000000005"/>
    <n v="52.800000000000004"/>
    <n v="18.700000000000003"/>
    <n v="0"/>
    <n v="50.6"/>
    <n v="31.900000000000002"/>
    <n v="0"/>
    <n v="17.600000000000001"/>
    <n v="6.6000000000000005"/>
    <n v="31.900000000000002"/>
    <n v="6.6000000000000005"/>
    <n v="34.1"/>
    <n v="12.100000000000001"/>
    <n v="5.5"/>
    <n v="3.3000000000000003"/>
    <n v="18.700000000000003"/>
    <n v="6.6000000000000005"/>
    <n v="9.9"/>
    <n v="1.1000000000000001"/>
    <n v="6.6000000000000005"/>
    <n v="0"/>
    <n v="29.700000000000003"/>
    <n v="52.800000000000004"/>
    <n v="2.2000000000000002"/>
    <n v="0"/>
    <n v="6.6000000000000005"/>
    <x v="0"/>
  </r>
  <r>
    <x v="55"/>
    <x v="1"/>
    <x v="23"/>
    <n v="541.20000000000027"/>
    <n v="128.70000000000002"/>
    <n v="161.70000000000002"/>
    <n v="189.20000000000022"/>
    <n v="61.6"/>
    <n v="0"/>
    <n v="0.33"/>
    <n v="0.8580000000000001"/>
    <n v="0.82500000000000007"/>
    <n v="0.37400000000000005"/>
    <n v="0.96800000000000008"/>
    <n v="0.71500000000000008"/>
    <n v="0.66"/>
    <n v="0.68200000000000005"/>
    <n v="0.6160000000000001"/>
    <n v="0.82500000000000007"/>
    <n v="0.79200000000000004"/>
    <n v="0.82500000000000007"/>
    <n v="1.0230000000000001"/>
    <n v="1.0780000000000001"/>
    <n v="1.0780000000000001"/>
    <n v="0.39600000000000002"/>
    <n v="0.58300000000000007"/>
    <n v="0"/>
    <n v="9.9"/>
    <n v="36.300000000000004"/>
    <n v="25.3"/>
    <n v="12.100000000000001"/>
    <n v="26.400000000000002"/>
    <n v="0"/>
    <n v="25.3"/>
    <n v="19.8"/>
    <n v="6.6000000000000005"/>
    <n v="41.800000000000004"/>
    <n v="2.2000000000000002"/>
    <n v="0"/>
    <n v="0"/>
    <n v="9.9"/>
    <n v="0"/>
    <n v="4.4000000000000004"/>
    <n v="5.5"/>
    <n v="0"/>
    <n v="39.6"/>
    <n v="36.300000000000004"/>
    <n v="13.200000000000001"/>
    <n v="12.100000000000126"/>
    <n v="39.6"/>
    <n v="13.200000000000001"/>
    <n v="0"/>
    <n v="46.2"/>
    <n v="11.000000000000064"/>
    <n v="14.3"/>
    <n v="3.3000000000000003"/>
    <n v="28.6"/>
    <n v="0"/>
    <n v="0"/>
    <n v="0"/>
    <n v="6.6000000000000005"/>
    <n v="0"/>
    <n v="39.6"/>
    <n v="9.9"/>
    <n v="13.200000000000001"/>
    <n v="30.800000000000004"/>
    <x v="0"/>
  </r>
  <r>
    <x v="56"/>
    <x v="1"/>
    <x v="24"/>
    <n v="587.40000000000009"/>
    <n v="97.9"/>
    <n v="133.10000000000002"/>
    <n v="171.6"/>
    <n v="184.80000000000004"/>
    <n v="0"/>
    <n v="0.9900000000000001"/>
    <n v="0.72600000000000009"/>
    <n v="0.9900000000000001"/>
    <n v="0.19800000000000001"/>
    <n v="0.52800000000000002"/>
    <n v="0.7370000000000001"/>
    <n v="0.88000000000000012"/>
    <n v="0.8580000000000001"/>
    <n v="1.0340000000000003"/>
    <n v="0.74800000000000011"/>
    <n v="0.78100000000000003"/>
    <n v="0.6160000000000001"/>
    <n v="0.9900000000000001"/>
    <n v="0.97900000000000009"/>
    <n v="0.28600000000000003"/>
    <n v="1.1000000000000001"/>
    <n v="0.63800000000000001"/>
    <n v="0"/>
    <n v="0"/>
    <n v="16.5"/>
    <n v="0"/>
    <n v="14.3"/>
    <n v="14.3"/>
    <n v="0"/>
    <n v="30.800000000000004"/>
    <n v="27.500000000000004"/>
    <n v="29.700000000000003"/>
    <n v="26.400000000000002"/>
    <n v="37.400000000000006"/>
    <n v="7.7000000000000011"/>
    <n v="11"/>
    <n v="17.600000000000001"/>
    <n v="58.300000000000004"/>
    <n v="33"/>
    <n v="0"/>
    <n v="19.8"/>
    <n v="0"/>
    <n v="1.1000000000000001"/>
    <n v="8.8000000000000007"/>
    <n v="39.6"/>
    <n v="20.900000000000002"/>
    <n v="24.200000000000003"/>
    <n v="13.200000000000001"/>
    <n v="12.100000000000001"/>
    <n v="9.9"/>
    <n v="39.6"/>
    <n v="2.2000000000000002"/>
    <n v="0"/>
    <n v="0"/>
    <n v="2.2000000000000002"/>
    <n v="11"/>
    <n v="6.6000000000000005"/>
    <n v="46.2"/>
    <n v="4.4000000000000004"/>
    <n v="5.5"/>
    <n v="22"/>
    <n v="0"/>
    <x v="0"/>
  </r>
  <r>
    <x v="57"/>
    <x v="1"/>
    <x v="25"/>
    <n v="507.10000000000008"/>
    <n v="130.90000000000003"/>
    <n v="108.89999999999999"/>
    <n v="100.10000000000001"/>
    <n v="167.20000000000005"/>
    <n v="0"/>
    <n v="0.45100000000000007"/>
    <n v="0.93500000000000005"/>
    <n v="0.80300000000000005"/>
    <n v="0.95700000000000007"/>
    <n v="0.72600000000000009"/>
    <n v="1.0780000000000001"/>
    <n v="0.82500000000000007"/>
    <n v="0.70400000000000007"/>
    <n v="0.77000000000000013"/>
    <n v="0.84700000000000009"/>
    <n v="0.77000000000000013"/>
    <n v="0.11000000000000001"/>
    <n v="0.59400000000000008"/>
    <n v="0.80300000000000005"/>
    <n v="0.93500000000000005"/>
    <n v="0.7370000000000001"/>
    <n v="0.64900000000000002"/>
    <n v="36.300000000000004"/>
    <n v="3.3000000000000003"/>
    <n v="28.6"/>
    <n v="0"/>
    <n v="0"/>
    <n v="0"/>
    <n v="2.2000000000000002"/>
    <n v="12.100000000000001"/>
    <n v="17.600000000000001"/>
    <n v="8.8000000000000007"/>
    <n v="9.9"/>
    <n v="0"/>
    <n v="18.700000000000003"/>
    <n v="5.5"/>
    <n v="31.900000000000002"/>
    <n v="0"/>
    <n v="31.900000000000002"/>
    <n v="0"/>
    <n v="48.400000000000006"/>
    <n v="30.800000000000004"/>
    <n v="0"/>
    <n v="44"/>
    <n v="16.5"/>
    <n v="0"/>
    <n v="0"/>
    <n v="1.1000000000000001"/>
    <n v="36.300000000000004"/>
    <n v="0"/>
    <n v="0"/>
    <n v="2.2000000000000002"/>
    <n v="35.200000000000003"/>
    <n v="17.600000000000001"/>
    <n v="0"/>
    <n v="7.7000000000000011"/>
    <n v="0"/>
    <n v="12.100000000000001"/>
    <n v="23.1"/>
    <n v="24.200000000000003"/>
    <n v="11"/>
    <n v="0"/>
    <x v="0"/>
  </r>
  <r>
    <x v="58"/>
    <x v="1"/>
    <x v="26"/>
    <n v="642.40000000000009"/>
    <n v="194.70000000000005"/>
    <n v="139.70000000000002"/>
    <n v="156.19999999999999"/>
    <n v="151.80000000000004"/>
    <n v="0"/>
    <n v="0.84700000000000009"/>
    <n v="0.63800000000000001"/>
    <n v="1.089"/>
    <n v="0.97900000000000009"/>
    <n v="1.0120000000000002"/>
    <n v="1.0669999999999999"/>
    <n v="0.72600000000000009"/>
    <n v="0.75900000000000012"/>
    <n v="0.67100000000000004"/>
    <n v="0.80300000000000005"/>
    <n v="0.82500000000000007"/>
    <n v="0.89100000000000013"/>
    <n v="0.97900000000000009"/>
    <n v="0.77000000000000013"/>
    <n v="0.94600000000000006"/>
    <n v="0.39600000000000002"/>
    <n v="0.68200000000000005"/>
    <n v="17.600000000000001"/>
    <n v="9.9"/>
    <n v="18.700000000000003"/>
    <n v="0"/>
    <n v="46.2"/>
    <n v="7.7000000000000011"/>
    <n v="1.1000000000000001"/>
    <n v="7.7000000000000011"/>
    <n v="0"/>
    <n v="30.800000000000004"/>
    <n v="9.9"/>
    <n v="0"/>
    <n v="0"/>
    <n v="40.700000000000003"/>
    <n v="13.200000000000001"/>
    <n v="44"/>
    <n v="16.5"/>
    <n v="18.700000000000003"/>
    <n v="14.3"/>
    <n v="4.4000000000000004"/>
    <n v="51.7"/>
    <n v="11"/>
    <n v="2.2000000000000002"/>
    <n v="5.5"/>
    <n v="14.3"/>
    <n v="14.3"/>
    <n v="44"/>
    <n v="13.200000000000001"/>
    <n v="0"/>
    <n v="0"/>
    <n v="28.6"/>
    <n v="7.7000000000000011"/>
    <n v="16.5"/>
    <n v="0"/>
    <n v="53.900000000000006"/>
    <n v="24.200000000000003"/>
    <n v="8.8000000000000007"/>
    <n v="0"/>
    <n v="39.6"/>
    <n v="15.400000000000002"/>
    <x v="0"/>
  </r>
  <r>
    <x v="59"/>
    <x v="1"/>
    <x v="27"/>
    <n v="431.20000000000005"/>
    <n v="138.6"/>
    <n v="90.2"/>
    <n v="135.30000000000004"/>
    <n v="67.100000000000009"/>
    <n v="0"/>
    <n v="0.63800000000000001"/>
    <n v="0.63800000000000001"/>
    <n v="0.82500000000000007"/>
    <n v="0.96800000000000008"/>
    <n v="0.93500000000000005"/>
    <n v="0.74800000000000011"/>
    <n v="0.79200000000000004"/>
    <n v="0.88000000000000012"/>
    <n v="1.089"/>
    <n v="0.72600000000000009"/>
    <n v="0.79200000000000004"/>
    <n v="1.0120000000000002"/>
    <n v="1.1000000000000001"/>
    <n v="0.49500000000000005"/>
    <n v="0.83600000000000008"/>
    <n v="0.63800000000000001"/>
    <n v="0.45100000000000007"/>
    <n v="35.200000000000003"/>
    <n v="3.3000000000000003"/>
    <n v="0"/>
    <n v="3.3000000000000003"/>
    <n v="44"/>
    <n v="0"/>
    <n v="0"/>
    <n v="0"/>
    <n v="4.4000000000000004"/>
    <n v="0"/>
    <n v="24.200000000000003"/>
    <n v="0"/>
    <n v="0"/>
    <n v="0"/>
    <n v="8.8000000000000007"/>
    <n v="30.800000000000004"/>
    <n v="0"/>
    <n v="5.5"/>
    <n v="8.8000000000000007"/>
    <n v="13.200000000000001"/>
    <n v="8.8000000000000007"/>
    <n v="14.3"/>
    <n v="12.100000000000001"/>
    <n v="12.100000000000001"/>
    <n v="13.200000000000001"/>
    <n v="6.6000000000000005"/>
    <n v="23.1"/>
    <n v="0"/>
    <n v="30.800000000000004"/>
    <n v="14.3"/>
    <n v="23.1"/>
    <n v="4.4000000000000004"/>
    <n v="28.6"/>
    <n v="17.600000000000001"/>
    <n v="15.400000000000002"/>
    <n v="6.6000000000000005"/>
    <n v="7.7000000000000011"/>
    <n v="0"/>
    <n v="20.900000000000002"/>
    <n v="14.299999999999985"/>
    <x v="0"/>
  </r>
  <r>
    <x v="31"/>
    <x v="2"/>
    <x v="3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2"/>
    <x v="3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2"/>
    <x v="3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60"/>
    <x v="2"/>
    <x v="0"/>
    <n v="405.90000000000003"/>
    <n v="58.300000000000004"/>
    <n v="135.30000000000001"/>
    <n v="101.2"/>
    <n v="111.10000000000002"/>
    <n v="0"/>
    <n v="0.49500000000000005"/>
    <n v="0.88000000000000012"/>
    <n v="0.19800000000000001"/>
    <n v="0.9900000000000001"/>
    <n v="1.0120000000000002"/>
    <n v="0.62700000000000011"/>
    <n v="0.95700000000000007"/>
    <n v="0.80300000000000005"/>
    <n v="0.88000000000000012"/>
    <n v="0.74800000000000011"/>
    <n v="0.71500000000000008"/>
    <n v="0.16500000000000001"/>
    <n v="1.0010000000000001"/>
    <n v="1.0669999999999999"/>
    <n v="0.78100000000000003"/>
    <n v="0.29700000000000004"/>
    <n v="0.92400000000000004"/>
    <n v="4.4000000000000004"/>
    <n v="8.8000000000000007"/>
    <n v="3.3000000000000003"/>
    <n v="5.5"/>
    <n v="0"/>
    <n v="0"/>
    <n v="18.700000000000003"/>
    <n v="27.500000000000004"/>
    <n v="42.900000000000006"/>
    <n v="24.200000000000003"/>
    <n v="0"/>
    <n v="6.6000000000000005"/>
    <n v="2.2000000000000002"/>
    <n v="4.4000000000000004"/>
    <n v="12.100000000000001"/>
    <n v="2.2000000000000002"/>
    <n v="0"/>
    <n v="23.1"/>
    <n v="0"/>
    <n v="60.500000000000007"/>
    <n v="6.6000000000000005"/>
    <n v="6.6000000000000005"/>
    <n v="0"/>
    <n v="6.6000000000000005"/>
    <n v="0"/>
    <n v="14.3"/>
    <n v="0"/>
    <n v="34.1"/>
    <n v="33"/>
    <n v="0"/>
    <n v="20.900000000000002"/>
    <n v="6.6000000000000005"/>
    <n v="15.400000000000002"/>
    <n v="0"/>
    <n v="1.1000000000000001"/>
    <n v="0"/>
    <n v="9.9"/>
    <n v="0"/>
    <n v="4.4000000000000004"/>
    <n v="0"/>
    <x v="0"/>
  </r>
  <r>
    <x v="61"/>
    <x v="2"/>
    <x v="1"/>
    <n v="535.69999999999982"/>
    <n v="189.20000000000002"/>
    <n v="113.29999999999988"/>
    <n v="93.5"/>
    <n v="139.69999999999999"/>
    <n v="0"/>
    <n v="0.36300000000000004"/>
    <n v="0.31900000000000001"/>
    <n v="1.0010000000000001"/>
    <n v="0.53900000000000003"/>
    <n v="1.0669999999999999"/>
    <n v="0.66"/>
    <n v="0.71500000000000008"/>
    <n v="0.70400000000000007"/>
    <n v="0.19800000000000001"/>
    <n v="0.66"/>
    <n v="0.78100000000000003"/>
    <n v="1.089"/>
    <n v="1.0120000000000002"/>
    <n v="0.78100000000000003"/>
    <n v="1.0780000000000001"/>
    <n v="0.88000000000000012"/>
    <n v="0.88000000000000012"/>
    <n v="0"/>
    <n v="0"/>
    <n v="0"/>
    <n v="17.600000000000001"/>
    <n v="0"/>
    <n v="30.800000000000004"/>
    <n v="1.1000000000000001"/>
    <n v="7.7000000000000011"/>
    <n v="29.700000000000003"/>
    <n v="26.399999999999878"/>
    <n v="4.4000000000000004"/>
    <n v="0"/>
    <n v="0"/>
    <n v="0"/>
    <n v="0"/>
    <n v="4.4000000000000004"/>
    <n v="30.800000000000004"/>
    <n v="24.200000000000003"/>
    <n v="17.600000000000001"/>
    <n v="62.7"/>
    <n v="18.700000000000003"/>
    <n v="9.9"/>
    <n v="24.200000000000003"/>
    <n v="0"/>
    <n v="5.5"/>
    <n v="12.100000000000001"/>
    <n v="8.8000000000000007"/>
    <n v="6.6000000000000005"/>
    <n v="3.3000000000000003"/>
    <n v="4.4000000000000004"/>
    <n v="8.8000000000000007"/>
    <n v="39.6"/>
    <n v="11"/>
    <n v="15.400000000000002"/>
    <n v="1.1000000000000001"/>
    <n v="48.400000000000006"/>
    <n v="16.5"/>
    <n v="25.3"/>
    <n v="23.1"/>
    <n v="0"/>
    <x v="0"/>
  </r>
  <r>
    <x v="62"/>
    <x v="2"/>
    <x v="2"/>
    <n v="484"/>
    <n v="162.80000000000001"/>
    <n v="108.90000000000002"/>
    <n v="90.2"/>
    <n v="122.1"/>
    <n v="0"/>
    <n v="0.33"/>
    <n v="0.62700000000000011"/>
    <n v="0.78100000000000003"/>
    <n v="0.97900000000000009"/>
    <n v="0.33"/>
    <n v="0.69300000000000006"/>
    <n v="0.11000000000000001"/>
    <n v="0.77000000000000013"/>
    <n v="1.089"/>
    <n v="0.71500000000000008"/>
    <n v="0.69300000000000006"/>
    <n v="0.90200000000000014"/>
    <n v="1.0340000000000003"/>
    <n v="1.0669999999999999"/>
    <n v="0.48400000000000004"/>
    <n v="0.42900000000000005"/>
    <n v="1.0120000000000002"/>
    <n v="33"/>
    <n v="12.100000000000001"/>
    <n v="0"/>
    <n v="2.2000000000000002"/>
    <n v="15.400000000000016"/>
    <n v="0"/>
    <n v="0"/>
    <n v="19.8"/>
    <n v="15.400000000000002"/>
    <n v="11"/>
    <n v="11"/>
    <n v="11"/>
    <n v="6.6000000000000005"/>
    <n v="17.600000000000001"/>
    <n v="29.700000000000003"/>
    <n v="0"/>
    <n v="0"/>
    <n v="17.600000000000001"/>
    <n v="19.8"/>
    <n v="19.8"/>
    <n v="2.2000000000000002"/>
    <n v="2.2000000000000002"/>
    <n v="26.400000000000002"/>
    <n v="0"/>
    <n v="2.2000000000000002"/>
    <n v="0"/>
    <n v="23.1"/>
    <n v="33"/>
    <n v="1.1000000000000001"/>
    <n v="0"/>
    <n v="29.700000000000003"/>
    <n v="28.6"/>
    <n v="15.400000000000002"/>
    <n v="0"/>
    <n v="0"/>
    <n v="0"/>
    <n v="31.900000000000002"/>
    <n v="20.900000000000002"/>
    <n v="36.300000000000004"/>
    <n v="0"/>
    <x v="0"/>
  </r>
  <r>
    <x v="63"/>
    <x v="2"/>
    <x v="3"/>
    <n v="531.30000000000007"/>
    <n v="86.9"/>
    <n v="102.30000000000001"/>
    <n v="170.50000000000003"/>
    <n v="171.60000000000002"/>
    <n v="0"/>
    <n v="0.31900000000000001"/>
    <n v="0.78100000000000003"/>
    <n v="0.88000000000000012"/>
    <n v="0.89100000000000013"/>
    <n v="1.0780000000000001"/>
    <n v="0.75900000000000012"/>
    <n v="0.84700000000000009"/>
    <n v="0.88000000000000012"/>
    <n v="0.72600000000000009"/>
    <n v="0.81400000000000006"/>
    <n v="0.68200000000000005"/>
    <n v="1.0010000000000001"/>
    <n v="0.28600000000000003"/>
    <n v="1.1000000000000001"/>
    <n v="1.0340000000000003"/>
    <n v="0.56100000000000005"/>
    <n v="0.11000000000000001"/>
    <n v="0"/>
    <n v="9.9"/>
    <n v="0"/>
    <n v="15.400000000000002"/>
    <n v="0"/>
    <n v="7.7000000000000011"/>
    <n v="29.700000000000003"/>
    <n v="0"/>
    <n v="8.8000000000000007"/>
    <n v="30.800000000000004"/>
    <n v="26.400000000000002"/>
    <n v="14.3"/>
    <n v="0"/>
    <n v="0"/>
    <n v="30.800000000000004"/>
    <n v="47.300000000000004"/>
    <n v="55.000000000000007"/>
    <n v="18.700000000000003"/>
    <n v="5.5"/>
    <n v="0"/>
    <n v="1.1000000000000001"/>
    <n v="0"/>
    <n v="40.700000000000003"/>
    <n v="0"/>
    <n v="38.5"/>
    <n v="11"/>
    <n v="1.1000000000000001"/>
    <n v="40.700000000000003"/>
    <n v="6.6000000000000005"/>
    <n v="30.800000000000004"/>
    <n v="0"/>
    <n v="5.5"/>
    <n v="26.400000000000002"/>
    <n v="2.2000000000000002"/>
    <n v="34.1"/>
    <n v="0"/>
    <n v="0"/>
    <n v="17.600000000000001"/>
    <n v="0"/>
    <n v="1.1000000000000001"/>
    <x v="0"/>
  </r>
  <r>
    <x v="64"/>
    <x v="2"/>
    <x v="4"/>
    <n v="543.40000000000009"/>
    <n v="119.9"/>
    <n v="61.6"/>
    <n v="200.20000000000002"/>
    <n v="161.70000000000005"/>
    <n v="0"/>
    <n v="1.0120000000000002"/>
    <n v="0.58300000000000007"/>
    <n v="0.84700000000000009"/>
    <n v="0.90200000000000014"/>
    <n v="1.0450000000000002"/>
    <n v="0.69300000000000006"/>
    <n v="0.95700000000000007"/>
    <n v="0.96800000000000008"/>
    <n v="0.95700000000000007"/>
    <n v="0.68200000000000005"/>
    <n v="1.1000000000000001"/>
    <n v="0.92400000000000004"/>
    <n v="0.90200000000000014"/>
    <n v="0.60500000000000009"/>
    <n v="1.0340000000000003"/>
    <n v="0.57200000000000006"/>
    <n v="0.81400000000000006"/>
    <n v="6.6000000000000005"/>
    <n v="6.6000000000000005"/>
    <n v="0"/>
    <n v="14.3"/>
    <n v="0"/>
    <n v="0"/>
    <n v="29.700000000000003"/>
    <n v="0"/>
    <n v="1.1000000000000001"/>
    <n v="3.3000000000000003"/>
    <n v="22"/>
    <n v="14.3"/>
    <n v="45.1"/>
    <n v="35.200000000000003"/>
    <n v="0"/>
    <n v="5.5"/>
    <n v="0"/>
    <n v="23.1"/>
    <n v="24.200000000000003"/>
    <n v="14.3"/>
    <n v="0"/>
    <n v="16.5"/>
    <n v="26.400000000000002"/>
    <n v="39.6"/>
    <n v="33"/>
    <n v="47.300000000000004"/>
    <n v="0"/>
    <n v="0"/>
    <n v="26.400000000000002"/>
    <n v="11"/>
    <n v="0"/>
    <n v="2.2000000000000002"/>
    <n v="0"/>
    <n v="0"/>
    <n v="0"/>
    <n v="44"/>
    <n v="5.5"/>
    <n v="23.1"/>
    <n v="1.1000000000000001"/>
    <n v="44"/>
    <x v="0"/>
  </r>
  <r>
    <x v="65"/>
    <x v="2"/>
    <x v="5"/>
    <n v="399.3"/>
    <n v="81.400000000000006"/>
    <n v="103.40000000000002"/>
    <n v="84.7"/>
    <n v="129.80000000000001"/>
    <n v="0"/>
    <n v="1.0010000000000001"/>
    <n v="0.86900000000000011"/>
    <n v="0.57200000000000006"/>
    <n v="0.95700000000000007"/>
    <n v="1.089"/>
    <n v="0.64900000000000002"/>
    <n v="0.82500000000000007"/>
    <n v="0.60500000000000009"/>
    <n v="0.70400000000000007"/>
    <n v="0.78100000000000003"/>
    <n v="0.97900000000000009"/>
    <n v="0.92400000000000004"/>
    <n v="1.0780000000000001"/>
    <n v="0.93500000000000005"/>
    <n v="0.80300000000000005"/>
    <n v="0.88000000000000012"/>
    <n v="0.45100000000000007"/>
    <n v="22"/>
    <n v="0"/>
    <n v="0"/>
    <n v="4.4000000000000004"/>
    <n v="16.5"/>
    <n v="2.2000000000000002"/>
    <n v="12.100000000000001"/>
    <n v="20.900000000000002"/>
    <n v="23.1"/>
    <n v="2.2000000000000002"/>
    <n v="11"/>
    <n v="0"/>
    <n v="8.8000000000000007"/>
    <n v="6.6000000000000005"/>
    <n v="53.900000000000006"/>
    <n v="9.9"/>
    <n v="27.500000000000004"/>
    <n v="15.400000000000002"/>
    <n v="7.7000000000000011"/>
    <n v="0"/>
    <n v="0"/>
    <n v="7.7000000000000011"/>
    <n v="0"/>
    <n v="16.5"/>
    <n v="0"/>
    <n v="36.300000000000004"/>
    <n v="3.3000000000000003"/>
    <n v="6.6000000000000005"/>
    <n v="14.3"/>
    <n v="0"/>
    <n v="1.1000000000000001"/>
    <n v="3.3000000000000003"/>
    <n v="0"/>
    <n v="5.5"/>
    <n v="15.400000000000002"/>
    <n v="0"/>
    <n v="0"/>
    <n v="24.200000000000003"/>
    <n v="17.600000000000001"/>
    <n v="14.3"/>
    <x v="0"/>
  </r>
  <r>
    <x v="66"/>
    <x v="2"/>
    <x v="6"/>
    <n v="641.30000000000018"/>
    <n v="172.70000000000016"/>
    <n v="204.60000000000002"/>
    <n v="144.10000000000002"/>
    <n v="119.9"/>
    <n v="0"/>
    <n v="0.57200000000000006"/>
    <n v="0.66"/>
    <n v="1.089"/>
    <n v="0.29700000000000004"/>
    <n v="1.0010000000000001"/>
    <n v="0.14300000000000002"/>
    <n v="0.84700000000000009"/>
    <n v="0.64900000000000002"/>
    <n v="0.63800000000000001"/>
    <n v="0.52800000000000002"/>
    <n v="1.0780000000000001"/>
    <n v="0.96800000000000008"/>
    <n v="0.90200000000000014"/>
    <n v="0.80300000000000005"/>
    <n v="0.93500000000000005"/>
    <n v="0.52800000000000002"/>
    <n v="1.0780000000000001"/>
    <n v="8.8000000000000007"/>
    <n v="36.300000000000004"/>
    <n v="0"/>
    <n v="0"/>
    <n v="14.3"/>
    <n v="51.7"/>
    <n v="17.600000000000001"/>
    <n v="19.8"/>
    <n v="12.100000000000001"/>
    <n v="44"/>
    <n v="0"/>
    <n v="0"/>
    <n v="15.400000000000002"/>
    <n v="16.5"/>
    <n v="0"/>
    <n v="14.3"/>
    <n v="38.5"/>
    <n v="24.200000000000003"/>
    <n v="5.5"/>
    <n v="5.5"/>
    <n v="13.200000000000001"/>
    <n v="0"/>
    <n v="27.500000000000004"/>
    <n v="12.100000000000001"/>
    <n v="0"/>
    <n v="4.4000000000000004"/>
    <n v="24.200000000000003"/>
    <n v="41.800000000000004"/>
    <n v="3.3000000000000003"/>
    <n v="17.600000000000001"/>
    <n v="0"/>
    <n v="22"/>
    <n v="13.200000000000001"/>
    <n v="35.200000000000003"/>
    <n v="30.800000000000004"/>
    <n v="2.2000000000000002"/>
    <n v="34.1"/>
    <n v="16.5"/>
    <n v="14.3"/>
    <n v="4.4000000000001256"/>
    <x v="0"/>
  </r>
  <r>
    <x v="67"/>
    <x v="2"/>
    <x v="7"/>
    <n v="480.70000000000022"/>
    <n v="74.800000000000011"/>
    <n v="134.20000000000013"/>
    <n v="169.40000000000003"/>
    <n v="102.30000000000001"/>
    <n v="1"/>
    <n v="0.38500000000000006"/>
    <n v="0.82500000000000007"/>
    <n v="0.84700000000000009"/>
    <n v="0.83600000000000008"/>
    <n v="0.9900000000000001"/>
    <n v="0.80300000000000005"/>
    <n v="1.0120000000000002"/>
    <n v="0.75900000000000012"/>
    <n v="0.71500000000000008"/>
    <n v="0.78100000000000003"/>
    <n v="0.69300000000000006"/>
    <n v="1.0669999999999999"/>
    <n v="0.96800000000000008"/>
    <n v="0.82500000000000007"/>
    <n v="1.1000000000000001"/>
    <n v="0.86900000000000011"/>
    <n v="0.6160000000000001"/>
    <n v="26.400000000000002"/>
    <n v="15.400000000000002"/>
    <n v="0"/>
    <n v="3.3000000000001255"/>
    <n v="5.5"/>
    <n v="0"/>
    <n v="0"/>
    <n v="23.1"/>
    <n v="29.700000000000003"/>
    <n v="30.800000000000004"/>
    <n v="6.6000000000000005"/>
    <n v="6.6000000000000005"/>
    <n v="30.800000000000004"/>
    <n v="0"/>
    <n v="16.5"/>
    <n v="0"/>
    <n v="17.600000000000001"/>
    <n v="15.400000000000002"/>
    <n v="0"/>
    <n v="15.400000000000002"/>
    <n v="0"/>
    <n v="23.1"/>
    <n v="18.700000000000003"/>
    <n v="15.400000000000002"/>
    <n v="16.5"/>
    <n v="9.9"/>
    <n v="34.1"/>
    <n v="1.1000000000000001"/>
    <n v="26.400000000000002"/>
    <n v="24.200000000000003"/>
    <n v="0"/>
    <n v="0"/>
    <n v="8.8000000000000007"/>
    <n v="11"/>
    <n v="5.5"/>
    <n v="0"/>
    <n v="24.200000000000003"/>
    <n v="15.400000000000002"/>
    <n v="0"/>
    <n v="9.9"/>
    <x v="0"/>
  </r>
  <r>
    <x v="68"/>
    <x v="2"/>
    <x v="8"/>
    <n v="548.90000000000009"/>
    <n v="82.5"/>
    <n v="123.20000000000002"/>
    <n v="165"/>
    <n v="178.20000000000002"/>
    <n v="0"/>
    <n v="0.52800000000000002"/>
    <n v="0.68200000000000005"/>
    <n v="0.79200000000000004"/>
    <n v="0.74800000000000011"/>
    <n v="0.50600000000000012"/>
    <n v="0.81400000000000006"/>
    <n v="0.7370000000000001"/>
    <n v="0.69300000000000006"/>
    <n v="0.81400000000000006"/>
    <n v="0.97900000000000009"/>
    <n v="0.70400000000000007"/>
    <n v="0.48400000000000004"/>
    <n v="0.81400000000000006"/>
    <n v="0.49500000000000005"/>
    <n v="0.7370000000000001"/>
    <n v="0.79200000000000004"/>
    <n v="0.11000000000000001"/>
    <n v="28.6"/>
    <n v="0"/>
    <n v="14.3"/>
    <n v="1.1000000000000001"/>
    <n v="20.900000000000002"/>
    <n v="2.2000000000000002"/>
    <n v="15.400000000000002"/>
    <n v="4.4000000000000004"/>
    <n v="36.300000000000004"/>
    <n v="0"/>
    <n v="0"/>
    <n v="0"/>
    <n v="0"/>
    <n v="15.400000000000002"/>
    <n v="23.1"/>
    <n v="27.500000000000004"/>
    <n v="0"/>
    <n v="44"/>
    <n v="53.900000000000006"/>
    <n v="14.3"/>
    <n v="25.3"/>
    <n v="1.1000000000000001"/>
    <n v="0"/>
    <n v="24.200000000000003"/>
    <n v="0"/>
    <n v="25.3"/>
    <n v="3.3000000000000003"/>
    <n v="27.500000000000004"/>
    <n v="14.3"/>
    <n v="44"/>
    <n v="0"/>
    <n v="22"/>
    <n v="0"/>
    <n v="11"/>
    <n v="13.200000000000001"/>
    <n v="17.600000000000001"/>
    <n v="0"/>
    <n v="0"/>
    <n v="1.1000000000000001"/>
    <n v="17.600000000000001"/>
    <x v="0"/>
  </r>
  <r>
    <x v="69"/>
    <x v="2"/>
    <x v="9"/>
    <n v="555.5"/>
    <n v="122.10000000000001"/>
    <n v="118.80000000000001"/>
    <n v="199.1"/>
    <n v="115.50000000000001"/>
    <n v="0"/>
    <n v="0.84700000000000009"/>
    <n v="0.50600000000000012"/>
    <n v="0.88000000000000012"/>
    <n v="0.9900000000000001"/>
    <n v="0.50600000000000012"/>
    <n v="0.67100000000000004"/>
    <n v="1.0010000000000001"/>
    <n v="1.056"/>
    <n v="0.70400000000000007"/>
    <n v="0.82500000000000007"/>
    <n v="0.96800000000000008"/>
    <n v="0.63800000000000001"/>
    <n v="1.0010000000000001"/>
    <n v="1.089"/>
    <n v="0.33"/>
    <n v="0.7370000000000001"/>
    <n v="0.89100000000000013"/>
    <n v="45.1"/>
    <n v="0"/>
    <n v="6.6000000000000005"/>
    <n v="0"/>
    <n v="2.2000000000000002"/>
    <n v="15.400000000000002"/>
    <n v="0"/>
    <n v="5.5"/>
    <n v="6.6000000000000005"/>
    <n v="37.400000000000006"/>
    <n v="9.9"/>
    <n v="0"/>
    <n v="0"/>
    <n v="13.200000000000001"/>
    <n v="16.5"/>
    <n v="39.6"/>
    <n v="25.3"/>
    <n v="0"/>
    <n v="17.600000000000001"/>
    <n v="3.3000000000000003"/>
    <n v="44"/>
    <n v="45.1"/>
    <n v="13.200000000000001"/>
    <n v="0"/>
    <n v="44"/>
    <n v="7.7000000000000011"/>
    <n v="0"/>
    <n v="25.3"/>
    <n v="17.600000000000001"/>
    <n v="2.2000000000000002"/>
    <n v="11"/>
    <n v="8.8000000000000007"/>
    <n v="0"/>
    <n v="39.6"/>
    <n v="12.100000000000001"/>
    <n v="0"/>
    <n v="0"/>
    <n v="7.7000000000000011"/>
    <n v="0"/>
    <n v="42.900000000000006"/>
    <x v="0"/>
  </r>
  <r>
    <x v="70"/>
    <x v="2"/>
    <x v="10"/>
    <n v="525.80000000000007"/>
    <n v="127.60000000000001"/>
    <n v="129.80000000000001"/>
    <n v="155.10000000000002"/>
    <n v="113.30000000000001"/>
    <n v="0"/>
    <n v="0.38500000000000006"/>
    <n v="0.83600000000000008"/>
    <n v="0.84700000000000009"/>
    <n v="0.96800000000000008"/>
    <n v="1.0450000000000002"/>
    <n v="0.39600000000000002"/>
    <n v="0.72600000000000009"/>
    <n v="0.69300000000000006"/>
    <n v="0.84700000000000009"/>
    <n v="0.83600000000000008"/>
    <n v="1.0340000000000003"/>
    <n v="0.64900000000000002"/>
    <n v="0.95700000000000007"/>
    <n v="0.96800000000000008"/>
    <n v="1.056"/>
    <n v="1.0120000000000002"/>
    <n v="0.9900000000000001"/>
    <n v="0"/>
    <n v="8.8000000000000007"/>
    <n v="7.7000000000000011"/>
    <n v="9.9"/>
    <n v="27.500000000000004"/>
    <n v="20.900000000000002"/>
    <n v="16.5"/>
    <n v="0"/>
    <n v="15.400000000000002"/>
    <n v="23.1"/>
    <n v="0"/>
    <n v="0"/>
    <n v="0"/>
    <n v="33"/>
    <n v="22"/>
    <n v="29.700000000000003"/>
    <n v="24.200000000000003"/>
    <n v="0"/>
    <n v="0"/>
    <n v="4.4000000000000004"/>
    <n v="28.6"/>
    <n v="8.8000000000000007"/>
    <n v="7.7000000000000011"/>
    <n v="30.800000000000004"/>
    <n v="8.8000000000000007"/>
    <n v="5.5"/>
    <n v="0"/>
    <n v="24.200000000000003"/>
    <n v="0"/>
    <n v="40.700000000000003"/>
    <n v="7.7000000000000011"/>
    <n v="4.4000000000000004"/>
    <n v="1.1000000000000001"/>
    <n v="0"/>
    <n v="28.6"/>
    <n v="50.6"/>
    <n v="8.8000000000000007"/>
    <n v="0"/>
    <n v="16.5"/>
    <n v="9.9"/>
    <x v="0"/>
  </r>
  <r>
    <x v="71"/>
    <x v="2"/>
    <x v="11"/>
    <n v="557.70000000000016"/>
    <n v="163.9"/>
    <n v="102.30000000000001"/>
    <n v="108.90000000000002"/>
    <n v="182.60000000000005"/>
    <n v="0"/>
    <n v="0.82500000000000007"/>
    <n v="0.7370000000000001"/>
    <n v="0.84700000000000009"/>
    <n v="1.0669999999999999"/>
    <n v="0.71500000000000008"/>
    <n v="0.71500000000000008"/>
    <n v="0.7370000000000001"/>
    <n v="0.56100000000000005"/>
    <n v="0.81400000000000006"/>
    <n v="0.38500000000000006"/>
    <n v="0.88000000000000012"/>
    <n v="1.0450000000000002"/>
    <n v="0.79200000000000004"/>
    <n v="0.81400000000000006"/>
    <n v="0.42900000000000005"/>
    <n v="0.57200000000000006"/>
    <n v="0.39600000000000002"/>
    <n v="0"/>
    <n v="15.400000000000002"/>
    <n v="12.100000000000001"/>
    <n v="0"/>
    <n v="28.6"/>
    <n v="12.100000000000001"/>
    <n v="0"/>
    <n v="27.500000000000004"/>
    <n v="1.1000000000000001"/>
    <n v="5.5"/>
    <n v="8.8000000000000007"/>
    <n v="35.200000000000003"/>
    <n v="20.900000000000002"/>
    <n v="0"/>
    <n v="0"/>
    <n v="36.300000000000004"/>
    <n v="3.3000000000000629"/>
    <n v="28.6"/>
    <n v="35.200000000000003"/>
    <n v="23.1"/>
    <n v="13.200000000000001"/>
    <n v="13.200000000000001"/>
    <n v="4.4000000000000004"/>
    <n v="0"/>
    <n v="25.3"/>
    <n v="15.400000000000002"/>
    <n v="3.3000000000000003"/>
    <n v="2.2000000000000002"/>
    <n v="26.400000000000002"/>
    <n v="5.5"/>
    <n v="0"/>
    <n v="15.400000000000002"/>
    <n v="12.100000000000001"/>
    <n v="41.800000000000004"/>
    <n v="2.2000000000000002"/>
    <n v="3.3000000000000003"/>
    <n v="12.100000000000001"/>
    <n v="31.900000000000002"/>
    <n v="45.1"/>
    <n v="0"/>
    <x v="0"/>
  </r>
  <r>
    <x v="72"/>
    <x v="2"/>
    <x v="12"/>
    <n v="557.70000000000005"/>
    <n v="113.30000000000001"/>
    <n v="176"/>
    <n v="125.40000000000002"/>
    <n v="143"/>
    <n v="0"/>
    <n v="0.36300000000000004"/>
    <n v="1.0450000000000002"/>
    <n v="0.95700000000000007"/>
    <n v="0.52800000000000002"/>
    <n v="0.8580000000000001"/>
    <n v="0.80300000000000005"/>
    <n v="0.51700000000000013"/>
    <n v="0.86900000000000011"/>
    <n v="1.0230000000000001"/>
    <n v="0.79200000000000004"/>
    <n v="0.84700000000000009"/>
    <n v="0.94600000000000006"/>
    <n v="0.42900000000000005"/>
    <n v="0.96800000000000008"/>
    <n v="1.0669999999999999"/>
    <n v="0.97900000000000009"/>
    <n v="0.92400000000000004"/>
    <n v="35.200000000000003"/>
    <n v="36.300000000000004"/>
    <n v="0"/>
    <n v="34.1"/>
    <n v="5.5"/>
    <n v="0"/>
    <n v="15.400000000000002"/>
    <n v="38.5"/>
    <n v="3.3000000000000003"/>
    <n v="7.7000000000000011"/>
    <n v="0"/>
    <n v="0"/>
    <n v="2.2000000000000002"/>
    <n v="0"/>
    <n v="31.900000000000002"/>
    <n v="13.200000000000001"/>
    <n v="26.400000000000002"/>
    <n v="22"/>
    <n v="9.9"/>
    <n v="37.400000000000006"/>
    <n v="0"/>
    <n v="6.6000000000000005"/>
    <n v="5.5"/>
    <n v="12.100000000000001"/>
    <n v="0"/>
    <n v="12.100000000000001"/>
    <n v="0"/>
    <n v="19.8"/>
    <n v="39.6"/>
    <n v="29.700000000000003"/>
    <n v="0"/>
    <n v="6.6000000000000005"/>
    <n v="11"/>
    <n v="1.1000000000000001"/>
    <n v="8.8000000000000007"/>
    <n v="9.9"/>
    <n v="37.400000000000006"/>
    <n v="8.8000000000000007"/>
    <n v="6.6000000000000005"/>
    <n v="23.1"/>
    <x v="0"/>
  </r>
  <r>
    <x v="73"/>
    <x v="2"/>
    <x v="13"/>
    <n v="551.10000000000014"/>
    <n v="133.10000000000002"/>
    <n v="172.70000000000002"/>
    <n v="93.5"/>
    <n v="151.80000000000001"/>
    <n v="0"/>
    <n v="0.55000000000000004"/>
    <n v="0.7370000000000001"/>
    <n v="0.81400000000000006"/>
    <n v="0.77000000000000013"/>
    <n v="1.0450000000000002"/>
    <n v="1.056"/>
    <n v="1.056"/>
    <n v="0.12100000000000001"/>
    <n v="0.31900000000000001"/>
    <n v="0.23100000000000001"/>
    <n v="0.72600000000000009"/>
    <n v="1.0230000000000001"/>
    <n v="1.0120000000000002"/>
    <n v="1.0010000000000001"/>
    <n v="0.52800000000000002"/>
    <n v="0.83600000000000008"/>
    <n v="0.28600000000000003"/>
    <n v="24.200000000000003"/>
    <n v="23.1"/>
    <n v="14.3"/>
    <n v="30.800000000000004"/>
    <n v="5.5"/>
    <n v="33"/>
    <n v="13.200000000000001"/>
    <n v="14.3"/>
    <n v="14.3"/>
    <n v="0"/>
    <n v="0"/>
    <n v="11"/>
    <n v="20.900000000000002"/>
    <n v="48.400000000000006"/>
    <n v="15.400000000000002"/>
    <n v="0"/>
    <n v="13.200000000000001"/>
    <n v="4.4000000000000004"/>
    <n v="38.5"/>
    <n v="0"/>
    <n v="11"/>
    <n v="0"/>
    <n v="13.200000000000001"/>
    <n v="26.400000000000002"/>
    <n v="5.5"/>
    <n v="0"/>
    <n v="2.2000000000000002"/>
    <n v="0"/>
    <n v="34.1"/>
    <n v="1.1000000000000001"/>
    <n v="0"/>
    <n v="19.8"/>
    <n v="14.3"/>
    <n v="40.700000000000003"/>
    <n v="0"/>
    <n v="0"/>
    <n v="5.5"/>
    <n v="13.200000000000001"/>
    <n v="23.1"/>
    <n v="16.5"/>
    <x v="0"/>
  </r>
  <r>
    <x v="74"/>
    <x v="2"/>
    <x v="14"/>
    <n v="557.70000000000005"/>
    <n v="141.9"/>
    <n v="100.10000000000001"/>
    <n v="114.40000000000002"/>
    <n v="201.3"/>
    <n v="0"/>
    <n v="0.39600000000000002"/>
    <n v="0.68200000000000005"/>
    <n v="0.9900000000000001"/>
    <n v="0.66"/>
    <n v="1.0780000000000001"/>
    <n v="0.81400000000000006"/>
    <n v="0.70400000000000007"/>
    <n v="0.96800000000000008"/>
    <n v="0.72600000000000009"/>
    <n v="0.79200000000000004"/>
    <n v="0.75900000000000012"/>
    <n v="0.97900000000000009"/>
    <n v="1.1000000000000001"/>
    <n v="1.0120000000000002"/>
    <n v="1.0010000000000001"/>
    <n v="0.86900000000000011"/>
    <n v="0.8580000000000001"/>
    <n v="26.400000000000002"/>
    <n v="0"/>
    <n v="44"/>
    <n v="2.2000000000000002"/>
    <n v="0"/>
    <n v="0"/>
    <n v="0"/>
    <n v="1.1000000000000001"/>
    <n v="17.600000000000001"/>
    <n v="8.8000000000000007"/>
    <n v="0"/>
    <n v="46.2"/>
    <n v="9.9"/>
    <n v="14.3"/>
    <n v="29.700000000000003"/>
    <n v="8.8000000000000007"/>
    <n v="22"/>
    <n v="31.900000000000002"/>
    <n v="0"/>
    <n v="38.5"/>
    <n v="0"/>
    <n v="24.200000000000003"/>
    <n v="51.7"/>
    <n v="2.2000000000000002"/>
    <n v="0"/>
    <n v="0"/>
    <n v="26.400000000000002"/>
    <n v="0"/>
    <n v="0"/>
    <n v="9.9"/>
    <n v="36.300000000000004"/>
    <n v="18.700000000000003"/>
    <n v="0"/>
    <n v="6.6000000000000005"/>
    <n v="3.3000000000000003"/>
    <n v="24.200000000000003"/>
    <n v="3.3000000000000003"/>
    <n v="9.9"/>
    <n v="39.6"/>
    <n v="0"/>
    <x v="0"/>
  </r>
  <r>
    <x v="75"/>
    <x v="2"/>
    <x v="15"/>
    <n v="502.7000000000001"/>
    <n v="60.5"/>
    <n v="121"/>
    <n v="206.80000000000004"/>
    <n v="114.40000000000002"/>
    <n v="0"/>
    <n v="0.30800000000000005"/>
    <n v="0.82500000000000007"/>
    <n v="0.95700000000000007"/>
    <n v="0.94600000000000006"/>
    <n v="1.0230000000000001"/>
    <n v="1.0120000000000002"/>
    <n v="0.70400000000000007"/>
    <n v="1.0450000000000002"/>
    <n v="0.60500000000000009"/>
    <n v="1.1000000000000001"/>
    <n v="1.0010000000000001"/>
    <n v="0.86900000000000011"/>
    <n v="0.52800000000000002"/>
    <n v="0.80300000000000005"/>
    <n v="1.0340000000000003"/>
    <n v="0.30800000000000005"/>
    <n v="0.82500000000000007"/>
    <n v="20.900000000000002"/>
    <n v="2.2000000000000002"/>
    <n v="25.3"/>
    <n v="6.6000000000000005"/>
    <n v="33"/>
    <n v="4.4000000000000004"/>
    <n v="0"/>
    <n v="0"/>
    <n v="25.3"/>
    <n v="3.3000000000000003"/>
    <n v="20.900000000000002"/>
    <n v="0"/>
    <n v="24.200000000000003"/>
    <n v="56.1"/>
    <n v="0"/>
    <n v="4.4000000000000004"/>
    <n v="0"/>
    <n v="22"/>
    <n v="3.3000000000000003"/>
    <n v="4.4000000000000004"/>
    <n v="0"/>
    <n v="0"/>
    <n v="23.1"/>
    <n v="55.000000000000007"/>
    <n v="0"/>
    <n v="0"/>
    <n v="13.200000000000001"/>
    <n v="35.200000000000003"/>
    <n v="55.000000000000007"/>
    <n v="25.3"/>
    <n v="3.3000000000000003"/>
    <n v="0"/>
    <n v="45.1"/>
    <n v="4.4000000000000004"/>
    <n v="0"/>
    <n v="0"/>
    <n v="7.7000000000000011"/>
    <n v="0"/>
    <n v="0"/>
    <n v="0"/>
    <x v="0"/>
  </r>
  <r>
    <x v="76"/>
    <x v="2"/>
    <x v="16"/>
    <n v="557.70000000000016"/>
    <n v="135.30000000000013"/>
    <n v="114.4"/>
    <n v="156.20000000000002"/>
    <n v="151.80000000000001"/>
    <n v="1"/>
    <n v="0.45100000000000007"/>
    <n v="1.056"/>
    <n v="0.86900000000000011"/>
    <n v="0.81400000000000006"/>
    <n v="1.0669999999999999"/>
    <n v="0.70400000000000007"/>
    <n v="0.91300000000000014"/>
    <n v="0.69300000000000006"/>
    <n v="0.11000000000000001"/>
    <n v="0.67100000000000004"/>
    <n v="0.15400000000000003"/>
    <n v="0.33"/>
    <n v="0.58300000000000007"/>
    <n v="0.68200000000000005"/>
    <n v="0.97900000000000009"/>
    <n v="0.56100000000000005"/>
    <n v="1.0669999999999999"/>
    <n v="27.500000000000004"/>
    <n v="24.200000000000003"/>
    <n v="0"/>
    <n v="12.100000000000001"/>
    <n v="49.500000000000007"/>
    <n v="0"/>
    <n v="0"/>
    <n v="1.1000000000000001"/>
    <n v="0"/>
    <n v="0"/>
    <n v="3.3000000000000003"/>
    <n v="17.600000000000001"/>
    <n v="5.5"/>
    <n v="16.5"/>
    <n v="17.600000000000001"/>
    <n v="0"/>
    <n v="36.300000000000004"/>
    <n v="20.900000000000002"/>
    <n v="23.1"/>
    <n v="14.3"/>
    <n v="0"/>
    <n v="16.5"/>
    <n v="42.900000000000006"/>
    <n v="2.2000000000000002"/>
    <n v="8.8000000000000007"/>
    <n v="57.2"/>
    <n v="19.8"/>
    <n v="8.8000000000000007"/>
    <n v="0"/>
    <n v="0"/>
    <n v="37.400000000000006"/>
    <n v="16.5"/>
    <n v="1.1000000000000001"/>
    <n v="12.100000000000001"/>
    <n v="24.200000000000003"/>
    <n v="0"/>
    <n v="14.3"/>
    <n v="11"/>
    <n v="9.9"/>
    <n v="8.8000000000001251"/>
    <x v="0"/>
  </r>
  <r>
    <x v="77"/>
    <x v="2"/>
    <x v="17"/>
    <n v="584.1"/>
    <n v="158.4"/>
    <n v="117.70000000000002"/>
    <n v="222.2"/>
    <n v="85.800000000000011"/>
    <n v="0"/>
    <n v="0.33"/>
    <n v="0.59400000000000008"/>
    <n v="0.77000000000000013"/>
    <n v="0.94600000000000006"/>
    <n v="1.0669999999999999"/>
    <n v="0.27500000000000002"/>
    <n v="0.86900000000000011"/>
    <n v="0.30800000000000005"/>
    <n v="0.77000000000000013"/>
    <n v="0.69300000000000006"/>
    <n v="1.0120000000000002"/>
    <n v="0.44000000000000006"/>
    <n v="1.0780000000000001"/>
    <n v="0.57200000000000006"/>
    <n v="0.84700000000000009"/>
    <n v="0.34100000000000003"/>
    <n v="0.83600000000000008"/>
    <n v="26.400000000000002"/>
    <n v="20.900000000000002"/>
    <n v="0"/>
    <n v="13.200000000000001"/>
    <n v="0"/>
    <n v="7.7000000000000011"/>
    <n v="0"/>
    <n v="4.4000000000000004"/>
    <n v="26.400000000000002"/>
    <n v="18.700000000000003"/>
    <n v="56.1"/>
    <n v="0"/>
    <n v="0"/>
    <n v="0"/>
    <n v="25.3"/>
    <n v="0"/>
    <n v="19.8"/>
    <n v="40.700000000000003"/>
    <n v="0"/>
    <n v="0"/>
    <n v="4.4000000000000004"/>
    <n v="6.6000000000000005"/>
    <n v="18.700000000000003"/>
    <n v="30.800000000000004"/>
    <n v="7.7000000000000011"/>
    <n v="19.8"/>
    <n v="33"/>
    <n v="40.700000000000003"/>
    <n v="25.3"/>
    <n v="35.200000000000003"/>
    <n v="19.8"/>
    <n v="0"/>
    <n v="38.5"/>
    <n v="7.7000000000000011"/>
    <n v="23.1"/>
    <n v="9.9"/>
    <n v="2.2000000000000002"/>
    <n v="12.100000000000001"/>
    <n v="24.200000000000003"/>
    <n v="20.900000000000002"/>
    <x v="0"/>
  </r>
  <r>
    <x v="78"/>
    <x v="2"/>
    <x v="18"/>
    <n v="556.60000000000014"/>
    <n v="179.3"/>
    <n v="143"/>
    <n v="113.30000000000004"/>
    <n v="121.00000000000013"/>
    <n v="0"/>
    <n v="1.056"/>
    <n v="0.81400000000000006"/>
    <n v="0.67100000000000004"/>
    <n v="0.55000000000000004"/>
    <n v="1.0230000000000001"/>
    <n v="0.93500000000000005"/>
    <n v="0.72600000000000009"/>
    <n v="0.66"/>
    <n v="0.67100000000000004"/>
    <n v="0.88000000000000012"/>
    <n v="0.56100000000000005"/>
    <n v="0.90200000000000014"/>
    <n v="1.1000000000000001"/>
    <n v="0.9900000000000001"/>
    <n v="1.0010000000000001"/>
    <n v="0.52800000000000002"/>
    <n v="0.8580000000000001"/>
    <n v="11"/>
    <n v="11"/>
    <n v="47.300000000000004"/>
    <n v="0"/>
    <n v="0"/>
    <n v="2.2000000000000002"/>
    <n v="30.800000000000004"/>
    <n v="0"/>
    <n v="40.700000000000003"/>
    <n v="0"/>
    <n v="0"/>
    <n v="24.200000000000003"/>
    <n v="0"/>
    <n v="25.3"/>
    <n v="11.000000000000126"/>
    <n v="19.8"/>
    <n v="3.3000000000000003"/>
    <n v="34.1"/>
    <n v="0"/>
    <n v="3.3000000000000003"/>
    <n v="25.3"/>
    <n v="17.600000000000001"/>
    <n v="33"/>
    <n v="0"/>
    <n v="2.2000000000000313"/>
    <n v="0"/>
    <n v="16.5"/>
    <n v="0"/>
    <n v="11"/>
    <n v="7.7000000000000011"/>
    <n v="16.5"/>
    <n v="0"/>
    <n v="2.2000000000000002"/>
    <n v="25.3"/>
    <n v="9.9"/>
    <n v="53.900000000000006"/>
    <n v="35.200000000000003"/>
    <n v="1.1000000000000001"/>
    <n v="0"/>
    <n v="35.200000000000003"/>
    <x v="0"/>
  </r>
  <r>
    <x v="79"/>
    <x v="2"/>
    <x v="19"/>
    <n v="465.29999999999995"/>
    <n v="141.89999999999998"/>
    <n v="99.000000000000014"/>
    <n v="143.00000000000003"/>
    <n v="81.400000000000006"/>
    <n v="0"/>
    <n v="0.30800000000000005"/>
    <n v="0.88000000000000012"/>
    <n v="0.79200000000000004"/>
    <n v="0.97900000000000009"/>
    <n v="0.97900000000000009"/>
    <n v="0.82500000000000007"/>
    <n v="0.6160000000000001"/>
    <n v="0.20900000000000002"/>
    <n v="0.8580000000000001"/>
    <n v="0.68200000000000005"/>
    <n v="0.9900000000000001"/>
    <n v="0.96800000000000008"/>
    <n v="0.66"/>
    <n v="1.056"/>
    <n v="0.63800000000000001"/>
    <n v="1.0120000000000002"/>
    <n v="0.78100000000000003"/>
    <n v="8.8000000000000007"/>
    <n v="37.400000000000006"/>
    <n v="8.8000000000000007"/>
    <n v="0"/>
    <n v="0"/>
    <n v="8.8000000000000007"/>
    <n v="12.100000000000001"/>
    <n v="7.7000000000000011"/>
    <n v="0"/>
    <n v="15.400000000000002"/>
    <n v="11"/>
    <n v="19.8"/>
    <n v="5.5"/>
    <n v="25.3"/>
    <n v="6.6000000000000005"/>
    <n v="0"/>
    <n v="0"/>
    <n v="11"/>
    <n v="1.1000000000000001"/>
    <n v="12.100000000000001"/>
    <n v="23.1"/>
    <n v="3.3000000000000003"/>
    <n v="4.4000000000000004"/>
    <n v="0"/>
    <n v="0"/>
    <n v="0"/>
    <n v="7.7000000000000011"/>
    <n v="55.000000000000007"/>
    <n v="0"/>
    <n v="49.500000000000007"/>
    <n v="22"/>
    <n v="2.2000000000000002"/>
    <n v="5.5"/>
    <n v="7.7000000000000011"/>
    <n v="25.3"/>
    <n v="2.2000000000000002"/>
    <n v="28.6"/>
    <n v="46.2"/>
    <n v="0"/>
    <n v="2.2000000000000002"/>
    <x v="0"/>
  </r>
  <r>
    <x v="80"/>
    <x v="2"/>
    <x v="20"/>
    <n v="468.60000000000008"/>
    <n v="189.20000000000002"/>
    <n v="81.400000000000006"/>
    <n v="79.200000000000017"/>
    <n v="118.80000000000001"/>
    <n v="0"/>
    <n v="0.78100000000000003"/>
    <n v="0.68200000000000005"/>
    <n v="0.79200000000000004"/>
    <n v="0.91300000000000014"/>
    <n v="1.089"/>
    <n v="0.91300000000000014"/>
    <n v="0.81400000000000006"/>
    <n v="0.14300000000000002"/>
    <n v="0.81400000000000006"/>
    <n v="0.95700000000000007"/>
    <n v="0.55000000000000004"/>
    <n v="1.0120000000000002"/>
    <n v="0.94600000000000006"/>
    <n v="0.39600000000000002"/>
    <n v="0.53900000000000003"/>
    <n v="0.70400000000000007"/>
    <n v="0.35200000000000004"/>
    <n v="0"/>
    <n v="14.3"/>
    <n v="8.8000000000000007"/>
    <n v="0"/>
    <n v="1.1000000000000001"/>
    <n v="17.600000000000001"/>
    <n v="0"/>
    <n v="5.5"/>
    <n v="15.400000000000002"/>
    <n v="18.700000000000003"/>
    <n v="11"/>
    <n v="0"/>
    <n v="16.5"/>
    <n v="0"/>
    <n v="30.800000000000004"/>
    <n v="0"/>
    <n v="0"/>
    <n v="47.300000000000004"/>
    <n v="24.200000000000003"/>
    <n v="0"/>
    <n v="0"/>
    <n v="6.6000000000000005"/>
    <n v="18.700000000000003"/>
    <n v="29.700000000000003"/>
    <n v="2.2000000000000002"/>
    <n v="2.2000000000000002"/>
    <n v="0"/>
    <n v="0"/>
    <n v="19.8"/>
    <n v="0"/>
    <n v="0"/>
    <n v="40.700000000000003"/>
    <n v="7.7000000000000011"/>
    <n v="16.5"/>
    <n v="4.4000000000000004"/>
    <n v="37.400000000000006"/>
    <n v="4.4000000000000004"/>
    <n v="50.6"/>
    <n v="5.5"/>
    <n v="22"/>
    <x v="0"/>
  </r>
  <r>
    <x v="81"/>
    <x v="2"/>
    <x v="21"/>
    <n v="479.59999999999997"/>
    <n v="159.5"/>
    <n v="92.399999999999991"/>
    <n v="108.9"/>
    <n v="118.8"/>
    <n v="0"/>
    <n v="0.18700000000000003"/>
    <n v="0.62700000000000011"/>
    <n v="0.84700000000000009"/>
    <n v="0.97900000000000009"/>
    <n v="0.94600000000000006"/>
    <n v="0.8580000000000001"/>
    <n v="0.68200000000000005"/>
    <n v="0.82500000000000007"/>
    <n v="0.75900000000000012"/>
    <n v="0.47300000000000003"/>
    <n v="1.0230000000000001"/>
    <n v="0.64900000000000002"/>
    <n v="0.81400000000000006"/>
    <n v="0.44000000000000006"/>
    <n v="0.93500000000000005"/>
    <n v="0.47300000000000003"/>
    <n v="1.089"/>
    <n v="4.4000000000000004"/>
    <n v="0"/>
    <n v="0"/>
    <n v="23.1"/>
    <n v="8.8000000000000007"/>
    <n v="23.1"/>
    <n v="18.700000000000003"/>
    <n v="0"/>
    <n v="0"/>
    <n v="14.3"/>
    <n v="15.400000000000002"/>
    <n v="5.5"/>
    <n v="2.2000000000000002"/>
    <n v="29.700000000000003"/>
    <n v="0"/>
    <n v="0"/>
    <n v="50.6"/>
    <n v="0"/>
    <n v="5.5"/>
    <n v="25.3"/>
    <n v="13.200000000000001"/>
    <n v="31.900000000000002"/>
    <n v="26.400000000000002"/>
    <n v="4.4000000000000004"/>
    <n v="0"/>
    <n v="5.5"/>
    <n v="3.3000000000000003"/>
    <n v="24.200000000000003"/>
    <n v="0"/>
    <n v="0"/>
    <n v="13.200000000000001"/>
    <n v="28.6"/>
    <n v="14.3"/>
    <n v="5.5"/>
    <n v="15.400000000000002"/>
    <n v="0"/>
    <n v="19.8"/>
    <n v="8.8000000000000007"/>
    <n v="7.7000000000000011"/>
    <n v="46.2"/>
    <x v="0"/>
  </r>
  <r>
    <x v="82"/>
    <x v="2"/>
    <x v="22"/>
    <n v="657.80000000000007"/>
    <n v="173.8"/>
    <n v="155.10000000000002"/>
    <n v="125.4"/>
    <n v="203.5"/>
    <n v="0"/>
    <n v="0.27500000000000002"/>
    <n v="0.7370000000000001"/>
    <n v="0.83600000000000008"/>
    <n v="1.0780000000000001"/>
    <n v="1.056"/>
    <n v="0.79200000000000004"/>
    <n v="0.74800000000000011"/>
    <n v="0.78100000000000003"/>
    <n v="1.0780000000000001"/>
    <n v="0.74800000000000011"/>
    <n v="0.69300000000000006"/>
    <n v="0.51700000000000013"/>
    <n v="0.49500000000000005"/>
    <n v="1.056"/>
    <n v="1.0340000000000003"/>
    <n v="1.0780000000000001"/>
    <n v="0.48400000000000004"/>
    <n v="20.900000000000002"/>
    <n v="39.6"/>
    <n v="13.200000000000001"/>
    <n v="23.1"/>
    <n v="8.8000000000000007"/>
    <n v="18.700000000000003"/>
    <n v="0"/>
    <n v="0"/>
    <n v="11"/>
    <n v="19.8"/>
    <n v="17.600000000000001"/>
    <n v="0"/>
    <n v="35.200000000000003"/>
    <n v="26.400000000000002"/>
    <n v="6.6000000000000005"/>
    <n v="19.8"/>
    <n v="0"/>
    <n v="29.700000000000003"/>
    <n v="33"/>
    <n v="52.800000000000004"/>
    <n v="12.100000000000001"/>
    <n v="9.9"/>
    <n v="9.9"/>
    <n v="1.1000000000000001"/>
    <n v="9.9"/>
    <n v="18.700000000000003"/>
    <n v="0"/>
    <n v="23.1"/>
    <n v="27.500000000000004"/>
    <n v="13.200000000000001"/>
    <n v="36.300000000000004"/>
    <n v="6.6000000000000005"/>
    <n v="0"/>
    <n v="0"/>
    <n v="37.400000000000006"/>
    <n v="23.1"/>
    <n v="24.200000000000003"/>
    <n v="28.6"/>
    <n v="9.9"/>
    <n v="7.7000000000000011"/>
    <x v="0"/>
  </r>
  <r>
    <x v="83"/>
    <x v="2"/>
    <x v="23"/>
    <n v="348.70000000000005"/>
    <n v="45.1"/>
    <n v="111.10000000000002"/>
    <n v="73.7"/>
    <n v="118.80000000000001"/>
    <n v="0"/>
    <n v="0.96800000000000008"/>
    <n v="0.64900000000000002"/>
    <n v="0.86900000000000011"/>
    <n v="0.92400000000000004"/>
    <n v="0.88000000000000012"/>
    <n v="0.8580000000000001"/>
    <n v="0.80300000000000005"/>
    <n v="0.91300000000000014"/>
    <n v="0.84700000000000009"/>
    <n v="0.77000000000000013"/>
    <n v="1.0450000000000002"/>
    <n v="0.9900000000000001"/>
    <n v="0.42900000000000005"/>
    <n v="1.0340000000000003"/>
    <n v="0.60500000000000009"/>
    <n v="1.0230000000000001"/>
    <n v="0.62700000000000011"/>
    <n v="0"/>
    <n v="0"/>
    <n v="12.100000000000001"/>
    <n v="42.900000000000006"/>
    <n v="6.6000000000000005"/>
    <n v="1.1000000000000001"/>
    <n v="8.8000000000000007"/>
    <n v="34.1"/>
    <n v="0"/>
    <n v="5.5"/>
    <n v="45.1"/>
    <n v="35.200000000000003"/>
    <n v="30.800000000000004"/>
    <n v="2.2000000000000002"/>
    <n v="6.6000000000000005"/>
    <n v="0"/>
    <n v="34.1"/>
    <n v="0"/>
    <n v="4.4000000000000004"/>
    <n v="5.5"/>
    <n v="0"/>
    <n v="0"/>
    <n v="3.3000000000000003"/>
    <n v="0"/>
    <n v="13.200000000000001"/>
    <n v="28.6"/>
    <n v="4.4000000000000004"/>
    <n v="24.200000000000003"/>
    <n v="0"/>
    <n v="0"/>
    <n v="0"/>
    <n v="0"/>
    <n v="0"/>
    <n v="0"/>
    <n v="0"/>
    <n v="0"/>
    <n v="0"/>
    <n v="0"/>
    <n v="0"/>
    <n v="45.1"/>
    <x v="0"/>
  </r>
  <r>
    <x v="84"/>
    <x v="2"/>
    <x v="24"/>
    <n v="671.00000000000023"/>
    <n v="174.9"/>
    <n v="174.9"/>
    <n v="141.9"/>
    <n v="179.30000000000021"/>
    <n v="0"/>
    <n v="0.94600000000000006"/>
    <n v="1.0230000000000001"/>
    <n v="0.50600000000000012"/>
    <n v="0.91300000000000014"/>
    <n v="1.0340000000000003"/>
    <n v="0.19800000000000001"/>
    <n v="0.71500000000000008"/>
    <n v="0.67100000000000004"/>
    <n v="0.90200000000000014"/>
    <n v="0.12100000000000001"/>
    <n v="0.66"/>
    <n v="1.0230000000000001"/>
    <n v="0.93500000000000005"/>
    <n v="1.0780000000000001"/>
    <n v="1.0120000000000002"/>
    <n v="0.35200000000000004"/>
    <n v="0.96800000000000008"/>
    <n v="8.8000000000000007"/>
    <n v="24.200000000000003"/>
    <n v="24.200000000000003"/>
    <n v="19.8"/>
    <n v="16.5"/>
    <n v="15.400000000000002"/>
    <n v="50.6"/>
    <n v="9.9"/>
    <n v="5.5"/>
    <n v="0"/>
    <n v="12.100000000000001"/>
    <n v="0"/>
    <n v="42.900000000000006"/>
    <n v="37.400000000000006"/>
    <n v="38.5"/>
    <n v="9.9"/>
    <n v="9.9000000000001265"/>
    <n v="16.500000000000064"/>
    <n v="15.400000000000002"/>
    <n v="8.8000000000000007"/>
    <n v="0"/>
    <n v="16.5"/>
    <n v="9.9"/>
    <n v="15.400000000000002"/>
    <n v="55.000000000000007"/>
    <n v="2.2000000000000002"/>
    <n v="29.700000000000003"/>
    <n v="13.200000000000001"/>
    <n v="0"/>
    <n v="0"/>
    <n v="22"/>
    <n v="18.700000000000003"/>
    <n v="3.3000000000000003"/>
    <n v="33"/>
    <n v="0"/>
    <n v="18.700000000000003"/>
    <n v="28.6"/>
    <n v="0"/>
    <n v="24.200000000000003"/>
    <n v="26.400000000000002"/>
    <x v="0"/>
  </r>
  <r>
    <x v="85"/>
    <x v="2"/>
    <x v="25"/>
    <n v="459.80000000000007"/>
    <n v="117.70000000000002"/>
    <n v="126.5"/>
    <n v="134.2000000000001"/>
    <n v="81.400000000000006"/>
    <n v="0"/>
    <n v="0.58300000000000007"/>
    <n v="0.68200000000000005"/>
    <n v="0.58300000000000007"/>
    <n v="0.89100000000000013"/>
    <n v="1.0450000000000002"/>
    <n v="0.80300000000000005"/>
    <n v="0.58300000000000007"/>
    <n v="0.81400000000000006"/>
    <n v="0.72600000000000009"/>
    <n v="1.0780000000000001"/>
    <n v="0.72600000000000009"/>
    <n v="0.44000000000000006"/>
    <n v="0.36300000000000004"/>
    <n v="1.0450000000000002"/>
    <n v="1.0230000000000001"/>
    <n v="0.59400000000000008"/>
    <n v="0.60500000000000009"/>
    <n v="13.200000000000001"/>
    <n v="17.600000000000001"/>
    <n v="4.4000000000000004"/>
    <n v="0"/>
    <n v="44"/>
    <n v="0"/>
    <n v="11"/>
    <n v="0"/>
    <n v="33"/>
    <n v="3.3000000000000003"/>
    <n v="0"/>
    <n v="29.700000000000003"/>
    <n v="20.900000000000002"/>
    <n v="12.100000000000001"/>
    <n v="0"/>
    <n v="0"/>
    <n v="7.7000000000000011"/>
    <n v="0"/>
    <n v="0"/>
    <n v="11"/>
    <n v="15.400000000000002"/>
    <n v="25.3"/>
    <n v="0"/>
    <n v="17.600000000000001"/>
    <n v="0"/>
    <n v="16.5"/>
    <n v="13.200000000000001"/>
    <n v="16.500000000000064"/>
    <n v="9.9"/>
    <n v="19.8"/>
    <n v="20.900000000000002"/>
    <n v="4.4000000000000004"/>
    <n v="0"/>
    <n v="1.1000000000000001"/>
    <n v="37.400000000000006"/>
    <n v="4.4000000000000004"/>
    <n v="0"/>
    <n v="8.8000000000000007"/>
    <n v="25.3"/>
    <n v="15.400000000000002"/>
    <x v="0"/>
  </r>
  <r>
    <x v="86"/>
    <x v="2"/>
    <x v="26"/>
    <n v="519.20000000000005"/>
    <n v="211.20000000000002"/>
    <n v="49.500000000000007"/>
    <n v="151.80000000000001"/>
    <n v="106.70000000000002"/>
    <n v="0"/>
    <n v="0.47300000000000003"/>
    <n v="0.27500000000000002"/>
    <n v="0.97900000000000009"/>
    <n v="0.44000000000000006"/>
    <n v="1.0010000000000001"/>
    <n v="1.0340000000000003"/>
    <n v="0.7370000000000001"/>
    <n v="0.23100000000000001"/>
    <n v="0.53900000000000003"/>
    <n v="0.77000000000000013"/>
    <n v="0.70400000000000007"/>
    <n v="0.93500000000000005"/>
    <n v="0.47300000000000003"/>
    <n v="0.77000000000000013"/>
    <n v="0.97900000000000009"/>
    <n v="0.35200000000000004"/>
    <n v="0.86900000000000011"/>
    <n v="0"/>
    <n v="0"/>
    <n v="0"/>
    <n v="0"/>
    <n v="5.5"/>
    <n v="20.900000000000002"/>
    <n v="22"/>
    <n v="1.1000000000000001"/>
    <n v="0"/>
    <n v="0"/>
    <n v="0"/>
    <n v="37.400000000000006"/>
    <n v="7.7000000000000011"/>
    <n v="29.700000000000003"/>
    <n v="0"/>
    <n v="1.1000000000000001"/>
    <n v="0"/>
    <n v="20.900000000000002"/>
    <n v="4.4000000000000004"/>
    <n v="5.5"/>
    <n v="16.5"/>
    <n v="0"/>
    <n v="0"/>
    <n v="0"/>
    <n v="2.2000000000000002"/>
    <n v="39.6"/>
    <n v="44"/>
    <n v="11"/>
    <n v="0"/>
    <n v="38.5"/>
    <n v="0"/>
    <n v="26.400000000000002"/>
    <n v="5.5"/>
    <n v="19.8"/>
    <n v="4.4000000000000004"/>
    <n v="34.1"/>
    <n v="57.2"/>
    <n v="33"/>
    <n v="22"/>
    <n v="8.8000000000000007"/>
    <x v="0"/>
  </r>
  <r>
    <x v="87"/>
    <x v="2"/>
    <x v="27"/>
    <n v="564.30000000000018"/>
    <n v="196.9"/>
    <n v="124.3000000000001"/>
    <n v="129.80000000000001"/>
    <n v="113.30000000000001"/>
    <n v="0"/>
    <n v="0.83600000000000008"/>
    <n v="0.59400000000000008"/>
    <n v="0.88000000000000012"/>
    <n v="0.26400000000000001"/>
    <n v="1.0340000000000003"/>
    <n v="0.93500000000000005"/>
    <n v="0.84700000000000009"/>
    <n v="0.70400000000000007"/>
    <n v="0.72600000000000009"/>
    <n v="0.66"/>
    <n v="1.0669999999999999"/>
    <n v="0.94600000000000006"/>
    <n v="1.0340000000000003"/>
    <n v="0.41800000000000004"/>
    <n v="0.9900000000000001"/>
    <n v="0.58300000000000007"/>
    <n v="0.38500000000000006"/>
    <n v="4.4000000000000004"/>
    <n v="0"/>
    <n v="3.3000000000000003"/>
    <n v="31.900000000000002"/>
    <n v="12.100000000000064"/>
    <n v="8.8000000000000007"/>
    <n v="15.400000000000002"/>
    <n v="2.2000000000000002"/>
    <n v="36.300000000000004"/>
    <n v="9.9"/>
    <n v="3.3000000000000003"/>
    <n v="0"/>
    <n v="0"/>
    <n v="3.3000000000000003"/>
    <n v="48.400000000000006"/>
    <n v="7.7000000000000011"/>
    <n v="1.1000000000000001"/>
    <n v="0"/>
    <n v="30.800000000000004"/>
    <n v="22"/>
    <n v="36.300000000000004"/>
    <n v="19.8"/>
    <n v="0"/>
    <n v="18.700000000000003"/>
    <n v="1.1000000000000001"/>
    <n v="0"/>
    <n v="13.200000000000001"/>
    <n v="22"/>
    <n v="0"/>
    <n v="18.700000000000003"/>
    <n v="0"/>
    <n v="4.4000000000000004"/>
    <n v="0"/>
    <n v="59.400000000000006"/>
    <n v="51.7"/>
    <n v="38.5"/>
    <n v="22"/>
    <n v="4.4000000000000004"/>
    <n v="0"/>
    <n v="16.5"/>
    <x v="0"/>
  </r>
  <r>
    <x v="88"/>
    <x v="2"/>
    <x v="28"/>
    <n v="569.80000000000007"/>
    <n v="165.00000000000003"/>
    <n v="143.00000000000003"/>
    <n v="113.30000000000001"/>
    <n v="148.5"/>
    <n v="0"/>
    <n v="0.39600000000000002"/>
    <n v="0.8580000000000001"/>
    <n v="0.78100000000000003"/>
    <n v="1.0010000000000001"/>
    <n v="0.83600000000000008"/>
    <n v="0.69300000000000006"/>
    <n v="0.44000000000000006"/>
    <n v="1.0120000000000002"/>
    <n v="0.47300000000000003"/>
    <n v="0.71500000000000008"/>
    <n v="1.0669999999999999"/>
    <n v="0.53900000000000003"/>
    <n v="0.7370000000000001"/>
    <n v="0.38500000000000006"/>
    <n v="1.0340000000000003"/>
    <n v="1.0230000000000001"/>
    <n v="0.88000000000000012"/>
    <n v="50.6"/>
    <n v="8.8000000000000007"/>
    <n v="0"/>
    <n v="0"/>
    <n v="0"/>
    <n v="31.900000000000002"/>
    <n v="16.5"/>
    <n v="4.4000000000000004"/>
    <n v="0"/>
    <n v="30.800000000000004"/>
    <n v="0"/>
    <n v="14.3"/>
    <n v="14.3"/>
    <n v="17.600000000000001"/>
    <n v="30.800000000000004"/>
    <n v="26.400000000000002"/>
    <n v="0"/>
    <n v="24.200000000000003"/>
    <n v="8.8000000000000007"/>
    <n v="12.100000000000001"/>
    <n v="5.5"/>
    <n v="0"/>
    <n v="34.1"/>
    <n v="17.600000000000001"/>
    <n v="25.3"/>
    <n v="9.9"/>
    <n v="4.4000000000000004"/>
    <n v="3.3000000000000003"/>
    <n v="0"/>
    <n v="13.200000000000001"/>
    <n v="15.400000000000002"/>
    <n v="0"/>
    <n v="7.7000000000000011"/>
    <n v="0"/>
    <n v="30.800000000000004"/>
    <n v="7.7000000000000011"/>
    <n v="66"/>
    <n v="17.600000000000001"/>
    <n v="5.5"/>
    <n v="14.3"/>
    <x v="0"/>
  </r>
  <r>
    <x v="89"/>
    <x v="2"/>
    <x v="29"/>
    <n v="437.8"/>
    <n v="92.4"/>
    <n v="171.60000000000002"/>
    <n v="85.8"/>
    <n v="88"/>
    <n v="0"/>
    <n v="0.96800000000000008"/>
    <n v="0.81400000000000006"/>
    <n v="0.78100000000000003"/>
    <n v="0.95700000000000007"/>
    <n v="1.0120000000000002"/>
    <n v="0.66"/>
    <n v="1.0340000000000003"/>
    <n v="0.97900000000000009"/>
    <n v="0.78100000000000003"/>
    <n v="1.056"/>
    <n v="0.86900000000000011"/>
    <n v="0.79200000000000004"/>
    <n v="0.94600000000000006"/>
    <n v="1.0780000000000001"/>
    <n v="0.9900000000000001"/>
    <n v="0.6160000000000001"/>
    <n v="0.29700000000000004"/>
    <n v="0"/>
    <n v="36.300000000000004"/>
    <n v="0"/>
    <n v="17.600000000000001"/>
    <n v="8.8000000000000007"/>
    <n v="36.300000000000004"/>
    <n v="26.400000000000002"/>
    <n v="11"/>
    <n v="35.200000000000003"/>
    <n v="0"/>
    <n v="7.7000000000000011"/>
    <n v="7.7000000000000011"/>
    <n v="0"/>
    <n v="33"/>
    <n v="5.5"/>
    <n v="0"/>
    <n v="30.800000000000004"/>
    <n v="2.2000000000000002"/>
    <n v="8.8000000000000007"/>
    <n v="0"/>
    <n v="0"/>
    <n v="0"/>
    <n v="33"/>
    <n v="3.3000000000000003"/>
    <n v="0"/>
    <n v="6.6000000000000005"/>
    <n v="41.800000000000004"/>
    <n v="1.1000000000000001"/>
    <n v="0"/>
    <n v="0"/>
    <n v="25.3"/>
    <n v="0"/>
    <n v="0"/>
    <n v="0"/>
    <n v="0"/>
    <n v="17.600000000000001"/>
    <n v="11"/>
    <n v="26.400000000000002"/>
    <n v="11"/>
    <n v="1.1000000000000001"/>
    <x v="0"/>
  </r>
  <r>
    <x v="90"/>
    <x v="2"/>
    <x v="30"/>
    <n v="575.30000000000007"/>
    <n v="172.70000000000002"/>
    <n v="162.80000000000001"/>
    <n v="113.30000000000001"/>
    <n v="126.50000000000001"/>
    <n v="0"/>
    <n v="1.0780000000000001"/>
    <n v="0.57200000000000006"/>
    <n v="0.80300000000000005"/>
    <n v="0.95700000000000007"/>
    <n v="0.93500000000000005"/>
    <n v="0.7370000000000001"/>
    <n v="0.52800000000000002"/>
    <n v="0.13200000000000001"/>
    <n v="0.82500000000000007"/>
    <n v="0.74800000000000011"/>
    <n v="0.8580000000000001"/>
    <n v="0.27500000000000002"/>
    <n v="0.93500000000000005"/>
    <n v="0.97900000000000009"/>
    <n v="0.96800000000000008"/>
    <n v="0.28600000000000003"/>
    <n v="0.28600000000000003"/>
    <n v="0"/>
    <n v="30.800000000000004"/>
    <n v="47.300000000000004"/>
    <n v="29.700000000000003"/>
    <n v="5.5"/>
    <n v="11"/>
    <n v="7.7000000000000011"/>
    <n v="8.8000000000000007"/>
    <n v="22"/>
    <n v="0"/>
    <n v="11"/>
    <n v="23.1"/>
    <n v="24.200000000000003"/>
    <n v="26.400000000000002"/>
    <n v="7.7000000000000011"/>
    <n v="7.7000000000000011"/>
    <n v="37.400000000000006"/>
    <n v="0"/>
    <n v="0"/>
    <n v="0"/>
    <n v="8.8000000000000007"/>
    <n v="12.100000000000001"/>
    <n v="6.6000000000000005"/>
    <n v="8.8000000000000007"/>
    <n v="11"/>
    <n v="3.3000000000000003"/>
    <n v="6.6000000000000005"/>
    <n v="24.200000000000003"/>
    <n v="19.8"/>
    <n v="12.100000000000001"/>
    <n v="9.9"/>
    <n v="8.8000000000000007"/>
    <n v="39.6"/>
    <n v="0"/>
    <n v="1.1000000000000001"/>
    <n v="4.4000000000000004"/>
    <n v="24.200000000000003"/>
    <n v="6.6000000000000005"/>
    <n v="30.800000000000004"/>
    <n v="47.300000000000004"/>
    <x v="0"/>
  </r>
  <r>
    <x v="31"/>
    <x v="3"/>
    <x v="3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3"/>
    <x v="3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3"/>
    <x v="3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3"/>
    <x v="37"/>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3"/>
    <x v="38"/>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3"/>
    <x v="39"/>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91"/>
    <x v="3"/>
    <x v="0"/>
    <n v="510.4"/>
    <n v="103.40000000000002"/>
    <n v="151.79999999999998"/>
    <n v="178.2"/>
    <n v="77"/>
    <n v="0"/>
    <n v="0.96800000000000008"/>
    <n v="0.62700000000000011"/>
    <n v="0.8580000000000001"/>
    <n v="0.94600000000000006"/>
    <n v="1.0230000000000001"/>
    <n v="1.0230000000000001"/>
    <n v="0.74800000000000011"/>
    <n v="0.78100000000000003"/>
    <n v="0.70400000000000007"/>
    <n v="0.78100000000000003"/>
    <n v="0.86900000000000011"/>
    <n v="0.16500000000000001"/>
    <n v="1.0120000000000002"/>
    <n v="1.056"/>
    <n v="1.0340000000000003"/>
    <n v="0.81400000000000006"/>
    <n v="0.45100000000000007"/>
    <n v="39.6"/>
    <n v="3.3000000000000003"/>
    <n v="15.400000000000002"/>
    <n v="4.4000000000000004"/>
    <n v="38.5"/>
    <n v="0"/>
    <n v="13.200000000000001"/>
    <n v="19.8"/>
    <n v="17.600000000000001"/>
    <n v="0"/>
    <n v="7.7000000000000011"/>
    <n v="5.5"/>
    <n v="0"/>
    <n v="0"/>
    <n v="11"/>
    <n v="5.5"/>
    <n v="16.5"/>
    <n v="8.8000000000000007"/>
    <n v="26.400000000000002"/>
    <n v="3.3000000000000003"/>
    <n v="7.7000000000000011"/>
    <n v="45.1"/>
    <n v="13.200000000000001"/>
    <n v="13.200000000000001"/>
    <n v="0"/>
    <n v="0"/>
    <n v="8.8000000000000007"/>
    <n v="50.6"/>
    <n v="13.200000000000001"/>
    <n v="26.400000000000002"/>
    <n v="3.3000000000000003"/>
    <n v="7.7000000000000011"/>
    <n v="27.500000000000004"/>
    <n v="1.1000000000000001"/>
    <n v="6.6000000000000005"/>
    <n v="0"/>
    <n v="7.7000000000000011"/>
    <n v="6.6000000000000005"/>
    <n v="29.700000000000003"/>
    <n v="13.200000000000001"/>
    <x v="0"/>
  </r>
  <r>
    <x v="92"/>
    <x v="3"/>
    <x v="1"/>
    <n v="427.90000000000009"/>
    <n v="62.7"/>
    <n v="56.100000000000016"/>
    <n v="170.50000000000006"/>
    <n v="138.6"/>
    <n v="0"/>
    <n v="0.40700000000000003"/>
    <n v="0.91300000000000014"/>
    <n v="0.93500000000000005"/>
    <n v="0.91300000000000014"/>
    <n v="1.0780000000000001"/>
    <n v="0.78100000000000003"/>
    <n v="0.67100000000000004"/>
    <n v="0.70400000000000007"/>
    <n v="1.1000000000000001"/>
    <n v="0.71500000000000008"/>
    <n v="0.71500000000000008"/>
    <n v="0.52800000000000002"/>
    <n v="0.52800000000000002"/>
    <n v="0.46200000000000002"/>
    <n v="0.30800000000000005"/>
    <n v="1.0010000000000001"/>
    <n v="1.0450000000000002"/>
    <n v="0"/>
    <n v="8.8000000000000007"/>
    <n v="28.6"/>
    <n v="7.7000000000000011"/>
    <n v="2.2000000000000002"/>
    <n v="0"/>
    <n v="6.6000000000000005"/>
    <n v="0"/>
    <n v="1.1000000000000001"/>
    <n v="1.1000000000000001"/>
    <n v="62.7"/>
    <n v="6.6000000000000005"/>
    <n v="0"/>
    <n v="39.6"/>
    <n v="48.400000000000006"/>
    <n v="33"/>
    <n v="8.8000000000000007"/>
    <n v="0"/>
    <n v="2.2000000000000002"/>
    <n v="0"/>
    <n v="37.400000000000006"/>
    <n v="34.1"/>
    <n v="13.200000000000001"/>
    <n v="17.600000000000001"/>
    <n v="0"/>
    <n v="26.400000000000002"/>
    <n v="12.100000000000001"/>
    <n v="15.400000000000002"/>
    <n v="0"/>
    <n v="14.300000000000033"/>
    <n v="14.3"/>
    <n v="0"/>
    <n v="0"/>
    <n v="5.5"/>
    <n v="1.1000000000000001"/>
    <n v="25.3"/>
    <n v="16.5"/>
    <n v="0"/>
    <n v="0"/>
    <n v="0"/>
    <x v="0"/>
  </r>
  <r>
    <x v="93"/>
    <x v="3"/>
    <x v="2"/>
    <n v="427.9"/>
    <n v="91.300000000000011"/>
    <n v="99.000000000000014"/>
    <n v="101.2"/>
    <n v="136.4"/>
    <n v="0"/>
    <n v="0.95700000000000007"/>
    <n v="0.77000000000000013"/>
    <n v="0.82500000000000007"/>
    <n v="0.89100000000000013"/>
    <n v="0.78100000000000003"/>
    <n v="1.0010000000000001"/>
    <n v="0.63800000000000001"/>
    <n v="1.0669999999999999"/>
    <n v="0.83600000000000008"/>
    <n v="0.74800000000000011"/>
    <n v="0.67100000000000004"/>
    <n v="1.0669999999999999"/>
    <n v="1.1000000000000001"/>
    <n v="0.97900000000000009"/>
    <n v="0.13200000000000001"/>
    <n v="0.41800000000000004"/>
    <n v="0.66"/>
    <n v="1.1000000000000001"/>
    <n v="42.900000000000006"/>
    <n v="0"/>
    <n v="0"/>
    <n v="6.6000000000000005"/>
    <n v="9.9"/>
    <n v="17.600000000000001"/>
    <n v="4.4000000000000004"/>
    <n v="1.1000000000000001"/>
    <n v="15.400000000000002"/>
    <n v="36.300000000000004"/>
    <n v="41.800000000000004"/>
    <n v="25.3"/>
    <n v="3.3000000000000003"/>
    <n v="29.700000000000003"/>
    <n v="3.3000000000000003"/>
    <n v="0"/>
    <n v="20.900000000000002"/>
    <n v="12.100000000000001"/>
    <n v="0"/>
    <n v="0"/>
    <n v="1.1000000000000001"/>
    <n v="3.3000000000000003"/>
    <n v="16.5"/>
    <n v="0"/>
    <n v="24.200000000000003"/>
    <n v="20.900000000000002"/>
    <n v="35.200000000000003"/>
    <n v="0"/>
    <n v="0"/>
    <n v="9.9"/>
    <n v="0"/>
    <n v="7.7000000000000011"/>
    <n v="0"/>
    <n v="3.3000000000000003"/>
    <n v="0"/>
    <n v="11"/>
    <n v="0"/>
    <n v="19.8"/>
    <n v="39.6"/>
    <x v="0"/>
  </r>
  <r>
    <x v="94"/>
    <x v="3"/>
    <x v="3"/>
    <n v="448.80000000000007"/>
    <n v="102.30000000000001"/>
    <n v="132.00000000000003"/>
    <n v="113.30000000000001"/>
    <n v="101.20000000000002"/>
    <n v="0"/>
    <n v="0.49500000000000005"/>
    <n v="0.51700000000000013"/>
    <n v="0.88000000000000012"/>
    <n v="0.88000000000000012"/>
    <n v="0.9900000000000001"/>
    <n v="0.66"/>
    <n v="0.63800000000000001"/>
    <n v="0.72600000000000009"/>
    <n v="0.66"/>
    <n v="1.089"/>
    <n v="0.63800000000000001"/>
    <n v="0.78100000000000003"/>
    <n v="1.056"/>
    <n v="0.93500000000000005"/>
    <n v="0.44000000000000006"/>
    <n v="1.1000000000000001"/>
    <n v="0.81400000000000006"/>
    <n v="24.200000000000003"/>
    <n v="0"/>
    <n v="3.3000000000000003"/>
    <n v="6.6000000000000005"/>
    <n v="23.1"/>
    <n v="13.200000000000001"/>
    <n v="9.9"/>
    <n v="26.400000000000002"/>
    <n v="0"/>
    <n v="25.3"/>
    <n v="0"/>
    <n v="17.600000000000001"/>
    <n v="30.800000000000004"/>
    <n v="0"/>
    <n v="0"/>
    <n v="26.400000000000002"/>
    <n v="26.400000000000002"/>
    <n v="0"/>
    <n v="0"/>
    <n v="0"/>
    <n v="24.200000000000003"/>
    <n v="46.2"/>
    <n v="8.8000000000000007"/>
    <n v="0"/>
    <n v="0"/>
    <n v="0"/>
    <n v="34.1"/>
    <n v="0"/>
    <n v="0"/>
    <n v="0"/>
    <n v="8.8000000000000007"/>
    <n v="22"/>
    <n v="9.9"/>
    <n v="2.2000000000000002"/>
    <n v="2.2000000000000002"/>
    <n v="0"/>
    <n v="34.1"/>
    <n v="0"/>
    <n v="17.600000000000001"/>
    <n v="5.5"/>
    <x v="0"/>
  </r>
  <r>
    <x v="95"/>
    <x v="3"/>
    <x v="4"/>
    <n v="463.10000000000014"/>
    <n v="198"/>
    <n v="113.30000000000001"/>
    <n v="60.5"/>
    <n v="91.300000000000139"/>
    <n v="0"/>
    <n v="0.46200000000000002"/>
    <n v="1.0450000000000002"/>
    <n v="0.80300000000000005"/>
    <n v="0.52800000000000002"/>
    <n v="1.0780000000000001"/>
    <n v="0.7370000000000001"/>
    <n v="0.6160000000000001"/>
    <n v="0.88000000000000012"/>
    <n v="0.62700000000000011"/>
    <n v="0.74800000000000011"/>
    <n v="0.71500000000000008"/>
    <n v="0.94600000000000006"/>
    <n v="0.94600000000000006"/>
    <n v="1.0340000000000003"/>
    <n v="0.27500000000000002"/>
    <n v="1.0780000000000001"/>
    <n v="1.0669999999999999"/>
    <n v="0"/>
    <n v="42.900000000000006"/>
    <n v="2.2000000000000002"/>
    <n v="0"/>
    <n v="0"/>
    <n v="57.2"/>
    <n v="0"/>
    <n v="0"/>
    <n v="7.7000000000000011"/>
    <n v="3.3000000000000003"/>
    <n v="0"/>
    <n v="12.100000000000126"/>
    <n v="9.9"/>
    <n v="0"/>
    <n v="6.6000000000000005"/>
    <n v="9.9"/>
    <n v="1.1000000000000001"/>
    <n v="6.6000000000000005"/>
    <n v="13.200000000000001"/>
    <n v="31.900000000000002"/>
    <n v="4.4000000000000004"/>
    <n v="8.8000000000000007"/>
    <n v="20.900000000000002"/>
    <n v="11"/>
    <n v="3.3000000000000003"/>
    <n v="0"/>
    <n v="0"/>
    <n v="0"/>
    <n v="0"/>
    <n v="12.100000000000001"/>
    <n v="9.9"/>
    <n v="0"/>
    <n v="37.400000000000006"/>
    <n v="3.3000000000000003"/>
    <n v="31.900000000000002"/>
    <n v="13.200000000000001"/>
    <n v="23.1"/>
    <n v="35.200000000000003"/>
    <n v="3.3000000000000003"/>
    <n v="40.700000000000003"/>
    <x v="0"/>
  </r>
  <r>
    <x v="96"/>
    <x v="3"/>
    <x v="5"/>
    <n v="525.80000000000007"/>
    <n v="92.4"/>
    <n v="105.6"/>
    <n v="205.70000000000002"/>
    <n v="122.10000000000002"/>
    <n v="0"/>
    <n v="0.59400000000000008"/>
    <n v="0.68200000000000005"/>
    <n v="0.81400000000000006"/>
    <n v="1.056"/>
    <n v="0.67100000000000004"/>
    <n v="0.93500000000000005"/>
    <n v="1.0340000000000003"/>
    <n v="0.8580000000000001"/>
    <n v="0.44000000000000006"/>
    <n v="0.82500000000000007"/>
    <n v="0.93500000000000005"/>
    <n v="0.93500000000000005"/>
    <n v="0.9900000000000001"/>
    <n v="0.48400000000000004"/>
    <n v="0.77000000000000013"/>
    <n v="0.6160000000000001"/>
    <n v="0.51700000000000013"/>
    <n v="0"/>
    <n v="19.8"/>
    <n v="33"/>
    <n v="38.5"/>
    <n v="0"/>
    <n v="2.2000000000000002"/>
    <n v="0"/>
    <n v="0"/>
    <n v="12.100000000000001"/>
    <n v="0"/>
    <n v="11"/>
    <n v="27.500000000000004"/>
    <n v="27.500000000000004"/>
    <n v="16.5"/>
    <n v="7.7000000000000011"/>
    <n v="28.6"/>
    <n v="0"/>
    <n v="4.4000000000000004"/>
    <n v="0"/>
    <n v="9.9"/>
    <n v="12.100000000000001"/>
    <n v="9.9"/>
    <n v="1.1000000000000001"/>
    <n v="60.500000000000007"/>
    <n v="29.700000000000003"/>
    <n v="37.400000000000006"/>
    <n v="1.1000000000000001"/>
    <n v="0"/>
    <n v="36.300000000000004"/>
    <n v="17.600000000000001"/>
    <n v="6.6000000000000005"/>
    <n v="0"/>
    <n v="20.900000000000002"/>
    <n v="0"/>
    <n v="15.400000000000002"/>
    <n v="27.500000000000004"/>
    <n v="0"/>
    <n v="22"/>
    <n v="0"/>
    <n v="0"/>
    <x v="0"/>
  </r>
  <r>
    <x v="97"/>
    <x v="3"/>
    <x v="6"/>
    <n v="588.50000000000011"/>
    <n v="150.69999999999999"/>
    <n v="84.700000000000017"/>
    <n v="139.70000000000002"/>
    <n v="213.40000000000009"/>
    <n v="1"/>
    <n v="0.64900000000000002"/>
    <n v="0.7370000000000001"/>
    <n v="1.089"/>
    <n v="0.44000000000000006"/>
    <n v="0.9900000000000001"/>
    <n v="0.60500000000000009"/>
    <n v="0.50600000000000012"/>
    <n v="0.86900000000000011"/>
    <n v="1.0340000000000003"/>
    <n v="0.67100000000000004"/>
    <n v="0.78100000000000003"/>
    <n v="0.9900000000000001"/>
    <n v="0.75900000000000012"/>
    <n v="0.38500000000000006"/>
    <n v="1.0780000000000001"/>
    <n v="0.34100000000000003"/>
    <n v="0.95700000000000007"/>
    <n v="8.8000000000000007"/>
    <n v="6.6000000000000005"/>
    <n v="24.200000000000003"/>
    <n v="13.200000000000001"/>
    <n v="6.6000000000000005"/>
    <n v="0"/>
    <n v="2.2000000000000002"/>
    <n v="20.900000000000002"/>
    <n v="0"/>
    <n v="2.2000000000000002"/>
    <n v="33"/>
    <n v="31.900000000000002"/>
    <n v="0"/>
    <n v="44"/>
    <n v="17.600000000000001"/>
    <n v="0"/>
    <n v="41.800000000000004"/>
    <n v="46.2"/>
    <n v="8.8000000000000007"/>
    <n v="23.100000000000065"/>
    <n v="4.4000000000000004"/>
    <n v="49.500000000000007"/>
    <n v="23.1"/>
    <n v="14.3"/>
    <n v="0"/>
    <n v="34.1"/>
    <n v="14.3"/>
    <n v="0"/>
    <n v="0"/>
    <n v="0"/>
    <n v="17.600000000000001"/>
    <n v="24.200000000000003"/>
    <n v="0"/>
    <n v="17.600000000000001"/>
    <n v="0"/>
    <n v="33"/>
    <n v="17.600000000000001"/>
    <n v="12.100000000000001"/>
    <n v="0"/>
    <n v="28.6"/>
    <x v="0"/>
  </r>
  <r>
    <x v="98"/>
    <x v="3"/>
    <x v="7"/>
    <n v="690.80000000000007"/>
    <n v="210.1"/>
    <n v="201.30000000000004"/>
    <n v="135.30000000000001"/>
    <n v="144.10000000000002"/>
    <n v="1"/>
    <n v="0.91300000000000014"/>
    <n v="0.9900000000000001"/>
    <n v="0.81400000000000006"/>
    <n v="1.0120000000000002"/>
    <n v="0.37400000000000005"/>
    <n v="1.0780000000000001"/>
    <n v="0.6160000000000001"/>
    <n v="0.71500000000000008"/>
    <n v="0.66"/>
    <n v="0.67100000000000004"/>
    <n v="0.72600000000000009"/>
    <n v="0.9900000000000001"/>
    <n v="0.64900000000000002"/>
    <n v="0.80300000000000005"/>
    <n v="1.0120000000000002"/>
    <n v="0.66"/>
    <n v="1.0120000000000002"/>
    <n v="3.3000000000000003"/>
    <n v="19.8"/>
    <n v="0"/>
    <n v="36.300000000000004"/>
    <n v="61.600000000000009"/>
    <n v="0"/>
    <n v="35.200000000000003"/>
    <n v="14.3"/>
    <n v="30.800000000000004"/>
    <n v="0"/>
    <n v="0"/>
    <n v="0"/>
    <n v="19.8"/>
    <n v="0"/>
    <n v="0"/>
    <n v="52.800000000000004"/>
    <n v="1.1000000000000001"/>
    <n v="9.9"/>
    <n v="55.000000000000007"/>
    <n v="5.5"/>
    <n v="0"/>
    <n v="14.3"/>
    <n v="0"/>
    <n v="1.1000000000000001"/>
    <n v="7.7000000000000011"/>
    <n v="40.700000000000003"/>
    <n v="0"/>
    <n v="0"/>
    <n v="31.900000000000002"/>
    <n v="39.6"/>
    <n v="33"/>
    <n v="0"/>
    <n v="57.2"/>
    <n v="38.5"/>
    <n v="0"/>
    <n v="0"/>
    <n v="0"/>
    <n v="44"/>
    <n v="36.300000000000004"/>
    <n v="1.1000000000000001"/>
    <x v="0"/>
  </r>
  <r>
    <x v="99"/>
    <x v="3"/>
    <x v="8"/>
    <n v="486.20000000000005"/>
    <n v="132"/>
    <n v="122.10000000000002"/>
    <n v="89.100000000000009"/>
    <n v="143"/>
    <n v="0"/>
    <n v="0.30800000000000005"/>
    <n v="0.86900000000000011"/>
    <n v="0.88000000000000012"/>
    <n v="0.9900000000000001"/>
    <n v="0.84700000000000009"/>
    <n v="0.75900000000000012"/>
    <n v="0.24200000000000002"/>
    <n v="0.17600000000000002"/>
    <n v="0.68200000000000005"/>
    <n v="0.60500000000000009"/>
    <n v="0.69300000000000006"/>
    <n v="1.0780000000000001"/>
    <n v="1.0450000000000002"/>
    <n v="0.39600000000000002"/>
    <n v="0.62700000000000011"/>
    <n v="0.95700000000000007"/>
    <n v="0.81400000000000006"/>
    <n v="0"/>
    <n v="16.5"/>
    <n v="2.2000000000000002"/>
    <n v="4.4000000000000004"/>
    <n v="13.200000000000001"/>
    <n v="1.1000000000000001"/>
    <n v="5.5"/>
    <n v="33"/>
    <n v="15.400000000000002"/>
    <n v="30.800000000000004"/>
    <n v="5.5"/>
    <n v="8.8000000000000007"/>
    <n v="25.3"/>
    <n v="0"/>
    <n v="19.8"/>
    <n v="6.6000000000000005"/>
    <n v="13.200000000000001"/>
    <n v="8.8000000000000007"/>
    <n v="56.1"/>
    <n v="4.4000000000000004"/>
    <n v="0"/>
    <n v="12.100000000000001"/>
    <n v="0"/>
    <n v="0"/>
    <n v="14.3"/>
    <n v="0"/>
    <n v="12.100000000000001"/>
    <n v="26.400000000000002"/>
    <n v="24.200000000000003"/>
    <n v="0"/>
    <n v="36.300000000000004"/>
    <n v="20.900000000000002"/>
    <n v="0"/>
    <n v="6.6000000000000005"/>
    <n v="22"/>
    <n v="0"/>
    <n v="16.5"/>
    <n v="18.700000000000003"/>
    <n v="0"/>
    <n v="11"/>
    <x v="0"/>
  </r>
  <r>
    <x v="100"/>
    <x v="3"/>
    <x v="9"/>
    <n v="606.1"/>
    <n v="205.70000000000005"/>
    <n v="75.900000000000006"/>
    <n v="187"/>
    <n v="137.5"/>
    <n v="1"/>
    <n v="0.22000000000000003"/>
    <n v="0.70400000000000007"/>
    <n v="0.9900000000000001"/>
    <n v="0.74800000000000011"/>
    <n v="0.51700000000000013"/>
    <n v="0.55000000000000004"/>
    <n v="0.84700000000000009"/>
    <n v="0.78100000000000003"/>
    <n v="0.74800000000000011"/>
    <n v="0.95700000000000007"/>
    <n v="0.63800000000000001"/>
    <n v="1.0450000000000002"/>
    <n v="0.91300000000000014"/>
    <n v="1.0120000000000002"/>
    <n v="1.0010000000000001"/>
    <n v="0.55000000000000004"/>
    <n v="0.7370000000000001"/>
    <n v="13.200000000000001"/>
    <n v="9.9"/>
    <n v="6.6000000000000005"/>
    <n v="0"/>
    <n v="0"/>
    <n v="18.700000000000003"/>
    <n v="0"/>
    <n v="0"/>
    <n v="18.700000000000003"/>
    <n v="8.8000000000000007"/>
    <n v="2.2000000000000002"/>
    <n v="8.8000000000000007"/>
    <n v="28.6"/>
    <n v="25.3"/>
    <n v="16.5"/>
    <n v="39.6"/>
    <n v="0"/>
    <n v="0"/>
    <n v="18.700000000000003"/>
    <n v="0"/>
    <n v="1.1000000000000001"/>
    <n v="44"/>
    <n v="28.6"/>
    <n v="12.100000000000001"/>
    <n v="16.5"/>
    <n v="42.900000000000006"/>
    <n v="17.600000000000001"/>
    <n v="24.200000000000003"/>
    <n v="0"/>
    <n v="0"/>
    <n v="0"/>
    <n v="34.1"/>
    <n v="40.700000000000003"/>
    <n v="11"/>
    <n v="0"/>
    <n v="8.8000000000000007"/>
    <n v="34.1"/>
    <n v="0"/>
    <n v="46.2"/>
    <n v="30.800000000000004"/>
    <x v="0"/>
  </r>
  <r>
    <x v="101"/>
    <x v="3"/>
    <x v="10"/>
    <n v="513.70000000000005"/>
    <n v="154.00000000000014"/>
    <n v="187"/>
    <n v="97.9"/>
    <n v="74.800000000000011"/>
    <n v="0"/>
    <n v="0.38500000000000006"/>
    <n v="0.7370000000000001"/>
    <n v="0.79200000000000004"/>
    <n v="0.92400000000000004"/>
    <n v="0.66"/>
    <n v="1.0120000000000002"/>
    <n v="0.71500000000000008"/>
    <n v="0.75900000000000012"/>
    <n v="0.67100000000000004"/>
    <n v="0.84700000000000009"/>
    <n v="0.74800000000000011"/>
    <n v="0.63800000000000001"/>
    <n v="0.55000000000000004"/>
    <n v="1.089"/>
    <n v="0.89100000000000013"/>
    <n v="1.0780000000000001"/>
    <n v="0.97900000000000009"/>
    <n v="8.8000000000000007"/>
    <n v="40.700000000000003"/>
    <n v="19.8"/>
    <n v="0"/>
    <n v="6.6000000000000005"/>
    <n v="18.700000000000003"/>
    <n v="60.500000000000007"/>
    <n v="1.1000000000000001"/>
    <n v="0"/>
    <n v="30.800000000000004"/>
    <n v="3.3000000000000003"/>
    <n v="5.5"/>
    <n v="9.9"/>
    <n v="0"/>
    <n v="1.1000000000000001"/>
    <n v="7.7000000000000011"/>
    <n v="0"/>
    <n v="6.6000000000000005"/>
    <n v="26.400000000000002"/>
    <n v="17.600000000000001"/>
    <n v="13.200000000000001"/>
    <n v="3.3000000000000003"/>
    <n v="2.2000000000000002"/>
    <n v="7.7000000000000011"/>
    <n v="7.7000000000000011"/>
    <n v="9.9"/>
    <n v="27.500000000000004"/>
    <n v="0"/>
    <n v="26.400000000000002"/>
    <n v="0"/>
    <n v="15.400000000000002"/>
    <n v="1.1000000000001251"/>
    <n v="56.1"/>
    <n v="35.200000000000003"/>
    <n v="5.5"/>
    <n v="3.3000000000000003"/>
    <n v="5.5"/>
    <n v="4.4000000000000004"/>
    <n v="19.8"/>
    <n v="7.7000000000000011"/>
    <x v="0"/>
  </r>
  <r>
    <x v="102"/>
    <x v="3"/>
    <x v="11"/>
    <n v="492.79999999999995"/>
    <n v="145.19999999999999"/>
    <n v="133.1"/>
    <n v="90.2"/>
    <n v="124.30000000000001"/>
    <n v="0"/>
    <n v="0.44000000000000006"/>
    <n v="0.57200000000000006"/>
    <n v="0.93500000000000005"/>
    <n v="0.92400000000000004"/>
    <n v="0.39600000000000002"/>
    <n v="0.95700000000000007"/>
    <n v="0.67100000000000004"/>
    <n v="0.88000000000000012"/>
    <n v="0.79200000000000004"/>
    <n v="0.69300000000000006"/>
    <n v="1.1000000000000001"/>
    <n v="1.0450000000000002"/>
    <n v="0.56100000000000005"/>
    <n v="0.82500000000000007"/>
    <n v="0.45100000000000007"/>
    <n v="0.33"/>
    <n v="1.0230000000000001"/>
    <n v="6.6000000000000005"/>
    <n v="8.8000000000000007"/>
    <n v="3.3000000000000003"/>
    <n v="2.2000000000000002"/>
    <n v="0"/>
    <n v="3.3000000000000003"/>
    <n v="7.7000000000000011"/>
    <n v="55.000000000000007"/>
    <n v="33"/>
    <n v="13.200000000000001"/>
    <n v="0"/>
    <n v="18.700000000000003"/>
    <n v="19.8"/>
    <n v="0"/>
    <n v="6.6000000000000005"/>
    <n v="46.2"/>
    <n v="14.3"/>
    <n v="12.100000000000001"/>
    <n v="1.1000000000000001"/>
    <n v="5.5"/>
    <n v="25.3"/>
    <n v="0"/>
    <n v="0"/>
    <n v="2.2000000000000002"/>
    <n v="33"/>
    <n v="11"/>
    <n v="4.4000000000000004"/>
    <n v="12.100000000000001"/>
    <n v="2.2000000000000002"/>
    <n v="0"/>
    <n v="29.700000000000003"/>
    <n v="5.5"/>
    <n v="44"/>
    <n v="0"/>
    <n v="0"/>
    <n v="0"/>
    <n v="14.3"/>
    <n v="45.1"/>
    <n v="0"/>
    <n v="6.6000000000000005"/>
    <x v="0"/>
  </r>
  <r>
    <x v="103"/>
    <x v="3"/>
    <x v="12"/>
    <n v="550.00000000000011"/>
    <n v="161.70000000000002"/>
    <n v="104.5"/>
    <n v="167.20000000000002"/>
    <n v="116.60000000000001"/>
    <n v="0"/>
    <n v="0.28600000000000003"/>
    <n v="0.71500000000000008"/>
    <n v="0.80300000000000005"/>
    <n v="0.91300000000000014"/>
    <n v="0.58300000000000007"/>
    <n v="0.70400000000000007"/>
    <n v="0.82500000000000007"/>
    <n v="0.95700000000000007"/>
    <n v="0.82500000000000007"/>
    <n v="0.77000000000000013"/>
    <n v="1.0450000000000002"/>
    <n v="1.0450000000000002"/>
    <n v="0.9900000000000001"/>
    <n v="0.90200000000000014"/>
    <n v="1.0780000000000001"/>
    <n v="1.1000000000000001"/>
    <n v="0.95700000000000007"/>
    <n v="48.400000000000006"/>
    <n v="4.4000000000000004"/>
    <n v="0"/>
    <n v="3.3000000000000003"/>
    <n v="16.5"/>
    <n v="4.4000000000000004"/>
    <n v="0"/>
    <n v="25.3"/>
    <n v="2.2000000000000002"/>
    <n v="0"/>
    <n v="4.4000000000000004"/>
    <n v="1.1000000000000001"/>
    <n v="42.900000000000006"/>
    <n v="7.7000000000000011"/>
    <n v="6.6000000000000005"/>
    <n v="0"/>
    <n v="0"/>
    <n v="38.5"/>
    <n v="1.1000000000000001"/>
    <n v="18.700000000000003"/>
    <n v="0"/>
    <n v="49.500000000000007"/>
    <n v="9.9"/>
    <n v="17.600000000000001"/>
    <n v="9.9"/>
    <n v="20.900000000000002"/>
    <n v="15.400000000000002"/>
    <n v="30.800000000000004"/>
    <n v="0"/>
    <n v="13.200000000000001"/>
    <n v="0"/>
    <n v="51.7"/>
    <n v="15.400000000000002"/>
    <n v="8.8000000000000007"/>
    <n v="39.6"/>
    <n v="0"/>
    <n v="33"/>
    <n v="0"/>
    <n v="9.9"/>
    <n v="3.3000000000000003"/>
    <x v="0"/>
  </r>
  <r>
    <x v="104"/>
    <x v="3"/>
    <x v="13"/>
    <n v="624.80000000000007"/>
    <n v="139.70000000000002"/>
    <n v="148.5"/>
    <n v="229.89999999999998"/>
    <n v="106.7"/>
    <n v="0"/>
    <n v="0.77000000000000013"/>
    <n v="0.6160000000000001"/>
    <n v="0.79200000000000004"/>
    <n v="0.95700000000000007"/>
    <n v="1.0120000000000002"/>
    <n v="0.67100000000000004"/>
    <n v="1.0120000000000002"/>
    <n v="0.84700000000000009"/>
    <n v="0.83600000000000008"/>
    <n v="0.97900000000000009"/>
    <n v="0.52800000000000002"/>
    <n v="1.0010000000000001"/>
    <n v="0.96800000000000008"/>
    <n v="1.0340000000000003"/>
    <n v="1.089"/>
    <n v="0.45100000000000007"/>
    <n v="0.7370000000000001"/>
    <n v="45.1"/>
    <n v="7.7000000000000011"/>
    <n v="0"/>
    <n v="16.5"/>
    <n v="15.400000000000002"/>
    <n v="15.400000000000002"/>
    <n v="0"/>
    <n v="23.1"/>
    <n v="23.1"/>
    <n v="2.2000000000000002"/>
    <n v="35.200000000000003"/>
    <n v="1.1000000000000001"/>
    <n v="8.8000000000000007"/>
    <n v="0"/>
    <n v="0"/>
    <n v="29.700000000000003"/>
    <n v="50.6"/>
    <n v="5.5"/>
    <n v="11"/>
    <n v="0"/>
    <n v="3.3000000000000003"/>
    <n v="35.200000000000003"/>
    <n v="30.800000000000004"/>
    <n v="0"/>
    <n v="22"/>
    <n v="46.2"/>
    <n v="40.700000000000003"/>
    <n v="1.1000000000000001"/>
    <n v="15.400000000000002"/>
    <n v="35.200000000000003"/>
    <n v="34.1"/>
    <n v="0"/>
    <n v="14.3"/>
    <n v="12.100000000000001"/>
    <n v="8.8000000000000007"/>
    <n v="27.500000000000004"/>
    <n v="5.5"/>
    <n v="17.600000000000001"/>
    <n v="19.8"/>
    <n v="0"/>
    <x v="0"/>
  </r>
  <r>
    <x v="105"/>
    <x v="3"/>
    <x v="14"/>
    <n v="495.00000000000006"/>
    <n v="102.30000000000001"/>
    <n v="159.50000000000009"/>
    <n v="115.5"/>
    <n v="117.69999999999999"/>
    <n v="0"/>
    <n v="0.62700000000000011"/>
    <n v="0.88000000000000012"/>
    <n v="0.96800000000000008"/>
    <n v="0.92400000000000004"/>
    <n v="1.0230000000000001"/>
    <n v="0.75900000000000012"/>
    <n v="0.9900000000000001"/>
    <n v="0.82500000000000007"/>
    <n v="0.83600000000000008"/>
    <n v="0.16500000000000001"/>
    <n v="0.97900000000000009"/>
    <n v="0.88000000000000012"/>
    <n v="1.0780000000000001"/>
    <n v="0.95700000000000007"/>
    <n v="0.8580000000000001"/>
    <n v="0.47300000000000003"/>
    <n v="0.88000000000000012"/>
    <n v="48.400000000000006"/>
    <n v="0"/>
    <n v="19.8"/>
    <n v="0"/>
    <n v="3.3000000000000003"/>
    <n v="13.200000000000001"/>
    <n v="6.6000000000000005"/>
    <n v="19.8"/>
    <n v="40.700000000000003"/>
    <n v="7.7000000000000632"/>
    <n v="22"/>
    <n v="0"/>
    <n v="12.099999999999985"/>
    <n v="3.3000000000000003"/>
    <n v="5.5"/>
    <n v="56.1"/>
    <n v="23.1"/>
    <n v="12.100000000000001"/>
    <n v="1.1000000000000001"/>
    <n v="4.4000000000000004"/>
    <n v="19.8"/>
    <n v="0"/>
    <n v="9.9"/>
    <n v="18.700000000000003"/>
    <n v="0"/>
    <n v="3.3000000000000003"/>
    <n v="6.6000000000000005"/>
    <n v="26.400000000000002"/>
    <n v="0"/>
    <n v="30.800000000000004"/>
    <n v="0"/>
    <n v="6.6000000000000005"/>
    <n v="37.400000000000006"/>
    <n v="0"/>
    <n v="0"/>
    <n v="14.3"/>
    <n v="0"/>
    <n v="6.6000000000000005"/>
    <n v="0"/>
    <n v="37.400000000000006"/>
    <x v="0"/>
  </r>
  <r>
    <x v="106"/>
    <x v="3"/>
    <x v="15"/>
    <n v="775.5"/>
    <n v="265.10000000000002"/>
    <n v="201.3"/>
    <n v="144.1"/>
    <n v="165"/>
    <n v="0"/>
    <n v="0.27500000000000002"/>
    <n v="0.55000000000000004"/>
    <n v="0.81400000000000006"/>
    <n v="0.96800000000000008"/>
    <n v="1.0450000000000002"/>
    <n v="0.18700000000000003"/>
    <n v="0.6160000000000001"/>
    <n v="0.74800000000000011"/>
    <n v="0.95700000000000007"/>
    <n v="0.95700000000000007"/>
    <n v="1.089"/>
    <n v="1.0669999999999999"/>
    <n v="0.27500000000000002"/>
    <n v="0.46200000000000002"/>
    <n v="0.95700000000000007"/>
    <n v="1.1000000000000001"/>
    <n v="0.94600000000000006"/>
    <n v="30.800000000000004"/>
    <n v="0"/>
    <n v="0"/>
    <n v="20.900000000000002"/>
    <n v="22"/>
    <n v="36.300000000000004"/>
    <n v="20.900000000000002"/>
    <n v="61.600000000000009"/>
    <n v="4.4000000000000004"/>
    <n v="4.4000000000000004"/>
    <n v="29.700000000000003"/>
    <n v="5.5"/>
    <n v="0"/>
    <n v="0"/>
    <n v="0"/>
    <n v="14.3"/>
    <n v="50.6"/>
    <n v="15.400000000000002"/>
    <n v="46.2"/>
    <n v="33"/>
    <n v="9.9"/>
    <n v="3.3000000000000003"/>
    <n v="12.100000000000001"/>
    <n v="0"/>
    <n v="45.1"/>
    <n v="6.6000000000000005"/>
    <n v="41.800000000000004"/>
    <n v="12.100000000000001"/>
    <n v="11"/>
    <n v="2.2000000000000002"/>
    <n v="16.5"/>
    <n v="31.900000000000002"/>
    <n v="39.6"/>
    <n v="26.400000000000002"/>
    <n v="42.900000000000006"/>
    <n v="58.300000000000004"/>
    <n v="25.3"/>
    <n v="8.8000000000000007"/>
    <n v="15.400000000000002"/>
    <n v="0"/>
    <x v="0"/>
  </r>
  <r>
    <x v="107"/>
    <x v="3"/>
    <x v="16"/>
    <n v="721.6"/>
    <n v="122.10000000000001"/>
    <n v="224.4"/>
    <n v="133.10000000000002"/>
    <n v="242"/>
    <n v="0"/>
    <n v="0.41800000000000004"/>
    <n v="0.97900000000000009"/>
    <n v="0.83600000000000008"/>
    <n v="1.0120000000000002"/>
    <n v="0.7370000000000001"/>
    <n v="0.88000000000000012"/>
    <n v="0.19800000000000001"/>
    <n v="0.64900000000000002"/>
    <n v="0.66"/>
    <n v="0.75900000000000012"/>
    <n v="0.14300000000000002"/>
    <n v="0.49500000000000005"/>
    <n v="1.0780000000000001"/>
    <n v="1.0780000000000001"/>
    <n v="1.0010000000000001"/>
    <n v="0.93500000000000005"/>
    <n v="0.33"/>
    <n v="8.8000000000000007"/>
    <n v="28.6"/>
    <n v="12.100000000000001"/>
    <n v="34.1"/>
    <n v="31.900000000000002"/>
    <n v="44"/>
    <n v="38.5"/>
    <n v="25.3"/>
    <n v="0"/>
    <n v="1.1000000000000001"/>
    <n v="15.400000000000002"/>
    <n v="38.5"/>
    <n v="53.900000000000006"/>
    <n v="11"/>
    <n v="20.900000000000002"/>
    <n v="29.700000000000003"/>
    <n v="29.700000000000003"/>
    <n v="9.9"/>
    <n v="2.2000000000000002"/>
    <n v="46.2"/>
    <n v="11"/>
    <n v="48.400000000000006"/>
    <n v="0"/>
    <n v="5.5"/>
    <n v="5.5"/>
    <n v="31.900000000000002"/>
    <n v="0"/>
    <n v="2.2000000000000002"/>
    <n v="0"/>
    <n v="28.6"/>
    <n v="0"/>
    <n v="3.3000000000000003"/>
    <n v="2.2000000000000002"/>
    <n v="1.1000000000000001"/>
    <n v="7.7000000000000011"/>
    <n v="14.3"/>
    <n v="39.6"/>
    <n v="48.400000000000006"/>
    <n v="5.5"/>
    <n v="0"/>
    <x v="0"/>
  </r>
  <r>
    <x v="108"/>
    <x v="3"/>
    <x v="17"/>
    <n v="662.19999999999993"/>
    <n v="286"/>
    <n v="119.9"/>
    <n v="130.90000000000003"/>
    <n v="125.4"/>
    <n v="0"/>
    <n v="0.95700000000000007"/>
    <n v="0.91300000000000014"/>
    <n v="1.0120000000000002"/>
    <n v="1.0230000000000001"/>
    <n v="0.90200000000000014"/>
    <n v="1.056"/>
    <n v="0.45100000000000007"/>
    <n v="0.66"/>
    <n v="0.88000000000000012"/>
    <n v="0.49500000000000005"/>
    <n v="0.83600000000000008"/>
    <n v="0.67100000000000004"/>
    <n v="0.93500000000000005"/>
    <n v="1.0450000000000002"/>
    <n v="1.056"/>
    <n v="1.089"/>
    <n v="1.1000000000000001"/>
    <n v="24.200000000000003"/>
    <n v="0"/>
    <n v="0"/>
    <n v="18.700000000000003"/>
    <n v="7.7000000000000011"/>
    <n v="31.900000000000002"/>
    <n v="13.200000000000001"/>
    <n v="1.1000000000000001"/>
    <n v="3.3000000000000003"/>
    <n v="19.8"/>
    <n v="0"/>
    <n v="18.700000000000003"/>
    <n v="4.4000000000000004"/>
    <n v="38.5"/>
    <n v="7.7000000000000011"/>
    <n v="8.8000000000000007"/>
    <n v="4.4000000000000004"/>
    <n v="0"/>
    <n v="24.200000000000003"/>
    <n v="18.700000000000003"/>
    <n v="0"/>
    <n v="40.700000000000003"/>
    <n v="11"/>
    <n v="17.600000000000001"/>
    <n v="4.4000000000000004"/>
    <n v="0"/>
    <n v="0"/>
    <n v="13.200000000000001"/>
    <n v="44"/>
    <n v="0"/>
    <n v="22"/>
    <n v="0"/>
    <n v="46.2"/>
    <n v="62.7"/>
    <n v="20.900000000000002"/>
    <n v="46.2"/>
    <n v="11"/>
    <n v="26.400000000000002"/>
    <n v="25.3"/>
    <n v="25.3"/>
    <x v="0"/>
  </r>
  <r>
    <x v="109"/>
    <x v="3"/>
    <x v="18"/>
    <n v="646.80000000000007"/>
    <n v="128.70000000000005"/>
    <n v="215.60000000000002"/>
    <n v="117.7"/>
    <n v="184.8"/>
    <n v="0"/>
    <n v="0.39600000000000002"/>
    <n v="0.72600000000000009"/>
    <n v="0.84700000000000009"/>
    <n v="0.88000000000000012"/>
    <n v="0.68200000000000005"/>
    <n v="0.88000000000000012"/>
    <n v="1.1000000000000001"/>
    <n v="0.80300000000000005"/>
    <n v="0.69300000000000006"/>
    <n v="0.97900000000000009"/>
    <n v="0.97900000000000009"/>
    <n v="0.51700000000000013"/>
    <n v="1.0780000000000001"/>
    <n v="1.0230000000000001"/>
    <n v="0.80300000000000005"/>
    <n v="0.94600000000000006"/>
    <n v="1.0450000000000002"/>
    <n v="59.400000000000006"/>
    <n v="46.2"/>
    <n v="19.8"/>
    <n v="0"/>
    <n v="11"/>
    <n v="41.800000000000004"/>
    <n v="28.6"/>
    <n v="0"/>
    <n v="0"/>
    <n v="8.8000000000000007"/>
    <n v="2.2000000000000002"/>
    <n v="19.8"/>
    <n v="6.6000000000000005"/>
    <n v="17.600000000000001"/>
    <n v="0"/>
    <n v="31.900000000000002"/>
    <n v="26.400000000000002"/>
    <n v="44"/>
    <n v="22"/>
    <n v="16.5"/>
    <n v="20.900000000000002"/>
    <n v="17.600000000000001"/>
    <n v="16.5"/>
    <n v="17.600000000000001"/>
    <n v="15.400000000000002"/>
    <n v="0"/>
    <n v="0"/>
    <n v="13.200000000000001"/>
    <n v="11"/>
    <n v="5.5"/>
    <n v="26.400000000000002"/>
    <n v="0"/>
    <n v="9.9"/>
    <n v="22"/>
    <n v="1.1000000000000314"/>
    <n v="19.8"/>
    <n v="0"/>
    <n v="18.700000000000003"/>
    <n v="12.100000000000001"/>
    <n v="18.700000000000003"/>
    <x v="0"/>
  </r>
  <r>
    <x v="110"/>
    <x v="3"/>
    <x v="19"/>
    <n v="485.10000000000014"/>
    <n v="107.80000000000001"/>
    <n v="176"/>
    <n v="81.400000000000119"/>
    <n v="119.9"/>
    <n v="0"/>
    <n v="0.83600000000000008"/>
    <n v="0.83600000000000008"/>
    <n v="1.0450000000000002"/>
    <n v="0.89100000000000013"/>
    <n v="0.94600000000000006"/>
    <n v="0.71500000000000008"/>
    <n v="0.66"/>
    <n v="0.70400000000000007"/>
    <n v="0.16500000000000001"/>
    <n v="0.80300000000000005"/>
    <n v="0.77000000000000013"/>
    <n v="1.0120000000000002"/>
    <n v="1.0669999999999999"/>
    <n v="1.1000000000000001"/>
    <n v="1.0780000000000001"/>
    <n v="0.41800000000000004"/>
    <n v="0.55000000000000004"/>
    <n v="0"/>
    <n v="29.700000000000003"/>
    <n v="0"/>
    <n v="31.900000000000002"/>
    <n v="27.500000000000004"/>
    <n v="16.5"/>
    <n v="48.400000000000006"/>
    <n v="13.200000000000001"/>
    <n v="0"/>
    <n v="8.8000000000000007"/>
    <n v="31.900000000000002"/>
    <n v="0"/>
    <n v="22"/>
    <n v="35.200000000000003"/>
    <n v="18.700000000000003"/>
    <n v="18.700000000000003"/>
    <n v="0"/>
    <n v="0"/>
    <n v="25.3"/>
    <n v="0"/>
    <n v="8.8000000000000007"/>
    <n v="38.5"/>
    <n v="14.300000000000127"/>
    <n v="1.1000000000000001"/>
    <n v="9.9"/>
    <n v="8.8000000000000007"/>
    <n v="0"/>
    <n v="0"/>
    <n v="0"/>
    <n v="0"/>
    <n v="0"/>
    <n v="12.100000000000001"/>
    <n v="31.900000000000002"/>
    <n v="0"/>
    <n v="13.200000000000001"/>
    <n v="6.6000000000000005"/>
    <n v="7.7000000000000011"/>
    <n v="3.3000000000000003"/>
    <n v="4.4000000000000004"/>
    <n v="28.6"/>
    <x v="0"/>
  </r>
  <r>
    <x v="111"/>
    <x v="3"/>
    <x v="20"/>
    <n v="386.1"/>
    <n v="66"/>
    <n v="79.2"/>
    <n v="165"/>
    <n v="75.90000000000002"/>
    <n v="0"/>
    <n v="0.51700000000000013"/>
    <n v="0.8580000000000001"/>
    <n v="0.55000000000000004"/>
    <n v="0.97900000000000009"/>
    <n v="0.42900000000000005"/>
    <n v="0.91300000000000014"/>
    <n v="0.81400000000000006"/>
    <n v="1.0010000000000001"/>
    <n v="1.0450000000000002"/>
    <n v="0.71500000000000008"/>
    <n v="0.79200000000000004"/>
    <n v="0.78100000000000003"/>
    <n v="0.95700000000000007"/>
    <n v="0.46200000000000002"/>
    <n v="1.0230000000000001"/>
    <n v="0.86900000000000011"/>
    <n v="0.36300000000000004"/>
    <n v="0"/>
    <n v="0"/>
    <n v="0"/>
    <n v="40.700000000000003"/>
    <n v="0"/>
    <n v="0"/>
    <n v="0"/>
    <n v="16.5"/>
    <n v="2.2000000000000002"/>
    <n v="19.8"/>
    <n v="41.800000000000004"/>
    <n v="3.3000000000000003"/>
    <n v="18.700000000000003"/>
    <n v="24.200000000000003"/>
    <n v="23.1"/>
    <n v="4.4000000000000004"/>
    <n v="2.2000000000000002"/>
    <n v="0"/>
    <n v="0"/>
    <n v="0"/>
    <n v="9.9"/>
    <n v="30.800000000000004"/>
    <n v="8.8000000000000007"/>
    <n v="15.400000000000002"/>
    <n v="6.6000000000000005"/>
    <n v="0"/>
    <n v="8.8000000000000007"/>
    <n v="14.3"/>
    <n v="57.2"/>
    <n v="13.200000000000001"/>
    <n v="17.600000000000001"/>
    <n v="3.3000000000000003"/>
    <n v="16.5"/>
    <n v="0"/>
    <n v="0"/>
    <n v="9.9"/>
    <n v="0"/>
    <n v="18.700000000000003"/>
    <n v="0"/>
    <n v="0"/>
    <x v="0"/>
  </r>
  <r>
    <x v="112"/>
    <x v="3"/>
    <x v="21"/>
    <n v="541.20000000000027"/>
    <n v="199.10000000000005"/>
    <n v="191.4"/>
    <n v="73.70000000000006"/>
    <n v="77.000000000000128"/>
    <n v="0"/>
    <n v="0.38500000000000006"/>
    <n v="0.92400000000000004"/>
    <n v="0.81400000000000006"/>
    <n v="0.94600000000000006"/>
    <n v="1.089"/>
    <n v="0.82500000000000007"/>
    <n v="0.55000000000000004"/>
    <n v="0.64900000000000002"/>
    <n v="0.71500000000000008"/>
    <n v="0.74800000000000011"/>
    <n v="0.79200000000000004"/>
    <n v="1.0120000000000002"/>
    <n v="1.1000000000000001"/>
    <n v="0.96800000000000008"/>
    <n v="0.78100000000000003"/>
    <n v="0.46200000000000002"/>
    <n v="0.95700000000000007"/>
    <n v="0"/>
    <n v="15.400000000000002"/>
    <n v="27.500000000000004"/>
    <n v="6.6000000000000005"/>
    <n v="48.400000000000006"/>
    <n v="31.900000000000002"/>
    <n v="15.400000000000002"/>
    <n v="34.1"/>
    <n v="9.9"/>
    <n v="2.2000000000000002"/>
    <n v="0"/>
    <n v="5.5"/>
    <n v="17.600000000000001"/>
    <n v="2.2000000000000002"/>
    <n v="0"/>
    <n v="8.8000000000000007"/>
    <n v="6.6000000000000005"/>
    <n v="15.400000000000126"/>
    <n v="18.700000000000003"/>
    <n v="2.2000000000000002"/>
    <n v="8.8000000000000007"/>
    <n v="3.3000000000000003"/>
    <n v="14.3"/>
    <n v="0"/>
    <n v="0"/>
    <n v="19.8"/>
    <n v="6.6000000000000005"/>
    <n v="12.100000000000064"/>
    <n v="6.6000000000000005"/>
    <n v="2.2000000000000002"/>
    <n v="33"/>
    <n v="17.600000000000001"/>
    <n v="0"/>
    <n v="31.900000000000002"/>
    <n v="47.300000000000004"/>
    <n v="14.3"/>
    <n v="28.6"/>
    <n v="2.2000000000000002"/>
    <n v="13.200000000000033"/>
    <n v="11"/>
    <x v="0"/>
  </r>
  <r>
    <x v="113"/>
    <x v="3"/>
    <x v="22"/>
    <n v="518.1"/>
    <n v="80.300000000000011"/>
    <n v="106.7"/>
    <n v="98.999999999999986"/>
    <n v="232.1"/>
    <n v="0"/>
    <n v="0.40700000000000003"/>
    <n v="0.6160000000000001"/>
    <n v="0.70400000000000007"/>
    <n v="0.96800000000000008"/>
    <n v="1.0450000000000002"/>
    <n v="0.72600000000000009"/>
    <n v="1.0120000000000002"/>
    <n v="0.74800000000000011"/>
    <n v="0.82500000000000007"/>
    <n v="0.46200000000000002"/>
    <n v="1.0340000000000003"/>
    <n v="1.0120000000000002"/>
    <n v="0.35200000000000004"/>
    <n v="0.80300000000000005"/>
    <n v="0.94600000000000006"/>
    <n v="0.97900000000000009"/>
    <n v="0.60500000000000009"/>
    <n v="0"/>
    <n v="1.1000000000000001"/>
    <n v="25.3"/>
    <n v="8.8000000000000007"/>
    <n v="29.700000000000003"/>
    <n v="8.8000000000000007"/>
    <n v="0"/>
    <n v="29.700000000000003"/>
    <n v="0"/>
    <n v="3.3000000000000003"/>
    <n v="23.1"/>
    <n v="17.600000000000001"/>
    <n v="22"/>
    <n v="58.300000000000004"/>
    <n v="0"/>
    <n v="23.1"/>
    <n v="0"/>
    <n v="12.100000000000001"/>
    <n v="61.600000000000009"/>
    <n v="37.400000000000006"/>
    <n v="0"/>
    <n v="26.400000000000002"/>
    <n v="0"/>
    <n v="12.100000000000001"/>
    <n v="0"/>
    <n v="0"/>
    <n v="33"/>
    <n v="19.8"/>
    <n v="1.1000000000000001"/>
    <n v="6.6000000000000005"/>
    <n v="9.9"/>
    <n v="4.4000000000000004"/>
    <n v="0"/>
    <n v="2.2000000000000002"/>
    <n v="15.400000000000002"/>
    <n v="1.1000000000000001"/>
    <n v="11"/>
    <n v="17.600000000000001"/>
    <n v="6.6000000000000005"/>
    <n v="12.100000000000001"/>
    <x v="0"/>
  </r>
  <r>
    <x v="114"/>
    <x v="3"/>
    <x v="23"/>
    <n v="497.2"/>
    <n v="104.5"/>
    <n v="136.4"/>
    <n v="133.1"/>
    <n v="123.2"/>
    <n v="0"/>
    <n v="0.18700000000000003"/>
    <n v="0.9900000000000001"/>
    <n v="0.34100000000000003"/>
    <n v="0.24200000000000002"/>
    <n v="0.9900000000000001"/>
    <n v="0.31900000000000001"/>
    <n v="0.84700000000000009"/>
    <n v="0.8580000000000001"/>
    <n v="0.47300000000000003"/>
    <n v="0.75900000000000012"/>
    <n v="0.62700000000000011"/>
    <n v="0.45100000000000007"/>
    <n v="0.6160000000000001"/>
    <n v="0.9900000000000001"/>
    <n v="0.83600000000000008"/>
    <n v="0.82500000000000007"/>
    <n v="0.9900000000000001"/>
    <n v="8.8000000000000007"/>
    <n v="42.900000000000006"/>
    <n v="0"/>
    <n v="7.7000000000000011"/>
    <n v="0"/>
    <n v="35.200000000000003"/>
    <n v="0"/>
    <n v="14.3"/>
    <n v="0"/>
    <n v="27.500000000000004"/>
    <n v="0"/>
    <n v="1.1000000000000001"/>
    <n v="0"/>
    <n v="14.3"/>
    <n v="29.700000000000003"/>
    <n v="23.1"/>
    <n v="14.3"/>
    <n v="0"/>
    <n v="7.7000000000000011"/>
    <n v="33"/>
    <n v="1.1000000000000001"/>
    <n v="41.800000000000004"/>
    <n v="26.400000000000002"/>
    <n v="0"/>
    <n v="49.500000000000007"/>
    <n v="0"/>
    <n v="0"/>
    <n v="1.1000000000000001"/>
    <n v="13.200000000000001"/>
    <n v="0"/>
    <n v="7.7000000000000011"/>
    <n v="19.8"/>
    <n v="0"/>
    <n v="0"/>
    <n v="0"/>
    <n v="5.5"/>
    <n v="33"/>
    <n v="0"/>
    <n v="0"/>
    <n v="38.5"/>
    <x v="0"/>
  </r>
  <r>
    <x v="115"/>
    <x v="3"/>
    <x v="24"/>
    <n v="488.40000000000009"/>
    <n v="235.4"/>
    <n v="80.300000000000068"/>
    <n v="108.90000000000002"/>
    <n v="63.800000000000011"/>
    <n v="0"/>
    <n v="1.0230000000000001"/>
    <n v="0.95700000000000007"/>
    <n v="0.88000000000000012"/>
    <n v="0.97900000000000009"/>
    <n v="0.84700000000000009"/>
    <n v="0.71500000000000008"/>
    <n v="0.13200000000000001"/>
    <n v="0.70400000000000007"/>
    <n v="0.95700000000000007"/>
    <n v="0.74800000000000011"/>
    <n v="0.19800000000000001"/>
    <n v="0.28600000000000003"/>
    <n v="0.78100000000000003"/>
    <n v="1.0230000000000001"/>
    <n v="0.38500000000000006"/>
    <n v="0.40700000000000003"/>
    <n v="0.38500000000000006"/>
    <n v="0"/>
    <n v="0"/>
    <n v="20.900000000000002"/>
    <n v="0"/>
    <n v="1.1000000000000627"/>
    <n v="1.1000000000000001"/>
    <n v="9.9"/>
    <n v="19.8"/>
    <n v="8.8000000000000007"/>
    <n v="18.700000000000003"/>
    <n v="0"/>
    <n v="0"/>
    <n v="1.1000000000000001"/>
    <n v="22"/>
    <n v="11"/>
    <n v="5.5"/>
    <n v="8.8000000000000007"/>
    <n v="2.2000000000000002"/>
    <n v="11"/>
    <n v="2.2000000000000002"/>
    <n v="17.600000000000001"/>
    <n v="0"/>
    <n v="6.6000000000000005"/>
    <n v="2.2000000000000002"/>
    <n v="0"/>
    <n v="38.5"/>
    <n v="30.800000000000004"/>
    <n v="0"/>
    <n v="0"/>
    <n v="13.200000000000001"/>
    <n v="24.200000000000003"/>
    <n v="29.700000000000003"/>
    <n v="9.9"/>
    <n v="41.800000000000004"/>
    <n v="25.3"/>
    <n v="45.1"/>
    <n v="6.6000000000000005"/>
    <n v="0"/>
    <n v="52.800000000000004"/>
    <n v="0"/>
    <x v="0"/>
  </r>
  <r>
    <x v="116"/>
    <x v="3"/>
    <x v="25"/>
    <n v="441.1"/>
    <n v="67.100000000000009"/>
    <n v="105.6"/>
    <n v="111.10000000000001"/>
    <n v="157.30000000000001"/>
    <n v="0"/>
    <n v="0.60500000000000009"/>
    <n v="0.56100000000000005"/>
    <n v="1.089"/>
    <n v="0.90200000000000014"/>
    <n v="0.88000000000000012"/>
    <n v="0.75900000000000012"/>
    <n v="0.60500000000000009"/>
    <n v="0.74800000000000011"/>
    <n v="0.94600000000000006"/>
    <n v="1.0010000000000001"/>
    <n v="0.84700000000000009"/>
    <n v="0.46200000000000002"/>
    <n v="1.0010000000000001"/>
    <n v="0.96800000000000008"/>
    <n v="0.93500000000000005"/>
    <n v="1.056"/>
    <n v="0.16500000000000001"/>
    <n v="6.6000000000000005"/>
    <n v="22"/>
    <n v="15.400000000000002"/>
    <n v="0"/>
    <n v="0"/>
    <n v="3.3000000000000003"/>
    <n v="37.400000000000006"/>
    <n v="14.3"/>
    <n v="6.6000000000000005"/>
    <n v="0"/>
    <n v="6.6000000000000005"/>
    <n v="0"/>
    <n v="29.700000000000003"/>
    <n v="58.300000000000004"/>
    <n v="3.3000000000000003"/>
    <n v="8.8000000000000007"/>
    <n v="36.300000000000004"/>
    <n v="4.4000000000000004"/>
    <n v="0"/>
    <n v="16.5"/>
    <n v="4.4000000000000004"/>
    <n v="6.6000000000000005"/>
    <n v="0"/>
    <n v="0"/>
    <n v="34.1"/>
    <n v="20.900000000000002"/>
    <n v="25.3"/>
    <n v="17.600000000000001"/>
    <n v="2.2000000000000002"/>
    <n v="0"/>
    <n v="0"/>
    <n v="8.8000000000000007"/>
    <n v="24.200000000000003"/>
    <n v="0"/>
    <n v="3.3000000000000003"/>
    <n v="26.400000000000002"/>
    <n v="4.4000000000000004"/>
    <n v="0"/>
    <n v="0"/>
    <n v="0"/>
    <x v="0"/>
  </r>
  <r>
    <x v="117"/>
    <x v="3"/>
    <x v="26"/>
    <n v="550"/>
    <n v="134.20000000000002"/>
    <n v="59.400000000000006"/>
    <n v="179.29999999999998"/>
    <n v="177.10000000000002"/>
    <n v="0"/>
    <n v="0.25300000000000006"/>
    <n v="0.62700000000000011"/>
    <n v="0.83600000000000008"/>
    <n v="0.69300000000000006"/>
    <n v="1.056"/>
    <n v="0.60500000000000009"/>
    <n v="0.88000000000000012"/>
    <n v="0.94600000000000006"/>
    <n v="0.69300000000000006"/>
    <n v="0.67100000000000004"/>
    <n v="0.94600000000000006"/>
    <n v="0.46200000000000002"/>
    <n v="0.41800000000000004"/>
    <n v="0.8580000000000001"/>
    <n v="0.96800000000000008"/>
    <n v="1.056"/>
    <n v="0.91300000000000014"/>
    <n v="1.1000000000000001"/>
    <n v="1.1000000000000001"/>
    <n v="0"/>
    <n v="7.7000000000000011"/>
    <n v="7.7000000000000011"/>
    <n v="17.600000000000001"/>
    <n v="11"/>
    <n v="0"/>
    <n v="6.6000000000000005"/>
    <n v="6.6000000000000005"/>
    <n v="47.300000000000004"/>
    <n v="38.5"/>
    <n v="0"/>
    <n v="7.7000000000000011"/>
    <n v="17.600000000000001"/>
    <n v="14.3"/>
    <n v="23.1"/>
    <n v="24.200000000000003"/>
    <n v="0"/>
    <n v="51.7"/>
    <n v="5.5"/>
    <n v="39.6"/>
    <n v="9.9"/>
    <n v="7.7000000000000011"/>
    <n v="0"/>
    <n v="16.5"/>
    <n v="47.300000000000004"/>
    <n v="7.7000000000000011"/>
    <n v="45.1"/>
    <n v="0"/>
    <n v="15.400000000000002"/>
    <n v="0"/>
    <n v="11"/>
    <n v="28.6"/>
    <n v="0"/>
    <n v="51.7"/>
    <n v="0"/>
    <n v="0"/>
    <n v="0"/>
    <n v="27.500000000000004"/>
    <x v="0"/>
  </r>
  <r>
    <x v="118"/>
    <x v="3"/>
    <x v="27"/>
    <n v="781"/>
    <n v="203.50000000000003"/>
    <n v="174.90000000000003"/>
    <n v="212.3"/>
    <n v="190.29999999999998"/>
    <n v="0"/>
    <n v="0.20900000000000002"/>
    <n v="0.63800000000000001"/>
    <n v="0.50600000000000012"/>
    <n v="0.20900000000000002"/>
    <n v="1.089"/>
    <n v="0.77000000000000013"/>
    <n v="0.74800000000000011"/>
    <n v="0.13200000000000001"/>
    <n v="0.80300000000000005"/>
    <n v="0.70400000000000007"/>
    <n v="1.0450000000000002"/>
    <n v="0.94600000000000006"/>
    <n v="0.97900000000000009"/>
    <n v="0.94600000000000006"/>
    <n v="0.40700000000000003"/>
    <n v="0.95700000000000007"/>
    <n v="0.78100000000000003"/>
    <n v="20.900000000000002"/>
    <n v="15.400000000000002"/>
    <n v="0"/>
    <n v="27.500000000000004"/>
    <n v="37.400000000000006"/>
    <n v="7.7000000000000011"/>
    <n v="12.100000000000001"/>
    <n v="26.400000000000002"/>
    <n v="26.400000000000002"/>
    <n v="1.1000000000000001"/>
    <n v="0"/>
    <n v="39.6"/>
    <n v="51.7"/>
    <n v="44"/>
    <n v="29.700000000000003"/>
    <n v="0"/>
    <n v="1.1000000000000001"/>
    <n v="22"/>
    <n v="0"/>
    <n v="2.2000000000000002"/>
    <n v="0"/>
    <n v="0"/>
    <n v="40.700000000000003"/>
    <n v="26.400000000000002"/>
    <n v="11"/>
    <n v="29.700000000000003"/>
    <n v="11"/>
    <n v="42.900000000000006"/>
    <n v="6.6000000000000005"/>
    <n v="44"/>
    <n v="42.900000000000006"/>
    <n v="22"/>
    <n v="2.2000000000000002"/>
    <n v="0"/>
    <n v="16.5"/>
    <n v="9.9"/>
    <n v="0"/>
    <n v="37.400000000000006"/>
    <n v="46.2"/>
    <n v="26.400000000000002"/>
    <x v="0"/>
  </r>
  <r>
    <x v="119"/>
    <x v="3"/>
    <x v="28"/>
    <n v="383.90000000000015"/>
    <n v="88"/>
    <n v="117.7"/>
    <n v="94.600000000000136"/>
    <n v="83.600000000000009"/>
    <n v="0"/>
    <n v="0.74800000000000011"/>
    <n v="0.55000000000000004"/>
    <n v="0.88000000000000012"/>
    <n v="0.60500000000000009"/>
    <n v="1.0230000000000001"/>
    <n v="1.0230000000000001"/>
    <n v="0.77000000000000013"/>
    <n v="0.62700000000000011"/>
    <n v="0.66"/>
    <n v="0.6160000000000001"/>
    <n v="0.88000000000000012"/>
    <n v="0.52800000000000002"/>
    <n v="1.1000000000000001"/>
    <n v="0.46200000000000002"/>
    <n v="1.0780000000000001"/>
    <n v="0.53900000000000003"/>
    <n v="1.0450000000000002"/>
    <n v="22"/>
    <n v="8.8000000000000007"/>
    <n v="5.5"/>
    <n v="5.5"/>
    <n v="2.2000000000000002"/>
    <n v="8.8000000000000007"/>
    <n v="33"/>
    <n v="0"/>
    <n v="24.200000000000003"/>
    <n v="7.7000000000000011"/>
    <n v="29.700000000000003"/>
    <n v="3.3000000000000003"/>
    <n v="0"/>
    <n v="35.200000000000003"/>
    <n v="0"/>
    <n v="5.5"/>
    <n v="3.3000000000000003"/>
    <n v="0"/>
    <n v="23.1"/>
    <n v="13.200000000000001"/>
    <n v="27.500000000000004"/>
    <n v="9.9"/>
    <n v="0"/>
    <n v="0"/>
    <n v="15.400000000000126"/>
    <n v="12.100000000000001"/>
    <n v="23.1"/>
    <n v="0"/>
    <n v="0"/>
    <n v="6.6000000000000005"/>
    <n v="0"/>
    <n v="6.6000000000000005"/>
    <n v="9.9"/>
    <n v="18.700000000000003"/>
    <n v="4.4000000000000004"/>
    <n v="15.400000000000002"/>
    <n v="11"/>
    <n v="9.9"/>
    <n v="12.100000000000001"/>
    <n v="0"/>
    <x v="0"/>
  </r>
  <r>
    <x v="120"/>
    <x v="3"/>
    <x v="29"/>
    <n v="496.1"/>
    <n v="195.8"/>
    <n v="117.7"/>
    <n v="107.8"/>
    <n v="74.800000000000011"/>
    <n v="0"/>
    <n v="0.45100000000000007"/>
    <n v="0.31900000000000001"/>
    <n v="0.35200000000000004"/>
    <n v="0.81400000000000006"/>
    <n v="0.80300000000000005"/>
    <n v="1.0120000000000002"/>
    <n v="0.62700000000000011"/>
    <n v="0.80300000000000005"/>
    <n v="0.82500000000000007"/>
    <n v="0.66"/>
    <n v="0.86900000000000011"/>
    <n v="0.88000000000000012"/>
    <n v="0.48400000000000004"/>
    <n v="1.0120000000000002"/>
    <n v="0.44000000000000006"/>
    <n v="0.48400000000000004"/>
    <n v="0.84700000000000009"/>
    <n v="2.2000000000000002"/>
    <n v="36.300000000000004"/>
    <n v="3.3000000000000003"/>
    <n v="0"/>
    <n v="0"/>
    <n v="6.6000000000000005"/>
    <n v="25.3"/>
    <n v="8.8000000000000007"/>
    <n v="31.900000000000002"/>
    <n v="3.3000000000000003"/>
    <n v="0"/>
    <n v="14.3"/>
    <n v="2.2000000000000002"/>
    <n v="0"/>
    <n v="0"/>
    <n v="0"/>
    <n v="14.3"/>
    <n v="34.1"/>
    <n v="9.9"/>
    <n v="0"/>
    <n v="22"/>
    <n v="9.9"/>
    <n v="2.2000000000000002"/>
    <n v="47.300000000000004"/>
    <n v="6.6000000000000005"/>
    <n v="11"/>
    <n v="0"/>
    <n v="5.5"/>
    <n v="3.3000000000000003"/>
    <n v="0"/>
    <n v="11"/>
    <n v="11"/>
    <n v="18.700000000000003"/>
    <n v="52.800000000000004"/>
    <n v="8.8000000000000007"/>
    <n v="29.700000000000003"/>
    <n v="33"/>
    <n v="0"/>
    <n v="4.4000000000000004"/>
    <n v="26.400000000000002"/>
    <x v="0"/>
  </r>
  <r>
    <x v="31"/>
    <x v="4"/>
    <x v="3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121"/>
    <x v="4"/>
    <x v="0"/>
    <n v="573.1"/>
    <n v="176.00000000000003"/>
    <n v="82.5"/>
    <n v="148.50000000000003"/>
    <n v="166.10000000000002"/>
    <n v="0"/>
    <n v="1.0780000000000001"/>
    <n v="0.6160000000000001"/>
    <n v="0.57200000000000006"/>
    <n v="0.95700000000000007"/>
    <n v="0.88000000000000012"/>
    <n v="1.0230000000000001"/>
    <n v="0.88000000000000012"/>
    <n v="1.1000000000000001"/>
    <n v="0.66"/>
    <n v="0.16500000000000001"/>
    <n v="0.95700000000000007"/>
    <n v="0.46200000000000002"/>
    <n v="1.089"/>
    <n v="0.79200000000000004"/>
    <n v="0.9900000000000001"/>
    <n v="0.30800000000000005"/>
    <n v="0.93500000000000005"/>
    <n v="15.400000000000002"/>
    <n v="7.7000000000000011"/>
    <n v="0"/>
    <n v="24.200000000000003"/>
    <n v="9.9"/>
    <n v="11"/>
    <n v="0"/>
    <n v="0"/>
    <n v="14.3"/>
    <n v="0"/>
    <n v="31.900000000000002"/>
    <n v="22"/>
    <n v="14.3"/>
    <n v="26.400000000000002"/>
    <n v="38.5"/>
    <n v="0"/>
    <n v="9.9"/>
    <n v="0"/>
    <n v="23.1"/>
    <n v="31.900000000000002"/>
    <n v="0"/>
    <n v="17.600000000000001"/>
    <n v="57.2"/>
    <n v="3.3000000000000003"/>
    <n v="31.900000000000002"/>
    <n v="0"/>
    <n v="0"/>
    <n v="0"/>
    <n v="17.600000000000001"/>
    <n v="20.900000000000002"/>
    <n v="1.1000000000000001"/>
    <n v="8.8000000000000007"/>
    <n v="31.900000000000002"/>
    <n v="15.400000000000002"/>
    <n v="12.100000000000001"/>
    <n v="20.900000000000002"/>
    <n v="0"/>
    <n v="27.500000000000004"/>
    <n v="0"/>
    <n v="58.300000000000004"/>
    <x v="0"/>
  </r>
  <r>
    <x v="122"/>
    <x v="4"/>
    <x v="1"/>
    <n v="513.70000000000005"/>
    <n v="160.60000000000016"/>
    <n v="146.30000000000004"/>
    <n v="125.4"/>
    <n v="81.399999999999878"/>
    <n v="0"/>
    <n v="0.60500000000000009"/>
    <n v="1.089"/>
    <n v="0.77000000000000013"/>
    <n v="0.96800000000000008"/>
    <n v="0.91300000000000014"/>
    <n v="0.62700000000000011"/>
    <n v="0.6160000000000001"/>
    <n v="1.089"/>
    <n v="0.93500000000000005"/>
    <n v="0.74800000000000011"/>
    <n v="0.8580000000000001"/>
    <n v="0.86900000000000011"/>
    <n v="1.0120000000000002"/>
    <n v="0.44000000000000006"/>
    <n v="0.31900000000000001"/>
    <n v="0.6160000000000001"/>
    <n v="0.49500000000000005"/>
    <n v="6.6000000000000005"/>
    <n v="0"/>
    <n v="9.9"/>
    <n v="9.9"/>
    <n v="49.500000000000007"/>
    <n v="30.800000000000004"/>
    <n v="3.3000000000000003"/>
    <n v="27.500000000000004"/>
    <n v="8.8000000000000007"/>
    <n v="0"/>
    <n v="37.400000000000006"/>
    <n v="13.199999999999877"/>
    <n v="0"/>
    <n v="16.5"/>
    <n v="19.8"/>
    <n v="0"/>
    <n v="5.5"/>
    <n v="15.400000000000002"/>
    <n v="11"/>
    <n v="0"/>
    <n v="7.7000000000000011"/>
    <n v="7.7000000000000011"/>
    <n v="2.2000000000000002"/>
    <n v="5.5"/>
    <n v="34.1"/>
    <n v="3.3000000000000003"/>
    <n v="0"/>
    <n v="3.3000000000000003"/>
    <n v="16.5"/>
    <n v="45.1"/>
    <n v="16.500000000000128"/>
    <n v="56.1"/>
    <n v="8.8000000000000007"/>
    <n v="25.3"/>
    <n v="20.900000000000002"/>
    <n v="14.3"/>
    <n v="9.9"/>
    <n v="0"/>
    <n v="5.5"/>
    <n v="3.3000000000000003"/>
    <x v="0"/>
  </r>
  <r>
    <x v="123"/>
    <x v="4"/>
    <x v="2"/>
    <n v="523.60000000000014"/>
    <n v="188.10000000000002"/>
    <n v="68.200000000000131"/>
    <n v="169.4"/>
    <n v="97.9"/>
    <n v="0"/>
    <n v="0.50600000000000012"/>
    <n v="0.79200000000000004"/>
    <n v="0.94600000000000006"/>
    <n v="0.62700000000000011"/>
    <n v="0.77000000000000013"/>
    <n v="0.84700000000000009"/>
    <n v="0.82500000000000007"/>
    <n v="1.0669999999999999"/>
    <n v="0.70400000000000007"/>
    <n v="0.52800000000000002"/>
    <n v="0.97900000000000009"/>
    <n v="1.0230000000000001"/>
    <n v="0.97900000000000009"/>
    <n v="0.96800000000000008"/>
    <n v="1.089"/>
    <n v="0.44000000000000006"/>
    <n v="0.29700000000000004"/>
    <n v="2.2000000000000002"/>
    <n v="8.8000000000000007"/>
    <n v="0"/>
    <n v="5.5"/>
    <n v="6.6000000000001258"/>
    <n v="0"/>
    <n v="0"/>
    <n v="29.700000000000003"/>
    <n v="5.5"/>
    <n v="9.9"/>
    <n v="3.3000000000000003"/>
    <n v="20.900000000000002"/>
    <n v="1.1000000000000001"/>
    <n v="4.4000000000000004"/>
    <n v="14.3"/>
    <n v="5.5"/>
    <n v="35.200000000000003"/>
    <n v="0"/>
    <n v="14.3"/>
    <n v="2.2000000000000002"/>
    <n v="22"/>
    <n v="11"/>
    <n v="14.3"/>
    <n v="4.4000000000000004"/>
    <n v="9.9"/>
    <n v="20.900000000000002"/>
    <n v="12.100000000000001"/>
    <n v="36.300000000000004"/>
    <n v="2.2000000000000002"/>
    <n v="36.300000000000004"/>
    <n v="0"/>
    <n v="12.100000000000001"/>
    <n v="33"/>
    <n v="2.2000000000000002"/>
    <n v="4.4000000000000004"/>
    <n v="29.700000000000003"/>
    <n v="44"/>
    <n v="19.8"/>
    <n v="0"/>
    <n v="42.900000000000006"/>
    <x v="0"/>
  </r>
  <r>
    <x v="124"/>
    <x v="4"/>
    <x v="3"/>
    <n v="353.1"/>
    <n v="83.6"/>
    <n v="99.000000000000014"/>
    <n v="29.700000000000003"/>
    <n v="140.80000000000001"/>
    <n v="0"/>
    <n v="0.27500000000000002"/>
    <n v="0.78100000000000003"/>
    <n v="1.0230000000000001"/>
    <n v="0.83600000000000008"/>
    <n v="0.77000000000000013"/>
    <n v="0.7370000000000001"/>
    <n v="0.82500000000000007"/>
    <n v="1.089"/>
    <n v="0.94600000000000006"/>
    <n v="0.51700000000000013"/>
    <n v="0.69300000000000006"/>
    <n v="0.91300000000000014"/>
    <n v="0.89100000000000013"/>
    <n v="0.92400000000000004"/>
    <n v="0.11000000000000001"/>
    <n v="0.86900000000000011"/>
    <n v="0.79200000000000004"/>
    <n v="0"/>
    <n v="27.500000000000004"/>
    <n v="16.5"/>
    <n v="6.6000000000000005"/>
    <n v="18.700000000000003"/>
    <n v="0"/>
    <n v="0"/>
    <n v="29.700000000000003"/>
    <n v="0"/>
    <n v="0"/>
    <n v="48.400000000000006"/>
    <n v="8.8000000000000007"/>
    <n v="36.300000000000004"/>
    <n v="7.7000000000000011"/>
    <n v="8.8000000000000007"/>
    <n v="9.9"/>
    <n v="28.6"/>
    <n v="0"/>
    <n v="40.700000000000003"/>
    <n v="0"/>
    <n v="0"/>
    <n v="0"/>
    <n v="0"/>
    <n v="1.1000000000000001"/>
    <n v="0"/>
    <n v="0"/>
    <n v="28.6"/>
    <n v="0"/>
    <n v="0"/>
    <n v="0"/>
    <n v="5.5"/>
    <n v="1.1000000000000001"/>
    <n v="0"/>
    <n v="8.8000000000000007"/>
    <n v="1.1000000000000001"/>
    <n v="34.1"/>
    <n v="2.2000000000000002"/>
    <n v="29.700000000000003"/>
    <n v="1.1000000000000001"/>
    <n v="0"/>
    <x v="0"/>
  </r>
  <r>
    <x v="125"/>
    <x v="4"/>
    <x v="4"/>
    <n v="401.5"/>
    <n v="72.600000000000009"/>
    <n v="108.9"/>
    <n v="111.1"/>
    <n v="108.89999999999999"/>
    <n v="1"/>
    <n v="0.16500000000000001"/>
    <n v="0.6160000000000001"/>
    <n v="0.84700000000000009"/>
    <n v="0.96800000000000008"/>
    <n v="1.0010000000000001"/>
    <n v="0.74800000000000011"/>
    <n v="0.41800000000000004"/>
    <n v="0.74800000000000011"/>
    <n v="0.71500000000000008"/>
    <n v="0.82500000000000007"/>
    <n v="1.1000000000000001"/>
    <n v="0.34100000000000003"/>
    <n v="1.056"/>
    <n v="1.0669999999999999"/>
    <n v="1.0010000000000001"/>
    <n v="0.81400000000000006"/>
    <n v="1.0669999999999999"/>
    <n v="0"/>
    <n v="0"/>
    <n v="0"/>
    <n v="40.700000000000003"/>
    <n v="7.7000000000000011"/>
    <n v="0"/>
    <n v="22"/>
    <n v="0"/>
    <n v="19.8"/>
    <n v="18.700000000000003"/>
    <n v="11"/>
    <n v="2.2000000000000002"/>
    <n v="22"/>
    <n v="0"/>
    <n v="45.1"/>
    <n v="0"/>
    <n v="14.3"/>
    <n v="0"/>
    <n v="25.3"/>
    <n v="0"/>
    <n v="0"/>
    <n v="6.6000000000000005"/>
    <n v="9.9"/>
    <n v="8.8000000000000007"/>
    <n v="16.5"/>
    <n v="11"/>
    <n v="8.8000000000000007"/>
    <n v="1.1000000000000001"/>
    <n v="22"/>
    <n v="26.400000000000002"/>
    <n v="17.600000000000001"/>
    <n v="5.5"/>
    <n v="0"/>
    <n v="15.400000000000002"/>
    <n v="9.9"/>
    <n v="3.3000000000000003"/>
    <n v="6.6000000000000005"/>
    <n v="0"/>
    <n v="12.100000000000001"/>
    <n v="2.2000000000000002"/>
    <x v="0"/>
  </r>
  <r>
    <x v="126"/>
    <x v="4"/>
    <x v="5"/>
    <n v="479.6"/>
    <n v="157.30000000000004"/>
    <n v="114.4"/>
    <n v="132.00000000000003"/>
    <n v="75.900000000000006"/>
    <n v="0"/>
    <n v="0.38500000000000006"/>
    <n v="0.68200000000000005"/>
    <n v="0.86900000000000011"/>
    <n v="0.91300000000000014"/>
    <n v="1.0780000000000001"/>
    <n v="1.0669999999999999"/>
    <n v="0.72600000000000009"/>
    <n v="0.77000000000000013"/>
    <n v="0.80300000000000005"/>
    <n v="0.77000000000000013"/>
    <n v="0.82500000000000007"/>
    <n v="0.52800000000000002"/>
    <n v="1.0669999999999999"/>
    <n v="1.0669999999999999"/>
    <n v="0.41800000000000004"/>
    <n v="1.0780000000000001"/>
    <n v="1.0450000000000002"/>
    <n v="6.6000000000000005"/>
    <n v="14.3"/>
    <n v="4.4000000000000004"/>
    <n v="14.3"/>
    <n v="2.2000000000000002"/>
    <n v="8.8000000000000007"/>
    <n v="11"/>
    <n v="13.200000000000001"/>
    <n v="5.5"/>
    <n v="34.1"/>
    <n v="0"/>
    <n v="11"/>
    <n v="25.3"/>
    <n v="0"/>
    <n v="0"/>
    <n v="1.1000000000000001"/>
    <n v="14.3"/>
    <n v="0"/>
    <n v="7.7000000000000011"/>
    <n v="16.5"/>
    <n v="0"/>
    <n v="27.500000000000004"/>
    <n v="13.200000000000001"/>
    <n v="0"/>
    <n v="0"/>
    <n v="33"/>
    <n v="23.1"/>
    <n v="26.400000000000002"/>
    <n v="0"/>
    <n v="8.8000000000000007"/>
    <n v="0"/>
    <n v="0"/>
    <n v="36.300000000000004"/>
    <n v="5.5"/>
    <n v="0"/>
    <n v="37.400000000000006"/>
    <n v="22"/>
    <n v="46.2"/>
    <n v="0"/>
    <n v="9.9"/>
    <x v="0"/>
  </r>
  <r>
    <x v="127"/>
    <x v="4"/>
    <x v="6"/>
    <n v="477.4000000000002"/>
    <n v="148.50000000000003"/>
    <n v="110.00000000000001"/>
    <n v="130.90000000000012"/>
    <n v="88.000000000000014"/>
    <n v="0"/>
    <n v="0.88000000000000012"/>
    <n v="0.82500000000000007"/>
    <n v="0.9900000000000001"/>
    <n v="0.90200000000000014"/>
    <n v="0.97900000000000009"/>
    <n v="0.68200000000000005"/>
    <n v="0.70400000000000007"/>
    <n v="0.75900000000000012"/>
    <n v="0.84700000000000009"/>
    <n v="0.78100000000000003"/>
    <n v="0.94600000000000006"/>
    <n v="0.33"/>
    <n v="1.1000000000000001"/>
    <n v="0.9900000000000001"/>
    <n v="0.97900000000000009"/>
    <n v="0.86900000000000011"/>
    <n v="1.089"/>
    <n v="12.100000000000001"/>
    <n v="16.5"/>
    <n v="8.8000000000000007"/>
    <n v="0"/>
    <n v="0"/>
    <n v="6.6000000000000005"/>
    <n v="0"/>
    <n v="28.6"/>
    <n v="37.400000000000006"/>
    <n v="0"/>
    <n v="0"/>
    <n v="0"/>
    <n v="31.900000000000002"/>
    <n v="5.5"/>
    <n v="0"/>
    <n v="3.3000000000000003"/>
    <n v="15.400000000000002"/>
    <n v="27.500000000000004"/>
    <n v="4.4000000000000004"/>
    <n v="0"/>
    <n v="16.5"/>
    <n v="4.4000000000000004"/>
    <n v="0"/>
    <n v="0"/>
    <n v="1.1000000000000001"/>
    <n v="45.1"/>
    <n v="51.7"/>
    <n v="0"/>
    <n v="0"/>
    <n v="12.100000000000126"/>
    <n v="23.1"/>
    <n v="0"/>
    <n v="24.200000000000003"/>
    <n v="3.3000000000000003"/>
    <n v="3.3000000000000003"/>
    <n v="25.3"/>
    <n v="18.700000000000003"/>
    <n v="9.9"/>
    <n v="31.900000000000002"/>
    <n v="8.8000000000000007"/>
    <x v="0"/>
  </r>
  <r>
    <x v="128"/>
    <x v="4"/>
    <x v="7"/>
    <n v="491.70000000000005"/>
    <n v="133.1"/>
    <n v="52.800000000000004"/>
    <n v="123.20000000000002"/>
    <n v="182.60000000000002"/>
    <n v="0"/>
    <n v="0.91300000000000014"/>
    <n v="0.75900000000000012"/>
    <n v="0.81400000000000006"/>
    <n v="0.95700000000000007"/>
    <n v="1.0120000000000002"/>
    <n v="0.63800000000000001"/>
    <n v="0.7370000000000001"/>
    <n v="0.97900000000000009"/>
    <n v="0.42900000000000005"/>
    <n v="0.63800000000000001"/>
    <n v="0.79200000000000004"/>
    <n v="0.9900000000000001"/>
    <n v="0.52800000000000002"/>
    <n v="0.84700000000000009"/>
    <n v="0.79200000000000004"/>
    <n v="1.056"/>
    <n v="0.34100000000000003"/>
    <n v="1.1000000000000001"/>
    <n v="14.3"/>
    <n v="19.8"/>
    <n v="6.6000000000000005"/>
    <n v="0"/>
    <n v="11"/>
    <n v="0"/>
    <n v="0"/>
    <n v="0"/>
    <n v="0"/>
    <n v="8.8000000000000007"/>
    <n v="4.4000000000000004"/>
    <n v="0"/>
    <n v="9.9"/>
    <n v="51.7"/>
    <n v="14.3"/>
    <n v="23.1"/>
    <n v="55.000000000000007"/>
    <n v="0"/>
    <n v="24.200000000000003"/>
    <n v="0"/>
    <n v="0"/>
    <n v="20.900000000000002"/>
    <n v="46.2"/>
    <n v="0"/>
    <n v="5.5"/>
    <n v="2.2000000000000002"/>
    <n v="11"/>
    <n v="0"/>
    <n v="37.400000000000006"/>
    <n v="1.1000000000000001"/>
    <n v="19.8"/>
    <n v="19.8"/>
    <n v="0"/>
    <n v="0"/>
    <n v="11"/>
    <n v="51.7"/>
    <n v="0"/>
    <n v="16.5"/>
    <n v="13.200000000000001"/>
    <x v="0"/>
  </r>
  <r>
    <x v="129"/>
    <x v="4"/>
    <x v="8"/>
    <n v="589.60000000000014"/>
    <n v="157.29999999999998"/>
    <n v="107.80000000000001"/>
    <n v="123.20000000000002"/>
    <n v="201.30000000000004"/>
    <n v="0"/>
    <n v="0.95700000000000007"/>
    <n v="0.79200000000000004"/>
    <n v="0.84700000000000009"/>
    <n v="0.9900000000000001"/>
    <n v="1.0450000000000002"/>
    <n v="0.7370000000000001"/>
    <n v="0.11000000000000001"/>
    <n v="0.7370000000000001"/>
    <n v="0.96800000000000008"/>
    <n v="0.95700000000000007"/>
    <n v="0.77000000000000013"/>
    <n v="0.50600000000000012"/>
    <n v="1.1000000000000001"/>
    <n v="1.0780000000000001"/>
    <n v="0.80300000000000005"/>
    <n v="1.0450000000000002"/>
    <n v="0.59400000000000008"/>
    <n v="15.400000000000002"/>
    <n v="0"/>
    <n v="0"/>
    <n v="0"/>
    <n v="20.900000000000002"/>
    <n v="23.1"/>
    <n v="24.200000000000003"/>
    <n v="16.5"/>
    <n v="0"/>
    <n v="7.7000000000000011"/>
    <n v="15.400000000000002"/>
    <n v="3.3000000000000003"/>
    <n v="23.1"/>
    <n v="46.2"/>
    <n v="3.3000000000000003"/>
    <n v="13.200000000000001"/>
    <n v="17.600000000000001"/>
    <n v="4.4000000000000004"/>
    <n v="48.400000000000006"/>
    <n v="41.800000000000004"/>
    <n v="38.5"/>
    <n v="0"/>
    <n v="29.700000000000003"/>
    <n v="15.400000000000002"/>
    <n v="4.4000000000000004"/>
    <n v="0"/>
    <n v="28.6"/>
    <n v="0"/>
    <n v="6.6000000000000005"/>
    <n v="0"/>
    <n v="26.400000000000002"/>
    <n v="8.8000000000000007"/>
    <n v="8.8000000000000007"/>
    <n v="14.3"/>
    <n v="28.6"/>
    <n v="39.6"/>
    <n v="7.7000000000000011"/>
    <n v="4.4000000000000004"/>
    <n v="17.600000000000001"/>
    <n v="1.1000000000000001"/>
    <x v="0"/>
  </r>
  <r>
    <x v="130"/>
    <x v="4"/>
    <x v="9"/>
    <n v="558.80000000000018"/>
    <n v="166.10000000000002"/>
    <n v="51.700000000000124"/>
    <n v="170.50000000000003"/>
    <n v="170.5"/>
    <n v="0"/>
    <n v="0.88000000000000012"/>
    <n v="0.38500000000000006"/>
    <n v="1.089"/>
    <n v="0.90200000000000014"/>
    <n v="0.97900000000000009"/>
    <n v="0.70400000000000007"/>
    <n v="0.96800000000000008"/>
    <n v="0.75900000000000012"/>
    <n v="1.0230000000000001"/>
    <n v="0.75900000000000012"/>
    <n v="0.82500000000000007"/>
    <n v="0.11000000000000001"/>
    <n v="0.35200000000000004"/>
    <n v="0.27500000000000002"/>
    <n v="0.6160000000000001"/>
    <n v="0.68200000000000005"/>
    <n v="0.33"/>
    <n v="1.1000000000000001"/>
    <n v="0"/>
    <n v="2.2000000000000002"/>
    <n v="1.1000000000000001"/>
    <n v="1.2505552149377764E-13"/>
    <n v="2.2000000000000002"/>
    <n v="0"/>
    <n v="13.200000000000001"/>
    <n v="19.8"/>
    <n v="12.100000000000001"/>
    <n v="30.800000000000004"/>
    <n v="22"/>
    <n v="2.2000000000000002"/>
    <n v="22"/>
    <n v="18.700000000000003"/>
    <n v="0"/>
    <n v="22"/>
    <n v="48.400000000000006"/>
    <n v="13.200000000000001"/>
    <n v="22"/>
    <n v="15.400000000000002"/>
    <n v="37.400000000000006"/>
    <n v="0"/>
    <n v="47.300000000000004"/>
    <n v="6.6000000000000005"/>
    <n v="0"/>
    <n v="40.700000000000003"/>
    <n v="0"/>
    <n v="9.9"/>
    <n v="13.200000000000001"/>
    <n v="35.200000000000003"/>
    <n v="46.2"/>
    <n v="4.4000000000000004"/>
    <n v="13.200000000000001"/>
    <n v="18.700000000000003"/>
    <n v="6.6000000000000005"/>
    <n v="25.3"/>
    <n v="0"/>
    <n v="0"/>
    <n v="16.5"/>
    <x v="0"/>
  </r>
  <r>
    <x v="131"/>
    <x v="4"/>
    <x v="10"/>
    <n v="416.90000000000009"/>
    <n v="114.40000000000002"/>
    <n v="70.400000000000077"/>
    <n v="125.39999999999999"/>
    <n v="106.69999999999999"/>
    <n v="0"/>
    <n v="0.55000000000000004"/>
    <n v="0.63800000000000001"/>
    <n v="0.8580000000000001"/>
    <n v="0.93500000000000005"/>
    <n v="0.51700000000000013"/>
    <n v="0.66"/>
    <n v="0.78100000000000003"/>
    <n v="1.056"/>
    <n v="1.1000000000000001"/>
    <n v="0.71500000000000008"/>
    <n v="0.8580000000000001"/>
    <n v="0.97900000000000009"/>
    <n v="0.51700000000000013"/>
    <n v="1.0450000000000002"/>
    <n v="0.50600000000000012"/>
    <n v="0.45100000000000007"/>
    <n v="0.75900000000000012"/>
    <n v="0"/>
    <n v="11"/>
    <n v="0"/>
    <n v="13.200000000000001"/>
    <n v="0"/>
    <n v="16.500000000000064"/>
    <n v="15.400000000000002"/>
    <n v="12.100000000000001"/>
    <n v="0"/>
    <n v="2.2000000000000002"/>
    <n v="0"/>
    <n v="31.900000000000002"/>
    <n v="34.1"/>
    <n v="0"/>
    <n v="12.100000000000001"/>
    <n v="0"/>
    <n v="0"/>
    <n v="12.100000000000001"/>
    <n v="0"/>
    <n v="16.5"/>
    <n v="0"/>
    <n v="27.500000000000004"/>
    <n v="0"/>
    <n v="11"/>
    <n v="3.3000000000000003"/>
    <n v="31.900000000000002"/>
    <n v="25.3"/>
    <n v="17.600000000000001"/>
    <n v="8.8000000000000007"/>
    <n v="0"/>
    <n v="20.900000000000002"/>
    <n v="15.400000000000002"/>
    <n v="9.9"/>
    <n v="12.100000000000001"/>
    <n v="1.1000000000000001"/>
    <n v="0"/>
    <n v="0"/>
    <n v="26.400000000000002"/>
    <n v="15.400000000000002"/>
    <n v="13.200000000000001"/>
    <x v="0"/>
  </r>
  <r>
    <x v="132"/>
    <x v="4"/>
    <x v="11"/>
    <n v="646.80000000000018"/>
    <n v="194.70000000000002"/>
    <n v="190.3"/>
    <n v="168.30000000000013"/>
    <n v="93.499999999999943"/>
    <n v="0"/>
    <n v="0.36300000000000004"/>
    <n v="0.75900000000000012"/>
    <n v="0.91300000000000014"/>
    <n v="0.90200000000000014"/>
    <n v="1.056"/>
    <n v="0.74800000000000011"/>
    <n v="0.94600000000000006"/>
    <n v="0.69300000000000006"/>
    <n v="0.78100000000000003"/>
    <n v="0.95700000000000007"/>
    <n v="0.7370000000000001"/>
    <n v="0.95700000000000007"/>
    <n v="0.9900000000000001"/>
    <n v="1.056"/>
    <n v="0.16500000000000001"/>
    <n v="0.45100000000000007"/>
    <n v="0.41800000000000004"/>
    <n v="13.200000000000001"/>
    <n v="13.200000000000001"/>
    <n v="29.700000000000003"/>
    <n v="8.8000000000000007"/>
    <n v="13.200000000000001"/>
    <n v="11"/>
    <n v="7.7000000000000011"/>
    <n v="44"/>
    <n v="0"/>
    <n v="49.500000000000007"/>
    <n v="1.1000000000000001"/>
    <n v="0"/>
    <n v="0"/>
    <n v="0"/>
    <n v="12.099999999999939"/>
    <n v="4.4000000000000004"/>
    <n v="0"/>
    <n v="33"/>
    <n v="39.6"/>
    <n v="4.4000000000000004"/>
    <n v="26.400000000000002"/>
    <n v="36.300000000000004"/>
    <n v="51.7"/>
    <n v="0"/>
    <n v="0"/>
    <n v="15.400000000000126"/>
    <n v="0"/>
    <n v="0"/>
    <n v="12.100000000000001"/>
    <n v="26.400000000000002"/>
    <n v="0"/>
    <n v="36.300000000000004"/>
    <n v="12.100000000000001"/>
    <n v="17.600000000000001"/>
    <n v="19.8"/>
    <n v="39.6"/>
    <n v="6.6000000000000005"/>
    <n v="16.5"/>
    <n v="14.3"/>
    <n v="31.900000000000002"/>
    <x v="0"/>
  </r>
  <r>
    <x v="133"/>
    <x v="4"/>
    <x v="12"/>
    <n v="561"/>
    <n v="207.89999999999998"/>
    <n v="93.500000000000014"/>
    <n v="152.90000000000003"/>
    <n v="106.7"/>
    <n v="0"/>
    <n v="0.42900000000000005"/>
    <n v="0.64900000000000002"/>
    <n v="0.89100000000000013"/>
    <n v="1.0010000000000001"/>
    <n v="0.27500000000000002"/>
    <n v="0.78100000000000003"/>
    <n v="0.63800000000000001"/>
    <n v="0.70400000000000007"/>
    <n v="0.72600000000000009"/>
    <n v="0.81400000000000006"/>
    <n v="0.70400000000000007"/>
    <n v="0.83600000000000008"/>
    <n v="0.83600000000000008"/>
    <n v="0.44000000000000006"/>
    <n v="0.44000000000000006"/>
    <n v="0.50600000000000012"/>
    <n v="0.44000000000000006"/>
    <n v="0"/>
    <n v="1.1000000000000001"/>
    <n v="12.100000000000001"/>
    <n v="0"/>
    <n v="12.100000000000001"/>
    <n v="39.6"/>
    <n v="4.4000000000000004"/>
    <n v="2.2000000000000002"/>
    <n v="0"/>
    <n v="22"/>
    <n v="24.200000000000003"/>
    <n v="11"/>
    <n v="22"/>
    <n v="19.8"/>
    <n v="6.6000000000000005"/>
    <n v="0"/>
    <n v="20.900000000000002"/>
    <n v="0"/>
    <n v="13.200000000000001"/>
    <n v="13.200000000000001"/>
    <n v="16.5"/>
    <n v="1.1000000000000001"/>
    <n v="24.200000000000003"/>
    <n v="2.2000000000000002"/>
    <n v="24.200000000000003"/>
    <n v="0"/>
    <n v="0"/>
    <n v="0"/>
    <n v="35.200000000000003"/>
    <n v="49.500000000000007"/>
    <n v="1.1000000000000001"/>
    <n v="16.5"/>
    <n v="48.400000000000006"/>
    <n v="20.900000000000002"/>
    <n v="0"/>
    <n v="12.100000000000001"/>
    <n v="35.200000000000003"/>
    <n v="26.400000000000002"/>
    <n v="39.6"/>
    <n v="7.7000000000000011"/>
    <x v="0"/>
  </r>
  <r>
    <x v="134"/>
    <x v="4"/>
    <x v="13"/>
    <n v="477.40000000000003"/>
    <n v="102.30000000000013"/>
    <n v="126.50000000000001"/>
    <n v="147.4"/>
    <n v="101.19999999999989"/>
    <n v="1"/>
    <n v="0.22000000000000003"/>
    <n v="0.58300000000000007"/>
    <n v="0.82500000000000007"/>
    <n v="0.90200000000000014"/>
    <n v="0.41800000000000004"/>
    <n v="1.089"/>
    <n v="0.77000000000000013"/>
    <n v="0.64900000000000002"/>
    <n v="0.81400000000000006"/>
    <n v="1.0120000000000002"/>
    <n v="1.0340000000000003"/>
    <n v="0.49500000000000005"/>
    <n v="1.0010000000000001"/>
    <n v="0.35200000000000004"/>
    <n v="1.0450000000000002"/>
    <n v="0.95700000000000007"/>
    <n v="0.93500000000000005"/>
    <n v="24.200000000000003"/>
    <n v="15.400000000000002"/>
    <n v="4.4000000000000004"/>
    <n v="50.6"/>
    <n v="0"/>
    <n v="0"/>
    <n v="31.900000000000002"/>
    <n v="0"/>
    <n v="0"/>
    <n v="0"/>
    <n v="14.3"/>
    <n v="8.8000000000000007"/>
    <n v="23.1"/>
    <n v="0"/>
    <n v="18.700000000000003"/>
    <n v="0"/>
    <n v="0"/>
    <n v="9.9"/>
    <n v="27.500000000000004"/>
    <n v="13.199999999999877"/>
    <n v="40.700000000000003"/>
    <n v="7.7000000000000011"/>
    <n v="1.1000000000000001"/>
    <n v="15.400000000000002"/>
    <n v="37.400000000000006"/>
    <n v="9.9"/>
    <n v="12.100000000000001"/>
    <n v="0"/>
    <n v="9.9"/>
    <n v="13.200000000000001"/>
    <n v="8.8000000000000007"/>
    <n v="19.8"/>
    <n v="0"/>
    <n v="16.5"/>
    <n v="5.5"/>
    <n v="31.900000000000002"/>
    <n v="8.8000000000000007"/>
    <n v="11"/>
    <n v="1.2505552149377764E-13"/>
    <n v="0"/>
    <x v="0"/>
  </r>
  <r>
    <x v="135"/>
    <x v="4"/>
    <x v="14"/>
    <n v="484.00000000000006"/>
    <n v="64.900000000000006"/>
    <n v="179.3"/>
    <n v="137.50000000000006"/>
    <n v="102.3"/>
    <n v="0"/>
    <n v="0.53900000000000003"/>
    <n v="0.94600000000000006"/>
    <n v="0.83600000000000008"/>
    <n v="0.6160000000000001"/>
    <n v="1.0450000000000002"/>
    <n v="0.78100000000000003"/>
    <n v="0.70400000000000007"/>
    <n v="1.0780000000000001"/>
    <n v="1.1000000000000001"/>
    <n v="0.75900000000000012"/>
    <n v="0.72600000000000009"/>
    <n v="0.70400000000000007"/>
    <n v="0.81400000000000006"/>
    <n v="0.52800000000000002"/>
    <n v="0.44000000000000006"/>
    <n v="0.88000000000000012"/>
    <n v="0.95700000000000007"/>
    <n v="6.6000000000000005"/>
    <n v="29.700000000000003"/>
    <n v="24.200000000000003"/>
    <n v="7.7000000000000011"/>
    <n v="25.3"/>
    <n v="8.8000000000000007"/>
    <n v="12.100000000000001"/>
    <n v="60.500000000000007"/>
    <n v="0"/>
    <n v="4.4000000000000004"/>
    <n v="2.2000000000000002"/>
    <n v="5.5"/>
    <n v="2.2000000000000002"/>
    <n v="0"/>
    <n v="14.3"/>
    <n v="5.5"/>
    <n v="14.3"/>
    <n v="40.700000000000003"/>
    <n v="1.1000000000000001"/>
    <n v="18.700000000000003"/>
    <n v="9.9"/>
    <n v="4.4000000000000625"/>
    <n v="22"/>
    <n v="0"/>
    <n v="1.1000000000000001"/>
    <n v="5.5"/>
    <n v="42.900000000000006"/>
    <n v="11"/>
    <n v="19.8"/>
    <n v="20.900000000000002"/>
    <n v="0"/>
    <n v="4.4000000000000004"/>
    <n v="8.8000000000000007"/>
    <n v="2.2000000000000002"/>
    <n v="2.2000000000000002"/>
    <n v="0"/>
    <n v="0"/>
    <n v="0"/>
    <n v="47.300000000000004"/>
    <n v="0"/>
    <x v="0"/>
  </r>
  <r>
    <x v="136"/>
    <x v="4"/>
    <x v="15"/>
    <n v="576.40000000000009"/>
    <n v="126.50000000000001"/>
    <n v="167.2"/>
    <n v="108.9"/>
    <n v="173.80000000000004"/>
    <n v="0"/>
    <n v="0.51700000000000013"/>
    <n v="1.089"/>
    <n v="0.16500000000000001"/>
    <n v="1.0450000000000002"/>
    <n v="1.056"/>
    <n v="0.68200000000000005"/>
    <n v="0.83600000000000008"/>
    <n v="0.70400000000000007"/>
    <n v="0.57200000000000006"/>
    <n v="0.91300000000000014"/>
    <n v="0.27500000000000002"/>
    <n v="0.91300000000000014"/>
    <n v="1.1000000000000001"/>
    <n v="0.86900000000000011"/>
    <n v="0.44000000000000006"/>
    <n v="1.1000000000000001"/>
    <n v="0.30800000000000005"/>
    <n v="35.200000000000003"/>
    <n v="6.6000000000000005"/>
    <n v="22"/>
    <n v="0"/>
    <n v="25.3"/>
    <n v="30.800000000000004"/>
    <n v="0"/>
    <n v="26.400000000000002"/>
    <n v="13.200000000000001"/>
    <n v="7.7000000000000011"/>
    <n v="0"/>
    <n v="20.900000000000002"/>
    <n v="0"/>
    <n v="41.800000000000004"/>
    <n v="0"/>
    <n v="39.6"/>
    <n v="31.900000000000002"/>
    <n v="29.700000000000003"/>
    <n v="0"/>
    <n v="9.9"/>
    <n v="0"/>
    <n v="12.100000000000001"/>
    <n v="5.5"/>
    <n v="0"/>
    <n v="17.600000000000001"/>
    <n v="31.900000000000002"/>
    <n v="9.9"/>
    <n v="14.3"/>
    <n v="17.600000000000001"/>
    <n v="0"/>
    <n v="0"/>
    <n v="33"/>
    <n v="41.800000000000004"/>
    <n v="2.2000000000000002"/>
    <n v="2.2000000000000002"/>
    <n v="0"/>
    <n v="19.8"/>
    <n v="5.5"/>
    <n v="14.3"/>
    <n v="7.7000000000000011"/>
    <x v="0"/>
  </r>
  <r>
    <x v="137"/>
    <x v="4"/>
    <x v="16"/>
    <n v="531.30000000000007"/>
    <n v="92.40000000000002"/>
    <n v="179.3"/>
    <n v="62.7"/>
    <n v="196.9"/>
    <n v="0"/>
    <n v="0.18700000000000003"/>
    <n v="0.70400000000000007"/>
    <n v="1.0010000000000001"/>
    <n v="0.89100000000000013"/>
    <n v="0.62700000000000011"/>
    <n v="0.86900000000000011"/>
    <n v="0.26400000000000001"/>
    <n v="0.14300000000000002"/>
    <n v="1.0340000000000003"/>
    <n v="0.82500000000000007"/>
    <n v="0.69300000000000006"/>
    <n v="0.53900000000000003"/>
    <n v="0.36300000000000004"/>
    <n v="0.9900000000000001"/>
    <n v="1.0340000000000003"/>
    <n v="0.34100000000000003"/>
    <n v="1.0230000000000001"/>
    <n v="11"/>
    <n v="13.200000000000001"/>
    <n v="0"/>
    <n v="14.3"/>
    <n v="28.6"/>
    <n v="0"/>
    <n v="38.5"/>
    <n v="0"/>
    <n v="41.800000000000004"/>
    <n v="31.900000000000002"/>
    <n v="11"/>
    <n v="18.700000000000003"/>
    <n v="35.200000000000003"/>
    <n v="0"/>
    <n v="8.8000000000000007"/>
    <n v="46.2"/>
    <n v="36.300000000000004"/>
    <n v="7.7000000000000011"/>
    <n v="0"/>
    <n v="44"/>
    <n v="7.7000000000000011"/>
    <n v="3.3000000000000003"/>
    <n v="0"/>
    <n v="4.4000000000000004"/>
    <n v="0"/>
    <n v="8.8000000000000007"/>
    <n v="11"/>
    <n v="25.3"/>
    <n v="2.2000000000000002"/>
    <n v="0"/>
    <n v="0"/>
    <n v="13.200000000000001"/>
    <n v="0"/>
    <n v="16.5"/>
    <n v="1.1000000000000001"/>
    <n v="0"/>
    <n v="0"/>
    <n v="30.800000000000004"/>
    <n v="15.400000000000002"/>
    <n v="15.400000000000002"/>
    <x v="0"/>
  </r>
  <r>
    <x v="138"/>
    <x v="4"/>
    <x v="17"/>
    <n v="579.70000000000005"/>
    <n v="125.40000000000002"/>
    <n v="63.800000000000004"/>
    <n v="198"/>
    <n v="192.50000000000003"/>
    <n v="0"/>
    <n v="0.49500000000000005"/>
    <n v="1.0450000000000002"/>
    <n v="0.82500000000000007"/>
    <n v="0.55000000000000004"/>
    <n v="0.18700000000000003"/>
    <n v="0.95700000000000007"/>
    <n v="1.0340000000000003"/>
    <n v="0.93500000000000005"/>
    <n v="0.77000000000000013"/>
    <n v="1.056"/>
    <n v="0.88000000000000012"/>
    <n v="0.62700000000000011"/>
    <n v="1.089"/>
    <n v="0.49500000000000005"/>
    <n v="0.37400000000000005"/>
    <n v="0.47300000000000003"/>
    <n v="0.86900000000000011"/>
    <n v="0"/>
    <n v="0"/>
    <n v="6.6000000000000005"/>
    <n v="0"/>
    <n v="0"/>
    <n v="12.100000000000001"/>
    <n v="12.100000000000001"/>
    <n v="11"/>
    <n v="16.5"/>
    <n v="5.5"/>
    <n v="22"/>
    <n v="49.500000000000007"/>
    <n v="29.700000000000003"/>
    <n v="23.1"/>
    <n v="9.9"/>
    <n v="8.8000000000000007"/>
    <n v="4.4000000000000004"/>
    <n v="7.7000000000000011"/>
    <n v="15.400000000000002"/>
    <n v="44"/>
    <n v="26.400000000000002"/>
    <n v="0"/>
    <n v="7.7000000000000011"/>
    <n v="0"/>
    <n v="29.700000000000003"/>
    <n v="18.700000000000003"/>
    <n v="35.200000000000003"/>
    <n v="41.800000000000004"/>
    <n v="7.7000000000000011"/>
    <n v="30.800000000000004"/>
    <n v="16.5"/>
    <n v="13.200000000000001"/>
    <n v="57.2"/>
    <n v="4.4000000000000004"/>
    <n v="2.2000000000000002"/>
    <n v="16.5"/>
    <n v="0"/>
    <n v="0"/>
    <n v="0"/>
    <n v="15.400000000000002"/>
    <x v="0"/>
  </r>
  <r>
    <x v="139"/>
    <x v="4"/>
    <x v="18"/>
    <n v="617.10000000000014"/>
    <n v="84.7"/>
    <n v="190.3"/>
    <n v="240.90000000000003"/>
    <n v="101.20000000000002"/>
    <n v="0"/>
    <n v="0.57200000000000006"/>
    <n v="0.20900000000000002"/>
    <n v="0.82500000000000007"/>
    <n v="0.97900000000000009"/>
    <n v="1.0230000000000001"/>
    <n v="0.26400000000000001"/>
    <n v="0.68200000000000005"/>
    <n v="0.37400000000000005"/>
    <n v="0.80300000000000005"/>
    <n v="0.58300000000000007"/>
    <n v="0.80300000000000005"/>
    <n v="0.62700000000000011"/>
    <n v="1.0120000000000002"/>
    <n v="0.91300000000000014"/>
    <n v="1.0010000000000001"/>
    <n v="0.6160000000000001"/>
    <n v="0.33"/>
    <n v="30.800000000000004"/>
    <n v="24.200000000000003"/>
    <n v="0"/>
    <n v="0"/>
    <n v="44"/>
    <n v="8.8000000000000007"/>
    <n v="27.500000000000004"/>
    <n v="0"/>
    <n v="22"/>
    <n v="33"/>
    <n v="0"/>
    <n v="8.8000000000000007"/>
    <n v="8.8000000000000007"/>
    <n v="0"/>
    <n v="0"/>
    <n v="4.4000000000000004"/>
    <n v="36.300000000000004"/>
    <n v="8.8000000000000007"/>
    <n v="4.4000000000000004"/>
    <n v="29.700000000000003"/>
    <n v="0"/>
    <n v="34.1"/>
    <n v="36.300000000000004"/>
    <n v="12.100000000000001"/>
    <n v="34.1"/>
    <n v="41.800000000000004"/>
    <n v="0"/>
    <n v="36.300000000000004"/>
    <n v="0"/>
    <n v="46.2"/>
    <n v="0"/>
    <n v="22"/>
    <n v="1.1000000000000001"/>
    <n v="5.5"/>
    <n v="0"/>
    <n v="20.900000000000002"/>
    <n v="0"/>
    <n v="15.400000000000002"/>
    <n v="17.600000000000001"/>
    <n v="2.2000000000000002"/>
    <x v="0"/>
  </r>
  <r>
    <x v="140"/>
    <x v="4"/>
    <x v="19"/>
    <n v="468.60000000000019"/>
    <n v="134.20000000000016"/>
    <n v="83.600000000000023"/>
    <n v="160.6"/>
    <n v="90.2"/>
    <n v="0"/>
    <n v="0.88000000000000012"/>
    <n v="0.58300000000000007"/>
    <n v="0.79200000000000004"/>
    <n v="0.79200000000000004"/>
    <n v="1.089"/>
    <n v="0.84700000000000009"/>
    <n v="0.35200000000000004"/>
    <n v="1.0010000000000001"/>
    <n v="1.0120000000000002"/>
    <n v="0.79200000000000004"/>
    <n v="0.8580000000000001"/>
    <n v="0.52800000000000002"/>
    <n v="0.84700000000000009"/>
    <n v="0.9900000000000001"/>
    <n v="1.0780000000000001"/>
    <n v="1.056"/>
    <n v="0.48400000000000004"/>
    <n v="19.8"/>
    <n v="9.9"/>
    <n v="1.1000000000000001"/>
    <n v="2.2000000000000002"/>
    <n v="18.700000000000003"/>
    <n v="1.1000000000000001"/>
    <n v="0"/>
    <n v="6.6000000000000005"/>
    <n v="0"/>
    <n v="24.200000000000003"/>
    <n v="19.8"/>
    <n v="9.9"/>
    <n v="18.700000000000003"/>
    <n v="7.7000000000000011"/>
    <n v="0"/>
    <n v="20.900000000000002"/>
    <n v="14.3"/>
    <n v="4.4000000000000004"/>
    <n v="8.8000000000000007"/>
    <n v="5.5"/>
    <n v="37.400000000000006"/>
    <n v="13.200000000000001"/>
    <n v="0"/>
    <n v="53.900000000000006"/>
    <n v="26.400000000000002"/>
    <n v="1.1000000000000001"/>
    <n v="0"/>
    <n v="0"/>
    <n v="2.2000000000000002"/>
    <n v="26.400000000000002"/>
    <n v="0"/>
    <n v="15.400000000000002"/>
    <n v="19.8"/>
    <n v="2.2000000000000002"/>
    <n v="58.300000000000004"/>
    <n v="0"/>
    <n v="5.5"/>
    <n v="27.500000000000128"/>
    <n v="0"/>
    <n v="5.5"/>
    <x v="0"/>
  </r>
  <r>
    <x v="141"/>
    <x v="4"/>
    <x v="20"/>
    <n v="572.00000000000011"/>
    <n v="204.6"/>
    <n v="138.60000000000002"/>
    <n v="108.90000000000003"/>
    <n v="119.9"/>
    <n v="0"/>
    <n v="0.23100000000000001"/>
    <n v="0.66"/>
    <n v="0.78100000000000003"/>
    <n v="0.75900000000000012"/>
    <n v="0.93500000000000005"/>
    <n v="0.92400000000000004"/>
    <n v="1.0120000000000002"/>
    <n v="0.91300000000000014"/>
    <n v="1.0120000000000002"/>
    <n v="0.78100000000000003"/>
    <n v="0.79200000000000004"/>
    <n v="0.60500000000000009"/>
    <n v="0.93500000000000005"/>
    <n v="0.63800000000000001"/>
    <n v="0.95700000000000007"/>
    <n v="1.0340000000000003"/>
    <n v="0.95700000000000007"/>
    <n v="40.700000000000003"/>
    <n v="0"/>
    <n v="13.200000000000001"/>
    <n v="26.400000000000002"/>
    <n v="1.1000000000000001"/>
    <n v="18.700000000000003"/>
    <n v="28.6"/>
    <n v="0"/>
    <n v="9.9"/>
    <n v="0"/>
    <n v="18.700000000000003"/>
    <n v="1.1000000000000001"/>
    <n v="4.4000000000000004"/>
    <n v="9.9"/>
    <n v="9.9"/>
    <n v="13.200000000000001"/>
    <n v="15.400000000000002"/>
    <n v="39.6"/>
    <n v="8.8000000000000007"/>
    <n v="17.600000000000001"/>
    <n v="20.900000000000002"/>
    <n v="0"/>
    <n v="35.200000000000003"/>
    <n v="0"/>
    <n v="12.100000000000001"/>
    <n v="9.9"/>
    <n v="0"/>
    <n v="13.200000000000001"/>
    <n v="0"/>
    <n v="17.600000000000001"/>
    <n v="28.6"/>
    <n v="30.800000000000004"/>
    <n v="0"/>
    <n v="0"/>
    <n v="33"/>
    <n v="16.5"/>
    <n v="1.1000000000000001"/>
    <n v="31.900000000000002"/>
    <n v="23.1"/>
    <n v="39.6"/>
    <x v="0"/>
  </r>
  <r>
    <x v="142"/>
    <x v="4"/>
    <x v="21"/>
    <n v="583.00000000000011"/>
    <n v="106.70000000000007"/>
    <n v="116.6"/>
    <n v="193.6"/>
    <n v="166.10000000000002"/>
    <n v="0"/>
    <n v="0.16500000000000001"/>
    <n v="0.94600000000000006"/>
    <n v="0.86900000000000011"/>
    <n v="0.79200000000000004"/>
    <n v="0.84700000000000009"/>
    <n v="0.86900000000000011"/>
    <n v="0.49500000000000005"/>
    <n v="0.82500000000000007"/>
    <n v="0.77000000000000013"/>
    <n v="0.74800000000000011"/>
    <n v="0.66"/>
    <n v="1.056"/>
    <n v="1.0230000000000001"/>
    <n v="0.97900000000000009"/>
    <n v="1.0780000000000001"/>
    <n v="1.0340000000000003"/>
    <n v="0.70400000000000007"/>
    <n v="11"/>
    <n v="0"/>
    <n v="13.200000000000001"/>
    <n v="46.2"/>
    <n v="6.6000000000000005"/>
    <n v="6.6000000000000005"/>
    <n v="0"/>
    <n v="13.200000000000001"/>
    <n v="19.8"/>
    <n v="0"/>
    <n v="6.6000000000000005"/>
    <n v="25.3"/>
    <n v="0"/>
    <n v="18.700000000000003"/>
    <n v="41.800000000000004"/>
    <n v="12.100000000000001"/>
    <n v="5.5"/>
    <n v="27.500000000000004"/>
    <n v="0"/>
    <n v="35.200000000000003"/>
    <n v="48.400000000000006"/>
    <n v="55.000000000000007"/>
    <n v="29.700000000000003"/>
    <n v="0"/>
    <n v="0"/>
    <n v="12.100000000000001"/>
    <n v="2.2000000000000002"/>
    <n v="22"/>
    <n v="16.5"/>
    <n v="7.7000000000000011"/>
    <n v="0"/>
    <n v="0"/>
    <n v="0"/>
    <n v="26.400000000000002"/>
    <n v="11"/>
    <n v="0"/>
    <n v="22"/>
    <n v="37.400000000000006"/>
    <n v="6.6000000000000627"/>
    <n v="3.3000000000000003"/>
    <x v="0"/>
  </r>
  <r>
    <x v="143"/>
    <x v="4"/>
    <x v="22"/>
    <n v="572.00000000000023"/>
    <n v="139.70000000000013"/>
    <n v="105.60000000000001"/>
    <n v="166.10000000000002"/>
    <n v="160.60000000000002"/>
    <n v="0"/>
    <n v="0.72600000000000009"/>
    <n v="0.89100000000000013"/>
    <n v="0.60500000000000009"/>
    <n v="0.9900000000000001"/>
    <n v="0.49500000000000005"/>
    <n v="0.63800000000000001"/>
    <n v="0.88000000000000012"/>
    <n v="0.79200000000000004"/>
    <n v="0.47300000000000003"/>
    <n v="1.0780000000000001"/>
    <n v="0.93500000000000005"/>
    <n v="1.0120000000000002"/>
    <n v="0.64900000000000002"/>
    <n v="0.94600000000000006"/>
    <n v="0.64900000000000002"/>
    <n v="1.0230000000000001"/>
    <n v="1.056"/>
    <n v="0"/>
    <n v="0"/>
    <n v="0"/>
    <n v="0"/>
    <n v="0"/>
    <n v="16.5"/>
    <n v="25.3"/>
    <n v="31.900000000000002"/>
    <n v="24.200000000000003"/>
    <n v="7.7000000000000011"/>
    <n v="8.8000000000000007"/>
    <n v="39.6"/>
    <n v="13.200000000000001"/>
    <n v="7.7000000000000011"/>
    <n v="12.100000000000001"/>
    <n v="0"/>
    <n v="26.400000000000002"/>
    <n v="12.100000000000001"/>
    <n v="29.700000000000003"/>
    <n v="19.8"/>
    <n v="12.100000000000001"/>
    <n v="3.3000000000000003"/>
    <n v="60.500000000000007"/>
    <n v="0"/>
    <n v="37.400000000000006"/>
    <n v="0"/>
    <n v="2.2000000000000002"/>
    <n v="0"/>
    <n v="35.200000000000003"/>
    <n v="15.400000000000002"/>
    <n v="23.1"/>
    <n v="0"/>
    <n v="20.900000000000002"/>
    <n v="11.000000000000126"/>
    <n v="0"/>
    <n v="0"/>
    <n v="0"/>
    <n v="1.1000000000000001"/>
    <n v="35.200000000000003"/>
    <n v="48.400000000000006"/>
    <x v="0"/>
  </r>
  <r>
    <x v="144"/>
    <x v="4"/>
    <x v="23"/>
    <n v="528"/>
    <n v="110.00000000000001"/>
    <n v="157.30000000000001"/>
    <n v="134.20000000000002"/>
    <n v="126.5"/>
    <n v="0"/>
    <n v="0.9900000000000001"/>
    <n v="0.91300000000000014"/>
    <n v="0.78100000000000003"/>
    <n v="0.94600000000000006"/>
    <n v="0.84700000000000009"/>
    <n v="0.80300000000000005"/>
    <n v="0.78100000000000003"/>
    <n v="0.8580000000000001"/>
    <n v="0.75900000000000012"/>
    <n v="0.49500000000000005"/>
    <n v="0.96800000000000008"/>
    <n v="0.47300000000000003"/>
    <n v="1.0230000000000001"/>
    <n v="0.90200000000000014"/>
    <n v="0.77000000000000013"/>
    <n v="0.44000000000000006"/>
    <n v="0.47300000000000003"/>
    <n v="5.5"/>
    <n v="7.7000000000000011"/>
    <n v="16.5"/>
    <n v="31.900000000000002"/>
    <n v="16.5"/>
    <n v="4.4000000000000004"/>
    <n v="0"/>
    <n v="33"/>
    <n v="31.900000000000002"/>
    <n v="9.9"/>
    <n v="38.5"/>
    <n v="23.1"/>
    <n v="34.1"/>
    <n v="2.2000000000000002"/>
    <n v="24.200000000000003"/>
    <n v="0"/>
    <n v="0"/>
    <n v="0"/>
    <n v="14.3"/>
    <n v="28.6"/>
    <n v="0"/>
    <n v="45.1"/>
    <n v="0"/>
    <n v="0"/>
    <n v="0"/>
    <n v="29.700000000000003"/>
    <n v="50.6"/>
    <n v="0"/>
    <n v="8.8000000000000007"/>
    <n v="0"/>
    <n v="7.7000000000000011"/>
    <n v="31.900000000000002"/>
    <n v="0"/>
    <n v="4.4000000000000004"/>
    <n v="9.9"/>
    <n v="30.800000000000004"/>
    <n v="0"/>
    <n v="9.9"/>
    <n v="5.5"/>
    <n v="9.9"/>
    <x v="0"/>
  </r>
  <r>
    <x v="145"/>
    <x v="4"/>
    <x v="24"/>
    <n v="440"/>
    <n v="86.9"/>
    <n v="83.600000000000009"/>
    <n v="138.60000000000002"/>
    <n v="130.9"/>
    <n v="0"/>
    <n v="0.92400000000000004"/>
    <n v="0.57200000000000006"/>
    <n v="1.089"/>
    <n v="0.91300000000000014"/>
    <n v="0.97900000000000009"/>
    <n v="0.92400000000000004"/>
    <n v="1.089"/>
    <n v="0.68200000000000005"/>
    <n v="0.71500000000000008"/>
    <n v="0.97900000000000009"/>
    <n v="0.72600000000000009"/>
    <n v="1.0230000000000001"/>
    <n v="0.94600000000000006"/>
    <n v="0.58300000000000007"/>
    <n v="0.59400000000000008"/>
    <n v="0.84700000000000009"/>
    <n v="0.93500000000000005"/>
    <n v="0"/>
    <n v="26.400000000000002"/>
    <n v="0"/>
    <n v="20.900000000000002"/>
    <n v="0"/>
    <n v="36.300000000000004"/>
    <n v="0"/>
    <n v="0"/>
    <n v="0"/>
    <n v="0"/>
    <n v="1.1000000000000001"/>
    <n v="2.2000000000000002"/>
    <n v="9.9"/>
    <n v="19.8"/>
    <n v="0"/>
    <n v="15.400000000000002"/>
    <n v="0"/>
    <n v="49.500000000000007"/>
    <n v="8.8000000000000007"/>
    <n v="25.3"/>
    <n v="9.9"/>
    <n v="15.400000000000002"/>
    <n v="12.100000000000001"/>
    <n v="5.5"/>
    <n v="0"/>
    <n v="25.3"/>
    <n v="2.2000000000000002"/>
    <n v="9.9"/>
    <n v="11"/>
    <n v="47.300000000000004"/>
    <n v="0"/>
    <n v="8.8000000000000007"/>
    <n v="2.2000000000000002"/>
    <n v="0"/>
    <n v="12.100000000000001"/>
    <n v="12.100000000000001"/>
    <n v="22"/>
    <n v="1.1000000000000001"/>
    <n v="28.6"/>
    <n v="0"/>
    <x v="0"/>
  </r>
  <r>
    <x v="146"/>
    <x v="4"/>
    <x v="25"/>
    <n v="597.30000000000007"/>
    <n v="144.10000000000002"/>
    <n v="86.9"/>
    <n v="199.10000000000002"/>
    <n v="167.20000000000002"/>
    <n v="0"/>
    <n v="0.51700000000000013"/>
    <n v="1.056"/>
    <n v="0.79200000000000004"/>
    <n v="0.93500000000000005"/>
    <n v="0.9900000000000001"/>
    <n v="0.74800000000000011"/>
    <n v="0.71500000000000008"/>
    <n v="1.1000000000000001"/>
    <n v="0.67100000000000004"/>
    <n v="0.86900000000000011"/>
    <n v="1.089"/>
    <n v="0.94600000000000006"/>
    <n v="0.97900000000000009"/>
    <n v="0.94600000000000006"/>
    <n v="0.50600000000000012"/>
    <n v="0.39600000000000002"/>
    <n v="1.0669999999999999"/>
    <n v="0"/>
    <n v="0"/>
    <n v="34.1"/>
    <n v="6.6000000000000005"/>
    <n v="24.200000000000003"/>
    <n v="2.2000000000000002"/>
    <n v="0"/>
    <n v="5.5"/>
    <n v="0"/>
    <n v="14.3"/>
    <n v="22"/>
    <n v="9.9"/>
    <n v="22"/>
    <n v="22"/>
    <n v="1.1000000000000001"/>
    <n v="0"/>
    <n v="6.6000000000000005"/>
    <n v="47.300000000000004"/>
    <n v="25.3"/>
    <n v="33"/>
    <n v="16.5"/>
    <n v="0"/>
    <n v="36.300000000000004"/>
    <n v="25.3"/>
    <n v="5.5"/>
    <n v="0"/>
    <n v="33"/>
    <n v="23.1"/>
    <n v="6.6000000000000005"/>
    <n v="52.800000000000004"/>
    <n v="0"/>
    <n v="35.200000000000003"/>
    <n v="28.6"/>
    <n v="31.900000000000002"/>
    <n v="2.2000000000000002"/>
    <n v="14.3"/>
    <n v="19.8"/>
    <n v="8.8000000000000007"/>
    <n v="0"/>
    <n v="3.3000000000000003"/>
    <x v="0"/>
  </r>
  <r>
    <x v="147"/>
    <x v="4"/>
    <x v="26"/>
    <n v="545.6"/>
    <n v="165"/>
    <n v="148.50000000000003"/>
    <n v="75.900000000000006"/>
    <n v="156.20000000000005"/>
    <n v="0"/>
    <n v="0.47300000000000003"/>
    <n v="0.47300000000000003"/>
    <n v="0.79200000000000004"/>
    <n v="0.92400000000000004"/>
    <n v="1.0010000000000001"/>
    <n v="1.0340000000000003"/>
    <n v="0.58300000000000007"/>
    <n v="0.88000000000000012"/>
    <n v="1.0230000000000001"/>
    <n v="0.81400000000000006"/>
    <n v="0.97900000000000009"/>
    <n v="0.58300000000000007"/>
    <n v="0.63800000000000001"/>
    <n v="0.88000000000000012"/>
    <n v="1.089"/>
    <n v="0.90200000000000014"/>
    <n v="1.056"/>
    <n v="6.6000000000000005"/>
    <n v="1.1000000000000001"/>
    <n v="31.900000000000002"/>
    <n v="44"/>
    <n v="5.5"/>
    <n v="36.300000000000004"/>
    <n v="4.4000000000000004"/>
    <n v="3.3000000000000003"/>
    <n v="15.400000000000002"/>
    <n v="0"/>
    <n v="18.700000000000003"/>
    <n v="31.900000000000002"/>
    <n v="0"/>
    <n v="0"/>
    <n v="35.200000000000003"/>
    <n v="19.8"/>
    <n v="2.2000000000000002"/>
    <n v="4.4000000000000004"/>
    <n v="53.900000000000006"/>
    <n v="8.8000000000000007"/>
    <n v="8.8000000000000007"/>
    <n v="2.2000000000000002"/>
    <n v="0"/>
    <n v="4.4000000000000004"/>
    <n v="0"/>
    <n v="18.700000000000003"/>
    <n v="0"/>
    <n v="41.800000000000004"/>
    <n v="0"/>
    <n v="0"/>
    <n v="17.600000000000001"/>
    <n v="4.4000000000000004"/>
    <n v="4.4000000000000004"/>
    <n v="18.700000000000003"/>
    <n v="15.400000000000002"/>
    <n v="18.700000000000003"/>
    <n v="44"/>
    <n v="9.9"/>
    <n v="25.3"/>
    <n v="6.6000000000000005"/>
    <x v="0"/>
  </r>
  <r>
    <x v="148"/>
    <x v="4"/>
    <x v="27"/>
    <n v="565.4"/>
    <n v="111.10000000000001"/>
    <n v="132"/>
    <n v="196.9"/>
    <n v="125.4"/>
    <n v="0"/>
    <n v="0.68200000000000005"/>
    <n v="0.17600000000000002"/>
    <n v="0.9900000000000001"/>
    <n v="0.94600000000000006"/>
    <n v="1.0340000000000003"/>
    <n v="0.77000000000000013"/>
    <n v="0.64900000000000002"/>
    <n v="1.1000000000000001"/>
    <n v="0.16500000000000001"/>
    <n v="0.69300000000000006"/>
    <n v="0.72600000000000009"/>
    <n v="0.71500000000000008"/>
    <n v="0.97900000000000009"/>
    <n v="0.77000000000000013"/>
    <n v="1.0340000000000003"/>
    <n v="1.0230000000000001"/>
    <n v="1.0120000000000002"/>
    <n v="4.4000000000000004"/>
    <n v="28.6"/>
    <n v="14.3"/>
    <n v="0"/>
    <n v="0"/>
    <n v="1.1000000000000001"/>
    <n v="41.800000000000004"/>
    <n v="18.700000000000003"/>
    <n v="12.100000000000001"/>
    <n v="11"/>
    <n v="5.5"/>
    <n v="0"/>
    <n v="26.400000000000002"/>
    <n v="0"/>
    <n v="17.600000000000001"/>
    <n v="0"/>
    <n v="33"/>
    <n v="0"/>
    <n v="44"/>
    <n v="4.4000000000000004"/>
    <n v="7.7000000000000011"/>
    <n v="14.3"/>
    <n v="50.6"/>
    <n v="26.400000000000002"/>
    <n v="27.500000000000004"/>
    <n v="1.1000000000000001"/>
    <n v="8.8000000000000007"/>
    <n v="36.300000000000004"/>
    <n v="17.600000000000001"/>
    <n v="6.6000000000000005"/>
    <n v="11"/>
    <n v="11"/>
    <n v="0"/>
    <n v="20.900000000000002"/>
    <n v="0"/>
    <n v="9.9"/>
    <n v="13.200000000000001"/>
    <n v="20.900000000000002"/>
    <n v="5.5"/>
    <n v="18.700000000000003"/>
    <x v="0"/>
  </r>
  <r>
    <x v="149"/>
    <x v="4"/>
    <x v="28"/>
    <n v="510.40000000000009"/>
    <n v="122.10000000000002"/>
    <n v="163.89999999999998"/>
    <n v="97.9"/>
    <n v="126.50000000000013"/>
    <n v="1"/>
    <n v="0.37400000000000005"/>
    <n v="0.95700000000000007"/>
    <n v="0.66"/>
    <n v="0.92400000000000004"/>
    <n v="0.20900000000000002"/>
    <n v="0.68200000000000005"/>
    <n v="1.089"/>
    <n v="1.089"/>
    <n v="0.64900000000000002"/>
    <n v="0.70400000000000007"/>
    <n v="0.66"/>
    <n v="0.49500000000000005"/>
    <n v="1.056"/>
    <n v="0.34100000000000003"/>
    <n v="0.9900000000000001"/>
    <n v="1.089"/>
    <n v="0.79200000000000004"/>
    <n v="22"/>
    <n v="50.6"/>
    <n v="29.700000000000003"/>
    <n v="0"/>
    <n v="6.6000000000000005"/>
    <n v="24.200000000000003"/>
    <n v="19.8"/>
    <n v="6.6000000000000005"/>
    <n v="2.2000000000000002"/>
    <n v="2.2000000000000002"/>
    <n v="31.900000000000002"/>
    <n v="1.1000000000000001"/>
    <n v="33"/>
    <n v="4.4000000000000004"/>
    <n v="33"/>
    <n v="0"/>
    <n v="0"/>
    <n v="38.5"/>
    <n v="13.200000000000125"/>
    <n v="3.3000000000000003"/>
    <n v="23.1"/>
    <n v="17.600000000000001"/>
    <n v="0"/>
    <n v="9.9"/>
    <n v="8.8000000000000007"/>
    <n v="4.4000000000000004"/>
    <n v="23.1"/>
    <n v="0"/>
    <n v="11"/>
    <n v="0"/>
    <n v="8.8000000000000007"/>
    <n v="34.1"/>
    <n v="0"/>
    <n v="24.200000000000003"/>
    <n v="0"/>
    <n v="0"/>
    <n v="26.400000000000002"/>
    <n v="9.9"/>
    <n v="18.700000000000003"/>
    <n v="0"/>
    <x v="0"/>
  </r>
  <r>
    <x v="150"/>
    <x v="4"/>
    <x v="29"/>
    <n v="669.90000000000009"/>
    <n v="155.10000000000002"/>
    <n v="221.10000000000002"/>
    <n v="160.6"/>
    <n v="133.10000000000002"/>
    <n v="0"/>
    <n v="0.49500000000000005"/>
    <n v="0.7370000000000001"/>
    <n v="0.35200000000000004"/>
    <n v="0.78100000000000003"/>
    <n v="1.0780000000000001"/>
    <n v="0.97900000000000009"/>
    <n v="0.93500000000000005"/>
    <n v="0.39600000000000002"/>
    <n v="0.78100000000000003"/>
    <n v="0.8580000000000001"/>
    <n v="0.77000000000000013"/>
    <n v="0.71500000000000008"/>
    <n v="1.056"/>
    <n v="0.48400000000000004"/>
    <n v="1.0669999999999999"/>
    <n v="0.63800000000000001"/>
    <n v="0.90200000000000014"/>
    <n v="0"/>
    <n v="12.100000000000001"/>
    <n v="46.2"/>
    <n v="37.400000000000006"/>
    <n v="0"/>
    <n v="14.3"/>
    <n v="9.9"/>
    <n v="1.1000000000000001"/>
    <n v="69.300000000000011"/>
    <n v="30.800000000000004"/>
    <n v="0"/>
    <n v="0"/>
    <n v="19.8"/>
    <n v="19.8"/>
    <n v="0"/>
    <n v="18.700000000000003"/>
    <n v="16.5"/>
    <n v="41.800000000000004"/>
    <n v="16.5"/>
    <n v="0"/>
    <n v="17.600000000000001"/>
    <n v="6.6000000000000005"/>
    <n v="16.5"/>
    <n v="40.700000000000003"/>
    <n v="6.6000000000000005"/>
    <n v="3.3000000000000003"/>
    <n v="30.800000000000004"/>
    <n v="11"/>
    <n v="25.3"/>
    <n v="2.2000000000000002"/>
    <n v="5.5"/>
    <n v="13.200000000000001"/>
    <n v="45.1"/>
    <n v="4.4000000000000004"/>
    <n v="26.400000000000002"/>
    <n v="13.200000000000001"/>
    <n v="25.3"/>
    <n v="15.400000000000002"/>
    <n v="6.6000000000000005"/>
    <n v="0"/>
    <x v="0"/>
  </r>
  <r>
    <x v="151"/>
    <x v="4"/>
    <x v="30"/>
    <n v="508.20000000000005"/>
    <n v="121.00000000000001"/>
    <n v="56.100000000000009"/>
    <n v="183.70000000000002"/>
    <n v="147.4"/>
    <n v="0"/>
    <n v="0.64900000000000002"/>
    <n v="1.0120000000000002"/>
    <n v="0.83600000000000008"/>
    <n v="0.92400000000000004"/>
    <n v="1.089"/>
    <n v="0.13200000000000001"/>
    <n v="0.72600000000000009"/>
    <n v="0.70400000000000007"/>
    <n v="0.97900000000000009"/>
    <n v="1.1000000000000001"/>
    <n v="0.75900000000000012"/>
    <n v="0.51700000000000013"/>
    <n v="0.9900000000000001"/>
    <n v="0.93500000000000005"/>
    <n v="1.056"/>
    <n v="0.44000000000000006"/>
    <n v="1.1000000000000001"/>
    <n v="5.5"/>
    <n v="0"/>
    <n v="2.2000000000000002"/>
    <n v="0"/>
    <n v="3.3000000000000003"/>
    <n v="15.400000000000002"/>
    <n v="0"/>
    <n v="0"/>
    <n v="5.5"/>
    <n v="24.200000000000003"/>
    <n v="22"/>
    <n v="0"/>
    <n v="7.7000000000000011"/>
    <n v="0"/>
    <n v="33"/>
    <n v="0"/>
    <n v="5.5"/>
    <n v="30.800000000000004"/>
    <n v="19.8"/>
    <n v="50.6"/>
    <n v="0"/>
    <n v="0"/>
    <n v="50.6"/>
    <n v="24.200000000000003"/>
    <n v="2.2000000000000002"/>
    <n v="18.700000000000003"/>
    <n v="12.100000000000001"/>
    <n v="26.400000000000002"/>
    <n v="7.7000000000000011"/>
    <n v="41.800000000000004"/>
    <n v="4.4000000000000004"/>
    <n v="29.700000000000003"/>
    <n v="6.6000000000000005"/>
    <n v="0"/>
    <n v="6.6000000000000005"/>
    <n v="0"/>
    <n v="45.1"/>
    <n v="0"/>
    <n v="15.400000000000002"/>
    <n v="13.200000000000001"/>
    <x v="0"/>
  </r>
  <r>
    <x v="31"/>
    <x v="5"/>
    <x v="3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5"/>
    <x v="3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5"/>
    <x v="3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5"/>
    <x v="37"/>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152"/>
    <x v="5"/>
    <x v="0"/>
    <n v="438.9000000000002"/>
    <n v="118.80000000000014"/>
    <n v="72.599999999999994"/>
    <n v="124.30000000000001"/>
    <n v="123.20000000000002"/>
    <n v="1"/>
    <n v="1.089"/>
    <n v="0.94600000000000006"/>
    <n v="0.88000000000000012"/>
    <n v="0.88000000000000012"/>
    <n v="0.96800000000000008"/>
    <n v="0.70400000000000007"/>
    <n v="0.66"/>
    <n v="0.11000000000000001"/>
    <n v="0.7370000000000001"/>
    <n v="0.82500000000000007"/>
    <n v="0.93500000000000005"/>
    <n v="0.46200000000000002"/>
    <n v="1.0780000000000001"/>
    <n v="0.70400000000000007"/>
    <n v="0.94600000000000006"/>
    <n v="0.57200000000000006"/>
    <n v="0.94600000000000006"/>
    <n v="0"/>
    <n v="6.6000000000000005"/>
    <n v="4.4000000000000004"/>
    <n v="0"/>
    <n v="2.2000000000000002"/>
    <n v="1.1000000000000001"/>
    <n v="41.800000000000004"/>
    <n v="0"/>
    <n v="5.5"/>
    <n v="11"/>
    <n v="0"/>
    <n v="0"/>
    <n v="36.300000000000004"/>
    <n v="12.100000000000001"/>
    <n v="0"/>
    <n v="6.6000000000000005"/>
    <n v="24.200000000000003"/>
    <n v="11"/>
    <n v="33"/>
    <n v="0"/>
    <n v="0"/>
    <n v="0"/>
    <n v="0"/>
    <n v="9.9"/>
    <n v="8.8000000000000007"/>
    <n v="24.200000000000003"/>
    <n v="51.7"/>
    <n v="5.5"/>
    <n v="8.8000000000000007"/>
    <n v="15.400000000000002"/>
    <n v="5.5"/>
    <n v="36.300000000000004"/>
    <n v="11"/>
    <n v="5.5"/>
    <n v="4.4000000000000004"/>
    <n v="8.8000000000000007"/>
    <n v="7.7000000000001254"/>
    <n v="30.800000000000004"/>
    <n v="6.6000000000000005"/>
    <n v="2.2000000000000002"/>
    <x v="0"/>
  </r>
  <r>
    <x v="153"/>
    <x v="5"/>
    <x v="1"/>
    <n v="455.40000000000003"/>
    <n v="114.40000000000005"/>
    <n v="95.699999999999989"/>
    <n v="127.60000000000002"/>
    <n v="117.7"/>
    <n v="0"/>
    <n v="0.44000000000000006"/>
    <n v="0.64900000000000002"/>
    <n v="1.089"/>
    <n v="0.20900000000000002"/>
    <n v="1.056"/>
    <n v="0.83600000000000008"/>
    <n v="0.63800000000000001"/>
    <n v="0.72600000000000009"/>
    <n v="1.0780000000000001"/>
    <n v="1.0450000000000002"/>
    <n v="0.9900000000000001"/>
    <n v="0.59400000000000008"/>
    <n v="0.69300000000000006"/>
    <n v="0.8580000000000001"/>
    <n v="0.58300000000000007"/>
    <n v="0.9900000000000001"/>
    <n v="0.48400000000000004"/>
    <n v="26.400000000000002"/>
    <n v="5.5"/>
    <n v="0"/>
    <n v="12.100000000000001"/>
    <n v="0"/>
    <n v="0"/>
    <n v="25.3"/>
    <n v="1.1000000000000001"/>
    <n v="2.2000000000000002"/>
    <n v="23.1"/>
    <n v="11"/>
    <n v="0"/>
    <n v="19.8"/>
    <n v="9.9"/>
    <n v="0"/>
    <n v="0"/>
    <n v="40.700000000000003"/>
    <n v="13.200000000000001"/>
    <n v="6.6000000000000005"/>
    <n v="27.500000000000004"/>
    <n v="0"/>
    <n v="0"/>
    <n v="0"/>
    <n v="0"/>
    <n v="23.1"/>
    <n v="1.1000000000000001"/>
    <n v="42.900000000000006"/>
    <n v="9.9"/>
    <n v="46.2"/>
    <n v="4.4000000000000004"/>
    <n v="13.200000000000001"/>
    <n v="27.500000000000004"/>
    <n v="11"/>
    <n v="16.5"/>
    <n v="6.6000000000000005"/>
    <n v="3.3000000000000003"/>
    <n v="0"/>
    <n v="6.6000000000000005"/>
    <n v="14.3"/>
    <n v="15.400000000000064"/>
    <x v="0"/>
  </r>
  <r>
    <x v="154"/>
    <x v="5"/>
    <x v="2"/>
    <n v="485.1"/>
    <n v="192.5"/>
    <n v="113.3"/>
    <n v="64.900000000000006"/>
    <n v="114.4"/>
    <n v="0"/>
    <n v="0.41800000000000004"/>
    <n v="0.70400000000000007"/>
    <n v="0.81400000000000006"/>
    <n v="0.66"/>
    <n v="0.17600000000000002"/>
    <n v="0.74800000000000011"/>
    <n v="0.82500000000000007"/>
    <n v="1.0120000000000002"/>
    <n v="0.9900000000000001"/>
    <n v="0.83600000000000008"/>
    <n v="0.95700000000000007"/>
    <n v="0.80300000000000005"/>
    <n v="1.0780000000000001"/>
    <n v="0.36300000000000004"/>
    <n v="0.93500000000000005"/>
    <n v="0.39600000000000002"/>
    <n v="1.0120000000000002"/>
    <n v="0"/>
    <n v="0"/>
    <n v="13.200000000000001"/>
    <n v="0"/>
    <n v="0"/>
    <n v="30.800000000000004"/>
    <n v="4.4000000000000004"/>
    <n v="0"/>
    <n v="39.6"/>
    <n v="25.3"/>
    <n v="4.4000000000000004"/>
    <n v="12.100000000000001"/>
    <n v="15.400000000000002"/>
    <n v="11"/>
    <n v="19.8"/>
    <n v="29.700000000000003"/>
    <n v="0"/>
    <n v="8.8000000000000007"/>
    <n v="0"/>
    <n v="17.600000000000001"/>
    <n v="0"/>
    <n v="0"/>
    <n v="0"/>
    <n v="35.200000000000003"/>
    <n v="12.100000000000001"/>
    <n v="0"/>
    <n v="0"/>
    <n v="11"/>
    <n v="4.4000000000000004"/>
    <n v="2.2000000000000002"/>
    <n v="49.500000000000007"/>
    <n v="2.2000000000000002"/>
    <n v="29.700000000000003"/>
    <n v="31.900000000000002"/>
    <n v="2.2000000000000002"/>
    <n v="20.900000000000002"/>
    <n v="0"/>
    <n v="34.1"/>
    <n v="0"/>
    <n v="22"/>
    <x v="0"/>
  </r>
  <r>
    <x v="155"/>
    <x v="5"/>
    <x v="3"/>
    <n v="657.80000000000007"/>
    <n v="110.00000000000001"/>
    <n v="140.80000000000001"/>
    <n v="205.7"/>
    <n v="201.30000000000004"/>
    <n v="0"/>
    <n v="0.94600000000000006"/>
    <n v="0.94600000000000006"/>
    <n v="0.79200000000000004"/>
    <n v="0.56100000000000005"/>
    <n v="0.94600000000000006"/>
    <n v="0.88000000000000012"/>
    <n v="0.75900000000000012"/>
    <n v="0.88000000000000012"/>
    <n v="0.77000000000000013"/>
    <n v="1.0120000000000002"/>
    <n v="1.1000000000000001"/>
    <n v="0.52800000000000002"/>
    <n v="0.44000000000000006"/>
    <n v="0.35200000000000004"/>
    <n v="0.8580000000000001"/>
    <n v="0.71500000000000008"/>
    <n v="0.86900000000000011"/>
    <n v="7.7000000000000011"/>
    <n v="0"/>
    <n v="5.5"/>
    <n v="16.5"/>
    <n v="5.5"/>
    <n v="30.800000000000004"/>
    <n v="33"/>
    <n v="26.400000000000002"/>
    <n v="8.8000000000000007"/>
    <n v="6.6000000000000005"/>
    <n v="12.100000000000001"/>
    <n v="2.2000000000000002"/>
    <n v="16.5"/>
    <n v="51.7"/>
    <n v="48.400000000000006"/>
    <n v="48.400000000000006"/>
    <n v="0"/>
    <n v="14.3"/>
    <n v="0"/>
    <n v="19.8"/>
    <n v="8.8000000000000007"/>
    <n v="0"/>
    <n v="0"/>
    <n v="0"/>
    <n v="48.400000000000006"/>
    <n v="39.6"/>
    <n v="20.900000000000002"/>
    <n v="45.1"/>
    <n v="18.700000000000003"/>
    <n v="24.200000000000003"/>
    <n v="29.700000000000003"/>
    <n v="25.3"/>
    <n v="6.6000000000000005"/>
    <n v="9.9"/>
    <n v="2.2000000000000002"/>
    <n v="5.5"/>
    <n v="0"/>
    <n v="5.5"/>
    <n v="9.9"/>
    <n v="15.400000000000002"/>
    <x v="0"/>
  </r>
  <r>
    <x v="156"/>
    <x v="5"/>
    <x v="4"/>
    <n v="579.70000000000005"/>
    <n v="149.60000000000002"/>
    <n v="150.70000000000002"/>
    <n v="143"/>
    <n v="136.4"/>
    <n v="0"/>
    <n v="0.27500000000000002"/>
    <n v="0.89100000000000013"/>
    <n v="0.8580000000000001"/>
    <n v="1.0780000000000001"/>
    <n v="0.17600000000000002"/>
    <n v="1.0230000000000001"/>
    <n v="0.12100000000000001"/>
    <n v="0.11000000000000001"/>
    <n v="0.45100000000000007"/>
    <n v="0.86900000000000011"/>
    <n v="0.94600000000000006"/>
    <n v="0.58300000000000007"/>
    <n v="0.94600000000000006"/>
    <n v="0.64900000000000002"/>
    <n v="0.78100000000000003"/>
    <n v="0.66"/>
    <n v="0.9900000000000001"/>
    <n v="0"/>
    <n v="22"/>
    <n v="1.1000000000000001"/>
    <n v="20.900000000000002"/>
    <n v="0"/>
    <n v="2.2000000000000002"/>
    <n v="20.900000000000002"/>
    <n v="44"/>
    <n v="39.6"/>
    <n v="0"/>
    <n v="28.6"/>
    <n v="33"/>
    <n v="0"/>
    <n v="0"/>
    <n v="5.5"/>
    <n v="17.600000000000001"/>
    <n v="4.4000000000000004"/>
    <n v="25.3"/>
    <n v="37.400000000000006"/>
    <n v="13.200000000000001"/>
    <n v="6.6000000000000005"/>
    <n v="11"/>
    <n v="1.1000000000000001"/>
    <n v="11"/>
    <n v="0"/>
    <n v="44"/>
    <n v="41.800000000000004"/>
    <n v="27.500000000000004"/>
    <n v="0"/>
    <n v="0"/>
    <n v="30.800000000000004"/>
    <n v="39.6"/>
    <n v="0"/>
    <n v="9.9"/>
    <n v="18.700000000000003"/>
    <n v="30.800000000000004"/>
    <n v="19.8"/>
    <n v="0"/>
    <n v="0"/>
    <n v="0"/>
    <x v="0"/>
  </r>
  <r>
    <x v="157"/>
    <x v="5"/>
    <x v="5"/>
    <n v="490.6"/>
    <n v="78.100000000000009"/>
    <n v="180.39999999999998"/>
    <n v="102.30000000000001"/>
    <n v="129.80000000000001"/>
    <n v="0"/>
    <n v="0.80300000000000005"/>
    <n v="0.6160000000000001"/>
    <n v="1.089"/>
    <n v="0.96800000000000008"/>
    <n v="0.93500000000000005"/>
    <n v="1.0780000000000001"/>
    <n v="0.77000000000000013"/>
    <n v="0.66"/>
    <n v="0.81400000000000006"/>
    <n v="0.66"/>
    <n v="1.0010000000000001"/>
    <n v="0.46200000000000002"/>
    <n v="0.96800000000000008"/>
    <n v="0.89100000000000013"/>
    <n v="0.47300000000000003"/>
    <n v="0.36300000000000004"/>
    <n v="0.28600000000000003"/>
    <n v="18.700000000000003"/>
    <n v="0"/>
    <n v="45.1"/>
    <n v="29.700000000000003"/>
    <n v="17.600000000000001"/>
    <n v="3.3000000000000003"/>
    <n v="30.800000000000004"/>
    <n v="0"/>
    <n v="0"/>
    <n v="35.200000000000003"/>
    <n v="15.400000000000002"/>
    <n v="13.200000000000001"/>
    <n v="15.400000000000002"/>
    <n v="12.100000000000001"/>
    <n v="18.700000000000003"/>
    <n v="0"/>
    <n v="0"/>
    <n v="14.3"/>
    <n v="52.800000000000004"/>
    <n v="3.3000000000000003"/>
    <n v="0"/>
    <n v="5.5"/>
    <n v="0"/>
    <n v="0"/>
    <n v="25.3"/>
    <n v="12.100000000000001"/>
    <n v="14.3"/>
    <n v="1.1000000000000001"/>
    <n v="17.600000000000001"/>
    <n v="26.400000000000002"/>
    <n v="2.2000000000000002"/>
    <n v="9.9"/>
    <n v="0"/>
    <n v="0"/>
    <n v="6.6000000000000005"/>
    <n v="6.6000000000000005"/>
    <n v="22"/>
    <n v="7.7000000000000011"/>
    <n v="0"/>
    <n v="23.1"/>
    <x v="0"/>
  </r>
  <r>
    <x v="158"/>
    <x v="5"/>
    <x v="6"/>
    <n v="614.90000000000009"/>
    <n v="78.099999999999994"/>
    <n v="150.70000000000002"/>
    <n v="260.70000000000005"/>
    <n v="125.4"/>
    <n v="0"/>
    <n v="0.46200000000000002"/>
    <n v="0.37400000000000005"/>
    <n v="0.80300000000000005"/>
    <n v="0.95700000000000007"/>
    <n v="0.41800000000000004"/>
    <n v="0.66"/>
    <n v="0.66"/>
    <n v="0.74800000000000011"/>
    <n v="0.69300000000000006"/>
    <n v="0.86900000000000011"/>
    <n v="1.0450000000000002"/>
    <n v="0.47300000000000003"/>
    <n v="0.31900000000000001"/>
    <n v="0.90200000000000014"/>
    <n v="1.1000000000000001"/>
    <n v="0.29700000000000004"/>
    <n v="0.91300000000000014"/>
    <n v="15.400000000000002"/>
    <n v="4.4000000000000004"/>
    <n v="5.5"/>
    <n v="26.400000000000002"/>
    <n v="56.1"/>
    <n v="6.6000000000000005"/>
    <n v="0"/>
    <n v="0"/>
    <n v="0"/>
    <n v="36.300000000000004"/>
    <n v="0"/>
    <n v="30.800000000000004"/>
    <n v="0"/>
    <n v="18.700000000000003"/>
    <n v="38.5"/>
    <n v="27.500000000000004"/>
    <n v="0"/>
    <n v="5.5"/>
    <n v="0"/>
    <n v="4.4000000000000004"/>
    <n v="11"/>
    <n v="0"/>
    <n v="16.5"/>
    <n v="48.400000000000006"/>
    <n v="30.800000000000004"/>
    <n v="58.300000000000004"/>
    <n v="0"/>
    <n v="58.300000000000004"/>
    <n v="0"/>
    <n v="37.400000000000006"/>
    <n v="2.2000000000000002"/>
    <n v="4.4000000000000004"/>
    <n v="0"/>
    <n v="4.4000000000000004"/>
    <n v="2.2000000000000002"/>
    <n v="14.3"/>
    <n v="7.7000000000000011"/>
    <n v="25.3"/>
    <n v="17.600000000000001"/>
    <n v="0"/>
    <x v="0"/>
  </r>
  <r>
    <x v="159"/>
    <x v="5"/>
    <x v="7"/>
    <n v="363"/>
    <n v="69.300000000000011"/>
    <n v="45.100000000000009"/>
    <n v="123.20000000000002"/>
    <n v="125.4"/>
    <n v="0"/>
    <n v="0.19800000000000001"/>
    <n v="1.0010000000000001"/>
    <n v="0.40700000000000003"/>
    <n v="0.55000000000000004"/>
    <n v="1.0010000000000001"/>
    <n v="1.089"/>
    <n v="0.82500000000000007"/>
    <n v="0.6160000000000001"/>
    <n v="1.0010000000000001"/>
    <n v="0.69300000000000006"/>
    <n v="0.39600000000000002"/>
    <n v="0.55000000000000004"/>
    <n v="0.9900000000000001"/>
    <n v="1.0010000000000001"/>
    <n v="0.79200000000000004"/>
    <n v="0.55000000000000004"/>
    <n v="0.94600000000000006"/>
    <n v="2.2000000000000002"/>
    <n v="0"/>
    <n v="2.2000000000000002"/>
    <n v="0"/>
    <n v="1.1000000000000001"/>
    <n v="7.7000000000000011"/>
    <n v="7.7000000000000011"/>
    <n v="8.8000000000000007"/>
    <n v="15.400000000000002"/>
    <n v="0"/>
    <n v="15.400000000000002"/>
    <n v="9.9"/>
    <n v="5.5"/>
    <n v="12.100000000000001"/>
    <n v="26.400000000000002"/>
    <n v="24.200000000000003"/>
    <n v="5.5"/>
    <n v="5.5"/>
    <n v="18.700000000000003"/>
    <n v="17.600000000000001"/>
    <n v="15.400000000000002"/>
    <n v="19.8"/>
    <n v="0"/>
    <n v="7.7000000000000011"/>
    <n v="9.9"/>
    <n v="0"/>
    <n v="38.5"/>
    <n v="5.5"/>
    <n v="0"/>
    <n v="26.400000000000002"/>
    <n v="0"/>
    <n v="0"/>
    <n v="12.100000000000001"/>
    <n v="6.6000000000000005"/>
    <n v="0"/>
    <n v="0"/>
    <n v="1.1000000000000001"/>
    <n v="19.8"/>
    <n v="5.5"/>
    <n v="24.200000000000003"/>
    <x v="0"/>
  </r>
  <r>
    <x v="160"/>
    <x v="5"/>
    <x v="8"/>
    <n v="402.60000000000008"/>
    <n v="48.400000000000006"/>
    <n v="78.100000000000009"/>
    <n v="209.00000000000003"/>
    <n v="67.100000000000009"/>
    <n v="0"/>
    <n v="0.36300000000000004"/>
    <n v="1.0450000000000002"/>
    <n v="0.77000000000000013"/>
    <n v="0.92400000000000004"/>
    <n v="0.96800000000000008"/>
    <n v="0.72600000000000009"/>
    <n v="0.60500000000000009"/>
    <n v="0.44000000000000006"/>
    <n v="0.67100000000000004"/>
    <n v="0.68200000000000005"/>
    <n v="1.0669999999999999"/>
    <n v="1.0780000000000001"/>
    <n v="1.056"/>
    <n v="0.31900000000000001"/>
    <n v="1.0669999999999999"/>
    <n v="0.92400000000000004"/>
    <n v="0.63800000000000001"/>
    <n v="14.3"/>
    <n v="0"/>
    <n v="4.4000000000000004"/>
    <n v="0"/>
    <n v="31.900000000000002"/>
    <n v="0"/>
    <n v="13.200000000000001"/>
    <n v="0"/>
    <n v="11"/>
    <n v="3.3000000000000003"/>
    <n v="19.8"/>
    <n v="1.1000000000000001"/>
    <n v="9.9"/>
    <n v="0"/>
    <n v="0"/>
    <n v="22"/>
    <n v="0"/>
    <n v="1.1000000000000001"/>
    <n v="18.700000000000003"/>
    <n v="14.3"/>
    <n v="31.900000000000002"/>
    <n v="0"/>
    <n v="36.300000000000004"/>
    <n v="15.400000000000002"/>
    <n v="52.800000000000004"/>
    <n v="15.400000000000002"/>
    <n v="9.9"/>
    <n v="7.7000000000000011"/>
    <n v="35.200000000000003"/>
    <n v="4.4000000000000004"/>
    <n v="13.200000000000001"/>
    <n v="4.4000000000000004"/>
    <n v="0"/>
    <n v="0"/>
    <n v="0"/>
    <n v="6.6000000000000005"/>
    <n v="3.3000000000000003"/>
    <n v="0"/>
    <n v="17.600000000000001"/>
    <n v="3.3000000000000003"/>
    <x v="0"/>
  </r>
  <r>
    <x v="161"/>
    <x v="5"/>
    <x v="9"/>
    <n v="435.6"/>
    <n v="53.900000000000006"/>
    <n v="88"/>
    <n v="167.20000000000002"/>
    <n v="126.50000000000001"/>
    <n v="0"/>
    <n v="0.26400000000000001"/>
    <n v="0.64900000000000002"/>
    <n v="0.20900000000000002"/>
    <n v="0.80300000000000005"/>
    <n v="1.0010000000000001"/>
    <n v="1.089"/>
    <n v="0.64900000000000002"/>
    <n v="0.77000000000000013"/>
    <n v="0.66"/>
    <n v="0.67100000000000004"/>
    <n v="0.60500000000000009"/>
    <n v="0.62700000000000011"/>
    <n v="1.0010000000000001"/>
    <n v="1.0120000000000002"/>
    <n v="0.11000000000000001"/>
    <n v="0.92400000000000004"/>
    <n v="1.0120000000000002"/>
    <n v="0"/>
    <n v="0"/>
    <n v="33"/>
    <n v="7.7000000000000011"/>
    <n v="0"/>
    <n v="18.700000000000003"/>
    <n v="0"/>
    <n v="11"/>
    <n v="17.600000000000001"/>
    <n v="0"/>
    <n v="55.000000000000007"/>
    <n v="0"/>
    <n v="1.1000000000000001"/>
    <n v="42.900000000000006"/>
    <n v="17.600000000000001"/>
    <n v="4.4000000000000004"/>
    <n v="1.1000000000000001"/>
    <n v="7.7000000000000011"/>
    <n v="48.400000000000006"/>
    <n v="3.3000000000000003"/>
    <n v="7.7000000000000011"/>
    <n v="17.600000000000001"/>
    <n v="8.8000000000000007"/>
    <n v="3.3000000000000003"/>
    <n v="31.900000000000002"/>
    <n v="0"/>
    <n v="26.400000000000002"/>
    <n v="3.3000000000000003"/>
    <n v="29.700000000000003"/>
    <n v="38.5"/>
    <n v="0"/>
    <n v="3.3000000000000003"/>
    <n v="24.200000000000003"/>
    <n v="11"/>
    <n v="0"/>
    <n v="0"/>
    <n v="2.2000000000000002"/>
    <n v="13.200000000000001"/>
    <n v="0"/>
    <n v="0"/>
    <x v="0"/>
  </r>
  <r>
    <x v="162"/>
    <x v="5"/>
    <x v="10"/>
    <n v="476.29999999999995"/>
    <n v="112.2"/>
    <n v="63.8"/>
    <n v="156.19999999999999"/>
    <n v="144.1"/>
    <n v="0"/>
    <n v="0.9900000000000001"/>
    <n v="0.70400000000000007"/>
    <n v="0.80300000000000005"/>
    <n v="1.0450000000000002"/>
    <n v="0.8580000000000001"/>
    <n v="0.69300000000000006"/>
    <n v="0.7370000000000001"/>
    <n v="0.56100000000000005"/>
    <n v="0.74800000000000011"/>
    <n v="0.68200000000000005"/>
    <n v="0.94600000000000006"/>
    <n v="0.86900000000000011"/>
    <n v="0.46200000000000002"/>
    <n v="0.62700000000000011"/>
    <n v="0.55000000000000004"/>
    <n v="0.68200000000000005"/>
    <n v="0.47300000000000003"/>
    <n v="8.8000000000000007"/>
    <n v="12.100000000000001"/>
    <n v="0"/>
    <n v="4.4000000000000004"/>
    <n v="0"/>
    <n v="5.5"/>
    <n v="3.3000000000000003"/>
    <n v="0"/>
    <n v="20.900000000000002"/>
    <n v="8.8000000000000007"/>
    <n v="0"/>
    <n v="17.600000000000001"/>
    <n v="18.700000000000003"/>
    <n v="39.6"/>
    <n v="0"/>
    <n v="0"/>
    <n v="23.1"/>
    <n v="3.3000000000000003"/>
    <n v="3.3000000000000003"/>
    <n v="38.5"/>
    <n v="14.3"/>
    <n v="14.3"/>
    <n v="0"/>
    <n v="11"/>
    <n v="38.5"/>
    <n v="24.200000000000003"/>
    <n v="20.900000000000002"/>
    <n v="3.3000000000000003"/>
    <n v="13.200000000000001"/>
    <n v="16.5"/>
    <n v="3.3000000000000003"/>
    <n v="0"/>
    <n v="7.7000000000000011"/>
    <n v="57.2"/>
    <n v="1.1000000000000001"/>
    <n v="11"/>
    <n v="3.3000000000000003"/>
    <n v="9.9"/>
    <n v="0"/>
    <n v="18.700000000000003"/>
    <x v="0"/>
  </r>
  <r>
    <x v="163"/>
    <x v="5"/>
    <x v="11"/>
    <n v="412.50000000000011"/>
    <n v="172.7"/>
    <n v="66.000000000000071"/>
    <n v="95.700000000000017"/>
    <n v="78.100000000000009"/>
    <n v="0"/>
    <n v="0.16500000000000001"/>
    <n v="0.66"/>
    <n v="0.88000000000000012"/>
    <n v="0.91300000000000014"/>
    <n v="0.56100000000000005"/>
    <n v="1.1000000000000001"/>
    <n v="0.71500000000000008"/>
    <n v="0.34100000000000003"/>
    <n v="0.69300000000000006"/>
    <n v="0.69300000000000006"/>
    <n v="1.0120000000000002"/>
    <n v="1.0780000000000001"/>
    <n v="0.97900000000000009"/>
    <n v="0.86900000000000011"/>
    <n v="0.89100000000000013"/>
    <n v="0.53900000000000003"/>
    <n v="1.0230000000000001"/>
    <n v="0"/>
    <n v="0"/>
    <n v="12.100000000000001"/>
    <n v="4.4000000000000004"/>
    <n v="8.8000000000000629"/>
    <n v="8.8000000000000007"/>
    <n v="0"/>
    <n v="18.700000000000003"/>
    <n v="3.3000000000000003"/>
    <n v="9.9"/>
    <n v="23.1"/>
    <n v="0"/>
    <n v="0"/>
    <n v="7.7000000000000011"/>
    <n v="0"/>
    <n v="17.600000000000001"/>
    <n v="24.200000000000003"/>
    <n v="0"/>
    <n v="23.1"/>
    <n v="5.5"/>
    <n v="26.400000000000002"/>
    <n v="0"/>
    <n v="4.4000000000000004"/>
    <n v="14.3"/>
    <n v="3.3000000000000003"/>
    <n v="15.400000000000002"/>
    <n v="0"/>
    <n v="4.4000000000000004"/>
    <n v="22"/>
    <n v="5.5"/>
    <n v="46.2"/>
    <n v="5.5"/>
    <n v="29.700000000000003"/>
    <n v="3.3000000000000003"/>
    <n v="0"/>
    <n v="12.100000000000001"/>
    <n v="25.3"/>
    <n v="48.400000000000006"/>
    <n v="0"/>
    <n v="2.2000000000000002"/>
    <x v="0"/>
  </r>
  <r>
    <x v="164"/>
    <x v="5"/>
    <x v="12"/>
    <n v="553.30000000000007"/>
    <n v="193.60000000000002"/>
    <n v="151.80000000000001"/>
    <n v="137.5"/>
    <n v="70.400000000000006"/>
    <n v="0"/>
    <n v="0.50600000000000012"/>
    <n v="1.056"/>
    <n v="0.81400000000000006"/>
    <n v="0.78100000000000003"/>
    <n v="1.0010000000000001"/>
    <n v="1.0120000000000002"/>
    <n v="0.50600000000000012"/>
    <n v="0.8580000000000001"/>
    <n v="1.0780000000000001"/>
    <n v="0.79200000000000004"/>
    <n v="0.69300000000000006"/>
    <n v="1.056"/>
    <n v="1.0230000000000001"/>
    <n v="0.9900000000000001"/>
    <n v="0.81400000000000006"/>
    <n v="1.0340000000000003"/>
    <n v="0.95700000000000007"/>
    <n v="0"/>
    <n v="13.200000000000001"/>
    <n v="22"/>
    <n v="15.400000000000002"/>
    <n v="39.6"/>
    <n v="26.400000000000002"/>
    <n v="16.499999999999972"/>
    <n v="0"/>
    <n v="0"/>
    <n v="18.700000000000003"/>
    <n v="0"/>
    <n v="9.9"/>
    <n v="0"/>
    <n v="0"/>
    <n v="27.500000000000004"/>
    <n v="9.9"/>
    <n v="0"/>
    <n v="0"/>
    <n v="23.1"/>
    <n v="0"/>
    <n v="46.2"/>
    <n v="5.5"/>
    <n v="0"/>
    <n v="0"/>
    <n v="0"/>
    <n v="0"/>
    <n v="22"/>
    <n v="22"/>
    <n v="18.700000000000003"/>
    <n v="23.1"/>
    <n v="20.900000000000002"/>
    <n v="42.900000000000006"/>
    <n v="25.3"/>
    <n v="6.6000000000000005"/>
    <n v="0"/>
    <n v="0"/>
    <n v="24.200000000000003"/>
    <n v="18.700000000000003"/>
    <n v="46.2"/>
    <n v="8.8000000000000007"/>
    <x v="0"/>
  </r>
  <r>
    <x v="165"/>
    <x v="5"/>
    <x v="13"/>
    <n v="448.80000000000007"/>
    <n v="148.5"/>
    <n v="73.700000000000017"/>
    <n v="107.80000000000003"/>
    <n v="118.80000000000003"/>
    <n v="0"/>
    <n v="0.44000000000000006"/>
    <n v="0.41800000000000004"/>
    <n v="0.59400000000000008"/>
    <n v="0.95700000000000007"/>
    <n v="1.0780000000000001"/>
    <n v="0.83600000000000008"/>
    <n v="1.0450000000000002"/>
    <n v="0.77000000000000013"/>
    <n v="0.97900000000000009"/>
    <n v="0.23100000000000001"/>
    <n v="0.81400000000000006"/>
    <n v="0.83600000000000008"/>
    <n v="0.88000000000000012"/>
    <n v="0.88000000000000012"/>
    <n v="0.72600000000000009"/>
    <n v="1.0120000000000002"/>
    <n v="0.35200000000000004"/>
    <n v="0"/>
    <n v="3.3000000000000003"/>
    <n v="1.1000000000000001"/>
    <n v="7.7000000000000011"/>
    <n v="6.6000000000000005"/>
    <n v="0"/>
    <n v="0"/>
    <n v="17.600000000000001"/>
    <n v="37.400000000000006"/>
    <n v="0"/>
    <n v="16.5"/>
    <n v="23.1"/>
    <n v="0"/>
    <n v="14.3"/>
    <n v="7.7000000000000011"/>
    <n v="0"/>
    <n v="23.1"/>
    <n v="41.800000000000004"/>
    <n v="8.8000000000000007"/>
    <n v="0"/>
    <n v="7.7000000000000011"/>
    <n v="19.8"/>
    <n v="0"/>
    <n v="15.400000000000002"/>
    <n v="1.1000000000000001"/>
    <n v="0"/>
    <n v="27.500000000000004"/>
    <n v="4.4000000000000004"/>
    <n v="0"/>
    <n v="31.900000000000002"/>
    <n v="35.200000000000003"/>
    <n v="0"/>
    <n v="14.3"/>
    <n v="30.800000000000004"/>
    <n v="40.700000000000003"/>
    <n v="0"/>
    <n v="0"/>
    <n v="0"/>
    <n v="8.8000000000000007"/>
    <n v="18.700000000000003"/>
    <x v="0"/>
  </r>
  <r>
    <x v="166"/>
    <x v="5"/>
    <x v="14"/>
    <n v="496.1"/>
    <n v="112.2"/>
    <n v="132"/>
    <n v="149.60000000000002"/>
    <n v="102.30000000000001"/>
    <n v="0"/>
    <n v="1.0669999999999999"/>
    <n v="0.7370000000000001"/>
    <n v="0.8580000000000001"/>
    <n v="0.92400000000000004"/>
    <n v="0.95700000000000007"/>
    <n v="0.78100000000000003"/>
    <n v="0.69300000000000006"/>
    <n v="0.95700000000000007"/>
    <n v="0.67100000000000004"/>
    <n v="0.67100000000000004"/>
    <n v="0.84700000000000009"/>
    <n v="0.78100000000000003"/>
    <n v="0.9900000000000001"/>
    <n v="0.95700000000000007"/>
    <n v="0.83600000000000008"/>
    <n v="0.66"/>
    <n v="1.089"/>
    <n v="6.6000000000000005"/>
    <n v="40.700000000000003"/>
    <n v="0"/>
    <n v="26.400000000000002"/>
    <n v="13.200000000000001"/>
    <n v="0"/>
    <n v="12.100000000000001"/>
    <n v="0"/>
    <n v="7.7000000000000011"/>
    <n v="25.3"/>
    <n v="2.2000000000000002"/>
    <n v="26.400000000000002"/>
    <n v="13.200000000000001"/>
    <n v="14.3"/>
    <n v="15.400000000000002"/>
    <n v="0"/>
    <n v="0"/>
    <n v="0"/>
    <n v="0"/>
    <n v="33"/>
    <n v="20.900000000000002"/>
    <n v="3.3000000000000003"/>
    <n v="0"/>
    <n v="38.5"/>
    <n v="39.6"/>
    <n v="9.9"/>
    <n v="12.100000000000001"/>
    <n v="25.3"/>
    <n v="0"/>
    <n v="0"/>
    <n v="0"/>
    <n v="0"/>
    <n v="5.5"/>
    <n v="11"/>
    <n v="19.8"/>
    <n v="33"/>
    <n v="42.900000000000006"/>
    <n v="0"/>
    <n v="0"/>
    <n v="0"/>
    <x v="0"/>
  </r>
  <r>
    <x v="167"/>
    <x v="5"/>
    <x v="15"/>
    <n v="525.80000000000007"/>
    <n v="103.4"/>
    <n v="117.70000000000002"/>
    <n v="170.5"/>
    <n v="134.20000000000002"/>
    <n v="0"/>
    <n v="0.48400000000000004"/>
    <n v="0.70400000000000007"/>
    <n v="1.0010000000000001"/>
    <n v="0.96800000000000008"/>
    <n v="1.089"/>
    <n v="0.77000000000000013"/>
    <n v="0.96800000000000008"/>
    <n v="0.62700000000000011"/>
    <n v="0.97900000000000009"/>
    <n v="0.88000000000000012"/>
    <n v="0.27500000000000002"/>
    <n v="0.77000000000000013"/>
    <n v="0.84700000000000009"/>
    <n v="0.50600000000000012"/>
    <n v="0.30800000000000005"/>
    <n v="0.88000000000000012"/>
    <n v="1.0340000000000003"/>
    <n v="13.200000000000001"/>
    <n v="6.6000000000000005"/>
    <n v="0"/>
    <n v="9.9"/>
    <n v="8.8000000000000007"/>
    <n v="13.200000000000001"/>
    <n v="29.700000000000003"/>
    <n v="14.3"/>
    <n v="9.9"/>
    <n v="12.100000000000001"/>
    <n v="0"/>
    <n v="11"/>
    <n v="25.3"/>
    <n v="15.400000000000002"/>
    <n v="35.200000000000003"/>
    <n v="0"/>
    <n v="24.200000000000003"/>
    <n v="7.7000000000000011"/>
    <n v="15.400000000000002"/>
    <n v="0"/>
    <n v="0"/>
    <n v="18.700000000000003"/>
    <n v="46.2"/>
    <n v="34.1"/>
    <n v="11"/>
    <n v="8.8000000000000007"/>
    <n v="13.200000000000001"/>
    <n v="0"/>
    <n v="0"/>
    <n v="38.5"/>
    <n v="2.2000000000000002"/>
    <n v="12.100000000000001"/>
    <n v="28.6"/>
    <n v="0"/>
    <n v="38.5"/>
    <n v="7.7000000000000011"/>
    <n v="13.200000000000001"/>
    <n v="0"/>
    <n v="1.1000000000000001"/>
    <n v="0"/>
    <x v="0"/>
  </r>
  <r>
    <x v="168"/>
    <x v="5"/>
    <x v="16"/>
    <n v="608.29999999999995"/>
    <n v="94.600000000000009"/>
    <n v="181.5"/>
    <n v="108.9"/>
    <n v="223.3"/>
    <n v="1"/>
    <n v="1.0230000000000001"/>
    <n v="0.70400000000000007"/>
    <n v="0.82500000000000007"/>
    <n v="0.92400000000000004"/>
    <n v="0.23100000000000001"/>
    <n v="0.13200000000000001"/>
    <n v="0.70400000000000007"/>
    <n v="0.79200000000000004"/>
    <n v="0.79200000000000004"/>
    <n v="0.75900000000000012"/>
    <n v="0.70400000000000007"/>
    <n v="0.38500000000000006"/>
    <n v="0.46200000000000002"/>
    <n v="1.0010000000000001"/>
    <n v="1.0120000000000002"/>
    <n v="0.90200000000000014"/>
    <n v="0.16500000000000001"/>
    <n v="17.600000000000001"/>
    <n v="39.6"/>
    <n v="44"/>
    <n v="14.3"/>
    <n v="16.5"/>
    <n v="0"/>
    <n v="0"/>
    <n v="12.100000000000001"/>
    <n v="26.400000000000002"/>
    <n v="11"/>
    <n v="0"/>
    <n v="17.600000000000001"/>
    <n v="20.900000000000002"/>
    <n v="53.900000000000006"/>
    <n v="58.300000000000004"/>
    <n v="0"/>
    <n v="42.900000000000006"/>
    <n v="29.700000000000003"/>
    <n v="0"/>
    <n v="0"/>
    <n v="19.8"/>
    <n v="7.7000000000000011"/>
    <n v="19.8"/>
    <n v="0"/>
    <n v="44"/>
    <n v="0"/>
    <n v="0"/>
    <n v="17.600000000000001"/>
    <n v="0"/>
    <n v="0"/>
    <n v="0"/>
    <n v="0"/>
    <n v="6.6000000000000005"/>
    <n v="6.6000000000000005"/>
    <n v="36.300000000000004"/>
    <n v="0"/>
    <n v="12.100000000000001"/>
    <n v="0"/>
    <n v="33"/>
    <n v="0"/>
    <x v="0"/>
  </r>
  <r>
    <x v="169"/>
    <x v="5"/>
    <x v="17"/>
    <n v="569.80000000000018"/>
    <n v="124.30000000000014"/>
    <n v="173.80000000000004"/>
    <n v="134.20000000000002"/>
    <n v="137.5"/>
    <n v="0"/>
    <n v="0.49500000000000005"/>
    <n v="0.68200000000000005"/>
    <n v="0.70400000000000007"/>
    <n v="0.90200000000000014"/>
    <n v="1.056"/>
    <n v="0.52800000000000002"/>
    <n v="0.16500000000000001"/>
    <n v="0.69300000000000006"/>
    <n v="0.83600000000000008"/>
    <n v="0.95700000000000007"/>
    <n v="1.1000000000000001"/>
    <n v="0.11000000000000001"/>
    <n v="0.96800000000000008"/>
    <n v="0.84700000000000009"/>
    <n v="0.59400000000000008"/>
    <n v="0.79200000000000004"/>
    <n v="0.97900000000000009"/>
    <n v="15.400000000000002"/>
    <n v="20.900000000000002"/>
    <n v="49.500000000000007"/>
    <n v="15.400000000000002"/>
    <n v="20.900000000000002"/>
    <n v="31.900000000000002"/>
    <n v="19.8"/>
    <n v="0"/>
    <n v="0"/>
    <n v="0"/>
    <n v="2.2000000000000002"/>
    <n v="0"/>
    <n v="6.6000000000000005"/>
    <n v="14.3"/>
    <n v="17.600000000000001"/>
    <n v="0"/>
    <n v="3.3000000000000003"/>
    <n v="24.200000000000003"/>
    <n v="33"/>
    <n v="38.5"/>
    <n v="1.1000000000000001"/>
    <n v="0"/>
    <n v="0"/>
    <n v="28.6"/>
    <n v="9.9"/>
    <n v="3.3000000000000003"/>
    <n v="7.7000000000000011"/>
    <n v="29.700000000000003"/>
    <n v="18.700000000000003"/>
    <n v="35.200000000000003"/>
    <n v="0"/>
    <n v="2.2000000000001254"/>
    <n v="3.3000000000000003"/>
    <n v="6.6000000000000005"/>
    <n v="53.900000000000006"/>
    <n v="26.400000000000002"/>
    <n v="9.9"/>
    <n v="0"/>
    <n v="2.2000000000000002"/>
    <n v="19.8"/>
    <x v="0"/>
  </r>
  <r>
    <x v="170"/>
    <x v="5"/>
    <x v="18"/>
    <n v="383.90000000000015"/>
    <n v="150.70000000000002"/>
    <n v="122.10000000000014"/>
    <n v="42.900000000000006"/>
    <n v="68.2"/>
    <n v="0"/>
    <n v="0.48400000000000004"/>
    <n v="0.58300000000000007"/>
    <n v="0.79200000000000004"/>
    <n v="0.88000000000000012"/>
    <n v="0.79200000000000004"/>
    <n v="1.0230000000000001"/>
    <n v="0.88000000000000012"/>
    <n v="0.86900000000000011"/>
    <n v="0.40700000000000003"/>
    <n v="1.0669999999999999"/>
    <n v="0.79200000000000004"/>
    <n v="0.91300000000000014"/>
    <n v="0.95700000000000007"/>
    <n v="0.88000000000000012"/>
    <n v="0.36300000000000004"/>
    <n v="0.49500000000000005"/>
    <n v="0.45100000000000007"/>
    <n v="3.3000000000000003"/>
    <n v="0"/>
    <n v="27.500000000000004"/>
    <n v="31.900000000000002"/>
    <n v="1.1000000000001251"/>
    <n v="36.300000000000004"/>
    <n v="8.8000000000000007"/>
    <n v="1.1000000000000001"/>
    <n v="12.100000000000001"/>
    <n v="0"/>
    <n v="4.4000000000000004"/>
    <n v="8.8000000000000007"/>
    <n v="4.4000000000000004"/>
    <n v="0"/>
    <n v="15.400000000000002"/>
    <n v="11"/>
    <n v="0"/>
    <n v="0"/>
    <n v="17.600000000000001"/>
    <n v="11"/>
    <n v="0"/>
    <n v="8.8000000000000007"/>
    <n v="1.1000000000000001"/>
    <n v="20.900000000000002"/>
    <n v="0"/>
    <n v="0"/>
    <n v="0"/>
    <n v="0"/>
    <n v="12.100000000000001"/>
    <n v="0"/>
    <n v="14.3"/>
    <n v="18.700000000000003"/>
    <n v="31.900000000000002"/>
    <n v="12.100000000000001"/>
    <n v="7.7000000000000011"/>
    <n v="22"/>
    <n v="23.1"/>
    <n v="0"/>
    <n v="3.3000000000000003"/>
    <n v="17.600000000000001"/>
    <x v="0"/>
  </r>
  <r>
    <x v="171"/>
    <x v="5"/>
    <x v="19"/>
    <n v="501.6"/>
    <n v="100.1"/>
    <n v="147.4"/>
    <n v="88.000000000000014"/>
    <n v="166.10000000000002"/>
    <n v="0"/>
    <n v="1.0120000000000002"/>
    <n v="0.6160000000000001"/>
    <n v="0.67100000000000004"/>
    <n v="0.97900000000000009"/>
    <n v="0.9900000000000001"/>
    <n v="0.79200000000000004"/>
    <n v="0.77000000000000013"/>
    <n v="0.75900000000000012"/>
    <n v="0.97900000000000009"/>
    <n v="0.58300000000000007"/>
    <n v="1.089"/>
    <n v="0.49500000000000005"/>
    <n v="0.83600000000000008"/>
    <n v="0.79200000000000004"/>
    <n v="0.88000000000000012"/>
    <n v="0.33"/>
    <n v="0.42900000000000005"/>
    <n v="18.700000000000003"/>
    <n v="0"/>
    <n v="3.3000000000000003"/>
    <n v="33"/>
    <n v="4.4000000000000004"/>
    <n v="26.400000000000002"/>
    <n v="12.100000000000001"/>
    <n v="12.100000000000001"/>
    <n v="0"/>
    <n v="37.400000000000006"/>
    <n v="1.1000000000000001"/>
    <n v="1.1000000000000001"/>
    <n v="13.200000000000001"/>
    <n v="8.8000000000000007"/>
    <n v="35.200000000000003"/>
    <n v="7.7000000000000011"/>
    <n v="38.5"/>
    <n v="9.9"/>
    <n v="0"/>
    <n v="51.7"/>
    <n v="2.2000000000000002"/>
    <n v="0"/>
    <n v="3.3000000000000003"/>
    <n v="2.2000000000000002"/>
    <n v="39.6"/>
    <n v="5.5"/>
    <n v="0"/>
    <n v="23.1"/>
    <n v="7.7000000000000011"/>
    <n v="4.4000000000000004"/>
    <n v="0"/>
    <n v="20.900000000000002"/>
    <n v="39.6"/>
    <n v="0"/>
    <n v="14.3"/>
    <n v="0"/>
    <n v="0"/>
    <n v="25.3"/>
    <n v="0"/>
    <n v="0"/>
    <x v="0"/>
  </r>
  <r>
    <x v="172"/>
    <x v="5"/>
    <x v="20"/>
    <n v="608.30000000000007"/>
    <n v="124.3"/>
    <n v="123.2"/>
    <n v="173.8"/>
    <n v="187.00000000000003"/>
    <n v="0"/>
    <n v="0.26400000000000001"/>
    <n v="0.26400000000000001"/>
    <n v="0.9900000000000001"/>
    <n v="0.88000000000000012"/>
    <n v="1.056"/>
    <n v="0.92400000000000004"/>
    <n v="0.44000000000000006"/>
    <n v="0.86900000000000011"/>
    <n v="0.51700000000000013"/>
    <n v="0.64900000000000002"/>
    <n v="0.68200000000000005"/>
    <n v="1.0780000000000001"/>
    <n v="1.056"/>
    <n v="1.0230000000000001"/>
    <n v="1.0230000000000001"/>
    <n v="1.1000000000000001"/>
    <n v="1.056"/>
    <n v="0"/>
    <n v="4.4000000000000004"/>
    <n v="2.2000000000000002"/>
    <n v="31.900000000000002"/>
    <n v="0"/>
    <n v="33"/>
    <n v="0"/>
    <n v="0"/>
    <n v="40.700000000000003"/>
    <n v="11"/>
    <n v="33"/>
    <n v="26.400000000000002"/>
    <n v="36.300000000000004"/>
    <n v="29.700000000000003"/>
    <n v="22"/>
    <n v="24.200000000000003"/>
    <n v="20.900000000000002"/>
    <n v="4.4000000000000004"/>
    <n v="0"/>
    <n v="23.1"/>
    <n v="17.600000000000001"/>
    <n v="19.8"/>
    <n v="8.8000000000000007"/>
    <n v="22"/>
    <n v="0"/>
    <n v="14.3"/>
    <n v="25.3"/>
    <n v="15.400000000000002"/>
    <n v="18.700000000000003"/>
    <n v="31.900000000000002"/>
    <n v="1.1000000000000001"/>
    <n v="30.800000000000004"/>
    <n v="0"/>
    <n v="4.4000000000000004"/>
    <n v="6.6000000000000005"/>
    <n v="25.3"/>
    <n v="6.6000000000000005"/>
    <n v="29.700000000000003"/>
    <n v="0"/>
    <n v="19.8"/>
    <x v="0"/>
  </r>
  <r>
    <x v="173"/>
    <x v="5"/>
    <x v="21"/>
    <n v="611.6"/>
    <n v="132"/>
    <n v="246.40000000000003"/>
    <n v="146.30000000000001"/>
    <n v="86.9"/>
    <n v="0"/>
    <n v="0.55000000000000004"/>
    <n v="0.81400000000000006"/>
    <n v="0.91300000000000014"/>
    <n v="1.0340000000000003"/>
    <n v="1.0340000000000003"/>
    <n v="1.0230000000000001"/>
    <n v="0.8580000000000001"/>
    <n v="1.0669999999999999"/>
    <n v="1.0010000000000001"/>
    <n v="0.70400000000000007"/>
    <n v="1.056"/>
    <n v="0.49500000000000005"/>
    <n v="0.92400000000000004"/>
    <n v="1.056"/>
    <n v="0.70400000000000007"/>
    <n v="0.60500000000000009"/>
    <n v="1.089"/>
    <n v="55.000000000000007"/>
    <n v="25.3"/>
    <n v="25.3"/>
    <n v="50.6"/>
    <n v="0"/>
    <n v="42.900000000000006"/>
    <n v="0"/>
    <n v="41.800000000000004"/>
    <n v="5.5"/>
    <n v="0"/>
    <n v="7.7000000000000011"/>
    <n v="7.7000000000000011"/>
    <n v="0"/>
    <n v="45.1"/>
    <n v="0"/>
    <n v="9.9"/>
    <n v="0"/>
    <n v="5.5"/>
    <n v="15.400000000000002"/>
    <n v="3.3000000000000003"/>
    <n v="5.5"/>
    <n v="8.8000000000000007"/>
    <n v="0"/>
    <n v="11"/>
    <n v="0"/>
    <n v="63.800000000000004"/>
    <n v="46.2"/>
    <n v="5.5"/>
    <n v="1.1000000000000001"/>
    <n v="4.4000000000000004"/>
    <n v="2.2000000000000002"/>
    <n v="55.000000000000007"/>
    <n v="6.6000000000000005"/>
    <n v="0"/>
    <n v="0"/>
    <n v="3.3000000000000003"/>
    <n v="5.5"/>
    <n v="14.3"/>
    <n v="5.5"/>
    <n v="39.6"/>
    <x v="0"/>
  </r>
  <r>
    <x v="174"/>
    <x v="5"/>
    <x v="22"/>
    <n v="584.1"/>
    <n v="150.70000000000005"/>
    <n v="125.4"/>
    <n v="91.300000000000011"/>
    <n v="216.70000000000002"/>
    <n v="0"/>
    <n v="0.18700000000000003"/>
    <n v="0.84700000000000009"/>
    <n v="0.79200000000000004"/>
    <n v="0.92400000000000004"/>
    <n v="0.46200000000000002"/>
    <n v="1.089"/>
    <n v="0.8580000000000001"/>
    <n v="0.82500000000000007"/>
    <n v="1.0780000000000001"/>
    <n v="1.0120000000000002"/>
    <n v="0.66"/>
    <n v="0.90200000000000014"/>
    <n v="0.80300000000000005"/>
    <n v="0.90200000000000014"/>
    <n v="0.81400000000000006"/>
    <n v="0.38500000000000006"/>
    <n v="0.83600000000000008"/>
    <n v="44"/>
    <n v="14.3"/>
    <n v="0"/>
    <n v="8.8000000000000007"/>
    <n v="9.9"/>
    <n v="0"/>
    <n v="0"/>
    <n v="30.800000000000004"/>
    <n v="12.100000000000001"/>
    <n v="5.5"/>
    <n v="0"/>
    <n v="36.300000000000004"/>
    <n v="24.200000000000003"/>
    <n v="5.5"/>
    <n v="0"/>
    <n v="11"/>
    <n v="29.700000000000003"/>
    <n v="27.500000000000004"/>
    <n v="50.6"/>
    <n v="31.900000000000002"/>
    <n v="12.100000000000001"/>
    <n v="0"/>
    <n v="17.600000000000001"/>
    <n v="17.600000000000001"/>
    <n v="8.8000000000000007"/>
    <n v="22"/>
    <n v="3.3000000000000003"/>
    <n v="0"/>
    <n v="2.2000000000000002"/>
    <n v="7.7000000000000011"/>
    <n v="30.800000000000004"/>
    <n v="19.8"/>
    <n v="26.400000000000002"/>
    <n v="4.4000000000000004"/>
    <n v="0"/>
    <n v="5.5"/>
    <n v="16.5"/>
    <n v="0"/>
    <n v="28.6"/>
    <n v="18.700000000000003"/>
    <x v="0"/>
  </r>
  <r>
    <x v="175"/>
    <x v="5"/>
    <x v="23"/>
    <n v="425.7"/>
    <n v="124.30000000000001"/>
    <n v="145.20000000000002"/>
    <n v="110.00000000000001"/>
    <n v="46.2"/>
    <n v="0"/>
    <n v="0.33"/>
    <n v="0.64900000000000002"/>
    <n v="0.34100000000000003"/>
    <n v="0.6160000000000001"/>
    <n v="0.9900000000000001"/>
    <n v="0.78100000000000003"/>
    <n v="0.14300000000000002"/>
    <n v="0.69300000000000006"/>
    <n v="0.82500000000000007"/>
    <n v="0.77000000000000013"/>
    <n v="0.91300000000000014"/>
    <n v="0.49500000000000005"/>
    <n v="0.53900000000000003"/>
    <n v="0.49500000000000005"/>
    <n v="0.69300000000000006"/>
    <n v="0.9900000000000001"/>
    <n v="0.42900000000000005"/>
    <n v="41.800000000000004"/>
    <n v="7.7000000000000011"/>
    <n v="0"/>
    <n v="19.8"/>
    <n v="13.200000000000001"/>
    <n v="23.1"/>
    <n v="0"/>
    <n v="16.5"/>
    <n v="5.5"/>
    <n v="17.600000000000001"/>
    <n v="14.3"/>
    <n v="4.4000000000000004"/>
    <n v="28.6"/>
    <n v="0"/>
    <n v="0"/>
    <n v="0"/>
    <n v="2.2000000000000002"/>
    <n v="0"/>
    <n v="11"/>
    <n v="0"/>
    <n v="0"/>
    <n v="0"/>
    <n v="39.6"/>
    <n v="18.700000000000003"/>
    <n v="14.3"/>
    <n v="0"/>
    <n v="3.3000000000000003"/>
    <n v="2.2000000000000002"/>
    <n v="0"/>
    <n v="31.900000000000002"/>
    <n v="0"/>
    <n v="0"/>
    <n v="0"/>
    <n v="0"/>
    <n v="25.3"/>
    <n v="1.1000000000000001"/>
    <n v="8.8000000000000007"/>
    <n v="30.800000000000004"/>
    <n v="26.400000000000002"/>
    <n v="31.900000000000002"/>
    <x v="0"/>
  </r>
  <r>
    <x v="176"/>
    <x v="5"/>
    <x v="24"/>
    <n v="506"/>
    <n v="86.9"/>
    <n v="118.80000000000001"/>
    <n v="184.8"/>
    <n v="115.5"/>
    <n v="0"/>
    <n v="0.25300000000000006"/>
    <n v="0.57200000000000006"/>
    <n v="0.52800000000000002"/>
    <n v="0.78100000000000003"/>
    <n v="1.056"/>
    <n v="0.46200000000000002"/>
    <n v="0.86900000000000011"/>
    <n v="0.59400000000000008"/>
    <n v="0.77000000000000013"/>
    <n v="0.74800000000000011"/>
    <n v="0.17600000000000002"/>
    <n v="0.56100000000000005"/>
    <n v="0.93500000000000005"/>
    <n v="0.47300000000000003"/>
    <n v="0.34100000000000003"/>
    <n v="0.49500000000000005"/>
    <n v="0.91300000000000014"/>
    <n v="0"/>
    <n v="16.499999999999986"/>
    <n v="38.5"/>
    <n v="9.9"/>
    <n v="16.5"/>
    <n v="4.4000000000000004"/>
    <n v="26.400000000000002"/>
    <n v="0"/>
    <n v="4.4000000000000004"/>
    <n v="2.2000000000000002"/>
    <n v="0"/>
    <n v="45.1"/>
    <n v="0"/>
    <n v="16.5"/>
    <n v="1.1000000000000001"/>
    <n v="18.700000000000003"/>
    <n v="0"/>
    <n v="16.5"/>
    <n v="17.600000000000001"/>
    <n v="0"/>
    <n v="48.400000000000006"/>
    <n v="20.900000000000002"/>
    <n v="23.1"/>
    <n v="6.6000000000000005"/>
    <n v="38.5"/>
    <n v="1.1000000000000001"/>
    <n v="1.1000000000000001"/>
    <n v="19.8"/>
    <n v="0"/>
    <n v="25.3"/>
    <n v="2.2000000000000002"/>
    <n v="0"/>
    <n v="0"/>
    <n v="17.600000000000001"/>
    <n v="14.3"/>
    <n v="6.6000000000000005"/>
    <n v="2.2000000000000002"/>
    <n v="0"/>
    <n v="0"/>
    <n v="44"/>
    <x v="0"/>
  </r>
  <r>
    <x v="177"/>
    <x v="5"/>
    <x v="25"/>
    <n v="551.1"/>
    <n v="133.1"/>
    <n v="226.6"/>
    <n v="111.10000000000001"/>
    <n v="80.300000000000011"/>
    <n v="0"/>
    <n v="0.8580000000000001"/>
    <n v="0.56100000000000005"/>
    <n v="0.8580000000000001"/>
    <n v="0.97900000000000009"/>
    <n v="0.41800000000000004"/>
    <n v="0.7370000000000001"/>
    <n v="0.72600000000000009"/>
    <n v="0.82500000000000007"/>
    <n v="0.58300000000000007"/>
    <n v="0.97900000000000009"/>
    <n v="0.97900000000000009"/>
    <n v="0.84700000000000009"/>
    <n v="1.0780000000000001"/>
    <n v="0.9900000000000001"/>
    <n v="0.97900000000000009"/>
    <n v="0.44000000000000006"/>
    <n v="0.91300000000000014"/>
    <n v="14.3"/>
    <n v="24.200000000000003"/>
    <n v="44"/>
    <n v="12.100000000000001"/>
    <n v="18.700000000000003"/>
    <n v="15.400000000000002"/>
    <n v="0"/>
    <n v="36.300000000000004"/>
    <n v="46.2"/>
    <n v="15.400000000000002"/>
    <n v="9.9"/>
    <n v="36.300000000000004"/>
    <n v="0"/>
    <n v="8.8000000000000007"/>
    <n v="9.9"/>
    <n v="6.6000000000000005"/>
    <n v="8.8000000000000007"/>
    <n v="9.9"/>
    <n v="0"/>
    <n v="0"/>
    <n v="30.800000000000004"/>
    <n v="11"/>
    <n v="0"/>
    <n v="9.9"/>
    <n v="7.7000000000000011"/>
    <n v="6.6000000000000005"/>
    <n v="37.400000000000006"/>
    <n v="4.4000000000000004"/>
    <n v="0"/>
    <n v="3.3000000000000003"/>
    <n v="11"/>
    <n v="17.600000000000001"/>
    <n v="0"/>
    <n v="24.200000000000003"/>
    <n v="40.700000000000003"/>
    <n v="0"/>
    <n v="1.1000000000000001"/>
    <n v="17.600000000000001"/>
    <n v="20.900000000000002"/>
    <n v="0"/>
    <x v="0"/>
  </r>
  <r>
    <x v="178"/>
    <x v="5"/>
    <x v="26"/>
    <n v="568.70000000000005"/>
    <n v="165.00000000000003"/>
    <n v="170.50000000000006"/>
    <n v="117.69999999999999"/>
    <n v="115.5"/>
    <n v="0"/>
    <n v="1.089"/>
    <n v="0.56100000000000005"/>
    <n v="0.88000000000000012"/>
    <n v="0.95700000000000007"/>
    <n v="1.089"/>
    <n v="0.9900000000000001"/>
    <n v="0.67100000000000004"/>
    <n v="0.67100000000000004"/>
    <n v="1.0450000000000002"/>
    <n v="0.46200000000000002"/>
    <n v="0.69300000000000006"/>
    <n v="0.37400000000000005"/>
    <n v="0.82500000000000007"/>
    <n v="1.0669999999999999"/>
    <n v="1.056"/>
    <n v="0.94600000000000006"/>
    <n v="1.0120000000000002"/>
    <n v="1.1000000000000001"/>
    <n v="0"/>
    <n v="17.600000000000001"/>
    <n v="41.800000000000004"/>
    <n v="27.500000000000004"/>
    <n v="15.400000000000002"/>
    <n v="0"/>
    <n v="17.600000000000001"/>
    <n v="40.700000000000003"/>
    <n v="8.8000000000000007"/>
    <n v="3.3000000000000003"/>
    <n v="8.8000000000000007"/>
    <n v="12.100000000000001"/>
    <n v="2.2000000000000002"/>
    <n v="12.100000000000001"/>
    <n v="18.700000000000003"/>
    <n v="23.1"/>
    <n v="11"/>
    <n v="27.500000000000004"/>
    <n v="0"/>
    <n v="0"/>
    <n v="19.8"/>
    <n v="14.3"/>
    <n v="3.3000000000000003"/>
    <n v="0"/>
    <n v="39.6"/>
    <n v="6.6000000000000005"/>
    <n v="0"/>
    <n v="14.3"/>
    <n v="19.8"/>
    <n v="13.200000000000001"/>
    <n v="37.400000000000006"/>
    <n v="5.5"/>
    <n v="47.300000000000004"/>
    <n v="1.1000000000000001"/>
    <n v="4.4000000000000004"/>
    <n v="19.8"/>
    <n v="14.3"/>
    <n v="16.5"/>
    <n v="5.5"/>
    <x v="0"/>
  </r>
  <r>
    <x v="179"/>
    <x v="5"/>
    <x v="27"/>
    <n v="541.20000000000005"/>
    <n v="139.70000000000002"/>
    <n v="162.80000000000001"/>
    <n v="119.90000000000002"/>
    <n v="118.80000000000001"/>
    <n v="0"/>
    <n v="0.81400000000000006"/>
    <n v="0.58300000000000007"/>
    <n v="0.24200000000000002"/>
    <n v="0.9900000000000001"/>
    <n v="0.63800000000000001"/>
    <n v="0.75900000000000012"/>
    <n v="0.42900000000000005"/>
    <n v="0.77000000000000013"/>
    <n v="0.8580000000000001"/>
    <n v="0.74800000000000011"/>
    <n v="1.0669999999999999"/>
    <n v="1.0120000000000002"/>
    <n v="0.96800000000000008"/>
    <n v="0.46200000000000002"/>
    <n v="1.0230000000000001"/>
    <n v="0.44000000000000006"/>
    <n v="1.0450000000000002"/>
    <n v="12.100000000000001"/>
    <n v="9.9"/>
    <n v="5.5"/>
    <n v="30.800000000000004"/>
    <n v="24.200000000000003"/>
    <n v="33"/>
    <n v="0"/>
    <n v="14.3"/>
    <n v="23.1"/>
    <n v="9.9"/>
    <n v="41.800000000000004"/>
    <n v="0"/>
    <n v="17.600000000000001"/>
    <n v="1.1000000000000001"/>
    <n v="0"/>
    <n v="28.6"/>
    <n v="0"/>
    <n v="15.400000000000002"/>
    <n v="39.6"/>
    <n v="16.5"/>
    <n v="20.900000000000002"/>
    <n v="31.900000000000002"/>
    <n v="0"/>
    <n v="2.2000000000000002"/>
    <n v="0"/>
    <n v="25.3"/>
    <n v="0"/>
    <n v="0"/>
    <n v="15.400000000000002"/>
    <n v="24.200000000000003"/>
    <n v="11"/>
    <n v="0"/>
    <n v="15.400000000000002"/>
    <n v="28.6"/>
    <n v="3.3000000000000003"/>
    <n v="31.900000000000002"/>
    <n v="4.4000000000000004"/>
    <n v="16.5"/>
    <n v="11"/>
    <n v="17.600000000000001"/>
    <x v="0"/>
  </r>
  <r>
    <x v="180"/>
    <x v="5"/>
    <x v="28"/>
    <n v="576.4"/>
    <n v="126.5"/>
    <n v="132"/>
    <n v="121"/>
    <n v="196.9"/>
    <n v="0"/>
    <n v="0.55000000000000004"/>
    <n v="0.66"/>
    <n v="0.84700000000000009"/>
    <n v="0.77000000000000013"/>
    <n v="0.71500000000000008"/>
    <n v="0.63800000000000001"/>
    <n v="0.9900000000000001"/>
    <n v="0.60500000000000009"/>
    <n v="0.82500000000000007"/>
    <n v="0.72600000000000009"/>
    <n v="1.1000000000000001"/>
    <n v="0.59400000000000008"/>
    <n v="0.33"/>
    <n v="0.91300000000000014"/>
    <n v="0.77000000000000013"/>
    <n v="0.94600000000000006"/>
    <n v="0.47300000000000003"/>
    <n v="0"/>
    <n v="0"/>
    <n v="0"/>
    <n v="34.1"/>
    <n v="0"/>
    <n v="31.900000000000002"/>
    <n v="14.3"/>
    <n v="26.400000000000002"/>
    <n v="19.8"/>
    <n v="5.5"/>
    <n v="0"/>
    <n v="4.4000000000000004"/>
    <n v="0"/>
    <n v="3.3000000000000003"/>
    <n v="28.6"/>
    <n v="4.4000000000000004"/>
    <n v="45.1"/>
    <n v="44"/>
    <n v="35.200000000000003"/>
    <n v="31.900000000000002"/>
    <n v="13.200000000000001"/>
    <n v="0"/>
    <n v="0"/>
    <n v="9.9"/>
    <n v="14.3"/>
    <n v="17.600000000000001"/>
    <n v="4.4000000000000004"/>
    <n v="19.8"/>
    <n v="40.700000000000003"/>
    <n v="1.1000000000000001"/>
    <n v="34.1"/>
    <n v="7.7000000000000011"/>
    <n v="16.5"/>
    <n v="25.3"/>
    <n v="30.800000000000004"/>
    <n v="0"/>
    <n v="3.3000000000000003"/>
    <n v="8.8000000000000007"/>
    <n v="0"/>
    <n v="0"/>
    <x v="0"/>
  </r>
  <r>
    <x v="181"/>
    <x v="5"/>
    <x v="29"/>
    <n v="334.4"/>
    <n v="113.30000000000001"/>
    <n v="61.6"/>
    <n v="69.3"/>
    <n v="90.200000000000017"/>
    <n v="0"/>
    <n v="0.30800000000000005"/>
    <n v="0.71500000000000008"/>
    <n v="0.96800000000000008"/>
    <n v="0.93500000000000005"/>
    <n v="1.0340000000000003"/>
    <n v="0.66"/>
    <n v="1.0230000000000001"/>
    <n v="0.81400000000000006"/>
    <n v="0.58300000000000007"/>
    <n v="0.91300000000000014"/>
    <n v="0.84700000000000009"/>
    <n v="0.50600000000000012"/>
    <n v="0.90200000000000014"/>
    <n v="0.83600000000000008"/>
    <n v="1.089"/>
    <n v="0.62700000000000011"/>
    <n v="0.45100000000000007"/>
    <n v="15.400000000000002"/>
    <n v="8.8000000000000007"/>
    <n v="4.4000000000000004"/>
    <n v="0"/>
    <n v="28.6"/>
    <n v="0"/>
    <n v="0"/>
    <n v="0"/>
    <n v="4.4000000000000004"/>
    <n v="0"/>
    <n v="34.1"/>
    <n v="0"/>
    <n v="11"/>
    <n v="5.5"/>
    <n v="12.100000000000001"/>
    <n v="0"/>
    <n v="14.3"/>
    <n v="20.900000000000002"/>
    <n v="16.5"/>
    <n v="9.9"/>
    <n v="36.300000000000004"/>
    <n v="0"/>
    <n v="0"/>
    <n v="3.3000000000000003"/>
    <n v="9.9"/>
    <n v="9.9"/>
    <n v="0"/>
    <n v="0"/>
    <n v="0"/>
    <n v="9.9"/>
    <n v="28.6"/>
    <n v="0"/>
    <n v="0"/>
    <n v="17.600000000000001"/>
    <n v="14.3"/>
    <n v="1.1000000000000001"/>
    <n v="12.100000000000001"/>
    <n v="9.9"/>
    <n v="0"/>
    <n v="29.700000000000003"/>
    <x v="0"/>
  </r>
  <r>
    <x v="31"/>
    <x v="6"/>
    <x v="3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6"/>
    <x v="3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6"/>
    <x v="3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6"/>
    <x v="37"/>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6"/>
    <x v="38"/>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6"/>
    <x v="39"/>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182"/>
    <x v="6"/>
    <x v="0"/>
    <n v="553.30000000000018"/>
    <n v="154"/>
    <n v="150.70000000000002"/>
    <n v="140.80000000000001"/>
    <n v="107.8000000000001"/>
    <n v="0"/>
    <n v="0.34100000000000003"/>
    <n v="0.67100000000000004"/>
    <n v="1.0230000000000001"/>
    <n v="0.91300000000000014"/>
    <n v="1.0340000000000003"/>
    <n v="0.88000000000000012"/>
    <n v="0.75900000000000012"/>
    <n v="0.82500000000000007"/>
    <n v="1.0669999999999999"/>
    <n v="0.49500000000000005"/>
    <n v="0.7370000000000001"/>
    <n v="0.59400000000000008"/>
    <n v="1.1000000000000001"/>
    <n v="0.35200000000000004"/>
    <n v="1.056"/>
    <n v="0.69300000000000006"/>
    <n v="0.52800000000000002"/>
    <n v="0"/>
    <n v="0"/>
    <n v="25.3"/>
    <n v="18.700000000000003"/>
    <n v="15.400000000000002"/>
    <n v="33"/>
    <n v="27.500000000000004"/>
    <n v="8.8000000000000007"/>
    <n v="11"/>
    <n v="11"/>
    <n v="0"/>
    <n v="0"/>
    <n v="14.3"/>
    <n v="8.8000000000000007"/>
    <n v="14.300000000000063"/>
    <n v="5.5"/>
    <n v="0"/>
    <n v="23.1"/>
    <n v="9.9000000000000323"/>
    <n v="31.900000000000002"/>
    <n v="45.1"/>
    <n v="2.2000000000000002"/>
    <n v="0"/>
    <n v="37.400000000000006"/>
    <n v="23.1"/>
    <n v="13.200000000000001"/>
    <n v="0"/>
    <n v="0"/>
    <n v="0"/>
    <n v="19.8"/>
    <n v="8.8000000000000007"/>
    <n v="3.3000000000000003"/>
    <n v="11"/>
    <n v="25.3"/>
    <n v="11"/>
    <n v="0"/>
    <n v="0"/>
    <n v="13.200000000000001"/>
    <n v="46.2"/>
    <n v="35.200000000000003"/>
    <x v="0"/>
  </r>
  <r>
    <x v="183"/>
    <x v="6"/>
    <x v="1"/>
    <n v="550"/>
    <n v="125.4"/>
    <n v="195.79999999999998"/>
    <n v="85.800000000000011"/>
    <n v="143.00000000000003"/>
    <n v="0"/>
    <n v="0.33"/>
    <n v="0.64900000000000002"/>
    <n v="0.42900000000000005"/>
    <n v="1.0120000000000002"/>
    <n v="1.0669999999999999"/>
    <n v="0.96800000000000008"/>
    <n v="0.79200000000000004"/>
    <n v="0.88000000000000012"/>
    <n v="0.66"/>
    <n v="0.8580000000000001"/>
    <n v="1.089"/>
    <n v="0.63800000000000001"/>
    <n v="0.35200000000000004"/>
    <n v="1.0669999999999999"/>
    <n v="0.9900000000000001"/>
    <n v="0.49500000000000005"/>
    <n v="1.0230000000000001"/>
    <n v="0"/>
    <n v="5.5"/>
    <n v="8.8000000000000007"/>
    <n v="44"/>
    <n v="58.300000000000004"/>
    <n v="4.4000000000000004"/>
    <n v="7.7000000000000011"/>
    <n v="15.400000000000002"/>
    <n v="6.6000000000000005"/>
    <n v="45.1"/>
    <n v="42.900000000000006"/>
    <n v="42.900000000000006"/>
    <n v="20.900000000000002"/>
    <n v="7.7000000000000011"/>
    <n v="0"/>
    <n v="0"/>
    <n v="12.100000000000001"/>
    <n v="59.400000000000006"/>
    <n v="0"/>
    <n v="0"/>
    <n v="2.2000000000000002"/>
    <n v="0"/>
    <n v="6.6000000000000005"/>
    <n v="1.1000000000000001"/>
    <n v="15.400000000000002"/>
    <n v="29.700000000000003"/>
    <n v="19.8"/>
    <n v="11"/>
    <n v="0"/>
    <n v="0"/>
    <n v="25.3"/>
    <n v="20.900000000000002"/>
    <n v="0"/>
    <n v="3.3000000000000003"/>
    <n v="18.700000000000003"/>
    <n v="4.4000000000000004"/>
    <n v="19.8"/>
    <n v="8.8000000000000007"/>
    <n v="11"/>
    <n v="13.200000000000001"/>
    <x v="0"/>
  </r>
  <r>
    <x v="184"/>
    <x v="6"/>
    <x v="2"/>
    <n v="273.89999999999998"/>
    <n v="78.100000000000009"/>
    <n v="38.5"/>
    <n v="114.4"/>
    <n v="42.900000000000006"/>
    <n v="0"/>
    <n v="0.53900000000000003"/>
    <n v="0.68200000000000005"/>
    <n v="0.80300000000000005"/>
    <n v="0.92400000000000004"/>
    <n v="0.92400000000000004"/>
    <n v="0.86900000000000011"/>
    <n v="0.67100000000000004"/>
    <n v="0.80300000000000005"/>
    <n v="0.66"/>
    <n v="1.0340000000000003"/>
    <n v="1.0450000000000002"/>
    <n v="0.9900000000000001"/>
    <n v="0.75900000000000012"/>
    <n v="1.0230000000000001"/>
    <n v="0.28600000000000003"/>
    <n v="1.0340000000000003"/>
    <n v="0.91300000000000014"/>
    <n v="0"/>
    <n v="9.9"/>
    <n v="0"/>
    <n v="5.5"/>
    <n v="0"/>
    <n v="0"/>
    <n v="2.2000000000000002"/>
    <n v="0"/>
    <n v="20.900000000000002"/>
    <n v="0"/>
    <n v="31.900000000000002"/>
    <n v="0"/>
    <n v="0"/>
    <n v="0"/>
    <n v="3.3000000000000003"/>
    <n v="5.5"/>
    <n v="0"/>
    <n v="0"/>
    <n v="0"/>
    <n v="34.1"/>
    <n v="20.900000000000002"/>
    <n v="19.8"/>
    <n v="1.1000000000000001"/>
    <n v="22"/>
    <n v="0"/>
    <n v="5.5"/>
    <n v="11"/>
    <n v="0"/>
    <n v="12.100000000000001"/>
    <n v="22"/>
    <n v="0"/>
    <n v="0"/>
    <n v="25.3"/>
    <n v="0"/>
    <n v="34.1"/>
    <n v="2.2000000000000002"/>
    <n v="0"/>
    <n v="0"/>
    <n v="11"/>
    <n v="5.5"/>
    <x v="0"/>
  </r>
  <r>
    <x v="185"/>
    <x v="6"/>
    <x v="3"/>
    <n v="448.8"/>
    <n v="44"/>
    <n v="95.700000000000017"/>
    <n v="128.69999999999999"/>
    <n v="180.40000000000003"/>
    <n v="1"/>
    <n v="0.22000000000000003"/>
    <n v="0.56100000000000005"/>
    <n v="0.88000000000000012"/>
    <n v="0.95700000000000007"/>
    <n v="1.0120000000000002"/>
    <n v="0.62700000000000011"/>
    <n v="1.1000000000000001"/>
    <n v="0.94600000000000006"/>
    <n v="1.1000000000000001"/>
    <n v="0.84700000000000009"/>
    <n v="0.71500000000000008"/>
    <n v="1.056"/>
    <n v="1.0340000000000003"/>
    <n v="1.056"/>
    <n v="1.0669999999999999"/>
    <n v="0.91300000000000014"/>
    <n v="0.93500000000000005"/>
    <n v="41.800000000000004"/>
    <n v="7.7000000000000011"/>
    <n v="0"/>
    <n v="1.1000000000000001"/>
    <n v="0"/>
    <n v="0"/>
    <n v="0"/>
    <n v="18.700000000000003"/>
    <n v="13.200000000000001"/>
    <n v="13.200000000000001"/>
    <n v="19.8"/>
    <n v="35.200000000000003"/>
    <n v="18.700000000000003"/>
    <n v="4.4000000000000004"/>
    <n v="0"/>
    <n v="30.800000000000004"/>
    <n v="17.600000000000001"/>
    <n v="11"/>
    <n v="52.800000000000004"/>
    <n v="9.9"/>
    <n v="24.200000000000003"/>
    <n v="13.200000000000001"/>
    <n v="3.3000000000000003"/>
    <n v="37.400000000000006"/>
    <n v="7.7000000000000011"/>
    <n v="0"/>
    <n v="0"/>
    <n v="3.3000000000000003"/>
    <n v="6.6000000000000005"/>
    <n v="33"/>
    <n v="4.4000000000000004"/>
    <n v="4.4000000000000004"/>
    <n v="19.8"/>
    <n v="0"/>
    <n v="0"/>
    <n v="0"/>
    <n v="3.3000000000000003"/>
    <n v="0"/>
    <n v="0"/>
    <n v="12.100000000000001"/>
    <x v="0"/>
  </r>
  <r>
    <x v="186"/>
    <x v="6"/>
    <x v="4"/>
    <n v="386.1"/>
    <n v="146.30000000000001"/>
    <n v="81.400000000000034"/>
    <n v="42.9"/>
    <n v="115.5"/>
    <n v="0"/>
    <n v="0.34100000000000003"/>
    <n v="0.16500000000000001"/>
    <n v="0.77000000000000013"/>
    <n v="0.52800000000000002"/>
    <n v="1.0340000000000003"/>
    <n v="1.0010000000000001"/>
    <n v="0.7370000000000001"/>
    <n v="0.9900000000000001"/>
    <n v="0.67100000000000004"/>
    <n v="0.74800000000000011"/>
    <n v="0.74800000000000011"/>
    <n v="0.35200000000000004"/>
    <n v="0.94600000000000006"/>
    <n v="0.41800000000000004"/>
    <n v="1.0450000000000002"/>
    <n v="0.81400000000000006"/>
    <n v="0.89100000000000013"/>
    <n v="1.1000000000000001"/>
    <n v="17.600000000000001"/>
    <n v="0"/>
    <n v="16.500000000000032"/>
    <n v="11"/>
    <n v="0"/>
    <n v="7.7000000000000011"/>
    <n v="8.8000000000000007"/>
    <n v="4.4000000000000004"/>
    <n v="14.3"/>
    <n v="0"/>
    <n v="16.5"/>
    <n v="1.1000000000000001"/>
    <n v="0"/>
    <n v="0"/>
    <n v="15.400000000000002"/>
    <n v="52.800000000000004"/>
    <n v="12.100000000000001"/>
    <n v="8.8000000000000007"/>
    <n v="8.8000000000000007"/>
    <n v="0"/>
    <n v="7.7000000000000011"/>
    <n v="0"/>
    <n v="0"/>
    <n v="0"/>
    <n v="19.8"/>
    <n v="0"/>
    <n v="0"/>
    <n v="9.9"/>
    <n v="5.5"/>
    <n v="15.400000000000002"/>
    <n v="0"/>
    <n v="0"/>
    <n v="8.8000000000000007"/>
    <n v="0"/>
    <n v="0"/>
    <n v="7.7000000000000011"/>
    <n v="38.5"/>
    <n v="31.900000000000002"/>
    <n v="44"/>
    <x v="0"/>
  </r>
  <r>
    <x v="187"/>
    <x v="6"/>
    <x v="5"/>
    <n v="375.09999999999997"/>
    <n v="29.700000000000003"/>
    <n v="152.89999999999998"/>
    <n v="64.900000000000006"/>
    <n v="127.60000000000001"/>
    <n v="0"/>
    <n v="1.0120000000000002"/>
    <n v="0.75900000000000012"/>
    <n v="1.0340000000000003"/>
    <n v="0.91300000000000014"/>
    <n v="0.41800000000000004"/>
    <n v="1.0120000000000002"/>
    <n v="0.16500000000000001"/>
    <n v="0.66"/>
    <n v="0.74800000000000011"/>
    <n v="1.056"/>
    <n v="1.056"/>
    <n v="0.60500000000000009"/>
    <n v="0.97900000000000009"/>
    <n v="1.0340000000000003"/>
    <n v="0.74800000000000011"/>
    <n v="0.62700000000000011"/>
    <n v="1.0340000000000003"/>
    <n v="26.400000000000002"/>
    <n v="3.3000000000000003"/>
    <n v="0"/>
    <n v="0"/>
    <n v="35.200000000000003"/>
    <n v="39.6"/>
    <n v="5.5"/>
    <n v="12.100000000000001"/>
    <n v="13.200000000000001"/>
    <n v="17.600000000000001"/>
    <n v="29.700000000000003"/>
    <n v="18.700000000000003"/>
    <n v="1.1000000000000001"/>
    <n v="1.1000000000000001"/>
    <n v="46.2"/>
    <n v="22"/>
    <n v="38.5"/>
    <n v="0"/>
    <n v="0"/>
    <n v="0"/>
    <n v="0"/>
    <n v="1.1000000000000001"/>
    <n v="0"/>
    <n v="5.5"/>
    <n v="0"/>
    <n v="2.2000000000000002"/>
    <n v="14.3"/>
    <n v="7.7000000000000011"/>
    <n v="28.6"/>
    <n v="5.5"/>
    <n v="3.3000000000000003"/>
    <n v="0"/>
    <n v="7.7000000000000011"/>
    <n v="1.1000000000000001"/>
    <n v="7.7000000000000011"/>
    <n v="0"/>
    <n v="4.4000000000000004"/>
    <n v="5.5"/>
    <n v="0"/>
    <n v="0"/>
    <x v="0"/>
  </r>
  <r>
    <x v="188"/>
    <x v="6"/>
    <x v="6"/>
    <n v="674.3"/>
    <n v="129.80000000000001"/>
    <n v="208.99999999999997"/>
    <n v="168.29999999999998"/>
    <n v="167.20000000000002"/>
    <n v="0"/>
    <n v="0.47300000000000003"/>
    <n v="0.95700000000000007"/>
    <n v="0.8580000000000001"/>
    <n v="1.0669999999999999"/>
    <n v="1.0340000000000003"/>
    <n v="1.0010000000000001"/>
    <n v="0.59400000000000008"/>
    <n v="0.7370000000000001"/>
    <n v="0.86900000000000011"/>
    <n v="1.056"/>
    <n v="1.0010000000000001"/>
    <n v="0.93500000000000005"/>
    <n v="0.8580000000000001"/>
    <n v="0.44000000000000006"/>
    <n v="0.6160000000000001"/>
    <n v="0.49500000000000005"/>
    <n v="1.0230000000000001"/>
    <n v="13.200000000000001"/>
    <n v="3.3000000000000003"/>
    <n v="24.200000000000003"/>
    <n v="36.300000000000004"/>
    <n v="27.500000000000004"/>
    <n v="24.200000000000003"/>
    <n v="44"/>
    <n v="18.700000000000003"/>
    <n v="17.600000000000001"/>
    <n v="0"/>
    <n v="2.2000000000000002"/>
    <n v="0"/>
    <n v="1.1000000000000001"/>
    <n v="12.100000000000001"/>
    <n v="16.5"/>
    <n v="19.8"/>
    <n v="35.200000000000003"/>
    <n v="20.900000000000002"/>
    <n v="38.5"/>
    <n v="23.1"/>
    <n v="19.8"/>
    <n v="0"/>
    <n v="0"/>
    <n v="31.900000000000002"/>
    <n v="42.900000000000006"/>
    <n v="1.1000000000000001"/>
    <n v="33"/>
    <n v="0"/>
    <n v="33"/>
    <n v="6.6000000000000005"/>
    <n v="7.7000000000000011"/>
    <n v="11"/>
    <n v="29.700000000000003"/>
    <n v="0"/>
    <n v="30.800000000000004"/>
    <n v="25.3"/>
    <n v="7.7000000000000011"/>
    <n v="4.4000000000000004"/>
    <n v="3.3000000000000003"/>
    <n v="9.9"/>
    <x v="0"/>
  </r>
  <r>
    <x v="189"/>
    <x v="6"/>
    <x v="7"/>
    <n v="465.30000000000007"/>
    <n v="99"/>
    <n v="81.400000000000006"/>
    <n v="110.00000000000001"/>
    <n v="174.9"/>
    <n v="0"/>
    <n v="0.36300000000000004"/>
    <n v="0.8580000000000001"/>
    <n v="0.77000000000000013"/>
    <n v="0.84700000000000009"/>
    <n v="1.0450000000000002"/>
    <n v="0.51700000000000013"/>
    <n v="0.68200000000000005"/>
    <n v="1.0450000000000002"/>
    <n v="0.9900000000000001"/>
    <n v="1.0230000000000001"/>
    <n v="0.81400000000000006"/>
    <n v="0.44000000000000006"/>
    <n v="0.93500000000000005"/>
    <n v="0.9900000000000001"/>
    <n v="0.95700000000000007"/>
    <n v="0.56100000000000005"/>
    <n v="0.8580000000000001"/>
    <n v="12.100000000000001"/>
    <n v="0"/>
    <n v="20.900000000000002"/>
    <n v="1.1000000000000001"/>
    <n v="11"/>
    <n v="0"/>
    <n v="0"/>
    <n v="19.8"/>
    <n v="16.5"/>
    <n v="0"/>
    <n v="0"/>
    <n v="6.6000000000000005"/>
    <n v="0"/>
    <n v="40.700000000000003"/>
    <n v="3.3000000000000003"/>
    <n v="34.1"/>
    <n v="61.600000000000009"/>
    <n v="0"/>
    <n v="18.700000000000003"/>
    <n v="9.9"/>
    <n v="24.200000000000003"/>
    <n v="1.1000000000000001"/>
    <n v="0"/>
    <n v="9.9"/>
    <n v="0"/>
    <n v="0"/>
    <n v="15.400000000000002"/>
    <n v="13.200000000000001"/>
    <n v="33"/>
    <n v="13.200000000000001"/>
    <n v="15.400000000000002"/>
    <n v="0"/>
    <n v="8.8000000000000007"/>
    <n v="4.4000000000000004"/>
    <n v="0"/>
    <n v="0"/>
    <n v="0"/>
    <n v="13.200000000000001"/>
    <n v="22"/>
    <n v="35.200000000000003"/>
    <x v="0"/>
  </r>
  <r>
    <x v="190"/>
    <x v="6"/>
    <x v="8"/>
    <n v="573.1"/>
    <n v="159.5"/>
    <n v="99.000000000000014"/>
    <n v="152.9"/>
    <n v="161.70000000000002"/>
    <n v="0"/>
    <n v="0.89100000000000013"/>
    <n v="0.58300000000000007"/>
    <n v="0.78100000000000003"/>
    <n v="0.91300000000000014"/>
    <n v="0.94600000000000006"/>
    <n v="0.75900000000000012"/>
    <n v="1.0669999999999999"/>
    <n v="0.97900000000000009"/>
    <n v="0.95700000000000007"/>
    <n v="0.70400000000000007"/>
    <n v="0.69300000000000006"/>
    <n v="0.64900000000000002"/>
    <n v="1.0669999999999999"/>
    <n v="1.0120000000000002"/>
    <n v="0.81400000000000006"/>
    <n v="1.1000000000000001"/>
    <n v="0.41800000000000004"/>
    <n v="0"/>
    <n v="0"/>
    <n v="0"/>
    <n v="0"/>
    <n v="7.7000000000000011"/>
    <n v="12.100000000000001"/>
    <n v="17.600000000000001"/>
    <n v="8.8000000000000007"/>
    <n v="49.500000000000007"/>
    <n v="3.3000000000000003"/>
    <n v="0"/>
    <n v="1.1000000000000001"/>
    <n v="17.600000000000001"/>
    <n v="4.4000000000000004"/>
    <n v="38.5"/>
    <n v="7.7000000000000011"/>
    <n v="17.600000000000001"/>
    <n v="30.800000000000004"/>
    <n v="28.6"/>
    <n v="15.400000000000002"/>
    <n v="46.2"/>
    <n v="1.1000000000000001"/>
    <n v="34.1"/>
    <n v="35.200000000000003"/>
    <n v="15.400000000000002"/>
    <n v="0"/>
    <n v="3.3000000000000003"/>
    <n v="0"/>
    <n v="6.6000000000000005"/>
    <n v="11"/>
    <n v="39.6"/>
    <n v="13.200000000000001"/>
    <n v="24.200000000000003"/>
    <n v="0"/>
    <n v="35.200000000000003"/>
    <n v="0"/>
    <n v="0"/>
    <n v="0"/>
    <n v="17.600000000000001"/>
    <n v="29.700000000000003"/>
    <x v="0"/>
  </r>
  <r>
    <x v="191"/>
    <x v="6"/>
    <x v="9"/>
    <n v="644.60000000000014"/>
    <n v="140.80000000000001"/>
    <n v="112.20000000000013"/>
    <n v="155.10000000000002"/>
    <n v="236.5"/>
    <n v="0"/>
    <n v="0.25300000000000006"/>
    <n v="0.96800000000000008"/>
    <n v="0.86900000000000011"/>
    <n v="0.17600000000000002"/>
    <n v="0.81400000000000006"/>
    <n v="0.74800000000000011"/>
    <n v="0.95700000000000007"/>
    <n v="0.70400000000000007"/>
    <n v="0.77000000000000013"/>
    <n v="1.0780000000000001"/>
    <n v="0.67100000000000004"/>
    <n v="0.60500000000000009"/>
    <n v="0.34100000000000003"/>
    <n v="0.9900000000000001"/>
    <n v="1.0450000000000002"/>
    <n v="1.0669999999999999"/>
    <n v="0.96800000000000008"/>
    <n v="5.5"/>
    <n v="7.7000000000000011"/>
    <n v="3.3000000000001255"/>
    <n v="9.9"/>
    <n v="0"/>
    <n v="2.2000000000000002"/>
    <n v="13.200000000000001"/>
    <n v="38.5"/>
    <n v="0"/>
    <n v="31.900000000000002"/>
    <n v="4.4000000000000004"/>
    <n v="17.600000000000001"/>
    <n v="4.4000000000000004"/>
    <n v="27.500000000000004"/>
    <n v="38.5"/>
    <n v="8.8000000000000007"/>
    <n v="51.7"/>
    <n v="24.200000000000003"/>
    <n v="45.1"/>
    <n v="18.700000000000003"/>
    <n v="23.1"/>
    <n v="24.200000000000003"/>
    <n v="15.400000000000002"/>
    <n v="0"/>
    <n v="0"/>
    <n v="15.400000000000002"/>
    <n v="0"/>
    <n v="12.100000000000001"/>
    <n v="45.1"/>
    <n v="19.8"/>
    <n v="33"/>
    <n v="0"/>
    <n v="30.800000000000004"/>
    <n v="0"/>
    <n v="16.5"/>
    <n v="0"/>
    <n v="2.2000000000000002"/>
    <n v="26.400000000000002"/>
    <n v="18.700000000000003"/>
    <n v="13.200000000000001"/>
    <x v="0"/>
  </r>
  <r>
    <x v="192"/>
    <x v="6"/>
    <x v="10"/>
    <n v="443.29999999999995"/>
    <n v="117.69999999999997"/>
    <n v="128.70000000000002"/>
    <n v="52.800000000000004"/>
    <n v="144.1"/>
    <n v="0"/>
    <n v="0.20900000000000002"/>
    <n v="0.55000000000000004"/>
    <n v="0.27500000000000002"/>
    <n v="0.90200000000000014"/>
    <n v="1.0450000000000002"/>
    <n v="0.90200000000000014"/>
    <n v="0.66"/>
    <n v="0.71500000000000008"/>
    <n v="1.089"/>
    <n v="0.60500000000000009"/>
    <n v="0.70400000000000007"/>
    <n v="0.9900000000000001"/>
    <n v="1.089"/>
    <n v="0.78100000000000003"/>
    <n v="0.64900000000000002"/>
    <n v="1.0010000000000001"/>
    <n v="0.49500000000000005"/>
    <n v="5.5"/>
    <n v="5.5"/>
    <n v="0"/>
    <n v="26.400000000000002"/>
    <n v="3.3000000000000003"/>
    <n v="28.6"/>
    <n v="0"/>
    <n v="0"/>
    <n v="59.400000000000006"/>
    <n v="0"/>
    <n v="15.400000000000002"/>
    <n v="22"/>
    <n v="9.9"/>
    <n v="0"/>
    <n v="8.8000000000000007"/>
    <n v="6.6000000000000005"/>
    <n v="18.700000000000003"/>
    <n v="39.6"/>
    <n v="5.5"/>
    <n v="33"/>
    <n v="5.5"/>
    <n v="2.2000000000000002"/>
    <n v="0"/>
    <n v="0"/>
    <n v="0"/>
    <n v="7.7000000000000011"/>
    <n v="13.200000000000001"/>
    <n v="5.5"/>
    <n v="12.100000000000001"/>
    <n v="6.6000000000000005"/>
    <n v="0"/>
    <n v="0"/>
    <n v="4.4000000000000004"/>
    <n v="0"/>
    <n v="19.8"/>
    <n v="5.5"/>
    <n v="25.3"/>
    <n v="15.39999999999997"/>
    <n v="33"/>
    <n v="14.3"/>
    <x v="0"/>
  </r>
  <r>
    <x v="193"/>
    <x v="6"/>
    <x v="11"/>
    <n v="599.5"/>
    <n v="154"/>
    <n v="201.3"/>
    <n v="116.60000000000001"/>
    <n v="127.6"/>
    <n v="0"/>
    <n v="0.24200000000000002"/>
    <n v="0.94600000000000006"/>
    <n v="0.91300000000000014"/>
    <n v="0.58300000000000007"/>
    <n v="0.79200000000000004"/>
    <n v="0.88000000000000012"/>
    <n v="0.83600000000000008"/>
    <n v="0.71500000000000008"/>
    <n v="0.70400000000000007"/>
    <n v="0.72600000000000009"/>
    <n v="1.0780000000000001"/>
    <n v="1.0010000000000001"/>
    <n v="0.97900000000000009"/>
    <n v="0.95700000000000007"/>
    <n v="1.0450000000000002"/>
    <n v="0.63800000000000001"/>
    <n v="0.39600000000000002"/>
    <n v="0"/>
    <n v="14.3"/>
    <n v="22"/>
    <n v="15.400000000000002"/>
    <n v="1.1000000000000001"/>
    <n v="15.400000000000002"/>
    <n v="31.900000000000002"/>
    <n v="30.800000000000004"/>
    <n v="34.1"/>
    <n v="36.300000000000004"/>
    <n v="17.600000000000001"/>
    <n v="61.600000000000009"/>
    <n v="17.600000000000001"/>
    <n v="28.6"/>
    <n v="1.1000000000000001"/>
    <n v="6.6000000000000005"/>
    <n v="1.1000000000000001"/>
    <n v="3.3000000000000003"/>
    <n v="7.7000000000000011"/>
    <n v="0"/>
    <n v="9.9"/>
    <n v="37.400000000000006"/>
    <n v="26.400000000000002"/>
    <n v="0"/>
    <n v="2.2000000000000002"/>
    <n v="9.9"/>
    <n v="0"/>
    <n v="23.1"/>
    <n v="4.4000000000000004"/>
    <n v="3.3000000000000003"/>
    <n v="11"/>
    <n v="11"/>
    <n v="9.9"/>
    <n v="0"/>
    <n v="41.800000000000004"/>
    <n v="46.2"/>
    <n v="0"/>
    <n v="6.6000000000000005"/>
    <n v="27.500000000000004"/>
    <n v="0"/>
    <x v="0"/>
  </r>
  <r>
    <x v="194"/>
    <x v="6"/>
    <x v="12"/>
    <n v="449.90000000000003"/>
    <n v="58.300000000000004"/>
    <n v="176.00000000000003"/>
    <n v="102.3"/>
    <n v="113.30000000000001"/>
    <n v="0"/>
    <n v="0.55000000000000004"/>
    <n v="0.9900000000000001"/>
    <n v="0.84700000000000009"/>
    <n v="0.96800000000000008"/>
    <n v="1.0780000000000001"/>
    <n v="0.50600000000000012"/>
    <n v="0.70400000000000007"/>
    <n v="0.71500000000000008"/>
    <n v="1.0669999999999999"/>
    <n v="0.67100000000000004"/>
    <n v="0.29700000000000004"/>
    <n v="1.089"/>
    <n v="0.97900000000000009"/>
    <n v="0.56100000000000005"/>
    <n v="0.77000000000000013"/>
    <n v="0.93500000000000005"/>
    <n v="0.50600000000000012"/>
    <n v="27.500000000000004"/>
    <n v="19.8"/>
    <n v="0"/>
    <n v="28.6"/>
    <n v="27.500000000000004"/>
    <n v="7.7000000000000011"/>
    <n v="0"/>
    <n v="13.200000000000001"/>
    <n v="30.800000000000004"/>
    <n v="20.900000000000002"/>
    <n v="0"/>
    <n v="15.400000000000002"/>
    <n v="0"/>
    <n v="31.900000000000002"/>
    <n v="36.300000000000004"/>
    <n v="0"/>
    <n v="0"/>
    <n v="0"/>
    <n v="15.400000000000002"/>
    <n v="14.3"/>
    <n v="16.5"/>
    <n v="2.2000000000000002"/>
    <n v="9.9"/>
    <n v="0"/>
    <n v="19.8"/>
    <n v="27.500000000000004"/>
    <n v="19.8"/>
    <n v="1.1000000000000001"/>
    <n v="5.5"/>
    <n v="0"/>
    <n v="18.700000000000003"/>
    <n v="8.8000000000000007"/>
    <n v="8.8000000000000007"/>
    <n v="0"/>
    <n v="11"/>
    <n v="0"/>
    <n v="4.4000000000000004"/>
    <n v="1.1000000000000001"/>
    <n v="0"/>
    <n v="5.5"/>
    <x v="0"/>
  </r>
  <r>
    <x v="195"/>
    <x v="6"/>
    <x v="13"/>
    <n v="446.60000000000008"/>
    <n v="104.50000000000001"/>
    <n v="136.4"/>
    <n v="106.7"/>
    <n v="99.000000000000057"/>
    <n v="0"/>
    <n v="0.86900000000000011"/>
    <n v="0.72600000000000009"/>
    <n v="0.8580000000000001"/>
    <n v="0.7370000000000001"/>
    <n v="0.77000000000000013"/>
    <n v="0.72600000000000009"/>
    <n v="1.0669999999999999"/>
    <n v="0.82500000000000007"/>
    <n v="0.9900000000000001"/>
    <n v="0.72600000000000009"/>
    <n v="0.66"/>
    <n v="0.94600000000000006"/>
    <n v="0.89100000000000013"/>
    <n v="0.66"/>
    <n v="0.9900000000000001"/>
    <n v="1.1000000000000001"/>
    <n v="1.0669999999999999"/>
    <n v="0"/>
    <n v="41.800000000000004"/>
    <n v="3.3000000000000003"/>
    <n v="22"/>
    <n v="0"/>
    <n v="17.600000000000001"/>
    <n v="26.400000000000002"/>
    <n v="19.8"/>
    <n v="5.5"/>
    <n v="0"/>
    <n v="15.400000000000002"/>
    <n v="20.900000000000002"/>
    <n v="3.3000000000000003"/>
    <n v="23.1"/>
    <n v="3.3000000000000003"/>
    <n v="33"/>
    <n v="1.1000000000000627"/>
    <n v="0"/>
    <n v="0"/>
    <n v="14.3"/>
    <n v="19.8"/>
    <n v="5.5"/>
    <n v="19.8"/>
    <n v="0"/>
    <n v="3.3000000000000003"/>
    <n v="8.8000000000000007"/>
    <n v="11"/>
    <n v="31.900000000000002"/>
    <n v="0"/>
    <n v="6.6000000000000005"/>
    <n v="1.1000000000000001"/>
    <n v="16.5"/>
    <n v="20.900000000000002"/>
    <n v="31.900000000000002"/>
    <n v="0"/>
    <n v="9.9"/>
    <n v="13.200000000000001"/>
    <n v="0"/>
    <n v="11"/>
    <n v="0"/>
    <x v="0"/>
  </r>
  <r>
    <x v="196"/>
    <x v="6"/>
    <x v="14"/>
    <n v="657.80000000000007"/>
    <n v="247.50000000000003"/>
    <n v="72.600000000000009"/>
    <n v="250.80000000000004"/>
    <n v="86.9"/>
    <n v="0"/>
    <n v="0.96800000000000008"/>
    <n v="0.69300000000000006"/>
    <n v="0.88000000000000012"/>
    <n v="1.089"/>
    <n v="1.0230000000000001"/>
    <n v="1.0230000000000001"/>
    <n v="0.70400000000000007"/>
    <n v="0.30800000000000005"/>
    <n v="1.0669999999999999"/>
    <n v="0.8580000000000001"/>
    <n v="0.67100000000000004"/>
    <n v="0.83600000000000008"/>
    <n v="0.91300000000000014"/>
    <n v="0.55000000000000004"/>
    <n v="1.0450000000000002"/>
    <n v="1.0120000000000002"/>
    <n v="0.62700000000000011"/>
    <n v="0"/>
    <n v="4.4000000000000004"/>
    <n v="37.400000000000006"/>
    <n v="1.1000000000000001"/>
    <n v="0"/>
    <n v="5.5"/>
    <n v="0"/>
    <n v="18.700000000000003"/>
    <n v="0"/>
    <n v="5.5"/>
    <n v="5.5"/>
    <n v="0"/>
    <n v="17.600000000000001"/>
    <n v="0"/>
    <n v="17.600000000000001"/>
    <n v="14.3"/>
    <n v="0"/>
    <n v="11"/>
    <n v="0"/>
    <n v="26.400000000000002"/>
    <n v="16.5"/>
    <n v="26.400000000000002"/>
    <n v="9.9"/>
    <n v="48.400000000000006"/>
    <n v="36.300000000000004"/>
    <n v="6.6000000000000005"/>
    <n v="6.6000000000000005"/>
    <n v="47.300000000000004"/>
    <n v="52.800000000000004"/>
    <n v="0"/>
    <n v="23.1"/>
    <n v="30.800000000000004"/>
    <n v="15.400000000000002"/>
    <n v="46.2"/>
    <n v="35.200000000000003"/>
    <n v="2.2000000000000002"/>
    <n v="36.300000000000004"/>
    <n v="40.700000000000003"/>
    <n v="17.600000000000001"/>
    <n v="0"/>
    <x v="0"/>
  </r>
  <r>
    <x v="197"/>
    <x v="6"/>
    <x v="15"/>
    <n v="465.30000000000018"/>
    <n v="137.50000000000014"/>
    <n v="78.099999999999994"/>
    <n v="94.6"/>
    <n v="155.10000000000002"/>
    <n v="0"/>
    <n v="0.50600000000000012"/>
    <n v="0.7370000000000001"/>
    <n v="0.63800000000000001"/>
    <n v="1.0120000000000002"/>
    <n v="1.089"/>
    <n v="0.86900000000000011"/>
    <n v="1.0230000000000001"/>
    <n v="0.45100000000000007"/>
    <n v="0.74800000000000011"/>
    <n v="0.71500000000000008"/>
    <n v="0.58300000000000007"/>
    <n v="0.97900000000000009"/>
    <n v="0.91300000000000014"/>
    <n v="1.0450000000000002"/>
    <n v="0.63800000000000001"/>
    <n v="0.37400000000000005"/>
    <n v="0.86900000000000011"/>
    <n v="0"/>
    <n v="13.200000000000001"/>
    <n v="0"/>
    <n v="0"/>
    <n v="16.5"/>
    <n v="47.300000000000004"/>
    <n v="0"/>
    <n v="1.1000000000000001"/>
    <n v="0"/>
    <n v="0"/>
    <n v="3.3000000000000003"/>
    <n v="35.200000000000003"/>
    <n v="0"/>
    <n v="18.700000000000003"/>
    <n v="31.900000000000002"/>
    <n v="6.6000000000000005"/>
    <n v="8.8000000000000007"/>
    <n v="0"/>
    <n v="12.100000000000001"/>
    <n v="41.800000000000004"/>
    <n v="11"/>
    <n v="0"/>
    <n v="25.3"/>
    <n v="25.3"/>
    <n v="0"/>
    <n v="14.3"/>
    <n v="0"/>
    <n v="17.600000000000001"/>
    <n v="1.1000000000000001"/>
    <n v="0"/>
    <n v="1.1000000000000001"/>
    <n v="14.3"/>
    <n v="0"/>
    <n v="0"/>
    <n v="48.400000000000006"/>
    <n v="3.3000000000000003"/>
    <n v="0"/>
    <n v="14.300000000000127"/>
    <n v="29.700000000000003"/>
    <n v="26.400000000000002"/>
    <x v="0"/>
  </r>
  <r>
    <x v="198"/>
    <x v="6"/>
    <x v="16"/>
    <n v="467.50000000000011"/>
    <n v="74.800000000000011"/>
    <n v="215.60000000000002"/>
    <n v="115.50000000000003"/>
    <n v="61.600000000000009"/>
    <n v="0"/>
    <n v="0.89100000000000013"/>
    <n v="0.57200000000000006"/>
    <n v="0.84700000000000009"/>
    <n v="0.84700000000000009"/>
    <n v="1.0010000000000001"/>
    <n v="0.62700000000000011"/>
    <n v="0.67100000000000004"/>
    <n v="0.46200000000000002"/>
    <n v="0.88000000000000012"/>
    <n v="0.75900000000000012"/>
    <n v="0.48400000000000004"/>
    <n v="0.81400000000000006"/>
    <n v="1.0230000000000001"/>
    <n v="0.96800000000000008"/>
    <n v="1.1000000000000001"/>
    <n v="0.9900000000000001"/>
    <n v="0.40700000000000003"/>
    <n v="44"/>
    <n v="0"/>
    <n v="35.200000000000003"/>
    <n v="12.100000000000001"/>
    <n v="12.100000000000001"/>
    <n v="35.200000000000003"/>
    <n v="55.000000000000007"/>
    <n v="16.5"/>
    <n v="0"/>
    <n v="5.5"/>
    <n v="11"/>
    <n v="4.4000000000000004"/>
    <n v="0"/>
    <n v="4.4000000000000004"/>
    <n v="0"/>
    <n v="6.6000000000000005"/>
    <n v="0"/>
    <n v="16.5"/>
    <n v="3.3000000000000003"/>
    <n v="26.400000000000002"/>
    <n v="29.700000000000003"/>
    <n v="0"/>
    <n v="13.200000000000001"/>
    <n v="15.400000000000002"/>
    <n v="38.5"/>
    <n v="2.2000000000000002"/>
    <n v="0"/>
    <n v="4.4000000000000004"/>
    <n v="0"/>
    <n v="12.100000000000001"/>
    <n v="0"/>
    <n v="31.900000000000002"/>
    <n v="0"/>
    <n v="0"/>
    <n v="0"/>
    <n v="35.200000000000003"/>
    <n v="0"/>
    <n v="0"/>
    <n v="7.7000000000000011"/>
    <n v="0"/>
    <x v="0"/>
  </r>
  <r>
    <x v="199"/>
    <x v="6"/>
    <x v="17"/>
    <n v="585.20000000000005"/>
    <n v="177.10000000000002"/>
    <n v="145.20000000000002"/>
    <n v="166.10000000000002"/>
    <n v="96.800000000000011"/>
    <n v="0"/>
    <n v="0.33"/>
    <n v="0.56100000000000005"/>
    <n v="0.80300000000000005"/>
    <n v="0.93500000000000005"/>
    <n v="0.84700000000000009"/>
    <n v="0.81400000000000006"/>
    <n v="0.80300000000000005"/>
    <n v="0.81400000000000006"/>
    <n v="1.0120000000000002"/>
    <n v="0.49500000000000005"/>
    <n v="0.74800000000000011"/>
    <n v="1.0780000000000001"/>
    <n v="0.8580000000000001"/>
    <n v="1.0450000000000002"/>
    <n v="1.056"/>
    <n v="0.7370000000000001"/>
    <n v="0.56100000000000005"/>
    <n v="19.8"/>
    <n v="23.1"/>
    <n v="23.1"/>
    <n v="2.2000000000000002"/>
    <n v="15.400000000000002"/>
    <n v="6.6000000000000005"/>
    <n v="30.800000000000004"/>
    <n v="8.8000000000000007"/>
    <n v="15.400000000000002"/>
    <n v="0"/>
    <n v="6.6000000000000005"/>
    <n v="12.100000000000001"/>
    <n v="5.5"/>
    <n v="4.4000000000000004"/>
    <n v="2.2000000000000002"/>
    <n v="4.4000000000000004"/>
    <n v="37.400000000000006"/>
    <n v="30.800000000000004"/>
    <n v="0"/>
    <n v="0"/>
    <n v="38.5"/>
    <n v="0"/>
    <n v="1.1000000000000001"/>
    <n v="0"/>
    <n v="11"/>
    <n v="45.1"/>
    <n v="2.2000000000000002"/>
    <n v="8.8000000000000007"/>
    <n v="40.700000000000003"/>
    <n v="18.700000000000003"/>
    <n v="37.400000000000006"/>
    <n v="18.700000000000003"/>
    <n v="19.8"/>
    <n v="13.200000000000001"/>
    <n v="0"/>
    <n v="26.400000000000002"/>
    <n v="25.3"/>
    <n v="0"/>
    <n v="26.400000000000002"/>
    <n v="9.9"/>
    <x v="0"/>
  </r>
  <r>
    <x v="200"/>
    <x v="6"/>
    <x v="18"/>
    <n v="536.80000000000018"/>
    <n v="94.600000000000009"/>
    <n v="171.60000000000002"/>
    <n v="139.70000000000013"/>
    <n v="130.9"/>
    <n v="0"/>
    <n v="0.63800000000000001"/>
    <n v="0.9900000000000001"/>
    <n v="0.77000000000000013"/>
    <n v="0.89100000000000013"/>
    <n v="0.30800000000000005"/>
    <n v="0.97900000000000009"/>
    <n v="0.59400000000000008"/>
    <n v="0.8580000000000001"/>
    <n v="0.67100000000000004"/>
    <n v="0.71500000000000008"/>
    <n v="1.089"/>
    <n v="0.16500000000000001"/>
    <n v="0.39600000000000002"/>
    <n v="0.6160000000000001"/>
    <n v="1.1000000000000001"/>
    <n v="0.39600000000000002"/>
    <n v="0.94600000000000006"/>
    <n v="0"/>
    <n v="0"/>
    <n v="55.000000000000007"/>
    <n v="0"/>
    <n v="0"/>
    <n v="29.700000000000003"/>
    <n v="8.8000000000000007"/>
    <n v="2.2000000000000002"/>
    <n v="45.1"/>
    <n v="30.800000000000004"/>
    <n v="17.600000000000001"/>
    <n v="33"/>
    <n v="0"/>
    <n v="30.800000000000004"/>
    <n v="29.700000000000003"/>
    <n v="9.9"/>
    <n v="13.200000000000001"/>
    <n v="0"/>
    <n v="13.200000000000001"/>
    <n v="1.1000000000000001"/>
    <n v="18.700000000000003"/>
    <n v="34.1"/>
    <n v="31.900000000000002"/>
    <n v="0"/>
    <n v="13.200000000000001"/>
    <n v="0"/>
    <n v="0"/>
    <n v="15.400000000000002"/>
    <n v="24.200000000000127"/>
    <n v="2.2000000000000002"/>
    <n v="15.400000000000002"/>
    <n v="15.400000000000002"/>
    <n v="41.800000000000004"/>
    <n v="6.6000000000000005"/>
    <n v="0"/>
    <n v="5.5"/>
    <n v="7.7000000000000011"/>
    <n v="0"/>
    <n v="2.2000000000000002"/>
    <n v="0"/>
    <x v="0"/>
  </r>
  <r>
    <x v="201"/>
    <x v="6"/>
    <x v="19"/>
    <n v="611.59999999999991"/>
    <n v="206.8"/>
    <n v="212.3"/>
    <n v="106.70000000000006"/>
    <n v="85.799999999999883"/>
    <n v="0"/>
    <n v="0.49500000000000005"/>
    <n v="0.79200000000000004"/>
    <n v="0.81400000000000006"/>
    <n v="0.72600000000000009"/>
    <n v="1.0450000000000002"/>
    <n v="0.67100000000000004"/>
    <n v="0.93500000000000005"/>
    <n v="0.94600000000000006"/>
    <n v="1.0230000000000001"/>
    <n v="0.60500000000000009"/>
    <n v="0.9900000000000001"/>
    <n v="0.93500000000000005"/>
    <n v="0.27500000000000002"/>
    <n v="1.0340000000000003"/>
    <n v="1.0340000000000003"/>
    <n v="0.39600000000000002"/>
    <n v="1.089"/>
    <n v="3.3000000000000003"/>
    <n v="16.5"/>
    <n v="14.3"/>
    <n v="11"/>
    <n v="36.300000000000004"/>
    <n v="5.5"/>
    <n v="38.5"/>
    <n v="27.500000000000004"/>
    <n v="28.6"/>
    <n v="30.800000000000004"/>
    <n v="1.1000000000000001"/>
    <n v="29.700000000000003"/>
    <n v="17.600000000000001"/>
    <n v="0"/>
    <n v="0"/>
    <n v="0"/>
    <n v="1.1000000000000001"/>
    <n v="4.4000000000000004"/>
    <n v="0"/>
    <n v="32.999999999999879"/>
    <n v="19.8"/>
    <n v="13.200000000000001"/>
    <n v="0"/>
    <n v="8.8000000000000007"/>
    <n v="36.300000000000004"/>
    <n v="0"/>
    <n v="14.3"/>
    <n v="2.2000000000000002"/>
    <n v="0"/>
    <n v="12.100000000000064"/>
    <n v="5.5"/>
    <n v="18.700000000000003"/>
    <n v="11"/>
    <n v="29.700000000000003"/>
    <n v="12.100000000000001"/>
    <n v="58.300000000000004"/>
    <n v="37.400000000000006"/>
    <n v="9.9"/>
    <n v="11"/>
    <n v="13.200000000000001"/>
    <x v="0"/>
  </r>
  <r>
    <x v="202"/>
    <x v="6"/>
    <x v="20"/>
    <n v="523.6"/>
    <n v="151.80000000000001"/>
    <n v="172.7"/>
    <n v="116.60000000000001"/>
    <n v="82.5"/>
    <n v="0"/>
    <n v="0.7370000000000001"/>
    <n v="0.57200000000000006"/>
    <n v="0.41800000000000004"/>
    <n v="0.55000000000000004"/>
    <n v="0.9900000000000001"/>
    <n v="0.81400000000000006"/>
    <n v="0.78100000000000003"/>
    <n v="0.69300000000000006"/>
    <n v="0.94600000000000006"/>
    <n v="1.0010000000000001"/>
    <n v="1.0010000000000001"/>
    <n v="0.57200000000000006"/>
    <n v="1.0450000000000002"/>
    <n v="0.35200000000000004"/>
    <n v="1.1000000000000001"/>
    <n v="0.49500000000000005"/>
    <n v="0.97900000000000009"/>
    <n v="0"/>
    <n v="6.6000000000000005"/>
    <n v="18.700000000000003"/>
    <n v="42.900000000000006"/>
    <n v="28.6"/>
    <n v="23.1"/>
    <n v="1.1000000000000001"/>
    <n v="33"/>
    <n v="2.2000000000000002"/>
    <n v="16.5"/>
    <n v="0"/>
    <n v="0"/>
    <n v="0"/>
    <n v="3.3000000000000003"/>
    <n v="0"/>
    <n v="0"/>
    <n v="15.400000000000002"/>
    <n v="24.200000000000003"/>
    <n v="16.5"/>
    <n v="23.1"/>
    <n v="0"/>
    <n v="4.4000000000000004"/>
    <n v="31.900000000000002"/>
    <n v="11"/>
    <n v="0"/>
    <n v="0"/>
    <n v="20.900000000000002"/>
    <n v="14.3"/>
    <n v="18.700000000000003"/>
    <n v="15.400000000000002"/>
    <n v="17.600000000000001"/>
    <n v="12.100000000000001"/>
    <n v="12.100000000000001"/>
    <n v="1.1000000000000001"/>
    <n v="38.5"/>
    <n v="13.200000000000001"/>
    <n v="41.800000000000004"/>
    <n v="0"/>
    <n v="11"/>
    <n v="4.4000000000000004"/>
    <x v="0"/>
  </r>
  <r>
    <x v="203"/>
    <x v="6"/>
    <x v="21"/>
    <n v="508.2000000000001"/>
    <n v="64.900000000000006"/>
    <n v="182.6"/>
    <n v="145.20000000000002"/>
    <n v="115.50000000000007"/>
    <n v="0"/>
    <n v="0.57200000000000006"/>
    <n v="0.9900000000000001"/>
    <n v="1.0340000000000003"/>
    <n v="0.80300000000000005"/>
    <n v="1.0120000000000002"/>
    <n v="0.24200000000000002"/>
    <n v="0.74800000000000011"/>
    <n v="0.93500000000000005"/>
    <n v="1.0450000000000002"/>
    <n v="0.68200000000000005"/>
    <n v="0.80300000000000005"/>
    <n v="0.57200000000000006"/>
    <n v="0.38500000000000006"/>
    <n v="0.8580000000000001"/>
    <n v="0.9900000000000001"/>
    <n v="0.62700000000000011"/>
    <n v="0.81400000000000006"/>
    <n v="1.1000000000000001"/>
    <n v="0"/>
    <n v="29.700000000000003"/>
    <n v="3.3000000000000003"/>
    <n v="0"/>
    <n v="5.5"/>
    <n v="41.800000000000004"/>
    <n v="31.900000000000002"/>
    <n v="56.1"/>
    <n v="13.200000000000001"/>
    <n v="8.8000000000000007"/>
    <n v="39.6"/>
    <n v="24.200000000000003"/>
    <n v="20.900000000000002"/>
    <n v="15.400000000000002"/>
    <n v="5.5000000000000631"/>
    <n v="0"/>
    <n v="5.5"/>
    <n v="2.2000000000000002"/>
    <n v="2.2000000000000002"/>
    <n v="0"/>
    <n v="28.6"/>
    <n v="0"/>
    <n v="16.5"/>
    <n v="27.500000000000004"/>
    <n v="7.7000000000000011"/>
    <n v="5.5"/>
    <n v="17.600000000000001"/>
    <n v="24.200000000000003"/>
    <n v="17.600000000000001"/>
    <n v="18.700000000000003"/>
    <n v="0"/>
    <n v="0"/>
    <n v="16.5"/>
    <n v="16.5"/>
    <n v="0"/>
    <n v="13.200000000000001"/>
    <n v="0"/>
    <n v="0"/>
    <n v="0"/>
    <x v="0"/>
  </r>
  <r>
    <x v="204"/>
    <x v="6"/>
    <x v="22"/>
    <n v="555.50000000000023"/>
    <n v="85.800000000000139"/>
    <n v="133.10000000000002"/>
    <n v="227.70000000000005"/>
    <n v="108.9"/>
    <n v="0"/>
    <n v="0.52800000000000002"/>
    <n v="0.72600000000000009"/>
    <n v="0.59400000000000008"/>
    <n v="0.83600000000000008"/>
    <n v="0.90200000000000014"/>
    <n v="1.089"/>
    <n v="0.83600000000000008"/>
    <n v="0.75900000000000012"/>
    <n v="0.67100000000000004"/>
    <n v="0.68200000000000005"/>
    <n v="0.86900000000000011"/>
    <n v="1.056"/>
    <n v="1.0340000000000003"/>
    <n v="0.80300000000000005"/>
    <n v="1.0230000000000001"/>
    <n v="0.9900000000000001"/>
    <n v="0.89100000000000013"/>
    <n v="16.5"/>
    <n v="14.3"/>
    <n v="6.6000000000000005"/>
    <n v="0"/>
    <n v="27.500000000000004"/>
    <n v="4.4000000000000004"/>
    <n v="37.400000000000006"/>
    <n v="15.400000000000002"/>
    <n v="11"/>
    <n v="0"/>
    <n v="36.300000000000004"/>
    <n v="12.100000000000001"/>
    <n v="3.3000000000000003"/>
    <n v="5.5"/>
    <n v="0"/>
    <n v="0"/>
    <n v="13.200000000000001"/>
    <n v="0"/>
    <n v="24.200000000000003"/>
    <n v="50.6"/>
    <n v="14.3"/>
    <n v="17.600000000000001"/>
    <n v="16.5"/>
    <n v="44"/>
    <n v="0"/>
    <n v="35.200000000000003"/>
    <n v="29.700000000000003"/>
    <n v="20.900000000000002"/>
    <n v="8.8000000000000007"/>
    <n v="40.700000000000003"/>
    <n v="7.7000000000000011"/>
    <n v="0"/>
    <n v="12.100000000000001"/>
    <n v="6.6000000000000005"/>
    <n v="1.1000000000000001"/>
    <n v="47.300000000000004"/>
    <n v="0"/>
    <n v="0"/>
    <n v="7.7000000000000011"/>
    <n v="3.3000000000001255"/>
    <x v="0"/>
  </r>
  <r>
    <x v="205"/>
    <x v="6"/>
    <x v="23"/>
    <n v="525.80000000000018"/>
    <n v="72.600000000000009"/>
    <n v="106.70000000000002"/>
    <n v="203.50000000000011"/>
    <n v="143"/>
    <n v="0"/>
    <n v="0.90200000000000014"/>
    <n v="0.64900000000000002"/>
    <n v="0.8580000000000001"/>
    <n v="1.089"/>
    <n v="0.56100000000000005"/>
    <n v="0.46200000000000002"/>
    <n v="0.51700000000000013"/>
    <n v="1.0450000000000002"/>
    <n v="0.80300000000000005"/>
    <n v="0.74800000000000011"/>
    <n v="1.056"/>
    <n v="0.63800000000000001"/>
    <n v="0.95700000000000007"/>
    <n v="0.86900000000000011"/>
    <n v="0.9900000000000001"/>
    <n v="0.91300000000000014"/>
    <n v="1.0780000000000001"/>
    <n v="0"/>
    <n v="0"/>
    <n v="22"/>
    <n v="0"/>
    <n v="0"/>
    <n v="39.6"/>
    <n v="0"/>
    <n v="14.3"/>
    <n v="0"/>
    <n v="30.800000000000004"/>
    <n v="53.900000000000006"/>
    <n v="0"/>
    <n v="12.100000000000001"/>
    <n v="6.6000000000000005"/>
    <n v="13.200000000000001"/>
    <n v="2.2000000000000002"/>
    <n v="6.6000000000000005"/>
    <n v="14.3"/>
    <n v="30.800000000000004"/>
    <n v="57.2"/>
    <n v="28.600000000000126"/>
    <n v="44"/>
    <n v="5.5"/>
    <n v="3.3000000000000003"/>
    <n v="14.3"/>
    <n v="4.4000000000000004"/>
    <n v="11"/>
    <n v="5.5"/>
    <n v="36.300000000000004"/>
    <n v="50.6"/>
    <n v="23.1"/>
    <n v="0"/>
    <n v="6.6000000000000005"/>
    <n v="5.5"/>
    <n v="0"/>
    <n v="3.3000000000000003"/>
    <n v="6.6000000000000005"/>
    <n v="1.1000000000000001"/>
    <n v="2.2000000000000002"/>
    <n v="24.200000000000003"/>
    <x v="0"/>
  </r>
  <r>
    <x v="206"/>
    <x v="6"/>
    <x v="24"/>
    <n v="530.20000000000005"/>
    <n v="154"/>
    <n v="139.70000000000002"/>
    <n v="159.5"/>
    <n v="77"/>
    <n v="0"/>
    <n v="1.0120000000000002"/>
    <n v="0.9900000000000001"/>
    <n v="0.90200000000000014"/>
    <n v="0.86900000000000011"/>
    <n v="0.97900000000000009"/>
    <n v="0.79200000000000004"/>
    <n v="0.80300000000000005"/>
    <n v="0.83600000000000008"/>
    <n v="0.40700000000000003"/>
    <n v="0.78100000000000003"/>
    <n v="0.75900000000000012"/>
    <n v="0.40700000000000003"/>
    <n v="0.81400000000000006"/>
    <n v="0.39600000000000002"/>
    <n v="1.0450000000000002"/>
    <n v="1.0669999999999999"/>
    <n v="0.9900000000000001"/>
    <n v="17.600000000000001"/>
    <n v="11"/>
    <n v="18.700000000000003"/>
    <n v="14.3"/>
    <n v="0"/>
    <n v="51.7"/>
    <n v="0"/>
    <n v="4.4000000000000004"/>
    <n v="11"/>
    <n v="11"/>
    <n v="0"/>
    <n v="0"/>
    <n v="5.5"/>
    <n v="7.7000000000000011"/>
    <n v="0"/>
    <n v="0"/>
    <n v="19.8"/>
    <n v="0"/>
    <n v="37.400000000000006"/>
    <n v="6.6000000000000005"/>
    <n v="4.4000000000000004"/>
    <n v="25.3"/>
    <n v="4.4000000000000004"/>
    <n v="30.800000000000004"/>
    <n v="42.900000000000006"/>
    <n v="3.3000000000000003"/>
    <n v="13.200000000000001"/>
    <n v="0"/>
    <n v="29.700000000000003"/>
    <n v="5.5"/>
    <n v="26.400000000000002"/>
    <n v="18.700000000000003"/>
    <n v="13.200000000000001"/>
    <n v="12.100000000000001"/>
    <n v="9.9"/>
    <n v="9.9"/>
    <n v="12.100000000000001"/>
    <n v="8.8000000000000007"/>
    <n v="42.900000000000006"/>
    <n v="0"/>
    <x v="0"/>
  </r>
  <r>
    <x v="207"/>
    <x v="6"/>
    <x v="25"/>
    <n v="569.80000000000007"/>
    <n v="128.70000000000002"/>
    <n v="88"/>
    <n v="200.20000000000002"/>
    <n v="152.90000000000003"/>
    <n v="0"/>
    <n v="0.86900000000000011"/>
    <n v="0.64900000000000002"/>
    <n v="0.55000000000000004"/>
    <n v="0.95700000000000007"/>
    <n v="0.9900000000000001"/>
    <n v="0.69300000000000006"/>
    <n v="0.69300000000000006"/>
    <n v="0.72600000000000009"/>
    <n v="0.19800000000000001"/>
    <n v="0.83600000000000008"/>
    <n v="1.056"/>
    <n v="0.86900000000000011"/>
    <n v="0.48400000000000004"/>
    <n v="0.47300000000000003"/>
    <n v="0.56100000000000005"/>
    <n v="0.53900000000000003"/>
    <n v="0.91300000000000014"/>
    <n v="27.500000000000004"/>
    <n v="5.5"/>
    <n v="0"/>
    <n v="11"/>
    <n v="6.6000000000000005"/>
    <n v="0"/>
    <n v="6.6000000000000005"/>
    <n v="0"/>
    <n v="1.1000000000000001"/>
    <n v="29.700000000000003"/>
    <n v="12.100000000000001"/>
    <n v="19.8"/>
    <n v="27.500000000000004"/>
    <n v="42.900000000000006"/>
    <n v="0"/>
    <n v="3.3000000000000003"/>
    <n v="3.3000000000000003"/>
    <n v="8.8000000000000007"/>
    <n v="17.600000000000001"/>
    <n v="29.700000000000003"/>
    <n v="39.6"/>
    <n v="0"/>
    <n v="0"/>
    <n v="0"/>
    <n v="3.3000000000000003"/>
    <n v="25.3"/>
    <n v="16.5"/>
    <n v="23.1"/>
    <n v="52.800000000000004"/>
    <n v="39.6"/>
    <n v="31.900000000000002"/>
    <n v="8.8000000000000007"/>
    <n v="0"/>
    <n v="28.6"/>
    <n v="0"/>
    <n v="11"/>
    <n v="8.8000000000000007"/>
    <n v="19.8"/>
    <n v="19.8"/>
    <n v="0"/>
    <x v="0"/>
  </r>
  <r>
    <x v="208"/>
    <x v="6"/>
    <x v="26"/>
    <n v="510.40000000000003"/>
    <n v="178.20000000000002"/>
    <n v="112.20000000000002"/>
    <n v="179.3"/>
    <n v="40.700000000000003"/>
    <n v="0"/>
    <n v="1.089"/>
    <n v="0.69300000000000006"/>
    <n v="0.95700000000000007"/>
    <n v="0.93500000000000005"/>
    <n v="0.89100000000000013"/>
    <n v="0.78100000000000003"/>
    <n v="0.81400000000000006"/>
    <n v="0.66"/>
    <n v="1.0450000000000002"/>
    <n v="0.75900000000000012"/>
    <n v="1.089"/>
    <n v="0.62700000000000011"/>
    <n v="1.0780000000000001"/>
    <n v="0.9900000000000001"/>
    <n v="0.6160000000000001"/>
    <n v="0.95700000000000007"/>
    <n v="0.46200000000000002"/>
    <n v="0"/>
    <n v="0"/>
    <n v="35.200000000000003"/>
    <n v="0"/>
    <n v="15.400000000000002"/>
    <n v="2.2000000000000002"/>
    <n v="14.3"/>
    <n v="22"/>
    <n v="4.4000000000000004"/>
    <n v="18.700000000000003"/>
    <n v="9.9"/>
    <n v="7.7000000000000011"/>
    <n v="0"/>
    <n v="7.7000000000000011"/>
    <n v="0"/>
    <n v="11"/>
    <n v="0"/>
    <n v="14.3"/>
    <n v="0"/>
    <n v="0"/>
    <n v="31.900000000000002"/>
    <n v="15.400000000000002"/>
    <n v="49.500000000000007"/>
    <n v="23.1"/>
    <n v="8.8000000000000007"/>
    <n v="0"/>
    <n v="15.400000000000002"/>
    <n v="0"/>
    <n v="16.5"/>
    <n v="18.700000000000003"/>
    <n v="0"/>
    <n v="17.600000000000001"/>
    <n v="44"/>
    <n v="24.200000000000003"/>
    <n v="0"/>
    <n v="7.7000000000000011"/>
    <n v="41.800000000000004"/>
    <n v="42.900000000000006"/>
    <n v="0"/>
    <n v="0"/>
    <x v="0"/>
  </r>
  <r>
    <x v="209"/>
    <x v="6"/>
    <x v="27"/>
    <n v="519.20000000000016"/>
    <n v="204.60000000000014"/>
    <n v="130.9"/>
    <n v="73.7"/>
    <n v="110.00000000000001"/>
    <n v="0"/>
    <n v="0.77000000000000013"/>
    <n v="0.68200000000000005"/>
    <n v="0.88000000000000012"/>
    <n v="0.53900000000000003"/>
    <n v="0.69300000000000006"/>
    <n v="0.66"/>
    <n v="0.58300000000000007"/>
    <n v="0.11000000000000001"/>
    <n v="0.8580000000000001"/>
    <n v="0.48400000000000004"/>
    <n v="0.7370000000000001"/>
    <n v="0.45100000000000007"/>
    <n v="0.59400000000000008"/>
    <n v="0.8580000000000001"/>
    <n v="0.48400000000000004"/>
    <n v="0.79200000000000004"/>
    <n v="0.55000000000000004"/>
    <n v="4.4000000000000004"/>
    <n v="17.600000000000001"/>
    <n v="28.6"/>
    <n v="5.5"/>
    <n v="13.200000000000001"/>
    <n v="27.500000000000004"/>
    <n v="7.7000000000000011"/>
    <n v="0"/>
    <n v="26.400000000000002"/>
    <n v="0"/>
    <n v="14.3"/>
    <n v="33"/>
    <n v="0"/>
    <n v="0"/>
    <n v="7.7000000000000011"/>
    <n v="2.2000000000000002"/>
    <n v="16.5"/>
    <n v="0"/>
    <n v="31.900000000000002"/>
    <n v="18.700000000000003"/>
    <n v="8.8000000000000007"/>
    <n v="0"/>
    <n v="0"/>
    <n v="14.3"/>
    <n v="15.400000000000002"/>
    <n v="0"/>
    <n v="9.9"/>
    <n v="13.200000000000001"/>
    <n v="9.9"/>
    <n v="2.2000000000000002"/>
    <n v="40.700000000000003"/>
    <n v="8.8000000000000007"/>
    <n v="0"/>
    <n v="0"/>
    <n v="28.6"/>
    <n v="8.8000000000001251"/>
    <n v="36.300000000000004"/>
    <n v="25.3"/>
    <n v="16.5"/>
    <n v="39.6"/>
    <x v="0"/>
  </r>
  <r>
    <x v="210"/>
    <x v="6"/>
    <x v="28"/>
    <n v="554.4"/>
    <n v="163.89999999999998"/>
    <n v="188.1"/>
    <n v="101.2"/>
    <n v="101.20000000000002"/>
    <n v="0"/>
    <n v="0.86900000000000011"/>
    <n v="0.88000000000000012"/>
    <n v="0.94600000000000006"/>
    <n v="0.96800000000000008"/>
    <n v="1.056"/>
    <n v="0.69300000000000006"/>
    <n v="0.8580000000000001"/>
    <n v="0.64900000000000002"/>
    <n v="0.28600000000000003"/>
    <n v="0.69300000000000006"/>
    <n v="0.86900000000000011"/>
    <n v="0.88000000000000012"/>
    <n v="0.30800000000000005"/>
    <n v="0.94600000000000006"/>
    <n v="1.056"/>
    <n v="1.1000000000000001"/>
    <n v="0.8580000000000001"/>
    <n v="26.400000000000002"/>
    <n v="38.5"/>
    <n v="0"/>
    <n v="19.8"/>
    <n v="14.3"/>
    <n v="11"/>
    <n v="42.900000000000006"/>
    <n v="15.400000000000002"/>
    <n v="12.100000000000001"/>
    <n v="7.7000000000000011"/>
    <n v="30.800000000000004"/>
    <n v="5.5"/>
    <n v="8.8000000000000007"/>
    <n v="45.1"/>
    <n v="0"/>
    <n v="7.7000000000000011"/>
    <n v="34.1"/>
    <n v="0"/>
    <n v="0"/>
    <n v="0"/>
    <n v="3.3000000000000003"/>
    <n v="0"/>
    <n v="36.300000000000004"/>
    <n v="39.6"/>
    <n v="0"/>
    <n v="9.9"/>
    <n v="6.6000000000000005"/>
    <n v="3.3000000000000003"/>
    <n v="2.2000000000000002"/>
    <n v="0"/>
    <n v="0"/>
    <n v="0"/>
    <n v="16.5"/>
    <n v="38.5"/>
    <n v="16.5"/>
    <n v="0"/>
    <n v="8.8000000000000007"/>
    <n v="53.900000000000006"/>
    <n v="27.500000000000004"/>
    <n v="2.2000000000000002"/>
    <x v="0"/>
  </r>
  <r>
    <x v="211"/>
    <x v="6"/>
    <x v="29"/>
    <n v="536.79999999999995"/>
    <n v="88"/>
    <n v="92.4"/>
    <n v="141.9"/>
    <n v="214.5"/>
    <n v="0"/>
    <n v="0.64900000000000002"/>
    <n v="0.84700000000000009"/>
    <n v="0.19800000000000001"/>
    <n v="0.71500000000000008"/>
    <n v="0.51700000000000013"/>
    <n v="0.74800000000000011"/>
    <n v="0.68200000000000005"/>
    <n v="0.78100000000000003"/>
    <n v="0.60500000000000009"/>
    <n v="0.57200000000000006"/>
    <n v="0.68200000000000005"/>
    <n v="0.79200000000000004"/>
    <n v="1.0120000000000002"/>
    <n v="0.6160000000000001"/>
    <n v="0.80300000000000005"/>
    <n v="1.089"/>
    <n v="0.42900000000000005"/>
    <n v="9.9"/>
    <n v="0"/>
    <n v="0"/>
    <n v="28.6"/>
    <n v="12.100000000000001"/>
    <n v="5.5"/>
    <n v="23.1"/>
    <n v="11"/>
    <n v="2.2000000000000002"/>
    <n v="0"/>
    <n v="7.7000000000000011"/>
    <n v="0"/>
    <n v="42.900000000000006"/>
    <n v="39.6"/>
    <n v="17.600000000000001"/>
    <n v="4.4000000000000004"/>
    <n v="44"/>
    <n v="14.3"/>
    <n v="0"/>
    <n v="51.7"/>
    <n v="13.200000000000001"/>
    <n v="31.900000000000002"/>
    <n v="14.3"/>
    <n v="0"/>
    <n v="2.2000000000000002"/>
    <n v="25.3"/>
    <n v="12.100000000000001"/>
    <n v="2.2000000000000002"/>
    <n v="36.300000000000004"/>
    <n v="4.4000000000000004"/>
    <n v="12.100000000000001"/>
    <n v="3.3000000000000003"/>
    <n v="7.7000000000000011"/>
    <n v="14.3"/>
    <n v="8.8000000000000007"/>
    <n v="30.800000000000004"/>
    <n v="5.5"/>
    <n v="0"/>
    <n v="0"/>
    <n v="5.5"/>
    <x v="0"/>
  </r>
  <r>
    <x v="212"/>
    <x v="6"/>
    <x v="30"/>
    <n v="523.6"/>
    <n v="92.399999999999949"/>
    <n v="209"/>
    <n v="100.10000000000001"/>
    <n v="122.10000000000001"/>
    <n v="0"/>
    <n v="0.9900000000000001"/>
    <n v="0.23100000000000001"/>
    <n v="0.83600000000000008"/>
    <n v="0.97900000000000009"/>
    <n v="1.0780000000000001"/>
    <n v="1.0010000000000001"/>
    <n v="0.60500000000000009"/>
    <n v="0.80300000000000005"/>
    <n v="1.0780000000000001"/>
    <n v="0.95700000000000007"/>
    <n v="0.62700000000000011"/>
    <n v="0.50600000000000012"/>
    <n v="1.0780000000000001"/>
    <n v="0.90200000000000014"/>
    <n v="1.0780000000000001"/>
    <n v="0.77000000000000013"/>
    <n v="0.80300000000000005"/>
    <n v="6.6000000000000005"/>
    <n v="45.1"/>
    <n v="14.3"/>
    <n v="50.6"/>
    <n v="5.5"/>
    <n v="4.4000000000000004"/>
    <n v="45.1"/>
    <n v="0"/>
    <n v="37.400000000000006"/>
    <n v="0"/>
    <n v="3.3000000000000003"/>
    <n v="0"/>
    <n v="31.900000000000002"/>
    <n v="22"/>
    <n v="3.3000000000000003"/>
    <n v="0"/>
    <n v="26.400000000000002"/>
    <n v="8.8000000000000007"/>
    <n v="29.700000000000003"/>
    <n v="0"/>
    <n v="0"/>
    <n v="6.6000000000000005"/>
    <n v="14.3"/>
    <n v="11"/>
    <n v="0"/>
    <n v="9.9"/>
    <n v="12.100000000000001"/>
    <n v="15.400000000000002"/>
    <n v="27.500000000000004"/>
    <n v="3.3000000000000003"/>
    <n v="5.5"/>
    <n v="6.6000000000000005"/>
    <n v="0"/>
    <n v="9.8999999999999382"/>
    <n v="35.200000000000003"/>
    <n v="19.8"/>
    <n v="0"/>
    <n v="15.400000000000002"/>
    <n v="0"/>
    <n v="0"/>
    <x v="0"/>
  </r>
  <r>
    <x v="31"/>
    <x v="7"/>
    <x v="3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7"/>
    <x v="3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213"/>
    <x v="7"/>
    <x v="0"/>
    <n v="618.20000000000005"/>
    <n v="111.1"/>
    <n v="244.2"/>
    <n v="177.10000000000002"/>
    <n v="85.800000000000011"/>
    <n v="0"/>
    <n v="0.34100000000000003"/>
    <n v="0.59400000000000008"/>
    <n v="0.79200000000000004"/>
    <n v="0.77000000000000013"/>
    <n v="1.0230000000000001"/>
    <n v="0.47300000000000003"/>
    <n v="0.47300000000000003"/>
    <n v="1.0230000000000001"/>
    <n v="0.88000000000000012"/>
    <n v="0.80300000000000005"/>
    <n v="0.42900000000000005"/>
    <n v="0.59400000000000008"/>
    <n v="0.27500000000000002"/>
    <n v="0.9900000000000001"/>
    <n v="0.95700000000000007"/>
    <n v="0.9900000000000001"/>
    <n v="0.63800000000000001"/>
    <n v="0"/>
    <n v="37.400000000000006"/>
    <n v="4.4000000000000004"/>
    <n v="3.3000000000000003"/>
    <n v="62.7"/>
    <n v="53.900000000000006"/>
    <n v="0"/>
    <n v="39.6"/>
    <n v="29.700000000000003"/>
    <n v="13.200000000000001"/>
    <n v="2.2000000000000002"/>
    <n v="4.4000000000000004"/>
    <n v="0"/>
    <n v="0"/>
    <n v="0"/>
    <n v="26.400000000000002"/>
    <n v="14.3"/>
    <n v="9.9"/>
    <n v="17.600000000000001"/>
    <n v="13.200000000000001"/>
    <n v="11"/>
    <n v="35.200000000000003"/>
    <n v="0"/>
    <n v="7.7000000000000011"/>
    <n v="36.300000000000004"/>
    <n v="0"/>
    <n v="22"/>
    <n v="7.7000000000000011"/>
    <n v="12.100000000000001"/>
    <n v="45.1"/>
    <n v="8.8000000000000007"/>
    <n v="33"/>
    <n v="7.7000000000000011"/>
    <n v="0"/>
    <n v="0"/>
    <n v="4.4000000000000004"/>
    <n v="0"/>
    <n v="31.900000000000002"/>
    <n v="14.3"/>
    <n v="11"/>
    <x v="0"/>
  </r>
  <r>
    <x v="214"/>
    <x v="7"/>
    <x v="1"/>
    <n v="475.20000000000016"/>
    <n v="99"/>
    <n v="117.70000000000002"/>
    <n v="129.79999999999998"/>
    <n v="128.70000000000013"/>
    <n v="0"/>
    <n v="0.28600000000000003"/>
    <n v="0.59400000000000008"/>
    <n v="0.91300000000000014"/>
    <n v="0.93500000000000005"/>
    <n v="1.0010000000000001"/>
    <n v="0.79200000000000004"/>
    <n v="0.77000000000000013"/>
    <n v="0.67100000000000004"/>
    <n v="0.74800000000000011"/>
    <n v="0.62700000000000011"/>
    <n v="0.79200000000000004"/>
    <n v="0.9900000000000001"/>
    <n v="0.89100000000000013"/>
    <n v="0.94600000000000006"/>
    <n v="0.59400000000000008"/>
    <n v="0.56100000000000005"/>
    <n v="0.46200000000000002"/>
    <n v="8.8000000000000007"/>
    <n v="0"/>
    <n v="15.400000000000002"/>
    <n v="0"/>
    <n v="26.400000000000002"/>
    <n v="7.7000000000000011"/>
    <n v="0"/>
    <n v="42.900000000000006"/>
    <n v="11"/>
    <n v="5.5"/>
    <n v="41.800000000000004"/>
    <n v="2.2000000000000002"/>
    <n v="9.9"/>
    <n v="46.2"/>
    <n v="15.400000000000002"/>
    <n v="16.5"/>
    <n v="12.100000000000001"/>
    <n v="16.5"/>
    <n v="7.7000000000000011"/>
    <n v="2.2000000000001254"/>
    <n v="45.1"/>
    <n v="0"/>
    <n v="15.400000000000002"/>
    <n v="39.6"/>
    <n v="14.3"/>
    <n v="0"/>
    <n v="0"/>
    <n v="15.400000000000002"/>
    <n v="0"/>
    <n v="0"/>
    <n v="0"/>
    <n v="25.3"/>
    <n v="9.9"/>
    <n v="0"/>
    <n v="11"/>
    <n v="11"/>
    <n v="0"/>
    <n v="13.200000000000001"/>
    <n v="0"/>
    <n v="28.6"/>
    <x v="0"/>
  </r>
  <r>
    <x v="215"/>
    <x v="7"/>
    <x v="2"/>
    <n v="586.30000000000007"/>
    <n v="202.40000000000003"/>
    <n v="139.70000000000002"/>
    <n v="89.100000000000009"/>
    <n v="155.10000000000002"/>
    <n v="0"/>
    <n v="0.28600000000000003"/>
    <n v="1.0450000000000002"/>
    <n v="0.82500000000000007"/>
    <n v="0.90200000000000014"/>
    <n v="1.0230000000000001"/>
    <n v="0.81400000000000006"/>
    <n v="0.77000000000000013"/>
    <n v="1.0120000000000002"/>
    <n v="0.79200000000000004"/>
    <n v="0.7370000000000001"/>
    <n v="0.69300000000000006"/>
    <n v="0.60500000000000009"/>
    <n v="0.94600000000000006"/>
    <n v="0.66"/>
    <n v="0.49500000000000005"/>
    <n v="0.84700000000000009"/>
    <n v="0.33"/>
    <n v="31.900000000000002"/>
    <n v="28.6"/>
    <n v="0"/>
    <n v="33"/>
    <n v="11"/>
    <n v="2.2000000000000002"/>
    <n v="16.5"/>
    <n v="4.4000000000000004"/>
    <n v="12.100000000000001"/>
    <n v="0"/>
    <n v="5.5"/>
    <n v="0"/>
    <n v="37.400000000000006"/>
    <n v="15.400000000000002"/>
    <n v="47.300000000000004"/>
    <n v="0"/>
    <n v="29.700000000000003"/>
    <n v="19.8"/>
    <n v="0"/>
    <n v="5.5"/>
    <n v="0"/>
    <n v="3.3000000000000003"/>
    <n v="0"/>
    <n v="47.300000000000004"/>
    <n v="14.3"/>
    <n v="4.4000000000000004"/>
    <n v="0"/>
    <n v="19.8"/>
    <n v="0"/>
    <n v="0"/>
    <n v="9.9"/>
    <n v="48.400000000000006"/>
    <n v="9.9"/>
    <n v="0"/>
    <n v="58.300000000000004"/>
    <n v="19.8"/>
    <n v="25.3"/>
    <n v="0"/>
    <n v="14.3"/>
    <n v="16.5"/>
    <x v="0"/>
  </r>
  <r>
    <x v="216"/>
    <x v="7"/>
    <x v="3"/>
    <n v="427.90000000000009"/>
    <n v="111.10000000000001"/>
    <n v="140.80000000000001"/>
    <n v="50.600000000000009"/>
    <n v="125.40000000000002"/>
    <n v="0"/>
    <n v="0.20900000000000002"/>
    <n v="0.92400000000000004"/>
    <n v="0.40700000000000003"/>
    <n v="0.64900000000000002"/>
    <n v="0.81400000000000006"/>
    <n v="0.91300000000000014"/>
    <n v="0.95700000000000007"/>
    <n v="0.93500000000000005"/>
    <n v="0.94600000000000006"/>
    <n v="0.83600000000000008"/>
    <n v="0.86900000000000011"/>
    <n v="0.38500000000000006"/>
    <n v="0.77000000000000013"/>
    <n v="1.1000000000000001"/>
    <n v="0.29700000000000004"/>
    <n v="0.91300000000000014"/>
    <n v="0.8580000000000001"/>
    <n v="11"/>
    <n v="17.600000000000001"/>
    <n v="12.100000000000001"/>
    <n v="29.700000000000003"/>
    <n v="5.5"/>
    <n v="46.2"/>
    <n v="0"/>
    <n v="0"/>
    <n v="9.9"/>
    <n v="8.8000000000000007"/>
    <n v="8.8000000000000007"/>
    <n v="0"/>
    <n v="15.400000000000002"/>
    <n v="59.400000000000006"/>
    <n v="3.3000000000000003"/>
    <n v="0"/>
    <n v="34.1"/>
    <n v="3.3000000000000003"/>
    <n v="9.9"/>
    <n v="0"/>
    <n v="6.6000000000000005"/>
    <n v="0"/>
    <n v="18.700000000000003"/>
    <n v="3.3000000000000003"/>
    <n v="0"/>
    <n v="15.400000000000002"/>
    <n v="0"/>
    <n v="0"/>
    <n v="0"/>
    <n v="6.6000000000000005"/>
    <n v="0"/>
    <n v="6.6000000000000005"/>
    <n v="38.5"/>
    <n v="8.8000000000000007"/>
    <n v="0"/>
    <n v="4.4000000000000004"/>
    <n v="11"/>
    <n v="3.3000000000000003"/>
    <n v="14.3"/>
    <n v="24.200000000000003"/>
    <x v="0"/>
  </r>
  <r>
    <x v="217"/>
    <x v="7"/>
    <x v="4"/>
    <n v="444.40000000000003"/>
    <n v="80.300000000000011"/>
    <n v="113.30000000000003"/>
    <n v="165"/>
    <n v="85.800000000000011"/>
    <n v="0"/>
    <n v="0.9900000000000001"/>
    <n v="0.58300000000000007"/>
    <n v="0.78100000000000003"/>
    <n v="0.58300000000000007"/>
    <n v="0.9900000000000001"/>
    <n v="0.93500000000000005"/>
    <n v="0.77000000000000013"/>
    <n v="0.81400000000000006"/>
    <n v="0.94600000000000006"/>
    <n v="0.84700000000000009"/>
    <n v="0.8580000000000001"/>
    <n v="1.0450000000000002"/>
    <n v="1.0120000000000002"/>
    <n v="0.34100000000000003"/>
    <n v="1.0120000000000002"/>
    <n v="0.9900000000000001"/>
    <n v="0.34100000000000003"/>
    <n v="13.200000000000001"/>
    <n v="24.200000000000003"/>
    <n v="26.400000000000002"/>
    <n v="0"/>
    <n v="9.9"/>
    <n v="20.900000000000002"/>
    <n v="8.8000000000000007"/>
    <n v="9.9"/>
    <n v="0"/>
    <n v="0"/>
    <n v="26.400000000000002"/>
    <n v="0"/>
    <n v="0"/>
    <n v="0"/>
    <n v="29.700000000000003"/>
    <n v="0"/>
    <n v="14.3"/>
    <n v="15.400000000000002"/>
    <n v="0"/>
    <n v="26.400000000000002"/>
    <n v="15.400000000000002"/>
    <n v="0"/>
    <n v="28.6"/>
    <n v="7.7000000000000011"/>
    <n v="35.200000000000003"/>
    <n v="19.8"/>
    <n v="4.4000000000000004"/>
    <n v="5.5"/>
    <n v="26.400000000000002"/>
    <n v="22"/>
    <n v="23.1"/>
    <n v="1.1000000000000001"/>
    <n v="5.5"/>
    <n v="18.700000000000003"/>
    <n v="0"/>
    <n v="4.4000000000000004"/>
    <n v="0"/>
    <n v="17.600000000000001"/>
    <n v="9.9"/>
    <n v="0"/>
    <x v="0"/>
  </r>
  <r>
    <x v="218"/>
    <x v="7"/>
    <x v="5"/>
    <n v="619.29999999999995"/>
    <n v="184.8"/>
    <n v="51.7"/>
    <n v="172.7"/>
    <n v="210.10000000000002"/>
    <n v="0"/>
    <n v="0.88000000000000012"/>
    <n v="0.84700000000000009"/>
    <n v="1.089"/>
    <n v="0.86900000000000011"/>
    <n v="0.68200000000000005"/>
    <n v="0.63800000000000001"/>
    <n v="0.96800000000000008"/>
    <n v="0.94600000000000006"/>
    <n v="1.0340000000000003"/>
    <n v="0.70400000000000007"/>
    <n v="1.0230000000000001"/>
    <n v="0.53900000000000003"/>
    <n v="1.0340000000000003"/>
    <n v="0.79200000000000004"/>
    <n v="0.63800000000000001"/>
    <n v="0.93500000000000005"/>
    <n v="0.69300000000000006"/>
    <n v="4.4000000000000004"/>
    <n v="0"/>
    <n v="0"/>
    <n v="22"/>
    <n v="3.3000000000000003"/>
    <n v="0"/>
    <n v="0"/>
    <n v="22"/>
    <n v="0"/>
    <n v="0"/>
    <n v="52.800000000000004"/>
    <n v="14.3"/>
    <n v="16.5"/>
    <n v="14.3"/>
    <n v="59.400000000000006"/>
    <n v="26.400000000000002"/>
    <n v="48.400000000000006"/>
    <n v="0"/>
    <n v="30.800000000000004"/>
    <n v="0"/>
    <n v="0"/>
    <n v="13.200000000000001"/>
    <n v="0"/>
    <n v="0"/>
    <n v="12.100000000000001"/>
    <n v="23.1"/>
    <n v="60.500000000000007"/>
    <n v="26.400000000000002"/>
    <n v="29.700000000000003"/>
    <n v="7.7000000000000011"/>
    <n v="16.5"/>
    <n v="0"/>
    <n v="30.800000000000004"/>
    <n v="47.300000000000004"/>
    <n v="0"/>
    <n v="20.900000000000002"/>
    <n v="4.4000000000000004"/>
    <n v="14.3"/>
    <n v="17.600000000000001"/>
    <n v="33"/>
    <x v="0"/>
  </r>
  <r>
    <x v="219"/>
    <x v="7"/>
    <x v="6"/>
    <n v="522.50000000000011"/>
    <n v="139.69999999999999"/>
    <n v="51.7"/>
    <n v="204.60000000000011"/>
    <n v="126.50000000000001"/>
    <n v="0"/>
    <n v="1.056"/>
    <n v="0.82500000000000007"/>
    <n v="1.089"/>
    <n v="0.84700000000000009"/>
    <n v="1.0010000000000001"/>
    <n v="0.97900000000000009"/>
    <n v="1.0780000000000001"/>
    <n v="0.79200000000000004"/>
    <n v="1.1000000000000001"/>
    <n v="0.96800000000000008"/>
    <n v="0.88000000000000012"/>
    <n v="0.34100000000000003"/>
    <n v="0.95700000000000007"/>
    <n v="0.70400000000000007"/>
    <n v="0.95700000000000007"/>
    <n v="0.83600000000000008"/>
    <n v="0.96800000000000008"/>
    <n v="0"/>
    <n v="24.200000000000003"/>
    <n v="0"/>
    <n v="2.2000000000000002"/>
    <n v="2.2000000000000002"/>
    <n v="1.1000000000000001"/>
    <n v="11"/>
    <n v="3.3000000000000003"/>
    <n v="5.5"/>
    <n v="2.2000000000000002"/>
    <n v="12.100000000000001"/>
    <n v="12.100000000000001"/>
    <n v="9.9"/>
    <n v="35.200000000000003"/>
    <n v="46.2"/>
    <n v="0"/>
    <n v="0"/>
    <n v="9.9"/>
    <n v="13.200000000000001"/>
    <n v="0"/>
    <n v="14.300000000000127"/>
    <n v="46.2"/>
    <n v="6.6000000000000005"/>
    <n v="25.3"/>
    <n v="23.1"/>
    <n v="11"/>
    <n v="38.5"/>
    <n v="7.7000000000000011"/>
    <n v="31.900000000000002"/>
    <n v="0"/>
    <n v="44"/>
    <n v="0"/>
    <n v="11"/>
    <n v="50.6"/>
    <n v="0"/>
    <n v="0"/>
    <n v="15.400000000000002"/>
    <n v="0"/>
    <n v="18.700000000000003"/>
    <n v="0"/>
    <x v="0"/>
  </r>
  <r>
    <x v="220"/>
    <x v="7"/>
    <x v="7"/>
    <n v="539"/>
    <n v="138.60000000000008"/>
    <n v="86.899999999999949"/>
    <n v="139.69999999999999"/>
    <n v="173.8"/>
    <n v="0"/>
    <n v="1.0010000000000001"/>
    <n v="1.0010000000000001"/>
    <n v="0.78100000000000003"/>
    <n v="0.94600000000000006"/>
    <n v="1.056"/>
    <n v="0.96800000000000008"/>
    <n v="0.16500000000000001"/>
    <n v="0.60500000000000009"/>
    <n v="0.51700000000000013"/>
    <n v="0.70400000000000007"/>
    <n v="1.0780000000000001"/>
    <n v="1.056"/>
    <n v="1.0010000000000001"/>
    <n v="1.0010000000000001"/>
    <n v="1.0340000000000003"/>
    <n v="1.0340000000000003"/>
    <n v="0.88000000000000012"/>
    <n v="15.399999999999938"/>
    <n v="22"/>
    <n v="0"/>
    <n v="0"/>
    <n v="7.7000000000000011"/>
    <n v="4.4000000000000004"/>
    <n v="6.6000000000000005"/>
    <n v="13.200000000000001"/>
    <n v="17.600000000000001"/>
    <n v="0"/>
    <n v="44"/>
    <n v="16.5"/>
    <n v="48.400000000000006"/>
    <n v="46.2"/>
    <n v="25.3"/>
    <n v="0"/>
    <n v="0"/>
    <n v="0"/>
    <n v="23.1"/>
    <n v="14.3"/>
    <n v="18.700000000000003"/>
    <n v="18.700000000000003"/>
    <n v="38.5"/>
    <n v="12.100000000000001"/>
    <n v="3.3000000000000003"/>
    <n v="13.200000000000001"/>
    <n v="27.500000000000004"/>
    <n v="0"/>
    <n v="7.7000000000000011"/>
    <n v="0"/>
    <n v="30.800000000000004"/>
    <n v="0"/>
    <n v="14.300000000000063"/>
    <n v="0"/>
    <n v="7.7000000000000011"/>
    <n v="30.800000000000004"/>
    <n v="0"/>
    <n v="26.400000000000002"/>
    <n v="17.600000000000001"/>
    <n v="11"/>
    <x v="0"/>
  </r>
  <r>
    <x v="221"/>
    <x v="7"/>
    <x v="8"/>
    <n v="425.70000000000016"/>
    <n v="91.300000000000139"/>
    <n v="176"/>
    <n v="126.50000000000001"/>
    <n v="31.900000000000006"/>
    <n v="0"/>
    <n v="0.7370000000000001"/>
    <n v="0.62700000000000011"/>
    <n v="0.84700000000000009"/>
    <n v="0.9900000000000001"/>
    <n v="1.0120000000000002"/>
    <n v="0.79200000000000004"/>
    <n v="0.82500000000000007"/>
    <n v="0.67100000000000004"/>
    <n v="1.056"/>
    <n v="0.82500000000000007"/>
    <n v="1.1000000000000001"/>
    <n v="1.1000000000000001"/>
    <n v="0.40700000000000003"/>
    <n v="0.91300000000000014"/>
    <n v="0.48400000000000004"/>
    <n v="1.1000000000000001"/>
    <n v="0.89100000000000013"/>
    <n v="50.6"/>
    <n v="9.9"/>
    <n v="9.9"/>
    <n v="17.600000000000001"/>
    <n v="0"/>
    <n v="5.5"/>
    <n v="17.600000000000001"/>
    <n v="17.600000000000001"/>
    <n v="8.8000000000000007"/>
    <n v="38.5"/>
    <n v="0"/>
    <n v="0"/>
    <n v="5.5"/>
    <n v="14.3"/>
    <n v="0"/>
    <n v="0"/>
    <n v="1.1000000000000001"/>
    <n v="6.6000000000000005"/>
    <n v="3.3000000000000003"/>
    <n v="1.1000000000000001"/>
    <n v="5.5"/>
    <n v="0"/>
    <n v="8.8000000000000007"/>
    <n v="45.1"/>
    <n v="0"/>
    <n v="0"/>
    <n v="3.3000000000000003"/>
    <n v="16.5"/>
    <n v="26.400000000000002"/>
    <n v="20.900000000000002"/>
    <n v="33"/>
    <n v="0"/>
    <n v="0"/>
    <n v="0"/>
    <n v="0"/>
    <n v="6.6000000000001258"/>
    <n v="20.900000000000002"/>
    <n v="17.600000000000001"/>
    <n v="0"/>
    <n v="13.200000000000001"/>
    <x v="0"/>
  </r>
  <r>
    <x v="222"/>
    <x v="7"/>
    <x v="9"/>
    <n v="583"/>
    <n v="85.800000000000011"/>
    <n v="68.2"/>
    <n v="179.3"/>
    <n v="249.7"/>
    <n v="0"/>
    <n v="0.81400000000000006"/>
    <n v="0.56100000000000005"/>
    <n v="0.79200000000000004"/>
    <n v="0.96800000000000008"/>
    <n v="0.84700000000000009"/>
    <n v="0.92400000000000004"/>
    <n v="0.82500000000000007"/>
    <n v="0.96800000000000008"/>
    <n v="0.59400000000000008"/>
    <n v="0.96800000000000008"/>
    <n v="0.68200000000000005"/>
    <n v="0.8580000000000001"/>
    <n v="1.0010000000000001"/>
    <n v="1.056"/>
    <n v="0.57200000000000006"/>
    <n v="1.0340000000000003"/>
    <n v="0.59400000000000008"/>
    <n v="0"/>
    <n v="16.5"/>
    <n v="13.200000000000001"/>
    <n v="0"/>
    <n v="6.6000000000000005"/>
    <n v="4.4000000000000004"/>
    <n v="0"/>
    <n v="5.5"/>
    <n v="12.100000000000001"/>
    <n v="9.9"/>
    <n v="23.1"/>
    <n v="11"/>
    <n v="25.3"/>
    <n v="30.800000000000004"/>
    <n v="4.4000000000000004"/>
    <n v="22"/>
    <n v="28.6"/>
    <n v="49.500000000000007"/>
    <n v="53.900000000000006"/>
    <n v="24.200000000000003"/>
    <n v="11"/>
    <n v="5.5"/>
    <n v="0"/>
    <n v="47.300000000000004"/>
    <n v="47.300000000000004"/>
    <n v="0"/>
    <n v="4.4000000000000004"/>
    <n v="13.200000000000001"/>
    <n v="11"/>
    <n v="39.6"/>
    <n v="28.6"/>
    <n v="22"/>
    <n v="13.200000000000001"/>
    <n v="0"/>
    <n v="3.3000000000000003"/>
    <n v="15.400000000000002"/>
    <n v="0"/>
    <n v="3.3000000000000003"/>
    <n v="0"/>
    <n v="0"/>
    <x v="0"/>
  </r>
  <r>
    <x v="223"/>
    <x v="7"/>
    <x v="10"/>
    <n v="372.9000000000002"/>
    <n v="129.80000000000013"/>
    <n v="110.00000000000003"/>
    <n v="49.5"/>
    <n v="83.600000000000009"/>
    <n v="0"/>
    <n v="0.41800000000000004"/>
    <n v="0.72600000000000009"/>
    <n v="0.88000000000000012"/>
    <n v="0.92400000000000004"/>
    <n v="0.97900000000000009"/>
    <n v="0.80300000000000005"/>
    <n v="0.78100000000000003"/>
    <n v="0.60500000000000009"/>
    <n v="0.51700000000000013"/>
    <n v="0.67100000000000004"/>
    <n v="1.0450000000000002"/>
    <n v="0.39600000000000002"/>
    <n v="0.9900000000000001"/>
    <n v="0.96800000000000008"/>
    <n v="1.056"/>
    <n v="0.62700000000000011"/>
    <n v="0.50600000000000012"/>
    <n v="0"/>
    <n v="0"/>
    <n v="3.3000000000000003"/>
    <n v="0"/>
    <n v="27.500000000000004"/>
    <n v="16.5"/>
    <n v="42.900000000000006"/>
    <n v="9.9"/>
    <n v="9.9"/>
    <n v="0"/>
    <n v="27.500000000000004"/>
    <n v="0"/>
    <n v="12.100000000000001"/>
    <n v="26.400000000000002"/>
    <n v="7.7000000000000011"/>
    <n v="19.8"/>
    <n v="0"/>
    <n v="2.2000000000000002"/>
    <n v="15.400000000000002"/>
    <n v="0"/>
    <n v="8.8000000000000007"/>
    <n v="0"/>
    <n v="8.8000000000000007"/>
    <n v="0"/>
    <n v="12.100000000000001"/>
    <n v="2.2000000000000002"/>
    <n v="0"/>
    <n v="3.3000000000000003"/>
    <n v="14.3"/>
    <n v="0"/>
    <n v="2.2000000000000002"/>
    <n v="0"/>
    <n v="48.400000000000006"/>
    <n v="7.7000000000000011"/>
    <n v="5.5"/>
    <n v="9.9"/>
    <n v="31.900000000000126"/>
    <n v="13.200000000000001"/>
    <n v="11"/>
    <n v="0"/>
    <x v="0"/>
  </r>
  <r>
    <x v="224"/>
    <x v="7"/>
    <x v="11"/>
    <n v="688.59999999999991"/>
    <n v="185.9"/>
    <n v="193.60000000000002"/>
    <n v="162.80000000000001"/>
    <n v="146.30000000000001"/>
    <n v="0"/>
    <n v="0.53900000000000003"/>
    <n v="0.95700000000000007"/>
    <n v="0.91300000000000014"/>
    <n v="0.79200000000000004"/>
    <n v="1.0780000000000001"/>
    <n v="0.27500000000000002"/>
    <n v="0.11000000000000001"/>
    <n v="0.83600000000000008"/>
    <n v="1.0669999999999999"/>
    <n v="0.78100000000000003"/>
    <n v="1.0450000000000002"/>
    <n v="0.44000000000000006"/>
    <n v="0.95700000000000007"/>
    <n v="0.37400000000000005"/>
    <n v="1.0120000000000002"/>
    <n v="0.60500000000000009"/>
    <n v="0.81400000000000006"/>
    <n v="37.400000000000006"/>
    <n v="1.1000000000000001"/>
    <n v="14.3"/>
    <n v="38.5"/>
    <n v="8.8000000000000007"/>
    <n v="0"/>
    <n v="34.1"/>
    <n v="19.8"/>
    <n v="37.400000000000006"/>
    <n v="2.2000000000000002"/>
    <n v="1.1000000000000001"/>
    <n v="18.700000000000003"/>
    <n v="35.200000000000003"/>
    <n v="23.1"/>
    <n v="12.100000000000001"/>
    <n v="12.100000000000001"/>
    <n v="4.4000000000000004"/>
    <n v="4.4000000000000004"/>
    <n v="30.800000000000004"/>
    <n v="5.5"/>
    <n v="28.6"/>
    <n v="0"/>
    <n v="46.2"/>
    <n v="1.1000000000000001"/>
    <n v="24.200000000000003"/>
    <n v="26.400000000000002"/>
    <n v="11"/>
    <n v="12.100000000000001"/>
    <n v="4.4000000000000004"/>
    <n v="8.8000000000000007"/>
    <n v="18.700000000000003"/>
    <n v="0"/>
    <n v="0"/>
    <n v="6.6000000000000005"/>
    <n v="0"/>
    <n v="6.6000000000000005"/>
    <n v="55.000000000000007"/>
    <n v="39.6"/>
    <n v="17.600000000000001"/>
    <n v="41.800000000000004"/>
    <x v="0"/>
  </r>
  <r>
    <x v="225"/>
    <x v="7"/>
    <x v="12"/>
    <n v="596.20000000000005"/>
    <n v="103.4"/>
    <n v="211.20000000000005"/>
    <n v="161.70000000000002"/>
    <n v="119.89999999999999"/>
    <n v="0"/>
    <n v="0.74800000000000011"/>
    <n v="1.089"/>
    <n v="0.57200000000000006"/>
    <n v="0.88000000000000012"/>
    <n v="0.52800000000000002"/>
    <n v="0.60500000000000009"/>
    <n v="1.089"/>
    <n v="0.75900000000000012"/>
    <n v="0.80300000000000005"/>
    <n v="0.81400000000000006"/>
    <n v="0.79200000000000004"/>
    <n v="0.60500000000000009"/>
    <n v="0.66"/>
    <n v="0.83600000000000008"/>
    <n v="0.97900000000000009"/>
    <n v="0.47300000000000003"/>
    <n v="0.81400000000000006"/>
    <n v="22"/>
    <n v="0"/>
    <n v="47.300000000000004"/>
    <n v="4.4000000000000004"/>
    <n v="36.300000000000004"/>
    <n v="41.800000000000004"/>
    <n v="2.2000000000000002"/>
    <n v="13.200000000000001"/>
    <n v="8.8000000000000007"/>
    <n v="35.200000000000003"/>
    <n v="35.200000000000003"/>
    <n v="23.1"/>
    <n v="7.7000000000000011"/>
    <n v="9.9"/>
    <n v="4.4000000000000004"/>
    <n v="33"/>
    <n v="7.7000000000000011"/>
    <n v="0"/>
    <n v="8.8000000000000007"/>
    <n v="25.3"/>
    <n v="1.1000000000000001"/>
    <n v="22"/>
    <n v="6.6000000000000005"/>
    <n v="7.7000000000000011"/>
    <n v="0"/>
    <n v="44"/>
    <n v="14.3"/>
    <n v="12.100000000000001"/>
    <n v="53.900000000000006"/>
    <n v="0"/>
    <n v="26.400000000000002"/>
    <n v="1.1000000000000001"/>
    <n v="3.3000000000000003"/>
    <n v="16.5"/>
    <n v="6.6000000000000005"/>
    <n v="0"/>
    <n v="11"/>
    <n v="1.1000000000000001"/>
    <n v="11"/>
    <n v="26.400000000000002"/>
    <x v="0"/>
  </r>
  <r>
    <x v="226"/>
    <x v="7"/>
    <x v="13"/>
    <n v="544.50000000000023"/>
    <n v="133.10000000000002"/>
    <n v="125.40000000000003"/>
    <n v="172.7000000000001"/>
    <n v="113.30000000000003"/>
    <n v="0"/>
    <n v="0.92400000000000004"/>
    <n v="0.83600000000000008"/>
    <n v="0.84700000000000009"/>
    <n v="0.68200000000000005"/>
    <n v="0.52800000000000002"/>
    <n v="0.15400000000000003"/>
    <n v="0.96800000000000008"/>
    <n v="0.66"/>
    <n v="0.86900000000000011"/>
    <n v="0.46200000000000002"/>
    <n v="0.77000000000000013"/>
    <n v="0.63800000000000001"/>
    <n v="1.0120000000000002"/>
    <n v="1.0120000000000002"/>
    <n v="0.49500000000000005"/>
    <n v="0.31900000000000001"/>
    <n v="0.42900000000000005"/>
    <n v="26.400000000000002"/>
    <n v="0"/>
    <n v="11"/>
    <n v="0"/>
    <n v="4.4000000000000004"/>
    <n v="14.300000000000033"/>
    <n v="23.1"/>
    <n v="17.600000000000001"/>
    <n v="22"/>
    <n v="6.6000000000000005"/>
    <n v="0"/>
    <n v="3.3000000000000003"/>
    <n v="0"/>
    <n v="26.400000000000002"/>
    <n v="20.900000000000002"/>
    <n v="29.700000000000003"/>
    <n v="26.400000000000002"/>
    <n v="0"/>
    <n v="4.4000000000000004"/>
    <n v="2.2000000000000002"/>
    <n v="36.300000000000004"/>
    <n v="0"/>
    <n v="0"/>
    <n v="1.1000000000000627"/>
    <n v="0"/>
    <n v="37.400000000000006"/>
    <n v="20.900000000000002"/>
    <n v="46.2"/>
    <n v="30.800000000000004"/>
    <n v="0"/>
    <n v="7.7000000000000011"/>
    <n v="0"/>
    <n v="26.400000000000002"/>
    <n v="3.3000000000000003"/>
    <n v="1.1000000000000001"/>
    <n v="0"/>
    <n v="40.700000000000003"/>
    <n v="15.400000000000002"/>
    <n v="18.700000000000003"/>
    <n v="19.8"/>
    <x v="0"/>
  </r>
  <r>
    <x v="227"/>
    <x v="7"/>
    <x v="14"/>
    <n v="452.1"/>
    <n v="40.700000000000003"/>
    <n v="91.300000000000011"/>
    <n v="247.5"/>
    <n v="72.600000000000009"/>
    <n v="0"/>
    <n v="0.35200000000000004"/>
    <n v="0.91300000000000014"/>
    <n v="1.0780000000000001"/>
    <n v="1.089"/>
    <n v="0.68200000000000005"/>
    <n v="0.55000000000000004"/>
    <n v="1.0120000000000002"/>
    <n v="0.59400000000000008"/>
    <n v="1.0230000000000001"/>
    <n v="0.13200000000000001"/>
    <n v="0.74800000000000011"/>
    <n v="0.95700000000000007"/>
    <n v="1.089"/>
    <n v="0.77000000000000013"/>
    <n v="0.74800000000000011"/>
    <n v="0.94600000000000006"/>
    <n v="0.93500000000000005"/>
    <n v="42.900000000000006"/>
    <n v="0"/>
    <n v="0"/>
    <n v="4.4000000000000004"/>
    <n v="0"/>
    <n v="30.800000000000004"/>
    <n v="0"/>
    <n v="9.9"/>
    <n v="0"/>
    <n v="3.3000000000000003"/>
    <n v="26.400000000000002"/>
    <n v="0"/>
    <n v="0"/>
    <n v="0"/>
    <n v="46.2"/>
    <n v="4.4000000000000004"/>
    <n v="0"/>
    <n v="8.8000000000000007"/>
    <n v="13.200000000000001"/>
    <n v="0"/>
    <n v="39.6"/>
    <n v="28.6"/>
    <n v="28.6"/>
    <n v="27.500000000000004"/>
    <n v="27.500000000000004"/>
    <n v="56.1"/>
    <n v="2.2000000000000002"/>
    <n v="26.400000000000002"/>
    <n v="4.4000000000000004"/>
    <n v="6.6000000000000005"/>
    <n v="5.5"/>
    <n v="0"/>
    <n v="9.9"/>
    <n v="0"/>
    <n v="25.3"/>
    <n v="0"/>
    <n v="0"/>
    <n v="0"/>
    <n v="0"/>
    <n v="0"/>
    <x v="0"/>
  </r>
  <r>
    <x v="228"/>
    <x v="7"/>
    <x v="15"/>
    <n v="554.40000000000009"/>
    <n v="146.30000000000001"/>
    <n v="146.29999999999998"/>
    <n v="155.10000000000002"/>
    <n v="106.70000000000002"/>
    <n v="0"/>
    <n v="0.24200000000000002"/>
    <n v="1.0780000000000001"/>
    <n v="0.81400000000000006"/>
    <n v="0.88000000000000012"/>
    <n v="0.69300000000000006"/>
    <n v="0.96800000000000008"/>
    <n v="0.7370000000000001"/>
    <n v="0.60500000000000009"/>
    <n v="0.67100000000000004"/>
    <n v="0.80300000000000005"/>
    <n v="0.83600000000000008"/>
    <n v="0.9900000000000001"/>
    <n v="1.0669999999999999"/>
    <n v="0.28600000000000003"/>
    <n v="0.77000000000000013"/>
    <n v="1.1000000000000001"/>
    <n v="0.93500000000000005"/>
    <n v="0"/>
    <n v="14.3"/>
    <n v="40.700000000000003"/>
    <n v="0"/>
    <n v="22"/>
    <n v="16.5"/>
    <n v="34.1"/>
    <n v="17.600000000000001"/>
    <n v="0"/>
    <n v="1.1000000000000001"/>
    <n v="9.9"/>
    <n v="0"/>
    <n v="0"/>
    <n v="26.400000000000002"/>
    <n v="0"/>
    <n v="14.3"/>
    <n v="15.400000000000002"/>
    <n v="39.6"/>
    <n v="0"/>
    <n v="11"/>
    <n v="46.2"/>
    <n v="0"/>
    <n v="22"/>
    <n v="14.3"/>
    <n v="8.8000000000000007"/>
    <n v="26.400000000000002"/>
    <n v="3.3000000000000003"/>
    <n v="16.5"/>
    <n v="8.8000000000000007"/>
    <n v="8.8000000000000007"/>
    <n v="22"/>
    <n v="0"/>
    <n v="15.400000000000002"/>
    <n v="53.900000000000006"/>
    <n v="8.8000000000000007"/>
    <n v="0"/>
    <n v="2.2000000000000002"/>
    <n v="29.700000000000003"/>
    <n v="9.9"/>
    <n v="4.4000000000000004"/>
    <x v="0"/>
  </r>
  <r>
    <x v="229"/>
    <x v="7"/>
    <x v="16"/>
    <n v="377.3"/>
    <n v="134.20000000000002"/>
    <n v="145.20000000000002"/>
    <n v="51.699999999999996"/>
    <n v="46.199999999999996"/>
    <n v="0"/>
    <n v="0.27500000000000002"/>
    <n v="0.71500000000000008"/>
    <n v="0.91300000000000014"/>
    <n v="0.97900000000000009"/>
    <n v="0.96800000000000008"/>
    <n v="0.9900000000000001"/>
    <n v="0.77000000000000013"/>
    <n v="0.63800000000000001"/>
    <n v="0.93500000000000005"/>
    <n v="1.0780000000000001"/>
    <n v="0.79200000000000004"/>
    <n v="0.9900000000000001"/>
    <n v="0.53900000000000003"/>
    <n v="0.83600000000000008"/>
    <n v="0.9900000000000001"/>
    <n v="0.35200000000000004"/>
    <n v="1.0340000000000003"/>
    <n v="7.7000000000000011"/>
    <n v="0"/>
    <n v="18.700000000000003"/>
    <n v="52.800000000000004"/>
    <n v="36.300000000000004"/>
    <n v="0"/>
    <n v="2.2000000000000002"/>
    <n v="0"/>
    <n v="6.6000000000000005"/>
    <n v="20.900000000000002"/>
    <n v="0"/>
    <n v="2.2000000000000002"/>
    <n v="11"/>
    <n v="0"/>
    <n v="12.100000000000001"/>
    <n v="0"/>
    <n v="11"/>
    <n v="0"/>
    <n v="6.6000000000000005"/>
    <n v="3.3000000000000003"/>
    <n v="4.4000000000000004"/>
    <n v="5.5"/>
    <n v="0"/>
    <n v="13.200000000000001"/>
    <n v="9.9"/>
    <n v="0"/>
    <n v="14.3"/>
    <n v="0"/>
    <n v="0"/>
    <n v="4.4000000000000004"/>
    <n v="7.7000000000000011"/>
    <n v="12.100000000000001"/>
    <n v="15.400000000000002"/>
    <n v="0"/>
    <n v="17.600000000000001"/>
    <n v="16.5"/>
    <n v="13.200000000000001"/>
    <n v="17.600000000000001"/>
    <n v="34.1"/>
    <n v="0"/>
    <x v="0"/>
  </r>
  <r>
    <x v="230"/>
    <x v="7"/>
    <x v="17"/>
    <n v="572"/>
    <n v="195.8"/>
    <n v="124.30000000000001"/>
    <n v="114.40000000000002"/>
    <n v="137.5"/>
    <n v="0"/>
    <n v="0.45100000000000007"/>
    <n v="0.84700000000000009"/>
    <n v="0.8580000000000001"/>
    <n v="0.88000000000000012"/>
    <n v="0.28600000000000003"/>
    <n v="0.66"/>
    <n v="0.92400000000000004"/>
    <n v="0.80300000000000005"/>
    <n v="0.12100000000000001"/>
    <n v="0.13200000000000001"/>
    <n v="1.056"/>
    <n v="1.0340000000000003"/>
    <n v="0.45100000000000007"/>
    <n v="1.0120000000000002"/>
    <n v="1.0669999999999999"/>
    <n v="0.63800000000000001"/>
    <n v="0.91300000000000014"/>
    <n v="20.900000000000002"/>
    <n v="28.6"/>
    <n v="20.900000000000002"/>
    <n v="15.400000000000002"/>
    <n v="0"/>
    <n v="11"/>
    <n v="8.8000000000000007"/>
    <n v="12.100000000000001"/>
    <n v="0"/>
    <n v="6.6000000000000005"/>
    <n v="0"/>
    <n v="31.900000000000002"/>
    <n v="0"/>
    <n v="30.800000000000004"/>
    <n v="12.100000000000001"/>
    <n v="0"/>
    <n v="0"/>
    <n v="17.600000000000001"/>
    <n v="28.6"/>
    <n v="16.5"/>
    <n v="0"/>
    <n v="12.100000000000001"/>
    <n v="0"/>
    <n v="0"/>
    <n v="25.3"/>
    <n v="7.7000000000000011"/>
    <n v="0"/>
    <n v="6.6000000000000005"/>
    <n v="36.300000000000004"/>
    <n v="26.400000000000002"/>
    <n v="33"/>
    <n v="26.400000000000002"/>
    <n v="7.7000000000000011"/>
    <n v="0"/>
    <n v="41.800000000000004"/>
    <n v="0"/>
    <n v="5.5"/>
    <n v="38.5"/>
    <n v="19.8"/>
    <n v="23.1"/>
    <x v="0"/>
  </r>
  <r>
    <x v="231"/>
    <x v="7"/>
    <x v="18"/>
    <n v="611.6"/>
    <n v="188.10000000000002"/>
    <n v="134.20000000000002"/>
    <n v="174.9"/>
    <n v="114.4"/>
    <n v="0"/>
    <n v="0.81400000000000006"/>
    <n v="0.63800000000000001"/>
    <n v="0.47300000000000003"/>
    <n v="0.38500000000000006"/>
    <n v="1.0450000000000002"/>
    <n v="0.66"/>
    <n v="0.72600000000000009"/>
    <n v="0.11000000000000001"/>
    <n v="0.64900000000000002"/>
    <n v="0.71500000000000008"/>
    <n v="0.81400000000000006"/>
    <n v="0.6160000000000001"/>
    <n v="0.53900000000000003"/>
    <n v="1.0340000000000003"/>
    <n v="1.0120000000000002"/>
    <n v="0.66"/>
    <n v="0.44000000000000006"/>
    <n v="35.200000000000003"/>
    <n v="2.2000000000000002"/>
    <n v="26.400000000000002"/>
    <n v="3.3000000000000003"/>
    <n v="1.1000000000000001"/>
    <n v="0"/>
    <n v="31.900000000000002"/>
    <n v="0"/>
    <n v="9.9"/>
    <n v="24.200000000000003"/>
    <n v="50.6"/>
    <n v="12.100000000000001"/>
    <n v="7.7000000000000011"/>
    <n v="6.6000000000000005"/>
    <n v="4.4000000000000004"/>
    <n v="24.200000000000003"/>
    <n v="0"/>
    <n v="8.8000000000000007"/>
    <n v="33"/>
    <n v="17.600000000000001"/>
    <n v="23.1"/>
    <n v="6.6000000000000005"/>
    <n v="25.3"/>
    <n v="34.1"/>
    <n v="0"/>
    <n v="29.700000000000003"/>
    <n v="5.5"/>
    <n v="5.5"/>
    <n v="0"/>
    <n v="45.1"/>
    <n v="8.8000000000000007"/>
    <n v="31.900000000000002"/>
    <n v="18.700000000000003"/>
    <n v="7.7000000000000011"/>
    <n v="0"/>
    <n v="34.1"/>
    <n v="15.400000000000002"/>
    <n v="0"/>
    <n v="50.6"/>
    <n v="20.900000000000002"/>
    <x v="0"/>
  </r>
  <r>
    <x v="232"/>
    <x v="7"/>
    <x v="19"/>
    <n v="558.80000000000018"/>
    <n v="93.5"/>
    <n v="130.9"/>
    <n v="193.60000000000002"/>
    <n v="140.80000000000013"/>
    <n v="0"/>
    <n v="0.34100000000000003"/>
    <n v="0.97900000000000009"/>
    <n v="0.84700000000000009"/>
    <n v="0.89100000000000013"/>
    <n v="1.0340000000000003"/>
    <n v="0.83600000000000008"/>
    <n v="1.056"/>
    <n v="0.35200000000000004"/>
    <n v="0.81400000000000006"/>
    <n v="1.056"/>
    <n v="1.0780000000000001"/>
    <n v="1.0120000000000002"/>
    <n v="0.89100000000000013"/>
    <n v="0.83600000000000008"/>
    <n v="0.84700000000000009"/>
    <n v="0.49500000000000005"/>
    <n v="0.93500000000000005"/>
    <n v="0"/>
    <n v="15.400000000000002"/>
    <n v="12.100000000000001"/>
    <n v="23.1"/>
    <n v="46.2"/>
    <n v="11"/>
    <n v="0"/>
    <n v="0"/>
    <n v="0"/>
    <n v="23.1"/>
    <n v="0"/>
    <n v="50.6"/>
    <n v="13.200000000000125"/>
    <n v="16.5"/>
    <n v="0"/>
    <n v="9.9"/>
    <n v="38.5"/>
    <n v="1.1000000000000001"/>
    <n v="11"/>
    <n v="0"/>
    <n v="7.7000000000000011"/>
    <n v="11"/>
    <n v="0"/>
    <n v="7.7000000000000011"/>
    <n v="3.3000000000000003"/>
    <n v="24.200000000000003"/>
    <n v="39.6"/>
    <n v="19.8"/>
    <n v="45.1"/>
    <n v="35.200000000000003"/>
    <n v="0"/>
    <n v="20.900000000000002"/>
    <n v="0"/>
    <n v="7.7000000000000011"/>
    <n v="6.6000000000000005"/>
    <n v="7.7000000000000011"/>
    <n v="17.600000000000001"/>
    <n v="0"/>
    <n v="0"/>
    <n v="33"/>
    <x v="0"/>
  </r>
  <r>
    <x v="233"/>
    <x v="7"/>
    <x v="20"/>
    <n v="650.10000000000014"/>
    <n v="127.60000000000002"/>
    <n v="171.60000000000002"/>
    <n v="168.3"/>
    <n v="182.60000000000002"/>
    <n v="0"/>
    <n v="0.83600000000000008"/>
    <n v="0.58300000000000007"/>
    <n v="0.83600000000000008"/>
    <n v="0.86900000000000011"/>
    <n v="0.81400000000000006"/>
    <n v="0.78100000000000003"/>
    <n v="0.78100000000000003"/>
    <n v="0.79200000000000004"/>
    <n v="1.0340000000000003"/>
    <n v="0.6160000000000001"/>
    <n v="0.78100000000000003"/>
    <n v="0.47300000000000003"/>
    <n v="0.77000000000000013"/>
    <n v="0.86900000000000011"/>
    <n v="0.51700000000000013"/>
    <n v="0.6160000000000001"/>
    <n v="0.28600000000000003"/>
    <n v="17.600000000000001"/>
    <n v="12.100000000000001"/>
    <n v="1.1000000000000001"/>
    <n v="11"/>
    <n v="14.3"/>
    <n v="8.8000000000000007"/>
    <n v="15.400000000000002"/>
    <n v="35.200000000000003"/>
    <n v="0"/>
    <n v="56.1"/>
    <n v="37.400000000000006"/>
    <n v="11"/>
    <n v="5.5"/>
    <n v="7.7000000000000011"/>
    <n v="55.000000000000007"/>
    <n v="29.700000000000003"/>
    <n v="9.9"/>
    <n v="20.900000000000002"/>
    <n v="0"/>
    <n v="42.900000000000006"/>
    <n v="0"/>
    <n v="17.600000000000001"/>
    <n v="17.600000000000001"/>
    <n v="16.5"/>
    <n v="16.5"/>
    <n v="45.1"/>
    <n v="14.3"/>
    <n v="40.700000000000003"/>
    <n v="0"/>
    <n v="0"/>
    <n v="2.2000000000000002"/>
    <n v="27.500000000000004"/>
    <n v="11"/>
    <n v="5.5"/>
    <n v="15.400000000000002"/>
    <n v="19.8"/>
    <n v="15.400000000000002"/>
    <n v="5.5"/>
    <n v="7.7000000000000011"/>
    <n v="17.600000000000001"/>
    <x v="0"/>
  </r>
  <r>
    <x v="234"/>
    <x v="7"/>
    <x v="21"/>
    <n v="601.70000000000005"/>
    <n v="135.30000000000001"/>
    <n v="231"/>
    <n v="132"/>
    <n v="103.40000000000002"/>
    <n v="0"/>
    <n v="0.8580000000000001"/>
    <n v="0.77000000000000013"/>
    <n v="0.84700000000000009"/>
    <n v="0.96800000000000008"/>
    <n v="0.55000000000000004"/>
    <n v="0.46200000000000002"/>
    <n v="0.67100000000000004"/>
    <n v="0.44000000000000006"/>
    <n v="0.67100000000000004"/>
    <n v="1.089"/>
    <n v="0.68200000000000005"/>
    <n v="0.45100000000000007"/>
    <n v="1.1000000000000001"/>
    <n v="0.84700000000000009"/>
    <n v="1.0780000000000001"/>
    <n v="0.46200000000000002"/>
    <n v="0.89100000000000013"/>
    <n v="23.1"/>
    <n v="16.5"/>
    <n v="6.6000000000000005"/>
    <n v="18.700000000000003"/>
    <n v="37.400000000000006"/>
    <n v="58.300000000000004"/>
    <n v="27.500000000000004"/>
    <n v="7.7000000000000011"/>
    <n v="35.200000000000003"/>
    <n v="0"/>
    <n v="6.6000000000000005"/>
    <n v="17.600000000000001"/>
    <n v="3.3000000000000003"/>
    <n v="0"/>
    <n v="9.9"/>
    <n v="37.400000000000006"/>
    <n v="0"/>
    <n v="11"/>
    <n v="3.3000000000000003"/>
    <n v="20.900000000000002"/>
    <n v="0"/>
    <n v="5.5"/>
    <n v="6.6000000000000005"/>
    <n v="44"/>
    <n v="12.100000000000001"/>
    <n v="28.6"/>
    <n v="18.700000000000003"/>
    <n v="3.3000000000000003"/>
    <n v="0"/>
    <n v="13.200000000000001"/>
    <n v="0"/>
    <n v="11"/>
    <n v="0"/>
    <n v="29.700000000000003"/>
    <n v="2.2000000000000002"/>
    <n v="16.5"/>
    <n v="0"/>
    <n v="17.600000000000001"/>
    <n v="52.800000000000004"/>
    <n v="5.5"/>
    <x v="0"/>
  </r>
  <r>
    <x v="235"/>
    <x v="7"/>
    <x v="22"/>
    <n v="745.80000000000007"/>
    <n v="199.10000000000002"/>
    <n v="178.20000000000002"/>
    <n v="173.8"/>
    <n v="194.69999999999996"/>
    <n v="0"/>
    <n v="1.089"/>
    <n v="0.75900000000000012"/>
    <n v="0.90200000000000014"/>
    <n v="0.75900000000000012"/>
    <n v="0.50600000000000012"/>
    <n v="0.74800000000000011"/>
    <n v="0.52800000000000002"/>
    <n v="0.70400000000000007"/>
    <n v="0.82500000000000007"/>
    <n v="0.68200000000000005"/>
    <n v="1.1000000000000001"/>
    <n v="0.79200000000000004"/>
    <n v="0.86900000000000011"/>
    <n v="1.0010000000000001"/>
    <n v="0.56100000000000005"/>
    <n v="0.77000000000000013"/>
    <n v="0.37400000000000005"/>
    <n v="46.2"/>
    <n v="18.700000000000003"/>
    <n v="22"/>
    <n v="0"/>
    <n v="5.5"/>
    <n v="5.5"/>
    <n v="45.1"/>
    <n v="15.400000000000002"/>
    <n v="14.3"/>
    <n v="5.5"/>
    <n v="29.700000000000003"/>
    <n v="18.700000000000003"/>
    <n v="34.1"/>
    <n v="51.7"/>
    <n v="23.1"/>
    <n v="13.200000000000001"/>
    <n v="2.2000000000000002"/>
    <n v="0"/>
    <n v="13.200000000000001"/>
    <n v="38.5"/>
    <n v="25.3"/>
    <n v="0"/>
    <n v="18.700000000000003"/>
    <n v="4.4000000000000004"/>
    <n v="2.2000000000000002"/>
    <n v="20.900000000000002"/>
    <n v="29.700000000000003"/>
    <n v="27.500000000000004"/>
    <n v="2.2000000000000002"/>
    <n v="42.900000000000006"/>
    <n v="24.200000000000003"/>
    <n v="38.5"/>
    <n v="30.800000000000004"/>
    <n v="29.700000000000003"/>
    <n v="11"/>
    <n v="20.900000000000002"/>
    <n v="15.400000000000002"/>
    <n v="25.3"/>
    <n v="3.3000000000000003"/>
    <n v="0"/>
    <x v="0"/>
  </r>
  <r>
    <x v="236"/>
    <x v="7"/>
    <x v="23"/>
    <n v="468.59999999999997"/>
    <n v="103.39999999999989"/>
    <n v="118.80000000000001"/>
    <n v="115.5"/>
    <n v="130.90000000000003"/>
    <n v="0"/>
    <n v="0.56100000000000005"/>
    <n v="0.86900000000000011"/>
    <n v="0.84700000000000009"/>
    <n v="0.9900000000000001"/>
    <n v="0.9900000000000001"/>
    <n v="1.0669999999999999"/>
    <n v="0.71500000000000008"/>
    <n v="0.15400000000000003"/>
    <n v="0.78100000000000003"/>
    <n v="0.70400000000000007"/>
    <n v="0.95700000000000007"/>
    <n v="0.57200000000000006"/>
    <n v="0.55000000000000004"/>
    <n v="0.33"/>
    <n v="0.94600000000000006"/>
    <n v="0.45100000000000007"/>
    <n v="1.0669999999999999"/>
    <n v="27.500000000000004"/>
    <n v="0"/>
    <n v="0"/>
    <n v="17.600000000000001"/>
    <n v="16.5"/>
    <n v="15.400000000000002"/>
    <n v="7.7000000000000011"/>
    <n v="25.3"/>
    <n v="8.8000000000000007"/>
    <n v="0"/>
    <n v="16.5"/>
    <n v="12.100000000000001"/>
    <n v="0"/>
    <n v="27.500000000000004"/>
    <n v="0"/>
    <n v="0"/>
    <n v="56.1"/>
    <n v="0"/>
    <n v="35.200000000000003"/>
    <n v="0"/>
    <n v="0"/>
    <n v="3.3000000000000003"/>
    <n v="41.800000000000004"/>
    <n v="40.700000000000003"/>
    <n v="0"/>
    <n v="19.8"/>
    <n v="3.3000000000000003"/>
    <n v="0"/>
    <n v="0"/>
    <n v="6.6000000000000005"/>
    <n v="0"/>
    <n v="9.9"/>
    <n v="47.300000000000004"/>
    <n v="8.8000000000000007"/>
    <n v="20.900000000000002"/>
    <n v="2.2000000000000002"/>
    <n v="0"/>
    <n v="2.2000000000000002"/>
    <n v="12.099999999999875"/>
    <n v="0"/>
    <x v="0"/>
  </r>
  <r>
    <x v="237"/>
    <x v="7"/>
    <x v="24"/>
    <n v="595.1"/>
    <n v="133.1"/>
    <n v="169.4"/>
    <n v="237.60000000000002"/>
    <n v="55.000000000000007"/>
    <n v="0"/>
    <n v="0.26400000000000001"/>
    <n v="0.90200000000000014"/>
    <n v="0.78100000000000003"/>
    <n v="0.84700000000000009"/>
    <n v="1.089"/>
    <n v="0.80300000000000005"/>
    <n v="0.81400000000000006"/>
    <n v="0.74800000000000011"/>
    <n v="0.47300000000000003"/>
    <n v="0.8580000000000001"/>
    <n v="0.50600000000000012"/>
    <n v="0.46200000000000002"/>
    <n v="0.63800000000000001"/>
    <n v="1.0010000000000001"/>
    <n v="1.0340000000000003"/>
    <n v="0.96800000000000008"/>
    <n v="0.96800000000000008"/>
    <n v="0"/>
    <n v="7.7000000000000011"/>
    <n v="27.500000000000004"/>
    <n v="25.3"/>
    <n v="28.6"/>
    <n v="5.5"/>
    <n v="15.400000000000002"/>
    <n v="37.400000000000006"/>
    <n v="5.5"/>
    <n v="16.5"/>
    <n v="8.8000000000000007"/>
    <n v="18.700000000000003"/>
    <n v="4.4000000000000004"/>
    <n v="0"/>
    <n v="0"/>
    <n v="1.1000000000000001"/>
    <n v="30.800000000000004"/>
    <n v="0"/>
    <n v="0"/>
    <n v="0"/>
    <n v="42.900000000000006"/>
    <n v="6.6000000000000005"/>
    <n v="18.700000000000003"/>
    <n v="37.400000000000006"/>
    <n v="40.700000000000003"/>
    <n v="28.6"/>
    <n v="12.100000000000001"/>
    <n v="15.400000000000002"/>
    <n v="11"/>
    <n v="24.200000000000003"/>
    <n v="27.500000000000004"/>
    <n v="29.700000000000003"/>
    <n v="6.6000000000000005"/>
    <n v="15.400000000000002"/>
    <n v="0"/>
    <n v="1.1000000000000001"/>
    <n v="22"/>
    <n v="8.8000000000000007"/>
    <n v="8.8000000000000007"/>
    <n v="13.200000000000001"/>
    <x v="0"/>
  </r>
  <r>
    <x v="238"/>
    <x v="7"/>
    <x v="25"/>
    <n v="447.70000000000005"/>
    <n v="115.5"/>
    <n v="133.10000000000002"/>
    <n v="85.800000000000011"/>
    <n v="113.3"/>
    <n v="1"/>
    <n v="0.97900000000000009"/>
    <n v="0.26400000000000001"/>
    <n v="0.8580000000000001"/>
    <n v="0.9900000000000001"/>
    <n v="1.0120000000000002"/>
    <n v="0.82500000000000007"/>
    <n v="0.66"/>
    <n v="0.44000000000000006"/>
    <n v="1.1000000000000001"/>
    <n v="0.66"/>
    <n v="0.77000000000000013"/>
    <n v="0.59400000000000008"/>
    <n v="1.0340000000000003"/>
    <n v="0.80300000000000005"/>
    <n v="0.93500000000000005"/>
    <n v="0.59400000000000008"/>
    <n v="0.89100000000000013"/>
    <n v="0"/>
    <n v="0"/>
    <n v="22"/>
    <n v="25.3"/>
    <n v="14.3"/>
    <n v="2.2000000000000002"/>
    <n v="7.7000000000000011"/>
    <n v="61.600000000000009"/>
    <n v="0"/>
    <n v="0"/>
    <n v="11"/>
    <n v="13.200000000000001"/>
    <n v="14.3"/>
    <n v="27.500000000000004"/>
    <n v="5.5"/>
    <n v="3.3000000000000003"/>
    <n v="0"/>
    <n v="7.7000000000000011"/>
    <n v="33"/>
    <n v="8.8000000000000007"/>
    <n v="12.100000000000001"/>
    <n v="13.200000000000001"/>
    <n v="19.8"/>
    <n v="0"/>
    <n v="0"/>
    <n v="14.3"/>
    <n v="0"/>
    <n v="26.400000000000002"/>
    <n v="0"/>
    <n v="0"/>
    <n v="8.8000000000000007"/>
    <n v="20.900000000000002"/>
    <n v="0"/>
    <n v="0"/>
    <n v="0"/>
    <n v="41.800000000000004"/>
    <n v="16.5"/>
    <n v="2.2000000000000002"/>
    <n v="5.5"/>
    <n v="19.8"/>
    <x v="0"/>
  </r>
  <r>
    <x v="239"/>
    <x v="7"/>
    <x v="26"/>
    <n v="533.49999999999977"/>
    <n v="188.1"/>
    <n v="71.500000000000014"/>
    <n v="138.59999999999977"/>
    <n v="135.30000000000001"/>
    <n v="0"/>
    <n v="1.0780000000000001"/>
    <n v="0.91300000000000014"/>
    <n v="0.79200000000000004"/>
    <n v="0.95700000000000007"/>
    <n v="1.0669999999999999"/>
    <n v="1.056"/>
    <n v="0.6160000000000001"/>
    <n v="0.48400000000000004"/>
    <n v="0.78100000000000003"/>
    <n v="0.83600000000000008"/>
    <n v="0.67100000000000004"/>
    <n v="1.0340000000000003"/>
    <n v="0.78100000000000003"/>
    <n v="1.0450000000000002"/>
    <n v="0.77000000000000013"/>
    <n v="0.9900000000000001"/>
    <n v="1.0669999999999999"/>
    <n v="0"/>
    <n v="0"/>
    <n v="0"/>
    <n v="7.7000000000000011"/>
    <n v="23.1"/>
    <n v="18.700000000000003"/>
    <n v="9.9"/>
    <n v="7.7000000000000011"/>
    <n v="4.4000000000000004"/>
    <n v="0"/>
    <n v="35.200000000000003"/>
    <n v="7.7000000000000011"/>
    <n v="39.6"/>
    <n v="28.6"/>
    <n v="12.100000000000001"/>
    <n v="17.600000000000001"/>
    <n v="0"/>
    <n v="29.700000000000003"/>
    <n v="0"/>
    <n v="0"/>
    <n v="0"/>
    <n v="3.299999999999875"/>
    <n v="8.8000000000000007"/>
    <n v="15.399999999999876"/>
    <n v="11"/>
    <n v="3.3000000000000003"/>
    <n v="20.900000000000002"/>
    <n v="4.4000000000000004"/>
    <n v="31.900000000000002"/>
    <n v="39.6"/>
    <n v="16.5"/>
    <n v="15.400000000000002"/>
    <n v="6.6000000000000005"/>
    <n v="31.900000000000002"/>
    <n v="50.6"/>
    <n v="26.400000000000002"/>
    <n v="20.900000000000002"/>
    <n v="17.600000000000001"/>
    <n v="2.2000000000000002"/>
    <n v="0"/>
    <x v="0"/>
  </r>
  <r>
    <x v="240"/>
    <x v="7"/>
    <x v="27"/>
    <n v="416.9000000000002"/>
    <n v="91.300000000000011"/>
    <n v="133.10000000000002"/>
    <n v="67.100000000000122"/>
    <n v="125.4"/>
    <n v="0"/>
    <n v="1.0340000000000003"/>
    <n v="0.70400000000000007"/>
    <n v="0.8580000000000001"/>
    <n v="0.95700000000000007"/>
    <n v="1.089"/>
    <n v="0.81400000000000006"/>
    <n v="0.66"/>
    <n v="0.68200000000000005"/>
    <n v="0.15400000000000003"/>
    <n v="0.79200000000000004"/>
    <n v="0.94600000000000006"/>
    <n v="0.56100000000000005"/>
    <n v="0.95700000000000007"/>
    <n v="0.78100000000000003"/>
    <n v="0.45100000000000007"/>
    <n v="1.0780000000000001"/>
    <n v="0.28600000000000003"/>
    <n v="0"/>
    <n v="4.4000000000000004"/>
    <n v="6.6000000000000005"/>
    <n v="50.6"/>
    <n v="0"/>
    <n v="0"/>
    <n v="0"/>
    <n v="40.700000000000003"/>
    <n v="0"/>
    <n v="30.800000000000004"/>
    <n v="16.5"/>
    <n v="39.6"/>
    <n v="0"/>
    <n v="18.700000000000003"/>
    <n v="12.100000000000001"/>
    <n v="40.700000000000003"/>
    <n v="0"/>
    <n v="8.8000000000000007"/>
    <n v="3.3000000000000003"/>
    <n v="2.2000000000000002"/>
    <n v="3.3000000000000003"/>
    <n v="13.200000000000125"/>
    <n v="0"/>
    <n v="7.7000000000000011"/>
    <n v="5.5"/>
    <n v="1.1000000000000001"/>
    <n v="16.5"/>
    <n v="0"/>
    <n v="0"/>
    <n v="19.8"/>
    <n v="3.3000000000000003"/>
    <n v="3.3000000000000003"/>
    <n v="1.1000000000000001"/>
    <n v="12.100000000000001"/>
    <n v="9.9"/>
    <n v="18.700000000000003"/>
    <n v="26.400000000000002"/>
    <n v="1.1000000000000001"/>
    <n v="0"/>
    <n v="15.400000000000002"/>
    <x v="0"/>
  </r>
  <r>
    <x v="241"/>
    <x v="7"/>
    <x v="28"/>
    <n v="602.80000000000007"/>
    <n v="125.40000000000002"/>
    <n v="165.00000000000003"/>
    <n v="204.60000000000002"/>
    <n v="107.8"/>
    <n v="0"/>
    <n v="0.35200000000000004"/>
    <n v="0.53900000000000003"/>
    <n v="0.81400000000000006"/>
    <n v="1.0120000000000002"/>
    <n v="1.0669999999999999"/>
    <n v="1.0450000000000002"/>
    <n v="0.66"/>
    <n v="0.69300000000000006"/>
    <n v="0.67100000000000004"/>
    <n v="0.83600000000000008"/>
    <n v="0.9900000000000001"/>
    <n v="0.45100000000000007"/>
    <n v="0.92400000000000004"/>
    <n v="0.46200000000000002"/>
    <n v="0.48400000000000004"/>
    <n v="0.64900000000000002"/>
    <n v="0.37400000000000005"/>
    <n v="15.400000000000002"/>
    <n v="0"/>
    <n v="26.400000000000002"/>
    <n v="23.1"/>
    <n v="0"/>
    <n v="0"/>
    <n v="27.500000000000004"/>
    <n v="8.8000000000000007"/>
    <n v="37.400000000000006"/>
    <n v="26.400000000000002"/>
    <n v="0"/>
    <n v="31.900000000000002"/>
    <n v="41.800000000000004"/>
    <n v="14.3"/>
    <n v="0"/>
    <n v="0"/>
    <n v="7.7000000000000011"/>
    <n v="1.1000000000000001"/>
    <n v="11"/>
    <n v="0"/>
    <n v="9.9"/>
    <n v="44"/>
    <n v="0"/>
    <n v="19.8"/>
    <n v="17.600000000000001"/>
    <n v="30.800000000000004"/>
    <n v="12.100000000000001"/>
    <n v="29.700000000000003"/>
    <n v="22"/>
    <n v="18.700000000000003"/>
    <n v="11"/>
    <n v="7.7000000000000011"/>
    <n v="26.400000000000002"/>
    <n v="7.7000000000000011"/>
    <n v="27.500000000000004"/>
    <n v="17.600000000000001"/>
    <n v="13.200000000000001"/>
    <n v="0"/>
    <n v="12.100000000000001"/>
    <n v="2.2000000000000002"/>
    <x v="0"/>
  </r>
  <r>
    <x v="242"/>
    <x v="7"/>
    <x v="29"/>
    <n v="501.6"/>
    <n v="147.4"/>
    <n v="172.70000000000002"/>
    <n v="127.6"/>
    <n v="53.900000000000006"/>
    <n v="0"/>
    <n v="0.36300000000000004"/>
    <n v="0.52800000000000002"/>
    <n v="0.80300000000000005"/>
    <n v="0.94600000000000006"/>
    <n v="1.0010000000000001"/>
    <n v="0.70400000000000007"/>
    <n v="0.82500000000000007"/>
    <n v="0.86900000000000011"/>
    <n v="0.68200000000000005"/>
    <n v="0.66"/>
    <n v="0.74800000000000011"/>
    <n v="0.45100000000000007"/>
    <n v="0.78100000000000003"/>
    <n v="0.82500000000000007"/>
    <n v="1.0780000000000001"/>
    <n v="0.89100000000000013"/>
    <n v="1.0340000000000003"/>
    <n v="47.300000000000004"/>
    <n v="0"/>
    <n v="35.200000000000003"/>
    <n v="3.3000000000000003"/>
    <n v="20.900000000000002"/>
    <n v="33"/>
    <n v="3.3000000000000003"/>
    <n v="0"/>
    <n v="19.8"/>
    <n v="9.9"/>
    <n v="26.400000000000002"/>
    <n v="27.500000000000004"/>
    <n v="6.6000000000000005"/>
    <n v="0"/>
    <n v="0"/>
    <n v="0"/>
    <n v="18.700000000000003"/>
    <n v="0"/>
    <n v="1.1000000000000001"/>
    <n v="0"/>
    <n v="12.100000000000001"/>
    <n v="8.8000000000000007"/>
    <n v="0"/>
    <n v="4.4000000000000004"/>
    <n v="12.100000000000001"/>
    <n v="55.000000000000007"/>
    <n v="23.1"/>
    <n v="12.100000000000001"/>
    <n v="0"/>
    <n v="0"/>
    <n v="23.1"/>
    <n v="6.6000000000000005"/>
    <n v="0"/>
    <n v="0"/>
    <n v="40.700000000000003"/>
    <n v="34.1"/>
    <n v="0"/>
    <n v="0"/>
    <n v="26.400000000000002"/>
    <n v="16.5"/>
    <x v="0"/>
  </r>
  <r>
    <x v="243"/>
    <x v="7"/>
    <x v="30"/>
    <n v="413.6"/>
    <n v="145.20000000000002"/>
    <n v="90.2"/>
    <n v="101.20000000000002"/>
    <n v="77.000000000000014"/>
    <n v="0"/>
    <n v="0.93500000000000005"/>
    <n v="0.33"/>
    <n v="0.90200000000000014"/>
    <n v="0.34100000000000003"/>
    <n v="1.0230000000000001"/>
    <n v="1.056"/>
    <n v="0.8580000000000001"/>
    <n v="0.33"/>
    <n v="0.8580000000000001"/>
    <n v="1.1000000000000001"/>
    <n v="0.79200000000000004"/>
    <n v="1.0450000000000002"/>
    <n v="0.68200000000000005"/>
    <n v="0.94600000000000006"/>
    <n v="0.60500000000000009"/>
    <n v="1.0120000000000002"/>
    <n v="1.056"/>
    <n v="0"/>
    <n v="28.6"/>
    <n v="4.4000000000000004"/>
    <n v="8.8000000000000007"/>
    <n v="35.200000000000003"/>
    <n v="0"/>
    <n v="0"/>
    <n v="0"/>
    <n v="0"/>
    <n v="13.200000000000001"/>
    <n v="5.5"/>
    <n v="24.200000000000003"/>
    <n v="0"/>
    <n v="0"/>
    <n v="45.1"/>
    <n v="0"/>
    <n v="0"/>
    <n v="7.7000000000000011"/>
    <n v="0"/>
    <n v="0"/>
    <n v="0"/>
    <n v="31.900000000000002"/>
    <n v="24.200000000000003"/>
    <n v="6.6000000000000005"/>
    <n v="3.3000000000000003"/>
    <n v="0"/>
    <n v="0"/>
    <n v="16.5"/>
    <n v="8.8000000000000007"/>
    <n v="9.9"/>
    <n v="4.4000000000000004"/>
    <n v="0"/>
    <n v="0"/>
    <n v="15.400000000000002"/>
    <n v="22"/>
    <n v="23.1"/>
    <n v="31.900000000000002"/>
    <n v="11"/>
    <n v="13.200000000000001"/>
    <n v="24.200000000000003"/>
    <x v="0"/>
  </r>
  <r>
    <x v="31"/>
    <x v="8"/>
    <x v="3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8"/>
    <x v="3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8"/>
    <x v="3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8"/>
    <x v="37"/>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8"/>
    <x v="38"/>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244"/>
    <x v="8"/>
    <x v="0"/>
    <n v="588.5"/>
    <n v="200.20000000000002"/>
    <n v="100.10000000000001"/>
    <n v="135.30000000000001"/>
    <n v="152.9"/>
    <n v="0"/>
    <n v="0.35200000000000004"/>
    <n v="0.55000000000000004"/>
    <n v="0.77000000000000013"/>
    <n v="0.80300000000000005"/>
    <n v="1.089"/>
    <n v="0.74800000000000011"/>
    <n v="0.62700000000000011"/>
    <n v="0.81400000000000006"/>
    <n v="1.0010000000000001"/>
    <n v="0.56100000000000005"/>
    <n v="0.93500000000000005"/>
    <n v="1.0120000000000002"/>
    <n v="0.59400000000000008"/>
    <n v="0.9900000000000001"/>
    <n v="0.77000000000000013"/>
    <n v="1.089"/>
    <n v="0.53900000000000003"/>
    <n v="0"/>
    <n v="9.9"/>
    <n v="4.4000000000000004"/>
    <n v="0"/>
    <n v="5.5"/>
    <n v="0"/>
    <n v="11"/>
    <n v="26.400000000000002"/>
    <n v="31.900000000000002"/>
    <n v="11"/>
    <n v="11.000000000000126"/>
    <n v="6.6000000000000005"/>
    <n v="13.200000000000001"/>
    <n v="22"/>
    <n v="24.200000000000003"/>
    <n v="8.8000000000000007"/>
    <n v="11"/>
    <n v="16.5"/>
    <n v="50.6"/>
    <n v="0"/>
    <n v="0"/>
    <n v="19.8"/>
    <n v="4.4000000000000004"/>
    <n v="5.5"/>
    <n v="4.4000000000000004"/>
    <n v="3.3000000000000003"/>
    <n v="35.200000000000003"/>
    <n v="36.300000000000004"/>
    <n v="0"/>
    <n v="26.400000000000002"/>
    <n v="14.3"/>
    <n v="0"/>
    <n v="0"/>
    <n v="36.300000000000004"/>
    <n v="17.600000000000001"/>
    <n v="34.1"/>
    <n v="1.1000000000000001"/>
    <n v="20.900000000000002"/>
    <n v="37.400000000000006"/>
    <n v="38.5"/>
    <x v="0"/>
  </r>
  <r>
    <x v="245"/>
    <x v="8"/>
    <x v="1"/>
    <n v="570.90000000000009"/>
    <n v="170.49999999999997"/>
    <n v="101.2"/>
    <n v="141.90000000000012"/>
    <n v="157.30000000000001"/>
    <n v="0"/>
    <n v="0.53900000000000003"/>
    <n v="0.66"/>
    <n v="1.0010000000000001"/>
    <n v="0.88000000000000012"/>
    <n v="0.72600000000000009"/>
    <n v="1.1000000000000001"/>
    <n v="1.1000000000000001"/>
    <n v="0.58300000000000007"/>
    <n v="0.17600000000000002"/>
    <n v="0.68200000000000005"/>
    <n v="0.75900000000000012"/>
    <n v="0.57200000000000006"/>
    <n v="1.0230000000000001"/>
    <n v="0.45100000000000007"/>
    <n v="0.22000000000000003"/>
    <n v="0.66"/>
    <n v="0.83600000000000008"/>
    <n v="0"/>
    <n v="1.1000000000000001"/>
    <n v="0"/>
    <n v="4.4000000000000004"/>
    <n v="37.400000000000006"/>
    <n v="0"/>
    <n v="5.5"/>
    <n v="27.500000000000004"/>
    <n v="6.6000000000000005"/>
    <n v="18.700000000000003"/>
    <n v="4.4000000000000004"/>
    <n v="3.3000000000000003"/>
    <n v="14.3"/>
    <n v="11"/>
    <n v="35.200000000000003"/>
    <n v="0"/>
    <n v="56.1"/>
    <n v="20.900000000000002"/>
    <n v="7.7000000000000011"/>
    <n v="8.8000000000000007"/>
    <n v="4.4000000000000004"/>
    <n v="9.9"/>
    <n v="2.2000000000000002"/>
    <n v="4.4000000000001256"/>
    <n v="48.400000000000006"/>
    <n v="25.3"/>
    <n v="3.3000000000000003"/>
    <n v="0"/>
    <n v="4.4000000000000004"/>
    <n v="39.6"/>
    <n v="0"/>
    <n v="36.300000000000004"/>
    <n v="30.800000000000004"/>
    <n v="22"/>
    <n v="6.6000000000000005"/>
    <n v="15.39999999999997"/>
    <n v="11"/>
    <n v="41.800000000000004"/>
    <n v="0"/>
    <n v="6.6000000000000005"/>
    <x v="0"/>
  </r>
  <r>
    <x v="246"/>
    <x v="8"/>
    <x v="2"/>
    <n v="557.70000000000005"/>
    <n v="157.30000000000001"/>
    <n v="184.8"/>
    <n v="97.900000000000034"/>
    <n v="117.7"/>
    <n v="0"/>
    <n v="0.20900000000000002"/>
    <n v="0.68200000000000005"/>
    <n v="0.86900000000000011"/>
    <n v="0.81400000000000006"/>
    <n v="1.056"/>
    <n v="0.95700000000000007"/>
    <n v="1.0669999999999999"/>
    <n v="0.72600000000000009"/>
    <n v="0.80300000000000005"/>
    <n v="1.0230000000000001"/>
    <n v="1.0669999999999999"/>
    <n v="0.95700000000000007"/>
    <n v="0.31900000000000001"/>
    <n v="0.82500000000000007"/>
    <n v="1.0120000000000002"/>
    <n v="0.34100000000000003"/>
    <n v="1.0340000000000003"/>
    <n v="15.400000000000002"/>
    <n v="47.300000000000004"/>
    <n v="23.1"/>
    <n v="2.2000000000000002"/>
    <n v="4.4000000000000004"/>
    <n v="31.900000000000002"/>
    <n v="0"/>
    <n v="2.2000000000000002"/>
    <n v="39.6"/>
    <n v="18.700000000000003"/>
    <n v="0"/>
    <n v="0"/>
    <n v="1.1000000000000001"/>
    <n v="47.300000000000004"/>
    <n v="0"/>
    <n v="0"/>
    <n v="17.600000000000001"/>
    <n v="0"/>
    <n v="24.200000000000003"/>
    <n v="27.500000000000004"/>
    <n v="0"/>
    <n v="5.5"/>
    <n v="29.700000000000003"/>
    <n v="12.100000000000001"/>
    <n v="12.100000000000001"/>
    <n v="11"/>
    <n v="2.2000000000000002"/>
    <n v="16.5"/>
    <n v="8.8000000000000327"/>
    <n v="0"/>
    <n v="6.6000000000000005"/>
    <n v="0"/>
    <n v="6.6000000000000005"/>
    <n v="44"/>
    <n v="0"/>
    <n v="2.2000000000000002"/>
    <n v="40.700000000000003"/>
    <n v="14.3"/>
    <n v="19.8"/>
    <n v="23.1"/>
    <x v="0"/>
  </r>
  <r>
    <x v="247"/>
    <x v="8"/>
    <x v="3"/>
    <n v="521.40000000000009"/>
    <n v="154"/>
    <n v="122.10000000000001"/>
    <n v="107.80000000000001"/>
    <n v="137.5"/>
    <n v="1"/>
    <n v="0.45100000000000007"/>
    <n v="0.69300000000000006"/>
    <n v="0.82500000000000007"/>
    <n v="0.97900000000000009"/>
    <n v="1.0669999999999999"/>
    <n v="0.89100000000000013"/>
    <n v="0.75900000000000012"/>
    <n v="0.81400000000000006"/>
    <n v="1.089"/>
    <n v="1.0450000000000002"/>
    <n v="0.69300000000000006"/>
    <n v="0.92400000000000004"/>
    <n v="0.57200000000000006"/>
    <n v="0.59400000000000008"/>
    <n v="1.0669999999999999"/>
    <n v="0.44000000000000006"/>
    <n v="0.41800000000000004"/>
    <n v="4.4000000000000004"/>
    <n v="9.9"/>
    <n v="7.7000000000000011"/>
    <n v="0"/>
    <n v="23.1"/>
    <n v="8.8000000000000007"/>
    <n v="31.900000000000002"/>
    <n v="0"/>
    <n v="34.1"/>
    <n v="2.2000000000000002"/>
    <n v="0"/>
    <n v="6.6000000000000005"/>
    <n v="57.2"/>
    <n v="0"/>
    <n v="17.600000000000001"/>
    <n v="8.8000000000000007"/>
    <n v="0"/>
    <n v="3.3000000000000003"/>
    <n v="31.900000000000002"/>
    <n v="12.100000000000001"/>
    <n v="5.5"/>
    <n v="11"/>
    <n v="0"/>
    <n v="0"/>
    <n v="3.3000000000000003"/>
    <n v="44"/>
    <n v="2.2000000000000002"/>
    <n v="16.5"/>
    <n v="2.2000000000000002"/>
    <n v="23.1"/>
    <n v="37.400000000000006"/>
    <n v="2.2000000000000002"/>
    <n v="16.5"/>
    <n v="14.3"/>
    <n v="23.1"/>
    <n v="3.3000000000000003"/>
    <n v="0"/>
    <n v="13.200000000000001"/>
    <n v="18.700000000000003"/>
    <n v="25.3"/>
    <x v="0"/>
  </r>
  <r>
    <x v="248"/>
    <x v="8"/>
    <x v="4"/>
    <n v="555.50000000000034"/>
    <n v="77.000000000000014"/>
    <n v="148.50000000000026"/>
    <n v="235.40000000000003"/>
    <n v="94.600000000000009"/>
    <n v="0"/>
    <n v="0.9900000000000001"/>
    <n v="0.56100000000000005"/>
    <n v="0.79200000000000004"/>
    <n v="0.96800000000000008"/>
    <n v="0.56100000000000005"/>
    <n v="0.84700000000000009"/>
    <n v="0.79200000000000004"/>
    <n v="0.70400000000000007"/>
    <n v="1.0669999999999999"/>
    <n v="0.49500000000000005"/>
    <n v="0.70400000000000007"/>
    <n v="1.0669999999999999"/>
    <n v="0.86900000000000011"/>
    <n v="0.37400000000000005"/>
    <n v="0.45100000000000007"/>
    <n v="1.056"/>
    <n v="0.40700000000000003"/>
    <n v="11"/>
    <n v="34.1"/>
    <n v="25.300000000000129"/>
    <n v="0"/>
    <n v="0"/>
    <n v="47.300000000000004"/>
    <n v="7.7000000000000011"/>
    <n v="0"/>
    <n v="0"/>
    <n v="23.100000000000126"/>
    <n v="24.200000000000003"/>
    <n v="14.3"/>
    <n v="0"/>
    <n v="2.2000000000000002"/>
    <n v="2.2000000000000002"/>
    <n v="20.900000000000002"/>
    <n v="0"/>
    <n v="0"/>
    <n v="39.6"/>
    <n v="15.400000000000002"/>
    <n v="4.4000000000000004"/>
    <n v="11"/>
    <n v="22"/>
    <n v="47.300000000000004"/>
    <n v="60.500000000000007"/>
    <n v="11"/>
    <n v="36.300000000000004"/>
    <n v="6.6000000000000005"/>
    <n v="30.800000000000004"/>
    <n v="5.5"/>
    <n v="0"/>
    <n v="7.7000000000000011"/>
    <n v="7.7000000000000011"/>
    <n v="9.9"/>
    <n v="0"/>
    <n v="18.700000000000003"/>
    <n v="0"/>
    <n v="0"/>
    <n v="18.700000000000003"/>
    <n v="14.3"/>
    <x v="0"/>
  </r>
  <r>
    <x v="249"/>
    <x v="8"/>
    <x v="5"/>
    <n v="561.00000000000011"/>
    <n v="110.00000000000009"/>
    <n v="181.5"/>
    <n v="155.10000000000002"/>
    <n v="114.39999999999993"/>
    <n v="0"/>
    <n v="0.40700000000000003"/>
    <n v="0.91300000000000014"/>
    <n v="0.40700000000000003"/>
    <n v="0.27500000000000002"/>
    <n v="0.9900000000000001"/>
    <n v="0.9900000000000001"/>
    <n v="1.0450000000000002"/>
    <n v="0.84700000000000009"/>
    <n v="0.72600000000000009"/>
    <n v="0.84700000000000009"/>
    <n v="0.75900000000000012"/>
    <n v="0.83600000000000008"/>
    <n v="1.0780000000000001"/>
    <n v="0.96800000000000008"/>
    <n v="0.9900000000000001"/>
    <n v="0.84700000000000009"/>
    <n v="0.94600000000000006"/>
    <n v="41.800000000000004"/>
    <n v="9.9"/>
    <n v="6.6000000000000005"/>
    <n v="35.200000000000003"/>
    <n v="0"/>
    <n v="22"/>
    <n v="37.400000000000006"/>
    <n v="12.100000000000001"/>
    <n v="8.8000000000000007"/>
    <n v="7.7000000000000011"/>
    <n v="18.700000000000003"/>
    <n v="12.100000000000001"/>
    <n v="8.7999999999999385"/>
    <n v="8.8000000000000007"/>
    <n v="34.1"/>
    <n v="6.6000000000000005"/>
    <n v="11"/>
    <n v="0"/>
    <n v="13.200000000000001"/>
    <n v="19.8"/>
    <n v="16.5"/>
    <n v="36.300000000000004"/>
    <n v="0"/>
    <n v="24.200000000000003"/>
    <n v="9.9"/>
    <n v="2.2000000000000002"/>
    <n v="0"/>
    <n v="11"/>
    <n v="33"/>
    <n v="22"/>
    <n v="3.3000000000000003"/>
    <n v="13.200000000000001"/>
    <n v="0"/>
    <n v="9.9"/>
    <n v="14.3"/>
    <n v="20.900000000000002"/>
    <n v="0"/>
    <n v="33"/>
    <n v="12.100000000000001"/>
    <n v="3.3000000000000629"/>
    <x v="0"/>
  </r>
  <r>
    <x v="250"/>
    <x v="8"/>
    <x v="6"/>
    <n v="456.5"/>
    <n v="113.30000000000001"/>
    <n v="108.9"/>
    <n v="107.8"/>
    <n v="126.49999999999999"/>
    <n v="0"/>
    <n v="1.0010000000000001"/>
    <n v="0.64900000000000002"/>
    <n v="0.88000000000000012"/>
    <n v="0.28600000000000003"/>
    <n v="1.0340000000000003"/>
    <n v="0.64900000000000002"/>
    <n v="0.7370000000000001"/>
    <n v="0.68200000000000005"/>
    <n v="0.69300000000000006"/>
    <n v="0.93500000000000005"/>
    <n v="0.96800000000000008"/>
    <n v="0.45100000000000007"/>
    <n v="1.0450000000000002"/>
    <n v="0.9900000000000001"/>
    <n v="1.0340000000000003"/>
    <n v="0.9900000000000001"/>
    <n v="0.77000000000000013"/>
    <n v="34.1"/>
    <n v="0"/>
    <n v="0"/>
    <n v="0"/>
    <n v="16.5"/>
    <n v="20.900000000000002"/>
    <n v="26.400000000000002"/>
    <n v="9.9"/>
    <n v="1.1000000000000001"/>
    <n v="0"/>
    <n v="0"/>
    <n v="15.400000000000002"/>
    <n v="6.6000000000000005"/>
    <n v="7.7000000000000011"/>
    <n v="47.300000000000004"/>
    <n v="1.1000000000000001"/>
    <n v="45.1"/>
    <n v="3.3000000000000003"/>
    <n v="0"/>
    <n v="0"/>
    <n v="0"/>
    <n v="9.9"/>
    <n v="18.700000000000003"/>
    <n v="45.1"/>
    <n v="15.400000000000002"/>
    <n v="6.6000000000000005"/>
    <n v="0"/>
    <n v="0"/>
    <n v="11"/>
    <n v="1.1000000000000001"/>
    <n v="8.8000000000000007"/>
    <n v="8.8000000000000007"/>
    <n v="0"/>
    <n v="11"/>
    <n v="7.7000000000000011"/>
    <n v="16.5"/>
    <n v="33"/>
    <n v="14.3"/>
    <n v="0"/>
    <n v="13.200000000000001"/>
    <x v="0"/>
  </r>
  <r>
    <x v="251"/>
    <x v="8"/>
    <x v="7"/>
    <n v="492.8"/>
    <n v="150.69999999999999"/>
    <n v="135.30000000000001"/>
    <n v="124.30000000000001"/>
    <n v="82.5"/>
    <n v="0"/>
    <n v="0.53900000000000003"/>
    <n v="0.88000000000000012"/>
    <n v="0.55000000000000004"/>
    <n v="0.91300000000000014"/>
    <n v="1.089"/>
    <n v="0.95700000000000007"/>
    <n v="0.84700000000000009"/>
    <n v="0.89100000000000013"/>
    <n v="0.75900000000000012"/>
    <n v="0.84700000000000009"/>
    <n v="0.82500000000000007"/>
    <n v="0.29700000000000004"/>
    <n v="0.45100000000000007"/>
    <n v="0.88000000000000012"/>
    <n v="1.089"/>
    <n v="0.51700000000000013"/>
    <n v="0.35200000000000004"/>
    <n v="13.200000000000001"/>
    <n v="15.400000000000002"/>
    <n v="27.500000000000004"/>
    <n v="7.7000000000000011"/>
    <n v="36.300000000000004"/>
    <n v="0"/>
    <n v="22"/>
    <n v="1.1000000000000001"/>
    <n v="0"/>
    <n v="12.100000000000001"/>
    <n v="0"/>
    <n v="5.5"/>
    <n v="0"/>
    <n v="4.4000000000000004"/>
    <n v="5.5"/>
    <n v="0"/>
    <n v="47.300000000000004"/>
    <n v="0"/>
    <n v="1.1000000000000001"/>
    <n v="18.700000000000003"/>
    <n v="0"/>
    <n v="19.8"/>
    <n v="12.100000000000001"/>
    <n v="12.100000000000001"/>
    <n v="31.900000000000002"/>
    <n v="46.2"/>
    <n v="0"/>
    <n v="0"/>
    <n v="2.2000000000000002"/>
    <n v="0"/>
    <n v="20.900000000000002"/>
    <n v="34.1"/>
    <n v="28.6"/>
    <n v="1.1000000000000001"/>
    <n v="16.5"/>
    <n v="29.700000000000003"/>
    <n v="3.3000000000000003"/>
    <n v="8.8000000000000007"/>
    <n v="6.6000000000000005"/>
    <n v="1.1000000000000001"/>
    <x v="0"/>
  </r>
  <r>
    <x v="252"/>
    <x v="8"/>
    <x v="8"/>
    <n v="467.50000000000006"/>
    <n v="138.60000000000008"/>
    <n v="79.2"/>
    <n v="114.4"/>
    <n v="135.30000000000001"/>
    <n v="0"/>
    <n v="0.8580000000000001"/>
    <n v="0.56100000000000005"/>
    <n v="0.89100000000000013"/>
    <n v="1.0340000000000003"/>
    <n v="0.8580000000000001"/>
    <n v="0.75900000000000012"/>
    <n v="0.79200000000000004"/>
    <n v="0.88000000000000012"/>
    <n v="0.88000000000000012"/>
    <n v="0.97900000000000009"/>
    <n v="0.81400000000000006"/>
    <n v="0.53900000000000003"/>
    <n v="0.30800000000000005"/>
    <n v="1.0230000000000001"/>
    <n v="1.0450000000000002"/>
    <n v="0.51700000000000013"/>
    <n v="0.45100000000000007"/>
    <n v="15.400000000000002"/>
    <n v="19.8"/>
    <n v="0"/>
    <n v="18.700000000000003"/>
    <n v="0"/>
    <n v="14.3"/>
    <n v="11"/>
    <n v="0"/>
    <n v="0"/>
    <n v="0"/>
    <n v="31.900000000000002"/>
    <n v="2.2000000000000002"/>
    <n v="35.200000000000003"/>
    <n v="0"/>
    <n v="15.400000000000002"/>
    <n v="11"/>
    <n v="0"/>
    <n v="5.5"/>
    <n v="36.300000000000004"/>
    <n v="29.700000000000003"/>
    <n v="0"/>
    <n v="0"/>
    <n v="15.400000000000002"/>
    <n v="0"/>
    <n v="8.8000000000000007"/>
    <n v="29.700000000000003"/>
    <n v="4.4000000000000004"/>
    <n v="28.6"/>
    <n v="27.500000000000004"/>
    <n v="0"/>
    <n v="6.6000000000000005"/>
    <n v="3.3000000000000003"/>
    <n v="12.100000000000001"/>
    <n v="26.400000000000002"/>
    <n v="24.200000000000003"/>
    <n v="38.5"/>
    <n v="1.1000000000000001"/>
    <n v="0"/>
    <n v="17.600000000000001"/>
    <n v="8.8000000000000629"/>
    <x v="0"/>
  </r>
  <r>
    <x v="253"/>
    <x v="8"/>
    <x v="9"/>
    <n v="521.40000000000009"/>
    <n v="89.100000000000023"/>
    <n v="92.4"/>
    <n v="190.3"/>
    <n v="149.60000000000002"/>
    <n v="0"/>
    <n v="0.74800000000000011"/>
    <n v="0.31900000000000001"/>
    <n v="0.77000000000000013"/>
    <n v="0.97900000000000009"/>
    <n v="0.8580000000000001"/>
    <n v="1.1000000000000001"/>
    <n v="0.77000000000000013"/>
    <n v="0.67100000000000004"/>
    <n v="1.0450000000000002"/>
    <n v="0.82500000000000007"/>
    <n v="0.70400000000000007"/>
    <n v="0.95700000000000007"/>
    <n v="1.0780000000000001"/>
    <n v="1.1000000000000001"/>
    <n v="0.53900000000000003"/>
    <n v="0.95700000000000007"/>
    <n v="1.0669999999999999"/>
    <n v="13.200000000000001"/>
    <n v="13.200000000000001"/>
    <n v="0"/>
    <n v="0"/>
    <n v="6.6000000000000005"/>
    <n v="1.1000000000000001"/>
    <n v="11"/>
    <n v="0"/>
    <n v="47.300000000000004"/>
    <n v="0"/>
    <n v="4.4000000000000004"/>
    <n v="19.8"/>
    <n v="9.9"/>
    <n v="44"/>
    <n v="15.400000000000002"/>
    <n v="0"/>
    <n v="29.700000000000003"/>
    <n v="30.800000000000004"/>
    <n v="0"/>
    <n v="0"/>
    <n v="24.200000000000003"/>
    <n v="29.700000000000003"/>
    <n v="17.600000000000001"/>
    <n v="0"/>
    <n v="46.2"/>
    <n v="35.200000000000003"/>
    <n v="11"/>
    <n v="0"/>
    <n v="1.1000000000000001"/>
    <n v="25.3"/>
    <n v="0"/>
    <n v="4.4000000000000004"/>
    <n v="14.3"/>
    <n v="9.9"/>
    <n v="22"/>
    <n v="14.3"/>
    <n v="2.2000000000000002"/>
    <n v="0"/>
    <n v="12.100000000000001"/>
    <n v="9.9"/>
    <x v="0"/>
  </r>
  <r>
    <x v="254"/>
    <x v="8"/>
    <x v="10"/>
    <n v="597.30000000000007"/>
    <n v="103.4"/>
    <n v="227.7"/>
    <n v="128.70000000000002"/>
    <n v="137.5"/>
    <n v="0"/>
    <n v="0.6160000000000001"/>
    <n v="0.72600000000000009"/>
    <n v="0.96800000000000008"/>
    <n v="1.0669999999999999"/>
    <n v="1.056"/>
    <n v="0.62700000000000011"/>
    <n v="0.34100000000000003"/>
    <n v="0.83600000000000008"/>
    <n v="0.29700000000000004"/>
    <n v="0.93500000000000005"/>
    <n v="0.7370000000000001"/>
    <n v="0.92400000000000004"/>
    <n v="1.0450000000000002"/>
    <n v="1.0340000000000003"/>
    <n v="0.47300000000000003"/>
    <n v="0.80300000000000005"/>
    <n v="0.33"/>
    <n v="0"/>
    <n v="9.9"/>
    <n v="13.200000000000001"/>
    <n v="31.900000000000002"/>
    <n v="7.7000000000000011"/>
    <n v="42.900000000000006"/>
    <n v="41.800000000000004"/>
    <n v="31.900000000000002"/>
    <n v="40.700000000000003"/>
    <n v="7.7000000000000011"/>
    <n v="48.400000000000006"/>
    <n v="0"/>
    <n v="35.200000000000003"/>
    <n v="9.9"/>
    <n v="4.4000000000000004"/>
    <n v="9.9"/>
    <n v="8.8000000000000007"/>
    <n v="23.1"/>
    <n v="29.700000000000003"/>
    <n v="16.5"/>
    <n v="13.200000000000001"/>
    <n v="7.7000000000000011"/>
    <n v="42.900000000000006"/>
    <n v="29.700000000000003"/>
    <n v="0"/>
    <n v="0"/>
    <n v="3.3000000000000003"/>
    <n v="1.1000000000000001"/>
    <n v="30.800000000000004"/>
    <n v="0"/>
    <n v="24.200000000000003"/>
    <n v="12.100000000000001"/>
    <n v="23.1"/>
    <n v="1.1000000000000001"/>
    <n v="9.9"/>
    <n v="0"/>
    <n v="0"/>
    <n v="16.5"/>
    <n v="11"/>
    <n v="5.5"/>
    <x v="0"/>
  </r>
  <r>
    <x v="255"/>
    <x v="8"/>
    <x v="11"/>
    <n v="535.70000000000005"/>
    <n v="116.60000000000001"/>
    <n v="92.4"/>
    <n v="177.1"/>
    <n v="149.60000000000002"/>
    <n v="0"/>
    <n v="0.51700000000000013"/>
    <n v="0.23100000000000001"/>
    <n v="0.79200000000000004"/>
    <n v="0.88000000000000012"/>
    <n v="0.9900000000000001"/>
    <n v="0.45100000000000007"/>
    <n v="0.72600000000000009"/>
    <n v="0.9900000000000001"/>
    <n v="1.056"/>
    <n v="0.23100000000000001"/>
    <n v="1.0669999999999999"/>
    <n v="0.45100000000000007"/>
    <n v="0.8580000000000001"/>
    <n v="0.36300000000000004"/>
    <n v="1.089"/>
    <n v="0.81400000000000006"/>
    <n v="0.93500000000000005"/>
    <n v="9.9"/>
    <n v="2.2000000000000002"/>
    <n v="0"/>
    <n v="14.3"/>
    <n v="6.6000000000000005"/>
    <n v="0"/>
    <n v="36.300000000000004"/>
    <n v="0"/>
    <n v="5.5"/>
    <n v="17.600000000000001"/>
    <n v="26.400000000000002"/>
    <n v="8.8000000000000007"/>
    <n v="0"/>
    <n v="28.6"/>
    <n v="27.500000000000004"/>
    <n v="31.900000000000002"/>
    <n v="6.6000000000000005"/>
    <n v="0"/>
    <n v="40.700000000000003"/>
    <n v="5.5"/>
    <n v="11"/>
    <n v="9.9"/>
    <n v="5.5"/>
    <n v="0"/>
    <n v="40.700000000000003"/>
    <n v="49.500000000000007"/>
    <n v="26.400000000000002"/>
    <n v="24.200000000000003"/>
    <n v="9.9"/>
    <n v="0"/>
    <n v="31.900000000000002"/>
    <n v="0"/>
    <n v="0"/>
    <n v="0"/>
    <n v="38.5"/>
    <n v="22"/>
    <n v="5.5"/>
    <n v="18.700000000000003"/>
    <n v="0"/>
    <n v="0"/>
    <x v="0"/>
  </r>
  <r>
    <x v="256"/>
    <x v="8"/>
    <x v="12"/>
    <n v="517"/>
    <n v="105.6"/>
    <n v="168.3"/>
    <n v="147.4"/>
    <n v="95.700000000000017"/>
    <n v="0"/>
    <n v="0.71500000000000008"/>
    <n v="0.56100000000000005"/>
    <n v="1.056"/>
    <n v="0.91300000000000014"/>
    <n v="0.52800000000000002"/>
    <n v="0.30800000000000005"/>
    <n v="0.78100000000000003"/>
    <n v="0.8580000000000001"/>
    <n v="0.56100000000000005"/>
    <n v="0.64900000000000002"/>
    <n v="1.089"/>
    <n v="1.0230000000000001"/>
    <n v="0.44000000000000006"/>
    <n v="0.83600000000000008"/>
    <n v="0.80300000000000005"/>
    <n v="0.47300000000000003"/>
    <n v="0.39600000000000002"/>
    <n v="14.3"/>
    <n v="55.000000000000007"/>
    <n v="0"/>
    <n v="7.7000000000000011"/>
    <n v="20.900000000000002"/>
    <n v="7.7000000000000011"/>
    <n v="33"/>
    <n v="0"/>
    <n v="0"/>
    <n v="29.700000000000003"/>
    <n v="25.3"/>
    <n v="8.8000000000000007"/>
    <n v="0"/>
    <n v="0"/>
    <n v="39.6"/>
    <n v="5.5"/>
    <n v="20.900000000000002"/>
    <n v="0"/>
    <n v="20.900000000000002"/>
    <n v="0"/>
    <n v="50.6"/>
    <n v="15.400000000000002"/>
    <n v="0"/>
    <n v="0"/>
    <n v="37.400000000000006"/>
    <n v="0"/>
    <n v="0"/>
    <n v="0"/>
    <n v="36.300000000000004"/>
    <n v="7.7000000000000011"/>
    <n v="0"/>
    <n v="13.200000000000001"/>
    <n v="7.7000000000000011"/>
    <n v="23.1"/>
    <n v="9.9"/>
    <n v="0"/>
    <n v="4.4000000000000004"/>
    <n v="29.700000000000003"/>
    <n v="17.600000000000001"/>
    <n v="0"/>
    <x v="0"/>
  </r>
  <r>
    <x v="257"/>
    <x v="8"/>
    <x v="13"/>
    <n v="544.50000000000011"/>
    <n v="135.30000000000001"/>
    <n v="152.9"/>
    <n v="178.20000000000002"/>
    <n v="78.100000000000009"/>
    <n v="0"/>
    <n v="0.52800000000000002"/>
    <n v="0.88000000000000012"/>
    <n v="0.86900000000000011"/>
    <n v="1.056"/>
    <n v="0.88000000000000012"/>
    <n v="0.40700000000000003"/>
    <n v="0.11000000000000001"/>
    <n v="0.72600000000000009"/>
    <n v="0.78100000000000003"/>
    <n v="0.77000000000000013"/>
    <n v="0.75900000000000012"/>
    <n v="0.89100000000000013"/>
    <n v="0.8580000000000001"/>
    <n v="1.0780000000000001"/>
    <n v="0.41800000000000004"/>
    <n v="0.62700000000000011"/>
    <n v="0.36300000000000004"/>
    <n v="0"/>
    <n v="0"/>
    <n v="9.9"/>
    <n v="14.3"/>
    <n v="57.2"/>
    <n v="0"/>
    <n v="37.400000000000006"/>
    <n v="33"/>
    <n v="0"/>
    <n v="1.1000000000000001"/>
    <n v="7.7000000000000011"/>
    <n v="12.100000000000001"/>
    <n v="0"/>
    <n v="0"/>
    <n v="3.3000000000000003"/>
    <n v="4.4000000000000004"/>
    <n v="3.3000000000000003"/>
    <n v="0"/>
    <n v="20.900000000000002"/>
    <n v="34.1"/>
    <n v="44"/>
    <n v="38.5"/>
    <n v="40.700000000000003"/>
    <n v="0"/>
    <n v="12.100000000000001"/>
    <n v="17.600000000000001"/>
    <n v="4.4000000000000004"/>
    <n v="12.100000000000001"/>
    <n v="0"/>
    <n v="8.8000000000000007"/>
    <n v="34.1"/>
    <n v="0"/>
    <n v="4.4000000000000004"/>
    <n v="8.8000000000000007"/>
    <n v="1.1000000000000001"/>
    <n v="0"/>
    <n v="0"/>
    <n v="39.6"/>
    <n v="17.600000000000001"/>
    <n v="29.700000000000003"/>
    <x v="0"/>
  </r>
  <r>
    <x v="258"/>
    <x v="8"/>
    <x v="14"/>
    <n v="546.70000000000005"/>
    <n v="213.40000000000003"/>
    <n v="107.8"/>
    <n v="146.30000000000001"/>
    <n v="79.200000000000017"/>
    <n v="0"/>
    <n v="0.72600000000000009"/>
    <n v="0.55000000000000004"/>
    <n v="0.52800000000000002"/>
    <n v="0.75900000000000012"/>
    <n v="1.089"/>
    <n v="0.71500000000000008"/>
    <n v="1.0340000000000003"/>
    <n v="1.0450000000000002"/>
    <n v="0.56100000000000005"/>
    <n v="0.80300000000000005"/>
    <n v="0.25300000000000006"/>
    <n v="1.056"/>
    <n v="0.63800000000000001"/>
    <n v="1.0669999999999999"/>
    <n v="0.78100000000000003"/>
    <n v="0.79200000000000004"/>
    <n v="0.94600000000000006"/>
    <n v="17.600000000000001"/>
    <n v="8.8000000000000007"/>
    <n v="9.9"/>
    <n v="28.6"/>
    <n v="1.1000000000000001"/>
    <n v="0"/>
    <n v="40.700000000000003"/>
    <n v="0"/>
    <n v="0"/>
    <n v="1.1000000000000001"/>
    <n v="0"/>
    <n v="0"/>
    <n v="36.300000000000004"/>
    <n v="7.7000000000000011"/>
    <n v="0"/>
    <n v="0"/>
    <n v="13.200000000000001"/>
    <n v="0"/>
    <n v="16.5"/>
    <n v="5.5"/>
    <n v="22"/>
    <n v="22"/>
    <n v="4.4000000000000004"/>
    <n v="1.1000000000000001"/>
    <n v="12.100000000000001"/>
    <n v="0"/>
    <n v="24.200000000000003"/>
    <n v="31.900000000000002"/>
    <n v="0"/>
    <n v="28.6"/>
    <n v="7.7000000000000011"/>
    <n v="36.300000000000004"/>
    <n v="23.1"/>
    <n v="18.700000000000003"/>
    <n v="22"/>
    <n v="22"/>
    <n v="47.300000000000004"/>
    <n v="0"/>
    <n v="36.300000000000004"/>
    <n v="0"/>
    <x v="0"/>
  </r>
  <r>
    <x v="259"/>
    <x v="8"/>
    <x v="15"/>
    <n v="707.30000000000007"/>
    <n v="160.60000000000002"/>
    <n v="132.00000000000003"/>
    <n v="170.5"/>
    <n v="244.20000000000002"/>
    <n v="0"/>
    <n v="0.6160000000000001"/>
    <n v="0.63800000000000001"/>
    <n v="0.8580000000000001"/>
    <n v="0.19800000000000001"/>
    <n v="0.47300000000000003"/>
    <n v="0.48400000000000004"/>
    <n v="0.66"/>
    <n v="0.67100000000000004"/>
    <n v="0.94600000000000006"/>
    <n v="1.056"/>
    <n v="1.0120000000000002"/>
    <n v="0.9900000000000001"/>
    <n v="0.93500000000000005"/>
    <n v="0.39600000000000002"/>
    <n v="0.8580000000000001"/>
    <n v="1.0010000000000001"/>
    <n v="1.056"/>
    <n v="24.200000000000003"/>
    <n v="0"/>
    <n v="0"/>
    <n v="0"/>
    <n v="14.3"/>
    <n v="30.800000000000004"/>
    <n v="30.800000000000004"/>
    <n v="1.1000000000000001"/>
    <n v="13.200000000000001"/>
    <n v="17.600000000000001"/>
    <n v="0"/>
    <n v="48.400000000000006"/>
    <n v="2.2000000000000002"/>
    <n v="22"/>
    <n v="51.7"/>
    <n v="5.5"/>
    <n v="35.200000000000003"/>
    <n v="30.800000000000004"/>
    <n v="15.400000000000002"/>
    <n v="33"/>
    <n v="39.6"/>
    <n v="17.600000000000001"/>
    <n v="11"/>
    <n v="28.6"/>
    <n v="1.1000000000000001"/>
    <n v="28.6"/>
    <n v="0"/>
    <n v="34.1"/>
    <n v="8.8000000000000007"/>
    <n v="1.1000000000000001"/>
    <n v="35.200000000000003"/>
    <n v="6.6000000000000005"/>
    <n v="9.9"/>
    <n v="46.2"/>
    <n v="0"/>
    <n v="8.8000000000000007"/>
    <n v="20.900000000000002"/>
    <n v="17.600000000000001"/>
    <n v="15.400000000000002"/>
    <n v="0"/>
    <x v="0"/>
  </r>
  <r>
    <x v="260"/>
    <x v="8"/>
    <x v="16"/>
    <n v="521.4000000000002"/>
    <n v="138.60000000000002"/>
    <n v="171.60000000000014"/>
    <n v="127.60000000000007"/>
    <n v="83.6"/>
    <n v="0"/>
    <n v="0.55000000000000004"/>
    <n v="0.95700000000000007"/>
    <n v="0.78100000000000003"/>
    <n v="0.20900000000000002"/>
    <n v="0.7370000000000001"/>
    <n v="0.7370000000000001"/>
    <n v="0.64900000000000002"/>
    <n v="1.0230000000000001"/>
    <n v="1.0669999999999999"/>
    <n v="0.8580000000000001"/>
    <n v="0.71500000000000008"/>
    <n v="0.83600000000000008"/>
    <n v="0.91300000000000014"/>
    <n v="0.71500000000000008"/>
    <n v="0.42900000000000005"/>
    <n v="0.74800000000000011"/>
    <n v="0.28600000000000003"/>
    <n v="0"/>
    <n v="38.5"/>
    <n v="41.800000000000125"/>
    <n v="28.6"/>
    <n v="59.400000000000006"/>
    <n v="0"/>
    <n v="0"/>
    <n v="0"/>
    <n v="0"/>
    <n v="3.3000000000000003"/>
    <n v="5.5"/>
    <n v="22"/>
    <n v="5.5"/>
    <n v="0"/>
    <n v="19.8"/>
    <n v="8.8000000000000007"/>
    <n v="0"/>
    <n v="4.4000000000000004"/>
    <n v="16.5"/>
    <n v="6.6000000000000005"/>
    <n v="28.6"/>
    <n v="42.900000000000006"/>
    <n v="13.200000000000001"/>
    <n v="0"/>
    <n v="6.6000000000000627"/>
    <n v="0"/>
    <n v="22"/>
    <n v="4.4000000000000004"/>
    <n v="6.6000000000000005"/>
    <n v="3.3000000000000003"/>
    <n v="15.400000000000002"/>
    <n v="9.9"/>
    <n v="9.9"/>
    <n v="37.400000000000006"/>
    <n v="27.500000000000004"/>
    <n v="12.100000000000001"/>
    <n v="0"/>
    <n v="6.6000000000000005"/>
    <n v="2.2000000000000002"/>
    <n v="17.600000000000001"/>
    <x v="0"/>
  </r>
  <r>
    <x v="261"/>
    <x v="8"/>
    <x v="17"/>
    <n v="448.79999999999995"/>
    <n v="149.60000000000002"/>
    <n v="174.9"/>
    <n v="86.9"/>
    <n v="37.400000000000006"/>
    <n v="0"/>
    <n v="0.77000000000000013"/>
    <n v="0.58300000000000007"/>
    <n v="0.84700000000000009"/>
    <n v="0.49500000000000005"/>
    <n v="0.88000000000000012"/>
    <n v="0.86900000000000011"/>
    <n v="0.92400000000000004"/>
    <n v="0.94600000000000006"/>
    <n v="0.96800000000000008"/>
    <n v="0.67100000000000004"/>
    <n v="0.7370000000000001"/>
    <n v="0.8580000000000001"/>
    <n v="0.29700000000000004"/>
    <n v="0.84700000000000009"/>
    <n v="0.44000000000000006"/>
    <n v="1.0010000000000001"/>
    <n v="0.97900000000000009"/>
    <n v="18.700000000000003"/>
    <n v="0"/>
    <n v="6.6000000000000005"/>
    <n v="22"/>
    <n v="12.100000000000001"/>
    <n v="34.1"/>
    <n v="15.400000000000002"/>
    <n v="14.3"/>
    <n v="13.200000000000001"/>
    <n v="38.5"/>
    <n v="1.1000000000000001"/>
    <n v="0"/>
    <n v="12.100000000000001"/>
    <n v="0"/>
    <n v="1.1000000000000001"/>
    <n v="0"/>
    <n v="22"/>
    <n v="0"/>
    <n v="2.2000000000000002"/>
    <n v="0"/>
    <n v="5.5"/>
    <n v="24.200000000000003"/>
    <n v="0"/>
    <n v="0"/>
    <n v="23.1"/>
    <n v="6.6000000000000005"/>
    <n v="0"/>
    <n v="3.3000000000000003"/>
    <n v="24.200000000000003"/>
    <n v="0"/>
    <n v="30.800000000000004"/>
    <n v="53.900000000000006"/>
    <n v="19.8"/>
    <n v="1.1000000000000001"/>
    <n v="16.5"/>
    <n v="7.7000000000000011"/>
    <n v="7.7000000000000011"/>
    <n v="3.3000000000000003"/>
    <n v="8.8000000000000007"/>
    <n v="0"/>
    <x v="0"/>
  </r>
  <r>
    <x v="262"/>
    <x v="8"/>
    <x v="18"/>
    <n v="721.60000000000014"/>
    <n v="171.60000000000002"/>
    <n v="249.70000000000002"/>
    <n v="110.00000000000001"/>
    <n v="190.3"/>
    <n v="0"/>
    <n v="0.24200000000000002"/>
    <n v="0.20900000000000002"/>
    <n v="0.78100000000000003"/>
    <n v="0.58300000000000007"/>
    <n v="1.056"/>
    <n v="1.056"/>
    <n v="0.93500000000000005"/>
    <n v="0.67100000000000004"/>
    <n v="1.0010000000000001"/>
    <n v="0.50600000000000012"/>
    <n v="1.089"/>
    <n v="0.52800000000000002"/>
    <n v="0.97900000000000009"/>
    <n v="0.90200000000000014"/>
    <n v="1.1000000000000001"/>
    <n v="0.90200000000000014"/>
    <n v="0.50600000000000012"/>
    <n v="6.6000000000000005"/>
    <n v="17.600000000000001"/>
    <n v="41.800000000000004"/>
    <n v="56.1"/>
    <n v="57.2"/>
    <n v="34.1"/>
    <n v="0"/>
    <n v="0"/>
    <n v="4.4000000000000004"/>
    <n v="31.900000000000002"/>
    <n v="14.3"/>
    <n v="38.5"/>
    <n v="0"/>
    <n v="47.300000000000004"/>
    <n v="8.8000000000000007"/>
    <n v="11"/>
    <n v="0"/>
    <n v="36.300000000000004"/>
    <n v="2.2000000000000002"/>
    <n v="46.2"/>
    <n v="1.1000000000000001"/>
    <n v="6.6000000000000005"/>
    <n v="23.1"/>
    <n v="17.600000000000001"/>
    <n v="0"/>
    <n v="9.9"/>
    <n v="0"/>
    <n v="0"/>
    <n v="19.8"/>
    <n v="31.900000000000002"/>
    <n v="14.3"/>
    <n v="1.1000000000000001"/>
    <n v="12.100000000000001"/>
    <n v="17.600000000000001"/>
    <n v="0"/>
    <n v="22"/>
    <n v="27.500000000000004"/>
    <n v="41.800000000000004"/>
    <n v="14.3"/>
    <n v="20.900000000000002"/>
    <x v="0"/>
  </r>
  <r>
    <x v="263"/>
    <x v="8"/>
    <x v="19"/>
    <n v="481.80000000000007"/>
    <n v="166.10000000000002"/>
    <n v="70.400000000000006"/>
    <n v="146.30000000000001"/>
    <n v="99"/>
    <n v="0"/>
    <n v="0.38500000000000006"/>
    <n v="0.89100000000000013"/>
    <n v="0.83600000000000008"/>
    <n v="0.96800000000000008"/>
    <n v="0.9900000000000001"/>
    <n v="0.69300000000000006"/>
    <n v="0.74800000000000011"/>
    <n v="1.056"/>
    <n v="0.62700000000000011"/>
    <n v="0.70400000000000007"/>
    <n v="0.96800000000000008"/>
    <n v="0.45100000000000007"/>
    <n v="0.46200000000000002"/>
    <n v="1.0010000000000001"/>
    <n v="0.12100000000000001"/>
    <n v="1.0010000000000001"/>
    <n v="0.67100000000000004"/>
    <n v="9.9"/>
    <n v="0"/>
    <n v="0"/>
    <n v="18.700000000000003"/>
    <n v="3.3000000000000003"/>
    <n v="17.600000000000001"/>
    <n v="12.100000000000001"/>
    <n v="8.8000000000000007"/>
    <n v="0"/>
    <n v="0"/>
    <n v="33"/>
    <n v="20.900000000000002"/>
    <n v="8.8000000000000007"/>
    <n v="0"/>
    <n v="0"/>
    <n v="15.400000000000002"/>
    <n v="14.3"/>
    <n v="12.100000000000001"/>
    <n v="9.9"/>
    <n v="17.600000000000001"/>
    <n v="0"/>
    <n v="0"/>
    <n v="16.5"/>
    <n v="5.5"/>
    <n v="0"/>
    <n v="29.700000000000003"/>
    <n v="14.3"/>
    <n v="42.900000000000006"/>
    <n v="0"/>
    <n v="37.400000000000006"/>
    <n v="44"/>
    <n v="0"/>
    <n v="41.800000000000004"/>
    <n v="11"/>
    <n v="0"/>
    <n v="46.2"/>
    <n v="3.3000000000000003"/>
    <n v="0"/>
    <n v="14.3"/>
    <n v="5.5"/>
    <x v="0"/>
  </r>
  <r>
    <x v="264"/>
    <x v="8"/>
    <x v="20"/>
    <n v="612.70000000000027"/>
    <n v="160.60000000000002"/>
    <n v="112.20000000000002"/>
    <n v="238.70000000000016"/>
    <n v="101.20000000000002"/>
    <n v="0"/>
    <n v="0.52800000000000002"/>
    <n v="0.75900000000000012"/>
    <n v="0.93500000000000005"/>
    <n v="0.91300000000000014"/>
    <n v="1.089"/>
    <n v="1.0780000000000001"/>
    <n v="0.7370000000000001"/>
    <n v="0.97900000000000009"/>
    <n v="0.72600000000000009"/>
    <n v="0.75900000000000012"/>
    <n v="0.88000000000000012"/>
    <n v="0.48400000000000004"/>
    <n v="1.0120000000000002"/>
    <n v="0.82500000000000007"/>
    <n v="0.63800000000000001"/>
    <n v="1.089"/>
    <n v="0.72600000000000009"/>
    <n v="45.1"/>
    <n v="3.3000000000000003"/>
    <n v="12.100000000000001"/>
    <n v="0"/>
    <n v="0"/>
    <n v="11"/>
    <n v="2.2000000000000002"/>
    <n v="4.4000000000000004"/>
    <n v="26.400000000000002"/>
    <n v="7.7000000000000011"/>
    <n v="26.400000000000002"/>
    <n v="14.3"/>
    <n v="27.500000000000004"/>
    <n v="16.5"/>
    <n v="9.9"/>
    <n v="4.4000000000000004"/>
    <n v="0"/>
    <n v="2.2000000000000002"/>
    <n v="0"/>
    <n v="26.400000000000002"/>
    <n v="0"/>
    <n v="26.400000000000002"/>
    <n v="7.7000000000001254"/>
    <n v="6.6000000000000005"/>
    <n v="55.000000000000007"/>
    <n v="40.700000000000003"/>
    <n v="9.9"/>
    <n v="37.400000000000006"/>
    <n v="11"/>
    <n v="44"/>
    <n v="19.8"/>
    <n v="1.1000000000000001"/>
    <n v="15.400000000000002"/>
    <n v="22"/>
    <n v="0"/>
    <n v="24.200000000000003"/>
    <n v="26.400000000000002"/>
    <n v="27.500000000000004"/>
    <n v="24.200000000000003"/>
    <n v="0"/>
    <x v="0"/>
  </r>
  <r>
    <x v="265"/>
    <x v="8"/>
    <x v="21"/>
    <n v="657.80000000000007"/>
    <n v="173.8000000000001"/>
    <n v="176"/>
    <n v="112.2"/>
    <n v="195.80000000000004"/>
    <n v="0"/>
    <n v="0.38500000000000001"/>
    <n v="0.68200000000000005"/>
    <n v="0.79200000000000004"/>
    <n v="0.88000000000000012"/>
    <n v="0.55000000000000004"/>
    <n v="0.68200000000000005"/>
    <n v="0.86900000000000011"/>
    <n v="0.83600000000000008"/>
    <n v="0.86900000000000011"/>
    <n v="0.74800000000000011"/>
    <n v="1.089"/>
    <n v="0.51700000000000013"/>
    <n v="1.1000000000000001"/>
    <n v="0.88000000000000012"/>
    <n v="0.77000000000000013"/>
    <n v="0.77000000000000013"/>
    <n v="0.9900000000000001"/>
    <n v="41.800000000000004"/>
    <n v="20.900000000000002"/>
    <n v="14.3"/>
    <n v="0"/>
    <n v="11"/>
    <n v="12.100000000000001"/>
    <n v="30.800000000000004"/>
    <n v="7.7000000000000011"/>
    <n v="18.700000000000003"/>
    <n v="18.700000000000003"/>
    <n v="8.8000000000000007"/>
    <n v="22"/>
    <n v="28.6"/>
    <n v="15.400000000000002"/>
    <n v="30.800000000000004"/>
    <n v="31.900000000000002"/>
    <n v="5.5"/>
    <n v="18.700000000000003"/>
    <n v="42.900000000000006"/>
    <n v="0"/>
    <n v="13.200000000000001"/>
    <n v="2.2000000000000002"/>
    <n v="17.600000000000001"/>
    <n v="0"/>
    <n v="8.8000000000000007"/>
    <n v="1.1000000000000001"/>
    <n v="0"/>
    <n v="23.1"/>
    <n v="38.5"/>
    <n v="7.7000000000000011"/>
    <n v="0"/>
    <n v="5.5"/>
    <n v="34.1"/>
    <n v="0"/>
    <n v="2.2000000000000002"/>
    <n v="7.7000000000000632"/>
    <n v="19.8"/>
    <n v="47.300000000000004"/>
    <n v="9.9"/>
    <n v="47.300000000000004"/>
    <x v="0"/>
  </r>
  <r>
    <x v="266"/>
    <x v="8"/>
    <x v="22"/>
    <n v="531.30000000000007"/>
    <n v="127.60000000000001"/>
    <n v="129.80000000000001"/>
    <n v="154"/>
    <n v="119.9"/>
    <n v="0"/>
    <n v="0.25300000000000006"/>
    <n v="0.70400000000000007"/>
    <n v="1.089"/>
    <n v="0.96800000000000008"/>
    <n v="1.0120000000000002"/>
    <n v="0.68200000000000005"/>
    <n v="0.12100000000000001"/>
    <n v="0.8580000000000001"/>
    <n v="1.0780000000000001"/>
    <n v="0.72600000000000009"/>
    <n v="0.89100000000000013"/>
    <n v="0.51700000000000013"/>
    <n v="1.089"/>
    <n v="0.6160000000000001"/>
    <n v="0.49500000000000005"/>
    <n v="1.0450000000000002"/>
    <n v="0.95700000000000007"/>
    <n v="0"/>
    <n v="39.6"/>
    <n v="0"/>
    <n v="0"/>
    <n v="0"/>
    <n v="5.5"/>
    <n v="22"/>
    <n v="16.5"/>
    <n v="29.700000000000003"/>
    <n v="16.5"/>
    <n v="26.400000000000002"/>
    <n v="29.700000000000003"/>
    <n v="5.5"/>
    <n v="11"/>
    <n v="0"/>
    <n v="1.1000000000000001"/>
    <n v="44"/>
    <n v="0"/>
    <n v="0"/>
    <n v="28.6"/>
    <n v="34.1"/>
    <n v="6.6000000000000005"/>
    <n v="16.5"/>
    <n v="0"/>
    <n v="0"/>
    <n v="0"/>
    <n v="27.500000000000004"/>
    <n v="31.900000000000002"/>
    <n v="0"/>
    <n v="37.400000000000006"/>
    <n v="7.7000000000000011"/>
    <n v="0"/>
    <n v="59.400000000000006"/>
    <n v="0"/>
    <n v="5.5"/>
    <n v="6.6000000000000005"/>
    <n v="0"/>
    <n v="22"/>
    <n v="0"/>
    <n v="26.400000000000002"/>
    <x v="0"/>
  </r>
  <r>
    <x v="267"/>
    <x v="8"/>
    <x v="23"/>
    <n v="570.90000000000009"/>
    <n v="123.20000000000002"/>
    <n v="123.20000000000002"/>
    <n v="159.5"/>
    <n v="165"/>
    <n v="0"/>
    <n v="0.35200000000000004"/>
    <n v="0.67100000000000004"/>
    <n v="0.81400000000000006"/>
    <n v="0.92400000000000004"/>
    <n v="0.58300000000000007"/>
    <n v="0.71500000000000008"/>
    <n v="0.78100000000000003"/>
    <n v="0.79200000000000004"/>
    <n v="0.82500000000000007"/>
    <n v="1.0450000000000002"/>
    <n v="0.80300000000000005"/>
    <n v="1.0669999999999999"/>
    <n v="0.83600000000000008"/>
    <n v="1.056"/>
    <n v="1.0010000000000001"/>
    <n v="0.84700000000000009"/>
    <n v="1.0120000000000002"/>
    <n v="3.3000000000000003"/>
    <n v="1.1000000000000001"/>
    <n v="8.8000000000000007"/>
    <n v="18.700000000000003"/>
    <n v="0"/>
    <n v="5.5"/>
    <n v="48.400000000000006"/>
    <n v="9.9"/>
    <n v="27.500000000000004"/>
    <n v="0"/>
    <n v="8.8000000000000007"/>
    <n v="8.8000000000000007"/>
    <n v="30.800000000000004"/>
    <n v="2.2000000000000002"/>
    <n v="14.3"/>
    <n v="14.3"/>
    <n v="53.900000000000006"/>
    <n v="39.6"/>
    <n v="1.1000000000000001"/>
    <n v="0"/>
    <n v="1.1000000000000001"/>
    <n v="8.8000000000000007"/>
    <n v="12.100000000000001"/>
    <n v="0"/>
    <n v="24.200000000000003"/>
    <n v="47.300000000000004"/>
    <n v="34.1"/>
    <n v="23.1"/>
    <n v="3.3000000000000003"/>
    <n v="5.5"/>
    <n v="27.500000000000004"/>
    <n v="7.7000000000000011"/>
    <n v="20.900000000000002"/>
    <n v="0"/>
    <n v="0"/>
    <n v="0"/>
    <n v="15.400000000000002"/>
    <n v="30.800000000000004"/>
    <n v="0"/>
    <n v="20.900000000000002"/>
    <x v="0"/>
  </r>
  <r>
    <x v="268"/>
    <x v="8"/>
    <x v="24"/>
    <n v="502.70000000000005"/>
    <n v="129.80000000000001"/>
    <n v="163.90000000000003"/>
    <n v="122.10000000000001"/>
    <n v="86.899999999999991"/>
    <n v="0"/>
    <n v="0.36300000000000004"/>
    <n v="0.64900000000000002"/>
    <n v="0.81400000000000006"/>
    <n v="0.90200000000000014"/>
    <n v="0.64900000000000002"/>
    <n v="0.88000000000000012"/>
    <n v="0.7370000000000001"/>
    <n v="0.78100000000000003"/>
    <n v="0.29700000000000004"/>
    <n v="0.60500000000000009"/>
    <n v="0.75900000000000012"/>
    <n v="0.47300000000000003"/>
    <n v="1.0780000000000001"/>
    <n v="0.28600000000000003"/>
    <n v="0.94600000000000006"/>
    <n v="1.089"/>
    <n v="0.9900000000000001"/>
    <n v="23.1"/>
    <n v="33"/>
    <n v="0"/>
    <n v="51.7"/>
    <n v="14.3"/>
    <n v="16.5"/>
    <n v="4.4000000000000004"/>
    <n v="0"/>
    <n v="20.900000000000002"/>
    <n v="0"/>
    <n v="25.3"/>
    <n v="34.1"/>
    <n v="4.4000000000000004"/>
    <n v="17.600000000000001"/>
    <n v="16.5"/>
    <n v="0"/>
    <n v="3.3000000000000003"/>
    <n v="0"/>
    <n v="0"/>
    <n v="11"/>
    <n v="45.1"/>
    <n v="0"/>
    <n v="26.400000000000002"/>
    <n v="0"/>
    <n v="13.200000000000001"/>
    <n v="15.400000000000002"/>
    <n v="2.2000000000000002"/>
    <n v="4.4000000000000004"/>
    <n v="6.6000000000000005"/>
    <n v="8.8000000000000007"/>
    <n v="4.4000000000000004"/>
    <n v="0"/>
    <n v="4.4000000000000004"/>
    <n v="9.9"/>
    <n v="27.500000000000004"/>
    <n v="30.800000000000004"/>
    <n v="26.400000000000002"/>
    <n v="0"/>
    <n v="4.4000000000000004"/>
    <n v="22"/>
    <x v="0"/>
  </r>
  <r>
    <x v="269"/>
    <x v="8"/>
    <x v="25"/>
    <n v="462"/>
    <n v="105.6"/>
    <n v="118.80000000000001"/>
    <n v="144.10000000000002"/>
    <n v="93.5"/>
    <n v="0"/>
    <n v="0.60500000000000009"/>
    <n v="0.7370000000000001"/>
    <n v="0.80300000000000005"/>
    <n v="0.63800000000000001"/>
    <n v="0.52800000000000002"/>
    <n v="1.0340000000000003"/>
    <n v="0.69300000000000006"/>
    <n v="0.67100000000000004"/>
    <n v="0.60500000000000009"/>
    <n v="0.75900000000000012"/>
    <n v="0.83600000000000008"/>
    <n v="0.48400000000000004"/>
    <n v="0.39600000000000002"/>
    <n v="1.0230000000000001"/>
    <n v="0.58300000000000007"/>
    <n v="0.92400000000000004"/>
    <n v="0.45100000000000007"/>
    <n v="30.800000000000004"/>
    <n v="0"/>
    <n v="0"/>
    <n v="13.200000000000001"/>
    <n v="7.7000000000000011"/>
    <n v="8.8000000000000007"/>
    <n v="0"/>
    <n v="3.3000000000000003"/>
    <n v="44"/>
    <n v="11"/>
    <n v="24.200000000000003"/>
    <n v="0"/>
    <n v="35.200000000000003"/>
    <n v="30.800000000000004"/>
    <n v="19.8"/>
    <n v="0"/>
    <n v="0"/>
    <n v="7.7000000000000011"/>
    <n v="0"/>
    <n v="0"/>
    <n v="0"/>
    <n v="13.200000000000001"/>
    <n v="60.500000000000007"/>
    <n v="16.5"/>
    <n v="16.5"/>
    <n v="3.3000000000000003"/>
    <n v="30.800000000000004"/>
    <n v="0"/>
    <n v="3.3000000000000003"/>
    <n v="0"/>
    <n v="9.9"/>
    <n v="0"/>
    <n v="23.1"/>
    <n v="22"/>
    <n v="8.8000000000000007"/>
    <n v="6.6000000000000005"/>
    <n v="7.7000000000000011"/>
    <n v="22"/>
    <n v="4.4000000000000004"/>
    <n v="1.1000000000000001"/>
    <x v="0"/>
  </r>
  <r>
    <x v="270"/>
    <x v="8"/>
    <x v="26"/>
    <n v="449.90000000000003"/>
    <n v="74.800000000000011"/>
    <n v="135.29999999999998"/>
    <n v="170.50000000000003"/>
    <n v="69.300000000000011"/>
    <n v="0"/>
    <n v="0.8580000000000001"/>
    <n v="0.75900000000000012"/>
    <n v="0.56100000000000005"/>
    <n v="0.25300000000000006"/>
    <n v="0.88000000000000012"/>
    <n v="0.66"/>
    <n v="0.68200000000000005"/>
    <n v="0.81400000000000006"/>
    <n v="0.83600000000000008"/>
    <n v="0.7370000000000001"/>
    <n v="1.1000000000000001"/>
    <n v="1.0669999999999999"/>
    <n v="0.9900000000000001"/>
    <n v="0.40700000000000003"/>
    <n v="1.056"/>
    <n v="0.64900000000000002"/>
    <n v="0.39600000000000002"/>
    <n v="4.4000000000000004"/>
    <n v="37.400000000000006"/>
    <n v="24.200000000000003"/>
    <n v="0"/>
    <n v="28.6"/>
    <n v="17.600000000000001"/>
    <n v="8.8000000000000007"/>
    <n v="3.3000000000000003"/>
    <n v="6.6000000000000005"/>
    <n v="4.4000000000000004"/>
    <n v="8.8000000000000007"/>
    <n v="0"/>
    <n v="23.1"/>
    <n v="1.1000000000000001"/>
    <n v="16.5"/>
    <n v="15.400000000000002"/>
    <n v="0"/>
    <n v="9.9"/>
    <n v="3.3000000000000003"/>
    <n v="0"/>
    <n v="0"/>
    <n v="25.3"/>
    <n v="8.8000000000000007"/>
    <n v="19.8"/>
    <n v="6.6000000000000005"/>
    <n v="36.300000000000004"/>
    <n v="6.6000000000000005"/>
    <n v="3.3000000000000003"/>
    <n v="49.500000000000007"/>
    <n v="14.3"/>
    <n v="5.5"/>
    <n v="0"/>
    <n v="1.1000000000000001"/>
    <n v="0"/>
    <n v="5.5"/>
    <n v="22"/>
    <n v="3.3000000000000003"/>
    <n v="37.400000000000006"/>
    <n v="0"/>
    <n v="0"/>
    <x v="0"/>
  </r>
  <r>
    <x v="271"/>
    <x v="8"/>
    <x v="27"/>
    <n v="623.70000000000016"/>
    <n v="146.30000000000001"/>
    <n v="211.20000000000002"/>
    <n v="117.70000000000013"/>
    <n v="148.5"/>
    <n v="0"/>
    <n v="0.52800000000000002"/>
    <n v="0.63800000000000001"/>
    <n v="0.70400000000000007"/>
    <n v="0.91300000000000014"/>
    <n v="1.0669999999999999"/>
    <n v="0.88000000000000012"/>
    <n v="0.86900000000000011"/>
    <n v="1.0120000000000002"/>
    <n v="0.74800000000000011"/>
    <n v="0.11000000000000001"/>
    <n v="0.78100000000000003"/>
    <n v="0.50600000000000012"/>
    <n v="1.0669999999999999"/>
    <n v="1.0450000000000002"/>
    <n v="0.46200000000000002"/>
    <n v="1.0010000000000001"/>
    <n v="0.45100000000000007"/>
    <n v="46.2"/>
    <n v="47.300000000000004"/>
    <n v="18.700000000000003"/>
    <n v="7.7000000000000011"/>
    <n v="14.3"/>
    <n v="13.200000000000001"/>
    <n v="25.3"/>
    <n v="0"/>
    <n v="38.5"/>
    <n v="0"/>
    <n v="1.1000000000000001"/>
    <n v="25.3"/>
    <n v="30.800000000000004"/>
    <n v="0"/>
    <n v="8.8000000000000007"/>
    <n v="34.1"/>
    <n v="0"/>
    <n v="6.6000000000000005"/>
    <n v="4.4000000000000004"/>
    <n v="38.5"/>
    <n v="4.4000000000000004"/>
    <n v="13.200000000000001"/>
    <n v="19.8"/>
    <n v="1.1000000000000001"/>
    <n v="11.000000000000126"/>
    <n v="15.400000000000002"/>
    <n v="22"/>
    <n v="24.200000000000003"/>
    <n v="5.5"/>
    <n v="1.1000000000000001"/>
    <n v="0"/>
    <n v="0"/>
    <n v="9.9"/>
    <n v="9.9"/>
    <n v="46.2"/>
    <n v="27.500000000000004"/>
    <n v="24.200000000000003"/>
    <n v="14.3"/>
    <n v="4.4000000000000004"/>
    <n v="9.9"/>
    <x v="0"/>
  </r>
  <r>
    <x v="272"/>
    <x v="8"/>
    <x v="28"/>
    <n v="501.6"/>
    <n v="112.2"/>
    <n v="127.60000000000001"/>
    <n v="102.30000000000001"/>
    <n v="159.5"/>
    <n v="0"/>
    <n v="1.0450000000000002"/>
    <n v="0.18700000000000003"/>
    <n v="0.52800000000000002"/>
    <n v="0.83600000000000008"/>
    <n v="1.0230000000000001"/>
    <n v="0.82500000000000007"/>
    <n v="0.72600000000000009"/>
    <n v="0.94600000000000006"/>
    <n v="0.8580000000000001"/>
    <n v="0.30800000000000005"/>
    <n v="0.68200000000000005"/>
    <n v="0.49500000000000005"/>
    <n v="0.93500000000000005"/>
    <n v="0.88000000000000012"/>
    <n v="0.60500000000000009"/>
    <n v="1.0230000000000001"/>
    <n v="0.97900000000000009"/>
    <n v="33"/>
    <n v="16.5"/>
    <n v="4.4000000000000004"/>
    <n v="22"/>
    <n v="1.1000000000000001"/>
    <n v="4.4000000000000004"/>
    <n v="24.200000000000003"/>
    <n v="19.8"/>
    <n v="0"/>
    <n v="2.2000000000000002"/>
    <n v="1.1000000000000001"/>
    <n v="22"/>
    <n v="0"/>
    <n v="0"/>
    <n v="40.700000000000003"/>
    <n v="3.3000000000000003"/>
    <n v="2.2000000000000002"/>
    <n v="14.3"/>
    <n v="29.700000000000003"/>
    <n v="47.300000000000004"/>
    <n v="17.600000000000001"/>
    <n v="3.3000000000000003"/>
    <n v="17.600000000000001"/>
    <n v="0"/>
    <n v="7.7000000000000011"/>
    <n v="24.200000000000003"/>
    <n v="0"/>
    <n v="2.2000000000000002"/>
    <n v="6.6000000000000005"/>
    <n v="23.1"/>
    <n v="28.6"/>
    <n v="2.2000000000000002"/>
    <n v="16.5"/>
    <n v="17.600000000000001"/>
    <n v="0"/>
    <n v="5.5"/>
    <n v="0"/>
    <n v="23.1"/>
    <n v="18.700000000000003"/>
    <n v="0"/>
    <x v="0"/>
  </r>
  <r>
    <x v="273"/>
    <x v="8"/>
    <x v="29"/>
    <n v="530.20000000000016"/>
    <n v="111.10000000000001"/>
    <n v="157.30000000000001"/>
    <n v="144.10000000000002"/>
    <n v="117.70000000000007"/>
    <n v="0"/>
    <n v="0.37400000000000005"/>
    <n v="0.30800000000000005"/>
    <n v="0.94600000000000006"/>
    <n v="0.96800000000000008"/>
    <n v="1.056"/>
    <n v="0.60500000000000009"/>
    <n v="1.056"/>
    <n v="0.86900000000000011"/>
    <n v="0.82500000000000007"/>
    <n v="0.74800000000000011"/>
    <n v="0.68200000000000005"/>
    <n v="0.75900000000000012"/>
    <n v="0.31900000000000001"/>
    <n v="1.0780000000000001"/>
    <n v="0.6160000000000001"/>
    <n v="0.93500000000000005"/>
    <n v="0.82500000000000007"/>
    <n v="27.500000000000004"/>
    <n v="0"/>
    <n v="2.2000000000000002"/>
    <n v="0"/>
    <n v="41.800000000000004"/>
    <n v="9.9"/>
    <n v="53.900000000000006"/>
    <n v="0"/>
    <n v="13.200000000000001"/>
    <n v="8.8000000000000007"/>
    <n v="41.800000000000004"/>
    <n v="0"/>
    <n v="12.100000000000001"/>
    <n v="58.300000000000004"/>
    <n v="0"/>
    <n v="31.900000000000002"/>
    <n v="15.400000000000064"/>
    <n v="0"/>
    <n v="0"/>
    <n v="0"/>
    <n v="3.3000000000000003"/>
    <n v="13.200000000000001"/>
    <n v="9.9"/>
    <n v="2.2000000000000002"/>
    <n v="18.700000000000003"/>
    <n v="31.900000000000002"/>
    <n v="5.5"/>
    <n v="22"/>
    <n v="37.400000000000006"/>
    <n v="0"/>
    <n v="12.100000000000001"/>
    <n v="16.5"/>
    <n v="0"/>
    <n v="30.800000000000004"/>
    <n v="0"/>
    <n v="16.5"/>
    <n v="16.5"/>
    <n v="0"/>
    <n v="0"/>
    <n v="18.700000000000003"/>
    <x v="0"/>
  </r>
  <r>
    <x v="274"/>
    <x v="9"/>
    <x v="0"/>
    <n v="420.20000000000016"/>
    <n v="148.5"/>
    <n v="63.800000000000004"/>
    <n v="140.80000000000013"/>
    <n v="67.100000000000009"/>
    <n v="0"/>
    <n v="0.59400000000000008"/>
    <n v="0.7370000000000001"/>
    <n v="0.84700000000000009"/>
    <n v="0.84700000000000009"/>
    <n v="0.23100000000000001"/>
    <n v="0.49500000000000005"/>
    <n v="0.68200000000000005"/>
    <n v="0.11000000000000001"/>
    <n v="0.59400000000000008"/>
    <n v="0.72600000000000009"/>
    <n v="0.75900000000000012"/>
    <n v="0.56100000000000005"/>
    <n v="0.96800000000000008"/>
    <n v="1.0340000000000003"/>
    <n v="1.089"/>
    <n v="0.45100000000000007"/>
    <n v="0.81400000000000006"/>
    <n v="8.8000000000000007"/>
    <n v="24.200000000000003"/>
    <n v="8.8000000000000007"/>
    <n v="2.2000000000000002"/>
    <n v="0"/>
    <n v="1.1000000000000001"/>
    <n v="2.2000000000000002"/>
    <n v="0"/>
    <n v="0"/>
    <n v="16.5"/>
    <n v="7.7000000000000011"/>
    <n v="0"/>
    <n v="18.700000000000003"/>
    <n v="0"/>
    <n v="3.3000000000000003"/>
    <n v="0"/>
    <n v="4.4000000000000004"/>
    <n v="27.500000000000004"/>
    <n v="13.200000000000001"/>
    <n v="0"/>
    <n v="16.500000000000128"/>
    <n v="7.7000000000000011"/>
    <n v="37.400000000000006"/>
    <n v="24.200000000000003"/>
    <n v="0"/>
    <n v="39.6"/>
    <n v="0"/>
    <n v="12.100000000000001"/>
    <n v="1.1000000000000001"/>
    <n v="2.2000000000000002"/>
    <n v="31.900000000000002"/>
    <n v="9.9"/>
    <n v="26.400000000000002"/>
    <n v="0"/>
    <n v="19.8"/>
    <n v="5.5"/>
    <n v="1.1000000000000001"/>
    <n v="0"/>
    <n v="22"/>
    <n v="31.900000000000002"/>
    <x v="0"/>
  </r>
  <r>
    <x v="275"/>
    <x v="9"/>
    <x v="1"/>
    <n v="509.30000000000024"/>
    <n v="143.00000000000003"/>
    <n v="115.49999999999999"/>
    <n v="155.10000000000028"/>
    <n v="95.7"/>
    <n v="0"/>
    <n v="0.90200000000000014"/>
    <n v="0.68200000000000005"/>
    <n v="0.97900000000000009"/>
    <n v="0.58300000000000007"/>
    <n v="0.9900000000000001"/>
    <n v="0.7370000000000001"/>
    <n v="0.28600000000000003"/>
    <n v="0.6160000000000001"/>
    <n v="1.0230000000000001"/>
    <n v="0.68200000000000005"/>
    <n v="0.63800000000000001"/>
    <n v="0.86900000000000011"/>
    <n v="1.056"/>
    <n v="0.49500000000000005"/>
    <n v="0.95700000000000007"/>
    <n v="0.86900000000000011"/>
    <n v="0.92400000000000004"/>
    <n v="19.8"/>
    <n v="8.8000000000000007"/>
    <n v="37.400000000000006"/>
    <n v="39.6"/>
    <n v="0"/>
    <n v="0"/>
    <n v="0"/>
    <n v="0"/>
    <n v="6.6000000000000005"/>
    <n v="3.3000000000000003"/>
    <n v="24.200000000000003"/>
    <n v="7.7000000000000011"/>
    <n v="0"/>
    <n v="0"/>
    <n v="0"/>
    <n v="5.5"/>
    <n v="49.500000000000007"/>
    <n v="2.2000000000000002"/>
    <n v="23.1"/>
    <n v="7.7000000000000011"/>
    <n v="23.1"/>
    <n v="42.900000000000006"/>
    <n v="4.4000000000000004"/>
    <n v="0"/>
    <n v="18.700000000000003"/>
    <n v="16.5"/>
    <n v="0"/>
    <n v="8.8000000000002512"/>
    <n v="19.8"/>
    <n v="20.900000000000002"/>
    <n v="33"/>
    <n v="12.100000000000001"/>
    <n v="0"/>
    <n v="16.5"/>
    <n v="0"/>
    <n v="28.6"/>
    <n v="9.9000000000000323"/>
    <n v="0"/>
    <n v="19.8"/>
    <n v="23.1"/>
    <x v="0"/>
  </r>
  <r>
    <x v="276"/>
    <x v="9"/>
    <x v="2"/>
    <n v="507.10000000000008"/>
    <n v="111.10000000000001"/>
    <n v="132"/>
    <n v="189.20000000000002"/>
    <n v="74.8"/>
    <n v="0"/>
    <n v="0.52800000000000002"/>
    <n v="0.59400000000000008"/>
    <n v="0.79200000000000004"/>
    <n v="0.41800000000000004"/>
    <n v="0.41800000000000004"/>
    <n v="0.78100000000000003"/>
    <n v="0.86900000000000011"/>
    <n v="0.78100000000000003"/>
    <n v="0.95700000000000007"/>
    <n v="0.74800000000000011"/>
    <n v="0.74800000000000011"/>
    <n v="1.0340000000000003"/>
    <n v="0.28600000000000003"/>
    <n v="0.60500000000000009"/>
    <n v="0.94600000000000006"/>
    <n v="0.41800000000000004"/>
    <n v="0.62700000000000011"/>
    <n v="19.8"/>
    <n v="0"/>
    <n v="1.1000000000000001"/>
    <n v="5.5"/>
    <n v="13.200000000000001"/>
    <n v="14.3"/>
    <n v="0"/>
    <n v="4.4000000000000004"/>
    <n v="36.300000000000004"/>
    <n v="37.400000000000006"/>
    <n v="2.2000000000000002"/>
    <n v="14.3"/>
    <n v="0"/>
    <n v="31.900000000000002"/>
    <n v="0"/>
    <n v="2.2000000000000002"/>
    <n v="9.9"/>
    <n v="2.2000000000000002"/>
    <n v="13.200000000000001"/>
    <n v="1.1000000000000001"/>
    <n v="38.5"/>
    <n v="0"/>
    <n v="2.2000000000000002"/>
    <n v="38.5"/>
    <n v="35.200000000000003"/>
    <n v="24.200000000000003"/>
    <n v="34.1"/>
    <n v="12.100000000000001"/>
    <n v="4.4000000000000004"/>
    <n v="0"/>
    <n v="3.3000000000000003"/>
    <n v="27.500000000000004"/>
    <n v="0"/>
    <n v="14.3"/>
    <n v="8.8000000000000007"/>
    <n v="0"/>
    <n v="16.5"/>
    <n v="5.5"/>
    <n v="35.200000000000003"/>
    <n v="0"/>
    <x v="0"/>
  </r>
  <r>
    <x v="277"/>
    <x v="9"/>
    <x v="3"/>
    <n v="424.6"/>
    <n v="84.699999999999989"/>
    <n v="139.70000000000002"/>
    <n v="91.300000000000011"/>
    <n v="108.9"/>
    <n v="0"/>
    <n v="0.38500000000000006"/>
    <n v="0.77000000000000013"/>
    <n v="0.79200000000000004"/>
    <n v="0.90200000000000014"/>
    <n v="1.0230000000000001"/>
    <n v="1.0340000000000003"/>
    <n v="0.86900000000000011"/>
    <n v="0.75900000000000012"/>
    <n v="0.79200000000000004"/>
    <n v="0.67100000000000004"/>
    <n v="0.29700000000000004"/>
    <n v="0.8580000000000001"/>
    <n v="0.37400000000000005"/>
    <n v="0.94600000000000006"/>
    <n v="0.11000000000000001"/>
    <n v="1.089"/>
    <n v="0.45100000000000007"/>
    <n v="0"/>
    <n v="13.200000000000001"/>
    <n v="17.600000000000001"/>
    <n v="38.5"/>
    <n v="15.400000000000002"/>
    <n v="13.200000000000001"/>
    <n v="4.4000000000000004"/>
    <n v="6.6000000000000005"/>
    <n v="30.800000000000004"/>
    <n v="0"/>
    <n v="6.6000000000000005"/>
    <n v="5.5"/>
    <n v="0"/>
    <n v="25.3"/>
    <n v="19.8"/>
    <n v="0"/>
    <n v="6.6000000000000005"/>
    <n v="0"/>
    <n v="1.1000000000000001"/>
    <n v="50.6"/>
    <n v="17.600000000000001"/>
    <n v="5.5"/>
    <n v="12.100000000000001"/>
    <n v="9.9"/>
    <n v="16.5"/>
    <n v="0"/>
    <n v="14.3"/>
    <n v="9.9"/>
    <n v="5.5"/>
    <n v="0"/>
    <n v="0"/>
    <n v="0"/>
    <n v="0"/>
    <n v="5.5"/>
    <n v="27.500000000000004"/>
    <n v="0"/>
    <n v="14.3"/>
    <n v="3.3000000000000003"/>
    <n v="5.5"/>
    <n v="28.6"/>
    <x v="0"/>
  </r>
  <r>
    <x v="278"/>
    <x v="9"/>
    <x v="4"/>
    <n v="601.70000000000005"/>
    <n v="140.80000000000001"/>
    <n v="151.79999999999998"/>
    <n v="132"/>
    <n v="177.1"/>
    <n v="0"/>
    <n v="0.86900000000000011"/>
    <n v="0.55000000000000004"/>
    <n v="1.0230000000000001"/>
    <n v="0.9900000000000001"/>
    <n v="1.0230000000000001"/>
    <n v="0.83600000000000008"/>
    <n v="0.67100000000000004"/>
    <n v="0.8580000000000001"/>
    <n v="0.74800000000000011"/>
    <n v="0.66"/>
    <n v="1.0669999999999999"/>
    <n v="0.16500000000000001"/>
    <n v="0.88000000000000012"/>
    <n v="1.0340000000000003"/>
    <n v="0.58300000000000007"/>
    <n v="0.6160000000000001"/>
    <n v="0.31900000000000001"/>
    <n v="15.400000000000002"/>
    <n v="6.6000000000000005"/>
    <n v="16.5"/>
    <n v="5.5"/>
    <n v="7.7000000000000011"/>
    <n v="40.700000000000003"/>
    <n v="6.6000000000000005"/>
    <n v="35.200000000000003"/>
    <n v="17.600000000000001"/>
    <n v="0"/>
    <n v="5.5"/>
    <n v="11"/>
    <n v="18.700000000000003"/>
    <n v="5.5"/>
    <n v="9.9"/>
    <n v="17.600000000000001"/>
    <n v="8.8000000000000007"/>
    <n v="49.500000000000007"/>
    <n v="46.2"/>
    <n v="9.9"/>
    <n v="13.200000000000001"/>
    <n v="0"/>
    <n v="44"/>
    <n v="5.5"/>
    <n v="1.1000000000000001"/>
    <n v="7.7000000000000011"/>
    <n v="0"/>
    <n v="38.5"/>
    <n v="22"/>
    <n v="0"/>
    <n v="0"/>
    <n v="3.3000000000000003"/>
    <n v="44"/>
    <n v="6.6000000000000005"/>
    <n v="19.8"/>
    <n v="17.600000000000001"/>
    <n v="33"/>
    <n v="16.5"/>
    <n v="0"/>
    <n v="0"/>
    <x v="0"/>
  </r>
  <r>
    <x v="279"/>
    <x v="9"/>
    <x v="5"/>
    <n v="557.70000000000005"/>
    <n v="129.80000000000013"/>
    <n v="182.60000000000002"/>
    <n v="116.6"/>
    <n v="128.69999999999999"/>
    <n v="0"/>
    <n v="0.44000000000000006"/>
    <n v="0.36300000000000004"/>
    <n v="0.89100000000000013"/>
    <n v="1.089"/>
    <n v="0.9900000000000001"/>
    <n v="0.53900000000000003"/>
    <n v="1.0780000000000001"/>
    <n v="0.88000000000000012"/>
    <n v="1.0780000000000001"/>
    <n v="0.68200000000000005"/>
    <n v="0.37400000000000005"/>
    <n v="0.77000000000000013"/>
    <n v="1.0010000000000001"/>
    <n v="0.45100000000000007"/>
    <n v="0.9900000000000001"/>
    <n v="0.8580000000000001"/>
    <n v="0.6160000000000001"/>
    <n v="9.9"/>
    <n v="17.600000000000001"/>
    <n v="46.2"/>
    <n v="0"/>
    <n v="16.5"/>
    <n v="3.3000000000000003"/>
    <n v="20.900000000000002"/>
    <n v="11"/>
    <n v="0"/>
    <n v="57.2"/>
    <n v="0"/>
    <n v="3.3000000000000003"/>
    <n v="24.200000000000003"/>
    <n v="25.3"/>
    <n v="5.5"/>
    <n v="29.700000000000003"/>
    <n v="5.5"/>
    <n v="23.1"/>
    <n v="12.100000000000001"/>
    <n v="0"/>
    <n v="0"/>
    <n v="0"/>
    <n v="0"/>
    <n v="39.6"/>
    <n v="0"/>
    <n v="0"/>
    <n v="0"/>
    <n v="38.5"/>
    <n v="15.400000000000002"/>
    <n v="23.1"/>
    <n v="0"/>
    <n v="36.300000000000004"/>
    <n v="22"/>
    <n v="0"/>
    <n v="12.100000000000001"/>
    <n v="16.5"/>
    <n v="0"/>
    <n v="5.5"/>
    <n v="35.200000000000003"/>
    <n v="2.2000000000001254"/>
    <x v="0"/>
  </r>
  <r>
    <x v="280"/>
    <x v="9"/>
    <x v="6"/>
    <n v="539"/>
    <n v="148.5"/>
    <n v="59.4"/>
    <n v="201.30000000000004"/>
    <n v="129.80000000000001"/>
    <n v="0"/>
    <n v="0.88000000000000012"/>
    <n v="0.56100000000000005"/>
    <n v="0.64900000000000002"/>
    <n v="0.93500000000000005"/>
    <n v="1.0010000000000001"/>
    <n v="0.27500000000000002"/>
    <n v="0.12100000000000001"/>
    <n v="0.8580000000000001"/>
    <n v="1.0340000000000003"/>
    <n v="0.92400000000000004"/>
    <n v="1.0230000000000001"/>
    <n v="1.0340000000000003"/>
    <n v="0.93500000000000005"/>
    <n v="0.9900000000000001"/>
    <n v="0.11000000000000001"/>
    <n v="1.1000000000000001"/>
    <n v="1.1000000000000001"/>
    <n v="18.700000000000003"/>
    <n v="11"/>
    <n v="5.5"/>
    <n v="0"/>
    <n v="4.4000000000000004"/>
    <n v="0"/>
    <n v="5.5"/>
    <n v="0"/>
    <n v="11"/>
    <n v="3.3000000000000003"/>
    <n v="44"/>
    <n v="11"/>
    <n v="0"/>
    <n v="30.800000000000004"/>
    <n v="3.3000000000000003"/>
    <n v="23.1"/>
    <n v="35.200000000000003"/>
    <n v="6.6000000000000005"/>
    <n v="0"/>
    <n v="19.8"/>
    <n v="18.700000000000003"/>
    <n v="24.200000000000003"/>
    <n v="15.400000000000002"/>
    <n v="31.900000000000002"/>
    <n v="7.7000000000000011"/>
    <n v="18.700000000000003"/>
    <n v="45.1"/>
    <n v="5.5"/>
    <n v="14.3"/>
    <n v="19.8"/>
    <n v="0"/>
    <n v="17.600000000000001"/>
    <n v="50.6"/>
    <n v="0"/>
    <n v="16.5"/>
    <n v="13.200000000000001"/>
    <n v="1.1000000000000001"/>
    <n v="8.8000000000000007"/>
    <n v="2.2000000000000002"/>
    <n v="38.5"/>
    <x v="0"/>
  </r>
  <r>
    <x v="281"/>
    <x v="9"/>
    <x v="7"/>
    <n v="416.90000000000009"/>
    <n v="46.2"/>
    <n v="160.60000000000002"/>
    <n v="102.30000000000001"/>
    <n v="107.80000000000007"/>
    <n v="0"/>
    <n v="0.92400000000000004"/>
    <n v="0.30800000000000005"/>
    <n v="0.88000000000000012"/>
    <n v="0.16500000000000001"/>
    <n v="1.056"/>
    <n v="1.0669999999999999"/>
    <n v="1.0340000000000003"/>
    <n v="0.70400000000000007"/>
    <n v="0.63800000000000001"/>
    <n v="0.74800000000000011"/>
    <n v="0.8580000000000001"/>
    <n v="0.37400000000000005"/>
    <n v="1.0450000000000002"/>
    <n v="0.90200000000000014"/>
    <n v="0.16500000000000001"/>
    <n v="0.8580000000000001"/>
    <n v="0.77000000000000013"/>
    <n v="5.5"/>
    <n v="4.4000000000000004"/>
    <n v="49.500000000000007"/>
    <n v="0"/>
    <n v="42.900000000000006"/>
    <n v="0"/>
    <n v="36.300000000000004"/>
    <n v="0"/>
    <n v="0"/>
    <n v="22"/>
    <n v="19.8"/>
    <n v="0"/>
    <n v="12.100000000000001"/>
    <n v="8.8000000000000007"/>
    <n v="13.200000000000001"/>
    <n v="2.2000000000000628"/>
    <n v="36.300000000000004"/>
    <n v="27.500000000000004"/>
    <n v="3.3000000000000003"/>
    <n v="4.4000000000000004"/>
    <n v="42.900000000000006"/>
    <n v="1.1000000000000001"/>
    <n v="9.9"/>
    <n v="0"/>
    <n v="7.7000000000000011"/>
    <n v="3.3000000000000003"/>
    <n v="7.7000000000000011"/>
    <n v="25.3"/>
    <n v="4.4000000000000004"/>
    <n v="0"/>
    <n v="0"/>
    <n v="2.2000000000000002"/>
    <n v="0"/>
    <n v="0"/>
    <n v="0"/>
    <n v="16.5"/>
    <n v="0"/>
    <n v="15.400000000000002"/>
    <n v="6.6000000000000005"/>
    <n v="5.5"/>
    <x v="0"/>
  </r>
  <r>
    <x v="282"/>
    <x v="9"/>
    <x v="8"/>
    <n v="532.40000000000009"/>
    <n v="110"/>
    <n v="158.40000000000009"/>
    <n v="105.60000000000001"/>
    <n v="158.4"/>
    <n v="1"/>
    <n v="0.30800000000000005"/>
    <n v="0.64900000000000002"/>
    <n v="0.55000000000000004"/>
    <n v="0.9900000000000001"/>
    <n v="1.0450000000000002"/>
    <n v="0.48400000000000004"/>
    <n v="0.70400000000000007"/>
    <n v="0.46200000000000002"/>
    <n v="0.48400000000000004"/>
    <n v="1.056"/>
    <n v="0.27500000000000002"/>
    <n v="1.1000000000000001"/>
    <n v="1.0340000000000003"/>
    <n v="0.89100000000000013"/>
    <n v="0.9900000000000001"/>
    <n v="1.056"/>
    <n v="0.8580000000000001"/>
    <n v="22"/>
    <n v="28.6"/>
    <n v="14.3"/>
    <n v="0"/>
    <n v="0"/>
    <n v="24.200000000000003"/>
    <n v="12.100000000000064"/>
    <n v="23.1"/>
    <n v="4.4000000000000004"/>
    <n v="29.700000000000003"/>
    <n v="0"/>
    <n v="31.900000000000002"/>
    <n v="25.3"/>
    <n v="0"/>
    <n v="42.900000000000006"/>
    <n v="3.3000000000000003"/>
    <n v="36.300000000000004"/>
    <n v="0"/>
    <n v="12.100000000000001"/>
    <n v="6.6000000000000005"/>
    <n v="0"/>
    <n v="0"/>
    <n v="5.5"/>
    <n v="8.8000000000000007"/>
    <n v="40.700000000000003"/>
    <n v="0"/>
    <n v="41.800000000000004"/>
    <n v="0"/>
    <n v="0"/>
    <n v="8.8000000000000007"/>
    <n v="5.5"/>
    <n v="8.8000000000000007"/>
    <n v="2.2000000000000002"/>
    <n v="5.5"/>
    <n v="16.5"/>
    <n v="0"/>
    <n v="8.8000000000000007"/>
    <n v="28.6"/>
    <n v="34.1"/>
    <n v="0"/>
    <x v="0"/>
  </r>
  <r>
    <x v="283"/>
    <x v="9"/>
    <x v="9"/>
    <n v="442.20000000000005"/>
    <n v="106.70000000000003"/>
    <n v="192.5"/>
    <n v="85.800000000000011"/>
    <n v="57.2"/>
    <n v="0"/>
    <n v="0.53900000000000003"/>
    <n v="0.55000000000000004"/>
    <n v="0.26400000000000001"/>
    <n v="0.6160000000000001"/>
    <n v="0.48400000000000004"/>
    <n v="0.79200000000000004"/>
    <n v="0.83600000000000008"/>
    <n v="0.67100000000000004"/>
    <n v="0.97900000000000009"/>
    <n v="1.0120000000000002"/>
    <n v="0.78100000000000003"/>
    <n v="1.0230000000000001"/>
    <n v="0.59400000000000008"/>
    <n v="0.66"/>
    <n v="0.47300000000000003"/>
    <n v="1.1000000000000001"/>
    <n v="0.77000000000000013"/>
    <n v="50.6"/>
    <n v="46.2"/>
    <n v="14.3"/>
    <n v="14.3"/>
    <n v="50.6"/>
    <n v="0"/>
    <n v="9.9"/>
    <n v="5.5"/>
    <n v="0"/>
    <n v="1.1000000000000001"/>
    <n v="45.1"/>
    <n v="26.400000000000002"/>
    <n v="0"/>
    <n v="14.3"/>
    <n v="0"/>
    <n v="0"/>
    <n v="0"/>
    <n v="16.5"/>
    <n v="0"/>
    <n v="0"/>
    <n v="13.200000000000001"/>
    <n v="0"/>
    <n v="7.7000000000000011"/>
    <n v="25.3"/>
    <n v="14.3"/>
    <n v="0"/>
    <n v="4.4000000000000004"/>
    <n v="0"/>
    <n v="16.5"/>
    <n v="4.4000000000000004"/>
    <n v="12.100000000000001"/>
    <n v="7.7000000000000011"/>
    <n v="24.200000000000003"/>
    <n v="8.8000000000000007"/>
    <n v="20.900000000000002"/>
    <n v="2.2000000000000002"/>
    <n v="0"/>
    <n v="20.900000000000002"/>
    <n v="9.9"/>
    <n v="0"/>
    <x v="0"/>
  </r>
  <r>
    <x v="284"/>
    <x v="9"/>
    <x v="10"/>
    <n v="530.19999999999993"/>
    <n v="138.6"/>
    <n v="97.899999999999991"/>
    <n v="126.50000000000001"/>
    <n v="167.19999999999996"/>
    <n v="0"/>
    <n v="1.0120000000000002"/>
    <n v="0.68200000000000005"/>
    <n v="0.94600000000000006"/>
    <n v="0.88000000000000012"/>
    <n v="0.88000000000000012"/>
    <n v="1.0010000000000001"/>
    <n v="0.78100000000000003"/>
    <n v="0.68200000000000005"/>
    <n v="0.82500000000000007"/>
    <n v="0.66"/>
    <n v="0.78100000000000003"/>
    <n v="0.95700000000000007"/>
    <n v="1.0230000000000001"/>
    <n v="1.0230000000000001"/>
    <n v="0.55000000000000004"/>
    <n v="0.34100000000000003"/>
    <n v="0.33"/>
    <n v="6.6000000000000005"/>
    <n v="11"/>
    <n v="0"/>
    <n v="11"/>
    <n v="4.4000000000000004"/>
    <n v="14.3"/>
    <n v="4.4000000000000004"/>
    <n v="37.400000000000006"/>
    <n v="8.8000000000000007"/>
    <n v="0"/>
    <n v="0"/>
    <n v="14.299999999999939"/>
    <n v="2.2000000000000002"/>
    <n v="25.3"/>
    <n v="7.7000000000000011"/>
    <n v="16.5"/>
    <n v="27.500000000000004"/>
    <n v="0"/>
    <n v="37.400000000000006"/>
    <n v="36.300000000000004"/>
    <n v="5.5"/>
    <n v="23.1"/>
    <n v="12.100000000000001"/>
    <n v="0"/>
    <n v="6.6000000000000005"/>
    <n v="0"/>
    <n v="20.900000000000002"/>
    <n v="0"/>
    <n v="42.900000000000006"/>
    <n v="15.400000000000002"/>
    <n v="0"/>
    <n v="16.5"/>
    <n v="20.900000000000002"/>
    <n v="13.200000000000001"/>
    <n v="0"/>
    <n v="40.700000000000003"/>
    <n v="14.3"/>
    <n v="16.5"/>
    <n v="1.1000000000000001"/>
    <n v="15.400000000000002"/>
    <x v="0"/>
  </r>
  <r>
    <x v="285"/>
    <x v="9"/>
    <x v="11"/>
    <n v="492.8"/>
    <n v="89.100000000000009"/>
    <n v="165.00000000000003"/>
    <n v="92.399999999999991"/>
    <n v="146.30000000000001"/>
    <n v="0"/>
    <n v="0.46200000000000002"/>
    <n v="0.88000000000000012"/>
    <n v="0.94600000000000006"/>
    <n v="0.44000000000000006"/>
    <n v="0.92400000000000004"/>
    <n v="0.26400000000000001"/>
    <n v="0.69300000000000006"/>
    <n v="0.75900000000000012"/>
    <n v="1.0120000000000002"/>
    <n v="0.77000000000000013"/>
    <n v="0.75900000000000012"/>
    <n v="0.48400000000000004"/>
    <n v="0.97900000000000009"/>
    <n v="1.1000000000000001"/>
    <n v="0.81400000000000006"/>
    <n v="0.60500000000000009"/>
    <n v="0.33"/>
    <n v="35.200000000000003"/>
    <n v="17.600000000000001"/>
    <n v="0"/>
    <n v="12.100000000000001"/>
    <n v="11"/>
    <n v="0"/>
    <n v="20.900000000000002"/>
    <n v="41.800000000000004"/>
    <n v="1.1000000000000001"/>
    <n v="25.3"/>
    <n v="17.600000000000001"/>
    <n v="18.700000000000003"/>
    <n v="4.4000000000000004"/>
    <n v="7.7000000000000011"/>
    <n v="23.1"/>
    <n v="14.3"/>
    <n v="6.6000000000000005"/>
    <n v="13.200000000000001"/>
    <n v="41.800000000000004"/>
    <n v="16.5"/>
    <n v="9.9"/>
    <n v="19.8"/>
    <n v="14.3"/>
    <n v="1.1000000000000001"/>
    <n v="8.8000000000000007"/>
    <n v="0"/>
    <n v="17.600000000000001"/>
    <n v="17.600000000000001"/>
    <n v="0"/>
    <n v="3.3000000000000003"/>
    <n v="8.8000000000000007"/>
    <n v="28.6"/>
    <n v="5.5"/>
    <n v="0"/>
    <n v="9.9"/>
    <n v="1.1000000000000001"/>
    <n v="24.200000000000003"/>
    <n v="0"/>
    <n v="7.7000000000000011"/>
    <n v="3.3000000000000003"/>
    <x v="0"/>
  </r>
  <r>
    <x v="286"/>
    <x v="9"/>
    <x v="12"/>
    <n v="457.6"/>
    <n v="135.30000000000001"/>
    <n v="112.2"/>
    <n v="89.100000000000009"/>
    <n v="121"/>
    <n v="0"/>
    <n v="0.19800000000000001"/>
    <n v="0.63800000000000001"/>
    <n v="0.39600000000000002"/>
    <n v="0.7370000000000001"/>
    <n v="1.0450000000000002"/>
    <n v="0.20900000000000002"/>
    <n v="0.69300000000000006"/>
    <n v="0.59400000000000008"/>
    <n v="1.089"/>
    <n v="0.67100000000000004"/>
    <n v="1.0780000000000001"/>
    <n v="0.48400000000000004"/>
    <n v="0.9900000000000001"/>
    <n v="0.86900000000000011"/>
    <n v="1.0230000000000001"/>
    <n v="0.86900000000000011"/>
    <n v="0.80300000000000005"/>
    <n v="14.3"/>
    <n v="0"/>
    <n v="24.200000000000003"/>
    <n v="4.4000000000000004"/>
    <n v="8.8000000000000007"/>
    <n v="27.500000000000004"/>
    <n v="8.8000000000000007"/>
    <n v="0"/>
    <n v="16.5"/>
    <n v="7.7000000000000011"/>
    <n v="19.8"/>
    <n v="28.6"/>
    <n v="5.5"/>
    <n v="0"/>
    <n v="33"/>
    <n v="0"/>
    <n v="7.7000000000000011"/>
    <n v="25.3"/>
    <n v="0"/>
    <n v="20.900000000000002"/>
    <n v="0"/>
    <n v="0"/>
    <n v="23.1"/>
    <n v="13.200000000000001"/>
    <n v="0"/>
    <n v="2.2000000000000002"/>
    <n v="14.3"/>
    <n v="35.200000000000003"/>
    <n v="1.1000000000000001"/>
    <n v="0"/>
    <n v="18.700000000000003"/>
    <n v="11"/>
    <n v="34.1"/>
    <n v="19.8"/>
    <n v="11"/>
    <n v="14.3"/>
    <n v="14.3"/>
    <n v="1.1000000000000001"/>
    <n v="11"/>
    <n v="0"/>
    <x v="0"/>
  </r>
  <r>
    <x v="287"/>
    <x v="9"/>
    <x v="13"/>
    <n v="640.20000000000005"/>
    <n v="160.60000000000002"/>
    <n v="187"/>
    <n v="140.79999999999998"/>
    <n v="151.80000000000001"/>
    <n v="0"/>
    <n v="1.0230000000000001"/>
    <n v="0.39600000000000002"/>
    <n v="0.66"/>
    <n v="0.91300000000000014"/>
    <n v="1.0120000000000002"/>
    <n v="1.1000000000000001"/>
    <n v="0.80300000000000005"/>
    <n v="0.79200000000000004"/>
    <n v="1.0450000000000002"/>
    <n v="0.79200000000000004"/>
    <n v="1.056"/>
    <n v="0.51700000000000013"/>
    <n v="0.77000000000000013"/>
    <n v="0.90200000000000014"/>
    <n v="1.0450000000000002"/>
    <n v="0.63800000000000001"/>
    <n v="0.89100000000000013"/>
    <n v="24.200000000000003"/>
    <n v="0"/>
    <n v="39.6"/>
    <n v="0"/>
    <n v="20.900000000000002"/>
    <n v="14.3"/>
    <n v="39.6"/>
    <n v="0"/>
    <n v="5.5"/>
    <n v="42.900000000000006"/>
    <n v="6.6000000000000005"/>
    <n v="4.4000000000000004"/>
    <n v="0"/>
    <n v="12.100000000000001"/>
    <n v="18.700000000000003"/>
    <n v="3.3000000000000003"/>
    <n v="37.400000000000006"/>
    <n v="5.5"/>
    <n v="26.400000000000002"/>
    <n v="44"/>
    <n v="31.900000000000002"/>
    <n v="0"/>
    <n v="7.7000000000000011"/>
    <n v="15.400000000000002"/>
    <n v="11"/>
    <n v="6.6000000000000005"/>
    <n v="45.1"/>
    <n v="1.1000000000000001"/>
    <n v="22"/>
    <n v="0"/>
    <n v="0"/>
    <n v="40.700000000000003"/>
    <n v="0"/>
    <n v="45.1"/>
    <n v="11"/>
    <n v="42.900000000000006"/>
    <n v="0"/>
    <n v="15.400000000000002"/>
    <n v="0"/>
    <n v="5.5"/>
    <x v="0"/>
  </r>
  <r>
    <x v="288"/>
    <x v="9"/>
    <x v="14"/>
    <n v="368.50000000000006"/>
    <n v="56.100000000000009"/>
    <n v="116.60000000000002"/>
    <n v="102.3"/>
    <n v="93.5"/>
    <n v="0"/>
    <n v="0.9900000000000001"/>
    <n v="0.60500000000000009"/>
    <n v="0.47300000000000003"/>
    <n v="0.93500000000000005"/>
    <n v="0.97900000000000009"/>
    <n v="0.97900000000000009"/>
    <n v="0.79200000000000004"/>
    <n v="0.79200000000000004"/>
    <n v="0.68200000000000005"/>
    <n v="0.88000000000000012"/>
    <n v="0.69300000000000006"/>
    <n v="0.63800000000000001"/>
    <n v="1.0120000000000002"/>
    <n v="0.84700000000000009"/>
    <n v="1.0230000000000001"/>
    <n v="1.0450000000000002"/>
    <n v="0.36300000000000004"/>
    <n v="0"/>
    <n v="0"/>
    <n v="0"/>
    <n v="42.900000000000006"/>
    <n v="0"/>
    <n v="7.7000000000000011"/>
    <n v="31.900000000000002"/>
    <n v="24.200000000000003"/>
    <n v="0"/>
    <n v="9.9"/>
    <n v="3.3000000000000003"/>
    <n v="13.200000000000001"/>
    <n v="0"/>
    <n v="22"/>
    <n v="0"/>
    <n v="11"/>
    <n v="0"/>
    <n v="0"/>
    <n v="0"/>
    <n v="47.300000000000004"/>
    <n v="0"/>
    <n v="28.6"/>
    <n v="0"/>
    <n v="14.3"/>
    <n v="0"/>
    <n v="50.6"/>
    <n v="0"/>
    <n v="2.2000000000000002"/>
    <n v="0"/>
    <n v="6.6000000000000005"/>
    <n v="1.1000000000000001"/>
    <n v="1.1000000000000001"/>
    <n v="16.5"/>
    <n v="0"/>
    <n v="7.7000000000000011"/>
    <n v="13.200000000000001"/>
    <n v="14.3"/>
    <n v="2.2000000000000002"/>
    <n v="0"/>
    <n v="0"/>
    <x v="0"/>
  </r>
  <r>
    <x v="289"/>
    <x v="9"/>
    <x v="15"/>
    <n v="588.5"/>
    <n v="154"/>
    <n v="149.60000000000002"/>
    <n v="155.1"/>
    <n v="129.80000000000001"/>
    <n v="0"/>
    <n v="0.45100000000000007"/>
    <n v="0.64900000000000002"/>
    <n v="0.83600000000000008"/>
    <n v="0.92400000000000004"/>
    <n v="1.0669999999999999"/>
    <n v="0.97900000000000009"/>
    <n v="0.77000000000000013"/>
    <n v="0.9900000000000001"/>
    <n v="0.6160000000000001"/>
    <n v="0.82500000000000007"/>
    <n v="0.66"/>
    <n v="1.0120000000000002"/>
    <n v="0.34100000000000003"/>
    <n v="0.49500000000000005"/>
    <n v="0.64900000000000002"/>
    <n v="1.0010000000000001"/>
    <n v="1.0120000000000002"/>
    <n v="13.200000000000001"/>
    <n v="12.100000000000001"/>
    <n v="19.8"/>
    <n v="13.200000000000001"/>
    <n v="0"/>
    <n v="26.400000000000002"/>
    <n v="0"/>
    <n v="19.8"/>
    <n v="41.800000000000004"/>
    <n v="3.3000000000000003"/>
    <n v="0"/>
    <n v="6.6000000000000005"/>
    <n v="23.1"/>
    <n v="0"/>
    <n v="0"/>
    <n v="8.8000000000000007"/>
    <n v="24.200000000000003"/>
    <n v="0"/>
    <n v="34.1"/>
    <n v="33"/>
    <n v="8.8000000000000007"/>
    <n v="1.1000000000000001"/>
    <n v="2.2000000000000002"/>
    <n v="47.300000000000004"/>
    <n v="11"/>
    <n v="0"/>
    <n v="23.1"/>
    <n v="48.400000000000006"/>
    <n v="13.200000000000001"/>
    <n v="0"/>
    <n v="27.500000000000004"/>
    <n v="11"/>
    <n v="0"/>
    <n v="42.900000000000006"/>
    <n v="3.3000000000000003"/>
    <n v="0"/>
    <n v="38.5"/>
    <n v="0"/>
    <n v="30.800000000000004"/>
    <n v="0"/>
    <x v="0"/>
  </r>
  <r>
    <x v="290"/>
    <x v="9"/>
    <x v="16"/>
    <n v="459.80000000000007"/>
    <n v="181.5"/>
    <n v="102.30000000000007"/>
    <n v="64.900000000000006"/>
    <n v="111.10000000000001"/>
    <n v="0"/>
    <n v="0.9900000000000001"/>
    <n v="0.64900000000000002"/>
    <n v="0.91300000000000014"/>
    <n v="0.67100000000000004"/>
    <n v="0.81400000000000006"/>
    <n v="1.0010000000000001"/>
    <n v="1.056"/>
    <n v="1.0230000000000001"/>
    <n v="0.95700000000000007"/>
    <n v="1.0230000000000001"/>
    <n v="0.82500000000000007"/>
    <n v="0.44000000000000006"/>
    <n v="0.63800000000000001"/>
    <n v="1.0230000000000001"/>
    <n v="1.0230000000000001"/>
    <n v="0.84700000000000009"/>
    <n v="0.49500000000000005"/>
    <n v="13.200000000000063"/>
    <n v="1.1000000000000001"/>
    <n v="1.1000000000000001"/>
    <n v="14.3"/>
    <n v="34.1"/>
    <n v="0"/>
    <n v="14.3"/>
    <n v="0"/>
    <n v="0"/>
    <n v="24.200000000000003"/>
    <n v="0"/>
    <n v="0"/>
    <n v="0"/>
    <n v="4.4000000000000004"/>
    <n v="0"/>
    <n v="4.4000000000000004"/>
    <n v="37.400000000000006"/>
    <n v="0"/>
    <n v="26.400000000000002"/>
    <n v="38.5"/>
    <n v="0"/>
    <n v="12.100000000000001"/>
    <n v="0"/>
    <n v="18.700000000000003"/>
    <n v="3.3000000000000003"/>
    <n v="5.5"/>
    <n v="1.1000000000000001"/>
    <n v="2.2000000000000002"/>
    <n v="12.100000000000001"/>
    <n v="9.9"/>
    <n v="6.6000000000000005"/>
    <n v="0"/>
    <n v="26.400000000000002"/>
    <n v="0"/>
    <n v="14.3"/>
    <n v="31.900000000000002"/>
    <n v="15.400000000000002"/>
    <n v="42.900000000000006"/>
    <n v="33"/>
    <n v="11"/>
    <x v="0"/>
  </r>
  <r>
    <x v="291"/>
    <x v="9"/>
    <x v="17"/>
    <n v="519.20000000000005"/>
    <n v="159.5"/>
    <n v="115.5"/>
    <n v="138.60000000000002"/>
    <n v="105.60000000000001"/>
    <n v="0"/>
    <n v="0.88000000000000012"/>
    <n v="0.59400000000000008"/>
    <n v="0.81400000000000006"/>
    <n v="0.90200000000000014"/>
    <n v="0.95700000000000007"/>
    <n v="0.9900000000000001"/>
    <n v="1.0780000000000001"/>
    <n v="0.83600000000000008"/>
    <n v="0.84700000000000009"/>
    <n v="0.70400000000000007"/>
    <n v="0.79200000000000004"/>
    <n v="0.53900000000000003"/>
    <n v="0.9900000000000001"/>
    <n v="0.79200000000000004"/>
    <n v="0.46200000000000002"/>
    <n v="0.97900000000000009"/>
    <n v="0.46200000000000002"/>
    <n v="15.400000000000002"/>
    <n v="39.6"/>
    <n v="1.1000000000000001"/>
    <n v="2.2000000000000002"/>
    <n v="17.600000000000001"/>
    <n v="6.6000000000000005"/>
    <n v="18.700000000000003"/>
    <n v="2.2000000000000002"/>
    <n v="0"/>
    <n v="12.100000000000001"/>
    <n v="0"/>
    <n v="1.1000000000000001"/>
    <n v="19.8"/>
    <n v="1.1000000000000001"/>
    <n v="0"/>
    <n v="22"/>
    <n v="11"/>
    <n v="15.400000000000002"/>
    <n v="22"/>
    <n v="13.200000000000001"/>
    <n v="0"/>
    <n v="15.400000000000002"/>
    <n v="0"/>
    <n v="8.8000000000000007"/>
    <n v="33"/>
    <n v="0"/>
    <n v="40.700000000000003"/>
    <n v="15.400000000000002"/>
    <n v="4.4000000000000004"/>
    <n v="20.900000000000002"/>
    <n v="2.2000000000000002"/>
    <n v="0"/>
    <n v="31.900000000000002"/>
    <n v="0"/>
    <n v="0"/>
    <n v="0"/>
    <n v="20.900000000000002"/>
    <n v="44"/>
    <n v="47.300000000000004"/>
    <n v="13.200000000000001"/>
    <x v="0"/>
  </r>
  <r>
    <x v="292"/>
    <x v="9"/>
    <x v="18"/>
    <n v="563.20000000000005"/>
    <n v="146.30000000000001"/>
    <n v="147.4"/>
    <n v="134.20000000000002"/>
    <n v="135.30000000000001"/>
    <n v="0"/>
    <n v="0.29700000000000004"/>
    <n v="0.63800000000000001"/>
    <n v="0.83600000000000008"/>
    <n v="1.0450000000000002"/>
    <n v="0.58300000000000007"/>
    <n v="0.86900000000000011"/>
    <n v="0.77000000000000013"/>
    <n v="0.75900000000000012"/>
    <n v="0.80300000000000005"/>
    <n v="0.78100000000000003"/>
    <n v="0.60500000000000009"/>
    <n v="0.80300000000000005"/>
    <n v="0.60500000000000009"/>
    <n v="0.81400000000000006"/>
    <n v="0.13200000000000001"/>
    <n v="0.69300000000000006"/>
    <n v="0.95700000000000007"/>
    <n v="14.3"/>
    <n v="18.700000000000003"/>
    <n v="0"/>
    <n v="0"/>
    <n v="4.4000000000000004"/>
    <n v="29.700000000000003"/>
    <n v="35.200000000000003"/>
    <n v="25.3"/>
    <n v="19.8"/>
    <n v="0"/>
    <n v="35.200000000000003"/>
    <n v="7.7000000000000011"/>
    <n v="0"/>
    <n v="35.200000000000003"/>
    <n v="20.900000000000002"/>
    <n v="12.100000000000001"/>
    <n v="50.6"/>
    <n v="0"/>
    <n v="3.3000000000000003"/>
    <n v="5.5"/>
    <n v="0"/>
    <n v="0"/>
    <n v="5.5"/>
    <n v="28.6"/>
    <n v="13.200000000000001"/>
    <n v="15.400000000000002"/>
    <n v="17.600000000000001"/>
    <n v="33"/>
    <n v="0"/>
    <n v="20.900000000000002"/>
    <n v="11"/>
    <n v="0"/>
    <n v="2.2000000000000002"/>
    <n v="48.400000000000006"/>
    <n v="0"/>
    <n v="25.3"/>
    <n v="8.8000000000000007"/>
    <n v="34.1"/>
    <n v="16.5"/>
    <n v="0"/>
    <x v="0"/>
  </r>
  <r>
    <x v="293"/>
    <x v="9"/>
    <x v="19"/>
    <n v="537.90000000000009"/>
    <n v="110.00000000000001"/>
    <n v="192.5"/>
    <n v="114.40000000000002"/>
    <n v="121.00000000000001"/>
    <n v="0"/>
    <n v="0.39600000000000002"/>
    <n v="1.0450000000000002"/>
    <n v="0.86900000000000011"/>
    <n v="0.90200000000000014"/>
    <n v="0.97900000000000009"/>
    <n v="0.22000000000000003"/>
    <n v="0.75900000000000012"/>
    <n v="0.96800000000000008"/>
    <n v="1.0450000000000002"/>
    <n v="1.0780000000000001"/>
    <n v="0.89100000000000013"/>
    <n v="1.0340000000000003"/>
    <n v="0.88000000000000012"/>
    <n v="0.47300000000000003"/>
    <n v="0.45100000000000007"/>
    <n v="1.089"/>
    <n v="1.0010000000000001"/>
    <n v="49.500000000000007"/>
    <n v="17.600000000000001"/>
    <n v="40.700000000000003"/>
    <n v="0"/>
    <n v="0"/>
    <n v="31.900000000000002"/>
    <n v="42.900000000000006"/>
    <n v="2.2000000000000002"/>
    <n v="7.7000000000000011"/>
    <n v="0"/>
    <n v="9.9"/>
    <n v="6.6000000000000005"/>
    <n v="12.100000000000001"/>
    <n v="27.500000000000004"/>
    <n v="12.100000000000001"/>
    <n v="33"/>
    <n v="0"/>
    <n v="6.6000000000000005"/>
    <n v="15.400000000000002"/>
    <n v="7.7000000000000011"/>
    <n v="9.9"/>
    <n v="2.2000000000000002"/>
    <n v="0"/>
    <n v="0"/>
    <n v="45.1"/>
    <n v="34.1"/>
    <n v="0"/>
    <n v="0"/>
    <n v="2.2000000000000002"/>
    <n v="20.900000000000002"/>
    <n v="14.3"/>
    <n v="9.9"/>
    <n v="0"/>
    <n v="0"/>
    <n v="0"/>
    <n v="12.100000000000001"/>
    <n v="14.3"/>
    <n v="7.7000000000000011"/>
    <n v="46.2"/>
    <n v="5.5"/>
    <x v="0"/>
  </r>
  <r>
    <x v="294"/>
    <x v="9"/>
    <x v="20"/>
    <n v="601.70000000000005"/>
    <n v="132"/>
    <n v="117.69999999999999"/>
    <n v="180.4"/>
    <n v="171.60000000000005"/>
    <n v="0"/>
    <n v="0.41800000000000004"/>
    <n v="0.72600000000000009"/>
    <n v="0.86900000000000011"/>
    <n v="0.79200000000000004"/>
    <n v="1.089"/>
    <n v="0.6160000000000001"/>
    <n v="0.27500000000000002"/>
    <n v="0.84700000000000009"/>
    <n v="0.78100000000000003"/>
    <n v="1.0230000000000001"/>
    <n v="1.0340000000000003"/>
    <n v="0.96800000000000008"/>
    <n v="1.056"/>
    <n v="0.59400000000000008"/>
    <n v="0.77000000000000013"/>
    <n v="0.96800000000000008"/>
    <n v="0.16500000000000001"/>
    <n v="0"/>
    <n v="8.8000000000000007"/>
    <n v="29.700000000000003"/>
    <n v="19.8"/>
    <n v="8.8000000000000007"/>
    <n v="0"/>
    <n v="0"/>
    <n v="4.4000000000000004"/>
    <n v="12.100000000000001"/>
    <n v="34.1"/>
    <n v="0"/>
    <n v="15.400000000000002"/>
    <n v="5.5"/>
    <n v="20.900000000000002"/>
    <n v="39.6"/>
    <n v="30.800000000000004"/>
    <n v="9.9"/>
    <n v="14.3"/>
    <n v="4.4000000000000004"/>
    <n v="30.800000000000004"/>
    <n v="4.4000000000000004"/>
    <n v="31.900000000000002"/>
    <n v="14.3"/>
    <n v="42.900000000000006"/>
    <n v="0"/>
    <n v="20.900000000000002"/>
    <n v="0"/>
    <n v="25.3"/>
    <n v="33"/>
    <n v="7.7000000000000011"/>
    <n v="0"/>
    <n v="0"/>
    <n v="0"/>
    <n v="0"/>
    <n v="34.1"/>
    <n v="26.400000000000002"/>
    <n v="7.7000000000000011"/>
    <n v="33"/>
    <n v="6.6000000000000005"/>
    <n v="24.200000000000003"/>
    <x v="0"/>
  </r>
  <r>
    <x v="295"/>
    <x v="9"/>
    <x v="21"/>
    <n v="482.9000000000002"/>
    <n v="156.20000000000002"/>
    <n v="93.500000000000128"/>
    <n v="102.30000000000001"/>
    <n v="130.9"/>
    <n v="0"/>
    <n v="0.42900000000000005"/>
    <n v="0.6160000000000001"/>
    <n v="0.39600000000000002"/>
    <n v="0.90200000000000014"/>
    <n v="1.0120000000000002"/>
    <n v="1.0340000000000003"/>
    <n v="0.68200000000000005"/>
    <n v="0.7370000000000001"/>
    <n v="1.0230000000000001"/>
    <n v="1.0450000000000002"/>
    <n v="0.71500000000000008"/>
    <n v="1.056"/>
    <n v="0.88000000000000012"/>
    <n v="0.30800000000000005"/>
    <n v="0.9900000000000001"/>
    <n v="0.29700000000000004"/>
    <n v="1.0450000000000002"/>
    <n v="0"/>
    <n v="0"/>
    <n v="0"/>
    <n v="37.400000000000006"/>
    <n v="16.5"/>
    <n v="4.4000000000000004"/>
    <n v="3.3000000000000003"/>
    <n v="13.200000000000001"/>
    <n v="2.2000000000001254"/>
    <n v="16.5"/>
    <n v="27.500000000000004"/>
    <n v="0"/>
    <n v="7.7000000000000011"/>
    <n v="7.7000000000000011"/>
    <n v="20.900000000000002"/>
    <n v="12.100000000000001"/>
    <n v="19.8"/>
    <n v="46.2"/>
    <n v="6.6000000000000005"/>
    <n v="9.9"/>
    <n v="0"/>
    <n v="0"/>
    <n v="24.200000000000003"/>
    <n v="1.1000000000000001"/>
    <n v="8.8000000000000007"/>
    <n v="23.1"/>
    <n v="0"/>
    <n v="0"/>
    <n v="2.2000000000000002"/>
    <n v="42.900000000000006"/>
    <n v="11"/>
    <n v="5.5"/>
    <n v="0"/>
    <n v="23.1"/>
    <n v="0"/>
    <n v="0"/>
    <n v="62.7"/>
    <n v="0"/>
    <n v="47.300000000000004"/>
    <n v="6.6000000000000005"/>
    <x v="0"/>
  </r>
  <r>
    <x v="296"/>
    <x v="9"/>
    <x v="22"/>
    <n v="379.5"/>
    <n v="92.399999999999991"/>
    <n v="100.10000000000001"/>
    <n v="129.80000000000001"/>
    <n v="57.2"/>
    <n v="0"/>
    <n v="1.0340000000000003"/>
    <n v="0.77000000000000013"/>
    <n v="1.0120000000000002"/>
    <n v="0.97900000000000009"/>
    <n v="1.0450000000000002"/>
    <n v="1.0780000000000001"/>
    <n v="1.056"/>
    <n v="0.95700000000000007"/>
    <n v="0.95700000000000007"/>
    <n v="0.69300000000000006"/>
    <n v="1.1000000000000001"/>
    <n v="1.0780000000000001"/>
    <n v="0.46200000000000002"/>
    <n v="1.0230000000000001"/>
    <n v="0.9900000000000001"/>
    <n v="1.0450000000000002"/>
    <n v="0.6160000000000001"/>
    <n v="2.2000000000000002"/>
    <n v="0"/>
    <n v="30.800000000000004"/>
    <n v="5.5"/>
    <n v="7.7000000000000011"/>
    <n v="0"/>
    <n v="20.900000000000002"/>
    <n v="22"/>
    <n v="4.4000000000000004"/>
    <n v="6.6000000000000005"/>
    <n v="36.300000000000004"/>
    <n v="0"/>
    <n v="8.8000000000000007"/>
    <n v="0"/>
    <n v="0"/>
    <n v="0"/>
    <n v="19.8"/>
    <n v="6.6000000000000005"/>
    <n v="18.700000000000003"/>
    <n v="3.3000000000000003"/>
    <n v="0"/>
    <n v="46.2"/>
    <n v="7.7000000000000011"/>
    <n v="1.1000000000000001"/>
    <n v="0"/>
    <n v="35.200000000000003"/>
    <n v="0"/>
    <n v="7.7000000000000011"/>
    <n v="8.8000000000000007"/>
    <n v="23.1"/>
    <n v="0"/>
    <n v="24.200000000000003"/>
    <n v="0"/>
    <n v="0"/>
    <n v="3.3000000000000003"/>
    <n v="0"/>
    <n v="9.9"/>
    <n v="28.6"/>
    <n v="12.100000000000001"/>
    <n v="14.3"/>
    <x v="0"/>
  </r>
  <r>
    <x v="297"/>
    <x v="9"/>
    <x v="23"/>
    <n v="484.00000000000006"/>
    <n v="183.70000000000002"/>
    <n v="58.300000000000004"/>
    <n v="139.69999999999999"/>
    <n v="102.3"/>
    <n v="0"/>
    <n v="0.35200000000000004"/>
    <n v="0.72600000000000009"/>
    <n v="0.90200000000000014"/>
    <n v="0.9900000000000001"/>
    <n v="1.0780000000000001"/>
    <n v="0.71500000000000008"/>
    <n v="0.74800000000000011"/>
    <n v="0.97900000000000009"/>
    <n v="0.30800000000000005"/>
    <n v="0.71500000000000008"/>
    <n v="0.74800000000000011"/>
    <n v="0.7370000000000001"/>
    <n v="1.0340000000000003"/>
    <n v="1.1000000000000001"/>
    <n v="1.0010000000000001"/>
    <n v="0.81400000000000006"/>
    <n v="0.78100000000000003"/>
    <n v="0"/>
    <n v="0"/>
    <n v="11"/>
    <n v="45.1"/>
    <n v="2.2000000000000002"/>
    <n v="0"/>
    <n v="0"/>
    <n v="0"/>
    <n v="0"/>
    <n v="0"/>
    <n v="0"/>
    <n v="23.1"/>
    <n v="35.200000000000003"/>
    <n v="3.3000000000000003"/>
    <n v="4.4000000000000004"/>
    <n v="0"/>
    <n v="16.5"/>
    <n v="16.5"/>
    <n v="1.1000000000000001"/>
    <n v="2.2000000000000002"/>
    <n v="13.200000000000001"/>
    <n v="18.700000000000003"/>
    <n v="0"/>
    <n v="23.1"/>
    <n v="13.200000000000001"/>
    <n v="22"/>
    <n v="31.900000000000002"/>
    <n v="7.7000000000000011"/>
    <n v="2.2000000000000002"/>
    <n v="7.7000000000000011"/>
    <n v="35.200000000000003"/>
    <n v="0"/>
    <n v="0"/>
    <n v="40.700000000000003"/>
    <n v="0"/>
    <n v="7.7000000000000011"/>
    <n v="13.200000000000001"/>
    <n v="45.1"/>
    <n v="41.800000000000004"/>
    <n v="0"/>
    <x v="0"/>
  </r>
  <r>
    <x v="298"/>
    <x v="9"/>
    <x v="24"/>
    <n v="601.70000000000005"/>
    <n v="151.80000000000001"/>
    <n v="119.9"/>
    <n v="221.1"/>
    <n v="108.9"/>
    <n v="0"/>
    <n v="0.28600000000000003"/>
    <n v="0.7370000000000001"/>
    <n v="0.82500000000000007"/>
    <n v="0.79200000000000004"/>
    <n v="0.79200000000000004"/>
    <n v="1.0230000000000001"/>
    <n v="0.74800000000000011"/>
    <n v="0.96800000000000008"/>
    <n v="0.83600000000000008"/>
    <n v="0.69300000000000006"/>
    <n v="1.1000000000000001"/>
    <n v="1.056"/>
    <n v="0.52800000000000002"/>
    <n v="0.84700000000000009"/>
    <n v="1.0340000000000003"/>
    <n v="0.45100000000000007"/>
    <n v="1.1000000000000001"/>
    <n v="6.6000000000000005"/>
    <n v="0"/>
    <n v="19.8"/>
    <n v="12.100000000000001"/>
    <n v="5.5"/>
    <n v="20.900000000000002"/>
    <n v="0"/>
    <n v="29.700000000000003"/>
    <n v="25.3"/>
    <n v="0"/>
    <n v="9.9"/>
    <n v="15.400000000000002"/>
    <n v="2.2000000000000002"/>
    <n v="11"/>
    <n v="22"/>
    <n v="0"/>
    <n v="14.3"/>
    <n v="13.200000000000001"/>
    <n v="22"/>
    <n v="8.8000000000000007"/>
    <n v="20.900000000000002"/>
    <n v="24.200000000000003"/>
    <n v="9.9"/>
    <n v="45.1"/>
    <n v="24.200000000000003"/>
    <n v="35.200000000000003"/>
    <n v="29.700000000000003"/>
    <n v="3.3000000000000003"/>
    <n v="12.100000000000001"/>
    <n v="16.5"/>
    <n v="0"/>
    <n v="11"/>
    <n v="19.8"/>
    <n v="29.700000000000003"/>
    <n v="27.500000000000004"/>
    <n v="4.4000000000000004"/>
    <n v="30.800000000000004"/>
    <n v="20.900000000000002"/>
    <n v="0"/>
    <n v="7.7000000000000011"/>
    <x v="0"/>
  </r>
  <r>
    <x v="299"/>
    <x v="9"/>
    <x v="25"/>
    <n v="630.29999999999995"/>
    <n v="248.60000000000002"/>
    <n v="119.89999999999993"/>
    <n v="134.19999999999999"/>
    <n v="127.6"/>
    <n v="0"/>
    <n v="0.68200000000000005"/>
    <n v="0.8580000000000001"/>
    <n v="0.79200000000000004"/>
    <n v="0.91300000000000014"/>
    <n v="1.0450000000000002"/>
    <n v="1.1000000000000001"/>
    <n v="0.71500000000000008"/>
    <n v="0.68200000000000005"/>
    <n v="1.0669999999999999"/>
    <n v="0.88000000000000012"/>
    <n v="0.31900000000000001"/>
    <n v="0.47300000000000003"/>
    <n v="0.31900000000000001"/>
    <n v="0.58300000000000007"/>
    <n v="0.33"/>
    <n v="0.64900000000000002"/>
    <n v="0.95700000000000007"/>
    <n v="0"/>
    <n v="42.900000000000006"/>
    <n v="17.600000000000001"/>
    <n v="22"/>
    <n v="16.5"/>
    <n v="0"/>
    <n v="13.200000000000001"/>
    <n v="5.5"/>
    <n v="2.1999999999999376"/>
    <n v="0"/>
    <n v="5.5"/>
    <n v="38.5"/>
    <n v="33"/>
    <n v="9.9"/>
    <n v="0"/>
    <n v="0"/>
    <n v="6.6000000000000005"/>
    <n v="9.9"/>
    <n v="12.100000000000001"/>
    <n v="17.600000000000001"/>
    <n v="11"/>
    <n v="7.7000000000000011"/>
    <n v="11"/>
    <n v="14.299999999999985"/>
    <n v="0"/>
    <n v="26.400000000000002"/>
    <n v="0"/>
    <n v="24.200000000000003"/>
    <n v="8.8000000000000007"/>
    <n v="30.800000000000004"/>
    <n v="5.5"/>
    <n v="24.200000000000003"/>
    <n v="44"/>
    <n v="15.400000000000002"/>
    <n v="46.2"/>
    <n v="5.5"/>
    <n v="44"/>
    <n v="9.9"/>
    <n v="34.1"/>
    <n v="19.8"/>
    <x v="0"/>
  </r>
  <r>
    <x v="300"/>
    <x v="9"/>
    <x v="26"/>
    <n v="584.1"/>
    <n v="124.30000000000001"/>
    <n v="165"/>
    <n v="211.20000000000002"/>
    <n v="83.600000000000009"/>
    <n v="0"/>
    <n v="0.46200000000000002"/>
    <n v="0.55000000000000004"/>
    <n v="0.34100000000000003"/>
    <n v="0.78100000000000003"/>
    <n v="0.64900000000000002"/>
    <n v="0.52800000000000002"/>
    <n v="0.31900000000000001"/>
    <n v="0.67100000000000004"/>
    <n v="0.52800000000000002"/>
    <n v="0.44000000000000006"/>
    <n v="0.88000000000000012"/>
    <n v="0.89100000000000013"/>
    <n v="1.1000000000000001"/>
    <n v="1.089"/>
    <n v="0.83600000000000008"/>
    <n v="0.30800000000000005"/>
    <n v="0.48400000000000004"/>
    <n v="0"/>
    <n v="35.200000000000003"/>
    <n v="6.6000000000000005"/>
    <n v="44"/>
    <n v="0"/>
    <n v="0"/>
    <n v="38.5"/>
    <n v="3.3000000000000003"/>
    <n v="36.300000000000004"/>
    <n v="1.1000000000000001"/>
    <n v="13.200000000000001"/>
    <n v="13.200000000000001"/>
    <n v="30.800000000000004"/>
    <n v="0"/>
    <n v="14.3"/>
    <n v="4.4000000000000004"/>
    <n v="0"/>
    <n v="0"/>
    <n v="20.900000000000002"/>
    <n v="0"/>
    <n v="0"/>
    <n v="22"/>
    <n v="57.2"/>
    <n v="4.4000000000000004"/>
    <n v="38.5"/>
    <n v="44"/>
    <n v="8.8000000000000007"/>
    <n v="6.6000000000000005"/>
    <n v="22"/>
    <n v="7.7000000000000011"/>
    <n v="0"/>
    <n v="0"/>
    <n v="14.3"/>
    <n v="40.700000000000003"/>
    <n v="2.2000000000000002"/>
    <n v="0"/>
    <n v="8.8000000000000007"/>
    <n v="41.800000000000004"/>
    <n v="8.8000000000000007"/>
    <n v="7.7000000000000011"/>
    <x v="0"/>
  </r>
  <r>
    <x v="301"/>
    <x v="9"/>
    <x v="27"/>
    <n v="552.20000000000005"/>
    <n v="116.60000000000001"/>
    <n v="68.2"/>
    <n v="202.4"/>
    <n v="165"/>
    <n v="0"/>
    <n v="0.31900000000000001"/>
    <n v="1.0340000000000003"/>
    <n v="0.8580000000000001"/>
    <n v="0.75900000000000012"/>
    <n v="0.57200000000000006"/>
    <n v="0.8580000000000001"/>
    <n v="0.80300000000000005"/>
    <n v="0.81400000000000006"/>
    <n v="0.88000000000000012"/>
    <n v="0.90200000000000014"/>
    <n v="0.7370000000000001"/>
    <n v="0.41800000000000004"/>
    <n v="1.0780000000000001"/>
    <n v="1.0669999999999999"/>
    <n v="0.9900000000000001"/>
    <n v="1.1000000000000001"/>
    <n v="0.93500000000000005"/>
    <n v="0"/>
    <n v="0"/>
    <n v="0"/>
    <n v="15.400000000000002"/>
    <n v="20.900000000000002"/>
    <n v="2.2000000000000002"/>
    <n v="7.7000000000000011"/>
    <n v="0"/>
    <n v="15.400000000000002"/>
    <n v="6.6000000000000005"/>
    <n v="9.9"/>
    <n v="9.9"/>
    <n v="12.100000000000001"/>
    <n v="0"/>
    <n v="28.6"/>
    <n v="8.8000000000000007"/>
    <n v="14.3"/>
    <n v="40.700000000000003"/>
    <n v="4.4000000000000004"/>
    <n v="46.2"/>
    <n v="13.200000000000001"/>
    <n v="52.800000000000004"/>
    <n v="2.2000000000000002"/>
    <n v="25.3"/>
    <n v="24.200000000000003"/>
    <n v="34.1"/>
    <n v="33"/>
    <n v="6.6000000000000005"/>
    <n v="11"/>
    <n v="0"/>
    <n v="34.1"/>
    <n v="18.700000000000003"/>
    <n v="2.2000000000000002"/>
    <n v="3.3000000000000003"/>
    <n v="26.400000000000002"/>
    <n v="12.100000000000001"/>
    <n v="3.3000000000000003"/>
    <n v="16.5"/>
    <n v="0"/>
    <n v="0"/>
    <x v="0"/>
  </r>
  <r>
    <x v="302"/>
    <x v="9"/>
    <x v="28"/>
    <n v="529.10000000000014"/>
    <n v="138.60000000000002"/>
    <n v="105.60000000000014"/>
    <n v="114.4"/>
    <n v="170.5"/>
    <n v="0"/>
    <n v="0.68200000000000005"/>
    <n v="0.96800000000000008"/>
    <n v="0.82500000000000007"/>
    <n v="1.0010000000000001"/>
    <n v="1.0669999999999999"/>
    <n v="0.66"/>
    <n v="0.50600000000000012"/>
    <n v="0.67100000000000004"/>
    <n v="0.9900000000000001"/>
    <n v="0.68200000000000005"/>
    <n v="0.60500000000000009"/>
    <n v="0.64900000000000002"/>
    <n v="0.46200000000000002"/>
    <n v="0.78100000000000003"/>
    <n v="1.1000000000000001"/>
    <n v="0.97900000000000009"/>
    <n v="0.46200000000000002"/>
    <n v="11.000000000000126"/>
    <n v="0"/>
    <n v="3.3000000000000003"/>
    <n v="0"/>
    <n v="22"/>
    <n v="35.200000000000003"/>
    <n v="4.4000000000000004"/>
    <n v="4.4000000000000004"/>
    <n v="13.200000000000001"/>
    <n v="12.100000000000001"/>
    <n v="4.4000000000000004"/>
    <n v="13.200000000000001"/>
    <n v="3.3000000000000003"/>
    <n v="16.5"/>
    <n v="13.200000000000001"/>
    <n v="2.2000000000000002"/>
    <n v="19.8"/>
    <n v="45.1"/>
    <n v="45.1"/>
    <n v="12.100000000000001"/>
    <n v="0"/>
    <n v="0"/>
    <n v="0"/>
    <n v="36.300000000000004"/>
    <n v="27.500000000000004"/>
    <n v="17.600000000000001"/>
    <n v="0"/>
    <n v="3.3000000000000003"/>
    <n v="29.700000000000003"/>
    <n v="0"/>
    <n v="8.8000000000000007"/>
    <n v="0"/>
    <n v="47.300000000000004"/>
    <n v="22"/>
    <n v="9.9"/>
    <n v="20.900000000000002"/>
    <n v="24.200000000000003"/>
    <n v="5.5"/>
    <n v="0"/>
    <n v="0"/>
    <x v="0"/>
  </r>
  <r>
    <x v="303"/>
    <x v="9"/>
    <x v="29"/>
    <n v="539"/>
    <n v="138.60000000000002"/>
    <n v="165"/>
    <n v="103.4"/>
    <n v="132"/>
    <n v="0"/>
    <n v="0.67100000000000004"/>
    <n v="0.26400000000000001"/>
    <n v="0.80300000000000005"/>
    <n v="0.90200000000000014"/>
    <n v="1.0120000000000002"/>
    <n v="0.55000000000000004"/>
    <n v="0.84700000000000009"/>
    <n v="0.9900000000000001"/>
    <n v="0.80300000000000005"/>
    <n v="0.71500000000000008"/>
    <n v="0.44000000000000006"/>
    <n v="0.58300000000000007"/>
    <n v="0.34100000000000003"/>
    <n v="0.47300000000000003"/>
    <n v="1.0010000000000001"/>
    <n v="1.0230000000000001"/>
    <n v="1.0340000000000003"/>
    <n v="39.6"/>
    <n v="28.6"/>
    <n v="0"/>
    <n v="0"/>
    <n v="0"/>
    <n v="6.6000000000000005"/>
    <n v="56.1"/>
    <n v="1.1000000000000001"/>
    <n v="33"/>
    <n v="0"/>
    <n v="14.3"/>
    <n v="18.700000000000003"/>
    <n v="0"/>
    <n v="11"/>
    <n v="0"/>
    <n v="37.400000000000006"/>
    <n v="11"/>
    <n v="22"/>
    <n v="14.3"/>
    <n v="17.600000000000001"/>
    <n v="6.6000000000000005"/>
    <n v="0"/>
    <n v="44"/>
    <n v="0"/>
    <n v="6.6000000000000005"/>
    <n v="0"/>
    <n v="5.5"/>
    <n v="0"/>
    <n v="16.5"/>
    <n v="24.200000000000003"/>
    <n v="19.8"/>
    <n v="14.3"/>
    <n v="9.9"/>
    <n v="0"/>
    <n v="24.200000000000003"/>
    <n v="0"/>
    <n v="12.100000000000001"/>
    <n v="0"/>
    <n v="33"/>
    <n v="25.3"/>
    <x v="0"/>
  </r>
  <r>
    <x v="304"/>
    <x v="9"/>
    <x v="30"/>
    <n v="512.60000000000014"/>
    <n v="93.5"/>
    <n v="133.10000000000002"/>
    <n v="111.10000000000002"/>
    <n v="174.90000000000003"/>
    <n v="0"/>
    <n v="0.59400000000000008"/>
    <n v="0.84700000000000009"/>
    <n v="0.94600000000000006"/>
    <n v="0.95700000000000007"/>
    <n v="0.40700000000000003"/>
    <n v="0.88000000000000012"/>
    <n v="0.71500000000000008"/>
    <n v="0.80300000000000005"/>
    <n v="0.75900000000000012"/>
    <n v="0.81400000000000006"/>
    <n v="0.77000000000000013"/>
    <n v="0.46200000000000002"/>
    <n v="1.0669999999999999"/>
    <n v="0.55000000000000004"/>
    <n v="1.0450000000000002"/>
    <n v="0.90200000000000014"/>
    <n v="1.0780000000000001"/>
    <n v="1.1000000000000001"/>
    <n v="34.1"/>
    <n v="0"/>
    <n v="0"/>
    <n v="36.300000000000004"/>
    <n v="15.400000000000002"/>
    <n v="8.8000000000000007"/>
    <n v="23.1"/>
    <n v="0"/>
    <n v="14.3"/>
    <n v="13.200000000000001"/>
    <n v="0"/>
    <n v="45.1"/>
    <n v="0"/>
    <n v="20.900000000000002"/>
    <n v="8.8000000000000007"/>
    <n v="20.900000000000002"/>
    <n v="18.700000000000003"/>
    <n v="14.3"/>
    <n v="46.2"/>
    <n v="1.1000000000000001"/>
    <n v="17.600000000000001"/>
    <n v="31.900000000000002"/>
    <n v="0"/>
    <n v="29.700000000000003"/>
    <n v="2.2000000000000002"/>
    <n v="0"/>
    <n v="7.7000000000000011"/>
    <n v="20.900000000000002"/>
    <n v="0"/>
    <n v="14.3"/>
    <n v="5.5"/>
    <n v="5.5"/>
    <n v="8.8000000000000007"/>
    <n v="39.6"/>
    <n v="6.6000000000000005"/>
    <n v="0"/>
    <n v="0"/>
    <n v="0"/>
    <n v="13.200000000000001"/>
    <x v="0"/>
  </r>
  <r>
    <x v="31"/>
    <x v="10"/>
    <x v="3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10"/>
    <x v="3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10"/>
    <x v="3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05"/>
    <x v="10"/>
    <x v="0"/>
    <n v="476.30000000000007"/>
    <n v="136.40000000000003"/>
    <n v="117.70000000000002"/>
    <n v="124.3"/>
    <n v="97.9"/>
    <n v="0"/>
    <n v="0.22000000000000003"/>
    <n v="0.66"/>
    <n v="0.20900000000000002"/>
    <n v="0.92400000000000004"/>
    <n v="1.0120000000000002"/>
    <n v="0.96800000000000008"/>
    <n v="0.81400000000000006"/>
    <n v="0.84700000000000009"/>
    <n v="0.80300000000000005"/>
    <n v="1.0780000000000001"/>
    <n v="0.7370000000000001"/>
    <n v="1.0340000000000003"/>
    <n v="0.66"/>
    <n v="1.056"/>
    <n v="1.0780000000000001"/>
    <n v="0.66"/>
    <n v="0.80300000000000005"/>
    <n v="0"/>
    <n v="7.7000000000000011"/>
    <n v="0"/>
    <n v="0"/>
    <n v="0"/>
    <n v="11"/>
    <n v="41.800000000000004"/>
    <n v="0"/>
    <n v="57.2"/>
    <n v="0"/>
    <n v="5.5"/>
    <n v="5.5"/>
    <n v="29.700000000000003"/>
    <n v="0"/>
    <n v="0"/>
    <n v="8.8000000000000007"/>
    <n v="22"/>
    <n v="0"/>
    <n v="31.900000000000002"/>
    <n v="0"/>
    <n v="14.3"/>
    <n v="13.200000000000001"/>
    <n v="0"/>
    <n v="0"/>
    <n v="14.3"/>
    <n v="0"/>
    <n v="12.100000000000001"/>
    <n v="0"/>
    <n v="35.200000000000003"/>
    <n v="35.200000000000003"/>
    <n v="22"/>
    <n v="4.4000000000000004"/>
    <n v="0"/>
    <n v="53.900000000000006"/>
    <n v="24.200000000000003"/>
    <n v="12.100000000000001"/>
    <n v="14.3"/>
    <n v="0"/>
    <n v="0"/>
    <n v="5.5"/>
    <x v="0"/>
  </r>
  <r>
    <x v="306"/>
    <x v="10"/>
    <x v="1"/>
    <n v="431.2000000000001"/>
    <n v="114.4"/>
    <n v="80.300000000000068"/>
    <n v="117.70000000000002"/>
    <n v="118.80000000000001"/>
    <n v="0"/>
    <n v="0.80300000000000005"/>
    <n v="0.63800000000000001"/>
    <n v="0.77000000000000013"/>
    <n v="1.056"/>
    <n v="1.0450000000000002"/>
    <n v="0.78100000000000003"/>
    <n v="0.82500000000000007"/>
    <n v="0.26400000000000001"/>
    <n v="0.7370000000000001"/>
    <n v="0.12100000000000001"/>
    <n v="0.82500000000000007"/>
    <n v="0.47300000000000003"/>
    <n v="1.0780000000000001"/>
    <n v="1.0450000000000002"/>
    <n v="0.82500000000000007"/>
    <n v="0.93500000000000005"/>
    <n v="1.056"/>
    <n v="12.100000000000001"/>
    <n v="4.4000000000000004"/>
    <n v="4.4000000000000004"/>
    <n v="12.100000000000064"/>
    <n v="0"/>
    <n v="5.5"/>
    <n v="2.2000000000000002"/>
    <n v="30.800000000000004"/>
    <n v="8.8000000000000007"/>
    <n v="0"/>
    <n v="17.600000000000001"/>
    <n v="52.800000000000004"/>
    <n v="0"/>
    <n v="9.9"/>
    <n v="0"/>
    <n v="8.8000000000000007"/>
    <n v="16.5"/>
    <n v="0"/>
    <n v="7.7000000000000011"/>
    <n v="23.1"/>
    <n v="26.400000000000002"/>
    <n v="0"/>
    <n v="25.3"/>
    <n v="0"/>
    <n v="15.400000000000002"/>
    <n v="0"/>
    <n v="29.700000000000003"/>
    <n v="1.1000000000000001"/>
    <n v="9.9"/>
    <n v="9.9"/>
    <n v="0"/>
    <n v="18.700000000000003"/>
    <n v="1.1000000000000001"/>
    <n v="25.3"/>
    <n v="48.400000000000006"/>
    <n v="0"/>
    <n v="1.1000000000000001"/>
    <n v="5.5"/>
    <n v="14.3"/>
    <n v="0"/>
    <x v="0"/>
  </r>
  <r>
    <x v="307"/>
    <x v="10"/>
    <x v="2"/>
    <n v="644.6"/>
    <n v="121.00000000000001"/>
    <n v="170.5"/>
    <n v="173.8"/>
    <n v="179.3"/>
    <n v="0"/>
    <n v="0.78100000000000003"/>
    <n v="0.64900000000000002"/>
    <n v="0.77000000000000013"/>
    <n v="0.95700000000000007"/>
    <n v="0.47300000000000003"/>
    <n v="0.64900000000000002"/>
    <n v="0.82500000000000007"/>
    <n v="0.77000000000000013"/>
    <n v="0.91300000000000014"/>
    <n v="1.0340000000000003"/>
    <n v="0.30800000000000005"/>
    <n v="0.60500000000000009"/>
    <n v="0.49500000000000005"/>
    <n v="0.40700000000000003"/>
    <n v="0.39600000000000002"/>
    <n v="0.94600000000000006"/>
    <n v="0.68200000000000005"/>
    <n v="36.300000000000004"/>
    <n v="19.8"/>
    <n v="38.5"/>
    <n v="5.5"/>
    <n v="22"/>
    <n v="5.5"/>
    <n v="15.400000000000002"/>
    <n v="0"/>
    <n v="4.4000000000000004"/>
    <n v="23.1"/>
    <n v="19.8"/>
    <n v="0"/>
    <n v="0"/>
    <n v="11"/>
    <n v="40.700000000000003"/>
    <n v="0"/>
    <n v="26.400000000000002"/>
    <n v="18.700000000000003"/>
    <n v="58.300000000000004"/>
    <n v="24.200000000000003"/>
    <n v="12.100000000000001"/>
    <n v="44"/>
    <n v="19.8"/>
    <n v="3.3000000000000003"/>
    <n v="26.400000000000002"/>
    <n v="13.200000000000001"/>
    <n v="0"/>
    <n v="29.700000000000003"/>
    <n v="25.3"/>
    <n v="0"/>
    <n v="29.700000000000003"/>
    <n v="0"/>
    <n v="9.9"/>
    <n v="0"/>
    <n v="39.6"/>
    <n v="0"/>
    <n v="26.400000000000002"/>
    <n v="5.5"/>
    <n v="7.7000000000000011"/>
    <n v="2.2000000000000002"/>
    <x v="0"/>
  </r>
  <r>
    <x v="308"/>
    <x v="10"/>
    <x v="3"/>
    <n v="477.40000000000003"/>
    <n v="91.3"/>
    <n v="128.70000000000002"/>
    <n v="180.4"/>
    <n v="77.000000000000071"/>
    <n v="0"/>
    <n v="1.0120000000000002"/>
    <n v="0.34100000000000003"/>
    <n v="0.89100000000000013"/>
    <n v="0.92400000000000004"/>
    <n v="1.0340000000000003"/>
    <n v="0.93500000000000005"/>
    <n v="1.089"/>
    <n v="0.84700000000000009"/>
    <n v="0.9900000000000001"/>
    <n v="0.68200000000000005"/>
    <n v="0.63800000000000001"/>
    <n v="0.48400000000000004"/>
    <n v="0.95700000000000007"/>
    <n v="1.0340000000000003"/>
    <n v="0.39600000000000002"/>
    <n v="1.089"/>
    <n v="0.30800000000000005"/>
    <n v="14.3"/>
    <n v="0"/>
    <n v="5.5"/>
    <n v="44"/>
    <n v="12.100000000000001"/>
    <n v="0"/>
    <n v="0"/>
    <n v="0"/>
    <n v="22"/>
    <n v="30.800000000000004"/>
    <n v="0"/>
    <n v="0"/>
    <n v="0"/>
    <n v="8.8000000000000007"/>
    <n v="11"/>
    <n v="3.3000000000000629"/>
    <n v="19.8"/>
    <n v="31.900000000000002"/>
    <n v="0"/>
    <n v="2.2000000000000002"/>
    <n v="4.4000000000000004"/>
    <n v="5.5"/>
    <n v="7.7000000000000011"/>
    <n v="3.3000000000000003"/>
    <n v="53.900000000000006"/>
    <n v="6.6000000000000005"/>
    <n v="20.900000000000002"/>
    <n v="7.7000000000000011"/>
    <n v="52.800000000000004"/>
    <n v="17.600000000000001"/>
    <n v="0"/>
    <n v="2.2000000000000002"/>
    <n v="3.3000000000000003"/>
    <n v="4.4000000000000004"/>
    <n v="29.700000000000003"/>
    <n v="0"/>
    <n v="0"/>
    <n v="38.5"/>
    <n v="0"/>
    <n v="13.200000000000001"/>
    <x v="0"/>
  </r>
  <r>
    <x v="309"/>
    <x v="10"/>
    <x v="4"/>
    <n v="515.9"/>
    <n v="131.99999999999989"/>
    <n v="97.90000000000002"/>
    <n v="148.50000000000003"/>
    <n v="137.50000000000003"/>
    <n v="0"/>
    <n v="1.0780000000000001"/>
    <n v="0.9900000000000001"/>
    <n v="0.53900000000000003"/>
    <n v="1.0340000000000003"/>
    <n v="1.0010000000000001"/>
    <n v="0.97900000000000009"/>
    <n v="0.96800000000000008"/>
    <n v="0.77000000000000013"/>
    <n v="1.0120000000000002"/>
    <n v="0.62700000000000011"/>
    <n v="0.77000000000000013"/>
    <n v="0.9900000000000001"/>
    <n v="0.33"/>
    <n v="0.86900000000000011"/>
    <n v="1.0120000000000002"/>
    <n v="0.59400000000000008"/>
    <n v="0.81400000000000006"/>
    <n v="0"/>
    <n v="2.2000000000000002"/>
    <n v="0"/>
    <n v="0"/>
    <n v="42.900000000000006"/>
    <n v="13.200000000000001"/>
    <n v="16.5"/>
    <n v="15.400000000000002"/>
    <n v="3.3000000000000003"/>
    <n v="4.4000000000000004"/>
    <n v="9.9"/>
    <n v="26.400000000000002"/>
    <n v="27.500000000000004"/>
    <n v="11"/>
    <n v="2.2000000000000002"/>
    <n v="11"/>
    <n v="12.100000000000001"/>
    <n v="4.4000000000000004"/>
    <n v="24.200000000000003"/>
    <n v="18.700000000000003"/>
    <n v="14.3"/>
    <n v="13.200000000000001"/>
    <n v="30.800000000000004"/>
    <n v="9.9"/>
    <n v="23.1"/>
    <n v="9.9"/>
    <n v="1.1000000000000001"/>
    <n v="4.4000000000000004"/>
    <n v="18.700000000000003"/>
    <n v="23.1"/>
    <n v="0"/>
    <n v="8.8000000000000007"/>
    <n v="19.8"/>
    <n v="27.500000000000004"/>
    <n v="15.400000000000002"/>
    <n v="5.5"/>
    <n v="36.300000000000004"/>
    <n v="0"/>
    <n v="16.499999999999876"/>
    <n v="2.2000000000000002"/>
    <x v="0"/>
  </r>
  <r>
    <x v="310"/>
    <x v="10"/>
    <x v="5"/>
    <n v="456.5"/>
    <n v="123.2"/>
    <n v="129.80000000000001"/>
    <n v="122.10000000000001"/>
    <n v="81.400000000000006"/>
    <n v="0"/>
    <n v="0.42900000000000005"/>
    <n v="0.70400000000000007"/>
    <n v="0.81400000000000006"/>
    <n v="0.88000000000000012"/>
    <n v="1.0669999999999999"/>
    <n v="0.75900000000000012"/>
    <n v="0.68200000000000005"/>
    <n v="0.78100000000000003"/>
    <n v="0.56100000000000005"/>
    <n v="0.93500000000000005"/>
    <n v="1.1000000000000001"/>
    <n v="0.93500000000000005"/>
    <n v="0.39600000000000002"/>
    <n v="0.55000000000000004"/>
    <n v="0.6160000000000001"/>
    <n v="0.37400000000000005"/>
    <n v="0.95700000000000007"/>
    <n v="0"/>
    <n v="7.7000000000000011"/>
    <n v="27.500000000000004"/>
    <n v="34.1"/>
    <n v="0"/>
    <n v="1.1000000000000001"/>
    <n v="6.6000000000000005"/>
    <n v="30.800000000000004"/>
    <n v="20.900000000000002"/>
    <n v="1.1000000000000001"/>
    <n v="36.300000000000004"/>
    <n v="1.1000000000000001"/>
    <n v="3.3000000000000003"/>
    <n v="51.7"/>
    <n v="0"/>
    <n v="4.4000000000000004"/>
    <n v="13.200000000000017"/>
    <n v="1.1000000000000001"/>
    <n v="3.3000000000000003"/>
    <n v="3.3000000000000003"/>
    <n v="15.400000000000002"/>
    <n v="8.8000000000000007"/>
    <n v="0"/>
    <n v="18.700000000000003"/>
    <n v="0"/>
    <n v="25.3"/>
    <n v="11"/>
    <n v="7.7000000000000011"/>
    <n v="9.9"/>
    <n v="25.3"/>
    <n v="22"/>
    <n v="0"/>
    <n v="0"/>
    <n v="38.5"/>
    <n v="19.8"/>
    <n v="6.6000000000000005"/>
    <n v="9.9"/>
    <n v="2.2000000000000002"/>
    <n v="0"/>
    <n v="24.200000000000003"/>
    <x v="0"/>
  </r>
  <r>
    <x v="311"/>
    <x v="10"/>
    <x v="6"/>
    <n v="597.30000000000018"/>
    <n v="156.19999999999999"/>
    <n v="162.80000000000015"/>
    <n v="157.30000000000001"/>
    <n v="121.00000000000006"/>
    <n v="0"/>
    <n v="0.29700000000000004"/>
    <n v="0.78100000000000003"/>
    <n v="0.34100000000000003"/>
    <n v="0.96800000000000008"/>
    <n v="0.16500000000000001"/>
    <n v="0.80300000000000005"/>
    <n v="0.7370000000000001"/>
    <n v="0.72600000000000009"/>
    <n v="1.0450000000000002"/>
    <n v="0.64900000000000002"/>
    <n v="0.26400000000000001"/>
    <n v="1.0230000000000001"/>
    <n v="0.39600000000000002"/>
    <n v="0.83600000000000008"/>
    <n v="1.0669999999999999"/>
    <n v="0.47300000000000003"/>
    <n v="0.97900000000000009"/>
    <n v="14.300000000000127"/>
    <n v="48.400000000000006"/>
    <n v="41.800000000000004"/>
    <n v="41.800000000000004"/>
    <n v="2.2000000000000002"/>
    <n v="0"/>
    <n v="8.8000000000000007"/>
    <n v="5.5"/>
    <n v="0"/>
    <n v="0"/>
    <n v="14.3"/>
    <n v="23.1"/>
    <n v="37.400000000000006"/>
    <n v="13.200000000000001"/>
    <n v="0"/>
    <n v="11"/>
    <n v="25.3"/>
    <n v="6.6000000000000005"/>
    <n v="1.1000000000000001"/>
    <n v="3.3000000000000629"/>
    <n v="0"/>
    <n v="27.500000000000004"/>
    <n v="5.5"/>
    <n v="7.7000000000000011"/>
    <n v="13.200000000000001"/>
    <n v="5.5"/>
    <n v="25.3"/>
    <n v="0"/>
    <n v="36.300000000000004"/>
    <n v="36.300000000000004"/>
    <n v="50.6"/>
    <n v="3.3000000000000003"/>
    <n v="4.4000000000000004"/>
    <n v="20.900000000000002"/>
    <n v="6.6000000000000005"/>
    <n v="8.8000000000000007"/>
    <n v="12.100000000000001"/>
    <n v="0"/>
    <n v="49.500000000000007"/>
    <n v="0"/>
    <x v="0"/>
  </r>
  <r>
    <x v="312"/>
    <x v="10"/>
    <x v="7"/>
    <n v="335.5"/>
    <n v="91.300000000000011"/>
    <n v="77"/>
    <n v="74.8"/>
    <n v="92.4"/>
    <n v="0"/>
    <n v="0.40700000000000003"/>
    <n v="0.71500000000000008"/>
    <n v="0.8580000000000001"/>
    <n v="0.88000000000000012"/>
    <n v="1.0120000000000002"/>
    <n v="1.1000000000000001"/>
    <n v="0.27500000000000002"/>
    <n v="0.64900000000000002"/>
    <n v="0.69300000000000006"/>
    <n v="1.089"/>
    <n v="0.83600000000000008"/>
    <n v="1.0450000000000002"/>
    <n v="0.33"/>
    <n v="0.6160000000000001"/>
    <n v="1.0450000000000002"/>
    <n v="1.1000000000000001"/>
    <n v="0.81400000000000006"/>
    <n v="0"/>
    <n v="0"/>
    <n v="5.5"/>
    <n v="13.200000000000001"/>
    <n v="4.4000000000000004"/>
    <n v="22"/>
    <n v="2.2000000000000002"/>
    <n v="0"/>
    <n v="26.400000000000002"/>
    <n v="3.3000000000000003"/>
    <n v="22"/>
    <n v="8.8000000000000007"/>
    <n v="15.400000000000002"/>
    <n v="35.200000000000003"/>
    <n v="0"/>
    <n v="15.400000000000002"/>
    <n v="0"/>
    <n v="17.600000000000001"/>
    <n v="0"/>
    <n v="0"/>
    <n v="5.5"/>
    <n v="22"/>
    <n v="0"/>
    <n v="20.900000000000002"/>
    <n v="9.9"/>
    <n v="6.6000000000000005"/>
    <n v="5.5"/>
    <n v="1.1000000000000001"/>
    <n v="0"/>
    <n v="3.3000000000000003"/>
    <n v="2.2000000000000002"/>
    <n v="9.9"/>
    <n v="5.5"/>
    <n v="0"/>
    <n v="15.400000000000002"/>
    <n v="17.600000000000001"/>
    <n v="0"/>
    <n v="0"/>
    <n v="6.6000000000000005"/>
    <n v="34.1"/>
    <x v="0"/>
  </r>
  <r>
    <x v="313"/>
    <x v="10"/>
    <x v="8"/>
    <n v="476.30000000000007"/>
    <n v="130.90000000000003"/>
    <n v="72.600000000000009"/>
    <n v="97.9"/>
    <n v="174.9"/>
    <n v="0"/>
    <n v="0.35200000000000004"/>
    <n v="0.57200000000000006"/>
    <n v="0.97900000000000009"/>
    <n v="0.79200000000000004"/>
    <n v="0.75900000000000012"/>
    <n v="0.68200000000000005"/>
    <n v="0.62700000000000011"/>
    <n v="1.0010000000000001"/>
    <n v="0.78100000000000003"/>
    <n v="0.84700000000000009"/>
    <n v="0.74800000000000011"/>
    <n v="1.0340000000000003"/>
    <n v="1.0450000000000002"/>
    <n v="1.0780000000000001"/>
    <n v="0.30800000000000005"/>
    <n v="1.0010000000000001"/>
    <n v="0.91300000000000014"/>
    <n v="0"/>
    <n v="1.1000000000000001"/>
    <n v="29.700000000000003"/>
    <n v="5.5"/>
    <n v="0"/>
    <n v="0"/>
    <n v="1.1000000000000001"/>
    <n v="29.700000000000003"/>
    <n v="5.5"/>
    <n v="0"/>
    <n v="27.500000000000004"/>
    <n v="2.2000000000000002"/>
    <n v="51.7"/>
    <n v="13.200000000000001"/>
    <n v="0"/>
    <n v="19.8"/>
    <n v="45.1"/>
    <n v="5.5"/>
    <n v="4.4000000000000004"/>
    <n v="33"/>
    <n v="0"/>
    <n v="0"/>
    <n v="35.200000000000003"/>
    <n v="0"/>
    <n v="17.600000000000001"/>
    <n v="2.2000000000000002"/>
    <n v="0"/>
    <n v="4.4000000000000004"/>
    <n v="18.700000000000003"/>
    <n v="19.8"/>
    <n v="0"/>
    <n v="8.8000000000000007"/>
    <n v="2.2000000000000002"/>
    <n v="56.1"/>
    <n v="38.5"/>
    <n v="4.4000000000000004"/>
    <n v="5.5"/>
    <n v="0"/>
    <n v="1.1000000000000001"/>
    <n v="14.300000000000033"/>
    <x v="0"/>
  </r>
  <r>
    <x v="314"/>
    <x v="10"/>
    <x v="9"/>
    <n v="513.70000000000005"/>
    <n v="159.50000000000003"/>
    <n v="107.80000000000001"/>
    <n v="68.2"/>
    <n v="178.2"/>
    <n v="0"/>
    <n v="0.27500000000000002"/>
    <n v="0.64900000000000002"/>
    <n v="0.36300000000000004"/>
    <n v="0.89100000000000013"/>
    <n v="0.88000000000000012"/>
    <n v="0.74800000000000011"/>
    <n v="0.80300000000000005"/>
    <n v="0.74800000000000011"/>
    <n v="0.7370000000000001"/>
    <n v="1.0450000000000002"/>
    <n v="0.78100000000000003"/>
    <n v="0.9900000000000001"/>
    <n v="1.089"/>
    <n v="0.94600000000000006"/>
    <n v="1.0780000000000001"/>
    <n v="0.68200000000000005"/>
    <n v="0.31900000000000001"/>
    <n v="37.400000000000006"/>
    <n v="9.9"/>
    <n v="0"/>
    <n v="0"/>
    <n v="33"/>
    <n v="0"/>
    <n v="23.1"/>
    <n v="0"/>
    <n v="0"/>
    <n v="4.4000000000000004"/>
    <n v="4.4000000000000004"/>
    <n v="31.900000000000002"/>
    <n v="4.4000000000000004"/>
    <n v="26.400000000000002"/>
    <n v="13.200000000000001"/>
    <n v="0"/>
    <n v="14.3"/>
    <n v="0"/>
    <n v="41.800000000000004"/>
    <n v="46.2"/>
    <n v="5.5"/>
    <n v="2.2000000000000002"/>
    <n v="0"/>
    <n v="7.7000000000000011"/>
    <n v="15.400000000000002"/>
    <n v="16.5"/>
    <n v="0"/>
    <n v="20.900000000000002"/>
    <n v="0"/>
    <n v="0"/>
    <n v="20.900000000000002"/>
    <n v="19.8"/>
    <n v="15.400000000000002"/>
    <n v="12.100000000000001"/>
    <n v="27.500000000000004"/>
    <n v="9.9"/>
    <n v="4.4000000000000004"/>
    <n v="7.7000000000000011"/>
    <n v="41.800000000000004"/>
    <n v="0"/>
    <x v="0"/>
  </r>
  <r>
    <x v="315"/>
    <x v="10"/>
    <x v="10"/>
    <n v="433.4"/>
    <n v="94.6"/>
    <n v="170.5"/>
    <n v="97.9"/>
    <n v="70.400000000000006"/>
    <n v="1"/>
    <n v="0.47300000000000003"/>
    <n v="0.88000000000000012"/>
    <n v="0.90200000000000014"/>
    <n v="0.17600000000000002"/>
    <n v="1.089"/>
    <n v="0.79200000000000004"/>
    <n v="1.1000000000000001"/>
    <n v="1.0450000000000002"/>
    <n v="1.0669999999999999"/>
    <n v="0.66"/>
    <n v="0.82500000000000007"/>
    <n v="0.49500000000000005"/>
    <n v="1.1000000000000001"/>
    <n v="0.66"/>
    <n v="0.44000000000000006"/>
    <n v="0.9900000000000001"/>
    <n v="0.38500000000000006"/>
    <n v="33"/>
    <n v="16.5"/>
    <n v="5.5"/>
    <n v="14.3"/>
    <n v="0"/>
    <n v="6.6000000000000005"/>
    <n v="36.300000000000004"/>
    <n v="24.200000000000003"/>
    <n v="19.8"/>
    <n v="14.3"/>
    <n v="0"/>
    <n v="19.8"/>
    <n v="0"/>
    <n v="24.200000000000003"/>
    <n v="15.400000000000002"/>
    <n v="0"/>
    <n v="0"/>
    <n v="0"/>
    <n v="0"/>
    <n v="11"/>
    <n v="3.3000000000000003"/>
    <n v="29.700000000000003"/>
    <n v="6.6000000000000005"/>
    <n v="30.800000000000004"/>
    <n v="11"/>
    <n v="0"/>
    <n v="0"/>
    <n v="9.9"/>
    <n v="0"/>
    <n v="6.6000000000000005"/>
    <n v="0"/>
    <n v="0"/>
    <n v="23.1"/>
    <n v="8.8000000000000007"/>
    <n v="7.7000000000000011"/>
    <n v="3.3000000000000003"/>
    <n v="4.4000000000000004"/>
    <n v="30.800000000000004"/>
    <n v="7.7000000000000011"/>
    <n v="8.8000000000000007"/>
    <x v="0"/>
  </r>
  <r>
    <x v="316"/>
    <x v="10"/>
    <x v="11"/>
    <n v="471.9000000000002"/>
    <n v="92.4"/>
    <n v="161.69999999999999"/>
    <n v="149.60000000000002"/>
    <n v="68.200000000000131"/>
    <n v="0"/>
    <n v="0.37400000000000005"/>
    <n v="0.38500000000000006"/>
    <n v="0.88000000000000012"/>
    <n v="0.97900000000000009"/>
    <n v="0.63800000000000001"/>
    <n v="0.77000000000000013"/>
    <n v="0.81400000000000006"/>
    <n v="0.78100000000000003"/>
    <n v="0.12100000000000001"/>
    <n v="1.056"/>
    <n v="0.69300000000000006"/>
    <n v="0.45100000000000007"/>
    <n v="1.0669999999999999"/>
    <n v="1.0450000000000002"/>
    <n v="0.27500000000000002"/>
    <n v="0.41800000000000004"/>
    <n v="1.1000000000000001"/>
    <n v="33"/>
    <n v="8.8000000000000007"/>
    <n v="0"/>
    <n v="0"/>
    <n v="0"/>
    <n v="0"/>
    <n v="39.6"/>
    <n v="11"/>
    <n v="34.1"/>
    <n v="35.200000000000003"/>
    <n v="0"/>
    <n v="0"/>
    <n v="22"/>
    <n v="11"/>
    <n v="0"/>
    <n v="13.200000000000001"/>
    <n v="7.7000000000000011"/>
    <n v="0"/>
    <n v="3.3000000000001255"/>
    <n v="11"/>
    <n v="0"/>
    <n v="15.400000000000002"/>
    <n v="27.500000000000004"/>
    <n v="13.200000000000001"/>
    <n v="29.700000000000003"/>
    <n v="3.3000000000000003"/>
    <n v="2.2000000000000002"/>
    <n v="20.900000000000002"/>
    <n v="33"/>
    <n v="4.4000000000000004"/>
    <n v="24.200000000000003"/>
    <n v="2.2000000000000002"/>
    <n v="0"/>
    <n v="17.600000000000001"/>
    <n v="0"/>
    <n v="14.3"/>
    <n v="2.2000000000000002"/>
    <n v="13.200000000000001"/>
    <n v="0"/>
    <n v="18.700000000000003"/>
    <x v="0"/>
  </r>
  <r>
    <x v="317"/>
    <x v="10"/>
    <x v="12"/>
    <n v="605"/>
    <n v="211.2"/>
    <n v="152.90000000000006"/>
    <n v="107.80000000000001"/>
    <n v="133.10000000000002"/>
    <n v="0"/>
    <n v="0.56100000000000005"/>
    <n v="1.0010000000000001"/>
    <n v="0.77000000000000013"/>
    <n v="0.90200000000000014"/>
    <n v="0.17600000000000002"/>
    <n v="0.78100000000000003"/>
    <n v="0.9900000000000001"/>
    <n v="1.0780000000000001"/>
    <n v="0.66"/>
    <n v="1.089"/>
    <n v="1.0780000000000001"/>
    <n v="0.11000000000000001"/>
    <n v="1.0780000000000001"/>
    <n v="0.72600000000000009"/>
    <n v="1.0120000000000002"/>
    <n v="0.77000000000000013"/>
    <n v="0.27500000000000002"/>
    <n v="0"/>
    <n v="0"/>
    <n v="2.2000000000000002"/>
    <n v="35.200000000000003"/>
    <n v="7.7000000000000322"/>
    <n v="59.400000000000006"/>
    <n v="7.7000000000000011"/>
    <n v="3.3000000000000003"/>
    <n v="23.1"/>
    <n v="14.3"/>
    <n v="0"/>
    <n v="38.5"/>
    <n v="19.8"/>
    <n v="13.200000000000001"/>
    <n v="22"/>
    <n v="4.4000000000000004"/>
    <n v="13.200000000000001"/>
    <n v="16.5"/>
    <n v="0"/>
    <n v="5.5"/>
    <n v="0"/>
    <n v="29.700000000000003"/>
    <n v="6.6000000000000005"/>
    <n v="0"/>
    <n v="7.7000000000000011"/>
    <n v="24.200000000000003"/>
    <n v="11"/>
    <n v="6.6000000000000005"/>
    <n v="8.8000000000000007"/>
    <n v="13.200000000000001"/>
    <n v="48.400000000000006"/>
    <n v="34.1"/>
    <n v="0"/>
    <n v="46.2"/>
    <n v="6.6000000000000005"/>
    <n v="39.6"/>
    <n v="7.7000000000000011"/>
    <n v="25.3"/>
    <n v="3.3000000000000003"/>
    <n v="0"/>
    <x v="0"/>
  </r>
  <r>
    <x v="318"/>
    <x v="10"/>
    <x v="13"/>
    <n v="399.30000000000007"/>
    <n v="36.300000000000004"/>
    <n v="154.00000000000003"/>
    <n v="92.4"/>
    <n v="116.60000000000001"/>
    <n v="0"/>
    <n v="0.9900000000000001"/>
    <n v="0.36300000000000004"/>
    <n v="0.77000000000000013"/>
    <n v="0.94600000000000006"/>
    <n v="1.0230000000000001"/>
    <n v="0.60500000000000009"/>
    <n v="0.75900000000000012"/>
    <n v="0.94600000000000006"/>
    <n v="0.51700000000000013"/>
    <n v="0.84700000000000009"/>
    <n v="0.95700000000000007"/>
    <n v="0.60500000000000009"/>
    <n v="0.86900000000000011"/>
    <n v="1.0780000000000001"/>
    <n v="0.84700000000000009"/>
    <n v="1.0230000000000001"/>
    <n v="1.089"/>
    <n v="5.5"/>
    <n v="48.400000000000006"/>
    <n v="0"/>
    <n v="4.4000000000000004"/>
    <n v="7.7000000000000011"/>
    <n v="2.2000000000000002"/>
    <n v="4.4000000000000004"/>
    <n v="28.6"/>
    <n v="52.800000000000004"/>
    <n v="0"/>
    <n v="42.900000000000006"/>
    <n v="41.800000000000004"/>
    <n v="36.300000000000004"/>
    <n v="0"/>
    <n v="1.1000000000000001"/>
    <n v="0"/>
    <n v="4.4000000000000004"/>
    <n v="14.3"/>
    <n v="18.700000000000003"/>
    <n v="0"/>
    <n v="0"/>
    <n v="12.100000000000001"/>
    <n v="6.6000000000000005"/>
    <n v="0"/>
    <n v="12.100000000000001"/>
    <n v="5.5"/>
    <n v="0"/>
    <n v="0"/>
    <n v="51.7"/>
    <n v="4.4000000000000004"/>
    <n v="3.3000000000000003"/>
    <n v="14.3"/>
    <n v="0"/>
    <n v="7.7000000000000011"/>
    <n v="4.4000000000000004"/>
    <n v="0"/>
    <n v="0"/>
    <n v="4.4000000000000004"/>
    <n v="2.2000000000000002"/>
    <n v="0"/>
    <x v="0"/>
  </r>
  <r>
    <x v="319"/>
    <x v="10"/>
    <x v="14"/>
    <n v="511.50000000000011"/>
    <n v="220.00000000000006"/>
    <n v="85.8"/>
    <n v="93.500000000000014"/>
    <n v="112.20000000000002"/>
    <n v="0"/>
    <n v="0.49500000000000005"/>
    <n v="0.94600000000000006"/>
    <n v="0.36300000000000004"/>
    <n v="0.26400000000000001"/>
    <n v="1.0450000000000002"/>
    <n v="0.8580000000000001"/>
    <n v="1.0230000000000001"/>
    <n v="0.88000000000000012"/>
    <n v="1.089"/>
    <n v="1.0669999999999999"/>
    <n v="1.089"/>
    <n v="0.45100000000000007"/>
    <n v="1.0010000000000001"/>
    <n v="0.94600000000000006"/>
    <n v="1.1000000000000001"/>
    <n v="0.64900000000000002"/>
    <n v="0.8580000000000001"/>
    <n v="13.200000000000001"/>
    <n v="17.600000000000001"/>
    <n v="3.3000000000000003"/>
    <n v="9.9"/>
    <n v="16.5"/>
    <n v="0"/>
    <n v="0"/>
    <n v="22"/>
    <n v="3.3000000000000003"/>
    <n v="0"/>
    <n v="26.400000000000002"/>
    <n v="0"/>
    <n v="53.900000000000006"/>
    <n v="37.400000000000006"/>
    <n v="15.400000000000002"/>
    <n v="0"/>
    <n v="0"/>
    <n v="4.4000000000000004"/>
    <n v="1.1000000000000001"/>
    <n v="0"/>
    <n v="18.700000000000003"/>
    <n v="0"/>
    <n v="14.3"/>
    <n v="30.800000000000004"/>
    <n v="3.3000000000000003"/>
    <n v="1.1000000000000001"/>
    <n v="0"/>
    <n v="4.4000000000000004"/>
    <n v="20.900000000000002"/>
    <n v="0"/>
    <n v="49.500000000000007"/>
    <n v="0"/>
    <n v="8.8000000000000007"/>
    <n v="6.6000000000000005"/>
    <n v="36.300000000000004"/>
    <n v="26.400000000000002"/>
    <n v="12.100000000000001"/>
    <n v="3.3000000000000003"/>
    <n v="41.800000000000004"/>
    <n v="35.200000000000003"/>
    <x v="0"/>
  </r>
  <r>
    <x v="320"/>
    <x v="10"/>
    <x v="15"/>
    <n v="605"/>
    <n v="96.8"/>
    <n v="135.30000000000001"/>
    <n v="154"/>
    <n v="218.9"/>
    <n v="0"/>
    <n v="0.8580000000000001"/>
    <n v="0.94600000000000006"/>
    <n v="0.77000000000000013"/>
    <n v="0.7370000000000001"/>
    <n v="0.86900000000000011"/>
    <n v="1.1000000000000001"/>
    <n v="1.089"/>
    <n v="0.94600000000000006"/>
    <n v="0.42900000000000005"/>
    <n v="0.69300000000000006"/>
    <n v="0.66"/>
    <n v="0.51700000000000013"/>
    <n v="1.0450000000000002"/>
    <n v="0.46200000000000002"/>
    <n v="1.0340000000000003"/>
    <n v="0.66"/>
    <n v="0.45100000000000007"/>
    <n v="0"/>
    <n v="34.1"/>
    <n v="35.200000000000003"/>
    <n v="1.1000000000000001"/>
    <n v="7.7000000000000011"/>
    <n v="30.800000000000004"/>
    <n v="8.8000000000000007"/>
    <n v="0"/>
    <n v="2.2000000000000002"/>
    <n v="15.400000000000002"/>
    <n v="0"/>
    <n v="39.6"/>
    <n v="14.3"/>
    <n v="45.1"/>
    <n v="59.400000000000006"/>
    <n v="17.600000000000001"/>
    <n v="0"/>
    <n v="26.400000000000002"/>
    <n v="0"/>
    <n v="16.5"/>
    <n v="35.200000000000003"/>
    <n v="30.800000000000004"/>
    <n v="0"/>
    <n v="3.3000000000000003"/>
    <n v="23.1"/>
    <n v="42.900000000000006"/>
    <n v="2.2000000000000002"/>
    <n v="0"/>
    <n v="12.100000000000001"/>
    <n v="4.4000000000000004"/>
    <n v="0"/>
    <n v="5.5"/>
    <n v="9.9"/>
    <n v="31.900000000000002"/>
    <n v="0"/>
    <n v="4.4000000000000004"/>
    <n v="19.8"/>
    <n v="0"/>
    <n v="12.100000000000001"/>
    <n v="13.200000000000001"/>
    <x v="0"/>
  </r>
  <r>
    <x v="321"/>
    <x v="10"/>
    <x v="16"/>
    <n v="510.40000000000003"/>
    <n v="78.099999999999994"/>
    <n v="161.70000000000002"/>
    <n v="182.60000000000002"/>
    <n v="88"/>
    <n v="0"/>
    <n v="0.36300000000000004"/>
    <n v="0.74800000000000011"/>
    <n v="0.83600000000000008"/>
    <n v="0.42900000000000005"/>
    <n v="1.0340000000000003"/>
    <n v="0.94600000000000006"/>
    <n v="0.69300000000000006"/>
    <n v="0.88000000000000012"/>
    <n v="0.68200000000000005"/>
    <n v="0.86900000000000011"/>
    <n v="1.1000000000000001"/>
    <n v="0.46200000000000002"/>
    <n v="1.0780000000000001"/>
    <n v="0.93500000000000005"/>
    <n v="1.0780000000000001"/>
    <n v="0.9900000000000001"/>
    <n v="0.49500000000000005"/>
    <n v="11"/>
    <n v="58.300000000000004"/>
    <n v="0"/>
    <n v="1.1000000000000001"/>
    <n v="0"/>
    <n v="37.400000000000006"/>
    <n v="0"/>
    <n v="0"/>
    <n v="0"/>
    <n v="53.900000000000006"/>
    <n v="30.800000000000004"/>
    <n v="0"/>
    <n v="18.700000000000003"/>
    <n v="22"/>
    <n v="0"/>
    <n v="14.3"/>
    <n v="11"/>
    <n v="14.3"/>
    <n v="7.7000000000000011"/>
    <n v="0"/>
    <n v="0"/>
    <n v="16.5"/>
    <n v="29.700000000000003"/>
    <n v="33"/>
    <n v="61.600000000000009"/>
    <n v="0"/>
    <n v="22"/>
    <n v="19.8"/>
    <n v="0"/>
    <n v="0"/>
    <n v="12.100000000000001"/>
    <n v="13.200000000000001"/>
    <n v="0"/>
    <n v="0"/>
    <n v="0"/>
    <n v="0"/>
    <n v="9.9"/>
    <n v="19.8"/>
    <n v="23.1"/>
    <n v="0"/>
    <x v="0"/>
  </r>
  <r>
    <x v="322"/>
    <x v="10"/>
    <x v="17"/>
    <n v="552.20000000000016"/>
    <n v="177.10000000000014"/>
    <n v="135.29999999999998"/>
    <n v="133.10000000000002"/>
    <n v="106.70000000000003"/>
    <n v="0"/>
    <n v="0.39600000000000002"/>
    <n v="0.56100000000000005"/>
    <n v="0.6160000000000001"/>
    <n v="0.88000000000000012"/>
    <n v="0.81400000000000006"/>
    <n v="0.88000000000000012"/>
    <n v="0.67100000000000004"/>
    <n v="0.67100000000000004"/>
    <n v="0.95700000000000007"/>
    <n v="0.81400000000000006"/>
    <n v="0.82500000000000007"/>
    <n v="0.58300000000000007"/>
    <n v="1.1000000000000001"/>
    <n v="1.0340000000000003"/>
    <n v="0.30800000000000005"/>
    <n v="0.50600000000000012"/>
    <n v="0.47300000000000003"/>
    <n v="0"/>
    <n v="3.3000000000000003"/>
    <n v="1.1000000000000001"/>
    <n v="0"/>
    <n v="44"/>
    <n v="17.600000000000001"/>
    <n v="48.400000000000006"/>
    <n v="17.600000000000001"/>
    <n v="2.2000000000000002"/>
    <n v="1.1000000000000001"/>
    <n v="25.3"/>
    <n v="14.300000000000033"/>
    <n v="18.700000000000003"/>
    <n v="11"/>
    <n v="5.5"/>
    <n v="12.100000000000001"/>
    <n v="19.8"/>
    <n v="25.3"/>
    <n v="0"/>
    <n v="0"/>
    <n v="0"/>
    <n v="31.900000000000002"/>
    <n v="11"/>
    <n v="4.4000000000000004"/>
    <n v="37.400000000000006"/>
    <n v="5.5"/>
    <n v="28.6"/>
    <n v="2.2000000000000002"/>
    <n v="0"/>
    <n v="12.100000000000001"/>
    <n v="0"/>
    <n v="0"/>
    <n v="8.8000000000000007"/>
    <n v="28.600000000000126"/>
    <n v="55.000000000000007"/>
    <n v="27.500000000000004"/>
    <n v="27.500000000000004"/>
    <n v="0"/>
    <n v="29.700000000000003"/>
    <n v="0"/>
    <x v="0"/>
  </r>
  <r>
    <x v="323"/>
    <x v="10"/>
    <x v="18"/>
    <n v="467.5"/>
    <n v="191.4"/>
    <n v="116.60000000000001"/>
    <n v="101.2"/>
    <n v="58.300000000000011"/>
    <n v="0"/>
    <n v="0.40700000000000003"/>
    <n v="1.0780000000000001"/>
    <n v="0.82500000000000007"/>
    <n v="0.30800000000000005"/>
    <n v="0.66"/>
    <n v="0.75900000000000012"/>
    <n v="0.72600000000000009"/>
    <n v="0.69300000000000006"/>
    <n v="0.81400000000000006"/>
    <n v="1.0450000000000002"/>
    <n v="0.95700000000000007"/>
    <n v="0.88000000000000012"/>
    <n v="1.056"/>
    <n v="0.37400000000000005"/>
    <n v="1.0340000000000003"/>
    <n v="1.0340000000000003"/>
    <n v="0.9900000000000001"/>
    <n v="0"/>
    <n v="0"/>
    <n v="15.400000000000002"/>
    <n v="0"/>
    <n v="15.400000000000002"/>
    <n v="2.2000000000000002"/>
    <n v="24.200000000000003"/>
    <n v="16.5"/>
    <n v="39.6"/>
    <n v="3.3000000000000003"/>
    <n v="8.8000000000000007"/>
    <n v="5.5"/>
    <n v="0"/>
    <n v="0"/>
    <n v="7.7000000000000011"/>
    <n v="24.200000000000003"/>
    <n v="0"/>
    <n v="18.700000000000003"/>
    <n v="2.2000000000000002"/>
    <n v="0"/>
    <n v="9.9"/>
    <n v="0"/>
    <n v="2.2000000000000002"/>
    <n v="30.800000000000004"/>
    <n v="9.9"/>
    <n v="0"/>
    <n v="2.2000000000000002"/>
    <n v="31.900000000000002"/>
    <n v="14.3"/>
    <n v="0"/>
    <n v="9.9"/>
    <n v="40.700000000000003"/>
    <n v="15.400000000000002"/>
    <n v="47.300000000000004"/>
    <n v="17.600000000000001"/>
    <n v="18.700000000000003"/>
    <n v="7.7000000000000011"/>
    <n v="13.200000000000001"/>
    <n v="20.900000000000002"/>
    <n v="0"/>
    <x v="0"/>
  </r>
  <r>
    <x v="324"/>
    <x v="10"/>
    <x v="19"/>
    <n v="532.4"/>
    <n v="27.5"/>
    <n v="217.80000000000004"/>
    <n v="183.7"/>
    <n v="103.4"/>
    <n v="0"/>
    <n v="0.94600000000000006"/>
    <n v="1.0120000000000002"/>
    <n v="0.77000000000000013"/>
    <n v="0.92400000000000004"/>
    <n v="1.089"/>
    <n v="0.84700000000000009"/>
    <n v="0.7370000000000001"/>
    <n v="1.0010000000000001"/>
    <n v="0.68200000000000005"/>
    <n v="0.93500000000000005"/>
    <n v="0.83600000000000008"/>
    <n v="0.66"/>
    <n v="0.56100000000000005"/>
    <n v="0.80300000000000005"/>
    <n v="1.0230000000000001"/>
    <n v="1.0780000000000001"/>
    <n v="0.77000000000000013"/>
    <n v="5.5"/>
    <n v="17.600000000000001"/>
    <n v="37.400000000000006"/>
    <n v="29.700000000000003"/>
    <n v="33"/>
    <n v="15.400000000000002"/>
    <n v="26.400000000000002"/>
    <n v="42.900000000000006"/>
    <n v="0"/>
    <n v="9.9"/>
    <n v="0"/>
    <n v="22"/>
    <n v="28.6"/>
    <n v="8.8000000000000007"/>
    <n v="3.3000000000000003"/>
    <n v="33"/>
    <n v="0"/>
    <n v="5.5"/>
    <n v="0"/>
    <n v="2.2000000000000002"/>
    <n v="0"/>
    <n v="35.200000000000003"/>
    <n v="25.3"/>
    <n v="14.3"/>
    <n v="33"/>
    <n v="37.400000000000006"/>
    <n v="27.500000000000004"/>
    <n v="1.1000000000000001"/>
    <n v="1.1000000000000001"/>
    <n v="8.8000000000000007"/>
    <n v="3.3000000000000003"/>
    <n v="11"/>
    <n v="0"/>
    <n v="0"/>
    <n v="2.2000000000000002"/>
    <n v="4.4000000000000004"/>
    <n v="0"/>
    <n v="0"/>
    <n v="0"/>
    <n v="6.6000000000000005"/>
    <x v="0"/>
  </r>
  <r>
    <x v="325"/>
    <x v="10"/>
    <x v="20"/>
    <n v="544.50000000000011"/>
    <n v="94.600000000000009"/>
    <n v="163.9"/>
    <n v="97.900000000000077"/>
    <n v="188.10000000000002"/>
    <n v="0"/>
    <n v="0.31900000000000001"/>
    <n v="0.80300000000000005"/>
    <n v="0.49500000000000005"/>
    <n v="0.41800000000000004"/>
    <n v="1.0120000000000002"/>
    <n v="0.62700000000000011"/>
    <n v="1.089"/>
    <n v="0.68200000000000005"/>
    <n v="0.7370000000000001"/>
    <n v="0.11000000000000001"/>
    <n v="0.72600000000000009"/>
    <n v="1.1000000000000001"/>
    <n v="0.62700000000000011"/>
    <n v="0.55000000000000004"/>
    <n v="0.40700000000000003"/>
    <n v="1.0120000000000002"/>
    <n v="0.97900000000000009"/>
    <n v="8.8000000000000007"/>
    <n v="39.6"/>
    <n v="0"/>
    <n v="0"/>
    <n v="0"/>
    <n v="11"/>
    <n v="16.5"/>
    <n v="7.7000000000000011"/>
    <n v="33"/>
    <n v="47.300000000000004"/>
    <n v="8.8000000000000007"/>
    <n v="9.9"/>
    <n v="19.8"/>
    <n v="51.7"/>
    <n v="7.7000000000000011"/>
    <n v="17.600000000000001"/>
    <n v="52.800000000000004"/>
    <n v="2.2000000000000002"/>
    <n v="26.400000000000002"/>
    <n v="0"/>
    <n v="20.900000000000002"/>
    <n v="0"/>
    <n v="9.9"/>
    <n v="3.3000000000000003"/>
    <n v="18.700000000000003"/>
    <n v="19.8"/>
    <n v="3.3000000000000003"/>
    <n v="4.4000000000000004"/>
    <n v="5.5"/>
    <n v="12.100000000000064"/>
    <n v="3.3000000000000003"/>
    <n v="12.100000000000001"/>
    <n v="0"/>
    <n v="27.500000000000004"/>
    <n v="29.700000000000003"/>
    <n v="11"/>
    <n v="7.7000000000000011"/>
    <n v="3.3000000000000003"/>
    <n v="0"/>
    <n v="0"/>
    <x v="0"/>
  </r>
  <r>
    <x v="326"/>
    <x v="10"/>
    <x v="21"/>
    <n v="551.1"/>
    <n v="151.80000000000001"/>
    <n v="143"/>
    <n v="163.9"/>
    <n v="92.4"/>
    <n v="0"/>
    <n v="0.57200000000000006"/>
    <n v="0.57200000000000006"/>
    <n v="0.8580000000000001"/>
    <n v="0.77000000000000013"/>
    <n v="1.0449999999999999"/>
    <n v="0.83600000000000008"/>
    <n v="1.0340000000000003"/>
    <n v="1.089"/>
    <n v="0.64900000000000002"/>
    <n v="0.74800000000000011"/>
    <n v="0.40700000000000003"/>
    <n v="0.83600000000000008"/>
    <n v="0.86900000000000011"/>
    <n v="1.0340000000000003"/>
    <n v="0.68200000000000005"/>
    <n v="1.0120000000000002"/>
    <n v="0.64900000000000002"/>
    <n v="15.400000000000002"/>
    <n v="0"/>
    <n v="30.800000000000004"/>
    <n v="8.8000000000000007"/>
    <n v="48.400000000000006"/>
    <n v="0"/>
    <n v="4.4000000000000004"/>
    <n v="23.1"/>
    <n v="0"/>
    <n v="12.100000000000001"/>
    <n v="0"/>
    <n v="0"/>
    <n v="26.400000000000002"/>
    <n v="0"/>
    <n v="0"/>
    <n v="1.1000000000000001"/>
    <n v="26.400000000000002"/>
    <n v="33"/>
    <n v="0"/>
    <n v="5.5"/>
    <n v="19.8"/>
    <n v="0"/>
    <n v="7.7000000000000011"/>
    <n v="1.1000000000000001"/>
    <n v="35.200000000000003"/>
    <n v="19.8"/>
    <n v="40.700000000000003"/>
    <n v="23.1"/>
    <n v="16.5"/>
    <n v="0"/>
    <n v="0"/>
    <n v="5.5"/>
    <n v="0"/>
    <n v="48.400000000000006"/>
    <n v="13.200000000000001"/>
    <n v="0"/>
    <n v="15.400000000000002"/>
    <n v="12.100000000000001"/>
    <n v="44"/>
    <n v="13.200000000000001"/>
    <x v="0"/>
  </r>
  <r>
    <x v="327"/>
    <x v="10"/>
    <x v="22"/>
    <n v="562.10000000000014"/>
    <n v="159.50000000000003"/>
    <n v="206.8"/>
    <n v="82.5"/>
    <n v="113.30000000000001"/>
    <n v="1"/>
    <n v="1.0450000000000002"/>
    <n v="0.75900000000000012"/>
    <n v="0.81400000000000006"/>
    <n v="0.88000000000000012"/>
    <n v="1.0669999999999999"/>
    <n v="0.75900000000000012"/>
    <n v="0.88000000000000012"/>
    <n v="0.82500000000000007"/>
    <n v="0.80300000000000005"/>
    <n v="1.056"/>
    <n v="1.056"/>
    <n v="0.82500000000000007"/>
    <n v="0.33"/>
    <n v="0.55000000000000004"/>
    <n v="1.0120000000000002"/>
    <n v="0.88000000000000012"/>
    <n v="0.62700000000000011"/>
    <n v="56.1"/>
    <n v="26.400000000000002"/>
    <n v="30.800000000000004"/>
    <n v="7.7000000000000011"/>
    <n v="9.9"/>
    <n v="27.500000000000004"/>
    <n v="5.5"/>
    <n v="0"/>
    <n v="0"/>
    <n v="42.900000000000006"/>
    <n v="13.200000000000001"/>
    <n v="18.700000000000003"/>
    <n v="39.6"/>
    <n v="0"/>
    <n v="6.6000000000000005"/>
    <n v="0"/>
    <n v="11"/>
    <n v="7.7000000000000011"/>
    <n v="29.700000000000003"/>
    <n v="0"/>
    <n v="25.3"/>
    <n v="16.5"/>
    <n v="0"/>
    <n v="0"/>
    <n v="0"/>
    <n v="6.6000000000000005"/>
    <n v="1.1000000000000001"/>
    <n v="6.6000000000000005"/>
    <n v="4.4000000000000004"/>
    <n v="22"/>
    <n v="25.3"/>
    <n v="2.2000000000000002"/>
    <n v="15.400000000000002"/>
    <n v="11"/>
    <n v="0"/>
    <n v="29.700000000000003"/>
    <n v="18.700000000000003"/>
    <n v="47.300000000000004"/>
    <n v="9.9"/>
    <n v="0"/>
    <x v="0"/>
  </r>
  <r>
    <x v="328"/>
    <x v="10"/>
    <x v="23"/>
    <n v="577.50000000000023"/>
    <n v="180.40000000000003"/>
    <n v="149.60000000000002"/>
    <n v="156.20000000000013"/>
    <n v="91.300000000000011"/>
    <n v="1"/>
    <n v="0.77000000000000013"/>
    <n v="0.58300000000000007"/>
    <n v="0.59400000000000008"/>
    <n v="1.0780000000000001"/>
    <n v="1.056"/>
    <n v="0.81400000000000006"/>
    <n v="0.7370000000000001"/>
    <n v="0.9900000000000001"/>
    <n v="0.82500000000000007"/>
    <n v="0.11000000000000001"/>
    <n v="0.80300000000000005"/>
    <n v="0.38500000000000006"/>
    <n v="0.97900000000000009"/>
    <n v="0.45100000000000007"/>
    <n v="0.9900000000000001"/>
    <n v="1.0340000000000003"/>
    <n v="1.1000000000000001"/>
    <n v="0"/>
    <n v="34.1"/>
    <n v="16.5"/>
    <n v="34.1"/>
    <n v="0"/>
    <n v="16.5"/>
    <n v="7.7000000000000011"/>
    <n v="11"/>
    <n v="9.9"/>
    <n v="19.8"/>
    <n v="0"/>
    <n v="2.2000000000000002"/>
    <n v="14.3"/>
    <n v="0"/>
    <n v="1.1000000000000001"/>
    <n v="0"/>
    <n v="14.3"/>
    <n v="36.300000000000004"/>
    <n v="13.200000000000001"/>
    <n v="9.9"/>
    <n v="22"/>
    <n v="0"/>
    <n v="0"/>
    <n v="17.600000000000001"/>
    <n v="34.100000000000129"/>
    <n v="11"/>
    <n v="35.200000000000003"/>
    <n v="0"/>
    <n v="36.300000000000004"/>
    <n v="0"/>
    <n v="0"/>
    <n v="20.900000000000002"/>
    <n v="14.3"/>
    <n v="7.7000000000000011"/>
    <n v="18.700000000000003"/>
    <n v="17.600000000000001"/>
    <n v="26.400000000000002"/>
    <n v="53.900000000000006"/>
    <n v="14.3"/>
    <n v="6.6000000000000005"/>
    <x v="0"/>
  </r>
  <r>
    <x v="329"/>
    <x v="10"/>
    <x v="24"/>
    <n v="514.80000000000007"/>
    <n v="154"/>
    <n v="173.8"/>
    <n v="107.80000000000001"/>
    <n v="79.200000000000017"/>
    <n v="0"/>
    <n v="0.55000000000000004"/>
    <n v="0.25300000000000006"/>
    <n v="0.83600000000000008"/>
    <n v="0.71500000000000008"/>
    <n v="0.72600000000000009"/>
    <n v="1.0120000000000002"/>
    <n v="0.11000000000000001"/>
    <n v="0.39600000000000002"/>
    <n v="0.82500000000000007"/>
    <n v="0.91300000000000014"/>
    <n v="0.8580000000000001"/>
    <n v="0.79200000000000004"/>
    <n v="1.0669999999999999"/>
    <n v="0.77000000000000013"/>
    <n v="0.9900000000000001"/>
    <n v="0.96800000000000008"/>
    <n v="0.29700000000000004"/>
    <n v="13.200000000000001"/>
    <n v="6.6000000000000005"/>
    <n v="0"/>
    <n v="41.800000000000004"/>
    <n v="0"/>
    <n v="14.3"/>
    <n v="29.700000000000003"/>
    <n v="29.700000000000003"/>
    <n v="30.800000000000004"/>
    <n v="7.7000000000000011"/>
    <n v="19.8"/>
    <n v="17.600000000000001"/>
    <n v="0"/>
    <n v="29.700000000000003"/>
    <n v="4.4000000000000004"/>
    <n v="0"/>
    <n v="2.2000000000000002"/>
    <n v="2.2000000000000002"/>
    <n v="17.600000000000001"/>
    <n v="5.5"/>
    <n v="15.400000000000002"/>
    <n v="24.200000000000003"/>
    <n v="0"/>
    <n v="7.7000000000000011"/>
    <n v="1.1000000000000001"/>
    <n v="19.8"/>
    <n v="23.1"/>
    <n v="8.8000000000000007"/>
    <n v="3.3000000000000003"/>
    <n v="4.4000000000000004"/>
    <n v="13.200000000000001"/>
    <n v="23.1"/>
    <n v="0"/>
    <n v="26.400000000000002"/>
    <n v="8.8000000000000007"/>
    <n v="7.7000000000000011"/>
    <n v="23.1"/>
    <n v="28.6"/>
    <n v="15.400000000000002"/>
    <n v="7.7000000000000011"/>
    <x v="0"/>
  </r>
  <r>
    <x v="330"/>
    <x v="10"/>
    <x v="25"/>
    <n v="485.10000000000008"/>
    <n v="161.70000000000005"/>
    <n v="151.80000000000001"/>
    <n v="122.10000000000001"/>
    <n v="49.500000000000007"/>
    <n v="0"/>
    <n v="0.22000000000000003"/>
    <n v="0.82500000000000007"/>
    <n v="0.56100000000000005"/>
    <n v="0.8580000000000001"/>
    <n v="1.0669999999999999"/>
    <n v="1.0669999999999999"/>
    <n v="0.81400000000000006"/>
    <n v="1.056"/>
    <n v="0.74800000000000011"/>
    <n v="0.70400000000000007"/>
    <n v="0.67100000000000004"/>
    <n v="0.58300000000000007"/>
    <n v="0.49500000000000005"/>
    <n v="0.94600000000000006"/>
    <n v="0.40700000000000003"/>
    <n v="0.53900000000000003"/>
    <n v="1.0230000000000001"/>
    <n v="3.3000000000000003"/>
    <n v="24.200000000000003"/>
    <n v="16.5"/>
    <n v="2.2000000000000002"/>
    <n v="13.200000000000001"/>
    <n v="0"/>
    <n v="0"/>
    <n v="49.500000000000007"/>
    <n v="0"/>
    <n v="42.900000000000006"/>
    <n v="45.1"/>
    <n v="3.3000000000000003"/>
    <n v="0"/>
    <n v="0"/>
    <n v="23.1"/>
    <n v="0"/>
    <n v="0"/>
    <n v="4.4000000000000004"/>
    <n v="0"/>
    <n v="18.700000000000003"/>
    <n v="22"/>
    <n v="15.400000000000002"/>
    <n v="20.900000000000002"/>
    <n v="16.5"/>
    <n v="1.1000000000000001"/>
    <n v="12.100000000000001"/>
    <n v="18.700000000000003"/>
    <n v="0"/>
    <n v="0"/>
    <n v="15.400000000000002"/>
    <n v="0"/>
    <n v="6.6000000000000005"/>
    <n v="46.2"/>
    <n v="9.9"/>
    <n v="17.600000000000001"/>
    <n v="30.800000000000004"/>
    <n v="0"/>
    <n v="9.9"/>
    <n v="22"/>
    <n v="18.700000000000003"/>
    <x v="0"/>
  </r>
  <r>
    <x v="331"/>
    <x v="10"/>
    <x v="26"/>
    <n v="416.90000000000015"/>
    <n v="59.4"/>
    <n v="167.20000000000002"/>
    <n v="145.20000000000002"/>
    <n v="45.100000000000065"/>
    <n v="0"/>
    <n v="0.70400000000000007"/>
    <n v="0.22000000000000003"/>
    <n v="0.77000000000000013"/>
    <n v="0.6160000000000001"/>
    <n v="0.72600000000000009"/>
    <n v="0.41800000000000004"/>
    <n v="0.72600000000000009"/>
    <n v="0.52800000000000002"/>
    <n v="0.48400000000000004"/>
    <n v="0.58300000000000007"/>
    <n v="0.69300000000000006"/>
    <n v="1.0669999999999999"/>
    <n v="0.95700000000000007"/>
    <n v="0.9900000000000001"/>
    <n v="0.89100000000000013"/>
    <n v="0.33"/>
    <n v="0.7370000000000001"/>
    <n v="0"/>
    <n v="15.400000000000002"/>
    <n v="9.9"/>
    <n v="6.6000000000000005"/>
    <n v="29.700000000000003"/>
    <n v="7.7000000000000011"/>
    <n v="9.9"/>
    <n v="30.800000000000004"/>
    <n v="34.1"/>
    <n v="23.1"/>
    <n v="3.3000000000000003"/>
    <n v="5.5"/>
    <n v="11.000000000000064"/>
    <n v="11"/>
    <n v="0"/>
    <n v="2.2000000000000002"/>
    <n v="3.3000000000000003"/>
    <n v="4.4000000000000004"/>
    <n v="7.7000000000000011"/>
    <n v="0"/>
    <n v="46.2"/>
    <n v="0"/>
    <n v="20.900000000000002"/>
    <n v="4.4000000000000004"/>
    <n v="14.3"/>
    <n v="5.5"/>
    <n v="27.500000000000004"/>
    <n v="3.3000000000000003"/>
    <n v="11"/>
    <n v="12.100000000000001"/>
    <n v="11"/>
    <n v="0"/>
    <n v="0"/>
    <n v="0"/>
    <n v="9.9"/>
    <n v="0"/>
    <n v="13.200000000000001"/>
    <n v="17.600000000000001"/>
    <n v="3.3000000000000003"/>
    <n v="4.4000000000000004"/>
    <x v="0"/>
  </r>
  <r>
    <x v="332"/>
    <x v="10"/>
    <x v="27"/>
    <n v="431.20000000000016"/>
    <n v="160.60000000000002"/>
    <n v="67.100000000000009"/>
    <n v="124.30000000000014"/>
    <n v="79.2"/>
    <n v="0"/>
    <n v="1.0669999999999999"/>
    <n v="0.94600000000000006"/>
    <n v="0.78100000000000003"/>
    <n v="0.22000000000000003"/>
    <n v="1.056"/>
    <n v="1.0120000000000002"/>
    <n v="0.83600000000000008"/>
    <n v="1.0230000000000001"/>
    <n v="0.74800000000000011"/>
    <n v="1.0230000000000001"/>
    <n v="0.49500000000000005"/>
    <n v="0.77000000000000013"/>
    <n v="1.0120000000000002"/>
    <n v="0.84700000000000009"/>
    <n v="0.51700000000000013"/>
    <n v="1.0669999999999999"/>
    <n v="0.91300000000000014"/>
    <n v="14.3"/>
    <n v="0"/>
    <n v="0"/>
    <n v="0"/>
    <n v="0"/>
    <n v="0"/>
    <n v="4.4000000000000004"/>
    <n v="0"/>
    <n v="48.400000000000006"/>
    <n v="0"/>
    <n v="7.7000000000000632"/>
    <n v="16.5"/>
    <n v="1.1000000000000001"/>
    <n v="14.3"/>
    <n v="6.6000000000000005"/>
    <n v="5.5"/>
    <n v="0"/>
    <n v="0"/>
    <n v="0"/>
    <n v="35.200000000000003"/>
    <n v="38.5"/>
    <n v="9.9"/>
    <n v="14.3"/>
    <n v="0"/>
    <n v="15.400000000000002"/>
    <n v="9.9"/>
    <n v="0"/>
    <n v="7.7000000000000011"/>
    <n v="28.600000000000126"/>
    <n v="0"/>
    <n v="29.700000000000003"/>
    <n v="0"/>
    <n v="1.1000000000000001"/>
    <n v="8.8000000000000007"/>
    <n v="33"/>
    <n v="37.400000000000006"/>
    <n v="0"/>
    <n v="26.400000000000002"/>
    <n v="24.200000000000003"/>
    <n v="0"/>
    <x v="0"/>
  </r>
  <r>
    <x v="333"/>
    <x v="10"/>
    <x v="28"/>
    <n v="522.50000000000011"/>
    <n v="106.70000000000002"/>
    <n v="129.80000000000001"/>
    <n v="89.100000000000023"/>
    <n v="196.90000000000009"/>
    <n v="0"/>
    <n v="0.46200000000000002"/>
    <n v="0.91300000000000014"/>
    <n v="0.88000000000000012"/>
    <n v="0.96800000000000008"/>
    <n v="0.92400000000000004"/>
    <n v="1.056"/>
    <n v="0.70400000000000007"/>
    <n v="0.7370000000000001"/>
    <n v="0.72600000000000009"/>
    <n v="0.74800000000000011"/>
    <n v="0.89100000000000013"/>
    <n v="0.50600000000000012"/>
    <n v="1.0120000000000002"/>
    <n v="0.42900000000000005"/>
    <n v="0.94600000000000006"/>
    <n v="0.30800000000000005"/>
    <n v="0.95700000000000007"/>
    <n v="7.7000000000000011"/>
    <n v="19.8"/>
    <n v="14.3"/>
    <n v="8.8000000000000007"/>
    <n v="35.200000000000003"/>
    <n v="0"/>
    <n v="0"/>
    <n v="35.200000000000003"/>
    <n v="0"/>
    <n v="8.8000000000000007"/>
    <n v="12.100000000000001"/>
    <n v="0"/>
    <n v="41.800000000000004"/>
    <n v="14.3"/>
    <n v="38.5"/>
    <n v="8.8000000000000629"/>
    <n v="29.700000000000003"/>
    <n v="26.400000000000002"/>
    <n v="20.900000000000002"/>
    <n v="16.5"/>
    <n v="29.700000000000003"/>
    <n v="9.9"/>
    <n v="7.7000000000000011"/>
    <n v="1.1000000000000001"/>
    <n v="0"/>
    <n v="15.400000000000002"/>
    <n v="5.5"/>
    <n v="4.4000000000000004"/>
    <n v="15.400000000000002"/>
    <n v="0"/>
    <n v="0"/>
    <n v="0"/>
    <n v="6.6000000000000005"/>
    <n v="1.1000000000000001"/>
    <n v="28.6"/>
    <n v="4.4000000000000004"/>
    <n v="49.500000000000007"/>
    <n v="0"/>
    <n v="5.5"/>
    <n v="11"/>
    <x v="0"/>
  </r>
  <r>
    <x v="334"/>
    <x v="10"/>
    <x v="29"/>
    <n v="584.10000000000025"/>
    <n v="123.20000000000002"/>
    <n v="107.80000000000001"/>
    <n v="203.50000000000017"/>
    <n v="149.6"/>
    <n v="0"/>
    <n v="0.31900000000000001"/>
    <n v="0.58300000000000007"/>
    <n v="0.82500000000000007"/>
    <n v="0.89100000000000013"/>
    <n v="0.79200000000000004"/>
    <n v="0.74800000000000011"/>
    <n v="0.18700000000000003"/>
    <n v="1.0669999999999999"/>
    <n v="0.67100000000000004"/>
    <n v="0.69300000000000006"/>
    <n v="1.0120000000000002"/>
    <n v="0.11000000000000001"/>
    <n v="0.81400000000000006"/>
    <n v="0.67100000000000004"/>
    <n v="1.089"/>
    <n v="0.6160000000000001"/>
    <n v="0.83600000000000008"/>
    <n v="6.6000000000000005"/>
    <n v="11"/>
    <n v="6.6000000000000005"/>
    <n v="31.900000000000002"/>
    <n v="3.3000000000000003"/>
    <n v="0"/>
    <n v="2.2000000000000002"/>
    <n v="7.7000000000000011"/>
    <n v="11"/>
    <n v="27.500000000000004"/>
    <n v="0"/>
    <n v="41.800000000000004"/>
    <n v="5.5"/>
    <n v="7.7000000000000011"/>
    <n v="37.400000000000006"/>
    <n v="11"/>
    <n v="16.5"/>
    <n v="3.3000000000000003"/>
    <n v="0"/>
    <n v="26.400000000000002"/>
    <n v="0"/>
    <n v="19.8"/>
    <n v="0"/>
    <n v="0"/>
    <n v="27.500000000000004"/>
    <n v="42.900000000000006"/>
    <n v="33"/>
    <n v="18.700000000000127"/>
    <n v="47.300000000000004"/>
    <n v="14.3"/>
    <n v="13.200000000000001"/>
    <n v="12.100000000000001"/>
    <n v="28.6"/>
    <n v="6.6000000000000005"/>
    <n v="12.100000000000001"/>
    <n v="0"/>
    <n v="0"/>
    <n v="7.7000000000000011"/>
    <n v="6.6000000000000005"/>
    <n v="36.300000000000004"/>
    <x v="0"/>
  </r>
  <r>
    <x v="31"/>
    <x v="11"/>
    <x v="4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11"/>
    <x v="4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11"/>
    <x v="4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11"/>
    <x v="4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11"/>
    <x v="4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35"/>
    <x v="11"/>
    <x v="0"/>
    <n v="577.50000000000011"/>
    <n v="144.10000000000002"/>
    <n v="184.80000000000004"/>
    <n v="129.80000000000001"/>
    <n v="118.80000000000001"/>
    <n v="0"/>
    <n v="1.0340000000000003"/>
    <n v="0.18700000000000003"/>
    <n v="0.88000000000000012"/>
    <n v="0.23100000000000001"/>
    <n v="0.91300000000000014"/>
    <n v="0.83600000000000008"/>
    <n v="0.82500000000000007"/>
    <n v="0.77000000000000013"/>
    <n v="0.69300000000000006"/>
    <n v="1.0450000000000002"/>
    <n v="0.80300000000000005"/>
    <n v="0.59400000000000008"/>
    <n v="1.0120000000000002"/>
    <n v="0.59400000000000008"/>
    <n v="1.0120000000000002"/>
    <n v="1.056"/>
    <n v="0.55000000000000004"/>
    <n v="26.400000000000002"/>
    <n v="18.700000000000003"/>
    <n v="26.400000000000002"/>
    <n v="9.9"/>
    <n v="55.000000000000007"/>
    <n v="45.1"/>
    <n v="3.3000000000000003"/>
    <n v="0"/>
    <n v="0"/>
    <n v="0"/>
    <n v="11"/>
    <n v="3.3000000000000003"/>
    <n v="0"/>
    <n v="45.1"/>
    <n v="0"/>
    <n v="2.2000000000000002"/>
    <n v="7.7000000000000011"/>
    <n v="0"/>
    <n v="22"/>
    <n v="38.5"/>
    <n v="3.3000000000000003"/>
    <n v="0"/>
    <n v="0"/>
    <n v="30.800000000000004"/>
    <n v="0"/>
    <n v="47.300000000000004"/>
    <n v="11"/>
    <n v="2.2000000000000002"/>
    <n v="25.3"/>
    <n v="9.9"/>
    <n v="9.9"/>
    <n v="24.200000000000003"/>
    <n v="24.200000000000003"/>
    <n v="17.600000000000001"/>
    <n v="5.5"/>
    <n v="14.3"/>
    <n v="30.800000000000004"/>
    <n v="3.3000000000000003"/>
    <n v="0"/>
    <n v="14.3"/>
    <x v="0"/>
  </r>
  <r>
    <x v="336"/>
    <x v="11"/>
    <x v="1"/>
    <n v="520.30000000000007"/>
    <n v="85.8"/>
    <n v="105.60000000000002"/>
    <n v="184.8"/>
    <n v="144.1"/>
    <n v="0"/>
    <n v="1.0010000000000001"/>
    <n v="0.83600000000000008"/>
    <n v="0.95700000000000007"/>
    <n v="0.96800000000000008"/>
    <n v="0.37400000000000005"/>
    <n v="0.67100000000000004"/>
    <n v="0.7370000000000001"/>
    <n v="0.82500000000000007"/>
    <n v="0.84700000000000009"/>
    <n v="0.48400000000000004"/>
    <n v="0.8580000000000001"/>
    <n v="0.66"/>
    <n v="0.96800000000000008"/>
    <n v="0.34100000000000003"/>
    <n v="0.37400000000000005"/>
    <n v="0.7370000000000001"/>
    <n v="0.42900000000000005"/>
    <n v="1.1000000000000001"/>
    <n v="0"/>
    <n v="26.400000000000002"/>
    <n v="0"/>
    <n v="3.3000000000000003"/>
    <n v="8.8000000000000007"/>
    <n v="18.700000000000003"/>
    <n v="0"/>
    <n v="2.2000000000000002"/>
    <n v="45.1"/>
    <n v="22"/>
    <n v="29.700000000000003"/>
    <n v="0"/>
    <n v="25.3"/>
    <n v="25.3"/>
    <n v="0"/>
    <n v="22"/>
    <n v="31.900000000000002"/>
    <n v="0"/>
    <n v="9.9"/>
    <n v="0"/>
    <n v="30.800000000000004"/>
    <n v="1.1000000000000001"/>
    <n v="47.300000000000004"/>
    <n v="22"/>
    <n v="44"/>
    <n v="1.1000000000000001"/>
    <n v="22"/>
    <n v="15.400000000000002"/>
    <n v="1.1000000000000001"/>
    <n v="0"/>
    <n v="8.8000000000000007"/>
    <n v="3.3000000000000003"/>
    <n v="0"/>
    <n v="18.700000000000003"/>
    <n v="20.900000000000002"/>
    <n v="26.400000000000002"/>
    <n v="6.6000000000000005"/>
    <n v="1.1000000000000001"/>
    <n v="0"/>
    <x v="0"/>
  </r>
  <r>
    <x v="337"/>
    <x v="11"/>
    <x v="2"/>
    <n v="607.20000000000005"/>
    <n v="167.20000000000005"/>
    <n v="149.60000000000002"/>
    <n v="127.60000000000001"/>
    <n v="162.79999999999998"/>
    <n v="0"/>
    <n v="1.0010000000000001"/>
    <n v="1.0450000000000002"/>
    <n v="0.8580000000000001"/>
    <n v="0.89100000000000013"/>
    <n v="0.41800000000000004"/>
    <n v="0.93500000000000005"/>
    <n v="0.68200000000000005"/>
    <n v="0.11000000000000001"/>
    <n v="1.0340000000000003"/>
    <n v="0.64900000000000002"/>
    <n v="0.6160000000000001"/>
    <n v="0.55000000000000004"/>
    <n v="0.53900000000000003"/>
    <n v="1.0669999999999999"/>
    <n v="0.97900000000000009"/>
    <n v="0.93500000000000005"/>
    <n v="0.55000000000000004"/>
    <n v="46.2"/>
    <n v="0"/>
    <n v="11"/>
    <n v="11"/>
    <n v="4.4000000000000004"/>
    <n v="1.1000000000000001"/>
    <n v="36.300000000000004"/>
    <n v="0"/>
    <n v="25.3"/>
    <n v="14.3"/>
    <n v="5.5"/>
    <n v="35.200000000000003"/>
    <n v="0"/>
    <n v="24.200000000000003"/>
    <n v="25.3"/>
    <n v="8.8000000000000007"/>
    <n v="49.500000000000007"/>
    <n v="6.6000000000000005"/>
    <n v="12.100000000000001"/>
    <n v="1.1000000000000001"/>
    <n v="6.6000000000000005"/>
    <n v="4.4000000000000004"/>
    <n v="48.400000000000006"/>
    <n v="7.7000000000000011"/>
    <n v="16.5"/>
    <n v="29.700000000000003"/>
    <n v="3.3000000000000003"/>
    <n v="0"/>
    <n v="0"/>
    <n v="11"/>
    <n v="22"/>
    <n v="0"/>
    <n v="7.7000000000000011"/>
    <n v="56.1"/>
    <n v="20.900000000000002"/>
    <n v="9.9"/>
    <n v="41.800000000000004"/>
    <n v="0"/>
    <n v="0"/>
    <n v="8.8000000000000007"/>
    <x v="0"/>
  </r>
  <r>
    <x v="338"/>
    <x v="11"/>
    <x v="3"/>
    <n v="600.60000000000025"/>
    <n v="135.30000000000001"/>
    <n v="181.50000000000011"/>
    <n v="147.4"/>
    <n v="136.40000000000009"/>
    <n v="0"/>
    <n v="0.45100000000000007"/>
    <n v="1.0669999999999999"/>
    <n v="0.91300000000000014"/>
    <n v="0.27500000000000002"/>
    <n v="1.0780000000000001"/>
    <n v="0.71500000000000008"/>
    <n v="1.0340000000000003"/>
    <n v="0.55000000000000004"/>
    <n v="0.77000000000000013"/>
    <n v="0.7370000000000001"/>
    <n v="0.66"/>
    <n v="0.46200000000000002"/>
    <n v="0.34100000000000003"/>
    <n v="0.27500000000000002"/>
    <n v="1.089"/>
    <n v="1.1000000000000001"/>
    <n v="1.0010000000000001"/>
    <n v="9.9"/>
    <n v="9.9000000000001265"/>
    <n v="11"/>
    <n v="26.400000000000002"/>
    <n v="0"/>
    <n v="17.600000000000001"/>
    <n v="55.000000000000007"/>
    <n v="1.1000000000000001"/>
    <n v="28.6"/>
    <n v="22"/>
    <n v="2.2000000000000002"/>
    <n v="24.200000000000003"/>
    <n v="0"/>
    <n v="0"/>
    <n v="59.400000000000006"/>
    <n v="15.400000000000064"/>
    <n v="0"/>
    <n v="12.100000000000001"/>
    <n v="0"/>
    <n v="25.3"/>
    <n v="30.800000000000004"/>
    <n v="0"/>
    <n v="0"/>
    <n v="14.3"/>
    <n v="37.400000000000006"/>
    <n v="45.1"/>
    <n v="0"/>
    <n v="18.700000000000003"/>
    <n v="1.1000000000000001"/>
    <n v="0"/>
    <n v="0"/>
    <n v="9.9"/>
    <n v="2.2000000000000002"/>
    <n v="7.7000000000000011"/>
    <n v="12.100000000000001"/>
    <n v="48.400000000000006"/>
    <n v="0"/>
    <n v="24.200000000000003"/>
    <n v="7.7000000000000011"/>
    <n v="23.1"/>
    <x v="0"/>
  </r>
  <r>
    <x v="339"/>
    <x v="11"/>
    <x v="4"/>
    <n v="594.00000000000023"/>
    <n v="160.60000000000014"/>
    <n v="106.70000000000002"/>
    <n v="154.00000000000014"/>
    <n v="172.7"/>
    <n v="0"/>
    <n v="0.17600000000000002"/>
    <n v="0.22000000000000003"/>
    <n v="0.67100000000000004"/>
    <n v="0.69300000000000006"/>
    <n v="1.0669999999999999"/>
    <n v="0.7370000000000001"/>
    <n v="0.81400000000000006"/>
    <n v="0.66"/>
    <n v="0.70400000000000007"/>
    <n v="1.089"/>
    <n v="0.74800000000000011"/>
    <n v="0.56100000000000005"/>
    <n v="1.0780000000000001"/>
    <n v="1.0010000000000001"/>
    <n v="1.0120000000000002"/>
    <n v="0.44000000000000006"/>
    <n v="0.92400000000000004"/>
    <n v="0"/>
    <n v="0"/>
    <n v="12.100000000000001"/>
    <n v="6.6000000000000005"/>
    <n v="0"/>
    <n v="24.200000000000003"/>
    <n v="2.2000000000000002"/>
    <n v="22"/>
    <n v="0"/>
    <n v="39.6"/>
    <n v="29.700000000000003"/>
    <n v="15.400000000000002"/>
    <n v="26.400000000000002"/>
    <n v="5.5"/>
    <n v="15.400000000000002"/>
    <n v="14.3"/>
    <n v="1.1000000000000001"/>
    <n v="42.900000000000006"/>
    <n v="13.200000000000001"/>
    <n v="38.5"/>
    <n v="12.100000000000001"/>
    <n v="33.000000000000128"/>
    <n v="42.900000000000006"/>
    <n v="0"/>
    <n v="1.1000000000000001"/>
    <n v="27.500000000000004"/>
    <n v="24.200000000000003"/>
    <n v="9.9"/>
    <n v="3.3000000000000003"/>
    <n v="0"/>
    <n v="0"/>
    <n v="20.900000000000002"/>
    <n v="31.900000000000002"/>
    <n v="15.400000000000002"/>
    <n v="39.6"/>
    <n v="6.6000000000001258"/>
    <n v="26.400000000000002"/>
    <n v="11"/>
    <n v="8.8000000000000007"/>
    <n v="0"/>
    <x v="0"/>
  </r>
  <r>
    <x v="340"/>
    <x v="11"/>
    <x v="5"/>
    <n v="478.50000000000006"/>
    <n v="125.4"/>
    <n v="138.60000000000002"/>
    <n v="95.700000000000017"/>
    <n v="118.80000000000001"/>
    <n v="0"/>
    <n v="0.52800000000000002"/>
    <n v="0.68200000000000005"/>
    <n v="0.28600000000000003"/>
    <n v="1.0450000000000002"/>
    <n v="0.62700000000000011"/>
    <n v="0.71500000000000008"/>
    <n v="0.78100000000000003"/>
    <n v="0.45100000000000007"/>
    <n v="0.94600000000000006"/>
    <n v="1.0340000000000003"/>
    <n v="1.089"/>
    <n v="0.46200000000000002"/>
    <n v="0.9900000000000001"/>
    <n v="1.0010000000000001"/>
    <n v="0.92400000000000004"/>
    <n v="1.1000000000000001"/>
    <n v="0.33"/>
    <n v="6.6000000000000005"/>
    <n v="12.100000000000001"/>
    <n v="17.600000000000001"/>
    <n v="28.6"/>
    <n v="9.9"/>
    <n v="14.3"/>
    <n v="0"/>
    <n v="0"/>
    <n v="11"/>
    <n v="38.5"/>
    <n v="0"/>
    <n v="13.200000000000001"/>
    <n v="5.5"/>
    <n v="0"/>
    <n v="0"/>
    <n v="29.700000000000003"/>
    <n v="0"/>
    <n v="18.700000000000003"/>
    <n v="4.4000000000000004"/>
    <n v="47.300000000000004"/>
    <n v="1.1000000000000001"/>
    <n v="0"/>
    <n v="16.5"/>
    <n v="0"/>
    <n v="2.2000000000000002"/>
    <n v="0"/>
    <n v="30.800000000000004"/>
    <n v="0"/>
    <n v="11"/>
    <n v="34.1"/>
    <n v="4.4000000000000004"/>
    <n v="15.400000000000002"/>
    <n v="55.000000000000007"/>
    <n v="0"/>
    <n v="19.8"/>
    <n v="1.1000000000000001"/>
    <n v="29.700000000000003"/>
    <n v="0"/>
    <n v="0"/>
    <n v="0"/>
    <x v="0"/>
  </r>
  <r>
    <x v="341"/>
    <x v="11"/>
    <x v="6"/>
    <n v="490.60000000000019"/>
    <n v="113.30000000000001"/>
    <n v="201.3"/>
    <n v="75.900000000000134"/>
    <n v="100.10000000000001"/>
    <n v="0"/>
    <n v="1.0230000000000001"/>
    <n v="0.67100000000000004"/>
    <n v="0.78100000000000003"/>
    <n v="0.89100000000000013"/>
    <n v="1.0230000000000001"/>
    <n v="0.80300000000000005"/>
    <n v="0.8580000000000001"/>
    <n v="0.78100000000000003"/>
    <n v="0.71500000000000008"/>
    <n v="0.79200000000000004"/>
    <n v="0.97900000000000009"/>
    <n v="1.0120000000000002"/>
    <n v="1.0120000000000002"/>
    <n v="0.45100000000000007"/>
    <n v="0.84700000000000009"/>
    <n v="1.1000000000000001"/>
    <n v="1.056"/>
    <n v="2.2000000000000002"/>
    <n v="24.200000000000003"/>
    <n v="16.5"/>
    <n v="36.300000000000004"/>
    <n v="0"/>
    <n v="34.1"/>
    <n v="40.700000000000003"/>
    <n v="30.800000000000004"/>
    <n v="9.9"/>
    <n v="6.6000000000000005"/>
    <n v="9.9"/>
    <n v="35.200000000000003"/>
    <n v="15.400000000000002"/>
    <n v="1.1000000000000001"/>
    <n v="11"/>
    <n v="1.1000000000000001"/>
    <n v="28.6"/>
    <n v="7.7000000000000011"/>
    <n v="0"/>
    <n v="0"/>
    <n v="0"/>
    <n v="0"/>
    <n v="4.4000000000000004"/>
    <n v="7.7000000000000011"/>
    <n v="3.3000000000000003"/>
    <n v="2.2000000000000002"/>
    <n v="0"/>
    <n v="19.8"/>
    <n v="7.7000000000001254"/>
    <n v="30.800000000000004"/>
    <n v="8.8000000000000007"/>
    <n v="13.200000000000001"/>
    <n v="8.8000000000000007"/>
    <n v="1.1000000000000001"/>
    <n v="4.4000000000000004"/>
    <n v="0"/>
    <n v="0"/>
    <n v="55.000000000000007"/>
    <n v="0"/>
    <n v="22"/>
    <x v="0"/>
  </r>
  <r>
    <x v="342"/>
    <x v="11"/>
    <x v="7"/>
    <n v="575.3000000000003"/>
    <n v="161.70000000000013"/>
    <n v="183.70000000000002"/>
    <n v="125.40000000000002"/>
    <n v="104.50000000000013"/>
    <n v="0"/>
    <n v="0.48400000000000004"/>
    <n v="0.58300000000000007"/>
    <n v="0.78100000000000003"/>
    <n v="0.9900000000000001"/>
    <n v="0.84700000000000009"/>
    <n v="1.0010000000000001"/>
    <n v="0.17600000000000002"/>
    <n v="1.089"/>
    <n v="1.0230000000000001"/>
    <n v="1.0230000000000001"/>
    <n v="0.71500000000000008"/>
    <n v="0.79200000000000004"/>
    <n v="1.0450000000000002"/>
    <n v="0.86900000000000011"/>
    <n v="1.1000000000000001"/>
    <n v="0.50600000000000012"/>
    <n v="1.1000000000000001"/>
    <n v="15.400000000000002"/>
    <n v="5.5"/>
    <n v="1.1000000000000001"/>
    <n v="0"/>
    <n v="23.1"/>
    <n v="42.900000000000006"/>
    <n v="31.900000000000002"/>
    <n v="40.700000000000003"/>
    <n v="23.1"/>
    <n v="0"/>
    <n v="19.8"/>
    <n v="50.6"/>
    <n v="0"/>
    <n v="5.5"/>
    <n v="12.100000000000001"/>
    <n v="16.5"/>
    <n v="0"/>
    <n v="7.7000000000001254"/>
    <n v="11"/>
    <n v="1.1000000000000001"/>
    <n v="18.700000000000003"/>
    <n v="39.6"/>
    <n v="0"/>
    <n v="0"/>
    <n v="0"/>
    <n v="5.5"/>
    <n v="19.8"/>
    <n v="20.900000000000002"/>
    <n v="20.900000000000002"/>
    <n v="0"/>
    <n v="19.8"/>
    <n v="28.6"/>
    <n v="38.500000000000128"/>
    <n v="0"/>
    <n v="6.6000000000000005"/>
    <n v="0"/>
    <n v="36.300000000000004"/>
    <n v="0"/>
    <n v="4.4000000000000004"/>
    <n v="27.500000000000004"/>
    <x v="0"/>
  </r>
  <r>
    <x v="343"/>
    <x v="11"/>
    <x v="8"/>
    <n v="508.2"/>
    <n v="156.19999999999999"/>
    <n v="200.20000000000002"/>
    <n v="77"/>
    <n v="74.800000000000011"/>
    <n v="0"/>
    <n v="0.77000000000000013"/>
    <n v="0.8580000000000001"/>
    <n v="0.63800000000000001"/>
    <n v="0.92400000000000004"/>
    <n v="0.90200000000000014"/>
    <n v="0.97900000000000009"/>
    <n v="0.72600000000000009"/>
    <n v="0.63800000000000001"/>
    <n v="0.7370000000000001"/>
    <n v="1.089"/>
    <n v="0.77000000000000013"/>
    <n v="0.66"/>
    <n v="1.0010000000000001"/>
    <n v="0.95700000000000007"/>
    <n v="0.55000000000000004"/>
    <n v="0.45100000000000007"/>
    <n v="0.62700000000000011"/>
    <n v="4.4000000000000004"/>
    <n v="33"/>
    <n v="48.400000000000006"/>
    <n v="17.600000000000001"/>
    <n v="44"/>
    <n v="4.4000000000000004"/>
    <n v="31.900000000000002"/>
    <n v="0"/>
    <n v="9.9"/>
    <n v="6.6000000000000005"/>
    <n v="36.300000000000004"/>
    <n v="4.4000000000000004"/>
    <n v="7.7000000000000011"/>
    <n v="0"/>
    <n v="1.1000000000000001"/>
    <n v="0"/>
    <n v="8.8000000000000007"/>
    <n v="39.6"/>
    <n v="2.2000000000000002"/>
    <n v="11"/>
    <n v="0"/>
    <n v="20.900000000000002"/>
    <n v="2.2000000000000002"/>
    <n v="3.3000000000000003"/>
    <n v="0"/>
    <n v="39.6"/>
    <n v="0"/>
    <n v="7.7000000000000011"/>
    <n v="3.3000000000000003"/>
    <n v="0"/>
    <n v="0"/>
    <n v="0"/>
    <n v="15.400000000000002"/>
    <n v="0"/>
    <n v="58.300000000000004"/>
    <n v="0"/>
    <n v="41.800000000000004"/>
    <n v="0"/>
    <n v="12.100000000000001"/>
    <n v="28.6"/>
    <x v="0"/>
  </r>
  <r>
    <x v="344"/>
    <x v="11"/>
    <x v="9"/>
    <n v="334.40000000000009"/>
    <n v="136.40000000000003"/>
    <n v="37.4"/>
    <n v="72.599999999999994"/>
    <n v="88.000000000000028"/>
    <n v="0"/>
    <n v="0.94600000000000006"/>
    <n v="0.57200000000000006"/>
    <n v="1.0230000000000001"/>
    <n v="0.47300000000000003"/>
    <n v="0.78100000000000003"/>
    <n v="0.7370000000000001"/>
    <n v="0.63800000000000001"/>
    <n v="0.70400000000000007"/>
    <n v="1.0230000000000001"/>
    <n v="0.30800000000000005"/>
    <n v="1.089"/>
    <n v="0.33"/>
    <n v="0.62700000000000011"/>
    <n v="0.29700000000000004"/>
    <n v="0.49500000000000005"/>
    <n v="0.60500000000000009"/>
    <n v="0.40700000000000003"/>
    <n v="16.5"/>
    <n v="11"/>
    <n v="6.6000000000000005"/>
    <n v="0"/>
    <n v="0"/>
    <n v="0"/>
    <n v="0"/>
    <n v="0"/>
    <n v="0"/>
    <n v="3.3000000000000003"/>
    <n v="11"/>
    <n v="3.3000000000000003"/>
    <n v="0"/>
    <n v="22"/>
    <n v="3.3000000000000003"/>
    <n v="0"/>
    <n v="14.3"/>
    <n v="36.300000000000004"/>
    <n v="4.4000000000000004"/>
    <n v="4.4000000000000004"/>
    <n v="4.4000000000000004"/>
    <n v="0"/>
    <n v="15.400000000000002"/>
    <n v="0"/>
    <n v="11"/>
    <n v="5.5"/>
    <n v="9.9"/>
    <n v="14.3"/>
    <n v="5.5"/>
    <n v="6.6000000000000005"/>
    <n v="15.400000000000002"/>
    <n v="3.3000000000000003"/>
    <n v="2.2000000000000002"/>
    <n v="35.200000000000003"/>
    <n v="15.400000000000002"/>
    <n v="0"/>
    <n v="9.9"/>
    <n v="9.9"/>
    <n v="40.700000000000003"/>
    <n v="4.4000000000000004"/>
    <x v="0"/>
  </r>
  <r>
    <x v="345"/>
    <x v="11"/>
    <x v="10"/>
    <n v="524.70000000000005"/>
    <n v="162.80000000000001"/>
    <n v="116.60000000000001"/>
    <n v="133.1"/>
    <n v="112.20000000000002"/>
    <n v="0"/>
    <n v="1.056"/>
    <n v="0.40700000000000003"/>
    <n v="0.84700000000000009"/>
    <n v="1.0449999999999999"/>
    <n v="1.0340000000000003"/>
    <n v="0.44000000000000006"/>
    <n v="0.40700000000000003"/>
    <n v="0.51700000000000013"/>
    <n v="1.0340000000000003"/>
    <n v="0.80300000000000005"/>
    <n v="0.69300000000000006"/>
    <n v="1.0230000000000001"/>
    <n v="0.58300000000000007"/>
    <n v="0.90200000000000014"/>
    <n v="0.50600000000000012"/>
    <n v="0.35200000000000004"/>
    <n v="0.91300000000000014"/>
    <n v="9.9"/>
    <n v="2.2000000000000002"/>
    <n v="0"/>
    <n v="18.700000000000003"/>
    <n v="14.3"/>
    <n v="41.800000000000004"/>
    <n v="0"/>
    <n v="0"/>
    <n v="13.200000000000001"/>
    <n v="16.5"/>
    <n v="0"/>
    <n v="0"/>
    <n v="0"/>
    <n v="5.5"/>
    <n v="7.7000000000000011"/>
    <n v="5.5"/>
    <n v="23.1"/>
    <n v="55.000000000000007"/>
    <n v="4.4000000000000004"/>
    <n v="11"/>
    <n v="0"/>
    <n v="0"/>
    <n v="9.9"/>
    <n v="6.6000000000000005"/>
    <n v="12.100000000000001"/>
    <n v="20.900000000000002"/>
    <n v="9.9"/>
    <n v="24.200000000000003"/>
    <n v="44"/>
    <n v="5.5"/>
    <n v="28.6"/>
    <n v="16.5"/>
    <n v="9.9"/>
    <n v="4.4000000000000004"/>
    <n v="23.1"/>
    <n v="0"/>
    <n v="20.900000000000002"/>
    <n v="6.6000000000000005"/>
    <n v="31.900000000000002"/>
    <n v="20.900000000000002"/>
    <x v="0"/>
  </r>
  <r>
    <x v="346"/>
    <x v="11"/>
    <x v="11"/>
    <n v="606.10000000000025"/>
    <n v="137.5"/>
    <n v="149.60000000000028"/>
    <n v="180.39999999999998"/>
    <n v="138.60000000000002"/>
    <n v="0"/>
    <n v="0.78100000000000003"/>
    <n v="0.66"/>
    <n v="0.96800000000000008"/>
    <n v="0.91300000000000014"/>
    <n v="0.18700000000000003"/>
    <n v="0.88000000000000012"/>
    <n v="0.68200000000000005"/>
    <n v="0.77000000000000013"/>
    <n v="0.93500000000000005"/>
    <n v="1.0669999999999999"/>
    <n v="0.55000000000000004"/>
    <n v="0.9900000000000001"/>
    <n v="1.0230000000000001"/>
    <n v="1.0230000000000001"/>
    <n v="0.6160000000000001"/>
    <n v="1.1000000000000001"/>
    <n v="0.81400000000000006"/>
    <n v="0"/>
    <n v="46.2"/>
    <n v="9.9000000000002508"/>
    <n v="11"/>
    <n v="34.1"/>
    <n v="13.200000000000001"/>
    <n v="16.5"/>
    <n v="8.8000000000000007"/>
    <n v="1.1000000000000001"/>
    <n v="8.8000000000000007"/>
    <n v="0"/>
    <n v="0"/>
    <n v="0"/>
    <n v="16.5"/>
    <n v="44"/>
    <n v="5.5"/>
    <n v="26.400000000000002"/>
    <n v="36.300000000000004"/>
    <n v="0"/>
    <n v="9.9"/>
    <n v="42.900000000000006"/>
    <n v="8.8000000000000007"/>
    <n v="14.3"/>
    <n v="24.200000000000003"/>
    <n v="1.1000000000000001"/>
    <n v="0"/>
    <n v="8.8000000000000007"/>
    <n v="34.1"/>
    <n v="11"/>
    <n v="35.200000000000003"/>
    <n v="0"/>
    <n v="0"/>
    <n v="22"/>
    <n v="34.1"/>
    <n v="27.500000000000004"/>
    <n v="18.700000000000003"/>
    <n v="0"/>
    <n v="0"/>
    <n v="35.200000000000003"/>
    <n v="0"/>
    <x v="0"/>
  </r>
  <r>
    <x v="347"/>
    <x v="11"/>
    <x v="12"/>
    <n v="368.50000000000006"/>
    <n v="82.500000000000014"/>
    <n v="160.60000000000002"/>
    <n v="80.300000000000011"/>
    <n v="45.1"/>
    <n v="0"/>
    <n v="0.22000000000000003"/>
    <n v="1.0120000000000002"/>
    <n v="0.79200000000000004"/>
    <n v="0.18700000000000003"/>
    <n v="0.86900000000000011"/>
    <n v="0.93500000000000005"/>
    <n v="0.64900000000000002"/>
    <n v="0.27500000000000002"/>
    <n v="0.77000000000000013"/>
    <n v="0.25300000000000006"/>
    <n v="0.83600000000000008"/>
    <n v="0.48400000000000004"/>
    <n v="0.39600000000000002"/>
    <n v="0.92400000000000004"/>
    <n v="1.089"/>
    <n v="0.97900000000000009"/>
    <n v="0.68200000000000005"/>
    <n v="14.3"/>
    <n v="7.7000000000000011"/>
    <n v="28.6"/>
    <n v="55.000000000000007"/>
    <n v="2.2000000000000002"/>
    <n v="15.400000000000002"/>
    <n v="1.1000000000000001"/>
    <n v="0"/>
    <n v="0"/>
    <n v="36.300000000000004"/>
    <n v="23.1"/>
    <n v="0"/>
    <n v="0"/>
    <n v="0"/>
    <n v="35.200000000000003"/>
    <n v="9.9"/>
    <n v="0"/>
    <n v="0"/>
    <n v="0"/>
    <n v="0"/>
    <n v="14.3"/>
    <n v="39.6"/>
    <n v="0"/>
    <n v="0"/>
    <n v="1.1000000000000001"/>
    <n v="0"/>
    <n v="3.3000000000000003"/>
    <n v="17.600000000000001"/>
    <n v="4.4000000000000004"/>
    <n v="0"/>
    <n v="0"/>
    <n v="0"/>
    <n v="0"/>
    <n v="24.200000000000003"/>
    <n v="15.400000000000002"/>
    <n v="0"/>
    <n v="31.900000000000002"/>
    <n v="0"/>
    <n v="0"/>
    <n v="11"/>
    <x v="0"/>
  </r>
  <r>
    <x v="348"/>
    <x v="11"/>
    <x v="13"/>
    <n v="584.1"/>
    <n v="88.000000000000014"/>
    <n v="170.5"/>
    <n v="176.00000000000003"/>
    <n v="149.6"/>
    <n v="0"/>
    <n v="0.97900000000000009"/>
    <n v="0.39600000000000002"/>
    <n v="0.83600000000000008"/>
    <n v="0.94600000000000006"/>
    <n v="1.0010000000000001"/>
    <n v="0.93500000000000005"/>
    <n v="0.18700000000000003"/>
    <n v="0.72600000000000009"/>
    <n v="0.34100000000000003"/>
    <n v="1.0010000000000001"/>
    <n v="0.67100000000000004"/>
    <n v="0.80300000000000005"/>
    <n v="1.056"/>
    <n v="0.88000000000000012"/>
    <n v="0.45100000000000007"/>
    <n v="0.9900000000000001"/>
    <n v="0.41800000000000004"/>
    <n v="16.5"/>
    <n v="15.400000000000002"/>
    <n v="7.7000000000000011"/>
    <n v="11"/>
    <n v="6.6000000000000005"/>
    <n v="0"/>
    <n v="23.1"/>
    <n v="55.000000000000007"/>
    <n v="5.5"/>
    <n v="29.700000000000003"/>
    <n v="0"/>
    <n v="25.3"/>
    <n v="0"/>
    <n v="31.900000000000002"/>
    <n v="9.9"/>
    <n v="51.7"/>
    <n v="17.600000000000001"/>
    <n v="0"/>
    <n v="1.1000000000000001"/>
    <n v="12.100000000000001"/>
    <n v="8.8000000000000007"/>
    <n v="14.3"/>
    <n v="23.1"/>
    <n v="30.800000000000004"/>
    <n v="2.2000000000000002"/>
    <n v="16.5"/>
    <n v="29.700000000000003"/>
    <n v="0"/>
    <n v="41.800000000000004"/>
    <n v="8.8000000000000007"/>
    <n v="20.900000000000002"/>
    <n v="0"/>
    <n v="0"/>
    <n v="12.100000000000001"/>
    <n v="0"/>
    <n v="35.200000000000003"/>
    <n v="0"/>
    <n v="4.4000000000000004"/>
    <n v="0"/>
    <n v="15.400000000000002"/>
    <x v="0"/>
  </r>
  <r>
    <x v="349"/>
    <x v="11"/>
    <x v="14"/>
    <n v="601.70000000000005"/>
    <n v="128.70000000000002"/>
    <n v="255.20000000000002"/>
    <n v="110"/>
    <n v="107.80000000000001"/>
    <n v="0"/>
    <n v="0.44000000000000006"/>
    <n v="0.72600000000000009"/>
    <n v="0.81400000000000006"/>
    <n v="0.89100000000000013"/>
    <n v="1.0230000000000001"/>
    <n v="0.63800000000000001"/>
    <n v="0.44000000000000006"/>
    <n v="1.0340000000000003"/>
    <n v="0.83600000000000008"/>
    <n v="0.74800000000000011"/>
    <n v="0.94600000000000006"/>
    <n v="0.60500000000000009"/>
    <n v="1.0780000000000001"/>
    <n v="1.0669999999999999"/>
    <n v="0.90200000000000014"/>
    <n v="1.0669999999999999"/>
    <n v="0.40700000000000003"/>
    <n v="28.6"/>
    <n v="31.900000000000002"/>
    <n v="41.800000000000004"/>
    <n v="33"/>
    <n v="19.8"/>
    <n v="37.400000000000006"/>
    <n v="6.6000000000000005"/>
    <n v="16.5"/>
    <n v="12.100000000000001"/>
    <n v="27.500000000000004"/>
    <n v="31.900000000000002"/>
    <n v="0"/>
    <n v="31.900000000000002"/>
    <n v="0"/>
    <n v="0"/>
    <n v="17.600000000000001"/>
    <n v="4.4000000000000004"/>
    <n v="23.1"/>
    <n v="30.800000000000004"/>
    <n v="0"/>
    <n v="0"/>
    <n v="15.400000000000002"/>
    <n v="14.3"/>
    <n v="11"/>
    <n v="0"/>
    <n v="3.3000000000000003"/>
    <n v="25.3"/>
    <n v="24.200000000000003"/>
    <n v="13.200000000000001"/>
    <n v="3.3000000000000003"/>
    <n v="18.700000000000003"/>
    <n v="20.900000000000002"/>
    <n v="24.200000000000003"/>
    <n v="17.600000000000001"/>
    <n v="0"/>
    <n v="5.5"/>
    <n v="16.5"/>
    <n v="9.9"/>
    <n v="4.4000000000000004"/>
    <n v="11"/>
    <x v="0"/>
  </r>
  <r>
    <x v="350"/>
    <x v="11"/>
    <x v="15"/>
    <n v="438.9000000000002"/>
    <n v="79.2"/>
    <n v="113.30000000000014"/>
    <n v="136.40000000000003"/>
    <n v="110.00000000000001"/>
    <n v="0"/>
    <n v="0.37400000000000005"/>
    <n v="0.74800000000000011"/>
    <n v="0.66"/>
    <n v="0.91300000000000014"/>
    <n v="0.83600000000000008"/>
    <n v="0.45100000000000007"/>
    <n v="1.0120000000000002"/>
    <n v="0.45100000000000007"/>
    <n v="0.97900000000000009"/>
    <n v="0.63800000000000001"/>
    <n v="0.67100000000000004"/>
    <n v="1.1000000000000001"/>
    <n v="0.84700000000000009"/>
    <n v="0.96800000000000008"/>
    <n v="1.0230000000000001"/>
    <n v="0.96800000000000008"/>
    <n v="0.27500000000000002"/>
    <n v="15.400000000000002"/>
    <n v="14.3"/>
    <n v="0"/>
    <n v="1.2505552149377764E-13"/>
    <n v="60.500000000000007"/>
    <n v="0"/>
    <n v="0"/>
    <n v="18.700000000000003"/>
    <n v="0"/>
    <n v="4.4000000000000004"/>
    <n v="15.400000000000064"/>
    <n v="6.6000000000000005"/>
    <n v="2.2000000000000002"/>
    <n v="25.3"/>
    <n v="17.600000000000001"/>
    <n v="0"/>
    <n v="0"/>
    <n v="28.6"/>
    <n v="8.8000000000000007"/>
    <n v="20.900000000000002"/>
    <n v="5.5"/>
    <n v="40.700000000000003"/>
    <n v="14.3"/>
    <n v="0"/>
    <n v="15.400000000000002"/>
    <n v="0"/>
    <n v="11"/>
    <n v="46.2"/>
    <n v="3.3000000000000003"/>
    <n v="0"/>
    <n v="2.2000000000000002"/>
    <n v="0"/>
    <n v="9.9"/>
    <n v="0"/>
    <n v="9.9"/>
    <n v="30.800000000000004"/>
    <n v="5.5"/>
    <n v="7.7000000000000011"/>
    <n v="0"/>
    <n v="13.200000000000001"/>
    <x v="0"/>
  </r>
  <r>
    <x v="351"/>
    <x v="11"/>
    <x v="16"/>
    <n v="619.30000000000007"/>
    <n v="149.60000000000002"/>
    <n v="178.20000000000002"/>
    <n v="191.40000000000003"/>
    <n v="100.1"/>
    <n v="0"/>
    <n v="0.66"/>
    <n v="0.71500000000000008"/>
    <n v="0.78100000000000003"/>
    <n v="0.55000000000000004"/>
    <n v="0.62700000000000011"/>
    <n v="0.83600000000000008"/>
    <n v="0.8580000000000001"/>
    <n v="0.92400000000000004"/>
    <n v="0.75900000000000012"/>
    <n v="1.0120000000000002"/>
    <n v="0.93500000000000005"/>
    <n v="0.51700000000000013"/>
    <n v="1.0120000000000002"/>
    <n v="0.92400000000000004"/>
    <n v="0.34100000000000003"/>
    <n v="1.1000000000000001"/>
    <n v="0.27500000000000002"/>
    <n v="0"/>
    <n v="19.8"/>
    <n v="0"/>
    <n v="33"/>
    <n v="20.900000000000002"/>
    <n v="33"/>
    <n v="23.1"/>
    <n v="20.900000000000002"/>
    <n v="20.900000000000002"/>
    <n v="6.6000000000000005"/>
    <n v="14.3"/>
    <n v="0"/>
    <n v="0"/>
    <n v="34.1"/>
    <n v="4.4000000000000004"/>
    <n v="8.8000000000000007"/>
    <n v="33"/>
    <n v="14.3"/>
    <n v="3.3000000000000003"/>
    <n v="2.2000000000000002"/>
    <n v="40.700000000000003"/>
    <n v="14.3"/>
    <n v="9.9"/>
    <n v="0"/>
    <n v="42.900000000000006"/>
    <n v="22"/>
    <n v="5.500000000000032"/>
    <n v="0"/>
    <n v="27.500000000000004"/>
    <n v="28.6"/>
    <n v="22"/>
    <n v="5.5"/>
    <n v="23.1"/>
    <n v="4.4000000000000004"/>
    <n v="40.700000000000003"/>
    <n v="0"/>
    <n v="42.900000000000006"/>
    <n v="6.6000000000000005"/>
    <n v="0"/>
    <n v="4.4000000000000004"/>
    <x v="0"/>
  </r>
  <r>
    <x v="352"/>
    <x v="11"/>
    <x v="17"/>
    <n v="488.40000000000003"/>
    <n v="82.5"/>
    <n v="128.70000000000002"/>
    <n v="133.1"/>
    <n v="144.10000000000002"/>
    <n v="0"/>
    <n v="0.29700000000000004"/>
    <n v="0.6160000000000001"/>
    <n v="1.089"/>
    <n v="1.0669999999999999"/>
    <n v="1.0010000000000001"/>
    <n v="0.82500000000000007"/>
    <n v="0.78100000000000003"/>
    <n v="0.81400000000000006"/>
    <n v="0.75900000000000012"/>
    <n v="0.66"/>
    <n v="0.71500000000000008"/>
    <n v="1.089"/>
    <n v="0.79200000000000004"/>
    <n v="1.0340000000000003"/>
    <n v="0.9900000000000001"/>
    <n v="1.0010000000000001"/>
    <n v="0.62700000000000011"/>
    <n v="0"/>
    <n v="13.200000000000001"/>
    <n v="3.3000000000000003"/>
    <n v="7.7000000000000011"/>
    <n v="33"/>
    <n v="13.200000000000001"/>
    <n v="0"/>
    <n v="16.5"/>
    <n v="38.5"/>
    <n v="3.3000000000000003"/>
    <n v="0"/>
    <n v="29.700000000000003"/>
    <n v="9.9"/>
    <n v="0"/>
    <n v="35.200000000000003"/>
    <n v="0"/>
    <n v="0"/>
    <n v="0"/>
    <n v="44"/>
    <n v="25.3"/>
    <n v="0"/>
    <n v="0"/>
    <n v="0"/>
    <n v="5.5"/>
    <n v="19.8"/>
    <n v="7.7000000000000011"/>
    <n v="28.6"/>
    <n v="0"/>
    <n v="44"/>
    <n v="27.500000000000004"/>
    <n v="5.5"/>
    <n v="6.6000000000000005"/>
    <n v="0"/>
    <n v="17.600000000000001"/>
    <n v="0"/>
    <n v="22"/>
    <n v="14.3"/>
    <n v="16.5"/>
    <n v="0"/>
    <n v="0"/>
    <x v="0"/>
  </r>
  <r>
    <x v="353"/>
    <x v="11"/>
    <x v="18"/>
    <n v="475.2000000000001"/>
    <n v="114.4"/>
    <n v="169.40000000000003"/>
    <n v="83.6"/>
    <n v="107.80000000000001"/>
    <n v="0"/>
    <n v="1.0230000000000001"/>
    <n v="0.72600000000000009"/>
    <n v="1.089"/>
    <n v="0.64900000000000002"/>
    <n v="1.0340000000000003"/>
    <n v="1.0340000000000003"/>
    <n v="0.91300000000000014"/>
    <n v="0.11000000000000001"/>
    <n v="0.79200000000000004"/>
    <n v="0.14300000000000002"/>
    <n v="1.089"/>
    <n v="1.0450000000000002"/>
    <n v="0.92400000000000004"/>
    <n v="1.1000000000000001"/>
    <n v="0.37400000000000005"/>
    <n v="0.34100000000000003"/>
    <n v="0.36300000000000004"/>
    <n v="42.900000000000006"/>
    <n v="26.400000000000002"/>
    <n v="8.8000000000000007"/>
    <n v="6.6000000000000005"/>
    <n v="1.1000000000000001"/>
    <n v="23.1"/>
    <n v="0"/>
    <n v="47.300000000000004"/>
    <n v="3.3000000000000003"/>
    <n v="9.9"/>
    <n v="1.1000000000000001"/>
    <n v="0"/>
    <n v="25.3"/>
    <n v="2.2000000000000002"/>
    <n v="19.8"/>
    <n v="28.6"/>
    <n v="11"/>
    <n v="0"/>
    <n v="0"/>
    <n v="20.900000000000002"/>
    <n v="0"/>
    <n v="5.5"/>
    <n v="0"/>
    <n v="25.3"/>
    <n v="0"/>
    <n v="0"/>
    <n v="5.5"/>
    <n v="12.100000000000001"/>
    <n v="35.200000000000003"/>
    <n v="0"/>
    <n v="5.5"/>
    <n v="0"/>
    <n v="13.200000000000001"/>
    <n v="0"/>
    <n v="30.800000000000004"/>
    <n v="3.3000000000000003"/>
    <n v="8.8000000000000007"/>
    <n v="48.400000000000006"/>
    <n v="1.1000000000000001"/>
    <n v="3.3000000000000003"/>
    <x v="0"/>
  </r>
  <r>
    <x v="354"/>
    <x v="11"/>
    <x v="19"/>
    <n v="709.50000000000011"/>
    <n v="187"/>
    <n v="170.50000000000003"/>
    <n v="191.40000000000003"/>
    <n v="160.60000000000002"/>
    <n v="0"/>
    <n v="0.70400000000000007"/>
    <n v="0.77000000000000013"/>
    <n v="0.77000000000000013"/>
    <n v="0.88000000000000012"/>
    <n v="1.089"/>
    <n v="1.1000000000000001"/>
    <n v="0.79200000000000004"/>
    <n v="0.19800000000000001"/>
    <n v="0.80300000000000005"/>
    <n v="0.79200000000000004"/>
    <n v="0.69300000000000006"/>
    <n v="0.9900000000000001"/>
    <n v="0.9900000000000001"/>
    <n v="0.96800000000000008"/>
    <n v="0.90200000000000014"/>
    <n v="0.35200000000000004"/>
    <n v="0.79200000000000004"/>
    <n v="0"/>
    <n v="37.400000000000006"/>
    <n v="0"/>
    <n v="11"/>
    <n v="23.1"/>
    <n v="26.400000000000002"/>
    <n v="0"/>
    <n v="40.700000000000003"/>
    <n v="26.400000000000002"/>
    <n v="5.5"/>
    <n v="29.700000000000003"/>
    <n v="7.7000000000000011"/>
    <n v="22"/>
    <n v="0"/>
    <n v="48.400000000000006"/>
    <n v="6.6000000000000005"/>
    <n v="27.500000000000004"/>
    <n v="34.1"/>
    <n v="11"/>
    <n v="3.3000000000000003"/>
    <n v="12.100000000000001"/>
    <n v="26.400000000000002"/>
    <n v="36.300000000000004"/>
    <n v="17.600000000000001"/>
    <n v="27.500000000000004"/>
    <n v="8.8000000000000007"/>
    <n v="30.800000000000004"/>
    <n v="16.5"/>
    <n v="8.8000000000000007"/>
    <n v="6.6000000000000005"/>
    <n v="15.400000000000002"/>
    <n v="1.1000000000000001"/>
    <n v="44"/>
    <n v="3.3000000000000003"/>
    <n v="29.700000000000003"/>
    <n v="22"/>
    <n v="41.800000000000004"/>
    <n v="29.700000000000003"/>
    <n v="0"/>
    <n v="0"/>
    <x v="0"/>
  </r>
  <r>
    <x v="355"/>
    <x v="11"/>
    <x v="20"/>
    <n v="493.9"/>
    <n v="105.6"/>
    <n v="169.4"/>
    <n v="85.800000000000011"/>
    <n v="133.1"/>
    <n v="0"/>
    <n v="0.39600000000000002"/>
    <n v="0.72600000000000009"/>
    <n v="0.9900000000000001"/>
    <n v="1.056"/>
    <n v="1.0010000000000001"/>
    <n v="0.83600000000000008"/>
    <n v="0.78100000000000003"/>
    <n v="1.0120000000000002"/>
    <n v="1.0669999999999999"/>
    <n v="0.88000000000000012"/>
    <n v="0.62700000000000011"/>
    <n v="0.9900000000000001"/>
    <n v="1.1000000000000001"/>
    <n v="0.94600000000000006"/>
    <n v="0.47300000000000003"/>
    <n v="0.37400000000000005"/>
    <n v="0.41800000000000004"/>
    <n v="5.5"/>
    <n v="5.5"/>
    <n v="39.6"/>
    <n v="9.9"/>
    <n v="7.7000000000000011"/>
    <n v="0"/>
    <n v="23.1"/>
    <n v="51.7"/>
    <n v="12.100000000000001"/>
    <n v="14.3"/>
    <n v="0"/>
    <n v="28.6"/>
    <n v="26.400000000000002"/>
    <n v="0"/>
    <n v="23.1"/>
    <n v="28.6"/>
    <n v="12.100000000000001"/>
    <n v="0"/>
    <n v="0"/>
    <n v="14.3"/>
    <n v="7.7000000000000011"/>
    <n v="0"/>
    <n v="22"/>
    <n v="2.2000000000000002"/>
    <n v="27.500000000000004"/>
    <n v="7.7000000000000011"/>
    <n v="0"/>
    <n v="9.9"/>
    <n v="1.1000000000000001"/>
    <n v="7.7000000000000011"/>
    <n v="14.3"/>
    <n v="14.3"/>
    <n v="7.7000000000000011"/>
    <n v="28.6"/>
    <n v="8.8000000000000007"/>
    <n v="0"/>
    <n v="0"/>
    <n v="1.1000000000000001"/>
    <n v="30.800000000000004"/>
    <n v="0"/>
    <x v="0"/>
  </r>
  <r>
    <x v="356"/>
    <x v="11"/>
    <x v="21"/>
    <n v="616"/>
    <n v="189.1999999999999"/>
    <n v="107.80000000000001"/>
    <n v="111.1"/>
    <n v="207.90000000000003"/>
    <n v="0"/>
    <n v="0.26400000000000001"/>
    <n v="0.9900000000000001"/>
    <n v="0.86900000000000011"/>
    <n v="1.0450000000000002"/>
    <n v="1.0450000000000002"/>
    <n v="0.63800000000000001"/>
    <n v="0.83600000000000008"/>
    <n v="0.81400000000000006"/>
    <n v="0.95700000000000007"/>
    <n v="0.83600000000000008"/>
    <n v="0.82500000000000007"/>
    <n v="0.45100000000000007"/>
    <n v="0.75900000000000012"/>
    <n v="1.0010000000000001"/>
    <n v="1.0340000000000003"/>
    <n v="0.97900000000000009"/>
    <n v="0.44000000000000006"/>
    <n v="0"/>
    <n v="5.5"/>
    <n v="6.6000000000000005"/>
    <n v="15.400000000000002"/>
    <n v="6.6000000000000005"/>
    <n v="37.400000000000006"/>
    <n v="0"/>
    <n v="5.5"/>
    <n v="30.800000000000004"/>
    <n v="0"/>
    <n v="0"/>
    <n v="51.7"/>
    <n v="8.8000000000000007"/>
    <n v="0"/>
    <n v="4.4000000000000004"/>
    <n v="1.1000000000000001"/>
    <n v="58.300000000000004"/>
    <n v="13.200000000000001"/>
    <n v="3.3000000000000003"/>
    <n v="67.100000000000009"/>
    <n v="7.7000000000000011"/>
    <n v="46.2"/>
    <n v="12.100000000000001"/>
    <n v="1.1000000000000001"/>
    <n v="0"/>
    <n v="7.7000000000000011"/>
    <n v="0"/>
    <n v="5.5"/>
    <n v="0"/>
    <n v="30.800000000000004"/>
    <n v="4.4000000000000004"/>
    <n v="12.100000000000001"/>
    <n v="3.3000000000000003"/>
    <n v="44"/>
    <n v="36.300000000000004"/>
    <n v="8.8000000000000007"/>
    <n v="23.1"/>
    <n v="26.400000000000002"/>
    <n v="16.499999999999876"/>
    <n v="14.3"/>
    <x v="0"/>
  </r>
  <r>
    <x v="357"/>
    <x v="11"/>
    <x v="22"/>
    <n v="399.30000000000007"/>
    <n v="109.99999999999999"/>
    <n v="108.90000000000006"/>
    <n v="102.30000000000001"/>
    <n v="78.100000000000009"/>
    <n v="0"/>
    <n v="0.48400000000000004"/>
    <n v="0.59400000000000008"/>
    <n v="0.77000000000000013"/>
    <n v="0.93500000000000005"/>
    <n v="0.46200000000000002"/>
    <n v="1.0010000000000001"/>
    <n v="0.81400000000000006"/>
    <n v="0.72600000000000009"/>
    <n v="0.27500000000000002"/>
    <n v="0.11000000000000001"/>
    <n v="1.0120000000000002"/>
    <n v="1.056"/>
    <n v="1.0230000000000001"/>
    <n v="1.056"/>
    <n v="0.9900000000000001"/>
    <n v="0.44000000000000006"/>
    <n v="0.49500000000000005"/>
    <n v="0"/>
    <n v="26.400000000000002"/>
    <n v="3.3000000000000003"/>
    <n v="25.3"/>
    <n v="0"/>
    <n v="3.3000000000000629"/>
    <n v="0"/>
    <n v="5.5"/>
    <n v="2.2000000000000002"/>
    <n v="42.900000000000006"/>
    <n v="45.1"/>
    <n v="28.6"/>
    <n v="0"/>
    <n v="16.5"/>
    <n v="6.6000000000000005"/>
    <n v="0"/>
    <n v="8.8000000000000007"/>
    <n v="7.7000000000000011"/>
    <n v="0"/>
    <n v="9.9"/>
    <n v="13.200000000000001"/>
    <n v="11"/>
    <n v="9.9"/>
    <n v="0"/>
    <n v="0"/>
    <n v="17.600000000000001"/>
    <n v="26.400000000000002"/>
    <n v="7.7000000000000011"/>
    <n v="16.5"/>
    <n v="0"/>
    <n v="38.5"/>
    <n v="4.4000000000000004"/>
    <n v="25.3"/>
    <n v="8.8000000000000007"/>
    <n v="6.6000000000000005"/>
    <n v="0"/>
    <n v="5.5"/>
    <n v="1.1000000000000001"/>
    <n v="1.1000000000000001"/>
    <n v="18.700000000000003"/>
    <x v="0"/>
  </r>
  <r>
    <x v="358"/>
    <x v="11"/>
    <x v="23"/>
    <n v="555.50000000000011"/>
    <n v="62.7"/>
    <n v="147.4"/>
    <n v="192.50000000000014"/>
    <n v="152.9"/>
    <n v="1"/>
    <n v="0.9900000000000001"/>
    <n v="0.78100000000000003"/>
    <n v="0.27500000000000002"/>
    <n v="0.93500000000000005"/>
    <n v="0.70400000000000007"/>
    <n v="0.68200000000000005"/>
    <n v="0.97900000000000009"/>
    <n v="0.81400000000000006"/>
    <n v="0.71500000000000008"/>
    <n v="0.74800000000000011"/>
    <n v="1.1000000000000001"/>
    <n v="0.64900000000000002"/>
    <n v="1.0780000000000001"/>
    <n v="0.95700000000000007"/>
    <n v="1.0669999999999999"/>
    <n v="0.97900000000000009"/>
    <n v="0.47300000000000003"/>
    <n v="20.900000000000002"/>
    <n v="0"/>
    <n v="14.3"/>
    <n v="2.2000000000000002"/>
    <n v="35.200000000000003"/>
    <n v="17.600000000000001"/>
    <n v="1.1000000000000001"/>
    <n v="0"/>
    <n v="0"/>
    <n v="56.1"/>
    <n v="8.8000000000000007"/>
    <n v="18.700000000000003"/>
    <n v="45.1"/>
    <n v="20.900000000000002"/>
    <n v="0"/>
    <n v="0"/>
    <n v="6.6000000000000005"/>
    <n v="9.9"/>
    <n v="45.1"/>
    <n v="6.6000000000000005"/>
    <n v="40.700000000000003"/>
    <n v="15.400000000000002"/>
    <n v="3.3000000000000003"/>
    <n v="2.2000000000000002"/>
    <n v="3.3000000000000003"/>
    <n v="24.200000000000003"/>
    <n v="39.6"/>
    <n v="24.200000000000127"/>
    <n v="18.700000000000003"/>
    <n v="20.900000000000002"/>
    <n v="0"/>
    <n v="1.1000000000000001"/>
    <n v="0"/>
    <n v="0"/>
    <n v="0"/>
    <n v="6.6000000000000005"/>
    <n v="17.600000000000001"/>
    <n v="12.100000000000001"/>
    <n v="25.3"/>
    <n v="0"/>
    <x v="0"/>
  </r>
  <r>
    <x v="359"/>
    <x v="11"/>
    <x v="24"/>
    <n v="586.30000000000018"/>
    <n v="184.80000000000004"/>
    <n v="166.1"/>
    <n v="99.000000000000142"/>
    <n v="136.4"/>
    <n v="1"/>
    <n v="0.41800000000000004"/>
    <n v="0.60500000000000009"/>
    <n v="0.77000000000000013"/>
    <n v="0.97900000000000009"/>
    <n v="0.83600000000000008"/>
    <n v="0.79200000000000004"/>
    <n v="0.77000000000000013"/>
    <n v="1.0780000000000001"/>
    <n v="0.93500000000000005"/>
    <n v="0.27500000000000002"/>
    <n v="0.78100000000000003"/>
    <n v="1.056"/>
    <n v="0.94600000000000006"/>
    <n v="0.90200000000000014"/>
    <n v="0.79200000000000004"/>
    <n v="0.44000000000000006"/>
    <n v="0.9900000000000001"/>
    <n v="0"/>
    <n v="20.900000000000002"/>
    <n v="13.200000000000001"/>
    <n v="52.800000000000004"/>
    <n v="0"/>
    <n v="39.6"/>
    <n v="2.2000000000000002"/>
    <n v="15.400000000000002"/>
    <n v="14.3"/>
    <n v="7.7000000000000011"/>
    <n v="24.200000000000003"/>
    <n v="31.900000000000002"/>
    <n v="0"/>
    <n v="30.800000000000004"/>
    <n v="6.6000000000000005"/>
    <n v="3.3000000000000003"/>
    <n v="0"/>
    <n v="30.800000000000004"/>
    <n v="5.5"/>
    <n v="27.500000000000004"/>
    <n v="7.7000000000000011"/>
    <n v="11"/>
    <n v="33"/>
    <n v="0"/>
    <n v="0"/>
    <n v="13.200000000000125"/>
    <n v="0"/>
    <n v="2.2000000000000002"/>
    <n v="0"/>
    <n v="31.900000000000002"/>
    <n v="30.800000000000004"/>
    <n v="5.5"/>
    <n v="4.4000000000000004"/>
    <n v="35.200000000000003"/>
    <n v="29.700000000000003"/>
    <n v="0"/>
    <n v="0"/>
    <n v="38.5"/>
    <n v="8.8000000000000007"/>
    <n v="31.900000000000002"/>
    <x v="0"/>
  </r>
  <r>
    <x v="360"/>
    <x v="11"/>
    <x v="25"/>
    <n v="453.20000000000005"/>
    <n v="133.10000000000002"/>
    <n v="129.80000000000001"/>
    <n v="86.9"/>
    <n v="103.4"/>
    <n v="0"/>
    <n v="0.18700000000000003"/>
    <n v="0.75900000000000012"/>
    <n v="0.9900000000000001"/>
    <n v="0.95700000000000007"/>
    <n v="1.056"/>
    <n v="0.92400000000000004"/>
    <n v="0.97900000000000009"/>
    <n v="0.68200000000000005"/>
    <n v="0.51700000000000013"/>
    <n v="0.81400000000000006"/>
    <n v="0.82500000000000007"/>
    <n v="0.84700000000000009"/>
    <n v="1.0010000000000001"/>
    <n v="1.0340000000000003"/>
    <n v="1.0669999999999999"/>
    <n v="1.0340000000000003"/>
    <n v="0.45100000000000007"/>
    <n v="0"/>
    <n v="7.7000000000000011"/>
    <n v="49.500000000000007"/>
    <n v="5.5"/>
    <n v="0"/>
    <n v="39.6"/>
    <n v="0"/>
    <n v="0"/>
    <n v="27.500000000000004"/>
    <n v="0"/>
    <n v="39.6"/>
    <n v="0"/>
    <n v="25.3"/>
    <n v="8.8000000000000007"/>
    <n v="11"/>
    <n v="26.400000000000002"/>
    <n v="11"/>
    <n v="9.9"/>
    <n v="9.9"/>
    <n v="1.1000000000000001"/>
    <n v="7.7000000000000011"/>
    <n v="27.500000000000004"/>
    <n v="0"/>
    <n v="3.3000000000000003"/>
    <n v="3.3000000000000003"/>
    <n v="0"/>
    <n v="2.2000000000000002"/>
    <n v="4.4000000000000004"/>
    <n v="17.600000000000001"/>
    <n v="20.900000000000002"/>
    <n v="0"/>
    <n v="15.400000000000002"/>
    <n v="1.1000000000000001"/>
    <n v="6.6000000000000005"/>
    <n v="44"/>
    <n v="12.100000000000001"/>
    <n v="8.8000000000000007"/>
    <n v="31.900000000000002"/>
    <n v="13.200000000000001"/>
    <n v="0"/>
    <x v="0"/>
  </r>
  <r>
    <x v="361"/>
    <x v="11"/>
    <x v="26"/>
    <n v="498.30000000000007"/>
    <n v="139.69999999999999"/>
    <n v="82.5"/>
    <n v="148.50000000000003"/>
    <n v="127.60000000000002"/>
    <n v="0"/>
    <n v="0.45100000000000007"/>
    <n v="0.62700000000000011"/>
    <n v="0.80300000000000005"/>
    <n v="0.9900000000000001"/>
    <n v="0.64900000000000002"/>
    <n v="0.68200000000000005"/>
    <n v="0.55000000000000004"/>
    <n v="0.66"/>
    <n v="0.82500000000000007"/>
    <n v="1.1000000000000001"/>
    <n v="0.53900000000000003"/>
    <n v="0.81400000000000006"/>
    <n v="1.1000000000000001"/>
    <n v="0.74800000000000011"/>
    <n v="0.68200000000000005"/>
    <n v="1.1000000000000001"/>
    <n v="0.77000000000000013"/>
    <n v="0"/>
    <n v="14.3"/>
    <n v="2.2000000000000002"/>
    <n v="19.8"/>
    <n v="14.3"/>
    <n v="11"/>
    <n v="4.4000000000000004"/>
    <n v="14.3"/>
    <n v="0"/>
    <n v="2.2000000000000002"/>
    <n v="1.1000000000000001"/>
    <n v="44"/>
    <n v="7.7000000000000011"/>
    <n v="15.400000000000002"/>
    <n v="9.9"/>
    <n v="28.6"/>
    <n v="0"/>
    <n v="5.5"/>
    <n v="16.5"/>
    <n v="0"/>
    <n v="20.900000000000002"/>
    <n v="25.3"/>
    <n v="26.400000000000002"/>
    <n v="17.600000000000001"/>
    <n v="23.1"/>
    <n v="5.5"/>
    <n v="5.5"/>
    <n v="14.3"/>
    <n v="0"/>
    <n v="9.9"/>
    <n v="4.4000000000000004"/>
    <n v="34.1"/>
    <n v="42.900000000000006"/>
    <n v="4.4000000000000004"/>
    <n v="24.200000000000003"/>
    <n v="20.900000000000002"/>
    <n v="0"/>
    <n v="7.7000000000000011"/>
    <n v="0"/>
    <n v="1.1000000000000001"/>
    <x v="0"/>
  </r>
  <r>
    <x v="362"/>
    <x v="11"/>
    <x v="27"/>
    <n v="482.9000000000002"/>
    <n v="170.5"/>
    <n v="108.90000000000006"/>
    <n v="59.4"/>
    <n v="144.10000000000014"/>
    <n v="0"/>
    <n v="0.20900000000000002"/>
    <n v="0.63800000000000001"/>
    <n v="0.97900000000000009"/>
    <n v="0.62700000000000011"/>
    <n v="0.83600000000000008"/>
    <n v="0.9900000000000001"/>
    <n v="1.056"/>
    <n v="0.82500000000000007"/>
    <n v="0.60500000000000009"/>
    <n v="1.0010000000000001"/>
    <n v="1.0340000000000003"/>
    <n v="0.57200000000000006"/>
    <n v="1.0780000000000001"/>
    <n v="0.48400000000000004"/>
    <n v="0.44000000000000006"/>
    <n v="1.1000000000000001"/>
    <n v="0.95700000000000007"/>
    <n v="4.4000000000000004"/>
    <n v="4.4000000000000004"/>
    <n v="20.900000000000002"/>
    <n v="9.9"/>
    <n v="3.3000000000000003"/>
    <n v="19.8"/>
    <n v="16.5"/>
    <n v="4.4000000000000004"/>
    <n v="13.200000000000063"/>
    <n v="12.100000000000001"/>
    <n v="24.200000000000003"/>
    <n v="39.6"/>
    <n v="0"/>
    <n v="1.1000000000000001"/>
    <n v="12.100000000000001"/>
    <n v="3.3000000000001255"/>
    <n v="8.8000000000000007"/>
    <n v="33"/>
    <n v="33"/>
    <n v="13.200000000000001"/>
    <n v="9.9"/>
    <n v="23.1"/>
    <n v="0"/>
    <n v="0"/>
    <n v="11"/>
    <n v="12.100000000000001"/>
    <n v="0"/>
    <n v="3.3000000000000003"/>
    <n v="0"/>
    <n v="0"/>
    <n v="6.6000000000000005"/>
    <n v="30.800000000000004"/>
    <n v="0"/>
    <n v="7.7000000000000011"/>
    <n v="33"/>
    <n v="9.9"/>
    <n v="14.3"/>
    <n v="1.1000000000000001"/>
    <n v="37.400000000000006"/>
    <n v="29.700000000000003"/>
    <x v="0"/>
  </r>
  <r>
    <x v="363"/>
    <x v="11"/>
    <x v="28"/>
    <n v="425.70000000000005"/>
    <n v="132"/>
    <n v="140.80000000000001"/>
    <n v="108.90000000000002"/>
    <n v="44"/>
    <n v="0"/>
    <n v="0.34100000000000003"/>
    <n v="1.0450000000000002"/>
    <n v="0.7370000000000001"/>
    <n v="1.0230000000000001"/>
    <n v="0.92400000000000004"/>
    <n v="1.0669999999999999"/>
    <n v="1.0120000000000002"/>
    <n v="0.83600000000000008"/>
    <n v="0.75900000000000012"/>
    <n v="0.70400000000000007"/>
    <n v="0.80300000000000005"/>
    <n v="0.64900000000000002"/>
    <n v="0.94600000000000006"/>
    <n v="1.1000000000000001"/>
    <n v="0.18700000000000003"/>
    <n v="0.48400000000000004"/>
    <n v="0.88000000000000012"/>
    <n v="0"/>
    <n v="39.6"/>
    <n v="3.3000000000000003"/>
    <n v="5.5"/>
    <n v="2.2000000000000002"/>
    <n v="40.700000000000003"/>
    <n v="0"/>
    <n v="0"/>
    <n v="15.400000000000002"/>
    <n v="34.1"/>
    <n v="24.200000000000003"/>
    <n v="4.4000000000000004"/>
    <n v="0"/>
    <n v="0"/>
    <n v="0"/>
    <n v="18.700000000000003"/>
    <n v="4.4000000000000004"/>
    <n v="9.9"/>
    <n v="4.4000000000000004"/>
    <n v="2.2000000000000002"/>
    <n v="24.200000000000003"/>
    <n v="12.100000000000001"/>
    <n v="14.3"/>
    <n v="0"/>
    <n v="8.8000000000000007"/>
    <n v="0"/>
    <n v="9.9"/>
    <n v="4.4000000000000004"/>
    <n v="25.3"/>
    <n v="9.9"/>
    <n v="2.2000000000000002"/>
    <n v="31.900000000000002"/>
    <n v="0"/>
    <n v="0"/>
    <n v="29.700000000000003"/>
    <n v="2.2000000000000002"/>
    <n v="0"/>
    <n v="29.700000000000003"/>
    <n v="23.1"/>
    <n v="13.200000000000001"/>
    <x v="0"/>
  </r>
  <r>
    <x v="364"/>
    <x v="11"/>
    <x v="29"/>
    <n v="777.7"/>
    <n v="196.9"/>
    <n v="213.40000000000006"/>
    <n v="194.7"/>
    <n v="172.70000000000002"/>
    <n v="0"/>
    <n v="0.88000000000000012"/>
    <n v="0.80300000000000005"/>
    <n v="0.78100000000000003"/>
    <n v="0.58300000000000007"/>
    <n v="1.0230000000000001"/>
    <n v="0.68200000000000005"/>
    <n v="0.66"/>
    <n v="0.95700000000000007"/>
    <n v="0.50600000000000012"/>
    <n v="0.75900000000000012"/>
    <n v="0.79200000000000004"/>
    <n v="0.53900000000000003"/>
    <n v="0.96800000000000008"/>
    <n v="0.96800000000000008"/>
    <n v="0.71500000000000008"/>
    <n v="0.86900000000000011"/>
    <n v="0.94600000000000006"/>
    <n v="18.700000000000003"/>
    <n v="9.9"/>
    <n v="0"/>
    <n v="57.2"/>
    <n v="41.800000000000004"/>
    <n v="9.9"/>
    <n v="8.8000000000000007"/>
    <n v="36.300000000000004"/>
    <n v="26.400000000000002"/>
    <n v="4.4000000000000004"/>
    <n v="1.1000000000000001"/>
    <n v="50.6"/>
    <n v="16.5"/>
    <n v="11"/>
    <n v="7.7000000000000011"/>
    <n v="0"/>
    <n v="27.500000000000004"/>
    <n v="6.6000000000000005"/>
    <n v="27.500000000000004"/>
    <n v="25.3"/>
    <n v="0"/>
    <n v="29.700000000000003"/>
    <n v="11"/>
    <n v="4.4000000000000004"/>
    <n v="31.900000000000002"/>
    <n v="23.1"/>
    <n v="20.900000000000002"/>
    <n v="0"/>
    <n v="40.700000000000003"/>
    <n v="33"/>
    <n v="0"/>
    <n v="12.100000000000001"/>
    <n v="0"/>
    <n v="25.3"/>
    <n v="47.300000000000004"/>
    <n v="33"/>
    <n v="39.6"/>
    <n v="15.400000000000002"/>
    <n v="7.7000000000000011"/>
    <n v="16.5"/>
    <x v="0"/>
  </r>
  <r>
    <x v="365"/>
    <x v="11"/>
    <x v="30"/>
    <n v="649.00000000000011"/>
    <n v="176"/>
    <n v="128.70000000000002"/>
    <n v="187"/>
    <n v="157.30000000000004"/>
    <n v="1"/>
    <n v="0.26400000000000001"/>
    <n v="0.69300000000000006"/>
    <n v="0.79200000000000004"/>
    <n v="0.92400000000000004"/>
    <n v="1.0340000000000003"/>
    <n v="0.97900000000000009"/>
    <n v="0.70400000000000007"/>
    <n v="0.81400000000000006"/>
    <n v="0.8580000000000001"/>
    <n v="0.83600000000000008"/>
    <n v="0.71500000000000008"/>
    <n v="0.96800000000000008"/>
    <n v="0.30800000000000005"/>
    <n v="0.90200000000000014"/>
    <n v="0.64900000000000002"/>
    <n v="1.0230000000000001"/>
    <n v="1.0230000000000001"/>
    <n v="29.700000000000003"/>
    <n v="0"/>
    <n v="4.4000000000000004"/>
    <n v="13.200000000000001"/>
    <n v="27.500000000000004"/>
    <n v="15.400000000000002"/>
    <n v="36.300000000000004"/>
    <n v="0"/>
    <n v="2.2000000000000002"/>
    <n v="0"/>
    <n v="0"/>
    <n v="4.4000000000000004"/>
    <n v="1.1000000000000001"/>
    <n v="15.400000000000016"/>
    <n v="19.8"/>
    <n v="36.300000000000004"/>
    <n v="29.700000000000003"/>
    <n v="8.8000000000000007"/>
    <n v="25.3"/>
    <n v="16.5"/>
    <n v="37.400000000000006"/>
    <n v="16.5"/>
    <n v="12.100000000000001"/>
    <n v="29.700000000000003"/>
    <n v="40.700000000000003"/>
    <n v="15.400000000000002"/>
    <n v="5.5"/>
    <n v="0"/>
    <n v="16.5"/>
    <n v="13.200000000000001"/>
    <n v="16.5"/>
    <n v="49.500000000000007"/>
    <n v="0"/>
    <n v="9.9"/>
    <n v="36.300000000000004"/>
    <n v="33"/>
    <n v="7.7000000000000011"/>
    <n v="5.5"/>
    <n v="17.600000000000001"/>
    <n v="0"/>
    <x v="0"/>
  </r>
  <r>
    <x v="0"/>
    <x v="0"/>
    <x v="0"/>
    <n v="170"/>
    <n v="33"/>
    <n v="40"/>
    <n v="50"/>
    <n v="43"/>
    <n v="1"/>
    <n v="0.23"/>
    <n v="0.69000000000000006"/>
    <n v="0.70000000000000007"/>
    <n v="0.87"/>
    <n v="0.97"/>
    <n v="0.93"/>
    <n v="0.1"/>
    <n v="0.1"/>
    <n v="0.94000000000000006"/>
    <n v="0.1"/>
    <n v="0.95000000000000007"/>
    <n v="0.43"/>
    <n v="1"/>
    <n v="0.91"/>
    <n v="0.72"/>
    <n v="0.9"/>
    <n v="0.5"/>
    <n v="6"/>
    <n v="10"/>
    <n v="0"/>
    <n v="1"/>
    <n v="0"/>
    <n v="3"/>
    <n v="0"/>
    <n v="0"/>
    <n v="5"/>
    <n v="15"/>
    <n v="4"/>
    <n v="0"/>
    <n v="0"/>
    <n v="4"/>
    <n v="11"/>
    <n v="10"/>
    <n v="0"/>
    <n v="9"/>
    <n v="4"/>
    <n v="5"/>
    <n v="5"/>
    <n v="1"/>
    <n v="7"/>
    <n v="0"/>
    <n v="11"/>
    <n v="1"/>
    <n v="2"/>
    <n v="7"/>
    <n v="10"/>
    <n v="6"/>
    <n v="10"/>
    <n v="4"/>
    <n v="9"/>
    <n v="0"/>
    <n v="1"/>
    <n v="0"/>
    <n v="0"/>
    <n v="9"/>
    <n v="0"/>
    <n v="0"/>
    <x v="2"/>
  </r>
  <r>
    <x v="1"/>
    <x v="0"/>
    <x v="1"/>
    <n v="230"/>
    <n v="49"/>
    <n v="67"/>
    <n v="66"/>
    <n v="42"/>
    <n v="0"/>
    <n v="0.33"/>
    <n v="0.51"/>
    <n v="0.75"/>
    <n v="0.82000000000000006"/>
    <n v="0.98"/>
    <n v="0.82000000000000006"/>
    <n v="0.11"/>
    <n v="0.62"/>
    <n v="0.91"/>
    <n v="0.6"/>
    <n v="1"/>
    <n v="0.1"/>
    <n v="0.88"/>
    <n v="0.96"/>
    <n v="0.78"/>
    <n v="1"/>
    <n v="0.27"/>
    <n v="14"/>
    <n v="0"/>
    <n v="0"/>
    <n v="3"/>
    <n v="14"/>
    <n v="11"/>
    <n v="9"/>
    <n v="8"/>
    <n v="6"/>
    <n v="2"/>
    <n v="6"/>
    <n v="4"/>
    <n v="9"/>
    <n v="1"/>
    <n v="0"/>
    <n v="5"/>
    <n v="0"/>
    <n v="5"/>
    <n v="8"/>
    <n v="10"/>
    <n v="5"/>
    <n v="11"/>
    <n v="15"/>
    <n v="9"/>
    <n v="12"/>
    <n v="0"/>
    <n v="10"/>
    <n v="4"/>
    <n v="0"/>
    <n v="0"/>
    <n v="0"/>
    <n v="1"/>
    <n v="0"/>
    <n v="6"/>
    <n v="5"/>
    <n v="2"/>
    <n v="13"/>
    <n v="15"/>
    <n v="7"/>
    <n v="0"/>
    <x v="2"/>
  </r>
  <r>
    <x v="2"/>
    <x v="0"/>
    <x v="2"/>
    <n v="300.00000000000006"/>
    <n v="98"/>
    <n v="72"/>
    <n v="33"/>
    <n v="77.000000000000057"/>
    <n v="0"/>
    <n v="0.22"/>
    <n v="0.6"/>
    <n v="0.72"/>
    <n v="0.86"/>
    <n v="0.94000000000000006"/>
    <n v="0.8"/>
    <n v="0.67"/>
    <n v="0.12"/>
    <n v="0.9"/>
    <n v="0.75"/>
    <n v="0.96"/>
    <n v="0.57999999999999996"/>
    <n v="1"/>
    <n v="0.98"/>
    <n v="0.9"/>
    <n v="0.88"/>
    <n v="0.39"/>
    <n v="10"/>
    <n v="10"/>
    <n v="0"/>
    <n v="3"/>
    <n v="6"/>
    <n v="12"/>
    <n v="0"/>
    <n v="9"/>
    <n v="11"/>
    <n v="11"/>
    <n v="20"/>
    <n v="1"/>
    <n v="10.000000000000057"/>
    <n v="0"/>
    <n v="7"/>
    <n v="11"/>
    <n v="0"/>
    <n v="19"/>
    <n v="12"/>
    <n v="17"/>
    <n v="0"/>
    <n v="0"/>
    <n v="2"/>
    <n v="0"/>
    <n v="0"/>
    <n v="11"/>
    <n v="0"/>
    <n v="4"/>
    <n v="0"/>
    <n v="16"/>
    <n v="0"/>
    <n v="12"/>
    <n v="7"/>
    <n v="6"/>
    <n v="14"/>
    <n v="19"/>
    <n v="4"/>
    <n v="15"/>
    <n v="4"/>
    <n v="17"/>
    <x v="2"/>
  </r>
  <r>
    <x v="3"/>
    <x v="0"/>
    <x v="3"/>
    <n v="368"/>
    <n v="92"/>
    <n v="93"/>
    <n v="92"/>
    <n v="69"/>
    <n v="0"/>
    <n v="0.35000000000000003"/>
    <n v="0.59"/>
    <n v="0.77"/>
    <n v="0.81"/>
    <n v="0.92"/>
    <n v="0.94000000000000006"/>
    <n v="0.68"/>
    <n v="0.73"/>
    <n v="1"/>
    <n v="0.63"/>
    <n v="0.94000000000000006"/>
    <n v="0.41000000000000003"/>
    <n v="0.96"/>
    <n v="0.95000000000000007"/>
    <n v="0.76"/>
    <n v="1"/>
    <n v="0.44"/>
    <n v="15"/>
    <n v="16"/>
    <n v="0"/>
    <n v="20"/>
    <n v="0"/>
    <n v="12"/>
    <n v="15"/>
    <n v="0"/>
    <n v="0"/>
    <n v="15"/>
    <n v="22"/>
    <n v="0"/>
    <n v="20"/>
    <n v="0"/>
    <n v="16"/>
    <n v="1"/>
    <n v="0"/>
    <n v="11"/>
    <n v="0"/>
    <n v="21"/>
    <n v="16"/>
    <n v="12"/>
    <n v="0"/>
    <n v="23"/>
    <n v="0"/>
    <n v="4"/>
    <n v="0"/>
    <n v="22"/>
    <n v="3"/>
    <n v="12"/>
    <n v="3"/>
    <n v="0"/>
    <n v="0"/>
    <n v="23"/>
    <n v="0"/>
    <n v="17"/>
    <n v="10"/>
    <n v="24"/>
    <n v="15"/>
    <n v="0"/>
    <x v="2"/>
  </r>
  <r>
    <x v="4"/>
    <x v="0"/>
    <x v="4"/>
    <n v="435.99999999999994"/>
    <n v="149.99999999999994"/>
    <n v="61"/>
    <n v="119"/>
    <n v="86"/>
    <n v="0"/>
    <n v="0.28000000000000003"/>
    <n v="0.66"/>
    <n v="0.76"/>
    <n v="0.84"/>
    <n v="0.97"/>
    <n v="0.92"/>
    <n v="0.69000000000000006"/>
    <n v="0.67"/>
    <n v="0.99"/>
    <n v="0.64"/>
    <n v="0.99"/>
    <n v="0.1"/>
    <n v="1"/>
    <n v="0.94000000000000006"/>
    <n v="0.73"/>
    <n v="0.95000000000000007"/>
    <n v="0.37"/>
    <n v="0"/>
    <n v="9"/>
    <n v="0"/>
    <n v="0"/>
    <n v="0"/>
    <n v="10"/>
    <n v="0"/>
    <n v="13"/>
    <n v="0"/>
    <n v="29"/>
    <n v="20"/>
    <n v="13"/>
    <n v="9"/>
    <n v="0"/>
    <n v="0"/>
    <n v="0"/>
    <n v="27"/>
    <n v="0"/>
    <n v="8"/>
    <n v="29"/>
    <n v="19"/>
    <n v="22"/>
    <n v="0"/>
    <n v="18"/>
    <n v="8"/>
    <n v="0"/>
    <n v="0"/>
    <n v="24"/>
    <n v="28"/>
    <n v="0"/>
    <n v="2"/>
    <n v="3"/>
    <n v="14"/>
    <n v="26"/>
    <n v="19.999999999999943"/>
    <n v="16"/>
    <n v="13"/>
    <n v="28"/>
    <n v="23"/>
    <n v="5"/>
    <x v="2"/>
  </r>
  <r>
    <x v="5"/>
    <x v="0"/>
    <x v="5"/>
    <n v="488.00000000000011"/>
    <n v="109.00000000000011"/>
    <n v="76"/>
    <n v="141"/>
    <n v="146"/>
    <n v="0"/>
    <n v="0.35000000000000003"/>
    <n v="0.57000000000000006"/>
    <n v="0.73"/>
    <n v="0.89"/>
    <n v="0.92"/>
    <n v="1"/>
    <n v="0.65"/>
    <n v="0.74"/>
    <n v="0.92"/>
    <n v="0.15"/>
    <n v="1"/>
    <n v="0.15"/>
    <n v="0.9"/>
    <n v="0.93"/>
    <n v="0.76"/>
    <n v="1"/>
    <n v="0.5"/>
    <n v="0"/>
    <n v="0"/>
    <n v="21"/>
    <n v="0"/>
    <n v="0"/>
    <n v="13"/>
    <n v="24"/>
    <n v="18"/>
    <n v="0"/>
    <n v="0"/>
    <n v="16"/>
    <n v="0"/>
    <n v="26"/>
    <n v="19"/>
    <n v="11"/>
    <n v="2"/>
    <n v="30"/>
    <n v="13"/>
    <n v="17"/>
    <n v="28"/>
    <n v="6"/>
    <n v="12"/>
    <n v="2"/>
    <n v="5"/>
    <n v="10"/>
    <n v="23"/>
    <n v="12"/>
    <n v="28"/>
    <n v="24"/>
    <n v="19"/>
    <n v="6"/>
    <n v="9"/>
    <n v="23"/>
    <n v="29"/>
    <n v="7"/>
    <n v="1"/>
    <n v="12"/>
    <n v="0"/>
    <n v="14"/>
    <n v="8.0000000000001137"/>
    <x v="2"/>
  </r>
  <r>
    <x v="6"/>
    <x v="0"/>
    <x v="6"/>
    <n v="531"/>
    <n v="107"/>
    <n v="136"/>
    <n v="122"/>
    <n v="148"/>
    <n v="0"/>
    <n v="0.28999999999999998"/>
    <n v="0.62"/>
    <n v="0.8"/>
    <n v="0.95"/>
    <n v="0.97"/>
    <n v="0.8"/>
    <n v="0.1"/>
    <n v="0.1"/>
    <n v="0.9"/>
    <n v="0.75"/>
    <n v="0.96"/>
    <n v="0.42"/>
    <n v="0.93"/>
    <n v="0.93"/>
    <n v="0.15"/>
    <n v="0.93"/>
    <n v="0.15"/>
    <n v="0"/>
    <n v="9"/>
    <n v="16"/>
    <n v="17"/>
    <n v="4"/>
    <n v="35"/>
    <n v="0"/>
    <n v="14"/>
    <n v="33"/>
    <n v="8"/>
    <n v="18"/>
    <n v="21"/>
    <n v="1"/>
    <n v="25"/>
    <n v="34"/>
    <n v="4"/>
    <n v="0"/>
    <n v="21"/>
    <n v="12"/>
    <n v="30"/>
    <n v="0"/>
    <n v="34"/>
    <n v="13"/>
    <n v="10"/>
    <n v="14"/>
    <n v="2"/>
    <n v="24"/>
    <n v="9"/>
    <n v="16"/>
    <n v="0"/>
    <n v="0"/>
    <n v="19"/>
    <n v="0"/>
    <n v="0"/>
    <n v="17"/>
    <n v="30"/>
    <n v="15"/>
    <n v="0"/>
    <n v="14"/>
    <n v="12"/>
    <x v="2"/>
  </r>
  <r>
    <x v="7"/>
    <x v="0"/>
    <x v="7"/>
    <n v="564"/>
    <n v="148"/>
    <n v="79"/>
    <n v="198"/>
    <n v="139"/>
    <n v="0"/>
    <n v="0.41000000000000003"/>
    <n v="0.53"/>
    <n v="0.76"/>
    <n v="0.8"/>
    <n v="0.92"/>
    <n v="0.91"/>
    <n v="0.64"/>
    <n v="0.71"/>
    <n v="0.87"/>
    <n v="0.64"/>
    <n v="1"/>
    <n v="0.48"/>
    <n v="1"/>
    <n v="0.91"/>
    <n v="0.1"/>
    <n v="1"/>
    <n v="0.15"/>
    <n v="32"/>
    <n v="0"/>
    <n v="3"/>
    <n v="24"/>
    <n v="0"/>
    <n v="0"/>
    <n v="2"/>
    <n v="18"/>
    <n v="0"/>
    <n v="0"/>
    <n v="0"/>
    <n v="16"/>
    <n v="0"/>
    <n v="25"/>
    <n v="6"/>
    <n v="0"/>
    <n v="35"/>
    <n v="0"/>
    <n v="27"/>
    <n v="30"/>
    <n v="9"/>
    <n v="6"/>
    <n v="37"/>
    <n v="30"/>
    <n v="32"/>
    <n v="7"/>
    <n v="32"/>
    <n v="0"/>
    <n v="29"/>
    <n v="16"/>
    <n v="0"/>
    <n v="0"/>
    <n v="36"/>
    <n v="33"/>
    <n v="7"/>
    <n v="21"/>
    <n v="11"/>
    <n v="23"/>
    <n v="0"/>
    <n v="17"/>
    <x v="2"/>
  </r>
  <r>
    <x v="8"/>
    <x v="0"/>
    <x v="8"/>
    <n v="591.00000000000011"/>
    <n v="119.00000000000011"/>
    <n v="180"/>
    <n v="160"/>
    <n v="128"/>
    <n v="0"/>
    <n v="0.38"/>
    <n v="0.57000000000000006"/>
    <n v="0.74"/>
    <n v="0.83000000000000007"/>
    <n v="0.9"/>
    <n v="0.9"/>
    <n v="0.12"/>
    <n v="0.12"/>
    <n v="0.93"/>
    <n v="0.68"/>
    <n v="1.05"/>
    <n v="0.49"/>
    <n v="0.98"/>
    <n v="0.94000000000000006"/>
    <n v="0.17"/>
    <n v="0.97"/>
    <n v="0.45"/>
    <n v="0"/>
    <n v="26"/>
    <n v="26"/>
    <n v="30"/>
    <n v="18"/>
    <n v="24"/>
    <n v="35"/>
    <n v="2"/>
    <n v="19"/>
    <n v="0"/>
    <n v="4"/>
    <n v="0"/>
    <n v="16"/>
    <n v="7"/>
    <n v="9"/>
    <n v="16"/>
    <n v="39"/>
    <n v="38"/>
    <n v="3"/>
    <n v="0"/>
    <n v="15"/>
    <n v="15"/>
    <n v="19"/>
    <n v="7"/>
    <n v="29"/>
    <n v="0"/>
    <n v="15"/>
    <n v="20"/>
    <n v="6"/>
    <n v="34"/>
    <n v="0"/>
    <n v="8"/>
    <n v="30.000000000000114"/>
    <n v="0"/>
    <n v="19"/>
    <n v="0"/>
    <n v="0"/>
    <n v="30"/>
    <n v="32"/>
    <n v="0"/>
    <x v="2"/>
  </r>
  <r>
    <x v="9"/>
    <x v="0"/>
    <x v="9"/>
    <n v="612"/>
    <n v="160"/>
    <n v="88"/>
    <n v="77"/>
    <n v="249"/>
    <n v="0"/>
    <n v="0.3"/>
    <n v="0.53"/>
    <n v="0.70000000000000007"/>
    <n v="0.88"/>
    <n v="0.97"/>
    <n v="0.97"/>
    <n v="0.75"/>
    <n v="0.61"/>
    <n v="1"/>
    <n v="0.11"/>
    <n v="0.96"/>
    <n v="0.45"/>
    <n v="1"/>
    <n v="0.96"/>
    <n v="0.12"/>
    <n v="1"/>
    <n v="0.41000000000000003"/>
    <n v="0"/>
    <n v="0"/>
    <n v="3"/>
    <n v="0"/>
    <n v="0"/>
    <n v="10"/>
    <n v="15"/>
    <n v="0"/>
    <n v="29"/>
    <n v="31"/>
    <n v="38"/>
    <n v="29"/>
    <n v="24"/>
    <n v="36"/>
    <n v="40"/>
    <n v="29"/>
    <n v="25"/>
    <n v="36"/>
    <n v="17"/>
    <n v="13"/>
    <n v="25"/>
    <n v="29"/>
    <n v="7"/>
    <n v="5"/>
    <n v="0"/>
    <n v="10"/>
    <n v="0"/>
    <n v="1"/>
    <n v="0"/>
    <n v="0"/>
    <n v="27"/>
    <n v="15"/>
    <n v="19"/>
    <n v="0"/>
    <n v="0"/>
    <n v="10"/>
    <n v="22"/>
    <n v="35"/>
    <n v="32"/>
    <n v="0"/>
    <x v="2"/>
  </r>
  <r>
    <x v="10"/>
    <x v="0"/>
    <x v="10"/>
    <n v="630.00000000000011"/>
    <n v="203"/>
    <n v="90"/>
    <n v="144.00000000000011"/>
    <n v="159"/>
    <n v="0"/>
    <n v="0.32"/>
    <n v="0.57999999999999996"/>
    <n v="0.70000000000000007"/>
    <n v="0.9"/>
    <n v="0.94000000000000006"/>
    <n v="0.96"/>
    <n v="0.1"/>
    <n v="0.1"/>
    <n v="0.98"/>
    <n v="0.69000000000000006"/>
    <n v="0.97"/>
    <n v="0.45"/>
    <n v="0.97"/>
    <n v="0.96"/>
    <n v="0.2"/>
    <n v="1"/>
    <n v="0.97"/>
    <n v="0"/>
    <n v="0"/>
    <n v="6"/>
    <n v="6"/>
    <n v="22"/>
    <n v="17"/>
    <n v="0"/>
    <n v="0"/>
    <n v="11"/>
    <n v="28"/>
    <n v="34"/>
    <n v="0"/>
    <n v="11"/>
    <n v="23"/>
    <n v="36"/>
    <n v="25"/>
    <n v="4"/>
    <n v="30"/>
    <n v="30"/>
    <n v="0"/>
    <n v="15.000000000000114"/>
    <n v="40"/>
    <n v="7"/>
    <n v="36"/>
    <n v="12"/>
    <n v="0"/>
    <n v="0"/>
    <n v="0"/>
    <n v="22"/>
    <n v="12"/>
    <n v="16"/>
    <n v="29"/>
    <n v="9"/>
    <n v="28"/>
    <n v="0"/>
    <n v="41"/>
    <n v="0"/>
    <n v="42"/>
    <n v="3"/>
    <n v="35"/>
    <x v="2"/>
  </r>
  <r>
    <x v="11"/>
    <x v="0"/>
    <x v="11"/>
    <n v="644"/>
    <n v="126"/>
    <n v="223"/>
    <n v="156"/>
    <n v="127"/>
    <n v="0"/>
    <n v="0.24"/>
    <n v="0.62"/>
    <n v="0.79"/>
    <n v="0.93"/>
    <n v="0.91"/>
    <n v="0.92"/>
    <n v="0.74"/>
    <n v="0.61"/>
    <n v="0.93"/>
    <n v="0.12"/>
    <n v="1"/>
    <n v="0.44"/>
    <n v="1"/>
    <n v="0.92"/>
    <n v="0.1"/>
    <n v="0.97"/>
    <n v="0.39"/>
    <n v="36"/>
    <n v="39"/>
    <n v="18"/>
    <n v="39"/>
    <n v="0"/>
    <n v="0"/>
    <n v="34"/>
    <n v="0"/>
    <n v="24"/>
    <n v="33"/>
    <n v="12"/>
    <n v="2"/>
    <n v="21"/>
    <n v="40"/>
    <n v="11"/>
    <n v="26"/>
    <n v="6"/>
    <n v="5"/>
    <n v="16"/>
    <n v="0"/>
    <n v="10"/>
    <n v="32"/>
    <n v="27"/>
    <n v="42"/>
    <n v="5"/>
    <n v="22"/>
    <n v="3"/>
    <n v="13"/>
    <n v="0"/>
    <n v="2"/>
    <n v="15"/>
    <n v="0"/>
    <n v="9"/>
    <n v="16"/>
    <n v="4"/>
    <n v="23"/>
    <n v="0"/>
    <n v="27"/>
    <n v="32"/>
    <n v="0"/>
    <x v="2"/>
  </r>
  <r>
    <x v="12"/>
    <x v="0"/>
    <x v="12"/>
    <n v="655.00000000000011"/>
    <n v="168"/>
    <n v="199.00000000000011"/>
    <n v="127"/>
    <n v="151"/>
    <n v="0"/>
    <n v="0.34"/>
    <n v="0.69000000000000006"/>
    <n v="0.79"/>
    <n v="0.81"/>
    <n v="0.95"/>
    <n v="0.83000000000000007"/>
    <n v="0.11"/>
    <n v="0.12"/>
    <n v="0.95000000000000007"/>
    <n v="0.1"/>
    <n v="0.97"/>
    <n v="0.44"/>
    <n v="1"/>
    <n v="0.93"/>
    <n v="0.45"/>
    <n v="0.85"/>
    <n v="0.5"/>
    <n v="43"/>
    <n v="29.000000000000114"/>
    <n v="16"/>
    <n v="8"/>
    <n v="0"/>
    <n v="42"/>
    <n v="31"/>
    <n v="4"/>
    <n v="25"/>
    <n v="1"/>
    <n v="10"/>
    <n v="26"/>
    <n v="5"/>
    <n v="43"/>
    <n v="27"/>
    <n v="4"/>
    <n v="13"/>
    <n v="11"/>
    <n v="17"/>
    <n v="5"/>
    <n v="21"/>
    <n v="9"/>
    <n v="0"/>
    <n v="17"/>
    <n v="6"/>
    <n v="0"/>
    <n v="24"/>
    <n v="31"/>
    <n v="0"/>
    <n v="19"/>
    <n v="1"/>
    <n v="28"/>
    <n v="36"/>
    <n v="0"/>
    <n v="18"/>
    <n v="2"/>
    <n v="12"/>
    <n v="39"/>
    <n v="31"/>
    <n v="1"/>
    <x v="2"/>
  </r>
  <r>
    <x v="13"/>
    <x v="0"/>
    <x v="13"/>
    <n v="661.99999999999989"/>
    <n v="213"/>
    <n v="171"/>
    <n v="144.99999999999989"/>
    <n v="123"/>
    <n v="0"/>
    <n v="0.33"/>
    <n v="0.65"/>
    <n v="0.79"/>
    <n v="0.85"/>
    <n v="0.93"/>
    <n v="1"/>
    <n v="0.74"/>
    <n v="0.70000000000000007"/>
    <n v="0.93"/>
    <n v="0.6"/>
    <n v="0.95000000000000007"/>
    <n v="0.15"/>
    <n v="0.96"/>
    <n v="0.99"/>
    <n v="0.9"/>
    <n v="0.9"/>
    <n v="0.44"/>
    <n v="1"/>
    <n v="44"/>
    <n v="8"/>
    <n v="0"/>
    <n v="42"/>
    <n v="30"/>
    <n v="0"/>
    <n v="0"/>
    <n v="34"/>
    <n v="12"/>
    <n v="10"/>
    <n v="23"/>
    <n v="17"/>
    <n v="9"/>
    <n v="0"/>
    <n v="0"/>
    <n v="34"/>
    <n v="0"/>
    <n v="3"/>
    <n v="37"/>
    <n v="0"/>
    <n v="24"/>
    <n v="2.9999999999998863"/>
    <n v="0"/>
    <n v="8"/>
    <n v="43"/>
    <n v="27"/>
    <n v="0"/>
    <n v="0"/>
    <n v="40"/>
    <n v="22"/>
    <n v="37"/>
    <n v="24"/>
    <n v="0"/>
    <n v="3"/>
    <n v="43"/>
    <n v="12"/>
    <n v="11"/>
    <n v="20"/>
    <n v="41"/>
    <x v="2"/>
  </r>
  <r>
    <x v="14"/>
    <x v="0"/>
    <x v="14"/>
    <n v="667"/>
    <n v="133"/>
    <n v="217"/>
    <n v="159"/>
    <n v="158"/>
    <n v="0"/>
    <n v="0.3"/>
    <n v="0.67"/>
    <n v="0.75"/>
    <n v="0.86"/>
    <n v="0.92"/>
    <n v="0.94000000000000006"/>
    <n v="0.64"/>
    <n v="0.6"/>
    <n v="0.9"/>
    <n v="0.68"/>
    <n v="1"/>
    <n v="0.2"/>
    <n v="0.94000000000000006"/>
    <n v="0.96"/>
    <n v="0.74"/>
    <n v="1"/>
    <n v="0.41000000000000003"/>
    <n v="29"/>
    <n v="27"/>
    <n v="0"/>
    <n v="31"/>
    <n v="22"/>
    <n v="16"/>
    <n v="28"/>
    <n v="29"/>
    <n v="35"/>
    <n v="0"/>
    <n v="0"/>
    <n v="42"/>
    <n v="14"/>
    <n v="23"/>
    <n v="0"/>
    <n v="20"/>
    <n v="23"/>
    <n v="8"/>
    <n v="28"/>
    <n v="0"/>
    <n v="0"/>
    <n v="40"/>
    <n v="10"/>
    <n v="41"/>
    <n v="11"/>
    <n v="22"/>
    <n v="4"/>
    <n v="2"/>
    <n v="27"/>
    <n v="2"/>
    <n v="10"/>
    <n v="42"/>
    <n v="0"/>
    <n v="6"/>
    <n v="25"/>
    <n v="0"/>
    <n v="2"/>
    <n v="9"/>
    <n v="14"/>
    <n v="25"/>
    <x v="2"/>
  </r>
  <r>
    <x v="15"/>
    <x v="0"/>
    <x v="15"/>
    <n v="667"/>
    <n v="116"/>
    <n v="207"/>
    <n v="252"/>
    <n v="58"/>
    <n v="1"/>
    <n v="0.41000000000000003"/>
    <n v="0.62"/>
    <n v="0.72"/>
    <n v="0.89"/>
    <n v="0.98"/>
    <n v="0.94000000000000006"/>
    <n v="0.6"/>
    <n v="0.70000000000000007"/>
    <n v="0.89"/>
    <n v="0.62"/>
    <n v="0.96"/>
    <n v="0.47000000000000003"/>
    <n v="1"/>
    <n v="0.94000000000000006"/>
    <n v="0.71"/>
    <n v="1"/>
    <n v="0.43"/>
    <n v="32"/>
    <n v="34"/>
    <n v="5"/>
    <n v="18"/>
    <n v="34"/>
    <n v="29"/>
    <n v="17"/>
    <n v="0"/>
    <n v="10"/>
    <n v="28"/>
    <n v="34"/>
    <n v="12"/>
    <n v="0"/>
    <n v="24"/>
    <n v="7"/>
    <n v="0"/>
    <n v="0"/>
    <n v="5"/>
    <n v="0"/>
    <n v="10"/>
    <n v="35"/>
    <n v="22"/>
    <n v="0"/>
    <n v="0"/>
    <n v="42"/>
    <n v="16"/>
    <n v="23"/>
    <n v="34"/>
    <n v="39"/>
    <n v="41"/>
    <n v="40"/>
    <n v="0"/>
    <n v="8"/>
    <n v="0"/>
    <n v="13"/>
    <n v="11"/>
    <n v="9"/>
    <n v="29"/>
    <n v="5"/>
    <n v="1"/>
    <x v="2"/>
  </r>
  <r>
    <x v="16"/>
    <x v="0"/>
    <x v="16"/>
    <n v="661.00000000000011"/>
    <n v="181.00000000000011"/>
    <n v="162"/>
    <n v="180"/>
    <n v="102"/>
    <n v="0"/>
    <n v="0.22"/>
    <n v="0.62"/>
    <n v="0.76"/>
    <n v="0.82000000000000006"/>
    <n v="0.93"/>
    <n v="0.93"/>
    <n v="0.8"/>
    <n v="0.73"/>
    <n v="0.99"/>
    <n v="0.61"/>
    <n v="0.96"/>
    <n v="0.41000000000000003"/>
    <n v="1"/>
    <n v="0.9"/>
    <n v="0.15"/>
    <n v="0.95000000000000007"/>
    <n v="0.45"/>
    <n v="39"/>
    <n v="42"/>
    <n v="0"/>
    <n v="37"/>
    <n v="0"/>
    <n v="0"/>
    <n v="7"/>
    <n v="0"/>
    <n v="28"/>
    <n v="9"/>
    <n v="36"/>
    <n v="33"/>
    <n v="0"/>
    <n v="24"/>
    <n v="11"/>
    <n v="26"/>
    <n v="0"/>
    <n v="0"/>
    <n v="8"/>
    <n v="0"/>
    <n v="0"/>
    <n v="41"/>
    <n v="2"/>
    <n v="0"/>
    <n v="43"/>
    <n v="0"/>
    <n v="19"/>
    <n v="20"/>
    <n v="14"/>
    <n v="41"/>
    <n v="15.000000000000114"/>
    <n v="0"/>
    <n v="26"/>
    <n v="9"/>
    <n v="44"/>
    <n v="0"/>
    <n v="36"/>
    <n v="0"/>
    <n v="16"/>
    <n v="35"/>
    <x v="2"/>
  </r>
  <r>
    <x v="17"/>
    <x v="0"/>
    <x v="17"/>
    <n v="651.00000000000011"/>
    <n v="187"/>
    <n v="56.000000000000114"/>
    <n v="246"/>
    <n v="129"/>
    <n v="0"/>
    <n v="0.44"/>
    <n v="0.5"/>
    <n v="0.8"/>
    <n v="0.84"/>
    <n v="0.97"/>
    <n v="0.97"/>
    <n v="0.62"/>
    <n v="0.59"/>
    <n v="0.97"/>
    <n v="0.64"/>
    <n v="0.98"/>
    <n v="0.6"/>
    <n v="0.91"/>
    <n v="0.94000000000000006"/>
    <n v="0.1"/>
    <n v="1"/>
    <n v="0.15"/>
    <n v="0"/>
    <n v="0"/>
    <n v="0"/>
    <n v="0"/>
    <n v="0"/>
    <n v="0"/>
    <n v="35"/>
    <n v="0"/>
    <n v="0"/>
    <n v="21.000000000000114"/>
    <n v="33"/>
    <n v="2"/>
    <n v="39"/>
    <n v="0"/>
    <n v="0"/>
    <n v="34"/>
    <n v="3"/>
    <n v="35"/>
    <n v="16"/>
    <n v="0"/>
    <n v="37"/>
    <n v="0"/>
    <n v="40"/>
    <n v="40"/>
    <n v="13"/>
    <n v="34"/>
    <n v="28"/>
    <n v="2"/>
    <n v="32"/>
    <n v="20"/>
    <n v="11"/>
    <n v="19"/>
    <n v="0"/>
    <n v="40"/>
    <n v="9"/>
    <n v="42"/>
    <n v="26"/>
    <n v="0"/>
    <n v="0"/>
    <n v="40"/>
    <x v="2"/>
  </r>
  <r>
    <x v="18"/>
    <x v="0"/>
    <x v="18"/>
    <n v="641"/>
    <n v="152"/>
    <n v="133"/>
    <n v="154"/>
    <n v="178"/>
    <n v="0"/>
    <n v="0.24"/>
    <n v="0.59"/>
    <n v="0.8"/>
    <n v="0.9"/>
    <n v="0.96"/>
    <n v="0.84"/>
    <n v="0.15"/>
    <n v="0.14000000000000001"/>
    <n v="1"/>
    <n v="0.63"/>
    <n v="0.99"/>
    <n v="0.1"/>
    <n v="1"/>
    <n v="0.97"/>
    <n v="0.11"/>
    <n v="1"/>
    <n v="0.33"/>
    <n v="18"/>
    <n v="0"/>
    <n v="13"/>
    <n v="11"/>
    <n v="23"/>
    <n v="0"/>
    <n v="23"/>
    <n v="4"/>
    <n v="41"/>
    <n v="0"/>
    <n v="24"/>
    <n v="24"/>
    <n v="0"/>
    <n v="16"/>
    <n v="18"/>
    <n v="8"/>
    <n v="29"/>
    <n v="23"/>
    <n v="18"/>
    <n v="42"/>
    <n v="0"/>
    <n v="12"/>
    <n v="34"/>
    <n v="22"/>
    <n v="33"/>
    <n v="0"/>
    <n v="11"/>
    <n v="0"/>
    <n v="40"/>
    <n v="2"/>
    <n v="21"/>
    <n v="34"/>
    <n v="26"/>
    <n v="1"/>
    <n v="0"/>
    <n v="0"/>
    <n v="22"/>
    <n v="22"/>
    <n v="0"/>
    <n v="26"/>
    <x v="2"/>
  </r>
  <r>
    <x v="19"/>
    <x v="0"/>
    <x v="19"/>
    <n v="626"/>
    <n v="118"/>
    <n v="126"/>
    <n v="229"/>
    <n v="140"/>
    <n v="0"/>
    <n v="0.39"/>
    <n v="0.66"/>
    <n v="0.76"/>
    <n v="0.8"/>
    <n v="0.95000000000000007"/>
    <n v="0.91"/>
    <n v="0.61"/>
    <n v="0.55000000000000004"/>
    <n v="0.85"/>
    <n v="0.1"/>
    <n v="1"/>
    <n v="0.15"/>
    <n v="1"/>
    <n v="0.97"/>
    <n v="0.70000000000000007"/>
    <n v="0.97"/>
    <n v="0.36"/>
    <n v="0"/>
    <n v="0"/>
    <n v="0"/>
    <n v="0"/>
    <n v="32"/>
    <n v="32"/>
    <n v="13"/>
    <n v="8"/>
    <n v="19"/>
    <n v="22"/>
    <n v="13"/>
    <n v="0"/>
    <n v="18"/>
    <n v="11"/>
    <n v="38"/>
    <n v="27"/>
    <n v="37"/>
    <n v="0"/>
    <n v="4"/>
    <n v="5"/>
    <n v="37"/>
    <n v="34"/>
    <n v="30"/>
    <n v="21"/>
    <n v="41"/>
    <n v="0"/>
    <n v="0"/>
    <n v="14"/>
    <n v="17"/>
    <n v="35"/>
    <n v="1"/>
    <n v="27"/>
    <n v="23"/>
    <n v="24"/>
    <n v="0"/>
    <n v="21"/>
    <n v="10"/>
    <n v="2"/>
    <n v="0"/>
    <n v="10"/>
    <x v="2"/>
  </r>
  <r>
    <x v="20"/>
    <x v="0"/>
    <x v="20"/>
    <n v="603"/>
    <n v="131"/>
    <n v="153"/>
    <n v="178"/>
    <n v="141"/>
    <n v="0"/>
    <n v="0.4"/>
    <n v="0.57999999999999996"/>
    <n v="0.70000000000000007"/>
    <n v="0.88"/>
    <n v="0.96"/>
    <n v="0.92"/>
    <n v="0.76"/>
    <n v="0.70000000000000007"/>
    <n v="0.92"/>
    <n v="0.75"/>
    <n v="1"/>
    <n v="0.43"/>
    <n v="0.97"/>
    <n v="0.98"/>
    <n v="0.89"/>
    <n v="1"/>
    <n v="0.4"/>
    <n v="13"/>
    <n v="0"/>
    <n v="34"/>
    <n v="16"/>
    <n v="2"/>
    <n v="2"/>
    <n v="0"/>
    <n v="33"/>
    <n v="32"/>
    <n v="21"/>
    <n v="0"/>
    <n v="21"/>
    <n v="23"/>
    <n v="0"/>
    <n v="29"/>
    <n v="0"/>
    <n v="0"/>
    <n v="0"/>
    <n v="29"/>
    <n v="39"/>
    <n v="0"/>
    <n v="15"/>
    <n v="28"/>
    <n v="5"/>
    <n v="7"/>
    <n v="39"/>
    <n v="27"/>
    <n v="33"/>
    <n v="17"/>
    <n v="7"/>
    <n v="0"/>
    <n v="16"/>
    <n v="14"/>
    <n v="32"/>
    <n v="14"/>
    <n v="17"/>
    <n v="0"/>
    <n v="0"/>
    <n v="0"/>
    <n v="38"/>
    <x v="2"/>
  </r>
  <r>
    <x v="21"/>
    <x v="0"/>
    <x v="21"/>
    <n v="578"/>
    <n v="136"/>
    <n v="194"/>
    <n v="160"/>
    <n v="88"/>
    <n v="0"/>
    <n v="0.23"/>
    <n v="0.69000000000000006"/>
    <n v="0.8"/>
    <n v="0.87"/>
    <n v="0.91"/>
    <n v="0.84"/>
    <n v="0.67"/>
    <n v="0.69000000000000006"/>
    <n v="0.86"/>
    <n v="0.1"/>
    <n v="1"/>
    <n v="0.48"/>
    <n v="1"/>
    <n v="0.91"/>
    <n v="0.75"/>
    <n v="0.89"/>
    <n v="0.1"/>
    <n v="34"/>
    <n v="12"/>
    <n v="0"/>
    <n v="15"/>
    <n v="7"/>
    <n v="30"/>
    <n v="23"/>
    <n v="0"/>
    <n v="37"/>
    <n v="36"/>
    <n v="0"/>
    <n v="14"/>
    <n v="0"/>
    <n v="15"/>
    <n v="0"/>
    <n v="6"/>
    <n v="21"/>
    <n v="0"/>
    <n v="32"/>
    <n v="0"/>
    <n v="0"/>
    <n v="0"/>
    <n v="0"/>
    <n v="35"/>
    <n v="31"/>
    <n v="26"/>
    <n v="19"/>
    <n v="21"/>
    <n v="28"/>
    <n v="0"/>
    <n v="37"/>
    <n v="22"/>
    <n v="1"/>
    <n v="0"/>
    <n v="2"/>
    <n v="30"/>
    <n v="24"/>
    <n v="0"/>
    <n v="6"/>
    <n v="14"/>
    <x v="2"/>
  </r>
  <r>
    <x v="22"/>
    <x v="0"/>
    <x v="22"/>
    <n v="552"/>
    <n v="137"/>
    <n v="105"/>
    <n v="160"/>
    <n v="135"/>
    <n v="0"/>
    <n v="0.39"/>
    <n v="0.59"/>
    <n v="0.73"/>
    <n v="0.81"/>
    <n v="0.99"/>
    <n v="0.94000000000000006"/>
    <n v="0.11"/>
    <n v="0.11"/>
    <n v="0.89"/>
    <n v="0.64"/>
    <n v="0.97"/>
    <n v="0.1"/>
    <n v="0.97"/>
    <n v="0.93"/>
    <n v="0.1"/>
    <n v="1"/>
    <n v="0.38"/>
    <n v="0"/>
    <n v="11"/>
    <n v="0"/>
    <n v="32"/>
    <n v="25"/>
    <n v="9"/>
    <n v="0"/>
    <n v="19"/>
    <n v="0"/>
    <n v="9"/>
    <n v="15"/>
    <n v="29"/>
    <n v="13"/>
    <n v="32"/>
    <n v="5"/>
    <n v="0"/>
    <n v="21"/>
    <n v="30"/>
    <n v="0"/>
    <n v="5"/>
    <n v="31"/>
    <n v="10"/>
    <n v="0"/>
    <n v="15"/>
    <n v="0"/>
    <n v="32"/>
    <n v="22"/>
    <n v="12"/>
    <n v="36"/>
    <n v="2"/>
    <n v="3"/>
    <n v="0"/>
    <n v="21"/>
    <n v="6"/>
    <n v="0"/>
    <n v="13"/>
    <n v="18"/>
    <n v="20"/>
    <n v="34"/>
    <n v="22"/>
    <x v="2"/>
  </r>
  <r>
    <x v="23"/>
    <x v="0"/>
    <x v="23"/>
    <n v="521.00000000000011"/>
    <n v="103"/>
    <n v="94"/>
    <n v="152.00000000000011"/>
    <n v="156"/>
    <n v="0"/>
    <n v="0.28000000000000003"/>
    <n v="0.59"/>
    <n v="0.77"/>
    <n v="0.84"/>
    <n v="0.96"/>
    <n v="0.8"/>
    <n v="0.62"/>
    <n v="0.6"/>
    <n v="0.89"/>
    <n v="0.65"/>
    <n v="1"/>
    <n v="0.52"/>
    <n v="0.95000000000000007"/>
    <n v="1"/>
    <n v="0.78"/>
    <n v="1"/>
    <n v="0.1"/>
    <n v="0"/>
    <n v="31"/>
    <n v="0"/>
    <n v="19"/>
    <n v="5"/>
    <n v="12"/>
    <n v="0"/>
    <n v="27"/>
    <n v="0"/>
    <n v="0"/>
    <n v="16"/>
    <n v="29"/>
    <n v="33"/>
    <n v="7"/>
    <n v="21"/>
    <n v="0"/>
    <n v="20"/>
    <n v="13"/>
    <n v="0"/>
    <n v="33"/>
    <n v="5"/>
    <n v="0"/>
    <n v="19"/>
    <n v="4.0000000000001137"/>
    <n v="25"/>
    <n v="0"/>
    <n v="27"/>
    <n v="7"/>
    <n v="32"/>
    <n v="33"/>
    <n v="5"/>
    <n v="0"/>
    <n v="21"/>
    <n v="23"/>
    <n v="21"/>
    <n v="31"/>
    <n v="2"/>
    <n v="0"/>
    <n v="0"/>
    <n v="0"/>
    <x v="2"/>
  </r>
  <r>
    <x v="24"/>
    <x v="0"/>
    <x v="24"/>
    <n v="488.00000000000011"/>
    <n v="124"/>
    <n v="199"/>
    <n v="92.000000000000114"/>
    <n v="69"/>
    <n v="0"/>
    <n v="0.32"/>
    <n v="0.62"/>
    <n v="0.72"/>
    <n v="0.86"/>
    <n v="0.95000000000000007"/>
    <n v="0.99"/>
    <n v="0.1"/>
    <n v="0.1"/>
    <n v="0.93"/>
    <n v="0.63"/>
    <n v="0.99"/>
    <n v="0.51"/>
    <n v="0.98"/>
    <n v="0.97"/>
    <n v="0.12"/>
    <n v="1"/>
    <n v="0.39"/>
    <n v="0"/>
    <n v="31"/>
    <n v="25"/>
    <n v="32"/>
    <n v="17"/>
    <n v="31"/>
    <n v="0"/>
    <n v="20"/>
    <n v="12"/>
    <n v="31"/>
    <n v="4"/>
    <n v="0"/>
    <n v="19"/>
    <n v="10"/>
    <n v="11"/>
    <n v="5"/>
    <n v="0"/>
    <n v="0"/>
    <n v="4"/>
    <n v="20"/>
    <n v="12"/>
    <n v="20"/>
    <n v="0"/>
    <n v="3"/>
    <n v="7"/>
    <n v="3"/>
    <n v="31"/>
    <n v="1"/>
    <n v="7.0000000000001137"/>
    <n v="8"/>
    <n v="24"/>
    <n v="1"/>
    <n v="18"/>
    <n v="12"/>
    <n v="6"/>
    <n v="0"/>
    <n v="19"/>
    <n v="16"/>
    <n v="0"/>
    <n v="28"/>
    <x v="2"/>
  </r>
  <r>
    <x v="25"/>
    <x v="0"/>
    <x v="25"/>
    <n v="449.00000000000006"/>
    <n v="88.000000000000057"/>
    <n v="153"/>
    <n v="115"/>
    <n v="93"/>
    <n v="0"/>
    <n v="0.15"/>
    <n v="0.68"/>
    <n v="0.8"/>
    <n v="0.8"/>
    <n v="0.91"/>
    <n v="1"/>
    <n v="0.75"/>
    <n v="0.72"/>
    <n v="0.94000000000000006"/>
    <n v="0.61"/>
    <n v="0.97"/>
    <n v="0.41000000000000003"/>
    <n v="0.91"/>
    <n v="0.92"/>
    <n v="0.78"/>
    <n v="1"/>
    <n v="0.97"/>
    <n v="26"/>
    <n v="9"/>
    <n v="10"/>
    <n v="23"/>
    <n v="11"/>
    <n v="27"/>
    <n v="24"/>
    <n v="0"/>
    <n v="23"/>
    <n v="0"/>
    <n v="0"/>
    <n v="0"/>
    <n v="0"/>
    <n v="25"/>
    <n v="1"/>
    <n v="8"/>
    <n v="27"/>
    <n v="22"/>
    <n v="10"/>
    <n v="0"/>
    <n v="13"/>
    <n v="13"/>
    <n v="0"/>
    <n v="28"/>
    <n v="7"/>
    <n v="9"/>
    <n v="3"/>
    <n v="16"/>
    <n v="0"/>
    <n v="26"/>
    <n v="0"/>
    <n v="2"/>
    <n v="0"/>
    <n v="0"/>
    <n v="26"/>
    <n v="3"/>
    <n v="27"/>
    <n v="16"/>
    <n v="0"/>
    <n v="14.000000000000057"/>
    <x v="2"/>
  </r>
  <r>
    <x v="26"/>
    <x v="0"/>
    <x v="26"/>
    <n v="400"/>
    <n v="89"/>
    <n v="137"/>
    <n v="84"/>
    <n v="68"/>
    <n v="0"/>
    <n v="0.48"/>
    <n v="0.63"/>
    <n v="0.8"/>
    <n v="0.86"/>
    <n v="0.92"/>
    <n v="0.91"/>
    <n v="0.6"/>
    <n v="0.68"/>
    <n v="0.99"/>
    <n v="0.1"/>
    <n v="0.95000000000000007"/>
    <n v="0.46"/>
    <n v="0.92"/>
    <n v="0.98"/>
    <n v="0.77"/>
    <n v="0.93"/>
    <n v="0.15"/>
    <n v="24"/>
    <n v="14"/>
    <n v="11"/>
    <n v="8"/>
    <n v="25"/>
    <n v="14"/>
    <n v="20"/>
    <n v="21"/>
    <n v="0"/>
    <n v="0"/>
    <n v="22"/>
    <n v="14"/>
    <n v="1"/>
    <n v="3"/>
    <n v="14"/>
    <n v="13"/>
    <n v="3"/>
    <n v="14"/>
    <n v="0"/>
    <n v="6"/>
    <n v="17"/>
    <n v="7"/>
    <n v="4"/>
    <n v="2"/>
    <n v="10"/>
    <n v="0"/>
    <n v="20"/>
    <n v="10"/>
    <n v="14"/>
    <n v="0"/>
    <n v="18"/>
    <n v="20"/>
    <n v="0"/>
    <n v="6"/>
    <n v="14"/>
    <n v="6"/>
    <n v="14"/>
    <n v="1"/>
    <n v="5"/>
    <n v="5"/>
    <x v="2"/>
  </r>
  <r>
    <x v="27"/>
    <x v="0"/>
    <x v="27"/>
    <n v="349.00000000000006"/>
    <n v="87"/>
    <n v="94"/>
    <n v="76"/>
    <n v="83.000000000000057"/>
    <n v="0"/>
    <n v="0.2"/>
    <n v="0.64"/>
    <n v="0.8"/>
    <n v="0.84"/>
    <n v="0.93"/>
    <n v="0.96"/>
    <n v="0.1"/>
    <n v="0.1"/>
    <n v="0.98"/>
    <n v="0.64"/>
    <n v="0.99"/>
    <n v="0.1"/>
    <n v="0.92"/>
    <n v="0.95000000000000007"/>
    <n v="0.85"/>
    <n v="1"/>
    <n v="0.36"/>
    <n v="10"/>
    <n v="16"/>
    <n v="15"/>
    <n v="7"/>
    <n v="9"/>
    <n v="2"/>
    <n v="10"/>
    <n v="4"/>
    <n v="11"/>
    <n v="10"/>
    <n v="9"/>
    <n v="17"/>
    <n v="2"/>
    <n v="0"/>
    <n v="22"/>
    <n v="5.0000000000000568"/>
    <n v="14"/>
    <n v="10"/>
    <n v="12"/>
    <n v="1"/>
    <n v="0"/>
    <n v="19"/>
    <n v="2"/>
    <n v="20"/>
    <n v="4"/>
    <n v="5"/>
    <n v="5"/>
    <n v="14"/>
    <n v="1"/>
    <n v="6"/>
    <n v="0"/>
    <n v="19"/>
    <n v="1"/>
    <n v="5"/>
    <n v="16"/>
    <n v="11"/>
    <n v="0"/>
    <n v="4"/>
    <n v="19"/>
    <n v="12"/>
    <x v="2"/>
  </r>
  <r>
    <x v="28"/>
    <x v="0"/>
    <x v="28"/>
    <n v="303.00000000000006"/>
    <n v="67"/>
    <n v="49"/>
    <n v="93.000000000000057"/>
    <n v="78"/>
    <n v="0"/>
    <n v="0.41000000000000003"/>
    <n v="0.68"/>
    <n v="0.72"/>
    <n v="0.89"/>
    <n v="0.92"/>
    <n v="0.87"/>
    <n v="0.66"/>
    <n v="0.56000000000000005"/>
    <n v="0.94000000000000006"/>
    <n v="0.11"/>
    <n v="1"/>
    <n v="0.15"/>
    <n v="1"/>
    <n v="0.9"/>
    <n v="0.84"/>
    <n v="0.86"/>
    <n v="0.43"/>
    <n v="19"/>
    <n v="0"/>
    <n v="15"/>
    <n v="0"/>
    <n v="8"/>
    <n v="0"/>
    <n v="0"/>
    <n v="0"/>
    <n v="0"/>
    <n v="7"/>
    <n v="16"/>
    <n v="10"/>
    <n v="2"/>
    <n v="3"/>
    <n v="0"/>
    <n v="20"/>
    <n v="18"/>
    <n v="4"/>
    <n v="9"/>
    <n v="12"/>
    <n v="16"/>
    <n v="19"/>
    <n v="9"/>
    <n v="1.0000000000000568"/>
    <n v="3"/>
    <n v="0"/>
    <n v="12"/>
    <n v="3"/>
    <n v="14"/>
    <n v="16"/>
    <n v="4"/>
    <n v="0"/>
    <n v="10"/>
    <n v="9"/>
    <n v="6"/>
    <n v="5"/>
    <n v="6"/>
    <n v="8"/>
    <n v="5"/>
    <n v="14"/>
    <x v="2"/>
  </r>
  <r>
    <x v="29"/>
    <x v="0"/>
    <x v="29"/>
    <n v="268"/>
    <n v="69"/>
    <n v="81"/>
    <n v="70"/>
    <n v="39"/>
    <n v="0"/>
    <n v="0.42"/>
    <n v="0.70000000000000007"/>
    <n v="0.78"/>
    <n v="0.89"/>
    <n v="0.92"/>
    <n v="0.84"/>
    <n v="0.1"/>
    <n v="0.1"/>
    <n v="0.98"/>
    <n v="0.75"/>
    <n v="0.98"/>
    <n v="0.15"/>
    <n v="1"/>
    <n v="0.98"/>
    <n v="0.81"/>
    <n v="0.8"/>
    <n v="0.35000000000000003"/>
    <n v="0"/>
    <n v="9"/>
    <n v="11"/>
    <n v="17"/>
    <n v="4"/>
    <n v="0"/>
    <n v="9"/>
    <n v="5"/>
    <n v="16"/>
    <n v="10"/>
    <n v="9"/>
    <n v="1"/>
    <n v="0"/>
    <n v="3"/>
    <n v="0"/>
    <n v="13"/>
    <n v="0"/>
    <n v="7"/>
    <n v="3"/>
    <n v="12"/>
    <n v="0"/>
    <n v="0"/>
    <n v="17"/>
    <n v="11"/>
    <n v="2"/>
    <n v="6"/>
    <n v="13"/>
    <n v="12"/>
    <n v="6"/>
    <n v="3"/>
    <n v="8"/>
    <n v="17"/>
    <n v="0"/>
    <n v="1"/>
    <n v="9"/>
    <n v="6"/>
    <n v="14"/>
    <n v="14"/>
    <n v="0"/>
    <n v="0"/>
    <x v="2"/>
  </r>
  <r>
    <x v="30"/>
    <x v="0"/>
    <x v="30"/>
    <n v="237.00000000000003"/>
    <n v="62"/>
    <n v="45"/>
    <n v="66"/>
    <n v="49.000000000000028"/>
    <n v="0"/>
    <n v="0.35"/>
    <n v="0.59"/>
    <n v="0.8"/>
    <n v="0.89"/>
    <n v="0.95000000000000007"/>
    <n v="0.84"/>
    <n v="0.72"/>
    <n v="0.56000000000000005"/>
    <n v="0.99"/>
    <n v="0.12"/>
    <n v="0.96"/>
    <n v="0.48"/>
    <n v="0.97"/>
    <n v="0.94000000000000006"/>
    <n v="0.5"/>
    <n v="1"/>
    <n v="0.32"/>
    <n v="0"/>
    <n v="11"/>
    <n v="6"/>
    <n v="12"/>
    <n v="1"/>
    <n v="0"/>
    <n v="0"/>
    <n v="12"/>
    <n v="0"/>
    <n v="3"/>
    <n v="15"/>
    <n v="9"/>
    <n v="9"/>
    <n v="0"/>
    <n v="0"/>
    <n v="4"/>
    <n v="0"/>
    <n v="6"/>
    <n v="9.0000000000000284"/>
    <n v="12"/>
    <n v="5"/>
    <n v="6"/>
    <n v="9"/>
    <n v="14"/>
    <n v="14"/>
    <n v="2"/>
    <n v="3"/>
    <n v="10"/>
    <n v="3"/>
    <n v="0"/>
    <n v="14"/>
    <n v="14"/>
    <n v="6"/>
    <n v="6"/>
    <n v="0"/>
    <n v="6"/>
    <n v="8"/>
    <n v="0"/>
    <n v="4"/>
    <n v="4"/>
    <x v="2"/>
  </r>
  <r>
    <x v="31"/>
    <x v="1"/>
    <x v="3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1"/>
    <x v="32"/>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1"/>
    <x v="3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2"/>
    <x v="1"/>
    <x v="0"/>
    <n v="217.99999999999997"/>
    <n v="52"/>
    <n v="68.999999999999972"/>
    <n v="47"/>
    <n v="41"/>
    <n v="0"/>
    <n v="0.48"/>
    <n v="0.69000000000000006"/>
    <n v="0.77"/>
    <n v="0.89"/>
    <n v="0.97"/>
    <n v="0.69000000000000006"/>
    <n v="0.96"/>
    <n v="0.55000000000000004"/>
    <n v="0.51"/>
    <n v="0.4"/>
    <n v="0.77"/>
    <n v="0.55000000000000004"/>
    <n v="0.98"/>
    <n v="0.72"/>
    <n v="0.92"/>
    <n v="0.79"/>
    <n v="0.26"/>
    <n v="0"/>
    <n v="8"/>
    <n v="6"/>
    <n v="12"/>
    <n v="10"/>
    <n v="6"/>
    <n v="14.999999999999972"/>
    <n v="8"/>
    <n v="1"/>
    <n v="3"/>
    <n v="9"/>
    <n v="10"/>
    <n v="0"/>
    <n v="0"/>
    <n v="0"/>
    <n v="8"/>
    <n v="7"/>
    <n v="0"/>
    <n v="8"/>
    <n v="8"/>
    <n v="7"/>
    <n v="10"/>
    <n v="0"/>
    <n v="1"/>
    <n v="2"/>
    <n v="13"/>
    <n v="0"/>
    <n v="0"/>
    <n v="3"/>
    <n v="11"/>
    <n v="13"/>
    <n v="6"/>
    <n v="0"/>
    <n v="1"/>
    <n v="0"/>
    <n v="0"/>
    <n v="13"/>
    <n v="9"/>
    <n v="1"/>
    <n v="9"/>
    <x v="2"/>
  </r>
  <r>
    <x v="33"/>
    <x v="1"/>
    <x v="1"/>
    <n v="211.00000000000006"/>
    <n v="45"/>
    <n v="51"/>
    <n v="70.000000000000057"/>
    <n v="35"/>
    <n v="1"/>
    <n v="0.48"/>
    <n v="0.48"/>
    <n v="0.48"/>
    <n v="0.48"/>
    <n v="0.48"/>
    <n v="0.63"/>
    <n v="0.96"/>
    <n v="0.74"/>
    <n v="0.72"/>
    <n v="0.69000000000000006"/>
    <n v="0.78"/>
    <n v="0.45"/>
    <n v="1"/>
    <n v="0.70000000000000007"/>
    <n v="0.92"/>
    <n v="0.72"/>
    <n v="0.3"/>
    <n v="0"/>
    <n v="2"/>
    <n v="1"/>
    <n v="7"/>
    <n v="7"/>
    <n v="0"/>
    <n v="11"/>
    <n v="9"/>
    <n v="4"/>
    <n v="10"/>
    <n v="10"/>
    <n v="8"/>
    <n v="2"/>
    <n v="7"/>
    <n v="5"/>
    <n v="0"/>
    <n v="0"/>
    <n v="8"/>
    <n v="0"/>
    <n v="5"/>
    <n v="12"/>
    <n v="5"/>
    <n v="13"/>
    <n v="0"/>
    <n v="3"/>
    <n v="11"/>
    <n v="3"/>
    <n v="15.000000000000057"/>
    <n v="8"/>
    <n v="0"/>
    <n v="3"/>
    <n v="0"/>
    <n v="2"/>
    <n v="0"/>
    <n v="5"/>
    <n v="1"/>
    <n v="8"/>
    <n v="6"/>
    <n v="11"/>
    <n v="9"/>
    <x v="2"/>
  </r>
  <r>
    <x v="34"/>
    <x v="1"/>
    <x v="2"/>
    <n v="213"/>
    <n v="80"/>
    <n v="47"/>
    <n v="40"/>
    <n v="46"/>
    <n v="0"/>
    <n v="0.48"/>
    <n v="0.69000000000000006"/>
    <n v="0.77"/>
    <n v="0.89"/>
    <n v="0.97"/>
    <n v="0.44"/>
    <n v="0.94000000000000006"/>
    <n v="0.78"/>
    <n v="0.73"/>
    <n v="0.68"/>
    <n v="0.69000000000000006"/>
    <n v="0.47000000000000003"/>
    <n v="0.96"/>
    <n v="0.88"/>
    <n v="0.94000000000000006"/>
    <n v="0.59"/>
    <n v="0.41000000000000003"/>
    <n v="0"/>
    <n v="0"/>
    <n v="0"/>
    <n v="8"/>
    <n v="11"/>
    <n v="14"/>
    <n v="0"/>
    <n v="0"/>
    <n v="4"/>
    <n v="10"/>
    <n v="0"/>
    <n v="13"/>
    <n v="11"/>
    <n v="7"/>
    <n v="3"/>
    <n v="4"/>
    <n v="3"/>
    <n v="2"/>
    <n v="0"/>
    <n v="3"/>
    <n v="11"/>
    <n v="2"/>
    <n v="5"/>
    <n v="9"/>
    <n v="0"/>
    <n v="4"/>
    <n v="0"/>
    <n v="1"/>
    <n v="0"/>
    <n v="8"/>
    <n v="6"/>
    <n v="11"/>
    <n v="0"/>
    <n v="11"/>
    <n v="2"/>
    <n v="9"/>
    <n v="14"/>
    <n v="8"/>
    <n v="6"/>
    <n v="13"/>
    <x v="2"/>
  </r>
  <r>
    <x v="35"/>
    <x v="1"/>
    <x v="3"/>
    <n v="223.00000000000006"/>
    <n v="75"/>
    <n v="61"/>
    <n v="26.000000000000057"/>
    <n v="61"/>
    <n v="0"/>
    <n v="0.48"/>
    <n v="0.48"/>
    <n v="0.48"/>
    <n v="0.48"/>
    <n v="0.48"/>
    <n v="0.88"/>
    <n v="0.70000000000000007"/>
    <n v="0.69000000000000006"/>
    <n v="0.97"/>
    <n v="0.69000000000000006"/>
    <n v="0.36"/>
    <n v="0.45"/>
    <n v="0.96"/>
    <n v="0.85"/>
    <n v="0.91"/>
    <n v="0.63"/>
    <n v="0.28000000000000003"/>
    <n v="10"/>
    <n v="6"/>
    <n v="3"/>
    <n v="14"/>
    <n v="6"/>
    <n v="0"/>
    <n v="9"/>
    <n v="0"/>
    <n v="10"/>
    <n v="3"/>
    <n v="0"/>
    <n v="13"/>
    <n v="0"/>
    <n v="2"/>
    <n v="10"/>
    <n v="4"/>
    <n v="4"/>
    <n v="13"/>
    <n v="7"/>
    <n v="8"/>
    <n v="3"/>
    <n v="4.0000000000000568"/>
    <n v="2"/>
    <n v="0"/>
    <n v="0"/>
    <n v="6"/>
    <n v="0"/>
    <n v="7"/>
    <n v="4"/>
    <n v="0"/>
    <n v="0"/>
    <n v="11"/>
    <n v="0"/>
    <n v="12"/>
    <n v="4"/>
    <n v="11"/>
    <n v="0"/>
    <n v="12"/>
    <n v="11"/>
    <n v="14"/>
    <x v="2"/>
  </r>
  <r>
    <x v="36"/>
    <x v="1"/>
    <x v="4"/>
    <n v="240.00000000000003"/>
    <n v="84"/>
    <n v="53"/>
    <n v="34.000000000000028"/>
    <n v="65"/>
    <n v="0"/>
    <n v="0.4"/>
    <n v="0.61"/>
    <n v="0.74"/>
    <n v="0.88"/>
    <n v="0.92"/>
    <n v="0.6"/>
    <n v="0.99"/>
    <n v="0.19"/>
    <n v="0.65"/>
    <n v="0.98"/>
    <n v="0.79"/>
    <n v="0.55000000000000004"/>
    <n v="1"/>
    <n v="0.87"/>
    <n v="0.92"/>
    <n v="0.57000000000000006"/>
    <n v="0.34"/>
    <n v="8"/>
    <n v="0"/>
    <n v="3"/>
    <n v="13"/>
    <n v="3"/>
    <n v="0"/>
    <n v="9"/>
    <n v="6"/>
    <n v="8"/>
    <n v="3"/>
    <n v="4"/>
    <n v="3"/>
    <n v="11"/>
    <n v="9"/>
    <n v="9"/>
    <n v="0"/>
    <n v="5"/>
    <n v="12"/>
    <n v="10"/>
    <n v="6"/>
    <n v="0"/>
    <n v="6"/>
    <n v="0"/>
    <n v="1"/>
    <n v="2"/>
    <n v="5"/>
    <n v="9"/>
    <n v="3"/>
    <n v="8.0000000000000284"/>
    <n v="0"/>
    <n v="9"/>
    <n v="10"/>
    <n v="9"/>
    <n v="4"/>
    <n v="14"/>
    <n v="3"/>
    <n v="16"/>
    <n v="15"/>
    <n v="4"/>
    <n v="0"/>
    <x v="2"/>
  </r>
  <r>
    <x v="37"/>
    <x v="1"/>
    <x v="5"/>
    <n v="269.00000000000006"/>
    <n v="70.000000000000057"/>
    <n v="92"/>
    <n v="67"/>
    <n v="38"/>
    <n v="0"/>
    <n v="0.47000000000000003"/>
    <n v="0.55000000000000004"/>
    <n v="0.70000000000000007"/>
    <n v="0.8"/>
    <n v="0.95000000000000007"/>
    <n v="0.8"/>
    <n v="0.63"/>
    <n v="0.64"/>
    <n v="1"/>
    <n v="0.77"/>
    <n v="0.25"/>
    <n v="0.53"/>
    <n v="0.91"/>
    <n v="0.70000000000000007"/>
    <n v="0.99"/>
    <n v="0.91"/>
    <n v="0.32"/>
    <n v="9"/>
    <n v="3"/>
    <n v="14"/>
    <n v="17"/>
    <n v="13"/>
    <n v="1"/>
    <n v="0"/>
    <n v="14"/>
    <n v="14"/>
    <n v="7"/>
    <n v="2"/>
    <n v="1"/>
    <n v="7"/>
    <n v="9"/>
    <n v="3"/>
    <n v="6"/>
    <n v="1"/>
    <n v="0"/>
    <n v="11"/>
    <n v="0"/>
    <n v="12"/>
    <n v="13"/>
    <n v="10"/>
    <n v="3"/>
    <n v="7"/>
    <n v="1"/>
    <n v="1"/>
    <n v="3"/>
    <n v="17"/>
    <n v="0"/>
    <n v="2"/>
    <n v="6"/>
    <n v="9"/>
    <n v="9"/>
    <n v="15"/>
    <n v="5"/>
    <n v="7"/>
    <n v="14"/>
    <n v="0"/>
    <n v="3.0000000000000568"/>
    <x v="2"/>
  </r>
  <r>
    <x v="38"/>
    <x v="1"/>
    <x v="6"/>
    <n v="300.00000000000006"/>
    <n v="81"/>
    <n v="72.000000000000057"/>
    <n v="104"/>
    <n v="43"/>
    <n v="0"/>
    <n v="0.31"/>
    <n v="0.57000000000000006"/>
    <n v="0.77"/>
    <n v="0.84"/>
    <n v="0.9"/>
    <n v="0.6"/>
    <n v="0.78"/>
    <n v="0.17"/>
    <n v="0.49"/>
    <n v="1"/>
    <n v="0.69000000000000006"/>
    <n v="0.47000000000000003"/>
    <n v="0.99"/>
    <n v="0.77"/>
    <n v="0.97"/>
    <n v="0.82000000000000006"/>
    <n v="0.38"/>
    <n v="12.000000000000057"/>
    <n v="15"/>
    <n v="9"/>
    <n v="0"/>
    <n v="0"/>
    <n v="4"/>
    <n v="12"/>
    <n v="0"/>
    <n v="18"/>
    <n v="2"/>
    <n v="0"/>
    <n v="7"/>
    <n v="0"/>
    <n v="20"/>
    <n v="0"/>
    <n v="0"/>
    <n v="0"/>
    <n v="0"/>
    <n v="0"/>
    <n v="16"/>
    <n v="19"/>
    <n v="15"/>
    <n v="6"/>
    <n v="14"/>
    <n v="0"/>
    <n v="6"/>
    <n v="11"/>
    <n v="12"/>
    <n v="7"/>
    <n v="14"/>
    <n v="0"/>
    <n v="5"/>
    <n v="11"/>
    <n v="8"/>
    <n v="14"/>
    <n v="19"/>
    <n v="6"/>
    <n v="16"/>
    <n v="0"/>
    <n v="2"/>
    <x v="2"/>
  </r>
  <r>
    <x v="39"/>
    <x v="1"/>
    <x v="7"/>
    <n v="336.00000000000011"/>
    <n v="85.000000000000114"/>
    <n v="83"/>
    <n v="83"/>
    <n v="76"/>
    <n v="0"/>
    <n v="0.33"/>
    <n v="0.66"/>
    <n v="0.77"/>
    <n v="0.87"/>
    <n v="0.94000000000000006"/>
    <n v="0.68"/>
    <n v="0.61"/>
    <n v="0.9"/>
    <n v="0.95000000000000007"/>
    <n v="0.78"/>
    <n v="0.4"/>
    <n v="0.52"/>
    <n v="0.87"/>
    <n v="0.73"/>
    <n v="0.91"/>
    <n v="0.89"/>
    <n v="0.28999999999999998"/>
    <n v="0"/>
    <n v="11"/>
    <n v="11"/>
    <n v="11"/>
    <n v="18"/>
    <n v="5"/>
    <n v="5"/>
    <n v="4"/>
    <n v="18"/>
    <n v="0"/>
    <n v="9"/>
    <n v="5"/>
    <n v="6"/>
    <n v="22"/>
    <n v="0"/>
    <n v="11"/>
    <n v="0"/>
    <n v="2"/>
    <n v="15"/>
    <n v="15"/>
    <n v="12"/>
    <n v="20"/>
    <n v="0"/>
    <n v="0"/>
    <n v="11"/>
    <n v="13"/>
    <n v="0"/>
    <n v="18"/>
    <n v="4"/>
    <n v="5"/>
    <n v="10"/>
    <n v="15.000000000000114"/>
    <n v="10"/>
    <n v="12"/>
    <n v="5"/>
    <n v="4"/>
    <n v="16"/>
    <n v="13"/>
    <n v="0"/>
    <n v="0"/>
    <x v="2"/>
  </r>
  <r>
    <x v="40"/>
    <x v="1"/>
    <x v="8"/>
    <n v="381"/>
    <n v="99"/>
    <n v="115"/>
    <n v="88"/>
    <n v="63"/>
    <n v="0"/>
    <n v="0.47000000000000003"/>
    <n v="0.67"/>
    <n v="0.70000000000000007"/>
    <n v="0.83000000000000007"/>
    <n v="0.93"/>
    <n v="0.41000000000000003"/>
    <n v="0.67"/>
    <n v="0.96"/>
    <n v="0.67"/>
    <n v="0.69000000000000006"/>
    <n v="0.27"/>
    <n v="0.42"/>
    <n v="0.96"/>
    <n v="0.84"/>
    <n v="0.98"/>
    <n v="0.63"/>
    <n v="0.37"/>
    <n v="0"/>
    <n v="6"/>
    <n v="19"/>
    <n v="13"/>
    <n v="12"/>
    <n v="5"/>
    <n v="19"/>
    <n v="20"/>
    <n v="18"/>
    <n v="3"/>
    <n v="16"/>
    <n v="0"/>
    <n v="0"/>
    <n v="0"/>
    <n v="0"/>
    <n v="19"/>
    <n v="0"/>
    <n v="23"/>
    <n v="0"/>
    <n v="21"/>
    <n v="0"/>
    <n v="0"/>
    <n v="0"/>
    <n v="22"/>
    <n v="0"/>
    <n v="0"/>
    <n v="19"/>
    <n v="24"/>
    <n v="23"/>
    <n v="0"/>
    <n v="0"/>
    <n v="0"/>
    <n v="0"/>
    <n v="23"/>
    <n v="0"/>
    <n v="18"/>
    <n v="15"/>
    <n v="24"/>
    <n v="19"/>
    <n v="0"/>
    <x v="2"/>
  </r>
  <r>
    <x v="41"/>
    <x v="1"/>
    <x v="9"/>
    <n v="436.99999999999994"/>
    <n v="97.999999999999943"/>
    <n v="136"/>
    <n v="90"/>
    <n v="113"/>
    <n v="0"/>
    <n v="0.5"/>
    <n v="0.65"/>
    <n v="0.79"/>
    <n v="0.83000000000000007"/>
    <n v="0.97"/>
    <n v="0.74"/>
    <n v="0.66"/>
    <n v="0.87"/>
    <n v="0.59"/>
    <n v="0.83000000000000007"/>
    <n v="0.6"/>
    <n v="0.54"/>
    <n v="0.86"/>
    <n v="0.79"/>
    <n v="0.9"/>
    <n v="0.79"/>
    <n v="0.4"/>
    <n v="2"/>
    <n v="19"/>
    <n v="14"/>
    <n v="21"/>
    <n v="26"/>
    <n v="10"/>
    <n v="15"/>
    <n v="29"/>
    <n v="0"/>
    <n v="0"/>
    <n v="0"/>
    <n v="27"/>
    <n v="0"/>
    <n v="0"/>
    <n v="1"/>
    <n v="18"/>
    <n v="0"/>
    <n v="29"/>
    <n v="21"/>
    <n v="17"/>
    <n v="0"/>
    <n v="3"/>
    <n v="27"/>
    <n v="0"/>
    <n v="20"/>
    <n v="0"/>
    <n v="0"/>
    <n v="16"/>
    <n v="24"/>
    <n v="0"/>
    <n v="19"/>
    <n v="0"/>
    <n v="0"/>
    <n v="8.9999999999999432"/>
    <n v="0"/>
    <n v="21"/>
    <n v="20"/>
    <n v="17"/>
    <n v="7"/>
    <n v="5"/>
    <x v="2"/>
  </r>
  <r>
    <x v="42"/>
    <x v="1"/>
    <x v="10"/>
    <n v="491"/>
    <n v="105"/>
    <n v="142"/>
    <n v="93"/>
    <n v="142"/>
    <n v="0"/>
    <n v="0.32"/>
    <n v="0.53"/>
    <n v="0.74"/>
    <n v="0.86"/>
    <n v="0.91"/>
    <n v="0.67"/>
    <n v="0.63"/>
    <n v="0.4"/>
    <n v="0.88"/>
    <n v="0.63"/>
    <n v="0.79"/>
    <n v="0.41000000000000003"/>
    <n v="0.91"/>
    <n v="0.82000000000000006"/>
    <n v="0.99"/>
    <n v="0.6"/>
    <n v="0.28000000000000003"/>
    <n v="4"/>
    <n v="10"/>
    <n v="16"/>
    <n v="28"/>
    <n v="10"/>
    <n v="0"/>
    <n v="28"/>
    <n v="20"/>
    <n v="24"/>
    <n v="2"/>
    <n v="9"/>
    <n v="3"/>
    <n v="17"/>
    <n v="20"/>
    <n v="12"/>
    <n v="6"/>
    <n v="9"/>
    <n v="31"/>
    <n v="14"/>
    <n v="30"/>
    <n v="22"/>
    <n v="9"/>
    <n v="1"/>
    <n v="7"/>
    <n v="24"/>
    <n v="0"/>
    <n v="1"/>
    <n v="22"/>
    <n v="1"/>
    <n v="6"/>
    <n v="16"/>
    <n v="7"/>
    <n v="30"/>
    <n v="6"/>
    <n v="2"/>
    <n v="3"/>
    <n v="7"/>
    <n v="16"/>
    <n v="1"/>
    <n v="17"/>
    <x v="2"/>
  </r>
  <r>
    <x v="43"/>
    <x v="1"/>
    <x v="11"/>
    <n v="551"/>
    <n v="190"/>
    <n v="124"/>
    <n v="97"/>
    <n v="114"/>
    <n v="0"/>
    <n v="0.15"/>
    <n v="0.70000000000000007"/>
    <n v="0.76"/>
    <n v="0.82000000000000006"/>
    <n v="0.99"/>
    <n v="0.9"/>
    <n v="0.99"/>
    <n v="0.61"/>
    <n v="0.56000000000000005"/>
    <n v="0.48"/>
    <n v="0.70000000000000007"/>
    <n v="0.54"/>
    <n v="0.92"/>
    <n v="0.88"/>
    <n v="1"/>
    <n v="0.79"/>
    <n v="0.37"/>
    <n v="22"/>
    <n v="5"/>
    <n v="4"/>
    <n v="31"/>
    <n v="1"/>
    <n v="18"/>
    <n v="8"/>
    <n v="32"/>
    <n v="1"/>
    <n v="2"/>
    <n v="26"/>
    <n v="18"/>
    <n v="0"/>
    <n v="23"/>
    <n v="16"/>
    <n v="17"/>
    <n v="15"/>
    <n v="2"/>
    <n v="10"/>
    <n v="13"/>
    <n v="11"/>
    <n v="18"/>
    <n v="13"/>
    <n v="0"/>
    <n v="26"/>
    <n v="1"/>
    <n v="0"/>
    <n v="5"/>
    <n v="9"/>
    <n v="14"/>
    <n v="20"/>
    <n v="1"/>
    <n v="4"/>
    <n v="35"/>
    <n v="25"/>
    <n v="23"/>
    <n v="30"/>
    <n v="27"/>
    <n v="9"/>
    <n v="16"/>
    <x v="2"/>
  </r>
  <r>
    <x v="44"/>
    <x v="1"/>
    <x v="12"/>
    <n v="603"/>
    <n v="222"/>
    <n v="90"/>
    <n v="164"/>
    <n v="127"/>
    <n v="0"/>
    <n v="0.37"/>
    <n v="0.64"/>
    <n v="0.73"/>
    <n v="0.85"/>
    <n v="0.91"/>
    <n v="0.68"/>
    <n v="0.17"/>
    <n v="0.69000000000000006"/>
    <n v="0.87"/>
    <n v="0.77"/>
    <n v="0.56000000000000005"/>
    <n v="0.51"/>
    <n v="0.96"/>
    <n v="0.77"/>
    <n v="0.91"/>
    <n v="0.94000000000000006"/>
    <n v="0.37"/>
    <n v="0"/>
    <n v="0"/>
    <n v="0"/>
    <n v="27"/>
    <n v="0"/>
    <n v="25"/>
    <n v="21"/>
    <n v="16"/>
    <n v="0"/>
    <n v="1"/>
    <n v="0"/>
    <n v="26"/>
    <n v="0"/>
    <n v="0"/>
    <n v="23"/>
    <n v="0"/>
    <n v="24"/>
    <n v="19"/>
    <n v="0"/>
    <n v="35"/>
    <n v="5"/>
    <n v="0"/>
    <n v="39"/>
    <n v="29"/>
    <n v="15"/>
    <n v="34"/>
    <n v="0"/>
    <n v="21"/>
    <n v="0"/>
    <n v="21"/>
    <n v="10"/>
    <n v="31"/>
    <n v="38"/>
    <n v="34"/>
    <n v="34"/>
    <n v="35"/>
    <n v="0"/>
    <n v="0"/>
    <n v="6"/>
    <n v="34"/>
    <x v="2"/>
  </r>
  <r>
    <x v="45"/>
    <x v="1"/>
    <x v="13"/>
    <n v="651.00000000000011"/>
    <n v="172"/>
    <n v="143.00000000000011"/>
    <n v="221"/>
    <n v="103"/>
    <n v="1"/>
    <n v="0.3"/>
    <n v="0.6"/>
    <n v="0.74"/>
    <n v="0.8"/>
    <n v="0.99"/>
    <n v="0.82000000000000006"/>
    <n v="0.70000000000000007"/>
    <n v="0.63"/>
    <n v="0.18"/>
    <n v="0.59"/>
    <n v="0.91"/>
    <n v="0.43"/>
    <n v="0.98"/>
    <n v="0.8"/>
    <n v="0.93"/>
    <n v="0.72"/>
    <n v="0.44"/>
    <n v="16"/>
    <n v="0"/>
    <n v="22"/>
    <n v="34"/>
    <n v="1.1368683772161603E-13"/>
    <n v="10"/>
    <n v="2"/>
    <n v="8"/>
    <n v="16"/>
    <n v="35"/>
    <n v="12"/>
    <n v="0"/>
    <n v="0"/>
    <n v="21"/>
    <n v="20"/>
    <n v="36"/>
    <n v="25"/>
    <n v="1"/>
    <n v="0"/>
    <n v="0"/>
    <n v="22"/>
    <n v="39"/>
    <n v="19"/>
    <n v="43"/>
    <n v="0"/>
    <n v="40"/>
    <n v="11"/>
    <n v="16"/>
    <n v="31"/>
    <n v="0"/>
    <n v="0"/>
    <n v="35"/>
    <n v="0"/>
    <n v="43"/>
    <n v="0"/>
    <n v="28"/>
    <n v="43"/>
    <n v="7"/>
    <n v="0"/>
    <n v="16"/>
    <x v="2"/>
  </r>
  <r>
    <x v="46"/>
    <x v="1"/>
    <x v="14"/>
    <n v="691.00000000000011"/>
    <n v="154"/>
    <n v="208.00000000000011"/>
    <n v="186"/>
    <n v="138"/>
    <n v="0"/>
    <n v="0.17"/>
    <n v="0.69000000000000006"/>
    <n v="0.70000000000000007"/>
    <n v="0.84"/>
    <n v="0.93"/>
    <n v="0.6"/>
    <n v="0.62"/>
    <n v="0.97"/>
    <n v="0.8"/>
    <n v="0.96"/>
    <n v="0.6"/>
    <n v="0.43"/>
    <n v="0.96"/>
    <n v="0.78"/>
    <n v="0.9"/>
    <n v="0.57000000000000006"/>
    <n v="0.38"/>
    <n v="12"/>
    <n v="42"/>
    <n v="23.000000000000114"/>
    <n v="0"/>
    <n v="0"/>
    <n v="25"/>
    <n v="5"/>
    <n v="36"/>
    <n v="20"/>
    <n v="45"/>
    <n v="5"/>
    <n v="0"/>
    <n v="34"/>
    <n v="10"/>
    <n v="14"/>
    <n v="44"/>
    <n v="15"/>
    <n v="18"/>
    <n v="0"/>
    <n v="3"/>
    <n v="0"/>
    <n v="6"/>
    <n v="9"/>
    <n v="16"/>
    <n v="7"/>
    <n v="33"/>
    <n v="46"/>
    <n v="33"/>
    <n v="0"/>
    <n v="36"/>
    <n v="17"/>
    <n v="0"/>
    <n v="29"/>
    <n v="1"/>
    <n v="22"/>
    <n v="0"/>
    <n v="24"/>
    <n v="28"/>
    <n v="9"/>
    <n v="24"/>
    <x v="2"/>
  </r>
  <r>
    <x v="47"/>
    <x v="1"/>
    <x v="15"/>
    <n v="718"/>
    <n v="152"/>
    <n v="272"/>
    <n v="130"/>
    <n v="164"/>
    <n v="0"/>
    <n v="0.43"/>
    <n v="0.61"/>
    <n v="0.72"/>
    <n v="0.81"/>
    <n v="0.91"/>
    <n v="0.76"/>
    <n v="0.62"/>
    <n v="0.97"/>
    <n v="0.61"/>
    <n v="0.61"/>
    <n v="0.88"/>
    <n v="0.49"/>
    <n v="0.96"/>
    <n v="0.72"/>
    <n v="0.94000000000000006"/>
    <n v="0.91"/>
    <n v="0.37"/>
    <n v="4"/>
    <n v="26"/>
    <n v="45"/>
    <n v="46"/>
    <n v="40"/>
    <n v="7"/>
    <n v="38"/>
    <n v="44"/>
    <n v="22"/>
    <n v="0"/>
    <n v="0"/>
    <n v="0"/>
    <n v="15"/>
    <n v="0"/>
    <n v="7"/>
    <n v="42"/>
    <n v="24"/>
    <n v="41"/>
    <n v="0"/>
    <n v="35"/>
    <n v="0"/>
    <n v="1"/>
    <n v="0"/>
    <n v="21"/>
    <n v="9"/>
    <n v="6"/>
    <n v="24"/>
    <n v="0"/>
    <n v="45"/>
    <n v="24"/>
    <n v="17"/>
    <n v="0"/>
    <n v="34"/>
    <n v="0"/>
    <n v="4"/>
    <n v="12"/>
    <n v="39"/>
    <n v="46"/>
    <n v="0"/>
    <n v="0"/>
    <x v="2"/>
  </r>
  <r>
    <x v="48"/>
    <x v="1"/>
    <x v="16"/>
    <n v="735"/>
    <n v="235"/>
    <n v="180"/>
    <n v="161"/>
    <n v="159"/>
    <n v="0"/>
    <n v="0.48"/>
    <n v="0.62"/>
    <n v="0.78"/>
    <n v="0.86"/>
    <n v="0.96"/>
    <n v="0.57999999999999996"/>
    <n v="0.64"/>
    <n v="0.28000000000000003"/>
    <n v="0.76"/>
    <n v="0.85"/>
    <n v="0.72"/>
    <n v="0.59"/>
    <n v="0.95000000000000007"/>
    <n v="0.79"/>
    <n v="1"/>
    <n v="0.87"/>
    <n v="0.41000000000000003"/>
    <n v="35"/>
    <n v="21"/>
    <n v="0"/>
    <n v="27"/>
    <n v="0"/>
    <n v="28"/>
    <n v="0"/>
    <n v="38"/>
    <n v="31"/>
    <n v="0"/>
    <n v="0"/>
    <n v="0"/>
    <n v="44"/>
    <n v="47"/>
    <n v="7"/>
    <n v="0"/>
    <n v="0"/>
    <n v="1"/>
    <n v="44"/>
    <n v="16"/>
    <n v="0"/>
    <n v="37"/>
    <n v="24"/>
    <n v="36"/>
    <n v="0"/>
    <n v="0"/>
    <n v="3"/>
    <n v="0"/>
    <n v="48"/>
    <n v="13"/>
    <n v="41"/>
    <n v="31"/>
    <n v="0"/>
    <n v="13"/>
    <n v="7"/>
    <n v="27"/>
    <n v="0"/>
    <n v="41"/>
    <n v="32"/>
    <n v="43"/>
    <x v="2"/>
  </r>
  <r>
    <x v="49"/>
    <x v="1"/>
    <x v="17"/>
    <n v="754"/>
    <n v="148"/>
    <n v="230"/>
    <n v="158"/>
    <n v="175"/>
    <n v="0"/>
    <n v="0.26"/>
    <n v="0.61"/>
    <n v="0.72"/>
    <n v="0.8"/>
    <n v="0.92"/>
    <n v="0.6"/>
    <n v="0.96"/>
    <n v="0.42"/>
    <n v="0.42"/>
    <n v="0.64"/>
    <n v="0.76"/>
    <n v="0.56000000000000005"/>
    <n v="0.97"/>
    <n v="0.76"/>
    <n v="0.96"/>
    <n v="0.6"/>
    <n v="0.4"/>
    <n v="42"/>
    <n v="0"/>
    <n v="0"/>
    <n v="46"/>
    <n v="15"/>
    <n v="7"/>
    <n v="37"/>
    <n v="13"/>
    <n v="39"/>
    <n v="31"/>
    <n v="43"/>
    <n v="8"/>
    <n v="41"/>
    <n v="0"/>
    <n v="0"/>
    <n v="33"/>
    <n v="32"/>
    <n v="0"/>
    <n v="38"/>
    <n v="23"/>
    <n v="0"/>
    <n v="1"/>
    <n v="13"/>
    <n v="49"/>
    <n v="0"/>
    <n v="0"/>
    <n v="0"/>
    <n v="39"/>
    <n v="24"/>
    <n v="32"/>
    <n v="15"/>
    <n v="8"/>
    <n v="34"/>
    <n v="29"/>
    <n v="9"/>
    <n v="7"/>
    <n v="18"/>
    <n v="7"/>
    <n v="21"/>
    <n v="0"/>
    <x v="2"/>
  </r>
  <r>
    <x v="50"/>
    <x v="1"/>
    <x v="18"/>
    <n v="762"/>
    <n v="295"/>
    <n v="198"/>
    <n v="107"/>
    <n v="162"/>
    <n v="0"/>
    <n v="0.49"/>
    <n v="0.62"/>
    <n v="0.71"/>
    <n v="0.87"/>
    <n v="0.99"/>
    <n v="0.85"/>
    <n v="0.24"/>
    <n v="0.63"/>
    <n v="0.86"/>
    <n v="0.62"/>
    <n v="0.71"/>
    <n v="0.59"/>
    <n v="0.98"/>
    <n v="0.72"/>
    <n v="0.9"/>
    <n v="0.75"/>
    <n v="0.44"/>
    <n v="11"/>
    <n v="36"/>
    <n v="4"/>
    <n v="48"/>
    <n v="25"/>
    <n v="0"/>
    <n v="6"/>
    <n v="12"/>
    <n v="48"/>
    <n v="8"/>
    <n v="0"/>
    <n v="16"/>
    <n v="0"/>
    <n v="0"/>
    <n v="47"/>
    <n v="29"/>
    <n v="15"/>
    <n v="0"/>
    <n v="12"/>
    <n v="43"/>
    <n v="2"/>
    <n v="0"/>
    <n v="0"/>
    <n v="0"/>
    <n v="50"/>
    <n v="25"/>
    <n v="3"/>
    <n v="27"/>
    <n v="0"/>
    <n v="0"/>
    <n v="22"/>
    <n v="24"/>
    <n v="40"/>
    <n v="49"/>
    <n v="50"/>
    <n v="0"/>
    <n v="29"/>
    <n v="39"/>
    <n v="42"/>
    <n v="0"/>
    <x v="2"/>
  </r>
  <r>
    <x v="51"/>
    <x v="1"/>
    <x v="19"/>
    <n v="767"/>
    <n v="159"/>
    <n v="197"/>
    <n v="170"/>
    <n v="216"/>
    <n v="1"/>
    <n v="0.24"/>
    <n v="0.54"/>
    <n v="0.77"/>
    <n v="0.9"/>
    <n v="0.98"/>
    <n v="0.96"/>
    <n v="0.67"/>
    <n v="0.75"/>
    <n v="0.71"/>
    <n v="0.96"/>
    <n v="0.68"/>
    <n v="0.6"/>
    <n v="0.93"/>
    <n v="0.82000000000000006"/>
    <n v="0.9"/>
    <n v="0.95000000000000007"/>
    <n v="0.37"/>
    <n v="5"/>
    <n v="18"/>
    <n v="4"/>
    <n v="48"/>
    <n v="45"/>
    <n v="5"/>
    <n v="6"/>
    <n v="10"/>
    <n v="5"/>
    <n v="51"/>
    <n v="25"/>
    <n v="4"/>
    <n v="49"/>
    <n v="23"/>
    <n v="25"/>
    <n v="43"/>
    <n v="8"/>
    <n v="13"/>
    <n v="4"/>
    <n v="47"/>
    <n v="30"/>
    <n v="0"/>
    <n v="36"/>
    <n v="24"/>
    <n v="3"/>
    <n v="41"/>
    <n v="3"/>
    <n v="0"/>
    <n v="8"/>
    <n v="25"/>
    <n v="30"/>
    <n v="11"/>
    <n v="17"/>
    <n v="37"/>
    <n v="20"/>
    <n v="28"/>
    <n v="0"/>
    <n v="0"/>
    <n v="0"/>
    <n v="16"/>
    <x v="2"/>
  </r>
  <r>
    <x v="52"/>
    <x v="1"/>
    <x v="20"/>
    <n v="764"/>
    <n v="192"/>
    <n v="75"/>
    <n v="253"/>
    <n v="205"/>
    <n v="0"/>
    <n v="0.28000000000000003"/>
    <n v="0.52"/>
    <n v="0.72"/>
    <n v="0.84"/>
    <n v="0.91"/>
    <n v="0.66"/>
    <n v="0.46"/>
    <n v="0.47000000000000003"/>
    <n v="0.64"/>
    <n v="0.64"/>
    <n v="0.95000000000000007"/>
    <n v="0.47000000000000003"/>
    <n v="0.9"/>
    <n v="0.9"/>
    <n v="0.95000000000000007"/>
    <n v="0.67"/>
    <n v="0.31"/>
    <n v="2"/>
    <n v="0"/>
    <n v="35"/>
    <n v="21"/>
    <n v="0"/>
    <n v="0"/>
    <n v="0"/>
    <n v="11"/>
    <n v="4"/>
    <n v="2"/>
    <n v="39"/>
    <n v="32"/>
    <n v="28"/>
    <n v="10"/>
    <n v="44"/>
    <n v="0"/>
    <n v="1"/>
    <n v="0"/>
    <n v="44"/>
    <n v="46"/>
    <n v="22"/>
    <n v="25"/>
    <n v="23"/>
    <n v="0"/>
    <n v="39"/>
    <n v="0"/>
    <n v="47"/>
    <n v="44"/>
    <n v="33"/>
    <n v="20"/>
    <n v="19"/>
    <n v="0"/>
    <n v="6"/>
    <n v="0"/>
    <n v="43"/>
    <n v="44"/>
    <n v="50"/>
    <n v="0"/>
    <n v="30"/>
    <n v="0"/>
    <x v="2"/>
  </r>
  <r>
    <x v="53"/>
    <x v="1"/>
    <x v="21"/>
    <n v="757.00000000000023"/>
    <n v="243"/>
    <n v="126.00000000000023"/>
    <n v="230"/>
    <n v="158"/>
    <n v="0"/>
    <n v="0.21"/>
    <n v="0.51"/>
    <n v="0.70000000000000007"/>
    <n v="0.87"/>
    <n v="0.91"/>
    <n v="0.75"/>
    <n v="0.94000000000000006"/>
    <n v="0.8"/>
    <n v="0.28000000000000003"/>
    <n v="0.93"/>
    <n v="0.65"/>
    <n v="0.54"/>
    <n v="0.85"/>
    <n v="0.73"/>
    <n v="0.99"/>
    <n v="0.55000000000000004"/>
    <n v="0.41000000000000003"/>
    <n v="0"/>
    <n v="22"/>
    <n v="9.0000000000002274"/>
    <n v="0"/>
    <n v="4"/>
    <n v="17"/>
    <n v="1"/>
    <n v="40"/>
    <n v="27"/>
    <n v="6"/>
    <n v="0"/>
    <n v="36"/>
    <n v="18"/>
    <n v="11"/>
    <n v="23"/>
    <n v="19"/>
    <n v="8"/>
    <n v="3"/>
    <n v="17"/>
    <n v="23"/>
    <n v="34"/>
    <n v="18"/>
    <n v="36"/>
    <n v="44"/>
    <n v="0"/>
    <n v="34"/>
    <n v="3"/>
    <n v="16"/>
    <n v="0"/>
    <n v="45"/>
    <n v="18"/>
    <n v="16"/>
    <n v="3"/>
    <n v="23"/>
    <n v="43"/>
    <n v="31"/>
    <n v="30"/>
    <n v="31"/>
    <n v="48"/>
    <n v="0"/>
    <x v="2"/>
  </r>
  <r>
    <x v="54"/>
    <x v="1"/>
    <x v="22"/>
    <n v="746.00000000000011"/>
    <n v="237"/>
    <n v="149"/>
    <n v="132.00000000000011"/>
    <n v="187"/>
    <n v="0"/>
    <n v="0.5"/>
    <n v="0.69000000000000006"/>
    <n v="0.74"/>
    <n v="0.86"/>
    <n v="0.96"/>
    <n v="0.75"/>
    <n v="0.57000000000000006"/>
    <n v="0.70000000000000007"/>
    <n v="0.72"/>
    <n v="0.98"/>
    <n v="0.62"/>
    <n v="0.59"/>
    <n v="0.92"/>
    <n v="0.84"/>
    <n v="0.99"/>
    <n v="0.78"/>
    <n v="0.28999999999999998"/>
    <n v="0"/>
    <n v="0"/>
    <n v="34"/>
    <n v="5"/>
    <n v="0"/>
    <n v="37"/>
    <n v="0"/>
    <n v="30"/>
    <n v="15"/>
    <n v="28"/>
    <n v="41"/>
    <n v="17"/>
    <n v="32"/>
    <n v="28"/>
    <n v="32"/>
    <n v="48"/>
    <n v="0"/>
    <n v="0"/>
    <n v="0"/>
    <n v="30"/>
    <n v="0"/>
    <n v="3"/>
    <n v="30.000000000000114"/>
    <n v="1"/>
    <n v="39"/>
    <n v="29"/>
    <n v="12"/>
    <n v="0"/>
    <n v="0"/>
    <n v="18"/>
    <n v="30"/>
    <n v="47"/>
    <n v="40"/>
    <n v="7"/>
    <n v="0"/>
    <n v="0"/>
    <n v="41"/>
    <n v="18"/>
    <n v="40"/>
    <n v="14"/>
    <x v="2"/>
  </r>
  <r>
    <x v="55"/>
    <x v="1"/>
    <x v="23"/>
    <n v="725.00000000000011"/>
    <n v="143.00000000000011"/>
    <n v="191"/>
    <n v="183"/>
    <n v="184"/>
    <n v="0"/>
    <n v="0.17"/>
    <n v="0.51"/>
    <n v="0.75"/>
    <n v="0.88"/>
    <n v="0.95000000000000007"/>
    <n v="0.95000000000000007"/>
    <n v="0.66"/>
    <n v="0.67"/>
    <n v="0.28999999999999998"/>
    <n v="0.69000000000000006"/>
    <n v="0.68"/>
    <n v="0.46"/>
    <n v="0.91"/>
    <n v="0.75"/>
    <n v="0.92"/>
    <n v="0.9"/>
    <n v="0.42"/>
    <n v="3"/>
    <n v="9"/>
    <n v="43"/>
    <n v="0"/>
    <n v="33"/>
    <n v="43"/>
    <n v="0"/>
    <n v="30"/>
    <n v="0"/>
    <n v="30"/>
    <n v="24"/>
    <n v="27"/>
    <n v="0"/>
    <n v="13"/>
    <n v="27"/>
    <n v="0"/>
    <n v="48"/>
    <n v="4"/>
    <n v="30"/>
    <n v="35"/>
    <n v="14"/>
    <n v="23"/>
    <n v="38"/>
    <n v="0"/>
    <n v="0"/>
    <n v="46"/>
    <n v="33"/>
    <n v="20"/>
    <n v="9"/>
    <n v="0"/>
    <n v="15"/>
    <n v="19"/>
    <n v="11"/>
    <n v="0"/>
    <n v="0"/>
    <n v="8.0000000000001137"/>
    <n v="11"/>
    <n v="45"/>
    <n v="13"/>
    <n v="21"/>
    <x v="2"/>
  </r>
  <r>
    <x v="56"/>
    <x v="1"/>
    <x v="24"/>
    <n v="703.99999999999989"/>
    <n v="139"/>
    <n v="177"/>
    <n v="217.99999999999989"/>
    <n v="143"/>
    <n v="0"/>
    <n v="0.28999999999999998"/>
    <n v="0.62"/>
    <n v="0.74"/>
    <n v="0.85"/>
    <n v="0.93"/>
    <n v="0.72"/>
    <n v="1"/>
    <n v="0.72"/>
    <n v="0.94000000000000006"/>
    <n v="0.74"/>
    <n v="0.72"/>
    <n v="0.47000000000000003"/>
    <n v="1"/>
    <n v="0.74"/>
    <n v="0.99"/>
    <n v="0.87"/>
    <n v="0.38"/>
    <n v="14"/>
    <n v="0"/>
    <n v="42"/>
    <n v="7"/>
    <n v="30"/>
    <n v="0"/>
    <n v="38"/>
    <n v="28"/>
    <n v="5"/>
    <n v="13"/>
    <n v="27"/>
    <n v="2"/>
    <n v="23"/>
    <n v="34"/>
    <n v="20"/>
    <n v="27"/>
    <n v="14"/>
    <n v="19"/>
    <n v="4"/>
    <n v="0"/>
    <n v="15"/>
    <n v="31"/>
    <n v="29"/>
    <n v="13.999999999999886"/>
    <n v="31"/>
    <n v="29"/>
    <n v="8"/>
    <n v="37"/>
    <n v="16"/>
    <n v="8"/>
    <n v="20"/>
    <n v="13"/>
    <n v="0"/>
    <n v="4"/>
    <n v="13"/>
    <n v="15"/>
    <n v="9"/>
    <n v="16"/>
    <n v="33"/>
    <n v="16"/>
    <x v="2"/>
  </r>
  <r>
    <x v="57"/>
    <x v="1"/>
    <x v="25"/>
    <n v="670"/>
    <n v="153"/>
    <n v="193"/>
    <n v="132"/>
    <n v="188"/>
    <n v="0"/>
    <n v="0.38"/>
    <n v="0.57000000000000006"/>
    <n v="0.77"/>
    <n v="0.86"/>
    <n v="0.95000000000000007"/>
    <n v="0.55000000000000004"/>
    <n v="0.26"/>
    <n v="0.76"/>
    <n v="0.8"/>
    <n v="0.91"/>
    <n v="0.70000000000000007"/>
    <n v="0.52"/>
    <n v="0.87"/>
    <n v="0.86"/>
    <n v="0.94000000000000006"/>
    <n v="0.87"/>
    <n v="0.3"/>
    <n v="39"/>
    <n v="17"/>
    <n v="4"/>
    <n v="30"/>
    <n v="26"/>
    <n v="9"/>
    <n v="13"/>
    <n v="17"/>
    <n v="31"/>
    <n v="7"/>
    <n v="4"/>
    <n v="7"/>
    <n v="23"/>
    <n v="7"/>
    <n v="32"/>
    <n v="12"/>
    <n v="44"/>
    <n v="0"/>
    <n v="21"/>
    <n v="42"/>
    <n v="15"/>
    <n v="22"/>
    <n v="0"/>
    <n v="39"/>
    <n v="1"/>
    <n v="10"/>
    <n v="0"/>
    <n v="15"/>
    <n v="12"/>
    <n v="18"/>
    <n v="25"/>
    <n v="0"/>
    <n v="0"/>
    <n v="6"/>
    <n v="33"/>
    <n v="17"/>
    <n v="23"/>
    <n v="43"/>
    <n v="0"/>
    <n v="6"/>
    <x v="2"/>
  </r>
  <r>
    <x v="58"/>
    <x v="1"/>
    <x v="26"/>
    <n v="632.00000000000011"/>
    <n v="102"/>
    <n v="136.00000000000011"/>
    <n v="262"/>
    <n v="110"/>
    <n v="0"/>
    <n v="0.37"/>
    <n v="0.57999999999999996"/>
    <n v="0.77"/>
    <n v="0.84"/>
    <n v="0.98"/>
    <n v="0.92"/>
    <n v="0.76"/>
    <n v="0.62"/>
    <n v="0.47000000000000003"/>
    <n v="0.91"/>
    <n v="0.57999999999999996"/>
    <n v="0.55000000000000004"/>
    <n v="0.97"/>
    <n v="0.8"/>
    <n v="0.93"/>
    <n v="0.68"/>
    <n v="0.26"/>
    <n v="27"/>
    <n v="14"/>
    <n v="5"/>
    <n v="3.0000000000001137"/>
    <n v="0"/>
    <n v="33"/>
    <n v="0"/>
    <n v="12"/>
    <n v="34"/>
    <n v="8"/>
    <n v="22"/>
    <n v="8"/>
    <n v="3"/>
    <n v="2"/>
    <n v="41"/>
    <n v="21"/>
    <n v="29"/>
    <n v="0"/>
    <n v="2"/>
    <n v="4"/>
    <n v="36"/>
    <n v="42"/>
    <n v="21"/>
    <n v="37"/>
    <n v="35"/>
    <n v="41"/>
    <n v="3"/>
    <n v="0"/>
    <n v="8"/>
    <n v="39"/>
    <n v="19"/>
    <n v="4"/>
    <n v="28"/>
    <n v="14"/>
    <n v="14"/>
    <n v="0"/>
    <n v="0"/>
    <n v="0"/>
    <n v="13"/>
    <n v="10"/>
    <x v="2"/>
  </r>
  <r>
    <x v="59"/>
    <x v="1"/>
    <x v="27"/>
    <n v="581.00000000000011"/>
    <n v="192"/>
    <n v="137.00000000000011"/>
    <n v="113"/>
    <n v="106"/>
    <n v="0"/>
    <n v="0.25"/>
    <n v="0.53"/>
    <n v="0.70000000000000007"/>
    <n v="0.87"/>
    <n v="0.96"/>
    <n v="0.9"/>
    <n v="0.94000000000000006"/>
    <n v="0.69000000000000006"/>
    <n v="0.73"/>
    <n v="0.98"/>
    <n v="0.62"/>
    <n v="0.53"/>
    <n v="0.96"/>
    <n v="0.88"/>
    <n v="0.98"/>
    <n v="0.70000000000000007"/>
    <n v="0.33"/>
    <n v="0"/>
    <n v="7"/>
    <n v="36"/>
    <n v="22"/>
    <n v="25"/>
    <n v="0"/>
    <n v="13.000000000000114"/>
    <n v="23"/>
    <n v="5"/>
    <n v="6"/>
    <n v="33"/>
    <n v="32"/>
    <n v="8"/>
    <n v="24"/>
    <n v="15"/>
    <n v="3"/>
    <n v="0"/>
    <n v="0"/>
    <n v="16"/>
    <n v="8"/>
    <n v="18"/>
    <n v="2"/>
    <n v="0"/>
    <n v="6"/>
    <n v="8"/>
    <n v="31"/>
    <n v="21"/>
    <n v="0"/>
    <n v="3"/>
    <n v="24"/>
    <n v="19"/>
    <n v="29"/>
    <n v="27"/>
    <n v="0"/>
    <n v="14"/>
    <n v="24"/>
    <n v="19"/>
    <n v="0"/>
    <n v="36"/>
    <n v="24"/>
    <x v="2"/>
  </r>
  <r>
    <x v="31"/>
    <x v="2"/>
    <x v="3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2"/>
    <x v="3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2"/>
    <x v="3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60"/>
    <x v="2"/>
    <x v="0"/>
    <n v="514.00000000000011"/>
    <n v="86"/>
    <n v="157"/>
    <n v="133"/>
    <n v="128"/>
    <n v="0"/>
    <n v="0.96"/>
    <n v="0.87"/>
    <n v="0.74"/>
    <n v="0.69000000000000006"/>
    <n v="0.26"/>
    <n v="0.89"/>
    <n v="0.46"/>
    <n v="0.41000000000000003"/>
    <n v="0.69000000000000006"/>
    <n v="0.71"/>
    <n v="0.63"/>
    <n v="0.51"/>
    <n v="0.97"/>
    <n v="0.8"/>
    <n v="0.96"/>
    <n v="0.27"/>
    <n v="0.89"/>
    <n v="20"/>
    <n v="1"/>
    <n v="0"/>
    <n v="17"/>
    <n v="8"/>
    <n v="0"/>
    <n v="33"/>
    <n v="21"/>
    <n v="30"/>
    <n v="27"/>
    <n v="10.000000000000114"/>
    <n v="0"/>
    <n v="17"/>
    <n v="0"/>
    <n v="0"/>
    <n v="28"/>
    <n v="17"/>
    <n v="29"/>
    <n v="13"/>
    <n v="24"/>
    <n v="9"/>
    <n v="0"/>
    <n v="0"/>
    <n v="29"/>
    <n v="0"/>
    <n v="9"/>
    <n v="26"/>
    <n v="28"/>
    <n v="0"/>
    <n v="32"/>
    <n v="0"/>
    <n v="18"/>
    <n v="0"/>
    <n v="0"/>
    <n v="10"/>
    <n v="0"/>
    <n v="22"/>
    <n v="16"/>
    <n v="0"/>
    <n v="20"/>
    <x v="2"/>
  </r>
  <r>
    <x v="61"/>
    <x v="2"/>
    <x v="1"/>
    <n v="428.99999999999989"/>
    <n v="50"/>
    <n v="109.99999999999989"/>
    <n v="170"/>
    <n v="98"/>
    <n v="0"/>
    <n v="0.49"/>
    <n v="0.67"/>
    <n v="0.94000000000000006"/>
    <n v="0.77"/>
    <n v="0.89"/>
    <n v="0.17"/>
    <n v="0.78"/>
    <n v="0.59"/>
    <n v="0.70000000000000007"/>
    <n v="0.45"/>
    <n v="0.99"/>
    <n v="0.51"/>
    <n v="0.98"/>
    <n v="0.82000000000000006"/>
    <n v="0.96"/>
    <n v="0.36"/>
    <n v="0.81"/>
    <n v="0"/>
    <n v="6.9999999999998863"/>
    <n v="16"/>
    <n v="3"/>
    <n v="0"/>
    <n v="19"/>
    <n v="0"/>
    <n v="28"/>
    <n v="25"/>
    <n v="12"/>
    <n v="1"/>
    <n v="17"/>
    <n v="21"/>
    <n v="7"/>
    <n v="24"/>
    <n v="7"/>
    <n v="0"/>
    <n v="0"/>
    <n v="1"/>
    <n v="21"/>
    <n v="24"/>
    <n v="27"/>
    <n v="15"/>
    <n v="14"/>
    <n v="0"/>
    <n v="17"/>
    <n v="28"/>
    <n v="16"/>
    <n v="17"/>
    <n v="12"/>
    <n v="0"/>
    <n v="0"/>
    <n v="8"/>
    <n v="0"/>
    <n v="0"/>
    <n v="20"/>
    <n v="0"/>
    <n v="0"/>
    <n v="0"/>
    <n v="22"/>
    <x v="2"/>
  </r>
  <r>
    <x v="62"/>
    <x v="2"/>
    <x v="2"/>
    <n v="360.00000000000006"/>
    <n v="45"/>
    <n v="110.00000000000006"/>
    <n v="106"/>
    <n v="99"/>
    <n v="0"/>
    <n v="0.76"/>
    <n v="0.99"/>
    <n v="0.85"/>
    <n v="0.27"/>
    <n v="0.59"/>
    <n v="0.85"/>
    <n v="0.73"/>
    <n v="0.98"/>
    <n v="1"/>
    <n v="0.6"/>
    <n v="0.67"/>
    <n v="0.41000000000000003"/>
    <n v="0.95000000000000007"/>
    <n v="0.73"/>
    <n v="0.97"/>
    <n v="0.41000000000000003"/>
    <n v="0.78"/>
    <n v="0"/>
    <n v="13"/>
    <n v="21"/>
    <n v="8"/>
    <n v="0"/>
    <n v="15.000000000000057"/>
    <n v="4"/>
    <n v="17"/>
    <n v="9"/>
    <n v="23"/>
    <n v="0"/>
    <n v="17"/>
    <n v="23"/>
    <n v="0"/>
    <n v="0"/>
    <n v="0"/>
    <n v="16"/>
    <n v="19"/>
    <n v="0"/>
    <n v="24"/>
    <n v="8"/>
    <n v="19"/>
    <n v="0"/>
    <n v="0"/>
    <n v="21"/>
    <n v="0"/>
    <n v="8"/>
    <n v="19"/>
    <n v="15"/>
    <n v="16"/>
    <n v="0"/>
    <n v="8"/>
    <n v="0"/>
    <n v="0"/>
    <n v="19"/>
    <n v="0"/>
    <n v="0"/>
    <n v="0"/>
    <n v="10"/>
    <n v="8"/>
    <x v="2"/>
  </r>
  <r>
    <x v="63"/>
    <x v="2"/>
    <x v="3"/>
    <n v="300.00000000000006"/>
    <n v="53"/>
    <n v="66"/>
    <n v="98.000000000000057"/>
    <n v="74"/>
    <n v="0"/>
    <n v="0.48"/>
    <n v="0.79"/>
    <n v="0.94000000000000006"/>
    <n v="0.5"/>
    <n v="0.86"/>
    <n v="0.91"/>
    <n v="0.54"/>
    <n v="0.61"/>
    <n v="0.77"/>
    <n v="0.66"/>
    <n v="0.39"/>
    <n v="0.6"/>
    <n v="0.88"/>
    <n v="0.82000000000000006"/>
    <n v="0.93"/>
    <n v="0.44"/>
    <n v="0.76"/>
    <n v="12"/>
    <n v="15"/>
    <n v="1"/>
    <n v="13"/>
    <n v="0"/>
    <n v="0"/>
    <n v="0"/>
    <n v="5"/>
    <n v="5"/>
    <n v="15"/>
    <n v="9"/>
    <n v="13"/>
    <n v="19"/>
    <n v="0"/>
    <n v="0"/>
    <n v="12"/>
    <n v="0"/>
    <n v="11"/>
    <n v="0"/>
    <n v="19"/>
    <n v="3"/>
    <n v="13.000000000000057"/>
    <n v="15"/>
    <n v="19"/>
    <n v="0"/>
    <n v="15"/>
    <n v="0"/>
    <n v="4"/>
    <n v="17"/>
    <n v="12"/>
    <n v="0"/>
    <n v="0"/>
    <n v="10"/>
    <n v="0"/>
    <n v="11"/>
    <n v="4"/>
    <n v="11"/>
    <n v="0"/>
    <n v="17"/>
    <n v="0"/>
    <x v="2"/>
  </r>
  <r>
    <x v="64"/>
    <x v="2"/>
    <x v="4"/>
    <n v="250"/>
    <n v="33"/>
    <n v="65"/>
    <n v="62"/>
    <n v="77"/>
    <n v="0"/>
    <n v="0.89"/>
    <n v="0.53"/>
    <n v="0.8"/>
    <n v="0.4"/>
    <n v="0.96"/>
    <n v="0.18"/>
    <n v="0.64"/>
    <n v="0.75"/>
    <n v="0.87"/>
    <n v="0.71"/>
    <n v="0.86"/>
    <n v="0.57000000000000006"/>
    <n v="0.94000000000000006"/>
    <n v="0.87"/>
    <n v="0.94000000000000006"/>
    <n v="0.41000000000000003"/>
    <n v="0.74"/>
    <n v="14"/>
    <n v="11"/>
    <n v="0"/>
    <n v="0"/>
    <n v="5"/>
    <n v="2"/>
    <n v="4"/>
    <n v="16"/>
    <n v="4"/>
    <n v="9"/>
    <n v="13"/>
    <n v="14"/>
    <n v="0"/>
    <n v="10"/>
    <n v="3"/>
    <n v="8"/>
    <n v="16"/>
    <n v="8"/>
    <n v="9"/>
    <n v="9"/>
    <n v="4"/>
    <n v="9"/>
    <n v="0"/>
    <n v="13"/>
    <n v="8"/>
    <n v="5"/>
    <n v="2"/>
    <n v="2"/>
    <n v="14"/>
    <n v="5"/>
    <n v="12"/>
    <n v="2"/>
    <n v="0"/>
    <n v="3"/>
    <n v="0"/>
    <n v="8"/>
    <n v="5"/>
    <n v="3"/>
    <n v="0"/>
    <n v="0"/>
    <x v="2"/>
  </r>
  <r>
    <x v="65"/>
    <x v="2"/>
    <x v="5"/>
    <n v="210.00000000000003"/>
    <n v="31"/>
    <n v="61.000000000000028"/>
    <n v="59"/>
    <n v="50"/>
    <n v="0"/>
    <n v="0.93"/>
    <n v="0.24"/>
    <n v="0.70000000000000007"/>
    <n v="0.82000000000000006"/>
    <n v="0.73"/>
    <n v="0.47000000000000003"/>
    <n v="0.67"/>
    <n v="0.3"/>
    <n v="0.74"/>
    <n v="0.68"/>
    <n v="0.95000000000000007"/>
    <n v="0.53"/>
    <n v="0.88"/>
    <n v="0.9"/>
    <n v="1"/>
    <n v="0.32"/>
    <n v="0.81"/>
    <n v="4"/>
    <n v="0"/>
    <n v="0"/>
    <n v="15.000000000000028"/>
    <n v="7"/>
    <n v="0"/>
    <n v="5"/>
    <n v="9"/>
    <n v="10"/>
    <n v="11"/>
    <n v="9"/>
    <n v="1"/>
    <n v="5"/>
    <n v="0"/>
    <n v="11"/>
    <n v="5"/>
    <n v="1"/>
    <n v="11"/>
    <n v="9"/>
    <n v="7"/>
    <n v="11"/>
    <n v="0"/>
    <n v="3"/>
    <n v="9"/>
    <n v="7"/>
    <n v="8"/>
    <n v="3"/>
    <n v="5"/>
    <n v="0"/>
    <n v="13"/>
    <n v="0"/>
    <n v="2"/>
    <n v="0"/>
    <n v="0"/>
    <n v="2"/>
    <n v="12"/>
    <n v="7"/>
    <n v="0"/>
    <n v="2"/>
    <n v="6"/>
    <x v="2"/>
  </r>
  <r>
    <x v="66"/>
    <x v="2"/>
    <x v="6"/>
    <n v="177.00000000000003"/>
    <n v="47.000000000000028"/>
    <n v="39"/>
    <n v="46"/>
    <n v="35"/>
    <n v="0"/>
    <n v="0.32"/>
    <n v="0.72"/>
    <n v="0.99"/>
    <n v="0.69000000000000006"/>
    <n v="0.86"/>
    <n v="0.62"/>
    <n v="0.75"/>
    <n v="0.68"/>
    <n v="0.89"/>
    <n v="0.91"/>
    <n v="0.99"/>
    <n v="0.46"/>
    <n v="0.85"/>
    <n v="0.76"/>
    <n v="0.99"/>
    <n v="0.32"/>
    <n v="0.85"/>
    <n v="5"/>
    <n v="4"/>
    <n v="6"/>
    <n v="2"/>
    <n v="3"/>
    <n v="4"/>
    <n v="9"/>
    <n v="0"/>
    <n v="0"/>
    <n v="6"/>
    <n v="10"/>
    <n v="2"/>
    <n v="0"/>
    <n v="11"/>
    <n v="6"/>
    <n v="0"/>
    <n v="6"/>
    <n v="0"/>
    <n v="0"/>
    <n v="10"/>
    <n v="8"/>
    <n v="0"/>
    <n v="9"/>
    <n v="11"/>
    <n v="5"/>
    <n v="0"/>
    <n v="3"/>
    <n v="0"/>
    <n v="10"/>
    <n v="0"/>
    <n v="5"/>
    <n v="11"/>
    <n v="1"/>
    <n v="0"/>
    <n v="0"/>
    <n v="11"/>
    <n v="0"/>
    <n v="0"/>
    <n v="6"/>
    <n v="13.000000000000028"/>
    <x v="2"/>
  </r>
  <r>
    <x v="67"/>
    <x v="2"/>
    <x v="7"/>
    <n v="151"/>
    <n v="55"/>
    <n v="34"/>
    <n v="28"/>
    <n v="34"/>
    <n v="1"/>
    <n v="0.9"/>
    <n v="0.95000000000000007"/>
    <n v="0.18"/>
    <n v="0.74"/>
    <n v="0.63"/>
    <n v="0.57999999999999996"/>
    <n v="0.47000000000000003"/>
    <n v="0.99"/>
    <n v="0.68"/>
    <n v="0.95000000000000007"/>
    <n v="0.76"/>
    <n v="0.45"/>
    <n v="0.87"/>
    <n v="0.79"/>
    <n v="0.92"/>
    <n v="0.34"/>
    <n v="0.75"/>
    <n v="13"/>
    <n v="0"/>
    <n v="4"/>
    <n v="3"/>
    <n v="7"/>
    <n v="5"/>
    <n v="1"/>
    <n v="0"/>
    <n v="0"/>
    <n v="1"/>
    <n v="0"/>
    <n v="0"/>
    <n v="0"/>
    <n v="0"/>
    <n v="9"/>
    <n v="0"/>
    <n v="8"/>
    <n v="7"/>
    <n v="10"/>
    <n v="0"/>
    <n v="3"/>
    <n v="8"/>
    <n v="6"/>
    <n v="4"/>
    <n v="0"/>
    <n v="0"/>
    <n v="0"/>
    <n v="0"/>
    <n v="4"/>
    <n v="3"/>
    <n v="2"/>
    <n v="10"/>
    <n v="10"/>
    <n v="8"/>
    <n v="1"/>
    <n v="7"/>
    <n v="3"/>
    <n v="2"/>
    <n v="2"/>
    <n v="10"/>
    <x v="2"/>
  </r>
  <r>
    <x v="68"/>
    <x v="2"/>
    <x v="8"/>
    <n v="135"/>
    <n v="36"/>
    <n v="40"/>
    <n v="23"/>
    <n v="30"/>
    <n v="0"/>
    <n v="0.9"/>
    <n v="0.62"/>
    <n v="0.72"/>
    <n v="0.98"/>
    <n v="0.16"/>
    <n v="0.97"/>
    <n v="0.6"/>
    <n v="0.61"/>
    <n v="0.43"/>
    <n v="0.61"/>
    <n v="1"/>
    <n v="0.48"/>
    <n v="0.87"/>
    <n v="0.86"/>
    <n v="0.92"/>
    <n v="0.4"/>
    <n v="0.8"/>
    <n v="8"/>
    <n v="3"/>
    <n v="5"/>
    <n v="0"/>
    <n v="0"/>
    <n v="2"/>
    <n v="14"/>
    <n v="0"/>
    <n v="8"/>
    <n v="0"/>
    <n v="6"/>
    <n v="7"/>
    <n v="8"/>
    <n v="4"/>
    <n v="3"/>
    <n v="8"/>
    <n v="0"/>
    <n v="0"/>
    <n v="0"/>
    <n v="0"/>
    <n v="8"/>
    <n v="0"/>
    <n v="0"/>
    <n v="0"/>
    <n v="2"/>
    <n v="5"/>
    <n v="2"/>
    <n v="0"/>
    <n v="0"/>
    <n v="6"/>
    <n v="0"/>
    <n v="0"/>
    <n v="0"/>
    <n v="5"/>
    <n v="0"/>
    <n v="0"/>
    <n v="8"/>
    <n v="9"/>
    <n v="6"/>
    <n v="8"/>
    <x v="2"/>
  </r>
  <r>
    <x v="69"/>
    <x v="2"/>
    <x v="9"/>
    <n v="117.99999999999999"/>
    <n v="17"/>
    <n v="46.999999999999986"/>
    <n v="27"/>
    <n v="27"/>
    <n v="0"/>
    <n v="0.79"/>
    <n v="0.6"/>
    <n v="0.99"/>
    <n v="0.84"/>
    <n v="0.17"/>
    <n v="0.86"/>
    <n v="0.68"/>
    <n v="0.76"/>
    <n v="0.69000000000000006"/>
    <n v="0.68"/>
    <n v="0.88"/>
    <n v="0.57000000000000006"/>
    <n v="0.9"/>
    <n v="0.9"/>
    <n v="0.92"/>
    <n v="0.4"/>
    <n v="0.56000000000000005"/>
    <n v="6"/>
    <n v="14.999999999999986"/>
    <n v="4"/>
    <n v="7"/>
    <n v="3"/>
    <n v="1"/>
    <n v="7"/>
    <n v="4"/>
    <n v="0"/>
    <n v="0"/>
    <n v="0"/>
    <n v="0"/>
    <n v="0"/>
    <n v="6"/>
    <n v="1"/>
    <n v="7"/>
    <n v="3"/>
    <n v="0"/>
    <n v="7"/>
    <n v="3"/>
    <n v="7"/>
    <n v="6"/>
    <n v="0"/>
    <n v="1"/>
    <n v="2"/>
    <n v="5"/>
    <n v="0"/>
    <n v="0"/>
    <n v="6"/>
    <n v="0"/>
    <n v="0"/>
    <n v="1"/>
    <n v="0"/>
    <n v="1"/>
    <n v="3"/>
    <n v="3"/>
    <n v="0"/>
    <n v="7"/>
    <n v="0"/>
    <n v="2"/>
    <x v="2"/>
  </r>
  <r>
    <x v="70"/>
    <x v="2"/>
    <x v="10"/>
    <n v="112.99999999999999"/>
    <n v="21"/>
    <n v="31"/>
    <n v="29.999999999999986"/>
    <n v="24"/>
    <n v="0"/>
    <n v="0.67"/>
    <n v="0.77"/>
    <n v="0.99"/>
    <n v="0.15"/>
    <n v="0.81"/>
    <n v="0.61"/>
    <n v="0.92"/>
    <n v="0.93"/>
    <n v="0.6"/>
    <n v="0.71"/>
    <n v="0.65"/>
    <n v="0.49"/>
    <n v="0.89"/>
    <n v="0.89"/>
    <n v="0.94000000000000006"/>
    <n v="0.41000000000000003"/>
    <n v="0.74"/>
    <n v="1"/>
    <n v="5"/>
    <n v="3"/>
    <n v="0"/>
    <n v="7"/>
    <n v="6"/>
    <n v="0"/>
    <n v="0"/>
    <n v="6"/>
    <n v="3"/>
    <n v="7"/>
    <n v="5"/>
    <n v="7"/>
    <n v="0"/>
    <n v="0"/>
    <n v="0"/>
    <n v="1"/>
    <n v="7"/>
    <n v="4"/>
    <n v="0"/>
    <n v="1"/>
    <n v="1"/>
    <n v="7"/>
    <n v="12.999999999999986"/>
    <n v="1"/>
    <n v="0"/>
    <n v="0"/>
    <n v="2"/>
    <n v="1"/>
    <n v="4"/>
    <n v="6"/>
    <n v="0"/>
    <n v="0"/>
    <n v="0"/>
    <n v="1"/>
    <n v="4"/>
    <n v="0"/>
    <n v="6"/>
    <n v="4"/>
    <n v="0"/>
    <x v="2"/>
  </r>
  <r>
    <x v="71"/>
    <x v="2"/>
    <x v="11"/>
    <n v="111.00000000000001"/>
    <n v="35"/>
    <n v="12"/>
    <n v="30"/>
    <n v="34.000000000000014"/>
    <n v="0"/>
    <n v="0.6"/>
    <n v="0.9"/>
    <n v="0.72"/>
    <n v="0.96"/>
    <n v="0.48"/>
    <n v="0.89"/>
    <n v="0.37"/>
    <n v="0.59"/>
    <n v="0.8"/>
    <n v="0.46"/>
    <n v="0.68"/>
    <n v="0.49"/>
    <n v="0.89"/>
    <n v="0.89"/>
    <n v="0.95000000000000007"/>
    <n v="0.3"/>
    <n v="0.87"/>
    <n v="4"/>
    <n v="0"/>
    <n v="0"/>
    <n v="0"/>
    <n v="0"/>
    <n v="0"/>
    <n v="6"/>
    <n v="0"/>
    <n v="2"/>
    <n v="0"/>
    <n v="0"/>
    <n v="6"/>
    <n v="2"/>
    <n v="14.000000000000014"/>
    <n v="0"/>
    <n v="0"/>
    <n v="3"/>
    <n v="7"/>
    <n v="2"/>
    <n v="0"/>
    <n v="4"/>
    <n v="7"/>
    <n v="0"/>
    <n v="2"/>
    <n v="3"/>
    <n v="0"/>
    <n v="2"/>
    <n v="0"/>
    <n v="5"/>
    <n v="7"/>
    <n v="2"/>
    <n v="6"/>
    <n v="0"/>
    <n v="4"/>
    <n v="7"/>
    <n v="0"/>
    <n v="5"/>
    <n v="6"/>
    <n v="5"/>
    <n v="0"/>
    <x v="2"/>
  </r>
  <r>
    <x v="72"/>
    <x v="2"/>
    <x v="12"/>
    <n v="110.00000000000001"/>
    <n v="35.000000000000014"/>
    <n v="17"/>
    <n v="32"/>
    <n v="26"/>
    <n v="0"/>
    <n v="0.91"/>
    <n v="0.5"/>
    <n v="0.88"/>
    <n v="0.79"/>
    <n v="0.42"/>
    <n v="0.43"/>
    <n v="0.55000000000000004"/>
    <n v="0.16"/>
    <n v="0.88"/>
    <n v="0.66"/>
    <n v="0.65"/>
    <n v="0.42"/>
    <n v="0.85"/>
    <n v="0.75"/>
    <n v="0.98"/>
    <n v="0.31"/>
    <n v="0.78"/>
    <n v="1"/>
    <n v="1"/>
    <n v="5"/>
    <n v="0"/>
    <n v="2"/>
    <n v="1"/>
    <n v="0"/>
    <n v="0"/>
    <n v="5"/>
    <n v="2"/>
    <n v="0"/>
    <n v="4"/>
    <n v="4"/>
    <n v="5"/>
    <n v="0"/>
    <n v="2"/>
    <n v="4"/>
    <n v="4"/>
    <n v="2"/>
    <n v="1"/>
    <n v="0"/>
    <n v="7"/>
    <n v="2"/>
    <n v="3"/>
    <n v="0"/>
    <n v="6"/>
    <n v="2"/>
    <n v="4"/>
    <n v="3"/>
    <n v="5"/>
    <n v="1"/>
    <n v="5"/>
    <n v="0"/>
    <n v="0"/>
    <n v="6"/>
    <n v="7"/>
    <n v="1"/>
    <n v="0"/>
    <n v="1"/>
    <n v="14.000000000000014"/>
    <x v="2"/>
  </r>
  <r>
    <x v="73"/>
    <x v="2"/>
    <x v="13"/>
    <n v="115"/>
    <n v="30"/>
    <n v="29"/>
    <n v="28"/>
    <n v="28"/>
    <n v="0"/>
    <n v="0.65"/>
    <n v="0.38"/>
    <n v="0.72"/>
    <n v="0.9"/>
    <n v="0.92"/>
    <n v="0.78"/>
    <n v="0.69000000000000006"/>
    <n v="0.59"/>
    <n v="0.64"/>
    <n v="0.45"/>
    <n v="0.89"/>
    <n v="0.48"/>
    <n v="0.94000000000000006"/>
    <n v="0.70000000000000007"/>
    <n v="0.94000000000000006"/>
    <n v="0.4"/>
    <n v="0.87"/>
    <n v="4"/>
    <n v="4"/>
    <n v="4"/>
    <n v="0"/>
    <n v="2"/>
    <n v="7"/>
    <n v="1"/>
    <n v="0"/>
    <n v="2"/>
    <n v="5"/>
    <n v="0"/>
    <n v="6"/>
    <n v="0"/>
    <n v="5"/>
    <n v="3"/>
    <n v="1"/>
    <n v="0"/>
    <n v="1"/>
    <n v="12"/>
    <n v="0"/>
    <n v="6"/>
    <n v="3"/>
    <n v="7"/>
    <n v="1"/>
    <n v="2"/>
    <n v="1"/>
    <n v="4"/>
    <n v="0"/>
    <n v="4"/>
    <n v="0"/>
    <n v="5"/>
    <n v="3"/>
    <n v="3"/>
    <n v="2"/>
    <n v="1"/>
    <n v="0"/>
    <n v="3"/>
    <n v="1"/>
    <n v="5"/>
    <n v="7"/>
    <x v="2"/>
  </r>
  <r>
    <x v="74"/>
    <x v="2"/>
    <x v="14"/>
    <n v="135"/>
    <n v="19"/>
    <n v="45"/>
    <n v="22"/>
    <n v="41"/>
    <n v="0"/>
    <n v="0.66"/>
    <n v="0.88"/>
    <n v="0.76"/>
    <n v="0.94000000000000006"/>
    <n v="0.43"/>
    <n v="0.74"/>
    <n v="0.64"/>
    <n v="0.75"/>
    <n v="0.85"/>
    <n v="0.55000000000000004"/>
    <n v="0.8"/>
    <n v="0.56000000000000005"/>
    <n v="0.87"/>
    <n v="0.82000000000000006"/>
    <n v="0.93"/>
    <n v="0.38"/>
    <n v="0.74"/>
    <n v="6"/>
    <n v="6"/>
    <n v="6"/>
    <n v="0"/>
    <n v="3"/>
    <n v="8"/>
    <n v="12"/>
    <n v="0"/>
    <n v="1"/>
    <n v="3"/>
    <n v="8"/>
    <n v="4"/>
    <n v="6"/>
    <n v="0"/>
    <n v="6"/>
    <n v="5"/>
    <n v="9"/>
    <n v="8"/>
    <n v="0"/>
    <n v="3"/>
    <n v="0"/>
    <n v="8"/>
    <n v="1"/>
    <n v="1"/>
    <n v="0"/>
    <n v="4"/>
    <n v="0"/>
    <n v="0"/>
    <n v="0"/>
    <n v="8"/>
    <n v="7"/>
    <n v="0"/>
    <n v="3"/>
    <n v="0"/>
    <n v="4"/>
    <n v="0"/>
    <n v="1"/>
    <n v="0"/>
    <n v="4"/>
    <n v="0"/>
    <x v="2"/>
  </r>
  <r>
    <x v="75"/>
    <x v="2"/>
    <x v="15"/>
    <n v="170"/>
    <n v="38"/>
    <n v="47"/>
    <n v="62"/>
    <n v="19"/>
    <n v="0"/>
    <n v="0.84"/>
    <n v="0.95000000000000007"/>
    <n v="0.35000000000000003"/>
    <n v="0.76"/>
    <n v="0.62"/>
    <n v="0.57000000000000006"/>
    <n v="0.99"/>
    <n v="0.28000000000000003"/>
    <n v="0.68"/>
    <n v="0.91"/>
    <n v="0.62"/>
    <n v="0.55000000000000004"/>
    <n v="0.93"/>
    <n v="0.72"/>
    <n v="0.98"/>
    <n v="0.32"/>
    <n v="0.86"/>
    <n v="2"/>
    <n v="0"/>
    <n v="0"/>
    <n v="2"/>
    <n v="15"/>
    <n v="7"/>
    <n v="5"/>
    <n v="1"/>
    <n v="8"/>
    <n v="7"/>
    <n v="4"/>
    <n v="8"/>
    <n v="0"/>
    <n v="0"/>
    <n v="0"/>
    <n v="3"/>
    <n v="0"/>
    <n v="3"/>
    <n v="0"/>
    <n v="5"/>
    <n v="11"/>
    <n v="2"/>
    <n v="8"/>
    <n v="3"/>
    <n v="11"/>
    <n v="10"/>
    <n v="0"/>
    <n v="6"/>
    <n v="3"/>
    <n v="8"/>
    <n v="8"/>
    <n v="4"/>
    <n v="7"/>
    <n v="0"/>
    <n v="8"/>
    <n v="5"/>
    <n v="6"/>
    <n v="0"/>
    <n v="0"/>
    <n v="0"/>
    <x v="2"/>
  </r>
  <r>
    <x v="76"/>
    <x v="2"/>
    <x v="16"/>
    <n v="230"/>
    <n v="67"/>
    <n v="56"/>
    <n v="68"/>
    <n v="38"/>
    <n v="1"/>
    <n v="0.43"/>
    <n v="0.77"/>
    <n v="0.91"/>
    <n v="0.57000000000000006"/>
    <n v="0.82000000000000006"/>
    <n v="0.4"/>
    <n v="0.72"/>
    <n v="0.62"/>
    <n v="0.64"/>
    <n v="0.93"/>
    <n v="0.72"/>
    <n v="0.4"/>
    <n v="0.96"/>
    <n v="0.81"/>
    <n v="0.93"/>
    <n v="0.34"/>
    <n v="0.87"/>
    <n v="13"/>
    <n v="5"/>
    <n v="0"/>
    <n v="13"/>
    <n v="0"/>
    <n v="13"/>
    <n v="12"/>
    <n v="0"/>
    <n v="0"/>
    <n v="0"/>
    <n v="1"/>
    <n v="1"/>
    <n v="10"/>
    <n v="9"/>
    <n v="0"/>
    <n v="8"/>
    <n v="2"/>
    <n v="0"/>
    <n v="5"/>
    <n v="3"/>
    <n v="15"/>
    <n v="10"/>
    <n v="5"/>
    <n v="0"/>
    <n v="11"/>
    <n v="9"/>
    <n v="4"/>
    <n v="6"/>
    <n v="0"/>
    <n v="8"/>
    <n v="8"/>
    <n v="9"/>
    <n v="5"/>
    <n v="9"/>
    <n v="3"/>
    <n v="5"/>
    <n v="1"/>
    <n v="13"/>
    <n v="0"/>
    <n v="14"/>
    <x v="2"/>
  </r>
  <r>
    <x v="77"/>
    <x v="2"/>
    <x v="17"/>
    <n v="300.00000000000006"/>
    <n v="80"/>
    <n v="52"/>
    <n v="111"/>
    <n v="52.000000000000057"/>
    <n v="0"/>
    <n v="0.9"/>
    <n v="0.24"/>
    <n v="0.91"/>
    <n v="0.71"/>
    <n v="0.65"/>
    <n v="1"/>
    <n v="0.8"/>
    <n v="0.86"/>
    <n v="0.70000000000000007"/>
    <n v="1"/>
    <n v="0.6"/>
    <n v="0.47000000000000003"/>
    <n v="0.92"/>
    <n v="0.71"/>
    <n v="0.95000000000000007"/>
    <n v="0.33"/>
    <n v="0.79"/>
    <n v="8"/>
    <n v="4"/>
    <n v="3"/>
    <n v="4"/>
    <n v="5"/>
    <n v="13"/>
    <n v="0"/>
    <n v="11"/>
    <n v="4"/>
    <n v="0"/>
    <n v="5"/>
    <n v="0"/>
    <n v="0"/>
    <n v="12"/>
    <n v="0"/>
    <n v="1"/>
    <n v="3.0000000000000568"/>
    <n v="16"/>
    <n v="16"/>
    <n v="4"/>
    <n v="1"/>
    <n v="15"/>
    <n v="0"/>
    <n v="1"/>
    <n v="20"/>
    <n v="13"/>
    <n v="13"/>
    <n v="18"/>
    <n v="13"/>
    <n v="17"/>
    <n v="12"/>
    <n v="14"/>
    <n v="0"/>
    <n v="0"/>
    <n v="17"/>
    <n v="18"/>
    <n v="7"/>
    <n v="8"/>
    <n v="4"/>
    <n v="0"/>
    <x v="2"/>
  </r>
  <r>
    <x v="78"/>
    <x v="2"/>
    <x v="18"/>
    <n v="368"/>
    <n v="120"/>
    <n v="76"/>
    <n v="85"/>
    <n v="87"/>
    <n v="0"/>
    <n v="0.91"/>
    <n v="0.53"/>
    <n v="0.70000000000000007"/>
    <n v="0.87"/>
    <n v="0.38"/>
    <n v="0.71"/>
    <n v="0.74"/>
    <n v="0.75"/>
    <n v="0.98"/>
    <n v="0.62"/>
    <n v="0.71"/>
    <n v="0.43"/>
    <n v="0.98"/>
    <n v="0.82000000000000006"/>
    <n v="0.96"/>
    <n v="0.44"/>
    <n v="0.57000000000000006"/>
    <n v="18"/>
    <n v="20"/>
    <n v="0"/>
    <n v="9"/>
    <n v="0"/>
    <n v="15"/>
    <n v="6"/>
    <n v="0"/>
    <n v="0"/>
    <n v="8"/>
    <n v="0"/>
    <n v="0"/>
    <n v="20"/>
    <n v="21"/>
    <n v="4"/>
    <n v="6"/>
    <n v="4"/>
    <n v="6"/>
    <n v="5"/>
    <n v="21"/>
    <n v="0"/>
    <n v="17"/>
    <n v="3"/>
    <n v="0"/>
    <n v="23"/>
    <n v="13"/>
    <n v="23"/>
    <n v="3"/>
    <n v="2"/>
    <n v="1"/>
    <n v="0"/>
    <n v="16"/>
    <n v="24"/>
    <n v="0"/>
    <n v="0"/>
    <n v="0"/>
    <n v="20"/>
    <n v="16"/>
    <n v="22"/>
    <n v="22"/>
    <x v="2"/>
  </r>
  <r>
    <x v="79"/>
    <x v="2"/>
    <x v="19"/>
    <n v="435.99999999999994"/>
    <n v="137"/>
    <n v="117"/>
    <n v="89"/>
    <n v="92.999999999999943"/>
    <n v="0"/>
    <n v="0.51"/>
    <n v="0.77"/>
    <n v="0.9"/>
    <n v="0.97"/>
    <n v="0.44"/>
    <n v="0.55000000000000004"/>
    <n v="0.70000000000000007"/>
    <n v="0.71"/>
    <n v="0.67"/>
    <n v="0.61"/>
    <n v="0.85"/>
    <n v="0.53"/>
    <n v="0.86"/>
    <n v="0.9"/>
    <n v="0.95000000000000007"/>
    <n v="0.31"/>
    <n v="0.92"/>
    <n v="0"/>
    <n v="18"/>
    <n v="25"/>
    <n v="0"/>
    <n v="26"/>
    <n v="0"/>
    <n v="0"/>
    <n v="3"/>
    <n v="29"/>
    <n v="16"/>
    <n v="0"/>
    <n v="0"/>
    <n v="10"/>
    <n v="9"/>
    <n v="10.999999999999943"/>
    <n v="19"/>
    <n v="21"/>
    <n v="0"/>
    <n v="23"/>
    <n v="0"/>
    <n v="0"/>
    <n v="27"/>
    <n v="15"/>
    <n v="0"/>
    <n v="0"/>
    <n v="0"/>
    <n v="25"/>
    <n v="18"/>
    <n v="0"/>
    <n v="4"/>
    <n v="27"/>
    <n v="4"/>
    <n v="22"/>
    <n v="8"/>
    <n v="0"/>
    <n v="24"/>
    <n v="12"/>
    <n v="1"/>
    <n v="16"/>
    <n v="23"/>
    <x v="2"/>
  </r>
  <r>
    <x v="80"/>
    <x v="2"/>
    <x v="20"/>
    <n v="488.00000000000011"/>
    <n v="172"/>
    <n v="136.00000000000011"/>
    <n v="130"/>
    <n v="45"/>
    <n v="0"/>
    <n v="0.8"/>
    <n v="0.2"/>
    <n v="0.64"/>
    <n v="0.8"/>
    <n v="0.94000000000000006"/>
    <n v="0.68"/>
    <n v="0.67"/>
    <n v="0.63"/>
    <n v="0.86"/>
    <n v="0.28000000000000003"/>
    <n v="0.78"/>
    <n v="0.59"/>
    <n v="0.89"/>
    <n v="0.73"/>
    <n v="0.98"/>
    <n v="0.37"/>
    <n v="0.87"/>
    <n v="0"/>
    <n v="19"/>
    <n v="32"/>
    <n v="31"/>
    <n v="1"/>
    <n v="7"/>
    <n v="5.0000000000001137"/>
    <n v="27"/>
    <n v="14"/>
    <n v="0"/>
    <n v="5"/>
    <n v="12"/>
    <n v="0"/>
    <n v="0"/>
    <n v="5"/>
    <n v="7"/>
    <n v="0"/>
    <n v="0"/>
    <n v="2"/>
    <n v="19"/>
    <n v="31"/>
    <n v="0"/>
    <n v="0"/>
    <n v="7"/>
    <n v="18"/>
    <n v="10"/>
    <n v="30"/>
    <n v="9"/>
    <n v="25"/>
    <n v="0"/>
    <n v="10"/>
    <n v="0"/>
    <n v="29"/>
    <n v="16"/>
    <n v="32"/>
    <n v="0"/>
    <n v="22"/>
    <n v="24"/>
    <n v="29"/>
    <n v="10"/>
    <x v="2"/>
  </r>
  <r>
    <x v="81"/>
    <x v="2"/>
    <x v="21"/>
    <n v="531"/>
    <n v="126"/>
    <n v="106"/>
    <n v="123"/>
    <n v="147"/>
    <n v="0"/>
    <n v="0.8"/>
    <n v="0.78"/>
    <n v="0.9"/>
    <n v="0.67"/>
    <n v="0.46"/>
    <n v="0.6"/>
    <n v="0.66"/>
    <n v="0.6"/>
    <n v="0.72"/>
    <n v="0.95000000000000007"/>
    <n v="0.66"/>
    <n v="0.44"/>
    <n v="0.96"/>
    <n v="0.86"/>
    <n v="0.95000000000000007"/>
    <n v="0.45"/>
    <n v="0.6"/>
    <n v="22"/>
    <n v="0"/>
    <n v="22"/>
    <n v="33"/>
    <n v="5"/>
    <n v="24"/>
    <n v="0"/>
    <n v="0"/>
    <n v="0"/>
    <n v="0"/>
    <n v="29"/>
    <n v="32"/>
    <n v="0"/>
    <n v="33"/>
    <n v="0"/>
    <n v="24"/>
    <n v="21"/>
    <n v="16"/>
    <n v="21"/>
    <n v="0"/>
    <n v="13"/>
    <n v="9"/>
    <n v="13"/>
    <n v="25"/>
    <n v="28"/>
    <n v="0"/>
    <n v="0"/>
    <n v="30"/>
    <n v="0"/>
    <n v="5"/>
    <n v="0"/>
    <n v="0"/>
    <n v="20"/>
    <n v="0"/>
    <n v="9"/>
    <n v="0"/>
    <n v="17"/>
    <n v="25"/>
    <n v="30"/>
    <n v="25"/>
    <x v="2"/>
  </r>
  <r>
    <x v="82"/>
    <x v="2"/>
    <x v="22"/>
    <n v="564"/>
    <n v="148"/>
    <n v="151"/>
    <n v="109"/>
    <n v="156"/>
    <n v="0"/>
    <n v="0.62"/>
    <n v="0.88"/>
    <n v="0.95000000000000007"/>
    <n v="0.25"/>
    <n v="0.72"/>
    <n v="0.98"/>
    <n v="0.57999999999999996"/>
    <n v="0.73"/>
    <n v="0.55000000000000004"/>
    <n v="0.6"/>
    <n v="0.64"/>
    <n v="0.51"/>
    <n v="0.93"/>
    <n v="0.79"/>
    <n v="0.9"/>
    <n v="0.43"/>
    <n v="0.88"/>
    <n v="9"/>
    <n v="25"/>
    <n v="24"/>
    <n v="4"/>
    <n v="16"/>
    <n v="15"/>
    <n v="19"/>
    <n v="0"/>
    <n v="11"/>
    <n v="28"/>
    <n v="0"/>
    <n v="11"/>
    <n v="18"/>
    <n v="32"/>
    <n v="0"/>
    <n v="0"/>
    <n v="31"/>
    <n v="0"/>
    <n v="37"/>
    <n v="27"/>
    <n v="13"/>
    <n v="16"/>
    <n v="3"/>
    <n v="6"/>
    <n v="7"/>
    <n v="5"/>
    <n v="33"/>
    <n v="19"/>
    <n v="3"/>
    <n v="4"/>
    <n v="26"/>
    <n v="24"/>
    <n v="21"/>
    <n v="14"/>
    <n v="1"/>
    <n v="8"/>
    <n v="7"/>
    <n v="15"/>
    <n v="11"/>
    <n v="21"/>
    <x v="2"/>
  </r>
  <r>
    <x v="83"/>
    <x v="2"/>
    <x v="23"/>
    <n v="591.00000000000011"/>
    <n v="145.00000000000011"/>
    <n v="140"/>
    <n v="193"/>
    <n v="106"/>
    <n v="0"/>
    <n v="0.64"/>
    <n v="0.25"/>
    <n v="0.70000000000000007"/>
    <n v="0.93"/>
    <n v="0.87"/>
    <n v="0.64"/>
    <n v="0.69000000000000006"/>
    <n v="0.93"/>
    <n v="0.73"/>
    <n v="0.74"/>
    <n v="0.99"/>
    <n v="0.4"/>
    <n v="0.91"/>
    <n v="0.83000000000000007"/>
    <n v="1"/>
    <n v="0.32"/>
    <n v="0.81"/>
    <n v="0"/>
    <n v="7"/>
    <n v="0"/>
    <n v="35"/>
    <n v="34"/>
    <n v="21"/>
    <n v="28"/>
    <n v="13"/>
    <n v="1"/>
    <n v="1"/>
    <n v="7"/>
    <n v="0"/>
    <n v="17"/>
    <n v="39"/>
    <n v="9"/>
    <n v="24"/>
    <n v="0"/>
    <n v="14"/>
    <n v="3"/>
    <n v="0"/>
    <n v="18"/>
    <n v="35"/>
    <n v="16"/>
    <n v="4"/>
    <n v="13"/>
    <n v="0"/>
    <n v="13"/>
    <n v="35"/>
    <n v="37"/>
    <n v="22"/>
    <n v="27"/>
    <n v="4"/>
    <n v="14"/>
    <n v="26.000000000000114"/>
    <n v="25"/>
    <n v="28"/>
    <n v="0"/>
    <n v="2"/>
    <n v="5"/>
    <n v="14"/>
    <x v="2"/>
  </r>
  <r>
    <x v="84"/>
    <x v="2"/>
    <x v="24"/>
    <n v="612"/>
    <n v="173"/>
    <n v="154"/>
    <n v="129"/>
    <n v="151"/>
    <n v="0"/>
    <n v="0.9"/>
    <n v="0.74"/>
    <n v="0.37"/>
    <n v="0.56000000000000005"/>
    <n v="0.95000000000000007"/>
    <n v="0.56000000000000005"/>
    <n v="0.74"/>
    <n v="0.79"/>
    <n v="0.71"/>
    <n v="0.79"/>
    <n v="0.88"/>
    <n v="0.5"/>
    <n v="0.9"/>
    <n v="0.83000000000000007"/>
    <n v="0.97"/>
    <n v="0.3"/>
    <n v="0.64"/>
    <n v="25"/>
    <n v="0"/>
    <n v="0"/>
    <n v="2"/>
    <n v="39"/>
    <n v="38"/>
    <n v="26"/>
    <n v="18"/>
    <n v="6"/>
    <n v="0"/>
    <n v="5"/>
    <n v="27"/>
    <n v="0"/>
    <n v="30"/>
    <n v="36"/>
    <n v="10"/>
    <n v="17"/>
    <n v="0"/>
    <n v="20"/>
    <n v="11"/>
    <n v="11"/>
    <n v="16"/>
    <n v="0"/>
    <n v="28"/>
    <n v="0"/>
    <n v="24"/>
    <n v="29"/>
    <n v="0"/>
    <n v="21"/>
    <n v="0"/>
    <n v="0"/>
    <n v="19"/>
    <n v="22"/>
    <n v="0"/>
    <n v="35"/>
    <n v="23"/>
    <n v="31"/>
    <n v="30"/>
    <n v="13"/>
    <n v="0"/>
    <x v="2"/>
  </r>
  <r>
    <x v="85"/>
    <x v="2"/>
    <x v="25"/>
    <n v="630.00000000000011"/>
    <n v="232"/>
    <n v="89"/>
    <n v="185.00000000000011"/>
    <n v="124"/>
    <n v="0"/>
    <n v="0.52"/>
    <n v="0.9"/>
    <n v="0.82000000000000006"/>
    <n v="0.73"/>
    <n v="0.17"/>
    <n v="0.77"/>
    <n v="0.56000000000000005"/>
    <n v="0.87"/>
    <n v="0.97"/>
    <n v="0.73"/>
    <n v="0.86"/>
    <n v="0.49"/>
    <n v="0.98"/>
    <n v="0.76"/>
    <n v="0.94000000000000006"/>
    <n v="0.43"/>
    <n v="0.75"/>
    <n v="0"/>
    <n v="0"/>
    <n v="0"/>
    <n v="29"/>
    <n v="0"/>
    <n v="34"/>
    <n v="0"/>
    <n v="0"/>
    <n v="21"/>
    <n v="5"/>
    <n v="0"/>
    <n v="36"/>
    <n v="25"/>
    <n v="7"/>
    <n v="0"/>
    <n v="3"/>
    <n v="22"/>
    <n v="31"/>
    <n v="0"/>
    <n v="0"/>
    <n v="26.000000000000114"/>
    <n v="29"/>
    <n v="32"/>
    <n v="16"/>
    <n v="29"/>
    <n v="36"/>
    <n v="0"/>
    <n v="0"/>
    <n v="10"/>
    <n v="7"/>
    <n v="29"/>
    <n v="17"/>
    <n v="39"/>
    <n v="26"/>
    <n v="37"/>
    <n v="15"/>
    <n v="30"/>
    <n v="0"/>
    <n v="17"/>
    <n v="22"/>
    <x v="2"/>
  </r>
  <r>
    <x v="86"/>
    <x v="2"/>
    <x v="26"/>
    <n v="644"/>
    <n v="168"/>
    <n v="171"/>
    <n v="207"/>
    <n v="78"/>
    <n v="0"/>
    <n v="0.92"/>
    <n v="0.70000000000000007"/>
    <n v="0.9"/>
    <n v="0.70000000000000007"/>
    <n v="0.48"/>
    <n v="0.88"/>
    <n v="0.33"/>
    <n v="0.93"/>
    <n v="0.65"/>
    <n v="0.75"/>
    <n v="0.62"/>
    <n v="0.57000000000000006"/>
    <n v="0.87"/>
    <n v="0.8"/>
    <n v="0.98"/>
    <n v="0.36"/>
    <n v="0.79"/>
    <n v="4"/>
    <n v="1"/>
    <n v="3"/>
    <n v="38"/>
    <n v="31"/>
    <n v="15"/>
    <n v="34"/>
    <n v="6"/>
    <n v="10"/>
    <n v="29"/>
    <n v="20"/>
    <n v="4"/>
    <n v="6"/>
    <n v="17"/>
    <n v="9"/>
    <n v="2"/>
    <n v="4"/>
    <n v="10"/>
    <n v="0"/>
    <n v="26"/>
    <n v="4"/>
    <n v="12"/>
    <n v="33"/>
    <n v="23"/>
    <n v="36"/>
    <n v="8"/>
    <n v="18"/>
    <n v="7"/>
    <n v="42"/>
    <n v="24"/>
    <n v="22"/>
    <n v="15"/>
    <n v="33"/>
    <n v="24"/>
    <n v="5"/>
    <n v="39"/>
    <n v="2"/>
    <n v="6"/>
    <n v="21"/>
    <n v="1"/>
    <x v="2"/>
  </r>
  <r>
    <x v="87"/>
    <x v="2"/>
    <x v="27"/>
    <n v="655.00000000000011"/>
    <n v="173"/>
    <n v="200"/>
    <n v="107"/>
    <n v="136.00000000000011"/>
    <n v="0"/>
    <n v="0.9"/>
    <n v="0.28000000000000003"/>
    <n v="0.61"/>
    <n v="0.92"/>
    <n v="0.74"/>
    <n v="0.92"/>
    <n v="0.63"/>
    <n v="0.66"/>
    <n v="0.78"/>
    <n v="0.95000000000000007"/>
    <n v="0.79"/>
    <n v="0.59"/>
    <n v="0.92"/>
    <n v="0.74"/>
    <n v="0.98"/>
    <n v="0.28000000000000003"/>
    <n v="0.62"/>
    <n v="41"/>
    <n v="22"/>
    <n v="0"/>
    <n v="4"/>
    <n v="25"/>
    <n v="40"/>
    <n v="2"/>
    <n v="22"/>
    <n v="37"/>
    <n v="7"/>
    <n v="39"/>
    <n v="26"/>
    <n v="0"/>
    <n v="17"/>
    <n v="10.000000000000114"/>
    <n v="0"/>
    <n v="40"/>
    <n v="25"/>
    <n v="18"/>
    <n v="0"/>
    <n v="4"/>
    <n v="0"/>
    <n v="29"/>
    <n v="5"/>
    <n v="0"/>
    <n v="37"/>
    <n v="0"/>
    <n v="32"/>
    <n v="0"/>
    <n v="0"/>
    <n v="15"/>
    <n v="0"/>
    <n v="2"/>
    <n v="40"/>
    <n v="36"/>
    <n v="37"/>
    <n v="0"/>
    <n v="0"/>
    <n v="0"/>
    <n v="43"/>
    <x v="2"/>
  </r>
  <r>
    <x v="88"/>
    <x v="2"/>
    <x v="28"/>
    <n v="661.99999999999989"/>
    <n v="120.99999999999989"/>
    <n v="116"/>
    <n v="250"/>
    <n v="154"/>
    <n v="0"/>
    <n v="0.98"/>
    <n v="0.59"/>
    <n v="0.81"/>
    <n v="0.79"/>
    <n v="0.47000000000000003"/>
    <n v="0.75"/>
    <n v="0.94000000000000006"/>
    <n v="0.54"/>
    <n v="0.75"/>
    <n v="0.92"/>
    <n v="0.63"/>
    <n v="0.59"/>
    <n v="0.9"/>
    <n v="0.81"/>
    <n v="0.91"/>
    <n v="0.31"/>
    <n v="0.63"/>
    <n v="9"/>
    <n v="0"/>
    <n v="2"/>
    <n v="36"/>
    <n v="44"/>
    <n v="8"/>
    <n v="8"/>
    <n v="3"/>
    <n v="1"/>
    <n v="5"/>
    <n v="21"/>
    <n v="35"/>
    <n v="0"/>
    <n v="28"/>
    <n v="0"/>
    <n v="5"/>
    <n v="33"/>
    <n v="17"/>
    <n v="36"/>
    <n v="0"/>
    <n v="29"/>
    <n v="6"/>
    <n v="36"/>
    <n v="23"/>
    <n v="44"/>
    <n v="18"/>
    <n v="23"/>
    <n v="13"/>
    <n v="37"/>
    <n v="21"/>
    <n v="0"/>
    <n v="37"/>
    <n v="7"/>
    <n v="18"/>
    <n v="0"/>
    <n v="9"/>
    <n v="25"/>
    <n v="10"/>
    <n v="14.999999999999886"/>
    <n v="0"/>
    <x v="2"/>
  </r>
  <r>
    <x v="89"/>
    <x v="2"/>
    <x v="29"/>
    <n v="667"/>
    <n v="242"/>
    <n v="106"/>
    <n v="171"/>
    <n v="148"/>
    <n v="0"/>
    <n v="0.74"/>
    <n v="0.83000000000000007"/>
    <n v="0.91"/>
    <n v="0.49"/>
    <n v="0.69000000000000006"/>
    <n v="0.87"/>
    <n v="0.63"/>
    <n v="0.92"/>
    <n v="0.68"/>
    <n v="0.67"/>
    <n v="0.78"/>
    <n v="0.49"/>
    <n v="0.94000000000000006"/>
    <n v="0.86"/>
    <n v="1"/>
    <n v="0.3"/>
    <n v="0.67"/>
    <n v="0"/>
    <n v="0"/>
    <n v="26"/>
    <n v="0"/>
    <n v="1"/>
    <n v="10"/>
    <n v="2"/>
    <n v="16"/>
    <n v="34"/>
    <n v="17"/>
    <n v="0"/>
    <n v="17"/>
    <n v="0"/>
    <n v="0"/>
    <n v="30"/>
    <n v="0"/>
    <n v="13"/>
    <n v="22"/>
    <n v="24"/>
    <n v="42"/>
    <n v="44"/>
    <n v="40"/>
    <n v="21"/>
    <n v="5"/>
    <n v="22"/>
    <n v="0"/>
    <n v="3"/>
    <n v="0"/>
    <n v="31"/>
    <n v="5"/>
    <n v="40"/>
    <n v="15"/>
    <n v="0"/>
    <n v="14"/>
    <n v="15"/>
    <n v="14"/>
    <n v="42"/>
    <n v="41"/>
    <n v="17"/>
    <n v="44"/>
    <x v="2"/>
  </r>
  <r>
    <x v="90"/>
    <x v="2"/>
    <x v="30"/>
    <n v="667"/>
    <n v="114"/>
    <n v="169"/>
    <n v="171"/>
    <n v="190"/>
    <n v="0"/>
    <n v="0.4"/>
    <n v="0.56000000000000005"/>
    <n v="0.89"/>
    <n v="0.79"/>
    <n v="0.92"/>
    <n v="0.72"/>
    <n v="0.85"/>
    <n v="0.99"/>
    <n v="0.61"/>
    <n v="0.68"/>
    <n v="0.76"/>
    <n v="0.57999999999999996"/>
    <n v="0.92"/>
    <n v="0.78"/>
    <n v="0.9"/>
    <n v="0.43"/>
    <n v="0.8"/>
    <n v="8"/>
    <n v="15"/>
    <n v="32"/>
    <n v="29"/>
    <n v="38"/>
    <n v="0"/>
    <n v="4"/>
    <n v="7"/>
    <n v="36"/>
    <n v="0"/>
    <n v="23"/>
    <n v="42"/>
    <n v="33"/>
    <n v="0"/>
    <n v="0"/>
    <n v="0"/>
    <n v="38"/>
    <n v="40"/>
    <n v="25"/>
    <n v="12"/>
    <n v="21"/>
    <n v="14"/>
    <n v="39"/>
    <n v="39"/>
    <n v="3"/>
    <n v="14"/>
    <n v="9"/>
    <n v="9"/>
    <n v="0"/>
    <n v="23"/>
    <n v="0"/>
    <n v="39"/>
    <n v="0"/>
    <n v="10"/>
    <n v="2"/>
    <n v="16"/>
    <n v="7"/>
    <n v="0"/>
    <n v="40"/>
    <n v="0"/>
    <x v="2"/>
  </r>
  <r>
    <x v="31"/>
    <x v="3"/>
    <x v="3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3"/>
    <x v="3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3"/>
    <x v="3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3"/>
    <x v="37"/>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3"/>
    <x v="38"/>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3"/>
    <x v="39"/>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91"/>
    <x v="3"/>
    <x v="0"/>
    <n v="661.00000000000011"/>
    <n v="160"/>
    <n v="118"/>
    <n v="240"/>
    <n v="129.00000000000011"/>
    <n v="0"/>
    <n v="0.2"/>
    <n v="0.66"/>
    <n v="0.72"/>
    <n v="0.83000000000000007"/>
    <n v="0.95000000000000007"/>
    <n v="0.69000000000000006"/>
    <n v="0.70000000000000007"/>
    <n v="0.65"/>
    <n v="0.11"/>
    <n v="0.89"/>
    <n v="0.99"/>
    <n v="0.43"/>
    <n v="0.9"/>
    <n v="0.53"/>
    <n v="0.71"/>
    <n v="0.89"/>
    <n v="0.92"/>
    <n v="1"/>
    <n v="7"/>
    <n v="8"/>
    <n v="7"/>
    <n v="2"/>
    <n v="39"/>
    <n v="23"/>
    <n v="29"/>
    <n v="2"/>
    <n v="0"/>
    <n v="14"/>
    <n v="0"/>
    <n v="36"/>
    <n v="0"/>
    <n v="14.000000000000114"/>
    <n v="38"/>
    <n v="21"/>
    <n v="4"/>
    <n v="16"/>
    <n v="0"/>
    <n v="42"/>
    <n v="15"/>
    <n v="16"/>
    <n v="15"/>
    <n v="41"/>
    <n v="0"/>
    <n v="32"/>
    <n v="14"/>
    <n v="35"/>
    <n v="30"/>
    <n v="10"/>
    <n v="3"/>
    <n v="15"/>
    <n v="21"/>
    <n v="0"/>
    <n v="27"/>
    <n v="8"/>
    <n v="0"/>
    <n v="41"/>
    <n v="35"/>
    <x v="2"/>
  </r>
  <r>
    <x v="92"/>
    <x v="3"/>
    <x v="1"/>
    <n v="651.00000000000011"/>
    <n v="182"/>
    <n v="171"/>
    <n v="129.00000000000011"/>
    <n v="169"/>
    <n v="0"/>
    <n v="0.22"/>
    <n v="0.69000000000000006"/>
    <n v="0.72"/>
    <n v="0.83000000000000007"/>
    <n v="0.9"/>
    <n v="0.67"/>
    <n v="0.83000000000000007"/>
    <n v="0.68"/>
    <n v="0.55000000000000004"/>
    <n v="0.93"/>
    <n v="0.25"/>
    <n v="0.41000000000000003"/>
    <n v="0.49"/>
    <n v="0.98"/>
    <n v="1"/>
    <n v="0.77"/>
    <n v="0.93"/>
    <n v="16"/>
    <n v="9"/>
    <n v="40"/>
    <n v="19"/>
    <n v="2"/>
    <n v="28"/>
    <n v="37"/>
    <n v="2"/>
    <n v="9"/>
    <n v="9"/>
    <n v="0"/>
    <n v="1"/>
    <n v="39"/>
    <n v="22"/>
    <n v="33"/>
    <n v="2"/>
    <n v="9"/>
    <n v="42"/>
    <n v="6"/>
    <n v="15"/>
    <n v="0"/>
    <n v="12.000000000000114"/>
    <n v="33"/>
    <n v="0"/>
    <n v="11"/>
    <n v="28"/>
    <n v="0"/>
    <n v="0"/>
    <n v="17"/>
    <n v="28"/>
    <n v="22"/>
    <n v="0"/>
    <n v="34"/>
    <n v="27"/>
    <n v="40"/>
    <n v="0"/>
    <n v="5"/>
    <n v="12"/>
    <n v="42"/>
    <n v="0"/>
    <x v="2"/>
  </r>
  <r>
    <x v="93"/>
    <x v="3"/>
    <x v="2"/>
    <n v="641"/>
    <n v="155"/>
    <n v="171"/>
    <n v="186"/>
    <n v="119"/>
    <n v="0"/>
    <n v="0.2"/>
    <n v="0.67"/>
    <n v="0.77"/>
    <n v="0.86"/>
    <n v="0.9"/>
    <n v="0.67"/>
    <n v="0.74"/>
    <n v="0.79"/>
    <n v="0.68"/>
    <n v="0.96"/>
    <n v="0.94000000000000006"/>
    <n v="0.97"/>
    <n v="0.49"/>
    <n v="0.91"/>
    <n v="0.28999999999999998"/>
    <n v="0.74"/>
    <n v="0.57000000000000006"/>
    <n v="30"/>
    <n v="37"/>
    <n v="25"/>
    <n v="31"/>
    <n v="23"/>
    <n v="2"/>
    <n v="7"/>
    <n v="1"/>
    <n v="8"/>
    <n v="7"/>
    <n v="10"/>
    <n v="36"/>
    <n v="9"/>
    <n v="0"/>
    <n v="27"/>
    <n v="0"/>
    <n v="0"/>
    <n v="19"/>
    <n v="11"/>
    <n v="17"/>
    <n v="23"/>
    <n v="0"/>
    <n v="29"/>
    <n v="35"/>
    <n v="11"/>
    <n v="22"/>
    <n v="37"/>
    <n v="3"/>
    <n v="0"/>
    <n v="26"/>
    <n v="33"/>
    <n v="8"/>
    <n v="29"/>
    <n v="32"/>
    <n v="0"/>
    <n v="4"/>
    <n v="33"/>
    <n v="1"/>
    <n v="12"/>
    <n v="3"/>
    <x v="2"/>
  </r>
  <r>
    <x v="94"/>
    <x v="3"/>
    <x v="3"/>
    <n v="626"/>
    <n v="158"/>
    <n v="116"/>
    <n v="150"/>
    <n v="184"/>
    <n v="0"/>
    <n v="0.34"/>
    <n v="0.55000000000000004"/>
    <n v="0.75"/>
    <n v="0.8"/>
    <n v="0.98"/>
    <n v="0.72"/>
    <n v="0.75"/>
    <n v="1"/>
    <n v="0.41000000000000003"/>
    <n v="0.75"/>
    <n v="0.77"/>
    <n v="0.73"/>
    <n v="0.73"/>
    <n v="0.94000000000000006"/>
    <n v="0.44"/>
    <n v="0.93"/>
    <n v="0.39"/>
    <n v="19"/>
    <n v="0"/>
    <n v="13"/>
    <n v="12"/>
    <n v="0"/>
    <n v="6"/>
    <n v="0"/>
    <n v="31"/>
    <n v="19"/>
    <n v="16"/>
    <n v="18"/>
    <n v="10"/>
    <n v="32"/>
    <n v="27"/>
    <n v="18"/>
    <n v="0"/>
    <n v="0"/>
    <n v="39"/>
    <n v="33"/>
    <n v="25"/>
    <n v="36"/>
    <n v="0"/>
    <n v="0"/>
    <n v="2"/>
    <n v="30"/>
    <n v="0"/>
    <n v="28"/>
    <n v="27"/>
    <n v="1"/>
    <n v="26"/>
    <n v="20"/>
    <n v="36"/>
    <n v="10"/>
    <n v="1"/>
    <n v="22"/>
    <n v="29"/>
    <n v="0"/>
    <n v="0"/>
    <n v="11"/>
    <n v="29"/>
    <x v="2"/>
  </r>
  <r>
    <x v="95"/>
    <x v="3"/>
    <x v="4"/>
    <n v="603"/>
    <n v="112"/>
    <n v="214"/>
    <n v="212"/>
    <n v="65"/>
    <n v="0"/>
    <n v="0.36"/>
    <n v="0.57999999999999996"/>
    <n v="0.73"/>
    <n v="0.85"/>
    <n v="0.94000000000000006"/>
    <n v="0.74"/>
    <n v="0.92"/>
    <n v="0.77"/>
    <n v="0.73"/>
    <n v="0.72"/>
    <n v="0.65"/>
    <n v="0.88"/>
    <n v="0.92"/>
    <n v="0.32"/>
    <n v="0.45"/>
    <n v="0.8"/>
    <n v="0.89"/>
    <n v="8"/>
    <n v="36"/>
    <n v="0"/>
    <n v="40"/>
    <n v="33"/>
    <n v="27"/>
    <n v="0"/>
    <n v="37"/>
    <n v="14"/>
    <n v="19"/>
    <n v="0"/>
    <n v="19"/>
    <n v="22"/>
    <n v="0"/>
    <n v="6"/>
    <n v="0"/>
    <n v="0"/>
    <n v="15"/>
    <n v="3"/>
    <n v="0"/>
    <n v="39"/>
    <n v="32"/>
    <n v="36"/>
    <n v="27"/>
    <n v="22"/>
    <n v="0"/>
    <n v="0"/>
    <n v="10"/>
    <n v="30"/>
    <n v="16"/>
    <n v="15"/>
    <n v="8"/>
    <n v="0"/>
    <n v="16"/>
    <n v="17"/>
    <n v="36"/>
    <n v="7"/>
    <n v="0"/>
    <n v="0"/>
    <n v="13"/>
    <x v="2"/>
  </r>
  <r>
    <x v="96"/>
    <x v="3"/>
    <x v="5"/>
    <n v="578"/>
    <n v="138"/>
    <n v="173"/>
    <n v="83"/>
    <n v="181"/>
    <n v="0"/>
    <n v="0.3"/>
    <n v="0.66"/>
    <n v="0.74"/>
    <n v="0.87"/>
    <n v="0.95000000000000007"/>
    <n v="0.89"/>
    <n v="0.6"/>
    <n v="0.64"/>
    <n v="0.61"/>
    <n v="0.49"/>
    <n v="0.97"/>
    <n v="0.85"/>
    <n v="1"/>
    <n v="0.44"/>
    <n v="0.39"/>
    <n v="0.65"/>
    <n v="0.73"/>
    <n v="0"/>
    <n v="26"/>
    <n v="0"/>
    <n v="35"/>
    <n v="24"/>
    <n v="38"/>
    <n v="19"/>
    <n v="15"/>
    <n v="0"/>
    <n v="16"/>
    <n v="3"/>
    <n v="23"/>
    <n v="0"/>
    <n v="27"/>
    <n v="14"/>
    <n v="33"/>
    <n v="0"/>
    <n v="37"/>
    <n v="32"/>
    <n v="15"/>
    <n v="0"/>
    <n v="0"/>
    <n v="12"/>
    <n v="3"/>
    <n v="0"/>
    <n v="13"/>
    <n v="21"/>
    <n v="11"/>
    <n v="14"/>
    <n v="9"/>
    <n v="4"/>
    <n v="20"/>
    <n v="36"/>
    <n v="0"/>
    <n v="29"/>
    <n v="23"/>
    <n v="6"/>
    <n v="0"/>
    <n v="20"/>
    <n v="0"/>
    <x v="2"/>
  </r>
  <r>
    <x v="97"/>
    <x v="3"/>
    <x v="6"/>
    <n v="552"/>
    <n v="163"/>
    <n v="107"/>
    <n v="122"/>
    <n v="146"/>
    <n v="1"/>
    <n v="0.28999999999999998"/>
    <n v="0.64"/>
    <n v="0.72"/>
    <n v="0.87"/>
    <n v="0.99"/>
    <n v="0.70000000000000007"/>
    <n v="0.78"/>
    <n v="0.54"/>
    <n v="0.31"/>
    <n v="0.62"/>
    <n v="0.9"/>
    <n v="0.31"/>
    <n v="0.85"/>
    <n v="0.83000000000000007"/>
    <n v="0.57999999999999996"/>
    <n v="0.92"/>
    <n v="0.42"/>
    <n v="14"/>
    <n v="30"/>
    <n v="0"/>
    <n v="0"/>
    <n v="0"/>
    <n v="15"/>
    <n v="7"/>
    <n v="0"/>
    <n v="24"/>
    <n v="17"/>
    <n v="14"/>
    <n v="29"/>
    <n v="22"/>
    <n v="29"/>
    <n v="7"/>
    <n v="0"/>
    <n v="14"/>
    <n v="0"/>
    <n v="10"/>
    <n v="35"/>
    <n v="6"/>
    <n v="28"/>
    <n v="0"/>
    <n v="6"/>
    <n v="32"/>
    <n v="7"/>
    <n v="9"/>
    <n v="24"/>
    <n v="5"/>
    <n v="5"/>
    <n v="5"/>
    <n v="26"/>
    <n v="0"/>
    <n v="36"/>
    <n v="31"/>
    <n v="14"/>
    <n v="0"/>
    <n v="27"/>
    <n v="21"/>
    <n v="3"/>
    <x v="2"/>
  </r>
  <r>
    <x v="98"/>
    <x v="3"/>
    <x v="7"/>
    <n v="521.00000000000011"/>
    <n v="116.00000000000011"/>
    <n v="97"/>
    <n v="141"/>
    <n v="145"/>
    <n v="1"/>
    <n v="0.2"/>
    <n v="0.51"/>
    <n v="0.71"/>
    <n v="0.83000000000000007"/>
    <n v="0.99"/>
    <n v="0.97"/>
    <n v="0.59"/>
    <n v="0.69000000000000006"/>
    <n v="0.46"/>
    <n v="0.75"/>
    <n v="0.49"/>
    <n v="0.75"/>
    <n v="0.57000000000000006"/>
    <n v="0.39"/>
    <n v="0.70000000000000007"/>
    <n v="0.9"/>
    <n v="0.95000000000000007"/>
    <n v="0"/>
    <n v="26"/>
    <n v="0"/>
    <n v="4"/>
    <n v="11"/>
    <n v="0"/>
    <n v="33"/>
    <n v="20"/>
    <n v="0"/>
    <n v="3"/>
    <n v="22"/>
    <n v="9"/>
    <n v="32"/>
    <n v="8"/>
    <n v="17"/>
    <n v="18"/>
    <n v="22"/>
    <n v="16"/>
    <n v="5"/>
    <n v="18"/>
    <n v="33"/>
    <n v="0"/>
    <n v="0"/>
    <n v="20"/>
    <n v="1"/>
    <n v="2"/>
    <n v="26"/>
    <n v="4"/>
    <n v="33"/>
    <n v="22"/>
    <n v="14"/>
    <n v="20"/>
    <n v="12"/>
    <n v="7"/>
    <n v="6"/>
    <n v="26"/>
    <n v="7.0000000000001137"/>
    <n v="8"/>
    <n v="16"/>
    <n v="0"/>
    <x v="2"/>
  </r>
  <r>
    <x v="99"/>
    <x v="3"/>
    <x v="8"/>
    <n v="488.00000000000011"/>
    <n v="88"/>
    <n v="137.00000000000011"/>
    <n v="145"/>
    <n v="94"/>
    <n v="0"/>
    <n v="0.4"/>
    <n v="0.5"/>
    <n v="0.78"/>
    <n v="0.8"/>
    <n v="0.94000000000000006"/>
    <n v="0.73"/>
    <n v="0.92"/>
    <n v="0.71"/>
    <n v="0.79"/>
    <n v="0.28000000000000003"/>
    <n v="0.65"/>
    <n v="0.59"/>
    <n v="0.94000000000000006"/>
    <n v="0.65"/>
    <n v="0.9"/>
    <n v="0.32"/>
    <n v="0.94000000000000006"/>
    <n v="10.000000000000114"/>
    <n v="18"/>
    <n v="0"/>
    <n v="23"/>
    <n v="13"/>
    <n v="0"/>
    <n v="29"/>
    <n v="12"/>
    <n v="0"/>
    <n v="32"/>
    <n v="24"/>
    <n v="0"/>
    <n v="30"/>
    <n v="0"/>
    <n v="16"/>
    <n v="0"/>
    <n v="0"/>
    <n v="22"/>
    <n v="5"/>
    <n v="21"/>
    <n v="0"/>
    <n v="20"/>
    <n v="4"/>
    <n v="12"/>
    <n v="13"/>
    <n v="17"/>
    <n v="30"/>
    <n v="30"/>
    <n v="2"/>
    <n v="17"/>
    <n v="14"/>
    <n v="3"/>
    <n v="2"/>
    <n v="25"/>
    <n v="1"/>
    <n v="0"/>
    <n v="0"/>
    <n v="0"/>
    <n v="24"/>
    <n v="19"/>
    <x v="2"/>
  </r>
  <r>
    <x v="100"/>
    <x v="3"/>
    <x v="9"/>
    <n v="449.00000000000006"/>
    <n v="175"/>
    <n v="61.000000000000057"/>
    <n v="87"/>
    <n v="115"/>
    <n v="1"/>
    <n v="0.27"/>
    <n v="0.59"/>
    <n v="0.71"/>
    <n v="0.8"/>
    <n v="0.99"/>
    <n v="0.98"/>
    <n v="0.9"/>
    <n v="0.57999999999999996"/>
    <n v="0.71"/>
    <n v="0.63"/>
    <n v="0.62"/>
    <n v="0.98"/>
    <n v="0.89"/>
    <n v="0.98"/>
    <n v="0.28000000000000003"/>
    <n v="0.59"/>
    <n v="0.86"/>
    <n v="0"/>
    <n v="0"/>
    <n v="12"/>
    <n v="11.000000000000057"/>
    <n v="0"/>
    <n v="0"/>
    <n v="10"/>
    <n v="23"/>
    <n v="5"/>
    <n v="0"/>
    <n v="11"/>
    <n v="0"/>
    <n v="5"/>
    <n v="9"/>
    <n v="29"/>
    <n v="0"/>
    <n v="18"/>
    <n v="5"/>
    <n v="23"/>
    <n v="26"/>
    <n v="9"/>
    <n v="12"/>
    <n v="23"/>
    <n v="22"/>
    <n v="0"/>
    <n v="0"/>
    <n v="21"/>
    <n v="0"/>
    <n v="0"/>
    <n v="0"/>
    <n v="0"/>
    <n v="26"/>
    <n v="21"/>
    <n v="10"/>
    <n v="14"/>
    <n v="11"/>
    <n v="29"/>
    <n v="17"/>
    <n v="26"/>
    <n v="21"/>
    <x v="2"/>
  </r>
  <r>
    <x v="101"/>
    <x v="3"/>
    <x v="10"/>
    <n v="400"/>
    <n v="89"/>
    <n v="89"/>
    <n v="126"/>
    <n v="74"/>
    <n v="0"/>
    <n v="0.24"/>
    <n v="0.51"/>
    <n v="0.72"/>
    <n v="0.82000000000000006"/>
    <n v="0.95000000000000007"/>
    <n v="0.93"/>
    <n v="0.78"/>
    <n v="0.6"/>
    <n v="0.51"/>
    <n v="0.65"/>
    <n v="0.68"/>
    <n v="0.99"/>
    <n v="0.59"/>
    <n v="0.4"/>
    <n v="0.91"/>
    <n v="0.89"/>
    <n v="0.25"/>
    <n v="0"/>
    <n v="15"/>
    <n v="24"/>
    <n v="4"/>
    <n v="7"/>
    <n v="0"/>
    <n v="22"/>
    <n v="15"/>
    <n v="2"/>
    <n v="0"/>
    <n v="22"/>
    <n v="4"/>
    <n v="0"/>
    <n v="26"/>
    <n v="16"/>
    <n v="3"/>
    <n v="5"/>
    <n v="0"/>
    <n v="12"/>
    <n v="8"/>
    <n v="19"/>
    <n v="18"/>
    <n v="9"/>
    <n v="11"/>
    <n v="8"/>
    <n v="16"/>
    <n v="24"/>
    <n v="18"/>
    <n v="0"/>
    <n v="3"/>
    <n v="0"/>
    <n v="0"/>
    <n v="20"/>
    <n v="19"/>
    <n v="0"/>
    <n v="0"/>
    <n v="2"/>
    <n v="18"/>
    <n v="16"/>
    <n v="14"/>
    <x v="2"/>
  </r>
  <r>
    <x v="102"/>
    <x v="3"/>
    <x v="11"/>
    <n v="349.00000000000006"/>
    <n v="84"/>
    <n v="114"/>
    <n v="68.000000000000057"/>
    <n v="76"/>
    <n v="0"/>
    <n v="0.46"/>
    <n v="0.56000000000000005"/>
    <n v="0.79"/>
    <n v="0.84"/>
    <n v="0.91"/>
    <n v="0.73"/>
    <n v="0.75"/>
    <n v="0.55000000000000004"/>
    <n v="0.94000000000000006"/>
    <n v="0.98"/>
    <n v="0.67"/>
    <n v="0.41000000000000003"/>
    <n v="0.94000000000000006"/>
    <n v="0.82000000000000006"/>
    <n v="0.37"/>
    <n v="0.6"/>
    <n v="0.85"/>
    <n v="12"/>
    <n v="23"/>
    <n v="13"/>
    <n v="5"/>
    <n v="12"/>
    <n v="21"/>
    <n v="7"/>
    <n v="0"/>
    <n v="19"/>
    <n v="2"/>
    <n v="7"/>
    <n v="19"/>
    <n v="8"/>
    <n v="14"/>
    <n v="5"/>
    <n v="10"/>
    <n v="13"/>
    <n v="3"/>
    <n v="4"/>
    <n v="0"/>
    <n v="2"/>
    <n v="15"/>
    <n v="12"/>
    <n v="14"/>
    <n v="0"/>
    <n v="0"/>
    <n v="6"/>
    <n v="11.000000000000057"/>
    <n v="8"/>
    <n v="0"/>
    <n v="0"/>
    <n v="1"/>
    <n v="11"/>
    <n v="16"/>
    <n v="20"/>
    <n v="0"/>
    <n v="5"/>
    <n v="11"/>
    <n v="12"/>
    <n v="8"/>
    <x v="2"/>
  </r>
  <r>
    <x v="103"/>
    <x v="3"/>
    <x v="12"/>
    <n v="303.00000000000006"/>
    <n v="79"/>
    <n v="60"/>
    <n v="67.000000000000057"/>
    <n v="81"/>
    <n v="0"/>
    <n v="0.37"/>
    <n v="0.54"/>
    <n v="0.77"/>
    <n v="0.9"/>
    <n v="0.92"/>
    <n v="0.62"/>
    <n v="0.9"/>
    <n v="0.69000000000000006"/>
    <n v="0.47000000000000003"/>
    <n v="0.68"/>
    <n v="0.72"/>
    <n v="0.95000000000000007"/>
    <n v="0.9"/>
    <n v="0.8"/>
    <n v="0.94000000000000006"/>
    <n v="0.49"/>
    <n v="0.31"/>
    <n v="0"/>
    <n v="0"/>
    <n v="11"/>
    <n v="16"/>
    <n v="19"/>
    <n v="14"/>
    <n v="0"/>
    <n v="0"/>
    <n v="0"/>
    <n v="0"/>
    <n v="16"/>
    <n v="0"/>
    <n v="0"/>
    <n v="13"/>
    <n v="20"/>
    <n v="16"/>
    <n v="0"/>
    <n v="13"/>
    <n v="14"/>
    <n v="5"/>
    <n v="11"/>
    <n v="1"/>
    <n v="18"/>
    <n v="7.0000000000000568"/>
    <n v="0"/>
    <n v="0"/>
    <n v="10"/>
    <n v="0"/>
    <n v="0"/>
    <n v="20"/>
    <n v="13"/>
    <n v="12"/>
    <n v="6"/>
    <n v="1"/>
    <n v="9"/>
    <n v="7"/>
    <n v="19"/>
    <n v="0"/>
    <n v="0"/>
    <n v="12"/>
    <x v="2"/>
  </r>
  <r>
    <x v="104"/>
    <x v="3"/>
    <x v="13"/>
    <n v="268"/>
    <n v="61"/>
    <n v="66"/>
    <n v="69"/>
    <n v="68"/>
    <n v="0"/>
    <n v="0.25"/>
    <n v="0.54"/>
    <n v="0.78"/>
    <n v="0.88"/>
    <n v="0.92"/>
    <n v="0.69000000000000006"/>
    <n v="0.79"/>
    <n v="0.66"/>
    <n v="0.6"/>
    <n v="0.59"/>
    <n v="0.92"/>
    <n v="0.76"/>
    <n v="0.36"/>
    <n v="0.93"/>
    <n v="0.56000000000000005"/>
    <n v="0.54"/>
    <n v="0.92"/>
    <n v="9"/>
    <n v="8"/>
    <n v="1"/>
    <n v="16"/>
    <n v="0"/>
    <n v="11"/>
    <n v="7"/>
    <n v="13"/>
    <n v="0"/>
    <n v="1"/>
    <n v="4"/>
    <n v="17"/>
    <n v="11"/>
    <n v="14"/>
    <n v="0"/>
    <n v="13"/>
    <n v="2"/>
    <n v="10"/>
    <n v="1"/>
    <n v="0"/>
    <n v="12"/>
    <n v="16"/>
    <n v="11"/>
    <n v="7"/>
    <n v="0"/>
    <n v="3"/>
    <n v="5"/>
    <n v="15"/>
    <n v="0"/>
    <n v="0"/>
    <n v="13"/>
    <n v="0"/>
    <n v="0"/>
    <n v="10"/>
    <n v="0"/>
    <n v="0"/>
    <n v="0"/>
    <n v="15"/>
    <n v="10"/>
    <n v="13"/>
    <x v="2"/>
  </r>
  <r>
    <x v="105"/>
    <x v="3"/>
    <x v="14"/>
    <n v="237.00000000000003"/>
    <n v="77.000000000000028"/>
    <n v="44"/>
    <n v="73"/>
    <n v="43"/>
    <n v="0"/>
    <n v="0.43"/>
    <n v="0.56000000000000005"/>
    <n v="0.77"/>
    <n v="0.83000000000000007"/>
    <n v="0.91"/>
    <n v="0.71"/>
    <n v="0.77"/>
    <n v="0.41000000000000003"/>
    <n v="0.73"/>
    <n v="0.65"/>
    <n v="0.98"/>
    <n v="0.59"/>
    <n v="0.9"/>
    <n v="0.9"/>
    <n v="0.88"/>
    <n v="0.26"/>
    <n v="0.57000000000000006"/>
    <n v="0"/>
    <n v="0"/>
    <n v="0"/>
    <n v="9"/>
    <n v="1"/>
    <n v="6"/>
    <n v="4"/>
    <n v="15"/>
    <n v="9"/>
    <n v="0"/>
    <n v="0"/>
    <n v="4"/>
    <n v="1"/>
    <n v="10"/>
    <n v="14"/>
    <n v="0"/>
    <n v="6"/>
    <n v="0"/>
    <n v="8"/>
    <n v="0"/>
    <n v="15"/>
    <n v="11"/>
    <n v="0"/>
    <n v="0"/>
    <n v="2"/>
    <n v="14"/>
    <n v="13"/>
    <n v="6"/>
    <n v="10"/>
    <n v="2"/>
    <n v="10"/>
    <n v="15"/>
    <n v="14"/>
    <n v="7"/>
    <n v="1.0000000000000284"/>
    <n v="0"/>
    <n v="8"/>
    <n v="6"/>
    <n v="10"/>
    <n v="6"/>
    <x v="2"/>
  </r>
  <r>
    <x v="106"/>
    <x v="3"/>
    <x v="15"/>
    <n v="217.99999999999997"/>
    <n v="57.999999999999972"/>
    <n v="63"/>
    <n v="59"/>
    <n v="38"/>
    <n v="0"/>
    <n v="0.44"/>
    <n v="0.64"/>
    <n v="0.74"/>
    <n v="0.89"/>
    <n v="0.95000000000000007"/>
    <n v="0.57000000000000006"/>
    <n v="0.91"/>
    <n v="0.79"/>
    <n v="0.85"/>
    <n v="0.6"/>
    <n v="0.79"/>
    <n v="1"/>
    <n v="0.74"/>
    <n v="0.6"/>
    <n v="0.54"/>
    <n v="0.98"/>
    <n v="0.34"/>
    <n v="12"/>
    <n v="6"/>
    <n v="1"/>
    <n v="0"/>
    <n v="0"/>
    <n v="14"/>
    <n v="10"/>
    <n v="7"/>
    <n v="12"/>
    <n v="1"/>
    <n v="0"/>
    <n v="1"/>
    <n v="0"/>
    <n v="0"/>
    <n v="8"/>
    <n v="0"/>
    <n v="13"/>
    <n v="5"/>
    <n v="11"/>
    <n v="0"/>
    <n v="6"/>
    <n v="8"/>
    <n v="0"/>
    <n v="13"/>
    <n v="10"/>
    <n v="9"/>
    <n v="11"/>
    <n v="0"/>
    <n v="2"/>
    <n v="0"/>
    <n v="8"/>
    <n v="9"/>
    <n v="4"/>
    <n v="0"/>
    <n v="0"/>
    <n v="0"/>
    <n v="10"/>
    <n v="13.999999999999972"/>
    <n v="13"/>
    <n v="0"/>
    <x v="2"/>
  </r>
  <r>
    <x v="107"/>
    <x v="3"/>
    <x v="16"/>
    <n v="211.00000000000006"/>
    <n v="52"/>
    <n v="55"/>
    <n v="72.000000000000057"/>
    <n v="32"/>
    <n v="0"/>
    <n v="0.42"/>
    <n v="0.70000000000000007"/>
    <n v="0.76"/>
    <n v="0.82000000000000006"/>
    <n v="0.91"/>
    <n v="0.92"/>
    <n v="0.6"/>
    <n v="0.65"/>
    <n v="0.5"/>
    <n v="0.81"/>
    <n v="0.6"/>
    <n v="0.72"/>
    <n v="0.88"/>
    <n v="0.45"/>
    <n v="0.55000000000000004"/>
    <n v="0.36"/>
    <n v="1"/>
    <n v="6"/>
    <n v="14"/>
    <n v="4"/>
    <n v="6"/>
    <n v="0"/>
    <n v="0"/>
    <n v="11"/>
    <n v="1"/>
    <n v="6"/>
    <n v="7"/>
    <n v="0"/>
    <n v="8"/>
    <n v="5"/>
    <n v="0"/>
    <n v="0"/>
    <n v="0"/>
    <n v="1"/>
    <n v="13"/>
    <n v="0"/>
    <n v="5"/>
    <n v="10"/>
    <n v="8"/>
    <n v="13"/>
    <n v="12"/>
    <n v="6.0000000000000568"/>
    <n v="2"/>
    <n v="4"/>
    <n v="0"/>
    <n v="13"/>
    <n v="4"/>
    <n v="14"/>
    <n v="0"/>
    <n v="7"/>
    <n v="3"/>
    <n v="3"/>
    <n v="0"/>
    <n v="12"/>
    <n v="13"/>
    <n v="0"/>
    <n v="0"/>
    <x v="2"/>
  </r>
  <r>
    <x v="108"/>
    <x v="3"/>
    <x v="17"/>
    <n v="213"/>
    <n v="45"/>
    <n v="62"/>
    <n v="62"/>
    <n v="44"/>
    <n v="0"/>
    <n v="0.4"/>
    <n v="0.66"/>
    <n v="0.73"/>
    <n v="0.84"/>
    <n v="0.9"/>
    <n v="0.65"/>
    <n v="0.61"/>
    <n v="0.59"/>
    <n v="0.86"/>
    <n v="0.76"/>
    <n v="0.5"/>
    <n v="0.47000000000000003"/>
    <n v="0.3"/>
    <n v="0.9"/>
    <n v="0.97"/>
    <n v="0.94000000000000006"/>
    <n v="0.92"/>
    <n v="13"/>
    <n v="0"/>
    <n v="0"/>
    <n v="0"/>
    <n v="14"/>
    <n v="8"/>
    <n v="1"/>
    <n v="12"/>
    <n v="14"/>
    <n v="0"/>
    <n v="0"/>
    <n v="7"/>
    <n v="2"/>
    <n v="13"/>
    <n v="0"/>
    <n v="9"/>
    <n v="5"/>
    <n v="6"/>
    <n v="2"/>
    <n v="0"/>
    <n v="7"/>
    <n v="5"/>
    <n v="8"/>
    <n v="11"/>
    <n v="4"/>
    <n v="7"/>
    <n v="6"/>
    <n v="0"/>
    <n v="2"/>
    <n v="12"/>
    <n v="4"/>
    <n v="12"/>
    <n v="9"/>
    <n v="0"/>
    <n v="4"/>
    <n v="3"/>
    <n v="3"/>
    <n v="0"/>
    <n v="2"/>
    <n v="8"/>
    <x v="2"/>
  </r>
  <r>
    <x v="109"/>
    <x v="3"/>
    <x v="18"/>
    <n v="223.00000000000006"/>
    <n v="43"/>
    <n v="74"/>
    <n v="69"/>
    <n v="23"/>
    <n v="0"/>
    <n v="0.28000000000000003"/>
    <n v="0.5"/>
    <n v="0.70000000000000007"/>
    <n v="0.85"/>
    <n v="0.98"/>
    <n v="0.67"/>
    <n v="0.79"/>
    <n v="0.57999999999999996"/>
    <n v="0.91"/>
    <n v="0.21"/>
    <n v="0.63"/>
    <n v="0.96"/>
    <n v="0.54"/>
    <n v="0.43"/>
    <n v="0.8"/>
    <n v="0.91"/>
    <n v="0.99"/>
    <n v="12"/>
    <n v="14"/>
    <n v="14"/>
    <n v="7"/>
    <n v="10"/>
    <n v="0"/>
    <n v="4"/>
    <n v="8"/>
    <n v="0"/>
    <n v="5"/>
    <n v="14.000000000000057"/>
    <n v="7"/>
    <n v="0"/>
    <n v="0"/>
    <n v="0"/>
    <n v="0"/>
    <n v="0"/>
    <n v="6"/>
    <n v="1"/>
    <n v="9"/>
    <n v="0"/>
    <n v="13"/>
    <n v="13"/>
    <n v="0"/>
    <n v="5"/>
    <n v="9"/>
    <n v="14"/>
    <n v="4"/>
    <n v="2"/>
    <n v="9"/>
    <n v="0"/>
    <n v="13"/>
    <n v="11"/>
    <n v="0"/>
    <n v="7"/>
    <n v="0"/>
    <n v="0"/>
    <n v="0"/>
    <n v="7"/>
    <n v="5"/>
    <x v="2"/>
  </r>
  <r>
    <x v="110"/>
    <x v="3"/>
    <x v="19"/>
    <n v="240.00000000000003"/>
    <n v="51"/>
    <n v="78"/>
    <n v="67"/>
    <n v="44.000000000000028"/>
    <n v="0"/>
    <n v="0.5"/>
    <n v="0.57000000000000006"/>
    <n v="0.70000000000000007"/>
    <n v="0.88"/>
    <n v="0.93"/>
    <n v="0.98"/>
    <n v="0.62"/>
    <n v="0.64"/>
    <n v="1"/>
    <n v="0.72"/>
    <n v="0.70000000000000007"/>
    <n v="0.76"/>
    <n v="0.94000000000000006"/>
    <n v="0.76"/>
    <n v="0.36"/>
    <n v="0.4"/>
    <n v="0.97"/>
    <n v="14"/>
    <n v="12"/>
    <n v="0"/>
    <n v="0"/>
    <n v="2"/>
    <n v="13"/>
    <n v="0"/>
    <n v="14"/>
    <n v="12"/>
    <n v="11"/>
    <n v="0"/>
    <n v="13.000000000000028"/>
    <n v="11"/>
    <n v="0"/>
    <n v="4"/>
    <n v="0"/>
    <n v="0"/>
    <n v="0"/>
    <n v="16"/>
    <n v="0"/>
    <n v="10"/>
    <n v="12"/>
    <n v="14"/>
    <n v="6"/>
    <n v="1"/>
    <n v="3"/>
    <n v="0"/>
    <n v="9"/>
    <n v="4"/>
    <n v="8"/>
    <n v="8"/>
    <n v="0"/>
    <n v="0"/>
    <n v="10"/>
    <n v="3"/>
    <n v="0"/>
    <n v="13"/>
    <n v="3"/>
    <n v="5"/>
    <n v="9"/>
    <x v="2"/>
  </r>
  <r>
    <x v="111"/>
    <x v="3"/>
    <x v="20"/>
    <n v="269.00000000000006"/>
    <n v="45"/>
    <n v="66.000000000000057"/>
    <n v="64"/>
    <n v="88"/>
    <n v="0"/>
    <n v="0.36"/>
    <n v="0.69000000000000006"/>
    <n v="0.78"/>
    <n v="0.82000000000000006"/>
    <n v="0.94000000000000006"/>
    <n v="0.85"/>
    <n v="0.78"/>
    <n v="0.69000000000000006"/>
    <n v="0.4"/>
    <n v="0.98"/>
    <n v="0.77"/>
    <n v="0.85"/>
    <n v="0.52"/>
    <n v="0.71"/>
    <n v="0.96"/>
    <n v="0.70000000000000007"/>
    <n v="0.25"/>
    <n v="0"/>
    <n v="10"/>
    <n v="12"/>
    <n v="9"/>
    <n v="17"/>
    <n v="1"/>
    <n v="11.000000000000057"/>
    <n v="4"/>
    <n v="0"/>
    <n v="2"/>
    <n v="6"/>
    <n v="11"/>
    <n v="0"/>
    <n v="8"/>
    <n v="13"/>
    <n v="15"/>
    <n v="2"/>
    <n v="14"/>
    <n v="14"/>
    <n v="11"/>
    <n v="0"/>
    <n v="14"/>
    <n v="1"/>
    <n v="9"/>
    <n v="0"/>
    <n v="17"/>
    <n v="2"/>
    <n v="4"/>
    <n v="0"/>
    <n v="17"/>
    <n v="0"/>
    <n v="4"/>
    <n v="1"/>
    <n v="9"/>
    <n v="12"/>
    <n v="0"/>
    <n v="14"/>
    <n v="5"/>
    <n v="0"/>
    <n v="0"/>
    <x v="2"/>
  </r>
  <r>
    <x v="112"/>
    <x v="3"/>
    <x v="21"/>
    <n v="300.00000000000006"/>
    <n v="46"/>
    <n v="111"/>
    <n v="58"/>
    <n v="77.000000000000057"/>
    <n v="0"/>
    <n v="0.45"/>
    <n v="0.51"/>
    <n v="0.75"/>
    <n v="0.81"/>
    <n v="0.9"/>
    <n v="0.79"/>
    <n v="0.92"/>
    <n v="1"/>
    <n v="0.6"/>
    <n v="0.69000000000000006"/>
    <n v="0.25"/>
    <n v="0.99"/>
    <n v="0.98"/>
    <n v="0.88"/>
    <n v="0.4"/>
    <n v="0.51"/>
    <n v="0.85"/>
    <n v="0"/>
    <n v="12"/>
    <n v="19"/>
    <n v="11"/>
    <n v="16"/>
    <n v="16"/>
    <n v="0"/>
    <n v="20"/>
    <n v="11"/>
    <n v="6"/>
    <n v="8"/>
    <n v="14"/>
    <n v="0"/>
    <n v="8"/>
    <n v="2"/>
    <n v="18"/>
    <n v="14.000000000000057"/>
    <n v="17"/>
    <n v="0"/>
    <n v="4"/>
    <n v="0"/>
    <n v="0"/>
    <n v="9"/>
    <n v="9"/>
    <n v="15"/>
    <n v="0"/>
    <n v="19"/>
    <n v="5"/>
    <n v="0"/>
    <n v="1"/>
    <n v="4"/>
    <n v="9"/>
    <n v="0"/>
    <n v="10"/>
    <n v="6"/>
    <n v="0"/>
    <n v="0"/>
    <n v="6"/>
    <n v="8"/>
    <n v="3"/>
    <x v="2"/>
  </r>
  <r>
    <x v="113"/>
    <x v="3"/>
    <x v="22"/>
    <n v="336.00000000000011"/>
    <n v="119"/>
    <n v="79"/>
    <n v="92.000000000000114"/>
    <n v="46"/>
    <n v="0"/>
    <n v="0.45"/>
    <n v="0.62"/>
    <n v="0.75"/>
    <n v="0.82000000000000006"/>
    <n v="0.96"/>
    <n v="0.67"/>
    <n v="0.67"/>
    <n v="0.74"/>
    <n v="0.98"/>
    <n v="0.44"/>
    <n v="0.72"/>
    <n v="0.93"/>
    <n v="0.83000000000000007"/>
    <n v="0.97"/>
    <n v="0.28999999999999998"/>
    <n v="0.9"/>
    <n v="0.56000000000000005"/>
    <n v="0"/>
    <n v="9"/>
    <n v="8"/>
    <n v="0"/>
    <n v="7"/>
    <n v="21"/>
    <n v="11"/>
    <n v="20"/>
    <n v="3"/>
    <n v="0"/>
    <n v="0"/>
    <n v="10"/>
    <n v="14"/>
    <n v="0"/>
    <n v="0"/>
    <n v="0"/>
    <n v="19"/>
    <n v="0"/>
    <n v="1"/>
    <n v="2"/>
    <n v="0"/>
    <n v="22"/>
    <n v="17"/>
    <n v="3"/>
    <n v="2"/>
    <n v="14.000000000000114"/>
    <n v="12"/>
    <n v="3"/>
    <n v="2"/>
    <n v="17"/>
    <n v="4"/>
    <n v="0"/>
    <n v="9"/>
    <n v="15"/>
    <n v="19"/>
    <n v="20"/>
    <n v="0"/>
    <n v="21"/>
    <n v="10"/>
    <n v="21"/>
    <x v="2"/>
  </r>
  <r>
    <x v="114"/>
    <x v="3"/>
    <x v="23"/>
    <n v="381"/>
    <n v="125"/>
    <n v="70"/>
    <n v="109"/>
    <n v="75"/>
    <n v="0"/>
    <n v="0.15"/>
    <n v="0.67"/>
    <n v="0.72"/>
    <n v="0.85"/>
    <n v="0.99"/>
    <n v="0.8"/>
    <n v="0.6"/>
    <n v="0.9"/>
    <n v="0.71"/>
    <n v="0.72"/>
    <n v="0.78"/>
    <n v="0.91"/>
    <n v="0.41000000000000003"/>
    <n v="0.45"/>
    <n v="0.86"/>
    <n v="0.8"/>
    <n v="0.86"/>
    <n v="19"/>
    <n v="8"/>
    <n v="0"/>
    <n v="13"/>
    <n v="9"/>
    <n v="19"/>
    <n v="0"/>
    <n v="0"/>
    <n v="0"/>
    <n v="2"/>
    <n v="2"/>
    <n v="14"/>
    <n v="3"/>
    <n v="0"/>
    <n v="0"/>
    <n v="11"/>
    <n v="11"/>
    <n v="0"/>
    <n v="24"/>
    <n v="12"/>
    <n v="0"/>
    <n v="12"/>
    <n v="2"/>
    <n v="16"/>
    <n v="25"/>
    <n v="12"/>
    <n v="25"/>
    <n v="8"/>
    <n v="9"/>
    <n v="0"/>
    <n v="24"/>
    <n v="19"/>
    <n v="6"/>
    <n v="7"/>
    <n v="17"/>
    <n v="20"/>
    <n v="2"/>
    <n v="0"/>
    <n v="5"/>
    <n v="25"/>
    <x v="2"/>
  </r>
  <r>
    <x v="115"/>
    <x v="3"/>
    <x v="24"/>
    <n v="436.99999999999994"/>
    <n v="118"/>
    <n v="113"/>
    <n v="126"/>
    <n v="71.999999999999943"/>
    <n v="0"/>
    <n v="0.4"/>
    <n v="0.66"/>
    <n v="0.74"/>
    <n v="0.88"/>
    <n v="0.95000000000000007"/>
    <n v="0.70000000000000007"/>
    <n v="0.4"/>
    <n v="0.57000000000000006"/>
    <n v="0.79"/>
    <n v="0.64"/>
    <n v="0.94000000000000006"/>
    <n v="0.71"/>
    <n v="0.99"/>
    <n v="0.9"/>
    <n v="0.52"/>
    <n v="0.79"/>
    <n v="0.35000000000000003"/>
    <n v="20"/>
    <n v="16"/>
    <n v="0"/>
    <n v="9"/>
    <n v="3"/>
    <n v="22"/>
    <n v="29"/>
    <n v="1"/>
    <n v="4"/>
    <n v="9"/>
    <n v="8"/>
    <n v="16"/>
    <n v="7.9999999999999432"/>
    <n v="4"/>
    <n v="9"/>
    <n v="0"/>
    <n v="8"/>
    <n v="4"/>
    <n v="0"/>
    <n v="23"/>
    <n v="0"/>
    <n v="24"/>
    <n v="9"/>
    <n v="0"/>
    <n v="21"/>
    <n v="16"/>
    <n v="16"/>
    <n v="12"/>
    <n v="5"/>
    <n v="23"/>
    <n v="11"/>
    <n v="8"/>
    <n v="5"/>
    <n v="3"/>
    <n v="6"/>
    <n v="2"/>
    <n v="28"/>
    <n v="28"/>
    <n v="10"/>
    <n v="17"/>
    <x v="2"/>
  </r>
  <r>
    <x v="116"/>
    <x v="3"/>
    <x v="25"/>
    <n v="491"/>
    <n v="89"/>
    <n v="149"/>
    <n v="117"/>
    <n v="126"/>
    <n v="0"/>
    <n v="0.44"/>
    <n v="0.64"/>
    <n v="0.73"/>
    <n v="0.88"/>
    <n v="0.95000000000000007"/>
    <n v="0.69000000000000006"/>
    <n v="0.56000000000000005"/>
    <n v="0.73"/>
    <n v="0.64"/>
    <n v="0.55000000000000004"/>
    <n v="0.96"/>
    <n v="0.87"/>
    <n v="0.48"/>
    <n v="0.96"/>
    <n v="0.97"/>
    <n v="0.45"/>
    <n v="0.71"/>
    <n v="10"/>
    <n v="30"/>
    <n v="8"/>
    <n v="26"/>
    <n v="7"/>
    <n v="32"/>
    <n v="8"/>
    <n v="0"/>
    <n v="24"/>
    <n v="4"/>
    <n v="10"/>
    <n v="23"/>
    <n v="21"/>
    <n v="8"/>
    <n v="11"/>
    <n v="0"/>
    <n v="18"/>
    <n v="3"/>
    <n v="14"/>
    <n v="28"/>
    <n v="20"/>
    <n v="25"/>
    <n v="4"/>
    <n v="1"/>
    <n v="0"/>
    <n v="0"/>
    <n v="8"/>
    <n v="18"/>
    <n v="17"/>
    <n v="24"/>
    <n v="2"/>
    <n v="0"/>
    <n v="3"/>
    <n v="2"/>
    <n v="0"/>
    <n v="16"/>
    <n v="24"/>
    <n v="7"/>
    <n v="15"/>
    <n v="20"/>
    <x v="2"/>
  </r>
  <r>
    <x v="117"/>
    <x v="3"/>
    <x v="26"/>
    <n v="551"/>
    <n v="174"/>
    <n v="109"/>
    <n v="162"/>
    <n v="103"/>
    <n v="0"/>
    <n v="0.25"/>
    <n v="0.52"/>
    <n v="0.74"/>
    <n v="0.85"/>
    <n v="0.96"/>
    <n v="0.65"/>
    <n v="0.66"/>
    <n v="0.86"/>
    <n v="0.53"/>
    <n v="0.97"/>
    <n v="0.66"/>
    <n v="0.99"/>
    <n v="0.87"/>
    <n v="0.93"/>
    <n v="0.28000000000000003"/>
    <n v="0.96"/>
    <n v="0.57999999999999996"/>
    <n v="19"/>
    <n v="25"/>
    <n v="0"/>
    <n v="0"/>
    <n v="5"/>
    <n v="15"/>
    <n v="11"/>
    <n v="0"/>
    <n v="31"/>
    <n v="3"/>
    <n v="3"/>
    <n v="0"/>
    <n v="23"/>
    <n v="0"/>
    <n v="19"/>
    <n v="9"/>
    <n v="26"/>
    <n v="25"/>
    <n v="1"/>
    <n v="0"/>
    <n v="21"/>
    <n v="13"/>
    <n v="0"/>
    <n v="14"/>
    <n v="23"/>
    <n v="27"/>
    <n v="30"/>
    <n v="15"/>
    <n v="0"/>
    <n v="19"/>
    <n v="0"/>
    <n v="0"/>
    <n v="17"/>
    <n v="17"/>
    <n v="1"/>
    <n v="7"/>
    <n v="31"/>
    <n v="29"/>
    <n v="36"/>
    <n v="36"/>
    <x v="2"/>
  </r>
  <r>
    <x v="118"/>
    <x v="3"/>
    <x v="27"/>
    <n v="603"/>
    <n v="81"/>
    <n v="151"/>
    <n v="169"/>
    <n v="184"/>
    <n v="0"/>
    <n v="0.19"/>
    <n v="0.63"/>
    <n v="0.74"/>
    <n v="0.87"/>
    <n v="0.97"/>
    <n v="0.68"/>
    <n v="0.71"/>
    <n v="0.75"/>
    <n v="0.69000000000000006"/>
    <n v="0.99"/>
    <n v="0.69000000000000006"/>
    <n v="0.56000000000000005"/>
    <n v="0.92"/>
    <n v="0.86"/>
    <n v="0.98"/>
    <n v="0.25"/>
    <n v="0.57999999999999996"/>
    <n v="24"/>
    <n v="0"/>
    <n v="6"/>
    <n v="24"/>
    <n v="2"/>
    <n v="31"/>
    <n v="0"/>
    <n v="22"/>
    <n v="31"/>
    <n v="11"/>
    <n v="18"/>
    <n v="30"/>
    <n v="22"/>
    <n v="0"/>
    <n v="30"/>
    <n v="13"/>
    <n v="34"/>
    <n v="36"/>
    <n v="4"/>
    <n v="15"/>
    <n v="32"/>
    <n v="1"/>
    <n v="33"/>
    <n v="4"/>
    <n v="11"/>
    <n v="39"/>
    <n v="20"/>
    <n v="1"/>
    <n v="10"/>
    <n v="18"/>
    <n v="3"/>
    <n v="7"/>
    <n v="4"/>
    <n v="2"/>
    <n v="7"/>
    <n v="28"/>
    <n v="5"/>
    <n v="8"/>
    <n v="17"/>
    <n v="0"/>
    <x v="2"/>
  </r>
  <r>
    <x v="119"/>
    <x v="3"/>
    <x v="28"/>
    <n v="651.00000000000011"/>
    <n v="167"/>
    <n v="196"/>
    <n v="127"/>
    <n v="158.00000000000011"/>
    <n v="0"/>
    <n v="0.38"/>
    <n v="0.67"/>
    <n v="0.8"/>
    <n v="0.81"/>
    <n v="0.91"/>
    <n v="0.57000000000000006"/>
    <n v="0.87"/>
    <n v="0.61"/>
    <n v="0.86"/>
    <n v="0.44"/>
    <n v="0.72"/>
    <n v="0.72"/>
    <n v="0.98"/>
    <n v="0.74"/>
    <n v="0.95000000000000007"/>
    <n v="0.6"/>
    <n v="0.28000000000000003"/>
    <n v="21"/>
    <n v="21"/>
    <n v="0"/>
    <n v="37"/>
    <n v="27"/>
    <n v="37"/>
    <n v="24"/>
    <n v="26"/>
    <n v="0"/>
    <n v="3"/>
    <n v="3"/>
    <n v="1.0000000000001137"/>
    <n v="15"/>
    <n v="36"/>
    <n v="19"/>
    <n v="34"/>
    <n v="0"/>
    <n v="21"/>
    <n v="32"/>
    <n v="0"/>
    <n v="0"/>
    <n v="42"/>
    <n v="8"/>
    <n v="0"/>
    <n v="0"/>
    <n v="0"/>
    <n v="0"/>
    <n v="33"/>
    <n v="29"/>
    <n v="15"/>
    <n v="0"/>
    <n v="0"/>
    <n v="42"/>
    <n v="19"/>
    <n v="21"/>
    <n v="19"/>
    <n v="0"/>
    <n v="16"/>
    <n v="42"/>
    <n v="8"/>
    <x v="2"/>
  </r>
  <r>
    <x v="120"/>
    <x v="3"/>
    <x v="29"/>
    <n v="691.00000000000011"/>
    <n v="189.00000000000011"/>
    <n v="184"/>
    <n v="155"/>
    <n v="138"/>
    <n v="0"/>
    <n v="0.31"/>
    <n v="0.53"/>
    <n v="0.76"/>
    <n v="0.82000000000000006"/>
    <n v="0.92"/>
    <n v="0.74"/>
    <n v="0.73"/>
    <n v="0.88"/>
    <n v="0.89"/>
    <n v="0.77"/>
    <n v="0.71"/>
    <n v="0.87"/>
    <n v="0.31"/>
    <n v="0.88"/>
    <n v="0.59"/>
    <n v="0.92"/>
    <n v="0.46"/>
    <n v="20"/>
    <n v="43"/>
    <n v="2"/>
    <n v="0"/>
    <n v="15"/>
    <n v="36"/>
    <n v="40"/>
    <n v="0"/>
    <n v="0"/>
    <n v="28"/>
    <n v="25"/>
    <n v="46"/>
    <n v="8"/>
    <n v="5"/>
    <n v="18"/>
    <n v="0"/>
    <n v="7"/>
    <n v="46"/>
    <n v="0"/>
    <n v="8"/>
    <n v="4"/>
    <n v="1"/>
    <n v="37"/>
    <n v="0"/>
    <n v="37"/>
    <n v="40"/>
    <n v="36"/>
    <n v="0"/>
    <n v="0"/>
    <n v="0"/>
    <n v="28"/>
    <n v="0"/>
    <n v="0"/>
    <n v="10.000000000000114"/>
    <n v="28"/>
    <n v="34"/>
    <n v="0"/>
    <n v="40"/>
    <n v="28"/>
    <n v="21"/>
    <x v="2"/>
  </r>
  <r>
    <x v="31"/>
    <x v="4"/>
    <x v="3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121"/>
    <x v="4"/>
    <x v="0"/>
    <n v="718"/>
    <n v="205"/>
    <n v="114"/>
    <n v="275"/>
    <n v="80"/>
    <n v="0"/>
    <n v="0.8"/>
    <n v="0.17"/>
    <n v="0.57999999999999996"/>
    <n v="0.95000000000000007"/>
    <n v="0.82000000000000006"/>
    <n v="0.94000000000000006"/>
    <n v="0.6"/>
    <n v="0.70000000000000007"/>
    <n v="0.44"/>
    <n v="0.48"/>
    <n v="0.66"/>
    <n v="0.79"/>
    <n v="0.6"/>
    <n v="0.95000000000000007"/>
    <n v="0.54"/>
    <n v="0.4"/>
    <n v="0.95000000000000007"/>
    <n v="14"/>
    <n v="17"/>
    <n v="15"/>
    <n v="0"/>
    <n v="0"/>
    <n v="0"/>
    <n v="29"/>
    <n v="0"/>
    <n v="0"/>
    <n v="39"/>
    <n v="44"/>
    <n v="31"/>
    <n v="0"/>
    <n v="7"/>
    <n v="0"/>
    <n v="17"/>
    <n v="16"/>
    <n v="0"/>
    <n v="0"/>
    <n v="9"/>
    <n v="41"/>
    <n v="25"/>
    <n v="0"/>
    <n v="28"/>
    <n v="13"/>
    <n v="36"/>
    <n v="0"/>
    <n v="46"/>
    <n v="40"/>
    <n v="46"/>
    <n v="23"/>
    <n v="3"/>
    <n v="7"/>
    <n v="29"/>
    <n v="0"/>
    <n v="18"/>
    <n v="43"/>
    <n v="44"/>
    <n v="21"/>
    <n v="17"/>
    <x v="2"/>
  </r>
  <r>
    <x v="122"/>
    <x v="4"/>
    <x v="1"/>
    <n v="735"/>
    <n v="221"/>
    <n v="129"/>
    <n v="190"/>
    <n v="189"/>
    <n v="0"/>
    <n v="0.49"/>
    <n v="0.74"/>
    <n v="0.67"/>
    <n v="0.88"/>
    <n v="0.96"/>
    <n v="0.55000000000000004"/>
    <n v="0.98"/>
    <n v="0.66"/>
    <n v="0.74"/>
    <n v="0.61"/>
    <n v="0.69000000000000006"/>
    <n v="0.95000000000000007"/>
    <n v="0.33"/>
    <n v="0.41000000000000003"/>
    <n v="0.57999999999999996"/>
    <n v="0.99"/>
    <n v="0.83000000000000007"/>
    <n v="21"/>
    <n v="12"/>
    <n v="0"/>
    <n v="29"/>
    <n v="13"/>
    <n v="0"/>
    <n v="9"/>
    <n v="3"/>
    <n v="9"/>
    <n v="33"/>
    <n v="6"/>
    <n v="33"/>
    <n v="41"/>
    <n v="13"/>
    <n v="28"/>
    <n v="0"/>
    <n v="27"/>
    <n v="28"/>
    <n v="19"/>
    <n v="0"/>
    <n v="4"/>
    <n v="33"/>
    <n v="0"/>
    <n v="7"/>
    <n v="34"/>
    <n v="0"/>
    <n v="18"/>
    <n v="38"/>
    <n v="28"/>
    <n v="28"/>
    <n v="22"/>
    <n v="31"/>
    <n v="28"/>
    <n v="42"/>
    <n v="0"/>
    <n v="44"/>
    <n v="12"/>
    <n v="8"/>
    <n v="0"/>
    <n v="34"/>
    <x v="2"/>
  </r>
  <r>
    <x v="123"/>
    <x v="4"/>
    <x v="2"/>
    <n v="754"/>
    <n v="187"/>
    <n v="193"/>
    <n v="113"/>
    <n v="234"/>
    <n v="0"/>
    <n v="0.54"/>
    <n v="0.89"/>
    <n v="0.74"/>
    <n v="0.9"/>
    <n v="0.43"/>
    <n v="0.42"/>
    <n v="0.84"/>
    <n v="0.57999999999999996"/>
    <n v="0.61"/>
    <n v="0.96"/>
    <n v="0.63"/>
    <n v="0.42"/>
    <n v="0.94000000000000006"/>
    <n v="0.95000000000000007"/>
    <n v="0.98"/>
    <n v="0.74"/>
    <n v="0.39"/>
    <n v="38"/>
    <n v="0"/>
    <n v="6"/>
    <n v="0"/>
    <n v="50"/>
    <n v="20"/>
    <n v="27"/>
    <n v="0"/>
    <n v="35"/>
    <n v="17"/>
    <n v="27"/>
    <n v="33"/>
    <n v="16"/>
    <n v="32"/>
    <n v="0"/>
    <n v="49"/>
    <n v="32"/>
    <n v="2"/>
    <n v="23"/>
    <n v="47"/>
    <n v="22"/>
    <n v="0"/>
    <n v="0"/>
    <n v="13"/>
    <n v="0"/>
    <n v="0"/>
    <n v="0"/>
    <n v="18"/>
    <n v="47"/>
    <n v="13"/>
    <n v="0"/>
    <n v="5"/>
    <n v="43"/>
    <n v="0"/>
    <n v="0"/>
    <n v="47"/>
    <n v="4"/>
    <n v="0"/>
    <n v="46"/>
    <n v="42"/>
    <x v="2"/>
  </r>
  <r>
    <x v="124"/>
    <x v="4"/>
    <x v="3"/>
    <n v="762"/>
    <n v="215"/>
    <n v="188"/>
    <n v="112"/>
    <n v="215"/>
    <n v="0"/>
    <n v="0.87"/>
    <n v="0.53"/>
    <n v="0.39"/>
    <n v="0.79"/>
    <n v="0.95000000000000007"/>
    <n v="0.25"/>
    <n v="0.71"/>
    <n v="0.95000000000000007"/>
    <n v="0.77"/>
    <n v="0.75"/>
    <n v="0.70000000000000007"/>
    <n v="0.46"/>
    <n v="0.93"/>
    <n v="0.70000000000000007"/>
    <n v="0.59"/>
    <n v="0.28999999999999998"/>
    <n v="0.96"/>
    <n v="0"/>
    <n v="22"/>
    <n v="45"/>
    <n v="34"/>
    <n v="9"/>
    <n v="4"/>
    <n v="19"/>
    <n v="4"/>
    <n v="23"/>
    <n v="28"/>
    <n v="32"/>
    <n v="44"/>
    <n v="17"/>
    <n v="2"/>
    <n v="43"/>
    <n v="4"/>
    <n v="30"/>
    <n v="42"/>
    <n v="24"/>
    <n v="9"/>
    <n v="10"/>
    <n v="11"/>
    <n v="0"/>
    <n v="17"/>
    <n v="0"/>
    <n v="40"/>
    <n v="10"/>
    <n v="6"/>
    <n v="0"/>
    <n v="18"/>
    <n v="29"/>
    <n v="24"/>
    <n v="16"/>
    <n v="29"/>
    <n v="41"/>
    <n v="0"/>
    <n v="18"/>
    <n v="30"/>
    <n v="1"/>
    <n v="27"/>
    <x v="2"/>
  </r>
  <r>
    <x v="125"/>
    <x v="4"/>
    <x v="4"/>
    <n v="767"/>
    <n v="134"/>
    <n v="186"/>
    <n v="226"/>
    <n v="208"/>
    <n v="1"/>
    <n v="0.55000000000000004"/>
    <n v="0.19"/>
    <n v="0.8"/>
    <n v="0.88"/>
    <n v="0.99"/>
    <n v="1"/>
    <n v="0.6"/>
    <n v="0.75"/>
    <n v="0.72"/>
    <n v="0.76"/>
    <n v="0.79"/>
    <n v="0.89"/>
    <n v="0.97"/>
    <n v="0.34"/>
    <n v="0.62"/>
    <n v="0.44"/>
    <n v="0.76"/>
    <n v="34"/>
    <n v="2"/>
    <n v="8"/>
    <n v="40"/>
    <n v="15"/>
    <n v="0"/>
    <n v="44"/>
    <n v="31"/>
    <n v="6"/>
    <n v="6"/>
    <n v="13"/>
    <n v="34"/>
    <n v="7"/>
    <n v="49"/>
    <n v="50"/>
    <n v="33"/>
    <n v="6"/>
    <n v="6"/>
    <n v="22"/>
    <n v="1"/>
    <n v="6"/>
    <n v="15"/>
    <n v="21"/>
    <n v="16"/>
    <n v="31"/>
    <n v="21"/>
    <n v="33"/>
    <n v="22"/>
    <n v="49"/>
    <n v="12"/>
    <n v="32"/>
    <n v="0"/>
    <n v="14"/>
    <n v="6"/>
    <n v="17"/>
    <n v="0"/>
    <n v="22"/>
    <n v="17"/>
    <n v="13"/>
    <n v="13"/>
    <x v="2"/>
  </r>
  <r>
    <x v="126"/>
    <x v="4"/>
    <x v="5"/>
    <n v="764"/>
    <n v="159"/>
    <n v="234"/>
    <n v="206"/>
    <n v="143"/>
    <n v="0"/>
    <n v="0.44"/>
    <n v="0.73"/>
    <n v="0.6"/>
    <n v="0.94000000000000006"/>
    <n v="0.8"/>
    <n v="0.67"/>
    <n v="0.48"/>
    <n v="0.95000000000000007"/>
    <n v="0.94000000000000006"/>
    <n v="0.67"/>
    <n v="0.64"/>
    <n v="0.27"/>
    <n v="0.54"/>
    <n v="0.98"/>
    <n v="0.83000000000000007"/>
    <n v="0.86"/>
    <n v="0.70000000000000007"/>
    <n v="45"/>
    <n v="0"/>
    <n v="34"/>
    <n v="9"/>
    <n v="40"/>
    <n v="0"/>
    <n v="42"/>
    <n v="5"/>
    <n v="27"/>
    <n v="32"/>
    <n v="22"/>
    <n v="8"/>
    <n v="27"/>
    <n v="0"/>
    <n v="0"/>
    <n v="4"/>
    <n v="48"/>
    <n v="5"/>
    <n v="4"/>
    <n v="47"/>
    <n v="41"/>
    <n v="36"/>
    <n v="47"/>
    <n v="0"/>
    <n v="7"/>
    <n v="0"/>
    <n v="0"/>
    <n v="23"/>
    <n v="33"/>
    <n v="19"/>
    <n v="36"/>
    <n v="0"/>
    <n v="0"/>
    <n v="12"/>
    <n v="25"/>
    <n v="2"/>
    <n v="40"/>
    <n v="35"/>
    <n v="4"/>
    <n v="5"/>
    <x v="2"/>
  </r>
  <r>
    <x v="127"/>
    <x v="4"/>
    <x v="6"/>
    <n v="757.00000000000023"/>
    <n v="180"/>
    <n v="271"/>
    <n v="116.00000000000023"/>
    <n v="157"/>
    <n v="0"/>
    <n v="0.8"/>
    <n v="0.86"/>
    <n v="0.37"/>
    <n v="0.97"/>
    <n v="0.57000000000000006"/>
    <n v="0.6"/>
    <n v="0.75"/>
    <n v="0.74"/>
    <n v="0.6"/>
    <n v="0.47000000000000003"/>
    <n v="0.91"/>
    <n v="0.71"/>
    <n v="0.95000000000000007"/>
    <n v="0.82000000000000006"/>
    <n v="0.44"/>
    <n v="0.91"/>
    <n v="0.57999999999999996"/>
    <n v="21"/>
    <n v="50"/>
    <n v="0"/>
    <n v="22"/>
    <n v="50"/>
    <n v="47"/>
    <n v="0"/>
    <n v="35"/>
    <n v="16"/>
    <n v="30"/>
    <n v="33"/>
    <n v="0"/>
    <n v="26"/>
    <n v="25"/>
    <n v="9"/>
    <n v="5"/>
    <n v="0"/>
    <n v="12"/>
    <n v="50"/>
    <n v="30"/>
    <n v="9"/>
    <n v="0"/>
    <n v="46"/>
    <n v="0"/>
    <n v="0"/>
    <n v="0"/>
    <n v="3"/>
    <n v="8.0000000000002274"/>
    <n v="41"/>
    <n v="9"/>
    <n v="45"/>
    <n v="42"/>
    <n v="0"/>
    <n v="0"/>
    <n v="0"/>
    <n v="9"/>
    <n v="48"/>
    <n v="36"/>
    <n v="0"/>
    <n v="0"/>
    <x v="2"/>
  </r>
  <r>
    <x v="128"/>
    <x v="4"/>
    <x v="7"/>
    <n v="746.00000000000011"/>
    <n v="238"/>
    <n v="196"/>
    <n v="104"/>
    <n v="198.00000000000011"/>
    <n v="0"/>
    <n v="0.92"/>
    <n v="0.53"/>
    <n v="0.8"/>
    <n v="0.19"/>
    <n v="0.70000000000000007"/>
    <n v="0.62"/>
    <n v="0.67"/>
    <n v="0.41000000000000003"/>
    <n v="0.94000000000000006"/>
    <n v="0.71"/>
    <n v="0.65"/>
    <n v="0.32"/>
    <n v="0.86"/>
    <n v="0.77"/>
    <n v="0.96"/>
    <n v="0.67"/>
    <n v="0.49"/>
    <n v="32"/>
    <n v="44"/>
    <n v="5"/>
    <n v="15"/>
    <n v="0"/>
    <n v="16"/>
    <n v="34"/>
    <n v="39"/>
    <n v="8"/>
    <n v="3"/>
    <n v="10"/>
    <n v="35"/>
    <n v="22"/>
    <n v="0"/>
    <n v="14"/>
    <n v="6"/>
    <n v="22"/>
    <n v="7.0000000000001137"/>
    <n v="49"/>
    <n v="43"/>
    <n v="0"/>
    <n v="0"/>
    <n v="29"/>
    <n v="5"/>
    <n v="0"/>
    <n v="20"/>
    <n v="21"/>
    <n v="9"/>
    <n v="8"/>
    <n v="12"/>
    <n v="0"/>
    <n v="0"/>
    <n v="18"/>
    <n v="26"/>
    <n v="1"/>
    <n v="42"/>
    <n v="32"/>
    <n v="49"/>
    <n v="45"/>
    <n v="25"/>
    <x v="2"/>
  </r>
  <r>
    <x v="129"/>
    <x v="4"/>
    <x v="8"/>
    <n v="725.00000000000011"/>
    <n v="154"/>
    <n v="166"/>
    <n v="202.00000000000011"/>
    <n v="203"/>
    <n v="0"/>
    <n v="0.31"/>
    <n v="0.73"/>
    <n v="0.99"/>
    <n v="0.89"/>
    <n v="0.63"/>
    <n v="0.12"/>
    <n v="0.45"/>
    <n v="0.86"/>
    <n v="0.68"/>
    <n v="0.69000000000000006"/>
    <n v="0.67"/>
    <n v="0.94000000000000006"/>
    <n v="0.91"/>
    <n v="0.5"/>
    <n v="0.86"/>
    <n v="0.28000000000000003"/>
    <n v="0.9"/>
    <n v="25"/>
    <n v="0"/>
    <n v="17"/>
    <n v="0"/>
    <n v="3"/>
    <n v="0"/>
    <n v="38"/>
    <n v="18"/>
    <n v="30"/>
    <n v="35"/>
    <n v="0"/>
    <n v="39"/>
    <n v="38"/>
    <n v="5"/>
    <n v="0"/>
    <n v="0"/>
    <n v="12"/>
    <n v="28"/>
    <n v="46"/>
    <n v="35"/>
    <n v="19"/>
    <n v="44"/>
    <n v="18.000000000000114"/>
    <n v="43"/>
    <n v="35"/>
    <n v="0"/>
    <n v="0"/>
    <n v="0"/>
    <n v="15"/>
    <n v="28"/>
    <n v="10"/>
    <n v="25"/>
    <n v="26"/>
    <n v="0"/>
    <n v="46"/>
    <n v="36"/>
    <n v="0"/>
    <n v="0"/>
    <n v="11"/>
    <n v="0"/>
    <x v="2"/>
  </r>
  <r>
    <x v="130"/>
    <x v="4"/>
    <x v="9"/>
    <n v="703.99999999999989"/>
    <n v="160"/>
    <n v="226"/>
    <n v="140.99999999999989"/>
    <n v="136"/>
    <n v="0"/>
    <n v="0.52"/>
    <n v="0.35000000000000003"/>
    <n v="0.72"/>
    <n v="0.96"/>
    <n v="0.85"/>
    <n v="0.76"/>
    <n v="0.56000000000000005"/>
    <n v="0.61"/>
    <n v="0.69000000000000006"/>
    <n v="0.93"/>
    <n v="0.93"/>
    <n v="0.69000000000000006"/>
    <n v="0.86"/>
    <n v="0.95000000000000007"/>
    <n v="0.45"/>
    <n v="0.45"/>
    <n v="0.99"/>
    <n v="36"/>
    <n v="17"/>
    <n v="0"/>
    <n v="0"/>
    <n v="26"/>
    <n v="38"/>
    <n v="36"/>
    <n v="0"/>
    <n v="43"/>
    <n v="30"/>
    <n v="41"/>
    <n v="36"/>
    <n v="12"/>
    <n v="2"/>
    <n v="0"/>
    <n v="0"/>
    <n v="46"/>
    <n v="0"/>
    <n v="38"/>
    <n v="2"/>
    <n v="42"/>
    <n v="2.9999999999998863"/>
    <n v="0"/>
    <n v="0"/>
    <n v="18"/>
    <n v="24"/>
    <n v="10"/>
    <n v="0"/>
    <n v="2"/>
    <n v="42"/>
    <n v="46"/>
    <n v="12"/>
    <n v="27"/>
    <n v="1"/>
    <n v="34"/>
    <n v="20"/>
    <n v="0"/>
    <n v="0"/>
    <n v="14"/>
    <n v="6"/>
    <x v="2"/>
  </r>
  <r>
    <x v="131"/>
    <x v="4"/>
    <x v="10"/>
    <n v="670"/>
    <n v="144"/>
    <n v="147"/>
    <n v="145"/>
    <n v="220"/>
    <n v="0"/>
    <n v="0.86"/>
    <n v="0.75"/>
    <n v="0.57999999999999996"/>
    <n v="0.43"/>
    <n v="0.94000000000000006"/>
    <n v="0.99"/>
    <n v="0.75"/>
    <n v="0.57000000000000006"/>
    <n v="0.6"/>
    <n v="0.70000000000000007"/>
    <n v="0.24"/>
    <n v="0.88"/>
    <n v="0.85"/>
    <n v="0.36"/>
    <n v="0.54"/>
    <n v="0.55000000000000004"/>
    <n v="0.99"/>
    <n v="38"/>
    <n v="11"/>
    <n v="0"/>
    <n v="0"/>
    <n v="36"/>
    <n v="30"/>
    <n v="8"/>
    <n v="0"/>
    <n v="24"/>
    <n v="0"/>
    <n v="14"/>
    <n v="0"/>
    <n v="44"/>
    <n v="22"/>
    <n v="44"/>
    <n v="0"/>
    <n v="20"/>
    <n v="31"/>
    <n v="44"/>
    <n v="15"/>
    <n v="0"/>
    <n v="42"/>
    <n v="17"/>
    <n v="0"/>
    <n v="0"/>
    <n v="43"/>
    <n v="0"/>
    <n v="14"/>
    <n v="0"/>
    <n v="29"/>
    <n v="26"/>
    <n v="4"/>
    <n v="0"/>
    <n v="0"/>
    <n v="21"/>
    <n v="0"/>
    <n v="34"/>
    <n v="32"/>
    <n v="0"/>
    <n v="27"/>
    <x v="2"/>
  </r>
  <r>
    <x v="132"/>
    <x v="4"/>
    <x v="11"/>
    <n v="632.00000000000011"/>
    <n v="168"/>
    <n v="123.00000000000011"/>
    <n v="176"/>
    <n v="162"/>
    <n v="0"/>
    <n v="0.27"/>
    <n v="0.63"/>
    <n v="0.71"/>
    <n v="0.95000000000000007"/>
    <n v="0.82000000000000006"/>
    <n v="0.72"/>
    <n v="0.69000000000000006"/>
    <n v="0.75"/>
    <n v="0.93"/>
    <n v="0.96"/>
    <n v="0.8"/>
    <n v="0.94000000000000006"/>
    <n v="0.72"/>
    <n v="0.85"/>
    <n v="0.96"/>
    <n v="0.27"/>
    <n v="0.59"/>
    <n v="24"/>
    <n v="34"/>
    <n v="0"/>
    <n v="13"/>
    <n v="19"/>
    <n v="0"/>
    <n v="13"/>
    <n v="0"/>
    <n v="2.0000000000001137"/>
    <n v="18"/>
    <n v="3"/>
    <n v="24"/>
    <n v="0"/>
    <n v="32"/>
    <n v="0"/>
    <n v="0"/>
    <n v="37"/>
    <n v="28"/>
    <n v="20"/>
    <n v="21"/>
    <n v="42"/>
    <n v="29"/>
    <n v="24"/>
    <n v="29"/>
    <n v="0"/>
    <n v="23"/>
    <n v="0"/>
    <n v="8"/>
    <n v="0"/>
    <n v="21"/>
    <n v="0"/>
    <n v="33"/>
    <n v="41"/>
    <n v="0"/>
    <n v="35"/>
    <n v="24"/>
    <n v="7"/>
    <n v="9"/>
    <n v="19"/>
    <n v="0"/>
    <x v="2"/>
  </r>
  <r>
    <x v="133"/>
    <x v="4"/>
    <x v="12"/>
    <n v="581.00000000000011"/>
    <n v="132.00000000000011"/>
    <n v="187"/>
    <n v="161"/>
    <n v="97"/>
    <n v="0"/>
    <n v="0.99"/>
    <n v="0.56000000000000005"/>
    <n v="0.82000000000000006"/>
    <n v="0.21"/>
    <n v="0.8"/>
    <n v="0.43"/>
    <n v="0.96"/>
    <n v="0.61"/>
    <n v="0.70000000000000007"/>
    <n v="0.63"/>
    <n v="0.85"/>
    <n v="0.3"/>
    <n v="1"/>
    <n v="0.88"/>
    <n v="0.5"/>
    <n v="0.76"/>
    <n v="0.61"/>
    <n v="11"/>
    <n v="9"/>
    <n v="0"/>
    <n v="20"/>
    <n v="29"/>
    <n v="22"/>
    <n v="32"/>
    <n v="23"/>
    <n v="30"/>
    <n v="11"/>
    <n v="4"/>
    <n v="25"/>
    <n v="17"/>
    <n v="7"/>
    <n v="1"/>
    <n v="9"/>
    <n v="0"/>
    <n v="28"/>
    <n v="10"/>
    <n v="0"/>
    <n v="15"/>
    <n v="21"/>
    <n v="26"/>
    <n v="0"/>
    <n v="0"/>
    <n v="16"/>
    <n v="30"/>
    <n v="21"/>
    <n v="4"/>
    <n v="28"/>
    <n v="3"/>
    <n v="0"/>
    <n v="14"/>
    <n v="36"/>
    <n v="31"/>
    <n v="15"/>
    <n v="0"/>
    <n v="12"/>
    <n v="19"/>
    <n v="2.0000000000001137"/>
    <x v="2"/>
  </r>
  <r>
    <x v="134"/>
    <x v="4"/>
    <x v="13"/>
    <n v="514.00000000000011"/>
    <n v="102"/>
    <n v="152"/>
    <n v="115"/>
    <n v="134.00000000000011"/>
    <n v="1"/>
    <n v="0.26"/>
    <n v="0.81"/>
    <n v="0.99"/>
    <n v="0.55000000000000004"/>
    <n v="0.77"/>
    <n v="0.92"/>
    <n v="0.8"/>
    <n v="0.6"/>
    <n v="0.99"/>
    <n v="0.67"/>
    <n v="0.71"/>
    <n v="0.4"/>
    <n v="0.4"/>
    <n v="0.94000000000000006"/>
    <n v="0.56000000000000005"/>
    <n v="0.8"/>
    <n v="0.91"/>
    <n v="0"/>
    <n v="13"/>
    <n v="0"/>
    <n v="11"/>
    <n v="31"/>
    <n v="0"/>
    <n v="30"/>
    <n v="0"/>
    <n v="33"/>
    <n v="34"/>
    <n v="11"/>
    <n v="0"/>
    <n v="28"/>
    <n v="30"/>
    <n v="0"/>
    <n v="10"/>
    <n v="24"/>
    <n v="0"/>
    <n v="12.000000000000114"/>
    <n v="30"/>
    <n v="7"/>
    <n v="0"/>
    <n v="10"/>
    <n v="8"/>
    <n v="9"/>
    <n v="7"/>
    <n v="0"/>
    <n v="26"/>
    <n v="18"/>
    <n v="30"/>
    <n v="11"/>
    <n v="0"/>
    <n v="14"/>
    <n v="14"/>
    <n v="8"/>
    <n v="32"/>
    <n v="5"/>
    <n v="18"/>
    <n v="0"/>
    <n v="0"/>
    <x v="2"/>
  </r>
  <r>
    <x v="135"/>
    <x v="4"/>
    <x v="14"/>
    <n v="428.99999999999989"/>
    <n v="108"/>
    <n v="101"/>
    <n v="103"/>
    <n v="102.99999999999989"/>
    <n v="0"/>
    <n v="0.88"/>
    <n v="0.5"/>
    <n v="0.99"/>
    <n v="0.56000000000000005"/>
    <n v="0.75"/>
    <n v="0.69000000000000006"/>
    <n v="0.61"/>
    <n v="0.97"/>
    <n v="0.62"/>
    <n v="0.68"/>
    <n v="0.68"/>
    <n v="0.72"/>
    <n v="0.25"/>
    <n v="0.72"/>
    <n v="0.94000000000000006"/>
    <n v="0.85"/>
    <n v="0.45"/>
    <n v="7"/>
    <n v="7"/>
    <n v="24"/>
    <n v="4"/>
    <n v="17"/>
    <n v="12"/>
    <n v="0"/>
    <n v="21"/>
    <n v="0"/>
    <n v="9"/>
    <n v="14"/>
    <n v="11.999999999999886"/>
    <n v="0"/>
    <n v="28"/>
    <n v="12"/>
    <n v="8"/>
    <n v="16"/>
    <n v="6"/>
    <n v="21"/>
    <n v="0"/>
    <n v="20"/>
    <n v="0"/>
    <n v="18"/>
    <n v="0"/>
    <n v="22"/>
    <n v="13"/>
    <n v="12"/>
    <n v="10"/>
    <n v="8"/>
    <n v="0"/>
    <n v="24"/>
    <n v="16"/>
    <n v="5"/>
    <n v="0"/>
    <n v="7"/>
    <n v="0"/>
    <n v="6"/>
    <n v="12"/>
    <n v="23"/>
    <n v="15"/>
    <x v="2"/>
  </r>
  <r>
    <x v="136"/>
    <x v="4"/>
    <x v="15"/>
    <n v="360.00000000000006"/>
    <n v="118"/>
    <n v="85.000000000000057"/>
    <n v="70"/>
    <n v="85"/>
    <n v="0"/>
    <n v="0.52"/>
    <n v="0.78"/>
    <n v="0.15"/>
    <n v="0.92"/>
    <n v="0.89"/>
    <n v="0.67"/>
    <n v="0.41000000000000003"/>
    <n v="0.70000000000000007"/>
    <n v="0.68"/>
    <n v="0.85"/>
    <n v="0.75"/>
    <n v="0.48"/>
    <n v="0.93"/>
    <n v="0.37"/>
    <n v="0.9"/>
    <n v="0.93"/>
    <n v="0.8"/>
    <n v="6"/>
    <n v="1"/>
    <n v="22"/>
    <n v="18"/>
    <n v="21"/>
    <n v="0"/>
    <n v="0"/>
    <n v="0"/>
    <n v="10"/>
    <n v="7.0000000000000568"/>
    <n v="2"/>
    <n v="18"/>
    <n v="6"/>
    <n v="23"/>
    <n v="0"/>
    <n v="22"/>
    <n v="0"/>
    <n v="0"/>
    <n v="0"/>
    <n v="16"/>
    <n v="0"/>
    <n v="21"/>
    <n v="9"/>
    <n v="9"/>
    <n v="9"/>
    <n v="2"/>
    <n v="1"/>
    <n v="7"/>
    <n v="10"/>
    <n v="2"/>
    <n v="21"/>
    <n v="14"/>
    <n v="0"/>
    <n v="8"/>
    <n v="2"/>
    <n v="17"/>
    <n v="3"/>
    <n v="12"/>
    <n v="17"/>
    <n v="24"/>
    <x v="2"/>
  </r>
  <r>
    <x v="137"/>
    <x v="4"/>
    <x v="16"/>
    <n v="300.00000000000006"/>
    <n v="70"/>
    <n v="66.000000000000057"/>
    <n v="34"/>
    <n v="122"/>
    <n v="0"/>
    <n v="0.67"/>
    <n v="0.91"/>
    <n v="0.75"/>
    <n v="0.85"/>
    <n v="0.39"/>
    <n v="0.95000000000000007"/>
    <n v="0.71"/>
    <n v="0.73"/>
    <n v="0.75"/>
    <n v="0.8"/>
    <n v="0.59"/>
    <n v="0.88"/>
    <n v="0.42"/>
    <n v="0.32"/>
    <n v="0.99"/>
    <n v="0.83000000000000007"/>
    <n v="0.67"/>
    <n v="0"/>
    <n v="3"/>
    <n v="18"/>
    <n v="0"/>
    <n v="1"/>
    <n v="14"/>
    <n v="18"/>
    <n v="0"/>
    <n v="12.000000000000057"/>
    <n v="0"/>
    <n v="8"/>
    <n v="0"/>
    <n v="20"/>
    <n v="18"/>
    <n v="17"/>
    <n v="13"/>
    <n v="19"/>
    <n v="15"/>
    <n v="0"/>
    <n v="20"/>
    <n v="0"/>
    <n v="0"/>
    <n v="2"/>
    <n v="0"/>
    <n v="0"/>
    <n v="6"/>
    <n v="1"/>
    <n v="10"/>
    <n v="15"/>
    <n v="0"/>
    <n v="9"/>
    <n v="11"/>
    <n v="15"/>
    <n v="0"/>
    <n v="0"/>
    <n v="13"/>
    <n v="0"/>
    <n v="6"/>
    <n v="0"/>
    <n v="16"/>
    <x v="2"/>
  </r>
  <r>
    <x v="138"/>
    <x v="4"/>
    <x v="17"/>
    <n v="250"/>
    <n v="70"/>
    <n v="99"/>
    <n v="27"/>
    <n v="48"/>
    <n v="0"/>
    <n v="0.92"/>
    <n v="0.37"/>
    <n v="0.72"/>
    <n v="0.66"/>
    <n v="0.88"/>
    <n v="0.12"/>
    <n v="0.71"/>
    <n v="0.77"/>
    <n v="0.6"/>
    <n v="0.65"/>
    <n v="0.99"/>
    <n v="0.93"/>
    <n v="0.85"/>
    <n v="0.93"/>
    <n v="0.55000000000000004"/>
    <n v="0.28000000000000003"/>
    <n v="0.81"/>
    <n v="14"/>
    <n v="9"/>
    <n v="13"/>
    <n v="13"/>
    <n v="7"/>
    <n v="16"/>
    <n v="14"/>
    <n v="0"/>
    <n v="4"/>
    <n v="9"/>
    <n v="6"/>
    <n v="0"/>
    <n v="13"/>
    <n v="15"/>
    <n v="14"/>
    <n v="0"/>
    <n v="1"/>
    <n v="0"/>
    <n v="0"/>
    <n v="5"/>
    <n v="2"/>
    <n v="8"/>
    <n v="0"/>
    <n v="13"/>
    <n v="3"/>
    <n v="0"/>
    <n v="1"/>
    <n v="0"/>
    <n v="0"/>
    <n v="0"/>
    <n v="13"/>
    <n v="14"/>
    <n v="8"/>
    <n v="0"/>
    <n v="0"/>
    <n v="10"/>
    <n v="14"/>
    <n v="0"/>
    <n v="11"/>
    <n v="0"/>
    <x v="2"/>
  </r>
  <r>
    <x v="139"/>
    <x v="4"/>
    <x v="18"/>
    <n v="210.00000000000003"/>
    <n v="52.000000000000028"/>
    <n v="69"/>
    <n v="57"/>
    <n v="27"/>
    <n v="0"/>
    <n v="0.78"/>
    <n v="0.8"/>
    <n v="0.64"/>
    <n v="0.22"/>
    <n v="0.96"/>
    <n v="0.91"/>
    <n v="0.99"/>
    <n v="0.65"/>
    <n v="0.43"/>
    <n v="0.77"/>
    <n v="0.78"/>
    <n v="0.9"/>
    <n v="0.44"/>
    <n v="0.57000000000000006"/>
    <n v="0.92"/>
    <n v="0.87"/>
    <n v="0.74"/>
    <n v="11"/>
    <n v="10"/>
    <n v="13"/>
    <n v="7"/>
    <n v="5"/>
    <n v="14"/>
    <n v="4"/>
    <n v="0"/>
    <n v="5"/>
    <n v="0"/>
    <n v="5"/>
    <n v="1"/>
    <n v="11"/>
    <n v="0"/>
    <n v="0"/>
    <n v="0"/>
    <n v="11"/>
    <n v="0"/>
    <n v="1"/>
    <n v="3"/>
    <n v="7"/>
    <n v="8"/>
    <n v="5"/>
    <n v="3"/>
    <n v="5"/>
    <n v="4"/>
    <n v="14"/>
    <n v="0"/>
    <n v="0"/>
    <n v="11"/>
    <n v="0"/>
    <n v="10"/>
    <n v="6"/>
    <n v="0"/>
    <n v="10"/>
    <n v="0"/>
    <n v="5"/>
    <n v="0"/>
    <n v="12.000000000000028"/>
    <n v="9"/>
    <x v="2"/>
  </r>
  <r>
    <x v="140"/>
    <x v="4"/>
    <x v="19"/>
    <n v="177.00000000000003"/>
    <n v="50"/>
    <n v="37"/>
    <n v="41.000000000000028"/>
    <n v="47"/>
    <n v="0"/>
    <n v="0.41000000000000003"/>
    <n v="0.8"/>
    <n v="0.94000000000000006"/>
    <n v="0.9"/>
    <n v="0.67"/>
    <n v="0.65"/>
    <n v="0.70000000000000007"/>
    <n v="0.55000000000000004"/>
    <n v="0.86"/>
    <n v="0.66"/>
    <n v="0.52"/>
    <n v="0.96"/>
    <n v="1"/>
    <n v="0.85"/>
    <n v="0.65"/>
    <n v="0.28000000000000003"/>
    <n v="0.56000000000000005"/>
    <n v="10"/>
    <n v="1"/>
    <n v="2"/>
    <n v="0"/>
    <n v="4"/>
    <n v="0"/>
    <n v="3"/>
    <n v="0"/>
    <n v="11"/>
    <n v="6"/>
    <n v="2"/>
    <n v="9"/>
    <n v="0"/>
    <n v="3"/>
    <n v="10"/>
    <n v="6"/>
    <n v="10"/>
    <n v="2"/>
    <n v="7"/>
    <n v="0"/>
    <n v="0"/>
    <n v="0"/>
    <n v="0"/>
    <n v="11"/>
    <n v="0"/>
    <n v="0"/>
    <n v="5"/>
    <n v="1"/>
    <n v="11"/>
    <n v="13.000000000000028"/>
    <n v="10"/>
    <n v="5"/>
    <n v="2"/>
    <n v="11"/>
    <n v="0"/>
    <n v="5"/>
    <n v="4"/>
    <n v="10"/>
    <n v="1"/>
    <n v="2"/>
    <x v="2"/>
  </r>
  <r>
    <x v="141"/>
    <x v="4"/>
    <x v="20"/>
    <n v="151"/>
    <n v="44"/>
    <n v="53"/>
    <n v="31"/>
    <n v="23"/>
    <n v="0"/>
    <n v="0.69000000000000006"/>
    <n v="0.28999999999999998"/>
    <n v="0.8"/>
    <n v="0.97"/>
    <n v="0.79"/>
    <n v="0.57999999999999996"/>
    <n v="0.88"/>
    <n v="0.76"/>
    <n v="0.8"/>
    <n v="0.72"/>
    <n v="0.71"/>
    <n v="0.99"/>
    <n v="0.92"/>
    <n v="0.82000000000000006"/>
    <n v="0.56000000000000005"/>
    <n v="0.85"/>
    <n v="0.39"/>
    <n v="13"/>
    <n v="10"/>
    <n v="0"/>
    <n v="5"/>
    <n v="0"/>
    <n v="3"/>
    <n v="8"/>
    <n v="0"/>
    <n v="4"/>
    <n v="10"/>
    <n v="0"/>
    <n v="0"/>
    <n v="5"/>
    <n v="0"/>
    <n v="3"/>
    <n v="9"/>
    <n v="0"/>
    <n v="0"/>
    <n v="0"/>
    <n v="6"/>
    <n v="0"/>
    <n v="0"/>
    <n v="0"/>
    <n v="3"/>
    <n v="4"/>
    <n v="9"/>
    <n v="0"/>
    <n v="7"/>
    <n v="4"/>
    <n v="4"/>
    <n v="1"/>
    <n v="2"/>
    <n v="5"/>
    <n v="4"/>
    <n v="9"/>
    <n v="5"/>
    <n v="3"/>
    <n v="5"/>
    <n v="0"/>
    <n v="10"/>
    <x v="2"/>
  </r>
  <r>
    <x v="142"/>
    <x v="4"/>
    <x v="21"/>
    <n v="135"/>
    <n v="35"/>
    <n v="30"/>
    <n v="48"/>
    <n v="21"/>
    <n v="0"/>
    <n v="0.74"/>
    <n v="0.83000000000000007"/>
    <n v="0.99"/>
    <n v="0.59"/>
    <n v="0.45"/>
    <n v="0.55000000000000004"/>
    <n v="0.74"/>
    <n v="0.96"/>
    <n v="0.79"/>
    <n v="0.94000000000000006"/>
    <n v="0.66"/>
    <n v="0.8"/>
    <n v="0.51"/>
    <n v="0.36"/>
    <n v="0.89"/>
    <n v="0.91"/>
    <n v="0.93"/>
    <n v="4"/>
    <n v="3"/>
    <n v="2"/>
    <n v="2"/>
    <n v="6"/>
    <n v="8"/>
    <n v="2"/>
    <n v="1"/>
    <n v="0"/>
    <n v="2"/>
    <n v="1"/>
    <n v="1"/>
    <n v="2"/>
    <n v="0"/>
    <n v="1"/>
    <n v="8"/>
    <n v="5"/>
    <n v="0"/>
    <n v="4"/>
    <n v="0"/>
    <n v="9"/>
    <n v="0"/>
    <n v="6"/>
    <n v="4"/>
    <n v="1"/>
    <n v="9"/>
    <n v="0"/>
    <n v="4"/>
    <n v="8"/>
    <n v="7"/>
    <n v="0"/>
    <n v="7"/>
    <n v="9"/>
    <n v="0"/>
    <n v="6"/>
    <n v="5"/>
    <n v="1"/>
    <n v="0"/>
    <n v="0"/>
    <n v="7"/>
    <x v="2"/>
  </r>
  <r>
    <x v="143"/>
    <x v="4"/>
    <x v="22"/>
    <n v="117.99999999999999"/>
    <n v="40.999999999999986"/>
    <n v="17"/>
    <n v="36"/>
    <n v="24"/>
    <n v="0"/>
    <n v="0.6"/>
    <n v="0.95000000000000007"/>
    <n v="0.86"/>
    <n v="0.74"/>
    <n v="0.25"/>
    <n v="0.6"/>
    <n v="0.61"/>
    <n v="0.9"/>
    <n v="0.78"/>
    <n v="0.95000000000000007"/>
    <n v="0.73"/>
    <n v="0.76"/>
    <n v="0.86"/>
    <n v="0.9"/>
    <n v="0.92"/>
    <n v="0.41000000000000003"/>
    <n v="0.25"/>
    <n v="0"/>
    <n v="5"/>
    <n v="0"/>
    <n v="0"/>
    <n v="0"/>
    <n v="6"/>
    <n v="1"/>
    <n v="5"/>
    <n v="0"/>
    <n v="0"/>
    <n v="0"/>
    <n v="0"/>
    <n v="3"/>
    <n v="0"/>
    <n v="2"/>
    <n v="5"/>
    <n v="7"/>
    <n v="5"/>
    <n v="1"/>
    <n v="1"/>
    <n v="5"/>
    <n v="7"/>
    <n v="2"/>
    <n v="0"/>
    <n v="6"/>
    <n v="1"/>
    <n v="1"/>
    <n v="7"/>
    <n v="7"/>
    <n v="0"/>
    <n v="6"/>
    <n v="3"/>
    <n v="3"/>
    <n v="0"/>
    <n v="2"/>
    <n v="7"/>
    <n v="3"/>
    <n v="3"/>
    <n v="1"/>
    <n v="12.999999999999986"/>
    <x v="2"/>
  </r>
  <r>
    <x v="144"/>
    <x v="4"/>
    <x v="23"/>
    <n v="112.99999999999999"/>
    <n v="18"/>
    <n v="24"/>
    <n v="33"/>
    <n v="34.999999999999986"/>
    <n v="0"/>
    <n v="0.53"/>
    <n v="0.75"/>
    <n v="0.31"/>
    <n v="0.82000000000000006"/>
    <n v="0.93"/>
    <n v="0.91"/>
    <n v="0.43"/>
    <n v="0.55000000000000004"/>
    <n v="0.70000000000000007"/>
    <n v="0.63"/>
    <n v="0.73"/>
    <n v="0.79"/>
    <n v="0.27"/>
    <n v="0.92"/>
    <n v="0.70000000000000007"/>
    <n v="0.47000000000000003"/>
    <n v="0.93"/>
    <n v="0"/>
    <n v="2"/>
    <n v="2"/>
    <n v="4"/>
    <n v="2"/>
    <n v="5"/>
    <n v="2"/>
    <n v="7"/>
    <n v="0"/>
    <n v="0"/>
    <n v="3"/>
    <n v="0"/>
    <n v="10.999999999999986"/>
    <n v="0"/>
    <n v="6"/>
    <n v="6"/>
    <n v="0"/>
    <n v="5"/>
    <n v="0"/>
    <n v="7"/>
    <n v="4"/>
    <n v="5"/>
    <n v="6"/>
    <n v="3"/>
    <n v="0"/>
    <n v="6"/>
    <n v="0"/>
    <n v="2"/>
    <n v="6"/>
    <n v="1"/>
    <n v="0"/>
    <n v="0"/>
    <n v="0"/>
    <n v="7"/>
    <n v="0"/>
    <n v="1"/>
    <n v="4"/>
    <n v="4"/>
    <n v="0"/>
    <n v="2"/>
    <x v="2"/>
  </r>
  <r>
    <x v="145"/>
    <x v="4"/>
    <x v="24"/>
    <n v="111.00000000000001"/>
    <n v="24"/>
    <n v="21"/>
    <n v="44.000000000000014"/>
    <n v="21"/>
    <n v="0"/>
    <n v="0.8"/>
    <n v="0.56000000000000005"/>
    <n v="0.25"/>
    <n v="0.76"/>
    <n v="0.96"/>
    <n v="0.62"/>
    <n v="0.55000000000000004"/>
    <n v="0.95000000000000007"/>
    <n v="0.76"/>
    <n v="0.47000000000000003"/>
    <n v="0.63"/>
    <n v="0.71"/>
    <n v="0.87"/>
    <n v="0.4"/>
    <n v="0.48"/>
    <n v="0.97"/>
    <n v="0.84"/>
    <n v="6"/>
    <n v="3"/>
    <n v="4"/>
    <n v="5"/>
    <n v="0"/>
    <n v="1"/>
    <n v="0"/>
    <n v="1"/>
    <n v="1"/>
    <n v="0"/>
    <n v="1"/>
    <n v="4"/>
    <n v="7"/>
    <n v="0"/>
    <n v="0"/>
    <n v="1"/>
    <n v="0"/>
    <n v="4"/>
    <n v="0"/>
    <n v="5"/>
    <n v="0"/>
    <n v="0"/>
    <n v="6"/>
    <n v="0"/>
    <n v="6"/>
    <n v="0"/>
    <n v="5"/>
    <n v="7"/>
    <n v="6"/>
    <n v="14.000000000000014"/>
    <n v="4"/>
    <n v="0"/>
    <n v="7"/>
    <n v="7"/>
    <n v="2"/>
    <n v="0"/>
    <n v="1"/>
    <n v="3"/>
    <n v="0"/>
    <n v="0"/>
    <x v="2"/>
  </r>
  <r>
    <x v="146"/>
    <x v="4"/>
    <x v="25"/>
    <n v="110.00000000000001"/>
    <n v="28"/>
    <n v="15"/>
    <n v="27"/>
    <n v="34.000000000000014"/>
    <n v="0"/>
    <n v="0.75"/>
    <n v="0.66"/>
    <n v="0.85"/>
    <n v="0.95000000000000007"/>
    <n v="0.15"/>
    <n v="0.85"/>
    <n v="0.79"/>
    <n v="0.24"/>
    <n v="0.61"/>
    <n v="0.69000000000000006"/>
    <n v="0.53"/>
    <n v="0.92"/>
    <n v="0.69000000000000006"/>
    <n v="0.88"/>
    <n v="0.43"/>
    <n v="0.41000000000000003"/>
    <n v="0.96"/>
    <n v="5"/>
    <n v="0"/>
    <n v="0"/>
    <n v="2"/>
    <n v="0"/>
    <n v="6"/>
    <n v="0"/>
    <n v="0"/>
    <n v="2"/>
    <n v="0"/>
    <n v="6"/>
    <n v="0"/>
    <n v="4"/>
    <n v="3"/>
    <n v="7"/>
    <n v="6"/>
    <n v="12.000000000000014"/>
    <n v="0"/>
    <n v="2"/>
    <n v="0"/>
    <n v="4"/>
    <n v="3"/>
    <n v="0"/>
    <n v="6"/>
    <n v="3"/>
    <n v="3"/>
    <n v="0"/>
    <n v="4"/>
    <n v="3"/>
    <n v="1"/>
    <n v="0"/>
    <n v="0"/>
    <n v="1"/>
    <n v="5"/>
    <n v="0"/>
    <n v="0"/>
    <n v="4"/>
    <n v="4"/>
    <n v="7"/>
    <n v="7"/>
    <x v="2"/>
  </r>
  <r>
    <x v="147"/>
    <x v="4"/>
    <x v="26"/>
    <n v="115"/>
    <n v="25"/>
    <n v="30"/>
    <n v="37"/>
    <n v="23"/>
    <n v="0"/>
    <n v="0.9"/>
    <n v="0.84"/>
    <n v="0.76"/>
    <n v="0.69000000000000006"/>
    <n v="0.47000000000000003"/>
    <n v="0.6"/>
    <n v="0.6"/>
    <n v="0.70000000000000007"/>
    <n v="0.96"/>
    <n v="0.94000000000000006"/>
    <n v="0.83000000000000007"/>
    <n v="0.70000000000000007"/>
    <n v="0.32"/>
    <n v="0.42"/>
    <n v="0.92"/>
    <n v="0.88"/>
    <n v="0.82000000000000006"/>
    <n v="0"/>
    <n v="4"/>
    <n v="4"/>
    <n v="6"/>
    <n v="0"/>
    <n v="3"/>
    <n v="6"/>
    <n v="0"/>
    <n v="0"/>
    <n v="7"/>
    <n v="0"/>
    <n v="0"/>
    <n v="5"/>
    <n v="4"/>
    <n v="3"/>
    <n v="0"/>
    <n v="4"/>
    <n v="6"/>
    <n v="1"/>
    <n v="0"/>
    <n v="7"/>
    <n v="2"/>
    <n v="5"/>
    <n v="11"/>
    <n v="4"/>
    <n v="1"/>
    <n v="0"/>
    <n v="5"/>
    <n v="0"/>
    <n v="2"/>
    <n v="7"/>
    <n v="0"/>
    <n v="4"/>
    <n v="2"/>
    <n v="0"/>
    <n v="2"/>
    <n v="0"/>
    <n v="1"/>
    <n v="6"/>
    <n v="3"/>
    <x v="2"/>
  </r>
  <r>
    <x v="148"/>
    <x v="4"/>
    <x v="27"/>
    <n v="135"/>
    <n v="28"/>
    <n v="37"/>
    <n v="34"/>
    <n v="32"/>
    <n v="0"/>
    <n v="0.86"/>
    <n v="0.70000000000000007"/>
    <n v="0.15"/>
    <n v="0.65"/>
    <n v="0.96"/>
    <n v="0.99"/>
    <n v="0.78"/>
    <n v="0.65"/>
    <n v="0.75"/>
    <n v="0.68"/>
    <n v="0.61"/>
    <n v="0.9"/>
    <n v="1"/>
    <n v="0.54"/>
    <n v="0.85"/>
    <n v="0.86"/>
    <n v="0.45"/>
    <n v="8"/>
    <n v="7"/>
    <n v="0"/>
    <n v="4"/>
    <n v="9"/>
    <n v="0"/>
    <n v="0"/>
    <n v="1"/>
    <n v="0"/>
    <n v="8"/>
    <n v="4"/>
    <n v="8"/>
    <n v="1"/>
    <n v="0"/>
    <n v="0"/>
    <n v="6"/>
    <n v="5"/>
    <n v="4"/>
    <n v="0"/>
    <n v="8"/>
    <n v="5"/>
    <n v="5"/>
    <n v="0"/>
    <n v="0"/>
    <n v="0"/>
    <n v="5"/>
    <n v="8"/>
    <n v="2"/>
    <n v="0"/>
    <n v="9"/>
    <n v="0"/>
    <n v="6"/>
    <n v="5"/>
    <n v="0"/>
    <n v="9"/>
    <n v="0"/>
    <n v="0"/>
    <n v="0"/>
    <n v="1"/>
    <n v="7"/>
    <x v="2"/>
  </r>
  <r>
    <x v="149"/>
    <x v="4"/>
    <x v="28"/>
    <n v="170"/>
    <n v="54"/>
    <n v="53"/>
    <n v="33"/>
    <n v="30"/>
    <n v="1"/>
    <n v="0.27"/>
    <n v="0.75"/>
    <n v="0.98"/>
    <n v="0.67"/>
    <n v="0.8"/>
    <n v="0.63"/>
    <n v="0.15"/>
    <n v="0.96"/>
    <n v="0.73"/>
    <n v="0.62"/>
    <n v="0.69000000000000006"/>
    <n v="0.96"/>
    <n v="0.78"/>
    <n v="0.41000000000000003"/>
    <n v="0.43"/>
    <n v="0.8"/>
    <n v="1"/>
    <n v="10"/>
    <n v="0"/>
    <n v="0"/>
    <n v="7"/>
    <n v="5"/>
    <n v="0"/>
    <n v="11"/>
    <n v="9"/>
    <n v="9"/>
    <n v="2"/>
    <n v="0"/>
    <n v="9"/>
    <n v="0"/>
    <n v="1"/>
    <n v="4"/>
    <n v="0"/>
    <n v="8"/>
    <n v="0"/>
    <n v="8"/>
    <n v="0"/>
    <n v="1"/>
    <n v="0"/>
    <n v="0"/>
    <n v="4"/>
    <n v="0"/>
    <n v="3"/>
    <n v="2"/>
    <n v="11"/>
    <n v="4"/>
    <n v="8"/>
    <n v="8"/>
    <n v="8"/>
    <n v="11"/>
    <n v="0"/>
    <n v="0"/>
    <n v="0"/>
    <n v="11"/>
    <n v="1"/>
    <n v="10"/>
    <n v="5"/>
    <x v="2"/>
  </r>
  <r>
    <x v="150"/>
    <x v="4"/>
    <x v="29"/>
    <n v="230"/>
    <n v="40"/>
    <n v="65"/>
    <n v="64"/>
    <n v="59"/>
    <n v="0"/>
    <n v="0.45"/>
    <n v="0.99"/>
    <n v="0.83000000000000007"/>
    <n v="0.62"/>
    <n v="0.74"/>
    <n v="0.74"/>
    <n v="0.64"/>
    <n v="0.63"/>
    <n v="0.62"/>
    <n v="0.56000000000000005"/>
    <n v="0.91"/>
    <n v="0.71"/>
    <n v="0.25"/>
    <n v="0.66"/>
    <n v="0.98"/>
    <n v="0.49"/>
    <n v="0.98"/>
    <n v="12"/>
    <n v="9"/>
    <n v="11"/>
    <n v="6"/>
    <n v="15"/>
    <n v="2"/>
    <n v="0"/>
    <n v="0"/>
    <n v="4"/>
    <n v="6"/>
    <n v="2"/>
    <n v="0"/>
    <n v="2"/>
    <n v="15"/>
    <n v="0"/>
    <n v="13"/>
    <n v="10"/>
    <n v="4"/>
    <n v="3"/>
    <n v="12"/>
    <n v="1"/>
    <n v="8"/>
    <n v="14"/>
    <n v="4"/>
    <n v="3"/>
    <n v="14"/>
    <n v="1"/>
    <n v="1"/>
    <n v="13"/>
    <n v="5"/>
    <n v="9"/>
    <n v="4"/>
    <n v="3"/>
    <n v="7"/>
    <n v="12"/>
    <n v="0"/>
    <n v="0"/>
    <n v="3"/>
    <n v="2"/>
    <n v="0"/>
    <x v="2"/>
  </r>
  <r>
    <x v="151"/>
    <x v="4"/>
    <x v="30"/>
    <n v="300.00000000000006"/>
    <n v="78"/>
    <n v="67"/>
    <n v="75"/>
    <n v="63.000000000000057"/>
    <n v="0"/>
    <n v="0.3"/>
    <n v="0.94000000000000006"/>
    <n v="0.88"/>
    <n v="0.69000000000000006"/>
    <n v="0.76"/>
    <n v="0.89"/>
    <n v="0.75"/>
    <n v="0.59"/>
    <n v="0.86"/>
    <n v="0.98"/>
    <n v="0.73"/>
    <n v="0.86"/>
    <n v="0.48"/>
    <n v="0.35000000000000003"/>
    <n v="1"/>
    <n v="0.93"/>
    <n v="0.56000000000000005"/>
    <n v="13"/>
    <n v="0"/>
    <n v="0"/>
    <n v="14"/>
    <n v="1"/>
    <n v="1"/>
    <n v="14"/>
    <n v="10"/>
    <n v="14"/>
    <n v="0"/>
    <n v="17"/>
    <n v="0"/>
    <n v="20"/>
    <n v="0"/>
    <n v="13"/>
    <n v="2.0000000000000568"/>
    <n v="11"/>
    <n v="0"/>
    <n v="0"/>
    <n v="17"/>
    <n v="17"/>
    <n v="0"/>
    <n v="0"/>
    <n v="19"/>
    <n v="17"/>
    <n v="8"/>
    <n v="10"/>
    <n v="2"/>
    <n v="2"/>
    <n v="0"/>
    <n v="16"/>
    <n v="18"/>
    <n v="0"/>
    <n v="14"/>
    <n v="3"/>
    <n v="5"/>
    <n v="0"/>
    <n v="0"/>
    <n v="10"/>
    <n v="12"/>
    <x v="2"/>
  </r>
  <r>
    <x v="31"/>
    <x v="5"/>
    <x v="3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5"/>
    <x v="3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5"/>
    <x v="3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5"/>
    <x v="37"/>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152"/>
    <x v="5"/>
    <x v="0"/>
    <n v="368"/>
    <n v="74"/>
    <n v="63"/>
    <n v="105"/>
    <n v="106"/>
    <n v="1"/>
    <n v="0.46"/>
    <n v="0.57999999999999996"/>
    <n v="0.8"/>
    <n v="0.84"/>
    <n v="0.95000000000000007"/>
    <n v="0.73"/>
    <n v="0.71"/>
    <n v="0.67"/>
    <n v="0.92"/>
    <n v="0.64"/>
    <n v="0.81"/>
    <n v="0.34"/>
    <n v="0.94000000000000006"/>
    <n v="0.93"/>
    <n v="0.89"/>
    <n v="0.59"/>
    <n v="0.53"/>
    <n v="4"/>
    <n v="20"/>
    <n v="8"/>
    <n v="12"/>
    <n v="0"/>
    <n v="4"/>
    <n v="3"/>
    <n v="0"/>
    <n v="0"/>
    <n v="12"/>
    <n v="20"/>
    <n v="18"/>
    <n v="4"/>
    <n v="14"/>
    <n v="7"/>
    <n v="10"/>
    <n v="13"/>
    <n v="14"/>
    <n v="2"/>
    <n v="24"/>
    <n v="20"/>
    <n v="7"/>
    <n v="8"/>
    <n v="4"/>
    <n v="13"/>
    <n v="9"/>
    <n v="5"/>
    <n v="23"/>
    <n v="16"/>
    <n v="0"/>
    <n v="9"/>
    <n v="0"/>
    <n v="0"/>
    <n v="5"/>
    <n v="14"/>
    <n v="2"/>
    <n v="0"/>
    <n v="12"/>
    <n v="11"/>
    <n v="21"/>
    <x v="2"/>
  </r>
  <r>
    <x v="153"/>
    <x v="5"/>
    <x v="1"/>
    <n v="435.99999999999994"/>
    <n v="138"/>
    <n v="66.999999999999943"/>
    <n v="101"/>
    <n v="110"/>
    <n v="0"/>
    <n v="0.5"/>
    <n v="0.57999999999999996"/>
    <n v="0.71"/>
    <n v="0.89"/>
    <n v="0.98"/>
    <n v="0.99"/>
    <n v="0.62"/>
    <n v="0.78"/>
    <n v="0.6"/>
    <n v="0.55000000000000004"/>
    <n v="0.9"/>
    <n v="1"/>
    <n v="0.92"/>
    <n v="0.4"/>
    <n v="0.28000000000000003"/>
    <n v="0.62"/>
    <n v="0.72"/>
    <n v="1"/>
    <n v="0"/>
    <n v="5"/>
    <n v="0"/>
    <n v="29"/>
    <n v="20"/>
    <n v="2"/>
    <n v="8"/>
    <n v="1.9999999999999432"/>
    <n v="0"/>
    <n v="20"/>
    <n v="3"/>
    <n v="13"/>
    <n v="0"/>
    <n v="3"/>
    <n v="15"/>
    <n v="10"/>
    <n v="27"/>
    <n v="21"/>
    <n v="18"/>
    <n v="0"/>
    <n v="27"/>
    <n v="12"/>
    <n v="8"/>
    <n v="0"/>
    <n v="1"/>
    <n v="28"/>
    <n v="15"/>
    <n v="0"/>
    <n v="10"/>
    <n v="1"/>
    <n v="10"/>
    <n v="24"/>
    <n v="3"/>
    <n v="28"/>
    <n v="0"/>
    <n v="13"/>
    <n v="28"/>
    <n v="9"/>
    <n v="22"/>
    <x v="2"/>
  </r>
  <r>
    <x v="154"/>
    <x v="5"/>
    <x v="2"/>
    <n v="488.00000000000011"/>
    <n v="108"/>
    <n v="98"/>
    <n v="125"/>
    <n v="143"/>
    <n v="0"/>
    <n v="0.34"/>
    <n v="0.56000000000000005"/>
    <n v="0.8"/>
    <n v="0.83000000000000007"/>
    <n v="0.95000000000000007"/>
    <n v="0.72"/>
    <n v="0.66"/>
    <n v="0.74"/>
    <n v="0.47000000000000003"/>
    <n v="0.78"/>
    <n v="0.91"/>
    <n v="1"/>
    <n v="0.82000000000000006"/>
    <n v="0.43"/>
    <n v="0.47000000000000003"/>
    <n v="0.62"/>
    <n v="0.97"/>
    <n v="1"/>
    <n v="14"/>
    <n v="23"/>
    <n v="10"/>
    <n v="17"/>
    <n v="28"/>
    <n v="0"/>
    <n v="0"/>
    <n v="2"/>
    <n v="3"/>
    <n v="14"/>
    <n v="29"/>
    <n v="5"/>
    <n v="0"/>
    <n v="21"/>
    <n v="30"/>
    <n v="29"/>
    <n v="17"/>
    <n v="12"/>
    <n v="0"/>
    <n v="19"/>
    <n v="12"/>
    <n v="0"/>
    <n v="27"/>
    <n v="21"/>
    <n v="5"/>
    <n v="5"/>
    <n v="17"/>
    <n v="2"/>
    <n v="17"/>
    <n v="9"/>
    <n v="6"/>
    <n v="9"/>
    <n v="0"/>
    <n v="10"/>
    <n v="20"/>
    <n v="0"/>
    <n v="24"/>
    <n v="14"/>
    <n v="16"/>
    <x v="2"/>
  </r>
  <r>
    <x v="155"/>
    <x v="5"/>
    <x v="3"/>
    <n v="531"/>
    <n v="122"/>
    <n v="99"/>
    <n v="166"/>
    <n v="136"/>
    <n v="0"/>
    <n v="0.48"/>
    <n v="0.62"/>
    <n v="0.79"/>
    <n v="0.89"/>
    <n v="0.99"/>
    <n v="0.69000000000000006"/>
    <n v="0.89"/>
    <n v="0.81"/>
    <n v="0.62"/>
    <n v="0.66"/>
    <n v="0.8"/>
    <n v="0.94000000000000006"/>
    <n v="0.3"/>
    <n v="0.96"/>
    <n v="0.87"/>
    <n v="0.53"/>
    <n v="0.93"/>
    <n v="17"/>
    <n v="0"/>
    <n v="0"/>
    <n v="0"/>
    <n v="24"/>
    <n v="8"/>
    <n v="29"/>
    <n v="0"/>
    <n v="0"/>
    <n v="21"/>
    <n v="8"/>
    <n v="10"/>
    <n v="23"/>
    <n v="28"/>
    <n v="13"/>
    <n v="27"/>
    <n v="0"/>
    <n v="0"/>
    <n v="0"/>
    <n v="35"/>
    <n v="30"/>
    <n v="7"/>
    <n v="24"/>
    <n v="0"/>
    <n v="0"/>
    <n v="27"/>
    <n v="30"/>
    <n v="13"/>
    <n v="0"/>
    <n v="35"/>
    <n v="0"/>
    <n v="23"/>
    <n v="0"/>
    <n v="27"/>
    <n v="5"/>
    <n v="31"/>
    <n v="14"/>
    <n v="0"/>
    <n v="22"/>
    <n v="0"/>
    <x v="2"/>
  </r>
  <r>
    <x v="156"/>
    <x v="5"/>
    <x v="4"/>
    <n v="564"/>
    <n v="144"/>
    <n v="115"/>
    <n v="136"/>
    <n v="148"/>
    <n v="0"/>
    <n v="0.23"/>
    <n v="0.6"/>
    <n v="0.75"/>
    <n v="0.88"/>
    <n v="0.99"/>
    <n v="0.57000000000000006"/>
    <n v="0.74"/>
    <n v="0.8"/>
    <n v="0.97"/>
    <n v="0.69000000000000006"/>
    <n v="0.75"/>
    <n v="0.72"/>
    <n v="0.9"/>
    <n v="0.6"/>
    <n v="0.45"/>
    <n v="0.84"/>
    <n v="1"/>
    <n v="1"/>
    <n v="12"/>
    <n v="5"/>
    <n v="0"/>
    <n v="5"/>
    <n v="7"/>
    <n v="29"/>
    <n v="11"/>
    <n v="36"/>
    <n v="9"/>
    <n v="21"/>
    <n v="11"/>
    <n v="9"/>
    <n v="21"/>
    <n v="27"/>
    <n v="30"/>
    <n v="13"/>
    <n v="3"/>
    <n v="19"/>
    <n v="15"/>
    <n v="19"/>
    <n v="9"/>
    <n v="0"/>
    <n v="3"/>
    <n v="17"/>
    <n v="12"/>
    <n v="0"/>
    <n v="23"/>
    <n v="17"/>
    <n v="36"/>
    <n v="8"/>
    <n v="25"/>
    <n v="15"/>
    <n v="8"/>
    <n v="15"/>
    <n v="9"/>
    <n v="7"/>
    <n v="17"/>
    <n v="29"/>
    <n v="11"/>
    <x v="2"/>
  </r>
  <r>
    <x v="157"/>
    <x v="5"/>
    <x v="5"/>
    <n v="591.00000000000011"/>
    <n v="200.00000000000011"/>
    <n v="119"/>
    <n v="104"/>
    <n v="156"/>
    <n v="0"/>
    <n v="0.45"/>
    <n v="0.6"/>
    <n v="0.74"/>
    <n v="0.84"/>
    <n v="0.91"/>
    <n v="0.68"/>
    <n v="0.70000000000000007"/>
    <n v="0.9"/>
    <n v="0.2"/>
    <n v="0.75"/>
    <n v="0.72"/>
    <n v="0.44"/>
    <n v="0.57000000000000006"/>
    <n v="1"/>
    <n v="0.73"/>
    <n v="0.9"/>
    <n v="0.83000000000000007"/>
    <n v="38"/>
    <n v="0"/>
    <n v="32"/>
    <n v="12"/>
    <n v="0"/>
    <n v="2"/>
    <n v="35"/>
    <n v="0"/>
    <n v="0"/>
    <n v="0"/>
    <n v="12"/>
    <n v="30"/>
    <n v="18"/>
    <n v="16"/>
    <n v="17"/>
    <n v="20"/>
    <n v="23"/>
    <n v="4"/>
    <n v="3"/>
    <n v="25"/>
    <n v="18"/>
    <n v="1"/>
    <n v="0"/>
    <n v="0"/>
    <n v="10"/>
    <n v="39"/>
    <n v="19"/>
    <n v="11"/>
    <n v="0"/>
    <n v="6"/>
    <n v="32"/>
    <n v="11"/>
    <n v="28"/>
    <n v="35"/>
    <n v="26"/>
    <n v="27"/>
    <n v="1"/>
    <n v="13.000000000000114"/>
    <n v="27"/>
    <n v="0"/>
    <x v="2"/>
  </r>
  <r>
    <x v="158"/>
    <x v="5"/>
    <x v="6"/>
    <n v="612"/>
    <n v="129"/>
    <n v="159"/>
    <n v="211"/>
    <n v="107"/>
    <n v="0"/>
    <n v="0.39"/>
    <n v="0.67"/>
    <n v="0.70000000000000007"/>
    <n v="0.88"/>
    <n v="0.9"/>
    <n v="0.76"/>
    <n v="0.77"/>
    <n v="0.69000000000000006"/>
    <n v="0.25"/>
    <n v="0.61"/>
    <n v="0.95000000000000007"/>
    <n v="0.89"/>
    <n v="0.77"/>
    <n v="0.9"/>
    <n v="0.4"/>
    <n v="1"/>
    <n v="0.33"/>
    <n v="0"/>
    <n v="36"/>
    <n v="0"/>
    <n v="29"/>
    <n v="0"/>
    <n v="0"/>
    <n v="26"/>
    <n v="6"/>
    <n v="35"/>
    <n v="27"/>
    <n v="6"/>
    <n v="0"/>
    <n v="17"/>
    <n v="0"/>
    <n v="12"/>
    <n v="0"/>
    <n v="0"/>
    <n v="22"/>
    <n v="27"/>
    <n v="29"/>
    <n v="14"/>
    <n v="29"/>
    <n v="1"/>
    <n v="0"/>
    <n v="33"/>
    <n v="19"/>
    <n v="39"/>
    <n v="7"/>
    <n v="33"/>
    <n v="36"/>
    <n v="20"/>
    <n v="0"/>
    <n v="0"/>
    <n v="37"/>
    <n v="9"/>
    <n v="0"/>
    <n v="15"/>
    <n v="29"/>
    <n v="0"/>
    <n v="19"/>
    <x v="2"/>
  </r>
  <r>
    <x v="159"/>
    <x v="5"/>
    <x v="7"/>
    <n v="630.00000000000011"/>
    <n v="137.00000000000011"/>
    <n v="160"/>
    <n v="263"/>
    <n v="63"/>
    <n v="0"/>
    <n v="0.47000000000000003"/>
    <n v="0.69000000000000006"/>
    <n v="0.73"/>
    <n v="0.8"/>
    <n v="0.94000000000000006"/>
    <n v="0.78"/>
    <n v="0.78"/>
    <n v="0.74"/>
    <n v="0.78"/>
    <n v="0.92"/>
    <n v="0.93"/>
    <n v="0.64"/>
    <n v="0.74"/>
    <n v="0.92"/>
    <n v="0.97"/>
    <n v="0.42"/>
    <n v="0.3"/>
    <n v="0"/>
    <n v="39"/>
    <n v="2"/>
    <n v="0"/>
    <n v="0"/>
    <n v="33"/>
    <n v="27"/>
    <n v="8"/>
    <n v="24"/>
    <n v="27"/>
    <n v="7"/>
    <n v="6"/>
    <n v="0"/>
    <n v="10"/>
    <n v="18"/>
    <n v="13"/>
    <n v="0"/>
    <n v="0"/>
    <n v="3"/>
    <n v="13"/>
    <n v="21"/>
    <n v="32"/>
    <n v="9"/>
    <n v="38"/>
    <n v="8"/>
    <n v="27"/>
    <n v="36"/>
    <n v="24"/>
    <n v="33"/>
    <n v="35"/>
    <n v="5"/>
    <n v="4"/>
    <n v="0"/>
    <n v="32"/>
    <n v="37"/>
    <n v="31"/>
    <n v="0"/>
    <n v="9"/>
    <n v="6.0000000000001137"/>
    <n v="13"/>
    <x v="2"/>
  </r>
  <r>
    <x v="160"/>
    <x v="5"/>
    <x v="8"/>
    <n v="644"/>
    <n v="216"/>
    <n v="211"/>
    <n v="172"/>
    <n v="45"/>
    <n v="0"/>
    <n v="0.43"/>
    <n v="0.67"/>
    <n v="0.71"/>
    <n v="0.87"/>
    <n v="0.93"/>
    <n v="0.57000000000000006"/>
    <n v="0.86"/>
    <n v="0.65"/>
    <n v="0.85"/>
    <n v="0.51"/>
    <n v="0.67"/>
    <n v="0.98"/>
    <n v="0.89"/>
    <n v="0.45"/>
    <n v="0.31"/>
    <n v="0.82000000000000006"/>
    <n v="0.93"/>
    <n v="41"/>
    <n v="0"/>
    <n v="0"/>
    <n v="8"/>
    <n v="38"/>
    <n v="16"/>
    <n v="28"/>
    <n v="2"/>
    <n v="36"/>
    <n v="42"/>
    <n v="0"/>
    <n v="0"/>
    <n v="5"/>
    <n v="0"/>
    <n v="0"/>
    <n v="0"/>
    <n v="13"/>
    <n v="0"/>
    <n v="27"/>
    <n v="0"/>
    <n v="9"/>
    <n v="12"/>
    <n v="29"/>
    <n v="3"/>
    <n v="12"/>
    <n v="35"/>
    <n v="8"/>
    <n v="11"/>
    <n v="24"/>
    <n v="29"/>
    <n v="28"/>
    <n v="28"/>
    <n v="0"/>
    <n v="34"/>
    <n v="21"/>
    <n v="10"/>
    <n v="36"/>
    <n v="32"/>
    <n v="0"/>
    <n v="27"/>
    <x v="2"/>
  </r>
  <r>
    <x v="161"/>
    <x v="5"/>
    <x v="9"/>
    <n v="655.00000000000011"/>
    <n v="78"/>
    <n v="234"/>
    <n v="132"/>
    <n v="193.00000000000011"/>
    <n v="0"/>
    <n v="0.25"/>
    <n v="0.67"/>
    <n v="0.70000000000000007"/>
    <n v="0.81"/>
    <n v="0.99"/>
    <n v="0.83000000000000007"/>
    <n v="0.68"/>
    <n v="0.93"/>
    <n v="0.54"/>
    <n v="0.71"/>
    <n v="0.68"/>
    <n v="0.71"/>
    <n v="0.93"/>
    <n v="0.96"/>
    <n v="0.34"/>
    <n v="0.46"/>
    <n v="0.71"/>
    <n v="42"/>
    <n v="20"/>
    <n v="0"/>
    <n v="23"/>
    <n v="42"/>
    <n v="41"/>
    <n v="20"/>
    <n v="0"/>
    <n v="13"/>
    <n v="33"/>
    <n v="18"/>
    <n v="16"/>
    <n v="25"/>
    <n v="0"/>
    <n v="35"/>
    <n v="40"/>
    <n v="0"/>
    <n v="36"/>
    <n v="3.0000000000001137"/>
    <n v="38"/>
    <n v="0"/>
    <n v="38"/>
    <n v="11"/>
    <n v="24"/>
    <n v="0"/>
    <n v="0"/>
    <n v="0"/>
    <n v="20"/>
    <n v="0"/>
    <n v="39"/>
    <n v="0"/>
    <n v="0"/>
    <n v="0"/>
    <n v="0"/>
    <n v="20"/>
    <n v="9"/>
    <n v="38"/>
    <n v="9"/>
    <n v="2"/>
    <n v="0"/>
    <x v="2"/>
  </r>
  <r>
    <x v="162"/>
    <x v="5"/>
    <x v="10"/>
    <n v="661.99999999999989"/>
    <n v="180.99999999999989"/>
    <n v="206"/>
    <n v="140"/>
    <n v="125"/>
    <n v="0"/>
    <n v="0.31"/>
    <n v="0.53"/>
    <n v="0.76"/>
    <n v="0.8"/>
    <n v="0.93"/>
    <n v="0.87"/>
    <n v="0.89"/>
    <n v="0.25"/>
    <n v="0.61"/>
    <n v="0.69000000000000006"/>
    <n v="0.62"/>
    <n v="0.53"/>
    <n v="0.79"/>
    <n v="0.64"/>
    <n v="0.38"/>
    <n v="0.98"/>
    <n v="0.96"/>
    <n v="38"/>
    <n v="30"/>
    <n v="0"/>
    <n v="9"/>
    <n v="19"/>
    <n v="20"/>
    <n v="38"/>
    <n v="21"/>
    <n v="28"/>
    <n v="3"/>
    <n v="10"/>
    <n v="2"/>
    <n v="5"/>
    <n v="13"/>
    <n v="11"/>
    <n v="22"/>
    <n v="41"/>
    <n v="25"/>
    <n v="0"/>
    <n v="6"/>
    <n v="27"/>
    <n v="8"/>
    <n v="42"/>
    <n v="0"/>
    <n v="23"/>
    <n v="5"/>
    <n v="6"/>
    <n v="1"/>
    <n v="9"/>
    <n v="19"/>
    <n v="27"/>
    <n v="17"/>
    <n v="13"/>
    <n v="29"/>
    <n v="12"/>
    <n v="8"/>
    <n v="32"/>
    <n v="1"/>
    <n v="10.999999999999886"/>
    <n v="31"/>
    <x v="2"/>
  </r>
  <r>
    <x v="163"/>
    <x v="5"/>
    <x v="11"/>
    <n v="667"/>
    <n v="124"/>
    <n v="160"/>
    <n v="162"/>
    <n v="196"/>
    <n v="0"/>
    <n v="0.34"/>
    <n v="0.52"/>
    <n v="0.72"/>
    <n v="0.88"/>
    <n v="0.94000000000000006"/>
    <n v="0.69000000000000006"/>
    <n v="0.75"/>
    <n v="0.62"/>
    <n v="0.64"/>
    <n v="0.87"/>
    <n v="0.37"/>
    <n v="0.85"/>
    <n v="0.98"/>
    <n v="0.87"/>
    <n v="0.45"/>
    <n v="0.49"/>
    <n v="0.8"/>
    <n v="0"/>
    <n v="33"/>
    <n v="3"/>
    <n v="0"/>
    <n v="25"/>
    <n v="32"/>
    <n v="0"/>
    <n v="27"/>
    <n v="28"/>
    <n v="12"/>
    <n v="25"/>
    <n v="17"/>
    <n v="0"/>
    <n v="37"/>
    <n v="32"/>
    <n v="27"/>
    <n v="35"/>
    <n v="0"/>
    <n v="27"/>
    <n v="21"/>
    <n v="26"/>
    <n v="6"/>
    <n v="22"/>
    <n v="27"/>
    <n v="0"/>
    <n v="19"/>
    <n v="11"/>
    <n v="3"/>
    <n v="30"/>
    <n v="18"/>
    <n v="0"/>
    <n v="0"/>
    <n v="43"/>
    <n v="28"/>
    <n v="0"/>
    <n v="2"/>
    <n v="21"/>
    <n v="0"/>
    <n v="30"/>
    <n v="0"/>
    <x v="2"/>
  </r>
  <r>
    <x v="164"/>
    <x v="5"/>
    <x v="12"/>
    <n v="667"/>
    <n v="184"/>
    <n v="110"/>
    <n v="178"/>
    <n v="160"/>
    <n v="0"/>
    <n v="0.28999999999999998"/>
    <n v="0.64"/>
    <n v="0.77"/>
    <n v="0.87"/>
    <n v="0.99"/>
    <n v="0.28000000000000003"/>
    <n v="0.77"/>
    <n v="0.61"/>
    <n v="0.56000000000000005"/>
    <n v="0.92"/>
    <n v="0.89"/>
    <n v="0.83000000000000007"/>
    <n v="0.49"/>
    <n v="0.97"/>
    <n v="0.67"/>
    <n v="0.97"/>
    <n v="0.43"/>
    <n v="0"/>
    <n v="0"/>
    <n v="30"/>
    <n v="0"/>
    <n v="15"/>
    <n v="10"/>
    <n v="29"/>
    <n v="11"/>
    <n v="15"/>
    <n v="0"/>
    <n v="35"/>
    <n v="8"/>
    <n v="43"/>
    <n v="21"/>
    <n v="3"/>
    <n v="6"/>
    <n v="5"/>
    <n v="33"/>
    <n v="18"/>
    <n v="23"/>
    <n v="37"/>
    <n v="0"/>
    <n v="0"/>
    <n v="11"/>
    <n v="21"/>
    <n v="43"/>
    <n v="0"/>
    <n v="41"/>
    <n v="25"/>
    <n v="0"/>
    <n v="8"/>
    <n v="17"/>
    <n v="9"/>
    <n v="44"/>
    <n v="0"/>
    <n v="36"/>
    <n v="40"/>
    <n v="0"/>
    <n v="16"/>
    <n v="14"/>
    <x v="2"/>
  </r>
  <r>
    <x v="165"/>
    <x v="5"/>
    <x v="13"/>
    <n v="661.00000000000011"/>
    <n v="122"/>
    <n v="232.00000000000011"/>
    <n v="129"/>
    <n v="178"/>
    <n v="0"/>
    <n v="0.49"/>
    <n v="0.51"/>
    <n v="0.71"/>
    <n v="0.82000000000000006"/>
    <n v="0.92"/>
    <n v="0.25"/>
    <n v="0.54"/>
    <n v="0.91"/>
    <n v="0.74"/>
    <n v="0.76"/>
    <n v="0.65"/>
    <n v="0.65"/>
    <n v="0.28999999999999998"/>
    <n v="0.8"/>
    <n v="0.85"/>
    <n v="0.99"/>
    <n v="0.41000000000000003"/>
    <n v="44"/>
    <n v="33"/>
    <n v="19"/>
    <n v="0"/>
    <n v="6.0000000000001137"/>
    <n v="33"/>
    <n v="36"/>
    <n v="0"/>
    <n v="21"/>
    <n v="40"/>
    <n v="0"/>
    <n v="6"/>
    <n v="41"/>
    <n v="40"/>
    <n v="0"/>
    <n v="28"/>
    <n v="25"/>
    <n v="22"/>
    <n v="0"/>
    <n v="16"/>
    <n v="40"/>
    <n v="19"/>
    <n v="0"/>
    <n v="5"/>
    <n v="0"/>
    <n v="9"/>
    <n v="0"/>
    <n v="44"/>
    <n v="0"/>
    <n v="12"/>
    <n v="0"/>
    <n v="15"/>
    <n v="0"/>
    <n v="4"/>
    <n v="14"/>
    <n v="42"/>
    <n v="0"/>
    <n v="38"/>
    <n v="9"/>
    <n v="0"/>
    <x v="2"/>
  </r>
  <r>
    <x v="166"/>
    <x v="5"/>
    <x v="14"/>
    <n v="651.00000000000011"/>
    <n v="107"/>
    <n v="160.00000000000011"/>
    <n v="154"/>
    <n v="189"/>
    <n v="0"/>
    <n v="0.43"/>
    <n v="0.64"/>
    <n v="0.73"/>
    <n v="0.84"/>
    <n v="0.97"/>
    <n v="0.24"/>
    <n v="0.8"/>
    <n v="0.95000000000000007"/>
    <n v="0.76"/>
    <n v="0.78"/>
    <n v="0.75"/>
    <n v="0.94000000000000006"/>
    <n v="0.89"/>
    <n v="0.4"/>
    <n v="0.98"/>
    <n v="0.34"/>
    <n v="0.62"/>
    <n v="0"/>
    <n v="0"/>
    <n v="3.0000000000001137"/>
    <n v="26"/>
    <n v="24"/>
    <n v="36"/>
    <n v="0"/>
    <n v="0"/>
    <n v="32"/>
    <n v="39"/>
    <n v="41"/>
    <n v="0"/>
    <n v="0"/>
    <n v="43"/>
    <n v="27"/>
    <n v="0"/>
    <n v="42"/>
    <n v="43"/>
    <n v="0"/>
    <n v="34"/>
    <n v="0"/>
    <n v="0"/>
    <n v="38"/>
    <n v="10"/>
    <n v="0"/>
    <n v="40"/>
    <n v="0"/>
    <n v="3"/>
    <n v="34"/>
    <n v="29"/>
    <n v="0"/>
    <n v="5"/>
    <n v="0"/>
    <n v="0"/>
    <n v="0"/>
    <n v="34"/>
    <n v="0"/>
    <n v="7"/>
    <n v="29"/>
    <n v="32"/>
    <x v="2"/>
  </r>
  <r>
    <x v="167"/>
    <x v="5"/>
    <x v="15"/>
    <n v="641"/>
    <n v="222"/>
    <n v="109"/>
    <n v="114"/>
    <n v="166"/>
    <n v="0"/>
    <n v="0.41000000000000003"/>
    <n v="0.68"/>
    <n v="0.71"/>
    <n v="0.82000000000000006"/>
    <n v="0.96"/>
    <n v="0.34"/>
    <n v="0.8"/>
    <n v="0.71"/>
    <n v="0.97"/>
    <n v="0.73"/>
    <n v="0.66"/>
    <n v="0.9"/>
    <n v="0.28999999999999998"/>
    <n v="0.5"/>
    <n v="0.74"/>
    <n v="0.94000000000000006"/>
    <n v="0.57000000000000006"/>
    <n v="0"/>
    <n v="0"/>
    <n v="38"/>
    <n v="0"/>
    <n v="0"/>
    <n v="0"/>
    <n v="11"/>
    <n v="22"/>
    <n v="32"/>
    <n v="6"/>
    <n v="30"/>
    <n v="10"/>
    <n v="32"/>
    <n v="11"/>
    <n v="4"/>
    <n v="9"/>
    <n v="16"/>
    <n v="36"/>
    <n v="27"/>
    <n v="21"/>
    <n v="23"/>
    <n v="2"/>
    <n v="21"/>
    <n v="3"/>
    <n v="13"/>
    <n v="0"/>
    <n v="20"/>
    <n v="0"/>
    <n v="32"/>
    <n v="0"/>
    <n v="26"/>
    <n v="10"/>
    <n v="24"/>
    <n v="22"/>
    <n v="30"/>
    <n v="16"/>
    <n v="0"/>
    <n v="34"/>
    <n v="27"/>
    <n v="33"/>
    <x v="2"/>
  </r>
  <r>
    <x v="168"/>
    <x v="5"/>
    <x v="16"/>
    <n v="626"/>
    <n v="182"/>
    <n v="156"/>
    <n v="105"/>
    <n v="183"/>
    <n v="1"/>
    <n v="0.49"/>
    <n v="0.51"/>
    <n v="0.77"/>
    <n v="0.8"/>
    <n v="0.96"/>
    <n v="0.69000000000000006"/>
    <n v="0.77"/>
    <n v="0.94000000000000006"/>
    <n v="0.67"/>
    <n v="0.72"/>
    <n v="0.68"/>
    <n v="0.96"/>
    <n v="0.83000000000000007"/>
    <n v="0.33"/>
    <n v="0.51"/>
    <n v="0.9"/>
    <n v="0.91"/>
    <n v="0"/>
    <n v="0"/>
    <n v="0"/>
    <n v="21"/>
    <n v="32"/>
    <n v="39"/>
    <n v="23"/>
    <n v="0"/>
    <n v="28"/>
    <n v="13"/>
    <n v="0"/>
    <n v="17"/>
    <n v="14"/>
    <n v="40"/>
    <n v="27"/>
    <n v="20"/>
    <n v="0"/>
    <n v="24"/>
    <n v="41"/>
    <n v="0"/>
    <n v="0"/>
    <n v="0"/>
    <n v="30"/>
    <n v="0"/>
    <n v="0"/>
    <n v="33"/>
    <n v="40"/>
    <n v="0"/>
    <n v="2"/>
    <n v="0"/>
    <n v="38"/>
    <n v="3"/>
    <n v="0"/>
    <n v="0"/>
    <n v="4"/>
    <n v="22"/>
    <n v="36"/>
    <n v="9"/>
    <n v="38"/>
    <n v="32"/>
    <x v="2"/>
  </r>
  <r>
    <x v="169"/>
    <x v="5"/>
    <x v="17"/>
    <n v="603"/>
    <n v="154"/>
    <n v="140"/>
    <n v="154"/>
    <n v="155"/>
    <n v="0"/>
    <n v="0.39"/>
    <n v="0.52"/>
    <n v="0.72"/>
    <n v="0.81"/>
    <n v="0.93"/>
    <n v="0.69000000000000006"/>
    <n v="0.64"/>
    <n v="0.95000000000000007"/>
    <n v="0.76"/>
    <n v="0.82000000000000006"/>
    <n v="0.71"/>
    <n v="0.99"/>
    <n v="0.86"/>
    <n v="0.3"/>
    <n v="0.5"/>
    <n v="0.99"/>
    <n v="0.73"/>
    <n v="15"/>
    <n v="13"/>
    <n v="24"/>
    <n v="0"/>
    <n v="13"/>
    <n v="5"/>
    <n v="39"/>
    <n v="28"/>
    <n v="0"/>
    <n v="3"/>
    <n v="0"/>
    <n v="0"/>
    <n v="30"/>
    <n v="23"/>
    <n v="15"/>
    <n v="18"/>
    <n v="33"/>
    <n v="10"/>
    <n v="26"/>
    <n v="0"/>
    <n v="0"/>
    <n v="7"/>
    <n v="0"/>
    <n v="12"/>
    <n v="36"/>
    <n v="0"/>
    <n v="2"/>
    <n v="37"/>
    <n v="26"/>
    <n v="34"/>
    <n v="35"/>
    <n v="10"/>
    <n v="19"/>
    <n v="16"/>
    <n v="0"/>
    <n v="30"/>
    <n v="22"/>
    <n v="0"/>
    <n v="3"/>
    <n v="19"/>
    <x v="2"/>
  </r>
  <r>
    <x v="170"/>
    <x v="5"/>
    <x v="18"/>
    <n v="578"/>
    <n v="179"/>
    <n v="174"/>
    <n v="104"/>
    <n v="121"/>
    <n v="0"/>
    <n v="0.5"/>
    <n v="0.56000000000000005"/>
    <n v="0.78"/>
    <n v="0.9"/>
    <n v="0.96"/>
    <n v="0.74"/>
    <n v="0.67"/>
    <n v="0.68"/>
    <n v="0.97"/>
    <n v="0.83000000000000007"/>
    <n v="0.97"/>
    <n v="0.42"/>
    <n v="0.85"/>
    <n v="0.91"/>
    <n v="0.94000000000000006"/>
    <n v="0.76"/>
    <n v="0.54"/>
    <n v="22"/>
    <n v="35"/>
    <n v="0"/>
    <n v="7"/>
    <n v="0"/>
    <n v="16"/>
    <n v="27"/>
    <n v="38"/>
    <n v="2"/>
    <n v="27"/>
    <n v="0"/>
    <n v="20"/>
    <n v="0"/>
    <n v="0"/>
    <n v="21"/>
    <n v="34"/>
    <n v="1"/>
    <n v="0"/>
    <n v="22"/>
    <n v="23"/>
    <n v="0"/>
    <n v="9"/>
    <n v="0"/>
    <n v="0"/>
    <n v="2"/>
    <n v="26"/>
    <n v="35"/>
    <n v="25"/>
    <n v="0"/>
    <n v="7"/>
    <n v="20"/>
    <n v="27"/>
    <n v="38"/>
    <n v="0"/>
    <n v="33"/>
    <n v="38"/>
    <n v="23"/>
    <n v="0"/>
    <n v="0"/>
    <n v="0"/>
    <x v="2"/>
  </r>
  <r>
    <x v="171"/>
    <x v="5"/>
    <x v="19"/>
    <n v="552"/>
    <n v="146"/>
    <n v="87"/>
    <n v="179"/>
    <n v="135"/>
    <n v="0"/>
    <n v="0.28000000000000003"/>
    <n v="0.56000000000000005"/>
    <n v="0.8"/>
    <n v="0.82000000000000006"/>
    <n v="0.91"/>
    <n v="0.72"/>
    <n v="0.98"/>
    <n v="0.70000000000000007"/>
    <n v="0.71"/>
    <n v="0.6"/>
    <n v="0.48"/>
    <n v="0.25"/>
    <n v="0.9"/>
    <n v="0.45"/>
    <n v="0.93"/>
    <n v="0.93"/>
    <n v="0.86"/>
    <n v="0"/>
    <n v="8"/>
    <n v="9"/>
    <n v="5"/>
    <n v="8"/>
    <n v="5"/>
    <n v="19"/>
    <n v="5"/>
    <n v="21"/>
    <n v="7"/>
    <n v="5"/>
    <n v="6"/>
    <n v="13"/>
    <n v="17"/>
    <n v="23"/>
    <n v="29"/>
    <n v="33"/>
    <n v="9"/>
    <n v="4"/>
    <n v="1"/>
    <n v="23"/>
    <n v="11"/>
    <n v="8"/>
    <n v="4"/>
    <n v="30"/>
    <n v="36"/>
    <n v="23"/>
    <n v="4"/>
    <n v="14"/>
    <n v="26"/>
    <n v="1"/>
    <n v="33"/>
    <n v="14"/>
    <n v="4"/>
    <n v="2"/>
    <n v="26"/>
    <n v="9"/>
    <n v="32"/>
    <n v="24"/>
    <n v="1"/>
    <x v="2"/>
  </r>
  <r>
    <x v="172"/>
    <x v="5"/>
    <x v="20"/>
    <n v="521.00000000000011"/>
    <n v="161.00000000000011"/>
    <n v="116"/>
    <n v="109"/>
    <n v="127"/>
    <n v="0"/>
    <n v="0.38"/>
    <n v="0.63"/>
    <n v="0.72"/>
    <n v="0.85"/>
    <n v="0.9"/>
    <n v="1"/>
    <n v="0.93"/>
    <n v="0.36"/>
    <n v="0.75"/>
    <n v="0.72"/>
    <n v="0.68"/>
    <n v="0.93"/>
    <n v="0.4"/>
    <n v="0.31"/>
    <n v="0.82000000000000006"/>
    <n v="0.86"/>
    <n v="0.74"/>
    <n v="25"/>
    <n v="18"/>
    <n v="20"/>
    <n v="0"/>
    <n v="4"/>
    <n v="29"/>
    <n v="2"/>
    <n v="2"/>
    <n v="16"/>
    <n v="0"/>
    <n v="8"/>
    <n v="0"/>
    <n v="14"/>
    <n v="30"/>
    <n v="4"/>
    <n v="4"/>
    <n v="8"/>
    <n v="28"/>
    <n v="29"/>
    <n v="10"/>
    <n v="0"/>
    <n v="24"/>
    <n v="22"/>
    <n v="0"/>
    <n v="25"/>
    <n v="3"/>
    <n v="0"/>
    <n v="2"/>
    <n v="33"/>
    <n v="0"/>
    <n v="16"/>
    <n v="2.0000000000001137"/>
    <n v="26"/>
    <n v="20"/>
    <n v="9"/>
    <n v="30"/>
    <n v="6"/>
    <n v="18"/>
    <n v="33"/>
    <n v="1"/>
    <x v="2"/>
  </r>
  <r>
    <x v="173"/>
    <x v="5"/>
    <x v="21"/>
    <n v="488.00000000000011"/>
    <n v="69.000000000000114"/>
    <n v="136"/>
    <n v="93"/>
    <n v="168"/>
    <n v="0"/>
    <n v="0.25"/>
    <n v="0.56000000000000005"/>
    <n v="0.8"/>
    <n v="0.89"/>
    <n v="0.97"/>
    <n v="0.71"/>
    <n v="0.85"/>
    <n v="0.71"/>
    <n v="0.75"/>
    <n v="0.66"/>
    <n v="1"/>
    <n v="0.54"/>
    <n v="0.74"/>
    <n v="0.38"/>
    <n v="0.87"/>
    <n v="0.9"/>
    <n v="0.98"/>
    <n v="1"/>
    <n v="16"/>
    <n v="11"/>
    <n v="28"/>
    <n v="3"/>
    <n v="19"/>
    <n v="25"/>
    <n v="0"/>
    <n v="30"/>
    <n v="3"/>
    <n v="22"/>
    <n v="29"/>
    <n v="16"/>
    <n v="20"/>
    <n v="28"/>
    <n v="0"/>
    <n v="13"/>
    <n v="26"/>
    <n v="7"/>
    <n v="29"/>
    <n v="0"/>
    <n v="12"/>
    <n v="19"/>
    <n v="0"/>
    <n v="10"/>
    <n v="19"/>
    <n v="0"/>
    <n v="0"/>
    <n v="27"/>
    <n v="6"/>
    <n v="9"/>
    <n v="18"/>
    <n v="7"/>
    <n v="0"/>
    <n v="0"/>
    <n v="0"/>
    <n v="0"/>
    <n v="5"/>
    <n v="26"/>
    <n v="4.0000000000001137"/>
    <x v="2"/>
  </r>
  <r>
    <x v="174"/>
    <x v="5"/>
    <x v="22"/>
    <n v="449.00000000000006"/>
    <n v="123"/>
    <n v="98"/>
    <n v="133"/>
    <n v="66.000000000000057"/>
    <n v="0"/>
    <n v="0.17"/>
    <n v="0.52"/>
    <n v="0.79"/>
    <n v="0.87"/>
    <n v="0.96"/>
    <n v="0.87"/>
    <n v="0.93"/>
    <n v="0.6"/>
    <n v="0.69000000000000006"/>
    <n v="0.68"/>
    <n v="0.93"/>
    <n v="0.95000000000000007"/>
    <n v="0.85"/>
    <n v="0.70000000000000007"/>
    <n v="0.37"/>
    <n v="0.85"/>
    <n v="0.47000000000000003"/>
    <n v="26"/>
    <n v="0"/>
    <n v="2"/>
    <n v="0"/>
    <n v="10"/>
    <n v="14"/>
    <n v="0"/>
    <n v="0"/>
    <n v="18"/>
    <n v="28"/>
    <n v="29"/>
    <n v="0"/>
    <n v="0"/>
    <n v="24"/>
    <n v="0"/>
    <n v="24"/>
    <n v="0"/>
    <n v="15.000000000000057"/>
    <n v="3"/>
    <n v="0"/>
    <n v="8"/>
    <n v="13"/>
    <n v="8"/>
    <n v="15"/>
    <n v="0"/>
    <n v="22"/>
    <n v="25"/>
    <n v="0"/>
    <n v="18"/>
    <n v="24"/>
    <n v="13"/>
    <n v="8"/>
    <n v="24"/>
    <n v="5"/>
    <n v="0"/>
    <n v="20"/>
    <n v="8"/>
    <n v="23"/>
    <n v="13"/>
    <n v="9"/>
    <x v="2"/>
  </r>
  <r>
    <x v="175"/>
    <x v="5"/>
    <x v="23"/>
    <n v="400"/>
    <n v="111"/>
    <n v="103"/>
    <n v="109"/>
    <n v="71"/>
    <n v="0"/>
    <n v="0.17"/>
    <n v="0.5"/>
    <n v="0.71"/>
    <n v="0.83000000000000007"/>
    <n v="0.95000000000000007"/>
    <n v="0.74"/>
    <n v="0.76"/>
    <n v="0.86"/>
    <n v="0.75"/>
    <n v="0.56000000000000005"/>
    <n v="0.92"/>
    <n v="0.9"/>
    <n v="0.5"/>
    <n v="0.93"/>
    <n v="0.3"/>
    <n v="0.57999999999999996"/>
    <n v="0.87"/>
    <n v="22"/>
    <n v="18"/>
    <n v="13"/>
    <n v="10"/>
    <n v="3"/>
    <n v="5"/>
    <n v="21"/>
    <n v="0"/>
    <n v="4"/>
    <n v="7"/>
    <n v="6"/>
    <n v="5"/>
    <n v="0"/>
    <n v="0"/>
    <n v="7"/>
    <n v="26"/>
    <n v="0"/>
    <n v="17"/>
    <n v="0"/>
    <n v="16"/>
    <n v="0"/>
    <n v="14"/>
    <n v="12"/>
    <n v="15"/>
    <n v="21"/>
    <n v="10"/>
    <n v="0"/>
    <n v="12"/>
    <n v="1"/>
    <n v="24"/>
    <n v="4"/>
    <n v="23"/>
    <n v="7"/>
    <n v="15"/>
    <n v="0"/>
    <n v="25"/>
    <n v="24"/>
    <n v="0"/>
    <n v="0"/>
    <n v="13"/>
    <x v="2"/>
  </r>
  <r>
    <x v="176"/>
    <x v="5"/>
    <x v="24"/>
    <n v="349.00000000000006"/>
    <n v="105.00000000000006"/>
    <n v="38"/>
    <n v="120"/>
    <n v="81"/>
    <n v="0"/>
    <n v="0.38"/>
    <n v="0.59"/>
    <n v="0.72"/>
    <n v="0.86"/>
    <n v="0.93"/>
    <n v="0.72"/>
    <n v="0.71"/>
    <n v="0.72"/>
    <n v="0.43"/>
    <n v="0.75"/>
    <n v="0.93"/>
    <n v="0.92"/>
    <n v="0.76"/>
    <n v="0.94000000000000006"/>
    <n v="0.42"/>
    <n v="0.72"/>
    <n v="0.51"/>
    <n v="8"/>
    <n v="0"/>
    <n v="4"/>
    <n v="11"/>
    <n v="1"/>
    <n v="14"/>
    <n v="0"/>
    <n v="0"/>
    <n v="0"/>
    <n v="0"/>
    <n v="5"/>
    <n v="0"/>
    <n v="14"/>
    <n v="0"/>
    <n v="6"/>
    <n v="16"/>
    <n v="11"/>
    <n v="0"/>
    <n v="23"/>
    <n v="11"/>
    <n v="14"/>
    <n v="23"/>
    <n v="21"/>
    <n v="0"/>
    <n v="11"/>
    <n v="9"/>
    <n v="2"/>
    <n v="22"/>
    <n v="7"/>
    <n v="11"/>
    <n v="1"/>
    <n v="19"/>
    <n v="2"/>
    <n v="18"/>
    <n v="0"/>
    <n v="21"/>
    <n v="18"/>
    <n v="14"/>
    <n v="6.0000000000000568"/>
    <n v="6"/>
    <x v="2"/>
  </r>
  <r>
    <x v="177"/>
    <x v="5"/>
    <x v="25"/>
    <n v="303.00000000000006"/>
    <n v="68"/>
    <n v="61"/>
    <n v="62"/>
    <n v="95.000000000000057"/>
    <n v="0"/>
    <n v="0.25"/>
    <n v="0.64"/>
    <n v="0.79"/>
    <n v="0.8"/>
    <n v="0.91"/>
    <n v="0.79"/>
    <n v="0.56000000000000005"/>
    <n v="0.86"/>
    <n v="0.9"/>
    <n v="0.82000000000000006"/>
    <n v="0.74"/>
    <n v="0.43"/>
    <n v="0.45"/>
    <n v="0.91"/>
    <n v="0.94000000000000006"/>
    <n v="0.89"/>
    <n v="0.95000000000000007"/>
    <n v="0"/>
    <n v="0"/>
    <n v="8"/>
    <n v="0"/>
    <n v="19"/>
    <n v="13"/>
    <n v="5"/>
    <n v="12"/>
    <n v="0"/>
    <n v="4"/>
    <n v="17"/>
    <n v="9"/>
    <n v="17"/>
    <n v="14"/>
    <n v="13.000000000000057"/>
    <n v="9"/>
    <n v="2"/>
    <n v="9"/>
    <n v="7"/>
    <n v="15"/>
    <n v="8"/>
    <n v="8"/>
    <n v="0"/>
    <n v="0"/>
    <n v="10"/>
    <n v="18"/>
    <n v="10"/>
    <n v="1"/>
    <n v="5"/>
    <n v="2"/>
    <n v="0"/>
    <n v="0"/>
    <n v="0"/>
    <n v="13"/>
    <n v="15"/>
    <n v="0"/>
    <n v="5"/>
    <n v="0"/>
    <n v="17"/>
    <n v="18"/>
    <x v="2"/>
  </r>
  <r>
    <x v="178"/>
    <x v="5"/>
    <x v="26"/>
    <n v="268"/>
    <n v="88"/>
    <n v="55"/>
    <n v="48"/>
    <n v="74"/>
    <n v="0"/>
    <n v="0.33"/>
    <n v="0.52"/>
    <n v="0.74"/>
    <n v="0.83000000000000007"/>
    <n v="0.99"/>
    <n v="0.68"/>
    <n v="0.57999999999999996"/>
    <n v="0.6"/>
    <n v="0.78"/>
    <n v="0.92"/>
    <n v="0.46"/>
    <n v="0.36"/>
    <n v="0.92"/>
    <n v="0.51"/>
    <n v="0.77"/>
    <n v="0.62"/>
    <n v="0.91"/>
    <n v="3"/>
    <n v="0"/>
    <n v="17"/>
    <n v="0"/>
    <n v="11"/>
    <n v="10"/>
    <n v="7"/>
    <n v="0"/>
    <n v="7"/>
    <n v="0"/>
    <n v="3"/>
    <n v="0"/>
    <n v="15"/>
    <n v="10"/>
    <n v="8"/>
    <n v="0"/>
    <n v="11"/>
    <n v="17"/>
    <n v="0"/>
    <n v="13"/>
    <n v="7"/>
    <n v="0"/>
    <n v="0"/>
    <n v="2"/>
    <n v="3"/>
    <n v="9"/>
    <n v="14"/>
    <n v="0"/>
    <n v="7"/>
    <n v="6"/>
    <n v="7"/>
    <n v="8"/>
    <n v="2"/>
    <n v="5"/>
    <n v="13"/>
    <n v="4"/>
    <n v="15"/>
    <n v="13"/>
    <n v="6"/>
    <n v="15"/>
    <x v="2"/>
  </r>
  <r>
    <x v="179"/>
    <x v="5"/>
    <x v="27"/>
    <n v="237.00000000000003"/>
    <n v="73.000000000000028"/>
    <n v="58"/>
    <n v="68"/>
    <n v="38"/>
    <n v="0"/>
    <n v="0.33"/>
    <n v="0.65"/>
    <n v="0.74"/>
    <n v="0.81"/>
    <n v="0.99"/>
    <n v="0.48"/>
    <n v="0.6"/>
    <n v="0.72"/>
    <n v="0.97"/>
    <n v="0.76"/>
    <n v="0.64"/>
    <n v="0.86"/>
    <n v="0.42"/>
    <n v="0.92"/>
    <n v="0.76"/>
    <n v="0.89"/>
    <n v="0.41000000000000003"/>
    <n v="0"/>
    <n v="3"/>
    <n v="13"/>
    <n v="10"/>
    <n v="6"/>
    <n v="0"/>
    <n v="14"/>
    <n v="5"/>
    <n v="0"/>
    <n v="7"/>
    <n v="0"/>
    <n v="0"/>
    <n v="6"/>
    <n v="7"/>
    <n v="8"/>
    <n v="15"/>
    <n v="2"/>
    <n v="0"/>
    <n v="0"/>
    <n v="0"/>
    <n v="7"/>
    <n v="5"/>
    <n v="4"/>
    <n v="14"/>
    <n v="3"/>
    <n v="9"/>
    <n v="5"/>
    <n v="14"/>
    <n v="0"/>
    <n v="7"/>
    <n v="11"/>
    <n v="0"/>
    <n v="12"/>
    <n v="7"/>
    <n v="9"/>
    <n v="6"/>
    <n v="9.0000000000000284"/>
    <n v="7"/>
    <n v="0"/>
    <n v="12"/>
    <x v="2"/>
  </r>
  <r>
    <x v="180"/>
    <x v="5"/>
    <x v="28"/>
    <n v="217.99999999999997"/>
    <n v="60.999999999999972"/>
    <n v="55"/>
    <n v="58"/>
    <n v="42"/>
    <n v="0"/>
    <n v="0.23"/>
    <n v="0.54"/>
    <n v="0.73"/>
    <n v="0.85"/>
    <n v="0.93"/>
    <n v="0.93"/>
    <n v="0.66"/>
    <n v="0.44"/>
    <n v="0.71"/>
    <n v="0.57999999999999996"/>
    <n v="0.13"/>
    <n v="0.28999999999999998"/>
    <n v="0.9"/>
    <n v="0.83000000000000007"/>
    <n v="0.53"/>
    <n v="0.99"/>
    <n v="0.87"/>
    <n v="3"/>
    <n v="7"/>
    <n v="3"/>
    <n v="1"/>
    <n v="10"/>
    <n v="0"/>
    <n v="3"/>
    <n v="13"/>
    <n v="6"/>
    <n v="9"/>
    <n v="2"/>
    <n v="0"/>
    <n v="4"/>
    <n v="8"/>
    <n v="11"/>
    <n v="0"/>
    <n v="13"/>
    <n v="3"/>
    <n v="3"/>
    <n v="0"/>
    <n v="0"/>
    <n v="14"/>
    <n v="10"/>
    <n v="1"/>
    <n v="3"/>
    <n v="5"/>
    <n v="6"/>
    <n v="4"/>
    <n v="9"/>
    <n v="6"/>
    <n v="12"/>
    <n v="6"/>
    <n v="9"/>
    <n v="0"/>
    <n v="0"/>
    <n v="13.999999999999972"/>
    <n v="5"/>
    <n v="2"/>
    <n v="8"/>
    <n v="5"/>
    <x v="2"/>
  </r>
  <r>
    <x v="181"/>
    <x v="5"/>
    <x v="29"/>
    <n v="250"/>
    <n v="53"/>
    <n v="55"/>
    <n v="78"/>
    <n v="48"/>
    <n v="0"/>
    <n v="0.18"/>
    <n v="0.53"/>
    <n v="0.71"/>
    <n v="0.87"/>
    <n v="0.9"/>
    <n v="0.93"/>
    <n v="0.25"/>
    <n v="0.44"/>
    <n v="0.59"/>
    <n v="0.71"/>
    <n v="0.72"/>
    <n v="0.79"/>
    <n v="0.99"/>
    <n v="0.44"/>
    <n v="0.98"/>
    <n v="0.56000000000000005"/>
    <n v="0.57000000000000006"/>
    <n v="0"/>
    <n v="0"/>
    <n v="15"/>
    <n v="0"/>
    <n v="15"/>
    <n v="0"/>
    <n v="0"/>
    <n v="0"/>
    <n v="14"/>
    <n v="11"/>
    <n v="16"/>
    <n v="0"/>
    <n v="0"/>
    <n v="7"/>
    <n v="0"/>
    <n v="14"/>
    <n v="6"/>
    <n v="9"/>
    <n v="10"/>
    <n v="2"/>
    <n v="1"/>
    <n v="0"/>
    <n v="0"/>
    <n v="16"/>
    <n v="13"/>
    <n v="9"/>
    <n v="4"/>
    <n v="5"/>
    <n v="16"/>
    <n v="14"/>
    <n v="4"/>
    <n v="5"/>
    <n v="14"/>
    <n v="0"/>
    <n v="10"/>
    <n v="10"/>
    <n v="0"/>
    <n v="10"/>
    <n v="0"/>
    <n v="0"/>
    <x v="2"/>
  </r>
  <r>
    <x v="31"/>
    <x v="6"/>
    <x v="3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6"/>
    <x v="3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6"/>
    <x v="3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6"/>
    <x v="37"/>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6"/>
    <x v="38"/>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6"/>
    <x v="39"/>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182"/>
    <x v="6"/>
    <x v="0"/>
    <n v="684"/>
    <n v="142"/>
    <n v="153"/>
    <n v="169"/>
    <n v="220"/>
    <n v="0"/>
    <n v="0.93"/>
    <n v="0.78"/>
    <n v="0.85"/>
    <n v="0.18"/>
    <n v="0.57000000000000006"/>
    <n v="0.57999999999999996"/>
    <n v="0.68"/>
    <n v="0.71"/>
    <n v="0.57999999999999996"/>
    <n v="0.76"/>
    <n v="0.89"/>
    <n v="0.99"/>
    <n v="0.49"/>
    <n v="0.95000000000000007"/>
    <n v="0.4"/>
    <n v="0.56000000000000005"/>
    <n v="0.85"/>
    <n v="10"/>
    <n v="0"/>
    <n v="40"/>
    <n v="0"/>
    <n v="12"/>
    <n v="31"/>
    <n v="19"/>
    <n v="0"/>
    <n v="14"/>
    <n v="27"/>
    <n v="0"/>
    <n v="36"/>
    <n v="28"/>
    <n v="0"/>
    <n v="43"/>
    <n v="0"/>
    <n v="38"/>
    <n v="24"/>
    <n v="21"/>
    <n v="30"/>
    <n v="0"/>
    <n v="41"/>
    <n v="28"/>
    <n v="0"/>
    <n v="40"/>
    <n v="0"/>
    <n v="0"/>
    <n v="15"/>
    <n v="37"/>
    <n v="8"/>
    <n v="0"/>
    <n v="30"/>
    <n v="13"/>
    <n v="0"/>
    <n v="0"/>
    <n v="29"/>
    <n v="45"/>
    <n v="8"/>
    <n v="0"/>
    <n v="17"/>
    <x v="2"/>
  </r>
  <r>
    <x v="183"/>
    <x v="6"/>
    <x v="1"/>
    <n v="684"/>
    <n v="170"/>
    <n v="128"/>
    <n v="178"/>
    <n v="184"/>
    <n v="0"/>
    <n v="0.25"/>
    <n v="0.6"/>
    <n v="0.73"/>
    <n v="0.94000000000000006"/>
    <n v="0.88"/>
    <n v="0.66"/>
    <n v="0.57999999999999996"/>
    <n v="0.88"/>
    <n v="0.76"/>
    <n v="0.35000000000000003"/>
    <n v="0.70000000000000007"/>
    <n v="0.96"/>
    <n v="0.53"/>
    <n v="0.97"/>
    <n v="0.70000000000000007"/>
    <n v="0.25"/>
    <n v="0.86"/>
    <n v="32"/>
    <n v="0"/>
    <n v="0"/>
    <n v="4"/>
    <n v="11"/>
    <n v="34"/>
    <n v="4"/>
    <n v="32"/>
    <n v="10"/>
    <n v="1"/>
    <n v="24"/>
    <n v="9"/>
    <n v="31"/>
    <n v="10"/>
    <n v="11"/>
    <n v="17"/>
    <n v="0"/>
    <n v="43"/>
    <n v="20"/>
    <n v="43"/>
    <n v="27"/>
    <n v="20"/>
    <n v="5"/>
    <n v="2"/>
    <n v="22"/>
    <n v="31"/>
    <n v="19"/>
    <n v="40"/>
    <n v="6"/>
    <n v="6"/>
    <n v="33"/>
    <n v="16"/>
    <n v="18"/>
    <n v="11"/>
    <n v="25"/>
    <n v="3"/>
    <n v="0"/>
    <n v="24"/>
    <n v="0"/>
    <n v="40"/>
    <x v="2"/>
  </r>
  <r>
    <x v="184"/>
    <x v="6"/>
    <x v="2"/>
    <n v="678.99999999999989"/>
    <n v="45"/>
    <n v="244"/>
    <n v="214"/>
    <n v="137.99999999999989"/>
    <n v="0"/>
    <n v="0.5"/>
    <n v="0.79"/>
    <n v="0.68"/>
    <n v="0.92"/>
    <n v="0.9"/>
    <n v="0.87"/>
    <n v="0.71"/>
    <n v="0.64"/>
    <n v="0.75"/>
    <n v="0.57000000000000006"/>
    <n v="0.73"/>
    <n v="0.44"/>
    <n v="0.85"/>
    <n v="0.95000000000000007"/>
    <n v="0.56000000000000005"/>
    <n v="0.85"/>
    <n v="0.85"/>
    <n v="0"/>
    <n v="39"/>
    <n v="20"/>
    <n v="30"/>
    <n v="32"/>
    <n v="36"/>
    <n v="0"/>
    <n v="25"/>
    <n v="42"/>
    <n v="20"/>
    <n v="38"/>
    <n v="26"/>
    <n v="0"/>
    <n v="41"/>
    <n v="17"/>
    <n v="0"/>
    <n v="0"/>
    <n v="0"/>
    <n v="24"/>
    <n v="29.999999999999886"/>
    <n v="0"/>
    <n v="15"/>
    <n v="32"/>
    <n v="43"/>
    <n v="30"/>
    <n v="0"/>
    <n v="41"/>
    <n v="29"/>
    <n v="12"/>
    <n v="12"/>
    <n v="2"/>
    <n v="31"/>
    <n v="0"/>
    <n v="0"/>
    <n v="0"/>
    <n v="12"/>
    <n v="0"/>
    <n v="0"/>
    <n v="0"/>
    <n v="0"/>
    <x v="2"/>
  </r>
  <r>
    <x v="185"/>
    <x v="6"/>
    <x v="3"/>
    <n v="672.00000000000011"/>
    <n v="129"/>
    <n v="142"/>
    <n v="120"/>
    <n v="247.00000000000011"/>
    <n v="1"/>
    <n v="0.26"/>
    <n v="0.83000000000000007"/>
    <n v="0.55000000000000004"/>
    <n v="0.9"/>
    <n v="0.76"/>
    <n v="0.9"/>
    <n v="0.74"/>
    <n v="0.13"/>
    <n v="0.73"/>
    <n v="0.42"/>
    <n v="0.64"/>
    <n v="0.95000000000000007"/>
    <n v="0.81"/>
    <n v="0.61"/>
    <n v="0.3"/>
    <n v="1"/>
    <n v="0.42"/>
    <n v="41"/>
    <n v="8"/>
    <n v="18"/>
    <n v="0"/>
    <n v="0"/>
    <n v="36"/>
    <n v="34"/>
    <n v="0"/>
    <n v="5"/>
    <n v="0"/>
    <n v="34"/>
    <n v="44"/>
    <n v="16"/>
    <n v="27"/>
    <n v="37"/>
    <n v="0"/>
    <n v="33"/>
    <n v="19.000000000000114"/>
    <n v="41"/>
    <n v="30"/>
    <n v="18"/>
    <n v="25"/>
    <n v="22"/>
    <n v="0"/>
    <n v="0"/>
    <n v="0"/>
    <n v="42"/>
    <n v="13"/>
    <n v="0"/>
    <n v="0"/>
    <n v="25"/>
    <n v="5"/>
    <n v="13"/>
    <n v="20"/>
    <n v="37"/>
    <n v="0"/>
    <n v="15"/>
    <n v="9"/>
    <n v="0"/>
    <n v="5"/>
    <x v="2"/>
  </r>
  <r>
    <x v="186"/>
    <x v="6"/>
    <x v="4"/>
    <n v="661"/>
    <n v="162"/>
    <n v="198"/>
    <n v="164"/>
    <n v="137"/>
    <n v="0"/>
    <n v="0.55000000000000004"/>
    <n v="0.95000000000000007"/>
    <n v="0.83000000000000007"/>
    <n v="0.28000000000000003"/>
    <n v="0.76"/>
    <n v="0.25"/>
    <n v="0.85"/>
    <n v="0.57000000000000006"/>
    <n v="0.71"/>
    <n v="0.96"/>
    <n v="0.61"/>
    <n v="0.91"/>
    <n v="0.98"/>
    <n v="0.37"/>
    <n v="0.86"/>
    <n v="0.5"/>
    <n v="0.65"/>
    <n v="9"/>
    <n v="17"/>
    <n v="43"/>
    <n v="27"/>
    <n v="15"/>
    <n v="12"/>
    <n v="40"/>
    <n v="5"/>
    <n v="27"/>
    <n v="3"/>
    <n v="0"/>
    <n v="20"/>
    <n v="16"/>
    <n v="18"/>
    <n v="8"/>
    <n v="10"/>
    <n v="10"/>
    <n v="0"/>
    <n v="15"/>
    <n v="40"/>
    <n v="20"/>
    <n v="44"/>
    <n v="11"/>
    <n v="7"/>
    <n v="34"/>
    <n v="7"/>
    <n v="11"/>
    <n v="0"/>
    <n v="30"/>
    <n v="0"/>
    <n v="0"/>
    <n v="2"/>
    <n v="41"/>
    <n v="25"/>
    <n v="30"/>
    <n v="30"/>
    <n v="15"/>
    <n v="5"/>
    <n v="0"/>
    <n v="14"/>
    <x v="2"/>
  </r>
  <r>
    <x v="187"/>
    <x v="6"/>
    <x v="5"/>
    <n v="647.00000000000011"/>
    <n v="110.00000000000011"/>
    <n v="181"/>
    <n v="229"/>
    <n v="108"/>
    <n v="0"/>
    <n v="0.70000000000000007"/>
    <n v="0.99"/>
    <n v="0.43"/>
    <n v="0.78"/>
    <n v="0.8"/>
    <n v="0.64"/>
    <n v="0.57999999999999996"/>
    <n v="0.78"/>
    <n v="0.70000000000000007"/>
    <n v="0.75"/>
    <n v="0.98"/>
    <n v="0.73"/>
    <n v="0.56000000000000005"/>
    <n v="0.9"/>
    <n v="0.95000000000000007"/>
    <n v="0.46"/>
    <n v="0.33"/>
    <n v="6"/>
    <n v="10"/>
    <n v="0"/>
    <n v="0"/>
    <n v="14"/>
    <n v="43"/>
    <n v="7"/>
    <n v="39"/>
    <n v="28"/>
    <n v="34"/>
    <n v="19"/>
    <n v="0"/>
    <n v="26"/>
    <n v="26"/>
    <n v="0"/>
    <n v="0"/>
    <n v="18"/>
    <n v="38"/>
    <n v="0"/>
    <n v="0"/>
    <n v="26"/>
    <n v="29"/>
    <n v="37"/>
    <n v="20"/>
    <n v="37"/>
    <n v="0"/>
    <n v="0"/>
    <n v="37"/>
    <n v="43"/>
    <n v="0"/>
    <n v="12"/>
    <n v="11"/>
    <n v="12"/>
    <n v="16"/>
    <n v="18"/>
    <n v="6.0000000000001137"/>
    <n v="0"/>
    <n v="19"/>
    <n v="16"/>
    <n v="0"/>
    <x v="2"/>
  </r>
  <r>
    <x v="188"/>
    <x v="6"/>
    <x v="6"/>
    <n v="629"/>
    <n v="131"/>
    <n v="203"/>
    <n v="141"/>
    <n v="149"/>
    <n v="0"/>
    <n v="0.86"/>
    <n v="0.96"/>
    <n v="0.33"/>
    <n v="0.71"/>
    <n v="0.57000000000000006"/>
    <n v="0.79"/>
    <n v="0.61"/>
    <n v="0.75"/>
    <n v="0.61"/>
    <n v="0.45"/>
    <n v="0.85"/>
    <n v="0.75"/>
    <n v="0.52"/>
    <n v="0.32"/>
    <n v="0.98"/>
    <n v="0.93"/>
    <n v="0.62"/>
    <n v="11"/>
    <n v="41"/>
    <n v="28"/>
    <n v="18"/>
    <n v="6"/>
    <n v="17"/>
    <n v="16"/>
    <n v="30"/>
    <n v="13"/>
    <n v="23"/>
    <n v="5"/>
    <n v="27"/>
    <n v="31"/>
    <n v="11"/>
    <n v="16"/>
    <n v="30"/>
    <n v="0"/>
    <n v="25"/>
    <n v="7"/>
    <n v="2"/>
    <n v="9"/>
    <n v="37"/>
    <n v="0"/>
    <n v="34"/>
    <n v="0"/>
    <n v="14"/>
    <n v="2"/>
    <n v="12"/>
    <n v="30"/>
    <n v="3"/>
    <n v="39"/>
    <n v="16"/>
    <n v="17"/>
    <n v="14"/>
    <n v="0"/>
    <n v="15"/>
    <n v="4"/>
    <n v="0"/>
    <n v="19"/>
    <n v="7"/>
    <x v="2"/>
  </r>
  <r>
    <x v="189"/>
    <x v="6"/>
    <x v="7"/>
    <n v="608.00000000000011"/>
    <n v="168.00000000000011"/>
    <n v="113"/>
    <n v="175"/>
    <n v="129"/>
    <n v="0"/>
    <n v="0.9"/>
    <n v="0.87"/>
    <n v="0.5"/>
    <n v="0.76"/>
    <n v="0.3"/>
    <n v="0.63"/>
    <n v="0.76"/>
    <n v="0.51"/>
    <n v="0.66"/>
    <n v="0.64"/>
    <n v="0.99"/>
    <n v="0.48"/>
    <n v="0.39"/>
    <n v="0.96"/>
    <n v="0.72"/>
    <n v="0.96"/>
    <n v="0.69000000000000006"/>
    <n v="40"/>
    <n v="2"/>
    <n v="6"/>
    <n v="6"/>
    <n v="20"/>
    <n v="0"/>
    <n v="0"/>
    <n v="28"/>
    <n v="0"/>
    <n v="11"/>
    <n v="23"/>
    <n v="0"/>
    <n v="28"/>
    <n v="15"/>
    <n v="28"/>
    <n v="17"/>
    <n v="16"/>
    <n v="0"/>
    <n v="0"/>
    <n v="25"/>
    <n v="29"/>
    <n v="34"/>
    <n v="40"/>
    <n v="13"/>
    <n v="37"/>
    <n v="0"/>
    <n v="0"/>
    <n v="0"/>
    <n v="0"/>
    <n v="22"/>
    <n v="20"/>
    <n v="10"/>
    <n v="35.000000000000114"/>
    <n v="29"/>
    <n v="2"/>
    <n v="31"/>
    <n v="4"/>
    <n v="27"/>
    <n v="10"/>
    <n v="0"/>
    <x v="2"/>
  </r>
  <r>
    <x v="190"/>
    <x v="6"/>
    <x v="8"/>
    <n v="581"/>
    <n v="170"/>
    <n v="136"/>
    <n v="126"/>
    <n v="146"/>
    <n v="0"/>
    <n v="0.89"/>
    <n v="0.2"/>
    <n v="0.78"/>
    <n v="0.97"/>
    <n v="0.52"/>
    <n v="0.96"/>
    <n v="0.87"/>
    <n v="0.71"/>
    <n v="0.68"/>
    <n v="0.70000000000000007"/>
    <n v="0.98"/>
    <n v="0.38"/>
    <n v="0.96"/>
    <n v="0.59"/>
    <n v="0.64"/>
    <n v="0.89"/>
    <n v="0.98"/>
    <n v="37"/>
    <n v="35"/>
    <n v="13"/>
    <n v="0"/>
    <n v="15"/>
    <n v="18"/>
    <n v="4"/>
    <n v="14"/>
    <n v="0"/>
    <n v="0"/>
    <n v="3"/>
    <n v="34"/>
    <n v="0"/>
    <n v="15"/>
    <n v="10"/>
    <n v="0"/>
    <n v="32"/>
    <n v="27"/>
    <n v="11"/>
    <n v="17"/>
    <n v="0"/>
    <n v="5"/>
    <n v="21"/>
    <n v="26"/>
    <n v="8"/>
    <n v="0"/>
    <n v="0"/>
    <n v="29"/>
    <n v="23"/>
    <n v="14"/>
    <n v="0"/>
    <n v="29"/>
    <n v="1"/>
    <n v="32"/>
    <n v="32"/>
    <n v="0"/>
    <n v="34"/>
    <n v="20"/>
    <n v="10"/>
    <n v="12"/>
    <x v="2"/>
  </r>
  <r>
    <x v="191"/>
    <x v="6"/>
    <x v="9"/>
    <n v="548"/>
    <n v="158"/>
    <n v="122"/>
    <n v="174"/>
    <n v="94"/>
    <n v="0"/>
    <n v="0.78"/>
    <n v="0.57000000000000006"/>
    <n v="0.87"/>
    <n v="0.91"/>
    <n v="0.38"/>
    <n v="0.76"/>
    <n v="0.99"/>
    <n v="0.74"/>
    <n v="0.87"/>
    <n v="0.55000000000000004"/>
    <n v="0.34"/>
    <n v="0.44"/>
    <n v="0.93"/>
    <n v="0.92"/>
    <n v="0.43"/>
    <n v="0.94000000000000006"/>
    <n v="0.72"/>
    <n v="31"/>
    <n v="19"/>
    <n v="0"/>
    <n v="14"/>
    <n v="15"/>
    <n v="11"/>
    <n v="2"/>
    <n v="7"/>
    <n v="0"/>
    <n v="23"/>
    <n v="0"/>
    <n v="0"/>
    <n v="0"/>
    <n v="27"/>
    <n v="16"/>
    <n v="1"/>
    <n v="0"/>
    <n v="20"/>
    <n v="28"/>
    <n v="2"/>
    <n v="0"/>
    <n v="0"/>
    <n v="23"/>
    <n v="28"/>
    <n v="17"/>
    <n v="27"/>
    <n v="18"/>
    <n v="29"/>
    <n v="0"/>
    <n v="32"/>
    <n v="32"/>
    <n v="1"/>
    <n v="0"/>
    <n v="17"/>
    <n v="4"/>
    <n v="6"/>
    <n v="32"/>
    <n v="11"/>
    <n v="25"/>
    <n v="30"/>
    <x v="2"/>
  </r>
  <r>
    <x v="192"/>
    <x v="6"/>
    <x v="10"/>
    <n v="505.00000000000011"/>
    <n v="158"/>
    <n v="126.00000000000011"/>
    <n v="94"/>
    <n v="125"/>
    <n v="0"/>
    <n v="0.28000000000000003"/>
    <n v="0.8"/>
    <n v="0.85"/>
    <n v="0.99"/>
    <n v="0.61"/>
    <n v="0.68"/>
    <n v="0.79"/>
    <n v="0.8"/>
    <n v="1"/>
    <n v="0.73"/>
    <n v="0.99"/>
    <n v="0.34"/>
    <n v="0.83000000000000007"/>
    <n v="0.9"/>
    <n v="0.94000000000000006"/>
    <n v="0.57000000000000006"/>
    <n v="0.93"/>
    <n v="17"/>
    <n v="9.0000000000001137"/>
    <n v="11"/>
    <n v="20"/>
    <n v="7"/>
    <n v="11"/>
    <n v="0"/>
    <n v="25"/>
    <n v="26"/>
    <n v="0"/>
    <n v="2"/>
    <n v="5"/>
    <n v="33"/>
    <n v="4"/>
    <n v="0"/>
    <n v="24"/>
    <n v="15"/>
    <n v="11"/>
    <n v="0"/>
    <n v="33"/>
    <n v="10"/>
    <n v="19"/>
    <n v="33"/>
    <n v="0"/>
    <n v="0"/>
    <n v="0"/>
    <n v="0"/>
    <n v="4"/>
    <n v="0"/>
    <n v="28"/>
    <n v="25"/>
    <n v="29"/>
    <n v="0"/>
    <n v="11"/>
    <n v="28"/>
    <n v="5"/>
    <n v="1"/>
    <n v="15"/>
    <n v="16"/>
    <n v="28"/>
    <x v="2"/>
  </r>
  <r>
    <x v="193"/>
    <x v="6"/>
    <x v="11"/>
    <n v="452.99999999999994"/>
    <n v="174"/>
    <n v="71.999999999999943"/>
    <n v="120"/>
    <n v="59"/>
    <n v="0"/>
    <n v="0.54"/>
    <n v="0.28999999999999998"/>
    <n v="0.74"/>
    <n v="0.82000000000000006"/>
    <n v="0.91"/>
    <n v="0.76"/>
    <n v="0.89"/>
    <n v="0.87"/>
    <n v="0.74"/>
    <n v="0.62"/>
    <n v="0.61"/>
    <n v="0.92"/>
    <n v="0.8"/>
    <n v="0.45"/>
    <n v="0.48"/>
    <n v="0.74"/>
    <n v="0.86"/>
    <n v="24"/>
    <n v="0"/>
    <n v="0"/>
    <n v="0"/>
    <n v="19"/>
    <n v="15"/>
    <n v="0"/>
    <n v="0"/>
    <n v="13.999999999999943"/>
    <n v="0"/>
    <n v="28"/>
    <n v="0"/>
    <n v="13"/>
    <n v="7"/>
    <n v="0"/>
    <n v="8"/>
    <n v="0"/>
    <n v="9"/>
    <n v="3"/>
    <n v="19"/>
    <n v="8"/>
    <n v="12"/>
    <n v="15"/>
    <n v="24"/>
    <n v="9"/>
    <n v="0"/>
    <n v="23"/>
    <n v="0"/>
    <n v="0"/>
    <n v="29"/>
    <n v="28"/>
    <n v="25"/>
    <n v="22"/>
    <n v="0"/>
    <n v="25"/>
    <n v="0"/>
    <n v="30"/>
    <n v="27"/>
    <n v="16"/>
    <n v="1"/>
    <x v="2"/>
  </r>
  <r>
    <x v="194"/>
    <x v="6"/>
    <x v="12"/>
    <n v="385"/>
    <n v="80"/>
    <n v="125"/>
    <n v="87"/>
    <n v="91"/>
    <n v="0"/>
    <n v="0.28000000000000003"/>
    <n v="0.87"/>
    <n v="0.64"/>
    <n v="0.71"/>
    <n v="0.98"/>
    <n v="0.69000000000000006"/>
    <n v="0.71"/>
    <n v="0.92"/>
    <n v="0.15"/>
    <n v="0.61"/>
    <n v="0.77"/>
    <n v="0.49"/>
    <n v="0.8"/>
    <n v="0.8"/>
    <n v="0.95000000000000007"/>
    <n v="0.34"/>
    <n v="0.97"/>
    <n v="3"/>
    <n v="22"/>
    <n v="0"/>
    <n v="0"/>
    <n v="13"/>
    <n v="21"/>
    <n v="12"/>
    <n v="18"/>
    <n v="19"/>
    <n v="17"/>
    <n v="2"/>
    <n v="12"/>
    <n v="10"/>
    <n v="0"/>
    <n v="6"/>
    <n v="10"/>
    <n v="25"/>
    <n v="8"/>
    <n v="20"/>
    <n v="0"/>
    <n v="9"/>
    <n v="5"/>
    <n v="24"/>
    <n v="2"/>
    <n v="0"/>
    <n v="24"/>
    <n v="23"/>
    <n v="0"/>
    <n v="0"/>
    <n v="0"/>
    <n v="14"/>
    <n v="2"/>
    <n v="22"/>
    <n v="9"/>
    <n v="18"/>
    <n v="0"/>
    <n v="0"/>
    <n v="5"/>
    <n v="10"/>
    <n v="0"/>
    <x v="2"/>
  </r>
  <r>
    <x v="195"/>
    <x v="6"/>
    <x v="13"/>
    <n v="317.00000000000006"/>
    <n v="68"/>
    <n v="77.000000000000057"/>
    <n v="94"/>
    <n v="70"/>
    <n v="0"/>
    <n v="0.82000000000000006"/>
    <n v="0.79"/>
    <n v="0.91"/>
    <n v="0.67"/>
    <n v="0.38"/>
    <n v="0.75"/>
    <n v="0.62"/>
    <n v="0.75"/>
    <n v="0.57000000000000006"/>
    <n v="0.92"/>
    <n v="0.75"/>
    <n v="0.8"/>
    <n v="0.89"/>
    <n v="0.46"/>
    <n v="1"/>
    <n v="0.38"/>
    <n v="0.94000000000000006"/>
    <n v="0"/>
    <n v="5"/>
    <n v="7"/>
    <n v="14"/>
    <n v="0"/>
    <n v="3.0000000000000568"/>
    <n v="21"/>
    <n v="13"/>
    <n v="14"/>
    <n v="0"/>
    <n v="8"/>
    <n v="18"/>
    <n v="0"/>
    <n v="17"/>
    <n v="7"/>
    <n v="1"/>
    <n v="3"/>
    <n v="6"/>
    <n v="0"/>
    <n v="18"/>
    <n v="12"/>
    <n v="3"/>
    <n v="21"/>
    <n v="11"/>
    <n v="3"/>
    <n v="0"/>
    <n v="21"/>
    <n v="0"/>
    <n v="20"/>
    <n v="3"/>
    <n v="0"/>
    <n v="1"/>
    <n v="14"/>
    <n v="0"/>
    <n v="18"/>
    <n v="0"/>
    <n v="13"/>
    <n v="5"/>
    <n v="17"/>
    <n v="0"/>
    <x v="2"/>
  </r>
  <r>
    <x v="196"/>
    <x v="6"/>
    <x v="14"/>
    <n v="247"/>
    <n v="49"/>
    <n v="53"/>
    <n v="65"/>
    <n v="71"/>
    <n v="0"/>
    <n v="0.94000000000000006"/>
    <n v="0.71"/>
    <n v="0.25"/>
    <n v="0.87"/>
    <n v="0.63"/>
    <n v="0.5"/>
    <n v="0.66"/>
    <n v="0.61"/>
    <n v="0.47000000000000003"/>
    <n v="0.97"/>
    <n v="0.75"/>
    <n v="0.86"/>
    <n v="0.31"/>
    <n v="1"/>
    <n v="0.85"/>
    <n v="0.57999999999999996"/>
    <n v="0.61"/>
    <n v="0"/>
    <n v="0"/>
    <n v="0"/>
    <n v="10"/>
    <n v="4"/>
    <n v="13"/>
    <n v="0"/>
    <n v="15"/>
    <n v="11"/>
    <n v="0"/>
    <n v="9"/>
    <n v="12"/>
    <n v="0"/>
    <n v="0"/>
    <n v="6"/>
    <n v="14"/>
    <n v="10"/>
    <n v="8"/>
    <n v="11"/>
    <n v="10"/>
    <n v="12"/>
    <n v="0"/>
    <n v="14"/>
    <n v="14"/>
    <n v="11"/>
    <n v="10"/>
    <n v="0"/>
    <n v="0"/>
    <n v="4"/>
    <n v="0"/>
    <n v="1"/>
    <n v="4"/>
    <n v="13"/>
    <n v="0"/>
    <n v="11"/>
    <n v="8"/>
    <n v="4"/>
    <n v="0"/>
    <n v="8"/>
    <n v="0"/>
    <x v="2"/>
  </r>
  <r>
    <x v="197"/>
    <x v="6"/>
    <x v="15"/>
    <n v="187"/>
    <n v="55"/>
    <n v="59"/>
    <n v="53"/>
    <n v="19"/>
    <n v="0"/>
    <n v="0.78"/>
    <n v="0.86"/>
    <n v="0.46"/>
    <n v="0.59"/>
    <n v="0.94000000000000006"/>
    <n v="0.62"/>
    <n v="0.95000000000000007"/>
    <n v="0.72"/>
    <n v="0.75"/>
    <n v="0.76"/>
    <n v="0.51"/>
    <n v="0.57000000000000006"/>
    <n v="0.77"/>
    <n v="0.94000000000000006"/>
    <n v="0.34"/>
    <n v="0.99"/>
    <n v="0.57999999999999996"/>
    <n v="12"/>
    <n v="0"/>
    <n v="6"/>
    <n v="12"/>
    <n v="12"/>
    <n v="4"/>
    <n v="7"/>
    <n v="3"/>
    <n v="3"/>
    <n v="0"/>
    <n v="1"/>
    <n v="0"/>
    <n v="7"/>
    <n v="4"/>
    <n v="0"/>
    <n v="5"/>
    <n v="0"/>
    <n v="0"/>
    <n v="0"/>
    <n v="3"/>
    <n v="11"/>
    <n v="2"/>
    <n v="8"/>
    <n v="13"/>
    <n v="0"/>
    <n v="5"/>
    <n v="9"/>
    <n v="2"/>
    <n v="2"/>
    <n v="1"/>
    <n v="3"/>
    <n v="4"/>
    <n v="9"/>
    <n v="0"/>
    <n v="11"/>
    <n v="3"/>
    <n v="4"/>
    <n v="9"/>
    <n v="9"/>
    <n v="3"/>
    <x v="2"/>
  </r>
  <r>
    <x v="198"/>
    <x v="6"/>
    <x v="16"/>
    <n v="152"/>
    <n v="40"/>
    <n v="27"/>
    <n v="33"/>
    <n v="44"/>
    <n v="0"/>
    <n v="0.31"/>
    <n v="0.76"/>
    <n v="0.99"/>
    <n v="0.82000000000000006"/>
    <n v="0.51"/>
    <n v="0.68"/>
    <n v="1"/>
    <n v="0.92"/>
    <n v="0.66"/>
    <n v="0.61"/>
    <n v="0.63"/>
    <n v="0.81"/>
    <n v="0.75"/>
    <n v="0.97"/>
    <n v="0.44"/>
    <n v="0.92"/>
    <n v="0.26"/>
    <n v="0"/>
    <n v="0"/>
    <n v="9"/>
    <n v="1"/>
    <n v="6"/>
    <n v="4"/>
    <n v="0"/>
    <n v="0"/>
    <n v="7"/>
    <n v="0"/>
    <n v="8"/>
    <n v="14"/>
    <n v="4"/>
    <n v="0"/>
    <n v="4"/>
    <n v="9"/>
    <n v="10"/>
    <n v="0"/>
    <n v="3"/>
    <n v="0"/>
    <n v="10"/>
    <n v="9"/>
    <n v="3"/>
    <n v="1"/>
    <n v="1"/>
    <n v="4"/>
    <n v="0"/>
    <n v="1"/>
    <n v="0"/>
    <n v="4"/>
    <n v="7"/>
    <n v="5"/>
    <n v="0"/>
    <n v="0"/>
    <n v="10"/>
    <n v="0"/>
    <n v="6"/>
    <n v="0"/>
    <n v="3"/>
    <n v="9"/>
    <x v="2"/>
  </r>
  <r>
    <x v="199"/>
    <x v="6"/>
    <x v="17"/>
    <n v="132"/>
    <n v="22"/>
    <n v="39"/>
    <n v="34"/>
    <n v="30"/>
    <n v="0"/>
    <n v="0.66"/>
    <n v="0.82000000000000006"/>
    <n v="0.32"/>
    <n v="0.9"/>
    <n v="0.77"/>
    <n v="0.93"/>
    <n v="0.68"/>
    <n v="0.61"/>
    <n v="0.61"/>
    <n v="0.94000000000000006"/>
    <n v="0.79"/>
    <n v="0.96"/>
    <n v="0.69000000000000006"/>
    <n v="0.87"/>
    <n v="0.4"/>
    <n v="0.38"/>
    <n v="0.8"/>
    <n v="6"/>
    <n v="4"/>
    <n v="4"/>
    <n v="8"/>
    <n v="3"/>
    <n v="8"/>
    <n v="5"/>
    <n v="0"/>
    <n v="1"/>
    <n v="0"/>
    <n v="7"/>
    <n v="5"/>
    <n v="6"/>
    <n v="0"/>
    <n v="3"/>
    <n v="8"/>
    <n v="0"/>
    <n v="0"/>
    <n v="4"/>
    <n v="4"/>
    <n v="6"/>
    <n v="0"/>
    <n v="0"/>
    <n v="5"/>
    <n v="1"/>
    <n v="0"/>
    <n v="8"/>
    <n v="7"/>
    <n v="6"/>
    <n v="1"/>
    <n v="0"/>
    <n v="0"/>
    <n v="0"/>
    <n v="15"/>
    <n v="0"/>
    <n v="0"/>
    <n v="5"/>
    <n v="0"/>
    <n v="2"/>
    <n v="0"/>
    <x v="2"/>
  </r>
  <r>
    <x v="200"/>
    <x v="6"/>
    <x v="18"/>
    <n v="127.00000000000001"/>
    <n v="28"/>
    <n v="46.000000000000014"/>
    <n v="17"/>
    <n v="29"/>
    <n v="0"/>
    <n v="0.68"/>
    <n v="0.89"/>
    <n v="0.9"/>
    <n v="0.70000000000000007"/>
    <n v="0.38"/>
    <n v="0.62"/>
    <n v="0.61"/>
    <n v="0.64"/>
    <n v="0.91"/>
    <n v="0.62"/>
    <n v="0.46"/>
    <n v="0.96"/>
    <n v="0.35000000000000003"/>
    <n v="0.77"/>
    <n v="0.68"/>
    <n v="0.94000000000000006"/>
    <n v="0.41000000000000003"/>
    <n v="0"/>
    <n v="8"/>
    <n v="6"/>
    <n v="5"/>
    <n v="14.000000000000014"/>
    <n v="0"/>
    <n v="7"/>
    <n v="5"/>
    <n v="0"/>
    <n v="1"/>
    <n v="7"/>
    <n v="4"/>
    <n v="1"/>
    <n v="7"/>
    <n v="0"/>
    <n v="3"/>
    <n v="8"/>
    <n v="4"/>
    <n v="0"/>
    <n v="2"/>
    <n v="0"/>
    <n v="0"/>
    <n v="0"/>
    <n v="2"/>
    <n v="4"/>
    <n v="2"/>
    <n v="0"/>
    <n v="7"/>
    <n v="0"/>
    <n v="2"/>
    <n v="0"/>
    <n v="0"/>
    <n v="7"/>
    <n v="4"/>
    <n v="6"/>
    <n v="2"/>
    <n v="7"/>
    <n v="0"/>
    <n v="0"/>
    <n v="2"/>
    <x v="2"/>
  </r>
  <r>
    <x v="201"/>
    <x v="6"/>
    <x v="19"/>
    <n v="128"/>
    <n v="22"/>
    <n v="36"/>
    <n v="19"/>
    <n v="51"/>
    <n v="0"/>
    <n v="0.91"/>
    <n v="0.8"/>
    <n v="0.5"/>
    <n v="0.82000000000000006"/>
    <n v="0.4"/>
    <n v="0.95000000000000007"/>
    <n v="0.64"/>
    <n v="0.71"/>
    <n v="0.56000000000000005"/>
    <n v="0.95000000000000007"/>
    <n v="0.63"/>
    <n v="0.73"/>
    <n v="0.95000000000000007"/>
    <n v="0.86"/>
    <n v="0.37"/>
    <n v="0.4"/>
    <n v="0.93"/>
    <n v="4"/>
    <n v="5"/>
    <n v="1"/>
    <n v="0"/>
    <n v="0"/>
    <n v="8"/>
    <n v="8"/>
    <n v="5"/>
    <n v="5"/>
    <n v="0"/>
    <n v="0"/>
    <n v="6"/>
    <n v="8"/>
    <n v="15"/>
    <n v="6"/>
    <n v="6"/>
    <n v="0"/>
    <n v="3"/>
    <n v="0"/>
    <n v="7"/>
    <n v="0"/>
    <n v="6"/>
    <n v="8"/>
    <n v="1"/>
    <n v="1"/>
    <n v="0"/>
    <n v="0"/>
    <n v="0"/>
    <n v="0"/>
    <n v="3"/>
    <n v="0"/>
    <n v="0"/>
    <n v="0"/>
    <n v="6"/>
    <n v="6"/>
    <n v="2"/>
    <n v="0"/>
    <n v="8"/>
    <n v="0"/>
    <n v="0"/>
    <x v="2"/>
  </r>
  <r>
    <x v="202"/>
    <x v="6"/>
    <x v="20"/>
    <n v="130"/>
    <n v="35"/>
    <n v="39"/>
    <n v="31"/>
    <n v="23"/>
    <n v="0"/>
    <n v="0.9"/>
    <n v="0.23"/>
    <n v="0.5"/>
    <n v="0.73"/>
    <n v="0.9"/>
    <n v="0.62"/>
    <n v="0.70000000000000007"/>
    <n v="0.4"/>
    <n v="0.93"/>
    <n v="0.47000000000000003"/>
    <n v="0.69000000000000006"/>
    <n v="0.84"/>
    <n v="0.76"/>
    <n v="0.48"/>
    <n v="0.38"/>
    <n v="0.91"/>
    <n v="0.92"/>
    <n v="4"/>
    <n v="7"/>
    <n v="7"/>
    <n v="0"/>
    <n v="6"/>
    <n v="14"/>
    <n v="0"/>
    <n v="0"/>
    <n v="1"/>
    <n v="0"/>
    <n v="2"/>
    <n v="2"/>
    <n v="0"/>
    <n v="1"/>
    <n v="1"/>
    <n v="2"/>
    <n v="6"/>
    <n v="0"/>
    <n v="7"/>
    <n v="4"/>
    <n v="0"/>
    <n v="0"/>
    <n v="4"/>
    <n v="8"/>
    <n v="6"/>
    <n v="7"/>
    <n v="0"/>
    <n v="4"/>
    <n v="2"/>
    <n v="0"/>
    <n v="2"/>
    <n v="3"/>
    <n v="5"/>
    <n v="6"/>
    <n v="5"/>
    <n v="0"/>
    <n v="7"/>
    <n v="6"/>
    <n v="0"/>
    <n v="1"/>
    <x v="2"/>
  </r>
  <r>
    <x v="203"/>
    <x v="6"/>
    <x v="21"/>
    <n v="135"/>
    <n v="44"/>
    <n v="36"/>
    <n v="32"/>
    <n v="23"/>
    <n v="0"/>
    <n v="0.62"/>
    <n v="0.87"/>
    <n v="0.99"/>
    <n v="0.73"/>
    <n v="0.16"/>
    <n v="0.63"/>
    <n v="0.98"/>
    <n v="0.92"/>
    <n v="0.69000000000000006"/>
    <n v="0.76"/>
    <n v="0.75"/>
    <n v="0.61"/>
    <n v="0.32"/>
    <n v="0.97"/>
    <n v="0.95000000000000007"/>
    <n v="0.74"/>
    <n v="0.45"/>
    <n v="6"/>
    <n v="0"/>
    <n v="5"/>
    <n v="9"/>
    <n v="3"/>
    <n v="0"/>
    <n v="7"/>
    <n v="6"/>
    <n v="0"/>
    <n v="0"/>
    <n v="0"/>
    <n v="2"/>
    <n v="9"/>
    <n v="0"/>
    <n v="0"/>
    <n v="7"/>
    <n v="0"/>
    <n v="0"/>
    <n v="4"/>
    <n v="1"/>
    <n v="0"/>
    <n v="7"/>
    <n v="9"/>
    <n v="6"/>
    <n v="8"/>
    <n v="0"/>
    <n v="0"/>
    <n v="0"/>
    <n v="2"/>
    <n v="0"/>
    <n v="0"/>
    <n v="0"/>
    <n v="15"/>
    <n v="4"/>
    <n v="8"/>
    <n v="0"/>
    <n v="8"/>
    <n v="9"/>
    <n v="0"/>
    <n v="0"/>
    <x v="2"/>
  </r>
  <r>
    <x v="204"/>
    <x v="6"/>
    <x v="22"/>
    <n v="152"/>
    <n v="38"/>
    <n v="37"/>
    <n v="51"/>
    <n v="26"/>
    <n v="0"/>
    <n v="0.76"/>
    <n v="0.17"/>
    <n v="0.52"/>
    <n v="0.83000000000000007"/>
    <n v="0.96"/>
    <n v="0.65"/>
    <n v="0.5"/>
    <n v="0.36"/>
    <n v="0.93"/>
    <n v="0.61"/>
    <n v="0.62"/>
    <n v="0.47000000000000003"/>
    <n v="0.32"/>
    <n v="0.91"/>
    <n v="0.79"/>
    <n v="0.99"/>
    <n v="0.81"/>
    <n v="0"/>
    <n v="13"/>
    <n v="0"/>
    <n v="0"/>
    <n v="8"/>
    <n v="1"/>
    <n v="0"/>
    <n v="9"/>
    <n v="0"/>
    <n v="6"/>
    <n v="0"/>
    <n v="0"/>
    <n v="5"/>
    <n v="7"/>
    <n v="6"/>
    <n v="0"/>
    <n v="6"/>
    <n v="0"/>
    <n v="0"/>
    <n v="2"/>
    <n v="7"/>
    <n v="7"/>
    <n v="0"/>
    <n v="10"/>
    <n v="1"/>
    <n v="0"/>
    <n v="3"/>
    <n v="7"/>
    <n v="10"/>
    <n v="6"/>
    <n v="0"/>
    <n v="6"/>
    <n v="0"/>
    <n v="5"/>
    <n v="7"/>
    <n v="4"/>
    <n v="3"/>
    <n v="8"/>
    <n v="0"/>
    <n v="5"/>
    <x v="2"/>
  </r>
  <r>
    <x v="205"/>
    <x v="6"/>
    <x v="23"/>
    <n v="168"/>
    <n v="42"/>
    <n v="63"/>
    <n v="34"/>
    <n v="28"/>
    <n v="0"/>
    <n v="0.61"/>
    <n v="0.98"/>
    <n v="0.87"/>
    <n v="0.73"/>
    <n v="0.24"/>
    <n v="0.77"/>
    <n v="0.55000000000000004"/>
    <n v="0.94000000000000006"/>
    <n v="0.56000000000000005"/>
    <n v="0.53"/>
    <n v="0.65"/>
    <n v="0.9"/>
    <n v="0.48"/>
    <n v="0.81"/>
    <n v="0.34"/>
    <n v="0.89"/>
    <n v="0.79"/>
    <n v="9"/>
    <n v="2"/>
    <n v="2"/>
    <n v="1"/>
    <n v="11"/>
    <n v="9"/>
    <n v="10"/>
    <n v="0"/>
    <n v="11"/>
    <n v="8"/>
    <n v="1"/>
    <n v="8"/>
    <n v="0"/>
    <n v="3"/>
    <n v="0"/>
    <n v="0"/>
    <n v="0"/>
    <n v="0"/>
    <n v="8"/>
    <n v="9"/>
    <n v="0"/>
    <n v="0"/>
    <n v="4"/>
    <n v="7"/>
    <n v="7"/>
    <n v="12"/>
    <n v="0"/>
    <n v="0"/>
    <n v="4"/>
    <n v="0"/>
    <n v="0"/>
    <n v="0"/>
    <n v="11"/>
    <n v="7"/>
    <n v="6"/>
    <n v="6"/>
    <n v="1"/>
    <n v="3"/>
    <n v="8"/>
    <n v="0"/>
    <x v="2"/>
  </r>
  <r>
    <x v="206"/>
    <x v="6"/>
    <x v="24"/>
    <n v="194.00000000000003"/>
    <n v="45"/>
    <n v="47.000000000000028"/>
    <n v="60"/>
    <n v="42"/>
    <n v="0"/>
    <n v="0.88"/>
    <n v="0.8"/>
    <n v="0.54"/>
    <n v="0.24"/>
    <n v="0.98"/>
    <n v="0.65"/>
    <n v="0.70000000000000007"/>
    <n v="0.72"/>
    <n v="0.82000000000000006"/>
    <n v="0.91"/>
    <n v="0.67"/>
    <n v="0.47000000000000003"/>
    <n v="0.34"/>
    <n v="0.96"/>
    <n v="0.71"/>
    <n v="0.87"/>
    <n v="0.79"/>
    <n v="0"/>
    <n v="10"/>
    <n v="0"/>
    <n v="12"/>
    <n v="7.0000000000000284"/>
    <n v="0"/>
    <n v="10"/>
    <n v="0"/>
    <n v="4"/>
    <n v="4"/>
    <n v="0"/>
    <n v="9"/>
    <n v="0"/>
    <n v="12"/>
    <n v="0"/>
    <n v="8"/>
    <n v="0"/>
    <n v="6"/>
    <n v="7"/>
    <n v="0"/>
    <n v="11"/>
    <n v="5"/>
    <n v="11"/>
    <n v="7"/>
    <n v="8"/>
    <n v="0"/>
    <n v="10"/>
    <n v="5"/>
    <n v="3"/>
    <n v="0"/>
    <n v="10"/>
    <n v="3"/>
    <n v="8"/>
    <n v="1"/>
    <n v="0"/>
    <n v="9"/>
    <n v="2"/>
    <n v="0"/>
    <n v="0"/>
    <n v="12"/>
    <x v="2"/>
  </r>
  <r>
    <x v="207"/>
    <x v="6"/>
    <x v="25"/>
    <n v="227.00000000000003"/>
    <n v="56"/>
    <n v="55"/>
    <n v="71.000000000000028"/>
    <n v="45"/>
    <n v="0"/>
    <n v="0.59"/>
    <n v="0.9"/>
    <n v="0.31"/>
    <n v="0.84"/>
    <n v="0.75"/>
    <n v="0.76"/>
    <n v="0.72"/>
    <n v="0.85"/>
    <n v="0.16"/>
    <n v="0.97"/>
    <n v="0.68"/>
    <n v="0.86"/>
    <n v="0.63"/>
    <n v="0.76"/>
    <n v="0.94000000000000006"/>
    <n v="0.57000000000000006"/>
    <n v="0.36"/>
    <n v="0"/>
    <n v="14"/>
    <n v="0"/>
    <n v="6"/>
    <n v="0"/>
    <n v="0"/>
    <n v="15"/>
    <n v="9"/>
    <n v="0"/>
    <n v="11"/>
    <n v="0"/>
    <n v="0"/>
    <n v="13"/>
    <n v="13"/>
    <n v="0"/>
    <n v="14"/>
    <n v="0"/>
    <n v="3"/>
    <n v="0"/>
    <n v="2"/>
    <n v="5"/>
    <n v="11"/>
    <n v="0"/>
    <n v="3"/>
    <n v="9"/>
    <n v="14"/>
    <n v="5.0000000000000284"/>
    <n v="9"/>
    <n v="11"/>
    <n v="4"/>
    <n v="1"/>
    <n v="0"/>
    <n v="5"/>
    <n v="8"/>
    <n v="0"/>
    <n v="0"/>
    <n v="5"/>
    <n v="14"/>
    <n v="14"/>
    <n v="9"/>
    <x v="2"/>
  </r>
  <r>
    <x v="208"/>
    <x v="6"/>
    <x v="26"/>
    <n v="267"/>
    <n v="58"/>
    <n v="66"/>
    <n v="81"/>
    <n v="58"/>
    <n v="0"/>
    <n v="0.70000000000000007"/>
    <n v="0.95000000000000007"/>
    <n v="0.32"/>
    <n v="0.72"/>
    <n v="0.83000000000000007"/>
    <n v="0.6"/>
    <n v="0.76"/>
    <n v="0.85"/>
    <n v="0.18"/>
    <n v="0.6"/>
    <n v="0.66"/>
    <n v="0.87"/>
    <n v="0.9"/>
    <n v="0.34"/>
    <n v="0.57999999999999996"/>
    <n v="0.64"/>
    <n v="0.89"/>
    <n v="0"/>
    <n v="9"/>
    <n v="7"/>
    <n v="8"/>
    <n v="8"/>
    <n v="17"/>
    <n v="0"/>
    <n v="0"/>
    <n v="17"/>
    <n v="0"/>
    <n v="4"/>
    <n v="2"/>
    <n v="0"/>
    <n v="11"/>
    <n v="16"/>
    <n v="12"/>
    <n v="3"/>
    <n v="13"/>
    <n v="1"/>
    <n v="0"/>
    <n v="16"/>
    <n v="14"/>
    <n v="0"/>
    <n v="8"/>
    <n v="0"/>
    <n v="17"/>
    <n v="0"/>
    <n v="13"/>
    <n v="13"/>
    <n v="0"/>
    <n v="0"/>
    <n v="0"/>
    <n v="0"/>
    <n v="13"/>
    <n v="0"/>
    <n v="12"/>
    <n v="0"/>
    <n v="15"/>
    <n v="3"/>
    <n v="15"/>
    <x v="2"/>
  </r>
  <r>
    <x v="209"/>
    <x v="6"/>
    <x v="27"/>
    <n v="317.00000000000006"/>
    <n v="46"/>
    <n v="104"/>
    <n v="84.000000000000057"/>
    <n v="63"/>
    <n v="0"/>
    <n v="0.82000000000000006"/>
    <n v="0.95000000000000007"/>
    <n v="0.75"/>
    <n v="0.66"/>
    <n v="0.5"/>
    <n v="0.72"/>
    <n v="0.18"/>
    <n v="0.62"/>
    <n v="0.78"/>
    <n v="0.87"/>
    <n v="0.89"/>
    <n v="0.55000000000000004"/>
    <n v="0.39"/>
    <n v="0.5"/>
    <n v="0.95000000000000007"/>
    <n v="0.9"/>
    <n v="0.97"/>
    <n v="11"/>
    <n v="5"/>
    <n v="10"/>
    <n v="16"/>
    <n v="0"/>
    <n v="21"/>
    <n v="2"/>
    <n v="10"/>
    <n v="8"/>
    <n v="21"/>
    <n v="20"/>
    <n v="16"/>
    <n v="20"/>
    <n v="6"/>
    <n v="1"/>
    <n v="4"/>
    <n v="0"/>
    <n v="0"/>
    <n v="12"/>
    <n v="4"/>
    <n v="16"/>
    <n v="6"/>
    <n v="0"/>
    <n v="17"/>
    <n v="14"/>
    <n v="2"/>
    <n v="4"/>
    <n v="0"/>
    <n v="11.000000000000057"/>
    <n v="14"/>
    <n v="0"/>
    <n v="5"/>
    <n v="13"/>
    <n v="9"/>
    <n v="0"/>
    <n v="1"/>
    <n v="4"/>
    <n v="0"/>
    <n v="14"/>
    <n v="0"/>
    <x v="2"/>
  </r>
  <r>
    <x v="210"/>
    <x v="6"/>
    <x v="28"/>
    <n v="377.00000000000006"/>
    <n v="82"/>
    <n v="75"/>
    <n v="67"/>
    <n v="133.00000000000006"/>
    <n v="0"/>
    <n v="0.18"/>
    <n v="0.85"/>
    <n v="0.93"/>
    <n v="0.63"/>
    <n v="0.78"/>
    <n v="0.76"/>
    <n v="0.13"/>
    <n v="0.73"/>
    <n v="0.96"/>
    <n v="0.76"/>
    <n v="0.86"/>
    <n v="0.97"/>
    <n v="0.70000000000000007"/>
    <n v="0.86"/>
    <n v="0.51"/>
    <n v="0.91"/>
    <n v="0.27"/>
    <n v="17"/>
    <n v="7"/>
    <n v="24"/>
    <n v="5"/>
    <n v="7"/>
    <n v="0"/>
    <n v="0"/>
    <n v="0"/>
    <n v="0"/>
    <n v="15"/>
    <n v="20"/>
    <n v="11"/>
    <n v="9"/>
    <n v="8"/>
    <n v="16"/>
    <n v="22"/>
    <n v="23"/>
    <n v="4"/>
    <n v="19"/>
    <n v="21.000000000000057"/>
    <n v="3"/>
    <n v="5"/>
    <n v="6"/>
    <n v="1"/>
    <n v="16"/>
    <n v="5"/>
    <n v="0"/>
    <n v="19"/>
    <n v="12"/>
    <n v="0"/>
    <n v="22"/>
    <n v="13"/>
    <n v="1"/>
    <n v="0"/>
    <n v="0"/>
    <n v="25"/>
    <n v="0"/>
    <n v="9"/>
    <n v="0"/>
    <n v="12"/>
    <x v="2"/>
  </r>
  <r>
    <x v="211"/>
    <x v="6"/>
    <x v="29"/>
    <n v="445.99999999999989"/>
    <n v="101"/>
    <n v="85"/>
    <n v="130"/>
    <n v="121.99999999999989"/>
    <n v="0"/>
    <n v="0.62"/>
    <n v="0.36"/>
    <n v="0.93"/>
    <n v="0.72"/>
    <n v="0.84"/>
    <n v="0.96"/>
    <n v="0.74"/>
    <n v="0.66"/>
    <n v="0.87"/>
    <n v="0.99"/>
    <n v="0.72"/>
    <n v="1"/>
    <n v="0.44"/>
    <n v="0.6"/>
    <n v="0.82000000000000006"/>
    <n v="0.64"/>
    <n v="0.99"/>
    <n v="5"/>
    <n v="18"/>
    <n v="6"/>
    <n v="23"/>
    <n v="0"/>
    <n v="4"/>
    <n v="12"/>
    <n v="1"/>
    <n v="9"/>
    <n v="7"/>
    <n v="8"/>
    <n v="25"/>
    <n v="12"/>
    <n v="0"/>
    <n v="0"/>
    <n v="21"/>
    <n v="25"/>
    <n v="27"/>
    <n v="0"/>
    <n v="11.999999999999886"/>
    <n v="10"/>
    <n v="18"/>
    <n v="0"/>
    <n v="10"/>
    <n v="22"/>
    <n v="22"/>
    <n v="21"/>
    <n v="0"/>
    <n v="8"/>
    <n v="19"/>
    <n v="28"/>
    <n v="0"/>
    <n v="0"/>
    <n v="23"/>
    <n v="0"/>
    <n v="0"/>
    <n v="10"/>
    <n v="2"/>
    <n v="23"/>
    <n v="15"/>
    <x v="2"/>
  </r>
  <r>
    <x v="212"/>
    <x v="6"/>
    <x v="30"/>
    <n v="531.00000000000011"/>
    <n v="79"/>
    <n v="211"/>
    <n v="120"/>
    <n v="100.00000000000011"/>
    <n v="0"/>
    <n v="0.5"/>
    <n v="0.93"/>
    <n v="0.89"/>
    <n v="0.56000000000000005"/>
    <n v="0.76"/>
    <n v="0.71"/>
    <n v="0.32"/>
    <n v="0.61"/>
    <n v="0.62"/>
    <n v="0.75"/>
    <n v="0.88"/>
    <n v="0.9"/>
    <n v="0.6"/>
    <n v="0.98"/>
    <n v="0.41000000000000003"/>
    <n v="0.91"/>
    <n v="0.74"/>
    <n v="12"/>
    <n v="22"/>
    <n v="20"/>
    <n v="33"/>
    <n v="20"/>
    <n v="11"/>
    <n v="28"/>
    <n v="11"/>
    <n v="29"/>
    <n v="25"/>
    <n v="21"/>
    <n v="5"/>
    <n v="0"/>
    <n v="21"/>
    <n v="0"/>
    <n v="9"/>
    <n v="13"/>
    <n v="14.000000000000114"/>
    <n v="35"/>
    <n v="3"/>
    <n v="12"/>
    <n v="0"/>
    <n v="0"/>
    <n v="2"/>
    <n v="34"/>
    <n v="0"/>
    <n v="20"/>
    <n v="16"/>
    <n v="30"/>
    <n v="6"/>
    <n v="5"/>
    <n v="28"/>
    <n v="1"/>
    <n v="4"/>
    <n v="1"/>
    <n v="4"/>
    <n v="26"/>
    <n v="5"/>
    <n v="5"/>
    <n v="0"/>
    <x v="2"/>
  </r>
  <r>
    <x v="31"/>
    <x v="7"/>
    <x v="3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7"/>
    <x v="3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213"/>
    <x v="7"/>
    <x v="0"/>
    <n v="142"/>
    <n v="30"/>
    <n v="34"/>
    <n v="47"/>
    <n v="31"/>
    <n v="0"/>
    <n v="0.19"/>
    <n v="0.62"/>
    <n v="0.79"/>
    <n v="0.87"/>
    <n v="0.94000000000000006"/>
    <n v="0.67"/>
    <n v="0.6"/>
    <n v="0.87"/>
    <n v="0.87"/>
    <n v="0.70000000000000007"/>
    <n v="0.97"/>
    <n v="0.92"/>
    <n v="0.57000000000000006"/>
    <n v="0.26"/>
    <n v="0.9"/>
    <n v="0.56000000000000005"/>
    <n v="0.85"/>
    <n v="2"/>
    <n v="0"/>
    <n v="6"/>
    <n v="7"/>
    <n v="0"/>
    <n v="8"/>
    <n v="1"/>
    <n v="6"/>
    <n v="4"/>
    <n v="0"/>
    <n v="0"/>
    <n v="0"/>
    <n v="9"/>
    <n v="0"/>
    <n v="9"/>
    <n v="0"/>
    <n v="0"/>
    <n v="7"/>
    <n v="4"/>
    <n v="2"/>
    <n v="10"/>
    <n v="3"/>
    <n v="3"/>
    <n v="0"/>
    <n v="4"/>
    <n v="3"/>
    <n v="6"/>
    <n v="4"/>
    <n v="8"/>
    <n v="6"/>
    <n v="5"/>
    <n v="0"/>
    <n v="1"/>
    <n v="0"/>
    <n v="8"/>
    <n v="0"/>
    <n v="2"/>
    <n v="1"/>
    <n v="8"/>
    <n v="5"/>
    <x v="2"/>
  </r>
  <r>
    <x v="214"/>
    <x v="7"/>
    <x v="1"/>
    <n v="202"/>
    <n v="57"/>
    <n v="26"/>
    <n v="70"/>
    <n v="46"/>
    <n v="0"/>
    <n v="0.3"/>
    <n v="0.66"/>
    <n v="0.8"/>
    <n v="0.83000000000000007"/>
    <n v="0.98"/>
    <n v="0.9"/>
    <n v="0.92"/>
    <n v="0.79"/>
    <n v="0.70000000000000007"/>
    <n v="0.74"/>
    <n v="0.57999999999999996"/>
    <n v="0.91"/>
    <n v="0.48"/>
    <n v="0.35000000000000003"/>
    <n v="0.99"/>
    <n v="0.78"/>
    <n v="0.87"/>
    <n v="0"/>
    <n v="3"/>
    <n v="0"/>
    <n v="6"/>
    <n v="0"/>
    <n v="5"/>
    <n v="0"/>
    <n v="12"/>
    <n v="0"/>
    <n v="0"/>
    <n v="3"/>
    <n v="13"/>
    <n v="0"/>
    <n v="1"/>
    <n v="13"/>
    <n v="4"/>
    <n v="0"/>
    <n v="7"/>
    <n v="8"/>
    <n v="0"/>
    <n v="11"/>
    <n v="0"/>
    <n v="5"/>
    <n v="13"/>
    <n v="10"/>
    <n v="7"/>
    <n v="4"/>
    <n v="8"/>
    <n v="12"/>
    <n v="0"/>
    <n v="8"/>
    <n v="10"/>
    <n v="11"/>
    <n v="0"/>
    <n v="9"/>
    <n v="13"/>
    <n v="0"/>
    <n v="5"/>
    <n v="1"/>
    <n v="0"/>
    <x v="2"/>
  </r>
  <r>
    <x v="215"/>
    <x v="7"/>
    <x v="2"/>
    <n v="272.00000000000006"/>
    <n v="47"/>
    <n v="99.000000000000057"/>
    <n v="66"/>
    <n v="60"/>
    <n v="0"/>
    <n v="0.35000000000000003"/>
    <n v="0.54"/>
    <n v="0.74"/>
    <n v="0.8"/>
    <n v="0.93"/>
    <n v="0.91"/>
    <n v="0.15"/>
    <n v="0.78"/>
    <n v="0.61"/>
    <n v="0.93"/>
    <n v="0.57000000000000006"/>
    <n v="0.79"/>
    <n v="0.95000000000000007"/>
    <n v="0.85"/>
    <n v="0.49"/>
    <n v="0.39"/>
    <n v="0.66"/>
    <n v="2"/>
    <n v="16"/>
    <n v="3"/>
    <n v="12"/>
    <n v="11.000000000000057"/>
    <n v="2"/>
    <n v="10"/>
    <n v="15"/>
    <n v="16"/>
    <n v="12"/>
    <n v="0"/>
    <n v="0"/>
    <n v="16"/>
    <n v="4"/>
    <n v="12"/>
    <n v="5"/>
    <n v="8"/>
    <n v="5"/>
    <n v="8"/>
    <n v="2"/>
    <n v="0"/>
    <n v="0"/>
    <n v="5"/>
    <n v="11"/>
    <n v="13"/>
    <n v="17"/>
    <n v="7"/>
    <n v="0"/>
    <n v="13"/>
    <n v="0"/>
    <n v="1"/>
    <n v="6"/>
    <n v="9"/>
    <n v="0"/>
    <n v="5"/>
    <n v="6"/>
    <n v="3"/>
    <n v="0"/>
    <n v="0"/>
    <n v="17"/>
    <x v="2"/>
  </r>
  <r>
    <x v="216"/>
    <x v="7"/>
    <x v="3"/>
    <n v="340"/>
    <n v="107"/>
    <n v="81"/>
    <n v="81"/>
    <n v="71"/>
    <n v="0"/>
    <n v="0.21"/>
    <n v="0.5"/>
    <n v="0.75"/>
    <n v="0.89"/>
    <n v="0.9"/>
    <n v="0.67"/>
    <n v="0.70000000000000007"/>
    <n v="0.97"/>
    <n v="0.62"/>
    <n v="0.71"/>
    <n v="0.67"/>
    <n v="0.53"/>
    <n v="0.25"/>
    <n v="0.70000000000000007"/>
    <n v="0.96"/>
    <n v="0.95000000000000007"/>
    <n v="0.84"/>
    <n v="9"/>
    <n v="19"/>
    <n v="9"/>
    <n v="1"/>
    <n v="0"/>
    <n v="5"/>
    <n v="0"/>
    <n v="17"/>
    <n v="18"/>
    <n v="3"/>
    <n v="0"/>
    <n v="3"/>
    <n v="0"/>
    <n v="22"/>
    <n v="14"/>
    <n v="1"/>
    <n v="13"/>
    <n v="8"/>
    <n v="0"/>
    <n v="10"/>
    <n v="22"/>
    <n v="0"/>
    <n v="0"/>
    <n v="5"/>
    <n v="11"/>
    <n v="17"/>
    <n v="7"/>
    <n v="2"/>
    <n v="10"/>
    <n v="7"/>
    <n v="0"/>
    <n v="20"/>
    <n v="0"/>
    <n v="22"/>
    <n v="11"/>
    <n v="1"/>
    <n v="18"/>
    <n v="14"/>
    <n v="18"/>
    <n v="3"/>
    <x v="2"/>
  </r>
  <r>
    <x v="217"/>
    <x v="7"/>
    <x v="4"/>
    <n v="407.99999999999994"/>
    <n v="137"/>
    <n v="105.99999999999994"/>
    <n v="49"/>
    <n v="92"/>
    <n v="0"/>
    <n v="0.24"/>
    <n v="0.66"/>
    <n v="0.75"/>
    <n v="0.88"/>
    <n v="0.9"/>
    <n v="0.73"/>
    <n v="0.65"/>
    <n v="0.41000000000000003"/>
    <n v="0.61"/>
    <n v="0.72"/>
    <n v="0.87"/>
    <n v="0.68"/>
    <n v="0.88"/>
    <n v="0.26"/>
    <n v="0.93"/>
    <n v="0.88"/>
    <n v="0.48"/>
    <n v="13.999999999999943"/>
    <n v="1"/>
    <n v="0"/>
    <n v="0"/>
    <n v="20"/>
    <n v="24"/>
    <n v="18"/>
    <n v="0"/>
    <n v="20"/>
    <n v="9"/>
    <n v="24"/>
    <n v="27"/>
    <n v="0"/>
    <n v="0"/>
    <n v="0"/>
    <n v="1"/>
    <n v="20"/>
    <n v="8"/>
    <n v="9"/>
    <n v="27"/>
    <n v="2"/>
    <n v="0"/>
    <n v="0"/>
    <n v="0"/>
    <n v="15"/>
    <n v="23"/>
    <n v="9"/>
    <n v="0"/>
    <n v="0"/>
    <n v="0"/>
    <n v="2"/>
    <n v="0"/>
    <n v="3"/>
    <n v="26"/>
    <n v="19"/>
    <n v="13"/>
    <n v="24"/>
    <n v="10"/>
    <n v="16"/>
    <n v="24"/>
    <x v="2"/>
  </r>
  <r>
    <x v="218"/>
    <x v="7"/>
    <x v="5"/>
    <n v="460.00000000000011"/>
    <n v="80"/>
    <n v="129"/>
    <n v="142"/>
    <n v="106"/>
    <n v="0"/>
    <n v="0.47000000000000003"/>
    <n v="0.66"/>
    <n v="0.71"/>
    <n v="0.86"/>
    <n v="0.94000000000000006"/>
    <n v="0.91"/>
    <n v="0.4"/>
    <n v="0.6"/>
    <n v="0.8"/>
    <n v="0.94000000000000006"/>
    <n v="0.75"/>
    <n v="0.9"/>
    <n v="0.89"/>
    <n v="0.71"/>
    <n v="0.84"/>
    <n v="0.48"/>
    <n v="0.3"/>
    <n v="16"/>
    <n v="6"/>
    <n v="13"/>
    <n v="16"/>
    <n v="19"/>
    <n v="1"/>
    <n v="26"/>
    <n v="13"/>
    <n v="2"/>
    <n v="17"/>
    <n v="3"/>
    <n v="0"/>
    <n v="20"/>
    <n v="16"/>
    <n v="11"/>
    <n v="26"/>
    <n v="12"/>
    <n v="0"/>
    <n v="16"/>
    <n v="5"/>
    <n v="29"/>
    <n v="16"/>
    <n v="8"/>
    <n v="1"/>
    <n v="15"/>
    <n v="3"/>
    <n v="5"/>
    <n v="6"/>
    <n v="30"/>
    <n v="29"/>
    <n v="7"/>
    <n v="5"/>
    <n v="8"/>
    <n v="3"/>
    <n v="13"/>
    <n v="0"/>
    <n v="1"/>
    <n v="1"/>
    <n v="24"/>
    <n v="18"/>
    <x v="2"/>
  </r>
  <r>
    <x v="219"/>
    <x v="7"/>
    <x v="6"/>
    <n v="503"/>
    <n v="174"/>
    <n v="105"/>
    <n v="67"/>
    <n v="129"/>
    <n v="0"/>
    <n v="0.47000000000000003"/>
    <n v="0.53"/>
    <n v="0.77"/>
    <n v="0.84"/>
    <n v="0.95000000000000007"/>
    <n v="0.61"/>
    <n v="0.75"/>
    <n v="0.79"/>
    <n v="0.97"/>
    <n v="0.78"/>
    <n v="0.74"/>
    <n v="0.86"/>
    <n v="0.89"/>
    <n v="0.45"/>
    <n v="0.9"/>
    <n v="0.28999999999999998"/>
    <n v="0.9"/>
    <n v="8"/>
    <n v="0"/>
    <n v="0"/>
    <n v="26"/>
    <n v="0"/>
    <n v="25"/>
    <n v="0"/>
    <n v="15"/>
    <n v="10"/>
    <n v="21"/>
    <n v="28"/>
    <n v="19"/>
    <n v="3"/>
    <n v="0"/>
    <n v="15"/>
    <n v="5"/>
    <n v="30"/>
    <n v="13"/>
    <n v="28"/>
    <n v="16"/>
    <n v="7"/>
    <n v="8"/>
    <n v="10"/>
    <n v="0"/>
    <n v="0"/>
    <n v="15"/>
    <n v="26"/>
    <n v="0"/>
    <n v="1"/>
    <n v="0"/>
    <n v="32"/>
    <n v="0"/>
    <n v="29"/>
    <n v="11"/>
    <n v="10"/>
    <n v="0"/>
    <n v="33"/>
    <n v="19"/>
    <n v="16"/>
    <n v="24"/>
    <x v="2"/>
  </r>
  <r>
    <x v="220"/>
    <x v="7"/>
    <x v="7"/>
    <n v="536"/>
    <n v="134"/>
    <n v="152"/>
    <n v="152"/>
    <n v="94"/>
    <n v="0"/>
    <n v="0.33"/>
    <n v="0.59"/>
    <n v="0.77"/>
    <n v="0.83000000000000007"/>
    <n v="0.97"/>
    <n v="0.85"/>
    <n v="0.73"/>
    <n v="0.18"/>
    <n v="0.4"/>
    <n v="0.63"/>
    <n v="0.77"/>
    <n v="0.41000000000000003"/>
    <n v="0.45"/>
    <n v="0.75"/>
    <n v="0.92"/>
    <n v="0.82000000000000006"/>
    <n v="0.99"/>
    <n v="16"/>
    <n v="13"/>
    <n v="20"/>
    <n v="7"/>
    <n v="9"/>
    <n v="31"/>
    <n v="29"/>
    <n v="11"/>
    <n v="13"/>
    <n v="3"/>
    <n v="4"/>
    <n v="10"/>
    <n v="1"/>
    <n v="7"/>
    <n v="10"/>
    <n v="21"/>
    <n v="20"/>
    <n v="2"/>
    <n v="4"/>
    <n v="19"/>
    <n v="15"/>
    <n v="22"/>
    <n v="26"/>
    <n v="7"/>
    <n v="26"/>
    <n v="6"/>
    <n v="13"/>
    <n v="2"/>
    <n v="25"/>
    <n v="10"/>
    <n v="24"/>
    <n v="5"/>
    <n v="0"/>
    <n v="2"/>
    <n v="4"/>
    <n v="23"/>
    <n v="23"/>
    <n v="11"/>
    <n v="7"/>
    <n v="35"/>
    <x v="2"/>
  </r>
  <r>
    <x v="221"/>
    <x v="7"/>
    <x v="8"/>
    <n v="563.00000000000011"/>
    <n v="96"/>
    <n v="101"/>
    <n v="197.00000000000011"/>
    <n v="169"/>
    <n v="0"/>
    <n v="0.43"/>
    <n v="0.64"/>
    <n v="0.78"/>
    <n v="0.82000000000000006"/>
    <n v="0.94000000000000006"/>
    <n v="0.77"/>
    <n v="0.53"/>
    <n v="0.74"/>
    <n v="0.95000000000000007"/>
    <n v="0.57000000000000006"/>
    <n v="0.71"/>
    <n v="0.98"/>
    <n v="0.82000000000000006"/>
    <n v="0.86"/>
    <n v="0.54"/>
    <n v="1"/>
    <n v="0.36"/>
    <n v="19"/>
    <n v="13"/>
    <n v="0"/>
    <n v="14"/>
    <n v="0"/>
    <n v="31"/>
    <n v="0"/>
    <n v="24"/>
    <n v="0"/>
    <n v="0"/>
    <n v="0"/>
    <n v="16"/>
    <n v="25"/>
    <n v="0"/>
    <n v="10"/>
    <n v="27"/>
    <n v="31"/>
    <n v="0"/>
    <n v="30"/>
    <n v="30"/>
    <n v="34"/>
    <n v="0"/>
    <n v="13.000000000000114"/>
    <n v="9"/>
    <n v="9"/>
    <n v="33"/>
    <n v="0"/>
    <n v="37"/>
    <n v="25"/>
    <n v="37"/>
    <n v="0"/>
    <n v="20"/>
    <n v="35"/>
    <n v="0"/>
    <n v="11"/>
    <n v="4"/>
    <n v="8"/>
    <n v="0"/>
    <n v="0"/>
    <n v="18"/>
    <x v="2"/>
  </r>
  <r>
    <x v="222"/>
    <x v="7"/>
    <x v="9"/>
    <n v="584"/>
    <n v="146"/>
    <n v="155"/>
    <n v="129"/>
    <n v="147"/>
    <n v="0"/>
    <n v="0.36"/>
    <n v="0.51"/>
    <n v="0.70000000000000007"/>
    <n v="0.8"/>
    <n v="0.92"/>
    <n v="0.14000000000000001"/>
    <n v="0.71"/>
    <n v="0.78"/>
    <n v="0.75"/>
    <n v="0.78"/>
    <n v="0.99"/>
    <n v="0.89"/>
    <n v="0.79"/>
    <n v="0.98"/>
    <n v="0.85"/>
    <n v="0.52"/>
    <n v="0.3"/>
    <n v="0"/>
    <n v="24"/>
    <n v="0"/>
    <n v="32"/>
    <n v="19"/>
    <n v="20"/>
    <n v="15"/>
    <n v="20"/>
    <n v="25"/>
    <n v="0"/>
    <n v="7"/>
    <n v="11"/>
    <n v="0"/>
    <n v="3"/>
    <n v="27"/>
    <n v="17"/>
    <n v="15"/>
    <n v="0"/>
    <n v="38"/>
    <n v="36"/>
    <n v="35"/>
    <n v="18"/>
    <n v="0"/>
    <n v="31"/>
    <n v="16"/>
    <n v="29"/>
    <n v="0"/>
    <n v="0"/>
    <n v="0"/>
    <n v="0"/>
    <n v="24"/>
    <n v="11"/>
    <n v="31"/>
    <n v="4"/>
    <n v="0"/>
    <n v="29"/>
    <n v="26"/>
    <n v="11"/>
    <n v="0"/>
    <n v="10"/>
    <x v="2"/>
  </r>
  <r>
    <x v="223"/>
    <x v="7"/>
    <x v="10"/>
    <n v="602.00000000000011"/>
    <n v="111"/>
    <n v="171"/>
    <n v="196.00000000000011"/>
    <n v="123"/>
    <n v="0"/>
    <n v="0.17"/>
    <n v="0.56000000000000005"/>
    <n v="0.78"/>
    <n v="0.81"/>
    <n v="0.9"/>
    <n v="0.85"/>
    <n v="0.76"/>
    <n v="0.89"/>
    <n v="0.97"/>
    <n v="0.65"/>
    <n v="0.6"/>
    <n v="0.56000000000000005"/>
    <n v="0.28000000000000003"/>
    <n v="0.91"/>
    <n v="0.87"/>
    <n v="0.56000000000000005"/>
    <n v="0.85"/>
    <n v="14"/>
    <n v="18"/>
    <n v="27"/>
    <n v="5"/>
    <n v="0"/>
    <n v="31"/>
    <n v="3"/>
    <n v="24"/>
    <n v="40"/>
    <n v="9"/>
    <n v="1"/>
    <n v="0"/>
    <n v="28"/>
    <n v="0"/>
    <n v="18"/>
    <n v="31"/>
    <n v="0"/>
    <n v="11"/>
    <n v="35"/>
    <n v="0"/>
    <n v="1"/>
    <n v="20"/>
    <n v="7.0000000000001137"/>
    <n v="17"/>
    <n v="25"/>
    <n v="21"/>
    <n v="19"/>
    <n v="11"/>
    <n v="38"/>
    <n v="37"/>
    <n v="31"/>
    <n v="12"/>
    <n v="0"/>
    <n v="4"/>
    <n v="0"/>
    <n v="27"/>
    <n v="22"/>
    <n v="0"/>
    <n v="0"/>
    <n v="15"/>
    <x v="2"/>
  </r>
  <r>
    <x v="224"/>
    <x v="7"/>
    <x v="11"/>
    <n v="616"/>
    <n v="205"/>
    <n v="138"/>
    <n v="108"/>
    <n v="165"/>
    <n v="0"/>
    <n v="0.49"/>
    <n v="0.59"/>
    <n v="0.78"/>
    <n v="0.9"/>
    <n v="0.98"/>
    <n v="0.92"/>
    <n v="0.8"/>
    <n v="0.74"/>
    <n v="0.75"/>
    <n v="0.74"/>
    <n v="0.95000000000000007"/>
    <n v="0.35000000000000003"/>
    <n v="0.91"/>
    <n v="0.56000000000000005"/>
    <n v="0.97"/>
    <n v="0.89"/>
    <n v="0.84"/>
    <n v="33"/>
    <n v="4"/>
    <n v="27"/>
    <n v="0"/>
    <n v="30"/>
    <n v="10"/>
    <n v="33"/>
    <n v="1"/>
    <n v="0"/>
    <n v="0"/>
    <n v="0"/>
    <n v="16"/>
    <n v="39"/>
    <n v="0"/>
    <n v="25"/>
    <n v="12"/>
    <n v="0"/>
    <n v="19"/>
    <n v="39"/>
    <n v="15"/>
    <n v="8"/>
    <n v="33"/>
    <n v="0"/>
    <n v="0"/>
    <n v="0"/>
    <n v="0"/>
    <n v="28"/>
    <n v="0"/>
    <n v="15"/>
    <n v="24"/>
    <n v="19"/>
    <n v="13"/>
    <n v="41"/>
    <n v="41"/>
    <n v="36"/>
    <n v="2"/>
    <n v="23"/>
    <n v="0"/>
    <n v="18"/>
    <n v="12"/>
    <x v="2"/>
  </r>
  <r>
    <x v="225"/>
    <x v="7"/>
    <x v="12"/>
    <n v="627.00000000000011"/>
    <n v="153.00000000000011"/>
    <n v="110"/>
    <n v="235"/>
    <n v="114"/>
    <n v="0"/>
    <n v="0.46"/>
    <n v="0.52"/>
    <n v="0.78"/>
    <n v="0.89"/>
    <n v="0.94000000000000006"/>
    <n v="0.74"/>
    <n v="0.65"/>
    <n v="0.8"/>
    <n v="0.95000000000000007"/>
    <n v="0.52"/>
    <n v="0.69000000000000006"/>
    <n v="1"/>
    <n v="0.32"/>
    <n v="0.41000000000000003"/>
    <n v="0.97"/>
    <n v="0.72"/>
    <n v="0.86"/>
    <n v="0"/>
    <n v="0"/>
    <n v="0"/>
    <n v="1"/>
    <n v="6"/>
    <n v="24"/>
    <n v="15"/>
    <n v="16"/>
    <n v="11"/>
    <n v="37"/>
    <n v="15"/>
    <n v="29"/>
    <n v="19"/>
    <n v="18"/>
    <n v="13"/>
    <n v="11"/>
    <n v="0"/>
    <n v="12"/>
    <n v="12"/>
    <n v="0"/>
    <n v="35"/>
    <n v="28"/>
    <n v="35"/>
    <n v="22"/>
    <n v="35"/>
    <n v="10"/>
    <n v="39"/>
    <n v="31"/>
    <n v="0"/>
    <n v="0"/>
    <n v="0"/>
    <n v="1.0000000000001137"/>
    <n v="0"/>
    <n v="8"/>
    <n v="36"/>
    <n v="0"/>
    <n v="34"/>
    <n v="16"/>
    <n v="41"/>
    <n v="17"/>
    <x v="2"/>
  </r>
  <r>
    <x v="226"/>
    <x v="7"/>
    <x v="13"/>
    <n v="633.99999999999989"/>
    <n v="133.99999999999989"/>
    <n v="176"/>
    <n v="153"/>
    <n v="139"/>
    <n v="0"/>
    <n v="0.32"/>
    <n v="0.67"/>
    <n v="0.75"/>
    <n v="0.86"/>
    <n v="0.97"/>
    <n v="0.71"/>
    <n v="0.57999999999999996"/>
    <n v="0.96"/>
    <n v="0.37"/>
    <n v="0.87"/>
    <n v="0.63"/>
    <n v="0.92"/>
    <n v="0.67"/>
    <n v="0.42"/>
    <n v="0.74"/>
    <n v="0.45"/>
    <n v="0.9"/>
    <n v="33"/>
    <n v="34"/>
    <n v="14"/>
    <n v="42"/>
    <n v="0"/>
    <n v="6"/>
    <n v="8"/>
    <n v="10"/>
    <n v="0"/>
    <n v="29"/>
    <n v="32"/>
    <n v="8"/>
    <n v="23"/>
    <n v="12"/>
    <n v="22"/>
    <n v="27"/>
    <n v="16"/>
    <n v="9"/>
    <n v="22"/>
    <n v="0"/>
    <n v="36"/>
    <n v="28"/>
    <n v="0"/>
    <n v="0"/>
    <n v="0"/>
    <n v="0"/>
    <n v="0"/>
    <n v="12"/>
    <n v="36"/>
    <n v="41"/>
    <n v="19"/>
    <n v="12"/>
    <n v="10"/>
    <n v="11"/>
    <n v="27"/>
    <n v="5"/>
    <n v="38"/>
    <n v="0"/>
    <n v="3"/>
    <n v="8.9999999999998863"/>
    <x v="2"/>
  </r>
  <r>
    <x v="227"/>
    <x v="7"/>
    <x v="14"/>
    <n v="639"/>
    <n v="153"/>
    <n v="169"/>
    <n v="150"/>
    <n v="134"/>
    <n v="0"/>
    <n v="0.16"/>
    <n v="0.62"/>
    <n v="0.79"/>
    <n v="0.81"/>
    <n v="0.93"/>
    <n v="1"/>
    <n v="0.99"/>
    <n v="0.62"/>
    <n v="0.75"/>
    <n v="0.64"/>
    <n v="0.45"/>
    <n v="0.97"/>
    <n v="0.8"/>
    <n v="0.54"/>
    <n v="0.72"/>
    <n v="0.32"/>
    <n v="0.95000000000000007"/>
    <n v="28"/>
    <n v="0"/>
    <n v="31"/>
    <n v="21"/>
    <n v="2"/>
    <n v="34"/>
    <n v="8"/>
    <n v="21"/>
    <n v="24"/>
    <n v="0"/>
    <n v="33"/>
    <n v="27"/>
    <n v="4"/>
    <n v="32"/>
    <n v="8"/>
    <n v="15"/>
    <n v="0"/>
    <n v="23"/>
    <n v="25"/>
    <n v="0"/>
    <n v="8"/>
    <n v="0"/>
    <n v="37"/>
    <n v="22"/>
    <n v="23"/>
    <n v="0"/>
    <n v="27"/>
    <n v="0"/>
    <n v="33"/>
    <n v="0"/>
    <n v="3"/>
    <n v="22"/>
    <n v="18"/>
    <n v="26"/>
    <n v="0"/>
    <n v="23"/>
    <n v="29"/>
    <n v="0"/>
    <n v="0"/>
    <n v="32"/>
    <x v="2"/>
  </r>
  <r>
    <x v="228"/>
    <x v="7"/>
    <x v="15"/>
    <n v="639"/>
    <n v="182"/>
    <n v="171"/>
    <n v="134"/>
    <n v="114"/>
    <n v="0"/>
    <n v="0.41000000000000003"/>
    <n v="0.59"/>
    <n v="0.78"/>
    <n v="0.87"/>
    <n v="0.93"/>
    <n v="0.65"/>
    <n v="0.97"/>
    <n v="0.55000000000000004"/>
    <n v="0.59"/>
    <n v="0.69000000000000006"/>
    <n v="0.75"/>
    <n v="0.37"/>
    <n v="0.55000000000000004"/>
    <n v="0.42"/>
    <n v="0.70000000000000007"/>
    <n v="0.92"/>
    <n v="0.9"/>
    <n v="0"/>
    <n v="5"/>
    <n v="11"/>
    <n v="35"/>
    <n v="13"/>
    <n v="19"/>
    <n v="0"/>
    <n v="16"/>
    <n v="37"/>
    <n v="35"/>
    <n v="38"/>
    <n v="0"/>
    <n v="16"/>
    <n v="0"/>
    <n v="31"/>
    <n v="16"/>
    <n v="2"/>
    <n v="10"/>
    <n v="39"/>
    <n v="0"/>
    <n v="19"/>
    <n v="28"/>
    <n v="0"/>
    <n v="17"/>
    <n v="1"/>
    <n v="32"/>
    <n v="19"/>
    <n v="0"/>
    <n v="13"/>
    <n v="5"/>
    <n v="21"/>
    <n v="6"/>
    <n v="8"/>
    <n v="28"/>
    <n v="20"/>
    <n v="27"/>
    <n v="34"/>
    <n v="38"/>
    <n v="0"/>
    <n v="0"/>
    <x v="2"/>
  </r>
  <r>
    <x v="229"/>
    <x v="7"/>
    <x v="16"/>
    <n v="633.00000000000011"/>
    <n v="156"/>
    <n v="221"/>
    <n v="95"/>
    <n v="130.00000000000011"/>
    <n v="0"/>
    <n v="0.43"/>
    <n v="0.66"/>
    <n v="0.76"/>
    <n v="0.81"/>
    <n v="0.91"/>
    <n v="0.89"/>
    <n v="0.78"/>
    <n v="0.9"/>
    <n v="0.66"/>
    <n v="0.70000000000000007"/>
    <n v="0.8"/>
    <n v="0.74"/>
    <n v="0.54"/>
    <n v="0.86"/>
    <n v="0.88"/>
    <n v="0.99"/>
    <n v="0.26"/>
    <n v="0"/>
    <n v="42"/>
    <n v="40"/>
    <n v="38"/>
    <n v="40"/>
    <n v="0"/>
    <n v="9"/>
    <n v="17"/>
    <n v="34"/>
    <n v="1"/>
    <n v="31"/>
    <n v="36"/>
    <n v="0"/>
    <n v="17"/>
    <n v="35"/>
    <n v="0"/>
    <n v="9.0000000000001137"/>
    <n v="33"/>
    <n v="0"/>
    <n v="0"/>
    <n v="0"/>
    <n v="9"/>
    <n v="40"/>
    <n v="0"/>
    <n v="0"/>
    <n v="0"/>
    <n v="0"/>
    <n v="0"/>
    <n v="33"/>
    <n v="13"/>
    <n v="30"/>
    <n v="31"/>
    <n v="0"/>
    <n v="13"/>
    <n v="14"/>
    <n v="16"/>
    <n v="33"/>
    <n v="19"/>
    <n v="0"/>
    <n v="0"/>
    <x v="2"/>
  </r>
  <r>
    <x v="230"/>
    <x v="7"/>
    <x v="17"/>
    <n v="623.00000000000011"/>
    <n v="66"/>
    <n v="223"/>
    <n v="201"/>
    <n v="122.00000000000011"/>
    <n v="0"/>
    <n v="0.48"/>
    <n v="0.6"/>
    <n v="0.79"/>
    <n v="0.88"/>
    <n v="0.99"/>
    <n v="0.78"/>
    <n v="0.39"/>
    <n v="0.91"/>
    <n v="0.66"/>
    <n v="0.99"/>
    <n v="0.64"/>
    <n v="0.78"/>
    <n v="0.92"/>
    <n v="0.8"/>
    <n v="0.88"/>
    <n v="0.41000000000000003"/>
    <n v="0.57000000000000006"/>
    <n v="0"/>
    <n v="12"/>
    <n v="27"/>
    <n v="40"/>
    <n v="40"/>
    <n v="20"/>
    <n v="31"/>
    <n v="18"/>
    <n v="23"/>
    <n v="12"/>
    <n v="11"/>
    <n v="0"/>
    <n v="12.000000000000114"/>
    <n v="20"/>
    <n v="35"/>
    <n v="0"/>
    <n v="21"/>
    <n v="5"/>
    <n v="0"/>
    <n v="29"/>
    <n v="34"/>
    <n v="16"/>
    <n v="33"/>
    <n v="0"/>
    <n v="29"/>
    <n v="18"/>
    <n v="31"/>
    <n v="0"/>
    <n v="0"/>
    <n v="40"/>
    <n v="5"/>
    <n v="0"/>
    <n v="2"/>
    <n v="0"/>
    <n v="0"/>
    <n v="15"/>
    <n v="0"/>
    <n v="6"/>
    <n v="38"/>
    <n v="0"/>
    <x v="2"/>
  </r>
  <r>
    <x v="231"/>
    <x v="7"/>
    <x v="18"/>
    <n v="613"/>
    <n v="145"/>
    <n v="159"/>
    <n v="138"/>
    <n v="150"/>
    <n v="0"/>
    <n v="0.38"/>
    <n v="0.59"/>
    <n v="0.71"/>
    <n v="0.89"/>
    <n v="0.95000000000000007"/>
    <n v="0.55000000000000004"/>
    <n v="0.67"/>
    <n v="0.64"/>
    <n v="0.92"/>
    <n v="0.62"/>
    <n v="1"/>
    <n v="0.71"/>
    <n v="0.31"/>
    <n v="0.91"/>
    <n v="0.91"/>
    <n v="0.6"/>
    <n v="0.84"/>
    <n v="40"/>
    <n v="12"/>
    <n v="25"/>
    <n v="26"/>
    <n v="2"/>
    <n v="1"/>
    <n v="2"/>
    <n v="15"/>
    <n v="2"/>
    <n v="34"/>
    <n v="21"/>
    <n v="33"/>
    <n v="24"/>
    <n v="32"/>
    <n v="5"/>
    <n v="7"/>
    <n v="38"/>
    <n v="4"/>
    <n v="4"/>
    <n v="3"/>
    <n v="17"/>
    <n v="21"/>
    <n v="13"/>
    <n v="0"/>
    <n v="15"/>
    <n v="14"/>
    <n v="18"/>
    <n v="31"/>
    <n v="8"/>
    <n v="1"/>
    <n v="9"/>
    <n v="33"/>
    <n v="22"/>
    <n v="10"/>
    <n v="6"/>
    <n v="9"/>
    <n v="11"/>
    <n v="23"/>
    <n v="6"/>
    <n v="16"/>
    <x v="2"/>
  </r>
  <r>
    <x v="232"/>
    <x v="7"/>
    <x v="19"/>
    <n v="598"/>
    <n v="144"/>
    <n v="240"/>
    <n v="96"/>
    <n v="91"/>
    <n v="0"/>
    <n v="0.36"/>
    <n v="0.57999999999999996"/>
    <n v="0.77"/>
    <n v="0.83000000000000007"/>
    <n v="0.94000000000000006"/>
    <n v="0.99"/>
    <n v="0.5"/>
    <n v="0.68"/>
    <n v="0.64"/>
    <n v="0.68"/>
    <n v="0.61"/>
    <n v="0.72"/>
    <n v="0.9"/>
    <n v="0.87"/>
    <n v="0.39"/>
    <n v="0.57999999999999996"/>
    <n v="0.83000000000000007"/>
    <n v="16"/>
    <n v="7"/>
    <n v="24"/>
    <n v="26"/>
    <n v="33"/>
    <n v="25"/>
    <n v="33"/>
    <n v="27"/>
    <n v="34"/>
    <n v="15"/>
    <n v="27"/>
    <n v="12"/>
    <n v="14"/>
    <n v="0"/>
    <n v="0"/>
    <n v="1"/>
    <n v="13"/>
    <n v="0"/>
    <n v="25"/>
    <n v="26"/>
    <n v="12"/>
    <n v="0"/>
    <n v="12"/>
    <n v="0"/>
    <n v="3"/>
    <n v="0"/>
    <n v="22"/>
    <n v="0"/>
    <n v="11"/>
    <n v="36"/>
    <n v="28"/>
    <n v="12"/>
    <n v="20"/>
    <n v="10"/>
    <n v="20"/>
    <n v="19"/>
    <n v="22"/>
    <n v="13"/>
    <n v="0"/>
    <n v="0"/>
    <x v="2"/>
  </r>
  <r>
    <x v="233"/>
    <x v="7"/>
    <x v="20"/>
    <n v="575"/>
    <n v="94"/>
    <n v="181"/>
    <n v="88"/>
    <n v="188"/>
    <n v="0"/>
    <n v="0.35000000000000003"/>
    <n v="0.6"/>
    <n v="0.76"/>
    <n v="0.83000000000000007"/>
    <n v="0.99"/>
    <n v="0.61"/>
    <n v="0.70000000000000007"/>
    <n v="0.99"/>
    <n v="0.15"/>
    <n v="0.66"/>
    <n v="0.63"/>
    <n v="0.52"/>
    <n v="0.71"/>
    <n v="0.77"/>
    <n v="0.85"/>
    <n v="0.4"/>
    <n v="0.98"/>
    <n v="16"/>
    <n v="32"/>
    <n v="13"/>
    <n v="0"/>
    <n v="23"/>
    <n v="0"/>
    <n v="35"/>
    <n v="27"/>
    <n v="0"/>
    <n v="35"/>
    <n v="24"/>
    <n v="35"/>
    <n v="32"/>
    <n v="0"/>
    <n v="0"/>
    <n v="24"/>
    <n v="22"/>
    <n v="37"/>
    <n v="38"/>
    <n v="0"/>
    <n v="16"/>
    <n v="22"/>
    <n v="7"/>
    <n v="0"/>
    <n v="20"/>
    <n v="0"/>
    <n v="0"/>
    <n v="0"/>
    <n v="0"/>
    <n v="23"/>
    <n v="0"/>
    <n v="0"/>
    <n v="0"/>
    <n v="23"/>
    <n v="1"/>
    <n v="0"/>
    <n v="0"/>
    <n v="0"/>
    <n v="34"/>
    <n v="36"/>
    <x v="2"/>
  </r>
  <r>
    <x v="234"/>
    <x v="7"/>
    <x v="21"/>
    <n v="550"/>
    <n v="176"/>
    <n v="91"/>
    <n v="121"/>
    <n v="145"/>
    <n v="0"/>
    <n v="0.5"/>
    <n v="0.56000000000000005"/>
    <n v="0.71"/>
    <n v="0.9"/>
    <n v="0.9"/>
    <n v="1"/>
    <n v="0.73"/>
    <n v="0.62"/>
    <n v="0.73"/>
    <n v="0.96"/>
    <n v="0.14000000000000001"/>
    <n v="0.95000000000000007"/>
    <n v="0.36"/>
    <n v="0.76"/>
    <n v="0.96"/>
    <n v="0.43"/>
    <n v="0.76"/>
    <n v="12"/>
    <n v="9"/>
    <n v="27"/>
    <n v="24"/>
    <n v="13"/>
    <n v="0"/>
    <n v="6"/>
    <n v="0"/>
    <n v="0"/>
    <n v="0"/>
    <n v="17"/>
    <n v="18"/>
    <n v="0"/>
    <n v="28"/>
    <n v="8"/>
    <n v="0"/>
    <n v="24"/>
    <n v="13"/>
    <n v="36"/>
    <n v="18"/>
    <n v="0"/>
    <n v="12"/>
    <n v="27"/>
    <n v="0"/>
    <n v="11"/>
    <n v="32"/>
    <n v="26"/>
    <n v="0"/>
    <n v="13"/>
    <n v="0"/>
    <n v="6"/>
    <n v="17"/>
    <n v="21"/>
    <n v="0"/>
    <n v="36"/>
    <n v="17"/>
    <n v="19"/>
    <n v="0"/>
    <n v="31"/>
    <n v="29"/>
    <x v="2"/>
  </r>
  <r>
    <x v="235"/>
    <x v="7"/>
    <x v="22"/>
    <n v="524"/>
    <n v="138"/>
    <n v="118"/>
    <n v="105"/>
    <n v="153"/>
    <n v="0"/>
    <n v="0.35000000000000003"/>
    <n v="0.59"/>
    <n v="0.79"/>
    <n v="0.88"/>
    <n v="0.98"/>
    <n v="0.97"/>
    <n v="0.26"/>
    <n v="0.66"/>
    <n v="0.87"/>
    <n v="0.63"/>
    <n v="0.78"/>
    <n v="0.74"/>
    <n v="0.36"/>
    <n v="0.78"/>
    <n v="1"/>
    <n v="0.88"/>
    <n v="0.41000000000000003"/>
    <n v="18"/>
    <n v="0"/>
    <n v="15"/>
    <n v="6"/>
    <n v="21"/>
    <n v="14"/>
    <n v="11"/>
    <n v="5"/>
    <n v="0"/>
    <n v="28"/>
    <n v="10"/>
    <n v="8"/>
    <n v="25"/>
    <n v="0"/>
    <n v="29"/>
    <n v="28"/>
    <n v="10"/>
    <n v="20"/>
    <n v="17"/>
    <n v="16"/>
    <n v="0"/>
    <n v="0"/>
    <n v="17"/>
    <n v="12"/>
    <n v="21"/>
    <n v="24"/>
    <n v="0"/>
    <n v="31"/>
    <n v="0"/>
    <n v="0"/>
    <n v="30"/>
    <n v="17"/>
    <n v="26"/>
    <n v="12"/>
    <n v="0"/>
    <n v="13"/>
    <n v="22"/>
    <n v="12"/>
    <n v="6"/>
    <n v="0"/>
    <x v="2"/>
  </r>
  <r>
    <x v="236"/>
    <x v="7"/>
    <x v="23"/>
    <n v="493.00000000000011"/>
    <n v="131"/>
    <n v="81"/>
    <n v="140"/>
    <n v="138.00000000000011"/>
    <n v="0"/>
    <n v="0.46"/>
    <n v="0.52"/>
    <n v="0.77"/>
    <n v="0.84"/>
    <n v="0.99"/>
    <n v="0.63"/>
    <n v="0.71"/>
    <n v="0.53"/>
    <n v="0.43"/>
    <n v="0.66"/>
    <n v="0.87"/>
    <n v="0.31"/>
    <n v="0.99"/>
    <n v="0.81"/>
    <n v="0.49"/>
    <n v="0.84"/>
    <n v="0.99"/>
    <n v="0"/>
    <n v="0"/>
    <n v="0"/>
    <n v="10"/>
    <n v="21"/>
    <n v="2"/>
    <n v="8"/>
    <n v="13"/>
    <n v="2"/>
    <n v="25"/>
    <n v="3"/>
    <n v="0"/>
    <n v="9"/>
    <n v="20"/>
    <n v="7"/>
    <n v="3.0000000000001137"/>
    <n v="26"/>
    <n v="20"/>
    <n v="32"/>
    <n v="21"/>
    <n v="14"/>
    <n v="18"/>
    <n v="0"/>
    <n v="22"/>
    <n v="32"/>
    <n v="11"/>
    <n v="0"/>
    <n v="21"/>
    <n v="22"/>
    <n v="0"/>
    <n v="26"/>
    <n v="2"/>
    <n v="8"/>
    <n v="12"/>
    <n v="22"/>
    <n v="0"/>
    <n v="18"/>
    <n v="21"/>
    <n v="22"/>
    <n v="0"/>
    <x v="2"/>
  </r>
  <r>
    <x v="237"/>
    <x v="7"/>
    <x v="24"/>
    <n v="460.00000000000011"/>
    <n v="97.000000000000114"/>
    <n v="126"/>
    <n v="85"/>
    <n v="125"/>
    <n v="0"/>
    <n v="0.15"/>
    <n v="0.65"/>
    <n v="0.8"/>
    <n v="0.8"/>
    <n v="0.94000000000000006"/>
    <n v="0.93"/>
    <n v="0.64"/>
    <n v="0.67"/>
    <n v="0.95000000000000007"/>
    <n v="0.72"/>
    <n v="0.69000000000000006"/>
    <n v="0.67"/>
    <n v="0.3"/>
    <n v="0.9"/>
    <n v="0.76"/>
    <n v="0.49"/>
    <n v="0.92"/>
    <n v="0"/>
    <n v="0"/>
    <n v="18"/>
    <n v="20"/>
    <n v="0"/>
    <n v="28"/>
    <n v="12"/>
    <n v="8"/>
    <n v="12"/>
    <n v="28"/>
    <n v="27"/>
    <n v="0"/>
    <n v="16"/>
    <n v="10"/>
    <n v="11"/>
    <n v="29"/>
    <n v="21"/>
    <n v="19"/>
    <n v="17"/>
    <n v="2"/>
    <n v="6"/>
    <n v="0"/>
    <n v="20"/>
    <n v="7"/>
    <n v="0"/>
    <n v="18"/>
    <n v="19"/>
    <n v="11"/>
    <n v="0"/>
    <n v="4"/>
    <n v="25"/>
    <n v="0"/>
    <n v="13"/>
    <n v="19"/>
    <n v="15"/>
    <n v="0"/>
    <n v="0"/>
    <n v="25.000000000000114"/>
    <n v="0"/>
    <n v="0"/>
    <x v="2"/>
  </r>
  <r>
    <x v="238"/>
    <x v="7"/>
    <x v="25"/>
    <n v="421.00000000000006"/>
    <n v="126.00000000000006"/>
    <n v="135"/>
    <n v="64"/>
    <n v="72"/>
    <n v="1"/>
    <n v="0.45"/>
    <n v="0.64"/>
    <n v="0.71"/>
    <n v="0.89"/>
    <n v="0.9"/>
    <n v="0.73"/>
    <n v="0.57000000000000006"/>
    <n v="0.77"/>
    <n v="0.97"/>
    <n v="0.42"/>
    <n v="0.28999999999999998"/>
    <n v="0.98"/>
    <n v="0.59"/>
    <n v="0.73"/>
    <n v="0.36"/>
    <n v="0.83000000000000007"/>
    <n v="0.9"/>
    <n v="0"/>
    <n v="24"/>
    <n v="15"/>
    <n v="21"/>
    <n v="7"/>
    <n v="28"/>
    <n v="0"/>
    <n v="19"/>
    <n v="9"/>
    <n v="12"/>
    <n v="24"/>
    <n v="6"/>
    <n v="18"/>
    <n v="0"/>
    <n v="0"/>
    <n v="0"/>
    <n v="22"/>
    <n v="15"/>
    <n v="0"/>
    <n v="11"/>
    <n v="0"/>
    <n v="2"/>
    <n v="0"/>
    <n v="10"/>
    <n v="7"/>
    <n v="11"/>
    <n v="11"/>
    <n v="0"/>
    <n v="23"/>
    <n v="0"/>
    <n v="20"/>
    <n v="0"/>
    <n v="8"/>
    <n v="27"/>
    <n v="0"/>
    <n v="0"/>
    <n v="21"/>
    <n v="14"/>
    <n v="28"/>
    <n v="8.0000000000000568"/>
    <x v="2"/>
  </r>
  <r>
    <x v="239"/>
    <x v="7"/>
    <x v="26"/>
    <n v="372"/>
    <n v="89"/>
    <n v="82"/>
    <n v="91"/>
    <n v="99"/>
    <n v="0"/>
    <n v="0.37"/>
    <n v="0.57999999999999996"/>
    <n v="0.77"/>
    <n v="0.88"/>
    <n v="0.96"/>
    <n v="0.95000000000000007"/>
    <n v="0.62"/>
    <n v="0.8"/>
    <n v="0.62"/>
    <n v="0.53"/>
    <n v="0.55000000000000004"/>
    <n v="0.84"/>
    <n v="0.61"/>
    <n v="0.9"/>
    <n v="0.35000000000000003"/>
    <n v="0.52"/>
    <n v="0.95000000000000007"/>
    <n v="0"/>
    <n v="0"/>
    <n v="20"/>
    <n v="12"/>
    <n v="12"/>
    <n v="2"/>
    <n v="9"/>
    <n v="14"/>
    <n v="8"/>
    <n v="5"/>
    <n v="11"/>
    <n v="5"/>
    <n v="0"/>
    <n v="23"/>
    <n v="19"/>
    <n v="8"/>
    <n v="13"/>
    <n v="9"/>
    <n v="0"/>
    <n v="22"/>
    <n v="17"/>
    <n v="18"/>
    <n v="0"/>
    <n v="7"/>
    <n v="10"/>
    <n v="21"/>
    <n v="17"/>
    <n v="0"/>
    <n v="1"/>
    <n v="0"/>
    <n v="10"/>
    <n v="22"/>
    <n v="2"/>
    <n v="6"/>
    <n v="9"/>
    <n v="19"/>
    <n v="0"/>
    <n v="16"/>
    <n v="5"/>
    <n v="0"/>
    <x v="2"/>
  </r>
  <r>
    <x v="240"/>
    <x v="7"/>
    <x v="27"/>
    <n v="321.00000000000006"/>
    <n v="80"/>
    <n v="76"/>
    <n v="100.00000000000006"/>
    <n v="57"/>
    <n v="0"/>
    <n v="0.21"/>
    <n v="0.51"/>
    <n v="0.78"/>
    <n v="0.83000000000000007"/>
    <n v="0.95000000000000007"/>
    <n v="0.89"/>
    <n v="0.67"/>
    <n v="0.64"/>
    <n v="0.78"/>
    <n v="0.93"/>
    <n v="0.70000000000000007"/>
    <n v="0.97"/>
    <n v="0.49"/>
    <n v="0.79"/>
    <n v="0.92"/>
    <n v="0.32"/>
    <n v="0.78"/>
    <n v="0"/>
    <n v="2"/>
    <n v="12"/>
    <n v="21"/>
    <n v="15"/>
    <n v="12"/>
    <n v="2"/>
    <n v="0"/>
    <n v="12"/>
    <n v="0"/>
    <n v="8"/>
    <n v="12"/>
    <n v="14"/>
    <n v="12"/>
    <n v="1"/>
    <n v="5"/>
    <n v="0"/>
    <n v="0"/>
    <n v="0"/>
    <n v="13"/>
    <n v="14"/>
    <n v="11"/>
    <n v="11"/>
    <n v="7"/>
    <n v="14"/>
    <n v="4"/>
    <n v="14"/>
    <n v="10.000000000000057"/>
    <n v="15"/>
    <n v="0"/>
    <n v="5"/>
    <n v="0"/>
    <n v="18"/>
    <n v="6"/>
    <n v="3"/>
    <n v="9"/>
    <n v="13"/>
    <n v="8"/>
    <n v="18"/>
    <n v="0"/>
    <x v="2"/>
  </r>
  <r>
    <x v="241"/>
    <x v="7"/>
    <x v="28"/>
    <n v="275.00000000000006"/>
    <n v="80"/>
    <n v="117"/>
    <n v="46.000000000000057"/>
    <n v="32"/>
    <n v="0"/>
    <n v="0.19"/>
    <n v="0.56000000000000005"/>
    <n v="0.72"/>
    <n v="0.84"/>
    <n v="0.99"/>
    <n v="0.8"/>
    <n v="0.69000000000000006"/>
    <n v="0.93"/>
    <n v="0.74"/>
    <n v="0.99"/>
    <n v="0.63"/>
    <n v="0.35000000000000003"/>
    <n v="0.81"/>
    <n v="0.42"/>
    <n v="0.93"/>
    <n v="0.96"/>
    <n v="0.81"/>
    <n v="6"/>
    <n v="15"/>
    <n v="17"/>
    <n v="16"/>
    <n v="4"/>
    <n v="0"/>
    <n v="16"/>
    <n v="10"/>
    <n v="18"/>
    <n v="15"/>
    <n v="0"/>
    <n v="0"/>
    <n v="0"/>
    <n v="0"/>
    <n v="0"/>
    <n v="0"/>
    <n v="8"/>
    <n v="0"/>
    <n v="9"/>
    <n v="15"/>
    <n v="0"/>
    <n v="0"/>
    <n v="0"/>
    <n v="6"/>
    <n v="1"/>
    <n v="14"/>
    <n v="0"/>
    <n v="2"/>
    <n v="12"/>
    <n v="11.000000000000057"/>
    <n v="18"/>
    <n v="4"/>
    <n v="6"/>
    <n v="16"/>
    <n v="5"/>
    <n v="0"/>
    <n v="0"/>
    <n v="8"/>
    <n v="16"/>
    <n v="7"/>
    <x v="2"/>
  </r>
  <r>
    <x v="242"/>
    <x v="7"/>
    <x v="29"/>
    <n v="240"/>
    <n v="71"/>
    <n v="58"/>
    <n v="62"/>
    <n v="37"/>
    <n v="0"/>
    <n v="0.42"/>
    <n v="0.57999999999999996"/>
    <n v="0.78"/>
    <n v="0.81"/>
    <n v="0.9"/>
    <n v="0.5"/>
    <n v="0.76"/>
    <n v="0.4"/>
    <n v="0.89"/>
    <n v="0.63"/>
    <n v="0.65"/>
    <n v="0.4"/>
    <n v="0.72"/>
    <n v="0.34"/>
    <n v="0.86"/>
    <n v="0.96"/>
    <n v="0.78"/>
    <n v="14"/>
    <n v="13"/>
    <n v="0"/>
    <n v="2"/>
    <n v="0"/>
    <n v="6"/>
    <n v="16"/>
    <n v="0"/>
    <n v="3"/>
    <n v="4"/>
    <n v="12"/>
    <n v="0"/>
    <n v="0"/>
    <n v="13"/>
    <n v="10"/>
    <n v="1"/>
    <n v="1"/>
    <n v="0"/>
    <n v="12"/>
    <n v="0"/>
    <n v="7"/>
    <n v="0"/>
    <n v="4"/>
    <n v="1"/>
    <n v="0"/>
    <n v="15"/>
    <n v="15"/>
    <n v="10"/>
    <n v="8"/>
    <n v="2"/>
    <n v="8"/>
    <n v="0"/>
    <n v="15"/>
    <n v="13"/>
    <n v="0"/>
    <n v="0"/>
    <n v="10"/>
    <n v="12"/>
    <n v="1"/>
    <n v="12"/>
    <x v="2"/>
  </r>
  <r>
    <x v="243"/>
    <x v="7"/>
    <x v="30"/>
    <n v="209.00000000000003"/>
    <n v="31"/>
    <n v="33"/>
    <n v="86"/>
    <n v="56.000000000000028"/>
    <n v="0"/>
    <n v="0.48"/>
    <n v="0.59"/>
    <n v="0.75"/>
    <n v="0.89"/>
    <n v="0.97"/>
    <n v="0.88"/>
    <n v="0.97"/>
    <n v="0.13"/>
    <n v="0.55000000000000004"/>
    <n v="0.8"/>
    <n v="0.69000000000000006"/>
    <n v="0.97"/>
    <n v="0.74"/>
    <n v="0.42"/>
    <n v="0.41000000000000003"/>
    <n v="0.79"/>
    <n v="0.94000000000000006"/>
    <n v="0"/>
    <n v="0"/>
    <n v="0"/>
    <n v="0"/>
    <n v="0"/>
    <n v="3"/>
    <n v="10"/>
    <n v="11"/>
    <n v="0"/>
    <n v="9"/>
    <n v="3"/>
    <n v="5"/>
    <n v="12"/>
    <n v="0"/>
    <n v="13"/>
    <n v="13.000000000000028"/>
    <n v="3"/>
    <n v="9"/>
    <n v="0"/>
    <n v="1"/>
    <n v="5"/>
    <n v="0"/>
    <n v="9"/>
    <n v="11"/>
    <n v="13"/>
    <n v="11"/>
    <n v="13"/>
    <n v="10"/>
    <n v="12"/>
    <n v="2"/>
    <n v="3"/>
    <n v="0"/>
    <n v="4"/>
    <n v="7"/>
    <n v="6"/>
    <n v="4"/>
    <n v="0"/>
    <n v="5"/>
    <n v="0"/>
    <n v="2"/>
    <x v="2"/>
  </r>
  <r>
    <x v="31"/>
    <x v="8"/>
    <x v="3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8"/>
    <x v="3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8"/>
    <x v="3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8"/>
    <x v="37"/>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8"/>
    <x v="38"/>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244"/>
    <x v="8"/>
    <x v="0"/>
    <n v="330"/>
    <n v="80"/>
    <n v="90"/>
    <n v="89"/>
    <n v="71"/>
    <n v="0"/>
    <n v="0.26"/>
    <n v="0.66"/>
    <n v="0.8"/>
    <n v="0.83000000000000007"/>
    <n v="0.96"/>
    <n v="0.59"/>
    <n v="0.65"/>
    <n v="0.91"/>
    <n v="0.99"/>
    <n v="0.70000000000000007"/>
    <n v="0.64"/>
    <n v="0.41000000000000003"/>
    <n v="0.4"/>
    <n v="0.78"/>
    <n v="0.91"/>
    <n v="0.99"/>
    <n v="0.92"/>
    <n v="15"/>
    <n v="22"/>
    <n v="0"/>
    <n v="2"/>
    <n v="0"/>
    <n v="22"/>
    <n v="0"/>
    <n v="4"/>
    <n v="3"/>
    <n v="22"/>
    <n v="0"/>
    <n v="20"/>
    <n v="0"/>
    <n v="20"/>
    <n v="0"/>
    <n v="4"/>
    <n v="19"/>
    <n v="6"/>
    <n v="2"/>
    <n v="0"/>
    <n v="21"/>
    <n v="10"/>
    <n v="16"/>
    <n v="14"/>
    <n v="1"/>
    <n v="5"/>
    <n v="11"/>
    <n v="11"/>
    <n v="0"/>
    <n v="0"/>
    <n v="0"/>
    <n v="0"/>
    <n v="0"/>
    <n v="9"/>
    <n v="10"/>
    <n v="19"/>
    <n v="9"/>
    <n v="13"/>
    <n v="0"/>
    <n v="20"/>
    <x v="2"/>
  </r>
  <r>
    <x v="245"/>
    <x v="8"/>
    <x v="1"/>
    <n v="350.00000000000006"/>
    <n v="90.000000000000057"/>
    <n v="83"/>
    <n v="87"/>
    <n v="89"/>
    <n v="0"/>
    <n v="0.32"/>
    <n v="0.54"/>
    <n v="0.8"/>
    <n v="0.83000000000000007"/>
    <n v="0.9"/>
    <n v="0.75"/>
    <n v="0.57000000000000006"/>
    <n v="0.78"/>
    <n v="0.52"/>
    <n v="0.79"/>
    <n v="0.91"/>
    <n v="0.9"/>
    <n v="0.28000000000000003"/>
    <n v="0.82000000000000006"/>
    <n v="0.41000000000000003"/>
    <n v="0.65"/>
    <n v="0.89"/>
    <n v="5"/>
    <n v="16"/>
    <n v="0"/>
    <n v="0"/>
    <n v="21"/>
    <n v="17"/>
    <n v="0"/>
    <n v="0"/>
    <n v="10"/>
    <n v="14"/>
    <n v="1"/>
    <n v="5"/>
    <n v="11"/>
    <n v="20"/>
    <n v="0"/>
    <n v="18"/>
    <n v="4"/>
    <n v="8"/>
    <n v="14"/>
    <n v="9"/>
    <n v="8"/>
    <n v="0"/>
    <n v="13"/>
    <n v="2"/>
    <n v="7"/>
    <n v="18"/>
    <n v="4"/>
    <n v="1"/>
    <n v="23"/>
    <n v="11"/>
    <n v="0"/>
    <n v="3"/>
    <n v="13.000000000000057"/>
    <n v="16"/>
    <n v="11"/>
    <n v="14"/>
    <n v="12"/>
    <n v="9"/>
    <n v="12"/>
    <n v="0"/>
    <x v="2"/>
  </r>
  <r>
    <x v="246"/>
    <x v="8"/>
    <x v="2"/>
    <n v="350.00000000000006"/>
    <n v="139"/>
    <n v="78"/>
    <n v="99"/>
    <n v="23.000000000000057"/>
    <n v="0"/>
    <n v="0.19"/>
    <n v="0.62"/>
    <n v="0.70000000000000007"/>
    <n v="0.88"/>
    <n v="0.93"/>
    <n v="1"/>
    <n v="0.48"/>
    <n v="0.51"/>
    <n v="0.68"/>
    <n v="0.70000000000000007"/>
    <n v="0.66"/>
    <n v="0.70000000000000007"/>
    <n v="0.54"/>
    <n v="0.82000000000000006"/>
    <n v="0.9"/>
    <n v="0.96"/>
    <n v="0.3"/>
    <n v="16"/>
    <n v="8"/>
    <n v="0"/>
    <n v="2"/>
    <n v="19"/>
    <n v="0"/>
    <n v="12"/>
    <n v="0"/>
    <n v="1"/>
    <n v="20"/>
    <n v="11"/>
    <n v="0"/>
    <n v="0"/>
    <n v="8"/>
    <n v="3"/>
    <n v="4"/>
    <n v="5"/>
    <n v="0"/>
    <n v="0"/>
    <n v="3.0000000000000568"/>
    <n v="12"/>
    <n v="8"/>
    <n v="11"/>
    <n v="14"/>
    <n v="22"/>
    <n v="0"/>
    <n v="0"/>
    <n v="23"/>
    <n v="9"/>
    <n v="0"/>
    <n v="17"/>
    <n v="17"/>
    <n v="14"/>
    <n v="21"/>
    <n v="22"/>
    <n v="0"/>
    <n v="22"/>
    <n v="1"/>
    <n v="20"/>
    <n v="5"/>
    <x v="2"/>
  </r>
  <r>
    <x v="247"/>
    <x v="8"/>
    <x v="3"/>
    <n v="470.00000000000006"/>
    <n v="98"/>
    <n v="110"/>
    <n v="103"/>
    <n v="131.00000000000006"/>
    <n v="1"/>
    <n v="0.66"/>
    <n v="0.76"/>
    <n v="0.91"/>
    <n v="0.39"/>
    <n v="0.83000000000000007"/>
    <n v="0.77"/>
    <n v="0.97"/>
    <n v="0.74"/>
    <n v="0.95000000000000007"/>
    <n v="0.15"/>
    <n v="0.76"/>
    <n v="0.85"/>
    <n v="1"/>
    <n v="0.45"/>
    <n v="0.62"/>
    <n v="0.9"/>
    <n v="0.27"/>
    <n v="24"/>
    <n v="0"/>
    <n v="0"/>
    <n v="0"/>
    <n v="3"/>
    <n v="16"/>
    <n v="24"/>
    <n v="17"/>
    <n v="6"/>
    <n v="20"/>
    <n v="28"/>
    <n v="13"/>
    <n v="21"/>
    <n v="16"/>
    <n v="18"/>
    <n v="8.0000000000000568"/>
    <n v="14"/>
    <n v="0"/>
    <n v="12"/>
    <n v="29"/>
    <n v="0"/>
    <n v="29"/>
    <n v="0"/>
    <n v="13"/>
    <n v="3"/>
    <n v="0"/>
    <n v="25"/>
    <n v="24"/>
    <n v="9"/>
    <n v="0"/>
    <n v="3"/>
    <n v="0"/>
    <n v="9"/>
    <n v="0"/>
    <n v="30"/>
    <n v="4"/>
    <n v="0"/>
    <n v="27"/>
    <n v="25"/>
    <n v="0"/>
    <x v="2"/>
  </r>
  <r>
    <x v="248"/>
    <x v="8"/>
    <x v="4"/>
    <n v="480"/>
    <n v="84"/>
    <n v="155"/>
    <n v="150"/>
    <n v="91"/>
    <n v="0"/>
    <n v="0.2"/>
    <n v="0.92"/>
    <n v="0.73"/>
    <n v="0.63"/>
    <n v="0.8"/>
    <n v="0.74"/>
    <n v="0.4"/>
    <n v="0.8"/>
    <n v="0.9"/>
    <n v="0.72"/>
    <n v="0.92"/>
    <n v="0.89"/>
    <n v="0.43"/>
    <n v="0.31"/>
    <n v="0.87"/>
    <n v="0.94000000000000006"/>
    <n v="0.89"/>
    <n v="0"/>
    <n v="15"/>
    <n v="27"/>
    <n v="0"/>
    <n v="32"/>
    <n v="8"/>
    <n v="0"/>
    <n v="24"/>
    <n v="21"/>
    <n v="28"/>
    <n v="0"/>
    <n v="0"/>
    <n v="28"/>
    <n v="29"/>
    <n v="0"/>
    <n v="0"/>
    <n v="0"/>
    <n v="12"/>
    <n v="0"/>
    <n v="22"/>
    <n v="12"/>
    <n v="6"/>
    <n v="0"/>
    <n v="23"/>
    <n v="31"/>
    <n v="27"/>
    <n v="0"/>
    <n v="10"/>
    <n v="18"/>
    <n v="23"/>
    <n v="10"/>
    <n v="0"/>
    <n v="0"/>
    <n v="14"/>
    <n v="5"/>
    <n v="31"/>
    <n v="0"/>
    <n v="24"/>
    <n v="0"/>
    <n v="0"/>
    <x v="2"/>
  </r>
  <r>
    <x v="249"/>
    <x v="8"/>
    <x v="5"/>
    <n v="520"/>
    <n v="105"/>
    <n v="124"/>
    <n v="150"/>
    <n v="118"/>
    <n v="0"/>
    <n v="0.94000000000000006"/>
    <n v="0.28999999999999998"/>
    <n v="0.8"/>
    <n v="0.82000000000000006"/>
    <n v="0.57999999999999996"/>
    <n v="0.24"/>
    <n v="0.83000000000000007"/>
    <n v="0.64"/>
    <n v="0.87"/>
    <n v="0.69000000000000006"/>
    <n v="0.75"/>
    <n v="0.76"/>
    <n v="0.41000000000000003"/>
    <n v="0.41000000000000003"/>
    <n v="0.98"/>
    <n v="0.82000000000000006"/>
    <n v="0.88"/>
    <n v="7"/>
    <n v="3"/>
    <n v="29"/>
    <n v="17"/>
    <n v="16"/>
    <n v="33"/>
    <n v="0"/>
    <n v="2"/>
    <n v="4"/>
    <n v="13"/>
    <n v="23"/>
    <n v="12"/>
    <n v="12"/>
    <n v="5"/>
    <n v="9"/>
    <n v="13"/>
    <n v="30"/>
    <n v="13"/>
    <n v="15"/>
    <n v="9"/>
    <n v="0"/>
    <n v="3"/>
    <n v="18"/>
    <n v="0"/>
    <n v="24"/>
    <n v="31"/>
    <n v="21"/>
    <n v="0"/>
    <n v="19"/>
    <n v="34"/>
    <n v="21"/>
    <n v="0"/>
    <n v="18"/>
    <n v="0"/>
    <n v="0"/>
    <n v="20"/>
    <n v="0"/>
    <n v="28"/>
    <n v="18"/>
    <n v="0"/>
    <x v="2"/>
  </r>
  <r>
    <x v="250"/>
    <x v="8"/>
    <x v="6"/>
    <n v="550"/>
    <n v="145"/>
    <n v="118"/>
    <n v="118"/>
    <n v="151"/>
    <n v="0"/>
    <n v="0.56000000000000005"/>
    <n v="0.8"/>
    <n v="0.82000000000000006"/>
    <n v="0.95000000000000007"/>
    <n v="0.42"/>
    <n v="0.62"/>
    <n v="0.25"/>
    <n v="0.78"/>
    <n v="0.69000000000000006"/>
    <n v="0.77"/>
    <n v="0.94000000000000006"/>
    <n v="0.34"/>
    <n v="0.86"/>
    <n v="0.56000000000000005"/>
    <n v="0.94000000000000006"/>
    <n v="0.67"/>
    <n v="0.83000000000000007"/>
    <n v="7"/>
    <n v="13"/>
    <n v="22"/>
    <n v="0"/>
    <n v="0"/>
    <n v="0"/>
    <n v="27"/>
    <n v="28"/>
    <n v="2"/>
    <n v="19"/>
    <n v="18"/>
    <n v="21"/>
    <n v="7"/>
    <n v="3"/>
    <n v="35"/>
    <n v="8"/>
    <n v="20"/>
    <n v="33"/>
    <n v="21"/>
    <n v="3"/>
    <n v="9"/>
    <n v="8"/>
    <n v="13"/>
    <n v="0"/>
    <n v="35"/>
    <n v="5"/>
    <n v="20"/>
    <n v="21"/>
    <n v="0"/>
    <n v="7"/>
    <n v="0"/>
    <n v="14"/>
    <n v="4"/>
    <n v="11"/>
    <n v="0"/>
    <n v="34"/>
    <n v="13"/>
    <n v="35"/>
    <n v="10"/>
    <n v="24"/>
    <x v="2"/>
  </r>
  <r>
    <x v="251"/>
    <x v="8"/>
    <x v="7"/>
    <n v="570.00000000000011"/>
    <n v="178"/>
    <n v="136"/>
    <n v="95.000000000000114"/>
    <n v="143"/>
    <n v="0"/>
    <n v="0.93"/>
    <n v="0.55000000000000004"/>
    <n v="0.22"/>
    <n v="0.8"/>
    <n v="0.71"/>
    <n v="0.55000000000000004"/>
    <n v="0.77"/>
    <n v="0.6"/>
    <n v="0.27"/>
    <n v="0.68"/>
    <n v="0.89"/>
    <n v="0.77"/>
    <n v="0.28999999999999998"/>
    <n v="0.4"/>
    <n v="0.87"/>
    <n v="0.9"/>
    <n v="0.9"/>
    <n v="32"/>
    <n v="33"/>
    <n v="0"/>
    <n v="0"/>
    <n v="0"/>
    <n v="24"/>
    <n v="0"/>
    <n v="13"/>
    <n v="11"/>
    <n v="23"/>
    <n v="18"/>
    <n v="22"/>
    <n v="19"/>
    <n v="35"/>
    <n v="0"/>
    <n v="0"/>
    <n v="9"/>
    <n v="5"/>
    <n v="17"/>
    <n v="36"/>
    <n v="0"/>
    <n v="2"/>
    <n v="7"/>
    <n v="0"/>
    <n v="35"/>
    <n v="3"/>
    <n v="3"/>
    <n v="0"/>
    <n v="22.000000000000114"/>
    <n v="23"/>
    <n v="13"/>
    <n v="18"/>
    <n v="27"/>
    <n v="30"/>
    <n v="0"/>
    <n v="5"/>
    <n v="23"/>
    <n v="26"/>
    <n v="0"/>
    <n v="36"/>
    <x v="2"/>
  </r>
  <r>
    <x v="252"/>
    <x v="8"/>
    <x v="8"/>
    <n v="580"/>
    <n v="157"/>
    <n v="134"/>
    <n v="185"/>
    <n v="104"/>
    <n v="0"/>
    <n v="0.44"/>
    <n v="0.75"/>
    <n v="0.83000000000000007"/>
    <n v="0.92"/>
    <n v="0.67"/>
    <n v="0.5"/>
    <n v="0.65"/>
    <n v="0.71"/>
    <n v="0.72"/>
    <n v="0.91"/>
    <n v="0.70000000000000007"/>
    <n v="0.55000000000000004"/>
    <n v="0.91"/>
    <n v="0.98"/>
    <n v="0.74"/>
    <n v="0.36"/>
    <n v="0.8"/>
    <n v="20"/>
    <n v="22"/>
    <n v="18"/>
    <n v="0"/>
    <n v="0"/>
    <n v="4"/>
    <n v="0"/>
    <n v="33"/>
    <n v="24"/>
    <n v="13"/>
    <n v="0"/>
    <n v="11"/>
    <n v="30"/>
    <n v="31"/>
    <n v="0"/>
    <n v="16"/>
    <n v="0"/>
    <n v="4"/>
    <n v="0"/>
    <n v="12"/>
    <n v="13"/>
    <n v="16"/>
    <n v="13"/>
    <n v="36"/>
    <n v="13"/>
    <n v="37"/>
    <n v="10"/>
    <n v="34"/>
    <n v="1"/>
    <n v="12"/>
    <n v="34"/>
    <n v="15"/>
    <n v="22"/>
    <n v="10"/>
    <n v="26"/>
    <n v="0"/>
    <n v="13"/>
    <n v="13"/>
    <n v="8"/>
    <n v="16"/>
    <x v="2"/>
  </r>
  <r>
    <x v="253"/>
    <x v="8"/>
    <x v="9"/>
    <n v="590"/>
    <n v="100"/>
    <n v="143"/>
    <n v="157"/>
    <n v="152"/>
    <n v="0"/>
    <n v="0.97"/>
    <n v="0.87"/>
    <n v="0.36"/>
    <n v="0.77"/>
    <n v="0.59"/>
    <n v="0.59"/>
    <n v="0.66"/>
    <n v="0.68"/>
    <n v="0.68"/>
    <n v="0.87"/>
    <n v="0.57999999999999996"/>
    <n v="0.79"/>
    <n v="0.99"/>
    <n v="0.45"/>
    <n v="0.28000000000000003"/>
    <n v="0.62"/>
    <n v="0.87"/>
    <n v="14"/>
    <n v="0"/>
    <n v="16"/>
    <n v="30"/>
    <n v="5"/>
    <n v="16"/>
    <n v="28"/>
    <n v="0"/>
    <n v="34"/>
    <n v="0"/>
    <n v="38"/>
    <n v="29"/>
    <n v="0"/>
    <n v="26"/>
    <n v="0"/>
    <n v="36"/>
    <n v="34"/>
    <n v="0"/>
    <n v="15"/>
    <n v="12"/>
    <n v="0"/>
    <n v="31"/>
    <n v="31"/>
    <n v="9"/>
    <n v="8"/>
    <n v="14"/>
    <n v="33"/>
    <n v="2"/>
    <n v="25"/>
    <n v="4"/>
    <n v="14"/>
    <n v="12"/>
    <n v="0"/>
    <n v="28"/>
    <n v="16"/>
    <n v="0"/>
    <n v="0"/>
    <n v="6"/>
    <n v="22"/>
    <n v="2"/>
    <x v="2"/>
  </r>
  <r>
    <x v="254"/>
    <x v="8"/>
    <x v="10"/>
    <n v="600"/>
    <n v="205"/>
    <n v="101"/>
    <n v="135"/>
    <n v="134"/>
    <n v="0"/>
    <n v="0.92"/>
    <n v="0.76"/>
    <n v="0.83000000000000007"/>
    <n v="0.38"/>
    <n v="0.5"/>
    <n v="0.36"/>
    <n v="0.66"/>
    <n v="0.64"/>
    <n v="0.55000000000000004"/>
    <n v="0.74"/>
    <n v="0.86"/>
    <n v="0.35000000000000003"/>
    <n v="0.51"/>
    <n v="0.94000000000000006"/>
    <n v="0.96"/>
    <n v="0.85"/>
    <n v="0.95000000000000007"/>
    <n v="28"/>
    <n v="0"/>
    <n v="6"/>
    <n v="0"/>
    <n v="30"/>
    <n v="4"/>
    <n v="0"/>
    <n v="0"/>
    <n v="29"/>
    <n v="4"/>
    <n v="25"/>
    <n v="8"/>
    <n v="8"/>
    <n v="29"/>
    <n v="27"/>
    <n v="0"/>
    <n v="35"/>
    <n v="13"/>
    <n v="3"/>
    <n v="11"/>
    <n v="20"/>
    <n v="16"/>
    <n v="6"/>
    <n v="35"/>
    <n v="0"/>
    <n v="7"/>
    <n v="27"/>
    <n v="6"/>
    <n v="0"/>
    <n v="18"/>
    <n v="31"/>
    <n v="14"/>
    <n v="14"/>
    <n v="1"/>
    <n v="24"/>
    <n v="40"/>
    <n v="9"/>
    <n v="31"/>
    <n v="16"/>
    <n v="25"/>
    <x v="2"/>
  </r>
  <r>
    <x v="255"/>
    <x v="8"/>
    <x v="11"/>
    <n v="620"/>
    <n v="200"/>
    <n v="124"/>
    <n v="139"/>
    <n v="157"/>
    <n v="0"/>
    <n v="0.81"/>
    <n v="0.72"/>
    <n v="0.66"/>
    <n v="0.94000000000000006"/>
    <n v="0.37"/>
    <n v="0.22"/>
    <n v="0.75"/>
    <n v="0.85"/>
    <n v="0.77"/>
    <n v="0.77"/>
    <n v="1"/>
    <n v="0.91"/>
    <n v="0.43"/>
    <n v="0.75"/>
    <n v="0.41000000000000003"/>
    <n v="0.94000000000000006"/>
    <n v="0.85"/>
    <n v="0"/>
    <n v="0"/>
    <n v="0"/>
    <n v="0"/>
    <n v="21"/>
    <n v="6"/>
    <n v="25"/>
    <n v="30"/>
    <n v="20"/>
    <n v="22"/>
    <n v="0"/>
    <n v="0"/>
    <n v="26"/>
    <n v="10"/>
    <n v="30"/>
    <n v="10"/>
    <n v="0"/>
    <n v="21"/>
    <n v="30"/>
    <n v="30"/>
    <n v="33"/>
    <n v="0"/>
    <n v="0"/>
    <n v="37"/>
    <n v="0"/>
    <n v="38"/>
    <n v="0"/>
    <n v="12"/>
    <n v="14"/>
    <n v="5"/>
    <n v="11"/>
    <n v="33"/>
    <n v="29"/>
    <n v="38"/>
    <n v="37"/>
    <n v="1"/>
    <n v="0"/>
    <n v="24"/>
    <n v="27"/>
    <n v="0"/>
    <x v="2"/>
  </r>
  <r>
    <x v="256"/>
    <x v="8"/>
    <x v="12"/>
    <n v="640"/>
    <n v="136"/>
    <n v="84"/>
    <n v="240"/>
    <n v="153"/>
    <n v="0"/>
    <n v="0.57999999999999996"/>
    <n v="0.84"/>
    <n v="0.96"/>
    <n v="0.18"/>
    <n v="0.72"/>
    <n v="0.85"/>
    <n v="0.61"/>
    <n v="0.63"/>
    <n v="0.93"/>
    <n v="0.83000000000000007"/>
    <n v="0.72"/>
    <n v="0.42"/>
    <n v="0.78"/>
    <n v="0.91"/>
    <n v="0.99"/>
    <n v="0.75"/>
    <n v="0.26"/>
    <n v="0"/>
    <n v="11"/>
    <n v="22"/>
    <n v="0"/>
    <n v="0"/>
    <n v="14"/>
    <n v="0"/>
    <n v="8"/>
    <n v="29"/>
    <n v="0"/>
    <n v="27"/>
    <n v="1"/>
    <n v="11"/>
    <n v="15"/>
    <n v="16"/>
    <n v="9"/>
    <n v="41"/>
    <n v="22"/>
    <n v="23"/>
    <n v="15"/>
    <n v="33"/>
    <n v="17"/>
    <n v="27"/>
    <n v="6"/>
    <n v="12"/>
    <n v="42"/>
    <n v="38"/>
    <n v="32"/>
    <n v="0"/>
    <n v="33"/>
    <n v="27"/>
    <n v="0"/>
    <n v="0"/>
    <n v="13"/>
    <n v="27"/>
    <n v="3"/>
    <n v="0"/>
    <n v="40"/>
    <n v="0"/>
    <n v="26"/>
    <x v="2"/>
  </r>
  <r>
    <x v="257"/>
    <x v="8"/>
    <x v="13"/>
    <n v="740"/>
    <n v="155"/>
    <n v="96"/>
    <n v="232"/>
    <n v="213"/>
    <n v="0"/>
    <n v="0.35000000000000003"/>
    <n v="0.71"/>
    <n v="0.51"/>
    <n v="0.86"/>
    <n v="0.93"/>
    <n v="0.65"/>
    <n v="0.84"/>
    <n v="0.62"/>
    <n v="0.89"/>
    <n v="0.70000000000000007"/>
    <n v="0.6"/>
    <n v="0.26"/>
    <n v="0.88"/>
    <n v="0.52"/>
    <n v="1"/>
    <n v="0.81"/>
    <n v="0.92"/>
    <n v="0"/>
    <n v="6"/>
    <n v="10"/>
    <n v="0"/>
    <n v="0"/>
    <n v="4"/>
    <n v="0"/>
    <n v="37"/>
    <n v="0"/>
    <n v="39"/>
    <n v="44"/>
    <n v="30"/>
    <n v="22"/>
    <n v="0"/>
    <n v="49"/>
    <n v="15"/>
    <n v="32"/>
    <n v="0"/>
    <n v="48"/>
    <n v="17"/>
    <n v="43"/>
    <n v="38"/>
    <n v="3"/>
    <n v="0"/>
    <n v="49"/>
    <n v="41"/>
    <n v="5"/>
    <n v="30"/>
    <n v="23"/>
    <n v="0"/>
    <n v="21"/>
    <n v="44"/>
    <n v="40"/>
    <n v="7"/>
    <n v="0"/>
    <n v="0"/>
    <n v="0"/>
    <n v="0"/>
    <n v="43"/>
    <n v="0"/>
    <x v="2"/>
  </r>
  <r>
    <x v="258"/>
    <x v="8"/>
    <x v="14"/>
    <n v="760"/>
    <n v="155"/>
    <n v="168"/>
    <n v="200"/>
    <n v="230"/>
    <n v="0"/>
    <n v="0.70000000000000007"/>
    <n v="0.91"/>
    <n v="0.52"/>
    <n v="0.26"/>
    <n v="0.84"/>
    <n v="0.73"/>
    <n v="0.69000000000000006"/>
    <n v="0.84"/>
    <n v="0.91"/>
    <n v="0.61"/>
    <n v="0.71"/>
    <n v="0.52"/>
    <n v="0.26"/>
    <n v="1"/>
    <n v="0.93"/>
    <n v="0.79"/>
    <n v="0.87"/>
    <n v="0"/>
    <n v="1"/>
    <n v="0"/>
    <n v="40"/>
    <n v="7"/>
    <n v="36"/>
    <n v="15"/>
    <n v="24"/>
    <n v="10"/>
    <n v="35"/>
    <n v="7"/>
    <n v="35"/>
    <n v="20"/>
    <n v="42"/>
    <n v="0"/>
    <n v="30"/>
    <n v="49"/>
    <n v="11"/>
    <n v="39"/>
    <n v="4"/>
    <n v="0"/>
    <n v="5"/>
    <n v="39"/>
    <n v="23"/>
    <n v="13"/>
    <n v="12"/>
    <n v="0"/>
    <n v="42"/>
    <n v="48"/>
    <n v="18"/>
    <n v="30"/>
    <n v="8"/>
    <n v="19"/>
    <n v="5"/>
    <n v="0"/>
    <n v="6"/>
    <n v="13"/>
    <n v="19"/>
    <n v="42"/>
    <n v="13"/>
    <x v="2"/>
  </r>
  <r>
    <x v="259"/>
    <x v="8"/>
    <x v="15"/>
    <n v="790"/>
    <n v="164"/>
    <n v="152"/>
    <n v="195"/>
    <n v="235"/>
    <n v="0"/>
    <n v="0.9"/>
    <n v="0.78"/>
    <n v="0.2"/>
    <n v="0.61"/>
    <n v="0.89"/>
    <n v="0.70000000000000007"/>
    <n v="0.75"/>
    <n v="0.93"/>
    <n v="0.95000000000000007"/>
    <n v="0.62"/>
    <n v="0.18"/>
    <n v="0.9"/>
    <n v="0.89"/>
    <n v="0.28000000000000003"/>
    <n v="0.53"/>
    <n v="0.95000000000000007"/>
    <n v="0.70000000000000007"/>
    <n v="44"/>
    <n v="14"/>
    <n v="0"/>
    <n v="0"/>
    <n v="0"/>
    <n v="19"/>
    <n v="32"/>
    <n v="18"/>
    <n v="0"/>
    <n v="25"/>
    <n v="44"/>
    <n v="46"/>
    <n v="52"/>
    <n v="1"/>
    <n v="27"/>
    <n v="0"/>
    <n v="35"/>
    <n v="40"/>
    <n v="0"/>
    <n v="34"/>
    <n v="5"/>
    <n v="36"/>
    <n v="52"/>
    <n v="0"/>
    <n v="34"/>
    <n v="27"/>
    <n v="0"/>
    <n v="2"/>
    <n v="29"/>
    <n v="10"/>
    <n v="4"/>
    <n v="10"/>
    <n v="31"/>
    <n v="47"/>
    <n v="0"/>
    <n v="24"/>
    <n v="0"/>
    <n v="15"/>
    <n v="7"/>
    <n v="26"/>
    <x v="2"/>
  </r>
  <r>
    <x v="260"/>
    <x v="8"/>
    <x v="16"/>
    <n v="810"/>
    <n v="263"/>
    <n v="244"/>
    <n v="50"/>
    <n v="207"/>
    <n v="0"/>
    <n v="0.57999999999999996"/>
    <n v="0.72"/>
    <n v="0.86"/>
    <n v="0.96"/>
    <n v="0.38"/>
    <n v="0.71"/>
    <n v="0.96"/>
    <n v="0.64"/>
    <n v="0.73"/>
    <n v="0.21"/>
    <n v="0.55000000000000004"/>
    <n v="0.5"/>
    <n v="0.83000000000000007"/>
    <n v="0.99"/>
    <n v="0.78"/>
    <n v="0.98"/>
    <n v="0.3"/>
    <n v="0"/>
    <n v="13"/>
    <n v="22"/>
    <n v="50"/>
    <n v="9"/>
    <n v="39"/>
    <n v="14"/>
    <n v="0"/>
    <n v="54"/>
    <n v="43"/>
    <n v="46"/>
    <n v="20"/>
    <n v="36"/>
    <n v="53"/>
    <n v="21"/>
    <n v="4"/>
    <n v="51"/>
    <n v="0"/>
    <n v="0"/>
    <n v="22"/>
    <n v="0"/>
    <n v="0"/>
    <n v="0"/>
    <n v="0"/>
    <n v="27"/>
    <n v="5"/>
    <n v="0"/>
    <n v="0"/>
    <n v="18"/>
    <n v="0"/>
    <n v="0"/>
    <n v="33"/>
    <n v="37"/>
    <n v="31"/>
    <n v="24"/>
    <n v="25"/>
    <n v="24"/>
    <n v="0"/>
    <n v="36"/>
    <n v="53"/>
    <x v="2"/>
  </r>
  <r>
    <x v="261"/>
    <x v="8"/>
    <x v="17"/>
    <n v="810"/>
    <n v="184"/>
    <n v="152"/>
    <n v="244"/>
    <n v="176"/>
    <n v="0"/>
    <n v="0.56000000000000005"/>
    <n v="0.46"/>
    <n v="0.87"/>
    <n v="0.99"/>
    <n v="0.77"/>
    <n v="0.79"/>
    <n v="0.93"/>
    <n v="0.66"/>
    <n v="0.66"/>
    <n v="0.74"/>
    <n v="0.66"/>
    <n v="0.77"/>
    <n v="0.84"/>
    <n v="0.93"/>
    <n v="0.99"/>
    <n v="0.6"/>
    <n v="0.44"/>
    <n v="4"/>
    <n v="36"/>
    <n v="23"/>
    <n v="0"/>
    <n v="5"/>
    <n v="53"/>
    <n v="9"/>
    <n v="0"/>
    <n v="22"/>
    <n v="0"/>
    <n v="54"/>
    <n v="5"/>
    <n v="0"/>
    <n v="13"/>
    <n v="5"/>
    <n v="32"/>
    <n v="45"/>
    <n v="4"/>
    <n v="40"/>
    <n v="32"/>
    <n v="1"/>
    <n v="26"/>
    <n v="24"/>
    <n v="50"/>
    <n v="2"/>
    <n v="40"/>
    <n v="5"/>
    <n v="0"/>
    <n v="50"/>
    <n v="46"/>
    <n v="0"/>
    <n v="28"/>
    <n v="0"/>
    <n v="43"/>
    <n v="3"/>
    <n v="0"/>
    <n v="33"/>
    <n v="26"/>
    <n v="45"/>
    <n v="6"/>
    <x v="2"/>
  </r>
  <r>
    <x v="262"/>
    <x v="8"/>
    <x v="18"/>
    <n v="830.00000000000011"/>
    <n v="162"/>
    <n v="231"/>
    <n v="185.00000000000011"/>
    <n v="211"/>
    <n v="0"/>
    <n v="0.54"/>
    <n v="0.9"/>
    <n v="0.99"/>
    <n v="0.78"/>
    <n v="0.33"/>
    <n v="0.57999999999999996"/>
    <n v="0.94000000000000006"/>
    <n v="0.86"/>
    <n v="0.70000000000000007"/>
    <n v="0.79"/>
    <n v="0.78"/>
    <n v="0.95000000000000007"/>
    <n v="0.41000000000000003"/>
    <n v="0.77"/>
    <n v="0.25"/>
    <n v="0.8"/>
    <n v="0.97"/>
    <n v="0"/>
    <n v="16"/>
    <n v="2"/>
    <n v="38"/>
    <n v="52"/>
    <n v="29"/>
    <n v="17"/>
    <n v="28"/>
    <n v="0"/>
    <n v="49"/>
    <n v="41"/>
    <n v="40"/>
    <n v="27"/>
    <n v="5"/>
    <n v="42"/>
    <n v="15"/>
    <n v="0"/>
    <n v="54"/>
    <n v="28"/>
    <n v="0"/>
    <n v="19"/>
    <n v="41"/>
    <n v="0"/>
    <n v="15"/>
    <n v="8"/>
    <n v="41"/>
    <n v="13"/>
    <n v="22.000000000000114"/>
    <n v="26"/>
    <n v="0"/>
    <n v="3"/>
    <n v="21"/>
    <n v="49"/>
    <n v="20"/>
    <n v="18"/>
    <n v="9"/>
    <n v="0"/>
    <n v="25"/>
    <n v="17"/>
    <n v="0"/>
    <x v="2"/>
  </r>
  <r>
    <x v="263"/>
    <x v="8"/>
    <x v="19"/>
    <n v="830.00000000000011"/>
    <n v="301"/>
    <n v="146.00000000000011"/>
    <n v="213"/>
    <n v="170"/>
    <n v="0"/>
    <n v="0.23"/>
    <n v="0.91"/>
    <n v="0.81"/>
    <n v="0.65"/>
    <n v="0.77"/>
    <n v="0.8"/>
    <n v="0.77"/>
    <n v="0.78"/>
    <n v="0.27"/>
    <n v="0.89"/>
    <n v="0.69000000000000006"/>
    <n v="0.59"/>
    <n v="0.9"/>
    <n v="0.88"/>
    <n v="0.4"/>
    <n v="0.52"/>
    <n v="0.83000000000000007"/>
    <n v="0"/>
    <n v="4"/>
    <n v="0"/>
    <n v="1.1368683772161603E-13"/>
    <n v="25"/>
    <n v="40"/>
    <n v="41"/>
    <n v="21"/>
    <n v="0"/>
    <n v="15"/>
    <n v="0"/>
    <n v="48"/>
    <n v="0"/>
    <n v="0"/>
    <n v="0"/>
    <n v="31"/>
    <n v="46"/>
    <n v="45"/>
    <n v="0"/>
    <n v="0"/>
    <n v="0"/>
    <n v="50"/>
    <n v="47"/>
    <n v="32"/>
    <n v="5"/>
    <n v="53"/>
    <n v="4"/>
    <n v="22"/>
    <n v="0"/>
    <n v="0"/>
    <n v="34"/>
    <n v="26"/>
    <n v="51"/>
    <n v="30"/>
    <n v="15"/>
    <n v="34"/>
    <n v="38"/>
    <n v="50"/>
    <n v="23"/>
    <n v="0"/>
    <x v="2"/>
  </r>
  <r>
    <x v="264"/>
    <x v="8"/>
    <x v="20"/>
    <n v="830.00000000000011"/>
    <n v="78.000000000000114"/>
    <n v="301"/>
    <n v="223"/>
    <n v="188"/>
    <n v="0"/>
    <n v="0.36"/>
    <n v="0.97"/>
    <n v="0.84"/>
    <n v="0.73"/>
    <n v="0.53"/>
    <n v="0.19"/>
    <n v="1"/>
    <n v="0.77"/>
    <n v="0.56000000000000005"/>
    <n v="0.77"/>
    <n v="0.8"/>
    <n v="0.65"/>
    <n v="0.88"/>
    <n v="0.36"/>
    <n v="0.91"/>
    <n v="0.43"/>
    <n v="0.92"/>
    <n v="54"/>
    <n v="53"/>
    <n v="38"/>
    <n v="10"/>
    <n v="36"/>
    <n v="54"/>
    <n v="3"/>
    <n v="10"/>
    <n v="4"/>
    <n v="39"/>
    <n v="40"/>
    <n v="23"/>
    <n v="7"/>
    <n v="0"/>
    <n v="0"/>
    <n v="0"/>
    <n v="35"/>
    <n v="50"/>
    <n v="46"/>
    <n v="27"/>
    <n v="40"/>
    <n v="0"/>
    <n v="0"/>
    <n v="12"/>
    <n v="50"/>
    <n v="23"/>
    <n v="0"/>
    <n v="50"/>
    <n v="0"/>
    <n v="48"/>
    <n v="0"/>
    <n v="3"/>
    <n v="0"/>
    <n v="1"/>
    <n v="22"/>
    <n v="6.0000000000001137"/>
    <n v="0"/>
    <n v="34"/>
    <n v="12"/>
    <n v="0"/>
    <x v="2"/>
  </r>
  <r>
    <x v="265"/>
    <x v="8"/>
    <x v="21"/>
    <n v="850"/>
    <n v="196"/>
    <n v="295"/>
    <n v="140"/>
    <n v="190"/>
    <n v="0"/>
    <n v="0.70000000000000007"/>
    <n v="0.75"/>
    <n v="0.9"/>
    <n v="0.5"/>
    <n v="0.83000000000000007"/>
    <n v="0.13"/>
    <n v="0.87"/>
    <n v="0.66"/>
    <n v="0.61"/>
    <n v="0.84"/>
    <n v="0.61"/>
    <n v="0.83000000000000007"/>
    <n v="0.91"/>
    <n v="0.42"/>
    <n v="0.9"/>
    <n v="0.44"/>
    <n v="0.93"/>
    <n v="46"/>
    <n v="10"/>
    <n v="41"/>
    <n v="56"/>
    <n v="6"/>
    <n v="7"/>
    <n v="50"/>
    <n v="0"/>
    <n v="27"/>
    <n v="52"/>
    <n v="29"/>
    <n v="38"/>
    <n v="24"/>
    <n v="7"/>
    <n v="21"/>
    <n v="0"/>
    <n v="43"/>
    <n v="22"/>
    <n v="26"/>
    <n v="9"/>
    <n v="0"/>
    <n v="45"/>
    <n v="18"/>
    <n v="28"/>
    <n v="16"/>
    <n v="0"/>
    <n v="0"/>
    <n v="29"/>
    <n v="1"/>
    <n v="3"/>
    <n v="16"/>
    <n v="23"/>
    <n v="29"/>
    <n v="51"/>
    <n v="4"/>
    <n v="20"/>
    <n v="13"/>
    <n v="40"/>
    <n v="0"/>
    <n v="0"/>
    <x v="2"/>
  </r>
  <r>
    <x v="266"/>
    <x v="8"/>
    <x v="22"/>
    <n v="860"/>
    <n v="288"/>
    <n v="116"/>
    <n v="259"/>
    <n v="177"/>
    <n v="0"/>
    <n v="0.62"/>
    <n v="0.47000000000000003"/>
    <n v="0.88"/>
    <n v="0.97"/>
    <n v="0.8"/>
    <n v="0.92"/>
    <n v="0.96"/>
    <n v="0.62"/>
    <n v="0.44"/>
    <n v="0.72"/>
    <n v="0.57999999999999996"/>
    <n v="0.76"/>
    <n v="0.92"/>
    <n v="0.38"/>
    <n v="0.81"/>
    <n v="0.51"/>
    <n v="1"/>
    <n v="0"/>
    <n v="18"/>
    <n v="18"/>
    <n v="0"/>
    <n v="0"/>
    <n v="2"/>
    <n v="0"/>
    <n v="56"/>
    <n v="5"/>
    <n v="17"/>
    <n v="20"/>
    <n v="34"/>
    <n v="47"/>
    <n v="0"/>
    <n v="24"/>
    <n v="0"/>
    <n v="15"/>
    <n v="0"/>
    <n v="0"/>
    <n v="57"/>
    <n v="36"/>
    <n v="36"/>
    <n v="14"/>
    <n v="43"/>
    <n v="3"/>
    <n v="34"/>
    <n v="37"/>
    <n v="22"/>
    <n v="22"/>
    <n v="12"/>
    <n v="26"/>
    <n v="26"/>
    <n v="0"/>
    <n v="50"/>
    <n v="53"/>
    <n v="53"/>
    <n v="35"/>
    <n v="17"/>
    <n v="28"/>
    <n v="0"/>
    <x v="2"/>
  </r>
  <r>
    <x v="267"/>
    <x v="8"/>
    <x v="23"/>
    <n v="930"/>
    <n v="177"/>
    <n v="323"/>
    <n v="297"/>
    <n v="119"/>
    <n v="0"/>
    <n v="0.99"/>
    <n v="0.83000000000000007"/>
    <n v="0.77"/>
    <n v="0.16"/>
    <n v="0.53"/>
    <n v="0.6"/>
    <n v="0.56000000000000005"/>
    <n v="0.8"/>
    <n v="0.14000000000000001"/>
    <n v="0.77"/>
    <n v="0.85"/>
    <n v="0.44"/>
    <n v="0.57999999999999996"/>
    <n v="0.9"/>
    <n v="0.89"/>
    <n v="0.98"/>
    <n v="0.9"/>
    <n v="0"/>
    <n v="32"/>
    <n v="35"/>
    <n v="39"/>
    <n v="56"/>
    <n v="26"/>
    <n v="44"/>
    <n v="34"/>
    <n v="16"/>
    <n v="41"/>
    <n v="14"/>
    <n v="32"/>
    <n v="0"/>
    <n v="0"/>
    <n v="54"/>
    <n v="0"/>
    <n v="0"/>
    <n v="16"/>
    <n v="0"/>
    <n v="17"/>
    <n v="0"/>
    <n v="2"/>
    <n v="1"/>
    <n v="55"/>
    <n v="32"/>
    <n v="58"/>
    <n v="33"/>
    <n v="41"/>
    <n v="32"/>
    <n v="43"/>
    <n v="0"/>
    <n v="6"/>
    <n v="35"/>
    <n v="57"/>
    <n v="17"/>
    <n v="0"/>
    <n v="0"/>
    <n v="0"/>
    <n v="62"/>
    <n v="0"/>
    <x v="2"/>
  </r>
  <r>
    <x v="268"/>
    <x v="8"/>
    <x v="24"/>
    <n v="930"/>
    <n v="188"/>
    <n v="240"/>
    <n v="256"/>
    <n v="208"/>
    <n v="0"/>
    <n v="0.8"/>
    <n v="0.65"/>
    <n v="0.86"/>
    <n v="0.17"/>
    <n v="0.96"/>
    <n v="0.57999999999999996"/>
    <n v="0.73"/>
    <n v="0.91"/>
    <n v="0.75"/>
    <n v="0.89"/>
    <n v="0.92"/>
    <n v="0.42"/>
    <n v="0.57999999999999996"/>
    <n v="0.32"/>
    <n v="0.9"/>
    <n v="0.98"/>
    <n v="0.71"/>
    <n v="41"/>
    <n v="16"/>
    <n v="0"/>
    <n v="39"/>
    <n v="25"/>
    <n v="52"/>
    <n v="2"/>
    <n v="18"/>
    <n v="37"/>
    <n v="10"/>
    <n v="38"/>
    <n v="29"/>
    <n v="9"/>
    <n v="13"/>
    <n v="4"/>
    <n v="37"/>
    <n v="0"/>
    <n v="40"/>
    <n v="21"/>
    <n v="55"/>
    <n v="1"/>
    <n v="48"/>
    <n v="56"/>
    <n v="12"/>
    <n v="56"/>
    <n v="12"/>
    <n v="5"/>
    <n v="38"/>
    <n v="0"/>
    <n v="28"/>
    <n v="0"/>
    <n v="14"/>
    <n v="2"/>
    <n v="0"/>
    <n v="32"/>
    <n v="53"/>
    <n v="7"/>
    <n v="49"/>
    <n v="0"/>
    <n v="31"/>
    <x v="2"/>
  </r>
  <r>
    <x v="269"/>
    <x v="8"/>
    <x v="25"/>
    <n v="940.00000000000011"/>
    <n v="226"/>
    <n v="161"/>
    <n v="307"/>
    <n v="202.00000000000011"/>
    <n v="0"/>
    <n v="0.42"/>
    <n v="0.8"/>
    <n v="0.92"/>
    <n v="0.53"/>
    <n v="0.87"/>
    <n v="0.63"/>
    <n v="0.41000000000000003"/>
    <n v="0.32"/>
    <n v="0.78"/>
    <n v="0.93"/>
    <n v="0.63"/>
    <n v="0.57999999999999996"/>
    <n v="0.71"/>
    <n v="1"/>
    <n v="0.59"/>
    <n v="0.98"/>
    <n v="0.27"/>
    <n v="2"/>
    <n v="31"/>
    <n v="0"/>
    <n v="4"/>
    <n v="15"/>
    <n v="36"/>
    <n v="4"/>
    <n v="26"/>
    <n v="8"/>
    <n v="35"/>
    <n v="44"/>
    <n v="41"/>
    <n v="14"/>
    <n v="14"/>
    <n v="54"/>
    <n v="4"/>
    <n v="20"/>
    <n v="21"/>
    <n v="32"/>
    <n v="2.0000000000001137"/>
    <n v="39"/>
    <n v="40"/>
    <n v="45"/>
    <n v="43"/>
    <n v="27"/>
    <n v="24"/>
    <n v="55"/>
    <n v="10"/>
    <n v="0"/>
    <n v="24"/>
    <n v="21"/>
    <n v="0"/>
    <n v="26"/>
    <n v="54"/>
    <n v="26"/>
    <n v="13"/>
    <n v="11"/>
    <n v="44"/>
    <n v="9"/>
    <n v="22"/>
    <x v="2"/>
  </r>
  <r>
    <x v="270"/>
    <x v="8"/>
    <x v="26"/>
    <n v="950.00000000000011"/>
    <n v="220"/>
    <n v="216"/>
    <n v="215.00000000000011"/>
    <n v="242"/>
    <n v="0"/>
    <n v="0.87"/>
    <n v="0.48"/>
    <n v="0.8"/>
    <n v="0.53"/>
    <n v="0.91"/>
    <n v="0.9"/>
    <n v="0.59"/>
    <n v="0.69000000000000006"/>
    <n v="0.37"/>
    <n v="0.95000000000000007"/>
    <n v="0.75"/>
    <n v="0.92"/>
    <n v="0.92"/>
    <n v="0.5"/>
    <n v="0.67"/>
    <n v="0.72"/>
    <n v="0.43"/>
    <n v="13"/>
    <n v="8"/>
    <n v="0"/>
    <n v="0"/>
    <n v="0"/>
    <n v="46"/>
    <n v="8"/>
    <n v="49"/>
    <n v="63"/>
    <n v="29"/>
    <n v="57"/>
    <n v="20"/>
    <n v="10"/>
    <n v="54"/>
    <n v="6"/>
    <n v="0"/>
    <n v="40"/>
    <n v="0"/>
    <n v="51"/>
    <n v="61"/>
    <n v="43"/>
    <n v="0"/>
    <n v="52"/>
    <n v="53"/>
    <n v="14"/>
    <n v="0"/>
    <n v="22"/>
    <n v="5"/>
    <n v="26.000000000000114"/>
    <n v="0"/>
    <n v="25"/>
    <n v="61"/>
    <n v="0"/>
    <n v="38"/>
    <n v="0"/>
    <n v="11"/>
    <n v="60"/>
    <n v="0"/>
    <n v="10"/>
    <n v="15"/>
    <x v="2"/>
  </r>
  <r>
    <x v="271"/>
    <x v="8"/>
    <x v="27"/>
    <n v="270"/>
    <n v="98"/>
    <n v="32"/>
    <n v="51"/>
    <n v="89"/>
    <n v="0"/>
    <n v="0.45"/>
    <n v="0.9"/>
    <n v="0.71"/>
    <n v="0.6"/>
    <n v="0.87"/>
    <n v="0.68"/>
    <n v="0.59"/>
    <n v="0.95000000000000007"/>
    <n v="0.57000000000000006"/>
    <n v="0.8"/>
    <n v="0.8"/>
    <n v="0.42"/>
    <n v="0.99"/>
    <n v="0.91"/>
    <n v="0.72"/>
    <n v="0.31"/>
    <n v="0.93"/>
    <n v="0"/>
    <n v="6"/>
    <n v="1"/>
    <n v="0"/>
    <n v="0"/>
    <n v="10"/>
    <n v="4"/>
    <n v="0"/>
    <n v="9"/>
    <n v="2"/>
    <n v="0"/>
    <n v="5"/>
    <n v="11"/>
    <n v="13"/>
    <n v="3"/>
    <n v="4"/>
    <n v="3"/>
    <n v="18"/>
    <n v="14"/>
    <n v="18"/>
    <n v="12"/>
    <n v="9"/>
    <n v="2"/>
    <n v="1"/>
    <n v="0"/>
    <n v="9"/>
    <n v="4"/>
    <n v="14"/>
    <n v="0"/>
    <n v="0"/>
    <n v="0"/>
    <n v="7"/>
    <n v="18"/>
    <n v="0"/>
    <n v="14"/>
    <n v="15"/>
    <n v="8"/>
    <n v="2"/>
    <n v="16"/>
    <n v="18"/>
    <x v="2"/>
  </r>
  <r>
    <x v="272"/>
    <x v="8"/>
    <x v="28"/>
    <n v="300"/>
    <n v="59"/>
    <n v="80"/>
    <n v="63"/>
    <n v="87"/>
    <n v="0"/>
    <n v="0.84"/>
    <n v="0.55000000000000004"/>
    <n v="0.8"/>
    <n v="0.48"/>
    <n v="0.97"/>
    <n v="0.97"/>
    <n v="0.65"/>
    <n v="0.64"/>
    <n v="0.66"/>
    <n v="0.68"/>
    <n v="0.78"/>
    <n v="0.85"/>
    <n v="0.88"/>
    <n v="0.94000000000000006"/>
    <n v="0.28000000000000003"/>
    <n v="0.56000000000000005"/>
    <n v="0.93"/>
    <n v="14"/>
    <n v="8"/>
    <n v="0"/>
    <n v="3"/>
    <n v="20"/>
    <n v="10"/>
    <n v="18"/>
    <n v="7"/>
    <n v="0"/>
    <n v="0"/>
    <n v="11"/>
    <n v="16"/>
    <n v="17"/>
    <n v="13"/>
    <n v="0"/>
    <n v="8"/>
    <n v="19"/>
    <n v="0"/>
    <n v="13"/>
    <n v="1"/>
    <n v="4"/>
    <n v="10"/>
    <n v="6"/>
    <n v="19"/>
    <n v="3"/>
    <n v="2"/>
    <n v="0"/>
    <n v="0"/>
    <n v="0"/>
    <n v="19"/>
    <n v="17"/>
    <n v="0"/>
    <n v="0"/>
    <n v="0"/>
    <n v="0"/>
    <n v="6"/>
    <n v="0"/>
    <n v="8"/>
    <n v="16"/>
    <n v="12"/>
    <x v="2"/>
  </r>
  <r>
    <x v="273"/>
    <x v="8"/>
    <x v="29"/>
    <n v="300"/>
    <n v="61"/>
    <n v="91"/>
    <n v="63"/>
    <n v="77"/>
    <n v="0"/>
    <n v="0.93"/>
    <n v="0.9"/>
    <n v="0.78"/>
    <n v="0.36"/>
    <n v="0.5"/>
    <n v="0.6"/>
    <n v="0.69000000000000006"/>
    <n v="0.5"/>
    <n v="0.73"/>
    <n v="0.72"/>
    <n v="0.98"/>
    <n v="0.93"/>
    <n v="0.28000000000000003"/>
    <n v="0.89"/>
    <n v="0.86"/>
    <n v="0.54"/>
    <n v="0.96"/>
    <n v="13"/>
    <n v="9"/>
    <n v="15"/>
    <n v="13"/>
    <n v="6"/>
    <n v="17"/>
    <n v="0"/>
    <n v="7"/>
    <n v="6"/>
    <n v="5"/>
    <n v="8"/>
    <n v="20"/>
    <n v="0"/>
    <n v="0"/>
    <n v="19"/>
    <n v="0"/>
    <n v="0"/>
    <n v="11"/>
    <n v="11"/>
    <n v="16"/>
    <n v="3"/>
    <n v="0"/>
    <n v="16"/>
    <n v="3"/>
    <n v="15"/>
    <n v="0"/>
    <n v="16"/>
    <n v="0"/>
    <n v="10"/>
    <n v="0"/>
    <n v="2"/>
    <n v="0"/>
    <n v="0"/>
    <n v="16"/>
    <n v="14"/>
    <n v="0"/>
    <n v="10"/>
    <n v="16"/>
    <n v="3"/>
    <n v="0"/>
    <x v="2"/>
  </r>
  <r>
    <x v="274"/>
    <x v="9"/>
    <x v="0"/>
    <n v="701"/>
    <n v="77"/>
    <n v="166"/>
    <n v="213"/>
    <n v="226"/>
    <n v="0"/>
    <n v="0.75"/>
    <n v="0.5"/>
    <n v="0.99"/>
    <n v="0.51"/>
    <n v="0.85"/>
    <n v="0.69000000000000006"/>
    <n v="0.17"/>
    <n v="0.61"/>
    <n v="0.89"/>
    <n v="0.68"/>
    <n v="0.71"/>
    <n v="0.93"/>
    <n v="0.55000000000000004"/>
    <n v="0.94000000000000006"/>
    <n v="0.26"/>
    <n v="0.70000000000000007"/>
    <n v="0.74"/>
    <n v="46"/>
    <n v="7"/>
    <n v="4"/>
    <n v="32"/>
    <n v="31"/>
    <n v="0"/>
    <n v="15"/>
    <n v="0"/>
    <n v="31"/>
    <n v="0"/>
    <n v="19"/>
    <n v="2"/>
    <n v="34"/>
    <n v="36"/>
    <n v="0"/>
    <n v="39"/>
    <n v="21"/>
    <n v="25"/>
    <n v="27"/>
    <n v="42"/>
    <n v="0"/>
    <n v="42"/>
    <n v="37"/>
    <n v="28"/>
    <n v="7"/>
    <n v="30"/>
    <n v="21"/>
    <n v="27"/>
    <n v="0"/>
    <n v="21"/>
    <n v="0"/>
    <n v="18"/>
    <n v="11"/>
    <n v="0"/>
    <n v="25"/>
    <n v="0"/>
    <n v="3"/>
    <n v="0"/>
    <n v="20"/>
    <n v="0"/>
    <x v="2"/>
  </r>
  <r>
    <x v="275"/>
    <x v="9"/>
    <x v="1"/>
    <n v="701"/>
    <n v="150"/>
    <n v="192"/>
    <n v="168"/>
    <n v="180"/>
    <n v="0"/>
    <n v="0.52"/>
    <n v="0.92"/>
    <n v="0.73"/>
    <n v="0.81"/>
    <n v="0.2"/>
    <n v="0.37"/>
    <n v="0.67"/>
    <n v="0.8"/>
    <n v="0.65"/>
    <n v="0.85"/>
    <n v="0.70000000000000007"/>
    <n v="0.45"/>
    <n v="0.9"/>
    <n v="0.56000000000000005"/>
    <n v="0.92"/>
    <n v="0.70000000000000007"/>
    <n v="0.57000000000000006"/>
    <n v="0"/>
    <n v="0"/>
    <n v="45"/>
    <n v="30"/>
    <n v="14"/>
    <n v="22"/>
    <n v="36"/>
    <n v="45"/>
    <n v="0"/>
    <n v="0"/>
    <n v="11"/>
    <n v="4"/>
    <n v="0"/>
    <n v="19"/>
    <n v="44"/>
    <n v="4"/>
    <n v="24"/>
    <n v="43"/>
    <n v="42"/>
    <n v="0"/>
    <n v="0"/>
    <n v="26"/>
    <n v="46"/>
    <n v="0"/>
    <n v="0"/>
    <n v="6"/>
    <n v="41"/>
    <n v="0"/>
    <n v="40"/>
    <n v="9"/>
    <n v="0"/>
    <n v="17"/>
    <n v="29"/>
    <n v="40"/>
    <n v="0"/>
    <n v="0"/>
    <n v="0"/>
    <n v="44"/>
    <n v="18"/>
    <n v="2"/>
    <x v="2"/>
  </r>
  <r>
    <x v="276"/>
    <x v="9"/>
    <x v="2"/>
    <n v="695.99999999999989"/>
    <n v="175.99999999999989"/>
    <n v="165"/>
    <n v="185"/>
    <n v="170"/>
    <n v="0"/>
    <n v="0.68"/>
    <n v="0.31"/>
    <n v="0.74"/>
    <n v="0.95000000000000007"/>
    <n v="0.89"/>
    <n v="0.91"/>
    <n v="0.70000000000000007"/>
    <n v="0.69000000000000006"/>
    <n v="0.61"/>
    <n v="0.53"/>
    <n v="0.92"/>
    <n v="0.78"/>
    <n v="0.57999999999999996"/>
    <n v="0.95000000000000007"/>
    <n v="0.43"/>
    <n v="0.96"/>
    <n v="0.88"/>
    <n v="5"/>
    <n v="0"/>
    <n v="40"/>
    <n v="5"/>
    <n v="4"/>
    <n v="24"/>
    <n v="44"/>
    <n v="7"/>
    <n v="23"/>
    <n v="13"/>
    <n v="0"/>
    <n v="20"/>
    <n v="29"/>
    <n v="24"/>
    <n v="17"/>
    <n v="2"/>
    <n v="46"/>
    <n v="10"/>
    <n v="22"/>
    <n v="0"/>
    <n v="19"/>
    <n v="6"/>
    <n v="11"/>
    <n v="44"/>
    <n v="33"/>
    <n v="15"/>
    <n v="13"/>
    <n v="44"/>
    <n v="0"/>
    <n v="0"/>
    <n v="44"/>
    <n v="22"/>
    <n v="0"/>
    <n v="15"/>
    <n v="12"/>
    <n v="24"/>
    <n v="18"/>
    <n v="0"/>
    <n v="14.999999999999886"/>
    <n v="26"/>
    <x v="2"/>
  </r>
  <r>
    <x v="277"/>
    <x v="9"/>
    <x v="3"/>
    <n v="689.00000000000011"/>
    <n v="216"/>
    <n v="210"/>
    <n v="148.00000000000011"/>
    <n v="93"/>
    <n v="0"/>
    <n v="0.81"/>
    <n v="0.98"/>
    <n v="0.31"/>
    <n v="0.76"/>
    <n v="0.6"/>
    <n v="0.73"/>
    <n v="0.28999999999999998"/>
    <n v="0.86"/>
    <n v="0.75"/>
    <n v="0.68"/>
    <n v="0.69000000000000006"/>
    <n v="0.31"/>
    <n v="0.91"/>
    <n v="1"/>
    <n v="0.46"/>
    <n v="0.67"/>
    <n v="0.89"/>
    <n v="0"/>
    <n v="43"/>
    <n v="37"/>
    <n v="5"/>
    <n v="32"/>
    <n v="8"/>
    <n v="41"/>
    <n v="16"/>
    <n v="0"/>
    <n v="28"/>
    <n v="22"/>
    <n v="11"/>
    <n v="22"/>
    <n v="2"/>
    <n v="42"/>
    <n v="0"/>
    <n v="0"/>
    <n v="0"/>
    <n v="16"/>
    <n v="0"/>
    <n v="0"/>
    <n v="27"/>
    <n v="24"/>
    <n v="0"/>
    <n v="10.000000000000114"/>
    <n v="27"/>
    <n v="30"/>
    <n v="11"/>
    <n v="19"/>
    <n v="0"/>
    <n v="19"/>
    <n v="11"/>
    <n v="44"/>
    <n v="39"/>
    <n v="35"/>
    <n v="4"/>
    <n v="0"/>
    <n v="17"/>
    <n v="36"/>
    <n v="11"/>
    <x v="2"/>
  </r>
  <r>
    <x v="278"/>
    <x v="9"/>
    <x v="4"/>
    <n v="678"/>
    <n v="215"/>
    <n v="198"/>
    <n v="170"/>
    <n v="66"/>
    <n v="0"/>
    <n v="0.28999999999999998"/>
    <n v="0.66"/>
    <n v="0.78"/>
    <n v="0.84"/>
    <n v="0.93"/>
    <n v="0.38"/>
    <n v="0.78"/>
    <n v="0.92"/>
    <n v="0.61"/>
    <n v="0.87"/>
    <n v="0.6"/>
    <n v="0.93"/>
    <n v="0.93"/>
    <n v="0.9"/>
    <n v="0.89"/>
    <n v="0.36"/>
    <n v="0.55000000000000004"/>
    <n v="7"/>
    <n v="26"/>
    <n v="12"/>
    <n v="29"/>
    <n v="39"/>
    <n v="8"/>
    <n v="25"/>
    <n v="0"/>
    <n v="44"/>
    <n v="8"/>
    <n v="29"/>
    <n v="2"/>
    <n v="16"/>
    <n v="0"/>
    <n v="0"/>
    <n v="0"/>
    <n v="0"/>
    <n v="32"/>
    <n v="16"/>
    <n v="0"/>
    <n v="35"/>
    <n v="5"/>
    <n v="11"/>
    <n v="23"/>
    <n v="0"/>
    <n v="42"/>
    <n v="0"/>
    <n v="10"/>
    <n v="41"/>
    <n v="3"/>
    <n v="15"/>
    <n v="7"/>
    <n v="0"/>
    <n v="42"/>
    <n v="42"/>
    <n v="32"/>
    <n v="0"/>
    <n v="0"/>
    <n v="38"/>
    <n v="39"/>
    <x v="2"/>
  </r>
  <r>
    <x v="279"/>
    <x v="9"/>
    <x v="5"/>
    <n v="664.00000000000011"/>
    <n v="160"/>
    <n v="74"/>
    <n v="227.00000000000011"/>
    <n v="173"/>
    <n v="0"/>
    <n v="0.98"/>
    <n v="0.77"/>
    <n v="0.83000000000000007"/>
    <n v="0.25"/>
    <n v="0.68"/>
    <n v="0.68"/>
    <n v="0.38"/>
    <n v="0.88"/>
    <n v="0.8"/>
    <n v="0.8"/>
    <n v="0.57000000000000006"/>
    <n v="0.43"/>
    <n v="0.87"/>
    <n v="0.56000000000000005"/>
    <n v="0.94000000000000006"/>
    <n v="0.36"/>
    <n v="0.94000000000000006"/>
    <n v="0"/>
    <n v="0"/>
    <n v="30"/>
    <n v="26"/>
    <n v="6"/>
    <n v="0"/>
    <n v="7"/>
    <n v="0"/>
    <n v="5"/>
    <n v="0"/>
    <n v="30"/>
    <n v="38"/>
    <n v="30"/>
    <n v="0"/>
    <n v="0"/>
    <n v="25"/>
    <n v="0"/>
    <n v="34"/>
    <n v="8"/>
    <n v="38"/>
    <n v="42"/>
    <n v="30.000000000000114"/>
    <n v="31"/>
    <n v="43"/>
    <n v="32"/>
    <n v="0"/>
    <n v="3"/>
    <n v="0"/>
    <n v="24"/>
    <n v="22"/>
    <n v="34"/>
    <n v="8"/>
    <n v="0"/>
    <n v="10"/>
    <n v="44"/>
    <n v="22"/>
    <n v="13"/>
    <n v="0"/>
    <n v="0"/>
    <n v="29"/>
    <x v="2"/>
  </r>
  <r>
    <x v="280"/>
    <x v="9"/>
    <x v="6"/>
    <n v="646"/>
    <n v="151"/>
    <n v="203"/>
    <n v="174"/>
    <n v="118"/>
    <n v="0"/>
    <n v="0.69000000000000006"/>
    <n v="0.9"/>
    <n v="0.74"/>
    <n v="0.83000000000000007"/>
    <n v="0.47000000000000003"/>
    <n v="0.28999999999999998"/>
    <n v="0.6"/>
    <n v="0.89"/>
    <n v="0.63"/>
    <n v="0.6"/>
    <n v="0.61"/>
    <n v="0.41000000000000003"/>
    <n v="0.98"/>
    <n v="0.64"/>
    <n v="0.44"/>
    <n v="0.91"/>
    <n v="0.83000000000000007"/>
    <n v="0"/>
    <n v="25"/>
    <n v="35"/>
    <n v="10"/>
    <n v="17"/>
    <n v="12"/>
    <n v="22"/>
    <n v="40"/>
    <n v="34"/>
    <n v="8"/>
    <n v="0"/>
    <n v="22"/>
    <n v="0"/>
    <n v="16"/>
    <n v="22"/>
    <n v="0"/>
    <n v="33"/>
    <n v="25"/>
    <n v="0"/>
    <n v="0"/>
    <n v="13"/>
    <n v="14"/>
    <n v="4"/>
    <n v="41"/>
    <n v="41"/>
    <n v="22"/>
    <n v="0"/>
    <n v="19"/>
    <n v="11"/>
    <n v="9"/>
    <n v="5"/>
    <n v="1"/>
    <n v="0"/>
    <n v="20"/>
    <n v="33"/>
    <n v="43"/>
    <n v="10"/>
    <n v="0"/>
    <n v="39"/>
    <n v="0"/>
    <x v="2"/>
  </r>
  <r>
    <x v="281"/>
    <x v="9"/>
    <x v="7"/>
    <n v="625.00000000000011"/>
    <n v="86"/>
    <n v="210"/>
    <n v="150.00000000000011"/>
    <n v="149"/>
    <n v="0"/>
    <n v="0.85"/>
    <n v="0.72"/>
    <n v="0.49"/>
    <n v="0.63"/>
    <n v="0.92"/>
    <n v="0.6"/>
    <n v="0.79"/>
    <n v="0.98"/>
    <n v="0.66"/>
    <n v="0.13"/>
    <n v="0.8"/>
    <n v="0.57999999999999996"/>
    <n v="0.81"/>
    <n v="0.43"/>
    <n v="0.93"/>
    <n v="0.54"/>
    <n v="0.96"/>
    <n v="17"/>
    <n v="8"/>
    <n v="10"/>
    <n v="33"/>
    <n v="40"/>
    <n v="18"/>
    <n v="33"/>
    <n v="6"/>
    <n v="9"/>
    <n v="36"/>
    <n v="30"/>
    <n v="0"/>
    <n v="9"/>
    <n v="41"/>
    <n v="14"/>
    <n v="0"/>
    <n v="0"/>
    <n v="36"/>
    <n v="20"/>
    <n v="29"/>
    <n v="28"/>
    <n v="13"/>
    <n v="0"/>
    <n v="0"/>
    <n v="14.000000000000114"/>
    <n v="22"/>
    <n v="21"/>
    <n v="1"/>
    <n v="10"/>
    <n v="41"/>
    <n v="7"/>
    <n v="0"/>
    <n v="12"/>
    <n v="16"/>
    <n v="1"/>
    <n v="20"/>
    <n v="0"/>
    <n v="0"/>
    <n v="18"/>
    <n v="12"/>
    <x v="2"/>
  </r>
  <r>
    <x v="282"/>
    <x v="9"/>
    <x v="8"/>
    <n v="598"/>
    <n v="160"/>
    <n v="148"/>
    <n v="182"/>
    <n v="98"/>
    <n v="1"/>
    <n v="0.19"/>
    <n v="0.86"/>
    <n v="0.73"/>
    <n v="0.95000000000000007"/>
    <n v="0.51"/>
    <n v="0.91"/>
    <n v="0.92"/>
    <n v="0.63"/>
    <n v="0.65"/>
    <n v="0.6"/>
    <n v="0.70000000000000007"/>
    <n v="0.9"/>
    <n v="0.3"/>
    <n v="0.91"/>
    <n v="0.89"/>
    <n v="0.51"/>
    <n v="0.76"/>
    <n v="25"/>
    <n v="0"/>
    <n v="12"/>
    <n v="0"/>
    <n v="35"/>
    <n v="31"/>
    <n v="0"/>
    <n v="0"/>
    <n v="33"/>
    <n v="12"/>
    <n v="10"/>
    <n v="0"/>
    <n v="0"/>
    <n v="5"/>
    <n v="20"/>
    <n v="32"/>
    <n v="0"/>
    <n v="18"/>
    <n v="14"/>
    <n v="9"/>
    <n v="17"/>
    <n v="17"/>
    <n v="14"/>
    <n v="25"/>
    <n v="30"/>
    <n v="23"/>
    <n v="16"/>
    <n v="20"/>
    <n v="20"/>
    <n v="0"/>
    <n v="23"/>
    <n v="37"/>
    <n v="13"/>
    <n v="0"/>
    <n v="38"/>
    <n v="0"/>
    <n v="15"/>
    <n v="22"/>
    <n v="8"/>
    <n v="4"/>
    <x v="2"/>
  </r>
  <r>
    <x v="283"/>
    <x v="9"/>
    <x v="9"/>
    <n v="565"/>
    <n v="141"/>
    <n v="134"/>
    <n v="86"/>
    <n v="180"/>
    <n v="0"/>
    <n v="0.59"/>
    <n v="0.81"/>
    <n v="0.9"/>
    <n v="0.77"/>
    <n v="0.34"/>
    <n v="0.48"/>
    <n v="0.75"/>
    <n v="0.86"/>
    <n v="0.75"/>
    <n v="0.68"/>
    <n v="0.92"/>
    <n v="0.45"/>
    <n v="0.98"/>
    <n v="0.88"/>
    <n v="0.73"/>
    <n v="0.77"/>
    <n v="0.55000000000000004"/>
    <n v="17"/>
    <n v="0"/>
    <n v="28"/>
    <n v="16"/>
    <n v="0"/>
    <n v="34"/>
    <n v="0"/>
    <n v="0"/>
    <n v="3"/>
    <n v="36"/>
    <n v="24"/>
    <n v="35"/>
    <n v="13"/>
    <n v="0"/>
    <n v="26"/>
    <n v="36"/>
    <n v="34"/>
    <n v="26"/>
    <n v="0"/>
    <n v="10"/>
    <n v="0"/>
    <n v="0"/>
    <n v="17"/>
    <n v="6"/>
    <n v="0"/>
    <n v="0"/>
    <n v="31"/>
    <n v="0"/>
    <n v="24"/>
    <n v="8"/>
    <n v="4"/>
    <n v="27"/>
    <n v="28"/>
    <n v="28"/>
    <n v="0"/>
    <n v="14"/>
    <n v="0"/>
    <n v="24"/>
    <n v="0"/>
    <n v="16"/>
    <x v="2"/>
  </r>
  <r>
    <x v="284"/>
    <x v="9"/>
    <x v="10"/>
    <n v="522.00000000000011"/>
    <n v="182"/>
    <n v="159.00000000000011"/>
    <n v="72"/>
    <n v="77"/>
    <n v="0"/>
    <n v="0.94000000000000006"/>
    <n v="0.33"/>
    <n v="0.59"/>
    <n v="0.72"/>
    <n v="0.89"/>
    <n v="0.6"/>
    <n v="0.6"/>
    <n v="0.97"/>
    <n v="0.75"/>
    <n v="0.53"/>
    <n v="0.16"/>
    <n v="0.9"/>
    <n v="0.98"/>
    <n v="0.79"/>
    <n v="0.43"/>
    <n v="0.6"/>
    <n v="0.85"/>
    <n v="13.000000000000114"/>
    <n v="0"/>
    <n v="9"/>
    <n v="14"/>
    <n v="26"/>
    <n v="28"/>
    <n v="16"/>
    <n v="5"/>
    <n v="34"/>
    <n v="14"/>
    <n v="32"/>
    <n v="13"/>
    <n v="7"/>
    <n v="0"/>
    <n v="0"/>
    <n v="26"/>
    <n v="0"/>
    <n v="14"/>
    <n v="13"/>
    <n v="4"/>
    <n v="7"/>
    <n v="10"/>
    <n v="0"/>
    <n v="0"/>
    <n v="0"/>
    <n v="0"/>
    <n v="0"/>
    <n v="21"/>
    <n v="2"/>
    <n v="32"/>
    <n v="31"/>
    <n v="0"/>
    <n v="7"/>
    <n v="18"/>
    <n v="31"/>
    <n v="32"/>
    <n v="5"/>
    <n v="23"/>
    <n v="17"/>
    <n v="18"/>
    <x v="2"/>
  </r>
  <r>
    <x v="285"/>
    <x v="9"/>
    <x v="11"/>
    <n v="469.99999999999994"/>
    <n v="123"/>
    <n v="123"/>
    <n v="157"/>
    <n v="66.999999999999943"/>
    <n v="0"/>
    <n v="0.91"/>
    <n v="0.54"/>
    <n v="0.71"/>
    <n v="0.85"/>
    <n v="0.21"/>
    <n v="0.42"/>
    <n v="0.95000000000000007"/>
    <n v="0.74"/>
    <n v="0.6"/>
    <n v="0.68"/>
    <n v="0.72"/>
    <n v="0.97"/>
    <n v="0.55000000000000004"/>
    <n v="0.3"/>
    <n v="0.9"/>
    <n v="0.70000000000000007"/>
    <n v="0.61"/>
    <n v="23"/>
    <n v="15"/>
    <n v="14"/>
    <n v="5"/>
    <n v="25"/>
    <n v="10"/>
    <n v="24"/>
    <n v="0"/>
    <n v="0"/>
    <n v="7"/>
    <n v="0"/>
    <n v="12.999999999999943"/>
    <n v="0"/>
    <n v="0"/>
    <n v="4"/>
    <n v="7"/>
    <n v="22"/>
    <n v="8"/>
    <n v="8"/>
    <n v="5"/>
    <n v="12"/>
    <n v="10"/>
    <n v="13"/>
    <n v="21"/>
    <n v="27"/>
    <n v="0"/>
    <n v="28"/>
    <n v="14"/>
    <n v="23"/>
    <n v="9"/>
    <n v="6"/>
    <n v="29"/>
    <n v="0"/>
    <n v="11"/>
    <n v="23"/>
    <n v="0"/>
    <n v="12"/>
    <n v="0"/>
    <n v="16"/>
    <n v="26"/>
    <x v="2"/>
  </r>
  <r>
    <x v="286"/>
    <x v="9"/>
    <x v="12"/>
    <n v="402"/>
    <n v="107"/>
    <n v="139"/>
    <n v="97"/>
    <n v="50"/>
    <n v="0"/>
    <n v="0.94000000000000006"/>
    <n v="0.56000000000000005"/>
    <n v="0.89"/>
    <n v="0.47000000000000003"/>
    <n v="0.77"/>
    <n v="0.84"/>
    <n v="0.68"/>
    <n v="0.54"/>
    <n v="0.68"/>
    <n v="0.89"/>
    <n v="0.69000000000000006"/>
    <n v="0.96"/>
    <n v="0.79"/>
    <n v="0.62"/>
    <n v="0.43"/>
    <n v="0.51"/>
    <n v="0.94000000000000006"/>
    <n v="22"/>
    <n v="26"/>
    <n v="12"/>
    <n v="14"/>
    <n v="5"/>
    <n v="16"/>
    <n v="14"/>
    <n v="0"/>
    <n v="12"/>
    <n v="18"/>
    <n v="9"/>
    <n v="1"/>
    <n v="0"/>
    <n v="10"/>
    <n v="15"/>
    <n v="0"/>
    <n v="10"/>
    <n v="0"/>
    <n v="14"/>
    <n v="0"/>
    <n v="20"/>
    <n v="0"/>
    <n v="12"/>
    <n v="16"/>
    <n v="0"/>
    <n v="0"/>
    <n v="0"/>
    <n v="25"/>
    <n v="24"/>
    <n v="0"/>
    <n v="5"/>
    <n v="0"/>
    <n v="22"/>
    <n v="4"/>
    <n v="8"/>
    <n v="8"/>
    <n v="20"/>
    <n v="0"/>
    <n v="21"/>
    <n v="19"/>
    <x v="2"/>
  </r>
  <r>
    <x v="287"/>
    <x v="9"/>
    <x v="13"/>
    <n v="334.00000000000006"/>
    <n v="76"/>
    <n v="92.000000000000057"/>
    <n v="89"/>
    <n v="77"/>
    <n v="0"/>
    <n v="0.73"/>
    <n v="0.9"/>
    <n v="0.98"/>
    <n v="0.70000000000000007"/>
    <n v="0.34"/>
    <n v="0.69000000000000006"/>
    <n v="0.66"/>
    <n v="0.92"/>
    <n v="0.93"/>
    <n v="0.6"/>
    <n v="0.83000000000000007"/>
    <n v="0.4"/>
    <n v="0.92"/>
    <n v="0.94000000000000006"/>
    <n v="0.9"/>
    <n v="0.79"/>
    <n v="0.56000000000000005"/>
    <n v="17"/>
    <n v="0"/>
    <n v="4"/>
    <n v="3"/>
    <n v="8.0000000000000568"/>
    <n v="22"/>
    <n v="21"/>
    <n v="4"/>
    <n v="5"/>
    <n v="8"/>
    <n v="0"/>
    <n v="3"/>
    <n v="12"/>
    <n v="15"/>
    <n v="10"/>
    <n v="14"/>
    <n v="0"/>
    <n v="2"/>
    <n v="1"/>
    <n v="20"/>
    <n v="1"/>
    <n v="16"/>
    <n v="11"/>
    <n v="0"/>
    <n v="5"/>
    <n v="11"/>
    <n v="8"/>
    <n v="22"/>
    <n v="15"/>
    <n v="0"/>
    <n v="0"/>
    <n v="1"/>
    <n v="2"/>
    <n v="17"/>
    <n v="21"/>
    <n v="11"/>
    <n v="7"/>
    <n v="0"/>
    <n v="13"/>
    <n v="4"/>
    <x v="2"/>
  </r>
  <r>
    <x v="288"/>
    <x v="9"/>
    <x v="14"/>
    <n v="264"/>
    <n v="67"/>
    <n v="61"/>
    <n v="22"/>
    <n v="99"/>
    <n v="0"/>
    <n v="0.37"/>
    <n v="0.93"/>
    <n v="0.82000000000000006"/>
    <n v="0.77"/>
    <n v="0.5"/>
    <n v="0.70000000000000007"/>
    <n v="0.64"/>
    <n v="0.59"/>
    <n v="0.9"/>
    <n v="0.6"/>
    <n v="0.28000000000000003"/>
    <n v="0.96"/>
    <n v="0.95000000000000007"/>
    <n v="0.25"/>
    <n v="0.85"/>
    <n v="0.81"/>
    <n v="0.42"/>
    <n v="4"/>
    <n v="3"/>
    <n v="12"/>
    <n v="9"/>
    <n v="0"/>
    <n v="0"/>
    <n v="15"/>
    <n v="5"/>
    <n v="0"/>
    <n v="13"/>
    <n v="15"/>
    <n v="17"/>
    <n v="17"/>
    <n v="0"/>
    <n v="16"/>
    <n v="14"/>
    <n v="7"/>
    <n v="0"/>
    <n v="13"/>
    <n v="15"/>
    <n v="0"/>
    <n v="0"/>
    <n v="1"/>
    <n v="0"/>
    <n v="9"/>
    <n v="0"/>
    <n v="0"/>
    <n v="12"/>
    <n v="0"/>
    <n v="0"/>
    <n v="14"/>
    <n v="0"/>
    <n v="13"/>
    <n v="0"/>
    <n v="1"/>
    <n v="15"/>
    <n v="0"/>
    <n v="0"/>
    <n v="15"/>
    <n v="9"/>
    <x v="2"/>
  </r>
  <r>
    <x v="289"/>
    <x v="9"/>
    <x v="15"/>
    <n v="204"/>
    <n v="70"/>
    <n v="53"/>
    <n v="23"/>
    <n v="48"/>
    <n v="0"/>
    <n v="0.48"/>
    <n v="0.51"/>
    <n v="0.87"/>
    <n v="0.77"/>
    <n v="0.94000000000000006"/>
    <n v="0.67"/>
    <n v="0.73"/>
    <n v="0.16"/>
    <n v="0.72"/>
    <n v="0.92"/>
    <n v="0.62"/>
    <n v="0.9"/>
    <n v="0.79"/>
    <n v="0.70000000000000007"/>
    <n v="0.59"/>
    <n v="1"/>
    <n v="0.35000000000000003"/>
    <n v="0"/>
    <n v="9"/>
    <n v="0"/>
    <n v="6"/>
    <n v="8"/>
    <n v="7"/>
    <n v="12"/>
    <n v="4"/>
    <n v="0"/>
    <n v="7"/>
    <n v="10"/>
    <n v="3"/>
    <n v="0"/>
    <n v="8"/>
    <n v="1"/>
    <n v="5"/>
    <n v="12"/>
    <n v="9"/>
    <n v="10"/>
    <n v="0"/>
    <n v="0"/>
    <n v="3"/>
    <n v="0"/>
    <n v="1"/>
    <n v="4"/>
    <n v="0"/>
    <n v="1"/>
    <n v="11"/>
    <n v="0"/>
    <n v="3"/>
    <n v="8"/>
    <n v="0"/>
    <n v="11"/>
    <n v="0"/>
    <n v="4"/>
    <n v="13"/>
    <n v="0"/>
    <n v="10"/>
    <n v="11"/>
    <n v="13"/>
    <x v="2"/>
  </r>
  <r>
    <x v="290"/>
    <x v="9"/>
    <x v="16"/>
    <n v="169"/>
    <n v="44"/>
    <n v="48"/>
    <n v="43"/>
    <n v="26"/>
    <n v="0"/>
    <n v="0.41000000000000003"/>
    <n v="0.99"/>
    <n v="0.78"/>
    <n v="0.53"/>
    <n v="0.88"/>
    <n v="0.64"/>
    <n v="0.68"/>
    <n v="0.89"/>
    <n v="0.64"/>
    <n v="0.71"/>
    <n v="0.95000000000000007"/>
    <n v="0.97"/>
    <n v="0.5"/>
    <n v="0.27"/>
    <n v="0.68"/>
    <n v="0.77"/>
    <n v="0.97"/>
    <n v="0"/>
    <n v="1"/>
    <n v="11"/>
    <n v="11"/>
    <n v="11"/>
    <n v="2"/>
    <n v="4"/>
    <n v="0"/>
    <n v="7"/>
    <n v="1"/>
    <n v="8"/>
    <n v="0"/>
    <n v="8"/>
    <n v="5"/>
    <n v="0"/>
    <n v="5"/>
    <n v="0"/>
    <n v="0"/>
    <n v="1"/>
    <n v="7"/>
    <n v="8"/>
    <n v="0"/>
    <n v="8"/>
    <n v="5"/>
    <n v="8"/>
    <n v="0"/>
    <n v="2"/>
    <n v="1"/>
    <n v="11"/>
    <n v="0"/>
    <n v="0"/>
    <n v="0"/>
    <n v="4"/>
    <n v="10"/>
    <n v="2"/>
    <n v="11"/>
    <n v="6"/>
    <n v="10"/>
    <n v="0"/>
    <n v="1"/>
    <x v="2"/>
  </r>
  <r>
    <x v="291"/>
    <x v="9"/>
    <x v="17"/>
    <n v="149"/>
    <n v="37"/>
    <n v="39"/>
    <n v="33"/>
    <n v="40"/>
    <n v="0"/>
    <n v="0.57000000000000006"/>
    <n v="0.96"/>
    <n v="0.8"/>
    <n v="0.19"/>
    <n v="0.9"/>
    <n v="0.98"/>
    <n v="0.8"/>
    <n v="0.74"/>
    <n v="0.62"/>
    <n v="0.91"/>
    <n v="0.61"/>
    <n v="0.38"/>
    <n v="0.98"/>
    <n v="0.94000000000000006"/>
    <n v="0.41000000000000003"/>
    <n v="0.77"/>
    <n v="0.72"/>
    <n v="0"/>
    <n v="3"/>
    <n v="4"/>
    <n v="5"/>
    <n v="6"/>
    <n v="5"/>
    <n v="3"/>
    <n v="0"/>
    <n v="8"/>
    <n v="5"/>
    <n v="0"/>
    <n v="0"/>
    <n v="0"/>
    <n v="15"/>
    <n v="0"/>
    <n v="0"/>
    <n v="7"/>
    <n v="7"/>
    <n v="6"/>
    <n v="5"/>
    <n v="6"/>
    <n v="6"/>
    <n v="0"/>
    <n v="7"/>
    <n v="0"/>
    <n v="0"/>
    <n v="2"/>
    <n v="4"/>
    <n v="8"/>
    <n v="0"/>
    <n v="4"/>
    <n v="8"/>
    <n v="0"/>
    <n v="0"/>
    <n v="8"/>
    <n v="9"/>
    <n v="1"/>
    <n v="0"/>
    <n v="7"/>
    <n v="0"/>
    <x v="2"/>
  </r>
  <r>
    <x v="292"/>
    <x v="9"/>
    <x v="18"/>
    <n v="144"/>
    <n v="39"/>
    <n v="26"/>
    <n v="33"/>
    <n v="38"/>
    <n v="0"/>
    <n v="0.27"/>
    <n v="0.86"/>
    <n v="0.51"/>
    <n v="0.98"/>
    <n v="0.71"/>
    <n v="0.68"/>
    <n v="0.53"/>
    <n v="0.72"/>
    <n v="0.87"/>
    <n v="0.59"/>
    <n v="0.69000000000000006"/>
    <n v="0.9"/>
    <n v="0.28000000000000003"/>
    <n v="0.73"/>
    <n v="0.81"/>
    <n v="0.41000000000000003"/>
    <n v="0.93"/>
    <n v="0"/>
    <n v="1"/>
    <n v="5"/>
    <n v="0"/>
    <n v="3"/>
    <n v="0"/>
    <n v="0"/>
    <n v="3"/>
    <n v="9"/>
    <n v="5"/>
    <n v="8"/>
    <n v="8"/>
    <n v="1"/>
    <n v="2"/>
    <n v="5"/>
    <n v="3"/>
    <n v="10"/>
    <n v="9"/>
    <n v="0"/>
    <n v="0"/>
    <n v="8"/>
    <n v="9"/>
    <n v="0"/>
    <n v="0"/>
    <n v="0"/>
    <n v="1"/>
    <n v="6"/>
    <n v="3"/>
    <n v="2"/>
    <n v="4"/>
    <n v="2"/>
    <n v="8"/>
    <n v="0"/>
    <n v="6"/>
    <n v="9"/>
    <n v="1"/>
    <n v="0"/>
    <n v="4"/>
    <n v="9"/>
    <n v="0"/>
    <x v="2"/>
  </r>
  <r>
    <x v="293"/>
    <x v="9"/>
    <x v="19"/>
    <n v="145"/>
    <n v="28"/>
    <n v="26"/>
    <n v="57"/>
    <n v="32"/>
    <n v="0"/>
    <n v="0.35000000000000003"/>
    <n v="0.92"/>
    <n v="0.70000000000000007"/>
    <n v="0.88"/>
    <n v="0.77"/>
    <n v="0.65"/>
    <n v="0.8"/>
    <n v="0.83000000000000007"/>
    <n v="0.39"/>
    <n v="0.72"/>
    <n v="0.89"/>
    <n v="0.42"/>
    <n v="0.85"/>
    <n v="0.68"/>
    <n v="0.94000000000000006"/>
    <n v="0.55000000000000004"/>
    <n v="0.78"/>
    <n v="5"/>
    <n v="4"/>
    <n v="0"/>
    <n v="8"/>
    <n v="0"/>
    <n v="2"/>
    <n v="0"/>
    <n v="2"/>
    <n v="5"/>
    <n v="0"/>
    <n v="2"/>
    <n v="5"/>
    <n v="5"/>
    <n v="2"/>
    <n v="8"/>
    <n v="5"/>
    <n v="0"/>
    <n v="7"/>
    <n v="0"/>
    <n v="0"/>
    <n v="0"/>
    <n v="8"/>
    <n v="9"/>
    <n v="0"/>
    <n v="6"/>
    <n v="5"/>
    <n v="6"/>
    <n v="3"/>
    <n v="9"/>
    <n v="11"/>
    <n v="5"/>
    <n v="2"/>
    <n v="0"/>
    <n v="8"/>
    <n v="4"/>
    <n v="6"/>
    <n v="0"/>
    <n v="3"/>
    <n v="0"/>
    <n v="0"/>
    <x v="2"/>
  </r>
  <r>
    <x v="294"/>
    <x v="9"/>
    <x v="20"/>
    <n v="147"/>
    <n v="45"/>
    <n v="36"/>
    <n v="32"/>
    <n v="27"/>
    <n v="0"/>
    <n v="0.64"/>
    <n v="0.75"/>
    <n v="0.92"/>
    <n v="0.84"/>
    <n v="0.36"/>
    <n v="0.71"/>
    <n v="1"/>
    <n v="0.94000000000000006"/>
    <n v="0.70000000000000007"/>
    <n v="0.68"/>
    <n v="0.94000000000000006"/>
    <n v="0.9"/>
    <n v="0.87"/>
    <n v="0.84"/>
    <n v="0.56000000000000005"/>
    <n v="0.92"/>
    <n v="0.26"/>
    <n v="3"/>
    <n v="8"/>
    <n v="1"/>
    <n v="8"/>
    <n v="0"/>
    <n v="3"/>
    <n v="8"/>
    <n v="0"/>
    <n v="0"/>
    <n v="5"/>
    <n v="7"/>
    <n v="3"/>
    <n v="2"/>
    <n v="7"/>
    <n v="0"/>
    <n v="0"/>
    <n v="7"/>
    <n v="7"/>
    <n v="1"/>
    <n v="0"/>
    <n v="4"/>
    <n v="0"/>
    <n v="9"/>
    <n v="4"/>
    <n v="6"/>
    <n v="9"/>
    <n v="0"/>
    <n v="0"/>
    <n v="0"/>
    <n v="0"/>
    <n v="3"/>
    <n v="4"/>
    <n v="6"/>
    <n v="2"/>
    <n v="1"/>
    <n v="9"/>
    <n v="8"/>
    <n v="2"/>
    <n v="4"/>
    <n v="6"/>
    <x v="2"/>
  </r>
  <r>
    <x v="295"/>
    <x v="9"/>
    <x v="21"/>
    <n v="152"/>
    <n v="45"/>
    <n v="20"/>
    <n v="44"/>
    <n v="42"/>
    <n v="0"/>
    <n v="0.88"/>
    <n v="0.8"/>
    <n v="0.48"/>
    <n v="0.91"/>
    <n v="0.66"/>
    <n v="0.66"/>
    <n v="0.46"/>
    <n v="0.6"/>
    <n v="0.67"/>
    <n v="0.43"/>
    <n v="0.91"/>
    <n v="0.98"/>
    <n v="0.77"/>
    <n v="0.5"/>
    <n v="0.98"/>
    <n v="0.31"/>
    <n v="0.74"/>
    <n v="6"/>
    <n v="0"/>
    <n v="1"/>
    <n v="0"/>
    <n v="0"/>
    <n v="7"/>
    <n v="4"/>
    <n v="1"/>
    <n v="1"/>
    <n v="0"/>
    <n v="1"/>
    <n v="10"/>
    <n v="4"/>
    <n v="6"/>
    <n v="6"/>
    <n v="0"/>
    <n v="8"/>
    <n v="0"/>
    <n v="8"/>
    <n v="0"/>
    <n v="7"/>
    <n v="0"/>
    <n v="2"/>
    <n v="8"/>
    <n v="0"/>
    <n v="5"/>
    <n v="0"/>
    <n v="7"/>
    <n v="13"/>
    <n v="2"/>
    <n v="9"/>
    <n v="8"/>
    <n v="7"/>
    <n v="0"/>
    <n v="10"/>
    <n v="0"/>
    <n v="0"/>
    <n v="3"/>
    <n v="8"/>
    <n v="0"/>
    <x v="2"/>
  </r>
  <r>
    <x v="296"/>
    <x v="9"/>
    <x v="22"/>
    <n v="169"/>
    <n v="33"/>
    <n v="65"/>
    <n v="28"/>
    <n v="38"/>
    <n v="0"/>
    <n v="0.59"/>
    <n v="0.5"/>
    <n v="0.81"/>
    <n v="0.9"/>
    <n v="0.79"/>
    <n v="0.73"/>
    <n v="0.99"/>
    <n v="0.86"/>
    <n v="0.77"/>
    <n v="0.65"/>
    <n v="0.68"/>
    <n v="0.54"/>
    <n v="0.36"/>
    <n v="0.93"/>
    <n v="0.95000000000000007"/>
    <n v="0.95000000000000007"/>
    <n v="0.78"/>
    <n v="5"/>
    <n v="2"/>
    <n v="0"/>
    <n v="9"/>
    <n v="14"/>
    <n v="9"/>
    <n v="10"/>
    <n v="7"/>
    <n v="2"/>
    <n v="7"/>
    <n v="5"/>
    <n v="7"/>
    <n v="2"/>
    <n v="8"/>
    <n v="5"/>
    <n v="3"/>
    <n v="0"/>
    <n v="8"/>
    <n v="0"/>
    <n v="5"/>
    <n v="0"/>
    <n v="0"/>
    <n v="1"/>
    <n v="0"/>
    <n v="0"/>
    <n v="3"/>
    <n v="2"/>
    <n v="5"/>
    <n v="11"/>
    <n v="6"/>
    <n v="2"/>
    <n v="1"/>
    <n v="0"/>
    <n v="0"/>
    <n v="3"/>
    <n v="0"/>
    <n v="9"/>
    <n v="4"/>
    <n v="9"/>
    <n v="5"/>
    <x v="2"/>
  </r>
  <r>
    <x v="297"/>
    <x v="9"/>
    <x v="23"/>
    <n v="185"/>
    <n v="41"/>
    <n v="52"/>
    <n v="44"/>
    <n v="48"/>
    <n v="0"/>
    <n v="0.99"/>
    <n v="0.9"/>
    <n v="0.36"/>
    <n v="0.70000000000000007"/>
    <n v="0.51"/>
    <n v="0.67"/>
    <n v="0.86"/>
    <n v="0.83000000000000007"/>
    <n v="0.77"/>
    <n v="0.65"/>
    <n v="0.63"/>
    <n v="0.76"/>
    <n v="0.38"/>
    <n v="0.53"/>
    <n v="0.56000000000000005"/>
    <n v="0.93"/>
    <n v="0.99"/>
    <n v="8"/>
    <n v="0"/>
    <n v="2"/>
    <n v="9"/>
    <n v="12"/>
    <n v="3"/>
    <n v="8"/>
    <n v="0"/>
    <n v="9"/>
    <n v="1"/>
    <n v="0"/>
    <n v="7"/>
    <n v="7"/>
    <n v="7"/>
    <n v="0"/>
    <n v="8"/>
    <n v="0"/>
    <n v="11"/>
    <n v="8"/>
    <n v="0"/>
    <n v="0"/>
    <n v="0"/>
    <n v="0"/>
    <n v="10"/>
    <n v="0"/>
    <n v="11"/>
    <n v="12"/>
    <n v="0"/>
    <n v="6"/>
    <n v="5"/>
    <n v="0"/>
    <n v="8"/>
    <n v="9"/>
    <n v="0"/>
    <n v="0"/>
    <n v="4"/>
    <n v="8"/>
    <n v="6"/>
    <n v="0"/>
    <n v="6"/>
    <x v="2"/>
  </r>
  <r>
    <x v="298"/>
    <x v="9"/>
    <x v="24"/>
    <n v="211.00000000000003"/>
    <n v="58"/>
    <n v="77.000000000000028"/>
    <n v="53"/>
    <n v="23"/>
    <n v="0"/>
    <n v="0.71"/>
    <n v="0.9"/>
    <n v="0.81"/>
    <n v="0.31"/>
    <n v="0.53"/>
    <n v="0.59"/>
    <n v="0.9"/>
    <n v="0.8"/>
    <n v="0.67"/>
    <n v="1"/>
    <n v="0.57999999999999996"/>
    <n v="0.93"/>
    <n v="0.26"/>
    <n v="0.4"/>
    <n v="0.62"/>
    <n v="0.74"/>
    <n v="0.92"/>
    <n v="0"/>
    <n v="4"/>
    <n v="13"/>
    <n v="13"/>
    <n v="14"/>
    <n v="13.000000000000028"/>
    <n v="8"/>
    <n v="12"/>
    <n v="0"/>
    <n v="0"/>
    <n v="0"/>
    <n v="4"/>
    <n v="5"/>
    <n v="0"/>
    <n v="14"/>
    <n v="0"/>
    <n v="0"/>
    <n v="0"/>
    <n v="0"/>
    <n v="0"/>
    <n v="0"/>
    <n v="0"/>
    <n v="0"/>
    <n v="0"/>
    <n v="0"/>
    <n v="14"/>
    <n v="0"/>
    <n v="14"/>
    <n v="13"/>
    <n v="12"/>
    <n v="14"/>
    <n v="8"/>
    <n v="0"/>
    <n v="0"/>
    <n v="6"/>
    <n v="0"/>
    <n v="11"/>
    <n v="0"/>
    <n v="7"/>
    <n v="12"/>
    <x v="2"/>
  </r>
  <r>
    <x v="299"/>
    <x v="9"/>
    <x v="25"/>
    <n v="244.00000000000003"/>
    <n v="64"/>
    <n v="56"/>
    <n v="59.000000000000028"/>
    <n v="61"/>
    <n v="0"/>
    <n v="0.91"/>
    <n v="0.83000000000000007"/>
    <n v="0.75"/>
    <n v="0.4"/>
    <n v="0.66"/>
    <n v="0.73"/>
    <n v="0.72"/>
    <n v="0.42"/>
    <n v="0.87"/>
    <n v="0.21"/>
    <n v="0.63"/>
    <n v="0.9"/>
    <n v="0.78"/>
    <n v="0.31"/>
    <n v="0.99"/>
    <n v="0.94000000000000006"/>
    <n v="0.6"/>
    <n v="6"/>
    <n v="10"/>
    <n v="8"/>
    <n v="0"/>
    <n v="8"/>
    <n v="1"/>
    <n v="0"/>
    <n v="1"/>
    <n v="14"/>
    <n v="8"/>
    <n v="4"/>
    <n v="16"/>
    <n v="1"/>
    <n v="0"/>
    <n v="11"/>
    <n v="3"/>
    <n v="4"/>
    <n v="15"/>
    <n v="2"/>
    <n v="9"/>
    <n v="5"/>
    <n v="3"/>
    <n v="6"/>
    <n v="8"/>
    <n v="2.0000000000000284"/>
    <n v="4"/>
    <n v="16"/>
    <n v="6"/>
    <n v="2"/>
    <n v="7"/>
    <n v="15"/>
    <n v="0"/>
    <n v="4"/>
    <n v="9"/>
    <n v="8"/>
    <n v="1"/>
    <n v="9"/>
    <n v="8"/>
    <n v="6"/>
    <n v="4"/>
    <x v="2"/>
  </r>
  <r>
    <x v="300"/>
    <x v="9"/>
    <x v="26"/>
    <n v="284"/>
    <n v="94"/>
    <n v="57"/>
    <n v="51"/>
    <n v="77"/>
    <n v="0"/>
    <n v="0.76"/>
    <n v="0.86"/>
    <n v="0.70000000000000007"/>
    <n v="0.23"/>
    <n v="0.9"/>
    <n v="0.89"/>
    <n v="0.16"/>
    <n v="0.56000000000000005"/>
    <n v="0.8"/>
    <n v="0.96"/>
    <n v="0.61"/>
    <n v="0.86"/>
    <n v="0.42"/>
    <n v="0.42"/>
    <n v="0.73"/>
    <n v="0.92"/>
    <n v="0.75"/>
    <n v="0"/>
    <n v="0"/>
    <n v="9"/>
    <n v="2"/>
    <n v="18"/>
    <n v="4"/>
    <n v="6"/>
    <n v="1"/>
    <n v="17"/>
    <n v="0"/>
    <n v="5"/>
    <n v="0"/>
    <n v="11"/>
    <n v="16"/>
    <n v="17"/>
    <n v="6"/>
    <n v="15"/>
    <n v="0"/>
    <n v="10"/>
    <n v="2"/>
    <n v="0"/>
    <n v="0"/>
    <n v="0"/>
    <n v="2"/>
    <n v="10"/>
    <n v="18"/>
    <n v="6"/>
    <n v="3"/>
    <n v="1"/>
    <n v="11"/>
    <n v="15"/>
    <n v="10"/>
    <n v="4"/>
    <n v="5"/>
    <n v="0"/>
    <n v="3"/>
    <n v="13"/>
    <n v="12"/>
    <n v="15"/>
    <n v="17"/>
    <x v="2"/>
  </r>
  <r>
    <x v="301"/>
    <x v="9"/>
    <x v="27"/>
    <n v="334.00000000000006"/>
    <n v="124"/>
    <n v="70"/>
    <n v="63"/>
    <n v="75.000000000000057"/>
    <n v="0"/>
    <n v="0.41000000000000003"/>
    <n v="0.96"/>
    <n v="0.6"/>
    <n v="0.71"/>
    <n v="0.82000000000000006"/>
    <n v="0.46"/>
    <n v="0.75"/>
    <n v="0.98"/>
    <n v="0.76"/>
    <n v="0.95000000000000007"/>
    <n v="0.57000000000000006"/>
    <n v="0.89"/>
    <n v="0.98"/>
    <n v="0.89"/>
    <n v="0.47000000000000003"/>
    <n v="0.3"/>
    <n v="0.96"/>
    <n v="0"/>
    <n v="13"/>
    <n v="0"/>
    <n v="14"/>
    <n v="2"/>
    <n v="12"/>
    <n v="11"/>
    <n v="0"/>
    <n v="14"/>
    <n v="4"/>
    <n v="2"/>
    <n v="21"/>
    <n v="18"/>
    <n v="4"/>
    <n v="5"/>
    <n v="4"/>
    <n v="1.0000000000000568"/>
    <n v="14"/>
    <n v="8"/>
    <n v="0"/>
    <n v="0"/>
    <n v="8"/>
    <n v="14"/>
    <n v="0"/>
    <n v="9"/>
    <n v="8"/>
    <n v="11"/>
    <n v="0"/>
    <n v="6"/>
    <n v="7"/>
    <n v="3"/>
    <n v="17"/>
    <n v="3"/>
    <n v="14"/>
    <n v="17"/>
    <n v="12"/>
    <n v="19"/>
    <n v="14"/>
    <n v="13"/>
    <n v="12"/>
    <x v="2"/>
  </r>
  <r>
    <x v="302"/>
    <x v="9"/>
    <x v="28"/>
    <n v="394.00000000000006"/>
    <n v="86.000000000000057"/>
    <n v="99"/>
    <n v="108"/>
    <n v="88"/>
    <n v="0"/>
    <n v="0.83000000000000007"/>
    <n v="0.36"/>
    <n v="0.61"/>
    <n v="0.72"/>
    <n v="0.97"/>
    <n v="0.8"/>
    <n v="0.75"/>
    <n v="0.57999999999999996"/>
    <n v="0.83000000000000007"/>
    <n v="0.62"/>
    <n v="0.9"/>
    <n v="0.87"/>
    <n v="0.71"/>
    <n v="0.42"/>
    <n v="0.70000000000000007"/>
    <n v="0.6"/>
    <n v="1"/>
    <n v="0"/>
    <n v="6"/>
    <n v="20"/>
    <n v="0"/>
    <n v="13"/>
    <n v="6"/>
    <n v="14"/>
    <n v="24"/>
    <n v="0"/>
    <n v="16"/>
    <n v="13"/>
    <n v="1"/>
    <n v="23"/>
    <n v="20"/>
    <n v="0"/>
    <n v="5"/>
    <n v="1"/>
    <n v="15"/>
    <n v="13"/>
    <n v="10"/>
    <n v="3"/>
    <n v="26"/>
    <n v="5"/>
    <n v="16"/>
    <n v="10"/>
    <n v="19"/>
    <n v="10"/>
    <n v="5"/>
    <n v="14"/>
    <n v="0"/>
    <n v="20"/>
    <n v="0"/>
    <n v="12"/>
    <n v="11"/>
    <n v="18"/>
    <n v="7.0000000000000568"/>
    <n v="0"/>
    <n v="5"/>
    <n v="0"/>
    <n v="13"/>
    <x v="2"/>
  </r>
  <r>
    <x v="303"/>
    <x v="9"/>
    <x v="29"/>
    <n v="462.99999999999989"/>
    <n v="87"/>
    <n v="174.99999999999989"/>
    <n v="81"/>
    <n v="96"/>
    <n v="0"/>
    <n v="0.98"/>
    <n v="0.16"/>
    <n v="0.72"/>
    <n v="0.66"/>
    <n v="0.84"/>
    <n v="0.76"/>
    <n v="0.71"/>
    <n v="0.1"/>
    <n v="0.95000000000000007"/>
    <n v="0.61"/>
    <n v="0.81"/>
    <n v="0.49"/>
    <n v="0.42"/>
    <n v="0.79"/>
    <n v="0.89"/>
    <n v="0.98"/>
    <n v="0.97"/>
    <n v="21"/>
    <n v="22"/>
    <n v="0"/>
    <n v="7"/>
    <n v="26"/>
    <n v="4"/>
    <n v="30"/>
    <n v="27"/>
    <n v="14"/>
    <n v="23.999999999999886"/>
    <n v="24"/>
    <n v="3"/>
    <n v="27"/>
    <n v="26"/>
    <n v="0"/>
    <n v="22"/>
    <n v="0"/>
    <n v="0"/>
    <n v="0"/>
    <n v="18"/>
    <n v="1"/>
    <n v="0"/>
    <n v="9"/>
    <n v="26"/>
    <n v="6"/>
    <n v="11"/>
    <n v="0"/>
    <n v="22"/>
    <n v="6"/>
    <n v="0"/>
    <n v="0"/>
    <n v="0"/>
    <n v="9"/>
    <n v="0"/>
    <n v="10"/>
    <n v="0"/>
    <n v="28"/>
    <n v="27"/>
    <n v="13"/>
    <n v="0"/>
    <x v="2"/>
  </r>
  <r>
    <x v="304"/>
    <x v="9"/>
    <x v="30"/>
    <n v="548.00000000000011"/>
    <n v="169"/>
    <n v="113"/>
    <n v="98"/>
    <n v="155.00000000000011"/>
    <n v="0"/>
    <n v="0.73"/>
    <n v="0.83000000000000007"/>
    <n v="0.31"/>
    <n v="0.57000000000000006"/>
    <n v="0.95000000000000007"/>
    <n v="0.83000000000000007"/>
    <n v="0.72"/>
    <n v="0.39"/>
    <n v="0.71"/>
    <n v="0.95000000000000007"/>
    <n v="0.62"/>
    <n v="0.95000000000000007"/>
    <n v="0.6"/>
    <n v="0.86"/>
    <n v="0.46"/>
    <n v="0.45"/>
    <n v="0.74"/>
    <n v="31"/>
    <n v="13"/>
    <n v="23"/>
    <n v="1"/>
    <n v="0"/>
    <n v="30"/>
    <n v="0"/>
    <n v="2"/>
    <n v="7"/>
    <n v="6"/>
    <n v="13"/>
    <n v="11.000000000000114"/>
    <n v="14"/>
    <n v="0"/>
    <n v="28"/>
    <n v="30"/>
    <n v="26"/>
    <n v="17"/>
    <n v="29"/>
    <n v="0"/>
    <n v="12"/>
    <n v="14"/>
    <n v="0"/>
    <n v="6"/>
    <n v="21"/>
    <n v="14"/>
    <n v="0"/>
    <n v="11"/>
    <n v="18"/>
    <n v="2"/>
    <n v="20"/>
    <n v="19"/>
    <n v="31"/>
    <n v="19"/>
    <n v="27"/>
    <n v="24"/>
    <n v="0"/>
    <n v="20"/>
    <n v="5"/>
    <n v="4"/>
    <x v="2"/>
  </r>
  <r>
    <x v="31"/>
    <x v="10"/>
    <x v="3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10"/>
    <x v="3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10"/>
    <x v="3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05"/>
    <x v="10"/>
    <x v="0"/>
    <n v="791.00000000000011"/>
    <n v="221"/>
    <n v="200"/>
    <n v="145.00000000000011"/>
    <n v="215"/>
    <n v="0"/>
    <n v="0.8"/>
    <n v="0.3"/>
    <n v="0.99"/>
    <n v="0.89"/>
    <n v="0.62"/>
    <n v="0.79"/>
    <n v="0.63"/>
    <n v="0.63"/>
    <n v="0.86"/>
    <n v="0.65"/>
    <n v="0.44"/>
    <n v="0.41000000000000003"/>
    <n v="0.45"/>
    <n v="0.97"/>
    <n v="0.82000000000000006"/>
    <n v="0.94000000000000006"/>
    <n v="0.89"/>
    <n v="18"/>
    <n v="42"/>
    <n v="25"/>
    <n v="46"/>
    <n v="51"/>
    <n v="0"/>
    <n v="18"/>
    <n v="0"/>
    <n v="0"/>
    <n v="0"/>
    <n v="10"/>
    <n v="17"/>
    <n v="0"/>
    <n v="31"/>
    <n v="44"/>
    <n v="9"/>
    <n v="46"/>
    <n v="11"/>
    <n v="49"/>
    <n v="8"/>
    <n v="0"/>
    <n v="23"/>
    <n v="9"/>
    <n v="33"/>
    <n v="21"/>
    <n v="14"/>
    <n v="11"/>
    <n v="17.000000000000114"/>
    <n v="13"/>
    <n v="4"/>
    <n v="7"/>
    <n v="12"/>
    <n v="0"/>
    <n v="23"/>
    <n v="38"/>
    <n v="29"/>
    <n v="37"/>
    <n v="43"/>
    <n v="0"/>
    <n v="32"/>
    <x v="2"/>
  </r>
  <r>
    <x v="306"/>
    <x v="10"/>
    <x v="1"/>
    <n v="781.00000000000011"/>
    <n v="239.00000000000011"/>
    <n v="127"/>
    <n v="252"/>
    <n v="123"/>
    <n v="0"/>
    <n v="0.91"/>
    <n v="0.59"/>
    <n v="0.8"/>
    <n v="0.8"/>
    <n v="0.19"/>
    <n v="0.71"/>
    <n v="0.65"/>
    <n v="0.78"/>
    <n v="0.93"/>
    <n v="0.71"/>
    <n v="0.94000000000000006"/>
    <n v="0.98"/>
    <n v="0.97"/>
    <n v="0.87"/>
    <n v="0.36"/>
    <n v="0.43"/>
    <n v="0.73"/>
    <n v="0"/>
    <n v="36"/>
    <n v="0"/>
    <n v="13"/>
    <n v="15"/>
    <n v="0"/>
    <n v="1"/>
    <n v="10"/>
    <n v="52"/>
    <n v="0"/>
    <n v="40"/>
    <n v="0"/>
    <n v="13"/>
    <n v="41"/>
    <n v="0"/>
    <n v="8"/>
    <n v="0"/>
    <n v="13"/>
    <n v="48"/>
    <n v="0"/>
    <n v="47"/>
    <n v="27"/>
    <n v="0"/>
    <n v="16"/>
    <n v="10"/>
    <n v="50"/>
    <n v="38"/>
    <n v="0"/>
    <n v="28"/>
    <n v="36"/>
    <n v="42"/>
    <n v="0"/>
    <n v="46"/>
    <n v="12"/>
    <n v="0"/>
    <n v="50"/>
    <n v="21"/>
    <n v="22"/>
    <n v="43"/>
    <n v="3.0000000000001137"/>
    <x v="2"/>
  </r>
  <r>
    <x v="307"/>
    <x v="10"/>
    <x v="2"/>
    <n v="771"/>
    <n v="271"/>
    <n v="183"/>
    <n v="184"/>
    <n v="133"/>
    <n v="0"/>
    <n v="0.33"/>
    <n v="0.53"/>
    <n v="0.99"/>
    <n v="0.88"/>
    <n v="0.78"/>
    <n v="0.67"/>
    <n v="0.22"/>
    <n v="0.66"/>
    <n v="0.93"/>
    <n v="0.96"/>
    <n v="0.72"/>
    <n v="0.42"/>
    <n v="0.53"/>
    <n v="0.89"/>
    <n v="0.77"/>
    <n v="0.57999999999999996"/>
    <n v="0.99"/>
    <n v="0"/>
    <n v="17"/>
    <n v="0"/>
    <n v="7"/>
    <n v="21"/>
    <n v="0"/>
    <n v="21"/>
    <n v="50"/>
    <n v="50"/>
    <n v="17"/>
    <n v="0"/>
    <n v="0"/>
    <n v="31"/>
    <n v="0"/>
    <n v="14"/>
    <n v="0"/>
    <n v="7"/>
    <n v="0"/>
    <n v="49"/>
    <n v="32"/>
    <n v="18"/>
    <n v="3"/>
    <n v="0"/>
    <n v="28"/>
    <n v="9"/>
    <n v="36"/>
    <n v="31"/>
    <n v="6"/>
    <n v="32"/>
    <n v="21"/>
    <n v="0"/>
    <n v="42"/>
    <n v="42"/>
    <n v="51"/>
    <n v="47"/>
    <n v="35"/>
    <n v="7"/>
    <n v="36"/>
    <n v="0"/>
    <n v="11"/>
    <x v="2"/>
  </r>
  <r>
    <x v="308"/>
    <x v="10"/>
    <x v="3"/>
    <n v="756"/>
    <n v="163"/>
    <n v="230"/>
    <n v="146"/>
    <n v="208"/>
    <n v="0"/>
    <n v="0.92"/>
    <n v="0.77"/>
    <n v="0.43"/>
    <n v="0.82000000000000006"/>
    <n v="0.57999999999999996"/>
    <n v="0.65"/>
    <n v="0.94000000000000006"/>
    <n v="0.70000000000000007"/>
    <n v="0.48"/>
    <n v="0.45"/>
    <n v="0.73"/>
    <n v="0.41000000000000003"/>
    <n v="0.85"/>
    <n v="0.91"/>
    <n v="0.9"/>
    <n v="0.84"/>
    <n v="0.59"/>
    <n v="50"/>
    <n v="27"/>
    <n v="0"/>
    <n v="0"/>
    <n v="5"/>
    <n v="49"/>
    <n v="49"/>
    <n v="25"/>
    <n v="25"/>
    <n v="0"/>
    <n v="9"/>
    <n v="0"/>
    <n v="0"/>
    <n v="47"/>
    <n v="32"/>
    <n v="30"/>
    <n v="33"/>
    <n v="1"/>
    <n v="34"/>
    <n v="31"/>
    <n v="0"/>
    <n v="14"/>
    <n v="11"/>
    <n v="15"/>
    <n v="9"/>
    <n v="0"/>
    <n v="35"/>
    <n v="0"/>
    <n v="17"/>
    <n v="45"/>
    <n v="8"/>
    <n v="3"/>
    <n v="50"/>
    <n v="6"/>
    <n v="0"/>
    <n v="31"/>
    <n v="40"/>
    <n v="0"/>
    <n v="0"/>
    <n v="25"/>
    <x v="2"/>
  </r>
  <r>
    <x v="309"/>
    <x v="10"/>
    <x v="4"/>
    <n v="733"/>
    <n v="174"/>
    <n v="172"/>
    <n v="185"/>
    <n v="198"/>
    <n v="0"/>
    <n v="0.55000000000000004"/>
    <n v="0.35000000000000003"/>
    <n v="0.89"/>
    <n v="0.76"/>
    <n v="0.92"/>
    <n v="0.75"/>
    <n v="0.64"/>
    <n v="0.89"/>
    <n v="0.63"/>
    <n v="0.65"/>
    <n v="0.63"/>
    <n v="0.4"/>
    <n v="0.82000000000000006"/>
    <n v="0.99"/>
    <n v="0.38"/>
    <n v="0.96"/>
    <n v="0.83000000000000007"/>
    <n v="28"/>
    <n v="29"/>
    <n v="33"/>
    <n v="18"/>
    <n v="7"/>
    <n v="1"/>
    <n v="0"/>
    <n v="8"/>
    <n v="6"/>
    <n v="42"/>
    <n v="4"/>
    <n v="6"/>
    <n v="29"/>
    <n v="37"/>
    <n v="7"/>
    <n v="2"/>
    <n v="24"/>
    <n v="44"/>
    <n v="40"/>
    <n v="9"/>
    <n v="14"/>
    <n v="39"/>
    <n v="27"/>
    <n v="32"/>
    <n v="23"/>
    <n v="12"/>
    <n v="2"/>
    <n v="14"/>
    <n v="13"/>
    <n v="9"/>
    <n v="17"/>
    <n v="27"/>
    <n v="18"/>
    <n v="20"/>
    <n v="6"/>
    <n v="5"/>
    <n v="39"/>
    <n v="1"/>
    <n v="9"/>
    <n v="32"/>
    <x v="2"/>
  </r>
  <r>
    <x v="310"/>
    <x v="10"/>
    <x v="5"/>
    <n v="708"/>
    <n v="150"/>
    <n v="233"/>
    <n v="173"/>
    <n v="129"/>
    <n v="0"/>
    <n v="0.98"/>
    <n v="0.57000000000000006"/>
    <n v="0.75"/>
    <n v="0.16"/>
    <n v="0.82000000000000006"/>
    <n v="0.64"/>
    <n v="0.77"/>
    <n v="0.67"/>
    <n v="0.88"/>
    <n v="0.99"/>
    <n v="0.88"/>
    <n v="0.81"/>
    <n v="0.62"/>
    <n v="0.88"/>
    <n v="0.91"/>
    <n v="0.45"/>
    <n v="0.41000000000000003"/>
    <n v="44"/>
    <n v="46"/>
    <n v="32"/>
    <n v="38"/>
    <n v="0"/>
    <n v="0"/>
    <n v="12"/>
    <n v="23"/>
    <n v="38"/>
    <n v="0"/>
    <n v="23"/>
    <n v="21"/>
    <n v="0"/>
    <n v="1"/>
    <n v="16"/>
    <n v="12"/>
    <n v="25"/>
    <n v="37"/>
    <n v="17"/>
    <n v="0"/>
    <n v="10"/>
    <n v="23"/>
    <n v="7"/>
    <n v="43"/>
    <n v="16"/>
    <n v="1"/>
    <n v="13"/>
    <n v="42"/>
    <n v="2"/>
    <n v="16"/>
    <n v="1"/>
    <n v="19"/>
    <n v="40"/>
    <n v="22"/>
    <n v="0"/>
    <n v="0"/>
    <n v="21"/>
    <n v="7"/>
    <n v="0"/>
    <n v="40"/>
    <x v="2"/>
  </r>
  <r>
    <x v="311"/>
    <x v="10"/>
    <x v="6"/>
    <n v="682"/>
    <n v="151"/>
    <n v="145"/>
    <n v="214"/>
    <n v="172"/>
    <n v="0"/>
    <n v="0.51"/>
    <n v="0.95000000000000007"/>
    <n v="0.71"/>
    <n v="0.81"/>
    <n v="0.21"/>
    <n v="0.65"/>
    <n v="0.88"/>
    <n v="0.70000000000000007"/>
    <n v="0.26"/>
    <n v="0.73"/>
    <n v="0.5"/>
    <n v="0.74"/>
    <n v="0.42"/>
    <n v="1"/>
    <n v="0.88"/>
    <n v="0.37"/>
    <n v="0.76"/>
    <n v="22"/>
    <n v="9"/>
    <n v="27"/>
    <n v="0"/>
    <n v="30"/>
    <n v="36"/>
    <n v="7"/>
    <n v="8"/>
    <n v="6"/>
    <n v="0"/>
    <n v="0"/>
    <n v="0"/>
    <n v="29"/>
    <n v="41"/>
    <n v="16"/>
    <n v="5"/>
    <n v="1"/>
    <n v="45"/>
    <n v="12"/>
    <n v="23"/>
    <n v="26"/>
    <n v="0"/>
    <n v="43"/>
    <n v="0"/>
    <n v="45"/>
    <n v="23"/>
    <n v="37"/>
    <n v="15"/>
    <n v="16"/>
    <n v="9"/>
    <n v="0"/>
    <n v="4"/>
    <n v="9"/>
    <n v="24"/>
    <n v="26"/>
    <n v="19"/>
    <n v="16"/>
    <n v="30"/>
    <n v="7"/>
    <n v="16"/>
    <x v="2"/>
  </r>
  <r>
    <x v="312"/>
    <x v="10"/>
    <x v="7"/>
    <n v="651.00000000000011"/>
    <n v="144"/>
    <n v="176.00000000000011"/>
    <n v="154"/>
    <n v="145"/>
    <n v="0"/>
    <n v="0.59"/>
    <n v="0.75"/>
    <n v="0.37"/>
    <n v="0.98"/>
    <n v="0.8"/>
    <n v="0.6"/>
    <n v="0.88"/>
    <n v="0.64"/>
    <n v="0.92"/>
    <n v="0.74"/>
    <n v="0.74"/>
    <n v="0.78"/>
    <n v="0.92"/>
    <n v="0.70000000000000007"/>
    <n v="0.87"/>
    <n v="0.28999999999999998"/>
    <n v="0.5"/>
    <n v="8"/>
    <n v="22"/>
    <n v="38.000000000000114"/>
    <n v="20"/>
    <n v="13"/>
    <n v="28"/>
    <n v="17"/>
    <n v="0"/>
    <n v="21"/>
    <n v="9"/>
    <n v="32"/>
    <n v="0"/>
    <n v="32"/>
    <n v="0"/>
    <n v="0"/>
    <n v="17"/>
    <n v="0"/>
    <n v="31"/>
    <n v="30"/>
    <n v="35"/>
    <n v="23"/>
    <n v="0"/>
    <n v="19"/>
    <n v="26"/>
    <n v="0"/>
    <n v="32"/>
    <n v="7"/>
    <n v="9"/>
    <n v="0"/>
    <n v="38"/>
    <n v="31"/>
    <n v="9"/>
    <n v="28"/>
    <n v="3"/>
    <n v="8"/>
    <n v="11"/>
    <n v="23"/>
    <n v="15"/>
    <n v="5"/>
    <n v="11"/>
    <x v="2"/>
  </r>
  <r>
    <x v="313"/>
    <x v="10"/>
    <x v="8"/>
    <n v="618.00000000000011"/>
    <n v="98"/>
    <n v="185"/>
    <n v="195"/>
    <n v="120.00000000000011"/>
    <n v="0"/>
    <n v="0.71"/>
    <n v="0.52"/>
    <n v="0.86"/>
    <n v="0.34"/>
    <n v="0.98"/>
    <n v="0.71"/>
    <n v="0.88"/>
    <n v="0.77"/>
    <n v="0.71"/>
    <n v="0.48"/>
    <n v="0.67"/>
    <n v="0.83000000000000007"/>
    <n v="0.42"/>
    <n v="0.88"/>
    <n v="0.94000000000000006"/>
    <n v="0.86"/>
    <n v="0.42"/>
    <n v="3"/>
    <n v="0"/>
    <n v="26"/>
    <n v="2"/>
    <n v="34"/>
    <n v="15"/>
    <n v="22"/>
    <n v="37"/>
    <n v="24"/>
    <n v="22"/>
    <n v="20"/>
    <n v="11"/>
    <n v="5"/>
    <n v="20"/>
    <n v="0"/>
    <n v="7"/>
    <n v="31"/>
    <n v="14.000000000000114"/>
    <n v="19"/>
    <n v="13"/>
    <n v="41"/>
    <n v="4"/>
    <n v="16"/>
    <n v="4"/>
    <n v="12"/>
    <n v="29"/>
    <n v="7"/>
    <n v="18"/>
    <n v="24"/>
    <n v="40"/>
    <n v="9"/>
    <n v="6"/>
    <n v="8"/>
    <n v="1"/>
    <n v="0"/>
    <n v="0"/>
    <n v="8"/>
    <n v="26"/>
    <n v="1"/>
    <n v="39"/>
    <x v="2"/>
  </r>
  <r>
    <x v="314"/>
    <x v="10"/>
    <x v="9"/>
    <n v="579"/>
    <n v="134"/>
    <n v="129"/>
    <n v="175"/>
    <n v="133"/>
    <n v="0"/>
    <n v="0.70000000000000007"/>
    <n v="0.99"/>
    <n v="0.66"/>
    <n v="0.84"/>
    <n v="0.17"/>
    <n v="0.62"/>
    <n v="0.96"/>
    <n v="0.8"/>
    <n v="0.86"/>
    <n v="1"/>
    <n v="0.70000000000000007"/>
    <n v="0.84"/>
    <n v="0.70000000000000007"/>
    <n v="0.34"/>
    <n v="0.46"/>
    <n v="0.93"/>
    <n v="0.96"/>
    <n v="0"/>
    <n v="16"/>
    <n v="3"/>
    <n v="31"/>
    <n v="0"/>
    <n v="25"/>
    <n v="26"/>
    <n v="6"/>
    <n v="0"/>
    <n v="22"/>
    <n v="8"/>
    <n v="28"/>
    <n v="33"/>
    <n v="0"/>
    <n v="0"/>
    <n v="0"/>
    <n v="28"/>
    <n v="9"/>
    <n v="0"/>
    <n v="35"/>
    <n v="0"/>
    <n v="31"/>
    <n v="9"/>
    <n v="38"/>
    <n v="0"/>
    <n v="31"/>
    <n v="9"/>
    <n v="38"/>
    <n v="0"/>
    <n v="19"/>
    <n v="16"/>
    <n v="0"/>
    <n v="28"/>
    <n v="27"/>
    <n v="13"/>
    <n v="28"/>
    <n v="2"/>
    <n v="0"/>
    <n v="20"/>
    <n v="0"/>
    <x v="2"/>
  </r>
  <r>
    <x v="315"/>
    <x v="10"/>
    <x v="10"/>
    <n v="530"/>
    <n v="156"/>
    <n v="173"/>
    <n v="124"/>
    <n v="77"/>
    <n v="1"/>
    <n v="0.78"/>
    <n v="0.91"/>
    <n v="0.83000000000000007"/>
    <n v="0.2"/>
    <n v="0.66"/>
    <n v="0.72"/>
    <n v="0.94000000000000006"/>
    <n v="0.64"/>
    <n v="0.67"/>
    <n v="0.62"/>
    <n v="0.96"/>
    <n v="0.92"/>
    <n v="0.74"/>
    <n v="0.9"/>
    <n v="0.56000000000000005"/>
    <n v="0.4"/>
    <n v="0.3"/>
    <n v="10"/>
    <n v="34"/>
    <n v="7"/>
    <n v="0"/>
    <n v="33"/>
    <n v="0"/>
    <n v="35"/>
    <n v="0"/>
    <n v="19"/>
    <n v="35"/>
    <n v="0"/>
    <n v="29"/>
    <n v="0"/>
    <n v="0"/>
    <n v="24"/>
    <n v="4"/>
    <n v="0"/>
    <n v="0"/>
    <n v="0"/>
    <n v="20"/>
    <n v="24"/>
    <n v="16"/>
    <n v="17"/>
    <n v="0"/>
    <n v="25"/>
    <n v="8"/>
    <n v="0"/>
    <n v="0"/>
    <n v="3"/>
    <n v="31"/>
    <n v="0"/>
    <n v="18"/>
    <n v="8"/>
    <n v="0"/>
    <n v="18"/>
    <n v="25"/>
    <n v="20"/>
    <n v="35"/>
    <n v="0"/>
    <n v="32"/>
    <x v="2"/>
  </r>
  <r>
    <x v="316"/>
    <x v="10"/>
    <x v="11"/>
    <n v="479.00000000000006"/>
    <n v="106"/>
    <n v="86"/>
    <n v="129"/>
    <n v="140.00000000000006"/>
    <n v="0"/>
    <n v="0.79"/>
    <n v="0.92"/>
    <n v="0.38"/>
    <n v="0.68"/>
    <n v="0.89"/>
    <n v="0.87"/>
    <n v="0.63"/>
    <n v="0.34"/>
    <n v="0.54"/>
    <n v="0.69000000000000006"/>
    <n v="0.71"/>
    <n v="0.9"/>
    <n v="0.33"/>
    <n v="0.42"/>
    <n v="0.66"/>
    <n v="0.79"/>
    <n v="0.91"/>
    <n v="0"/>
    <n v="24"/>
    <n v="17"/>
    <n v="0"/>
    <n v="13"/>
    <n v="4"/>
    <n v="0"/>
    <n v="10"/>
    <n v="0"/>
    <n v="18"/>
    <n v="18"/>
    <n v="17"/>
    <n v="23"/>
    <n v="0"/>
    <n v="25"/>
    <n v="14.000000000000057"/>
    <n v="28"/>
    <n v="0"/>
    <n v="18"/>
    <n v="15"/>
    <n v="24"/>
    <n v="7"/>
    <n v="29"/>
    <n v="4"/>
    <n v="14"/>
    <n v="18"/>
    <n v="0"/>
    <n v="6"/>
    <n v="27"/>
    <n v="0"/>
    <n v="0"/>
    <n v="11"/>
    <n v="19"/>
    <n v="20"/>
    <n v="16"/>
    <n v="0"/>
    <n v="24"/>
    <n v="16"/>
    <n v="0"/>
    <n v="0"/>
    <x v="2"/>
  </r>
  <r>
    <x v="317"/>
    <x v="10"/>
    <x v="12"/>
    <n v="433.00000000000006"/>
    <n v="123"/>
    <n v="106"/>
    <n v="86"/>
    <n v="111"/>
    <n v="0"/>
    <n v="0.77"/>
    <n v="0.68"/>
    <n v="0.99"/>
    <n v="0.38"/>
    <n v="0.89"/>
    <n v="0.33"/>
    <n v="0.63"/>
    <n v="0.66"/>
    <n v="0.61"/>
    <n v="0.63"/>
    <n v="0.98"/>
    <n v="0.81"/>
    <n v="0.42"/>
    <n v="1"/>
    <n v="0.4"/>
    <n v="0.97"/>
    <n v="0.87"/>
    <n v="25"/>
    <n v="0"/>
    <n v="15"/>
    <n v="27"/>
    <n v="5"/>
    <n v="13"/>
    <n v="20"/>
    <n v="0"/>
    <n v="0"/>
    <n v="1"/>
    <n v="7.0000000000000568"/>
    <n v="27"/>
    <n v="8"/>
    <n v="23"/>
    <n v="9"/>
    <n v="0"/>
    <n v="6"/>
    <n v="21"/>
    <n v="0"/>
    <n v="17"/>
    <n v="9"/>
    <n v="0"/>
    <n v="18"/>
    <n v="19"/>
    <n v="0"/>
    <n v="0"/>
    <n v="11"/>
    <n v="23"/>
    <n v="6"/>
    <n v="0"/>
    <n v="0"/>
    <n v="2"/>
    <n v="4"/>
    <n v="24"/>
    <n v="23"/>
    <n v="27"/>
    <n v="20"/>
    <n v="0"/>
    <n v="20"/>
    <n v="3"/>
    <x v="2"/>
  </r>
  <r>
    <x v="318"/>
    <x v="10"/>
    <x v="13"/>
    <n v="398"/>
    <n v="97"/>
    <n v="140"/>
    <n v="80"/>
    <n v="81"/>
    <n v="0"/>
    <n v="0.95000000000000007"/>
    <n v="0.76"/>
    <n v="0.51"/>
    <n v="0.87"/>
    <n v="0.16"/>
    <n v="0.57000000000000006"/>
    <n v="0.79"/>
    <n v="0.77"/>
    <n v="0.49"/>
    <n v="0.88"/>
    <n v="0.63"/>
    <n v="0.79"/>
    <n v="0.84"/>
    <n v="0.57999999999999996"/>
    <n v="0.95000000000000007"/>
    <n v="0.44"/>
    <n v="1"/>
    <n v="25"/>
    <n v="15"/>
    <n v="14"/>
    <n v="24"/>
    <n v="1"/>
    <n v="4"/>
    <n v="16"/>
    <n v="11"/>
    <n v="9"/>
    <n v="21"/>
    <n v="0"/>
    <n v="0"/>
    <n v="0"/>
    <n v="9"/>
    <n v="2"/>
    <n v="11"/>
    <n v="0"/>
    <n v="26"/>
    <n v="10"/>
    <n v="23"/>
    <n v="12"/>
    <n v="17"/>
    <n v="0"/>
    <n v="0"/>
    <n v="0"/>
    <n v="25"/>
    <n v="6"/>
    <n v="14"/>
    <n v="6"/>
    <n v="0"/>
    <n v="12"/>
    <n v="12"/>
    <n v="0"/>
    <n v="0"/>
    <n v="23"/>
    <n v="13"/>
    <n v="15"/>
    <n v="0"/>
    <n v="12"/>
    <n v="10"/>
    <x v="2"/>
  </r>
  <r>
    <x v="319"/>
    <x v="10"/>
    <x v="14"/>
    <n v="367"/>
    <n v="84"/>
    <n v="79"/>
    <n v="107"/>
    <n v="88"/>
    <n v="0"/>
    <n v="0.84"/>
    <n v="0.95000000000000007"/>
    <n v="0.33"/>
    <n v="0.56000000000000005"/>
    <n v="0.70000000000000007"/>
    <n v="0.81"/>
    <n v="0.75"/>
    <n v="0.85"/>
    <n v="0.12"/>
    <n v="0.74"/>
    <n v="0.73"/>
    <n v="0.96"/>
    <n v="0.49"/>
    <n v="0.26"/>
    <n v="0.96"/>
    <n v="0.84"/>
    <n v="0.71"/>
    <n v="0"/>
    <n v="7"/>
    <n v="1"/>
    <n v="5"/>
    <n v="11"/>
    <n v="10"/>
    <n v="0"/>
    <n v="21"/>
    <n v="20"/>
    <n v="4"/>
    <n v="9"/>
    <n v="0"/>
    <n v="0"/>
    <n v="15"/>
    <n v="0"/>
    <n v="16"/>
    <n v="17"/>
    <n v="19"/>
    <n v="0"/>
    <n v="21"/>
    <n v="0"/>
    <n v="23"/>
    <n v="0"/>
    <n v="16"/>
    <n v="8"/>
    <n v="3"/>
    <n v="19"/>
    <n v="23"/>
    <n v="15"/>
    <n v="0"/>
    <n v="13"/>
    <n v="7"/>
    <n v="12"/>
    <n v="5"/>
    <n v="23"/>
    <n v="7"/>
    <n v="14"/>
    <n v="0"/>
    <n v="0"/>
    <n v="3"/>
    <x v="2"/>
  </r>
  <r>
    <x v="320"/>
    <x v="10"/>
    <x v="15"/>
    <n v="348"/>
    <n v="126"/>
    <n v="121"/>
    <n v="68"/>
    <n v="33"/>
    <n v="0"/>
    <n v="0.9"/>
    <n v="0.86"/>
    <n v="0.24"/>
    <n v="0.5"/>
    <n v="0.72"/>
    <n v="0.42"/>
    <n v="0.89"/>
    <n v="0.74"/>
    <n v="0.69000000000000006"/>
    <n v="0.63"/>
    <n v="0.57999999999999996"/>
    <n v="0.92"/>
    <n v="0.76"/>
    <n v="0.88"/>
    <n v="0.70000000000000007"/>
    <n v="0.55000000000000004"/>
    <n v="0.3"/>
    <n v="1"/>
    <n v="7"/>
    <n v="19"/>
    <n v="0"/>
    <n v="20"/>
    <n v="13"/>
    <n v="14"/>
    <n v="15"/>
    <n v="15"/>
    <n v="17"/>
    <n v="0"/>
    <n v="3"/>
    <n v="0"/>
    <n v="4"/>
    <n v="0"/>
    <n v="16"/>
    <n v="0"/>
    <n v="1"/>
    <n v="0"/>
    <n v="9"/>
    <n v="9"/>
    <n v="9"/>
    <n v="4"/>
    <n v="3"/>
    <n v="0"/>
    <n v="10"/>
    <n v="7"/>
    <n v="7"/>
    <n v="0"/>
    <n v="19"/>
    <n v="0"/>
    <n v="4"/>
    <n v="5"/>
    <n v="20"/>
    <n v="7"/>
    <n v="16"/>
    <n v="23"/>
    <n v="21"/>
    <n v="11"/>
    <n v="19"/>
    <x v="2"/>
  </r>
  <r>
    <x v="321"/>
    <x v="10"/>
    <x v="16"/>
    <n v="341.00000000000006"/>
    <n v="107"/>
    <n v="77"/>
    <n v="68.000000000000057"/>
    <n v="89"/>
    <n v="0"/>
    <n v="0.18"/>
    <n v="0.78"/>
    <n v="0.86"/>
    <n v="0.53"/>
    <n v="0.99"/>
    <n v="0.65"/>
    <n v="0.87"/>
    <n v="0.73"/>
    <n v="0.79"/>
    <n v="0.71"/>
    <n v="0.63"/>
    <n v="0.3"/>
    <n v="0.84"/>
    <n v="0.91"/>
    <n v="0.87"/>
    <n v="0.57000000000000006"/>
    <n v="0.88"/>
    <n v="12"/>
    <n v="2"/>
    <n v="0"/>
    <n v="19"/>
    <n v="0"/>
    <n v="0"/>
    <n v="0"/>
    <n v="18"/>
    <n v="8"/>
    <n v="18"/>
    <n v="0"/>
    <n v="15"/>
    <n v="0"/>
    <n v="0"/>
    <n v="20"/>
    <n v="0"/>
    <n v="12"/>
    <n v="16"/>
    <n v="9"/>
    <n v="17"/>
    <n v="11"/>
    <n v="1"/>
    <n v="11"/>
    <n v="7"/>
    <n v="0"/>
    <n v="6"/>
    <n v="0"/>
    <n v="3"/>
    <n v="18"/>
    <n v="11.000000000000057"/>
    <n v="0"/>
    <n v="11"/>
    <n v="0"/>
    <n v="15"/>
    <n v="12"/>
    <n v="22"/>
    <n v="2"/>
    <n v="19"/>
    <n v="21"/>
    <n v="5"/>
    <x v="2"/>
  </r>
  <r>
    <x v="322"/>
    <x v="10"/>
    <x v="17"/>
    <n v="343"/>
    <n v="80"/>
    <n v="121"/>
    <n v="45"/>
    <n v="77"/>
    <n v="0"/>
    <n v="0.66"/>
    <n v="0.95000000000000007"/>
    <n v="0.83000000000000007"/>
    <n v="0.5"/>
    <n v="0.78"/>
    <n v="0.70000000000000007"/>
    <n v="0.62"/>
    <n v="1"/>
    <n v="0.75"/>
    <n v="0.87"/>
    <n v="0.81"/>
    <n v="0.94000000000000006"/>
    <n v="0.47000000000000003"/>
    <n v="0.93"/>
    <n v="0.71"/>
    <n v="0.85"/>
    <n v="0.34"/>
    <n v="14"/>
    <n v="20"/>
    <n v="19"/>
    <n v="21"/>
    <n v="7"/>
    <n v="0"/>
    <n v="6"/>
    <n v="19"/>
    <n v="5"/>
    <n v="10"/>
    <n v="20"/>
    <n v="15"/>
    <n v="2"/>
    <n v="15"/>
    <n v="4"/>
    <n v="18"/>
    <n v="0"/>
    <n v="0"/>
    <n v="7"/>
    <n v="16"/>
    <n v="4"/>
    <n v="4"/>
    <n v="0"/>
    <n v="0"/>
    <n v="3"/>
    <n v="0"/>
    <n v="3"/>
    <n v="15"/>
    <n v="10"/>
    <n v="6"/>
    <n v="9"/>
    <n v="17"/>
    <n v="2"/>
    <n v="22"/>
    <n v="0"/>
    <n v="7"/>
    <n v="7"/>
    <n v="7"/>
    <n v="2"/>
    <n v="7"/>
    <x v="2"/>
  </r>
  <r>
    <x v="323"/>
    <x v="10"/>
    <x v="18"/>
    <n v="353.00000000000006"/>
    <n v="62"/>
    <n v="49"/>
    <n v="123"/>
    <n v="109.00000000000006"/>
    <n v="0"/>
    <n v="0.71"/>
    <n v="0.86"/>
    <n v="0.64"/>
    <n v="0.9"/>
    <n v="0.43"/>
    <n v="0.45"/>
    <n v="0.92"/>
    <n v="0.31"/>
    <n v="0.67"/>
    <n v="0.59"/>
    <n v="0.6"/>
    <n v="0.98"/>
    <n v="0.57999999999999996"/>
    <n v="0.93"/>
    <n v="0.92"/>
    <n v="0.83000000000000007"/>
    <n v="0.41000000000000003"/>
    <n v="0"/>
    <n v="0"/>
    <n v="0"/>
    <n v="20"/>
    <n v="8"/>
    <n v="0"/>
    <n v="0"/>
    <n v="8"/>
    <n v="0"/>
    <n v="13"/>
    <n v="10"/>
    <n v="21"/>
    <n v="11"/>
    <n v="23"/>
    <n v="16"/>
    <n v="3.0000000000000568"/>
    <n v="0"/>
    <n v="7"/>
    <n v="20"/>
    <n v="8"/>
    <n v="0"/>
    <n v="18"/>
    <n v="6"/>
    <n v="16"/>
    <n v="6"/>
    <n v="15"/>
    <n v="6"/>
    <n v="16"/>
    <n v="20"/>
    <n v="20"/>
    <n v="0"/>
    <n v="6"/>
    <n v="15"/>
    <n v="4"/>
    <n v="6"/>
    <n v="0"/>
    <n v="20"/>
    <n v="1"/>
    <n v="0"/>
    <n v="10"/>
    <x v="2"/>
  </r>
  <r>
    <x v="324"/>
    <x v="10"/>
    <x v="19"/>
    <n v="370"/>
    <n v="105"/>
    <n v="105"/>
    <n v="66"/>
    <n v="94"/>
    <n v="0"/>
    <n v="0.33"/>
    <n v="0.8"/>
    <n v="0.88"/>
    <n v="0.68"/>
    <n v="0.93"/>
    <n v="0.89"/>
    <n v="0.57000000000000006"/>
    <n v="0.21"/>
    <n v="0.66"/>
    <n v="0.77"/>
    <n v="0.64"/>
    <n v="0.70000000000000007"/>
    <n v="0.93"/>
    <n v="0.38"/>
    <n v="0.98"/>
    <n v="0.67"/>
    <n v="0.54"/>
    <n v="16"/>
    <n v="14"/>
    <n v="3"/>
    <n v="0"/>
    <n v="13"/>
    <n v="2"/>
    <n v="21"/>
    <n v="0"/>
    <n v="13"/>
    <n v="23"/>
    <n v="0"/>
    <n v="11"/>
    <n v="19"/>
    <n v="17"/>
    <n v="8"/>
    <n v="14"/>
    <n v="0"/>
    <n v="5"/>
    <n v="5"/>
    <n v="15"/>
    <n v="0"/>
    <n v="13"/>
    <n v="0"/>
    <n v="0"/>
    <n v="21"/>
    <n v="16"/>
    <n v="2"/>
    <n v="3"/>
    <n v="11"/>
    <n v="0"/>
    <n v="7"/>
    <n v="11"/>
    <n v="21"/>
    <n v="4"/>
    <n v="0"/>
    <n v="1"/>
    <n v="20"/>
    <n v="19"/>
    <n v="0"/>
    <n v="22"/>
    <x v="2"/>
  </r>
  <r>
    <x v="325"/>
    <x v="10"/>
    <x v="20"/>
    <n v="399.00000000000006"/>
    <n v="128"/>
    <n v="58.000000000000057"/>
    <n v="96"/>
    <n v="93"/>
    <n v="0"/>
    <n v="0.57999999999999996"/>
    <n v="0.21"/>
    <n v="0.85"/>
    <n v="0.95000000000000007"/>
    <n v="0.74"/>
    <n v="0.63"/>
    <n v="0.53"/>
    <n v="0.64"/>
    <n v="0.76"/>
    <n v="0.57000000000000006"/>
    <n v="0.89"/>
    <n v="0.45"/>
    <n v="0.75"/>
    <n v="0.96"/>
    <n v="0.26"/>
    <n v="0.97"/>
    <n v="0.77"/>
    <n v="13"/>
    <n v="0"/>
    <n v="0"/>
    <n v="0"/>
    <n v="0"/>
    <n v="16"/>
    <n v="0"/>
    <n v="25"/>
    <n v="0"/>
    <n v="4.0000000000000568"/>
    <n v="24"/>
    <n v="22"/>
    <n v="0"/>
    <n v="2"/>
    <n v="13"/>
    <n v="0"/>
    <n v="24"/>
    <n v="15"/>
    <n v="3"/>
    <n v="14"/>
    <n v="23"/>
    <n v="22"/>
    <n v="0"/>
    <n v="0"/>
    <n v="2"/>
    <n v="8"/>
    <n v="19"/>
    <n v="0"/>
    <n v="3"/>
    <n v="19"/>
    <n v="2"/>
    <n v="9"/>
    <n v="0"/>
    <n v="16"/>
    <n v="14"/>
    <n v="19"/>
    <n v="21"/>
    <n v="26"/>
    <n v="3"/>
    <n v="18"/>
    <x v="2"/>
  </r>
  <r>
    <x v="326"/>
    <x v="10"/>
    <x v="21"/>
    <n v="430.00000000000006"/>
    <n v="118"/>
    <n v="118.00000000000006"/>
    <n v="102"/>
    <n v="92"/>
    <n v="0"/>
    <n v="0.9"/>
    <n v="0.34"/>
    <n v="0.6"/>
    <n v="0.82000000000000006"/>
    <n v="0.74"/>
    <n v="0.67"/>
    <n v="1"/>
    <n v="0.72"/>
    <n v="0.98"/>
    <n v="0.66"/>
    <n v="0.78"/>
    <n v="0.82000000000000006"/>
    <n v="0.98"/>
    <n v="0.73"/>
    <n v="0.31"/>
    <n v="0.9"/>
    <n v="0.51"/>
    <n v="19"/>
    <n v="0"/>
    <n v="0"/>
    <n v="17"/>
    <n v="1.0000000000000568"/>
    <n v="0"/>
    <n v="28"/>
    <n v="26"/>
    <n v="18"/>
    <n v="9"/>
    <n v="0"/>
    <n v="24"/>
    <n v="1"/>
    <n v="0"/>
    <n v="6"/>
    <n v="10"/>
    <n v="18"/>
    <n v="9"/>
    <n v="24"/>
    <n v="0"/>
    <n v="0"/>
    <n v="0"/>
    <n v="16"/>
    <n v="28"/>
    <n v="0"/>
    <n v="15"/>
    <n v="0"/>
    <n v="25"/>
    <n v="18"/>
    <n v="0"/>
    <n v="23"/>
    <n v="2"/>
    <n v="15"/>
    <n v="12"/>
    <n v="28"/>
    <n v="13"/>
    <n v="18"/>
    <n v="0"/>
    <n v="0"/>
    <n v="7"/>
    <x v="2"/>
  </r>
  <r>
    <x v="327"/>
    <x v="10"/>
    <x v="22"/>
    <n v="466.00000000000011"/>
    <n v="120"/>
    <n v="102"/>
    <n v="112.00000000000011"/>
    <n v="102"/>
    <n v="1"/>
    <n v="0.95000000000000007"/>
    <n v="0.15"/>
    <n v="0.76"/>
    <n v="0.84"/>
    <n v="0.59"/>
    <n v="0.8"/>
    <n v="0.72"/>
    <n v="0.68"/>
    <n v="0.74"/>
    <n v="0.57999999999999996"/>
    <n v="0.96"/>
    <n v="0.87"/>
    <n v="0.89"/>
    <n v="0.4"/>
    <n v="0.8"/>
    <n v="0.4"/>
    <n v="0.97"/>
    <n v="30"/>
    <n v="12"/>
    <n v="0"/>
    <n v="0"/>
    <n v="27"/>
    <n v="8"/>
    <n v="14"/>
    <n v="1"/>
    <n v="0"/>
    <n v="10"/>
    <n v="30"/>
    <n v="12"/>
    <n v="17"/>
    <n v="0"/>
    <n v="15"/>
    <n v="27"/>
    <n v="12"/>
    <n v="1"/>
    <n v="11"/>
    <n v="7"/>
    <n v="13.000000000000114"/>
    <n v="0"/>
    <n v="12"/>
    <n v="18"/>
    <n v="27"/>
    <n v="3"/>
    <n v="0"/>
    <n v="18"/>
    <n v="20"/>
    <n v="1"/>
    <n v="17"/>
    <n v="1"/>
    <n v="17"/>
    <n v="0"/>
    <n v="19"/>
    <n v="6"/>
    <n v="7"/>
    <n v="4"/>
    <n v="20"/>
    <n v="29"/>
    <x v="2"/>
  </r>
  <r>
    <x v="328"/>
    <x v="10"/>
    <x v="23"/>
    <n v="511"/>
    <n v="149"/>
    <n v="162"/>
    <n v="109"/>
    <n v="62"/>
    <n v="1"/>
    <n v="0.25"/>
    <n v="0.57999999999999996"/>
    <n v="0.82000000000000006"/>
    <n v="0.99"/>
    <n v="0.70000000000000007"/>
    <n v="0.88"/>
    <n v="0.67"/>
    <n v="0.63"/>
    <n v="0.37"/>
    <n v="0.8"/>
    <n v="0.72"/>
    <n v="0.8"/>
    <n v="0.31"/>
    <n v="0.55000000000000004"/>
    <n v="0.98"/>
    <n v="0.98"/>
    <n v="0.83000000000000007"/>
    <n v="8"/>
    <n v="25"/>
    <n v="0"/>
    <n v="25"/>
    <n v="26"/>
    <n v="30"/>
    <n v="14"/>
    <n v="34"/>
    <n v="0"/>
    <n v="0"/>
    <n v="29"/>
    <n v="15"/>
    <n v="0"/>
    <n v="28"/>
    <n v="11"/>
    <n v="6"/>
    <n v="0"/>
    <n v="0"/>
    <n v="0"/>
    <n v="2"/>
    <n v="33"/>
    <n v="8"/>
    <n v="9"/>
    <n v="0"/>
    <n v="7"/>
    <n v="2"/>
    <n v="13"/>
    <n v="22"/>
    <n v="8"/>
    <n v="7"/>
    <n v="29"/>
    <n v="10"/>
    <n v="0"/>
    <n v="0"/>
    <n v="25"/>
    <n v="0"/>
    <n v="30"/>
    <n v="0"/>
    <n v="31"/>
    <n v="24"/>
    <x v="2"/>
  </r>
  <r>
    <x v="329"/>
    <x v="10"/>
    <x v="24"/>
    <n v="567"/>
    <n v="166"/>
    <n v="149"/>
    <n v="144"/>
    <n v="103"/>
    <n v="0"/>
    <n v="0.97"/>
    <n v="0.86"/>
    <n v="0.53"/>
    <n v="0.49"/>
    <n v="0.74"/>
    <n v="0.94000000000000006"/>
    <n v="0.67"/>
    <n v="0.79"/>
    <n v="0.47000000000000003"/>
    <n v="0.68"/>
    <n v="0.99"/>
    <n v="0.92"/>
    <n v="0.97"/>
    <n v="0.28999999999999998"/>
    <n v="0.86"/>
    <n v="0.49"/>
    <n v="0.70000000000000007"/>
    <n v="24"/>
    <n v="24"/>
    <n v="23"/>
    <n v="0"/>
    <n v="6"/>
    <n v="8"/>
    <n v="0"/>
    <n v="18"/>
    <n v="18"/>
    <n v="28"/>
    <n v="5"/>
    <n v="18"/>
    <n v="32"/>
    <n v="0"/>
    <n v="3"/>
    <n v="13"/>
    <n v="4"/>
    <n v="0"/>
    <n v="28"/>
    <n v="5"/>
    <n v="18"/>
    <n v="12"/>
    <n v="6"/>
    <n v="34"/>
    <n v="25"/>
    <n v="9"/>
    <n v="25"/>
    <n v="12"/>
    <n v="3"/>
    <n v="0"/>
    <n v="20"/>
    <n v="18"/>
    <n v="7"/>
    <n v="16"/>
    <n v="15"/>
    <n v="28"/>
    <n v="4"/>
    <n v="25"/>
    <n v="33"/>
    <n v="0"/>
    <x v="2"/>
  </r>
  <r>
    <x v="330"/>
    <x v="10"/>
    <x v="25"/>
    <n v="621"/>
    <n v="110"/>
    <n v="214"/>
    <n v="127"/>
    <n v="170"/>
    <n v="0"/>
    <n v="0.96"/>
    <n v="0.77"/>
    <n v="0.54"/>
    <n v="0.45"/>
    <n v="0.84"/>
    <n v="0.85"/>
    <n v="0.59"/>
    <n v="0.8"/>
    <n v="0.65"/>
    <n v="0.25"/>
    <n v="0.62"/>
    <n v="0.96"/>
    <n v="1"/>
    <n v="0.25"/>
    <n v="0.56000000000000005"/>
    <n v="0.62"/>
    <n v="0.78"/>
    <n v="28"/>
    <n v="38"/>
    <n v="36"/>
    <n v="0"/>
    <n v="0"/>
    <n v="0"/>
    <n v="39"/>
    <n v="30"/>
    <n v="11"/>
    <n v="32"/>
    <n v="0"/>
    <n v="32"/>
    <n v="15"/>
    <n v="7"/>
    <n v="23"/>
    <n v="31"/>
    <n v="13"/>
    <n v="15"/>
    <n v="30"/>
    <n v="4"/>
    <n v="1"/>
    <n v="14"/>
    <n v="17"/>
    <n v="36"/>
    <n v="0"/>
    <n v="27"/>
    <n v="0"/>
    <n v="0"/>
    <n v="0"/>
    <n v="32"/>
    <n v="0"/>
    <n v="0"/>
    <n v="40"/>
    <n v="15"/>
    <n v="6"/>
    <n v="0"/>
    <n v="5"/>
    <n v="4"/>
    <n v="13"/>
    <n v="27"/>
    <x v="2"/>
  </r>
  <r>
    <x v="331"/>
    <x v="10"/>
    <x v="26"/>
    <n v="681"/>
    <n v="193"/>
    <n v="205"/>
    <n v="152"/>
    <n v="131"/>
    <n v="0"/>
    <n v="0.68"/>
    <n v="0.19"/>
    <n v="0.9"/>
    <n v="0.95000000000000007"/>
    <n v="0.78"/>
    <n v="0.70000000000000007"/>
    <n v="0.71"/>
    <n v="0.68"/>
    <n v="0.95000000000000007"/>
    <n v="0.76"/>
    <n v="0.87"/>
    <n v="0.94000000000000006"/>
    <n v="0.45"/>
    <n v="0.89"/>
    <n v="0.27"/>
    <n v="0.9"/>
    <n v="0.70000000000000007"/>
    <n v="39"/>
    <n v="0"/>
    <n v="0"/>
    <n v="17"/>
    <n v="45"/>
    <n v="0"/>
    <n v="0"/>
    <n v="37"/>
    <n v="26"/>
    <n v="41"/>
    <n v="0"/>
    <n v="13"/>
    <n v="0"/>
    <n v="41"/>
    <n v="42"/>
    <n v="0"/>
    <n v="0"/>
    <n v="35"/>
    <n v="0"/>
    <n v="0"/>
    <n v="17"/>
    <n v="45"/>
    <n v="15"/>
    <n v="0"/>
    <n v="0"/>
    <n v="6"/>
    <n v="11"/>
    <n v="32"/>
    <n v="26"/>
    <n v="0"/>
    <n v="0"/>
    <n v="45"/>
    <n v="0"/>
    <n v="29"/>
    <n v="2"/>
    <n v="10"/>
    <n v="27"/>
    <n v="14"/>
    <n v="27"/>
    <n v="39"/>
    <x v="2"/>
  </r>
  <r>
    <x v="332"/>
    <x v="10"/>
    <x v="27"/>
    <n v="733"/>
    <n v="236"/>
    <n v="117"/>
    <n v="189"/>
    <n v="191"/>
    <n v="0"/>
    <n v="0.3"/>
    <n v="0.62"/>
    <n v="0.72"/>
    <n v="0.93"/>
    <n v="0.8"/>
    <n v="0.6"/>
    <n v="0.64"/>
    <n v="0.91"/>
    <n v="0.63"/>
    <n v="0.92"/>
    <n v="0.62"/>
    <n v="0.59"/>
    <n v="0.25"/>
    <n v="0.94000000000000006"/>
    <n v="0.86"/>
    <n v="0.47000000000000003"/>
    <n v="0.85"/>
    <n v="12"/>
    <n v="0"/>
    <n v="0"/>
    <n v="40"/>
    <n v="12"/>
    <n v="12"/>
    <n v="0"/>
    <n v="4"/>
    <n v="36"/>
    <n v="1"/>
    <n v="0"/>
    <n v="21"/>
    <n v="3"/>
    <n v="40"/>
    <n v="17"/>
    <n v="3"/>
    <n v="45"/>
    <n v="13"/>
    <n v="36"/>
    <n v="13"/>
    <n v="18"/>
    <n v="10"/>
    <n v="15"/>
    <n v="10"/>
    <n v="39"/>
    <n v="20"/>
    <n v="11"/>
    <n v="39"/>
    <n v="0"/>
    <n v="27"/>
    <n v="14"/>
    <n v="37"/>
    <n v="38"/>
    <n v="4"/>
    <n v="27"/>
    <n v="3"/>
    <n v="47"/>
    <n v="37"/>
    <n v="22"/>
    <n v="7"/>
    <x v="2"/>
  </r>
  <r>
    <x v="333"/>
    <x v="10"/>
    <x v="28"/>
    <n v="781.00000000000011"/>
    <n v="214.00000000000011"/>
    <n v="143"/>
    <n v="149"/>
    <n v="274"/>
    <n v="0"/>
    <n v="0.79"/>
    <n v="0.83000000000000007"/>
    <n v="0.93"/>
    <n v="0.4"/>
    <n v="0.65"/>
    <n v="0.61"/>
    <n v="0.72"/>
    <n v="0.88"/>
    <n v="0.98"/>
    <n v="0.71"/>
    <n v="0.76"/>
    <n v="0.81"/>
    <n v="0.98"/>
    <n v="0.86"/>
    <n v="0.25"/>
    <n v="0.99"/>
    <n v="0.43"/>
    <n v="24"/>
    <n v="35"/>
    <n v="11"/>
    <n v="13"/>
    <n v="0"/>
    <n v="28"/>
    <n v="0"/>
    <n v="14"/>
    <n v="0"/>
    <n v="18"/>
    <n v="1"/>
    <n v="46"/>
    <n v="48"/>
    <n v="42"/>
    <n v="0"/>
    <n v="0"/>
    <n v="51"/>
    <n v="0"/>
    <n v="41"/>
    <n v="46"/>
    <n v="0"/>
    <n v="3"/>
    <n v="21"/>
    <n v="0"/>
    <n v="28"/>
    <n v="5"/>
    <n v="40"/>
    <n v="0"/>
    <n v="48"/>
    <n v="4"/>
    <n v="45"/>
    <n v="24"/>
    <n v="3"/>
    <n v="52"/>
    <n v="0"/>
    <n v="34"/>
    <n v="38"/>
    <n v="18"/>
    <n v="1.1368683772161603E-13"/>
    <n v="0"/>
    <x v="2"/>
  </r>
  <r>
    <x v="334"/>
    <x v="10"/>
    <x v="29"/>
    <n v="821.00000000000011"/>
    <n v="185"/>
    <n v="180"/>
    <n v="221.00000000000011"/>
    <n v="192"/>
    <n v="0"/>
    <n v="0.70000000000000007"/>
    <n v="0.47000000000000003"/>
    <n v="0.61"/>
    <n v="0.9"/>
    <n v="0.85"/>
    <n v="0.61"/>
    <n v="0.70000000000000007"/>
    <n v="0.27"/>
    <n v="0.54"/>
    <n v="0.61"/>
    <n v="0.87"/>
    <n v="0.55000000000000004"/>
    <n v="0.35000000000000003"/>
    <n v="0.92"/>
    <n v="0.70000000000000007"/>
    <n v="1"/>
    <n v="0.81"/>
    <n v="12"/>
    <n v="37"/>
    <n v="0"/>
    <n v="47"/>
    <n v="52"/>
    <n v="0"/>
    <n v="0"/>
    <n v="32"/>
    <n v="0"/>
    <n v="0"/>
    <n v="43"/>
    <n v="45"/>
    <n v="0"/>
    <n v="0"/>
    <n v="0"/>
    <n v="0"/>
    <n v="41"/>
    <n v="24"/>
    <n v="30"/>
    <n v="52"/>
    <n v="31"/>
    <n v="0"/>
    <n v="11.000000000000114"/>
    <n v="36"/>
    <n v="48"/>
    <n v="52"/>
    <n v="43"/>
    <n v="0"/>
    <n v="0"/>
    <n v="0"/>
    <n v="0"/>
    <n v="36"/>
    <n v="0"/>
    <n v="37"/>
    <n v="0"/>
    <n v="47"/>
    <n v="0"/>
    <n v="32"/>
    <n v="33"/>
    <n v="0"/>
    <x v="2"/>
  </r>
  <r>
    <x v="31"/>
    <x v="11"/>
    <x v="4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11"/>
    <x v="4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11"/>
    <x v="4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11"/>
    <x v="4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11"/>
    <x v="4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35"/>
    <x v="11"/>
    <x v="0"/>
    <n v="310"/>
    <n v="67"/>
    <n v="60"/>
    <n v="64"/>
    <n v="101"/>
    <n v="0"/>
    <n v="0.36"/>
    <n v="0.67"/>
    <n v="0.73"/>
    <n v="0.84"/>
    <n v="0.99"/>
    <n v="0.96"/>
    <n v="0.61"/>
    <n v="0.88"/>
    <n v="0.76"/>
    <n v="0.79"/>
    <n v="0.57999999999999996"/>
    <n v="0.93"/>
    <n v="0.95000000000000007"/>
    <n v="0.73"/>
    <n v="0.95000000000000007"/>
    <n v="0.37"/>
    <n v="0.46"/>
    <n v="14"/>
    <n v="0"/>
    <n v="20"/>
    <n v="0"/>
    <n v="2"/>
    <n v="0"/>
    <n v="0"/>
    <n v="3"/>
    <n v="6"/>
    <n v="15"/>
    <n v="18"/>
    <n v="14"/>
    <n v="0"/>
    <n v="20"/>
    <n v="18"/>
    <n v="8"/>
    <n v="12"/>
    <n v="11"/>
    <n v="0"/>
    <n v="18"/>
    <n v="16"/>
    <n v="9"/>
    <n v="0"/>
    <n v="0"/>
    <n v="14"/>
    <n v="0"/>
    <n v="15"/>
    <n v="4"/>
    <n v="0"/>
    <n v="6"/>
    <n v="17"/>
    <n v="14"/>
    <n v="2"/>
    <n v="0"/>
    <n v="8"/>
    <n v="0"/>
    <n v="14"/>
    <n v="9"/>
    <n v="0"/>
    <n v="3"/>
    <x v="2"/>
  </r>
  <r>
    <x v="336"/>
    <x v="11"/>
    <x v="1"/>
    <n v="340"/>
    <n v="106"/>
    <n v="89"/>
    <n v="63"/>
    <n v="81"/>
    <n v="0"/>
    <n v="0.96"/>
    <n v="0.25"/>
    <n v="0.67"/>
    <n v="0.83000000000000007"/>
    <n v="0.72"/>
    <n v="0.87"/>
    <n v="0.69000000000000006"/>
    <n v="0.69000000000000006"/>
    <n v="0.63"/>
    <n v="0.89"/>
    <n v="0.63"/>
    <n v="0.95000000000000007"/>
    <n v="0.54"/>
    <n v="0.94000000000000006"/>
    <n v="0.70000000000000007"/>
    <n v="0.31"/>
    <n v="0.92"/>
    <n v="2"/>
    <n v="4"/>
    <n v="12"/>
    <n v="10"/>
    <n v="10"/>
    <n v="14"/>
    <n v="20"/>
    <n v="10"/>
    <n v="3"/>
    <n v="4"/>
    <n v="1"/>
    <n v="13"/>
    <n v="0"/>
    <n v="5"/>
    <n v="0"/>
    <n v="0"/>
    <n v="10"/>
    <n v="17"/>
    <n v="22"/>
    <n v="14"/>
    <n v="15"/>
    <n v="11"/>
    <n v="7"/>
    <n v="2"/>
    <n v="12"/>
    <n v="0"/>
    <n v="2"/>
    <n v="6"/>
    <n v="5"/>
    <n v="3"/>
    <n v="14"/>
    <n v="15"/>
    <n v="6"/>
    <n v="6"/>
    <n v="13"/>
    <n v="18"/>
    <n v="0"/>
    <n v="1"/>
    <n v="18"/>
    <n v="15"/>
    <x v="2"/>
  </r>
  <r>
    <x v="337"/>
    <x v="11"/>
    <x v="2"/>
    <n v="360"/>
    <n v="109"/>
    <n v="120"/>
    <n v="79"/>
    <n v="42"/>
    <n v="0"/>
    <n v="0.2"/>
    <n v="0.78"/>
    <n v="0.9"/>
    <n v="0.91"/>
    <n v="0.6"/>
    <n v="0.69000000000000006"/>
    <n v="0.77"/>
    <n v="0.6"/>
    <n v="0.99"/>
    <n v="0.99"/>
    <n v="0.27"/>
    <n v="0.82000000000000006"/>
    <n v="0.95000000000000007"/>
    <n v="0.44"/>
    <n v="0.53"/>
    <n v="0.91"/>
    <n v="0.87"/>
    <n v="8"/>
    <n v="16"/>
    <n v="3"/>
    <n v="21"/>
    <n v="21"/>
    <n v="0"/>
    <n v="0"/>
    <n v="15"/>
    <n v="12"/>
    <n v="24"/>
    <n v="10"/>
    <n v="0"/>
    <n v="5"/>
    <n v="13"/>
    <n v="0"/>
    <n v="0"/>
    <n v="15"/>
    <n v="4"/>
    <n v="0"/>
    <n v="5"/>
    <n v="0"/>
    <n v="3"/>
    <n v="20"/>
    <n v="0"/>
    <n v="9"/>
    <n v="8"/>
    <n v="19"/>
    <n v="9"/>
    <n v="11"/>
    <n v="0"/>
    <n v="10"/>
    <n v="5"/>
    <n v="24"/>
    <n v="8"/>
    <n v="0"/>
    <n v="4"/>
    <n v="12"/>
    <n v="23"/>
    <n v="0"/>
    <n v="23"/>
    <x v="2"/>
  </r>
  <r>
    <x v="338"/>
    <x v="11"/>
    <x v="3"/>
    <n v="380"/>
    <n v="59"/>
    <n v="116"/>
    <n v="115"/>
    <n v="90"/>
    <n v="0"/>
    <n v="0.71"/>
    <n v="0.54"/>
    <n v="0.45"/>
    <n v="0.94000000000000006"/>
    <n v="0.85"/>
    <n v="0.71"/>
    <n v="0.88"/>
    <n v="0.8"/>
    <n v="0.1"/>
    <n v="0.73"/>
    <n v="0.9"/>
    <n v="0.84"/>
    <n v="0.98"/>
    <n v="0.41000000000000003"/>
    <n v="0.76"/>
    <n v="0.42"/>
    <n v="0.94000000000000006"/>
    <n v="0"/>
    <n v="8"/>
    <n v="24"/>
    <n v="10"/>
    <n v="6"/>
    <n v="18"/>
    <n v="25"/>
    <n v="25"/>
    <n v="0"/>
    <n v="0"/>
    <n v="0"/>
    <n v="10"/>
    <n v="5"/>
    <n v="19"/>
    <n v="21"/>
    <n v="0"/>
    <n v="0"/>
    <n v="5"/>
    <n v="6"/>
    <n v="24"/>
    <n v="21"/>
    <n v="13"/>
    <n v="20"/>
    <n v="18"/>
    <n v="0"/>
    <n v="3"/>
    <n v="17"/>
    <n v="22"/>
    <n v="1"/>
    <n v="0"/>
    <n v="10"/>
    <n v="3"/>
    <n v="10"/>
    <n v="0"/>
    <n v="11"/>
    <n v="10"/>
    <n v="0"/>
    <n v="0"/>
    <n v="15"/>
    <n v="0"/>
    <x v="2"/>
  </r>
  <r>
    <x v="339"/>
    <x v="11"/>
    <x v="4"/>
    <n v="440"/>
    <n v="88"/>
    <n v="146"/>
    <n v="55"/>
    <n v="124"/>
    <n v="0"/>
    <n v="0.54"/>
    <n v="0.88"/>
    <n v="0.19"/>
    <n v="0.72"/>
    <n v="0.9"/>
    <n v="0.85"/>
    <n v="0.55000000000000004"/>
    <n v="0.9"/>
    <n v="0.63"/>
    <n v="0.56000000000000005"/>
    <n v="0.76"/>
    <n v="0.92"/>
    <n v="0.8"/>
    <n v="0.86"/>
    <n v="0.26"/>
    <n v="0.56000000000000005"/>
    <n v="0.57000000000000006"/>
    <n v="0"/>
    <n v="28"/>
    <n v="17"/>
    <n v="29"/>
    <n v="0"/>
    <n v="29"/>
    <n v="17"/>
    <n v="16"/>
    <n v="10"/>
    <n v="0"/>
    <n v="27"/>
    <n v="9"/>
    <n v="1"/>
    <n v="23"/>
    <n v="26"/>
    <n v="15"/>
    <n v="21"/>
    <n v="28"/>
    <n v="1"/>
    <n v="0"/>
    <n v="4"/>
    <n v="0"/>
    <n v="0"/>
    <n v="10"/>
    <n v="0"/>
    <n v="0"/>
    <n v="11"/>
    <n v="5"/>
    <n v="19"/>
    <n v="6"/>
    <n v="7"/>
    <n v="11"/>
    <n v="0"/>
    <n v="16"/>
    <n v="22"/>
    <n v="15"/>
    <n v="0"/>
    <n v="8"/>
    <n v="5"/>
    <n v="4"/>
    <x v="2"/>
  </r>
  <r>
    <x v="340"/>
    <x v="11"/>
    <x v="5"/>
    <n v="450"/>
    <n v="166"/>
    <n v="76"/>
    <n v="83"/>
    <n v="111"/>
    <n v="0"/>
    <n v="0.85"/>
    <n v="0.51"/>
    <n v="0.19"/>
    <n v="0.8"/>
    <n v="0.95000000000000007"/>
    <n v="0.64"/>
    <n v="0.67"/>
    <n v="0.75"/>
    <n v="0.51"/>
    <n v="0.73"/>
    <n v="0.87"/>
    <n v="0.97"/>
    <n v="0.81"/>
    <n v="0.55000000000000004"/>
    <n v="0.26"/>
    <n v="0.73"/>
    <n v="0.86"/>
    <n v="5"/>
    <n v="30"/>
    <n v="0"/>
    <n v="3"/>
    <n v="12"/>
    <n v="17"/>
    <n v="0"/>
    <n v="6"/>
    <n v="0"/>
    <n v="3"/>
    <n v="14"/>
    <n v="19"/>
    <n v="21"/>
    <n v="10"/>
    <n v="16"/>
    <n v="0"/>
    <n v="21"/>
    <n v="0"/>
    <n v="0"/>
    <n v="24"/>
    <n v="19"/>
    <n v="16"/>
    <n v="0"/>
    <n v="0"/>
    <n v="25"/>
    <n v="0"/>
    <n v="0"/>
    <n v="3"/>
    <n v="20"/>
    <n v="0"/>
    <n v="0"/>
    <n v="30"/>
    <n v="25"/>
    <n v="8"/>
    <n v="23"/>
    <n v="3"/>
    <n v="3"/>
    <n v="29"/>
    <n v="15"/>
    <n v="30"/>
    <x v="2"/>
  </r>
  <r>
    <x v="341"/>
    <x v="11"/>
    <x v="6"/>
    <n v="480"/>
    <n v="91"/>
    <n v="174"/>
    <n v="89"/>
    <n v="117"/>
    <n v="0"/>
    <n v="0.72"/>
    <n v="0.8"/>
    <n v="0.46"/>
    <n v="0.57999999999999996"/>
    <n v="0.93"/>
    <n v="0.55000000000000004"/>
    <n v="0.31"/>
    <n v="0.73"/>
    <n v="0.73"/>
    <n v="0.93"/>
    <n v="0.6"/>
    <n v="0.57999999999999996"/>
    <n v="0.86"/>
    <n v="0.92"/>
    <n v="1"/>
    <n v="0.57999999999999996"/>
    <n v="0.28000000000000003"/>
    <n v="28"/>
    <n v="0"/>
    <n v="7"/>
    <n v="29"/>
    <n v="31"/>
    <n v="29"/>
    <n v="17"/>
    <n v="20"/>
    <n v="0"/>
    <n v="13"/>
    <n v="9"/>
    <n v="1"/>
    <n v="0"/>
    <n v="10"/>
    <n v="9"/>
    <n v="0"/>
    <n v="27"/>
    <n v="29"/>
    <n v="28"/>
    <n v="13"/>
    <n v="0"/>
    <n v="24"/>
    <n v="25"/>
    <n v="0"/>
    <n v="15"/>
    <n v="19"/>
    <n v="0"/>
    <n v="0"/>
    <n v="6"/>
    <n v="0"/>
    <n v="12"/>
    <n v="4"/>
    <n v="23"/>
    <n v="2"/>
    <n v="0"/>
    <n v="0"/>
    <n v="17"/>
    <n v="12"/>
    <n v="9"/>
    <n v="12"/>
    <x v="2"/>
  </r>
  <r>
    <x v="342"/>
    <x v="11"/>
    <x v="7"/>
    <n v="480"/>
    <n v="113"/>
    <n v="113"/>
    <n v="114"/>
    <n v="137"/>
    <n v="0"/>
    <n v="0.3"/>
    <n v="0.73"/>
    <n v="0.9"/>
    <n v="0.83000000000000007"/>
    <n v="0.67"/>
    <n v="0.72"/>
    <n v="0.71"/>
    <n v="0.48"/>
    <n v="0.57999999999999996"/>
    <n v="0.68"/>
    <n v="0.89"/>
    <n v="0.35000000000000003"/>
    <n v="0.91"/>
    <n v="0.71"/>
    <n v="0.55000000000000004"/>
    <n v="0.91"/>
    <n v="0.94000000000000006"/>
    <n v="17"/>
    <n v="25"/>
    <n v="1"/>
    <n v="0"/>
    <n v="15"/>
    <n v="21"/>
    <n v="0"/>
    <n v="4"/>
    <n v="24"/>
    <n v="6"/>
    <n v="3"/>
    <n v="5"/>
    <n v="5"/>
    <n v="24"/>
    <n v="19"/>
    <n v="13"/>
    <n v="13"/>
    <n v="27"/>
    <n v="31"/>
    <n v="0"/>
    <n v="10"/>
    <n v="16"/>
    <n v="23"/>
    <n v="7"/>
    <n v="14"/>
    <n v="22"/>
    <n v="10"/>
    <n v="0"/>
    <n v="0"/>
    <n v="12"/>
    <n v="20"/>
    <n v="0"/>
    <n v="9"/>
    <n v="15"/>
    <n v="28"/>
    <n v="9"/>
    <n v="11"/>
    <n v="0"/>
    <n v="9"/>
    <n v="12"/>
    <x v="2"/>
  </r>
  <r>
    <x v="343"/>
    <x v="11"/>
    <x v="8"/>
    <n v="510"/>
    <n v="102"/>
    <n v="146"/>
    <n v="169"/>
    <n v="66"/>
    <n v="0"/>
    <n v="0.92"/>
    <n v="0.57999999999999996"/>
    <n v="0.26"/>
    <n v="0.70000000000000007"/>
    <n v="0.86"/>
    <n v="0.49"/>
    <n v="0.73"/>
    <n v="0.89"/>
    <n v="0.8"/>
    <n v="0.75"/>
    <n v="0.79"/>
    <n v="0.87"/>
    <n v="0.99"/>
    <n v="0.75"/>
    <n v="0.70000000000000007"/>
    <n v="0.59"/>
    <n v="0.4"/>
    <n v="24"/>
    <n v="16"/>
    <n v="32"/>
    <n v="2"/>
    <n v="0"/>
    <n v="26"/>
    <n v="0"/>
    <n v="21"/>
    <n v="11"/>
    <n v="14"/>
    <n v="27"/>
    <n v="7"/>
    <n v="30"/>
    <n v="10"/>
    <n v="0"/>
    <n v="11"/>
    <n v="0"/>
    <n v="0"/>
    <n v="8"/>
    <n v="0"/>
    <n v="4"/>
    <n v="4"/>
    <n v="9"/>
    <n v="34"/>
    <n v="8"/>
    <n v="20"/>
    <n v="32"/>
    <n v="5"/>
    <n v="27"/>
    <n v="26"/>
    <n v="21"/>
    <n v="20"/>
    <n v="5"/>
    <n v="8"/>
    <n v="18"/>
    <n v="17"/>
    <n v="0"/>
    <n v="13"/>
    <n v="0"/>
    <n v="0"/>
    <x v="2"/>
  </r>
  <r>
    <x v="344"/>
    <x v="11"/>
    <x v="9"/>
    <n v="600"/>
    <n v="107"/>
    <n v="143"/>
    <n v="208"/>
    <n v="109"/>
    <n v="0"/>
    <n v="0.76"/>
    <n v="0.87"/>
    <n v="0.99"/>
    <n v="0.23"/>
    <n v="0.62"/>
    <n v="0.96"/>
    <n v="0.53"/>
    <n v="0.78"/>
    <n v="0.74"/>
    <n v="0.87"/>
    <n v="0.74"/>
    <n v="0.96"/>
    <n v="0.89"/>
    <n v="0.36"/>
    <n v="0.9"/>
    <n v="0.45"/>
    <n v="0.83000000000000007"/>
    <n v="1"/>
    <n v="0"/>
    <n v="26"/>
    <n v="0"/>
    <n v="12"/>
    <n v="33"/>
    <n v="17"/>
    <n v="23"/>
    <n v="28"/>
    <n v="3"/>
    <n v="33"/>
    <n v="13"/>
    <n v="34"/>
    <n v="20"/>
    <n v="9"/>
    <n v="5"/>
    <n v="13"/>
    <n v="0"/>
    <n v="7"/>
    <n v="8"/>
    <n v="20"/>
    <n v="35"/>
    <n v="19"/>
    <n v="11"/>
    <n v="12"/>
    <n v="40"/>
    <n v="1"/>
    <n v="21"/>
    <n v="15"/>
    <n v="34"/>
    <n v="18"/>
    <n v="0"/>
    <n v="0"/>
    <n v="5"/>
    <n v="33"/>
    <n v="24"/>
    <n v="3"/>
    <n v="12"/>
    <n v="0"/>
    <n v="12"/>
    <x v="2"/>
  </r>
  <r>
    <x v="345"/>
    <x v="11"/>
    <x v="10"/>
    <n v="640"/>
    <n v="171"/>
    <n v="152"/>
    <n v="187"/>
    <n v="130"/>
    <n v="0"/>
    <n v="0.86"/>
    <n v="0.43"/>
    <n v="0.5"/>
    <n v="0.99"/>
    <n v="0.8"/>
    <n v="0.8"/>
    <n v="0.94000000000000006"/>
    <n v="0.85"/>
    <n v="0.66"/>
    <n v="0.64"/>
    <n v="0.81"/>
    <n v="0.82000000000000006"/>
    <n v="0.98"/>
    <n v="0.95000000000000007"/>
    <n v="0.33"/>
    <n v="0.42"/>
    <n v="0.78"/>
    <n v="1"/>
    <n v="24"/>
    <n v="38"/>
    <n v="23"/>
    <n v="0"/>
    <n v="5"/>
    <n v="18"/>
    <n v="35"/>
    <n v="0"/>
    <n v="8"/>
    <n v="0"/>
    <n v="0"/>
    <n v="38"/>
    <n v="28"/>
    <n v="4"/>
    <n v="0"/>
    <n v="27"/>
    <n v="15"/>
    <n v="15"/>
    <n v="3"/>
    <n v="8"/>
    <n v="29"/>
    <n v="0"/>
    <n v="10"/>
    <n v="27"/>
    <n v="36"/>
    <n v="13"/>
    <n v="0"/>
    <n v="28"/>
    <n v="36"/>
    <n v="23"/>
    <n v="22"/>
    <n v="2"/>
    <n v="42"/>
    <n v="42"/>
    <n v="21"/>
    <n v="10"/>
    <n v="9"/>
    <n v="0"/>
    <n v="0"/>
    <x v="2"/>
  </r>
  <r>
    <x v="346"/>
    <x v="11"/>
    <x v="11"/>
    <n v="640"/>
    <n v="178"/>
    <n v="171"/>
    <n v="164"/>
    <n v="127"/>
    <n v="0"/>
    <n v="0.88"/>
    <n v="0.21"/>
    <n v="0.72"/>
    <n v="0.93"/>
    <n v="0.68"/>
    <n v="0.8"/>
    <n v="0.73"/>
    <n v="0.61"/>
    <n v="0.53"/>
    <n v="0.96"/>
    <n v="0.72"/>
    <n v="0.3"/>
    <n v="0.87"/>
    <n v="0.88"/>
    <n v="0.4"/>
    <n v="0.77"/>
    <n v="0.9"/>
    <n v="6"/>
    <n v="8"/>
    <n v="22"/>
    <n v="27"/>
    <n v="15"/>
    <n v="39"/>
    <n v="0"/>
    <n v="28"/>
    <n v="12"/>
    <n v="14"/>
    <n v="0"/>
    <n v="32"/>
    <n v="4"/>
    <n v="38"/>
    <n v="35"/>
    <n v="0"/>
    <n v="18"/>
    <n v="0"/>
    <n v="0"/>
    <n v="0"/>
    <n v="4"/>
    <n v="0"/>
    <n v="12"/>
    <n v="39"/>
    <n v="12"/>
    <n v="18"/>
    <n v="38"/>
    <n v="19"/>
    <n v="0"/>
    <n v="22"/>
    <n v="0"/>
    <n v="12"/>
    <n v="29"/>
    <n v="8"/>
    <n v="26"/>
    <n v="13"/>
    <n v="7"/>
    <n v="39"/>
    <n v="42"/>
    <n v="2"/>
    <x v="2"/>
  </r>
  <r>
    <x v="347"/>
    <x v="11"/>
    <x v="12"/>
    <n v="650"/>
    <n v="164"/>
    <n v="82"/>
    <n v="212"/>
    <n v="151"/>
    <n v="0"/>
    <n v="0.45"/>
    <n v="0.71"/>
    <n v="0.99"/>
    <n v="0.6"/>
    <n v="0.86"/>
    <n v="0.8"/>
    <n v="0.57000000000000006"/>
    <n v="0.99"/>
    <n v="0.69000000000000006"/>
    <n v="0.68"/>
    <n v="0.65"/>
    <n v="0.92"/>
    <n v="0.87"/>
    <n v="0.77"/>
    <n v="0.9"/>
    <n v="0.57000000000000006"/>
    <n v="0.38"/>
    <n v="0"/>
    <n v="39"/>
    <n v="5"/>
    <n v="0"/>
    <n v="0"/>
    <n v="0"/>
    <n v="38"/>
    <n v="0"/>
    <n v="0"/>
    <n v="0"/>
    <n v="41"/>
    <n v="18"/>
    <n v="33"/>
    <n v="0"/>
    <n v="39"/>
    <n v="27"/>
    <n v="2"/>
    <n v="2"/>
    <n v="30"/>
    <n v="0"/>
    <n v="5"/>
    <n v="0"/>
    <n v="42"/>
    <n v="0"/>
    <n v="20"/>
    <n v="18"/>
    <n v="37"/>
    <n v="24"/>
    <n v="37"/>
    <n v="29"/>
    <n v="8"/>
    <n v="32"/>
    <n v="0"/>
    <n v="34"/>
    <n v="8"/>
    <n v="0"/>
    <n v="5"/>
    <n v="38"/>
    <n v="0"/>
    <n v="39"/>
    <x v="2"/>
  </r>
  <r>
    <x v="348"/>
    <x v="11"/>
    <x v="13"/>
    <n v="670"/>
    <n v="111"/>
    <n v="239"/>
    <n v="131"/>
    <n v="176"/>
    <n v="0"/>
    <n v="0.99"/>
    <n v="0.71"/>
    <n v="0.87"/>
    <n v="0.53"/>
    <n v="0.38"/>
    <n v="0.2"/>
    <n v="0.63"/>
    <n v="0.76"/>
    <n v="0.98"/>
    <n v="0.68"/>
    <n v="0.89"/>
    <n v="0.54"/>
    <n v="0.89"/>
    <n v="0.75"/>
    <n v="0.86"/>
    <n v="0.36"/>
    <n v="0.94000000000000006"/>
    <n v="30"/>
    <n v="43"/>
    <n v="43"/>
    <n v="28"/>
    <n v="44"/>
    <n v="29"/>
    <n v="0"/>
    <n v="1"/>
    <n v="21"/>
    <n v="0"/>
    <n v="13"/>
    <n v="0"/>
    <n v="41"/>
    <n v="37"/>
    <n v="37"/>
    <n v="16"/>
    <n v="0"/>
    <n v="11"/>
    <n v="34"/>
    <n v="0"/>
    <n v="0"/>
    <n v="42"/>
    <n v="33"/>
    <n v="16"/>
    <n v="40"/>
    <n v="0"/>
    <n v="0"/>
    <n v="0"/>
    <n v="0"/>
    <n v="0"/>
    <n v="33"/>
    <n v="0"/>
    <n v="0"/>
    <n v="9"/>
    <n v="15"/>
    <n v="27"/>
    <n v="25"/>
    <n v="0"/>
    <n v="2"/>
    <n v="0"/>
    <x v="2"/>
  </r>
  <r>
    <x v="349"/>
    <x v="11"/>
    <x v="14"/>
    <n v="760"/>
    <n v="186"/>
    <n v="219"/>
    <n v="232"/>
    <n v="123"/>
    <n v="0"/>
    <n v="0.79"/>
    <n v="0.33"/>
    <n v="0.93"/>
    <n v="0.9"/>
    <n v="0.64"/>
    <n v="0.41000000000000003"/>
    <n v="0.1"/>
    <n v="0.64"/>
    <n v="0.63"/>
    <n v="0.89"/>
    <n v="0.61"/>
    <n v="1"/>
    <n v="0.28999999999999998"/>
    <n v="0.54"/>
    <n v="0.93"/>
    <n v="0.74"/>
    <n v="0.83000000000000007"/>
    <n v="0"/>
    <n v="36"/>
    <n v="0"/>
    <n v="41"/>
    <n v="0"/>
    <n v="7"/>
    <n v="0"/>
    <n v="42"/>
    <n v="45"/>
    <n v="48"/>
    <n v="0"/>
    <n v="6"/>
    <n v="0"/>
    <n v="44"/>
    <n v="18"/>
    <n v="10"/>
    <n v="4"/>
    <n v="10"/>
    <n v="0"/>
    <n v="31"/>
    <n v="46"/>
    <n v="40"/>
    <n v="13"/>
    <n v="31"/>
    <n v="10"/>
    <n v="37"/>
    <n v="9"/>
    <n v="3"/>
    <n v="10"/>
    <n v="33"/>
    <n v="0"/>
    <n v="10"/>
    <n v="19"/>
    <n v="44"/>
    <n v="15"/>
    <n v="42"/>
    <n v="38"/>
    <n v="0"/>
    <n v="18"/>
    <n v="0"/>
    <x v="2"/>
  </r>
  <r>
    <x v="350"/>
    <x v="11"/>
    <x v="15"/>
    <n v="790"/>
    <n v="134"/>
    <n v="263"/>
    <n v="179"/>
    <n v="166"/>
    <n v="0"/>
    <n v="0.97"/>
    <n v="0.49"/>
    <n v="0.86"/>
    <n v="0.72"/>
    <n v="0.66"/>
    <n v="0.6"/>
    <n v="0.87"/>
    <n v="0.76"/>
    <n v="0.63"/>
    <n v="0.78"/>
    <n v="1"/>
    <n v="0.46"/>
    <n v="0.36"/>
    <n v="0.9"/>
    <n v="0.75"/>
    <n v="0.92"/>
    <n v="0.81"/>
    <n v="42"/>
    <n v="28"/>
    <n v="0"/>
    <n v="1"/>
    <n v="46"/>
    <n v="47"/>
    <n v="46"/>
    <n v="17"/>
    <n v="36"/>
    <n v="0"/>
    <n v="48"/>
    <n v="0"/>
    <n v="0"/>
    <n v="11"/>
    <n v="52"/>
    <n v="21"/>
    <n v="0"/>
    <n v="30"/>
    <n v="12"/>
    <n v="40"/>
    <n v="0"/>
    <n v="0"/>
    <n v="15"/>
    <n v="43"/>
    <n v="0"/>
    <n v="9"/>
    <n v="47"/>
    <n v="21"/>
    <n v="20"/>
    <n v="24"/>
    <n v="12"/>
    <n v="0"/>
    <n v="35"/>
    <n v="0"/>
    <n v="2"/>
    <n v="6"/>
    <n v="52"/>
    <n v="0"/>
    <n v="7"/>
    <n v="20"/>
    <x v="2"/>
  </r>
  <r>
    <x v="351"/>
    <x v="11"/>
    <x v="16"/>
    <n v="790"/>
    <n v="133"/>
    <n v="190"/>
    <n v="234"/>
    <n v="225"/>
    <n v="0"/>
    <n v="0.93"/>
    <n v="0.78"/>
    <n v="0.61"/>
    <n v="0.8"/>
    <n v="0.25"/>
    <n v="0.86"/>
    <n v="0.65"/>
    <n v="0.76"/>
    <n v="0.74"/>
    <n v="0.42"/>
    <n v="0.23"/>
    <n v="0.88"/>
    <n v="1"/>
    <n v="0.33"/>
    <n v="0.77"/>
    <n v="0.46"/>
    <n v="0.87"/>
    <n v="28"/>
    <n v="6"/>
    <n v="28"/>
    <n v="0"/>
    <n v="47"/>
    <n v="14"/>
    <n v="30"/>
    <n v="24"/>
    <n v="8"/>
    <n v="5"/>
    <n v="8"/>
    <n v="16"/>
    <n v="25"/>
    <n v="25"/>
    <n v="32"/>
    <n v="20"/>
    <n v="16"/>
    <n v="21"/>
    <n v="24"/>
    <n v="46"/>
    <n v="39"/>
    <n v="29"/>
    <n v="20"/>
    <n v="0"/>
    <n v="34"/>
    <n v="2"/>
    <n v="22"/>
    <n v="29"/>
    <n v="17"/>
    <n v="42"/>
    <n v="0"/>
    <n v="3"/>
    <n v="6"/>
    <n v="7"/>
    <n v="16"/>
    <n v="46"/>
    <n v="7"/>
    <n v="0"/>
    <n v="48"/>
    <n v="0"/>
    <x v="2"/>
  </r>
  <r>
    <x v="352"/>
    <x v="11"/>
    <x v="17"/>
    <n v="800"/>
    <n v="192"/>
    <n v="187"/>
    <n v="169"/>
    <n v="203"/>
    <n v="0"/>
    <n v="0.55000000000000004"/>
    <n v="0.81"/>
    <n v="0.76"/>
    <n v="0.91"/>
    <n v="0.28000000000000003"/>
    <n v="0.62"/>
    <n v="0.77"/>
    <n v="0.61"/>
    <n v="0.89"/>
    <n v="0.66"/>
    <n v="0.86"/>
    <n v="0.45"/>
    <n v="0.78"/>
    <n v="0.97"/>
    <n v="0.57000000000000006"/>
    <n v="0.96"/>
    <n v="0.89"/>
    <n v="11"/>
    <n v="0"/>
    <n v="0"/>
    <n v="51"/>
    <n v="0"/>
    <n v="0"/>
    <n v="27"/>
    <n v="47"/>
    <n v="51"/>
    <n v="0"/>
    <n v="49"/>
    <n v="0"/>
    <n v="47"/>
    <n v="53"/>
    <n v="0"/>
    <n v="0"/>
    <n v="0"/>
    <n v="32"/>
    <n v="53"/>
    <n v="18"/>
    <n v="0"/>
    <n v="0"/>
    <n v="24"/>
    <n v="41"/>
    <n v="0"/>
    <n v="19"/>
    <n v="28"/>
    <n v="35"/>
    <n v="22"/>
    <n v="0"/>
    <n v="10"/>
    <n v="10"/>
    <n v="7"/>
    <n v="46"/>
    <n v="53"/>
    <n v="19"/>
    <n v="0"/>
    <n v="30"/>
    <n v="4"/>
    <n v="13"/>
    <x v="2"/>
  </r>
  <r>
    <x v="353"/>
    <x v="11"/>
    <x v="18"/>
    <n v="820.00000000000011"/>
    <n v="70"/>
    <n v="250"/>
    <n v="198.00000000000011"/>
    <n v="273"/>
    <n v="0"/>
    <n v="0.8"/>
    <n v="0.5"/>
    <n v="0.83000000000000007"/>
    <n v="0.92"/>
    <n v="0.2"/>
    <n v="0.98"/>
    <n v="0.47000000000000003"/>
    <n v="0.63"/>
    <n v="0.65"/>
    <n v="0.85"/>
    <n v="0.79"/>
    <n v="0.57999999999999996"/>
    <n v="0.27"/>
    <n v="0.9"/>
    <n v="0.95000000000000007"/>
    <n v="0.86"/>
    <n v="1"/>
    <n v="0"/>
    <n v="33"/>
    <n v="0"/>
    <n v="46"/>
    <n v="33"/>
    <n v="54"/>
    <n v="28"/>
    <n v="18"/>
    <n v="28"/>
    <n v="10"/>
    <n v="29"/>
    <n v="0"/>
    <n v="18"/>
    <n v="53"/>
    <n v="41"/>
    <n v="48"/>
    <n v="47"/>
    <n v="25"/>
    <n v="1"/>
    <n v="40"/>
    <n v="0"/>
    <n v="31"/>
    <n v="9"/>
    <n v="0"/>
    <n v="44"/>
    <n v="12.000000000000114"/>
    <n v="39"/>
    <n v="0"/>
    <n v="42"/>
    <n v="21"/>
    <n v="32"/>
    <n v="9"/>
    <n v="0"/>
    <n v="0"/>
    <n v="0"/>
    <n v="0"/>
    <n v="9"/>
    <n v="3"/>
    <n v="17"/>
    <n v="0"/>
    <x v="2"/>
  </r>
  <r>
    <x v="354"/>
    <x v="11"/>
    <x v="19"/>
    <n v="820.00000000000011"/>
    <n v="157.00000000000011"/>
    <n v="251"/>
    <n v="242"/>
    <n v="157"/>
    <n v="0"/>
    <n v="0.8"/>
    <n v="0.63"/>
    <n v="0.77"/>
    <n v="0.24"/>
    <n v="0.9"/>
    <n v="0.71"/>
    <n v="0.62"/>
    <n v="0.57999999999999996"/>
    <n v="0.76"/>
    <n v="0.99"/>
    <n v="0.68"/>
    <n v="0.45"/>
    <n v="0.70000000000000007"/>
    <n v="0.96"/>
    <n v="0.4"/>
    <n v="0.99"/>
    <n v="0.70000000000000007"/>
    <n v="45"/>
    <n v="14"/>
    <n v="0"/>
    <n v="10"/>
    <n v="14"/>
    <n v="30"/>
    <n v="51"/>
    <n v="36"/>
    <n v="38"/>
    <n v="13"/>
    <n v="13"/>
    <n v="0"/>
    <n v="0"/>
    <n v="0"/>
    <n v="54"/>
    <n v="53"/>
    <n v="0"/>
    <n v="35"/>
    <n v="15"/>
    <n v="0"/>
    <n v="44"/>
    <n v="45"/>
    <n v="25"/>
    <n v="0"/>
    <n v="6"/>
    <n v="51"/>
    <n v="40"/>
    <n v="4"/>
    <n v="10"/>
    <n v="17"/>
    <n v="0"/>
    <n v="0"/>
    <n v="54"/>
    <n v="0"/>
    <n v="15"/>
    <n v="22"/>
    <n v="29.000000000000114"/>
    <n v="0"/>
    <n v="0"/>
    <n v="37"/>
    <x v="2"/>
  </r>
  <r>
    <x v="355"/>
    <x v="11"/>
    <x v="20"/>
    <n v="830.00000000000011"/>
    <n v="195"/>
    <n v="144"/>
    <n v="149.00000000000011"/>
    <n v="291"/>
    <n v="0"/>
    <n v="0.67"/>
    <n v="0.72"/>
    <n v="0.18"/>
    <n v="0.98"/>
    <n v="0.88"/>
    <n v="0.61"/>
    <n v="0.78"/>
    <n v="0.73"/>
    <n v="0.71"/>
    <n v="0.72"/>
    <n v="0.89"/>
    <n v="0.8"/>
    <n v="0.37"/>
    <n v="0.43"/>
    <n v="0.9"/>
    <n v="0.75"/>
    <n v="0.96"/>
    <n v="23"/>
    <n v="7"/>
    <n v="0"/>
    <n v="39"/>
    <n v="0"/>
    <n v="0"/>
    <n v="50"/>
    <n v="25"/>
    <n v="0"/>
    <n v="0"/>
    <n v="51"/>
    <n v="0"/>
    <n v="0"/>
    <n v="34"/>
    <n v="32"/>
    <n v="42"/>
    <n v="53"/>
    <n v="42"/>
    <n v="42"/>
    <n v="46"/>
    <n v="34"/>
    <n v="0"/>
    <n v="0"/>
    <n v="3"/>
    <n v="39"/>
    <n v="0"/>
    <n v="10"/>
    <n v="43"/>
    <n v="9"/>
    <n v="11.000000000000114"/>
    <n v="21"/>
    <n v="28"/>
    <n v="0"/>
    <n v="0"/>
    <n v="21"/>
    <n v="49"/>
    <n v="0"/>
    <n v="34"/>
    <n v="37"/>
    <n v="5"/>
    <x v="2"/>
  </r>
  <r>
    <x v="356"/>
    <x v="11"/>
    <x v="21"/>
    <n v="830.00000000000011"/>
    <n v="234"/>
    <n v="269"/>
    <n v="258.00000000000011"/>
    <n v="56"/>
    <n v="0"/>
    <n v="0.87"/>
    <n v="0.74"/>
    <n v="0.99"/>
    <n v="0.5"/>
    <n v="0.46"/>
    <n v="0.78"/>
    <n v="0.56000000000000005"/>
    <n v="0.68"/>
    <n v="0.70000000000000007"/>
    <n v="0.45"/>
    <n v="0.85"/>
    <n v="0.55000000000000004"/>
    <n v="0.97"/>
    <n v="0.78"/>
    <n v="0.97"/>
    <n v="0.35000000000000003"/>
    <n v="0.89"/>
    <n v="51"/>
    <n v="0"/>
    <n v="37"/>
    <n v="0"/>
    <n v="53"/>
    <n v="51"/>
    <n v="0"/>
    <n v="50"/>
    <n v="27"/>
    <n v="0"/>
    <n v="13"/>
    <n v="0"/>
    <n v="6"/>
    <n v="3"/>
    <n v="2"/>
    <n v="0"/>
    <n v="3"/>
    <n v="0"/>
    <n v="0"/>
    <n v="42"/>
    <n v="0"/>
    <n v="23"/>
    <n v="52"/>
    <n v="40"/>
    <n v="31.000000000000114"/>
    <n v="0"/>
    <n v="25"/>
    <n v="0"/>
    <n v="55"/>
    <n v="32"/>
    <n v="30"/>
    <n v="7"/>
    <n v="52"/>
    <n v="9"/>
    <n v="27"/>
    <n v="15"/>
    <n v="15"/>
    <n v="0"/>
    <n v="43"/>
    <n v="36"/>
    <x v="2"/>
  </r>
  <r>
    <x v="357"/>
    <x v="11"/>
    <x v="22"/>
    <n v="830.00000000000011"/>
    <n v="295"/>
    <n v="220.00000000000011"/>
    <n v="141"/>
    <n v="173"/>
    <n v="0"/>
    <n v="0.77"/>
    <n v="0.28000000000000003"/>
    <n v="0.52"/>
    <n v="0.84"/>
    <n v="0.95000000000000007"/>
    <n v="0.8"/>
    <n v="0.66"/>
    <n v="0.89"/>
    <n v="0.75"/>
    <n v="0.65"/>
    <n v="0.55000000000000004"/>
    <n v="0.81"/>
    <n v="0.86"/>
    <n v="0.35000000000000003"/>
    <n v="0.42"/>
    <n v="0.93"/>
    <n v="0.67"/>
    <n v="19"/>
    <n v="46"/>
    <n v="0"/>
    <n v="0"/>
    <n v="1.0000000000001137"/>
    <n v="29"/>
    <n v="39"/>
    <n v="54"/>
    <n v="32"/>
    <n v="0"/>
    <n v="1"/>
    <n v="0"/>
    <n v="0"/>
    <n v="47"/>
    <n v="18"/>
    <n v="36"/>
    <n v="27"/>
    <n v="33"/>
    <n v="8"/>
    <n v="4"/>
    <n v="35"/>
    <n v="18"/>
    <n v="0"/>
    <n v="0"/>
    <n v="31"/>
    <n v="6"/>
    <n v="24"/>
    <n v="7"/>
    <n v="5"/>
    <n v="15"/>
    <n v="26"/>
    <n v="49"/>
    <n v="44"/>
    <n v="17"/>
    <n v="49"/>
    <n v="21"/>
    <n v="47"/>
    <n v="11"/>
    <n v="1"/>
    <n v="30"/>
    <x v="2"/>
  </r>
  <r>
    <x v="358"/>
    <x v="11"/>
    <x v="23"/>
    <n v="860"/>
    <n v="192"/>
    <n v="280"/>
    <n v="181"/>
    <n v="207"/>
    <n v="1"/>
    <n v="0.93"/>
    <n v="0.81"/>
    <n v="0.75"/>
    <n v="0.56000000000000005"/>
    <n v="0.46"/>
    <n v="0.68"/>
    <n v="0.72"/>
    <n v="0.99"/>
    <n v="0.79"/>
    <n v="0.89"/>
    <n v="0.68"/>
    <n v="0.94000000000000006"/>
    <n v="0.84"/>
    <n v="0.56000000000000005"/>
    <n v="0.94000000000000006"/>
    <n v="0.5"/>
    <n v="0.4"/>
    <n v="0"/>
    <n v="0"/>
    <n v="3"/>
    <n v="52"/>
    <n v="57"/>
    <n v="0"/>
    <n v="55"/>
    <n v="55"/>
    <n v="28"/>
    <n v="30"/>
    <n v="0"/>
    <n v="47"/>
    <n v="49"/>
    <n v="47"/>
    <n v="0"/>
    <n v="1"/>
    <n v="50"/>
    <n v="9"/>
    <n v="0"/>
    <n v="4"/>
    <n v="0"/>
    <n v="0"/>
    <n v="26"/>
    <n v="0"/>
    <n v="55"/>
    <n v="0"/>
    <n v="42"/>
    <n v="24"/>
    <n v="30"/>
    <n v="4"/>
    <n v="36"/>
    <n v="0"/>
    <n v="21"/>
    <n v="0"/>
    <n v="50"/>
    <n v="16"/>
    <n v="37"/>
    <n v="0"/>
    <n v="32"/>
    <n v="0"/>
    <x v="2"/>
  </r>
  <r>
    <x v="359"/>
    <x v="11"/>
    <x v="24"/>
    <n v="870"/>
    <n v="198"/>
    <n v="265"/>
    <n v="191"/>
    <n v="173"/>
    <n v="1"/>
    <n v="0.77"/>
    <n v="0.57000000000000006"/>
    <n v="0.9"/>
    <n v="0.96"/>
    <n v="0.48"/>
    <n v="0.93"/>
    <n v="0.70000000000000007"/>
    <n v="0.67"/>
    <n v="0.65"/>
    <n v="0.62"/>
    <n v="1"/>
    <n v="0.9"/>
    <n v="0.91"/>
    <n v="0.6"/>
    <n v="0.9"/>
    <n v="0.27"/>
    <n v="0.46"/>
    <n v="20"/>
    <n v="11"/>
    <n v="0"/>
    <n v="18"/>
    <n v="55"/>
    <n v="17"/>
    <n v="36"/>
    <n v="56"/>
    <n v="35"/>
    <n v="17"/>
    <n v="43"/>
    <n v="17"/>
    <n v="4"/>
    <n v="0"/>
    <n v="0"/>
    <n v="54"/>
    <n v="24"/>
    <n v="14"/>
    <n v="46"/>
    <n v="14"/>
    <n v="24"/>
    <n v="18"/>
    <n v="44"/>
    <n v="5"/>
    <n v="29"/>
    <n v="11"/>
    <n v="38"/>
    <n v="2"/>
    <n v="16"/>
    <n v="4"/>
    <n v="26"/>
    <n v="9"/>
    <n v="27"/>
    <n v="1"/>
    <n v="35"/>
    <n v="0"/>
    <n v="24"/>
    <n v="42"/>
    <n v="13"/>
    <n v="21"/>
    <x v="2"/>
  </r>
  <r>
    <x v="360"/>
    <x v="11"/>
    <x v="25"/>
    <n v="890"/>
    <n v="190"/>
    <n v="220"/>
    <n v="175"/>
    <n v="305"/>
    <n v="0"/>
    <n v="0.39"/>
    <n v="0.93"/>
    <n v="0.54"/>
    <n v="0.74"/>
    <n v="0.82000000000000006"/>
    <n v="0.44"/>
    <n v="0.66"/>
    <n v="0.73"/>
    <n v="0.11"/>
    <n v="0.96"/>
    <n v="0.71"/>
    <n v="0.97"/>
    <n v="0.69000000000000006"/>
    <n v="0.57999999999999996"/>
    <n v="0.73"/>
    <n v="0.92"/>
    <n v="0.32"/>
    <n v="11"/>
    <n v="0"/>
    <n v="44"/>
    <n v="50"/>
    <n v="0"/>
    <n v="0"/>
    <n v="39"/>
    <n v="43"/>
    <n v="33"/>
    <n v="0"/>
    <n v="0"/>
    <n v="56"/>
    <n v="5"/>
    <n v="51"/>
    <n v="35"/>
    <n v="0"/>
    <n v="56"/>
    <n v="20"/>
    <n v="34"/>
    <n v="48"/>
    <n v="12"/>
    <n v="0"/>
    <n v="55"/>
    <n v="0"/>
    <n v="14"/>
    <n v="26"/>
    <n v="27"/>
    <n v="0"/>
    <n v="41"/>
    <n v="0"/>
    <n v="0"/>
    <n v="2"/>
    <n v="10"/>
    <n v="35"/>
    <n v="49"/>
    <n v="55"/>
    <n v="24"/>
    <n v="6"/>
    <n v="7"/>
    <n v="2"/>
    <x v="2"/>
  </r>
  <r>
    <x v="361"/>
    <x v="11"/>
    <x v="26"/>
    <n v="871"/>
    <n v="259"/>
    <n v="181"/>
    <n v="150"/>
    <n v="263"/>
    <n v="0"/>
    <n v="0.42"/>
    <n v="0.74"/>
    <n v="0.81"/>
    <n v="0.5"/>
    <n v="0.98"/>
    <n v="0.71"/>
    <n v="0.72"/>
    <n v="0.71"/>
    <n v="0.86"/>
    <n v="0.57999999999999996"/>
    <n v="0.6"/>
    <n v="0.8"/>
    <n v="0.28999999999999998"/>
    <n v="0.91"/>
    <n v="0.63"/>
    <n v="0.92"/>
    <n v="0.41000000000000003"/>
    <n v="6"/>
    <n v="0"/>
    <n v="46"/>
    <n v="0"/>
    <n v="0"/>
    <n v="52"/>
    <n v="0"/>
    <n v="30"/>
    <n v="37"/>
    <n v="10"/>
    <n v="18"/>
    <n v="0"/>
    <n v="24"/>
    <n v="0"/>
    <n v="53"/>
    <n v="28"/>
    <n v="28"/>
    <n v="33"/>
    <n v="56"/>
    <n v="41"/>
    <n v="15"/>
    <n v="10"/>
    <n v="55"/>
    <n v="35"/>
    <n v="0"/>
    <n v="0"/>
    <n v="1"/>
    <n v="34"/>
    <n v="0"/>
    <n v="0"/>
    <n v="5"/>
    <n v="50"/>
    <n v="22"/>
    <n v="43"/>
    <n v="0"/>
    <n v="13"/>
    <n v="57"/>
    <n v="23"/>
    <n v="13"/>
    <n v="33"/>
    <x v="2"/>
  </r>
  <r>
    <x v="362"/>
    <x v="11"/>
    <x v="27"/>
    <n v="865"/>
    <n v="238"/>
    <n v="230"/>
    <n v="247"/>
    <n v="137"/>
    <n v="0"/>
    <n v="0.92"/>
    <n v="0.9"/>
    <n v="0.56000000000000005"/>
    <n v="0.77"/>
    <n v="0.16"/>
    <n v="0.89"/>
    <n v="0.66"/>
    <n v="0.68"/>
    <n v="0.94000000000000006"/>
    <n v="0.6"/>
    <n v="0.5"/>
    <n v="0.3"/>
    <n v="0.56000000000000005"/>
    <n v="0.97"/>
    <n v="0.57999999999999996"/>
    <n v="0.9"/>
    <n v="0.74"/>
    <n v="30"/>
    <n v="15"/>
    <n v="25"/>
    <n v="24"/>
    <n v="54"/>
    <n v="0"/>
    <n v="7"/>
    <n v="2"/>
    <n v="16"/>
    <n v="57"/>
    <n v="13"/>
    <n v="9"/>
    <n v="11"/>
    <n v="22"/>
    <n v="12"/>
    <n v="0"/>
    <n v="18"/>
    <n v="45"/>
    <n v="1"/>
    <n v="19"/>
    <n v="28"/>
    <n v="0"/>
    <n v="30"/>
    <n v="0"/>
    <n v="46"/>
    <n v="23"/>
    <n v="12"/>
    <n v="46"/>
    <n v="41"/>
    <n v="21"/>
    <n v="13"/>
    <n v="51"/>
    <n v="10"/>
    <n v="3"/>
    <n v="52"/>
    <n v="19"/>
    <n v="37"/>
    <n v="39"/>
    <n v="0"/>
    <n v="14"/>
    <x v="2"/>
  </r>
  <r>
    <x v="363"/>
    <x v="11"/>
    <x v="28"/>
    <n v="829"/>
    <n v="152"/>
    <n v="146"/>
    <n v="286"/>
    <n v="211"/>
    <n v="0"/>
    <n v="0.83000000000000007"/>
    <n v="0.9"/>
    <n v="0.55000000000000004"/>
    <n v="0.35000000000000003"/>
    <n v="0.77"/>
    <n v="0.92"/>
    <n v="0.74"/>
    <n v="0.99"/>
    <n v="0.77"/>
    <n v="0.65"/>
    <n v="0.99"/>
    <n v="0.65"/>
    <n v="0.98"/>
    <n v="0.95000000000000007"/>
    <n v="0.43"/>
    <n v="0.38"/>
    <n v="0.73"/>
    <n v="0"/>
    <n v="26"/>
    <n v="42"/>
    <n v="3"/>
    <n v="0"/>
    <n v="24"/>
    <n v="0"/>
    <n v="0"/>
    <n v="0"/>
    <n v="51"/>
    <n v="34"/>
    <n v="24"/>
    <n v="29"/>
    <n v="42"/>
    <n v="15"/>
    <n v="47"/>
    <n v="0"/>
    <n v="0"/>
    <n v="54"/>
    <n v="0"/>
    <n v="12"/>
    <n v="19"/>
    <n v="54"/>
    <n v="3"/>
    <n v="0"/>
    <n v="45"/>
    <n v="26"/>
    <n v="53"/>
    <n v="52"/>
    <n v="22"/>
    <n v="0"/>
    <n v="6"/>
    <n v="3"/>
    <n v="49"/>
    <n v="53"/>
    <n v="25"/>
    <n v="0"/>
    <n v="0"/>
    <n v="3"/>
    <n v="13"/>
    <x v="2"/>
  </r>
  <r>
    <x v="364"/>
    <x v="11"/>
    <x v="29"/>
    <n v="822"/>
    <n v="223"/>
    <n v="149"/>
    <n v="173"/>
    <n v="262"/>
    <n v="0"/>
    <n v="0.74"/>
    <n v="0.54"/>
    <n v="0.83000000000000007"/>
    <n v="0.19"/>
    <n v="0.93"/>
    <n v="0.79"/>
    <n v="0.93"/>
    <n v="1"/>
    <n v="0.6"/>
    <n v="0.23"/>
    <n v="0.76"/>
    <n v="0.92"/>
    <n v="0.72"/>
    <n v="0.73"/>
    <n v="0.31"/>
    <n v="0.48"/>
    <n v="1"/>
    <n v="14"/>
    <n v="31"/>
    <n v="28"/>
    <n v="0"/>
    <n v="0"/>
    <n v="13"/>
    <n v="21"/>
    <n v="15"/>
    <n v="14"/>
    <n v="13"/>
    <n v="15"/>
    <n v="38"/>
    <n v="15"/>
    <n v="39"/>
    <n v="47"/>
    <n v="51"/>
    <n v="0"/>
    <n v="50"/>
    <n v="22"/>
    <n v="0"/>
    <n v="29"/>
    <n v="38"/>
    <n v="34"/>
    <n v="0"/>
    <n v="37"/>
    <n v="0"/>
    <n v="0"/>
    <n v="1"/>
    <n v="0"/>
    <n v="34"/>
    <n v="0"/>
    <n v="8"/>
    <n v="52"/>
    <n v="42"/>
    <n v="39"/>
    <n v="28"/>
    <n v="0"/>
    <n v="1"/>
    <n v="30"/>
    <n v="23"/>
    <x v="2"/>
  </r>
  <r>
    <x v="365"/>
    <x v="11"/>
    <x v="30"/>
    <n v="819"/>
    <n v="142"/>
    <n v="253"/>
    <n v="268"/>
    <n v="106"/>
    <n v="1"/>
    <n v="0.78"/>
    <n v="0.24"/>
    <n v="0.94000000000000006"/>
    <n v="0.63"/>
    <n v="0.89"/>
    <n v="0.66"/>
    <n v="0.63"/>
    <n v="0.75"/>
    <n v="0.39"/>
    <n v="0.88"/>
    <n v="0.86"/>
    <n v="0.75"/>
    <n v="0.42"/>
    <n v="0.79"/>
    <n v="0.86"/>
    <n v="0.56000000000000005"/>
    <n v="0.94000000000000006"/>
    <n v="46"/>
    <n v="34"/>
    <n v="50"/>
    <n v="38"/>
    <n v="10"/>
    <n v="5"/>
    <n v="4"/>
    <n v="13"/>
    <n v="28"/>
    <n v="25"/>
    <n v="50"/>
    <n v="0"/>
    <n v="0"/>
    <n v="24"/>
    <n v="3"/>
    <n v="7"/>
    <n v="24"/>
    <n v="11"/>
    <n v="37"/>
    <n v="0"/>
    <n v="54"/>
    <n v="18"/>
    <n v="22"/>
    <n v="4"/>
    <n v="35"/>
    <n v="26"/>
    <n v="34"/>
    <n v="33"/>
    <n v="0"/>
    <n v="42"/>
    <n v="8"/>
    <n v="16"/>
    <n v="8"/>
    <n v="48"/>
    <n v="15"/>
    <n v="5"/>
    <n v="31"/>
    <n v="5"/>
    <n v="6"/>
    <n v="0"/>
    <x v="2"/>
  </r>
  <r>
    <x v="0"/>
    <x v="0"/>
    <x v="0"/>
    <n v="388.80000000000007"/>
    <n v="131.20000000000002"/>
    <n v="141.60000000000002"/>
    <n v="70.400000000000006"/>
    <n v="45.6"/>
    <n v="1"/>
    <n v="0.38400000000000001"/>
    <n v="0.45600000000000007"/>
    <n v="0.56000000000000005"/>
    <n v="0.67200000000000004"/>
    <n v="0.76000000000000012"/>
    <n v="0.6080000000000001"/>
    <n v="0.72000000000000008"/>
    <n v="0.62400000000000011"/>
    <n v="8.0000000000000016E-2"/>
    <n v="0.47199999999999998"/>
    <n v="0.62400000000000011"/>
    <n v="0.71200000000000008"/>
    <n v="0.79200000000000004"/>
    <n v="0.68800000000000006"/>
    <n v="0.68800000000000006"/>
    <n v="0.63200000000000012"/>
    <n v="0.32000000000000006"/>
    <n v="19.200000000000003"/>
    <n v="0"/>
    <n v="3.2"/>
    <n v="40"/>
    <n v="26.400000000000002"/>
    <n v="4.8000000000000007"/>
    <n v="16"/>
    <n v="0"/>
    <n v="24"/>
    <n v="8"/>
    <n v="0"/>
    <n v="13.600000000000001"/>
    <n v="0"/>
    <n v="2.4000000000000004"/>
    <n v="18.400000000000002"/>
    <n v="0"/>
    <n v="9.6000000000000014"/>
    <n v="0.8"/>
    <n v="0"/>
    <n v="0.8"/>
    <n v="0"/>
    <n v="32"/>
    <n v="1.6"/>
    <n v="0.8"/>
    <n v="1.6"/>
    <n v="1.6"/>
    <n v="15.200000000000001"/>
    <n v="17.600000000000001"/>
    <n v="0"/>
    <n v="0"/>
    <n v="7.2"/>
    <n v="11.200000000000001"/>
    <n v="10.4"/>
    <n v="14.4"/>
    <n v="0"/>
    <n v="9.6000000000000014"/>
    <n v="8.8000000000000007"/>
    <n v="31.200000000000003"/>
    <n v="7.2"/>
    <n v="31.200000000000003"/>
    <x v="3"/>
  </r>
  <r>
    <x v="1"/>
    <x v="0"/>
    <x v="1"/>
    <n v="320"/>
    <n v="69.600000000000009"/>
    <n v="91.2"/>
    <n v="56"/>
    <n v="103.20000000000002"/>
    <n v="0"/>
    <n v="0.32000000000000006"/>
    <n v="0.46399999999999997"/>
    <n v="0.28799999999999998"/>
    <n v="0.67200000000000004"/>
    <n v="0.68"/>
    <n v="0.64000000000000012"/>
    <n v="0.48799999999999999"/>
    <n v="0.62400000000000011"/>
    <n v="0.56799999999999995"/>
    <n v="0.12"/>
    <n v="0.54400000000000004"/>
    <n v="0.72000000000000008"/>
    <n v="0.72000000000000008"/>
    <n v="0.67200000000000004"/>
    <n v="0.21600000000000003"/>
    <n v="0.51200000000000001"/>
    <n v="0.56000000000000005"/>
    <n v="27.200000000000003"/>
    <n v="5.6000000000000005"/>
    <n v="16.8"/>
    <n v="0.8"/>
    <n v="16.8"/>
    <n v="8"/>
    <n v="0"/>
    <n v="0"/>
    <n v="0"/>
    <n v="16"/>
    <n v="0"/>
    <n v="13.600000000000001"/>
    <n v="17.600000000000001"/>
    <n v="0"/>
    <n v="0"/>
    <n v="10.4"/>
    <n v="21.6"/>
    <n v="2.4000000000000004"/>
    <n v="0.8"/>
    <n v="36.800000000000004"/>
    <n v="0"/>
    <n v="4"/>
    <n v="25.6"/>
    <n v="0"/>
    <n v="4.8000000000000007"/>
    <n v="8.8000000000000007"/>
    <n v="4"/>
    <n v="0"/>
    <n v="8"/>
    <n v="0.8"/>
    <n v="3.2"/>
    <n v="0"/>
    <n v="23.200000000000003"/>
    <n v="7.2"/>
    <n v="0"/>
    <n v="8.8000000000000007"/>
    <n v="15.200000000000001"/>
    <n v="0"/>
    <n v="3.2"/>
    <n v="8.8000000000000007"/>
    <x v="3"/>
  </r>
  <r>
    <x v="2"/>
    <x v="0"/>
    <x v="2"/>
    <n v="408.80000000000007"/>
    <n v="100"/>
    <n v="114.40000000000002"/>
    <n v="48"/>
    <n v="146.4"/>
    <n v="0"/>
    <n v="0.29599999999999999"/>
    <n v="0.6080000000000001"/>
    <n v="0.56799999999999995"/>
    <n v="0.68800000000000006"/>
    <n v="0.78400000000000003"/>
    <n v="0.45600000000000007"/>
    <n v="0.44800000000000006"/>
    <n v="0.48"/>
    <n v="0.78400000000000003"/>
    <n v="0.52"/>
    <n v="0.7360000000000001"/>
    <n v="0.77600000000000002"/>
    <n v="0.77600000000000002"/>
    <n v="0.68800000000000006"/>
    <n v="0.78400000000000003"/>
    <n v="0.34400000000000003"/>
    <n v="0.35200000000000004"/>
    <n v="32.800000000000004"/>
    <n v="27.200000000000003"/>
    <n v="12.8"/>
    <n v="0"/>
    <n v="4"/>
    <n v="11.200000000000001"/>
    <n v="20"/>
    <n v="0"/>
    <n v="0"/>
    <n v="6.4"/>
    <n v="2.4000000000000004"/>
    <n v="33.6"/>
    <n v="35.200000000000003"/>
    <n v="0"/>
    <n v="25.6"/>
    <n v="12"/>
    <n v="0"/>
    <n v="0"/>
    <n v="40"/>
    <n v="0"/>
    <n v="12"/>
    <n v="0"/>
    <n v="0"/>
    <n v="0"/>
    <n v="10.4"/>
    <n v="0"/>
    <n v="0"/>
    <n v="0"/>
    <n v="6.4"/>
    <n v="19.200000000000003"/>
    <n v="0"/>
    <n v="8"/>
    <n v="19.200000000000003"/>
    <n v="0"/>
    <n v="4"/>
    <n v="11.200000000000001"/>
    <n v="14.4"/>
    <n v="9.6000000000000014"/>
    <n v="12"/>
    <n v="21.6"/>
    <x v="3"/>
  </r>
  <r>
    <x v="3"/>
    <x v="0"/>
    <x v="3"/>
    <n v="374.40000000000003"/>
    <n v="132"/>
    <n v="107.2"/>
    <n v="70.400000000000006"/>
    <n v="64.800000000000011"/>
    <n v="0"/>
    <n v="0.25600000000000001"/>
    <n v="0.16000000000000003"/>
    <n v="0.48799999999999999"/>
    <n v="0.64000000000000012"/>
    <n v="0.72000000000000008"/>
    <n v="0.14399999999999999"/>
    <n v="0.63200000000000012"/>
    <n v="8.0000000000000016E-2"/>
    <n v="0.22400000000000003"/>
    <n v="0.72800000000000009"/>
    <n v="0.56799999999999995"/>
    <n v="0.34400000000000003"/>
    <n v="0.75200000000000011"/>
    <n v="0.33600000000000002"/>
    <n v="0.40800000000000003"/>
    <n v="0.77600000000000002"/>
    <n v="0.66400000000000015"/>
    <n v="15.200000000000001"/>
    <n v="3.2"/>
    <n v="3.2"/>
    <n v="0"/>
    <n v="5.6000000000000005"/>
    <n v="32.800000000000004"/>
    <n v="8"/>
    <n v="6.4"/>
    <n v="28"/>
    <n v="4.8000000000000007"/>
    <n v="30.400000000000002"/>
    <n v="2.4000000000000004"/>
    <n v="4.8000000000000007"/>
    <n v="8"/>
    <n v="13.600000000000001"/>
    <n v="28.8"/>
    <n v="0"/>
    <n v="0"/>
    <n v="3.2"/>
    <n v="4"/>
    <n v="0"/>
    <n v="11.200000000000001"/>
    <n v="8"/>
    <n v="0"/>
    <n v="0.8"/>
    <n v="0"/>
    <n v="19.200000000000003"/>
    <n v="20.8"/>
    <n v="10.4"/>
    <n v="0"/>
    <n v="9.6000000000000014"/>
    <n v="0.8"/>
    <n v="7.2"/>
    <n v="18.400000000000002"/>
    <n v="14.4"/>
    <n v="13.600000000000001"/>
    <n v="30.400000000000002"/>
    <n v="0"/>
    <n v="24"/>
    <n v="13.600000000000001"/>
    <x v="3"/>
  </r>
  <r>
    <x v="4"/>
    <x v="0"/>
    <x v="4"/>
    <n v="328"/>
    <n v="74.400000000000006"/>
    <n v="48.800000000000004"/>
    <n v="115.2"/>
    <n v="89.6"/>
    <n v="0"/>
    <n v="0.25600000000000001"/>
    <n v="0.43200000000000005"/>
    <n v="0.6160000000000001"/>
    <n v="0.64800000000000013"/>
    <n v="0.72800000000000009"/>
    <n v="0.74400000000000011"/>
    <n v="0.54400000000000004"/>
    <n v="0.47199999999999998"/>
    <n v="0.54400000000000004"/>
    <n v="0.78400000000000003"/>
    <n v="0.8"/>
    <n v="0.7360000000000001"/>
    <n v="0.71200000000000008"/>
    <n v="0.74400000000000011"/>
    <n v="0.70400000000000007"/>
    <n v="0.4"/>
    <n v="0.8"/>
    <n v="3.2"/>
    <n v="29.6"/>
    <n v="5.6000000000000005"/>
    <n v="9.6000000000000014"/>
    <n v="0"/>
    <n v="0"/>
    <n v="0"/>
    <n v="0"/>
    <n v="0"/>
    <n v="0.8"/>
    <n v="5.6000000000000458"/>
    <n v="6.4"/>
    <n v="0"/>
    <n v="0"/>
    <n v="14.4"/>
    <n v="12"/>
    <n v="12.8"/>
    <n v="4"/>
    <n v="6.4"/>
    <n v="33.6"/>
    <n v="0"/>
    <n v="2.4000000000000004"/>
    <n v="0"/>
    <n v="34.4"/>
    <n v="0"/>
    <n v="14.4"/>
    <n v="30.400000000000002"/>
    <n v="0"/>
    <n v="11.200000000000001"/>
    <n v="22.400000000000002"/>
    <n v="1.6"/>
    <n v="10.4"/>
    <n v="17.600000000000001"/>
    <n v="6.4"/>
    <n v="0"/>
    <n v="10.4"/>
    <n v="20.8"/>
    <n v="0"/>
    <n v="7.2"/>
    <n v="0"/>
    <x v="3"/>
  </r>
  <r>
    <x v="5"/>
    <x v="0"/>
    <x v="5"/>
    <n v="492.00000000000011"/>
    <n v="130.4"/>
    <n v="158.40000000000003"/>
    <n v="116.80000000000001"/>
    <n v="86.4"/>
    <n v="0"/>
    <n v="0.43200000000000005"/>
    <n v="0.4"/>
    <n v="0.64000000000000012"/>
    <n v="0.504"/>
    <n v="0.13600000000000001"/>
    <n v="0.7360000000000001"/>
    <n v="0.62400000000000011"/>
    <n v="0.58399999999999996"/>
    <n v="0.59199999999999997"/>
    <n v="0.60000000000000009"/>
    <n v="0.76800000000000002"/>
    <n v="0.64000000000000012"/>
    <n v="0.38400000000000001"/>
    <n v="0.30400000000000005"/>
    <n v="0.46399999999999997"/>
    <n v="0.71200000000000008"/>
    <n v="0.62400000000000011"/>
    <n v="43.2"/>
    <n v="0"/>
    <n v="4.8000000000000007"/>
    <n v="23.200000000000003"/>
    <n v="41.6"/>
    <n v="11.200000000000001"/>
    <n v="5.6000000000000005"/>
    <n v="0"/>
    <n v="28.8"/>
    <n v="0"/>
    <n v="21.6"/>
    <n v="7.2"/>
    <n v="8.8000000000000007"/>
    <n v="0"/>
    <n v="0"/>
    <n v="1.6"/>
    <n v="0"/>
    <n v="36.800000000000004"/>
    <n v="30.400000000000002"/>
    <n v="1.6"/>
    <n v="0.8"/>
    <n v="8.8000000000000007"/>
    <n v="18.400000000000002"/>
    <n v="4.8000000000000007"/>
    <n v="21.6"/>
    <n v="32"/>
    <n v="0"/>
    <n v="22.400000000000002"/>
    <n v="3.2"/>
    <n v="4.8000000000000007"/>
    <n v="11.200000000000001"/>
    <n v="13.600000000000001"/>
    <n v="20.8"/>
    <n v="0.8"/>
    <n v="0.8"/>
    <n v="34.4"/>
    <n v="34.4"/>
    <n v="0"/>
    <n v="2.4000000000000004"/>
    <n v="12"/>
    <x v="3"/>
  </r>
  <r>
    <x v="6"/>
    <x v="0"/>
    <x v="6"/>
    <n v="382.4"/>
    <n v="106.4"/>
    <n v="104"/>
    <n v="111.99999999999999"/>
    <n v="60"/>
    <n v="0"/>
    <n v="0.14399999999999999"/>
    <n v="0.4"/>
    <n v="0.59199999999999997"/>
    <n v="0.67200000000000004"/>
    <n v="0.72000000000000008"/>
    <n v="0.58399999999999996"/>
    <n v="0.56000000000000005"/>
    <n v="0.55200000000000005"/>
    <n v="0.52"/>
    <n v="0.70400000000000007"/>
    <n v="0.68"/>
    <n v="0.76800000000000002"/>
    <n v="0.72800000000000009"/>
    <n v="0.76800000000000002"/>
    <n v="0.72000000000000008"/>
    <n v="0.76800000000000002"/>
    <n v="0.31200000000000006"/>
    <n v="3.2"/>
    <n v="0"/>
    <n v="3.2"/>
    <n v="10.4"/>
    <n v="20"/>
    <n v="0"/>
    <n v="22.400000000000002"/>
    <n v="16"/>
    <n v="8.8000000000000007"/>
    <n v="20"/>
    <n v="0"/>
    <n v="0"/>
    <n v="9.6000000000000014"/>
    <n v="22.400000000000002"/>
    <n v="0"/>
    <n v="3.2"/>
    <n v="0"/>
    <n v="6.4"/>
    <n v="0"/>
    <n v="18.400000000000002"/>
    <n v="0"/>
    <n v="6.4"/>
    <n v="0.8"/>
    <n v="1.6"/>
    <n v="2.4000000000000004"/>
    <n v="0.8"/>
    <n v="37.6"/>
    <n v="40"/>
    <n v="17.600000000000001"/>
    <n v="4.8000000000000007"/>
    <n v="13.600000000000001"/>
    <n v="0"/>
    <n v="0"/>
    <n v="23.200000000000003"/>
    <n v="21.6"/>
    <n v="0"/>
    <n v="1.6"/>
    <n v="11.200000000000001"/>
    <n v="0.8"/>
    <n v="34.4"/>
    <x v="3"/>
  </r>
  <r>
    <x v="7"/>
    <x v="0"/>
    <x v="7"/>
    <n v="395.20000000000016"/>
    <n v="87.200000000000088"/>
    <n v="119.20000000000002"/>
    <n v="108"/>
    <n v="80.80000000000004"/>
    <n v="0"/>
    <n v="0.64000000000000012"/>
    <n v="0.40800000000000003"/>
    <n v="0.59199999999999997"/>
    <n v="0.65600000000000014"/>
    <n v="0.74400000000000011"/>
    <n v="0.44000000000000006"/>
    <n v="0.44000000000000006"/>
    <n v="0.52800000000000002"/>
    <n v="0.496"/>
    <n v="0.76000000000000012"/>
    <n v="0.8"/>
    <n v="0.24"/>
    <n v="0.7360000000000001"/>
    <n v="0.72000000000000008"/>
    <n v="0.72800000000000009"/>
    <n v="0.76800000000000002"/>
    <n v="0.47199999999999998"/>
    <n v="6.4"/>
    <n v="4.8000000000000007"/>
    <n v="18.400000000000002"/>
    <n v="5.6000000000000005"/>
    <n v="8"/>
    <n v="0"/>
    <n v="14.4"/>
    <n v="23.200000000000003"/>
    <n v="32"/>
    <n v="6.4"/>
    <n v="0"/>
    <n v="11.200000000000001"/>
    <n v="24.8"/>
    <n v="20.8"/>
    <n v="2.4000000000000004"/>
    <n v="13.600000000000001"/>
    <n v="2.4000000000000457"/>
    <n v="5.6000000000000005"/>
    <n v="0"/>
    <n v="0"/>
    <n v="4"/>
    <n v="1.6"/>
    <n v="0.8"/>
    <n v="2.4000000000000004"/>
    <n v="8.8000000000000007"/>
    <n v="32.800000000000004"/>
    <n v="24.8"/>
    <n v="0"/>
    <n v="0"/>
    <n v="32.800000000000004"/>
    <n v="3.2"/>
    <n v="0"/>
    <n v="28.000000000000092"/>
    <n v="34.4"/>
    <n v="3.2"/>
    <n v="0"/>
    <n v="0"/>
    <n v="12.8"/>
    <n v="5.6000000000000005"/>
    <n v="0"/>
    <x v="3"/>
  </r>
  <r>
    <x v="8"/>
    <x v="0"/>
    <x v="8"/>
    <n v="350.4000000000002"/>
    <n v="113.60000000000001"/>
    <n v="103.2"/>
    <n v="51.200000000000088"/>
    <n v="82.400000000000091"/>
    <n v="0"/>
    <n v="0.17600000000000002"/>
    <n v="0.496"/>
    <n v="0.64000000000000012"/>
    <n v="0.58399999999999996"/>
    <n v="0.76800000000000002"/>
    <n v="0.56000000000000005"/>
    <n v="0.12"/>
    <n v="0.60000000000000009"/>
    <n v="0.56799999999999995"/>
    <n v="0.64000000000000012"/>
    <n v="0.52800000000000002"/>
    <n v="0.42400000000000004"/>
    <n v="0.72000000000000008"/>
    <n v="0.78400000000000003"/>
    <n v="0.32800000000000007"/>
    <n v="0.68800000000000006"/>
    <n v="0.2"/>
    <n v="20"/>
    <n v="8.8000000000000007"/>
    <n v="0"/>
    <n v="25.6"/>
    <n v="8.8000000000000007"/>
    <n v="8.8000000000000007"/>
    <n v="0.8"/>
    <n v="4"/>
    <n v="4"/>
    <n v="22.400000000000002"/>
    <n v="0"/>
    <n v="20.8"/>
    <n v="9.600000000000092"/>
    <n v="0"/>
    <n v="4"/>
    <n v="0"/>
    <n v="0"/>
    <n v="10.4"/>
    <n v="0"/>
    <n v="37.6"/>
    <n v="11.200000000000001"/>
    <n v="2.4000000000000004"/>
    <n v="0"/>
    <n v="0"/>
    <n v="17.600000000000001"/>
    <n v="0"/>
    <n v="2.4000000000000004"/>
    <n v="0"/>
    <n v="17.60000000000009"/>
    <n v="0"/>
    <n v="16.8"/>
    <n v="6.4"/>
    <n v="14.4"/>
    <n v="39.200000000000003"/>
    <n v="9.6000000000000014"/>
    <n v="0"/>
    <n v="14.4"/>
    <n v="0"/>
    <n v="8.8000000000000007"/>
    <n v="4"/>
    <x v="3"/>
  </r>
  <r>
    <x v="9"/>
    <x v="0"/>
    <x v="9"/>
    <n v="409.6"/>
    <n v="122.39999999999999"/>
    <n v="58.4"/>
    <n v="115.19999999999999"/>
    <n v="113.60000000000002"/>
    <n v="0"/>
    <n v="0.76800000000000002"/>
    <n v="0.45600000000000007"/>
    <n v="0.56000000000000005"/>
    <n v="0.74400000000000011"/>
    <n v="0.77600000000000002"/>
    <n v="0.504"/>
    <n v="0.56000000000000005"/>
    <n v="0.59199999999999997"/>
    <n v="0.53600000000000003"/>
    <n v="0.62400000000000011"/>
    <n v="0.8"/>
    <n v="0.74400000000000011"/>
    <n v="0.78400000000000003"/>
    <n v="0.33600000000000002"/>
    <n v="0.76000000000000012"/>
    <n v="0.34400000000000003"/>
    <n v="0.22400000000000003"/>
    <n v="9.6000000000000014"/>
    <n v="10.4"/>
    <n v="2.4000000000000004"/>
    <n v="0"/>
    <n v="20"/>
    <n v="0"/>
    <n v="0"/>
    <n v="0"/>
    <n v="2.4000000000000004"/>
    <n v="13.600000000000001"/>
    <n v="7.2"/>
    <n v="13.600000000000001"/>
    <n v="15.200000000000001"/>
    <n v="0"/>
    <n v="8.8000000000000007"/>
    <n v="0"/>
    <n v="37.6"/>
    <n v="0"/>
    <n v="10.4"/>
    <n v="28"/>
    <n v="34.4"/>
    <n v="0"/>
    <n v="10.4"/>
    <n v="18.400000000000002"/>
    <n v="16.8"/>
    <n v="0"/>
    <n v="1.6"/>
    <n v="0"/>
    <n v="33.6"/>
    <n v="0"/>
    <n v="3.2"/>
    <n v="22.400000000000002"/>
    <n v="2.4000000000000004"/>
    <n v="24"/>
    <n v="17.600000000000001"/>
    <n v="0"/>
    <n v="0"/>
    <n v="12"/>
    <n v="12"/>
    <n v="28.8"/>
    <x v="3"/>
  </r>
  <r>
    <x v="10"/>
    <x v="0"/>
    <x v="10"/>
    <n v="332.00000000000011"/>
    <n v="54.400000000000006"/>
    <n v="96"/>
    <n v="96.8"/>
    <n v="84.800000000000097"/>
    <n v="0"/>
    <n v="0.28000000000000003"/>
    <n v="0.13600000000000001"/>
    <n v="0.43200000000000005"/>
    <n v="0.7360000000000001"/>
    <n v="0.4"/>
    <n v="0.58399999999999996"/>
    <n v="0.64000000000000012"/>
    <n v="0.48"/>
    <n v="0.48799999999999999"/>
    <n v="0.56799999999999995"/>
    <n v="0.14399999999999999"/>
    <n v="0.8"/>
    <n v="0.78400000000000003"/>
    <n v="0.77600000000000002"/>
    <n v="0.78400000000000003"/>
    <n v="0.63200000000000012"/>
    <n v="0.56799999999999995"/>
    <n v="0"/>
    <n v="12.8"/>
    <n v="0"/>
    <n v="7.2"/>
    <n v="1.6"/>
    <n v="19.200000000000003"/>
    <n v="30.400000000000002"/>
    <n v="14.4"/>
    <n v="4.8000000000000007"/>
    <n v="5.6000000000000005"/>
    <n v="0"/>
    <n v="25.6"/>
    <n v="22.400000000000002"/>
    <n v="0"/>
    <n v="18.400000000000002"/>
    <n v="6.4"/>
    <n v="9.6000000000000014"/>
    <n v="0"/>
    <n v="2.4000000000000909"/>
    <n v="0"/>
    <n v="11.200000000000001"/>
    <n v="0"/>
    <n v="1.6"/>
    <n v="0.8"/>
    <n v="20"/>
    <n v="11.200000000000001"/>
    <n v="21.6"/>
    <n v="17.600000000000001"/>
    <n v="12.8"/>
    <n v="0"/>
    <n v="4"/>
    <n v="1.6"/>
    <n v="18.400000000000002"/>
    <n v="9.6000000000000014"/>
    <n v="0"/>
    <n v="4"/>
    <n v="3.2"/>
    <n v="2.4000000000000004"/>
    <n v="8"/>
    <n v="3.2"/>
    <x v="3"/>
  </r>
  <r>
    <x v="11"/>
    <x v="0"/>
    <x v="11"/>
    <n v="350.4"/>
    <n v="126.4"/>
    <n v="86.4"/>
    <n v="64"/>
    <n v="73.599999999999994"/>
    <n v="0"/>
    <n v="0.67200000000000004"/>
    <n v="0.46399999999999997"/>
    <n v="0.2"/>
    <n v="0.72000000000000008"/>
    <n v="0.55200000000000005"/>
    <n v="0.6160000000000001"/>
    <n v="0.53600000000000003"/>
    <n v="0.60000000000000009"/>
    <n v="0.68"/>
    <n v="0.64000000000000012"/>
    <n v="0.72000000000000008"/>
    <n v="0.47199999999999998"/>
    <n v="0.8"/>
    <n v="0.60000000000000009"/>
    <n v="0.62400000000000011"/>
    <n v="0.71200000000000008"/>
    <n v="0.74400000000000011"/>
    <n v="0"/>
    <n v="33.6"/>
    <n v="1.6"/>
    <n v="4"/>
    <n v="0"/>
    <n v="24"/>
    <n v="0"/>
    <n v="8.8000000000000007"/>
    <n v="0"/>
    <n v="14.4"/>
    <n v="6.4"/>
    <n v="0"/>
    <n v="0"/>
    <n v="12.8"/>
    <n v="21.6"/>
    <n v="6.4"/>
    <n v="0"/>
    <n v="0"/>
    <n v="31.200000000000003"/>
    <n v="1.6"/>
    <n v="3.2"/>
    <n v="5.6000000000000005"/>
    <n v="6.4"/>
    <n v="8"/>
    <n v="12"/>
    <n v="15.200000000000001"/>
    <n v="2.4000000000000004"/>
    <n v="0.8"/>
    <n v="8.8000000000000007"/>
    <n v="1.6"/>
    <n v="6.4"/>
    <n v="20"/>
    <n v="4.8000000000000007"/>
    <n v="12"/>
    <n v="16"/>
    <n v="10.4"/>
    <n v="6.4"/>
    <n v="0"/>
    <n v="34.4"/>
    <n v="16"/>
    <x v="3"/>
  </r>
  <r>
    <x v="12"/>
    <x v="0"/>
    <x v="12"/>
    <n v="390.4"/>
    <n v="117.60000000000001"/>
    <n v="76.8"/>
    <n v="104"/>
    <n v="92"/>
    <n v="0"/>
    <n v="0.28000000000000003"/>
    <n v="0.72800000000000009"/>
    <n v="0.59199999999999997"/>
    <n v="0.70400000000000007"/>
    <n v="0.74400000000000011"/>
    <n v="0.48"/>
    <n v="0.45600000000000007"/>
    <n v="0.48"/>
    <n v="0.56799999999999995"/>
    <n v="0.56000000000000005"/>
    <n v="0.52"/>
    <n v="0.62400000000000011"/>
    <n v="0.33600000000000002"/>
    <n v="0.68800000000000006"/>
    <n v="8.0000000000000016E-2"/>
    <n v="0.71200000000000008"/>
    <n v="0.64800000000000013"/>
    <n v="10.4"/>
    <n v="8"/>
    <n v="0"/>
    <n v="0"/>
    <n v="8"/>
    <n v="13.600000000000001"/>
    <n v="12"/>
    <n v="0"/>
    <n v="24.8"/>
    <n v="0"/>
    <n v="4.8000000000000007"/>
    <n v="10.4"/>
    <n v="4"/>
    <n v="12"/>
    <n v="19.200000000000003"/>
    <n v="2.4000000000000004"/>
    <n v="12"/>
    <n v="8.8000000000000007"/>
    <n v="6.4"/>
    <n v="16.8"/>
    <n v="26.400000000000002"/>
    <n v="9.6000000000000014"/>
    <n v="0"/>
    <n v="11.200000000000001"/>
    <n v="5.6000000000000005"/>
    <n v="20.8"/>
    <n v="0"/>
    <n v="0"/>
    <n v="24.8"/>
    <n v="5.6000000000000005"/>
    <n v="19.200000000000003"/>
    <n v="29.6"/>
    <n v="9.6000000000000014"/>
    <n v="0"/>
    <n v="0"/>
    <n v="20.8"/>
    <n v="8"/>
    <n v="20"/>
    <n v="10.4"/>
    <n v="0"/>
    <x v="3"/>
  </r>
  <r>
    <x v="13"/>
    <x v="0"/>
    <x v="13"/>
    <n v="317.60000000000014"/>
    <n v="83.200000000000017"/>
    <n v="64.8"/>
    <n v="52.800000000000004"/>
    <n v="116.80000000000013"/>
    <n v="0"/>
    <n v="0.38400000000000001"/>
    <n v="0.55200000000000005"/>
    <n v="0.59199999999999997"/>
    <n v="0.58399999999999996"/>
    <n v="0.53600000000000003"/>
    <n v="0.44000000000000006"/>
    <n v="0.53600000000000003"/>
    <n v="0.62400000000000011"/>
    <n v="0.6160000000000001"/>
    <n v="0.54400000000000004"/>
    <n v="0.496"/>
    <n v="0.30400000000000005"/>
    <n v="0.22400000000000003"/>
    <n v="0.36000000000000004"/>
    <n v="0.77600000000000002"/>
    <n v="0.35200000000000004"/>
    <n v="0.8"/>
    <n v="9.6000000000000014"/>
    <n v="12.8"/>
    <n v="8.8000000000000007"/>
    <n v="0"/>
    <n v="0.8"/>
    <n v="9.6000000000000014"/>
    <n v="18.400000000000002"/>
    <n v="0"/>
    <n v="4"/>
    <n v="0.8"/>
    <n v="0"/>
    <n v="27.200000000000003"/>
    <n v="12"/>
    <n v="10.4"/>
    <n v="11.200000000000092"/>
    <n v="10.4"/>
    <n v="2.4000000000000004"/>
    <n v="20"/>
    <n v="7.2000000000000233"/>
    <n v="16"/>
    <n v="8"/>
    <n v="0"/>
    <n v="0"/>
    <n v="3.2"/>
    <n v="4.8000000000000007"/>
    <n v="0"/>
    <n v="5.6000000000000005"/>
    <n v="31.200000000000003"/>
    <n v="0"/>
    <n v="0"/>
    <n v="11.200000000000001"/>
    <n v="0"/>
    <n v="0.8"/>
    <n v="0"/>
    <n v="14.4"/>
    <n v="12.8"/>
    <n v="0"/>
    <n v="13.600000000000001"/>
    <n v="16.8"/>
    <n v="13.600000000000001"/>
    <x v="3"/>
  </r>
  <r>
    <x v="14"/>
    <x v="0"/>
    <x v="14"/>
    <n v="310.40000000000003"/>
    <n v="101.60000000000001"/>
    <n v="53.6"/>
    <n v="79.2"/>
    <n v="76"/>
    <n v="0"/>
    <n v="0.16000000000000003"/>
    <n v="0.26400000000000001"/>
    <n v="0.60000000000000009"/>
    <n v="0.6160000000000001"/>
    <n v="0.6160000000000001"/>
    <n v="0.2"/>
    <n v="0.60000000000000009"/>
    <n v="0.60000000000000009"/>
    <n v="0.48"/>
    <n v="0.504"/>
    <n v="0.78400000000000003"/>
    <n v="0.63200000000000012"/>
    <n v="0.65600000000000014"/>
    <n v="0.77600000000000002"/>
    <n v="0.59199999999999997"/>
    <n v="0.79200000000000004"/>
    <n v="0.31200000000000006"/>
    <n v="3.2"/>
    <n v="0.8"/>
    <n v="22.400000000000002"/>
    <n v="4.8000000000000007"/>
    <n v="4"/>
    <n v="6.4"/>
    <n v="2.4000000000000004"/>
    <n v="0"/>
    <n v="0"/>
    <n v="9.6000000000000014"/>
    <n v="0"/>
    <n v="0.8"/>
    <n v="6.4"/>
    <n v="18.400000000000002"/>
    <n v="0"/>
    <n v="20.8"/>
    <n v="0"/>
    <n v="1.6"/>
    <n v="28"/>
    <n v="0"/>
    <n v="6.4"/>
    <n v="0"/>
    <n v="7.2"/>
    <n v="0"/>
    <n v="20"/>
    <n v="0"/>
    <n v="10.4"/>
    <n v="2.4000000000000004"/>
    <n v="2.4000000000000004"/>
    <n v="30.400000000000002"/>
    <n v="21.6"/>
    <n v="1.6"/>
    <n v="0"/>
    <n v="24"/>
    <n v="8"/>
    <n v="2.4000000000000004"/>
    <n v="24.8"/>
    <n v="0"/>
    <n v="19.200000000000003"/>
    <n v="0"/>
    <x v="3"/>
  </r>
  <r>
    <x v="15"/>
    <x v="0"/>
    <x v="15"/>
    <n v="337.6"/>
    <n v="115.2"/>
    <n v="86.4"/>
    <n v="67.2"/>
    <n v="68.8"/>
    <n v="1"/>
    <n v="0.17600000000000002"/>
    <n v="0.15200000000000002"/>
    <n v="0.69600000000000006"/>
    <n v="0.32000000000000006"/>
    <n v="0.76000000000000012"/>
    <n v="0.32800000000000007"/>
    <n v="0.52800000000000002"/>
    <n v="0.44800000000000006"/>
    <n v="0.48"/>
    <n v="0.74400000000000011"/>
    <n v="0.52"/>
    <n v="0.6080000000000001"/>
    <n v="0.7360000000000001"/>
    <n v="0.70400000000000007"/>
    <n v="0.79200000000000004"/>
    <n v="0.35200000000000004"/>
    <n v="0.75200000000000011"/>
    <n v="9.6000000000000014"/>
    <n v="10.4"/>
    <n v="0"/>
    <n v="3.2"/>
    <n v="11.200000000000001"/>
    <n v="26.400000000000002"/>
    <n v="3.2"/>
    <n v="0"/>
    <n v="0"/>
    <n v="22.400000000000002"/>
    <n v="1.6"/>
    <n v="20.8"/>
    <n v="2.4000000000000004"/>
    <n v="5.6000000000000005"/>
    <n v="5.6000000000000005"/>
    <n v="0"/>
    <n v="8.8000000000000007"/>
    <n v="12"/>
    <n v="6.4"/>
    <n v="7.2"/>
    <n v="0"/>
    <n v="9.6000000000000014"/>
    <n v="0"/>
    <n v="4"/>
    <n v="0"/>
    <n v="18.400000000000002"/>
    <n v="8"/>
    <n v="0"/>
    <n v="0.8"/>
    <n v="26.400000000000002"/>
    <n v="5.6000000000000005"/>
    <n v="9.6000000000000014"/>
    <n v="6.4"/>
    <n v="19.200000000000003"/>
    <n v="15.200000000000001"/>
    <n v="4.8000000000000007"/>
    <n v="16.8"/>
    <n v="0.8"/>
    <n v="4.8000000000000007"/>
    <n v="32"/>
    <x v="3"/>
  </r>
  <r>
    <x v="16"/>
    <x v="0"/>
    <x v="16"/>
    <n v="445.60000000000008"/>
    <n v="108"/>
    <n v="148.80000000000004"/>
    <n v="115.19999999999999"/>
    <n v="73.600000000000009"/>
    <n v="0"/>
    <n v="0.47199999999999998"/>
    <n v="0.46399999999999997"/>
    <n v="0.66400000000000015"/>
    <n v="0.70400000000000007"/>
    <n v="0.72800000000000009"/>
    <n v="0.8"/>
    <n v="0.57599999999999996"/>
    <n v="0.48"/>
    <n v="0.57599999999999996"/>
    <n v="0.40800000000000003"/>
    <n v="0.29599999999999999"/>
    <n v="0.33600000000000002"/>
    <n v="0.43200000000000005"/>
    <n v="0.68"/>
    <n v="0.67200000000000004"/>
    <n v="0.75200000000000011"/>
    <n v="0.74400000000000011"/>
    <n v="4"/>
    <n v="0"/>
    <n v="0"/>
    <n v="0"/>
    <n v="20"/>
    <n v="12"/>
    <n v="40.800000000000004"/>
    <n v="26.400000000000002"/>
    <n v="27.200000000000003"/>
    <n v="18.400000000000002"/>
    <n v="12"/>
    <n v="1.6"/>
    <n v="0"/>
    <n v="19.200000000000003"/>
    <n v="8.8000000000000007"/>
    <n v="8"/>
    <n v="0"/>
    <n v="36"/>
    <n v="0"/>
    <n v="0"/>
    <n v="10.4"/>
    <n v="17.600000000000001"/>
    <n v="31.200000000000003"/>
    <n v="2.4000000000000004"/>
    <n v="36.800000000000004"/>
    <n v="13.600000000000001"/>
    <n v="1.6"/>
    <n v="0"/>
    <n v="0"/>
    <n v="1.6"/>
    <n v="0"/>
    <n v="22.400000000000002"/>
    <n v="34.4"/>
    <n v="0"/>
    <n v="5.6000000000000005"/>
    <n v="2.4000000000000004"/>
    <n v="5.6000000000000005"/>
    <n v="27.200000000000003"/>
    <n v="0"/>
    <n v="10.4"/>
    <x v="3"/>
  </r>
  <r>
    <x v="17"/>
    <x v="0"/>
    <x v="17"/>
    <n v="376.8"/>
    <n v="124.80000000000001"/>
    <n v="108.00000000000001"/>
    <n v="88.800000000000011"/>
    <n v="55.20000000000001"/>
    <n v="0"/>
    <n v="0.22400000000000003"/>
    <n v="0.69600000000000006"/>
    <n v="0.62400000000000011"/>
    <n v="0.504"/>
    <n v="0.72000000000000008"/>
    <n v="0.69600000000000006"/>
    <n v="0.48799999999999999"/>
    <n v="0.53600000000000003"/>
    <n v="0.54400000000000004"/>
    <n v="0.76800000000000002"/>
    <n v="0.6160000000000001"/>
    <n v="0.32800000000000007"/>
    <n v="0.77600000000000002"/>
    <n v="0.52800000000000002"/>
    <n v="0.78400000000000003"/>
    <n v="0.32000000000000006"/>
    <n v="0.2"/>
    <n v="31.200000000000003"/>
    <n v="5.6000000000000005"/>
    <n v="0"/>
    <n v="29.6"/>
    <n v="0"/>
    <n v="14.4"/>
    <n v="21.6"/>
    <n v="3.2"/>
    <n v="0"/>
    <n v="2.4000000000000004"/>
    <n v="0.8"/>
    <n v="4.8000000000000007"/>
    <n v="6.4"/>
    <n v="18.400000000000002"/>
    <n v="4.8000000000000007"/>
    <n v="15.200000000000001"/>
    <n v="0"/>
    <n v="3.2"/>
    <n v="0"/>
    <n v="2.4000000000000004"/>
    <n v="3.2"/>
    <n v="0"/>
    <n v="0"/>
    <n v="30.400000000000002"/>
    <n v="2.4000000000000004"/>
    <n v="17.600000000000001"/>
    <n v="9.6000000000000014"/>
    <n v="0"/>
    <n v="9.6000000000000014"/>
    <n v="16"/>
    <n v="17.600000000000001"/>
    <n v="16"/>
    <n v="4"/>
    <n v="3.2"/>
    <n v="5.6000000000000005"/>
    <n v="7.2"/>
    <n v="18.400000000000002"/>
    <n v="24"/>
    <n v="28.8"/>
    <n v="0"/>
    <x v="3"/>
  </r>
  <r>
    <x v="18"/>
    <x v="0"/>
    <x v="18"/>
    <n v="320.00000000000006"/>
    <n v="116.00000000000003"/>
    <n v="69.599999999999994"/>
    <n v="63.200000000000031"/>
    <n v="71.2"/>
    <n v="0"/>
    <n v="0.7360000000000001"/>
    <n v="0.16800000000000001"/>
    <n v="0.42400000000000004"/>
    <n v="0.64000000000000012"/>
    <n v="0.78400000000000003"/>
    <n v="0.77600000000000002"/>
    <n v="0.8"/>
    <n v="0.496"/>
    <n v="0.43200000000000005"/>
    <n v="0.52"/>
    <n v="0.56000000000000005"/>
    <n v="0.79200000000000004"/>
    <n v="0.78400000000000003"/>
    <n v="0.32000000000000006"/>
    <n v="0.56799999999999995"/>
    <n v="0.28799999999999998"/>
    <n v="0.33600000000000002"/>
    <n v="11.200000000000001"/>
    <n v="0"/>
    <n v="4"/>
    <n v="23.200000000000003"/>
    <n v="2.4000000000000004"/>
    <n v="4"/>
    <n v="0"/>
    <n v="0"/>
    <n v="19.200000000000003"/>
    <n v="5.6000000000000005"/>
    <n v="0"/>
    <n v="21.6"/>
    <n v="4.8000000000000007"/>
    <n v="0"/>
    <n v="16.8"/>
    <n v="8"/>
    <n v="0"/>
    <n v="1.6"/>
    <n v="18.400000000000002"/>
    <n v="0"/>
    <n v="0"/>
    <n v="0"/>
    <n v="8.8000000000000007"/>
    <n v="0"/>
    <n v="5.6000000000000005"/>
    <n v="14.4"/>
    <n v="4"/>
    <n v="0"/>
    <n v="6.4000000000000234"/>
    <n v="24"/>
    <n v="0"/>
    <n v="0"/>
    <n v="41.6"/>
    <n v="4.8000000000000007"/>
    <n v="0"/>
    <n v="22.400000000000002"/>
    <n v="18.400000000000002"/>
    <n v="19.200000000000003"/>
    <n v="9.6000000000000014"/>
    <n v="0"/>
    <x v="3"/>
  </r>
  <r>
    <x v="19"/>
    <x v="0"/>
    <x v="19"/>
    <n v="380.8"/>
    <n v="88"/>
    <n v="150.4"/>
    <n v="82.4"/>
    <n v="60"/>
    <n v="0"/>
    <n v="0.26400000000000001"/>
    <n v="0.128"/>
    <n v="0.6080000000000001"/>
    <n v="0.76000000000000012"/>
    <n v="0.37600000000000006"/>
    <n v="0.69600000000000006"/>
    <n v="0.68"/>
    <n v="0.53600000000000003"/>
    <n v="0.36800000000000005"/>
    <n v="0.72800000000000009"/>
    <n v="0.64800000000000013"/>
    <n v="0.20800000000000002"/>
    <n v="0.75200000000000011"/>
    <n v="0.63200000000000012"/>
    <n v="0.72000000000000008"/>
    <n v="0.68"/>
    <n v="0.59199999999999997"/>
    <n v="9.6000000000000014"/>
    <n v="15.200000000000001"/>
    <n v="3.2"/>
    <n v="28"/>
    <n v="44.800000000000004"/>
    <n v="16.8"/>
    <n v="29.6"/>
    <n v="0"/>
    <n v="1.6"/>
    <n v="1.6"/>
    <n v="7.2"/>
    <n v="25.6"/>
    <n v="4"/>
    <n v="1.6"/>
    <n v="6.4"/>
    <n v="14.4"/>
    <n v="0"/>
    <n v="0"/>
    <n v="8"/>
    <n v="0"/>
    <n v="8.8000000000000007"/>
    <n v="4.8000000000000007"/>
    <n v="9.6000000000000014"/>
    <n v="21.6"/>
    <n v="6.4"/>
    <n v="2.4000000000000004"/>
    <n v="2.4000000000000004"/>
    <n v="8"/>
    <n v="0"/>
    <n v="18.400000000000002"/>
    <n v="10.4"/>
    <n v="4.8000000000000007"/>
    <n v="32"/>
    <n v="0.8"/>
    <n v="4.8000000000000007"/>
    <n v="16.8"/>
    <n v="3.2"/>
    <n v="6.4"/>
    <n v="8.8000000000000007"/>
    <n v="0"/>
    <x v="3"/>
  </r>
  <r>
    <x v="20"/>
    <x v="0"/>
    <x v="20"/>
    <n v="440.8"/>
    <n v="109.6"/>
    <n v="124.00000000000003"/>
    <n v="83.2"/>
    <n v="124.00000000000001"/>
    <n v="0"/>
    <n v="0.24"/>
    <n v="0.53600000000000003"/>
    <n v="0.64000000000000012"/>
    <n v="0.67200000000000004"/>
    <n v="0.6160000000000001"/>
    <n v="0.71200000000000008"/>
    <n v="0.59199999999999997"/>
    <n v="0.32800000000000007"/>
    <n v="0.56799999999999995"/>
    <n v="0.60000000000000009"/>
    <n v="0.48"/>
    <n v="0.57599999999999996"/>
    <n v="0.68"/>
    <n v="0.6160000000000001"/>
    <n v="0.4"/>
    <n v="0.57599999999999996"/>
    <n v="0.25600000000000001"/>
    <n v="24.8"/>
    <n v="26.400000000000002"/>
    <n v="0"/>
    <n v="20"/>
    <n v="2.4000000000000004"/>
    <n v="3.2"/>
    <n v="4.8000000000000007"/>
    <n v="30.400000000000002"/>
    <n v="9.6000000000000014"/>
    <n v="2.4000000000000004"/>
    <n v="4.8000000000000007"/>
    <n v="12.8"/>
    <n v="8.8000000000000007"/>
    <n v="32.800000000000004"/>
    <n v="0"/>
    <n v="10.4"/>
    <n v="0"/>
    <n v="0"/>
    <n v="15.200000000000001"/>
    <n v="44"/>
    <n v="24"/>
    <n v="0"/>
    <n v="15.200000000000001"/>
    <n v="0"/>
    <n v="0"/>
    <n v="0"/>
    <n v="14.4"/>
    <n v="0"/>
    <n v="14.4"/>
    <n v="15.200000000000001"/>
    <n v="2.4000000000000004"/>
    <n v="0"/>
    <n v="19.200000000000003"/>
    <n v="1.6"/>
    <n v="28.8"/>
    <n v="0"/>
    <n v="9.6000000000000014"/>
    <n v="2.4000000000000004"/>
    <n v="24.8"/>
    <n v="20.8"/>
    <x v="3"/>
  </r>
  <r>
    <x v="21"/>
    <x v="0"/>
    <x v="21"/>
    <n v="392"/>
    <n v="98.4"/>
    <n v="98.4"/>
    <n v="61.6"/>
    <n v="133.6"/>
    <n v="0"/>
    <n v="0.68800000000000006"/>
    <n v="0.76000000000000012"/>
    <n v="0.64800000000000013"/>
    <n v="0.64000000000000012"/>
    <n v="0.16800000000000001"/>
    <n v="0.67200000000000004"/>
    <n v="0.504"/>
    <n v="0.59199999999999997"/>
    <n v="0.69600000000000006"/>
    <n v="0.71200000000000008"/>
    <n v="0.496"/>
    <n v="0.68800000000000006"/>
    <n v="0.68"/>
    <n v="0.58399999999999996"/>
    <n v="0.58399999999999996"/>
    <n v="0.53600000000000003"/>
    <n v="0.58399999999999996"/>
    <n v="0"/>
    <n v="25.6"/>
    <n v="25.6"/>
    <n v="0"/>
    <n v="0.8"/>
    <n v="13.600000000000001"/>
    <n v="11.200000000000001"/>
    <n v="15.200000000000001"/>
    <n v="6.4"/>
    <n v="0"/>
    <n v="2.4000000000000004"/>
    <n v="16"/>
    <n v="0"/>
    <n v="13.600000000000001"/>
    <n v="4.8000000000000007"/>
    <n v="28.8"/>
    <n v="16"/>
    <n v="34.4"/>
    <n v="16.8"/>
    <n v="3.2"/>
    <n v="10.4"/>
    <n v="6.4"/>
    <n v="7.2"/>
    <n v="0"/>
    <n v="0"/>
    <n v="17.600000000000001"/>
    <n v="7.2"/>
    <n v="0"/>
    <n v="12"/>
    <n v="0.8"/>
    <n v="8"/>
    <n v="0"/>
    <n v="0"/>
    <n v="12.8"/>
    <n v="13.600000000000001"/>
    <n v="16"/>
    <n v="20"/>
    <n v="0"/>
    <n v="0"/>
    <n v="28"/>
    <x v="3"/>
  </r>
  <r>
    <x v="22"/>
    <x v="0"/>
    <x v="22"/>
    <n v="342.40000000000032"/>
    <n v="74.400000000000006"/>
    <n v="65.600000000000094"/>
    <n v="116.80000000000018"/>
    <n v="85.6"/>
    <n v="0"/>
    <n v="0.47199999999999998"/>
    <n v="0.48"/>
    <n v="0.6080000000000001"/>
    <n v="0.7360000000000001"/>
    <n v="0.2"/>
    <n v="0.70400000000000007"/>
    <n v="0.52800000000000002"/>
    <n v="0.56000000000000005"/>
    <n v="0.248"/>
    <n v="0.60000000000000009"/>
    <n v="0.48799999999999999"/>
    <n v="0.37600000000000006"/>
    <n v="0.248"/>
    <n v="0.76000000000000012"/>
    <n v="0.78400000000000003"/>
    <n v="0.25600000000000001"/>
    <n v="0.72000000000000008"/>
    <n v="0"/>
    <n v="27.200000000000003"/>
    <n v="0"/>
    <n v="0"/>
    <n v="1.6"/>
    <n v="10.4"/>
    <n v="1.6"/>
    <n v="8"/>
    <n v="0"/>
    <n v="16.800000000000093"/>
    <n v="0"/>
    <n v="12.8"/>
    <n v="0"/>
    <n v="8"/>
    <n v="9.6000000000000014"/>
    <n v="13.600000000000001"/>
    <n v="16"/>
    <n v="0"/>
    <n v="0"/>
    <n v="25.6"/>
    <n v="0"/>
    <n v="7.2"/>
    <n v="29.6"/>
    <n v="22.400000000000002"/>
    <n v="8.8000000000000007"/>
    <n v="0"/>
    <n v="26.400000000000002"/>
    <n v="6.4000000000001824"/>
    <n v="13.600000000000001"/>
    <n v="2.4000000000000004"/>
    <n v="0"/>
    <n v="10.4"/>
    <n v="12.8"/>
    <n v="7.2"/>
    <n v="0"/>
    <n v="17.600000000000001"/>
    <n v="11.200000000000001"/>
    <n v="0"/>
    <n v="15.200000000000001"/>
    <n v="0"/>
    <x v="3"/>
  </r>
  <r>
    <x v="23"/>
    <x v="0"/>
    <x v="23"/>
    <n v="400"/>
    <n v="72"/>
    <n v="96.8"/>
    <n v="83.2"/>
    <n v="148"/>
    <n v="0"/>
    <n v="0.37600000000000006"/>
    <n v="0.496"/>
    <n v="0.66400000000000015"/>
    <n v="0.69600000000000006"/>
    <n v="0.24"/>
    <n v="0.10400000000000001"/>
    <n v="0.53600000000000003"/>
    <n v="0.79200000000000004"/>
    <n v="0.56799999999999995"/>
    <n v="0.54400000000000004"/>
    <n v="0.72800000000000009"/>
    <n v="0.7360000000000001"/>
    <n v="0.48"/>
    <n v="0.62400000000000011"/>
    <n v="0.47199999999999998"/>
    <n v="0.75200000000000011"/>
    <n v="0.45600000000000007"/>
    <n v="16"/>
    <n v="5.6000000000000005"/>
    <n v="36"/>
    <n v="0"/>
    <n v="8.8000000000000007"/>
    <n v="13.600000000000001"/>
    <n v="0"/>
    <n v="0"/>
    <n v="16.8"/>
    <n v="0"/>
    <n v="5.6000000000000005"/>
    <n v="32"/>
    <n v="14.4"/>
    <n v="8"/>
    <n v="19.200000000000003"/>
    <n v="0"/>
    <n v="35.200000000000003"/>
    <n v="8"/>
    <n v="9.6000000000000014"/>
    <n v="21.6"/>
    <n v="0"/>
    <n v="0"/>
    <n v="7.2"/>
    <n v="6.4"/>
    <n v="20"/>
    <n v="8"/>
    <n v="9.6000000000000014"/>
    <n v="4.8000000000000007"/>
    <n v="18.400000000000002"/>
    <n v="8.8000000000000007"/>
    <n v="6.4"/>
    <n v="3.2"/>
    <n v="0"/>
    <n v="26.400000000000002"/>
    <n v="0"/>
    <n v="27.200000000000003"/>
    <n v="0"/>
    <n v="3.2"/>
    <n v="0"/>
    <n v="5.6000000000000005"/>
    <x v="3"/>
  </r>
  <r>
    <x v="24"/>
    <x v="0"/>
    <x v="24"/>
    <n v="460.8"/>
    <n v="119.19999999999999"/>
    <n v="88.800000000000011"/>
    <n v="136"/>
    <n v="116.80000000000001"/>
    <n v="0"/>
    <n v="0.192"/>
    <n v="0.42400000000000004"/>
    <n v="0.51200000000000001"/>
    <n v="0.53600000000000003"/>
    <n v="0.79200000000000004"/>
    <n v="0.71200000000000008"/>
    <n v="8.0000000000000016E-2"/>
    <n v="0.76000000000000012"/>
    <n v="0.59199999999999997"/>
    <n v="0.54400000000000004"/>
    <n v="0.56799999999999995"/>
    <n v="0.32800000000000007"/>
    <n v="0.24"/>
    <n v="0.72000000000000008"/>
    <n v="0.74400000000000011"/>
    <n v="0.68"/>
    <n v="0.32800000000000007"/>
    <n v="8"/>
    <n v="0.8"/>
    <n v="0"/>
    <n v="0"/>
    <n v="10.4"/>
    <n v="29.6"/>
    <n v="10.4"/>
    <n v="10.4"/>
    <n v="11.200000000000001"/>
    <n v="8"/>
    <n v="1.6"/>
    <n v="14.4"/>
    <n v="8"/>
    <n v="22.400000000000002"/>
    <n v="33.6"/>
    <n v="0.8"/>
    <n v="8"/>
    <n v="12"/>
    <n v="13.600000000000001"/>
    <n v="4"/>
    <n v="0"/>
    <n v="40"/>
    <n v="27.200000000000003"/>
    <n v="13.600000000000001"/>
    <n v="0"/>
    <n v="11.200000000000001"/>
    <n v="8.8000000000000007"/>
    <n v="0"/>
    <n v="1.6"/>
    <n v="33.6"/>
    <n v="0"/>
    <n v="11.200000000000001"/>
    <n v="24"/>
    <n v="19.200000000000003"/>
    <n v="1.6"/>
    <n v="18.400000000000002"/>
    <n v="17.600000000000001"/>
    <n v="9.6000000000000014"/>
    <n v="0"/>
    <n v="17.600000000000001"/>
    <x v="3"/>
  </r>
  <r>
    <x v="25"/>
    <x v="0"/>
    <x v="25"/>
    <n v="403.20000000000005"/>
    <n v="130.4"/>
    <n v="85.600000000000009"/>
    <n v="56.800000000000011"/>
    <n v="130.4"/>
    <n v="0"/>
    <n v="0.16000000000000003"/>
    <n v="0.56000000000000005"/>
    <n v="0.72000000000000008"/>
    <n v="0.70400000000000007"/>
    <n v="0.76800000000000002"/>
    <n v="0.64000000000000012"/>
    <n v="0.64000000000000012"/>
    <n v="0.55200000000000005"/>
    <n v="0.21600000000000003"/>
    <n v="8.0000000000000016E-2"/>
    <n v="0.504"/>
    <n v="0.72000000000000008"/>
    <n v="0.57599999999999996"/>
    <n v="0.76000000000000012"/>
    <n v="0.74400000000000011"/>
    <n v="0.504"/>
    <n v="0.40800000000000003"/>
    <n v="0"/>
    <n v="11.200000000000001"/>
    <n v="14.4"/>
    <n v="8"/>
    <n v="24.8"/>
    <n v="0"/>
    <n v="0"/>
    <n v="14.4"/>
    <n v="1.6"/>
    <n v="11.200000000000001"/>
    <n v="0"/>
    <n v="28"/>
    <n v="22.400000000000002"/>
    <n v="28.8"/>
    <n v="0"/>
    <n v="4.8000000000000007"/>
    <n v="36"/>
    <n v="0"/>
    <n v="0"/>
    <n v="10.4"/>
    <n v="0.8"/>
    <n v="5.6000000000000005"/>
    <n v="0"/>
    <n v="22.400000000000002"/>
    <n v="0"/>
    <n v="1.6"/>
    <n v="26.400000000000002"/>
    <n v="0"/>
    <n v="0"/>
    <n v="0"/>
    <n v="8"/>
    <n v="5.6000000000000005"/>
    <n v="4.8000000000000007"/>
    <n v="33.6"/>
    <n v="14.4"/>
    <n v="5.6000000000000005"/>
    <n v="12"/>
    <n v="12.8"/>
    <n v="32"/>
    <n v="1.6"/>
    <x v="3"/>
  </r>
  <r>
    <x v="26"/>
    <x v="0"/>
    <x v="26"/>
    <n v="440.80000000000007"/>
    <n v="114.40000000000002"/>
    <n v="111.20000000000002"/>
    <n v="76.8"/>
    <n v="138.4"/>
    <n v="0"/>
    <n v="0.60000000000000009"/>
    <n v="0.44800000000000006"/>
    <n v="0.69600000000000006"/>
    <n v="0.65600000000000014"/>
    <n v="0.56000000000000005"/>
    <n v="0.68"/>
    <n v="0.53600000000000003"/>
    <n v="0.77600000000000002"/>
    <n v="0.8"/>
    <n v="0.504"/>
    <n v="0.75200000000000011"/>
    <n v="0.37600000000000006"/>
    <n v="0.78400000000000003"/>
    <n v="0.44800000000000006"/>
    <n v="0.2"/>
    <n v="0.8"/>
    <n v="0.46399999999999997"/>
    <n v="0"/>
    <n v="24.8"/>
    <n v="0"/>
    <n v="0"/>
    <n v="18.400000000000002"/>
    <n v="13.600000000000001"/>
    <n v="2.4000000000000004"/>
    <n v="19.200000000000003"/>
    <n v="10.4"/>
    <n v="22.400000000000002"/>
    <n v="0"/>
    <n v="36.800000000000004"/>
    <n v="8.8000000000000007"/>
    <n v="0"/>
    <n v="2.4000000000000004"/>
    <n v="11.200000000000001"/>
    <n v="1.6"/>
    <n v="16.8"/>
    <n v="28.8"/>
    <n v="32"/>
    <n v="7.2"/>
    <n v="6.4"/>
    <n v="32"/>
    <n v="0"/>
    <n v="0"/>
    <n v="0"/>
    <n v="0.8"/>
    <n v="2.4000000000000004"/>
    <n v="8.8000000000000007"/>
    <n v="19.200000000000003"/>
    <n v="17.600000000000001"/>
    <n v="0"/>
    <n v="14.4"/>
    <n v="9.6000000000000014"/>
    <n v="1.6"/>
    <n v="0"/>
    <n v="7.2"/>
    <n v="11.200000000000001"/>
    <n v="10.4"/>
    <n v="42.400000000000006"/>
    <x v="3"/>
  </r>
  <r>
    <x v="27"/>
    <x v="0"/>
    <x v="27"/>
    <n v="304.80000000000007"/>
    <n v="76.800000000000054"/>
    <n v="68.800000000000011"/>
    <n v="93.6"/>
    <n v="65.600000000000009"/>
    <n v="0"/>
    <n v="0.39200000000000002"/>
    <n v="0.72000000000000008"/>
    <n v="0.72800000000000009"/>
    <n v="0.78400000000000003"/>
    <n v="0.77600000000000002"/>
    <n v="0.48"/>
    <n v="0.55200000000000005"/>
    <n v="0.59199999999999997"/>
    <n v="0.68800000000000006"/>
    <n v="0.76800000000000002"/>
    <n v="0.52"/>
    <n v="0.68"/>
    <n v="0.76800000000000002"/>
    <n v="0.68800000000000006"/>
    <n v="0.8"/>
    <n v="0.34400000000000003"/>
    <n v="0.40800000000000003"/>
    <n v="0"/>
    <n v="0"/>
    <n v="11.200000000000001"/>
    <n v="0"/>
    <n v="12"/>
    <n v="19.200000000000003"/>
    <n v="13.600000000000001"/>
    <n v="0"/>
    <n v="12.8"/>
    <n v="0"/>
    <n v="0"/>
    <n v="22.400000000000002"/>
    <n v="0"/>
    <n v="7.2"/>
    <n v="0"/>
    <n v="0"/>
    <n v="0.8"/>
    <n v="0"/>
    <n v="19.200000000000003"/>
    <n v="16"/>
    <n v="16"/>
    <n v="5.6000000000000005"/>
    <n v="0"/>
    <n v="4.8000000000000007"/>
    <n v="0"/>
    <n v="29.6"/>
    <n v="11.200000000000001"/>
    <n v="4.8000000000000007"/>
    <n v="21.6"/>
    <n v="0"/>
    <n v="14.4"/>
    <n v="0"/>
    <n v="2.4000000000000004"/>
    <n v="3.2"/>
    <n v="0.8"/>
    <n v="4"/>
    <n v="8"/>
    <n v="22.400000000000002"/>
    <n v="10.4"/>
    <n v="11.200000000000045"/>
    <x v="3"/>
  </r>
  <r>
    <x v="28"/>
    <x v="0"/>
    <x v="28"/>
    <n v="388.80000000000007"/>
    <n v="83.2"/>
    <n v="99.999999999999986"/>
    <n v="98.4"/>
    <n v="107.20000000000002"/>
    <n v="0"/>
    <n v="0.75200000000000011"/>
    <n v="0.40800000000000003"/>
    <n v="0.57599999999999996"/>
    <n v="0.56799999999999995"/>
    <n v="0.72000000000000008"/>
    <n v="0.56000000000000005"/>
    <n v="0.52800000000000002"/>
    <n v="0.48"/>
    <n v="0.56799999999999995"/>
    <n v="0.48799999999999999"/>
    <n v="0.58399999999999996"/>
    <n v="0.37600000000000006"/>
    <n v="0.7360000000000001"/>
    <n v="0.72800000000000009"/>
    <n v="0.7360000000000001"/>
    <n v="0.79200000000000004"/>
    <n v="0.28799999999999998"/>
    <n v="11.200000000000001"/>
    <n v="3.2"/>
    <n v="3.2"/>
    <n v="24"/>
    <n v="6.4"/>
    <n v="8"/>
    <n v="32"/>
    <n v="1.6"/>
    <n v="1.6"/>
    <n v="8.8000000000000007"/>
    <n v="17.600000000000001"/>
    <n v="15.200000000000001"/>
    <n v="0"/>
    <n v="29.6"/>
    <n v="25.6"/>
    <n v="12.8"/>
    <n v="14.4"/>
    <n v="0"/>
    <n v="6.4"/>
    <n v="3.2"/>
    <n v="0"/>
    <n v="23.200000000000003"/>
    <n v="14.4"/>
    <n v="0"/>
    <n v="28"/>
    <n v="4.8000000000000007"/>
    <n v="18.400000000000002"/>
    <n v="0"/>
    <n v="3.2"/>
    <n v="6.4"/>
    <n v="25.6"/>
    <n v="0"/>
    <n v="8"/>
    <n v="0"/>
    <n v="3.2"/>
    <n v="0"/>
    <n v="2.4000000000000004"/>
    <n v="23.200000000000003"/>
    <n v="8"/>
    <n v="12.8"/>
    <x v="3"/>
  </r>
  <r>
    <x v="29"/>
    <x v="0"/>
    <x v="29"/>
    <n v="402.4"/>
    <n v="157.6"/>
    <n v="71.2"/>
    <n v="87.2"/>
    <n v="86.4"/>
    <n v="0"/>
    <n v="0.496"/>
    <n v="0.60000000000000009"/>
    <n v="0.64000000000000012"/>
    <n v="0.57599999999999996"/>
    <n v="0.74400000000000011"/>
    <n v="0.28799999999999998"/>
    <n v="0.68"/>
    <n v="0.74400000000000011"/>
    <n v="0.60000000000000009"/>
    <n v="0.74400000000000011"/>
    <n v="0.56000000000000005"/>
    <n v="8.0000000000000016E-2"/>
    <n v="0.32800000000000007"/>
    <n v="0.78400000000000003"/>
    <n v="0.7360000000000001"/>
    <n v="0.68800000000000006"/>
    <n v="0.8"/>
    <n v="0"/>
    <n v="0"/>
    <n v="1.6"/>
    <n v="8"/>
    <n v="13.600000000000001"/>
    <n v="0"/>
    <n v="12.8"/>
    <n v="19.200000000000003"/>
    <n v="14.4"/>
    <n v="1.6"/>
    <n v="4"/>
    <n v="2.4000000000000004"/>
    <n v="13.600000000000001"/>
    <n v="0"/>
    <n v="0"/>
    <n v="0"/>
    <n v="7.2"/>
    <n v="20"/>
    <n v="25.6"/>
    <n v="17.600000000000001"/>
    <n v="27.200000000000003"/>
    <n v="0"/>
    <n v="0"/>
    <n v="0.8"/>
    <n v="5.6000000000000005"/>
    <n v="5.6000000000000005"/>
    <n v="0"/>
    <n v="20"/>
    <n v="15.200000000000001"/>
    <n v="12.8"/>
    <n v="12"/>
    <n v="21.6"/>
    <n v="6.4"/>
    <n v="8"/>
    <n v="20"/>
    <n v="28"/>
    <n v="19.200000000000003"/>
    <n v="4"/>
    <n v="30.400000000000002"/>
    <n v="8"/>
    <x v="3"/>
  </r>
  <r>
    <x v="30"/>
    <x v="0"/>
    <x v="30"/>
    <n v="408.80000000000007"/>
    <n v="80.8"/>
    <n v="100.80000000000001"/>
    <n v="120.00000000000001"/>
    <n v="107.20000000000005"/>
    <n v="0"/>
    <n v="0.60000000000000009"/>
    <n v="0.71200000000000008"/>
    <n v="0.64000000000000012"/>
    <n v="0.68"/>
    <n v="0.6160000000000001"/>
    <n v="0.78400000000000003"/>
    <n v="0.53600000000000003"/>
    <n v="0.63200000000000012"/>
    <n v="0.47199999999999998"/>
    <n v="0.16800000000000001"/>
    <n v="0.8"/>
    <n v="0.74400000000000011"/>
    <n v="0.67200000000000004"/>
    <n v="0.65600000000000014"/>
    <n v="0.75200000000000011"/>
    <n v="0.72800000000000009"/>
    <n v="0.20800000000000002"/>
    <n v="8.8000000000000007"/>
    <n v="0"/>
    <n v="12.8"/>
    <n v="7.2"/>
    <n v="6.4"/>
    <n v="9.6000000000000014"/>
    <n v="9.6000000000000014"/>
    <n v="20"/>
    <n v="2.4000000000000004"/>
    <n v="24"/>
    <n v="16"/>
    <n v="12.8"/>
    <n v="22.400000000000002"/>
    <n v="24"/>
    <n v="20"/>
    <n v="0"/>
    <n v="0.80000000000004556"/>
    <n v="18.400000000000002"/>
    <n v="8.8000000000000007"/>
    <n v="0"/>
    <n v="14.4"/>
    <n v="14.4"/>
    <n v="3.2"/>
    <n v="12.8"/>
    <n v="32"/>
    <n v="0"/>
    <n v="30.400000000000002"/>
    <n v="0"/>
    <n v="6.4"/>
    <n v="6.4"/>
    <n v="12.8"/>
    <n v="2.4000000000000004"/>
    <n v="2.4000000000000004"/>
    <n v="0"/>
    <n v="28"/>
    <n v="4"/>
    <n v="20.8"/>
    <n v="5.6000000000000005"/>
    <n v="0"/>
    <n v="4.8000000000000007"/>
    <x v="3"/>
  </r>
  <r>
    <x v="31"/>
    <x v="1"/>
    <x v="3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1"/>
    <x v="32"/>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1"/>
    <x v="3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2"/>
    <x v="1"/>
    <x v="0"/>
    <n v="424.79999999999995"/>
    <n v="112"/>
    <n v="111.2"/>
    <n v="91.2"/>
    <n v="110.4"/>
    <n v="0"/>
    <n v="0.32000000000000006"/>
    <n v="0.36800000000000005"/>
    <n v="0.76800000000000002"/>
    <n v="0.70400000000000007"/>
    <n v="0.74400000000000011"/>
    <n v="0.58399999999999996"/>
    <n v="0.52800000000000002"/>
    <n v="0.52"/>
    <n v="0.58399999999999996"/>
    <n v="0.79200000000000004"/>
    <n v="0.64000000000000012"/>
    <n v="0.78400000000000003"/>
    <n v="0.76800000000000002"/>
    <n v="0.32000000000000006"/>
    <n v="8.0000000000000016E-2"/>
    <n v="0.21600000000000003"/>
    <n v="0.64000000000000012"/>
    <n v="17.600000000000001"/>
    <n v="7.2"/>
    <n v="3.2"/>
    <n v="0"/>
    <n v="15.200000000000001"/>
    <n v="0"/>
    <n v="8.8000000000000007"/>
    <n v="0.8"/>
    <n v="50.400000000000006"/>
    <n v="8"/>
    <n v="0"/>
    <n v="5.6000000000000005"/>
    <n v="8.8000000000000007"/>
    <n v="0.8"/>
    <n v="21.6"/>
    <n v="12"/>
    <n v="15.200000000000001"/>
    <n v="23.200000000000003"/>
    <n v="21.6"/>
    <n v="1.6"/>
    <n v="3.2"/>
    <n v="9.6000000000000014"/>
    <n v="19.200000000000003"/>
    <n v="0"/>
    <n v="5.6000000000000005"/>
    <n v="0"/>
    <n v="15.200000000000001"/>
    <n v="15.200000000000001"/>
    <n v="20"/>
    <n v="3.2"/>
    <n v="20.8"/>
    <n v="15.200000000000001"/>
    <n v="11.200000000000001"/>
    <n v="0"/>
    <n v="13.600000000000001"/>
    <n v="4.8000000000000007"/>
    <n v="1.6"/>
    <n v="14.4"/>
    <n v="4.8000000000000007"/>
    <n v="25.6"/>
    <x v="3"/>
  </r>
  <r>
    <x v="33"/>
    <x v="1"/>
    <x v="1"/>
    <n v="462.40000000000015"/>
    <n v="93.600000000000009"/>
    <n v="160.80000000000001"/>
    <n v="92.800000000000097"/>
    <n v="115.2"/>
    <n v="1"/>
    <n v="0.128"/>
    <n v="0.55200000000000005"/>
    <n v="0.78400000000000003"/>
    <n v="0.68800000000000006"/>
    <n v="0.192"/>
    <n v="0.48"/>
    <n v="0.36000000000000004"/>
    <n v="0.48799999999999999"/>
    <n v="0.68800000000000006"/>
    <n v="0.57599999999999996"/>
    <n v="0.58399999999999996"/>
    <n v="0.78400000000000003"/>
    <n v="0.78400000000000003"/>
    <n v="0.75200000000000011"/>
    <n v="0.67200000000000004"/>
    <n v="0.48"/>
    <n v="0.77600000000000002"/>
    <n v="19.200000000000003"/>
    <n v="12.8"/>
    <n v="1.6"/>
    <n v="7.2"/>
    <n v="3.2"/>
    <n v="19.200000000000003"/>
    <n v="44"/>
    <n v="14.4"/>
    <n v="12"/>
    <n v="27.200000000000003"/>
    <n v="11.200000000000001"/>
    <n v="0"/>
    <n v="18.400000000000002"/>
    <n v="9.6000000000000014"/>
    <n v="8.8000000000000007"/>
    <n v="37.6"/>
    <n v="17.600000000000001"/>
    <n v="0"/>
    <n v="0"/>
    <n v="23.200000000000003"/>
    <n v="32"/>
    <n v="0"/>
    <n v="10.4"/>
    <n v="0"/>
    <n v="5.6000000000000005"/>
    <n v="16.8"/>
    <n v="3.2"/>
    <n v="0"/>
    <n v="5.6000000000000911"/>
    <n v="19.200000000000003"/>
    <n v="0"/>
    <n v="17.600000000000001"/>
    <n v="3.2"/>
    <n v="22.400000000000002"/>
    <n v="8"/>
    <n v="0"/>
    <n v="0"/>
    <n v="0"/>
    <n v="13.600000000000001"/>
    <n v="28.8"/>
    <x v="3"/>
  </r>
  <r>
    <x v="34"/>
    <x v="1"/>
    <x v="2"/>
    <n v="359.2000000000001"/>
    <n v="69.600000000000009"/>
    <n v="148.80000000000001"/>
    <n v="106.4"/>
    <n v="34.400000000000048"/>
    <n v="0"/>
    <n v="0.32800000000000007"/>
    <n v="0.44800000000000006"/>
    <n v="0.52800000000000002"/>
    <n v="0.22400000000000003"/>
    <n v="0.76000000000000012"/>
    <n v="0.56799999999999995"/>
    <n v="0.79200000000000004"/>
    <n v="0.42400000000000004"/>
    <n v="0.51200000000000001"/>
    <n v="0.58399999999999996"/>
    <n v="0.8"/>
    <n v="0.79200000000000004"/>
    <n v="0.59199999999999997"/>
    <n v="0.32000000000000006"/>
    <n v="0.36000000000000004"/>
    <n v="0.32000000000000006"/>
    <n v="0.69600000000000006"/>
    <n v="0"/>
    <n v="40"/>
    <n v="0"/>
    <n v="7.2"/>
    <n v="16"/>
    <n v="12.8"/>
    <n v="2.4000000000000004"/>
    <n v="43.2"/>
    <n v="8.8000000000000007"/>
    <n v="18.400000000000002"/>
    <n v="0"/>
    <n v="7.2"/>
    <n v="0"/>
    <n v="11.200000000000001"/>
    <n v="0"/>
    <n v="2.4000000000000457"/>
    <n v="4"/>
    <n v="0.8"/>
    <n v="8.8000000000000007"/>
    <n v="0"/>
    <n v="32"/>
    <n v="7.2"/>
    <n v="7.2"/>
    <n v="0"/>
    <n v="5.6000000000000005"/>
    <n v="13.600000000000001"/>
    <n v="4.8000000000000007"/>
    <n v="27.200000000000003"/>
    <n v="4"/>
    <n v="4.8000000000000007"/>
    <n v="0"/>
    <n v="8.8000000000000007"/>
    <n v="16.8"/>
    <n v="16"/>
    <n v="10.4"/>
    <n v="0"/>
    <n v="7.2"/>
    <n v="0"/>
    <n v="10.4"/>
    <n v="0"/>
    <x v="3"/>
  </r>
  <r>
    <x v="35"/>
    <x v="1"/>
    <x v="3"/>
    <n v="344"/>
    <n v="83.200000000000017"/>
    <n v="164"/>
    <n v="42.399999999999991"/>
    <n v="54.399999999999991"/>
    <n v="0"/>
    <n v="0.16000000000000003"/>
    <n v="0.64800000000000013"/>
    <n v="0.58399999999999996"/>
    <n v="0.65600000000000014"/>
    <n v="0.45600000000000007"/>
    <n v="0.56799999999999995"/>
    <n v="0.59199999999999997"/>
    <n v="0.58399999999999996"/>
    <n v="0.76000000000000012"/>
    <n v="0.504"/>
    <n v="0.76000000000000012"/>
    <n v="0.70400000000000007"/>
    <n v="0.72000000000000008"/>
    <n v="0.74400000000000011"/>
    <n v="0.29599999999999999"/>
    <n v="0.64000000000000012"/>
    <n v="0.67200000000000004"/>
    <n v="0"/>
    <n v="17.600000000000001"/>
    <n v="14.4"/>
    <n v="0"/>
    <n v="40.800000000000004"/>
    <n v="9.6000000000000014"/>
    <n v="0"/>
    <n v="28"/>
    <n v="22.400000000000002"/>
    <n v="31.200000000000003"/>
    <n v="35.200000000000003"/>
    <n v="12.8"/>
    <n v="0"/>
    <n v="0"/>
    <n v="20"/>
    <n v="4"/>
    <n v="16.8"/>
    <n v="0"/>
    <n v="0.8"/>
    <n v="0"/>
    <n v="28.8"/>
    <n v="0"/>
    <n v="4"/>
    <n v="0"/>
    <n v="0"/>
    <n v="4.8000000000000007"/>
    <n v="0.8"/>
    <n v="4"/>
    <n v="0"/>
    <n v="0"/>
    <n v="0"/>
    <n v="8.8000000000000007"/>
    <n v="17.600000000000001"/>
    <n v="4"/>
    <n v="8"/>
    <n v="3.2"/>
    <n v="7.2"/>
    <n v="34.4"/>
    <n v="0"/>
    <n v="0"/>
    <x v="3"/>
  </r>
  <r>
    <x v="36"/>
    <x v="1"/>
    <x v="4"/>
    <n v="398.40000000000009"/>
    <n v="100.80000000000007"/>
    <n v="115.20000000000002"/>
    <n v="78.400000000000006"/>
    <n v="104.00000000000001"/>
    <n v="0"/>
    <n v="0.26400000000000001"/>
    <n v="0.78400000000000003"/>
    <n v="0.70400000000000007"/>
    <n v="0.57599999999999996"/>
    <n v="0.51200000000000001"/>
    <n v="0.63200000000000012"/>
    <n v="0.56000000000000005"/>
    <n v="0.48799999999999999"/>
    <n v="0.69600000000000006"/>
    <n v="0.63200000000000012"/>
    <n v="0.68800000000000006"/>
    <n v="0.45600000000000007"/>
    <n v="0.72800000000000009"/>
    <n v="0.64000000000000012"/>
    <n v="0.74400000000000011"/>
    <n v="0.74400000000000011"/>
    <n v="0.66400000000000015"/>
    <n v="4.8000000000000007"/>
    <n v="0"/>
    <n v="30.400000000000002"/>
    <n v="0"/>
    <n v="0"/>
    <n v="11.200000000000001"/>
    <n v="19.200000000000003"/>
    <n v="32"/>
    <n v="10.4"/>
    <n v="7.2"/>
    <n v="7.2"/>
    <n v="10.4"/>
    <n v="23.200000000000003"/>
    <n v="19.200000000000003"/>
    <n v="0"/>
    <n v="9.6000000000000014"/>
    <n v="30.400000000000002"/>
    <n v="0"/>
    <n v="7.2"/>
    <n v="4"/>
    <n v="28.8"/>
    <n v="7.2"/>
    <n v="3.2"/>
    <n v="8"/>
    <n v="11.200000000000001"/>
    <n v="4"/>
    <n v="0"/>
    <n v="0"/>
    <n v="4.8000000000000007"/>
    <n v="11.200000000000001"/>
    <n v="23.200000000000003"/>
    <n v="0"/>
    <n v="23.200000000000003"/>
    <n v="1.6"/>
    <n v="17.600000000000001"/>
    <n v="9.6000000000000014"/>
    <n v="0"/>
    <n v="12.8"/>
    <n v="6.4"/>
    <n v="6.4000000000000457"/>
    <x v="3"/>
  </r>
  <r>
    <x v="37"/>
    <x v="1"/>
    <x v="5"/>
    <n v="347.2"/>
    <n v="95.2"/>
    <n v="105.60000000000001"/>
    <n v="65.599999999999994"/>
    <n v="80.8"/>
    <n v="0"/>
    <n v="0.26400000000000001"/>
    <n v="0.68800000000000006"/>
    <n v="0.64000000000000012"/>
    <n v="0.192"/>
    <n v="0.68"/>
    <n v="0.59199999999999997"/>
    <n v="0.54400000000000004"/>
    <n v="0.63200000000000012"/>
    <n v="0.52800000000000002"/>
    <n v="0.74400000000000011"/>
    <n v="0.7360000000000001"/>
    <n v="0.72000000000000008"/>
    <n v="0.74400000000000011"/>
    <n v="0.76800000000000002"/>
    <n v="0.72000000000000008"/>
    <n v="0.7360000000000001"/>
    <n v="0.66400000000000015"/>
    <n v="10.4"/>
    <n v="6.4"/>
    <n v="16"/>
    <n v="9.6000000000000014"/>
    <n v="4.8000000000000007"/>
    <n v="2.4000000000000004"/>
    <n v="33.6"/>
    <n v="8"/>
    <n v="14.4"/>
    <n v="0"/>
    <n v="11.200000000000001"/>
    <n v="16"/>
    <n v="13.600000000000001"/>
    <n v="18.400000000000002"/>
    <n v="13.600000000000001"/>
    <n v="0"/>
    <n v="0"/>
    <n v="6.4"/>
    <n v="0"/>
    <n v="12.8"/>
    <n v="0"/>
    <n v="6.4"/>
    <n v="12.8"/>
    <n v="0"/>
    <n v="10.4"/>
    <n v="4"/>
    <n v="16.8"/>
    <n v="13.600000000000001"/>
    <n v="1.6"/>
    <n v="0"/>
    <n v="25.6"/>
    <n v="21.6"/>
    <n v="10.4"/>
    <n v="4.8000000000000007"/>
    <n v="4.8000000000000007"/>
    <n v="0"/>
    <n v="0"/>
    <n v="4.8000000000000007"/>
    <n v="7.2"/>
    <n v="16"/>
    <x v="3"/>
  </r>
  <r>
    <x v="38"/>
    <x v="1"/>
    <x v="6"/>
    <n v="413.6"/>
    <n v="116"/>
    <n v="153.6"/>
    <n v="35.200000000000003"/>
    <n v="108.80000000000001"/>
    <n v="0"/>
    <n v="0.35200000000000004"/>
    <n v="0.79200000000000004"/>
    <n v="0.64000000000000012"/>
    <n v="0.55200000000000005"/>
    <n v="0.42400000000000004"/>
    <n v="0.52"/>
    <n v="0.60000000000000009"/>
    <n v="0.79200000000000004"/>
    <n v="0.40800000000000003"/>
    <n v="0.71200000000000008"/>
    <n v="0.56799999999999995"/>
    <n v="0.46399999999999997"/>
    <n v="0.33600000000000002"/>
    <n v="0.4"/>
    <n v="0.34400000000000003"/>
    <n v="0.8"/>
    <n v="0.8"/>
    <n v="13.600000000000001"/>
    <n v="28.8"/>
    <n v="10.4"/>
    <n v="30.400000000000002"/>
    <n v="20.8"/>
    <n v="5.6000000000000005"/>
    <n v="8"/>
    <n v="24"/>
    <n v="3.2"/>
    <n v="8.8000000000000007"/>
    <n v="4"/>
    <n v="3.2"/>
    <n v="8"/>
    <n v="43.2"/>
    <n v="4"/>
    <n v="0"/>
    <n v="4"/>
    <n v="19.200000000000003"/>
    <n v="15.200000000000001"/>
    <n v="12"/>
    <n v="4"/>
    <n v="8"/>
    <n v="0"/>
    <n v="0"/>
    <n v="7.2"/>
    <n v="0"/>
    <n v="0"/>
    <n v="1.6"/>
    <n v="3.2"/>
    <n v="11.200000000000001"/>
    <n v="32"/>
    <n v="0"/>
    <n v="0"/>
    <n v="13.600000000000001"/>
    <n v="28.8"/>
    <n v="3.2"/>
    <n v="8.8000000000000007"/>
    <n v="12"/>
    <n v="0"/>
    <n v="17.600000000000001"/>
    <x v="3"/>
  </r>
  <r>
    <x v="39"/>
    <x v="1"/>
    <x v="7"/>
    <n v="606.40000000000009"/>
    <n v="108.80000000000003"/>
    <n v="153.60000000000002"/>
    <n v="228.00000000000003"/>
    <n v="116"/>
    <n v="0"/>
    <n v="0.68800000000000006"/>
    <n v="0.45600000000000007"/>
    <n v="0.63200000000000012"/>
    <n v="0.192"/>
    <n v="0.74400000000000011"/>
    <n v="0.4"/>
    <n v="0.48"/>
    <n v="0.75200000000000011"/>
    <n v="0.48799999999999999"/>
    <n v="0.58399999999999996"/>
    <n v="0.53600000000000003"/>
    <n v="0.44000000000000006"/>
    <n v="0.62400000000000011"/>
    <n v="0.75200000000000011"/>
    <n v="0.75200000000000011"/>
    <n v="0.57599999999999996"/>
    <n v="0.68"/>
    <n v="20"/>
    <n v="0"/>
    <n v="8"/>
    <n v="13.600000000000001"/>
    <n v="5.6000000000000005"/>
    <n v="37.6"/>
    <n v="26.400000000000002"/>
    <n v="25.6"/>
    <n v="8.8000000000000007"/>
    <n v="8"/>
    <n v="2.4000000000000004"/>
    <n v="3.2"/>
    <n v="5.6000000000000005"/>
    <n v="12"/>
    <n v="0"/>
    <n v="3.2"/>
    <n v="19.200000000000003"/>
    <n v="0"/>
    <n v="39.200000000000003"/>
    <n v="33.6"/>
    <n v="8"/>
    <n v="10.4"/>
    <n v="36"/>
    <n v="0"/>
    <n v="4"/>
    <n v="42.400000000000006"/>
    <n v="24.8"/>
    <n v="28"/>
    <n v="41.6"/>
    <n v="32.800000000000004"/>
    <n v="24.8"/>
    <n v="2.4000000000000004"/>
    <n v="21.6"/>
    <n v="0"/>
    <n v="12"/>
    <n v="12"/>
    <n v="6.4"/>
    <n v="15.200000000000001"/>
    <n v="14.4"/>
    <n v="0"/>
    <x v="3"/>
  </r>
  <r>
    <x v="40"/>
    <x v="1"/>
    <x v="8"/>
    <n v="400"/>
    <n v="120.80000000000001"/>
    <n v="73.600000000000009"/>
    <n v="91.199999999999989"/>
    <n v="114.4"/>
    <n v="0"/>
    <n v="0.74400000000000011"/>
    <n v="0.43200000000000005"/>
    <n v="0.6160000000000001"/>
    <n v="0.48799999999999999"/>
    <n v="0.2"/>
    <n v="0.2"/>
    <n v="0.55200000000000005"/>
    <n v="0.32800000000000007"/>
    <n v="0.63200000000000012"/>
    <n v="0.496"/>
    <n v="0.46399999999999997"/>
    <n v="0.28000000000000003"/>
    <n v="0.71200000000000008"/>
    <n v="0.33600000000000002"/>
    <n v="0.72000000000000008"/>
    <n v="0.71200000000000008"/>
    <n v="0.26400000000000001"/>
    <n v="33.6"/>
    <n v="3.2"/>
    <n v="3.2"/>
    <n v="0"/>
    <n v="8.8000000000000007"/>
    <n v="21.6"/>
    <n v="0"/>
    <n v="0"/>
    <n v="3.2"/>
    <n v="0"/>
    <n v="0"/>
    <n v="16"/>
    <n v="1.6"/>
    <n v="37.6"/>
    <n v="4"/>
    <n v="0.8"/>
    <n v="31.200000000000003"/>
    <n v="20"/>
    <n v="3.2"/>
    <n v="0"/>
    <n v="0"/>
    <n v="20.8"/>
    <n v="8.8000000000000007"/>
    <n v="0"/>
    <n v="27.200000000000003"/>
    <n v="11.200000000000001"/>
    <n v="9.6000000000000014"/>
    <n v="0"/>
    <n v="0"/>
    <n v="13.600000000000001"/>
    <n v="15.200000000000001"/>
    <n v="2.4000000000000004"/>
    <n v="5.6000000000000005"/>
    <n v="0"/>
    <n v="42.400000000000006"/>
    <n v="0"/>
    <n v="0"/>
    <n v="8.8000000000000007"/>
    <n v="20.8"/>
    <n v="25.6"/>
    <x v="3"/>
  </r>
  <r>
    <x v="41"/>
    <x v="1"/>
    <x v="9"/>
    <n v="378.40000000000003"/>
    <n v="40.800000000000004"/>
    <n v="105.60000000000001"/>
    <n v="98.400000000000034"/>
    <n v="133.6"/>
    <n v="0"/>
    <n v="0.77600000000000002"/>
    <n v="0.23199999999999998"/>
    <n v="0.47199999999999998"/>
    <n v="0.52800000000000002"/>
    <n v="0.72000000000000008"/>
    <n v="0.74400000000000011"/>
    <n v="0.76800000000000002"/>
    <n v="0.56000000000000005"/>
    <n v="0.56799999999999995"/>
    <n v="0.41600000000000004"/>
    <n v="0.46399999999999997"/>
    <n v="0.47199999999999998"/>
    <n v="0.248"/>
    <n v="0.7360000000000001"/>
    <n v="0.7360000000000001"/>
    <n v="0.32800000000000007"/>
    <n v="0.77600000000000002"/>
    <n v="2.4000000000000004"/>
    <n v="6.4"/>
    <n v="35.200000000000003"/>
    <n v="0"/>
    <n v="1.6"/>
    <n v="9.6000000000000014"/>
    <n v="11.200000000000001"/>
    <n v="13.600000000000001"/>
    <n v="22.400000000000002"/>
    <n v="3.2"/>
    <n v="0"/>
    <n v="18.400000000000002"/>
    <n v="31.200000000000003"/>
    <n v="16"/>
    <n v="7.2"/>
    <n v="0"/>
    <n v="21.6"/>
    <n v="0"/>
    <n v="29.6"/>
    <n v="9.6000000000000014"/>
    <n v="8.8000000000000007"/>
    <n v="27.200000000000003"/>
    <n v="11.200000000000001"/>
    <n v="10.4"/>
    <n v="8"/>
    <n v="10.4"/>
    <n v="0"/>
    <n v="0"/>
    <n v="13.600000000000001"/>
    <n v="8.8000000000000451"/>
    <n v="14.4"/>
    <n v="0"/>
    <n v="1.6"/>
    <n v="22.400000000000002"/>
    <n v="0"/>
    <n v="0"/>
    <n v="0"/>
    <n v="0"/>
    <n v="0"/>
    <n v="2.4000000000000004"/>
    <x v="3"/>
  </r>
  <r>
    <x v="42"/>
    <x v="1"/>
    <x v="10"/>
    <n v="394.40000000000003"/>
    <n v="120"/>
    <n v="110.40000000000002"/>
    <n v="91.200000000000017"/>
    <n v="72.800000000000011"/>
    <n v="0"/>
    <n v="0.64000000000000012"/>
    <n v="0.59199999999999997"/>
    <n v="0.56799999999999995"/>
    <n v="0.46399999999999997"/>
    <n v="0.74400000000000011"/>
    <n v="0.64000000000000012"/>
    <n v="0.51200000000000001"/>
    <n v="0.46399999999999997"/>
    <n v="0.75200000000000011"/>
    <n v="0.69600000000000006"/>
    <n v="0.55200000000000005"/>
    <n v="0.32800000000000007"/>
    <n v="0.46399999999999997"/>
    <n v="0.65600000000000014"/>
    <n v="0.72800000000000009"/>
    <n v="0.78400000000000003"/>
    <n v="0.68800000000000006"/>
    <n v="22.400000000000002"/>
    <n v="0"/>
    <n v="0"/>
    <n v="12"/>
    <n v="4.8000000000000007"/>
    <n v="12"/>
    <n v="9.6000000000000014"/>
    <n v="24"/>
    <n v="15.200000000000001"/>
    <n v="10.4"/>
    <n v="0"/>
    <n v="26.400000000000002"/>
    <n v="8.8000000000000007"/>
    <n v="3.2"/>
    <n v="0.8"/>
    <n v="5.6000000000000005"/>
    <n v="4.8000000000000007"/>
    <n v="10.4"/>
    <n v="12.8"/>
    <n v="0"/>
    <n v="1.6"/>
    <n v="5.6000000000000005"/>
    <n v="21.6"/>
    <n v="11.200000000000001"/>
    <n v="0.8"/>
    <n v="0"/>
    <n v="2.4000000000000004"/>
    <n v="1.6"/>
    <n v="32.800000000000004"/>
    <n v="13.600000000000001"/>
    <n v="11.200000000000001"/>
    <n v="6.4"/>
    <n v="14.4"/>
    <n v="20"/>
    <n v="28"/>
    <n v="1.6"/>
    <n v="8"/>
    <n v="0"/>
    <n v="26.400000000000002"/>
    <n v="4"/>
    <x v="3"/>
  </r>
  <r>
    <x v="43"/>
    <x v="1"/>
    <x v="11"/>
    <n v="340.8"/>
    <n v="107.2"/>
    <n v="35.200000000000003"/>
    <n v="90.4"/>
    <n v="108.00000000000001"/>
    <n v="0"/>
    <n v="0.75200000000000011"/>
    <n v="0.46399999999999997"/>
    <n v="0.26400000000000001"/>
    <n v="0.67200000000000004"/>
    <n v="0.62400000000000011"/>
    <n v="0.52"/>
    <n v="0.53600000000000003"/>
    <n v="0.59199999999999997"/>
    <n v="0.74400000000000011"/>
    <n v="0.6080000000000001"/>
    <n v="0.6080000000000001"/>
    <n v="0.53600000000000003"/>
    <n v="0.67200000000000004"/>
    <n v="0.66400000000000015"/>
    <n v="0.32000000000000006"/>
    <n v="0.59199999999999997"/>
    <n v="0.26400000000000001"/>
    <n v="0"/>
    <n v="12.8"/>
    <n v="0"/>
    <n v="0"/>
    <n v="4"/>
    <n v="0"/>
    <n v="5.6000000000000005"/>
    <n v="0"/>
    <n v="8.8000000000000007"/>
    <n v="4"/>
    <n v="8.8000000000000007"/>
    <n v="7.2"/>
    <n v="35.200000000000003"/>
    <n v="0"/>
    <n v="0"/>
    <n v="0"/>
    <n v="27.200000000000003"/>
    <n v="15.200000000000001"/>
    <n v="23.200000000000003"/>
    <n v="0"/>
    <n v="9.6000000000000014"/>
    <n v="20"/>
    <n v="0"/>
    <n v="7.2"/>
    <n v="2.4000000000000004"/>
    <n v="0"/>
    <n v="2.4000000000000004"/>
    <n v="10.4"/>
    <n v="0"/>
    <n v="38.400000000000006"/>
    <n v="11.200000000000001"/>
    <n v="9.6000000000000014"/>
    <n v="1.6"/>
    <n v="36.800000000000004"/>
    <n v="18.400000000000002"/>
    <n v="8.8000000000000007"/>
    <n v="8"/>
    <n v="11.200000000000001"/>
    <n v="0"/>
    <n v="1.6"/>
    <x v="3"/>
  </r>
  <r>
    <x v="44"/>
    <x v="1"/>
    <x v="12"/>
    <n v="291.19999999999993"/>
    <n v="104.00000000000001"/>
    <n v="77.600000000000009"/>
    <n v="80.799999999999898"/>
    <n v="28.8"/>
    <n v="0"/>
    <n v="0.27200000000000002"/>
    <n v="0.76800000000000002"/>
    <n v="0.48"/>
    <n v="0.69600000000000006"/>
    <n v="0.22400000000000003"/>
    <n v="0.29599999999999999"/>
    <n v="0.48"/>
    <n v="0.6160000000000001"/>
    <n v="0.69600000000000006"/>
    <n v="0.79200000000000004"/>
    <n v="0.71200000000000008"/>
    <n v="0.38400000000000001"/>
    <n v="0.28799999999999998"/>
    <n v="0.79200000000000004"/>
    <n v="0.66400000000000015"/>
    <n v="0.40800000000000003"/>
    <n v="0.32000000000000006"/>
    <n v="0"/>
    <n v="0"/>
    <n v="6.4"/>
    <n v="8"/>
    <n v="27.200000000000003"/>
    <n v="0"/>
    <n v="8.8000000000000007"/>
    <n v="0"/>
    <n v="27.200000000000003"/>
    <n v="0"/>
    <n v="8"/>
    <n v="0"/>
    <n v="5.6000000000000005"/>
    <n v="5.6000000000000005"/>
    <n v="0"/>
    <n v="0"/>
    <n v="6.4"/>
    <n v="0"/>
    <n v="6.4"/>
    <n v="4.8000000000000007"/>
    <n v="35.200000000000003"/>
    <n v="0"/>
    <n v="2.3999999999999093"/>
    <n v="1.6"/>
    <n v="0"/>
    <n v="0"/>
    <n v="0"/>
    <n v="32"/>
    <n v="0"/>
    <n v="9.6000000000000014"/>
    <n v="6.4"/>
    <n v="0"/>
    <n v="19.200000000000003"/>
    <n v="11.200000000000001"/>
    <n v="22.400000000000002"/>
    <n v="0"/>
    <n v="6.4"/>
    <n v="3.2"/>
    <n v="18.400000000000002"/>
    <n v="16.8"/>
    <x v="3"/>
  </r>
  <r>
    <x v="45"/>
    <x v="1"/>
    <x v="13"/>
    <n v="350.40000000000009"/>
    <n v="30.400000000000002"/>
    <n v="163.20000000000005"/>
    <n v="116.00000000000001"/>
    <n v="40.800000000000004"/>
    <n v="1"/>
    <n v="0.66400000000000015"/>
    <n v="0.76000000000000012"/>
    <n v="0.59199999999999997"/>
    <n v="0.44800000000000006"/>
    <n v="0.57599999999999996"/>
    <n v="0.76000000000000012"/>
    <n v="0.51200000000000001"/>
    <n v="0.60000000000000009"/>
    <n v="0.6080000000000001"/>
    <n v="0.76800000000000002"/>
    <n v="0.79200000000000004"/>
    <n v="0.36800000000000005"/>
    <n v="0.70400000000000007"/>
    <n v="0.72800000000000009"/>
    <n v="0.68"/>
    <n v="0.25600000000000001"/>
    <n v="0.79200000000000004"/>
    <n v="0"/>
    <n v="35.200000000000003"/>
    <n v="24.8"/>
    <n v="24.8"/>
    <n v="0.80000000000004556"/>
    <n v="24"/>
    <n v="17.600000000000001"/>
    <n v="22.400000000000002"/>
    <n v="3.2"/>
    <n v="10.4"/>
    <n v="2.4000000000000004"/>
    <n v="0"/>
    <n v="0"/>
    <n v="12"/>
    <n v="0"/>
    <n v="0"/>
    <n v="9.6000000000000014"/>
    <n v="0"/>
    <n v="17.600000000000001"/>
    <n v="1.6"/>
    <n v="33.6"/>
    <n v="4.8000000000000007"/>
    <n v="0"/>
    <n v="10.39999999999999"/>
    <n v="1.6"/>
    <n v="8"/>
    <n v="28"/>
    <n v="4"/>
    <n v="23.200000000000003"/>
    <n v="2.4000000000000004"/>
    <n v="0"/>
    <n v="8"/>
    <n v="8"/>
    <n v="6.4"/>
    <n v="1.6"/>
    <n v="0"/>
    <n v="0"/>
    <n v="4.8000000000000007"/>
    <n v="0"/>
    <n v="1.6"/>
    <x v="3"/>
  </r>
  <r>
    <x v="46"/>
    <x v="1"/>
    <x v="14"/>
    <n v="433.6"/>
    <n v="104.80000000000001"/>
    <n v="117.60000000000001"/>
    <n v="98.399999999999991"/>
    <n v="112.8"/>
    <n v="0"/>
    <n v="0.56000000000000005"/>
    <n v="0.41600000000000004"/>
    <n v="0.56000000000000005"/>
    <n v="0.64800000000000013"/>
    <n v="0.76000000000000012"/>
    <n v="0.30400000000000005"/>
    <n v="0.42400000000000004"/>
    <n v="0.60000000000000009"/>
    <n v="0.68800000000000006"/>
    <n v="0.76800000000000002"/>
    <n v="0.56000000000000005"/>
    <n v="0.65600000000000014"/>
    <n v="0.77600000000000002"/>
    <n v="0.67200000000000004"/>
    <n v="0.77600000000000002"/>
    <n v="0.72000000000000008"/>
    <n v="0.27200000000000002"/>
    <n v="11.200000000000001"/>
    <n v="7.2"/>
    <n v="32"/>
    <n v="6.4"/>
    <n v="24"/>
    <n v="0"/>
    <n v="0"/>
    <n v="24"/>
    <n v="4.8000000000000007"/>
    <n v="8"/>
    <n v="6.4"/>
    <n v="16.8"/>
    <n v="8.8000000000000007"/>
    <n v="32.800000000000004"/>
    <n v="13.600000000000001"/>
    <n v="0"/>
    <n v="4.8000000000000007"/>
    <n v="4.8000000000000007"/>
    <n v="4.8000000000000007"/>
    <n v="26.400000000000002"/>
    <n v="0"/>
    <n v="0"/>
    <n v="44"/>
    <n v="6.4"/>
    <n v="3.2"/>
    <n v="16"/>
    <n v="0"/>
    <n v="16.8"/>
    <n v="12"/>
    <n v="0"/>
    <n v="24"/>
    <n v="16"/>
    <n v="0"/>
    <n v="0"/>
    <n v="22.400000000000002"/>
    <n v="0"/>
    <n v="0"/>
    <n v="16.8"/>
    <n v="25.6"/>
    <n v="0"/>
    <x v="3"/>
  </r>
  <r>
    <x v="47"/>
    <x v="1"/>
    <x v="15"/>
    <n v="424.80000000000007"/>
    <n v="95.200000000000074"/>
    <n v="88.8"/>
    <n v="156.80000000000001"/>
    <n v="84"/>
    <n v="0"/>
    <n v="0.72000000000000008"/>
    <n v="0.78400000000000003"/>
    <n v="0.58399999999999996"/>
    <n v="0.64800000000000013"/>
    <n v="0.7360000000000001"/>
    <n v="0.38400000000000001"/>
    <n v="0.496"/>
    <n v="0.60000000000000009"/>
    <n v="0.8"/>
    <n v="0.496"/>
    <n v="0.68800000000000006"/>
    <n v="0.38400000000000001"/>
    <n v="0.29599999999999999"/>
    <n v="0.77600000000000002"/>
    <n v="0.76000000000000012"/>
    <n v="0.79200000000000004"/>
    <n v="0.62400000000000011"/>
    <n v="2.4000000000000004"/>
    <n v="11.200000000000001"/>
    <n v="4"/>
    <n v="14.4"/>
    <n v="3.2"/>
    <n v="24.8"/>
    <n v="8.8000000000000007"/>
    <n v="0"/>
    <n v="7.2"/>
    <n v="12.8"/>
    <n v="0.8"/>
    <n v="15.200000000000001"/>
    <n v="0.8"/>
    <n v="15.200000000000001"/>
    <n v="0"/>
    <n v="5.6000000000000005"/>
    <n v="11.200000000000001"/>
    <n v="4"/>
    <n v="0"/>
    <n v="32"/>
    <n v="8.8000000000000007"/>
    <n v="4"/>
    <n v="7.2"/>
    <n v="10.4"/>
    <n v="36"/>
    <n v="9.6000000000000014"/>
    <n v="8"/>
    <n v="30.400000000000002"/>
    <n v="13.600000000000001"/>
    <n v="28.8"/>
    <n v="18.400000000000002"/>
    <n v="13.600000000000001"/>
    <n v="0"/>
    <n v="11.200000000000001"/>
    <n v="20"/>
    <n v="0.8"/>
    <n v="9.6000000000000014"/>
    <n v="0"/>
    <n v="9.0949470177292829E-14"/>
    <n v="21.6"/>
    <x v="3"/>
  </r>
  <r>
    <x v="48"/>
    <x v="1"/>
    <x v="16"/>
    <n v="421.6"/>
    <n v="163.19999999999999"/>
    <n v="56.800000000000011"/>
    <n v="141.60000000000002"/>
    <n v="60"/>
    <n v="0"/>
    <n v="0.59199999999999997"/>
    <n v="0.56799999999999995"/>
    <n v="0.25600000000000001"/>
    <n v="0.71200000000000008"/>
    <n v="0.57599999999999996"/>
    <n v="0.78400000000000003"/>
    <n v="0.60000000000000009"/>
    <n v="0.504"/>
    <n v="0.52800000000000002"/>
    <n v="0.48"/>
    <n v="0.56000000000000005"/>
    <n v="8.0000000000000016E-2"/>
    <n v="0.38400000000000001"/>
    <n v="0.64000000000000012"/>
    <n v="0.64000000000000012"/>
    <n v="0.72000000000000008"/>
    <n v="0.79200000000000004"/>
    <n v="0"/>
    <n v="6.4"/>
    <n v="9.6000000000000014"/>
    <n v="5.6000000000000005"/>
    <n v="0"/>
    <n v="12.8"/>
    <n v="0"/>
    <n v="0"/>
    <n v="7.2"/>
    <n v="15.200000000000001"/>
    <n v="28.8"/>
    <n v="13.600000000000001"/>
    <n v="0"/>
    <n v="0"/>
    <n v="9.6000000000000014"/>
    <n v="0"/>
    <n v="28"/>
    <n v="0"/>
    <n v="0"/>
    <n v="8.8000000000000007"/>
    <n v="0"/>
    <n v="22.400000000000002"/>
    <n v="0"/>
    <n v="20.8"/>
    <n v="11.200000000000001"/>
    <n v="18.400000000000002"/>
    <n v="16.8"/>
    <n v="16.8"/>
    <n v="12"/>
    <n v="23.200000000000003"/>
    <n v="3.2"/>
    <n v="3.2"/>
    <n v="39.200000000000003"/>
    <n v="11.200000000000001"/>
    <n v="31.200000000000003"/>
    <n v="15.200000000000001"/>
    <n v="4"/>
    <n v="19.200000000000003"/>
    <n v="5.6000000000000005"/>
    <n v="31.200000000000003"/>
    <x v="3"/>
  </r>
  <r>
    <x v="49"/>
    <x v="1"/>
    <x v="17"/>
    <n v="484.00000000000011"/>
    <n v="67.200000000000102"/>
    <n v="147.99999999999997"/>
    <n v="103.2"/>
    <n v="165.60000000000002"/>
    <n v="0"/>
    <n v="0.52800000000000002"/>
    <n v="0.496"/>
    <n v="0.51200000000000001"/>
    <n v="0.39200000000000002"/>
    <n v="0.7360000000000001"/>
    <n v="0.64000000000000012"/>
    <n v="0.59199999999999997"/>
    <n v="0.62400000000000011"/>
    <n v="0.77600000000000002"/>
    <n v="0.67200000000000004"/>
    <n v="0.71200000000000008"/>
    <n v="0.62400000000000011"/>
    <n v="0.7360000000000001"/>
    <n v="0.63200000000000012"/>
    <n v="0.79200000000000004"/>
    <n v="0.44800000000000006"/>
    <n v="0.29599999999999999"/>
    <n v="12.8"/>
    <n v="28.8"/>
    <n v="22.400000000000002"/>
    <n v="0"/>
    <n v="13.600000000000001"/>
    <n v="0"/>
    <n v="28.8"/>
    <n v="0"/>
    <n v="34.4"/>
    <n v="7.2"/>
    <n v="0"/>
    <n v="12.8"/>
    <n v="8.8000000000000007"/>
    <n v="8.8000000000000007"/>
    <n v="21.6"/>
    <n v="23.200000000000003"/>
    <n v="17.600000000000001"/>
    <n v="18.400000000000002"/>
    <n v="16.8"/>
    <n v="37.6"/>
    <n v="17.600000000000001"/>
    <n v="4"/>
    <n v="22.400000000000002"/>
    <n v="12.8"/>
    <n v="7.2"/>
    <n v="6.4"/>
    <n v="0"/>
    <n v="0.8"/>
    <n v="28.8"/>
    <n v="3.2"/>
    <n v="6.4"/>
    <n v="22.400000000000002"/>
    <n v="2.4000000000000004"/>
    <n v="0"/>
    <n v="8"/>
    <n v="4.8000000000000913"/>
    <n v="0"/>
    <n v="0"/>
    <n v="9.6000000000000014"/>
    <n v="13.600000000000001"/>
    <x v="3"/>
  </r>
  <r>
    <x v="50"/>
    <x v="1"/>
    <x v="18"/>
    <n v="433.6"/>
    <n v="123.2"/>
    <n v="92.8"/>
    <n v="137.60000000000002"/>
    <n v="80"/>
    <n v="0"/>
    <n v="0.47199999999999998"/>
    <n v="0.44800000000000006"/>
    <n v="0.72800000000000009"/>
    <n v="0.67200000000000004"/>
    <n v="0.7360000000000001"/>
    <n v="0.7360000000000001"/>
    <n v="0.56799999999999995"/>
    <n v="0.6080000000000001"/>
    <n v="0.48"/>
    <n v="0.36000000000000004"/>
    <n v="0.504"/>
    <n v="0.35200000000000004"/>
    <n v="0.70400000000000007"/>
    <n v="0.32800000000000007"/>
    <n v="0.79200000000000004"/>
    <n v="0.64000000000000012"/>
    <n v="0.36000000000000004"/>
    <n v="8"/>
    <n v="0"/>
    <n v="22.400000000000002"/>
    <n v="9.6000000000000014"/>
    <n v="11.200000000000001"/>
    <n v="6.4"/>
    <n v="0"/>
    <n v="7.2"/>
    <n v="26.400000000000002"/>
    <n v="1.6"/>
    <n v="13.600000000000001"/>
    <n v="26.400000000000002"/>
    <n v="0"/>
    <n v="7.2"/>
    <n v="7.2"/>
    <n v="14.4"/>
    <n v="0"/>
    <n v="24"/>
    <n v="0.8"/>
    <n v="0"/>
    <n v="17.600000000000001"/>
    <n v="0"/>
    <n v="4.8000000000000007"/>
    <n v="17.600000000000001"/>
    <n v="8.8000000000000007"/>
    <n v="12"/>
    <n v="8.8000000000000007"/>
    <n v="11.200000000000001"/>
    <n v="25.6"/>
    <n v="31.200000000000003"/>
    <n v="16"/>
    <n v="11.200000000000001"/>
    <n v="20.8"/>
    <n v="16.8"/>
    <n v="7.2"/>
    <n v="12.8"/>
    <n v="18.400000000000002"/>
    <n v="5.6000000000000005"/>
    <n v="14.4"/>
    <n v="0"/>
    <x v="3"/>
  </r>
  <r>
    <x v="51"/>
    <x v="1"/>
    <x v="19"/>
    <n v="426.40000000000003"/>
    <n v="96.000000000000014"/>
    <n v="103.20000000000002"/>
    <n v="110.4"/>
    <n v="116.80000000000001"/>
    <n v="1"/>
    <n v="0.16000000000000003"/>
    <n v="0.16000000000000003"/>
    <n v="0.58399999999999996"/>
    <n v="0.67200000000000004"/>
    <n v="0.76"/>
    <n v="0.56000000000000005"/>
    <n v="0.67200000000000004"/>
    <n v="0.77600000000000002"/>
    <n v="0.72800000000000009"/>
    <n v="0.77600000000000002"/>
    <n v="0.59199999999999997"/>
    <n v="0.36000000000000004"/>
    <n v="0.33600000000000002"/>
    <n v="0.4"/>
    <n v="0.72800000000000009"/>
    <n v="0.6160000000000001"/>
    <n v="0.79200000000000004"/>
    <n v="7.2"/>
    <n v="10.4"/>
    <n v="0"/>
    <n v="4.8000000000000007"/>
    <n v="17.600000000000001"/>
    <n v="10.4"/>
    <n v="1.6"/>
    <n v="3.2"/>
    <n v="13.600000000000001"/>
    <n v="34.4"/>
    <n v="6.4"/>
    <n v="8"/>
    <n v="7.2"/>
    <n v="25.6"/>
    <n v="0"/>
    <n v="14.4"/>
    <n v="33.6"/>
    <n v="17.600000000000001"/>
    <n v="0"/>
    <n v="10.4"/>
    <n v="4"/>
    <n v="36"/>
    <n v="0"/>
    <n v="15.200000000000001"/>
    <n v="34.4"/>
    <n v="6.4"/>
    <n v="1.6"/>
    <n v="10.4"/>
    <n v="2.4000000000000004"/>
    <n v="0"/>
    <n v="22.400000000000002"/>
    <n v="4.8000000000000007"/>
    <n v="22.400000000000002"/>
    <n v="0"/>
    <n v="0"/>
    <n v="0"/>
    <n v="0"/>
    <n v="9.6000000000000014"/>
    <n v="8.8000000000000007"/>
    <n v="28"/>
    <x v="3"/>
  </r>
  <r>
    <x v="52"/>
    <x v="1"/>
    <x v="20"/>
    <n v="283.2000000000001"/>
    <n v="61.600000000000009"/>
    <n v="49.600000000000009"/>
    <n v="44.000000000000085"/>
    <n v="128"/>
    <n v="0"/>
    <n v="0.66400000000000015"/>
    <n v="0.76000000000000012"/>
    <n v="0.56000000000000005"/>
    <n v="0.47199999999999998"/>
    <n v="0.74400000000000011"/>
    <n v="0.53600000000000003"/>
    <n v="0.62400000000000011"/>
    <n v="0.7360000000000001"/>
    <n v="0.54400000000000004"/>
    <n v="0.6160000000000001"/>
    <n v="0.54400000000000004"/>
    <n v="0.36000000000000004"/>
    <n v="0.68"/>
    <n v="0.74400000000000011"/>
    <n v="0.22400000000000003"/>
    <n v="0.75200000000000011"/>
    <n v="0.79200000000000004"/>
    <n v="6.4"/>
    <n v="0"/>
    <n v="17.600000000000001"/>
    <n v="0"/>
    <n v="11.200000000000001"/>
    <n v="3.2"/>
    <n v="0"/>
    <n v="11.200000000000001"/>
    <n v="0"/>
    <n v="0"/>
    <n v="0"/>
    <n v="11.200000000000001"/>
    <n v="0"/>
    <n v="3.2"/>
    <n v="28"/>
    <n v="4"/>
    <n v="25.6"/>
    <n v="8"/>
    <n v="2.4000000000000004"/>
    <n v="45.6"/>
    <n v="0"/>
    <n v="8"/>
    <n v="0"/>
    <n v="3.2000000000000912"/>
    <n v="2.4000000000000004"/>
    <n v="4.8000000000000007"/>
    <n v="0"/>
    <n v="16.8"/>
    <n v="2.4000000000000004"/>
    <n v="6.4"/>
    <n v="6.4"/>
    <n v="24.8"/>
    <n v="0"/>
    <n v="0"/>
    <n v="4"/>
    <n v="3.2"/>
    <n v="4"/>
    <n v="2.4000000000000004"/>
    <n v="0"/>
    <n v="16.8"/>
    <x v="3"/>
  </r>
  <r>
    <x v="53"/>
    <x v="1"/>
    <x v="21"/>
    <n v="369.6"/>
    <n v="125.60000000000001"/>
    <n v="96.800000000000011"/>
    <n v="79.2"/>
    <n v="68"/>
    <n v="0"/>
    <n v="0.28000000000000003"/>
    <n v="0.44800000000000006"/>
    <n v="0.64000000000000012"/>
    <n v="0.56799999999999995"/>
    <n v="0.79200000000000004"/>
    <n v="0.48"/>
    <n v="8.8000000000000009E-2"/>
    <n v="0.7360000000000001"/>
    <n v="0.504"/>
    <n v="0.55200000000000005"/>
    <n v="0.69600000000000006"/>
    <n v="0.34400000000000003"/>
    <n v="0.38400000000000001"/>
    <n v="0.78400000000000003"/>
    <n v="0.75200000000000011"/>
    <n v="0.45600000000000007"/>
    <n v="0.68"/>
    <n v="0"/>
    <n v="0"/>
    <n v="18.400000000000002"/>
    <n v="40"/>
    <n v="16"/>
    <n v="22.400000000000002"/>
    <n v="0"/>
    <n v="0"/>
    <n v="0"/>
    <n v="0"/>
    <n v="17.600000000000001"/>
    <n v="0"/>
    <n v="0"/>
    <n v="20.8"/>
    <n v="24"/>
    <n v="4.8000000000000007"/>
    <n v="10.4"/>
    <n v="1.6"/>
    <n v="0"/>
    <n v="6.4"/>
    <n v="0"/>
    <n v="0"/>
    <n v="12.8"/>
    <n v="7.2"/>
    <n v="6.4"/>
    <n v="8.8000000000000007"/>
    <n v="33.6"/>
    <n v="5.6000000000000005"/>
    <n v="0"/>
    <n v="4.8000000000000007"/>
    <n v="6.4"/>
    <n v="0"/>
    <n v="32"/>
    <n v="15.200000000000001"/>
    <n v="16.8"/>
    <n v="0"/>
    <n v="4"/>
    <n v="10.4"/>
    <n v="12.8"/>
    <n v="28"/>
    <x v="3"/>
  </r>
  <r>
    <x v="54"/>
    <x v="1"/>
    <x v="22"/>
    <n v="441.60000000000014"/>
    <n v="78.400000000000091"/>
    <n v="159.20000000000002"/>
    <n v="111.2"/>
    <n v="92.800000000000011"/>
    <n v="0"/>
    <n v="0.32800000000000007"/>
    <n v="0.52800000000000002"/>
    <n v="0.59199999999999997"/>
    <n v="0.71200000000000008"/>
    <n v="0.36000000000000004"/>
    <n v="0.56000000000000005"/>
    <n v="0.59199999999999997"/>
    <n v="0.48799999999999999"/>
    <n v="0.48799999999999999"/>
    <n v="0.77600000000000002"/>
    <n v="0.62400000000000011"/>
    <n v="0.68"/>
    <n v="0.8"/>
    <n v="0.65600000000000014"/>
    <n v="0.6080000000000001"/>
    <n v="0.21600000000000003"/>
    <n v="0.75200000000000011"/>
    <n v="20.8"/>
    <n v="14.4"/>
    <n v="0.8"/>
    <n v="7.2"/>
    <n v="2.4000000000000004"/>
    <n v="24.8"/>
    <n v="7.2"/>
    <n v="15.200000000000001"/>
    <n v="41.6"/>
    <n v="24.8"/>
    <n v="7.2"/>
    <n v="0"/>
    <n v="39.200000000000003"/>
    <n v="4"/>
    <n v="7.2"/>
    <n v="4"/>
    <n v="16.8"/>
    <n v="0"/>
    <n v="21.6"/>
    <n v="0"/>
    <n v="2.4000000000000004"/>
    <n v="23.200000000000003"/>
    <n v="28.8"/>
    <n v="17.600000000000001"/>
    <n v="12"/>
    <n v="0"/>
    <n v="17.600000000000001"/>
    <n v="3.2"/>
    <n v="0"/>
    <n v="6.4"/>
    <n v="0"/>
    <n v="22.400000000000002"/>
    <n v="4.8000000000000007"/>
    <n v="0"/>
    <n v="0"/>
    <n v="25.6"/>
    <n v="5.6000000000000911"/>
    <n v="0.8"/>
    <n v="0"/>
    <n v="19.200000000000003"/>
    <x v="3"/>
  </r>
  <r>
    <x v="55"/>
    <x v="1"/>
    <x v="23"/>
    <n v="392.8"/>
    <n v="102.39999999999999"/>
    <n v="55.199999999999996"/>
    <n v="99.200000000000017"/>
    <n v="136"/>
    <n v="0"/>
    <n v="0.248"/>
    <n v="0.42400000000000004"/>
    <n v="0.79200000000000004"/>
    <n v="0.42400000000000004"/>
    <n v="0.75200000000000011"/>
    <n v="0.75200000000000011"/>
    <n v="0.55200000000000005"/>
    <n v="0.64000000000000012"/>
    <n v="0.70400000000000007"/>
    <n v="0.6160000000000001"/>
    <n v="0.79200000000000004"/>
    <n v="0.46399999999999997"/>
    <n v="0.69600000000000006"/>
    <n v="0.64000000000000012"/>
    <n v="0.72800000000000009"/>
    <n v="0.34400000000000003"/>
    <n v="0.64800000000000013"/>
    <n v="3.2"/>
    <n v="3.2"/>
    <n v="13.600000000000001"/>
    <n v="20.8"/>
    <n v="9.6000000000000014"/>
    <n v="0"/>
    <n v="0.8"/>
    <n v="0"/>
    <n v="4"/>
    <n v="0"/>
    <n v="21.6"/>
    <n v="0"/>
    <n v="24.8"/>
    <n v="1.6"/>
    <n v="0"/>
    <n v="33.6"/>
    <n v="8"/>
    <n v="29.6"/>
    <n v="30.400000000000002"/>
    <n v="8"/>
    <n v="0"/>
    <n v="21.6"/>
    <n v="0"/>
    <n v="0.8"/>
    <n v="16.8"/>
    <n v="23.200000000000003"/>
    <n v="2.4000000000000004"/>
    <n v="11.200000000000001"/>
    <n v="0"/>
    <n v="23.200000000000003"/>
    <n v="4.8000000000000007"/>
    <n v="39.200000000000003"/>
    <n v="11.200000000000001"/>
    <n v="2.4000000000000004"/>
    <n v="0"/>
    <n v="0"/>
    <n v="14.4"/>
    <n v="17.600000000000001"/>
    <n v="5.6000000000000005"/>
    <n v="7.2"/>
    <x v="3"/>
  </r>
  <r>
    <x v="56"/>
    <x v="1"/>
    <x v="24"/>
    <n v="480.80000000000007"/>
    <n v="78.400000000000006"/>
    <n v="115.20000000000002"/>
    <n v="130.4"/>
    <n v="156.80000000000004"/>
    <n v="0"/>
    <n v="0.2"/>
    <n v="0.44800000000000006"/>
    <n v="0.43200000000000005"/>
    <n v="0.64000000000000012"/>
    <n v="0.75200000000000011"/>
    <n v="0.47199999999999998"/>
    <n v="0.70400000000000007"/>
    <n v="0.51200000000000001"/>
    <n v="0.44800000000000006"/>
    <n v="0.57599999999999996"/>
    <n v="0.2"/>
    <n v="0.64800000000000013"/>
    <n v="0.35200000000000004"/>
    <n v="0.77600000000000002"/>
    <n v="0.72000000000000008"/>
    <n v="0.36800000000000005"/>
    <n v="0.29599999999999999"/>
    <n v="40.800000000000004"/>
    <n v="0"/>
    <n v="19.200000000000003"/>
    <n v="5.6000000000000005"/>
    <n v="5.6000000000000005"/>
    <n v="23.200000000000003"/>
    <n v="3.2"/>
    <n v="4"/>
    <n v="2.4000000000000004"/>
    <n v="11.200000000000001"/>
    <n v="26.400000000000002"/>
    <n v="21.6"/>
    <n v="8"/>
    <n v="21.6"/>
    <n v="11.200000000000001"/>
    <n v="6.4"/>
    <n v="44.800000000000004"/>
    <n v="24.8"/>
    <n v="18.400000000000002"/>
    <n v="0"/>
    <n v="12.8"/>
    <n v="20"/>
    <n v="16.8"/>
    <n v="11.200000000000001"/>
    <n v="9.6000000000000014"/>
    <n v="7.2"/>
    <n v="12.8"/>
    <n v="24.8"/>
    <n v="6.4"/>
    <n v="8.8000000000000007"/>
    <n v="7.2"/>
    <n v="12"/>
    <n v="0"/>
    <n v="4.8000000000000007"/>
    <n v="4"/>
    <n v="0"/>
    <n v="18.400000000000002"/>
    <n v="24"/>
    <n v="8"/>
    <n v="0"/>
    <x v="3"/>
  </r>
  <r>
    <x v="57"/>
    <x v="1"/>
    <x v="25"/>
    <n v="397.6"/>
    <n v="83.999999999999986"/>
    <n v="80"/>
    <n v="135.19999999999999"/>
    <n v="98.4"/>
    <n v="0"/>
    <n v="0.28799999999999998"/>
    <n v="0.57599999999999996"/>
    <n v="0.64000000000000012"/>
    <n v="0.79200000000000004"/>
    <n v="0.76000000000000012"/>
    <n v="0.77600000000000002"/>
    <n v="0.69600000000000006"/>
    <n v="0.76000000000000012"/>
    <n v="0.60000000000000009"/>
    <n v="0.56000000000000005"/>
    <n v="0.44000000000000006"/>
    <n v="0.39200000000000002"/>
    <n v="0.25600000000000001"/>
    <n v="0.63200000000000012"/>
    <n v="0.43200000000000005"/>
    <n v="0.22400000000000003"/>
    <n v="0.76800000000000002"/>
    <n v="0.8"/>
    <n v="13.600000000000001"/>
    <n v="0.8"/>
    <n v="0"/>
    <n v="12"/>
    <n v="4"/>
    <n v="0"/>
    <n v="19.200000000000003"/>
    <n v="29.6"/>
    <n v="0"/>
    <n v="34.4"/>
    <n v="13.600000000000001"/>
    <n v="10.4"/>
    <n v="0"/>
    <n v="25.6"/>
    <n v="0"/>
    <n v="15.200000000000001"/>
    <n v="3.2"/>
    <n v="2.4000000000000004"/>
    <n v="28"/>
    <n v="14.4"/>
    <n v="3.2"/>
    <n v="17.600000000000001"/>
    <n v="16.8"/>
    <n v="6.4"/>
    <n v="25.6"/>
    <n v="0"/>
    <n v="0"/>
    <n v="36"/>
    <n v="15.200000000000001"/>
    <n v="20.8"/>
    <n v="0"/>
    <n v="0"/>
    <n v="3.2"/>
    <n v="4.8000000000000007"/>
    <n v="3.2"/>
    <n v="45.6"/>
    <n v="0.8"/>
    <n v="0"/>
    <n v="5.6000000000000005"/>
    <x v="3"/>
  </r>
  <r>
    <x v="58"/>
    <x v="1"/>
    <x v="26"/>
    <n v="358.39999999999992"/>
    <n v="79.2"/>
    <n v="104.00000000000001"/>
    <n v="106.4"/>
    <n v="68.799999999999912"/>
    <n v="0"/>
    <n v="0.18400000000000002"/>
    <n v="0.27200000000000002"/>
    <n v="0.62400000000000011"/>
    <n v="0.66400000000000015"/>
    <n v="0.76800000000000002"/>
    <n v="0.53600000000000003"/>
    <n v="0.52800000000000002"/>
    <n v="0.71200000000000008"/>
    <n v="0.48799999999999999"/>
    <n v="0.52800000000000002"/>
    <n v="0.77600000000000002"/>
    <n v="0.27200000000000002"/>
    <n v="0.79200000000000004"/>
    <n v="0.64000000000000012"/>
    <n v="0.65600000000000014"/>
    <n v="0.72000000000000008"/>
    <n v="0.68800000000000006"/>
    <n v="30.400000000000002"/>
    <n v="17.600000000000001"/>
    <n v="15.200000000000001"/>
    <n v="0"/>
    <n v="9.6000000000000014"/>
    <n v="10.4"/>
    <n v="5.6000000000000005"/>
    <n v="4.8000000000000007"/>
    <n v="0"/>
    <n v="10.4"/>
    <n v="4.8000000000000007"/>
    <n v="8"/>
    <n v="10.4"/>
    <n v="31.200000000000003"/>
    <n v="0"/>
    <n v="0"/>
    <n v="1.6"/>
    <n v="0"/>
    <n v="8"/>
    <n v="9.5999999999999091"/>
    <n v="0"/>
    <n v="30.400000000000002"/>
    <n v="3.2"/>
    <n v="5.6000000000000005"/>
    <n v="23.200000000000003"/>
    <n v="0"/>
    <n v="0"/>
    <n v="18.400000000000002"/>
    <n v="25.6"/>
    <n v="0"/>
    <n v="0"/>
    <n v="2.4000000000000004"/>
    <n v="28.8"/>
    <n v="16"/>
    <n v="0"/>
    <n v="8.8000000000000007"/>
    <n v="0"/>
    <n v="23.200000000000003"/>
    <n v="0"/>
    <n v="0"/>
    <x v="3"/>
  </r>
  <r>
    <x v="59"/>
    <x v="1"/>
    <x v="27"/>
    <n v="352"/>
    <n v="74.400000000000006"/>
    <n v="112"/>
    <n v="84"/>
    <n v="81.599999999999994"/>
    <n v="0"/>
    <n v="0.58399999999999996"/>
    <n v="0.53600000000000003"/>
    <n v="0.248"/>
    <n v="0.7360000000000001"/>
    <n v="0.68800000000000006"/>
    <n v="0.54400000000000004"/>
    <n v="0.56799999999999995"/>
    <n v="0.46399999999999997"/>
    <n v="0.76800000000000002"/>
    <n v="0.56799999999999995"/>
    <n v="0.53600000000000003"/>
    <n v="0.32000000000000006"/>
    <n v="0.23199999999999998"/>
    <n v="0.70400000000000007"/>
    <n v="8.0000000000000016E-2"/>
    <n v="0.66400000000000015"/>
    <n v="0.23199999999999998"/>
    <n v="12.8"/>
    <n v="20.8"/>
    <n v="11.200000000000001"/>
    <n v="1.6"/>
    <n v="16"/>
    <n v="0"/>
    <n v="0"/>
    <n v="16.8"/>
    <n v="0"/>
    <n v="32.800000000000004"/>
    <n v="0"/>
    <n v="10.4"/>
    <n v="14.4"/>
    <n v="20"/>
    <n v="0"/>
    <n v="4.8000000000000007"/>
    <n v="25.6"/>
    <n v="0"/>
    <n v="6.4"/>
    <n v="0"/>
    <n v="5.6000000000000005"/>
    <n v="15.200000000000001"/>
    <n v="19.200000000000003"/>
    <n v="3.2"/>
    <n v="0"/>
    <n v="9.6000000000000014"/>
    <n v="7.2"/>
    <n v="8.8000000000000007"/>
    <n v="1.6"/>
    <n v="13.600000000000001"/>
    <n v="12.8"/>
    <n v="6.4"/>
    <n v="0"/>
    <n v="0"/>
    <n v="12.8"/>
    <n v="12"/>
    <n v="1.6"/>
    <n v="4.8000000000000007"/>
    <n v="13.600000000000001"/>
    <n v="10.4"/>
    <x v="3"/>
  </r>
  <r>
    <x v="31"/>
    <x v="2"/>
    <x v="3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2"/>
    <x v="3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2"/>
    <x v="3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60"/>
    <x v="2"/>
    <x v="0"/>
    <n v="382.40000000000003"/>
    <n v="149.6"/>
    <n v="55.199999999999996"/>
    <n v="100.80000000000001"/>
    <n v="76.8"/>
    <n v="0"/>
    <n v="0.38400000000000001"/>
    <n v="0.55200000000000005"/>
    <n v="0.57599999999999996"/>
    <n v="0.56000000000000005"/>
    <n v="0.68800000000000006"/>
    <n v="0.72000000000000008"/>
    <n v="0.60000000000000009"/>
    <n v="0.78400000000000003"/>
    <n v="0.41600000000000004"/>
    <n v="0.56799999999999995"/>
    <n v="0.46399999999999997"/>
    <n v="0.46399999999999997"/>
    <n v="0.21600000000000003"/>
    <n v="0.56000000000000005"/>
    <n v="0.34400000000000003"/>
    <n v="0.35200000000000004"/>
    <n v="0.70400000000000007"/>
    <n v="1.6"/>
    <n v="8"/>
    <n v="1.6"/>
    <n v="2.4000000000000004"/>
    <n v="0"/>
    <n v="10.4"/>
    <n v="6.4"/>
    <n v="10.4"/>
    <n v="12.8"/>
    <n v="1.6"/>
    <n v="19.200000000000003"/>
    <n v="10.4"/>
    <n v="4.8000000000000007"/>
    <n v="16.8"/>
    <n v="8.8000000000000007"/>
    <n v="4"/>
    <n v="0"/>
    <n v="0"/>
    <n v="8"/>
    <n v="24"/>
    <n v="16.8"/>
    <n v="0.8"/>
    <n v="0"/>
    <n v="0.8"/>
    <n v="0"/>
    <n v="1.6"/>
    <n v="0"/>
    <n v="35.200000000000003"/>
    <n v="26.400000000000002"/>
    <n v="19.200000000000003"/>
    <n v="15.200000000000001"/>
    <n v="0"/>
    <n v="28.8"/>
    <n v="18.400000000000002"/>
    <n v="13.600000000000001"/>
    <n v="2.4000000000000004"/>
    <n v="4.8000000000000007"/>
    <n v="32.800000000000004"/>
    <n v="29.6"/>
    <n v="4"/>
    <x v="3"/>
  </r>
  <r>
    <x v="61"/>
    <x v="2"/>
    <x v="1"/>
    <n v="456.80000000000007"/>
    <n v="98.4"/>
    <n v="132"/>
    <n v="140.00000000000003"/>
    <n v="86.4"/>
    <n v="0"/>
    <n v="0.68"/>
    <n v="0.41600000000000004"/>
    <n v="0.60000000000000009"/>
    <n v="0.75200000000000011"/>
    <n v="0.74400000000000011"/>
    <n v="0.76800000000000002"/>
    <n v="0.68800000000000006"/>
    <n v="0.79200000000000004"/>
    <n v="0.71200000000000008"/>
    <n v="0.76000000000000012"/>
    <n v="0.56000000000000005"/>
    <n v="0.39200000000000002"/>
    <n v="0.65600000000000014"/>
    <n v="0.78400000000000003"/>
    <n v="0.71200000000000008"/>
    <n v="0.40800000000000003"/>
    <n v="0.7360000000000001"/>
    <n v="0"/>
    <n v="0"/>
    <n v="9.6000000000000014"/>
    <n v="0"/>
    <n v="25.6"/>
    <n v="24"/>
    <n v="20.8"/>
    <n v="13.600000000000001"/>
    <n v="6.4"/>
    <n v="32"/>
    <n v="0"/>
    <n v="16.8"/>
    <n v="16"/>
    <n v="12"/>
    <n v="10.4"/>
    <n v="4"/>
    <n v="3.2"/>
    <n v="13.600000000000001"/>
    <n v="8"/>
    <n v="2.4000000000000004"/>
    <n v="0"/>
    <n v="14.4"/>
    <n v="23.200000000000003"/>
    <n v="0"/>
    <n v="31.200000000000003"/>
    <n v="12.8"/>
    <n v="26.400000000000002"/>
    <n v="2.4000000000000004"/>
    <n v="29.6"/>
    <n v="0"/>
    <n v="36"/>
    <n v="0"/>
    <n v="0"/>
    <n v="10.4"/>
    <n v="0"/>
    <n v="6.4"/>
    <n v="16"/>
    <n v="23.200000000000003"/>
    <n v="0"/>
    <n v="6.4"/>
    <x v="3"/>
  </r>
  <r>
    <x v="62"/>
    <x v="2"/>
    <x v="2"/>
    <n v="290.39999999999998"/>
    <n v="52"/>
    <n v="128"/>
    <n v="61.6"/>
    <n v="48.8"/>
    <n v="0"/>
    <n v="0.496"/>
    <n v="0.28000000000000003"/>
    <n v="0.71200000000000008"/>
    <n v="0.48"/>
    <n v="0.75200000000000011"/>
    <n v="0.55200000000000005"/>
    <n v="9.6000000000000002E-2"/>
    <n v="0.78400000000000003"/>
    <n v="0.52800000000000002"/>
    <n v="0.6080000000000001"/>
    <n v="0.72800000000000009"/>
    <n v="0.57599999999999996"/>
    <n v="0.72000000000000008"/>
    <n v="0.77600000000000002"/>
    <n v="0.8"/>
    <n v="0.32000000000000006"/>
    <n v="0.32800000000000007"/>
    <n v="22.400000000000002"/>
    <n v="2.4000000000000004"/>
    <n v="17.600000000000001"/>
    <n v="6.4"/>
    <n v="24.8"/>
    <n v="15.200000000000001"/>
    <n v="0"/>
    <n v="0"/>
    <n v="9.6000000000000014"/>
    <n v="29.6"/>
    <n v="20"/>
    <n v="0"/>
    <n v="0"/>
    <n v="0"/>
    <n v="4"/>
    <n v="4"/>
    <n v="0"/>
    <n v="16.8"/>
    <n v="0"/>
    <n v="24"/>
    <n v="16"/>
    <n v="33.6"/>
    <n v="0"/>
    <n v="0"/>
    <n v="4.8000000000000007"/>
    <n v="0.8"/>
    <n v="4.8000000000000007"/>
    <n v="0"/>
    <n v="1.6"/>
    <n v="0"/>
    <n v="0"/>
    <n v="4.8000000000000007"/>
    <n v="8"/>
    <n v="0"/>
    <n v="2.4000000000000004"/>
    <n v="0"/>
    <n v="24"/>
    <n v="0"/>
    <n v="12.8"/>
    <n v="0"/>
    <x v="3"/>
  </r>
  <r>
    <x v="63"/>
    <x v="2"/>
    <x v="3"/>
    <n v="390.40000000000003"/>
    <n v="91.199999999999989"/>
    <n v="122.4"/>
    <n v="86.4"/>
    <n v="90.40000000000002"/>
    <n v="0"/>
    <n v="0.39200000000000002"/>
    <n v="0.15200000000000002"/>
    <n v="0.51200000000000001"/>
    <n v="0.65600000000000014"/>
    <n v="0.76800000000000002"/>
    <n v="0.74400000000000011"/>
    <n v="0.77600000000000002"/>
    <n v="0.48"/>
    <n v="0.74400000000000011"/>
    <n v="0.38400000000000001"/>
    <n v="0.8"/>
    <n v="0.66400000000000015"/>
    <n v="0.66400000000000015"/>
    <n v="0.72000000000000008"/>
    <n v="0.72800000000000009"/>
    <n v="0.72800000000000009"/>
    <n v="0.33600000000000002"/>
    <n v="25.6"/>
    <n v="0"/>
    <n v="0"/>
    <n v="8"/>
    <n v="30.400000000000002"/>
    <n v="23.200000000000003"/>
    <n v="0"/>
    <n v="1.6"/>
    <n v="11.200000000000001"/>
    <n v="22.400000000000002"/>
    <n v="4"/>
    <n v="0"/>
    <n v="18.400000000000002"/>
    <n v="1.6"/>
    <n v="0.8"/>
    <n v="19.200000000000003"/>
    <n v="1.6"/>
    <n v="0"/>
    <n v="33.6"/>
    <n v="15.200000000000001"/>
    <n v="5.6000000000000005"/>
    <n v="17.600000000000001"/>
    <n v="28.8"/>
    <n v="2.4000000000000004"/>
    <n v="2.4000000000000004"/>
    <n v="19.200000000000003"/>
    <n v="0"/>
    <n v="0"/>
    <n v="0.8"/>
    <n v="9.6000000000000014"/>
    <n v="4.8000000000000007"/>
    <n v="8.8000000000000007"/>
    <n v="0"/>
    <n v="0"/>
    <n v="26.400000000000002"/>
    <n v="20"/>
    <n v="21.6"/>
    <n v="9.6000000000000014"/>
    <n v="0"/>
    <n v="0"/>
    <x v="3"/>
  </r>
  <r>
    <x v="64"/>
    <x v="2"/>
    <x v="4"/>
    <n v="456.8"/>
    <n v="96"/>
    <n v="120"/>
    <n v="140"/>
    <n v="100.80000000000001"/>
    <n v="0"/>
    <n v="0.77600000000000002"/>
    <n v="0.68800000000000006"/>
    <n v="0.64800000000000013"/>
    <n v="0.12"/>
    <n v="0.42400000000000004"/>
    <n v="0.63200000000000012"/>
    <n v="0.23199999999999998"/>
    <n v="0.51200000000000001"/>
    <n v="0.6160000000000001"/>
    <n v="0.8"/>
    <n v="0.504"/>
    <n v="0.36800000000000005"/>
    <n v="0.78400000000000003"/>
    <n v="0.33600000000000002"/>
    <n v="0.7360000000000001"/>
    <n v="0.72000000000000008"/>
    <n v="0.78400000000000003"/>
    <n v="24"/>
    <n v="22.400000000000002"/>
    <n v="4.8000000000000007"/>
    <n v="24.8"/>
    <n v="14.4"/>
    <n v="0"/>
    <n v="0"/>
    <n v="0.8"/>
    <n v="28.8"/>
    <n v="0"/>
    <n v="8"/>
    <n v="0"/>
    <n v="3.2"/>
    <n v="20"/>
    <n v="8.8000000000000007"/>
    <n v="0"/>
    <n v="19.200000000000003"/>
    <n v="24.8"/>
    <n v="10.4"/>
    <n v="14.4"/>
    <n v="14.4"/>
    <n v="24.8"/>
    <n v="36.800000000000004"/>
    <n v="4.8000000000000007"/>
    <n v="9.6000000000000014"/>
    <n v="7.2"/>
    <n v="20.8"/>
    <n v="1.6"/>
    <n v="14.4"/>
    <n v="5.6000000000000005"/>
    <n v="14.4"/>
    <n v="5.6000000000000005"/>
    <n v="0"/>
    <n v="4.8000000000000007"/>
    <n v="15.200000000000001"/>
    <n v="30.400000000000002"/>
    <n v="0"/>
    <n v="8"/>
    <n v="17.600000000000001"/>
    <n v="0"/>
    <x v="3"/>
  </r>
  <r>
    <x v="65"/>
    <x v="2"/>
    <x v="5"/>
    <n v="442.40000000000003"/>
    <n v="65.599999999999994"/>
    <n v="190.4"/>
    <n v="117.60000000000001"/>
    <n v="68.8"/>
    <n v="0"/>
    <n v="0.16800000000000001"/>
    <n v="0.4"/>
    <n v="0.58399999999999996"/>
    <n v="0.68800000000000006"/>
    <n v="0.76000000000000012"/>
    <n v="0.66400000000000015"/>
    <n v="0.55200000000000005"/>
    <n v="0.35200000000000004"/>
    <n v="0.48799999999999999"/>
    <n v="0.18400000000000002"/>
    <n v="0.504"/>
    <n v="0.41600000000000004"/>
    <n v="0.78400000000000003"/>
    <n v="0.36000000000000004"/>
    <n v="0.47199999999999998"/>
    <n v="0.32000000000000006"/>
    <n v="0.68"/>
    <n v="8.8000000000000007"/>
    <n v="19.200000000000003"/>
    <n v="16"/>
    <n v="0"/>
    <n v="23.200000000000003"/>
    <n v="40.800000000000004"/>
    <n v="3.2"/>
    <n v="14.4"/>
    <n v="31.200000000000003"/>
    <n v="33.6"/>
    <n v="4.8000000000000007"/>
    <n v="0"/>
    <n v="0"/>
    <n v="4"/>
    <n v="7.2"/>
    <n v="12.8"/>
    <n v="8.8000000000000007"/>
    <n v="10.4"/>
    <n v="11.200000000000001"/>
    <n v="14.4"/>
    <n v="3.2"/>
    <n v="8.8000000000000007"/>
    <n v="41.6"/>
    <n v="24.8"/>
    <n v="6.4"/>
    <n v="12"/>
    <n v="4.8000000000000007"/>
    <n v="16"/>
    <n v="0"/>
    <n v="0"/>
    <n v="8"/>
    <n v="4"/>
    <n v="0"/>
    <n v="28"/>
    <n v="0"/>
    <n v="10.4"/>
    <n v="9.6000000000000014"/>
    <n v="1.6"/>
    <n v="0"/>
    <n v="4"/>
    <x v="3"/>
  </r>
  <r>
    <x v="66"/>
    <x v="2"/>
    <x v="6"/>
    <n v="281.60000000000002"/>
    <n v="66.400000000000006"/>
    <n v="151.19999999999999"/>
    <n v="32"/>
    <n v="32"/>
    <n v="0"/>
    <n v="0.62400000000000011"/>
    <n v="0.29599999999999999"/>
    <n v="0.79200000000000004"/>
    <n v="0.66400000000000015"/>
    <n v="0.128"/>
    <n v="0.53600000000000003"/>
    <n v="0.6160000000000001"/>
    <n v="0.55200000000000005"/>
    <n v="0.60000000000000009"/>
    <n v="0.45600000000000007"/>
    <n v="0.48"/>
    <n v="0.64000000000000012"/>
    <n v="0.72800000000000009"/>
    <n v="0.33600000000000002"/>
    <n v="0.75200000000000011"/>
    <n v="0.8"/>
    <n v="0.69600000000000006"/>
    <n v="0"/>
    <n v="12"/>
    <n v="24"/>
    <n v="41.6"/>
    <n v="0"/>
    <n v="1.6"/>
    <n v="27.200000000000003"/>
    <n v="22.400000000000002"/>
    <n v="21.6"/>
    <n v="0.8"/>
    <n v="39.200000000000003"/>
    <n v="24.8"/>
    <n v="0"/>
    <n v="0"/>
    <n v="2.4000000000000004"/>
    <n v="0"/>
    <n v="0"/>
    <n v="0"/>
    <n v="2.4000000000000004"/>
    <n v="2.4000000000000004"/>
    <n v="0"/>
    <n v="2.4000000000000004"/>
    <n v="8.8000000000000007"/>
    <n v="8.8000000000000007"/>
    <n v="0"/>
    <n v="0"/>
    <n v="0.8"/>
    <n v="0"/>
    <n v="9.6000000000000014"/>
    <n v="1.6"/>
    <n v="1.6"/>
    <n v="2.4000000000000004"/>
    <n v="0"/>
    <n v="12.8"/>
    <n v="12"/>
    <n v="3.2"/>
    <n v="26.400000000000002"/>
    <n v="0"/>
    <n v="8"/>
    <n v="0"/>
    <x v="3"/>
  </r>
  <r>
    <x v="67"/>
    <x v="2"/>
    <x v="7"/>
    <n v="458.40000000000003"/>
    <n v="142.4"/>
    <n v="117.60000000000001"/>
    <n v="93.6"/>
    <n v="104.80000000000001"/>
    <n v="1"/>
    <n v="0.62400000000000011"/>
    <n v="0.76800000000000002"/>
    <n v="0.68"/>
    <n v="0.70400000000000007"/>
    <n v="0.64000000000000012"/>
    <n v="0.504"/>
    <n v="0.8"/>
    <n v="0.192"/>
    <n v="9.6000000000000002E-2"/>
    <n v="0.48"/>
    <n v="0.54400000000000004"/>
    <n v="0.72800000000000009"/>
    <n v="0.68"/>
    <n v="0.56000000000000005"/>
    <n v="0.76800000000000002"/>
    <n v="0.74400000000000011"/>
    <n v="0.33600000000000002"/>
    <n v="36"/>
    <n v="20"/>
    <n v="8"/>
    <n v="0"/>
    <n v="15.200000000000001"/>
    <n v="0"/>
    <n v="21.6"/>
    <n v="9.6000000000000014"/>
    <n v="0"/>
    <n v="7.2"/>
    <n v="0"/>
    <n v="28.8"/>
    <n v="0"/>
    <n v="4"/>
    <n v="15.200000000000001"/>
    <n v="8"/>
    <n v="36.800000000000004"/>
    <n v="0"/>
    <n v="0"/>
    <n v="12"/>
    <n v="0"/>
    <n v="6.4"/>
    <n v="0"/>
    <n v="28.8"/>
    <n v="4.8000000000000007"/>
    <n v="28.8"/>
    <n v="16.8"/>
    <n v="0"/>
    <n v="8"/>
    <n v="0"/>
    <n v="28"/>
    <n v="22.400000000000002"/>
    <n v="4.8000000000000007"/>
    <n v="12.8"/>
    <n v="21.6"/>
    <n v="44"/>
    <n v="5.6000000000000005"/>
    <n v="0.8"/>
    <n v="0"/>
    <n v="2.4000000000000004"/>
    <x v="3"/>
  </r>
  <r>
    <x v="68"/>
    <x v="2"/>
    <x v="8"/>
    <n v="412"/>
    <n v="52.799999999999976"/>
    <n v="117.60000000000001"/>
    <n v="124"/>
    <n v="117.60000000000001"/>
    <n v="0"/>
    <n v="0.23199999999999998"/>
    <n v="0.42400000000000004"/>
    <n v="0.36800000000000005"/>
    <n v="0.70400000000000007"/>
    <n v="0.78400000000000003"/>
    <n v="0.54400000000000004"/>
    <n v="0.79200000000000004"/>
    <n v="0.68800000000000006"/>
    <n v="0.51200000000000001"/>
    <n v="0.54400000000000004"/>
    <n v="0.51200000000000001"/>
    <n v="0.32800000000000007"/>
    <n v="0.78400000000000003"/>
    <n v="0.8"/>
    <n v="0.74400000000000011"/>
    <n v="0.72000000000000008"/>
    <n v="0.53600000000000003"/>
    <n v="6.4"/>
    <n v="2.4000000000000004"/>
    <n v="27.200000000000003"/>
    <n v="25.6"/>
    <n v="0"/>
    <n v="13.600000000000001"/>
    <n v="6.4"/>
    <n v="4.8000000000000007"/>
    <n v="0"/>
    <n v="31.200000000000003"/>
    <n v="23.200000000000003"/>
    <n v="12"/>
    <n v="5.6000000000000005"/>
    <n v="13.600000000000001"/>
    <n v="2.4000000000000004"/>
    <n v="0"/>
    <n v="24.8"/>
    <n v="17.600000000000001"/>
    <n v="27.200000000000003"/>
    <n v="14.4"/>
    <n v="26.400000000000002"/>
    <n v="21.6"/>
    <n v="15.200000000000001"/>
    <n v="0"/>
    <n v="6.4"/>
    <n v="36.800000000000004"/>
    <n v="10.4"/>
    <n v="1.6"/>
    <n v="4"/>
    <n v="1.6"/>
    <n v="0"/>
    <n v="16"/>
    <n v="10.4"/>
    <n v="4"/>
    <n v="0"/>
    <n v="11.199999999999978"/>
    <n v="0"/>
    <n v="0"/>
    <n v="0.8"/>
    <n v="10.4"/>
    <x v="3"/>
  </r>
  <r>
    <x v="69"/>
    <x v="2"/>
    <x v="9"/>
    <n v="345.6"/>
    <n v="65.600000000000009"/>
    <n v="88"/>
    <n v="121.60000000000001"/>
    <n v="70.399999999999949"/>
    <n v="0"/>
    <n v="0.25600000000000001"/>
    <n v="0.52800000000000002"/>
    <n v="0.60000000000000009"/>
    <n v="0.65600000000000014"/>
    <n v="0.59199999999999997"/>
    <n v="0.53600000000000003"/>
    <n v="0.47199999999999998"/>
    <n v="0.72000000000000008"/>
    <n v="0.37600000000000006"/>
    <n v="0.48"/>
    <n v="0.11200000000000002"/>
    <n v="0.57599999999999996"/>
    <n v="0.78400000000000003"/>
    <n v="0.75200000000000011"/>
    <n v="0.7360000000000001"/>
    <n v="0.23199999999999998"/>
    <n v="0.52800000000000002"/>
    <n v="10.4"/>
    <n v="17.600000000000001"/>
    <n v="0"/>
    <n v="24"/>
    <n v="0"/>
    <n v="6.4"/>
    <n v="0"/>
    <n v="8.8000000000000007"/>
    <n v="15.200000000000001"/>
    <n v="5.6000000000000005"/>
    <n v="0"/>
    <n v="4"/>
    <n v="6.3999999999999551"/>
    <n v="0"/>
    <n v="22.400000000000002"/>
    <n v="16"/>
    <n v="11.200000000000001"/>
    <n v="0"/>
    <n v="0.8"/>
    <n v="9.6000000000000014"/>
    <n v="0"/>
    <n v="19.200000000000003"/>
    <n v="4"/>
    <n v="8"/>
    <n v="10.4"/>
    <n v="4.8000000000000007"/>
    <n v="26.400000000000002"/>
    <n v="20"/>
    <n v="24"/>
    <n v="4.8000000000000007"/>
    <n v="8.8000000000000007"/>
    <n v="0"/>
    <n v="0"/>
    <n v="0"/>
    <n v="4"/>
    <n v="32.800000000000004"/>
    <n v="10.4"/>
    <n v="0"/>
    <n v="0"/>
    <n v="9.6000000000000014"/>
    <x v="3"/>
  </r>
  <r>
    <x v="70"/>
    <x v="2"/>
    <x v="10"/>
    <n v="385.6"/>
    <n v="102.4"/>
    <n v="91.999999999999986"/>
    <n v="81.599999999999994"/>
    <n v="109.60000000000001"/>
    <n v="0"/>
    <n v="0.56799999999999995"/>
    <n v="0.72000000000000008"/>
    <n v="0.29599999999999999"/>
    <n v="0.64800000000000013"/>
    <n v="0.78400000000000003"/>
    <n v="0.74400000000000011"/>
    <n v="0.14399999999999999"/>
    <n v="0.128"/>
    <n v="0.39200000000000002"/>
    <n v="0.504"/>
    <n v="0.57599999999999996"/>
    <n v="0.63200000000000012"/>
    <n v="0.76000000000000012"/>
    <n v="0.75200000000000011"/>
    <n v="0.68"/>
    <n v="0.28799999999999998"/>
    <n v="0.64800000000000013"/>
    <n v="8"/>
    <n v="20.8"/>
    <n v="2.4000000000000004"/>
    <n v="0"/>
    <n v="0"/>
    <n v="28.8"/>
    <n v="9.6000000000000014"/>
    <n v="1.6"/>
    <n v="8.8000000000000007"/>
    <n v="12"/>
    <n v="16.8"/>
    <n v="0"/>
    <n v="3.2"/>
    <n v="33.6"/>
    <n v="14.4"/>
    <n v="0"/>
    <n v="0.8"/>
    <n v="24"/>
    <n v="10.4"/>
    <n v="23.200000000000003"/>
    <n v="16"/>
    <n v="10.4"/>
    <n v="6.4"/>
    <n v="0"/>
    <n v="6.4"/>
    <n v="8.8000000000000007"/>
    <n v="1.6"/>
    <n v="0"/>
    <n v="32"/>
    <n v="0"/>
    <n v="7.2"/>
    <n v="23.200000000000003"/>
    <n v="12"/>
    <n v="6.4"/>
    <n v="1.6"/>
    <n v="8"/>
    <n v="9.6000000000000014"/>
    <n v="0"/>
    <n v="0"/>
    <n v="34.4"/>
    <x v="3"/>
  </r>
  <r>
    <x v="71"/>
    <x v="2"/>
    <x v="11"/>
    <n v="432"/>
    <n v="169.60000000000002"/>
    <n v="49.6"/>
    <n v="98.4"/>
    <n v="114.4"/>
    <n v="0"/>
    <n v="0.32800000000000007"/>
    <n v="0.30400000000000005"/>
    <n v="0.59199999999999997"/>
    <n v="0.72000000000000008"/>
    <n v="0.79200000000000004"/>
    <n v="0.64000000000000012"/>
    <n v="0.12"/>
    <n v="0.47199999999999998"/>
    <n v="0.60000000000000009"/>
    <n v="0.52800000000000002"/>
    <n v="0.57599999999999996"/>
    <n v="0.72800000000000009"/>
    <n v="0.74400000000000011"/>
    <n v="0.66400000000000015"/>
    <n v="0.34400000000000003"/>
    <n v="0.22400000000000003"/>
    <n v="0.45600000000000007"/>
    <n v="6.4"/>
    <n v="9.6000000000000014"/>
    <n v="0"/>
    <n v="1.6"/>
    <n v="0"/>
    <n v="0"/>
    <n v="4.8000000000000007"/>
    <n v="11.200000000000001"/>
    <n v="0"/>
    <n v="16"/>
    <n v="12"/>
    <n v="16.8"/>
    <n v="0"/>
    <n v="25.6"/>
    <n v="34.4"/>
    <n v="24"/>
    <n v="0"/>
    <n v="8.8000000000000007"/>
    <n v="1.6"/>
    <n v="3.2"/>
    <n v="0.8"/>
    <n v="7.2"/>
    <n v="12"/>
    <n v="6.4"/>
    <n v="44"/>
    <n v="12"/>
    <n v="0"/>
    <n v="5.6000000000000005"/>
    <n v="10.4"/>
    <n v="0"/>
    <n v="0"/>
    <n v="23.200000000000003"/>
    <n v="32"/>
    <n v="24.8"/>
    <n v="3.2"/>
    <n v="24"/>
    <n v="31.200000000000003"/>
    <n v="0"/>
    <n v="8"/>
    <n v="23.200000000000003"/>
    <x v="3"/>
  </r>
  <r>
    <x v="72"/>
    <x v="2"/>
    <x v="12"/>
    <n v="272.00000000000006"/>
    <n v="75.20000000000006"/>
    <n v="43.2"/>
    <n v="85.6"/>
    <n v="68"/>
    <n v="0"/>
    <n v="0.28000000000000003"/>
    <n v="0.47199999999999998"/>
    <n v="0.58399999999999996"/>
    <n v="0.4"/>
    <n v="0.79200000000000004"/>
    <n v="0.13600000000000001"/>
    <n v="0.56799999999999995"/>
    <n v="0.63200000000000012"/>
    <n v="0.6080000000000001"/>
    <n v="0.72800000000000009"/>
    <n v="0.48"/>
    <n v="0.77600000000000002"/>
    <n v="0.26400000000000001"/>
    <n v="0.8"/>
    <n v="0.68800000000000006"/>
    <n v="0.68"/>
    <n v="0.7360000000000001"/>
    <n v="4"/>
    <n v="0"/>
    <n v="4.8000000000000007"/>
    <n v="0"/>
    <n v="2.4000000000000004"/>
    <n v="4"/>
    <n v="16"/>
    <n v="0"/>
    <n v="11.200000000000001"/>
    <n v="0.8"/>
    <n v="45.6"/>
    <n v="8"/>
    <n v="27.200000000000003"/>
    <n v="16"/>
    <n v="0"/>
    <n v="1.6"/>
    <n v="0"/>
    <n v="5.6000000000000005"/>
    <n v="4"/>
    <n v="5.6000000000000005"/>
    <n v="0"/>
    <n v="14.4"/>
    <n v="15.200000000000001"/>
    <n v="17.600000000000001"/>
    <n v="0"/>
    <n v="15.200000000000001"/>
    <n v="17.600000000000001"/>
    <n v="0"/>
    <n v="5.6000000000000005"/>
    <n v="0"/>
    <n v="0"/>
    <n v="0"/>
    <n v="10.400000000000047"/>
    <n v="4.8000000000000007"/>
    <n v="24.8"/>
    <n v="4.8000000000000007"/>
    <n v="26.400000000000002"/>
    <n v="4"/>
    <n v="0"/>
    <n v="0"/>
    <x v="3"/>
  </r>
  <r>
    <x v="73"/>
    <x v="2"/>
    <x v="13"/>
    <n v="342.40000000000032"/>
    <n v="77.600000000000094"/>
    <n v="124.80000000000001"/>
    <n v="105.60000000000021"/>
    <n v="34.400000000000006"/>
    <n v="0"/>
    <n v="0.34400000000000003"/>
    <n v="0.66400000000000015"/>
    <n v="0.64000000000000012"/>
    <n v="0.70400000000000007"/>
    <n v="0.74400000000000011"/>
    <n v="0.22400000000000003"/>
    <n v="0.59199999999999997"/>
    <n v="0.63200000000000012"/>
    <n v="0.64000000000000012"/>
    <n v="0.48799999999999999"/>
    <n v="0.52800000000000002"/>
    <n v="0.41600000000000004"/>
    <n v="0.21600000000000003"/>
    <n v="0.64800000000000013"/>
    <n v="0.44000000000000006"/>
    <n v="0.79200000000000004"/>
    <n v="0.43200000000000005"/>
    <n v="14.4"/>
    <n v="35.200000000000003"/>
    <n v="20.8"/>
    <n v="0"/>
    <n v="0"/>
    <n v="8"/>
    <n v="19.200000000000003"/>
    <n v="3.2"/>
    <n v="24"/>
    <n v="0"/>
    <n v="18.400000000000002"/>
    <n v="8.8000000000000007"/>
    <n v="7.2"/>
    <n v="5.6000000000000005"/>
    <n v="4"/>
    <n v="4.8000000000000007"/>
    <n v="0"/>
    <n v="4"/>
    <n v="0"/>
    <n v="0"/>
    <n v="0"/>
    <n v="6.4"/>
    <n v="8.8000000000000913"/>
    <n v="13.600000000000001"/>
    <n v="0"/>
    <n v="9.600000000000092"/>
    <n v="4.0000000000000231"/>
    <n v="11.200000000000001"/>
    <n v="20.8"/>
    <n v="31.200000000000003"/>
    <n v="6.4"/>
    <n v="14.4"/>
    <n v="16.8"/>
    <n v="5.6000000000000005"/>
    <n v="0"/>
    <n v="4.8000000000000913"/>
    <n v="5.6000000000000005"/>
    <n v="20"/>
    <n v="4"/>
    <n v="0"/>
    <x v="3"/>
  </r>
  <r>
    <x v="74"/>
    <x v="2"/>
    <x v="14"/>
    <n v="464.80000000000013"/>
    <n v="113.60000000000001"/>
    <n v="174.40000000000012"/>
    <n v="88"/>
    <n v="88.8"/>
    <n v="0"/>
    <n v="0.4"/>
    <n v="0.504"/>
    <n v="0.56799999999999995"/>
    <n v="0.71200000000000008"/>
    <n v="0.75200000000000011"/>
    <n v="0.7360000000000001"/>
    <n v="0.57599999999999996"/>
    <n v="0.51200000000000001"/>
    <n v="0.75200000000000011"/>
    <n v="0.7360000000000001"/>
    <n v="0.8"/>
    <n v="0.41600000000000004"/>
    <n v="0.59199999999999997"/>
    <n v="0.34400000000000003"/>
    <n v="0.8"/>
    <n v="0.75200000000000011"/>
    <n v="0.30400000000000005"/>
    <n v="35.200000000000003"/>
    <n v="4"/>
    <n v="28"/>
    <n v="21.6"/>
    <n v="0.80000000000009097"/>
    <n v="32"/>
    <n v="0.8"/>
    <n v="44.800000000000004"/>
    <n v="6.4"/>
    <n v="0.8"/>
    <n v="0"/>
    <n v="0"/>
    <n v="10.4"/>
    <n v="32"/>
    <n v="0"/>
    <n v="14.4"/>
    <n v="4.8000000000000007"/>
    <n v="0"/>
    <n v="0"/>
    <n v="27.200000000000003"/>
    <n v="21.6"/>
    <n v="6.4"/>
    <n v="14.4"/>
    <n v="0"/>
    <n v="20"/>
    <n v="1.6"/>
    <n v="0"/>
    <n v="7.2"/>
    <n v="0"/>
    <n v="16.8"/>
    <n v="0"/>
    <n v="9.6000000000000014"/>
    <n v="16.8"/>
    <n v="15.200000000000001"/>
    <n v="37.6"/>
    <n v="14.4"/>
    <n v="1.6"/>
    <n v="12"/>
    <n v="2.4000000000000004"/>
    <n v="4"/>
    <x v="3"/>
  </r>
  <r>
    <x v="75"/>
    <x v="2"/>
    <x v="15"/>
    <n v="444"/>
    <n v="72"/>
    <n v="104.80000000000001"/>
    <n v="140.80000000000001"/>
    <n v="126.4"/>
    <n v="0"/>
    <n v="0.72800000000000009"/>
    <n v="0.51200000000000001"/>
    <n v="0.60000000000000009"/>
    <n v="0.76000000000000012"/>
    <n v="0.79200000000000004"/>
    <n v="0.6080000000000001"/>
    <n v="0.52800000000000002"/>
    <n v="0.48799999999999999"/>
    <n v="0.37600000000000006"/>
    <n v="0.58399999999999996"/>
    <n v="0.64000000000000012"/>
    <n v="0.41600000000000004"/>
    <n v="0.44800000000000006"/>
    <n v="0.34400000000000003"/>
    <n v="0.72000000000000008"/>
    <n v="0.32800000000000007"/>
    <n v="0.75200000000000011"/>
    <n v="9.6000000000000014"/>
    <n v="18.400000000000002"/>
    <n v="22.400000000000002"/>
    <n v="4.8000000000000007"/>
    <n v="19.200000000000003"/>
    <n v="22.400000000000002"/>
    <n v="4"/>
    <n v="0"/>
    <n v="0.8"/>
    <n v="3.2"/>
    <n v="9.6000000000000014"/>
    <n v="6.4"/>
    <n v="26.400000000000002"/>
    <n v="23.200000000000003"/>
    <n v="21.6"/>
    <n v="3.2"/>
    <n v="2.4000000000000004"/>
    <n v="9.6000000000000014"/>
    <n v="8.8000000000000007"/>
    <n v="24.8"/>
    <n v="3.2"/>
    <n v="20.8"/>
    <n v="4.8000000000000007"/>
    <n v="2.4000000000000004"/>
    <n v="32.800000000000004"/>
    <n v="19.200000000000003"/>
    <n v="30.400000000000002"/>
    <n v="10.4"/>
    <n v="9.6000000000000014"/>
    <n v="7.2"/>
    <n v="0"/>
    <n v="9.6000000000000014"/>
    <n v="30.400000000000002"/>
    <n v="0"/>
    <n v="21.6"/>
    <n v="10.4"/>
    <n v="0"/>
    <n v="0"/>
    <n v="0"/>
    <n v="0"/>
    <x v="3"/>
  </r>
  <r>
    <x v="76"/>
    <x v="2"/>
    <x v="16"/>
    <n v="360"/>
    <n v="76"/>
    <n v="51.999999999999957"/>
    <n v="103.20000000000002"/>
    <n v="128.80000000000001"/>
    <n v="1"/>
    <n v="0.20800000000000002"/>
    <n v="0.52800000000000002"/>
    <n v="0.62400000000000011"/>
    <n v="0.30400000000000005"/>
    <n v="0.78400000000000003"/>
    <n v="0.53600000000000003"/>
    <n v="0.76800000000000002"/>
    <n v="0.52800000000000002"/>
    <n v="0.77600000000000002"/>
    <n v="0.48"/>
    <n v="0.48"/>
    <n v="0.46399999999999997"/>
    <n v="0.69600000000000006"/>
    <n v="0.248"/>
    <n v="0.44800000000000006"/>
    <n v="0.32800000000000007"/>
    <n v="0.46399999999999997"/>
    <n v="11.199999999999955"/>
    <n v="0"/>
    <n v="0"/>
    <n v="4"/>
    <n v="4.8000000000000007"/>
    <n v="0"/>
    <n v="8"/>
    <n v="20"/>
    <n v="4"/>
    <n v="0"/>
    <n v="0"/>
    <n v="4"/>
    <n v="30.400000000000002"/>
    <n v="9.6000000000000014"/>
    <n v="0"/>
    <n v="19.200000000000003"/>
    <n v="16.8"/>
    <n v="24.8"/>
    <n v="0.8"/>
    <n v="23.200000000000003"/>
    <n v="4"/>
    <n v="0"/>
    <n v="36.800000000000004"/>
    <n v="16.8"/>
    <n v="7.2"/>
    <n v="12"/>
    <n v="2.4000000000000004"/>
    <n v="1.6"/>
    <n v="22.400000000000002"/>
    <n v="0"/>
    <n v="9.6000000000000014"/>
    <n v="0"/>
    <n v="0"/>
    <n v="23.200000000000003"/>
    <n v="0"/>
    <n v="4"/>
    <n v="5.6000000000000005"/>
    <n v="6.4"/>
    <n v="14.4"/>
    <n v="12.8"/>
    <x v="3"/>
  </r>
  <r>
    <x v="77"/>
    <x v="2"/>
    <x v="17"/>
    <n v="360"/>
    <n v="108.8"/>
    <n v="51.2"/>
    <n v="77.599999999999994"/>
    <n v="122.4"/>
    <n v="0"/>
    <n v="0.28000000000000003"/>
    <n v="0.66400000000000015"/>
    <n v="0.79200000000000004"/>
    <n v="0.76000000000000012"/>
    <n v="0.7360000000000001"/>
    <n v="0.67200000000000004"/>
    <n v="0.53600000000000003"/>
    <n v="8.0000000000000016E-2"/>
    <n v="0.48"/>
    <n v="0.55200000000000005"/>
    <n v="0.79200000000000004"/>
    <n v="0.76800000000000002"/>
    <n v="0.20800000000000002"/>
    <n v="0.29599999999999999"/>
    <n v="0.76000000000000012"/>
    <n v="0.25600000000000001"/>
    <n v="0.79200000000000004"/>
    <n v="0"/>
    <n v="14.4"/>
    <n v="0"/>
    <n v="0"/>
    <n v="6.4"/>
    <n v="20.8"/>
    <n v="0"/>
    <n v="3.2"/>
    <n v="0"/>
    <n v="6.4"/>
    <n v="32"/>
    <n v="30.400000000000002"/>
    <n v="0"/>
    <n v="32"/>
    <n v="4.8000000000000007"/>
    <n v="0"/>
    <n v="36"/>
    <n v="4.8000000000000007"/>
    <n v="0"/>
    <n v="14.4"/>
    <n v="6.4"/>
    <n v="13.600000000000001"/>
    <n v="16"/>
    <n v="4.8000000000000007"/>
    <n v="0"/>
    <n v="0"/>
    <n v="8"/>
    <n v="5.6000000000000005"/>
    <n v="6.4"/>
    <n v="16.8"/>
    <n v="0"/>
    <n v="37.6"/>
    <n v="4"/>
    <n v="8"/>
    <n v="20"/>
    <n v="10.4"/>
    <n v="4"/>
    <n v="21.6"/>
    <n v="3.2"/>
    <n v="0"/>
    <x v="3"/>
  </r>
  <r>
    <x v="78"/>
    <x v="2"/>
    <x v="18"/>
    <n v="312.8"/>
    <n v="80"/>
    <n v="84.800000000000011"/>
    <n v="120"/>
    <n v="28"/>
    <n v="0"/>
    <n v="0.34400000000000003"/>
    <n v="0.48"/>
    <n v="0.79200000000000004"/>
    <n v="0.64000000000000012"/>
    <n v="0.78400000000000003"/>
    <n v="0.57599999999999996"/>
    <n v="0.48799999999999999"/>
    <n v="0.45600000000000007"/>
    <n v="0.58399999999999996"/>
    <n v="0.54400000000000004"/>
    <n v="0.78400000000000003"/>
    <n v="0.76000000000000012"/>
    <n v="0.76800000000000002"/>
    <n v="0.20800000000000002"/>
    <n v="0.32800000000000007"/>
    <n v="0.44800000000000006"/>
    <n v="0.504"/>
    <n v="0"/>
    <n v="10.4"/>
    <n v="20.8"/>
    <n v="0"/>
    <n v="6.4"/>
    <n v="0"/>
    <n v="0.8"/>
    <n v="8"/>
    <n v="38.400000000000006"/>
    <n v="0"/>
    <n v="0"/>
    <n v="0"/>
    <n v="0"/>
    <n v="0"/>
    <n v="0"/>
    <n v="6.4"/>
    <n v="10.4"/>
    <n v="0"/>
    <n v="11.200000000000001"/>
    <n v="0"/>
    <n v="13.600000000000001"/>
    <n v="0"/>
    <n v="1.6"/>
    <n v="5.6000000000000005"/>
    <n v="27.200000000000003"/>
    <n v="20.8"/>
    <n v="19.200000000000003"/>
    <n v="24"/>
    <n v="4"/>
    <n v="4"/>
    <n v="0.8"/>
    <n v="4.8000000000000007"/>
    <n v="20.8"/>
    <n v="0"/>
    <n v="13.600000000000001"/>
    <n v="2.4000000000000004"/>
    <n v="11.200000000000001"/>
    <n v="9.6000000000000014"/>
    <n v="0"/>
    <n v="16.8"/>
    <x v="3"/>
  </r>
  <r>
    <x v="79"/>
    <x v="2"/>
    <x v="19"/>
    <n v="361.59999999999997"/>
    <n v="89.6"/>
    <n v="101.60000000000005"/>
    <n v="81.599999999999909"/>
    <n v="88.800000000000011"/>
    <n v="0"/>
    <n v="0.30400000000000005"/>
    <n v="0.42400000000000004"/>
    <n v="0.65600000000000014"/>
    <n v="0.67200000000000004"/>
    <n v="0.57599999999999996"/>
    <n v="0.79200000000000004"/>
    <n v="0.496"/>
    <n v="0.74400000000000011"/>
    <n v="0.68800000000000006"/>
    <n v="0.60000000000000009"/>
    <n v="0.76000000000000012"/>
    <n v="0.66400000000000015"/>
    <n v="0.7360000000000001"/>
    <n v="0.62400000000000011"/>
    <n v="0.53600000000000003"/>
    <n v="0.69600000000000006"/>
    <n v="0.43200000000000005"/>
    <n v="16"/>
    <n v="4"/>
    <n v="19.200000000000003"/>
    <n v="0.8"/>
    <n v="4"/>
    <n v="30.400000000000002"/>
    <n v="14.4"/>
    <n v="9.6000000000000014"/>
    <n v="0"/>
    <n v="3.2000000000000455"/>
    <n v="14.4"/>
    <n v="9.6000000000000014"/>
    <n v="0"/>
    <n v="12.8"/>
    <n v="12.8"/>
    <n v="24"/>
    <n v="0"/>
    <n v="13.600000000000001"/>
    <n v="9.6000000000000014"/>
    <n v="6.4"/>
    <n v="4.8000000000000007"/>
    <n v="2.3999999999999093"/>
    <n v="16.8"/>
    <n v="0"/>
    <n v="5.6000000000000005"/>
    <n v="2.4000000000000004"/>
    <n v="8"/>
    <n v="12.8"/>
    <n v="16"/>
    <n v="12.8"/>
    <n v="0"/>
    <n v="40"/>
    <n v="3.2"/>
    <n v="0"/>
    <n v="7.2"/>
    <n v="0"/>
    <n v="12.8"/>
    <n v="5.6000000000000005"/>
    <n v="0"/>
    <n v="20.8"/>
    <x v="3"/>
  </r>
  <r>
    <x v="80"/>
    <x v="2"/>
    <x v="20"/>
    <n v="387.2"/>
    <n v="156.79999999999998"/>
    <n v="14.4"/>
    <n v="107.20000000000002"/>
    <n v="108.80000000000001"/>
    <n v="0"/>
    <n v="0.64000000000000012"/>
    <n v="0.26400000000000001"/>
    <n v="0.74400000000000011"/>
    <n v="0.65600000000000014"/>
    <n v="0.6080000000000001"/>
    <n v="0.44000000000000006"/>
    <n v="0.62400000000000011"/>
    <n v="0.54400000000000004"/>
    <n v="0.56000000000000005"/>
    <n v="0.63200000000000012"/>
    <n v="0.54400000000000004"/>
    <n v="0.39200000000000002"/>
    <n v="0.66400000000000015"/>
    <n v="0.6080000000000001"/>
    <n v="0.72000000000000008"/>
    <n v="0.68"/>
    <n v="0.74400000000000011"/>
    <n v="0"/>
    <n v="0"/>
    <n v="0"/>
    <n v="0"/>
    <n v="0"/>
    <n v="8"/>
    <n v="0"/>
    <n v="4"/>
    <n v="0"/>
    <n v="2.4000000000000004"/>
    <n v="16"/>
    <n v="0"/>
    <n v="14.4"/>
    <n v="13.600000000000001"/>
    <n v="14.4"/>
    <n v="0"/>
    <n v="36.800000000000004"/>
    <n v="12"/>
    <n v="17.600000000000001"/>
    <n v="0"/>
    <n v="0"/>
    <n v="12.8"/>
    <n v="29.6"/>
    <n v="13.600000000000001"/>
    <n v="0"/>
    <n v="9.6000000000000014"/>
    <n v="22.400000000000002"/>
    <n v="0"/>
    <n v="19.200000000000003"/>
    <n v="0"/>
    <n v="13.600000000000001"/>
    <n v="35.200000000000003"/>
    <n v="0"/>
    <n v="16"/>
    <n v="29.6"/>
    <n v="10.4"/>
    <n v="16"/>
    <n v="7.2"/>
    <n v="15.200000000000001"/>
    <n v="13.600000000000001"/>
    <x v="3"/>
  </r>
  <r>
    <x v="81"/>
    <x v="2"/>
    <x v="21"/>
    <n v="382.40000000000003"/>
    <n v="96"/>
    <n v="144.00000000000003"/>
    <n v="84.8"/>
    <n v="57.600000000000009"/>
    <n v="0"/>
    <n v="0.34400000000000003"/>
    <n v="0.76000000000000012"/>
    <n v="0.60000000000000009"/>
    <n v="0.78400000000000003"/>
    <n v="0.67200000000000004"/>
    <n v="0.52800000000000002"/>
    <n v="0.77600000000000002"/>
    <n v="0.70400000000000007"/>
    <n v="0.77600000000000002"/>
    <n v="9.6000000000000002E-2"/>
    <n v="0.28799999999999998"/>
    <n v="0.248"/>
    <n v="0.68800000000000006"/>
    <n v="0.75200000000000011"/>
    <n v="0.36000000000000004"/>
    <n v="0.76000000000000012"/>
    <n v="0.4"/>
    <n v="4.8000000000000007"/>
    <n v="15.200000000000001"/>
    <n v="21.6"/>
    <n v="2.4000000000000004"/>
    <n v="20.8"/>
    <n v="19.200000000000003"/>
    <n v="27.200000000000003"/>
    <n v="7.2"/>
    <n v="20.8"/>
    <n v="4.8000000000000007"/>
    <n v="0"/>
    <n v="36.800000000000004"/>
    <n v="0"/>
    <n v="4.8000000000000007"/>
    <n v="0"/>
    <n v="0.8"/>
    <n v="3.2"/>
    <n v="0"/>
    <n v="5.6000000000000005"/>
    <n v="6.4"/>
    <n v="0"/>
    <n v="17.600000000000001"/>
    <n v="4"/>
    <n v="19.200000000000003"/>
    <n v="9.6000000000000014"/>
    <n v="0.8"/>
    <n v="20.8"/>
    <n v="5.6000000000000005"/>
    <n v="0"/>
    <n v="7.2"/>
    <n v="9.6000000000000014"/>
    <n v="3.2"/>
    <n v="30.400000000000002"/>
    <n v="14.4"/>
    <n v="0"/>
    <n v="5.6000000000000005"/>
    <n v="4"/>
    <n v="12"/>
    <n v="5.6000000000000005"/>
    <n v="11.200000000000001"/>
    <x v="3"/>
  </r>
  <r>
    <x v="82"/>
    <x v="2"/>
    <x v="22"/>
    <n v="325.60000000000002"/>
    <n v="59.2"/>
    <n v="86.4"/>
    <n v="72.800000000000011"/>
    <n v="107.20000000000002"/>
    <n v="0"/>
    <n v="0.77600000000000002"/>
    <n v="0.43200000000000005"/>
    <n v="0.40800000000000003"/>
    <n v="0.64800000000000013"/>
    <n v="0.65600000000000014"/>
    <n v="0.70400000000000007"/>
    <n v="0.59199999999999997"/>
    <n v="0.64000000000000012"/>
    <n v="0.44800000000000006"/>
    <n v="0.44000000000000006"/>
    <n v="0.84000000000000008"/>
    <n v="0.36000000000000004"/>
    <n v="0.8"/>
    <n v="0.72800000000000009"/>
    <n v="0.79200000000000004"/>
    <n v="0.47199999999999998"/>
    <n v="0.69600000000000006"/>
    <n v="0"/>
    <n v="3.2"/>
    <n v="33.6"/>
    <n v="0"/>
    <n v="15.200000000000001"/>
    <n v="14.4"/>
    <n v="8.8000000000000007"/>
    <n v="0"/>
    <n v="11.200000000000001"/>
    <n v="0"/>
    <n v="23.200000000000003"/>
    <n v="27.200000000000003"/>
    <n v="3.2"/>
    <n v="5.6000000000000005"/>
    <n v="24"/>
    <n v="0"/>
    <n v="18.400000000000002"/>
    <n v="15.200000000000001"/>
    <n v="0"/>
    <n v="13.600000000000001"/>
    <n v="0"/>
    <n v="9.6000000000000014"/>
    <n v="26.400000000000002"/>
    <n v="9.6000000000000014"/>
    <n v="9.6000000000000014"/>
    <n v="7.2"/>
    <n v="2.4000000000000004"/>
    <n v="3.2"/>
    <n v="4.8000000000000007"/>
    <n v="0"/>
    <n v="16.8"/>
    <n v="8.8000000000000007"/>
    <n v="0"/>
    <n v="4"/>
    <n v="2.4000000000000004"/>
    <n v="0"/>
    <n v="17.600000000000001"/>
    <n v="0"/>
    <n v="0"/>
    <n v="9.6000000000000014"/>
    <x v="3"/>
  </r>
  <r>
    <x v="83"/>
    <x v="2"/>
    <x v="23"/>
    <n v="453.59999999999991"/>
    <n v="80.800000000000011"/>
    <n v="73.599999999999994"/>
    <n v="119.2"/>
    <n v="179.99999999999991"/>
    <n v="0"/>
    <n v="0.64000000000000012"/>
    <n v="0.41600000000000004"/>
    <n v="0.56000000000000005"/>
    <n v="0.71200000000000008"/>
    <n v="0.79200000000000004"/>
    <n v="0.63200000000000012"/>
    <n v="0.56799999999999995"/>
    <n v="0.62400000000000011"/>
    <n v="0.55200000000000005"/>
    <n v="0.68"/>
    <n v="0.70400000000000007"/>
    <n v="0.56000000000000005"/>
    <n v="0.62400000000000011"/>
    <n v="0.56000000000000005"/>
    <n v="0.51200000000000001"/>
    <n v="0.76800000000000002"/>
    <n v="0.27200000000000002"/>
    <n v="25.6"/>
    <n v="4"/>
    <n v="0"/>
    <n v="0"/>
    <n v="4"/>
    <n v="5.6000000000000005"/>
    <n v="16.8"/>
    <n v="0"/>
    <n v="13.600000000000001"/>
    <n v="4"/>
    <n v="0"/>
    <n v="11.200000000000001"/>
    <n v="19.200000000000003"/>
    <n v="24"/>
    <n v="43.2"/>
    <n v="0"/>
    <n v="19.200000000000003"/>
    <n v="15.200000000000001"/>
    <n v="24"/>
    <n v="23.999999999999911"/>
    <n v="9.6000000000000014"/>
    <n v="32.800000000000004"/>
    <n v="10.4"/>
    <n v="18.400000000000002"/>
    <n v="28"/>
    <n v="0"/>
    <n v="7.2"/>
    <n v="0"/>
    <n v="1.6"/>
    <n v="11.200000000000001"/>
    <n v="4"/>
    <n v="1.6"/>
    <n v="15.200000000000001"/>
    <n v="3.2"/>
    <n v="0"/>
    <n v="5.6000000000000005"/>
    <n v="12"/>
    <n v="6.4"/>
    <n v="0"/>
    <n v="32.800000000000004"/>
    <x v="3"/>
  </r>
  <r>
    <x v="84"/>
    <x v="2"/>
    <x v="24"/>
    <n v="421.60000000000014"/>
    <n v="86.400000000000091"/>
    <n v="114.4"/>
    <n v="118.4"/>
    <n v="102.4"/>
    <n v="0"/>
    <n v="0.63200000000000012"/>
    <n v="0.77600000000000002"/>
    <n v="0.60000000000000009"/>
    <n v="0.67200000000000004"/>
    <n v="0.4"/>
    <n v="0.64000000000000012"/>
    <n v="0.43200000000000005"/>
    <n v="0.504"/>
    <n v="0.75200000000000011"/>
    <n v="0.52800000000000002"/>
    <n v="0.48799999999999999"/>
    <n v="0.79200000000000004"/>
    <n v="0.33600000000000002"/>
    <n v="0.35200000000000004"/>
    <n v="0.36800000000000005"/>
    <n v="0.69600000000000006"/>
    <n v="0.37600000000000006"/>
    <n v="16.8"/>
    <n v="4.8000000000000007"/>
    <n v="0"/>
    <n v="4.8000000000000007"/>
    <n v="0"/>
    <n v="4"/>
    <n v="20.8"/>
    <n v="36"/>
    <n v="26.400000000000002"/>
    <n v="0.8"/>
    <n v="0"/>
    <n v="0"/>
    <n v="0"/>
    <n v="8"/>
    <n v="12.8"/>
    <n v="20.8"/>
    <n v="7.2"/>
    <n v="34.4"/>
    <n v="19.200000000000003"/>
    <n v="0"/>
    <n v="28.8"/>
    <n v="11.200000000000001"/>
    <n v="9.6000000000000014"/>
    <n v="0"/>
    <n v="24.8"/>
    <n v="4"/>
    <n v="0"/>
    <n v="8.8000000000000007"/>
    <n v="4"/>
    <n v="27.200000000000003"/>
    <n v="9.6000000000000014"/>
    <n v="0"/>
    <n v="0"/>
    <n v="20.800000000000093"/>
    <n v="0"/>
    <n v="0.8"/>
    <n v="32"/>
    <n v="6.4"/>
    <n v="0"/>
    <n v="16.8"/>
    <x v="3"/>
  </r>
  <r>
    <x v="85"/>
    <x v="2"/>
    <x v="25"/>
    <n v="324.00000000000006"/>
    <n v="72"/>
    <n v="114.40000000000002"/>
    <n v="56"/>
    <n v="81.600000000000009"/>
    <n v="0"/>
    <n v="0.72800000000000009"/>
    <n v="0.51200000000000001"/>
    <n v="0.56799999999999995"/>
    <n v="0.57599999999999996"/>
    <n v="0.56000000000000005"/>
    <n v="0.6080000000000001"/>
    <n v="0.504"/>
    <n v="0.33600000000000002"/>
    <n v="0.56000000000000005"/>
    <n v="0.56799999999999995"/>
    <n v="0.77600000000000002"/>
    <n v="0.39200000000000002"/>
    <n v="0.74400000000000011"/>
    <n v="0.48"/>
    <n v="0.72000000000000008"/>
    <n v="0.32800000000000007"/>
    <n v="0.74400000000000011"/>
    <n v="14.4"/>
    <n v="0"/>
    <n v="15.200000000000001"/>
    <n v="0"/>
    <n v="1.6"/>
    <n v="6.4"/>
    <n v="31.200000000000003"/>
    <n v="16"/>
    <n v="22.400000000000002"/>
    <n v="7.2"/>
    <n v="0"/>
    <n v="0"/>
    <n v="7.2"/>
    <n v="3.2"/>
    <n v="14.4"/>
    <n v="0"/>
    <n v="13.600000000000001"/>
    <n v="21.6"/>
    <n v="13.600000000000001"/>
    <n v="8"/>
    <n v="0"/>
    <n v="0"/>
    <n v="0"/>
    <n v="2.4000000000000004"/>
    <n v="2.4000000000000004"/>
    <n v="0"/>
    <n v="21.6"/>
    <n v="3.2"/>
    <n v="0"/>
    <n v="26.400000000000002"/>
    <n v="20"/>
    <n v="2.4000000000000004"/>
    <n v="7.2"/>
    <n v="7.2"/>
    <n v="3.2"/>
    <n v="0"/>
    <n v="10.4"/>
    <n v="21.6"/>
    <n v="0"/>
    <n v="0"/>
    <x v="3"/>
  </r>
  <r>
    <x v="86"/>
    <x v="2"/>
    <x v="26"/>
    <n v="243.20000000000005"/>
    <n v="90.40000000000002"/>
    <n v="41.6"/>
    <n v="47.20000000000001"/>
    <n v="64"/>
    <n v="0"/>
    <n v="0.33600000000000002"/>
    <n v="0.45600000000000007"/>
    <n v="0.6160000000000001"/>
    <n v="0.68"/>
    <n v="0.68800000000000006"/>
    <n v="0.72000000000000008"/>
    <n v="0.69600000000000006"/>
    <n v="0.57599999999999996"/>
    <n v="0.77600000000000002"/>
    <n v="0.78400000000000003"/>
    <n v="0.55200000000000005"/>
    <n v="0.75200000000000011"/>
    <n v="0.60000000000000009"/>
    <n v="0.68800000000000006"/>
    <n v="0.8"/>
    <n v="0.72800000000000009"/>
    <n v="0.53600000000000003"/>
    <n v="5.6000000000000005"/>
    <n v="5.6000000000000005"/>
    <n v="0"/>
    <n v="4.8000000000000007"/>
    <n v="8.8000000000000007"/>
    <n v="4"/>
    <n v="5.6000000000000005"/>
    <n v="7.2"/>
    <n v="0"/>
    <n v="0"/>
    <n v="27.200000000000003"/>
    <n v="4"/>
    <n v="24"/>
    <n v="0"/>
    <n v="4.8000000000000007"/>
    <n v="4.8000000000000007"/>
    <n v="23.200000000000003"/>
    <n v="0"/>
    <n v="0"/>
    <n v="3.2"/>
    <n v="5.6000000000000005"/>
    <n v="19.200000000000003"/>
    <n v="5.6000000000000005"/>
    <n v="5.6000000000000005"/>
    <n v="0"/>
    <n v="0"/>
    <n v="0"/>
    <n v="0"/>
    <n v="1.6"/>
    <n v="9.6000000000000014"/>
    <n v="0"/>
    <n v="31.200000000000003"/>
    <n v="1.6"/>
    <n v="7.2"/>
    <n v="15.200000000000001"/>
    <n v="1.6"/>
    <n v="10.4"/>
    <n v="4.8000000000000007"/>
    <n v="16"/>
    <n v="2.4000000000000004"/>
    <x v="3"/>
  </r>
  <r>
    <x v="87"/>
    <x v="2"/>
    <x v="27"/>
    <n v="384.00000000000011"/>
    <n v="140.00000000000003"/>
    <n v="64.800000000000011"/>
    <n v="101.6"/>
    <n v="77.600000000000051"/>
    <n v="0"/>
    <n v="0.4"/>
    <n v="0.7360000000000001"/>
    <n v="0.56799999999999995"/>
    <n v="0.57599999999999996"/>
    <n v="0.38400000000000001"/>
    <n v="0.68"/>
    <n v="0.56000000000000005"/>
    <n v="8.0000000000000016E-2"/>
    <n v="0.496"/>
    <n v="0.57599999999999996"/>
    <n v="0.7360000000000001"/>
    <n v="0.58399999999999996"/>
    <n v="0.58399999999999996"/>
    <n v="0.62400000000000011"/>
    <n v="0.32000000000000006"/>
    <n v="0.68800000000000006"/>
    <n v="0.75200000000000011"/>
    <n v="17.600000000000001"/>
    <n v="0"/>
    <n v="33.6"/>
    <n v="0"/>
    <n v="8"/>
    <n v="1.6"/>
    <n v="4"/>
    <n v="0"/>
    <n v="0"/>
    <n v="0"/>
    <n v="10.4"/>
    <n v="4"/>
    <n v="0"/>
    <n v="32.800000000000004"/>
    <n v="2.4000000000000004"/>
    <n v="4.0000000000000453"/>
    <n v="0"/>
    <n v="8"/>
    <n v="12.8"/>
    <n v="13.600000000000001"/>
    <n v="4"/>
    <n v="19.200000000000003"/>
    <n v="23.200000000000003"/>
    <n v="0"/>
    <n v="20"/>
    <n v="1.6"/>
    <n v="16"/>
    <n v="5.6000000000000005"/>
    <n v="11.200000000000001"/>
    <n v="0.8"/>
    <n v="30.400000000000002"/>
    <n v="13.600000000000001"/>
    <n v="21.6"/>
    <n v="18.400000000000002"/>
    <n v="28.8"/>
    <n v="2.4000000000000004"/>
    <n v="9.6000000000000014"/>
    <n v="0"/>
    <n v="12.8"/>
    <n v="2.4000000000000004"/>
    <x v="3"/>
  </r>
  <r>
    <x v="88"/>
    <x v="2"/>
    <x v="28"/>
    <n v="439.20000000000005"/>
    <n v="87.200000000000017"/>
    <n v="128.80000000000001"/>
    <n v="117.60000000000001"/>
    <n v="105.60000000000001"/>
    <n v="0"/>
    <n v="0.43200000000000005"/>
    <n v="0.47199999999999998"/>
    <n v="0.62400000000000011"/>
    <n v="0.69600000000000006"/>
    <n v="0.7360000000000001"/>
    <n v="0.52800000000000002"/>
    <n v="0.46399999999999997"/>
    <n v="0.68800000000000006"/>
    <n v="0.71200000000000008"/>
    <n v="0.60000000000000009"/>
    <n v="0.76800000000000002"/>
    <n v="0.36000000000000004"/>
    <n v="0.76800000000000002"/>
    <n v="0.72000000000000008"/>
    <n v="0.79200000000000004"/>
    <n v="0.47199999999999998"/>
    <n v="0.29599999999999999"/>
    <n v="5.6000000000000005"/>
    <n v="27.200000000000003"/>
    <n v="32.800000000000004"/>
    <n v="13.600000000000001"/>
    <n v="10.4"/>
    <n v="10.4"/>
    <n v="11.999999999999979"/>
    <n v="4.8000000000000007"/>
    <n v="0"/>
    <n v="12"/>
    <n v="0"/>
    <n v="36"/>
    <n v="5.6000000000000005"/>
    <n v="0"/>
    <n v="3.2"/>
    <n v="4"/>
    <n v="36.800000000000004"/>
    <n v="8.8000000000000007"/>
    <n v="3.2"/>
    <n v="8"/>
    <n v="3.2"/>
    <n v="22.400000000000002"/>
    <n v="5.6000000000000005"/>
    <n v="9.6000000000000014"/>
    <n v="8"/>
    <n v="32.800000000000004"/>
    <n v="0"/>
    <n v="14.4"/>
    <n v="4.8000000000000007"/>
    <n v="16.8"/>
    <n v="19.200000000000003"/>
    <n v="0"/>
    <n v="11.200000000000001"/>
    <n v="3.2"/>
    <n v="21.6"/>
    <n v="16.8"/>
    <n v="4"/>
    <n v="0"/>
    <n v="3.2"/>
    <n v="8"/>
    <x v="3"/>
  </r>
  <r>
    <x v="89"/>
    <x v="2"/>
    <x v="29"/>
    <n v="441.6"/>
    <n v="113.6"/>
    <n v="115.2"/>
    <n v="87.2"/>
    <n v="125.6"/>
    <n v="0"/>
    <n v="0.2"/>
    <n v="0.56799999999999995"/>
    <n v="0.4"/>
    <n v="0.70400000000000007"/>
    <n v="0.38400000000000001"/>
    <n v="0.496"/>
    <n v="0.32800000000000007"/>
    <n v="0.76000000000000012"/>
    <n v="0.8"/>
    <n v="0.36000000000000004"/>
    <n v="0.57599999999999996"/>
    <n v="0.76800000000000002"/>
    <n v="0.39200000000000002"/>
    <n v="0.68800000000000006"/>
    <n v="0.39200000000000002"/>
    <n v="0.76800000000000002"/>
    <n v="0.68"/>
    <n v="24"/>
    <n v="11.200000000000001"/>
    <n v="16"/>
    <n v="12.8"/>
    <n v="0"/>
    <n v="0.8"/>
    <n v="35.200000000000003"/>
    <n v="11.200000000000001"/>
    <n v="4"/>
    <n v="0"/>
    <n v="38.400000000000006"/>
    <n v="10.4"/>
    <n v="0"/>
    <n v="18.400000000000002"/>
    <n v="4"/>
    <n v="8.8000000000000007"/>
    <n v="34.4"/>
    <n v="21.6"/>
    <n v="0"/>
    <n v="28"/>
    <n v="0"/>
    <n v="10.4"/>
    <n v="0"/>
    <n v="9.6000000000000014"/>
    <n v="7.2"/>
    <n v="5.6000000000000005"/>
    <n v="29.6"/>
    <n v="1.6"/>
    <n v="0.8"/>
    <n v="22.400000000000002"/>
    <n v="0"/>
    <n v="0.8"/>
    <n v="5.6000000000000005"/>
    <n v="5.6000000000000005"/>
    <n v="40"/>
    <n v="12"/>
    <n v="16.8"/>
    <n v="0"/>
    <n v="8"/>
    <n v="24.8"/>
    <x v="3"/>
  </r>
  <r>
    <x v="90"/>
    <x v="2"/>
    <x v="30"/>
    <n v="318.39999999999998"/>
    <n v="83.2"/>
    <n v="71.2"/>
    <n v="96"/>
    <n v="68"/>
    <n v="0"/>
    <n v="0.68800000000000006"/>
    <n v="0.69600000000000006"/>
    <n v="0.44800000000000006"/>
    <n v="0.67200000000000004"/>
    <n v="0.13600000000000001"/>
    <n v="0.76800000000000002"/>
    <n v="0.70400000000000007"/>
    <n v="0.51200000000000001"/>
    <n v="0.56799999999999995"/>
    <n v="0.72800000000000009"/>
    <n v="0.48799999999999999"/>
    <n v="0.47199999999999998"/>
    <n v="0.64800000000000013"/>
    <n v="0.60000000000000009"/>
    <n v="0.78400000000000003"/>
    <n v="0.8"/>
    <n v="0.72000000000000008"/>
    <n v="0"/>
    <n v="0"/>
    <n v="10.4"/>
    <n v="12"/>
    <n v="0.8"/>
    <n v="11.200000000000001"/>
    <n v="12.8"/>
    <n v="0"/>
    <n v="0"/>
    <n v="24"/>
    <n v="23.200000000000003"/>
    <n v="5.6000000000000005"/>
    <n v="0"/>
    <n v="33.6"/>
    <n v="0"/>
    <n v="27.200000000000003"/>
    <n v="0"/>
    <n v="0"/>
    <n v="1.6"/>
    <n v="0"/>
    <n v="24.8"/>
    <n v="7.2"/>
    <n v="8"/>
    <n v="0.8"/>
    <n v="0"/>
    <n v="0.8"/>
    <n v="14.4"/>
    <n v="8.8000000000000007"/>
    <n v="10.4"/>
    <n v="20.8"/>
    <n v="5.6000000000000005"/>
    <n v="5.6000000000000005"/>
    <n v="0"/>
    <n v="9.6000000000000014"/>
    <n v="2.4000000000000004"/>
    <n v="1.6"/>
    <n v="31.200000000000003"/>
    <n v="0.8"/>
    <n v="18.400000000000002"/>
    <n v="8"/>
    <x v="3"/>
  </r>
  <r>
    <x v="31"/>
    <x v="3"/>
    <x v="3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3"/>
    <x v="3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3"/>
    <x v="3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3"/>
    <x v="37"/>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3"/>
    <x v="38"/>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3"/>
    <x v="39"/>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91"/>
    <x v="3"/>
    <x v="0"/>
    <n v="408"/>
    <n v="98.4"/>
    <n v="83.199999999999989"/>
    <n v="138.39999999999998"/>
    <n v="88"/>
    <n v="0"/>
    <n v="0.45600000000000007"/>
    <n v="0.59199999999999997"/>
    <n v="0.64000000000000012"/>
    <n v="0.6160000000000001"/>
    <n v="0.7360000000000001"/>
    <n v="0.54400000000000004"/>
    <n v="0.7360000000000001"/>
    <n v="0.6080000000000001"/>
    <n v="0.60000000000000009"/>
    <n v="0.46399999999999997"/>
    <n v="0.56799999999999995"/>
    <n v="0.38400000000000001"/>
    <n v="0.33600000000000002"/>
    <n v="0.56799999999999995"/>
    <n v="0.36000000000000004"/>
    <n v="0.8"/>
    <n v="0.68"/>
    <n v="0"/>
    <n v="17.600000000000001"/>
    <n v="0"/>
    <n v="23.200000000000003"/>
    <n v="1.6"/>
    <n v="4.8000000000000007"/>
    <n v="0"/>
    <n v="10.4"/>
    <n v="16"/>
    <n v="9.6000000000000014"/>
    <n v="3.2"/>
    <n v="0"/>
    <n v="17.600000000000001"/>
    <n v="12"/>
    <n v="37.6"/>
    <n v="10.4"/>
    <n v="0"/>
    <n v="4.8000000000000007"/>
    <n v="0"/>
    <n v="5.6000000000000005"/>
    <n v="33.6"/>
    <n v="20"/>
    <n v="9.6000000000000014"/>
    <n v="0.8"/>
    <n v="8.8000000000000007"/>
    <n v="34.4"/>
    <n v="0"/>
    <n v="8"/>
    <n v="23.200000000000003"/>
    <n v="0"/>
    <n v="8.8000000000000007"/>
    <n v="19.200000000000003"/>
    <n v="11.200000000000001"/>
    <n v="18.400000000000002"/>
    <n v="3.2"/>
    <n v="20"/>
    <n v="5.6000000000000005"/>
    <n v="0"/>
    <n v="12"/>
    <n v="0"/>
    <x v="3"/>
  </r>
  <r>
    <x v="92"/>
    <x v="3"/>
    <x v="1"/>
    <n v="585.59999999999991"/>
    <n v="104.80000000000001"/>
    <n v="124"/>
    <n v="141.6"/>
    <n v="215.2"/>
    <n v="0"/>
    <n v="0.31200000000000006"/>
    <n v="0.64800000000000013"/>
    <n v="0.64000000000000012"/>
    <n v="0.65600000000000014"/>
    <n v="0.12"/>
    <n v="0.66400000000000015"/>
    <n v="0.48799999999999999"/>
    <n v="0.66400000000000015"/>
    <n v="0.78400000000000003"/>
    <n v="0.76000000000000012"/>
    <n v="0.64000000000000012"/>
    <n v="0.40800000000000003"/>
    <n v="0.68800000000000006"/>
    <n v="0.57599999999999996"/>
    <n v="0.77600000000000002"/>
    <n v="0.75200000000000011"/>
    <n v="0.72800000000000009"/>
    <n v="10.4"/>
    <n v="28.8"/>
    <n v="7.2"/>
    <n v="7.2"/>
    <n v="0"/>
    <n v="24"/>
    <n v="0.8"/>
    <n v="22.400000000000002"/>
    <n v="9.6000000000000014"/>
    <n v="13.600000000000001"/>
    <n v="2.4000000000000004"/>
    <n v="20.8"/>
    <n v="37.6"/>
    <n v="31.200000000000003"/>
    <n v="6.4"/>
    <n v="8"/>
    <n v="30.400000000000002"/>
    <n v="21.6"/>
    <n v="35.200000000000003"/>
    <n v="24"/>
    <n v="9.6000000000000014"/>
    <n v="12"/>
    <n v="0"/>
    <n v="29.6"/>
    <n v="24.8"/>
    <n v="28"/>
    <n v="8.8000000000000007"/>
    <n v="15.200000000000001"/>
    <n v="13.600000000000001"/>
    <n v="0"/>
    <n v="0.8"/>
    <n v="9.6000000000000014"/>
    <n v="0"/>
    <n v="0"/>
    <n v="16"/>
    <n v="19.200000000000003"/>
    <n v="16.8"/>
    <n v="15.200000000000001"/>
    <n v="5.6000000000000005"/>
    <n v="21.6"/>
    <x v="3"/>
  </r>
  <r>
    <x v="93"/>
    <x v="3"/>
    <x v="2"/>
    <n v="404.8"/>
    <n v="85.600000000000009"/>
    <n v="90.4"/>
    <n v="161.6"/>
    <n v="67.2"/>
    <n v="0"/>
    <n v="0.35200000000000004"/>
    <n v="0.53600000000000003"/>
    <n v="0.6160000000000001"/>
    <n v="0.7360000000000001"/>
    <n v="0.64000000000000012"/>
    <n v="0.51200000000000001"/>
    <n v="0.68800000000000006"/>
    <n v="0.72800000000000009"/>
    <n v="0.44000000000000006"/>
    <n v="0.54400000000000004"/>
    <n v="0.504"/>
    <n v="0.69600000000000006"/>
    <n v="0.69600000000000006"/>
    <n v="0.74400000000000011"/>
    <n v="0.28000000000000003"/>
    <n v="0.74400000000000011"/>
    <n v="0.59199999999999997"/>
    <n v="25.6"/>
    <n v="10.4"/>
    <n v="0"/>
    <n v="0"/>
    <n v="14.4"/>
    <n v="0.8"/>
    <n v="0"/>
    <n v="27.200000000000003"/>
    <n v="0"/>
    <n v="12"/>
    <n v="0"/>
    <n v="10.4"/>
    <n v="9.6000000000000014"/>
    <n v="29.6"/>
    <n v="0"/>
    <n v="0.8"/>
    <n v="0"/>
    <n v="4"/>
    <n v="12.8"/>
    <n v="0"/>
    <n v="0"/>
    <n v="31.200000000000003"/>
    <n v="9.6000000000000014"/>
    <n v="34.4"/>
    <n v="35.200000000000003"/>
    <n v="0"/>
    <n v="8"/>
    <n v="17.600000000000001"/>
    <n v="25.6"/>
    <n v="0"/>
    <n v="0"/>
    <n v="0"/>
    <n v="10.4"/>
    <n v="20"/>
    <n v="17.600000000000001"/>
    <n v="15.200000000000001"/>
    <n v="0"/>
    <n v="3.2"/>
    <n v="0.8"/>
    <n v="18.400000000000002"/>
    <x v="3"/>
  </r>
  <r>
    <x v="94"/>
    <x v="3"/>
    <x v="3"/>
    <n v="286.40000000000003"/>
    <n v="84.800000000000011"/>
    <n v="40.800000000000004"/>
    <n v="80.8"/>
    <n v="80.000000000000014"/>
    <n v="0"/>
    <n v="0.56799999999999995"/>
    <n v="0.46399999999999997"/>
    <n v="0.59199999999999997"/>
    <n v="0.52"/>
    <n v="0.76000000000000012"/>
    <n v="0.56799999999999995"/>
    <n v="0.44800000000000006"/>
    <n v="0.31200000000000006"/>
    <n v="0.68800000000000006"/>
    <n v="0.70400000000000007"/>
    <n v="0.48"/>
    <n v="0.64800000000000013"/>
    <n v="0.28799999999999998"/>
    <n v="0.78400000000000003"/>
    <n v="0.42400000000000004"/>
    <n v="0.8"/>
    <n v="0.70400000000000007"/>
    <n v="0"/>
    <n v="0"/>
    <n v="12"/>
    <n v="8"/>
    <n v="3.2"/>
    <n v="4.8000000000000007"/>
    <n v="0"/>
    <n v="0"/>
    <n v="7.2"/>
    <n v="5.6000000000000005"/>
    <n v="0"/>
    <n v="4"/>
    <n v="18.400000000000002"/>
    <n v="23.200000000000003"/>
    <n v="0"/>
    <n v="7.2"/>
    <n v="4"/>
    <n v="22.400000000000002"/>
    <n v="0.8"/>
    <n v="0"/>
    <n v="9.6000000000000014"/>
    <n v="0"/>
    <n v="0"/>
    <n v="3.2"/>
    <n v="0.8"/>
    <n v="26.400000000000002"/>
    <n v="10.4"/>
    <n v="8"/>
    <n v="0"/>
    <n v="22.400000000000002"/>
    <n v="0"/>
    <n v="8"/>
    <n v="4"/>
    <n v="0"/>
    <n v="9.6000000000000014"/>
    <n v="5.6000000000000005"/>
    <n v="27.200000000000003"/>
    <n v="19.200000000000003"/>
    <n v="11.200000000000001"/>
    <n v="0"/>
    <x v="3"/>
  </r>
  <r>
    <x v="95"/>
    <x v="3"/>
    <x v="4"/>
    <n v="304"/>
    <n v="83.2"/>
    <n v="34.4"/>
    <n v="122.4"/>
    <n v="64"/>
    <n v="0"/>
    <n v="0.64800000000000013"/>
    <n v="0.76800000000000002"/>
    <n v="0.4"/>
    <n v="0.65600000000000014"/>
    <n v="0.79200000000000004"/>
    <n v="0.52"/>
    <n v="0.13600000000000001"/>
    <n v="0.16800000000000001"/>
    <n v="0.69600000000000006"/>
    <n v="0.51200000000000001"/>
    <n v="0.32000000000000006"/>
    <n v="0.30400000000000005"/>
    <n v="0.33600000000000002"/>
    <n v="0.72800000000000009"/>
    <n v="0.76000000000000012"/>
    <n v="0.8"/>
    <n v="0.75200000000000011"/>
    <n v="0.8"/>
    <n v="0"/>
    <n v="0"/>
    <n v="5.6000000000000005"/>
    <n v="0"/>
    <n v="0"/>
    <n v="8"/>
    <n v="10.4"/>
    <n v="4"/>
    <n v="5.6000000000000005"/>
    <n v="19.200000000000003"/>
    <n v="20"/>
    <n v="20.8"/>
    <n v="10.4"/>
    <n v="0"/>
    <n v="0"/>
    <n v="0"/>
    <n v="9.6000000000000014"/>
    <n v="3.2"/>
    <n v="0"/>
    <n v="0"/>
    <n v="38.400000000000006"/>
    <n v="0"/>
    <n v="21.6"/>
    <n v="8.8000000000000007"/>
    <n v="19.200000000000003"/>
    <n v="5.6000000000000005"/>
    <n v="1.6"/>
    <n v="10.4"/>
    <n v="16.8"/>
    <n v="20.8"/>
    <n v="11.200000000000001"/>
    <n v="1.6"/>
    <n v="9.6000000000000014"/>
    <n v="11.200000000000001"/>
    <n v="0"/>
    <n v="0"/>
    <n v="0"/>
    <n v="4.8000000000000007"/>
    <n v="24"/>
    <x v="3"/>
  </r>
  <r>
    <x v="96"/>
    <x v="3"/>
    <x v="5"/>
    <n v="354.40000000000003"/>
    <n v="99.200000000000017"/>
    <n v="96"/>
    <n v="38.4"/>
    <n v="120.80000000000001"/>
    <n v="0"/>
    <n v="0.75200000000000011"/>
    <n v="0.47199999999999998"/>
    <n v="0.41600000000000004"/>
    <n v="0.66400000000000015"/>
    <n v="0.52800000000000002"/>
    <n v="0.496"/>
    <n v="0.71200000000000008"/>
    <n v="0.58399999999999996"/>
    <n v="0.21600000000000003"/>
    <n v="0.56000000000000005"/>
    <n v="0.57599999999999996"/>
    <n v="0.8"/>
    <n v="0.76800000000000002"/>
    <n v="0.41600000000000004"/>
    <n v="0.72000000000000008"/>
    <n v="0.52"/>
    <n v="0.66400000000000015"/>
    <n v="12.8"/>
    <n v="8.8000000000000007"/>
    <n v="3.2"/>
    <n v="4.8000000000000007"/>
    <n v="1.6"/>
    <n v="6.4"/>
    <n v="30.400000000000002"/>
    <n v="16"/>
    <n v="12"/>
    <n v="0"/>
    <n v="35.200000000000003"/>
    <n v="2.4000000000000004"/>
    <n v="17.600000000000001"/>
    <n v="7.2"/>
    <n v="29.6"/>
    <n v="4"/>
    <n v="8.8000000000000007"/>
    <n v="34.4"/>
    <n v="3.2"/>
    <n v="13.600000000000001"/>
    <n v="4"/>
    <n v="7.2"/>
    <n v="0"/>
    <n v="0"/>
    <n v="0.8"/>
    <n v="17.600000000000001"/>
    <n v="6.4"/>
    <n v="2.4000000000000004"/>
    <n v="0"/>
    <n v="0"/>
    <n v="27.200000000000003"/>
    <n v="0.8"/>
    <n v="30.400000000000002"/>
    <n v="3.2"/>
    <n v="12"/>
    <n v="17.600000000000001"/>
    <n v="0"/>
    <n v="8"/>
    <n v="0"/>
    <n v="0"/>
    <x v="3"/>
  </r>
  <r>
    <x v="97"/>
    <x v="3"/>
    <x v="6"/>
    <n v="509.60000000000008"/>
    <n v="168.00000000000003"/>
    <n v="102.4"/>
    <n v="81.600000000000009"/>
    <n v="157.60000000000002"/>
    <n v="1"/>
    <n v="0.59199999999999997"/>
    <n v="0.54400000000000004"/>
    <n v="0.64000000000000012"/>
    <n v="0.71200000000000008"/>
    <n v="0.74400000000000011"/>
    <n v="0.8"/>
    <n v="0.78400000000000003"/>
    <n v="0.76000000000000012"/>
    <n v="0.65600000000000014"/>
    <n v="0.62400000000000011"/>
    <n v="0.2"/>
    <n v="0.33600000000000002"/>
    <n v="0.72800000000000009"/>
    <n v="0.76800000000000002"/>
    <n v="0.42400000000000004"/>
    <n v="0.45600000000000007"/>
    <n v="0.74400000000000011"/>
    <n v="2.4000000000000004"/>
    <n v="31.200000000000003"/>
    <n v="0"/>
    <n v="10.4"/>
    <n v="0"/>
    <n v="4.8000000000000007"/>
    <n v="11.200000000000001"/>
    <n v="18.400000000000002"/>
    <n v="7.2"/>
    <n v="16.8"/>
    <n v="5.6000000000000005"/>
    <n v="28"/>
    <n v="32.800000000000004"/>
    <n v="40.800000000000004"/>
    <n v="0.8"/>
    <n v="6.4"/>
    <n v="40.800000000000004"/>
    <n v="0"/>
    <n v="8"/>
    <n v="0"/>
    <n v="15.200000000000001"/>
    <n v="9.6000000000000014"/>
    <n v="10.4"/>
    <n v="4"/>
    <n v="3.2"/>
    <n v="27.200000000000003"/>
    <n v="0"/>
    <n v="4"/>
    <n v="8"/>
    <n v="0"/>
    <n v="24"/>
    <n v="27.200000000000003"/>
    <n v="10.4"/>
    <n v="8.8000000000000007"/>
    <n v="0"/>
    <n v="15.200000000000001"/>
    <n v="6.4"/>
    <n v="30.400000000000002"/>
    <n v="36"/>
    <n v="9.6000000000000014"/>
    <x v="3"/>
  </r>
  <r>
    <x v="98"/>
    <x v="3"/>
    <x v="7"/>
    <n v="268.80000000000007"/>
    <n v="105.60000000000001"/>
    <n v="24"/>
    <n v="105.60000000000001"/>
    <n v="33.6"/>
    <n v="1"/>
    <n v="0.36000000000000004"/>
    <n v="0.44800000000000006"/>
    <n v="0.58399999999999996"/>
    <n v="0.68800000000000006"/>
    <n v="0.74400000000000011"/>
    <n v="0.496"/>
    <n v="0.60000000000000009"/>
    <n v="0.56000000000000005"/>
    <n v="0.504"/>
    <n v="0.51200000000000001"/>
    <n v="0.52"/>
    <n v="0.37600000000000006"/>
    <n v="0.69600000000000006"/>
    <n v="0.48"/>
    <n v="0.37600000000000006"/>
    <n v="0.74400000000000011"/>
    <n v="0.7360000000000001"/>
    <n v="3.2"/>
    <n v="0"/>
    <n v="0"/>
    <n v="0"/>
    <n v="0"/>
    <n v="4"/>
    <n v="0"/>
    <n v="16.8"/>
    <n v="0"/>
    <n v="0"/>
    <n v="19.200000000000003"/>
    <n v="0.8"/>
    <n v="0"/>
    <n v="0"/>
    <n v="8"/>
    <n v="0"/>
    <n v="0"/>
    <n v="17.600000000000001"/>
    <n v="7.2"/>
    <n v="0"/>
    <n v="31.200000000000003"/>
    <n v="17.600000000000001"/>
    <n v="6.4"/>
    <n v="0"/>
    <n v="0"/>
    <n v="0"/>
    <n v="0"/>
    <n v="4"/>
    <n v="18.400000000000002"/>
    <n v="28"/>
    <n v="1.6"/>
    <n v="0"/>
    <n v="1.6"/>
    <n v="4.8000000000000007"/>
    <n v="4.8000000000000007"/>
    <n v="0"/>
    <n v="17.600000000000001"/>
    <n v="39.200000000000003"/>
    <n v="15.200000000000001"/>
    <n v="20.8"/>
    <x v="3"/>
  </r>
  <r>
    <x v="99"/>
    <x v="3"/>
    <x v="8"/>
    <n v="298.39999999999986"/>
    <n v="125.59999999999991"/>
    <n v="43.2"/>
    <n v="55.2"/>
    <n v="74.400000000000006"/>
    <n v="0"/>
    <n v="0.15200000000000002"/>
    <n v="0.40800000000000003"/>
    <n v="0.79200000000000004"/>
    <n v="0.69600000000000006"/>
    <n v="0.30400000000000005"/>
    <n v="0.72800000000000009"/>
    <n v="0.57599999999999996"/>
    <n v="9.6000000000000002E-2"/>
    <n v="0.52800000000000002"/>
    <n v="0.76000000000000012"/>
    <n v="0.6160000000000001"/>
    <n v="0.56799999999999995"/>
    <n v="0.76000000000000012"/>
    <n v="0.7360000000000001"/>
    <n v="0.75200000000000011"/>
    <n v="0.79200000000000004"/>
    <n v="0.496"/>
    <n v="0.8"/>
    <n v="5.6000000000000005"/>
    <n v="5.6000000000000005"/>
    <n v="12.8"/>
    <n v="0"/>
    <n v="0"/>
    <n v="13.600000000000001"/>
    <n v="0"/>
    <n v="4.8000000000000007"/>
    <n v="0"/>
    <n v="5.6000000000000005"/>
    <n v="17.600000000000001"/>
    <n v="0"/>
    <n v="0"/>
    <n v="0"/>
    <n v="4.8000000000000007"/>
    <n v="16.8"/>
    <n v="2.4000000000000004"/>
    <n v="32.800000000000004"/>
    <n v="0"/>
    <n v="0"/>
    <n v="0"/>
    <n v="13.600000000000001"/>
    <n v="0"/>
    <n v="1.6"/>
    <n v="0"/>
    <n v="8.8000000000000007"/>
    <n v="2.4000000000000004"/>
    <n v="8"/>
    <n v="20.8"/>
    <n v="4"/>
    <n v="29.6"/>
    <n v="8.8000000000000007"/>
    <n v="11.200000000000001"/>
    <n v="34.4"/>
    <n v="0"/>
    <n v="0"/>
    <n v="12.8"/>
    <n v="17.600000000000001"/>
    <n v="7.1999999999999096"/>
    <x v="3"/>
  </r>
  <r>
    <x v="100"/>
    <x v="3"/>
    <x v="9"/>
    <n v="403.99999999999994"/>
    <n v="87.999999999999915"/>
    <n v="86.399999999999991"/>
    <n v="115.2"/>
    <n v="114.40000000000003"/>
    <n v="1"/>
    <n v="0.44000000000000006"/>
    <n v="0.70400000000000007"/>
    <n v="0.57599999999999996"/>
    <n v="0.65600000000000014"/>
    <n v="0.72800000000000009"/>
    <n v="0.36800000000000005"/>
    <n v="0.76800000000000002"/>
    <n v="0.71200000000000008"/>
    <n v="0.52800000000000002"/>
    <n v="0.504"/>
    <n v="0.64000000000000012"/>
    <n v="0.46399999999999997"/>
    <n v="0.6080000000000001"/>
    <n v="0.65600000000000014"/>
    <n v="0.13600000000000001"/>
    <n v="0.2"/>
    <n v="0.68"/>
    <n v="0"/>
    <n v="0"/>
    <n v="40"/>
    <n v="12.8"/>
    <n v="0.8"/>
    <n v="6.4"/>
    <n v="0"/>
    <n v="6.4"/>
    <n v="20"/>
    <n v="0"/>
    <n v="13.600000000000001"/>
    <n v="10.400000000000023"/>
    <n v="3.2"/>
    <n v="32.800000000000004"/>
    <n v="18.400000000000002"/>
    <n v="6.4"/>
    <n v="16.8"/>
    <n v="3.2"/>
    <n v="5.6000000000000005"/>
    <n v="17.600000000000001"/>
    <n v="0"/>
    <n v="15.200000000000001"/>
    <n v="4.8000000000000007"/>
    <n v="32.800000000000004"/>
    <n v="6.4"/>
    <n v="5.6000000000000005"/>
    <n v="16.8"/>
    <n v="3.2"/>
    <n v="22.400000000000002"/>
    <n v="8"/>
    <n v="0"/>
    <n v="12.8"/>
    <n v="2.4000000000000004"/>
    <n v="4.8000000000000007"/>
    <n v="18.400000000000002"/>
    <n v="13.600000000000001"/>
    <n v="11.200000000000001"/>
    <n v="3.2"/>
    <n v="11.999999999999909"/>
    <n v="9.6000000000000014"/>
    <x v="3"/>
  </r>
  <r>
    <x v="101"/>
    <x v="3"/>
    <x v="10"/>
    <n v="416.80000000000007"/>
    <n v="143.20000000000002"/>
    <n v="52.000000000000007"/>
    <n v="122.40000000000002"/>
    <n v="99.200000000000017"/>
    <n v="0"/>
    <n v="0.38400000000000001"/>
    <n v="0.45600000000000007"/>
    <n v="0.59199999999999997"/>
    <n v="0.70400000000000007"/>
    <n v="0.48"/>
    <n v="0.46399999999999997"/>
    <n v="0.42400000000000004"/>
    <n v="0.63200000000000012"/>
    <n v="0.58399999999999996"/>
    <n v="0.62400000000000011"/>
    <n v="0.8"/>
    <n v="0.48"/>
    <n v="0.79200000000000004"/>
    <n v="0.72000000000000008"/>
    <n v="0.27200000000000002"/>
    <n v="0.39200000000000002"/>
    <n v="0.42400000000000004"/>
    <n v="0"/>
    <n v="11.200000000000001"/>
    <n v="3.2"/>
    <n v="0"/>
    <n v="4"/>
    <n v="8"/>
    <n v="0"/>
    <n v="0"/>
    <n v="19.200000000000003"/>
    <n v="6.4"/>
    <n v="0"/>
    <n v="1.6"/>
    <n v="12"/>
    <n v="6.4"/>
    <n v="0"/>
    <n v="20.8"/>
    <n v="25.6"/>
    <n v="2.4000000000000004"/>
    <n v="30.400000000000002"/>
    <n v="0"/>
    <n v="32.800000000000004"/>
    <n v="0"/>
    <n v="0"/>
    <n v="20"/>
    <n v="0"/>
    <n v="0"/>
    <n v="16.8"/>
    <n v="27.200000000000003"/>
    <n v="10.4"/>
    <n v="15.200000000000001"/>
    <n v="0"/>
    <n v="0"/>
    <n v="0.8"/>
    <n v="12.8"/>
    <n v="28.8"/>
    <n v="4.8000000000000007"/>
    <n v="41.6"/>
    <n v="24"/>
    <n v="25.6"/>
    <n v="4.8000000000000007"/>
    <x v="3"/>
  </r>
  <r>
    <x v="102"/>
    <x v="3"/>
    <x v="11"/>
    <n v="475.20000000000005"/>
    <n v="79.2"/>
    <n v="153.6"/>
    <n v="104"/>
    <n v="138.4"/>
    <n v="0"/>
    <n v="0.2"/>
    <n v="0.37600000000000006"/>
    <n v="0.58399999999999996"/>
    <n v="0.64800000000000013"/>
    <n v="0.68800000000000006"/>
    <n v="0.48799999999999999"/>
    <n v="0.25600000000000001"/>
    <n v="0.72000000000000008"/>
    <n v="0.53600000000000003"/>
    <n v="0.52800000000000002"/>
    <n v="0.36800000000000005"/>
    <n v="0.56799999999999995"/>
    <n v="0.72800000000000009"/>
    <n v="0.7360000000000001"/>
    <n v="0.77600000000000002"/>
    <n v="0.57599999999999996"/>
    <n v="0.4"/>
    <n v="26.400000000000002"/>
    <n v="17.600000000000001"/>
    <n v="0"/>
    <n v="27.200000000000003"/>
    <n v="28.8"/>
    <n v="9.6000000000000014"/>
    <n v="28"/>
    <n v="7.2"/>
    <n v="0"/>
    <n v="8.8000000000000007"/>
    <n v="0"/>
    <n v="9.6000000000000014"/>
    <n v="14.4"/>
    <n v="2.4000000000000004"/>
    <n v="21.6"/>
    <n v="24"/>
    <n v="32"/>
    <n v="17.600000000000001"/>
    <n v="12.8"/>
    <n v="4"/>
    <n v="43.2"/>
    <n v="6.4"/>
    <n v="20"/>
    <n v="0"/>
    <n v="5.6000000000000005"/>
    <n v="11.200000000000001"/>
    <n v="0"/>
    <n v="3.2"/>
    <n v="0"/>
    <n v="14.4"/>
    <n v="2.4000000000000004"/>
    <n v="4.8000000000000007"/>
    <n v="8.8000000000000007"/>
    <n v="4.8000000000000007"/>
    <n v="0.8"/>
    <n v="8.8000000000000007"/>
    <n v="0"/>
    <n v="5.6000000000000005"/>
    <n v="17.600000000000001"/>
    <n v="25.6"/>
    <x v="3"/>
  </r>
  <r>
    <x v="103"/>
    <x v="3"/>
    <x v="12"/>
    <n v="399.2000000000001"/>
    <n v="86.400000000000091"/>
    <n v="193.60000000000002"/>
    <n v="48"/>
    <n v="71.2"/>
    <n v="0"/>
    <n v="0.40800000000000003"/>
    <n v="0.62400000000000011"/>
    <n v="0.48799999999999999"/>
    <n v="0.68"/>
    <n v="0.4"/>
    <n v="0.76800000000000002"/>
    <n v="0.45600000000000007"/>
    <n v="0.70400000000000007"/>
    <n v="0.64000000000000012"/>
    <n v="0.60000000000000009"/>
    <n v="0.76800000000000002"/>
    <n v="0.38400000000000001"/>
    <n v="0.56799999999999995"/>
    <n v="0.6080000000000001"/>
    <n v="0.68800000000000006"/>
    <n v="0.76000000000000012"/>
    <n v="0.77600000000000002"/>
    <n v="0"/>
    <n v="28.8"/>
    <n v="13.600000000000001"/>
    <n v="31.200000000000003"/>
    <n v="14.4"/>
    <n v="26.400000000000002"/>
    <n v="28"/>
    <n v="44"/>
    <n v="1.6"/>
    <n v="5.6000000000000005"/>
    <n v="1.6"/>
    <n v="12.8"/>
    <n v="1.6"/>
    <n v="10.4"/>
    <n v="0"/>
    <n v="7.2"/>
    <n v="5.6000000000000005"/>
    <n v="12.8"/>
    <n v="8"/>
    <n v="12.8"/>
    <n v="9.6000000000000014"/>
    <n v="10.4"/>
    <n v="2.4000000000000004"/>
    <n v="0"/>
    <n v="4.8000000000000007"/>
    <n v="6.4"/>
    <n v="0"/>
    <n v="4"/>
    <n v="10.4"/>
    <n v="0"/>
    <n v="10.4"/>
    <n v="1.6000000000000911"/>
    <n v="7.2"/>
    <n v="0"/>
    <n v="12.8"/>
    <n v="7.2"/>
    <n v="0.8"/>
    <n v="4"/>
    <n v="25.6"/>
    <n v="16.8"/>
    <x v="3"/>
  </r>
  <r>
    <x v="104"/>
    <x v="3"/>
    <x v="13"/>
    <n v="400"/>
    <n v="141.6"/>
    <n v="90.4"/>
    <n v="101.60000000000002"/>
    <n v="66.400000000000006"/>
    <n v="0"/>
    <n v="0.72000000000000008"/>
    <n v="0.55200000000000005"/>
    <n v="0.56799999999999995"/>
    <n v="0.64800000000000013"/>
    <n v="0.74400000000000011"/>
    <n v="0.56799999999999995"/>
    <n v="0.48"/>
    <n v="0.51200000000000001"/>
    <n v="0.62400000000000011"/>
    <n v="0.37600000000000006"/>
    <n v="0.60000000000000009"/>
    <n v="0.68"/>
    <n v="0.76000000000000012"/>
    <n v="0.70400000000000007"/>
    <n v="0.28799999999999998"/>
    <n v="0.8"/>
    <n v="0.76000000000000012"/>
    <n v="0"/>
    <n v="0"/>
    <n v="24"/>
    <n v="6.4"/>
    <n v="11.200000000000001"/>
    <n v="1.6"/>
    <n v="20"/>
    <n v="0"/>
    <n v="27.200000000000003"/>
    <n v="0"/>
    <n v="31.200000000000003"/>
    <n v="33.6"/>
    <n v="4"/>
    <n v="0"/>
    <n v="0"/>
    <n v="0"/>
    <n v="0"/>
    <n v="0"/>
    <n v="19.200000000000003"/>
    <n v="9.6000000000000014"/>
    <n v="0"/>
    <n v="9.6000000000000014"/>
    <n v="5.6000000000000005"/>
    <n v="20.8"/>
    <n v="9.6000000000000014"/>
    <n v="0"/>
    <n v="11.200000000000001"/>
    <n v="9.6000000000000014"/>
    <n v="2.4000000000000004"/>
    <n v="32.800000000000004"/>
    <n v="32.800000000000004"/>
    <n v="26.400000000000002"/>
    <n v="3.2"/>
    <n v="3.2"/>
    <n v="7.2"/>
    <n v="12.8"/>
    <n v="11.200000000000001"/>
    <n v="11.199999999999978"/>
    <n v="33.6"/>
    <n v="0"/>
    <x v="3"/>
  </r>
  <r>
    <x v="105"/>
    <x v="3"/>
    <x v="14"/>
    <n v="284"/>
    <n v="110.4"/>
    <n v="77.599999999999994"/>
    <n v="30.400000000000002"/>
    <n v="65.600000000000009"/>
    <n v="0"/>
    <n v="0.78400000000000003"/>
    <n v="0.41600000000000004"/>
    <n v="0.14399999999999999"/>
    <n v="0.67200000000000004"/>
    <n v="0.72000000000000008"/>
    <n v="0.8"/>
    <n v="0.75200000000000011"/>
    <n v="0.496"/>
    <n v="0.59199999999999997"/>
    <n v="0.62400000000000011"/>
    <n v="0.76800000000000002"/>
    <n v="0.21600000000000003"/>
    <n v="0.6080000000000001"/>
    <n v="0.70400000000000007"/>
    <n v="0.24"/>
    <n v="0.48"/>
    <n v="0.75200000000000011"/>
    <n v="2.4000000000000004"/>
    <n v="4.8000000000000007"/>
    <n v="14.4"/>
    <n v="8"/>
    <n v="2.4000000000000004"/>
    <n v="8.8000000000000007"/>
    <n v="0"/>
    <n v="0"/>
    <n v="20"/>
    <n v="16.8"/>
    <n v="6.4"/>
    <n v="0"/>
    <n v="0"/>
    <n v="5.6000000000000005"/>
    <n v="7.2"/>
    <n v="9.6000000000000014"/>
    <n v="0"/>
    <n v="14.4"/>
    <n v="16"/>
    <n v="12.8"/>
    <n v="0"/>
    <n v="0"/>
    <n v="0"/>
    <n v="5.6000000000000005"/>
    <n v="0"/>
    <n v="0"/>
    <n v="16.8"/>
    <n v="8"/>
    <n v="0"/>
    <n v="0"/>
    <n v="5.6000000000000005"/>
    <n v="2.4000000000000004"/>
    <n v="5.6000000000000005"/>
    <n v="8"/>
    <n v="0"/>
    <n v="12"/>
    <n v="16.8"/>
    <n v="35.200000000000003"/>
    <n v="12.8"/>
    <n v="12"/>
    <x v="3"/>
  </r>
  <r>
    <x v="106"/>
    <x v="3"/>
    <x v="15"/>
    <n v="378.40000000000003"/>
    <n v="142.4"/>
    <n v="59.2"/>
    <n v="65.599999999999994"/>
    <n v="111.2"/>
    <n v="0"/>
    <n v="0.79200000000000004"/>
    <n v="0.52800000000000002"/>
    <n v="0.56000000000000005"/>
    <n v="0.67200000000000004"/>
    <n v="0.60000000000000009"/>
    <n v="0.52800000000000002"/>
    <n v="0.51200000000000001"/>
    <n v="0.56000000000000005"/>
    <n v="0.6160000000000001"/>
    <n v="0.65600000000000014"/>
    <n v="0.52800000000000002"/>
    <n v="0.69600000000000006"/>
    <n v="0.68800000000000006"/>
    <n v="0.70400000000000007"/>
    <n v="0.36000000000000004"/>
    <n v="0.496"/>
    <n v="0.12"/>
    <n v="7.2"/>
    <n v="0"/>
    <n v="9.6000000000000014"/>
    <n v="0"/>
    <n v="15.200000000000001"/>
    <n v="0"/>
    <n v="0"/>
    <n v="5.6000000000000005"/>
    <n v="0"/>
    <n v="21.6"/>
    <n v="0"/>
    <n v="2.4000000000000004"/>
    <n v="0"/>
    <n v="17.600000000000001"/>
    <n v="2.4000000000000004"/>
    <n v="0"/>
    <n v="3.2"/>
    <n v="30.400000000000002"/>
    <n v="42.400000000000006"/>
    <n v="12.8"/>
    <n v="17.600000000000001"/>
    <n v="13.600000000000001"/>
    <n v="2.4000000000000004"/>
    <n v="0.8"/>
    <n v="3.2"/>
    <n v="0"/>
    <n v="0"/>
    <n v="2.4000000000000004"/>
    <n v="0"/>
    <n v="25.6"/>
    <n v="16"/>
    <n v="33.6"/>
    <n v="18.400000000000002"/>
    <n v="40"/>
    <n v="0"/>
    <n v="0"/>
    <n v="3.2"/>
    <n v="0"/>
    <n v="11.200000000000001"/>
    <n v="20"/>
    <x v="3"/>
  </r>
  <r>
    <x v="107"/>
    <x v="3"/>
    <x v="16"/>
    <n v="298.40000000000015"/>
    <n v="97.600000000000009"/>
    <n v="56.00000000000005"/>
    <n v="88.8"/>
    <n v="56.000000000000092"/>
    <n v="0"/>
    <n v="0.18400000000000002"/>
    <n v="0.7360000000000001"/>
    <n v="0.69600000000000006"/>
    <n v="0.2"/>
    <n v="0.72000000000000008"/>
    <n v="0.56799999999999995"/>
    <n v="0.76800000000000002"/>
    <n v="0.75200000000000011"/>
    <n v="0.42400000000000004"/>
    <n v="0.76800000000000002"/>
    <n v="0.4"/>
    <n v="0.44800000000000006"/>
    <n v="0.68800000000000006"/>
    <n v="0.72800000000000009"/>
    <n v="0.44000000000000006"/>
    <n v="0.33600000000000002"/>
    <n v="0.64000000000000012"/>
    <n v="0"/>
    <n v="0"/>
    <n v="10.4"/>
    <n v="16.8"/>
    <n v="4.8000000000000007"/>
    <n v="2.4000000000000457"/>
    <n v="19.200000000000003"/>
    <n v="0"/>
    <n v="0"/>
    <n v="2.4000000000000004"/>
    <n v="0"/>
    <n v="28.8"/>
    <n v="0"/>
    <n v="0.8"/>
    <n v="8.0000000000000906"/>
    <n v="6.4"/>
    <n v="4"/>
    <n v="7.2"/>
    <n v="0.8"/>
    <n v="0"/>
    <n v="4.8000000000000007"/>
    <n v="8"/>
    <n v="5.6000000000000005"/>
    <n v="28.8"/>
    <n v="0"/>
    <n v="0"/>
    <n v="16.8"/>
    <n v="8"/>
    <n v="16.8"/>
    <n v="0"/>
    <n v="0"/>
    <n v="0"/>
    <n v="32"/>
    <n v="8"/>
    <n v="11.200000000000001"/>
    <n v="8"/>
    <n v="8.8000000000000007"/>
    <n v="16"/>
    <n v="7.2"/>
    <n v="6.4"/>
    <x v="3"/>
  </r>
  <r>
    <x v="108"/>
    <x v="3"/>
    <x v="17"/>
    <n v="376.00000000000011"/>
    <n v="85.600000000000094"/>
    <n v="90.4"/>
    <n v="99.2"/>
    <n v="100.80000000000001"/>
    <n v="0"/>
    <n v="0.27200000000000002"/>
    <n v="0.7360000000000001"/>
    <n v="0.56799999999999995"/>
    <n v="0.64000000000000012"/>
    <n v="0.76800000000000002"/>
    <n v="0.62400000000000011"/>
    <n v="0.79200000000000004"/>
    <n v="0.56799999999999995"/>
    <n v="0.69600000000000006"/>
    <n v="0.69600000000000006"/>
    <n v="0.55200000000000005"/>
    <n v="0.35200000000000004"/>
    <n v="0.63200000000000012"/>
    <n v="0.72800000000000009"/>
    <n v="0.6080000000000001"/>
    <n v="0.63200000000000012"/>
    <n v="0.48"/>
    <n v="32"/>
    <n v="6.4"/>
    <n v="32"/>
    <n v="4"/>
    <n v="7.2"/>
    <n v="0"/>
    <n v="0"/>
    <n v="0"/>
    <n v="4"/>
    <n v="4.8000000000000007"/>
    <n v="0"/>
    <n v="0"/>
    <n v="16"/>
    <n v="0"/>
    <n v="21.6"/>
    <n v="21.6"/>
    <n v="29.6"/>
    <n v="12"/>
    <n v="0"/>
    <n v="0"/>
    <n v="8.8000000000000007"/>
    <n v="13.600000000000001"/>
    <n v="0.8"/>
    <n v="32.800000000000004"/>
    <n v="2.4000000000000004"/>
    <n v="0"/>
    <n v="6.4"/>
    <n v="0.8"/>
    <n v="1.6"/>
    <n v="32"/>
    <n v="0"/>
    <n v="2.4000000000000004"/>
    <n v="0"/>
    <n v="0"/>
    <n v="0"/>
    <n v="39.200000000000003"/>
    <n v="17.600000000000001"/>
    <n v="8.8000000000000007"/>
    <n v="16"/>
    <n v="1.6000000000000911"/>
    <x v="3"/>
  </r>
  <r>
    <x v="109"/>
    <x v="3"/>
    <x v="18"/>
    <n v="356.00000000000006"/>
    <n v="49.600000000000009"/>
    <n v="93.600000000000023"/>
    <n v="70.400000000000006"/>
    <n v="142.4"/>
    <n v="0"/>
    <n v="0.72000000000000008"/>
    <n v="0.38400000000000001"/>
    <n v="0.58399999999999996"/>
    <n v="0.38400000000000001"/>
    <n v="0.64000000000000012"/>
    <n v="0.78400000000000003"/>
    <n v="0.56799999999999995"/>
    <n v="0.58399999999999996"/>
    <n v="0.62400000000000011"/>
    <n v="0.28000000000000003"/>
    <n v="0.59199999999999997"/>
    <n v="0.39200000000000002"/>
    <n v="0.70400000000000007"/>
    <n v="0.74400000000000011"/>
    <n v="0.72000000000000008"/>
    <n v="0.68"/>
    <n v="0.32800000000000007"/>
    <n v="0"/>
    <n v="0"/>
    <n v="12.8"/>
    <n v="0.8"/>
    <n v="5.6000000000000005"/>
    <n v="3.2"/>
    <n v="11.200000000000001"/>
    <n v="31.200000000000003"/>
    <n v="22.400000000000002"/>
    <n v="6.4"/>
    <n v="6.4"/>
    <n v="7.2"/>
    <n v="0"/>
    <n v="17.600000000000001"/>
    <n v="0"/>
    <n v="0"/>
    <n v="26.400000000000002"/>
    <n v="16"/>
    <n v="38.400000000000006"/>
    <n v="36.800000000000004"/>
    <n v="17.600000000000001"/>
    <n v="1.6"/>
    <n v="0"/>
    <n v="0"/>
    <n v="0"/>
    <n v="17.600000000000001"/>
    <n v="9.6000000000000014"/>
    <n v="16"/>
    <n v="6.4"/>
    <n v="1.6"/>
    <n v="8"/>
    <n v="3.2"/>
    <n v="5.6000000000000005"/>
    <n v="5.6000000000000005"/>
    <n v="3.2"/>
    <n v="9.6000000000000014"/>
    <n v="0"/>
    <n v="7.2"/>
    <n v="7.2"/>
    <n v="0"/>
    <x v="3"/>
  </r>
  <r>
    <x v="110"/>
    <x v="3"/>
    <x v="19"/>
    <n v="440.80000000000007"/>
    <n v="97.600000000000023"/>
    <n v="116"/>
    <n v="104.80000000000001"/>
    <n v="122.40000000000002"/>
    <n v="0"/>
    <n v="0.70400000000000007"/>
    <n v="0.47199999999999998"/>
    <n v="0.15200000000000002"/>
    <n v="0.64000000000000012"/>
    <n v="0.33600000000000002"/>
    <n v="0.77600000000000002"/>
    <n v="0.44000000000000006"/>
    <n v="0.8"/>
    <n v="0.6080000000000001"/>
    <n v="0.79200000000000004"/>
    <n v="0.55200000000000005"/>
    <n v="0.27200000000000002"/>
    <n v="0.46399999999999997"/>
    <n v="0.66400000000000015"/>
    <n v="0.7360000000000001"/>
    <n v="0.69600000000000006"/>
    <n v="0.72000000000000008"/>
    <n v="4.8000000000000007"/>
    <n v="0"/>
    <n v="4"/>
    <n v="4"/>
    <n v="2.4000000000000004"/>
    <n v="26.400000000000002"/>
    <n v="0"/>
    <n v="40"/>
    <n v="8"/>
    <n v="26.400000000000002"/>
    <n v="8"/>
    <n v="0"/>
    <n v="2.4000000000000004"/>
    <n v="19.200000000000003"/>
    <n v="33.6"/>
    <n v="4.8000000000000007"/>
    <n v="32.800000000000004"/>
    <n v="7.2"/>
    <n v="22.400000000000002"/>
    <n v="0"/>
    <n v="0"/>
    <n v="28"/>
    <n v="23.200000000000003"/>
    <n v="7.2"/>
    <n v="24"/>
    <n v="4.8000000000000007"/>
    <n v="0"/>
    <n v="7.2"/>
    <n v="0"/>
    <n v="10.4"/>
    <n v="17.600000000000001"/>
    <n v="8.8000000000000007"/>
    <n v="35.200000000000003"/>
    <n v="17.600000000000001"/>
    <n v="3.2"/>
    <n v="10.4"/>
    <n v="0.8"/>
    <n v="0"/>
    <n v="4"/>
    <n v="0"/>
    <x v="3"/>
  </r>
  <r>
    <x v="111"/>
    <x v="3"/>
    <x v="20"/>
    <n v="411.20000000000016"/>
    <n v="140.80000000000001"/>
    <n v="65.600000000000094"/>
    <n v="76.800000000000011"/>
    <n v="128.00000000000003"/>
    <n v="0"/>
    <n v="0.16800000000000001"/>
    <n v="0.57599999999999996"/>
    <n v="0.59199999999999997"/>
    <n v="0.65600000000000014"/>
    <n v="0.75200000000000011"/>
    <n v="0.76000000000000012"/>
    <n v="0.59199999999999997"/>
    <n v="0.40800000000000003"/>
    <n v="0.59199999999999997"/>
    <n v="0.66400000000000015"/>
    <n v="0.6080000000000001"/>
    <n v="8.0000000000000016E-2"/>
    <n v="0.70400000000000007"/>
    <n v="0.64000000000000012"/>
    <n v="0.248"/>
    <n v="0.70400000000000007"/>
    <n v="0.44800000000000006"/>
    <n v="10.400000000000091"/>
    <n v="8"/>
    <n v="12.8"/>
    <n v="2.4000000000000004"/>
    <n v="4.8000000000000007"/>
    <n v="0"/>
    <n v="8"/>
    <n v="10.4"/>
    <n v="0"/>
    <n v="8.8000000000000007"/>
    <n v="0"/>
    <n v="21.6"/>
    <n v="8"/>
    <n v="6.4"/>
    <n v="22.400000000000002"/>
    <n v="6.4"/>
    <n v="0"/>
    <n v="26.400000000000002"/>
    <n v="36.800000000000004"/>
    <n v="0"/>
    <n v="0"/>
    <n v="8"/>
    <n v="0"/>
    <n v="11.200000000000001"/>
    <n v="2.4000000000000004"/>
    <n v="4"/>
    <n v="4.8000000000000007"/>
    <n v="12.8"/>
    <n v="0"/>
    <n v="33.6"/>
    <n v="8.8000000000000007"/>
    <n v="5.6000000000000005"/>
    <n v="32.800000000000004"/>
    <n v="0"/>
    <n v="39.200000000000003"/>
    <n v="21.6"/>
    <n v="0.8"/>
    <n v="7.2"/>
    <n v="24.8"/>
    <n v="0"/>
    <x v="3"/>
  </r>
  <r>
    <x v="112"/>
    <x v="3"/>
    <x v="21"/>
    <n v="336.00000000000011"/>
    <n v="70.400000000000105"/>
    <n v="74.400000000000006"/>
    <n v="56.000000000000014"/>
    <n v="135.20000000000002"/>
    <n v="0"/>
    <n v="0.34400000000000003"/>
    <n v="0.44000000000000006"/>
    <n v="0.57599999999999996"/>
    <n v="0.64800000000000013"/>
    <n v="0.75200000000000011"/>
    <n v="0.54400000000000004"/>
    <n v="0.69600000000000006"/>
    <n v="0.32800000000000007"/>
    <n v="0.32800000000000007"/>
    <n v="0.76000000000000012"/>
    <n v="0.7360000000000001"/>
    <n v="0.47199999999999998"/>
    <n v="0.8"/>
    <n v="0.72800000000000009"/>
    <n v="0.62400000000000011"/>
    <n v="0.38400000000000001"/>
    <n v="0.69600000000000006"/>
    <n v="12"/>
    <n v="10.4"/>
    <n v="0"/>
    <n v="4"/>
    <n v="0.8"/>
    <n v="27.200000000000003"/>
    <n v="20"/>
    <n v="0"/>
    <n v="0"/>
    <n v="0"/>
    <n v="4.8000000000000007"/>
    <n v="4.8000000000000007"/>
    <n v="1.6"/>
    <n v="29.6"/>
    <n v="0"/>
    <n v="31.200000000000003"/>
    <n v="15.200000000000001"/>
    <n v="0"/>
    <n v="14.4"/>
    <n v="38.400000000000006"/>
    <n v="9.6000000000000014"/>
    <n v="11.200000000000001"/>
    <n v="4"/>
    <n v="0"/>
    <n v="19.200000000000003"/>
    <n v="4.8000000000000007"/>
    <n v="0"/>
    <n v="7.2"/>
    <n v="0"/>
    <n v="0"/>
    <n v="11.200000000000001"/>
    <n v="0.80000000000009097"/>
    <n v="15.200000000000001"/>
    <n v="4.8000000000000007"/>
    <n v="0"/>
    <n v="10.4"/>
    <n v="16"/>
    <n v="4.8000000000000007"/>
    <n v="6.4"/>
    <n v="0.8"/>
    <x v="3"/>
  </r>
  <r>
    <x v="113"/>
    <x v="3"/>
    <x v="22"/>
    <n v="382.40000000000003"/>
    <n v="50.400000000000006"/>
    <n v="164.8"/>
    <n v="100"/>
    <n v="67.2"/>
    <n v="0"/>
    <n v="0.62400000000000011"/>
    <n v="0.496"/>
    <n v="0.69600000000000006"/>
    <n v="0.64800000000000013"/>
    <n v="0.20800000000000002"/>
    <n v="0.58399999999999996"/>
    <n v="0.44800000000000006"/>
    <n v="0.68"/>
    <n v="0.46399999999999997"/>
    <n v="0.54400000000000004"/>
    <n v="0.54400000000000004"/>
    <n v="0.64800000000000013"/>
    <n v="0.68800000000000006"/>
    <n v="0.35200000000000004"/>
    <n v="0.78400000000000003"/>
    <n v="0.44000000000000006"/>
    <n v="0.79200000000000004"/>
    <n v="24"/>
    <n v="9.6000000000000014"/>
    <n v="0"/>
    <n v="24.8"/>
    <n v="12"/>
    <n v="32"/>
    <n v="11.200000000000001"/>
    <n v="40"/>
    <n v="11.200000000000001"/>
    <n v="0"/>
    <n v="20"/>
    <n v="10.4"/>
    <n v="25.6"/>
    <n v="0"/>
    <n v="0"/>
    <n v="16"/>
    <n v="0"/>
    <n v="3.2"/>
    <n v="0"/>
    <n v="12"/>
    <n v="0"/>
    <n v="0.8"/>
    <n v="9.6000000000000014"/>
    <n v="22.400000000000002"/>
    <n v="22.400000000000002"/>
    <n v="2.4000000000000004"/>
    <n v="0"/>
    <n v="18.400000000000002"/>
    <n v="24"/>
    <n v="0"/>
    <n v="10.4"/>
    <n v="3.2"/>
    <n v="6.4"/>
    <n v="3.2"/>
    <n v="2.4000000000000004"/>
    <n v="0"/>
    <n v="12.8"/>
    <n v="1.6"/>
    <n v="6.4"/>
    <n v="4"/>
    <x v="3"/>
  </r>
  <r>
    <x v="114"/>
    <x v="3"/>
    <x v="23"/>
    <n v="417.6"/>
    <n v="92.800000000000011"/>
    <n v="109.60000000000002"/>
    <n v="136"/>
    <n v="79.200000000000017"/>
    <n v="0"/>
    <n v="0.25600000000000001"/>
    <n v="0.47199999999999998"/>
    <n v="0.59199999999999997"/>
    <n v="0.32000000000000006"/>
    <n v="0.496"/>
    <n v="0.59199999999999997"/>
    <n v="0.75200000000000011"/>
    <n v="0.13600000000000001"/>
    <n v="0.71200000000000008"/>
    <n v="0.54400000000000004"/>
    <n v="0.76800000000000002"/>
    <n v="0.44800000000000006"/>
    <n v="0.7360000000000001"/>
    <n v="0.70400000000000007"/>
    <n v="0.76000000000000012"/>
    <n v="0.64000000000000012"/>
    <n v="0.56799999999999995"/>
    <n v="0.8"/>
    <n v="12"/>
    <n v="0"/>
    <n v="10.4"/>
    <n v="16"/>
    <n v="20"/>
    <n v="14.4"/>
    <n v="0"/>
    <n v="26.400000000000002"/>
    <n v="9.6000000000000014"/>
    <n v="4.8000000000000007"/>
    <n v="0.8"/>
    <n v="26.400000000000002"/>
    <n v="0"/>
    <n v="0.8"/>
    <n v="3.2"/>
    <n v="26.400000000000002"/>
    <n v="4"/>
    <n v="0"/>
    <n v="17.600000000000001"/>
    <n v="2.4000000000000004"/>
    <n v="0"/>
    <n v="41.6"/>
    <n v="1.6"/>
    <n v="7.2"/>
    <n v="7.2"/>
    <n v="15.200000000000001"/>
    <n v="19.200000000000003"/>
    <n v="9.6000000000000014"/>
    <n v="32"/>
    <n v="11.200000000000001"/>
    <n v="19.200000000000003"/>
    <n v="8.8000000000000007"/>
    <n v="43.2"/>
    <n v="7.2"/>
    <n v="3.2"/>
    <n v="0"/>
    <n v="0"/>
    <n v="0"/>
    <n v="0"/>
    <x v="3"/>
  </r>
  <r>
    <x v="115"/>
    <x v="3"/>
    <x v="24"/>
    <n v="404"/>
    <n v="73.600000000000009"/>
    <n v="84.800000000000011"/>
    <n v="151.19999999999999"/>
    <n v="94.399999999999991"/>
    <n v="0"/>
    <n v="0.43200000000000005"/>
    <n v="0.63200000000000012"/>
    <n v="0.62400000000000011"/>
    <n v="0.72000000000000008"/>
    <n v="0.34400000000000003"/>
    <n v="0.72800000000000009"/>
    <n v="0.74400000000000011"/>
    <n v="0.52"/>
    <n v="0.34400000000000003"/>
    <n v="0.74400000000000011"/>
    <n v="0.71200000000000008"/>
    <n v="0.75200000000000011"/>
    <n v="0.74400000000000011"/>
    <n v="0.65600000000000014"/>
    <n v="0.12"/>
    <n v="0.23199999999999998"/>
    <n v="0.35200000000000004"/>
    <n v="15.200000000000001"/>
    <n v="28.8"/>
    <n v="0"/>
    <n v="19.200000000000003"/>
    <n v="0"/>
    <n v="0"/>
    <n v="0"/>
    <n v="14.4"/>
    <n v="3.2"/>
    <n v="4"/>
    <n v="0"/>
    <n v="2.4000000000000004"/>
    <n v="0"/>
    <n v="0.8"/>
    <n v="0"/>
    <n v="8.8000000000000007"/>
    <n v="40"/>
    <n v="33.6"/>
    <n v="0"/>
    <n v="8.8000000000000007"/>
    <n v="0"/>
    <n v="8"/>
    <n v="20.8"/>
    <n v="31.200000000000003"/>
    <n v="8"/>
    <n v="29.6"/>
    <n v="18.400000000000002"/>
    <n v="15.200000000000001"/>
    <n v="14.4"/>
    <n v="5.6000000000000005"/>
    <n v="1.6"/>
    <n v="0"/>
    <n v="0"/>
    <n v="4"/>
    <n v="19.200000000000003"/>
    <n v="0"/>
    <n v="3.2"/>
    <n v="12.8"/>
    <n v="20"/>
    <n v="12.8"/>
    <x v="3"/>
  </r>
  <r>
    <x v="116"/>
    <x v="3"/>
    <x v="25"/>
    <n v="396.8"/>
    <n v="104.8"/>
    <n v="112.00000000000001"/>
    <n v="131.19999999999999"/>
    <n v="48.800000000000004"/>
    <n v="0"/>
    <n v="0.72000000000000008"/>
    <n v="0.66400000000000015"/>
    <n v="0.60000000000000009"/>
    <n v="0.42400000000000004"/>
    <n v="0.54400000000000004"/>
    <n v="0.75200000000000011"/>
    <n v="0.52800000000000002"/>
    <n v="0.56799999999999995"/>
    <n v="0.56000000000000005"/>
    <n v="8.0000000000000016E-2"/>
    <n v="0.496"/>
    <n v="0.16000000000000003"/>
    <n v="0.44000000000000006"/>
    <n v="0.57599999999999996"/>
    <n v="0.32000000000000006"/>
    <n v="0.72000000000000008"/>
    <n v="0.64800000000000013"/>
    <n v="14.4"/>
    <n v="3.2"/>
    <n v="0"/>
    <n v="20.8"/>
    <n v="20"/>
    <n v="28.8"/>
    <n v="0"/>
    <n v="21.6"/>
    <n v="3.2"/>
    <n v="0"/>
    <n v="1.6"/>
    <n v="1.6"/>
    <n v="0"/>
    <n v="0"/>
    <n v="8.8000000000000007"/>
    <n v="3.2"/>
    <n v="20"/>
    <n v="11.200000000000001"/>
    <n v="0"/>
    <n v="4"/>
    <n v="8"/>
    <n v="32"/>
    <n v="4"/>
    <n v="12.8"/>
    <n v="21.6"/>
    <n v="0"/>
    <n v="33.6"/>
    <n v="0"/>
    <n v="0.8"/>
    <n v="18.400000000000002"/>
    <n v="12"/>
    <n v="0"/>
    <n v="14.4"/>
    <n v="5.6000000000000005"/>
    <n v="11.200000000000001"/>
    <n v="19.200000000000003"/>
    <n v="1.6"/>
    <n v="9.6000000000000014"/>
    <n v="0"/>
    <n v="31.200000000000003"/>
    <x v="3"/>
  </r>
  <r>
    <x v="117"/>
    <x v="3"/>
    <x v="26"/>
    <n v="448.79999999999995"/>
    <n v="136.79999999999998"/>
    <n v="133.60000000000002"/>
    <n v="68.000000000000014"/>
    <n v="110.4"/>
    <n v="0"/>
    <n v="0.71200000000000008"/>
    <n v="0.68800000000000006"/>
    <n v="0.72000000000000008"/>
    <n v="0.72000000000000008"/>
    <n v="0.36800000000000005"/>
    <n v="0.7360000000000001"/>
    <n v="0.7360000000000001"/>
    <n v="0.72800000000000009"/>
    <n v="0.52"/>
    <n v="0.6160000000000001"/>
    <n v="0.64800000000000013"/>
    <n v="0.2"/>
    <n v="0.24"/>
    <n v="0.56799999999999995"/>
    <n v="0.79200000000000004"/>
    <n v="0.44800000000000006"/>
    <n v="0.59199999999999997"/>
    <n v="23.200000000000003"/>
    <n v="17.600000000000001"/>
    <n v="0"/>
    <n v="1.6"/>
    <n v="4.8000000000000007"/>
    <n v="12"/>
    <n v="11.200000000000001"/>
    <n v="20"/>
    <n v="2.4000000000000004"/>
    <n v="40.800000000000004"/>
    <n v="27.200000000000003"/>
    <n v="13.600000000000001"/>
    <n v="0"/>
    <n v="0"/>
    <n v="20.8"/>
    <n v="12.8"/>
    <n v="27.200000000000003"/>
    <n v="20"/>
    <n v="16"/>
    <n v="0"/>
    <n v="2.4000000000000004"/>
    <n v="12.8"/>
    <n v="26.400000000000002"/>
    <n v="5.6000000000000005"/>
    <n v="7.2"/>
    <n v="7.2"/>
    <n v="0"/>
    <n v="6.4"/>
    <n v="0"/>
    <n v="0"/>
    <n v="22.400000000000002"/>
    <n v="0"/>
    <n v="0"/>
    <n v="29.6"/>
    <n v="41.6"/>
    <n v="24.8"/>
    <n v="18.400000000000002"/>
    <n v="0"/>
    <n v="0"/>
    <n v="0"/>
    <x v="3"/>
  </r>
  <r>
    <x v="118"/>
    <x v="3"/>
    <x v="27"/>
    <n v="444"/>
    <n v="107.2"/>
    <n v="104.00000000000001"/>
    <n v="128.80000000000001"/>
    <n v="104"/>
    <n v="0"/>
    <n v="0.6080000000000001"/>
    <n v="0.79200000000000004"/>
    <n v="0.63200000000000012"/>
    <n v="0.74400000000000011"/>
    <n v="0.6080000000000001"/>
    <n v="0.7360000000000001"/>
    <n v="0.67200000000000004"/>
    <n v="0.40800000000000003"/>
    <n v="0.71200000000000008"/>
    <n v="0.52"/>
    <n v="0.75200000000000011"/>
    <n v="0.71200000000000008"/>
    <n v="0.76000000000000012"/>
    <n v="0.32000000000000006"/>
    <n v="0.68800000000000006"/>
    <n v="0.27200000000000002"/>
    <n v="0.29599999999999999"/>
    <n v="0"/>
    <n v="12"/>
    <n v="12"/>
    <n v="14.4"/>
    <n v="4.8000000000000007"/>
    <n v="25.6"/>
    <n v="23.200000000000003"/>
    <n v="3.2"/>
    <n v="8.8000000000000007"/>
    <n v="0"/>
    <n v="10.4"/>
    <n v="28"/>
    <n v="10.4"/>
    <n v="8"/>
    <n v="4.8000000000000007"/>
    <n v="12.8"/>
    <n v="0"/>
    <n v="16"/>
    <n v="0"/>
    <n v="24"/>
    <n v="12.8"/>
    <n v="23.200000000000003"/>
    <n v="0"/>
    <n v="16.8"/>
    <n v="10.4"/>
    <n v="28.8"/>
    <n v="6.4"/>
    <n v="3.2"/>
    <n v="27.200000000000003"/>
    <n v="0"/>
    <n v="0"/>
    <n v="16"/>
    <n v="16.8"/>
    <n v="0"/>
    <n v="26.400000000000002"/>
    <n v="0"/>
    <n v="4"/>
    <n v="32.800000000000004"/>
    <n v="0"/>
    <n v="11.200000000000001"/>
    <x v="3"/>
  </r>
  <r>
    <x v="119"/>
    <x v="3"/>
    <x v="28"/>
    <n v="520.80000000000018"/>
    <n v="102.40000000000011"/>
    <n v="103.2"/>
    <n v="133.60000000000008"/>
    <n v="181.60000000000002"/>
    <n v="0"/>
    <n v="0.23199999999999998"/>
    <n v="0.504"/>
    <n v="0.72000000000000008"/>
    <n v="0.55200000000000005"/>
    <n v="0.72800000000000009"/>
    <n v="0.68"/>
    <n v="0.51200000000000001"/>
    <n v="0.496"/>
    <n v="0.48799999999999999"/>
    <n v="0.64000000000000012"/>
    <n v="0.59199999999999997"/>
    <n v="0.76000000000000012"/>
    <n v="0.68800000000000006"/>
    <n v="0.51200000000000001"/>
    <n v="0.32000000000000006"/>
    <n v="0.71200000000000008"/>
    <n v="0.66400000000000015"/>
    <n v="4.8000000000000007"/>
    <n v="10.4"/>
    <n v="2.4000000000000004"/>
    <n v="16"/>
    <n v="15.200000000000001"/>
    <n v="27.200000000000003"/>
    <n v="0"/>
    <n v="0"/>
    <n v="12.8"/>
    <n v="14.4"/>
    <n v="18.400000000000002"/>
    <n v="37.6"/>
    <n v="5.6000000000000005"/>
    <n v="0"/>
    <n v="43.2"/>
    <n v="3.2"/>
    <n v="28"/>
    <n v="26.400000000000002"/>
    <n v="18.400000000000002"/>
    <n v="19.200000000000003"/>
    <n v="10.4"/>
    <n v="9.6000000000000014"/>
    <n v="0"/>
    <n v="0"/>
    <n v="11.200000000000092"/>
    <n v="21.6"/>
    <n v="6.4"/>
    <n v="35.200000000000003"/>
    <n v="25.6"/>
    <n v="13.600000000000001"/>
    <n v="32"/>
    <n v="12"/>
    <n v="0"/>
    <n v="12"/>
    <n v="3.2"/>
    <n v="0"/>
    <n v="12"/>
    <n v="20.000000000000092"/>
    <n v="0"/>
    <n v="11.200000000000001"/>
    <x v="3"/>
  </r>
  <r>
    <x v="120"/>
    <x v="3"/>
    <x v="29"/>
    <n v="364.8"/>
    <n v="126.39999999999998"/>
    <n v="69.599999999999994"/>
    <n v="86.40000000000002"/>
    <n v="82.400000000000048"/>
    <n v="0"/>
    <n v="0.12"/>
    <n v="0.56799999999999995"/>
    <n v="0.72000000000000008"/>
    <n v="0.44000000000000006"/>
    <n v="0.46399999999999997"/>
    <n v="0.48799999999999999"/>
    <n v="0.79200000000000004"/>
    <n v="0.56799999999999995"/>
    <n v="0.62400000000000011"/>
    <n v="0.69600000000000006"/>
    <n v="0.45600000000000007"/>
    <n v="0.46399999999999997"/>
    <n v="0.76800000000000002"/>
    <n v="0.64000000000000012"/>
    <n v="0.72800000000000009"/>
    <n v="0.56000000000000005"/>
    <n v="0.27200000000000002"/>
    <n v="9.6000000000000014"/>
    <n v="0"/>
    <n v="0"/>
    <n v="0"/>
    <n v="0"/>
    <n v="3.2"/>
    <n v="11.200000000000001"/>
    <n v="16.8"/>
    <n v="24.8"/>
    <n v="4"/>
    <n v="3.2"/>
    <n v="0"/>
    <n v="1.6"/>
    <n v="18.400000000000002"/>
    <n v="6.4"/>
    <n v="0"/>
    <n v="11.200000000000045"/>
    <n v="20.8"/>
    <n v="20.8"/>
    <n v="3.2"/>
    <n v="18.400000000000002"/>
    <n v="1.6"/>
    <n v="13.600000000000001"/>
    <n v="31.200000000000003"/>
    <n v="1.6"/>
    <n v="0"/>
    <n v="3.2"/>
    <n v="2.4000000000000004"/>
    <n v="14.4"/>
    <n v="0"/>
    <n v="33.6"/>
    <n v="0"/>
    <n v="0"/>
    <n v="32"/>
    <n v="0"/>
    <n v="21.6"/>
    <n v="8"/>
    <n v="25.6"/>
    <n v="4"/>
    <n v="1.6"/>
    <x v="3"/>
  </r>
  <r>
    <x v="31"/>
    <x v="4"/>
    <x v="3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121"/>
    <x v="4"/>
    <x v="0"/>
    <n v="460.00000000000011"/>
    <n v="165.6"/>
    <n v="108.8"/>
    <n v="64.000000000000099"/>
    <n v="121.60000000000004"/>
    <n v="0"/>
    <n v="0.36000000000000004"/>
    <n v="0.23199999999999998"/>
    <n v="0.63200000000000012"/>
    <n v="0.67200000000000004"/>
    <n v="0.67200000000000004"/>
    <n v="0.72000000000000008"/>
    <n v="0.54400000000000004"/>
    <n v="0.51200000000000001"/>
    <n v="0.46399999999999997"/>
    <n v="0.54400000000000004"/>
    <n v="0.51200000000000001"/>
    <n v="0.32000000000000006"/>
    <n v="0.8"/>
    <n v="0.7360000000000001"/>
    <n v="0.28799999999999998"/>
    <n v="0.78400000000000003"/>
    <n v="0.63200000000000012"/>
    <n v="0"/>
    <n v="6.4"/>
    <n v="8.8000000000000007"/>
    <n v="5.6000000000000005"/>
    <n v="0.8"/>
    <n v="42.400000000000006"/>
    <n v="0"/>
    <n v="17.600000000000001"/>
    <n v="11.200000000000001"/>
    <n v="16"/>
    <n v="3.2"/>
    <n v="0"/>
    <n v="4.8000000000000007"/>
    <n v="21.6"/>
    <n v="35.200000000000003"/>
    <n v="2.4000000000000004"/>
    <n v="2.4000000000000004"/>
    <n v="26.400000000000002"/>
    <n v="18.400000000000002"/>
    <n v="10.4"/>
    <n v="0.8"/>
    <n v="12.8"/>
    <n v="12"/>
    <n v="12.8"/>
    <n v="10.4"/>
    <n v="11.200000000000092"/>
    <n v="0"/>
    <n v="0"/>
    <n v="0"/>
    <n v="4"/>
    <n v="10.4"/>
    <n v="40.800000000000004"/>
    <n v="0"/>
    <n v="2.4000000000000004"/>
    <n v="8"/>
    <n v="35.200000000000003"/>
    <n v="4"/>
    <n v="11.200000000000001"/>
    <n v="32"/>
    <n v="21.6"/>
    <x v="3"/>
  </r>
  <r>
    <x v="122"/>
    <x v="4"/>
    <x v="1"/>
    <n v="434.4"/>
    <n v="118.4"/>
    <n v="109.60000000000001"/>
    <n v="130.4"/>
    <n v="76"/>
    <n v="0"/>
    <n v="0.56000000000000005"/>
    <n v="0.62400000000000011"/>
    <n v="0.28000000000000003"/>
    <n v="0.76000000000000012"/>
    <n v="0.53600000000000003"/>
    <n v="0.59199999999999997"/>
    <n v="0.48799999999999999"/>
    <n v="0.64800000000000013"/>
    <n v="0.58399999999999996"/>
    <n v="0.42400000000000004"/>
    <n v="0.54400000000000004"/>
    <n v="0.43200000000000005"/>
    <n v="0.25600000000000001"/>
    <n v="0.70400000000000007"/>
    <n v="0.34400000000000003"/>
    <n v="0.44000000000000006"/>
    <n v="0.25600000000000001"/>
    <n v="27.200000000000003"/>
    <n v="7.2"/>
    <n v="0"/>
    <n v="16.8"/>
    <n v="20"/>
    <n v="0"/>
    <n v="6.4"/>
    <n v="4"/>
    <n v="0"/>
    <n v="28"/>
    <n v="8"/>
    <n v="0"/>
    <n v="0"/>
    <n v="16"/>
    <n v="16"/>
    <n v="4"/>
    <n v="8.8000000000000007"/>
    <n v="0"/>
    <n v="23.200000000000003"/>
    <n v="8"/>
    <n v="20.8"/>
    <n v="24.8"/>
    <n v="8.8000000000000007"/>
    <n v="10.4"/>
    <n v="4.8000000000000007"/>
    <n v="29.6"/>
    <n v="4"/>
    <n v="0.8"/>
    <n v="26.400000000000002"/>
    <n v="0"/>
    <n v="2.4000000000000004"/>
    <n v="1.6"/>
    <n v="6.4"/>
    <n v="5.6000000000000005"/>
    <n v="25.6"/>
    <n v="15.200000000000001"/>
    <n v="10.4"/>
    <n v="28"/>
    <n v="0"/>
    <n v="23.200000000000003"/>
    <x v="3"/>
  </r>
  <r>
    <x v="123"/>
    <x v="4"/>
    <x v="2"/>
    <n v="322.39999999999998"/>
    <n v="57.6"/>
    <n v="104.80000000000001"/>
    <n v="75.2"/>
    <n v="84.799999999999983"/>
    <n v="0"/>
    <n v="0.31200000000000006"/>
    <n v="0.79200000000000004"/>
    <n v="0.64000000000000012"/>
    <n v="0.56000000000000005"/>
    <n v="0.64000000000000012"/>
    <n v="0.53600000000000003"/>
    <n v="0.47199999999999998"/>
    <n v="0.6080000000000001"/>
    <n v="0.6160000000000001"/>
    <n v="0.44000000000000006"/>
    <n v="0.55200000000000005"/>
    <n v="0.38400000000000001"/>
    <n v="0.76800000000000002"/>
    <n v="0.33600000000000002"/>
    <n v="0.53600000000000003"/>
    <n v="0.58399999999999996"/>
    <n v="0.66400000000000015"/>
    <n v="0.8"/>
    <n v="0.8"/>
    <n v="0"/>
    <n v="20.8"/>
    <n v="24.8"/>
    <n v="8"/>
    <n v="20"/>
    <n v="6.4"/>
    <n v="16"/>
    <n v="7.2"/>
    <n v="24"/>
    <n v="5.6000000000000005"/>
    <n v="8.7999999999999883"/>
    <n v="34.4"/>
    <n v="4.8000000000000007"/>
    <n v="13.600000000000001"/>
    <n v="12"/>
    <n v="0"/>
    <n v="5.6000000000000005"/>
    <n v="0"/>
    <n v="0"/>
    <n v="18.400000000000002"/>
    <n v="32"/>
    <n v="12"/>
    <n v="0"/>
    <n v="0"/>
    <n v="0"/>
    <n v="12.8"/>
    <n v="0"/>
    <n v="0"/>
    <n v="4"/>
    <n v="15.200000000000001"/>
    <n v="0"/>
    <n v="0"/>
    <n v="8.8000000000000007"/>
    <n v="0"/>
    <n v="19.200000000000003"/>
    <n v="2.4000000000000004"/>
    <n v="0"/>
    <n v="8"/>
    <x v="3"/>
  </r>
  <r>
    <x v="124"/>
    <x v="4"/>
    <x v="3"/>
    <n v="312.00000000000011"/>
    <n v="115.20000000000002"/>
    <n v="76.800000000000011"/>
    <n v="50.400000000000013"/>
    <n v="69.600000000000094"/>
    <n v="0"/>
    <n v="0.6080000000000001"/>
    <n v="0.504"/>
    <n v="0.63200000000000012"/>
    <n v="0.68"/>
    <n v="0.65600000000000014"/>
    <n v="0.64000000000000012"/>
    <n v="0.6160000000000001"/>
    <n v="0.504"/>
    <n v="0.76000000000000012"/>
    <n v="0.6080000000000001"/>
    <n v="0.48"/>
    <n v="0.36800000000000005"/>
    <n v="0.56799999999999995"/>
    <n v="0.72000000000000008"/>
    <n v="0.4"/>
    <n v="0.7360000000000001"/>
    <n v="0.71200000000000008"/>
    <n v="19.200000000000003"/>
    <n v="4"/>
    <n v="0"/>
    <n v="3.2"/>
    <n v="12"/>
    <n v="0"/>
    <n v="1.6"/>
    <n v="8"/>
    <n v="22.400000000000002"/>
    <n v="6.4"/>
    <n v="0"/>
    <n v="4.8000000000000007"/>
    <n v="12.8"/>
    <n v="8"/>
    <n v="0"/>
    <n v="0"/>
    <n v="20"/>
    <n v="11.200000000000092"/>
    <n v="0.8"/>
    <n v="12"/>
    <n v="0.8"/>
    <n v="2.4000000000000004"/>
    <n v="1.6"/>
    <n v="8.8000000000000007"/>
    <n v="4.8000000000000007"/>
    <n v="0"/>
    <n v="16"/>
    <n v="3.2"/>
    <n v="3.2"/>
    <n v="9.6000000000000014"/>
    <n v="23.200000000000003"/>
    <n v="14.4"/>
    <n v="0"/>
    <n v="7.2"/>
    <n v="8.8000000000000007"/>
    <n v="20"/>
    <n v="12"/>
    <n v="18.400000000000002"/>
    <n v="4"/>
    <n v="7.2"/>
    <x v="3"/>
  </r>
  <r>
    <x v="125"/>
    <x v="4"/>
    <x v="4"/>
    <n v="401.60000000000008"/>
    <n v="143.20000000000002"/>
    <n v="88.80000000000004"/>
    <n v="92.8"/>
    <n v="76.800000000000011"/>
    <n v="1"/>
    <n v="0.32000000000000006"/>
    <n v="0.496"/>
    <n v="0.6160000000000001"/>
    <n v="0.74400000000000011"/>
    <n v="0.76000000000000012"/>
    <n v="0.54400000000000004"/>
    <n v="0.52800000000000002"/>
    <n v="0.68800000000000006"/>
    <n v="0.29599999999999999"/>
    <n v="0.75200000000000011"/>
    <n v="0.2"/>
    <n v="0.42400000000000004"/>
    <n v="0.63200000000000012"/>
    <n v="0.496"/>
    <n v="0.43200000000000005"/>
    <n v="0.20800000000000002"/>
    <n v="0.68"/>
    <n v="9.6000000000000458"/>
    <n v="0"/>
    <n v="0"/>
    <n v="0"/>
    <n v="10.4"/>
    <n v="0.8"/>
    <n v="0"/>
    <n v="18.400000000000002"/>
    <n v="28"/>
    <n v="21.6"/>
    <n v="19.200000000000003"/>
    <n v="0"/>
    <n v="4"/>
    <n v="0"/>
    <n v="21.6"/>
    <n v="1.6"/>
    <n v="4"/>
    <n v="22.400000000000002"/>
    <n v="0.8"/>
    <n v="22.400000000000002"/>
    <n v="8"/>
    <n v="0"/>
    <n v="6.4"/>
    <n v="20.8"/>
    <n v="1.6"/>
    <n v="0"/>
    <n v="11.200000000000001"/>
    <n v="24"/>
    <n v="19.200000000000003"/>
    <n v="1.6"/>
    <n v="8"/>
    <n v="0"/>
    <n v="23.200000000000003"/>
    <n v="13.600000000000001"/>
    <n v="0"/>
    <n v="42.400000000000006"/>
    <n v="25.6"/>
    <n v="20.8"/>
    <n v="0"/>
    <n v="9.6000000000000014"/>
    <x v="3"/>
  </r>
  <r>
    <x v="126"/>
    <x v="4"/>
    <x v="5"/>
    <n v="411.20000000000005"/>
    <n v="71.2"/>
    <n v="197.60000000000002"/>
    <n v="56.800000000000004"/>
    <n v="85.600000000000009"/>
    <n v="0"/>
    <n v="0.32800000000000007"/>
    <n v="0.76000000000000012"/>
    <n v="0.75200000000000011"/>
    <n v="0.54400000000000004"/>
    <n v="0.72000000000000008"/>
    <n v="0.6160000000000001"/>
    <n v="0.62400000000000011"/>
    <n v="0.56000000000000005"/>
    <n v="0.60000000000000009"/>
    <n v="8.8000000000000009E-2"/>
    <n v="0.51200000000000001"/>
    <n v="0.74400000000000011"/>
    <n v="0.35200000000000004"/>
    <n v="0.4"/>
    <n v="0.71200000000000008"/>
    <n v="0.8"/>
    <n v="8.0000000000000016E-2"/>
    <n v="16.8"/>
    <n v="24.8"/>
    <n v="0"/>
    <n v="26.400000000000002"/>
    <n v="32"/>
    <n v="11.200000000000001"/>
    <n v="35.200000000000003"/>
    <n v="22.400000000000002"/>
    <n v="8.8000000000000007"/>
    <n v="20"/>
    <n v="6.4"/>
    <n v="0"/>
    <n v="15.200000000000001"/>
    <n v="7.2"/>
    <n v="0"/>
    <n v="6.4"/>
    <n v="0.8"/>
    <n v="32.800000000000004"/>
    <n v="6.4"/>
    <n v="16.8"/>
    <n v="0"/>
    <n v="5.6000000000000005"/>
    <n v="19.200000000000003"/>
    <n v="4"/>
    <n v="0"/>
    <n v="2.4000000000000004"/>
    <n v="2.4000000000000004"/>
    <n v="11.200000000000001"/>
    <n v="12"/>
    <n v="0"/>
    <n v="4"/>
    <n v="4"/>
    <n v="15.200000000000001"/>
    <n v="0"/>
    <n v="0"/>
    <n v="0"/>
    <n v="0"/>
    <n v="15.200000000000001"/>
    <n v="28.8"/>
    <n v="4"/>
    <x v="3"/>
  </r>
  <r>
    <x v="127"/>
    <x v="4"/>
    <x v="6"/>
    <n v="324.00000000000006"/>
    <n v="41.6"/>
    <n v="116.80000000000003"/>
    <n v="74.400000000000006"/>
    <n v="91.200000000000017"/>
    <n v="0"/>
    <n v="0.31200000000000006"/>
    <n v="0.64000000000000012"/>
    <n v="0.57599999999999996"/>
    <n v="0.65600000000000014"/>
    <n v="0.64000000000000012"/>
    <n v="0.54400000000000004"/>
    <n v="0.75200000000000011"/>
    <n v="0.48799999999999999"/>
    <n v="0.62400000000000011"/>
    <n v="0.56000000000000005"/>
    <n v="0.52800000000000002"/>
    <n v="8.0000000000000016E-2"/>
    <n v="0.72000000000000008"/>
    <n v="0.33600000000000002"/>
    <n v="0.46399999999999997"/>
    <n v="0.74400000000000011"/>
    <n v="0.71200000000000008"/>
    <n v="17.600000000000001"/>
    <n v="9.6000000000000014"/>
    <n v="17.600000000000001"/>
    <n v="16.8"/>
    <n v="0"/>
    <n v="27.200000000000003"/>
    <n v="3.2"/>
    <n v="14.4"/>
    <n v="0"/>
    <n v="10.4"/>
    <n v="24"/>
    <n v="7.2"/>
    <n v="12.8"/>
    <n v="0"/>
    <n v="7.2"/>
    <n v="4.8000000000000007"/>
    <n v="0"/>
    <n v="30.400000000000002"/>
    <n v="6.4"/>
    <n v="22.400000000000002"/>
    <n v="33.6"/>
    <n v="7.2"/>
    <n v="0"/>
    <n v="18.400000000000002"/>
    <n v="0"/>
    <n v="12.8"/>
    <n v="0"/>
    <n v="0"/>
    <n v="2.4000000000000004"/>
    <n v="0"/>
    <n v="0"/>
    <n v="0"/>
    <n v="2.4000000000000004"/>
    <n v="0.8"/>
    <n v="10.4"/>
    <n v="0"/>
    <n v="0"/>
    <n v="13.600000000000001"/>
    <n v="4"/>
    <n v="10.4"/>
    <x v="3"/>
  </r>
  <r>
    <x v="128"/>
    <x v="4"/>
    <x v="7"/>
    <n v="435.2000000000001"/>
    <n v="94.4"/>
    <n v="66.400000000000006"/>
    <n v="136.80000000000001"/>
    <n v="137.60000000000008"/>
    <n v="0"/>
    <n v="0.63200000000000012"/>
    <n v="0.59199999999999997"/>
    <n v="0.60000000000000009"/>
    <n v="0.76000000000000012"/>
    <n v="0.75200000000000011"/>
    <n v="0.75200000000000011"/>
    <n v="0.32000000000000006"/>
    <n v="0.56799999999999995"/>
    <n v="0.54400000000000004"/>
    <n v="0.8"/>
    <n v="0.56799999999999995"/>
    <n v="0.45600000000000007"/>
    <n v="0.78400000000000003"/>
    <n v="0.70400000000000007"/>
    <n v="0.78400000000000003"/>
    <n v="0.45600000000000007"/>
    <n v="0.64000000000000012"/>
    <n v="9.6000000000000014"/>
    <n v="0"/>
    <n v="0"/>
    <n v="0"/>
    <n v="10.4"/>
    <n v="14.4"/>
    <n v="0"/>
    <n v="5.6000000000000005"/>
    <n v="23.200000000000003"/>
    <n v="3.2"/>
    <n v="3.2"/>
    <n v="9.6000000000000014"/>
    <n v="32.800000000000004"/>
    <n v="10.4"/>
    <n v="28.8"/>
    <n v="0"/>
    <n v="20.8"/>
    <n v="25.6"/>
    <n v="9.600000000000092"/>
    <n v="0"/>
    <n v="37.6"/>
    <n v="12.8"/>
    <n v="0"/>
    <n v="1.6"/>
    <n v="3.2"/>
    <n v="27.200000000000003"/>
    <n v="32.800000000000004"/>
    <n v="11.200000000000001"/>
    <n v="10.4"/>
    <n v="0"/>
    <n v="0"/>
    <n v="4"/>
    <n v="0"/>
    <n v="11.200000000000001"/>
    <n v="11.200000000000001"/>
    <n v="20"/>
    <n v="28.8"/>
    <n v="7.2"/>
    <n v="12"/>
    <n v="0"/>
    <x v="3"/>
  </r>
  <r>
    <x v="129"/>
    <x v="4"/>
    <x v="8"/>
    <n v="444.80000000000013"/>
    <n v="137.6"/>
    <n v="161.60000000000002"/>
    <n v="73.600000000000094"/>
    <n v="72"/>
    <n v="0"/>
    <n v="0.18400000000000002"/>
    <n v="0.23199999999999998"/>
    <n v="0.56000000000000005"/>
    <n v="0.70400000000000007"/>
    <n v="0.64000000000000012"/>
    <n v="0.35200000000000004"/>
    <n v="0.6080000000000001"/>
    <n v="0.52800000000000002"/>
    <n v="0.38400000000000001"/>
    <n v="0.496"/>
    <n v="0.39200000000000002"/>
    <n v="0.7360000000000001"/>
    <n v="0.37600000000000006"/>
    <n v="0.70400000000000007"/>
    <n v="0.32000000000000006"/>
    <n v="0.68800000000000006"/>
    <n v="0.34400000000000003"/>
    <n v="16"/>
    <n v="17.600000000000001"/>
    <n v="28.8"/>
    <n v="21.6"/>
    <n v="12"/>
    <n v="7.2"/>
    <n v="13.600000000000001"/>
    <n v="25.6"/>
    <n v="19.200000000000003"/>
    <n v="0"/>
    <n v="1.6"/>
    <n v="6.4"/>
    <n v="0"/>
    <n v="10.4"/>
    <n v="0"/>
    <n v="0"/>
    <n v="15.200000000000001"/>
    <n v="0"/>
    <n v="3.2"/>
    <n v="36.800000000000004"/>
    <n v="0"/>
    <n v="2.4000000000000004"/>
    <n v="1.6"/>
    <n v="0"/>
    <n v="0"/>
    <n v="24.8"/>
    <n v="1.6"/>
    <n v="29.6"/>
    <n v="4.8000000000000007"/>
    <n v="8.8000000000000913"/>
    <n v="24.8"/>
    <n v="0"/>
    <n v="3.2"/>
    <n v="28"/>
    <n v="42.400000000000006"/>
    <n v="0"/>
    <n v="0"/>
    <n v="17.600000000000001"/>
    <n v="21.6"/>
    <n v="0"/>
    <x v="3"/>
  </r>
  <r>
    <x v="130"/>
    <x v="4"/>
    <x v="9"/>
    <n v="382.40000000000003"/>
    <n v="145.60000000000005"/>
    <n v="129.60000000000002"/>
    <n v="88"/>
    <n v="19.200000000000003"/>
    <n v="0"/>
    <n v="0.6160000000000001"/>
    <n v="0.58399999999999996"/>
    <n v="0.59199999999999997"/>
    <n v="0.45600000000000007"/>
    <n v="0.76000000000000012"/>
    <n v="0.48799999999999999"/>
    <n v="0.56000000000000005"/>
    <n v="0.28799999999999998"/>
    <n v="0.68"/>
    <n v="0.48799999999999999"/>
    <n v="0.64000000000000012"/>
    <n v="0.74400000000000011"/>
    <n v="0.36000000000000004"/>
    <n v="0.8"/>
    <n v="0.46399999999999997"/>
    <n v="0.8"/>
    <n v="0.72000000000000008"/>
    <n v="9.6000000000000014"/>
    <n v="19.200000000000003"/>
    <n v="0"/>
    <n v="0"/>
    <n v="20"/>
    <n v="20"/>
    <n v="0"/>
    <n v="12"/>
    <n v="7.2"/>
    <n v="41.6"/>
    <n v="27.200000000000003"/>
    <n v="0"/>
    <n v="4"/>
    <n v="0"/>
    <n v="0"/>
    <n v="6.4"/>
    <n v="0"/>
    <n v="5.6000000000000005"/>
    <n v="1.6"/>
    <n v="1.6"/>
    <n v="3.2"/>
    <n v="1.6"/>
    <n v="7.2"/>
    <n v="6.4"/>
    <n v="0"/>
    <n v="10.4"/>
    <n v="23.200000000000003"/>
    <n v="21.6"/>
    <n v="0"/>
    <n v="14.4"/>
    <n v="27.200000000000003"/>
    <n v="20"/>
    <n v="15.200000000000001"/>
    <n v="25.6"/>
    <n v="0"/>
    <n v="0.8"/>
    <n v="10.4"/>
    <n v="28"/>
    <n v="4.800000000000046"/>
    <n v="13.600000000000001"/>
    <x v="3"/>
  </r>
  <r>
    <x v="131"/>
    <x v="4"/>
    <x v="10"/>
    <n v="422.40000000000003"/>
    <n v="97.6"/>
    <n v="114.4"/>
    <n v="85.6"/>
    <n v="124.80000000000001"/>
    <n v="0"/>
    <n v="0.192"/>
    <n v="0.47199999999999998"/>
    <n v="0.79200000000000004"/>
    <n v="0.66400000000000015"/>
    <n v="0.75200000000000011"/>
    <n v="0.48"/>
    <n v="0.62400000000000011"/>
    <n v="0.72000000000000008"/>
    <n v="0.496"/>
    <n v="0.12"/>
    <n v="0.52"/>
    <n v="0.32800000000000007"/>
    <n v="0.23199999999999998"/>
    <n v="0.71200000000000008"/>
    <n v="0.64800000000000013"/>
    <n v="0.25600000000000001"/>
    <n v="0.7360000000000001"/>
    <n v="19.200000000000003"/>
    <n v="12"/>
    <n v="29.6"/>
    <n v="8"/>
    <n v="0"/>
    <n v="12.8"/>
    <n v="1.6"/>
    <n v="0.8"/>
    <n v="8"/>
    <n v="22.400000000000002"/>
    <n v="16"/>
    <n v="28"/>
    <n v="16.8"/>
    <n v="0"/>
    <n v="40"/>
    <n v="0"/>
    <n v="0"/>
    <n v="3.2"/>
    <n v="36.800000000000004"/>
    <n v="0"/>
    <n v="0.8"/>
    <n v="0"/>
    <n v="0"/>
    <n v="7.2"/>
    <n v="25.6"/>
    <n v="0"/>
    <n v="20"/>
    <n v="0"/>
    <n v="26.400000000000002"/>
    <n v="5.6000000000000005"/>
    <n v="0"/>
    <n v="24.8"/>
    <n v="24.8"/>
    <n v="0"/>
    <n v="0.8"/>
    <n v="27.200000000000003"/>
    <n v="0"/>
    <n v="8.8000000000000007"/>
    <n v="7.2"/>
    <n v="4"/>
    <x v="3"/>
  </r>
  <r>
    <x v="132"/>
    <x v="4"/>
    <x v="11"/>
    <n v="297.60000000000019"/>
    <n v="67.200000000000102"/>
    <n v="90.4"/>
    <n v="86.400000000000091"/>
    <n v="53.600000000000009"/>
    <n v="0"/>
    <n v="0.56000000000000005"/>
    <n v="0.496"/>
    <n v="0.48799999999999999"/>
    <n v="0.15200000000000002"/>
    <n v="0.74400000000000011"/>
    <n v="0.504"/>
    <n v="0.51200000000000001"/>
    <n v="0.51200000000000001"/>
    <n v="0.48799999999999999"/>
    <n v="0.44800000000000006"/>
    <n v="0.504"/>
    <n v="0.77600000000000002"/>
    <n v="0.70400000000000007"/>
    <n v="0.56000000000000005"/>
    <n v="0.76000000000000012"/>
    <n v="0.78400000000000003"/>
    <n v="0.79200000000000004"/>
    <n v="30.400000000000002"/>
    <n v="36.800000000000004"/>
    <n v="4"/>
    <n v="0"/>
    <n v="0"/>
    <n v="4"/>
    <n v="8.8000000000000007"/>
    <n v="0"/>
    <n v="6.4"/>
    <n v="0"/>
    <n v="17.600000000000001"/>
    <n v="14.4"/>
    <n v="0.8"/>
    <n v="11.200000000000001"/>
    <n v="0"/>
    <n v="6.4"/>
    <n v="0"/>
    <n v="0"/>
    <n v="0"/>
    <n v="20.8"/>
    <n v="6.4"/>
    <n v="4"/>
    <n v="29.6"/>
    <n v="2.4000000000000004"/>
    <n v="0.8"/>
    <n v="25.6"/>
    <n v="0"/>
    <n v="17.60000000000009"/>
    <n v="0"/>
    <n v="0"/>
    <n v="0.8"/>
    <n v="21.6"/>
    <n v="0"/>
    <n v="0"/>
    <n v="6.4"/>
    <n v="6.4000000000000909"/>
    <n v="8"/>
    <n v="0"/>
    <n v="0"/>
    <n v="24"/>
    <x v="3"/>
  </r>
  <r>
    <x v="133"/>
    <x v="4"/>
    <x v="12"/>
    <n v="480.00000000000006"/>
    <n v="133.60000000000002"/>
    <n v="140"/>
    <n v="120.80000000000001"/>
    <n v="85.600000000000009"/>
    <n v="0"/>
    <n v="0.64800000000000013"/>
    <n v="0.72000000000000008"/>
    <n v="0.57599999999999996"/>
    <n v="0.55200000000000005"/>
    <n v="0.60000000000000009"/>
    <n v="0.192"/>
    <n v="0.7360000000000001"/>
    <n v="0.45600000000000007"/>
    <n v="0.44000000000000006"/>
    <n v="0.7360000000000001"/>
    <n v="0.78400000000000003"/>
    <n v="0.44000000000000006"/>
    <n v="0.8"/>
    <n v="0.32000000000000006"/>
    <n v="0.8"/>
    <n v="0.32000000000000006"/>
    <n v="0.7360000000000001"/>
    <n v="22.400000000000002"/>
    <n v="33.6"/>
    <n v="0"/>
    <n v="8"/>
    <n v="2.4000000000000004"/>
    <n v="28.8"/>
    <n v="9.6000000000000014"/>
    <n v="0"/>
    <n v="23.200000000000003"/>
    <n v="12"/>
    <n v="0"/>
    <n v="11.200000000000001"/>
    <n v="3.2"/>
    <n v="15.200000000000001"/>
    <n v="28"/>
    <n v="3.2"/>
    <n v="2.4000000000000004"/>
    <n v="7.2"/>
    <n v="0.8"/>
    <n v="14.4"/>
    <n v="11.200000000000001"/>
    <n v="13.600000000000001"/>
    <n v="33.6"/>
    <n v="0"/>
    <n v="8"/>
    <n v="26.400000000000002"/>
    <n v="0"/>
    <n v="0"/>
    <n v="7.2"/>
    <n v="20.8"/>
    <n v="0"/>
    <n v="6.4"/>
    <n v="0"/>
    <n v="35.200000000000003"/>
    <n v="0"/>
    <n v="5.6000000000000005"/>
    <n v="29.6"/>
    <n v="32"/>
    <n v="15.200000000000001"/>
    <n v="9.6000000000000014"/>
    <x v="3"/>
  </r>
  <r>
    <x v="134"/>
    <x v="4"/>
    <x v="13"/>
    <n v="410.4"/>
    <n v="76.8"/>
    <n v="145.6"/>
    <n v="96.000000000000014"/>
    <n v="92.000000000000028"/>
    <n v="1"/>
    <n v="0.63200000000000012"/>
    <n v="0.28799999999999998"/>
    <n v="0.70400000000000007"/>
    <n v="0.68"/>
    <n v="0.7360000000000001"/>
    <n v="0.7360000000000001"/>
    <n v="0.53600000000000003"/>
    <n v="0.496"/>
    <n v="0.79200000000000004"/>
    <n v="0.55200000000000005"/>
    <n v="0.53600000000000003"/>
    <n v="0.79200000000000004"/>
    <n v="0.70400000000000007"/>
    <n v="0.78400000000000003"/>
    <n v="0.496"/>
    <n v="0.60000000000000009"/>
    <n v="0.25600000000000001"/>
    <n v="0"/>
    <n v="0"/>
    <n v="34.4"/>
    <n v="24.8"/>
    <n v="20.8"/>
    <n v="31.200000000000003"/>
    <n v="9.6000000000000014"/>
    <n v="4"/>
    <n v="3.2"/>
    <n v="17.600000000000001"/>
    <n v="14.4"/>
    <n v="0"/>
    <n v="3.2"/>
    <n v="0"/>
    <n v="32.800000000000004"/>
    <n v="5.6000000000000005"/>
    <n v="22.400000000000002"/>
    <n v="4"/>
    <n v="9.6000000000000014"/>
    <n v="14.4"/>
    <n v="32.800000000000004"/>
    <n v="12"/>
    <n v="14.4"/>
    <n v="0"/>
    <n v="3.2"/>
    <n v="0"/>
    <n v="0"/>
    <n v="7.2"/>
    <n v="20"/>
    <n v="6.4"/>
    <n v="6.4"/>
    <n v="16"/>
    <n v="0"/>
    <n v="15.200000000000001"/>
    <n v="0"/>
    <n v="0.8"/>
    <n v="29.6"/>
    <n v="0"/>
    <n v="5.6000000000000005"/>
    <n v="3.2"/>
    <x v="3"/>
  </r>
  <r>
    <x v="135"/>
    <x v="4"/>
    <x v="14"/>
    <n v="339.20000000000005"/>
    <n v="140"/>
    <n v="73.600000000000009"/>
    <n v="48"/>
    <n v="77.599999999999994"/>
    <n v="0"/>
    <n v="0.27999999999999997"/>
    <n v="0.65600000000000014"/>
    <n v="0.38400000000000001"/>
    <n v="0.42400000000000004"/>
    <n v="0.74400000000000011"/>
    <n v="0.17600000000000002"/>
    <n v="0.58399999999999996"/>
    <n v="0.48"/>
    <n v="0.55200000000000005"/>
    <n v="0.56799999999999995"/>
    <n v="0.48"/>
    <n v="0.67200000000000004"/>
    <n v="0.71200000000000008"/>
    <n v="0.59199999999999997"/>
    <n v="0.35200000000000004"/>
    <n v="0.8"/>
    <n v="0.6080000000000001"/>
    <n v="0"/>
    <n v="0"/>
    <n v="0"/>
    <n v="3.2"/>
    <n v="3.2"/>
    <n v="8"/>
    <n v="24"/>
    <n v="11.200000000000001"/>
    <n v="19.200000000000003"/>
    <n v="4.8000000000000007"/>
    <n v="21.6"/>
    <n v="10.4"/>
    <n v="32.800000000000004"/>
    <n v="0"/>
    <n v="3.2"/>
    <n v="0.8"/>
    <n v="10.4"/>
    <n v="0"/>
    <n v="6.4"/>
    <n v="13.600000000000001"/>
    <n v="0"/>
    <n v="30.400000000000002"/>
    <n v="4.8000000000000007"/>
    <n v="0"/>
    <n v="0"/>
    <n v="10.4"/>
    <n v="0"/>
    <n v="2.4000000000000004"/>
    <n v="0"/>
    <n v="0"/>
    <n v="7.2"/>
    <n v="0.8"/>
    <n v="10.4"/>
    <n v="8"/>
    <n v="32.800000000000004"/>
    <n v="19.200000000000003"/>
    <n v="8.8000000000000007"/>
    <n v="9.6000000000000014"/>
    <n v="23.200000000000003"/>
    <n v="20"/>
    <x v="3"/>
  </r>
  <r>
    <x v="136"/>
    <x v="4"/>
    <x v="15"/>
    <n v="302.40000000000003"/>
    <n v="32.799999999999997"/>
    <n v="105.60000000000001"/>
    <n v="92"/>
    <n v="72.000000000000014"/>
    <n v="0"/>
    <n v="0.23199999999999998"/>
    <n v="0.68800000000000006"/>
    <n v="0.60000000000000009"/>
    <n v="0.67200000000000004"/>
    <n v="0.7360000000000001"/>
    <n v="0.496"/>
    <n v="0.56000000000000005"/>
    <n v="0.56000000000000005"/>
    <n v="0.45600000000000007"/>
    <n v="0.54400000000000004"/>
    <n v="0.8"/>
    <n v="0.76000000000000012"/>
    <n v="0.43200000000000005"/>
    <n v="0.8"/>
    <n v="0.248"/>
    <n v="0.43200000000000005"/>
    <n v="0.74400000000000011"/>
    <n v="0"/>
    <n v="23.200000000000003"/>
    <n v="10.4"/>
    <n v="11.200000000000001"/>
    <n v="12"/>
    <n v="8.8000000000000007"/>
    <n v="0"/>
    <n v="0"/>
    <n v="8.8000000000000007"/>
    <n v="31.200000000000003"/>
    <n v="11.200000000000001"/>
    <n v="13.600000000000001"/>
    <n v="9.6000000000000014"/>
    <n v="0"/>
    <n v="14.4"/>
    <n v="7.2"/>
    <n v="0"/>
    <n v="20"/>
    <n v="0.8"/>
    <n v="6.4"/>
    <n v="12.8"/>
    <n v="0"/>
    <n v="10.4"/>
    <n v="0"/>
    <n v="29.6"/>
    <n v="7.2"/>
    <n v="20"/>
    <n v="3.2"/>
    <n v="8.8000000000000007"/>
    <n v="0"/>
    <n v="4"/>
    <n v="3.2"/>
    <n v="0"/>
    <n v="0.8"/>
    <n v="10.4"/>
    <n v="0"/>
    <n v="3.2"/>
    <n v="0.8"/>
    <n v="4.8000000000000007"/>
    <n v="5.6000000000000005"/>
    <x v="3"/>
  </r>
  <r>
    <x v="137"/>
    <x v="4"/>
    <x v="16"/>
    <n v="328.8"/>
    <n v="76.000000000000014"/>
    <n v="68"/>
    <n v="120.00000000000001"/>
    <n v="64.800000000000011"/>
    <n v="0"/>
    <n v="0.22400000000000003"/>
    <n v="0.54400000000000004"/>
    <n v="0.62400000000000011"/>
    <n v="0.69600000000000006"/>
    <n v="0.64000000000000012"/>
    <n v="0.6160000000000001"/>
    <n v="8.0000000000000016E-2"/>
    <n v="0.504"/>
    <n v="0.14399999999999999"/>
    <n v="0.47199999999999998"/>
    <n v="0.60000000000000009"/>
    <n v="0.32800000000000007"/>
    <n v="0.72000000000000008"/>
    <n v="0.26400000000000001"/>
    <n v="0.76800000000000002"/>
    <n v="0.57599999999999996"/>
    <n v="0.32800000000000007"/>
    <n v="0"/>
    <n v="0"/>
    <n v="0"/>
    <n v="0"/>
    <n v="8.8000000000000007"/>
    <n v="0"/>
    <n v="16.8"/>
    <n v="18.400000000000002"/>
    <n v="0"/>
    <n v="24"/>
    <n v="8"/>
    <n v="0"/>
    <n v="0.8"/>
    <n v="3.2"/>
    <n v="7.2"/>
    <n v="0"/>
    <n v="14.4"/>
    <n v="15.200000000000001"/>
    <n v="0"/>
    <n v="24"/>
    <n v="4.8000000000000007"/>
    <n v="14.4"/>
    <n v="28"/>
    <n v="0"/>
    <n v="8.8000000000000007"/>
    <n v="40.800000000000004"/>
    <n v="8.8000000000000007"/>
    <n v="12"/>
    <n v="2.4000000000000004"/>
    <n v="0"/>
    <n v="12.8"/>
    <n v="0.8"/>
    <n v="0.8"/>
    <n v="0"/>
    <n v="27.200000000000003"/>
    <n v="4.8000000000000007"/>
    <n v="10.4"/>
    <n v="4.8000000000000007"/>
    <n v="13.600000000000001"/>
    <n v="0.8"/>
    <x v="3"/>
  </r>
  <r>
    <x v="138"/>
    <x v="4"/>
    <x v="17"/>
    <n v="368.80000000000007"/>
    <n v="121.60000000000001"/>
    <n v="119.2"/>
    <n v="74.400000000000006"/>
    <n v="53.600000000000009"/>
    <n v="0"/>
    <n v="0.17600000000000002"/>
    <n v="0.47199999999999998"/>
    <n v="0.68800000000000006"/>
    <n v="0.67200000000000004"/>
    <n v="0.64000000000000012"/>
    <n v="0.66400000000000015"/>
    <n v="0.48"/>
    <n v="0.54400000000000004"/>
    <n v="0.54400000000000004"/>
    <n v="0.54400000000000004"/>
    <n v="0.53600000000000003"/>
    <n v="0.33600000000000002"/>
    <n v="0.72800000000000009"/>
    <n v="0.28000000000000003"/>
    <n v="0.75200000000000011"/>
    <n v="0.41600000000000004"/>
    <n v="0.7360000000000001"/>
    <n v="0"/>
    <n v="0.8"/>
    <n v="1.6"/>
    <n v="36.800000000000004"/>
    <n v="6.4"/>
    <n v="11.200000000000001"/>
    <n v="0"/>
    <n v="30.400000000000002"/>
    <n v="3.2"/>
    <n v="28.8"/>
    <n v="8.8000000000000007"/>
    <n v="0"/>
    <n v="0"/>
    <n v="0"/>
    <n v="0"/>
    <n v="0"/>
    <n v="8"/>
    <n v="20.8"/>
    <n v="13.600000000000001"/>
    <n v="11.200000000000001"/>
    <n v="0"/>
    <n v="22.400000000000002"/>
    <n v="7.2"/>
    <n v="0"/>
    <n v="0"/>
    <n v="0"/>
    <n v="15.200000000000001"/>
    <n v="0.8"/>
    <n v="0"/>
    <n v="28.8"/>
    <n v="13.600000000000001"/>
    <n v="11.200000000000001"/>
    <n v="9.6000000000000014"/>
    <n v="4"/>
    <n v="4"/>
    <n v="4"/>
    <n v="30.400000000000002"/>
    <n v="28.8"/>
    <n v="16"/>
    <n v="0"/>
    <x v="3"/>
  </r>
  <r>
    <x v="139"/>
    <x v="4"/>
    <x v="18"/>
    <n v="418.4"/>
    <n v="60.000000000000007"/>
    <n v="79.200000000000017"/>
    <n v="148.80000000000001"/>
    <n v="130.4"/>
    <n v="0"/>
    <n v="0.248"/>
    <n v="0.44800000000000006"/>
    <n v="0.70400000000000007"/>
    <n v="0.4"/>
    <n v="0.67200000000000004"/>
    <n v="0.48"/>
    <n v="0.57599999999999996"/>
    <n v="0.72000000000000008"/>
    <n v="0.72000000000000008"/>
    <n v="0.48"/>
    <n v="0.64800000000000013"/>
    <n v="0.67200000000000004"/>
    <n v="0.46399999999999997"/>
    <n v="0.72000000000000008"/>
    <n v="0.68"/>
    <n v="0.41600000000000004"/>
    <n v="0.63200000000000012"/>
    <n v="6.4"/>
    <n v="8"/>
    <n v="10.4"/>
    <n v="14.4"/>
    <n v="0"/>
    <n v="5.6000000000000005"/>
    <n v="0"/>
    <n v="16.8"/>
    <n v="0"/>
    <n v="17.600000000000001"/>
    <n v="7.2"/>
    <n v="17.600000000000001"/>
    <n v="1.6"/>
    <n v="0"/>
    <n v="10.4"/>
    <n v="0"/>
    <n v="18.400000000000002"/>
    <n v="29.6"/>
    <n v="20"/>
    <n v="32.800000000000004"/>
    <n v="0"/>
    <n v="18.400000000000002"/>
    <n v="11.200000000000001"/>
    <n v="28"/>
    <n v="12"/>
    <n v="31.200000000000003"/>
    <n v="2.4000000000000004"/>
    <n v="14.4"/>
    <n v="1.6"/>
    <n v="29.6"/>
    <n v="11.200000000000001"/>
    <n v="0"/>
    <n v="0"/>
    <n v="1.6"/>
    <n v="9.6000000000000014"/>
    <n v="8"/>
    <n v="0"/>
    <n v="19.200000000000003"/>
    <n v="10.4"/>
    <n v="0"/>
    <x v="3"/>
  </r>
  <r>
    <x v="140"/>
    <x v="4"/>
    <x v="19"/>
    <n v="352.80000000000007"/>
    <n v="92.800000000000011"/>
    <n v="112"/>
    <n v="56.800000000000004"/>
    <n v="91.200000000000017"/>
    <n v="0"/>
    <n v="0.67200000000000004"/>
    <n v="0.40800000000000003"/>
    <n v="0.56000000000000005"/>
    <n v="0.62400000000000011"/>
    <n v="0.42400000000000004"/>
    <n v="0.496"/>
    <n v="0.51200000000000001"/>
    <n v="0.48799999999999999"/>
    <n v="0.58399999999999996"/>
    <n v="0.55200000000000005"/>
    <n v="0.63200000000000012"/>
    <n v="0.7360000000000001"/>
    <n v="0.74400000000000011"/>
    <n v="0.70400000000000007"/>
    <n v="0.496"/>
    <n v="0.77600000000000002"/>
    <n v="0.24"/>
    <n v="0"/>
    <n v="0.8"/>
    <n v="4"/>
    <n v="40.800000000000004"/>
    <n v="24"/>
    <n v="0"/>
    <n v="7.2"/>
    <n v="13.600000000000001"/>
    <n v="21.6"/>
    <n v="0"/>
    <n v="16"/>
    <n v="0"/>
    <n v="32.800000000000004"/>
    <n v="0"/>
    <n v="12.8"/>
    <n v="20"/>
    <n v="6.4"/>
    <n v="0"/>
    <n v="0"/>
    <n v="19.200000000000003"/>
    <n v="8"/>
    <n v="0"/>
    <n v="7.2"/>
    <n v="2.4000000000000004"/>
    <n v="0"/>
    <n v="6.4"/>
    <n v="15.200000000000001"/>
    <n v="14.4"/>
    <n v="3.2"/>
    <n v="0"/>
    <n v="19.200000000000003"/>
    <n v="0"/>
    <n v="0"/>
    <n v="22.400000000000002"/>
    <n v="9.6000000000000014"/>
    <n v="19.200000000000003"/>
    <n v="0"/>
    <n v="2.4000000000000004"/>
    <n v="0"/>
    <n v="20"/>
    <x v="3"/>
  </r>
  <r>
    <x v="141"/>
    <x v="4"/>
    <x v="20"/>
    <n v="356.80000000000007"/>
    <n v="81.600000000000009"/>
    <n v="51.2"/>
    <n v="138.4"/>
    <n v="85.600000000000009"/>
    <n v="0"/>
    <n v="0.65600000000000014"/>
    <n v="0.55200000000000005"/>
    <n v="0.6160000000000001"/>
    <n v="0.67200000000000004"/>
    <n v="0.72800000000000009"/>
    <n v="0.62400000000000011"/>
    <n v="0.2"/>
    <n v="0.56799999999999995"/>
    <n v="0.60000000000000009"/>
    <n v="0.55200000000000005"/>
    <n v="0.78400000000000003"/>
    <n v="0.77600000000000002"/>
    <n v="0.77600000000000002"/>
    <n v="0.57599999999999996"/>
    <n v="0.8"/>
    <n v="0.59199999999999997"/>
    <n v="0.248"/>
    <n v="12.8"/>
    <n v="0"/>
    <n v="0"/>
    <n v="16"/>
    <n v="0"/>
    <n v="0"/>
    <n v="0"/>
    <n v="9.6000000000000014"/>
    <n v="12.8"/>
    <n v="0"/>
    <n v="4"/>
    <n v="4.8000000000000007"/>
    <n v="0"/>
    <n v="0"/>
    <n v="25.6"/>
    <n v="8"/>
    <n v="28"/>
    <n v="8.8000000000000007"/>
    <n v="0"/>
    <n v="10.4"/>
    <n v="16.8"/>
    <n v="23.200000000000003"/>
    <n v="24.8"/>
    <n v="0"/>
    <n v="28.8"/>
    <n v="0"/>
    <n v="15.200000000000001"/>
    <n v="0"/>
    <n v="17.600000000000001"/>
    <n v="12"/>
    <n v="0"/>
    <n v="8"/>
    <n v="0"/>
    <n v="4.8000000000000007"/>
    <n v="24"/>
    <n v="3.2"/>
    <n v="3.2"/>
    <n v="5.6000000000000005"/>
    <n v="6.4"/>
    <n v="26.400000000000002"/>
    <x v="3"/>
  </r>
  <r>
    <x v="142"/>
    <x v="4"/>
    <x v="21"/>
    <n v="273.60000000000002"/>
    <n v="81.600000000000009"/>
    <n v="92.800000000000011"/>
    <n v="26.4"/>
    <n v="72.8"/>
    <n v="0"/>
    <n v="0.56799999999999995"/>
    <n v="0.7360000000000001"/>
    <n v="0.6080000000000001"/>
    <n v="0.16800000000000001"/>
    <n v="0.72000000000000008"/>
    <n v="0.76800000000000002"/>
    <n v="0.53600000000000003"/>
    <n v="0.53600000000000003"/>
    <n v="0.40800000000000003"/>
    <n v="0.48799999999999999"/>
    <n v="0.48"/>
    <n v="0.77600000000000002"/>
    <n v="0.62400000000000011"/>
    <n v="0.56799999999999995"/>
    <n v="0.72000000000000008"/>
    <n v="0.22400000000000003"/>
    <n v="0.26400000000000001"/>
    <n v="29.6"/>
    <n v="1.6"/>
    <n v="4"/>
    <n v="16.8"/>
    <n v="10.4"/>
    <n v="8"/>
    <n v="3.2"/>
    <n v="0"/>
    <n v="16.8"/>
    <n v="2.4000000000000004"/>
    <n v="23.200000000000003"/>
    <n v="25.6"/>
    <n v="20"/>
    <n v="5.6000000000000005"/>
    <n v="5.6000000000000005"/>
    <n v="0"/>
    <n v="0"/>
    <n v="7.2"/>
    <n v="8.8000000000000007"/>
    <n v="0"/>
    <n v="0"/>
    <n v="4.8000000000000007"/>
    <n v="0"/>
    <n v="0"/>
    <n v="3.2"/>
    <n v="3.2"/>
    <n v="0"/>
    <n v="1.6"/>
    <n v="13.600000000000001"/>
    <n v="0"/>
    <n v="21.6"/>
    <n v="26.400000000000002"/>
    <n v="3.2"/>
    <n v="14.4"/>
    <n v="1.6"/>
    <n v="7.2"/>
    <n v="0"/>
    <n v="4"/>
    <n v="0.8"/>
    <n v="2.4000000000000004"/>
    <x v="3"/>
  </r>
  <r>
    <x v="143"/>
    <x v="4"/>
    <x v="22"/>
    <n v="397.60000000000014"/>
    <n v="86.40000000000002"/>
    <n v="86.40000000000002"/>
    <n v="163.20000000000005"/>
    <n v="61.600000000000009"/>
    <n v="0"/>
    <n v="0.248"/>
    <n v="0.52800000000000002"/>
    <n v="0.34400000000000003"/>
    <n v="0.64800000000000013"/>
    <n v="0.79200000000000004"/>
    <n v="0.496"/>
    <n v="0.76800000000000002"/>
    <n v="0.47199999999999998"/>
    <n v="0.504"/>
    <n v="0.69600000000000006"/>
    <n v="0.44000000000000006"/>
    <n v="0.6080000000000001"/>
    <n v="0.8"/>
    <n v="0.72000000000000008"/>
    <n v="0.24"/>
    <n v="0.46399999999999997"/>
    <n v="0.22400000000000003"/>
    <n v="3.2"/>
    <n v="0"/>
    <n v="17.600000000000001"/>
    <n v="0"/>
    <n v="11.200000000000012"/>
    <n v="16.8"/>
    <n v="19.200000000000003"/>
    <n v="0"/>
    <n v="8"/>
    <n v="10.4"/>
    <n v="14.4"/>
    <n v="0"/>
    <n v="27.200000000000003"/>
    <n v="0"/>
    <n v="0"/>
    <n v="3.2"/>
    <n v="12.8"/>
    <n v="0"/>
    <n v="1.6"/>
    <n v="16.8"/>
    <n v="9.6000000000000014"/>
    <n v="12.8"/>
    <n v="10.4"/>
    <n v="23.200000000000003"/>
    <n v="23.200000000000003"/>
    <n v="15.200000000000001"/>
    <n v="25.6"/>
    <n v="16.8"/>
    <n v="19.200000000000003"/>
    <n v="7.2"/>
    <n v="3.2"/>
    <n v="4.8000000000000007"/>
    <n v="9.6000000000000014"/>
    <n v="19.200000000000003"/>
    <n v="8.8000000000000007"/>
    <n v="22.400000000000002"/>
    <n v="0"/>
    <n v="6.4"/>
    <n v="0"/>
    <n v="12"/>
    <x v="3"/>
  </r>
  <r>
    <x v="144"/>
    <x v="4"/>
    <x v="23"/>
    <n v="320.80000000000018"/>
    <n v="44.800000000000011"/>
    <n v="112.80000000000004"/>
    <n v="127.20000000000005"/>
    <n v="36.000000000000092"/>
    <n v="0"/>
    <n v="0.56799999999999995"/>
    <n v="0.72000000000000008"/>
    <n v="0.43200000000000005"/>
    <n v="0.71200000000000008"/>
    <n v="0.74400000000000011"/>
    <n v="0.71200000000000008"/>
    <n v="0.6080000000000001"/>
    <n v="0.72000000000000008"/>
    <n v="0.71200000000000008"/>
    <n v="0.54400000000000004"/>
    <n v="0.6080000000000001"/>
    <n v="0.75200000000000011"/>
    <n v="0.46399999999999997"/>
    <n v="0.72000000000000008"/>
    <n v="0.31200000000000006"/>
    <n v="0.77600000000000002"/>
    <n v="0.45600000000000007"/>
    <n v="36.800000000000004"/>
    <n v="20.8"/>
    <n v="0"/>
    <n v="18.400000000000002"/>
    <n v="5.6000000000000005"/>
    <n v="9.6000000000000014"/>
    <n v="6.4"/>
    <n v="2.4000000000000004"/>
    <n v="3.2"/>
    <n v="9.6000000000000014"/>
    <n v="3.2"/>
    <n v="0"/>
    <n v="18.400000000000002"/>
    <n v="0"/>
    <n v="0"/>
    <n v="11.200000000000001"/>
    <n v="0"/>
    <n v="5.6000000000000911"/>
    <n v="0"/>
    <n v="0.8"/>
    <n v="24.8"/>
    <n v="1.6"/>
    <n v="19.200000000000003"/>
    <n v="4.8000000000000007"/>
    <n v="35.200000000000003"/>
    <n v="1.6"/>
    <n v="0"/>
    <n v="8.0000000000000462"/>
    <n v="32"/>
    <n v="0"/>
    <n v="0"/>
    <n v="3.2"/>
    <n v="17.600000000000001"/>
    <n v="0.8"/>
    <n v="16.8"/>
    <n v="0"/>
    <n v="1.6"/>
    <n v="0"/>
    <n v="4.8000000000000007"/>
    <n v="0"/>
    <x v="3"/>
  </r>
  <r>
    <x v="145"/>
    <x v="4"/>
    <x v="24"/>
    <n v="494.40000000000009"/>
    <n v="96"/>
    <n v="206.4"/>
    <n v="96.000000000000114"/>
    <n v="96"/>
    <n v="0"/>
    <n v="0.29599999999999999"/>
    <n v="0.64000000000000012"/>
    <n v="0.38400000000000001"/>
    <n v="0.4"/>
    <n v="0.72000000000000008"/>
    <n v="0.67200000000000004"/>
    <n v="0.54400000000000004"/>
    <n v="0.60000000000000009"/>
    <n v="0.496"/>
    <n v="8.0000000000000016E-2"/>
    <n v="0.76000000000000012"/>
    <n v="0.39200000000000002"/>
    <n v="0.70400000000000007"/>
    <n v="0.77600000000000002"/>
    <n v="0.76000000000000012"/>
    <n v="0.32800000000000007"/>
    <n v="0.29599999999999999"/>
    <n v="40"/>
    <n v="17.600000000000001"/>
    <n v="25.6"/>
    <n v="0.8"/>
    <n v="42.400000000000006"/>
    <n v="20.8"/>
    <n v="40"/>
    <n v="0"/>
    <n v="17.600000000000001"/>
    <n v="1.6"/>
    <n v="0"/>
    <n v="16.8"/>
    <n v="4"/>
    <n v="19.200000000000003"/>
    <n v="12.8"/>
    <n v="0"/>
    <n v="0"/>
    <n v="10.4"/>
    <n v="4.8000000000000007"/>
    <n v="28"/>
    <n v="9.6000000000000014"/>
    <n v="18.400000000000002"/>
    <n v="26.400000000000002"/>
    <n v="8"/>
    <n v="0"/>
    <n v="3.2"/>
    <n v="7.2"/>
    <n v="13.600000000000092"/>
    <n v="7.2"/>
    <n v="2.4000000000000004"/>
    <n v="16"/>
    <n v="4.8000000000000007"/>
    <n v="33.6"/>
    <n v="6.4"/>
    <n v="0"/>
    <n v="0"/>
    <n v="19.200000000000003"/>
    <n v="12.8"/>
    <n v="3.2"/>
    <n v="0"/>
    <x v="3"/>
  </r>
  <r>
    <x v="146"/>
    <x v="4"/>
    <x v="25"/>
    <n v="378.40000000000003"/>
    <n v="66.400000000000006"/>
    <n v="124.80000000000001"/>
    <n v="122.4"/>
    <n v="64.800000000000011"/>
    <n v="0"/>
    <n v="0.53600000000000003"/>
    <n v="0.58399999999999996"/>
    <n v="0.72000000000000008"/>
    <n v="0.76000000000000012"/>
    <n v="0.76800000000000002"/>
    <n v="0.68"/>
    <n v="0.48"/>
    <n v="0.68800000000000006"/>
    <n v="0.51200000000000001"/>
    <n v="0.54400000000000004"/>
    <n v="0.48799999999999999"/>
    <n v="0.56799999999999995"/>
    <n v="0.45600000000000007"/>
    <n v="0.66400000000000015"/>
    <n v="0.68800000000000006"/>
    <n v="0.59199999999999997"/>
    <n v="0.12"/>
    <n v="8.8000000000000007"/>
    <n v="34.4"/>
    <n v="15.200000000000001"/>
    <n v="11.200000000000001"/>
    <n v="0"/>
    <n v="20"/>
    <n v="0"/>
    <n v="31.200000000000003"/>
    <n v="4"/>
    <n v="0"/>
    <n v="12.8"/>
    <n v="7.2"/>
    <n v="11.200000000000001"/>
    <n v="0"/>
    <n v="0"/>
    <n v="5.6000000000000005"/>
    <n v="0"/>
    <n v="28.8"/>
    <n v="0"/>
    <n v="12"/>
    <n v="34.4"/>
    <n v="0"/>
    <n v="5.6000000000000005"/>
    <n v="12"/>
    <n v="28"/>
    <n v="10.4"/>
    <n v="12"/>
    <n v="19.200000000000003"/>
    <n v="0"/>
    <n v="0.8"/>
    <n v="4"/>
    <n v="8.8000000000000007"/>
    <n v="7.2"/>
    <n v="8"/>
    <n v="0"/>
    <n v="0"/>
    <n v="4"/>
    <n v="0"/>
    <n v="34.4"/>
    <n v="0"/>
    <x v="3"/>
  </r>
  <r>
    <x v="147"/>
    <x v="4"/>
    <x v="26"/>
    <n v="384.8"/>
    <n v="111.19999999999999"/>
    <n v="44.000000000000007"/>
    <n v="133.60000000000002"/>
    <n v="96"/>
    <n v="0"/>
    <n v="0.70400000000000007"/>
    <n v="0.70400000000000007"/>
    <n v="0.36000000000000004"/>
    <n v="0.18400000000000002"/>
    <n v="0.79200000000000004"/>
    <n v="0.26400000000000001"/>
    <n v="0.38400000000000001"/>
    <n v="0.64000000000000012"/>
    <n v="0.53600000000000003"/>
    <n v="0.66400000000000015"/>
    <n v="0.71200000000000008"/>
    <n v="0.6160000000000001"/>
    <n v="0.68800000000000006"/>
    <n v="0.27200000000000002"/>
    <n v="0.76800000000000002"/>
    <n v="0.36000000000000004"/>
    <n v="0.8"/>
    <n v="0"/>
    <n v="20"/>
    <n v="0.8"/>
    <n v="13.600000000000001"/>
    <n v="5.6000000000000005"/>
    <n v="0"/>
    <n v="3.2"/>
    <n v="0"/>
    <n v="0.8"/>
    <n v="0"/>
    <n v="9.6000000000000014"/>
    <n v="24"/>
    <n v="0"/>
    <n v="11.200000000000001"/>
    <n v="11.200000000000001"/>
    <n v="19.200000000000003"/>
    <n v="8"/>
    <n v="8.8000000000000007"/>
    <n v="12"/>
    <n v="1.6"/>
    <n v="31.200000000000003"/>
    <n v="21.6"/>
    <n v="33.6"/>
    <n v="5.6000000000000005"/>
    <n v="0"/>
    <n v="0"/>
    <n v="0"/>
    <n v="16.8"/>
    <n v="20"/>
    <n v="4.8000000000000007"/>
    <n v="20"/>
    <n v="4"/>
    <n v="7.2"/>
    <n v="12.8"/>
    <n v="0"/>
    <n v="21.6"/>
    <n v="0"/>
    <n v="15.200000000000001"/>
    <n v="12.8"/>
    <n v="17.600000000000001"/>
    <x v="3"/>
  </r>
  <r>
    <x v="148"/>
    <x v="4"/>
    <x v="27"/>
    <n v="282.39999999999998"/>
    <n v="64.8"/>
    <n v="130.4"/>
    <n v="19.200000000000003"/>
    <n v="68"/>
    <n v="0"/>
    <n v="0.15200000000000002"/>
    <n v="0.53600000000000003"/>
    <n v="0.60000000000000009"/>
    <n v="0.70400000000000007"/>
    <n v="0.27200000000000002"/>
    <n v="0.6080000000000001"/>
    <n v="0.504"/>
    <n v="0.57599999999999996"/>
    <n v="0.79200000000000004"/>
    <n v="0.56000000000000005"/>
    <n v="0.55200000000000005"/>
    <n v="0.39200000000000002"/>
    <n v="0.42400000000000004"/>
    <n v="0.72000000000000008"/>
    <n v="0.76000000000000012"/>
    <n v="0.70400000000000007"/>
    <n v="0.56000000000000005"/>
    <n v="15.200000000000001"/>
    <n v="16.8"/>
    <n v="0"/>
    <n v="0.8"/>
    <n v="32"/>
    <n v="27.200000000000003"/>
    <n v="7.2"/>
    <n v="29.6"/>
    <n v="0"/>
    <n v="1.6"/>
    <n v="0.8"/>
    <n v="12.8"/>
    <n v="0"/>
    <n v="16"/>
    <n v="0"/>
    <n v="0"/>
    <n v="12.8"/>
    <n v="4.8000000000000007"/>
    <n v="17.600000000000001"/>
    <n v="4"/>
    <n v="0"/>
    <n v="0"/>
    <n v="0"/>
    <n v="4"/>
    <n v="5.6000000000000005"/>
    <n v="0.8"/>
    <n v="1.6"/>
    <n v="0"/>
    <n v="1.6"/>
    <n v="5.6000000000000005"/>
    <n v="4"/>
    <n v="12.8"/>
    <n v="0"/>
    <n v="0"/>
    <n v="8"/>
    <n v="0"/>
    <n v="0"/>
    <n v="4"/>
    <n v="36"/>
    <n v="0"/>
    <x v="3"/>
  </r>
  <r>
    <x v="149"/>
    <x v="4"/>
    <x v="28"/>
    <n v="446.40000000000003"/>
    <n v="62.400000000000013"/>
    <n v="130.4"/>
    <n v="112"/>
    <n v="141.60000000000002"/>
    <n v="1"/>
    <n v="0.78400000000000003"/>
    <n v="0.40800000000000003"/>
    <n v="0.46399999999999997"/>
    <n v="0.70400000000000007"/>
    <n v="0.72000000000000008"/>
    <n v="0.192"/>
    <n v="0.57599999999999996"/>
    <n v="0.68800000000000006"/>
    <n v="0.57599999999999996"/>
    <n v="0.48"/>
    <n v="0.46399999999999997"/>
    <n v="0.72000000000000008"/>
    <n v="0.76800000000000002"/>
    <n v="0.44000000000000006"/>
    <n v="0.36000000000000004"/>
    <n v="0.74400000000000011"/>
    <n v="0.59199999999999997"/>
    <n v="4.8000000000000007"/>
    <n v="15.200000000000001"/>
    <n v="28"/>
    <n v="2.4000000000000004"/>
    <n v="8.8000000000000007"/>
    <n v="6.4"/>
    <n v="4"/>
    <n v="16.8"/>
    <n v="16.8"/>
    <n v="27.200000000000003"/>
    <n v="12"/>
    <n v="0"/>
    <n v="11.200000000000001"/>
    <n v="22.400000000000002"/>
    <n v="8.8000000000000007"/>
    <n v="23.200000000000003"/>
    <n v="6.4"/>
    <n v="40"/>
    <n v="16.8"/>
    <n v="12.8"/>
    <n v="0"/>
    <n v="32"/>
    <n v="8.8000000000000007"/>
    <n v="5.6000000000000005"/>
    <n v="10.4"/>
    <n v="16.8"/>
    <n v="0"/>
    <n v="2.4000000000000004"/>
    <n v="34.4"/>
    <n v="1.6"/>
    <n v="18.400000000000002"/>
    <n v="0"/>
    <n v="8"/>
    <n v="0"/>
    <n v="18.400000000000002"/>
    <n v="0"/>
    <n v="4.8000000000000007"/>
    <n v="7.2"/>
    <n v="5.6000000000000005"/>
    <n v="0"/>
    <x v="3"/>
  </r>
  <r>
    <x v="150"/>
    <x v="4"/>
    <x v="29"/>
    <n v="168.8"/>
    <n v="32.800000000000004"/>
    <n v="28"/>
    <n v="49.600000000000009"/>
    <n v="58.400000000000006"/>
    <n v="0"/>
    <n v="0.33600000000000002"/>
    <n v="0.69600000000000006"/>
    <n v="0.57599999999999996"/>
    <n v="0.13600000000000001"/>
    <n v="0.77600000000000002"/>
    <n v="0.504"/>
    <n v="0.60000000000000009"/>
    <n v="0.59199999999999997"/>
    <n v="0.69600000000000006"/>
    <n v="0.48799999999999999"/>
    <n v="0.8"/>
    <n v="0.42400000000000004"/>
    <n v="0.75200000000000011"/>
    <n v="0.75200000000000011"/>
    <n v="0.60000000000000009"/>
    <n v="0.44000000000000006"/>
    <n v="0.71200000000000008"/>
    <n v="0"/>
    <n v="6.4"/>
    <n v="2.4000000000000004"/>
    <n v="0"/>
    <n v="0"/>
    <n v="0"/>
    <n v="0"/>
    <n v="11.200000000000001"/>
    <n v="7.2"/>
    <n v="0.8"/>
    <n v="0.8"/>
    <n v="0"/>
    <n v="13.600000000000001"/>
    <n v="0"/>
    <n v="0"/>
    <n v="20"/>
    <n v="9.6000000000000014"/>
    <n v="0"/>
    <n v="0"/>
    <n v="15.200000000000001"/>
    <n v="8"/>
    <n v="0"/>
    <n v="8.8000000000000007"/>
    <n v="11.200000000000001"/>
    <n v="13.600000000000001"/>
    <n v="3.2"/>
    <n v="0"/>
    <n v="3.2"/>
    <n v="0"/>
    <n v="1.6"/>
    <n v="0"/>
    <n v="9.6000000000000014"/>
    <n v="0"/>
    <n v="0"/>
    <n v="4"/>
    <n v="0"/>
    <n v="0"/>
    <n v="12.8"/>
    <n v="6.4"/>
    <n v="0"/>
    <x v="3"/>
  </r>
  <r>
    <x v="151"/>
    <x v="4"/>
    <x v="30"/>
    <n v="341.60000000000014"/>
    <n v="129.6"/>
    <n v="97.6"/>
    <n v="64.000000000000099"/>
    <n v="50.400000000000013"/>
    <n v="0"/>
    <n v="0.14399999999999999"/>
    <n v="0.72000000000000008"/>
    <n v="0.75200000000000011"/>
    <n v="0.69600000000000006"/>
    <n v="0.13600000000000001"/>
    <n v="0.67200000000000004"/>
    <n v="0.53600000000000003"/>
    <n v="0.47199999999999998"/>
    <n v="0.78400000000000003"/>
    <n v="0.57599999999999996"/>
    <n v="0.63200000000000012"/>
    <n v="0.63200000000000012"/>
    <n v="0.64000000000000012"/>
    <n v="0.71200000000000008"/>
    <n v="0.71200000000000008"/>
    <n v="0.78400000000000003"/>
    <n v="0.71200000000000008"/>
    <n v="0"/>
    <n v="24"/>
    <n v="14.4"/>
    <n v="0"/>
    <n v="19.200000000000003"/>
    <n v="12"/>
    <n v="13.600000000000001"/>
    <n v="4.8000000000000007"/>
    <n v="9.6000000000000014"/>
    <n v="0"/>
    <n v="19.200000000000003"/>
    <n v="0"/>
    <n v="6.4"/>
    <n v="5.6000000000000005"/>
    <n v="22.400000000000002"/>
    <n v="5.6000000000000005"/>
    <n v="0"/>
    <n v="0"/>
    <n v="3.2"/>
    <n v="7.2"/>
    <n v="0"/>
    <n v="3.2"/>
    <n v="10.400000000000091"/>
    <n v="0"/>
    <n v="13.600000000000001"/>
    <n v="21.6"/>
    <n v="0"/>
    <n v="0"/>
    <n v="0"/>
    <n v="15.200000000000001"/>
    <n v="2.4000000000000004"/>
    <n v="12.8"/>
    <n v="32"/>
    <n v="10.4"/>
    <n v="0"/>
    <n v="0.8"/>
    <n v="30.400000000000002"/>
    <n v="28"/>
    <n v="6.4"/>
    <n v="6.4"/>
    <x v="3"/>
  </r>
  <r>
    <x v="31"/>
    <x v="5"/>
    <x v="3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5"/>
    <x v="3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5"/>
    <x v="3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5"/>
    <x v="37"/>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152"/>
    <x v="5"/>
    <x v="0"/>
    <n v="372.8"/>
    <n v="88.000000000000014"/>
    <n v="115.2"/>
    <n v="114.40000000000002"/>
    <n v="55.2"/>
    <n v="1"/>
    <n v="0.72000000000000008"/>
    <n v="0.62400000000000011"/>
    <n v="0.6160000000000001"/>
    <n v="0.71200000000000008"/>
    <n v="0.79200000000000004"/>
    <n v="0.58399999999999996"/>
    <n v="0.4"/>
    <n v="0.55200000000000005"/>
    <n v="0.51200000000000001"/>
    <n v="0.59199999999999997"/>
    <n v="0.23199999999999998"/>
    <n v="0.8"/>
    <n v="0.69600000000000006"/>
    <n v="0.8"/>
    <n v="0.56000000000000005"/>
    <n v="0.76800000000000002"/>
    <n v="0.76000000000000012"/>
    <n v="0"/>
    <n v="0.8"/>
    <n v="20"/>
    <n v="1.6"/>
    <n v="0"/>
    <n v="41.6"/>
    <n v="9.6000000000000014"/>
    <n v="8.8000000000000007"/>
    <n v="25.6"/>
    <n v="7.2"/>
    <n v="12"/>
    <n v="0"/>
    <n v="0"/>
    <n v="0"/>
    <n v="16.8"/>
    <n v="10.4"/>
    <n v="0"/>
    <n v="28"/>
    <n v="0"/>
    <n v="0"/>
    <n v="12"/>
    <n v="0"/>
    <n v="4"/>
    <n v="40"/>
    <n v="0"/>
    <n v="7.2"/>
    <n v="22.400000000000002"/>
    <n v="9.6000000000000014"/>
    <n v="4.8000000000000007"/>
    <n v="14.4"/>
    <n v="0"/>
    <n v="20.8"/>
    <n v="0"/>
    <n v="21.6"/>
    <n v="4"/>
    <n v="23.200000000000003"/>
    <n v="0"/>
    <n v="3.2"/>
    <n v="0"/>
    <n v="15.200000000000001"/>
    <x v="3"/>
  </r>
  <r>
    <x v="153"/>
    <x v="5"/>
    <x v="1"/>
    <n v="393.6"/>
    <n v="79.2"/>
    <n v="76.8"/>
    <n v="104"/>
    <n v="133.6"/>
    <n v="0"/>
    <n v="0.36800000000000005"/>
    <n v="0.51200000000000001"/>
    <n v="0.63200000000000012"/>
    <n v="0.59199999999999997"/>
    <n v="0.56000000000000005"/>
    <n v="0.69600000000000006"/>
    <n v="0.53600000000000003"/>
    <n v="0.64000000000000012"/>
    <n v="0.77600000000000002"/>
    <n v="0.60000000000000009"/>
    <n v="0.504"/>
    <n v="0.28000000000000003"/>
    <n v="0.78400000000000003"/>
    <n v="0.58399999999999996"/>
    <n v="0.68"/>
    <n v="0.8"/>
    <n v="0.68"/>
    <n v="0"/>
    <n v="9.6000000000000014"/>
    <n v="8.8000000000000007"/>
    <n v="32"/>
    <n v="2.4000000000000004"/>
    <n v="5.6000000000000005"/>
    <n v="4.8000000000000007"/>
    <n v="3.2"/>
    <n v="5.6000000000000005"/>
    <n v="4.8000000000000007"/>
    <n v="20.8"/>
    <n v="19.200000000000003"/>
    <n v="20"/>
    <n v="5.6000000000000005"/>
    <n v="25.6"/>
    <n v="17.600000000000001"/>
    <n v="26.400000000000002"/>
    <n v="6.4"/>
    <n v="11.200000000000001"/>
    <n v="1.6"/>
    <n v="12"/>
    <n v="27.200000000000003"/>
    <n v="28.8"/>
    <n v="7.2"/>
    <n v="8.8000000000000007"/>
    <n v="0.8"/>
    <n v="0"/>
    <n v="12.8"/>
    <n v="0"/>
    <n v="6.4"/>
    <n v="2.4000000000000004"/>
    <n v="28.8"/>
    <n v="0"/>
    <n v="0"/>
    <n v="0"/>
    <n v="1.6"/>
    <n v="17.600000000000001"/>
    <n v="21.6"/>
    <n v="0"/>
    <n v="7.2"/>
    <x v="3"/>
  </r>
  <r>
    <x v="154"/>
    <x v="5"/>
    <x v="2"/>
    <n v="381.60000000000025"/>
    <n v="101.60000000000005"/>
    <n v="136.00000000000011"/>
    <n v="65.600000000000051"/>
    <n v="78.400000000000006"/>
    <n v="0"/>
    <n v="0.69600000000000006"/>
    <n v="0.76000000000000012"/>
    <n v="0.62400000000000011"/>
    <n v="0.68"/>
    <n v="0.4"/>
    <n v="0.55200000000000005"/>
    <n v="0.6080000000000001"/>
    <n v="0.46399999999999997"/>
    <n v="0.69600000000000006"/>
    <n v="0.59199999999999997"/>
    <n v="0.68"/>
    <n v="0.6080000000000001"/>
    <n v="0.71200000000000008"/>
    <n v="0.56000000000000005"/>
    <n v="0.42400000000000004"/>
    <n v="0.76800000000000002"/>
    <n v="0.36000000000000004"/>
    <n v="0"/>
    <n v="7.2000000000000917"/>
    <n v="6.4"/>
    <n v="29.6"/>
    <n v="30.400000000000002"/>
    <n v="8"/>
    <n v="6.4"/>
    <n v="27.200000000000003"/>
    <n v="14.4"/>
    <n v="6.4"/>
    <n v="26.400000000000002"/>
    <n v="0"/>
    <n v="11.200000000000001"/>
    <n v="19.200000000000003"/>
    <n v="0.8"/>
    <n v="4"/>
    <n v="8"/>
    <n v="5.6000000000000005"/>
    <n v="5.6000000000000005"/>
    <n v="24"/>
    <n v="0"/>
    <n v="10.400000000000047"/>
    <n v="6.4"/>
    <n v="0.8"/>
    <n v="9.6000000000000014"/>
    <n v="2.4000000000000004"/>
    <n v="0"/>
    <n v="5.6000000000000005"/>
    <n v="20"/>
    <n v="10.4"/>
    <n v="31.200000000000003"/>
    <n v="5.6000000000000005"/>
    <n v="17.600000000000001"/>
    <n v="0.8"/>
    <n v="16"/>
    <n v="5.6000000000000458"/>
    <n v="0"/>
    <n v="12"/>
    <n v="0"/>
    <n v="12.8"/>
    <x v="3"/>
  </r>
  <r>
    <x v="155"/>
    <x v="5"/>
    <x v="3"/>
    <n v="255.20000000000002"/>
    <n v="51.199999999999996"/>
    <n v="55.20000000000001"/>
    <n v="63.2"/>
    <n v="85.6"/>
    <n v="0"/>
    <n v="0.74400000000000011"/>
    <n v="0.18400000000000002"/>
    <n v="0.57599999999999996"/>
    <n v="0.76000000000000012"/>
    <n v="0.79200000000000004"/>
    <n v="0.8"/>
    <n v="0.46399999999999997"/>
    <n v="0.77600000000000002"/>
    <n v="0.6080000000000001"/>
    <n v="0.74400000000000011"/>
    <n v="0.77600000000000002"/>
    <n v="0.35200000000000004"/>
    <n v="0.38400000000000001"/>
    <n v="0.29599999999999999"/>
    <n v="0.76000000000000012"/>
    <n v="0.25600000000000001"/>
    <n v="0.32800000000000007"/>
    <n v="2.4000000000000004"/>
    <n v="4.8000000000000007"/>
    <n v="21.6"/>
    <n v="0"/>
    <n v="7.2"/>
    <n v="1.6"/>
    <n v="17.600000000000001"/>
    <n v="0"/>
    <n v="0"/>
    <n v="0"/>
    <n v="7.2"/>
    <n v="12.8"/>
    <n v="11.200000000000001"/>
    <n v="16.8"/>
    <n v="8"/>
    <n v="1.6"/>
    <n v="0"/>
    <n v="11.200000000000001"/>
    <n v="7.2"/>
    <n v="16.8"/>
    <n v="21.6"/>
    <n v="4.8000000000000007"/>
    <n v="0"/>
    <n v="12"/>
    <n v="0"/>
    <n v="16"/>
    <n v="8.8000000000000007"/>
    <n v="0"/>
    <n v="0"/>
    <n v="0"/>
    <n v="7.2"/>
    <n v="7.2"/>
    <n v="12"/>
    <n v="0"/>
    <n v="6.4"/>
    <n v="0"/>
    <n v="0"/>
    <n v="1.6"/>
    <n v="2.4000000000000004"/>
    <n v="14.4"/>
    <x v="3"/>
  </r>
  <r>
    <x v="156"/>
    <x v="5"/>
    <x v="4"/>
    <n v="364.8"/>
    <n v="96.8"/>
    <n v="86.4"/>
    <n v="108.00000000000001"/>
    <n v="73.600000000000009"/>
    <n v="0"/>
    <n v="0.39200000000000002"/>
    <n v="0.43200000000000005"/>
    <n v="0.63200000000000012"/>
    <n v="0.72000000000000008"/>
    <n v="0.76000000000000012"/>
    <n v="0.72800000000000009"/>
    <n v="0.56000000000000005"/>
    <n v="0.74400000000000011"/>
    <n v="0.52800000000000002"/>
    <n v="0.44000000000000006"/>
    <n v="0.52"/>
    <n v="0.6080000000000001"/>
    <n v="0.75200000000000011"/>
    <n v="0.24"/>
    <n v="0.76800000000000002"/>
    <n v="0.78400000000000003"/>
    <n v="0.76800000000000002"/>
    <n v="3.2"/>
    <n v="11.200000000000001"/>
    <n v="7.2"/>
    <n v="8.8000000000000007"/>
    <n v="4"/>
    <n v="22.400000000000002"/>
    <n v="0"/>
    <n v="0.8"/>
    <n v="19.200000000000003"/>
    <n v="9.6000000000000014"/>
    <n v="21.6"/>
    <n v="4.8000000000000007"/>
    <n v="18.400000000000002"/>
    <n v="0"/>
    <n v="0"/>
    <n v="0"/>
    <n v="10.4"/>
    <n v="13.600000000000001"/>
    <n v="26.400000000000002"/>
    <n v="0"/>
    <n v="0"/>
    <n v="0"/>
    <n v="1.6"/>
    <n v="14.4"/>
    <n v="28"/>
    <n v="0"/>
    <n v="3.2"/>
    <n v="17.600000000000001"/>
    <n v="11.200000000000001"/>
    <n v="32"/>
    <n v="18.400000000000002"/>
    <n v="6.4"/>
    <n v="1.6"/>
    <n v="12.8"/>
    <n v="0"/>
    <n v="13.600000000000001"/>
    <n v="19.200000000000003"/>
    <n v="10.4"/>
    <n v="8.8000000000000007"/>
    <n v="5.6000000000000005"/>
    <x v="3"/>
  </r>
  <r>
    <x v="157"/>
    <x v="5"/>
    <x v="5"/>
    <n v="344"/>
    <n v="80"/>
    <n v="92.800000000000011"/>
    <n v="116"/>
    <n v="55.2"/>
    <n v="0"/>
    <n v="0.75200000000000011"/>
    <n v="0.52800000000000002"/>
    <n v="0.56000000000000005"/>
    <n v="0.64000000000000012"/>
    <n v="0.45600000000000007"/>
    <n v="9.6000000000000002E-2"/>
    <n v="0.496"/>
    <n v="0.15200000000000002"/>
    <n v="0.32000000000000006"/>
    <n v="0.60000000000000009"/>
    <n v="0.44800000000000006"/>
    <n v="0.75200000000000011"/>
    <n v="0.68"/>
    <n v="0.64000000000000012"/>
    <n v="0.22400000000000003"/>
    <n v="0.70400000000000007"/>
    <n v="0.20800000000000002"/>
    <n v="4.8000000000000007"/>
    <n v="0"/>
    <n v="19.200000000000003"/>
    <n v="16.8"/>
    <n v="2.4000000000000004"/>
    <n v="0"/>
    <n v="32"/>
    <n v="0"/>
    <n v="0"/>
    <n v="17.600000000000001"/>
    <n v="16.8"/>
    <n v="0.8"/>
    <n v="4"/>
    <n v="0"/>
    <n v="8.8000000000000007"/>
    <n v="4"/>
    <n v="0"/>
    <n v="14.4"/>
    <n v="8"/>
    <n v="15.200000000000001"/>
    <n v="0"/>
    <n v="35.200000000000003"/>
    <n v="10.4"/>
    <n v="8.8000000000000007"/>
    <n v="8"/>
    <n v="33.6"/>
    <n v="4.8000000000000007"/>
    <n v="10.4"/>
    <n v="4.8000000000000007"/>
    <n v="0"/>
    <n v="12.8"/>
    <n v="0"/>
    <n v="0"/>
    <n v="8"/>
    <n v="0"/>
    <n v="6.4"/>
    <n v="3.2"/>
    <n v="30.400000000000002"/>
    <n v="0"/>
    <n v="19.200000000000003"/>
    <x v="3"/>
  </r>
  <r>
    <x v="158"/>
    <x v="5"/>
    <x v="6"/>
    <n v="520.79999999999995"/>
    <n v="164"/>
    <n v="74.399999999999991"/>
    <n v="141.60000000000002"/>
    <n v="140.79999999999998"/>
    <n v="0"/>
    <n v="0.22400000000000003"/>
    <n v="0.68800000000000006"/>
    <n v="0.46399999999999997"/>
    <n v="0.38400000000000001"/>
    <n v="0.58399999999999996"/>
    <n v="0.72000000000000008"/>
    <n v="0.68"/>
    <n v="0.64000000000000012"/>
    <n v="0.8"/>
    <n v="0.6080000000000001"/>
    <n v="0.79200000000000004"/>
    <n v="0.47199999999999998"/>
    <n v="0.7360000000000001"/>
    <n v="0.77600000000000002"/>
    <n v="0.56000000000000005"/>
    <n v="0.8"/>
    <n v="0.69600000000000006"/>
    <n v="8.8000000000000007"/>
    <n v="0"/>
    <n v="10.4"/>
    <n v="0"/>
    <n v="24"/>
    <n v="0.8"/>
    <n v="23.200000000000003"/>
    <n v="0.8"/>
    <n v="1.6"/>
    <n v="4.8000000000000007"/>
    <n v="25.6"/>
    <n v="16"/>
    <n v="25.6"/>
    <n v="0"/>
    <n v="24"/>
    <n v="38.400000000000006"/>
    <n v="23.200000000000003"/>
    <n v="0"/>
    <n v="6.4"/>
    <n v="7.2"/>
    <n v="19.200000000000003"/>
    <n v="0"/>
    <n v="7.2"/>
    <n v="10.4"/>
    <n v="27.200000000000003"/>
    <n v="20"/>
    <n v="27.200000000000003"/>
    <n v="25.6"/>
    <n v="4.8000000000000007"/>
    <n v="0"/>
    <n v="8"/>
    <n v="0"/>
    <n v="16"/>
    <n v="8.8000000000000007"/>
    <n v="34.4"/>
    <n v="24.8"/>
    <n v="6.4"/>
    <n v="9.6000000000000014"/>
    <n v="22.400000000000002"/>
    <n v="33.6"/>
    <x v="3"/>
  </r>
  <r>
    <x v="159"/>
    <x v="5"/>
    <x v="7"/>
    <n v="371.2"/>
    <n v="36.799999999999997"/>
    <n v="114.4"/>
    <n v="172.8"/>
    <n v="47.2"/>
    <n v="0"/>
    <n v="0.20800000000000002"/>
    <n v="0.43200000000000005"/>
    <n v="0.65600000000000014"/>
    <n v="0.21600000000000003"/>
    <n v="0.7360000000000001"/>
    <n v="0.16000000000000003"/>
    <n v="0.32000000000000006"/>
    <n v="0.59199999999999997"/>
    <n v="0.7360000000000001"/>
    <n v="0.48799999999999999"/>
    <n v="0.496"/>
    <n v="0.6080000000000001"/>
    <n v="0.40800000000000003"/>
    <n v="0.78400000000000003"/>
    <n v="0.34400000000000003"/>
    <n v="0.27200000000000002"/>
    <n v="0.22400000000000003"/>
    <n v="17.600000000000001"/>
    <n v="14.4"/>
    <n v="6.4"/>
    <n v="0"/>
    <n v="4"/>
    <n v="16"/>
    <n v="0"/>
    <n v="20.8"/>
    <n v="24.8"/>
    <n v="10.4"/>
    <n v="25.6"/>
    <n v="8.8000000000000007"/>
    <n v="0"/>
    <n v="0"/>
    <n v="5.6000000000000005"/>
    <n v="6.4"/>
    <n v="0"/>
    <n v="6.4"/>
    <n v="0"/>
    <n v="20"/>
    <n v="28"/>
    <n v="10.4"/>
    <n v="0"/>
    <n v="13.600000000000001"/>
    <n v="40"/>
    <n v="0"/>
    <n v="18.400000000000002"/>
    <n v="29.6"/>
    <n v="21.6"/>
    <n v="11.200000000000012"/>
    <n v="8"/>
    <n v="14.4"/>
    <n v="1.6"/>
    <n v="3.2"/>
    <n v="0"/>
    <n v="0"/>
    <n v="5.6000000000000005"/>
    <n v="0"/>
    <n v="1.6"/>
    <n v="2.4000000000000004"/>
    <x v="3"/>
  </r>
  <r>
    <x v="160"/>
    <x v="5"/>
    <x v="8"/>
    <n v="412.7999999999999"/>
    <n v="80.799999999999955"/>
    <n v="143.99999999999997"/>
    <n v="116.8"/>
    <n v="71.2"/>
    <n v="0"/>
    <n v="0.53600000000000003"/>
    <n v="0.6080000000000001"/>
    <n v="0.6160000000000001"/>
    <n v="0.72000000000000008"/>
    <n v="0.75200000000000011"/>
    <n v="0.71200000000000008"/>
    <n v="0.504"/>
    <n v="0.54400000000000004"/>
    <n v="0.504"/>
    <n v="0.6160000000000001"/>
    <n v="0.52800000000000002"/>
    <n v="0.76800000000000002"/>
    <n v="0.59199999999999997"/>
    <n v="0.72000000000000008"/>
    <n v="0.44800000000000006"/>
    <n v="0.34400000000000003"/>
    <n v="0.68800000000000006"/>
    <n v="11.200000000000001"/>
    <n v="4"/>
    <n v="8.8000000000000007"/>
    <n v="18.400000000000002"/>
    <n v="0"/>
    <n v="24.8"/>
    <n v="0"/>
    <n v="26.400000000000002"/>
    <n v="11.199999999999955"/>
    <n v="39.200000000000003"/>
    <n v="8"/>
    <n v="0"/>
    <n v="0"/>
    <n v="0"/>
    <n v="8.8000000000000007"/>
    <n v="23.200000000000003"/>
    <n v="0"/>
    <n v="10.4"/>
    <n v="3.2"/>
    <n v="25.6"/>
    <n v="24"/>
    <n v="7.2"/>
    <n v="6.4"/>
    <n v="0.8"/>
    <n v="0"/>
    <n v="0"/>
    <n v="24"/>
    <n v="11.200000000000001"/>
    <n v="39.200000000000003"/>
    <n v="4"/>
    <n v="8"/>
    <n v="12.8"/>
    <n v="5.6000000000000005"/>
    <n v="0"/>
    <n v="15.999999999999956"/>
    <n v="0"/>
    <n v="0"/>
    <n v="2.4000000000000004"/>
    <n v="27.200000000000003"/>
    <n v="8.8000000000000007"/>
    <x v="3"/>
  </r>
  <r>
    <x v="161"/>
    <x v="5"/>
    <x v="9"/>
    <n v="396.00000000000006"/>
    <n v="87.200000000000017"/>
    <n v="91.2"/>
    <n v="120.8"/>
    <n v="96.800000000000011"/>
    <n v="0"/>
    <n v="0.26400000000000001"/>
    <n v="0.48"/>
    <n v="0.64000000000000012"/>
    <n v="0.59199999999999997"/>
    <n v="0.75200000000000011"/>
    <n v="0.74400000000000011"/>
    <n v="0.12"/>
    <n v="0.70400000000000007"/>
    <n v="0.64000000000000012"/>
    <n v="0.44800000000000006"/>
    <n v="0.63200000000000012"/>
    <n v="0.36800000000000005"/>
    <n v="0.76800000000000002"/>
    <n v="0.34400000000000003"/>
    <n v="0.76800000000000002"/>
    <n v="0.63200000000000012"/>
    <n v="0.74400000000000011"/>
    <n v="4"/>
    <n v="20"/>
    <n v="0"/>
    <n v="5.6000000000000005"/>
    <n v="0"/>
    <n v="5.6000000000000005"/>
    <n v="4"/>
    <n v="0"/>
    <n v="23.200000000000003"/>
    <n v="28.8"/>
    <n v="0"/>
    <n v="28.8"/>
    <n v="0"/>
    <n v="25.6"/>
    <n v="11.200000000000001"/>
    <n v="0"/>
    <n v="17.600000000000001"/>
    <n v="1.6"/>
    <n v="0.8"/>
    <n v="11.200000000000001"/>
    <n v="3.2"/>
    <n v="0"/>
    <n v="12.8"/>
    <n v="11.200000000000001"/>
    <n v="16.8"/>
    <n v="11.200000000000001"/>
    <n v="32"/>
    <n v="4.8000000000000007"/>
    <n v="28"/>
    <n v="0.8"/>
    <n v="6.4"/>
    <n v="3.2"/>
    <n v="0"/>
    <n v="20.8"/>
    <n v="6.4"/>
    <n v="11.200000000000001"/>
    <n v="8.8000000000000007"/>
    <n v="0"/>
    <n v="4.8000000000000007"/>
    <n v="25.6"/>
    <x v="3"/>
  </r>
  <r>
    <x v="162"/>
    <x v="5"/>
    <x v="10"/>
    <n v="296"/>
    <n v="62.400000000000006"/>
    <n v="98.4"/>
    <n v="93.6"/>
    <n v="41.6"/>
    <n v="0"/>
    <n v="0.28000000000000003"/>
    <n v="0.53600000000000003"/>
    <n v="0.72000000000000008"/>
    <n v="0.78400000000000003"/>
    <n v="0.37600000000000006"/>
    <n v="0.55200000000000005"/>
    <n v="0.64000000000000012"/>
    <n v="0.79200000000000004"/>
    <n v="0.2"/>
    <n v="0.59199999999999997"/>
    <n v="0.53600000000000003"/>
    <n v="0.72000000000000008"/>
    <n v="0.48799999999999999"/>
    <n v="0.70400000000000007"/>
    <n v="0.52"/>
    <n v="0.74400000000000011"/>
    <n v="0.62400000000000011"/>
    <n v="11.200000000000001"/>
    <n v="3.2"/>
    <n v="30.400000000000002"/>
    <n v="12.8"/>
    <n v="12"/>
    <n v="16"/>
    <n v="3.2"/>
    <n v="0.8"/>
    <n v="1.6"/>
    <n v="7.2"/>
    <n v="31.200000000000003"/>
    <n v="14.4"/>
    <n v="0"/>
    <n v="0"/>
    <n v="7.2"/>
    <n v="4.8000000000000007"/>
    <n v="0"/>
    <n v="7.2"/>
    <n v="8"/>
    <n v="0"/>
    <n v="6.4"/>
    <n v="9.6000000000000014"/>
    <n v="0"/>
    <n v="24"/>
    <n v="0.8"/>
    <n v="2.4000000000000004"/>
    <n v="24"/>
    <n v="10.4"/>
    <n v="16"/>
    <n v="0"/>
    <n v="0"/>
    <n v="4"/>
    <n v="32.800000000000004"/>
    <n v="0"/>
    <n v="0.8"/>
    <n v="6.4"/>
    <n v="0"/>
    <n v="0"/>
    <n v="7.2"/>
    <n v="11.200000000000001"/>
    <x v="3"/>
  </r>
  <r>
    <x v="163"/>
    <x v="5"/>
    <x v="11"/>
    <n v="273.60000000000002"/>
    <n v="50.400000000000006"/>
    <n v="40"/>
    <n v="68"/>
    <n v="115.2"/>
    <n v="0"/>
    <n v="0.16800000000000001"/>
    <n v="0.64000000000000012"/>
    <n v="0.64000000000000012"/>
    <n v="0.66400000000000015"/>
    <n v="0.76000000000000012"/>
    <n v="0.60000000000000009"/>
    <n v="0.36800000000000005"/>
    <n v="0.11200000000000002"/>
    <n v="0.71200000000000008"/>
    <n v="0.54400000000000004"/>
    <n v="0.63200000000000012"/>
    <n v="0.78400000000000003"/>
    <n v="0.6080000000000001"/>
    <n v="0.36000000000000004"/>
    <n v="0.22400000000000003"/>
    <n v="0.69600000000000006"/>
    <n v="0.56000000000000005"/>
    <n v="0"/>
    <n v="0"/>
    <n v="5.6000000000000005"/>
    <n v="0"/>
    <n v="6.4"/>
    <n v="9.6000000000000014"/>
    <n v="5.6000000000000005"/>
    <n v="12.8"/>
    <n v="0"/>
    <n v="0"/>
    <n v="11.200000000000001"/>
    <n v="4"/>
    <n v="0"/>
    <n v="2.4000000000000004"/>
    <n v="10.4"/>
    <n v="24"/>
    <n v="17.600000000000001"/>
    <n v="28.8"/>
    <n v="15.200000000000001"/>
    <n v="12.8"/>
    <n v="20"/>
    <n v="0.8"/>
    <n v="7.2"/>
    <n v="0"/>
    <n v="11.200000000000001"/>
    <n v="10.4"/>
    <n v="0"/>
    <n v="3.2"/>
    <n v="0.8"/>
    <n v="14.4"/>
    <n v="4"/>
    <n v="14.4"/>
    <n v="8"/>
    <n v="0"/>
    <n v="4.8000000000000007"/>
    <n v="4"/>
    <n v="2.4000000000000004"/>
    <n v="0"/>
    <n v="0"/>
    <n v="12.8"/>
    <x v="3"/>
  </r>
  <r>
    <x v="164"/>
    <x v="5"/>
    <x v="12"/>
    <n v="246.4"/>
    <n v="49.600000000000009"/>
    <n v="75.2"/>
    <n v="65.599999999999994"/>
    <n v="56"/>
    <n v="0"/>
    <n v="0.59199999999999997"/>
    <n v="0.40800000000000003"/>
    <n v="0.64000000000000012"/>
    <n v="0.42400000000000004"/>
    <n v="0.74400000000000011"/>
    <n v="0.35200000000000004"/>
    <n v="0.7360000000000001"/>
    <n v="0.53600000000000003"/>
    <n v="0.78400000000000003"/>
    <n v="0.48"/>
    <n v="0.54400000000000004"/>
    <n v="0.7360000000000001"/>
    <n v="0.8"/>
    <n v="0.40800000000000003"/>
    <n v="0.43200000000000005"/>
    <n v="0.48"/>
    <n v="0.60000000000000009"/>
    <n v="0"/>
    <n v="21.6"/>
    <n v="0.8"/>
    <n v="21.6"/>
    <n v="0"/>
    <n v="2.4000000000000004"/>
    <n v="0"/>
    <n v="0"/>
    <n v="28.8"/>
    <n v="0"/>
    <n v="8"/>
    <n v="0.8"/>
    <n v="0.8"/>
    <n v="0"/>
    <n v="2.4000000000000004"/>
    <n v="3.2"/>
    <n v="16"/>
    <n v="11.200000000000001"/>
    <n v="21.6"/>
    <n v="0"/>
    <n v="7.2"/>
    <n v="3.2"/>
    <n v="24"/>
    <n v="0"/>
    <n v="11.200000000000001"/>
    <n v="0"/>
    <n v="0"/>
    <n v="8"/>
    <n v="2.4000000000000004"/>
    <n v="9.6000000000000014"/>
    <n v="15.200000000000001"/>
    <n v="0"/>
    <n v="0.8"/>
    <n v="0"/>
    <n v="0.8"/>
    <n v="0"/>
    <n v="0"/>
    <n v="5.6000000000000005"/>
    <n v="16"/>
    <n v="11.200000000000001"/>
    <x v="3"/>
  </r>
  <r>
    <x v="165"/>
    <x v="5"/>
    <x v="13"/>
    <n v="397.6"/>
    <n v="106.4"/>
    <n v="68"/>
    <n v="115.2"/>
    <n v="108.00000000000001"/>
    <n v="0"/>
    <n v="0.76800000000000002"/>
    <n v="0.76000000000000012"/>
    <n v="0.72800000000000009"/>
    <n v="0.17600000000000002"/>
    <n v="0.496"/>
    <n v="0.55200000000000005"/>
    <n v="0.60000000000000009"/>
    <n v="0.8"/>
    <n v="0.64000000000000012"/>
    <n v="0.56000000000000005"/>
    <n v="0.21600000000000003"/>
    <n v="0.78400000000000003"/>
    <n v="0.77600000000000002"/>
    <n v="0.74400000000000011"/>
    <n v="0.6160000000000001"/>
    <n v="0.72000000000000008"/>
    <n v="0.31200000000000006"/>
    <n v="15.200000000000001"/>
    <n v="34.4"/>
    <n v="0"/>
    <n v="5.6000000000000005"/>
    <n v="0"/>
    <n v="6.4"/>
    <n v="6.4"/>
    <n v="0"/>
    <n v="0"/>
    <n v="0"/>
    <n v="16.8"/>
    <n v="19.200000000000003"/>
    <n v="8.8000000000000007"/>
    <n v="0"/>
    <n v="37.6"/>
    <n v="25.6"/>
    <n v="0"/>
    <n v="0"/>
    <n v="16.8"/>
    <n v="0"/>
    <n v="17.600000000000001"/>
    <n v="8.8000000000000007"/>
    <n v="0.8"/>
    <n v="0"/>
    <n v="16.8"/>
    <n v="4"/>
    <n v="20"/>
    <n v="12"/>
    <n v="12"/>
    <n v="23.200000000000003"/>
    <n v="0"/>
    <n v="12"/>
    <n v="0.8"/>
    <n v="34.4"/>
    <n v="7.2"/>
    <n v="16.8"/>
    <n v="12"/>
    <n v="17.600000000000001"/>
    <n v="1.6"/>
    <n v="4"/>
    <x v="3"/>
  </r>
  <r>
    <x v="166"/>
    <x v="5"/>
    <x v="14"/>
    <n v="488"/>
    <n v="116.80000000000001"/>
    <n v="136.80000000000001"/>
    <n v="143.19999999999999"/>
    <n v="91.200000000000017"/>
    <n v="0"/>
    <n v="0.68"/>
    <n v="0.72000000000000008"/>
    <n v="0.60000000000000009"/>
    <n v="0.18400000000000002"/>
    <n v="0.72000000000000008"/>
    <n v="0.57599999999999996"/>
    <n v="0.45600000000000007"/>
    <n v="0.48799999999999999"/>
    <n v="0.74400000000000011"/>
    <n v="0.45600000000000007"/>
    <n v="0.504"/>
    <n v="0.75200000000000011"/>
    <n v="0.60000000000000009"/>
    <n v="0.28000000000000003"/>
    <n v="0.29599999999999999"/>
    <n v="0.25600000000000001"/>
    <n v="0.32000000000000006"/>
    <n v="32.800000000000004"/>
    <n v="3.2"/>
    <n v="0"/>
    <n v="32"/>
    <n v="37.6"/>
    <n v="10.4"/>
    <n v="12"/>
    <n v="0"/>
    <n v="8.8000000000000007"/>
    <n v="0"/>
    <n v="0.8"/>
    <n v="6.4"/>
    <n v="2.4000000000000004"/>
    <n v="18.400000000000002"/>
    <n v="17.600000000000001"/>
    <n v="20.8"/>
    <n v="6.4"/>
    <n v="12"/>
    <n v="0"/>
    <n v="7.2"/>
    <n v="11.200000000000001"/>
    <n v="11.200000000000001"/>
    <n v="3.2"/>
    <n v="5.6000000000000005"/>
    <n v="0"/>
    <n v="34.4"/>
    <n v="28"/>
    <n v="34.4"/>
    <n v="15.200000000000001"/>
    <n v="0"/>
    <n v="0"/>
    <n v="14.4"/>
    <n v="11.200000000000001"/>
    <n v="13.600000000000001"/>
    <n v="28"/>
    <n v="12"/>
    <n v="14.4"/>
    <n v="20.8"/>
    <n v="0"/>
    <n v="2.4000000000000004"/>
    <x v="3"/>
  </r>
  <r>
    <x v="167"/>
    <x v="5"/>
    <x v="15"/>
    <n v="348.8"/>
    <n v="86.4"/>
    <n v="29.6"/>
    <n v="110.4"/>
    <n v="122.4"/>
    <n v="0"/>
    <n v="0.76000000000000012"/>
    <n v="0.192"/>
    <n v="0.15200000000000002"/>
    <n v="0.69600000000000006"/>
    <n v="0.68"/>
    <n v="0.45600000000000007"/>
    <n v="0.37600000000000006"/>
    <n v="0.53600000000000003"/>
    <n v="0.504"/>
    <n v="9.6000000000000002E-2"/>
    <n v="0.8"/>
    <n v="0.76800000000000002"/>
    <n v="0.72000000000000008"/>
    <n v="0.71200000000000008"/>
    <n v="0.32000000000000006"/>
    <n v="0.78400000000000003"/>
    <n v="0.63200000000000012"/>
    <n v="0"/>
    <n v="5.6000000000000005"/>
    <n v="0"/>
    <n v="1.6"/>
    <n v="0"/>
    <n v="0"/>
    <n v="14.4"/>
    <n v="0"/>
    <n v="8"/>
    <n v="0"/>
    <n v="11.200000000000001"/>
    <n v="0"/>
    <n v="7.2"/>
    <n v="6.4"/>
    <n v="11.200000000000001"/>
    <n v="23.200000000000003"/>
    <n v="0"/>
    <n v="27.200000000000003"/>
    <n v="12.8"/>
    <n v="34.4"/>
    <n v="9.6000000000000014"/>
    <n v="7.2"/>
    <n v="0"/>
    <n v="0"/>
    <n v="12"/>
    <n v="18.400000000000002"/>
    <n v="5.6000000000000005"/>
    <n v="23.200000000000003"/>
    <n v="24.8"/>
    <n v="9.6000000000000014"/>
    <n v="0"/>
    <n v="0"/>
    <n v="12"/>
    <n v="0"/>
    <n v="12"/>
    <n v="7.2"/>
    <n v="0"/>
    <n v="35.200000000000003"/>
    <n v="0"/>
    <n v="20"/>
    <x v="3"/>
  </r>
  <r>
    <x v="168"/>
    <x v="5"/>
    <x v="16"/>
    <n v="404.79999999999995"/>
    <n v="95.2"/>
    <n v="73.600000000000009"/>
    <n v="133.6"/>
    <n v="102.4"/>
    <n v="1"/>
    <n v="0.39200000000000002"/>
    <n v="0.47199999999999998"/>
    <n v="0.6160000000000001"/>
    <n v="0.67200000000000004"/>
    <n v="0.47199999999999998"/>
    <n v="0.64000000000000012"/>
    <n v="0.7360000000000001"/>
    <n v="0.6160000000000001"/>
    <n v="0.78400000000000003"/>
    <n v="0.496"/>
    <n v="0.75200000000000011"/>
    <n v="0.40800000000000003"/>
    <n v="0.28799999999999998"/>
    <n v="0.68"/>
    <n v="0.71200000000000008"/>
    <n v="0.76000000000000012"/>
    <n v="0.36000000000000004"/>
    <n v="8"/>
    <n v="28"/>
    <n v="0"/>
    <n v="0"/>
    <n v="0"/>
    <n v="0"/>
    <n v="9.6000000000000014"/>
    <n v="11.200000000000001"/>
    <n v="2.4000000000000004"/>
    <n v="14.4"/>
    <n v="14.4"/>
    <n v="16.8"/>
    <n v="16.8"/>
    <n v="6.4"/>
    <n v="28"/>
    <n v="3.2"/>
    <n v="10.4"/>
    <n v="7.2"/>
    <n v="13.600000000000001"/>
    <n v="0"/>
    <n v="5.6000000000000005"/>
    <n v="0.8"/>
    <n v="0"/>
    <n v="28.8"/>
    <n v="5.6000000000000005"/>
    <n v="0"/>
    <n v="0.8"/>
    <n v="26.400000000000002"/>
    <n v="37.6"/>
    <n v="28"/>
    <n v="0"/>
    <n v="0"/>
    <n v="5.6000000000000005"/>
    <n v="0"/>
    <n v="12"/>
    <n v="33.6"/>
    <n v="15.200000000000001"/>
    <n v="0"/>
    <n v="28.8"/>
    <n v="0"/>
    <x v="3"/>
  </r>
  <r>
    <x v="169"/>
    <x v="5"/>
    <x v="17"/>
    <n v="292.00000000000006"/>
    <n v="55.2"/>
    <n v="92.000000000000028"/>
    <n v="56"/>
    <n v="88.800000000000011"/>
    <n v="0"/>
    <n v="0.37600000000000006"/>
    <n v="0.53600000000000003"/>
    <n v="0.72000000000000008"/>
    <n v="0.65600000000000014"/>
    <n v="0.62400000000000011"/>
    <n v="0.48"/>
    <n v="0.504"/>
    <n v="0.52800000000000002"/>
    <n v="0.64000000000000012"/>
    <n v="0.76800000000000002"/>
    <n v="0.36000000000000004"/>
    <n v="0.7360000000000001"/>
    <n v="0.56799999999999995"/>
    <n v="0.70400000000000007"/>
    <n v="0.44800000000000006"/>
    <n v="0.7360000000000001"/>
    <n v="0.78400000000000003"/>
    <n v="21.6"/>
    <n v="0"/>
    <n v="12"/>
    <n v="0"/>
    <n v="25.6"/>
    <n v="13.600000000000001"/>
    <n v="3.2"/>
    <n v="0"/>
    <n v="9.6000000000000014"/>
    <n v="6.4"/>
    <n v="0"/>
    <n v="21.6"/>
    <n v="11.200000000000001"/>
    <n v="0"/>
    <n v="5.6000000000000005"/>
    <n v="27.200000000000003"/>
    <n v="3.2"/>
    <n v="4"/>
    <n v="7.2"/>
    <n v="8.8000000000000007"/>
    <n v="4.8000000000000007"/>
    <n v="0"/>
    <n v="12"/>
    <n v="0"/>
    <n v="0"/>
    <n v="0"/>
    <n v="0.8"/>
    <n v="2.4000000000000004"/>
    <n v="0"/>
    <n v="36"/>
    <n v="5.6000000000000005"/>
    <n v="15.200000000000001"/>
    <n v="2.4000000000000004"/>
    <n v="0"/>
    <n v="12.8"/>
    <n v="0"/>
    <n v="5.6000000000000005"/>
    <n v="13.600000000000001"/>
    <n v="0"/>
    <n v="0"/>
    <x v="3"/>
  </r>
  <r>
    <x v="170"/>
    <x v="5"/>
    <x v="18"/>
    <n v="456.80000000000018"/>
    <n v="148"/>
    <n v="69.600000000000179"/>
    <n v="127.99999999999999"/>
    <n v="111.2"/>
    <n v="0"/>
    <n v="0.51200000000000001"/>
    <n v="0.496"/>
    <n v="0.6160000000000001"/>
    <n v="0.66400000000000015"/>
    <n v="0.59199999999999997"/>
    <n v="0.72800000000000009"/>
    <n v="0.48799999999999999"/>
    <n v="0.55200000000000005"/>
    <n v="0.69600000000000006"/>
    <n v="0.60000000000000009"/>
    <n v="0.57599999999999996"/>
    <n v="0.36000000000000004"/>
    <n v="0.7360000000000001"/>
    <n v="0.75200000000000011"/>
    <n v="0.57599999999999996"/>
    <n v="0.33600000000000002"/>
    <n v="0.8"/>
    <n v="4.8000000000000007"/>
    <n v="21.6"/>
    <n v="7.2000000000001823"/>
    <n v="0"/>
    <n v="4"/>
    <n v="0"/>
    <n v="0"/>
    <n v="23.200000000000003"/>
    <n v="7.2"/>
    <n v="1.6"/>
    <n v="0"/>
    <n v="0"/>
    <n v="21.6"/>
    <n v="42.400000000000006"/>
    <n v="0"/>
    <n v="0"/>
    <n v="14.4"/>
    <n v="0"/>
    <n v="29.6"/>
    <n v="3.2"/>
    <n v="27.200000000000003"/>
    <n v="21.6"/>
    <n v="19.200000000000003"/>
    <n v="1.6"/>
    <n v="1.6"/>
    <n v="5.6000000000000005"/>
    <n v="19.200000000000003"/>
    <n v="20"/>
    <n v="4.8000000000000007"/>
    <n v="7.2"/>
    <n v="13.600000000000001"/>
    <n v="24.8"/>
    <n v="0"/>
    <n v="0"/>
    <n v="4.8000000000000007"/>
    <n v="24"/>
    <n v="32"/>
    <n v="10.4"/>
    <n v="38.400000000000006"/>
    <n v="0"/>
    <x v="3"/>
  </r>
  <r>
    <x v="171"/>
    <x v="5"/>
    <x v="19"/>
    <n v="340.8"/>
    <n v="72.800000000000011"/>
    <n v="48.800000000000004"/>
    <n v="132"/>
    <n v="87.2"/>
    <n v="0"/>
    <n v="0.4"/>
    <n v="0.45600000000000007"/>
    <n v="0.57599999999999996"/>
    <n v="0.6080000000000001"/>
    <n v="0.76800000000000002"/>
    <n v="0.53600000000000003"/>
    <n v="0.75200000000000011"/>
    <n v="0.56799999999999995"/>
    <n v="0.74400000000000011"/>
    <n v="0.6080000000000001"/>
    <n v="0.72000000000000008"/>
    <n v="0.34400000000000003"/>
    <n v="0.25600000000000001"/>
    <n v="0.20800000000000002"/>
    <n v="0.47199999999999998"/>
    <n v="0.28799999999999998"/>
    <n v="0.55200000000000005"/>
    <n v="3.2"/>
    <n v="8"/>
    <n v="6.4"/>
    <n v="0"/>
    <n v="9.6000000000000014"/>
    <n v="5.6000000000000005"/>
    <n v="0"/>
    <n v="13.600000000000001"/>
    <n v="0"/>
    <n v="2.4000000000000004"/>
    <n v="0"/>
    <n v="0"/>
    <n v="0.8"/>
    <n v="10.4"/>
    <n v="14.4"/>
    <n v="12"/>
    <n v="0.8"/>
    <n v="0"/>
    <n v="0"/>
    <n v="48.800000000000004"/>
    <n v="20.8"/>
    <n v="7.2"/>
    <n v="17.600000000000001"/>
    <n v="12.8"/>
    <n v="0"/>
    <n v="8"/>
    <n v="10.4"/>
    <n v="16.8"/>
    <n v="38.400000000000006"/>
    <n v="0"/>
    <n v="0"/>
    <n v="0"/>
    <n v="8.8000000000000007"/>
    <n v="4"/>
    <n v="0"/>
    <n v="18.400000000000002"/>
    <n v="0.8"/>
    <n v="12.8"/>
    <n v="18.400000000000002"/>
    <n v="9.6000000000000014"/>
    <x v="3"/>
  </r>
  <r>
    <x v="172"/>
    <x v="5"/>
    <x v="20"/>
    <n v="380"/>
    <n v="91.199999999999989"/>
    <n v="77.600000000000009"/>
    <n v="75.2"/>
    <n v="136"/>
    <n v="0"/>
    <n v="0.69600000000000006"/>
    <n v="0.48799999999999999"/>
    <n v="0.6080000000000001"/>
    <n v="0.71200000000000008"/>
    <n v="0.16000000000000003"/>
    <n v="0.6080000000000001"/>
    <n v="0.496"/>
    <n v="0.68800000000000006"/>
    <n v="0.60000000000000009"/>
    <n v="8.0000000000000016E-2"/>
    <n v="0.77600000000000002"/>
    <n v="0.60000000000000009"/>
    <n v="0.72000000000000008"/>
    <n v="0.28799999999999998"/>
    <n v="0.74400000000000011"/>
    <n v="0.45600000000000007"/>
    <n v="0.32800000000000007"/>
    <n v="0"/>
    <n v="5.6000000000000005"/>
    <n v="0"/>
    <n v="0"/>
    <n v="7.2"/>
    <n v="3.2"/>
    <n v="23.200000000000003"/>
    <n v="16"/>
    <n v="16"/>
    <n v="6.4"/>
    <n v="4"/>
    <n v="18.400000000000002"/>
    <n v="0"/>
    <n v="22.400000000000002"/>
    <n v="22.400000000000002"/>
    <n v="24"/>
    <n v="10.4"/>
    <n v="8"/>
    <n v="4"/>
    <n v="26.400000000000002"/>
    <n v="0"/>
    <n v="12"/>
    <n v="12"/>
    <n v="8"/>
    <n v="0"/>
    <n v="16"/>
    <n v="8"/>
    <n v="0"/>
    <n v="4"/>
    <n v="15.200000000000001"/>
    <n v="21.6"/>
    <n v="0"/>
    <n v="0"/>
    <n v="6.4"/>
    <n v="3.2"/>
    <n v="5.6000000000000005"/>
    <n v="13.600000000000001"/>
    <n v="9.6000000000000014"/>
    <n v="25.6"/>
    <n v="5.6000000000000005"/>
    <x v="3"/>
  </r>
  <r>
    <x v="173"/>
    <x v="5"/>
    <x v="21"/>
    <n v="425.60000000000008"/>
    <n v="116.80000000000001"/>
    <n v="91.200000000000017"/>
    <n v="113.60000000000005"/>
    <n v="104.00000000000001"/>
    <n v="0"/>
    <n v="0.62400000000000011"/>
    <n v="0.43200000000000005"/>
    <n v="0.48799999999999999"/>
    <n v="0.71200000000000008"/>
    <n v="0.74400000000000011"/>
    <n v="0.70400000000000007"/>
    <n v="0.44800000000000006"/>
    <n v="0.79200000000000004"/>
    <n v="0.55200000000000005"/>
    <n v="0.36800000000000005"/>
    <n v="0.45600000000000007"/>
    <n v="0.47199999999999998"/>
    <n v="0.2"/>
    <n v="0.46399999999999997"/>
    <n v="0.40800000000000003"/>
    <n v="0.78400000000000003"/>
    <n v="0.6080000000000001"/>
    <n v="0"/>
    <n v="0"/>
    <n v="13.600000000000001"/>
    <n v="25.6"/>
    <n v="5.6000000000000005"/>
    <n v="5.6000000000000005"/>
    <n v="5.6000000000000005"/>
    <n v="3.2"/>
    <n v="29.6"/>
    <n v="2.4000000000000004"/>
    <n v="6.4"/>
    <n v="8.8000000000000007"/>
    <n v="17.600000000000001"/>
    <n v="8"/>
    <n v="16.8"/>
    <n v="15.200000000000001"/>
    <n v="0"/>
    <n v="10.4"/>
    <n v="27.200000000000003"/>
    <n v="0"/>
    <n v="0.8"/>
    <n v="23.200000000000003"/>
    <n v="14.4"/>
    <n v="5.6000000000000458"/>
    <n v="0.8"/>
    <n v="20"/>
    <n v="10.4"/>
    <n v="9.6000000000000014"/>
    <n v="18.400000000000002"/>
    <n v="10.4"/>
    <n v="0.8"/>
    <n v="20.8"/>
    <n v="0"/>
    <n v="22.400000000000002"/>
    <n v="0.8"/>
    <n v="17.600000000000001"/>
    <n v="5.6000000000000005"/>
    <n v="6.4"/>
    <n v="10.4"/>
    <n v="32"/>
    <x v="3"/>
  </r>
  <r>
    <x v="174"/>
    <x v="5"/>
    <x v="22"/>
    <n v="351.20000000000005"/>
    <n v="57.600000000000009"/>
    <n v="93.6"/>
    <n v="110.4"/>
    <n v="89.600000000000009"/>
    <n v="0"/>
    <n v="0.74400000000000011"/>
    <n v="0.64000000000000012"/>
    <n v="0.56000000000000005"/>
    <n v="0.68800000000000006"/>
    <n v="0.63200000000000012"/>
    <n v="0.76800000000000002"/>
    <n v="0.54400000000000004"/>
    <n v="0.496"/>
    <n v="0.70400000000000007"/>
    <n v="0.35200000000000004"/>
    <n v="0.79200000000000004"/>
    <n v="0.78400000000000003"/>
    <n v="0.77600000000000002"/>
    <n v="0.32800000000000007"/>
    <n v="0.7360000000000001"/>
    <n v="0.42400000000000004"/>
    <n v="8.0000000000000016E-2"/>
    <n v="14.4"/>
    <n v="2.4000000000000004"/>
    <n v="0"/>
    <n v="13.600000000000001"/>
    <n v="5.6000000000000005"/>
    <n v="24.8"/>
    <n v="0.8"/>
    <n v="24.8"/>
    <n v="0"/>
    <n v="7.2"/>
    <n v="26.400000000000002"/>
    <n v="3.2"/>
    <n v="13.600000000000001"/>
    <n v="2.4000000000000004"/>
    <n v="1.6"/>
    <n v="0"/>
    <n v="14.4"/>
    <n v="32"/>
    <n v="22.400000000000002"/>
    <n v="0"/>
    <n v="18.400000000000002"/>
    <n v="25.6"/>
    <n v="0"/>
    <n v="8"/>
    <n v="1.6"/>
    <n v="32.800000000000004"/>
    <n v="8.8000000000000007"/>
    <n v="4.8000000000000007"/>
    <n v="7.2"/>
    <n v="3.2"/>
    <n v="4.8000000000000007"/>
    <n v="3.2"/>
    <n v="7.2"/>
    <n v="8"/>
    <n v="0"/>
    <n v="7.2"/>
    <n v="3.2"/>
    <n v="15.200000000000001"/>
    <n v="8.8000000000000007"/>
    <n v="0"/>
    <x v="3"/>
  </r>
  <r>
    <x v="175"/>
    <x v="5"/>
    <x v="23"/>
    <n v="426.4"/>
    <n v="142.4"/>
    <n v="108.79999999999995"/>
    <n v="110.4"/>
    <n v="64.8"/>
    <n v="0"/>
    <n v="0.72000000000000008"/>
    <n v="0.48"/>
    <n v="0.58399999999999996"/>
    <n v="0.71200000000000008"/>
    <n v="0.79200000000000004"/>
    <n v="0.68800000000000006"/>
    <n v="0.48799999999999999"/>
    <n v="0.58399999999999996"/>
    <n v="0.55200000000000005"/>
    <n v="0.60000000000000009"/>
    <n v="0.7360000000000001"/>
    <n v="0.32800000000000007"/>
    <n v="0.8"/>
    <n v="0.48"/>
    <n v="0.8"/>
    <n v="0.36000000000000004"/>
    <n v="0.69600000000000006"/>
    <n v="26.400000000000002"/>
    <n v="1.6"/>
    <n v="20"/>
    <n v="3.2"/>
    <n v="44"/>
    <n v="1.6"/>
    <n v="4"/>
    <n v="0"/>
    <n v="1.5999999999999546"/>
    <n v="6.4"/>
    <n v="7.2"/>
    <n v="23.200000000000003"/>
    <n v="19.200000000000003"/>
    <n v="0"/>
    <n v="2.4000000000000004"/>
    <n v="14.4"/>
    <n v="0"/>
    <n v="0"/>
    <n v="5.6000000000000005"/>
    <n v="0"/>
    <n v="0"/>
    <n v="29.6"/>
    <n v="0"/>
    <n v="0"/>
    <n v="8.8000000000000007"/>
    <n v="24.8"/>
    <n v="0"/>
    <n v="17.600000000000001"/>
    <n v="29.6"/>
    <n v="0"/>
    <n v="7.2"/>
    <n v="6.4"/>
    <n v="13.600000000000001"/>
    <n v="6.4"/>
    <n v="20.8"/>
    <n v="0"/>
    <n v="29.6"/>
    <n v="19.200000000000003"/>
    <n v="9.6000000000000014"/>
    <n v="29.6"/>
    <x v="3"/>
  </r>
  <r>
    <x v="176"/>
    <x v="5"/>
    <x v="24"/>
    <n v="448.79999999999995"/>
    <n v="114.39999999999998"/>
    <n v="100"/>
    <n v="132"/>
    <n v="102.4"/>
    <n v="0"/>
    <n v="0.52800000000000002"/>
    <n v="0.53600000000000003"/>
    <n v="0.68"/>
    <n v="0.70400000000000007"/>
    <n v="0.76000000000000012"/>
    <n v="0.74400000000000011"/>
    <n v="8.0000000000000016E-2"/>
    <n v="0.7360000000000001"/>
    <n v="0.76000000000000012"/>
    <n v="0.52"/>
    <n v="0.56000000000000005"/>
    <n v="0.74400000000000011"/>
    <n v="0.39200000000000002"/>
    <n v="0.6160000000000001"/>
    <n v="0.8"/>
    <n v="0.79200000000000004"/>
    <n v="0.69600000000000006"/>
    <n v="4.8000000000000007"/>
    <n v="31.200000000000003"/>
    <n v="12"/>
    <n v="0"/>
    <n v="9.6000000000000014"/>
    <n v="21.6"/>
    <n v="0"/>
    <n v="5.6000000000000005"/>
    <n v="0"/>
    <n v="15.200000000000001"/>
    <n v="32.800000000000004"/>
    <n v="6.4"/>
    <n v="25.6"/>
    <n v="8"/>
    <n v="0"/>
    <n v="6.4"/>
    <n v="26.400000000000002"/>
    <n v="0"/>
    <n v="0"/>
    <n v="29.6"/>
    <n v="9.6000000000000014"/>
    <n v="36"/>
    <n v="0"/>
    <n v="10.4"/>
    <n v="23.200000000000003"/>
    <n v="13.600000000000001"/>
    <n v="0.8"/>
    <n v="16"/>
    <n v="8"/>
    <n v="14.4"/>
    <n v="26.400000000000002"/>
    <n v="14.4"/>
    <n v="23.200000000000003"/>
    <n v="7.2"/>
    <n v="8.8000000000000007"/>
    <n v="13.600000000000001"/>
    <n v="12"/>
    <n v="1.6"/>
    <n v="5.6000000000000005"/>
    <n v="1.6"/>
    <x v="3"/>
  </r>
  <r>
    <x v="177"/>
    <x v="5"/>
    <x v="25"/>
    <n v="318.40000000000003"/>
    <n v="70.400000000000006"/>
    <n v="110.40000000000002"/>
    <n v="64.8"/>
    <n v="72.8"/>
    <n v="0"/>
    <n v="0.248"/>
    <n v="0.53600000000000003"/>
    <n v="0.74400000000000011"/>
    <n v="0.66400000000000015"/>
    <n v="0.75200000000000011"/>
    <n v="0.51200000000000001"/>
    <n v="0.10400000000000001"/>
    <n v="0.44000000000000006"/>
    <n v="0.58399999999999996"/>
    <n v="0.496"/>
    <n v="0.76000000000000012"/>
    <n v="0.52"/>
    <n v="0.248"/>
    <n v="0.72000000000000008"/>
    <n v="0.33600000000000002"/>
    <n v="0.32800000000000007"/>
    <n v="0.24"/>
    <n v="0"/>
    <n v="2.4000000000000004"/>
    <n v="0"/>
    <n v="28"/>
    <n v="4"/>
    <n v="12.8"/>
    <n v="26.400000000000002"/>
    <n v="14.4"/>
    <n v="0"/>
    <n v="22.400000000000002"/>
    <n v="21.6"/>
    <n v="0"/>
    <n v="16.8"/>
    <n v="7.2"/>
    <n v="0"/>
    <n v="0"/>
    <n v="12.8"/>
    <n v="8.8000000000000007"/>
    <n v="0"/>
    <n v="27.200000000000003"/>
    <n v="0"/>
    <n v="12.8"/>
    <n v="0"/>
    <n v="0"/>
    <n v="0"/>
    <n v="7.2"/>
    <n v="0"/>
    <n v="14.4"/>
    <n v="14.4"/>
    <n v="16"/>
    <n v="9.6000000000000014"/>
    <n v="0"/>
    <n v="0"/>
    <n v="0"/>
    <n v="4.8000000000000007"/>
    <n v="37.6"/>
    <n v="0"/>
    <n v="0"/>
    <n v="3.2"/>
    <n v="15.200000000000001"/>
    <x v="3"/>
  </r>
  <r>
    <x v="178"/>
    <x v="5"/>
    <x v="26"/>
    <n v="410.40000000000003"/>
    <n v="84.000000000000014"/>
    <n v="91.2"/>
    <n v="167.20000000000002"/>
    <n v="68"/>
    <n v="0"/>
    <n v="0.22400000000000003"/>
    <n v="0.496"/>
    <n v="0.56799999999999995"/>
    <n v="0.52800000000000002"/>
    <n v="0.72800000000000009"/>
    <n v="0.57599999999999996"/>
    <n v="0.63200000000000012"/>
    <n v="0.7360000000000001"/>
    <n v="0.54400000000000004"/>
    <n v="0.7360000000000001"/>
    <n v="0.51200000000000001"/>
    <n v="0.32800000000000007"/>
    <n v="0.70400000000000007"/>
    <n v="0.68800000000000006"/>
    <n v="0.58399999999999996"/>
    <n v="0.36000000000000004"/>
    <n v="0.57599999999999996"/>
    <n v="0"/>
    <n v="0"/>
    <n v="0.8"/>
    <n v="0"/>
    <n v="41.6"/>
    <n v="5.6000000000000005"/>
    <n v="5.6000000000000005"/>
    <n v="33.6"/>
    <n v="0"/>
    <n v="4"/>
    <n v="0"/>
    <n v="0"/>
    <n v="4"/>
    <n v="0"/>
    <n v="0"/>
    <n v="22.400000000000002"/>
    <n v="0.8"/>
    <n v="28.8"/>
    <n v="0"/>
    <n v="12"/>
    <n v="23.200000000000003"/>
    <n v="7.2"/>
    <n v="0"/>
    <n v="35.200000000000003"/>
    <n v="17.600000000000001"/>
    <n v="41.6"/>
    <n v="0"/>
    <n v="5.6000000000000005"/>
    <n v="2.4000000000000004"/>
    <n v="34.4"/>
    <n v="0"/>
    <n v="0"/>
    <n v="0"/>
    <n v="4.8000000000000007"/>
    <n v="33.6"/>
    <n v="4"/>
    <n v="23.200000000000003"/>
    <n v="0"/>
    <n v="11.200000000000001"/>
    <n v="7.2"/>
    <x v="3"/>
  </r>
  <r>
    <x v="179"/>
    <x v="5"/>
    <x v="27"/>
    <n v="492.00000000000006"/>
    <n v="132.80000000000001"/>
    <n v="98.4"/>
    <n v="156"/>
    <n v="104.8"/>
    <n v="0"/>
    <n v="0.24"/>
    <n v="0.51200000000000001"/>
    <n v="0.6160000000000001"/>
    <n v="0.66400000000000015"/>
    <n v="0.6160000000000001"/>
    <n v="0.70400000000000007"/>
    <n v="0.56000000000000005"/>
    <n v="0.8"/>
    <n v="0.44800000000000006"/>
    <n v="0.58399999999999996"/>
    <n v="0.496"/>
    <n v="0.44800000000000006"/>
    <n v="0.32000000000000006"/>
    <n v="0.72000000000000008"/>
    <n v="0.70400000000000007"/>
    <n v="0.65600000000000014"/>
    <n v="0.45600000000000007"/>
    <n v="16"/>
    <n v="24.8"/>
    <n v="0"/>
    <n v="9.6000000000000014"/>
    <n v="4"/>
    <n v="4.8000000000000007"/>
    <n v="25.6"/>
    <n v="12"/>
    <n v="1.6"/>
    <n v="0"/>
    <n v="32.800000000000004"/>
    <n v="16"/>
    <n v="0"/>
    <n v="12"/>
    <n v="0.8"/>
    <n v="24.8"/>
    <n v="1.6"/>
    <n v="0"/>
    <n v="40.800000000000004"/>
    <n v="8.8000000000000007"/>
    <n v="7.2"/>
    <n v="28.8"/>
    <n v="9.6000000000000014"/>
    <n v="32"/>
    <n v="24"/>
    <n v="11.200000000000001"/>
    <n v="17.600000000000001"/>
    <n v="14.4"/>
    <n v="1.6"/>
    <n v="9.6000000000000014"/>
    <n v="4"/>
    <n v="20.8"/>
    <n v="22.400000000000002"/>
    <n v="7.2"/>
    <n v="6.4"/>
    <n v="0"/>
    <n v="17.600000000000001"/>
    <n v="9.6000000000000014"/>
    <n v="36.800000000000004"/>
    <n v="8"/>
    <x v="3"/>
  </r>
  <r>
    <x v="180"/>
    <x v="5"/>
    <x v="28"/>
    <n v="371.20000000000016"/>
    <n v="80"/>
    <n v="111.20000000000002"/>
    <n v="87.200000000000017"/>
    <n v="92.800000000000097"/>
    <n v="0"/>
    <n v="0.54400000000000004"/>
    <n v="0.56000000000000005"/>
    <n v="0.53600000000000003"/>
    <n v="0.67200000000000004"/>
    <n v="0.7360000000000001"/>
    <n v="0.52"/>
    <n v="0.47199999999999998"/>
    <n v="0.52"/>
    <n v="0.42400000000000004"/>
    <n v="0.57599999999999996"/>
    <n v="0.79200000000000004"/>
    <n v="0.74400000000000011"/>
    <n v="0.7360000000000001"/>
    <n v="0.72000000000000008"/>
    <n v="0.32800000000000007"/>
    <n v="0.32000000000000006"/>
    <n v="0.36800000000000005"/>
    <n v="0"/>
    <n v="27.200000000000003"/>
    <n v="8.8000000000000007"/>
    <n v="0"/>
    <n v="0"/>
    <n v="0"/>
    <n v="23.200000000000003"/>
    <n v="8"/>
    <n v="22.400000000000002"/>
    <n v="21.6"/>
    <n v="15.200000000000001"/>
    <n v="0.80000000000009097"/>
    <n v="13.600000000000001"/>
    <n v="1.6"/>
    <n v="10.4"/>
    <n v="27.200000000000003"/>
    <n v="9.6000000000000121"/>
    <n v="0"/>
    <n v="17.600000000000001"/>
    <n v="12"/>
    <n v="16"/>
    <n v="4"/>
    <n v="7.2"/>
    <n v="0"/>
    <n v="6.4"/>
    <n v="0"/>
    <n v="1.6"/>
    <n v="42.400000000000006"/>
    <n v="6.4"/>
    <n v="3.2"/>
    <n v="0"/>
    <n v="14.4"/>
    <n v="28.8"/>
    <n v="0"/>
    <n v="12.8"/>
    <n v="0"/>
    <n v="19.200000000000003"/>
    <n v="0"/>
    <n v="4.8000000000000007"/>
    <n v="0"/>
    <x v="3"/>
  </r>
  <r>
    <x v="181"/>
    <x v="5"/>
    <x v="29"/>
    <n v="324.80000000000007"/>
    <n v="88.000000000000014"/>
    <n v="70.40000000000002"/>
    <n v="57.600000000000009"/>
    <n v="108.80000000000001"/>
    <n v="0"/>
    <n v="0.25600000000000001"/>
    <n v="0.64000000000000012"/>
    <n v="0.79200000000000004"/>
    <n v="0.68"/>
    <n v="0.74400000000000011"/>
    <n v="0.8"/>
    <n v="0.75200000000000011"/>
    <n v="0.6080000000000001"/>
    <n v="0.68800000000000006"/>
    <n v="0.51200000000000001"/>
    <n v="0.62400000000000011"/>
    <n v="0.40800000000000003"/>
    <n v="0.72000000000000008"/>
    <n v="0.76000000000000012"/>
    <n v="0.26400000000000001"/>
    <n v="0.36000000000000004"/>
    <n v="0.7360000000000001"/>
    <n v="4.8000000000000007"/>
    <n v="36.800000000000004"/>
    <n v="11.200000000000001"/>
    <n v="0"/>
    <n v="0.8"/>
    <n v="0"/>
    <n v="13.600000000000001"/>
    <n v="2.4000000000000004"/>
    <n v="0"/>
    <n v="0.8"/>
    <n v="8"/>
    <n v="0"/>
    <n v="20"/>
    <n v="20"/>
    <n v="15.200000000000001"/>
    <n v="0"/>
    <n v="0"/>
    <n v="14.4"/>
    <n v="28.8"/>
    <n v="10.4"/>
    <n v="5.6000000000000005"/>
    <n v="4.8000000000000007"/>
    <n v="0"/>
    <n v="1.6"/>
    <n v="0"/>
    <n v="2.4000000000000004"/>
    <n v="4"/>
    <n v="0.8"/>
    <n v="23.200000000000003"/>
    <n v="15.200000000000001"/>
    <n v="1.6"/>
    <n v="8"/>
    <n v="7.2"/>
    <n v="4"/>
    <n v="6.4"/>
    <n v="0"/>
    <n v="24"/>
    <n v="25.6"/>
    <n v="0"/>
    <n v="11.200000000000001"/>
    <x v="3"/>
  </r>
  <r>
    <x v="31"/>
    <x v="6"/>
    <x v="3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6"/>
    <x v="3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6"/>
    <x v="3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6"/>
    <x v="37"/>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6"/>
    <x v="38"/>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6"/>
    <x v="39"/>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182"/>
    <x v="6"/>
    <x v="0"/>
    <n v="319.2"/>
    <n v="44.8"/>
    <n v="112.8"/>
    <n v="81.599999999999994"/>
    <n v="80"/>
    <n v="0"/>
    <n v="0.30400000000000005"/>
    <n v="0.66400000000000015"/>
    <n v="0.48"/>
    <n v="0.48"/>
    <n v="0.72800000000000009"/>
    <n v="0.77600000000000002"/>
    <n v="0.79200000000000004"/>
    <n v="0.46399999999999997"/>
    <n v="0.58399999999999996"/>
    <n v="0.6160000000000001"/>
    <n v="0.68800000000000006"/>
    <n v="0.33600000000000002"/>
    <n v="0.8"/>
    <n v="0.71200000000000008"/>
    <n v="0.56000000000000005"/>
    <n v="0.30400000000000005"/>
    <n v="0.64800000000000013"/>
    <n v="8"/>
    <n v="6.4"/>
    <n v="12"/>
    <n v="5.6000000000000005"/>
    <n v="12"/>
    <n v="33.6"/>
    <n v="0"/>
    <n v="12.8"/>
    <n v="0"/>
    <n v="22.400000000000002"/>
    <n v="0.8"/>
    <n v="0"/>
    <n v="0"/>
    <n v="8.8000000000000007"/>
    <n v="12.8"/>
    <n v="8"/>
    <n v="12.8"/>
    <n v="13.600000000000001"/>
    <n v="24"/>
    <n v="0"/>
    <n v="0"/>
    <n v="10.4"/>
    <n v="0"/>
    <n v="7.2"/>
    <n v="0"/>
    <n v="4"/>
    <n v="15.200000000000001"/>
    <n v="19.200000000000003"/>
    <n v="8"/>
    <n v="17.600000000000001"/>
    <n v="3.2"/>
    <n v="0"/>
    <n v="0.8"/>
    <n v="0"/>
    <n v="11.200000000000001"/>
    <n v="0"/>
    <n v="4.8000000000000007"/>
    <n v="7.2"/>
    <n v="7.2"/>
    <n v="10.4"/>
    <x v="3"/>
  </r>
  <r>
    <x v="183"/>
    <x v="6"/>
    <x v="1"/>
    <n v="384.80000000000007"/>
    <n v="96.000000000000014"/>
    <n v="136.80000000000001"/>
    <n v="60.000000000000028"/>
    <n v="92"/>
    <n v="0"/>
    <n v="0.28799999999999998"/>
    <n v="0.79200000000000004"/>
    <n v="0.54400000000000004"/>
    <n v="0.67200000000000004"/>
    <n v="0.76800000000000002"/>
    <n v="0.56799999999999995"/>
    <n v="0.53600000000000003"/>
    <n v="0.48799999999999999"/>
    <n v="0.78400000000000003"/>
    <n v="0.56799999999999995"/>
    <n v="0.6160000000000001"/>
    <n v="0.32800000000000007"/>
    <n v="0.77600000000000002"/>
    <n v="0.58399999999999996"/>
    <n v="0.75200000000000011"/>
    <n v="0.40800000000000003"/>
    <n v="0.4"/>
    <n v="10.4"/>
    <n v="2.4000000000000004"/>
    <n v="3.2"/>
    <n v="37.6"/>
    <n v="9.6000000000000014"/>
    <n v="6.4"/>
    <n v="24.8"/>
    <n v="6.4"/>
    <n v="11.200000000000001"/>
    <n v="24.8"/>
    <n v="1.6"/>
    <n v="5.6000000000000005"/>
    <n v="25.6"/>
    <n v="16"/>
    <n v="0"/>
    <n v="0"/>
    <n v="5.6000000000000005"/>
    <n v="22.400000000000002"/>
    <n v="4.8000000000000007"/>
    <n v="12"/>
    <n v="18.400000000000002"/>
    <n v="0"/>
    <n v="0.8"/>
    <n v="17.600000000000001"/>
    <n v="11.200000000000001"/>
    <n v="0"/>
    <n v="0"/>
    <n v="0"/>
    <n v="1.6"/>
    <n v="10.400000000000023"/>
    <n v="24"/>
    <n v="0"/>
    <n v="4"/>
    <n v="0"/>
    <n v="0"/>
    <n v="23.200000000000003"/>
    <n v="22.400000000000002"/>
    <n v="0"/>
    <n v="0"/>
    <n v="22.400000000000002"/>
    <x v="3"/>
  </r>
  <r>
    <x v="184"/>
    <x v="6"/>
    <x v="2"/>
    <n v="355.20000000000016"/>
    <n v="74.400000000000091"/>
    <n v="79.200000000000017"/>
    <n v="100.80000000000001"/>
    <n v="100.80000000000001"/>
    <n v="0"/>
    <n v="0.192"/>
    <n v="0.6160000000000001"/>
    <n v="0.57599999999999996"/>
    <n v="0.42400000000000004"/>
    <n v="0.56799999999999995"/>
    <n v="0.48"/>
    <n v="0.57599999999999996"/>
    <n v="0.62400000000000011"/>
    <n v="0.8"/>
    <n v="0.496"/>
    <n v="0.77600000000000002"/>
    <n v="0.7360000000000001"/>
    <n v="0.79200000000000004"/>
    <n v="0.69600000000000006"/>
    <n v="0.56000000000000005"/>
    <n v="0.33600000000000002"/>
    <n v="0.75200000000000011"/>
    <n v="0"/>
    <n v="5.6000000000000005"/>
    <n v="0"/>
    <n v="1.6"/>
    <n v="12"/>
    <n v="0"/>
    <n v="1.6"/>
    <n v="2.4000000000000004"/>
    <n v="15.200000000000001"/>
    <n v="40.800000000000004"/>
    <n v="17.600000000000001"/>
    <n v="25.6"/>
    <n v="31.200000000000003"/>
    <n v="0"/>
    <n v="4.8000000000000007"/>
    <n v="0"/>
    <n v="4.8000000000000007"/>
    <n v="12.8"/>
    <n v="21.6"/>
    <n v="0"/>
    <n v="16.8"/>
    <n v="11.200000000000001"/>
    <n v="26.400000000000002"/>
    <n v="5.6000000000000005"/>
    <n v="7.2"/>
    <n v="14.4"/>
    <n v="10.4"/>
    <n v="5.6000000000000005"/>
    <n v="0"/>
    <n v="3.2"/>
    <n v="24.8"/>
    <n v="1.6"/>
    <n v="0"/>
    <n v="6.4"/>
    <n v="11.200000000000001"/>
    <n v="12.8"/>
    <n v="9.6000000000000014"/>
    <n v="0"/>
    <n v="1.6"/>
    <n v="6.4000000000000909"/>
    <x v="3"/>
  </r>
  <r>
    <x v="185"/>
    <x v="6"/>
    <x v="3"/>
    <n v="376"/>
    <n v="123.2"/>
    <n v="92.000000000000014"/>
    <n v="53.600000000000009"/>
    <n v="107.19999999999999"/>
    <n v="1"/>
    <n v="0.14399999999999999"/>
    <n v="0.42400000000000004"/>
    <n v="0.12"/>
    <n v="0.77600000000000002"/>
    <n v="0.76800000000000002"/>
    <n v="0.7360000000000001"/>
    <n v="0.71200000000000008"/>
    <n v="0.68"/>
    <n v="0.34400000000000003"/>
    <n v="0.39200000000000002"/>
    <n v="0.69600000000000006"/>
    <n v="0.67200000000000004"/>
    <n v="0.76800000000000002"/>
    <n v="0.44800000000000006"/>
    <n v="0.77600000000000002"/>
    <n v="0.65600000000000014"/>
    <n v="0.24"/>
    <n v="0"/>
    <n v="6.4"/>
    <n v="20.8"/>
    <n v="31.200000000000003"/>
    <n v="19.200000000000003"/>
    <n v="0"/>
    <n v="0"/>
    <n v="0"/>
    <n v="14.4"/>
    <n v="0"/>
    <n v="24.8"/>
    <n v="12.8"/>
    <n v="1.6"/>
    <n v="12.8"/>
    <n v="11.200000000000001"/>
    <n v="0"/>
    <n v="25.6"/>
    <n v="33.6"/>
    <n v="0.8"/>
    <n v="8.8000000000000007"/>
    <n v="13.600000000000001"/>
    <n v="0"/>
    <n v="3.2"/>
    <n v="0"/>
    <n v="4"/>
    <n v="2.4000000000000004"/>
    <n v="0"/>
    <n v="30.400000000000002"/>
    <n v="0"/>
    <n v="0"/>
    <n v="16"/>
    <n v="4"/>
    <n v="8.8000000000000007"/>
    <n v="0"/>
    <n v="7.2"/>
    <n v="35.200000000000003"/>
    <n v="3.2"/>
    <n v="25.6"/>
    <n v="11.200000000000001"/>
    <n v="12"/>
    <x v="3"/>
  </r>
  <r>
    <x v="186"/>
    <x v="6"/>
    <x v="4"/>
    <n v="379.2"/>
    <n v="104.80000000000001"/>
    <n v="85.600000000000009"/>
    <n v="81.599999999999994"/>
    <n v="107.2"/>
    <n v="0"/>
    <n v="0.24"/>
    <n v="0.41600000000000004"/>
    <n v="0.72800000000000009"/>
    <n v="0.75200000000000011"/>
    <n v="0.496"/>
    <n v="9.6000000000000002E-2"/>
    <n v="0.496"/>
    <n v="0.59199999999999997"/>
    <n v="0.47199999999999998"/>
    <n v="0.48"/>
    <n v="0.63200000000000012"/>
    <n v="0.12"/>
    <n v="0.72000000000000008"/>
    <n v="0.68800000000000006"/>
    <n v="0.76000000000000012"/>
    <n v="0.248"/>
    <n v="0.57599999999999996"/>
    <n v="9.6000000000000014"/>
    <n v="0"/>
    <n v="0"/>
    <n v="4.8000000000000007"/>
    <n v="6.4"/>
    <n v="0"/>
    <n v="7.2"/>
    <n v="14.4"/>
    <n v="23.200000000000003"/>
    <n v="20"/>
    <n v="0"/>
    <n v="0.8"/>
    <n v="0"/>
    <n v="37.6"/>
    <n v="11.200000000000001"/>
    <n v="12.8"/>
    <n v="0"/>
    <n v="28.8"/>
    <n v="3.2"/>
    <n v="12.8"/>
    <n v="0"/>
    <n v="26.400000000000002"/>
    <n v="21.6"/>
    <n v="0"/>
    <n v="20.8"/>
    <n v="0"/>
    <n v="1.6"/>
    <n v="1.6"/>
    <n v="9.6000000000000014"/>
    <n v="0"/>
    <n v="35.200000000000003"/>
    <n v="19.200000000000003"/>
    <n v="11.200000000000001"/>
    <n v="0"/>
    <n v="0"/>
    <n v="8.8000000000000007"/>
    <n v="19.200000000000003"/>
    <n v="7.2"/>
    <n v="0.8"/>
    <n v="3.2"/>
    <x v="3"/>
  </r>
  <r>
    <x v="187"/>
    <x v="6"/>
    <x v="5"/>
    <n v="397.6"/>
    <n v="61.599999999999966"/>
    <n v="123.2"/>
    <n v="146.40000000000009"/>
    <n v="66.400000000000006"/>
    <n v="0"/>
    <n v="0.35200000000000004"/>
    <n v="0.4"/>
    <n v="0.14399999999999999"/>
    <n v="0.7360000000000001"/>
    <n v="0.77600000000000002"/>
    <n v="0.2"/>
    <n v="0.52800000000000002"/>
    <n v="0.68"/>
    <n v="0.34400000000000003"/>
    <n v="0.32000000000000006"/>
    <n v="0.48799999999999999"/>
    <n v="0.76000000000000012"/>
    <n v="0.23199999999999998"/>
    <n v="0.25600000000000001"/>
    <n v="0.71200000000000008"/>
    <n v="0.6080000000000001"/>
    <n v="0.12"/>
    <n v="0"/>
    <n v="0"/>
    <n v="36"/>
    <n v="32"/>
    <n v="0"/>
    <n v="0"/>
    <n v="0"/>
    <n v="20"/>
    <n v="12"/>
    <n v="23.200000000000003"/>
    <n v="34.4"/>
    <n v="0"/>
    <n v="21.6"/>
    <n v="18.400000000000002"/>
    <n v="2.4000000000000004"/>
    <n v="0"/>
    <n v="8.8000000000000007"/>
    <n v="0"/>
    <n v="14.4"/>
    <n v="0.8"/>
    <n v="26.400000000000002"/>
    <n v="5.6000000000000005"/>
    <n v="24.000000000000092"/>
    <n v="0"/>
    <n v="29.6"/>
    <n v="3.2"/>
    <n v="0"/>
    <n v="9.6000000000000014"/>
    <n v="20.8"/>
    <n v="27.200000000000003"/>
    <n v="7.2"/>
    <n v="0"/>
    <n v="7.2"/>
    <n v="7.1999999999999549"/>
    <n v="0"/>
    <n v="8"/>
    <n v="20.8"/>
    <n v="0"/>
    <n v="0"/>
    <n v="11.200000000000012"/>
    <x v="3"/>
  </r>
  <r>
    <x v="188"/>
    <x v="6"/>
    <x v="6"/>
    <n v="420"/>
    <n v="81.600000000000009"/>
    <n v="91.200000000000017"/>
    <n v="91.2"/>
    <n v="156"/>
    <n v="0"/>
    <n v="0.22400000000000003"/>
    <n v="0.52"/>
    <n v="0.6160000000000001"/>
    <n v="0.6080000000000001"/>
    <n v="0.78400000000000003"/>
    <n v="0.60000000000000009"/>
    <n v="0.6160000000000001"/>
    <n v="0.47199999999999998"/>
    <n v="0.52800000000000002"/>
    <n v="0.37600000000000006"/>
    <n v="0.62400000000000011"/>
    <n v="0.76800000000000002"/>
    <n v="0.78400000000000003"/>
    <n v="0.64800000000000013"/>
    <n v="0.64800000000000013"/>
    <n v="0.248"/>
    <n v="0.76000000000000012"/>
    <n v="3.2"/>
    <n v="0"/>
    <n v="34.4"/>
    <n v="0"/>
    <n v="4.8000000000000007"/>
    <n v="31.200000000000003"/>
    <n v="15.200000000000001"/>
    <n v="0"/>
    <n v="0"/>
    <n v="2.4000000000000004"/>
    <n v="0"/>
    <n v="35.200000000000003"/>
    <n v="28.8"/>
    <n v="0"/>
    <n v="23.200000000000003"/>
    <n v="1.6"/>
    <n v="24"/>
    <n v="4"/>
    <n v="39.200000000000003"/>
    <n v="0"/>
    <n v="7.2"/>
    <n v="8"/>
    <n v="0"/>
    <n v="22.400000000000002"/>
    <n v="10.4"/>
    <n v="0"/>
    <n v="0"/>
    <n v="5.6000000000000005"/>
    <n v="8.8000000000000007"/>
    <n v="28.8"/>
    <n v="0"/>
    <n v="8"/>
    <n v="1.6"/>
    <n v="8"/>
    <n v="17.600000000000001"/>
    <n v="0"/>
    <n v="7.2"/>
    <n v="39.200000000000003"/>
    <n v="0"/>
    <n v="0"/>
    <x v="3"/>
  </r>
  <r>
    <x v="189"/>
    <x v="6"/>
    <x v="7"/>
    <n v="429.6"/>
    <n v="114.40000000000002"/>
    <n v="154.4"/>
    <n v="112.8"/>
    <n v="48"/>
    <n v="0"/>
    <n v="0.64000000000000012"/>
    <n v="0.68800000000000006"/>
    <n v="0.68"/>
    <n v="0.76000000000000012"/>
    <n v="0.36800000000000005"/>
    <n v="0.496"/>
    <n v="0.59199999999999997"/>
    <n v="0.44000000000000006"/>
    <n v="0.74400000000000011"/>
    <n v="0.55200000000000005"/>
    <n v="0.76000000000000012"/>
    <n v="0.72000000000000008"/>
    <n v="0.64800000000000013"/>
    <n v="0.72000000000000008"/>
    <n v="0.63200000000000012"/>
    <n v="0.30400000000000005"/>
    <n v="0.72000000000000008"/>
    <n v="20.8"/>
    <n v="16"/>
    <n v="0"/>
    <n v="23.200000000000003"/>
    <n v="28.8"/>
    <n v="9.6000000000000014"/>
    <n v="29.6"/>
    <n v="12"/>
    <n v="0.8"/>
    <n v="13.600000000000001"/>
    <n v="0"/>
    <n v="16.8"/>
    <n v="0"/>
    <n v="0"/>
    <n v="3.2"/>
    <n v="0"/>
    <n v="1.6"/>
    <n v="0"/>
    <n v="24"/>
    <n v="2.4000000000000004"/>
    <n v="4"/>
    <n v="0"/>
    <n v="4"/>
    <n v="18.400000000000002"/>
    <n v="16.8"/>
    <n v="32"/>
    <n v="0"/>
    <n v="5.6000000000000005"/>
    <n v="26.400000000000002"/>
    <n v="5.6000000000000005"/>
    <n v="8.8000000000000007"/>
    <n v="10.4"/>
    <n v="19.200000000000003"/>
    <n v="30.400000000000002"/>
    <n v="0"/>
    <n v="2.4000000000000004"/>
    <n v="6.4"/>
    <n v="0"/>
    <n v="33.6"/>
    <n v="3.2"/>
    <x v="3"/>
  </r>
  <r>
    <x v="190"/>
    <x v="6"/>
    <x v="8"/>
    <n v="281.60000000000002"/>
    <n v="58.400000000000006"/>
    <n v="84.800000000000011"/>
    <n v="48.8"/>
    <n v="89.600000000000051"/>
    <n v="0"/>
    <n v="0.78400000000000003"/>
    <n v="0.2"/>
    <n v="0.79200000000000004"/>
    <n v="0.65600000000000014"/>
    <n v="0.65600000000000014"/>
    <n v="0.71200000000000008"/>
    <n v="0.60000000000000009"/>
    <n v="0.52800000000000002"/>
    <n v="0.64000000000000012"/>
    <n v="0.72800000000000009"/>
    <n v="0.58399999999999996"/>
    <n v="0.71200000000000008"/>
    <n v="0.63200000000000012"/>
    <n v="0.28799999999999998"/>
    <n v="0.78400000000000003"/>
    <n v="0.56000000000000005"/>
    <n v="0.60000000000000009"/>
    <n v="0"/>
    <n v="12.8"/>
    <n v="8.8000000000000007"/>
    <n v="0"/>
    <n v="21.6"/>
    <n v="12.8"/>
    <n v="1.6"/>
    <n v="4.8000000000000007"/>
    <n v="0"/>
    <n v="22.400000000000002"/>
    <n v="2.4000000000000004"/>
    <n v="0"/>
    <n v="0"/>
    <n v="18.400000000000002"/>
    <n v="16"/>
    <n v="1.6000000000000456"/>
    <n v="5.6000000000000005"/>
    <n v="4.8000000000000007"/>
    <n v="31.200000000000003"/>
    <n v="12"/>
    <n v="10.4"/>
    <n v="0"/>
    <n v="1.6"/>
    <n v="0"/>
    <n v="8.8000000000000007"/>
    <n v="11.200000000000001"/>
    <n v="0"/>
    <n v="8.8000000000000007"/>
    <n v="0"/>
    <n v="8"/>
    <n v="0"/>
    <n v="24"/>
    <n v="5.6000000000000005"/>
    <n v="0"/>
    <n v="0.8"/>
    <n v="0"/>
    <n v="0"/>
    <n v="14.4"/>
    <n v="13.600000000000001"/>
    <n v="0"/>
    <x v="3"/>
  </r>
  <r>
    <x v="191"/>
    <x v="6"/>
    <x v="9"/>
    <n v="381.6"/>
    <n v="57.6"/>
    <n v="126.4"/>
    <n v="96"/>
    <n v="101.6"/>
    <n v="0"/>
    <n v="0.36000000000000004"/>
    <n v="0.37600000000000006"/>
    <n v="0.4"/>
    <n v="0.72000000000000008"/>
    <n v="0.76800000000000002"/>
    <n v="0.44000000000000006"/>
    <n v="0.69600000000000006"/>
    <n v="0.52800000000000002"/>
    <n v="0.35200000000000004"/>
    <n v="0.46399999999999997"/>
    <n v="0.6080000000000001"/>
    <n v="0.68"/>
    <n v="0.43200000000000005"/>
    <n v="0.65600000000000014"/>
    <n v="0.77600000000000002"/>
    <n v="0.53600000000000003"/>
    <n v="0.32800000000000007"/>
    <n v="8.8000000000000007"/>
    <n v="6.4"/>
    <n v="32"/>
    <n v="11.200000000000001"/>
    <n v="20"/>
    <n v="12"/>
    <n v="18.400000000000002"/>
    <n v="0"/>
    <n v="17.600000000000001"/>
    <n v="0"/>
    <n v="25.6"/>
    <n v="17.600000000000001"/>
    <n v="10.4"/>
    <n v="16"/>
    <n v="9.6000000000000014"/>
    <n v="0"/>
    <n v="6.4"/>
    <n v="4.8000000000000007"/>
    <n v="24.8"/>
    <n v="12"/>
    <n v="8.8000000000000007"/>
    <n v="8"/>
    <n v="0"/>
    <n v="0"/>
    <n v="16.8"/>
    <n v="21.6"/>
    <n v="24"/>
    <n v="16.8"/>
    <n v="0"/>
    <n v="0"/>
    <n v="13.600000000000001"/>
    <n v="0"/>
    <n v="6.4"/>
    <n v="0"/>
    <n v="5.6000000000000005"/>
    <n v="16"/>
    <n v="0"/>
    <n v="6.4"/>
    <n v="0"/>
    <n v="9.6000000000000014"/>
    <x v="3"/>
  </r>
  <r>
    <x v="192"/>
    <x v="6"/>
    <x v="10"/>
    <n v="388.80000000000007"/>
    <n v="98.400000000000034"/>
    <n v="79.200000000000017"/>
    <n v="103.20000000000002"/>
    <n v="108"/>
    <n v="0"/>
    <n v="0.22400000000000003"/>
    <n v="0.6160000000000001"/>
    <n v="0.66400000000000015"/>
    <n v="0.63200000000000012"/>
    <n v="0.38400000000000001"/>
    <n v="0.34400000000000003"/>
    <n v="0.64000000000000012"/>
    <n v="0.48799999999999999"/>
    <n v="0.58399999999999996"/>
    <n v="0.59199999999999997"/>
    <n v="0.56799999999999995"/>
    <n v="0.76800000000000002"/>
    <n v="0.31200000000000006"/>
    <n v="0.27200000000000002"/>
    <n v="0.12"/>
    <n v="0.69600000000000006"/>
    <n v="0.7360000000000001"/>
    <n v="1.6"/>
    <n v="13.600000000000001"/>
    <n v="16"/>
    <n v="0"/>
    <n v="10.4"/>
    <n v="23.200000000000003"/>
    <n v="3.2"/>
    <n v="0"/>
    <n v="8.8000000000000007"/>
    <n v="2.4000000000000004"/>
    <n v="26.400000000000002"/>
    <n v="3.2"/>
    <n v="24"/>
    <n v="0"/>
    <n v="12"/>
    <n v="5.6000000000000005"/>
    <n v="16.8"/>
    <n v="0"/>
    <n v="12"/>
    <n v="34.4"/>
    <n v="2.4000000000000004"/>
    <n v="16"/>
    <n v="8.8000000000000007"/>
    <n v="15.200000000000001"/>
    <n v="0"/>
    <n v="8"/>
    <n v="8.8000000000000007"/>
    <n v="26.400000000000002"/>
    <n v="0"/>
    <n v="17.600000000000001"/>
    <n v="8"/>
    <n v="4"/>
    <n v="28"/>
    <n v="16"/>
    <n v="10.4"/>
    <n v="15.200000000000001"/>
    <n v="0"/>
    <n v="6.4"/>
    <n v="0"/>
    <n v="10.400000000000023"/>
    <x v="3"/>
  </r>
  <r>
    <x v="193"/>
    <x v="6"/>
    <x v="11"/>
    <n v="457.6"/>
    <n v="91.199999999999989"/>
    <n v="126.4"/>
    <n v="136"/>
    <n v="104.00000000000001"/>
    <n v="0"/>
    <n v="0.56000000000000005"/>
    <n v="0.69600000000000006"/>
    <n v="0.59199999999999997"/>
    <n v="0.71200000000000008"/>
    <n v="0.16800000000000001"/>
    <n v="0.65600000000000014"/>
    <n v="0.62400000000000011"/>
    <n v="0.6160000000000001"/>
    <n v="0.6080000000000001"/>
    <n v="0.52"/>
    <n v="0.55200000000000005"/>
    <n v="0.47199999999999998"/>
    <n v="0.4"/>
    <n v="0.44800000000000006"/>
    <n v="0.8"/>
    <n v="0.8"/>
    <n v="0.45600000000000007"/>
    <n v="13.600000000000001"/>
    <n v="7.2"/>
    <n v="19.200000000000003"/>
    <n v="12.8"/>
    <n v="24.8"/>
    <n v="11.200000000000001"/>
    <n v="6.4"/>
    <n v="5.6000000000000005"/>
    <n v="0"/>
    <n v="25.6"/>
    <n v="0"/>
    <n v="23.200000000000003"/>
    <n v="20"/>
    <n v="3.2"/>
    <n v="12.8"/>
    <n v="17.600000000000001"/>
    <n v="0"/>
    <n v="22.400000000000002"/>
    <n v="0"/>
    <n v="4.8000000000000007"/>
    <n v="0"/>
    <n v="0"/>
    <n v="0"/>
    <n v="32.800000000000004"/>
    <n v="18.400000000000002"/>
    <n v="0"/>
    <n v="15.200000000000001"/>
    <n v="7.2"/>
    <n v="26.400000000000002"/>
    <n v="36"/>
    <n v="4.8000000000000007"/>
    <n v="8.8000000000000007"/>
    <n v="1.6"/>
    <n v="4"/>
    <n v="7.2"/>
    <n v="1.6"/>
    <n v="24"/>
    <n v="8"/>
    <n v="21.6"/>
    <n v="9.6000000000000014"/>
    <x v="3"/>
  </r>
  <r>
    <x v="194"/>
    <x v="6"/>
    <x v="12"/>
    <n v="312.80000000000007"/>
    <n v="108"/>
    <n v="85.60000000000008"/>
    <n v="71.2"/>
    <n v="48.000000000000007"/>
    <n v="0"/>
    <n v="0.35200000000000004"/>
    <n v="0.56799999999999995"/>
    <n v="0.29599999999999999"/>
    <n v="0.66400000000000015"/>
    <n v="0.64000000000000012"/>
    <n v="0.56799999999999995"/>
    <n v="0.53600000000000003"/>
    <n v="8.0000000000000016E-2"/>
    <n v="0.74400000000000011"/>
    <n v="0.496"/>
    <n v="0.78400000000000003"/>
    <n v="0.63200000000000012"/>
    <n v="0.77600000000000002"/>
    <n v="0.58399999999999996"/>
    <n v="0.76000000000000012"/>
    <n v="0.67200000000000004"/>
    <n v="0.32800000000000007"/>
    <n v="1.6"/>
    <n v="6.4"/>
    <n v="0"/>
    <n v="21.6"/>
    <n v="4.8000000000000913"/>
    <n v="12.8"/>
    <n v="0"/>
    <n v="8.8000000000000007"/>
    <n v="29.6"/>
    <n v="0"/>
    <n v="3.2"/>
    <n v="1.6"/>
    <n v="0"/>
    <n v="5.6000000000000005"/>
    <n v="0"/>
    <n v="0.8"/>
    <n v="12.8"/>
    <n v="8"/>
    <n v="19.200000000000003"/>
    <n v="0"/>
    <n v="15.200000000000001"/>
    <n v="4.8000000000000007"/>
    <n v="13.600000000000001"/>
    <n v="9.6000000000000014"/>
    <n v="0"/>
    <n v="27.200000000000003"/>
    <n v="0.8"/>
    <n v="0"/>
    <n v="0"/>
    <n v="0"/>
    <n v="16"/>
    <n v="8"/>
    <n v="20.8"/>
    <n v="0"/>
    <n v="8"/>
    <n v="24"/>
    <n v="24.8"/>
    <n v="0"/>
    <n v="3.2"/>
    <n v="3.2"/>
    <x v="3"/>
  </r>
  <r>
    <x v="195"/>
    <x v="6"/>
    <x v="13"/>
    <n v="481.60000000000008"/>
    <n v="228.8"/>
    <n v="75.199999999999989"/>
    <n v="93.600000000000009"/>
    <n v="84.000000000000071"/>
    <n v="0"/>
    <n v="0.76800000000000002"/>
    <n v="0.56000000000000005"/>
    <n v="0.60000000000000009"/>
    <n v="0.68800000000000006"/>
    <n v="0.76000000000000012"/>
    <n v="0.68"/>
    <n v="0.20800000000000002"/>
    <n v="9.6000000000000002E-2"/>
    <n v="0.35200000000000004"/>
    <n v="0.33600000000000002"/>
    <n v="0.71200000000000008"/>
    <n v="0.72800000000000009"/>
    <n v="0.32000000000000006"/>
    <n v="0.32800000000000007"/>
    <n v="0.79200000000000004"/>
    <n v="0.63200000000000012"/>
    <n v="0.28799999999999998"/>
    <n v="0"/>
    <n v="7.2"/>
    <n v="9.6000000000000014"/>
    <n v="0"/>
    <n v="1.6"/>
    <n v="3.2"/>
    <n v="7.2"/>
    <n v="32"/>
    <n v="8.8000000000000007"/>
    <n v="5.6000000000000005"/>
    <n v="16"/>
    <n v="0"/>
    <n v="38.400000000000006"/>
    <n v="4"/>
    <n v="8"/>
    <n v="11.200000000000045"/>
    <n v="10.4"/>
    <n v="2.4000000000000004"/>
    <n v="3.2"/>
    <n v="6.4"/>
    <n v="5.6000000000000005"/>
    <n v="24.8"/>
    <n v="0"/>
    <n v="0"/>
    <n v="12"/>
    <n v="4"/>
    <n v="24"/>
    <n v="5.6000000000000005"/>
    <n v="10.4"/>
    <n v="7.2"/>
    <n v="28.8"/>
    <n v="26.400000000000002"/>
    <n v="41.6"/>
    <n v="0.8"/>
    <n v="16"/>
    <n v="37.6"/>
    <n v="36"/>
    <n v="33.6"/>
    <n v="3.2"/>
    <n v="4.8000000000000007"/>
    <x v="3"/>
  </r>
  <r>
    <x v="196"/>
    <x v="6"/>
    <x v="14"/>
    <n v="384.8"/>
    <n v="91.199999999999989"/>
    <n v="138.4"/>
    <n v="86.4"/>
    <n v="68.800000000000011"/>
    <n v="0"/>
    <n v="0.44000000000000006"/>
    <n v="0.64800000000000013"/>
    <n v="0.74400000000000011"/>
    <n v="0.77600000000000002"/>
    <n v="0.30400000000000005"/>
    <n v="0.53600000000000003"/>
    <n v="0.42400000000000004"/>
    <n v="0.56000000000000005"/>
    <n v="0.68"/>
    <n v="0.51200000000000001"/>
    <n v="0.60000000000000009"/>
    <n v="0.12"/>
    <n v="0.78400000000000003"/>
    <n v="0.74400000000000011"/>
    <n v="0.33600000000000002"/>
    <n v="0.30400000000000005"/>
    <n v="0.33600000000000002"/>
    <n v="30.400000000000002"/>
    <n v="5.6000000000000005"/>
    <n v="21.6"/>
    <n v="19.200000000000003"/>
    <n v="0"/>
    <n v="0"/>
    <n v="24"/>
    <n v="9.6000000000000014"/>
    <n v="0"/>
    <n v="28"/>
    <n v="16.8"/>
    <n v="1.6"/>
    <n v="39.200000000000003"/>
    <n v="0"/>
    <n v="4.8000000000000007"/>
    <n v="0"/>
    <n v="7.2"/>
    <n v="1.6"/>
    <n v="14.4"/>
    <n v="0"/>
    <n v="9.6000000000000014"/>
    <n v="8.8000000000000007"/>
    <n v="15.200000000000001"/>
    <n v="6.4"/>
    <n v="8"/>
    <n v="7.2"/>
    <n v="0.8"/>
    <n v="18.400000000000002"/>
    <n v="8.8000000000000007"/>
    <n v="3.2"/>
    <n v="3.2"/>
    <n v="8.8000000000000007"/>
    <n v="15.200000000000001"/>
    <n v="12"/>
    <n v="0.8"/>
    <n v="16.8"/>
    <n v="0.8"/>
    <n v="24.8"/>
    <n v="8.8000000000000007"/>
    <n v="0"/>
    <x v="3"/>
  </r>
  <r>
    <x v="197"/>
    <x v="6"/>
    <x v="15"/>
    <n v="332.00000000000006"/>
    <n v="61.6"/>
    <n v="116"/>
    <n v="55.200000000000088"/>
    <n v="99.199999999999989"/>
    <n v="0"/>
    <n v="0.72000000000000008"/>
    <n v="0.22400000000000003"/>
    <n v="0.44000000000000006"/>
    <n v="0.77600000000000002"/>
    <n v="0.72800000000000009"/>
    <n v="0.76000000000000012"/>
    <n v="0.60000000000000009"/>
    <n v="0.76800000000000002"/>
    <n v="0.4"/>
    <n v="0.45600000000000007"/>
    <n v="0.56799999999999995"/>
    <n v="0.76800000000000002"/>
    <n v="0.75200000000000011"/>
    <n v="0.63200000000000012"/>
    <n v="0.7360000000000001"/>
    <n v="0.48"/>
    <n v="0.62400000000000011"/>
    <n v="0"/>
    <n v="10.4"/>
    <n v="21.6"/>
    <n v="1.6"/>
    <n v="27.200000000000003"/>
    <n v="12.8"/>
    <n v="8.8000000000000007"/>
    <n v="28.8"/>
    <n v="4.8000000000000007"/>
    <n v="0"/>
    <n v="17.600000000000001"/>
    <n v="3.2"/>
    <n v="10.4"/>
    <n v="10.4"/>
    <n v="2.4000000000000004"/>
    <n v="0"/>
    <n v="10.4"/>
    <n v="2.4000000000000004"/>
    <n v="18.400000000000002"/>
    <n v="41.6"/>
    <n v="4"/>
    <n v="0"/>
    <n v="5.6000000000000911"/>
    <n v="0"/>
    <n v="2.4000000000000004"/>
    <n v="0"/>
    <n v="0"/>
    <n v="0"/>
    <n v="26.400000000000002"/>
    <n v="16.8"/>
    <n v="12"/>
    <n v="0.8"/>
    <n v="0"/>
    <n v="0"/>
    <n v="4.8000000000000007"/>
    <n v="9.6000000000000014"/>
    <n v="2.4000000000000004"/>
    <n v="4"/>
    <n v="13.600000000000001"/>
    <n v="14.4"/>
    <x v="3"/>
  </r>
  <r>
    <x v="198"/>
    <x v="6"/>
    <x v="16"/>
    <n v="513.59999999999991"/>
    <n v="129.6"/>
    <n v="144.80000000000001"/>
    <n v="158.39999999999998"/>
    <n v="80.800000000000011"/>
    <n v="0"/>
    <n v="0.7360000000000001"/>
    <n v="0.28799999999999998"/>
    <n v="0.36800000000000005"/>
    <n v="0.20800000000000002"/>
    <n v="0.75200000000000011"/>
    <n v="0.52"/>
    <n v="0.48"/>
    <n v="0.47199999999999998"/>
    <n v="0.68800000000000006"/>
    <n v="0.6080000000000001"/>
    <n v="0.74400000000000011"/>
    <n v="0.79200000000000004"/>
    <n v="0.76800000000000002"/>
    <n v="0.78400000000000003"/>
    <n v="0.41600000000000004"/>
    <n v="0.24"/>
    <n v="0.62400000000000011"/>
    <n v="6.4"/>
    <n v="26.400000000000002"/>
    <n v="0"/>
    <n v="38.400000000000006"/>
    <n v="0"/>
    <n v="0"/>
    <n v="40"/>
    <n v="10.4"/>
    <n v="0"/>
    <n v="23.200000000000003"/>
    <n v="19.200000000000003"/>
    <n v="8.8000000000000007"/>
    <n v="13.600000000000001"/>
    <n v="4"/>
    <n v="13.600000000000001"/>
    <n v="15.200000000000001"/>
    <n v="0"/>
    <n v="0"/>
    <n v="16"/>
    <n v="9.6000000000000014"/>
    <n v="33.6"/>
    <n v="0"/>
    <n v="7.2"/>
    <n v="16"/>
    <n v="16"/>
    <n v="17.600000000000001"/>
    <n v="12.8"/>
    <n v="36.800000000000004"/>
    <n v="15.200000000000001"/>
    <n v="3.2"/>
    <n v="8"/>
    <n v="12.8"/>
    <n v="27.200000000000003"/>
    <n v="17.600000000000001"/>
    <n v="20.8"/>
    <n v="24.8"/>
    <n v="8"/>
    <n v="10.4"/>
    <n v="0"/>
    <n v="0"/>
    <x v="3"/>
  </r>
  <r>
    <x v="199"/>
    <x v="6"/>
    <x v="17"/>
    <n v="448.80000000000007"/>
    <n v="96.800000000000011"/>
    <n v="158.4"/>
    <n v="119.20000000000002"/>
    <n v="74.400000000000048"/>
    <n v="0"/>
    <n v="0.4"/>
    <n v="0.68"/>
    <n v="0.51200000000000001"/>
    <n v="0.64000000000000012"/>
    <n v="0.72800000000000009"/>
    <n v="0.39200000000000002"/>
    <n v="0.45600000000000007"/>
    <n v="0.77600000000000002"/>
    <n v="0.56000000000000005"/>
    <n v="0.68"/>
    <n v="0.56000000000000005"/>
    <n v="0.32800000000000007"/>
    <n v="0.44000000000000006"/>
    <n v="0.54400000000000004"/>
    <n v="0.68800000000000006"/>
    <n v="0.46399999999999997"/>
    <n v="0.39200000000000002"/>
    <n v="3.2"/>
    <n v="0"/>
    <n v="1.6"/>
    <n v="0"/>
    <n v="40"/>
    <n v="25.6"/>
    <n v="8.8000000000000007"/>
    <n v="6.4"/>
    <n v="40"/>
    <n v="32.800000000000004"/>
    <n v="0"/>
    <n v="4"/>
    <n v="4"/>
    <n v="12.8"/>
    <n v="10.400000000000047"/>
    <n v="10.4"/>
    <n v="0"/>
    <n v="25.6"/>
    <n v="7.2"/>
    <n v="0"/>
    <n v="8"/>
    <n v="14.4"/>
    <n v="0"/>
    <n v="34.4"/>
    <n v="11.200000000000001"/>
    <n v="19.200000000000003"/>
    <n v="0"/>
    <n v="0"/>
    <n v="14.4"/>
    <n v="17.600000000000001"/>
    <n v="8.8000000000000007"/>
    <n v="24.8"/>
    <n v="20"/>
    <n v="20.8"/>
    <n v="0"/>
    <n v="0"/>
    <n v="0"/>
    <n v="4"/>
    <n v="11.200000000000001"/>
    <n v="7.2"/>
    <x v="3"/>
  </r>
  <r>
    <x v="200"/>
    <x v="6"/>
    <x v="18"/>
    <n v="430.4"/>
    <n v="131.19999999999999"/>
    <n v="136.80000000000001"/>
    <n v="62.400000000000006"/>
    <n v="100.00000000000001"/>
    <n v="0"/>
    <n v="0.15200000000000002"/>
    <n v="0.56000000000000005"/>
    <n v="0.59199999999999997"/>
    <n v="0.72000000000000008"/>
    <n v="0.66400000000000015"/>
    <n v="0.33600000000000002"/>
    <n v="0.6160000000000001"/>
    <n v="0.32000000000000006"/>
    <n v="0.48"/>
    <n v="8.0000000000000016E-2"/>
    <n v="0.74400000000000011"/>
    <n v="0.7360000000000001"/>
    <n v="0.59199999999999997"/>
    <n v="0.32000000000000006"/>
    <n v="0.72000000000000008"/>
    <n v="0.51200000000000001"/>
    <n v="0.31200000000000006"/>
    <n v="0"/>
    <n v="7.2"/>
    <n v="0"/>
    <n v="14.4"/>
    <n v="20.8"/>
    <n v="43.2"/>
    <n v="16.8"/>
    <n v="0"/>
    <n v="6.4"/>
    <n v="28"/>
    <n v="5.6000000000000005"/>
    <n v="36.800000000000004"/>
    <n v="0"/>
    <n v="15.200000000000001"/>
    <n v="35.200000000000003"/>
    <n v="4.8000000000000007"/>
    <n v="0"/>
    <n v="2.4000000000000004"/>
    <n v="1.6"/>
    <n v="4"/>
    <n v="0"/>
    <n v="14.4"/>
    <n v="4.8000000000000007"/>
    <n v="3.2"/>
    <n v="1.6"/>
    <n v="0"/>
    <n v="0"/>
    <n v="26.400000000000002"/>
    <n v="4.8000000000000007"/>
    <n v="7.2"/>
    <n v="0"/>
    <n v="13.600000000000001"/>
    <n v="14.4"/>
    <n v="5.6000000000000005"/>
    <n v="12"/>
    <n v="15.200000000000001"/>
    <n v="23.200000000000003"/>
    <n v="30.400000000000002"/>
    <n v="8.8000000000000007"/>
    <n v="8"/>
    <x v="3"/>
  </r>
  <r>
    <x v="201"/>
    <x v="6"/>
    <x v="19"/>
    <n v="387.2"/>
    <n v="80.8"/>
    <n v="113.60000000000001"/>
    <n v="96.8"/>
    <n v="96"/>
    <n v="0"/>
    <n v="0.2"/>
    <n v="0.54400000000000004"/>
    <n v="0.40800000000000003"/>
    <n v="0.57599999999999996"/>
    <n v="0.62400000000000011"/>
    <n v="0.56799999999999995"/>
    <n v="0.45600000000000007"/>
    <n v="0.60000000000000009"/>
    <n v="0.56000000000000005"/>
    <n v="0.16800000000000001"/>
    <n v="0.69600000000000006"/>
    <n v="0.51200000000000001"/>
    <n v="0.31200000000000006"/>
    <n v="0.76800000000000002"/>
    <n v="0.74400000000000011"/>
    <n v="0.53600000000000003"/>
    <n v="0.34400000000000003"/>
    <n v="0"/>
    <n v="12.8"/>
    <n v="0"/>
    <n v="26.400000000000002"/>
    <n v="16.8"/>
    <n v="22.400000000000002"/>
    <n v="0"/>
    <n v="35.200000000000003"/>
    <n v="0"/>
    <n v="0"/>
    <n v="3.2"/>
    <n v="0"/>
    <n v="18.400000000000002"/>
    <n v="0"/>
    <n v="0"/>
    <n v="12"/>
    <n v="3.2"/>
    <n v="17.600000000000001"/>
    <n v="24"/>
    <n v="20.8"/>
    <n v="0"/>
    <n v="29.6"/>
    <n v="7.2"/>
    <n v="2.4000000000000004"/>
    <n v="20.8"/>
    <n v="4.8000000000000007"/>
    <n v="0"/>
    <n v="24.8"/>
    <n v="7.2"/>
    <n v="0"/>
    <n v="0"/>
    <n v="2.4000000000000004"/>
    <n v="0"/>
    <n v="37.6"/>
    <n v="24"/>
    <n v="0.8"/>
    <n v="3.2"/>
    <n v="0"/>
    <n v="12.8"/>
    <n v="0"/>
    <x v="3"/>
  </r>
  <r>
    <x v="202"/>
    <x v="6"/>
    <x v="20"/>
    <n v="404.80000000000007"/>
    <n v="80"/>
    <n v="92"/>
    <n v="79.200000000000017"/>
    <n v="153.60000000000002"/>
    <n v="0"/>
    <n v="0.65600000000000014"/>
    <n v="0.57599999999999996"/>
    <n v="0.17600000000000002"/>
    <n v="0.15200000000000002"/>
    <n v="0.45600000000000007"/>
    <n v="0.72800000000000009"/>
    <n v="0.47199999999999998"/>
    <n v="0.59199999999999997"/>
    <n v="0.60000000000000009"/>
    <n v="0.7360000000000001"/>
    <n v="0.41600000000000004"/>
    <n v="0.33600000000000002"/>
    <n v="0.496"/>
    <n v="0.56000000000000005"/>
    <n v="0.44800000000000006"/>
    <n v="0.28799999999999998"/>
    <n v="0.68800000000000006"/>
    <n v="0"/>
    <n v="26.400000000000002"/>
    <n v="21.6"/>
    <n v="8.8000000000000007"/>
    <n v="7.2"/>
    <n v="0"/>
    <n v="0"/>
    <n v="4"/>
    <n v="18.400000000000002"/>
    <n v="5.6000000000000005"/>
    <n v="0"/>
    <n v="0"/>
    <n v="25.6"/>
    <n v="8.8000000000000007"/>
    <n v="15.200000000000001"/>
    <n v="13.600000000000001"/>
    <n v="29.6"/>
    <n v="16.8"/>
    <n v="15.200000000000001"/>
    <n v="28.8"/>
    <n v="16.8"/>
    <n v="20"/>
    <n v="0"/>
    <n v="22.400000000000002"/>
    <n v="0"/>
    <n v="9.6000000000000014"/>
    <n v="0"/>
    <n v="0.8"/>
    <n v="2.4000000000000004"/>
    <n v="7.2"/>
    <n v="29.6"/>
    <n v="24.8"/>
    <n v="0"/>
    <n v="0"/>
    <n v="0"/>
    <n v="0"/>
    <n v="2.4000000000000004"/>
    <n v="3.2"/>
    <n v="10.4"/>
    <n v="9.6000000000000014"/>
    <x v="3"/>
  </r>
  <r>
    <x v="203"/>
    <x v="6"/>
    <x v="21"/>
    <n v="498.40000000000003"/>
    <n v="120.80000000000001"/>
    <n v="92.800000000000011"/>
    <n v="176.8"/>
    <n v="108.00000000000001"/>
    <n v="0"/>
    <n v="0.33600000000000002"/>
    <n v="0.72000000000000008"/>
    <n v="0.58399999999999996"/>
    <n v="0.72800000000000009"/>
    <n v="0.52800000000000002"/>
    <n v="0.76800000000000002"/>
    <n v="0.38400000000000001"/>
    <n v="0.2"/>
    <n v="0.57599999999999996"/>
    <n v="0.33600000000000002"/>
    <n v="0.66400000000000015"/>
    <n v="0.56799999999999995"/>
    <n v="0.72800000000000009"/>
    <n v="0.31200000000000006"/>
    <n v="0.72800000000000009"/>
    <n v="0.72000000000000008"/>
    <n v="0.69600000000000006"/>
    <n v="6.4"/>
    <n v="19.200000000000003"/>
    <n v="0"/>
    <n v="0"/>
    <n v="5.6000000000000005"/>
    <n v="1.6"/>
    <n v="21.6"/>
    <n v="34.4"/>
    <n v="2.4000000000000004"/>
    <n v="1.6"/>
    <n v="27.200000000000003"/>
    <n v="5.6000000000000005"/>
    <n v="13.600000000000001"/>
    <n v="12"/>
    <n v="23.200000000000003"/>
    <n v="12"/>
    <n v="19.200000000000003"/>
    <n v="21.6"/>
    <n v="0.8"/>
    <n v="0"/>
    <n v="5.6000000000000005"/>
    <n v="27.200000000000003"/>
    <n v="12.8"/>
    <n v="44"/>
    <n v="16.8"/>
    <n v="7.2"/>
    <n v="24.8"/>
    <n v="18.400000000000002"/>
    <n v="8"/>
    <n v="12"/>
    <n v="1.6"/>
    <n v="0"/>
    <n v="21.6"/>
    <n v="1.6"/>
    <n v="35.200000000000003"/>
    <n v="22.400000000000002"/>
    <n v="10.4"/>
    <n v="0"/>
    <n v="16.8"/>
    <n v="11.200000000000001"/>
    <x v="3"/>
  </r>
  <r>
    <x v="204"/>
    <x v="6"/>
    <x v="22"/>
    <n v="362.40000000000015"/>
    <n v="62.400000000000006"/>
    <n v="127.20000000000002"/>
    <n v="91.200000000000017"/>
    <n v="81.600000000000094"/>
    <n v="0"/>
    <n v="0.32000000000000006"/>
    <n v="0.67200000000000004"/>
    <n v="0.56799999999999995"/>
    <n v="0.67200000000000004"/>
    <n v="0.72000000000000008"/>
    <n v="0.55200000000000005"/>
    <n v="0.54400000000000004"/>
    <n v="0.55200000000000005"/>
    <n v="0.60000000000000009"/>
    <n v="0.58399999999999996"/>
    <n v="0.62400000000000011"/>
    <n v="0.56000000000000005"/>
    <n v="0.76000000000000012"/>
    <n v="0.32000000000000006"/>
    <n v="0.59199999999999997"/>
    <n v="0.64000000000000012"/>
    <n v="0.51200000000000001"/>
    <n v="36.800000000000004"/>
    <n v="5.6000000000000005"/>
    <n v="3.2"/>
    <n v="10.4"/>
    <n v="0"/>
    <n v="5.6000000000000005"/>
    <n v="6.4"/>
    <n v="23.200000000000003"/>
    <n v="8"/>
    <n v="28"/>
    <n v="5.6000000000000005"/>
    <n v="2.4000000000000004"/>
    <n v="12.8"/>
    <n v="5.6000000000000005"/>
    <n v="16.8"/>
    <n v="34.4"/>
    <n v="7.2000000000000917"/>
    <n v="0"/>
    <n v="0"/>
    <n v="2.4000000000000004"/>
    <n v="0"/>
    <n v="1.6"/>
    <n v="20.8"/>
    <n v="0"/>
    <n v="1.6"/>
    <n v="0"/>
    <n v="14.4"/>
    <n v="11.200000000000001"/>
    <n v="22.400000000000002"/>
    <n v="19.200000000000003"/>
    <n v="2.4000000000000004"/>
    <n v="4.8000000000000007"/>
    <n v="11.200000000000001"/>
    <n v="7.2"/>
    <n v="0"/>
    <n v="4"/>
    <n v="0"/>
    <n v="10.4"/>
    <n v="22.400000000000002"/>
    <n v="0"/>
    <x v="3"/>
  </r>
  <r>
    <x v="205"/>
    <x v="6"/>
    <x v="23"/>
    <n v="343.2000000000001"/>
    <n v="155.2000000000001"/>
    <n v="86.399999999999991"/>
    <n v="53.6"/>
    <n v="48"/>
    <n v="0"/>
    <n v="0.4"/>
    <n v="0.44800000000000006"/>
    <n v="0.66400000000000015"/>
    <n v="0.64000000000000012"/>
    <n v="0.65600000000000014"/>
    <n v="0.7360000000000001"/>
    <n v="0.36800000000000005"/>
    <n v="0.62400000000000011"/>
    <n v="0.55200000000000005"/>
    <n v="0.59199999999999997"/>
    <n v="0.78400000000000003"/>
    <n v="0.76000000000000012"/>
    <n v="0.55200000000000005"/>
    <n v="0.63200000000000012"/>
    <n v="0.35200000000000004"/>
    <n v="0.76800000000000002"/>
    <n v="0.65600000000000014"/>
    <n v="10.4"/>
    <n v="0"/>
    <n v="16"/>
    <n v="27.200000000000003"/>
    <n v="20"/>
    <n v="4"/>
    <n v="5.6000000000000005"/>
    <n v="2.4000000000000004"/>
    <n v="0.8"/>
    <n v="0"/>
    <n v="4"/>
    <n v="0"/>
    <n v="0"/>
    <n v="16.8"/>
    <n v="3.2"/>
    <n v="8"/>
    <n v="0"/>
    <n v="20"/>
    <n v="0"/>
    <n v="0"/>
    <n v="0.8"/>
    <n v="4.8000000000000007"/>
    <n v="0"/>
    <n v="2.4000000000000004"/>
    <n v="9.6000000000000014"/>
    <n v="0.8"/>
    <n v="20.8"/>
    <n v="0"/>
    <n v="14.4"/>
    <n v="0"/>
    <n v="12.000000000000092"/>
    <n v="21.6"/>
    <n v="16.8"/>
    <n v="30.400000000000002"/>
    <n v="12"/>
    <n v="0"/>
    <n v="6.4"/>
    <n v="6.4"/>
    <n v="18.400000000000002"/>
    <n v="31.200000000000003"/>
    <x v="3"/>
  </r>
  <r>
    <x v="206"/>
    <x v="6"/>
    <x v="24"/>
    <n v="524"/>
    <n v="176.00000000000003"/>
    <n v="172"/>
    <n v="101.6"/>
    <n v="74.399999999999991"/>
    <n v="0"/>
    <n v="0.16000000000000003"/>
    <n v="0.64800000000000013"/>
    <n v="0.70400000000000007"/>
    <n v="0.64000000000000012"/>
    <n v="0.76000000000000012"/>
    <n v="0.53600000000000003"/>
    <n v="0.71200000000000008"/>
    <n v="0.46399999999999997"/>
    <n v="0.75200000000000011"/>
    <n v="0.47199999999999998"/>
    <n v="0.496"/>
    <n v="0.57599999999999996"/>
    <n v="0.47199999999999998"/>
    <n v="0.33600000000000002"/>
    <n v="0.74400000000000011"/>
    <n v="0.44800000000000006"/>
    <n v="0.62400000000000011"/>
    <n v="31.200000000000003"/>
    <n v="20.8"/>
    <n v="9.6000000000000014"/>
    <n v="0"/>
    <n v="23.200000000000003"/>
    <n v="5.6000000000000005"/>
    <n v="20.8"/>
    <n v="14.4"/>
    <n v="40.800000000000004"/>
    <n v="5.6000000000000005"/>
    <n v="6.4"/>
    <n v="0"/>
    <n v="14.4"/>
    <n v="0"/>
    <n v="21.6"/>
    <n v="12"/>
    <n v="20.8"/>
    <n v="5.6000000000000005"/>
    <n v="0"/>
    <n v="0"/>
    <n v="14.4"/>
    <n v="15.200000000000001"/>
    <n v="20.8"/>
    <n v="28.8"/>
    <n v="0"/>
    <n v="8.8000000000000007"/>
    <n v="0"/>
    <n v="4.8000000000000007"/>
    <n v="0"/>
    <n v="8.8000000000000007"/>
    <n v="0"/>
    <n v="0"/>
    <n v="29.6"/>
    <n v="40.800000000000004"/>
    <n v="0"/>
    <n v="32"/>
    <n v="38.400000000000006"/>
    <n v="4.8000000000000007"/>
    <n v="13.600000000000001"/>
    <n v="16.8"/>
    <x v="3"/>
  </r>
  <r>
    <x v="207"/>
    <x v="6"/>
    <x v="25"/>
    <n v="391.19999999999993"/>
    <n v="120.00000000000001"/>
    <n v="156.7999999999999"/>
    <n v="41.6"/>
    <n v="72.800000000000011"/>
    <n v="0"/>
    <n v="0.7360000000000001"/>
    <n v="0.47199999999999998"/>
    <n v="0.44000000000000006"/>
    <n v="0.70400000000000007"/>
    <n v="0.78400000000000003"/>
    <n v="0.54400000000000004"/>
    <n v="0.56799999999999995"/>
    <n v="0.58399999999999996"/>
    <n v="0.58399999999999996"/>
    <n v="0.52"/>
    <n v="0.52"/>
    <n v="0.69600000000000006"/>
    <n v="0.79200000000000004"/>
    <n v="0.72800000000000009"/>
    <n v="0.79200000000000004"/>
    <n v="0.6160000000000001"/>
    <n v="0.52"/>
    <n v="25.6"/>
    <n v="20.8"/>
    <n v="4"/>
    <n v="28.8"/>
    <n v="36.800000000000004"/>
    <n v="0"/>
    <n v="0"/>
    <n v="21.6"/>
    <n v="0"/>
    <n v="19.19999999999991"/>
    <n v="0"/>
    <n v="0"/>
    <n v="12"/>
    <n v="0"/>
    <n v="18.400000000000002"/>
    <n v="26.400000000000002"/>
    <n v="0.8"/>
    <n v="0"/>
    <n v="12.8"/>
    <n v="2.4000000000000004"/>
    <n v="4"/>
    <n v="0"/>
    <n v="12"/>
    <n v="0"/>
    <n v="0"/>
    <n v="4"/>
    <n v="6.4"/>
    <n v="8.8000000000000007"/>
    <n v="0"/>
    <n v="6.4"/>
    <n v="12"/>
    <n v="20.8"/>
    <n v="2.4000000000000004"/>
    <n v="0"/>
    <n v="22.400000000000002"/>
    <n v="10.4"/>
    <n v="16.8"/>
    <n v="10.4"/>
    <n v="17.600000000000001"/>
    <n v="7.2"/>
    <x v="3"/>
  </r>
  <r>
    <x v="208"/>
    <x v="6"/>
    <x v="26"/>
    <n v="375.20000000000016"/>
    <n v="150.4"/>
    <n v="39.200000000000095"/>
    <n v="76"/>
    <n v="109.6"/>
    <n v="0"/>
    <n v="0.12"/>
    <n v="0.4"/>
    <n v="0.66400000000000015"/>
    <n v="0.64000000000000012"/>
    <n v="0.47199999999999998"/>
    <n v="0.504"/>
    <n v="0.58399999999999996"/>
    <n v="0.51200000000000001"/>
    <n v="0.56000000000000005"/>
    <n v="0.71200000000000008"/>
    <n v="0.75200000000000011"/>
    <n v="0.23199999999999998"/>
    <n v="0.75200000000000011"/>
    <n v="0.75200000000000011"/>
    <n v="0.74400000000000011"/>
    <n v="0.60000000000000009"/>
    <n v="0.6080000000000001"/>
    <n v="0"/>
    <n v="4.8000000000000007"/>
    <n v="0"/>
    <n v="9.0949470177292829E-14"/>
    <n v="0"/>
    <n v="0"/>
    <n v="0"/>
    <n v="8.8000000000000007"/>
    <n v="25.6"/>
    <n v="0"/>
    <n v="5.6000000000000005"/>
    <n v="6.4"/>
    <n v="23.200000000000003"/>
    <n v="0"/>
    <n v="7.2"/>
    <n v="39.200000000000003"/>
    <n v="12"/>
    <n v="9.6000000000000014"/>
    <n v="5.6000000000000005"/>
    <n v="6.4"/>
    <n v="12.8"/>
    <n v="0"/>
    <n v="37.6"/>
    <n v="0"/>
    <n v="0"/>
    <n v="0"/>
    <n v="0"/>
    <n v="4"/>
    <n v="17.600000000000001"/>
    <n v="4"/>
    <n v="3.2"/>
    <n v="0"/>
    <n v="9.6000000000000014"/>
    <n v="5.6000000000000005"/>
    <n v="24.8"/>
    <n v="19.200000000000003"/>
    <n v="19.200000000000003"/>
    <n v="28.8"/>
    <n v="30.400000000000002"/>
    <n v="9.6000000000000014"/>
    <x v="3"/>
  </r>
  <r>
    <x v="209"/>
    <x v="6"/>
    <x v="27"/>
    <n v="280"/>
    <n v="90.4"/>
    <n v="83.2"/>
    <n v="54.400000000000006"/>
    <n v="52"/>
    <n v="0"/>
    <n v="0.26400000000000001"/>
    <n v="0.72800000000000009"/>
    <n v="0.59199999999999997"/>
    <n v="0.64800000000000013"/>
    <n v="0.47199999999999998"/>
    <n v="0.52"/>
    <n v="0.26400000000000001"/>
    <n v="0.64000000000000012"/>
    <n v="0.60000000000000009"/>
    <n v="0.52"/>
    <n v="0.48799999999999999"/>
    <n v="0.72000000000000008"/>
    <n v="0.75200000000000011"/>
    <n v="0.23199999999999998"/>
    <n v="0.62400000000000011"/>
    <n v="0.72000000000000008"/>
    <n v="0.20800000000000002"/>
    <n v="4.8000000000000007"/>
    <n v="0"/>
    <n v="7.2"/>
    <n v="0"/>
    <n v="26.400000000000002"/>
    <n v="22.400000000000002"/>
    <n v="5.6000000000000005"/>
    <n v="12"/>
    <n v="4.8000000000000007"/>
    <n v="0"/>
    <n v="16"/>
    <n v="0"/>
    <n v="16"/>
    <n v="0"/>
    <n v="0.8"/>
    <n v="7.2"/>
    <n v="0"/>
    <n v="3.2"/>
    <n v="11.200000000000001"/>
    <n v="13.600000000000001"/>
    <n v="0"/>
    <n v="6.4"/>
    <n v="13.600000000000001"/>
    <n v="4.8000000000000007"/>
    <n v="17.600000000000001"/>
    <n v="0"/>
    <n v="8"/>
    <n v="2.4000000000000004"/>
    <n v="1.6"/>
    <n v="0"/>
    <n v="13.600000000000001"/>
    <n v="6.4"/>
    <n v="0"/>
    <n v="4.8000000000000007"/>
    <n v="14.4"/>
    <n v="6.4"/>
    <n v="0"/>
    <n v="7.2"/>
    <n v="32.800000000000004"/>
    <n v="4.8000000000000007"/>
    <x v="3"/>
  </r>
  <r>
    <x v="210"/>
    <x v="6"/>
    <x v="28"/>
    <n v="405.60000000000008"/>
    <n v="83.2"/>
    <n v="143.20000000000002"/>
    <n v="113.60000000000001"/>
    <n v="65.600000000000009"/>
    <n v="0"/>
    <n v="0.52800000000000002"/>
    <n v="0.60000000000000009"/>
    <n v="0.6160000000000001"/>
    <n v="0.66400000000000015"/>
    <n v="0.35200000000000004"/>
    <n v="0.57599999999999996"/>
    <n v="0.75200000000000011"/>
    <n v="0.21600000000000003"/>
    <n v="0.75200000000000011"/>
    <n v="0.504"/>
    <n v="0.52800000000000002"/>
    <n v="0.72800000000000009"/>
    <n v="0.57599999999999996"/>
    <n v="0.60000000000000009"/>
    <n v="9.6000000000000002E-2"/>
    <n v="0.27200000000000002"/>
    <n v="0.58399999999999996"/>
    <n v="20"/>
    <n v="14.4"/>
    <n v="18.400000000000002"/>
    <n v="32"/>
    <n v="9.6000000000000014"/>
    <n v="3.2"/>
    <n v="9.6000000000000014"/>
    <n v="21.6"/>
    <n v="14.4"/>
    <n v="0"/>
    <n v="0"/>
    <n v="5.6000000000000005"/>
    <n v="15.200000000000001"/>
    <n v="0"/>
    <n v="5.6000000000000005"/>
    <n v="10.4"/>
    <n v="3.2"/>
    <n v="4.8000000000000007"/>
    <n v="0"/>
    <n v="20.8"/>
    <n v="29.6"/>
    <n v="25.6"/>
    <n v="10.4"/>
    <n v="0"/>
    <n v="8.8000000000000007"/>
    <n v="0"/>
    <n v="3.2"/>
    <n v="0"/>
    <n v="12.8"/>
    <n v="23.200000000000003"/>
    <n v="0"/>
    <n v="20"/>
    <n v="20.8"/>
    <n v="0"/>
    <n v="1.6"/>
    <n v="21.6"/>
    <n v="0"/>
    <n v="2.4000000000000004"/>
    <n v="12.8"/>
    <n v="4"/>
    <x v="3"/>
  </r>
  <r>
    <x v="211"/>
    <x v="6"/>
    <x v="29"/>
    <n v="392.79999999999995"/>
    <n v="126.4"/>
    <n v="77.600000000000009"/>
    <n v="36"/>
    <n v="152.79999999999998"/>
    <n v="0"/>
    <n v="0.43200000000000005"/>
    <n v="0.54400000000000004"/>
    <n v="0.58399999999999996"/>
    <n v="0.65600000000000014"/>
    <n v="0.71200000000000008"/>
    <n v="0.55200000000000005"/>
    <n v="0.66400000000000015"/>
    <n v="0.58399999999999996"/>
    <n v="0.56799999999999995"/>
    <n v="0.42400000000000004"/>
    <n v="0.46399999999999997"/>
    <n v="0.24"/>
    <n v="0.34400000000000003"/>
    <n v="0.70400000000000007"/>
    <n v="0.76800000000000002"/>
    <n v="0.7360000000000001"/>
    <n v="0.28000000000000003"/>
    <n v="3.2"/>
    <n v="8"/>
    <n v="9.6000000000000014"/>
    <n v="0"/>
    <n v="12"/>
    <n v="4.8000000000000007"/>
    <n v="1.6"/>
    <n v="4.8000000000000007"/>
    <n v="26.400000000000002"/>
    <n v="7.2"/>
    <n v="17.600000000000001"/>
    <n v="23.200000000000003"/>
    <n v="20.8"/>
    <n v="28.8"/>
    <n v="0"/>
    <n v="0.8"/>
    <n v="39.200000000000003"/>
    <n v="4.8000000000000007"/>
    <n v="1.6"/>
    <n v="33.6"/>
    <n v="0"/>
    <n v="0"/>
    <n v="0"/>
    <n v="4"/>
    <n v="13.600000000000001"/>
    <n v="4.8000000000000007"/>
    <n v="0"/>
    <n v="8.8000000000000007"/>
    <n v="4.8000000000000007"/>
    <n v="0"/>
    <n v="0"/>
    <n v="25.6"/>
    <n v="0"/>
    <n v="0"/>
    <n v="33.6"/>
    <n v="2.4000000000000004"/>
    <n v="22.400000000000002"/>
    <n v="8.8000000000000007"/>
    <n v="33.6"/>
    <n v="0"/>
    <x v="3"/>
  </r>
  <r>
    <x v="212"/>
    <x v="6"/>
    <x v="30"/>
    <n v="379.20000000000005"/>
    <n v="107.20000000000002"/>
    <n v="91.2"/>
    <n v="112.80000000000001"/>
    <n v="68"/>
    <n v="0"/>
    <n v="0.38400000000000001"/>
    <n v="0.13600000000000001"/>
    <n v="0.66400000000000015"/>
    <n v="0.64000000000000012"/>
    <n v="0.69600000000000006"/>
    <n v="0.69600000000000006"/>
    <n v="0.53600000000000003"/>
    <n v="0.51200000000000001"/>
    <n v="0.74400000000000011"/>
    <n v="0.76000000000000012"/>
    <n v="0.62400000000000011"/>
    <n v="0.75200000000000011"/>
    <n v="0.79200000000000004"/>
    <n v="0.76800000000000002"/>
    <n v="0.32800000000000007"/>
    <n v="0.29599999999999999"/>
    <n v="0.12"/>
    <n v="0"/>
    <n v="0"/>
    <n v="14.4"/>
    <n v="13.600000000000001"/>
    <n v="2.4000000000000004"/>
    <n v="3.2"/>
    <n v="17.600000000000001"/>
    <n v="0"/>
    <n v="23.200000000000003"/>
    <n v="16.8"/>
    <n v="3.2"/>
    <n v="15.200000000000001"/>
    <n v="0"/>
    <n v="22.400000000000002"/>
    <n v="0"/>
    <n v="0"/>
    <n v="5.6000000000000005"/>
    <n v="8.8000000000000007"/>
    <n v="8"/>
    <n v="8"/>
    <n v="13.600000000000001"/>
    <n v="7.2"/>
    <n v="4.8000000000000007"/>
    <n v="21.6"/>
    <n v="25.6"/>
    <n v="0"/>
    <n v="8"/>
    <n v="0"/>
    <n v="13.600000000000001"/>
    <n v="18.400000000000002"/>
    <n v="22.400000000000002"/>
    <n v="0"/>
    <n v="27.200000000000003"/>
    <n v="0"/>
    <n v="0"/>
    <n v="23.200000000000003"/>
    <n v="7.2"/>
    <n v="0"/>
    <n v="12.8"/>
    <n v="14.4"/>
    <x v="3"/>
  </r>
  <r>
    <x v="31"/>
    <x v="7"/>
    <x v="3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7"/>
    <x v="3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213"/>
    <x v="7"/>
    <x v="0"/>
    <n v="347.2"/>
    <n v="81.600000000000009"/>
    <n v="68.8"/>
    <n v="96.8"/>
    <n v="100.00000000000001"/>
    <n v="0"/>
    <n v="0.44000000000000006"/>
    <n v="0.55200000000000005"/>
    <n v="0.64000000000000012"/>
    <n v="0.70400000000000007"/>
    <n v="0.37600000000000006"/>
    <n v="0.71200000000000008"/>
    <n v="0.56000000000000005"/>
    <n v="0.64000000000000012"/>
    <n v="0.53600000000000003"/>
    <n v="0.57599999999999996"/>
    <n v="0.51200000000000001"/>
    <n v="0.77600000000000002"/>
    <n v="0.8"/>
    <n v="0.36800000000000005"/>
    <n v="0.20800000000000002"/>
    <n v="0.53600000000000003"/>
    <n v="0.32000000000000006"/>
    <n v="0"/>
    <n v="19.200000000000003"/>
    <n v="0"/>
    <n v="3.2"/>
    <n v="3.2"/>
    <n v="3.2"/>
    <n v="12"/>
    <n v="10.4"/>
    <n v="5.6000000000000005"/>
    <n v="12"/>
    <n v="16"/>
    <n v="26.400000000000002"/>
    <n v="0"/>
    <n v="0.8"/>
    <n v="10.4"/>
    <n v="16"/>
    <n v="21.6"/>
    <n v="0"/>
    <n v="17.600000000000001"/>
    <n v="7.2"/>
    <n v="0"/>
    <n v="1.6"/>
    <n v="44.800000000000004"/>
    <n v="8.8000000000000007"/>
    <n v="32.800000000000004"/>
    <n v="4"/>
    <n v="0"/>
    <n v="0"/>
    <n v="0"/>
    <n v="4.8000000000000007"/>
    <n v="0"/>
    <n v="1.6"/>
    <n v="21.6"/>
    <n v="12.8"/>
    <n v="13.600000000000001"/>
    <n v="28.8"/>
    <n v="2.4000000000000004"/>
    <n v="0"/>
    <n v="0.8"/>
    <n v="0"/>
    <x v="3"/>
  </r>
  <r>
    <x v="214"/>
    <x v="7"/>
    <x v="1"/>
    <n v="422.40000000000003"/>
    <n v="115.20000000000002"/>
    <n v="118.40000000000003"/>
    <n v="104"/>
    <n v="84.8"/>
    <n v="0"/>
    <n v="0.32800000000000007"/>
    <n v="0.62400000000000011"/>
    <n v="0.68800000000000006"/>
    <n v="0.69600000000000006"/>
    <n v="0.34400000000000003"/>
    <n v="0.59199999999999997"/>
    <n v="8.0000000000000016E-2"/>
    <n v="0.52"/>
    <n v="0.31200000000000006"/>
    <n v="0.55200000000000005"/>
    <n v="0.74400000000000011"/>
    <n v="0.33600000000000002"/>
    <n v="0.76000000000000012"/>
    <n v="0.43200000000000005"/>
    <n v="0.16000000000000003"/>
    <n v="0.75200000000000011"/>
    <n v="0.75200000000000011"/>
    <n v="35.200000000000003"/>
    <n v="0"/>
    <n v="18.400000000000002"/>
    <n v="5.6000000000000005"/>
    <n v="4.8000000000000007"/>
    <n v="6.4"/>
    <n v="9.6000000000000014"/>
    <n v="8.8000000000000007"/>
    <n v="27.200000000000003"/>
    <n v="2.4000000000000004"/>
    <n v="35.200000000000003"/>
    <n v="30.400000000000002"/>
    <n v="7.2"/>
    <n v="0"/>
    <n v="6.4"/>
    <n v="16"/>
    <n v="10.4"/>
    <n v="8.8000000000000007"/>
    <n v="0"/>
    <n v="5.6000000000000005"/>
    <n v="8.8000000000000007"/>
    <n v="12"/>
    <n v="0"/>
    <n v="11.200000000000001"/>
    <n v="2.4000000000000004"/>
    <n v="5.6000000000000005"/>
    <n v="4"/>
    <n v="23.200000000000003"/>
    <n v="24"/>
    <n v="12.8"/>
    <n v="16"/>
    <n v="4"/>
    <n v="4.8000000000000007"/>
    <n v="20.8"/>
    <n v="0"/>
    <n v="24.8"/>
    <n v="14.4"/>
    <n v="10.4"/>
    <n v="6.4"/>
    <n v="13.600000000000001"/>
    <x v="3"/>
  </r>
  <r>
    <x v="215"/>
    <x v="7"/>
    <x v="2"/>
    <n v="422.40000000000003"/>
    <n v="104"/>
    <n v="81.599999999999994"/>
    <n v="135.20000000000002"/>
    <n v="101.60000000000001"/>
    <n v="0"/>
    <n v="0.44800000000000006"/>
    <n v="0.6080000000000001"/>
    <n v="0.79200000000000004"/>
    <n v="0.72000000000000008"/>
    <n v="0.27200000000000002"/>
    <n v="0.8"/>
    <n v="0.44800000000000006"/>
    <n v="0.504"/>
    <n v="0.496"/>
    <n v="0.56799999999999995"/>
    <n v="0.72800000000000009"/>
    <n v="0.59199999999999997"/>
    <n v="0.69600000000000006"/>
    <n v="0.26400000000000001"/>
    <n v="0.75200000000000011"/>
    <n v="0.60000000000000009"/>
    <n v="0.74400000000000011"/>
    <n v="0"/>
    <n v="28.8"/>
    <n v="20.8"/>
    <n v="1.6"/>
    <n v="3.2"/>
    <n v="4"/>
    <n v="0"/>
    <n v="12.8"/>
    <n v="1.6"/>
    <n v="8.8000000000000007"/>
    <n v="0"/>
    <n v="3.2"/>
    <n v="19.200000000000003"/>
    <n v="0"/>
    <n v="15.200000000000001"/>
    <n v="13.600000000000001"/>
    <n v="38.400000000000006"/>
    <n v="12"/>
    <n v="0"/>
    <n v="0"/>
    <n v="4.8000000000000007"/>
    <n v="14.4"/>
    <n v="41.6"/>
    <n v="12.8"/>
    <n v="0"/>
    <n v="20.8"/>
    <n v="16"/>
    <n v="24.8"/>
    <n v="0"/>
    <n v="0"/>
    <n v="0"/>
    <n v="4.8000000000000007"/>
    <n v="40"/>
    <n v="0"/>
    <n v="28"/>
    <n v="4"/>
    <n v="0"/>
    <n v="21.6"/>
    <n v="5.6000000000000005"/>
    <n v="0"/>
    <x v="3"/>
  </r>
  <r>
    <x v="216"/>
    <x v="7"/>
    <x v="3"/>
    <n v="507.20000000000016"/>
    <n v="136.00000000000003"/>
    <n v="107.20000000000012"/>
    <n v="129.60000000000002"/>
    <n v="134.4"/>
    <n v="0"/>
    <n v="0.7360000000000001"/>
    <n v="0.64000000000000012"/>
    <n v="0.65600000000000014"/>
    <n v="0.45600000000000007"/>
    <n v="0.76000000000000012"/>
    <n v="0.72800000000000009"/>
    <n v="0.30400000000000005"/>
    <n v="0.43200000000000005"/>
    <n v="0.16000000000000003"/>
    <n v="0.52800000000000002"/>
    <n v="0.64000000000000012"/>
    <n v="0.74400000000000011"/>
    <n v="0.72000000000000008"/>
    <n v="0.76000000000000012"/>
    <n v="0.72800000000000009"/>
    <n v="0.44000000000000006"/>
    <n v="0.22400000000000003"/>
    <n v="19.200000000000003"/>
    <n v="7.2"/>
    <n v="30.400000000000091"/>
    <n v="0.8"/>
    <n v="9.6000000000000014"/>
    <n v="11.200000000000001"/>
    <n v="0"/>
    <n v="21.6"/>
    <n v="0"/>
    <n v="7.2"/>
    <n v="40"/>
    <n v="0"/>
    <n v="11.200000000000001"/>
    <n v="1.6"/>
    <n v="25.6"/>
    <n v="12.8"/>
    <n v="8"/>
    <n v="32"/>
    <n v="31.200000000000003"/>
    <n v="12"/>
    <n v="8"/>
    <n v="23.200000000000003"/>
    <n v="0"/>
    <n v="0"/>
    <n v="17.600000000000001"/>
    <n v="3.2"/>
    <n v="21.6"/>
    <n v="30.400000000000002"/>
    <n v="0"/>
    <n v="25.6"/>
    <n v="20.8"/>
    <n v="13.600000000000001"/>
    <n v="6.4"/>
    <n v="21.6"/>
    <n v="0"/>
    <n v="10.4"/>
    <n v="24"/>
    <n v="18.400000000000002"/>
    <n v="8"/>
    <n v="12.8"/>
    <x v="3"/>
  </r>
  <r>
    <x v="217"/>
    <x v="7"/>
    <x v="4"/>
    <n v="417.60000000000008"/>
    <n v="140.80000000000001"/>
    <n v="80"/>
    <n v="90.4"/>
    <n v="106.40000000000002"/>
    <n v="0"/>
    <n v="0.72800000000000009"/>
    <n v="0.12"/>
    <n v="0.2"/>
    <n v="0.56000000000000005"/>
    <n v="0.72800000000000009"/>
    <n v="0.4"/>
    <n v="0.496"/>
    <n v="8.0000000000000016E-2"/>
    <n v="0.45600000000000007"/>
    <n v="0.76000000000000012"/>
    <n v="0.4"/>
    <n v="0.67200000000000004"/>
    <n v="0.69600000000000006"/>
    <n v="0.25600000000000001"/>
    <n v="0.78400000000000003"/>
    <n v="0.46399999999999997"/>
    <n v="0.72000000000000008"/>
    <n v="4"/>
    <n v="8.8000000000000007"/>
    <n v="2.4000000000000004"/>
    <n v="7.2"/>
    <n v="5.6000000000000005"/>
    <n v="0"/>
    <n v="8"/>
    <n v="14.4"/>
    <n v="28.8"/>
    <n v="0.8"/>
    <n v="0"/>
    <n v="14.4"/>
    <n v="0"/>
    <n v="18.400000000000002"/>
    <n v="12.8"/>
    <n v="0"/>
    <n v="0"/>
    <n v="36"/>
    <n v="22.400000000000002"/>
    <n v="2.4000000000000004"/>
    <n v="3.2"/>
    <n v="14.4"/>
    <n v="0"/>
    <n v="0"/>
    <n v="0"/>
    <n v="18.400000000000002"/>
    <n v="26.400000000000002"/>
    <n v="0"/>
    <n v="2.4000000000000004"/>
    <n v="25.6"/>
    <n v="20.8"/>
    <n v="11.200000000000001"/>
    <n v="12"/>
    <n v="32.800000000000004"/>
    <n v="12"/>
    <n v="23.200000000000003"/>
    <n v="18.400000000000002"/>
    <n v="4"/>
    <n v="6.4"/>
    <n v="0"/>
    <x v="3"/>
  </r>
  <r>
    <x v="218"/>
    <x v="7"/>
    <x v="5"/>
    <n v="446.40000000000003"/>
    <n v="138.4"/>
    <n v="108.8"/>
    <n v="88.000000000000043"/>
    <n v="111.2"/>
    <n v="0"/>
    <n v="0.4"/>
    <n v="0.52800000000000002"/>
    <n v="0.68800000000000006"/>
    <n v="0.28799999999999998"/>
    <n v="0.7360000000000001"/>
    <n v="0.67200000000000004"/>
    <n v="0.48799999999999999"/>
    <n v="0.51200000000000001"/>
    <n v="0.51200000000000001"/>
    <n v="0.56799999999999995"/>
    <n v="0.62400000000000011"/>
    <n v="0.34400000000000003"/>
    <n v="0.78400000000000003"/>
    <n v="0.44800000000000006"/>
    <n v="0.70400000000000007"/>
    <n v="0.63200000000000012"/>
    <n v="0.64000000000000012"/>
    <n v="9.6000000000000014"/>
    <n v="0"/>
    <n v="0"/>
    <n v="26.400000000000002"/>
    <n v="0"/>
    <n v="24.8"/>
    <n v="31.200000000000003"/>
    <n v="16.8"/>
    <n v="0"/>
    <n v="0"/>
    <n v="20"/>
    <n v="25.6"/>
    <n v="9.6000000000000014"/>
    <n v="12.8"/>
    <n v="35.200000000000003"/>
    <n v="5.6000000000000005"/>
    <n v="0"/>
    <n v="13.600000000000001"/>
    <n v="8.8000000000000007"/>
    <n v="0"/>
    <n v="0"/>
    <n v="31.200000000000003"/>
    <n v="0.8"/>
    <n v="0.8"/>
    <n v="6.4"/>
    <n v="8"/>
    <n v="2.4000000000000004"/>
    <n v="8.8000000000000451"/>
    <n v="18.400000000000002"/>
    <n v="11.200000000000001"/>
    <n v="13.600000000000001"/>
    <n v="2.4000000000000004"/>
    <n v="17.600000000000001"/>
    <n v="23.200000000000003"/>
    <n v="17.600000000000001"/>
    <n v="31.200000000000003"/>
    <n v="11.200000000000001"/>
    <n v="0.8"/>
    <n v="20.8"/>
    <n v="0"/>
    <x v="3"/>
  </r>
  <r>
    <x v="219"/>
    <x v="7"/>
    <x v="6"/>
    <n v="358.4"/>
    <n v="116.8"/>
    <n v="69.600000000000009"/>
    <n v="73.600000000000009"/>
    <n v="98.4"/>
    <n v="0"/>
    <n v="0.56000000000000005"/>
    <n v="0.62400000000000011"/>
    <n v="0.6080000000000001"/>
    <n v="0.496"/>
    <n v="0.72800000000000009"/>
    <n v="0.55200000000000005"/>
    <n v="0.36800000000000005"/>
    <n v="0.72000000000000008"/>
    <n v="0.74400000000000011"/>
    <n v="0.48799999999999999"/>
    <n v="0.76800000000000002"/>
    <n v="0.4"/>
    <n v="0.33600000000000002"/>
    <n v="0.77600000000000002"/>
    <n v="0.69600000000000006"/>
    <n v="0.59199999999999997"/>
    <n v="0.59199999999999997"/>
    <n v="0"/>
    <n v="8"/>
    <n v="11.200000000000001"/>
    <n v="18.400000000000002"/>
    <n v="0"/>
    <n v="12.8"/>
    <n v="0.8"/>
    <n v="1.6"/>
    <n v="0"/>
    <n v="16.8"/>
    <n v="12.8"/>
    <n v="18.400000000000002"/>
    <n v="24"/>
    <n v="24.8"/>
    <n v="2.4000000000000004"/>
    <n v="24.8"/>
    <n v="0"/>
    <n v="0"/>
    <n v="0"/>
    <n v="4"/>
    <n v="15.200000000000001"/>
    <n v="0.8"/>
    <n v="34.4"/>
    <n v="3.2"/>
    <n v="0"/>
    <n v="0"/>
    <n v="9.6000000000000014"/>
    <n v="0"/>
    <n v="10.4"/>
    <n v="0"/>
    <n v="26.400000000000002"/>
    <n v="15.200000000000001"/>
    <n v="9.6000000000000014"/>
    <n v="8"/>
    <n v="4.8000000000000007"/>
    <n v="16.8"/>
    <n v="0"/>
    <n v="0"/>
    <n v="4"/>
    <n v="32"/>
    <x v="3"/>
  </r>
  <r>
    <x v="220"/>
    <x v="7"/>
    <x v="7"/>
    <n v="494.4"/>
    <n v="164.00000000000003"/>
    <n v="109.60000000000001"/>
    <n v="157.59999999999997"/>
    <n v="63.2"/>
    <n v="0"/>
    <n v="0.36000000000000004"/>
    <n v="0.55200000000000005"/>
    <n v="0.64800000000000013"/>
    <n v="0.64000000000000012"/>
    <n v="0.30400000000000005"/>
    <n v="0.56799999999999995"/>
    <n v="0.48"/>
    <n v="0.48"/>
    <n v="0.47199999999999998"/>
    <n v="0.6160000000000001"/>
    <n v="0.79200000000000004"/>
    <n v="0.44000000000000006"/>
    <n v="0.64000000000000012"/>
    <n v="0.20800000000000002"/>
    <n v="0.72000000000000008"/>
    <n v="0.32000000000000006"/>
    <n v="0.21600000000000003"/>
    <n v="4.8000000000000007"/>
    <n v="0"/>
    <n v="0"/>
    <n v="6.4"/>
    <n v="40"/>
    <n v="4.8000000000000007"/>
    <n v="30.400000000000002"/>
    <n v="0"/>
    <n v="0"/>
    <n v="23.200000000000003"/>
    <n v="7.2"/>
    <n v="8"/>
    <n v="0"/>
    <n v="12"/>
    <n v="6.4"/>
    <n v="4"/>
    <n v="0"/>
    <n v="20.8"/>
    <n v="2.4000000000000004"/>
    <n v="9.6000000000000014"/>
    <n v="6.4"/>
    <n v="32"/>
    <n v="35.200000000000003"/>
    <n v="0"/>
    <n v="24"/>
    <n v="0"/>
    <n v="16.8"/>
    <n v="0"/>
    <n v="24"/>
    <n v="19.200000000000003"/>
    <n v="20.8"/>
    <n v="0"/>
    <n v="35.200000000000003"/>
    <n v="5.6000000000000005"/>
    <n v="25.6"/>
    <n v="0"/>
    <n v="37.6"/>
    <n v="18.400000000000002"/>
    <n v="4"/>
    <n v="16.8"/>
    <x v="3"/>
  </r>
  <r>
    <x v="221"/>
    <x v="7"/>
    <x v="8"/>
    <n v="327.20000000000005"/>
    <n v="110.4"/>
    <n v="120.00000000000006"/>
    <n v="60.79999999999999"/>
    <n v="36"/>
    <n v="0"/>
    <n v="0.27200000000000002"/>
    <n v="0.53600000000000003"/>
    <n v="0.7360000000000001"/>
    <n v="0.69600000000000006"/>
    <n v="0.77600000000000002"/>
    <n v="0.75200000000000011"/>
    <n v="0.78400000000000003"/>
    <n v="0.75200000000000011"/>
    <n v="0.48"/>
    <n v="0.52"/>
    <n v="0.496"/>
    <n v="0.24"/>
    <n v="0.79200000000000004"/>
    <n v="0.8"/>
    <n v="0.75200000000000011"/>
    <n v="0.40800000000000003"/>
    <n v="0.23199999999999998"/>
    <n v="24.8"/>
    <n v="7.2"/>
    <n v="8"/>
    <n v="17.600000000000001"/>
    <n v="12.8"/>
    <n v="11.200000000000001"/>
    <n v="4.8000000000000007"/>
    <n v="18.400000000000002"/>
    <n v="9.6000000000000014"/>
    <n v="5.6000000000000458"/>
    <n v="8"/>
    <n v="0"/>
    <n v="0"/>
    <n v="0"/>
    <n v="0"/>
    <n v="3.2"/>
    <n v="8"/>
    <n v="5.6000000000000005"/>
    <n v="19.200000000000003"/>
    <n v="0"/>
    <n v="3.2"/>
    <n v="12.8"/>
    <n v="12"/>
    <n v="2.4000000000000004"/>
    <n v="2.4000000000000004"/>
    <n v="4.8000000000000007"/>
    <n v="4.8000000000000007"/>
    <n v="4.8000000000000007"/>
    <n v="8"/>
    <n v="5.6000000000000005"/>
    <n v="12"/>
    <n v="0"/>
    <n v="22.400000000000002"/>
    <n v="21.6"/>
    <n v="7.2"/>
    <n v="24.8"/>
    <n v="0.8"/>
    <n v="20.8"/>
    <n v="0"/>
    <n v="0.8"/>
    <x v="3"/>
  </r>
  <r>
    <x v="222"/>
    <x v="7"/>
    <x v="9"/>
    <n v="312"/>
    <n v="77.600000000000009"/>
    <n v="150.4"/>
    <n v="16.8"/>
    <n v="67.200000000000017"/>
    <n v="0"/>
    <n v="0.32000000000000006"/>
    <n v="0.44800000000000006"/>
    <n v="0.75200000000000011"/>
    <n v="0.56000000000000005"/>
    <n v="0.65600000000000014"/>
    <n v="0.79200000000000004"/>
    <n v="0.42400000000000004"/>
    <n v="0.54400000000000004"/>
    <n v="0.72800000000000009"/>
    <n v="0.52800000000000002"/>
    <n v="0.77600000000000002"/>
    <n v="0.68800000000000006"/>
    <n v="0.32000000000000006"/>
    <n v="0.78400000000000003"/>
    <n v="0.64000000000000012"/>
    <n v="0.45600000000000007"/>
    <n v="0.64800000000000013"/>
    <n v="0"/>
    <n v="12"/>
    <n v="13.600000000000001"/>
    <n v="10.4"/>
    <n v="20.8"/>
    <n v="28.8"/>
    <n v="27.200000000000003"/>
    <n v="0"/>
    <n v="20"/>
    <n v="17.600000000000001"/>
    <n v="22.400000000000002"/>
    <n v="0.8"/>
    <n v="5.6000000000000005"/>
    <n v="3.2"/>
    <n v="0"/>
    <n v="24.8"/>
    <n v="0"/>
    <n v="11.200000000000001"/>
    <n v="3.2"/>
    <n v="18.400000000000002"/>
    <n v="0"/>
    <n v="8.8000000000000007"/>
    <n v="8"/>
    <n v="0"/>
    <n v="0"/>
    <n v="0"/>
    <n v="0"/>
    <n v="0"/>
    <n v="0"/>
    <n v="0"/>
    <n v="9.6000000000000014"/>
    <n v="9.6000000000000014"/>
    <n v="10.4"/>
    <n v="0"/>
    <n v="5.6000000000000005"/>
    <n v="16"/>
    <n v="4"/>
    <n v="6.4"/>
    <n v="8.8000000000000007"/>
    <n v="7.2"/>
    <x v="3"/>
  </r>
  <r>
    <x v="223"/>
    <x v="7"/>
    <x v="10"/>
    <n v="327.2"/>
    <n v="42.399999999999991"/>
    <n v="52"/>
    <n v="139.19999999999999"/>
    <n v="93.600000000000009"/>
    <n v="0"/>
    <n v="0.64000000000000012"/>
    <n v="0.64000000000000012"/>
    <n v="0.58399999999999996"/>
    <n v="0.70400000000000007"/>
    <n v="0.78400000000000003"/>
    <n v="0.59199999999999997"/>
    <n v="0.2"/>
    <n v="0.76800000000000002"/>
    <n v="0.69600000000000006"/>
    <n v="0.6080000000000001"/>
    <n v="0.45600000000000007"/>
    <n v="0.62400000000000011"/>
    <n v="0.39200000000000002"/>
    <n v="0.56000000000000005"/>
    <n v="0.76800000000000002"/>
    <n v="0.71200000000000008"/>
    <n v="0.69600000000000006"/>
    <n v="0"/>
    <n v="2.4000000000000004"/>
    <n v="27.200000000000003"/>
    <n v="4"/>
    <n v="0"/>
    <n v="16"/>
    <n v="0"/>
    <n v="0"/>
    <n v="0"/>
    <n v="2.4000000000000004"/>
    <n v="8.8000000000000007"/>
    <n v="2.4000000000000004"/>
    <n v="0"/>
    <n v="17.600000000000001"/>
    <n v="3.2"/>
    <n v="7.2"/>
    <n v="7.2"/>
    <n v="0"/>
    <n v="25.6"/>
    <n v="30.400000000000002"/>
    <n v="16"/>
    <n v="32.800000000000004"/>
    <n v="16.8"/>
    <n v="0"/>
    <n v="16"/>
    <n v="0"/>
    <n v="8.8000000000000007"/>
    <n v="33.6"/>
    <n v="13.600000000000001"/>
    <n v="1.6"/>
    <n v="0"/>
    <n v="6.4"/>
    <n v="0"/>
    <n v="8.8000000000000007"/>
    <n v="4.8000000000000007"/>
    <n v="7.2"/>
    <n v="9.6000000000000014"/>
    <n v="0"/>
    <n v="0.8"/>
    <n v="4.8000000000000007"/>
    <x v="3"/>
  </r>
  <r>
    <x v="224"/>
    <x v="7"/>
    <x v="11"/>
    <n v="281.60000000000002"/>
    <n v="123.2"/>
    <n v="64.8"/>
    <n v="15.200000000000003"/>
    <n v="78.40000000000002"/>
    <n v="0"/>
    <n v="0.79200000000000004"/>
    <n v="0.52800000000000002"/>
    <n v="0.59199999999999997"/>
    <n v="0.248"/>
    <n v="0.70400000000000007"/>
    <n v="0.72800000000000009"/>
    <n v="0.52"/>
    <n v="0.43200000000000005"/>
    <n v="0.32000000000000006"/>
    <n v="0.7360000000000001"/>
    <n v="0.79200000000000004"/>
    <n v="0.72000000000000008"/>
    <n v="0.72800000000000009"/>
    <n v="0.36000000000000004"/>
    <n v="0.7360000000000001"/>
    <n v="0.248"/>
    <n v="0.69600000000000006"/>
    <n v="13.600000000000001"/>
    <n v="0"/>
    <n v="0"/>
    <n v="8.8000000000000007"/>
    <n v="16"/>
    <n v="13.600000000000001"/>
    <n v="0"/>
    <n v="12"/>
    <n v="0.8"/>
    <n v="0"/>
    <n v="0"/>
    <n v="23.200000000000003"/>
    <n v="16"/>
    <n v="6.4"/>
    <n v="7.2"/>
    <n v="8.8000000000000007"/>
    <n v="0"/>
    <n v="0"/>
    <n v="9.6000000000000014"/>
    <n v="7.2"/>
    <n v="5.6000000000000005"/>
    <n v="0"/>
    <n v="0"/>
    <n v="0"/>
    <n v="0"/>
    <n v="4"/>
    <n v="0"/>
    <n v="0.8"/>
    <n v="0"/>
    <n v="4.8000000000000007"/>
    <n v="5.6000000000000005"/>
    <n v="6.4"/>
    <n v="2.4000000000000004"/>
    <n v="9.6000000000000014"/>
    <n v="4.8000000000000007"/>
    <n v="28"/>
    <n v="27.200000000000003"/>
    <n v="15.200000000000001"/>
    <n v="24"/>
    <n v="0"/>
    <x v="3"/>
  </r>
  <r>
    <x v="225"/>
    <x v="7"/>
    <x v="12"/>
    <n v="438.40000000000003"/>
    <n v="89.600000000000009"/>
    <n v="125.60000000000001"/>
    <n v="127.2"/>
    <n v="96"/>
    <n v="0"/>
    <n v="0.16000000000000003"/>
    <n v="0.48"/>
    <n v="0.29599999999999999"/>
    <n v="0.38400000000000001"/>
    <n v="0.36800000000000005"/>
    <n v="0.6160000000000001"/>
    <n v="0.8"/>
    <n v="0.54400000000000004"/>
    <n v="0.6160000000000001"/>
    <n v="0.68"/>
    <n v="0.60000000000000009"/>
    <n v="0.24"/>
    <n v="0.7360000000000001"/>
    <n v="0.72000000000000008"/>
    <n v="0.78400000000000003"/>
    <n v="0.43200000000000005"/>
    <n v="0.71200000000000008"/>
    <n v="10.4"/>
    <n v="12.8"/>
    <n v="2.4000000000000004"/>
    <n v="0"/>
    <n v="0"/>
    <n v="24.8"/>
    <n v="26.400000000000002"/>
    <n v="0"/>
    <n v="24.8"/>
    <n v="24"/>
    <n v="8"/>
    <n v="10.399999999999956"/>
    <n v="0"/>
    <n v="19.200000000000003"/>
    <n v="30.400000000000002"/>
    <n v="5.6000000000000005"/>
    <n v="20"/>
    <n v="8"/>
    <n v="0"/>
    <n v="2.4000000000000457"/>
    <n v="3.2"/>
    <n v="0.8"/>
    <n v="21.6"/>
    <n v="39.200000000000003"/>
    <n v="2.4000000000000004"/>
    <n v="1.6"/>
    <n v="0"/>
    <n v="4"/>
    <n v="25.6"/>
    <n v="28.8"/>
    <n v="4.8000000000000007"/>
    <n v="3.2"/>
    <n v="34.4"/>
    <n v="0"/>
    <n v="0"/>
    <n v="0"/>
    <n v="0"/>
    <n v="40"/>
    <n v="7.2"/>
    <n v="0"/>
    <x v="3"/>
  </r>
  <r>
    <x v="226"/>
    <x v="7"/>
    <x v="13"/>
    <n v="297.60000000000002"/>
    <n v="40.000000000000007"/>
    <n v="104.00000000000001"/>
    <n v="68.8"/>
    <n v="84.8"/>
    <n v="0"/>
    <n v="0.38400000000000001"/>
    <n v="0.51200000000000001"/>
    <n v="0.57599999999999996"/>
    <n v="0.31200000000000006"/>
    <n v="0.69600000000000006"/>
    <n v="0.496"/>
    <n v="0.57599999999999996"/>
    <n v="0.48"/>
    <n v="0.31200000000000006"/>
    <n v="0.78400000000000003"/>
    <n v="0.8"/>
    <n v="0.248"/>
    <n v="0.7360000000000001"/>
    <n v="0.58399999999999996"/>
    <n v="0.44800000000000006"/>
    <n v="0.76000000000000012"/>
    <n v="0.45600000000000007"/>
    <n v="1.6"/>
    <n v="7.2"/>
    <n v="13.600000000000001"/>
    <n v="5.6000000000000005"/>
    <n v="25.6"/>
    <n v="8.8000000000000007"/>
    <n v="26.400000000000002"/>
    <n v="8"/>
    <n v="0"/>
    <n v="7.2"/>
    <n v="14.4"/>
    <n v="0"/>
    <n v="5.6000000000000005"/>
    <n v="21.6"/>
    <n v="0"/>
    <n v="2.4000000000000004"/>
    <n v="38.400000000000006"/>
    <n v="8.8000000000000007"/>
    <n v="5.6000000000000005"/>
    <n v="2.4000000000000004"/>
    <n v="0"/>
    <n v="0"/>
    <n v="24"/>
    <n v="0"/>
    <n v="0"/>
    <n v="0"/>
    <n v="28.8"/>
    <n v="0"/>
    <n v="0"/>
    <n v="16"/>
    <n v="0"/>
    <n v="0"/>
    <n v="0.8"/>
    <n v="0"/>
    <n v="0"/>
    <n v="19.200000000000003"/>
    <n v="0"/>
    <n v="8"/>
    <n v="2.4000000000000004"/>
    <n v="9.6000000000000014"/>
    <x v="3"/>
  </r>
  <r>
    <x v="227"/>
    <x v="7"/>
    <x v="14"/>
    <n v="408"/>
    <n v="105.60000000000001"/>
    <n v="118.4"/>
    <n v="106.4"/>
    <n v="77.599999999999994"/>
    <n v="0"/>
    <n v="0.39200000000000002"/>
    <n v="0.51200000000000001"/>
    <n v="0.78400000000000003"/>
    <n v="0.72000000000000008"/>
    <n v="0.72000000000000008"/>
    <n v="0.69600000000000006"/>
    <n v="8.0000000000000016E-2"/>
    <n v="0.77600000000000002"/>
    <n v="0.63200000000000012"/>
    <n v="0.59199999999999997"/>
    <n v="0.79200000000000004"/>
    <n v="0.65600000000000014"/>
    <n v="0.44800000000000006"/>
    <n v="0.24"/>
    <n v="0.6160000000000001"/>
    <n v="0.45600000000000007"/>
    <n v="0.62400000000000011"/>
    <n v="0"/>
    <n v="0"/>
    <n v="28.8"/>
    <n v="0"/>
    <n v="8"/>
    <n v="8"/>
    <n v="24.8"/>
    <n v="2.4000000000000004"/>
    <n v="35.200000000000003"/>
    <n v="11.200000000000001"/>
    <n v="8.8000000000000007"/>
    <n v="0"/>
    <n v="0"/>
    <n v="0.8"/>
    <n v="28"/>
    <n v="0"/>
    <n v="22.400000000000002"/>
    <n v="8.8000000000000007"/>
    <n v="17.600000000000001"/>
    <n v="0"/>
    <n v="0"/>
    <n v="16.8"/>
    <n v="16.8"/>
    <n v="29.6"/>
    <n v="8"/>
    <n v="21.6"/>
    <n v="9.6000000000000014"/>
    <n v="0"/>
    <n v="0"/>
    <n v="4"/>
    <n v="1.6"/>
    <n v="13.600000000000001"/>
    <n v="23.200000000000003"/>
    <n v="0.8"/>
    <n v="6.4"/>
    <n v="8.8000000000000007"/>
    <n v="15.200000000000001"/>
    <n v="0"/>
    <n v="31.200000000000003"/>
    <n v="4.8000000000000007"/>
    <x v="3"/>
  </r>
  <r>
    <x v="228"/>
    <x v="7"/>
    <x v="15"/>
    <n v="371.20000000000022"/>
    <n v="59.20000000000001"/>
    <n v="76.000000000000099"/>
    <n v="142.40000000000009"/>
    <n v="93.600000000000009"/>
    <n v="0"/>
    <n v="0.41600000000000004"/>
    <n v="0.74400000000000011"/>
    <n v="0.57599999999999996"/>
    <n v="0.6160000000000001"/>
    <n v="0.29599999999999999"/>
    <n v="0.46399999999999997"/>
    <n v="0.74400000000000011"/>
    <n v="0.10400000000000001"/>
    <n v="0.63200000000000012"/>
    <n v="0.52"/>
    <n v="0.504"/>
    <n v="0.57599999999999996"/>
    <n v="0.77600000000000002"/>
    <n v="0.75200000000000011"/>
    <n v="0.6080000000000001"/>
    <n v="0.46399999999999997"/>
    <n v="0.30400000000000005"/>
    <n v="17.600000000000001"/>
    <n v="33.6"/>
    <n v="2.4000000000000909"/>
    <n v="6.4"/>
    <n v="0"/>
    <n v="4.8000000000000007"/>
    <n v="0"/>
    <n v="4"/>
    <n v="0"/>
    <n v="7.2"/>
    <n v="2.4000000000000004"/>
    <n v="1.6"/>
    <n v="0"/>
    <n v="0"/>
    <n v="5.6000000000000005"/>
    <n v="0"/>
    <n v="40.800000000000004"/>
    <n v="7.2"/>
    <n v="30.400000000000002"/>
    <n v="8"/>
    <n v="26.400000000000002"/>
    <n v="9.600000000000092"/>
    <n v="32"/>
    <n v="12"/>
    <n v="24.8"/>
    <n v="18.400000000000002"/>
    <n v="1.6"/>
    <n v="9.6000000000000014"/>
    <n v="8"/>
    <n v="0"/>
    <n v="0"/>
    <n v="13.600000000000001"/>
    <n v="11.200000000000001"/>
    <n v="3.2"/>
    <n v="0"/>
    <n v="2.4000000000000004"/>
    <n v="12"/>
    <n v="11.200000000000001"/>
    <n v="5.6000000000000005"/>
    <n v="0"/>
    <x v="3"/>
  </r>
  <r>
    <x v="229"/>
    <x v="7"/>
    <x v="16"/>
    <n v="289.60000000000002"/>
    <n v="52"/>
    <n v="41.6"/>
    <n v="108.00000000000001"/>
    <n v="88"/>
    <n v="0"/>
    <n v="0.26400000000000001"/>
    <n v="0.52800000000000002"/>
    <n v="0.59199999999999997"/>
    <n v="0.69600000000000006"/>
    <n v="0.56799999999999995"/>
    <n v="0.52"/>
    <n v="0.496"/>
    <n v="0.78400000000000003"/>
    <n v="0.72000000000000008"/>
    <n v="0.68"/>
    <n v="0.504"/>
    <n v="0.34400000000000003"/>
    <n v="0.75200000000000011"/>
    <n v="0.30400000000000005"/>
    <n v="9.6000000000000002E-2"/>
    <n v="0.66400000000000015"/>
    <n v="0.45600000000000007"/>
    <n v="4"/>
    <n v="2.4000000000000004"/>
    <n v="0"/>
    <n v="8"/>
    <n v="0"/>
    <n v="0"/>
    <n v="10.4"/>
    <n v="0"/>
    <n v="4"/>
    <n v="12.8"/>
    <n v="2.4000000000000004"/>
    <n v="4"/>
    <n v="25.6"/>
    <n v="0"/>
    <n v="28.8"/>
    <n v="8.8000000000000007"/>
    <n v="0"/>
    <n v="7.2"/>
    <n v="0"/>
    <n v="13.600000000000001"/>
    <n v="0"/>
    <n v="0"/>
    <n v="19.200000000000003"/>
    <n v="34.4"/>
    <n v="5.6000000000000005"/>
    <n v="17.600000000000001"/>
    <n v="24"/>
    <n v="2.4000000000000004"/>
    <n v="4.8000000000000007"/>
    <n v="0"/>
    <n v="22.400000000000002"/>
    <n v="0"/>
    <n v="5.6000000000000005"/>
    <n v="4"/>
    <n v="20"/>
    <n v="0"/>
    <n v="0"/>
    <n v="0"/>
    <n v="0"/>
    <n v="0"/>
    <x v="3"/>
  </r>
  <r>
    <x v="230"/>
    <x v="7"/>
    <x v="17"/>
    <n v="426.40000000000009"/>
    <n v="150.40000000000003"/>
    <n v="81.600000000000009"/>
    <n v="82.4"/>
    <n v="112.00000000000001"/>
    <n v="0"/>
    <n v="0.27200000000000002"/>
    <n v="0.6080000000000001"/>
    <n v="0.72000000000000008"/>
    <n v="0.72000000000000008"/>
    <n v="0.6160000000000001"/>
    <n v="0.55200000000000005"/>
    <n v="0.52"/>
    <n v="0.68800000000000006"/>
    <n v="0.79200000000000004"/>
    <n v="0.53600000000000003"/>
    <n v="0.77600000000000002"/>
    <n v="0.44000000000000006"/>
    <n v="0.72800000000000009"/>
    <n v="0.47199999999999998"/>
    <n v="0.78400000000000003"/>
    <n v="0.64000000000000012"/>
    <n v="0.32800000000000007"/>
    <n v="0"/>
    <n v="0"/>
    <n v="11.200000000000001"/>
    <n v="11.200000000000001"/>
    <n v="5.6000000000000005"/>
    <n v="12.8"/>
    <n v="12"/>
    <n v="0"/>
    <n v="28.8"/>
    <n v="0"/>
    <n v="0"/>
    <n v="0"/>
    <n v="22.400000000000002"/>
    <n v="22.400000000000002"/>
    <n v="15.200000000000001"/>
    <n v="16.8"/>
    <n v="22.400000000000002"/>
    <n v="0"/>
    <n v="12"/>
    <n v="0.8"/>
    <n v="0"/>
    <n v="23.200000000000003"/>
    <n v="0"/>
    <n v="25.6"/>
    <n v="0"/>
    <n v="0"/>
    <n v="1.6"/>
    <n v="16.8"/>
    <n v="0"/>
    <n v="15.200000000000001"/>
    <n v="3.2"/>
    <n v="48.800000000000004"/>
    <n v="27.200000000000003"/>
    <n v="25.6"/>
    <n v="14.4"/>
    <n v="0"/>
    <n v="7.2"/>
    <n v="8"/>
    <n v="0"/>
    <n v="16"/>
    <x v="3"/>
  </r>
  <r>
    <x v="231"/>
    <x v="7"/>
    <x v="18"/>
    <n v="447.20000000000005"/>
    <n v="96"/>
    <n v="136.80000000000001"/>
    <n v="140"/>
    <n v="74.400000000000006"/>
    <n v="0"/>
    <n v="0.74400000000000011"/>
    <n v="0.504"/>
    <n v="0.63200000000000012"/>
    <n v="0.64000000000000012"/>
    <n v="0.7360000000000001"/>
    <n v="0.48"/>
    <n v="0.51200000000000001"/>
    <n v="0.48799999999999999"/>
    <n v="0.64000000000000012"/>
    <n v="0.62400000000000011"/>
    <n v="0.79200000000000004"/>
    <n v="0.12"/>
    <n v="0.43200000000000005"/>
    <n v="0.72800000000000009"/>
    <n v="0.8"/>
    <n v="0.65600000000000014"/>
    <n v="0.68"/>
    <n v="15.200000000000001"/>
    <n v="30.400000000000002"/>
    <n v="2.4000000000000004"/>
    <n v="12.8"/>
    <n v="18.400000000000002"/>
    <n v="9.6000000000000014"/>
    <n v="31.200000000000003"/>
    <n v="3.2"/>
    <n v="0"/>
    <n v="13.600000000000001"/>
    <n v="14.4"/>
    <n v="5.6000000000000005"/>
    <n v="20"/>
    <n v="7.2"/>
    <n v="3.2"/>
    <n v="8"/>
    <n v="2.4000000000000004"/>
    <n v="26.400000000000002"/>
    <n v="0"/>
    <n v="1.6"/>
    <n v="12"/>
    <n v="16"/>
    <n v="8"/>
    <n v="5.6000000000000005"/>
    <n v="26.400000000000002"/>
    <n v="8"/>
    <n v="4"/>
    <n v="6.4"/>
    <n v="44"/>
    <n v="9.6000000000000014"/>
    <n v="0.8"/>
    <n v="0"/>
    <n v="36.800000000000004"/>
    <n v="9.6000000000000014"/>
    <n v="0"/>
    <n v="2.4000000000000004"/>
    <n v="0"/>
    <n v="0"/>
    <n v="32.800000000000004"/>
    <n v="13.600000000000001"/>
    <x v="3"/>
  </r>
  <r>
    <x v="232"/>
    <x v="7"/>
    <x v="19"/>
    <n v="385.6"/>
    <n v="114.39999999999998"/>
    <n v="100.80000000000001"/>
    <n v="100.00000000000001"/>
    <n v="70.400000000000006"/>
    <n v="0"/>
    <n v="0.52"/>
    <n v="0.28000000000000003"/>
    <n v="0.64000000000000012"/>
    <n v="0.58399999999999996"/>
    <n v="0.76800000000000002"/>
    <n v="0.71200000000000008"/>
    <n v="0.56799999999999995"/>
    <n v="0.72800000000000009"/>
    <n v="0.60000000000000009"/>
    <n v="0.76800000000000002"/>
    <n v="0.72800000000000009"/>
    <n v="0.36000000000000004"/>
    <n v="0.72800000000000009"/>
    <n v="0.74400000000000011"/>
    <n v="0.64800000000000013"/>
    <n v="0.76000000000000012"/>
    <n v="0.29599999999999999"/>
    <n v="0.8"/>
    <n v="19.200000000000003"/>
    <n v="8.8000000000000007"/>
    <n v="18.400000000000002"/>
    <n v="0"/>
    <n v="12"/>
    <n v="0"/>
    <n v="29.6"/>
    <n v="1.6"/>
    <n v="10.4"/>
    <n v="19.200000000000003"/>
    <n v="4.8000000000000007"/>
    <n v="0"/>
    <n v="22.400000000000002"/>
    <n v="13.600000000000001"/>
    <n v="0"/>
    <n v="12"/>
    <n v="3.2"/>
    <n v="10.4"/>
    <n v="4"/>
    <n v="6.4"/>
    <n v="0"/>
    <n v="4.8000000000000007"/>
    <n v="18.400000000000002"/>
    <n v="6.4"/>
    <n v="7.2"/>
    <n v="32"/>
    <n v="2.4000000000000004"/>
    <n v="2.4000000000000004"/>
    <n v="20"/>
    <n v="16.8"/>
    <n v="23.200000000000003"/>
    <n v="16"/>
    <n v="8.8000000000000007"/>
    <n v="0.8"/>
    <n v="21.6"/>
    <n v="17.600000000000001"/>
    <n v="0"/>
    <n v="0"/>
    <n v="9.6000000000000014"/>
    <x v="3"/>
  </r>
  <r>
    <x v="233"/>
    <x v="7"/>
    <x v="20"/>
    <n v="469.6"/>
    <n v="121.60000000000001"/>
    <n v="118.4"/>
    <n v="136.80000000000001"/>
    <n v="92.800000000000011"/>
    <n v="0"/>
    <n v="0.54400000000000004"/>
    <n v="0.44800000000000006"/>
    <n v="0.26400000000000001"/>
    <n v="0.32000000000000006"/>
    <n v="0.30400000000000005"/>
    <n v="0.54400000000000004"/>
    <n v="0.59199999999999997"/>
    <n v="0.44000000000000006"/>
    <n v="0.59199999999999997"/>
    <n v="0.51200000000000001"/>
    <n v="0.72800000000000009"/>
    <n v="0.71200000000000008"/>
    <n v="0.28000000000000003"/>
    <n v="0.72800000000000009"/>
    <n v="0.78400000000000003"/>
    <n v="0.8"/>
    <n v="0.72000000000000008"/>
    <n v="16.8"/>
    <n v="9.6000000000000014"/>
    <n v="8"/>
    <n v="6.4"/>
    <n v="8.8000000000000007"/>
    <n v="36.800000000000004"/>
    <n v="26.400000000000002"/>
    <n v="0.8"/>
    <n v="0"/>
    <n v="4.8000000000000007"/>
    <n v="12.8"/>
    <n v="4.8000000000000007"/>
    <n v="0"/>
    <n v="0.8"/>
    <n v="19.200000000000003"/>
    <n v="0"/>
    <n v="32"/>
    <n v="12.8"/>
    <n v="0"/>
    <n v="23.200000000000003"/>
    <n v="0"/>
    <n v="12"/>
    <n v="23.200000000000003"/>
    <n v="34.4"/>
    <n v="0"/>
    <n v="7.2"/>
    <n v="15.200000000000001"/>
    <n v="25.6"/>
    <n v="18.400000000000002"/>
    <n v="0.8"/>
    <n v="25.6"/>
    <n v="0.8"/>
    <n v="8"/>
    <n v="31.200000000000003"/>
    <n v="0"/>
    <n v="15.200000000000001"/>
    <n v="4.8000000000000007"/>
    <n v="14.4"/>
    <n v="0.8"/>
    <n v="20.8"/>
    <x v="3"/>
  </r>
  <r>
    <x v="234"/>
    <x v="7"/>
    <x v="21"/>
    <n v="358.40000000000003"/>
    <n v="104.80000000000003"/>
    <n v="59.199999999999996"/>
    <n v="129.60000000000002"/>
    <n v="64.800000000000011"/>
    <n v="0"/>
    <n v="0.496"/>
    <n v="0.52800000000000002"/>
    <n v="0.63200000000000012"/>
    <n v="0.66400000000000015"/>
    <n v="0.75200000000000011"/>
    <n v="0.64800000000000013"/>
    <n v="0.6160000000000001"/>
    <n v="0.22400000000000003"/>
    <n v="0.70400000000000007"/>
    <n v="0.79200000000000004"/>
    <n v="0.53600000000000003"/>
    <n v="0.66400000000000015"/>
    <n v="0.64000000000000012"/>
    <n v="0.76800000000000002"/>
    <n v="0.68"/>
    <n v="0.52"/>
    <n v="0.6080000000000001"/>
    <n v="0"/>
    <n v="7.2"/>
    <n v="4.8000000000000007"/>
    <n v="2.4000000000000004"/>
    <n v="0"/>
    <n v="8"/>
    <n v="0"/>
    <n v="24"/>
    <n v="6.4"/>
    <n v="6.4"/>
    <n v="12.8"/>
    <n v="21.6"/>
    <n v="0"/>
    <n v="4"/>
    <n v="0"/>
    <n v="35.200000000000003"/>
    <n v="4"/>
    <n v="0"/>
    <n v="0"/>
    <n v="0"/>
    <n v="15.200000000000001"/>
    <n v="17.600000000000001"/>
    <n v="27.200000000000003"/>
    <n v="7.2"/>
    <n v="11.200000000000001"/>
    <n v="8.8000000000000007"/>
    <n v="18.400000000000002"/>
    <n v="0"/>
    <n v="3.2"/>
    <n v="20.8"/>
    <n v="22.400000000000002"/>
    <n v="0"/>
    <n v="5.6000000000000005"/>
    <n v="33.6"/>
    <n v="0"/>
    <n v="33.6"/>
    <n v="2.4000000000000004"/>
    <n v="7.2"/>
    <n v="0"/>
    <n v="0"/>
    <x v="3"/>
  </r>
  <r>
    <x v="235"/>
    <x v="7"/>
    <x v="22"/>
    <n v="420.80000000000007"/>
    <n v="116.80000000000001"/>
    <n v="117.60000000000001"/>
    <n v="140.80000000000001"/>
    <n v="45.600000000000009"/>
    <n v="0"/>
    <n v="0.30400000000000005"/>
    <n v="0.43200000000000005"/>
    <n v="0.64000000000000012"/>
    <n v="0.504"/>
    <n v="0.71200000000000008"/>
    <n v="0.72000000000000008"/>
    <n v="0.60000000000000009"/>
    <n v="0.504"/>
    <n v="0.52800000000000002"/>
    <n v="0.76800000000000002"/>
    <n v="0.79200000000000004"/>
    <n v="0.52"/>
    <n v="0.6160000000000001"/>
    <n v="0.33600000000000002"/>
    <n v="0.76000000000000012"/>
    <n v="0.29599999999999999"/>
    <n v="0.35200000000000004"/>
    <n v="20"/>
    <n v="8.8000000000000007"/>
    <n v="0"/>
    <n v="25.6"/>
    <n v="0"/>
    <n v="8"/>
    <n v="2.4000000000000004"/>
    <n v="9.6000000000000014"/>
    <n v="43.2"/>
    <n v="0"/>
    <n v="4.8000000000000007"/>
    <n v="8.8000000000000007"/>
    <n v="16"/>
    <n v="5.6000000000000005"/>
    <n v="0"/>
    <n v="0"/>
    <n v="12"/>
    <n v="0"/>
    <n v="0"/>
    <n v="3.2"/>
    <n v="14.4"/>
    <n v="0"/>
    <n v="3.2"/>
    <n v="8.8000000000000007"/>
    <n v="25.6"/>
    <n v="21.6"/>
    <n v="21.6"/>
    <n v="7.2"/>
    <n v="38.400000000000006"/>
    <n v="0"/>
    <n v="11.200000000000001"/>
    <n v="4"/>
    <n v="0"/>
    <n v="35.200000000000003"/>
    <n v="11.200000000000001"/>
    <n v="8.8000000000000007"/>
    <n v="0"/>
    <n v="34.4"/>
    <n v="12"/>
    <n v="0"/>
    <x v="3"/>
  </r>
  <r>
    <x v="236"/>
    <x v="7"/>
    <x v="23"/>
    <n v="352"/>
    <n v="86.4"/>
    <n v="110.4"/>
    <n v="60.000000000000007"/>
    <n v="95.2"/>
    <n v="0"/>
    <n v="0.72800000000000009"/>
    <n v="0.79200000000000004"/>
    <n v="0.248"/>
    <n v="0.53600000000000003"/>
    <n v="0.78400000000000003"/>
    <n v="0.54400000000000004"/>
    <n v="0.64000000000000012"/>
    <n v="0.44000000000000006"/>
    <n v="0.52"/>
    <n v="0.33600000000000002"/>
    <n v="0.68"/>
    <n v="0.68800000000000006"/>
    <n v="0.64800000000000013"/>
    <n v="0.6160000000000001"/>
    <n v="0.8"/>
    <n v="0.38400000000000001"/>
    <n v="0.64800000000000013"/>
    <n v="4"/>
    <n v="1.6"/>
    <n v="10.4"/>
    <n v="38.400000000000006"/>
    <n v="12"/>
    <n v="16"/>
    <n v="0"/>
    <n v="0"/>
    <n v="0"/>
    <n v="28"/>
    <n v="23.200000000000003"/>
    <n v="0"/>
    <n v="0"/>
    <n v="0"/>
    <n v="5.6000000000000005"/>
    <n v="33.6"/>
    <n v="11.200000000000001"/>
    <n v="36"/>
    <n v="8.8000000000000007"/>
    <n v="0"/>
    <n v="0"/>
    <n v="8"/>
    <n v="1.6"/>
    <n v="20"/>
    <n v="0.8"/>
    <n v="22.400000000000002"/>
    <n v="4"/>
    <n v="0"/>
    <n v="0"/>
    <n v="3.2"/>
    <n v="8"/>
    <n v="8"/>
    <n v="3.2"/>
    <n v="0"/>
    <n v="11.200000000000001"/>
    <n v="12"/>
    <n v="15.200000000000001"/>
    <n v="8.8000000000000007"/>
    <n v="1.6"/>
    <n v="18.400000000000002"/>
    <x v="3"/>
  </r>
  <r>
    <x v="237"/>
    <x v="7"/>
    <x v="24"/>
    <n v="346.40000000000009"/>
    <n v="36.799999999999997"/>
    <n v="129.60000000000002"/>
    <n v="118.40000000000002"/>
    <n v="61.600000000000009"/>
    <n v="0"/>
    <n v="0.7360000000000001"/>
    <n v="0.6160000000000001"/>
    <n v="0.6160000000000001"/>
    <n v="0.28000000000000003"/>
    <n v="0.72800000000000009"/>
    <n v="0.51200000000000001"/>
    <n v="0.77600000000000002"/>
    <n v="0.496"/>
    <n v="0.72000000000000008"/>
    <n v="0.76000000000000012"/>
    <n v="0.72800000000000009"/>
    <n v="0.36000000000000004"/>
    <n v="0.24"/>
    <n v="0.25600000000000001"/>
    <n v="0.38400000000000001"/>
    <n v="0.64800000000000013"/>
    <n v="0.77600000000000002"/>
    <n v="12"/>
    <n v="14.4"/>
    <n v="32"/>
    <n v="0"/>
    <n v="26.400000000000002"/>
    <n v="17.600000000000001"/>
    <n v="15.200000000000001"/>
    <n v="3.2"/>
    <n v="0"/>
    <n v="8.8000000000000007"/>
    <n v="0"/>
    <n v="0"/>
    <n v="15.200000000000001"/>
    <n v="11.200000000000012"/>
    <n v="8"/>
    <n v="0"/>
    <n v="0"/>
    <n v="10.4"/>
    <n v="0"/>
    <n v="16.8"/>
    <n v="0.8"/>
    <n v="19.200000000000003"/>
    <n v="0"/>
    <n v="12"/>
    <n v="39.200000000000003"/>
    <n v="26.400000000000002"/>
    <n v="3.2"/>
    <n v="3.2"/>
    <n v="0"/>
    <n v="14.4"/>
    <n v="8"/>
    <n v="12"/>
    <n v="0"/>
    <n v="7.2"/>
    <n v="0.8"/>
    <n v="0.8"/>
    <n v="8"/>
    <n v="0"/>
    <n v="0"/>
    <n v="0"/>
    <x v="3"/>
  </r>
  <r>
    <x v="238"/>
    <x v="7"/>
    <x v="25"/>
    <n v="458.4"/>
    <n v="127.99999999999999"/>
    <n v="56.800000000000004"/>
    <n v="201.60000000000002"/>
    <n v="72"/>
    <n v="1"/>
    <n v="0.36800000000000005"/>
    <n v="0.47199999999999998"/>
    <n v="0.6080000000000001"/>
    <n v="0.68800000000000006"/>
    <n v="0.77600000000000002"/>
    <n v="0.68"/>
    <n v="0.63200000000000012"/>
    <n v="0.52"/>
    <n v="0.23199999999999998"/>
    <n v="0.60000000000000009"/>
    <n v="0.44000000000000006"/>
    <n v="0.75200000000000011"/>
    <n v="0.7360000000000001"/>
    <n v="0.59199999999999997"/>
    <n v="0.74400000000000011"/>
    <n v="0.68"/>
    <n v="0.78400000000000003"/>
    <n v="0"/>
    <n v="4.8000000000000007"/>
    <n v="2.4000000000000004"/>
    <n v="0"/>
    <n v="0"/>
    <n v="0"/>
    <n v="4.8000000000000007"/>
    <n v="17.600000000000001"/>
    <n v="27.200000000000003"/>
    <n v="0"/>
    <n v="0.8"/>
    <n v="9.6000000000000014"/>
    <n v="8.8000000000000007"/>
    <n v="3.2"/>
    <n v="0"/>
    <n v="0"/>
    <n v="8"/>
    <n v="18.400000000000002"/>
    <n v="0"/>
    <n v="24"/>
    <n v="1.6"/>
    <n v="12"/>
    <n v="16"/>
    <n v="4"/>
    <n v="4"/>
    <n v="31.200000000000003"/>
    <n v="34.4"/>
    <n v="32.800000000000004"/>
    <n v="38.400000000000006"/>
    <n v="27.200000000000003"/>
    <n v="0"/>
    <n v="6.4"/>
    <n v="12"/>
    <n v="32"/>
    <n v="14.4"/>
    <n v="4.8000000000000007"/>
    <n v="21.6"/>
    <n v="18.400000000000002"/>
    <n v="16.8"/>
    <n v="1.6"/>
    <x v="3"/>
  </r>
  <r>
    <x v="239"/>
    <x v="7"/>
    <x v="26"/>
    <n v="432.00000000000006"/>
    <n v="111.20000000000002"/>
    <n v="65.600000000000023"/>
    <n v="105.60000000000001"/>
    <n v="149.60000000000002"/>
    <n v="0"/>
    <n v="0.72800000000000009"/>
    <n v="0.72000000000000008"/>
    <n v="0.6080000000000001"/>
    <n v="0.30400000000000005"/>
    <n v="0.31200000000000006"/>
    <n v="0.62400000000000011"/>
    <n v="0.57599999999999996"/>
    <n v="0.53600000000000003"/>
    <n v="0.76000000000000012"/>
    <n v="0.496"/>
    <n v="0.21600000000000003"/>
    <n v="0.37600000000000006"/>
    <n v="0.68"/>
    <n v="0.74400000000000011"/>
    <n v="0.47199999999999998"/>
    <n v="0.6080000000000001"/>
    <n v="0.38400000000000001"/>
    <n v="0"/>
    <n v="1.6"/>
    <n v="0"/>
    <n v="22.400000000000002"/>
    <n v="5.6000000000000005"/>
    <n v="20"/>
    <n v="1.6"/>
    <n v="4.8000000000000007"/>
    <n v="9.6000000000000014"/>
    <n v="0"/>
    <n v="1.6"/>
    <n v="21.6"/>
    <n v="17.600000000000001"/>
    <n v="42.400000000000006"/>
    <n v="0"/>
    <n v="9.6000000000000014"/>
    <n v="24"/>
    <n v="11.200000000000001"/>
    <n v="16.8"/>
    <n v="6.4"/>
    <n v="12.8"/>
    <n v="16"/>
    <n v="10.4"/>
    <n v="2.4000000000000004"/>
    <n v="0"/>
    <n v="11.200000000000001"/>
    <n v="24"/>
    <n v="12.8"/>
    <n v="16"/>
    <n v="0"/>
    <n v="0.8"/>
    <n v="7.2"/>
    <n v="0"/>
    <n v="40.800000000000004"/>
    <n v="24"/>
    <n v="0"/>
    <n v="4"/>
    <n v="0.8"/>
    <n v="33.6"/>
    <n v="0"/>
    <x v="3"/>
  </r>
  <r>
    <x v="240"/>
    <x v="7"/>
    <x v="27"/>
    <n v="458.4"/>
    <n v="80"/>
    <n v="138.4"/>
    <n v="148"/>
    <n v="92"/>
    <n v="0"/>
    <n v="0.192"/>
    <n v="0.76000000000000012"/>
    <n v="0.60000000000000009"/>
    <n v="0.68800000000000006"/>
    <n v="0.67200000000000004"/>
    <n v="0.71200000000000008"/>
    <n v="0.76800000000000002"/>
    <n v="0.56000000000000005"/>
    <n v="0.43200000000000005"/>
    <n v="0.48799999999999999"/>
    <n v="0.70400000000000007"/>
    <n v="0.40800000000000003"/>
    <n v="0.68"/>
    <n v="0.72800000000000009"/>
    <n v="0.76800000000000002"/>
    <n v="0.63200000000000012"/>
    <n v="0.71200000000000008"/>
    <n v="16.8"/>
    <n v="10.4"/>
    <n v="0"/>
    <n v="3.2"/>
    <n v="0"/>
    <n v="24"/>
    <n v="0"/>
    <n v="37.6"/>
    <n v="36"/>
    <n v="10.4"/>
    <n v="35.200000000000003"/>
    <n v="0"/>
    <n v="6.4"/>
    <n v="13.600000000000001"/>
    <n v="11.200000000000001"/>
    <n v="6.4"/>
    <n v="11.200000000000001"/>
    <n v="0"/>
    <n v="43.2"/>
    <n v="0"/>
    <n v="28"/>
    <n v="0"/>
    <n v="24.8"/>
    <n v="34.4"/>
    <n v="18.400000000000002"/>
    <n v="16.8"/>
    <n v="0"/>
    <n v="17.600000000000001"/>
    <n v="0"/>
    <n v="8"/>
    <n v="0"/>
    <n v="3.2"/>
    <n v="0"/>
    <n v="17.600000000000001"/>
    <n v="7.2"/>
    <n v="3.2"/>
    <n v="9.6000000000000014"/>
    <n v="28"/>
    <n v="8.7999999999999101"/>
    <n v="2.4000000000000909"/>
    <x v="3"/>
  </r>
  <r>
    <x v="241"/>
    <x v="7"/>
    <x v="28"/>
    <n v="410.40000000000009"/>
    <n v="78.400000000000105"/>
    <n v="82.4"/>
    <n v="111.20000000000002"/>
    <n v="138.4"/>
    <n v="0"/>
    <n v="0.36000000000000004"/>
    <n v="0.62400000000000011"/>
    <n v="0.56799999999999995"/>
    <n v="0.66400000000000015"/>
    <n v="0.79200000000000004"/>
    <n v="0.504"/>
    <n v="0.56000000000000005"/>
    <n v="0.504"/>
    <n v="0.7360000000000001"/>
    <n v="0.48799999999999999"/>
    <n v="0.70400000000000007"/>
    <n v="0.48"/>
    <n v="0.7360000000000001"/>
    <n v="0.32800000000000007"/>
    <n v="0.7360000000000001"/>
    <n v="0.23199999999999998"/>
    <n v="0.78400000000000003"/>
    <n v="12.8"/>
    <n v="16"/>
    <n v="0"/>
    <n v="0"/>
    <n v="0"/>
    <n v="1.6"/>
    <n v="16.8"/>
    <n v="16.8"/>
    <n v="16"/>
    <n v="2.4000000000000004"/>
    <n v="24"/>
    <n v="2.4000000000000004"/>
    <n v="31.200000000000003"/>
    <n v="3.2"/>
    <n v="0"/>
    <n v="43.2"/>
    <n v="36.800000000000004"/>
    <n v="3.2"/>
    <n v="16"/>
    <n v="2.4000000000000004"/>
    <n v="2.4000000000000004"/>
    <n v="32"/>
    <n v="0"/>
    <n v="9.6000000000000014"/>
    <n v="1.6"/>
    <n v="23.200000000000003"/>
    <n v="12.8"/>
    <n v="0"/>
    <n v="29.6"/>
    <n v="0"/>
    <n v="16"/>
    <n v="0"/>
    <n v="22.400000000000002"/>
    <n v="0"/>
    <n v="0"/>
    <n v="20.8"/>
    <n v="7.2000000000000233"/>
    <n v="10.400000000000091"/>
    <n v="1.6"/>
    <n v="0"/>
    <x v="3"/>
  </r>
  <r>
    <x v="242"/>
    <x v="7"/>
    <x v="29"/>
    <n v="346.40000000000026"/>
    <n v="104.8000000000001"/>
    <n v="75.200000000000102"/>
    <n v="119.20000000000009"/>
    <n v="47.2"/>
    <n v="0"/>
    <n v="0.72000000000000008"/>
    <n v="0.42400000000000004"/>
    <n v="0.56799999999999995"/>
    <n v="0.78400000000000003"/>
    <n v="0.76000000000000012"/>
    <n v="0.76800000000000002"/>
    <n v="0.32000000000000006"/>
    <n v="0.54400000000000004"/>
    <n v="0.60000000000000009"/>
    <n v="0.56799999999999995"/>
    <n v="0.70400000000000007"/>
    <n v="0.63200000000000012"/>
    <n v="0.71200000000000008"/>
    <n v="0.6080000000000001"/>
    <n v="8.8000000000000009E-2"/>
    <n v="0.79200000000000004"/>
    <n v="0.34400000000000003"/>
    <n v="0"/>
    <n v="0.8"/>
    <n v="2.4000000000000004"/>
    <n v="4"/>
    <n v="9.0949470177292829E-14"/>
    <n v="30.400000000000002"/>
    <n v="5.6000000000000005"/>
    <n v="0"/>
    <n v="19.200000000000003"/>
    <n v="12.8"/>
    <n v="32.800000000000004"/>
    <n v="8"/>
    <n v="0"/>
    <n v="5.6000000000000005"/>
    <n v="0"/>
    <n v="0"/>
    <n v="0"/>
    <n v="0.8"/>
    <n v="8.8000000000000007"/>
    <n v="24"/>
    <n v="12.000000000000092"/>
    <n v="9.6000000000000014"/>
    <n v="31.200000000000003"/>
    <n v="12.8"/>
    <n v="0"/>
    <n v="4"/>
    <n v="0"/>
    <n v="36.800000000000004"/>
    <n v="0"/>
    <n v="12.8"/>
    <n v="0"/>
    <n v="8"/>
    <n v="24.000000000000092"/>
    <n v="0"/>
    <n v="10.4"/>
    <n v="4.8000000000000007"/>
    <n v="0"/>
    <n v="20"/>
    <n v="24"/>
    <n v="13.600000000000001"/>
    <x v="3"/>
  </r>
  <r>
    <x v="243"/>
    <x v="7"/>
    <x v="30"/>
    <n v="534.40000000000009"/>
    <n v="126.40000000000002"/>
    <n v="108"/>
    <n v="152.80000000000001"/>
    <n v="147.20000000000002"/>
    <n v="0"/>
    <n v="0.52800000000000002"/>
    <n v="0.44000000000000006"/>
    <n v="0.68800000000000006"/>
    <n v="0.14399999999999999"/>
    <n v="0.79200000000000004"/>
    <n v="0.48"/>
    <n v="0.248"/>
    <n v="0.69600000000000006"/>
    <n v="0.12"/>
    <n v="0.48799999999999999"/>
    <n v="0.8"/>
    <n v="0.76000000000000012"/>
    <n v="0.8"/>
    <n v="0.21600000000000003"/>
    <n v="0.22400000000000003"/>
    <n v="0.76000000000000012"/>
    <n v="0.76800000000000002"/>
    <n v="0"/>
    <n v="33.6"/>
    <n v="0"/>
    <n v="24"/>
    <n v="0"/>
    <n v="0"/>
    <n v="22.400000000000002"/>
    <n v="0"/>
    <n v="22.400000000000002"/>
    <n v="5.6000000000000005"/>
    <n v="6.4"/>
    <n v="8.8000000000000007"/>
    <n v="24"/>
    <n v="13.600000000000001"/>
    <n v="8"/>
    <n v="10.4"/>
    <n v="10.4"/>
    <n v="28"/>
    <n v="25.6"/>
    <n v="18.400000000000002"/>
    <n v="19.200000000000003"/>
    <n v="0"/>
    <n v="20"/>
    <n v="15.200000000000001"/>
    <n v="0"/>
    <n v="1.6"/>
    <n v="44"/>
    <n v="12.8"/>
    <n v="31.200000000000003"/>
    <n v="8.8000000000000007"/>
    <n v="7.2"/>
    <n v="8.8000000000000007"/>
    <n v="0"/>
    <n v="41.6"/>
    <n v="36.800000000000004"/>
    <n v="0"/>
    <n v="10.4"/>
    <n v="0"/>
    <n v="2.4000000000000004"/>
    <n v="19.200000000000003"/>
    <x v="3"/>
  </r>
  <r>
    <x v="31"/>
    <x v="8"/>
    <x v="3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8"/>
    <x v="3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8"/>
    <x v="3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8"/>
    <x v="37"/>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8"/>
    <x v="38"/>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244"/>
    <x v="8"/>
    <x v="0"/>
    <n v="408.80000000000007"/>
    <n v="112.00000000000001"/>
    <n v="119.20000000000002"/>
    <n v="123.20000000000002"/>
    <n v="54.399999999999991"/>
    <n v="0"/>
    <n v="0.6080000000000001"/>
    <n v="0.48799999999999999"/>
    <n v="0.68800000000000006"/>
    <n v="0.66400000000000015"/>
    <n v="0.70400000000000007"/>
    <n v="0.54400000000000004"/>
    <n v="0.70400000000000007"/>
    <n v="0.70400000000000007"/>
    <n v="0.52800000000000002"/>
    <n v="0.54400000000000004"/>
    <n v="0.72000000000000008"/>
    <n v="0.32800000000000007"/>
    <n v="0.71200000000000008"/>
    <n v="0.75200000000000011"/>
    <n v="0.44800000000000006"/>
    <n v="0.67200000000000004"/>
    <n v="0.59199999999999997"/>
    <n v="19.200000000000003"/>
    <n v="1.6"/>
    <n v="2.4000000000000004"/>
    <n v="32"/>
    <n v="0"/>
    <n v="11.200000000000001"/>
    <n v="6.4"/>
    <n v="10.4"/>
    <n v="30.400000000000002"/>
    <n v="5.6000000000000005"/>
    <n v="3.2"/>
    <n v="0"/>
    <n v="4.8000000000000007"/>
    <n v="0"/>
    <n v="0"/>
    <n v="32"/>
    <n v="0"/>
    <n v="4.8000000000000007"/>
    <n v="12.8"/>
    <n v="0"/>
    <n v="36.800000000000004"/>
    <n v="12.8"/>
    <n v="4.8000000000000007"/>
    <n v="4"/>
    <n v="0"/>
    <n v="24"/>
    <n v="12"/>
    <n v="18.400000000000002"/>
    <n v="10.4"/>
    <n v="0"/>
    <n v="8"/>
    <n v="8.8000000000000007"/>
    <n v="22.400000000000002"/>
    <n v="4"/>
    <n v="16.8"/>
    <n v="0"/>
    <n v="30.400000000000002"/>
    <n v="7.2"/>
    <n v="3.2"/>
    <n v="11.200000000000001"/>
    <x v="3"/>
  </r>
  <r>
    <x v="245"/>
    <x v="8"/>
    <x v="1"/>
    <n v="502.40000000000009"/>
    <n v="79.999999999999986"/>
    <n v="159.19999999999999"/>
    <n v="124"/>
    <n v="139.2000000000001"/>
    <n v="0"/>
    <n v="0.64000000000000012"/>
    <n v="0.504"/>
    <n v="0.71200000000000008"/>
    <n v="0.71200000000000008"/>
    <n v="0.72800000000000009"/>
    <n v="0.48"/>
    <n v="0.58399999999999996"/>
    <n v="0.32000000000000006"/>
    <n v="0.79200000000000004"/>
    <n v="0.52"/>
    <n v="0.192"/>
    <n v="0.37600000000000006"/>
    <n v="0.74400000000000011"/>
    <n v="0.56799999999999995"/>
    <n v="0.68800000000000006"/>
    <n v="0.36000000000000004"/>
    <n v="0.71200000000000008"/>
    <n v="0"/>
    <n v="12"/>
    <n v="29.6"/>
    <n v="20.8"/>
    <n v="16.8"/>
    <n v="19.200000000000003"/>
    <n v="24"/>
    <n v="4"/>
    <n v="25.6"/>
    <n v="7.2"/>
    <n v="10.4"/>
    <n v="35.200000000000003"/>
    <n v="4"/>
    <n v="2.4000000000000004"/>
    <n v="4.8000000000000007"/>
    <n v="19.200000000000003"/>
    <n v="21.6"/>
    <n v="15.200000000000092"/>
    <n v="2.4000000000000004"/>
    <n v="34.4"/>
    <n v="8.8000000000000007"/>
    <n v="9.6000000000000014"/>
    <n v="0"/>
    <n v="8.8000000000000007"/>
    <n v="0"/>
    <n v="0"/>
    <n v="31.200000000000003"/>
    <n v="33.6"/>
    <n v="32"/>
    <n v="0"/>
    <n v="12.8"/>
    <n v="13.600000000000001"/>
    <n v="17.600000000000001"/>
    <n v="0"/>
    <n v="5.6000000000000005"/>
    <n v="16"/>
    <n v="0"/>
    <n v="0"/>
    <n v="13.600000000000001"/>
    <n v="0.8"/>
    <x v="3"/>
  </r>
  <r>
    <x v="246"/>
    <x v="8"/>
    <x v="2"/>
    <n v="314.40000000000003"/>
    <n v="53.599999999999994"/>
    <n v="87.2"/>
    <n v="76.8"/>
    <n v="96.800000000000011"/>
    <n v="0"/>
    <n v="0.18400000000000002"/>
    <n v="0.60000000000000009"/>
    <n v="0.56000000000000005"/>
    <n v="0.58399999999999996"/>
    <n v="0.72000000000000008"/>
    <n v="0.33600000000000002"/>
    <n v="0.6160000000000001"/>
    <n v="0.57599999999999996"/>
    <n v="0.52"/>
    <n v="0.7360000000000001"/>
    <n v="0.55200000000000005"/>
    <n v="8.0000000000000016E-2"/>
    <n v="0.28799999999999998"/>
    <n v="0.71200000000000008"/>
    <n v="0.32000000000000006"/>
    <n v="0.72000000000000008"/>
    <n v="0.24"/>
    <n v="0"/>
    <n v="12.8"/>
    <n v="16"/>
    <n v="16"/>
    <n v="0"/>
    <n v="7.2"/>
    <n v="15.200000000000001"/>
    <n v="0"/>
    <n v="8"/>
    <n v="12"/>
    <n v="0"/>
    <n v="8"/>
    <n v="1.6"/>
    <n v="25.6"/>
    <n v="42.400000000000006"/>
    <n v="7.2"/>
    <n v="1.6"/>
    <n v="1.6"/>
    <n v="2.4000000000000004"/>
    <n v="6.4"/>
    <n v="5.6000000000000005"/>
    <n v="26.400000000000002"/>
    <n v="0"/>
    <n v="0"/>
    <n v="0"/>
    <n v="33.6"/>
    <n v="8.8000000000000007"/>
    <n v="0"/>
    <n v="0"/>
    <n v="2.4000000000000004"/>
    <n v="16"/>
    <n v="0"/>
    <n v="4"/>
    <n v="3.2"/>
    <n v="13.600000000000001"/>
    <n v="3.2"/>
    <n v="6.4"/>
    <n v="6.4"/>
    <n v="0.8"/>
    <n v="0"/>
    <x v="3"/>
  </r>
  <r>
    <x v="247"/>
    <x v="8"/>
    <x v="3"/>
    <n v="338.40000000000003"/>
    <n v="128.80000000000001"/>
    <n v="64.800000000000011"/>
    <n v="75.2"/>
    <n v="69.600000000000009"/>
    <n v="1"/>
    <n v="0.72000000000000008"/>
    <n v="0.52"/>
    <n v="0.57599999999999996"/>
    <n v="0.44800000000000006"/>
    <n v="0.128"/>
    <n v="0.58399999999999996"/>
    <n v="0.46399999999999997"/>
    <n v="0.27200000000000002"/>
    <n v="0.6080000000000001"/>
    <n v="0.66400000000000015"/>
    <n v="0.55200000000000005"/>
    <n v="0.70400000000000007"/>
    <n v="0.40800000000000003"/>
    <n v="0.58399999999999996"/>
    <n v="0.56000000000000005"/>
    <n v="0.77600000000000002"/>
    <n v="0.76000000000000012"/>
    <n v="0"/>
    <n v="0"/>
    <n v="0"/>
    <n v="4"/>
    <n v="12"/>
    <n v="22.400000000000002"/>
    <n v="11.200000000000001"/>
    <n v="6.4"/>
    <n v="4.8000000000000007"/>
    <n v="4"/>
    <n v="2.4000000000000004"/>
    <n v="14.4"/>
    <n v="0"/>
    <n v="17.600000000000001"/>
    <n v="6.4"/>
    <n v="16.8"/>
    <n v="0"/>
    <n v="10.4"/>
    <n v="2.4000000000000004"/>
    <n v="1.6"/>
    <n v="10.4"/>
    <n v="0"/>
    <n v="0"/>
    <n v="0"/>
    <n v="0"/>
    <n v="24.8"/>
    <n v="3.2"/>
    <n v="17.600000000000001"/>
    <n v="16"/>
    <n v="3.2"/>
    <n v="20.8"/>
    <n v="4.8000000000000007"/>
    <n v="4"/>
    <n v="21.6"/>
    <n v="0"/>
    <n v="0"/>
    <n v="16"/>
    <n v="29.6"/>
    <n v="19.200000000000003"/>
    <n v="12.8"/>
    <x v="3"/>
  </r>
  <r>
    <x v="248"/>
    <x v="8"/>
    <x v="4"/>
    <n v="398.4"/>
    <n v="162.4"/>
    <n v="82.4"/>
    <n v="67.199999999999989"/>
    <n v="86.4"/>
    <n v="0"/>
    <n v="0.28799999999999998"/>
    <n v="0.68800000000000006"/>
    <n v="0.71200000000000008"/>
    <n v="0.69600000000000006"/>
    <n v="0.77600000000000002"/>
    <n v="0.54400000000000004"/>
    <n v="0.52800000000000002"/>
    <n v="0.7360000000000001"/>
    <n v="0.72000000000000008"/>
    <n v="0.78400000000000003"/>
    <n v="0.76000000000000012"/>
    <n v="0.37600000000000006"/>
    <n v="0.8"/>
    <n v="0.75200000000000011"/>
    <n v="8.0000000000000016E-2"/>
    <n v="0.35200000000000004"/>
    <n v="0.72800000000000009"/>
    <n v="30.400000000000002"/>
    <n v="7.2"/>
    <n v="0"/>
    <n v="5.6000000000000005"/>
    <n v="1.6"/>
    <n v="0.8"/>
    <n v="28.8"/>
    <n v="6.4"/>
    <n v="1.6"/>
    <n v="0"/>
    <n v="22.400000000000002"/>
    <n v="0"/>
    <n v="4"/>
    <n v="0"/>
    <n v="27.200000000000003"/>
    <n v="16.8"/>
    <n v="0"/>
    <n v="12.8"/>
    <n v="22.400000000000002"/>
    <n v="3.2"/>
    <n v="0"/>
    <n v="8.8000000000000007"/>
    <n v="24"/>
    <n v="14.4"/>
    <n v="0.8"/>
    <n v="0"/>
    <n v="0"/>
    <n v="8"/>
    <n v="11.200000000000001"/>
    <n v="0"/>
    <n v="15.200000000000001"/>
    <n v="7.2"/>
    <n v="5.6000000000000005"/>
    <n v="27.200000000000003"/>
    <n v="35.200000000000003"/>
    <n v="7.2"/>
    <n v="20"/>
    <n v="6.4"/>
    <n v="12.8"/>
    <n v="25.6"/>
    <x v="3"/>
  </r>
  <r>
    <x v="249"/>
    <x v="8"/>
    <x v="5"/>
    <n v="376.00000000000011"/>
    <n v="77.599999999999994"/>
    <n v="132.00000000000011"/>
    <n v="123.20000000000002"/>
    <n v="43.2"/>
    <n v="0"/>
    <n v="0.35200000000000004"/>
    <n v="0.55200000000000005"/>
    <n v="0.56799999999999995"/>
    <n v="0.69600000000000006"/>
    <n v="0.6160000000000001"/>
    <n v="0.79200000000000004"/>
    <n v="0.44000000000000006"/>
    <n v="0.79200000000000004"/>
    <n v="0.51200000000000001"/>
    <n v="0.63200000000000012"/>
    <n v="0.76000000000000012"/>
    <n v="0.43200000000000005"/>
    <n v="0.78400000000000003"/>
    <n v="0.74400000000000011"/>
    <n v="0.20800000000000002"/>
    <n v="0.79200000000000004"/>
    <n v="0.8"/>
    <n v="34.4"/>
    <n v="0"/>
    <n v="8.8000000000000007"/>
    <n v="31.200000000000003"/>
    <n v="15.200000000000001"/>
    <n v="0"/>
    <n v="10.400000000000091"/>
    <n v="20.8"/>
    <n v="10.4"/>
    <n v="0.8"/>
    <n v="0"/>
    <n v="23.200000000000003"/>
    <n v="0"/>
    <n v="0"/>
    <n v="0"/>
    <n v="0"/>
    <n v="20"/>
    <n v="0"/>
    <n v="0"/>
    <n v="0"/>
    <n v="7.2"/>
    <n v="0.8"/>
    <n v="26.400000000000002"/>
    <n v="8"/>
    <n v="7.2"/>
    <n v="0"/>
    <n v="29.6"/>
    <n v="31.200000000000003"/>
    <n v="12.8"/>
    <n v="0"/>
    <n v="0"/>
    <n v="9.6000000000000014"/>
    <n v="0"/>
    <n v="34.4"/>
    <n v="0"/>
    <n v="18.400000000000002"/>
    <n v="8.8000000000000007"/>
    <n v="0.8"/>
    <n v="0"/>
    <n v="5.6000000000000005"/>
    <x v="3"/>
  </r>
  <r>
    <x v="250"/>
    <x v="8"/>
    <x v="6"/>
    <n v="405.60000000000014"/>
    <n v="83.200000000000088"/>
    <n v="68.800000000000011"/>
    <n v="150.40000000000003"/>
    <n v="103.2"/>
    <n v="0"/>
    <n v="0.74400000000000011"/>
    <n v="0.51200000000000001"/>
    <n v="0.58399999999999996"/>
    <n v="0.66400000000000015"/>
    <n v="0.40800000000000003"/>
    <n v="0.48799999999999999"/>
    <n v="0.44800000000000006"/>
    <n v="0.44000000000000006"/>
    <n v="0.63200000000000012"/>
    <n v="0.8"/>
    <n v="0.31200000000000006"/>
    <n v="0.69600000000000006"/>
    <n v="0.78400000000000003"/>
    <n v="0.79200000000000004"/>
    <n v="0.78400000000000003"/>
    <n v="0.29599999999999999"/>
    <n v="0.35200000000000004"/>
    <n v="2.4000000000000004"/>
    <n v="4"/>
    <n v="0"/>
    <n v="14.4"/>
    <n v="2.4000000000000004"/>
    <n v="28.8"/>
    <n v="1.6"/>
    <n v="1.6"/>
    <n v="11.200000000000001"/>
    <n v="2.4000000000000004"/>
    <n v="0"/>
    <n v="3.2"/>
    <n v="0"/>
    <n v="0"/>
    <n v="16"/>
    <n v="30.400000000000002"/>
    <n v="0"/>
    <n v="0"/>
    <n v="25.6"/>
    <n v="28"/>
    <n v="15.200000000000001"/>
    <n v="11.200000000000001"/>
    <n v="23.200000000000003"/>
    <n v="31.200000000000003"/>
    <n v="6.4"/>
    <n v="4"/>
    <n v="25.6"/>
    <n v="0"/>
    <n v="12.8"/>
    <n v="20.8"/>
    <n v="24.8"/>
    <n v="11.200000000000001"/>
    <n v="0"/>
    <n v="8.0000000000000906"/>
    <n v="20.8"/>
    <n v="7.2"/>
    <n v="5.6000000000000005"/>
    <n v="5.6000000000000005"/>
    <n v="0"/>
    <n v="0"/>
    <x v="3"/>
  </r>
  <r>
    <x v="251"/>
    <x v="8"/>
    <x v="7"/>
    <n v="353.60000000000014"/>
    <n v="83.2"/>
    <n v="89.600000000000023"/>
    <n v="41.6"/>
    <n v="139.2000000000001"/>
    <n v="0"/>
    <n v="0.28799999999999998"/>
    <n v="0.74400000000000011"/>
    <n v="0.60000000000000009"/>
    <n v="0.69600000000000006"/>
    <n v="0.128"/>
    <n v="0.55200000000000005"/>
    <n v="0.71200000000000008"/>
    <n v="0.55200000000000005"/>
    <n v="0.48799999999999999"/>
    <n v="0.8"/>
    <n v="0.57599999999999996"/>
    <n v="0.37600000000000006"/>
    <n v="0.68"/>
    <n v="0.28799999999999998"/>
    <n v="0.54400000000000004"/>
    <n v="0.504"/>
    <n v="0.68800000000000006"/>
    <n v="13.600000000000001"/>
    <n v="8"/>
    <n v="0"/>
    <n v="1.6"/>
    <n v="15.200000000000001"/>
    <n v="7.2"/>
    <n v="0"/>
    <n v="0"/>
    <n v="21.6"/>
    <n v="22.400000000000002"/>
    <n v="0.8"/>
    <n v="23.200000000000003"/>
    <n v="16"/>
    <n v="20"/>
    <n v="12.8"/>
    <n v="38.400000000000006"/>
    <n v="8"/>
    <n v="11.200000000000092"/>
    <n v="9.6000000000000014"/>
    <n v="0"/>
    <n v="0"/>
    <n v="0"/>
    <n v="4.8000000000000007"/>
    <n v="7.2"/>
    <n v="0"/>
    <n v="0"/>
    <n v="3.2"/>
    <n v="8.8000000000000007"/>
    <n v="11.200000000000001"/>
    <n v="6.4"/>
    <n v="0"/>
    <n v="23.200000000000003"/>
    <n v="11.200000000000001"/>
    <n v="20.8"/>
    <n v="6.4"/>
    <n v="0"/>
    <n v="7.2"/>
    <n v="0"/>
    <n v="14.4"/>
    <n v="0"/>
    <x v="3"/>
  </r>
  <r>
    <x v="252"/>
    <x v="8"/>
    <x v="8"/>
    <n v="330.40000000000003"/>
    <n v="60.800000000000004"/>
    <n v="106.4"/>
    <n v="66.400000000000006"/>
    <n v="96.800000000000011"/>
    <n v="0"/>
    <n v="0.21600000000000003"/>
    <n v="0.47199999999999998"/>
    <n v="0.56799999999999995"/>
    <n v="0.66400000000000015"/>
    <n v="0.57599999999999996"/>
    <n v="0.56000000000000005"/>
    <n v="0.51200000000000001"/>
    <n v="8.0000000000000016E-2"/>
    <n v="0.55200000000000005"/>
    <n v="0.36000000000000004"/>
    <n v="0.57599999999999996"/>
    <n v="0.43200000000000005"/>
    <n v="0.22400000000000003"/>
    <n v="0.6080000000000001"/>
    <n v="0.75200000000000011"/>
    <n v="0.72000000000000008"/>
    <n v="0.6080000000000001"/>
    <n v="0"/>
    <n v="28"/>
    <n v="4.8000000000000007"/>
    <n v="0"/>
    <n v="35.200000000000003"/>
    <n v="34.4"/>
    <n v="0"/>
    <n v="4"/>
    <n v="0"/>
    <n v="0"/>
    <n v="0"/>
    <n v="8"/>
    <n v="17.600000000000001"/>
    <n v="8.8000000000000007"/>
    <n v="0"/>
    <n v="2.4000000000000004"/>
    <n v="4.8000000000000007"/>
    <n v="3.2"/>
    <n v="38.400000000000006"/>
    <n v="13.600000000000001"/>
    <n v="0.8"/>
    <n v="2.4000000000000004"/>
    <n v="0"/>
    <n v="5.6000000000000005"/>
    <n v="32"/>
    <n v="18.400000000000002"/>
    <n v="0"/>
    <n v="0"/>
    <n v="0"/>
    <n v="7.2"/>
    <n v="0"/>
    <n v="12.8"/>
    <n v="0"/>
    <n v="0"/>
    <n v="0"/>
    <n v="7.2"/>
    <n v="4"/>
    <n v="22.400000000000002"/>
    <n v="14.4"/>
    <n v="0"/>
    <x v="3"/>
  </r>
  <r>
    <x v="253"/>
    <x v="8"/>
    <x v="9"/>
    <n v="380.00000000000006"/>
    <n v="100.80000000000001"/>
    <n v="118.4"/>
    <n v="115.20000000000002"/>
    <n v="45.6"/>
    <n v="0"/>
    <n v="0.192"/>
    <n v="0.41600000000000004"/>
    <n v="0.62400000000000011"/>
    <n v="0.64000000000000012"/>
    <n v="0.78400000000000003"/>
    <n v="0.504"/>
    <n v="0.46399999999999997"/>
    <n v="8.8000000000000009E-2"/>
    <n v="0.53600000000000003"/>
    <n v="0.504"/>
    <n v="0.4"/>
    <n v="0.70400000000000007"/>
    <n v="0.68800000000000006"/>
    <n v="0.71200000000000008"/>
    <n v="0.56000000000000005"/>
    <n v="0.72800000000000009"/>
    <n v="0.31200000000000006"/>
    <n v="6.4"/>
    <n v="0"/>
    <n v="4.8000000000000007"/>
    <n v="7.2"/>
    <n v="4.8000000000000007"/>
    <n v="4"/>
    <n v="28"/>
    <n v="28.8"/>
    <n v="11.200000000000001"/>
    <n v="23.200000000000003"/>
    <n v="0"/>
    <n v="0"/>
    <n v="4"/>
    <n v="2.4000000000000004"/>
    <n v="12"/>
    <n v="0"/>
    <n v="0"/>
    <n v="17.600000000000001"/>
    <n v="9.6000000000000014"/>
    <n v="0"/>
    <n v="9.6000000000000014"/>
    <n v="9.6000000000000014"/>
    <n v="0"/>
    <n v="4"/>
    <n v="7.2"/>
    <n v="32"/>
    <n v="31.200000000000003"/>
    <n v="0"/>
    <n v="21.6"/>
    <n v="0"/>
    <n v="15.200000000000001"/>
    <n v="18.400000000000002"/>
    <n v="14.4"/>
    <n v="0"/>
    <n v="4.8000000000000007"/>
    <n v="18.400000000000002"/>
    <n v="25.6"/>
    <n v="4"/>
    <n v="0"/>
    <n v="0"/>
    <x v="3"/>
  </r>
  <r>
    <x v="254"/>
    <x v="8"/>
    <x v="10"/>
    <n v="291.19999999999993"/>
    <n v="99.199999999999989"/>
    <n v="54.399999999999991"/>
    <n v="87.199999999999989"/>
    <n v="50.400000000000006"/>
    <n v="0"/>
    <n v="0.6160000000000001"/>
    <n v="0.38400000000000001"/>
    <n v="0.30400000000000005"/>
    <n v="0.68800000000000006"/>
    <n v="0.71200000000000008"/>
    <n v="0.53600000000000003"/>
    <n v="0.60000000000000009"/>
    <n v="0.56799999999999995"/>
    <n v="0.54400000000000004"/>
    <n v="0.504"/>
    <n v="0.8"/>
    <n v="0.74400000000000011"/>
    <n v="0.63200000000000012"/>
    <n v="0.28799999999999998"/>
    <n v="0.75200000000000011"/>
    <n v="0.31200000000000006"/>
    <n v="0.59199999999999997"/>
    <n v="0"/>
    <n v="16"/>
    <n v="4.8000000000000007"/>
    <n v="0"/>
    <n v="8"/>
    <n v="3.2"/>
    <n v="12.8"/>
    <n v="0.8"/>
    <n v="0"/>
    <n v="8.8000000000000007"/>
    <n v="32"/>
    <n v="0"/>
    <n v="0"/>
    <n v="0"/>
    <n v="0"/>
    <n v="24"/>
    <n v="0"/>
    <n v="0.8"/>
    <n v="12.8"/>
    <n v="12.8"/>
    <n v="4.8000000000000007"/>
    <n v="0"/>
    <n v="5.6000000000000005"/>
    <n v="0"/>
    <n v="29.6"/>
    <n v="0"/>
    <n v="0"/>
    <n v="1.6"/>
    <n v="40"/>
    <n v="5.6000000000000005"/>
    <n v="6.4"/>
    <n v="12"/>
    <n v="3.2"/>
    <n v="4"/>
    <n v="23.200000000000003"/>
    <n v="24.8"/>
    <n v="0"/>
    <n v="0"/>
    <n v="25.6"/>
    <n v="0"/>
    <x v="3"/>
  </r>
  <r>
    <x v="255"/>
    <x v="8"/>
    <x v="11"/>
    <n v="440.00000000000006"/>
    <n v="128.80000000000001"/>
    <n v="160.00000000000003"/>
    <n v="82.4"/>
    <n v="68.800000000000011"/>
    <n v="0"/>
    <n v="0.32000000000000006"/>
    <n v="0.24"/>
    <n v="0.6080000000000001"/>
    <n v="0.71200000000000008"/>
    <n v="0.72800000000000009"/>
    <n v="0.57599999999999996"/>
    <n v="0.56799999999999995"/>
    <n v="0.496"/>
    <n v="0.52"/>
    <n v="0.51200000000000001"/>
    <n v="0.504"/>
    <n v="0.76800000000000002"/>
    <n v="0.22400000000000003"/>
    <n v="0.52"/>
    <n v="0.58399999999999996"/>
    <n v="0.34400000000000003"/>
    <n v="0.4"/>
    <n v="7.2"/>
    <n v="31.200000000000003"/>
    <n v="20"/>
    <n v="0"/>
    <n v="11.200000000000001"/>
    <n v="39.200000000000003"/>
    <n v="22.400000000000002"/>
    <n v="6.4"/>
    <n v="4"/>
    <n v="18.400000000000002"/>
    <n v="12"/>
    <n v="0"/>
    <n v="7.2"/>
    <n v="0"/>
    <n v="12.8"/>
    <n v="26.400000000000002"/>
    <n v="0"/>
    <n v="4"/>
    <n v="3.2"/>
    <n v="15.200000000000001"/>
    <n v="8.8000000000000007"/>
    <n v="0"/>
    <n v="0"/>
    <n v="6.4"/>
    <n v="12.8"/>
    <n v="11.200000000000001"/>
    <n v="1.6"/>
    <n v="15.200000000000001"/>
    <n v="26.400000000000002"/>
    <n v="0"/>
    <n v="0.8"/>
    <n v="23.200000000000003"/>
    <n v="32.800000000000004"/>
    <n v="0"/>
    <n v="20.8"/>
    <n v="3.2"/>
    <n v="17.600000000000001"/>
    <n v="4.8000000000000007"/>
    <n v="13.600000000000001"/>
    <n v="12"/>
    <x v="3"/>
  </r>
  <r>
    <x v="256"/>
    <x v="8"/>
    <x v="12"/>
    <n v="299.2"/>
    <n v="72.8"/>
    <n v="111.20000000000002"/>
    <n v="76.000000000000014"/>
    <n v="39.200000000000003"/>
    <n v="0"/>
    <n v="0.48"/>
    <n v="0.45600000000000007"/>
    <n v="0.59199999999999997"/>
    <n v="0.52"/>
    <n v="0.77600000000000002"/>
    <n v="0.36000000000000004"/>
    <n v="0.60000000000000009"/>
    <n v="0.48"/>
    <n v="0.72000000000000008"/>
    <n v="0.6160000000000001"/>
    <n v="0.54400000000000004"/>
    <n v="0.76800000000000002"/>
    <n v="0.66400000000000015"/>
    <n v="0.36000000000000004"/>
    <n v="0.7360000000000001"/>
    <n v="0.48"/>
    <n v="0.6160000000000001"/>
    <n v="10.4"/>
    <n v="12.8"/>
    <n v="11.200000000000001"/>
    <n v="11.200000000000001"/>
    <n v="12.8"/>
    <n v="10.4"/>
    <n v="7.2"/>
    <n v="20"/>
    <n v="3.2"/>
    <n v="12"/>
    <n v="0"/>
    <n v="12"/>
    <n v="0"/>
    <n v="20.8"/>
    <n v="0"/>
    <n v="3.2"/>
    <n v="0"/>
    <n v="3.2"/>
    <n v="0"/>
    <n v="0"/>
    <n v="7.2"/>
    <n v="1.6"/>
    <n v="0"/>
    <n v="0"/>
    <n v="32.800000000000004"/>
    <n v="3.2"/>
    <n v="4.8000000000000007"/>
    <n v="16"/>
    <n v="3.2"/>
    <n v="7.2"/>
    <n v="0"/>
    <n v="0"/>
    <n v="1.6"/>
    <n v="2.4000000000000004"/>
    <n v="5.6000000000000005"/>
    <n v="1.6"/>
    <n v="8.8000000000000007"/>
    <n v="19.200000000000003"/>
    <n v="12.8"/>
    <n v="20.8"/>
    <x v="3"/>
  </r>
  <r>
    <x v="257"/>
    <x v="8"/>
    <x v="13"/>
    <n v="355.20000000000005"/>
    <n v="90.4"/>
    <n v="115.2"/>
    <n v="38.400000000000006"/>
    <n v="111.2"/>
    <n v="0"/>
    <n v="0.24"/>
    <n v="0.34400000000000003"/>
    <n v="0.59199999999999997"/>
    <n v="0.128"/>
    <n v="0.74400000000000011"/>
    <n v="0.72800000000000009"/>
    <n v="0.6160000000000001"/>
    <n v="0.504"/>
    <n v="0.75200000000000011"/>
    <n v="0.51200000000000001"/>
    <n v="0.57599999999999996"/>
    <n v="0.42400000000000004"/>
    <n v="0.78400000000000003"/>
    <n v="0.60000000000000009"/>
    <n v="0.72000000000000008"/>
    <n v="0.496"/>
    <n v="0.496"/>
    <n v="32.800000000000004"/>
    <n v="0"/>
    <n v="0"/>
    <n v="20.8"/>
    <n v="16.8"/>
    <n v="0"/>
    <n v="28.8"/>
    <n v="0"/>
    <n v="14.4"/>
    <n v="1.6"/>
    <n v="13.600000000000001"/>
    <n v="6.4"/>
    <n v="21.6"/>
    <n v="37.6"/>
    <n v="0"/>
    <n v="16"/>
    <n v="26.400000000000002"/>
    <n v="3.2"/>
    <n v="0"/>
    <n v="0"/>
    <n v="4"/>
    <n v="0"/>
    <n v="0"/>
    <n v="8.8000000000000007"/>
    <n v="10.4"/>
    <n v="0"/>
    <n v="15.200000000000001"/>
    <n v="0"/>
    <n v="0"/>
    <n v="0"/>
    <n v="8"/>
    <n v="0"/>
    <n v="3.2"/>
    <n v="22.400000000000002"/>
    <n v="15.200000000000001"/>
    <n v="16"/>
    <n v="1.6"/>
    <n v="4.8000000000000007"/>
    <n v="11.200000000000001"/>
    <n v="8"/>
    <x v="3"/>
  </r>
  <r>
    <x v="258"/>
    <x v="8"/>
    <x v="14"/>
    <n v="531.20000000000005"/>
    <n v="100.80000000000001"/>
    <n v="92"/>
    <n v="159.20000000000002"/>
    <n v="179.20000000000002"/>
    <n v="0"/>
    <n v="0.31200000000000006"/>
    <n v="0.48"/>
    <n v="0.57599999999999996"/>
    <n v="0.76800000000000002"/>
    <n v="0.71200000000000008"/>
    <n v="0.4"/>
    <n v="0.70400000000000007"/>
    <n v="0.68800000000000006"/>
    <n v="0.77600000000000002"/>
    <n v="0.54400000000000004"/>
    <n v="0.78400000000000003"/>
    <n v="0.72000000000000008"/>
    <n v="0.69600000000000006"/>
    <n v="0.72800000000000009"/>
    <n v="0.72000000000000008"/>
    <n v="0.72800000000000009"/>
    <n v="0.21600000000000003"/>
    <n v="8.8000000000000007"/>
    <n v="11.999999999999989"/>
    <n v="1.6"/>
    <n v="16.8"/>
    <n v="0"/>
    <n v="17.600000000000001"/>
    <n v="7.2"/>
    <n v="12.8"/>
    <n v="11.200000000000001"/>
    <n v="4"/>
    <n v="0"/>
    <n v="38.400000000000006"/>
    <n v="41.6"/>
    <n v="6.4"/>
    <n v="0"/>
    <n v="22.400000000000002"/>
    <n v="24.8"/>
    <n v="43.2"/>
    <n v="2.4000000000000004"/>
    <n v="0"/>
    <n v="27.200000000000003"/>
    <n v="25.6"/>
    <n v="7.2"/>
    <n v="8.8000000000000007"/>
    <n v="21.6"/>
    <n v="6.4"/>
    <n v="20.8"/>
    <n v="7.2"/>
    <n v="6.4"/>
    <n v="28"/>
    <n v="0"/>
    <n v="28"/>
    <n v="0"/>
    <n v="8.8000000000000007"/>
    <n v="9.6000000000000014"/>
    <n v="24"/>
    <n v="30.400000000000002"/>
    <n v="0"/>
    <n v="0"/>
    <n v="0"/>
    <x v="3"/>
  </r>
  <r>
    <x v="259"/>
    <x v="8"/>
    <x v="15"/>
    <n v="384.8"/>
    <n v="108.80000000000001"/>
    <n v="96.800000000000011"/>
    <n v="79.2"/>
    <n v="100"/>
    <n v="0"/>
    <n v="0.64000000000000012"/>
    <n v="0.40800000000000003"/>
    <n v="0.57599999999999996"/>
    <n v="0.39200000000000002"/>
    <n v="0.76800000000000002"/>
    <n v="0.56799999999999995"/>
    <n v="0.72000000000000008"/>
    <n v="0.28799999999999998"/>
    <n v="0.29599999999999999"/>
    <n v="0.10400000000000001"/>
    <n v="0.504"/>
    <n v="0.72000000000000008"/>
    <n v="0.64800000000000013"/>
    <n v="0.76800000000000002"/>
    <n v="0.77600000000000002"/>
    <n v="0.72800000000000009"/>
    <n v="0.8"/>
    <n v="8"/>
    <n v="3.2"/>
    <n v="16.8"/>
    <n v="0"/>
    <n v="21.6"/>
    <n v="16.8"/>
    <n v="7.2"/>
    <n v="0"/>
    <n v="22.400000000000002"/>
    <n v="0.8"/>
    <n v="30.400000000000002"/>
    <n v="1.6"/>
    <n v="0"/>
    <n v="28"/>
    <n v="4"/>
    <n v="12.8"/>
    <n v="19.200000000000003"/>
    <n v="12.8"/>
    <n v="0"/>
    <n v="21.6"/>
    <n v="0"/>
    <n v="6.4"/>
    <n v="21.6"/>
    <n v="2.4000000000000004"/>
    <n v="0"/>
    <n v="25.6"/>
    <n v="4.8000000000000007"/>
    <n v="0"/>
    <n v="13.600000000000001"/>
    <n v="4.8000000000000007"/>
    <n v="24"/>
    <n v="4.8000000000000007"/>
    <n v="11.200000000000001"/>
    <n v="0.8"/>
    <n v="7.2"/>
    <n v="22.400000000000002"/>
    <n v="16"/>
    <n v="0"/>
    <n v="14.4"/>
    <n v="8"/>
    <x v="3"/>
  </r>
  <r>
    <x v="260"/>
    <x v="8"/>
    <x v="16"/>
    <n v="357.59999999999997"/>
    <n v="26.400000000000006"/>
    <n v="115.19999999999999"/>
    <n v="91.199999999999989"/>
    <n v="124.8"/>
    <n v="0"/>
    <n v="0.57599999999999996"/>
    <n v="0.55200000000000005"/>
    <n v="0.56000000000000005"/>
    <n v="0.72800000000000009"/>
    <n v="0.70400000000000007"/>
    <n v="0.56799999999999995"/>
    <n v="0.51200000000000001"/>
    <n v="0.76800000000000002"/>
    <n v="0.78400000000000003"/>
    <n v="0.69600000000000006"/>
    <n v="0.47199999999999998"/>
    <n v="0.36000000000000004"/>
    <n v="0.78400000000000003"/>
    <n v="0.75200000000000011"/>
    <n v="0.58399999999999996"/>
    <n v="0.65600000000000014"/>
    <n v="0.20800000000000002"/>
    <n v="0"/>
    <n v="24"/>
    <n v="9.6000000000000014"/>
    <n v="30.400000000000002"/>
    <n v="4"/>
    <n v="15.200000000000001"/>
    <n v="1.6"/>
    <n v="5.6000000000000005"/>
    <n v="24.8"/>
    <n v="0"/>
    <n v="7.2"/>
    <n v="4"/>
    <n v="16"/>
    <n v="1.6"/>
    <n v="0"/>
    <n v="17.600000000000001"/>
    <n v="20.8"/>
    <n v="17.600000000000001"/>
    <n v="32"/>
    <n v="15.200000000000001"/>
    <n v="0"/>
    <n v="35.200000000000003"/>
    <n v="0"/>
    <n v="8.8000000000000007"/>
    <n v="0"/>
    <n v="21.6"/>
    <n v="0"/>
    <n v="5.6000000000000005"/>
    <n v="16"/>
    <n v="4"/>
    <n v="0.8"/>
    <n v="0"/>
    <n v="17.600000000000001"/>
    <n v="5.6000000000000005"/>
    <n v="0"/>
    <n v="0"/>
    <n v="2.4000000000000004"/>
    <n v="0"/>
    <n v="0"/>
    <n v="0"/>
    <x v="3"/>
  </r>
  <r>
    <x v="261"/>
    <x v="8"/>
    <x v="17"/>
    <n v="473.6"/>
    <n v="203.20000000000002"/>
    <n v="138.4"/>
    <n v="80.8"/>
    <n v="51.2"/>
    <n v="0"/>
    <n v="0.34400000000000003"/>
    <n v="0.4"/>
    <n v="0.25600000000000001"/>
    <n v="0.64800000000000013"/>
    <n v="0.59199999999999997"/>
    <n v="0.496"/>
    <n v="0.52800000000000002"/>
    <n v="0.44800000000000006"/>
    <n v="0.504"/>
    <n v="0.64800000000000013"/>
    <n v="0.71200000000000008"/>
    <n v="0.25600000000000001"/>
    <n v="0.8"/>
    <n v="0.78400000000000003"/>
    <n v="0.31200000000000006"/>
    <n v="0.59199999999999997"/>
    <n v="0.76800000000000002"/>
    <n v="11.200000000000001"/>
    <n v="16"/>
    <n v="0"/>
    <n v="15.200000000000001"/>
    <n v="4.8000000000000007"/>
    <n v="3.2"/>
    <n v="4.8000000000000007"/>
    <n v="44.800000000000004"/>
    <n v="4.8000000000000007"/>
    <n v="33.6"/>
    <n v="8.8000000000000007"/>
    <n v="0"/>
    <n v="0"/>
    <n v="12"/>
    <n v="6.4"/>
    <n v="21.6"/>
    <n v="4"/>
    <n v="0"/>
    <n v="0"/>
    <n v="7.2"/>
    <n v="8"/>
    <n v="4"/>
    <n v="15.200000000000001"/>
    <n v="16"/>
    <n v="0"/>
    <n v="0"/>
    <n v="20.8"/>
    <n v="1.6"/>
    <n v="12"/>
    <n v="3.2"/>
    <n v="28.8"/>
    <n v="9.6000000000000014"/>
    <n v="5.6000000000000005"/>
    <n v="39.200000000000003"/>
    <n v="26.400000000000002"/>
    <n v="0"/>
    <n v="28"/>
    <n v="0"/>
    <n v="49.6"/>
    <n v="16"/>
    <x v="3"/>
  </r>
  <r>
    <x v="262"/>
    <x v="8"/>
    <x v="18"/>
    <n v="428.8"/>
    <n v="133.60000000000002"/>
    <n v="100.8"/>
    <n v="85.6"/>
    <n v="108.80000000000001"/>
    <n v="0"/>
    <n v="0.30400000000000005"/>
    <n v="0.46399999999999997"/>
    <n v="0.66400000000000015"/>
    <n v="0.52800000000000002"/>
    <n v="0.77600000000000002"/>
    <n v="0.46399999999999997"/>
    <n v="0.55200000000000005"/>
    <n v="0.59199999999999997"/>
    <n v="0.57599999999999996"/>
    <n v="0.57599999999999996"/>
    <n v="0.75200000000000011"/>
    <n v="0.35200000000000004"/>
    <n v="0.8"/>
    <n v="0.75200000000000011"/>
    <n v="0.79200000000000004"/>
    <n v="0.72800000000000009"/>
    <n v="0.58399999999999996"/>
    <n v="28.8"/>
    <n v="7.2"/>
    <n v="0.8"/>
    <n v="0.8"/>
    <n v="0"/>
    <n v="0"/>
    <n v="5.6000000000000005"/>
    <n v="0.8"/>
    <n v="28"/>
    <n v="28.8"/>
    <n v="0"/>
    <n v="23.200000000000003"/>
    <n v="26.400000000000002"/>
    <n v="8"/>
    <n v="5.6000000000000005"/>
    <n v="0"/>
    <n v="10.4"/>
    <n v="28.8"/>
    <n v="6.4"/>
    <n v="0"/>
    <n v="5.6000000000000005"/>
    <n v="33.6"/>
    <n v="10.4"/>
    <n v="0"/>
    <n v="7.2"/>
    <n v="4"/>
    <n v="6.4"/>
    <n v="7.2"/>
    <n v="1.6"/>
    <n v="9.6000000000000014"/>
    <n v="18.400000000000002"/>
    <n v="6.4"/>
    <n v="3.2"/>
    <n v="33.6"/>
    <n v="0"/>
    <n v="16"/>
    <n v="12"/>
    <n v="7.2"/>
    <n v="27.200000000000003"/>
    <n v="9.6000000000000014"/>
    <x v="3"/>
  </r>
  <r>
    <x v="263"/>
    <x v="8"/>
    <x v="19"/>
    <n v="330.40000000000003"/>
    <n v="74.400000000000006"/>
    <n v="59.2"/>
    <n v="129.60000000000002"/>
    <n v="67.2"/>
    <n v="0"/>
    <n v="0.34400000000000003"/>
    <n v="0.496"/>
    <n v="0.64000000000000012"/>
    <n v="0.63200000000000012"/>
    <n v="0.72800000000000009"/>
    <n v="0.59199999999999997"/>
    <n v="0.7360000000000001"/>
    <n v="0.25600000000000001"/>
    <n v="0.57599999999999996"/>
    <n v="0.6160000000000001"/>
    <n v="0.496"/>
    <n v="0.48"/>
    <n v="0.68"/>
    <n v="0.2"/>
    <n v="0.69600000000000006"/>
    <n v="0.28000000000000003"/>
    <n v="0.68800000000000006"/>
    <n v="33.6"/>
    <n v="0"/>
    <n v="1.6"/>
    <n v="0"/>
    <n v="0"/>
    <n v="0"/>
    <n v="16.8"/>
    <n v="4"/>
    <n v="3.2"/>
    <n v="0"/>
    <n v="2.4000000000000004"/>
    <n v="2.4000000000000004"/>
    <n v="0"/>
    <n v="5.6000000000000005"/>
    <n v="16.8"/>
    <n v="0"/>
    <n v="14.4"/>
    <n v="24.8"/>
    <n v="3.2"/>
    <n v="0"/>
    <n v="15.200000000000001"/>
    <n v="18.400000000000002"/>
    <n v="7.2"/>
    <n v="4.8000000000000007"/>
    <n v="8.8000000000000007"/>
    <n v="28.8"/>
    <n v="22.400000000000002"/>
    <n v="5.6000000000000005"/>
    <n v="13.600000000000001"/>
    <n v="4.8000000000000007"/>
    <n v="0"/>
    <n v="0.8"/>
    <n v="8"/>
    <n v="23.200000000000003"/>
    <n v="11.200000000000001"/>
    <n v="0"/>
    <n v="0"/>
    <n v="16.8"/>
    <n v="4"/>
    <n v="10.4"/>
    <x v="3"/>
  </r>
  <r>
    <x v="264"/>
    <x v="8"/>
    <x v="20"/>
    <n v="391.20000000000005"/>
    <n v="103.2"/>
    <n v="96"/>
    <n v="85.600000000000023"/>
    <n v="106.4"/>
    <n v="0"/>
    <n v="0.2"/>
    <n v="0.60000000000000009"/>
    <n v="0.62400000000000011"/>
    <n v="0.67200000000000004"/>
    <n v="0.76800000000000002"/>
    <n v="0.56000000000000005"/>
    <n v="0.6160000000000001"/>
    <n v="0.54400000000000004"/>
    <n v="0.55200000000000005"/>
    <n v="0.56799999999999995"/>
    <n v="0.496"/>
    <n v="0.59199999999999997"/>
    <n v="0.8"/>
    <n v="0.72000000000000008"/>
    <n v="0.59199999999999997"/>
    <n v="0.248"/>
    <n v="0.32800000000000007"/>
    <n v="20"/>
    <n v="0"/>
    <n v="5.6000000000000005"/>
    <n v="9.6000000000000014"/>
    <n v="8.8000000000000007"/>
    <n v="29.6"/>
    <n v="0"/>
    <n v="0"/>
    <n v="0"/>
    <n v="22.400000000000002"/>
    <n v="2.4000000000000004"/>
    <n v="6.4"/>
    <n v="7.2"/>
    <n v="16"/>
    <n v="17.600000000000001"/>
    <n v="28.8"/>
    <n v="16.8"/>
    <n v="0"/>
    <n v="6.4"/>
    <n v="7.2"/>
    <n v="11.200000000000001"/>
    <n v="9.6000000000000014"/>
    <n v="1.6"/>
    <n v="0.8"/>
    <n v="31.200000000000003"/>
    <n v="10.4"/>
    <n v="6.4"/>
    <n v="11.200000000000001"/>
    <n v="3.2"/>
    <n v="0"/>
    <n v="17.600000000000001"/>
    <n v="8"/>
    <n v="4"/>
    <n v="0"/>
    <n v="0.8"/>
    <n v="4"/>
    <n v="0"/>
    <n v="16"/>
    <n v="33.6"/>
    <n v="19.200000000000003"/>
    <x v="3"/>
  </r>
  <r>
    <x v="265"/>
    <x v="8"/>
    <x v="21"/>
    <n v="353.6"/>
    <n v="102.4"/>
    <n v="65.599999999999994"/>
    <n v="84.800000000000011"/>
    <n v="100.80000000000003"/>
    <n v="0"/>
    <n v="0.48799999999999999"/>
    <n v="0.44000000000000006"/>
    <n v="0.72800000000000009"/>
    <n v="0.79200000000000004"/>
    <n v="0.53600000000000003"/>
    <n v="0.59199999999999997"/>
    <n v="0.64000000000000012"/>
    <n v="0.45600000000000007"/>
    <n v="0.76000000000000012"/>
    <n v="0.496"/>
    <n v="0.8"/>
    <n v="0.71200000000000008"/>
    <n v="0.7360000000000001"/>
    <n v="0.65600000000000014"/>
    <n v="0.76800000000000002"/>
    <n v="0.8"/>
    <n v="0.72800000000000009"/>
    <n v="11.200000000000001"/>
    <n v="6.4"/>
    <n v="0"/>
    <n v="20.8"/>
    <n v="0"/>
    <n v="25.6"/>
    <n v="0"/>
    <n v="0"/>
    <n v="1.6"/>
    <n v="0"/>
    <n v="19.200000000000003"/>
    <n v="0"/>
    <n v="18.400000000000002"/>
    <n v="14.4"/>
    <n v="1.6"/>
    <n v="11.200000000000001"/>
    <n v="27.200000000000003"/>
    <n v="11.200000000000001"/>
    <n v="2.4000000000000004"/>
    <n v="14.4"/>
    <n v="19.200000000000003"/>
    <n v="0"/>
    <n v="15.200000000000001"/>
    <n v="0"/>
    <n v="0"/>
    <n v="23.200000000000003"/>
    <n v="4.8000000000000007"/>
    <n v="0"/>
    <n v="6.4"/>
    <n v="16"/>
    <n v="0"/>
    <n v="15.200000000000001"/>
    <n v="7.2"/>
    <n v="20.8"/>
    <n v="39.200000000000003"/>
    <n v="4.8000000000000007"/>
    <n v="0"/>
    <n v="0"/>
    <n v="0"/>
    <n v="15.200000000000001"/>
    <x v="3"/>
  </r>
  <r>
    <x v="266"/>
    <x v="8"/>
    <x v="22"/>
    <n v="448"/>
    <n v="134.4"/>
    <n v="102.4"/>
    <n v="76"/>
    <n v="135.19999999999999"/>
    <n v="0"/>
    <n v="0.70400000000000007"/>
    <n v="0.52"/>
    <n v="0.71200000000000008"/>
    <n v="0.76"/>
    <n v="0.72000000000000008"/>
    <n v="0.55200000000000005"/>
    <n v="0.74400000000000011"/>
    <n v="0.504"/>
    <n v="8.8000000000000009E-2"/>
    <n v="0.57599999999999996"/>
    <n v="0.56000000000000005"/>
    <n v="0.69600000000000006"/>
    <n v="0.71200000000000008"/>
    <n v="0.64800000000000013"/>
    <n v="0.44800000000000006"/>
    <n v="0.59199999999999997"/>
    <n v="0.74400000000000011"/>
    <n v="4"/>
    <n v="16.8"/>
    <n v="26.400000000000002"/>
    <n v="16"/>
    <n v="12"/>
    <n v="19.200000000000003"/>
    <n v="3.2"/>
    <n v="0"/>
    <n v="4.8000000000000007"/>
    <n v="0"/>
    <n v="17.600000000000001"/>
    <n v="4.8000000000000007"/>
    <n v="22.400000000000002"/>
    <n v="20.8"/>
    <n v="29.6"/>
    <n v="2.4000000000000004"/>
    <n v="0.8"/>
    <n v="0"/>
    <n v="35.200000000000003"/>
    <n v="19.200000000000003"/>
    <n v="0"/>
    <n v="0"/>
    <n v="4"/>
    <n v="2.4000000000000004"/>
    <n v="0"/>
    <n v="7.2"/>
    <n v="32"/>
    <n v="0.8"/>
    <n v="11.200000000000001"/>
    <n v="18.400000000000002"/>
    <n v="0"/>
    <n v="6.4"/>
    <n v="31.200000000000003"/>
    <n v="8.8000000000000007"/>
    <n v="30.400000000000002"/>
    <n v="13.600000000000001"/>
    <n v="5.6000000000000005"/>
    <n v="12.8"/>
    <n v="16"/>
    <n v="9.6000000000000014"/>
    <x v="3"/>
  </r>
  <r>
    <x v="267"/>
    <x v="8"/>
    <x v="23"/>
    <n v="352.00000000000017"/>
    <n v="66.400000000000006"/>
    <n v="91.200000000000131"/>
    <n v="133.60000000000005"/>
    <n v="60.800000000000004"/>
    <n v="0"/>
    <n v="0.4"/>
    <n v="0.52800000000000002"/>
    <n v="0.64800000000000013"/>
    <n v="0.72800000000000009"/>
    <n v="0.72800000000000009"/>
    <n v="0.55200000000000005"/>
    <n v="0.76000000000000012"/>
    <n v="0.7360000000000001"/>
    <n v="0.77600000000000002"/>
    <n v="0.47199999999999998"/>
    <n v="0.36800000000000005"/>
    <n v="0.68"/>
    <n v="0.26400000000000001"/>
    <n v="0.68"/>
    <n v="0.72000000000000008"/>
    <n v="0.63200000000000012"/>
    <n v="0.76800000000000002"/>
    <n v="0"/>
    <n v="0"/>
    <n v="18.400000000000091"/>
    <n v="0"/>
    <n v="5.6000000000000227"/>
    <n v="0"/>
    <n v="15.200000000000001"/>
    <n v="25.6"/>
    <n v="4.8000000000000007"/>
    <n v="21.6"/>
    <n v="4"/>
    <n v="0"/>
    <n v="7.2"/>
    <n v="10.4"/>
    <n v="12"/>
    <n v="21.6"/>
    <n v="9.6000000000000014"/>
    <n v="0"/>
    <n v="0"/>
    <n v="0"/>
    <n v="6.4"/>
    <n v="5.6000000000000005"/>
    <n v="8"/>
    <n v="27.200000000000003"/>
    <n v="33.6"/>
    <n v="18.400000000000002"/>
    <n v="7.2"/>
    <n v="9.6000000000000014"/>
    <n v="12.8"/>
    <n v="4.8000000000000007"/>
    <n v="5.6000000000000005"/>
    <n v="3.2"/>
    <n v="4"/>
    <n v="8.8000000000000007"/>
    <n v="22.400000000000002"/>
    <n v="4.8000000000000007"/>
    <n v="17.600000000000001"/>
    <n v="0"/>
    <n v="0"/>
    <n v="0"/>
    <x v="3"/>
  </r>
  <r>
    <x v="268"/>
    <x v="8"/>
    <x v="24"/>
    <n v="536.80000000000007"/>
    <n v="70.400000000000006"/>
    <n v="153.60000000000005"/>
    <n v="137.60000000000002"/>
    <n v="175.2"/>
    <n v="0"/>
    <n v="0.44800000000000006"/>
    <n v="0.69600000000000006"/>
    <n v="0.6080000000000001"/>
    <n v="0.64000000000000012"/>
    <n v="0.77600000000000002"/>
    <n v="0.60000000000000009"/>
    <n v="0.58399999999999996"/>
    <n v="0.68"/>
    <n v="0.14399999999999999"/>
    <n v="0.76800000000000002"/>
    <n v="0.38400000000000001"/>
    <n v="0.72000000000000008"/>
    <n v="0.25600000000000001"/>
    <n v="0.36000000000000004"/>
    <n v="0.27200000000000002"/>
    <n v="0.30400000000000005"/>
    <n v="0.62400000000000011"/>
    <n v="36.800000000000004"/>
    <n v="0"/>
    <n v="0"/>
    <n v="16.8"/>
    <n v="13.600000000000001"/>
    <n v="10.400000000000023"/>
    <n v="4"/>
    <n v="29.6"/>
    <n v="6.4"/>
    <n v="36"/>
    <n v="25.6"/>
    <n v="3.2"/>
    <n v="23.200000000000003"/>
    <n v="42.400000000000006"/>
    <n v="39.200000000000003"/>
    <n v="0"/>
    <n v="16"/>
    <n v="10.4"/>
    <n v="9.6000000000000014"/>
    <n v="31.200000000000003"/>
    <n v="3.2"/>
    <n v="22.400000000000002"/>
    <n v="19.200000000000003"/>
    <n v="8"/>
    <n v="21.6"/>
    <n v="0"/>
    <n v="10.4"/>
    <n v="6.4"/>
    <n v="32.800000000000004"/>
    <n v="13.600000000000001"/>
    <n v="1.6"/>
    <n v="8.8000000000000007"/>
    <n v="7.2"/>
    <n v="8.8000000000000007"/>
    <n v="0"/>
    <n v="16.8"/>
    <n v="0"/>
    <n v="0"/>
    <n v="0"/>
    <n v="27.200000000000003"/>
    <x v="3"/>
  </r>
  <r>
    <x v="269"/>
    <x v="8"/>
    <x v="25"/>
    <n v="325.59999999999997"/>
    <n v="57.6"/>
    <n v="118.4"/>
    <n v="94.399999999999991"/>
    <n v="55.2"/>
    <n v="0"/>
    <n v="0.20800000000000002"/>
    <n v="0.248"/>
    <n v="0.79200000000000004"/>
    <n v="0.27200000000000002"/>
    <n v="0.77600000000000002"/>
    <n v="0.64000000000000012"/>
    <n v="0.58399999999999996"/>
    <n v="0.62400000000000011"/>
    <n v="0.8"/>
    <n v="0.78400000000000003"/>
    <n v="0.76800000000000002"/>
    <n v="0.48799999999999999"/>
    <n v="0.76000000000000012"/>
    <n v="0.6160000000000001"/>
    <n v="0.7360000000000001"/>
    <n v="0.35200000000000004"/>
    <n v="0.59199999999999997"/>
    <n v="8"/>
    <n v="0"/>
    <n v="7.2"/>
    <n v="0"/>
    <n v="32"/>
    <n v="26.400000000000002"/>
    <n v="0"/>
    <n v="39.200000000000003"/>
    <n v="0"/>
    <n v="5.6000000000000005"/>
    <n v="0"/>
    <n v="12"/>
    <n v="18.400000000000002"/>
    <n v="8"/>
    <n v="2.4000000000000004"/>
    <n v="0"/>
    <n v="14.4"/>
    <n v="0"/>
    <n v="0"/>
    <n v="0"/>
    <n v="28.8"/>
    <n v="15.200000000000001"/>
    <n v="0"/>
    <n v="0"/>
    <n v="12.8"/>
    <n v="0"/>
    <n v="8.8000000000000007"/>
    <n v="1.6"/>
    <n v="0"/>
    <n v="27.200000000000003"/>
    <n v="2.4000000000000004"/>
    <n v="0"/>
    <n v="8"/>
    <n v="0"/>
    <n v="14.4"/>
    <n v="21.6"/>
    <n v="8.8000000000000007"/>
    <n v="0"/>
    <n v="2.4000000000000004"/>
    <n v="0"/>
    <x v="3"/>
  </r>
  <r>
    <x v="270"/>
    <x v="8"/>
    <x v="26"/>
    <n v="458.40000000000003"/>
    <n v="148"/>
    <n v="49.600000000000009"/>
    <n v="140.00000000000003"/>
    <n v="120.80000000000001"/>
    <n v="0"/>
    <n v="0.36000000000000004"/>
    <n v="0.40800000000000003"/>
    <n v="0.62400000000000011"/>
    <n v="0.71200000000000008"/>
    <n v="0.30400000000000005"/>
    <n v="0.15200000000000002"/>
    <n v="0.496"/>
    <n v="0.72800000000000009"/>
    <n v="0.6080000000000001"/>
    <n v="0.54400000000000004"/>
    <n v="0.57599999999999996"/>
    <n v="0.33600000000000002"/>
    <n v="0.68"/>
    <n v="0.45600000000000007"/>
    <n v="0.34400000000000003"/>
    <n v="0.7360000000000001"/>
    <n v="0.47199999999999998"/>
    <n v="0"/>
    <n v="13.600000000000001"/>
    <n v="4"/>
    <n v="4"/>
    <n v="5.6000000000000005"/>
    <n v="1.6"/>
    <n v="0"/>
    <n v="8"/>
    <n v="8"/>
    <n v="4.8000000000000007"/>
    <n v="5.6000000000000005"/>
    <n v="19.200000000000003"/>
    <n v="20.8"/>
    <n v="5.6000000000000005"/>
    <n v="12.8"/>
    <n v="0"/>
    <n v="5.6000000000000005"/>
    <n v="0"/>
    <n v="44.800000000000004"/>
    <n v="12"/>
    <n v="16"/>
    <n v="0"/>
    <n v="18.400000000000002"/>
    <n v="32"/>
    <n v="2.4000000000000004"/>
    <n v="2.4000000000000004"/>
    <n v="28.8"/>
    <n v="14.4"/>
    <n v="0"/>
    <n v="25.6"/>
    <n v="0"/>
    <n v="6.4"/>
    <n v="14.4"/>
    <n v="16"/>
    <n v="40"/>
    <n v="27.200000000000003"/>
    <n v="12"/>
    <n v="9.6000000000000014"/>
    <n v="22.400000000000002"/>
    <n v="0"/>
    <x v="3"/>
  </r>
  <r>
    <x v="271"/>
    <x v="8"/>
    <x v="27"/>
    <n v="346.39999999999992"/>
    <n v="104.00000000000001"/>
    <n v="70.400000000000006"/>
    <n v="103.19999999999999"/>
    <n v="68.799999999999912"/>
    <n v="0"/>
    <n v="0.46399999999999997"/>
    <n v="0.40800000000000003"/>
    <n v="0.6160000000000001"/>
    <n v="0.65600000000000014"/>
    <n v="0.72000000000000008"/>
    <n v="0.68"/>
    <n v="0.52800000000000002"/>
    <n v="8.0000000000000016E-2"/>
    <n v="0.64000000000000012"/>
    <n v="0.51200000000000001"/>
    <n v="0.64800000000000013"/>
    <n v="0.69600000000000006"/>
    <n v="0.71200000000000008"/>
    <n v="0.27200000000000002"/>
    <n v="0.4"/>
    <n v="0.62400000000000011"/>
    <n v="0.30400000000000005"/>
    <n v="13.600000000000001"/>
    <n v="12"/>
    <n v="0.8"/>
    <n v="15.200000000000001"/>
    <n v="9.6000000000000014"/>
    <n v="0"/>
    <n v="0"/>
    <n v="19.200000000000003"/>
    <n v="0"/>
    <n v="0"/>
    <n v="24"/>
    <n v="9.5999999999999091"/>
    <n v="0"/>
    <n v="2.4000000000000004"/>
    <n v="11.200000000000001"/>
    <n v="0"/>
    <n v="10.4"/>
    <n v="13.600000000000001"/>
    <n v="21.6"/>
    <n v="0"/>
    <n v="4"/>
    <n v="14.4"/>
    <n v="6.4"/>
    <n v="35.200000000000003"/>
    <n v="4"/>
    <n v="24.8"/>
    <n v="8"/>
    <n v="3.2"/>
    <n v="1.6"/>
    <n v="1.6"/>
    <n v="0"/>
    <n v="0"/>
    <n v="2.4000000000000004"/>
    <n v="3.2"/>
    <n v="20.8"/>
    <n v="28.8"/>
    <n v="11.200000000000001"/>
    <n v="27.200000000000003"/>
    <n v="10.4"/>
    <n v="0"/>
    <x v="3"/>
  </r>
  <r>
    <x v="272"/>
    <x v="8"/>
    <x v="28"/>
    <n v="359.20000000000016"/>
    <n v="62.400000000000055"/>
    <n v="67.2"/>
    <n v="122.40000000000011"/>
    <n v="107.19999999999999"/>
    <n v="0"/>
    <n v="0.24"/>
    <n v="0.496"/>
    <n v="0.192"/>
    <n v="0.69600000000000006"/>
    <n v="0.38400000000000001"/>
    <n v="0.48"/>
    <n v="0.56799999999999995"/>
    <n v="0.68800000000000006"/>
    <n v="0.59199999999999997"/>
    <n v="0.36000000000000004"/>
    <n v="0.55200000000000005"/>
    <n v="0.44000000000000006"/>
    <n v="0.48"/>
    <n v="0.75200000000000011"/>
    <n v="0.56000000000000005"/>
    <n v="0.32000000000000006"/>
    <n v="0.69600000000000006"/>
    <n v="11.200000000000001"/>
    <n v="11.200000000000001"/>
    <n v="0"/>
    <n v="9.6000000000000014"/>
    <n v="3.2"/>
    <n v="0.8"/>
    <n v="6.4"/>
    <n v="21.6"/>
    <n v="0.8"/>
    <n v="2.4000000000000004"/>
    <n v="11.200000000000001"/>
    <n v="0"/>
    <n v="34.4"/>
    <n v="28.8"/>
    <n v="5.6000000000000005"/>
    <n v="21.6"/>
    <n v="5.6000000000000005"/>
    <n v="0"/>
    <n v="9.6000000000000014"/>
    <n v="1.6"/>
    <n v="20.800000000000093"/>
    <n v="2.4000000000000004"/>
    <n v="4.8000000000000007"/>
    <n v="28"/>
    <n v="0.8"/>
    <n v="23.200000000000003"/>
    <n v="4"/>
    <n v="19.200000000000003"/>
    <n v="19.200000000000003"/>
    <n v="0"/>
    <n v="0"/>
    <n v="15.200000000000001"/>
    <n v="0"/>
    <n v="29.6"/>
    <n v="0"/>
    <n v="7.2"/>
    <n v="0"/>
    <n v="4"/>
    <n v="4"/>
    <n v="2.4000000000000457"/>
    <x v="3"/>
  </r>
  <r>
    <x v="273"/>
    <x v="8"/>
    <x v="29"/>
    <n v="304.80000000000007"/>
    <n v="86.4"/>
    <n v="95.2"/>
    <n v="48.8"/>
    <n v="74.400000000000006"/>
    <n v="0"/>
    <n v="0.46399999999999997"/>
    <n v="0.44800000000000006"/>
    <n v="0.57599999999999996"/>
    <n v="0.128"/>
    <n v="0.77600000000000002"/>
    <n v="0.59199999999999997"/>
    <n v="0.58399999999999996"/>
    <n v="0.69600000000000006"/>
    <n v="0.48"/>
    <n v="0.57599999999999996"/>
    <n v="0.57599999999999996"/>
    <n v="0.12"/>
    <n v="0.8"/>
    <n v="0.68800000000000006"/>
    <n v="0.72000000000000008"/>
    <n v="0.37600000000000006"/>
    <n v="0.71200000000000008"/>
    <n v="0"/>
    <n v="0"/>
    <n v="25.6"/>
    <n v="3.2"/>
    <n v="8"/>
    <n v="6.4"/>
    <n v="0"/>
    <n v="10.4"/>
    <n v="14.4"/>
    <n v="27.200000000000003"/>
    <n v="7.2"/>
    <n v="0"/>
    <n v="1.6"/>
    <n v="10.4"/>
    <n v="9.6000000000000014"/>
    <n v="3.2"/>
    <n v="0"/>
    <n v="0"/>
    <n v="21.6"/>
    <n v="28"/>
    <n v="6.4"/>
    <n v="0"/>
    <n v="0"/>
    <n v="12.8"/>
    <n v="0"/>
    <n v="0"/>
    <n v="24.8"/>
    <n v="0"/>
    <n v="0"/>
    <n v="4.8000000000000007"/>
    <n v="17.600000000000001"/>
    <n v="6.4"/>
    <n v="0"/>
    <n v="0"/>
    <n v="21.6"/>
    <n v="20"/>
    <n v="3.2"/>
    <n v="0"/>
    <n v="0"/>
    <n v="17.600000000000001"/>
    <x v="3"/>
  </r>
  <r>
    <x v="274"/>
    <x v="9"/>
    <x v="0"/>
    <n v="347.20000000000005"/>
    <n v="119.2"/>
    <n v="80.000000000000043"/>
    <n v="76"/>
    <n v="72"/>
    <n v="0"/>
    <n v="0.29599999999999999"/>
    <n v="0.64000000000000012"/>
    <n v="0.57599999999999996"/>
    <n v="0.64800000000000013"/>
    <n v="0.71200000000000008"/>
    <n v="0.37600000000000006"/>
    <n v="0.504"/>
    <n v="0.56000000000000005"/>
    <n v="0.496"/>
    <n v="0.55200000000000005"/>
    <n v="0.75200000000000011"/>
    <n v="0.32000000000000006"/>
    <n v="0.72000000000000008"/>
    <n v="0.48"/>
    <n v="0.44000000000000006"/>
    <n v="0.37600000000000006"/>
    <n v="0.24"/>
    <n v="4"/>
    <n v="5.6000000000000005"/>
    <n v="0"/>
    <n v="15.200000000000001"/>
    <n v="6.4000000000000457"/>
    <n v="11.200000000000001"/>
    <n v="0"/>
    <n v="5.6000000000000005"/>
    <n v="30.400000000000002"/>
    <n v="1.6"/>
    <n v="0"/>
    <n v="28.8"/>
    <n v="0.8"/>
    <n v="0"/>
    <n v="4"/>
    <n v="2.4000000000000004"/>
    <n v="0.8"/>
    <n v="0"/>
    <n v="25.6"/>
    <n v="9.6000000000000014"/>
    <n v="12"/>
    <n v="0"/>
    <n v="0.8"/>
    <n v="10.4"/>
    <n v="11.200000000000001"/>
    <n v="0"/>
    <n v="20"/>
    <n v="21.6"/>
    <n v="0"/>
    <n v="0"/>
    <n v="1.6"/>
    <n v="16.8"/>
    <n v="0"/>
    <n v="7.2"/>
    <n v="16"/>
    <n v="15.200000000000001"/>
    <n v="27.200000000000003"/>
    <n v="18.400000000000002"/>
    <n v="4.8000000000000007"/>
    <n v="12"/>
    <x v="3"/>
  </r>
  <r>
    <x v="275"/>
    <x v="9"/>
    <x v="1"/>
    <n v="404.80000000000013"/>
    <n v="64.800000000000011"/>
    <n v="181.60000000000011"/>
    <n v="83.200000000000017"/>
    <n v="75.2"/>
    <n v="0"/>
    <n v="0.37600000000000006"/>
    <n v="0.42400000000000004"/>
    <n v="0.62400000000000011"/>
    <n v="0.37600000000000006"/>
    <n v="0.76000000000000012"/>
    <n v="0.38400000000000001"/>
    <n v="0.55200000000000005"/>
    <n v="0.64000000000000012"/>
    <n v="0.77600000000000002"/>
    <n v="0.64000000000000012"/>
    <n v="0.53600000000000003"/>
    <n v="0.55200000000000005"/>
    <n v="0.72000000000000008"/>
    <n v="0.64000000000000012"/>
    <n v="0.74400000000000011"/>
    <n v="0.48"/>
    <n v="0.2"/>
    <n v="28"/>
    <n v="23.200000000000092"/>
    <n v="27.200000000000003"/>
    <n v="0"/>
    <n v="43.2"/>
    <n v="0"/>
    <n v="6.4"/>
    <n v="24"/>
    <n v="27.200000000000003"/>
    <n v="2.4000000000000004"/>
    <n v="10.4"/>
    <n v="6.4"/>
    <n v="0"/>
    <n v="11.200000000000001"/>
    <n v="24.8"/>
    <n v="10.4"/>
    <n v="3.2"/>
    <n v="0"/>
    <n v="13.600000000000001"/>
    <n v="5.6000000000000005"/>
    <n v="0"/>
    <n v="0"/>
    <n v="6.4"/>
    <n v="22.400000000000002"/>
    <n v="12.8"/>
    <n v="0"/>
    <n v="7.2"/>
    <n v="3.2"/>
    <n v="6.4"/>
    <n v="24.8"/>
    <n v="16"/>
    <n v="0"/>
    <n v="13.600000000000001"/>
    <n v="15.200000000000001"/>
    <n v="1.6"/>
    <n v="1.6"/>
    <n v="0"/>
    <n v="6.4"/>
    <n v="0.8"/>
    <n v="9.6000000000000014"/>
    <x v="3"/>
  </r>
  <r>
    <x v="276"/>
    <x v="9"/>
    <x v="2"/>
    <n v="413.6"/>
    <n v="107.20000000000002"/>
    <n v="88"/>
    <n v="100"/>
    <n v="118.39999999999999"/>
    <n v="0"/>
    <n v="0.24"/>
    <n v="0.43200000000000005"/>
    <n v="0.64000000000000012"/>
    <n v="0.72800000000000009"/>
    <n v="0.52800000000000002"/>
    <n v="0.79200000000000004"/>
    <n v="0.32800000000000007"/>
    <n v="0.76000000000000012"/>
    <n v="0.34400000000000003"/>
    <n v="0.54400000000000004"/>
    <n v="0.76800000000000002"/>
    <n v="0.34400000000000003"/>
    <n v="0.71200000000000008"/>
    <n v="0.7360000000000001"/>
    <n v="0.56799999999999995"/>
    <n v="0.72000000000000008"/>
    <n v="0.48799999999999999"/>
    <n v="6.4"/>
    <n v="0"/>
    <n v="25.6"/>
    <n v="1.6"/>
    <n v="12"/>
    <n v="26.400000000000002"/>
    <n v="0"/>
    <n v="13.600000000000001"/>
    <n v="0"/>
    <n v="2.4000000000000004"/>
    <n v="6.4"/>
    <n v="3.2"/>
    <n v="0"/>
    <n v="0"/>
    <n v="28"/>
    <n v="21.6"/>
    <n v="30.400000000000002"/>
    <n v="5.6000000000000005"/>
    <n v="5.6000000000000005"/>
    <n v="24"/>
    <n v="15.200000000000001"/>
    <n v="0"/>
    <n v="0"/>
    <n v="1.6"/>
    <n v="14.4"/>
    <n v="28.8"/>
    <n v="8"/>
    <n v="0"/>
    <n v="3.2"/>
    <n v="28.8"/>
    <n v="1.6"/>
    <n v="17.600000000000001"/>
    <n v="0"/>
    <n v="6.4"/>
    <n v="10.4"/>
    <n v="27.200000000000003"/>
    <n v="7.2"/>
    <n v="11.200000000000001"/>
    <n v="0"/>
    <n v="25.6"/>
    <x v="3"/>
  </r>
  <r>
    <x v="277"/>
    <x v="9"/>
    <x v="3"/>
    <n v="412.80000000000007"/>
    <n v="76"/>
    <n v="113.60000000000002"/>
    <n v="117.6"/>
    <n v="105.6"/>
    <n v="0"/>
    <n v="0.72000000000000008"/>
    <n v="0.48799999999999999"/>
    <n v="0.28799999999999998"/>
    <n v="0.4"/>
    <n v="0.79200000000000004"/>
    <n v="0.78400000000000003"/>
    <n v="0.60000000000000009"/>
    <n v="0.33600000000000002"/>
    <n v="0.63200000000000012"/>
    <n v="0.6080000000000001"/>
    <n v="0.35200000000000004"/>
    <n v="0.56799999999999995"/>
    <n v="0.71200000000000008"/>
    <n v="0.48799999999999999"/>
    <n v="0.72000000000000008"/>
    <n v="0.6160000000000001"/>
    <n v="0.76800000000000002"/>
    <n v="32.800000000000004"/>
    <n v="0"/>
    <n v="0"/>
    <n v="11.200000000000001"/>
    <n v="0"/>
    <n v="23.200000000000003"/>
    <n v="28"/>
    <n v="12"/>
    <n v="3.2"/>
    <n v="3.2"/>
    <n v="4"/>
    <n v="4"/>
    <n v="12"/>
    <n v="8.8000000000000007"/>
    <n v="0"/>
    <n v="42.400000000000006"/>
    <n v="0"/>
    <n v="4"/>
    <n v="12.8"/>
    <n v="21.6"/>
    <n v="0"/>
    <n v="18.400000000000002"/>
    <n v="16.8"/>
    <n v="0"/>
    <n v="4.8000000000000007"/>
    <n v="8"/>
    <n v="22.400000000000002"/>
    <n v="21.6"/>
    <n v="20"/>
    <n v="5.6000000000000005"/>
    <n v="0"/>
    <n v="13.600000000000001"/>
    <n v="8"/>
    <n v="2.4000000000000004"/>
    <n v="20"/>
    <n v="0"/>
    <n v="4.8000000000000007"/>
    <n v="14.4"/>
    <n v="0"/>
    <n v="12.8"/>
    <x v="3"/>
  </r>
  <r>
    <x v="278"/>
    <x v="9"/>
    <x v="4"/>
    <n v="372.80000000000007"/>
    <n v="146.40000000000003"/>
    <n v="75.20000000000006"/>
    <n v="95.200000000000017"/>
    <n v="56.000000000000007"/>
    <n v="0"/>
    <n v="0.79200000000000004"/>
    <n v="0.192"/>
    <n v="0.79200000000000004"/>
    <n v="0.44800000000000006"/>
    <n v="0.79200000000000004"/>
    <n v="0.59199999999999997"/>
    <n v="0.8"/>
    <n v="0.48"/>
    <n v="0.504"/>
    <n v="0.55200000000000005"/>
    <n v="0.71200000000000008"/>
    <n v="0.29599999999999999"/>
    <n v="0.57599999999999996"/>
    <n v="0.56000000000000005"/>
    <n v="0.68800000000000006"/>
    <n v="0.22400000000000003"/>
    <n v="0.57599999999999996"/>
    <n v="22.400000000000002"/>
    <n v="0"/>
    <n v="0"/>
    <n v="23.200000000000003"/>
    <n v="8.8000000000000451"/>
    <n v="0"/>
    <n v="0"/>
    <n v="18.400000000000002"/>
    <n v="0"/>
    <n v="2.4000000000000004"/>
    <n v="19.200000000000003"/>
    <n v="9.6000000000000014"/>
    <n v="0"/>
    <n v="0"/>
    <n v="0"/>
    <n v="0"/>
    <n v="16.8"/>
    <n v="12"/>
    <n v="4"/>
    <n v="13.600000000000001"/>
    <n v="15.200000000000001"/>
    <n v="0"/>
    <n v="0"/>
    <n v="0.8"/>
    <n v="31.200000000000003"/>
    <n v="1.6"/>
    <n v="16.8"/>
    <n v="9.6000000000000014"/>
    <n v="17.600000000000001"/>
    <n v="2.4000000000000004"/>
    <n v="0.8"/>
    <n v="18.400000000000002"/>
    <n v="28"/>
    <n v="25.6"/>
    <n v="12"/>
    <n v="14.4"/>
    <n v="11.200000000000001"/>
    <n v="2.4000000000000004"/>
    <n v="9.6000000000000014"/>
    <n v="24"/>
    <x v="3"/>
  </r>
  <r>
    <x v="279"/>
    <x v="9"/>
    <x v="5"/>
    <n v="506.40000000000015"/>
    <n v="163.19999999999999"/>
    <n v="114.40000000000002"/>
    <n v="134.40000000000006"/>
    <n v="94.400000000000048"/>
    <n v="0"/>
    <n v="0.39200000000000002"/>
    <n v="0.4"/>
    <n v="0.41600000000000004"/>
    <n v="0.4"/>
    <n v="0.504"/>
    <n v="0.32800000000000007"/>
    <n v="0.6080000000000001"/>
    <n v="0.496"/>
    <n v="0.37600000000000006"/>
    <n v="0.48799999999999999"/>
    <n v="0.504"/>
    <n v="0.38400000000000001"/>
    <n v="0.8"/>
    <n v="0.44800000000000006"/>
    <n v="0.20800000000000002"/>
    <n v="0.48"/>
    <n v="0.28000000000000003"/>
    <n v="1.6"/>
    <n v="0"/>
    <n v="6.4"/>
    <n v="36.800000000000004"/>
    <n v="32"/>
    <n v="0"/>
    <n v="15.200000000000001"/>
    <n v="22.400000000000002"/>
    <n v="0"/>
    <n v="0"/>
    <n v="15.200000000000001"/>
    <n v="16.8"/>
    <n v="37.6"/>
    <n v="0"/>
    <n v="0"/>
    <n v="0"/>
    <n v="26.400000000000002"/>
    <n v="12.000000000000046"/>
    <n v="0"/>
    <n v="1.6"/>
    <n v="12.8"/>
    <n v="0"/>
    <n v="11.200000000000001"/>
    <n v="0.80000000000004556"/>
    <n v="20"/>
    <n v="21.6"/>
    <n v="16"/>
    <n v="23.200000000000003"/>
    <n v="19.200000000000003"/>
    <n v="9.6000000000000014"/>
    <n v="19.200000000000003"/>
    <n v="29.6"/>
    <n v="7.2"/>
    <n v="45.6"/>
    <n v="4.8000000000000007"/>
    <n v="8.8000000000000007"/>
    <n v="40"/>
    <n v="0"/>
    <n v="8"/>
    <n v="0"/>
    <x v="3"/>
  </r>
  <r>
    <x v="280"/>
    <x v="9"/>
    <x v="6"/>
    <n v="336.80000000000013"/>
    <n v="88"/>
    <n v="81.600000000000023"/>
    <n v="96.000000000000099"/>
    <n v="71.2"/>
    <n v="0"/>
    <n v="0.26400000000000001"/>
    <n v="0.496"/>
    <n v="0.20800000000000002"/>
    <n v="0.66400000000000015"/>
    <n v="0.77600000000000002"/>
    <n v="0.8"/>
    <n v="0.79200000000000004"/>
    <n v="0.57599999999999996"/>
    <n v="0.72800000000000009"/>
    <n v="0.38400000000000001"/>
    <n v="0.496"/>
    <n v="0.33600000000000002"/>
    <n v="0.56000000000000005"/>
    <n v="0.76000000000000012"/>
    <n v="0.59199999999999997"/>
    <n v="0.72800000000000009"/>
    <n v="0.66400000000000015"/>
    <n v="6.4"/>
    <n v="3.2"/>
    <n v="19.200000000000003"/>
    <n v="4"/>
    <n v="13.600000000000001"/>
    <n v="0"/>
    <n v="3.2"/>
    <n v="0"/>
    <n v="18.400000000000002"/>
    <n v="13.600000000000001"/>
    <n v="0"/>
    <n v="0"/>
    <n v="1.6"/>
    <n v="12"/>
    <n v="0"/>
    <n v="6.4"/>
    <n v="10.4"/>
    <n v="20"/>
    <n v="13.600000000000001"/>
    <n v="7.2"/>
    <n v="23.200000000000003"/>
    <n v="4.8000000000000007"/>
    <n v="22.400000000000002"/>
    <n v="15.200000000000001"/>
    <n v="8.0000000000000906"/>
    <n v="0"/>
    <n v="0"/>
    <n v="17.600000000000001"/>
    <n v="0.8"/>
    <n v="4"/>
    <n v="16"/>
    <n v="0"/>
    <n v="0"/>
    <n v="10.4"/>
    <n v="4"/>
    <n v="8"/>
    <n v="12.8"/>
    <n v="36"/>
    <n v="0.8"/>
    <n v="0"/>
    <x v="3"/>
  </r>
  <r>
    <x v="281"/>
    <x v="9"/>
    <x v="7"/>
    <n v="288.8"/>
    <n v="76"/>
    <n v="74.400000000000006"/>
    <n v="42.4"/>
    <n v="96.000000000000014"/>
    <n v="0"/>
    <n v="0.71200000000000008"/>
    <n v="0.496"/>
    <n v="0.48"/>
    <n v="0.72000000000000008"/>
    <n v="0.76000000000000012"/>
    <n v="0.7360000000000001"/>
    <n v="0.51200000000000001"/>
    <n v="0.72800000000000009"/>
    <n v="0.39200000000000002"/>
    <n v="0.53600000000000003"/>
    <n v="0.27200000000000002"/>
    <n v="0.72000000000000008"/>
    <n v="0.39200000000000002"/>
    <n v="0.8"/>
    <n v="0.65600000000000014"/>
    <n v="0.47199999999999998"/>
    <n v="0.32800000000000007"/>
    <n v="7.2"/>
    <n v="0"/>
    <n v="0"/>
    <n v="2.4000000000000004"/>
    <n v="28"/>
    <n v="2.4000000000000004"/>
    <n v="0"/>
    <n v="24.8"/>
    <n v="7.2"/>
    <n v="2.4000000000000004"/>
    <n v="18.400000000000002"/>
    <n v="11.200000000000001"/>
    <n v="13.600000000000001"/>
    <n v="25.6"/>
    <n v="0"/>
    <n v="11.200000000000001"/>
    <n v="0"/>
    <n v="15.200000000000001"/>
    <n v="2.4000000000000004"/>
    <n v="16.8"/>
    <n v="12"/>
    <n v="2.4000000000000004"/>
    <n v="0"/>
    <n v="5.6000000000000005"/>
    <n v="0"/>
    <n v="7.2"/>
    <n v="8.8000000000000007"/>
    <n v="4"/>
    <n v="0"/>
    <n v="2.4000000000000004"/>
    <n v="2.4000000000000004"/>
    <n v="0"/>
    <n v="0"/>
    <n v="27.200000000000003"/>
    <n v="16.8"/>
    <n v="12.8"/>
    <n v="0"/>
    <n v="0"/>
    <n v="16.8"/>
    <n v="0"/>
    <x v="3"/>
  </r>
  <r>
    <x v="282"/>
    <x v="9"/>
    <x v="8"/>
    <n v="324"/>
    <n v="46.4"/>
    <n v="44.000000000000007"/>
    <n v="92.800000000000011"/>
    <n v="140.80000000000001"/>
    <n v="1"/>
    <n v="0.70400000000000007"/>
    <n v="0.47199999999999998"/>
    <n v="0.64000000000000012"/>
    <n v="0.75200000000000011"/>
    <n v="0.40800000000000003"/>
    <n v="0.44800000000000006"/>
    <n v="0.79200000000000004"/>
    <n v="0.6160000000000001"/>
    <n v="0.52"/>
    <n v="0.59199999999999997"/>
    <n v="0.71200000000000008"/>
    <n v="0.38400000000000001"/>
    <n v="0.59199999999999997"/>
    <n v="0.69600000000000006"/>
    <n v="0.36800000000000005"/>
    <n v="0.496"/>
    <n v="0.7360000000000001"/>
    <n v="8"/>
    <n v="0"/>
    <n v="0"/>
    <n v="0"/>
    <n v="2.4000000000000004"/>
    <n v="3.2"/>
    <n v="0"/>
    <n v="17.600000000000001"/>
    <n v="11.200000000000001"/>
    <n v="1.6"/>
    <n v="28"/>
    <n v="24"/>
    <n v="30.400000000000002"/>
    <n v="33.6"/>
    <n v="0"/>
    <n v="0"/>
    <n v="0"/>
    <n v="22.400000000000002"/>
    <n v="2.4000000000000004"/>
    <n v="28"/>
    <n v="0"/>
    <n v="0"/>
    <n v="0"/>
    <n v="3.2"/>
    <n v="44.800000000000004"/>
    <n v="14.4"/>
    <n v="22.400000000000002"/>
    <n v="4.8000000000000007"/>
    <n v="0"/>
    <n v="3.2"/>
    <n v="16.8"/>
    <n v="2.4000000000000004"/>
    <n v="8.8000000000000007"/>
    <n v="0"/>
    <n v="0"/>
    <n v="12"/>
    <n v="4.8000000000000007"/>
    <n v="0"/>
    <n v="0"/>
    <n v="1.6"/>
    <x v="3"/>
  </r>
  <r>
    <x v="283"/>
    <x v="9"/>
    <x v="9"/>
    <n v="376.00000000000011"/>
    <n v="87.2"/>
    <n v="73.600000000000009"/>
    <n v="115.2000000000001"/>
    <n v="100"/>
    <n v="0"/>
    <n v="0.7360000000000001"/>
    <n v="0.52800000000000002"/>
    <n v="0.65600000000000014"/>
    <n v="0.56799999999999995"/>
    <n v="0.78400000000000003"/>
    <n v="0.56799999999999995"/>
    <n v="0.60000000000000009"/>
    <n v="0.38400000000000001"/>
    <n v="0.58399999999999996"/>
    <n v="0.71200000000000008"/>
    <n v="0.71200000000000008"/>
    <n v="0.58399999999999996"/>
    <n v="0.8"/>
    <n v="0.76000000000000012"/>
    <n v="0.71200000000000008"/>
    <n v="0.54400000000000004"/>
    <n v="0.76000000000000012"/>
    <n v="0"/>
    <n v="0"/>
    <n v="7.2"/>
    <n v="0"/>
    <n v="10.4"/>
    <n v="28.8"/>
    <n v="22.400000000000002"/>
    <n v="0"/>
    <n v="0"/>
    <n v="4.8000000000000007"/>
    <n v="6.4"/>
    <n v="24"/>
    <n v="0"/>
    <n v="4.8000000000000007"/>
    <n v="0"/>
    <n v="8.8000000000000007"/>
    <n v="19.200000000000003"/>
    <n v="6.4"/>
    <n v="27.200000000000003"/>
    <n v="9.6000000000000014"/>
    <n v="11.200000000000001"/>
    <n v="0"/>
    <n v="30.400000000000002"/>
    <n v="8.8000000000000007"/>
    <n v="10.4"/>
    <n v="4.8000000000000007"/>
    <n v="19.200000000000003"/>
    <n v="0.8"/>
    <n v="20.800000000000093"/>
    <n v="8.8000000000000007"/>
    <n v="15.200000000000001"/>
    <n v="24"/>
    <n v="0"/>
    <n v="16"/>
    <n v="0"/>
    <n v="5.6000000000000005"/>
    <n v="26.400000000000002"/>
    <n v="0"/>
    <n v="0"/>
    <n v="0"/>
    <x v="3"/>
  </r>
  <r>
    <x v="284"/>
    <x v="9"/>
    <x v="10"/>
    <n v="279.20000000000005"/>
    <n v="55.20000000000001"/>
    <n v="77.599999999999994"/>
    <n v="75.20000000000006"/>
    <n v="71.200000000000017"/>
    <n v="0"/>
    <n v="0.63200000000000012"/>
    <n v="0.64000000000000012"/>
    <n v="0.56000000000000005"/>
    <n v="0.68"/>
    <n v="0.59199999999999997"/>
    <n v="0.63200000000000012"/>
    <n v="0.34400000000000003"/>
    <n v="0.74400000000000011"/>
    <n v="0.74400000000000011"/>
    <n v="0.69600000000000006"/>
    <n v="0.6160000000000001"/>
    <n v="0.72000000000000008"/>
    <n v="0.75200000000000011"/>
    <n v="0.6160000000000001"/>
    <n v="0.72000000000000008"/>
    <n v="0.248"/>
    <n v="0.58399999999999996"/>
    <n v="0"/>
    <n v="9.6000000000000014"/>
    <n v="0.8"/>
    <n v="19.200000000000003"/>
    <n v="1.6"/>
    <n v="0"/>
    <n v="16.8"/>
    <n v="16"/>
    <n v="0"/>
    <n v="13.600000000000001"/>
    <n v="4"/>
    <n v="0"/>
    <n v="0"/>
    <n v="3.2"/>
    <n v="3.2"/>
    <n v="22.400000000000002"/>
    <n v="0"/>
    <n v="19.200000000000003"/>
    <n v="20.8"/>
    <n v="2.4000000000000004"/>
    <n v="0"/>
    <n v="6.4"/>
    <n v="18.400000000000002"/>
    <n v="9.6000000000000014"/>
    <n v="4.800000000000046"/>
    <n v="4.8000000000000007"/>
    <n v="21.6"/>
    <n v="4"/>
    <n v="3.2"/>
    <n v="2.4000000000000004"/>
    <n v="2.4000000000000004"/>
    <n v="15.200000000000001"/>
    <n v="0"/>
    <n v="11.200000000000001"/>
    <n v="12"/>
    <n v="0"/>
    <n v="0"/>
    <n v="0"/>
    <n v="12.8"/>
    <n v="1.6"/>
    <x v="3"/>
  </r>
  <r>
    <x v="285"/>
    <x v="9"/>
    <x v="11"/>
    <n v="399.20000000000005"/>
    <n v="67.2"/>
    <n v="113.60000000000001"/>
    <n v="128.00000000000003"/>
    <n v="90.4"/>
    <n v="0"/>
    <n v="0.21600000000000003"/>
    <n v="0.71200000000000008"/>
    <n v="0.62400000000000011"/>
    <n v="0.68800000000000006"/>
    <n v="0.72800000000000009"/>
    <n v="0.72800000000000009"/>
    <n v="0.62400000000000011"/>
    <n v="0.60000000000000009"/>
    <n v="0.68800000000000006"/>
    <n v="0.52"/>
    <n v="0.60000000000000009"/>
    <n v="0.6160000000000001"/>
    <n v="0.45600000000000007"/>
    <n v="0.72800000000000009"/>
    <n v="0.72000000000000008"/>
    <n v="0.74400000000000011"/>
    <n v="0.20800000000000002"/>
    <n v="0.8"/>
    <n v="24"/>
    <n v="0"/>
    <n v="10.4"/>
    <n v="36"/>
    <n v="0.8"/>
    <n v="0"/>
    <n v="22.400000000000002"/>
    <n v="7.2"/>
    <n v="12"/>
    <n v="43.2"/>
    <n v="0"/>
    <n v="24.8"/>
    <n v="16"/>
    <n v="26.400000000000002"/>
    <n v="11.200000000000001"/>
    <n v="0"/>
    <n v="0"/>
    <n v="4"/>
    <n v="8"/>
    <n v="12"/>
    <n v="12.8"/>
    <n v="23.200000000000003"/>
    <n v="17.600000000000001"/>
    <n v="18.400000000000002"/>
    <n v="32.800000000000004"/>
    <n v="2.4000000000000004"/>
    <n v="8.8000000000000007"/>
    <n v="0"/>
    <n v="0"/>
    <n v="11.200000000000001"/>
    <n v="0"/>
    <n v="0.8"/>
    <n v="9.6000000000000014"/>
    <n v="1.6"/>
    <n v="4"/>
    <n v="5.6000000000000005"/>
    <n v="21.6"/>
    <n v="12.8"/>
    <n v="0"/>
    <x v="3"/>
  </r>
  <r>
    <x v="286"/>
    <x v="9"/>
    <x v="12"/>
    <n v="296.8"/>
    <n v="72"/>
    <n v="90.4"/>
    <n v="85.6"/>
    <n v="48.800000000000004"/>
    <n v="0"/>
    <n v="0.24"/>
    <n v="0.41600000000000004"/>
    <n v="0.57599999999999996"/>
    <n v="0.64000000000000012"/>
    <n v="0.77600000000000002"/>
    <n v="0.44000000000000006"/>
    <n v="0.52"/>
    <n v="0.48799999999999999"/>
    <n v="0.7360000000000001"/>
    <n v="0.56799999999999995"/>
    <n v="0.59199999999999997"/>
    <n v="0.12"/>
    <n v="0.77600000000000002"/>
    <n v="0.69600000000000006"/>
    <n v="0.496"/>
    <n v="0.64000000000000012"/>
    <n v="0.64800000000000013"/>
    <n v="0"/>
    <n v="24.8"/>
    <n v="17.600000000000001"/>
    <n v="0"/>
    <n v="10.4"/>
    <n v="15.200000000000001"/>
    <n v="22.400000000000002"/>
    <n v="0"/>
    <n v="0"/>
    <n v="0"/>
    <n v="17.600000000000001"/>
    <n v="8.8000000000000007"/>
    <n v="12.8"/>
    <n v="0"/>
    <n v="12.8"/>
    <n v="0"/>
    <n v="0"/>
    <n v="0"/>
    <n v="10.4"/>
    <n v="4"/>
    <n v="9.6000000000000014"/>
    <n v="28"/>
    <n v="10.4"/>
    <n v="4.8000000000000007"/>
    <n v="4.8000000000000007"/>
    <n v="5.6000000000000005"/>
    <n v="4"/>
    <n v="0"/>
    <n v="8.8000000000000007"/>
    <n v="9.6000000000000014"/>
    <n v="5.6000000000000005"/>
    <n v="0"/>
    <n v="0"/>
    <n v="28"/>
    <n v="0"/>
    <n v="2.4000000000000004"/>
    <n v="0"/>
    <n v="12"/>
    <n v="17.600000000000001"/>
    <n v="6.4"/>
    <x v="3"/>
  </r>
  <r>
    <x v="287"/>
    <x v="9"/>
    <x v="13"/>
    <n v="358.40000000000003"/>
    <n v="106.39999999999999"/>
    <n v="62.400000000000006"/>
    <n v="96.800000000000011"/>
    <n v="92.8"/>
    <n v="0"/>
    <n v="0.33600000000000002"/>
    <n v="0.48"/>
    <n v="0.68"/>
    <n v="0.71200000000000008"/>
    <n v="0.26400000000000001"/>
    <n v="0.48799999999999999"/>
    <n v="0.52800000000000002"/>
    <n v="0.35200000000000004"/>
    <n v="0.8"/>
    <n v="0.54400000000000004"/>
    <n v="0.8"/>
    <n v="0.32000000000000006"/>
    <n v="0.72000000000000008"/>
    <n v="0.42400000000000004"/>
    <n v="0.68"/>
    <n v="0.8"/>
    <n v="0.64000000000000012"/>
    <n v="15.200000000000001"/>
    <n v="7.2"/>
    <n v="0"/>
    <n v="1.6"/>
    <n v="0"/>
    <n v="10.4"/>
    <n v="15.200000000000001"/>
    <n v="12.8"/>
    <n v="0"/>
    <n v="0"/>
    <n v="9.6000000000000014"/>
    <n v="23.200000000000003"/>
    <n v="4.8000000000000007"/>
    <n v="12"/>
    <n v="0"/>
    <n v="0.8"/>
    <n v="6.4"/>
    <n v="0"/>
    <n v="28.8"/>
    <n v="16.8"/>
    <n v="7.2"/>
    <n v="4"/>
    <n v="2.4000000000000004"/>
    <n v="8.8000000000000007"/>
    <n v="28"/>
    <n v="0"/>
    <n v="12.8"/>
    <n v="26.400000000000002"/>
    <n v="7.2"/>
    <n v="0"/>
    <n v="25.6"/>
    <n v="4"/>
    <n v="0"/>
    <n v="0"/>
    <n v="0"/>
    <n v="34.4"/>
    <n v="28.8"/>
    <n v="12"/>
    <n v="1.6"/>
    <n v="0"/>
    <x v="3"/>
  </r>
  <r>
    <x v="288"/>
    <x v="9"/>
    <x v="14"/>
    <n v="338.40000000000009"/>
    <n v="29.600000000000005"/>
    <n v="103.2"/>
    <n v="97.600000000000051"/>
    <n v="108"/>
    <n v="0"/>
    <n v="0.13600000000000001"/>
    <n v="0.52"/>
    <n v="0.41600000000000004"/>
    <n v="0.63200000000000012"/>
    <n v="0.76800000000000002"/>
    <n v="0.53600000000000003"/>
    <n v="0.69600000000000006"/>
    <n v="0.71200000000000008"/>
    <n v="0.52"/>
    <n v="0.60000000000000009"/>
    <n v="0.54400000000000004"/>
    <n v="0.72000000000000008"/>
    <n v="0.8"/>
    <n v="0.75200000000000011"/>
    <n v="0.60000000000000009"/>
    <n v="0.71200000000000008"/>
    <n v="0.64000000000000012"/>
    <n v="1.6"/>
    <n v="10.4"/>
    <n v="2.4000000000000004"/>
    <n v="44.800000000000004"/>
    <n v="15.200000000000001"/>
    <n v="1.6"/>
    <n v="19.200000000000003"/>
    <n v="0"/>
    <n v="0"/>
    <n v="8"/>
    <n v="20"/>
    <n v="30.400000000000002"/>
    <n v="6.4"/>
    <n v="0"/>
    <n v="43.2"/>
    <n v="0.8"/>
    <n v="0"/>
    <n v="0"/>
    <n v="16.8"/>
    <n v="10.4"/>
    <n v="0"/>
    <n v="6.4"/>
    <n v="6.4"/>
    <n v="33.6"/>
    <n v="0"/>
    <n v="14.4"/>
    <n v="0"/>
    <n v="5.6000000000000005"/>
    <n v="22.400000000000002"/>
    <n v="8.8000000000000451"/>
    <n v="0"/>
    <n v="7.2"/>
    <n v="0"/>
    <n v="0.8"/>
    <n v="6.4"/>
    <n v="0"/>
    <n v="0.8"/>
    <n v="13.600000000000001"/>
    <n v="0"/>
    <n v="0.8"/>
    <x v="3"/>
  </r>
  <r>
    <x v="289"/>
    <x v="9"/>
    <x v="15"/>
    <n v="372.8"/>
    <n v="122.4"/>
    <n v="62.400000000000006"/>
    <n v="116.00000000000001"/>
    <n v="72"/>
    <n v="0"/>
    <n v="0.36000000000000004"/>
    <n v="0.496"/>
    <n v="0.6160000000000001"/>
    <n v="0.76800000000000002"/>
    <n v="0.52800000000000002"/>
    <n v="0.34400000000000003"/>
    <n v="0.52"/>
    <n v="0.44800000000000006"/>
    <n v="0.75200000000000011"/>
    <n v="0.69600000000000006"/>
    <n v="0.63200000000000012"/>
    <n v="0.64000000000000012"/>
    <n v="0.72800000000000009"/>
    <n v="0.38400000000000001"/>
    <n v="0.62400000000000011"/>
    <n v="0.8"/>
    <n v="0.70400000000000007"/>
    <n v="11.200000000000001"/>
    <n v="0"/>
    <n v="2.4000000000000004"/>
    <n v="2.4000000000000004"/>
    <n v="10.4"/>
    <n v="4"/>
    <n v="13.600000000000001"/>
    <n v="0"/>
    <n v="18.400000000000002"/>
    <n v="0"/>
    <n v="6.4"/>
    <n v="0.8"/>
    <n v="24"/>
    <n v="7.2"/>
    <n v="16"/>
    <n v="0"/>
    <n v="2.4000000000000004"/>
    <n v="15.200000000000001"/>
    <n v="0"/>
    <n v="6.4"/>
    <n v="9.6000000000000014"/>
    <n v="16"/>
    <n v="0"/>
    <n v="34.4"/>
    <n v="20"/>
    <n v="6.4"/>
    <n v="18.400000000000002"/>
    <n v="8"/>
    <n v="0"/>
    <n v="3.2"/>
    <n v="16.8"/>
    <n v="0"/>
    <n v="26.400000000000002"/>
    <n v="5.6000000000000005"/>
    <n v="24.8"/>
    <n v="0.8"/>
    <n v="48"/>
    <n v="0"/>
    <n v="0"/>
    <n v="0"/>
    <x v="3"/>
  </r>
  <r>
    <x v="290"/>
    <x v="9"/>
    <x v="16"/>
    <n v="348.00000000000006"/>
    <n v="142.4"/>
    <n v="60.000000000000014"/>
    <n v="69.600000000000009"/>
    <n v="76"/>
    <n v="0"/>
    <n v="0.15200000000000002"/>
    <n v="0.51200000000000001"/>
    <n v="0.56000000000000005"/>
    <n v="0.66400000000000015"/>
    <n v="0.77600000000000002"/>
    <n v="0.8"/>
    <n v="0.29599999999999999"/>
    <n v="0.52800000000000002"/>
    <n v="0.74400000000000011"/>
    <n v="0.65600000000000014"/>
    <n v="0.56000000000000005"/>
    <n v="0.7360000000000001"/>
    <n v="0.69600000000000006"/>
    <n v="0.74400000000000011"/>
    <n v="0.56000000000000005"/>
    <n v="0.75200000000000011"/>
    <n v="0.30400000000000005"/>
    <n v="22.400000000000002"/>
    <n v="12"/>
    <n v="3.2"/>
    <n v="0"/>
    <n v="0"/>
    <n v="17.600000000000001"/>
    <n v="0"/>
    <n v="4.8000000000000007"/>
    <n v="0"/>
    <n v="0"/>
    <n v="6.4"/>
    <n v="0.8"/>
    <n v="11.200000000000001"/>
    <n v="27.200000000000003"/>
    <n v="12.8"/>
    <n v="8"/>
    <n v="0"/>
    <n v="4.8000000000000007"/>
    <n v="11.200000000000001"/>
    <n v="0"/>
    <n v="9.6000000000000014"/>
    <n v="5.6000000000000005"/>
    <n v="5.6000000000000005"/>
    <n v="12.8"/>
    <n v="5.6000000000000005"/>
    <n v="0"/>
    <n v="15.200000000000001"/>
    <n v="0"/>
    <n v="0.8"/>
    <n v="14.4"/>
    <n v="6.4"/>
    <n v="0"/>
    <n v="19.200000000000003"/>
    <n v="12"/>
    <n v="3.2"/>
    <n v="22.400000000000002"/>
    <n v="0"/>
    <n v="24"/>
    <n v="28.8"/>
    <n v="26.400000000000002"/>
    <x v="3"/>
  </r>
  <r>
    <x v="291"/>
    <x v="9"/>
    <x v="17"/>
    <n v="431.2000000000001"/>
    <n v="92.000000000000014"/>
    <n v="77.600000000000051"/>
    <n v="148.80000000000001"/>
    <n v="112.80000000000003"/>
    <n v="0"/>
    <n v="0.31200000000000006"/>
    <n v="0.4"/>
    <n v="0.72000000000000008"/>
    <n v="0.40800000000000003"/>
    <n v="0.79200000000000004"/>
    <n v="0.27200000000000002"/>
    <n v="0.7360000000000001"/>
    <n v="0.74400000000000011"/>
    <n v="0.53600000000000003"/>
    <n v="0.51200000000000001"/>
    <n v="0.60000000000000009"/>
    <n v="0.59199999999999997"/>
    <n v="0.76800000000000002"/>
    <n v="0.76000000000000012"/>
    <n v="0.32000000000000006"/>
    <n v="0.79200000000000004"/>
    <n v="0.59199999999999997"/>
    <n v="0"/>
    <n v="11.200000000000001"/>
    <n v="0"/>
    <n v="0"/>
    <n v="31.200000000000003"/>
    <n v="12.000000000000046"/>
    <n v="6.4"/>
    <n v="16.8"/>
    <n v="0"/>
    <n v="0"/>
    <n v="11.200000000000001"/>
    <n v="20"/>
    <n v="22.400000000000002"/>
    <n v="8"/>
    <n v="8"/>
    <n v="40.800000000000004"/>
    <n v="10.4"/>
    <n v="0"/>
    <n v="3.2"/>
    <n v="0"/>
    <n v="3.2"/>
    <n v="4"/>
    <n v="25.6"/>
    <n v="27.200000000000003"/>
    <n v="17.600000000000001"/>
    <n v="14.4"/>
    <n v="30.400000000000002"/>
    <n v="18.400000000000002"/>
    <n v="8"/>
    <n v="0"/>
    <n v="24"/>
    <n v="26.400000000000002"/>
    <n v="9.6000000000000014"/>
    <n v="16.8"/>
    <n v="0"/>
    <n v="0"/>
    <n v="11.200000000000001"/>
    <n v="0"/>
    <n v="4"/>
    <n v="0"/>
    <x v="3"/>
  </r>
  <r>
    <x v="292"/>
    <x v="9"/>
    <x v="18"/>
    <n v="406.40000000000003"/>
    <n v="146.4"/>
    <n v="90.4"/>
    <n v="84.8"/>
    <n v="84.800000000000011"/>
    <n v="0"/>
    <n v="0.2"/>
    <n v="0.42400000000000004"/>
    <n v="0.64800000000000013"/>
    <n v="0.64000000000000012"/>
    <n v="0.15200000000000002"/>
    <n v="0.53600000000000003"/>
    <n v="0.64000000000000012"/>
    <n v="0.76800000000000002"/>
    <n v="0.6080000000000001"/>
    <n v="0.60000000000000009"/>
    <n v="0.51200000000000001"/>
    <n v="0.7360000000000001"/>
    <n v="0.504"/>
    <n v="0.62400000000000011"/>
    <n v="0.69600000000000006"/>
    <n v="0.36000000000000004"/>
    <n v="0.59199999999999997"/>
    <n v="7.2"/>
    <n v="5.6000000000000005"/>
    <n v="12"/>
    <n v="3.2"/>
    <n v="0"/>
    <n v="10.4"/>
    <n v="22.400000000000002"/>
    <n v="15.200000000000001"/>
    <n v="0"/>
    <n v="14.4"/>
    <n v="8"/>
    <n v="19.200000000000003"/>
    <n v="16.8"/>
    <n v="14.4"/>
    <n v="3.2"/>
    <n v="8.8000000000000007"/>
    <n v="0"/>
    <n v="19.200000000000003"/>
    <n v="3.2"/>
    <n v="0"/>
    <n v="0"/>
    <n v="0"/>
    <n v="13.600000000000001"/>
    <n v="42.400000000000006"/>
    <n v="14.4"/>
    <n v="0.8"/>
    <n v="5.6000000000000005"/>
    <n v="0"/>
    <n v="8"/>
    <n v="0"/>
    <n v="21.6"/>
    <n v="3.2"/>
    <n v="0"/>
    <n v="12.8"/>
    <n v="20"/>
    <n v="33.6"/>
    <n v="0"/>
    <n v="13.600000000000001"/>
    <n v="12.8"/>
    <n v="28.8"/>
    <x v="3"/>
  </r>
  <r>
    <x v="293"/>
    <x v="9"/>
    <x v="19"/>
    <n v="360.8"/>
    <n v="79.2"/>
    <n v="88.800000000000011"/>
    <n v="98.4"/>
    <n v="94.40000000000002"/>
    <n v="0"/>
    <n v="0.12"/>
    <n v="0.4"/>
    <n v="0.6160000000000001"/>
    <n v="0.62400000000000011"/>
    <n v="0.76800000000000002"/>
    <n v="0.57599999999999996"/>
    <n v="0.55200000000000005"/>
    <n v="0.64000000000000012"/>
    <n v="0.60000000000000009"/>
    <n v="0.34400000000000003"/>
    <n v="0.52"/>
    <n v="0.8"/>
    <n v="0.41600000000000004"/>
    <n v="0.74400000000000011"/>
    <n v="0.28799999999999998"/>
    <n v="0.62400000000000011"/>
    <n v="0.77600000000000002"/>
    <n v="0"/>
    <n v="12.8"/>
    <n v="0"/>
    <n v="6.4"/>
    <n v="0"/>
    <n v="1.6"/>
    <n v="16"/>
    <n v="16"/>
    <n v="22.400000000000002"/>
    <n v="13.600000000000001"/>
    <n v="0"/>
    <n v="0"/>
    <n v="0"/>
    <n v="39.200000000000003"/>
    <n v="5.6000000000000005"/>
    <n v="3.2"/>
    <n v="2.4000000000000004"/>
    <n v="11.200000000000001"/>
    <n v="14.4"/>
    <n v="18.400000000000002"/>
    <n v="27.200000000000003"/>
    <n v="16.8"/>
    <n v="0"/>
    <n v="22.400000000000002"/>
    <n v="11.200000000000001"/>
    <n v="0"/>
    <n v="2.4000000000000004"/>
    <n v="0"/>
    <n v="5.6000000000000005"/>
    <n v="12.8"/>
    <n v="0"/>
    <n v="0"/>
    <n v="7.2"/>
    <n v="23.200000000000003"/>
    <n v="15.200000000000001"/>
    <n v="2.4000000000000004"/>
    <n v="4"/>
    <n v="7.2"/>
    <n v="0"/>
    <n v="20"/>
    <x v="3"/>
  </r>
  <r>
    <x v="294"/>
    <x v="9"/>
    <x v="20"/>
    <n v="316.8"/>
    <n v="93.600000000000009"/>
    <n v="74.40000000000002"/>
    <n v="71.999999999999986"/>
    <n v="76.800000000000011"/>
    <n v="0"/>
    <n v="0.41600000000000004"/>
    <n v="0.67200000000000004"/>
    <n v="0.248"/>
    <n v="0.36000000000000004"/>
    <n v="0.7360000000000001"/>
    <n v="0.6080000000000001"/>
    <n v="0.48"/>
    <n v="0.24"/>
    <n v="0.48799999999999999"/>
    <n v="0.38400000000000001"/>
    <n v="0.48799999999999999"/>
    <n v="0.68800000000000006"/>
    <n v="0.72000000000000008"/>
    <n v="0.42400000000000004"/>
    <n v="0.56799999999999995"/>
    <n v="0.46399999999999997"/>
    <n v="0.31200000000000006"/>
    <n v="4.8000000000000007"/>
    <n v="4.8000000000000007"/>
    <n v="0"/>
    <n v="0"/>
    <n v="0"/>
    <n v="16.8"/>
    <n v="0"/>
    <n v="19.200000000000003"/>
    <n v="25.6"/>
    <n v="3.2"/>
    <n v="14.4"/>
    <n v="0"/>
    <n v="0"/>
    <n v="23.200000000000003"/>
    <n v="12"/>
    <n v="0"/>
    <n v="13.600000000000001"/>
    <n v="0"/>
    <n v="0"/>
    <n v="28"/>
    <n v="6.4"/>
    <n v="36"/>
    <n v="9.6000000000000014"/>
    <n v="0"/>
    <n v="8.8000000000000007"/>
    <n v="2.4000000000000004"/>
    <n v="0"/>
    <n v="4"/>
    <n v="0"/>
    <n v="4.8000000000000007"/>
    <n v="0"/>
    <n v="5.6000000000000005"/>
    <n v="7.2"/>
    <n v="12.8"/>
    <n v="0"/>
    <n v="11.200000000000001"/>
    <n v="6.4"/>
    <n v="33.6"/>
    <n v="16.8"/>
    <n v="0"/>
    <x v="3"/>
  </r>
  <r>
    <x v="295"/>
    <x v="9"/>
    <x v="21"/>
    <n v="416.00000000000017"/>
    <n v="96.000000000000014"/>
    <n v="96.80000000000004"/>
    <n v="95.200000000000017"/>
    <n v="128.00000000000006"/>
    <n v="0"/>
    <n v="0.22400000000000003"/>
    <n v="0.53600000000000003"/>
    <n v="0.57599999999999996"/>
    <n v="0.74400000000000011"/>
    <n v="0.76000000000000012"/>
    <n v="0.47199999999999998"/>
    <n v="0.128"/>
    <n v="0.496"/>
    <n v="0.72000000000000008"/>
    <n v="0.22400000000000003"/>
    <n v="0.128"/>
    <n v="0.6080000000000001"/>
    <n v="0.7360000000000001"/>
    <n v="0.43200000000000005"/>
    <n v="0.70400000000000007"/>
    <n v="0.66400000000000015"/>
    <n v="0.48799999999999999"/>
    <n v="16"/>
    <n v="0"/>
    <n v="0"/>
    <n v="30.400000000000002"/>
    <n v="20.8"/>
    <n v="15.200000000000001"/>
    <n v="8.8000000000000451"/>
    <n v="5.6000000000000005"/>
    <n v="0"/>
    <n v="0"/>
    <n v="10.4"/>
    <n v="13.600000000000001"/>
    <n v="8.8000000000000007"/>
    <n v="8.8000000000000007"/>
    <n v="11.200000000000001"/>
    <n v="11.200000000000001"/>
    <n v="17.600000000000001"/>
    <n v="40"/>
    <n v="0"/>
    <n v="16.800000000000047"/>
    <n v="4.8000000000000007"/>
    <n v="17.600000000000001"/>
    <n v="29.6"/>
    <n v="0"/>
    <n v="8"/>
    <n v="3.2"/>
    <n v="25.6"/>
    <n v="0"/>
    <n v="6.4"/>
    <n v="0"/>
    <n v="15.200000000000001"/>
    <n v="10.4"/>
    <n v="24.8"/>
    <n v="1.6"/>
    <n v="27.200000000000003"/>
    <n v="0"/>
    <n v="0"/>
    <n v="12.8"/>
    <n v="0"/>
    <n v="4"/>
    <x v="3"/>
  </r>
  <r>
    <x v="296"/>
    <x v="9"/>
    <x v="22"/>
    <n v="496"/>
    <n v="123.2"/>
    <n v="107.20000000000002"/>
    <n v="91.200000000000017"/>
    <n v="174.39999999999998"/>
    <n v="0"/>
    <n v="0.496"/>
    <n v="0.6160000000000001"/>
    <n v="0.59199999999999997"/>
    <n v="0.67200000000000004"/>
    <n v="0.76800000000000002"/>
    <n v="0.71200000000000008"/>
    <n v="0.59199999999999997"/>
    <n v="0.8"/>
    <n v="0.44000000000000006"/>
    <n v="0.75200000000000011"/>
    <n v="0.57599999999999996"/>
    <n v="0.45600000000000007"/>
    <n v="0.6160000000000001"/>
    <n v="0.36000000000000004"/>
    <n v="0.69600000000000006"/>
    <n v="0.56000000000000005"/>
    <n v="0.53600000000000003"/>
    <n v="28.8"/>
    <n v="0.8"/>
    <n v="21.6"/>
    <n v="13.600000000000001"/>
    <n v="0"/>
    <n v="0"/>
    <n v="21.6"/>
    <n v="0.8"/>
    <n v="9.6000000000000014"/>
    <n v="10.4"/>
    <n v="6.4"/>
    <n v="44.800000000000004"/>
    <n v="23.200000000000003"/>
    <n v="16"/>
    <n v="0"/>
    <n v="7.2"/>
    <n v="28"/>
    <n v="32"/>
    <n v="16"/>
    <n v="7.2"/>
    <n v="0"/>
    <n v="8.8000000000000007"/>
    <n v="37.6"/>
    <n v="1.6"/>
    <n v="0"/>
    <n v="25.6"/>
    <n v="0"/>
    <n v="17.600000000000001"/>
    <n v="0"/>
    <n v="0"/>
    <n v="12"/>
    <n v="3.2"/>
    <n v="16.8"/>
    <n v="4.8000000000000007"/>
    <n v="1.6"/>
    <n v="17.600000000000001"/>
    <n v="15.200000000000001"/>
    <n v="12.8"/>
    <n v="38.400000000000006"/>
    <n v="0.8"/>
    <x v="3"/>
  </r>
  <r>
    <x v="297"/>
    <x v="9"/>
    <x v="23"/>
    <n v="403.20000000000016"/>
    <n v="124.00000000000009"/>
    <n v="92"/>
    <n v="99.200000000000102"/>
    <n v="88"/>
    <n v="0"/>
    <n v="0.76000000000000012"/>
    <n v="0.48"/>
    <n v="0.68"/>
    <n v="0.68800000000000006"/>
    <n v="0.128"/>
    <n v="0.48799999999999999"/>
    <n v="0.48"/>
    <n v="0.59199999999999997"/>
    <n v="0.79200000000000004"/>
    <n v="0.496"/>
    <n v="0.55200000000000005"/>
    <n v="0.35200000000000004"/>
    <n v="0.68800000000000006"/>
    <n v="0.69600000000000006"/>
    <n v="0.58399999999999996"/>
    <n v="0.26400000000000001"/>
    <n v="0.20800000000000002"/>
    <n v="0"/>
    <n v="0"/>
    <n v="15.200000000000001"/>
    <n v="10.4"/>
    <n v="16.8"/>
    <n v="24.8"/>
    <n v="8"/>
    <n v="0"/>
    <n v="12.8"/>
    <n v="4"/>
    <n v="1.6"/>
    <n v="1.6"/>
    <n v="5.6000000000000005"/>
    <n v="26.400000000000002"/>
    <n v="10.4"/>
    <n v="21.6"/>
    <n v="12"/>
    <n v="10.4"/>
    <n v="0"/>
    <n v="0"/>
    <n v="10.400000000000091"/>
    <n v="0.8"/>
    <n v="0"/>
    <n v="17.600000000000001"/>
    <n v="12.8"/>
    <n v="1.6"/>
    <n v="18.400000000000002"/>
    <n v="0"/>
    <n v="4.8000000000000007"/>
    <n v="32.800000000000004"/>
    <n v="2.4000000000000004"/>
    <n v="4.8000000000000007"/>
    <n v="16.8"/>
    <n v="23.200000000000003"/>
    <n v="11.200000000000001"/>
    <n v="25.6"/>
    <n v="23.200000000000092"/>
    <n v="3.2"/>
    <n v="4"/>
    <n v="9.6000000000000014"/>
    <x v="3"/>
  </r>
  <r>
    <x v="298"/>
    <x v="9"/>
    <x v="24"/>
    <n v="350.40000000000009"/>
    <n v="113.60000000000001"/>
    <n v="93.6"/>
    <n v="59.20000000000001"/>
    <n v="84.000000000000099"/>
    <n v="0"/>
    <n v="0.18400000000000002"/>
    <n v="0.45600000000000007"/>
    <n v="0.31200000000000006"/>
    <n v="0.67200000000000004"/>
    <n v="0.52"/>
    <n v="0.6080000000000001"/>
    <n v="0.504"/>
    <n v="0.54400000000000004"/>
    <n v="0.78400000000000003"/>
    <n v="0.44000000000000006"/>
    <n v="0.58399999999999996"/>
    <n v="0.72000000000000008"/>
    <n v="0.69600000000000006"/>
    <n v="0.76800000000000002"/>
    <n v="0.36800000000000005"/>
    <n v="0.77600000000000002"/>
    <n v="0.48799999999999999"/>
    <n v="6.4"/>
    <n v="11.200000000000001"/>
    <n v="0"/>
    <n v="24"/>
    <n v="5.6000000000000005"/>
    <n v="0"/>
    <n v="0"/>
    <n v="6.4"/>
    <n v="18.400000000000002"/>
    <n v="21.6"/>
    <n v="0.8"/>
    <n v="9.6000000000000014"/>
    <n v="7.2"/>
    <n v="14.4"/>
    <n v="14.4"/>
    <n v="4.8000000000000007"/>
    <n v="20"/>
    <n v="0"/>
    <n v="12"/>
    <n v="1.6000000000000911"/>
    <n v="0"/>
    <n v="4.8000000000000007"/>
    <n v="7.2"/>
    <n v="5.6000000000000005"/>
    <n v="0"/>
    <n v="15.200000000000001"/>
    <n v="1.6"/>
    <n v="0"/>
    <n v="7.2"/>
    <n v="17.600000000000001"/>
    <n v="0"/>
    <n v="9.6000000000000014"/>
    <n v="23.200000000000003"/>
    <n v="29.6"/>
    <n v="8.8000000000000007"/>
    <n v="12"/>
    <n v="10.4"/>
    <n v="1.6"/>
    <n v="4"/>
    <n v="14.4"/>
    <x v="3"/>
  </r>
  <r>
    <x v="299"/>
    <x v="9"/>
    <x v="25"/>
    <n v="344.80000000000013"/>
    <n v="113.6"/>
    <n v="60.800000000000004"/>
    <n v="74.400000000000006"/>
    <n v="96.000000000000114"/>
    <n v="0"/>
    <n v="0.13600000000000001"/>
    <n v="0.74400000000000011"/>
    <n v="0.79200000000000004"/>
    <n v="0.58399999999999996"/>
    <n v="0.64800000000000013"/>
    <n v="0.69600000000000006"/>
    <n v="0.52"/>
    <n v="9.6000000000000002E-2"/>
    <n v="0.40800000000000003"/>
    <n v="0.79200000000000004"/>
    <n v="0.71200000000000008"/>
    <n v="0.35200000000000004"/>
    <n v="0.32800000000000007"/>
    <n v="0.58399999999999996"/>
    <n v="0.52800000000000002"/>
    <n v="0.7360000000000001"/>
    <n v="0.34400000000000003"/>
    <n v="9.6000000000000014"/>
    <n v="8.8000000000000007"/>
    <n v="3.2"/>
    <n v="0"/>
    <n v="0"/>
    <n v="11.200000000000001"/>
    <n v="0"/>
    <n v="0"/>
    <n v="28"/>
    <n v="0"/>
    <n v="30.400000000000002"/>
    <n v="8.8000000000000913"/>
    <n v="4"/>
    <n v="4.8000000000000007"/>
    <n v="13.600000000000001"/>
    <n v="16.8"/>
    <n v="12.8"/>
    <n v="10.4"/>
    <n v="6.4"/>
    <n v="18.400000000000002"/>
    <n v="0"/>
    <n v="20.8"/>
    <n v="0"/>
    <n v="19.200000000000003"/>
    <n v="16.8"/>
    <n v="5.6000000000000005"/>
    <n v="0"/>
    <n v="4.8000000000000007"/>
    <n v="4"/>
    <n v="3.2"/>
    <n v="0"/>
    <n v="15.200000000000001"/>
    <n v="5.6000000000000005"/>
    <n v="16"/>
    <n v="2.4000000000000004"/>
    <n v="0"/>
    <n v="24.8"/>
    <n v="32"/>
    <n v="0"/>
    <n v="17.600000000000001"/>
    <x v="3"/>
  </r>
  <r>
    <x v="300"/>
    <x v="9"/>
    <x v="26"/>
    <n v="256"/>
    <n v="26.400000000000002"/>
    <n v="38.4"/>
    <n v="52"/>
    <n v="139.19999999999999"/>
    <n v="0"/>
    <n v="0.37600000000000006"/>
    <n v="0.72800000000000009"/>
    <n v="0.57599999999999996"/>
    <n v="0.71200000000000008"/>
    <n v="0.504"/>
    <n v="0.64000000000000012"/>
    <n v="0.63200000000000012"/>
    <n v="0.76000000000000012"/>
    <n v="0.68"/>
    <n v="0.75200000000000011"/>
    <n v="0.56799999999999995"/>
    <n v="0.4"/>
    <n v="0.36000000000000004"/>
    <n v="0.69600000000000006"/>
    <n v="0.75200000000000011"/>
    <n v="0.7360000000000001"/>
    <n v="0.74400000000000011"/>
    <n v="0"/>
    <n v="5.6000000000000005"/>
    <n v="0"/>
    <n v="0"/>
    <n v="6.4"/>
    <n v="0.8"/>
    <n v="0"/>
    <n v="8"/>
    <n v="16.8"/>
    <n v="0.8"/>
    <n v="14.4"/>
    <n v="13.600000000000001"/>
    <n v="13.600000000000001"/>
    <n v="0"/>
    <n v="20.8"/>
    <n v="17.600000000000001"/>
    <n v="27.200000000000003"/>
    <n v="3.2"/>
    <n v="20"/>
    <n v="23.200000000000003"/>
    <n v="0"/>
    <n v="0"/>
    <n v="7.2"/>
    <n v="26.400000000000002"/>
    <n v="0.8"/>
    <n v="0"/>
    <n v="1.6"/>
    <n v="3.2"/>
    <n v="6.4"/>
    <n v="6.4"/>
    <n v="0"/>
    <n v="0"/>
    <n v="0"/>
    <n v="0"/>
    <n v="2.4000000000000004"/>
    <n v="0"/>
    <n v="5.6000000000000005"/>
    <n v="18.400000000000002"/>
    <n v="0"/>
    <n v="0"/>
    <x v="3"/>
  </r>
  <r>
    <x v="301"/>
    <x v="9"/>
    <x v="27"/>
    <n v="351.2"/>
    <n v="74.399999999999991"/>
    <n v="106.40000000000002"/>
    <n v="135.19999999999999"/>
    <n v="35.200000000000003"/>
    <n v="0"/>
    <n v="0.38400000000000001"/>
    <n v="0.51200000000000001"/>
    <n v="0.75200000000000011"/>
    <n v="0.6160000000000001"/>
    <n v="0.16000000000000003"/>
    <n v="0.64000000000000012"/>
    <n v="0.60000000000000009"/>
    <n v="0.70400000000000007"/>
    <n v="0.77600000000000002"/>
    <n v="0.57599999999999996"/>
    <n v="0.56000000000000005"/>
    <n v="0.76000000000000012"/>
    <n v="0.23199999999999998"/>
    <n v="0.68800000000000006"/>
    <n v="0.39200000000000002"/>
    <n v="0.67200000000000004"/>
    <n v="0.69600000000000006"/>
    <n v="33.6"/>
    <n v="9.6000000000000014"/>
    <n v="25.6"/>
    <n v="0"/>
    <n v="0"/>
    <n v="16"/>
    <n v="0"/>
    <n v="10.4"/>
    <n v="0.8"/>
    <n v="10.4"/>
    <n v="0"/>
    <n v="1.6"/>
    <n v="2.4000000000000004"/>
    <n v="0"/>
    <n v="0"/>
    <n v="0"/>
    <n v="4.8000000000000007"/>
    <n v="5.6000000000000005"/>
    <n v="13.600000000000001"/>
    <n v="7.2"/>
    <n v="8.8000000000000007"/>
    <n v="0"/>
    <n v="5.6000000000000005"/>
    <n v="28"/>
    <n v="8"/>
    <n v="0"/>
    <n v="37.6"/>
    <n v="0"/>
    <n v="29.6"/>
    <n v="17.600000000000001"/>
    <n v="16.8"/>
    <n v="3.2"/>
    <n v="4.8000000000000007"/>
    <n v="0"/>
    <n v="26.400000000000002"/>
    <n v="8.8000000000000007"/>
    <n v="0"/>
    <n v="0"/>
    <n v="9.6000000000000014"/>
    <n v="4.8000000000000007"/>
    <x v="3"/>
  </r>
  <r>
    <x v="302"/>
    <x v="9"/>
    <x v="28"/>
    <n v="302.40000000000009"/>
    <n v="54.4"/>
    <n v="69.600000000000051"/>
    <n v="114.4"/>
    <n v="64"/>
    <n v="0"/>
    <n v="0.55200000000000005"/>
    <n v="0.38400000000000001"/>
    <n v="0.6160000000000001"/>
    <n v="0.70400000000000007"/>
    <n v="0.72000000000000008"/>
    <n v="0.58399999999999996"/>
    <n v="0.56000000000000005"/>
    <n v="0.51200000000000001"/>
    <n v="0.128"/>
    <n v="0.51200000000000001"/>
    <n v="0.52800000000000002"/>
    <n v="0.54400000000000004"/>
    <n v="0.45600000000000007"/>
    <n v="0.57599999999999996"/>
    <n v="0.75200000000000011"/>
    <n v="0.47199999999999998"/>
    <n v="0.68"/>
    <n v="11.200000000000001"/>
    <n v="0"/>
    <n v="2.4000000000000004"/>
    <n v="4.8000000000000007"/>
    <n v="0"/>
    <n v="7.2"/>
    <n v="0"/>
    <n v="3.2"/>
    <n v="9.6000000000000458"/>
    <n v="31.200000000000003"/>
    <n v="0"/>
    <n v="0"/>
    <n v="2.4000000000000004"/>
    <n v="0"/>
    <n v="0"/>
    <n v="0.8"/>
    <n v="4.8000000000000007"/>
    <n v="15.200000000000001"/>
    <n v="3.2"/>
    <n v="37.6"/>
    <n v="7.2"/>
    <n v="0"/>
    <n v="16.8"/>
    <n v="12.8"/>
    <n v="27.200000000000003"/>
    <n v="8.8000000000000007"/>
    <n v="11.200000000000001"/>
    <n v="1.6"/>
    <n v="19.200000000000003"/>
    <n v="9.6000000000000014"/>
    <n v="4.8000000000000007"/>
    <n v="12.8"/>
    <n v="0"/>
    <n v="0"/>
    <n v="0"/>
    <n v="14.4"/>
    <n v="0.8"/>
    <n v="0"/>
    <n v="4"/>
    <n v="17.600000000000001"/>
    <x v="3"/>
  </r>
  <r>
    <x v="303"/>
    <x v="9"/>
    <x v="29"/>
    <n v="512.80000000000007"/>
    <n v="138.40000000000003"/>
    <n v="148.80000000000001"/>
    <n v="142.40000000000003"/>
    <n v="83.2"/>
    <n v="0"/>
    <n v="0.55200000000000005"/>
    <n v="0.60000000000000009"/>
    <n v="0.62400000000000011"/>
    <n v="0.44800000000000006"/>
    <n v="0.79200000000000004"/>
    <n v="0.45600000000000007"/>
    <n v="0.192"/>
    <n v="0.51200000000000001"/>
    <n v="0.62400000000000011"/>
    <n v="0.57599999999999996"/>
    <n v="0.54400000000000004"/>
    <n v="0.32000000000000006"/>
    <n v="0.30400000000000005"/>
    <n v="0.7360000000000001"/>
    <n v="0.54400000000000004"/>
    <n v="0.248"/>
    <n v="0.68800000000000006"/>
    <n v="11.200000000000001"/>
    <n v="27.200000000000003"/>
    <n v="0"/>
    <n v="19.200000000000003"/>
    <n v="0.8"/>
    <n v="2.4000000000000004"/>
    <n v="8.8000000000000007"/>
    <n v="14.4"/>
    <n v="19.200000000000003"/>
    <n v="45.6"/>
    <n v="4"/>
    <n v="0"/>
    <n v="13.600000000000001"/>
    <n v="10.4"/>
    <n v="1.6"/>
    <n v="0"/>
    <n v="12"/>
    <n v="5.6000000000000005"/>
    <n v="35.200000000000003"/>
    <n v="4.8000000000000007"/>
    <n v="13.600000000000001"/>
    <n v="4"/>
    <n v="17.600000000000001"/>
    <n v="14.4"/>
    <n v="22.400000000000002"/>
    <n v="2.4000000000000004"/>
    <n v="19.200000000000003"/>
    <n v="12"/>
    <n v="24"/>
    <n v="12.8"/>
    <n v="0"/>
    <n v="9.6000000000000014"/>
    <n v="12"/>
    <n v="23.200000000000003"/>
    <n v="25.6"/>
    <n v="36.800000000000004"/>
    <n v="0"/>
    <n v="22.400000000000002"/>
    <n v="0"/>
    <n v="8.8000000000000007"/>
    <x v="3"/>
  </r>
  <r>
    <x v="304"/>
    <x v="9"/>
    <x v="30"/>
    <n v="325.60000000000008"/>
    <n v="80"/>
    <n v="61.600000000000009"/>
    <n v="122.40000000000002"/>
    <n v="61.6"/>
    <n v="0"/>
    <n v="0.32800000000000007"/>
    <n v="0.6160000000000001"/>
    <n v="0.56799999999999995"/>
    <n v="0.66400000000000015"/>
    <n v="0.65600000000000014"/>
    <n v="0.54400000000000004"/>
    <n v="0.20800000000000002"/>
    <n v="0.48799999999999999"/>
    <n v="0.496"/>
    <n v="0.504"/>
    <n v="0.10400000000000001"/>
    <n v="0.78400000000000003"/>
    <n v="0.8"/>
    <n v="0.63200000000000012"/>
    <n v="0.69600000000000006"/>
    <n v="0.77600000000000002"/>
    <n v="0.36000000000000004"/>
    <n v="0"/>
    <n v="2.4000000000000004"/>
    <n v="0"/>
    <n v="7.2"/>
    <n v="0"/>
    <n v="14.4"/>
    <n v="27.200000000000003"/>
    <n v="0"/>
    <n v="7.2"/>
    <n v="3.2"/>
    <n v="40.800000000000004"/>
    <n v="0"/>
    <n v="0"/>
    <n v="0"/>
    <n v="3.2"/>
    <n v="0"/>
    <n v="14.4"/>
    <n v="8"/>
    <n v="12"/>
    <n v="24"/>
    <n v="0"/>
    <n v="33.6"/>
    <n v="0"/>
    <n v="0"/>
    <n v="31.200000000000003"/>
    <n v="46.400000000000006"/>
    <n v="0"/>
    <n v="0.8"/>
    <n v="0"/>
    <n v="10.4"/>
    <n v="3.2"/>
    <n v="8"/>
    <n v="10.4"/>
    <n v="12"/>
    <n v="6.4"/>
    <n v="16"/>
    <n v="1.6"/>
    <n v="12.8"/>
    <n v="5.6000000000000005"/>
    <n v="4"/>
    <x v="3"/>
  </r>
  <r>
    <x v="31"/>
    <x v="10"/>
    <x v="3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10"/>
    <x v="3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10"/>
    <x v="3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05"/>
    <x v="10"/>
    <x v="0"/>
    <n v="447.2"/>
    <n v="141.6"/>
    <n v="84.800000000000011"/>
    <n v="113.60000000000001"/>
    <n v="107.19999999999999"/>
    <n v="0"/>
    <n v="0.30400000000000005"/>
    <n v="0.46399999999999997"/>
    <n v="0.56799999999999995"/>
    <n v="0.57599999999999996"/>
    <n v="0.66400000000000015"/>
    <n v="0.57599999999999996"/>
    <n v="8.0000000000000016E-2"/>
    <n v="0.48799999999999999"/>
    <n v="0.37600000000000006"/>
    <n v="0.77600000000000002"/>
    <n v="0.504"/>
    <n v="0.42400000000000004"/>
    <n v="0.8"/>
    <n v="0.63200000000000012"/>
    <n v="0.43200000000000005"/>
    <n v="0.56000000000000005"/>
    <n v="0.46399999999999997"/>
    <n v="11.200000000000001"/>
    <n v="7.2"/>
    <n v="19.200000000000003"/>
    <n v="6.4"/>
    <n v="3.2"/>
    <n v="3.2"/>
    <n v="32.800000000000004"/>
    <n v="0"/>
    <n v="1.6"/>
    <n v="0"/>
    <n v="1.6"/>
    <n v="11.200000000000001"/>
    <n v="12"/>
    <n v="16.8"/>
    <n v="31.200000000000003"/>
    <n v="20.8"/>
    <n v="0"/>
    <n v="0"/>
    <n v="1.6"/>
    <n v="13.600000000000001"/>
    <n v="24.8"/>
    <n v="24.8"/>
    <n v="0"/>
    <n v="0"/>
    <n v="12"/>
    <n v="0"/>
    <n v="0"/>
    <n v="19.200000000000003"/>
    <n v="24"/>
    <n v="8.8000000000000007"/>
    <n v="0"/>
    <n v="33.6"/>
    <n v="4.8000000000000007"/>
    <n v="0"/>
    <n v="0"/>
    <n v="24"/>
    <n v="32"/>
    <n v="25.6"/>
    <n v="16"/>
    <n v="5.6000000000000005"/>
    <x v="3"/>
  </r>
  <r>
    <x v="306"/>
    <x v="10"/>
    <x v="1"/>
    <n v="315.20000000000005"/>
    <n v="76.000000000000014"/>
    <n v="77.599999999999994"/>
    <n v="91.200000000000017"/>
    <n v="70.399999999999991"/>
    <n v="0"/>
    <n v="0.79200000000000004"/>
    <n v="0.60000000000000009"/>
    <n v="0.6160000000000001"/>
    <n v="0.65600000000000014"/>
    <n v="0.75200000000000011"/>
    <n v="0.57599999999999996"/>
    <n v="0.64000000000000012"/>
    <n v="0.10400000000000001"/>
    <n v="0.44000000000000006"/>
    <n v="0.72800000000000009"/>
    <n v="0.504"/>
    <n v="0.248"/>
    <n v="0.68"/>
    <n v="0.6080000000000001"/>
    <n v="0.27200000000000002"/>
    <n v="0.53600000000000003"/>
    <n v="0.36000000000000004"/>
    <n v="0"/>
    <n v="12"/>
    <n v="10.4"/>
    <n v="2.4000000000000004"/>
    <n v="0"/>
    <n v="23.200000000000003"/>
    <n v="12.8"/>
    <n v="0"/>
    <n v="11.200000000000001"/>
    <n v="5.6000000000000005"/>
    <n v="0"/>
    <n v="3.2"/>
    <n v="12.8"/>
    <n v="0"/>
    <n v="5.6000000000000005"/>
    <n v="14.4"/>
    <n v="19.200000000000003"/>
    <n v="6.4"/>
    <n v="8"/>
    <n v="0.8"/>
    <n v="9.6000000000000014"/>
    <n v="12"/>
    <n v="11.200000000000001"/>
    <n v="2.4000000000000004"/>
    <n v="0"/>
    <n v="12"/>
    <n v="3.2"/>
    <n v="14.4"/>
    <n v="0"/>
    <n v="26.400000000000002"/>
    <n v="10.4"/>
    <n v="0"/>
    <n v="0"/>
    <n v="2.4000000000000004"/>
    <n v="4.8000000000000007"/>
    <n v="4"/>
    <n v="4"/>
    <n v="31.200000000000003"/>
    <n v="8"/>
    <n v="11.200000000000001"/>
    <x v="3"/>
  </r>
  <r>
    <x v="307"/>
    <x v="10"/>
    <x v="2"/>
    <n v="312.8"/>
    <n v="96"/>
    <n v="96.8"/>
    <n v="95.199999999999989"/>
    <n v="24.8"/>
    <n v="0"/>
    <n v="0.64000000000000012"/>
    <n v="0.64000000000000012"/>
    <n v="0.57599999999999996"/>
    <n v="0.76800000000000002"/>
    <n v="0.76000000000000012"/>
    <n v="0.33600000000000002"/>
    <n v="0.52"/>
    <n v="0.66400000000000015"/>
    <n v="0.56000000000000005"/>
    <n v="0.63200000000000012"/>
    <n v="0.56799999999999995"/>
    <n v="0.44000000000000006"/>
    <n v="0.41600000000000004"/>
    <n v="0.22400000000000003"/>
    <n v="0.35200000000000004"/>
    <n v="0.32800000000000007"/>
    <n v="0.30400000000000005"/>
    <n v="0"/>
    <n v="0"/>
    <n v="15.200000000000001"/>
    <n v="5.6000000000000005"/>
    <n v="31.200000000000003"/>
    <n v="17.600000000000001"/>
    <n v="0"/>
    <n v="4"/>
    <n v="0.8"/>
    <n v="22.400000000000002"/>
    <n v="8.8000000000000007"/>
    <n v="0"/>
    <n v="0"/>
    <n v="10.4"/>
    <n v="0"/>
    <n v="0"/>
    <n v="0"/>
    <n v="0"/>
    <n v="0"/>
    <n v="14.4"/>
    <n v="0"/>
    <n v="32.800000000000004"/>
    <n v="0"/>
    <n v="25.6"/>
    <n v="2.4000000000000004"/>
    <n v="17.600000000000001"/>
    <n v="5.6000000000000005"/>
    <n v="8"/>
    <n v="1.6"/>
    <n v="1.6"/>
    <n v="10.4"/>
    <n v="2.4000000000000004"/>
    <n v="7.2"/>
    <n v="6.4"/>
    <n v="11.200000000000001"/>
    <n v="0"/>
    <n v="14.4"/>
    <n v="7.2"/>
    <n v="26.400000000000002"/>
    <n v="10.39999999999999"/>
    <x v="3"/>
  </r>
  <r>
    <x v="308"/>
    <x v="10"/>
    <x v="3"/>
    <n v="329.6"/>
    <n v="55.2"/>
    <n v="121.60000000000001"/>
    <n v="71.2"/>
    <n v="81.600000000000009"/>
    <n v="0"/>
    <n v="0.34400000000000003"/>
    <n v="0.57599999999999996"/>
    <n v="0.56000000000000005"/>
    <n v="0.77600000000000002"/>
    <n v="0.79200000000000004"/>
    <n v="0.48"/>
    <n v="0.496"/>
    <n v="0.48799999999999999"/>
    <n v="0.74400000000000011"/>
    <n v="0.57599999999999996"/>
    <n v="0.79200000000000004"/>
    <n v="0.76000000000000012"/>
    <n v="0.39200000000000002"/>
    <n v="0.62400000000000011"/>
    <n v="0.65600000000000014"/>
    <n v="0.24"/>
    <n v="0.32800000000000007"/>
    <n v="20"/>
    <n v="13.600000000000001"/>
    <n v="3.2"/>
    <n v="22.400000000000002"/>
    <n v="0"/>
    <n v="20"/>
    <n v="23.200000000000003"/>
    <n v="12.8"/>
    <n v="6.4"/>
    <n v="0"/>
    <n v="0"/>
    <n v="0.8"/>
    <n v="25.6"/>
    <n v="1.6"/>
    <n v="14.4"/>
    <n v="0"/>
    <n v="6.4"/>
    <n v="7.2"/>
    <n v="6.4"/>
    <n v="19.200000000000003"/>
    <n v="22.400000000000002"/>
    <n v="2.4000000000000004"/>
    <n v="0"/>
    <n v="3.2"/>
    <n v="2.4000000000000004"/>
    <n v="32"/>
    <n v="0"/>
    <n v="8.8000000000000007"/>
    <n v="0"/>
    <n v="0"/>
    <n v="0"/>
    <n v="17.600000000000001"/>
    <n v="1.6"/>
    <n v="1.6"/>
    <n v="0"/>
    <n v="3.2"/>
    <n v="0"/>
    <n v="31.200000000000003"/>
    <n v="0"/>
    <n v="0"/>
    <x v="3"/>
  </r>
  <r>
    <x v="309"/>
    <x v="10"/>
    <x v="4"/>
    <n v="405.6"/>
    <n v="66.400000000000006"/>
    <n v="116.80000000000001"/>
    <n v="115.2"/>
    <n v="107.19999999999999"/>
    <n v="0"/>
    <n v="0.28799999999999998"/>
    <n v="0.70400000000000007"/>
    <n v="0.64000000000000012"/>
    <n v="0.6080000000000001"/>
    <n v="0.76800000000000002"/>
    <n v="0.32000000000000006"/>
    <n v="0.6160000000000001"/>
    <n v="0.56799999999999995"/>
    <n v="0.58399999999999996"/>
    <n v="0.54400000000000004"/>
    <n v="0.58399999999999996"/>
    <n v="0.72000000000000008"/>
    <n v="0.69600000000000006"/>
    <n v="0.76800000000000002"/>
    <n v="0.76000000000000012"/>
    <n v="0.21600000000000003"/>
    <n v="0.75200000000000011"/>
    <n v="0"/>
    <n v="17.600000000000001"/>
    <n v="4.8000000000000007"/>
    <n v="11.200000000000001"/>
    <n v="0"/>
    <n v="0"/>
    <n v="23.200000000000003"/>
    <n v="0"/>
    <n v="21.6"/>
    <n v="38.400000000000006"/>
    <n v="4.8000000000000007"/>
    <n v="14.4"/>
    <n v="0"/>
    <n v="21.6"/>
    <n v="12"/>
    <n v="21.6"/>
    <n v="0"/>
    <n v="13.600000000000001"/>
    <n v="13.600000000000001"/>
    <n v="10.4"/>
    <n v="29.6"/>
    <n v="4"/>
    <n v="1.6"/>
    <n v="12"/>
    <n v="16.8"/>
    <n v="0"/>
    <n v="16"/>
    <n v="3.2"/>
    <n v="8"/>
    <n v="24"/>
    <n v="20"/>
    <n v="0"/>
    <n v="0"/>
    <n v="0"/>
    <n v="0"/>
    <n v="10.4"/>
    <n v="0"/>
    <n v="7.2"/>
    <n v="26.400000000000002"/>
    <n v="2.4000000000000004"/>
    <x v="3"/>
  </r>
  <r>
    <x v="310"/>
    <x v="10"/>
    <x v="5"/>
    <n v="305.60000000000002"/>
    <n v="91.2"/>
    <n v="107.2"/>
    <n v="52.000000000000007"/>
    <n v="55.2"/>
    <n v="0"/>
    <n v="0.72000000000000008"/>
    <n v="0.72000000000000008"/>
    <n v="0.57599999999999996"/>
    <n v="0.63200000000000012"/>
    <n v="0.38400000000000001"/>
    <n v="0.47199999999999998"/>
    <n v="0.75200000000000011"/>
    <n v="0.43200000000000005"/>
    <n v="0.48799999999999999"/>
    <n v="0.58399999999999996"/>
    <n v="0.6160000000000001"/>
    <n v="0.76800000000000002"/>
    <n v="0.2"/>
    <n v="0.60000000000000009"/>
    <n v="0.22400000000000003"/>
    <n v="0.8"/>
    <n v="0.21600000000000003"/>
    <n v="5.6000000000000005"/>
    <n v="0"/>
    <n v="34.4"/>
    <n v="0.8"/>
    <n v="27.200000000000003"/>
    <n v="0"/>
    <n v="16.8"/>
    <n v="3.2"/>
    <n v="19.200000000000003"/>
    <n v="0"/>
    <n v="0"/>
    <n v="0"/>
    <n v="16.8"/>
    <n v="8.8000000000000007"/>
    <n v="0"/>
    <n v="29.6"/>
    <n v="0"/>
    <n v="0"/>
    <n v="0"/>
    <n v="0"/>
    <n v="18.400000000000002"/>
    <n v="1.6"/>
    <n v="2.4000000000000004"/>
    <n v="5.6000000000000005"/>
    <n v="0"/>
    <n v="0"/>
    <n v="0"/>
    <n v="0"/>
    <n v="24"/>
    <n v="0"/>
    <n v="36.800000000000004"/>
    <n v="2.4000000000000004"/>
    <n v="0"/>
    <n v="10.4"/>
    <n v="20"/>
    <n v="3.2"/>
    <n v="6.4"/>
    <n v="0"/>
    <n v="12"/>
    <n v="0"/>
    <x v="3"/>
  </r>
  <r>
    <x v="311"/>
    <x v="10"/>
    <x v="6"/>
    <n v="480.80000000000007"/>
    <n v="164.8"/>
    <n v="104.80000000000001"/>
    <n v="126.40000000000002"/>
    <n v="84.8"/>
    <n v="0"/>
    <n v="0.74400000000000011"/>
    <n v="0.51200000000000001"/>
    <n v="0.40800000000000003"/>
    <n v="0.70400000000000007"/>
    <n v="0.76800000000000002"/>
    <n v="0.46399999999999997"/>
    <n v="0.56799999999999995"/>
    <n v="0.52800000000000002"/>
    <n v="0.56000000000000005"/>
    <n v="0.74400000000000011"/>
    <n v="0.18400000000000002"/>
    <n v="0.63200000000000012"/>
    <n v="0.71200000000000008"/>
    <n v="0.58399999999999996"/>
    <n v="0.248"/>
    <n v="0.2"/>
    <n v="0.67200000000000004"/>
    <n v="0"/>
    <n v="6.4"/>
    <n v="8.8000000000000007"/>
    <n v="30.400000000000002"/>
    <n v="1.6"/>
    <n v="2.4000000000000004"/>
    <n v="11.200000000000001"/>
    <n v="12"/>
    <n v="15.200000000000001"/>
    <n v="16.8"/>
    <n v="1.6"/>
    <n v="0"/>
    <n v="8.8000000000000007"/>
    <n v="0"/>
    <n v="8"/>
    <n v="4"/>
    <n v="8"/>
    <n v="7.2"/>
    <n v="24"/>
    <n v="24.8"/>
    <n v="6.4"/>
    <n v="11.200000000000001"/>
    <n v="18.400000000000002"/>
    <n v="0"/>
    <n v="28.8"/>
    <n v="21.6"/>
    <n v="3.2"/>
    <n v="22.400000000000002"/>
    <n v="10.4"/>
    <n v="4"/>
    <n v="12"/>
    <n v="16"/>
    <n v="19.200000000000003"/>
    <n v="10.4"/>
    <n v="1.6"/>
    <n v="4.8000000000000007"/>
    <n v="19.200000000000003"/>
    <n v="31.200000000000003"/>
    <n v="15.200000000000001"/>
    <n v="35.200000000000003"/>
    <x v="3"/>
  </r>
  <r>
    <x v="312"/>
    <x v="10"/>
    <x v="7"/>
    <n v="302.39999999999998"/>
    <n v="68.800000000000011"/>
    <n v="120.80000000000001"/>
    <n v="66.400000000000006"/>
    <n v="46.400000000000006"/>
    <n v="0"/>
    <n v="0.41600000000000004"/>
    <n v="0.57599999999999996"/>
    <n v="0.63200000000000012"/>
    <n v="0.65600000000000014"/>
    <n v="0.78400000000000003"/>
    <n v="0.74400000000000011"/>
    <n v="0.53600000000000003"/>
    <n v="0.248"/>
    <n v="0.7360000000000001"/>
    <n v="0.72800000000000009"/>
    <n v="0.55200000000000005"/>
    <n v="0.72000000000000008"/>
    <n v="0.76000000000000012"/>
    <n v="0.68"/>
    <n v="0.23199999999999998"/>
    <n v="0.39200000000000002"/>
    <n v="0.71200000000000008"/>
    <n v="0"/>
    <n v="10.4"/>
    <n v="23.200000000000003"/>
    <n v="21.6"/>
    <n v="9.6000000000000014"/>
    <n v="1.6"/>
    <n v="5.6000000000000005"/>
    <n v="22.400000000000002"/>
    <n v="0.8"/>
    <n v="25.6"/>
    <n v="2.4000000000000004"/>
    <n v="0"/>
    <n v="0"/>
    <n v="16"/>
    <n v="0.8"/>
    <n v="0"/>
    <n v="21.6"/>
    <n v="0"/>
    <n v="4"/>
    <n v="4"/>
    <n v="16"/>
    <n v="4.8000000000000007"/>
    <n v="0"/>
    <n v="4"/>
    <n v="18.400000000000002"/>
    <n v="0"/>
    <n v="0"/>
    <n v="12"/>
    <n v="0"/>
    <n v="11.200000000000001"/>
    <n v="4"/>
    <n v="11.200000000000001"/>
    <n v="0"/>
    <n v="0"/>
    <n v="12"/>
    <n v="0"/>
    <n v="0"/>
    <n v="0"/>
    <n v="11.200000000000001"/>
    <n v="30.400000000000002"/>
    <x v="3"/>
  </r>
  <r>
    <x v="313"/>
    <x v="10"/>
    <x v="8"/>
    <n v="419.20000000000005"/>
    <n v="94.4"/>
    <n v="112.8"/>
    <n v="85.600000000000009"/>
    <n v="126.4"/>
    <n v="0"/>
    <n v="0.38400000000000001"/>
    <n v="0.46399999999999997"/>
    <n v="0.16000000000000003"/>
    <n v="0.55200000000000005"/>
    <n v="0.72800000000000009"/>
    <n v="0.60000000000000009"/>
    <n v="0.62400000000000011"/>
    <n v="0.58399999999999996"/>
    <n v="0.55200000000000005"/>
    <n v="0.64000000000000012"/>
    <n v="0.54400000000000004"/>
    <n v="0.47199999999999998"/>
    <n v="0.248"/>
    <n v="0.76800000000000002"/>
    <n v="0.56000000000000005"/>
    <n v="0.7360000000000001"/>
    <n v="0.77600000000000002"/>
    <n v="11.200000000000001"/>
    <n v="20"/>
    <n v="12"/>
    <n v="5.6000000000000005"/>
    <n v="26.400000000000002"/>
    <n v="1.6"/>
    <n v="12"/>
    <n v="20"/>
    <n v="4"/>
    <n v="0"/>
    <n v="8"/>
    <n v="31.200000000000003"/>
    <n v="18.400000000000002"/>
    <n v="4"/>
    <n v="0"/>
    <n v="0"/>
    <n v="6.4"/>
    <n v="10.4"/>
    <n v="22.400000000000002"/>
    <n v="33.6"/>
    <n v="18.400000000000002"/>
    <n v="0"/>
    <n v="0"/>
    <n v="0"/>
    <n v="23.200000000000003"/>
    <n v="0.8"/>
    <n v="2.4000000000000004"/>
    <n v="19.200000000000003"/>
    <n v="18.400000000000002"/>
    <n v="3.2"/>
    <n v="0"/>
    <n v="0"/>
    <n v="0"/>
    <n v="0"/>
    <n v="1.6"/>
    <n v="18.400000000000002"/>
    <n v="26.400000000000002"/>
    <n v="11.200000000000001"/>
    <n v="8"/>
    <n v="28.8"/>
    <x v="3"/>
  </r>
  <r>
    <x v="314"/>
    <x v="10"/>
    <x v="9"/>
    <n v="312"/>
    <n v="60.800000000000004"/>
    <n v="38.400000000000006"/>
    <n v="98.4"/>
    <n v="114.39999999999999"/>
    <n v="0"/>
    <n v="0.46399999999999997"/>
    <n v="0.40800000000000003"/>
    <n v="0.7360000000000001"/>
    <n v="0.66400000000000015"/>
    <n v="0.48"/>
    <n v="0.57599999999999996"/>
    <n v="0.46399999999999997"/>
    <n v="0.6080000000000001"/>
    <n v="0.62400000000000011"/>
    <n v="0.54400000000000004"/>
    <n v="0.60000000000000009"/>
    <n v="0.43200000000000005"/>
    <n v="0.43200000000000005"/>
    <n v="0.51200000000000001"/>
    <n v="0.78400000000000003"/>
    <n v="0.25600000000000001"/>
    <n v="0.66400000000000015"/>
    <n v="12.8"/>
    <n v="0"/>
    <n v="0.8"/>
    <n v="0"/>
    <n v="0"/>
    <n v="0"/>
    <n v="11.200000000000001"/>
    <n v="0"/>
    <n v="5.6000000000000005"/>
    <n v="8"/>
    <n v="32.800000000000004"/>
    <n v="23.200000000000003"/>
    <n v="27.200000000000003"/>
    <n v="18.400000000000002"/>
    <n v="17.600000000000001"/>
    <n v="9.6000000000000014"/>
    <n v="17.600000000000001"/>
    <n v="0"/>
    <n v="0"/>
    <n v="0.8"/>
    <n v="28"/>
    <n v="0"/>
    <n v="12"/>
    <n v="4"/>
    <n v="18.400000000000002"/>
    <n v="8.8000000000000007"/>
    <n v="1.6"/>
    <n v="25.6"/>
    <n v="0"/>
    <n v="0"/>
    <n v="12"/>
    <n v="4"/>
    <n v="3.2"/>
    <n v="6.4"/>
    <n v="8"/>
    <n v="0"/>
    <n v="5.6000000000000005"/>
    <n v="0"/>
    <n v="21.6"/>
    <n v="0"/>
    <x v="3"/>
  </r>
  <r>
    <x v="315"/>
    <x v="10"/>
    <x v="10"/>
    <n v="386.40000000000003"/>
    <n v="90.4"/>
    <n v="107.20000000000002"/>
    <n v="105.60000000000001"/>
    <n v="83.2"/>
    <n v="1"/>
    <n v="0.24"/>
    <n v="0.46399999999999997"/>
    <n v="0.79200000000000004"/>
    <n v="0.71200000000000008"/>
    <n v="0.72000000000000008"/>
    <n v="0.62400000000000011"/>
    <n v="0.48799999999999999"/>
    <n v="0.64000000000000012"/>
    <n v="0.48799999999999999"/>
    <n v="0.496"/>
    <n v="0.64000000000000012"/>
    <n v="0.60000000000000009"/>
    <n v="0.2"/>
    <n v="0.44000000000000006"/>
    <n v="0.6080000000000001"/>
    <n v="0.56000000000000005"/>
    <n v="0.77600000000000002"/>
    <n v="4.8000000000000007"/>
    <n v="4.8000000000000007"/>
    <n v="3.2"/>
    <n v="12.000000000000023"/>
    <n v="0"/>
    <n v="23.200000000000003"/>
    <n v="1.6"/>
    <n v="28"/>
    <n v="21.6"/>
    <n v="8"/>
    <n v="34.4"/>
    <n v="0"/>
    <n v="0"/>
    <n v="20"/>
    <n v="11.200000000000001"/>
    <n v="3.2"/>
    <n v="10.4"/>
    <n v="22.400000000000002"/>
    <n v="0"/>
    <n v="16"/>
    <n v="0"/>
    <n v="4"/>
    <n v="2.4000000000000004"/>
    <n v="11.200000000000001"/>
    <n v="19.200000000000003"/>
    <n v="0"/>
    <n v="17.600000000000001"/>
    <n v="27.200000000000003"/>
    <n v="1.6"/>
    <n v="22.400000000000002"/>
    <n v="1.6"/>
    <n v="0"/>
    <n v="6.4"/>
    <n v="2.4000000000000004"/>
    <n v="20.8"/>
    <n v="14.4"/>
    <n v="10.4"/>
    <n v="16.8"/>
    <n v="7.2"/>
    <n v="10.4"/>
    <x v="3"/>
  </r>
  <r>
    <x v="316"/>
    <x v="10"/>
    <x v="11"/>
    <n v="395.99999999999994"/>
    <n v="92.8"/>
    <n v="103.19999999999999"/>
    <n v="165.59999999999997"/>
    <n v="34.4"/>
    <n v="0"/>
    <n v="0.6080000000000001"/>
    <n v="0.42400000000000004"/>
    <n v="0.66400000000000015"/>
    <n v="0.68800000000000006"/>
    <n v="0.77600000000000002"/>
    <n v="0.44000000000000006"/>
    <n v="0.56799999999999995"/>
    <n v="0.67200000000000004"/>
    <n v="0.71200000000000008"/>
    <n v="0.16800000000000001"/>
    <n v="0.52"/>
    <n v="0.47199999999999998"/>
    <n v="0.39200000000000002"/>
    <n v="0.7360000000000001"/>
    <n v="0.6160000000000001"/>
    <n v="0.72000000000000008"/>
    <n v="0.72800000000000009"/>
    <n v="0"/>
    <n v="4.8000000000000007"/>
    <n v="0"/>
    <n v="36.800000000000004"/>
    <n v="0"/>
    <n v="31.200000000000003"/>
    <n v="1.6"/>
    <n v="9.6000000000000014"/>
    <n v="5.6000000000000005"/>
    <n v="13.600000000000001"/>
    <n v="30.400000000000002"/>
    <n v="6.4"/>
    <n v="0"/>
    <n v="0"/>
    <n v="20"/>
    <n v="2.4000000000000004"/>
    <n v="0"/>
    <n v="1.6"/>
    <n v="0"/>
    <n v="4"/>
    <n v="14.4"/>
    <n v="23.200000000000003"/>
    <n v="44"/>
    <n v="0.8"/>
    <n v="24"/>
    <n v="5.6000000000000005"/>
    <n v="22.400000000000002"/>
    <n v="16"/>
    <n v="0"/>
    <n v="15.200000000000001"/>
    <n v="0"/>
    <n v="4.8000000000000007"/>
    <n v="22.400000000000002"/>
    <n v="4.8000000000000007"/>
    <n v="0"/>
    <n v="0"/>
    <n v="14.4"/>
    <n v="14.4"/>
    <n v="7.2"/>
    <n v="24.8"/>
    <x v="3"/>
  </r>
  <r>
    <x v="317"/>
    <x v="10"/>
    <x v="12"/>
    <n v="354.40000000000003"/>
    <n v="81.600000000000009"/>
    <n v="92.8"/>
    <n v="116.80000000000001"/>
    <n v="63.2"/>
    <n v="0"/>
    <n v="0.23199999999999998"/>
    <n v="0.2"/>
    <n v="0.56000000000000005"/>
    <n v="0.2"/>
    <n v="0.75200000000000011"/>
    <n v="0.64000000000000012"/>
    <n v="0.37600000000000006"/>
    <n v="0.55200000000000005"/>
    <n v="0.59199999999999997"/>
    <n v="0.6160000000000001"/>
    <n v="0.52800000000000002"/>
    <n v="0.70400000000000007"/>
    <n v="0.42400000000000004"/>
    <n v="0.32800000000000007"/>
    <n v="0.77600000000000002"/>
    <n v="0.64800000000000013"/>
    <n v="0.24"/>
    <n v="0"/>
    <n v="4"/>
    <n v="16"/>
    <n v="8"/>
    <n v="12.8"/>
    <n v="6.4"/>
    <n v="22.400000000000002"/>
    <n v="3.2"/>
    <n v="20"/>
    <n v="0"/>
    <n v="10.4"/>
    <n v="10.4"/>
    <n v="7.2"/>
    <n v="0"/>
    <n v="0"/>
    <n v="8"/>
    <n v="16"/>
    <n v="2.4000000000000004"/>
    <n v="19.200000000000003"/>
    <n v="0"/>
    <n v="9.6000000000000014"/>
    <n v="5.6000000000000005"/>
    <n v="0"/>
    <n v="22.400000000000002"/>
    <n v="28"/>
    <n v="40"/>
    <n v="10.4"/>
    <n v="0"/>
    <n v="0.8"/>
    <n v="0"/>
    <n v="20"/>
    <n v="19.200000000000003"/>
    <n v="0"/>
    <n v="5.6000000000000005"/>
    <n v="11.200000000000001"/>
    <n v="1.6"/>
    <n v="5.6000000000000005"/>
    <n v="1.6"/>
    <n v="12.8"/>
    <n v="4"/>
    <x v="3"/>
  </r>
  <r>
    <x v="318"/>
    <x v="10"/>
    <x v="13"/>
    <n v="391.20000000000005"/>
    <n v="145.60000000000002"/>
    <n v="76.8"/>
    <n v="68"/>
    <n v="100.80000000000001"/>
    <n v="0"/>
    <n v="0.53600000000000003"/>
    <n v="0.59199999999999997"/>
    <n v="0.68800000000000006"/>
    <n v="0.4"/>
    <n v="0.46399999999999997"/>
    <n v="0.68"/>
    <n v="0.57599999999999996"/>
    <n v="0.57599999999999996"/>
    <n v="0.11200000000000002"/>
    <n v="0.55200000000000005"/>
    <n v="0.63200000000000012"/>
    <n v="0.32800000000000007"/>
    <n v="0.74400000000000011"/>
    <n v="0.65600000000000014"/>
    <n v="0.7360000000000001"/>
    <n v="0.72800000000000009"/>
    <n v="0.248"/>
    <n v="7.2"/>
    <n v="8.8000000000000007"/>
    <n v="0"/>
    <n v="0"/>
    <n v="11.200000000000001"/>
    <n v="0"/>
    <n v="39.200000000000003"/>
    <n v="9.6000000000000014"/>
    <n v="0.8"/>
    <n v="0"/>
    <n v="0"/>
    <n v="5.6000000000000005"/>
    <n v="7.2"/>
    <n v="16"/>
    <n v="12.8"/>
    <n v="0"/>
    <n v="0"/>
    <n v="10.4"/>
    <n v="39.200000000000003"/>
    <n v="9.6000000000000014"/>
    <n v="16.8"/>
    <n v="2.4000000000000004"/>
    <n v="3.2"/>
    <n v="0.8"/>
    <n v="4"/>
    <n v="0"/>
    <n v="0"/>
    <n v="23.200000000000003"/>
    <n v="12.8"/>
    <n v="4.8000000000000007"/>
    <n v="12.8"/>
    <n v="8.8000000000000007"/>
    <n v="0"/>
    <n v="18.400000000000002"/>
    <n v="16.8"/>
    <n v="24.8"/>
    <n v="4.8000000000000007"/>
    <n v="21.6"/>
    <n v="9.6000000000000227"/>
    <n v="28"/>
    <x v="3"/>
  </r>
  <r>
    <x v="319"/>
    <x v="10"/>
    <x v="14"/>
    <n v="388"/>
    <n v="172.8"/>
    <n v="70.400000000000006"/>
    <n v="98.400000000000034"/>
    <n v="46.4"/>
    <n v="0"/>
    <n v="0.48"/>
    <n v="0.40800000000000003"/>
    <n v="0.79200000000000004"/>
    <n v="0.67200000000000004"/>
    <n v="0.76800000000000002"/>
    <n v="0.48"/>
    <n v="0.4"/>
    <n v="0.37600000000000006"/>
    <n v="0.12"/>
    <n v="0.55200000000000005"/>
    <n v="0.6080000000000001"/>
    <n v="0.44000000000000006"/>
    <n v="0.27200000000000002"/>
    <n v="0.75200000000000011"/>
    <n v="0.23199999999999998"/>
    <n v="0.77600000000000002"/>
    <n v="0.44800000000000006"/>
    <n v="0.8"/>
    <n v="0"/>
    <n v="20"/>
    <n v="8.8000000000000007"/>
    <n v="24"/>
    <n v="0.8"/>
    <n v="0"/>
    <n v="12"/>
    <n v="4"/>
    <n v="0"/>
    <n v="18.400000000000002"/>
    <n v="3.2"/>
    <n v="6.4"/>
    <n v="5.6000000000000005"/>
    <n v="8.8000000000000007"/>
    <n v="4"/>
    <n v="16"/>
    <n v="0.8"/>
    <n v="0"/>
    <n v="1.6"/>
    <n v="25.6"/>
    <n v="0"/>
    <n v="0"/>
    <n v="5.6000000000000005"/>
    <n v="1.6000000000000227"/>
    <n v="15.200000000000001"/>
    <n v="9.6000000000000014"/>
    <n v="2.4000000000000004"/>
    <n v="16"/>
    <n v="22.400000000000002"/>
    <n v="23.200000000000003"/>
    <n v="4"/>
    <n v="40.800000000000004"/>
    <n v="0.8"/>
    <n v="30.400000000000002"/>
    <n v="15.200000000000001"/>
    <n v="5.6000000000000005"/>
    <n v="20.8"/>
    <n v="13.600000000000001"/>
    <n v="18.400000000000002"/>
    <x v="3"/>
  </r>
  <r>
    <x v="320"/>
    <x v="10"/>
    <x v="15"/>
    <n v="390.40000000000009"/>
    <n v="77.600000000000023"/>
    <n v="110.40000000000002"/>
    <n v="90.4"/>
    <n v="112"/>
    <n v="0"/>
    <n v="0.13600000000000001"/>
    <n v="0.75200000000000011"/>
    <n v="0.58399999999999996"/>
    <n v="0.68"/>
    <n v="0.71200000000000008"/>
    <n v="0.46399999999999997"/>
    <n v="0.63200000000000012"/>
    <n v="0.71200000000000008"/>
    <n v="0.71200000000000008"/>
    <n v="0.48799999999999999"/>
    <n v="0.55200000000000005"/>
    <n v="0.35200000000000004"/>
    <n v="0.28799999999999998"/>
    <n v="0.72000000000000008"/>
    <n v="0.35200000000000004"/>
    <n v="0.496"/>
    <n v="0.56000000000000005"/>
    <n v="0"/>
    <n v="20"/>
    <n v="17.600000000000001"/>
    <n v="31.200000000000003"/>
    <n v="16.8"/>
    <n v="2.4000000000000004"/>
    <n v="12"/>
    <n v="0"/>
    <n v="8"/>
    <n v="2.4000000000000004"/>
    <n v="8.8000000000000007"/>
    <n v="13.600000000000001"/>
    <n v="0.8"/>
    <n v="4"/>
    <n v="16"/>
    <n v="21.6"/>
    <n v="20"/>
    <n v="3.2"/>
    <n v="16.8"/>
    <n v="16"/>
    <n v="0"/>
    <n v="2.4000000000000004"/>
    <n v="12.8"/>
    <n v="0"/>
    <n v="0"/>
    <n v="12"/>
    <n v="8"/>
    <n v="24.8"/>
    <n v="11.200000000000001"/>
    <n v="19.200000000000003"/>
    <n v="0"/>
    <n v="0.8"/>
    <n v="11.200000000000001"/>
    <n v="8.8000000000000007"/>
    <n v="4"/>
    <n v="28.8"/>
    <n v="0"/>
    <n v="0"/>
    <n v="10.4"/>
    <n v="13.600000000000001"/>
    <x v="3"/>
  </r>
  <r>
    <x v="321"/>
    <x v="10"/>
    <x v="16"/>
    <n v="266.40000000000003"/>
    <n v="43.2"/>
    <n v="71.2"/>
    <n v="71.2"/>
    <n v="80.800000000000011"/>
    <n v="0"/>
    <n v="0.28799999999999998"/>
    <n v="0.68800000000000006"/>
    <n v="0.63200000000000012"/>
    <n v="0.15200000000000002"/>
    <n v="0.75200000000000011"/>
    <n v="0.52"/>
    <n v="0.56000000000000005"/>
    <n v="0.51200000000000001"/>
    <n v="0.37600000000000006"/>
    <n v="0.75200000000000011"/>
    <n v="0.60000000000000009"/>
    <n v="0.77600000000000002"/>
    <n v="0.23199999999999998"/>
    <n v="0.6160000000000001"/>
    <n v="0.75200000000000011"/>
    <n v="0.71200000000000008"/>
    <n v="0.45600000000000007"/>
    <n v="12.8"/>
    <n v="4"/>
    <n v="0"/>
    <n v="4"/>
    <n v="0"/>
    <n v="0"/>
    <n v="28"/>
    <n v="0.8"/>
    <n v="3.2"/>
    <n v="18.400000000000002"/>
    <n v="10.4"/>
    <n v="21.6"/>
    <n v="8.8000000000000007"/>
    <n v="17.600000000000001"/>
    <n v="16.8"/>
    <n v="0"/>
    <n v="6.4"/>
    <n v="0"/>
    <n v="6.4"/>
    <n v="3.2"/>
    <n v="3.2"/>
    <n v="0"/>
    <n v="13.600000000000001"/>
    <n v="4.8000000000000007"/>
    <n v="0"/>
    <n v="2.4000000000000004"/>
    <n v="2.4000000000000004"/>
    <n v="11.200000000000001"/>
    <n v="33.6"/>
    <n v="0"/>
    <n v="0"/>
    <n v="0.8"/>
    <n v="0"/>
    <n v="10.4"/>
    <n v="0"/>
    <n v="21.6"/>
    <n v="0"/>
    <n v="0"/>
    <n v="0"/>
    <n v="10.4"/>
    <x v="3"/>
  </r>
  <r>
    <x v="322"/>
    <x v="10"/>
    <x v="17"/>
    <n v="412"/>
    <n v="75.2"/>
    <n v="68.800000000000011"/>
    <n v="140"/>
    <n v="128"/>
    <n v="0"/>
    <n v="0.248"/>
    <n v="0.6160000000000001"/>
    <n v="0.56000000000000005"/>
    <n v="0.59199999999999997"/>
    <n v="0.70400000000000007"/>
    <n v="0.75200000000000011"/>
    <n v="0.75200000000000011"/>
    <n v="0.51200000000000001"/>
    <n v="0.79200000000000004"/>
    <n v="0.504"/>
    <n v="0.68"/>
    <n v="0.47199999999999998"/>
    <n v="0.78400000000000003"/>
    <n v="0.35200000000000004"/>
    <n v="0.30400000000000005"/>
    <n v="0.24"/>
    <n v="0.24"/>
    <n v="0"/>
    <n v="0"/>
    <n v="8.8000000000000007"/>
    <n v="7.2"/>
    <n v="0.8"/>
    <n v="1.6"/>
    <n v="23.200000000000003"/>
    <n v="0"/>
    <n v="4.8000000000000007"/>
    <n v="22.400000000000002"/>
    <n v="6.4"/>
    <n v="18.400000000000002"/>
    <n v="11.200000000000001"/>
    <n v="0"/>
    <n v="0"/>
    <n v="0"/>
    <n v="42.400000000000006"/>
    <n v="31.200000000000003"/>
    <n v="5.6000000000000005"/>
    <n v="19.200000000000003"/>
    <n v="23.200000000000003"/>
    <n v="30.400000000000002"/>
    <n v="28.8"/>
    <n v="27.200000000000003"/>
    <n v="1.6"/>
    <n v="6.4"/>
    <n v="0"/>
    <n v="0"/>
    <n v="20.8"/>
    <n v="1.6"/>
    <n v="4"/>
    <n v="7.2"/>
    <n v="0"/>
    <n v="0"/>
    <n v="29.6"/>
    <n v="0"/>
    <n v="10.4"/>
    <n v="8.8000000000000007"/>
    <n v="8"/>
    <n v="7.2"/>
    <x v="3"/>
  </r>
  <r>
    <x v="323"/>
    <x v="10"/>
    <x v="18"/>
    <n v="479.19999999999993"/>
    <n v="144.00000000000003"/>
    <n v="88.799999999999983"/>
    <n v="117.59999999999992"/>
    <n v="128.80000000000001"/>
    <n v="0"/>
    <n v="0.68800000000000006"/>
    <n v="0.66400000000000015"/>
    <n v="0.56799999999999995"/>
    <n v="0.6160000000000001"/>
    <n v="0.68"/>
    <n v="0.52800000000000002"/>
    <n v="0.6080000000000001"/>
    <n v="0.56000000000000005"/>
    <n v="0.77600000000000002"/>
    <n v="0.37600000000000006"/>
    <n v="0.48"/>
    <n v="0.65600000000000014"/>
    <n v="0.7360000000000001"/>
    <n v="0.68800000000000006"/>
    <n v="0.78400000000000003"/>
    <n v="0.28799999999999998"/>
    <n v="0.72000000000000008"/>
    <n v="4.8000000000000007"/>
    <n v="26.400000000000002"/>
    <n v="4"/>
    <n v="16.8"/>
    <n v="0"/>
    <n v="4.8000000000000007"/>
    <n v="20.8"/>
    <n v="1.6"/>
    <n v="0"/>
    <n v="9.6000000000000014"/>
    <n v="10.4"/>
    <n v="9.6000000000000014"/>
    <n v="14.4"/>
    <n v="25.6"/>
    <n v="3.2"/>
    <n v="9.6000000000000014"/>
    <n v="10.4"/>
    <n v="16"/>
    <n v="9.6000000000000014"/>
    <n v="30.400000000000002"/>
    <n v="15.200000000000001"/>
    <n v="33.6"/>
    <n v="12"/>
    <n v="11.19999999999991"/>
    <n v="6.4"/>
    <n v="15.200000000000001"/>
    <n v="20"/>
    <n v="0"/>
    <n v="0"/>
    <n v="4"/>
    <n v="4"/>
    <n v="8"/>
    <n v="4"/>
    <n v="38.400000000000006"/>
    <n v="2.4000000000000004"/>
    <n v="0"/>
    <n v="34.4"/>
    <n v="19.200000000000003"/>
    <n v="23.200000000000003"/>
    <n v="10.4"/>
    <x v="3"/>
  </r>
  <r>
    <x v="324"/>
    <x v="10"/>
    <x v="19"/>
    <n v="339.2"/>
    <n v="51.199999999999996"/>
    <n v="111.20000000000002"/>
    <n v="124"/>
    <n v="52.8"/>
    <n v="0"/>
    <n v="0.38400000000000001"/>
    <n v="0.42400000000000004"/>
    <n v="0.62400000000000011"/>
    <n v="0.79200000000000004"/>
    <n v="0.40800000000000003"/>
    <n v="0.11200000000000002"/>
    <n v="0.51200000000000001"/>
    <n v="0.128"/>
    <n v="0.20800000000000002"/>
    <n v="0.51200000000000001"/>
    <n v="0.42400000000000004"/>
    <n v="0.8"/>
    <n v="0.71200000000000008"/>
    <n v="0.4"/>
    <n v="0.57599999999999996"/>
    <n v="0.76800000000000002"/>
    <n v="0.77600000000000002"/>
    <n v="19.200000000000003"/>
    <n v="14.4"/>
    <n v="6.4"/>
    <n v="4.8000000000000007"/>
    <n v="25.6"/>
    <n v="4"/>
    <n v="10.4"/>
    <n v="7.2"/>
    <n v="19.200000000000003"/>
    <n v="0"/>
    <n v="10.4"/>
    <n v="0"/>
    <n v="0"/>
    <n v="0"/>
    <n v="35.200000000000003"/>
    <n v="10.4"/>
    <n v="0.8"/>
    <n v="6.4"/>
    <n v="0"/>
    <n v="0"/>
    <n v="4"/>
    <n v="0"/>
    <n v="8.8000000000000007"/>
    <n v="28.8"/>
    <n v="12"/>
    <n v="7.2"/>
    <n v="21.6"/>
    <n v="35.200000000000003"/>
    <n v="0.8"/>
    <n v="5.6000000000000005"/>
    <n v="10.4"/>
    <n v="0"/>
    <n v="1.6"/>
    <n v="32"/>
    <n v="6.4"/>
    <n v="0"/>
    <n v="0.8"/>
    <n v="0"/>
    <n v="0"/>
    <n v="0"/>
    <x v="3"/>
  </r>
  <r>
    <x v="325"/>
    <x v="10"/>
    <x v="20"/>
    <n v="404.80000000000007"/>
    <n v="77.600000000000023"/>
    <n v="137.60000000000002"/>
    <n v="139.19999999999999"/>
    <n v="50.400000000000006"/>
    <n v="0"/>
    <n v="0.72800000000000009"/>
    <n v="0.22400000000000003"/>
    <n v="0.38400000000000001"/>
    <n v="0.56799999999999995"/>
    <n v="0.52"/>
    <n v="0.64000000000000012"/>
    <n v="0.56000000000000005"/>
    <n v="0.71200000000000008"/>
    <n v="0.53600000000000003"/>
    <n v="0.35200000000000004"/>
    <n v="0.66400000000000015"/>
    <n v="0.58399999999999996"/>
    <n v="0.62400000000000011"/>
    <n v="0.6160000000000001"/>
    <n v="0.46399999999999997"/>
    <n v="0.8"/>
    <n v="0.63200000000000012"/>
    <n v="1.6"/>
    <n v="31.200000000000003"/>
    <n v="12.8"/>
    <n v="28"/>
    <n v="25.6"/>
    <n v="11.200000000000001"/>
    <n v="12"/>
    <n v="0.8"/>
    <n v="0"/>
    <n v="14.4"/>
    <n v="16"/>
    <n v="11.200000000000001"/>
    <n v="0"/>
    <n v="0"/>
    <n v="13.600000000000001"/>
    <n v="0"/>
    <n v="24.8"/>
    <n v="0"/>
    <n v="0"/>
    <n v="0.8"/>
    <n v="0"/>
    <n v="5.6000000000000005"/>
    <n v="7.2"/>
    <n v="30.400000000000002"/>
    <n v="16"/>
    <n v="8.8000000000000007"/>
    <n v="12"/>
    <n v="0.8"/>
    <n v="32.800000000000004"/>
    <n v="25.6"/>
    <n v="0"/>
    <n v="6.4"/>
    <n v="14.4"/>
    <n v="0"/>
    <n v="2.4000000000000004"/>
    <n v="11.200000000000001"/>
    <n v="18.400000000000002"/>
    <n v="0"/>
    <n v="14.4"/>
    <n v="10.4"/>
    <x v="3"/>
  </r>
  <r>
    <x v="326"/>
    <x v="10"/>
    <x v="21"/>
    <n v="368.80000000000007"/>
    <n v="130.4"/>
    <n v="102.39999999999999"/>
    <n v="70.400000000000006"/>
    <n v="65.599999999999994"/>
    <n v="0"/>
    <n v="0.25600000000000001"/>
    <n v="0.496"/>
    <n v="0.6080000000000001"/>
    <n v="0.34400000000000003"/>
    <n v="0.76000000000000012"/>
    <n v="0.48"/>
    <n v="0.17600000000000002"/>
    <n v="0.32000000000000006"/>
    <n v="0.66400000000000015"/>
    <n v="0.48799999999999999"/>
    <n v="0.68"/>
    <n v="0.64800000000000013"/>
    <n v="0.56000000000000005"/>
    <n v="0.30400000000000005"/>
    <n v="0.77600000000000002"/>
    <n v="0.6160000000000001"/>
    <n v="0.24"/>
    <n v="18.400000000000002"/>
    <n v="29.6"/>
    <n v="4.8000000000000007"/>
    <n v="8.8000000000000007"/>
    <n v="0"/>
    <n v="4"/>
    <n v="28.8"/>
    <n v="0"/>
    <n v="4"/>
    <n v="4"/>
    <n v="0"/>
    <n v="12.8"/>
    <n v="4"/>
    <n v="19.200000000000003"/>
    <n v="4.8000000000000007"/>
    <n v="1.6"/>
    <n v="0.8"/>
    <n v="12"/>
    <n v="0"/>
    <n v="10.4"/>
    <n v="6.4"/>
    <n v="4.8000000000000007"/>
    <n v="17.600000000000001"/>
    <n v="1.6"/>
    <n v="6.4"/>
    <n v="0"/>
    <n v="8.8000000000000007"/>
    <n v="0"/>
    <n v="9.6000000000000014"/>
    <n v="15.200000000000001"/>
    <n v="0"/>
    <n v="8"/>
    <n v="43.2"/>
    <n v="28.8"/>
    <n v="16.8"/>
    <n v="0"/>
    <n v="0"/>
    <n v="19.200000000000003"/>
    <n v="0"/>
    <n v="14.4"/>
    <x v="3"/>
  </r>
  <r>
    <x v="327"/>
    <x v="10"/>
    <x v="22"/>
    <n v="543.20000000000005"/>
    <n v="142.40000000000003"/>
    <n v="124"/>
    <n v="152.00000000000009"/>
    <n v="124.80000000000001"/>
    <n v="1"/>
    <n v="0.2"/>
    <n v="0.4"/>
    <n v="0.56000000000000005"/>
    <n v="0.69600000000000006"/>
    <n v="0.34400000000000003"/>
    <n v="0.46399999999999997"/>
    <n v="0.6080000000000001"/>
    <n v="0.60000000000000009"/>
    <n v="8.8000000000000009E-2"/>
    <n v="0.55200000000000005"/>
    <n v="0.57599999999999996"/>
    <n v="0.56000000000000005"/>
    <n v="0.20800000000000002"/>
    <n v="0.25600000000000001"/>
    <n v="0.68800000000000006"/>
    <n v="0.68"/>
    <n v="0.44800000000000006"/>
    <n v="32"/>
    <n v="6.4"/>
    <n v="17.600000000000001"/>
    <n v="3.2"/>
    <n v="0"/>
    <n v="23.200000000000003"/>
    <n v="0"/>
    <n v="12"/>
    <n v="29.6"/>
    <n v="0"/>
    <n v="7.2"/>
    <n v="0"/>
    <n v="26.400000000000002"/>
    <n v="27.200000000000003"/>
    <n v="0"/>
    <n v="0"/>
    <n v="2.4000000000000004"/>
    <n v="35.200000000000003"/>
    <n v="33.6"/>
    <n v="0"/>
    <n v="0"/>
    <n v="12.8"/>
    <n v="14.400000000000091"/>
    <n v="0"/>
    <n v="24.8"/>
    <n v="9.6000000000000014"/>
    <n v="36.800000000000004"/>
    <n v="23.200000000000003"/>
    <n v="8"/>
    <n v="22.400000000000002"/>
    <n v="17.600000000000001"/>
    <n v="1.6"/>
    <n v="0"/>
    <n v="17.600000000000001"/>
    <n v="42.400000000000006"/>
    <n v="40"/>
    <n v="0"/>
    <n v="4"/>
    <n v="10.4"/>
    <n v="8.8000000000000007"/>
    <x v="3"/>
  </r>
  <r>
    <x v="328"/>
    <x v="10"/>
    <x v="23"/>
    <n v="412.80000000000018"/>
    <n v="102.40000000000009"/>
    <n v="85.600000000000009"/>
    <n v="64.000000000000014"/>
    <n v="160.80000000000004"/>
    <n v="1"/>
    <n v="0.44000000000000006"/>
    <n v="0.43200000000000005"/>
    <n v="0.65600000000000014"/>
    <n v="0.70400000000000007"/>
    <n v="0.62400000000000011"/>
    <n v="0.69600000000000006"/>
    <n v="8.8000000000000009E-2"/>
    <n v="0.59199999999999997"/>
    <n v="0.48799999999999999"/>
    <n v="0.53600000000000003"/>
    <n v="0.68800000000000006"/>
    <n v="0.77600000000000002"/>
    <n v="0.28000000000000003"/>
    <n v="0.68800000000000006"/>
    <n v="0.78400000000000003"/>
    <n v="0.8"/>
    <n v="0.56799999999999995"/>
    <n v="0"/>
    <n v="0"/>
    <n v="1.6"/>
    <n v="0"/>
    <n v="7.2"/>
    <n v="17.600000000000001"/>
    <n v="22.400000000000002"/>
    <n v="6.4"/>
    <n v="10.4"/>
    <n v="20"/>
    <n v="8"/>
    <n v="25.6"/>
    <n v="19.200000000000003"/>
    <n v="9.6000000000000014"/>
    <n v="21.6"/>
    <n v="0"/>
    <n v="32.800000000000004"/>
    <n v="26.400000000000002"/>
    <n v="23.200000000000003"/>
    <n v="2.4000000000000004"/>
    <n v="13.600000000000001"/>
    <n v="0"/>
    <n v="0"/>
    <n v="13.600000000000001"/>
    <n v="7.2"/>
    <n v="4"/>
    <n v="15.200000000000001"/>
    <n v="9.6000000000000014"/>
    <n v="0"/>
    <n v="0.8"/>
    <n v="5.6000000000000005"/>
    <n v="2.4000000000000004"/>
    <n v="11.200000000000001"/>
    <n v="6.4"/>
    <n v="0"/>
    <n v="22.400000000000002"/>
    <n v="24"/>
    <n v="8"/>
    <n v="4.8000000000000913"/>
    <n v="17.600000000000001"/>
    <x v="3"/>
  </r>
  <r>
    <x v="329"/>
    <x v="10"/>
    <x v="24"/>
    <n v="460.80000000000007"/>
    <n v="129.60000000000002"/>
    <n v="94.4"/>
    <n v="142.4"/>
    <n v="94.4"/>
    <n v="0"/>
    <n v="0.21600000000000003"/>
    <n v="0.72000000000000008"/>
    <n v="0.6160000000000001"/>
    <n v="0.69600000000000006"/>
    <n v="0.54400000000000004"/>
    <n v="0.45600000000000007"/>
    <n v="0.76000000000000012"/>
    <n v="0.58399999999999996"/>
    <n v="0.54400000000000004"/>
    <n v="0.2"/>
    <n v="0.6080000000000001"/>
    <n v="0.68800000000000006"/>
    <n v="0.47199999999999998"/>
    <n v="0.74400000000000011"/>
    <n v="0.20800000000000002"/>
    <n v="0.24"/>
    <n v="0.34400000000000003"/>
    <n v="0"/>
    <n v="0"/>
    <n v="1.6"/>
    <n v="17.600000000000001"/>
    <n v="20.8"/>
    <n v="24"/>
    <n v="0"/>
    <n v="1.6"/>
    <n v="19.200000000000003"/>
    <n v="9.6000000000000014"/>
    <n v="5.6000000000000005"/>
    <n v="16"/>
    <n v="0"/>
    <n v="5.6000000000000005"/>
    <n v="10.4"/>
    <n v="13.600000000000001"/>
    <n v="2.4000000000000004"/>
    <n v="3.2"/>
    <n v="20"/>
    <n v="23.200000000000003"/>
    <n v="23.200000000000003"/>
    <n v="15.200000000000001"/>
    <n v="31.200000000000003"/>
    <n v="0"/>
    <n v="0"/>
    <n v="14.4"/>
    <n v="3.2"/>
    <n v="0.8"/>
    <n v="28.8"/>
    <n v="25.6"/>
    <n v="7.2"/>
    <n v="3.2"/>
    <n v="0.8"/>
    <n v="33.6"/>
    <n v="22.400000000000002"/>
    <n v="29.6"/>
    <n v="16"/>
    <n v="6.4"/>
    <n v="8.8000000000000007"/>
    <n v="1.6"/>
    <x v="3"/>
  </r>
  <r>
    <x v="330"/>
    <x v="10"/>
    <x v="25"/>
    <n v="325.60000000000002"/>
    <n v="77.600000000000009"/>
    <n v="38.4"/>
    <n v="116.80000000000001"/>
    <n v="92.800000000000026"/>
    <n v="0"/>
    <n v="0.23199999999999998"/>
    <n v="0.63200000000000012"/>
    <n v="0.39200000000000002"/>
    <n v="0.72000000000000008"/>
    <n v="0.72000000000000008"/>
    <n v="0.76000000000000012"/>
    <n v="0.31200000000000006"/>
    <n v="0.55200000000000005"/>
    <n v="0.6160000000000001"/>
    <n v="0.44800000000000006"/>
    <n v="0.48799999999999999"/>
    <n v="0.34400000000000003"/>
    <n v="0.24"/>
    <n v="0.2"/>
    <n v="0.72000000000000008"/>
    <n v="0.72000000000000008"/>
    <n v="0.28799999999999998"/>
    <n v="6.4"/>
    <n v="7.2"/>
    <n v="0"/>
    <n v="0"/>
    <n v="0"/>
    <n v="0"/>
    <n v="3.2"/>
    <n v="20.8"/>
    <n v="0"/>
    <n v="0.8"/>
    <n v="3.2"/>
    <n v="28.8"/>
    <n v="0.8"/>
    <n v="0"/>
    <n v="0.8"/>
    <n v="10.400000000000023"/>
    <n v="0"/>
    <n v="6.4"/>
    <n v="32.800000000000004"/>
    <n v="12.8"/>
    <n v="5.6000000000000005"/>
    <n v="4.8000000000000007"/>
    <n v="5.6000000000000005"/>
    <n v="34.4"/>
    <n v="5.6000000000000005"/>
    <n v="20.8"/>
    <n v="13.600000000000001"/>
    <n v="0"/>
    <n v="11.200000000000001"/>
    <n v="15.200000000000001"/>
    <n v="6.4"/>
    <n v="33.6"/>
    <n v="0"/>
    <n v="3.2"/>
    <n v="0"/>
    <n v="0"/>
    <n v="6.4"/>
    <n v="22.400000000000002"/>
    <n v="2.4000000000000004"/>
    <n v="3.2"/>
    <x v="3"/>
  </r>
  <r>
    <x v="331"/>
    <x v="10"/>
    <x v="26"/>
    <n v="332.80000000000007"/>
    <n v="57.600000000000094"/>
    <n v="104"/>
    <n v="83.2"/>
    <n v="88"/>
    <n v="0"/>
    <n v="0.37600000000000006"/>
    <n v="0.76000000000000012"/>
    <n v="0.74400000000000011"/>
    <n v="0.14399999999999999"/>
    <n v="0.28799999999999998"/>
    <n v="0.63200000000000012"/>
    <n v="0.43200000000000005"/>
    <n v="0.69600000000000006"/>
    <n v="0.51200000000000001"/>
    <n v="0.52800000000000002"/>
    <n v="0.62400000000000011"/>
    <n v="0.32000000000000006"/>
    <n v="0.56000000000000005"/>
    <n v="0.7360000000000001"/>
    <n v="0.34400000000000003"/>
    <n v="0.4"/>
    <n v="0.79200000000000004"/>
    <n v="3.2"/>
    <n v="1.6"/>
    <n v="0"/>
    <n v="6.4"/>
    <n v="4.8000000000000007"/>
    <n v="6.4"/>
    <n v="5.6000000000000005"/>
    <n v="21.6"/>
    <n v="29.6"/>
    <n v="24.8"/>
    <n v="12.8"/>
    <n v="7.2"/>
    <n v="11.200000000000001"/>
    <n v="35.200000000000003"/>
    <n v="8.8000000000000007"/>
    <n v="7.2"/>
    <n v="1.6"/>
    <n v="0"/>
    <n v="0"/>
    <n v="16.8"/>
    <n v="0"/>
    <n v="6.4"/>
    <n v="4.8000000000000007"/>
    <n v="4"/>
    <n v="17.600000000000001"/>
    <n v="13.600000000000001"/>
    <n v="10.4"/>
    <n v="19.200000000000003"/>
    <n v="4.8000000000000007"/>
    <n v="2.4000000000000004"/>
    <n v="16.8"/>
    <n v="1.6"/>
    <n v="7.2"/>
    <n v="0"/>
    <n v="1.6"/>
    <n v="0"/>
    <n v="0"/>
    <n v="27.200000000000003"/>
    <n v="0"/>
    <n v="3.2000000000000912"/>
    <x v="3"/>
  </r>
  <r>
    <x v="332"/>
    <x v="10"/>
    <x v="27"/>
    <n v="381.6"/>
    <n v="113.6"/>
    <n v="96"/>
    <n v="64"/>
    <n v="108"/>
    <n v="0"/>
    <n v="0.7360000000000001"/>
    <n v="0.41600000000000004"/>
    <n v="0.62400000000000011"/>
    <n v="0.56000000000000005"/>
    <n v="0.74400000000000011"/>
    <n v="0.75200000000000011"/>
    <n v="0.74400000000000011"/>
    <n v="0.6160000000000001"/>
    <n v="0.76000000000000012"/>
    <n v="0.79200000000000004"/>
    <n v="0.68800000000000006"/>
    <n v="0.78400000000000003"/>
    <n v="0.78400000000000003"/>
    <n v="0.77600000000000002"/>
    <n v="0.57599999999999996"/>
    <n v="0.44800000000000006"/>
    <n v="0.60000000000000009"/>
    <n v="0.8"/>
    <n v="24"/>
    <n v="2.4000000000000004"/>
    <n v="16"/>
    <n v="0"/>
    <n v="16.8"/>
    <n v="2.4000000000000004"/>
    <n v="0"/>
    <n v="33.6"/>
    <n v="0"/>
    <n v="0"/>
    <n v="4"/>
    <n v="12.8"/>
    <n v="32"/>
    <n v="4.8000000000000007"/>
    <n v="3.2"/>
    <n v="0"/>
    <n v="8.8000000000000007"/>
    <n v="36.800000000000004"/>
    <n v="5.6000000000000005"/>
    <n v="7.2"/>
    <n v="0"/>
    <n v="0"/>
    <n v="0"/>
    <n v="10.4"/>
    <n v="19.200000000000003"/>
    <n v="4"/>
    <n v="9.6000000000000014"/>
    <n v="13.600000000000001"/>
    <n v="0"/>
    <n v="0"/>
    <n v="6.4"/>
    <n v="4.8000000000000007"/>
    <n v="25.6"/>
    <n v="29.6"/>
    <n v="25.6"/>
    <n v="0"/>
    <n v="4.8000000000000007"/>
    <n v="1.6"/>
    <n v="15.200000000000001"/>
    <x v="3"/>
  </r>
  <r>
    <x v="333"/>
    <x v="10"/>
    <x v="28"/>
    <n v="365.60000000000008"/>
    <n v="117.60000000000001"/>
    <n v="124.00000000000009"/>
    <n v="60.000000000000007"/>
    <n v="64"/>
    <n v="0"/>
    <n v="0.2"/>
    <n v="0.16800000000000001"/>
    <n v="0.63200000000000012"/>
    <n v="0.65600000000000014"/>
    <n v="0.71200000000000008"/>
    <n v="0.496"/>
    <n v="0.52"/>
    <n v="0.69600000000000006"/>
    <n v="0.57599999999999996"/>
    <n v="0.76800000000000002"/>
    <n v="0.62400000000000011"/>
    <n v="0.43200000000000005"/>
    <n v="0.67200000000000004"/>
    <n v="0.79200000000000004"/>
    <n v="0.30400000000000005"/>
    <n v="0.67200000000000004"/>
    <n v="0.68800000000000006"/>
    <n v="0"/>
    <n v="42.400000000000006"/>
    <n v="0"/>
    <n v="2.4000000000000909"/>
    <n v="45.6"/>
    <n v="0"/>
    <n v="12"/>
    <n v="16"/>
    <n v="0"/>
    <n v="5.6000000000000005"/>
    <n v="1.6"/>
    <n v="6.4"/>
    <n v="0"/>
    <n v="8"/>
    <n v="8.8000000000000007"/>
    <n v="0"/>
    <n v="0"/>
    <n v="33.6"/>
    <n v="7.2"/>
    <n v="0"/>
    <n v="0"/>
    <n v="12"/>
    <n v="11.200000000000001"/>
    <n v="0"/>
    <n v="0"/>
    <n v="0"/>
    <n v="0"/>
    <n v="0"/>
    <n v="19.200000000000003"/>
    <n v="17.600000000000001"/>
    <n v="6.4"/>
    <n v="7.2"/>
    <n v="23.200000000000003"/>
    <n v="0"/>
    <n v="8"/>
    <n v="6.4"/>
    <n v="2.4000000000000004"/>
    <n v="24.8"/>
    <n v="16.8"/>
    <n v="22.400000000000002"/>
    <x v="3"/>
  </r>
  <r>
    <x v="334"/>
    <x v="10"/>
    <x v="29"/>
    <n v="435.20000000000005"/>
    <n v="127.20000000000002"/>
    <n v="101.60000000000001"/>
    <n v="111.20000000000003"/>
    <n v="95.200000000000017"/>
    <n v="0"/>
    <n v="0.32800000000000007"/>
    <n v="0.66400000000000015"/>
    <n v="0.64000000000000012"/>
    <n v="0.65600000000000014"/>
    <n v="0.72000000000000008"/>
    <n v="0.6080000000000001"/>
    <n v="0.48"/>
    <n v="0.6160000000000001"/>
    <n v="0.60000000000000009"/>
    <n v="0.59199999999999997"/>
    <n v="0.56799999999999995"/>
    <n v="0.8"/>
    <n v="0.71200000000000008"/>
    <n v="0.76000000000000012"/>
    <n v="0.7360000000000001"/>
    <n v="0.74400000000000011"/>
    <n v="0.35200000000000004"/>
    <n v="24"/>
    <n v="14.4"/>
    <n v="0"/>
    <n v="9.6000000000000014"/>
    <n v="20"/>
    <n v="22.400000000000002"/>
    <n v="2.4000000000000004"/>
    <n v="8.8000000000000007"/>
    <n v="0"/>
    <n v="0"/>
    <n v="0"/>
    <n v="28"/>
    <n v="1.6"/>
    <n v="0"/>
    <n v="8.8000000000000007"/>
    <n v="0"/>
    <n v="24"/>
    <n v="23.200000000000003"/>
    <n v="9.6000000000000014"/>
    <n v="0"/>
    <n v="19.200000000000003"/>
    <n v="6.4"/>
    <n v="16"/>
    <n v="16"/>
    <n v="0"/>
    <n v="4"/>
    <n v="4"/>
    <n v="9.6000000000000014"/>
    <n v="8.8000000000000451"/>
    <n v="27.200000000000003"/>
    <n v="8"/>
    <n v="29.6"/>
    <n v="20.8"/>
    <n v="18.400000000000002"/>
    <n v="11.200000000000001"/>
    <n v="4.8000000000000007"/>
    <n v="23.200000000000003"/>
    <n v="0"/>
    <n v="0"/>
    <n v="11.200000000000001"/>
    <x v="3"/>
  </r>
  <r>
    <x v="31"/>
    <x v="11"/>
    <x v="4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11"/>
    <x v="4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11"/>
    <x v="4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11"/>
    <x v="4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11"/>
    <x v="4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35"/>
    <x v="11"/>
    <x v="0"/>
    <n v="384.00000000000023"/>
    <n v="55.2"/>
    <n v="124.80000000000018"/>
    <n v="118.4"/>
    <n v="85.600000000000023"/>
    <n v="0"/>
    <n v="0.51200000000000001"/>
    <n v="0.42400000000000004"/>
    <n v="0.76000000000000012"/>
    <n v="0.70400000000000007"/>
    <n v="0.41600000000000004"/>
    <n v="0.77600000000000002"/>
    <n v="0.6080000000000001"/>
    <n v="0.52800000000000002"/>
    <n v="0.59199999999999997"/>
    <n v="0.62400000000000011"/>
    <n v="0.40800000000000003"/>
    <n v="0.64000000000000012"/>
    <n v="0.8"/>
    <n v="0.69600000000000006"/>
    <n v="0.79200000000000004"/>
    <n v="0.79200000000000004"/>
    <n v="0.44800000000000006"/>
    <n v="10.4"/>
    <n v="0"/>
    <n v="30.400000000000002"/>
    <n v="33.6"/>
    <n v="5.6000000000000005"/>
    <n v="0"/>
    <n v="4.0000000000000915"/>
    <n v="12.8"/>
    <n v="1.6000000000000911"/>
    <n v="26.400000000000002"/>
    <n v="0"/>
    <n v="4"/>
    <n v="26.400000000000002"/>
    <n v="2.4000000000000004"/>
    <n v="12.8"/>
    <n v="0"/>
    <n v="19.200000000000003"/>
    <n v="0"/>
    <n v="2.4000000000000004"/>
    <n v="18.400000000000002"/>
    <n v="22.400000000000002"/>
    <n v="17.600000000000001"/>
    <n v="13.600000000000001"/>
    <n v="19.200000000000003"/>
    <n v="0.8"/>
    <n v="8"/>
    <n v="0"/>
    <n v="0"/>
    <n v="0"/>
    <n v="36.800000000000004"/>
    <n v="2.4000000000000004"/>
    <n v="0"/>
    <n v="13.600000000000001"/>
    <n v="0.8"/>
    <n v="0"/>
    <n v="12.8"/>
    <n v="10.4"/>
    <n v="12"/>
    <n v="3.2"/>
    <n v="0"/>
    <x v="3"/>
  </r>
  <r>
    <x v="336"/>
    <x v="11"/>
    <x v="1"/>
    <n v="303.2"/>
    <n v="87.200000000000017"/>
    <n v="118.4"/>
    <n v="71.2"/>
    <n v="26.400000000000002"/>
    <n v="0"/>
    <n v="0.20800000000000002"/>
    <n v="0.72000000000000008"/>
    <n v="0.79200000000000004"/>
    <n v="0.79200000000000004"/>
    <n v="0.74400000000000011"/>
    <n v="0.8"/>
    <n v="0.48"/>
    <n v="0.57599999999999996"/>
    <n v="0.44800000000000006"/>
    <n v="0.504"/>
    <n v="0.51200000000000001"/>
    <n v="0.43200000000000005"/>
    <n v="0.76000000000000012"/>
    <n v="0.58399999999999996"/>
    <n v="0.29599999999999999"/>
    <n v="0.70400000000000007"/>
    <n v="0.7360000000000001"/>
    <n v="12.8"/>
    <n v="25.6"/>
    <n v="0"/>
    <n v="12.8"/>
    <n v="12"/>
    <n v="8.8000000000000007"/>
    <n v="30.400000000000002"/>
    <n v="0"/>
    <n v="12.8"/>
    <n v="3.2"/>
    <n v="3.2"/>
    <n v="0"/>
    <n v="4"/>
    <n v="5.6000000000000005"/>
    <n v="9.6000000000000014"/>
    <n v="0"/>
    <n v="3.2"/>
    <n v="4"/>
    <n v="0"/>
    <n v="0"/>
    <n v="1.6"/>
    <n v="11.200000000000001"/>
    <n v="0"/>
    <n v="1.6"/>
    <n v="38.400000000000006"/>
    <n v="13.600000000000001"/>
    <n v="0"/>
    <n v="4.8000000000000007"/>
    <n v="0"/>
    <n v="0"/>
    <n v="7.2"/>
    <n v="0"/>
    <n v="0"/>
    <n v="12.8"/>
    <n v="0.8000000000000228"/>
    <n v="0.8"/>
    <n v="13.600000000000001"/>
    <n v="0.8"/>
    <n v="24"/>
    <n v="27.200000000000003"/>
    <x v="3"/>
  </r>
  <r>
    <x v="337"/>
    <x v="11"/>
    <x v="2"/>
    <n v="320.80000000000013"/>
    <n v="49.600000000000009"/>
    <n v="56.000000000000043"/>
    <n v="115.2"/>
    <n v="100.00000000000006"/>
    <n v="0"/>
    <n v="0.47199999999999998"/>
    <n v="0.72000000000000008"/>
    <n v="0.34400000000000003"/>
    <n v="0.69600000000000006"/>
    <n v="0.71200000000000008"/>
    <n v="0.72000000000000008"/>
    <n v="0.48"/>
    <n v="0.68"/>
    <n v="0.44800000000000006"/>
    <n v="0.71200000000000008"/>
    <n v="0.54400000000000004"/>
    <n v="0.44800000000000006"/>
    <n v="0.34400000000000003"/>
    <n v="0.27200000000000002"/>
    <n v="0.37600000000000006"/>
    <n v="0.74400000000000011"/>
    <n v="0.77600000000000002"/>
    <n v="11.200000000000001"/>
    <n v="1.6"/>
    <n v="5.6000000000000005"/>
    <n v="8.8000000000000451"/>
    <n v="0"/>
    <n v="16.8"/>
    <n v="0"/>
    <n v="0"/>
    <n v="6.4"/>
    <n v="5.6000000000000005"/>
    <n v="4"/>
    <n v="15.200000000000001"/>
    <n v="8.0000000000000462"/>
    <n v="0"/>
    <n v="0"/>
    <n v="0"/>
    <n v="2.4000000000000004"/>
    <n v="24"/>
    <n v="32"/>
    <n v="18.400000000000002"/>
    <n v="5.6000000000000005"/>
    <n v="8"/>
    <n v="43.2"/>
    <n v="23.200000000000003"/>
    <n v="0"/>
    <n v="4"/>
    <n v="0"/>
    <n v="12.8"/>
    <n v="0"/>
    <n v="18.400000000000002"/>
    <n v="14.4"/>
    <n v="0"/>
    <n v="0"/>
    <n v="4.8000000000000007"/>
    <n v="0.8"/>
    <n v="4.8000000000000007"/>
    <n v="0"/>
    <n v="12"/>
    <n v="12.8"/>
    <n v="0"/>
    <x v="3"/>
  </r>
  <r>
    <x v="338"/>
    <x v="11"/>
    <x v="3"/>
    <n v="382.40000000000015"/>
    <n v="79.999999999999986"/>
    <n v="116.00000000000009"/>
    <n v="99.200000000000017"/>
    <n v="87.200000000000088"/>
    <n v="0"/>
    <n v="0.30400000000000005"/>
    <n v="0.192"/>
    <n v="0.6080000000000001"/>
    <n v="0.54400000000000004"/>
    <n v="0.504"/>
    <n v="0.68800000000000006"/>
    <n v="0.76800000000000002"/>
    <n v="0.4"/>
    <n v="0.48"/>
    <n v="0.36000000000000004"/>
    <n v="0.60000000000000009"/>
    <n v="0.77600000000000002"/>
    <n v="0.22400000000000003"/>
    <n v="0.28000000000000003"/>
    <n v="0.75200000000000011"/>
    <n v="0.68800000000000006"/>
    <n v="0.44000000000000006"/>
    <n v="8.0000000000000906"/>
    <n v="8"/>
    <n v="6.4"/>
    <n v="19.200000000000003"/>
    <n v="0"/>
    <n v="28.8"/>
    <n v="31.200000000000003"/>
    <n v="1.6"/>
    <n v="12.8"/>
    <n v="0"/>
    <n v="0"/>
    <n v="13.600000000000001"/>
    <n v="3.2"/>
    <n v="8"/>
    <n v="4.8000000000000007"/>
    <n v="2.4000000000000909"/>
    <n v="18.400000000000002"/>
    <n v="16.8"/>
    <n v="0"/>
    <n v="20"/>
    <n v="7.2"/>
    <n v="0.8"/>
    <n v="6.4"/>
    <n v="0"/>
    <n v="0"/>
    <n v="31.200000000000003"/>
    <n v="29.6"/>
    <n v="17.600000000000001"/>
    <n v="6.4"/>
    <n v="0"/>
    <n v="0.8"/>
    <n v="36"/>
    <n v="0"/>
    <n v="12"/>
    <n v="8.8000000000000007"/>
    <n v="0"/>
    <n v="0"/>
    <n v="13.600000000000001"/>
    <n v="8"/>
    <n v="0.8"/>
    <x v="3"/>
  </r>
  <r>
    <x v="339"/>
    <x v="11"/>
    <x v="4"/>
    <n v="429.6"/>
    <n v="134.40000000000003"/>
    <n v="159.19999999999999"/>
    <n v="56.000000000000007"/>
    <n v="80.000000000000014"/>
    <n v="0"/>
    <n v="0.58399999999999996"/>
    <n v="0.52"/>
    <n v="0.63200000000000012"/>
    <n v="0.71200000000000008"/>
    <n v="0.33600000000000002"/>
    <n v="0.45600000000000007"/>
    <n v="0.54400000000000004"/>
    <n v="0.64000000000000012"/>
    <n v="0.68800000000000006"/>
    <n v="0.51200000000000001"/>
    <n v="0.46399999999999997"/>
    <n v="0.40800000000000003"/>
    <n v="0.6160000000000001"/>
    <n v="0.63200000000000012"/>
    <n v="0.504"/>
    <n v="0.57599999999999996"/>
    <n v="0.26400000000000001"/>
    <n v="0.8"/>
    <n v="13.600000000000001"/>
    <n v="0"/>
    <n v="32.800000000000004"/>
    <n v="18.400000000000002"/>
    <n v="41.6"/>
    <n v="5.6000000000000005"/>
    <n v="19.200000000000003"/>
    <n v="24"/>
    <n v="3.2"/>
    <n v="22.400000000000002"/>
    <n v="4.8000000000000007"/>
    <n v="10.4"/>
    <n v="11.200000000000001"/>
    <n v="4"/>
    <n v="19.200000000000003"/>
    <n v="4.8000000000000007"/>
    <n v="3.2"/>
    <n v="22.400000000000002"/>
    <n v="0"/>
    <n v="8"/>
    <n v="21.6"/>
    <n v="3.2"/>
    <n v="0"/>
    <n v="0"/>
    <n v="7.2"/>
    <n v="0.8"/>
    <n v="3.2"/>
    <n v="12"/>
    <n v="0"/>
    <n v="0.8"/>
    <n v="0"/>
    <n v="18.400000000000002"/>
    <n v="5.6000000000000005"/>
    <n v="1.6"/>
    <n v="7.2"/>
    <n v="19.200000000000003"/>
    <n v="32"/>
    <n v="30.400000000000002"/>
    <n v="19.200000000000003"/>
    <x v="3"/>
  </r>
  <r>
    <x v="340"/>
    <x v="11"/>
    <x v="5"/>
    <n v="396.80000000000007"/>
    <n v="42.400000000000006"/>
    <n v="116.00000000000001"/>
    <n v="206.40000000000003"/>
    <n v="32"/>
    <n v="0"/>
    <n v="0.69600000000000006"/>
    <n v="0.41600000000000004"/>
    <n v="0.6160000000000001"/>
    <n v="0.75200000000000011"/>
    <n v="0.6080000000000001"/>
    <n v="0.52"/>
    <n v="0.62400000000000011"/>
    <n v="0.59199999999999997"/>
    <n v="0.48799999999999999"/>
    <n v="0.48"/>
    <n v="0.57599999999999996"/>
    <n v="0.64000000000000012"/>
    <n v="0.74400000000000011"/>
    <n v="0.72000000000000008"/>
    <n v="0.72800000000000009"/>
    <n v="0.44800000000000006"/>
    <n v="0.70400000000000007"/>
    <n v="17.600000000000001"/>
    <n v="2.4000000000000004"/>
    <n v="4.8000000000000007"/>
    <n v="22.400000000000002"/>
    <n v="33.6"/>
    <n v="0"/>
    <n v="18.400000000000002"/>
    <n v="5.6000000000000005"/>
    <n v="6.4"/>
    <n v="4.8000000000000007"/>
    <n v="3.2"/>
    <n v="9.6000000000000014"/>
    <n v="6.4"/>
    <n v="0"/>
    <n v="2.4000000000000004"/>
    <n v="7.2"/>
    <n v="0"/>
    <n v="5.6000000000000005"/>
    <n v="0.8"/>
    <n v="0"/>
    <n v="20.8"/>
    <n v="2.4000000000000004"/>
    <n v="30.400000000000002"/>
    <n v="10.4"/>
    <n v="26.400000000000002"/>
    <n v="36"/>
    <n v="20"/>
    <n v="24"/>
    <n v="7.2"/>
    <n v="28.8"/>
    <n v="19.200000000000003"/>
    <n v="0"/>
    <n v="1.6"/>
    <n v="6.4"/>
    <n v="2.4000000000000004"/>
    <n v="0"/>
    <n v="5.6000000000000005"/>
    <n v="7.2"/>
    <n v="0"/>
    <n v="0"/>
    <x v="3"/>
  </r>
  <r>
    <x v="341"/>
    <x v="11"/>
    <x v="6"/>
    <n v="310.40000000000003"/>
    <n v="122.40000000000002"/>
    <n v="83.2"/>
    <n v="45.6"/>
    <n v="59.2"/>
    <n v="0"/>
    <n v="0.38400000000000001"/>
    <n v="0.63200000000000012"/>
    <n v="0.66400000000000015"/>
    <n v="0.68"/>
    <n v="0.7360000000000001"/>
    <n v="0.77600000000000002"/>
    <n v="0.504"/>
    <n v="0.44000000000000006"/>
    <n v="0.76000000000000012"/>
    <n v="0.55200000000000005"/>
    <n v="0.48"/>
    <n v="0.79200000000000004"/>
    <n v="0.32800000000000007"/>
    <n v="0.76800000000000002"/>
    <n v="0.78400000000000003"/>
    <n v="0.68800000000000006"/>
    <n v="0.76800000000000002"/>
    <n v="0"/>
    <n v="12.8"/>
    <n v="19.200000000000003"/>
    <n v="3.2"/>
    <n v="4.8000000000000007"/>
    <n v="43.2"/>
    <n v="0"/>
    <n v="0"/>
    <n v="0"/>
    <n v="0"/>
    <n v="12.8"/>
    <n v="0"/>
    <n v="0.8"/>
    <n v="13.600000000000001"/>
    <n v="14.4"/>
    <n v="22.400000000000002"/>
    <n v="0"/>
    <n v="0"/>
    <n v="0"/>
    <n v="8"/>
    <n v="0.8"/>
    <n v="6.4"/>
    <n v="0"/>
    <n v="0.8"/>
    <n v="0"/>
    <n v="11.200000000000001"/>
    <n v="7.2"/>
    <n v="15.200000000000001"/>
    <n v="0"/>
    <n v="4"/>
    <n v="6.4"/>
    <n v="0.8"/>
    <n v="24.8"/>
    <n v="18.400000000000002"/>
    <n v="7.2"/>
    <n v="9.6000000000000014"/>
    <n v="28.8"/>
    <n v="4.8000000000000007"/>
    <n v="19.200000000000003"/>
    <n v="2.4000000000000004"/>
    <x v="3"/>
  </r>
  <r>
    <x v="342"/>
    <x v="11"/>
    <x v="7"/>
    <n v="381.60000000000008"/>
    <n v="110.40000000000002"/>
    <n v="88.800000000000011"/>
    <n v="113.6"/>
    <n v="68.800000000000011"/>
    <n v="0"/>
    <n v="0.13600000000000001"/>
    <n v="0.69600000000000006"/>
    <n v="0.6080000000000001"/>
    <n v="0.64000000000000012"/>
    <n v="0.30400000000000005"/>
    <n v="0.52"/>
    <n v="0.56799999999999995"/>
    <n v="0.55200000000000005"/>
    <n v="0.62400000000000011"/>
    <n v="0.79200000000000004"/>
    <n v="0.69600000000000006"/>
    <n v="0.7360000000000001"/>
    <n v="0.66400000000000015"/>
    <n v="0.43200000000000005"/>
    <n v="0.45600000000000007"/>
    <n v="0.72800000000000009"/>
    <n v="0.76000000000000012"/>
    <n v="0"/>
    <n v="15.200000000000001"/>
    <n v="0"/>
    <n v="10.4"/>
    <n v="35.200000000000003"/>
    <n v="1.6"/>
    <n v="3.2"/>
    <n v="0.8"/>
    <n v="3.2"/>
    <n v="19.200000000000003"/>
    <n v="14.4"/>
    <n v="7.2"/>
    <n v="28.8"/>
    <n v="30.400000000000002"/>
    <n v="0"/>
    <n v="0"/>
    <n v="0"/>
    <n v="2.4000000000000004"/>
    <n v="0"/>
    <n v="0"/>
    <n v="29.6"/>
    <n v="0"/>
    <n v="0"/>
    <n v="1.6"/>
    <n v="24.8"/>
    <n v="4"/>
    <n v="8.8000000000000007"/>
    <n v="28"/>
    <n v="0"/>
    <n v="16.8"/>
    <n v="16.8"/>
    <n v="6.4"/>
    <n v="7.2"/>
    <n v="0.8"/>
    <n v="5.6000000000000005"/>
    <n v="1.6"/>
    <n v="32.800000000000004"/>
    <n v="0"/>
    <n v="34.4"/>
    <n v="4.8000000000000007"/>
    <x v="3"/>
  </r>
  <r>
    <x v="343"/>
    <x v="11"/>
    <x v="8"/>
    <n v="424.00000000000011"/>
    <n v="109.60000000000001"/>
    <n v="127.2"/>
    <n v="128.8000000000001"/>
    <n v="58.4"/>
    <n v="0"/>
    <n v="0.78400000000000003"/>
    <n v="0.496"/>
    <n v="0.69600000000000006"/>
    <n v="0.65600000000000014"/>
    <n v="0.76800000000000002"/>
    <n v="0.79200000000000004"/>
    <n v="0.72800000000000009"/>
    <n v="0.6080000000000001"/>
    <n v="0.48"/>
    <n v="0.74400000000000011"/>
    <n v="0.58399999999999996"/>
    <n v="0.76800000000000002"/>
    <n v="0.36000000000000004"/>
    <n v="0.6080000000000001"/>
    <n v="0.57599999999999996"/>
    <n v="0.496"/>
    <n v="0.74400000000000011"/>
    <n v="22.400000000000002"/>
    <n v="11.200000000000001"/>
    <n v="9.6000000000000014"/>
    <n v="10.4"/>
    <n v="8"/>
    <n v="4.8000000000000007"/>
    <n v="25.6"/>
    <n v="9.6000000000000014"/>
    <n v="14.4"/>
    <n v="11.200000000000001"/>
    <n v="36.800000000000004"/>
    <n v="20.8"/>
    <n v="10.4"/>
    <n v="16.8"/>
    <n v="0"/>
    <n v="0.8"/>
    <n v="0"/>
    <n v="4"/>
    <n v="5.6000000000000005"/>
    <n v="0"/>
    <n v="2.4000000000000004"/>
    <n v="24.000000000000092"/>
    <n v="16.8"/>
    <n v="18.400000000000002"/>
    <n v="6.4"/>
    <n v="8.8000000000000007"/>
    <n v="14.4"/>
    <n v="4.8000000000000007"/>
    <n v="19.200000000000003"/>
    <n v="13.600000000000001"/>
    <n v="9.6000000000000014"/>
    <n v="12"/>
    <n v="28"/>
    <n v="12.8"/>
    <n v="4.8000000000000007"/>
    <n v="8"/>
    <n v="17.600000000000001"/>
    <n v="0"/>
    <n v="16"/>
    <n v="0.8"/>
    <x v="3"/>
  </r>
  <r>
    <x v="344"/>
    <x v="11"/>
    <x v="9"/>
    <n v="431.20000000000005"/>
    <n v="89.600000000000009"/>
    <n v="175.20000000000002"/>
    <n v="68"/>
    <n v="98.4"/>
    <n v="0"/>
    <n v="0.41600000000000004"/>
    <n v="0.44800000000000006"/>
    <n v="0.12"/>
    <n v="0.66400000000000015"/>
    <n v="0.74400000000000011"/>
    <n v="0.58399999999999996"/>
    <n v="0.72000000000000008"/>
    <n v="0.55200000000000005"/>
    <n v="0.48799999999999999"/>
    <n v="0.48"/>
    <n v="0.56799999999999995"/>
    <n v="0.33600000000000002"/>
    <n v="0.36000000000000004"/>
    <n v="0.65600000000000014"/>
    <n v="0.68"/>
    <n v="0.28799999999999998"/>
    <n v="0.24"/>
    <n v="5.6000000000000005"/>
    <n v="32.800000000000004"/>
    <n v="4.8000000000000007"/>
    <n v="9.6000000000000014"/>
    <n v="4"/>
    <n v="0"/>
    <n v="35.200000000000003"/>
    <n v="29.6"/>
    <n v="27.200000000000003"/>
    <n v="26.400000000000002"/>
    <n v="0"/>
    <n v="0"/>
    <n v="12.8"/>
    <n v="5.6000000000000005"/>
    <n v="2.4000000000000004"/>
    <n v="2.4000000000000004"/>
    <n v="16.8"/>
    <n v="16.8"/>
    <n v="9.6000000000000014"/>
    <n v="32"/>
    <n v="0"/>
    <n v="15.200000000000001"/>
    <n v="3.2"/>
    <n v="0"/>
    <n v="9.6000000000000014"/>
    <n v="9.6000000000000014"/>
    <n v="0"/>
    <n v="0"/>
    <n v="0.8"/>
    <n v="29.6"/>
    <n v="16"/>
    <n v="0"/>
    <n v="6.4"/>
    <n v="12.8"/>
    <n v="7.2"/>
    <n v="3.2"/>
    <n v="16"/>
    <n v="24"/>
    <n v="0"/>
    <n v="4"/>
    <x v="3"/>
  </r>
  <r>
    <x v="345"/>
    <x v="11"/>
    <x v="10"/>
    <n v="358.40000000000003"/>
    <n v="95.199999999999918"/>
    <n v="51.2"/>
    <n v="127.20000000000012"/>
    <n v="84.800000000000011"/>
    <n v="0"/>
    <n v="0.32800000000000007"/>
    <n v="0.47199999999999998"/>
    <n v="0.248"/>
    <n v="0.16000000000000003"/>
    <n v="0.72000000000000008"/>
    <n v="0.57599999999999996"/>
    <n v="0.62400000000000011"/>
    <n v="0.51200000000000001"/>
    <n v="0.71200000000000008"/>
    <n v="0.48"/>
    <n v="0.7360000000000001"/>
    <n v="0.41600000000000004"/>
    <n v="0.33600000000000002"/>
    <n v="0.59199999999999997"/>
    <n v="0.2"/>
    <n v="0.41600000000000004"/>
    <n v="0.496"/>
    <n v="0"/>
    <n v="0"/>
    <n v="4.8000000000000007"/>
    <n v="11.200000000000001"/>
    <n v="1.6"/>
    <n v="15.200000000000001"/>
    <n v="8"/>
    <n v="2.4000000000000004"/>
    <n v="8"/>
    <n v="0"/>
    <n v="8"/>
    <n v="13.600000000000001"/>
    <n v="12.8"/>
    <n v="9.6000000000000014"/>
    <n v="1.6"/>
    <n v="4.8000000000000007"/>
    <n v="23.200000000000003"/>
    <n v="6.4"/>
    <n v="12"/>
    <n v="0.8"/>
    <n v="35.200000000000003"/>
    <n v="0"/>
    <n v="14.4"/>
    <n v="2.4000000000000004"/>
    <n v="24.800000000000093"/>
    <n v="14.4"/>
    <n v="10.4"/>
    <n v="12"/>
    <n v="7.2"/>
    <n v="6.4"/>
    <n v="2.4000000000000004"/>
    <n v="0"/>
    <n v="4.8000000000000007"/>
    <n v="11.200000000000001"/>
    <n v="32"/>
    <n v="13.600000000000001"/>
    <n v="0"/>
    <n v="0"/>
    <n v="11.999999999999909"/>
    <n v="19.200000000000003"/>
    <x v="3"/>
  </r>
  <r>
    <x v="346"/>
    <x v="11"/>
    <x v="11"/>
    <n v="317.60000000000002"/>
    <n v="112.00000000000001"/>
    <n v="60.800000000000004"/>
    <n v="67.2"/>
    <n v="77.600000000000009"/>
    <n v="0"/>
    <n v="0.12"/>
    <n v="0.46399999999999997"/>
    <n v="0.64000000000000012"/>
    <n v="0.64800000000000013"/>
    <n v="0.76000000000000012"/>
    <n v="0.51200000000000001"/>
    <n v="0.58399999999999996"/>
    <n v="0.60000000000000009"/>
    <n v="0.69600000000000006"/>
    <n v="0.22400000000000003"/>
    <n v="0.57599999999999996"/>
    <n v="0.36800000000000005"/>
    <n v="0.65600000000000014"/>
    <n v="0.36000000000000004"/>
    <n v="0.75200000000000011"/>
    <n v="0.8"/>
    <n v="0.48"/>
    <n v="18.400000000000002"/>
    <n v="0"/>
    <n v="10.4"/>
    <n v="4"/>
    <n v="0"/>
    <n v="0"/>
    <n v="0"/>
    <n v="16"/>
    <n v="4"/>
    <n v="8"/>
    <n v="16"/>
    <n v="0.8"/>
    <n v="4"/>
    <n v="2.4000000000000004"/>
    <n v="32"/>
    <n v="6.4"/>
    <n v="5.6000000000000005"/>
    <n v="23.200000000000003"/>
    <n v="0"/>
    <n v="3.2"/>
    <n v="0"/>
    <n v="16"/>
    <n v="10.4"/>
    <n v="12.8"/>
    <n v="8"/>
    <n v="12.8"/>
    <n v="1.6"/>
    <n v="3.2"/>
    <n v="0"/>
    <n v="2.4000000000000004"/>
    <n v="0"/>
    <n v="28.8"/>
    <n v="0"/>
    <n v="0"/>
    <n v="18.400000000000002"/>
    <n v="22.400000000000002"/>
    <n v="37.6"/>
    <n v="0"/>
    <n v="4.8000000000000007"/>
    <n v="0"/>
    <x v="3"/>
  </r>
  <r>
    <x v="347"/>
    <x v="11"/>
    <x v="12"/>
    <n v="492.00000000000011"/>
    <n v="124.80000000000003"/>
    <n v="125.60000000000001"/>
    <n v="116.00000000000003"/>
    <n v="125.6"/>
    <n v="0"/>
    <n v="0.40800000000000003"/>
    <n v="0.56000000000000005"/>
    <n v="0.52800000000000002"/>
    <n v="0.47199999999999998"/>
    <n v="0.7360000000000001"/>
    <n v="0.72800000000000009"/>
    <n v="0.8"/>
    <n v="0.54400000000000004"/>
    <n v="0.60000000000000009"/>
    <n v="0.42400000000000004"/>
    <n v="0.76800000000000002"/>
    <n v="0.33600000000000002"/>
    <n v="0.69600000000000006"/>
    <n v="0.77600000000000002"/>
    <n v="0.38400000000000001"/>
    <n v="0.78400000000000003"/>
    <n v="0.46399999999999997"/>
    <n v="0"/>
    <n v="22.400000000000002"/>
    <n v="28"/>
    <n v="0"/>
    <n v="16.8"/>
    <n v="0"/>
    <n v="21.6"/>
    <n v="0"/>
    <n v="8.8000000000000007"/>
    <n v="28"/>
    <n v="21.6"/>
    <n v="8.8000000000000007"/>
    <n v="15.200000000000001"/>
    <n v="0"/>
    <n v="33.6"/>
    <n v="4"/>
    <n v="0"/>
    <n v="6.4"/>
    <n v="24"/>
    <n v="33.6"/>
    <n v="8.8000000000000007"/>
    <n v="33.6"/>
    <n v="2.4000000000000004"/>
    <n v="10.4"/>
    <n v="4"/>
    <n v="27.200000000000003"/>
    <n v="10.4"/>
    <n v="14.4"/>
    <n v="2.4000000000000004"/>
    <n v="2.4000000000000004"/>
    <n v="3.2"/>
    <n v="18.400000000000002"/>
    <n v="8.8000000000000007"/>
    <n v="0"/>
    <n v="19.200000000000003"/>
    <n v="18.400000000000002"/>
    <n v="0"/>
    <n v="23.200000000000003"/>
    <n v="10.4"/>
    <n v="23.200000000000003"/>
    <x v="3"/>
  </r>
  <r>
    <x v="348"/>
    <x v="11"/>
    <x v="13"/>
    <n v="349.6"/>
    <n v="56.8"/>
    <n v="113.60000000000002"/>
    <n v="128.80000000000001"/>
    <n v="50.4"/>
    <n v="0"/>
    <n v="0.62400000000000011"/>
    <n v="0.44800000000000006"/>
    <n v="0.56000000000000005"/>
    <n v="0.6080000000000001"/>
    <n v="0.7360000000000001"/>
    <n v="0.60000000000000009"/>
    <n v="0.55200000000000005"/>
    <n v="0.14399999999999999"/>
    <n v="0.54400000000000004"/>
    <n v="0.52800000000000002"/>
    <n v="0.74400000000000011"/>
    <n v="0.42400000000000004"/>
    <n v="0.72800000000000009"/>
    <n v="0.57599999999999996"/>
    <n v="0.72000000000000008"/>
    <n v="0.39200000000000002"/>
    <n v="0.33600000000000002"/>
    <n v="7.2"/>
    <n v="20.8"/>
    <n v="10.4"/>
    <n v="10.4"/>
    <n v="33.6"/>
    <n v="3.2"/>
    <n v="12.8"/>
    <n v="6.4"/>
    <n v="6.4"/>
    <n v="2.4000000000000004"/>
    <n v="26.400000000000002"/>
    <n v="8"/>
    <n v="3.2"/>
    <n v="0"/>
    <n v="0"/>
    <n v="0"/>
    <n v="16.8"/>
    <n v="8.8000000000000007"/>
    <n v="9.6000000000000014"/>
    <n v="4"/>
    <n v="1.6"/>
    <n v="0"/>
    <n v="0"/>
    <n v="4.8000000000000007"/>
    <n v="0"/>
    <n v="14.4"/>
    <n v="31.200000000000003"/>
    <n v="29.6"/>
    <n v="30.400000000000002"/>
    <n v="16.8"/>
    <n v="0"/>
    <n v="7.2"/>
    <n v="0"/>
    <n v="13.600000000000001"/>
    <n v="0"/>
    <n v="27.200000000000003"/>
    <n v="4.8000000000000007"/>
    <n v="1.6"/>
    <n v="2.4000000000000004"/>
    <n v="0"/>
    <x v="3"/>
  </r>
  <r>
    <x v="349"/>
    <x v="11"/>
    <x v="14"/>
    <n v="310.40000000000003"/>
    <n v="82.4"/>
    <n v="53.600000000000009"/>
    <n v="84.8"/>
    <n v="89.600000000000009"/>
    <n v="0"/>
    <n v="0.26400000000000001"/>
    <n v="0.40800000000000003"/>
    <n v="0.60000000000000009"/>
    <n v="0.72000000000000008"/>
    <n v="0.59199999999999997"/>
    <n v="0.74400000000000011"/>
    <n v="0.58399999999999996"/>
    <n v="0.32800000000000007"/>
    <n v="0.60000000000000009"/>
    <n v="0.76800000000000002"/>
    <n v="0.63200000000000012"/>
    <n v="0.44000000000000006"/>
    <n v="0.78400000000000003"/>
    <n v="0.46399999999999997"/>
    <n v="0.76000000000000012"/>
    <n v="0.27200000000000002"/>
    <n v="0.76800000000000002"/>
    <n v="12"/>
    <n v="0"/>
    <n v="0.8"/>
    <n v="0"/>
    <n v="1.6"/>
    <n v="0"/>
    <n v="4.8000000000000007"/>
    <n v="8"/>
    <n v="8"/>
    <n v="18.400000000000002"/>
    <n v="21.6"/>
    <n v="1.6"/>
    <n v="0"/>
    <n v="34.4"/>
    <n v="0"/>
    <n v="7.2"/>
    <n v="3.2"/>
    <n v="15.200000000000001"/>
    <n v="11.200000000000001"/>
    <n v="16.8"/>
    <n v="12"/>
    <n v="10.4"/>
    <n v="0"/>
    <n v="23.200000000000003"/>
    <n v="0"/>
    <n v="34.4"/>
    <n v="0"/>
    <n v="0"/>
    <n v="0"/>
    <n v="4.8000000000000007"/>
    <n v="36"/>
    <n v="1.6"/>
    <n v="0"/>
    <n v="2.4000000000000004"/>
    <n v="4.8000000000000007"/>
    <n v="5.6000000000000005"/>
    <n v="2.4000000000000004"/>
    <n v="10.4"/>
    <n v="4.8000000000000007"/>
    <n v="14.4"/>
    <x v="3"/>
  </r>
  <r>
    <x v="350"/>
    <x v="11"/>
    <x v="15"/>
    <n v="330.40000000000003"/>
    <n v="102.4"/>
    <n v="72"/>
    <n v="100.80000000000004"/>
    <n v="55.20000000000001"/>
    <n v="0"/>
    <n v="0.56000000000000005"/>
    <n v="0.42400000000000004"/>
    <n v="0.72000000000000008"/>
    <n v="0.77600000000000002"/>
    <n v="0.79200000000000004"/>
    <n v="0.23199999999999998"/>
    <n v="0.52"/>
    <n v="0.47199999999999998"/>
    <n v="0.76000000000000012"/>
    <n v="0.57599999999999996"/>
    <n v="0.69600000000000006"/>
    <n v="0.28000000000000003"/>
    <n v="0.7360000000000001"/>
    <n v="0.65600000000000014"/>
    <n v="0.74400000000000011"/>
    <n v="0.36000000000000004"/>
    <n v="0.66400000000000015"/>
    <n v="9.6000000000000014"/>
    <n v="0"/>
    <n v="10.4"/>
    <n v="18.400000000000002"/>
    <n v="0"/>
    <n v="13.600000000000001"/>
    <n v="18.400000000000002"/>
    <n v="0"/>
    <n v="0"/>
    <n v="1.6"/>
    <n v="8.0000000000000906"/>
    <n v="6.4"/>
    <n v="0"/>
    <n v="8"/>
    <n v="8.8000000000000007"/>
    <n v="1.6"/>
    <n v="3.2"/>
    <n v="9.6000000000000014"/>
    <n v="16"/>
    <n v="1.6"/>
    <n v="5.6000000000000005"/>
    <n v="0"/>
    <n v="1.6"/>
    <n v="0"/>
    <n v="25.6"/>
    <n v="12.8"/>
    <n v="32.800000000000004"/>
    <n v="12.000000000000046"/>
    <n v="8.8000000000000007"/>
    <n v="1.6"/>
    <n v="26.400000000000002"/>
    <n v="7.2"/>
    <n v="6.4"/>
    <n v="4.8000000000000007"/>
    <n v="20"/>
    <n v="4"/>
    <n v="2.4000000000000004"/>
    <n v="11.200000000000001"/>
    <n v="4.8000000000000007"/>
    <n v="15.200000000000001"/>
    <x v="3"/>
  </r>
  <r>
    <x v="351"/>
    <x v="11"/>
    <x v="16"/>
    <n v="296"/>
    <n v="92.8"/>
    <n v="36"/>
    <n v="120.80000000000001"/>
    <n v="46.4"/>
    <n v="0"/>
    <n v="0.6160000000000001"/>
    <n v="0.47199999999999998"/>
    <n v="0.60000000000000009"/>
    <n v="0.64000000000000012"/>
    <n v="0.6160000000000001"/>
    <n v="0.53600000000000003"/>
    <n v="0.504"/>
    <n v="0.58399999999999996"/>
    <n v="0.43200000000000005"/>
    <n v="0.78400000000000003"/>
    <n v="0.22400000000000003"/>
    <n v="0.7360000000000001"/>
    <n v="0.44000000000000006"/>
    <n v="0.248"/>
    <n v="0.6080000000000001"/>
    <n v="0.44800000000000006"/>
    <n v="0.56799999999999995"/>
    <n v="8.8000000000000007"/>
    <n v="0"/>
    <n v="0"/>
    <n v="16"/>
    <n v="0"/>
    <n v="0.8"/>
    <n v="0"/>
    <n v="6.4"/>
    <n v="0"/>
    <n v="4"/>
    <n v="3.2"/>
    <n v="8"/>
    <n v="3.2"/>
    <n v="12.8"/>
    <n v="7.2"/>
    <n v="0"/>
    <n v="0"/>
    <n v="0"/>
    <n v="11.200000000000001"/>
    <n v="4"/>
    <n v="32.800000000000004"/>
    <n v="12.8"/>
    <n v="7.2"/>
    <n v="0"/>
    <n v="0"/>
    <n v="28.8"/>
    <n v="0"/>
    <n v="2.4000000000000004"/>
    <n v="0"/>
    <n v="36.800000000000004"/>
    <n v="0"/>
    <n v="0"/>
    <n v="12"/>
    <n v="11.200000000000001"/>
    <n v="29.6"/>
    <n v="0"/>
    <n v="9.6000000000000014"/>
    <n v="5.6000000000000005"/>
    <n v="23.200000000000003"/>
    <n v="1.6"/>
    <x v="3"/>
  </r>
  <r>
    <x v="352"/>
    <x v="11"/>
    <x v="17"/>
    <n v="511.19999999999993"/>
    <n v="107.2"/>
    <n v="119.19999999999999"/>
    <n v="154.4"/>
    <n v="130.39999999999998"/>
    <n v="0"/>
    <n v="0.36800000000000005"/>
    <n v="0.55200000000000005"/>
    <n v="0.79200000000000004"/>
    <n v="0.66400000000000015"/>
    <n v="0.7360000000000001"/>
    <n v="0.48"/>
    <n v="0.44000000000000006"/>
    <n v="0.56799999999999995"/>
    <n v="0.76000000000000012"/>
    <n v="0.504"/>
    <n v="0.76000000000000012"/>
    <n v="0.27200000000000002"/>
    <n v="0.8"/>
    <n v="0.4"/>
    <n v="0.71200000000000008"/>
    <n v="0.75200000000000011"/>
    <n v="0.28000000000000003"/>
    <n v="31.200000000000003"/>
    <n v="0.8"/>
    <n v="4.8000000000000007"/>
    <n v="4"/>
    <n v="17.600000000000001"/>
    <n v="31.200000000000003"/>
    <n v="16"/>
    <n v="0"/>
    <n v="4"/>
    <n v="9.6000000000000014"/>
    <n v="23.200000000000003"/>
    <n v="27.200000000000003"/>
    <n v="6.4"/>
    <n v="4"/>
    <n v="28"/>
    <n v="28.8"/>
    <n v="24"/>
    <n v="1.6"/>
    <n v="6.4"/>
    <n v="4"/>
    <n v="28"/>
    <n v="18.400000000000002"/>
    <n v="8.8000000000000007"/>
    <n v="0"/>
    <n v="27.200000000000003"/>
    <n v="4"/>
    <n v="13.600000000000001"/>
    <n v="12"/>
    <n v="32.800000000000004"/>
    <n v="9.6000000000000014"/>
    <n v="27.200000000000003"/>
    <n v="13.600000000000001"/>
    <n v="6.4"/>
    <n v="19.200000000000003"/>
    <n v="17.600000000000001"/>
    <n v="0"/>
    <n v="0"/>
    <n v="0"/>
    <n v="0"/>
    <n v="23.200000000000003"/>
    <x v="3"/>
  </r>
  <r>
    <x v="353"/>
    <x v="11"/>
    <x v="18"/>
    <n v="373.60000000000008"/>
    <n v="81.600000000000009"/>
    <n v="84.800000000000011"/>
    <n v="61.600000000000009"/>
    <n v="145.60000000000002"/>
    <n v="0"/>
    <n v="0.42400000000000004"/>
    <n v="0.53600000000000003"/>
    <n v="0.62400000000000011"/>
    <n v="0.6080000000000001"/>
    <n v="0.7360000000000001"/>
    <n v="0.78400000000000003"/>
    <n v="0.70400000000000007"/>
    <n v="0.56799999999999995"/>
    <n v="0.76800000000000002"/>
    <n v="0.74400000000000011"/>
    <n v="0.68800000000000006"/>
    <n v="0.28799999999999998"/>
    <n v="0.55200000000000005"/>
    <n v="0.72800000000000009"/>
    <n v="0.76800000000000002"/>
    <n v="0.28799999999999998"/>
    <n v="0.67200000000000004"/>
    <n v="35.200000000000003"/>
    <n v="0"/>
    <n v="0"/>
    <n v="30.400000000000002"/>
    <n v="0"/>
    <n v="0"/>
    <n v="6.4"/>
    <n v="0"/>
    <n v="0"/>
    <n v="12.8"/>
    <n v="19.200000000000003"/>
    <n v="0.8"/>
    <n v="5.6000000000000005"/>
    <n v="37.6"/>
    <n v="32.800000000000004"/>
    <n v="6.4"/>
    <n v="32.800000000000004"/>
    <n v="28"/>
    <n v="1.6"/>
    <n v="0"/>
    <n v="15.200000000000001"/>
    <n v="14.4"/>
    <n v="10.4"/>
    <n v="3.2"/>
    <n v="2.4000000000000004"/>
    <n v="12.8"/>
    <n v="0"/>
    <n v="1.6"/>
    <n v="1.6"/>
    <n v="0"/>
    <n v="0"/>
    <n v="5.6000000000000005"/>
    <n v="17.600000000000001"/>
    <n v="9.6000000000000014"/>
    <n v="0"/>
    <n v="15.200000000000001"/>
    <n v="10.4"/>
    <n v="2.4000000000000004"/>
    <n v="10.4"/>
    <n v="10.4"/>
    <x v="3"/>
  </r>
  <r>
    <x v="354"/>
    <x v="11"/>
    <x v="19"/>
    <n v="371.20000000000005"/>
    <n v="57.599999999999994"/>
    <n v="68.800000000000011"/>
    <n v="139.20000000000002"/>
    <n v="105.60000000000001"/>
    <n v="0"/>
    <n v="0.29599999999999999"/>
    <n v="0.52800000000000002"/>
    <n v="0.57599999999999996"/>
    <n v="0.44800000000000006"/>
    <n v="0.69600000000000006"/>
    <n v="0.55200000000000005"/>
    <n v="0.60000000000000009"/>
    <n v="0.64000000000000012"/>
    <n v="0.54400000000000004"/>
    <n v="0.46399999999999997"/>
    <n v="0.6080000000000001"/>
    <n v="0.60000000000000009"/>
    <n v="0.78400000000000003"/>
    <n v="0.67200000000000004"/>
    <n v="0.69600000000000006"/>
    <n v="0.36800000000000005"/>
    <n v="0.28799999999999998"/>
    <n v="0.8"/>
    <n v="0"/>
    <n v="7.2"/>
    <n v="36.800000000000004"/>
    <n v="0"/>
    <n v="0"/>
    <n v="7.2"/>
    <n v="0"/>
    <n v="16.8"/>
    <n v="0"/>
    <n v="0.8"/>
    <n v="28.8"/>
    <n v="13.600000000000001"/>
    <n v="6.4"/>
    <n v="0"/>
    <n v="3.2"/>
    <n v="0"/>
    <n v="0.8"/>
    <n v="32.800000000000004"/>
    <n v="20"/>
    <n v="31.200000000000003"/>
    <n v="16.8"/>
    <n v="29.6"/>
    <n v="3.2"/>
    <n v="21.6"/>
    <n v="13.600000000000001"/>
    <n v="1.6"/>
    <n v="12"/>
    <n v="8.8000000000000007"/>
    <n v="0.8"/>
    <n v="10.4"/>
    <n v="12"/>
    <n v="7.2"/>
    <n v="0"/>
    <n v="0"/>
    <n v="12.8"/>
    <n v="0.8"/>
    <n v="0"/>
    <n v="14.4"/>
    <n v="0"/>
    <x v="3"/>
  </r>
  <r>
    <x v="355"/>
    <x v="11"/>
    <x v="20"/>
    <n v="332"/>
    <n v="41.6"/>
    <n v="77.599999999999994"/>
    <n v="98.4"/>
    <n v="114.39999999999999"/>
    <n v="0"/>
    <n v="0.28000000000000003"/>
    <n v="0.66400000000000015"/>
    <n v="0.57599999999999996"/>
    <n v="0.6160000000000001"/>
    <n v="0.48799999999999999"/>
    <n v="0.7360000000000001"/>
    <n v="0.48"/>
    <n v="0.57599999999999996"/>
    <n v="0.56000000000000005"/>
    <n v="0.496"/>
    <n v="0.52"/>
    <n v="0.37600000000000006"/>
    <n v="0.53600000000000003"/>
    <n v="0.8"/>
    <n v="0.75200000000000011"/>
    <n v="0.48"/>
    <n v="0.77600000000000002"/>
    <n v="0"/>
    <n v="2.4000000000000004"/>
    <n v="12"/>
    <n v="0"/>
    <n v="10.4"/>
    <n v="19.200000000000003"/>
    <n v="0"/>
    <n v="0.8"/>
    <n v="15.200000000000001"/>
    <n v="17.600000000000001"/>
    <n v="0.8"/>
    <n v="32.800000000000004"/>
    <n v="0"/>
    <n v="10.4"/>
    <n v="12"/>
    <n v="4.8000000000000007"/>
    <n v="13.600000000000001"/>
    <n v="7.2"/>
    <n v="16.8"/>
    <n v="16.8"/>
    <n v="28"/>
    <n v="0"/>
    <n v="12.8"/>
    <n v="8"/>
    <n v="8"/>
    <n v="17.600000000000001"/>
    <n v="0"/>
    <n v="0"/>
    <n v="0.8"/>
    <n v="23.200000000000003"/>
    <n v="0"/>
    <n v="0"/>
    <n v="8.8000000000000007"/>
    <n v="12"/>
    <n v="0"/>
    <n v="0"/>
    <n v="0"/>
    <n v="0.8"/>
    <n v="0"/>
    <n v="20"/>
    <x v="3"/>
  </r>
  <r>
    <x v="356"/>
    <x v="11"/>
    <x v="21"/>
    <n v="352"/>
    <n v="100.80000000000001"/>
    <n v="75.999999999999986"/>
    <n v="123.20000000000002"/>
    <n v="52.000000000000007"/>
    <n v="0"/>
    <n v="0.4"/>
    <n v="0.52800000000000002"/>
    <n v="0.6080000000000001"/>
    <n v="0.53600000000000003"/>
    <n v="0.78400000000000003"/>
    <n v="0.45600000000000007"/>
    <n v="0.56799999999999995"/>
    <n v="0.63200000000000012"/>
    <n v="0.55200000000000005"/>
    <n v="0.7360000000000001"/>
    <n v="0.70400000000000007"/>
    <n v="0.34400000000000003"/>
    <n v="0.74400000000000011"/>
    <n v="0.76000000000000012"/>
    <n v="0.76800000000000002"/>
    <n v="0.39200000000000002"/>
    <n v="0.36800000000000005"/>
    <n v="4"/>
    <n v="0"/>
    <n v="36"/>
    <n v="8.8000000000000007"/>
    <n v="10.4"/>
    <n v="0"/>
    <n v="0"/>
    <n v="12"/>
    <n v="4.8000000000000007"/>
    <n v="0"/>
    <n v="32.800000000000004"/>
    <n v="4"/>
    <n v="0"/>
    <n v="6.4"/>
    <n v="7.2"/>
    <n v="3.2"/>
    <n v="21.6"/>
    <n v="7.2"/>
    <n v="2.4000000000000004"/>
    <n v="0"/>
    <n v="4.8000000000000007"/>
    <n v="0"/>
    <n v="26.400000000000002"/>
    <n v="0"/>
    <n v="26.400000000000002"/>
    <n v="2.4000000000000004"/>
    <n v="0"/>
    <n v="29.6"/>
    <n v="0"/>
    <n v="33.6"/>
    <n v="5.6000000000000005"/>
    <n v="15.200000000000001"/>
    <n v="8.8000000000000007"/>
    <n v="7.2"/>
    <n v="14.4"/>
    <n v="1.6"/>
    <n v="5.6000000000000005"/>
    <n v="36.800000000000004"/>
    <n v="0"/>
    <n v="5.6000000000000005"/>
    <x v="3"/>
  </r>
  <r>
    <x v="357"/>
    <x v="11"/>
    <x v="22"/>
    <n v="530.40000000000009"/>
    <n v="159.20000000000002"/>
    <n v="165.60000000000002"/>
    <n v="88.8"/>
    <n v="116.80000000000005"/>
    <n v="0"/>
    <n v="0.38400000000000001"/>
    <n v="0.62400000000000011"/>
    <n v="0.62400000000000011"/>
    <n v="0.64800000000000013"/>
    <n v="0.32000000000000006"/>
    <n v="0.63200000000000012"/>
    <n v="8.0000000000000016E-2"/>
    <n v="0.57599999999999996"/>
    <n v="0.68800000000000006"/>
    <n v="0.48"/>
    <n v="0.48799999999999999"/>
    <n v="0.36000000000000004"/>
    <n v="0.74400000000000011"/>
    <n v="0.64800000000000013"/>
    <n v="0.69600000000000006"/>
    <n v="0.43200000000000005"/>
    <n v="0.44800000000000006"/>
    <n v="0"/>
    <n v="34.4"/>
    <n v="0"/>
    <n v="23.200000000000003"/>
    <n v="26.400000000000002"/>
    <n v="30.400000000000002"/>
    <n v="14.4"/>
    <n v="4"/>
    <n v="32.800000000000004"/>
    <n v="0"/>
    <n v="0"/>
    <n v="8.8000000000000007"/>
    <n v="0"/>
    <n v="5.6000000000000005"/>
    <n v="34.4"/>
    <n v="6.4000000000000457"/>
    <n v="19.200000000000003"/>
    <n v="29.6"/>
    <n v="9.6000000000000014"/>
    <n v="3.2"/>
    <n v="0"/>
    <n v="14.4"/>
    <n v="0"/>
    <n v="3.2"/>
    <n v="2.4000000000000004"/>
    <n v="30.400000000000002"/>
    <n v="0.8"/>
    <n v="8.8000000000000007"/>
    <n v="5.6000000000000005"/>
    <n v="23.200000000000003"/>
    <n v="24"/>
    <n v="1.6"/>
    <n v="33.6"/>
    <n v="0"/>
    <n v="0"/>
    <n v="19.200000000000003"/>
    <n v="25.6"/>
    <n v="16"/>
    <n v="26.400000000000002"/>
    <n v="12.8"/>
    <x v="3"/>
  </r>
  <r>
    <x v="358"/>
    <x v="11"/>
    <x v="23"/>
    <n v="433.60000000000008"/>
    <n v="76"/>
    <n v="120.00000000000001"/>
    <n v="84.800000000000054"/>
    <n v="152.80000000000001"/>
    <n v="1"/>
    <n v="0.67200000000000004"/>
    <n v="0.46399999999999997"/>
    <n v="0.56799999999999995"/>
    <n v="0.76800000000000002"/>
    <n v="0.75200000000000011"/>
    <n v="0.68"/>
    <n v="0.496"/>
    <n v="0.71200000000000008"/>
    <n v="0.6080000000000001"/>
    <n v="0.56000000000000005"/>
    <n v="0.72000000000000008"/>
    <n v="0.52"/>
    <n v="0.2"/>
    <n v="0.65600000000000014"/>
    <n v="0.79200000000000004"/>
    <n v="0.6160000000000001"/>
    <n v="0.7360000000000001"/>
    <n v="13.600000000000001"/>
    <n v="1.6"/>
    <n v="36.800000000000004"/>
    <n v="23.200000000000003"/>
    <n v="7.2"/>
    <n v="0.8"/>
    <n v="1.6"/>
    <n v="0"/>
    <n v="27.200000000000003"/>
    <n v="8"/>
    <n v="0"/>
    <n v="0.8"/>
    <n v="4.8000000000000007"/>
    <n v="24.8"/>
    <n v="41.6"/>
    <n v="4"/>
    <n v="0"/>
    <n v="16"/>
    <n v="24"/>
    <n v="36.800000000000004"/>
    <n v="14.4"/>
    <n v="3.2000000000000455"/>
    <n v="8.8000000000000007"/>
    <n v="3.2"/>
    <n v="10.4"/>
    <n v="0"/>
    <n v="29.6"/>
    <n v="4"/>
    <n v="6.4"/>
    <n v="4.8000000000000007"/>
    <n v="20"/>
    <n v="1.6"/>
    <n v="5.6000000000000005"/>
    <n v="1.6"/>
    <n v="11.200000000000001"/>
    <n v="16"/>
    <n v="0"/>
    <n v="0.8"/>
    <n v="0"/>
    <n v="19.200000000000003"/>
    <x v="3"/>
  </r>
  <r>
    <x v="359"/>
    <x v="11"/>
    <x v="24"/>
    <n v="460.00000000000006"/>
    <n v="143.20000000000002"/>
    <n v="104.80000000000001"/>
    <n v="103.2"/>
    <n v="108.8"/>
    <n v="1"/>
    <n v="0.15200000000000002"/>
    <n v="0.72800000000000009"/>
    <n v="0.79200000000000004"/>
    <n v="0.69600000000000006"/>
    <n v="0.63200000000000012"/>
    <n v="0.65600000000000014"/>
    <n v="0.51200000000000001"/>
    <n v="0.48799999999999999"/>
    <n v="0.33600000000000002"/>
    <n v="0.54400000000000004"/>
    <n v="0.504"/>
    <n v="0.64800000000000013"/>
    <n v="0.64000000000000012"/>
    <n v="0.72000000000000008"/>
    <n v="0.56000000000000005"/>
    <n v="0.39200000000000002"/>
    <n v="0.44000000000000006"/>
    <n v="19.200000000000003"/>
    <n v="8.8000000000000007"/>
    <n v="6.4"/>
    <n v="9.6000000000000014"/>
    <n v="4.8000000000000007"/>
    <n v="28"/>
    <n v="0"/>
    <n v="0"/>
    <n v="20.8"/>
    <n v="7.2"/>
    <n v="5.6000000000000005"/>
    <n v="16"/>
    <n v="4"/>
    <n v="24"/>
    <n v="4.8000000000000007"/>
    <n v="0"/>
    <n v="28"/>
    <n v="4"/>
    <n v="28"/>
    <n v="0"/>
    <n v="16.8"/>
    <n v="28.8"/>
    <n v="0"/>
    <n v="2.4000000000000004"/>
    <n v="8"/>
    <n v="32"/>
    <n v="2.4000000000000004"/>
    <n v="5.6000000000000005"/>
    <n v="7.2"/>
    <n v="0"/>
    <n v="21.6"/>
    <n v="17.600000000000001"/>
    <n v="0"/>
    <n v="28.8"/>
    <n v="18.400000000000002"/>
    <n v="7.2"/>
    <n v="27.200000000000003"/>
    <n v="0.8"/>
    <n v="21.6"/>
    <n v="0"/>
    <x v="3"/>
  </r>
  <r>
    <x v="360"/>
    <x v="11"/>
    <x v="25"/>
    <n v="544.80000000000007"/>
    <n v="100.80000000000001"/>
    <n v="183.20000000000002"/>
    <n v="172.8"/>
    <n v="88.000000000000014"/>
    <n v="0"/>
    <n v="0.54400000000000004"/>
    <n v="0.44000000000000006"/>
    <n v="0.56000000000000005"/>
    <n v="0.68800000000000006"/>
    <n v="0.79200000000000004"/>
    <n v="0.58399999999999996"/>
    <n v="0.66400000000000015"/>
    <n v="0.62400000000000011"/>
    <n v="0.75200000000000011"/>
    <n v="0.71200000000000008"/>
    <n v="0.60000000000000009"/>
    <n v="0.36000000000000004"/>
    <n v="0.72800000000000009"/>
    <n v="0.34400000000000003"/>
    <n v="0.30400000000000005"/>
    <n v="0.32000000000000006"/>
    <n v="0.21600000000000003"/>
    <n v="15.200000000000001"/>
    <n v="9.6000000000000014"/>
    <n v="14.4"/>
    <n v="24.8"/>
    <n v="0"/>
    <n v="34.4"/>
    <n v="32.800000000000004"/>
    <n v="0"/>
    <n v="24"/>
    <n v="28"/>
    <n v="16"/>
    <n v="14.4"/>
    <n v="9.6000000000000014"/>
    <n v="32.800000000000004"/>
    <n v="0"/>
    <n v="12.8"/>
    <n v="0"/>
    <n v="6.4"/>
    <n v="0"/>
    <n v="12"/>
    <n v="13.600000000000001"/>
    <n v="9.6000000000000014"/>
    <n v="16.8"/>
    <n v="3.2"/>
    <n v="40"/>
    <n v="11.200000000000001"/>
    <n v="2.4000000000000004"/>
    <n v="32.800000000000004"/>
    <n v="21.6"/>
    <n v="21.6"/>
    <n v="0"/>
    <n v="26.400000000000002"/>
    <n v="0"/>
    <n v="3.2"/>
    <n v="8.8000000000000007"/>
    <n v="33.6"/>
    <n v="6.4"/>
    <n v="22.400000000000002"/>
    <n v="0"/>
    <n v="0"/>
    <x v="3"/>
  </r>
  <r>
    <x v="361"/>
    <x v="11"/>
    <x v="26"/>
    <n v="418.4"/>
    <n v="130.4"/>
    <n v="156"/>
    <n v="83.2"/>
    <n v="48.8"/>
    <n v="0"/>
    <n v="0.29599999999999999"/>
    <n v="0.42400000000000004"/>
    <n v="0.6080000000000001"/>
    <n v="0.504"/>
    <n v="0.66400000000000015"/>
    <n v="0.51200000000000001"/>
    <n v="8.8000000000000009E-2"/>
    <n v="0.74400000000000011"/>
    <n v="0.72800000000000009"/>
    <n v="0.6080000000000001"/>
    <n v="0.79200000000000004"/>
    <n v="0.39200000000000002"/>
    <n v="0.48"/>
    <n v="0.72800000000000009"/>
    <n v="0.75200000000000011"/>
    <n v="0.75200000000000011"/>
    <n v="0.67200000000000004"/>
    <n v="0"/>
    <n v="8"/>
    <n v="20"/>
    <n v="24"/>
    <n v="36"/>
    <n v="37.6"/>
    <n v="0"/>
    <n v="13.600000000000001"/>
    <n v="16.8"/>
    <n v="0"/>
    <n v="7.2"/>
    <n v="7.2"/>
    <n v="12.8"/>
    <n v="0"/>
    <n v="0"/>
    <n v="0"/>
    <n v="0"/>
    <n v="0"/>
    <n v="24"/>
    <n v="4.8000000000000007"/>
    <n v="0"/>
    <n v="11.200000000000001"/>
    <n v="9.6000000000000014"/>
    <n v="2.4000000000000004"/>
    <n v="29.6"/>
    <n v="0"/>
    <n v="0"/>
    <n v="11.200000000000001"/>
    <n v="0"/>
    <n v="19.200000000000003"/>
    <n v="11.200000000000001"/>
    <n v="0"/>
    <n v="16"/>
    <n v="27.200000000000003"/>
    <n v="7.2"/>
    <n v="42.400000000000006"/>
    <n v="14.4"/>
    <n v="4.8000000000000007"/>
    <n v="1.6"/>
    <n v="5.6000000000000005"/>
    <x v="3"/>
  </r>
  <r>
    <x v="362"/>
    <x v="11"/>
    <x v="27"/>
    <n v="459.20000000000005"/>
    <n v="103.2"/>
    <n v="120.80000000000001"/>
    <n v="127.20000000000002"/>
    <n v="108"/>
    <n v="0"/>
    <n v="0.36800000000000005"/>
    <n v="0.58399999999999996"/>
    <n v="0.57599999999999996"/>
    <n v="0.72000000000000008"/>
    <n v="0.75200000000000011"/>
    <n v="0.60000000000000009"/>
    <n v="0.78400000000000003"/>
    <n v="0.54400000000000004"/>
    <n v="0.56799999999999995"/>
    <n v="0.52800000000000002"/>
    <n v="0.79200000000000004"/>
    <n v="0.56799999999999995"/>
    <n v="0.4"/>
    <n v="0.76000000000000012"/>
    <n v="0.32800000000000007"/>
    <n v="0.7360000000000001"/>
    <n v="0.66400000000000015"/>
    <n v="13.600000000000001"/>
    <n v="20.8"/>
    <n v="4"/>
    <n v="13.600000000000001"/>
    <n v="13.600000000000001"/>
    <n v="22.400000000000002"/>
    <n v="4.8000000000000007"/>
    <n v="7.2"/>
    <n v="7.2"/>
    <n v="13.600000000000001"/>
    <n v="30.400000000000002"/>
    <n v="23.200000000000003"/>
    <n v="0"/>
    <n v="6.4"/>
    <n v="0"/>
    <n v="26.400000000000002"/>
    <n v="6.4"/>
    <n v="16.8"/>
    <n v="0"/>
    <n v="28.8"/>
    <n v="6.4"/>
    <n v="0"/>
    <n v="8.8000000000000007"/>
    <n v="28"/>
    <n v="25.6"/>
    <n v="0"/>
    <n v="4.8000000000000007"/>
    <n v="8"/>
    <n v="26.400000000000002"/>
    <n v="19.200000000000003"/>
    <n v="25.6"/>
    <n v="8.8000000000000007"/>
    <n v="7.2"/>
    <n v="0"/>
    <n v="5.6000000000000005"/>
    <n v="12"/>
    <n v="5.6000000000000005"/>
    <n v="0.8"/>
    <n v="24.8"/>
    <n v="12.8"/>
    <x v="3"/>
  </r>
  <r>
    <x v="363"/>
    <x v="11"/>
    <x v="28"/>
    <n v="436.00000000000011"/>
    <n v="108.8000000000001"/>
    <n v="143.20000000000002"/>
    <n v="102.4"/>
    <n v="81.600000000000009"/>
    <n v="0"/>
    <n v="0.13600000000000001"/>
    <n v="0.39200000000000002"/>
    <n v="0.4"/>
    <n v="0.68"/>
    <n v="0.76800000000000002"/>
    <n v="0.55200000000000005"/>
    <n v="0.63200000000000012"/>
    <n v="0.22400000000000003"/>
    <n v="0.79200000000000004"/>
    <n v="0.71200000000000008"/>
    <n v="0.46399999999999997"/>
    <n v="0.28000000000000003"/>
    <n v="0.55200000000000005"/>
    <n v="0.60000000000000009"/>
    <n v="0.44800000000000006"/>
    <n v="0.72800000000000009"/>
    <n v="0.36800000000000005"/>
    <n v="0"/>
    <n v="28"/>
    <n v="20"/>
    <n v="0"/>
    <n v="11.200000000000001"/>
    <n v="12.8"/>
    <n v="30.400000000000002"/>
    <n v="0"/>
    <n v="15.200000000000001"/>
    <n v="25.6"/>
    <n v="11.200000000000045"/>
    <n v="10.4"/>
    <n v="14.4"/>
    <n v="1.6"/>
    <n v="6.4"/>
    <n v="25.6"/>
    <n v="9.6000000000000014"/>
    <n v="7.2"/>
    <n v="2.4000000000000004"/>
    <n v="4"/>
    <n v="0"/>
    <n v="10.4"/>
    <n v="21.6"/>
    <n v="24.8"/>
    <n v="16"/>
    <n v="7.2"/>
    <n v="0"/>
    <n v="0"/>
    <n v="22.400000000000002"/>
    <n v="0"/>
    <n v="0"/>
    <n v="12.000000000000092"/>
    <n v="23.200000000000003"/>
    <n v="3.2"/>
    <n v="3.2"/>
    <n v="0"/>
    <n v="33.6"/>
    <n v="21.6"/>
    <n v="0"/>
    <n v="12"/>
    <x v="3"/>
  </r>
  <r>
    <x v="364"/>
    <x v="11"/>
    <x v="29"/>
    <n v="449.59999999999985"/>
    <n v="138.4"/>
    <n v="137.59999999999991"/>
    <n v="68"/>
    <n v="105.59999999999997"/>
    <n v="0"/>
    <n v="0.21600000000000003"/>
    <n v="0.47199999999999998"/>
    <n v="0.53600000000000003"/>
    <n v="0.72000000000000008"/>
    <n v="0.76000000000000012"/>
    <n v="0.52"/>
    <n v="0.13600000000000001"/>
    <n v="0.59199999999999997"/>
    <n v="0.29599999999999999"/>
    <n v="0.42400000000000004"/>
    <n v="0.496"/>
    <n v="0.68800000000000006"/>
    <n v="0.67200000000000004"/>
    <n v="0.248"/>
    <n v="0.6160000000000001"/>
    <n v="0.71200000000000008"/>
    <n v="0.56000000000000005"/>
    <n v="25.6"/>
    <n v="5.5999999999999091"/>
    <n v="0"/>
    <n v="10.4"/>
    <n v="32"/>
    <n v="12"/>
    <n v="12"/>
    <n v="24"/>
    <n v="7.2"/>
    <n v="8.8000000000000007"/>
    <n v="0.8"/>
    <n v="6.4"/>
    <n v="20.8"/>
    <n v="32"/>
    <n v="8.7999999999999545"/>
    <n v="2.4000000000000004"/>
    <n v="12.8"/>
    <n v="0"/>
    <n v="11.200000000000001"/>
    <n v="11.200000000000001"/>
    <n v="12"/>
    <n v="28.8"/>
    <n v="11.200000000000001"/>
    <n v="0"/>
    <n v="0"/>
    <n v="4.8000000000000007"/>
    <n v="0"/>
    <n v="0"/>
    <n v="5.6000000000000005"/>
    <n v="5.6000000000000005"/>
    <n v="1.6"/>
    <n v="17.600000000000001"/>
    <n v="13.600000000000001"/>
    <n v="12.8"/>
    <n v="13.600000000000001"/>
    <n v="16"/>
    <n v="1.6"/>
    <n v="35.200000000000003"/>
    <n v="20"/>
    <n v="6.4"/>
    <x v="3"/>
  </r>
  <r>
    <x v="365"/>
    <x v="11"/>
    <x v="30"/>
    <n v="321.60000000000002"/>
    <n v="28"/>
    <n v="104"/>
    <n v="105.6"/>
    <n v="84"/>
    <n v="1"/>
    <n v="0.33600000000000002"/>
    <n v="0.60000000000000009"/>
    <n v="0.67200000000000004"/>
    <n v="0.75200000000000011"/>
    <n v="0.6080000000000001"/>
    <n v="0.44000000000000006"/>
    <n v="0.52800000000000002"/>
    <n v="0.62400000000000011"/>
    <n v="0.7360000000000001"/>
    <n v="8.8000000000000009E-2"/>
    <n v="0.504"/>
    <n v="0.45600000000000007"/>
    <n v="0.77600000000000002"/>
    <n v="0.77600000000000002"/>
    <n v="0.56799999999999995"/>
    <n v="0.36800000000000005"/>
    <n v="0.32000000000000006"/>
    <n v="36"/>
    <n v="14.4"/>
    <n v="0"/>
    <n v="0"/>
    <n v="0"/>
    <n v="0"/>
    <n v="36.800000000000004"/>
    <n v="8.8000000000000007"/>
    <n v="3.2"/>
    <n v="4.8000000000000007"/>
    <n v="9.6000000000000014"/>
    <n v="26.400000000000002"/>
    <n v="0.8"/>
    <n v="0"/>
    <n v="23.200000000000003"/>
    <n v="4"/>
    <n v="12"/>
    <n v="8.8000000000000007"/>
    <n v="1.6"/>
    <n v="7.2"/>
    <n v="7.2"/>
    <n v="0"/>
    <n v="16"/>
    <n v="11.200000000000001"/>
    <n v="3.2"/>
    <n v="32"/>
    <n v="22.400000000000002"/>
    <n v="1.6"/>
    <n v="12"/>
    <n v="0"/>
    <n v="0"/>
    <n v="0"/>
    <n v="6.4"/>
    <n v="0"/>
    <n v="5.6000000000000005"/>
    <n v="0"/>
    <n v="2.4000000000000004"/>
    <n v="0"/>
    <n v="13.600000000000001"/>
    <n v="0"/>
    <x v="3"/>
  </r>
  <r>
    <x v="0"/>
    <x v="0"/>
    <x v="0"/>
    <n v="388.74"/>
    <n v="67.89"/>
    <n v="124.62"/>
    <n v="81.84"/>
    <n v="114.39000000000001"/>
    <n v="1"/>
    <n v="0.35340000000000005"/>
    <n v="0.83700000000000008"/>
    <n v="0.67890000000000006"/>
    <n v="0.78120000000000001"/>
    <n v="0.13950000000000001"/>
    <n v="0.8277000000000001"/>
    <n v="0.60450000000000004"/>
    <n v="0.65100000000000013"/>
    <n v="0.87420000000000009"/>
    <n v="0.41850000000000004"/>
    <n v="0.51150000000000007"/>
    <n v="0.32550000000000007"/>
    <n v="0.89280000000000004"/>
    <n v="0.87420000000000009"/>
    <n v="0.83700000000000008"/>
    <n v="0.93"/>
    <n v="0.55800000000000005"/>
    <n v="0"/>
    <n v="13.020000000000001"/>
    <n v="15.81"/>
    <n v="26.970000000000002"/>
    <n v="8.370000000000001"/>
    <n v="13.020000000000001"/>
    <n v="5.58"/>
    <n v="4.6500000000000004"/>
    <n v="26.040000000000003"/>
    <n v="11.16"/>
    <n v="8.370000000000001"/>
    <n v="0"/>
    <n v="3.72"/>
    <n v="22.32"/>
    <n v="2.79"/>
    <n v="8.370000000000001"/>
    <n v="39.06"/>
    <n v="3.72"/>
    <n v="1.86"/>
    <n v="32.550000000000004"/>
    <n v="1.86"/>
    <n v="0"/>
    <n v="5.58"/>
    <n v="0.93"/>
    <n v="0"/>
    <n v="0"/>
    <n v="21.39"/>
    <n v="21.39"/>
    <n v="22.32"/>
    <n v="8.370000000000001"/>
    <n v="0"/>
    <n v="6.5100000000000007"/>
    <n v="10.23"/>
    <n v="0"/>
    <n v="0"/>
    <n v="6.5100000000000007"/>
    <n v="7.44"/>
    <n v="22.32"/>
    <n v="2.79"/>
    <n v="12.09"/>
    <x v="4"/>
  </r>
  <r>
    <x v="1"/>
    <x v="0"/>
    <x v="1"/>
    <n v="401.76000000000005"/>
    <n v="138.57000000000002"/>
    <n v="132.06"/>
    <n v="79.05"/>
    <n v="52.080000000000055"/>
    <n v="0"/>
    <n v="0.30690000000000001"/>
    <n v="0.75330000000000008"/>
    <n v="0.66959999999999997"/>
    <n v="0.76260000000000006"/>
    <n v="0.88350000000000006"/>
    <n v="0.6603"/>
    <n v="0.68820000000000003"/>
    <n v="0.56730000000000003"/>
    <n v="0.70680000000000009"/>
    <n v="0.48360000000000003"/>
    <n v="0.92070000000000007"/>
    <n v="0.86490000000000011"/>
    <n v="0.87420000000000009"/>
    <n v="0.81840000000000002"/>
    <n v="0.85560000000000003"/>
    <n v="0.91139999999999999"/>
    <n v="0.84630000000000005"/>
    <n v="40.92"/>
    <n v="0"/>
    <n v="4.6500000000000004"/>
    <n v="7.44"/>
    <n v="0"/>
    <n v="28.830000000000002"/>
    <n v="0"/>
    <n v="19.53"/>
    <n v="4.6500000000000004"/>
    <n v="26.040000000000003"/>
    <n v="10.23"/>
    <n v="0"/>
    <n v="0"/>
    <n v="0"/>
    <n v="14.88"/>
    <n v="7.4400000000000537"/>
    <n v="13.020000000000001"/>
    <n v="0"/>
    <n v="16.740000000000002"/>
    <n v="0"/>
    <n v="5.58"/>
    <n v="21.39"/>
    <n v="4.6500000000000004"/>
    <n v="3.72"/>
    <n v="0"/>
    <n v="9.3000000000000007"/>
    <n v="5.58"/>
    <n v="11.16"/>
    <n v="13.020000000000001"/>
    <n v="4.6500000000000004"/>
    <n v="4.6500000000000004"/>
    <n v="20.46"/>
    <n v="9.3000000000000007"/>
    <n v="18.600000000000001"/>
    <n v="0"/>
    <n v="31.62"/>
    <n v="12.09"/>
    <n v="0.93"/>
    <n v="20.46"/>
    <n v="20.46"/>
    <x v="4"/>
  </r>
  <r>
    <x v="2"/>
    <x v="0"/>
    <x v="2"/>
    <n v="477.09000000000009"/>
    <n v="50.220000000000013"/>
    <n v="163.68000000000009"/>
    <n v="132.99"/>
    <n v="130.19999999999999"/>
    <n v="0"/>
    <n v="0.81840000000000002"/>
    <n v="0.47430000000000005"/>
    <n v="0.70680000000000009"/>
    <n v="0.88350000000000006"/>
    <n v="0.92070000000000007"/>
    <n v="0.5766"/>
    <n v="0.59520000000000006"/>
    <n v="0.73470000000000002"/>
    <n v="0.6603"/>
    <n v="0.80910000000000004"/>
    <n v="0.58590000000000009"/>
    <n v="0.90210000000000001"/>
    <n v="0.40920000000000001"/>
    <n v="0.72540000000000004"/>
    <n v="0.70680000000000009"/>
    <n v="0.93"/>
    <n v="0.75330000000000008"/>
    <n v="1.86"/>
    <n v="9.3000000000000007"/>
    <n v="31.62"/>
    <n v="26.970000000000002"/>
    <n v="1.0572875908110291E-13"/>
    <n v="9.3000000000000007"/>
    <n v="25.110000000000003"/>
    <n v="0"/>
    <n v="33.480000000000004"/>
    <n v="26.040000000000003"/>
    <n v="22.32"/>
    <n v="0"/>
    <n v="1.86"/>
    <n v="0"/>
    <n v="8.370000000000001"/>
    <n v="13.950000000000001"/>
    <n v="4.6500000000000004"/>
    <n v="34.410000000000004"/>
    <n v="22.32"/>
    <n v="44.64"/>
    <n v="0"/>
    <n v="15.81"/>
    <n v="4.6500000000000004"/>
    <n v="13.950000000000001"/>
    <n v="31.62"/>
    <n v="0"/>
    <n v="28.830000000000002"/>
    <n v="13.020000000000001"/>
    <n v="13.950000000000001"/>
    <n v="11.16"/>
    <n v="0.93"/>
    <n v="3.72"/>
    <n v="5.58"/>
    <n v="4.6500000000000004"/>
    <n v="0"/>
    <n v="1.86"/>
    <n v="0"/>
    <n v="25.110000000000003"/>
    <n v="0"/>
    <n v="8.370000000000001"/>
    <x v="4"/>
  </r>
  <r>
    <x v="3"/>
    <x v="0"/>
    <x v="3"/>
    <n v="411.99"/>
    <n v="135.78"/>
    <n v="50.22"/>
    <n v="130.20000000000002"/>
    <n v="95.789999999999992"/>
    <n v="0"/>
    <n v="0.54869999999999997"/>
    <n v="0.52080000000000004"/>
    <n v="0.18600000000000003"/>
    <n v="0.79980000000000007"/>
    <n v="0.63240000000000007"/>
    <n v="0.51150000000000007"/>
    <n v="0.6603"/>
    <n v="0.74400000000000011"/>
    <n v="0.66959999999999997"/>
    <n v="0.88350000000000006"/>
    <n v="0.83700000000000008"/>
    <n v="0.60450000000000004"/>
    <n v="0.79980000000000007"/>
    <n v="0.80910000000000004"/>
    <n v="0.39990000000000003"/>
    <n v="0.2697"/>
    <n v="0.13950000000000001"/>
    <n v="0"/>
    <n v="0"/>
    <n v="0"/>
    <n v="3.72"/>
    <n v="42.78"/>
    <n v="0"/>
    <n v="0"/>
    <n v="3.72"/>
    <n v="0"/>
    <n v="0"/>
    <n v="0"/>
    <n v="1.86"/>
    <n v="3.72"/>
    <n v="47.43"/>
    <n v="0"/>
    <n v="0"/>
    <n v="0"/>
    <n v="10.23"/>
    <n v="11.16"/>
    <n v="21.39"/>
    <n v="11.16"/>
    <n v="8.370000000000001"/>
    <n v="39.06"/>
    <n v="0"/>
    <n v="36.270000000000003"/>
    <n v="22.32"/>
    <n v="4.6500000000000004"/>
    <n v="0"/>
    <n v="8.370000000000001"/>
    <n v="0"/>
    <n v="0"/>
    <n v="0.93"/>
    <n v="1.86"/>
    <n v="7.44"/>
    <n v="4.6500000000000004"/>
    <n v="23.25"/>
    <n v="36.270000000000003"/>
    <n v="0"/>
    <n v="30.69"/>
    <n v="30.69"/>
    <x v="4"/>
  </r>
  <r>
    <x v="4"/>
    <x v="0"/>
    <x v="4"/>
    <n v="517.08000000000004"/>
    <n v="114.39000000000001"/>
    <n v="134.85000000000002"/>
    <n v="164.61000000000004"/>
    <n v="103.23"/>
    <n v="0"/>
    <n v="0.33479999999999999"/>
    <n v="0.89280000000000004"/>
    <n v="0.55800000000000005"/>
    <n v="0.81840000000000002"/>
    <n v="0.92070000000000007"/>
    <n v="0.35340000000000005"/>
    <n v="0.65100000000000013"/>
    <n v="0.80910000000000004"/>
    <n v="0.56730000000000003"/>
    <n v="0.70680000000000009"/>
    <n v="0.49290000000000006"/>
    <n v="0.38130000000000003"/>
    <n v="0.84630000000000005"/>
    <n v="0.31620000000000004"/>
    <n v="0.92070000000000007"/>
    <n v="0.53010000000000013"/>
    <n v="0.56730000000000003"/>
    <n v="1.86"/>
    <n v="15.81"/>
    <n v="0"/>
    <n v="4.6500000000000004"/>
    <n v="41.85"/>
    <n v="13.950000000000001"/>
    <n v="16.740000000000002"/>
    <n v="0"/>
    <n v="26.040000000000003"/>
    <n v="13.950000000000001"/>
    <n v="4.6500000000000004"/>
    <n v="27.900000000000002"/>
    <n v="0"/>
    <n v="0"/>
    <n v="9.3000000000000007"/>
    <n v="44.64"/>
    <n v="9.3000000000000007"/>
    <n v="12.09"/>
    <n v="0"/>
    <n v="0"/>
    <n v="10.23"/>
    <n v="7.44"/>
    <n v="43.71"/>
    <n v="22.32"/>
    <n v="6.5100000000000007"/>
    <n v="29.76"/>
    <n v="13.950000000000001"/>
    <n v="16.740000000000002"/>
    <n v="8.370000000000001"/>
    <n v="5.58"/>
    <n v="2.79"/>
    <n v="13.020000000000001"/>
    <n v="7.44"/>
    <n v="34.410000000000004"/>
    <n v="8.370000000000001"/>
    <n v="0"/>
    <n v="12.09"/>
    <n v="0.93"/>
    <n v="24.18"/>
    <n v="11.16"/>
    <x v="4"/>
  </r>
  <r>
    <x v="5"/>
    <x v="0"/>
    <x v="5"/>
    <n v="364.56000000000006"/>
    <n v="77.19"/>
    <n v="44.64"/>
    <n v="174.84"/>
    <n v="67.890000000000057"/>
    <n v="0"/>
    <n v="0.3906"/>
    <n v="0.92070000000000007"/>
    <n v="0.6603"/>
    <n v="0.75330000000000008"/>
    <n v="0.74400000000000011"/>
    <n v="0.86490000000000011"/>
    <n v="0.74400000000000011"/>
    <n v="0.61380000000000001"/>
    <n v="0.6231000000000001"/>
    <n v="0.64170000000000005"/>
    <n v="0.6603"/>
    <n v="0.35340000000000005"/>
    <n v="0.39990000000000003"/>
    <n v="0.91139999999999999"/>
    <n v="0.65100000000000013"/>
    <n v="0.73470000000000002"/>
    <n v="0.36270000000000002"/>
    <n v="0"/>
    <n v="1.86"/>
    <n v="20.46"/>
    <n v="0"/>
    <n v="0"/>
    <n v="20.46"/>
    <n v="0"/>
    <n v="1.86"/>
    <n v="0"/>
    <n v="0"/>
    <n v="35.340000000000003"/>
    <n v="0"/>
    <n v="9.3000000000000007"/>
    <n v="6.5100000000000007"/>
    <n v="14.88"/>
    <n v="0"/>
    <n v="7.44"/>
    <n v="13.950000000000054"/>
    <n v="12.09"/>
    <n v="3.72"/>
    <n v="0"/>
    <n v="7.44"/>
    <n v="22.32"/>
    <n v="22.32"/>
    <n v="13.020000000000001"/>
    <n v="37.200000000000003"/>
    <n v="5.58"/>
    <n v="18.600000000000001"/>
    <n v="37.200000000000003"/>
    <n v="11.16"/>
    <n v="0"/>
    <n v="0"/>
    <n v="0"/>
    <n v="0"/>
    <n v="0"/>
    <n v="19.53"/>
    <n v="8.370000000000001"/>
    <n v="0"/>
    <n v="25.110000000000003"/>
    <n v="24.18"/>
    <x v="4"/>
  </r>
  <r>
    <x v="6"/>
    <x v="0"/>
    <x v="6"/>
    <n v="364.56000000000006"/>
    <n v="96.720000000000013"/>
    <n v="81.84"/>
    <n v="94.86"/>
    <n v="91.140000000000057"/>
    <n v="0"/>
    <n v="0.32550000000000007"/>
    <n v="0.58590000000000009"/>
    <n v="0.74400000000000011"/>
    <n v="0.53010000000000013"/>
    <n v="0.53939999999999999"/>
    <n v="0.88350000000000006"/>
    <n v="0.71610000000000007"/>
    <n v="0.59520000000000006"/>
    <n v="0.90210000000000001"/>
    <n v="0.75330000000000008"/>
    <n v="0.85560000000000003"/>
    <n v="0.93"/>
    <n v="0.80910000000000004"/>
    <n v="0.80910000000000004"/>
    <n v="0.88350000000000006"/>
    <n v="0.55800000000000005"/>
    <n v="0.67890000000000006"/>
    <n v="30.69"/>
    <n v="0"/>
    <n v="1.86"/>
    <n v="5.58"/>
    <n v="1.86"/>
    <n v="0"/>
    <n v="5.58"/>
    <n v="29.76"/>
    <n v="0.93"/>
    <n v="5.58"/>
    <n v="0"/>
    <n v="0"/>
    <n v="13.020000000000001"/>
    <n v="13.950000000000001"/>
    <n v="13.950000000000001"/>
    <n v="13.020000000000053"/>
    <n v="10.23"/>
    <n v="0"/>
    <n v="0"/>
    <n v="26.970000000000002"/>
    <n v="2.79"/>
    <n v="15.81"/>
    <n v="8.370000000000001"/>
    <n v="0"/>
    <n v="14.88"/>
    <n v="12.09"/>
    <n v="1.86"/>
    <n v="28.830000000000002"/>
    <n v="1.86"/>
    <n v="8.370000000000001"/>
    <n v="18.600000000000001"/>
    <n v="10.23"/>
    <n v="33.480000000000004"/>
    <n v="0"/>
    <n v="21.39"/>
    <n v="6.5100000000000007"/>
    <n v="0"/>
    <n v="4.6500000000000004"/>
    <n v="0"/>
    <n v="1.86"/>
    <x v="4"/>
  </r>
  <r>
    <x v="7"/>
    <x v="0"/>
    <x v="7"/>
    <n v="466.86000000000013"/>
    <n v="101.37"/>
    <n v="97.65000000000002"/>
    <n v="169.2600000000001"/>
    <n v="98.58"/>
    <n v="0"/>
    <n v="0.44640000000000002"/>
    <n v="0.92070000000000007"/>
    <n v="0.66959999999999997"/>
    <n v="0.46500000000000002"/>
    <n v="0.85560000000000003"/>
    <n v="0.70680000000000009"/>
    <n v="0.37200000000000005"/>
    <n v="0.81840000000000002"/>
    <n v="0.79980000000000007"/>
    <n v="0.60450000000000004"/>
    <n v="0.66959999999999997"/>
    <n v="0.88350000000000006"/>
    <n v="0.53010000000000013"/>
    <n v="0.46500000000000002"/>
    <n v="0.53939999999999999"/>
    <n v="0.83700000000000008"/>
    <n v="0.24180000000000001"/>
    <n v="0"/>
    <n v="0"/>
    <n v="0"/>
    <n v="8.370000000000001"/>
    <n v="13.020000000000014"/>
    <n v="0"/>
    <n v="13.020000000000001"/>
    <n v="34.410000000000004"/>
    <n v="28.830000000000002"/>
    <n v="0"/>
    <n v="13.020000000000001"/>
    <n v="3.72"/>
    <n v="26.040000000000003"/>
    <n v="38.130000000000003"/>
    <n v="0"/>
    <n v="13.020000000000001"/>
    <n v="8.370000000000001"/>
    <n v="0"/>
    <n v="9.3000000000000007"/>
    <n v="0"/>
    <n v="9.3000000000000007"/>
    <n v="44.64"/>
    <n v="25.110000000000003"/>
    <n v="13.950000000000001"/>
    <n v="28.830000000000108"/>
    <n v="0"/>
    <n v="10.23"/>
    <n v="10.23"/>
    <n v="18.600000000000001"/>
    <n v="8.370000000000001"/>
    <n v="0"/>
    <n v="10.23"/>
    <n v="0"/>
    <n v="0.93"/>
    <n v="4.6500000000000004"/>
    <n v="17.670000000000002"/>
    <n v="3.72"/>
    <n v="22.32"/>
    <n v="41.85"/>
    <n v="0"/>
    <x v="4"/>
  </r>
  <r>
    <x v="8"/>
    <x v="0"/>
    <x v="8"/>
    <n v="486.39"/>
    <n v="177.63"/>
    <n v="120.89999999999999"/>
    <n v="106.95"/>
    <n v="80.91"/>
    <n v="0"/>
    <n v="0.3906"/>
    <n v="0.43710000000000004"/>
    <n v="0.6603"/>
    <n v="0.74400000000000011"/>
    <n v="0.81840000000000002"/>
    <n v="0.45569999999999999"/>
    <n v="0.72540000000000004"/>
    <n v="0.67890000000000006"/>
    <n v="0.58590000000000009"/>
    <n v="0.64170000000000005"/>
    <n v="0.6603"/>
    <n v="0.55800000000000005"/>
    <n v="0.49290000000000006"/>
    <n v="0.90210000000000001"/>
    <n v="0.88350000000000006"/>
    <n v="0.77190000000000014"/>
    <n v="0.68820000000000003"/>
    <n v="0.93"/>
    <n v="20.46"/>
    <n v="7.44"/>
    <n v="28.830000000000002"/>
    <n v="11.16"/>
    <n v="1.86"/>
    <n v="9.3000000000000007"/>
    <n v="20.46"/>
    <n v="13.020000000000001"/>
    <n v="7.44"/>
    <n v="2.79"/>
    <n v="13.020000000000001"/>
    <n v="13.950000000000001"/>
    <n v="0"/>
    <n v="0"/>
    <n v="8.370000000000001"/>
    <n v="18.600000000000001"/>
    <n v="13.950000000000001"/>
    <n v="11.16"/>
    <n v="1.86"/>
    <n v="11.16"/>
    <n v="2.79"/>
    <n v="0"/>
    <n v="3.72"/>
    <n v="30.69"/>
    <n v="1.86"/>
    <n v="29.76"/>
    <n v="21.39"/>
    <n v="5.58"/>
    <n v="0"/>
    <n v="0"/>
    <n v="11.16"/>
    <n v="35.340000000000003"/>
    <n v="9.3000000000000007"/>
    <n v="7.44"/>
    <n v="21.39"/>
    <n v="26.040000000000003"/>
    <n v="4.6500000000000004"/>
    <n v="13.020000000000001"/>
    <n v="49.29"/>
    <x v="4"/>
  </r>
  <r>
    <x v="9"/>
    <x v="0"/>
    <x v="9"/>
    <n v="412.92000000000013"/>
    <n v="90.210000000000008"/>
    <n v="122.76000000000005"/>
    <n v="119.04000000000002"/>
    <n v="80.910000000000011"/>
    <n v="0"/>
    <n v="0.72540000000000004"/>
    <n v="0.5766"/>
    <n v="0.72540000000000004"/>
    <n v="0.89280000000000004"/>
    <n v="0.84630000000000005"/>
    <n v="0.77190000000000014"/>
    <n v="0.85560000000000003"/>
    <n v="0.59520000000000006"/>
    <n v="0.79980000000000007"/>
    <n v="0.80910000000000004"/>
    <n v="0.79980000000000007"/>
    <n v="0.80910000000000004"/>
    <n v="0.51150000000000007"/>
    <n v="0.93"/>
    <n v="0.52080000000000004"/>
    <n v="0.52080000000000004"/>
    <n v="0.91139999999999999"/>
    <n v="39.06"/>
    <n v="4.6500000000000004"/>
    <n v="0"/>
    <n v="0"/>
    <n v="0"/>
    <n v="33.480000000000004"/>
    <n v="18.600000000000001"/>
    <n v="2.79"/>
    <n v="11.160000000000053"/>
    <n v="13.020000000000001"/>
    <n v="7.44"/>
    <n v="12.09"/>
    <n v="9.3000000000000007"/>
    <n v="0"/>
    <n v="14.88"/>
    <n v="0"/>
    <n v="22.32"/>
    <n v="0"/>
    <n v="13.950000000000001"/>
    <n v="8.370000000000001"/>
    <n v="26.040000000000003"/>
    <n v="35.340000000000003"/>
    <n v="0"/>
    <n v="13.020000000000001"/>
    <n v="0"/>
    <n v="4.6500000000000004"/>
    <n v="30.69"/>
    <n v="6.5100000000000007"/>
    <n v="0"/>
    <n v="2.79"/>
    <n v="0"/>
    <n v="0"/>
    <n v="19.53"/>
    <n v="0"/>
    <n v="3.72"/>
    <n v="5.58"/>
    <n v="7.44"/>
    <n v="8.370000000000001"/>
    <n v="29.76"/>
    <n v="15.81"/>
    <x v="4"/>
  </r>
  <r>
    <x v="10"/>
    <x v="0"/>
    <x v="10"/>
    <n v="385.94999999999993"/>
    <n v="94.860000000000014"/>
    <n v="68.820000000000007"/>
    <n v="114.39"/>
    <n v="107.87999999999991"/>
    <n v="0"/>
    <n v="0.32550000000000001"/>
    <n v="0.77190000000000014"/>
    <n v="0.23250000000000001"/>
    <n v="0.92070000000000007"/>
    <n v="0.77190000000000014"/>
    <n v="0.93"/>
    <n v="0.72540000000000004"/>
    <n v="0.55800000000000005"/>
    <n v="0.60450000000000004"/>
    <n v="0.41850000000000004"/>
    <n v="0.67890000000000006"/>
    <n v="0.54869999999999997"/>
    <n v="0.24180000000000001"/>
    <n v="0.72540000000000004"/>
    <n v="0.89280000000000004"/>
    <n v="0.3906"/>
    <n v="0.86490000000000011"/>
    <n v="0"/>
    <n v="6.5100000000000007"/>
    <n v="8.370000000000001"/>
    <n v="12.09"/>
    <n v="6.5100000000000007"/>
    <n v="13.950000000000001"/>
    <n v="1.86"/>
    <n v="0"/>
    <n v="9.3000000000000007"/>
    <n v="10.23"/>
    <n v="12.09"/>
    <n v="11.159999999999895"/>
    <n v="0"/>
    <n v="25.110000000000003"/>
    <n v="26.970000000000002"/>
    <n v="0"/>
    <n v="5.58"/>
    <n v="27.900000000000002"/>
    <n v="0.93"/>
    <n v="10.23"/>
    <n v="0"/>
    <n v="9.3000000000000007"/>
    <n v="0"/>
    <n v="39.99"/>
    <n v="31.62"/>
    <n v="0"/>
    <n v="24.18"/>
    <n v="0"/>
    <n v="0"/>
    <n v="9.3000000000000007"/>
    <n v="24.18"/>
    <n v="0"/>
    <n v="25.110000000000003"/>
    <n v="4.6500000000000004"/>
    <n v="12.09"/>
    <n v="10.23"/>
    <n v="4.6500000000000004"/>
    <n v="13.020000000000001"/>
    <n v="0.93"/>
    <n v="0"/>
    <x v="4"/>
  </r>
  <r>
    <x v="11"/>
    <x v="0"/>
    <x v="11"/>
    <n v="319.92000000000007"/>
    <n v="79.050000000000011"/>
    <n v="40.92"/>
    <n v="104.16000000000003"/>
    <n v="95.79"/>
    <n v="0"/>
    <n v="0.50220000000000009"/>
    <n v="0.79980000000000007"/>
    <n v="0.6603"/>
    <n v="0.8277000000000001"/>
    <n v="0.79049999999999998"/>
    <n v="0.91139999999999999"/>
    <n v="0.52080000000000004"/>
    <n v="0.71610000000000007"/>
    <n v="0.74400000000000011"/>
    <n v="0.58590000000000009"/>
    <n v="0.90210000000000001"/>
    <n v="0.51150000000000007"/>
    <n v="0.86490000000000011"/>
    <n v="0.40920000000000001"/>
    <n v="0.89280000000000004"/>
    <n v="0.69750000000000001"/>
    <n v="0.93"/>
    <n v="0"/>
    <n v="0"/>
    <n v="0"/>
    <n v="1.86"/>
    <n v="15.81"/>
    <n v="5.58"/>
    <n v="3.72"/>
    <n v="0"/>
    <n v="5.58"/>
    <n v="8.370000000000001"/>
    <n v="0"/>
    <n v="8.370000000000001"/>
    <n v="24.18"/>
    <n v="0"/>
    <n v="2.79"/>
    <n v="0"/>
    <n v="10.23"/>
    <n v="15.81"/>
    <n v="16.740000000000002"/>
    <n v="17.670000000000002"/>
    <n v="0"/>
    <n v="8.370000000000001"/>
    <n v="12.09"/>
    <n v="0"/>
    <n v="25.110000000000003"/>
    <n v="4.6500000000000004"/>
    <n v="17.670000000000002"/>
    <n v="13.950000000000001"/>
    <n v="4.6500000000000004"/>
    <n v="17.670000000000002"/>
    <n v="27.900000000000002"/>
    <n v="14.88"/>
    <n v="5.58"/>
    <n v="0"/>
    <n v="0"/>
    <n v="13.950000000000001"/>
    <n v="2.79"/>
    <n v="0"/>
    <n v="13.950000000000001"/>
    <n v="0"/>
    <x v="4"/>
  </r>
  <r>
    <x v="12"/>
    <x v="0"/>
    <x v="12"/>
    <n v="425.94000000000005"/>
    <n v="65.100000000000009"/>
    <n v="188.79000000000002"/>
    <n v="91.140000000000029"/>
    <n v="80.91"/>
    <n v="0"/>
    <n v="0.42780000000000001"/>
    <n v="0.53939999999999999"/>
    <n v="0.92070000000000007"/>
    <n v="0.70680000000000009"/>
    <n v="0.86490000000000011"/>
    <n v="0.84630000000000005"/>
    <n v="0.69750000000000001"/>
    <n v="0.66959999999999997"/>
    <n v="0.65100000000000013"/>
    <n v="0.61380000000000001"/>
    <n v="0.8277000000000001"/>
    <n v="0.32550000000000007"/>
    <n v="0.92070000000000007"/>
    <n v="0.67890000000000006"/>
    <n v="0.87420000000000009"/>
    <n v="0.47430000000000005"/>
    <n v="0.93"/>
    <n v="1.86"/>
    <n v="23.25"/>
    <n v="39.06"/>
    <n v="10.23"/>
    <n v="16.740000000000002"/>
    <n v="33.480000000000004"/>
    <n v="0"/>
    <n v="6.5100000000000007"/>
    <n v="10.23"/>
    <n v="47.43"/>
    <n v="0.93"/>
    <n v="0.93"/>
    <n v="0"/>
    <n v="49.29"/>
    <n v="6.5100000000000007"/>
    <n v="1.86"/>
    <n v="6.5100000000000007"/>
    <n v="7.44"/>
    <n v="8.370000000000001"/>
    <n v="0"/>
    <n v="8.370000000000001"/>
    <n v="0"/>
    <n v="1.86"/>
    <n v="13.020000000000001"/>
    <n v="1.8600000000000265"/>
    <n v="8.370000000000001"/>
    <n v="32.550000000000004"/>
    <n v="25.110000000000003"/>
    <n v="0"/>
    <n v="0"/>
    <n v="8.370000000000001"/>
    <n v="1.86"/>
    <n v="0"/>
    <n v="5.58"/>
    <n v="0"/>
    <n v="3.72"/>
    <n v="11.16"/>
    <n v="13.020000000000001"/>
    <n v="9.3000000000000007"/>
    <n v="12.09"/>
    <x v="4"/>
  </r>
  <r>
    <x v="13"/>
    <x v="0"/>
    <x v="13"/>
    <n v="399.90000000000009"/>
    <n v="148.80000000000001"/>
    <n v="56.730000000000004"/>
    <n v="112.53"/>
    <n v="81.84"/>
    <n v="0"/>
    <n v="0.67890000000000006"/>
    <n v="0.66959999999999997"/>
    <n v="0.2883"/>
    <n v="0.92070000000000007"/>
    <n v="0.86490000000000011"/>
    <n v="0.64170000000000005"/>
    <n v="0.89280000000000004"/>
    <n v="0.74400000000000011"/>
    <n v="0.65100000000000013"/>
    <n v="0.59520000000000006"/>
    <n v="0.67890000000000006"/>
    <n v="0.83700000000000008"/>
    <n v="0.81840000000000002"/>
    <n v="0.8277000000000001"/>
    <n v="0.38130000000000003"/>
    <n v="0.68820000000000003"/>
    <n v="0.59520000000000006"/>
    <n v="7.44"/>
    <n v="0"/>
    <n v="0"/>
    <n v="12.09"/>
    <n v="0"/>
    <n v="12.09"/>
    <n v="0"/>
    <n v="17.670000000000002"/>
    <n v="4.6500000000000004"/>
    <n v="2.79"/>
    <n v="12.09"/>
    <n v="21.39"/>
    <n v="16.740000000000002"/>
    <n v="21.39"/>
    <n v="0"/>
    <n v="15.81"/>
    <n v="0"/>
    <n v="0"/>
    <n v="6.5100000000000007"/>
    <n v="0"/>
    <n v="11.16"/>
    <n v="0"/>
    <n v="6.5100000000000007"/>
    <n v="1.86"/>
    <n v="32.550000000000004"/>
    <n v="17.670000000000002"/>
    <n v="8.370000000000001"/>
    <n v="34.410000000000004"/>
    <n v="0"/>
    <n v="0"/>
    <n v="20.46"/>
    <n v="0"/>
    <n v="40.92"/>
    <n v="0"/>
    <n v="10.23"/>
    <n v="32.550000000000004"/>
    <n v="39.99"/>
    <n v="0"/>
    <n v="4.6500000000000004"/>
    <n v="0"/>
    <x v="4"/>
  </r>
  <r>
    <x v="14"/>
    <x v="0"/>
    <x v="14"/>
    <n v="419.43"/>
    <n v="78.12"/>
    <n v="129.27000000000001"/>
    <n v="94.860000000000014"/>
    <n v="117.18"/>
    <n v="0"/>
    <n v="0.30690000000000001"/>
    <n v="0.53010000000000013"/>
    <n v="0.92070000000000007"/>
    <n v="0.79980000000000007"/>
    <n v="0.35340000000000005"/>
    <n v="0.92070000000000007"/>
    <n v="0.65100000000000013"/>
    <n v="0.64170000000000005"/>
    <n v="0.66959999999999997"/>
    <n v="0.61380000000000001"/>
    <n v="0.58590000000000009"/>
    <n v="0.64170000000000005"/>
    <n v="0.79980000000000007"/>
    <n v="0.53010000000000013"/>
    <n v="0.81840000000000002"/>
    <n v="0.48360000000000003"/>
    <n v="0.50220000000000009"/>
    <n v="11.16"/>
    <n v="33.480000000000004"/>
    <n v="0"/>
    <n v="0"/>
    <n v="19.53"/>
    <n v="0"/>
    <n v="21.39"/>
    <n v="17.670000000000002"/>
    <n v="0"/>
    <n v="26.040000000000003"/>
    <n v="9.3000000000000007"/>
    <n v="10.23"/>
    <n v="4.6500000000000004"/>
    <n v="29.76"/>
    <n v="0"/>
    <n v="39.06"/>
    <n v="21.39"/>
    <n v="0"/>
    <n v="0.93"/>
    <n v="11.16"/>
    <n v="0.93"/>
    <n v="0"/>
    <n v="12.09"/>
    <n v="22.32"/>
    <n v="5.58"/>
    <n v="37.200000000000003"/>
    <n v="0"/>
    <n v="0"/>
    <n v="15.81"/>
    <n v="0.93"/>
    <n v="8.370000000000001"/>
    <n v="10.23"/>
    <n v="1.86"/>
    <n v="0"/>
    <n v="29.76"/>
    <n v="0"/>
    <n v="0"/>
    <n v="0"/>
    <n v="5.58"/>
    <n v="22.32"/>
    <x v="4"/>
  </r>
  <r>
    <x v="15"/>
    <x v="0"/>
    <x v="15"/>
    <n v="449.19000000000005"/>
    <n v="98.580000000000013"/>
    <n v="148.80000000000001"/>
    <n v="72.540000000000006"/>
    <n v="129.27000000000001"/>
    <n v="1"/>
    <n v="0.45569999999999999"/>
    <n v="0.26040000000000002"/>
    <n v="0.46500000000000002"/>
    <n v="0.87420000000000009"/>
    <n v="0.83700000000000008"/>
    <n v="0.84630000000000005"/>
    <n v="0.86490000000000011"/>
    <n v="0.27900000000000003"/>
    <n v="0.86490000000000011"/>
    <n v="0.39990000000000003"/>
    <n v="0.79980000000000007"/>
    <n v="0.49290000000000006"/>
    <n v="0.37200000000000005"/>
    <n v="0.83700000000000008"/>
    <n v="0.48360000000000003"/>
    <n v="0.55800000000000005"/>
    <n v="0.2697"/>
    <n v="42.78"/>
    <n v="0"/>
    <n v="13.020000000000001"/>
    <n v="2.79"/>
    <n v="5.58"/>
    <n v="14.88"/>
    <n v="40.92"/>
    <n v="0"/>
    <n v="27.900000000000002"/>
    <n v="0.93"/>
    <n v="0"/>
    <n v="14.88"/>
    <n v="43.71"/>
    <n v="13.020000000000014"/>
    <n v="18.600000000000001"/>
    <n v="15.81"/>
    <n v="19.53"/>
    <n v="0"/>
    <n v="0.93"/>
    <n v="2.79"/>
    <n v="13.950000000000001"/>
    <n v="0"/>
    <n v="5.58"/>
    <n v="26.040000000000003"/>
    <n v="0"/>
    <n v="0"/>
    <n v="23.25"/>
    <n v="3.72"/>
    <n v="0"/>
    <n v="0"/>
    <n v="9.3000000000000007"/>
    <n v="0.93"/>
    <n v="8.370000000000001"/>
    <n v="8.370000000000001"/>
    <n v="9.3000000000000007"/>
    <n v="0"/>
    <n v="20.46"/>
    <n v="37.200000000000003"/>
    <n v="0"/>
    <n v="4.6500000000000004"/>
    <x v="4"/>
  </r>
  <r>
    <x v="16"/>
    <x v="0"/>
    <x v="16"/>
    <n v="473.37"/>
    <n v="82.77000000000001"/>
    <n v="102.30000000000001"/>
    <n v="172.05"/>
    <n v="116.25"/>
    <n v="0"/>
    <n v="0.90210000000000001"/>
    <n v="0.5766"/>
    <n v="0.8277000000000001"/>
    <n v="0.81840000000000002"/>
    <n v="0.74400000000000011"/>
    <n v="0.74400000000000011"/>
    <n v="0.63240000000000007"/>
    <n v="0.68820000000000003"/>
    <n v="0.80910000000000004"/>
    <n v="0.69750000000000001"/>
    <n v="0.53939999999999999"/>
    <n v="0.80910000000000004"/>
    <n v="0.25110000000000005"/>
    <n v="0.87420000000000009"/>
    <n v="0.26040000000000002"/>
    <n v="0.92070000000000007"/>
    <n v="0.52080000000000004"/>
    <n v="0"/>
    <n v="14.88"/>
    <n v="12.09"/>
    <n v="19.53"/>
    <n v="0"/>
    <n v="4.6500000000000004"/>
    <n v="0"/>
    <n v="7.44"/>
    <n v="7.44"/>
    <n v="36.270000000000003"/>
    <n v="0"/>
    <n v="0.93"/>
    <n v="7.44"/>
    <n v="29.76"/>
    <n v="0"/>
    <n v="28.830000000000002"/>
    <n v="7.44"/>
    <n v="13.020000000000001"/>
    <n v="0"/>
    <n v="28.830000000000002"/>
    <n v="0"/>
    <n v="13.020000000000001"/>
    <n v="0"/>
    <n v="39.06"/>
    <n v="11.16"/>
    <n v="16.740000000000002"/>
    <n v="17.670000000000002"/>
    <n v="21.39"/>
    <n v="34.410000000000004"/>
    <n v="18.600000000000001"/>
    <n v="0.93"/>
    <n v="0"/>
    <n v="0"/>
    <n v="9.3000000000000007"/>
    <n v="32.550000000000004"/>
    <n v="0"/>
    <n v="8.370000000000001"/>
    <n v="3.72"/>
    <n v="20.46"/>
    <n v="7.44"/>
    <x v="4"/>
  </r>
  <r>
    <x v="17"/>
    <x v="0"/>
    <x v="17"/>
    <n v="409.20000000000005"/>
    <n v="80.91"/>
    <n v="113.46000000000001"/>
    <n v="128.34"/>
    <n v="86.490000000000009"/>
    <n v="0"/>
    <n v="0.29760000000000003"/>
    <n v="0.69750000000000001"/>
    <n v="0.70680000000000009"/>
    <n v="0.8277000000000001"/>
    <n v="0.87420000000000009"/>
    <n v="0.84630000000000005"/>
    <n v="0.64170000000000005"/>
    <n v="0.8277000000000001"/>
    <n v="0.52080000000000004"/>
    <n v="0.66959999999999997"/>
    <n v="0.64170000000000005"/>
    <n v="0.27900000000000003"/>
    <n v="0.38130000000000003"/>
    <n v="0.67890000000000006"/>
    <n v="0.87420000000000009"/>
    <n v="0.8277000000000001"/>
    <n v="0.93"/>
    <n v="13.950000000000001"/>
    <n v="2.79"/>
    <n v="0"/>
    <n v="8.370000000000001"/>
    <n v="13.020000000000001"/>
    <n v="31.62"/>
    <n v="7.44"/>
    <n v="6.5100000000000007"/>
    <n v="29.76"/>
    <n v="0"/>
    <n v="1.86"/>
    <n v="19.53"/>
    <n v="10.23"/>
    <n v="13.950000000000001"/>
    <n v="0"/>
    <n v="2.79"/>
    <n v="12.09"/>
    <n v="12.09"/>
    <n v="7.44"/>
    <n v="8.370000000000001"/>
    <n v="10.23"/>
    <n v="13.020000000000001"/>
    <n v="0"/>
    <n v="15.81"/>
    <n v="29.76"/>
    <n v="0"/>
    <n v="9.3000000000000007"/>
    <n v="0"/>
    <n v="26.040000000000003"/>
    <n v="24.18"/>
    <n v="3.72"/>
    <n v="5.58"/>
    <n v="9.3000000000000007"/>
    <n v="0"/>
    <n v="11.16"/>
    <n v="22.32"/>
    <n v="0"/>
    <n v="8.370000000000001"/>
    <n v="20.46"/>
    <n v="0"/>
    <x v="4"/>
  </r>
  <r>
    <x v="18"/>
    <x v="0"/>
    <x v="18"/>
    <n v="456.63000000000011"/>
    <n v="122.76000000000006"/>
    <n v="135.78"/>
    <n v="91.14"/>
    <n v="106.95000000000006"/>
    <n v="0"/>
    <n v="0.41850000000000004"/>
    <n v="0.74400000000000011"/>
    <n v="0.69750000000000001"/>
    <n v="0.86490000000000011"/>
    <n v="0.66959999999999997"/>
    <n v="0.84630000000000005"/>
    <n v="0.13950000000000001"/>
    <n v="0.86490000000000011"/>
    <n v="9.3000000000000013E-2"/>
    <n v="0.6603"/>
    <n v="0.59520000000000006"/>
    <n v="0.46500000000000002"/>
    <n v="0.86490000000000011"/>
    <n v="0.51150000000000007"/>
    <n v="0.43710000000000004"/>
    <n v="0.92070000000000007"/>
    <n v="0.84630000000000005"/>
    <n v="5.58"/>
    <n v="0.93"/>
    <n v="0"/>
    <n v="5.58"/>
    <n v="4.6500000000000004"/>
    <n v="0.93"/>
    <n v="1.86"/>
    <n v="50.220000000000006"/>
    <n v="33.480000000000004"/>
    <n v="32.550000000000004"/>
    <n v="9.3000000000000007"/>
    <n v="0"/>
    <n v="17.670000000000002"/>
    <n v="0"/>
    <n v="12.090000000000053"/>
    <n v="6.5100000000000007"/>
    <n v="2.79"/>
    <n v="0"/>
    <n v="11.16"/>
    <n v="56.730000000000004"/>
    <n v="3.72"/>
    <n v="1.86"/>
    <n v="0"/>
    <n v="0"/>
    <n v="25.110000000000003"/>
    <n v="0"/>
    <n v="23.25"/>
    <n v="18.600000000000001"/>
    <n v="9.3000000000000007"/>
    <n v="9.3000000000000007"/>
    <n v="2.79"/>
    <n v="16.740000000000002"/>
    <n v="5.58"/>
    <n v="0"/>
    <n v="0"/>
    <n v="45.57"/>
    <n v="24.18"/>
    <n v="25.110000000000003"/>
    <n v="0"/>
    <n v="2.7900000000000529"/>
    <x v="4"/>
  </r>
  <r>
    <x v="19"/>
    <x v="0"/>
    <x v="19"/>
    <n v="424.0800000000001"/>
    <n v="170.19000000000003"/>
    <n v="69.750000000000014"/>
    <n v="116.25000000000001"/>
    <n v="67.890000000000043"/>
    <n v="0"/>
    <n v="0.38130000000000003"/>
    <n v="0.75330000000000008"/>
    <n v="0.29760000000000003"/>
    <n v="0.32550000000000007"/>
    <n v="0.87420000000000009"/>
    <n v="0.63240000000000007"/>
    <n v="0.73470000000000002"/>
    <n v="0.56730000000000003"/>
    <n v="0.69750000000000001"/>
    <n v="0.52080000000000004"/>
    <n v="0.81840000000000002"/>
    <n v="0.76260000000000006"/>
    <n v="0.86490000000000011"/>
    <n v="0.76260000000000006"/>
    <n v="0.88350000000000006"/>
    <n v="0.25110000000000005"/>
    <n v="0.90210000000000001"/>
    <n v="0"/>
    <n v="7.44"/>
    <n v="8.370000000000001"/>
    <n v="7.44"/>
    <n v="5.58"/>
    <n v="0.93"/>
    <n v="31.62"/>
    <n v="0"/>
    <n v="7.44"/>
    <n v="0.93"/>
    <n v="0"/>
    <n v="8.370000000000001"/>
    <n v="5.58"/>
    <n v="0"/>
    <n v="13.020000000000001"/>
    <n v="4.6500000000000528"/>
    <n v="12.09"/>
    <n v="0.93"/>
    <n v="3.72"/>
    <n v="19.53"/>
    <n v="0"/>
    <n v="8.370000000000001"/>
    <n v="0"/>
    <n v="0"/>
    <n v="10.23"/>
    <n v="33.480000000000004"/>
    <n v="20.46"/>
    <n v="13.020000000000001"/>
    <n v="0.93"/>
    <n v="29.76"/>
    <n v="24.18"/>
    <n v="15.81"/>
    <n v="7.44"/>
    <n v="0"/>
    <n v="13.020000000000001"/>
    <n v="6.5100000000000007"/>
    <n v="38.130000000000003"/>
    <n v="35.340000000000003"/>
    <n v="17.670000000000002"/>
    <n v="12.09"/>
    <x v="4"/>
  </r>
  <r>
    <x v="20"/>
    <x v="0"/>
    <x v="20"/>
    <n v="385.95"/>
    <n v="123.69"/>
    <n v="92.070000000000007"/>
    <n v="122.76"/>
    <n v="47.430000000000007"/>
    <n v="0"/>
    <n v="0.15810000000000002"/>
    <n v="0.47430000000000005"/>
    <n v="0.76260000000000006"/>
    <n v="0.81840000000000002"/>
    <n v="0.37200000000000005"/>
    <n v="0.65100000000000013"/>
    <n v="0.15810000000000002"/>
    <n v="0.88350000000000006"/>
    <n v="0.5766"/>
    <n v="0.58590000000000009"/>
    <n v="0.88350000000000006"/>
    <n v="0.50220000000000009"/>
    <n v="0.89280000000000004"/>
    <n v="0.33479999999999999"/>
    <n v="0.47430000000000005"/>
    <n v="0.88350000000000006"/>
    <n v="0.84630000000000005"/>
    <n v="37.200000000000003"/>
    <n v="0"/>
    <n v="0"/>
    <n v="4.6500000000000004"/>
    <n v="0.93"/>
    <n v="14.88"/>
    <n v="0"/>
    <n v="26.040000000000003"/>
    <n v="0"/>
    <n v="8.370000000000001"/>
    <n v="0"/>
    <n v="0"/>
    <n v="0"/>
    <n v="1.86"/>
    <n v="18.600000000000001"/>
    <n v="0"/>
    <n v="0"/>
    <n v="17.670000000000002"/>
    <n v="9.3000000000000007"/>
    <n v="0"/>
    <n v="13.950000000000001"/>
    <n v="13.950000000000001"/>
    <n v="20.46"/>
    <n v="1.86"/>
    <n v="1.86"/>
    <n v="3.72"/>
    <n v="0"/>
    <n v="10.23"/>
    <n v="29.76"/>
    <n v="26.970000000000002"/>
    <n v="0"/>
    <n v="0"/>
    <n v="8.370000000000001"/>
    <n v="8.370000000000001"/>
    <n v="32.550000000000004"/>
    <n v="16.740000000000002"/>
    <n v="0"/>
    <n v="5.58"/>
    <n v="11.16"/>
    <n v="40.92"/>
    <x v="4"/>
  </r>
  <r>
    <x v="21"/>
    <x v="0"/>
    <x v="21"/>
    <n v="584.97000000000014"/>
    <n v="128.34"/>
    <n v="91.140000000000043"/>
    <n v="203.67000000000002"/>
    <n v="161.82000000000002"/>
    <n v="0"/>
    <n v="0.34410000000000002"/>
    <n v="0.66959999999999997"/>
    <n v="0.80910000000000004"/>
    <n v="0.65100000000000013"/>
    <n v="0.76260000000000006"/>
    <n v="0.88350000000000006"/>
    <n v="0.61380000000000001"/>
    <n v="0.93"/>
    <n v="0.68820000000000003"/>
    <n v="0.69750000000000001"/>
    <n v="0.53010000000000013"/>
    <n v="0.90210000000000001"/>
    <n v="0.91139999999999999"/>
    <n v="0.80910000000000004"/>
    <n v="0.2697"/>
    <n v="0.46500000000000002"/>
    <n v="0.46500000000000002"/>
    <n v="0"/>
    <n v="0"/>
    <n v="0"/>
    <n v="7.44"/>
    <n v="7.4400000000000537"/>
    <n v="0.93"/>
    <n v="24.18"/>
    <n v="11.16"/>
    <n v="1.86"/>
    <n v="38.130000000000003"/>
    <n v="22.32"/>
    <n v="16.740000000000002"/>
    <n v="16.740000000000002"/>
    <n v="29.76"/>
    <n v="32.550000000000004"/>
    <n v="16.740000000000002"/>
    <n v="14.88"/>
    <n v="14.88"/>
    <n v="7.44"/>
    <n v="12.09"/>
    <n v="28.830000000000002"/>
    <n v="0.93"/>
    <n v="48.36"/>
    <n v="6.5100000000000007"/>
    <n v="40.92"/>
    <n v="19.53"/>
    <n v="34.410000000000004"/>
    <n v="0.93"/>
    <n v="5.58"/>
    <n v="17.670000000000002"/>
    <n v="0"/>
    <n v="8.370000000000001"/>
    <n v="9.3000000000000007"/>
    <n v="0"/>
    <n v="45.57"/>
    <n v="0"/>
    <n v="23.25"/>
    <n v="22.32"/>
    <n v="0.93"/>
    <n v="18.600000000000001"/>
    <x v="4"/>
  </r>
  <r>
    <x v="22"/>
    <x v="0"/>
    <x v="22"/>
    <n v="607.29"/>
    <n v="186.92999999999998"/>
    <n v="98.58"/>
    <n v="129.26999999999998"/>
    <n v="192.51000000000002"/>
    <n v="0"/>
    <n v="0.84630000000000005"/>
    <n v="0.56730000000000003"/>
    <n v="0.71610000000000007"/>
    <n v="0.83700000000000008"/>
    <n v="0.69750000000000001"/>
    <n v="0.70680000000000009"/>
    <n v="0.6603"/>
    <n v="0.5766"/>
    <n v="0.60450000000000004"/>
    <n v="0.53010000000000013"/>
    <n v="0.74400000000000011"/>
    <n v="0.86490000000000011"/>
    <n v="0.91139999999999999"/>
    <n v="0.89280000000000004"/>
    <n v="0.79980000000000007"/>
    <n v="0.52080000000000004"/>
    <n v="0.36270000000000002"/>
    <n v="35.340000000000003"/>
    <n v="0.93"/>
    <n v="1.86"/>
    <n v="23.25"/>
    <n v="6.5100000000000007"/>
    <n v="0"/>
    <n v="0"/>
    <n v="16.740000000000002"/>
    <n v="3.72"/>
    <n v="10.23"/>
    <n v="12.09"/>
    <n v="27.900000000000002"/>
    <n v="13.020000000000001"/>
    <n v="34.410000000000004"/>
    <n v="0"/>
    <n v="0"/>
    <n v="26.040000000000003"/>
    <n v="12.09"/>
    <n v="47.43"/>
    <n v="31.62"/>
    <n v="7.44"/>
    <n v="0"/>
    <n v="34.410000000000004"/>
    <n v="14.88"/>
    <n v="7.44"/>
    <n v="0.93"/>
    <n v="11.16"/>
    <n v="20.46"/>
    <n v="22.32"/>
    <n v="10.23"/>
    <n v="15.81"/>
    <n v="41.85"/>
    <n v="26.040000000000003"/>
    <n v="4.6500000000000004"/>
    <n v="25.110000000000003"/>
    <n v="26.040000000000003"/>
    <n v="21.39"/>
    <n v="0"/>
    <n v="0"/>
    <n v="26.040000000000003"/>
    <x v="4"/>
  </r>
  <r>
    <x v="23"/>
    <x v="0"/>
    <x v="23"/>
    <n v="448.26"/>
    <n v="170.19"/>
    <n v="75.33"/>
    <n v="97.65"/>
    <n v="105.09"/>
    <n v="0"/>
    <n v="0.27900000000000003"/>
    <n v="0.66959999999999997"/>
    <n v="0.59520000000000006"/>
    <n v="0.65100000000000013"/>
    <n v="0.78120000000000001"/>
    <n v="0.55800000000000005"/>
    <n v="0.56730000000000003"/>
    <n v="0.67890000000000006"/>
    <n v="0.52080000000000004"/>
    <n v="0.58590000000000009"/>
    <n v="0.8277000000000001"/>
    <n v="0.6231000000000001"/>
    <n v="0.93"/>
    <n v="0.77190000000000014"/>
    <n v="0.54869999999999997"/>
    <n v="0.31620000000000004"/>
    <n v="0.85560000000000003"/>
    <n v="7.44"/>
    <n v="19.53"/>
    <n v="0"/>
    <n v="0"/>
    <n v="0"/>
    <n v="0"/>
    <n v="10.23"/>
    <n v="0"/>
    <n v="11.16"/>
    <n v="26.970000000000002"/>
    <n v="37.200000000000003"/>
    <n v="42.78"/>
    <n v="4.6500000000000004"/>
    <n v="14.88"/>
    <n v="11.16"/>
    <n v="7.44"/>
    <n v="5.58"/>
    <n v="4.6500000000000004"/>
    <n v="6.5100000000000007"/>
    <n v="7.44"/>
    <n v="6.5100000000000007"/>
    <n v="8.370000000000001"/>
    <n v="14.88"/>
    <n v="5.58"/>
    <n v="8.370000000000001"/>
    <n v="25.110000000000003"/>
    <n v="5.58"/>
    <n v="5.58"/>
    <n v="12.09"/>
    <n v="5.58"/>
    <n v="24.18"/>
    <n v="7.44"/>
    <n v="8.370000000000001"/>
    <n v="9.3000000000000007"/>
    <n v="37.200000000000003"/>
    <n v="0"/>
    <n v="53.010000000000005"/>
    <n v="0"/>
    <n v="16.740000000000002"/>
    <n v="13.950000000000001"/>
    <x v="4"/>
  </r>
  <r>
    <x v="24"/>
    <x v="0"/>
    <x v="24"/>
    <n v="553.35000000000014"/>
    <n v="168.33000000000004"/>
    <n v="101.37000000000002"/>
    <n v="113.46000000000012"/>
    <n v="170.19"/>
    <n v="0"/>
    <n v="0.30690000000000001"/>
    <n v="0.2697"/>
    <n v="0.92070000000000007"/>
    <n v="0.80910000000000004"/>
    <n v="0.30690000000000001"/>
    <n v="0.58590000000000009"/>
    <n v="0.84630000000000005"/>
    <n v="0.59520000000000006"/>
    <n v="0.89280000000000004"/>
    <n v="0.59520000000000006"/>
    <n v="0.72540000000000004"/>
    <n v="0.83700000000000008"/>
    <n v="0.69750000000000001"/>
    <n v="0.23250000000000001"/>
    <n v="0.26040000000000002"/>
    <n v="0.51150000000000007"/>
    <n v="0.31620000000000004"/>
    <n v="0"/>
    <n v="13.950000000000001"/>
    <n v="0"/>
    <n v="24.18"/>
    <n v="18.600000000000001"/>
    <n v="1.86"/>
    <n v="36.270000000000003"/>
    <n v="0.93"/>
    <n v="0"/>
    <n v="5.58"/>
    <n v="0"/>
    <n v="29.76"/>
    <n v="23.25"/>
    <n v="40.92"/>
    <n v="6.5100000000000007"/>
    <n v="16.740000000000002"/>
    <n v="6.5100000000000007"/>
    <n v="8.370000000000001"/>
    <n v="0.93"/>
    <n v="37.200000000000003"/>
    <n v="4.6500000000000004"/>
    <n v="0.93"/>
    <n v="16.740000000000105"/>
    <n v="11.16"/>
    <n v="7.44"/>
    <n v="0"/>
    <n v="27.900000000000002"/>
    <n v="20.46"/>
    <n v="24.18"/>
    <n v="0"/>
    <n v="35.340000000000003"/>
    <n v="13.020000000000001"/>
    <n v="35.340000000000003"/>
    <n v="10.23"/>
    <n v="0.93"/>
    <n v="28.830000000000002"/>
    <n v="10.23"/>
    <n v="9.3000000000000007"/>
    <n v="3.72"/>
    <n v="21.39"/>
    <x v="4"/>
  </r>
  <r>
    <x v="25"/>
    <x v="0"/>
    <x v="25"/>
    <n v="454.77000000000021"/>
    <n v="89.280000000000115"/>
    <n v="149.73000000000005"/>
    <n v="70.680000000000007"/>
    <n v="145.08000000000001"/>
    <n v="0"/>
    <n v="0.43710000000000004"/>
    <n v="0.81840000000000002"/>
    <n v="0.71610000000000007"/>
    <n v="0.79980000000000007"/>
    <n v="0.6231000000000001"/>
    <n v="0.58590000000000009"/>
    <n v="0.87420000000000009"/>
    <n v="0.58590000000000009"/>
    <n v="0.74400000000000011"/>
    <n v="0.1116"/>
    <n v="0.5766"/>
    <n v="0.83700000000000008"/>
    <n v="0.79049999999999998"/>
    <n v="0.83700000000000008"/>
    <n v="0.87420000000000009"/>
    <n v="0.93"/>
    <n v="0.66959999999999997"/>
    <n v="22.32"/>
    <n v="49.29"/>
    <n v="3.72"/>
    <n v="0"/>
    <n v="18.600000000000001"/>
    <n v="0"/>
    <n v="10.230000000000054"/>
    <n v="14.88"/>
    <n v="30.69"/>
    <n v="0"/>
    <n v="2.79"/>
    <n v="25.110000000000003"/>
    <n v="45.57"/>
    <n v="9.3000000000000007"/>
    <n v="6.5100000000000007"/>
    <n v="22.32"/>
    <n v="16.740000000000002"/>
    <n v="15.81"/>
    <n v="3.72"/>
    <n v="0"/>
    <n v="4.6500000000000004"/>
    <n v="26.970000000000002"/>
    <n v="0.93"/>
    <n v="11.16"/>
    <n v="1.86"/>
    <n v="0"/>
    <n v="1.86"/>
    <n v="0"/>
    <n v="17.670000000000002"/>
    <n v="5.58"/>
    <n v="4.6500000000000004"/>
    <n v="4.6500000000000004"/>
    <n v="2.79"/>
    <n v="24.180000000000106"/>
    <n v="0"/>
    <n v="27.900000000000002"/>
    <n v="20.46"/>
    <n v="0"/>
    <n v="4.6500000000000004"/>
    <n v="0"/>
    <x v="4"/>
  </r>
  <r>
    <x v="26"/>
    <x v="0"/>
    <x v="26"/>
    <n v="514.29000000000008"/>
    <n v="185.07000000000005"/>
    <n v="145.08000000000001"/>
    <n v="73.470000000000013"/>
    <n v="110.67"/>
    <n v="0"/>
    <n v="0.83700000000000008"/>
    <n v="0.64170000000000005"/>
    <n v="0.66959999999999997"/>
    <n v="0.78120000000000001"/>
    <n v="0.83700000000000008"/>
    <n v="0.34410000000000002"/>
    <n v="0.64170000000000005"/>
    <n v="0.51150000000000007"/>
    <n v="0.55800000000000005"/>
    <n v="0.77190000000000014"/>
    <n v="0.89280000000000004"/>
    <n v="0.83700000000000008"/>
    <n v="0.44640000000000002"/>
    <n v="0.25110000000000005"/>
    <n v="0.85560000000000003"/>
    <n v="0.55800000000000005"/>
    <n v="0.6603"/>
    <n v="4.6500000000000004"/>
    <n v="6.5100000000000007"/>
    <n v="4.6500000000000004"/>
    <n v="0"/>
    <n v="37.200000000000003"/>
    <n v="26.040000000000003"/>
    <n v="0.93"/>
    <n v="1.86"/>
    <n v="31.62"/>
    <n v="31.62"/>
    <n v="9.3000000000000007"/>
    <n v="14.88"/>
    <n v="0"/>
    <n v="43.71"/>
    <n v="0"/>
    <n v="4.6500000000000004"/>
    <n v="0"/>
    <n v="15.81"/>
    <n v="31.62"/>
    <n v="0"/>
    <n v="0.93"/>
    <n v="0"/>
    <n v="0"/>
    <n v="9.3000000000000007"/>
    <n v="9.3000000000000007"/>
    <n v="17.670000000000002"/>
    <n v="26.040000000000003"/>
    <n v="0"/>
    <n v="0"/>
    <n v="10.23"/>
    <n v="0"/>
    <n v="0.93"/>
    <n v="47.43"/>
    <n v="50.220000000000006"/>
    <n v="43.71"/>
    <n v="4.6500000000000004"/>
    <n v="9.3000000000000007"/>
    <n v="1.86"/>
    <n v="0"/>
    <n v="26.970000000000002"/>
    <x v="4"/>
  </r>
  <r>
    <x v="27"/>
    <x v="0"/>
    <x v="27"/>
    <n v="480.81000000000006"/>
    <n v="90.210000000000008"/>
    <n v="93"/>
    <n v="106.95"/>
    <n v="190.65"/>
    <n v="0"/>
    <n v="0.35340000000000005"/>
    <n v="0.74400000000000011"/>
    <n v="0.67890000000000006"/>
    <n v="0.55800000000000005"/>
    <n v="0.88350000000000006"/>
    <n v="0.74400000000000011"/>
    <n v="0.55800000000000005"/>
    <n v="0.79980000000000007"/>
    <n v="0.85560000000000003"/>
    <n v="0.85560000000000003"/>
    <n v="0.89280000000000004"/>
    <n v="0.54869999999999997"/>
    <n v="0.83700000000000008"/>
    <n v="0.83700000000000008"/>
    <n v="0.90210000000000001"/>
    <n v="0.44640000000000002"/>
    <n v="0.40920000000000001"/>
    <n v="11.16"/>
    <n v="0"/>
    <n v="16.740000000000002"/>
    <n v="14.88"/>
    <n v="0"/>
    <n v="5.58"/>
    <n v="0"/>
    <n v="28.830000000000002"/>
    <n v="0"/>
    <n v="15.81"/>
    <n v="3.72"/>
    <n v="41.85"/>
    <n v="0.93"/>
    <n v="22.32"/>
    <n v="49.29"/>
    <n v="2.79"/>
    <n v="0"/>
    <n v="32.550000000000004"/>
    <n v="13.020000000000001"/>
    <n v="27.900000000000002"/>
    <n v="18.600000000000001"/>
    <n v="0"/>
    <n v="8.370000000000001"/>
    <n v="0.93"/>
    <n v="0"/>
    <n v="0"/>
    <n v="18.600000000000001"/>
    <n v="10.23"/>
    <n v="46.5"/>
    <n v="3.72"/>
    <n v="6.5100000000000007"/>
    <n v="8.370000000000001"/>
    <n v="0"/>
    <n v="6.5100000000000007"/>
    <n v="0"/>
    <n v="0"/>
    <n v="0"/>
    <n v="32.550000000000004"/>
    <n v="0"/>
    <n v="36.270000000000003"/>
    <x v="4"/>
  </r>
  <r>
    <x v="28"/>
    <x v="0"/>
    <x v="28"/>
    <n v="425.01"/>
    <n v="117.18"/>
    <n v="114.39"/>
    <n v="54.86999999999999"/>
    <n v="138.57000000000002"/>
    <n v="0"/>
    <n v="0.23250000000000001"/>
    <n v="0.47430000000000005"/>
    <n v="0.6603"/>
    <n v="0.52080000000000004"/>
    <n v="0.58590000000000009"/>
    <n v="0.60450000000000004"/>
    <n v="0.81840000000000002"/>
    <n v="0.58590000000000009"/>
    <n v="0.70680000000000009"/>
    <n v="0.84630000000000005"/>
    <n v="0.64170000000000005"/>
    <n v="0.70680000000000009"/>
    <n v="0.84630000000000005"/>
    <n v="0.27900000000000003"/>
    <n v="0.41850000000000004"/>
    <n v="0.33479999999999999"/>
    <n v="0.29760000000000003"/>
    <n v="7.44"/>
    <n v="3.72"/>
    <n v="0"/>
    <n v="0"/>
    <n v="7.44"/>
    <n v="31.62"/>
    <n v="0.93"/>
    <n v="15.81"/>
    <n v="31.62"/>
    <n v="15.81"/>
    <n v="7.44"/>
    <n v="24.18"/>
    <n v="17.670000000000002"/>
    <n v="9.3000000000000007"/>
    <n v="40.92"/>
    <n v="2.79"/>
    <n v="0"/>
    <n v="0"/>
    <n v="13.950000000000001"/>
    <n v="29.76"/>
    <n v="8.370000000000001"/>
    <n v="5.58"/>
    <n v="0.93"/>
    <n v="9.3000000000000007"/>
    <n v="0"/>
    <n v="12.09"/>
    <n v="5.58"/>
    <n v="3.72"/>
    <n v="7.44"/>
    <n v="1.86"/>
    <n v="28.830000000000002"/>
    <n v="15.81"/>
    <n v="20.46"/>
    <n v="0"/>
    <n v="0"/>
    <n v="0"/>
    <n v="10.23"/>
    <n v="10.23"/>
    <n v="31.62"/>
    <n v="0"/>
    <x v="4"/>
  </r>
  <r>
    <x v="29"/>
    <x v="0"/>
    <x v="29"/>
    <n v="428.73"/>
    <n v="139.5"/>
    <n v="51.15"/>
    <n v="146.94"/>
    <n v="91.14"/>
    <n v="0"/>
    <n v="0.15810000000000002"/>
    <n v="0.23250000000000001"/>
    <n v="0.8277000000000001"/>
    <n v="0.44640000000000002"/>
    <n v="0.84630000000000005"/>
    <n v="0.84630000000000005"/>
    <n v="0.60450000000000004"/>
    <n v="0.90210000000000001"/>
    <n v="0.37200000000000005"/>
    <n v="0.56730000000000003"/>
    <n v="0.63240000000000007"/>
    <n v="0.52080000000000004"/>
    <n v="0.81840000000000002"/>
    <n v="0.78120000000000001"/>
    <n v="0.51150000000000007"/>
    <n v="0.86490000000000011"/>
    <n v="0.40920000000000001"/>
    <n v="0"/>
    <n v="5.58"/>
    <n v="10.23"/>
    <n v="10.23"/>
    <n v="0"/>
    <n v="2.79"/>
    <n v="5.58"/>
    <n v="16.740000000000002"/>
    <n v="0"/>
    <n v="0"/>
    <n v="13.950000000000001"/>
    <n v="0"/>
    <n v="2.79"/>
    <n v="0.93"/>
    <n v="5.58"/>
    <n v="3.72"/>
    <n v="28.830000000000002"/>
    <n v="18.600000000000001"/>
    <n v="14.88"/>
    <n v="15.81"/>
    <n v="4.6500000000000004"/>
    <n v="14.88"/>
    <n v="36.270000000000003"/>
    <n v="6.5100000000000007"/>
    <n v="25.110000000000003"/>
    <n v="0"/>
    <n v="11.16"/>
    <n v="21.39"/>
    <n v="26.970000000000002"/>
    <n v="0"/>
    <n v="33.480000000000004"/>
    <n v="36.270000000000003"/>
    <n v="0"/>
    <n v="13.950000000000001"/>
    <n v="26.970000000000002"/>
    <n v="5.58"/>
    <n v="0"/>
    <n v="16.740000000000002"/>
    <n v="0"/>
    <n v="6.5100000000000007"/>
    <x v="4"/>
  </r>
  <r>
    <x v="30"/>
    <x v="0"/>
    <x v="30"/>
    <n v="502.20000000000005"/>
    <n v="164.61"/>
    <n v="140.43"/>
    <n v="127.41000000000001"/>
    <n v="69.75"/>
    <n v="0"/>
    <n v="0.37200000000000005"/>
    <n v="0.76260000000000006"/>
    <n v="0.65100000000000013"/>
    <n v="0.17670000000000002"/>
    <n v="0.89280000000000004"/>
    <n v="0.60450000000000004"/>
    <n v="0.44640000000000002"/>
    <n v="0.49290000000000006"/>
    <n v="0.67890000000000006"/>
    <n v="0.71610000000000007"/>
    <n v="0.93"/>
    <n v="0.6603"/>
    <n v="0.45569999999999999"/>
    <n v="0.70680000000000009"/>
    <n v="0.79049999999999998"/>
    <n v="0.41850000000000004"/>
    <n v="0.72540000000000004"/>
    <n v="0"/>
    <n v="0"/>
    <n v="39.99"/>
    <n v="26.970000000000002"/>
    <n v="3.72"/>
    <n v="14.88"/>
    <n v="15.81"/>
    <n v="0"/>
    <n v="9.3000000000000007"/>
    <n v="29.76"/>
    <n v="15.81"/>
    <n v="9.3000000000000007"/>
    <n v="13.020000000000001"/>
    <n v="6.5100000000000007"/>
    <n v="0"/>
    <n v="13.020000000000001"/>
    <n v="18.600000000000001"/>
    <n v="0"/>
    <n v="0"/>
    <n v="9.3000000000000007"/>
    <n v="12.09"/>
    <n v="2.79"/>
    <n v="6.5100000000000007"/>
    <n v="10.23"/>
    <n v="6.5100000000000007"/>
    <n v="17.670000000000002"/>
    <n v="38.130000000000003"/>
    <n v="6.5100000000000007"/>
    <n v="26.970000000000002"/>
    <n v="0"/>
    <n v="10.23"/>
    <n v="20.46"/>
    <n v="38.130000000000003"/>
    <n v="15.81"/>
    <n v="5.58"/>
    <n v="18.600000000000001"/>
    <n v="3.72"/>
    <n v="26.970000000000002"/>
    <n v="7.44"/>
    <n v="17.670000000000002"/>
    <x v="4"/>
  </r>
  <r>
    <x v="31"/>
    <x v="1"/>
    <x v="3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1"/>
    <x v="32"/>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1"/>
    <x v="3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2"/>
    <x v="1"/>
    <x v="0"/>
    <n v="343.17"/>
    <n v="48.360000000000007"/>
    <n v="145.07999999999998"/>
    <n v="39.989999999999995"/>
    <n v="109.74000000000001"/>
    <n v="0"/>
    <n v="0.38130000000000003"/>
    <n v="0.91139999999999999"/>
    <n v="0.71610000000000007"/>
    <n v="0.90210000000000001"/>
    <n v="0.91139999999999999"/>
    <n v="0.80910000000000004"/>
    <n v="0.86490000000000011"/>
    <n v="0.68820000000000003"/>
    <n v="0.63240000000000007"/>
    <n v="0.67890000000000006"/>
    <n v="0.70680000000000009"/>
    <n v="0.84630000000000005"/>
    <n v="0.85560000000000003"/>
    <n v="0.81840000000000002"/>
    <n v="0.39990000000000003"/>
    <n v="0.78120000000000001"/>
    <n v="0.47430000000000005"/>
    <n v="6.5100000000000007"/>
    <n v="6.5100000000000007"/>
    <n v="22.32"/>
    <n v="42.78"/>
    <n v="22.32"/>
    <n v="1.86"/>
    <n v="0"/>
    <n v="0"/>
    <n v="32.550000000000004"/>
    <n v="10.23"/>
    <n v="22.32"/>
    <n v="5.58"/>
    <n v="0"/>
    <n v="7.44"/>
    <n v="18.600000000000001"/>
    <n v="3.72"/>
    <n v="45.57"/>
    <n v="26.040000000000003"/>
    <n v="0"/>
    <n v="2.79"/>
    <n v="3.72"/>
    <n v="0"/>
    <n v="8.370000000000001"/>
    <n v="10.23"/>
    <n v="1.86"/>
    <n v="2.79"/>
    <n v="9.3000000000000007"/>
    <n v="1.86"/>
    <n v="1.86"/>
    <n v="0"/>
    <n v="3.72"/>
    <n v="1.86"/>
    <n v="6.5100000000000007"/>
    <n v="0"/>
    <n v="0"/>
    <n v="3.72"/>
    <n v="15.81"/>
    <n v="1.86"/>
    <n v="0"/>
    <n v="14.88"/>
    <x v="4"/>
  </r>
  <r>
    <x v="33"/>
    <x v="1"/>
    <x v="1"/>
    <n v="539.4"/>
    <n v="123.69"/>
    <n v="123.69000000000001"/>
    <n v="135.78"/>
    <n v="156.24000000000004"/>
    <n v="1"/>
    <n v="0.86490000000000011"/>
    <n v="0.71610000000000007"/>
    <n v="0.68820000000000003"/>
    <n v="0.68820000000000003"/>
    <n v="0.39990000000000003"/>
    <n v="0.68820000000000003"/>
    <n v="0.30690000000000001"/>
    <n v="0.38130000000000003"/>
    <n v="0.65100000000000013"/>
    <n v="0.66959999999999997"/>
    <n v="0.87420000000000009"/>
    <n v="0.40920000000000001"/>
    <n v="0.79049999999999998"/>
    <n v="0.79980000000000007"/>
    <n v="0.86490000000000011"/>
    <n v="0.38130000000000003"/>
    <n v="0.79980000000000007"/>
    <n v="5.58"/>
    <n v="0"/>
    <n v="6.5100000000000007"/>
    <n v="8.370000000000001"/>
    <n v="33.480000000000004"/>
    <n v="14.88"/>
    <n v="18.600000000000001"/>
    <n v="0"/>
    <n v="21.39"/>
    <n v="14.88"/>
    <n v="0"/>
    <n v="15.81"/>
    <n v="13.020000000000001"/>
    <n v="15.81"/>
    <n v="28.830000000000002"/>
    <n v="1.8600000000000529"/>
    <n v="39.99"/>
    <n v="14.88"/>
    <n v="26.040000000000003"/>
    <n v="0"/>
    <n v="8.370000000000001"/>
    <n v="11.16"/>
    <n v="19.53"/>
    <n v="19.53"/>
    <n v="15.81"/>
    <n v="28.830000000000002"/>
    <n v="0"/>
    <n v="5.58"/>
    <n v="0"/>
    <n v="26.970000000000002"/>
    <n v="6.5100000000000007"/>
    <n v="11.16"/>
    <n v="0.93"/>
    <n v="0"/>
    <n v="15.81"/>
    <n v="12.09"/>
    <n v="30.69"/>
    <n v="26.970000000000002"/>
    <n v="0"/>
    <n v="19.53"/>
    <x v="4"/>
  </r>
  <r>
    <x v="34"/>
    <x v="1"/>
    <x v="2"/>
    <n v="414.7800000000002"/>
    <n v="70.680000000000007"/>
    <n v="151.59"/>
    <n v="102.30000000000021"/>
    <n v="90.210000000000008"/>
    <n v="0"/>
    <n v="0.44640000000000002"/>
    <n v="0.48360000000000003"/>
    <n v="0.72540000000000004"/>
    <n v="0.83700000000000008"/>
    <n v="0.90210000000000001"/>
    <n v="0.86490000000000011"/>
    <n v="0.52080000000000004"/>
    <n v="0.63240000000000007"/>
    <n v="0.90210000000000001"/>
    <n v="0.59520000000000006"/>
    <n v="0.2697"/>
    <n v="0.39990000000000003"/>
    <n v="0.8277000000000001"/>
    <n v="0.70680000000000009"/>
    <n v="0.84630000000000005"/>
    <n v="0.38130000000000003"/>
    <n v="0.79049999999999998"/>
    <n v="36.270000000000003"/>
    <n v="0"/>
    <n v="0"/>
    <n v="37.200000000000003"/>
    <n v="23.25"/>
    <n v="24.18"/>
    <n v="7.44"/>
    <n v="15.81"/>
    <n v="0"/>
    <n v="7.44"/>
    <n v="0"/>
    <n v="0"/>
    <n v="29.76"/>
    <n v="15.81"/>
    <n v="0"/>
    <n v="7.44"/>
    <n v="19.53"/>
    <n v="8.370000000000001"/>
    <n v="4.6500000000000004"/>
    <n v="4.6500000000000004"/>
    <n v="12.090000000000106"/>
    <n v="17.670000000000002"/>
    <n v="10.230000000000107"/>
    <n v="0"/>
    <n v="21.39"/>
    <n v="0"/>
    <n v="4.6500000000000004"/>
    <n v="6.5100000000000007"/>
    <n v="14.88"/>
    <n v="14.88"/>
    <n v="18.600000000000001"/>
    <n v="6.5100000000000007"/>
    <n v="0"/>
    <n v="0"/>
    <n v="1.86"/>
    <n v="18.600000000000001"/>
    <n v="1.86"/>
    <n v="13.950000000000001"/>
    <n v="9.3000000000000007"/>
    <n v="0"/>
    <x v="4"/>
  </r>
  <r>
    <x v="35"/>
    <x v="1"/>
    <x v="3"/>
    <n v="532.8900000000001"/>
    <n v="171.12"/>
    <n v="152.5200000000001"/>
    <n v="87.42"/>
    <n v="121.83000000000001"/>
    <n v="0"/>
    <n v="0.6231000000000001"/>
    <n v="0.59520000000000006"/>
    <n v="0.72540000000000004"/>
    <n v="0.83700000000000008"/>
    <n v="0.89280000000000004"/>
    <n v="0.69750000000000001"/>
    <n v="0.69750000000000001"/>
    <n v="0.72540000000000004"/>
    <n v="0.93"/>
    <n v="0.8277000000000001"/>
    <n v="0.79049999999999998"/>
    <n v="0.80910000000000004"/>
    <n v="0.76260000000000006"/>
    <n v="0.85560000000000003"/>
    <n v="0.25110000000000005"/>
    <n v="0.48360000000000003"/>
    <n v="0.70680000000000009"/>
    <n v="7.44"/>
    <n v="14.88"/>
    <n v="10.23"/>
    <n v="11.16"/>
    <n v="18.600000000000001"/>
    <n v="30.69"/>
    <n v="4.650000000000106"/>
    <n v="7.44"/>
    <n v="19.53"/>
    <n v="27.900000000000002"/>
    <n v="36.270000000000003"/>
    <n v="22.32"/>
    <n v="6.5100000000000007"/>
    <n v="0"/>
    <n v="13.020000000000001"/>
    <n v="0"/>
    <n v="3.72"/>
    <n v="21.39"/>
    <n v="11.16"/>
    <n v="43.71"/>
    <n v="0"/>
    <n v="5.58"/>
    <n v="10.23"/>
    <n v="4.6500000000000004"/>
    <n v="39.99"/>
    <n v="0"/>
    <n v="8.370000000000001"/>
    <n v="0"/>
    <n v="13.020000000000001"/>
    <n v="5.58"/>
    <n v="41.85"/>
    <n v="15.81"/>
    <n v="46.5"/>
    <n v="0.93"/>
    <n v="31.62"/>
    <n v="0"/>
    <n v="20.46"/>
    <n v="0"/>
    <n v="0"/>
    <n v="13.950000000000001"/>
    <x v="4"/>
  </r>
  <r>
    <x v="36"/>
    <x v="1"/>
    <x v="4"/>
    <n v="349.68"/>
    <n v="61.38"/>
    <n v="80.910000000000011"/>
    <n v="85.56"/>
    <n v="121.83"/>
    <n v="0"/>
    <n v="0.21390000000000001"/>
    <n v="0.74400000000000011"/>
    <n v="0.66959999999999997"/>
    <n v="0.46500000000000002"/>
    <n v="0.84630000000000005"/>
    <n v="0.6603"/>
    <n v="0.42780000000000001"/>
    <n v="0.5766"/>
    <n v="0.88350000000000006"/>
    <n v="0.70680000000000009"/>
    <n v="0.72540000000000004"/>
    <n v="0.78120000000000001"/>
    <n v="0.41850000000000004"/>
    <n v="0.89280000000000004"/>
    <n v="0.87420000000000009"/>
    <n v="0.3906"/>
    <n v="0.29760000000000003"/>
    <n v="4.6500000000000004"/>
    <n v="12.09"/>
    <n v="37.200000000000003"/>
    <n v="0"/>
    <n v="1.86"/>
    <n v="22.32"/>
    <n v="0"/>
    <n v="0"/>
    <n v="0"/>
    <n v="2.79"/>
    <n v="0"/>
    <n v="30.69"/>
    <n v="17.670000000000002"/>
    <n v="21.39"/>
    <n v="14.88"/>
    <n v="28.830000000000002"/>
    <n v="5.58"/>
    <n v="0"/>
    <n v="0"/>
    <n v="2.79"/>
    <n v="9.3000000000000007"/>
    <n v="4.6500000000000004"/>
    <n v="0"/>
    <n v="4.6500000000000004"/>
    <n v="11.16"/>
    <n v="3.72"/>
    <n v="22.32"/>
    <n v="0"/>
    <n v="16.740000000000002"/>
    <n v="13.020000000000001"/>
    <n v="5.58"/>
    <n v="13.020000000000001"/>
    <n v="0"/>
    <n v="3.72"/>
    <n v="16.740000000000002"/>
    <n v="13.020000000000001"/>
    <n v="0"/>
    <n v="1.86"/>
    <n v="7.44"/>
    <n v="0"/>
    <x v="4"/>
  </r>
  <r>
    <x v="37"/>
    <x v="1"/>
    <x v="5"/>
    <n v="459.42000000000007"/>
    <n v="97.650000000000034"/>
    <n v="199.02000000000004"/>
    <n v="125.55"/>
    <n v="37.200000000000003"/>
    <n v="0"/>
    <n v="0.86490000000000011"/>
    <n v="0.70680000000000009"/>
    <n v="0.67890000000000006"/>
    <n v="0.88350000000000006"/>
    <n v="0.68820000000000003"/>
    <n v="0.68820000000000003"/>
    <n v="0.49290000000000006"/>
    <n v="0.72540000000000004"/>
    <n v="0.93"/>
    <n v="0.65100000000000013"/>
    <n v="0.64170000000000005"/>
    <n v="0.88350000000000006"/>
    <n v="0.84630000000000005"/>
    <n v="0.74400000000000011"/>
    <n v="0.38130000000000003"/>
    <n v="0.86490000000000011"/>
    <n v="0.38130000000000003"/>
    <n v="3.72"/>
    <n v="13.950000000000001"/>
    <n v="46.5"/>
    <n v="6.5100000000000007"/>
    <n v="0"/>
    <n v="20.46"/>
    <n v="8.370000000000001"/>
    <n v="52.080000000000005"/>
    <n v="33.480000000000004"/>
    <n v="13.950000000000001"/>
    <n v="3.72"/>
    <n v="0"/>
    <n v="1.86"/>
    <n v="0"/>
    <n v="0.93"/>
    <n v="5.58"/>
    <n v="8.370000000000001"/>
    <n v="15.81"/>
    <n v="4.6500000000000004"/>
    <n v="0"/>
    <n v="0"/>
    <n v="17.670000000000002"/>
    <n v="4.6500000000000004"/>
    <n v="20.46"/>
    <n v="0"/>
    <n v="34.410000000000004"/>
    <n v="7.44"/>
    <n v="3.72"/>
    <n v="37.200000000000003"/>
    <n v="0"/>
    <n v="6.5100000000000007"/>
    <n v="18.600000000000001"/>
    <n v="30.69"/>
    <n v="18.600000000000001"/>
    <n v="7.44"/>
    <n v="4.6500000000000004"/>
    <n v="0"/>
    <n v="0"/>
    <n v="11.160000000000027"/>
    <n v="0"/>
    <x v="4"/>
  </r>
  <r>
    <x v="38"/>
    <x v="1"/>
    <x v="6"/>
    <n v="424.08000000000004"/>
    <n v="113.46"/>
    <n v="97.65"/>
    <n v="91.14"/>
    <n v="121.83000000000001"/>
    <n v="0"/>
    <n v="0.25110000000000005"/>
    <n v="0.5766"/>
    <n v="0.71610000000000007"/>
    <n v="0.76260000000000006"/>
    <n v="0.92070000000000007"/>
    <n v="0.12090000000000001"/>
    <n v="0.60450000000000004"/>
    <n v="0.66959999999999997"/>
    <n v="0.63240000000000007"/>
    <n v="0.54869999999999997"/>
    <n v="0.89280000000000004"/>
    <n v="0.39990000000000003"/>
    <n v="0.85560000000000003"/>
    <n v="0.3906"/>
    <n v="0.50220000000000009"/>
    <n v="0.84630000000000005"/>
    <n v="0.91139999999999999"/>
    <n v="3.72"/>
    <n v="4.6500000000000004"/>
    <n v="12.09"/>
    <n v="0.93"/>
    <n v="4.6500000000000004"/>
    <n v="9.3000000000000007"/>
    <n v="0"/>
    <n v="21.39"/>
    <n v="4.6500000000000004"/>
    <n v="36.270000000000003"/>
    <n v="0"/>
    <n v="3.72"/>
    <n v="35.340000000000003"/>
    <n v="3.72"/>
    <n v="29.76"/>
    <n v="0"/>
    <n v="0"/>
    <n v="10.23"/>
    <n v="0"/>
    <n v="39.06"/>
    <n v="19.53"/>
    <n v="0"/>
    <n v="3.72"/>
    <n v="15.81"/>
    <n v="7.44"/>
    <n v="0.93"/>
    <n v="0"/>
    <n v="0"/>
    <n v="43.71"/>
    <n v="0"/>
    <n v="2.79"/>
    <n v="10.23"/>
    <n v="8.370000000000001"/>
    <n v="0.93"/>
    <n v="2.79"/>
    <n v="16.740000000000002"/>
    <n v="0"/>
    <n v="42.78"/>
    <n v="5.58"/>
    <n v="23.25"/>
    <x v="4"/>
  </r>
  <r>
    <x v="39"/>
    <x v="1"/>
    <x v="7"/>
    <n v="368.28"/>
    <n v="98.580000000000013"/>
    <n v="97.65"/>
    <n v="95.789999999999992"/>
    <n v="76.260000000000005"/>
    <n v="0"/>
    <n v="0.2697"/>
    <n v="0.8277000000000001"/>
    <n v="0.59520000000000006"/>
    <n v="0.86490000000000011"/>
    <n v="0.8277000000000001"/>
    <n v="0.33479999999999999"/>
    <n v="0.59520000000000006"/>
    <n v="0.71610000000000007"/>
    <n v="0.69750000000000001"/>
    <n v="0.5766"/>
    <n v="0.5766"/>
    <n v="0.89280000000000004"/>
    <n v="0.29760000000000003"/>
    <n v="0.91139999999999999"/>
    <n v="0.37200000000000005"/>
    <n v="0.6231000000000001"/>
    <n v="0.79980000000000007"/>
    <n v="27.900000000000002"/>
    <n v="3.72"/>
    <n v="31.62"/>
    <n v="0"/>
    <n v="6.5100000000000007"/>
    <n v="11.16"/>
    <n v="2.79"/>
    <n v="0.93"/>
    <n v="13.020000000000001"/>
    <n v="0"/>
    <n v="21.39"/>
    <n v="0"/>
    <n v="0"/>
    <n v="0"/>
    <n v="12.09"/>
    <n v="7.44"/>
    <n v="0"/>
    <n v="23.25"/>
    <n v="29.76"/>
    <n v="3.72"/>
    <n v="3.72"/>
    <n v="31.62"/>
    <n v="16.740000000000002"/>
    <n v="0"/>
    <n v="6.5100000000000007"/>
    <n v="13.020000000000001"/>
    <n v="1.86"/>
    <n v="0"/>
    <n v="22.32"/>
    <n v="0"/>
    <n v="7.44"/>
    <n v="0"/>
    <n v="27.900000000000002"/>
    <n v="14.88"/>
    <n v="26.040000000000003"/>
    <n v="0"/>
    <n v="6.5100000000000007"/>
    <n v="2.79"/>
    <n v="5.58"/>
    <n v="7.44"/>
    <x v="4"/>
  </r>
  <r>
    <x v="40"/>
    <x v="1"/>
    <x v="8"/>
    <n v="376.65"/>
    <n v="96.720000000000013"/>
    <n v="94.86"/>
    <n v="93.93"/>
    <n v="91.140000000000015"/>
    <n v="0"/>
    <n v="0.1953"/>
    <n v="0.50220000000000009"/>
    <n v="0.74400000000000011"/>
    <n v="0.78120000000000001"/>
    <n v="0.86490000000000011"/>
    <n v="0.80910000000000004"/>
    <n v="0.85560000000000003"/>
    <n v="0.87420000000000009"/>
    <n v="0.8277000000000001"/>
    <n v="0.70680000000000009"/>
    <n v="0.92070000000000007"/>
    <n v="0.85560000000000003"/>
    <n v="0.55800000000000005"/>
    <n v="0.73470000000000002"/>
    <n v="0.24180000000000001"/>
    <n v="0.71610000000000007"/>
    <n v="0.33479999999999999"/>
    <n v="5.58"/>
    <n v="13.950000000000001"/>
    <n v="0"/>
    <n v="13.950000000000001"/>
    <n v="3.72"/>
    <n v="4.6500000000000004"/>
    <n v="0"/>
    <n v="27.900000000000002"/>
    <n v="13.020000000000001"/>
    <n v="12.09"/>
    <n v="20.46"/>
    <n v="10.23"/>
    <n v="0"/>
    <n v="25.110000000000003"/>
    <n v="6.5100000000000007"/>
    <n v="17.670000000000002"/>
    <n v="0"/>
    <n v="23.25"/>
    <n v="4.6500000000000004"/>
    <n v="3.72"/>
    <n v="4.6500000000000004"/>
    <n v="0"/>
    <n v="0"/>
    <n v="39.99"/>
    <n v="46.5"/>
    <n v="0"/>
    <n v="0"/>
    <n v="2.79"/>
    <n v="0"/>
    <n v="0"/>
    <n v="2.79"/>
    <n v="29.76"/>
    <n v="5.58"/>
    <n v="7.44"/>
    <n v="7.44"/>
    <n v="26.970000000000002"/>
    <n v="12.09"/>
    <n v="3.72"/>
    <n v="0"/>
    <n v="0.93"/>
    <x v="4"/>
  </r>
  <r>
    <x v="41"/>
    <x v="1"/>
    <x v="9"/>
    <n v="384.0900000000002"/>
    <n v="123.69000000000011"/>
    <n v="47.43"/>
    <n v="94.860000000000014"/>
    <n v="118.11000000000007"/>
    <n v="0"/>
    <n v="0.43710000000000004"/>
    <n v="0.85560000000000003"/>
    <n v="0.6603"/>
    <n v="0.80910000000000004"/>
    <n v="0.86490000000000011"/>
    <n v="0.53939999999999999"/>
    <n v="0.44640000000000002"/>
    <n v="0.66959999999999997"/>
    <n v="0.64170000000000005"/>
    <n v="0.93"/>
    <n v="0.66959999999999997"/>
    <n v="0.88350000000000006"/>
    <n v="0.80910000000000004"/>
    <n v="0.41850000000000004"/>
    <n v="0.47430000000000005"/>
    <n v="0.29760000000000003"/>
    <n v="0.87420000000000009"/>
    <n v="0"/>
    <n v="0"/>
    <n v="7.44"/>
    <n v="0"/>
    <n v="0"/>
    <n v="15.81"/>
    <n v="0"/>
    <n v="16.740000000000002"/>
    <n v="0.93"/>
    <n v="6.5100000000000007"/>
    <n v="3.72"/>
    <n v="13.020000000000001"/>
    <n v="11.16"/>
    <n v="50.220000000000006"/>
    <n v="0"/>
    <n v="0"/>
    <n v="0"/>
    <n v="13.950000000000001"/>
    <n v="10.23"/>
    <n v="19.530000000000054"/>
    <n v="0"/>
    <n v="26.970000000000002"/>
    <n v="0"/>
    <n v="13.950000000000001"/>
    <n v="10.23"/>
    <n v="12.09"/>
    <n v="0"/>
    <n v="15.81"/>
    <n v="15.81"/>
    <n v="0"/>
    <n v="20.46"/>
    <n v="13.950000000000001"/>
    <n v="5.58"/>
    <n v="0"/>
    <n v="20.46"/>
    <n v="7.4400000000001061"/>
    <n v="0"/>
    <n v="26.040000000000003"/>
    <n v="18.600000000000001"/>
    <n v="11.16"/>
    <x v="4"/>
  </r>
  <r>
    <x v="42"/>
    <x v="1"/>
    <x v="10"/>
    <n v="398.04"/>
    <n v="92.070000000000022"/>
    <n v="79.050000000000011"/>
    <n v="118.11"/>
    <n v="108.81"/>
    <n v="0"/>
    <n v="0.83700000000000008"/>
    <n v="0.6231000000000001"/>
    <n v="0.74400000000000011"/>
    <n v="0.78120000000000001"/>
    <n v="0.15810000000000002"/>
    <n v="0.80910000000000004"/>
    <n v="0.61380000000000001"/>
    <n v="0.59520000000000006"/>
    <n v="0.5766"/>
    <n v="0.56730000000000003"/>
    <n v="0.68820000000000003"/>
    <n v="0.38130000000000003"/>
    <n v="0.72540000000000004"/>
    <n v="0.31620000000000004"/>
    <n v="0.52080000000000004"/>
    <n v="0.46500000000000002"/>
    <n v="0.13950000000000001"/>
    <n v="3.72"/>
    <n v="0"/>
    <n v="10.23"/>
    <n v="14.88"/>
    <n v="18.600000000000001"/>
    <n v="2.79"/>
    <n v="0"/>
    <n v="25.110000000000003"/>
    <n v="3.72"/>
    <n v="0"/>
    <n v="16.740000000000002"/>
    <n v="15.81"/>
    <n v="13.020000000000001"/>
    <n v="7.44"/>
    <n v="0"/>
    <n v="0"/>
    <n v="19.53"/>
    <n v="5.58"/>
    <n v="19.53"/>
    <n v="27.900000000000002"/>
    <n v="0"/>
    <n v="7.44"/>
    <n v="35.340000000000003"/>
    <n v="0"/>
    <n v="2.79"/>
    <n v="11.16"/>
    <n v="0"/>
    <n v="9.3000000000000007"/>
    <n v="9.3000000000000007"/>
    <n v="42.78"/>
    <n v="0"/>
    <n v="3.72"/>
    <n v="3.72"/>
    <n v="8.370000000000001"/>
    <n v="16.740000000000002"/>
    <n v="9.3000000000000007"/>
    <n v="22.32"/>
    <n v="12.09"/>
    <n v="13.950000000000001"/>
    <n v="1.86"/>
    <x v="4"/>
  </r>
  <r>
    <x v="43"/>
    <x v="1"/>
    <x v="11"/>
    <n v="592.41000000000008"/>
    <n v="105.09"/>
    <n v="115.32000000000001"/>
    <n v="222.27000000000004"/>
    <n v="149.72999999999999"/>
    <n v="0"/>
    <n v="0.61380000000000001"/>
    <n v="0.74400000000000011"/>
    <n v="0.72540000000000004"/>
    <n v="0.83700000000000008"/>
    <n v="0.59520000000000006"/>
    <n v="0.51150000000000007"/>
    <n v="0.93"/>
    <n v="0.8277000000000001"/>
    <n v="0.43710000000000004"/>
    <n v="0.12090000000000001"/>
    <n v="0.6231000000000001"/>
    <n v="0.42780000000000001"/>
    <n v="0.73470000000000002"/>
    <n v="0.91139999999999999"/>
    <n v="0.83700000000000008"/>
    <n v="0.87420000000000009"/>
    <n v="0.92070000000000007"/>
    <n v="0"/>
    <n v="30.69"/>
    <n v="0"/>
    <n v="13.020000000000001"/>
    <n v="6.5100000000000007"/>
    <n v="15.81"/>
    <n v="13.950000000000001"/>
    <n v="12.09"/>
    <n v="14.88"/>
    <n v="8.370000000000001"/>
    <n v="12.09"/>
    <n v="24.18"/>
    <n v="27.900000000000002"/>
    <n v="5.58"/>
    <n v="16.740000000000002"/>
    <n v="44.64"/>
    <n v="19.53"/>
    <n v="10.23"/>
    <n v="0.93"/>
    <n v="0"/>
    <n v="40.92"/>
    <n v="31.62"/>
    <n v="10.23"/>
    <n v="6.5100000000000007"/>
    <n v="39.06"/>
    <n v="10.23"/>
    <n v="26.970000000000002"/>
    <n v="0.93"/>
    <n v="36.270000000000003"/>
    <n v="19.53"/>
    <n v="11.16"/>
    <n v="0"/>
    <n v="0"/>
    <n v="11.16"/>
    <n v="5.58"/>
    <n v="26.970000000000002"/>
    <n v="0.93"/>
    <n v="4.6500000000000004"/>
    <n v="26.040000000000003"/>
    <n v="18.600000000000001"/>
    <x v="4"/>
  </r>
  <r>
    <x v="44"/>
    <x v="1"/>
    <x v="12"/>
    <n v="480.81000000000006"/>
    <n v="74.40000000000002"/>
    <n v="127.41000000000001"/>
    <n v="169.26"/>
    <n v="109.74000000000001"/>
    <n v="0"/>
    <n v="0.53939999999999999"/>
    <n v="0.32550000000000007"/>
    <n v="0.70680000000000009"/>
    <n v="0.79980000000000007"/>
    <n v="0.31620000000000004"/>
    <n v="0.51150000000000007"/>
    <n v="0.6231000000000001"/>
    <n v="0.55800000000000005"/>
    <n v="0.64170000000000005"/>
    <n v="0.58590000000000009"/>
    <n v="0.64170000000000005"/>
    <n v="0.79049999999999998"/>
    <n v="0.2697"/>
    <n v="0.84630000000000005"/>
    <n v="0.89280000000000004"/>
    <n v="0.86490000000000011"/>
    <n v="0.67890000000000006"/>
    <n v="0"/>
    <n v="4.6500000000000004"/>
    <n v="30.69"/>
    <n v="0"/>
    <n v="0"/>
    <n v="3.72"/>
    <n v="46.5"/>
    <n v="27.900000000000002"/>
    <n v="0"/>
    <n v="13.950000000000001"/>
    <n v="38.130000000000003"/>
    <n v="9.3000000000000007"/>
    <n v="2.79"/>
    <n v="8.370000000000001"/>
    <n v="0"/>
    <n v="5.58"/>
    <n v="14.88"/>
    <n v="0"/>
    <n v="29.76"/>
    <n v="39.06"/>
    <n v="0"/>
    <n v="4.6500000000000004"/>
    <n v="42.78"/>
    <n v="12.09"/>
    <n v="40.92"/>
    <n v="0"/>
    <n v="10.23"/>
    <n v="28.830000000000002"/>
    <n v="18.600000000000001"/>
    <n v="11.16"/>
    <n v="0"/>
    <n v="0"/>
    <n v="9.3000000000000007"/>
    <n v="13.950000000000001"/>
    <n v="26.040000000000003"/>
    <n v="0"/>
    <n v="18.600000000000001"/>
    <n v="0"/>
    <n v="0"/>
    <n v="6.5100000000000007"/>
    <x v="4"/>
  </r>
  <r>
    <x v="45"/>
    <x v="1"/>
    <x v="13"/>
    <n v="421.29"/>
    <n v="144.15"/>
    <n v="97.65"/>
    <n v="92.070000000000007"/>
    <n v="87.42"/>
    <n v="1"/>
    <n v="0.23250000000000001"/>
    <n v="0.52080000000000004"/>
    <n v="0.74400000000000011"/>
    <n v="0.74400000000000011"/>
    <n v="0.88350000000000006"/>
    <n v="0.65100000000000013"/>
    <n v="0.89280000000000004"/>
    <n v="0.12090000000000001"/>
    <n v="0.8277000000000001"/>
    <n v="0.63240000000000007"/>
    <n v="0.89280000000000004"/>
    <n v="0.85560000000000003"/>
    <n v="0.3906"/>
    <n v="0.71610000000000007"/>
    <n v="0.76260000000000006"/>
    <n v="0.80910000000000004"/>
    <n v="0.6231000000000001"/>
    <n v="13.020000000000001"/>
    <n v="6.5100000000000007"/>
    <n v="0"/>
    <n v="4.6500000000000004"/>
    <n v="50.220000000000006"/>
    <n v="1.86"/>
    <n v="7.44"/>
    <n v="0"/>
    <n v="12.09"/>
    <n v="1.86"/>
    <n v="42.78"/>
    <n v="0"/>
    <n v="8.370000000000001"/>
    <n v="0"/>
    <n v="15.81"/>
    <n v="22.32"/>
    <n v="12.09"/>
    <n v="13.020000000000001"/>
    <n v="11.16"/>
    <n v="4.6500000000000004"/>
    <n v="0"/>
    <n v="10.23"/>
    <n v="0"/>
    <n v="6.5100000000000007"/>
    <n v="24.18"/>
    <n v="8.370000000000001"/>
    <n v="1.86"/>
    <n v="26.970000000000002"/>
    <n v="8.370000000000001"/>
    <n v="5.58"/>
    <n v="0"/>
    <n v="26.040000000000003"/>
    <n v="0"/>
    <n v="11.16"/>
    <n v="10.23"/>
    <n v="17.670000000000002"/>
    <n v="26.970000000000002"/>
    <n v="13.020000000000001"/>
    <n v="18.600000000000001"/>
    <n v="20.46"/>
    <x v="4"/>
  </r>
  <r>
    <x v="46"/>
    <x v="1"/>
    <x v="14"/>
    <n v="377.58000000000004"/>
    <n v="75.33"/>
    <n v="96.72"/>
    <n v="107.88"/>
    <n v="97.65"/>
    <n v="0"/>
    <n v="0.37200000000000005"/>
    <n v="0.81840000000000002"/>
    <n v="0.66959999999999997"/>
    <n v="0.8277000000000001"/>
    <n v="0.5766"/>
    <n v="0.93"/>
    <n v="0.53939999999999999"/>
    <n v="0.12090000000000001"/>
    <n v="0.13950000000000001"/>
    <n v="0.60450000000000004"/>
    <n v="0.64170000000000005"/>
    <n v="0.78120000000000001"/>
    <n v="0.84630000000000005"/>
    <n v="0.85560000000000003"/>
    <n v="0.65100000000000013"/>
    <n v="0.33479999999999999"/>
    <n v="0.8277000000000001"/>
    <n v="0"/>
    <n v="0"/>
    <n v="2.79"/>
    <n v="22.32"/>
    <n v="0"/>
    <n v="7.44"/>
    <n v="30.69"/>
    <n v="21.39"/>
    <n v="0"/>
    <n v="12.09"/>
    <n v="8.370000000000001"/>
    <n v="0"/>
    <n v="12.09"/>
    <n v="0"/>
    <n v="34.410000000000004"/>
    <n v="14.88"/>
    <n v="13.020000000000001"/>
    <n v="12.09"/>
    <n v="11.16"/>
    <n v="0"/>
    <n v="11.16"/>
    <n v="2.79"/>
    <n v="11.16"/>
    <n v="0"/>
    <n v="10.23"/>
    <n v="26.970000000000002"/>
    <n v="30.69"/>
    <n v="1.86"/>
    <n v="11.16"/>
    <n v="1.86"/>
    <n v="0"/>
    <n v="0"/>
    <n v="16.740000000000002"/>
    <n v="33.480000000000004"/>
    <n v="0"/>
    <n v="3.72"/>
    <n v="8.370000000000001"/>
    <n v="0.93"/>
    <n v="0"/>
    <n v="12.09"/>
    <x v="4"/>
  </r>
  <r>
    <x v="47"/>
    <x v="1"/>
    <x v="15"/>
    <n v="449.18999999999994"/>
    <n v="151.59"/>
    <n v="103.23"/>
    <n v="90.21"/>
    <n v="104.16"/>
    <n v="0"/>
    <n v="0.74400000000000011"/>
    <n v="0.58590000000000009"/>
    <n v="0.72540000000000004"/>
    <n v="0.86490000000000011"/>
    <n v="0.85560000000000003"/>
    <n v="0.6603"/>
    <n v="0.63240000000000007"/>
    <n v="0.65100000000000013"/>
    <n v="0.70680000000000009"/>
    <n v="0.61380000000000001"/>
    <n v="0.90210000000000001"/>
    <n v="0.53939999999999999"/>
    <n v="0.45569999999999999"/>
    <n v="0.48360000000000003"/>
    <n v="0.85560000000000003"/>
    <n v="0.50220000000000009"/>
    <n v="0.51150000000000007"/>
    <n v="9.3000000000000007"/>
    <n v="0"/>
    <n v="1.86"/>
    <n v="27.900000000000002"/>
    <n v="13.950000000000001"/>
    <n v="13.020000000000001"/>
    <n v="24.18"/>
    <n v="0"/>
    <n v="11.16"/>
    <n v="1.86"/>
    <n v="35.340000000000003"/>
    <n v="10.23"/>
    <n v="0"/>
    <n v="13.950000000000001"/>
    <n v="25.110000000000003"/>
    <n v="5.58"/>
    <n v="6.5100000000000007"/>
    <n v="20.46"/>
    <n v="22.32"/>
    <n v="0"/>
    <n v="0"/>
    <n v="11.16"/>
    <n v="11.16"/>
    <n v="21.39"/>
    <n v="6.5100000000000007"/>
    <n v="0"/>
    <n v="0"/>
    <n v="0"/>
    <n v="9.3000000000000007"/>
    <n v="30.69"/>
    <n v="37.200000000000003"/>
    <n v="17.670000000000002"/>
    <n v="0"/>
    <n v="0"/>
    <n v="9.3000000000000007"/>
    <n v="3.72"/>
    <n v="33.480000000000004"/>
    <n v="13.020000000000001"/>
    <n v="33.480000000000004"/>
    <n v="3.72"/>
    <x v="4"/>
  </r>
  <r>
    <x v="48"/>
    <x v="1"/>
    <x v="16"/>
    <n v="552.42000000000007"/>
    <n v="146.01000000000002"/>
    <n v="121.83000000000001"/>
    <n v="179.49"/>
    <n v="105.09000000000002"/>
    <n v="0"/>
    <n v="0.61380000000000001"/>
    <n v="0.78120000000000001"/>
    <n v="0.67890000000000006"/>
    <n v="0.79049999999999998"/>
    <n v="0.84630000000000005"/>
    <n v="0.83700000000000008"/>
    <n v="0.72540000000000004"/>
    <n v="0.69750000000000001"/>
    <n v="0.56730000000000003"/>
    <n v="0.64170000000000005"/>
    <n v="0.63240000000000007"/>
    <n v="0.73470000000000002"/>
    <n v="0.79049999999999998"/>
    <n v="0.37200000000000005"/>
    <n v="0.83700000000000008"/>
    <n v="0.37200000000000005"/>
    <n v="0.39990000000000003"/>
    <n v="0"/>
    <n v="9.3000000000000007"/>
    <n v="0"/>
    <n v="36.270000000000003"/>
    <n v="0"/>
    <n v="26.970000000000002"/>
    <n v="0"/>
    <n v="19.53"/>
    <n v="26.970000000000002"/>
    <n v="2.79"/>
    <n v="4.6500000000000004"/>
    <n v="0"/>
    <n v="13.020000000000001"/>
    <n v="37.200000000000003"/>
    <n v="9.3000000000000007"/>
    <n v="0"/>
    <n v="5.58"/>
    <n v="23.25"/>
    <n v="10.23"/>
    <n v="6.5100000000000007"/>
    <n v="6.5100000000000007"/>
    <n v="11.16"/>
    <n v="4.6500000000000004"/>
    <n v="0"/>
    <n v="26.970000000000002"/>
    <n v="24.18"/>
    <n v="35.340000000000003"/>
    <n v="19.53"/>
    <n v="6.5100000000000007"/>
    <n v="44.64"/>
    <n v="0"/>
    <n v="9.3000000000000007"/>
    <n v="3.72"/>
    <n v="33.480000000000004"/>
    <n v="15.81"/>
    <n v="21.39"/>
    <n v="2.79"/>
    <n v="9.3000000000000007"/>
    <n v="34.410000000000004"/>
    <n v="15.81"/>
    <x v="4"/>
  </r>
  <r>
    <x v="49"/>
    <x v="1"/>
    <x v="17"/>
    <n v="343.17"/>
    <n v="115.32000000000001"/>
    <n v="65.100000000000009"/>
    <n v="93.930000000000021"/>
    <n v="68.820000000000007"/>
    <n v="0"/>
    <n v="0.45569999999999999"/>
    <n v="0.88350000000000006"/>
    <n v="0.73470000000000002"/>
    <n v="0.66959999999999997"/>
    <n v="0.68820000000000003"/>
    <n v="0.59520000000000006"/>
    <n v="0.2883"/>
    <n v="0.85560000000000003"/>
    <n v="0.80910000000000004"/>
    <n v="0.89280000000000004"/>
    <n v="0.79980000000000007"/>
    <n v="0.43710000000000004"/>
    <n v="0.85560000000000003"/>
    <n v="0.52080000000000004"/>
    <n v="0.88350000000000006"/>
    <n v="0.87420000000000009"/>
    <n v="0.79049999999999998"/>
    <n v="4.6500000000000004"/>
    <n v="0"/>
    <n v="13.950000000000001"/>
    <n v="0"/>
    <n v="0"/>
    <n v="12.09"/>
    <n v="0"/>
    <n v="13.020000000000001"/>
    <n v="19.53"/>
    <n v="1.86"/>
    <n v="4.6500000000000004"/>
    <n v="1.86"/>
    <n v="31.62"/>
    <n v="0"/>
    <n v="0"/>
    <n v="0"/>
    <n v="27.900000000000002"/>
    <n v="0"/>
    <n v="7.44"/>
    <n v="0"/>
    <n v="4.6500000000000004"/>
    <n v="0"/>
    <n v="26.040000000000003"/>
    <n v="17.670000000000002"/>
    <n v="3.72"/>
    <n v="39.06"/>
    <n v="2.79"/>
    <n v="0"/>
    <n v="0"/>
    <n v="0"/>
    <n v="0"/>
    <n v="0"/>
    <n v="11.16"/>
    <n v="29.76"/>
    <n v="1.86"/>
    <n v="26.040000000000003"/>
    <n v="0"/>
    <n v="7.44"/>
    <n v="39.06"/>
    <n v="0"/>
    <x v="4"/>
  </r>
  <r>
    <x v="50"/>
    <x v="1"/>
    <x v="18"/>
    <n v="357.12"/>
    <n v="89.28"/>
    <n v="77.19"/>
    <n v="80.910000000000011"/>
    <n v="109.74000000000001"/>
    <n v="0"/>
    <n v="0.26040000000000002"/>
    <n v="0.81840000000000002"/>
    <n v="0.68820000000000003"/>
    <n v="0.43710000000000004"/>
    <n v="0.61380000000000001"/>
    <n v="0.83700000000000008"/>
    <n v="0.72540000000000004"/>
    <n v="0.85560000000000003"/>
    <n v="0.39990000000000003"/>
    <n v="0.3906"/>
    <n v="0.58590000000000009"/>
    <n v="0.54869999999999997"/>
    <n v="0.83700000000000008"/>
    <n v="0.91139999999999999"/>
    <n v="0.8277000000000001"/>
    <n v="0.41850000000000004"/>
    <n v="0.37200000000000005"/>
    <n v="8.370000000000001"/>
    <n v="39.99"/>
    <n v="0"/>
    <n v="5.58"/>
    <n v="1.86"/>
    <n v="2.79"/>
    <n v="11.16"/>
    <n v="0"/>
    <n v="1.86"/>
    <n v="5.58"/>
    <n v="2.79"/>
    <n v="0.93"/>
    <n v="27.900000000000002"/>
    <n v="14.88"/>
    <n v="0"/>
    <n v="9.3000000000000007"/>
    <n v="19.53"/>
    <n v="17.670000000000002"/>
    <n v="18.600000000000001"/>
    <n v="0.93"/>
    <n v="0"/>
    <n v="16.740000000000002"/>
    <n v="0"/>
    <n v="7.44"/>
    <n v="5.58"/>
    <n v="0.93"/>
    <n v="0"/>
    <n v="19.53"/>
    <n v="27.900000000000002"/>
    <n v="2.79"/>
    <n v="22.32"/>
    <n v="0"/>
    <n v="10.23"/>
    <n v="35.340000000000003"/>
    <n v="0"/>
    <n v="0"/>
    <n v="0"/>
    <n v="13.950000000000001"/>
    <n v="5.58"/>
    <n v="1.86"/>
    <x v="4"/>
  </r>
  <r>
    <x v="51"/>
    <x v="1"/>
    <x v="19"/>
    <n v="372.93000000000012"/>
    <n v="72.540000000000106"/>
    <n v="122.75999999999999"/>
    <n v="119.04000000000003"/>
    <n v="58.589999999999996"/>
    <n v="1"/>
    <n v="0.79980000000000007"/>
    <n v="0.83700000000000008"/>
    <n v="0.86490000000000011"/>
    <n v="0.76260000000000006"/>
    <n v="0.80910000000000004"/>
    <n v="0.70680000000000009"/>
    <n v="0.68820000000000003"/>
    <n v="0.73470000000000002"/>
    <n v="0.39990000000000003"/>
    <n v="0.65100000000000013"/>
    <n v="0.44640000000000002"/>
    <n v="0.47430000000000005"/>
    <n v="0.48360000000000003"/>
    <n v="0.87420000000000009"/>
    <n v="0.89280000000000004"/>
    <n v="0.73470000000000002"/>
    <n v="0.93"/>
    <n v="2.79"/>
    <n v="3.72"/>
    <n v="5.58"/>
    <n v="0"/>
    <n v="12.09"/>
    <n v="47.43"/>
    <n v="19.53"/>
    <n v="9.3000000000000007"/>
    <n v="22.32"/>
    <n v="0"/>
    <n v="29.76"/>
    <n v="9.3000000000000007"/>
    <n v="4.6500000000000004"/>
    <n v="0"/>
    <n v="0"/>
    <n v="0"/>
    <n v="31.62"/>
    <n v="5.58"/>
    <n v="7.44"/>
    <n v="0"/>
    <n v="0"/>
    <n v="35.340000000000003"/>
    <n v="18.600000000000001"/>
    <n v="37.200000000000003"/>
    <n v="0"/>
    <n v="13.950000000000001"/>
    <n v="3.72"/>
    <n v="8.370000000000001"/>
    <n v="0.93"/>
    <n v="0.93"/>
    <n v="4.6500000000000004"/>
    <n v="1.8600000000001058"/>
    <n v="20.46"/>
    <n v="5.58"/>
    <n v="7.44"/>
    <n v="8.370000000000001"/>
    <n v="0"/>
    <n v="4.6500000000000004"/>
    <n v="0"/>
    <n v="19.53"/>
    <x v="4"/>
  </r>
  <r>
    <x v="52"/>
    <x v="1"/>
    <x v="20"/>
    <n v="366.42000000000007"/>
    <n v="88.350000000000009"/>
    <n v="108.81"/>
    <n v="120.90000000000002"/>
    <n v="48.36"/>
    <n v="0"/>
    <n v="0.21390000000000001"/>
    <n v="0.61380000000000001"/>
    <n v="0.68820000000000003"/>
    <n v="0.79049999999999998"/>
    <n v="0.86490000000000011"/>
    <n v="0.69750000000000001"/>
    <n v="0.6603"/>
    <n v="0.54869999999999997"/>
    <n v="0.84630000000000005"/>
    <n v="0.59520000000000006"/>
    <n v="0.60450000000000004"/>
    <n v="0.24180000000000001"/>
    <n v="0.56730000000000003"/>
    <n v="0.3906"/>
    <n v="0.76260000000000006"/>
    <n v="0.79049999999999998"/>
    <n v="0.77190000000000014"/>
    <n v="1.86"/>
    <n v="2.79"/>
    <n v="23.25"/>
    <n v="28.830000000000002"/>
    <n v="24.18"/>
    <n v="0"/>
    <n v="0"/>
    <n v="6.5100000000000007"/>
    <n v="0"/>
    <n v="21.39"/>
    <n v="0"/>
    <n v="14.88"/>
    <n v="1.86"/>
    <n v="7.44"/>
    <n v="14.88"/>
    <n v="3.72"/>
    <n v="0"/>
    <n v="1.86"/>
    <n v="3.72"/>
    <n v="0"/>
    <n v="10.23"/>
    <n v="21.39"/>
    <n v="0"/>
    <n v="3.72"/>
    <n v="29.76"/>
    <n v="6.5100000000000007"/>
    <n v="10.23"/>
    <n v="9.3000000000000007"/>
    <n v="10.23"/>
    <n v="19.53"/>
    <n v="0"/>
    <n v="0"/>
    <n v="3.72"/>
    <n v="0"/>
    <n v="29.76"/>
    <n v="13.950000000000001"/>
    <n v="0"/>
    <n v="14.88"/>
    <n v="6.5100000000000007"/>
    <n v="19.53"/>
    <x v="4"/>
  </r>
  <r>
    <x v="53"/>
    <x v="1"/>
    <x v="21"/>
    <n v="479.88000000000022"/>
    <n v="104.16000000000012"/>
    <n v="113.46000000000002"/>
    <n v="150.66000000000003"/>
    <n v="111.60000000000002"/>
    <n v="0"/>
    <n v="0.13950000000000001"/>
    <n v="0.52080000000000004"/>
    <n v="0.32550000000000007"/>
    <n v="0.66959999999999997"/>
    <n v="0.87420000000000009"/>
    <n v="0.5766"/>
    <n v="0.58590000000000009"/>
    <n v="0.79980000000000007"/>
    <n v="0.79049999999999998"/>
    <n v="0.71610000000000007"/>
    <n v="0.74400000000000011"/>
    <n v="0.44640000000000002"/>
    <n v="0.85560000000000003"/>
    <n v="0.70680000000000009"/>
    <n v="0.86490000000000011"/>
    <n v="0.81840000000000002"/>
    <n v="0.74400000000000011"/>
    <n v="13.020000000000001"/>
    <n v="2.79"/>
    <n v="24.18"/>
    <n v="19.53"/>
    <n v="13.020000000000001"/>
    <n v="10.23"/>
    <n v="10.23"/>
    <n v="0"/>
    <n v="17.670000000000002"/>
    <n v="2.79"/>
    <n v="23.25"/>
    <n v="0"/>
    <n v="1.86"/>
    <n v="43.71"/>
    <n v="33.480000000000004"/>
    <n v="0"/>
    <n v="0"/>
    <n v="8.370000000000001"/>
    <n v="7.44"/>
    <n v="16.740000000000002"/>
    <n v="0"/>
    <n v="13.020000000000001"/>
    <n v="51.150000000000006"/>
    <n v="5.58"/>
    <n v="8.370000000000001"/>
    <n v="33.480000000000004"/>
    <n v="37.200000000000003"/>
    <n v="0"/>
    <n v="0"/>
    <n v="1.86"/>
    <n v="12.09"/>
    <n v="30.69"/>
    <n v="0.93"/>
    <n v="9.3000000000001055"/>
    <n v="4.6500000000000004"/>
    <n v="39.06"/>
    <n v="6.5100000000000007"/>
    <n v="0"/>
    <n v="0.93"/>
    <n v="0"/>
    <x v="4"/>
  </r>
  <r>
    <x v="54"/>
    <x v="1"/>
    <x v="22"/>
    <n v="540.33000000000004"/>
    <n v="104.16000000000001"/>
    <n v="148.80000000000001"/>
    <n v="171.12000000000003"/>
    <n v="116.25000000000001"/>
    <n v="0"/>
    <n v="0.6231000000000001"/>
    <n v="0.64170000000000005"/>
    <n v="0.42780000000000001"/>
    <n v="0.75330000000000008"/>
    <n v="0.88350000000000006"/>
    <n v="0.58590000000000009"/>
    <n v="0.52080000000000004"/>
    <n v="0.84630000000000005"/>
    <n v="0.63240000000000007"/>
    <n v="0.63240000000000007"/>
    <n v="0.59520000000000006"/>
    <n v="0.72540000000000004"/>
    <n v="0.75330000000000008"/>
    <n v="0.89280000000000004"/>
    <n v="0.87420000000000009"/>
    <n v="0.90210000000000001"/>
    <n v="0.68820000000000003"/>
    <n v="18.600000000000001"/>
    <n v="8.370000000000001"/>
    <n v="12.09"/>
    <n v="3.72"/>
    <n v="0"/>
    <n v="24.18"/>
    <n v="11.16"/>
    <n v="13.950000000000001"/>
    <n v="14.88"/>
    <n v="41.85"/>
    <n v="23.25"/>
    <n v="30.69"/>
    <n v="6.5100000000000007"/>
    <n v="19.53"/>
    <n v="26.970000000000002"/>
    <n v="6.5100000000000007"/>
    <n v="0"/>
    <n v="6.5100000000000007"/>
    <n v="19.53"/>
    <n v="0"/>
    <n v="10.23"/>
    <n v="30.69"/>
    <n v="30.69"/>
    <n v="0"/>
    <n v="26.970000000000002"/>
    <n v="26.970000000000002"/>
    <n v="20.46"/>
    <n v="13.950000000000054"/>
    <n v="7.44"/>
    <n v="3.72"/>
    <n v="13.020000000000001"/>
    <n v="3.72"/>
    <n v="0"/>
    <n v="5.58"/>
    <n v="0.93"/>
    <n v="8.370000000000001"/>
    <n v="48.36"/>
    <n v="15.81"/>
    <n v="3.72"/>
    <n v="4.6500000000000004"/>
    <x v="4"/>
  </r>
  <r>
    <x v="55"/>
    <x v="1"/>
    <x v="23"/>
    <n v="312.48"/>
    <n v="71.610000000000014"/>
    <n v="77.190000000000012"/>
    <n v="88.35"/>
    <n v="75.33"/>
    <n v="0"/>
    <n v="0.27900000000000003"/>
    <n v="0.69750000000000001"/>
    <n v="0.85560000000000003"/>
    <n v="0.79049999999999998"/>
    <n v="0.14880000000000002"/>
    <n v="0.58590000000000009"/>
    <n v="0.6231000000000001"/>
    <n v="0.38130000000000003"/>
    <n v="0.63240000000000007"/>
    <n v="0.45569999999999999"/>
    <n v="0.63240000000000007"/>
    <n v="0.6603"/>
    <n v="0.2883"/>
    <n v="0.85560000000000003"/>
    <n v="0.27900000000000003"/>
    <n v="0.53010000000000013"/>
    <n v="0.31620000000000004"/>
    <n v="6.5100000000000007"/>
    <n v="0.93"/>
    <n v="0"/>
    <n v="24.18"/>
    <n v="0.93"/>
    <n v="5.58"/>
    <n v="3.72"/>
    <n v="14.88"/>
    <n v="13.950000000000001"/>
    <n v="6.5100000000000007"/>
    <n v="27.900000000000002"/>
    <n v="0"/>
    <n v="0"/>
    <n v="9.3000000000000007"/>
    <n v="3.72"/>
    <n v="27.900000000000002"/>
    <n v="0"/>
    <n v="2.79"/>
    <n v="2.79"/>
    <n v="28.830000000000002"/>
    <n v="2.79"/>
    <n v="2.79"/>
    <n v="2.79"/>
    <n v="0"/>
    <n v="0"/>
    <n v="4.6500000000000004"/>
    <n v="17.670000000000002"/>
    <n v="31.62"/>
    <n v="9.3000000000000007"/>
    <n v="16.740000000000002"/>
    <n v="1.86"/>
    <n v="11.16"/>
    <n v="0"/>
    <n v="8.370000000000001"/>
    <n v="26.040000000000003"/>
    <n v="0"/>
    <n v="9.3000000000000007"/>
    <n v="0"/>
    <n v="13.950000000000001"/>
    <n v="0.93"/>
    <x v="4"/>
  </r>
  <r>
    <x v="56"/>
    <x v="1"/>
    <x v="24"/>
    <n v="528.24"/>
    <n v="156.24"/>
    <n v="103.23"/>
    <n v="148.80000000000001"/>
    <n v="119.97000000000001"/>
    <n v="0"/>
    <n v="0.84630000000000005"/>
    <n v="0.39990000000000003"/>
    <n v="0.44640000000000002"/>
    <n v="0.61380000000000001"/>
    <n v="0.61380000000000001"/>
    <n v="0.39990000000000003"/>
    <n v="0.59520000000000006"/>
    <n v="0.74400000000000011"/>
    <n v="0.85560000000000003"/>
    <n v="0.5766"/>
    <n v="0.93"/>
    <n v="0.91139999999999999"/>
    <n v="0.45569999999999999"/>
    <n v="0.35340000000000005"/>
    <n v="0.91139999999999999"/>
    <n v="0.91139999999999999"/>
    <n v="0.41850000000000004"/>
    <n v="12.09"/>
    <n v="40.92"/>
    <n v="2.79"/>
    <n v="0.93"/>
    <n v="23.25"/>
    <n v="14.88"/>
    <n v="0"/>
    <n v="0"/>
    <n v="1.86"/>
    <n v="6.5100000000000007"/>
    <n v="13.020000000000001"/>
    <n v="7.44"/>
    <n v="8.370000000000001"/>
    <n v="45.57"/>
    <n v="0"/>
    <n v="24.18"/>
    <n v="12.09"/>
    <n v="2.79"/>
    <n v="19.53"/>
    <n v="0"/>
    <n v="0"/>
    <n v="12.09"/>
    <n v="8.370000000000001"/>
    <n v="37.200000000000003"/>
    <n v="0.93"/>
    <n v="28.830000000000002"/>
    <n v="17.670000000000002"/>
    <n v="23.25"/>
    <n v="18.600000000000001"/>
    <n v="1.86"/>
    <n v="0"/>
    <n v="0"/>
    <n v="36.270000000000003"/>
    <n v="36.270000000000003"/>
    <n v="49.29"/>
    <n v="1.86"/>
    <n v="10.23"/>
    <n v="0"/>
    <n v="0"/>
    <n v="22.32"/>
    <x v="4"/>
  </r>
  <r>
    <x v="57"/>
    <x v="1"/>
    <x v="25"/>
    <n v="480.81000000000012"/>
    <n v="92.070000000000107"/>
    <n v="115.32000000000001"/>
    <n v="172.05"/>
    <n v="101.37"/>
    <n v="0"/>
    <n v="0.24180000000000001"/>
    <n v="0.50220000000000009"/>
    <n v="0.71610000000000007"/>
    <n v="0.73470000000000002"/>
    <n v="0.72540000000000004"/>
    <n v="0.70680000000000009"/>
    <n v="0.64170000000000005"/>
    <n v="0.36270000000000002"/>
    <n v="0.50220000000000009"/>
    <n v="0.56730000000000003"/>
    <n v="0.61380000000000001"/>
    <n v="0.44640000000000002"/>
    <n v="0.80910000000000004"/>
    <n v="0.5766"/>
    <n v="0.43710000000000004"/>
    <n v="0.65100000000000013"/>
    <n v="0.5766"/>
    <n v="20.46"/>
    <n v="26.040000000000003"/>
    <n v="2.79"/>
    <n v="15.81"/>
    <n v="0"/>
    <n v="36.270000000000003"/>
    <n v="4.6500000000000004"/>
    <n v="7.44"/>
    <n v="1.86"/>
    <n v="0"/>
    <n v="0"/>
    <n v="31.62"/>
    <n v="0"/>
    <n v="13.950000000000001"/>
    <n v="2.79"/>
    <n v="0"/>
    <n v="14.88"/>
    <n v="3.72"/>
    <n v="34.410000000000004"/>
    <n v="0"/>
    <n v="43.71"/>
    <n v="38.130000000000003"/>
    <n v="25.110000000000003"/>
    <n v="0"/>
    <n v="0"/>
    <n v="0"/>
    <n v="34.410000000000004"/>
    <n v="0"/>
    <n v="0"/>
    <n v="30.69"/>
    <n v="0"/>
    <n v="13.950000000000106"/>
    <n v="12.09"/>
    <n v="7.44"/>
    <n v="3.72"/>
    <n v="2.79"/>
    <n v="5.58"/>
    <n v="36.270000000000003"/>
    <n v="9.3000000000000007"/>
    <n v="0.93"/>
    <x v="4"/>
  </r>
  <r>
    <x v="58"/>
    <x v="1"/>
    <x v="26"/>
    <n v="358.05000000000013"/>
    <n v="72.540000000000006"/>
    <n v="102.3"/>
    <n v="131.13000000000011"/>
    <n v="52.08"/>
    <n v="0"/>
    <n v="0.89280000000000004"/>
    <n v="0.53010000000000013"/>
    <n v="0.92070000000000007"/>
    <n v="0.66959999999999997"/>
    <n v="0.8277000000000001"/>
    <n v="0.78120000000000001"/>
    <n v="0.66959999999999997"/>
    <n v="0.55800000000000005"/>
    <n v="0.88350000000000006"/>
    <n v="0.84630000000000005"/>
    <n v="0.93"/>
    <n v="0.52080000000000004"/>
    <n v="0.54869999999999997"/>
    <n v="0.81840000000000002"/>
    <n v="0.79980000000000007"/>
    <n v="0.75330000000000008"/>
    <n v="0.38130000000000003"/>
    <n v="15.81"/>
    <n v="8.370000000000001"/>
    <n v="4.6500000000000004"/>
    <n v="18.600000000000001"/>
    <n v="17.670000000000002"/>
    <n v="2.79"/>
    <n v="6.5100000000000007"/>
    <n v="18.600000000000001"/>
    <n v="3.72"/>
    <n v="5.58"/>
    <n v="25.110000000000003"/>
    <n v="24.18"/>
    <n v="0"/>
    <n v="0"/>
    <n v="0"/>
    <n v="0"/>
    <n v="4.6500000000000004"/>
    <n v="0"/>
    <n v="18.600000000000001"/>
    <n v="4.6500000000000004"/>
    <n v="11.16"/>
    <n v="17.670000000000002"/>
    <n v="6.5100000000000007"/>
    <n v="12.089999999999987"/>
    <n v="19.53"/>
    <n v="11.160000000000107"/>
    <n v="27.900000000000002"/>
    <n v="0"/>
    <n v="21.39"/>
    <n v="3.72"/>
    <n v="19.53"/>
    <n v="7.44"/>
    <n v="4.6500000000000004"/>
    <n v="0"/>
    <n v="0"/>
    <n v="0"/>
    <n v="12.09"/>
    <n v="0.93"/>
    <n v="27.900000000000002"/>
    <n v="0"/>
    <x v="4"/>
  </r>
  <r>
    <x v="59"/>
    <x v="1"/>
    <x v="27"/>
    <n v="459.42"/>
    <n v="70.680000000000021"/>
    <n v="124.62"/>
    <n v="108.81000000000002"/>
    <n v="155.31"/>
    <n v="0"/>
    <n v="0.25110000000000005"/>
    <n v="0.56730000000000003"/>
    <n v="0.39990000000000003"/>
    <n v="0.77190000000000014"/>
    <n v="0.91139999999999999"/>
    <n v="0.80910000000000004"/>
    <n v="0.29760000000000003"/>
    <n v="0.13020000000000001"/>
    <n v="0.81840000000000002"/>
    <n v="0.59520000000000006"/>
    <n v="0.69750000000000001"/>
    <n v="0.39990000000000003"/>
    <n v="0.84630000000000005"/>
    <n v="0.79049999999999998"/>
    <n v="0.68820000000000003"/>
    <n v="0.49290000000000006"/>
    <n v="0.41850000000000004"/>
    <n v="0.93"/>
    <n v="0"/>
    <n v="18.600000000000001"/>
    <n v="20.46"/>
    <n v="32.550000000000004"/>
    <n v="13.020000000000001"/>
    <n v="9.3000000000000007"/>
    <n v="25.110000000000003"/>
    <n v="0"/>
    <n v="4.6500000000000004"/>
    <n v="37.200000000000003"/>
    <n v="0"/>
    <n v="36.270000000000003"/>
    <n v="17.670000000000002"/>
    <n v="43.71"/>
    <n v="3.72"/>
    <n v="30.69"/>
    <n v="0"/>
    <n v="3.72"/>
    <n v="19.53"/>
    <n v="32.550000000000004"/>
    <n v="11.16"/>
    <n v="17.670000000000002"/>
    <n v="3.72"/>
    <n v="0"/>
    <n v="0"/>
    <n v="0"/>
    <n v="0"/>
    <n v="13.950000000000001"/>
    <n v="29.76"/>
    <n v="0"/>
    <n v="0"/>
    <n v="0"/>
    <n v="16.740000000000002"/>
    <n v="13.950000000000001"/>
    <n v="33.480000000000004"/>
    <n v="3.72"/>
    <n v="0"/>
    <n v="2.79"/>
    <n v="0"/>
    <x v="4"/>
  </r>
  <r>
    <x v="31"/>
    <x v="2"/>
    <x v="3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2"/>
    <x v="3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2"/>
    <x v="3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60"/>
    <x v="2"/>
    <x v="0"/>
    <n v="346.89000000000004"/>
    <n v="115.32000000000002"/>
    <n v="73.47"/>
    <n v="77.190000000000012"/>
    <n v="80.910000000000011"/>
    <n v="0"/>
    <n v="0.36270000000000002"/>
    <n v="0.47430000000000005"/>
    <n v="0.66959999999999997"/>
    <n v="0.88350000000000006"/>
    <n v="0.89280000000000004"/>
    <n v="0.68820000000000003"/>
    <n v="0.5766"/>
    <n v="0.91139999999999999"/>
    <n v="0.45569999999999999"/>
    <n v="0.41850000000000004"/>
    <n v="0.60450000000000004"/>
    <n v="0.91139999999999999"/>
    <n v="0.54869999999999997"/>
    <n v="0.65100000000000013"/>
    <n v="0.37200000000000005"/>
    <n v="0.91139999999999999"/>
    <n v="0.35340000000000005"/>
    <n v="9.3000000000000007"/>
    <n v="0"/>
    <n v="9.3000000000000007"/>
    <n v="0"/>
    <n v="0"/>
    <n v="42.78"/>
    <n v="0"/>
    <n v="12.09"/>
    <n v="0"/>
    <n v="0"/>
    <n v="12.09"/>
    <n v="10.23"/>
    <n v="0"/>
    <n v="18.600000000000001"/>
    <n v="12.09"/>
    <n v="14.88"/>
    <n v="13.020000000000001"/>
    <n v="4.6500000000000004"/>
    <n v="7.44"/>
    <n v="0"/>
    <n v="6.5100000000000007"/>
    <n v="0.93"/>
    <n v="8.370000000000001"/>
    <n v="5.58"/>
    <n v="14.88"/>
    <n v="0"/>
    <n v="25.110000000000003"/>
    <n v="0"/>
    <n v="3.72"/>
    <n v="12.09"/>
    <n v="0"/>
    <n v="0.93"/>
    <n v="6.5100000000000007"/>
    <n v="23.25"/>
    <n v="2.79"/>
    <n v="0"/>
    <n v="13.020000000000001"/>
    <n v="40.92"/>
    <n v="27.900000000000002"/>
    <n v="0"/>
    <x v="4"/>
  </r>
  <r>
    <x v="61"/>
    <x v="2"/>
    <x v="1"/>
    <n v="411.99000000000007"/>
    <n v="154.38"/>
    <n v="90.210000000000008"/>
    <n v="86.490000000000023"/>
    <n v="80.910000000000025"/>
    <n v="0"/>
    <n v="0.18600000000000003"/>
    <n v="0.68820000000000003"/>
    <n v="0.75330000000000008"/>
    <n v="0.63240000000000007"/>
    <n v="0.79980000000000007"/>
    <n v="0.59520000000000006"/>
    <n v="0.59520000000000006"/>
    <n v="0.93"/>
    <n v="0.63240000000000007"/>
    <n v="0.51150000000000007"/>
    <n v="0.88350000000000006"/>
    <n v="0.37200000000000005"/>
    <n v="0.88350000000000006"/>
    <n v="0.91139999999999999"/>
    <n v="0.83700000000000008"/>
    <n v="0.93"/>
    <n v="0.8277000000000001"/>
    <n v="0"/>
    <n v="0"/>
    <n v="0"/>
    <n v="9.3000000000000007"/>
    <n v="3.72"/>
    <n v="27.900000000000002"/>
    <n v="0"/>
    <n v="13.950000000000001"/>
    <n v="35.340000000000003"/>
    <n v="0"/>
    <n v="30.69"/>
    <n v="19.53"/>
    <n v="0"/>
    <n v="0"/>
    <n v="0.93"/>
    <n v="13.950000000000001"/>
    <n v="9.3000000000000007"/>
    <n v="20.46"/>
    <n v="16.740000000000002"/>
    <n v="0"/>
    <n v="0"/>
    <n v="16.740000000000002"/>
    <n v="18.600000000000001"/>
    <n v="0"/>
    <n v="13.950000000000001"/>
    <n v="0"/>
    <n v="26.040000000000003"/>
    <n v="4.6500000000000004"/>
    <n v="5.58"/>
    <n v="0.93"/>
    <n v="14.88"/>
    <n v="14.88"/>
    <n v="24.18"/>
    <n v="0"/>
    <n v="18.600000000000001"/>
    <n v="31.62"/>
    <n v="2.79"/>
    <n v="17.670000000000002"/>
    <n v="18.600000000000001"/>
    <n v="11.16"/>
    <x v="4"/>
  </r>
  <r>
    <x v="62"/>
    <x v="2"/>
    <x v="2"/>
    <n v="482.67000000000007"/>
    <n v="109.74000000000001"/>
    <n v="191.58"/>
    <n v="114.39"/>
    <n v="66.960000000000008"/>
    <n v="0"/>
    <n v="0.26040000000000002"/>
    <n v="0.54869999999999997"/>
    <n v="0.53939999999999999"/>
    <n v="0.35340000000000005"/>
    <n v="0.86490000000000011"/>
    <n v="0.69750000000000001"/>
    <n v="0.72540000000000004"/>
    <n v="0.6603"/>
    <n v="0.63240000000000007"/>
    <n v="0.51150000000000007"/>
    <n v="0.58590000000000009"/>
    <n v="0.89280000000000004"/>
    <n v="0.86490000000000011"/>
    <n v="0.41850000000000004"/>
    <n v="0.63240000000000007"/>
    <n v="0.2883"/>
    <n v="0.92070000000000007"/>
    <n v="23.25"/>
    <n v="18.600000000000001"/>
    <n v="42.78"/>
    <n v="20.46"/>
    <n v="19.53"/>
    <n v="0"/>
    <n v="18.600000000000001"/>
    <n v="12.09"/>
    <n v="31.62"/>
    <n v="4.6500000000000004"/>
    <n v="26.970000000000002"/>
    <n v="18.600000000000001"/>
    <n v="3.72"/>
    <n v="1.86"/>
    <n v="13.020000000000001"/>
    <n v="25.110000000000003"/>
    <n v="0"/>
    <n v="0"/>
    <n v="4.6500000000000004"/>
    <n v="0"/>
    <n v="0"/>
    <n v="0"/>
    <n v="33.480000000000004"/>
    <n v="39.99"/>
    <n v="9.3000000000000007"/>
    <n v="0"/>
    <n v="17.670000000000002"/>
    <n v="6.5100000000000007"/>
    <n v="0"/>
    <n v="7.44"/>
    <n v="0"/>
    <n v="7.44"/>
    <n v="12.09"/>
    <n v="8.370000000000001"/>
    <n v="18.600000000000001"/>
    <n v="0"/>
    <n v="13.020000000000001"/>
    <n v="36.270000000000003"/>
    <n v="0.93"/>
    <n v="13.020000000000001"/>
    <x v="4"/>
  </r>
  <r>
    <x v="63"/>
    <x v="2"/>
    <x v="3"/>
    <n v="464.07000000000005"/>
    <n v="69.75"/>
    <n v="151.59000000000003"/>
    <n v="122.76000000000002"/>
    <n v="119.97000000000001"/>
    <n v="0"/>
    <n v="0.63240000000000007"/>
    <n v="0.53010000000000013"/>
    <n v="0.65100000000000013"/>
    <n v="0.58590000000000009"/>
    <n v="0.83700000000000008"/>
    <n v="0.64170000000000005"/>
    <n v="0.51150000000000007"/>
    <n v="0.70680000000000009"/>
    <n v="0.86490000000000011"/>
    <n v="0.90210000000000001"/>
    <n v="0.66959999999999997"/>
    <n v="0.37200000000000005"/>
    <n v="0.44640000000000002"/>
    <n v="0.93"/>
    <n v="0.27900000000000003"/>
    <n v="0.52080000000000004"/>
    <n v="0.27900000000000003"/>
    <n v="11.16"/>
    <n v="11.16"/>
    <n v="0"/>
    <n v="0"/>
    <n v="0"/>
    <n v="35.340000000000003"/>
    <n v="9.3000000000000007"/>
    <n v="36.270000000000003"/>
    <n v="48.36"/>
    <n v="0"/>
    <n v="2.79"/>
    <n v="15.81"/>
    <n v="19.53"/>
    <n v="0"/>
    <n v="5.58"/>
    <n v="7.44"/>
    <n v="21.39"/>
    <n v="17.670000000000002"/>
    <n v="27.900000000000002"/>
    <n v="4.6500000000000004"/>
    <n v="20.46"/>
    <n v="14.88"/>
    <n v="52.080000000000005"/>
    <n v="2.79"/>
    <n v="1.86"/>
    <n v="0"/>
    <n v="10.23"/>
    <n v="0"/>
    <n v="0"/>
    <n v="20.46"/>
    <n v="0"/>
    <n v="4.6500000000000004"/>
    <n v="12.09"/>
    <n v="19.53"/>
    <n v="0"/>
    <n v="10.23"/>
    <n v="22.32"/>
    <n v="0"/>
    <n v="0.93"/>
    <n v="0"/>
    <x v="4"/>
  </r>
  <r>
    <x v="64"/>
    <x v="2"/>
    <x v="4"/>
    <n v="409.20000000000005"/>
    <n v="78.12"/>
    <n v="150.66"/>
    <n v="107.88000000000001"/>
    <n v="72.540000000000006"/>
    <n v="0"/>
    <n v="0.2883"/>
    <n v="0.69750000000000001"/>
    <n v="0.6603"/>
    <n v="0.70680000000000009"/>
    <n v="0.67890000000000006"/>
    <n v="0.55800000000000005"/>
    <n v="0.65100000000000013"/>
    <n v="0.26040000000000002"/>
    <n v="0.67890000000000006"/>
    <n v="0.5766"/>
    <n v="0.73470000000000002"/>
    <n v="0.51150000000000007"/>
    <n v="0.67890000000000006"/>
    <n v="0.80910000000000004"/>
    <n v="0.2697"/>
    <n v="0.86490000000000011"/>
    <n v="0.89280000000000004"/>
    <n v="22.32"/>
    <n v="13.950000000000001"/>
    <n v="0"/>
    <n v="31.62"/>
    <n v="9.3000000000000007"/>
    <n v="6.5100000000000007"/>
    <n v="25.110000000000003"/>
    <n v="12.09"/>
    <n v="22.32"/>
    <n v="7.44"/>
    <n v="5.58"/>
    <n v="0.93"/>
    <n v="33.480000000000004"/>
    <n v="9.3000000000000007"/>
    <n v="5.58"/>
    <n v="12.09"/>
    <n v="11.16"/>
    <n v="0"/>
    <n v="0"/>
    <n v="0"/>
    <n v="34.410000000000004"/>
    <n v="11.16"/>
    <n v="0"/>
    <n v="28.830000000000002"/>
    <n v="5.58"/>
    <n v="0"/>
    <n v="19.53"/>
    <n v="0"/>
    <n v="2.79"/>
    <n v="5.58"/>
    <n v="0"/>
    <n v="0"/>
    <n v="0"/>
    <n v="12.09"/>
    <n v="23.25"/>
    <n v="0"/>
    <n v="31.62"/>
    <n v="11.16"/>
    <n v="0"/>
    <n v="0"/>
    <x v="4"/>
  </r>
  <r>
    <x v="65"/>
    <x v="2"/>
    <x v="5"/>
    <n v="571.0200000000001"/>
    <n v="149.73000000000002"/>
    <n v="172.05"/>
    <n v="112.53000000000002"/>
    <n v="136.71"/>
    <n v="0"/>
    <n v="0.87420000000000009"/>
    <n v="0.5766"/>
    <n v="0.56730000000000003"/>
    <n v="0.76260000000000006"/>
    <n v="0.55800000000000005"/>
    <n v="0.74400000000000011"/>
    <n v="0.65100000000000013"/>
    <n v="0.8277000000000001"/>
    <n v="0.25110000000000005"/>
    <n v="0.63240000000000007"/>
    <n v="0.73470000000000002"/>
    <n v="0.83700000000000008"/>
    <n v="0.85560000000000003"/>
    <n v="0.69750000000000001"/>
    <n v="0.79980000000000007"/>
    <n v="0.35340000000000005"/>
    <n v="0.46500000000000002"/>
    <n v="13.020000000000001"/>
    <n v="40.92"/>
    <n v="7.44"/>
    <n v="0"/>
    <n v="23.25"/>
    <n v="30.69"/>
    <n v="25.110000000000003"/>
    <n v="7.44"/>
    <n v="0.93"/>
    <n v="23.25"/>
    <n v="0"/>
    <n v="19.53"/>
    <n v="7.44"/>
    <n v="10.23"/>
    <n v="27.900000000000002"/>
    <n v="16.740000000000002"/>
    <n v="0"/>
    <n v="19.53"/>
    <n v="35.340000000000003"/>
    <n v="0"/>
    <n v="12.09"/>
    <n v="26.970000000000002"/>
    <n v="5.58"/>
    <n v="0"/>
    <n v="2.79"/>
    <n v="5.58"/>
    <n v="33.480000000000004"/>
    <n v="20.46"/>
    <n v="5.58"/>
    <n v="0"/>
    <n v="0"/>
    <n v="2.79"/>
    <n v="0"/>
    <n v="21.39"/>
    <n v="23.25"/>
    <n v="26.040000000000003"/>
    <n v="35.340000000000003"/>
    <n v="15.81"/>
    <n v="12.09"/>
    <n v="13.020000000000001"/>
    <x v="4"/>
  </r>
  <r>
    <x v="66"/>
    <x v="2"/>
    <x v="6"/>
    <n v="379.44000000000005"/>
    <n v="63.240000000000009"/>
    <n v="100.44000000000001"/>
    <n v="132.99"/>
    <n v="82.77000000000001"/>
    <n v="0"/>
    <n v="0.72540000000000004"/>
    <n v="0.46500000000000002"/>
    <n v="0.92070000000000007"/>
    <n v="0.71610000000000007"/>
    <n v="0.85560000000000003"/>
    <n v="0.8277000000000001"/>
    <n v="0.81840000000000002"/>
    <n v="0.83700000000000008"/>
    <n v="0.91139999999999999"/>
    <n v="0.74400000000000011"/>
    <n v="0.25110000000000005"/>
    <n v="0.43710000000000004"/>
    <n v="0.45569999999999999"/>
    <n v="0.83700000000000008"/>
    <n v="0.93"/>
    <n v="0.85560000000000003"/>
    <n v="0.49290000000000006"/>
    <n v="0"/>
    <n v="17.670000000000002"/>
    <n v="19.53"/>
    <n v="29.76"/>
    <n v="0"/>
    <n v="0"/>
    <n v="7.44"/>
    <n v="3.72"/>
    <n v="19.53"/>
    <n v="2.79"/>
    <n v="26.970000000000002"/>
    <n v="10.23"/>
    <n v="26.970000000000002"/>
    <n v="2.79"/>
    <n v="7.44"/>
    <n v="26.970000000000002"/>
    <n v="0"/>
    <n v="0.93"/>
    <n v="7.44"/>
    <n v="0"/>
    <n v="39.99"/>
    <n v="38.130000000000003"/>
    <n v="1.86"/>
    <n v="0"/>
    <n v="21.39"/>
    <n v="5.58"/>
    <n v="21.39"/>
    <n v="4.6500000000000004"/>
    <n v="0"/>
    <n v="0"/>
    <n v="0"/>
    <n v="7.44"/>
    <n v="0"/>
    <n v="6.5100000000000007"/>
    <n v="0"/>
    <n v="0"/>
    <n v="0"/>
    <n v="19.53"/>
    <n v="29.76"/>
    <n v="0"/>
    <x v="4"/>
  </r>
  <r>
    <x v="67"/>
    <x v="2"/>
    <x v="7"/>
    <n v="465"/>
    <n v="154.38000000000002"/>
    <n v="65.100000000000009"/>
    <n v="94.860000000000014"/>
    <n v="150.66"/>
    <n v="1"/>
    <n v="0.35340000000000005"/>
    <n v="0.53939999999999999"/>
    <n v="0.74400000000000011"/>
    <n v="0.76260000000000006"/>
    <n v="0.91139999999999999"/>
    <n v="0.6603"/>
    <n v="0.6231000000000001"/>
    <n v="0.74400000000000011"/>
    <n v="0.91139999999999999"/>
    <n v="0.69750000000000001"/>
    <n v="0.84630000000000005"/>
    <n v="0.51150000000000007"/>
    <n v="0.33479999999999999"/>
    <n v="0.91139999999999999"/>
    <n v="0.91139999999999999"/>
    <n v="0.39990000000000003"/>
    <n v="0.13950000000000001"/>
    <n v="26.970000000000002"/>
    <n v="0"/>
    <n v="0"/>
    <n v="0"/>
    <n v="15.81"/>
    <n v="9.3000000000000007"/>
    <n v="0"/>
    <n v="8.370000000000001"/>
    <n v="4.6500000000000004"/>
    <n v="0"/>
    <n v="1.86"/>
    <n v="0"/>
    <n v="40.92"/>
    <n v="21.39"/>
    <n v="0"/>
    <n v="1.86"/>
    <n v="26.970000000000002"/>
    <n v="23.25"/>
    <n v="27.900000000000002"/>
    <n v="8.370000000000001"/>
    <n v="0"/>
    <n v="13.950000000000001"/>
    <n v="4.6500000000000004"/>
    <n v="14.88"/>
    <n v="29.76"/>
    <n v="0"/>
    <n v="0"/>
    <n v="9.3000000000000007"/>
    <n v="2.79"/>
    <n v="19.53"/>
    <n v="27.900000000000002"/>
    <n v="0"/>
    <n v="16.740000000000002"/>
    <n v="2.79"/>
    <n v="20.46"/>
    <n v="15.81"/>
    <n v="19.53"/>
    <n v="21.39"/>
    <n v="17.670000000000002"/>
    <n v="12.09"/>
    <x v="4"/>
  </r>
  <r>
    <x v="68"/>
    <x v="2"/>
    <x v="8"/>
    <n v="416.64000000000004"/>
    <n v="124.62000000000002"/>
    <n v="79.98"/>
    <n v="94.860000000000014"/>
    <n v="117.17999999999999"/>
    <n v="0"/>
    <n v="0.84630000000000005"/>
    <n v="0.73470000000000002"/>
    <n v="0.71610000000000007"/>
    <n v="0.79980000000000007"/>
    <n v="0.91139999999999999"/>
    <n v="0.16739999999999999"/>
    <n v="0.6231000000000001"/>
    <n v="0.69750000000000001"/>
    <n v="0.46500000000000002"/>
    <n v="0.59520000000000006"/>
    <n v="0.72540000000000004"/>
    <n v="0.83700000000000008"/>
    <n v="0.79980000000000007"/>
    <n v="0.90210000000000001"/>
    <n v="0.65100000000000013"/>
    <n v="0.55800000000000005"/>
    <n v="0.92070000000000007"/>
    <n v="2.79"/>
    <n v="0"/>
    <n v="11.16"/>
    <n v="26.970000000000002"/>
    <n v="0"/>
    <n v="0"/>
    <n v="0"/>
    <n v="10.23"/>
    <n v="0"/>
    <n v="28.830000000000002"/>
    <n v="13.950000000000001"/>
    <n v="7.44"/>
    <n v="20.46"/>
    <n v="26.970000000000002"/>
    <n v="11.16"/>
    <n v="3.72"/>
    <n v="17.670000000000002"/>
    <n v="7.44"/>
    <n v="7.44"/>
    <n v="14.88"/>
    <n v="26.970000000000002"/>
    <n v="37.200000000000003"/>
    <n v="0"/>
    <n v="0"/>
    <n v="12.09"/>
    <n v="4.6500000000000004"/>
    <n v="0"/>
    <n v="2.79"/>
    <n v="0"/>
    <n v="11.16"/>
    <n v="9.3000000000000007"/>
    <n v="2.79"/>
    <n v="22.32"/>
    <n v="26.970000000000002"/>
    <n v="0"/>
    <n v="14.88"/>
    <n v="0.93"/>
    <n v="27.900000000000002"/>
    <n v="6.5100000000000007"/>
    <n v="13.020000000000014"/>
    <x v="4"/>
  </r>
  <r>
    <x v="69"/>
    <x v="2"/>
    <x v="9"/>
    <n v="493.83000000000004"/>
    <n v="132.99"/>
    <n v="153.45000000000002"/>
    <n v="167.4"/>
    <n v="39.99"/>
    <n v="0"/>
    <n v="0.84630000000000005"/>
    <n v="0.55800000000000005"/>
    <n v="0.74400000000000011"/>
    <n v="0.74400000000000011"/>
    <n v="0.87420000000000009"/>
    <n v="0.67890000000000006"/>
    <n v="0.8277000000000001"/>
    <n v="0.63240000000000007"/>
    <n v="0.63240000000000007"/>
    <n v="0.61380000000000001"/>
    <n v="0.93"/>
    <n v="0.80910000000000004"/>
    <n v="0.91139999999999999"/>
    <n v="0.32550000000000007"/>
    <n v="0.86490000000000011"/>
    <n v="0.8277000000000001"/>
    <n v="0.79049999999999998"/>
    <n v="47.43"/>
    <n v="12.09"/>
    <n v="22.32"/>
    <n v="37.200000000000003"/>
    <n v="0"/>
    <n v="0"/>
    <n v="11.16"/>
    <n v="0"/>
    <n v="9.3000000000000007"/>
    <n v="13.950000000000001"/>
    <n v="24.18"/>
    <n v="12.09"/>
    <n v="0"/>
    <n v="0"/>
    <n v="12.09"/>
    <n v="13.950000000000001"/>
    <n v="0"/>
    <n v="1.86"/>
    <n v="0"/>
    <n v="0"/>
    <n v="0"/>
    <n v="0.93"/>
    <n v="37.200000000000003"/>
    <n v="26.040000000000003"/>
    <n v="38.130000000000003"/>
    <n v="8.370000000000001"/>
    <n v="1.86"/>
    <n v="14.88"/>
    <n v="33.480000000000004"/>
    <n v="6.5100000000000007"/>
    <n v="13.950000000000001"/>
    <n v="20.46"/>
    <n v="13.950000000000001"/>
    <n v="5.58"/>
    <n v="19.53"/>
    <n v="11.16"/>
    <n v="8.370000000000001"/>
    <n v="9.3000000000000007"/>
    <n v="29.76"/>
    <n v="0.93"/>
    <x v="4"/>
  </r>
  <r>
    <x v="70"/>
    <x v="2"/>
    <x v="10"/>
    <n v="481.74"/>
    <n v="126.47999999999999"/>
    <n v="93.93"/>
    <n v="121.83000000000001"/>
    <n v="139.50000000000003"/>
    <n v="0"/>
    <n v="0.34410000000000002"/>
    <n v="0.2697"/>
    <n v="0.68820000000000003"/>
    <n v="0.88350000000000006"/>
    <n v="0.88350000000000006"/>
    <n v="0.6603"/>
    <n v="0.74400000000000011"/>
    <n v="0.69750000000000001"/>
    <n v="0.80910000000000004"/>
    <n v="0.85560000000000003"/>
    <n v="0.72540000000000004"/>
    <n v="0.79980000000000007"/>
    <n v="0.91139999999999999"/>
    <n v="0.85560000000000003"/>
    <n v="0.39990000000000003"/>
    <n v="0.47430000000000005"/>
    <n v="0.77190000000000014"/>
    <n v="13.020000000000001"/>
    <n v="0"/>
    <n v="14.88"/>
    <n v="11.16"/>
    <n v="0"/>
    <n v="12.09"/>
    <n v="0"/>
    <n v="33.480000000000004"/>
    <n v="0"/>
    <n v="9.3000000000000007"/>
    <n v="28.830000000000002"/>
    <n v="17.670000000000002"/>
    <n v="14.88"/>
    <n v="4.6500000000000004"/>
    <n v="14.88"/>
    <n v="4.6500000000000004"/>
    <n v="0"/>
    <n v="33.480000000000004"/>
    <n v="36.270000000000003"/>
    <n v="13.020000000000001"/>
    <n v="11.16"/>
    <n v="0"/>
    <n v="12.09"/>
    <n v="16.740000000000002"/>
    <n v="0"/>
    <n v="0"/>
    <n v="20.46"/>
    <n v="10.23"/>
    <n v="28.830000000000002"/>
    <n v="22.32"/>
    <n v="26.040000000000003"/>
    <n v="0"/>
    <n v="0"/>
    <n v="9.3000000000000007"/>
    <n v="1.86"/>
    <n v="37.200000000000003"/>
    <n v="7.44"/>
    <n v="13.020000000000001"/>
    <n v="11.16"/>
    <n v="20.46"/>
    <x v="4"/>
  </r>
  <r>
    <x v="71"/>
    <x v="2"/>
    <x v="11"/>
    <n v="405.47999999999996"/>
    <n v="68.820000000000007"/>
    <n v="114.39"/>
    <n v="123.69"/>
    <n v="98.58"/>
    <n v="0"/>
    <n v="0.44640000000000002"/>
    <n v="0.92070000000000007"/>
    <n v="0.73470000000000002"/>
    <n v="0.72540000000000004"/>
    <n v="0.88349999999999995"/>
    <n v="0.71610000000000007"/>
    <n v="0.60450000000000004"/>
    <n v="0.61380000000000001"/>
    <n v="0.71610000000000007"/>
    <n v="0.86490000000000011"/>
    <n v="0.72540000000000004"/>
    <n v="0.89280000000000004"/>
    <n v="0.79049999999999998"/>
    <n v="0.2697"/>
    <n v="0.80910000000000004"/>
    <n v="0.80910000000000004"/>
    <n v="0.79980000000000007"/>
    <n v="0.93"/>
    <n v="16.740000000000002"/>
    <n v="13.950000000000001"/>
    <n v="24.18"/>
    <n v="27.900000000000002"/>
    <n v="13.020000000000001"/>
    <n v="0"/>
    <n v="7.44"/>
    <n v="0"/>
    <n v="10.23"/>
    <n v="9.3000000000000007"/>
    <n v="0"/>
    <n v="16.740000000000002"/>
    <n v="3.72"/>
    <n v="25.110000000000003"/>
    <n v="0"/>
    <n v="0.93"/>
    <n v="0"/>
    <n v="42.78"/>
    <n v="9.3000000000000007"/>
    <n v="5.58"/>
    <n v="39.06"/>
    <n v="0"/>
    <n v="16.740000000000002"/>
    <n v="0"/>
    <n v="29.76"/>
    <n v="23.25"/>
    <n v="7.44"/>
    <n v="1.86"/>
    <n v="0"/>
    <n v="8.370000000000001"/>
    <n v="9.3000000000000007"/>
    <n v="0"/>
    <n v="0"/>
    <n v="22.32"/>
    <n v="13.950000000000001"/>
    <n v="0"/>
    <n v="14.88"/>
    <n v="0"/>
    <n v="0"/>
    <x v="4"/>
  </r>
  <r>
    <x v="72"/>
    <x v="2"/>
    <x v="12"/>
    <n v="496.62000000000006"/>
    <n v="177.63"/>
    <n v="106.95000000000003"/>
    <n v="92.070000000000007"/>
    <n v="119.97000000000003"/>
    <n v="0"/>
    <n v="0.42780000000000001"/>
    <n v="0.61380000000000001"/>
    <n v="0.69750000000000001"/>
    <n v="0.78120000000000001"/>
    <n v="0.90210000000000001"/>
    <n v="0.89280000000000004"/>
    <n v="0.79049999999999998"/>
    <n v="0.68820000000000003"/>
    <n v="0.61380000000000001"/>
    <n v="0.66959999999999997"/>
    <n v="0.64170000000000005"/>
    <n v="0.85560000000000003"/>
    <n v="0.80910000000000004"/>
    <n v="0.30690000000000001"/>
    <n v="0.92070000000000007"/>
    <n v="0.92070000000000007"/>
    <n v="0.40920000000000001"/>
    <n v="0"/>
    <n v="39.06"/>
    <n v="0.93"/>
    <n v="9.3000000000000007"/>
    <n v="10.23"/>
    <n v="11.16"/>
    <n v="6.5100000000000007"/>
    <n v="22.32"/>
    <n v="0.93"/>
    <n v="6.5100000000000007"/>
    <n v="0.93"/>
    <n v="26.970000000000002"/>
    <n v="4.6500000000000004"/>
    <n v="12.09"/>
    <n v="0"/>
    <n v="26.040000000000003"/>
    <n v="13.950000000000001"/>
    <n v="0"/>
    <n v="13.950000000000001"/>
    <n v="22.32"/>
    <n v="6.5100000000000007"/>
    <n v="28.830000000000002"/>
    <n v="6.5100000000000007"/>
    <n v="14.88"/>
    <n v="2.79"/>
    <n v="1.86"/>
    <n v="0"/>
    <n v="9.3000000000000007"/>
    <n v="1.86"/>
    <n v="19.53"/>
    <n v="17.670000000000002"/>
    <n v="10.23"/>
    <n v="24.18"/>
    <n v="5.58"/>
    <n v="5.58"/>
    <n v="23.25"/>
    <n v="36.270000000000003"/>
    <n v="3.72"/>
    <n v="17.670000000000002"/>
    <n v="33.480000000000004"/>
    <x v="4"/>
  </r>
  <r>
    <x v="73"/>
    <x v="2"/>
    <x v="13"/>
    <n v="421.29000000000013"/>
    <n v="98.58"/>
    <n v="120.9"/>
    <n v="114.3900000000001"/>
    <n v="87.420000000000016"/>
    <n v="0"/>
    <n v="0.42780000000000001"/>
    <n v="0.83700000000000008"/>
    <n v="0.6231000000000001"/>
    <n v="0.89280000000000004"/>
    <n v="0.85560000000000003"/>
    <n v="0.85560000000000003"/>
    <n v="0.5766"/>
    <n v="0.60450000000000004"/>
    <n v="0.85560000000000003"/>
    <n v="0.93"/>
    <n v="0.66959999999999997"/>
    <n v="0.63240000000000007"/>
    <n v="0.69750000000000001"/>
    <n v="0.86490000000000011"/>
    <n v="0.35340000000000005"/>
    <n v="0.93"/>
    <n v="0.6231000000000001"/>
    <n v="26.040000000000003"/>
    <n v="30.69"/>
    <n v="0.93"/>
    <n v="19.53"/>
    <n v="8.370000000000001"/>
    <n v="0"/>
    <n v="5.58"/>
    <n v="1.86"/>
    <n v="7.44"/>
    <n v="20.46"/>
    <n v="3.72"/>
    <n v="29.76"/>
    <n v="17.670000000000002"/>
    <n v="0"/>
    <n v="0.93"/>
    <n v="0"/>
    <n v="0"/>
    <n v="0"/>
    <n v="38.130000000000003"/>
    <n v="0.93"/>
    <n v="2.79"/>
    <n v="0"/>
    <n v="3.72"/>
    <n v="0"/>
    <n v="8.370000000000001"/>
    <n v="38.130000000000003"/>
    <n v="0"/>
    <n v="15.810000000000107"/>
    <n v="45.57"/>
    <n v="0"/>
    <n v="0"/>
    <n v="0"/>
    <n v="8.370000000000001"/>
    <n v="6.5100000000000007"/>
    <n v="15.81"/>
    <n v="4.6500000000000004"/>
    <n v="6.5100000000000007"/>
    <n v="7.44"/>
    <n v="19.53"/>
    <n v="29.76"/>
    <x v="4"/>
  </r>
  <r>
    <x v="74"/>
    <x v="2"/>
    <x v="14"/>
    <n v="408.27"/>
    <n v="44.64"/>
    <n v="169.26"/>
    <n v="91.14"/>
    <n v="103.23000000000002"/>
    <n v="0"/>
    <n v="0.54869999999999997"/>
    <n v="0.77190000000000014"/>
    <n v="0.68820000000000003"/>
    <n v="0.88350000000000006"/>
    <n v="0.77190000000000014"/>
    <n v="0.53010000000000013"/>
    <n v="0.58590000000000009"/>
    <n v="0.54869999999999997"/>
    <n v="0.79980000000000007"/>
    <n v="0.59520000000000006"/>
    <n v="0.42780000000000001"/>
    <n v="0.74400000000000011"/>
    <n v="0.6231000000000001"/>
    <n v="0.79980000000000007"/>
    <n v="0.89280000000000004"/>
    <n v="0.55800000000000005"/>
    <n v="0.39990000000000003"/>
    <n v="39.06"/>
    <n v="0"/>
    <n v="23.25"/>
    <n v="52.080000000000005"/>
    <n v="0"/>
    <n v="0"/>
    <n v="14.88"/>
    <n v="13.950000000000001"/>
    <n v="26.040000000000003"/>
    <n v="0"/>
    <n v="46.5"/>
    <n v="17.670000000000002"/>
    <n v="0"/>
    <n v="18.600000000000001"/>
    <n v="2.79"/>
    <n v="3.72"/>
    <n v="8.370000000000001"/>
    <n v="0"/>
    <n v="52.080000000000005"/>
    <n v="0"/>
    <n v="0.93"/>
    <n v="2.79"/>
    <n v="13.020000000000001"/>
    <n v="2.79"/>
    <n v="38.130000000000003"/>
    <n v="0"/>
    <n v="19.53"/>
    <n v="13.020000000000001"/>
    <n v="0.93"/>
    <n v="0"/>
    <n v="0"/>
    <n v="0"/>
    <n v="13.950000000000001"/>
    <n v="3.72"/>
    <n v="15.81"/>
    <n v="0"/>
    <n v="4.6500000000000004"/>
    <n v="0"/>
    <n v="0"/>
    <n v="6.5100000000000007"/>
    <x v="4"/>
  </r>
  <r>
    <x v="75"/>
    <x v="2"/>
    <x v="15"/>
    <n v="442.68"/>
    <n v="113.46000000000001"/>
    <n v="142.29"/>
    <n v="68.820000000000007"/>
    <n v="118.11"/>
    <n v="0"/>
    <n v="0.18600000000000003"/>
    <n v="0.53939999999999999"/>
    <n v="0.34410000000000002"/>
    <n v="0.76260000000000006"/>
    <n v="0.85560000000000003"/>
    <n v="0.78120000000000001"/>
    <n v="0.64170000000000005"/>
    <n v="0.72540000000000004"/>
    <n v="0.86490000000000011"/>
    <n v="0.71610000000000007"/>
    <n v="0.68820000000000003"/>
    <n v="0.37200000000000005"/>
    <n v="0.91139999999999999"/>
    <n v="0.86490000000000011"/>
    <n v="0.92070000000000007"/>
    <n v="0.8277000000000001"/>
    <n v="0.34410000000000002"/>
    <n v="13.950000000000001"/>
    <n v="0"/>
    <n v="29.76"/>
    <n v="0"/>
    <n v="1.86"/>
    <n v="43.71"/>
    <n v="30.69"/>
    <n v="13.950000000000001"/>
    <n v="0"/>
    <n v="8.370000000000001"/>
    <n v="0.93"/>
    <n v="9.3000000000000007"/>
    <n v="8.370000000000001"/>
    <n v="13.950000000000001"/>
    <n v="0"/>
    <n v="39.06"/>
    <n v="9.3000000000000007"/>
    <n v="24.18"/>
    <n v="0"/>
    <n v="13.950000000000001"/>
    <n v="13.020000000000001"/>
    <n v="39.06"/>
    <n v="0"/>
    <n v="6.5100000000000007"/>
    <n v="0"/>
    <n v="0"/>
    <n v="0"/>
    <n v="4.6500000000000004"/>
    <n v="0"/>
    <n v="5.58"/>
    <n v="13.020000000000001"/>
    <n v="0"/>
    <n v="22.32"/>
    <n v="0"/>
    <n v="25.110000000000003"/>
    <n v="0.93"/>
    <n v="7.44"/>
    <n v="16.740000000000002"/>
    <n v="0"/>
    <n v="27.900000000000002"/>
    <x v="4"/>
  </r>
  <r>
    <x v="76"/>
    <x v="2"/>
    <x v="16"/>
    <n v="318.06000000000012"/>
    <n v="76.260000000000119"/>
    <n v="132.06"/>
    <n v="68.820000000000007"/>
    <n v="40.92"/>
    <n v="1"/>
    <n v="0.22320000000000001"/>
    <n v="0.18600000000000003"/>
    <n v="0.84630000000000005"/>
    <n v="0.58590000000000009"/>
    <n v="0.53010000000000013"/>
    <n v="0.66959999999999997"/>
    <n v="0.58590000000000009"/>
    <n v="0.52080000000000004"/>
    <n v="0.60450000000000004"/>
    <n v="0.85560000000000003"/>
    <n v="0.55800000000000005"/>
    <n v="0.54869999999999997"/>
    <n v="0.79049999999999998"/>
    <n v="0.83700000000000008"/>
    <n v="0.86490000000000011"/>
    <n v="0.53939999999999999"/>
    <n v="0.88350000000000006"/>
    <n v="20.46"/>
    <n v="8.370000000000001"/>
    <n v="0"/>
    <n v="25.110000000000003"/>
    <n v="6.5100000000000007"/>
    <n v="11.16"/>
    <n v="31.62"/>
    <n v="7.44"/>
    <n v="0"/>
    <n v="21.39"/>
    <n v="20.46"/>
    <n v="0"/>
    <n v="20.46"/>
    <n v="0"/>
    <n v="0"/>
    <n v="0.93"/>
    <n v="0.93"/>
    <n v="3.72"/>
    <n v="0"/>
    <n v="14.88"/>
    <n v="17.670000000000002"/>
    <n v="6.5100000000000007"/>
    <n v="0"/>
    <n v="0"/>
    <n v="0"/>
    <n v="0"/>
    <n v="1.86"/>
    <n v="26.040000000000003"/>
    <n v="16.740000000000002"/>
    <n v="0"/>
    <n v="36.270000000000003"/>
    <n v="0"/>
    <n v="0"/>
    <n v="3.72"/>
    <n v="13.950000000000001"/>
    <n v="9.3000000000000007"/>
    <n v="4.6500000000000004"/>
    <n v="0"/>
    <n v="5.58"/>
    <n v="2.7900000000001057"/>
    <x v="4"/>
  </r>
  <r>
    <x v="77"/>
    <x v="2"/>
    <x v="17"/>
    <n v="538.47"/>
    <n v="128.34"/>
    <n v="94.860000000000014"/>
    <n v="148.80000000000001"/>
    <n v="166.47000000000003"/>
    <n v="0"/>
    <n v="0.86490000000000011"/>
    <n v="0.64170000000000005"/>
    <n v="0.46500000000000002"/>
    <n v="0.90210000000000001"/>
    <n v="0.66959999999999997"/>
    <n v="0.3906"/>
    <n v="0.65100000000000013"/>
    <n v="0.67890000000000006"/>
    <n v="0.86490000000000011"/>
    <n v="0.61380000000000001"/>
    <n v="0.67890000000000006"/>
    <n v="0.91139999999999999"/>
    <n v="0.90210000000000001"/>
    <n v="0.93"/>
    <n v="0.1023"/>
    <n v="0.59520000000000006"/>
    <n v="0.83700000000000008"/>
    <n v="0"/>
    <n v="12.09"/>
    <n v="20.46"/>
    <n v="27.900000000000002"/>
    <n v="6.5100000000000007"/>
    <n v="23.25"/>
    <n v="0"/>
    <n v="0"/>
    <n v="4.6500000000000004"/>
    <n v="0"/>
    <n v="0"/>
    <n v="5.58"/>
    <n v="11.16"/>
    <n v="34.410000000000004"/>
    <n v="29.76"/>
    <n v="11.16"/>
    <n v="27.900000000000002"/>
    <n v="11.16"/>
    <n v="31.62"/>
    <n v="3.72"/>
    <n v="11.16"/>
    <n v="0"/>
    <n v="1.86"/>
    <n v="0"/>
    <n v="7.44"/>
    <n v="30.69"/>
    <n v="36.270000000000003"/>
    <n v="9.3000000000000007"/>
    <n v="22.32"/>
    <n v="29.76"/>
    <n v="25.110000000000003"/>
    <n v="40.92"/>
    <n v="8.370000000000001"/>
    <n v="14.88"/>
    <n v="9.3000000000000007"/>
    <n v="0"/>
    <n v="0"/>
    <n v="0.93"/>
    <n v="12.09"/>
    <n v="16.740000000000002"/>
    <x v="4"/>
  </r>
  <r>
    <x v="78"/>
    <x v="2"/>
    <x v="18"/>
    <n v="325.50000000000017"/>
    <n v="58.590000000000103"/>
    <n v="130.20000000000002"/>
    <n v="89.28"/>
    <n v="47.43"/>
    <n v="0"/>
    <n v="0.2046"/>
    <n v="0.53939999999999999"/>
    <n v="0.66959999999999997"/>
    <n v="0.81840000000000002"/>
    <n v="0.92070000000000007"/>
    <n v="0.85560000000000003"/>
    <n v="0.53010000000000013"/>
    <n v="0.67890000000000006"/>
    <n v="0.80910000000000004"/>
    <n v="0.69750000000000001"/>
    <n v="0.90210000000000001"/>
    <n v="0.42780000000000001"/>
    <n v="0.84630000000000005"/>
    <n v="0.87420000000000009"/>
    <n v="0.84630000000000005"/>
    <n v="0.47430000000000005"/>
    <n v="0.84630000000000005"/>
    <n v="17.670000000000002"/>
    <n v="2.79"/>
    <n v="16.740000000000002"/>
    <n v="6.5100000000000007"/>
    <n v="7.44"/>
    <n v="9.3000000000000007"/>
    <n v="3.72"/>
    <n v="34.410000000000004"/>
    <n v="31.62"/>
    <n v="0"/>
    <n v="9.3000000000000007"/>
    <n v="3.72"/>
    <n v="15.81"/>
    <n v="20.46"/>
    <n v="0"/>
    <n v="0"/>
    <n v="0"/>
    <n v="1.86"/>
    <n v="3.72"/>
    <n v="1.86"/>
    <n v="9.3000000000000007"/>
    <n v="7.44"/>
    <n v="8.370000000000001"/>
    <n v="3.72"/>
    <n v="0"/>
    <n v="22.32"/>
    <n v="0"/>
    <n v="28.830000000000002"/>
    <n v="9.3000000000000007"/>
    <n v="0"/>
    <n v="11.16"/>
    <n v="0"/>
    <n v="0"/>
    <n v="12.09"/>
    <n v="6.5100000000000007"/>
    <n v="1.86"/>
    <n v="20.46"/>
    <n v="2.79"/>
    <n v="1.86"/>
    <n v="1.8600000000001058"/>
    <x v="4"/>
  </r>
  <r>
    <x v="79"/>
    <x v="2"/>
    <x v="19"/>
    <n v="299.46000000000004"/>
    <n v="90.210000000000008"/>
    <n v="53.010000000000005"/>
    <n v="102.30000000000001"/>
    <n v="53.94"/>
    <n v="0"/>
    <n v="0.46500000000000002"/>
    <n v="0.53010000000000013"/>
    <n v="0.68820000000000003"/>
    <n v="0.85560000000000003"/>
    <n v="0.71610000000000007"/>
    <n v="0.1116"/>
    <n v="0.6603"/>
    <n v="0.6231000000000001"/>
    <n v="0.6603"/>
    <n v="0.5766"/>
    <n v="0.8277000000000001"/>
    <n v="0.54869999999999997"/>
    <n v="0.45569999999999999"/>
    <n v="0.84630000000000005"/>
    <n v="0.86490000000000011"/>
    <n v="0.54869999999999997"/>
    <n v="0.93"/>
    <n v="0"/>
    <n v="0"/>
    <n v="3.72"/>
    <n v="0"/>
    <n v="2.79"/>
    <n v="0"/>
    <n v="0"/>
    <n v="5.58"/>
    <n v="30.69"/>
    <n v="10.23"/>
    <n v="2.79"/>
    <n v="16.740000000000002"/>
    <n v="14.88"/>
    <n v="0.93"/>
    <n v="10.23"/>
    <n v="0"/>
    <n v="1.86"/>
    <n v="3.72"/>
    <n v="0"/>
    <n v="5.58"/>
    <n v="8.370000000000001"/>
    <n v="0"/>
    <n v="22.32"/>
    <n v="36.270000000000003"/>
    <n v="18.600000000000001"/>
    <n v="0.93"/>
    <n v="0"/>
    <n v="0"/>
    <n v="15.81"/>
    <n v="0"/>
    <n v="0"/>
    <n v="0"/>
    <n v="26.970000000000002"/>
    <n v="0.93"/>
    <n v="1.86"/>
    <n v="0"/>
    <n v="22.32"/>
    <n v="29.76"/>
    <n v="0"/>
    <n v="8.370000000000001"/>
    <x v="4"/>
  </r>
  <r>
    <x v="80"/>
    <x v="2"/>
    <x v="20"/>
    <n v="491.04000000000019"/>
    <n v="97.65"/>
    <n v="130.20000000000002"/>
    <n v="67.8900000000001"/>
    <n v="195.30000000000004"/>
    <n v="0"/>
    <n v="0.29760000000000003"/>
    <n v="0.46500000000000002"/>
    <n v="0.69750000000000001"/>
    <n v="0.83700000000000008"/>
    <n v="0.74400000000000011"/>
    <n v="0.23250000000000001"/>
    <n v="0.6603"/>
    <n v="0.68820000000000003"/>
    <n v="0.34410000000000002"/>
    <n v="0.89280000000000004"/>
    <n v="0.6603"/>
    <n v="0.66959999999999997"/>
    <n v="0.50220000000000009"/>
    <n v="0.74400000000000011"/>
    <n v="0.2883"/>
    <n v="0.90210000000000001"/>
    <n v="0.53010000000000013"/>
    <n v="0"/>
    <n v="10.23"/>
    <n v="14.88"/>
    <n v="10.23"/>
    <n v="13.950000000000001"/>
    <n v="27.900000000000002"/>
    <n v="33.480000000000004"/>
    <n v="5.58"/>
    <n v="6.5100000000000007"/>
    <n v="7.44"/>
    <n v="25.110000000000003"/>
    <n v="29.76"/>
    <n v="19.53"/>
    <n v="38.130000000000003"/>
    <n v="14.88"/>
    <n v="27.900000000000002"/>
    <n v="5.58"/>
    <n v="4.6500000000000004"/>
    <n v="11.16"/>
    <n v="43.71"/>
    <n v="32.550000000000004"/>
    <n v="7.44"/>
    <n v="14.88"/>
    <n v="0.9300000000000529"/>
    <n v="0"/>
    <n v="0"/>
    <n v="2.79"/>
    <n v="9.300000000000054"/>
    <n v="0"/>
    <n v="0"/>
    <n v="1.86"/>
    <n v="18.600000000000001"/>
    <n v="0"/>
    <n v="14.88"/>
    <n v="0"/>
    <n v="0"/>
    <n v="30.69"/>
    <n v="27.900000000000002"/>
    <n v="3.72"/>
    <n v="0"/>
    <x v="4"/>
  </r>
  <r>
    <x v="81"/>
    <x v="2"/>
    <x v="21"/>
    <n v="265.05000000000013"/>
    <n v="66.03"/>
    <n v="74.400000000000006"/>
    <n v="72.540000000000006"/>
    <n v="52.080000000000105"/>
    <n v="0"/>
    <n v="0.41850000000000004"/>
    <n v="0.73470000000000002"/>
    <n v="0.70680000000000009"/>
    <n v="0.81840000000000002"/>
    <n v="0.35340000000000005"/>
    <n v="0.53939999999999999"/>
    <n v="0.61380000000000001"/>
    <n v="0.92070000000000007"/>
    <n v="0.61380000000000001"/>
    <n v="0.71610000000000007"/>
    <n v="0.70680000000000009"/>
    <n v="0.2697"/>
    <n v="0.88350000000000006"/>
    <n v="0.67890000000000006"/>
    <n v="0.90210000000000001"/>
    <n v="0.78120000000000001"/>
    <n v="0.80910000000000004"/>
    <n v="0.93"/>
    <n v="7.44"/>
    <n v="13.950000000000001"/>
    <n v="8.370000000000001"/>
    <n v="9.3000000000000007"/>
    <n v="0.93"/>
    <n v="12.09"/>
    <n v="17.670000000000002"/>
    <n v="3.72"/>
    <n v="0"/>
    <n v="45.57"/>
    <n v="10.230000000000107"/>
    <n v="0"/>
    <n v="0"/>
    <n v="8.370000000000001"/>
    <n v="19.53"/>
    <n v="7.44"/>
    <n v="4.6500000000000004"/>
    <n v="0"/>
    <n v="1.86"/>
    <n v="0"/>
    <n v="5.58"/>
    <n v="0"/>
    <n v="0"/>
    <n v="2.79"/>
    <n v="13.020000000000001"/>
    <n v="36.270000000000003"/>
    <n v="11.16"/>
    <n v="1.86"/>
    <n v="1.86"/>
    <n v="0.93"/>
    <n v="0"/>
    <n v="8.370000000000001"/>
    <n v="6.5100000000000007"/>
    <n v="0"/>
    <n v="27.900000000000002"/>
    <n v="11.16"/>
    <n v="0"/>
    <n v="0"/>
    <n v="11.16"/>
    <x v="4"/>
  </r>
  <r>
    <x v="82"/>
    <x v="2"/>
    <x v="22"/>
    <n v="587.76"/>
    <n v="181.35000000000002"/>
    <n v="99.510000000000019"/>
    <n v="100.44000000000001"/>
    <n v="206.46"/>
    <n v="0"/>
    <n v="0.85560000000000003"/>
    <n v="0.54869999999999997"/>
    <n v="0.74400000000000011"/>
    <n v="0.84630000000000005"/>
    <n v="0.8277000000000001"/>
    <n v="0.31620000000000004"/>
    <n v="0.81840000000000002"/>
    <n v="0.74400000000000011"/>
    <n v="0.25110000000000005"/>
    <n v="0.89280000000000004"/>
    <n v="0.58590000000000009"/>
    <n v="0.2883"/>
    <n v="0.83700000000000008"/>
    <n v="0.87420000000000009"/>
    <n v="0.66959999999999997"/>
    <n v="0.66959999999999997"/>
    <n v="0.86490000000000011"/>
    <n v="14.88"/>
    <n v="29.76"/>
    <n v="8.370000000000001"/>
    <n v="0"/>
    <n v="0"/>
    <n v="26.040000000000003"/>
    <n v="0"/>
    <n v="0"/>
    <n v="4.6500000000000004"/>
    <n v="15.81"/>
    <n v="0"/>
    <n v="12.09"/>
    <n v="0"/>
    <n v="28.830000000000002"/>
    <n v="29.76"/>
    <n v="45.57"/>
    <n v="4.6500000000000004"/>
    <n v="32.550000000000004"/>
    <n v="10.23"/>
    <n v="42.78"/>
    <n v="17.670000000000002"/>
    <n v="0"/>
    <n v="0"/>
    <n v="0"/>
    <n v="13.950000000000001"/>
    <n v="21.39"/>
    <n v="12.09"/>
    <n v="0"/>
    <n v="35.340000000000003"/>
    <n v="0"/>
    <n v="0.93"/>
    <n v="56.730000000000004"/>
    <n v="39.06"/>
    <n v="14.88"/>
    <n v="0"/>
    <n v="8.370000000000001"/>
    <n v="19.53"/>
    <n v="39.99"/>
    <n v="0"/>
    <n v="1.86"/>
    <x v="4"/>
  </r>
  <r>
    <x v="83"/>
    <x v="2"/>
    <x v="23"/>
    <n v="504.06"/>
    <n v="162.75"/>
    <n v="94.860000000000014"/>
    <n v="104.16"/>
    <n v="142.29000000000002"/>
    <n v="0"/>
    <n v="0.3906"/>
    <n v="0.2883"/>
    <n v="0.71610000000000007"/>
    <n v="0.86490000000000011"/>
    <n v="0.75330000000000008"/>
    <n v="0.66959999999999997"/>
    <n v="0.68820000000000003"/>
    <n v="0.61380000000000001"/>
    <n v="0.6603"/>
    <n v="0.55800000000000005"/>
    <n v="0.69750000000000001"/>
    <n v="0.83700000000000008"/>
    <n v="0.23250000000000001"/>
    <n v="0.8277000000000001"/>
    <n v="0.91139999999999999"/>
    <n v="0.53010000000000013"/>
    <n v="0.90210000000000001"/>
    <n v="17.670000000000002"/>
    <n v="29.76"/>
    <n v="0"/>
    <n v="6.5100000000000007"/>
    <n v="29.76"/>
    <n v="0"/>
    <n v="2.79"/>
    <n v="5.58"/>
    <n v="2.79"/>
    <n v="0"/>
    <n v="0"/>
    <n v="17.670000000000002"/>
    <n v="0"/>
    <n v="0"/>
    <n v="33.480000000000004"/>
    <n v="14.88"/>
    <n v="46.5"/>
    <n v="0"/>
    <n v="21.39"/>
    <n v="8.370000000000001"/>
    <n v="0"/>
    <n v="0"/>
    <n v="26.970000000000002"/>
    <n v="3.72"/>
    <n v="13.950000000000001"/>
    <n v="32.550000000000004"/>
    <n v="8.370000000000001"/>
    <n v="0"/>
    <n v="18.600000000000001"/>
    <n v="0"/>
    <n v="21.39"/>
    <n v="11.16"/>
    <n v="26.970000000000002"/>
    <n v="9.3000000000000007"/>
    <n v="24.18"/>
    <n v="21.39"/>
    <n v="16.740000000000002"/>
    <n v="0"/>
    <n v="9.3000000000000007"/>
    <n v="22.32"/>
    <x v="4"/>
  </r>
  <r>
    <x v="84"/>
    <x v="2"/>
    <x v="24"/>
    <n v="583.11"/>
    <n v="142.29000000000002"/>
    <n v="155.31000000000003"/>
    <n v="132.99000000000004"/>
    <n v="152.52000000000001"/>
    <n v="0"/>
    <n v="0.18600000000000003"/>
    <n v="0.5766"/>
    <n v="0.83700000000000008"/>
    <n v="0.76260000000000006"/>
    <n v="0.83700000000000008"/>
    <n v="0.61380000000000001"/>
    <n v="0.61380000000000001"/>
    <n v="0.54869999999999997"/>
    <n v="0.69750000000000001"/>
    <n v="0.65100000000000013"/>
    <n v="0.53939999999999999"/>
    <n v="0.31620000000000004"/>
    <n v="0.87420000000000009"/>
    <n v="0.41850000000000004"/>
    <n v="0.38130000000000003"/>
    <n v="0.93"/>
    <n v="0.27900000000000003"/>
    <n v="18.600000000000001"/>
    <n v="39.06"/>
    <n v="18.600000000000001"/>
    <n v="21.39"/>
    <n v="6.5100000000000264"/>
    <n v="28.830000000000002"/>
    <n v="10.23"/>
    <n v="11.16"/>
    <n v="0.93"/>
    <n v="0"/>
    <n v="5.58"/>
    <n v="19.53"/>
    <n v="26.970000000000002"/>
    <n v="0"/>
    <n v="9.3000000000000007"/>
    <n v="25.110000000000003"/>
    <n v="30.69"/>
    <n v="0"/>
    <n v="15.81"/>
    <n v="25.110000000000003"/>
    <n v="7.44"/>
    <n v="11.16"/>
    <n v="35.340000000000003"/>
    <n v="11.16"/>
    <n v="0"/>
    <n v="38.130000000000003"/>
    <n v="5.58"/>
    <n v="13.950000000000001"/>
    <n v="5.58"/>
    <n v="4.6500000000000004"/>
    <n v="0.93"/>
    <n v="13.950000000000001"/>
    <n v="7.44"/>
    <n v="34.410000000000004"/>
    <n v="17.670000000000002"/>
    <n v="5.58"/>
    <n v="0"/>
    <n v="22.32"/>
    <n v="39.99"/>
    <n v="0"/>
    <x v="4"/>
  </r>
  <r>
    <x v="85"/>
    <x v="2"/>
    <x v="25"/>
    <n v="444.54"/>
    <n v="100.44000000000001"/>
    <n v="150.66"/>
    <n v="146.01000000000002"/>
    <n v="47.43"/>
    <n v="0"/>
    <n v="0.72540000000000004"/>
    <n v="0.53010000000000013"/>
    <n v="0.48360000000000003"/>
    <n v="0.54869999999999997"/>
    <n v="0.89280000000000004"/>
    <n v="0.90210000000000001"/>
    <n v="0.6231000000000001"/>
    <n v="0.64170000000000005"/>
    <n v="0.56730000000000003"/>
    <n v="0.63240000000000007"/>
    <n v="0.92070000000000007"/>
    <n v="0.91139999999999999"/>
    <n v="0.87420000000000009"/>
    <n v="0.3906"/>
    <n v="0.71610000000000007"/>
    <n v="0.71610000000000007"/>
    <n v="0.38130000000000003"/>
    <n v="28.830000000000002"/>
    <n v="20.46"/>
    <n v="0"/>
    <n v="36.270000000000003"/>
    <n v="0"/>
    <n v="3.72"/>
    <n v="1.86"/>
    <n v="36.270000000000003"/>
    <n v="2.79"/>
    <n v="20.46"/>
    <n v="15.81"/>
    <n v="1.86"/>
    <n v="14.88"/>
    <n v="22.32"/>
    <n v="0"/>
    <n v="0"/>
    <n v="0"/>
    <n v="3.72"/>
    <n v="4.6500000000000004"/>
    <n v="0"/>
    <n v="7.44"/>
    <n v="0"/>
    <n v="0"/>
    <n v="39.99"/>
    <n v="0"/>
    <n v="42.78"/>
    <n v="12.09"/>
    <n v="16.740000000000002"/>
    <n v="23.25"/>
    <n v="3.72"/>
    <n v="0"/>
    <n v="34.410000000000004"/>
    <n v="3.72"/>
    <n v="3.72"/>
    <n v="13.020000000000001"/>
    <n v="4.6500000000000004"/>
    <n v="16.740000000000002"/>
    <n v="15.81"/>
    <n v="8.370000000000001"/>
    <n v="0"/>
    <x v="4"/>
  </r>
  <r>
    <x v="86"/>
    <x v="2"/>
    <x v="26"/>
    <n v="366.42"/>
    <n v="105.09"/>
    <n v="48.36"/>
    <n v="95.79"/>
    <n v="117.17999999999999"/>
    <n v="0"/>
    <n v="0.52080000000000004"/>
    <n v="0.67890000000000006"/>
    <n v="0.74400000000000011"/>
    <n v="0.81840000000000002"/>
    <n v="0.43710000000000004"/>
    <n v="0.44640000000000002"/>
    <n v="0.1023"/>
    <n v="0.2883"/>
    <n v="0.80910000000000004"/>
    <n v="0.8277000000000001"/>
    <n v="0.79049999999999998"/>
    <n v="0.40920000000000001"/>
    <n v="0.44640000000000002"/>
    <n v="0.65100000000000013"/>
    <n v="0.6603"/>
    <n v="0.68820000000000003"/>
    <n v="0.5766"/>
    <n v="0"/>
    <n v="0"/>
    <n v="2.79"/>
    <n v="27.900000000000002"/>
    <n v="8.370000000000001"/>
    <n v="1.86"/>
    <n v="3.72"/>
    <n v="0.93"/>
    <n v="0"/>
    <n v="2.79"/>
    <n v="30.69"/>
    <n v="0"/>
    <n v="12.09"/>
    <n v="0"/>
    <n v="16.740000000000002"/>
    <n v="15.81"/>
    <n v="47.43"/>
    <n v="7.44"/>
    <n v="2.79"/>
    <n v="14.88"/>
    <n v="8.370000000000001"/>
    <n v="2.7899999999998943"/>
    <n v="13.020000000000001"/>
    <n v="13.950000000000001"/>
    <n v="13.020000000000106"/>
    <n v="9.3000000000000007"/>
    <n v="0"/>
    <n v="35.340000000000003"/>
    <n v="0"/>
    <n v="0"/>
    <n v="13.020000000000001"/>
    <n v="2.79"/>
    <n v="28.830000000000002"/>
    <n v="7.44"/>
    <n v="7.44"/>
    <n v="28.830000000000002"/>
    <n v="0"/>
    <n v="0"/>
    <n v="16.740000000000002"/>
    <n v="0"/>
    <x v="4"/>
  </r>
  <r>
    <x v="87"/>
    <x v="2"/>
    <x v="27"/>
    <n v="413.85"/>
    <n v="63.240000000000009"/>
    <n v="131.13000000000002"/>
    <n v="30.689999999999998"/>
    <n v="188.79000000000002"/>
    <n v="0"/>
    <n v="0.48360000000000003"/>
    <n v="0.5766"/>
    <n v="0.47430000000000005"/>
    <n v="0.37200000000000005"/>
    <n v="0.85560000000000003"/>
    <n v="0.6231000000000001"/>
    <n v="0.60450000000000004"/>
    <n v="0.59520000000000006"/>
    <n v="0.16739999999999999"/>
    <n v="0.69750000000000001"/>
    <n v="0.97650000000000015"/>
    <n v="0.92070000000000007"/>
    <n v="0.88350000000000006"/>
    <n v="0.86490000000000011"/>
    <n v="0.39990000000000003"/>
    <n v="0.91139999999999999"/>
    <n v="0.79980000000000007"/>
    <n v="12.09"/>
    <n v="11.16"/>
    <n v="0"/>
    <n v="2.79"/>
    <n v="11.16"/>
    <n v="13.020000000000001"/>
    <n v="13.950000000000001"/>
    <n v="23.25"/>
    <n v="41.85"/>
    <n v="1.86"/>
    <n v="35.340000000000003"/>
    <n v="26.970000000000002"/>
    <n v="48.36"/>
    <n v="0.93"/>
    <n v="0"/>
    <n v="12.09"/>
    <n v="16.740000000000002"/>
    <n v="4.6500000000000004"/>
    <n v="45.57"/>
    <n v="33.480000000000004"/>
    <n v="13.950000000000001"/>
    <n v="0"/>
    <n v="0"/>
    <n v="2.79"/>
    <n v="0"/>
    <n v="4.6500000000000004"/>
    <n v="0.93"/>
    <n v="0"/>
    <n v="3.72"/>
    <n v="4.6500000000000004"/>
    <n v="0"/>
    <n v="9.3000000000000007"/>
    <n v="24.18"/>
    <n v="0"/>
    <n v="0"/>
    <n v="8.370000000000001"/>
    <n v="13.020000000000001"/>
    <n v="7.44"/>
    <n v="0.93"/>
    <n v="0"/>
    <x v="4"/>
  </r>
  <r>
    <x v="88"/>
    <x v="2"/>
    <x v="28"/>
    <n v="514.29000000000008"/>
    <n v="96.72"/>
    <n v="159.96"/>
    <n v="150.66"/>
    <n v="106.95"/>
    <n v="0"/>
    <n v="0.54869999999999997"/>
    <n v="0.26040000000000002"/>
    <n v="0.69750000000000001"/>
    <n v="0.75330000000000008"/>
    <n v="0.87420000000000009"/>
    <n v="0.91139999999999999"/>
    <n v="0.55800000000000005"/>
    <n v="0.88350000000000006"/>
    <n v="0.71610000000000007"/>
    <n v="0.41850000000000004"/>
    <n v="0.65100000000000013"/>
    <n v="0.47430000000000005"/>
    <n v="0.72540000000000004"/>
    <n v="0.90210000000000001"/>
    <n v="0.87420000000000009"/>
    <n v="0.87420000000000009"/>
    <n v="0.93"/>
    <n v="12.09"/>
    <n v="9.3000000000000007"/>
    <n v="31.62"/>
    <n v="39.06"/>
    <n v="5.58"/>
    <n v="37.200000000000003"/>
    <n v="6.5100000000000007"/>
    <n v="18.600000000000001"/>
    <n v="0"/>
    <n v="0"/>
    <n v="0"/>
    <n v="0"/>
    <n v="12.09"/>
    <n v="31.62"/>
    <n v="8.370000000000001"/>
    <n v="13.020000000000001"/>
    <n v="0.93"/>
    <n v="9.3000000000000007"/>
    <n v="15.81"/>
    <n v="15.81"/>
    <n v="17.670000000000002"/>
    <n v="0"/>
    <n v="0"/>
    <n v="8.370000000000001"/>
    <n v="3.72"/>
    <n v="41.85"/>
    <n v="9.3000000000000007"/>
    <n v="32.550000000000004"/>
    <n v="11.16"/>
    <n v="26.040000000000003"/>
    <n v="13.950000000000001"/>
    <n v="4.6500000000000004"/>
    <n v="1.86"/>
    <n v="7.44"/>
    <n v="23.25"/>
    <n v="0"/>
    <n v="0"/>
    <n v="6.5100000000000007"/>
    <n v="16.740000000000002"/>
    <n v="22.32"/>
    <x v="4"/>
  </r>
  <r>
    <x v="89"/>
    <x v="2"/>
    <x v="29"/>
    <n v="491.04"/>
    <n v="181.35000000000002"/>
    <n v="72.540000000000006"/>
    <n v="45.570000000000007"/>
    <n v="191.57999999999998"/>
    <n v="0"/>
    <n v="0.6231000000000001"/>
    <n v="0.53939999999999999"/>
    <n v="0.92070000000000007"/>
    <n v="0.1953"/>
    <n v="0.84630000000000005"/>
    <n v="0.73470000000000002"/>
    <n v="0.61380000000000001"/>
    <n v="0.54869999999999997"/>
    <n v="0.72540000000000004"/>
    <n v="0.59520000000000006"/>
    <n v="0.92070000000000007"/>
    <n v="0.74400000000000011"/>
    <n v="0.79980000000000007"/>
    <n v="0.70680000000000009"/>
    <n v="0.79049999999999998"/>
    <n v="0.51150000000000007"/>
    <n v="0.77190000000000014"/>
    <n v="0"/>
    <n v="33.480000000000004"/>
    <n v="0"/>
    <n v="0"/>
    <n v="4.6500000000000004"/>
    <n v="27.900000000000002"/>
    <n v="6.5100000000000007"/>
    <n v="0"/>
    <n v="0"/>
    <n v="0"/>
    <n v="38.130000000000003"/>
    <n v="5.58"/>
    <n v="39.99"/>
    <n v="39.06"/>
    <n v="32.550000000000004"/>
    <n v="0"/>
    <n v="5.58"/>
    <n v="39.99"/>
    <n v="13.950000000000001"/>
    <n v="14.88"/>
    <n v="0"/>
    <n v="7.44"/>
    <n v="0"/>
    <n v="0"/>
    <n v="18.600000000000001"/>
    <n v="17.670000000000002"/>
    <n v="0"/>
    <n v="0"/>
    <n v="0"/>
    <n v="1.86"/>
    <n v="24.18"/>
    <n v="14.88"/>
    <n v="2.79"/>
    <n v="18.600000000000001"/>
    <n v="49.29"/>
    <n v="12.09"/>
    <n v="1.86"/>
    <n v="29.76"/>
    <n v="10.23"/>
    <n v="17.670000000000002"/>
    <x v="4"/>
  </r>
  <r>
    <x v="90"/>
    <x v="2"/>
    <x v="30"/>
    <n v="469.65"/>
    <n v="122.76"/>
    <n v="112.53"/>
    <n v="134.85"/>
    <n v="99.51"/>
    <n v="0"/>
    <n v="0.56730000000000003"/>
    <n v="0.1953"/>
    <n v="0.56730000000000003"/>
    <n v="0.80910000000000004"/>
    <n v="0.53939999999999999"/>
    <n v="0.79049999999999998"/>
    <n v="0.61380000000000001"/>
    <n v="0.15810000000000002"/>
    <n v="0.52080000000000004"/>
    <n v="0.91139999999999999"/>
    <n v="0.53010000000000013"/>
    <n v="0.60450000000000004"/>
    <n v="0.6603"/>
    <n v="0.69750000000000001"/>
    <n v="0.81840000000000002"/>
    <n v="0.91139999999999999"/>
    <n v="0.87420000000000009"/>
    <n v="0"/>
    <n v="6.5100000000000007"/>
    <n v="18.600000000000001"/>
    <n v="0"/>
    <n v="0.93"/>
    <n v="19.53"/>
    <n v="32.550000000000004"/>
    <n v="0"/>
    <n v="34.410000000000004"/>
    <n v="0"/>
    <n v="40.92"/>
    <n v="11.16"/>
    <n v="0"/>
    <n v="24.18"/>
    <n v="12.09"/>
    <n v="18.600000000000001"/>
    <n v="6.5100000000000007"/>
    <n v="0"/>
    <n v="7.44"/>
    <n v="19.53"/>
    <n v="4.6500000000000004"/>
    <n v="16.740000000000002"/>
    <n v="4.6500000000000004"/>
    <n v="7.44"/>
    <n v="13.020000000000001"/>
    <n v="46.5"/>
    <n v="12.09"/>
    <n v="7.44"/>
    <n v="8.370000000000001"/>
    <n v="13.950000000000001"/>
    <n v="1.86"/>
    <n v="5.58"/>
    <n v="20.46"/>
    <n v="13.020000000000001"/>
    <n v="4.6500000000000004"/>
    <n v="0"/>
    <n v="39.99"/>
    <n v="12.09"/>
    <n v="15.81"/>
    <n v="9.3000000000000007"/>
    <x v="4"/>
  </r>
  <r>
    <x v="31"/>
    <x v="3"/>
    <x v="3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3"/>
    <x v="3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3"/>
    <x v="3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3"/>
    <x v="37"/>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3"/>
    <x v="38"/>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3"/>
    <x v="39"/>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91"/>
    <x v="3"/>
    <x v="0"/>
    <n v="429.66"/>
    <n v="113.46"/>
    <n v="84.63"/>
    <n v="86.490000000000009"/>
    <n v="145.08000000000004"/>
    <n v="0"/>
    <n v="0.88350000000000006"/>
    <n v="0.47430000000000005"/>
    <n v="0.46500000000000002"/>
    <n v="0.75330000000000008"/>
    <n v="0.92070000000000007"/>
    <n v="0.87420000000000009"/>
    <n v="0.69750000000000001"/>
    <n v="0.6603"/>
    <n v="0.84630000000000005"/>
    <n v="0.85560000000000003"/>
    <n v="0.63240000000000007"/>
    <n v="0.60450000000000004"/>
    <n v="0.81840000000000002"/>
    <n v="0.84630000000000005"/>
    <n v="0.83700000000000008"/>
    <n v="0.41850000000000004"/>
    <n v="0.39990000000000003"/>
    <n v="7.44"/>
    <n v="36.270000000000003"/>
    <n v="0"/>
    <n v="0"/>
    <n v="4.6500000000000004"/>
    <n v="16.740000000000002"/>
    <n v="19.53"/>
    <n v="0"/>
    <n v="0"/>
    <n v="0"/>
    <n v="0"/>
    <n v="21.39"/>
    <n v="26.970000000000002"/>
    <n v="0"/>
    <n v="4.6500000000000004"/>
    <n v="30.69"/>
    <n v="0.9300000000000529"/>
    <n v="25.110000000000003"/>
    <n v="0"/>
    <n v="35.340000000000003"/>
    <n v="0"/>
    <n v="0"/>
    <n v="14.88"/>
    <n v="0.93"/>
    <n v="30.69"/>
    <n v="0"/>
    <n v="27.900000000000002"/>
    <n v="1.86"/>
    <n v="10.23"/>
    <n v="0"/>
    <n v="12.09"/>
    <n v="13.950000000000001"/>
    <n v="6.5100000000000007"/>
    <n v="0"/>
    <n v="5.58"/>
    <n v="42.78"/>
    <n v="23.25"/>
    <n v="0"/>
    <n v="0"/>
    <n v="9.3000000000000007"/>
    <x v="4"/>
  </r>
  <r>
    <x v="92"/>
    <x v="3"/>
    <x v="1"/>
    <n v="395.25"/>
    <n v="113.46000000000001"/>
    <n v="140.43"/>
    <n v="67.89"/>
    <n v="73.47"/>
    <n v="0"/>
    <n v="0.75330000000000008"/>
    <n v="0.72540000000000004"/>
    <n v="0.6603"/>
    <n v="0.77190000000000014"/>
    <n v="0.87420000000000009"/>
    <n v="0.92070000000000007"/>
    <n v="9.3000000000000013E-2"/>
    <n v="0.86490000000000011"/>
    <n v="0.83700000000000008"/>
    <n v="0.55800000000000005"/>
    <n v="0.91139999999999999"/>
    <n v="0.72540000000000004"/>
    <n v="0.24180000000000001"/>
    <n v="0.87420000000000009"/>
    <n v="0.79049999999999998"/>
    <n v="0.40920000000000001"/>
    <n v="0.74400000000000011"/>
    <n v="16.740000000000002"/>
    <n v="12.09"/>
    <n v="4.6500000000000004"/>
    <n v="26.970000000000002"/>
    <n v="5.58"/>
    <n v="4.6500000000000004"/>
    <n v="11.16"/>
    <n v="22.32"/>
    <n v="11.16"/>
    <n v="25.110000000000003"/>
    <n v="1.86"/>
    <n v="0"/>
    <n v="0"/>
    <n v="27.900000000000002"/>
    <n v="13.020000000000001"/>
    <n v="0.93"/>
    <n v="22.32"/>
    <n v="5.58"/>
    <n v="3.72"/>
    <n v="0"/>
    <n v="10.23"/>
    <n v="0"/>
    <n v="3.72"/>
    <n v="4.6500000000000004"/>
    <n v="21.39"/>
    <n v="0"/>
    <n v="0"/>
    <n v="0"/>
    <n v="7.44"/>
    <n v="20.46"/>
    <n v="0"/>
    <n v="0"/>
    <n v="28.830000000000002"/>
    <n v="0"/>
    <n v="4.6500000000000004"/>
    <n v="8.370000000000001"/>
    <n v="3.72"/>
    <n v="14.88"/>
    <n v="15.81"/>
    <n v="37.200000000000003"/>
    <x v="4"/>
  </r>
  <r>
    <x v="93"/>
    <x v="3"/>
    <x v="2"/>
    <n v="394.32000000000005"/>
    <n v="135.78"/>
    <n v="106.02"/>
    <n v="101.36999999999999"/>
    <n v="51.150000000000006"/>
    <n v="0"/>
    <n v="0.64170000000000005"/>
    <n v="0.48360000000000003"/>
    <n v="0.84630000000000005"/>
    <n v="0.75330000000000008"/>
    <n v="0.58590000000000009"/>
    <n v="0.54869999999999997"/>
    <n v="0.52080000000000004"/>
    <n v="0.53939999999999999"/>
    <n v="0.55800000000000005"/>
    <n v="9.3000000000000013E-2"/>
    <n v="0.67890000000000006"/>
    <n v="0.3906"/>
    <n v="0.66959999999999997"/>
    <n v="0.79049999999999998"/>
    <n v="0.53939999999999999"/>
    <n v="0.84630000000000005"/>
    <n v="0.29760000000000003"/>
    <n v="8.370000000000001"/>
    <n v="0"/>
    <n v="0"/>
    <n v="15.81"/>
    <n v="12.09"/>
    <n v="33.480000000000004"/>
    <n v="17.670000000000002"/>
    <n v="3.72"/>
    <n v="9.3000000000000007"/>
    <n v="5.58"/>
    <n v="0"/>
    <n v="9.3000000000000007"/>
    <n v="6.5100000000000007"/>
    <n v="8.370000000000001"/>
    <n v="0"/>
    <n v="7.44"/>
    <n v="6.5100000000000007"/>
    <n v="2.79"/>
    <n v="10.23"/>
    <n v="0"/>
    <n v="5.58"/>
    <n v="20.46"/>
    <n v="12.09"/>
    <n v="2.79"/>
    <n v="2.79"/>
    <n v="20.46"/>
    <n v="14.88"/>
    <n v="6.5100000000000007"/>
    <n v="15.81"/>
    <n v="0"/>
    <n v="0"/>
    <n v="0"/>
    <n v="9.3000000000000007"/>
    <n v="39.06"/>
    <n v="0.93"/>
    <n v="4.6500000000000004"/>
    <n v="44.64"/>
    <n v="0"/>
    <n v="7.44"/>
    <n v="29.76"/>
    <x v="4"/>
  </r>
  <r>
    <x v="94"/>
    <x v="3"/>
    <x v="3"/>
    <n v="552.41999999999996"/>
    <n v="218.55"/>
    <n v="68.820000000000007"/>
    <n v="198.08999999999997"/>
    <n v="66.960000000000008"/>
    <n v="0"/>
    <n v="0.87420000000000009"/>
    <n v="0.88350000000000006"/>
    <n v="0.65100000000000013"/>
    <n v="0.79980000000000007"/>
    <n v="0.87420000000000009"/>
    <n v="0.63240000000000007"/>
    <n v="0.92070000000000007"/>
    <n v="0.59520000000000006"/>
    <n v="0.8277000000000001"/>
    <n v="0.89280000000000004"/>
    <n v="0.65100000000000013"/>
    <n v="0.3906"/>
    <n v="0.84630000000000005"/>
    <n v="0.66959999999999997"/>
    <n v="0.37200000000000005"/>
    <n v="0.83700000000000008"/>
    <n v="0.80910000000000004"/>
    <n v="11.16"/>
    <n v="6.5100000000000007"/>
    <n v="0"/>
    <n v="0"/>
    <n v="17.670000000000002"/>
    <n v="17.670000000000002"/>
    <n v="4.6500000000000004"/>
    <n v="0"/>
    <n v="4.6500000000000004"/>
    <n v="6.5100000000000007"/>
    <n v="7.44"/>
    <n v="12.09"/>
    <n v="10.23"/>
    <n v="6.5100000000000007"/>
    <n v="0.93"/>
    <n v="0"/>
    <n v="14.88"/>
    <n v="0"/>
    <n v="22.32"/>
    <n v="0"/>
    <n v="3.72"/>
    <n v="9.3000000000000007"/>
    <n v="16.740000000000002"/>
    <n v="0"/>
    <n v="52.080000000000005"/>
    <n v="48.36"/>
    <n v="3.72"/>
    <n v="12.09"/>
    <n v="26.040000000000003"/>
    <n v="26.040000000000003"/>
    <n v="27.900000000000002"/>
    <n v="23.25"/>
    <n v="24.18"/>
    <n v="22.32"/>
    <n v="23.25"/>
    <n v="17.670000000000002"/>
    <n v="28.830000000000002"/>
    <n v="26.970000000000002"/>
    <n v="24.18"/>
    <n v="0"/>
    <x v="4"/>
  </r>
  <r>
    <x v="95"/>
    <x v="3"/>
    <x v="4"/>
    <n v="465.93"/>
    <n v="152.52000000000001"/>
    <n v="129.27000000000001"/>
    <n v="116.24999999999999"/>
    <n v="67.89"/>
    <n v="0"/>
    <n v="0.74400000000000011"/>
    <n v="0.52080000000000004"/>
    <n v="0.74400000000000011"/>
    <n v="0.6231000000000001"/>
    <n v="0.79049999999999998"/>
    <n v="0.71610000000000007"/>
    <n v="0.49290000000000006"/>
    <n v="0.37200000000000005"/>
    <n v="0.42780000000000001"/>
    <n v="0.21390000000000001"/>
    <n v="0.55800000000000005"/>
    <n v="0.6603"/>
    <n v="0.37200000000000005"/>
    <n v="0.86490000000000011"/>
    <n v="0.79980000000000007"/>
    <n v="0.79049999999999998"/>
    <n v="0.86490000000000011"/>
    <n v="0"/>
    <n v="33.480000000000004"/>
    <n v="2.79"/>
    <n v="5.58"/>
    <n v="14.88"/>
    <n v="9.3000000000000007"/>
    <n v="33.480000000000004"/>
    <n v="20.46"/>
    <n v="4.6500000000000004"/>
    <n v="4.6500000000000004"/>
    <n v="0.93"/>
    <n v="42.78"/>
    <n v="0"/>
    <n v="0"/>
    <n v="3.72"/>
    <n v="5.58"/>
    <n v="0"/>
    <n v="0"/>
    <n v="6.5100000000000007"/>
    <n v="9.3000000000000007"/>
    <n v="12.09"/>
    <n v="22.32"/>
    <n v="0"/>
    <n v="11.16"/>
    <n v="1.86"/>
    <n v="30.69"/>
    <n v="9.3000000000000007"/>
    <n v="0"/>
    <n v="13.020000000000001"/>
    <n v="15.81"/>
    <n v="15.81"/>
    <n v="3.72"/>
    <n v="6.5100000000000007"/>
    <n v="27.900000000000002"/>
    <n v="0"/>
    <n v="39.06"/>
    <n v="35.340000000000003"/>
    <n v="0"/>
    <n v="8.370000000000001"/>
    <n v="15.81"/>
    <x v="4"/>
  </r>
  <r>
    <x v="96"/>
    <x v="3"/>
    <x v="5"/>
    <n v="409.20000000000022"/>
    <n v="127.41000000000001"/>
    <n v="124.6200000000002"/>
    <n v="86.490000000000009"/>
    <n v="70.680000000000007"/>
    <n v="0"/>
    <n v="0.66959999999999997"/>
    <n v="0.69750000000000001"/>
    <n v="0.83700000000000008"/>
    <n v="0.80910000000000004"/>
    <n v="0.86490000000000011"/>
    <n v="0.64170000000000005"/>
    <n v="0.41850000000000004"/>
    <n v="0.51150000000000007"/>
    <n v="0.26040000000000002"/>
    <n v="0.59520000000000006"/>
    <n v="0.16739999999999999"/>
    <n v="0.83700000000000008"/>
    <n v="0.53010000000000013"/>
    <n v="0.67890000000000006"/>
    <n v="0.86490000000000011"/>
    <n v="0.41850000000000004"/>
    <n v="0.72540000000000004"/>
    <n v="22.32"/>
    <n v="2.79"/>
    <n v="8.3700000000002124"/>
    <n v="15.81"/>
    <n v="17.670000000000002"/>
    <n v="10.23"/>
    <n v="16.740000000000002"/>
    <n v="14.88"/>
    <n v="14.88"/>
    <n v="0.93"/>
    <n v="19.53"/>
    <n v="17.670000000000002"/>
    <n v="18.600000000000001"/>
    <n v="4.6500000000000004"/>
    <n v="0"/>
    <n v="3.72"/>
    <n v="17.670000000000002"/>
    <n v="0"/>
    <n v="8.370000000000001"/>
    <n v="0"/>
    <n v="9.3000000000000007"/>
    <n v="7.44"/>
    <n v="0"/>
    <n v="21.39"/>
    <n v="0.93"/>
    <n v="17.670000000000002"/>
    <n v="1.86"/>
    <n v="3.72"/>
    <n v="24.18"/>
    <n v="0"/>
    <n v="7.44"/>
    <n v="34.410000000000004"/>
    <n v="0.93"/>
    <n v="0"/>
    <n v="6.5100000000000007"/>
    <n v="33.480000000000004"/>
    <n v="34.410000000000004"/>
    <n v="3.72"/>
    <n v="6.5100000000000007"/>
    <n v="0"/>
    <x v="4"/>
  </r>
  <r>
    <x v="97"/>
    <x v="3"/>
    <x v="6"/>
    <n v="385.95000000000005"/>
    <n v="84.63"/>
    <n v="111.60000000000001"/>
    <n v="78.12"/>
    <n v="111.6"/>
    <n v="1"/>
    <n v="0.22320000000000001"/>
    <n v="0.22320000000000001"/>
    <n v="0.6603"/>
    <n v="0.77190000000000014"/>
    <n v="0.46500000000000002"/>
    <n v="0.6603"/>
    <n v="0.55800000000000005"/>
    <n v="0.5766"/>
    <n v="0.87420000000000009"/>
    <n v="0.8277000000000001"/>
    <n v="0.92070000000000007"/>
    <n v="0.79980000000000007"/>
    <n v="0.8277000000000001"/>
    <n v="0.73470000000000002"/>
    <n v="0.67890000000000006"/>
    <n v="0.85560000000000003"/>
    <n v="0.35340000000000005"/>
    <n v="19.53"/>
    <n v="14.88"/>
    <n v="0"/>
    <n v="21.39"/>
    <n v="31.62"/>
    <n v="13.020000000000001"/>
    <n v="0"/>
    <n v="0.93"/>
    <n v="7.44"/>
    <n v="2.79"/>
    <n v="3.72"/>
    <n v="5.58"/>
    <n v="21.39"/>
    <n v="7.44"/>
    <n v="10.23"/>
    <n v="24.18"/>
    <n v="0"/>
    <n v="22.32"/>
    <n v="15.81"/>
    <n v="4.6500000000000004"/>
    <n v="0"/>
    <n v="0"/>
    <n v="30.69"/>
    <n v="0"/>
    <n v="3.72"/>
    <n v="0"/>
    <n v="19.53"/>
    <n v="0"/>
    <n v="13.020000000000001"/>
    <n v="11.16"/>
    <n v="22.32"/>
    <n v="4.6500000000000004"/>
    <n v="6.5100000000000007"/>
    <n v="13.950000000000001"/>
    <n v="15.81"/>
    <n v="0"/>
    <n v="0"/>
    <n v="21.39"/>
    <n v="0"/>
    <n v="0"/>
    <x v="4"/>
  </r>
  <r>
    <x v="98"/>
    <x v="3"/>
    <x v="7"/>
    <n v="425.94"/>
    <n v="130.19999999999999"/>
    <n v="47.430000000000007"/>
    <n v="131.13000000000002"/>
    <n v="117.18000000000002"/>
    <n v="1"/>
    <n v="0.2883"/>
    <n v="0.5766"/>
    <n v="0.59520000000000006"/>
    <n v="0.77190000000000014"/>
    <n v="0.83700000000000008"/>
    <n v="0.68820000000000003"/>
    <n v="0.6603"/>
    <n v="0.29760000000000003"/>
    <n v="0.68820000000000003"/>
    <n v="0.71610000000000007"/>
    <n v="0.77190000000000014"/>
    <n v="0.39990000000000003"/>
    <n v="0.92070000000000007"/>
    <n v="0.79980000000000007"/>
    <n v="0.84630000000000005"/>
    <n v="0.37200000000000005"/>
    <n v="0.27900000000000003"/>
    <n v="0"/>
    <n v="0"/>
    <n v="0"/>
    <n v="17.670000000000002"/>
    <n v="15.81"/>
    <n v="0"/>
    <n v="13.950000000000001"/>
    <n v="0"/>
    <n v="0"/>
    <n v="0"/>
    <n v="47.43"/>
    <n v="33.480000000000004"/>
    <n v="8.370000000000001"/>
    <n v="0"/>
    <n v="0"/>
    <n v="11.16"/>
    <n v="26.040000000000003"/>
    <n v="8.370000000000001"/>
    <n v="2.79"/>
    <n v="26.970000000000002"/>
    <n v="17.670000000000002"/>
    <n v="25.110000000000003"/>
    <n v="0"/>
    <n v="18.600000000000001"/>
    <n v="7.44"/>
    <n v="13.020000000000001"/>
    <n v="32.550000000000004"/>
    <n v="0.93"/>
    <n v="14.88"/>
    <n v="0.93"/>
    <n v="0"/>
    <n v="0"/>
    <n v="13.020000000000001"/>
    <n v="39.99"/>
    <n v="13.020000000000001"/>
    <n v="28.830000000000002"/>
    <n v="0"/>
    <n v="20.46"/>
    <n v="14.88"/>
    <n v="0"/>
    <x v="4"/>
  </r>
  <r>
    <x v="99"/>
    <x v="3"/>
    <x v="8"/>
    <n v="393.3900000000001"/>
    <n v="126.48000000000002"/>
    <n v="40.92"/>
    <n v="104.16"/>
    <n v="121.83000000000001"/>
    <n v="0"/>
    <n v="0.34410000000000002"/>
    <n v="0.53939999999999999"/>
    <n v="0.6603"/>
    <n v="0.61380000000000001"/>
    <n v="0.74400000000000011"/>
    <n v="0.66959999999999997"/>
    <n v="0.6603"/>
    <n v="0.47430000000000005"/>
    <n v="0.91139999999999999"/>
    <n v="0.92070000000000007"/>
    <n v="0.14880000000000002"/>
    <n v="0.54869999999999997"/>
    <n v="0.3906"/>
    <n v="0.65100000000000013"/>
    <n v="0.6231000000000001"/>
    <n v="0.66959999999999997"/>
    <n v="0.85560000000000003"/>
    <n v="0"/>
    <n v="12.09"/>
    <n v="8.370000000000001"/>
    <n v="6.5100000000000007"/>
    <n v="0"/>
    <n v="0"/>
    <n v="0"/>
    <n v="7.44"/>
    <n v="3.72"/>
    <n v="2.79"/>
    <n v="0"/>
    <n v="40.92"/>
    <n v="3.72"/>
    <n v="0"/>
    <n v="10.23"/>
    <n v="35.340000000000003"/>
    <n v="12.09"/>
    <n v="0"/>
    <n v="3.72"/>
    <n v="15.81"/>
    <n v="9.3000000000000007"/>
    <n v="16.740000000000002"/>
    <n v="14.88"/>
    <n v="24.18"/>
    <n v="12.09"/>
    <n v="0"/>
    <n v="0"/>
    <n v="5.58"/>
    <n v="0"/>
    <n v="21.39"/>
    <n v="3.72"/>
    <n v="46.5"/>
    <n v="0"/>
    <n v="27.900000000000002"/>
    <n v="0"/>
    <n v="10.23"/>
    <n v="27.900000000000002"/>
    <n v="0"/>
    <n v="8.370000000000001"/>
    <n v="1.86"/>
    <x v="4"/>
  </r>
  <r>
    <x v="100"/>
    <x v="3"/>
    <x v="9"/>
    <n v="438.03000000000003"/>
    <n v="87.420000000000016"/>
    <n v="119.03999999999999"/>
    <n v="135.78"/>
    <n v="95.79"/>
    <n v="1"/>
    <n v="0.87420000000000009"/>
    <n v="0.35340000000000005"/>
    <n v="0.80910000000000004"/>
    <n v="0.74400000000000011"/>
    <n v="0.91139999999999999"/>
    <n v="0.70680000000000009"/>
    <n v="0.92070000000000007"/>
    <n v="0.63240000000000007"/>
    <n v="0.47430000000000005"/>
    <n v="0.43710000000000004"/>
    <n v="0.65100000000000013"/>
    <n v="0.45569999999999999"/>
    <n v="0.84630000000000005"/>
    <n v="0.84630000000000005"/>
    <n v="0.89280000000000004"/>
    <n v="0.84630000000000005"/>
    <n v="0.30690000000000001"/>
    <n v="1.86"/>
    <n v="28.830000000000002"/>
    <n v="0"/>
    <n v="0"/>
    <n v="0"/>
    <n v="26.970000000000002"/>
    <n v="24.18"/>
    <n v="18.600000000000001"/>
    <n v="18.600000000000001"/>
    <n v="0"/>
    <n v="0"/>
    <n v="0"/>
    <n v="5.58"/>
    <n v="21.39"/>
    <n v="0"/>
    <n v="14.88"/>
    <n v="26.970000000000002"/>
    <n v="0"/>
    <n v="26.970000000000002"/>
    <n v="0"/>
    <n v="31.62"/>
    <n v="0"/>
    <n v="8.370000000000001"/>
    <n v="39.99"/>
    <n v="0"/>
    <n v="7.44"/>
    <n v="16.740000000000002"/>
    <n v="21.39"/>
    <n v="4.6500000000000004"/>
    <n v="5.58"/>
    <n v="0"/>
    <n v="0"/>
    <n v="5.58"/>
    <n v="29.76"/>
    <n v="28.830000000000002"/>
    <n v="12.09"/>
    <n v="6.5100000000000007"/>
    <n v="0.93"/>
    <n v="3.72"/>
    <n v="0"/>
    <x v="4"/>
  </r>
  <r>
    <x v="101"/>
    <x v="3"/>
    <x v="10"/>
    <n v="529.1700000000003"/>
    <n v="164.61"/>
    <n v="87.42"/>
    <n v="131.13000000000022"/>
    <n v="146.01"/>
    <n v="0"/>
    <n v="0.30690000000000001"/>
    <n v="0.6231000000000001"/>
    <n v="0.61380000000000001"/>
    <n v="0.47430000000000005"/>
    <n v="0.54869999999999997"/>
    <n v="0.55800000000000005"/>
    <n v="0.86490000000000011"/>
    <n v="0.79049999999999998"/>
    <n v="0.6603"/>
    <n v="0.72540000000000004"/>
    <n v="0.88350000000000006"/>
    <n v="0.83700000000000008"/>
    <n v="0.53939999999999999"/>
    <n v="0.33479999999999999"/>
    <n v="0.40920000000000001"/>
    <n v="0.40920000000000001"/>
    <n v="0.42780000000000001"/>
    <n v="10.23"/>
    <n v="8.370000000000001"/>
    <n v="0"/>
    <n v="26.040000000000003"/>
    <n v="0"/>
    <n v="17.670000000000002"/>
    <n v="0.93"/>
    <n v="24.18"/>
    <n v="0"/>
    <n v="0"/>
    <n v="7.44"/>
    <n v="16.740000000000002"/>
    <n v="0"/>
    <n v="0.93"/>
    <n v="38.130000000000003"/>
    <n v="3.72"/>
    <n v="37.200000000000003"/>
    <n v="15.81"/>
    <n v="33.480000000000004"/>
    <n v="0"/>
    <n v="38.130000000000003"/>
    <n v="23.25"/>
    <n v="0"/>
    <n v="5.58"/>
    <n v="0"/>
    <n v="13.020000000000106"/>
    <n v="14.88"/>
    <n v="2.79"/>
    <n v="20.460000000000107"/>
    <n v="13.020000000000001"/>
    <n v="39.06"/>
    <n v="18.600000000000001"/>
    <n v="13.950000000000001"/>
    <n v="29.76"/>
    <n v="20.46"/>
    <n v="3.72"/>
    <n v="0"/>
    <n v="16.740000000000002"/>
    <n v="0"/>
    <n v="22.32"/>
    <x v="4"/>
  </r>
  <r>
    <x v="102"/>
    <x v="3"/>
    <x v="11"/>
    <n v="561.72"/>
    <n v="142.29"/>
    <n v="100.44"/>
    <n v="89.280000000000015"/>
    <n v="229.71"/>
    <n v="0"/>
    <n v="0.38130000000000003"/>
    <n v="0.66959999999999997"/>
    <n v="0.6603"/>
    <n v="0.80910000000000004"/>
    <n v="0.18600000000000003"/>
    <n v="0.83700000000000008"/>
    <n v="0.5766"/>
    <n v="0.67890000000000006"/>
    <n v="0.56730000000000003"/>
    <n v="0.53939999999999999"/>
    <n v="0.6231000000000001"/>
    <n v="0.90210000000000001"/>
    <n v="0.89280000000000004"/>
    <n v="0.79049999999999998"/>
    <n v="0.67890000000000006"/>
    <n v="0.87420000000000009"/>
    <n v="0.38130000000000003"/>
    <n v="0"/>
    <n v="27.900000000000002"/>
    <n v="18.600000000000001"/>
    <n v="0"/>
    <n v="0"/>
    <n v="14.88"/>
    <n v="0.93"/>
    <n v="0.93"/>
    <n v="20.46"/>
    <n v="16.740000000000002"/>
    <n v="0"/>
    <n v="32.550000000000004"/>
    <n v="26.040000000000003"/>
    <n v="11.16"/>
    <n v="16.740000000000002"/>
    <n v="18.600000000000001"/>
    <n v="18.600000000000001"/>
    <n v="26.040000000000003"/>
    <n v="37.200000000000003"/>
    <n v="42.78"/>
    <n v="28.830000000000002"/>
    <n v="1.86"/>
    <n v="9.3000000000000007"/>
    <n v="0"/>
    <n v="7.44"/>
    <n v="15.81"/>
    <n v="3.72"/>
    <n v="4.6500000000000004"/>
    <n v="0"/>
    <n v="17.670000000000002"/>
    <n v="0"/>
    <n v="7.44"/>
    <n v="8.370000000000001"/>
    <n v="2.79"/>
    <n v="21.39"/>
    <n v="0"/>
    <n v="6.5100000000000007"/>
    <n v="45.57"/>
    <n v="28.830000000000002"/>
    <n v="21.39"/>
    <x v="4"/>
  </r>
  <r>
    <x v="103"/>
    <x v="3"/>
    <x v="12"/>
    <n v="400.8300000000001"/>
    <n v="126.48"/>
    <n v="87.42"/>
    <n v="106.02000000000004"/>
    <n v="80.910000000000011"/>
    <n v="0"/>
    <n v="0.29760000000000003"/>
    <n v="0.6603"/>
    <n v="0.92070000000000007"/>
    <n v="0.77190000000000014"/>
    <n v="0.88350000000000006"/>
    <n v="0.51150000000000007"/>
    <n v="0.63240000000000007"/>
    <n v="0.68820000000000003"/>
    <n v="0.64170000000000005"/>
    <n v="0.92070000000000007"/>
    <n v="0.21390000000000001"/>
    <n v="0.44640000000000002"/>
    <n v="0.2697"/>
    <n v="0.89280000000000004"/>
    <n v="0.86490000000000011"/>
    <n v="0.84630000000000005"/>
    <n v="0.27900000000000003"/>
    <n v="0"/>
    <n v="23.25"/>
    <n v="0"/>
    <n v="15.81"/>
    <n v="0"/>
    <n v="6.5100000000000007"/>
    <n v="32.550000000000004"/>
    <n v="0"/>
    <n v="0"/>
    <n v="9.3000000000000007"/>
    <n v="32.550000000000004"/>
    <n v="4.6500000000000004"/>
    <n v="15.81"/>
    <n v="4.6500000000000004"/>
    <n v="6.5100000000000007"/>
    <n v="0"/>
    <n v="0"/>
    <n v="23.25"/>
    <n v="19.53"/>
    <n v="6.5100000000000007"/>
    <n v="0"/>
    <n v="0"/>
    <n v="29.76"/>
    <n v="38.130000000000003"/>
    <n v="9.3000000000000007"/>
    <n v="5.58"/>
    <n v="2.79"/>
    <n v="8.370000000000001"/>
    <n v="0"/>
    <n v="12.090000000000027"/>
    <n v="1.86"/>
    <n v="0"/>
    <n v="3.72"/>
    <n v="0"/>
    <n v="18.600000000000001"/>
    <n v="31.62"/>
    <n v="5.58"/>
    <n v="13.950000000000001"/>
    <n v="13.950000000000001"/>
    <n v="37.200000000000003"/>
    <x v="4"/>
  </r>
  <r>
    <x v="104"/>
    <x v="3"/>
    <x v="13"/>
    <n v="286.44000000000005"/>
    <n v="34.409999999999997"/>
    <n v="117.18000000000002"/>
    <n v="39.06"/>
    <n v="95.789999999999992"/>
    <n v="0"/>
    <n v="0.73470000000000002"/>
    <n v="0.88350000000000006"/>
    <n v="0.70680000000000009"/>
    <n v="0.87420000000000009"/>
    <n v="0.74400000000000011"/>
    <n v="0.6231000000000001"/>
    <n v="0.54869999999999997"/>
    <n v="0.5766"/>
    <n v="0.79980000000000007"/>
    <n v="0.65100000000000013"/>
    <n v="0.73470000000000002"/>
    <n v="0.74400000000000011"/>
    <n v="0.25110000000000005"/>
    <n v="0.39990000000000003"/>
    <n v="0.86490000000000011"/>
    <n v="0.55800000000000005"/>
    <n v="0.87420000000000009"/>
    <n v="0"/>
    <n v="17.670000000000002"/>
    <n v="13.950000000000001"/>
    <n v="28.830000000000002"/>
    <n v="0"/>
    <n v="27.900000000000002"/>
    <n v="2.79"/>
    <n v="12.09"/>
    <n v="5.58"/>
    <n v="8.370000000000001"/>
    <n v="20.46"/>
    <n v="14.88"/>
    <n v="0"/>
    <n v="0"/>
    <n v="8.370000000000001"/>
    <n v="7.44"/>
    <n v="23.25"/>
    <n v="0"/>
    <n v="11.16"/>
    <n v="30.69"/>
    <n v="0"/>
    <n v="0"/>
    <n v="13.020000000000001"/>
    <n v="2.79"/>
    <n v="2.79"/>
    <n v="0"/>
    <n v="19.53"/>
    <n v="0.93"/>
    <n v="0"/>
    <n v="0"/>
    <n v="0"/>
    <n v="2.79"/>
    <n v="0"/>
    <n v="0"/>
    <n v="0"/>
    <n v="6.5100000000000007"/>
    <n v="4.6500000000000004"/>
    <n v="12.09"/>
    <n v="0"/>
    <n v="8.370000000000001"/>
    <x v="4"/>
  </r>
  <r>
    <x v="105"/>
    <x v="3"/>
    <x v="14"/>
    <n v="469.65"/>
    <n v="119.04"/>
    <n v="118.11"/>
    <n v="124.62"/>
    <n v="107.88"/>
    <n v="0"/>
    <n v="0.8277000000000001"/>
    <n v="0.48360000000000003"/>
    <n v="0.65100000000000013"/>
    <n v="0.8277000000000001"/>
    <n v="0.91139999999999999"/>
    <n v="0.40920000000000001"/>
    <n v="0.37200000000000005"/>
    <n v="0.14880000000000002"/>
    <n v="0.83700000000000008"/>
    <n v="0.13950000000000001"/>
    <n v="0.59520000000000006"/>
    <n v="0.32550000000000007"/>
    <n v="0.41850000000000004"/>
    <n v="0.89280000000000004"/>
    <n v="0.83700000000000008"/>
    <n v="0.93"/>
    <n v="0.75330000000000008"/>
    <n v="38.130000000000003"/>
    <n v="0"/>
    <n v="0"/>
    <n v="9.3000000000000007"/>
    <n v="14.88"/>
    <n v="0"/>
    <n v="6.5100000000000007"/>
    <n v="3.72"/>
    <n v="16.740000000000002"/>
    <n v="28.830000000000002"/>
    <n v="7.44"/>
    <n v="26.970000000000002"/>
    <n v="12.09"/>
    <n v="3.72"/>
    <n v="0"/>
    <n v="34.410000000000004"/>
    <n v="22.32"/>
    <n v="2.79"/>
    <n v="3.72"/>
    <n v="1.86"/>
    <n v="17.670000000000002"/>
    <n v="0"/>
    <n v="3.72"/>
    <n v="26.040000000000003"/>
    <n v="0"/>
    <n v="7.44"/>
    <n v="0"/>
    <n v="17.670000000000002"/>
    <n v="10.23"/>
    <n v="41.85"/>
    <n v="9.3000000000000007"/>
    <n v="0"/>
    <n v="13.020000000000001"/>
    <n v="9.3000000000000007"/>
    <n v="49.29"/>
    <n v="29.76"/>
    <n v="0"/>
    <n v="8.370000000000001"/>
    <n v="0"/>
    <n v="0"/>
    <x v="4"/>
  </r>
  <r>
    <x v="106"/>
    <x v="3"/>
    <x v="15"/>
    <n v="449.19000000000005"/>
    <n v="121.83"/>
    <n v="97.65"/>
    <n v="111.60000000000002"/>
    <n v="118.11000000000001"/>
    <n v="0"/>
    <n v="0.15810000000000002"/>
    <n v="0.54869999999999997"/>
    <n v="0.74400000000000011"/>
    <n v="0.78120000000000001"/>
    <n v="0.36270000000000002"/>
    <n v="0.54869999999999997"/>
    <n v="0.69750000000000001"/>
    <n v="0.65100000000000013"/>
    <n v="0.67890000000000006"/>
    <n v="0.87420000000000009"/>
    <n v="0.81840000000000002"/>
    <n v="0.81840000000000002"/>
    <n v="0.79980000000000007"/>
    <n v="0.73470000000000002"/>
    <n v="0.93"/>
    <n v="0.91139999999999999"/>
    <n v="0.93"/>
    <n v="26.040000000000003"/>
    <n v="0"/>
    <n v="0.93"/>
    <n v="26.970000000000002"/>
    <n v="10.23"/>
    <n v="0"/>
    <n v="5.58"/>
    <n v="27.900000000000002"/>
    <n v="0"/>
    <n v="0"/>
    <n v="0"/>
    <n v="18.600000000000001"/>
    <n v="4.6500000000000004"/>
    <n v="7.44"/>
    <n v="13.020000000000001"/>
    <n v="0.93"/>
    <n v="16.740000000000002"/>
    <n v="11.16"/>
    <n v="9.3000000000000007"/>
    <n v="36.270000000000003"/>
    <n v="31.62"/>
    <n v="13.020000000000001"/>
    <n v="8.370000000000001"/>
    <n v="0"/>
    <n v="2.79"/>
    <n v="1.86"/>
    <n v="33.480000000000004"/>
    <n v="8.370000000000001"/>
    <n v="12.09"/>
    <n v="0"/>
    <n v="0"/>
    <n v="10.23"/>
    <n v="0"/>
    <n v="15.81"/>
    <n v="19.53"/>
    <n v="23.25"/>
    <n v="3.72"/>
    <n v="0"/>
    <n v="26.040000000000003"/>
    <n v="23.25"/>
    <x v="4"/>
  </r>
  <r>
    <x v="107"/>
    <x v="3"/>
    <x v="16"/>
    <n v="557.07000000000005"/>
    <n v="172.05"/>
    <n v="94.860000000000014"/>
    <n v="192.51000000000005"/>
    <n v="97.65"/>
    <n v="0"/>
    <n v="0.90210000000000001"/>
    <n v="0.46500000000000002"/>
    <n v="0.70680000000000009"/>
    <n v="0.78120000000000001"/>
    <n v="0.6231000000000001"/>
    <n v="0.42780000000000001"/>
    <n v="0.56730000000000003"/>
    <n v="0.51150000000000007"/>
    <n v="0.61380000000000001"/>
    <n v="0.68820000000000003"/>
    <n v="0.56730000000000003"/>
    <n v="0.41850000000000004"/>
    <n v="0.84630000000000005"/>
    <n v="0.76260000000000006"/>
    <n v="0.31620000000000004"/>
    <n v="0.45569999999999999"/>
    <n v="0.78120000000000001"/>
    <n v="0"/>
    <n v="0"/>
    <n v="9.3000000000000007"/>
    <n v="37.200000000000003"/>
    <n v="12.09"/>
    <n v="6.5100000000000007"/>
    <n v="0"/>
    <n v="0"/>
    <n v="28.830000000000002"/>
    <n v="0.93"/>
    <n v="10.23"/>
    <n v="7.44"/>
    <n v="15.81"/>
    <n v="25.110000000000003"/>
    <n v="0"/>
    <n v="37.200000000000003"/>
    <n v="12.09"/>
    <n v="0"/>
    <n v="0"/>
    <n v="0"/>
    <n v="17.670000000000002"/>
    <n v="32.550000000000004"/>
    <n v="30.69"/>
    <n v="18.600000000000001"/>
    <n v="15.81"/>
    <n v="4.6500000000000004"/>
    <n v="0"/>
    <n v="17.670000000000002"/>
    <n v="25.110000000000003"/>
    <n v="29.76"/>
    <n v="21.39"/>
    <n v="10.23"/>
    <n v="22.32"/>
    <n v="46.5"/>
    <n v="0"/>
    <n v="12.09"/>
    <n v="37.200000000000003"/>
    <n v="8.370000000000001"/>
    <n v="13.950000000000001"/>
    <n v="0"/>
    <x v="4"/>
  </r>
  <r>
    <x v="108"/>
    <x v="3"/>
    <x v="17"/>
    <n v="445.47"/>
    <n v="116.25000000000001"/>
    <n v="79.05"/>
    <n v="142.29000000000005"/>
    <n v="107.88000000000002"/>
    <n v="0"/>
    <n v="0.48360000000000003"/>
    <n v="0.47430000000000005"/>
    <n v="0.67890000000000006"/>
    <n v="0.74400000000000011"/>
    <n v="0.92070000000000007"/>
    <n v="0.56730000000000003"/>
    <n v="0.50220000000000009"/>
    <n v="0.33479999999999999"/>
    <n v="0.6231000000000001"/>
    <n v="9.3000000000000013E-2"/>
    <n v="0.56730000000000003"/>
    <n v="0.66959999999999997"/>
    <n v="0.30690000000000001"/>
    <n v="0.79980000000000007"/>
    <n v="0.91139999999999999"/>
    <n v="0.77190000000000014"/>
    <n v="0.85560000000000003"/>
    <n v="3.72"/>
    <n v="14.88"/>
    <n v="0"/>
    <n v="35.340000000000003"/>
    <n v="1.86"/>
    <n v="4.6500000000000004"/>
    <n v="5.58"/>
    <n v="0"/>
    <n v="13.020000000000001"/>
    <n v="0"/>
    <n v="3.72"/>
    <n v="13.020000000000001"/>
    <n v="2.79"/>
    <n v="0"/>
    <n v="15.81"/>
    <n v="2.79"/>
    <n v="0"/>
    <n v="40.92"/>
    <n v="20.46"/>
    <n v="12.09"/>
    <n v="11.16"/>
    <n v="36.270000000000003"/>
    <n v="8.370000000000001"/>
    <n v="12.09"/>
    <n v="6.5100000000000007"/>
    <n v="0"/>
    <n v="2.79"/>
    <n v="29.76"/>
    <n v="33.480000000000004"/>
    <n v="1.86"/>
    <n v="26.970000000000002"/>
    <n v="2.79"/>
    <n v="12.09"/>
    <n v="1.86"/>
    <n v="24.18"/>
    <n v="0"/>
    <n v="4.6500000000000004"/>
    <n v="0"/>
    <n v="39.06"/>
    <n v="4.6500000000000004"/>
    <x v="4"/>
  </r>
  <r>
    <x v="109"/>
    <x v="3"/>
    <x v="18"/>
    <n v="476.16000000000008"/>
    <n v="109.74"/>
    <n v="191.58000000000007"/>
    <n v="106.95000000000002"/>
    <n v="67.89"/>
    <n v="0"/>
    <n v="0.21390000000000001"/>
    <n v="0.72540000000000004"/>
    <n v="0.66959999999999997"/>
    <n v="0.70680000000000009"/>
    <n v="0.90210000000000001"/>
    <n v="0.63240000000000007"/>
    <n v="0.55800000000000005"/>
    <n v="0.56730000000000003"/>
    <n v="0.72540000000000004"/>
    <n v="0.60450000000000004"/>
    <n v="0.6603"/>
    <n v="0.39990000000000003"/>
    <n v="0.78120000000000001"/>
    <n v="0.67890000000000006"/>
    <n v="0.8277000000000001"/>
    <n v="0.70680000000000009"/>
    <n v="0.89280000000000004"/>
    <n v="41.85"/>
    <n v="34.410000000000004"/>
    <n v="41.85"/>
    <n v="6.5100000000000007"/>
    <n v="11.16"/>
    <n v="8.370000000000001"/>
    <n v="17.670000000000002"/>
    <n v="0"/>
    <n v="25.110000000000003"/>
    <n v="4.6500000000000004"/>
    <n v="5.58"/>
    <n v="0"/>
    <n v="0"/>
    <n v="23.25"/>
    <n v="13.020000000000001"/>
    <n v="3.72"/>
    <n v="0"/>
    <n v="0"/>
    <n v="27.900000000000002"/>
    <n v="0"/>
    <n v="0"/>
    <n v="2.79"/>
    <n v="6.5100000000000007"/>
    <n v="2.79"/>
    <n v="10.23"/>
    <n v="0.93"/>
    <n v="12.09"/>
    <n v="40.92"/>
    <n v="12.09"/>
    <n v="18.600000000000001"/>
    <n v="5.58"/>
    <n v="2.79"/>
    <n v="0"/>
    <n v="0"/>
    <n v="34.410000000000004"/>
    <n v="20.46"/>
    <n v="12.09"/>
    <n v="0"/>
    <n v="26.970000000000002"/>
    <n v="7.44"/>
    <x v="4"/>
  </r>
  <r>
    <x v="110"/>
    <x v="3"/>
    <x v="19"/>
    <n v="423.15000000000003"/>
    <n v="69.75"/>
    <n v="119.04"/>
    <n v="154.38"/>
    <n v="79.98"/>
    <n v="0"/>
    <n v="0.69750000000000001"/>
    <n v="0.31620000000000004"/>
    <n v="0.71610000000000007"/>
    <n v="0.8277000000000001"/>
    <n v="0.65100000000000013"/>
    <n v="0.89280000000000004"/>
    <n v="0.88350000000000006"/>
    <n v="0.70680000000000009"/>
    <n v="0.66959999999999997"/>
    <n v="0.6231000000000001"/>
    <n v="0.88350000000000006"/>
    <n v="0.44640000000000002"/>
    <n v="0.37200000000000005"/>
    <n v="0.8277000000000001"/>
    <n v="0.13950000000000001"/>
    <n v="0.93"/>
    <n v="0.79049999999999998"/>
    <n v="29.76"/>
    <n v="0"/>
    <n v="11.16"/>
    <n v="3.72"/>
    <n v="23.25"/>
    <n v="15.81"/>
    <n v="3.72"/>
    <n v="0"/>
    <n v="3.72"/>
    <n v="27.900000000000002"/>
    <n v="7.44"/>
    <n v="0"/>
    <n v="0"/>
    <n v="13.950000000000001"/>
    <n v="0.93"/>
    <n v="0"/>
    <n v="22.32"/>
    <n v="3.72"/>
    <n v="23.25"/>
    <n v="15.81"/>
    <n v="3.72"/>
    <n v="23.25"/>
    <n v="2.79"/>
    <n v="21.39"/>
    <n v="36.270000000000003"/>
    <n v="20.46"/>
    <n v="39.06"/>
    <n v="0"/>
    <n v="2.79"/>
    <n v="4.6500000000000004"/>
    <n v="0.93"/>
    <n v="11.16"/>
    <n v="0"/>
    <n v="0"/>
    <n v="0"/>
    <n v="14.88"/>
    <n v="9.3000000000000007"/>
    <n v="5.58"/>
    <n v="25.110000000000003"/>
    <n v="2.79"/>
    <x v="4"/>
  </r>
  <r>
    <x v="111"/>
    <x v="3"/>
    <x v="20"/>
    <n v="335.73"/>
    <n v="42.78"/>
    <n v="102.3"/>
    <n v="88.350000000000009"/>
    <n v="102.30000000000001"/>
    <n v="0"/>
    <n v="0.61380000000000001"/>
    <n v="0.18600000000000003"/>
    <n v="0.2883"/>
    <n v="0.88350000000000006"/>
    <n v="0.55800000000000005"/>
    <n v="0.5766"/>
    <n v="0.87420000000000009"/>
    <n v="0.64170000000000005"/>
    <n v="0.90210000000000001"/>
    <n v="0.86490000000000011"/>
    <n v="0.79049999999999998"/>
    <n v="0.67890000000000006"/>
    <n v="0.46500000000000002"/>
    <n v="0.69750000000000001"/>
    <n v="0.91139999999999999"/>
    <n v="0.8277000000000001"/>
    <n v="0.90210000000000001"/>
    <n v="4.6500000000000004"/>
    <n v="0"/>
    <n v="20.46"/>
    <n v="7.44"/>
    <n v="19.53"/>
    <n v="6.5100000000000007"/>
    <n v="21.39"/>
    <n v="19.53"/>
    <n v="2.79"/>
    <n v="0"/>
    <n v="8.370000000000001"/>
    <n v="0"/>
    <n v="12.09"/>
    <n v="0"/>
    <n v="0"/>
    <n v="33.480000000000004"/>
    <n v="20.46"/>
    <n v="10.23"/>
    <n v="26.040000000000003"/>
    <n v="0"/>
    <n v="0"/>
    <n v="0"/>
    <n v="5.58"/>
    <n v="20.46"/>
    <n v="9.3000000000000007"/>
    <n v="27.900000000000002"/>
    <n v="0"/>
    <n v="0"/>
    <n v="10.23"/>
    <n v="14.88"/>
    <n v="0"/>
    <n v="3.72"/>
    <n v="0"/>
    <n v="15.81"/>
    <n v="0"/>
    <n v="0"/>
    <n v="6.5100000000000007"/>
    <n v="0"/>
    <n v="6.5100000000000007"/>
    <n v="10.23"/>
    <x v="4"/>
  </r>
  <r>
    <x v="112"/>
    <x v="3"/>
    <x v="21"/>
    <n v="491.04000000000008"/>
    <n v="119.03999999999999"/>
    <n v="197.16000000000003"/>
    <n v="125.55000000000001"/>
    <n v="49.290000000000006"/>
    <n v="0"/>
    <n v="0.43710000000000004"/>
    <n v="0.60450000000000004"/>
    <n v="0.72540000000000004"/>
    <n v="0.81840000000000002"/>
    <n v="0.44640000000000002"/>
    <n v="0.72540000000000004"/>
    <n v="0.66959999999999997"/>
    <n v="0.69750000000000001"/>
    <n v="0.84630000000000005"/>
    <n v="9.3000000000000013E-2"/>
    <n v="0.23250000000000001"/>
    <n v="0.77190000000000014"/>
    <n v="0.85560000000000003"/>
    <n v="0.87420000000000009"/>
    <n v="0.86490000000000011"/>
    <n v="0.83700000000000008"/>
    <n v="0.78120000000000001"/>
    <n v="0"/>
    <n v="16.740000000000002"/>
    <n v="11.16"/>
    <n v="19.53"/>
    <n v="31.62"/>
    <n v="6.5100000000000007"/>
    <n v="34.410000000000004"/>
    <n v="22.32"/>
    <n v="10.23"/>
    <n v="44.64"/>
    <n v="44.64"/>
    <n v="0"/>
    <n v="18.600000000000001"/>
    <n v="0"/>
    <n v="0"/>
    <n v="6.5100000000000007"/>
    <n v="0"/>
    <n v="8.370000000000001"/>
    <n v="3.72"/>
    <n v="12.09"/>
    <n v="0"/>
    <n v="7.44"/>
    <n v="7.44"/>
    <n v="0.93"/>
    <n v="45.57"/>
    <n v="25.110000000000003"/>
    <n v="0"/>
    <n v="22.32"/>
    <n v="16.740000000000002"/>
    <n v="0"/>
    <n v="3.72"/>
    <n v="26.970000000000002"/>
    <n v="0"/>
    <n v="1.86"/>
    <n v="5.58"/>
    <n v="19.53"/>
    <n v="6.5100000000000007"/>
    <n v="0"/>
    <n v="14.88"/>
    <n v="39.99"/>
    <x v="4"/>
  </r>
  <r>
    <x v="113"/>
    <x v="3"/>
    <x v="22"/>
    <n v="521.73"/>
    <n v="212.04000000000002"/>
    <n v="139.50000000000003"/>
    <n v="123.69"/>
    <n v="46.5"/>
    <n v="0"/>
    <n v="0.86490000000000011"/>
    <n v="0.83700000000000008"/>
    <n v="0.65100000000000013"/>
    <n v="0.77190000000000014"/>
    <n v="0.79049999999999998"/>
    <n v="0.53010000000000013"/>
    <n v="0.80910000000000004"/>
    <n v="0.64170000000000005"/>
    <n v="0.80910000000000004"/>
    <n v="0.85560000000000003"/>
    <n v="0.5766"/>
    <n v="0.66959999999999997"/>
    <n v="0.93"/>
    <n v="0.6603"/>
    <n v="0.79049999999999998"/>
    <n v="0.78120000000000001"/>
    <n v="0.80910000000000004"/>
    <n v="11.16"/>
    <n v="1.86"/>
    <n v="25.110000000000003"/>
    <n v="25.110000000000003"/>
    <n v="13.950000000000001"/>
    <n v="18.600000000000001"/>
    <n v="18.600000000000001"/>
    <n v="0"/>
    <n v="19.53"/>
    <n v="5.58"/>
    <n v="12.09"/>
    <n v="0"/>
    <n v="0"/>
    <n v="0"/>
    <n v="0"/>
    <n v="4.6500000000000004"/>
    <n v="0"/>
    <n v="31.62"/>
    <n v="10.23"/>
    <n v="0"/>
    <n v="0.93"/>
    <n v="3.72"/>
    <n v="10.23"/>
    <n v="0"/>
    <n v="23.25"/>
    <n v="35.340000000000003"/>
    <n v="0"/>
    <n v="35.340000000000003"/>
    <n v="9.3000000000000007"/>
    <n v="5.58"/>
    <n v="14.88"/>
    <n v="13.020000000000001"/>
    <n v="50.220000000000006"/>
    <n v="24.18"/>
    <n v="25.110000000000003"/>
    <n v="28.830000000000002"/>
    <n v="13.950000000000001"/>
    <n v="0"/>
    <n v="4.6500000000000004"/>
    <n v="37.200000000000003"/>
    <x v="4"/>
  </r>
  <r>
    <x v="114"/>
    <x v="3"/>
    <x v="23"/>
    <n v="507.78000000000009"/>
    <n v="151.59000000000003"/>
    <n v="83.700000000000017"/>
    <n v="153.45000000000002"/>
    <n v="119.04"/>
    <n v="0"/>
    <n v="0.44640000000000002"/>
    <n v="0.72540000000000004"/>
    <n v="0.33479999999999999"/>
    <n v="0.80910000000000004"/>
    <n v="0.86490000000000011"/>
    <n v="0.79049999999999998"/>
    <n v="0.63240000000000007"/>
    <n v="0.77190000000000014"/>
    <n v="0.48360000000000003"/>
    <n v="0.66959999999999997"/>
    <n v="0.71610000000000007"/>
    <n v="0.38130000000000003"/>
    <n v="0.8277000000000001"/>
    <n v="0.83700000000000008"/>
    <n v="0.65100000000000013"/>
    <n v="0.40920000000000001"/>
    <n v="0.41850000000000004"/>
    <n v="8.370000000000001"/>
    <n v="0"/>
    <n v="7.44"/>
    <n v="9.3000000000000007"/>
    <n v="12.09"/>
    <n v="8.370000000000001"/>
    <n v="0"/>
    <n v="13.020000000000001"/>
    <n v="0"/>
    <n v="25.110000000000003"/>
    <n v="9.3000000000000007"/>
    <n v="16.740000000000002"/>
    <n v="0"/>
    <n v="16.740000000000002"/>
    <n v="0"/>
    <n v="20.46"/>
    <n v="7.44"/>
    <n v="14.88"/>
    <n v="14.88"/>
    <n v="27.900000000000002"/>
    <n v="0"/>
    <n v="26.040000000000003"/>
    <n v="34.410000000000004"/>
    <n v="31.62"/>
    <n v="0"/>
    <n v="3.72"/>
    <n v="0.93"/>
    <n v="36.270000000000003"/>
    <n v="20.46"/>
    <n v="0"/>
    <n v="20.46"/>
    <n v="16.740000000000002"/>
    <n v="0"/>
    <n v="0"/>
    <n v="34.410000000000004"/>
    <n v="1.86"/>
    <n v="41.85"/>
    <n v="20.46"/>
    <n v="15.81"/>
    <n v="0"/>
    <x v="4"/>
  </r>
  <r>
    <x v="115"/>
    <x v="3"/>
    <x v="24"/>
    <n v="358.98"/>
    <n v="80.910000000000011"/>
    <n v="37.200000000000003"/>
    <n v="115.32"/>
    <n v="125.55000000000001"/>
    <n v="0"/>
    <n v="0.51150000000000007"/>
    <n v="0.50220000000000009"/>
    <n v="0.74400000000000011"/>
    <n v="0.80910000000000004"/>
    <n v="0.92070000000000007"/>
    <n v="0.66959999999999997"/>
    <n v="0.60450000000000004"/>
    <n v="0.59520000000000006"/>
    <n v="0.69750000000000001"/>
    <n v="0.59520000000000006"/>
    <n v="0.36270000000000002"/>
    <n v="0.38130000000000003"/>
    <n v="0.83700000000000008"/>
    <n v="0.76260000000000006"/>
    <n v="0.88350000000000006"/>
    <n v="0.76260000000000006"/>
    <n v="0.8277000000000001"/>
    <n v="12.09"/>
    <n v="0"/>
    <n v="0"/>
    <n v="1.86"/>
    <n v="17.670000000000002"/>
    <n v="5.58"/>
    <n v="0"/>
    <n v="0"/>
    <n v="0"/>
    <n v="0"/>
    <n v="4.6500000000000004"/>
    <n v="25.110000000000003"/>
    <n v="0"/>
    <n v="1.86"/>
    <n v="20.46"/>
    <n v="0"/>
    <n v="42.78"/>
    <n v="2.79"/>
    <n v="0"/>
    <n v="32.550000000000004"/>
    <n v="15.81"/>
    <n v="41.85"/>
    <n v="2.79"/>
    <n v="0"/>
    <n v="0"/>
    <n v="13.020000000000001"/>
    <n v="9.3000000000000007"/>
    <n v="32.550000000000004"/>
    <n v="0"/>
    <n v="0"/>
    <n v="13.950000000000001"/>
    <n v="0"/>
    <n v="6.5100000000000007"/>
    <n v="47.43"/>
    <n v="0"/>
    <n v="0"/>
    <n v="0"/>
    <n v="0"/>
    <n v="8.370000000000001"/>
    <n v="4.6500000000000004"/>
    <x v="4"/>
  </r>
  <r>
    <x v="116"/>
    <x v="3"/>
    <x v="25"/>
    <n v="369.21000000000004"/>
    <n v="99.510000000000019"/>
    <n v="38.130000000000003"/>
    <n v="121.83000000000001"/>
    <n v="109.74000000000001"/>
    <n v="0"/>
    <n v="0.41850000000000004"/>
    <n v="0.50220000000000009"/>
    <n v="0.68820000000000003"/>
    <n v="0.55800000000000005"/>
    <n v="0.84630000000000005"/>
    <n v="0.92070000000000007"/>
    <n v="0.70680000000000009"/>
    <n v="0.77190000000000014"/>
    <n v="0.61380000000000001"/>
    <n v="0.47430000000000005"/>
    <n v="0.89280000000000004"/>
    <n v="0.41850000000000004"/>
    <n v="0.8277000000000001"/>
    <n v="0.70680000000000009"/>
    <n v="0.85560000000000003"/>
    <n v="0.79049999999999998"/>
    <n v="0.85560000000000003"/>
    <n v="0"/>
    <n v="4.6500000000000004"/>
    <n v="0"/>
    <n v="0"/>
    <n v="4.6500000000000004"/>
    <n v="9.3000000000000007"/>
    <n v="0"/>
    <n v="0"/>
    <n v="0"/>
    <n v="19.53"/>
    <n v="6.5100000000000531"/>
    <n v="18.600000000000001"/>
    <n v="3.72"/>
    <n v="7.44"/>
    <n v="18.600000000000001"/>
    <n v="31.62"/>
    <n v="3.72"/>
    <n v="0"/>
    <n v="26.040000000000003"/>
    <n v="0"/>
    <n v="27.900000000000002"/>
    <n v="1.86"/>
    <n v="0"/>
    <n v="34.410000000000004"/>
    <n v="34.410000000000004"/>
    <n v="0"/>
    <n v="19.53"/>
    <n v="1.86"/>
    <n v="0"/>
    <n v="1.86"/>
    <n v="33.480000000000004"/>
    <n v="6.5100000000000007"/>
    <n v="3.72"/>
    <n v="2.79"/>
    <n v="2.79"/>
    <n v="17.670000000000002"/>
    <n v="26.040000000000003"/>
    <n v="0"/>
    <n v="0"/>
    <n v="6.5100000000000007"/>
    <x v="4"/>
  </r>
  <r>
    <x v="117"/>
    <x v="3"/>
    <x v="26"/>
    <n v="485.46000000000015"/>
    <n v="139.50000000000003"/>
    <n v="154.38"/>
    <n v="85.560000000000116"/>
    <n v="106.02000000000001"/>
    <n v="0"/>
    <n v="0.36270000000000002"/>
    <n v="0.60450000000000004"/>
    <n v="0.65100000000000013"/>
    <n v="0.70680000000000009"/>
    <n v="0.53010000000000013"/>
    <n v="0.74400000000000011"/>
    <n v="0.89280000000000004"/>
    <n v="0.23250000000000001"/>
    <n v="0.56730000000000003"/>
    <n v="0.91139999999999999"/>
    <n v="0.87420000000000009"/>
    <n v="0.38130000000000003"/>
    <n v="0.38130000000000003"/>
    <n v="0.93"/>
    <n v="0.6603"/>
    <n v="0.77190000000000014"/>
    <n v="0.77190000000000014"/>
    <n v="0"/>
    <n v="11.16"/>
    <n v="0"/>
    <n v="0"/>
    <n v="47.43"/>
    <n v="45.57"/>
    <n v="31.62"/>
    <n v="0"/>
    <n v="0"/>
    <n v="18.600000000000001"/>
    <n v="0"/>
    <n v="0"/>
    <n v="18.600000000000001"/>
    <n v="3.72"/>
    <n v="4.6500000000000004"/>
    <n v="0"/>
    <n v="0"/>
    <n v="7.44"/>
    <n v="27.900000000000002"/>
    <n v="43.71"/>
    <n v="24.180000000000106"/>
    <n v="14.88"/>
    <n v="0"/>
    <n v="3.72"/>
    <n v="0.93"/>
    <n v="11.16"/>
    <n v="27.900000000000002"/>
    <n v="0.93"/>
    <n v="0"/>
    <n v="1.86"/>
    <n v="0"/>
    <n v="31.62"/>
    <n v="0"/>
    <n v="13.950000000000001"/>
    <n v="33.480000000000004"/>
    <n v="25.110000000000003"/>
    <n v="0"/>
    <n v="22.32"/>
    <n v="0"/>
    <n v="13.020000000000001"/>
    <x v="4"/>
  </r>
  <r>
    <x v="118"/>
    <x v="3"/>
    <x v="27"/>
    <n v="283.64999999999998"/>
    <n v="96.72"/>
    <n v="58.59"/>
    <n v="77.19"/>
    <n v="51.150000000000006"/>
    <n v="0"/>
    <n v="0.41850000000000004"/>
    <n v="0.53010000000000013"/>
    <n v="0.79980000000000007"/>
    <n v="0.91139999999999999"/>
    <n v="0.88350000000000006"/>
    <n v="0.55800000000000005"/>
    <n v="9.3000000000000013E-2"/>
    <n v="0.93"/>
    <n v="0.92070000000000007"/>
    <n v="0.74400000000000011"/>
    <n v="0.65100000000000013"/>
    <n v="0.70680000000000009"/>
    <n v="0.87420000000000009"/>
    <n v="0.69750000000000001"/>
    <n v="0.24180000000000001"/>
    <n v="0.81840000000000002"/>
    <n v="0.39990000000000003"/>
    <n v="0"/>
    <n v="10.23"/>
    <n v="0.93"/>
    <n v="0"/>
    <n v="6.5100000000000007"/>
    <n v="27.900000000000002"/>
    <n v="0"/>
    <n v="4.6500000000000004"/>
    <n v="0"/>
    <n v="8.370000000000001"/>
    <n v="40.92"/>
    <n v="3.72"/>
    <n v="1.86"/>
    <n v="10.23"/>
    <n v="0"/>
    <n v="0"/>
    <n v="5.58"/>
    <n v="0"/>
    <n v="14.88"/>
    <n v="14.88"/>
    <n v="21.39"/>
    <n v="0"/>
    <n v="20.46"/>
    <n v="0.93"/>
    <n v="7.44"/>
    <n v="3.72"/>
    <n v="23.25"/>
    <n v="0"/>
    <n v="0"/>
    <n v="0"/>
    <n v="4.6500000000000004"/>
    <n v="16.740000000000002"/>
    <n v="15.81"/>
    <n v="3.72"/>
    <n v="1.86"/>
    <n v="12.09"/>
    <n v="18.600000000000001"/>
    <n v="7.44"/>
    <n v="15.81"/>
    <n v="0"/>
    <x v="4"/>
  </r>
  <r>
    <x v="119"/>
    <x v="3"/>
    <x v="28"/>
    <n v="516.15000000000009"/>
    <n v="99.51"/>
    <n v="146.94"/>
    <n v="128.34000000000003"/>
    <n v="141.36000000000001"/>
    <n v="0"/>
    <n v="0.3906"/>
    <n v="0.54869999999999997"/>
    <n v="0.65100000000000013"/>
    <n v="0.8277000000000001"/>
    <n v="0.49290000000000006"/>
    <n v="0.85560000000000003"/>
    <n v="0.70680000000000009"/>
    <n v="0.8277000000000001"/>
    <n v="0.56730000000000003"/>
    <n v="0.6603"/>
    <n v="0.58590000000000009"/>
    <n v="0.41850000000000004"/>
    <n v="0.91139999999999999"/>
    <n v="0.79980000000000007"/>
    <n v="0.24180000000000001"/>
    <n v="0.25110000000000005"/>
    <n v="0.27900000000000003"/>
    <n v="31.62"/>
    <n v="14.88"/>
    <n v="0"/>
    <n v="14.88"/>
    <n v="0"/>
    <n v="1.86"/>
    <n v="13.950000000000001"/>
    <n v="23.25"/>
    <n v="10.23"/>
    <n v="36.270000000000003"/>
    <n v="13.020000000000053"/>
    <n v="4.6500000000000004"/>
    <n v="17.670000000000002"/>
    <n v="10.23"/>
    <n v="23.25"/>
    <n v="26.970000000000002"/>
    <n v="0"/>
    <n v="7.44"/>
    <n v="18.600000000000001"/>
    <n v="32.550000000000004"/>
    <n v="20.46"/>
    <n v="0"/>
    <n v="26.970000000000002"/>
    <n v="33.480000000000004"/>
    <n v="0"/>
    <n v="8.370000000000001"/>
    <n v="0"/>
    <n v="31.62"/>
    <n v="3.72"/>
    <n v="3.72"/>
    <n v="40.92"/>
    <n v="0"/>
    <n v="4.6500000000000004"/>
    <n v="14.88"/>
    <n v="20.46"/>
    <n v="2.79"/>
    <n v="0"/>
    <n v="10.23"/>
    <n v="5.58"/>
    <n v="0"/>
    <x v="4"/>
  </r>
  <r>
    <x v="120"/>
    <x v="3"/>
    <x v="29"/>
    <n v="502.20000000000005"/>
    <n v="96.720000000000013"/>
    <n v="93.930000000000021"/>
    <n v="178.56"/>
    <n v="132.99"/>
    <n v="0"/>
    <n v="0.45569999999999999"/>
    <n v="0.79980000000000007"/>
    <n v="0.66959999999999997"/>
    <n v="0.77190000000000014"/>
    <n v="0.54869999999999997"/>
    <n v="0.39990000000000003"/>
    <n v="0.70680000000000009"/>
    <n v="0.53010000000000013"/>
    <n v="0.5766"/>
    <n v="0.63240000000000007"/>
    <n v="0.73470000000000002"/>
    <n v="0.45569999999999999"/>
    <n v="0.87420000000000009"/>
    <n v="0.77190000000000014"/>
    <n v="0.39990000000000003"/>
    <n v="0.79980000000000007"/>
    <n v="0.86490000000000011"/>
    <n v="3.72"/>
    <n v="8.370000000000001"/>
    <n v="25.110000000000003"/>
    <n v="12.09"/>
    <n v="0"/>
    <n v="4.6500000000000004"/>
    <n v="17.670000000000002"/>
    <n v="8.370000000000001"/>
    <n v="5.58"/>
    <n v="8.370000000000001"/>
    <n v="0"/>
    <n v="42.78"/>
    <n v="26.040000000000003"/>
    <n v="12.09"/>
    <n v="15.81"/>
    <n v="6.5100000000000007"/>
    <n v="11.16"/>
    <n v="13.020000000000001"/>
    <n v="0"/>
    <n v="5.58"/>
    <n v="7.44"/>
    <n v="12.09"/>
    <n v="17.670000000000002"/>
    <n v="26.040000000000003"/>
    <n v="31.62"/>
    <n v="37.200000000000003"/>
    <n v="6.5100000000000007"/>
    <n v="26.970000000000002"/>
    <n v="5.58"/>
    <n v="7.44"/>
    <n v="13.950000000000001"/>
    <n v="0"/>
    <n v="40.92"/>
    <n v="0"/>
    <n v="0"/>
    <n v="0"/>
    <n v="21.39"/>
    <n v="4.6500000000000004"/>
    <n v="3.72"/>
    <n v="12.09"/>
    <x v="4"/>
  </r>
  <r>
    <x v="31"/>
    <x v="4"/>
    <x v="3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121"/>
    <x v="4"/>
    <x v="0"/>
    <n v="423.15000000000009"/>
    <n v="146.01000000000002"/>
    <n v="84.63"/>
    <n v="79.050000000000011"/>
    <n v="113.46000000000002"/>
    <n v="0"/>
    <n v="0.22320000000000001"/>
    <n v="0.89280000000000004"/>
    <n v="0.81840000000000002"/>
    <n v="0.91139999999999999"/>
    <n v="0.71610000000000007"/>
    <n v="0.86490000000000011"/>
    <n v="0.59520000000000006"/>
    <n v="0.79980000000000007"/>
    <n v="0.52080000000000004"/>
    <n v="0.87420000000000009"/>
    <n v="0.84630000000000005"/>
    <n v="0.54869999999999997"/>
    <n v="0.48360000000000003"/>
    <n v="0.87420000000000009"/>
    <n v="0.91139999999999999"/>
    <n v="0.29760000000000003"/>
    <n v="0.88350000000000006"/>
    <n v="3.72"/>
    <n v="3.72"/>
    <n v="12.09"/>
    <n v="2.79"/>
    <n v="0"/>
    <n v="0"/>
    <n v="26.040000000000003"/>
    <n v="13.950000000000001"/>
    <n v="11.16"/>
    <n v="11.16"/>
    <n v="5.58"/>
    <n v="33.480000000000004"/>
    <n v="0"/>
    <n v="0"/>
    <n v="27.900000000000002"/>
    <n v="12.09"/>
    <n v="0"/>
    <n v="13.950000000000001"/>
    <n v="21.39"/>
    <n v="4.6500000000000004"/>
    <n v="6.5100000000000007"/>
    <n v="0"/>
    <n v="10.23"/>
    <n v="7.44"/>
    <n v="0"/>
    <n v="15.81"/>
    <n v="0"/>
    <n v="0"/>
    <n v="15.81"/>
    <n v="23.25"/>
    <n v="42.78"/>
    <n v="0"/>
    <n v="0"/>
    <n v="0.93"/>
    <n v="30.69"/>
    <n v="28.830000000000002"/>
    <n v="0.93"/>
    <n v="13.950000000000001"/>
    <n v="23.25"/>
    <n v="4.6500000000000004"/>
    <x v="4"/>
  </r>
  <r>
    <x v="122"/>
    <x v="4"/>
    <x v="1"/>
    <n v="369.21000000000009"/>
    <n v="67.89"/>
    <n v="86.490000000000109"/>
    <n v="107.88000000000001"/>
    <n v="106.95"/>
    <n v="0"/>
    <n v="0.92070000000000007"/>
    <n v="0.45569999999999999"/>
    <n v="0.87420000000000009"/>
    <n v="0.88350000000000006"/>
    <n v="0.5766"/>
    <n v="0.43710000000000004"/>
    <n v="0.73470000000000002"/>
    <n v="0.72540000000000004"/>
    <n v="0.67890000000000006"/>
    <n v="0.86490000000000011"/>
    <n v="0.23250000000000001"/>
    <n v="0.85560000000000003"/>
    <n v="0.71610000000000007"/>
    <n v="0.85560000000000003"/>
    <n v="0.90210000000000001"/>
    <n v="0.83700000000000008"/>
    <n v="0.75330000000000008"/>
    <n v="12.090000000000106"/>
    <n v="0"/>
    <n v="24.18"/>
    <n v="18.600000000000001"/>
    <n v="4.6500000000000004"/>
    <n v="14.88"/>
    <n v="0"/>
    <n v="0"/>
    <n v="0"/>
    <n v="12.09"/>
    <n v="40.92"/>
    <n v="8.370000000000001"/>
    <n v="29.76"/>
    <n v="12.09"/>
    <n v="0"/>
    <n v="0.93"/>
    <n v="0.93"/>
    <n v="30.69"/>
    <n v="15.81"/>
    <n v="8.370000000000001"/>
    <n v="9.3000000000000007"/>
    <n v="14.88"/>
    <n v="21.39"/>
    <n v="39.99"/>
    <n v="0"/>
    <n v="2.79"/>
    <n v="13.020000000000001"/>
    <n v="2.79"/>
    <n v="3.72"/>
    <n v="0"/>
    <n v="0"/>
    <n v="8.370000000000001"/>
    <n v="4.6500000000000004"/>
    <n v="12.09"/>
    <n v="3.72"/>
    <n v="0"/>
    <n v="0"/>
    <n v="5.58"/>
    <n v="10.23"/>
    <n v="23.25"/>
    <x v="4"/>
  </r>
  <r>
    <x v="123"/>
    <x v="4"/>
    <x v="2"/>
    <n v="486.39000000000004"/>
    <n v="75.33"/>
    <n v="119.97000000000001"/>
    <n v="158.10000000000002"/>
    <n v="132.99"/>
    <n v="0"/>
    <n v="0.34410000000000002"/>
    <n v="0.8277000000000001"/>
    <n v="0.65100000000000013"/>
    <n v="0.78120000000000001"/>
    <n v="0.71610000000000007"/>
    <n v="0.38130000000000003"/>
    <n v="0.73470000000000002"/>
    <n v="0.67890000000000006"/>
    <n v="0.8277000000000001"/>
    <n v="0.55800000000000005"/>
    <n v="0.58590000000000009"/>
    <n v="0.6603"/>
    <n v="0.70680000000000009"/>
    <n v="0.76260000000000006"/>
    <n v="0.41850000000000004"/>
    <n v="0.87420000000000009"/>
    <n v="0.75330000000000008"/>
    <n v="35.340000000000003"/>
    <n v="0"/>
    <n v="18.600000000000001"/>
    <n v="0.93"/>
    <n v="21.39"/>
    <n v="7.44"/>
    <n v="1.86"/>
    <n v="11.16"/>
    <n v="16.740000000000002"/>
    <n v="6.5100000000000007"/>
    <n v="0"/>
    <n v="15.81"/>
    <n v="8.370000000000001"/>
    <n v="36.270000000000003"/>
    <n v="34.410000000000004"/>
    <n v="0"/>
    <n v="4.6500000000000004"/>
    <n v="1.86"/>
    <n v="13.020000000000001"/>
    <n v="18.600000000000001"/>
    <n v="18.600000000000001"/>
    <n v="13.950000000000001"/>
    <n v="0"/>
    <n v="9.3000000000000007"/>
    <n v="2.79"/>
    <n v="31.62"/>
    <n v="9.3000000000000007"/>
    <n v="10.23"/>
    <n v="44.64"/>
    <n v="17.670000000000002"/>
    <n v="9.3000000000000007"/>
    <n v="6.5100000000000007"/>
    <n v="0"/>
    <n v="21.39"/>
    <n v="9.3000000000000007"/>
    <n v="3.72"/>
    <n v="4.6500000000000004"/>
    <n v="8.370000000000001"/>
    <n v="11.16"/>
    <n v="0.93"/>
    <x v="4"/>
  </r>
  <r>
    <x v="124"/>
    <x v="4"/>
    <x v="3"/>
    <n v="451.98"/>
    <n v="151.59000000000003"/>
    <n v="83.7"/>
    <n v="84.63000000000001"/>
    <n v="132.06"/>
    <n v="0"/>
    <n v="0.69750000000000001"/>
    <n v="0.68820000000000003"/>
    <n v="0.66959999999999997"/>
    <n v="0.71610000000000007"/>
    <n v="0.61380000000000001"/>
    <n v="0.59520000000000006"/>
    <n v="0.56730000000000003"/>
    <n v="0.61380000000000001"/>
    <n v="0.71610000000000007"/>
    <n v="0.63240000000000007"/>
    <n v="0.83700000000000008"/>
    <n v="0.85560000000000003"/>
    <n v="0.39990000000000003"/>
    <n v="0.86490000000000011"/>
    <n v="0.67890000000000006"/>
    <n v="0.93"/>
    <n v="0.38130000000000003"/>
    <n v="17.670000000000002"/>
    <n v="0"/>
    <n v="0"/>
    <n v="37.200000000000003"/>
    <n v="13.950000000000001"/>
    <n v="0"/>
    <n v="0"/>
    <n v="0"/>
    <n v="14.88"/>
    <n v="0"/>
    <n v="15.81"/>
    <n v="15.81"/>
    <n v="14.88"/>
    <n v="13.950000000000001"/>
    <n v="0"/>
    <n v="31.62"/>
    <n v="25.110000000000003"/>
    <n v="26.040000000000003"/>
    <n v="1.86"/>
    <n v="2.79"/>
    <n v="19.53"/>
    <n v="11.16"/>
    <n v="0"/>
    <n v="0"/>
    <n v="26.040000000000003"/>
    <n v="1.86"/>
    <n v="0"/>
    <n v="13.020000000000001"/>
    <n v="0"/>
    <n v="13.020000000000014"/>
    <n v="7.44"/>
    <n v="0"/>
    <n v="7.44"/>
    <n v="19.53"/>
    <n v="14.88"/>
    <n v="22.32"/>
    <n v="27.900000000000002"/>
    <n v="15.81"/>
    <n v="21.39"/>
    <n v="14.88"/>
    <x v="4"/>
  </r>
  <r>
    <x v="125"/>
    <x v="4"/>
    <x v="4"/>
    <n v="356.19000000000017"/>
    <n v="138.57000000000014"/>
    <n v="99.51"/>
    <n v="56.730000000000004"/>
    <n v="61.38"/>
    <n v="1"/>
    <n v="0.27900000000000003"/>
    <n v="0.64170000000000005"/>
    <n v="0.74400000000000011"/>
    <n v="0.75330000000000008"/>
    <n v="0.68820000000000003"/>
    <n v="0.83700000000000008"/>
    <n v="0.73470000000000002"/>
    <n v="0.79980000000000007"/>
    <n v="0.58590000000000009"/>
    <n v="0.89280000000000004"/>
    <n v="0.71610000000000007"/>
    <n v="0.35340000000000005"/>
    <n v="0.77190000000000014"/>
    <n v="0.79980000000000007"/>
    <n v="0.65100000000000013"/>
    <n v="0.53939999999999999"/>
    <n v="0.80910000000000004"/>
    <n v="0"/>
    <n v="8.370000000000001"/>
    <n v="22.32"/>
    <n v="7.44"/>
    <n v="22.32"/>
    <n v="3.72"/>
    <n v="6.5100000000000007"/>
    <n v="0"/>
    <n v="25.110000000000003"/>
    <n v="3.72"/>
    <n v="3.72"/>
    <n v="2.79"/>
    <n v="3.72"/>
    <n v="12.09"/>
    <n v="7.44"/>
    <n v="9.3000000000000007"/>
    <n v="7.44"/>
    <n v="12.09"/>
    <n v="3.72"/>
    <n v="2.79"/>
    <n v="3.72"/>
    <n v="6.5100000000000007"/>
    <n v="0"/>
    <n v="0.93"/>
    <n v="0"/>
    <n v="25.110000000000003"/>
    <n v="0"/>
    <n v="6.5100000000000007"/>
    <n v="1.86"/>
    <n v="12.09"/>
    <n v="28.830000000000002"/>
    <n v="9.3000000000000007"/>
    <n v="0"/>
    <n v="24.18"/>
    <n v="2.79"/>
    <n v="18.600000000000001"/>
    <n v="20.46"/>
    <n v="21.39"/>
    <n v="5.58"/>
    <n v="7.4400000000001061"/>
    <x v="4"/>
  </r>
  <r>
    <x v="126"/>
    <x v="4"/>
    <x v="5"/>
    <n v="471.51"/>
    <n v="208.32"/>
    <n v="96.72"/>
    <n v="103.23000000000002"/>
    <n v="63.239999999999995"/>
    <n v="0"/>
    <n v="0.23250000000000001"/>
    <n v="0.52080000000000004"/>
    <n v="0.65100000000000013"/>
    <n v="0.64170000000000005"/>
    <n v="0.90210000000000001"/>
    <n v="0.6231000000000001"/>
    <n v="0.83700000000000008"/>
    <n v="0.53939999999999999"/>
    <n v="0.86490000000000011"/>
    <n v="0.1116"/>
    <n v="0.84630000000000005"/>
    <n v="0.38130000000000003"/>
    <n v="0.81840000000000002"/>
    <n v="0.29760000000000003"/>
    <n v="0.8277000000000001"/>
    <n v="0.92070000000000007"/>
    <n v="0.88350000000000006"/>
    <n v="10.23"/>
    <n v="20.46"/>
    <n v="10.23"/>
    <n v="0"/>
    <n v="0"/>
    <n v="9.3000000000000007"/>
    <n v="27.900000000000002"/>
    <n v="5.58"/>
    <n v="13.020000000000001"/>
    <n v="0"/>
    <n v="7.44"/>
    <n v="6.5100000000000007"/>
    <n v="10.23"/>
    <n v="13.950000000000001"/>
    <n v="0"/>
    <n v="8.370000000000001"/>
    <n v="0"/>
    <n v="9.3000000000000007"/>
    <n v="2.79"/>
    <n v="12.09"/>
    <n v="3.72"/>
    <n v="9.3000000000000007"/>
    <n v="7.44"/>
    <n v="0"/>
    <n v="9.3000000000000007"/>
    <n v="28.830000000000002"/>
    <n v="7.44"/>
    <n v="0.93"/>
    <n v="0"/>
    <n v="36.270000000000003"/>
    <n v="3.72"/>
    <n v="47.43"/>
    <n v="0.93"/>
    <n v="14.88"/>
    <n v="27.900000000000002"/>
    <n v="13.020000000000001"/>
    <n v="26.970000000000002"/>
    <n v="24.18"/>
    <n v="38.130000000000003"/>
    <n v="11.16"/>
    <x v="4"/>
  </r>
  <r>
    <x v="127"/>
    <x v="4"/>
    <x v="6"/>
    <n v="554.28"/>
    <n v="97.65"/>
    <n v="150.66"/>
    <n v="213.89999999999998"/>
    <n v="92.07"/>
    <n v="0"/>
    <n v="0.1953"/>
    <n v="0.86490000000000011"/>
    <n v="0.71610000000000007"/>
    <n v="0.77190000000000014"/>
    <n v="0.88350000000000006"/>
    <n v="0.79049999999999998"/>
    <n v="0.15810000000000002"/>
    <n v="0.56730000000000003"/>
    <n v="0.5766"/>
    <n v="0.6603"/>
    <n v="0.66959999999999997"/>
    <n v="0.72540000000000004"/>
    <n v="0.72540000000000004"/>
    <n v="0.75330000000000008"/>
    <n v="0.45569999999999999"/>
    <n v="0.8277000000000001"/>
    <n v="0.3906"/>
    <n v="3.72"/>
    <n v="7.44"/>
    <n v="37.200000000000003"/>
    <n v="19.53"/>
    <n v="23.25"/>
    <n v="0"/>
    <n v="0"/>
    <n v="13.020000000000001"/>
    <n v="23.25"/>
    <n v="23.25"/>
    <n v="13.020000000000001"/>
    <n v="10.23"/>
    <n v="0"/>
    <n v="3.72"/>
    <n v="11.16"/>
    <n v="7.44"/>
    <n v="25.110000000000003"/>
    <n v="26.970000000000002"/>
    <n v="0"/>
    <n v="7.44"/>
    <n v="38.130000000000003"/>
    <n v="18.600000000000001"/>
    <n v="0"/>
    <n v="39.99"/>
    <n v="1.86"/>
    <n v="0"/>
    <n v="31.62"/>
    <n v="19.53"/>
    <n v="26.040000000000003"/>
    <n v="38.130000000000003"/>
    <n v="25.110000000000003"/>
    <n v="0"/>
    <n v="1.86"/>
    <n v="0"/>
    <n v="3.72"/>
    <n v="38.130000000000003"/>
    <n v="13.950000000000001"/>
    <n v="13.020000000000001"/>
    <n v="1.86"/>
    <n v="0"/>
    <x v="4"/>
  </r>
  <r>
    <x v="128"/>
    <x v="4"/>
    <x v="7"/>
    <n v="525.45000000000005"/>
    <n v="79.05"/>
    <n v="180.42000000000002"/>
    <n v="153.44999999999999"/>
    <n v="112.53000000000002"/>
    <n v="0"/>
    <n v="0.2883"/>
    <n v="0.5766"/>
    <n v="0.92070000000000007"/>
    <n v="0.61380000000000001"/>
    <n v="0.76260000000000006"/>
    <n v="0.93"/>
    <n v="0.53939999999999999"/>
    <n v="0.5766"/>
    <n v="0.61380000000000001"/>
    <n v="0.56730000000000003"/>
    <n v="0.61380000000000001"/>
    <n v="0.89280000000000004"/>
    <n v="0.36270000000000002"/>
    <n v="0.73470000000000002"/>
    <n v="0.41850000000000004"/>
    <n v="0.41850000000000004"/>
    <n v="0.74400000000000011"/>
    <n v="31.62"/>
    <n v="42.78"/>
    <n v="0"/>
    <n v="31.62"/>
    <n v="14.88"/>
    <n v="26.970000000000002"/>
    <n v="3.72"/>
    <n v="0"/>
    <n v="19.53"/>
    <n v="9.3000000000000007"/>
    <n v="18.600000000000001"/>
    <n v="16.740000000000002"/>
    <n v="0.93"/>
    <n v="0"/>
    <n v="0"/>
    <n v="1.86"/>
    <n v="32.550000000000004"/>
    <n v="9.3000000000000007"/>
    <n v="8.370000000000001"/>
    <n v="42.78"/>
    <n v="39.06"/>
    <n v="6.5100000000000007"/>
    <n v="16.740000000000002"/>
    <n v="1.86"/>
    <n v="9.3000000000000007"/>
    <n v="9.3000000000000007"/>
    <n v="25.110000000000003"/>
    <n v="10.23"/>
    <n v="3.72"/>
    <n v="31.62"/>
    <n v="2.79"/>
    <n v="22.32"/>
    <n v="0"/>
    <n v="11.16"/>
    <n v="3.72"/>
    <n v="14.88"/>
    <n v="0"/>
    <n v="0"/>
    <n v="0"/>
    <n v="24.18"/>
    <x v="4"/>
  </r>
  <r>
    <x v="129"/>
    <x v="4"/>
    <x v="8"/>
    <n v="505.92"/>
    <n v="104.16000000000001"/>
    <n v="160.88999999999999"/>
    <n v="153.45000000000002"/>
    <n v="87.42"/>
    <n v="0"/>
    <n v="0.72540000000000004"/>
    <n v="0.46500000000000002"/>
    <n v="0.74400000000000011"/>
    <n v="0.88350000000000006"/>
    <n v="0.60450000000000004"/>
    <n v="0.79049999999999998"/>
    <n v="0.59520000000000006"/>
    <n v="0.69750000000000001"/>
    <n v="0.55800000000000005"/>
    <n v="0.67890000000000006"/>
    <n v="0.65100000000000013"/>
    <n v="0.85560000000000003"/>
    <n v="0.68820000000000003"/>
    <n v="0.75330000000000008"/>
    <n v="0.92070000000000007"/>
    <n v="0.71610000000000007"/>
    <n v="0.83700000000000008"/>
    <n v="15.81"/>
    <n v="0"/>
    <n v="1.86"/>
    <n v="0"/>
    <n v="5.58"/>
    <n v="22.32"/>
    <n v="15.81"/>
    <n v="19.53"/>
    <n v="40.92"/>
    <n v="39.06"/>
    <n v="0"/>
    <n v="4.6500000000000004"/>
    <n v="38.130000000000003"/>
    <n v="0"/>
    <n v="3.72"/>
    <n v="1.86"/>
    <n v="3.72"/>
    <n v="0"/>
    <n v="2.79"/>
    <n v="32.550000000000004"/>
    <n v="3.72"/>
    <n v="32.550000000000004"/>
    <n v="36.270000000000003"/>
    <n v="0"/>
    <n v="13.950000000000001"/>
    <n v="8.370000000000001"/>
    <n v="5.58"/>
    <n v="20.46"/>
    <n v="15.81"/>
    <n v="16.740000000000002"/>
    <n v="23.25"/>
    <n v="4.6500000000000004"/>
    <n v="0"/>
    <n v="40.92"/>
    <n v="0"/>
    <n v="0.93"/>
    <n v="2.79"/>
    <n v="7.44"/>
    <n v="12.09"/>
    <n v="12.09"/>
    <x v="4"/>
  </r>
  <r>
    <x v="130"/>
    <x v="4"/>
    <x v="9"/>
    <n v="497.55000000000007"/>
    <n v="95.790000000000049"/>
    <n v="124.62"/>
    <n v="158.1"/>
    <n v="119.04000000000002"/>
    <n v="0"/>
    <n v="0.13950000000000001"/>
    <n v="0.6603"/>
    <n v="0.71610000000000007"/>
    <n v="0.79980000000000007"/>
    <n v="0.14880000000000002"/>
    <n v="0.6231000000000001"/>
    <n v="0.63240000000000007"/>
    <n v="0.84630000000000005"/>
    <n v="0.8277000000000001"/>
    <n v="0.80910000000000004"/>
    <n v="0.61380000000000001"/>
    <n v="0.3906"/>
    <n v="0.85560000000000003"/>
    <n v="0.38130000000000003"/>
    <n v="0.93"/>
    <n v="0.2883"/>
    <n v="0.86490000000000011"/>
    <n v="13.950000000000001"/>
    <n v="0"/>
    <n v="6.5100000000000007"/>
    <n v="0"/>
    <n v="39.06"/>
    <n v="23.25"/>
    <n v="6.5100000000000007"/>
    <n v="0"/>
    <n v="16.740000000000002"/>
    <n v="18.600000000000001"/>
    <n v="0"/>
    <n v="31.62"/>
    <n v="3.72"/>
    <n v="33.480000000000004"/>
    <n v="0"/>
    <n v="4.6500000000000004"/>
    <n v="0"/>
    <n v="6.5100000000000007"/>
    <n v="0"/>
    <n v="39.06"/>
    <n v="32.550000000000004"/>
    <n v="29.76"/>
    <n v="17.670000000000002"/>
    <n v="33.480000000000004"/>
    <n v="0"/>
    <n v="18.600000000000001"/>
    <n v="0"/>
    <n v="0"/>
    <n v="26.040000000000003"/>
    <n v="0"/>
    <n v="19.53"/>
    <n v="19.53"/>
    <n v="0"/>
    <n v="10.23"/>
    <n v="9.3000000000000007"/>
    <n v="6.5100000000000531"/>
    <n v="0"/>
    <n v="5.58"/>
    <n v="16.740000000000002"/>
    <n v="8.370000000000001"/>
    <x v="4"/>
  </r>
  <r>
    <x v="131"/>
    <x v="4"/>
    <x v="10"/>
    <n v="425.01"/>
    <n v="118.11"/>
    <n v="118.11000000000001"/>
    <n v="93.93"/>
    <n v="94.859999999999985"/>
    <n v="0"/>
    <n v="0.86490000000000011"/>
    <n v="0.71610000000000007"/>
    <n v="0.79049999999999998"/>
    <n v="0.2883"/>
    <n v="0.91139999999999999"/>
    <n v="0.8277000000000001"/>
    <n v="0.59520000000000006"/>
    <n v="0.88350000000000006"/>
    <n v="0.92070000000000007"/>
    <n v="0.66959999999999997"/>
    <n v="0.74400000000000011"/>
    <n v="0.87420000000000009"/>
    <n v="0.71610000000000007"/>
    <n v="0.39990000000000003"/>
    <n v="0.86490000000000011"/>
    <n v="0.74400000000000011"/>
    <n v="0.35340000000000005"/>
    <n v="7.44"/>
    <n v="21.39"/>
    <n v="16.740000000000002"/>
    <n v="0"/>
    <n v="15.81"/>
    <n v="3.72"/>
    <n v="0"/>
    <n v="4.6500000000000004"/>
    <n v="21.39"/>
    <n v="26.970000000000002"/>
    <n v="0.93"/>
    <n v="9.3000000000000007"/>
    <n v="13.950000000000001"/>
    <n v="0"/>
    <n v="24.18"/>
    <n v="7.44"/>
    <n v="0"/>
    <n v="0"/>
    <n v="21.39"/>
    <n v="18.600000000000001"/>
    <n v="6.5100000000000007"/>
    <n v="4.6500000000000004"/>
    <n v="0"/>
    <n v="9.3000000000000007"/>
    <n v="0"/>
    <n v="0"/>
    <n v="39.06"/>
    <n v="16.740000000000002"/>
    <n v="0"/>
    <n v="17.670000000000002"/>
    <n v="18.600000000000001"/>
    <n v="0"/>
    <n v="5.58"/>
    <n v="21.39"/>
    <n v="13.020000000000001"/>
    <n v="0"/>
    <n v="29.76"/>
    <n v="0"/>
    <n v="14.88"/>
    <n v="14.88"/>
    <x v="4"/>
  </r>
  <r>
    <x v="132"/>
    <x v="4"/>
    <x v="11"/>
    <n v="350.61000000000013"/>
    <n v="51.150000000000006"/>
    <n v="95.790000000000106"/>
    <n v="119.97000000000001"/>
    <n v="83.700000000000017"/>
    <n v="0"/>
    <n v="0.31620000000000004"/>
    <n v="0.89280000000000004"/>
    <n v="0.69750000000000001"/>
    <n v="0.39990000000000003"/>
    <n v="0.69750000000000001"/>
    <n v="0.73470000000000002"/>
    <n v="0.67890000000000006"/>
    <n v="0.5766"/>
    <n v="0.69750000000000001"/>
    <n v="0.63240000000000007"/>
    <n v="0.80910000000000004"/>
    <n v="0.79980000000000007"/>
    <n v="0.79049999999999998"/>
    <n v="0.67890000000000006"/>
    <n v="0.52080000000000004"/>
    <n v="0.52080000000000004"/>
    <n v="0.26040000000000002"/>
    <n v="0"/>
    <n v="7.44"/>
    <n v="13.950000000000001"/>
    <n v="48.36"/>
    <n v="0"/>
    <n v="0"/>
    <n v="6.5100000000000007"/>
    <n v="0"/>
    <n v="0"/>
    <n v="19.530000000000108"/>
    <n v="25.110000000000003"/>
    <n v="25.110000000000003"/>
    <n v="0"/>
    <n v="33.480000000000004"/>
    <n v="0"/>
    <n v="0"/>
    <n v="0"/>
    <n v="0"/>
    <n v="20.46"/>
    <n v="4.6500000000000004"/>
    <n v="0.93"/>
    <n v="0"/>
    <n v="10.23"/>
    <n v="25.110000000000003"/>
    <n v="0"/>
    <n v="0"/>
    <n v="39.99"/>
    <n v="0"/>
    <n v="26.040000000000003"/>
    <n v="17.670000000000002"/>
    <n v="3.72"/>
    <n v="5.58"/>
    <n v="11.16"/>
    <n v="0"/>
    <n v="8.370000000000001"/>
    <n v="0"/>
    <n v="11.16"/>
    <n v="11.16"/>
    <n v="0"/>
    <n v="0"/>
    <x v="4"/>
  </r>
  <r>
    <x v="133"/>
    <x v="4"/>
    <x v="12"/>
    <n v="568.23"/>
    <n v="210.18"/>
    <n v="193.44"/>
    <n v="104.16000000000003"/>
    <n v="60.45"/>
    <n v="0"/>
    <n v="0.70680000000000009"/>
    <n v="0.30690000000000001"/>
    <n v="0.74400000000000011"/>
    <n v="0.81840000000000002"/>
    <n v="0.6603"/>
    <n v="0.64170000000000005"/>
    <n v="0.54869999999999997"/>
    <n v="0.92070000000000007"/>
    <n v="0.6603"/>
    <n v="0.68820000000000003"/>
    <n v="0.69750000000000001"/>
    <n v="0.85560000000000003"/>
    <n v="0.89280000000000004"/>
    <n v="0.76260000000000006"/>
    <n v="0.83700000000000008"/>
    <n v="0.66959999999999997"/>
    <n v="0.68820000000000003"/>
    <n v="17.670000000000002"/>
    <n v="32.550000000000004"/>
    <n v="1.86"/>
    <n v="17.670000000000002"/>
    <n v="19.53"/>
    <n v="0"/>
    <n v="27.900000000000002"/>
    <n v="22.32"/>
    <n v="47.43"/>
    <n v="6.5100000000000007"/>
    <n v="4.6500000000000004"/>
    <n v="14.88"/>
    <n v="4.6500000000000004"/>
    <n v="22.32"/>
    <n v="0"/>
    <n v="0"/>
    <n v="7.44"/>
    <n v="0.93"/>
    <n v="10.23"/>
    <n v="0"/>
    <n v="8.370000000000001"/>
    <n v="20.46"/>
    <n v="0"/>
    <n v="26.040000000000003"/>
    <n v="6.5100000000000007"/>
    <n v="7.44"/>
    <n v="2.79"/>
    <n v="0"/>
    <n v="0"/>
    <n v="32.550000000000004"/>
    <n v="5.58"/>
    <n v="8.370000000000001"/>
    <n v="37.200000000000003"/>
    <n v="3.72"/>
    <n v="35.340000000000003"/>
    <n v="21.39"/>
    <n v="18.600000000000001"/>
    <n v="26.040000000000003"/>
    <n v="44.64"/>
    <n v="9.3000000000000007"/>
    <x v="4"/>
  </r>
  <r>
    <x v="134"/>
    <x v="4"/>
    <x v="13"/>
    <n v="446.40000000000015"/>
    <n v="93"/>
    <n v="119.04000000000002"/>
    <n v="141.36000000000001"/>
    <n v="93.000000000000114"/>
    <n v="1"/>
    <n v="0.43710000000000004"/>
    <n v="0.74400000000000011"/>
    <n v="0.73470000000000002"/>
    <n v="0.80910000000000004"/>
    <n v="0.86490000000000011"/>
    <n v="0.66959999999999997"/>
    <n v="0.80910000000000004"/>
    <n v="9.3000000000000013E-2"/>
    <n v="0.90210000000000001"/>
    <n v="0.89280000000000004"/>
    <n v="0.63240000000000007"/>
    <n v="0.3906"/>
    <n v="0.23250000000000001"/>
    <n v="0.90210000000000001"/>
    <n v="0.76260000000000006"/>
    <n v="0.2697"/>
    <n v="0.42780000000000001"/>
    <n v="38.130000000000003"/>
    <n v="36.270000000000003"/>
    <n v="0"/>
    <n v="30.69"/>
    <n v="0"/>
    <n v="10.23"/>
    <n v="0"/>
    <n v="0"/>
    <n v="0.93"/>
    <n v="2.79"/>
    <n v="16.740000000000002"/>
    <n v="0"/>
    <n v="21.39"/>
    <n v="24.18"/>
    <n v="19.53"/>
    <n v="12.09"/>
    <n v="1.86"/>
    <n v="2.79"/>
    <n v="11.160000000000107"/>
    <n v="0"/>
    <n v="39.06"/>
    <n v="4.6500000000000004"/>
    <n v="36.270000000000003"/>
    <n v="0.93"/>
    <n v="3.72"/>
    <n v="8.370000000000001"/>
    <n v="28.830000000000002"/>
    <n v="0"/>
    <n v="0"/>
    <n v="19.53"/>
    <n v="0"/>
    <n v="15.81"/>
    <n v="9.3000000000000007"/>
    <n v="5.58"/>
    <n v="3.72"/>
    <n v="18.600000000000001"/>
    <n v="0"/>
    <n v="26.040000000000003"/>
    <n v="4.6500000000000004"/>
    <n v="9.3000000000000007"/>
    <x v="4"/>
  </r>
  <r>
    <x v="135"/>
    <x v="4"/>
    <x v="14"/>
    <n v="475.23000000000013"/>
    <n v="167.40000000000003"/>
    <n v="125.55"/>
    <n v="133.92000000000002"/>
    <n v="48.360000000000099"/>
    <n v="0"/>
    <n v="0.83700000000000008"/>
    <n v="0.78120000000000001"/>
    <n v="0.81840000000000002"/>
    <n v="0.75330000000000008"/>
    <n v="0.3906"/>
    <n v="0.55800000000000005"/>
    <n v="0.71610000000000007"/>
    <n v="0.91139999999999999"/>
    <n v="0.55800000000000005"/>
    <n v="0.64170000000000005"/>
    <n v="0.63240000000000007"/>
    <n v="0.8277000000000001"/>
    <n v="0.74400000000000011"/>
    <n v="0.38130000000000003"/>
    <n v="0.13950000000000001"/>
    <n v="0.89280000000000004"/>
    <n v="0.86490000000000011"/>
    <n v="30.69"/>
    <n v="1.86"/>
    <n v="37.200000000000003"/>
    <n v="4.6500000000000004"/>
    <n v="2.79"/>
    <n v="0"/>
    <n v="11.16"/>
    <n v="11.16"/>
    <n v="16.740000000000002"/>
    <n v="9.3000000000000007"/>
    <n v="18.600000000000001"/>
    <n v="0"/>
    <n v="7.44"/>
    <n v="0"/>
    <n v="6.5100000000000007"/>
    <n v="0"/>
    <n v="0.93"/>
    <n v="13.020000000000106"/>
    <n v="11.16"/>
    <n v="9.3000000000000007"/>
    <n v="14.88"/>
    <n v="12.09"/>
    <n v="27.900000000000002"/>
    <n v="2.79"/>
    <n v="0"/>
    <n v="36.270000000000003"/>
    <n v="11.16"/>
    <n v="3.72"/>
    <n v="25.110000000000003"/>
    <n v="0"/>
    <n v="25.110000000000003"/>
    <n v="10.23"/>
    <n v="33.480000000000004"/>
    <n v="4.6500000000000004"/>
    <n v="0"/>
    <n v="27.900000000000002"/>
    <n v="4.6500000000000004"/>
    <n v="40.92"/>
    <n v="12.09"/>
    <n v="8.370000000000001"/>
    <x v="4"/>
  </r>
  <r>
    <x v="136"/>
    <x v="4"/>
    <x v="15"/>
    <n v="425.94000000000005"/>
    <n v="132.06"/>
    <n v="173.91"/>
    <n v="85.56"/>
    <n v="34.410000000000004"/>
    <n v="0"/>
    <n v="0.49290000000000006"/>
    <n v="0.79980000000000007"/>
    <n v="0.69750000000000001"/>
    <n v="0.74400000000000011"/>
    <n v="0.90210000000000001"/>
    <n v="0.84630000000000005"/>
    <n v="0.71610000000000007"/>
    <n v="0.72540000000000004"/>
    <n v="0.56730000000000003"/>
    <n v="0.1953"/>
    <n v="0.80910000000000004"/>
    <n v="0.66959999999999997"/>
    <n v="0.90210000000000001"/>
    <n v="0.29760000000000003"/>
    <n v="0.54869999999999997"/>
    <n v="0.8277000000000001"/>
    <n v="0.32550000000000007"/>
    <n v="14.88"/>
    <n v="13.950000000000001"/>
    <n v="5.58"/>
    <n v="11.16"/>
    <n v="6.5100000000000007"/>
    <n v="17.670000000000002"/>
    <n v="30.69"/>
    <n v="34.410000000000004"/>
    <n v="7.44"/>
    <n v="31.62"/>
    <n v="13.950000000000001"/>
    <n v="0"/>
    <n v="13.950000000000001"/>
    <n v="8.370000000000001"/>
    <n v="0"/>
    <n v="9.3000000000000007"/>
    <n v="2.79"/>
    <n v="0"/>
    <n v="0"/>
    <n v="0"/>
    <n v="7.44"/>
    <n v="4.6500000000000004"/>
    <n v="0"/>
    <n v="15.81"/>
    <n v="44.64"/>
    <n v="8.370000000000001"/>
    <n v="0.93"/>
    <n v="3.72"/>
    <n v="0"/>
    <n v="0"/>
    <n v="16.740000000000002"/>
    <n v="14.88"/>
    <n v="24.18"/>
    <n v="14.88"/>
    <n v="0"/>
    <n v="7.44"/>
    <n v="0"/>
    <n v="37.200000000000003"/>
    <n v="0"/>
    <n v="16.740000000000002"/>
    <x v="4"/>
  </r>
  <r>
    <x v="137"/>
    <x v="4"/>
    <x v="16"/>
    <n v="477.09000000000009"/>
    <n v="146.01000000000002"/>
    <n v="74.400000000000006"/>
    <n v="152.52000000000001"/>
    <n v="104.16000000000001"/>
    <n v="0"/>
    <n v="0.39990000000000003"/>
    <n v="0.51150000000000007"/>
    <n v="0.71610000000000007"/>
    <n v="0.76260000000000006"/>
    <n v="0.56730000000000003"/>
    <n v="0.89280000000000004"/>
    <n v="0.59520000000000006"/>
    <n v="0.58590000000000009"/>
    <n v="0.63240000000000007"/>
    <n v="0.6603"/>
    <n v="0.92070000000000007"/>
    <n v="0.76260000000000006"/>
    <n v="0.81840000000000002"/>
    <n v="0.74400000000000011"/>
    <n v="0.66959999999999997"/>
    <n v="0.34410000000000002"/>
    <n v="0.8277000000000001"/>
    <n v="11.16"/>
    <n v="3.72"/>
    <n v="20.46"/>
    <n v="7.44"/>
    <n v="28.830000000000002"/>
    <n v="0"/>
    <n v="0"/>
    <n v="0"/>
    <n v="0"/>
    <n v="2.79"/>
    <n v="0"/>
    <n v="0"/>
    <n v="0"/>
    <n v="12.09"/>
    <n v="14.88"/>
    <n v="43.71"/>
    <n v="23.25"/>
    <n v="10.23"/>
    <n v="0"/>
    <n v="0"/>
    <n v="0"/>
    <n v="19.53"/>
    <n v="0"/>
    <n v="46.5"/>
    <n v="2.79"/>
    <n v="0"/>
    <n v="25.110000000000003"/>
    <n v="0"/>
    <n v="21.39"/>
    <n v="37.200000000000003"/>
    <n v="0"/>
    <n v="17.670000000000002"/>
    <n v="31.62"/>
    <n v="0"/>
    <n v="3.72"/>
    <n v="28.830000000000002"/>
    <n v="30.69"/>
    <n v="21.39"/>
    <n v="6.5100000000000007"/>
    <n v="5.58"/>
    <x v="4"/>
  </r>
  <r>
    <x v="138"/>
    <x v="4"/>
    <x v="17"/>
    <n v="458.49"/>
    <n v="104.16000000000001"/>
    <n v="64.17"/>
    <n v="170.19"/>
    <n v="119.97000000000003"/>
    <n v="0"/>
    <n v="0.39990000000000003"/>
    <n v="0.5766"/>
    <n v="0.83700000000000008"/>
    <n v="0.91139999999999999"/>
    <n v="0.91139999999999999"/>
    <n v="0.80910000000000004"/>
    <n v="0.77190000000000014"/>
    <n v="0.79049999999999998"/>
    <n v="0.50220000000000009"/>
    <n v="0.42780000000000001"/>
    <n v="0.52080000000000004"/>
    <n v="0.13950000000000001"/>
    <n v="0.92070000000000007"/>
    <n v="0.86490000000000011"/>
    <n v="0.6603"/>
    <n v="0.74400000000000011"/>
    <n v="0.79980000000000007"/>
    <n v="0"/>
    <n v="0"/>
    <n v="0"/>
    <n v="0"/>
    <n v="6.5100000000000007"/>
    <n v="0"/>
    <n v="40.92"/>
    <n v="11.16"/>
    <n v="5.58"/>
    <n v="0"/>
    <n v="0"/>
    <n v="4.6500000000000004"/>
    <n v="12.09"/>
    <n v="13.950000000000001"/>
    <n v="5.58"/>
    <n v="14.88"/>
    <n v="20.46"/>
    <n v="26.040000000000003"/>
    <n v="0"/>
    <n v="22.32"/>
    <n v="0"/>
    <n v="28.830000000000002"/>
    <n v="21.39"/>
    <n v="20.46"/>
    <n v="10.23"/>
    <n v="20.46"/>
    <n v="28.830000000000002"/>
    <n v="26.040000000000003"/>
    <n v="7.44"/>
    <n v="6.5100000000000007"/>
    <n v="9.3000000000000007"/>
    <n v="21.39"/>
    <n v="20.46"/>
    <n v="0"/>
    <n v="13.950000000000001"/>
    <n v="0"/>
    <n v="27.900000000000002"/>
    <n v="11.16"/>
    <n v="0"/>
    <n v="0"/>
    <x v="4"/>
  </r>
  <r>
    <x v="139"/>
    <x v="4"/>
    <x v="18"/>
    <n v="452.91000000000008"/>
    <n v="117.18"/>
    <n v="107.88000000000002"/>
    <n v="94.860000000000028"/>
    <n v="132.98999999999998"/>
    <n v="0"/>
    <n v="0.15810000000000002"/>
    <n v="0.69750000000000001"/>
    <n v="0.44640000000000002"/>
    <n v="0.80910000000000004"/>
    <n v="0.85560000000000003"/>
    <n v="0.68820000000000003"/>
    <n v="0.71610000000000007"/>
    <n v="0.59520000000000006"/>
    <n v="0.69750000000000001"/>
    <n v="0.66959999999999997"/>
    <n v="0.61380000000000001"/>
    <n v="0.27900000000000003"/>
    <n v="0.91139999999999999"/>
    <n v="0.46500000000000002"/>
    <n v="0.72540000000000004"/>
    <n v="0.42780000000000001"/>
    <n v="0.34410000000000002"/>
    <n v="0"/>
    <n v="8.370000000000001"/>
    <n v="10.23"/>
    <n v="0"/>
    <n v="0.93"/>
    <n v="16.740000000000002"/>
    <n v="26.970000000000002"/>
    <n v="31.62"/>
    <n v="0.93"/>
    <n v="12.09"/>
    <n v="39.99"/>
    <n v="43.71"/>
    <n v="5.58"/>
    <n v="2.79"/>
    <n v="13.020000000000001"/>
    <n v="13.020000000000001"/>
    <n v="15.81"/>
    <n v="20.46"/>
    <n v="14.88"/>
    <n v="3.72"/>
    <n v="15.81"/>
    <n v="0"/>
    <n v="23.25"/>
    <n v="0"/>
    <n v="0"/>
    <n v="33.480000000000004"/>
    <n v="0"/>
    <n v="0.93"/>
    <n v="18.600000000000001"/>
    <n v="2.79"/>
    <n v="29.76"/>
    <n v="0"/>
    <n v="0"/>
    <n v="38.130000000000003"/>
    <n v="0"/>
    <n v="13.950000000000001"/>
    <n v="12.09"/>
    <n v="11.16"/>
    <n v="1.86"/>
    <n v="10.23"/>
    <x v="4"/>
  </r>
  <r>
    <x v="140"/>
    <x v="4"/>
    <x v="19"/>
    <n v="438.03000000000009"/>
    <n v="94.860000000000014"/>
    <n v="105.09000000000003"/>
    <n v="127.41000000000001"/>
    <n v="110.67000000000002"/>
    <n v="0"/>
    <n v="0.89280000000000004"/>
    <n v="0.85560000000000003"/>
    <n v="0.65100000000000013"/>
    <n v="0.72540000000000004"/>
    <n v="0.91139999999999999"/>
    <n v="0.93"/>
    <n v="0.63240000000000007"/>
    <n v="0.83700000000000008"/>
    <n v="0.36270000000000002"/>
    <n v="0.58590000000000009"/>
    <n v="0.5766"/>
    <n v="0.87420000000000009"/>
    <n v="0.8277000000000001"/>
    <n v="0.92070000000000007"/>
    <n v="0.91139999999999999"/>
    <n v="0.92070000000000007"/>
    <n v="0.79980000000000007"/>
    <n v="0"/>
    <n v="5.58"/>
    <n v="25.110000000000003"/>
    <n v="0"/>
    <n v="11.16"/>
    <n v="0"/>
    <n v="15.81"/>
    <n v="6.5100000000000007"/>
    <n v="36.270000000000003"/>
    <n v="4.6500000000000004"/>
    <n v="13.950000000000001"/>
    <n v="4.6500000000000004"/>
    <n v="21.39"/>
    <n v="6.5100000000000007"/>
    <n v="0"/>
    <n v="10.23"/>
    <n v="32.550000000000004"/>
    <n v="0"/>
    <n v="26.970000000000002"/>
    <n v="8.370000000000001"/>
    <n v="24.18"/>
    <n v="23.25"/>
    <n v="2.79"/>
    <n v="2.79"/>
    <n v="26.040000000000003"/>
    <n v="2.79"/>
    <n v="1.86"/>
    <n v="20.46"/>
    <n v="16.740000000000002"/>
    <n v="6.5100000000000007"/>
    <n v="12.09"/>
    <n v="12.09"/>
    <n v="0"/>
    <n v="7.44"/>
    <n v="0"/>
    <n v="17.670000000000002"/>
    <n v="17.670000000000002"/>
    <n v="27.900000000000002"/>
    <n v="0"/>
    <n v="0"/>
    <x v="4"/>
  </r>
  <r>
    <x v="141"/>
    <x v="4"/>
    <x v="20"/>
    <n v="404.55000000000018"/>
    <n v="87.420000000000115"/>
    <n v="79.98"/>
    <n v="109.74000000000001"/>
    <n v="127.41000000000011"/>
    <n v="0"/>
    <n v="0.73470000000000002"/>
    <n v="0.91139999999999999"/>
    <n v="0.67890000000000006"/>
    <n v="0.66959999999999997"/>
    <n v="0.74400000000000011"/>
    <n v="0.60450000000000004"/>
    <n v="0.87420000000000009"/>
    <n v="0.73470000000000002"/>
    <n v="0.24180000000000001"/>
    <n v="0.56730000000000003"/>
    <n v="0.75330000000000008"/>
    <n v="0.83700000000000008"/>
    <n v="0.2697"/>
    <n v="0.86490000000000011"/>
    <n v="0.93"/>
    <n v="0.31620000000000004"/>
    <n v="0.85560000000000003"/>
    <n v="10.23"/>
    <n v="17.670000000000002"/>
    <n v="6.5100000000000007"/>
    <n v="0"/>
    <n v="0"/>
    <n v="0"/>
    <n v="26.040000000000003"/>
    <n v="0.93"/>
    <n v="18.600000000000001"/>
    <n v="0"/>
    <n v="2.79"/>
    <n v="35.340000000000003"/>
    <n v="21.39"/>
    <n v="18.600000000000001"/>
    <n v="0"/>
    <n v="14.88"/>
    <n v="0"/>
    <n v="0"/>
    <n v="2.7900000000001057"/>
    <n v="34.410000000000004"/>
    <n v="16.740000000000002"/>
    <n v="39.06"/>
    <n v="3.72"/>
    <n v="0"/>
    <n v="23.25"/>
    <n v="0"/>
    <n v="0"/>
    <n v="19.53"/>
    <n v="7.44"/>
    <n v="0"/>
    <n v="1.86"/>
    <n v="26.040000000000003"/>
    <n v="13.950000000000001"/>
    <n v="0"/>
    <n v="0"/>
    <n v="11.16"/>
    <n v="0"/>
    <n v="28.830000000000002"/>
    <n v="5.5800000000001058"/>
    <n v="0"/>
    <x v="4"/>
  </r>
  <r>
    <x v="142"/>
    <x v="4"/>
    <x v="21"/>
    <n v="508.71000000000004"/>
    <n v="216.69000000000003"/>
    <n v="73.47"/>
    <n v="156.24"/>
    <n v="62.31"/>
    <n v="0"/>
    <n v="0.79049999999999998"/>
    <n v="0.80910000000000004"/>
    <n v="0.87420000000000009"/>
    <n v="0.78120000000000001"/>
    <n v="0.86490000000000011"/>
    <n v="0.63240000000000007"/>
    <n v="0.5766"/>
    <n v="0.55800000000000005"/>
    <n v="0.83700000000000008"/>
    <n v="0.63240000000000007"/>
    <n v="0.25110000000000005"/>
    <n v="0.70680000000000009"/>
    <n v="0.88350000000000006"/>
    <n v="0.81840000000000002"/>
    <n v="0.49290000000000006"/>
    <n v="0.45569999999999999"/>
    <n v="0.38130000000000003"/>
    <n v="0"/>
    <n v="10.23"/>
    <n v="0"/>
    <n v="12.09"/>
    <n v="0"/>
    <n v="36.270000000000003"/>
    <n v="4.6500000000000004"/>
    <n v="0"/>
    <n v="0"/>
    <n v="10.23"/>
    <n v="35.340000000000003"/>
    <n v="10.23"/>
    <n v="0"/>
    <n v="16.740000000000002"/>
    <n v="13.950000000000001"/>
    <n v="9.3000000000000007"/>
    <n v="0"/>
    <n v="0"/>
    <n v="12.09"/>
    <n v="0"/>
    <n v="10.23"/>
    <n v="31.62"/>
    <n v="13.950000000000001"/>
    <n v="40.92"/>
    <n v="20.46"/>
    <n v="15.81"/>
    <n v="0"/>
    <n v="0"/>
    <n v="22.32"/>
    <n v="0.93"/>
    <n v="13.950000000000106"/>
    <n v="39.06"/>
    <n v="0"/>
    <n v="42.78"/>
    <n v="7.44"/>
    <n v="7.44"/>
    <n v="31.62"/>
    <n v="39.99"/>
    <n v="13.949999999999894"/>
    <n v="20.46"/>
    <x v="4"/>
  </r>
  <r>
    <x v="143"/>
    <x v="4"/>
    <x v="22"/>
    <n v="424.08000000000004"/>
    <n v="97.65000000000002"/>
    <n v="72.540000000000006"/>
    <n v="115.32000000000001"/>
    <n v="138.57000000000002"/>
    <n v="0"/>
    <n v="0.2697"/>
    <n v="0.52080000000000004"/>
    <n v="0.49290000000000006"/>
    <n v="0.33479999999999999"/>
    <n v="0.86490000000000011"/>
    <n v="0.64170000000000005"/>
    <n v="0.67890000000000006"/>
    <n v="0.65100000000000013"/>
    <n v="0.40920000000000001"/>
    <n v="0.63240000000000007"/>
    <n v="0.60450000000000004"/>
    <n v="0.69750000000000001"/>
    <n v="0.83700000000000008"/>
    <n v="0.73470000000000002"/>
    <n v="0.85560000000000003"/>
    <n v="0.86490000000000011"/>
    <n v="0.32550000000000007"/>
    <n v="0"/>
    <n v="0"/>
    <n v="18.600000000000001"/>
    <n v="1.86"/>
    <n v="1.86"/>
    <n v="13.950000000000001"/>
    <n v="0"/>
    <n v="0"/>
    <n v="27.900000000000002"/>
    <n v="8.370000000000001"/>
    <n v="11.16"/>
    <n v="5.58"/>
    <n v="4.6500000000000004"/>
    <n v="23.25"/>
    <n v="16.740000000000002"/>
    <n v="0"/>
    <n v="6.5100000000000007"/>
    <n v="34.410000000000004"/>
    <n v="33.480000000000004"/>
    <n v="13.950000000000001"/>
    <n v="8.370000000000001"/>
    <n v="26.970000000000002"/>
    <n v="30.69"/>
    <n v="8.370000000000001"/>
    <n v="7.44"/>
    <n v="4.6500000000000004"/>
    <n v="15.81"/>
    <n v="0"/>
    <n v="9.3000000000000007"/>
    <n v="3.72"/>
    <n v="0"/>
    <n v="3.72"/>
    <n v="3.72"/>
    <n v="0.93"/>
    <n v="42.78"/>
    <n v="0"/>
    <n v="31.62"/>
    <n v="6.5100000000000007"/>
    <n v="8.370000000000001"/>
    <n v="0"/>
    <x v="4"/>
  </r>
  <r>
    <x v="144"/>
    <x v="4"/>
    <x v="23"/>
    <n v="420.36"/>
    <n v="111.60000000000001"/>
    <n v="103.23"/>
    <n v="73.470000000000013"/>
    <n v="132.06000000000003"/>
    <n v="0"/>
    <n v="0.36270000000000002"/>
    <n v="0.50220000000000009"/>
    <n v="0.74400000000000011"/>
    <n v="0.78120000000000001"/>
    <n v="0.35340000000000005"/>
    <n v="0.56730000000000003"/>
    <n v="0.61380000000000001"/>
    <n v="0.64170000000000005"/>
    <n v="0.73470000000000002"/>
    <n v="0.71610000000000007"/>
    <n v="0.84630000000000005"/>
    <n v="0.53010000000000013"/>
    <n v="0.2697"/>
    <n v="0.53939999999999999"/>
    <n v="0.91139999999999999"/>
    <n v="0.66959999999999997"/>
    <n v="0.70680000000000009"/>
    <n v="15.81"/>
    <n v="11.16"/>
    <n v="13.950000000000001"/>
    <n v="7.44"/>
    <n v="30.69"/>
    <n v="2.79"/>
    <n v="0"/>
    <n v="0"/>
    <n v="0"/>
    <n v="21.39"/>
    <n v="8.370000000000001"/>
    <n v="0"/>
    <n v="24.18"/>
    <n v="26.970000000000002"/>
    <n v="16.740000000000002"/>
    <n v="6.5100000000000007"/>
    <n v="18.600000000000001"/>
    <n v="17.670000000000002"/>
    <n v="0"/>
    <n v="21.39"/>
    <n v="25.110000000000003"/>
    <n v="7.44"/>
    <n v="4.6500000000000004"/>
    <n v="0"/>
    <n v="0"/>
    <n v="0"/>
    <n v="0"/>
    <n v="27.900000000000002"/>
    <n v="8.370000000000001"/>
    <n v="0"/>
    <n v="31.62"/>
    <n v="9.3000000000000007"/>
    <n v="37.200000000000003"/>
    <n v="4.6500000000000004"/>
    <n v="0"/>
    <n v="0"/>
    <n v="5.58"/>
    <n v="0"/>
    <n v="0"/>
    <n v="23.25"/>
    <x v="4"/>
  </r>
  <r>
    <x v="145"/>
    <x v="4"/>
    <x v="24"/>
    <n v="305.97000000000003"/>
    <n v="67.890000000000015"/>
    <n v="70.680000000000007"/>
    <n v="98.58"/>
    <n v="68.820000000000022"/>
    <n v="0"/>
    <n v="0.34410000000000002"/>
    <n v="0.77190000000000014"/>
    <n v="0.80910000000000004"/>
    <n v="0.67890000000000006"/>
    <n v="0.84630000000000005"/>
    <n v="0.67890000000000006"/>
    <n v="0.65100000000000013"/>
    <n v="0.16739999999999999"/>
    <n v="0.66959999999999997"/>
    <n v="0.84630000000000005"/>
    <n v="0.66959999999999997"/>
    <n v="0.80910000000000004"/>
    <n v="0.3906"/>
    <n v="0.6603"/>
    <n v="0.90210000000000001"/>
    <n v="0.84630000000000005"/>
    <n v="0.55800000000000005"/>
    <n v="13.020000000000001"/>
    <n v="2.79"/>
    <n v="0"/>
    <n v="0"/>
    <n v="16.740000000000002"/>
    <n v="0.93"/>
    <n v="23.25"/>
    <n v="0"/>
    <n v="13.950000000000001"/>
    <n v="0"/>
    <n v="0"/>
    <n v="14.88"/>
    <n v="0"/>
    <n v="39.99"/>
    <n v="10.23"/>
    <n v="0.93"/>
    <n v="0"/>
    <n v="2.79"/>
    <n v="0"/>
    <n v="0"/>
    <n v="24.18"/>
    <n v="0"/>
    <n v="1.86"/>
    <n v="13.020000000000001"/>
    <n v="5.58"/>
    <n v="21.39"/>
    <n v="13.020000000000001"/>
    <n v="8.370000000000001"/>
    <n v="0"/>
    <n v="11.16"/>
    <n v="3.72"/>
    <n v="13.020000000000001"/>
    <n v="0.93"/>
    <n v="0"/>
    <n v="0"/>
    <n v="14.88"/>
    <n v="0.93"/>
    <n v="5.58"/>
    <n v="8.370000000000001"/>
    <n v="20.46"/>
    <x v="4"/>
  </r>
  <r>
    <x v="146"/>
    <x v="4"/>
    <x v="25"/>
    <n v="381.3"/>
    <n v="145.08000000000001"/>
    <n v="51.15"/>
    <n v="89.28"/>
    <n v="95.79"/>
    <n v="0"/>
    <n v="0.25110000000000005"/>
    <n v="0.49290000000000006"/>
    <n v="0.92070000000000007"/>
    <n v="0.77190000000000014"/>
    <n v="0.14880000000000002"/>
    <n v="0.87420000000000009"/>
    <n v="0.24180000000000001"/>
    <n v="0.84630000000000005"/>
    <n v="0.80910000000000004"/>
    <n v="0.91139999999999999"/>
    <n v="0.71610000000000007"/>
    <n v="0.2883"/>
    <n v="0.35340000000000005"/>
    <n v="0.3906"/>
    <n v="0.79980000000000007"/>
    <n v="0.89280000000000004"/>
    <n v="0.74400000000000011"/>
    <n v="2.79"/>
    <n v="6.5100000000000007"/>
    <n v="0.93"/>
    <n v="0.93"/>
    <n v="13.950000000000001"/>
    <n v="0"/>
    <n v="0"/>
    <n v="19.53"/>
    <n v="1.86"/>
    <n v="4.6500000000000004"/>
    <n v="13.020000000000001"/>
    <n v="0"/>
    <n v="12.09"/>
    <n v="10.23"/>
    <n v="0"/>
    <n v="4.6500000000000004"/>
    <n v="29.76"/>
    <n v="39.06"/>
    <n v="0"/>
    <n v="0"/>
    <n v="0"/>
    <n v="8.370000000000001"/>
    <n v="0"/>
    <n v="10.23"/>
    <n v="21.39"/>
    <n v="8.370000000000001"/>
    <n v="0"/>
    <n v="39.06"/>
    <n v="1.86"/>
    <n v="0"/>
    <n v="0"/>
    <n v="0"/>
    <n v="6.5100000000000007"/>
    <n v="39.06"/>
    <n v="40.92"/>
    <n v="5.58"/>
    <n v="13.020000000000001"/>
    <n v="8.370000000000001"/>
    <n v="31.62"/>
    <n v="0"/>
    <x v="4"/>
  </r>
  <r>
    <x v="147"/>
    <x v="4"/>
    <x v="26"/>
    <n v="388.74000000000024"/>
    <n v="73.47"/>
    <n v="66.960000000000107"/>
    <n v="110.67"/>
    <n v="137.64000000000007"/>
    <n v="0"/>
    <n v="0.37200000000000005"/>
    <n v="0.59520000000000006"/>
    <n v="0.13950000000000001"/>
    <n v="0.8277000000000001"/>
    <n v="0.71610000000000007"/>
    <n v="0.86490000000000011"/>
    <n v="0.61380000000000001"/>
    <n v="0.6603"/>
    <n v="0.56730000000000003"/>
    <n v="0.66959999999999997"/>
    <n v="0.66959999999999997"/>
    <n v="0.86490000000000011"/>
    <n v="0.50220000000000009"/>
    <n v="0.90210000000000001"/>
    <n v="0.90210000000000001"/>
    <n v="0.93"/>
    <n v="0.75330000000000008"/>
    <n v="0"/>
    <n v="12.09"/>
    <n v="12.09"/>
    <n v="2.7900000000001057"/>
    <n v="5.58"/>
    <n v="10.23"/>
    <n v="0"/>
    <n v="12.09"/>
    <n v="0"/>
    <n v="12.09"/>
    <n v="0"/>
    <n v="7.44"/>
    <n v="4.6500000000000004"/>
    <n v="36.270000000000003"/>
    <n v="14.88"/>
    <n v="2.7900000000000529"/>
    <n v="42.78"/>
    <n v="27.900000000000002"/>
    <n v="0.93"/>
    <n v="0"/>
    <n v="13.020000000000001"/>
    <n v="13.020000000000001"/>
    <n v="0"/>
    <n v="5.58"/>
    <n v="34.410000000000004"/>
    <n v="0"/>
    <n v="21.39"/>
    <n v="23.25"/>
    <n v="0"/>
    <n v="0"/>
    <n v="0"/>
    <n v="5.58"/>
    <n v="2.79"/>
    <n v="9.3000000000000007"/>
    <n v="16.740000000000002"/>
    <n v="8.370000000000001"/>
    <n v="0"/>
    <n v="22.32"/>
    <n v="0"/>
    <n v="8.370000000000001"/>
    <x v="4"/>
  </r>
  <r>
    <x v="148"/>
    <x v="4"/>
    <x v="27"/>
    <n v="461.27999999999992"/>
    <n v="111.60000000000001"/>
    <n v="195.2999999999999"/>
    <n v="126.48000000000002"/>
    <n v="27.900000000000002"/>
    <n v="0"/>
    <n v="0.92070000000000007"/>
    <n v="0.49290000000000006"/>
    <n v="0.80910000000000004"/>
    <n v="0.79049999999999998"/>
    <n v="0.90210000000000001"/>
    <n v="0.52080000000000004"/>
    <n v="0.59520000000000006"/>
    <n v="0.6603"/>
    <n v="0.70680000000000009"/>
    <n v="0.60450000000000004"/>
    <n v="0.69750000000000001"/>
    <n v="0.55800000000000005"/>
    <n v="0.27900000000000003"/>
    <n v="0.3906"/>
    <n v="0.83700000000000008"/>
    <n v="0.90210000000000001"/>
    <n v="0.80910000000000004"/>
    <n v="18.600000000000001"/>
    <n v="6.509999999999895"/>
    <n v="26.040000000000003"/>
    <n v="1.86"/>
    <n v="13.020000000000001"/>
    <n v="22.32"/>
    <n v="13.020000000000001"/>
    <n v="29.76"/>
    <n v="26.970000000000002"/>
    <n v="37.200000000000003"/>
    <n v="7.44"/>
    <n v="5.58"/>
    <n v="0"/>
    <n v="0"/>
    <n v="5.58"/>
    <n v="0"/>
    <n v="0"/>
    <n v="8.370000000000001"/>
    <n v="0"/>
    <n v="8.370000000000001"/>
    <n v="4.6500000000000004"/>
    <n v="0"/>
    <n v="3.72"/>
    <n v="0"/>
    <n v="0.93"/>
    <n v="2.79"/>
    <n v="37.200000000000003"/>
    <n v="3.72"/>
    <n v="51.150000000000006"/>
    <n v="22.32"/>
    <n v="0"/>
    <n v="0"/>
    <n v="0"/>
    <n v="37.200000000000003"/>
    <n v="19.53"/>
    <n v="19.53"/>
    <n v="0"/>
    <n v="0"/>
    <n v="35.340000000000003"/>
    <n v="0"/>
    <x v="4"/>
  </r>
  <r>
    <x v="149"/>
    <x v="4"/>
    <x v="28"/>
    <n v="436.17000000000007"/>
    <n v="123.69000000000003"/>
    <n v="107.88000000000001"/>
    <n v="93.93"/>
    <n v="110.67"/>
    <n v="1"/>
    <n v="0.14880000000000002"/>
    <n v="0.59520000000000006"/>
    <n v="0.33479999999999999"/>
    <n v="0.71610000000000007"/>
    <n v="0.85560000000000003"/>
    <n v="0.70680000000000009"/>
    <n v="0.67890000000000006"/>
    <n v="0.53010000000000013"/>
    <n v="0.74400000000000011"/>
    <n v="0.6603"/>
    <n v="0.64170000000000005"/>
    <n v="0.87420000000000009"/>
    <n v="0.3906"/>
    <n v="0.85560000000000003"/>
    <n v="0.72540000000000004"/>
    <n v="0.88350000000000006"/>
    <n v="0.30690000000000001"/>
    <n v="24.18"/>
    <n v="12.09"/>
    <n v="0"/>
    <n v="12.09"/>
    <n v="0"/>
    <n v="14.88"/>
    <n v="1.86"/>
    <n v="30.69"/>
    <n v="12.09"/>
    <n v="0"/>
    <n v="27.900000000000002"/>
    <n v="26.970000000000002"/>
    <n v="0"/>
    <n v="11.16"/>
    <n v="23.25"/>
    <n v="0"/>
    <n v="9.3000000000000007"/>
    <n v="18.600000000000001"/>
    <n v="0"/>
    <n v="21.39"/>
    <n v="6.5100000000000007"/>
    <n v="19.53"/>
    <n v="2.79"/>
    <n v="3.72"/>
    <n v="0"/>
    <n v="13.020000000000001"/>
    <n v="0"/>
    <n v="13.950000000000001"/>
    <n v="7.44"/>
    <n v="26.970000000000002"/>
    <n v="13.020000000000001"/>
    <n v="0"/>
    <n v="34.410000000000004"/>
    <n v="37.200000000000003"/>
    <n v="0"/>
    <n v="18.600000000000001"/>
    <n v="0"/>
    <n v="10.23"/>
    <n v="10.23"/>
    <n v="0"/>
    <x v="4"/>
  </r>
  <r>
    <x v="150"/>
    <x v="4"/>
    <x v="29"/>
    <n v="469.65"/>
    <n v="153.45000000000002"/>
    <n v="142.29"/>
    <n v="82.77000000000001"/>
    <n v="91.140000000000015"/>
    <n v="0"/>
    <n v="0.83700000000000008"/>
    <n v="0.54869999999999997"/>
    <n v="0.70680000000000009"/>
    <n v="0.78120000000000001"/>
    <n v="0.43710000000000004"/>
    <n v="0.66959999999999997"/>
    <n v="0.67890000000000006"/>
    <n v="0.52080000000000004"/>
    <n v="0.70680000000000009"/>
    <n v="0.1953"/>
    <n v="0.74400000000000011"/>
    <n v="0.87420000000000009"/>
    <n v="0.26040000000000002"/>
    <n v="0.41850000000000004"/>
    <n v="0.53939999999999999"/>
    <n v="0.53010000000000013"/>
    <n v="0.89280000000000004"/>
    <n v="21.39"/>
    <n v="0"/>
    <n v="2.79"/>
    <n v="10.23"/>
    <n v="19.53"/>
    <n v="19.53"/>
    <n v="31.62"/>
    <n v="13.020000000000001"/>
    <n v="24.18"/>
    <n v="0"/>
    <n v="25.110000000000003"/>
    <n v="13.020000000000001"/>
    <n v="21.39"/>
    <n v="0"/>
    <n v="8.370000000000001"/>
    <n v="0"/>
    <n v="1.86"/>
    <n v="5.58"/>
    <n v="16.740000000000002"/>
    <n v="24.18"/>
    <n v="7.44"/>
    <n v="8.370000000000001"/>
    <n v="13.950000000000001"/>
    <n v="17.670000000000002"/>
    <n v="1.86"/>
    <n v="0"/>
    <n v="0"/>
    <n v="0"/>
    <n v="13.020000000000001"/>
    <n v="20.46"/>
    <n v="7.44"/>
    <n v="22.32"/>
    <n v="10.23"/>
    <n v="13.020000000000001"/>
    <n v="13.950000000000001"/>
    <n v="20.46"/>
    <n v="37.200000000000003"/>
    <n v="0"/>
    <n v="1.86"/>
    <n v="26.970000000000002"/>
    <x v="4"/>
  </r>
  <r>
    <x v="151"/>
    <x v="4"/>
    <x v="30"/>
    <n v="597.05999999999995"/>
    <n v="121.83"/>
    <n v="123.69000000000001"/>
    <n v="211.11"/>
    <n v="140.43"/>
    <n v="0"/>
    <n v="0.47430000000000005"/>
    <n v="0.27900000000000003"/>
    <n v="0.79980000000000007"/>
    <n v="0.85560000000000003"/>
    <n v="0.89280000000000004"/>
    <n v="0.73470000000000002"/>
    <n v="0.5766"/>
    <n v="0.5766"/>
    <n v="0.73470000000000002"/>
    <n v="0.6603"/>
    <n v="0.46500000000000002"/>
    <n v="0.88350000000000006"/>
    <n v="0.83700000000000008"/>
    <n v="0.84630000000000005"/>
    <n v="0.84630000000000005"/>
    <n v="0.83700000000000008"/>
    <n v="0.46500000000000002"/>
    <n v="7.44"/>
    <n v="11.16"/>
    <n v="0"/>
    <n v="4.6500000000000004"/>
    <n v="36.270000000000003"/>
    <n v="2.79"/>
    <n v="32.550000000000004"/>
    <n v="7.44"/>
    <n v="9.3000000000000007"/>
    <n v="12.09"/>
    <n v="5.58"/>
    <n v="36.270000000000003"/>
    <n v="0"/>
    <n v="10.23"/>
    <n v="10.23"/>
    <n v="33.480000000000004"/>
    <n v="0"/>
    <n v="39.99"/>
    <n v="6.5100000000000007"/>
    <n v="3.72"/>
    <n v="0"/>
    <n v="30.69"/>
    <n v="48.36"/>
    <n v="0"/>
    <n v="26.970000000000002"/>
    <n v="6.5100000000000007"/>
    <n v="10.23"/>
    <n v="13.950000000000001"/>
    <n v="34.410000000000004"/>
    <n v="39.99"/>
    <n v="0.93"/>
    <n v="24.18"/>
    <n v="21.39"/>
    <n v="14.88"/>
    <n v="23.25"/>
    <n v="3.72"/>
    <n v="21.39"/>
    <n v="12.09"/>
    <n v="0"/>
    <n v="0"/>
    <x v="4"/>
  </r>
  <r>
    <x v="31"/>
    <x v="5"/>
    <x v="3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5"/>
    <x v="3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5"/>
    <x v="3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5"/>
    <x v="37"/>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152"/>
    <x v="5"/>
    <x v="0"/>
    <n v="497.55000000000018"/>
    <n v="166.47000000000006"/>
    <n v="95.790000000000106"/>
    <n v="135.78000000000003"/>
    <n v="99.51"/>
    <n v="1"/>
    <n v="0.45569999999999999"/>
    <n v="0.88350000000000006"/>
    <n v="0.87420000000000009"/>
    <n v="0.45569999999999999"/>
    <n v="0.46500000000000002"/>
    <n v="0.90210000000000001"/>
    <n v="0.67890000000000006"/>
    <n v="0.64170000000000005"/>
    <n v="0.92070000000000007"/>
    <n v="0.1023"/>
    <n v="0.61380000000000001"/>
    <n v="0.90210000000000001"/>
    <n v="0.91139999999999999"/>
    <n v="0.46500000000000002"/>
    <n v="0.65100000000000013"/>
    <n v="0.76260000000000006"/>
    <n v="0.80910000000000004"/>
    <n v="14.88"/>
    <n v="24.18"/>
    <n v="21.390000000000107"/>
    <n v="0"/>
    <n v="0"/>
    <n v="0"/>
    <n v="5.58"/>
    <n v="9.3000000000000007"/>
    <n v="9.3000000000000007"/>
    <n v="11.16"/>
    <n v="0"/>
    <n v="0"/>
    <n v="0"/>
    <n v="14.88"/>
    <n v="10.23"/>
    <n v="0"/>
    <n v="19.53"/>
    <n v="33.480000000000004"/>
    <n v="3.72"/>
    <n v="17.670000000000002"/>
    <n v="6.5100000000000007"/>
    <n v="12.09"/>
    <n v="37.200000000000003"/>
    <n v="19.53"/>
    <n v="33.480000000000004"/>
    <n v="0"/>
    <n v="2.79"/>
    <n v="24.18"/>
    <n v="0"/>
    <n v="0"/>
    <n v="12.09"/>
    <n v="13.020000000000001"/>
    <n v="27.900000000000109"/>
    <n v="0"/>
    <n v="18.599999999999948"/>
    <n v="0"/>
    <n v="14.88"/>
    <n v="7.44"/>
    <n v="37.200000000000003"/>
    <n v="35.340000000000003"/>
    <x v="4"/>
  </r>
  <r>
    <x v="153"/>
    <x v="5"/>
    <x v="1"/>
    <n v="436.16999999999985"/>
    <n v="118.11"/>
    <n v="112.53"/>
    <n v="90.21"/>
    <n v="115.31999999999991"/>
    <n v="0"/>
    <n v="0.2046"/>
    <n v="0.56730000000000003"/>
    <n v="0.79049999999999998"/>
    <n v="0.74400000000000011"/>
    <n v="0.87420000000000009"/>
    <n v="0.77190000000000014"/>
    <n v="0.66959999999999997"/>
    <n v="0.90210000000000001"/>
    <n v="0.92070000000000007"/>
    <n v="0.58590000000000009"/>
    <n v="0.79049999999999998"/>
    <n v="0.49290000000000006"/>
    <n v="0.91139999999999999"/>
    <n v="0.80910000000000004"/>
    <n v="0.83700000000000008"/>
    <n v="0.89280000000000004"/>
    <n v="0.65100000000000013"/>
    <n v="26.040000000000003"/>
    <n v="30.69"/>
    <n v="0"/>
    <n v="8.370000000000001"/>
    <n v="9.3000000000000007"/>
    <n v="3.72"/>
    <n v="0"/>
    <n v="0"/>
    <n v="34.410000000000004"/>
    <n v="0"/>
    <n v="4.6500000000000004"/>
    <n v="0"/>
    <n v="0"/>
    <n v="38.130000000000003"/>
    <n v="0.93"/>
    <n v="10.23"/>
    <n v="13.950000000000001"/>
    <n v="7.44"/>
    <n v="33.480000000000004"/>
    <n v="11.159999999999895"/>
    <n v="16.740000000000002"/>
    <n v="0"/>
    <n v="22.32"/>
    <n v="4.6500000000000004"/>
    <n v="2.79"/>
    <n v="13.950000000000001"/>
    <n v="0"/>
    <n v="14.88"/>
    <n v="0"/>
    <n v="14.88"/>
    <n v="13.020000000000001"/>
    <n v="0"/>
    <n v="10.23"/>
    <n v="0.93"/>
    <n v="16.740000000000002"/>
    <n v="43.71"/>
    <n v="2.79"/>
    <n v="0"/>
    <n v="26.970000000000002"/>
    <n v="3.72"/>
    <x v="4"/>
  </r>
  <r>
    <x v="154"/>
    <x v="5"/>
    <x v="2"/>
    <n v="441.75000000000006"/>
    <n v="115.32000000000002"/>
    <n v="99.510000000000019"/>
    <n v="105.09000000000006"/>
    <n v="121.83"/>
    <n v="0"/>
    <n v="0.30690000000000001"/>
    <n v="0.22320000000000001"/>
    <n v="0.79980000000000007"/>
    <n v="0.6603"/>
    <n v="0.86490000000000011"/>
    <n v="0.83700000000000008"/>
    <n v="0.78120000000000001"/>
    <n v="0.74400000000000011"/>
    <n v="0.13950000000000001"/>
    <n v="0.69750000000000001"/>
    <n v="0.93"/>
    <n v="0.8277000000000001"/>
    <n v="0.86490000000000011"/>
    <n v="0.52080000000000004"/>
    <n v="0.37200000000000005"/>
    <n v="0.63240000000000007"/>
    <n v="0.36270000000000002"/>
    <n v="4.6500000000000004"/>
    <n v="33.480000000000004"/>
    <n v="0"/>
    <n v="13.020000000000001"/>
    <n v="0"/>
    <n v="22.32"/>
    <n v="4.6500000000000004"/>
    <n v="4.6500000000000004"/>
    <n v="15.81"/>
    <n v="0.93"/>
    <n v="0"/>
    <n v="25.110000000000003"/>
    <n v="0"/>
    <n v="17.670000000000002"/>
    <n v="16.740000000000002"/>
    <n v="0"/>
    <n v="12.09"/>
    <n v="26.040000000000003"/>
    <n v="22.32"/>
    <n v="1.86"/>
    <n v="5.58"/>
    <n v="0"/>
    <n v="34.410000000000004"/>
    <n v="6.5100000000000531"/>
    <n v="12.09"/>
    <n v="12.09"/>
    <n v="0"/>
    <n v="0"/>
    <n v="12.09"/>
    <n v="22.32"/>
    <n v="38.130000000000003"/>
    <n v="0"/>
    <n v="1.86"/>
    <n v="0"/>
    <n v="13.950000000000001"/>
    <n v="26.970000000000002"/>
    <n v="9.3000000000000007"/>
    <n v="0"/>
    <n v="4.6500000000000004"/>
    <n v="20.46"/>
    <x v="4"/>
  </r>
  <r>
    <x v="155"/>
    <x v="5"/>
    <x v="3"/>
    <n v="438.03000000000003"/>
    <n v="67.89"/>
    <n v="124.61999999999993"/>
    <n v="99.510000000000019"/>
    <n v="146.01000000000005"/>
    <n v="0"/>
    <n v="0.40920000000000001"/>
    <n v="0.84630000000000005"/>
    <n v="0.30690000000000001"/>
    <n v="0.77190000000000014"/>
    <n v="0.47430000000000005"/>
    <n v="0.93"/>
    <n v="0.80910000000000004"/>
    <n v="0.86490000000000011"/>
    <n v="0.70680000000000009"/>
    <n v="0.92070000000000007"/>
    <n v="0.66959999999999997"/>
    <n v="0.83700000000000008"/>
    <n v="0.83700000000000008"/>
    <n v="0.53939999999999999"/>
    <n v="0.69750000000000001"/>
    <n v="0.31620000000000004"/>
    <n v="0.43710000000000004"/>
    <n v="13.019999999999948"/>
    <n v="0"/>
    <n v="7.44"/>
    <n v="34.410000000000004"/>
    <n v="0"/>
    <n v="0"/>
    <n v="7.44"/>
    <n v="18.600000000000001"/>
    <n v="13.020000000000001"/>
    <n v="30.69"/>
    <n v="1.86"/>
    <n v="1.86"/>
    <n v="27.900000000000002"/>
    <n v="3.72"/>
    <n v="37.200000000000003"/>
    <n v="2.79"/>
    <n v="22.32"/>
    <n v="29.76"/>
    <n v="2.79"/>
    <n v="17.670000000000002"/>
    <n v="8.370000000000001"/>
    <n v="13.950000000000001"/>
    <n v="0"/>
    <n v="0"/>
    <n v="0"/>
    <n v="15.81"/>
    <n v="0"/>
    <n v="30.69"/>
    <n v="12.09"/>
    <n v="18.600000000000001"/>
    <n v="7.44"/>
    <n v="0"/>
    <n v="0"/>
    <n v="0"/>
    <n v="18.600000000000001"/>
    <n v="1.86"/>
    <n v="0"/>
    <n v="11.16"/>
    <n v="28.830000000000002"/>
    <n v="0"/>
    <x v="4"/>
  </r>
  <r>
    <x v="156"/>
    <x v="5"/>
    <x v="4"/>
    <n v="521.73000000000013"/>
    <n v="175.77000000000012"/>
    <n v="98.579999999999899"/>
    <n v="156.24"/>
    <n v="91.1400000000001"/>
    <n v="0"/>
    <n v="0.44640000000000002"/>
    <n v="0.79980000000000007"/>
    <n v="0.74400000000000011"/>
    <n v="0.65100000000000013"/>
    <n v="0.88350000000000006"/>
    <n v="0.60450000000000004"/>
    <n v="0.81840000000000002"/>
    <n v="0.56730000000000003"/>
    <n v="0.72540000000000004"/>
    <n v="0.3906"/>
    <n v="0.91139999999999999"/>
    <n v="0.54869999999999997"/>
    <n v="0.86490000000000011"/>
    <n v="0.51150000000000007"/>
    <n v="0.78120000000000001"/>
    <n v="0.93"/>
    <n v="0.90210000000000001"/>
    <n v="0"/>
    <n v="7.44"/>
    <n v="29.76"/>
    <n v="0"/>
    <n v="24.18"/>
    <n v="13.020000000000001"/>
    <n v="0"/>
    <n v="0"/>
    <n v="1.86"/>
    <n v="22.319999999999894"/>
    <n v="30.69"/>
    <n v="1.86"/>
    <n v="28.830000000000002"/>
    <n v="9.3000000000000007"/>
    <n v="39.99"/>
    <n v="0"/>
    <n v="7.44"/>
    <n v="0"/>
    <n v="1.86"/>
    <n v="1.8600000000001058"/>
    <n v="5.58"/>
    <n v="39.06"/>
    <n v="0"/>
    <n v="0"/>
    <n v="27.900000000000002"/>
    <n v="29.76"/>
    <n v="0"/>
    <n v="34.410000000000004"/>
    <n v="11.16"/>
    <n v="8.370000000000001"/>
    <n v="15.81"/>
    <n v="7.44"/>
    <n v="38.130000000000003"/>
    <n v="10.23"/>
    <n v="0"/>
    <n v="39.99"/>
    <n v="32.550000000000004"/>
    <n v="27.900000000000002"/>
    <n v="1.0572875908110291E-13"/>
    <n v="3.72"/>
    <x v="4"/>
  </r>
  <r>
    <x v="157"/>
    <x v="5"/>
    <x v="5"/>
    <n v="565.44000000000028"/>
    <n v="193.44000000000003"/>
    <n v="86.490000000000009"/>
    <n v="102.30000000000001"/>
    <n v="183.21000000000021"/>
    <n v="0"/>
    <n v="0.23250000000000001"/>
    <n v="0.5766"/>
    <n v="0.68820000000000003"/>
    <n v="0.74400000000000011"/>
    <n v="0.83700000000000008"/>
    <n v="0.17670000000000002"/>
    <n v="0.89280000000000004"/>
    <n v="0.63240000000000007"/>
    <n v="0.81840000000000002"/>
    <n v="0.55800000000000005"/>
    <n v="0.5766"/>
    <n v="0.44640000000000002"/>
    <n v="0.93"/>
    <n v="0.34410000000000002"/>
    <n v="0.24180000000000001"/>
    <n v="0.37200000000000005"/>
    <n v="0.42780000000000001"/>
    <n v="16.740000000000002"/>
    <n v="13.020000000000001"/>
    <n v="17.670000000000002"/>
    <n v="4.6500000000000004"/>
    <n v="0"/>
    <n v="12.09"/>
    <n v="8.370000000000001"/>
    <n v="13.950000000000001"/>
    <n v="0"/>
    <n v="0"/>
    <n v="0"/>
    <n v="8.370000000000001"/>
    <n v="11.160000000000107"/>
    <n v="29.76"/>
    <n v="19.53"/>
    <n v="50.220000000000006"/>
    <n v="8.3700000000001058"/>
    <n v="35.340000000000003"/>
    <n v="2.79"/>
    <n v="17.670000000000002"/>
    <n v="0"/>
    <n v="0"/>
    <n v="13.020000000000001"/>
    <n v="2.79"/>
    <n v="18.600000000000001"/>
    <n v="5.58"/>
    <n v="34.410000000000004"/>
    <n v="10.23"/>
    <n v="1.86"/>
    <n v="15.81"/>
    <n v="9.3000000000000007"/>
    <n v="2.79"/>
    <n v="48.36"/>
    <n v="18.600000000000001"/>
    <n v="16.740000000000002"/>
    <n v="40.92"/>
    <n v="11.16"/>
    <n v="13.950000000000001"/>
    <n v="8.370000000000001"/>
    <n v="23.25"/>
    <x v="4"/>
  </r>
  <r>
    <x v="158"/>
    <x v="5"/>
    <x v="6"/>
    <n v="399.9"/>
    <n v="92.070000000000007"/>
    <n v="107.88000000000001"/>
    <n v="102.3"/>
    <n v="97.65"/>
    <n v="0"/>
    <n v="0.74400000000000011"/>
    <n v="0.48360000000000003"/>
    <n v="0.76260000000000006"/>
    <n v="0.77190000000000014"/>
    <n v="0.89280000000000004"/>
    <n v="0.6603"/>
    <n v="0.72540000000000004"/>
    <n v="0.74400000000000011"/>
    <n v="0.69750000000000001"/>
    <n v="0.69750000000000001"/>
    <n v="0.55800000000000005"/>
    <n v="0.3906"/>
    <n v="0.91139999999999999"/>
    <n v="0.83700000000000008"/>
    <n v="0.31620000000000004"/>
    <n v="0.90210000000000001"/>
    <n v="0.26040000000000002"/>
    <n v="0"/>
    <n v="3.72"/>
    <n v="2.79"/>
    <n v="13.020000000000001"/>
    <n v="12.09"/>
    <n v="26.970000000000002"/>
    <n v="9.3000000000000007"/>
    <n v="26.040000000000003"/>
    <n v="10.23"/>
    <n v="3.72"/>
    <n v="10.23"/>
    <n v="30.69"/>
    <n v="0"/>
    <n v="0"/>
    <n v="0"/>
    <n v="0"/>
    <n v="10.23"/>
    <n v="38.130000000000003"/>
    <n v="0"/>
    <n v="18.600000000000001"/>
    <n v="9.3000000000000007"/>
    <n v="46.5"/>
    <n v="5.58"/>
    <n v="28.830000000000002"/>
    <n v="3.72"/>
    <n v="0"/>
    <n v="5.58"/>
    <n v="0"/>
    <n v="2.79"/>
    <n v="0"/>
    <n v="25.110000000000003"/>
    <n v="9.3000000000000007"/>
    <n v="7.44"/>
    <n v="0.93"/>
    <n v="10.23"/>
    <n v="32.550000000000004"/>
    <n v="1.86"/>
    <n v="4.6500000000000004"/>
    <n v="0"/>
    <n v="0"/>
    <x v="4"/>
  </r>
  <r>
    <x v="159"/>
    <x v="5"/>
    <x v="7"/>
    <n v="377.58000000000004"/>
    <n v="81.84"/>
    <n v="94.86"/>
    <n v="102.30000000000003"/>
    <n v="98.580000000000013"/>
    <n v="0"/>
    <n v="0.88350000000000006"/>
    <n v="0.49290000000000006"/>
    <n v="0.79049999999999998"/>
    <n v="0.8277000000000001"/>
    <n v="0.26040000000000002"/>
    <n v="0.67890000000000006"/>
    <n v="0.13950000000000001"/>
    <n v="0.6603"/>
    <n v="0.52080000000000004"/>
    <n v="0.60450000000000004"/>
    <n v="0.93"/>
    <n v="0.46500000000000002"/>
    <n v="0.80910000000000004"/>
    <n v="0.84630000000000005"/>
    <n v="0.45569999999999999"/>
    <n v="0.23250000000000001"/>
    <n v="0.81840000000000002"/>
    <n v="4.6500000000000004"/>
    <n v="13.020000000000001"/>
    <n v="3.72"/>
    <n v="3.72"/>
    <n v="0"/>
    <n v="28.830000000000002"/>
    <n v="0"/>
    <n v="4.6500000000000004"/>
    <n v="16.740000000000002"/>
    <n v="19.53"/>
    <n v="36.270000000000003"/>
    <n v="21.39"/>
    <n v="15.81"/>
    <n v="0"/>
    <n v="4.6500000000000004"/>
    <n v="19.53"/>
    <n v="3.72"/>
    <n v="2.79"/>
    <n v="11.16"/>
    <n v="19.53"/>
    <n v="42.78"/>
    <n v="11.16"/>
    <n v="0"/>
    <n v="0"/>
    <n v="16.740000000000002"/>
    <n v="0"/>
    <n v="25.110000000000003"/>
    <n v="2.79"/>
    <n v="2.79"/>
    <n v="0.93"/>
    <n v="11.16"/>
    <n v="17.670000000000002"/>
    <n v="11.16"/>
    <n v="0"/>
    <n v="0"/>
    <n v="0"/>
    <n v="2.79"/>
    <n v="29.76"/>
    <n v="0"/>
    <n v="9.3000000000000007"/>
    <x v="4"/>
  </r>
  <r>
    <x v="160"/>
    <x v="5"/>
    <x v="8"/>
    <n v="432.45000000000016"/>
    <n v="106.02000000000001"/>
    <n v="107.88000000000011"/>
    <n v="99.51"/>
    <n v="119.04000000000002"/>
    <n v="0"/>
    <n v="0.30690000000000001"/>
    <n v="0.86490000000000011"/>
    <n v="0.17670000000000002"/>
    <n v="0.79049999999999998"/>
    <n v="0.90210000000000001"/>
    <n v="0.56730000000000003"/>
    <n v="0.34410000000000002"/>
    <n v="0.80910000000000004"/>
    <n v="0.6603"/>
    <n v="0.86490000000000011"/>
    <n v="0.6603"/>
    <n v="0.49290000000000006"/>
    <n v="0.65100000000000013"/>
    <n v="0.81840000000000002"/>
    <n v="0.65100000000000013"/>
    <n v="0.89280000000000004"/>
    <n v="0.46500000000000002"/>
    <n v="26.040000000000003"/>
    <n v="39.06"/>
    <n v="2.7900000000001057"/>
    <n v="0"/>
    <n v="0"/>
    <n v="0"/>
    <n v="1.86"/>
    <n v="0"/>
    <n v="11.16"/>
    <n v="26.970000000000002"/>
    <n v="19.53"/>
    <n v="19.53"/>
    <n v="8.370000000000001"/>
    <n v="13.950000000000001"/>
    <n v="14.88"/>
    <n v="3.72"/>
    <n v="11.16"/>
    <n v="6.5100000000000007"/>
    <n v="36.270000000000003"/>
    <n v="4.6500000000000004"/>
    <n v="16.740000000000002"/>
    <n v="0"/>
    <n v="26.970000000000002"/>
    <n v="12.09"/>
    <n v="0.93"/>
    <n v="20.46"/>
    <n v="0"/>
    <n v="5.58"/>
    <n v="9.3000000000000007"/>
    <n v="7.44"/>
    <n v="0"/>
    <n v="0"/>
    <n v="21.39"/>
    <n v="3.72"/>
    <n v="16.740000000000002"/>
    <n v="17.670000000000002"/>
    <n v="2.79"/>
    <n v="24.18"/>
    <n v="14.88"/>
    <n v="4.6500000000000004"/>
    <x v="4"/>
  </r>
  <r>
    <x v="161"/>
    <x v="5"/>
    <x v="9"/>
    <n v="583.11"/>
    <n v="159.03000000000003"/>
    <n v="148.80000000000001"/>
    <n v="156.24"/>
    <n v="119.04"/>
    <n v="0"/>
    <n v="0.70680000000000009"/>
    <n v="0.5766"/>
    <n v="0.72540000000000004"/>
    <n v="0.49290000000000006"/>
    <n v="0.90210000000000001"/>
    <n v="0.74400000000000011"/>
    <n v="0.79049999999999998"/>
    <n v="0.68820000000000003"/>
    <n v="0.55800000000000005"/>
    <n v="0.87420000000000009"/>
    <n v="0.64170000000000005"/>
    <n v="0.78120000000000001"/>
    <n v="0.84630000000000005"/>
    <n v="0.46500000000000002"/>
    <n v="0.83700000000000008"/>
    <n v="0.89280000000000004"/>
    <n v="0.86490000000000011"/>
    <n v="15.81"/>
    <n v="0"/>
    <n v="17.670000000000002"/>
    <n v="15.81"/>
    <n v="29.76"/>
    <n v="3.72"/>
    <n v="23.25"/>
    <n v="13.950000000000001"/>
    <n v="14.88"/>
    <n v="13.950000000000001"/>
    <n v="9.3000000000000007"/>
    <n v="1.86"/>
    <n v="6.5100000000000007"/>
    <n v="18.600000000000001"/>
    <n v="14.88"/>
    <n v="29.76"/>
    <n v="13.950000000000001"/>
    <n v="30.69"/>
    <n v="2.79"/>
    <n v="0"/>
    <n v="36.270000000000003"/>
    <n v="0"/>
    <n v="28.830000000000002"/>
    <n v="0"/>
    <n v="7.44"/>
    <n v="5.58"/>
    <n v="19.53"/>
    <n v="8.370000000000001"/>
    <n v="29.76"/>
    <n v="20.46"/>
    <n v="14.88"/>
    <n v="39.06"/>
    <n v="10.23"/>
    <n v="22.32"/>
    <n v="14.88"/>
    <n v="4.6500000000000004"/>
    <n v="10.23"/>
    <n v="18.600000000000001"/>
    <n v="14.88"/>
    <n v="9.3000000000000007"/>
    <x v="4"/>
  </r>
  <r>
    <x v="162"/>
    <x v="5"/>
    <x v="10"/>
    <n v="411.06000000000006"/>
    <n v="64.17"/>
    <n v="121.83"/>
    <n v="85.560000000000016"/>
    <n v="139.50000000000003"/>
    <n v="0"/>
    <n v="0.40920000000000001"/>
    <n v="0.54869999999999997"/>
    <n v="0.79980000000000007"/>
    <n v="0.79049999999999998"/>
    <n v="0.49290000000000006"/>
    <n v="0.63240000000000007"/>
    <n v="0.46500000000000002"/>
    <n v="0.85560000000000003"/>
    <n v="0.38130000000000003"/>
    <n v="0.32550000000000007"/>
    <n v="0.72540000000000004"/>
    <n v="0.83700000000000008"/>
    <n v="0.89280000000000004"/>
    <n v="0.3906"/>
    <n v="0.2883"/>
    <n v="0.33479999999999999"/>
    <n v="0.24180000000000001"/>
    <n v="39.99"/>
    <n v="7.44"/>
    <n v="0"/>
    <n v="21.39"/>
    <n v="3.72"/>
    <n v="43.71"/>
    <n v="0"/>
    <n v="1.86"/>
    <n v="3.72"/>
    <n v="0"/>
    <n v="7.44"/>
    <n v="39.06"/>
    <n v="30.69"/>
    <n v="0"/>
    <n v="2.79"/>
    <n v="30.69"/>
    <n v="2.79"/>
    <n v="0"/>
    <n v="25.110000000000003"/>
    <n v="8.370000000000001"/>
    <n v="21.39"/>
    <n v="22.32"/>
    <n v="13.950000000000001"/>
    <n v="0"/>
    <n v="0.93"/>
    <n v="7.44"/>
    <n v="0"/>
    <n v="0.93"/>
    <n v="2.79"/>
    <n v="15.81"/>
    <n v="1.86"/>
    <n v="0.93"/>
    <n v="4.6500000000000004"/>
    <n v="8.370000000000001"/>
    <n v="12.09"/>
    <n v="3.72"/>
    <n v="5.58"/>
    <n v="0"/>
    <n v="15.81"/>
    <n v="11.16"/>
    <x v="4"/>
  </r>
  <r>
    <x v="163"/>
    <x v="5"/>
    <x v="11"/>
    <n v="381.30000000000007"/>
    <n v="93.000000000000071"/>
    <n v="169.26000000000002"/>
    <n v="21.39"/>
    <n v="97.65"/>
    <n v="0"/>
    <n v="0.2697"/>
    <n v="0.68820000000000003"/>
    <n v="0.65100000000000013"/>
    <n v="0.83700000000000008"/>
    <n v="0.39990000000000003"/>
    <n v="0.84630000000000005"/>
    <n v="0.78120000000000001"/>
    <n v="0.69750000000000001"/>
    <n v="0.56730000000000003"/>
    <n v="0.51150000000000007"/>
    <n v="0.63240000000000007"/>
    <n v="0.59520000000000006"/>
    <n v="0.50220000000000009"/>
    <n v="0.83700000000000008"/>
    <n v="0.88350000000000006"/>
    <n v="0.51150000000000007"/>
    <n v="0.90210000000000001"/>
    <n v="6.5100000000000007"/>
    <n v="24.18"/>
    <n v="0"/>
    <n v="43.71"/>
    <n v="4.6500000000000004"/>
    <n v="17.670000000000002"/>
    <n v="19.53"/>
    <n v="26.040000000000003"/>
    <n v="26.970000000000002"/>
    <n v="0"/>
    <n v="18.600000000000001"/>
    <n v="7.44"/>
    <n v="0"/>
    <n v="0"/>
    <n v="0"/>
    <n v="17.670000000000002"/>
    <n v="0"/>
    <n v="13.020000000000001"/>
    <n v="35.340000000000003"/>
    <n v="24.18"/>
    <n v="0"/>
    <n v="0"/>
    <n v="0.93"/>
    <n v="1.86"/>
    <n v="0"/>
    <n v="4.6500000000000004"/>
    <n v="0"/>
    <n v="0"/>
    <n v="13.950000000000001"/>
    <n v="0"/>
    <n v="0"/>
    <n v="23.25"/>
    <n v="17.670000000000002"/>
    <n v="0"/>
    <n v="13.020000000000001"/>
    <n v="0"/>
    <n v="0"/>
    <n v="28.830000000000002"/>
    <n v="5.5800000000000534"/>
    <n v="4.6500000000000004"/>
    <x v="4"/>
  </r>
  <r>
    <x v="164"/>
    <x v="5"/>
    <x v="12"/>
    <n v="483.60000000000014"/>
    <n v="138.57000000000016"/>
    <n v="78.12"/>
    <n v="120.9"/>
    <n v="146.01000000000002"/>
    <n v="0"/>
    <n v="0.44640000000000002"/>
    <n v="0.61380000000000001"/>
    <n v="0.67890000000000006"/>
    <n v="0.83700000000000008"/>
    <n v="0.76260000000000006"/>
    <n v="0.85560000000000003"/>
    <n v="0.65100000000000013"/>
    <n v="0.64170000000000005"/>
    <n v="0.60450000000000004"/>
    <n v="0.49290000000000006"/>
    <n v="0.65100000000000013"/>
    <n v="0.53939999999999999"/>
    <n v="0.79980000000000007"/>
    <n v="0.44640000000000002"/>
    <n v="0.44640000000000002"/>
    <n v="0.37200000000000005"/>
    <n v="0.79049999999999998"/>
    <n v="11.16"/>
    <n v="0"/>
    <n v="3.72"/>
    <n v="0.93"/>
    <n v="23.25"/>
    <n v="0"/>
    <n v="0"/>
    <n v="0.93"/>
    <n v="14.88"/>
    <n v="23.25"/>
    <n v="7.44"/>
    <n v="14.88"/>
    <n v="16.740000000000002"/>
    <n v="3.72"/>
    <n v="8.370000000000001"/>
    <n v="3.72"/>
    <n v="38.130000000000003"/>
    <n v="33.480000000000004"/>
    <n v="0"/>
    <n v="26.970000000000002"/>
    <n v="0"/>
    <n v="0"/>
    <n v="5.58"/>
    <n v="21.39"/>
    <n v="7.44"/>
    <n v="4.6500000000000004"/>
    <n v="35.340000000000003"/>
    <n v="11.16"/>
    <n v="0"/>
    <n v="35.340000000000003"/>
    <n v="18.600000000000001"/>
    <n v="0"/>
    <n v="26.040000000000003"/>
    <n v="11.16"/>
    <n v="18.600000000000001"/>
    <n v="21.39"/>
    <n v="5.58"/>
    <n v="23.250000000000107"/>
    <n v="0.93"/>
    <n v="13.020000000000053"/>
    <x v="4"/>
  </r>
  <r>
    <x v="165"/>
    <x v="5"/>
    <x v="13"/>
    <n v="470.5800000000001"/>
    <n v="79.98"/>
    <n v="156.24000000000007"/>
    <n v="158.10000000000002"/>
    <n v="76.260000000000005"/>
    <n v="0"/>
    <n v="0.36270000000000002"/>
    <n v="0.77190000000000014"/>
    <n v="0.85560000000000003"/>
    <n v="0.74400000000000011"/>
    <n v="0.83700000000000008"/>
    <n v="0.6231000000000001"/>
    <n v="0.38130000000000003"/>
    <n v="0.70680000000000009"/>
    <n v="0.91139999999999999"/>
    <n v="0.41850000000000004"/>
    <n v="0.65100000000000013"/>
    <n v="0.93"/>
    <n v="0.79049999999999998"/>
    <n v="0.84630000000000005"/>
    <n v="0.26040000000000002"/>
    <n v="0.6231000000000001"/>
    <n v="0.89280000000000004"/>
    <n v="5.58"/>
    <n v="6.5100000000000007"/>
    <n v="16.740000000000002"/>
    <n v="18.600000000000001"/>
    <n v="13.950000000000001"/>
    <n v="29.76"/>
    <n v="37.200000000000003"/>
    <n v="10.23"/>
    <n v="13.950000000000001"/>
    <n v="3.720000000000053"/>
    <n v="5.58"/>
    <n v="35.340000000000003"/>
    <n v="0"/>
    <n v="5.58"/>
    <n v="0"/>
    <n v="4.6500000000000004"/>
    <n v="0"/>
    <n v="0"/>
    <n v="17.670000000000002"/>
    <n v="13.020000000000001"/>
    <n v="31.62"/>
    <n v="34.410000000000004"/>
    <n v="15.81"/>
    <n v="5.58"/>
    <n v="2.79"/>
    <n v="2.79"/>
    <n v="5.58"/>
    <n v="35.340000000000003"/>
    <n v="13.020000000000001"/>
    <n v="11.16"/>
    <n v="1.86"/>
    <n v="4.6500000000000004"/>
    <n v="2.79"/>
    <n v="0"/>
    <n v="9.3000000000000007"/>
    <n v="13.950000000000001"/>
    <n v="0"/>
    <n v="7.44"/>
    <n v="9.3000000000000007"/>
    <n v="30.69"/>
    <x v="4"/>
  </r>
  <r>
    <x v="166"/>
    <x v="5"/>
    <x v="14"/>
    <n v="442.68000000000006"/>
    <n v="110.66999999999999"/>
    <n v="120.90000000000002"/>
    <n v="90.210000000000022"/>
    <n v="120.9"/>
    <n v="0"/>
    <n v="0.46500000000000002"/>
    <n v="0.61380000000000001"/>
    <n v="0.66959999999999997"/>
    <n v="0.14880000000000002"/>
    <n v="0.83700000000000008"/>
    <n v="0.72540000000000004"/>
    <n v="0.92070000000000007"/>
    <n v="0.83700000000000008"/>
    <n v="0.64170000000000005"/>
    <n v="0.88350000000000006"/>
    <n v="0.58590000000000009"/>
    <n v="0.79980000000000007"/>
    <n v="0.23250000000000001"/>
    <n v="0.89280000000000004"/>
    <n v="0.1116"/>
    <n v="0.83700000000000008"/>
    <n v="0.53010000000000013"/>
    <n v="14.88"/>
    <n v="0"/>
    <n v="0"/>
    <n v="32.550000000000004"/>
    <n v="24.18"/>
    <n v="12.09"/>
    <n v="21.39"/>
    <n v="3.72"/>
    <n v="9.3000000000000007"/>
    <n v="2.79"/>
    <n v="19.53"/>
    <n v="8.370000000000001"/>
    <n v="11.16"/>
    <n v="0"/>
    <n v="35.340000000000003"/>
    <n v="0"/>
    <n v="9.3000000000000007"/>
    <n v="28.830000000000002"/>
    <n v="27.900000000000002"/>
    <n v="0"/>
    <n v="8.370000000000001"/>
    <n v="0"/>
    <n v="12.09"/>
    <n v="24.18"/>
    <n v="0"/>
    <n v="9.3000000000000007"/>
    <n v="4.650000000000027"/>
    <n v="13.950000000000001"/>
    <n v="12.09"/>
    <n v="5.58"/>
    <n v="9.3000000000000007"/>
    <n v="5.58"/>
    <n v="2.79"/>
    <n v="39.06"/>
    <n v="5.58"/>
    <n v="0.93"/>
    <n v="19.53"/>
    <n v="13.019999999999975"/>
    <n v="14.88"/>
    <n v="0"/>
    <x v="4"/>
  </r>
  <r>
    <x v="167"/>
    <x v="5"/>
    <x v="15"/>
    <n v="324.57000000000005"/>
    <n v="74.400000000000006"/>
    <n v="67.89"/>
    <n v="108.81000000000002"/>
    <n v="73.470000000000013"/>
    <n v="0"/>
    <n v="0.83700000000000008"/>
    <n v="0.6231000000000001"/>
    <n v="0.92070000000000007"/>
    <n v="0.77190000000000014"/>
    <n v="0.23250000000000001"/>
    <n v="0.5766"/>
    <n v="0.6603"/>
    <n v="0.53939999999999999"/>
    <n v="0.59520000000000006"/>
    <n v="0.86490000000000011"/>
    <n v="0.60450000000000004"/>
    <n v="0.75330000000000008"/>
    <n v="0.93"/>
    <n v="0.41850000000000004"/>
    <n v="0.26040000000000002"/>
    <n v="0.37200000000000005"/>
    <n v="0.83700000000000008"/>
    <n v="5.58"/>
    <n v="0"/>
    <n v="0"/>
    <n v="16.740000000000002"/>
    <n v="0"/>
    <n v="20.46"/>
    <n v="0"/>
    <n v="0"/>
    <n v="22.32"/>
    <n v="2.79"/>
    <n v="7.44"/>
    <n v="0"/>
    <n v="20.46"/>
    <n v="21.39"/>
    <n v="0"/>
    <n v="8.370000000000001"/>
    <n v="11.160000000000014"/>
    <n v="9.3000000000000007"/>
    <n v="2.79"/>
    <n v="0"/>
    <n v="0"/>
    <n v="0"/>
    <n v="1.86"/>
    <n v="13.020000000000001"/>
    <n v="0"/>
    <n v="8.370000000000001"/>
    <n v="13.020000000000001"/>
    <n v="20.46"/>
    <n v="34.410000000000004"/>
    <n v="17.670000000000002"/>
    <n v="4.6500000000000004"/>
    <n v="9.3000000000000007"/>
    <n v="0"/>
    <n v="8.370000000000001"/>
    <n v="5.58"/>
    <n v="13.020000000000001"/>
    <n v="8.370000000000001"/>
    <n v="2.79"/>
    <n v="15.81"/>
    <n v="6.5100000000000007"/>
    <x v="4"/>
  </r>
  <r>
    <x v="168"/>
    <x v="5"/>
    <x v="16"/>
    <n v="408.2700000000001"/>
    <n v="93"/>
    <n v="71.61"/>
    <n v="113.46000000000002"/>
    <n v="130.20000000000002"/>
    <n v="1"/>
    <n v="0.53010000000000013"/>
    <n v="0.69750000000000001"/>
    <n v="0.73470000000000002"/>
    <n v="0.17670000000000002"/>
    <n v="0.87420000000000009"/>
    <n v="0.93"/>
    <n v="0.70680000000000009"/>
    <n v="0.66959999999999997"/>
    <n v="0.6231000000000001"/>
    <n v="0.80910000000000004"/>
    <n v="0.23250000000000001"/>
    <n v="0.73470000000000002"/>
    <n v="0.90210000000000001"/>
    <n v="0.93"/>
    <n v="0.85560000000000003"/>
    <n v="0.66959999999999997"/>
    <n v="0.83700000000000008"/>
    <n v="0.93"/>
    <n v="1.86"/>
    <n v="0"/>
    <n v="0"/>
    <n v="23.25"/>
    <n v="1.86"/>
    <n v="0"/>
    <n v="0"/>
    <n v="27.900000000000002"/>
    <n v="15.81"/>
    <n v="0"/>
    <n v="1.86"/>
    <n v="25.110000000000003"/>
    <n v="0"/>
    <n v="14.88"/>
    <n v="24.18"/>
    <n v="16.740000000000002"/>
    <n v="0"/>
    <n v="44.64"/>
    <n v="2.79"/>
    <n v="0"/>
    <n v="17.670000000000002"/>
    <n v="31.62"/>
    <n v="27.900000000000002"/>
    <n v="10.23"/>
    <n v="24.18"/>
    <n v="0"/>
    <n v="1.86"/>
    <n v="0"/>
    <n v="0"/>
    <n v="13.950000000000001"/>
    <n v="5.58"/>
    <n v="26.970000000000002"/>
    <n v="13.020000000000001"/>
    <n v="4.6500000000000004"/>
    <n v="0"/>
    <n v="1.86"/>
    <n v="7.44"/>
    <n v="19.53"/>
    <n v="0"/>
    <x v="4"/>
  </r>
  <r>
    <x v="169"/>
    <x v="5"/>
    <x v="17"/>
    <n v="345.03000000000003"/>
    <n v="143.22"/>
    <n v="64.17"/>
    <n v="75.330000000000013"/>
    <n v="62.309999999999995"/>
    <n v="0"/>
    <n v="0.91139999999999999"/>
    <n v="0.55800000000000005"/>
    <n v="0.68820000000000003"/>
    <n v="0.89280000000000004"/>
    <n v="0.77190000000000014"/>
    <n v="0.65100000000000013"/>
    <n v="0.56730000000000003"/>
    <n v="0.40920000000000001"/>
    <n v="0.92070000000000007"/>
    <n v="0.59520000000000006"/>
    <n v="0.63240000000000007"/>
    <n v="0.42780000000000001"/>
    <n v="0.8277000000000001"/>
    <n v="0.74400000000000011"/>
    <n v="0.87420000000000009"/>
    <n v="0.53010000000000013"/>
    <n v="0.26040000000000002"/>
    <n v="0"/>
    <n v="11.16"/>
    <n v="11.16"/>
    <n v="11.16"/>
    <n v="2.79"/>
    <n v="5.58"/>
    <n v="0"/>
    <n v="0"/>
    <n v="0"/>
    <n v="22.32"/>
    <n v="0.93"/>
    <n v="10.23"/>
    <n v="18.600000000000001"/>
    <n v="19.53"/>
    <n v="6.5100000000000007"/>
    <n v="0"/>
    <n v="0"/>
    <n v="0"/>
    <n v="0"/>
    <n v="7.44"/>
    <n v="4.6500000000000004"/>
    <n v="10.23"/>
    <n v="0"/>
    <n v="1.86"/>
    <n v="0"/>
    <n v="0"/>
    <n v="26.040000000000003"/>
    <n v="2.79"/>
    <n v="25.110000000000003"/>
    <n v="4.6500000000000004"/>
    <n v="12.09"/>
    <n v="28.830000000000002"/>
    <n v="0"/>
    <n v="0"/>
    <n v="6.5100000000000007"/>
    <n v="20.46"/>
    <n v="55.800000000000004"/>
    <n v="19.53"/>
    <n v="0"/>
    <n v="0"/>
    <x v="4"/>
  </r>
  <r>
    <x v="170"/>
    <x v="5"/>
    <x v="18"/>
    <n v="491.97000000000008"/>
    <n v="143.22000000000003"/>
    <n v="39.06"/>
    <n v="159.03"/>
    <n v="150.66000000000003"/>
    <n v="0"/>
    <n v="0.24180000000000001"/>
    <n v="0.34410000000000002"/>
    <n v="0.66959999999999997"/>
    <n v="0.8277000000000001"/>
    <n v="0.83700000000000008"/>
    <n v="0.8277000000000001"/>
    <n v="0.38130000000000003"/>
    <n v="0.63240000000000007"/>
    <n v="0.16739999999999999"/>
    <n v="0.69750000000000001"/>
    <n v="0.70680000000000009"/>
    <n v="0.70680000000000009"/>
    <n v="0.41850000000000004"/>
    <n v="0.83700000000000008"/>
    <n v="0.70680000000000009"/>
    <n v="0.44640000000000002"/>
    <n v="0.38130000000000003"/>
    <n v="0"/>
    <n v="13.020000000000001"/>
    <n v="13.950000000000001"/>
    <n v="1.86"/>
    <n v="3.72"/>
    <n v="0"/>
    <n v="2.79"/>
    <n v="3.72"/>
    <n v="0"/>
    <n v="0"/>
    <n v="18.600000000000001"/>
    <n v="8.370000000000001"/>
    <n v="0"/>
    <n v="12.09"/>
    <n v="25.110000000000003"/>
    <n v="4.6500000000000004"/>
    <n v="44.64"/>
    <n v="19.53"/>
    <n v="14.88"/>
    <n v="21.39"/>
    <n v="0"/>
    <n v="21.39"/>
    <n v="0"/>
    <n v="49.29"/>
    <n v="20.46"/>
    <n v="0"/>
    <n v="4.6500000000000004"/>
    <n v="0"/>
    <n v="44.64"/>
    <n v="18.600000000000001"/>
    <n v="13.020000000000001"/>
    <n v="9.3000000000000007"/>
    <n v="9.3000000000000007"/>
    <n v="35.340000000000003"/>
    <n v="0.93"/>
    <n v="21.39"/>
    <n v="0"/>
    <n v="11.16"/>
    <n v="3.72"/>
    <n v="39.06"/>
    <x v="4"/>
  </r>
  <r>
    <x v="171"/>
    <x v="5"/>
    <x v="19"/>
    <n v="492.90000000000009"/>
    <n v="151.59000000000003"/>
    <n v="96.720000000000013"/>
    <n v="103.22999999999999"/>
    <n v="141.36000000000001"/>
    <n v="0"/>
    <n v="0.46500000000000002"/>
    <n v="0.49290000000000006"/>
    <n v="0.71610000000000007"/>
    <n v="0.78120000000000001"/>
    <n v="0.87420000000000009"/>
    <n v="0.84630000000000005"/>
    <n v="0.59520000000000006"/>
    <n v="9.3000000000000013E-2"/>
    <n v="0.87420000000000009"/>
    <n v="0.85560000000000003"/>
    <n v="0.60450000000000004"/>
    <n v="0.49290000000000006"/>
    <n v="0.83700000000000008"/>
    <n v="0.74400000000000011"/>
    <n v="0.50220000000000009"/>
    <n v="0.89280000000000004"/>
    <n v="0.53939999999999999"/>
    <n v="34.410000000000004"/>
    <n v="0"/>
    <n v="11.16"/>
    <n v="0"/>
    <n v="0"/>
    <n v="13.020000000000001"/>
    <n v="26.040000000000003"/>
    <n v="3.72"/>
    <n v="0"/>
    <n v="8.370000000000001"/>
    <n v="18.600000000000001"/>
    <n v="4.6500000000000004"/>
    <n v="0"/>
    <n v="18.600000000000001"/>
    <n v="39.06"/>
    <n v="36.270000000000003"/>
    <n v="22.32"/>
    <n v="13.950000000000001"/>
    <n v="1.86"/>
    <n v="4.6500000000000004"/>
    <n v="0"/>
    <n v="0"/>
    <n v="19.53"/>
    <n v="10.23"/>
    <n v="13.950000000000001"/>
    <n v="8.370000000000001"/>
    <n v="3.72"/>
    <n v="36.270000000000003"/>
    <n v="9.3000000000000007"/>
    <n v="1.86"/>
    <n v="30.69"/>
    <n v="1.86"/>
    <n v="19.53"/>
    <n v="24.18"/>
    <n v="17.670000000000002"/>
    <n v="15.81"/>
    <n v="35.340000000000003"/>
    <n v="1.86"/>
    <n v="1.86"/>
    <n v="2.79"/>
    <x v="4"/>
  </r>
  <r>
    <x v="172"/>
    <x v="5"/>
    <x v="20"/>
    <n v="345.03000000000003"/>
    <n v="86.490000000000009"/>
    <n v="33.479999999999997"/>
    <n v="147.87"/>
    <n v="77.190000000000012"/>
    <n v="0"/>
    <n v="0.46500000000000002"/>
    <n v="0.55800000000000005"/>
    <n v="0.46500000000000002"/>
    <n v="0.74400000000000011"/>
    <n v="0.83700000000000008"/>
    <n v="0.60450000000000004"/>
    <n v="0.16739999999999999"/>
    <n v="0.86490000000000011"/>
    <n v="0.1023"/>
    <n v="0.88350000000000006"/>
    <n v="0.34410000000000002"/>
    <n v="0.6603"/>
    <n v="0.29760000000000003"/>
    <n v="0.37200000000000005"/>
    <n v="0.80910000000000004"/>
    <n v="0.68820000000000003"/>
    <n v="0.27900000000000003"/>
    <n v="0"/>
    <n v="20.46"/>
    <n v="0"/>
    <n v="0"/>
    <n v="12.09"/>
    <n v="0"/>
    <n v="0"/>
    <n v="0.93"/>
    <n v="0"/>
    <n v="0"/>
    <n v="6.5100000000000007"/>
    <n v="0"/>
    <n v="8.370000000000001"/>
    <n v="3.72"/>
    <n v="50.220000000000006"/>
    <n v="0"/>
    <n v="12.09"/>
    <n v="0"/>
    <n v="2.79"/>
    <n v="0"/>
    <n v="0"/>
    <n v="20.46"/>
    <n v="33.480000000000004"/>
    <n v="4.6500000000000004"/>
    <n v="0"/>
    <n v="34.410000000000004"/>
    <n v="12.09"/>
    <n v="39.06"/>
    <n v="0"/>
    <n v="3.72"/>
    <n v="2.79"/>
    <n v="1.86"/>
    <n v="7.44"/>
    <n v="45.57"/>
    <n v="1.86"/>
    <n v="0"/>
    <n v="14.88"/>
    <n v="4.6500000000000004"/>
    <n v="4.6500000000000004"/>
    <n v="2.79"/>
    <x v="4"/>
  </r>
  <r>
    <x v="173"/>
    <x v="5"/>
    <x v="21"/>
    <n v="595.20000000000005"/>
    <n v="110.67000000000002"/>
    <n v="191.57999999999998"/>
    <n v="129.27000000000001"/>
    <n v="163.68"/>
    <n v="0"/>
    <n v="0.76260000000000006"/>
    <n v="0.49290000000000006"/>
    <n v="0.65100000000000013"/>
    <n v="0.46500000000000002"/>
    <n v="0.15810000000000002"/>
    <n v="0.60450000000000004"/>
    <n v="0.80910000000000004"/>
    <n v="0.81840000000000002"/>
    <n v="0.54869999999999997"/>
    <n v="0.3906"/>
    <n v="0.60450000000000004"/>
    <n v="0.78120000000000001"/>
    <n v="0.89280000000000004"/>
    <n v="0.87420000000000009"/>
    <n v="0.77190000000000014"/>
    <n v="0.84630000000000005"/>
    <n v="0.34410000000000002"/>
    <n v="0.93"/>
    <n v="0.93"/>
    <n v="21.39"/>
    <n v="11.16"/>
    <n v="24.18"/>
    <n v="26.970000000000002"/>
    <n v="0"/>
    <n v="23.25"/>
    <n v="29.76"/>
    <n v="53.010000000000005"/>
    <n v="0"/>
    <n v="0"/>
    <n v="45.57"/>
    <n v="9.3000000000000007"/>
    <n v="31.62"/>
    <n v="19.53"/>
    <n v="0"/>
    <n v="0"/>
    <n v="29.76"/>
    <n v="27.900000000000002"/>
    <n v="14.88"/>
    <n v="4.6500000000000004"/>
    <n v="27.900000000000002"/>
    <n v="33.480000000000004"/>
    <n v="0"/>
    <n v="14.88"/>
    <n v="5.58"/>
    <n v="1.86"/>
    <n v="22.32"/>
    <n v="3.72"/>
    <n v="6.5100000000000007"/>
    <n v="17.670000000000002"/>
    <n v="0"/>
    <n v="10.23"/>
    <n v="34.410000000000004"/>
    <n v="0"/>
    <n v="6.5100000000000007"/>
    <n v="15.81"/>
    <n v="1.86"/>
    <n v="17.670000000000002"/>
    <x v="4"/>
  </r>
  <r>
    <x v="174"/>
    <x v="5"/>
    <x v="22"/>
    <n v="357.12000000000006"/>
    <n v="47.43"/>
    <n v="108.81000000000002"/>
    <n v="113.46000000000001"/>
    <n v="87.420000000000016"/>
    <n v="0"/>
    <n v="0.42780000000000001"/>
    <n v="0.54869999999999997"/>
    <n v="0.67890000000000006"/>
    <n v="0.74400000000000011"/>
    <n v="0.90210000000000001"/>
    <n v="0.38130000000000003"/>
    <n v="0.85560000000000003"/>
    <n v="0.79049999999999998"/>
    <n v="0.68820000000000003"/>
    <n v="0.6603"/>
    <n v="0.6603"/>
    <n v="0.53939999999999999"/>
    <n v="0.88350000000000006"/>
    <n v="0.81840000000000002"/>
    <n v="0.26040000000000002"/>
    <n v="0.73470000000000002"/>
    <n v="0.80910000000000004"/>
    <n v="11.16"/>
    <n v="9.3000000000000007"/>
    <n v="0"/>
    <n v="6.5100000000000007"/>
    <n v="2.79"/>
    <n v="6.5100000000000007"/>
    <n v="1.86"/>
    <n v="26.040000000000003"/>
    <n v="34.410000000000004"/>
    <n v="10.23"/>
    <n v="21.39"/>
    <n v="0"/>
    <n v="6.5100000000000007"/>
    <n v="0"/>
    <n v="5.58"/>
    <n v="0.93"/>
    <n v="18.600000000000001"/>
    <n v="0"/>
    <n v="39.06"/>
    <n v="16.740000000000002"/>
    <n v="0"/>
    <n v="33.480000000000004"/>
    <n v="0"/>
    <n v="0"/>
    <n v="11.16"/>
    <n v="0"/>
    <n v="8.370000000000001"/>
    <n v="0"/>
    <n v="22.32"/>
    <n v="38.130000000000003"/>
    <n v="0"/>
    <n v="4.6500000000000004"/>
    <n v="8.370000000000001"/>
    <n v="0"/>
    <n v="7.44"/>
    <n v="9.3000000000000007"/>
    <n v="7.44"/>
    <n v="0"/>
    <n v="4.6500000000000004"/>
    <n v="5.58"/>
    <x v="4"/>
  </r>
  <r>
    <x v="175"/>
    <x v="5"/>
    <x v="23"/>
    <n v="298.53000000000003"/>
    <n v="87.42"/>
    <n v="92.07"/>
    <n v="39.99"/>
    <n v="79.050000000000011"/>
    <n v="0"/>
    <n v="0.51150000000000007"/>
    <n v="0.54869999999999997"/>
    <n v="0.66959999999999997"/>
    <n v="0.74400000000000011"/>
    <n v="0.39990000000000003"/>
    <n v="0.5766"/>
    <n v="0.6603"/>
    <n v="0.59520000000000006"/>
    <n v="0.86490000000000011"/>
    <n v="0.55800000000000005"/>
    <n v="0.85560000000000003"/>
    <n v="0.89280000000000004"/>
    <n v="0.23250000000000001"/>
    <n v="0.74400000000000011"/>
    <n v="0.88350000000000006"/>
    <n v="0.73470000000000002"/>
    <n v="0.69750000000000001"/>
    <n v="9.3000000000000007"/>
    <n v="1.86"/>
    <n v="11.16"/>
    <n v="0"/>
    <n v="0"/>
    <n v="0.93"/>
    <n v="9.3000000000000007"/>
    <n v="19.53"/>
    <n v="0"/>
    <n v="39.99"/>
    <n v="0"/>
    <n v="8.370000000000001"/>
    <n v="0"/>
    <n v="0"/>
    <n v="0.93"/>
    <n v="15.81"/>
    <n v="12.09"/>
    <n v="6.5100000000000007"/>
    <n v="1.86"/>
    <n v="33.480000000000004"/>
    <n v="0"/>
    <n v="5.58"/>
    <n v="0"/>
    <n v="14.88"/>
    <n v="15.81"/>
    <n v="0"/>
    <n v="3.72"/>
    <n v="0"/>
    <n v="0"/>
    <n v="0"/>
    <n v="29.76"/>
    <n v="3.72"/>
    <n v="13.020000000000001"/>
    <n v="3.72"/>
    <n v="1.86"/>
    <n v="0"/>
    <n v="0"/>
    <n v="8.370000000000001"/>
    <n v="15.81"/>
    <n v="11.16"/>
    <x v="4"/>
  </r>
  <r>
    <x v="176"/>
    <x v="5"/>
    <x v="24"/>
    <n v="504.06000000000012"/>
    <n v="110.67000000000007"/>
    <n v="124.62000000000003"/>
    <n v="95.79"/>
    <n v="172.98000000000002"/>
    <n v="0"/>
    <n v="0.89280000000000004"/>
    <n v="0.46500000000000002"/>
    <n v="0.83700000000000008"/>
    <n v="0.78120000000000001"/>
    <n v="0.54869999999999997"/>
    <n v="0.67890000000000006"/>
    <n v="0.68820000000000003"/>
    <n v="0.3906"/>
    <n v="0.69750000000000001"/>
    <n v="0.58590000000000009"/>
    <n v="0.22320000000000001"/>
    <n v="0.47430000000000005"/>
    <n v="0.45569999999999999"/>
    <n v="0.73470000000000002"/>
    <n v="0.92070000000000007"/>
    <n v="0.35340000000000005"/>
    <n v="0.68820000000000003"/>
    <n v="9.3000000000000007"/>
    <n v="0"/>
    <n v="0"/>
    <n v="13.950000000000028"/>
    <n v="10.23"/>
    <n v="7.44"/>
    <n v="26.040000000000003"/>
    <n v="41.85"/>
    <n v="4.6500000000000004"/>
    <n v="11.16"/>
    <n v="14.88"/>
    <n v="13.950000000000001"/>
    <n v="43.71"/>
    <n v="22.32"/>
    <n v="4.6500000000000004"/>
    <n v="0"/>
    <n v="13.950000000000001"/>
    <n v="28.830000000000002"/>
    <n v="17.670000000000002"/>
    <n v="27.900000000000002"/>
    <n v="13.950000000000001"/>
    <n v="2.79"/>
    <n v="0"/>
    <n v="5.58"/>
    <n v="30.69"/>
    <n v="0"/>
    <n v="6.5100000000000007"/>
    <n v="7.44"/>
    <n v="23.25"/>
    <n v="5.58"/>
    <n v="17.670000000000002"/>
    <n v="0"/>
    <n v="32.550000000000004"/>
    <n v="9.3000000000000007"/>
    <n v="12.09"/>
    <n v="0"/>
    <n v="4.6500000000000004"/>
    <n v="5.58"/>
    <n v="21.39"/>
    <n v="7.4400000000000537"/>
    <x v="4"/>
  </r>
  <r>
    <x v="177"/>
    <x v="5"/>
    <x v="25"/>
    <n v="515.22"/>
    <n v="114.39000000000001"/>
    <n v="146.94"/>
    <n v="109.74000000000002"/>
    <n v="144.15"/>
    <n v="0"/>
    <n v="0.18600000000000003"/>
    <n v="0.46500000000000002"/>
    <n v="0.55800000000000005"/>
    <n v="0.76260000000000006"/>
    <n v="0.8277000000000001"/>
    <n v="0.64170000000000005"/>
    <n v="0.67890000000000006"/>
    <n v="0.65100000000000013"/>
    <n v="0.87420000000000009"/>
    <n v="0.92070000000000007"/>
    <n v="0.90210000000000001"/>
    <n v="0.38130000000000003"/>
    <n v="0.84630000000000005"/>
    <n v="0.76260000000000006"/>
    <n v="0.79980000000000007"/>
    <n v="0.93"/>
    <n v="0.53010000000000013"/>
    <n v="0"/>
    <n v="9.3000000000000007"/>
    <n v="16.740000000000002"/>
    <n v="14.88"/>
    <n v="17.670000000000002"/>
    <n v="29.76"/>
    <n v="30.69"/>
    <n v="12.09"/>
    <n v="0"/>
    <n v="15.81"/>
    <n v="22.32"/>
    <n v="29.76"/>
    <n v="21.39"/>
    <n v="0"/>
    <n v="17.670000000000002"/>
    <n v="0.93"/>
    <n v="26.970000000000002"/>
    <n v="17.670000000000002"/>
    <n v="15.81"/>
    <n v="13.950000000000001"/>
    <n v="34.410000000000004"/>
    <n v="14.88"/>
    <n v="5.58"/>
    <n v="32.550000000000004"/>
    <n v="0"/>
    <n v="5.58"/>
    <n v="12.09"/>
    <n v="0"/>
    <n v="4.6500000000000004"/>
    <n v="0"/>
    <n v="0"/>
    <n v="16.740000000000002"/>
    <n v="16.740000000000002"/>
    <n v="21.39"/>
    <n v="0"/>
    <n v="19.53"/>
    <n v="0.93"/>
    <n v="12.09"/>
    <n v="0"/>
    <n v="26.970000000000002"/>
    <x v="4"/>
  </r>
  <r>
    <x v="178"/>
    <x v="5"/>
    <x v="26"/>
    <n v="485.46000000000004"/>
    <n v="90.210000000000008"/>
    <n v="130.20000000000002"/>
    <n v="144.15"/>
    <n v="120.9"/>
    <n v="0"/>
    <n v="0.24180000000000001"/>
    <n v="0.77190000000000014"/>
    <n v="0.66959999999999997"/>
    <n v="0.87420000000000009"/>
    <n v="0.89280000000000004"/>
    <n v="0.66959999999999997"/>
    <n v="0.54869999999999997"/>
    <n v="0.66959999999999997"/>
    <n v="0.23250000000000001"/>
    <n v="0.86490000000000011"/>
    <n v="0.85560000000000003"/>
    <n v="0.13950000000000001"/>
    <n v="0.93"/>
    <n v="0.41850000000000004"/>
    <n v="0.80910000000000004"/>
    <n v="0.84630000000000005"/>
    <n v="0.85560000000000003"/>
    <n v="0"/>
    <n v="0"/>
    <n v="6.5100000000000007"/>
    <n v="36.270000000000003"/>
    <n v="13.950000000000001"/>
    <n v="26.040000000000003"/>
    <n v="20.46"/>
    <n v="13.950000000000001"/>
    <n v="13.020000000000001"/>
    <n v="0"/>
    <n v="0"/>
    <n v="0.93"/>
    <n v="18.600000000000001"/>
    <n v="26.040000000000003"/>
    <n v="8.370000000000001"/>
    <n v="12.09"/>
    <n v="0"/>
    <n v="16.740000000000002"/>
    <n v="23.25"/>
    <n v="14.88"/>
    <n v="30.69"/>
    <n v="36.270000000000003"/>
    <n v="13.950000000000001"/>
    <n v="10.23"/>
    <n v="3.72"/>
    <n v="21.39"/>
    <n v="24.18"/>
    <n v="0"/>
    <n v="2.79"/>
    <n v="0.93"/>
    <n v="26.040000000000003"/>
    <n v="0"/>
    <n v="11.16"/>
    <n v="0"/>
    <n v="22.32"/>
    <n v="0"/>
    <n v="6.5100000000000007"/>
    <n v="0"/>
    <n v="4.6500000000000004"/>
    <n v="19.53"/>
    <x v="4"/>
  </r>
  <r>
    <x v="179"/>
    <x v="5"/>
    <x v="27"/>
    <n v="547.77000000000021"/>
    <n v="104.16000000000011"/>
    <n v="182.28000000000003"/>
    <n v="141.36000000000001"/>
    <n v="119.97000000000001"/>
    <n v="0"/>
    <n v="0.77190000000000014"/>
    <n v="0.85560000000000003"/>
    <n v="0.79049999999999998"/>
    <n v="0.80910000000000004"/>
    <n v="0.88350000000000006"/>
    <n v="0.5766"/>
    <n v="0.53010000000000013"/>
    <n v="0.51150000000000007"/>
    <n v="0.79980000000000007"/>
    <n v="0.63240000000000007"/>
    <n v="0.68820000000000003"/>
    <n v="0.88350000000000006"/>
    <n v="0.26040000000000002"/>
    <n v="0.86490000000000011"/>
    <n v="0.88350000000000006"/>
    <n v="0.37200000000000005"/>
    <n v="0.34410000000000002"/>
    <n v="14.88"/>
    <n v="0"/>
    <n v="2.79"/>
    <n v="16.740000000000002"/>
    <n v="0"/>
    <n v="0"/>
    <n v="26.040000000000003"/>
    <n v="15.81"/>
    <n v="58.59"/>
    <n v="47.43"/>
    <n v="26.970000000000002"/>
    <n v="38.130000000000003"/>
    <n v="36.270000000000003"/>
    <n v="7.44"/>
    <n v="4.6500000000000004"/>
    <n v="7.44"/>
    <n v="12.09"/>
    <n v="0"/>
    <n v="0"/>
    <n v="13.950000000000001"/>
    <n v="13.950000000000001"/>
    <n v="34.410000000000004"/>
    <n v="7.44"/>
    <n v="6.5100000000000007"/>
    <n v="13.950000000000001"/>
    <n v="36.270000000000003"/>
    <n v="0"/>
    <n v="0"/>
    <n v="21.39"/>
    <n v="7.44"/>
    <n v="25.110000000000003"/>
    <n v="11.16"/>
    <n v="32.550000000000111"/>
    <n v="5.58"/>
    <n v="0"/>
    <n v="10.23"/>
    <n v="0"/>
    <n v="2.79"/>
    <n v="1.86"/>
    <n v="14.88"/>
    <x v="4"/>
  </r>
  <r>
    <x v="180"/>
    <x v="5"/>
    <x v="28"/>
    <n v="425.0100000000001"/>
    <n v="89.280000000000101"/>
    <n v="108.81000000000002"/>
    <n v="114.39000000000001"/>
    <n v="112.53"/>
    <n v="0"/>
    <n v="0.80910000000000004"/>
    <n v="0.83700000000000008"/>
    <n v="0.48360000000000003"/>
    <n v="0.75330000000000008"/>
    <n v="0.85560000000000003"/>
    <n v="0.79980000000000007"/>
    <n v="0.64170000000000005"/>
    <n v="0.6231000000000001"/>
    <n v="0.65100000000000013"/>
    <n v="0.88350000000000006"/>
    <n v="0.92070000000000007"/>
    <n v="0.89280000000000004"/>
    <n v="0.85560000000000003"/>
    <n v="0.72540000000000004"/>
    <n v="0.93"/>
    <n v="0.87420000000000009"/>
    <n v="0.73470000000000002"/>
    <n v="0"/>
    <n v="13.020000000000001"/>
    <n v="0"/>
    <n v="19.53"/>
    <n v="0"/>
    <n v="26.970000000000002"/>
    <n v="14.88"/>
    <n v="16.740000000000002"/>
    <n v="8.370000000000001"/>
    <n v="9.3000000000000007"/>
    <n v="0"/>
    <n v="0"/>
    <n v="22.32"/>
    <n v="43.71"/>
    <n v="7.44"/>
    <n v="9.3000000000000007"/>
    <n v="3.72"/>
    <n v="0"/>
    <n v="0"/>
    <n v="26.040000000000003"/>
    <n v="39.06"/>
    <n v="26.040000000000003"/>
    <n v="0"/>
    <n v="10.23"/>
    <n v="0"/>
    <n v="9.3000000000000007"/>
    <n v="3.72"/>
    <n v="14.88"/>
    <n v="8.370000000000001"/>
    <n v="2.79"/>
    <n v="11.16"/>
    <n v="13.020000000000001"/>
    <n v="2.79"/>
    <n v="8.370000000000001"/>
    <n v="0"/>
    <n v="11.16"/>
    <n v="6.5100000000001064"/>
    <n v="25.110000000000003"/>
    <n v="0"/>
    <n v="11.16"/>
    <x v="4"/>
  </r>
  <r>
    <x v="181"/>
    <x v="5"/>
    <x v="29"/>
    <n v="385.02"/>
    <n v="79.050000000000011"/>
    <n v="136.71"/>
    <n v="88.350000000000009"/>
    <n v="80.91"/>
    <n v="0"/>
    <n v="0.38130000000000003"/>
    <n v="0.51150000000000007"/>
    <n v="0.86490000000000011"/>
    <n v="0.80910000000000004"/>
    <n v="0.92070000000000007"/>
    <n v="0.60450000000000004"/>
    <n v="0.6603"/>
    <n v="0.79049999999999998"/>
    <n v="0.67890000000000006"/>
    <n v="0.37200000000000005"/>
    <n v="0.81840000000000002"/>
    <n v="0.53939999999999999"/>
    <n v="0.68820000000000003"/>
    <n v="0.88350000000000006"/>
    <n v="0.83700000000000008"/>
    <n v="0.29760000000000003"/>
    <n v="0.90210000000000001"/>
    <n v="0"/>
    <n v="8.370000000000001"/>
    <n v="2.79"/>
    <n v="0"/>
    <n v="22.32"/>
    <n v="39.99"/>
    <n v="45.57"/>
    <n v="0"/>
    <n v="16.740000000000002"/>
    <n v="0.93"/>
    <n v="6.5100000000000007"/>
    <n v="0"/>
    <n v="2.79"/>
    <n v="0"/>
    <n v="7.44"/>
    <n v="27.900000000000002"/>
    <n v="35.340000000000003"/>
    <n v="0"/>
    <n v="7.44"/>
    <n v="0"/>
    <n v="10.23"/>
    <n v="18.600000000000001"/>
    <n v="0"/>
    <n v="35.340000000000003"/>
    <n v="12.09"/>
    <n v="10.23"/>
    <n v="1.86"/>
    <n v="0"/>
    <n v="0"/>
    <n v="0"/>
    <n v="8.370000000000001"/>
    <n v="10.23"/>
    <n v="0"/>
    <n v="0"/>
    <n v="13.950000000000001"/>
    <n v="23.25"/>
    <n v="8.370000000000001"/>
    <n v="8.370000000000001"/>
    <n v="0"/>
    <n v="6.5100000000000007"/>
    <x v="4"/>
  </r>
  <r>
    <x v="31"/>
    <x v="6"/>
    <x v="3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6"/>
    <x v="3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6"/>
    <x v="3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6"/>
    <x v="37"/>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6"/>
    <x v="38"/>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6"/>
    <x v="39"/>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182"/>
    <x v="6"/>
    <x v="0"/>
    <n v="474.3"/>
    <n v="132.99"/>
    <n v="53.94"/>
    <n v="194.37"/>
    <n v="93.000000000000014"/>
    <n v="0"/>
    <n v="0.65100000000000013"/>
    <n v="0.65100000000000013"/>
    <n v="0.76260000000000006"/>
    <n v="0.74400000000000011"/>
    <n v="0.40920000000000001"/>
    <n v="0.65100000000000013"/>
    <n v="0.88350000000000006"/>
    <n v="0.88350000000000006"/>
    <n v="0.88350000000000006"/>
    <n v="0.64170000000000005"/>
    <n v="0.90210000000000001"/>
    <n v="0.83700000000000008"/>
    <n v="0.93"/>
    <n v="0.84630000000000005"/>
    <n v="0.89280000000000004"/>
    <n v="0.54869999999999997"/>
    <n v="0.77190000000000014"/>
    <n v="5.58"/>
    <n v="6.5100000000000007"/>
    <n v="19.53"/>
    <n v="0"/>
    <n v="0"/>
    <n v="0"/>
    <n v="0"/>
    <n v="0.93"/>
    <n v="10.23"/>
    <n v="11.16"/>
    <n v="4.6500000000000004"/>
    <n v="39.06"/>
    <n v="26.040000000000003"/>
    <n v="0"/>
    <n v="0"/>
    <n v="0"/>
    <n v="12.09"/>
    <n v="1.86"/>
    <n v="13.020000000000001"/>
    <n v="0.93"/>
    <n v="0"/>
    <n v="37.200000000000003"/>
    <n v="1.86"/>
    <n v="0"/>
    <n v="8.370000000000001"/>
    <n v="39.99"/>
    <n v="11.16"/>
    <n v="30.69"/>
    <n v="27.900000000000002"/>
    <n v="37.200000000000003"/>
    <n v="0"/>
    <n v="33.480000000000004"/>
    <n v="8.370000000000001"/>
    <n v="26.970000000000002"/>
    <n v="33.480000000000004"/>
    <n v="2.79"/>
    <n v="0"/>
    <n v="27.900000000000002"/>
    <n v="0"/>
    <n v="0"/>
    <x v="4"/>
  </r>
  <r>
    <x v="183"/>
    <x v="6"/>
    <x v="1"/>
    <n v="414.78"/>
    <n v="138.57"/>
    <n v="126.47999999999999"/>
    <n v="110.67000000000002"/>
    <n v="39.06"/>
    <n v="0"/>
    <n v="0.83700000000000008"/>
    <n v="0.47430000000000005"/>
    <n v="0.56730000000000003"/>
    <n v="0.51150000000000007"/>
    <n v="0.70680000000000009"/>
    <n v="0.53010000000000013"/>
    <n v="0.71610000000000007"/>
    <n v="0.70680000000000009"/>
    <n v="0.86490000000000011"/>
    <n v="0.56730000000000003"/>
    <n v="0.61380000000000001"/>
    <n v="0.6603"/>
    <n v="0.88350000000000006"/>
    <n v="0.83700000000000008"/>
    <n v="0.66959999999999997"/>
    <n v="0.79980000000000007"/>
    <n v="0.54869999999999997"/>
    <n v="0"/>
    <n v="22.32"/>
    <n v="0"/>
    <n v="0"/>
    <n v="3.72"/>
    <n v="13.020000000000001"/>
    <n v="38.130000000000003"/>
    <n v="23.25"/>
    <n v="22.32"/>
    <n v="3.72"/>
    <n v="20.46"/>
    <n v="0"/>
    <n v="4.6500000000000004"/>
    <n v="0"/>
    <n v="25.110000000000003"/>
    <n v="0"/>
    <n v="9.3000000000000007"/>
    <n v="0"/>
    <n v="0"/>
    <n v="0"/>
    <n v="0"/>
    <n v="6.5100000000000007"/>
    <n v="26.970000000000002"/>
    <n v="14.88"/>
    <n v="19.53"/>
    <n v="13.020000000000001"/>
    <n v="26.040000000000003"/>
    <n v="3.72"/>
    <n v="0"/>
    <n v="0"/>
    <n v="4.6500000000000004"/>
    <n v="9.3000000000000007"/>
    <n v="13.020000000000001"/>
    <n v="9.3000000000000007"/>
    <n v="8.370000000000001"/>
    <n v="46.5"/>
    <n v="10.23"/>
    <n v="0"/>
    <n v="17.670000000000002"/>
    <n v="19.53"/>
    <x v="4"/>
  </r>
  <r>
    <x v="184"/>
    <x v="6"/>
    <x v="2"/>
    <n v="531.96000000000015"/>
    <n v="159.03000000000003"/>
    <n v="137.6400000000001"/>
    <n v="94.86"/>
    <n v="140.43"/>
    <n v="0"/>
    <n v="0.51150000000000007"/>
    <n v="0.43710000000000004"/>
    <n v="0.81840000000000002"/>
    <n v="0.81840000000000002"/>
    <n v="0.88350000000000006"/>
    <n v="0.74400000000000011"/>
    <n v="0.74400000000000011"/>
    <n v="0.1953"/>
    <n v="0.34410000000000002"/>
    <n v="0.55800000000000005"/>
    <n v="0.46500000000000002"/>
    <n v="9.3000000000000013E-2"/>
    <n v="0.88350000000000006"/>
    <n v="0.72540000000000004"/>
    <n v="0.65100000000000013"/>
    <n v="0.83700000000000008"/>
    <n v="0.88350000000000006"/>
    <n v="23.25"/>
    <n v="9.3000000000000007"/>
    <n v="0"/>
    <n v="0"/>
    <n v="10.230000000000054"/>
    <n v="13.950000000000054"/>
    <n v="40.92"/>
    <n v="13.950000000000001"/>
    <n v="0"/>
    <n v="26.040000000000003"/>
    <n v="6.5100000000000007"/>
    <n v="9.3000000000000007"/>
    <n v="33.480000000000004"/>
    <n v="9.3000000000000007"/>
    <n v="13.950000000000001"/>
    <n v="9.3000000000000007"/>
    <n v="12.09"/>
    <n v="0"/>
    <n v="25.110000000000003"/>
    <n v="27.900000000000002"/>
    <n v="5.58"/>
    <n v="0"/>
    <n v="20.46"/>
    <n v="9.3000000000000007"/>
    <n v="8.370000000000001"/>
    <n v="49.29"/>
    <n v="0"/>
    <n v="0"/>
    <n v="1.86"/>
    <n v="0"/>
    <n v="0"/>
    <n v="0.93"/>
    <n v="11.16"/>
    <n v="0"/>
    <n v="28.830000000000002"/>
    <n v="17.670000000000002"/>
    <n v="6.5100000000000007"/>
    <n v="38.130000000000003"/>
    <n v="39.06"/>
    <n v="16.740000000000002"/>
    <x v="4"/>
  </r>
  <r>
    <x v="185"/>
    <x v="6"/>
    <x v="3"/>
    <n v="323.64"/>
    <n v="67.890000000000015"/>
    <n v="135.78"/>
    <n v="38.130000000000003"/>
    <n v="81.84"/>
    <n v="1"/>
    <n v="0.26040000000000002"/>
    <n v="0.77190000000000014"/>
    <n v="0.54869999999999997"/>
    <n v="0.81840000000000002"/>
    <n v="0.74400000000000011"/>
    <n v="0.55800000000000005"/>
    <n v="0.64170000000000005"/>
    <n v="0.1023"/>
    <n v="0.34410000000000002"/>
    <n v="0.73470000000000002"/>
    <n v="0.83700000000000008"/>
    <n v="0.53010000000000013"/>
    <n v="0.64170000000000005"/>
    <n v="0.33479999999999999"/>
    <n v="0.83700000000000008"/>
    <n v="0.74400000000000011"/>
    <n v="0.69750000000000001"/>
    <n v="13.020000000000001"/>
    <n v="10.23"/>
    <n v="0"/>
    <n v="0.93"/>
    <n v="7.44"/>
    <n v="34.410000000000004"/>
    <n v="22.32"/>
    <n v="15.81"/>
    <n v="30.69"/>
    <n v="0.93"/>
    <n v="20.46"/>
    <n v="26.970000000000002"/>
    <n v="0"/>
    <n v="8.370000000000001"/>
    <n v="6.5100000000000007"/>
    <n v="7.44"/>
    <n v="0"/>
    <n v="0"/>
    <n v="0"/>
    <n v="32.550000000000004"/>
    <n v="0"/>
    <n v="0"/>
    <n v="0"/>
    <n v="0"/>
    <n v="19.53"/>
    <n v="8.370000000000001"/>
    <n v="0.93"/>
    <n v="8.370000000000001"/>
    <n v="0.93"/>
    <n v="0"/>
    <n v="13.950000000000001"/>
    <n v="0"/>
    <n v="0"/>
    <n v="0"/>
    <n v="0"/>
    <n v="12.09"/>
    <n v="11.16"/>
    <n v="26.040000000000003"/>
    <n v="0"/>
    <n v="4.6500000000000004"/>
    <x v="4"/>
  </r>
  <r>
    <x v="186"/>
    <x v="6"/>
    <x v="4"/>
    <n v="381.3"/>
    <n v="99.51"/>
    <n v="126.48"/>
    <n v="84.63000000000001"/>
    <n v="70.680000000000007"/>
    <n v="0"/>
    <n v="0.2883"/>
    <n v="0.46500000000000002"/>
    <n v="0.71610000000000007"/>
    <n v="0.90210000000000001"/>
    <n v="0.8277000000000001"/>
    <n v="0.41850000000000004"/>
    <n v="0.53939999999999999"/>
    <n v="9.3000000000000013E-2"/>
    <n v="0.87420000000000009"/>
    <n v="0.5766"/>
    <n v="0.8277000000000001"/>
    <n v="0.38130000000000003"/>
    <n v="0.81840000000000002"/>
    <n v="0.88350000000000006"/>
    <n v="0.40920000000000001"/>
    <n v="0.80910000000000004"/>
    <n v="0.91139999999999999"/>
    <n v="0"/>
    <n v="14.88"/>
    <n v="15.81"/>
    <n v="29.76"/>
    <n v="12.09"/>
    <n v="11.16"/>
    <n v="1.86"/>
    <n v="9.3000000000000007"/>
    <n v="31.62"/>
    <n v="0"/>
    <n v="4.6500000000000004"/>
    <n v="0"/>
    <n v="0"/>
    <n v="12.09"/>
    <n v="13.020000000000001"/>
    <n v="3.72"/>
    <n v="0"/>
    <n v="0"/>
    <n v="3.72"/>
    <n v="38.130000000000003"/>
    <n v="0"/>
    <n v="3.72"/>
    <n v="0"/>
    <n v="14.88"/>
    <n v="12.09"/>
    <n v="12.09"/>
    <n v="30.69"/>
    <n v="3.72"/>
    <n v="4.6500000000000004"/>
    <n v="2.79"/>
    <n v="17.670000000000002"/>
    <n v="0"/>
    <n v="16.740000000000002"/>
    <n v="14.88"/>
    <n v="0"/>
    <n v="19.53"/>
    <n v="16.740000000000002"/>
    <n v="0"/>
    <n v="10.23"/>
    <n v="3.72"/>
    <x v="4"/>
  </r>
  <r>
    <x v="187"/>
    <x v="6"/>
    <x v="5"/>
    <n v="313.40999999999997"/>
    <n v="32.549999999999997"/>
    <n v="93.93"/>
    <n v="108.80999999999999"/>
    <n v="78.12"/>
    <n v="0"/>
    <n v="0.35340000000000005"/>
    <n v="0.59520000000000006"/>
    <n v="0.73470000000000002"/>
    <n v="0.84630000000000005"/>
    <n v="0.74400000000000011"/>
    <n v="0.71610000000000007"/>
    <n v="0.43710000000000004"/>
    <n v="0.56730000000000003"/>
    <n v="0.81840000000000002"/>
    <n v="0.60450000000000004"/>
    <n v="0.56730000000000003"/>
    <n v="9.3000000000000013E-2"/>
    <n v="0.76260000000000006"/>
    <n v="0.83700000000000008"/>
    <n v="0.33479999999999999"/>
    <n v="0.2883"/>
    <n v="0.25110000000000005"/>
    <n v="0"/>
    <n v="23.25"/>
    <n v="27.900000000000002"/>
    <n v="1.86"/>
    <n v="2.79"/>
    <n v="26.040000000000003"/>
    <n v="0"/>
    <n v="0"/>
    <n v="11.16"/>
    <n v="0.93"/>
    <n v="22.32"/>
    <n v="0"/>
    <n v="6.5100000000000007"/>
    <n v="0"/>
    <n v="2.79"/>
    <n v="0"/>
    <n v="7.44"/>
    <n v="19.53"/>
    <n v="9.3000000000000007"/>
    <n v="32.550000000000004"/>
    <n v="0.93"/>
    <n v="11.16"/>
    <n v="0"/>
    <n v="20.46"/>
    <n v="10.23"/>
    <n v="16.740000000000002"/>
    <n v="17.670000000000002"/>
    <n v="14.88"/>
    <n v="5.58"/>
    <n v="11.16"/>
    <n v="0"/>
    <n v="0"/>
    <n v="2.79"/>
    <n v="0"/>
    <n v="17.670000000000002"/>
    <n v="1.86"/>
    <n v="2.79"/>
    <n v="0"/>
    <n v="4.6500000000000004"/>
    <n v="2.79"/>
    <x v="4"/>
  </r>
  <r>
    <x v="188"/>
    <x v="6"/>
    <x v="6"/>
    <n v="360.84000000000003"/>
    <n v="117.18"/>
    <n v="114.39"/>
    <n v="64.17"/>
    <n v="65.100000000000009"/>
    <n v="0"/>
    <n v="0.80910000000000004"/>
    <n v="0.54869999999999997"/>
    <n v="0.69750000000000001"/>
    <n v="0.92070000000000007"/>
    <n v="0.88350000000000006"/>
    <n v="0.58590000000000009"/>
    <n v="0.91139999999999999"/>
    <n v="0.53939999999999999"/>
    <n v="0.69750000000000001"/>
    <n v="0.40920000000000001"/>
    <n v="0.58590000000000009"/>
    <n v="0.74400000000000011"/>
    <n v="0.50220000000000009"/>
    <n v="0.61380000000000001"/>
    <n v="9.3000000000000013E-2"/>
    <n v="0.65100000000000013"/>
    <n v="0.52080000000000004"/>
    <n v="40.92"/>
    <n v="0"/>
    <n v="0"/>
    <n v="0"/>
    <n v="6.5100000000000007"/>
    <n v="0.93"/>
    <n v="0"/>
    <n v="46.5"/>
    <n v="19.53"/>
    <n v="0"/>
    <n v="3.72"/>
    <n v="0"/>
    <n v="0"/>
    <n v="2.79"/>
    <n v="3.72"/>
    <n v="17.670000000000002"/>
    <n v="0"/>
    <n v="9.3000000000000007"/>
    <n v="14.88"/>
    <n v="16.740000000000002"/>
    <n v="3.72"/>
    <n v="0.93"/>
    <n v="3.72"/>
    <n v="1.86"/>
    <n v="6.5100000000000007"/>
    <n v="11.16"/>
    <n v="2.79"/>
    <n v="5.58"/>
    <n v="27.900000000000002"/>
    <n v="0"/>
    <n v="10.23"/>
    <n v="3.72"/>
    <n v="26.970000000000002"/>
    <n v="26.970000000000002"/>
    <n v="13.020000000000001"/>
    <n v="2.79"/>
    <n v="16.740000000000002"/>
    <n v="12.09"/>
    <n v="0"/>
    <n v="4.6500000000000004"/>
    <x v="4"/>
  </r>
  <r>
    <x v="189"/>
    <x v="6"/>
    <x v="7"/>
    <n v="431.52000000000004"/>
    <n v="100.44000000000001"/>
    <n v="89.28"/>
    <n v="157.17000000000002"/>
    <n v="84.63000000000001"/>
    <n v="0"/>
    <n v="0.48360000000000003"/>
    <n v="0.46500000000000002"/>
    <n v="0.69750000000000001"/>
    <n v="0.14880000000000002"/>
    <n v="0.83700000000000008"/>
    <n v="0.90210000000000001"/>
    <n v="0.61380000000000001"/>
    <n v="0.54869999999999997"/>
    <n v="0.83700000000000008"/>
    <n v="0.66959999999999997"/>
    <n v="0.86490000000000011"/>
    <n v="0.50220000000000009"/>
    <n v="0.93"/>
    <n v="0.87420000000000009"/>
    <n v="0.58590000000000009"/>
    <n v="0.27900000000000003"/>
    <n v="0.31620000000000004"/>
    <n v="0"/>
    <n v="31.62"/>
    <n v="12.09"/>
    <n v="0"/>
    <n v="2.79"/>
    <n v="9.3000000000000007"/>
    <n v="1.86"/>
    <n v="6.5100000000000007"/>
    <n v="4.6500000000000004"/>
    <n v="20.46"/>
    <n v="0"/>
    <n v="0"/>
    <n v="4.6500000000000004"/>
    <n v="0"/>
    <n v="18.600000000000001"/>
    <n v="27.900000000000002"/>
    <n v="12.09"/>
    <n v="10.23"/>
    <n v="0"/>
    <n v="11.16"/>
    <n v="15.81"/>
    <n v="39.06"/>
    <n v="25.110000000000003"/>
    <n v="0"/>
    <n v="0"/>
    <n v="21.39"/>
    <n v="0"/>
    <n v="0"/>
    <n v="21.39"/>
    <n v="34.410000000000004"/>
    <n v="0"/>
    <n v="26.970000000000002"/>
    <n v="0"/>
    <n v="5.58"/>
    <n v="0.93"/>
    <n v="13.020000000000001"/>
    <n v="13.020000000000001"/>
    <n v="0"/>
    <n v="25.110000000000003"/>
    <n v="15.81"/>
    <x v="4"/>
  </r>
  <r>
    <x v="190"/>
    <x v="6"/>
    <x v="8"/>
    <n v="420.36"/>
    <n v="75.329999999999941"/>
    <n v="130.20000000000002"/>
    <n v="134.85000000000002"/>
    <n v="79.98"/>
    <n v="0"/>
    <n v="0.33479999999999999"/>
    <n v="0.52080000000000004"/>
    <n v="0.74400000000000011"/>
    <n v="0.8277000000000001"/>
    <n v="0.71610000000000007"/>
    <n v="0.44640000000000002"/>
    <n v="0.67890000000000006"/>
    <n v="0.67890000000000006"/>
    <n v="0.79980000000000007"/>
    <n v="0.63240000000000007"/>
    <n v="0.68820000000000003"/>
    <n v="0.38130000000000003"/>
    <n v="0.43710000000000004"/>
    <n v="0.38130000000000003"/>
    <n v="0.88350000000000006"/>
    <n v="0.39990000000000003"/>
    <n v="0.65100000000000013"/>
    <n v="29.76"/>
    <n v="11.16"/>
    <n v="0.93"/>
    <n v="0"/>
    <n v="7.44"/>
    <n v="7.44"/>
    <n v="36.270000000000003"/>
    <n v="26.040000000000003"/>
    <n v="3.72"/>
    <n v="7.44"/>
    <n v="0.93"/>
    <n v="32.550000000000004"/>
    <n v="0"/>
    <n v="0"/>
    <n v="1.86"/>
    <n v="7.44"/>
    <n v="19.53"/>
    <n v="3.72"/>
    <n v="11.16"/>
    <n v="3.72"/>
    <n v="7.44"/>
    <n v="1.86"/>
    <n v="25.110000000000003"/>
    <n v="3.72"/>
    <n v="8.370000000000001"/>
    <n v="13.020000000000001"/>
    <n v="16.740000000000002"/>
    <n v="27.900000000000002"/>
    <n v="9.3000000000000007"/>
    <n v="21.39"/>
    <n v="3.72"/>
    <n v="1.86"/>
    <n v="6.5100000000000007"/>
    <n v="8.3699999999999477"/>
    <n v="1.86"/>
    <n v="27.900000000000002"/>
    <n v="0"/>
    <n v="0"/>
    <n v="19.53"/>
    <n v="5.58"/>
    <x v="4"/>
  </r>
  <r>
    <x v="191"/>
    <x v="6"/>
    <x v="9"/>
    <n v="462.21000000000009"/>
    <n v="79.98"/>
    <n v="141.36000000000001"/>
    <n v="143.22"/>
    <n v="97.65000000000002"/>
    <n v="0"/>
    <n v="0.83700000000000008"/>
    <n v="0.70680000000000009"/>
    <n v="0.70680000000000009"/>
    <n v="0.84630000000000005"/>
    <n v="0.63240000000000007"/>
    <n v="0.6231000000000001"/>
    <n v="0.5766"/>
    <n v="0.69750000000000001"/>
    <n v="0.90210000000000001"/>
    <n v="0.56730000000000003"/>
    <n v="0.66959999999999997"/>
    <n v="0.65100000000000013"/>
    <n v="0.89280000000000004"/>
    <n v="0.50220000000000009"/>
    <n v="0.63240000000000007"/>
    <n v="0.27900000000000003"/>
    <n v="0.30690000000000001"/>
    <n v="13.020000000000001"/>
    <n v="0"/>
    <n v="34.410000000000004"/>
    <n v="0"/>
    <n v="0"/>
    <n v="18.600000000000001"/>
    <n v="14.88"/>
    <n v="16.740000000000002"/>
    <n v="11.16"/>
    <n v="32.550000000000004"/>
    <n v="0"/>
    <n v="13.020000000000001"/>
    <n v="19.53"/>
    <n v="26.040000000000003"/>
    <n v="7.44"/>
    <n v="0"/>
    <n v="15.81"/>
    <n v="8.370000000000001"/>
    <n v="0.93"/>
    <n v="6.5100000000000007"/>
    <n v="4.6500000000000004"/>
    <n v="8.370000000000001"/>
    <n v="22.32"/>
    <n v="2.79"/>
    <n v="28.830000000000002"/>
    <n v="47.43"/>
    <n v="0"/>
    <n v="0"/>
    <n v="14.88"/>
    <n v="13.950000000000001"/>
    <n v="0"/>
    <n v="0.93"/>
    <n v="8.370000000000001"/>
    <n v="0"/>
    <n v="11.16"/>
    <n v="4.6500000000000004"/>
    <n v="20.46"/>
    <n v="12.09"/>
    <n v="8.370000000000001"/>
    <n v="13.950000000000001"/>
    <x v="4"/>
  </r>
  <r>
    <x v="192"/>
    <x v="6"/>
    <x v="10"/>
    <n v="392.46000000000004"/>
    <n v="160.89000000000001"/>
    <n v="127.41000000000001"/>
    <n v="68.820000000000007"/>
    <n v="35.340000000000003"/>
    <n v="0"/>
    <n v="0.33479999999999999"/>
    <n v="0.47430000000000005"/>
    <n v="0.71610000000000007"/>
    <n v="0.74400000000000011"/>
    <n v="0.1953"/>
    <n v="0.87420000000000009"/>
    <n v="0.86490000000000011"/>
    <n v="0.69750000000000001"/>
    <n v="0.72540000000000004"/>
    <n v="0.70680000000000009"/>
    <n v="0.55800000000000005"/>
    <n v="0.48360000000000003"/>
    <n v="0.78120000000000001"/>
    <n v="0.37200000000000005"/>
    <n v="0.75330000000000008"/>
    <n v="0.79049999999999998"/>
    <n v="0.41850000000000004"/>
    <n v="32.550000000000004"/>
    <n v="0"/>
    <n v="3.72"/>
    <n v="21.39"/>
    <n v="0"/>
    <n v="5.58"/>
    <n v="34.410000000000004"/>
    <n v="4.6500000000000004"/>
    <n v="0"/>
    <n v="25.110000000000003"/>
    <n v="13.950000000000001"/>
    <n v="3.72"/>
    <n v="0"/>
    <n v="10.23"/>
    <n v="7.44"/>
    <n v="12.09"/>
    <n v="0"/>
    <n v="0"/>
    <n v="0"/>
    <n v="1.86"/>
    <n v="28.830000000000002"/>
    <n v="8.370000000000001"/>
    <n v="0"/>
    <n v="6.5100000000000007"/>
    <n v="1.86"/>
    <n v="16.740000000000002"/>
    <n v="0.93"/>
    <n v="5.58"/>
    <n v="0"/>
    <n v="0"/>
    <n v="0"/>
    <n v="9.3000000000000007"/>
    <n v="48.36"/>
    <n v="13.950000000000001"/>
    <n v="28.830000000000002"/>
    <n v="16.740000000000002"/>
    <n v="0"/>
    <n v="14.88"/>
    <n v="13.020000000000001"/>
    <n v="15.81"/>
    <x v="4"/>
  </r>
  <r>
    <x v="193"/>
    <x v="6"/>
    <x v="11"/>
    <n v="474.30000000000007"/>
    <n v="75.330000000000013"/>
    <n v="136.71000000000004"/>
    <n v="131.13000000000002"/>
    <n v="131.13000000000002"/>
    <n v="0"/>
    <n v="0.32550000000000007"/>
    <n v="0.6603"/>
    <n v="0.69750000000000001"/>
    <n v="0.8277000000000001"/>
    <n v="0.81840000000000002"/>
    <n v="0.63240000000000007"/>
    <n v="0.53939999999999999"/>
    <n v="0.56730000000000003"/>
    <n v="0.51150000000000007"/>
    <n v="0.79049999999999998"/>
    <n v="0.89280000000000004"/>
    <n v="0.88350000000000006"/>
    <n v="0.90210000000000001"/>
    <n v="0.80910000000000004"/>
    <n v="0.85560000000000003"/>
    <n v="0.37200000000000005"/>
    <n v="0.77190000000000014"/>
    <n v="10.23"/>
    <n v="5.58"/>
    <n v="0"/>
    <n v="4.6500000000000004"/>
    <n v="25.110000000000003"/>
    <n v="18.600000000000001"/>
    <n v="0"/>
    <n v="16.740000000000002"/>
    <n v="22.32"/>
    <n v="33.480000000000004"/>
    <n v="0"/>
    <n v="4.6500000000000004"/>
    <n v="0.93"/>
    <n v="14.88"/>
    <n v="1.86"/>
    <n v="5.58"/>
    <n v="42.78"/>
    <n v="20.46"/>
    <n v="0"/>
    <n v="39.99"/>
    <n v="13.950000000000001"/>
    <n v="37.200000000000003"/>
    <n v="19.53"/>
    <n v="0"/>
    <n v="12.09"/>
    <n v="14.88"/>
    <n v="1.86"/>
    <n v="6.5100000000000007"/>
    <n v="0"/>
    <n v="25.110000000000003"/>
    <n v="0"/>
    <n v="39.06"/>
    <n v="0"/>
    <n v="0"/>
    <n v="23.25"/>
    <n v="2.79"/>
    <n v="0"/>
    <n v="5.58"/>
    <n v="4.6500000000000004"/>
    <n v="0"/>
    <x v="4"/>
  </r>
  <r>
    <x v="194"/>
    <x v="6"/>
    <x v="12"/>
    <n v="395.25"/>
    <n v="73.47"/>
    <n v="154.38000000000002"/>
    <n v="108.81"/>
    <n v="58.59"/>
    <n v="0"/>
    <n v="0.17670000000000002"/>
    <n v="0.6231000000000001"/>
    <n v="0.86490000000000011"/>
    <n v="0.83700000000000008"/>
    <n v="0.90210000000000001"/>
    <n v="0.80910000000000004"/>
    <n v="0.49290000000000006"/>
    <n v="0.55800000000000005"/>
    <n v="0.51150000000000007"/>
    <n v="0.80910000000000004"/>
    <n v="0.5766"/>
    <n v="0.86490000000000011"/>
    <n v="0.93"/>
    <n v="0.75330000000000008"/>
    <n v="0.71610000000000007"/>
    <n v="0.76260000000000006"/>
    <n v="0.70680000000000009"/>
    <n v="22.32"/>
    <n v="2.79"/>
    <n v="20.46"/>
    <n v="13.020000000000001"/>
    <n v="10.23"/>
    <n v="25.110000000000003"/>
    <n v="13.020000000000001"/>
    <n v="6.5100000000000007"/>
    <n v="12.09"/>
    <n v="28.830000000000002"/>
    <n v="14.88"/>
    <n v="0"/>
    <n v="0"/>
    <n v="0"/>
    <n v="5.58"/>
    <n v="3.72"/>
    <n v="4.6500000000000004"/>
    <n v="0"/>
    <n v="42.78"/>
    <n v="1.86"/>
    <n v="0.93"/>
    <n v="1.86"/>
    <n v="0"/>
    <n v="33.480000000000004"/>
    <n v="1.86"/>
    <n v="3.72"/>
    <n v="21.39"/>
    <n v="2.79"/>
    <n v="0"/>
    <n v="42.78"/>
    <n v="17.670000000000002"/>
    <n v="0"/>
    <n v="0"/>
    <n v="3.72"/>
    <n v="8.370000000000001"/>
    <n v="0"/>
    <n v="12.09"/>
    <n v="6.5100000000000007"/>
    <n v="25.110000000000003"/>
    <n v="0"/>
    <x v="4"/>
  </r>
  <r>
    <x v="195"/>
    <x v="6"/>
    <x v="13"/>
    <n v="568.23"/>
    <n v="159.03"/>
    <n v="159.03000000000003"/>
    <n v="109.74000000000001"/>
    <n v="140.42999999999998"/>
    <n v="0"/>
    <n v="0.85560000000000003"/>
    <n v="0.71610000000000007"/>
    <n v="0.65100000000000013"/>
    <n v="0.74400000000000011"/>
    <n v="0.89280000000000004"/>
    <n v="0.60450000000000004"/>
    <n v="0.66959999999999997"/>
    <n v="0.56730000000000003"/>
    <n v="0.87420000000000009"/>
    <n v="0.68820000000000003"/>
    <n v="0.54869999999999997"/>
    <n v="0.90210000000000001"/>
    <n v="0.30690000000000001"/>
    <n v="0.24180000000000001"/>
    <n v="0.83700000000000008"/>
    <n v="0.72540000000000004"/>
    <n v="0.79049999999999998"/>
    <n v="0"/>
    <n v="5.58"/>
    <n v="6.5100000000000007"/>
    <n v="11.16"/>
    <n v="13.950000000000001"/>
    <n v="29.76"/>
    <n v="26.040000000000003"/>
    <n v="51.150000000000006"/>
    <n v="8.370000000000001"/>
    <n v="6.5100000000000007"/>
    <n v="38.130000000000003"/>
    <n v="20.46"/>
    <n v="1.86"/>
    <n v="2.79"/>
    <n v="4.6500000000000004"/>
    <n v="47.43"/>
    <n v="14.88"/>
    <n v="22.32"/>
    <n v="18.600000000000001"/>
    <n v="7.44"/>
    <n v="14.88"/>
    <n v="6.5100000000000007"/>
    <n v="27.900000000000002"/>
    <n v="0"/>
    <n v="8.370000000000001"/>
    <n v="0"/>
    <n v="0"/>
    <n v="20.46"/>
    <n v="0"/>
    <n v="31.62"/>
    <n v="5.58"/>
    <n v="15.81"/>
    <n v="4.6500000000000004"/>
    <n v="31.62"/>
    <n v="45.57"/>
    <n v="7.44"/>
    <n v="13.950000000000001"/>
    <n v="6.5100000000000007"/>
    <n v="27.900000000000002"/>
    <n v="0"/>
    <x v="4"/>
  </r>
  <r>
    <x v="196"/>
    <x v="6"/>
    <x v="14"/>
    <n v="431.52"/>
    <n v="126.47999999999999"/>
    <n v="125.55000000000001"/>
    <n v="116.25"/>
    <n v="63.24"/>
    <n v="0"/>
    <n v="0.65100000000000013"/>
    <n v="0.83700000000000008"/>
    <n v="0.63240000000000007"/>
    <n v="0.13950000000000001"/>
    <n v="0.42780000000000001"/>
    <n v="0.5766"/>
    <n v="0.61380000000000001"/>
    <n v="0.67890000000000006"/>
    <n v="0.53939999999999999"/>
    <n v="0.54869999999999997"/>
    <n v="0.6603"/>
    <n v="0.41850000000000004"/>
    <n v="0.68820000000000003"/>
    <n v="0.88350000000000006"/>
    <n v="0.87420000000000009"/>
    <n v="0.52080000000000004"/>
    <n v="0.56730000000000003"/>
    <n v="23.25"/>
    <n v="22.32"/>
    <n v="0"/>
    <n v="9.3000000000000007"/>
    <n v="1.86"/>
    <n v="30.69"/>
    <n v="0"/>
    <n v="0"/>
    <n v="26.040000000000003"/>
    <n v="12.09"/>
    <n v="14.88"/>
    <n v="0"/>
    <n v="0"/>
    <n v="29.76"/>
    <n v="11.16"/>
    <n v="4.6500000000000004"/>
    <n v="0"/>
    <n v="3.72"/>
    <n v="11.16"/>
    <n v="2.79"/>
    <n v="0"/>
    <n v="0"/>
    <n v="15.81"/>
    <n v="0"/>
    <n v="28.830000000000002"/>
    <n v="6.5100000000000007"/>
    <n v="36.270000000000003"/>
    <n v="28.830000000000002"/>
    <n v="0"/>
    <n v="0"/>
    <n v="12.09"/>
    <n v="5.58"/>
    <n v="26.970000000000002"/>
    <n v="4.6500000000000004"/>
    <n v="1.86"/>
    <n v="18.600000000000001"/>
    <n v="11.16"/>
    <n v="23.25"/>
    <n v="22.32"/>
    <n v="0"/>
    <x v="4"/>
  </r>
  <r>
    <x v="197"/>
    <x v="6"/>
    <x v="15"/>
    <n v="439.89"/>
    <n v="119.97000000000001"/>
    <n v="115.32000000000001"/>
    <n v="96.72"/>
    <n v="107.88000000000001"/>
    <n v="0"/>
    <n v="0.3906"/>
    <n v="0.44640000000000002"/>
    <n v="0.71610000000000007"/>
    <n v="0.75330000000000008"/>
    <n v="0.72540000000000004"/>
    <n v="0.92070000000000007"/>
    <n v="0.87420000000000009"/>
    <n v="0.74400000000000011"/>
    <n v="0.86490000000000011"/>
    <n v="0.8277000000000001"/>
    <n v="0.56730000000000003"/>
    <n v="0.3906"/>
    <n v="0.87420000000000009"/>
    <n v="0.38130000000000003"/>
    <n v="0.83700000000000008"/>
    <n v="0.65100000000000013"/>
    <n v="0.87420000000000009"/>
    <n v="21.39"/>
    <n v="15.81"/>
    <n v="0"/>
    <n v="12.09"/>
    <n v="0"/>
    <n v="30.69"/>
    <n v="9.3000000000000007"/>
    <n v="0"/>
    <n v="26.040000000000003"/>
    <n v="0"/>
    <n v="0"/>
    <n v="19.53"/>
    <n v="15.81"/>
    <n v="30.69"/>
    <n v="26.970000000000002"/>
    <n v="0"/>
    <n v="0"/>
    <n v="6.5100000000000007"/>
    <n v="8.370000000000001"/>
    <n v="0"/>
    <n v="4.6500000000000004"/>
    <n v="14.88"/>
    <n v="12.09"/>
    <n v="14.88"/>
    <n v="9.3000000000000007"/>
    <n v="0"/>
    <n v="0"/>
    <n v="6.5100000000000007"/>
    <n v="34.410000000000004"/>
    <n v="0"/>
    <n v="7.44"/>
    <n v="26.970000000000002"/>
    <n v="38.130000000000003"/>
    <n v="0"/>
    <n v="2.79"/>
    <n v="9.3000000000000007"/>
    <n v="28.830000000000002"/>
    <n v="6.5100000000000007"/>
    <n v="0"/>
    <n v="0"/>
    <x v="4"/>
  </r>
  <r>
    <x v="198"/>
    <x v="6"/>
    <x v="16"/>
    <n v="349.68"/>
    <n v="41.850000000000009"/>
    <n v="109.74000000000001"/>
    <n v="129.27000000000001"/>
    <n v="68.820000000000007"/>
    <n v="0"/>
    <n v="0.87420000000000009"/>
    <n v="0.90210000000000001"/>
    <n v="0.65100000000000013"/>
    <n v="0.81840000000000002"/>
    <n v="0.92070000000000007"/>
    <n v="0.72540000000000004"/>
    <n v="0.85560000000000003"/>
    <n v="0.8277000000000001"/>
    <n v="0.39990000000000003"/>
    <n v="0.1953"/>
    <n v="0.65100000000000013"/>
    <n v="0.65100000000000013"/>
    <n v="0.83700000000000008"/>
    <n v="0.32550000000000007"/>
    <n v="0.54869999999999997"/>
    <n v="0.53939999999999999"/>
    <n v="0.92070000000000007"/>
    <n v="19.53"/>
    <n v="9.3000000000000007"/>
    <n v="32.550000000000004"/>
    <n v="0"/>
    <n v="4.6500000000000004"/>
    <n v="7.44"/>
    <n v="2.79"/>
    <n v="0"/>
    <n v="22.32"/>
    <n v="11.16"/>
    <n v="13.020000000000001"/>
    <n v="0"/>
    <n v="19.53"/>
    <n v="13.020000000000001"/>
    <n v="0"/>
    <n v="7.44"/>
    <n v="0"/>
    <n v="0"/>
    <n v="9.3000000000000007"/>
    <n v="19.53"/>
    <n v="16.740000000000002"/>
    <n v="29.76"/>
    <n v="2.79"/>
    <n v="26.040000000000003"/>
    <n v="19.53"/>
    <n v="7.44"/>
    <n v="0"/>
    <n v="0.93"/>
    <n v="0"/>
    <n v="26.040000000000003"/>
    <n v="0.93"/>
    <n v="7.44"/>
    <n v="19.53"/>
    <n v="0"/>
    <n v="5.58"/>
    <n v="0"/>
    <n v="0"/>
    <n v="0"/>
    <n v="8.370000000000001"/>
    <n v="0"/>
    <x v="4"/>
  </r>
  <r>
    <x v="199"/>
    <x v="6"/>
    <x v="17"/>
    <n v="453.84"/>
    <n v="100.44"/>
    <n v="174.84"/>
    <n v="85.560000000000016"/>
    <n v="93"/>
    <n v="0"/>
    <n v="0.32550000000000007"/>
    <n v="0.48360000000000003"/>
    <n v="0.23250000000000001"/>
    <n v="0.79049999999999998"/>
    <n v="0.35340000000000005"/>
    <n v="0.85560000000000003"/>
    <n v="0.6231000000000001"/>
    <n v="0.51150000000000007"/>
    <n v="0.74400000000000011"/>
    <n v="0.58590000000000009"/>
    <n v="0.74400000000000011"/>
    <n v="0.41850000000000004"/>
    <n v="0.55800000000000005"/>
    <n v="0.72540000000000004"/>
    <n v="0.72540000000000004"/>
    <n v="0.35340000000000005"/>
    <n v="0.67890000000000006"/>
    <n v="0"/>
    <n v="0"/>
    <n v="15.81"/>
    <n v="46.5"/>
    <n v="0"/>
    <n v="33.480000000000004"/>
    <n v="7.44"/>
    <n v="27.900000000000002"/>
    <n v="17.670000000000002"/>
    <n v="26.040000000000003"/>
    <n v="0"/>
    <n v="0"/>
    <n v="6.5100000000000007"/>
    <n v="9.3000000000000007"/>
    <n v="12.09"/>
    <n v="3.72"/>
    <n v="9.3000000000000007"/>
    <n v="7.44"/>
    <n v="25.110000000000003"/>
    <n v="19.53"/>
    <n v="26.970000000000002"/>
    <n v="1.86"/>
    <n v="0"/>
    <n v="0"/>
    <n v="16.740000000000002"/>
    <n v="0"/>
    <n v="0"/>
    <n v="0"/>
    <n v="8.370000000000001"/>
    <n v="31.62"/>
    <n v="14.88"/>
    <n v="0"/>
    <n v="0"/>
    <n v="3.72"/>
    <n v="13.020000000000001"/>
    <n v="0"/>
    <n v="2.79"/>
    <n v="45.57"/>
    <n v="14.88"/>
    <n v="5.58"/>
    <x v="4"/>
  </r>
  <r>
    <x v="200"/>
    <x v="6"/>
    <x v="18"/>
    <n v="525.45000000000016"/>
    <n v="102.30000000000011"/>
    <n v="95.79"/>
    <n v="157.16999999999999"/>
    <n v="170.19000000000003"/>
    <n v="0"/>
    <n v="0.37200000000000005"/>
    <n v="0.53939999999999999"/>
    <n v="0.41850000000000004"/>
    <n v="0.83700000000000008"/>
    <n v="0.85560000000000003"/>
    <n v="0.60450000000000004"/>
    <n v="0.77190000000000014"/>
    <n v="0.71610000000000007"/>
    <n v="0.40920000000000001"/>
    <n v="0.92070000000000007"/>
    <n v="0.48360000000000003"/>
    <n v="0.40920000000000001"/>
    <n v="0.81840000000000002"/>
    <n v="0.52080000000000004"/>
    <n v="0.49290000000000006"/>
    <n v="0.8277000000000001"/>
    <n v="0.89280000000000004"/>
    <n v="11.16"/>
    <n v="16.740000000000002"/>
    <n v="0"/>
    <n v="5.58"/>
    <n v="0"/>
    <n v="0"/>
    <n v="1.86"/>
    <n v="9.3000000000000007"/>
    <n v="26.040000000000003"/>
    <n v="25.110000000000003"/>
    <n v="16.740000000000002"/>
    <n v="7.44"/>
    <n v="26.970000000000002"/>
    <n v="37.200000000000003"/>
    <n v="43.71"/>
    <n v="3.72"/>
    <n v="3.72"/>
    <n v="0"/>
    <n v="46.5"/>
    <n v="0.93"/>
    <n v="13.020000000000001"/>
    <n v="0"/>
    <n v="8.370000000000001"/>
    <n v="35.340000000000003"/>
    <n v="13.020000000000001"/>
    <n v="14.88"/>
    <n v="22.32"/>
    <n v="6.5100000000000007"/>
    <n v="7.44"/>
    <n v="36.270000000000003"/>
    <n v="23.25"/>
    <n v="7.44"/>
    <n v="28.830000000000002"/>
    <n v="0"/>
    <n v="8.370000000000001"/>
    <n v="5.5800000000001058"/>
    <n v="0"/>
    <n v="0"/>
    <n v="28.830000000000002"/>
    <n v="0"/>
    <x v="4"/>
  </r>
  <r>
    <x v="201"/>
    <x v="6"/>
    <x v="19"/>
    <n v="496.62000000000012"/>
    <n v="119.04"/>
    <n v="155.31"/>
    <n v="75.330000000000013"/>
    <n v="146.94000000000003"/>
    <n v="0"/>
    <n v="0.71610000000000007"/>
    <n v="0.46500000000000002"/>
    <n v="0.92070000000000007"/>
    <n v="0.8277000000000001"/>
    <n v="0.92070000000000007"/>
    <n v="0.90210000000000001"/>
    <n v="0.51150000000000007"/>
    <n v="0.65100000000000013"/>
    <n v="0.61380000000000001"/>
    <n v="0.93"/>
    <n v="0.55800000000000005"/>
    <n v="0.79980000000000007"/>
    <n v="0.93"/>
    <n v="0.79980000000000007"/>
    <n v="0.60450000000000004"/>
    <n v="0.90210000000000001"/>
    <n v="0.24180000000000001"/>
    <n v="22.32"/>
    <n v="0"/>
    <n v="22.32"/>
    <n v="11.16"/>
    <n v="7.44"/>
    <n v="31.62"/>
    <n v="0"/>
    <n v="0"/>
    <n v="28.830000000000002"/>
    <n v="31.62"/>
    <n v="35.340000000000003"/>
    <n v="3.72"/>
    <n v="10.23"/>
    <n v="0"/>
    <n v="10.23"/>
    <n v="16.740000000000002"/>
    <n v="31.62"/>
    <n v="50.220000000000006"/>
    <n v="0.93"/>
    <n v="23.25"/>
    <n v="7.44"/>
    <n v="13.020000000000001"/>
    <n v="0"/>
    <n v="0"/>
    <n v="12.09"/>
    <n v="8.370000000000001"/>
    <n v="29.76"/>
    <n v="0.93"/>
    <n v="3.72"/>
    <n v="0"/>
    <n v="27.900000000000002"/>
    <n v="23.25"/>
    <n v="32.550000000000004"/>
    <n v="3.72"/>
    <n v="13.020000000000001"/>
    <n v="0"/>
    <n v="0"/>
    <n v="5.58"/>
    <n v="13.020000000000001"/>
    <n v="0"/>
    <x v="4"/>
  </r>
  <r>
    <x v="202"/>
    <x v="6"/>
    <x v="20"/>
    <n v="449.18999999999994"/>
    <n v="138.57"/>
    <n v="103.22999999999999"/>
    <n v="139.5"/>
    <n v="67.89"/>
    <n v="0"/>
    <n v="0.16739999999999999"/>
    <n v="0.80910000000000004"/>
    <n v="0.71610000000000007"/>
    <n v="0.81840000000000002"/>
    <n v="0.89280000000000004"/>
    <n v="0.69750000000000001"/>
    <n v="0.92070000000000007"/>
    <n v="0.73470000000000002"/>
    <n v="0.43710000000000004"/>
    <n v="0.89280000000000004"/>
    <n v="0.61380000000000001"/>
    <n v="0.92070000000000007"/>
    <n v="0.88350000000000006"/>
    <n v="0.55800000000000005"/>
    <n v="0.52080000000000004"/>
    <n v="0.89280000000000004"/>
    <n v="0.72540000000000004"/>
    <n v="29.76"/>
    <n v="13.020000000000001"/>
    <n v="0.93"/>
    <n v="8.370000000000001"/>
    <n v="0"/>
    <n v="9.3000000000000007"/>
    <n v="1.86"/>
    <n v="11.16"/>
    <n v="23.25"/>
    <n v="5.58"/>
    <n v="27.900000000000002"/>
    <n v="11.16"/>
    <n v="0"/>
    <n v="0"/>
    <n v="48.36"/>
    <n v="0"/>
    <n v="0"/>
    <n v="5.58"/>
    <n v="0"/>
    <n v="2.79"/>
    <n v="0"/>
    <n v="10.23"/>
    <n v="19.53"/>
    <n v="13.020000000000001"/>
    <n v="29.76"/>
    <n v="38.130000000000003"/>
    <n v="3.72"/>
    <n v="17.670000000000002"/>
    <n v="7.44"/>
    <n v="0"/>
    <n v="8.370000000000001"/>
    <n v="18.600000000000001"/>
    <n v="26.970000000000002"/>
    <n v="0"/>
    <n v="5.58"/>
    <n v="0"/>
    <n v="13.950000000000001"/>
    <n v="38.130000000000003"/>
    <n v="12.09"/>
    <n v="14.88"/>
    <x v="4"/>
  </r>
  <r>
    <x v="203"/>
    <x v="6"/>
    <x v="21"/>
    <n v="466.86"/>
    <n v="78.12"/>
    <n v="136.71"/>
    <n v="131.13000000000002"/>
    <n v="120.89999999999999"/>
    <n v="0"/>
    <n v="0.81840000000000002"/>
    <n v="0.52080000000000004"/>
    <n v="0.84630000000000005"/>
    <n v="0.75330000000000008"/>
    <n v="0.91139999999999999"/>
    <n v="0.54869999999999997"/>
    <n v="0.73470000000000002"/>
    <n v="0.56730000000000003"/>
    <n v="0.53010000000000013"/>
    <n v="0.13950000000000001"/>
    <n v="0.88350000000000006"/>
    <n v="0.79049999999999998"/>
    <n v="0.77190000000000014"/>
    <n v="0.88350000000000006"/>
    <n v="0.6231000000000001"/>
    <n v="0.37200000000000005"/>
    <n v="0.89280000000000004"/>
    <n v="15.81"/>
    <n v="6.5100000000000007"/>
    <n v="2.79"/>
    <n v="6.5100000000000007"/>
    <n v="37.200000000000003"/>
    <n v="0"/>
    <n v="33.480000000000004"/>
    <n v="5.58"/>
    <n v="3.72"/>
    <n v="25.110000000000003"/>
    <n v="2.79"/>
    <n v="14.88"/>
    <n v="22.32"/>
    <n v="9.3000000000000007"/>
    <n v="2.79"/>
    <n v="1.86"/>
    <n v="13.950000000000001"/>
    <n v="3.72"/>
    <n v="13.020000000000001"/>
    <n v="39.06"/>
    <n v="11.16"/>
    <n v="24.18"/>
    <n v="19.53"/>
    <n v="0"/>
    <n v="11.16"/>
    <n v="6.5100000000000007"/>
    <n v="35.340000000000003"/>
    <n v="5.58"/>
    <n v="10.23"/>
    <n v="7.44"/>
    <n v="0"/>
    <n v="5.58"/>
    <n v="0"/>
    <n v="20.46"/>
    <n v="0"/>
    <n v="0"/>
    <n v="17.670000000000002"/>
    <n v="17.670000000000002"/>
    <n v="0.93"/>
    <n v="15.81"/>
    <x v="4"/>
  </r>
  <r>
    <x v="204"/>
    <x v="6"/>
    <x v="22"/>
    <n v="479.88"/>
    <n v="100.44"/>
    <n v="78.12"/>
    <n v="191.58"/>
    <n v="109.74"/>
    <n v="0"/>
    <n v="0.78120000000000001"/>
    <n v="0.47430000000000005"/>
    <n v="0.39990000000000003"/>
    <n v="0.8277000000000001"/>
    <n v="0.42780000000000001"/>
    <n v="0.90210000000000001"/>
    <n v="0.22320000000000001"/>
    <n v="0.68820000000000003"/>
    <n v="0.55800000000000005"/>
    <n v="0.69750000000000001"/>
    <n v="0.84630000000000005"/>
    <n v="0.52080000000000004"/>
    <n v="0.75330000000000008"/>
    <n v="0.83700000000000008"/>
    <n v="0.36270000000000002"/>
    <n v="0.26040000000000002"/>
    <n v="0.90210000000000001"/>
    <n v="7.44"/>
    <n v="0.93"/>
    <n v="41.85"/>
    <n v="9.3000000000000007"/>
    <n v="13.020000000000001"/>
    <n v="0"/>
    <n v="0"/>
    <n v="0"/>
    <n v="4.6500000000000004"/>
    <n v="0.93"/>
    <n v="13.020000000000001"/>
    <n v="0"/>
    <n v="0"/>
    <n v="23.25"/>
    <n v="25.110000000000003"/>
    <n v="7.44"/>
    <n v="23.25"/>
    <n v="0"/>
    <n v="14.88"/>
    <n v="15.81"/>
    <n v="9.3000000000000007"/>
    <n v="15.81"/>
    <n v="50.220000000000006"/>
    <n v="21.39"/>
    <n v="41.85"/>
    <n v="4.6500000000000004"/>
    <n v="0"/>
    <n v="2.79"/>
    <n v="30.69"/>
    <n v="14.88"/>
    <n v="9.3000000000000007"/>
    <n v="0"/>
    <n v="26.970000000000002"/>
    <n v="7.44"/>
    <n v="10.23"/>
    <n v="0"/>
    <n v="25.110000000000003"/>
    <n v="0"/>
    <n v="14.88"/>
    <n v="6.5100000000000007"/>
    <x v="4"/>
  </r>
  <r>
    <x v="205"/>
    <x v="6"/>
    <x v="23"/>
    <n v="344.09999999999997"/>
    <n v="68.819999999999993"/>
    <n v="133.91999999999999"/>
    <n v="104.16"/>
    <n v="37.200000000000003"/>
    <n v="0"/>
    <n v="0.68820000000000003"/>
    <n v="0.59520000000000006"/>
    <n v="0.77190000000000014"/>
    <n v="0.79980000000000007"/>
    <n v="0.88350000000000006"/>
    <n v="0.61380000000000001"/>
    <n v="0.6603"/>
    <n v="0.8277000000000001"/>
    <n v="0.1116"/>
    <n v="0.86490000000000011"/>
    <n v="0.37200000000000005"/>
    <n v="0.93"/>
    <n v="0.73470000000000002"/>
    <n v="0.38130000000000003"/>
    <n v="0.34410000000000002"/>
    <n v="0.5766"/>
    <n v="0.53010000000000013"/>
    <n v="0"/>
    <n v="0"/>
    <n v="13.020000000000001"/>
    <n v="8.370000000000001"/>
    <n v="26.970000000000002"/>
    <n v="19.53"/>
    <n v="26.970000000000002"/>
    <n v="23.25"/>
    <n v="5.58"/>
    <n v="10.23"/>
    <n v="22.32"/>
    <n v="15.81"/>
    <n v="0"/>
    <n v="0"/>
    <n v="0"/>
    <n v="0"/>
    <n v="0"/>
    <n v="0"/>
    <n v="17.670000000000002"/>
    <n v="3.72"/>
    <n v="0"/>
    <n v="0"/>
    <n v="15.81"/>
    <n v="0"/>
    <n v="36.270000000000003"/>
    <n v="0"/>
    <n v="10.23"/>
    <n v="11.16"/>
    <n v="13.950000000000001"/>
    <n v="16.740000000000002"/>
    <n v="0"/>
    <n v="1.86"/>
    <n v="17.670000000000002"/>
    <n v="0.93"/>
    <n v="20.46"/>
    <n v="4.6500000000000004"/>
    <n v="0"/>
    <n v="10.23"/>
    <n v="0"/>
    <n v="13.020000000000001"/>
    <x v="4"/>
  </r>
  <r>
    <x v="206"/>
    <x v="6"/>
    <x v="24"/>
    <n v="512.43000000000006"/>
    <n v="93.000000000000028"/>
    <n v="126.4800000000001"/>
    <n v="152.52000000000001"/>
    <n v="140.43"/>
    <n v="0"/>
    <n v="0.74400000000000011"/>
    <n v="0.52080000000000004"/>
    <n v="0.13950000000000001"/>
    <n v="0.83700000000000008"/>
    <n v="0.83700000000000008"/>
    <n v="0.66959999999999997"/>
    <n v="0.55800000000000005"/>
    <n v="0.74400000000000011"/>
    <n v="0.91139999999999999"/>
    <n v="0.86490000000000011"/>
    <n v="0.93"/>
    <n v="0.47430000000000005"/>
    <n v="0.8277000000000001"/>
    <n v="0.55800000000000005"/>
    <n v="0.80910000000000004"/>
    <n v="0.75330000000000008"/>
    <n v="0.13950000000000001"/>
    <n v="5.58"/>
    <n v="23.25"/>
    <n v="15.81"/>
    <n v="25.110000000000003"/>
    <n v="5.5800000000001058"/>
    <n v="13.020000000000001"/>
    <n v="7.44"/>
    <n v="1.86"/>
    <n v="28.830000000000002"/>
    <n v="0"/>
    <n v="0"/>
    <n v="0"/>
    <n v="2.79"/>
    <n v="21.39"/>
    <n v="27.900000000000002"/>
    <n v="0"/>
    <n v="22.32"/>
    <n v="5.58"/>
    <n v="37.200000000000003"/>
    <n v="23.25"/>
    <n v="4.6500000000000004"/>
    <n v="0"/>
    <n v="21.39"/>
    <n v="6.5100000000000007"/>
    <n v="37.200000000000003"/>
    <n v="25.110000000000003"/>
    <n v="0"/>
    <n v="22.32"/>
    <n v="1.86"/>
    <n v="33.480000000000004"/>
    <n v="2.79"/>
    <n v="20.46"/>
    <n v="13.020000000000001"/>
    <n v="7.44"/>
    <n v="26.040000000000003"/>
    <n v="0"/>
    <n v="8.3700000000000276"/>
    <n v="0"/>
    <n v="0"/>
    <n v="14.88"/>
    <x v="4"/>
  </r>
  <r>
    <x v="207"/>
    <x v="6"/>
    <x v="25"/>
    <n v="531.96"/>
    <n v="117.18"/>
    <n v="159.03"/>
    <n v="115.32000000000001"/>
    <n v="140.43"/>
    <n v="0"/>
    <n v="0.44640000000000002"/>
    <n v="0.80910000000000004"/>
    <n v="0.6603"/>
    <n v="0.83700000000000008"/>
    <n v="0.89280000000000004"/>
    <n v="0.89280000000000004"/>
    <n v="9.3000000000000013E-2"/>
    <n v="0.61380000000000001"/>
    <n v="0.6603"/>
    <n v="0.63240000000000007"/>
    <n v="0.6231000000000001"/>
    <n v="0.39990000000000003"/>
    <n v="0.66959999999999997"/>
    <n v="0.35340000000000005"/>
    <n v="0.3906"/>
    <n v="0.80910000000000004"/>
    <n v="0.27900000000000003"/>
    <n v="29.76"/>
    <n v="24.18"/>
    <n v="17.670000000000002"/>
    <n v="0"/>
    <n v="40.92"/>
    <n v="23.25"/>
    <n v="7.44"/>
    <n v="0"/>
    <n v="0"/>
    <n v="15.81"/>
    <n v="31.62"/>
    <n v="44.64"/>
    <n v="44.64"/>
    <n v="4.6500000000000004"/>
    <n v="5.58"/>
    <n v="12.09"/>
    <n v="20.46"/>
    <n v="3.72"/>
    <n v="0"/>
    <n v="4.6500000000000004"/>
    <n v="36.270000000000003"/>
    <n v="0"/>
    <n v="0"/>
    <n v="0"/>
    <n v="34.410000000000004"/>
    <n v="0"/>
    <n v="0"/>
    <n v="25.110000000000003"/>
    <n v="19.53"/>
    <n v="0"/>
    <n v="13.020000000000001"/>
    <n v="0"/>
    <n v="2.79"/>
    <n v="5.58"/>
    <n v="38.130000000000003"/>
    <n v="0"/>
    <n v="30.69"/>
    <n v="26.970000000000002"/>
    <n v="0"/>
    <n v="0"/>
    <x v="4"/>
  </r>
  <r>
    <x v="208"/>
    <x v="6"/>
    <x v="26"/>
    <n v="375.72000000000014"/>
    <n v="110.67"/>
    <n v="61.38"/>
    <n v="130.20000000000007"/>
    <n v="73.47"/>
    <n v="0"/>
    <n v="0.29760000000000003"/>
    <n v="0.54869999999999997"/>
    <n v="0.68820000000000003"/>
    <n v="0.76260000000000006"/>
    <n v="0.84630000000000005"/>
    <n v="0.2697"/>
    <n v="0.5766"/>
    <n v="0.6603"/>
    <n v="0.91139999999999999"/>
    <n v="0.72540000000000004"/>
    <n v="0.6231000000000001"/>
    <n v="0.54869999999999997"/>
    <n v="0.92070000000000007"/>
    <n v="0.85560000000000003"/>
    <n v="0.83700000000000008"/>
    <n v="0.41850000000000004"/>
    <n v="0.92070000000000007"/>
    <n v="0"/>
    <n v="28.830000000000002"/>
    <n v="13.020000000000001"/>
    <n v="0"/>
    <n v="0"/>
    <n v="0"/>
    <n v="19.53"/>
    <n v="0"/>
    <n v="0"/>
    <n v="0"/>
    <n v="17.670000000000002"/>
    <n v="2.79"/>
    <n v="0"/>
    <n v="2.79"/>
    <n v="15.81"/>
    <n v="0"/>
    <n v="37.200000000000003"/>
    <n v="0"/>
    <n v="14.88"/>
    <n v="0"/>
    <n v="18.600000000000001"/>
    <n v="3.720000000000053"/>
    <n v="0"/>
    <n v="8.370000000000001"/>
    <n v="28.830000000000002"/>
    <n v="4.6500000000000004"/>
    <n v="22.32"/>
    <n v="9.3000000000000007"/>
    <n v="0.93"/>
    <n v="33.480000000000004"/>
    <n v="19.53"/>
    <n v="26.970000000000002"/>
    <n v="0"/>
    <n v="0"/>
    <n v="2.79"/>
    <n v="5.58"/>
    <n v="10.23"/>
    <n v="33.480000000000004"/>
    <n v="12.09"/>
    <n v="0"/>
    <x v="4"/>
  </r>
  <r>
    <x v="209"/>
    <x v="6"/>
    <x v="27"/>
    <n v="509.64000000000016"/>
    <n v="151.59000000000003"/>
    <n v="126.48"/>
    <n v="108.81000000000013"/>
    <n v="122.76"/>
    <n v="0"/>
    <n v="0.17670000000000002"/>
    <n v="0.52080000000000004"/>
    <n v="0.83700000000000008"/>
    <n v="0.78120000000000001"/>
    <n v="0.91139999999999999"/>
    <n v="0.92070000000000007"/>
    <n v="0.87420000000000009"/>
    <n v="0.6603"/>
    <n v="0.65100000000000013"/>
    <n v="0.8277000000000001"/>
    <n v="0.60450000000000004"/>
    <n v="0.42780000000000001"/>
    <n v="0.8277000000000001"/>
    <n v="0.70680000000000009"/>
    <n v="0.90210000000000001"/>
    <n v="0.50220000000000009"/>
    <n v="0.24180000000000001"/>
    <n v="0"/>
    <n v="14.88"/>
    <n v="22.32"/>
    <n v="19.53"/>
    <n v="4.6500000000000004"/>
    <n v="13.020000000000001"/>
    <n v="28.830000000000002"/>
    <n v="0"/>
    <n v="23.25"/>
    <n v="0"/>
    <n v="9.3000000000000007"/>
    <n v="12.09"/>
    <n v="11.16"/>
    <n v="13.950000000000001"/>
    <n v="19.53"/>
    <n v="7.44"/>
    <n v="22.32"/>
    <n v="0"/>
    <n v="28.830000000000002"/>
    <n v="7.44"/>
    <n v="13.950000000000106"/>
    <n v="16.740000000000002"/>
    <n v="1.86"/>
    <n v="26.040000000000003"/>
    <n v="0"/>
    <n v="4.6500000000000004"/>
    <n v="3.72"/>
    <n v="40.92"/>
    <n v="0.93"/>
    <n v="0"/>
    <n v="31.62"/>
    <n v="11.16"/>
    <n v="39.06"/>
    <n v="0"/>
    <n v="5.58"/>
    <n v="10.23"/>
    <n v="16.740000000000002"/>
    <n v="1.86"/>
    <n v="35.340000000000003"/>
    <n v="0"/>
    <x v="4"/>
  </r>
  <r>
    <x v="210"/>
    <x v="6"/>
    <x v="28"/>
    <n v="415.71000000000004"/>
    <n v="115.32000000000001"/>
    <n v="98.580000000000041"/>
    <n v="94.86"/>
    <n v="106.95000000000002"/>
    <n v="0"/>
    <n v="0.65100000000000013"/>
    <n v="0.6231000000000001"/>
    <n v="0.84630000000000005"/>
    <n v="0.17670000000000002"/>
    <n v="0.64170000000000005"/>
    <n v="0.74400000000000011"/>
    <n v="0.6231000000000001"/>
    <n v="0.83700000000000008"/>
    <n v="0.58590000000000009"/>
    <n v="0.63240000000000007"/>
    <n v="0.79980000000000007"/>
    <n v="0.69750000000000001"/>
    <n v="0.3906"/>
    <n v="0.89280000000000004"/>
    <n v="0.59520000000000006"/>
    <n v="0.34410000000000002"/>
    <n v="0.65100000000000013"/>
    <n v="0"/>
    <n v="14.88"/>
    <n v="13.020000000000001"/>
    <n v="10.230000000000054"/>
    <n v="2.79"/>
    <n v="13.950000000000001"/>
    <n v="15.81"/>
    <n v="5.58"/>
    <n v="13.020000000000001"/>
    <n v="9.3000000000000007"/>
    <n v="9.3000000000000007"/>
    <n v="0"/>
    <n v="3.72"/>
    <n v="6.5100000000000007"/>
    <n v="38.130000000000003"/>
    <n v="9.3000000000000007"/>
    <n v="16.740000000000002"/>
    <n v="10.23"/>
    <n v="2.79"/>
    <n v="19.53"/>
    <n v="0"/>
    <n v="0"/>
    <n v="19.53"/>
    <n v="13.020000000000001"/>
    <n v="5.58"/>
    <n v="4.6500000000000004"/>
    <n v="21.39"/>
    <n v="0"/>
    <n v="30.69"/>
    <n v="0"/>
    <n v="26.970000000000002"/>
    <n v="24.18"/>
    <n v="23.25"/>
    <n v="0"/>
    <n v="12.09"/>
    <n v="0"/>
    <n v="0"/>
    <n v="14.88"/>
    <n v="13.950000000000001"/>
    <n v="0"/>
    <x v="4"/>
  </r>
  <r>
    <x v="211"/>
    <x v="6"/>
    <x v="29"/>
    <n v="328.29"/>
    <n v="73.47"/>
    <n v="112.53"/>
    <n v="70.680000000000007"/>
    <n v="71.61"/>
    <n v="0"/>
    <n v="0.76260000000000006"/>
    <n v="0.53939999999999999"/>
    <n v="0.73470000000000002"/>
    <n v="0.52080000000000004"/>
    <n v="0.83700000000000008"/>
    <n v="0.68820000000000003"/>
    <n v="0.6231000000000001"/>
    <n v="0.61380000000000001"/>
    <n v="0.66959999999999997"/>
    <n v="0.88350000000000006"/>
    <n v="0.92070000000000007"/>
    <n v="0.34410000000000002"/>
    <n v="0.93"/>
    <n v="0.29760000000000003"/>
    <n v="0.37200000000000005"/>
    <n v="0.87420000000000009"/>
    <n v="0.25110000000000005"/>
    <n v="0.93"/>
    <n v="20.46"/>
    <n v="20.46"/>
    <n v="9.3000000000000007"/>
    <n v="0.93"/>
    <n v="6.5100000000000007"/>
    <n v="0"/>
    <n v="21.39"/>
    <n v="0"/>
    <n v="32.550000000000004"/>
    <n v="30.69"/>
    <n v="0"/>
    <n v="0"/>
    <n v="6.5100000000000007"/>
    <n v="0"/>
    <n v="5.58"/>
    <n v="0"/>
    <n v="10.23"/>
    <n v="49.29"/>
    <n v="0"/>
    <n v="0"/>
    <n v="24.18"/>
    <n v="9.3000000000000007"/>
    <n v="0"/>
    <n v="0"/>
    <n v="16.740000000000002"/>
    <n v="0"/>
    <n v="0"/>
    <n v="7.44"/>
    <n v="13.020000000000001"/>
    <n v="9.3000000000000007"/>
    <n v="27.900000000000002"/>
    <n v="0"/>
    <n v="3.72"/>
    <n v="8.370000000000001"/>
    <n v="3.72"/>
    <n v="0"/>
    <n v="9.3000000000000007"/>
    <n v="0"/>
    <n v="11.16"/>
    <x v="4"/>
  </r>
  <r>
    <x v="212"/>
    <x v="6"/>
    <x v="30"/>
    <n v="435.24000000000012"/>
    <n v="128.33999999999997"/>
    <n v="77.190000000000012"/>
    <n v="72.54000000000012"/>
    <n v="157.17000000000002"/>
    <n v="0"/>
    <n v="0.75330000000000008"/>
    <n v="0.79980000000000007"/>
    <n v="0.74400000000000011"/>
    <n v="0.68820000000000003"/>
    <n v="0.44640000000000002"/>
    <n v="0.67890000000000006"/>
    <n v="0.69750000000000001"/>
    <n v="0.70680000000000009"/>
    <n v="0.91139999999999999"/>
    <n v="0.44640000000000002"/>
    <n v="0.79980000000000007"/>
    <n v="0.88350000000000006"/>
    <n v="0.90210000000000001"/>
    <n v="0.91139999999999999"/>
    <n v="0.85560000000000003"/>
    <n v="0.6231000000000001"/>
    <n v="0.92070000000000007"/>
    <n v="33.480000000000004"/>
    <n v="5.58"/>
    <n v="0"/>
    <n v="0"/>
    <n v="17.670000000000002"/>
    <n v="0"/>
    <n v="8.370000000000001"/>
    <n v="4.6500000000000004"/>
    <n v="7.44"/>
    <n v="0"/>
    <n v="6.5100000000000007"/>
    <n v="13.950000000000001"/>
    <n v="14.88"/>
    <n v="6.5100000000000007"/>
    <n v="5.58"/>
    <n v="20.46"/>
    <n v="25.110000000000003"/>
    <n v="42.78"/>
    <n v="0"/>
    <n v="27.900000000000002"/>
    <n v="5.58"/>
    <n v="0.93"/>
    <n v="6.5100000000001064"/>
    <n v="0"/>
    <n v="0"/>
    <n v="0.93"/>
    <n v="24.18"/>
    <n v="23.25"/>
    <n v="2.79"/>
    <n v="8.370000000000001"/>
    <n v="13.020000000000001"/>
    <n v="15.81"/>
    <n v="12.09"/>
    <n v="2.79"/>
    <n v="13.950000000000001"/>
    <n v="20.46"/>
    <n v="22.32"/>
    <n v="0.93"/>
    <n v="14.88"/>
    <n v="12.089999999999987"/>
    <x v="4"/>
  </r>
  <r>
    <x v="31"/>
    <x v="7"/>
    <x v="3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7"/>
    <x v="3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213"/>
    <x v="7"/>
    <x v="0"/>
    <n v="398.97"/>
    <n v="118.11000000000001"/>
    <n v="125.55"/>
    <n v="83.699999999999989"/>
    <n v="71.61"/>
    <n v="0"/>
    <n v="0.81840000000000002"/>
    <n v="0.60450000000000004"/>
    <n v="0.59520000000000006"/>
    <n v="0.37200000000000005"/>
    <n v="0.89280000000000004"/>
    <n v="0.86490000000000011"/>
    <n v="0.71610000000000007"/>
    <n v="0.70680000000000009"/>
    <n v="0.67890000000000006"/>
    <n v="0.56730000000000003"/>
    <n v="0.91139999999999999"/>
    <n v="0.65100000000000013"/>
    <n v="0.93"/>
    <n v="0.76260000000000006"/>
    <n v="0.91139999999999999"/>
    <n v="0.25110000000000005"/>
    <n v="0.69750000000000001"/>
    <n v="7.44"/>
    <n v="0"/>
    <n v="17.670000000000002"/>
    <n v="13.020000000000001"/>
    <n v="28.830000000000002"/>
    <n v="13.020000000000001"/>
    <n v="3.72"/>
    <n v="26.970000000000002"/>
    <n v="0"/>
    <n v="14.88"/>
    <n v="0"/>
    <n v="11.16"/>
    <n v="16.740000000000002"/>
    <n v="6.5100000000000007"/>
    <n v="3.72"/>
    <n v="2.79"/>
    <n v="0"/>
    <n v="30.69"/>
    <n v="0"/>
    <n v="0"/>
    <n v="0"/>
    <n v="6.5100000000000007"/>
    <n v="33.480000000000004"/>
    <n v="0.93"/>
    <n v="4.6500000000000004"/>
    <n v="0"/>
    <n v="0"/>
    <n v="4.6500000000000004"/>
    <n v="9.3000000000000007"/>
    <n v="24.18"/>
    <n v="15.81"/>
    <n v="0"/>
    <n v="14.88"/>
    <n v="25.110000000000003"/>
    <n v="0"/>
    <n v="23.25"/>
    <n v="6.5100000000000007"/>
    <n v="14.88"/>
    <n v="6.5100000000000007"/>
    <n v="11.16"/>
    <x v="4"/>
  </r>
  <r>
    <x v="214"/>
    <x v="7"/>
    <x v="1"/>
    <n v="555.21000000000026"/>
    <n v="105.09000000000012"/>
    <n v="167.40000000000012"/>
    <n v="100.44"/>
    <n v="182.28"/>
    <n v="0"/>
    <n v="0.36270000000000002"/>
    <n v="0.72540000000000004"/>
    <n v="0.74400000000000011"/>
    <n v="0.26040000000000002"/>
    <n v="0.79980000000000007"/>
    <n v="0.22320000000000001"/>
    <n v="0.2697"/>
    <n v="9.3000000000000013E-2"/>
    <n v="0.49290000000000006"/>
    <n v="0.6603"/>
    <n v="0.58590000000000009"/>
    <n v="0.90210000000000001"/>
    <n v="0.93"/>
    <n v="0.93"/>
    <n v="0.46500000000000002"/>
    <n v="0.26040000000000002"/>
    <n v="0.85560000000000003"/>
    <n v="5.58"/>
    <n v="33.480000000000004"/>
    <n v="10.23"/>
    <n v="33.480000000000004"/>
    <n v="5.58"/>
    <n v="33.480000000000004"/>
    <n v="12.090000000000106"/>
    <n v="11.16"/>
    <n v="2.79"/>
    <n v="19.53"/>
    <n v="0"/>
    <n v="22.32"/>
    <n v="23.25"/>
    <n v="17.670000000000002"/>
    <n v="13.950000000000001"/>
    <n v="49.29"/>
    <n v="0"/>
    <n v="0"/>
    <n v="44.64"/>
    <n v="11.16"/>
    <n v="1.86"/>
    <n v="2.79"/>
    <n v="6.5100000000000007"/>
    <n v="24.18"/>
    <n v="0"/>
    <n v="5.58"/>
    <n v="24.18"/>
    <n v="29.76"/>
    <n v="5.58"/>
    <n v="0"/>
    <n v="8.370000000000001"/>
    <n v="0"/>
    <n v="3.72"/>
    <n v="0"/>
    <n v="0"/>
    <n v="2.79"/>
    <n v="26.970000000000105"/>
    <n v="13.950000000000001"/>
    <n v="16.740000000000002"/>
    <n v="32.550000000000004"/>
    <x v="4"/>
  </r>
  <r>
    <x v="215"/>
    <x v="7"/>
    <x v="2"/>
    <n v="526.38000000000011"/>
    <n v="139.49999999999997"/>
    <n v="110.67000000000002"/>
    <n v="167.40000000000003"/>
    <n v="108.81"/>
    <n v="0"/>
    <n v="0.48360000000000003"/>
    <n v="0.74400000000000011"/>
    <n v="0.72540000000000004"/>
    <n v="0.67890000000000006"/>
    <n v="0.35340000000000005"/>
    <n v="0.5766"/>
    <n v="0.91139999999999999"/>
    <n v="0.6231000000000001"/>
    <n v="0.74400000000000011"/>
    <n v="0.53010000000000013"/>
    <n v="0.6603"/>
    <n v="0.51150000000000007"/>
    <n v="0.85560000000000003"/>
    <n v="0.74400000000000011"/>
    <n v="0.92070000000000007"/>
    <n v="0.92070000000000007"/>
    <n v="0.54869999999999997"/>
    <n v="0"/>
    <n v="5.58"/>
    <n v="0"/>
    <n v="0"/>
    <n v="0"/>
    <n v="26.040000000000003"/>
    <n v="22.32"/>
    <n v="2.79"/>
    <n v="26.040000000000003"/>
    <n v="27.900000000000002"/>
    <n v="0"/>
    <n v="13.020000000000001"/>
    <n v="9.3000000000000007"/>
    <n v="0.93"/>
    <n v="0"/>
    <n v="5.58"/>
    <n v="19.53"/>
    <n v="30.69"/>
    <n v="0"/>
    <n v="29.76"/>
    <n v="31.62"/>
    <n v="0"/>
    <n v="0.93"/>
    <n v="0.93"/>
    <n v="38.130000000000003"/>
    <n v="17.670000000000002"/>
    <n v="26.040000000000003"/>
    <n v="19.53"/>
    <n v="30.69"/>
    <n v="1.86"/>
    <n v="9.3000000000000007"/>
    <n v="13.950000000000001"/>
    <n v="8.370000000000001"/>
    <n v="15.81"/>
    <n v="39.99"/>
    <n v="13.019999999999975"/>
    <n v="7.44"/>
    <n v="2.79"/>
    <n v="10.23"/>
    <n v="18.600000000000001"/>
    <x v="4"/>
  </r>
  <r>
    <x v="216"/>
    <x v="7"/>
    <x v="3"/>
    <n v="294.81000000000006"/>
    <n v="95.79"/>
    <n v="75.33"/>
    <n v="65.100000000000009"/>
    <n v="58.59"/>
    <n v="0"/>
    <n v="0.61380000000000001"/>
    <n v="0.53939999999999999"/>
    <n v="0.69750000000000001"/>
    <n v="0.21390000000000001"/>
    <n v="0.85560000000000003"/>
    <n v="0.6603"/>
    <n v="0.14880000000000002"/>
    <n v="0.50220000000000009"/>
    <n v="0.86490000000000011"/>
    <n v="0.60450000000000004"/>
    <n v="0.86490000000000011"/>
    <n v="0.91139999999999999"/>
    <n v="0.3906"/>
    <n v="0.39990000000000003"/>
    <n v="0.85560000000000003"/>
    <n v="0.26040000000000002"/>
    <n v="0.92070000000000007"/>
    <n v="0"/>
    <n v="14.88"/>
    <n v="0"/>
    <n v="0"/>
    <n v="1.86"/>
    <n v="11.16"/>
    <n v="13.950000000000001"/>
    <n v="27.900000000000002"/>
    <n v="0"/>
    <n v="5.58"/>
    <n v="9.3000000000000007"/>
    <n v="0"/>
    <n v="0.93"/>
    <n v="26.040000000000003"/>
    <n v="3.72"/>
    <n v="0"/>
    <n v="0"/>
    <n v="0"/>
    <n v="15.81"/>
    <n v="12.09"/>
    <n v="8.370000000000001"/>
    <n v="0"/>
    <n v="0"/>
    <n v="6.5100000000000007"/>
    <n v="8.370000000000001"/>
    <n v="29.76"/>
    <n v="4.6500000000000004"/>
    <n v="6.5100000000000007"/>
    <n v="0.93"/>
    <n v="0"/>
    <n v="0"/>
    <n v="0"/>
    <n v="16.740000000000002"/>
    <n v="13.020000000000001"/>
    <n v="10.23"/>
    <n v="11.16"/>
    <n v="4.6500000000000004"/>
    <n v="7.44"/>
    <n v="30.69"/>
    <n v="1.86"/>
    <x v="4"/>
  </r>
  <r>
    <x v="217"/>
    <x v="7"/>
    <x v="4"/>
    <n v="377.58000000000004"/>
    <n v="119.04000000000005"/>
    <n v="52.08"/>
    <n v="75.330000000000013"/>
    <n v="131.13"/>
    <n v="0"/>
    <n v="0.45569999999999999"/>
    <n v="0.61380000000000001"/>
    <n v="0.74400000000000011"/>
    <n v="0.56730000000000003"/>
    <n v="0.92070000000000007"/>
    <n v="0.93"/>
    <n v="0.6231000000000001"/>
    <n v="0.65100000000000013"/>
    <n v="0.1023"/>
    <n v="0.72540000000000004"/>
    <n v="0.53939999999999999"/>
    <n v="0.45569999999999999"/>
    <n v="0.91139999999999999"/>
    <n v="0.23250000000000001"/>
    <n v="0.80910000000000004"/>
    <n v="0.45569999999999999"/>
    <n v="0.52080000000000004"/>
    <n v="0.93"/>
    <n v="16.740000000000002"/>
    <n v="10.23"/>
    <n v="4.6500000000000004"/>
    <n v="0"/>
    <n v="0.93"/>
    <n v="4.6500000000000004"/>
    <n v="0"/>
    <n v="10.23"/>
    <n v="3.72"/>
    <n v="26.040000000000003"/>
    <n v="12.09"/>
    <n v="15.81"/>
    <n v="0"/>
    <n v="2.79"/>
    <n v="0"/>
    <n v="29.76"/>
    <n v="19.53"/>
    <n v="36.270000000000003"/>
    <n v="14.88"/>
    <n v="16.740000000000002"/>
    <n v="13.020000000000001"/>
    <n v="0"/>
    <n v="14.88"/>
    <n v="0"/>
    <n v="0"/>
    <n v="0.93"/>
    <n v="0"/>
    <n v="29.76"/>
    <n v="0"/>
    <n v="22.32"/>
    <n v="0"/>
    <n v="0"/>
    <n v="5.58"/>
    <n v="0.93000000000002647"/>
    <n v="0"/>
    <n v="22.32"/>
    <n v="35.340000000000003"/>
    <n v="6.5100000000000007"/>
    <n v="26.040000000000003"/>
    <x v="4"/>
  </r>
  <r>
    <x v="218"/>
    <x v="7"/>
    <x v="5"/>
    <n v="508.71000000000004"/>
    <n v="144.15"/>
    <n v="138.57000000000002"/>
    <n v="67.89"/>
    <n v="158.10000000000002"/>
    <n v="0"/>
    <n v="0.39990000000000003"/>
    <n v="0.65100000000000013"/>
    <n v="0.30690000000000001"/>
    <n v="0.78120000000000001"/>
    <n v="0.90210000000000001"/>
    <n v="0.67890000000000006"/>
    <n v="0.42780000000000001"/>
    <n v="9.3000000000000013E-2"/>
    <n v="0.56730000000000003"/>
    <n v="0.64170000000000005"/>
    <n v="0.93"/>
    <n v="0.41850000000000004"/>
    <n v="0.73470000000000002"/>
    <n v="0.75330000000000008"/>
    <n v="0.85560000000000003"/>
    <n v="0.85560000000000003"/>
    <n v="0.53010000000000013"/>
    <n v="19.53"/>
    <n v="3.72"/>
    <n v="16.740000000000002"/>
    <n v="9.3000000000000007"/>
    <n v="13.020000000000001"/>
    <n v="14.88"/>
    <n v="8.370000000000001"/>
    <n v="32.550000000000004"/>
    <n v="3.72"/>
    <n v="16.740000000000002"/>
    <n v="31.62"/>
    <n v="21.39"/>
    <n v="22.32"/>
    <n v="0"/>
    <n v="0"/>
    <n v="15.81"/>
    <n v="43.71"/>
    <n v="15.81"/>
    <n v="21.39"/>
    <n v="17.670000000000002"/>
    <n v="0"/>
    <n v="7.44"/>
    <n v="12.09"/>
    <n v="17.670000000000002"/>
    <n v="2.79"/>
    <n v="0"/>
    <n v="0"/>
    <n v="0"/>
    <n v="12.09"/>
    <n v="15.81"/>
    <n v="32.550000000000004"/>
    <n v="0.93"/>
    <n v="31.62"/>
    <n v="20.46"/>
    <n v="0"/>
    <n v="0"/>
    <n v="6.5100000000000007"/>
    <n v="1.86"/>
    <n v="26.040000000000003"/>
    <n v="24.18"/>
    <x v="4"/>
  </r>
  <r>
    <x v="219"/>
    <x v="7"/>
    <x v="6"/>
    <n v="590.55000000000007"/>
    <n v="140.43"/>
    <n v="195.3"/>
    <n v="148.80000000000001"/>
    <n v="106.02000000000001"/>
    <n v="0"/>
    <n v="0.6603"/>
    <n v="0.61380000000000001"/>
    <n v="0.75330000000000008"/>
    <n v="0.49290000000000006"/>
    <n v="0.90210000000000001"/>
    <n v="0.79049999999999998"/>
    <n v="0.87420000000000009"/>
    <n v="0.89280000000000004"/>
    <n v="0.14880000000000002"/>
    <n v="0.84630000000000005"/>
    <n v="0.58590000000000009"/>
    <n v="0.89280000000000004"/>
    <n v="0.53010000000000013"/>
    <n v="0.66959999999999997"/>
    <n v="0.23250000000000001"/>
    <n v="0.38130000000000003"/>
    <n v="0.80910000000000004"/>
    <n v="0.93"/>
    <n v="15.81"/>
    <n v="34.410000000000004"/>
    <n v="12.09"/>
    <n v="0"/>
    <n v="4.6500000000000004"/>
    <n v="25.110000000000003"/>
    <n v="52.080000000000005"/>
    <n v="34.410000000000004"/>
    <n v="15.81"/>
    <n v="1.86"/>
    <n v="30.69"/>
    <n v="10.23"/>
    <n v="0"/>
    <n v="1.86"/>
    <n v="20.46"/>
    <n v="19.53"/>
    <n v="6.5100000000000007"/>
    <n v="0"/>
    <n v="16.740000000000002"/>
    <n v="32.550000000000004"/>
    <n v="15.81"/>
    <n v="0"/>
    <n v="38.130000000000003"/>
    <n v="0"/>
    <n v="22.32"/>
    <n v="25.110000000000003"/>
    <n v="0"/>
    <n v="0"/>
    <n v="14.88"/>
    <n v="18.600000000000001"/>
    <n v="0"/>
    <n v="0.93"/>
    <n v="14.88"/>
    <n v="24.18"/>
    <n v="5.58"/>
    <n v="46.5"/>
    <n v="8.370000000000001"/>
    <n v="9.3000000000000007"/>
    <n v="12.09"/>
    <x v="4"/>
  </r>
  <r>
    <x v="220"/>
    <x v="7"/>
    <x v="7"/>
    <n v="498.48"/>
    <n v="60.45"/>
    <n v="146.94000000000003"/>
    <n v="191.58"/>
    <n v="99.510000000000019"/>
    <n v="0"/>
    <n v="0.27900000000000003"/>
    <n v="0.63240000000000007"/>
    <n v="0.71610000000000007"/>
    <n v="0.6603"/>
    <n v="0.86490000000000011"/>
    <n v="0.63240000000000007"/>
    <n v="0.68820000000000003"/>
    <n v="0.66959999999999997"/>
    <n v="0.58590000000000009"/>
    <n v="0.85560000000000003"/>
    <n v="0.93"/>
    <n v="0.85560000000000003"/>
    <n v="0.92070000000000007"/>
    <n v="0.8277000000000001"/>
    <n v="0.41850000000000004"/>
    <n v="0.93"/>
    <n v="0.8277000000000001"/>
    <n v="9.3000000000000007"/>
    <n v="28.830000000000002"/>
    <n v="5.58"/>
    <n v="46.5"/>
    <n v="31.62"/>
    <n v="15.81"/>
    <n v="0"/>
    <n v="0"/>
    <n v="9.3000000000000007"/>
    <n v="0"/>
    <n v="7.44"/>
    <n v="18.600000000000001"/>
    <n v="7.44"/>
    <n v="18.600000000000001"/>
    <n v="25.110000000000003"/>
    <n v="0"/>
    <n v="2.79"/>
    <n v="1.86"/>
    <n v="24.18"/>
    <n v="0.93"/>
    <n v="21.39"/>
    <n v="0"/>
    <n v="18.600000000000001"/>
    <n v="2.79"/>
    <n v="19.53"/>
    <n v="37.200000000000003"/>
    <n v="19.53"/>
    <n v="16.740000000000002"/>
    <n v="39.06"/>
    <n v="16.740000000000002"/>
    <n v="2.79"/>
    <n v="13.950000000000001"/>
    <n v="0.93"/>
    <n v="16.740000000000002"/>
    <n v="0.93"/>
    <n v="0"/>
    <n v="24.18"/>
    <n v="0.93"/>
    <n v="0"/>
    <n v="0"/>
    <x v="4"/>
  </r>
  <r>
    <x v="221"/>
    <x v="7"/>
    <x v="8"/>
    <n v="324.57000000000005"/>
    <n v="112.53"/>
    <n v="117.18"/>
    <n v="53.940000000000026"/>
    <n v="40.92"/>
    <n v="0"/>
    <n v="0.32550000000000007"/>
    <n v="0.47430000000000005"/>
    <n v="0.6603"/>
    <n v="0.75330000000000008"/>
    <n v="0.84630000000000005"/>
    <n v="0.89280000000000004"/>
    <n v="0.59520000000000006"/>
    <n v="0.93"/>
    <n v="0.91139999999999999"/>
    <n v="0.8277000000000001"/>
    <n v="0.71610000000000007"/>
    <n v="0.81840000000000002"/>
    <n v="0.91139999999999999"/>
    <n v="0.41850000000000004"/>
    <n v="0.83700000000000008"/>
    <n v="0.83700000000000008"/>
    <n v="0.8277000000000001"/>
    <n v="33.480000000000004"/>
    <n v="0"/>
    <n v="1.86"/>
    <n v="6.5100000000000007"/>
    <n v="0"/>
    <n v="48.36"/>
    <n v="1.86"/>
    <n v="19.53"/>
    <n v="5.58"/>
    <n v="0"/>
    <n v="6.5100000000000007"/>
    <n v="0"/>
    <n v="0.93"/>
    <n v="0"/>
    <n v="2.79"/>
    <n v="0"/>
    <n v="0.93"/>
    <n v="25.110000000000003"/>
    <n v="0"/>
    <n v="11.16"/>
    <n v="0"/>
    <n v="0"/>
    <n v="5.58"/>
    <n v="0"/>
    <n v="18.600000000000001"/>
    <n v="15.81"/>
    <n v="1.86"/>
    <n v="4.6500000000000004"/>
    <n v="7.440000000000027"/>
    <n v="0"/>
    <n v="18.600000000000001"/>
    <n v="11.16"/>
    <n v="3.72"/>
    <n v="11.16"/>
    <n v="30.69"/>
    <n v="5.58"/>
    <n v="8.370000000000001"/>
    <n v="0"/>
    <n v="0"/>
    <n v="23.25"/>
    <x v="4"/>
  </r>
  <r>
    <x v="222"/>
    <x v="7"/>
    <x v="9"/>
    <n v="413.85000000000008"/>
    <n v="93.930000000000021"/>
    <n v="132.99"/>
    <n v="61.380000000000059"/>
    <n v="125.55000000000001"/>
    <n v="0"/>
    <n v="0.77190000000000014"/>
    <n v="0.71610000000000007"/>
    <n v="0.92070000000000007"/>
    <n v="0.49290000000000006"/>
    <n v="0.92070000000000007"/>
    <n v="0.87420000000000009"/>
    <n v="0.36270000000000002"/>
    <n v="0.60450000000000004"/>
    <n v="0.73470000000000002"/>
    <n v="0.91139999999999999"/>
    <n v="0.80910000000000004"/>
    <n v="0.87420000000000009"/>
    <n v="0.85560000000000003"/>
    <n v="0.87420000000000009"/>
    <n v="0.35340000000000005"/>
    <n v="0.29760000000000003"/>
    <n v="0.68820000000000003"/>
    <n v="0"/>
    <n v="25.110000000000003"/>
    <n v="24.18"/>
    <n v="42.78"/>
    <n v="19.53"/>
    <n v="0"/>
    <n v="3.72"/>
    <n v="0.93"/>
    <n v="16.740000000000002"/>
    <n v="0"/>
    <n v="8.370000000000001"/>
    <n v="0"/>
    <n v="0"/>
    <n v="4.6500000000000004"/>
    <n v="26.040000000000003"/>
    <n v="33.480000000000004"/>
    <n v="14.88"/>
    <n v="0"/>
    <n v="6.5100000000000007"/>
    <n v="39.99"/>
    <n v="13.020000000000001"/>
    <n v="0"/>
    <n v="13.950000000000001"/>
    <n v="0"/>
    <n v="5.5800000000000534"/>
    <n v="10.23"/>
    <n v="10.23"/>
    <n v="1.86"/>
    <n v="0"/>
    <n v="6.5100000000000007"/>
    <n v="23.25"/>
    <n v="3.72"/>
    <n v="1.86"/>
    <n v="10.23"/>
    <n v="1.86"/>
    <n v="8.370000000000001"/>
    <n v="4.6500000000000004"/>
    <n v="21.39"/>
    <n v="10.23"/>
    <n v="8.370000000000001"/>
    <x v="4"/>
  </r>
  <r>
    <x v="223"/>
    <x v="7"/>
    <x v="10"/>
    <n v="425.94000000000017"/>
    <n v="57.660000000000004"/>
    <n v="109.74000000000001"/>
    <n v="162.75000000000006"/>
    <n v="95.790000000000106"/>
    <n v="0"/>
    <n v="0.51150000000000007"/>
    <n v="0.72540000000000004"/>
    <n v="0.51150000000000007"/>
    <n v="0.85560000000000003"/>
    <n v="0.89280000000000004"/>
    <n v="0.46500000000000002"/>
    <n v="0.64170000000000005"/>
    <n v="0.81840000000000002"/>
    <n v="0.93"/>
    <n v="0.72540000000000004"/>
    <n v="0.42780000000000001"/>
    <n v="0.53939999999999999"/>
    <n v="0.32550000000000007"/>
    <n v="0.54869999999999997"/>
    <n v="0.91139999999999999"/>
    <n v="0.89280000000000004"/>
    <n v="0.68820000000000003"/>
    <n v="16.740000000000002"/>
    <n v="10.23"/>
    <n v="0"/>
    <n v="0"/>
    <n v="12.09"/>
    <n v="25.110000000000003"/>
    <n v="16.740000000000002"/>
    <n v="0.93"/>
    <n v="8.370000000000001"/>
    <n v="19.53"/>
    <n v="20.46"/>
    <n v="22.32"/>
    <n v="0"/>
    <n v="15.81"/>
    <n v="13.020000000000106"/>
    <n v="25.110000000000003"/>
    <n v="13.950000000000001"/>
    <n v="5.58"/>
    <n v="0"/>
    <n v="0"/>
    <n v="3.72"/>
    <n v="26.970000000000002"/>
    <n v="11.16"/>
    <n v="39.99"/>
    <n v="32.550000000000004"/>
    <n v="7.44"/>
    <n v="23.25"/>
    <n v="0"/>
    <n v="10.230000000000054"/>
    <n v="7.44"/>
    <n v="0"/>
    <n v="3.72"/>
    <n v="4.6500000000000004"/>
    <n v="0"/>
    <n v="0"/>
    <n v="9.3000000000000007"/>
    <n v="3.72"/>
    <n v="23.25"/>
    <n v="0"/>
    <n v="13.020000000000001"/>
    <x v="4"/>
  </r>
  <r>
    <x v="224"/>
    <x v="7"/>
    <x v="11"/>
    <n v="470.5800000000001"/>
    <n v="137.64000000000004"/>
    <n v="94.860000000000014"/>
    <n v="113.46000000000002"/>
    <n v="124.62000000000002"/>
    <n v="0"/>
    <n v="0.39990000000000003"/>
    <n v="0.54869999999999997"/>
    <n v="0.2046"/>
    <n v="0.52080000000000004"/>
    <n v="0.86490000000000011"/>
    <n v="0.3906"/>
    <n v="0.69750000000000001"/>
    <n v="0.74400000000000011"/>
    <n v="0.36270000000000002"/>
    <n v="0.64170000000000005"/>
    <n v="0.58590000000000009"/>
    <n v="0.92070000000000007"/>
    <n v="0.75330000000000008"/>
    <n v="0.59520000000000006"/>
    <n v="0.51150000000000007"/>
    <n v="0.38130000000000003"/>
    <n v="0.87420000000000009"/>
    <n v="0"/>
    <n v="18.600000000000001"/>
    <n v="3.72"/>
    <n v="24.18"/>
    <n v="0"/>
    <n v="8.370000000000001"/>
    <n v="0"/>
    <n v="2.79"/>
    <n v="3.72"/>
    <n v="33.480000000000004"/>
    <n v="9.3000000000000007"/>
    <n v="7.44"/>
    <n v="20.46"/>
    <n v="2.79"/>
    <n v="24.18"/>
    <n v="0"/>
    <n v="24.18"/>
    <n v="8.370000000000001"/>
    <n v="9.3000000000000007"/>
    <n v="27.900000000000002"/>
    <n v="0"/>
    <n v="21.39"/>
    <n v="6.5100000000000007"/>
    <n v="10.23"/>
    <n v="33.480000000000004"/>
    <n v="7.44"/>
    <n v="2.79"/>
    <n v="12.09"/>
    <n v="9.3000000000000007"/>
    <n v="10.23"/>
    <n v="7.44"/>
    <n v="32.550000000000004"/>
    <n v="0"/>
    <n v="6.5100000000000007"/>
    <n v="26.040000000000003"/>
    <n v="10.23"/>
    <n v="20.46"/>
    <n v="1.86"/>
    <n v="26.970000000000002"/>
    <n v="5.58"/>
    <x v="4"/>
  </r>
  <r>
    <x v="225"/>
    <x v="7"/>
    <x v="12"/>
    <n v="454.77000000000004"/>
    <n v="99.510000000000019"/>
    <n v="114.39000000000001"/>
    <n v="99.51"/>
    <n v="141.36000000000001"/>
    <n v="0"/>
    <n v="0.5766"/>
    <n v="0.69750000000000001"/>
    <n v="0.74400000000000011"/>
    <n v="0.77190000000000014"/>
    <n v="0.47430000000000005"/>
    <n v="0.53939999999999999"/>
    <n v="0.74400000000000011"/>
    <n v="0.55800000000000005"/>
    <n v="0.6231000000000001"/>
    <n v="0.92070000000000007"/>
    <n v="0.6603"/>
    <n v="0.80910000000000004"/>
    <n v="0.87420000000000009"/>
    <n v="0.26040000000000002"/>
    <n v="0.93"/>
    <n v="0.52080000000000004"/>
    <n v="0.24180000000000001"/>
    <n v="1.86"/>
    <n v="16.740000000000002"/>
    <n v="22.32"/>
    <n v="4.6500000000000004"/>
    <n v="48.36"/>
    <n v="0"/>
    <n v="0"/>
    <n v="1.86"/>
    <n v="2.79"/>
    <n v="15.81"/>
    <n v="0"/>
    <n v="5.58"/>
    <n v="18.600000000000001"/>
    <n v="1.86"/>
    <n v="2.79"/>
    <n v="0.93"/>
    <n v="0"/>
    <n v="28.830000000000002"/>
    <n v="45.57"/>
    <n v="37.200000000000003"/>
    <n v="40.92"/>
    <n v="17.670000000000002"/>
    <n v="0"/>
    <n v="0.93"/>
    <n v="20.46"/>
    <n v="14.88"/>
    <n v="4.6500000000000004"/>
    <n v="0"/>
    <n v="0"/>
    <n v="0"/>
    <n v="18.600000000000001"/>
    <n v="0"/>
    <n v="0"/>
    <n v="26.970000000000002"/>
    <n v="32.550000000000004"/>
    <n v="8.370000000000001"/>
    <n v="0.93"/>
    <n v="0"/>
    <n v="10.23"/>
    <n v="1.86"/>
    <x v="4"/>
  </r>
  <r>
    <x v="226"/>
    <x v="7"/>
    <x v="13"/>
    <n v="418.5"/>
    <n v="177.63"/>
    <n v="74.400000000000006"/>
    <n v="73.469999999999985"/>
    <n v="93.000000000000014"/>
    <n v="0"/>
    <n v="0.85560000000000003"/>
    <n v="0.67890000000000006"/>
    <n v="0.68820000000000003"/>
    <n v="0.77190000000000014"/>
    <n v="0.92070000000000007"/>
    <n v="0.63240000000000007"/>
    <n v="0.74400000000000011"/>
    <n v="0.83700000000000008"/>
    <n v="0.92070000000000007"/>
    <n v="0.5766"/>
    <n v="0.64170000000000005"/>
    <n v="0.48360000000000003"/>
    <n v="0.32550000000000007"/>
    <n v="0.3906"/>
    <n v="0.42780000000000001"/>
    <n v="0.42780000000000001"/>
    <n v="0.72540000000000004"/>
    <n v="4.6500000000000004"/>
    <n v="2.79"/>
    <n v="1.86"/>
    <n v="0"/>
    <n v="5.58"/>
    <n v="0"/>
    <n v="11.16"/>
    <n v="0"/>
    <n v="9.3000000000000007"/>
    <n v="39.06"/>
    <n v="6.5100000000000007"/>
    <n v="0.93"/>
    <n v="0"/>
    <n v="0"/>
    <n v="25.110000000000003"/>
    <n v="0"/>
    <n v="3.72"/>
    <n v="27.900000000000002"/>
    <n v="7.44"/>
    <n v="27.900000000000002"/>
    <n v="11.16"/>
    <n v="10.23"/>
    <n v="0"/>
    <n v="4.6500000000000004"/>
    <n v="6.5100000000000007"/>
    <n v="9.3000000000000007"/>
    <n v="0"/>
    <n v="11.16"/>
    <n v="4.6500000000000004"/>
    <n v="15.81"/>
    <n v="5.58"/>
    <n v="0"/>
    <n v="42.78"/>
    <n v="32.550000000000004"/>
    <n v="40.92"/>
    <n v="1.86"/>
    <n v="19.53"/>
    <n v="11.16"/>
    <n v="22.32"/>
    <n v="0.93"/>
    <x v="4"/>
  </r>
  <r>
    <x v="227"/>
    <x v="7"/>
    <x v="14"/>
    <n v="405.48000000000019"/>
    <n v="92.070000000000121"/>
    <n v="87.42"/>
    <n v="105.09"/>
    <n v="120.90000000000002"/>
    <n v="0"/>
    <n v="0.29760000000000003"/>
    <n v="0.71610000000000007"/>
    <n v="0.84630000000000005"/>
    <n v="0.77190000000000014"/>
    <n v="0.70680000000000009"/>
    <n v="0.6231000000000001"/>
    <n v="0.46500000000000002"/>
    <n v="0.69750000000000001"/>
    <n v="0.64170000000000005"/>
    <n v="0.55800000000000005"/>
    <n v="0.81840000000000002"/>
    <n v="0.81840000000000002"/>
    <n v="0.90210000000000001"/>
    <n v="0.73470000000000002"/>
    <n v="0.46500000000000002"/>
    <n v="0.26040000000000002"/>
    <n v="0.44640000000000002"/>
    <n v="0"/>
    <n v="4.6500000000000004"/>
    <n v="37.200000000000003"/>
    <n v="0"/>
    <n v="0"/>
    <n v="32.550000000000004"/>
    <n v="3.72"/>
    <n v="0"/>
    <n v="0"/>
    <n v="9.3000000000000007"/>
    <n v="11.16"/>
    <n v="37.200000000000003"/>
    <n v="20.46"/>
    <n v="12.09"/>
    <n v="4.6500000000000004"/>
    <n v="0"/>
    <n v="25.110000000000003"/>
    <n v="4.6500000000000004"/>
    <n v="2.79"/>
    <n v="13.950000000000001"/>
    <n v="0"/>
    <n v="2.79"/>
    <n v="30.69"/>
    <n v="8.370000000000001"/>
    <n v="9.3000000000000007"/>
    <n v="0"/>
    <n v="6.5100000000000007"/>
    <n v="2.79"/>
    <n v="2.79"/>
    <n v="41.85"/>
    <n v="8.370000000000001"/>
    <n v="6.5100000000000007"/>
    <n v="18.600000000000001"/>
    <n v="17.670000000000002"/>
    <n v="0"/>
    <n v="25.110000000000003"/>
    <n v="0.93"/>
    <n v="0"/>
    <n v="11.16"/>
    <n v="3.7200000000001059"/>
    <x v="4"/>
  </r>
  <r>
    <x v="228"/>
    <x v="7"/>
    <x v="15"/>
    <n v="419.43000000000006"/>
    <n v="139.50000000000003"/>
    <n v="91.140000000000029"/>
    <n v="93.93"/>
    <n v="94.860000000000014"/>
    <n v="0"/>
    <n v="0.27900000000000003"/>
    <n v="0.55800000000000005"/>
    <n v="0.75330000000000008"/>
    <n v="0.78120000000000001"/>
    <n v="0.61380000000000001"/>
    <n v="0.51150000000000007"/>
    <n v="0.6603"/>
    <n v="0.92070000000000007"/>
    <n v="0.71610000000000007"/>
    <n v="0.58590000000000009"/>
    <n v="0.66959999999999997"/>
    <n v="0.79049999999999998"/>
    <n v="0.85560000000000003"/>
    <n v="0.88350000000000006"/>
    <n v="0.84630000000000005"/>
    <n v="0.79980000000000007"/>
    <n v="0.89280000000000004"/>
    <n v="17.670000000000002"/>
    <n v="0"/>
    <n v="26.970000000000002"/>
    <n v="0"/>
    <n v="37.200000000000003"/>
    <n v="0.93"/>
    <n v="0.93"/>
    <n v="6.5100000000000007"/>
    <n v="0"/>
    <n v="0.93"/>
    <n v="3.72"/>
    <n v="11.16"/>
    <n v="10.23"/>
    <n v="26.040000000000003"/>
    <n v="0"/>
    <n v="0"/>
    <n v="10.23"/>
    <n v="0"/>
    <n v="13.020000000000001"/>
    <n v="24.18"/>
    <n v="8.370000000000001"/>
    <n v="11.16"/>
    <n v="11.16"/>
    <n v="0"/>
    <n v="31.62"/>
    <n v="0"/>
    <n v="11.16"/>
    <n v="20.46"/>
    <n v="0"/>
    <n v="0"/>
    <n v="2.79"/>
    <n v="25.110000000000003"/>
    <n v="7.44"/>
    <n v="23.25"/>
    <n v="4.6500000000000004"/>
    <n v="35.340000000000003"/>
    <n v="24.18"/>
    <n v="0"/>
    <n v="3.72"/>
    <n v="13.020000000000001"/>
    <x v="4"/>
  </r>
  <r>
    <x v="229"/>
    <x v="7"/>
    <x v="16"/>
    <n v="402.69"/>
    <n v="37.200000000000003"/>
    <n v="192.51"/>
    <n v="72.539999999999992"/>
    <n v="100.44"/>
    <n v="0"/>
    <n v="0.50220000000000009"/>
    <n v="0.64170000000000005"/>
    <n v="0.6603"/>
    <n v="0.79980000000000007"/>
    <n v="0.89280000000000004"/>
    <n v="0.55800000000000005"/>
    <n v="0.56730000000000003"/>
    <n v="0.71610000000000007"/>
    <n v="0.88350000000000006"/>
    <n v="0.52080000000000004"/>
    <n v="0.65100000000000013"/>
    <n v="0.68820000000000003"/>
    <n v="0.89280000000000004"/>
    <n v="0.88350000000000006"/>
    <n v="0.42780000000000001"/>
    <n v="0.83700000000000008"/>
    <n v="0.90210000000000001"/>
    <n v="23.25"/>
    <n v="6.5100000000000007"/>
    <n v="3.72"/>
    <n v="47.43"/>
    <n v="51.150000000000006"/>
    <n v="11.16"/>
    <n v="19.53"/>
    <n v="0"/>
    <n v="22.32"/>
    <n v="7.44"/>
    <n v="23.25"/>
    <n v="25.110000000000003"/>
    <n v="29.76"/>
    <n v="0"/>
    <n v="0"/>
    <n v="13.950000000000001"/>
    <n v="0"/>
    <n v="13.020000000000001"/>
    <n v="3.72"/>
    <n v="14.88"/>
    <n v="6.5100000000000007"/>
    <n v="5.58"/>
    <n v="11.16"/>
    <n v="0"/>
    <n v="0.93"/>
    <n v="0"/>
    <n v="2.79"/>
    <n v="22.32"/>
    <n v="15.81"/>
    <n v="7.44"/>
    <n v="0"/>
    <n v="5.58"/>
    <n v="6.5100000000000007"/>
    <n v="6.5100000000000007"/>
    <n v="10.23"/>
    <n v="4.6500000000000004"/>
    <n v="0"/>
    <n v="3.72"/>
    <n v="0"/>
    <n v="0"/>
    <x v="4"/>
  </r>
  <r>
    <x v="230"/>
    <x v="7"/>
    <x v="17"/>
    <n v="446.39999999999992"/>
    <n v="107.88000000000001"/>
    <n v="118.10999999999999"/>
    <n v="119.03999999999991"/>
    <n v="101.37"/>
    <n v="0"/>
    <n v="0.13950000000000001"/>
    <n v="0.87420000000000009"/>
    <n v="0.65100000000000013"/>
    <n v="0.74400000000000011"/>
    <n v="0.8277000000000001"/>
    <n v="0.91139999999999999"/>
    <n v="0.89280000000000004"/>
    <n v="0.71610000000000007"/>
    <n v="0.64170000000000005"/>
    <n v="0.70680000000000009"/>
    <n v="0.55800000000000005"/>
    <n v="0.85560000000000003"/>
    <n v="0.3906"/>
    <n v="0.76260000000000006"/>
    <n v="0.87420000000000009"/>
    <n v="0.83700000000000008"/>
    <n v="0.36270000000000002"/>
    <n v="3.72"/>
    <n v="34.410000000000004"/>
    <n v="4.6500000000000004"/>
    <n v="0"/>
    <n v="3.72"/>
    <n v="7.44"/>
    <n v="13.020000000000001"/>
    <n v="16.740000000000002"/>
    <n v="3.72"/>
    <n v="30.69"/>
    <n v="0"/>
    <n v="6.5100000000000007"/>
    <n v="0"/>
    <n v="10.23"/>
    <n v="7.44"/>
    <n v="0"/>
    <n v="19.53"/>
    <n v="12.09"/>
    <n v="13.020000000000001"/>
    <n v="32.550000000000004"/>
    <n v="0"/>
    <n v="26.970000000000002"/>
    <n v="17.670000000000002"/>
    <n v="13.019999999999895"/>
    <n v="0"/>
    <n v="0"/>
    <n v="9.3000000000000007"/>
    <n v="19.53"/>
    <n v="0"/>
    <n v="32.550000000000004"/>
    <n v="7.44"/>
    <n v="0"/>
    <n v="19.53"/>
    <n v="45.57"/>
    <n v="0"/>
    <n v="0"/>
    <n v="20.46"/>
    <n v="4.6500000000000004"/>
    <n v="9.3000000000000007"/>
    <n v="0.93"/>
    <x v="4"/>
  </r>
  <r>
    <x v="231"/>
    <x v="7"/>
    <x v="18"/>
    <n v="412.91999999999996"/>
    <n v="141.36000000000001"/>
    <n v="106.02000000000001"/>
    <n v="79.98"/>
    <n v="85.55999999999996"/>
    <n v="0"/>
    <n v="0.32550000000000007"/>
    <n v="0.80910000000000004"/>
    <n v="0.65100000000000013"/>
    <n v="0.75330000000000008"/>
    <n v="0.90210000000000001"/>
    <n v="0.55800000000000005"/>
    <n v="0.71610000000000007"/>
    <n v="0.40920000000000001"/>
    <n v="0.2883"/>
    <n v="0.64170000000000005"/>
    <n v="0.89280000000000004"/>
    <n v="9.3000000000000013E-2"/>
    <n v="0.34410000000000002"/>
    <n v="0.81840000000000002"/>
    <n v="0.40920000000000001"/>
    <n v="0.73470000000000002"/>
    <n v="9.3000000000000013E-2"/>
    <n v="0"/>
    <n v="12.09"/>
    <n v="2.79"/>
    <n v="11.16"/>
    <n v="24.18"/>
    <n v="9.3000000000000007"/>
    <n v="9.3000000000000007"/>
    <n v="0"/>
    <n v="4.6500000000000004"/>
    <n v="32.550000000000004"/>
    <n v="2.79"/>
    <n v="12.089999999999948"/>
    <n v="11.16"/>
    <n v="6.5100000000000007"/>
    <n v="0"/>
    <n v="0"/>
    <n v="0"/>
    <n v="30.69"/>
    <n v="25.110000000000003"/>
    <n v="0"/>
    <n v="0"/>
    <n v="4.6500000000000004"/>
    <n v="20.46"/>
    <n v="3.72"/>
    <n v="0"/>
    <n v="0.93"/>
    <n v="14.88"/>
    <n v="26.970000000000002"/>
    <n v="2.79"/>
    <n v="5.58"/>
    <n v="0"/>
    <n v="7.44"/>
    <n v="0"/>
    <n v="24.18"/>
    <n v="39.99"/>
    <n v="28.830000000000002"/>
    <n v="0"/>
    <n v="32.550000000000004"/>
    <n v="5.58"/>
    <n v="2.79"/>
    <x v="4"/>
  </r>
  <r>
    <x v="232"/>
    <x v="7"/>
    <x v="19"/>
    <n v="340.38"/>
    <n v="75.330000000000013"/>
    <n v="101.37000000000002"/>
    <n v="104.16"/>
    <n v="59.52"/>
    <n v="0"/>
    <n v="0.72540000000000004"/>
    <n v="0.88350000000000006"/>
    <n v="0.72540000000000004"/>
    <n v="0.8277000000000001"/>
    <n v="0.92070000000000007"/>
    <n v="0.84630000000000005"/>
    <n v="0.60450000000000004"/>
    <n v="0.58590000000000009"/>
    <n v="0.70680000000000009"/>
    <n v="0.64170000000000005"/>
    <n v="0.53939999999999999"/>
    <n v="0.51150000000000007"/>
    <n v="0.8277000000000001"/>
    <n v="0.79980000000000007"/>
    <n v="0.67890000000000006"/>
    <n v="0.39990000000000003"/>
    <n v="0.38130000000000003"/>
    <n v="13.020000000000001"/>
    <n v="8.370000000000001"/>
    <n v="0"/>
    <n v="34.410000000000004"/>
    <n v="6.5100000000000007"/>
    <n v="0.93"/>
    <n v="7.44"/>
    <n v="12.09"/>
    <n v="6.5100000000000007"/>
    <n v="12.09"/>
    <n v="26.970000000000002"/>
    <n v="3.72"/>
    <n v="13.020000000000001"/>
    <n v="11.16"/>
    <n v="1.86"/>
    <n v="10.23"/>
    <n v="0"/>
    <n v="0"/>
    <n v="5.58"/>
    <n v="13.950000000000001"/>
    <n v="20.46"/>
    <n v="0"/>
    <n v="22.32"/>
    <n v="7.44"/>
    <n v="10.23"/>
    <n v="10.23"/>
    <n v="0"/>
    <n v="11.16"/>
    <n v="0"/>
    <n v="22.32"/>
    <n v="13.950000000000001"/>
    <n v="0.93"/>
    <n v="0"/>
    <n v="12.09"/>
    <n v="0.93"/>
    <n v="1.86"/>
    <n v="27.900000000000002"/>
    <n v="16.740000000000002"/>
    <n v="0.93"/>
    <n v="0"/>
    <x v="4"/>
  </r>
  <r>
    <x v="233"/>
    <x v="7"/>
    <x v="20"/>
    <n v="529.17000000000007"/>
    <n v="95.79000000000002"/>
    <n v="186"/>
    <n v="164.61"/>
    <n v="82.77"/>
    <n v="0"/>
    <n v="0.71610000000000007"/>
    <n v="0.6231000000000001"/>
    <n v="0.68820000000000003"/>
    <n v="0.83700000000000008"/>
    <n v="0.92070000000000007"/>
    <n v="0.81840000000000002"/>
    <n v="0.6231000000000001"/>
    <n v="0.72540000000000004"/>
    <n v="0.59520000000000006"/>
    <n v="0.58590000000000009"/>
    <n v="0.83700000000000008"/>
    <n v="0.93"/>
    <n v="0.5766"/>
    <n v="0.69750000000000001"/>
    <n v="0.80910000000000004"/>
    <n v="0.43710000000000004"/>
    <n v="0.79049999999999998"/>
    <n v="35.340000000000003"/>
    <n v="10.23"/>
    <n v="0"/>
    <n v="0"/>
    <n v="0"/>
    <n v="48.36"/>
    <n v="46.5"/>
    <n v="10.23"/>
    <n v="21.39"/>
    <n v="13.950000000000001"/>
    <n v="0"/>
    <n v="0"/>
    <n v="30.69"/>
    <n v="0"/>
    <n v="10.23"/>
    <n v="11.16"/>
    <n v="0"/>
    <n v="14.88"/>
    <n v="2.79"/>
    <n v="13.020000000000001"/>
    <n v="6.5100000000000007"/>
    <n v="37.200000000000003"/>
    <n v="8.370000000000001"/>
    <n v="0"/>
    <n v="0"/>
    <n v="30.69"/>
    <n v="28.830000000000002"/>
    <n v="10.23"/>
    <n v="37.200000000000003"/>
    <n v="5.58"/>
    <n v="0"/>
    <n v="7.44"/>
    <n v="0"/>
    <n v="0"/>
    <n v="6.5100000000000007"/>
    <n v="18.600000000000001"/>
    <n v="16.740000000000002"/>
    <n v="18.600000000000001"/>
    <n v="0"/>
    <n v="27.900000000000002"/>
    <x v="4"/>
  </r>
  <r>
    <x v="234"/>
    <x v="7"/>
    <x v="21"/>
    <n v="463.14000000000004"/>
    <n v="82.77000000000001"/>
    <n v="120.9"/>
    <n v="125.55000000000001"/>
    <n v="133.92000000000002"/>
    <n v="0"/>
    <n v="0.26040000000000002"/>
    <n v="0.52080000000000004"/>
    <n v="0.89280000000000004"/>
    <n v="0.81840000000000002"/>
    <n v="0.15810000000000002"/>
    <n v="0.65100000000000013"/>
    <n v="0.8277000000000001"/>
    <n v="0.68820000000000003"/>
    <n v="0.69750000000000001"/>
    <n v="0.80910000000000004"/>
    <n v="0.55800000000000005"/>
    <n v="0.75330000000000008"/>
    <n v="0.53939999999999999"/>
    <n v="0.81840000000000002"/>
    <n v="0.88350000000000006"/>
    <n v="0.93"/>
    <n v="0.53010000000000013"/>
    <n v="38.130000000000003"/>
    <n v="7.44"/>
    <n v="3.72"/>
    <n v="6.5100000000000007"/>
    <n v="9.3000000000000007"/>
    <n v="0"/>
    <n v="10.23"/>
    <n v="22.32"/>
    <n v="8.370000000000001"/>
    <n v="14.88"/>
    <n v="1.86"/>
    <n v="10.23"/>
    <n v="26.040000000000003"/>
    <n v="39.99"/>
    <n v="4.6500000000000004"/>
    <n v="0"/>
    <n v="30.69"/>
    <n v="0.93"/>
    <n v="5.58"/>
    <n v="15.81"/>
    <n v="12.09"/>
    <n v="41.85"/>
    <n v="25.110000000000003"/>
    <n v="10.23"/>
    <n v="0"/>
    <n v="13.020000000000001"/>
    <n v="0"/>
    <n v="18.600000000000001"/>
    <n v="0"/>
    <n v="4.6500000000000004"/>
    <n v="24.18"/>
    <n v="4.6500000000000004"/>
    <n v="10.23"/>
    <n v="25.110000000000003"/>
    <n v="0"/>
    <n v="0"/>
    <n v="6.5100000000000007"/>
    <n v="0"/>
    <n v="0"/>
    <n v="12.09"/>
    <x v="4"/>
  </r>
  <r>
    <x v="235"/>
    <x v="7"/>
    <x v="22"/>
    <n v="496.62000000000006"/>
    <n v="189.72000000000003"/>
    <n v="126.48"/>
    <n v="131.13"/>
    <n v="49.290000000000006"/>
    <n v="0"/>
    <n v="0.1953"/>
    <n v="0.48360000000000003"/>
    <n v="0.74400000000000011"/>
    <n v="0.45569999999999999"/>
    <n v="0.18600000000000003"/>
    <n v="0.81840000000000002"/>
    <n v="0.58590000000000009"/>
    <n v="0.46500000000000002"/>
    <n v="0.65100000000000013"/>
    <n v="0.6603"/>
    <n v="0.87420000000000009"/>
    <n v="0.40920000000000001"/>
    <n v="0.90210000000000001"/>
    <n v="0.90210000000000001"/>
    <n v="0.79980000000000007"/>
    <n v="0.84630000000000005"/>
    <n v="0.65100000000000013"/>
    <n v="0"/>
    <n v="0"/>
    <n v="23.25"/>
    <n v="14.88"/>
    <n v="26.970000000000002"/>
    <n v="11.16"/>
    <n v="10.23"/>
    <n v="22.32"/>
    <n v="8.370000000000001"/>
    <n v="9.3000000000000007"/>
    <n v="4.6500000000000004"/>
    <n v="5.58"/>
    <n v="0"/>
    <n v="0"/>
    <n v="14.88"/>
    <n v="0"/>
    <n v="9.3000000000000007"/>
    <n v="3.72"/>
    <n v="8.370000000000001"/>
    <n v="7.44"/>
    <n v="34.410000000000004"/>
    <n v="20.46"/>
    <n v="0"/>
    <n v="25.110000000000003"/>
    <n v="5.58"/>
    <n v="11.16"/>
    <n v="0"/>
    <n v="0"/>
    <n v="27.900000000000002"/>
    <n v="6.5100000000000007"/>
    <n v="9.3000000000000007"/>
    <n v="10.23"/>
    <n v="26.040000000000003"/>
    <n v="26.040000000000003"/>
    <n v="21.39"/>
    <n v="1.86"/>
    <n v="35.340000000000003"/>
    <n v="22.32"/>
    <n v="9.3000000000000007"/>
    <n v="27.900000000000002"/>
    <x v="4"/>
  </r>
  <r>
    <x v="236"/>
    <x v="7"/>
    <x v="23"/>
    <n v="334.8"/>
    <n v="56.730000000000004"/>
    <n v="92.07"/>
    <n v="161.82"/>
    <n v="24.180000000000003"/>
    <n v="0"/>
    <n v="0.41850000000000004"/>
    <n v="0.32550000000000007"/>
    <n v="0.92070000000000007"/>
    <n v="0.64170000000000005"/>
    <n v="0.89280000000000004"/>
    <n v="0.74400000000000011"/>
    <n v="0.72540000000000004"/>
    <n v="0.33479999999999999"/>
    <n v="0.63240000000000007"/>
    <n v="0.51150000000000007"/>
    <n v="0.63240000000000007"/>
    <n v="0.77190000000000014"/>
    <n v="0.92070000000000007"/>
    <n v="0.91139999999999999"/>
    <n v="0.3906"/>
    <n v="0.92070000000000007"/>
    <n v="0.3906"/>
    <n v="36.270000000000003"/>
    <n v="8.370000000000001"/>
    <n v="21.39"/>
    <n v="5.58"/>
    <n v="13.020000000000001"/>
    <n v="0"/>
    <n v="0"/>
    <n v="1.86"/>
    <n v="5.58"/>
    <n v="0"/>
    <n v="31.62"/>
    <n v="0.93"/>
    <n v="0"/>
    <n v="6.5100000000000007"/>
    <n v="10.23"/>
    <n v="6.5100000000000007"/>
    <n v="0"/>
    <n v="0"/>
    <n v="0"/>
    <n v="0"/>
    <n v="4.6500000000000004"/>
    <n v="24.18"/>
    <n v="17.670000000000002"/>
    <n v="0"/>
    <n v="27.900000000000002"/>
    <n v="22.32"/>
    <n v="30.69"/>
    <n v="3.72"/>
    <n v="30.69"/>
    <n v="0"/>
    <n v="0"/>
    <n v="7.44"/>
    <n v="2.79"/>
    <n v="1.86"/>
    <n v="2.79"/>
    <n v="7.44"/>
    <n v="7.44"/>
    <n v="6.5100000000000007"/>
    <n v="15.81"/>
    <n v="4.6500000000000004"/>
    <x v="4"/>
  </r>
  <r>
    <x v="237"/>
    <x v="7"/>
    <x v="24"/>
    <n v="379.44000000000005"/>
    <n v="98.58"/>
    <n v="66.960000000000008"/>
    <n v="131.13000000000002"/>
    <n v="82.77000000000001"/>
    <n v="0"/>
    <n v="0.68820000000000003"/>
    <n v="0.52080000000000004"/>
    <n v="0.68820000000000003"/>
    <n v="0.46500000000000002"/>
    <n v="0.88350000000000006"/>
    <n v="0.23250000000000001"/>
    <n v="0.69750000000000001"/>
    <n v="0.59520000000000006"/>
    <n v="0.79980000000000007"/>
    <n v="0.72540000000000004"/>
    <n v="0.91139999999999999"/>
    <n v="0.91139999999999999"/>
    <n v="0.93"/>
    <n v="0.71610000000000007"/>
    <n v="0.84630000000000005"/>
    <n v="0.74400000000000011"/>
    <n v="0.80910000000000004"/>
    <n v="0"/>
    <n v="0"/>
    <n v="0"/>
    <n v="0"/>
    <n v="30.69"/>
    <n v="5.58"/>
    <n v="13.020000000000001"/>
    <n v="2.79"/>
    <n v="0"/>
    <n v="14.88"/>
    <n v="0"/>
    <n v="3.72"/>
    <n v="7.44"/>
    <n v="9.3000000000000007"/>
    <n v="0"/>
    <n v="0"/>
    <n v="11.16"/>
    <n v="37.200000000000003"/>
    <n v="0"/>
    <n v="13.950000000000001"/>
    <n v="0"/>
    <n v="21.39"/>
    <n v="9.3000000000000007"/>
    <n v="33.480000000000004"/>
    <n v="0"/>
    <n v="23.25"/>
    <n v="18.600000000000001"/>
    <n v="0"/>
    <n v="25.110000000000003"/>
    <n v="0"/>
    <n v="15.81"/>
    <n v="21.39"/>
    <n v="0"/>
    <n v="0"/>
    <n v="3.72"/>
    <n v="5.58"/>
    <n v="21.39"/>
    <n v="14.88"/>
    <n v="0"/>
    <n v="15.81"/>
    <x v="4"/>
  </r>
  <r>
    <x v="238"/>
    <x v="7"/>
    <x v="25"/>
    <n v="398.97"/>
    <n v="111.60000000000001"/>
    <n v="97.65000000000002"/>
    <n v="101.37"/>
    <n v="88.350000000000009"/>
    <n v="1"/>
    <n v="0.92070000000000007"/>
    <n v="0.6231000000000001"/>
    <n v="0.2883"/>
    <n v="0.77190000000000014"/>
    <n v="0.86490000000000011"/>
    <n v="0.59520000000000006"/>
    <n v="0.79980000000000007"/>
    <n v="0.84630000000000005"/>
    <n v="0.61380000000000001"/>
    <n v="0.40920000000000001"/>
    <n v="0.90210000000000001"/>
    <n v="0.83700000000000008"/>
    <n v="0.89280000000000004"/>
    <n v="0.50220000000000009"/>
    <n v="0.93"/>
    <n v="0.37200000000000005"/>
    <n v="0.50220000000000009"/>
    <n v="0"/>
    <n v="13.950000000000001"/>
    <n v="10.23"/>
    <n v="0"/>
    <n v="0"/>
    <n v="16.740000000000002"/>
    <n v="13.950000000000001"/>
    <n v="15.81"/>
    <n v="24.18"/>
    <n v="2.79"/>
    <n v="8.370000000000001"/>
    <n v="16.740000000000002"/>
    <n v="0"/>
    <n v="13.020000000000001"/>
    <n v="0"/>
    <n v="4.6500000000000004"/>
    <n v="30.69"/>
    <n v="12.09"/>
    <n v="0"/>
    <n v="11.16"/>
    <n v="17.670000000000002"/>
    <n v="7.44"/>
    <n v="42.78"/>
    <n v="9.3000000000000007"/>
    <n v="0"/>
    <n v="0"/>
    <n v="7.44"/>
    <n v="2.79"/>
    <n v="5.58"/>
    <n v="8.370000000000001"/>
    <n v="22.32"/>
    <n v="16.740000000000002"/>
    <n v="0"/>
    <n v="2.79"/>
    <n v="0"/>
    <n v="0"/>
    <n v="0"/>
    <n v="0"/>
    <n v="39.99"/>
    <n v="29.76"/>
    <x v="4"/>
  </r>
  <r>
    <x v="239"/>
    <x v="7"/>
    <x v="26"/>
    <n v="601.71"/>
    <n v="94.860000000000028"/>
    <n v="244.59000000000003"/>
    <n v="93.93"/>
    <n v="168.32999999999998"/>
    <n v="0"/>
    <n v="0.29760000000000003"/>
    <n v="0.74400000000000011"/>
    <n v="0.29760000000000003"/>
    <n v="0.52080000000000004"/>
    <n v="0.8277000000000001"/>
    <n v="0.85560000000000003"/>
    <n v="0.80910000000000004"/>
    <n v="0.66959999999999997"/>
    <n v="0.65100000000000013"/>
    <n v="0.73470000000000002"/>
    <n v="0.8277000000000001"/>
    <n v="0.38130000000000003"/>
    <n v="0.92070000000000007"/>
    <n v="0.93"/>
    <n v="0.75330000000000008"/>
    <n v="0.71610000000000007"/>
    <n v="0.5766"/>
    <n v="38.130000000000003"/>
    <n v="9.3000000000000007"/>
    <n v="35.340000000000003"/>
    <n v="32.550000000000004"/>
    <n v="46.5"/>
    <n v="15.81"/>
    <n v="17.670000000000002"/>
    <n v="0"/>
    <n v="32.550000000000004"/>
    <n v="16.740000000000002"/>
    <n v="39.99"/>
    <n v="0"/>
    <n v="25.110000000000003"/>
    <n v="0"/>
    <n v="12.09"/>
    <n v="5.58"/>
    <n v="40.92"/>
    <n v="36.270000000000003"/>
    <n v="11.16"/>
    <n v="37.200000000000003"/>
    <n v="0"/>
    <n v="10.23"/>
    <n v="0"/>
    <n v="12.09"/>
    <n v="0"/>
    <n v="4.6500000000000004"/>
    <n v="0"/>
    <n v="16.740000000000002"/>
    <n v="39.06"/>
    <n v="11.16"/>
    <n v="8.370000000000001"/>
    <n v="0"/>
    <n v="18.600000000000001"/>
    <n v="26.970000000000002"/>
    <n v="14.88"/>
    <n v="6.5100000000000007"/>
    <n v="0.93"/>
    <n v="4.6500000000000004"/>
    <n v="0"/>
    <n v="13.950000000000001"/>
    <x v="4"/>
  </r>
  <r>
    <x v="240"/>
    <x v="7"/>
    <x v="27"/>
    <n v="528.24"/>
    <n v="157.16999999999999"/>
    <n v="136.70999999999998"/>
    <n v="74.400000000000006"/>
    <n v="159.96"/>
    <n v="0"/>
    <n v="0.63240000000000007"/>
    <n v="0.49290000000000006"/>
    <n v="0.50220000000000009"/>
    <n v="0.85560000000000003"/>
    <n v="0.80910000000000004"/>
    <n v="0.79049999999999998"/>
    <n v="0.67890000000000006"/>
    <n v="0.61380000000000001"/>
    <n v="0.93"/>
    <n v="0.77190000000000014"/>
    <n v="0.89280000000000004"/>
    <n v="0.67890000000000006"/>
    <n v="0.65100000000000013"/>
    <n v="0.31620000000000004"/>
    <n v="0.39990000000000003"/>
    <n v="0.85560000000000003"/>
    <n v="0.79049999999999998"/>
    <n v="26.040000000000003"/>
    <n v="39.99"/>
    <n v="0"/>
    <n v="0"/>
    <n v="1.86"/>
    <n v="7.44"/>
    <n v="30.69"/>
    <n v="13.020000000000001"/>
    <n v="10.23"/>
    <n v="7.44"/>
    <n v="16.740000000000002"/>
    <n v="2.79"/>
    <n v="26.040000000000003"/>
    <n v="43.71"/>
    <n v="0"/>
    <n v="4.6500000000000004"/>
    <n v="0"/>
    <n v="24.18"/>
    <n v="42.78"/>
    <n v="15.81"/>
    <n v="0"/>
    <n v="33.480000000000004"/>
    <n v="0"/>
    <n v="7.44"/>
    <n v="8.370000000000001"/>
    <n v="1.86"/>
    <n v="9.3000000000000007"/>
    <n v="11.16"/>
    <n v="0"/>
    <n v="2.79"/>
    <n v="11.16"/>
    <n v="26.970000000000002"/>
    <n v="0"/>
    <n v="0"/>
    <n v="46.5"/>
    <n v="0"/>
    <n v="0"/>
    <n v="12.09"/>
    <n v="30.69"/>
    <n v="29.76"/>
    <x v="4"/>
  </r>
  <r>
    <x v="241"/>
    <x v="7"/>
    <x v="28"/>
    <n v="596.13"/>
    <n v="130.19999999999999"/>
    <n v="195.3"/>
    <n v="143.21999999999997"/>
    <n v="127.41000000000003"/>
    <n v="0"/>
    <n v="0.5766"/>
    <n v="0.72540000000000004"/>
    <n v="0.6603"/>
    <n v="0.74400000000000011"/>
    <n v="0.42780000000000001"/>
    <n v="0.93"/>
    <n v="0.61380000000000001"/>
    <n v="0.56730000000000003"/>
    <n v="0.56730000000000003"/>
    <n v="0.78120000000000001"/>
    <n v="0.6231000000000001"/>
    <n v="0.85560000000000003"/>
    <n v="0.65100000000000013"/>
    <n v="0.71610000000000007"/>
    <n v="0.52080000000000004"/>
    <n v="0.79049999999999998"/>
    <n v="0.56730000000000003"/>
    <n v="39.06"/>
    <n v="27.900000000000002"/>
    <n v="26.040000000000003"/>
    <n v="18.600000000000001"/>
    <n v="0"/>
    <n v="3.72"/>
    <n v="33.480000000000004"/>
    <n v="26.970000000000002"/>
    <n v="12.09"/>
    <n v="7.44"/>
    <n v="26.040000000000003"/>
    <n v="24.18"/>
    <n v="0"/>
    <n v="27.900000000000002"/>
    <n v="36.270000000000003"/>
    <n v="4.6500000000000004"/>
    <n v="0"/>
    <n v="0.93"/>
    <n v="32.550000000000004"/>
    <n v="0.93"/>
    <n v="3.72"/>
    <n v="11.16"/>
    <n v="24.18"/>
    <n v="19.53"/>
    <n v="4.6500000000000004"/>
    <n v="13.020000000000001"/>
    <n v="24.18"/>
    <n v="13.020000000000001"/>
    <n v="23.25"/>
    <n v="6.5100000000000007"/>
    <n v="0.93"/>
    <n v="0.93"/>
    <n v="0"/>
    <n v="32.550000000000004"/>
    <n v="8.370000000000001"/>
    <n v="25.110000000000003"/>
    <n v="0"/>
    <n v="11.16"/>
    <n v="39.99"/>
    <n v="11.16"/>
    <x v="4"/>
  </r>
  <r>
    <x v="242"/>
    <x v="7"/>
    <x v="29"/>
    <n v="441.75"/>
    <n v="135.78"/>
    <n v="99.510000000000019"/>
    <n v="98.580000000000013"/>
    <n v="107.88000000000001"/>
    <n v="0"/>
    <n v="0.37200000000000005"/>
    <n v="0.66959999999999997"/>
    <n v="0.47430000000000005"/>
    <n v="0.80910000000000004"/>
    <n v="0.84630000000000005"/>
    <n v="0.63240000000000007"/>
    <n v="0.87420000000000009"/>
    <n v="0.79980000000000007"/>
    <n v="0.72540000000000004"/>
    <n v="0.64170000000000005"/>
    <n v="0.69750000000000001"/>
    <n v="0.25110000000000005"/>
    <n v="0.8277000000000001"/>
    <n v="0.89280000000000004"/>
    <n v="0.85560000000000003"/>
    <n v="0.81840000000000002"/>
    <n v="0.2697"/>
    <n v="0"/>
    <n v="13.020000000000001"/>
    <n v="0"/>
    <n v="3.72"/>
    <n v="37.200000000000003"/>
    <n v="4.6500000000000004"/>
    <n v="27.900000000000002"/>
    <n v="4.6500000000000004"/>
    <n v="8.370000000000001"/>
    <n v="0"/>
    <n v="0"/>
    <n v="29.76"/>
    <n v="10.23"/>
    <n v="4.6500000000000004"/>
    <n v="29.76"/>
    <n v="0"/>
    <n v="3.72"/>
    <n v="20.46"/>
    <n v="9.3000000000000007"/>
    <n v="0"/>
    <n v="6.5100000000000007"/>
    <n v="21.39"/>
    <n v="15.81"/>
    <n v="5.58"/>
    <n v="11.16"/>
    <n v="0"/>
    <n v="12.09"/>
    <n v="1.86"/>
    <n v="0"/>
    <n v="24.18"/>
    <n v="1.86"/>
    <n v="27.900000000000002"/>
    <n v="16.740000000000002"/>
    <n v="4.6500000000000004"/>
    <n v="30.69"/>
    <n v="0"/>
    <n v="13.950000000000001"/>
    <n v="14.88"/>
    <n v="11.16"/>
    <n v="13.950000000000001"/>
    <x v="4"/>
  </r>
  <r>
    <x v="243"/>
    <x v="7"/>
    <x v="30"/>
    <n v="449.19"/>
    <n v="106.02000000000001"/>
    <n v="106.94999999999999"/>
    <n v="111.60000000000001"/>
    <n v="124.62"/>
    <n v="0"/>
    <n v="0.31620000000000004"/>
    <n v="0.55800000000000005"/>
    <n v="0.2883"/>
    <n v="0.67890000000000006"/>
    <n v="0.89280000000000004"/>
    <n v="0.73470000000000002"/>
    <n v="0.79980000000000007"/>
    <n v="0.85560000000000003"/>
    <n v="0.67890000000000006"/>
    <n v="0.68820000000000003"/>
    <n v="0.69750000000000001"/>
    <n v="0.8277000000000001"/>
    <n v="0.52080000000000004"/>
    <n v="0.78120000000000001"/>
    <n v="0.83700000000000008"/>
    <n v="0.39990000000000003"/>
    <n v="0.85560000000000003"/>
    <n v="3.72"/>
    <n v="13.949999999999987"/>
    <n v="13.020000000000001"/>
    <n v="4.6500000000000004"/>
    <n v="1.86"/>
    <n v="39.06"/>
    <n v="0"/>
    <n v="7.44"/>
    <n v="1.86"/>
    <n v="21.39"/>
    <n v="0"/>
    <n v="5.58"/>
    <n v="8.370000000000001"/>
    <n v="18.600000000000001"/>
    <n v="29.76"/>
    <n v="25.110000000000003"/>
    <n v="0"/>
    <n v="0"/>
    <n v="20.46"/>
    <n v="16.740000000000002"/>
    <n v="0.93"/>
    <n v="0"/>
    <n v="34.410000000000004"/>
    <n v="0"/>
    <n v="12.09"/>
    <n v="10.23"/>
    <n v="42.78"/>
    <n v="1.86"/>
    <n v="5.58"/>
    <n v="3.72"/>
    <n v="0"/>
    <n v="10.23"/>
    <n v="0"/>
    <n v="21.39"/>
    <n v="13.020000000000001"/>
    <n v="22.32"/>
    <n v="16.740000000000002"/>
    <n v="0"/>
    <n v="0"/>
    <n v="22.32"/>
    <x v="4"/>
  </r>
  <r>
    <x v="31"/>
    <x v="8"/>
    <x v="3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8"/>
    <x v="3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8"/>
    <x v="3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8"/>
    <x v="37"/>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8"/>
    <x v="38"/>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244"/>
    <x v="8"/>
    <x v="0"/>
    <n v="399.90000000000003"/>
    <n v="107.88000000000002"/>
    <n v="135.78"/>
    <n v="100.44000000000001"/>
    <n v="55.800000000000004"/>
    <n v="0"/>
    <n v="0.55800000000000005"/>
    <n v="0.59520000000000006"/>
    <n v="0.76260000000000006"/>
    <n v="0.77190000000000014"/>
    <n v="0.85560000000000003"/>
    <n v="0.66959999999999997"/>
    <n v="0.68820000000000003"/>
    <n v="0.67890000000000006"/>
    <n v="0.64170000000000005"/>
    <n v="0.67890000000000006"/>
    <n v="0.8277000000000001"/>
    <n v="0.85560000000000003"/>
    <n v="0.91139999999999999"/>
    <n v="0.85560000000000003"/>
    <n v="0.51150000000000007"/>
    <n v="0.52080000000000004"/>
    <n v="0.8277000000000001"/>
    <n v="0"/>
    <n v="25.110000000000003"/>
    <n v="28.830000000000002"/>
    <n v="12.09"/>
    <n v="18.600000000000001"/>
    <n v="0"/>
    <n v="5.58"/>
    <n v="13.020000000000001"/>
    <n v="0"/>
    <n v="32.550000000000004"/>
    <n v="0"/>
    <n v="0"/>
    <n v="0.93"/>
    <n v="4.6500000000000004"/>
    <n v="5.58"/>
    <n v="11.16"/>
    <n v="0"/>
    <n v="17.670000000000002"/>
    <n v="0"/>
    <n v="15.81"/>
    <n v="0.93"/>
    <n v="14.88"/>
    <n v="12.09"/>
    <n v="6.5100000000000007"/>
    <n v="9.3000000000000007"/>
    <n v="16.740000000000002"/>
    <n v="26.040000000000003"/>
    <n v="10.23"/>
    <n v="0.93"/>
    <n v="2.79"/>
    <n v="8.370000000000001"/>
    <n v="17.670000000000002"/>
    <n v="8.370000000000001"/>
    <n v="18.600000000000001"/>
    <n v="21.39"/>
    <n v="0.93"/>
    <n v="29.76"/>
    <n v="0"/>
    <n v="2.79"/>
    <n v="0"/>
    <x v="4"/>
  </r>
  <r>
    <x v="245"/>
    <x v="8"/>
    <x v="1"/>
    <n v="237.15000000000003"/>
    <n v="74.400000000000006"/>
    <n v="38.130000000000003"/>
    <n v="68.820000000000007"/>
    <n v="55.8"/>
    <n v="0"/>
    <n v="0.46500000000000002"/>
    <n v="0.61380000000000001"/>
    <n v="0.78120000000000001"/>
    <n v="0.78120000000000001"/>
    <n v="0.85560000000000003"/>
    <n v="0.37200000000000005"/>
    <n v="0.66959999999999997"/>
    <n v="0.81840000000000002"/>
    <n v="0.59520000000000006"/>
    <n v="0.64170000000000005"/>
    <n v="0.88350000000000006"/>
    <n v="0.45569999999999999"/>
    <n v="0.87420000000000009"/>
    <n v="0.83700000000000008"/>
    <n v="0.61380000000000001"/>
    <n v="0.2697"/>
    <n v="0.36270000000000002"/>
    <n v="0"/>
    <n v="0"/>
    <n v="5.58"/>
    <n v="12.09"/>
    <n v="0"/>
    <n v="15.81"/>
    <n v="0"/>
    <n v="4.6500000000000004"/>
    <n v="0"/>
    <n v="0"/>
    <n v="0"/>
    <n v="2.79"/>
    <n v="24.18"/>
    <n v="0"/>
    <n v="0"/>
    <n v="0"/>
    <n v="0"/>
    <n v="3.72"/>
    <n v="25.110000000000003"/>
    <n v="0"/>
    <n v="0"/>
    <n v="4.6500000000000004"/>
    <n v="0"/>
    <n v="4.6500000000000004"/>
    <n v="12.09"/>
    <n v="25.110000000000003"/>
    <n v="0"/>
    <n v="12.09"/>
    <n v="0"/>
    <n v="10.23"/>
    <n v="13.020000000000001"/>
    <n v="0"/>
    <n v="4.6500000000000004"/>
    <n v="0"/>
    <n v="8.370000000000001"/>
    <n v="0"/>
    <n v="12.09"/>
    <n v="2.79"/>
    <n v="21.39"/>
    <n v="12.09"/>
    <x v="4"/>
  </r>
  <r>
    <x v="246"/>
    <x v="8"/>
    <x v="2"/>
    <n v="306.89999999999998"/>
    <n v="49.29"/>
    <n v="104.16"/>
    <n v="56.730000000000004"/>
    <n v="96.72"/>
    <n v="0"/>
    <n v="0.24180000000000001"/>
    <n v="0.47430000000000005"/>
    <n v="0.68820000000000003"/>
    <n v="0.22320000000000001"/>
    <n v="0.60450000000000004"/>
    <n v="0.55800000000000005"/>
    <n v="0.85560000000000003"/>
    <n v="0.79980000000000007"/>
    <n v="0.59520000000000006"/>
    <n v="0.52080000000000004"/>
    <n v="0.90210000000000001"/>
    <n v="0.75330000000000008"/>
    <n v="0.74400000000000011"/>
    <n v="0.71610000000000007"/>
    <n v="0.87420000000000009"/>
    <n v="0.88350000000000006"/>
    <n v="0.73470000000000002"/>
    <n v="17.670000000000002"/>
    <n v="36.270000000000003"/>
    <n v="0"/>
    <n v="2.79"/>
    <n v="7.44"/>
    <n v="13.020000000000001"/>
    <n v="0"/>
    <n v="9.3000000000000007"/>
    <n v="17.670000000000002"/>
    <n v="0"/>
    <n v="0.93"/>
    <n v="29.76"/>
    <n v="0"/>
    <n v="6.5100000000000007"/>
    <n v="10.23"/>
    <n v="0"/>
    <n v="0"/>
    <n v="0"/>
    <n v="26.970000000000002"/>
    <n v="23.25"/>
    <n v="0"/>
    <n v="8.370000000000001"/>
    <n v="19.53"/>
    <n v="3.72"/>
    <n v="0"/>
    <n v="21.39"/>
    <n v="0"/>
    <n v="0.93"/>
    <n v="2.79"/>
    <n v="0"/>
    <n v="29.76"/>
    <n v="0"/>
    <n v="0"/>
    <n v="0"/>
    <n v="1.86"/>
    <n v="0"/>
    <n v="6.5100000000000007"/>
    <n v="0"/>
    <n v="7.44"/>
    <n v="3.72"/>
    <x v="4"/>
  </r>
  <r>
    <x v="247"/>
    <x v="8"/>
    <x v="3"/>
    <n v="301.32000000000005"/>
    <n v="67.89"/>
    <n v="106.02000000000001"/>
    <n v="86.490000000000009"/>
    <n v="40.92"/>
    <n v="1"/>
    <n v="0.65100000000000013"/>
    <n v="0.15810000000000002"/>
    <n v="0.75330000000000008"/>
    <n v="0.90210000000000001"/>
    <n v="0.49290000000000006"/>
    <n v="0.8277000000000001"/>
    <n v="0.68820000000000003"/>
    <n v="0.67890000000000006"/>
    <n v="0.79980000000000007"/>
    <n v="0.68820000000000003"/>
    <n v="0.5766"/>
    <n v="0.13950000000000001"/>
    <n v="0.90210000000000001"/>
    <n v="0.84630000000000005"/>
    <n v="0.5766"/>
    <n v="0.2883"/>
    <n v="0.33479999999999999"/>
    <n v="0"/>
    <n v="0"/>
    <n v="0.93"/>
    <n v="0"/>
    <n v="6.5100000000000007"/>
    <n v="3.72"/>
    <n v="36.270000000000003"/>
    <n v="0.93"/>
    <n v="31.62"/>
    <n v="26.040000000000003"/>
    <n v="18.600000000000001"/>
    <n v="0.93"/>
    <n v="0"/>
    <n v="0"/>
    <n v="5.58"/>
    <n v="0"/>
    <n v="12.09"/>
    <n v="12.09"/>
    <n v="5.58"/>
    <n v="4.6500000000000004"/>
    <n v="32.550000000000004"/>
    <n v="9.3000000000000007"/>
    <n v="14.88"/>
    <n v="8.370000000000001"/>
    <n v="13.020000000000001"/>
    <n v="1.86"/>
    <n v="0"/>
    <n v="0"/>
    <n v="0"/>
    <n v="6.5100000000000007"/>
    <n v="6.5100000000000007"/>
    <n v="18.600000000000001"/>
    <n v="0"/>
    <n v="14.88"/>
    <n v="3.72"/>
    <n v="13.950000000000001"/>
    <n v="0"/>
    <n v="10.23"/>
    <n v="0"/>
    <n v="0"/>
    <x v="4"/>
  </r>
  <r>
    <x v="248"/>
    <x v="8"/>
    <x v="4"/>
    <n v="457.56"/>
    <n v="151.59"/>
    <n v="74.400000000000006"/>
    <n v="162.75"/>
    <n v="68.820000000000007"/>
    <n v="0"/>
    <n v="0.30690000000000001"/>
    <n v="0.63240000000000007"/>
    <n v="0.91139999999999999"/>
    <n v="0.65100000000000013"/>
    <n v="0.88350000000000006"/>
    <n v="0.6231000000000001"/>
    <n v="0.66959999999999997"/>
    <n v="0.78120000000000001"/>
    <n v="0.80910000000000004"/>
    <n v="0.67890000000000006"/>
    <n v="0.66959999999999997"/>
    <n v="0.48360000000000003"/>
    <n v="0.83700000000000008"/>
    <n v="0.67890000000000006"/>
    <n v="0.8277000000000001"/>
    <n v="0.73470000000000002"/>
    <n v="0.86490000000000011"/>
    <n v="0"/>
    <n v="7.44"/>
    <n v="12.09"/>
    <n v="15.81"/>
    <n v="0"/>
    <n v="0"/>
    <n v="19.53"/>
    <n v="19.53"/>
    <n v="0"/>
    <n v="0"/>
    <n v="1.86"/>
    <n v="12.09"/>
    <n v="1.86"/>
    <n v="0"/>
    <n v="17.670000000000002"/>
    <n v="8.370000000000001"/>
    <n v="11.16"/>
    <n v="0"/>
    <n v="17.670000000000002"/>
    <n v="0"/>
    <n v="0"/>
    <n v="40.92"/>
    <n v="29.76"/>
    <n v="0"/>
    <n v="25.110000000000003"/>
    <n v="36.270000000000003"/>
    <n v="0"/>
    <n v="2.79"/>
    <n v="27.900000000000002"/>
    <n v="0"/>
    <n v="3.72"/>
    <n v="15.81"/>
    <n v="4.6500000000000004"/>
    <n v="39.99"/>
    <n v="13.950000000000001"/>
    <n v="15.81"/>
    <n v="22.32"/>
    <n v="26.040000000000003"/>
    <n v="9.3000000000000007"/>
    <n v="0"/>
    <x v="4"/>
  </r>
  <r>
    <x v="249"/>
    <x v="8"/>
    <x v="5"/>
    <n v="672.3900000000001"/>
    <n v="209.25"/>
    <n v="190.65"/>
    <n v="148.80000000000001"/>
    <n v="123.69000000000003"/>
    <n v="0"/>
    <n v="0.78120000000000001"/>
    <n v="0.63240000000000007"/>
    <n v="0.72540000000000004"/>
    <n v="0.2046"/>
    <n v="0.76260000000000006"/>
    <n v="0.26040000000000002"/>
    <n v="0.74400000000000011"/>
    <n v="0.6231000000000001"/>
    <n v="0.85560000000000003"/>
    <n v="0.43710000000000004"/>
    <n v="0.58590000000000009"/>
    <n v="0.45569999999999999"/>
    <n v="0.93"/>
    <n v="0.88350000000000006"/>
    <n v="0.40920000000000001"/>
    <n v="0.71610000000000007"/>
    <n v="0.87420000000000009"/>
    <n v="42.78"/>
    <n v="0"/>
    <n v="35.340000000000003"/>
    <n v="30.69"/>
    <n v="12.09"/>
    <n v="0"/>
    <n v="51.150000000000006"/>
    <n v="18.600000000000001"/>
    <n v="0"/>
    <n v="0"/>
    <n v="18.600000000000001"/>
    <n v="18.600000000000001"/>
    <n v="28.830000000000002"/>
    <n v="32.550000000000004"/>
    <n v="0"/>
    <n v="8.370000000000001"/>
    <n v="15.81"/>
    <n v="1.86"/>
    <n v="7.44"/>
    <n v="10.23"/>
    <n v="13.950000000000001"/>
    <n v="25.110000000000003"/>
    <n v="0"/>
    <n v="12.09"/>
    <n v="0"/>
    <n v="37.200000000000003"/>
    <n v="21.39"/>
    <n v="19.53"/>
    <n v="0"/>
    <n v="19.53"/>
    <n v="0"/>
    <n v="13.950000000000001"/>
    <n v="12.09"/>
    <n v="31.62"/>
    <n v="31.62"/>
    <n v="31.62"/>
    <n v="13.020000000000001"/>
    <n v="22.32"/>
    <n v="37.200000000000003"/>
    <n v="15.81"/>
    <x v="4"/>
  </r>
  <r>
    <x v="250"/>
    <x v="8"/>
    <x v="6"/>
    <n v="425.01"/>
    <n v="119.97"/>
    <n v="159.03000000000003"/>
    <n v="62.31"/>
    <n v="83.700000000000017"/>
    <n v="0"/>
    <n v="0.5766"/>
    <n v="0.44640000000000002"/>
    <n v="0.66959999999999997"/>
    <n v="0.64170000000000005"/>
    <n v="0.35340000000000005"/>
    <n v="0.81840000000000002"/>
    <n v="0.35340000000000005"/>
    <n v="0.55800000000000005"/>
    <n v="0.68820000000000003"/>
    <n v="0.26040000000000002"/>
    <n v="0.40920000000000001"/>
    <n v="0.88350000000000006"/>
    <n v="0.83700000000000008"/>
    <n v="0.2883"/>
    <n v="0.89280000000000004"/>
    <n v="0.85560000000000003"/>
    <n v="0.76260000000000006"/>
    <n v="13.020000000000001"/>
    <n v="24.18"/>
    <n v="0"/>
    <n v="36.270000000000003"/>
    <n v="24.18"/>
    <n v="4.6500000000000004"/>
    <n v="0"/>
    <n v="13.950000000000001"/>
    <n v="25.110000000000003"/>
    <n v="17.670000000000002"/>
    <n v="8.370000000000001"/>
    <n v="27.900000000000002"/>
    <n v="10.23"/>
    <n v="0"/>
    <n v="8.370000000000001"/>
    <n v="0"/>
    <n v="13.020000000000001"/>
    <n v="23.25"/>
    <n v="0.93"/>
    <n v="0"/>
    <n v="1.86"/>
    <n v="26.040000000000003"/>
    <n v="8.370000000000001"/>
    <n v="6.5100000000000007"/>
    <n v="0"/>
    <n v="8.370000000000001"/>
    <n v="3.72"/>
    <n v="0"/>
    <n v="0"/>
    <n v="7.44"/>
    <n v="1.86"/>
    <n v="26.040000000000003"/>
    <n v="25.110000000000003"/>
    <n v="2.79"/>
    <n v="0"/>
    <n v="4.6500000000000004"/>
    <n v="13.950000000000001"/>
    <n v="0"/>
    <n v="18.600000000000001"/>
    <n v="26.970000000000002"/>
    <x v="4"/>
  </r>
  <r>
    <x v="251"/>
    <x v="8"/>
    <x v="7"/>
    <n v="443.61"/>
    <n v="131.13"/>
    <n v="98.579999999999984"/>
    <n v="94.86"/>
    <n v="119.04"/>
    <n v="0"/>
    <n v="0.63240000000000007"/>
    <n v="0.46500000000000002"/>
    <n v="0.79980000000000007"/>
    <n v="0.83700000000000008"/>
    <n v="0.85560000000000003"/>
    <n v="0.64170000000000005"/>
    <n v="0.56730000000000003"/>
    <n v="0.47430000000000005"/>
    <n v="0.5766"/>
    <n v="0.56730000000000003"/>
    <n v="0.66959999999999997"/>
    <n v="0.51150000000000007"/>
    <n v="0.27900000000000003"/>
    <n v="0.65100000000000013"/>
    <n v="0.67890000000000006"/>
    <n v="0.43710000000000004"/>
    <n v="0.81840000000000002"/>
    <n v="0.93"/>
    <n v="22.32"/>
    <n v="3.72"/>
    <n v="4.6500000000000004"/>
    <n v="27.900000000000002"/>
    <n v="3.72"/>
    <n v="14.88"/>
    <n v="0"/>
    <n v="7.44"/>
    <n v="13.020000000000001"/>
    <n v="0"/>
    <n v="0.93"/>
    <n v="21.39"/>
    <n v="24.18"/>
    <n v="6.5100000000000007"/>
    <n v="10.23"/>
    <n v="29.76"/>
    <n v="6.5100000000000007"/>
    <n v="0"/>
    <n v="19.53"/>
    <n v="0"/>
    <n v="12.09"/>
    <n v="13.020000000000001"/>
    <n v="2.79"/>
    <n v="8.370000000000001"/>
    <n v="33.480000000000004"/>
    <n v="0"/>
    <n v="11.16"/>
    <n v="13.950000000000001"/>
    <n v="0"/>
    <n v="15.81"/>
    <n v="30.69"/>
    <n v="6.5100000000000007"/>
    <n v="6.5100000000000007"/>
    <n v="2.79"/>
    <n v="12.09"/>
    <n v="18.600000000000001"/>
    <n v="25.110000000000003"/>
    <n v="13.020000000000001"/>
    <n v="0"/>
    <x v="4"/>
  </r>
  <r>
    <x v="252"/>
    <x v="8"/>
    <x v="8"/>
    <n v="449.19000000000005"/>
    <n v="126.48"/>
    <n v="103.22999999999999"/>
    <n v="122.76000000000008"/>
    <n v="96.720000000000013"/>
    <n v="0"/>
    <n v="0.41850000000000004"/>
    <n v="0.79049999999999998"/>
    <n v="0.70680000000000009"/>
    <n v="0.24180000000000001"/>
    <n v="0.78120000000000001"/>
    <n v="0.70680000000000009"/>
    <n v="0.58590000000000009"/>
    <n v="0.63240000000000007"/>
    <n v="0.54869999999999997"/>
    <n v="0.5766"/>
    <n v="0.72540000000000004"/>
    <n v="0.71610000000000007"/>
    <n v="0.91139999999999999"/>
    <n v="0.52080000000000004"/>
    <n v="0.70680000000000009"/>
    <n v="0.79980000000000007"/>
    <n v="0.86490000000000011"/>
    <n v="18.600000000000001"/>
    <n v="3.72"/>
    <n v="8.370000000000001"/>
    <n v="9.3000000000000007"/>
    <n v="12.09"/>
    <n v="9.3000000000000007"/>
    <n v="23.25"/>
    <n v="0"/>
    <n v="1.86"/>
    <n v="16.740000000000002"/>
    <n v="0"/>
    <n v="13.950000000000001"/>
    <n v="0"/>
    <n v="18.600000000000001"/>
    <n v="0"/>
    <n v="22.32"/>
    <n v="0"/>
    <n v="16.740000000000002"/>
    <n v="14.88"/>
    <n v="10.23"/>
    <n v="11.16"/>
    <n v="0"/>
    <n v="10.23"/>
    <n v="13.020000000000001"/>
    <n v="28.830000000000002"/>
    <n v="2.79"/>
    <n v="29.76"/>
    <n v="0"/>
    <n v="16.740000000000002"/>
    <n v="10.230000000000054"/>
    <n v="21.39"/>
    <n v="9.3000000000000007"/>
    <n v="9.3000000000000007"/>
    <n v="11.16"/>
    <n v="0"/>
    <n v="25.110000000000003"/>
    <n v="0"/>
    <n v="0"/>
    <n v="39.06"/>
    <n v="11.16"/>
    <x v="4"/>
  </r>
  <r>
    <x v="253"/>
    <x v="8"/>
    <x v="9"/>
    <n v="446.40000000000003"/>
    <n v="112.53000000000002"/>
    <n v="89.28"/>
    <n v="64.17"/>
    <n v="180.42000000000002"/>
    <n v="0"/>
    <n v="0.32550000000000007"/>
    <n v="0.65100000000000013"/>
    <n v="0.74400000000000011"/>
    <n v="0.44640000000000002"/>
    <n v="0.46500000000000002"/>
    <n v="0.81840000000000002"/>
    <n v="0.89280000000000004"/>
    <n v="0.83700000000000008"/>
    <n v="0.43710000000000004"/>
    <n v="0.72540000000000004"/>
    <n v="0.59520000000000006"/>
    <n v="0.83700000000000008"/>
    <n v="0.93"/>
    <n v="0.87420000000000009"/>
    <n v="0.68820000000000003"/>
    <n v="0.58590000000000009"/>
    <n v="0.66959999999999997"/>
    <n v="0"/>
    <n v="20.46"/>
    <n v="0"/>
    <n v="10.23"/>
    <n v="0"/>
    <n v="4.6500000000000004"/>
    <n v="7.44"/>
    <n v="0"/>
    <n v="46.5"/>
    <n v="0"/>
    <n v="8.370000000000001"/>
    <n v="0.93"/>
    <n v="15.81"/>
    <n v="38.130000000000003"/>
    <n v="10.23"/>
    <n v="28.830000000000002"/>
    <n v="27.900000000000002"/>
    <n v="10.23"/>
    <n v="0"/>
    <n v="48.36"/>
    <n v="22.32"/>
    <n v="0"/>
    <n v="6.5100000000000007"/>
    <n v="0"/>
    <n v="6.5100000000000007"/>
    <n v="2.79"/>
    <n v="0"/>
    <n v="6.5100000000000007"/>
    <n v="0"/>
    <n v="19.53"/>
    <n v="29.76"/>
    <n v="0"/>
    <n v="22.32"/>
    <n v="0"/>
    <n v="0"/>
    <n v="22.32"/>
    <n v="4.6500000000000004"/>
    <n v="0"/>
    <n v="33.480000000000004"/>
    <n v="0"/>
    <x v="4"/>
  </r>
  <r>
    <x v="254"/>
    <x v="8"/>
    <x v="10"/>
    <n v="351.54"/>
    <n v="69.75"/>
    <n v="101.37000000000005"/>
    <n v="75.330000000000013"/>
    <n v="105.08999999999996"/>
    <n v="0"/>
    <n v="0.39990000000000003"/>
    <n v="0.53010000000000013"/>
    <n v="0.74400000000000011"/>
    <n v="0.60450000000000004"/>
    <n v="0.27900000000000003"/>
    <n v="0.78120000000000001"/>
    <n v="0.52080000000000004"/>
    <n v="0.56730000000000003"/>
    <n v="0.79980000000000007"/>
    <n v="0.63240000000000007"/>
    <n v="0.58590000000000009"/>
    <n v="0.41850000000000004"/>
    <n v="0.91139999999999999"/>
    <n v="0.52080000000000004"/>
    <n v="0.52080000000000004"/>
    <n v="0.33479999999999999"/>
    <n v="0.23250000000000001"/>
    <n v="10.23"/>
    <n v="4.6500000000000004"/>
    <n v="39.06"/>
    <n v="13.950000000000001"/>
    <n v="0"/>
    <n v="2.7900000000000529"/>
    <n v="2.79"/>
    <n v="3.72"/>
    <n v="14.88"/>
    <n v="9.3000000000000007"/>
    <n v="0"/>
    <n v="0.93"/>
    <n v="4.6500000000000004"/>
    <n v="21.39"/>
    <n v="10.229999999999947"/>
    <n v="0"/>
    <n v="31.62"/>
    <n v="0"/>
    <n v="26.040000000000003"/>
    <n v="10.23"/>
    <n v="0"/>
    <n v="14.88"/>
    <n v="18.600000000000001"/>
    <n v="0"/>
    <n v="7.44"/>
    <n v="0.93"/>
    <n v="0"/>
    <n v="0"/>
    <n v="15.81"/>
    <n v="17.670000000000002"/>
    <n v="6.5100000000000007"/>
    <n v="12.09"/>
    <n v="1.86"/>
    <n v="0"/>
    <n v="0"/>
    <n v="5.58"/>
    <n v="9.3000000000000007"/>
    <n v="34.410000000000004"/>
    <n v="0"/>
    <n v="0"/>
    <x v="4"/>
  </r>
  <r>
    <x v="255"/>
    <x v="8"/>
    <x v="11"/>
    <n v="367.35000000000019"/>
    <n v="130.20000000000002"/>
    <n v="69.750000000000014"/>
    <n v="117.18000000000012"/>
    <n v="50.220000000000006"/>
    <n v="0"/>
    <n v="0.79980000000000007"/>
    <n v="0.23250000000000001"/>
    <n v="0.44640000000000002"/>
    <n v="0.60450000000000004"/>
    <n v="0.84630000000000005"/>
    <n v="0.6231000000000001"/>
    <n v="0.56730000000000003"/>
    <n v="0.26040000000000002"/>
    <n v="0.80910000000000004"/>
    <n v="0.61380000000000001"/>
    <n v="0.92070000000000007"/>
    <n v="0.73470000000000002"/>
    <n v="0.50220000000000009"/>
    <n v="0.67890000000000006"/>
    <n v="0.79049999999999998"/>
    <n v="0.39990000000000003"/>
    <n v="0.27900000000000003"/>
    <n v="35.340000000000003"/>
    <n v="12.09"/>
    <n v="0"/>
    <n v="0"/>
    <n v="10.23"/>
    <n v="0"/>
    <n v="1.86"/>
    <n v="10.23"/>
    <n v="0"/>
    <n v="0"/>
    <n v="29.76"/>
    <n v="12.09"/>
    <n v="5.58"/>
    <n v="0"/>
    <n v="0"/>
    <n v="0"/>
    <n v="0"/>
    <n v="12.09"/>
    <n v="6.5100000000000007"/>
    <n v="13.950000000000001"/>
    <n v="17.670000000000002"/>
    <n v="22.32"/>
    <n v="8.370000000000001"/>
    <n v="31.62"/>
    <n v="0"/>
    <n v="5.58"/>
    <n v="19.53"/>
    <n v="4.6500000000000004"/>
    <n v="6.5100000000001064"/>
    <n v="0.93"/>
    <n v="8.370000000000001"/>
    <n v="22.32"/>
    <n v="0"/>
    <n v="22.32"/>
    <n v="14.88"/>
    <n v="2.79"/>
    <n v="37.200000000000003"/>
    <n v="0"/>
    <n v="16.740000000000002"/>
    <n v="5.58"/>
    <x v="4"/>
  </r>
  <r>
    <x v="256"/>
    <x v="8"/>
    <x v="12"/>
    <n v="451.05000000000007"/>
    <n v="130.20000000000002"/>
    <n v="121.83000000000001"/>
    <n v="66.03"/>
    <n v="132.99"/>
    <n v="0"/>
    <n v="0.2046"/>
    <n v="0.6231000000000001"/>
    <n v="0.66959999999999997"/>
    <n v="0.90210000000000001"/>
    <n v="0.87420000000000009"/>
    <n v="0.63240000000000007"/>
    <n v="0.68820000000000003"/>
    <n v="0.50220000000000009"/>
    <n v="0.77190000000000014"/>
    <n v="0.68820000000000003"/>
    <n v="0.47430000000000005"/>
    <n v="0.41850000000000004"/>
    <n v="0.85560000000000003"/>
    <n v="0.91139999999999999"/>
    <n v="0.52080000000000004"/>
    <n v="0.86490000000000011"/>
    <n v="0.60450000000000004"/>
    <n v="13.020000000000001"/>
    <n v="36.270000000000003"/>
    <n v="9.3000000000000007"/>
    <n v="35.340000000000003"/>
    <n v="21.39"/>
    <n v="6.5100000000000007"/>
    <n v="0"/>
    <n v="0"/>
    <n v="0"/>
    <n v="0"/>
    <n v="9.3000000000000007"/>
    <n v="0"/>
    <n v="35.340000000000003"/>
    <n v="0"/>
    <n v="0"/>
    <n v="26.970000000000002"/>
    <n v="25.110000000000003"/>
    <n v="24.18"/>
    <n v="0.93"/>
    <n v="20.46"/>
    <n v="0"/>
    <n v="6.5100000000000007"/>
    <n v="13.950000000000001"/>
    <n v="11.16"/>
    <n v="0"/>
    <n v="0"/>
    <n v="8.370000000000001"/>
    <n v="0.93"/>
    <n v="3.72"/>
    <n v="21.39"/>
    <n v="19.53"/>
    <n v="13.950000000000001"/>
    <n v="0"/>
    <n v="13.020000000000001"/>
    <n v="6.5100000000000007"/>
    <n v="26.040000000000003"/>
    <n v="12.09"/>
    <n v="0"/>
    <n v="39.06"/>
    <n v="0"/>
    <x v="4"/>
  </r>
  <r>
    <x v="257"/>
    <x v="8"/>
    <x v="13"/>
    <n v="330.15000000000015"/>
    <n v="74.400000000000006"/>
    <n v="63.240000000000101"/>
    <n v="128.34000000000003"/>
    <n v="64.17"/>
    <n v="0"/>
    <n v="0.41850000000000004"/>
    <n v="0.48360000000000003"/>
    <n v="0.77190000000000014"/>
    <n v="0.80910000000000004"/>
    <n v="0.81840000000000002"/>
    <n v="0.51150000000000007"/>
    <n v="0.61380000000000001"/>
    <n v="0.25110000000000005"/>
    <n v="0.59520000000000006"/>
    <n v="0.81840000000000002"/>
    <n v="0.6231000000000001"/>
    <n v="0.73470000000000002"/>
    <n v="0.78120000000000001"/>
    <n v="0.83700000000000008"/>
    <n v="0.88350000000000006"/>
    <n v="0.84630000000000005"/>
    <n v="0.73470000000000002"/>
    <n v="0"/>
    <n v="24.18"/>
    <n v="0"/>
    <n v="24.18"/>
    <n v="5.58"/>
    <n v="4.6500000000000004"/>
    <n v="0"/>
    <n v="2.79"/>
    <n v="1.8600000000001058"/>
    <n v="0"/>
    <n v="0"/>
    <n v="25.110000000000003"/>
    <n v="0"/>
    <n v="23.25"/>
    <n v="0"/>
    <n v="10.23"/>
    <n v="0"/>
    <n v="3.72"/>
    <n v="0"/>
    <n v="1.86"/>
    <n v="2.79"/>
    <n v="22.32"/>
    <n v="0"/>
    <n v="14.88"/>
    <n v="22.32"/>
    <n v="8.370000000000001"/>
    <n v="4.6500000000000004"/>
    <n v="2.79"/>
    <n v="44.64"/>
    <n v="5.58"/>
    <n v="11.16"/>
    <n v="0"/>
    <n v="1.86"/>
    <n v="0"/>
    <n v="0.93"/>
    <n v="19.53"/>
    <n v="0"/>
    <n v="0.93"/>
    <n v="19.53"/>
    <n v="20.46"/>
    <x v="4"/>
  </r>
  <r>
    <x v="258"/>
    <x v="8"/>
    <x v="14"/>
    <n v="588.69000000000005"/>
    <n v="146.01000000000002"/>
    <n v="90.210000000000008"/>
    <n v="189.72"/>
    <n v="162.75"/>
    <n v="0"/>
    <n v="0.18600000000000003"/>
    <n v="0.67890000000000006"/>
    <n v="0.72540000000000004"/>
    <n v="0.67890000000000006"/>
    <n v="0.87420000000000009"/>
    <n v="0.51150000000000007"/>
    <n v="0.1023"/>
    <n v="0.64170000000000005"/>
    <n v="0.79980000000000007"/>
    <n v="0.6603"/>
    <n v="0.6603"/>
    <n v="0.68820000000000003"/>
    <n v="0.93"/>
    <n v="0.90210000000000001"/>
    <n v="0.85560000000000003"/>
    <n v="0.50220000000000009"/>
    <n v="0.34410000000000002"/>
    <n v="0"/>
    <n v="4.6500000000000004"/>
    <n v="21.39"/>
    <n v="0"/>
    <n v="10.23"/>
    <n v="20.46"/>
    <n v="6.5100000000000007"/>
    <n v="1.86"/>
    <n v="6.5100000000000007"/>
    <n v="18.600000000000001"/>
    <n v="38.130000000000003"/>
    <n v="15.81"/>
    <n v="0"/>
    <n v="0"/>
    <n v="50.220000000000006"/>
    <n v="29.76"/>
    <n v="14.88"/>
    <n v="16.740000000000002"/>
    <n v="13.950000000000001"/>
    <n v="21.39"/>
    <n v="38.130000000000003"/>
    <n v="7.44"/>
    <n v="0"/>
    <n v="45.57"/>
    <n v="20.46"/>
    <n v="39.99"/>
    <n v="0"/>
    <n v="6.5100000000000007"/>
    <n v="0"/>
    <n v="31.62"/>
    <n v="7.44"/>
    <n v="9.3000000000000007"/>
    <n v="0"/>
    <n v="0"/>
    <n v="33.480000000000004"/>
    <n v="49.29"/>
    <n v="0"/>
    <n v="21.39"/>
    <n v="0"/>
    <n v="25.110000000000003"/>
    <x v="4"/>
  </r>
  <r>
    <x v="259"/>
    <x v="8"/>
    <x v="15"/>
    <n v="443.60999999999996"/>
    <n v="138.57"/>
    <n v="108.81"/>
    <n v="114.39"/>
    <n v="81.839999999999989"/>
    <n v="0"/>
    <n v="0.60450000000000004"/>
    <n v="0.59520000000000006"/>
    <n v="0.91139999999999999"/>
    <n v="0.81840000000000002"/>
    <n v="0.79980000000000007"/>
    <n v="0.56730000000000003"/>
    <n v="0.53010000000000013"/>
    <n v="0.63240000000000007"/>
    <n v="0.39990000000000003"/>
    <n v="0.56730000000000003"/>
    <n v="0.93"/>
    <n v="0.91139999999999999"/>
    <n v="0.80910000000000004"/>
    <n v="0.63240000000000007"/>
    <n v="0.87420000000000009"/>
    <n v="0.6231000000000001"/>
    <n v="0.72540000000000004"/>
    <n v="20.46"/>
    <n v="0"/>
    <n v="12.09"/>
    <n v="1.86"/>
    <n v="0"/>
    <n v="7.44"/>
    <n v="7.44"/>
    <n v="6.5100000000000007"/>
    <n v="26.970000000000002"/>
    <n v="26.040000000000003"/>
    <n v="16.740000000000002"/>
    <n v="25.110000000000003"/>
    <n v="15.81"/>
    <n v="0"/>
    <n v="2.79"/>
    <n v="12.09"/>
    <n v="24.18"/>
    <n v="0"/>
    <n v="0"/>
    <n v="1.86"/>
    <n v="7.44"/>
    <n v="5.58"/>
    <n v="3.72"/>
    <n v="10.23"/>
    <n v="0"/>
    <n v="21.39"/>
    <n v="0"/>
    <n v="42.78"/>
    <n v="12.09"/>
    <n v="11.16"/>
    <n v="24.18"/>
    <n v="14.88"/>
    <n v="1.86"/>
    <n v="39.99"/>
    <n v="9.3000000000000007"/>
    <n v="6.5100000000000007"/>
    <n v="22.32"/>
    <n v="0"/>
    <n v="0"/>
    <n v="19.53"/>
    <x v="4"/>
  </r>
  <r>
    <x v="260"/>
    <x v="8"/>
    <x v="16"/>
    <n v="451.05000000000007"/>
    <n v="131.13000000000002"/>
    <n v="71.61"/>
    <n v="110.67"/>
    <n v="137.64000000000001"/>
    <n v="0"/>
    <n v="0.68820000000000003"/>
    <n v="0.2697"/>
    <n v="0.6603"/>
    <n v="0.75330000000000008"/>
    <n v="0.1953"/>
    <n v="0.18600000000000003"/>
    <n v="0.92070000000000007"/>
    <n v="0.55800000000000005"/>
    <n v="0.88350000000000006"/>
    <n v="0.66959999999999997"/>
    <n v="0.67890000000000006"/>
    <n v="0.50220000000000009"/>
    <n v="0.86490000000000011"/>
    <n v="0.50220000000000009"/>
    <n v="0.86490000000000011"/>
    <n v="0.39990000000000003"/>
    <n v="0.66959999999999997"/>
    <n v="12.09"/>
    <n v="1.86"/>
    <n v="0"/>
    <n v="0"/>
    <n v="11.16"/>
    <n v="7.44"/>
    <n v="3.72"/>
    <n v="23.25"/>
    <n v="0"/>
    <n v="12.09"/>
    <n v="19.53"/>
    <n v="4.6500000000000004"/>
    <n v="15.81"/>
    <n v="28.830000000000002"/>
    <n v="0"/>
    <n v="18.600000000000001"/>
    <n v="0"/>
    <n v="26.970000000000002"/>
    <n v="0"/>
    <n v="42.78"/>
    <n v="0"/>
    <n v="12.09"/>
    <n v="0"/>
    <n v="1.86"/>
    <n v="0"/>
    <n v="24.18"/>
    <n v="27.900000000000002"/>
    <n v="0"/>
    <n v="11.16"/>
    <n v="33.480000000000004"/>
    <n v="14.88"/>
    <n v="8.370000000000001"/>
    <n v="33.480000000000004"/>
    <n v="29.76"/>
    <n v="1.86"/>
    <n v="22.32"/>
    <n v="0"/>
    <n v="5.58"/>
    <n v="14.88"/>
    <n v="0"/>
    <x v="4"/>
  </r>
  <r>
    <x v="261"/>
    <x v="8"/>
    <x v="17"/>
    <n v="473.37000000000006"/>
    <n v="93"/>
    <n v="111.60000000000001"/>
    <n v="157.17000000000002"/>
    <n v="111.60000000000001"/>
    <n v="0"/>
    <n v="0.17670000000000002"/>
    <n v="0.83700000000000008"/>
    <n v="0.50220000000000009"/>
    <n v="0.76260000000000006"/>
    <n v="0.83700000000000008"/>
    <n v="0.88350000000000006"/>
    <n v="0.55800000000000005"/>
    <n v="0.86490000000000011"/>
    <n v="0.69750000000000001"/>
    <n v="0.70680000000000009"/>
    <n v="0.12090000000000001"/>
    <n v="0.93"/>
    <n v="0.2883"/>
    <n v="0.88350000000000006"/>
    <n v="0.1116"/>
    <n v="0.38130000000000003"/>
    <n v="0.6603"/>
    <n v="0"/>
    <n v="19.53"/>
    <n v="0"/>
    <n v="13.020000000000001"/>
    <n v="7.44"/>
    <n v="6.5100000000000007"/>
    <n v="35.340000000000003"/>
    <n v="26.040000000000003"/>
    <n v="1.86"/>
    <n v="1.86"/>
    <n v="18.600000000000001"/>
    <n v="0"/>
    <n v="7.44"/>
    <n v="0"/>
    <n v="40.92"/>
    <n v="0"/>
    <n v="0"/>
    <n v="12.09"/>
    <n v="0"/>
    <n v="51.150000000000006"/>
    <n v="7.44"/>
    <n v="37.200000000000003"/>
    <n v="26.970000000000002"/>
    <n v="13.020000000000001"/>
    <n v="27.900000000000002"/>
    <n v="13.950000000000001"/>
    <n v="10.23"/>
    <n v="13.020000000000001"/>
    <n v="7.44"/>
    <n v="0"/>
    <n v="13.020000000000001"/>
    <n v="10.23"/>
    <n v="1.86"/>
    <n v="0.93"/>
    <n v="4.6500000000000004"/>
    <n v="15.81"/>
    <n v="7.44"/>
    <n v="0"/>
    <n v="14.88"/>
    <n v="24.18"/>
    <x v="4"/>
  </r>
  <r>
    <x v="262"/>
    <x v="8"/>
    <x v="18"/>
    <n v="345.96000000000004"/>
    <n v="47.430000000000007"/>
    <n v="100.44000000000001"/>
    <n v="78.12"/>
    <n v="119.97000000000003"/>
    <n v="0"/>
    <n v="0.86490000000000011"/>
    <n v="0.83700000000000008"/>
    <n v="0.73470000000000002"/>
    <n v="0.73470000000000002"/>
    <n v="0.78120000000000001"/>
    <n v="0.74400000000000011"/>
    <n v="0.93"/>
    <n v="0.61380000000000001"/>
    <n v="0.8277000000000001"/>
    <n v="0.91139999999999999"/>
    <n v="0.63240000000000007"/>
    <n v="0.53939999999999999"/>
    <n v="0.89280000000000004"/>
    <n v="0.86490000000000011"/>
    <n v="9.3000000000000013E-2"/>
    <n v="0.79049999999999998"/>
    <n v="0.73470000000000002"/>
    <n v="8.370000000000001"/>
    <n v="46.5"/>
    <n v="0"/>
    <n v="0"/>
    <n v="8.370000000000001"/>
    <n v="0"/>
    <n v="26.970000000000002"/>
    <n v="9.3000000000000007"/>
    <n v="0"/>
    <n v="0.93"/>
    <n v="0"/>
    <n v="0"/>
    <n v="5.58"/>
    <n v="20.46"/>
    <n v="26.040000000000003"/>
    <n v="13.950000000000001"/>
    <n v="2.79"/>
    <n v="0"/>
    <n v="50.220000000000006"/>
    <n v="0.93"/>
    <n v="13.020000000000001"/>
    <n v="2.79"/>
    <n v="0"/>
    <n v="9.3000000000000007"/>
    <n v="21.39"/>
    <n v="0"/>
    <n v="17.670000000000002"/>
    <n v="5.58"/>
    <n v="6.5100000000000007"/>
    <n v="1.86"/>
    <n v="0"/>
    <n v="0"/>
    <n v="20.46"/>
    <n v="6.5100000000000007"/>
    <n v="20.46"/>
    <n v="0"/>
    <n v="0"/>
    <n v="0"/>
    <n v="0"/>
    <n v="0"/>
    <x v="4"/>
  </r>
  <r>
    <x v="263"/>
    <x v="8"/>
    <x v="19"/>
    <n v="609.15000000000009"/>
    <n v="117.18"/>
    <n v="247.38000000000002"/>
    <n v="125.55000000000001"/>
    <n v="119.04000000000006"/>
    <n v="0"/>
    <n v="0.85560000000000003"/>
    <n v="0.55800000000000005"/>
    <n v="0.67890000000000006"/>
    <n v="0.81840000000000002"/>
    <n v="0.89280000000000004"/>
    <n v="0.68820000000000003"/>
    <n v="0.2046"/>
    <n v="0.74400000000000011"/>
    <n v="0.80910000000000004"/>
    <n v="0.65100000000000013"/>
    <n v="0.63240000000000007"/>
    <n v="0.53010000000000013"/>
    <n v="0.91139999999999999"/>
    <n v="0.36270000000000002"/>
    <n v="0.92070000000000007"/>
    <n v="0.87420000000000009"/>
    <n v="0.58590000000000009"/>
    <n v="42.78"/>
    <n v="20.46"/>
    <n v="32.550000000000004"/>
    <n v="0"/>
    <n v="4.6500000000000004"/>
    <n v="18.600000000000001"/>
    <n v="35.340000000000003"/>
    <n v="39.06"/>
    <n v="50.220000000000006"/>
    <n v="3.72"/>
    <n v="10.23"/>
    <n v="0"/>
    <n v="18.600000000000001"/>
    <n v="16.740000000000002"/>
    <n v="19.53"/>
    <n v="24.18"/>
    <n v="13.020000000000053"/>
    <n v="0"/>
    <n v="0"/>
    <n v="26.970000000000002"/>
    <n v="23.25"/>
    <n v="0"/>
    <n v="32.550000000000004"/>
    <n v="25.110000000000003"/>
    <n v="0"/>
    <n v="1.86"/>
    <n v="10.23"/>
    <n v="4.6500000000000004"/>
    <n v="5.58"/>
    <n v="22.32"/>
    <n v="4.6500000000000004"/>
    <n v="5.58"/>
    <n v="8.370000000000001"/>
    <n v="14.88"/>
    <n v="27.900000000000002"/>
    <n v="5.58"/>
    <n v="5.58"/>
    <n v="0"/>
    <n v="35.340000000000003"/>
    <n v="9.3000000000000007"/>
    <x v="4"/>
  </r>
  <r>
    <x v="264"/>
    <x v="8"/>
    <x v="20"/>
    <n v="443.61"/>
    <n v="123.69"/>
    <n v="131.13"/>
    <n v="93.000000000000014"/>
    <n v="95.79"/>
    <n v="0"/>
    <n v="0.74400000000000011"/>
    <n v="0.55800000000000005"/>
    <n v="0.8277000000000001"/>
    <n v="0.67890000000000006"/>
    <n v="0.17670000000000002"/>
    <n v="0.93"/>
    <n v="0.1116"/>
    <n v="9.3000000000000013E-2"/>
    <n v="0.64170000000000005"/>
    <n v="0.56730000000000003"/>
    <n v="0.8277000000000001"/>
    <n v="0.13950000000000001"/>
    <n v="0.33479999999999999"/>
    <n v="0.83700000000000008"/>
    <n v="0.87420000000000009"/>
    <n v="0.59520000000000006"/>
    <n v="0.93"/>
    <n v="29.76"/>
    <n v="32.550000000000004"/>
    <n v="5.58"/>
    <n v="19.53"/>
    <n v="0"/>
    <n v="0"/>
    <n v="7.44"/>
    <n v="0"/>
    <n v="1.86"/>
    <n v="34.410000000000004"/>
    <n v="21.39"/>
    <n v="35.340000000000003"/>
    <n v="0"/>
    <n v="37.200000000000003"/>
    <n v="0"/>
    <n v="0"/>
    <n v="0"/>
    <n v="12.09"/>
    <n v="1.86"/>
    <n v="9.3000000000000007"/>
    <n v="22.32"/>
    <n v="16.740000000000002"/>
    <n v="7.44"/>
    <n v="23.25"/>
    <n v="0.93"/>
    <n v="0"/>
    <n v="1.86"/>
    <n v="17.670000000000002"/>
    <n v="0"/>
    <n v="2.79"/>
    <n v="0"/>
    <n v="43.71"/>
    <n v="0.93"/>
    <n v="25.110000000000003"/>
    <n v="9.3000000000000007"/>
    <n v="2.79"/>
    <n v="11.16"/>
    <n v="0"/>
    <n v="6.5100000000000007"/>
    <n v="24.18"/>
    <x v="4"/>
  </r>
  <r>
    <x v="265"/>
    <x v="8"/>
    <x v="21"/>
    <n v="529.17000000000007"/>
    <n v="159.03"/>
    <n v="123.69000000000001"/>
    <n v="95.79"/>
    <n v="150.66"/>
    <n v="0"/>
    <n v="0.23250000000000001"/>
    <n v="0.58590000000000009"/>
    <n v="0.65100000000000013"/>
    <n v="0.78120000000000001"/>
    <n v="0.92070000000000007"/>
    <n v="0.84630000000000005"/>
    <n v="0.69750000000000001"/>
    <n v="0.85560000000000003"/>
    <n v="0.43710000000000004"/>
    <n v="0.71610000000000007"/>
    <n v="0.63240000000000007"/>
    <n v="0.56730000000000003"/>
    <n v="0.26040000000000002"/>
    <n v="0.89280000000000004"/>
    <n v="0.68820000000000003"/>
    <n v="0.93"/>
    <n v="0.87420000000000009"/>
    <n v="26.040000000000003"/>
    <n v="0"/>
    <n v="14.88"/>
    <n v="28.830000000000002"/>
    <n v="13.950000000000001"/>
    <n v="22.32"/>
    <n v="9.3000000000000007"/>
    <n v="0"/>
    <n v="1.86"/>
    <n v="6.5100000000000007"/>
    <n v="31.62"/>
    <n v="26.970000000000002"/>
    <n v="3.72"/>
    <n v="6.5100000000000007"/>
    <n v="40.92"/>
    <n v="0"/>
    <n v="0"/>
    <n v="46.5"/>
    <n v="26.040000000000003"/>
    <n v="0"/>
    <n v="13.020000000000001"/>
    <n v="16.740000000000002"/>
    <n v="0"/>
    <n v="0.93"/>
    <n v="8.370000000000001"/>
    <n v="0"/>
    <n v="5.58"/>
    <n v="0"/>
    <n v="17.670000000000002"/>
    <n v="33.480000000000004"/>
    <n v="34.410000000000004"/>
    <n v="2.79"/>
    <n v="5.58"/>
    <n v="1.86"/>
    <n v="11.16"/>
    <n v="25.110000000000003"/>
    <n v="12.09"/>
    <n v="36.270000000000003"/>
    <n v="18.600000000000001"/>
    <n v="11.16"/>
    <x v="4"/>
  </r>
  <r>
    <x v="266"/>
    <x v="8"/>
    <x v="22"/>
    <n v="425.01000000000005"/>
    <n v="96.72"/>
    <n v="111.60000000000002"/>
    <n v="139.5"/>
    <n v="77.19"/>
    <n v="0"/>
    <n v="0.74400000000000011"/>
    <n v="0.33479999999999999"/>
    <n v="0.69750000000000001"/>
    <n v="0.21390000000000001"/>
    <n v="0.76260000000000006"/>
    <n v="0.6603"/>
    <n v="0.61380000000000001"/>
    <n v="0.1116"/>
    <n v="0.74400000000000011"/>
    <n v="0.70680000000000009"/>
    <n v="0.77190000000000014"/>
    <n v="0.43710000000000004"/>
    <n v="0.68820000000000003"/>
    <n v="0.55800000000000005"/>
    <n v="0.85560000000000003"/>
    <n v="0.86490000000000011"/>
    <n v="0.67890000000000006"/>
    <n v="3.72"/>
    <n v="38.130000000000003"/>
    <n v="3.72"/>
    <n v="0"/>
    <n v="17.670000000000002"/>
    <n v="0"/>
    <n v="0"/>
    <n v="14.88"/>
    <n v="0.93"/>
    <n v="32.550000000000004"/>
    <n v="18.600000000000001"/>
    <n v="3.72"/>
    <n v="14.88"/>
    <n v="18.600000000000001"/>
    <n v="19.53"/>
    <n v="2.79"/>
    <n v="3.72"/>
    <n v="12.09"/>
    <n v="1.86"/>
    <n v="0"/>
    <n v="37.200000000000003"/>
    <n v="11.16"/>
    <n v="43.71"/>
    <n v="20.46"/>
    <n v="10.23"/>
    <n v="13.020000000000001"/>
    <n v="0"/>
    <n v="3.72"/>
    <n v="0"/>
    <n v="0"/>
    <n v="18.600000000000001"/>
    <n v="0"/>
    <n v="11.16"/>
    <n v="7.44"/>
    <n v="23.25"/>
    <n v="14.88"/>
    <n v="21.39"/>
    <n v="0"/>
    <n v="0"/>
    <n v="0"/>
    <x v="4"/>
  </r>
  <r>
    <x v="267"/>
    <x v="8"/>
    <x v="23"/>
    <n v="483.60000000000008"/>
    <n v="142.29000000000011"/>
    <n v="160.89000000000001"/>
    <n v="105.09"/>
    <n v="75.33"/>
    <n v="0"/>
    <n v="0.8277000000000001"/>
    <n v="0.49290000000000006"/>
    <n v="0.83700000000000008"/>
    <n v="0.6603"/>
    <n v="0.86490000000000011"/>
    <n v="0.55800000000000005"/>
    <n v="0.55800000000000005"/>
    <n v="0.54869999999999997"/>
    <n v="0.68820000000000003"/>
    <n v="0.91139999999999999"/>
    <n v="0.88350000000000006"/>
    <n v="0.3906"/>
    <n v="0.80910000000000004"/>
    <n v="0.81840000000000002"/>
    <n v="0.90210000000000001"/>
    <n v="0.45569999999999999"/>
    <n v="0.81840000000000002"/>
    <n v="3.72"/>
    <n v="0"/>
    <n v="13.950000000000001"/>
    <n v="28.830000000000002"/>
    <n v="25.110000000000003"/>
    <n v="26.040000000000003"/>
    <n v="23.25"/>
    <n v="0"/>
    <n v="37.200000000000003"/>
    <n v="2.79"/>
    <n v="11.16"/>
    <n v="0"/>
    <n v="7.44"/>
    <n v="0"/>
    <n v="0"/>
    <n v="40.92"/>
    <n v="9.3000000000000007"/>
    <n v="13.950000000000001"/>
    <n v="0"/>
    <n v="3.72"/>
    <n v="0"/>
    <n v="0"/>
    <n v="0"/>
    <n v="1.86"/>
    <n v="14.88"/>
    <n v="0"/>
    <n v="4.6500000000000004"/>
    <n v="26.970000000000002"/>
    <n v="30.69"/>
    <n v="26.040000000000003"/>
    <n v="2.79"/>
    <n v="0.93000000000010574"/>
    <n v="3.72"/>
    <n v="26.040000000000003"/>
    <n v="0"/>
    <n v="31.62"/>
    <n v="5.58"/>
    <n v="25.110000000000003"/>
    <n v="12.09"/>
    <n v="34.410000000000004"/>
    <x v="4"/>
  </r>
  <r>
    <x v="268"/>
    <x v="8"/>
    <x v="24"/>
    <n v="534.75"/>
    <n v="101.37"/>
    <n v="212.96999999999997"/>
    <n v="94.860000000000014"/>
    <n v="125.55000000000001"/>
    <n v="0"/>
    <n v="0.65100000000000013"/>
    <n v="0.86490000000000011"/>
    <n v="0.68820000000000003"/>
    <n v="0.16739999999999999"/>
    <n v="0.78120000000000001"/>
    <n v="0.64170000000000005"/>
    <n v="0.66959999999999997"/>
    <n v="0.14880000000000002"/>
    <n v="0.89280000000000004"/>
    <n v="0.79049999999999998"/>
    <n v="0.31620000000000004"/>
    <n v="0.77190000000000014"/>
    <n v="0.79980000000000007"/>
    <n v="0.81840000000000002"/>
    <n v="0.91139999999999999"/>
    <n v="0.93"/>
    <n v="0.8277000000000001"/>
    <n v="46.5"/>
    <n v="39.06"/>
    <n v="18.600000000000001"/>
    <n v="3.72"/>
    <n v="9.3000000000000007"/>
    <n v="0"/>
    <n v="35.340000000000003"/>
    <n v="35.340000000000003"/>
    <n v="11.16"/>
    <n v="13.950000000000001"/>
    <n v="39.99"/>
    <n v="26.040000000000003"/>
    <n v="4.6500000000000004"/>
    <n v="8.370000000000001"/>
    <n v="14.88"/>
    <n v="2.79"/>
    <n v="16.740000000000002"/>
    <n v="29.76"/>
    <n v="22.32"/>
    <n v="0"/>
    <n v="12.09"/>
    <n v="5.58"/>
    <n v="13.950000000000001"/>
    <n v="0"/>
    <n v="23.25"/>
    <n v="0"/>
    <n v="7.44"/>
    <n v="0"/>
    <n v="0"/>
    <n v="32.550000000000004"/>
    <n v="7.44"/>
    <n v="5.58"/>
    <n v="10.23"/>
    <n v="0"/>
    <n v="8.370000000000001"/>
    <n v="17.670000000000002"/>
    <n v="14.88"/>
    <n v="0"/>
    <n v="7.44"/>
    <n v="29.76"/>
    <x v="4"/>
  </r>
  <r>
    <x v="269"/>
    <x v="8"/>
    <x v="25"/>
    <n v="513.36000000000013"/>
    <n v="117.18"/>
    <n v="69.750000000000014"/>
    <n v="212.97000000000003"/>
    <n v="113.46000000000012"/>
    <n v="0"/>
    <n v="0.90210000000000001"/>
    <n v="0.17670000000000002"/>
    <n v="0.42780000000000001"/>
    <n v="0.80910000000000004"/>
    <n v="0.85560000000000003"/>
    <n v="0.73470000000000002"/>
    <n v="0.55800000000000005"/>
    <n v="0.56730000000000003"/>
    <n v="0.66959999999999997"/>
    <n v="0.54869999999999997"/>
    <n v="0.70680000000000009"/>
    <n v="0.68820000000000003"/>
    <n v="0.70680000000000009"/>
    <n v="0.86490000000000011"/>
    <n v="0.18600000000000003"/>
    <n v="0.48360000000000003"/>
    <n v="0.65100000000000013"/>
    <n v="3.72"/>
    <n v="6.5100000000000007"/>
    <n v="5.58"/>
    <n v="0"/>
    <n v="19.53"/>
    <n v="0"/>
    <n v="8.370000000000001"/>
    <n v="0"/>
    <n v="26.040000000000003"/>
    <n v="0"/>
    <n v="0"/>
    <n v="26.970000000000002"/>
    <n v="22.32"/>
    <n v="7.44"/>
    <n v="9.3000000000001055"/>
    <n v="0"/>
    <n v="0"/>
    <n v="20.46"/>
    <n v="19.53"/>
    <n v="7.44"/>
    <n v="19.53"/>
    <n v="13.950000000000001"/>
    <n v="34.410000000000004"/>
    <n v="0.93"/>
    <n v="19.53"/>
    <n v="25.110000000000003"/>
    <n v="51.150000000000006"/>
    <n v="40.92"/>
    <n v="0.93"/>
    <n v="6.5100000000000007"/>
    <n v="0"/>
    <n v="33.480000000000004"/>
    <n v="6.5100000000000007"/>
    <n v="18.600000000000001"/>
    <n v="24.18"/>
    <n v="8.370000000000001"/>
    <n v="18.600000000000001"/>
    <n v="0"/>
    <n v="7.44"/>
    <n v="0"/>
    <x v="4"/>
  </r>
  <r>
    <x v="270"/>
    <x v="8"/>
    <x v="26"/>
    <n v="428.73000000000013"/>
    <n v="127.41000000000003"/>
    <n v="109.74000000000001"/>
    <n v="136.71000000000012"/>
    <n v="54.870000000000005"/>
    <n v="0"/>
    <n v="0.65100000000000013"/>
    <n v="0.64170000000000005"/>
    <n v="0.67890000000000006"/>
    <n v="0.83700000000000008"/>
    <n v="0.68820000000000003"/>
    <n v="0.83700000000000008"/>
    <n v="0.55800000000000005"/>
    <n v="0.6231000000000001"/>
    <n v="0.60450000000000004"/>
    <n v="0.74400000000000011"/>
    <n v="0.33479999999999999"/>
    <n v="0.92070000000000007"/>
    <n v="0.85560000000000003"/>
    <n v="0.79049999999999998"/>
    <n v="0.87420000000000009"/>
    <n v="0.38130000000000003"/>
    <n v="0.41850000000000004"/>
    <n v="0"/>
    <n v="0"/>
    <n v="5.58"/>
    <n v="5.58"/>
    <n v="46.5"/>
    <n v="3.72"/>
    <n v="0"/>
    <n v="0"/>
    <n v="39.99"/>
    <n v="8.370000000000001"/>
    <n v="0"/>
    <n v="0"/>
    <n v="0"/>
    <n v="18.600000000000001"/>
    <n v="0"/>
    <n v="16.740000000000002"/>
    <n v="0"/>
    <n v="19.53"/>
    <n v="0"/>
    <n v="0"/>
    <n v="39.06"/>
    <n v="16.740000000000002"/>
    <n v="12.090000000000106"/>
    <n v="0.93"/>
    <n v="20.46"/>
    <n v="15.81"/>
    <n v="9.3000000000000007"/>
    <n v="18.600000000000001"/>
    <n v="0"/>
    <n v="3.72"/>
    <n v="15.81"/>
    <n v="22.32"/>
    <n v="9.3000000000000007"/>
    <n v="21.39"/>
    <n v="8.370000000000001"/>
    <n v="22.32"/>
    <n v="0"/>
    <n v="5.58"/>
    <n v="0"/>
    <n v="22.32"/>
    <x v="4"/>
  </r>
  <r>
    <x v="271"/>
    <x v="8"/>
    <x v="27"/>
    <n v="476.16"/>
    <n v="135.78000000000003"/>
    <n v="130.20000000000002"/>
    <n v="122.76"/>
    <n v="87.420000000000016"/>
    <n v="0"/>
    <n v="0.73470000000000002"/>
    <n v="0.54869999999999997"/>
    <n v="0.67890000000000006"/>
    <n v="0.66959999999999997"/>
    <n v="0.85560000000000003"/>
    <n v="0.66959999999999997"/>
    <n v="0.65100000000000013"/>
    <n v="0.87420000000000009"/>
    <n v="0.13020000000000001"/>
    <n v="0.79049999999999998"/>
    <n v="0.79049999999999998"/>
    <n v="0.23250000000000001"/>
    <n v="0.53939999999999999"/>
    <n v="0.92070000000000007"/>
    <n v="0.69750000000000001"/>
    <n v="0.60450000000000004"/>
    <n v="0.33479999999999999"/>
    <n v="0"/>
    <n v="22.32"/>
    <n v="3.72"/>
    <n v="6.5100000000000007"/>
    <n v="23.25"/>
    <n v="37.200000000000003"/>
    <n v="21.39"/>
    <n v="12.09"/>
    <n v="3.72"/>
    <n v="0"/>
    <n v="9.3000000000000007"/>
    <n v="0"/>
    <n v="0"/>
    <n v="1.86"/>
    <n v="16.740000000000002"/>
    <n v="13.020000000000001"/>
    <n v="0"/>
    <n v="21.39"/>
    <n v="34.410000000000004"/>
    <n v="0"/>
    <n v="2.79"/>
    <n v="4.6500000000000004"/>
    <n v="16.740000000000002"/>
    <n v="6.5100000000000007"/>
    <n v="0"/>
    <n v="0"/>
    <n v="20.46"/>
    <n v="38.130000000000003"/>
    <n v="0"/>
    <n v="33.480000000000004"/>
    <n v="0"/>
    <n v="0"/>
    <n v="0"/>
    <n v="0"/>
    <n v="17.670000000000002"/>
    <n v="51.150000000000006"/>
    <n v="39.06"/>
    <n v="6.5100000000000007"/>
    <n v="3.72"/>
    <n v="17.670000000000002"/>
    <x v="4"/>
  </r>
  <r>
    <x v="272"/>
    <x v="8"/>
    <x v="28"/>
    <n v="496.62000000000012"/>
    <n v="86.490000000000052"/>
    <n v="181.35000000000008"/>
    <n v="101.37"/>
    <n v="127.41"/>
    <n v="0"/>
    <n v="0.33479999999999999"/>
    <n v="0.84630000000000005"/>
    <n v="0.6603"/>
    <n v="0.78120000000000001"/>
    <n v="0.43710000000000004"/>
    <n v="0.63240000000000007"/>
    <n v="0.70680000000000009"/>
    <n v="0.84630000000000005"/>
    <n v="0.72540000000000004"/>
    <n v="9.3000000000000013E-2"/>
    <n v="0.92070000000000007"/>
    <n v="0.87420000000000009"/>
    <n v="0.84630000000000005"/>
    <n v="0.6603"/>
    <n v="0.88350000000000006"/>
    <n v="0.3906"/>
    <n v="0.71610000000000007"/>
    <n v="9.3000000000001055"/>
    <n v="32.550000000000004"/>
    <n v="2.79"/>
    <n v="24.18"/>
    <n v="11.16"/>
    <n v="0"/>
    <n v="26.970000000000002"/>
    <n v="37.200000000000003"/>
    <n v="30.69"/>
    <n v="6.5100000000000007"/>
    <n v="0"/>
    <n v="11.16"/>
    <n v="0"/>
    <n v="6.5100000000000007"/>
    <n v="45.57"/>
    <n v="15.81"/>
    <n v="0"/>
    <n v="1.86"/>
    <n v="6.5100000000000007"/>
    <n v="39.99"/>
    <n v="26.040000000000003"/>
    <n v="0"/>
    <n v="8.370000000000001"/>
    <n v="0"/>
    <n v="34.410000000000004"/>
    <n v="0"/>
    <n v="13.020000000000001"/>
    <n v="9.3000000000000007"/>
    <n v="10.23"/>
    <n v="0"/>
    <n v="21.39"/>
    <n v="0"/>
    <n v="12.090000000000053"/>
    <n v="0"/>
    <n v="34.410000000000004"/>
    <n v="0"/>
    <n v="0"/>
    <n v="14.88"/>
    <n v="0"/>
    <n v="3.72"/>
    <x v="4"/>
  </r>
  <r>
    <x v="273"/>
    <x v="8"/>
    <x v="29"/>
    <n v="319.92000000000007"/>
    <n v="86.49"/>
    <n v="54.870000000000005"/>
    <n v="109.74000000000001"/>
    <n v="68.820000000000036"/>
    <n v="0"/>
    <n v="0.44640000000000002"/>
    <n v="0.44640000000000002"/>
    <n v="0.67890000000000006"/>
    <n v="0.6231000000000001"/>
    <n v="0.83700000000000008"/>
    <n v="0.64170000000000005"/>
    <n v="0.52080000000000004"/>
    <n v="0.58590000000000009"/>
    <n v="0.73470000000000002"/>
    <n v="0.54869999999999997"/>
    <n v="0.92070000000000007"/>
    <n v="0.83700000000000008"/>
    <n v="0.36270000000000002"/>
    <n v="0.40920000000000001"/>
    <n v="0.36270000000000002"/>
    <n v="0.30690000000000001"/>
    <n v="0.26040000000000002"/>
    <n v="8.370000000000001"/>
    <n v="31.62"/>
    <n v="1.86"/>
    <n v="0"/>
    <n v="9.3000000000000007"/>
    <n v="3.72"/>
    <n v="0"/>
    <n v="0"/>
    <n v="0"/>
    <n v="0"/>
    <n v="8.370000000000001"/>
    <n v="12.090000000000027"/>
    <n v="8.370000000000001"/>
    <n v="6.5100000000000007"/>
    <n v="8.370000000000001"/>
    <n v="13.020000000000001"/>
    <n v="0"/>
    <n v="0"/>
    <n v="20.46"/>
    <n v="0"/>
    <n v="2.79"/>
    <n v="12.09"/>
    <n v="0"/>
    <n v="2.79"/>
    <n v="7.44"/>
    <n v="6.5100000000000007"/>
    <n v="0"/>
    <n v="22.32"/>
    <n v="17.670000000000002"/>
    <n v="38.130000000000003"/>
    <n v="23.25"/>
    <n v="11.16"/>
    <n v="6.5100000000000007"/>
    <n v="0"/>
    <n v="13.950000000000001"/>
    <n v="3.72"/>
    <n v="12.09"/>
    <n v="6.5100000000000007"/>
    <n v="3.72"/>
    <n v="5.58"/>
    <x v="4"/>
  </r>
  <r>
    <x v="274"/>
    <x v="9"/>
    <x v="0"/>
    <n v="370.14"/>
    <n v="130.19999999999999"/>
    <n v="97.65"/>
    <n v="67.89"/>
    <n v="74.400000000000006"/>
    <n v="0"/>
    <n v="0.40920000000000001"/>
    <n v="0.52080000000000004"/>
    <n v="0.67890000000000006"/>
    <n v="0.58590000000000009"/>
    <n v="0.87420000000000009"/>
    <n v="0.53010000000000013"/>
    <n v="0.55800000000000005"/>
    <n v="0.79980000000000007"/>
    <n v="0.5766"/>
    <n v="0.60450000000000004"/>
    <n v="0.84630000000000005"/>
    <n v="0.41850000000000004"/>
    <n v="0.78120000000000001"/>
    <n v="0.81840000000000002"/>
    <n v="0.88350000000000006"/>
    <n v="0.5766"/>
    <n v="0.77190000000000014"/>
    <n v="12.09"/>
    <n v="13.950000000000001"/>
    <n v="24.18"/>
    <n v="0"/>
    <n v="33.480000000000004"/>
    <n v="1.86"/>
    <n v="8.370000000000001"/>
    <n v="0"/>
    <n v="3.72"/>
    <n v="0"/>
    <n v="16.740000000000002"/>
    <n v="2.79"/>
    <n v="4.6500000000000004"/>
    <n v="0"/>
    <n v="22.32"/>
    <n v="0"/>
    <n v="0"/>
    <n v="13.950000000000001"/>
    <n v="0"/>
    <n v="30.69"/>
    <n v="6.5100000000000007"/>
    <n v="9.3000000000000007"/>
    <n v="1.86"/>
    <n v="0"/>
    <n v="1.86"/>
    <n v="33.480000000000004"/>
    <n v="9.3000000000000007"/>
    <n v="0"/>
    <n v="0"/>
    <n v="5.58"/>
    <n v="19.53"/>
    <n v="14.88"/>
    <n v="13.950000000000001"/>
    <n v="44.64"/>
    <n v="0"/>
    <n v="3.72"/>
    <n v="1.86"/>
    <n v="0"/>
    <n v="12.09"/>
    <n v="19.53"/>
    <x v="4"/>
  </r>
  <r>
    <x v="275"/>
    <x v="9"/>
    <x v="1"/>
    <n v="544.98"/>
    <n v="120.89999999999991"/>
    <n v="158.10000000000002"/>
    <n v="148.80000000000013"/>
    <n v="117.17999999999999"/>
    <n v="0"/>
    <n v="0.26040000000000002"/>
    <n v="0.68820000000000003"/>
    <n v="0.67890000000000006"/>
    <n v="0.52080000000000004"/>
    <n v="0.88350000000000006"/>
    <n v="0.74400000000000011"/>
    <n v="0.68820000000000003"/>
    <n v="0.17670000000000002"/>
    <n v="0.70680000000000009"/>
    <n v="0.5766"/>
    <n v="0.59520000000000006"/>
    <n v="0.32550000000000007"/>
    <n v="0.91139999999999999"/>
    <n v="0.37200000000000005"/>
    <n v="0.65100000000000013"/>
    <n v="0.87420000000000009"/>
    <n v="0.87420000000000009"/>
    <n v="50.220000000000006"/>
    <n v="26.040000000000003"/>
    <n v="0"/>
    <n v="27.900000000000002"/>
    <n v="0"/>
    <n v="11.16"/>
    <n v="13.020000000000001"/>
    <n v="4.6500000000000004"/>
    <n v="4.6500000000000004"/>
    <n v="20.46"/>
    <n v="3.72"/>
    <n v="11.16"/>
    <n v="14.88"/>
    <n v="19.53"/>
    <n v="0"/>
    <n v="5.58"/>
    <n v="0"/>
    <n v="17.670000000000002"/>
    <n v="45.57"/>
    <n v="2.79"/>
    <n v="0"/>
    <n v="20.46"/>
    <n v="27.900000000000109"/>
    <n v="0"/>
    <n v="0"/>
    <n v="53.940000000000005"/>
    <n v="16.740000000000002"/>
    <n v="1.86"/>
    <n v="27.900000000000002"/>
    <n v="0"/>
    <n v="16.740000000000002"/>
    <n v="28.830000000000002"/>
    <n v="26.970000000000002"/>
    <n v="0.93"/>
    <n v="13.020000000000001"/>
    <n v="16.740000000000002"/>
    <n v="7.44"/>
    <n v="0"/>
    <n v="10.229999999999896"/>
    <n v="0"/>
    <x v="4"/>
  </r>
  <r>
    <x v="276"/>
    <x v="9"/>
    <x v="2"/>
    <n v="454.77"/>
    <n v="96.72"/>
    <n v="104.16"/>
    <n v="92.07"/>
    <n v="161.82000000000002"/>
    <n v="0"/>
    <n v="0.6603"/>
    <n v="0.60450000000000004"/>
    <n v="0.69750000000000001"/>
    <n v="0.79980000000000007"/>
    <n v="0.83700000000000008"/>
    <n v="0.85560000000000003"/>
    <n v="9.3000000000000013E-2"/>
    <n v="0.90210000000000001"/>
    <n v="0.45569999999999999"/>
    <n v="0.70680000000000009"/>
    <n v="0.92070000000000007"/>
    <n v="0.27900000000000003"/>
    <n v="0.75330000000000008"/>
    <n v="0.65100000000000013"/>
    <n v="0.34410000000000002"/>
    <n v="0.81840000000000002"/>
    <n v="0.70680000000000009"/>
    <n v="17.670000000000002"/>
    <n v="0.93"/>
    <n v="26.040000000000003"/>
    <n v="6.5100000000000007"/>
    <n v="23.25"/>
    <n v="9.3000000000000007"/>
    <n v="13.020000000000001"/>
    <n v="0"/>
    <n v="5.58"/>
    <n v="1.86"/>
    <n v="0"/>
    <n v="32.550000000000004"/>
    <n v="4.6500000000000004"/>
    <n v="49.29"/>
    <n v="12.09"/>
    <n v="26.040000000000003"/>
    <n v="29.76"/>
    <n v="0"/>
    <n v="7.44"/>
    <n v="0"/>
    <n v="0"/>
    <n v="28.830000000000002"/>
    <n v="8.370000000000001"/>
    <n v="9.3000000000000007"/>
    <n v="11.16"/>
    <n v="1.86"/>
    <n v="14.88"/>
    <n v="1.86"/>
    <n v="0"/>
    <n v="15.81"/>
    <n v="27.900000000000002"/>
    <n v="0"/>
    <n v="19.53"/>
    <n v="2.79"/>
    <n v="0"/>
    <n v="12.09"/>
    <n v="0"/>
    <n v="17.670000000000002"/>
    <n v="16.740000000000002"/>
    <n v="0"/>
    <x v="4"/>
  </r>
  <r>
    <x v="277"/>
    <x v="9"/>
    <x v="3"/>
    <n v="385.95"/>
    <n v="56.730000000000004"/>
    <n v="62.309999999999995"/>
    <n v="151.59000000000003"/>
    <n v="115.32000000000001"/>
    <n v="0"/>
    <n v="0.16739999999999999"/>
    <n v="0.30690000000000001"/>
    <n v="0.65100000000000013"/>
    <n v="0.46500000000000002"/>
    <n v="0.92070000000000007"/>
    <n v="0.23250000000000001"/>
    <n v="0.51150000000000007"/>
    <n v="0.91139999999999999"/>
    <n v="0.58590000000000009"/>
    <n v="0.65100000000000013"/>
    <n v="0.60450000000000004"/>
    <n v="0.43710000000000004"/>
    <n v="0.89280000000000004"/>
    <n v="0.29760000000000003"/>
    <n v="0.50220000000000009"/>
    <n v="0.93"/>
    <n v="0.2883"/>
    <n v="13.020000000000001"/>
    <n v="2.79"/>
    <n v="0"/>
    <n v="16.740000000000002"/>
    <n v="4.6500000000000004"/>
    <n v="7.44"/>
    <n v="0"/>
    <n v="3.72"/>
    <n v="7.44"/>
    <n v="6.5100000000000007"/>
    <n v="0"/>
    <n v="12.09"/>
    <n v="13.020000000000001"/>
    <n v="4.6500000000000004"/>
    <n v="29.76"/>
    <n v="2.79"/>
    <n v="1.86"/>
    <n v="15.81"/>
    <n v="35.340000000000003"/>
    <n v="0"/>
    <n v="15.81"/>
    <n v="8.370000000000001"/>
    <n v="26.040000000000003"/>
    <n v="4.6500000000000004"/>
    <n v="14.88"/>
    <n v="5.58"/>
    <n v="10.23"/>
    <n v="46.5"/>
    <n v="1.86"/>
    <n v="17.670000000000002"/>
    <n v="0"/>
    <n v="2.79"/>
    <n v="13.020000000000001"/>
    <n v="0"/>
    <n v="16.740000000000002"/>
    <n v="0"/>
    <n v="0"/>
    <n v="19.53"/>
    <n v="0"/>
    <n v="4.6500000000000004"/>
    <x v="4"/>
  </r>
  <r>
    <x v="278"/>
    <x v="9"/>
    <x v="4"/>
    <n v="327.36"/>
    <n v="89.280000000000015"/>
    <n v="79.05"/>
    <n v="78.12"/>
    <n v="80.910000000000011"/>
    <n v="0"/>
    <n v="0.27900000000000003"/>
    <n v="0.79980000000000007"/>
    <n v="0.24180000000000001"/>
    <n v="0.91139999999999999"/>
    <n v="0.84630000000000005"/>
    <n v="0.70680000000000009"/>
    <n v="0.93"/>
    <n v="0.80910000000000004"/>
    <n v="0.60450000000000004"/>
    <n v="0.6231000000000001"/>
    <n v="0.45569999999999999"/>
    <n v="0.75330000000000008"/>
    <n v="0.93"/>
    <n v="0.93"/>
    <n v="0.83700000000000008"/>
    <n v="0.42780000000000001"/>
    <n v="0.52080000000000004"/>
    <n v="0"/>
    <n v="5.58"/>
    <n v="0"/>
    <n v="10.23"/>
    <n v="27.900000000000002"/>
    <n v="0"/>
    <n v="0"/>
    <n v="0"/>
    <n v="22.32"/>
    <n v="13.020000000000001"/>
    <n v="5.58"/>
    <n v="15.81"/>
    <n v="0"/>
    <n v="21.39"/>
    <n v="20.46"/>
    <n v="22.32"/>
    <n v="0"/>
    <n v="0"/>
    <n v="0.93"/>
    <n v="0"/>
    <n v="0"/>
    <n v="0.93"/>
    <n v="12.09"/>
    <n v="0"/>
    <n v="0"/>
    <n v="16.740000000000002"/>
    <n v="22.32"/>
    <n v="12.09"/>
    <n v="6.5100000000000007"/>
    <n v="7.44"/>
    <n v="11.16"/>
    <n v="0"/>
    <n v="0"/>
    <n v="0"/>
    <n v="21.39"/>
    <n v="7.44"/>
    <n v="29.76"/>
    <n v="8.370000000000001"/>
    <n v="8.370000000000001"/>
    <n v="2.79"/>
    <x v="4"/>
  </r>
  <r>
    <x v="279"/>
    <x v="9"/>
    <x v="5"/>
    <n v="586.83000000000027"/>
    <n v="138.57000000000002"/>
    <n v="166.47"/>
    <n v="168.33000000000013"/>
    <n v="113.46000000000012"/>
    <n v="0"/>
    <n v="0.59520000000000006"/>
    <n v="0.6603"/>
    <n v="0.92070000000000007"/>
    <n v="0.78120000000000001"/>
    <n v="0.8277000000000001"/>
    <n v="0.86490000000000011"/>
    <n v="0.69750000000000001"/>
    <n v="0.6603"/>
    <n v="0.74400000000000011"/>
    <n v="0.69750000000000001"/>
    <n v="0.70680000000000009"/>
    <n v="0.43710000000000004"/>
    <n v="0.2697"/>
    <n v="0.88350000000000006"/>
    <n v="0.93"/>
    <n v="0.51150000000000007"/>
    <n v="0.78120000000000001"/>
    <n v="36.270000000000003"/>
    <n v="0.93"/>
    <n v="0"/>
    <n v="1.86"/>
    <n v="0"/>
    <n v="49.29"/>
    <n v="24.18"/>
    <n v="9.3000000000000007"/>
    <n v="8.370000000000001"/>
    <n v="36.270000000000003"/>
    <n v="0.93"/>
    <n v="0.93000000000010574"/>
    <n v="28.830000000000002"/>
    <n v="20.46"/>
    <n v="0"/>
    <n v="5.58"/>
    <n v="52.080000000000005"/>
    <n v="4.6500000000000004"/>
    <n v="0"/>
    <n v="0.93"/>
    <n v="19.53"/>
    <n v="26.040000000000003"/>
    <n v="6.5100000000000007"/>
    <n v="2.79"/>
    <n v="26.970000000000002"/>
    <n v="16.740000000000002"/>
    <n v="6.5100000000000007"/>
    <n v="20.460000000000107"/>
    <n v="38.130000000000003"/>
    <n v="4.6500000000000004"/>
    <n v="28.830000000000002"/>
    <n v="0"/>
    <n v="10.23"/>
    <n v="20.46"/>
    <n v="8.370000000000001"/>
    <n v="18.600000000000001"/>
    <n v="2.79"/>
    <n v="4.6500000000000004"/>
    <n v="33.480000000000004"/>
    <n v="11.16"/>
    <x v="4"/>
  </r>
  <r>
    <x v="280"/>
    <x v="9"/>
    <x v="6"/>
    <n v="360.84000000000015"/>
    <n v="69.750000000000014"/>
    <n v="63.24"/>
    <n v="87.420000000000101"/>
    <n v="140.43000000000004"/>
    <n v="0"/>
    <n v="0.22320000000000001"/>
    <n v="0.50220000000000009"/>
    <n v="0.66959999999999997"/>
    <n v="0.76260000000000006"/>
    <n v="0.34410000000000002"/>
    <n v="0.79049999999999998"/>
    <n v="0.51150000000000007"/>
    <n v="0.72540000000000004"/>
    <n v="0.79049999999999998"/>
    <n v="0.61380000000000001"/>
    <n v="0.69750000000000001"/>
    <n v="0.52080000000000004"/>
    <n v="0.85560000000000003"/>
    <n v="0.77190000000000014"/>
    <n v="0.30690000000000001"/>
    <n v="0.41850000000000004"/>
    <n v="0.23250000000000001"/>
    <n v="0"/>
    <n v="5.58"/>
    <n v="0"/>
    <n v="6.5100000000000007"/>
    <n v="27.900000000000002"/>
    <n v="3.72"/>
    <n v="14.88"/>
    <n v="0"/>
    <n v="2.79"/>
    <n v="1.86"/>
    <n v="20.46"/>
    <n v="4.6500000000000004"/>
    <n v="13.950000000000001"/>
    <n v="15.81"/>
    <n v="17.670000000000002"/>
    <n v="26.040000000000003"/>
    <n v="0.93"/>
    <n v="33.480000000000004"/>
    <n v="22.32"/>
    <n v="5.58"/>
    <n v="0"/>
    <n v="25.110000000000003"/>
    <n v="15.81"/>
    <n v="3.7200000000001059"/>
    <n v="2.79"/>
    <n v="0"/>
    <n v="7.44"/>
    <n v="0"/>
    <n v="14.88"/>
    <n v="17.670000000000002"/>
    <n v="19.53"/>
    <n v="1.86"/>
    <n v="35.340000000000003"/>
    <n v="0"/>
    <n v="0"/>
    <n v="8.370000000000001"/>
    <n v="0"/>
    <n v="0"/>
    <n v="0"/>
    <n v="4.6500000000000004"/>
    <x v="4"/>
  </r>
  <r>
    <x v="281"/>
    <x v="9"/>
    <x v="7"/>
    <n v="395.25000000000006"/>
    <n v="60.45"/>
    <n v="94.860000000000056"/>
    <n v="107.88000000000002"/>
    <n v="132.06"/>
    <n v="0"/>
    <n v="0.92070000000000007"/>
    <n v="0.77190000000000014"/>
    <n v="0.92070000000000007"/>
    <n v="0.73470000000000002"/>
    <n v="0.92070000000000007"/>
    <n v="0.55800000000000005"/>
    <n v="0.71610000000000007"/>
    <n v="0.59520000000000006"/>
    <n v="0.87420000000000009"/>
    <n v="0.90210000000000001"/>
    <n v="0.93"/>
    <n v="0.90210000000000001"/>
    <n v="0.88350000000000006"/>
    <n v="0.87420000000000009"/>
    <n v="0.5766"/>
    <n v="0.24180000000000001"/>
    <n v="0.83700000000000008"/>
    <n v="7.44"/>
    <n v="0"/>
    <n v="0"/>
    <n v="0"/>
    <n v="0.9300000000000529"/>
    <n v="0"/>
    <n v="38.130000000000003"/>
    <n v="18.600000000000001"/>
    <n v="29.76"/>
    <n v="0"/>
    <n v="22.32"/>
    <n v="1.86"/>
    <n v="29.76"/>
    <n v="7.44"/>
    <n v="39.99"/>
    <n v="0"/>
    <n v="38.130000000000003"/>
    <n v="14.88"/>
    <n v="0"/>
    <n v="0"/>
    <n v="10.23"/>
    <n v="1.86"/>
    <n v="5.58"/>
    <n v="0.93"/>
    <n v="31.62"/>
    <n v="20.46"/>
    <n v="2.79"/>
    <n v="4.6500000000000004"/>
    <n v="2.79"/>
    <n v="26.970000000000002"/>
    <n v="0"/>
    <n v="1.86"/>
    <n v="0"/>
    <n v="0"/>
    <n v="15.81"/>
    <n v="10.23"/>
    <n v="0"/>
    <n v="0"/>
    <n v="21.39"/>
    <n v="11.16"/>
    <x v="4"/>
  </r>
  <r>
    <x v="282"/>
    <x v="9"/>
    <x v="8"/>
    <n v="308.75999999999993"/>
    <n v="133.91999999999993"/>
    <n v="82.77000000000001"/>
    <n v="62.31"/>
    <n v="29.759999999999998"/>
    <n v="1"/>
    <n v="0.22320000000000001"/>
    <n v="0.49290000000000006"/>
    <n v="0.56730000000000003"/>
    <n v="0.88349999999999995"/>
    <n v="0.84630000000000005"/>
    <n v="0.79049999999999998"/>
    <n v="0.66959999999999997"/>
    <n v="0.72540000000000004"/>
    <n v="0.90210000000000001"/>
    <n v="0.69750000000000001"/>
    <n v="0.80910000000000004"/>
    <n v="0.85560000000000003"/>
    <n v="0.46500000000000002"/>
    <n v="0.89280000000000004"/>
    <n v="0.78120000000000001"/>
    <n v="0.86490000000000011"/>
    <n v="0.3906"/>
    <n v="14.88"/>
    <n v="2.79"/>
    <n v="0"/>
    <n v="0.93"/>
    <n v="0"/>
    <n v="15.81"/>
    <n v="11.16"/>
    <n v="35.340000000000003"/>
    <n v="0"/>
    <n v="1.86"/>
    <n v="38.130000000000003"/>
    <n v="0"/>
    <n v="15.81"/>
    <n v="0"/>
    <n v="10.23"/>
    <n v="0"/>
    <n v="1.86"/>
    <n v="0"/>
    <n v="0"/>
    <n v="1.86"/>
    <n v="0"/>
    <n v="8.370000000000001"/>
    <n v="0"/>
    <n v="0"/>
    <n v="2.79"/>
    <n v="2.79"/>
    <n v="0"/>
    <n v="14.88"/>
    <n v="21.39"/>
    <n v="12.09"/>
    <n v="16.740000000000002"/>
    <n v="28.830000000000002"/>
    <n v="18.600000000000001"/>
    <n v="18.600000000000001"/>
    <n v="13.020000000000001"/>
    <n v="0"/>
    <n v="18.600000000000001"/>
    <n v="8.370000000000001"/>
    <n v="2.79"/>
    <n v="8.3699999999998944"/>
    <x v="4"/>
  </r>
  <r>
    <x v="283"/>
    <x v="9"/>
    <x v="9"/>
    <n v="580.32000000000005"/>
    <n v="119.97"/>
    <n v="186"/>
    <n v="126.48"/>
    <n v="147.87"/>
    <n v="0"/>
    <n v="0.2697"/>
    <n v="0.48360000000000003"/>
    <n v="0.66959999999999997"/>
    <n v="0.75330000000000008"/>
    <n v="0.84630000000000005"/>
    <n v="0.60450000000000004"/>
    <n v="0.6231000000000001"/>
    <n v="0.38130000000000003"/>
    <n v="0.6231000000000001"/>
    <n v="0.55800000000000005"/>
    <n v="0.93"/>
    <n v="0.71610000000000007"/>
    <n v="0.83700000000000008"/>
    <n v="0.30690000000000001"/>
    <n v="0.37200000000000005"/>
    <n v="0.68820000000000003"/>
    <n v="0.37200000000000005"/>
    <n v="22.32"/>
    <n v="0"/>
    <n v="33.480000000000004"/>
    <n v="0"/>
    <n v="48.36"/>
    <n v="33.480000000000004"/>
    <n v="20.46"/>
    <n v="2.79"/>
    <n v="25.110000000000003"/>
    <n v="0"/>
    <n v="0"/>
    <n v="4.6500000000000004"/>
    <n v="27.900000000000002"/>
    <n v="34.410000000000004"/>
    <n v="0"/>
    <n v="0"/>
    <n v="0"/>
    <n v="26.040000000000003"/>
    <n v="15.81"/>
    <n v="39.06"/>
    <n v="29.76"/>
    <n v="10.23"/>
    <n v="0"/>
    <n v="0"/>
    <n v="23.25"/>
    <n v="13.950000000000001"/>
    <n v="8.370000000000001"/>
    <n v="17.670000000000002"/>
    <n v="13.020000000000001"/>
    <n v="10.23"/>
    <n v="0"/>
    <n v="21.39"/>
    <n v="7.44"/>
    <n v="53.010000000000005"/>
    <n v="0"/>
    <n v="5.58"/>
    <n v="12.09"/>
    <n v="11.16"/>
    <n v="9.3000000000000007"/>
    <n v="0"/>
    <x v="4"/>
  </r>
  <r>
    <x v="284"/>
    <x v="9"/>
    <x v="10"/>
    <n v="513.36000000000013"/>
    <n v="186"/>
    <n v="132.99"/>
    <n v="103.23"/>
    <n v="91.140000000000043"/>
    <n v="0"/>
    <n v="0.85560000000000003"/>
    <n v="0.74400000000000011"/>
    <n v="0.87420000000000009"/>
    <n v="0.74400000000000011"/>
    <n v="0.47430000000000005"/>
    <n v="0.58590000000000009"/>
    <n v="0.66959999999999997"/>
    <n v="0.85560000000000003"/>
    <n v="0.49290000000000006"/>
    <n v="0.63240000000000007"/>
    <n v="0.69750000000000001"/>
    <n v="0.70680000000000009"/>
    <n v="0.47430000000000005"/>
    <n v="0.87420000000000009"/>
    <n v="0.8277000000000001"/>
    <n v="0.90210000000000001"/>
    <n v="0.80910000000000004"/>
    <n v="0"/>
    <n v="9.3000000000000007"/>
    <n v="25.110000000000003"/>
    <n v="2.79"/>
    <n v="13.950000000000001"/>
    <n v="0"/>
    <n v="17.670000000000002"/>
    <n v="27.900000000000002"/>
    <n v="27.900000000000002"/>
    <n v="8.370000000000001"/>
    <n v="25.110000000000003"/>
    <n v="0"/>
    <n v="1.86"/>
    <n v="33.480000000000004"/>
    <n v="0"/>
    <n v="12.090000000000027"/>
    <n v="25.110000000000003"/>
    <n v="10.23"/>
    <n v="0"/>
    <n v="8.370000000000001"/>
    <n v="15.81"/>
    <n v="5.58"/>
    <n v="23.25"/>
    <n v="0"/>
    <n v="9.3000000000000007"/>
    <n v="8.370000000000001"/>
    <n v="0"/>
    <n v="3.72"/>
    <n v="8.370000000000001"/>
    <n v="28.830000000000002"/>
    <n v="30.69"/>
    <n v="2.79"/>
    <n v="5.58"/>
    <n v="17.670000000000002"/>
    <n v="35.340000000000003"/>
    <n v="0"/>
    <n v="1.86"/>
    <n v="13.950000000000001"/>
    <n v="44.64"/>
    <n v="33.480000000000004"/>
    <x v="4"/>
  </r>
  <r>
    <x v="285"/>
    <x v="9"/>
    <x v="11"/>
    <n v="433.38000000000005"/>
    <n v="184.14000000000001"/>
    <n v="68.820000000000007"/>
    <n v="103.23000000000002"/>
    <n v="77.19"/>
    <n v="0"/>
    <n v="0.85560000000000003"/>
    <n v="0.58590000000000009"/>
    <n v="0.70680000000000009"/>
    <n v="0.76260000000000006"/>
    <n v="0.83700000000000008"/>
    <n v="0.65100000000000013"/>
    <n v="0.93"/>
    <n v="0.59520000000000006"/>
    <n v="0.55800000000000005"/>
    <n v="0.89280000000000004"/>
    <n v="0.59520000000000006"/>
    <n v="0.73470000000000002"/>
    <n v="0.31620000000000004"/>
    <n v="0.90210000000000001"/>
    <n v="0.54869999999999997"/>
    <n v="0.2883"/>
    <n v="0.35340000000000005"/>
    <n v="2.79"/>
    <n v="0.93"/>
    <n v="4.6500000000000004"/>
    <n v="0"/>
    <n v="1.86"/>
    <n v="0"/>
    <n v="8.370000000000001"/>
    <n v="25.110000000000003"/>
    <n v="25.110000000000003"/>
    <n v="0"/>
    <n v="0.93"/>
    <n v="14.88"/>
    <n v="0"/>
    <n v="19.53"/>
    <n v="0"/>
    <n v="8.370000000000001"/>
    <n v="2.79"/>
    <n v="4.6500000000000004"/>
    <n v="0"/>
    <n v="26.970000000000002"/>
    <n v="11.16"/>
    <n v="20.46"/>
    <n v="0"/>
    <n v="0"/>
    <n v="19.53"/>
    <n v="3.72"/>
    <n v="0"/>
    <n v="1.86"/>
    <n v="38.130000000000003"/>
    <n v="8.370000000000001"/>
    <n v="0"/>
    <n v="25.110000000000003"/>
    <n v="6.5100000000000007"/>
    <n v="13.950000000000001"/>
    <n v="46.5"/>
    <n v="24.18"/>
    <n v="10.23"/>
    <n v="37.200000000000003"/>
    <n v="5.58"/>
    <n v="14.88"/>
    <x v="4"/>
  </r>
  <r>
    <x v="286"/>
    <x v="9"/>
    <x v="12"/>
    <n v="498.48"/>
    <n v="93.93"/>
    <n v="134.84999999999997"/>
    <n v="194.37"/>
    <n v="75.330000000000013"/>
    <n v="0"/>
    <n v="0.67890000000000006"/>
    <n v="0.61380000000000001"/>
    <n v="0.71610000000000007"/>
    <n v="0.79049999999999998"/>
    <n v="0.84630000000000005"/>
    <n v="0.6231000000000001"/>
    <n v="0.63240000000000007"/>
    <n v="0.88350000000000006"/>
    <n v="0.56730000000000003"/>
    <n v="0.59520000000000006"/>
    <n v="0.60450000000000004"/>
    <n v="0.39990000000000003"/>
    <n v="0.71610000000000007"/>
    <n v="0.69750000000000001"/>
    <n v="0.84630000000000005"/>
    <n v="0.65100000000000013"/>
    <n v="0.81840000000000002"/>
    <n v="0"/>
    <n v="27.900000000000002"/>
    <n v="26.040000000000003"/>
    <n v="25.110000000000003"/>
    <n v="0"/>
    <n v="26.970000000000002"/>
    <n v="0"/>
    <n v="7.44"/>
    <n v="1.8599999999999473"/>
    <n v="19.53"/>
    <n v="40.92"/>
    <n v="6.5100000000000007"/>
    <n v="0"/>
    <n v="15.81"/>
    <n v="0"/>
    <n v="39.99"/>
    <n v="2.79"/>
    <n v="8.370000000000001"/>
    <n v="1.86"/>
    <n v="0"/>
    <n v="33.480000000000004"/>
    <n v="23.25"/>
    <n v="14.88"/>
    <n v="10.23"/>
    <n v="0.93"/>
    <n v="34.410000000000004"/>
    <n v="0.93"/>
    <n v="22.32"/>
    <n v="31.62"/>
    <n v="22.32"/>
    <n v="0.93"/>
    <n v="6.5100000000000007"/>
    <n v="17.670000000000002"/>
    <n v="0"/>
    <n v="6.5100000000000007"/>
    <n v="24.18"/>
    <n v="20.46"/>
    <n v="17.670000000000002"/>
    <n v="0"/>
    <n v="0"/>
    <x v="4"/>
  </r>
  <r>
    <x v="287"/>
    <x v="9"/>
    <x v="13"/>
    <n v="357.12000000000006"/>
    <n v="102.3"/>
    <n v="106.02000000000005"/>
    <n v="85.560000000000016"/>
    <n v="63.239999999999995"/>
    <n v="0"/>
    <n v="0.84630000000000005"/>
    <n v="0.53010000000000013"/>
    <n v="0.6231000000000001"/>
    <n v="0.81840000000000002"/>
    <n v="0.88350000000000006"/>
    <n v="0.74400000000000011"/>
    <n v="0.42780000000000001"/>
    <n v="0.38130000000000003"/>
    <n v="0.3906"/>
    <n v="0.73470000000000002"/>
    <n v="0.64170000000000005"/>
    <n v="0.89280000000000004"/>
    <n v="0.89280000000000004"/>
    <n v="0.90210000000000001"/>
    <n v="0.74400000000000011"/>
    <n v="0.33479999999999999"/>
    <n v="0.79049999999999998"/>
    <n v="11.160000000000053"/>
    <n v="0"/>
    <n v="3.72"/>
    <n v="0"/>
    <n v="20.46"/>
    <n v="10.23"/>
    <n v="13.020000000000001"/>
    <n v="8.370000000000001"/>
    <n v="31.62"/>
    <n v="7.44"/>
    <n v="6.5100000000000007"/>
    <n v="0"/>
    <n v="23.25"/>
    <n v="20.46"/>
    <n v="7.44"/>
    <n v="7.44"/>
    <n v="0"/>
    <n v="4.6500000000000004"/>
    <n v="0"/>
    <n v="0"/>
    <n v="19.53"/>
    <n v="0"/>
    <n v="24.18"/>
    <n v="0.93"/>
    <n v="27.900000000000002"/>
    <n v="0"/>
    <n v="0"/>
    <n v="2.79"/>
    <n v="1.86"/>
    <n v="8.370000000000001"/>
    <n v="12.09"/>
    <n v="2.79"/>
    <n v="0"/>
    <n v="7.44"/>
    <n v="12.09"/>
    <n v="0"/>
    <n v="33.480000000000004"/>
    <n v="0"/>
    <n v="23.25"/>
    <n v="11.16"/>
    <x v="4"/>
  </r>
  <r>
    <x v="288"/>
    <x v="9"/>
    <x v="14"/>
    <n v="376.64999999999992"/>
    <n v="81.84"/>
    <n v="106.02"/>
    <n v="61.38"/>
    <n v="127.4099999999999"/>
    <n v="0"/>
    <n v="0.2697"/>
    <n v="0.51150000000000007"/>
    <n v="0.69750000000000001"/>
    <n v="0.80910000000000004"/>
    <n v="0.92070000000000007"/>
    <n v="0.55800000000000005"/>
    <n v="0.23250000000000001"/>
    <n v="0.79049999999999998"/>
    <n v="0.90210000000000001"/>
    <n v="0.66959999999999997"/>
    <n v="0.51150000000000007"/>
    <n v="0.92070000000000007"/>
    <n v="0.83700000000000008"/>
    <n v="0.90210000000000001"/>
    <n v="0.91139999999999999"/>
    <n v="0.60450000000000004"/>
    <n v="0.80910000000000004"/>
    <n v="10.23"/>
    <n v="31.62"/>
    <n v="2.79"/>
    <n v="0"/>
    <n v="16.740000000000002"/>
    <n v="0"/>
    <n v="13.950000000000001"/>
    <n v="3.72"/>
    <n v="0"/>
    <n v="26.970000000000002"/>
    <n v="1.86"/>
    <n v="12.09"/>
    <n v="23.25"/>
    <n v="12.09"/>
    <n v="0"/>
    <n v="23.25"/>
    <n v="3.72"/>
    <n v="25.110000000000003"/>
    <n v="0"/>
    <n v="27.899999999999896"/>
    <n v="21.39"/>
    <n v="5.58"/>
    <n v="0"/>
    <n v="0"/>
    <n v="0"/>
    <n v="0"/>
    <n v="4.6500000000000004"/>
    <n v="0"/>
    <n v="26.970000000000002"/>
    <n v="2.79"/>
    <n v="4.6500000000000004"/>
    <n v="7.44"/>
    <n v="13.950000000000001"/>
    <n v="22.32"/>
    <n v="0.93"/>
    <n v="0"/>
    <n v="0"/>
    <n v="0"/>
    <n v="0"/>
    <n v="32.550000000000004"/>
    <x v="4"/>
  </r>
  <r>
    <x v="289"/>
    <x v="9"/>
    <x v="15"/>
    <n v="423.15"/>
    <n v="186.93000000000004"/>
    <n v="93.93"/>
    <n v="122.76000000000002"/>
    <n v="19.53"/>
    <n v="0"/>
    <n v="0.33479999999999999"/>
    <n v="0.70680000000000009"/>
    <n v="0.65100000000000013"/>
    <n v="0.16739999999999999"/>
    <n v="0.22320000000000001"/>
    <n v="0.40920000000000001"/>
    <n v="0.69750000000000001"/>
    <n v="0.73470000000000002"/>
    <n v="0.69750000000000001"/>
    <n v="0.89280000000000004"/>
    <n v="0.56730000000000003"/>
    <n v="0.40920000000000001"/>
    <n v="0.93"/>
    <n v="0.65100000000000013"/>
    <n v="0.87420000000000009"/>
    <n v="0.88350000000000006"/>
    <n v="0.32550000000000007"/>
    <n v="9.3000000000000007"/>
    <n v="31.62"/>
    <n v="1.86"/>
    <n v="6.5100000000000007"/>
    <n v="0.93"/>
    <n v="7.44"/>
    <n v="0"/>
    <n v="0"/>
    <n v="10.23"/>
    <n v="26.040000000000003"/>
    <n v="1.86"/>
    <n v="8.370000000000001"/>
    <n v="0"/>
    <n v="0"/>
    <n v="3.72"/>
    <n v="0"/>
    <n v="7.44"/>
    <n v="0"/>
    <n v="0"/>
    <n v="0"/>
    <n v="0"/>
    <n v="1.86"/>
    <n v="41.85"/>
    <n v="26.970000000000002"/>
    <n v="13.020000000000001"/>
    <n v="9.3000000000000007"/>
    <n v="2.79"/>
    <n v="8.370000000000001"/>
    <n v="13.950000000000001"/>
    <n v="4.6500000000000004"/>
    <n v="26.970000000000002"/>
    <n v="0"/>
    <n v="0"/>
    <n v="17.670000000000002"/>
    <n v="39.06"/>
    <n v="4.6500000000000004"/>
    <n v="31.62"/>
    <n v="46.5"/>
    <n v="20.46"/>
    <n v="0"/>
    <x v="4"/>
  </r>
  <r>
    <x v="290"/>
    <x v="9"/>
    <x v="16"/>
    <n v="625.89000000000033"/>
    <n v="153.45000000000002"/>
    <n v="187.86"/>
    <n v="163.68000000000004"/>
    <n v="120.90000000000016"/>
    <n v="0"/>
    <n v="0.26040000000000002"/>
    <n v="0.73470000000000002"/>
    <n v="0.77190000000000014"/>
    <n v="0.83700000000000008"/>
    <n v="0.90210000000000001"/>
    <n v="0.91139999999999999"/>
    <n v="0.93"/>
    <n v="0.58590000000000009"/>
    <n v="0.6231000000000001"/>
    <n v="0.5766"/>
    <n v="0.72540000000000004"/>
    <n v="0.37200000000000005"/>
    <n v="0.2883"/>
    <n v="0.49290000000000006"/>
    <n v="0.83700000000000008"/>
    <n v="0.33479999999999999"/>
    <n v="0.53939999999999999"/>
    <n v="40.92"/>
    <n v="24.18"/>
    <n v="0"/>
    <n v="35.340000000000003"/>
    <n v="7.44"/>
    <n v="28.830000000000002"/>
    <n v="7.44"/>
    <n v="26.040000000000003"/>
    <n v="13.020000000000001"/>
    <n v="4.6500000000000004"/>
    <n v="0"/>
    <n v="6.5100000000000007"/>
    <n v="38.130000000000003"/>
    <n v="26.040000000000003"/>
    <n v="9.3000000000000007"/>
    <n v="2.7900000000001057"/>
    <n v="2.7900000000000529"/>
    <n v="13.950000000000001"/>
    <n v="7.44"/>
    <n v="13.950000000000001"/>
    <n v="13.950000000000001"/>
    <n v="26.970000000000002"/>
    <n v="33.480000000000004"/>
    <n v="1.86"/>
    <n v="23.25"/>
    <n v="2.79"/>
    <n v="43.71"/>
    <n v="0.93"/>
    <n v="0"/>
    <n v="16.740000000000002"/>
    <n v="28.830000000000002"/>
    <n v="0"/>
    <n v="22.32"/>
    <n v="0"/>
    <n v="25.110000000000003"/>
    <n v="0"/>
    <n v="35.340000000000003"/>
    <n v="0"/>
    <n v="41.85"/>
    <n v="0"/>
    <x v="4"/>
  </r>
  <r>
    <x v="291"/>
    <x v="9"/>
    <x v="17"/>
    <n v="396.18000000000006"/>
    <n v="132.99"/>
    <n v="82.77000000000001"/>
    <n v="120.89999999999999"/>
    <n v="59.52000000000006"/>
    <n v="0"/>
    <n v="0.43710000000000004"/>
    <n v="0.42780000000000001"/>
    <n v="0.66959999999999997"/>
    <n v="0.65100000000000013"/>
    <n v="0.91139999999999999"/>
    <n v="0.64170000000000005"/>
    <n v="0.87420000000000009"/>
    <n v="0.61380000000000001"/>
    <n v="0.6603"/>
    <n v="0.70680000000000009"/>
    <n v="0.55800000000000005"/>
    <n v="0.83700000000000008"/>
    <n v="0.66959999999999997"/>
    <n v="0.68820000000000003"/>
    <n v="0.92070000000000007"/>
    <n v="0.83700000000000008"/>
    <n v="0.6603"/>
    <n v="22.32"/>
    <n v="18.600000000000001"/>
    <n v="0"/>
    <n v="0"/>
    <n v="0"/>
    <n v="19.53"/>
    <n v="3.72"/>
    <n v="18.600000000000001"/>
    <n v="0"/>
    <n v="0"/>
    <n v="0"/>
    <n v="0"/>
    <n v="0"/>
    <n v="26.970000000000002"/>
    <n v="0"/>
    <n v="12.09"/>
    <n v="7.44"/>
    <n v="10.23"/>
    <n v="0"/>
    <n v="2.7900000000000529"/>
    <n v="15.81"/>
    <n v="35.340000000000003"/>
    <n v="22.32"/>
    <n v="0"/>
    <n v="7.44"/>
    <n v="26.970000000000002"/>
    <n v="0"/>
    <n v="13.020000000000001"/>
    <n v="0"/>
    <n v="0"/>
    <n v="7.44"/>
    <n v="1.86"/>
    <n v="7.44"/>
    <n v="26.040000000000003"/>
    <n v="0"/>
    <n v="26.040000000000003"/>
    <n v="12.09"/>
    <n v="33.480000000000004"/>
    <n v="0"/>
    <n v="18.600000000000001"/>
    <x v="4"/>
  </r>
  <r>
    <x v="292"/>
    <x v="9"/>
    <x v="18"/>
    <n v="402.69"/>
    <n v="116.25000000000001"/>
    <n v="88.35"/>
    <n v="177.63"/>
    <n v="20.46"/>
    <n v="0"/>
    <n v="0.21390000000000001"/>
    <n v="0.61380000000000001"/>
    <n v="0.73470000000000002"/>
    <n v="0.87420000000000009"/>
    <n v="0.68820000000000003"/>
    <n v="0.67890000000000006"/>
    <n v="0.61380000000000001"/>
    <n v="0.79980000000000007"/>
    <n v="0.67890000000000006"/>
    <n v="0.65100000000000013"/>
    <n v="0.80910000000000004"/>
    <n v="0.92070000000000007"/>
    <n v="0.86490000000000011"/>
    <n v="0.24180000000000001"/>
    <n v="0.33479999999999999"/>
    <n v="0.80910000000000004"/>
    <n v="0.88350000000000006"/>
    <n v="0"/>
    <n v="8.370000000000001"/>
    <n v="0"/>
    <n v="21.39"/>
    <n v="29.76"/>
    <n v="4.6500000000000004"/>
    <n v="0"/>
    <n v="24.18"/>
    <n v="0"/>
    <n v="0"/>
    <n v="25.110000000000003"/>
    <n v="1.86"/>
    <n v="4.6500000000000004"/>
    <n v="0"/>
    <n v="3.72"/>
    <n v="7.44"/>
    <n v="0"/>
    <n v="0"/>
    <n v="2.79"/>
    <n v="0"/>
    <n v="27.900000000000002"/>
    <n v="40.92"/>
    <n v="7.44"/>
    <n v="0"/>
    <n v="51.150000000000006"/>
    <n v="0"/>
    <n v="0"/>
    <n v="4.6500000000000004"/>
    <n v="7.44"/>
    <n v="38.130000000000003"/>
    <n v="13.950000000000001"/>
    <n v="4.6500000000000004"/>
    <n v="0"/>
    <n v="26.040000000000003"/>
    <n v="27.900000000000002"/>
    <n v="0"/>
    <n v="7.44"/>
    <n v="4.6500000000000004"/>
    <n v="0"/>
    <n v="31.62"/>
    <x v="4"/>
  </r>
  <r>
    <x v="293"/>
    <x v="9"/>
    <x v="19"/>
    <n v="473.37000000000012"/>
    <n v="64.17"/>
    <n v="95.790000000000106"/>
    <n v="141.35999999999999"/>
    <n v="172.05000000000004"/>
    <n v="0"/>
    <n v="0.45569999999999999"/>
    <n v="0.17670000000000002"/>
    <n v="0.80910000000000004"/>
    <n v="0.25110000000000005"/>
    <n v="0.86490000000000011"/>
    <n v="0.59520000000000006"/>
    <n v="0.59520000000000006"/>
    <n v="0.55800000000000005"/>
    <n v="0.58590000000000009"/>
    <n v="9.3000000000000013E-2"/>
    <n v="0.56730000000000003"/>
    <n v="0.40920000000000001"/>
    <n v="0.33479999999999999"/>
    <n v="0.31620000000000004"/>
    <n v="0.89280000000000004"/>
    <n v="0.58590000000000009"/>
    <n v="0.75330000000000008"/>
    <n v="12.09"/>
    <n v="8.3700000000001058"/>
    <n v="23.25"/>
    <n v="0"/>
    <n v="4.6500000000000004"/>
    <n v="13.950000000000001"/>
    <n v="0"/>
    <n v="0"/>
    <n v="33.480000000000004"/>
    <n v="0"/>
    <n v="0"/>
    <n v="8.370000000000001"/>
    <n v="23.25"/>
    <n v="0"/>
    <n v="13.950000000000001"/>
    <n v="30.69"/>
    <n v="21.39"/>
    <n v="37.200000000000003"/>
    <n v="27.900000000000002"/>
    <n v="9.3000000000000007"/>
    <n v="20.46"/>
    <n v="9.3000000000000007"/>
    <n v="8.370000000000001"/>
    <n v="8.370000000000001"/>
    <n v="4.6500000000000004"/>
    <n v="13.950000000000001"/>
    <n v="0"/>
    <n v="21.39"/>
    <n v="30.69"/>
    <n v="24.18"/>
    <n v="0"/>
    <n v="15.81"/>
    <n v="0"/>
    <n v="13.950000000000001"/>
    <n v="17.670000000000002"/>
    <n v="3.72"/>
    <n v="13.020000000000001"/>
    <n v="0"/>
    <n v="0"/>
    <n v="0"/>
    <x v="4"/>
  </r>
  <r>
    <x v="294"/>
    <x v="9"/>
    <x v="20"/>
    <n v="406.41000000000008"/>
    <n v="106.95000000000002"/>
    <n v="115.32000000000004"/>
    <n v="126.48000000000002"/>
    <n v="57.66"/>
    <n v="0"/>
    <n v="0.50220000000000009"/>
    <n v="0.88350000000000006"/>
    <n v="0.69750000000000001"/>
    <n v="0.15810000000000002"/>
    <n v="0.5766"/>
    <n v="0.6231000000000001"/>
    <n v="0.53939999999999999"/>
    <n v="0.71610000000000007"/>
    <n v="0.64170000000000005"/>
    <n v="0.55800000000000005"/>
    <n v="0.51150000000000007"/>
    <n v="0.75330000000000008"/>
    <n v="0.70680000000000009"/>
    <n v="0.65100000000000013"/>
    <n v="0.71610000000000007"/>
    <n v="0.36270000000000002"/>
    <n v="0.38130000000000003"/>
    <n v="0"/>
    <n v="8.370000000000001"/>
    <n v="8.370000000000001"/>
    <n v="42.78"/>
    <n v="28.830000000000002"/>
    <n v="12.090000000000027"/>
    <n v="0"/>
    <n v="3.72"/>
    <n v="5.58"/>
    <n v="5.58"/>
    <n v="0.93"/>
    <n v="0"/>
    <n v="1.86"/>
    <n v="1.86"/>
    <n v="2.79"/>
    <n v="0.93"/>
    <n v="17.670000000000002"/>
    <n v="9.3000000000000007"/>
    <n v="0.93"/>
    <n v="22.32"/>
    <n v="6.5100000000000007"/>
    <n v="4.6500000000000004"/>
    <n v="30.69"/>
    <n v="4.6500000000000004"/>
    <n v="5.58"/>
    <n v="4.6500000000000004"/>
    <n v="17.670000000000002"/>
    <n v="4.6500000000000004"/>
    <n v="23.25"/>
    <n v="24.18"/>
    <n v="2.79"/>
    <n v="7.44"/>
    <n v="25.110000000000003"/>
    <n v="10.23"/>
    <n v="0"/>
    <n v="25.110000000000003"/>
    <n v="4.6500000000000004"/>
    <n v="15.81"/>
    <n v="5.58"/>
    <n v="10.23"/>
    <x v="4"/>
  </r>
  <r>
    <x v="295"/>
    <x v="9"/>
    <x v="21"/>
    <n v="401.7600000000001"/>
    <n v="63.240000000000109"/>
    <n v="112.53000000000002"/>
    <n v="149.72999999999999"/>
    <n v="76.260000000000005"/>
    <n v="0"/>
    <n v="0.17670000000000002"/>
    <n v="0.5766"/>
    <n v="0.47430000000000005"/>
    <n v="0.73470000000000002"/>
    <n v="0.86490000000000011"/>
    <n v="0.73470000000000002"/>
    <n v="0.6231000000000001"/>
    <n v="0.69750000000000001"/>
    <n v="0.93"/>
    <n v="0.60450000000000004"/>
    <n v="0.6231000000000001"/>
    <n v="0.27900000000000003"/>
    <n v="0.72540000000000004"/>
    <n v="0.84630000000000005"/>
    <n v="0.71610000000000007"/>
    <n v="0.27900000000000003"/>
    <n v="0.79049999999999998"/>
    <n v="5.58"/>
    <n v="13.020000000000001"/>
    <n v="22.32"/>
    <n v="32.550000000000004"/>
    <n v="2.79"/>
    <n v="0"/>
    <n v="15.81"/>
    <n v="8.370000000000001"/>
    <n v="10.23"/>
    <n v="1.86"/>
    <n v="16.740000000000002"/>
    <n v="1.86"/>
    <n v="10.23"/>
    <n v="0"/>
    <n v="15.81"/>
    <n v="25.110000000000003"/>
    <n v="0.93"/>
    <n v="10.23"/>
    <n v="7.44"/>
    <n v="4.6500000000000004"/>
    <n v="3.72"/>
    <n v="41.85"/>
    <n v="0"/>
    <n v="34.410000000000004"/>
    <n v="12.09"/>
    <n v="13.950000000000001"/>
    <n v="11.16"/>
    <n v="18.600000000000001"/>
    <n v="13.950000000000001"/>
    <n v="0"/>
    <n v="1.86"/>
    <n v="25.110000000000003"/>
    <n v="0"/>
    <n v="5.58"/>
    <n v="0.93"/>
    <n v="5.5800000000001058"/>
    <n v="6.5100000000000007"/>
    <n v="0"/>
    <n v="4.6500000000000004"/>
    <n v="13.020000000000001"/>
    <x v="4"/>
  </r>
  <r>
    <x v="296"/>
    <x v="9"/>
    <x v="22"/>
    <n v="408.27000000000004"/>
    <n v="138.57"/>
    <n v="44.64"/>
    <n v="120.9"/>
    <n v="104.16000000000001"/>
    <n v="0"/>
    <n v="0.27900000000000003"/>
    <n v="0.49290000000000006"/>
    <n v="0.83700000000000008"/>
    <n v="0.84630000000000005"/>
    <n v="0.33479999999999999"/>
    <n v="0.6231000000000001"/>
    <n v="0.58590000000000009"/>
    <n v="0.56730000000000003"/>
    <n v="0.56730000000000003"/>
    <n v="0.49290000000000006"/>
    <n v="0.87420000000000009"/>
    <n v="0.87420000000000009"/>
    <n v="0.91139999999999999"/>
    <n v="0.40920000000000001"/>
    <n v="0.81840000000000002"/>
    <n v="0.91139999999999999"/>
    <n v="0.3906"/>
    <n v="0"/>
    <n v="8.370000000000001"/>
    <n v="7.44"/>
    <n v="3.72"/>
    <n v="0"/>
    <n v="0"/>
    <n v="8.370000000000001"/>
    <n v="16.740000000000002"/>
    <n v="0"/>
    <n v="0"/>
    <n v="2.79"/>
    <n v="20.46"/>
    <n v="0"/>
    <n v="9.3000000000000007"/>
    <n v="0"/>
    <n v="0"/>
    <n v="31.62"/>
    <n v="11.16"/>
    <n v="31.62"/>
    <n v="0"/>
    <n v="20.46"/>
    <n v="25.110000000000003"/>
    <n v="13.020000000000001"/>
    <n v="5.58"/>
    <n v="13.950000000000001"/>
    <n v="13.020000000000001"/>
    <n v="18.600000000000001"/>
    <n v="11.16"/>
    <n v="0"/>
    <n v="0"/>
    <n v="20.46"/>
    <n v="0"/>
    <n v="13.020000000000001"/>
    <n v="26.970000000000002"/>
    <n v="19.53"/>
    <n v="0"/>
    <n v="9.3000000000000007"/>
    <n v="25.110000000000003"/>
    <n v="15.81"/>
    <n v="8.370000000000001"/>
    <x v="4"/>
  </r>
  <r>
    <x v="297"/>
    <x v="9"/>
    <x v="23"/>
    <n v="321.78000000000003"/>
    <n v="40.92"/>
    <n v="79.98"/>
    <n v="60.45"/>
    <n v="140.43"/>
    <n v="0"/>
    <n v="0.91139999999999999"/>
    <n v="0.5766"/>
    <n v="0.36270000000000002"/>
    <n v="0.79980000000000007"/>
    <n v="0.92070000000000007"/>
    <n v="0.6231000000000001"/>
    <n v="0.72540000000000004"/>
    <n v="0.89280000000000004"/>
    <n v="0.86490000000000011"/>
    <n v="0.71610000000000007"/>
    <n v="0.93"/>
    <n v="0.86490000000000011"/>
    <n v="0.93"/>
    <n v="0.8277000000000001"/>
    <n v="0.74400000000000011"/>
    <n v="0.53939999999999999"/>
    <n v="0.75330000000000008"/>
    <n v="11.16"/>
    <n v="0"/>
    <n v="0"/>
    <n v="0"/>
    <n v="11.16"/>
    <n v="14.88"/>
    <n v="19.53"/>
    <n v="10.23"/>
    <n v="13.020000000000001"/>
    <n v="0"/>
    <n v="2.79"/>
    <n v="6.5100000000000007"/>
    <n v="9.3000000000000007"/>
    <n v="24.18"/>
    <n v="15.81"/>
    <n v="7.44"/>
    <n v="35.340000000000003"/>
    <n v="21.39"/>
    <n v="20.46"/>
    <n v="0"/>
    <n v="0"/>
    <n v="13.020000000000001"/>
    <n v="8.370000000000001"/>
    <n v="0"/>
    <n v="32.550000000000004"/>
    <n v="0"/>
    <n v="6.5100000000000007"/>
    <n v="0"/>
    <n v="0"/>
    <n v="0"/>
    <n v="0"/>
    <n v="3.72"/>
    <n v="0.93"/>
    <n v="3.72"/>
    <n v="0"/>
    <n v="0"/>
    <n v="9.3000000000000007"/>
    <n v="3.72"/>
    <n v="19.53"/>
    <n v="0"/>
    <x v="4"/>
  </r>
  <r>
    <x v="298"/>
    <x v="9"/>
    <x v="24"/>
    <n v="405.48000000000008"/>
    <n v="88.350000000000009"/>
    <n v="119.97000000000001"/>
    <n v="114.39000000000001"/>
    <n v="82.770000000000024"/>
    <n v="0"/>
    <n v="0.47430000000000005"/>
    <n v="0.63240000000000007"/>
    <n v="0.79980000000000007"/>
    <n v="0.78120000000000001"/>
    <n v="0.87420000000000009"/>
    <n v="0.1116"/>
    <n v="0.39990000000000003"/>
    <n v="0.63240000000000007"/>
    <n v="0.67890000000000006"/>
    <n v="0.6603"/>
    <n v="0.66959999999999997"/>
    <n v="0.69750000000000001"/>
    <n v="0.93"/>
    <n v="0.37200000000000005"/>
    <n v="0.41850000000000004"/>
    <n v="0.78120000000000001"/>
    <n v="0.72540000000000004"/>
    <n v="15.81"/>
    <n v="28.830000000000002"/>
    <n v="14.88"/>
    <n v="0"/>
    <n v="13.950000000000001"/>
    <n v="0"/>
    <n v="36.270000000000003"/>
    <n v="10.23"/>
    <n v="0"/>
    <n v="0"/>
    <n v="23.25"/>
    <n v="0"/>
    <n v="27.900000000000002"/>
    <n v="5.58"/>
    <n v="8.370000000000001"/>
    <n v="18.600000000000001"/>
    <n v="0"/>
    <n v="19.53"/>
    <n v="0"/>
    <n v="2.79"/>
    <n v="18.600000000000001"/>
    <n v="6.5100000000000007"/>
    <n v="12.09"/>
    <n v="0"/>
    <n v="0"/>
    <n v="12.09"/>
    <n v="18.600000000000001"/>
    <n v="9.3000000000000007"/>
    <n v="7.44"/>
    <n v="29.76"/>
    <n v="9.3000000000000007"/>
    <n v="7.44"/>
    <n v="12.09"/>
    <n v="0"/>
    <n v="0"/>
    <n v="0"/>
    <n v="43.71"/>
    <n v="0.93"/>
    <n v="0"/>
    <n v="14.88"/>
    <x v="4"/>
  </r>
  <r>
    <x v="299"/>
    <x v="9"/>
    <x v="25"/>
    <n v="497.55"/>
    <n v="132.06"/>
    <n v="119.04"/>
    <n v="119.97"/>
    <n v="126.47999999999996"/>
    <n v="0"/>
    <n v="0.35340000000000005"/>
    <n v="0.65100000000000013"/>
    <n v="0.81840000000000002"/>
    <n v="0.8277000000000001"/>
    <n v="0.89280000000000004"/>
    <n v="0.85560000000000003"/>
    <n v="0.69750000000000001"/>
    <n v="0.69750000000000001"/>
    <n v="0.47430000000000005"/>
    <n v="0.89280000000000004"/>
    <n v="0.58590000000000009"/>
    <n v="0.73470000000000002"/>
    <n v="0.79049999999999998"/>
    <n v="0.73470000000000002"/>
    <n v="0.83700000000000008"/>
    <n v="0.79049999999999998"/>
    <n v="0.38130000000000003"/>
    <n v="0"/>
    <n v="0"/>
    <n v="41.85"/>
    <n v="0"/>
    <n v="0"/>
    <n v="28.830000000000002"/>
    <n v="11.16"/>
    <n v="0"/>
    <n v="21.39"/>
    <n v="15.81"/>
    <n v="0"/>
    <n v="26.970000000000002"/>
    <n v="7.4399999999999471"/>
    <n v="13.020000000000001"/>
    <n v="32.550000000000004"/>
    <n v="0"/>
    <n v="0"/>
    <n v="7.44"/>
    <n v="39.06"/>
    <n v="0"/>
    <n v="0"/>
    <n v="9.3000000000000007"/>
    <n v="48.36"/>
    <n v="11.16"/>
    <n v="19.53"/>
    <n v="31.62"/>
    <n v="0"/>
    <n v="0"/>
    <n v="0"/>
    <n v="0"/>
    <n v="9.3000000000000007"/>
    <n v="0"/>
    <n v="26.040000000000003"/>
    <n v="6.5100000000000007"/>
    <n v="0"/>
    <n v="49.29"/>
    <n v="0.93"/>
    <n v="0"/>
    <n v="7.44"/>
    <n v="32.550000000000004"/>
    <x v="4"/>
  </r>
  <r>
    <x v="300"/>
    <x v="9"/>
    <x v="26"/>
    <n v="411.06000000000006"/>
    <n v="80.91"/>
    <n v="70.680000000000007"/>
    <n v="124.62000000000002"/>
    <n v="134.85"/>
    <n v="0"/>
    <n v="0.74400000000000011"/>
    <n v="0.49290000000000006"/>
    <n v="0.50220000000000009"/>
    <n v="0.31620000000000004"/>
    <n v="0.87420000000000009"/>
    <n v="0.75330000000000008"/>
    <n v="0.72540000000000004"/>
    <n v="0.58590000000000009"/>
    <n v="0.53939999999999999"/>
    <n v="0.56730000000000003"/>
    <n v="0.8277000000000001"/>
    <n v="0.40920000000000001"/>
    <n v="0.2883"/>
    <n v="0.47430000000000005"/>
    <n v="0.72540000000000004"/>
    <n v="0.68820000000000003"/>
    <n v="0.53939999999999999"/>
    <n v="12.09"/>
    <n v="0"/>
    <n v="0"/>
    <n v="4.6500000000000004"/>
    <n v="8.370000000000001"/>
    <n v="30.69"/>
    <n v="12.09"/>
    <n v="0"/>
    <n v="0"/>
    <n v="2.79"/>
    <n v="26.040000000000003"/>
    <n v="18.600000000000001"/>
    <n v="24.18"/>
    <n v="0"/>
    <n v="25.110000000000003"/>
    <n v="8.370000000000001"/>
    <n v="32.550000000000004"/>
    <n v="0"/>
    <n v="0"/>
    <n v="26.040000000000003"/>
    <n v="22.32"/>
    <n v="5.58"/>
    <n v="22.32"/>
    <n v="13.950000000000001"/>
    <n v="29.76"/>
    <n v="6.5100000000000007"/>
    <n v="10.23"/>
    <n v="3.72"/>
    <n v="10.23"/>
    <n v="0"/>
    <n v="0"/>
    <n v="7.44"/>
    <n v="0"/>
    <n v="0.93"/>
    <n v="0.93"/>
    <n v="8.370000000000001"/>
    <n v="3.72"/>
    <n v="41.85"/>
    <n v="17.670000000000002"/>
    <n v="0"/>
    <x v="4"/>
  </r>
  <r>
    <x v="301"/>
    <x v="9"/>
    <x v="27"/>
    <n v="503.13000000000011"/>
    <n v="108.81000000000002"/>
    <n v="99.51"/>
    <n v="126.48000000000002"/>
    <n v="168.33"/>
    <n v="0"/>
    <n v="0.23250000000000001"/>
    <n v="0.53939999999999999"/>
    <n v="0.88350000000000006"/>
    <n v="0.79049999999999998"/>
    <n v="0.88350000000000006"/>
    <n v="0.30690000000000001"/>
    <n v="0.65100000000000013"/>
    <n v="0.37200000000000005"/>
    <n v="0.69750000000000001"/>
    <n v="0.23250000000000001"/>
    <n v="0.8277000000000001"/>
    <n v="0.93"/>
    <n v="0.51150000000000007"/>
    <n v="0.33479999999999999"/>
    <n v="0.42780000000000001"/>
    <n v="0.91139999999999999"/>
    <n v="0.91139999999999999"/>
    <n v="5.58"/>
    <n v="7.44"/>
    <n v="0"/>
    <n v="16.740000000000002"/>
    <n v="35.340000000000003"/>
    <n v="1.86"/>
    <n v="8.370000000000001"/>
    <n v="0"/>
    <n v="22.32"/>
    <n v="1.86"/>
    <n v="22.32"/>
    <n v="33.480000000000004"/>
    <n v="13.950000000000001"/>
    <n v="3.72"/>
    <n v="21.39"/>
    <n v="0"/>
    <n v="42.78"/>
    <n v="28.830000000000002"/>
    <n v="19.53"/>
    <n v="4.6500000000000004"/>
    <n v="0.93"/>
    <n v="7.44"/>
    <n v="9.3000000000000007"/>
    <n v="40.92"/>
    <n v="10.23"/>
    <n v="4.6500000000000004"/>
    <n v="25.110000000000003"/>
    <n v="1.86"/>
    <n v="0"/>
    <n v="26.040000000000003"/>
    <n v="6.5100000000000007"/>
    <n v="0"/>
    <n v="17.670000000000002"/>
    <n v="0"/>
    <n v="0"/>
    <n v="36.270000000000003"/>
    <n v="4.6500000000000004"/>
    <n v="39.06"/>
    <n v="4.6500000000000004"/>
    <n v="0"/>
    <x v="4"/>
  </r>
  <r>
    <x v="302"/>
    <x v="9"/>
    <x v="28"/>
    <n v="511.50000000000006"/>
    <n v="187.86"/>
    <n v="111.60000000000001"/>
    <n v="100.44"/>
    <n v="111.60000000000001"/>
    <n v="0"/>
    <n v="0.39990000000000003"/>
    <n v="0.51150000000000007"/>
    <n v="0.70680000000000009"/>
    <n v="0.18600000000000003"/>
    <n v="0.88350000000000006"/>
    <n v="0.5766"/>
    <n v="0.54869999999999997"/>
    <n v="0.89280000000000004"/>
    <n v="0.67890000000000006"/>
    <n v="0.73470000000000002"/>
    <n v="0.56730000000000003"/>
    <n v="0.76260000000000006"/>
    <n v="0.85560000000000003"/>
    <n v="0.66959999999999997"/>
    <n v="0.87420000000000009"/>
    <n v="0.65100000000000013"/>
    <n v="0.23250000000000001"/>
    <n v="11.16"/>
    <n v="18.600000000000001"/>
    <n v="17.670000000000002"/>
    <n v="22.32"/>
    <n v="5.58"/>
    <n v="26.040000000000003"/>
    <n v="0"/>
    <n v="0"/>
    <n v="6.5100000000000007"/>
    <n v="3.72"/>
    <n v="7.44"/>
    <n v="0"/>
    <n v="0"/>
    <n v="0"/>
    <n v="13.020000000000001"/>
    <n v="0"/>
    <n v="47.43"/>
    <n v="46.5"/>
    <n v="0"/>
    <n v="4.6500000000000004"/>
    <n v="37.200000000000003"/>
    <n v="0"/>
    <n v="7.44"/>
    <n v="26.970000000000002"/>
    <n v="0"/>
    <n v="19.53"/>
    <n v="0"/>
    <n v="9.3000000000000007"/>
    <n v="0"/>
    <n v="0"/>
    <n v="5.58"/>
    <n v="45.57"/>
    <n v="1.86"/>
    <n v="34.410000000000004"/>
    <n v="39.06"/>
    <n v="0"/>
    <n v="15.81"/>
    <n v="0"/>
    <n v="13.020000000000001"/>
    <n v="32.550000000000004"/>
    <x v="4"/>
  </r>
  <r>
    <x v="303"/>
    <x v="9"/>
    <x v="29"/>
    <n v="484.53000000000009"/>
    <n v="101.37000000000002"/>
    <n v="79.050000000000011"/>
    <n v="209.25000000000003"/>
    <n v="94.860000000000014"/>
    <n v="0"/>
    <n v="0.54869999999999997"/>
    <n v="0.65100000000000013"/>
    <n v="0.8277000000000001"/>
    <n v="0.80910000000000004"/>
    <n v="0.31620000000000004"/>
    <n v="0.86490000000000011"/>
    <n v="0.1023"/>
    <n v="0.53939999999999999"/>
    <n v="0.83700000000000008"/>
    <n v="0.80910000000000004"/>
    <n v="0.8277000000000001"/>
    <n v="0.84630000000000005"/>
    <n v="0.64170000000000005"/>
    <n v="0.27900000000000003"/>
    <n v="0.79049999999999998"/>
    <n v="0.85560000000000003"/>
    <n v="0.79980000000000007"/>
    <n v="2.79"/>
    <n v="0"/>
    <n v="4.6500000000000004"/>
    <n v="2.79"/>
    <n v="10.23"/>
    <n v="26.040000000000003"/>
    <n v="0"/>
    <n v="16.740000000000002"/>
    <n v="13.020000000000001"/>
    <n v="2.79"/>
    <n v="0.93"/>
    <n v="2.79"/>
    <n v="4.6500000000000004"/>
    <n v="9.3000000000000007"/>
    <n v="23.25"/>
    <n v="4.6500000000000004"/>
    <n v="0"/>
    <n v="8.370000000000001"/>
    <n v="9.3000000000000007"/>
    <n v="32.550000000000004"/>
    <n v="14.88"/>
    <n v="29.76"/>
    <n v="39.99"/>
    <n v="17.670000000000002"/>
    <n v="10.23"/>
    <n v="20.46"/>
    <n v="3.72"/>
    <n v="39.99"/>
    <n v="1.86"/>
    <n v="30.69"/>
    <n v="41.85"/>
    <n v="2.79"/>
    <n v="0"/>
    <n v="5.58"/>
    <n v="19.53"/>
    <n v="2.79"/>
    <n v="0"/>
    <n v="8.370000000000001"/>
    <n v="18.600000000000001"/>
    <n v="1.86"/>
    <x v="4"/>
  </r>
  <r>
    <x v="304"/>
    <x v="9"/>
    <x v="30"/>
    <n v="537.54"/>
    <n v="102.3"/>
    <n v="113.46000000000001"/>
    <n v="179.49"/>
    <n v="142.29"/>
    <n v="0"/>
    <n v="0.44640000000000002"/>
    <n v="0.48360000000000003"/>
    <n v="0.34410000000000002"/>
    <n v="0.66959999999999997"/>
    <n v="0.71610000000000007"/>
    <n v="0.64170000000000005"/>
    <n v="0.89280000000000004"/>
    <n v="0.58590000000000009"/>
    <n v="0.93"/>
    <n v="0.74400000000000011"/>
    <n v="0.75330000000000008"/>
    <n v="0.38130000000000003"/>
    <n v="0.79049999999999998"/>
    <n v="0.79980000000000007"/>
    <n v="0.31620000000000004"/>
    <n v="0.79980000000000007"/>
    <n v="0.33479999999999999"/>
    <n v="9.3000000000000007"/>
    <n v="0.93"/>
    <n v="35.340000000000003"/>
    <n v="11.16"/>
    <n v="1.86"/>
    <n v="1.86"/>
    <n v="10.23"/>
    <n v="11.16"/>
    <n v="31.62"/>
    <n v="0"/>
    <n v="0"/>
    <n v="0"/>
    <n v="6.5100000000000007"/>
    <n v="14.88"/>
    <n v="46.5"/>
    <n v="0"/>
    <n v="30.69"/>
    <n v="0"/>
    <n v="12.09"/>
    <n v="31.62"/>
    <n v="5.58"/>
    <n v="13.950000000000001"/>
    <n v="10.23"/>
    <n v="29.76"/>
    <n v="46.5"/>
    <n v="38.130000000000003"/>
    <n v="0"/>
    <n v="14.88"/>
    <n v="0"/>
    <n v="20.46"/>
    <n v="10.23"/>
    <n v="3.72"/>
    <n v="0"/>
    <n v="6.5100000000000007"/>
    <n v="13.950000000000001"/>
    <n v="27.900000000000002"/>
    <n v="1.86"/>
    <n v="24.18"/>
    <n v="0"/>
    <n v="13.950000000000001"/>
    <x v="4"/>
  </r>
  <r>
    <x v="31"/>
    <x v="10"/>
    <x v="3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10"/>
    <x v="3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10"/>
    <x v="3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05"/>
    <x v="10"/>
    <x v="0"/>
    <n v="544.05000000000007"/>
    <n v="102.30000000000001"/>
    <n v="173.91000000000003"/>
    <n v="132.06"/>
    <n v="135.78000000000003"/>
    <n v="0"/>
    <n v="0.70680000000000009"/>
    <n v="0.60450000000000004"/>
    <n v="0.73470000000000002"/>
    <n v="0.8277000000000001"/>
    <n v="0.91139999999999999"/>
    <n v="0.64170000000000005"/>
    <n v="0.13950000000000001"/>
    <n v="0.55800000000000005"/>
    <n v="0.61380000000000001"/>
    <n v="0.87420000000000009"/>
    <n v="0.70680000000000009"/>
    <n v="0.31620000000000004"/>
    <n v="0.76260000000000006"/>
    <n v="0.3906"/>
    <n v="0.73470000000000002"/>
    <n v="0.29760000000000003"/>
    <n v="0.74400000000000011"/>
    <n v="0"/>
    <n v="5.58"/>
    <n v="40.92"/>
    <n v="18.600000000000001"/>
    <n v="53.010000000000005"/>
    <n v="3.72"/>
    <n v="26.970000000000002"/>
    <n v="4.6500000000000004"/>
    <n v="7.44"/>
    <n v="13.020000000000001"/>
    <n v="10.23"/>
    <n v="4.6500000000000004"/>
    <n v="40.92"/>
    <n v="9.3000000000000007"/>
    <n v="8.370000000000001"/>
    <n v="25.110000000000003"/>
    <n v="0"/>
    <n v="35.340000000000003"/>
    <n v="0.93"/>
    <n v="11.16"/>
    <n v="26.970000000000002"/>
    <n v="26.970000000000002"/>
    <n v="8.370000000000001"/>
    <n v="16.740000000000002"/>
    <n v="13.020000000000001"/>
    <n v="0"/>
    <n v="12.09"/>
    <n v="16.740000000000002"/>
    <n v="11.16"/>
    <n v="0"/>
    <n v="12.09"/>
    <n v="8.370000000000001"/>
    <n v="16.740000000000002"/>
    <n v="28.830000000000002"/>
    <n v="6.5100000000000007"/>
    <n v="8.370000000000001"/>
    <n v="0"/>
    <n v="14.88"/>
    <n v="0"/>
    <n v="6.5100000000000007"/>
    <x v="4"/>
  </r>
  <r>
    <x v="306"/>
    <x v="10"/>
    <x v="1"/>
    <n v="405.48"/>
    <n v="146.94"/>
    <n v="66.960000000000008"/>
    <n v="92.07"/>
    <n v="99.51"/>
    <n v="0"/>
    <n v="0.91139999999999999"/>
    <n v="0.79980000000000007"/>
    <n v="0.69750000000000001"/>
    <n v="0.68820000000000003"/>
    <n v="0.84630000000000005"/>
    <n v="0.56730000000000003"/>
    <n v="0.58590000000000009"/>
    <n v="0.92070000000000007"/>
    <n v="0.68820000000000003"/>
    <n v="0.55800000000000005"/>
    <n v="0.5766"/>
    <n v="0.50220000000000009"/>
    <n v="0.44640000000000002"/>
    <n v="0.90210000000000001"/>
    <n v="0.70680000000000009"/>
    <n v="0.73470000000000002"/>
    <n v="0.78120000000000001"/>
    <n v="9.3000000000000007"/>
    <n v="0"/>
    <n v="5.58"/>
    <n v="0"/>
    <n v="5.58"/>
    <n v="28.830000000000002"/>
    <n v="0"/>
    <n v="16.740000000000002"/>
    <n v="0.93"/>
    <n v="0"/>
    <n v="0"/>
    <n v="0"/>
    <n v="5.58"/>
    <n v="6.5100000000000007"/>
    <n v="0"/>
    <n v="11.16"/>
    <n v="36.270000000000003"/>
    <n v="33.480000000000004"/>
    <n v="6.5100000000000007"/>
    <n v="0"/>
    <n v="0"/>
    <n v="18.600000000000001"/>
    <n v="7.44"/>
    <n v="14.88"/>
    <n v="9.3000000000000007"/>
    <n v="0"/>
    <n v="0"/>
    <n v="0"/>
    <n v="38.130000000000003"/>
    <n v="3.72"/>
    <n v="10.23"/>
    <n v="0.93"/>
    <n v="8.370000000000001"/>
    <n v="12.09"/>
    <n v="0"/>
    <n v="39.99"/>
    <n v="22.32"/>
    <n v="18.600000000000001"/>
    <n v="29.76"/>
    <n v="4.6500000000000004"/>
    <x v="4"/>
  </r>
  <r>
    <x v="307"/>
    <x v="10"/>
    <x v="2"/>
    <n v="483.60000000000008"/>
    <n v="105.09"/>
    <n v="77.190000000000012"/>
    <n v="142.29000000000002"/>
    <n v="159.03000000000003"/>
    <n v="0"/>
    <n v="0.85560000000000003"/>
    <n v="0.49290000000000006"/>
    <n v="0.45569999999999999"/>
    <n v="0.81840000000000002"/>
    <n v="0.41850000000000004"/>
    <n v="0.78120000000000001"/>
    <n v="0.65100000000000013"/>
    <n v="0.5766"/>
    <n v="0.44640000000000002"/>
    <n v="0.63240000000000007"/>
    <n v="0.64170000000000005"/>
    <n v="0.49290000000000006"/>
    <n v="0.86490000000000011"/>
    <n v="0.83700000000000008"/>
    <n v="0.46500000000000002"/>
    <n v="0.27900000000000003"/>
    <n v="0.77190000000000014"/>
    <n v="0"/>
    <n v="16.740000000000002"/>
    <n v="1.86"/>
    <n v="7.44"/>
    <n v="13.950000000000001"/>
    <n v="13.950000000000001"/>
    <n v="0"/>
    <n v="0.93"/>
    <n v="8.370000000000001"/>
    <n v="13.950000000000001"/>
    <n v="0"/>
    <n v="23.25"/>
    <n v="21.39"/>
    <n v="22.32"/>
    <n v="0"/>
    <n v="23.25"/>
    <n v="12.09"/>
    <n v="32.550000000000004"/>
    <n v="24.18"/>
    <n v="0"/>
    <n v="33.480000000000004"/>
    <n v="19.53"/>
    <n v="3.72"/>
    <n v="8.370000000000001"/>
    <n v="0"/>
    <n v="0.93"/>
    <n v="12.09"/>
    <n v="34.410000000000004"/>
    <n v="29.76"/>
    <n v="0"/>
    <n v="0"/>
    <n v="30.69"/>
    <n v="20.46"/>
    <n v="1.86"/>
    <n v="13.020000000000001"/>
    <n v="22.32"/>
    <n v="4.6500000000000004"/>
    <n v="7.44"/>
    <n v="4.6500000000000004"/>
    <n v="0"/>
    <x v="4"/>
  </r>
  <r>
    <x v="308"/>
    <x v="10"/>
    <x v="3"/>
    <n v="404.55000000000018"/>
    <n v="99.509999999999991"/>
    <n v="115.32000000000001"/>
    <n v="123.69000000000011"/>
    <n v="66.030000000000101"/>
    <n v="0"/>
    <n v="0.38130000000000003"/>
    <n v="0.83700000000000008"/>
    <n v="0.55800000000000005"/>
    <n v="0.78120000000000001"/>
    <n v="0.84630000000000005"/>
    <n v="0.2046"/>
    <n v="0.73470000000000002"/>
    <n v="0.58590000000000009"/>
    <n v="0.43710000000000004"/>
    <n v="0.60450000000000004"/>
    <n v="0.92070000000000007"/>
    <n v="0.8277000000000001"/>
    <n v="0.41850000000000004"/>
    <n v="0.81840000000000002"/>
    <n v="0.49290000000000006"/>
    <n v="0.5766"/>
    <n v="0.52080000000000004"/>
    <n v="7.44"/>
    <n v="0"/>
    <n v="11.16"/>
    <n v="26.040000000000003"/>
    <n v="0"/>
    <n v="28.830000000000002"/>
    <n v="6.5100000000000007"/>
    <n v="8.370000000000001"/>
    <n v="26.970000000000002"/>
    <n v="0"/>
    <n v="25.110000000000003"/>
    <n v="7.44"/>
    <n v="0"/>
    <n v="31.62"/>
    <n v="0.93"/>
    <n v="0"/>
    <n v="4.6500000000000004"/>
    <n v="6.5100000000001064"/>
    <n v="6.5100000000000007"/>
    <n v="8.370000000000001"/>
    <n v="26.970000000000002"/>
    <n v="0"/>
    <n v="0"/>
    <n v="20.46"/>
    <n v="9.3000000000001055"/>
    <n v="10.23"/>
    <n v="10.23"/>
    <n v="30.69"/>
    <n v="15.81"/>
    <n v="0"/>
    <n v="1.86"/>
    <n v="9.3000000000000007"/>
    <n v="12.09"/>
    <n v="0"/>
    <n v="16.740000000000002"/>
    <n v="9.3000000000000007"/>
    <n v="20.46"/>
    <n v="0"/>
    <n v="22.32"/>
    <n v="7.44"/>
    <x v="4"/>
  </r>
  <r>
    <x v="309"/>
    <x v="10"/>
    <x v="4"/>
    <n v="416.64000000000004"/>
    <n v="159.96"/>
    <n v="53.010000000000005"/>
    <n v="127.41000000000001"/>
    <n v="76.259999999999991"/>
    <n v="0"/>
    <n v="0.64170000000000005"/>
    <n v="0.88350000000000006"/>
    <n v="0.73470000000000002"/>
    <n v="0.76260000000000006"/>
    <n v="0.83700000000000008"/>
    <n v="0.8277000000000001"/>
    <n v="0.69750000000000001"/>
    <n v="0.59520000000000006"/>
    <n v="0.68820000000000003"/>
    <n v="0.84630000000000005"/>
    <n v="0.64170000000000005"/>
    <n v="0.67890000000000006"/>
    <n v="0.6603"/>
    <n v="0.91139999999999999"/>
    <n v="0.35340000000000005"/>
    <n v="0.54869999999999997"/>
    <n v="0.45569999999999999"/>
    <n v="0"/>
    <n v="0"/>
    <n v="7.44"/>
    <n v="0"/>
    <n v="0"/>
    <n v="0.93"/>
    <n v="22.32"/>
    <n v="5.58"/>
    <n v="8.370000000000001"/>
    <n v="8.370000000000001"/>
    <n v="8.370000000000001"/>
    <n v="26.970000000000002"/>
    <n v="10.23"/>
    <n v="0"/>
    <n v="3.72"/>
    <n v="1.86"/>
    <n v="2.79"/>
    <n v="0"/>
    <n v="8.370000000000001"/>
    <n v="22.32"/>
    <n v="19.53"/>
    <n v="13.020000000000001"/>
    <n v="11.16"/>
    <n v="0"/>
    <n v="10.23"/>
    <n v="2.79"/>
    <n v="0"/>
    <n v="30.69"/>
    <n v="30.69"/>
    <n v="9.3000000000000007"/>
    <n v="0"/>
    <n v="1.86"/>
    <n v="37.200000000000003"/>
    <n v="14.88"/>
    <n v="5.58"/>
    <n v="10.23"/>
    <n v="43.71"/>
    <n v="14.88"/>
    <n v="2.79"/>
    <n v="28.830000000000002"/>
    <x v="4"/>
  </r>
  <r>
    <x v="310"/>
    <x v="10"/>
    <x v="5"/>
    <n v="369.21000000000004"/>
    <n v="149.73000000000002"/>
    <n v="62.31"/>
    <n v="117.17999999999999"/>
    <n v="39.989999999999995"/>
    <n v="0"/>
    <n v="0.80910000000000004"/>
    <n v="0.49290000000000006"/>
    <n v="0.72540000000000004"/>
    <n v="0.71610000000000007"/>
    <n v="0.83700000000000008"/>
    <n v="0.91139999999999999"/>
    <n v="9.3000000000000013E-2"/>
    <n v="0.63240000000000007"/>
    <n v="0.71610000000000007"/>
    <n v="0.79049999999999998"/>
    <n v="0.5766"/>
    <n v="0.53010000000000013"/>
    <n v="0.27900000000000003"/>
    <n v="0.71610000000000007"/>
    <n v="0.70680000000000009"/>
    <n v="0.74400000000000011"/>
    <n v="0.51150000000000007"/>
    <n v="0"/>
    <n v="0"/>
    <n v="0"/>
    <n v="3.72"/>
    <n v="6.5100000000000007"/>
    <n v="5.58"/>
    <n v="29.76"/>
    <n v="16.740000000000002"/>
    <n v="0"/>
    <n v="0"/>
    <n v="0"/>
    <n v="2.79"/>
    <n v="0"/>
    <n v="12.09"/>
    <n v="0"/>
    <n v="8.370000000000001"/>
    <n v="0"/>
    <n v="4.6500000000000004"/>
    <n v="0"/>
    <n v="12.09"/>
    <n v="24.18"/>
    <n v="10.23"/>
    <n v="4.6500000000000004"/>
    <n v="0"/>
    <n v="5.58"/>
    <n v="23.25"/>
    <n v="22.32"/>
    <n v="0"/>
    <n v="20.46"/>
    <n v="6.5100000000000007"/>
    <n v="1.86"/>
    <n v="5.58"/>
    <n v="39.99"/>
    <n v="3.72"/>
    <n v="5.58"/>
    <n v="0.93"/>
    <n v="19.53"/>
    <n v="32.550000000000004"/>
    <n v="0"/>
    <n v="39.99"/>
    <x v="4"/>
  </r>
  <r>
    <x v="311"/>
    <x v="10"/>
    <x v="6"/>
    <n v="554.28000000000009"/>
    <n v="120.9"/>
    <n v="183.21"/>
    <n v="129.26999999999998"/>
    <n v="120.90000000000006"/>
    <n v="0"/>
    <n v="0.6603"/>
    <n v="0.92070000000000007"/>
    <n v="0.73470000000000002"/>
    <n v="0.78120000000000001"/>
    <n v="0.71610000000000007"/>
    <n v="0.68820000000000003"/>
    <n v="0.83700000000000008"/>
    <n v="0.60450000000000004"/>
    <n v="0.88350000000000006"/>
    <n v="0.58590000000000009"/>
    <n v="0.69750000000000001"/>
    <n v="0.90210000000000001"/>
    <n v="0.93"/>
    <n v="0.79980000000000007"/>
    <n v="0.91139999999999999"/>
    <n v="0.85560000000000003"/>
    <n v="0.37200000000000005"/>
    <n v="27.900000000000002"/>
    <n v="14.88"/>
    <n v="33.480000000000004"/>
    <n v="0"/>
    <n v="9.3000000000000007"/>
    <n v="1.86"/>
    <n v="17.670000000000002"/>
    <n v="40.92"/>
    <n v="33.480000000000004"/>
    <n v="3.72"/>
    <n v="2.79"/>
    <n v="26.970000000000002"/>
    <n v="9.300000000000054"/>
    <n v="0"/>
    <n v="13.020000000000001"/>
    <n v="0"/>
    <n v="14.88"/>
    <n v="4.6500000000000004"/>
    <n v="32.550000000000004"/>
    <n v="19.53"/>
    <n v="25.110000000000003"/>
    <n v="0"/>
    <n v="1.86"/>
    <n v="0"/>
    <n v="24.18"/>
    <n v="6.5100000000000007"/>
    <n v="13.950000000000001"/>
    <n v="16.740000000000002"/>
    <n v="1.86"/>
    <n v="39.06"/>
    <n v="4.6500000000000004"/>
    <n v="6.5100000000000007"/>
    <n v="25.110000000000003"/>
    <n v="5.58"/>
    <n v="32.550000000000004"/>
    <n v="0"/>
    <n v="21.39"/>
    <n v="8.370000000000001"/>
    <n v="0"/>
    <n v="16.740000000000002"/>
    <x v="4"/>
  </r>
  <r>
    <x v="312"/>
    <x v="10"/>
    <x v="7"/>
    <n v="550.55999999999995"/>
    <n v="149.73000000000002"/>
    <n v="134.84999999999997"/>
    <n v="146.01"/>
    <n v="119.97"/>
    <n v="0"/>
    <n v="0.84630000000000005"/>
    <n v="0.83700000000000008"/>
    <n v="0.65100000000000013"/>
    <n v="0.76260000000000006"/>
    <n v="0.24180000000000001"/>
    <n v="0.74400000000000011"/>
    <n v="0.71610000000000007"/>
    <n v="0.72540000000000004"/>
    <n v="0.47430000000000005"/>
    <n v="0.53939999999999999"/>
    <n v="0.81840000000000002"/>
    <n v="0.43710000000000004"/>
    <n v="0.8277000000000001"/>
    <n v="0.49290000000000006"/>
    <n v="0.65100000000000013"/>
    <n v="0.83700000000000008"/>
    <n v="0.77190000000000014"/>
    <n v="24.18"/>
    <n v="0"/>
    <n v="32.550000000000004"/>
    <n v="1.86"/>
    <n v="41.85"/>
    <n v="18.600000000000001"/>
    <n v="13.949999999999974"/>
    <n v="0"/>
    <n v="1.86"/>
    <n v="0"/>
    <n v="18.600000000000001"/>
    <n v="7.44"/>
    <n v="36.270000000000003"/>
    <n v="0"/>
    <n v="9.3000000000000007"/>
    <n v="0"/>
    <n v="30.69"/>
    <n v="23.25"/>
    <n v="13.020000000000001"/>
    <n v="0"/>
    <n v="0"/>
    <n v="16.740000000000002"/>
    <n v="16.740000000000002"/>
    <n v="23.25"/>
    <n v="6.5100000000000007"/>
    <n v="20.46"/>
    <n v="8.370000000000001"/>
    <n v="20.46"/>
    <n v="0"/>
    <n v="33.480000000000004"/>
    <n v="4.6500000000000004"/>
    <n v="4.6500000000000004"/>
    <n v="0"/>
    <n v="47.43"/>
    <n v="7.44"/>
    <n v="26.040000000000003"/>
    <n v="3.72"/>
    <n v="31.62"/>
    <n v="19.53"/>
    <n v="4.6500000000000004"/>
    <x v="4"/>
  </r>
  <r>
    <x v="313"/>
    <x v="10"/>
    <x v="8"/>
    <n v="572.88"/>
    <n v="125.55"/>
    <n v="146.94"/>
    <n v="165.54"/>
    <n v="134.85000000000002"/>
    <n v="0"/>
    <n v="0.6603"/>
    <n v="0.59520000000000006"/>
    <n v="0.68820000000000003"/>
    <n v="0.81840000000000002"/>
    <n v="0.66959999999999997"/>
    <n v="0.55800000000000005"/>
    <n v="0.23250000000000001"/>
    <n v="0.65100000000000013"/>
    <n v="0.69750000000000001"/>
    <n v="0.93"/>
    <n v="0.79980000000000007"/>
    <n v="0.54869999999999997"/>
    <n v="0.29760000000000003"/>
    <n v="0.83700000000000008"/>
    <n v="0.84630000000000005"/>
    <n v="0.69750000000000001"/>
    <n v="0.37200000000000005"/>
    <n v="20.46"/>
    <n v="3.72"/>
    <n v="23.25"/>
    <n v="26.040000000000003"/>
    <n v="15.81"/>
    <n v="0"/>
    <n v="0"/>
    <n v="37.200000000000003"/>
    <n v="0"/>
    <n v="20.46"/>
    <n v="12.09"/>
    <n v="32.550000000000004"/>
    <n v="5.58"/>
    <n v="22.32"/>
    <n v="0"/>
    <n v="27.900000000000002"/>
    <n v="2.79"/>
    <n v="41.85"/>
    <n v="0"/>
    <n v="1.86"/>
    <n v="10.23"/>
    <n v="0"/>
    <n v="0"/>
    <n v="0"/>
    <n v="37.200000000000003"/>
    <n v="0"/>
    <n v="43.71"/>
    <n v="22.32"/>
    <n v="22.32"/>
    <n v="29.76"/>
    <n v="14.88"/>
    <n v="0"/>
    <n v="0"/>
    <n v="4.6500000000000004"/>
    <n v="5.58"/>
    <n v="43.71"/>
    <n v="0"/>
    <n v="13.950000000000001"/>
    <n v="42.78"/>
    <n v="0"/>
    <x v="4"/>
  </r>
  <r>
    <x v="314"/>
    <x v="10"/>
    <x v="9"/>
    <n v="437.1"/>
    <n v="105.09000000000002"/>
    <n v="106.02"/>
    <n v="51.149999999999991"/>
    <n v="174.84000000000003"/>
    <n v="0"/>
    <n v="0.37200000000000005"/>
    <n v="0.6231000000000001"/>
    <n v="0.77190000000000014"/>
    <n v="0.63240000000000007"/>
    <n v="0.91139999999999999"/>
    <n v="0.79049999999999998"/>
    <n v="0.43710000000000004"/>
    <n v="9.3000000000000013E-2"/>
    <n v="0.83700000000000008"/>
    <n v="0.5766"/>
    <n v="0.61380000000000001"/>
    <n v="0.3906"/>
    <n v="0.49290000000000006"/>
    <n v="0.56730000000000003"/>
    <n v="0.32550000000000007"/>
    <n v="0.74400000000000011"/>
    <n v="0.68820000000000003"/>
    <n v="7.44"/>
    <n v="13.020000000000001"/>
    <n v="29.76"/>
    <n v="5.58"/>
    <n v="2.79"/>
    <n v="12.09"/>
    <n v="3.72"/>
    <n v="28.830000000000002"/>
    <n v="0"/>
    <n v="2.79"/>
    <n v="0"/>
    <n v="0"/>
    <n v="25.110000000000003"/>
    <n v="23.25"/>
    <n v="39.06"/>
    <n v="31.62"/>
    <n v="0"/>
    <n v="34.410000000000004"/>
    <n v="19.53"/>
    <n v="1.86"/>
    <n v="0"/>
    <n v="0"/>
    <n v="1.86"/>
    <n v="0"/>
    <n v="0"/>
    <n v="24.18"/>
    <n v="12.09"/>
    <n v="6.5100000000000007"/>
    <n v="6.5100000000000007"/>
    <n v="0"/>
    <n v="16.740000000000002"/>
    <n v="16.740000000000002"/>
    <n v="17.670000000000002"/>
    <n v="0"/>
    <n v="0"/>
    <n v="13.950000000000001"/>
    <n v="34.410000000000004"/>
    <n v="0"/>
    <n v="0"/>
    <n v="5.58"/>
    <x v="4"/>
  </r>
  <r>
    <x v="315"/>
    <x v="10"/>
    <x v="10"/>
    <n v="504.99000000000007"/>
    <n v="139.50000000000003"/>
    <n v="176.7"/>
    <n v="97.650000000000048"/>
    <n v="91.14"/>
    <n v="1"/>
    <n v="0.78120000000000001"/>
    <n v="0.64170000000000005"/>
    <n v="0.77190000000000014"/>
    <n v="0.79980000000000007"/>
    <n v="0.87420000000000009"/>
    <n v="0.85560000000000003"/>
    <n v="0.56730000000000003"/>
    <n v="0.44640000000000002"/>
    <n v="0.51150000000000007"/>
    <n v="0.76260000000000006"/>
    <n v="0.5766"/>
    <n v="9.3000000000000013E-2"/>
    <n v="0.83700000000000008"/>
    <n v="0.42780000000000001"/>
    <n v="0.8277000000000001"/>
    <n v="0.69750000000000001"/>
    <n v="0.68820000000000003"/>
    <n v="0"/>
    <n v="16.740000000000002"/>
    <n v="3.72"/>
    <n v="30.69"/>
    <n v="39.06"/>
    <n v="38.130000000000003"/>
    <n v="0"/>
    <n v="0"/>
    <n v="0"/>
    <n v="48.36"/>
    <n v="0"/>
    <n v="7.44"/>
    <n v="4.6500000000000004"/>
    <n v="0"/>
    <n v="0"/>
    <n v="9.3000000000000007"/>
    <n v="13.950000000000001"/>
    <n v="3.72"/>
    <n v="40.92"/>
    <n v="11.16"/>
    <n v="30.69"/>
    <n v="12.090000000000053"/>
    <n v="0"/>
    <n v="14.88"/>
    <n v="0"/>
    <n v="5.58"/>
    <n v="17.670000000000002"/>
    <n v="3.72"/>
    <n v="0"/>
    <n v="13.020000000000001"/>
    <n v="18.600000000000001"/>
    <n v="24.18"/>
    <n v="0"/>
    <n v="26.040000000000003"/>
    <n v="0.93"/>
    <n v="13.950000000000001"/>
    <n v="28.830000000000002"/>
    <n v="0"/>
    <n v="14.88"/>
    <n v="12.090000000000027"/>
    <x v="4"/>
  </r>
  <r>
    <x v="316"/>
    <x v="10"/>
    <x v="11"/>
    <n v="342.24"/>
    <n v="50.220000000000006"/>
    <n v="66.960000000000008"/>
    <n v="115.32000000000001"/>
    <n v="109.74000000000002"/>
    <n v="0"/>
    <n v="0.73470000000000002"/>
    <n v="0.83700000000000008"/>
    <n v="0.66959999999999997"/>
    <n v="0.79049999999999998"/>
    <n v="0.89280000000000004"/>
    <n v="0.89280000000000004"/>
    <n v="0.72540000000000004"/>
    <n v="0.75330000000000008"/>
    <n v="0.61380000000000001"/>
    <n v="0.88350000000000006"/>
    <n v="0.73470000000000002"/>
    <n v="9.3000000000000013E-2"/>
    <n v="0.68820000000000003"/>
    <n v="0.67890000000000006"/>
    <n v="0.66959999999999997"/>
    <n v="0.33479999999999999"/>
    <n v="0.34410000000000002"/>
    <n v="41.85"/>
    <n v="0"/>
    <n v="0"/>
    <n v="0"/>
    <n v="0"/>
    <n v="0"/>
    <n v="13.950000000000001"/>
    <n v="0"/>
    <n v="0"/>
    <n v="11.16"/>
    <n v="0"/>
    <n v="13.020000000000001"/>
    <n v="0"/>
    <n v="15.81"/>
    <n v="0"/>
    <n v="0"/>
    <n v="41.85"/>
    <n v="8.370000000000001"/>
    <n v="20.46"/>
    <n v="10.23"/>
    <n v="13.950000000000001"/>
    <n v="38.130000000000003"/>
    <n v="0"/>
    <n v="0"/>
    <n v="6.5100000000000007"/>
    <n v="16.740000000000002"/>
    <n v="9.3000000000000007"/>
    <n v="19.53"/>
    <n v="3.72"/>
    <n v="7.44"/>
    <n v="0"/>
    <n v="3.72"/>
    <n v="0"/>
    <n v="0"/>
    <n v="0"/>
    <n v="0"/>
    <n v="0"/>
    <n v="0.93"/>
    <n v="9.3000000000000007"/>
    <n v="36.270000000000003"/>
    <x v="4"/>
  </r>
  <r>
    <x v="317"/>
    <x v="10"/>
    <x v="12"/>
    <n v="579.39000000000021"/>
    <n v="74.400000000000006"/>
    <n v="181.35000000000002"/>
    <n v="164.61000000000021"/>
    <n v="159.02999999999997"/>
    <n v="0"/>
    <n v="0.70680000000000009"/>
    <n v="0.54869999999999997"/>
    <n v="0.72540000000000004"/>
    <n v="0.77190000000000014"/>
    <n v="0.70680000000000009"/>
    <n v="0.53010000000000013"/>
    <n v="0.81840000000000002"/>
    <n v="0.65100000000000013"/>
    <n v="0.65100000000000013"/>
    <n v="0.44640000000000002"/>
    <n v="0.13020000000000001"/>
    <n v="0.84630000000000005"/>
    <n v="0.91139999999999999"/>
    <n v="0.78120000000000001"/>
    <n v="0.15810000000000002"/>
    <n v="0.72540000000000004"/>
    <n v="0.85560000000000003"/>
    <n v="0"/>
    <n v="15.81"/>
    <n v="15.81"/>
    <n v="42.78"/>
    <n v="49.29"/>
    <n v="3.72"/>
    <n v="37.200000000000003"/>
    <n v="0"/>
    <n v="0"/>
    <n v="16.740000000000002"/>
    <n v="0"/>
    <n v="20.46"/>
    <n v="38.130000000000003"/>
    <n v="14.88"/>
    <n v="22.32"/>
    <n v="26.040000000000003"/>
    <n v="8.370000000000001"/>
    <n v="7.44"/>
    <n v="6.5100000000000007"/>
    <n v="14.88"/>
    <n v="17.670000000000002"/>
    <n v="18.600000000000001"/>
    <n v="0"/>
    <n v="38.130000000000003"/>
    <n v="22.32"/>
    <n v="16.740000000000002"/>
    <n v="2.79"/>
    <n v="7.4400000000002118"/>
    <n v="29.76"/>
    <n v="11.16"/>
    <n v="0"/>
    <n v="3.72"/>
    <n v="22.32"/>
    <n v="16.740000000000002"/>
    <n v="0"/>
    <n v="0"/>
    <n v="26.970000000000002"/>
    <n v="2.79"/>
    <n v="0"/>
    <n v="1.86"/>
    <x v="4"/>
  </r>
  <r>
    <x v="318"/>
    <x v="10"/>
    <x v="13"/>
    <n v="443.61"/>
    <n v="101.37"/>
    <n v="127.41"/>
    <n v="115.32000000000001"/>
    <n v="99.510000000000019"/>
    <n v="0"/>
    <n v="0.15810000000000002"/>
    <n v="0.21390000000000001"/>
    <n v="0.66959999999999997"/>
    <n v="0.79049999999999998"/>
    <n v="0.44640000000000002"/>
    <n v="0.71610000000000007"/>
    <n v="0.92070000000000007"/>
    <n v="0.68820000000000003"/>
    <n v="0.70680000000000009"/>
    <n v="0.89280000000000004"/>
    <n v="0.71610000000000007"/>
    <n v="0.43710000000000004"/>
    <n v="0.85560000000000003"/>
    <n v="0.76260000000000006"/>
    <n v="0.80910000000000004"/>
    <n v="0.32550000000000007"/>
    <n v="0.72540000000000004"/>
    <n v="0"/>
    <n v="27.900000000000002"/>
    <n v="0"/>
    <n v="8.370000000000001"/>
    <n v="29.76"/>
    <n v="5.58"/>
    <n v="47.43"/>
    <n v="3.72"/>
    <n v="0"/>
    <n v="4.6500000000000004"/>
    <n v="6.5100000000000007"/>
    <n v="33.480000000000004"/>
    <n v="1.86"/>
    <n v="0"/>
    <n v="0"/>
    <n v="16.740000000000002"/>
    <n v="0"/>
    <n v="13.020000000000001"/>
    <n v="26.040000000000003"/>
    <n v="8.370000000000001"/>
    <n v="0"/>
    <n v="20.46"/>
    <n v="11.16"/>
    <n v="0"/>
    <n v="32.550000000000004"/>
    <n v="25.110000000000003"/>
    <n v="4.6500000000000004"/>
    <n v="14.88"/>
    <n v="1.86"/>
    <n v="4.6500000000000004"/>
    <n v="20.46"/>
    <n v="0"/>
    <n v="7.44"/>
    <n v="0"/>
    <n v="8.370000000000001"/>
    <n v="0"/>
    <n v="13.950000000000001"/>
    <n v="13.020000000000001"/>
    <n v="38.130000000000003"/>
    <n v="0"/>
    <x v="4"/>
  </r>
  <r>
    <x v="319"/>
    <x v="10"/>
    <x v="14"/>
    <n v="472.44000000000005"/>
    <n v="102.30000000000001"/>
    <n v="114.39000000000001"/>
    <n v="154.38"/>
    <n v="101.37"/>
    <n v="0"/>
    <n v="0.40920000000000001"/>
    <n v="0.74400000000000011"/>
    <n v="0.66959999999999997"/>
    <n v="0.58590000000000009"/>
    <n v="0.46500000000000002"/>
    <n v="0.46500000000000002"/>
    <n v="0.6231000000000001"/>
    <n v="0.59520000000000006"/>
    <n v="0.86490000000000011"/>
    <n v="0.88350000000000006"/>
    <n v="0.75330000000000008"/>
    <n v="0.13950000000000001"/>
    <n v="0.8277000000000001"/>
    <n v="0.86490000000000011"/>
    <n v="0.83700000000000008"/>
    <n v="0.38130000000000003"/>
    <n v="0.88350000000000006"/>
    <n v="0"/>
    <n v="30.69"/>
    <n v="4.6500000000000004"/>
    <n v="0.93"/>
    <n v="0.93"/>
    <n v="0"/>
    <n v="39.06"/>
    <n v="4.6500000000000004"/>
    <n v="10.23"/>
    <n v="23.25"/>
    <n v="0"/>
    <n v="14.88"/>
    <n v="29.76"/>
    <n v="0"/>
    <n v="40.92"/>
    <n v="0"/>
    <n v="0"/>
    <n v="8.370000000000001"/>
    <n v="0"/>
    <n v="7.44"/>
    <n v="0"/>
    <n v="12.09"/>
    <n v="12.09"/>
    <n v="2.79"/>
    <n v="12.09"/>
    <n v="4.6500000000000004"/>
    <n v="37.200000000000003"/>
    <n v="27.900000000000002"/>
    <n v="23.25"/>
    <n v="22.32"/>
    <n v="0"/>
    <n v="17.670000000000002"/>
    <n v="31.62"/>
    <n v="0"/>
    <n v="23.25"/>
    <n v="6.5100000000000007"/>
    <n v="0"/>
    <n v="0"/>
    <n v="8.370000000000001"/>
    <n v="14.88"/>
    <x v="4"/>
  </r>
  <r>
    <x v="320"/>
    <x v="10"/>
    <x v="15"/>
    <n v="421.29000000000008"/>
    <n v="100.44"/>
    <n v="127.41000000000003"/>
    <n v="121.83000000000003"/>
    <n v="71.61"/>
    <n v="0"/>
    <n v="0.59520000000000006"/>
    <n v="0.1953"/>
    <n v="0.16739999999999999"/>
    <n v="0.83700000000000008"/>
    <n v="0.88350000000000006"/>
    <n v="0.67890000000000006"/>
    <n v="0.85560000000000003"/>
    <n v="0.43710000000000004"/>
    <n v="0.72540000000000004"/>
    <n v="0.63240000000000007"/>
    <n v="0.85560000000000003"/>
    <n v="0.2883"/>
    <n v="0.53939999999999999"/>
    <n v="0.84630000000000005"/>
    <n v="0.53010000000000013"/>
    <n v="0.92070000000000007"/>
    <n v="0.61380000000000001"/>
    <n v="25.110000000000003"/>
    <n v="0"/>
    <n v="12.09"/>
    <n v="2.79"/>
    <n v="10.23"/>
    <n v="36.270000000000003"/>
    <n v="26.040000000000003"/>
    <n v="0"/>
    <n v="8.370000000000001"/>
    <n v="6.5100000000000007"/>
    <n v="3.72"/>
    <n v="0.93"/>
    <n v="0.93"/>
    <n v="21.39"/>
    <n v="6.5100000000000007"/>
    <n v="0"/>
    <n v="16.740000000000002"/>
    <n v="18.600000000000001"/>
    <n v="0"/>
    <n v="6.5100000000000007"/>
    <n v="1.86"/>
    <n v="14.88"/>
    <n v="0"/>
    <n v="36.270000000000003"/>
    <n v="42.78"/>
    <n v="8.370000000000001"/>
    <n v="2.79"/>
    <n v="6.5100000000000007"/>
    <n v="0"/>
    <n v="8.370000000000001"/>
    <n v="18.600000000000001"/>
    <n v="0"/>
    <n v="0"/>
    <n v="21.39"/>
    <n v="0"/>
    <n v="3.72"/>
    <n v="10.23"/>
    <n v="29.76"/>
    <n v="16.740000000000002"/>
    <n v="0"/>
    <x v="4"/>
  </r>
  <r>
    <x v="321"/>
    <x v="10"/>
    <x v="16"/>
    <n v="368.27999999999992"/>
    <n v="84.629999999999896"/>
    <n v="169.26"/>
    <n v="65.100000000000051"/>
    <n v="49.29"/>
    <n v="0"/>
    <n v="0.31620000000000004"/>
    <n v="0.70680000000000009"/>
    <n v="0.70680000000000009"/>
    <n v="0.23250000000000001"/>
    <n v="0.89280000000000004"/>
    <n v="0.8277000000000001"/>
    <n v="0.65100000000000013"/>
    <n v="0.66959999999999997"/>
    <n v="0.18600000000000003"/>
    <n v="0.61380000000000001"/>
    <n v="0.91139999999999999"/>
    <n v="0.45569999999999999"/>
    <n v="0.51150000000000007"/>
    <n v="0.87420000000000009"/>
    <n v="0.90210000000000001"/>
    <n v="0.35340000000000005"/>
    <n v="0.36270000000000002"/>
    <n v="0"/>
    <n v="42.78"/>
    <n v="0"/>
    <n v="9.3000000000000007"/>
    <n v="17.670000000000002"/>
    <n v="34.410000000000004"/>
    <n v="26.970000000000002"/>
    <n v="29.76"/>
    <n v="8.370000000000001"/>
    <n v="0"/>
    <n v="5.58"/>
    <n v="11.16"/>
    <n v="7.44"/>
    <n v="0"/>
    <n v="5.58"/>
    <n v="0"/>
    <n v="23.25"/>
    <n v="0"/>
    <n v="0"/>
    <n v="1.86"/>
    <n v="3.72"/>
    <n v="2.79"/>
    <n v="10.23"/>
    <n v="0"/>
    <n v="0"/>
    <n v="10.23"/>
    <n v="17.670000000000002"/>
    <n v="1.86"/>
    <n v="8.370000000000001"/>
    <n v="10.230000000000054"/>
    <n v="0.93"/>
    <n v="0"/>
    <n v="13.020000000000001"/>
    <n v="13.020000000000001"/>
    <n v="0"/>
    <n v="14.88"/>
    <n v="0.93"/>
    <n v="13.950000000000001"/>
    <n v="13.949999999999894"/>
    <n v="13.950000000000001"/>
    <x v="4"/>
  </r>
  <r>
    <x v="322"/>
    <x v="10"/>
    <x v="17"/>
    <n v="480.80999999999995"/>
    <n v="131.13"/>
    <n v="106.02000000000002"/>
    <n v="128.33999999999992"/>
    <n v="115.32"/>
    <n v="0"/>
    <n v="0.21390000000000001"/>
    <n v="0.33479999999999999"/>
    <n v="0.53939999999999999"/>
    <n v="0.54869999999999997"/>
    <n v="0.83700000000000008"/>
    <n v="0.69750000000000001"/>
    <n v="0.65100000000000013"/>
    <n v="0.51150000000000007"/>
    <n v="0.55800000000000005"/>
    <n v="0.26040000000000002"/>
    <n v="0.70680000000000009"/>
    <n v="0.55800000000000005"/>
    <n v="0.33479999999999999"/>
    <n v="0.77190000000000014"/>
    <n v="0.68820000000000003"/>
    <n v="0.84630000000000005"/>
    <n v="0.25110000000000005"/>
    <n v="5.58"/>
    <n v="3.72"/>
    <n v="4.6500000000000004"/>
    <n v="0"/>
    <n v="43.71"/>
    <n v="7.44"/>
    <n v="0"/>
    <n v="10.23"/>
    <n v="0.93"/>
    <n v="29.76"/>
    <n v="29.76"/>
    <n v="0"/>
    <n v="0"/>
    <n v="37.200000000000003"/>
    <n v="30.69"/>
    <n v="13.950000000000001"/>
    <n v="11.16"/>
    <n v="0"/>
    <n v="0"/>
    <n v="22.32"/>
    <n v="30.69"/>
    <n v="1.86"/>
    <n v="2.7899999999998943"/>
    <n v="15.81"/>
    <n v="11.16"/>
    <n v="0"/>
    <n v="30.69"/>
    <n v="2.79"/>
    <n v="32.550000000000004"/>
    <n v="0"/>
    <n v="24.18"/>
    <n v="20.46"/>
    <n v="15.81"/>
    <n v="11.16"/>
    <n v="25.110000000000003"/>
    <n v="12.09"/>
    <n v="18.600000000000001"/>
    <n v="0.93"/>
    <n v="2.79"/>
    <n v="0"/>
    <x v="4"/>
  </r>
  <r>
    <x v="323"/>
    <x v="10"/>
    <x v="18"/>
    <n v="528.24"/>
    <n v="78.12"/>
    <n v="169.26000000000002"/>
    <n v="106.02000000000001"/>
    <n v="174.84"/>
    <n v="0"/>
    <n v="0.38130000000000003"/>
    <n v="0.5766"/>
    <n v="0.16739999999999999"/>
    <n v="0.49290000000000006"/>
    <n v="0.72540000000000004"/>
    <n v="0.79980000000000007"/>
    <n v="0.70680000000000009"/>
    <n v="0.56730000000000003"/>
    <n v="0.53010000000000013"/>
    <n v="0.92070000000000007"/>
    <n v="0.58590000000000009"/>
    <n v="0.81840000000000002"/>
    <n v="0.79049999999999998"/>
    <n v="0.6603"/>
    <n v="0.88350000000000006"/>
    <n v="0.53010000000000013"/>
    <n v="0.90210000000000001"/>
    <n v="12.09"/>
    <n v="1.86"/>
    <n v="39.99"/>
    <n v="4.6500000000000004"/>
    <n v="0"/>
    <n v="0"/>
    <n v="22.32"/>
    <n v="39.99"/>
    <n v="15.81"/>
    <n v="32.550000000000004"/>
    <n v="9.3000000000000007"/>
    <n v="31.62"/>
    <n v="10.229999999999988"/>
    <n v="4.6500000000000004"/>
    <n v="2.79"/>
    <n v="24.18"/>
    <n v="34.410000000000004"/>
    <n v="25.110000000000003"/>
    <n v="38.130000000000003"/>
    <n v="3.72"/>
    <n v="18.600000000000001"/>
    <n v="6.5100000000000007"/>
    <n v="7.44"/>
    <n v="29.76"/>
    <n v="0"/>
    <n v="1.86"/>
    <n v="0.93"/>
    <n v="13.020000000000001"/>
    <n v="0"/>
    <n v="27.900000000000002"/>
    <n v="19.53"/>
    <n v="34.410000000000004"/>
    <n v="2.79"/>
    <n v="6.5100000000000007"/>
    <n v="0.93"/>
    <n v="0"/>
    <n v="3.72"/>
    <n v="7.44"/>
    <n v="0"/>
    <n v="2.79"/>
    <x v="4"/>
  </r>
  <r>
    <x v="324"/>
    <x v="10"/>
    <x v="19"/>
    <n v="451.98"/>
    <n v="76.260000000000005"/>
    <n v="108.81"/>
    <n v="91.140000000000015"/>
    <n v="175.77"/>
    <n v="0"/>
    <n v="0.25110000000000005"/>
    <n v="0.74400000000000011"/>
    <n v="0.48360000000000003"/>
    <n v="0.8277000000000001"/>
    <n v="0.79980000000000007"/>
    <n v="0.87420000000000009"/>
    <n v="0.53010000000000013"/>
    <n v="0.64170000000000005"/>
    <n v="0.58590000000000009"/>
    <n v="0.77190000000000014"/>
    <n v="0.56730000000000003"/>
    <n v="0.43710000000000004"/>
    <n v="0.81840000000000002"/>
    <n v="0.2883"/>
    <n v="0.37200000000000005"/>
    <n v="0.93"/>
    <n v="0.90210000000000001"/>
    <n v="27.900000000000002"/>
    <n v="0"/>
    <n v="0"/>
    <n v="29.76"/>
    <n v="20.46"/>
    <n v="0"/>
    <n v="0"/>
    <n v="0"/>
    <n v="22.32"/>
    <n v="8.370000000000001"/>
    <n v="3.72"/>
    <n v="0.93"/>
    <n v="29.76"/>
    <n v="6.5100000000000007"/>
    <n v="26.040000000000003"/>
    <n v="5.58"/>
    <n v="28.830000000000002"/>
    <n v="39.06"/>
    <n v="25.110000000000003"/>
    <n v="13.950000000000001"/>
    <n v="11.16"/>
    <n v="5.58"/>
    <n v="0.93"/>
    <n v="6.5100000000000007"/>
    <n v="0.93"/>
    <n v="10.23"/>
    <n v="17.670000000000002"/>
    <n v="3.72"/>
    <n v="27.900000000000002"/>
    <n v="6.5100000000000007"/>
    <n v="2.79"/>
    <n v="0"/>
    <n v="0"/>
    <n v="0.93"/>
    <n v="13.020000000000001"/>
    <n v="0.93"/>
    <n v="0"/>
    <n v="36.270000000000003"/>
    <n v="0.93"/>
    <n v="21.39"/>
    <x v="4"/>
  </r>
  <r>
    <x v="325"/>
    <x v="10"/>
    <x v="20"/>
    <n v="666.81000000000017"/>
    <n v="181.35000000000002"/>
    <n v="198.09"/>
    <n v="140.43"/>
    <n v="146.94000000000003"/>
    <n v="0"/>
    <n v="0.27900000000000003"/>
    <n v="0.13950000000000001"/>
    <n v="0.69750000000000001"/>
    <n v="0.75330000000000008"/>
    <n v="0.73470000000000002"/>
    <n v="0.78120000000000001"/>
    <n v="0.8277000000000001"/>
    <n v="0.55800000000000005"/>
    <n v="0.59520000000000006"/>
    <n v="0.68820000000000003"/>
    <n v="0.66959999999999997"/>
    <n v="0.3906"/>
    <n v="0.80910000000000004"/>
    <n v="0.86490000000000011"/>
    <n v="0.92070000000000007"/>
    <n v="0.2883"/>
    <n v="0.27900000000000003"/>
    <n v="37.200000000000003"/>
    <n v="17.670000000000002"/>
    <n v="5.58"/>
    <n v="22.32"/>
    <n v="13.950000000000001"/>
    <n v="0"/>
    <n v="32.550000000000004"/>
    <n v="30.69"/>
    <n v="38.130000000000003"/>
    <n v="0"/>
    <n v="53.010000000000005"/>
    <n v="28.830000000000002"/>
    <n v="30.69"/>
    <n v="0"/>
    <n v="16.740000000000002"/>
    <n v="4.6500000000000004"/>
    <n v="0.93"/>
    <n v="26.970000000000002"/>
    <n v="18.600000000000001"/>
    <n v="19.53"/>
    <n v="16.740000000000002"/>
    <n v="9.3000000000000007"/>
    <n v="13.950000000000001"/>
    <n v="0"/>
    <n v="23.25"/>
    <n v="14.88"/>
    <n v="0"/>
    <n v="13.020000000000001"/>
    <n v="12.09"/>
    <n v="37.200000000000003"/>
    <n v="17.670000000000002"/>
    <n v="26.040000000000003"/>
    <n v="0"/>
    <n v="43.71"/>
    <n v="9.3000000000000007"/>
    <n v="4.6500000000000004"/>
    <n v="17.670000000000002"/>
    <n v="31.62"/>
    <n v="14.88"/>
    <n v="15.81"/>
    <x v="4"/>
  </r>
  <r>
    <x v="326"/>
    <x v="10"/>
    <x v="21"/>
    <n v="358.05000000000013"/>
    <n v="98.58"/>
    <n v="96.720000000000056"/>
    <n v="51.150000000000055"/>
    <n v="111.60000000000001"/>
    <n v="0"/>
    <n v="0.50220000000000009"/>
    <n v="0.83700000000000008"/>
    <n v="0.66959999999999997"/>
    <n v="0.71610000000000007"/>
    <n v="0.73470000000000002"/>
    <n v="0.76260000000000006"/>
    <n v="0.74400000000000011"/>
    <n v="0.53010000000000013"/>
    <n v="0.50220000000000009"/>
    <n v="0.5766"/>
    <n v="0.5766"/>
    <n v="0.3906"/>
    <n v="0.80910000000000004"/>
    <n v="0.66959999999999997"/>
    <n v="0.2883"/>
    <n v="0.8277000000000001"/>
    <n v="0.35340000000000005"/>
    <n v="0.93"/>
    <n v="10.23"/>
    <n v="0"/>
    <n v="7.44"/>
    <n v="12.09"/>
    <n v="50.220000000000006"/>
    <n v="0"/>
    <n v="9.3000000000000007"/>
    <n v="0"/>
    <n v="6.5100000000000531"/>
    <n v="10.23"/>
    <n v="9.3000000000000007"/>
    <n v="8.370000000000001"/>
    <n v="1.86"/>
    <n v="19.53"/>
    <n v="0.93"/>
    <n v="1.86"/>
    <n v="41.85"/>
    <n v="0"/>
    <n v="27.900000000000002"/>
    <n v="3.72"/>
    <n v="0.93"/>
    <n v="0"/>
    <n v="12.09"/>
    <n v="1.86"/>
    <n v="0"/>
    <n v="1.86"/>
    <n v="10.230000000000054"/>
    <n v="20.46"/>
    <n v="0"/>
    <n v="0"/>
    <n v="3.72"/>
    <n v="1.86"/>
    <n v="30.69"/>
    <n v="3.72"/>
    <n v="10.23"/>
    <n v="7.44"/>
    <n v="2.79"/>
    <n v="1.86"/>
    <n v="36.270000000000003"/>
    <x v="4"/>
  </r>
  <r>
    <x v="327"/>
    <x v="10"/>
    <x v="22"/>
    <n v="390.60000000000014"/>
    <n v="132.99"/>
    <n v="105.09000000000003"/>
    <n v="132.06000000000012"/>
    <n v="20.46"/>
    <n v="1"/>
    <n v="0.79049999999999998"/>
    <n v="0.85560000000000003"/>
    <n v="0.35340000000000005"/>
    <n v="0.5766"/>
    <n v="0.44640000000000002"/>
    <n v="0.53939999999999999"/>
    <n v="0.6231000000000001"/>
    <n v="0.68820000000000003"/>
    <n v="0.69750000000000001"/>
    <n v="0.6231000000000001"/>
    <n v="0.73470000000000002"/>
    <n v="0.51150000000000007"/>
    <n v="0.38130000000000003"/>
    <n v="0.65100000000000013"/>
    <n v="0.87420000000000009"/>
    <n v="0.55800000000000005"/>
    <n v="0.79980000000000007"/>
    <n v="2.79"/>
    <n v="8.370000000000001"/>
    <n v="5.58"/>
    <n v="0"/>
    <n v="28.830000000000002"/>
    <n v="22.32"/>
    <n v="0"/>
    <n v="20.46"/>
    <n v="4.6500000000000004"/>
    <n v="12.09"/>
    <n v="2.79"/>
    <n v="0"/>
    <n v="0"/>
    <n v="0"/>
    <n v="17.670000000000002"/>
    <n v="0"/>
    <n v="1.86"/>
    <n v="0"/>
    <n v="0.93"/>
    <n v="0"/>
    <n v="0"/>
    <n v="0"/>
    <n v="5.58"/>
    <n v="1.86"/>
    <n v="19.53"/>
    <n v="18.600000000000001"/>
    <n v="23.25"/>
    <n v="22.32"/>
    <n v="30.69"/>
    <n v="10.230000000000107"/>
    <n v="0"/>
    <n v="10.23"/>
    <n v="37.200000000000003"/>
    <n v="0"/>
    <n v="6.5100000000000007"/>
    <n v="18.600000000000001"/>
    <n v="11.16"/>
    <n v="24.18"/>
    <n v="15.81"/>
    <n v="9.3000000000000007"/>
    <x v="4"/>
  </r>
  <r>
    <x v="328"/>
    <x v="10"/>
    <x v="23"/>
    <n v="414.78000000000014"/>
    <n v="90.210000000000008"/>
    <n v="172.98000000000002"/>
    <n v="106.95000000000002"/>
    <n v="44.640000000000022"/>
    <n v="1"/>
    <n v="0.74400000000000011"/>
    <n v="0.15810000000000002"/>
    <n v="0.72540000000000004"/>
    <n v="0.76260000000000006"/>
    <n v="0.66959999999999997"/>
    <n v="0.53010000000000013"/>
    <n v="0.58590000000000009"/>
    <n v="0.73470000000000002"/>
    <n v="0.90210000000000001"/>
    <n v="0.64170000000000005"/>
    <n v="0.26040000000000002"/>
    <n v="0.45569999999999999"/>
    <n v="0.86490000000000011"/>
    <n v="0.68820000000000003"/>
    <n v="9.3000000000000013E-2"/>
    <n v="0.88350000000000006"/>
    <n v="0.68820000000000003"/>
    <n v="27.900000000000002"/>
    <n v="0"/>
    <n v="5.58"/>
    <n v="14.88"/>
    <n v="0"/>
    <n v="12.09"/>
    <n v="35.340000000000003"/>
    <n v="45.57"/>
    <n v="5.58"/>
    <n v="26.040000000000003"/>
    <n v="9.3000000000001055"/>
    <n v="0"/>
    <n v="14.88"/>
    <n v="0"/>
    <n v="2.79"/>
    <n v="3.72"/>
    <n v="5.58"/>
    <n v="9.3000000000000007"/>
    <n v="8.3700000000000276"/>
    <n v="0"/>
    <n v="9.3000000000000007"/>
    <n v="0"/>
    <n v="5.58"/>
    <n v="31.62"/>
    <n v="4.6500000000000004"/>
    <n v="2.79"/>
    <n v="13.950000000000001"/>
    <n v="12.09"/>
    <n v="0.93"/>
    <n v="26.040000000000003"/>
    <n v="0"/>
    <n v="8.370000000000001"/>
    <n v="0"/>
    <n v="17.670000000000002"/>
    <n v="0"/>
    <n v="0"/>
    <n v="6.5100000000000007"/>
    <n v="2.79"/>
    <n v="29.76"/>
    <n v="25.110000000000003"/>
    <x v="4"/>
  </r>
  <r>
    <x v="329"/>
    <x v="10"/>
    <x v="24"/>
    <n v="500.34000000000009"/>
    <n v="99.510000000000019"/>
    <n v="178.56"/>
    <n v="56.73"/>
    <n v="165.54000000000002"/>
    <n v="0"/>
    <n v="0.53939999999999999"/>
    <n v="0.75330000000000008"/>
    <n v="0.83700000000000008"/>
    <n v="0.76260000000000006"/>
    <n v="0.83700000000000008"/>
    <n v="0.88350000000000006"/>
    <n v="0.70680000000000009"/>
    <n v="0.68820000000000003"/>
    <n v="0.59520000000000006"/>
    <n v="0.55800000000000005"/>
    <n v="0.69750000000000001"/>
    <n v="0.70680000000000009"/>
    <n v="0.91139999999999999"/>
    <n v="0.92070000000000007"/>
    <n v="0.93"/>
    <n v="0.85560000000000003"/>
    <n v="0.80910000000000004"/>
    <n v="19.53"/>
    <n v="13.950000000000001"/>
    <n v="25.110000000000003"/>
    <n v="22.32"/>
    <n v="5.58"/>
    <n v="31.62"/>
    <n v="0"/>
    <n v="0"/>
    <n v="29.76"/>
    <n v="30.69"/>
    <n v="0"/>
    <n v="15.81"/>
    <n v="16.740000000000002"/>
    <n v="25.110000000000003"/>
    <n v="21.39"/>
    <n v="14.88"/>
    <n v="20.46"/>
    <n v="0"/>
    <n v="15.81"/>
    <n v="35.340000000000003"/>
    <n v="7.44"/>
    <n v="2.79"/>
    <n v="15.81"/>
    <n v="3.72"/>
    <n v="9.3000000000000007"/>
    <n v="4.6500000000000004"/>
    <n v="1.86"/>
    <n v="6.5100000000000007"/>
    <n v="0"/>
    <n v="4.6500000000000004"/>
    <n v="22.32"/>
    <n v="16.740000000000002"/>
    <n v="13.020000000000001"/>
    <n v="9.3000000000000007"/>
    <n v="10.23"/>
    <n v="0"/>
    <n v="8.370000000000001"/>
    <n v="11.16"/>
    <n v="6.5100000000000007"/>
    <n v="1.86"/>
    <x v="4"/>
  </r>
  <r>
    <x v="330"/>
    <x v="10"/>
    <x v="25"/>
    <n v="476.16000000000008"/>
    <n v="141.35999999999999"/>
    <n v="145.08000000000004"/>
    <n v="75.33"/>
    <n v="114.39000000000001"/>
    <n v="0"/>
    <n v="0.44640000000000002"/>
    <n v="0.58590000000000009"/>
    <n v="0.72540000000000004"/>
    <n v="0.74400000000000011"/>
    <n v="0.87420000000000009"/>
    <n v="0.89280000000000004"/>
    <n v="0.49290000000000006"/>
    <n v="0.80910000000000004"/>
    <n v="0.67890000000000006"/>
    <n v="0.43710000000000004"/>
    <n v="0.65100000000000013"/>
    <n v="0.37200000000000005"/>
    <n v="0.3906"/>
    <n v="0.86490000000000011"/>
    <n v="0.91139999999999999"/>
    <n v="0.92070000000000007"/>
    <n v="0.83700000000000008"/>
    <n v="8.370000000000001"/>
    <n v="0"/>
    <n v="38.130000000000003"/>
    <n v="8.370000000000001"/>
    <n v="8.370000000000001"/>
    <n v="15.81"/>
    <n v="32.550000000000004"/>
    <n v="25.110000000000003"/>
    <n v="5.58"/>
    <n v="2.79"/>
    <n v="30.69"/>
    <n v="19.53"/>
    <n v="0"/>
    <n v="38.130000000000003"/>
    <n v="0"/>
    <n v="10.23"/>
    <n v="0.93"/>
    <n v="37.200000000000003"/>
    <n v="0"/>
    <n v="8.370000000000001"/>
    <n v="0"/>
    <n v="0"/>
    <n v="0"/>
    <n v="0"/>
    <n v="2.79"/>
    <n v="22.32"/>
    <n v="35.340000000000003"/>
    <n v="1.86"/>
    <n v="1.86"/>
    <n v="11.16"/>
    <n v="0"/>
    <n v="5.58"/>
    <n v="19.53"/>
    <n v="7.44"/>
    <n v="48.36"/>
    <n v="14.88"/>
    <n v="13.020000000000001"/>
    <n v="16.740000000000002"/>
    <n v="5.58"/>
    <n v="10.23"/>
    <x v="4"/>
  </r>
  <r>
    <x v="331"/>
    <x v="10"/>
    <x v="26"/>
    <n v="420.36"/>
    <n v="235.29"/>
    <n v="85.56"/>
    <n v="56.730000000000004"/>
    <n v="42.78"/>
    <n v="0"/>
    <n v="0.46500000000000002"/>
    <n v="0.61380000000000001"/>
    <n v="0.70680000000000009"/>
    <n v="0.64170000000000005"/>
    <n v="0.79049999999999998"/>
    <n v="0.76260000000000006"/>
    <n v="0.64170000000000005"/>
    <n v="0.63240000000000007"/>
    <n v="0.76260000000000006"/>
    <n v="0.63240000000000007"/>
    <n v="0.91139999999999999"/>
    <n v="0.37200000000000005"/>
    <n v="0.91139999999999999"/>
    <n v="0.79980000000000007"/>
    <n v="0.91139999999999999"/>
    <n v="0.34410000000000002"/>
    <n v="0.75330000000000008"/>
    <n v="4.6500000000000004"/>
    <n v="8.370000000000001"/>
    <n v="12.09"/>
    <n v="0"/>
    <n v="40.92"/>
    <n v="0"/>
    <n v="6.5100000000000007"/>
    <n v="0"/>
    <n v="13.020000000000001"/>
    <n v="0"/>
    <n v="16.740000000000002"/>
    <n v="2.79"/>
    <n v="0.93"/>
    <n v="1.86"/>
    <n v="0"/>
    <n v="22.32"/>
    <n v="13.950000000000001"/>
    <n v="0.93"/>
    <n v="0"/>
    <n v="0"/>
    <n v="11.16"/>
    <n v="0"/>
    <n v="0.93"/>
    <n v="12.09"/>
    <n v="0"/>
    <n v="11.16"/>
    <n v="4.6500000000000004"/>
    <n v="0"/>
    <n v="16.740000000000002"/>
    <n v="0"/>
    <n v="31.62"/>
    <n v="2.79"/>
    <n v="32.550000000000004"/>
    <n v="8.370000000000001"/>
    <n v="15.81"/>
    <n v="39.06"/>
    <n v="6.5100000000000007"/>
    <n v="40.92"/>
    <n v="57.660000000000004"/>
    <n v="0"/>
    <x v="4"/>
  </r>
  <r>
    <x v="332"/>
    <x v="10"/>
    <x v="27"/>
    <n v="653.79000000000019"/>
    <n v="135.78000000000003"/>
    <n v="154.38"/>
    <n v="233.43000000000012"/>
    <n v="130.20000000000002"/>
    <n v="0"/>
    <n v="0.23250000000000001"/>
    <n v="0.84630000000000005"/>
    <n v="0.66959999999999997"/>
    <n v="0.6231000000000001"/>
    <n v="0.88350000000000006"/>
    <n v="0.55800000000000005"/>
    <n v="0.56730000000000003"/>
    <n v="0.64170000000000005"/>
    <n v="0.79049999999999998"/>
    <n v="0.66959999999999997"/>
    <n v="0.55800000000000005"/>
    <n v="0.89280000000000004"/>
    <n v="0.74400000000000011"/>
    <n v="0.79980000000000007"/>
    <n v="0.75330000000000008"/>
    <n v="0.47430000000000005"/>
    <n v="0.77190000000000014"/>
    <n v="8.370000000000001"/>
    <n v="24.18"/>
    <n v="11.16"/>
    <n v="22.32"/>
    <n v="0"/>
    <n v="33.480000000000004"/>
    <n v="10.23"/>
    <n v="8.370000000000001"/>
    <n v="10.23"/>
    <n v="26.040000000000003"/>
    <n v="6.5100000000000007"/>
    <n v="0"/>
    <n v="0"/>
    <n v="39.06"/>
    <n v="16.740000000000002"/>
    <n v="0"/>
    <n v="35.340000000000003"/>
    <n v="4.6500000000000004"/>
    <n v="29.76"/>
    <n v="4.6500000000000004"/>
    <n v="30.69"/>
    <n v="0"/>
    <n v="10.23"/>
    <n v="51.150000000000006"/>
    <n v="32.550000000000004"/>
    <n v="31.62"/>
    <n v="27.900000000000002"/>
    <n v="8.370000000000001"/>
    <n v="24.180000000000106"/>
    <n v="16.740000000000002"/>
    <n v="23.25"/>
    <n v="26.040000000000003"/>
    <n v="10.23"/>
    <n v="5.58"/>
    <n v="0"/>
    <n v="0.93"/>
    <n v="27.900000000000002"/>
    <n v="9.3000000000000007"/>
    <n v="2.79"/>
    <n v="29.76"/>
    <x v="4"/>
  </r>
  <r>
    <x v="333"/>
    <x v="10"/>
    <x v="28"/>
    <n v="429.66"/>
    <n v="120.9"/>
    <n v="100.44"/>
    <n v="139.5"/>
    <n v="68.820000000000007"/>
    <n v="0"/>
    <n v="0.91139999999999999"/>
    <n v="0.75330000000000008"/>
    <n v="0.74400000000000011"/>
    <n v="0.87420000000000009"/>
    <n v="0.90210000000000001"/>
    <n v="0.53939999999999999"/>
    <n v="0.5766"/>
    <n v="0.6603"/>
    <n v="0.55800000000000005"/>
    <n v="0.71610000000000007"/>
    <n v="0.73470000000000002"/>
    <n v="0.66959999999999997"/>
    <n v="0.90210000000000001"/>
    <n v="0.8277000000000001"/>
    <n v="0.93"/>
    <n v="0.92070000000000007"/>
    <n v="0.39990000000000003"/>
    <n v="13.020000000000001"/>
    <n v="26.970000000000002"/>
    <n v="2.79"/>
    <n v="0"/>
    <n v="0"/>
    <n v="20.46"/>
    <n v="12.09"/>
    <n v="0"/>
    <n v="16.740000000000002"/>
    <n v="8.370000000000001"/>
    <n v="7.44"/>
    <n v="33.480000000000004"/>
    <n v="0"/>
    <n v="0"/>
    <n v="21.39"/>
    <n v="4.6500000000000004"/>
    <n v="0"/>
    <n v="5.58"/>
    <n v="0"/>
    <n v="3.72"/>
    <n v="0"/>
    <n v="18.600000000000001"/>
    <n v="12.09"/>
    <n v="36.270000000000003"/>
    <n v="13.020000000000001"/>
    <n v="26.970000000000002"/>
    <n v="2.79"/>
    <n v="0"/>
    <n v="9.3000000000000007"/>
    <n v="20.46"/>
    <n v="37.200000000000003"/>
    <n v="0"/>
    <n v="20.46"/>
    <n v="0"/>
    <n v="0"/>
    <n v="26.040000000000003"/>
    <n v="0"/>
    <n v="25.110000000000003"/>
    <n v="12.09"/>
    <n v="0"/>
    <x v="4"/>
  </r>
  <r>
    <x v="334"/>
    <x v="10"/>
    <x v="29"/>
    <n v="476.16000000000008"/>
    <n v="125.55000000000001"/>
    <n v="87.42"/>
    <n v="126.47999999999999"/>
    <n v="136.71"/>
    <n v="0"/>
    <n v="0.23250000000000001"/>
    <n v="0.61380000000000001"/>
    <n v="0.68820000000000003"/>
    <n v="0.37200000000000005"/>
    <n v="0.14880000000000002"/>
    <n v="0.58590000000000009"/>
    <n v="0.68820000000000003"/>
    <n v="0.68820000000000003"/>
    <n v="0.90210000000000001"/>
    <n v="0.63240000000000007"/>
    <n v="0.58590000000000009"/>
    <n v="0.74400000000000011"/>
    <n v="0.79980000000000007"/>
    <n v="0.83700000000000008"/>
    <n v="0.34410000000000002"/>
    <n v="0.88350000000000006"/>
    <n v="0.83700000000000008"/>
    <n v="14.88"/>
    <n v="35.340000000000003"/>
    <n v="0"/>
    <n v="8.370000000000001"/>
    <n v="11.16"/>
    <n v="7.44"/>
    <n v="3.72"/>
    <n v="0"/>
    <n v="0"/>
    <n v="6.5100000000000007"/>
    <n v="1.86"/>
    <n v="0"/>
    <n v="15.81"/>
    <n v="39.06"/>
    <n v="5.58"/>
    <n v="13.950000000000001"/>
    <n v="26.040000000000003"/>
    <n v="17.670000000000002"/>
    <n v="0"/>
    <n v="18.600000000000001"/>
    <n v="33.480000000000004"/>
    <n v="16.740000000000002"/>
    <n v="7.44"/>
    <n v="2.79"/>
    <n v="0"/>
    <n v="0"/>
    <n v="1.86"/>
    <n v="3.72"/>
    <n v="38.130000000000003"/>
    <n v="22.32"/>
    <n v="0"/>
    <n v="17.670000000000002"/>
    <n v="19.53"/>
    <n v="8.370000000000001"/>
    <n v="5.58"/>
    <n v="6.5100000000000007"/>
    <n v="0"/>
    <n v="31.62"/>
    <n v="2.79"/>
    <n v="33.480000000000004"/>
    <x v="4"/>
  </r>
  <r>
    <x v="31"/>
    <x v="11"/>
    <x v="4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11"/>
    <x v="4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11"/>
    <x v="4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11"/>
    <x v="4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1"/>
    <x v="11"/>
    <x v="4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r>
  <r>
    <x v="335"/>
    <x v="11"/>
    <x v="0"/>
    <n v="395.25"/>
    <n v="101.37"/>
    <n v="79.98"/>
    <n v="86.49"/>
    <n v="127.41"/>
    <n v="0"/>
    <n v="0.46500000000000002"/>
    <n v="0.61380000000000001"/>
    <n v="0.52080000000000004"/>
    <n v="0.53010000000000013"/>
    <n v="0.88350000000000006"/>
    <n v="0.6603"/>
    <n v="0.50220000000000009"/>
    <n v="0.92070000000000007"/>
    <n v="0.51150000000000007"/>
    <n v="0.61380000000000001"/>
    <n v="0.91139999999999999"/>
    <n v="0.47430000000000005"/>
    <n v="0.27900000000000003"/>
    <n v="0.59520000000000006"/>
    <n v="0.79980000000000007"/>
    <n v="0.86490000000000011"/>
    <n v="0.53010000000000013"/>
    <n v="13.020000000000001"/>
    <n v="0"/>
    <n v="23.25"/>
    <n v="0"/>
    <n v="2.79"/>
    <n v="4.6500000000000004"/>
    <n v="26.970000000000002"/>
    <n v="0"/>
    <n v="0"/>
    <n v="9.3000000000000007"/>
    <n v="10.23"/>
    <n v="6.5100000000000007"/>
    <n v="12.09"/>
    <n v="13.020000000000001"/>
    <n v="0.93"/>
    <n v="5.58"/>
    <n v="32.550000000000004"/>
    <n v="18.600000000000001"/>
    <n v="38.130000000000003"/>
    <n v="0"/>
    <n v="0"/>
    <n v="8.370000000000001"/>
    <n v="0"/>
    <n v="15.81"/>
    <n v="0"/>
    <n v="5.58"/>
    <n v="0"/>
    <n v="38.130000000000003"/>
    <n v="14.88"/>
    <n v="3.72"/>
    <n v="0"/>
    <n v="11.16"/>
    <n v="0"/>
    <n v="10.23"/>
    <n v="1.86"/>
    <n v="2.79"/>
    <n v="21.39"/>
    <n v="13.020000000000001"/>
    <n v="9.3000000000000007"/>
    <n v="31.62"/>
    <x v="4"/>
  </r>
  <r>
    <x v="336"/>
    <x v="11"/>
    <x v="1"/>
    <n v="498.48"/>
    <n v="107.88000000000001"/>
    <n v="63.239999999999995"/>
    <n v="145.08000000000001"/>
    <n v="182.27999999999997"/>
    <n v="0"/>
    <n v="0.71610000000000007"/>
    <n v="0.80910000000000004"/>
    <n v="0.66959999999999997"/>
    <n v="0.80910000000000004"/>
    <n v="0.84630000000000005"/>
    <n v="0.90210000000000001"/>
    <n v="0.69750000000000001"/>
    <n v="0.59520000000000006"/>
    <n v="0.8277000000000001"/>
    <n v="0.63240000000000007"/>
    <n v="0.74400000000000011"/>
    <n v="0.42780000000000001"/>
    <n v="0.85560000000000003"/>
    <n v="0.88350000000000006"/>
    <n v="0.81840000000000002"/>
    <n v="0.31620000000000004"/>
    <n v="0.6603"/>
    <n v="0"/>
    <n v="20.46"/>
    <n v="20.46"/>
    <n v="1.86"/>
    <n v="6.5100000000000007"/>
    <n v="1.86"/>
    <n v="0"/>
    <n v="0"/>
    <n v="8.370000000000001"/>
    <n v="3.72"/>
    <n v="14.88"/>
    <n v="22.32"/>
    <n v="14.88"/>
    <n v="0"/>
    <n v="17.670000000000002"/>
    <n v="25.110000000000003"/>
    <n v="32.550000000000004"/>
    <n v="22.32"/>
    <n v="40.92"/>
    <n v="6.5100000000000007"/>
    <n v="0"/>
    <n v="16.740000000000002"/>
    <n v="39.06"/>
    <n v="32.550000000000004"/>
    <n v="0"/>
    <n v="10.23"/>
    <n v="0"/>
    <n v="9.3000000000000007"/>
    <n v="15.81"/>
    <n v="21.39"/>
    <n v="9.3000000000000007"/>
    <n v="12.09"/>
    <n v="39.99"/>
    <n v="3.72"/>
    <n v="7.44"/>
    <n v="0.93"/>
    <n v="11.16"/>
    <n v="8.370000000000001"/>
    <n v="0"/>
    <n v="14.88"/>
    <x v="4"/>
  </r>
  <r>
    <x v="337"/>
    <x v="11"/>
    <x v="2"/>
    <n v="393.39000000000004"/>
    <n v="131.13000000000002"/>
    <n v="101.37"/>
    <n v="89.280000000000015"/>
    <n v="71.610000000000014"/>
    <n v="0"/>
    <n v="0.31620000000000004"/>
    <n v="0.50220000000000009"/>
    <n v="0.77190000000000014"/>
    <n v="0.6603"/>
    <n v="0.88350000000000006"/>
    <n v="0.87420000000000009"/>
    <n v="0.90210000000000001"/>
    <n v="0.22320000000000001"/>
    <n v="0.90210000000000001"/>
    <n v="0.58590000000000009"/>
    <n v="0.93"/>
    <n v="0.79049999999999998"/>
    <n v="0.6603"/>
    <n v="0.87420000000000009"/>
    <n v="0.87420000000000009"/>
    <n v="0.23250000000000001"/>
    <n v="0.3906"/>
    <n v="5.58"/>
    <n v="12.09"/>
    <n v="0"/>
    <n v="12.09"/>
    <n v="13.950000000000001"/>
    <n v="35.340000000000003"/>
    <n v="13.020000000000001"/>
    <n v="0"/>
    <n v="7.44"/>
    <n v="1.86"/>
    <n v="0"/>
    <n v="16.740000000000002"/>
    <n v="21.39"/>
    <n v="6.5100000000000007"/>
    <n v="22.32"/>
    <n v="0.93"/>
    <n v="0"/>
    <n v="0"/>
    <n v="3.72"/>
    <n v="0"/>
    <n v="14.88"/>
    <n v="5.58"/>
    <n v="0"/>
    <n v="0"/>
    <n v="7.44"/>
    <n v="19.53"/>
    <n v="0"/>
    <n v="0"/>
    <n v="14.88"/>
    <n v="26.970000000000002"/>
    <n v="3.72"/>
    <n v="11.16"/>
    <n v="13.020000000000001"/>
    <n v="4.6500000000000004"/>
    <n v="33.480000000000004"/>
    <n v="2.79"/>
    <n v="1.86"/>
    <n v="32.550000000000004"/>
    <n v="27.900000000000002"/>
    <n v="0"/>
    <x v="4"/>
  </r>
  <r>
    <x v="338"/>
    <x v="11"/>
    <x v="3"/>
    <n v="485.46"/>
    <n v="133.91999999999999"/>
    <n v="138.57"/>
    <n v="112.53"/>
    <n v="100.44000000000001"/>
    <n v="0"/>
    <n v="0.18600000000000003"/>
    <n v="0.64170000000000005"/>
    <n v="0.72540000000000004"/>
    <n v="0.77190000000000014"/>
    <n v="0.65100000000000013"/>
    <n v="0.3906"/>
    <n v="0.85560000000000003"/>
    <n v="0.89280000000000004"/>
    <n v="0.79049999999999998"/>
    <n v="0.8277000000000001"/>
    <n v="0.74400000000000011"/>
    <n v="0.31620000000000004"/>
    <n v="0.80910000000000004"/>
    <n v="0.71610000000000007"/>
    <n v="0.91139999999999999"/>
    <n v="0.5766"/>
    <n v="0.86490000000000011"/>
    <n v="0"/>
    <n v="20.46"/>
    <n v="3.72"/>
    <n v="0"/>
    <n v="5.58"/>
    <n v="0"/>
    <n v="0"/>
    <n v="43.71"/>
    <n v="39.06"/>
    <n v="26.040000000000003"/>
    <n v="4.6500000000000004"/>
    <n v="0"/>
    <n v="13.020000000000001"/>
    <n v="20.46"/>
    <n v="9.3000000000000007"/>
    <n v="1.86"/>
    <n v="34.410000000000004"/>
    <n v="5.58"/>
    <n v="1.86"/>
    <n v="13.950000000000001"/>
    <n v="11.16"/>
    <n v="14.88"/>
    <n v="12.09"/>
    <n v="9.3000000000000007"/>
    <n v="3.72"/>
    <n v="0"/>
    <n v="0.93"/>
    <n v="0"/>
    <n v="21.39"/>
    <n v="39.06"/>
    <n v="9.3000000000000007"/>
    <n v="3.72"/>
    <n v="13.020000000000001"/>
    <n v="24.18"/>
    <n v="30.69"/>
    <n v="40.92"/>
    <n v="5.58"/>
    <n v="0"/>
    <n v="6.5100000000000007"/>
    <n v="0"/>
    <x v="4"/>
  </r>
  <r>
    <x v="339"/>
    <x v="11"/>
    <x v="4"/>
    <n v="437.10000000000014"/>
    <n v="100.44000000000001"/>
    <n v="71.610000000000014"/>
    <n v="135.78000000000011"/>
    <n v="129.27000000000001"/>
    <n v="0"/>
    <n v="0.79980000000000007"/>
    <n v="0.71610000000000007"/>
    <n v="0.6603"/>
    <n v="0.79980000000000007"/>
    <n v="0.53010000000000013"/>
    <n v="0.86490000000000011"/>
    <n v="0.24180000000000001"/>
    <n v="0.3906"/>
    <n v="0.73470000000000002"/>
    <n v="0.81840000000000002"/>
    <n v="0.93"/>
    <n v="0.18600000000000003"/>
    <n v="0.33479999999999999"/>
    <n v="0.35340000000000005"/>
    <n v="0.23250000000000001"/>
    <n v="0.54869999999999997"/>
    <n v="0.68820000000000003"/>
    <n v="0"/>
    <n v="0"/>
    <n v="0"/>
    <n v="0"/>
    <n v="0"/>
    <n v="36.270000000000003"/>
    <n v="0"/>
    <n v="0"/>
    <n v="32.550000000000004"/>
    <n v="2.79"/>
    <n v="22.32"/>
    <n v="9.3000000000000007"/>
    <n v="38.130000000000003"/>
    <n v="19.53"/>
    <n v="0"/>
    <n v="0"/>
    <n v="17.670000000000002"/>
    <n v="4.6500000000000004"/>
    <n v="19.53"/>
    <n v="20.46"/>
    <n v="0.93"/>
    <n v="27.900000000000109"/>
    <n v="0"/>
    <n v="32.550000000000004"/>
    <n v="0"/>
    <n v="0"/>
    <n v="38.130000000000003"/>
    <n v="2.79"/>
    <n v="1.86"/>
    <n v="31.62"/>
    <n v="26.040000000000003"/>
    <n v="0"/>
    <n v="8.370000000000001"/>
    <n v="4.6500000000000004"/>
    <n v="11.16"/>
    <n v="0"/>
    <n v="33.480000000000004"/>
    <n v="10.23"/>
    <n v="6.5100000000000007"/>
    <n v="0"/>
    <x v="4"/>
  </r>
  <r>
    <x v="340"/>
    <x v="11"/>
    <x v="5"/>
    <n v="445.47000000000014"/>
    <n v="80.910000000000025"/>
    <n v="123.69000000000011"/>
    <n v="99.51"/>
    <n v="141.36000000000001"/>
    <n v="0"/>
    <n v="0.74400000000000011"/>
    <n v="0.61380000000000001"/>
    <n v="0.83700000000000008"/>
    <n v="0.74400000000000011"/>
    <n v="0.86490000000000011"/>
    <n v="0.77190000000000014"/>
    <n v="0.12090000000000001"/>
    <n v="0.1116"/>
    <n v="0.6603"/>
    <n v="0.90210000000000001"/>
    <n v="0.53010000000000013"/>
    <n v="0.33479999999999999"/>
    <n v="0.83700000000000008"/>
    <n v="0.2883"/>
    <n v="0.91139999999999999"/>
    <n v="0.29760000000000003"/>
    <n v="0.53010000000000013"/>
    <n v="23.25"/>
    <n v="14.88"/>
    <n v="29.76"/>
    <n v="1.86"/>
    <n v="0.93000000000010574"/>
    <n v="23.25"/>
    <n v="0"/>
    <n v="0"/>
    <n v="28.830000000000002"/>
    <n v="0.93"/>
    <n v="27.900000000000002"/>
    <n v="7.44"/>
    <n v="0"/>
    <n v="12.09"/>
    <n v="15.81"/>
    <n v="9.3000000000000007"/>
    <n v="27.900000000000002"/>
    <n v="6.5100000000000007"/>
    <n v="40.92"/>
    <n v="21.39"/>
    <n v="0"/>
    <n v="13.950000000000001"/>
    <n v="0"/>
    <n v="32.550000000000004"/>
    <n v="32.550000000000004"/>
    <n v="0"/>
    <n v="0"/>
    <n v="0"/>
    <n v="7.44"/>
    <n v="13.020000000000001"/>
    <n v="4.6500000000000004"/>
    <n v="17.670000000000002"/>
    <n v="0"/>
    <n v="26.970000000000002"/>
    <n v="3.72"/>
    <n v="0"/>
    <n v="1.86"/>
    <n v="8.370000000000001"/>
    <n v="0.93"/>
    <n v="16.740000000000002"/>
    <x v="4"/>
  </r>
  <r>
    <x v="341"/>
    <x v="11"/>
    <x v="6"/>
    <n v="500.34000000000003"/>
    <n v="146.01"/>
    <n v="213.90000000000003"/>
    <n v="93"/>
    <n v="47.430000000000007"/>
    <n v="0"/>
    <n v="0.26040000000000002"/>
    <n v="0.54869999999999997"/>
    <n v="0.71610000000000007"/>
    <n v="0.89280000000000004"/>
    <n v="0.48360000000000003"/>
    <n v="0.67890000000000006"/>
    <n v="9.3000000000000013E-2"/>
    <n v="0.81840000000000002"/>
    <n v="0.68820000000000003"/>
    <n v="0.67890000000000006"/>
    <n v="0.87420000000000009"/>
    <n v="0.44640000000000002"/>
    <n v="0.80910000000000004"/>
    <n v="0.37200000000000005"/>
    <n v="0.6603"/>
    <n v="0.45569999999999999"/>
    <n v="0.6231000000000001"/>
    <n v="10.23"/>
    <n v="33.480000000000004"/>
    <n v="0"/>
    <n v="16.740000000000002"/>
    <n v="29.76"/>
    <n v="27.900000000000002"/>
    <n v="11.16"/>
    <n v="24.18"/>
    <n v="32.550000000000004"/>
    <n v="27.900000000000002"/>
    <n v="22.32"/>
    <n v="2.79"/>
    <n v="0"/>
    <n v="0"/>
    <n v="0"/>
    <n v="6.5100000000000007"/>
    <n v="24.18"/>
    <n v="0"/>
    <n v="0"/>
    <n v="13.950000000000001"/>
    <n v="18.600000000000001"/>
    <n v="0.93"/>
    <n v="26.970000000000002"/>
    <n v="12.09"/>
    <n v="0"/>
    <n v="25.110000000000003"/>
    <n v="0"/>
    <n v="5.58"/>
    <n v="3.72"/>
    <n v="0"/>
    <n v="6.5100000000000007"/>
    <n v="18.600000000000001"/>
    <n v="16.740000000000002"/>
    <n v="40.92"/>
    <n v="5.58"/>
    <n v="0"/>
    <n v="3.72"/>
    <n v="0"/>
    <n v="20.46"/>
    <n v="33.480000000000004"/>
    <x v="4"/>
  </r>
  <r>
    <x v="342"/>
    <x v="11"/>
    <x v="7"/>
    <n v="447.33000000000004"/>
    <n v="64.17"/>
    <n v="101.37"/>
    <n v="109.74000000000001"/>
    <n v="172.04999999999998"/>
    <n v="0"/>
    <n v="0.83700000000000008"/>
    <n v="0.53939999999999999"/>
    <n v="0.73470000000000002"/>
    <n v="0.35340000000000005"/>
    <n v="0.89280000000000004"/>
    <n v="0.6603"/>
    <n v="0.79049999999999998"/>
    <n v="0.6603"/>
    <n v="0.60450000000000004"/>
    <n v="0.44640000000000002"/>
    <n v="0.73470000000000002"/>
    <n v="0.84630000000000005"/>
    <n v="0.26040000000000002"/>
    <n v="0.81840000000000002"/>
    <n v="0.85560000000000003"/>
    <n v="0.85560000000000003"/>
    <n v="0.8277000000000001"/>
    <n v="22.32"/>
    <n v="7.44"/>
    <n v="0"/>
    <n v="14.88"/>
    <n v="3.72"/>
    <n v="19.53"/>
    <n v="0"/>
    <n v="33.480000000000004"/>
    <n v="0"/>
    <n v="0"/>
    <n v="29.76"/>
    <n v="40.92"/>
    <n v="20.46"/>
    <n v="0.93"/>
    <n v="25.110000000000003"/>
    <n v="20.46"/>
    <n v="41.85"/>
    <n v="12.09"/>
    <n v="7.44"/>
    <n v="2.79"/>
    <n v="21.39"/>
    <n v="9.3000000000000007"/>
    <n v="0.93"/>
    <n v="0"/>
    <n v="0.93"/>
    <n v="8.370000000000001"/>
    <n v="16.740000000000002"/>
    <n v="0"/>
    <n v="41.85"/>
    <n v="10.23"/>
    <n v="0"/>
    <n v="0"/>
    <n v="0"/>
    <n v="20.46"/>
    <n v="13.020000000000001"/>
    <n v="15.81"/>
    <n v="0"/>
    <n v="0"/>
    <n v="14.88"/>
    <n v="0"/>
    <x v="4"/>
  </r>
  <r>
    <x v="343"/>
    <x v="11"/>
    <x v="8"/>
    <n v="478.95000000000016"/>
    <n v="89.28"/>
    <n v="158.10000000000002"/>
    <n v="112.53"/>
    <n v="119.04000000000011"/>
    <n v="0"/>
    <n v="0.44640000000000002"/>
    <n v="0.59520000000000006"/>
    <n v="0.76260000000000006"/>
    <n v="0.44640000000000002"/>
    <n v="0.6603"/>
    <n v="0.60450000000000004"/>
    <n v="0.90210000000000001"/>
    <n v="0.88350000000000006"/>
    <n v="0.88350000000000006"/>
    <n v="0.49290000000000006"/>
    <n v="0.41850000000000004"/>
    <n v="0.51150000000000007"/>
    <n v="0.79980000000000007"/>
    <n v="0.83700000000000008"/>
    <n v="0.89280000000000004"/>
    <n v="0.90210000000000001"/>
    <n v="0.24180000000000001"/>
    <n v="5.58"/>
    <n v="39.99"/>
    <n v="5.58"/>
    <n v="26.970000000000002"/>
    <n v="6.5100000000000007"/>
    <n v="11.16"/>
    <n v="6.5100000000000007"/>
    <n v="32.550000000000004"/>
    <n v="23.25"/>
    <n v="0"/>
    <n v="1.86"/>
    <n v="33.480000000000004"/>
    <n v="0"/>
    <n v="18.600000000000001"/>
    <n v="26.040000000000003"/>
    <n v="4.6500000000000004"/>
    <n v="0"/>
    <n v="17.670000000000108"/>
    <n v="18.600000000000001"/>
    <n v="0"/>
    <n v="0"/>
    <n v="0"/>
    <n v="15.81"/>
    <n v="10.23"/>
    <n v="13.020000000000001"/>
    <n v="0"/>
    <n v="1.86"/>
    <n v="37.200000000000003"/>
    <n v="0"/>
    <n v="34.410000000000004"/>
    <n v="0"/>
    <n v="34.410000000000004"/>
    <n v="0"/>
    <n v="13.020000000000001"/>
    <n v="0"/>
    <n v="0.93"/>
    <n v="0"/>
    <n v="0"/>
    <n v="12.09"/>
    <n v="28.830000000000002"/>
    <x v="4"/>
  </r>
  <r>
    <x v="344"/>
    <x v="11"/>
    <x v="9"/>
    <n v="452.91"/>
    <n v="137.64000000000001"/>
    <n v="104.16"/>
    <n v="107.88"/>
    <n v="103.23000000000002"/>
    <n v="0"/>
    <n v="0.52080000000000004"/>
    <n v="0.22320000000000001"/>
    <n v="0.77190000000000014"/>
    <n v="0.76260000000000006"/>
    <n v="0.44640000000000002"/>
    <n v="0.61380000000000001"/>
    <n v="0.92070000000000007"/>
    <n v="0.60450000000000004"/>
    <n v="0.54869999999999997"/>
    <n v="0.69750000000000001"/>
    <n v="0.60450000000000004"/>
    <n v="0.86490000000000011"/>
    <n v="0.58590000000000009"/>
    <n v="0.84630000000000005"/>
    <n v="0.92070000000000007"/>
    <n v="0.8277000000000001"/>
    <n v="0.53939999999999999"/>
    <n v="6.5100000000000007"/>
    <n v="0"/>
    <n v="0"/>
    <n v="38.130000000000003"/>
    <n v="0"/>
    <n v="6.5100000000000007"/>
    <n v="6.5100000000000007"/>
    <n v="25.110000000000003"/>
    <n v="0"/>
    <n v="21.39"/>
    <n v="0"/>
    <n v="52.080000000000005"/>
    <n v="0"/>
    <n v="0"/>
    <n v="32.550000000000004"/>
    <n v="4.6500000000000004"/>
    <n v="0"/>
    <n v="0"/>
    <n v="0"/>
    <n v="13.950000000000001"/>
    <n v="0"/>
    <n v="28.830000000000002"/>
    <n v="8.370000000000001"/>
    <n v="7.44"/>
    <n v="11.16"/>
    <n v="0"/>
    <n v="11.16"/>
    <n v="25.110000000000003"/>
    <n v="4.6500000000000004"/>
    <n v="11.16"/>
    <n v="6.5100000000000007"/>
    <n v="0"/>
    <n v="21.39"/>
    <n v="31.62"/>
    <n v="0"/>
    <n v="5.58"/>
    <n v="34.410000000000004"/>
    <n v="0"/>
    <n v="0"/>
    <n v="38.130000000000003"/>
    <x v="4"/>
  </r>
  <r>
    <x v="345"/>
    <x v="11"/>
    <x v="10"/>
    <n v="452.91000000000008"/>
    <n v="72.54000000000002"/>
    <n v="152.52000000000012"/>
    <n v="132.06"/>
    <n v="95.789999999999992"/>
    <n v="0"/>
    <n v="0.46500000000000002"/>
    <n v="0.92070000000000007"/>
    <n v="0.68820000000000003"/>
    <n v="0.78120000000000001"/>
    <n v="0.80910000000000004"/>
    <n v="0.61380000000000001"/>
    <n v="0.53010000000000013"/>
    <n v="0.31620000000000004"/>
    <n v="0.56730000000000003"/>
    <n v="0.64170000000000005"/>
    <n v="0.85560000000000003"/>
    <n v="0.89280000000000004"/>
    <n v="0.90210000000000001"/>
    <n v="0.84630000000000005"/>
    <n v="0.92070000000000007"/>
    <n v="0.83700000000000008"/>
    <n v="0.92070000000000007"/>
    <n v="5.58"/>
    <n v="26.970000000000105"/>
    <n v="10.23"/>
    <n v="18.600000000000001"/>
    <n v="30.69"/>
    <n v="8.370000000000001"/>
    <n v="16.740000000000002"/>
    <n v="14.88"/>
    <n v="20.46"/>
    <n v="0"/>
    <n v="21.39"/>
    <n v="0"/>
    <n v="31.62"/>
    <n v="27.900000000000002"/>
    <n v="13.950000000000001"/>
    <n v="3.72"/>
    <n v="9.3000000000000007"/>
    <n v="0"/>
    <n v="9.3000000000000007"/>
    <n v="0"/>
    <n v="14.88"/>
    <n v="0"/>
    <n v="40.92"/>
    <n v="0"/>
    <n v="20.46"/>
    <n v="0"/>
    <n v="19.53"/>
    <n v="0"/>
    <n v="13.950000000000001"/>
    <n v="22.32"/>
    <n v="27.900000000000002"/>
    <n v="0"/>
    <n v="26.040000000000003"/>
    <n v="5.58"/>
    <n v="5.58"/>
    <n v="1.86"/>
    <n v="2.79"/>
    <n v="0"/>
    <n v="0"/>
    <n v="2.79"/>
    <x v="4"/>
  </r>
  <r>
    <x v="346"/>
    <x v="11"/>
    <x v="11"/>
    <n v="413.85"/>
    <n v="84.63000000000001"/>
    <n v="45.569999999999993"/>
    <n v="202.74"/>
    <n v="80.91"/>
    <n v="0"/>
    <n v="0.16739999999999999"/>
    <n v="0.64170000000000005"/>
    <n v="0.92070000000000007"/>
    <n v="0.92070000000000007"/>
    <n v="0.92070000000000007"/>
    <n v="0.64170000000000005"/>
    <n v="0.65100000000000013"/>
    <n v="0.6231000000000001"/>
    <n v="0.93"/>
    <n v="0.1023"/>
    <n v="0.46500000000000002"/>
    <n v="0.48360000000000003"/>
    <n v="0.84630000000000005"/>
    <n v="0.68820000000000003"/>
    <n v="0.83700000000000008"/>
    <n v="0.84630000000000005"/>
    <n v="0.40920000000000001"/>
    <n v="0"/>
    <n v="13.950000000000001"/>
    <n v="7.44"/>
    <n v="3.72"/>
    <n v="2.79"/>
    <n v="12.09"/>
    <n v="0"/>
    <n v="5.58"/>
    <n v="0"/>
    <n v="0"/>
    <n v="16.740000000000002"/>
    <n v="0"/>
    <n v="10.23"/>
    <n v="0"/>
    <n v="6.5100000000000007"/>
    <n v="6.5100000000000007"/>
    <n v="28.830000000000002"/>
    <n v="5.58"/>
    <n v="13.950000000000001"/>
    <n v="9.3000000000000007"/>
    <n v="36.270000000000003"/>
    <n v="3.72"/>
    <n v="51.150000000000006"/>
    <n v="5.58"/>
    <n v="5.58"/>
    <n v="11.16"/>
    <n v="17.670000000000002"/>
    <n v="29.76"/>
    <n v="39.99"/>
    <n v="1.86"/>
    <n v="0"/>
    <n v="7.44"/>
    <n v="13.020000000000001"/>
    <n v="6.5100000000000007"/>
    <n v="4.6500000000000004"/>
    <n v="17.670000000000002"/>
    <n v="17.670000000000002"/>
    <n v="17.670000000000002"/>
    <n v="0"/>
    <n v="0"/>
    <x v="4"/>
  </r>
  <r>
    <x v="347"/>
    <x v="11"/>
    <x v="12"/>
    <n v="556.1400000000001"/>
    <n v="101.37000000000002"/>
    <n v="155.31000000000003"/>
    <n v="193.44"/>
    <n v="106.02"/>
    <n v="0"/>
    <n v="0.13950000000000001"/>
    <n v="0.54869999999999997"/>
    <n v="0.83700000000000008"/>
    <n v="0.76260000000000006"/>
    <n v="0.70680000000000009"/>
    <n v="0.68820000000000003"/>
    <n v="0.58590000000000009"/>
    <n v="0.1116"/>
    <n v="0.85560000000000003"/>
    <n v="0.68820000000000003"/>
    <n v="0.67890000000000006"/>
    <n v="0.50220000000000009"/>
    <n v="0.8277000000000001"/>
    <n v="0.39990000000000003"/>
    <n v="0.93"/>
    <n v="0.93"/>
    <n v="0.25110000000000005"/>
    <n v="20.46"/>
    <n v="7.44"/>
    <n v="25.110000000000003"/>
    <n v="13.020000000000001"/>
    <n v="37.200000000000003"/>
    <n v="0"/>
    <n v="0.93"/>
    <n v="46.5"/>
    <n v="0"/>
    <n v="4.6500000000000004"/>
    <n v="12.09"/>
    <n v="11.16"/>
    <n v="0.93"/>
    <n v="0"/>
    <n v="0"/>
    <n v="0"/>
    <n v="49.29"/>
    <n v="7.44"/>
    <n v="27.900000000000002"/>
    <n v="9.3000000000000007"/>
    <n v="9.3000000000000007"/>
    <n v="13.950000000000001"/>
    <n v="37.200000000000003"/>
    <n v="0"/>
    <n v="23.25"/>
    <n v="18.600000000000001"/>
    <n v="10.23"/>
    <n v="31.62"/>
    <n v="10.23"/>
    <n v="39.06"/>
    <n v="7.44"/>
    <n v="25.110000000000003"/>
    <n v="8.370000000000001"/>
    <n v="32.550000000000004"/>
    <n v="7.44"/>
    <n v="4.6500000000000004"/>
    <n v="13.950000000000001"/>
    <n v="0.93"/>
    <n v="0"/>
    <n v="0.93"/>
    <x v="4"/>
  </r>
  <r>
    <x v="348"/>
    <x v="11"/>
    <x v="13"/>
    <n v="624.03"/>
    <n v="125.55"/>
    <n v="147.86999999999995"/>
    <n v="211.11"/>
    <n v="139.5"/>
    <n v="0"/>
    <n v="0.83700000000000008"/>
    <n v="0.88350000000000006"/>
    <n v="0.71610000000000007"/>
    <n v="0.81840000000000002"/>
    <n v="0.76260000000000006"/>
    <n v="0.8277000000000001"/>
    <n v="0.60450000000000004"/>
    <n v="0.5766"/>
    <n v="0.74400000000000011"/>
    <n v="0.88350000000000006"/>
    <n v="0.92070000000000007"/>
    <n v="0.49290000000000006"/>
    <n v="0.77190000000000014"/>
    <n v="0.83700000000000008"/>
    <n v="0.79049999999999998"/>
    <n v="0.93"/>
    <n v="0.85560000000000003"/>
    <n v="16.740000000000002"/>
    <n v="7.44"/>
    <n v="0.93"/>
    <n v="17.670000000000002"/>
    <n v="30.69"/>
    <n v="0"/>
    <n v="13.020000000000001"/>
    <n v="14.88"/>
    <n v="13.019999999999948"/>
    <n v="33.480000000000004"/>
    <n v="0"/>
    <n v="4.6500000000000004"/>
    <n v="0"/>
    <n v="9.3000000000000007"/>
    <n v="0"/>
    <n v="12.09"/>
    <n v="44.64"/>
    <n v="13.020000000000001"/>
    <n v="30.69"/>
    <n v="25.110000000000003"/>
    <n v="39.99"/>
    <n v="25.110000000000003"/>
    <n v="28.830000000000002"/>
    <n v="1.86"/>
    <n v="2.79"/>
    <n v="28.830000000000002"/>
    <n v="7.44"/>
    <n v="13.020000000000001"/>
    <n v="48.36"/>
    <n v="14.88"/>
    <n v="0"/>
    <n v="4.6500000000000004"/>
    <n v="8.370000000000001"/>
    <n v="7.44"/>
    <n v="29.76"/>
    <n v="29.76"/>
    <n v="0"/>
    <n v="14.88"/>
    <n v="13.020000000000001"/>
    <n v="17.670000000000002"/>
    <x v="4"/>
  </r>
  <r>
    <x v="349"/>
    <x v="11"/>
    <x v="14"/>
    <n v="391.53"/>
    <n v="89.28"/>
    <n v="155.31"/>
    <n v="79.98"/>
    <n v="66.960000000000008"/>
    <n v="0"/>
    <n v="0.35340000000000005"/>
    <n v="0.6231000000000001"/>
    <n v="0.77190000000000014"/>
    <n v="0.70680000000000009"/>
    <n v="0.58590000000000009"/>
    <n v="0.5766"/>
    <n v="0.37200000000000005"/>
    <n v="0.37200000000000005"/>
    <n v="0.65100000000000013"/>
    <n v="0.49290000000000006"/>
    <n v="0.53939999999999999"/>
    <n v="0.45569999999999999"/>
    <n v="0.79049999999999998"/>
    <n v="0.37200000000000005"/>
    <n v="0.89280000000000004"/>
    <n v="0.93"/>
    <n v="0.70680000000000009"/>
    <n v="0"/>
    <n v="16.740000000000002"/>
    <n v="3.72"/>
    <n v="27.900000000000002"/>
    <n v="5.58"/>
    <n v="12.09"/>
    <n v="42.78"/>
    <n v="7.44"/>
    <n v="34.410000000000004"/>
    <n v="4.6500000000000004"/>
    <n v="14.88"/>
    <n v="18.600000000000001"/>
    <n v="0"/>
    <n v="6.5100000000000007"/>
    <n v="0"/>
    <n v="5.58"/>
    <n v="18.600000000000001"/>
    <n v="6.5100000000000007"/>
    <n v="0"/>
    <n v="11.16"/>
    <n v="18.600000000000001"/>
    <n v="0"/>
    <n v="0"/>
    <n v="6.5100000000000007"/>
    <n v="13.020000000000001"/>
    <n v="2.79"/>
    <n v="26.040000000000003"/>
    <n v="0"/>
    <n v="13.020000000000001"/>
    <n v="0"/>
    <n v="19.53"/>
    <n v="28.830000000000002"/>
    <n v="0"/>
    <n v="1.86"/>
    <n v="8.370000000000001"/>
    <n v="0"/>
    <n v="0"/>
    <n v="3.72"/>
    <n v="10.23"/>
    <n v="16.740000000000002"/>
    <x v="4"/>
  </r>
  <r>
    <x v="350"/>
    <x v="11"/>
    <x v="15"/>
    <n v="500.34000000000003"/>
    <n v="81.84"/>
    <n v="219.48"/>
    <n v="140.43"/>
    <n v="58.59"/>
    <n v="0"/>
    <n v="0.39990000000000003"/>
    <n v="0.84630000000000005"/>
    <n v="0.61380000000000001"/>
    <n v="0.71610000000000007"/>
    <n v="0.87420000000000009"/>
    <n v="0.53939999999999999"/>
    <n v="0.55800000000000005"/>
    <n v="0.68820000000000003"/>
    <n v="0.87420000000000009"/>
    <n v="0.53010000000000013"/>
    <n v="0.75330000000000008"/>
    <n v="0.90210000000000001"/>
    <n v="0.47430000000000005"/>
    <n v="0.34410000000000002"/>
    <n v="0.52080000000000004"/>
    <n v="0.67890000000000006"/>
    <n v="0.38130000000000003"/>
    <n v="0"/>
    <n v="23.25"/>
    <n v="39.99"/>
    <n v="13.020000000000001"/>
    <n v="36.270000000000003"/>
    <n v="39.99"/>
    <n v="26.040000000000003"/>
    <n v="34.410000000000004"/>
    <n v="0"/>
    <n v="6.5100000000000007"/>
    <n v="3.72"/>
    <n v="6.5100000000000007"/>
    <n v="6.5100000000000007"/>
    <n v="2.79"/>
    <n v="10.23"/>
    <n v="0"/>
    <n v="2.79"/>
    <n v="0"/>
    <n v="29.76"/>
    <n v="0"/>
    <n v="7.44"/>
    <n v="0"/>
    <n v="21.39"/>
    <n v="30.69"/>
    <n v="0.93"/>
    <n v="0"/>
    <n v="12.09"/>
    <n v="11.16"/>
    <n v="28.830000000000002"/>
    <n v="27.900000000000002"/>
    <n v="7.44"/>
    <n v="17.670000000000002"/>
    <n v="0"/>
    <n v="5.58"/>
    <n v="0"/>
    <n v="34.410000000000004"/>
    <n v="9.3000000000000007"/>
    <n v="0"/>
    <n v="0"/>
    <n v="7.44"/>
    <x v="4"/>
  </r>
  <r>
    <x v="351"/>
    <x v="11"/>
    <x v="16"/>
    <n v="529.17000000000007"/>
    <n v="140.43"/>
    <n v="126.48"/>
    <n v="121.83000000000001"/>
    <n v="140.43"/>
    <n v="0"/>
    <n v="0.81840000000000002"/>
    <n v="0.88350000000000006"/>
    <n v="0.92070000000000007"/>
    <n v="0.77190000000000014"/>
    <n v="0.86490000000000011"/>
    <n v="0.85560000000000003"/>
    <n v="0.55800000000000005"/>
    <n v="0.90210000000000001"/>
    <n v="0.84630000000000005"/>
    <n v="0.67890000000000006"/>
    <n v="0.93"/>
    <n v="0.86490000000000011"/>
    <n v="0.73470000000000002"/>
    <n v="0.60450000000000004"/>
    <n v="0.5766"/>
    <n v="0.93"/>
    <n v="0.72540000000000004"/>
    <n v="0"/>
    <n v="12.09"/>
    <n v="0"/>
    <n v="35.340000000000003"/>
    <n v="0"/>
    <n v="0"/>
    <n v="4.6500000000000004"/>
    <n v="0"/>
    <n v="44.64"/>
    <n v="29.76"/>
    <n v="8.370000000000001"/>
    <n v="6.5100000000000007"/>
    <n v="10.23"/>
    <n v="35.340000000000003"/>
    <n v="11.16"/>
    <n v="25.110000000000003"/>
    <n v="23.25"/>
    <n v="0"/>
    <n v="12.09"/>
    <n v="16.740000000000002"/>
    <n v="33.480000000000004"/>
    <n v="11.16"/>
    <n v="0"/>
    <n v="21.39"/>
    <n v="0"/>
    <n v="39.99"/>
    <n v="0"/>
    <n v="10.23"/>
    <n v="0"/>
    <n v="5.58"/>
    <n v="29.76"/>
    <n v="7.44"/>
    <n v="7.44"/>
    <n v="0"/>
    <n v="6.5100000000000007"/>
    <n v="39.06"/>
    <n v="13.950000000000001"/>
    <n v="5.58"/>
    <n v="30.69"/>
    <n v="0"/>
    <x v="4"/>
  </r>
  <r>
    <x v="352"/>
    <x v="11"/>
    <x v="17"/>
    <n v="480.81000000000006"/>
    <n v="136.71"/>
    <n v="147.87"/>
    <n v="108.81"/>
    <n v="87.42"/>
    <n v="0"/>
    <n v="0.79980000000000007"/>
    <n v="0.80910000000000004"/>
    <n v="0.86490000000000011"/>
    <n v="0.77190000000000014"/>
    <n v="0.81840000000000002"/>
    <n v="0.55800000000000005"/>
    <n v="0.6231000000000001"/>
    <n v="0.74400000000000011"/>
    <n v="0.69750000000000001"/>
    <n v="0.66959999999999997"/>
    <n v="0.64170000000000005"/>
    <n v="0.39990000000000003"/>
    <n v="0.80910000000000004"/>
    <n v="0.41850000000000004"/>
    <n v="0.44640000000000002"/>
    <n v="0.68820000000000003"/>
    <n v="0.47430000000000005"/>
    <n v="20.46"/>
    <n v="1.86"/>
    <n v="13.020000000000001"/>
    <n v="2.79"/>
    <n v="52.080000000000005"/>
    <n v="22.32"/>
    <n v="10.23"/>
    <n v="0.93"/>
    <n v="17.670000000000002"/>
    <n v="6.5100000000000007"/>
    <n v="4.6500000000000004"/>
    <n v="23.25"/>
    <n v="0"/>
    <n v="6.5100000000000007"/>
    <n v="9.3000000000000007"/>
    <n v="19.53"/>
    <n v="0"/>
    <n v="0"/>
    <n v="3.72"/>
    <n v="25.110000000000003"/>
    <n v="0"/>
    <n v="0"/>
    <n v="24.18"/>
    <n v="0.93"/>
    <n v="25.110000000000003"/>
    <n v="0"/>
    <n v="34.410000000000004"/>
    <n v="5.58"/>
    <n v="18.600000000000001"/>
    <n v="0"/>
    <n v="20.46"/>
    <n v="15.81"/>
    <n v="26.040000000000003"/>
    <n v="25.110000000000003"/>
    <n v="0"/>
    <n v="17.670000000000002"/>
    <n v="0"/>
    <n v="7.44"/>
    <n v="13.020000000000001"/>
    <n v="11.16"/>
    <x v="4"/>
  </r>
  <r>
    <x v="353"/>
    <x v="11"/>
    <x v="18"/>
    <n v="565.44000000000005"/>
    <n v="152.52000000000001"/>
    <n v="189.72"/>
    <n v="106.02000000000012"/>
    <n v="117.18"/>
    <n v="0"/>
    <n v="0.5766"/>
    <n v="0.72540000000000004"/>
    <n v="0.51150000000000007"/>
    <n v="0.81840000000000002"/>
    <n v="0.3906"/>
    <n v="0.69750000000000001"/>
    <n v="0.55800000000000005"/>
    <n v="0.87420000000000009"/>
    <n v="0.88350000000000006"/>
    <n v="0.53939999999999999"/>
    <n v="0.56730000000000003"/>
    <n v="0.50220000000000009"/>
    <n v="0.52080000000000004"/>
    <n v="0.74400000000000011"/>
    <n v="0.38130000000000003"/>
    <n v="0.79980000000000007"/>
    <n v="0.87420000000000009"/>
    <n v="0"/>
    <n v="31.62"/>
    <n v="14.88"/>
    <n v="15.81"/>
    <n v="11.16"/>
    <n v="13.950000000000001"/>
    <n v="13.950000000000001"/>
    <n v="14.88"/>
    <n v="35.340000000000003"/>
    <n v="38.130000000000003"/>
    <n v="11.16"/>
    <n v="0"/>
    <n v="0"/>
    <n v="8.370000000000001"/>
    <n v="32.550000000000004"/>
    <n v="26.970000000000002"/>
    <n v="0"/>
    <n v="41.85"/>
    <n v="0"/>
    <n v="7.44"/>
    <n v="0"/>
    <n v="11.160000000000107"/>
    <n v="0"/>
    <n v="6.5100000000000007"/>
    <n v="0"/>
    <n v="26.040000000000003"/>
    <n v="2.79"/>
    <n v="42.78"/>
    <n v="16.740000000000002"/>
    <n v="0"/>
    <n v="26.040000000000003"/>
    <n v="24.18"/>
    <n v="1.86"/>
    <n v="1.86"/>
    <n v="24.18"/>
    <n v="25.110000000000003"/>
    <n v="16.740000000000002"/>
    <n v="9.3000000000000007"/>
    <n v="10.23"/>
    <n v="13.020000000000001"/>
    <x v="4"/>
  </r>
  <r>
    <x v="354"/>
    <x v="11"/>
    <x v="19"/>
    <n v="544.04999999999995"/>
    <n v="145.08000000000001"/>
    <n v="143.22"/>
    <n v="118.10999999999999"/>
    <n v="137.63999999999999"/>
    <n v="0"/>
    <n v="0.38130000000000003"/>
    <n v="0.61380000000000001"/>
    <n v="0.34410000000000002"/>
    <n v="0.49290000000000006"/>
    <n v="0.90210000000000001"/>
    <n v="0.6603"/>
    <n v="0.83700000000000008"/>
    <n v="0.92070000000000007"/>
    <n v="0.63240000000000007"/>
    <n v="0.66959999999999997"/>
    <n v="0.53939999999999999"/>
    <n v="0.89280000000000004"/>
    <n v="0.77190000000000014"/>
    <n v="0.24180000000000001"/>
    <n v="0.84630000000000005"/>
    <n v="0.86490000000000011"/>
    <n v="0.40920000000000001"/>
    <n v="15.81"/>
    <n v="0"/>
    <n v="9.3000000000000007"/>
    <n v="0"/>
    <n v="35.340000000000003"/>
    <n v="1.86"/>
    <n v="28.830000000000002"/>
    <n v="26.970000000000002"/>
    <n v="7.44"/>
    <n v="17.670000000000002"/>
    <n v="50.220000000000006"/>
    <n v="15.81"/>
    <n v="8.370000000000001"/>
    <n v="12.09"/>
    <n v="39.06"/>
    <n v="33.480000000000004"/>
    <n v="0"/>
    <n v="7.44"/>
    <n v="9.3000000000000007"/>
    <n v="12.09"/>
    <n v="11.16"/>
    <n v="4.6500000000000004"/>
    <n v="1.86"/>
    <n v="18.600000000000001"/>
    <n v="6.5100000000000007"/>
    <n v="6.5100000000000007"/>
    <n v="10.23"/>
    <n v="20.46"/>
    <n v="11.16"/>
    <n v="26.970000000000002"/>
    <n v="4.6500000000000004"/>
    <n v="12.09"/>
    <n v="13.950000000000001"/>
    <n v="37.200000000000003"/>
    <n v="11.16"/>
    <n v="12.09"/>
    <n v="17.670000000000002"/>
    <n v="11.16"/>
    <n v="0"/>
    <n v="25.110000000000003"/>
    <x v="4"/>
  </r>
  <r>
    <x v="355"/>
    <x v="11"/>
    <x v="20"/>
    <n v="600.78"/>
    <n v="146.01000000000002"/>
    <n v="174.84"/>
    <n v="109.74000000000001"/>
    <n v="170.19"/>
    <n v="0"/>
    <n v="0.32550000000000007"/>
    <n v="0.79980000000000007"/>
    <n v="0.17670000000000002"/>
    <n v="0.74400000000000011"/>
    <n v="0.72540000000000004"/>
    <n v="0.8277000000000001"/>
    <n v="0.6603"/>
    <n v="0.79980000000000007"/>
    <n v="0.88350000000000006"/>
    <n v="0.55800000000000005"/>
    <n v="0.53939999999999999"/>
    <n v="0.29760000000000003"/>
    <n v="0.90210000000000001"/>
    <n v="0.71610000000000007"/>
    <n v="0.53939999999999999"/>
    <n v="0.76260000000000006"/>
    <n v="0.30690000000000001"/>
    <n v="0"/>
    <n v="15.81"/>
    <n v="10.23"/>
    <n v="37.200000000000003"/>
    <n v="13.020000000000001"/>
    <n v="5.58"/>
    <n v="16.740000000000002"/>
    <n v="31.62"/>
    <n v="18.600000000000001"/>
    <n v="26.040000000000003"/>
    <n v="13.020000000000001"/>
    <n v="0"/>
    <n v="19.53"/>
    <n v="49.29"/>
    <n v="50.220000000000006"/>
    <n v="0"/>
    <n v="12.09"/>
    <n v="6.5100000000000007"/>
    <n v="12.09"/>
    <n v="20.46"/>
    <n v="10.23"/>
    <n v="14.88"/>
    <n v="10.23"/>
    <n v="0"/>
    <n v="2.79"/>
    <n v="21.39"/>
    <n v="0"/>
    <n v="34.410000000000004"/>
    <n v="12.09"/>
    <n v="3.72"/>
    <n v="30.69"/>
    <n v="15.81"/>
    <n v="15.81"/>
    <n v="4.6500000000000004"/>
    <n v="0"/>
    <n v="0"/>
    <n v="25.110000000000003"/>
    <n v="17.670000000000002"/>
    <n v="0"/>
    <n v="36.270000000000003"/>
    <x v="4"/>
  </r>
  <r>
    <x v="356"/>
    <x v="11"/>
    <x v="21"/>
    <n v="466.86"/>
    <n v="126.48"/>
    <n v="97.65"/>
    <n v="112.53"/>
    <n v="130.20000000000002"/>
    <n v="0"/>
    <n v="0.83700000000000008"/>
    <n v="0.49290000000000006"/>
    <n v="0.70680000000000009"/>
    <n v="0.41850000000000004"/>
    <n v="0.85560000000000003"/>
    <n v="0.72540000000000004"/>
    <n v="9.3000000000000013E-2"/>
    <n v="0.52080000000000004"/>
    <n v="0.69750000000000001"/>
    <n v="0.60450000000000004"/>
    <n v="0.6603"/>
    <n v="0.79980000000000007"/>
    <n v="0.93"/>
    <n v="0.76260000000000006"/>
    <n v="9.3000000000000013E-2"/>
    <n v="0.6231000000000001"/>
    <n v="0.86490000000000011"/>
    <n v="13.020000000000001"/>
    <n v="0"/>
    <n v="0"/>
    <n v="12.09"/>
    <n v="0.93"/>
    <n v="16.740000000000002"/>
    <n v="6.5100000000000007"/>
    <n v="25.110000000000003"/>
    <n v="17.670000000000002"/>
    <n v="5.58"/>
    <n v="26.970000000000002"/>
    <n v="3.72"/>
    <n v="0"/>
    <n v="2.79"/>
    <n v="0"/>
    <n v="18.600000000000001"/>
    <n v="20.46"/>
    <n v="39.99"/>
    <n v="27.900000000000002"/>
    <n v="16.740000000000002"/>
    <n v="22.32"/>
    <n v="7.44"/>
    <n v="31.62"/>
    <n v="26.970000000000002"/>
    <n v="0"/>
    <n v="0"/>
    <n v="0"/>
    <n v="0"/>
    <n v="24.18"/>
    <n v="0"/>
    <n v="26.040000000000003"/>
    <n v="8.370000000000001"/>
    <n v="0"/>
    <n v="12.09"/>
    <n v="12.09"/>
    <n v="15.81"/>
    <n v="7.44"/>
    <n v="7.44"/>
    <n v="12.09"/>
    <n v="25.110000000000003"/>
    <x v="4"/>
  </r>
  <r>
    <x v="357"/>
    <x v="11"/>
    <x v="22"/>
    <n v="515.22000000000014"/>
    <n v="164.61"/>
    <n v="88.350000000000108"/>
    <n v="97.65"/>
    <n v="164.61"/>
    <n v="0"/>
    <n v="0.2883"/>
    <n v="0.5766"/>
    <n v="0.68820000000000003"/>
    <n v="0.85560000000000003"/>
    <n v="0.74400000000000011"/>
    <n v="0.80910000000000004"/>
    <n v="0.90210000000000001"/>
    <n v="0.86490000000000011"/>
    <n v="0.37200000000000005"/>
    <n v="0.5766"/>
    <n v="0.86490000000000011"/>
    <n v="0.89280000000000004"/>
    <n v="0.40920000000000001"/>
    <n v="0.55800000000000005"/>
    <n v="0.38130000000000003"/>
    <n v="0.40920000000000001"/>
    <n v="0.85560000000000003"/>
    <n v="1.86"/>
    <n v="22.32"/>
    <n v="0"/>
    <n v="1.0572875908110291E-13"/>
    <n v="4.6500000000000004"/>
    <n v="17.670000000000002"/>
    <n v="22.32"/>
    <n v="7.44"/>
    <n v="9.3000000000000007"/>
    <n v="2.79"/>
    <n v="0"/>
    <n v="15.81"/>
    <n v="30.69"/>
    <n v="29.76"/>
    <n v="3.72"/>
    <n v="0"/>
    <n v="23.25"/>
    <n v="10.23"/>
    <n v="35.340000000000003"/>
    <n v="15.81"/>
    <n v="11.16"/>
    <n v="0"/>
    <n v="10.23"/>
    <n v="4.6500000000000004"/>
    <n v="28.830000000000002"/>
    <n v="1.86"/>
    <n v="4.6500000000000004"/>
    <n v="13.950000000000001"/>
    <n v="0.93"/>
    <n v="21.39"/>
    <n v="18.600000000000001"/>
    <n v="14.88"/>
    <n v="0"/>
    <n v="48.36"/>
    <n v="24.18"/>
    <n v="26.970000000000002"/>
    <n v="0"/>
    <n v="0"/>
    <n v="18.600000000000001"/>
    <n v="13.020000000000001"/>
    <x v="4"/>
  </r>
  <r>
    <x v="358"/>
    <x v="11"/>
    <x v="23"/>
    <n v="354.33"/>
    <n v="80.91"/>
    <n v="126.48"/>
    <n v="82.77000000000001"/>
    <n v="64.17"/>
    <n v="1"/>
    <n v="0.30690000000000001"/>
    <n v="0.50220000000000009"/>
    <n v="0.75330000000000008"/>
    <n v="0.8277000000000001"/>
    <n v="0.65100000000000013"/>
    <n v="0.13020000000000001"/>
    <n v="0.74400000000000011"/>
    <n v="0.64170000000000005"/>
    <n v="0.6231000000000001"/>
    <n v="0.84630000000000005"/>
    <n v="0.87420000000000009"/>
    <n v="0.43710000000000004"/>
    <n v="0.87420000000000009"/>
    <n v="0.3906"/>
    <n v="0.8277000000000001"/>
    <n v="0.5766"/>
    <n v="0.37200000000000005"/>
    <n v="14.88"/>
    <n v="9.3000000000000007"/>
    <n v="21.39"/>
    <n v="3.72"/>
    <n v="24.18"/>
    <n v="35.340000000000003"/>
    <n v="0"/>
    <n v="10.23"/>
    <n v="0"/>
    <n v="7.44"/>
    <n v="12.09"/>
    <n v="4.6500000000000004"/>
    <n v="0"/>
    <n v="13.020000000000001"/>
    <n v="8.370000000000001"/>
    <n v="9.3000000000000007"/>
    <n v="0"/>
    <n v="3.72"/>
    <n v="3.72"/>
    <n v="21.39"/>
    <n v="0"/>
    <n v="0"/>
    <n v="0"/>
    <n v="4.6500000000000004"/>
    <n v="0"/>
    <n v="39.06"/>
    <n v="0"/>
    <n v="26.970000000000002"/>
    <n v="12.09"/>
    <n v="0"/>
    <n v="0"/>
    <n v="30.69"/>
    <n v="0"/>
    <n v="8.370000000000001"/>
    <n v="0"/>
    <n v="13.950000000000001"/>
    <n v="0"/>
    <n v="20.46"/>
    <n v="7.44"/>
    <n v="0"/>
    <x v="4"/>
  </r>
  <r>
    <x v="359"/>
    <x v="11"/>
    <x v="24"/>
    <n v="529.17000000000007"/>
    <n v="126.48"/>
    <n v="126.47999999999999"/>
    <n v="93"/>
    <n v="183.21000000000004"/>
    <n v="1"/>
    <n v="0.40920000000000001"/>
    <n v="0.47430000000000005"/>
    <n v="0.79049999999999998"/>
    <n v="0.36270000000000002"/>
    <n v="0.86490000000000011"/>
    <n v="0.56730000000000003"/>
    <n v="0.5766"/>
    <n v="0.54869999999999997"/>
    <n v="0.5766"/>
    <n v="0.84630000000000005"/>
    <n v="0.55800000000000005"/>
    <n v="0.41850000000000004"/>
    <n v="0.93"/>
    <n v="0.89280000000000004"/>
    <n v="0.90210000000000001"/>
    <n v="0.29760000000000003"/>
    <n v="9.3000000000000013E-2"/>
    <n v="0"/>
    <n v="0"/>
    <n v="0.93"/>
    <n v="35.340000000000003"/>
    <n v="2.79"/>
    <n v="23.25"/>
    <n v="0"/>
    <n v="0"/>
    <n v="18.600000000000001"/>
    <n v="45.57"/>
    <n v="7.44"/>
    <n v="7.44"/>
    <n v="31.62"/>
    <n v="26.040000000000003"/>
    <n v="0"/>
    <n v="27.900000000000002"/>
    <n v="38.130000000000003"/>
    <n v="13.950000000000001"/>
    <n v="21.39"/>
    <n v="16.740000000000002"/>
    <n v="0"/>
    <n v="7.44"/>
    <n v="7.44"/>
    <n v="13.950000000000001"/>
    <n v="0"/>
    <n v="31.62"/>
    <n v="0"/>
    <n v="0"/>
    <n v="20.46"/>
    <n v="12.09"/>
    <n v="4.6500000000000004"/>
    <n v="0"/>
    <n v="15.81"/>
    <n v="10.23"/>
    <n v="19.53"/>
    <n v="0"/>
    <n v="22.32"/>
    <n v="39.06"/>
    <n v="12.09"/>
    <n v="2.79"/>
    <x v="4"/>
  </r>
  <r>
    <x v="360"/>
    <x v="11"/>
    <x v="25"/>
    <n v="504.06000000000017"/>
    <n v="110.67000000000012"/>
    <n v="160.89000000000001"/>
    <n v="99.51"/>
    <n v="132.99000000000004"/>
    <n v="0"/>
    <n v="0.53939999999999999"/>
    <n v="0.50220000000000009"/>
    <n v="0.71610000000000007"/>
    <n v="0.80910000000000004"/>
    <n v="0.83700000000000008"/>
    <n v="0.46500000000000002"/>
    <n v="0.8277000000000001"/>
    <n v="0.65100000000000013"/>
    <n v="0.92070000000000007"/>
    <n v="0.63240000000000007"/>
    <n v="0.86490000000000011"/>
    <n v="0.8277000000000001"/>
    <n v="0.93"/>
    <n v="0.66959999999999997"/>
    <n v="0.87420000000000009"/>
    <n v="0.53939999999999999"/>
    <n v="0.2883"/>
    <n v="4.6500000000000004"/>
    <n v="0"/>
    <n v="29.76"/>
    <n v="44.64"/>
    <n v="0"/>
    <n v="19.53"/>
    <n v="25.110000000000003"/>
    <n v="21.39"/>
    <n v="4.6500000000000004"/>
    <n v="11.16"/>
    <n v="20.46"/>
    <n v="32.550000000000004"/>
    <n v="30.69"/>
    <n v="21.39"/>
    <n v="0"/>
    <n v="4.6500000000000004"/>
    <n v="22.32"/>
    <n v="8.370000000000001"/>
    <n v="13.020000000000001"/>
    <n v="0"/>
    <n v="0"/>
    <n v="0"/>
    <n v="11.16"/>
    <n v="26.040000000000003"/>
    <n v="0"/>
    <n v="9.3000000000000007"/>
    <n v="0.93"/>
    <n v="49.29"/>
    <n v="0"/>
    <n v="2.79"/>
    <n v="17.670000000000002"/>
    <n v="2.79"/>
    <n v="24.18"/>
    <n v="0"/>
    <n v="0"/>
    <n v="11.16"/>
    <n v="0"/>
    <n v="12.090000000000106"/>
    <n v="36.270000000000003"/>
    <n v="6.5100000000000007"/>
    <x v="4"/>
  </r>
  <r>
    <x v="361"/>
    <x v="11"/>
    <x v="26"/>
    <n v="473.37"/>
    <n v="117.18"/>
    <n v="145.08000000000001"/>
    <n v="87.420000000000016"/>
    <n v="123.69000000000001"/>
    <n v="0"/>
    <n v="0.83700000000000008"/>
    <n v="0.59520000000000006"/>
    <n v="0.72540000000000004"/>
    <n v="0.46500000000000002"/>
    <n v="0.6231000000000001"/>
    <n v="0.74400000000000011"/>
    <n v="0.69750000000000001"/>
    <n v="0.90210000000000001"/>
    <n v="0.8277000000000001"/>
    <n v="0.63240000000000007"/>
    <n v="0.88350000000000006"/>
    <n v="0.44640000000000002"/>
    <n v="0.29760000000000003"/>
    <n v="0.84630000000000005"/>
    <n v="0.50220000000000009"/>
    <n v="0.40920000000000001"/>
    <n v="0.89280000000000004"/>
    <n v="0"/>
    <n v="7.44"/>
    <n v="5.58"/>
    <n v="29.76"/>
    <n v="30.69"/>
    <n v="4.6500000000000004"/>
    <n v="20.46"/>
    <n v="18.600000000000001"/>
    <n v="26.040000000000003"/>
    <n v="1.86"/>
    <n v="33.480000000000004"/>
    <n v="15.81"/>
    <n v="0.93"/>
    <n v="8.370000000000001"/>
    <n v="20.46"/>
    <n v="3.72"/>
    <n v="0"/>
    <n v="20.46"/>
    <n v="0.93"/>
    <n v="53.010000000000005"/>
    <n v="17.670000000000002"/>
    <n v="6.5100000000000007"/>
    <n v="19.53"/>
    <n v="8.370000000000001"/>
    <n v="6.5100000000000007"/>
    <n v="3.72"/>
    <n v="7.44"/>
    <n v="13.950000000000001"/>
    <n v="0"/>
    <n v="3.72"/>
    <n v="0"/>
    <n v="28.830000000000002"/>
    <n v="37.200000000000003"/>
    <n v="39.06"/>
    <n v="0"/>
    <n v="0"/>
    <n v="6.5100000000000007"/>
    <n v="5.58"/>
    <n v="0"/>
    <n v="0"/>
    <x v="4"/>
  </r>
  <r>
    <x v="362"/>
    <x v="11"/>
    <x v="27"/>
    <n v="517.08000000000004"/>
    <n v="152.52000000000001"/>
    <n v="132.99"/>
    <n v="67.89"/>
    <n v="163.68000000000004"/>
    <n v="0"/>
    <n v="0.33479999999999999"/>
    <n v="0.6231000000000001"/>
    <n v="0.77190000000000014"/>
    <n v="0.22320000000000001"/>
    <n v="0.89280000000000004"/>
    <n v="0.15810000000000002"/>
    <n v="0.5766"/>
    <n v="0.50220000000000009"/>
    <n v="0.8277000000000001"/>
    <n v="0.69750000000000001"/>
    <n v="0.59520000000000006"/>
    <n v="0.86490000000000011"/>
    <n v="0.91139999999999999"/>
    <n v="0.84630000000000005"/>
    <n v="0.33479999999999999"/>
    <n v="0.83700000000000008"/>
    <n v="0.64170000000000005"/>
    <n v="28.830000000000002"/>
    <n v="6.5100000000000007"/>
    <n v="12.09"/>
    <n v="5.58"/>
    <n v="0.93"/>
    <n v="50.220000000000006"/>
    <n v="0.93"/>
    <n v="9.3000000000000007"/>
    <n v="17.670000000000002"/>
    <n v="0.93"/>
    <n v="8.370000000000001"/>
    <n v="0"/>
    <n v="29.76"/>
    <n v="26.040000000000003"/>
    <n v="21.39"/>
    <n v="8.370000000000001"/>
    <n v="10.23"/>
    <n v="39.06"/>
    <n v="23.25"/>
    <n v="5.58"/>
    <n v="16.740000000000002"/>
    <n v="17.670000000000002"/>
    <n v="0"/>
    <n v="2.79"/>
    <n v="0"/>
    <n v="2.79"/>
    <n v="15.81"/>
    <n v="0"/>
    <n v="5.58"/>
    <n v="6.5100000000000007"/>
    <n v="3.72"/>
    <n v="30.69"/>
    <n v="45.57"/>
    <n v="0"/>
    <n v="36.270000000000003"/>
    <n v="0"/>
    <n v="0"/>
    <n v="23.25"/>
    <n v="0"/>
    <n v="13.020000000000001"/>
    <x v="4"/>
  </r>
  <r>
    <x v="363"/>
    <x v="11"/>
    <x v="28"/>
    <n v="379.44000000000011"/>
    <n v="95.79"/>
    <n v="97.65"/>
    <n v="98.58"/>
    <n v="87.420000000000115"/>
    <n v="0"/>
    <n v="0.38130000000000003"/>
    <n v="0.64170000000000005"/>
    <n v="0.74400000000000011"/>
    <n v="0.23250000000000001"/>
    <n v="0.85560000000000003"/>
    <n v="0.55800000000000005"/>
    <n v="0.69750000000000001"/>
    <n v="0.56730000000000003"/>
    <n v="0.71610000000000007"/>
    <n v="0.76260000000000006"/>
    <n v="0.72540000000000004"/>
    <n v="0.38130000000000003"/>
    <n v="0.64170000000000005"/>
    <n v="0.46500000000000002"/>
    <n v="0.39990000000000003"/>
    <n v="0.70680000000000009"/>
    <n v="0.74400000000000011"/>
    <n v="11.16"/>
    <n v="0"/>
    <n v="4.6500000000000004"/>
    <n v="0"/>
    <n v="21.39"/>
    <n v="1.86"/>
    <n v="35.340000000000003"/>
    <n v="15.81"/>
    <n v="0"/>
    <n v="7.44"/>
    <n v="14.88"/>
    <n v="0"/>
    <n v="0"/>
    <n v="0"/>
    <n v="32.550000000000004"/>
    <n v="0"/>
    <n v="4.6500000000000004"/>
    <n v="13.020000000000106"/>
    <n v="10.23"/>
    <n v="26.970000000000002"/>
    <n v="0"/>
    <n v="0"/>
    <n v="0"/>
    <n v="0"/>
    <n v="36.270000000000003"/>
    <n v="37.200000000000003"/>
    <n v="2.79"/>
    <n v="16.740000000000002"/>
    <n v="5.58"/>
    <n v="0"/>
    <n v="7.44"/>
    <n v="13.020000000000001"/>
    <n v="20.46"/>
    <n v="11.16"/>
    <n v="0"/>
    <n v="12.09"/>
    <n v="3.72"/>
    <n v="0.93"/>
    <n v="14.88"/>
    <n v="12.09"/>
    <x v="4"/>
  </r>
  <r>
    <x v="364"/>
    <x v="11"/>
    <x v="29"/>
    <n v="385.0200000000001"/>
    <n v="130.19999999999999"/>
    <n v="150.66000000000011"/>
    <n v="53.940000000000005"/>
    <n v="50.22"/>
    <n v="0"/>
    <n v="0.17670000000000002"/>
    <n v="0.14880000000000002"/>
    <n v="0.22320000000000001"/>
    <n v="0.76260000000000006"/>
    <n v="0.23250000000000001"/>
    <n v="0.22320000000000001"/>
    <n v="0.69750000000000001"/>
    <n v="0.72540000000000004"/>
    <n v="0.2697"/>
    <n v="0.74400000000000011"/>
    <n v="0.85560000000000003"/>
    <n v="0.48360000000000003"/>
    <n v="0.55800000000000005"/>
    <n v="0.76260000000000006"/>
    <n v="0.37200000000000005"/>
    <n v="0.73470000000000002"/>
    <n v="0.38130000000000003"/>
    <n v="23.25"/>
    <n v="11.16"/>
    <n v="35.34000000000011"/>
    <n v="25.110000000000003"/>
    <n v="13.950000000000001"/>
    <n v="0"/>
    <n v="29.76"/>
    <n v="12.09"/>
    <n v="0"/>
    <n v="0"/>
    <n v="17.670000000000002"/>
    <n v="3.72"/>
    <n v="0"/>
    <n v="11.16"/>
    <n v="10.23"/>
    <n v="0"/>
    <n v="20.46"/>
    <n v="0"/>
    <n v="0"/>
    <n v="4.6500000000000004"/>
    <n v="0"/>
    <n v="0"/>
    <n v="9.3000000000000007"/>
    <n v="0"/>
    <n v="4.6500000000000004"/>
    <n v="20.46"/>
    <n v="2.79"/>
    <n v="0"/>
    <n v="0"/>
    <n v="16.740000000000002"/>
    <n v="10.23"/>
    <n v="4.6500000000000004"/>
    <n v="0"/>
    <n v="10.23"/>
    <n v="2.79"/>
    <n v="33.480000000000004"/>
    <n v="0"/>
    <n v="35.340000000000003"/>
    <n v="33.480000000000004"/>
    <n v="0"/>
    <x v="4"/>
  </r>
  <r>
    <x v="365"/>
    <x v="11"/>
    <x v="30"/>
    <n v="464.07000000000005"/>
    <n v="88.350000000000009"/>
    <n v="148.80000000000001"/>
    <n v="150.66000000000003"/>
    <n v="76.260000000000005"/>
    <n v="1"/>
    <n v="0.55800000000000005"/>
    <n v="0.55800000000000005"/>
    <n v="0.68820000000000003"/>
    <n v="0.53939999999999999"/>
    <n v="0.86490000000000011"/>
    <n v="0.63240000000000007"/>
    <n v="0.91139999999999999"/>
    <n v="0.60450000000000004"/>
    <n v="0.6603"/>
    <n v="0.56730000000000003"/>
    <n v="0.89280000000000004"/>
    <n v="0.79049999999999998"/>
    <n v="0.74400000000000011"/>
    <n v="0.32550000000000007"/>
    <n v="0.79980000000000007"/>
    <n v="0.55800000000000005"/>
    <n v="0.83700000000000008"/>
    <n v="18.600000000000001"/>
    <n v="4.6500000000000004"/>
    <n v="27.900000000000002"/>
    <n v="44.64"/>
    <n v="0"/>
    <n v="0"/>
    <n v="15.81"/>
    <n v="21.39"/>
    <n v="10.23"/>
    <n v="5.58"/>
    <n v="26.970000000000002"/>
    <n v="7.44"/>
    <n v="16.740000000000002"/>
    <n v="2.79"/>
    <n v="4.6500000000000004"/>
    <n v="14.88"/>
    <n v="6.5100000000000007"/>
    <n v="11.16"/>
    <n v="0"/>
    <n v="12.09"/>
    <n v="50.220000000000006"/>
    <n v="33.480000000000004"/>
    <n v="17.670000000000002"/>
    <n v="13.020000000000001"/>
    <n v="4.6500000000000004"/>
    <n v="5.58"/>
    <n v="18.600000000000001"/>
    <n v="3.72"/>
    <n v="3.72"/>
    <n v="0"/>
    <n v="17.670000000000002"/>
    <n v="1.86"/>
    <n v="4.6500000000000004"/>
    <n v="13.020000000000001"/>
    <n v="13.950000000000001"/>
    <n v="29.76"/>
    <n v="0"/>
    <n v="7.44"/>
    <n v="0"/>
    <n v="0"/>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5A00A4-B278-4451-9D72-FC38A34FAFE6}" name="PivotTable1" cacheId="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C35" firstHeaderRow="1" firstDataRow="1" firstDataCol="1" rowPageCount="1" colPageCount="1"/>
  <pivotFields count="68">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0"/>
        <item t="default"/>
      </items>
    </pivotField>
    <pivotField axis="axisPage" multipleItemSelectionAllowed="1" showAll="0">
      <items count="13">
        <item x="0"/>
        <item h="1" x="1"/>
        <item h="1" x="2"/>
        <item h="1" x="3"/>
        <item h="1" x="4"/>
        <item h="1" x="5"/>
        <item h="1" x="6"/>
        <item h="1" x="7"/>
        <item h="1" x="8"/>
        <item h="1" x="9"/>
        <item h="1" x="10"/>
        <item h="1" x="11"/>
        <item t="default"/>
      </items>
    </pivotField>
    <pivotField axis="axisRow" showAll="0">
      <items count="42">
        <item h="1" x="34"/>
        <item h="1" x="35"/>
        <item h="1" x="36"/>
        <item h="1" x="37"/>
        <item h="1" x="38"/>
        <item h="1" x="39"/>
        <item x="0"/>
        <item x="1"/>
        <item x="2"/>
        <item x="3"/>
        <item x="4"/>
        <item x="5"/>
        <item x="6"/>
        <item x="7"/>
        <item x="8"/>
        <item x="9"/>
        <item x="10"/>
        <item x="11"/>
        <item x="12"/>
        <item x="13"/>
        <item x="14"/>
        <item x="15"/>
        <item x="16"/>
        <item x="17"/>
        <item x="18"/>
        <item x="19"/>
        <item x="20"/>
        <item x="21"/>
        <item x="22"/>
        <item x="23"/>
        <item x="24"/>
        <item x="25"/>
        <item x="26"/>
        <item x="27"/>
        <item x="28"/>
        <item x="29"/>
        <item x="30"/>
        <item h="1" x="31"/>
        <item h="1" x="32"/>
        <item h="1" x="33"/>
        <item h="1" x="40"/>
        <item t="default"/>
      </items>
    </pivotField>
    <pivotField dataField="1" showAll="0"/>
    <pivotField showAll="0"/>
    <pivotField showAll="0"/>
    <pivotField showAll="0"/>
    <pivotField showAll="0"/>
    <pivotField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h="1" x="1"/>
        <item x="0"/>
        <item x="3"/>
        <item x="2"/>
        <item x="4"/>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32">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Items count="1">
    <i/>
  </colItems>
  <pageFields count="1">
    <pageField fld="1" hier="-1"/>
  </pageField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74DA8A-2F66-428C-B089-B5B9E2BBE4AA}" name="PivotTable8" cacheId="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07:AV109" firstHeaderRow="0" firstDataRow="1" firstDataCol="1"/>
  <pivotFields count="68">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0"/>
        <item t="default"/>
      </items>
    </pivotField>
    <pivotField axis="axisRow" multipleItemSelectionAllowed="1" showAll="0">
      <items count="13">
        <item x="0"/>
        <item h="1" x="1"/>
        <item h="1" x="2"/>
        <item h="1" x="3"/>
        <item h="1" x="4"/>
        <item h="1" x="5"/>
        <item h="1" x="6"/>
        <item h="1" x="7"/>
        <item h="1" x="8"/>
        <item h="1" x="9"/>
        <item h="1" x="10"/>
        <item h="1" x="11"/>
        <item t="default"/>
      </items>
    </pivotField>
    <pivotField showAll="0">
      <items count="42">
        <item h="1" x="40"/>
        <item h="1" x="31"/>
        <item h="1" x="32"/>
        <item h="1" x="33"/>
        <item h="1" x="34"/>
        <item h="1" x="35"/>
        <item h="1" x="36"/>
        <item h="1" x="37"/>
        <item h="1" x="38"/>
        <item h="1" x="39"/>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showAll="0"/>
    <pivotField dataField="1" showAll="0"/>
    <pivotField dataField="1" showAll="0"/>
    <pivotField dataField="1" showAll="0"/>
    <pivotField dataField="1" showAll="0"/>
    <pivotField dataField="1"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2">
    <i>
      <x/>
    </i>
    <i t="grand">
      <x/>
    </i>
  </rowItems>
  <colFields count="1">
    <field x="-2"/>
  </colFields>
  <colItems count="46">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i i="38">
      <x v="38"/>
    </i>
    <i i="39">
      <x v="39"/>
    </i>
    <i i="40">
      <x v="40"/>
    </i>
    <i i="41">
      <x v="41"/>
    </i>
    <i i="42">
      <x v="42"/>
    </i>
    <i i="43">
      <x v="43"/>
    </i>
    <i i="44">
      <x v="44"/>
    </i>
    <i i="45">
      <x v="45"/>
    </i>
  </colItems>
  <dataFields count="46">
    <dataField name="Sum of Sales" fld="3" baseField="0" baseItem="0"/>
    <dataField name="Sum of Seasonal Days" fld="8" baseField="0" baseItem="0"/>
    <dataField name="Sum of Credit Card" fld="4" baseField="0" baseItem="0"/>
    <dataField name="Sum of Bank Account" fld="5" baseField="0" baseItem="0"/>
    <dataField name="Sum of Cash" fld="6" baseField="0" baseItem="0"/>
    <dataField name="Sum of Bitcoin" fld="7" baseField="0" baseItem="0"/>
    <dataField name="Sum of NEW YORK-CC" fld="26" baseField="0" baseItem="0"/>
    <dataField name="Sum of NASHVILLE-CC" fld="27" baseField="0" baseItem="0"/>
    <dataField name="Sum of CHICAGO-CC" fld="28" baseField="0" baseItem="0"/>
    <dataField name="Sum of DALLAS-CC" fld="29" baseField="0" baseItem="0"/>
    <dataField name="Sum of DENVER-CC" fld="30" baseField="0" baseItem="0"/>
    <dataField name="Sum of LOS ANGELES-CC" fld="31" baseField="0" baseItem="0"/>
    <dataField name="Sum of SAN FRANCISCO-CC" fld="32" baseField="0" baseItem="0"/>
    <dataField name="Sum of SEATTLE-CC" fld="33" baseField="0" baseItem="0"/>
    <dataField name="Sum of MIAMI-CC" fld="34" baseField="0" baseItem="0"/>
    <dataField name="Sum of SAINT AUGUSTINE-CC" fld="35" baseField="0" baseItem="0"/>
    <dataField name="Sum of NEW YORK-C" fld="46" baseField="0" baseItem="0"/>
    <dataField name="Sum of NASHVILLE-C" fld="47" baseField="0" baseItem="0"/>
    <dataField name="Sum of CHICAGO-C" fld="48" baseField="0" baseItem="0"/>
    <dataField name="Sum of DALLAS-C" fld="49" baseField="0" baseItem="0"/>
    <dataField name="Sum of DENVER-C" fld="50" baseField="0" baseItem="0"/>
    <dataField name="Sum of LOS ANGELES-C" fld="51" baseField="0" baseItem="0"/>
    <dataField name="Sum of SEATTLE-C" fld="53" baseField="0" baseItem="0"/>
    <dataField name="Sum of SAN FRANCISCO-C" fld="52" baseField="0" baseItem="0"/>
    <dataField name="Sum of MIAMI-C" fld="54" baseField="0" baseItem="0"/>
    <dataField name="Sum of SAINT AUGUSTINE-C" fld="55" baseField="0" baseItem="0"/>
    <dataField name="Sum of NEW YORK-B" fld="56" baseField="0" baseItem="0"/>
    <dataField name="Sum of NASHVILLE-B" fld="57" baseField="0" baseItem="0"/>
    <dataField name="Sum of CHICAGO-B" fld="58" baseField="0" baseItem="0"/>
    <dataField name="Sum of DALLAS-B" fld="59" baseField="0" baseItem="0"/>
    <dataField name="Sum of DENVER-B" fld="60" baseField="0" baseItem="0"/>
    <dataField name="Sum of LOS ANGELES-B" fld="61" baseField="0" baseItem="0"/>
    <dataField name="Sum of SAN FRANCISCO-B" fld="62" baseField="0" baseItem="0"/>
    <dataField name="Sum of SEATTLE-B" fld="63" baseField="0" baseItem="0"/>
    <dataField name="Sum of MIAMI-B" fld="64" baseField="0" baseItem="0"/>
    <dataField name="Sum of SAINT AUGUSTINE-B" fld="65" baseField="0" baseItem="0"/>
    <dataField name="Sum of NEW YORK-BA" fld="36" baseField="0" baseItem="0"/>
    <dataField name="Sum of NASHVILLE-BA" fld="37" baseField="0" baseItem="0"/>
    <dataField name="Sum of CHICAGO-BA" fld="38" baseField="0" baseItem="0"/>
    <dataField name="Sum of DALLAS-BA" fld="39" baseField="0" baseItem="0"/>
    <dataField name="Sum of DENVER-BA" fld="40" baseField="0" baseItem="0"/>
    <dataField name="Sum of LOS ANGELES-BA" fld="41" baseField="0" baseItem="0"/>
    <dataField name="Sum of SAN FRANCISCO-BA" fld="42" baseField="0" baseItem="0"/>
    <dataField name="Sum of SEATTLE-BA" fld="43" baseField="0" baseItem="0"/>
    <dataField name="Sum of MIAMI-BA" fld="44" baseField="0" baseItem="0"/>
    <dataField name="Sum of SAINT AUGUSTINE-BA" fld="4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ED75CC-335A-4F50-902B-AD46292BC478}" name="PivotTable5" cacheId="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4:O5" firstHeaderRow="0" firstDataRow="1" firstDataCol="0" rowPageCount="2" colPageCount="1"/>
  <pivotFields count="68">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0"/>
        <item t="default"/>
      </items>
    </pivotField>
    <pivotField axis="axisPage" multipleItemSelectionAllowed="1" showAll="0">
      <items count="13">
        <item x="0"/>
        <item h="1" x="1"/>
        <item h="1" x="2"/>
        <item h="1" x="3"/>
        <item h="1" x="4"/>
        <item h="1" x="5"/>
        <item h="1" x="6"/>
        <item h="1" x="7"/>
        <item h="1" x="8"/>
        <item h="1" x="9"/>
        <item h="1" x="10"/>
        <item h="1" x="11"/>
        <item t="default"/>
      </items>
    </pivotField>
    <pivotField axis="axisPage" multipleItemSelectionAllowed="1" showAll="0">
      <items count="42">
        <item h="1" x="34"/>
        <item h="1" x="35"/>
        <item h="1" x="36"/>
        <item h="1" x="37"/>
        <item h="1" x="38"/>
        <item h="1" x="39"/>
        <item x="0"/>
        <item x="1"/>
        <item x="2"/>
        <item x="3"/>
        <item x="4"/>
        <item x="5"/>
        <item x="6"/>
        <item x="7"/>
        <item x="8"/>
        <item x="9"/>
        <item x="10"/>
        <item x="11"/>
        <item x="12"/>
        <item x="13"/>
        <item x="14"/>
        <item x="15"/>
        <item x="16"/>
        <item x="17"/>
        <item x="18"/>
        <item x="19"/>
        <item x="20"/>
        <item x="21"/>
        <item x="22"/>
        <item x="23"/>
        <item x="24"/>
        <item x="25"/>
        <item x="26"/>
        <item x="27"/>
        <item x="28"/>
        <item x="29"/>
        <item x="30"/>
        <item h="1" x="31"/>
        <item h="1" x="32"/>
        <item h="1" x="33"/>
        <item h="1" x="40"/>
        <item t="default"/>
      </items>
    </pivotField>
    <pivotField showAll="0"/>
    <pivotField showAll="0"/>
    <pivotField showAll="0"/>
    <pivotField showAll="0"/>
    <pivotField showAll="0"/>
    <pivotField showAll="0"/>
    <pivotField dataField="1" numFmtId="9" showAll="0"/>
    <pivotField dataField="1" numFmtId="9" showAll="0"/>
    <pivotField dataField="1" numFmtId="9" showAll="0"/>
    <pivotField dataField="1" numFmtId="9" showAll="0"/>
    <pivotField dataField="1"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Fields count="1">
    <field x="-2"/>
  </colFields>
  <colItems count="5">
    <i>
      <x/>
    </i>
    <i i="1">
      <x v="1"/>
    </i>
    <i i="2">
      <x v="2"/>
    </i>
    <i i="3">
      <x v="3"/>
    </i>
    <i i="4">
      <x v="4"/>
    </i>
  </colItems>
  <pageFields count="2">
    <pageField fld="1" hier="-1"/>
    <pageField fld="2" hier="-1"/>
  </pageFields>
  <dataFields count="5">
    <dataField name="Average of CAC" fld="9" subtotal="average" baseField="0" baseItem="1"/>
    <dataField name="Average of ROI" fld="10" subtotal="average" baseField="0" baseItem="1"/>
    <dataField name="Average of CPA" fld="11" subtotal="average" baseField="0" baseItem="2"/>
    <dataField name="Average of EPC" fld="12" subtotal="average" baseField="0" baseItem="3"/>
    <dataField name="Average of APR" fld="13" subtotal="average" baseField="0" baseItem="4"/>
  </dataFields>
  <formats count="1">
    <format dxfId="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BC05C1F-1862-4027-8B1D-ABC9B1618AF3}" name="PivotTable2" cacheId="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9:H71" firstHeaderRow="0" firstDataRow="1" firstDataCol="1" rowPageCount="1" colPageCount="1"/>
  <pivotFields count="68">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0"/>
        <item t="default"/>
      </items>
    </pivotField>
    <pivotField axis="axisPage" multipleItemSelectionAllowed="1" showAll="0">
      <items count="13">
        <item x="0"/>
        <item h="1" x="1"/>
        <item h="1" x="2"/>
        <item h="1" x="3"/>
        <item h="1" x="4"/>
        <item h="1" x="5"/>
        <item h="1" x="6"/>
        <item h="1" x="7"/>
        <item h="1" x="8"/>
        <item h="1" x="9"/>
        <item h="1" x="10"/>
        <item h="1" x="11"/>
        <item t="default"/>
      </items>
    </pivotField>
    <pivotField axis="axisRow" showAll="0">
      <items count="42">
        <item h="1" x="34"/>
        <item h="1" x="35"/>
        <item h="1" x="36"/>
        <item h="1" x="37"/>
        <item h="1" x="38"/>
        <item h="1" x="39"/>
        <item x="0"/>
        <item x="1"/>
        <item x="2"/>
        <item x="3"/>
        <item x="4"/>
        <item x="5"/>
        <item x="6"/>
        <item x="7"/>
        <item x="8"/>
        <item x="9"/>
        <item x="10"/>
        <item x="11"/>
        <item x="12"/>
        <item x="13"/>
        <item x="14"/>
        <item x="15"/>
        <item x="16"/>
        <item x="17"/>
        <item x="18"/>
        <item x="19"/>
        <item x="20"/>
        <item x="21"/>
        <item x="22"/>
        <item x="23"/>
        <item x="24"/>
        <item x="25"/>
        <item x="26"/>
        <item x="27"/>
        <item x="28"/>
        <item x="29"/>
        <item x="30"/>
        <item h="1" x="31"/>
        <item h="1" x="32"/>
        <item h="1" x="33"/>
        <item h="1" x="40"/>
        <item t="default"/>
      </items>
    </pivotField>
    <pivotField dataField="1" showAll="0"/>
    <pivotField dataField="1" showAll="0"/>
    <pivotField dataField="1" showAll="0"/>
    <pivotField dataField="1" showAll="0"/>
    <pivotField dataField="1" showAll="0"/>
    <pivotField dataField="1"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32">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Fields count="1">
    <field x="-2"/>
  </colFields>
  <colItems count="6">
    <i>
      <x/>
    </i>
    <i i="1">
      <x v="1"/>
    </i>
    <i i="2">
      <x v="2"/>
    </i>
    <i i="3">
      <x v="3"/>
    </i>
    <i i="4">
      <x v="4"/>
    </i>
    <i i="5">
      <x v="5"/>
    </i>
  </colItems>
  <pageFields count="1">
    <pageField fld="1" hier="-1"/>
  </pageFields>
  <dataFields count="6">
    <dataField name="Sum of Sales" fld="3" baseField="0" baseItem="0"/>
    <dataField name="Sum of Seasonal Days" fld="8" baseField="0" baseItem="0"/>
    <dataField name="Sum of Credit Card" fld="4" baseField="0" baseItem="0"/>
    <dataField name="Sum of Bank Account" fld="5" baseField="0" baseItem="0"/>
    <dataField name="Sum of Cash" fld="6" baseField="0" baseItem="0"/>
    <dataField name="Sum of Bitcoin"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461E023-7235-4F20-9901-976B22CC5C48}" name="PivotTable7" cacheId="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8:P19" firstHeaderRow="0" firstDataRow="1" firstDataCol="0" rowPageCount="2" colPageCount="1"/>
  <pivotFields count="68">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0"/>
        <item t="default"/>
      </items>
    </pivotField>
    <pivotField axis="axisPage" multipleItemSelectionAllowed="1" showAll="0">
      <items count="13">
        <item x="0"/>
        <item h="1" x="1"/>
        <item h="1" x="2"/>
        <item h="1" x="3"/>
        <item h="1" x="4"/>
        <item h="1" x="5"/>
        <item h="1" x="6"/>
        <item h="1" x="7"/>
        <item h="1" x="8"/>
        <item h="1" x="9"/>
        <item h="1" x="10"/>
        <item h="1" x="11"/>
        <item t="default"/>
      </items>
    </pivotField>
    <pivotField axis="axisPage" multipleItemSelectionAllowed="1" showAll="0">
      <items count="42">
        <item h="1" x="34"/>
        <item h="1" x="35"/>
        <item h="1" x="36"/>
        <item h="1" x="37"/>
        <item h="1" x="38"/>
        <item h="1" x="39"/>
        <item x="0"/>
        <item x="1"/>
        <item x="2"/>
        <item x="3"/>
        <item x="4"/>
        <item x="5"/>
        <item x="6"/>
        <item x="7"/>
        <item x="8"/>
        <item x="9"/>
        <item x="10"/>
        <item x="11"/>
        <item x="12"/>
        <item x="13"/>
        <item x="14"/>
        <item x="15"/>
        <item x="16"/>
        <item x="17"/>
        <item x="18"/>
        <item x="19"/>
        <item x="20"/>
        <item x="21"/>
        <item x="22"/>
        <item x="23"/>
        <item x="24"/>
        <item x="25"/>
        <item x="26"/>
        <item x="27"/>
        <item x="28"/>
        <item x="29"/>
        <item x="30"/>
        <item h="1" x="31"/>
        <item h="1" x="32"/>
        <item h="1" x="33"/>
        <item h="1" x="40"/>
        <item t="default"/>
      </items>
    </pivotField>
    <pivotField showAll="0"/>
    <pivotField showAll="0"/>
    <pivotField showAll="0"/>
    <pivotField showAll="0"/>
    <pivotField showAll="0"/>
    <pivotField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dataField="1" numFmtId="9" showAll="0"/>
    <pivotField dataField="1" numFmtId="9" showAll="0"/>
    <pivotField dataField="1" numFmtId="9" showAll="0"/>
    <pivotField dataField="1" numFmtId="9" showAll="0"/>
    <pivotField dataField="1" numFmtId="9" showAll="0"/>
    <pivotField dataField="1"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Fields count="1">
    <field x="-2"/>
  </colFields>
  <colItems count="6">
    <i>
      <x/>
    </i>
    <i i="1">
      <x v="1"/>
    </i>
    <i i="2">
      <x v="2"/>
    </i>
    <i i="3">
      <x v="3"/>
    </i>
    <i i="4">
      <x v="4"/>
    </i>
    <i i="5">
      <x v="5"/>
    </i>
  </colItems>
  <pageFields count="2">
    <pageField fld="1" hier="-1"/>
    <pageField fld="2" hier="-1"/>
  </pageFields>
  <dataFields count="6">
    <dataField name="Average of StrategyC" fld="20" subtotal="average" baseField="0" baseItem="1"/>
    <dataField name="Average of TestingC" fld="21" subtotal="average" baseField="0" baseItem="1"/>
    <dataField name="Average of DevelopmentC" fld="22" subtotal="average" baseField="0" baseItem="2"/>
    <dataField name="Average of ResearchC" fld="23" subtotal="average" baseField="0" baseItem="3"/>
    <dataField name="Average of DesignC" fld="24" subtotal="average" baseField="0" baseItem="4"/>
    <dataField name="Average of SMMC" fld="25" subtotal="average" baseField="0" baseItem="5"/>
  </dataFields>
  <formats count="1">
    <format dxfId="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4CA3F0A-BF58-442D-BBA3-845F1E154241}" name="PivotTable4" cacheId="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0:H103" firstHeaderRow="0" firstDataRow="1" firstDataCol="1"/>
  <pivotFields count="68">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0"/>
        <item t="default"/>
      </items>
    </pivotField>
    <pivotField axis="axisRow" multipleItemSelectionAllowed="1" showAll="0">
      <items count="13">
        <item x="0"/>
        <item x="1"/>
        <item x="2"/>
        <item x="3"/>
        <item x="4"/>
        <item x="5"/>
        <item x="6"/>
        <item x="7"/>
        <item x="8"/>
        <item x="9"/>
        <item x="10"/>
        <item x="11"/>
        <item t="default"/>
      </items>
    </pivotField>
    <pivotField showAll="0"/>
    <pivotField dataField="1" showAll="0"/>
    <pivotField dataField="1" showAll="0"/>
    <pivotField dataField="1" showAll="0"/>
    <pivotField dataField="1" showAll="0"/>
    <pivotField dataField="1" showAll="0"/>
    <pivotField dataField="1"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13">
    <i>
      <x/>
    </i>
    <i>
      <x v="1"/>
    </i>
    <i>
      <x v="2"/>
    </i>
    <i>
      <x v="3"/>
    </i>
    <i>
      <x v="4"/>
    </i>
    <i>
      <x v="5"/>
    </i>
    <i>
      <x v="6"/>
    </i>
    <i>
      <x v="7"/>
    </i>
    <i>
      <x v="8"/>
    </i>
    <i>
      <x v="9"/>
    </i>
    <i>
      <x v="10"/>
    </i>
    <i>
      <x v="11"/>
    </i>
    <i t="grand">
      <x/>
    </i>
  </rowItems>
  <colFields count="1">
    <field x="-2"/>
  </colFields>
  <colItems count="6">
    <i>
      <x/>
    </i>
    <i i="1">
      <x v="1"/>
    </i>
    <i i="2">
      <x v="2"/>
    </i>
    <i i="3">
      <x v="3"/>
    </i>
    <i i="4">
      <x v="4"/>
    </i>
    <i i="5">
      <x v="5"/>
    </i>
  </colItems>
  <dataFields count="6">
    <dataField name="Sum of Sales" fld="3" baseField="0" baseItem="0"/>
    <dataField name="Sum of Seasonal Days" fld="8" baseField="0" baseItem="0"/>
    <dataField name="Sum of Credit Card" fld="4" baseField="0" baseItem="0"/>
    <dataField name="Sum of Bank Account" fld="5" baseField="0" baseItem="0"/>
    <dataField name="Sum of Cash" fld="6" baseField="0" baseItem="0"/>
    <dataField name="Sum of Bitcoin"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C5B8CC0-9375-4038-B731-0344EDF88F3D}" name="PivotTable3" cacheId="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5:D77" firstHeaderRow="0" firstDataRow="1" firstDataCol="1"/>
  <pivotFields count="68">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0"/>
        <item t="default"/>
      </items>
    </pivotField>
    <pivotField axis="axisRow" multipleItemSelectionAllowed="1" showAll="0">
      <items count="13">
        <item x="0"/>
        <item h="1" x="1"/>
        <item h="1" x="2"/>
        <item h="1" x="3"/>
        <item h="1" x="4"/>
        <item h="1" x="5"/>
        <item h="1" x="6"/>
        <item h="1" x="7"/>
        <item h="1" x="8"/>
        <item h="1" x="9"/>
        <item h="1" x="10"/>
        <item h="1" x="11"/>
        <item t="default"/>
      </items>
    </pivotField>
    <pivotField showAll="0"/>
    <pivotField dataField="1" showAll="0"/>
    <pivotField showAll="0"/>
    <pivotField showAll="0"/>
    <pivotField showAll="0"/>
    <pivotField showAll="0"/>
    <pivotField dataField="1"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2">
    <i>
      <x/>
    </i>
    <i t="grand">
      <x/>
    </i>
  </rowItems>
  <colFields count="1">
    <field x="-2"/>
  </colFields>
  <colItems count="2">
    <i>
      <x/>
    </i>
    <i i="1">
      <x v="1"/>
    </i>
  </colItems>
  <dataFields count="2">
    <dataField name="Sum of Sales" fld="3" baseField="0" baseItem="0"/>
    <dataField name="Sum of Seasonal Day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312B053-1845-44B3-A4B6-901B80F8E2A5}" name="PivotTable6" cacheId="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1:P12" firstHeaderRow="0" firstDataRow="1" firstDataCol="0" rowPageCount="2" colPageCount="1"/>
  <pivotFields count="68">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0"/>
        <item t="default"/>
      </items>
    </pivotField>
    <pivotField axis="axisPage" multipleItemSelectionAllowed="1" showAll="0">
      <items count="13">
        <item x="0"/>
        <item h="1" x="1"/>
        <item h="1" x="2"/>
        <item h="1" x="3"/>
        <item h="1" x="4"/>
        <item h="1" x="5"/>
        <item h="1" x="6"/>
        <item h="1" x="7"/>
        <item h="1" x="8"/>
        <item h="1" x="9"/>
        <item h="1" x="10"/>
        <item h="1" x="11"/>
        <item t="default"/>
      </items>
    </pivotField>
    <pivotField axis="axisPage" multipleItemSelectionAllowed="1" showAll="0">
      <items count="42">
        <item h="1" x="34"/>
        <item h="1" x="35"/>
        <item h="1" x="36"/>
        <item h="1" x="37"/>
        <item h="1" x="38"/>
        <item h="1" x="39"/>
        <item x="0"/>
        <item x="1"/>
        <item x="2"/>
        <item x="3"/>
        <item x="4"/>
        <item x="5"/>
        <item x="6"/>
        <item x="7"/>
        <item x="8"/>
        <item x="9"/>
        <item x="10"/>
        <item x="11"/>
        <item x="12"/>
        <item x="13"/>
        <item x="14"/>
        <item x="15"/>
        <item x="16"/>
        <item x="17"/>
        <item x="18"/>
        <item x="19"/>
        <item x="20"/>
        <item x="21"/>
        <item x="22"/>
        <item x="23"/>
        <item x="24"/>
        <item x="25"/>
        <item x="26"/>
        <item x="27"/>
        <item x="28"/>
        <item x="29"/>
        <item x="30"/>
        <item h="1" x="31"/>
        <item h="1" x="32"/>
        <item h="1" x="33"/>
        <item h="1" x="40"/>
        <item t="default"/>
      </items>
    </pivotField>
    <pivotField showAll="0"/>
    <pivotField showAll="0"/>
    <pivotField showAll="0"/>
    <pivotField showAll="0"/>
    <pivotField showAll="0"/>
    <pivotField showAll="0"/>
    <pivotField numFmtId="9" showAll="0"/>
    <pivotField numFmtId="9" showAll="0"/>
    <pivotField numFmtId="9" showAll="0"/>
    <pivotField numFmtId="9" showAll="0"/>
    <pivotField numFmtId="9" showAll="0"/>
    <pivotField dataField="1" numFmtId="9" showAll="0"/>
    <pivotField dataField="1" numFmtId="9" showAll="0"/>
    <pivotField dataField="1" numFmtId="9" showAll="0"/>
    <pivotField dataField="1" numFmtId="9" showAll="0"/>
    <pivotField dataField="1" numFmtId="9" showAll="0"/>
    <pivotField dataField="1" numFmtId="9" showAll="0"/>
    <pivotField numFmtId="9" showAll="0"/>
    <pivotField numFmtId="9" showAll="0"/>
    <pivotField numFmtId="9" showAll="0"/>
    <pivotField numFmtId="9" showAll="0"/>
    <pivotField numFmtId="9"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Fields count="1">
    <field x="-2"/>
  </colFields>
  <colItems count="6">
    <i>
      <x/>
    </i>
    <i i="1">
      <x v="1"/>
    </i>
    <i i="2">
      <x v="2"/>
    </i>
    <i i="3">
      <x v="3"/>
    </i>
    <i i="4">
      <x v="4"/>
    </i>
    <i i="5">
      <x v="5"/>
    </i>
  </colItems>
  <pageFields count="2">
    <pageField fld="1" hier="-1"/>
    <pageField fld="2" hier="-1"/>
  </pageFields>
  <dataFields count="6">
    <dataField name="Average of StrategyA" fld="14" subtotal="average" baseField="0" baseItem="1"/>
    <dataField name="Average of TestingA" fld="15" subtotal="average" baseField="0" baseItem="1"/>
    <dataField name="Average of DevelopmentA" fld="16" subtotal="average" baseField="0" baseItem="2"/>
    <dataField name="Average of ResearchA" fld="17" subtotal="average" baseField="0" baseItem="3"/>
    <dataField name="Average of DesignA" fld="18" subtotal="average" baseField="0" baseItem="4"/>
    <dataField name="Average of SMMA" fld="19" subtotal="average" baseField="0" baseItem="5"/>
  </dataFields>
  <formats count="1">
    <format dxfId="3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9A98599-85CE-4276-891E-E495B0C41135}" name="PivotTable5"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4:O5" firstHeaderRow="0" firstDataRow="1" firstDataCol="0" rowPageCount="2" colPageCount="1"/>
  <pivotFields count="67">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0"/>
        <item t="default"/>
      </items>
    </pivotField>
    <pivotField axis="axisPage" multipleItemSelectionAllowed="1" showAll="0">
      <items count="13">
        <item h="1" x="0"/>
        <item h="1" x="1"/>
        <item h="1" x="2"/>
        <item h="1" x="3"/>
        <item h="1" x="4"/>
        <item h="1" x="5"/>
        <item h="1" x="6"/>
        <item h="1" x="7"/>
        <item x="8"/>
        <item h="1" x="9"/>
        <item h="1" x="10"/>
        <item h="1" x="11"/>
        <item t="default"/>
      </items>
    </pivotField>
    <pivotField axis="axisPage" multipleItemSelectionAllowed="1" showAll="0">
      <items count="42">
        <item h="1" x="34"/>
        <item h="1" x="35"/>
        <item h="1" x="36"/>
        <item h="1" x="37"/>
        <item h="1" x="38"/>
        <item h="1" x="39"/>
        <item h="1" x="0"/>
        <item x="1"/>
        <item x="2"/>
        <item x="3"/>
        <item x="4"/>
        <item x="5"/>
        <item x="6"/>
        <item x="7"/>
        <item x="8"/>
        <item x="9"/>
        <item x="10"/>
        <item x="11"/>
        <item x="12"/>
        <item x="13"/>
        <item x="14"/>
        <item x="15"/>
        <item x="16"/>
        <item x="17"/>
        <item x="18"/>
        <item x="19"/>
        <item x="20"/>
        <item x="21"/>
        <item x="22"/>
        <item x="23"/>
        <item x="24"/>
        <item x="25"/>
        <item x="26"/>
        <item x="27"/>
        <item x="28"/>
        <item x="29"/>
        <item x="30"/>
        <item h="1" x="31"/>
        <item h="1" x="32"/>
        <item h="1" x="33"/>
        <item h="1" x="40"/>
        <item t="default"/>
      </items>
    </pivotField>
    <pivotField showAll="0"/>
    <pivotField showAll="0"/>
    <pivotField showAll="0"/>
    <pivotField showAll="0"/>
    <pivotField showAll="0"/>
    <pivotField showAll="0"/>
    <pivotField dataField="1" numFmtId="9" showAll="0"/>
    <pivotField dataField="1" numFmtId="9" showAll="0"/>
    <pivotField dataField="1" numFmtId="9" showAll="0"/>
    <pivotField dataField="1" numFmtId="9" showAll="0"/>
    <pivotField dataField="1"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Fields count="1">
    <field x="-2"/>
  </colFields>
  <colItems count="5">
    <i>
      <x/>
    </i>
    <i i="1">
      <x v="1"/>
    </i>
    <i i="2">
      <x v="2"/>
    </i>
    <i i="3">
      <x v="3"/>
    </i>
    <i i="4">
      <x v="4"/>
    </i>
  </colItems>
  <pageFields count="2">
    <pageField fld="1" hier="-1"/>
    <pageField fld="2" hier="-1"/>
  </pageFields>
  <dataFields count="5">
    <dataField name="Average of CAC" fld="9" subtotal="average" baseField="0" baseItem="1"/>
    <dataField name="Average of ROI" fld="10" subtotal="average" baseField="0" baseItem="1"/>
    <dataField name="Average of CPA" fld="11" subtotal="average" baseField="0" baseItem="2"/>
    <dataField name="Average of EPC" fld="12" subtotal="average" baseField="0" baseItem="3"/>
    <dataField name="Average of APR" fld="13" subtotal="average" baseField="0" baseItem="4"/>
  </dataFields>
  <formats count="1">
    <format dxfId="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753754A-72F3-4766-B18A-046E3E816CA9}" name="PivotTable7"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8:P19" firstHeaderRow="0" firstDataRow="1" firstDataCol="0" rowPageCount="2" colPageCount="1"/>
  <pivotFields count="67">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0"/>
        <item t="default"/>
      </items>
    </pivotField>
    <pivotField axis="axisPage" multipleItemSelectionAllowed="1" showAll="0">
      <items count="13">
        <item h="1" x="0"/>
        <item h="1" x="1"/>
        <item h="1" x="2"/>
        <item h="1" x="3"/>
        <item h="1" x="4"/>
        <item h="1" x="5"/>
        <item h="1" x="6"/>
        <item h="1" x="7"/>
        <item x="8"/>
        <item h="1" x="9"/>
        <item h="1" x="10"/>
        <item h="1" x="11"/>
        <item t="default"/>
      </items>
    </pivotField>
    <pivotField axis="axisPage" multipleItemSelectionAllowed="1" showAll="0">
      <items count="42">
        <item h="1" x="34"/>
        <item h="1" x="35"/>
        <item h="1" x="36"/>
        <item h="1" x="37"/>
        <item h="1" x="38"/>
        <item h="1" x="39"/>
        <item h="1" x="0"/>
        <item x="1"/>
        <item x="2"/>
        <item x="3"/>
        <item x="4"/>
        <item x="5"/>
        <item x="6"/>
        <item x="7"/>
        <item x="8"/>
        <item x="9"/>
        <item x="10"/>
        <item x="11"/>
        <item x="12"/>
        <item x="13"/>
        <item x="14"/>
        <item x="15"/>
        <item x="16"/>
        <item x="17"/>
        <item x="18"/>
        <item x="19"/>
        <item x="20"/>
        <item x="21"/>
        <item x="22"/>
        <item x="23"/>
        <item x="24"/>
        <item x="25"/>
        <item x="26"/>
        <item x="27"/>
        <item x="28"/>
        <item x="29"/>
        <item x="30"/>
        <item h="1" x="31"/>
        <item h="1" x="32"/>
        <item h="1" x="33"/>
        <item h="1" x="40"/>
        <item t="default"/>
      </items>
    </pivotField>
    <pivotField showAll="0"/>
    <pivotField showAll="0"/>
    <pivotField showAll="0"/>
    <pivotField showAll="0"/>
    <pivotField showAll="0"/>
    <pivotField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dataField="1" numFmtId="9" showAll="0"/>
    <pivotField dataField="1" numFmtId="9" showAll="0"/>
    <pivotField dataField="1" numFmtId="9" showAll="0"/>
    <pivotField dataField="1" numFmtId="9" showAll="0"/>
    <pivotField dataField="1" numFmtId="9" showAll="0"/>
    <pivotField dataField="1"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Fields count="1">
    <field x="-2"/>
  </colFields>
  <colItems count="6">
    <i>
      <x/>
    </i>
    <i i="1">
      <x v="1"/>
    </i>
    <i i="2">
      <x v="2"/>
    </i>
    <i i="3">
      <x v="3"/>
    </i>
    <i i="4">
      <x v="4"/>
    </i>
    <i i="5">
      <x v="5"/>
    </i>
  </colItems>
  <pageFields count="2">
    <pageField fld="1" hier="-1"/>
    <pageField fld="2" hier="-1"/>
  </pageFields>
  <dataFields count="6">
    <dataField name="Average of StrategyC" fld="20" subtotal="average" baseField="0" baseItem="1"/>
    <dataField name="Average of TestingC" fld="21" subtotal="average" baseField="0" baseItem="1"/>
    <dataField name="Average of DevelopmentC" fld="22" subtotal="average" baseField="0" baseItem="2"/>
    <dataField name="Average of ResearchC" fld="23" subtotal="average" baseField="0" baseItem="3"/>
    <dataField name="Average of DesignC" fld="24" subtotal="average" baseField="0" baseItem="4"/>
    <dataField name="Average of SMMC" fld="25" subtotal="average" baseField="0" baseItem="5"/>
  </dataFields>
  <formats count="1">
    <format dxfId="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ADEDF55-D769-484A-B7DA-462BF22EE1B2}" name="PivotTable8"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07:AV109" firstHeaderRow="0" firstDataRow="1" firstDataCol="1"/>
  <pivotFields count="67">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0"/>
        <item t="default"/>
      </items>
    </pivotField>
    <pivotField axis="axisRow" multipleItemSelectionAllowed="1" showAll="0">
      <items count="13">
        <item h="1" x="0"/>
        <item h="1" x="1"/>
        <item h="1" x="2"/>
        <item h="1" x="3"/>
        <item h="1" x="4"/>
        <item h="1" x="5"/>
        <item h="1" x="6"/>
        <item h="1" x="7"/>
        <item x="8"/>
        <item h="1" x="9"/>
        <item h="1" x="10"/>
        <item h="1" x="11"/>
        <item t="default"/>
      </items>
    </pivotField>
    <pivotField showAll="0">
      <items count="42">
        <item h="1" x="40"/>
        <item h="1" x="31"/>
        <item h="1" x="32"/>
        <item h="1" x="33"/>
        <item h="1" x="34"/>
        <item h="1" x="35"/>
        <item h="1" x="36"/>
        <item h="1" x="37"/>
        <item h="1" x="38"/>
        <item h="1" x="39"/>
        <item h="1"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showAll="0"/>
    <pivotField dataField="1" showAll="0"/>
    <pivotField dataField="1" showAll="0"/>
    <pivotField dataField="1" showAll="0"/>
    <pivotField dataField="1" showAll="0"/>
    <pivotField dataField="1"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2">
    <i>
      <x v="8"/>
    </i>
    <i t="grand">
      <x/>
    </i>
  </rowItems>
  <colFields count="1">
    <field x="-2"/>
  </colFields>
  <colItems count="46">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i i="38">
      <x v="38"/>
    </i>
    <i i="39">
      <x v="39"/>
    </i>
    <i i="40">
      <x v="40"/>
    </i>
    <i i="41">
      <x v="41"/>
    </i>
    <i i="42">
      <x v="42"/>
    </i>
    <i i="43">
      <x v="43"/>
    </i>
    <i i="44">
      <x v="44"/>
    </i>
    <i i="45">
      <x v="45"/>
    </i>
  </colItems>
  <dataFields count="46">
    <dataField name="Sum of Sales" fld="3" baseField="0" baseItem="0"/>
    <dataField name="Sum of Seasonal Days" fld="8" baseField="0" baseItem="0"/>
    <dataField name="Sum of Credit Card" fld="4" baseField="0" baseItem="0"/>
    <dataField name="Sum of Bank Account" fld="5" baseField="0" baseItem="0"/>
    <dataField name="Sum of Cash" fld="6" baseField="0" baseItem="0"/>
    <dataField name="Sum of Bitcoin" fld="7" baseField="0" baseItem="0"/>
    <dataField name="Sum of NEW YORK-CC" fld="26" baseField="0" baseItem="0"/>
    <dataField name="Sum of NASHVILLE-CC" fld="27" baseField="0" baseItem="0"/>
    <dataField name="Sum of CHICAGO-CC" fld="28" baseField="0" baseItem="0"/>
    <dataField name="Sum of DALLAS-CC" fld="29" baseField="0" baseItem="0"/>
    <dataField name="Sum of DENVER-CC" fld="30" baseField="0" baseItem="0"/>
    <dataField name="Sum of LOS ANGELES-CC" fld="31" baseField="0" baseItem="0"/>
    <dataField name="Sum of SAN FRANCISCO-CC" fld="32" baseField="0" baseItem="0"/>
    <dataField name="Sum of SEATTLE-CC" fld="33" baseField="0" baseItem="0"/>
    <dataField name="Sum of MIAMI-CC" fld="34" baseField="0" baseItem="0"/>
    <dataField name="Sum of SAINT AUGUSTINE-CC" fld="35" baseField="0" baseItem="0"/>
    <dataField name="Sum of NEW YORK-C" fld="46" baseField="0" baseItem="0"/>
    <dataField name="Sum of NASHVILLE-C" fld="47" baseField="0" baseItem="0"/>
    <dataField name="Sum of CHICAGO-C" fld="48" baseField="0" baseItem="0"/>
    <dataField name="Sum of DALLAS-C" fld="49" baseField="0" baseItem="0"/>
    <dataField name="Sum of DENVER-C" fld="50" baseField="0" baseItem="0"/>
    <dataField name="Sum of LOS ANGELES-C" fld="51" baseField="0" baseItem="0"/>
    <dataField name="Sum of SEATTLE-C" fld="53" baseField="0" baseItem="0"/>
    <dataField name="Sum of SAN FRANCISCO-C" fld="52" baseField="0" baseItem="0"/>
    <dataField name="Sum of MIAMI-C" fld="54" baseField="0" baseItem="0"/>
    <dataField name="Sum of SAINT AUGUSTINE-C" fld="55" baseField="0" baseItem="0"/>
    <dataField name="Sum of NEW YORK-B" fld="56" baseField="0" baseItem="0"/>
    <dataField name="Sum of NASHVILLE-B" fld="57" baseField="0" baseItem="0"/>
    <dataField name="Sum of CHICAGO-B" fld="58" baseField="0" baseItem="0"/>
    <dataField name="Sum of DALLAS-B" fld="59" baseField="0" baseItem="0"/>
    <dataField name="Sum of DENVER-B" fld="60" baseField="0" baseItem="0"/>
    <dataField name="Sum of LOS ANGELES-B" fld="61" baseField="0" baseItem="0"/>
    <dataField name="Sum of SAN FRANCISCO-B" fld="62" baseField="0" baseItem="0"/>
    <dataField name="Sum of SEATTLE-B" fld="63" baseField="0" baseItem="0"/>
    <dataField name="Sum of MIAMI-B" fld="64" baseField="0" baseItem="0"/>
    <dataField name="Sum of SAINT AUGUSTINE-B" fld="65" baseField="0" baseItem="0"/>
    <dataField name="Sum of NEW YORK-BA" fld="36" baseField="0" baseItem="0"/>
    <dataField name="Sum of NASHVILLE-BA" fld="37" baseField="0" baseItem="0"/>
    <dataField name="Sum of CHICAGO-BA" fld="38" baseField="0" baseItem="0"/>
    <dataField name="Sum of DALLAS-BA" fld="39" baseField="0" baseItem="0"/>
    <dataField name="Sum of DENVER-BA" fld="40" baseField="0" baseItem="0"/>
    <dataField name="Sum of LOS ANGELES-BA" fld="41" baseField="0" baseItem="0"/>
    <dataField name="Sum of SAN FRANCISCO-BA" fld="42" baseField="0" baseItem="0"/>
    <dataField name="Sum of SEATTLE-BA" fld="43" baseField="0" baseItem="0"/>
    <dataField name="Sum of MIAMI-BA" fld="44" baseField="0" baseItem="0"/>
    <dataField name="Sum of SAINT AUGUSTINE-BA" fld="4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71A526B-6C5A-4D4F-8A95-671A7E43F165}" name="PivotTable3"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5:D77" firstHeaderRow="0" firstDataRow="1" firstDataCol="1"/>
  <pivotFields count="67">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0"/>
        <item t="default"/>
      </items>
    </pivotField>
    <pivotField axis="axisRow" multipleItemSelectionAllowed="1" showAll="0">
      <items count="13">
        <item h="1" x="0"/>
        <item h="1" x="1"/>
        <item h="1" x="2"/>
        <item h="1" x="3"/>
        <item h="1" x="4"/>
        <item h="1" x="5"/>
        <item h="1" x="6"/>
        <item h="1" x="7"/>
        <item x="8"/>
        <item h="1" x="9"/>
        <item h="1" x="10"/>
        <item h="1" x="11"/>
        <item t="default"/>
      </items>
    </pivotField>
    <pivotField showAll="0"/>
    <pivotField dataField="1" showAll="0"/>
    <pivotField showAll="0"/>
    <pivotField showAll="0"/>
    <pivotField showAll="0"/>
    <pivotField showAll="0"/>
    <pivotField dataField="1"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2">
    <i>
      <x v="8"/>
    </i>
    <i t="grand">
      <x/>
    </i>
  </rowItems>
  <colFields count="1">
    <field x="-2"/>
  </colFields>
  <colItems count="2">
    <i>
      <x/>
    </i>
    <i i="1">
      <x v="1"/>
    </i>
  </colItems>
  <dataFields count="2">
    <dataField name="Sum of Sales" fld="3" baseField="0" baseItem="0"/>
    <dataField name="Sum of Seasonal Day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FFCDDF3-ED74-40A0-9083-451121F6F204}" name="PivotTable2"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9:H70" firstHeaderRow="0" firstDataRow="1" firstDataCol="1" rowPageCount="1" colPageCount="1"/>
  <pivotFields count="67">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0"/>
        <item t="default"/>
      </items>
    </pivotField>
    <pivotField axis="axisPage" multipleItemSelectionAllowed="1" showAll="0">
      <items count="13">
        <item h="1" x="0"/>
        <item h="1" x="1"/>
        <item h="1" x="2"/>
        <item h="1" x="3"/>
        <item h="1" x="4"/>
        <item h="1" x="5"/>
        <item h="1" x="6"/>
        <item h="1" x="7"/>
        <item x="8"/>
        <item h="1" x="9"/>
        <item h="1" x="10"/>
        <item h="1" x="11"/>
        <item t="default"/>
      </items>
    </pivotField>
    <pivotField axis="axisRow" showAll="0">
      <items count="42">
        <item h="1" x="34"/>
        <item h="1" x="35"/>
        <item h="1" x="36"/>
        <item h="1" x="37"/>
        <item h="1" x="38"/>
        <item h="1" x="39"/>
        <item x="0"/>
        <item x="1"/>
        <item x="2"/>
        <item x="3"/>
        <item x="4"/>
        <item x="5"/>
        <item x="6"/>
        <item x="7"/>
        <item x="8"/>
        <item x="9"/>
        <item x="10"/>
        <item x="11"/>
        <item x="12"/>
        <item x="13"/>
        <item x="14"/>
        <item x="15"/>
        <item x="16"/>
        <item x="17"/>
        <item x="18"/>
        <item x="19"/>
        <item x="20"/>
        <item x="21"/>
        <item x="22"/>
        <item x="23"/>
        <item x="24"/>
        <item x="25"/>
        <item x="26"/>
        <item x="27"/>
        <item x="28"/>
        <item x="29"/>
        <item x="30"/>
        <item h="1" x="31"/>
        <item h="1" x="32"/>
        <item h="1" x="33"/>
        <item h="1" x="40"/>
        <item t="default"/>
      </items>
    </pivotField>
    <pivotField dataField="1" showAll="0"/>
    <pivotField dataField="1" showAll="0"/>
    <pivotField dataField="1" showAll="0"/>
    <pivotField dataField="1" showAll="0"/>
    <pivotField dataField="1" showAll="0"/>
    <pivotField dataField="1"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31">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Fields count="1">
    <field x="-2"/>
  </colFields>
  <colItems count="6">
    <i>
      <x/>
    </i>
    <i i="1">
      <x v="1"/>
    </i>
    <i i="2">
      <x v="2"/>
    </i>
    <i i="3">
      <x v="3"/>
    </i>
    <i i="4">
      <x v="4"/>
    </i>
    <i i="5">
      <x v="5"/>
    </i>
  </colItems>
  <pageFields count="1">
    <pageField fld="1" hier="-1"/>
  </pageFields>
  <dataFields count="6">
    <dataField name="Sum of Sales" fld="3" baseField="0" baseItem="0"/>
    <dataField name="Sum of Seasonal Days" fld="8" baseField="0" baseItem="0"/>
    <dataField name="Sum of Credit Card" fld="4" baseField="0" baseItem="0"/>
    <dataField name="Sum of Bank Account" fld="5" baseField="0" baseItem="0"/>
    <dataField name="Sum of Cash" fld="6" baseField="0" baseItem="0"/>
    <dataField name="Sum of Bitcoin"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4C86DE1-AAF4-4FE0-A0A8-6155B937F79F}" name="PivotTable4"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0:H103" firstHeaderRow="0" firstDataRow="1" firstDataCol="1"/>
  <pivotFields count="67">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0"/>
        <item t="default"/>
      </items>
    </pivotField>
    <pivotField axis="axisRow" multipleItemSelectionAllowed="1" showAll="0">
      <items count="13">
        <item x="0"/>
        <item x="1"/>
        <item x="2"/>
        <item x="3"/>
        <item x="4"/>
        <item x="5"/>
        <item x="6"/>
        <item x="7"/>
        <item x="8"/>
        <item x="9"/>
        <item x="10"/>
        <item x="11"/>
        <item t="default"/>
      </items>
    </pivotField>
    <pivotField showAll="0"/>
    <pivotField dataField="1" showAll="0"/>
    <pivotField dataField="1" showAll="0"/>
    <pivotField dataField="1" showAll="0"/>
    <pivotField dataField="1" showAll="0"/>
    <pivotField dataField="1" showAll="0"/>
    <pivotField dataField="1"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13">
    <i>
      <x/>
    </i>
    <i>
      <x v="1"/>
    </i>
    <i>
      <x v="2"/>
    </i>
    <i>
      <x v="3"/>
    </i>
    <i>
      <x v="4"/>
    </i>
    <i>
      <x v="5"/>
    </i>
    <i>
      <x v="6"/>
    </i>
    <i>
      <x v="7"/>
    </i>
    <i>
      <x v="8"/>
    </i>
    <i>
      <x v="9"/>
    </i>
    <i>
      <x v="10"/>
    </i>
    <i>
      <x v="11"/>
    </i>
    <i t="grand">
      <x/>
    </i>
  </rowItems>
  <colFields count="1">
    <field x="-2"/>
  </colFields>
  <colItems count="6">
    <i>
      <x/>
    </i>
    <i i="1">
      <x v="1"/>
    </i>
    <i i="2">
      <x v="2"/>
    </i>
    <i i="3">
      <x v="3"/>
    </i>
    <i i="4">
      <x v="4"/>
    </i>
    <i i="5">
      <x v="5"/>
    </i>
  </colItems>
  <dataFields count="6">
    <dataField name="Sum of Sales" fld="3" baseField="0" baseItem="0"/>
    <dataField name="Sum of Seasonal Days" fld="8" baseField="0" baseItem="0"/>
    <dataField name="Sum of Credit Card" fld="4" baseField="0" baseItem="0"/>
    <dataField name="Sum of Bank Account" fld="5" baseField="0" baseItem="0"/>
    <dataField name="Sum of Cash" fld="6" baseField="0" baseItem="0"/>
    <dataField name="Sum of Bitcoin"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892E2BF-4F7F-43FA-AE3F-E73E3C3AA264}" name="PivotTable1"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C33" firstHeaderRow="1" firstDataRow="1" firstDataCol="1" rowPageCount="1" colPageCount="1"/>
  <pivotFields count="67">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0"/>
        <item t="default"/>
      </items>
    </pivotField>
    <pivotField axis="axisPage" multipleItemSelectionAllowed="1" showAll="0">
      <items count="13">
        <item h="1" x="0"/>
        <item h="1" x="1"/>
        <item h="1" x="2"/>
        <item h="1" x="3"/>
        <item h="1" x="4"/>
        <item h="1" x="5"/>
        <item h="1" x="6"/>
        <item h="1" x="7"/>
        <item x="8"/>
        <item h="1" x="9"/>
        <item h="1" x="10"/>
        <item h="1" x="11"/>
        <item t="default"/>
      </items>
    </pivotField>
    <pivotField axis="axisRow" showAll="0">
      <items count="42">
        <item h="1" x="34"/>
        <item h="1" x="35"/>
        <item h="1" x="36"/>
        <item h="1" x="37"/>
        <item h="1" x="38"/>
        <item h="1" x="39"/>
        <item h="1" x="0"/>
        <item x="1"/>
        <item x="2"/>
        <item x="3"/>
        <item x="4"/>
        <item x="5"/>
        <item x="6"/>
        <item x="7"/>
        <item x="8"/>
        <item x="9"/>
        <item x="10"/>
        <item x="11"/>
        <item x="12"/>
        <item x="13"/>
        <item x="14"/>
        <item x="15"/>
        <item x="16"/>
        <item x="17"/>
        <item x="18"/>
        <item x="19"/>
        <item x="20"/>
        <item x="21"/>
        <item x="22"/>
        <item x="23"/>
        <item x="24"/>
        <item x="25"/>
        <item x="26"/>
        <item x="27"/>
        <item x="28"/>
        <item x="29"/>
        <item x="30"/>
        <item h="1" x="31"/>
        <item h="1" x="32"/>
        <item h="1" x="33"/>
        <item h="1" x="40"/>
        <item t="default"/>
      </items>
    </pivotField>
    <pivotField dataField="1" showAll="0"/>
    <pivotField showAll="0"/>
    <pivotField showAll="0"/>
    <pivotField showAll="0"/>
    <pivotField showAll="0"/>
    <pivotField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30">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Items count="1">
    <i/>
  </colItems>
  <pageFields count="1">
    <pageField fld="1" hier="-1"/>
  </pageField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6A83E10-072A-451B-A1A9-4BD6B406F7F0}" name="PivotTable6"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1:P12" firstHeaderRow="0" firstDataRow="1" firstDataCol="0" rowPageCount="2" colPageCount="1"/>
  <pivotFields count="67">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0"/>
        <item t="default"/>
      </items>
    </pivotField>
    <pivotField axis="axisPage" multipleItemSelectionAllowed="1" showAll="0">
      <items count="13">
        <item h="1" x="0"/>
        <item h="1" x="1"/>
        <item h="1" x="2"/>
        <item h="1" x="3"/>
        <item h="1" x="4"/>
        <item h="1" x="5"/>
        <item h="1" x="6"/>
        <item h="1" x="7"/>
        <item x="8"/>
        <item h="1" x="9"/>
        <item h="1" x="10"/>
        <item h="1" x="11"/>
        <item t="default"/>
      </items>
    </pivotField>
    <pivotField axis="axisPage" multipleItemSelectionAllowed="1" showAll="0">
      <items count="42">
        <item h="1" x="34"/>
        <item h="1" x="35"/>
        <item h="1" x="36"/>
        <item h="1" x="37"/>
        <item h="1" x="38"/>
        <item h="1" x="39"/>
        <item h="1" x="0"/>
        <item x="1"/>
        <item x="2"/>
        <item x="3"/>
        <item x="4"/>
        <item x="5"/>
        <item x="6"/>
        <item x="7"/>
        <item x="8"/>
        <item x="9"/>
        <item x="10"/>
        <item x="11"/>
        <item x="12"/>
        <item x="13"/>
        <item x="14"/>
        <item x="15"/>
        <item x="16"/>
        <item x="17"/>
        <item x="18"/>
        <item x="19"/>
        <item x="20"/>
        <item x="21"/>
        <item x="22"/>
        <item x="23"/>
        <item x="24"/>
        <item x="25"/>
        <item x="26"/>
        <item x="27"/>
        <item x="28"/>
        <item x="29"/>
        <item x="30"/>
        <item h="1" x="31"/>
        <item h="1" x="32"/>
        <item h="1" x="33"/>
        <item h="1" x="40"/>
        <item t="default"/>
      </items>
    </pivotField>
    <pivotField showAll="0"/>
    <pivotField showAll="0"/>
    <pivotField showAll="0"/>
    <pivotField showAll="0"/>
    <pivotField showAll="0"/>
    <pivotField showAll="0"/>
    <pivotField numFmtId="9" showAll="0"/>
    <pivotField numFmtId="9" showAll="0"/>
    <pivotField numFmtId="9" showAll="0"/>
    <pivotField numFmtId="9" showAll="0"/>
    <pivotField numFmtId="9" showAll="0"/>
    <pivotField dataField="1" numFmtId="9" showAll="0"/>
    <pivotField dataField="1" numFmtId="9" showAll="0"/>
    <pivotField dataField="1" numFmtId="9" showAll="0"/>
    <pivotField dataField="1" numFmtId="9" showAll="0"/>
    <pivotField dataField="1" numFmtId="9" showAll="0"/>
    <pivotField dataField="1" numFmtId="9" showAll="0"/>
    <pivotField numFmtId="9" showAll="0"/>
    <pivotField numFmtId="9" showAll="0"/>
    <pivotField numFmtId="9" showAll="0"/>
    <pivotField numFmtId="9" showAll="0"/>
    <pivotField numFmtId="9"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Fields count="1">
    <field x="-2"/>
  </colFields>
  <colItems count="6">
    <i>
      <x/>
    </i>
    <i i="1">
      <x v="1"/>
    </i>
    <i i="2">
      <x v="2"/>
    </i>
    <i i="3">
      <x v="3"/>
    </i>
    <i i="4">
      <x v="4"/>
    </i>
    <i i="5">
      <x v="5"/>
    </i>
  </colItems>
  <pageFields count="2">
    <pageField fld="1" hier="-1"/>
    <pageField fld="2" hier="-1"/>
  </pageFields>
  <dataFields count="6">
    <dataField name="Average of StrategyA" fld="14" subtotal="average" baseField="0" baseItem="1"/>
    <dataField name="Average of TestingA" fld="15" subtotal="average" baseField="0" baseItem="1"/>
    <dataField name="Average of DevelopmentA" fld="16" subtotal="average" baseField="0" baseItem="2"/>
    <dataField name="Average of ResearchA" fld="17" subtotal="average" baseField="0" baseItem="3"/>
    <dataField name="Average of DesignA" fld="18" subtotal="average" baseField="0" baseItem="4"/>
    <dataField name="Average of SMMA" fld="19" subtotal="average" baseField="0" baseItem="5"/>
  </dataFields>
  <formats count="1">
    <format dxfId="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C126C0B-C4E7-48C7-858F-25D2627B9BA7}" name="PivotTable4"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0:H103" firstHeaderRow="0" firstDataRow="1" firstDataCol="1"/>
  <pivotFields count="67">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0"/>
        <item t="default"/>
      </items>
    </pivotField>
    <pivotField axis="axisRow" multipleItemSelectionAllowed="1" showAll="0">
      <items count="13">
        <item x="0"/>
        <item x="1"/>
        <item x="2"/>
        <item x="3"/>
        <item x="4"/>
        <item x="5"/>
        <item x="6"/>
        <item x="7"/>
        <item x="8"/>
        <item x="9"/>
        <item x="10"/>
        <item x="11"/>
        <item t="default"/>
      </items>
    </pivotField>
    <pivotField showAll="0"/>
    <pivotField dataField="1" showAll="0"/>
    <pivotField dataField="1" showAll="0"/>
    <pivotField dataField="1" showAll="0"/>
    <pivotField dataField="1" showAll="0"/>
    <pivotField dataField="1" showAll="0"/>
    <pivotField dataField="1"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13">
    <i>
      <x/>
    </i>
    <i>
      <x v="1"/>
    </i>
    <i>
      <x v="2"/>
    </i>
    <i>
      <x v="3"/>
    </i>
    <i>
      <x v="4"/>
    </i>
    <i>
      <x v="5"/>
    </i>
    <i>
      <x v="6"/>
    </i>
    <i>
      <x v="7"/>
    </i>
    <i>
      <x v="8"/>
    </i>
    <i>
      <x v="9"/>
    </i>
    <i>
      <x v="10"/>
    </i>
    <i>
      <x v="11"/>
    </i>
    <i t="grand">
      <x/>
    </i>
  </rowItems>
  <colFields count="1">
    <field x="-2"/>
  </colFields>
  <colItems count="6">
    <i>
      <x/>
    </i>
    <i i="1">
      <x v="1"/>
    </i>
    <i i="2">
      <x v="2"/>
    </i>
    <i i="3">
      <x v="3"/>
    </i>
    <i i="4">
      <x v="4"/>
    </i>
    <i i="5">
      <x v="5"/>
    </i>
  </colItems>
  <dataFields count="6">
    <dataField name="Sum of Sales" fld="3" baseField="0" baseItem="0"/>
    <dataField name="Sum of Seasonal Days" fld="8" baseField="0" baseItem="0"/>
    <dataField name="Sum of Credit Card" fld="4" baseField="0" baseItem="0"/>
    <dataField name="Sum of Bank Account" fld="5" baseField="0" baseItem="0"/>
    <dataField name="Sum of Cash" fld="6" baseField="0" baseItem="0"/>
    <dataField name="Sum of Bitcoin"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27CFD72-7476-4A38-9A3B-359F25936969}" name="PivotTable8"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07:AV109" firstHeaderRow="0" firstDataRow="1" firstDataCol="1"/>
  <pivotFields count="67">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0"/>
        <item t="default"/>
      </items>
    </pivotField>
    <pivotField axis="axisRow" multipleItemSelectionAllowed="1" showAll="0">
      <items count="13">
        <item x="0"/>
        <item h="1" x="1"/>
        <item h="1" x="2"/>
        <item h="1" x="3"/>
        <item h="1" x="4"/>
        <item h="1" x="5"/>
        <item h="1" x="6"/>
        <item h="1" x="7"/>
        <item h="1" x="8"/>
        <item h="1" x="9"/>
        <item h="1" x="10"/>
        <item h="1" x="11"/>
        <item t="default"/>
      </items>
    </pivotField>
    <pivotField showAll="0">
      <items count="42">
        <item h="1" x="40"/>
        <item h="1" x="31"/>
        <item h="1" x="32"/>
        <item h="1" x="33"/>
        <item h="1" x="34"/>
        <item h="1" x="35"/>
        <item h="1" x="36"/>
        <item h="1" x="37"/>
        <item h="1" x="38"/>
        <item h="1" x="39"/>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showAll="0"/>
    <pivotField dataField="1" showAll="0"/>
    <pivotField dataField="1" showAll="0"/>
    <pivotField dataField="1" showAll="0"/>
    <pivotField dataField="1" showAll="0"/>
    <pivotField dataField="1"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2">
    <i>
      <x/>
    </i>
    <i t="grand">
      <x/>
    </i>
  </rowItems>
  <colFields count="1">
    <field x="-2"/>
  </colFields>
  <colItems count="46">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i i="38">
      <x v="38"/>
    </i>
    <i i="39">
      <x v="39"/>
    </i>
    <i i="40">
      <x v="40"/>
    </i>
    <i i="41">
      <x v="41"/>
    </i>
    <i i="42">
      <x v="42"/>
    </i>
    <i i="43">
      <x v="43"/>
    </i>
    <i i="44">
      <x v="44"/>
    </i>
    <i i="45">
      <x v="45"/>
    </i>
  </colItems>
  <dataFields count="46">
    <dataField name="Sum of Sales" fld="3" baseField="0" baseItem="0"/>
    <dataField name="Sum of Seasonal Days" fld="8" baseField="0" baseItem="0"/>
    <dataField name="Sum of Credit Card" fld="4" baseField="0" baseItem="0"/>
    <dataField name="Sum of Bank Account" fld="5" baseField="0" baseItem="0"/>
    <dataField name="Sum of Cash" fld="6" baseField="0" baseItem="0"/>
    <dataField name="Sum of Bitcoin" fld="7" baseField="0" baseItem="0"/>
    <dataField name="Sum of NEW YORK-CC" fld="26" baseField="0" baseItem="0"/>
    <dataField name="Sum of NASHVILLE-CC" fld="27" baseField="0" baseItem="0"/>
    <dataField name="Sum of CHICAGO-CC" fld="28" baseField="0" baseItem="0"/>
    <dataField name="Sum of DALLAS-CC" fld="29" baseField="0" baseItem="0"/>
    <dataField name="Sum of DENVER-CC" fld="30" baseField="0" baseItem="0"/>
    <dataField name="Sum of LOS ANGELES-CC" fld="31" baseField="0" baseItem="0"/>
    <dataField name="Sum of SAN FRANCISCO-CC" fld="32" baseField="0" baseItem="0"/>
    <dataField name="Sum of SEATTLE-CC" fld="33" baseField="0" baseItem="0"/>
    <dataField name="Sum of MIAMI-CC" fld="34" baseField="0" baseItem="0"/>
    <dataField name="Sum of SAINT AUGUSTINE-CC" fld="35" baseField="0" baseItem="0"/>
    <dataField name="Sum of NEW YORK-C" fld="46" baseField="0" baseItem="0"/>
    <dataField name="Sum of NASHVILLE-C" fld="47" baseField="0" baseItem="0"/>
    <dataField name="Sum of CHICAGO-C" fld="48" baseField="0" baseItem="0"/>
    <dataField name="Sum of DALLAS-C" fld="49" baseField="0" baseItem="0"/>
    <dataField name="Sum of DENVER-C" fld="50" baseField="0" baseItem="0"/>
    <dataField name="Sum of LOS ANGELES-C" fld="51" baseField="0" baseItem="0"/>
    <dataField name="Sum of SEATTLE-C" fld="53" baseField="0" baseItem="0"/>
    <dataField name="Sum of SAN FRANCISCO-C" fld="52" baseField="0" baseItem="0"/>
    <dataField name="Sum of MIAMI-C" fld="54" baseField="0" baseItem="0"/>
    <dataField name="Sum of SAINT AUGUSTINE-C" fld="55" baseField="0" baseItem="0"/>
    <dataField name="Sum of NEW YORK-B" fld="56" baseField="0" baseItem="0"/>
    <dataField name="Sum of NASHVILLE-B" fld="57" baseField="0" baseItem="0"/>
    <dataField name="Sum of CHICAGO-B" fld="58" baseField="0" baseItem="0"/>
    <dataField name="Sum of DALLAS-B" fld="59" baseField="0" baseItem="0"/>
    <dataField name="Sum of DENVER-B" fld="60" baseField="0" baseItem="0"/>
    <dataField name="Sum of LOS ANGELES-B" fld="61" baseField="0" baseItem="0"/>
    <dataField name="Sum of SAN FRANCISCO-B" fld="62" baseField="0" baseItem="0"/>
    <dataField name="Sum of SEATTLE-B" fld="63" baseField="0" baseItem="0"/>
    <dataField name="Sum of MIAMI-B" fld="64" baseField="0" baseItem="0"/>
    <dataField name="Sum of SAINT AUGUSTINE-B" fld="65" baseField="0" baseItem="0"/>
    <dataField name="Sum of NEW YORK-BA" fld="36" baseField="0" baseItem="0"/>
    <dataField name="Sum of NASHVILLE-BA" fld="37" baseField="0" baseItem="0"/>
    <dataField name="Sum of CHICAGO-BA" fld="38" baseField="0" baseItem="0"/>
    <dataField name="Sum of DALLAS-BA" fld="39" baseField="0" baseItem="0"/>
    <dataField name="Sum of DENVER-BA" fld="40" baseField="0" baseItem="0"/>
    <dataField name="Sum of LOS ANGELES-BA" fld="41" baseField="0" baseItem="0"/>
    <dataField name="Sum of SAN FRANCISCO-BA" fld="42" baseField="0" baseItem="0"/>
    <dataField name="Sum of SEATTLE-BA" fld="43" baseField="0" baseItem="0"/>
    <dataField name="Sum of MIAMI-BA" fld="44" baseField="0" baseItem="0"/>
    <dataField name="Sum of SAINT AUGUSTINE-BA" fld="4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75458214-A52B-4D3F-96B6-B976219628D2}" name="PivotTable1"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C35" firstHeaderRow="1" firstDataRow="1" firstDataCol="1" rowPageCount="1" colPageCount="1"/>
  <pivotFields count="67">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0"/>
        <item t="default"/>
      </items>
    </pivotField>
    <pivotField axis="axisPage" multipleItemSelectionAllowed="1" showAll="0">
      <items count="13">
        <item x="0"/>
        <item h="1" x="1"/>
        <item h="1" x="2"/>
        <item h="1" x="3"/>
        <item h="1" x="4"/>
        <item h="1" x="5"/>
        <item h="1" x="6"/>
        <item h="1" x="7"/>
        <item h="1" x="8"/>
        <item h="1" x="9"/>
        <item h="1" x="10"/>
        <item h="1" x="11"/>
        <item t="default"/>
      </items>
    </pivotField>
    <pivotField axis="axisRow" showAll="0">
      <items count="42">
        <item h="1" x="34"/>
        <item h="1" x="35"/>
        <item h="1" x="36"/>
        <item h="1" x="37"/>
        <item h="1" x="38"/>
        <item h="1" x="39"/>
        <item x="0"/>
        <item x="1"/>
        <item x="2"/>
        <item x="3"/>
        <item x="4"/>
        <item x="5"/>
        <item x="6"/>
        <item x="7"/>
        <item x="8"/>
        <item x="9"/>
        <item x="10"/>
        <item x="11"/>
        <item x="12"/>
        <item x="13"/>
        <item x="14"/>
        <item x="15"/>
        <item x="16"/>
        <item x="17"/>
        <item x="18"/>
        <item x="19"/>
        <item x="20"/>
        <item x="21"/>
        <item x="22"/>
        <item x="23"/>
        <item x="24"/>
        <item x="25"/>
        <item x="26"/>
        <item x="27"/>
        <item x="28"/>
        <item x="29"/>
        <item x="30"/>
        <item h="1" x="31"/>
        <item h="1" x="32"/>
        <item h="1" x="33"/>
        <item h="1" x="40"/>
        <item t="default"/>
      </items>
    </pivotField>
    <pivotField dataField="1" showAll="0"/>
    <pivotField showAll="0"/>
    <pivotField showAll="0"/>
    <pivotField showAll="0"/>
    <pivotField showAll="0"/>
    <pivotField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32">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Items count="1">
    <i/>
  </colItems>
  <pageFields count="1">
    <pageField fld="1" hier="-1"/>
  </pageField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CA07E9BA-B4AA-4664-AB27-E90D23EAC038}" name="PivotTable6"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1:P12" firstHeaderRow="0" firstDataRow="1" firstDataCol="0" rowPageCount="2" colPageCount="1"/>
  <pivotFields count="67">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0"/>
        <item t="default"/>
      </items>
    </pivotField>
    <pivotField axis="axisPage" multipleItemSelectionAllowed="1" showAll="0">
      <items count="13">
        <item x="0"/>
        <item h="1" x="1"/>
        <item h="1" x="2"/>
        <item h="1" x="3"/>
        <item h="1" x="4"/>
        <item h="1" x="5"/>
        <item h="1" x="6"/>
        <item h="1" x="7"/>
        <item h="1" x="8"/>
        <item h="1" x="9"/>
        <item h="1" x="10"/>
        <item h="1" x="11"/>
        <item t="default"/>
      </items>
    </pivotField>
    <pivotField axis="axisPage" multipleItemSelectionAllowed="1" showAll="0">
      <items count="42">
        <item h="1" x="34"/>
        <item h="1" x="35"/>
        <item h="1" x="36"/>
        <item h="1" x="37"/>
        <item h="1" x="38"/>
        <item h="1" x="39"/>
        <item x="0"/>
        <item x="1"/>
        <item x="2"/>
        <item x="3"/>
        <item x="4"/>
        <item x="5"/>
        <item x="6"/>
        <item x="7"/>
        <item x="8"/>
        <item x="9"/>
        <item x="10"/>
        <item x="11"/>
        <item x="12"/>
        <item x="13"/>
        <item x="14"/>
        <item x="15"/>
        <item x="16"/>
        <item x="17"/>
        <item x="18"/>
        <item x="19"/>
        <item x="20"/>
        <item x="21"/>
        <item x="22"/>
        <item x="23"/>
        <item x="24"/>
        <item x="25"/>
        <item x="26"/>
        <item x="27"/>
        <item x="28"/>
        <item x="29"/>
        <item x="30"/>
        <item h="1" x="31"/>
        <item h="1" x="32"/>
        <item h="1" x="33"/>
        <item h="1" x="40"/>
        <item t="default"/>
      </items>
    </pivotField>
    <pivotField showAll="0"/>
    <pivotField showAll="0"/>
    <pivotField showAll="0"/>
    <pivotField showAll="0"/>
    <pivotField showAll="0"/>
    <pivotField showAll="0"/>
    <pivotField numFmtId="9" showAll="0"/>
    <pivotField numFmtId="9" showAll="0"/>
    <pivotField numFmtId="9" showAll="0"/>
    <pivotField numFmtId="9" showAll="0"/>
    <pivotField numFmtId="9" showAll="0"/>
    <pivotField dataField="1" numFmtId="9" showAll="0"/>
    <pivotField dataField="1" numFmtId="9" showAll="0"/>
    <pivotField dataField="1" numFmtId="9" showAll="0"/>
    <pivotField dataField="1" numFmtId="9" showAll="0"/>
    <pivotField dataField="1" numFmtId="9" showAll="0"/>
    <pivotField dataField="1" numFmtId="9" showAll="0"/>
    <pivotField numFmtId="9" showAll="0"/>
    <pivotField numFmtId="9" showAll="0"/>
    <pivotField numFmtId="9" showAll="0"/>
    <pivotField numFmtId="9" showAll="0"/>
    <pivotField numFmtId="9"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Fields count="1">
    <field x="-2"/>
  </colFields>
  <colItems count="6">
    <i>
      <x/>
    </i>
    <i i="1">
      <x v="1"/>
    </i>
    <i i="2">
      <x v="2"/>
    </i>
    <i i="3">
      <x v="3"/>
    </i>
    <i i="4">
      <x v="4"/>
    </i>
    <i i="5">
      <x v="5"/>
    </i>
  </colItems>
  <pageFields count="2">
    <pageField fld="1" hier="-1"/>
    <pageField fld="2" hier="-1"/>
  </pageFields>
  <dataFields count="6">
    <dataField name="Average of StrategyA" fld="14" subtotal="average" baseField="0" baseItem="1"/>
    <dataField name="Average of TestingA" fld="15" subtotal="average" baseField="0" baseItem="1"/>
    <dataField name="Average of DevelopmentA" fld="16" subtotal="average" baseField="0" baseItem="2"/>
    <dataField name="Average of ResearchA" fld="17" subtotal="average" baseField="0" baseItem="3"/>
    <dataField name="Average of DesignA" fld="18" subtotal="average" baseField="0" baseItem="4"/>
    <dataField name="Average of SMMA" fld="19" subtotal="average" baseField="0" baseItem="5"/>
  </dataFields>
  <formats count="1">
    <format dxfId="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45231385-2BED-418E-8261-B64C25E66876}" name="PivotTable7"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8:P19" firstHeaderRow="0" firstDataRow="1" firstDataCol="0" rowPageCount="2" colPageCount="1"/>
  <pivotFields count="67">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0"/>
        <item t="default"/>
      </items>
    </pivotField>
    <pivotField axis="axisPage" multipleItemSelectionAllowed="1" showAll="0">
      <items count="13">
        <item x="0"/>
        <item h="1" x="1"/>
        <item h="1" x="2"/>
        <item h="1" x="3"/>
        <item h="1" x="4"/>
        <item h="1" x="5"/>
        <item h="1" x="6"/>
        <item h="1" x="7"/>
        <item h="1" x="8"/>
        <item h="1" x="9"/>
        <item h="1" x="10"/>
        <item h="1" x="11"/>
        <item t="default"/>
      </items>
    </pivotField>
    <pivotField axis="axisPage" multipleItemSelectionAllowed="1" showAll="0">
      <items count="42">
        <item h="1" x="34"/>
        <item h="1" x="35"/>
        <item h="1" x="36"/>
        <item h="1" x="37"/>
        <item h="1" x="38"/>
        <item h="1" x="39"/>
        <item x="0"/>
        <item x="1"/>
        <item x="2"/>
        <item x="3"/>
        <item x="4"/>
        <item x="5"/>
        <item x="6"/>
        <item x="7"/>
        <item x="8"/>
        <item x="9"/>
        <item x="10"/>
        <item x="11"/>
        <item x="12"/>
        <item x="13"/>
        <item x="14"/>
        <item x="15"/>
        <item x="16"/>
        <item x="17"/>
        <item x="18"/>
        <item x="19"/>
        <item x="20"/>
        <item x="21"/>
        <item x="22"/>
        <item x="23"/>
        <item x="24"/>
        <item x="25"/>
        <item x="26"/>
        <item x="27"/>
        <item x="28"/>
        <item x="29"/>
        <item x="30"/>
        <item h="1" x="31"/>
        <item h="1" x="32"/>
        <item h="1" x="33"/>
        <item h="1" x="40"/>
        <item t="default"/>
      </items>
    </pivotField>
    <pivotField showAll="0"/>
    <pivotField showAll="0"/>
    <pivotField showAll="0"/>
    <pivotField showAll="0"/>
    <pivotField showAll="0"/>
    <pivotField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dataField="1" numFmtId="9" showAll="0"/>
    <pivotField dataField="1" numFmtId="9" showAll="0"/>
    <pivotField dataField="1" numFmtId="9" showAll="0"/>
    <pivotField dataField="1" numFmtId="9" showAll="0"/>
    <pivotField dataField="1" numFmtId="9" showAll="0"/>
    <pivotField dataField="1"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Fields count="1">
    <field x="-2"/>
  </colFields>
  <colItems count="6">
    <i>
      <x/>
    </i>
    <i i="1">
      <x v="1"/>
    </i>
    <i i="2">
      <x v="2"/>
    </i>
    <i i="3">
      <x v="3"/>
    </i>
    <i i="4">
      <x v="4"/>
    </i>
    <i i="5">
      <x v="5"/>
    </i>
  </colItems>
  <pageFields count="2">
    <pageField fld="1" hier="-1"/>
    <pageField fld="2" hier="-1"/>
  </pageFields>
  <dataFields count="6">
    <dataField name="Average of StrategyC" fld="20" subtotal="average" baseField="0" baseItem="1"/>
    <dataField name="Average of TestingC" fld="21" subtotal="average" baseField="0" baseItem="1"/>
    <dataField name="Average of DevelopmentC" fld="22" subtotal="average" baseField="0" baseItem="2"/>
    <dataField name="Average of ResearchC" fld="23" subtotal="average" baseField="0" baseItem="3"/>
    <dataField name="Average of DesignC" fld="24" subtotal="average" baseField="0" baseItem="4"/>
    <dataField name="Average of SMMC" fld="25" subtotal="average" baseField="0" baseItem="5"/>
  </dataFields>
  <formats count="1">
    <format dxfId="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7107E1C6-F11F-4B9D-BAA5-F01702D0A3E8}" name="PivotTable3"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5:D77" firstHeaderRow="0" firstDataRow="1" firstDataCol="1"/>
  <pivotFields count="67">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0"/>
        <item t="default"/>
      </items>
    </pivotField>
    <pivotField axis="axisRow" multipleItemSelectionAllowed="1" showAll="0">
      <items count="13">
        <item x="0"/>
        <item h="1" x="1"/>
        <item h="1" x="2"/>
        <item h="1" x="3"/>
        <item h="1" x="4"/>
        <item h="1" x="5"/>
        <item h="1" x="6"/>
        <item h="1" x="7"/>
        <item h="1" x="8"/>
        <item h="1" x="9"/>
        <item h="1" x="10"/>
        <item h="1" x="11"/>
        <item t="default"/>
      </items>
    </pivotField>
    <pivotField showAll="0"/>
    <pivotField dataField="1" showAll="0"/>
    <pivotField showAll="0"/>
    <pivotField showAll="0"/>
    <pivotField showAll="0"/>
    <pivotField showAll="0"/>
    <pivotField dataField="1"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2">
    <i>
      <x/>
    </i>
    <i t="grand">
      <x/>
    </i>
  </rowItems>
  <colFields count="1">
    <field x="-2"/>
  </colFields>
  <colItems count="2">
    <i>
      <x/>
    </i>
    <i i="1">
      <x v="1"/>
    </i>
  </colItems>
  <dataFields count="2">
    <dataField name="Sum of Sales" fld="3" baseField="0" baseItem="0"/>
    <dataField name="Sum of Seasonal Day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594AFF74-2BF9-469B-A64A-EA1E88DFEB4D}" name="PivotTable2"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9:H71" firstHeaderRow="0" firstDataRow="1" firstDataCol="1" rowPageCount="1" colPageCount="1"/>
  <pivotFields count="67">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0"/>
        <item t="default"/>
      </items>
    </pivotField>
    <pivotField axis="axisPage" multipleItemSelectionAllowed="1" showAll="0">
      <items count="13">
        <item x="0"/>
        <item h="1" x="1"/>
        <item h="1" x="2"/>
        <item h="1" x="3"/>
        <item h="1" x="4"/>
        <item h="1" x="5"/>
        <item h="1" x="6"/>
        <item h="1" x="7"/>
        <item h="1" x="8"/>
        <item h="1" x="9"/>
        <item h="1" x="10"/>
        <item h="1" x="11"/>
        <item t="default"/>
      </items>
    </pivotField>
    <pivotField axis="axisRow" showAll="0">
      <items count="42">
        <item h="1" x="34"/>
        <item h="1" x="35"/>
        <item h="1" x="36"/>
        <item h="1" x="37"/>
        <item h="1" x="38"/>
        <item h="1" x="39"/>
        <item x="0"/>
        <item x="1"/>
        <item x="2"/>
        <item x="3"/>
        <item x="4"/>
        <item x="5"/>
        <item x="6"/>
        <item x="7"/>
        <item x="8"/>
        <item x="9"/>
        <item x="10"/>
        <item x="11"/>
        <item x="12"/>
        <item x="13"/>
        <item x="14"/>
        <item x="15"/>
        <item x="16"/>
        <item x="17"/>
        <item x="18"/>
        <item x="19"/>
        <item x="20"/>
        <item x="21"/>
        <item x="22"/>
        <item x="23"/>
        <item x="24"/>
        <item x="25"/>
        <item x="26"/>
        <item x="27"/>
        <item x="28"/>
        <item x="29"/>
        <item x="30"/>
        <item h="1" x="31"/>
        <item h="1" x="32"/>
        <item h="1" x="33"/>
        <item h="1" x="40"/>
        <item t="default"/>
      </items>
    </pivotField>
    <pivotField dataField="1" showAll="0"/>
    <pivotField dataField="1" showAll="0"/>
    <pivotField dataField="1" showAll="0"/>
    <pivotField dataField="1" showAll="0"/>
    <pivotField dataField="1" showAll="0"/>
    <pivotField dataField="1"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32">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Fields count="1">
    <field x="-2"/>
  </colFields>
  <colItems count="6">
    <i>
      <x/>
    </i>
    <i i="1">
      <x v="1"/>
    </i>
    <i i="2">
      <x v="2"/>
    </i>
    <i i="3">
      <x v="3"/>
    </i>
    <i i="4">
      <x v="4"/>
    </i>
    <i i="5">
      <x v="5"/>
    </i>
  </colItems>
  <pageFields count="1">
    <pageField fld="1" hier="-1"/>
  </pageFields>
  <dataFields count="6">
    <dataField name="Sum of Sales" fld="3" baseField="0" baseItem="0"/>
    <dataField name="Sum of Seasonal Days" fld="8" baseField="0" baseItem="0"/>
    <dataField name="Sum of Credit Card" fld="4" baseField="0" baseItem="0"/>
    <dataField name="Sum of Bank Account" fld="5" baseField="0" baseItem="0"/>
    <dataField name="Sum of Cash" fld="6" baseField="0" baseItem="0"/>
    <dataField name="Sum of Bitcoin"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ED14483F-D5E3-4143-9EB2-943BFC047FA4}" name="PivotTable5"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4:O5" firstHeaderRow="0" firstDataRow="1" firstDataCol="0" rowPageCount="2" colPageCount="1"/>
  <pivotFields count="67">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0"/>
        <item t="default"/>
      </items>
    </pivotField>
    <pivotField axis="axisPage" multipleItemSelectionAllowed="1" showAll="0">
      <items count="13">
        <item x="0"/>
        <item h="1" x="1"/>
        <item h="1" x="2"/>
        <item h="1" x="3"/>
        <item h="1" x="4"/>
        <item h="1" x="5"/>
        <item h="1" x="6"/>
        <item h="1" x="7"/>
        <item h="1" x="8"/>
        <item h="1" x="9"/>
        <item h="1" x="10"/>
        <item h="1" x="11"/>
        <item t="default"/>
      </items>
    </pivotField>
    <pivotField axis="axisPage" multipleItemSelectionAllowed="1" showAll="0">
      <items count="42">
        <item h="1" x="34"/>
        <item h="1" x="35"/>
        <item h="1" x="36"/>
        <item h="1" x="37"/>
        <item h="1" x="38"/>
        <item h="1" x="39"/>
        <item x="0"/>
        <item x="1"/>
        <item x="2"/>
        <item x="3"/>
        <item x="4"/>
        <item x="5"/>
        <item x="6"/>
        <item x="7"/>
        <item x="8"/>
        <item x="9"/>
        <item x="10"/>
        <item x="11"/>
        <item x="12"/>
        <item x="13"/>
        <item x="14"/>
        <item x="15"/>
        <item x="16"/>
        <item x="17"/>
        <item x="18"/>
        <item x="19"/>
        <item x="20"/>
        <item x="21"/>
        <item x="22"/>
        <item x="23"/>
        <item x="24"/>
        <item x="25"/>
        <item x="26"/>
        <item x="27"/>
        <item x="28"/>
        <item x="29"/>
        <item x="30"/>
        <item h="1" x="31"/>
        <item h="1" x="32"/>
        <item h="1" x="33"/>
        <item h="1" x="40"/>
        <item t="default"/>
      </items>
    </pivotField>
    <pivotField showAll="0"/>
    <pivotField showAll="0"/>
    <pivotField showAll="0"/>
    <pivotField showAll="0"/>
    <pivotField showAll="0"/>
    <pivotField showAll="0"/>
    <pivotField dataField="1" numFmtId="9" showAll="0"/>
    <pivotField dataField="1" numFmtId="9" showAll="0"/>
    <pivotField dataField="1" numFmtId="9" showAll="0"/>
    <pivotField dataField="1" numFmtId="9" showAll="0"/>
    <pivotField dataField="1"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Fields count="1">
    <field x="-2"/>
  </colFields>
  <colItems count="5">
    <i>
      <x/>
    </i>
    <i i="1">
      <x v="1"/>
    </i>
    <i i="2">
      <x v="2"/>
    </i>
    <i i="3">
      <x v="3"/>
    </i>
    <i i="4">
      <x v="4"/>
    </i>
  </colItems>
  <pageFields count="2">
    <pageField fld="1" hier="-1"/>
    <pageField fld="2" hier="-1"/>
  </pageFields>
  <dataFields count="5">
    <dataField name="Average of CAC" fld="9" subtotal="average" baseField="0" baseItem="1"/>
    <dataField name="Average of ROI" fld="10" subtotal="average" baseField="0" baseItem="1"/>
    <dataField name="Average of CPA" fld="11" subtotal="average" baseField="0" baseItem="2"/>
    <dataField name="Average of EPC" fld="12" subtotal="average" baseField="0" baseItem="3"/>
    <dataField name="Average of APR" fld="13" subtotal="average" baseField="0" baseItem="4"/>
  </dataFields>
  <formats count="1">
    <format dxfId="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CAE8333F-FD41-42CA-B4CD-F55BC3E0ED56}" name="PivotTable2" cacheId="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9:H71" firstHeaderRow="0" firstDataRow="1" firstDataCol="1" rowPageCount="1" colPageCount="1"/>
  <pivotFields count="67">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0"/>
        <item t="default"/>
      </items>
    </pivotField>
    <pivotField axis="axisPage" multipleItemSelectionAllowed="1" showAll="0">
      <items count="13">
        <item x="0"/>
        <item h="1" x="1"/>
        <item h="1" x="2"/>
        <item h="1" x="3"/>
        <item h="1" x="4"/>
        <item h="1" x="5"/>
        <item h="1" x="6"/>
        <item h="1" x="7"/>
        <item h="1" x="8"/>
        <item h="1" x="9"/>
        <item h="1" x="10"/>
        <item h="1" x="11"/>
        <item t="default"/>
      </items>
    </pivotField>
    <pivotField axis="axisRow" showAll="0">
      <items count="42">
        <item h="1" x="34"/>
        <item h="1" x="35"/>
        <item h="1" x="36"/>
        <item h="1" x="37"/>
        <item h="1" x="38"/>
        <item h="1" x="39"/>
        <item x="0"/>
        <item x="1"/>
        <item x="2"/>
        <item x="3"/>
        <item x="4"/>
        <item x="5"/>
        <item x="6"/>
        <item x="7"/>
        <item x="8"/>
        <item x="9"/>
        <item x="10"/>
        <item x="11"/>
        <item x="12"/>
        <item x="13"/>
        <item x="14"/>
        <item x="15"/>
        <item x="16"/>
        <item x="17"/>
        <item x="18"/>
        <item x="19"/>
        <item x="20"/>
        <item x="21"/>
        <item x="22"/>
        <item x="23"/>
        <item x="24"/>
        <item x="25"/>
        <item x="26"/>
        <item x="27"/>
        <item x="28"/>
        <item x="29"/>
        <item x="30"/>
        <item h="1" x="31"/>
        <item h="1" x="32"/>
        <item h="1" x="33"/>
        <item h="1" x="40"/>
        <item t="default"/>
      </items>
    </pivotField>
    <pivotField dataField="1" showAll="0"/>
    <pivotField dataField="1" showAll="0"/>
    <pivotField dataField="1" showAll="0"/>
    <pivotField dataField="1" showAll="0"/>
    <pivotField dataField="1" showAll="0"/>
    <pivotField dataField="1"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32">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Fields count="1">
    <field x="-2"/>
  </colFields>
  <colItems count="6">
    <i>
      <x/>
    </i>
    <i i="1">
      <x v="1"/>
    </i>
    <i i="2">
      <x v="2"/>
    </i>
    <i i="3">
      <x v="3"/>
    </i>
    <i i="4">
      <x v="4"/>
    </i>
    <i i="5">
      <x v="5"/>
    </i>
  </colItems>
  <pageFields count="1">
    <pageField fld="1" hier="-1"/>
  </pageFields>
  <dataFields count="6">
    <dataField name="Sum of Sales" fld="3" baseField="0" baseItem="0"/>
    <dataField name="Sum of Seasonal Days" fld="8" baseField="0" baseItem="0"/>
    <dataField name="Sum of Credit Card" fld="4" baseField="0" baseItem="0"/>
    <dataField name="Sum of Bank Account" fld="5" baseField="0" baseItem="0"/>
    <dataField name="Sum of Cash" fld="6" baseField="0" baseItem="0"/>
    <dataField name="Sum of Bitcoin"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9DD7AEBA-80AC-4DB8-B49B-0D0D7A572FD3}" name="PivotTable4" cacheId="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0:H103" firstHeaderRow="0" firstDataRow="1" firstDataCol="1"/>
  <pivotFields count="67">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0"/>
        <item t="default"/>
      </items>
    </pivotField>
    <pivotField axis="axisRow" multipleItemSelectionAllowed="1" showAll="0">
      <items count="13">
        <item x="0"/>
        <item x="1"/>
        <item x="2"/>
        <item x="3"/>
        <item x="4"/>
        <item x="5"/>
        <item x="6"/>
        <item x="7"/>
        <item x="8"/>
        <item x="9"/>
        <item x="10"/>
        <item x="11"/>
        <item t="default"/>
      </items>
    </pivotField>
    <pivotField showAll="0"/>
    <pivotField dataField="1" showAll="0"/>
    <pivotField dataField="1" showAll="0"/>
    <pivotField dataField="1" showAll="0"/>
    <pivotField dataField="1" showAll="0"/>
    <pivotField dataField="1" showAll="0"/>
    <pivotField dataField="1"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13">
    <i>
      <x/>
    </i>
    <i>
      <x v="1"/>
    </i>
    <i>
      <x v="2"/>
    </i>
    <i>
      <x v="3"/>
    </i>
    <i>
      <x v="4"/>
    </i>
    <i>
      <x v="5"/>
    </i>
    <i>
      <x v="6"/>
    </i>
    <i>
      <x v="7"/>
    </i>
    <i>
      <x v="8"/>
    </i>
    <i>
      <x v="9"/>
    </i>
    <i>
      <x v="10"/>
    </i>
    <i>
      <x v="11"/>
    </i>
    <i t="grand">
      <x/>
    </i>
  </rowItems>
  <colFields count="1">
    <field x="-2"/>
  </colFields>
  <colItems count="6">
    <i>
      <x/>
    </i>
    <i i="1">
      <x v="1"/>
    </i>
    <i i="2">
      <x v="2"/>
    </i>
    <i i="3">
      <x v="3"/>
    </i>
    <i i="4">
      <x v="4"/>
    </i>
    <i i="5">
      <x v="5"/>
    </i>
  </colItems>
  <dataFields count="6">
    <dataField name="Sum of Sales" fld="3" baseField="0" baseItem="0"/>
    <dataField name="Sum of Seasonal Days" fld="8" baseField="0" baseItem="0"/>
    <dataField name="Sum of Credit Card" fld="4" baseField="0" baseItem="0"/>
    <dataField name="Sum of Bank Account" fld="5" baseField="0" baseItem="0"/>
    <dataField name="Sum of Cash" fld="6" baseField="0" baseItem="0"/>
    <dataField name="Sum of Bitcoin"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AD930A9E-DCB0-4A77-9850-2D8A17948E7D}" name="PivotTable8" cacheId="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07:AV109" firstHeaderRow="0" firstDataRow="1" firstDataCol="1"/>
  <pivotFields count="67">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0"/>
        <item t="default"/>
      </items>
    </pivotField>
    <pivotField axis="axisRow" multipleItemSelectionAllowed="1" showAll="0">
      <items count="13">
        <item x="0"/>
        <item h="1" x="1"/>
        <item h="1" x="2"/>
        <item h="1" x="3"/>
        <item h="1" x="4"/>
        <item h="1" x="5"/>
        <item h="1" x="6"/>
        <item h="1" x="7"/>
        <item h="1" x="8"/>
        <item h="1" x="9"/>
        <item h="1" x="10"/>
        <item h="1" x="11"/>
        <item t="default"/>
      </items>
    </pivotField>
    <pivotField showAll="0">
      <items count="42">
        <item h="1" x="40"/>
        <item h="1" x="31"/>
        <item h="1" x="32"/>
        <item h="1" x="33"/>
        <item h="1" x="34"/>
        <item h="1" x="35"/>
        <item h="1" x="36"/>
        <item h="1" x="37"/>
        <item h="1" x="38"/>
        <item h="1" x="39"/>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showAll="0"/>
    <pivotField dataField="1" showAll="0"/>
    <pivotField dataField="1" showAll="0"/>
    <pivotField dataField="1" showAll="0"/>
    <pivotField dataField="1" showAll="0"/>
    <pivotField dataField="1"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2">
    <i>
      <x/>
    </i>
    <i t="grand">
      <x/>
    </i>
  </rowItems>
  <colFields count="1">
    <field x="-2"/>
  </colFields>
  <colItems count="46">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i i="38">
      <x v="38"/>
    </i>
    <i i="39">
      <x v="39"/>
    </i>
    <i i="40">
      <x v="40"/>
    </i>
    <i i="41">
      <x v="41"/>
    </i>
    <i i="42">
      <x v="42"/>
    </i>
    <i i="43">
      <x v="43"/>
    </i>
    <i i="44">
      <x v="44"/>
    </i>
    <i i="45">
      <x v="45"/>
    </i>
  </colItems>
  <dataFields count="46">
    <dataField name="Sum of Sales" fld="3" baseField="0" baseItem="0"/>
    <dataField name="Sum of Seasonal Days" fld="8" baseField="0" baseItem="0"/>
    <dataField name="Sum of Credit Card" fld="4" baseField="0" baseItem="0"/>
    <dataField name="Sum of Bank Account" fld="5" baseField="0" baseItem="0"/>
    <dataField name="Sum of Cash" fld="6" baseField="0" baseItem="0"/>
    <dataField name="Sum of Bitcoin" fld="7" baseField="0" baseItem="0"/>
    <dataField name="Sum of NEW YORK-CC" fld="26" baseField="0" baseItem="0"/>
    <dataField name="Sum of NASHVILLE-CC" fld="27" baseField="0" baseItem="0"/>
    <dataField name="Sum of CHICAGO-CC" fld="28" baseField="0" baseItem="0"/>
    <dataField name="Sum of DALLAS-CC" fld="29" baseField="0" baseItem="0"/>
    <dataField name="Sum of DENVER-CC" fld="30" baseField="0" baseItem="0"/>
    <dataField name="Sum of LOS ANGELES-CC" fld="31" baseField="0" baseItem="0"/>
    <dataField name="Sum of SAN FRANCISCO-CC" fld="32" baseField="0" baseItem="0"/>
    <dataField name="Sum of SEATTLE-CC" fld="33" baseField="0" baseItem="0"/>
    <dataField name="Sum of MIAMI-CC" fld="34" baseField="0" baseItem="0"/>
    <dataField name="Sum of SAINT AUGUSTINE-CC" fld="35" baseField="0" baseItem="0"/>
    <dataField name="Sum of NEW YORK-C" fld="46" baseField="0" baseItem="0"/>
    <dataField name="Sum of NASHVILLE-C" fld="47" baseField="0" baseItem="0"/>
    <dataField name="Sum of CHICAGO-C" fld="48" baseField="0" baseItem="0"/>
    <dataField name="Sum of DALLAS-C" fld="49" baseField="0" baseItem="0"/>
    <dataField name="Sum of DENVER-C" fld="50" baseField="0" baseItem="0"/>
    <dataField name="Sum of LOS ANGELES-C" fld="51" baseField="0" baseItem="0"/>
    <dataField name="Sum of SEATTLE-C" fld="53" baseField="0" baseItem="0"/>
    <dataField name="Sum of SAN FRANCISCO-C" fld="52" baseField="0" baseItem="0"/>
    <dataField name="Sum of MIAMI-C" fld="54" baseField="0" baseItem="0"/>
    <dataField name="Sum of SAINT AUGUSTINE-C" fld="55" baseField="0" baseItem="0"/>
    <dataField name="Sum of NEW YORK-B" fld="56" baseField="0" baseItem="0"/>
    <dataField name="Sum of NASHVILLE-B" fld="57" baseField="0" baseItem="0"/>
    <dataField name="Sum of CHICAGO-B" fld="58" baseField="0" baseItem="0"/>
    <dataField name="Sum of DALLAS-B" fld="59" baseField="0" baseItem="0"/>
    <dataField name="Sum of DENVER-B" fld="60" baseField="0" baseItem="0"/>
    <dataField name="Sum of LOS ANGELES-B" fld="61" baseField="0" baseItem="0"/>
    <dataField name="Sum of SAN FRANCISCO-B" fld="62" baseField="0" baseItem="0"/>
    <dataField name="Sum of SEATTLE-B" fld="63" baseField="0" baseItem="0"/>
    <dataField name="Sum of MIAMI-B" fld="64" baseField="0" baseItem="0"/>
    <dataField name="Sum of SAINT AUGUSTINE-B" fld="65" baseField="0" baseItem="0"/>
    <dataField name="Sum of NEW YORK-BA" fld="36" baseField="0" baseItem="0"/>
    <dataField name="Sum of NASHVILLE-BA" fld="37" baseField="0" baseItem="0"/>
    <dataField name="Sum of CHICAGO-BA" fld="38" baseField="0" baseItem="0"/>
    <dataField name="Sum of DALLAS-BA" fld="39" baseField="0" baseItem="0"/>
    <dataField name="Sum of DENVER-BA" fld="40" baseField="0" baseItem="0"/>
    <dataField name="Sum of LOS ANGELES-BA" fld="41" baseField="0" baseItem="0"/>
    <dataField name="Sum of SAN FRANCISCO-BA" fld="42" baseField="0" baseItem="0"/>
    <dataField name="Sum of SEATTLE-BA" fld="43" baseField="0" baseItem="0"/>
    <dataField name="Sum of MIAMI-BA" fld="44" baseField="0" baseItem="0"/>
    <dataField name="Sum of SAINT AUGUSTINE-BA" fld="4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B1D6B0B2-CE20-4296-B8D4-C4258BD7B699}" name="PivotTable1" cacheId="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C35" firstHeaderRow="1" firstDataRow="1" firstDataCol="1" rowPageCount="1" colPageCount="1"/>
  <pivotFields count="67">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0"/>
        <item t="default"/>
      </items>
    </pivotField>
    <pivotField axis="axisPage" multipleItemSelectionAllowed="1" showAll="0">
      <items count="13">
        <item x="0"/>
        <item h="1" x="1"/>
        <item h="1" x="2"/>
        <item h="1" x="3"/>
        <item h="1" x="4"/>
        <item h="1" x="5"/>
        <item h="1" x="6"/>
        <item h="1" x="7"/>
        <item h="1" x="8"/>
        <item h="1" x="9"/>
        <item h="1" x="10"/>
        <item h="1" x="11"/>
        <item t="default"/>
      </items>
    </pivotField>
    <pivotField axis="axisRow" showAll="0">
      <items count="42">
        <item h="1" x="34"/>
        <item h="1" x="35"/>
        <item h="1" x="36"/>
        <item h="1" x="37"/>
        <item h="1" x="38"/>
        <item h="1" x="39"/>
        <item x="0"/>
        <item x="1"/>
        <item x="2"/>
        <item x="3"/>
        <item x="4"/>
        <item x="5"/>
        <item x="6"/>
        <item x="7"/>
        <item x="8"/>
        <item x="9"/>
        <item x="10"/>
        <item x="11"/>
        <item x="12"/>
        <item x="13"/>
        <item x="14"/>
        <item x="15"/>
        <item x="16"/>
        <item x="17"/>
        <item x="18"/>
        <item x="19"/>
        <item x="20"/>
        <item x="21"/>
        <item x="22"/>
        <item x="23"/>
        <item x="24"/>
        <item x="25"/>
        <item x="26"/>
        <item x="27"/>
        <item x="28"/>
        <item x="29"/>
        <item x="30"/>
        <item h="1" x="31"/>
        <item h="1" x="32"/>
        <item h="1" x="33"/>
        <item h="1" x="40"/>
        <item t="default"/>
      </items>
    </pivotField>
    <pivotField dataField="1" showAll="0"/>
    <pivotField showAll="0"/>
    <pivotField showAll="0"/>
    <pivotField showAll="0"/>
    <pivotField showAll="0"/>
    <pivotField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32">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Items count="1">
    <i/>
  </colItems>
  <pageFields count="1">
    <pageField fld="1" hier="-1"/>
  </pageField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B63D3B71-62FB-4196-93E3-5D2B63FF7DF1}" name="PivotTable6" cacheId="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1:P12" firstHeaderRow="0" firstDataRow="1" firstDataCol="0" rowPageCount="2" colPageCount="1"/>
  <pivotFields count="67">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0"/>
        <item t="default"/>
      </items>
    </pivotField>
    <pivotField axis="axisPage" multipleItemSelectionAllowed="1" showAll="0">
      <items count="13">
        <item x="0"/>
        <item h="1" x="1"/>
        <item h="1" x="2"/>
        <item h="1" x="3"/>
        <item h="1" x="4"/>
        <item h="1" x="5"/>
        <item h="1" x="6"/>
        <item h="1" x="7"/>
        <item h="1" x="8"/>
        <item h="1" x="9"/>
        <item h="1" x="10"/>
        <item h="1" x="11"/>
        <item t="default"/>
      </items>
    </pivotField>
    <pivotField axis="axisPage" multipleItemSelectionAllowed="1" showAll="0">
      <items count="42">
        <item h="1" x="34"/>
        <item h="1" x="35"/>
        <item h="1" x="36"/>
        <item h="1" x="37"/>
        <item h="1" x="38"/>
        <item h="1" x="39"/>
        <item x="0"/>
        <item x="1"/>
        <item x="2"/>
        <item x="3"/>
        <item x="4"/>
        <item x="5"/>
        <item x="6"/>
        <item x="7"/>
        <item x="8"/>
        <item x="9"/>
        <item x="10"/>
        <item x="11"/>
        <item x="12"/>
        <item x="13"/>
        <item x="14"/>
        <item x="15"/>
        <item x="16"/>
        <item x="17"/>
        <item x="18"/>
        <item x="19"/>
        <item x="20"/>
        <item x="21"/>
        <item x="22"/>
        <item x="23"/>
        <item x="24"/>
        <item x="25"/>
        <item x="26"/>
        <item x="27"/>
        <item x="28"/>
        <item x="29"/>
        <item x="30"/>
        <item h="1" x="31"/>
        <item h="1" x="32"/>
        <item h="1" x="33"/>
        <item h="1" x="40"/>
        <item t="default"/>
      </items>
    </pivotField>
    <pivotField showAll="0"/>
    <pivotField showAll="0"/>
    <pivotField showAll="0"/>
    <pivotField showAll="0"/>
    <pivotField showAll="0"/>
    <pivotField showAll="0"/>
    <pivotField numFmtId="9" showAll="0"/>
    <pivotField numFmtId="9" showAll="0"/>
    <pivotField numFmtId="9" showAll="0"/>
    <pivotField numFmtId="9" showAll="0"/>
    <pivotField numFmtId="9" showAll="0"/>
    <pivotField dataField="1" numFmtId="9" showAll="0"/>
    <pivotField dataField="1" numFmtId="9" showAll="0"/>
    <pivotField dataField="1" numFmtId="9" showAll="0"/>
    <pivotField dataField="1" numFmtId="9" showAll="0"/>
    <pivotField dataField="1" numFmtId="9" showAll="0"/>
    <pivotField dataField="1" numFmtId="9" showAll="0"/>
    <pivotField numFmtId="9" showAll="0"/>
    <pivotField numFmtId="9" showAll="0"/>
    <pivotField numFmtId="9" showAll="0"/>
    <pivotField numFmtId="9" showAll="0"/>
    <pivotField numFmtId="9"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Fields count="1">
    <field x="-2"/>
  </colFields>
  <colItems count="6">
    <i>
      <x/>
    </i>
    <i i="1">
      <x v="1"/>
    </i>
    <i i="2">
      <x v="2"/>
    </i>
    <i i="3">
      <x v="3"/>
    </i>
    <i i="4">
      <x v="4"/>
    </i>
    <i i="5">
      <x v="5"/>
    </i>
  </colItems>
  <pageFields count="2">
    <pageField fld="1" hier="-1"/>
    <pageField fld="2" hier="-1"/>
  </pageFields>
  <dataFields count="6">
    <dataField name="Average of StrategyA" fld="14" subtotal="average" baseField="0" baseItem="1"/>
    <dataField name="Average of TestingA" fld="15" subtotal="average" baseField="0" baseItem="1"/>
    <dataField name="Average of DevelopmentA" fld="16" subtotal="average" baseField="0" baseItem="2"/>
    <dataField name="Average of ResearchA" fld="17" subtotal="average" baseField="0" baseItem="3"/>
    <dataField name="Average of DesignA" fld="18" subtotal="average" baseField="0" baseItem="4"/>
    <dataField name="Average of SMMA" fld="19" subtotal="average" baseField="0" baseItem="5"/>
  </dataFields>
  <formats count="1">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ED5030BF-9FFF-4B9B-B053-EBDDAB0DA0CD}" name="PivotTable3" cacheId="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5:D77" firstHeaderRow="0" firstDataRow="1" firstDataCol="1"/>
  <pivotFields count="67">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0"/>
        <item t="default"/>
      </items>
    </pivotField>
    <pivotField axis="axisRow" multipleItemSelectionAllowed="1" showAll="0">
      <items count="13">
        <item x="0"/>
        <item h="1" x="1"/>
        <item h="1" x="2"/>
        <item h="1" x="3"/>
        <item h="1" x="4"/>
        <item h="1" x="5"/>
        <item h="1" x="6"/>
        <item h="1" x="7"/>
        <item h="1" x="8"/>
        <item h="1" x="9"/>
        <item h="1" x="10"/>
        <item h="1" x="11"/>
        <item t="default"/>
      </items>
    </pivotField>
    <pivotField showAll="0"/>
    <pivotField dataField="1" showAll="0"/>
    <pivotField showAll="0"/>
    <pivotField showAll="0"/>
    <pivotField showAll="0"/>
    <pivotField showAll="0"/>
    <pivotField dataField="1"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2">
    <i>
      <x/>
    </i>
    <i t="grand">
      <x/>
    </i>
  </rowItems>
  <colFields count="1">
    <field x="-2"/>
  </colFields>
  <colItems count="2">
    <i>
      <x/>
    </i>
    <i i="1">
      <x v="1"/>
    </i>
  </colItems>
  <dataFields count="2">
    <dataField name="Sum of Sales" fld="3" baseField="0" baseItem="0"/>
    <dataField name="Sum of Seasonal Day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07173F2A-23F4-4A7B-B30D-A9625E4DA63C}" name="PivotTable7" cacheId="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8:P19" firstHeaderRow="0" firstDataRow="1" firstDataCol="0" rowPageCount="2" colPageCount="1"/>
  <pivotFields count="67">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0"/>
        <item t="default"/>
      </items>
    </pivotField>
    <pivotField axis="axisPage" multipleItemSelectionAllowed="1" showAll="0">
      <items count="13">
        <item x="0"/>
        <item h="1" x="1"/>
        <item h="1" x="2"/>
        <item h="1" x="3"/>
        <item h="1" x="4"/>
        <item h="1" x="5"/>
        <item h="1" x="6"/>
        <item h="1" x="7"/>
        <item h="1" x="8"/>
        <item h="1" x="9"/>
        <item h="1" x="10"/>
        <item h="1" x="11"/>
        <item t="default"/>
      </items>
    </pivotField>
    <pivotField axis="axisPage" multipleItemSelectionAllowed="1" showAll="0">
      <items count="42">
        <item h="1" x="34"/>
        <item h="1" x="35"/>
        <item h="1" x="36"/>
        <item h="1" x="37"/>
        <item h="1" x="38"/>
        <item h="1" x="39"/>
        <item x="0"/>
        <item x="1"/>
        <item x="2"/>
        <item x="3"/>
        <item x="4"/>
        <item x="5"/>
        <item x="6"/>
        <item x="7"/>
        <item x="8"/>
        <item x="9"/>
        <item x="10"/>
        <item x="11"/>
        <item x="12"/>
        <item x="13"/>
        <item x="14"/>
        <item x="15"/>
        <item x="16"/>
        <item x="17"/>
        <item x="18"/>
        <item x="19"/>
        <item x="20"/>
        <item x="21"/>
        <item x="22"/>
        <item x="23"/>
        <item x="24"/>
        <item x="25"/>
        <item x="26"/>
        <item x="27"/>
        <item x="28"/>
        <item x="29"/>
        <item x="30"/>
        <item h="1" x="31"/>
        <item h="1" x="32"/>
        <item h="1" x="33"/>
        <item h="1" x="40"/>
        <item t="default"/>
      </items>
    </pivotField>
    <pivotField showAll="0"/>
    <pivotField showAll="0"/>
    <pivotField showAll="0"/>
    <pivotField showAll="0"/>
    <pivotField showAll="0"/>
    <pivotField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dataField="1" numFmtId="9" showAll="0"/>
    <pivotField dataField="1" numFmtId="9" showAll="0"/>
    <pivotField dataField="1" numFmtId="9" showAll="0"/>
    <pivotField dataField="1" numFmtId="9" showAll="0"/>
    <pivotField dataField="1" numFmtId="9" showAll="0"/>
    <pivotField dataField="1"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Fields count="1">
    <field x="-2"/>
  </colFields>
  <colItems count="6">
    <i>
      <x/>
    </i>
    <i i="1">
      <x v="1"/>
    </i>
    <i i="2">
      <x v="2"/>
    </i>
    <i i="3">
      <x v="3"/>
    </i>
    <i i="4">
      <x v="4"/>
    </i>
    <i i="5">
      <x v="5"/>
    </i>
  </colItems>
  <pageFields count="2">
    <pageField fld="1" hier="-1"/>
    <pageField fld="2" hier="-1"/>
  </pageFields>
  <dataFields count="6">
    <dataField name="Average of StrategyC" fld="20" subtotal="average" baseField="0" baseItem="1"/>
    <dataField name="Average of TestingC" fld="21" subtotal="average" baseField="0" baseItem="1"/>
    <dataField name="Average of DevelopmentC" fld="22" subtotal="average" baseField="0" baseItem="2"/>
    <dataField name="Average of ResearchC" fld="23" subtotal="average" baseField="0" baseItem="3"/>
    <dataField name="Average of DesignC" fld="24" subtotal="average" baseField="0" baseItem="4"/>
    <dataField name="Average of SMMC" fld="25" subtotal="average" baseField="0" baseItem="5"/>
  </dataFields>
  <formats count="1">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E06D7944-63E1-4BCB-9255-94D018D34A52}" name="PivotTable5" cacheId="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4:O5" firstHeaderRow="0" firstDataRow="1" firstDataCol="0" rowPageCount="2" colPageCount="1"/>
  <pivotFields count="67">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0"/>
        <item t="default"/>
      </items>
    </pivotField>
    <pivotField axis="axisPage" multipleItemSelectionAllowed="1" showAll="0">
      <items count="13">
        <item x="0"/>
        <item h="1" x="1"/>
        <item h="1" x="2"/>
        <item h="1" x="3"/>
        <item h="1" x="4"/>
        <item h="1" x="5"/>
        <item h="1" x="6"/>
        <item h="1" x="7"/>
        <item h="1" x="8"/>
        <item h="1" x="9"/>
        <item h="1" x="10"/>
        <item h="1" x="11"/>
        <item t="default"/>
      </items>
    </pivotField>
    <pivotField axis="axisPage" multipleItemSelectionAllowed="1" showAll="0">
      <items count="42">
        <item h="1" x="34"/>
        <item h="1" x="35"/>
        <item h="1" x="36"/>
        <item h="1" x="37"/>
        <item h="1" x="38"/>
        <item h="1" x="39"/>
        <item x="0"/>
        <item x="1"/>
        <item x="2"/>
        <item x="3"/>
        <item x="4"/>
        <item x="5"/>
        <item x="6"/>
        <item x="7"/>
        <item x="8"/>
        <item x="9"/>
        <item x="10"/>
        <item x="11"/>
        <item x="12"/>
        <item x="13"/>
        <item x="14"/>
        <item x="15"/>
        <item x="16"/>
        <item x="17"/>
        <item x="18"/>
        <item x="19"/>
        <item x="20"/>
        <item x="21"/>
        <item x="22"/>
        <item x="23"/>
        <item x="24"/>
        <item x="25"/>
        <item x="26"/>
        <item x="27"/>
        <item x="28"/>
        <item x="29"/>
        <item x="30"/>
        <item h="1" x="31"/>
        <item h="1" x="32"/>
        <item h="1" x="33"/>
        <item h="1" x="40"/>
        <item t="default"/>
      </items>
    </pivotField>
    <pivotField showAll="0"/>
    <pivotField showAll="0"/>
    <pivotField showAll="0"/>
    <pivotField showAll="0"/>
    <pivotField showAll="0"/>
    <pivotField showAll="0"/>
    <pivotField dataField="1" numFmtId="9" showAll="0"/>
    <pivotField dataField="1" numFmtId="9" showAll="0"/>
    <pivotField dataField="1" numFmtId="9" showAll="0"/>
    <pivotField dataField="1" numFmtId="9" showAll="0"/>
    <pivotField dataField="1"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Fields count="1">
    <field x="-2"/>
  </colFields>
  <colItems count="5">
    <i>
      <x/>
    </i>
    <i i="1">
      <x v="1"/>
    </i>
    <i i="2">
      <x v="2"/>
    </i>
    <i i="3">
      <x v="3"/>
    </i>
    <i i="4">
      <x v="4"/>
    </i>
  </colItems>
  <pageFields count="2">
    <pageField fld="1" hier="-1"/>
    <pageField fld="2" hier="-1"/>
  </pageFields>
  <dataFields count="5">
    <dataField name="Average of CAC" fld="9" subtotal="average" baseField="0" baseItem="1"/>
    <dataField name="Average of ROI" fld="10" subtotal="average" baseField="0" baseItem="1"/>
    <dataField name="Average of CPA" fld="11" subtotal="average" baseField="0" baseItem="2"/>
    <dataField name="Average of EPC" fld="12" subtotal="average" baseField="0" baseItem="3"/>
    <dataField name="Average of APR" fld="13" subtotal="average" baseField="0" baseItem="4"/>
  </dataFields>
  <formats count="1">
    <format dxfId="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8D1506BA-2534-43D0-B759-A8D57CF65630}" name="PivotTable7" cacheId="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8:P19" firstHeaderRow="0" firstDataRow="1" firstDataCol="0" rowPageCount="2" colPageCount="1"/>
  <pivotFields count="67">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0"/>
        <item t="default"/>
      </items>
    </pivotField>
    <pivotField axis="axisPage" multipleItemSelectionAllowed="1" showAll="0">
      <items count="13">
        <item x="0"/>
        <item h="1" x="1"/>
        <item h="1" x="2"/>
        <item h="1" x="3"/>
        <item h="1" x="4"/>
        <item h="1" x="5"/>
        <item h="1" x="6"/>
        <item h="1" x="7"/>
        <item h="1" x="8"/>
        <item h="1" x="9"/>
        <item h="1" x="10"/>
        <item h="1" x="11"/>
        <item t="default"/>
      </items>
    </pivotField>
    <pivotField axis="axisPage" multipleItemSelectionAllowed="1" showAll="0">
      <items count="42">
        <item h="1" x="34"/>
        <item h="1" x="35"/>
        <item h="1" x="36"/>
        <item h="1" x="37"/>
        <item h="1" x="38"/>
        <item h="1" x="39"/>
        <item x="0"/>
        <item x="1"/>
        <item x="2"/>
        <item x="3"/>
        <item x="4"/>
        <item x="5"/>
        <item x="6"/>
        <item x="7"/>
        <item x="8"/>
        <item x="9"/>
        <item x="10"/>
        <item x="11"/>
        <item x="12"/>
        <item x="13"/>
        <item x="14"/>
        <item x="15"/>
        <item x="16"/>
        <item x="17"/>
        <item x="18"/>
        <item x="19"/>
        <item x="20"/>
        <item x="21"/>
        <item x="22"/>
        <item x="23"/>
        <item x="24"/>
        <item x="25"/>
        <item x="26"/>
        <item x="27"/>
        <item x="28"/>
        <item x="29"/>
        <item x="30"/>
        <item h="1" x="31"/>
        <item h="1" x="32"/>
        <item h="1" x="33"/>
        <item h="1" x="40"/>
        <item t="default"/>
      </items>
    </pivotField>
    <pivotField showAll="0"/>
    <pivotField showAll="0"/>
    <pivotField showAll="0"/>
    <pivotField showAll="0"/>
    <pivotField showAll="0"/>
    <pivotField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dataField="1" numFmtId="9" showAll="0"/>
    <pivotField dataField="1" numFmtId="9" showAll="0"/>
    <pivotField dataField="1" numFmtId="9" showAll="0"/>
    <pivotField dataField="1" numFmtId="9" showAll="0"/>
    <pivotField dataField="1" numFmtId="9" showAll="0"/>
    <pivotField dataField="1"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Fields count="1">
    <field x="-2"/>
  </colFields>
  <colItems count="6">
    <i>
      <x/>
    </i>
    <i i="1">
      <x v="1"/>
    </i>
    <i i="2">
      <x v="2"/>
    </i>
    <i i="3">
      <x v="3"/>
    </i>
    <i i="4">
      <x v="4"/>
    </i>
    <i i="5">
      <x v="5"/>
    </i>
  </colItems>
  <pageFields count="2">
    <pageField fld="1" hier="-1"/>
    <pageField fld="2" hier="-1"/>
  </pageFields>
  <dataFields count="6">
    <dataField name="Average of StrategyC" fld="20" subtotal="average" baseField="0" baseItem="1"/>
    <dataField name="Average of TestingC" fld="21" subtotal="average" baseField="0" baseItem="1"/>
    <dataField name="Average of DevelopmentC" fld="22" subtotal="average" baseField="0" baseItem="2"/>
    <dataField name="Average of ResearchC" fld="23" subtotal="average" baseField="0" baseItem="3"/>
    <dataField name="Average of DesignC" fld="24" subtotal="average" baseField="0" baseItem="4"/>
    <dataField name="Average of SMMC" fld="25" subtotal="average" baseField="0" baseItem="5"/>
  </dataFields>
  <formats count="1">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3818FAF8-3A61-4946-837F-11E39A6A85D7}" name="PivotTable8" cacheId="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07:AV109" firstHeaderRow="0" firstDataRow="1" firstDataCol="1"/>
  <pivotFields count="67">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0"/>
        <item t="default"/>
      </items>
    </pivotField>
    <pivotField axis="axisRow" multipleItemSelectionAllowed="1" showAll="0">
      <items count="13">
        <item x="0"/>
        <item h="1" x="1"/>
        <item h="1" x="2"/>
        <item h="1" x="3"/>
        <item h="1" x="4"/>
        <item h="1" x="5"/>
        <item h="1" x="6"/>
        <item h="1" x="7"/>
        <item h="1" x="8"/>
        <item h="1" x="9"/>
        <item h="1" x="10"/>
        <item h="1" x="11"/>
        <item t="default"/>
      </items>
    </pivotField>
    <pivotField showAll="0">
      <items count="42">
        <item h="1" x="40"/>
        <item h="1" x="31"/>
        <item h="1" x="32"/>
        <item h="1" x="33"/>
        <item h="1" x="34"/>
        <item h="1" x="35"/>
        <item h="1" x="36"/>
        <item h="1" x="37"/>
        <item h="1" x="38"/>
        <item h="1" x="39"/>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showAll="0"/>
    <pivotField dataField="1" showAll="0"/>
    <pivotField dataField="1" showAll="0"/>
    <pivotField dataField="1" showAll="0"/>
    <pivotField dataField="1" showAll="0"/>
    <pivotField dataField="1"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2">
    <i>
      <x/>
    </i>
    <i t="grand">
      <x/>
    </i>
  </rowItems>
  <colFields count="1">
    <field x="-2"/>
  </colFields>
  <colItems count="46">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i i="38">
      <x v="38"/>
    </i>
    <i i="39">
      <x v="39"/>
    </i>
    <i i="40">
      <x v="40"/>
    </i>
    <i i="41">
      <x v="41"/>
    </i>
    <i i="42">
      <x v="42"/>
    </i>
    <i i="43">
      <x v="43"/>
    </i>
    <i i="44">
      <x v="44"/>
    </i>
    <i i="45">
      <x v="45"/>
    </i>
  </colItems>
  <dataFields count="46">
    <dataField name="Sum of Sales" fld="3" baseField="0" baseItem="0"/>
    <dataField name="Sum of Seasonal Days" fld="8" baseField="0" baseItem="0"/>
    <dataField name="Sum of Credit Card" fld="4" baseField="0" baseItem="0"/>
    <dataField name="Sum of Bank Account" fld="5" baseField="0" baseItem="0"/>
    <dataField name="Sum of Cash" fld="6" baseField="0" baseItem="0"/>
    <dataField name="Sum of Bitcoin" fld="7" baseField="0" baseItem="0"/>
    <dataField name="Sum of NEW YORK-CC" fld="26" baseField="0" baseItem="0"/>
    <dataField name="Sum of NASHVILLE-CC" fld="27" baseField="0" baseItem="0"/>
    <dataField name="Sum of CHICAGO-CC" fld="28" baseField="0" baseItem="0"/>
    <dataField name="Sum of DALLAS-CC" fld="29" baseField="0" baseItem="0"/>
    <dataField name="Sum of DENVER-CC" fld="30" baseField="0" baseItem="0"/>
    <dataField name="Sum of LOS ANGELES-CC" fld="31" baseField="0" baseItem="0"/>
    <dataField name="Sum of SAN FRANCISCO-CC" fld="32" baseField="0" baseItem="0"/>
    <dataField name="Sum of SEATTLE-CC" fld="33" baseField="0" baseItem="0"/>
    <dataField name="Sum of MIAMI-CC" fld="34" baseField="0" baseItem="0"/>
    <dataField name="Sum of SAINT AUGUSTINE-CC" fld="35" baseField="0" baseItem="0"/>
    <dataField name="Sum of NEW YORK-C" fld="46" baseField="0" baseItem="0"/>
    <dataField name="Sum of NASHVILLE-C" fld="47" baseField="0" baseItem="0"/>
    <dataField name="Sum of CHICAGO-C" fld="48" baseField="0" baseItem="0"/>
    <dataField name="Sum of DALLAS-C" fld="49" baseField="0" baseItem="0"/>
    <dataField name="Sum of DENVER-C" fld="50" baseField="0" baseItem="0"/>
    <dataField name="Sum of LOS ANGELES-C" fld="51" baseField="0" baseItem="0"/>
    <dataField name="Sum of SEATTLE-C" fld="53" baseField="0" baseItem="0"/>
    <dataField name="Sum of SAN FRANCISCO-C" fld="52" baseField="0" baseItem="0"/>
    <dataField name="Sum of MIAMI-C" fld="54" baseField="0" baseItem="0"/>
    <dataField name="Sum of SAINT AUGUSTINE-C" fld="55" baseField="0" baseItem="0"/>
    <dataField name="Sum of NEW YORK-B" fld="56" baseField="0" baseItem="0"/>
    <dataField name="Sum of NASHVILLE-B" fld="57" baseField="0" baseItem="0"/>
    <dataField name="Sum of CHICAGO-B" fld="58" baseField="0" baseItem="0"/>
    <dataField name="Sum of DALLAS-B" fld="59" baseField="0" baseItem="0"/>
    <dataField name="Sum of DENVER-B" fld="60" baseField="0" baseItem="0"/>
    <dataField name="Sum of LOS ANGELES-B" fld="61" baseField="0" baseItem="0"/>
    <dataField name="Sum of SAN FRANCISCO-B" fld="62" baseField="0" baseItem="0"/>
    <dataField name="Sum of SEATTLE-B" fld="63" baseField="0" baseItem="0"/>
    <dataField name="Sum of MIAMI-B" fld="64" baseField="0" baseItem="0"/>
    <dataField name="Sum of SAINT AUGUSTINE-B" fld="65" baseField="0" baseItem="0"/>
    <dataField name="Sum of NEW YORK-BA" fld="36" baseField="0" baseItem="0"/>
    <dataField name="Sum of NASHVILLE-BA" fld="37" baseField="0" baseItem="0"/>
    <dataField name="Sum of CHICAGO-BA" fld="38" baseField="0" baseItem="0"/>
    <dataField name="Sum of DALLAS-BA" fld="39" baseField="0" baseItem="0"/>
    <dataField name="Sum of DENVER-BA" fld="40" baseField="0" baseItem="0"/>
    <dataField name="Sum of LOS ANGELES-BA" fld="41" baseField="0" baseItem="0"/>
    <dataField name="Sum of SAN FRANCISCO-BA" fld="42" baseField="0" baseItem="0"/>
    <dataField name="Sum of SEATTLE-BA" fld="43" baseField="0" baseItem="0"/>
    <dataField name="Sum of MIAMI-BA" fld="44" baseField="0" baseItem="0"/>
    <dataField name="Sum of SAINT AUGUSTINE-BA" fld="4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79BA9618-533B-46F7-AC5E-BE391E775E33}" name="PivotTable3" cacheId="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5:D77" firstHeaderRow="0" firstDataRow="1" firstDataCol="1"/>
  <pivotFields count="67">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0"/>
        <item t="default"/>
      </items>
    </pivotField>
    <pivotField axis="axisRow" multipleItemSelectionAllowed="1" showAll="0">
      <items count="13">
        <item x="0"/>
        <item h="1" x="1"/>
        <item h="1" x="2"/>
        <item h="1" x="3"/>
        <item h="1" x="4"/>
        <item h="1" x="5"/>
        <item h="1" x="6"/>
        <item h="1" x="7"/>
        <item h="1" x="8"/>
        <item h="1" x="9"/>
        <item h="1" x="10"/>
        <item h="1" x="11"/>
        <item t="default"/>
      </items>
    </pivotField>
    <pivotField showAll="0"/>
    <pivotField dataField="1" showAll="0"/>
    <pivotField showAll="0"/>
    <pivotField showAll="0"/>
    <pivotField showAll="0"/>
    <pivotField showAll="0"/>
    <pivotField dataField="1"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2">
    <i>
      <x/>
    </i>
    <i t="grand">
      <x/>
    </i>
  </rowItems>
  <colFields count="1">
    <field x="-2"/>
  </colFields>
  <colItems count="2">
    <i>
      <x/>
    </i>
    <i i="1">
      <x v="1"/>
    </i>
  </colItems>
  <dataFields count="2">
    <dataField name="Sum of Sales" fld="3" baseField="0" baseItem="0"/>
    <dataField name="Sum of Seasonal Day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F8748CC1-8370-4276-AF76-8F923BE2E83B}" name="PivotTable2" cacheId="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9:H71" firstHeaderRow="0" firstDataRow="1" firstDataCol="1" rowPageCount="1" colPageCount="1"/>
  <pivotFields count="67">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0"/>
        <item t="default"/>
      </items>
    </pivotField>
    <pivotField axis="axisPage" multipleItemSelectionAllowed="1" showAll="0">
      <items count="13">
        <item x="0"/>
        <item h="1" x="1"/>
        <item h="1" x="2"/>
        <item h="1" x="3"/>
        <item h="1" x="4"/>
        <item h="1" x="5"/>
        <item h="1" x="6"/>
        <item h="1" x="7"/>
        <item h="1" x="8"/>
        <item h="1" x="9"/>
        <item h="1" x="10"/>
        <item h="1" x="11"/>
        <item t="default"/>
      </items>
    </pivotField>
    <pivotField axis="axisRow" showAll="0">
      <items count="42">
        <item h="1" x="34"/>
        <item h="1" x="35"/>
        <item h="1" x="36"/>
        <item h="1" x="37"/>
        <item h="1" x="38"/>
        <item h="1" x="39"/>
        <item x="0"/>
        <item x="1"/>
        <item x="2"/>
        <item x="3"/>
        <item x="4"/>
        <item x="5"/>
        <item x="6"/>
        <item x="7"/>
        <item x="8"/>
        <item x="9"/>
        <item x="10"/>
        <item x="11"/>
        <item x="12"/>
        <item x="13"/>
        <item x="14"/>
        <item x="15"/>
        <item x="16"/>
        <item x="17"/>
        <item x="18"/>
        <item x="19"/>
        <item x="20"/>
        <item x="21"/>
        <item x="22"/>
        <item x="23"/>
        <item x="24"/>
        <item x="25"/>
        <item x="26"/>
        <item x="27"/>
        <item x="28"/>
        <item x="29"/>
        <item x="30"/>
        <item h="1" x="31"/>
        <item h="1" x="32"/>
        <item h="1" x="33"/>
        <item h="1" x="40"/>
        <item t="default"/>
      </items>
    </pivotField>
    <pivotField dataField="1" showAll="0"/>
    <pivotField dataField="1" showAll="0"/>
    <pivotField dataField="1" showAll="0"/>
    <pivotField dataField="1" showAll="0"/>
    <pivotField dataField="1" showAll="0"/>
    <pivotField dataField="1"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32">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Fields count="1">
    <field x="-2"/>
  </colFields>
  <colItems count="6">
    <i>
      <x/>
    </i>
    <i i="1">
      <x v="1"/>
    </i>
    <i i="2">
      <x v="2"/>
    </i>
    <i i="3">
      <x v="3"/>
    </i>
    <i i="4">
      <x v="4"/>
    </i>
    <i i="5">
      <x v="5"/>
    </i>
  </colItems>
  <pageFields count="1">
    <pageField fld="1" hier="-1"/>
  </pageFields>
  <dataFields count="6">
    <dataField name="Sum of Sales" fld="3" baseField="0" baseItem="0"/>
    <dataField name="Sum of Seasonal Days" fld="8" baseField="0" baseItem="0"/>
    <dataField name="Sum of Credit Card" fld="4" baseField="0" baseItem="0"/>
    <dataField name="Sum of Bank Account" fld="5" baseField="0" baseItem="0"/>
    <dataField name="Sum of Cash" fld="6" baseField="0" baseItem="0"/>
    <dataField name="Sum of Bitcoin"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7A8BCA7A-1945-401F-B75A-32251BBC553F}" name="PivotTable1" cacheId="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C35" firstHeaderRow="1" firstDataRow="1" firstDataCol="1" rowPageCount="1" colPageCount="1"/>
  <pivotFields count="67">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0"/>
        <item t="default"/>
      </items>
    </pivotField>
    <pivotField axis="axisPage" multipleItemSelectionAllowed="1" showAll="0">
      <items count="13">
        <item x="0"/>
        <item h="1" x="1"/>
        <item h="1" x="2"/>
        <item h="1" x="3"/>
        <item h="1" x="4"/>
        <item h="1" x="5"/>
        <item h="1" x="6"/>
        <item h="1" x="7"/>
        <item h="1" x="8"/>
        <item h="1" x="9"/>
        <item h="1" x="10"/>
        <item h="1" x="11"/>
        <item t="default"/>
      </items>
    </pivotField>
    <pivotField axis="axisRow" showAll="0">
      <items count="42">
        <item h="1" x="34"/>
        <item h="1" x="35"/>
        <item h="1" x="36"/>
        <item h="1" x="37"/>
        <item h="1" x="38"/>
        <item h="1" x="39"/>
        <item x="0"/>
        <item x="1"/>
        <item x="2"/>
        <item x="3"/>
        <item x="4"/>
        <item x="5"/>
        <item x="6"/>
        <item x="7"/>
        <item x="8"/>
        <item x="9"/>
        <item x="10"/>
        <item x="11"/>
        <item x="12"/>
        <item x="13"/>
        <item x="14"/>
        <item x="15"/>
        <item x="16"/>
        <item x="17"/>
        <item x="18"/>
        <item x="19"/>
        <item x="20"/>
        <item x="21"/>
        <item x="22"/>
        <item x="23"/>
        <item x="24"/>
        <item x="25"/>
        <item x="26"/>
        <item x="27"/>
        <item x="28"/>
        <item x="29"/>
        <item x="30"/>
        <item h="1" x="31"/>
        <item h="1" x="32"/>
        <item h="1" x="33"/>
        <item h="1" x="40"/>
        <item t="default"/>
      </items>
    </pivotField>
    <pivotField dataField="1" showAll="0"/>
    <pivotField showAll="0"/>
    <pivotField showAll="0"/>
    <pivotField showAll="0"/>
    <pivotField showAll="0"/>
    <pivotField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32">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Items count="1">
    <i/>
  </colItems>
  <pageFields count="1">
    <pageField fld="1" hier="-1"/>
  </pageField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5A45F500-49F2-4135-AADB-C784B9EFEC82}" name="PivotTable4" cacheId="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0:H103" firstHeaderRow="0" firstDataRow="1" firstDataCol="1"/>
  <pivotFields count="67">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0"/>
        <item t="default"/>
      </items>
    </pivotField>
    <pivotField axis="axisRow" multipleItemSelectionAllowed="1" showAll="0">
      <items count="13">
        <item x="0"/>
        <item x="1"/>
        <item x="2"/>
        <item x="3"/>
        <item x="4"/>
        <item x="5"/>
        <item x="6"/>
        <item x="7"/>
        <item x="8"/>
        <item x="9"/>
        <item x="10"/>
        <item x="11"/>
        <item t="default"/>
      </items>
    </pivotField>
    <pivotField showAll="0"/>
    <pivotField dataField="1" showAll="0"/>
    <pivotField dataField="1" showAll="0"/>
    <pivotField dataField="1" showAll="0"/>
    <pivotField dataField="1" showAll="0"/>
    <pivotField dataField="1" showAll="0"/>
    <pivotField dataField="1"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13">
    <i>
      <x/>
    </i>
    <i>
      <x v="1"/>
    </i>
    <i>
      <x v="2"/>
    </i>
    <i>
      <x v="3"/>
    </i>
    <i>
      <x v="4"/>
    </i>
    <i>
      <x v="5"/>
    </i>
    <i>
      <x v="6"/>
    </i>
    <i>
      <x v="7"/>
    </i>
    <i>
      <x v="8"/>
    </i>
    <i>
      <x v="9"/>
    </i>
    <i>
      <x v="10"/>
    </i>
    <i>
      <x v="11"/>
    </i>
    <i t="grand">
      <x/>
    </i>
  </rowItems>
  <colFields count="1">
    <field x="-2"/>
  </colFields>
  <colItems count="6">
    <i>
      <x/>
    </i>
    <i i="1">
      <x v="1"/>
    </i>
    <i i="2">
      <x v="2"/>
    </i>
    <i i="3">
      <x v="3"/>
    </i>
    <i i="4">
      <x v="4"/>
    </i>
    <i i="5">
      <x v="5"/>
    </i>
  </colItems>
  <dataFields count="6">
    <dataField name="Sum of Sales" fld="3" baseField="0" baseItem="0"/>
    <dataField name="Sum of Seasonal Days" fld="8" baseField="0" baseItem="0"/>
    <dataField name="Sum of Credit Card" fld="4" baseField="0" baseItem="0"/>
    <dataField name="Sum of Bank Account" fld="5" baseField="0" baseItem="0"/>
    <dataField name="Sum of Cash" fld="6" baseField="0" baseItem="0"/>
    <dataField name="Sum of Bitcoin"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5FC0CF85-53BE-468A-9C0F-1474D5677DF2}" name="PivotTable5" cacheId="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4:O5" firstHeaderRow="0" firstDataRow="1" firstDataCol="0" rowPageCount="2" colPageCount="1"/>
  <pivotFields count="67">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0"/>
        <item t="default"/>
      </items>
    </pivotField>
    <pivotField axis="axisPage" multipleItemSelectionAllowed="1" showAll="0">
      <items count="13">
        <item x="0"/>
        <item h="1" x="1"/>
        <item h="1" x="2"/>
        <item h="1" x="3"/>
        <item h="1" x="4"/>
        <item h="1" x="5"/>
        <item h="1" x="6"/>
        <item h="1" x="7"/>
        <item h="1" x="8"/>
        <item h="1" x="9"/>
        <item h="1" x="10"/>
        <item h="1" x="11"/>
        <item t="default"/>
      </items>
    </pivotField>
    <pivotField axis="axisPage" multipleItemSelectionAllowed="1" showAll="0">
      <items count="42">
        <item h="1" x="34"/>
        <item h="1" x="35"/>
        <item h="1" x="36"/>
        <item h="1" x="37"/>
        <item h="1" x="38"/>
        <item h="1" x="39"/>
        <item x="0"/>
        <item x="1"/>
        <item x="2"/>
        <item x="3"/>
        <item x="4"/>
        <item x="5"/>
        <item x="6"/>
        <item x="7"/>
        <item x="8"/>
        <item x="9"/>
        <item x="10"/>
        <item x="11"/>
        <item x="12"/>
        <item x="13"/>
        <item x="14"/>
        <item x="15"/>
        <item x="16"/>
        <item x="17"/>
        <item x="18"/>
        <item x="19"/>
        <item x="20"/>
        <item x="21"/>
        <item x="22"/>
        <item x="23"/>
        <item x="24"/>
        <item x="25"/>
        <item x="26"/>
        <item x="27"/>
        <item x="28"/>
        <item x="29"/>
        <item x="30"/>
        <item h="1" x="31"/>
        <item h="1" x="32"/>
        <item h="1" x="33"/>
        <item h="1" x="40"/>
        <item t="default"/>
      </items>
    </pivotField>
    <pivotField showAll="0"/>
    <pivotField showAll="0"/>
    <pivotField showAll="0"/>
    <pivotField showAll="0"/>
    <pivotField showAll="0"/>
    <pivotField showAll="0"/>
    <pivotField dataField="1" numFmtId="9" showAll="0"/>
    <pivotField dataField="1" numFmtId="9" showAll="0"/>
    <pivotField dataField="1" numFmtId="9" showAll="0"/>
    <pivotField dataField="1" numFmtId="9" showAll="0"/>
    <pivotField dataField="1"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Fields count="1">
    <field x="-2"/>
  </colFields>
  <colItems count="5">
    <i>
      <x/>
    </i>
    <i i="1">
      <x v="1"/>
    </i>
    <i i="2">
      <x v="2"/>
    </i>
    <i i="3">
      <x v="3"/>
    </i>
    <i i="4">
      <x v="4"/>
    </i>
  </colItems>
  <pageFields count="2">
    <pageField fld="1" hier="-1"/>
    <pageField fld="2" hier="-1"/>
  </pageFields>
  <dataFields count="5">
    <dataField name="Average of CAC" fld="9" subtotal="average" baseField="0" baseItem="1"/>
    <dataField name="Average of ROI" fld="10" subtotal="average" baseField="0" baseItem="1"/>
    <dataField name="Average of CPA" fld="11" subtotal="average" baseField="0" baseItem="2"/>
    <dataField name="Average of EPC" fld="12" subtotal="average" baseField="0" baseItem="3"/>
    <dataField name="Average of APR" fld="13" subtotal="average" baseField="0" baseItem="4"/>
  </dataFields>
  <formats count="1">
    <format dxfId="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0A9B6FD9-FB7B-4D18-9A62-01F3C1649F86}" name="PivotTable6" cacheId="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1:P12" firstHeaderRow="0" firstDataRow="1" firstDataCol="0" rowPageCount="2" colPageCount="1"/>
  <pivotFields count="67">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0"/>
        <item t="default"/>
      </items>
    </pivotField>
    <pivotField axis="axisPage" multipleItemSelectionAllowed="1" showAll="0">
      <items count="13">
        <item x="0"/>
        <item h="1" x="1"/>
        <item h="1" x="2"/>
        <item h="1" x="3"/>
        <item h="1" x="4"/>
        <item h="1" x="5"/>
        <item h="1" x="6"/>
        <item h="1" x="7"/>
        <item h="1" x="8"/>
        <item h="1" x="9"/>
        <item h="1" x="10"/>
        <item h="1" x="11"/>
        <item t="default"/>
      </items>
    </pivotField>
    <pivotField axis="axisPage" multipleItemSelectionAllowed="1" showAll="0">
      <items count="42">
        <item h="1" x="34"/>
        <item h="1" x="35"/>
        <item h="1" x="36"/>
        <item h="1" x="37"/>
        <item h="1" x="38"/>
        <item h="1" x="39"/>
        <item x="0"/>
        <item x="1"/>
        <item x="2"/>
        <item x="3"/>
        <item x="4"/>
        <item x="5"/>
        <item x="6"/>
        <item x="7"/>
        <item x="8"/>
        <item x="9"/>
        <item x="10"/>
        <item x="11"/>
        <item x="12"/>
        <item x="13"/>
        <item x="14"/>
        <item x="15"/>
        <item x="16"/>
        <item x="17"/>
        <item x="18"/>
        <item x="19"/>
        <item x="20"/>
        <item x="21"/>
        <item x="22"/>
        <item x="23"/>
        <item x="24"/>
        <item x="25"/>
        <item x="26"/>
        <item x="27"/>
        <item x="28"/>
        <item x="29"/>
        <item x="30"/>
        <item h="1" x="31"/>
        <item h="1" x="32"/>
        <item h="1" x="33"/>
        <item h="1" x="40"/>
        <item t="default"/>
      </items>
    </pivotField>
    <pivotField showAll="0"/>
    <pivotField showAll="0"/>
    <pivotField showAll="0"/>
    <pivotField showAll="0"/>
    <pivotField showAll="0"/>
    <pivotField showAll="0"/>
    <pivotField numFmtId="9" showAll="0"/>
    <pivotField numFmtId="9" showAll="0"/>
    <pivotField numFmtId="9" showAll="0"/>
    <pivotField numFmtId="9" showAll="0"/>
    <pivotField numFmtId="9" showAll="0"/>
    <pivotField dataField="1" numFmtId="9" showAll="0"/>
    <pivotField dataField="1" numFmtId="9" showAll="0"/>
    <pivotField dataField="1" numFmtId="9" showAll="0"/>
    <pivotField dataField="1" numFmtId="9" showAll="0"/>
    <pivotField dataField="1" numFmtId="9" showAll="0"/>
    <pivotField dataField="1" numFmtId="9" showAll="0"/>
    <pivotField numFmtId="9" showAll="0"/>
    <pivotField numFmtId="9" showAll="0"/>
    <pivotField numFmtId="9" showAll="0"/>
    <pivotField numFmtId="9" showAll="0"/>
    <pivotField numFmtId="9"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Fields count="1">
    <field x="-2"/>
  </colFields>
  <colItems count="6">
    <i>
      <x/>
    </i>
    <i i="1">
      <x v="1"/>
    </i>
    <i i="2">
      <x v="2"/>
    </i>
    <i i="3">
      <x v="3"/>
    </i>
    <i i="4">
      <x v="4"/>
    </i>
    <i i="5">
      <x v="5"/>
    </i>
  </colItems>
  <pageFields count="2">
    <pageField fld="1" hier="-1"/>
    <pageField fld="2" hier="-1"/>
  </pageFields>
  <dataFields count="6">
    <dataField name="Average of StrategyA" fld="14" subtotal="average" baseField="0" baseItem="1"/>
    <dataField name="Average of TestingA" fld="15" subtotal="average" baseField="0" baseItem="1"/>
    <dataField name="Average of DevelopmentA" fld="16" subtotal="average" baseField="0" baseItem="2"/>
    <dataField name="Average of ResearchA" fld="17" subtotal="average" baseField="0" baseItem="3"/>
    <dataField name="Average of DesignA" fld="18" subtotal="average" baseField="0" baseItem="4"/>
    <dataField name="Average of SMMA" fld="19" subtotal="average" baseField="0" baseItem="5"/>
  </dataFields>
  <formats count="1">
    <format dxfId="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7A275C07-5F76-4D36-A090-203EB6D0C9F4}" sourceName="Day">
  <pivotTables>
    <pivotTable tabId="4" name="PivotTable1"/>
    <pivotTable tabId="4" name="PivotTable5"/>
    <pivotTable tabId="4" name="PivotTable6"/>
    <pivotTable tabId="4" name="PivotTable7"/>
    <pivotTable tabId="4" name="PivotTable8"/>
  </pivotTables>
  <data>
    <tabular pivotCacheId="541083930">
      <items count="41">
        <i x="0" s="1"/>
        <i x="1" s="1"/>
        <i x="2" s="1"/>
        <i x="3" s="1"/>
        <i x="4" s="1"/>
        <i x="5" s="1"/>
        <i x="6" s="1"/>
        <i x="7" s="1"/>
        <i x="8" s="1"/>
        <i x="9" s="1"/>
        <i x="10" s="1"/>
        <i x="11" s="1"/>
        <i x="12" s="1"/>
        <i x="13" s="1"/>
        <i x="14" s="1"/>
        <i x="15" s="1"/>
        <i x="16" s="1"/>
        <i x="17" s="1"/>
        <i x="18" s="1"/>
        <i x="19" s="1"/>
        <i x="20" s="1"/>
        <i x="21" s="1"/>
        <i x="22" s="1"/>
        <i x="23" s="1"/>
        <i x="24" s="1"/>
        <i x="25" s="1"/>
        <i x="26" s="1"/>
        <i x="27" s="1"/>
        <i x="28" s="1"/>
        <i x="29" s="1"/>
        <i x="30" s="1"/>
        <i x="40" nd="1"/>
        <i x="31" nd="1"/>
        <i x="32" nd="1"/>
        <i x="33" nd="1"/>
        <i x="34" nd="1"/>
        <i x="35" nd="1"/>
        <i x="36" nd="1"/>
        <i x="37" nd="1"/>
        <i x="38" nd="1"/>
        <i x="39"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027CBDB-C7EA-4ACC-A80C-C06752261793}" sourceName="Month">
  <pivotTables>
    <pivotTable tabId="4" name="PivotTable1"/>
    <pivotTable tabId="4" name="PivotTable2"/>
    <pivotTable tabId="4" name="PivotTable3"/>
    <pivotTable tabId="4" name="PivotTable5"/>
    <pivotTable tabId="4" name="PivotTable6"/>
    <pivotTable tabId="4" name="PivotTable7"/>
    <pivotTable tabId="4" name="PivotTable8"/>
  </pivotTables>
  <data>
    <tabular pivotCacheId="541083930">
      <items count="12">
        <i x="0" s="1"/>
        <i x="1"/>
        <i x="2"/>
        <i x="3"/>
        <i x="4"/>
        <i x="5"/>
        <i x="6"/>
        <i x="7"/>
        <i x="8"/>
        <i x="9"/>
        <i x="10"/>
        <i x="1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1" xr10:uid="{1E677043-5C58-49B1-A344-9F6590BEEB60}" sourceName="Day">
  <pivotTables>
    <pivotTable tabId="9" name="PivotTable1"/>
    <pivotTable tabId="9" name="PivotTable5"/>
    <pivotTable tabId="9" name="PivotTable6"/>
    <pivotTable tabId="9" name="PivotTable7"/>
    <pivotTable tabId="9" name="PivotTable8"/>
  </pivotTables>
  <data>
    <tabular pivotCacheId="1265304955">
      <items count="41">
        <i x="34"/>
        <i x="35"/>
        <i x="36"/>
        <i x="37"/>
        <i x="38"/>
        <i x="0"/>
        <i x="1" s="1"/>
        <i x="2" s="1"/>
        <i x="3" s="1"/>
        <i x="4" s="1"/>
        <i x="5" s="1"/>
        <i x="6" s="1"/>
        <i x="7" s="1"/>
        <i x="8" s="1"/>
        <i x="9" s="1"/>
        <i x="10" s="1"/>
        <i x="11" s="1"/>
        <i x="12" s="1"/>
        <i x="13" s="1"/>
        <i x="14" s="1"/>
        <i x="15" s="1"/>
        <i x="16" s="1"/>
        <i x="17" s="1"/>
        <i x="18" s="1"/>
        <i x="19" s="1"/>
        <i x="20" s="1"/>
        <i x="21" s="1"/>
        <i x="22" s="1"/>
        <i x="23" s="1"/>
        <i x="24" s="1"/>
        <i x="25" s="1"/>
        <i x="26" s="1"/>
        <i x="27" s="1"/>
        <i x="28" s="1"/>
        <i x="29" s="1"/>
        <i x="40" nd="1"/>
        <i x="31" nd="1"/>
        <i x="32" nd="1"/>
        <i x="33" nd="1"/>
        <i x="39" nd="1"/>
        <i x="30"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0C821EDD-4790-4624-A840-609C67BFE7AA}" sourceName="Month">
  <pivotTables>
    <pivotTable tabId="9" name="PivotTable1"/>
    <pivotTable tabId="9" name="PivotTable2"/>
    <pivotTable tabId="9" name="PivotTable3"/>
    <pivotTable tabId="9" name="PivotTable5"/>
    <pivotTable tabId="9" name="PivotTable6"/>
    <pivotTable tabId="9" name="PivotTable7"/>
    <pivotTable tabId="9" name="PivotTable8"/>
  </pivotTables>
  <data>
    <tabular pivotCacheId="1265304955">
      <items count="12">
        <i x="0"/>
        <i x="1"/>
        <i x="2"/>
        <i x="3"/>
        <i x="4"/>
        <i x="5"/>
        <i x="6"/>
        <i x="7"/>
        <i x="8" s="1"/>
        <i x="9"/>
        <i x="10"/>
        <i x="1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11" xr10:uid="{6DE4CA18-9A10-4425-9AA1-3A31F21D6E88}" sourceName="Day">
  <pivotTables>
    <pivotTable tabId="13" name="PivotTable1"/>
    <pivotTable tabId="13" name="PivotTable5"/>
    <pivotTable tabId="13" name="PivotTable6"/>
    <pivotTable tabId="13" name="PivotTable7"/>
    <pivotTable tabId="13" name="PivotTable8"/>
  </pivotTables>
  <data>
    <tabular pivotCacheId="1467700654">
      <items count="41">
        <i x="0" s="1"/>
        <i x="1" s="1"/>
        <i x="2" s="1"/>
        <i x="3" s="1"/>
        <i x="4" s="1"/>
        <i x="5" s="1"/>
        <i x="6" s="1"/>
        <i x="7" s="1"/>
        <i x="8" s="1"/>
        <i x="9" s="1"/>
        <i x="10" s="1"/>
        <i x="11" s="1"/>
        <i x="12" s="1"/>
        <i x="13" s="1"/>
        <i x="14" s="1"/>
        <i x="15" s="1"/>
        <i x="16" s="1"/>
        <i x="17" s="1"/>
        <i x="18" s="1"/>
        <i x="19" s="1"/>
        <i x="20" s="1"/>
        <i x="21" s="1"/>
        <i x="22" s="1"/>
        <i x="23" s="1"/>
        <i x="24" s="1"/>
        <i x="25" s="1"/>
        <i x="26" s="1"/>
        <i x="27" s="1"/>
        <i x="28" s="1"/>
        <i x="29" s="1"/>
        <i x="30" s="1"/>
        <i x="40" nd="1"/>
        <i x="31" nd="1"/>
        <i x="32" nd="1"/>
        <i x="33" nd="1"/>
        <i x="34" nd="1"/>
        <i x="35" nd="1"/>
        <i x="36" nd="1"/>
        <i x="37" nd="1"/>
        <i x="38" nd="1"/>
        <i x="39" nd="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1" xr10:uid="{DE6ED444-0588-42E3-ACE2-18D2B5019FAD}" sourceName="Month">
  <pivotTables>
    <pivotTable tabId="13" name="PivotTable1"/>
    <pivotTable tabId="13" name="PivotTable2"/>
    <pivotTable tabId="13" name="PivotTable3"/>
    <pivotTable tabId="13" name="PivotTable5"/>
    <pivotTable tabId="13" name="PivotTable6"/>
    <pivotTable tabId="13" name="PivotTable7"/>
    <pivotTable tabId="13" name="PivotTable8"/>
  </pivotTables>
  <data>
    <tabular pivotCacheId="1467700654">
      <items count="12">
        <i x="0" s="1"/>
        <i x="1"/>
        <i x="2"/>
        <i x="3"/>
        <i x="4"/>
        <i x="5"/>
        <i x="6"/>
        <i x="7"/>
        <i x="8"/>
        <i x="9"/>
        <i x="10"/>
        <i x="1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2" xr10:uid="{618A356B-F672-4A8D-9630-7308B38C744C}" sourceName="Day">
  <pivotTables>
    <pivotTable tabId="17" name="PivotTable1"/>
    <pivotTable tabId="17" name="PivotTable5"/>
    <pivotTable tabId="17" name="PivotTable6"/>
    <pivotTable tabId="17" name="PivotTable7"/>
    <pivotTable tabId="17" name="PivotTable8"/>
  </pivotTables>
  <data>
    <tabular pivotCacheId="1270388302">
      <items count="41">
        <i x="0" s="1"/>
        <i x="1" s="1"/>
        <i x="2" s="1"/>
        <i x="3" s="1"/>
        <i x="4" s="1"/>
        <i x="5" s="1"/>
        <i x="6" s="1"/>
        <i x="7" s="1"/>
        <i x="8" s="1"/>
        <i x="9" s="1"/>
        <i x="10" s="1"/>
        <i x="11" s="1"/>
        <i x="12" s="1"/>
        <i x="13" s="1"/>
        <i x="14" s="1"/>
        <i x="15" s="1"/>
        <i x="16" s="1"/>
        <i x="17" s="1"/>
        <i x="18" s="1"/>
        <i x="19" s="1"/>
        <i x="20" s="1"/>
        <i x="21" s="1"/>
        <i x="22" s="1"/>
        <i x="23" s="1"/>
        <i x="24" s="1"/>
        <i x="25" s="1"/>
        <i x="26" s="1"/>
        <i x="27" s="1"/>
        <i x="28" s="1"/>
        <i x="29" s="1"/>
        <i x="30" s="1"/>
        <i x="40" nd="1"/>
        <i x="31" nd="1"/>
        <i x="32" nd="1"/>
        <i x="33" nd="1"/>
        <i x="34" nd="1"/>
        <i x="35" nd="1"/>
        <i x="36" nd="1"/>
        <i x="37" nd="1"/>
        <i x="38" nd="1"/>
        <i x="39" nd="1"/>
      </items>
    </tabular>
  </data>
  <extLst>
    <x:ext xmlns:x15="http://schemas.microsoft.com/office/spreadsheetml/2010/11/main" uri="{470722E0-AACD-4C17-9CDC-17EF765DBC7E}">
      <x15:slicerCacheHideItemsWithNoData/>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2" xr10:uid="{731311F1-7DD8-4C49-9449-83BF73C51C19}" sourceName="Month">
  <pivotTables>
    <pivotTable tabId="17" name="PivotTable1"/>
    <pivotTable tabId="17" name="PivotTable2"/>
    <pivotTable tabId="17" name="PivotTable3"/>
    <pivotTable tabId="17" name="PivotTable5"/>
    <pivotTable tabId="17" name="PivotTable6"/>
    <pivotTable tabId="17" name="PivotTable7"/>
    <pivotTable tabId="17" name="PivotTable8"/>
  </pivotTables>
  <data>
    <tabular pivotCacheId="1270388302">
      <items count="12">
        <i x="0" s="1"/>
        <i x="1"/>
        <i x="2"/>
        <i x="3"/>
        <i x="4"/>
        <i x="5"/>
        <i x="6"/>
        <i x="7"/>
        <i x="8"/>
        <i x="9"/>
        <i x="10"/>
        <i x="1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A" xr10:uid="{A08338CD-6CB8-45FA-B3A3-65B6D4D9C42B}" sourceName="Day">
  <pivotTables>
    <pivotTable tabId="21" name="PivotTable1"/>
    <pivotTable tabId="21" name="PivotTable5"/>
    <pivotTable tabId="21" name="PivotTable6"/>
    <pivotTable tabId="21" name="PivotTable7"/>
    <pivotTable tabId="21" name="PivotTable8"/>
  </pivotTables>
  <data>
    <tabular pivotCacheId="432590623">
      <items count="41">
        <i x="0" s="1"/>
        <i x="1" s="1"/>
        <i x="2" s="1"/>
        <i x="3" s="1"/>
        <i x="4" s="1"/>
        <i x="5" s="1"/>
        <i x="6" s="1"/>
        <i x="7" s="1"/>
        <i x="8" s="1"/>
        <i x="9" s="1"/>
        <i x="10" s="1"/>
        <i x="11" s="1"/>
        <i x="12" s="1"/>
        <i x="13" s="1"/>
        <i x="14" s="1"/>
        <i x="15" s="1"/>
        <i x="16" s="1"/>
        <i x="17" s="1"/>
        <i x="18" s="1"/>
        <i x="19" s="1"/>
        <i x="20" s="1"/>
        <i x="21" s="1"/>
        <i x="22" s="1"/>
        <i x="23" s="1"/>
        <i x="24" s="1"/>
        <i x="25" s="1"/>
        <i x="26" s="1"/>
        <i x="27" s="1"/>
        <i x="28" s="1"/>
        <i x="29" s="1"/>
        <i x="30" s="1"/>
        <i x="40" nd="1"/>
        <i x="31" nd="1"/>
        <i x="32" nd="1"/>
        <i x="33" nd="1"/>
        <i x="34" nd="1"/>
        <i x="35" nd="1"/>
        <i x="36" nd="1"/>
        <i x="37" nd="1"/>
        <i x="38" nd="1"/>
        <i x="39" nd="1"/>
      </items>
    </tabular>
  </data>
  <extLst>
    <x:ext xmlns:x15="http://schemas.microsoft.com/office/spreadsheetml/2010/11/main" uri="{470722E0-AACD-4C17-9CDC-17EF765DBC7E}">
      <x15:slicerCacheHideItemsWithNoData/>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A" xr10:uid="{AAECB01B-DEF0-4A22-8FE4-A080A57DB392}" sourceName="Month">
  <pivotTables>
    <pivotTable tabId="21" name="PivotTable1"/>
    <pivotTable tabId="21" name="PivotTable2"/>
    <pivotTable tabId="21" name="PivotTable3"/>
    <pivotTable tabId="21" name="PivotTable5"/>
    <pivotTable tabId="21" name="PivotTable6"/>
    <pivotTable tabId="21" name="PivotTable7"/>
    <pivotTable tabId="21" name="PivotTable8"/>
  </pivotTables>
  <data>
    <tabular pivotCacheId="432590623">
      <items count="12">
        <i x="0" s="1"/>
        <i x="1"/>
        <i x="2"/>
        <i x="3"/>
        <i x="4"/>
        <i x="5"/>
        <i x="6"/>
        <i x="7"/>
        <i x="8"/>
        <i x="9"/>
        <i x="10"/>
        <i x="1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 xr10:uid="{8C48133C-CBCA-45BD-8125-6BC31DCE113F}" sourceName="Manager">
  <pivotTables>
    <pivotTable tabId="21" name="PivotTable1"/>
  </pivotTables>
  <data>
    <tabular pivotCacheId="432590623">
      <items count="5">
        <i x="0" s="1"/>
        <i x="3" s="1"/>
        <i x="2" s="1"/>
        <i x="4" s="1"/>
        <i x="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4" xr10:uid="{0745230B-4DD2-4138-B442-EA1ABCED83B2}" cache="Slicer_DayA" caption="Day" columnCount="7" showCaption="0" style="SlicerStyleLight1 2" rowHeight="234950"/>
  <slicer name="Month 4" xr10:uid="{CE4066C9-B24E-474D-89C2-52AD93694370}" cache="Slicer_MonthA" caption="Month" columnCount="3" showCaption="0" style="SlicerStyleLight1 2 2" rowHeight="234950"/>
  <slicer name="Manager" xr10:uid="{008416C7-7C50-4C5D-A167-D29260238A5A}" cache="Slicer_Manager" caption="Manager" columnCount="4" showCaption="0" style="SlicerStyleLight1 3" rowHeight="180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1" xr10:uid="{5DB039C6-D087-424C-9D1E-6FAEAFF0CB02}" cache="Slicer_Day1" caption="Day" columnCount="7" showCaption="0" style="SlicerStyleLight1 2" rowHeight="234950"/>
  <slicer name="Month 1" xr10:uid="{B7F2B171-F734-4E36-B8E7-A38A8A18EAFE}" cache="Slicer_Month1" caption="Month" columnCount="3" showCaption="0" style="SlicerStyleLight1 2 2"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xr10:uid="{E11ACCC1-7B18-4A91-BB99-4DA46D6790F6}" cache="Slicer_Day" caption="Day" columnCount="7" showCaption="0" style="SlicerStyleLight1 2" rowHeight="234950"/>
  <slicer name="Month" xr10:uid="{FAE2A029-4099-4078-BDAA-1CB4CEA75C88}" cache="Slicer_Month" caption="Month" columnCount="3" showCaption="0" style="SlicerStyleLight1 2 2"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2" xr10:uid="{F2005676-3040-4EB2-B2D3-691BCA74F374}" cache="Slicer_Day11" caption="Day" columnCount="7" showCaption="0" style="SlicerStyleLight1 2" rowHeight="234950"/>
  <slicer name="Month 2" xr10:uid="{A1F2CC91-E0BD-420A-88C1-ADC76D2B9B1B}" cache="Slicer_Month11" caption="Month" columnCount="3" showCaption="0" style="SlicerStyleLight1 2 2"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3" xr10:uid="{353DA14F-20CC-4EAA-9EF6-964DA3772550}" cache="Slicer_Day2" caption="Day" columnCount="7" showCaption="0" style="SlicerStyleLight1 2" rowHeight="234950"/>
  <slicer name="Month 3" xr10:uid="{3DDE4667-09F3-4C8D-99D1-934316E487BC}" cache="Slicer_Month2" caption="Month" columnCount="3" showCaption="0" style="SlicerStyleLight1 2 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0.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7.xml"/><Relationship Id="rId3" Type="http://schemas.openxmlformats.org/officeDocument/2006/relationships/vmlDrawing" Target="../drawings/vmlDrawing2.vml"/><Relationship Id="rId7" Type="http://schemas.openxmlformats.org/officeDocument/2006/relationships/ctrlProp" Target="../ctrlProps/ctrlProp6.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5.xml"/><Relationship Id="rId11" Type="http://schemas.microsoft.com/office/2007/relationships/slicer" Target="../slicers/slicer1.xml"/><Relationship Id="rId5" Type="http://schemas.openxmlformats.org/officeDocument/2006/relationships/ctrlProp" Target="../ctrlProps/ctrlProp4.xml"/><Relationship Id="rId10" Type="http://schemas.openxmlformats.org/officeDocument/2006/relationships/ctrlProp" Target="../ctrlProps/ctrlProp9.xml"/><Relationship Id="rId4" Type="http://schemas.openxmlformats.org/officeDocument/2006/relationships/ctrlProp" Target="../ctrlProps/ctrlProp3.xml"/><Relationship Id="rId9" Type="http://schemas.openxmlformats.org/officeDocument/2006/relationships/ctrlProp" Target="../ctrlProps/ctrlProp8.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14.xml"/><Relationship Id="rId3" Type="http://schemas.openxmlformats.org/officeDocument/2006/relationships/vmlDrawing" Target="../drawings/vmlDrawing3.vml"/><Relationship Id="rId7" Type="http://schemas.openxmlformats.org/officeDocument/2006/relationships/ctrlProp" Target="../ctrlProps/ctrlProp13.xml"/><Relationship Id="rId12" Type="http://schemas.openxmlformats.org/officeDocument/2006/relationships/comments" Target="../comments2.x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openxmlformats.org/officeDocument/2006/relationships/ctrlProp" Target="../ctrlProps/ctrlProp12.xml"/><Relationship Id="rId11" Type="http://schemas.microsoft.com/office/2007/relationships/slicer" Target="../slicers/slicer2.xml"/><Relationship Id="rId5" Type="http://schemas.openxmlformats.org/officeDocument/2006/relationships/ctrlProp" Target="../ctrlProps/ctrlProp11.xml"/><Relationship Id="rId10" Type="http://schemas.openxmlformats.org/officeDocument/2006/relationships/ctrlProp" Target="../ctrlProps/ctrlProp16.xml"/><Relationship Id="rId4" Type="http://schemas.openxmlformats.org/officeDocument/2006/relationships/ctrlProp" Target="../ctrlProps/ctrlProp10.xml"/><Relationship Id="rId9" Type="http://schemas.openxmlformats.org/officeDocument/2006/relationships/ctrlProp" Target="../ctrlProps/ctrlProp15.xml"/></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21.xml"/><Relationship Id="rId3" Type="http://schemas.openxmlformats.org/officeDocument/2006/relationships/vmlDrawing" Target="../drawings/vmlDrawing4.vml"/><Relationship Id="rId7" Type="http://schemas.openxmlformats.org/officeDocument/2006/relationships/ctrlProp" Target="../ctrlProps/ctrlProp20.xml"/><Relationship Id="rId12" Type="http://schemas.openxmlformats.org/officeDocument/2006/relationships/comments" Target="../comments3.xml"/><Relationship Id="rId2" Type="http://schemas.openxmlformats.org/officeDocument/2006/relationships/drawing" Target="../drawings/drawing4.xml"/><Relationship Id="rId1" Type="http://schemas.openxmlformats.org/officeDocument/2006/relationships/printerSettings" Target="../printerSettings/printerSettings4.bin"/><Relationship Id="rId6" Type="http://schemas.openxmlformats.org/officeDocument/2006/relationships/ctrlProp" Target="../ctrlProps/ctrlProp19.xml"/><Relationship Id="rId11" Type="http://schemas.microsoft.com/office/2007/relationships/slicer" Target="../slicers/slicer3.xml"/><Relationship Id="rId5" Type="http://schemas.openxmlformats.org/officeDocument/2006/relationships/ctrlProp" Target="../ctrlProps/ctrlProp18.xml"/><Relationship Id="rId10" Type="http://schemas.openxmlformats.org/officeDocument/2006/relationships/ctrlProp" Target="../ctrlProps/ctrlProp23.xml"/><Relationship Id="rId4" Type="http://schemas.openxmlformats.org/officeDocument/2006/relationships/ctrlProp" Target="../ctrlProps/ctrlProp17.xml"/><Relationship Id="rId9" Type="http://schemas.openxmlformats.org/officeDocument/2006/relationships/ctrlProp" Target="../ctrlProps/ctrlProp22.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28.xml"/><Relationship Id="rId3" Type="http://schemas.openxmlformats.org/officeDocument/2006/relationships/vmlDrawing" Target="../drawings/vmlDrawing5.vml"/><Relationship Id="rId7" Type="http://schemas.openxmlformats.org/officeDocument/2006/relationships/ctrlProp" Target="../ctrlProps/ctrlProp27.xml"/><Relationship Id="rId12" Type="http://schemas.openxmlformats.org/officeDocument/2006/relationships/comments" Target="../comments4.xml"/><Relationship Id="rId2" Type="http://schemas.openxmlformats.org/officeDocument/2006/relationships/drawing" Target="../drawings/drawing5.xml"/><Relationship Id="rId1" Type="http://schemas.openxmlformats.org/officeDocument/2006/relationships/printerSettings" Target="../printerSettings/printerSettings5.bin"/><Relationship Id="rId6" Type="http://schemas.openxmlformats.org/officeDocument/2006/relationships/ctrlProp" Target="../ctrlProps/ctrlProp26.xml"/><Relationship Id="rId11" Type="http://schemas.microsoft.com/office/2007/relationships/slicer" Target="../slicers/slicer4.xml"/><Relationship Id="rId5" Type="http://schemas.openxmlformats.org/officeDocument/2006/relationships/ctrlProp" Target="../ctrlProps/ctrlProp25.xml"/><Relationship Id="rId10" Type="http://schemas.openxmlformats.org/officeDocument/2006/relationships/ctrlProp" Target="../ctrlProps/ctrlProp30.xml"/><Relationship Id="rId4" Type="http://schemas.openxmlformats.org/officeDocument/2006/relationships/ctrlProp" Target="../ctrlProps/ctrlProp24.xml"/><Relationship Id="rId9" Type="http://schemas.openxmlformats.org/officeDocument/2006/relationships/ctrlProp" Target="../ctrlProps/ctrlProp29.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35.xml"/><Relationship Id="rId3" Type="http://schemas.openxmlformats.org/officeDocument/2006/relationships/vmlDrawing" Target="../drawings/vmlDrawing6.vml"/><Relationship Id="rId7" Type="http://schemas.openxmlformats.org/officeDocument/2006/relationships/ctrlProp" Target="../ctrlProps/ctrlProp34.xml"/><Relationship Id="rId12" Type="http://schemas.openxmlformats.org/officeDocument/2006/relationships/comments" Target="../comments5.xml"/><Relationship Id="rId2" Type="http://schemas.openxmlformats.org/officeDocument/2006/relationships/drawing" Target="../drawings/drawing6.xml"/><Relationship Id="rId1" Type="http://schemas.openxmlformats.org/officeDocument/2006/relationships/printerSettings" Target="../printerSettings/printerSettings6.bin"/><Relationship Id="rId6" Type="http://schemas.openxmlformats.org/officeDocument/2006/relationships/ctrlProp" Target="../ctrlProps/ctrlProp33.xml"/><Relationship Id="rId11" Type="http://schemas.microsoft.com/office/2007/relationships/slicer" Target="../slicers/slicer5.xml"/><Relationship Id="rId5" Type="http://schemas.openxmlformats.org/officeDocument/2006/relationships/ctrlProp" Target="../ctrlProps/ctrlProp32.xml"/><Relationship Id="rId10" Type="http://schemas.openxmlformats.org/officeDocument/2006/relationships/ctrlProp" Target="../ctrlProps/ctrlProp37.xml"/><Relationship Id="rId4" Type="http://schemas.openxmlformats.org/officeDocument/2006/relationships/ctrlProp" Target="../ctrlProps/ctrlProp31.xml"/><Relationship Id="rId9" Type="http://schemas.openxmlformats.org/officeDocument/2006/relationships/ctrlProp" Target="../ctrlProps/ctrlProp36.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13.xml.rels><?xml version="1.0" encoding="UTF-8" standalone="yes"?>
<Relationships xmlns="http://schemas.openxmlformats.org/package/2006/relationships"><Relationship Id="rId8" Type="http://schemas.openxmlformats.org/officeDocument/2006/relationships/pivotTable" Target="../pivotTables/pivotTable16.xml"/><Relationship Id="rId3" Type="http://schemas.openxmlformats.org/officeDocument/2006/relationships/pivotTable" Target="../pivotTables/pivotTable11.xml"/><Relationship Id="rId7" Type="http://schemas.openxmlformats.org/officeDocument/2006/relationships/pivotTable" Target="../pivotTables/pivotTable15.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4" Type="http://schemas.openxmlformats.org/officeDocument/2006/relationships/pivotTable" Target="../pivotTables/pivotTable12.xml"/></Relationships>
</file>

<file path=xl/worksheets/_rels/sheet14.xml.rels><?xml version="1.0" encoding="UTF-8" standalone="yes"?>
<Relationships xmlns="http://schemas.openxmlformats.org/package/2006/relationships"><Relationship Id="rId8" Type="http://schemas.openxmlformats.org/officeDocument/2006/relationships/pivotTable" Target="../pivotTables/pivotTable24.xml"/><Relationship Id="rId3" Type="http://schemas.openxmlformats.org/officeDocument/2006/relationships/pivotTable" Target="../pivotTables/pivotTable19.xml"/><Relationship Id="rId7" Type="http://schemas.openxmlformats.org/officeDocument/2006/relationships/pivotTable" Target="../pivotTables/pivotTable23.xml"/><Relationship Id="rId2" Type="http://schemas.openxmlformats.org/officeDocument/2006/relationships/pivotTable" Target="../pivotTables/pivotTable18.xml"/><Relationship Id="rId1" Type="http://schemas.openxmlformats.org/officeDocument/2006/relationships/pivotTable" Target="../pivotTables/pivotTable17.xml"/><Relationship Id="rId6" Type="http://schemas.openxmlformats.org/officeDocument/2006/relationships/pivotTable" Target="../pivotTables/pivotTable22.xml"/><Relationship Id="rId5" Type="http://schemas.openxmlformats.org/officeDocument/2006/relationships/pivotTable" Target="../pivotTables/pivotTable21.xml"/><Relationship Id="rId4" Type="http://schemas.openxmlformats.org/officeDocument/2006/relationships/pivotTable" Target="../pivotTables/pivotTable20.xml"/></Relationships>
</file>

<file path=xl/worksheets/_rels/sheet15.xml.rels><?xml version="1.0" encoding="UTF-8" standalone="yes"?>
<Relationships xmlns="http://schemas.openxmlformats.org/package/2006/relationships"><Relationship Id="rId8" Type="http://schemas.openxmlformats.org/officeDocument/2006/relationships/pivotTable" Target="../pivotTables/pivotTable32.xml"/><Relationship Id="rId3" Type="http://schemas.openxmlformats.org/officeDocument/2006/relationships/pivotTable" Target="../pivotTables/pivotTable27.xml"/><Relationship Id="rId7" Type="http://schemas.openxmlformats.org/officeDocument/2006/relationships/pivotTable" Target="../pivotTables/pivotTable31.xml"/><Relationship Id="rId2" Type="http://schemas.openxmlformats.org/officeDocument/2006/relationships/pivotTable" Target="../pivotTables/pivotTable26.xml"/><Relationship Id="rId1" Type="http://schemas.openxmlformats.org/officeDocument/2006/relationships/pivotTable" Target="../pivotTables/pivotTable25.xml"/><Relationship Id="rId6" Type="http://schemas.openxmlformats.org/officeDocument/2006/relationships/pivotTable" Target="../pivotTables/pivotTable30.xml"/><Relationship Id="rId5" Type="http://schemas.openxmlformats.org/officeDocument/2006/relationships/pivotTable" Target="../pivotTables/pivotTable29.xml"/><Relationship Id="rId4" Type="http://schemas.openxmlformats.org/officeDocument/2006/relationships/pivotTable" Target="../pivotTables/pivotTable28.xml"/></Relationships>
</file>

<file path=xl/worksheets/_rels/sheet16.xml.rels><?xml version="1.0" encoding="UTF-8" standalone="yes"?>
<Relationships xmlns="http://schemas.openxmlformats.org/package/2006/relationships"><Relationship Id="rId8" Type="http://schemas.openxmlformats.org/officeDocument/2006/relationships/pivotTable" Target="../pivotTables/pivotTable40.xml"/><Relationship Id="rId3" Type="http://schemas.openxmlformats.org/officeDocument/2006/relationships/pivotTable" Target="../pivotTables/pivotTable35.xml"/><Relationship Id="rId7" Type="http://schemas.openxmlformats.org/officeDocument/2006/relationships/pivotTable" Target="../pivotTables/pivotTable39.xml"/><Relationship Id="rId2" Type="http://schemas.openxmlformats.org/officeDocument/2006/relationships/pivotTable" Target="../pivotTables/pivotTable34.xml"/><Relationship Id="rId1" Type="http://schemas.openxmlformats.org/officeDocument/2006/relationships/pivotTable" Target="../pivotTables/pivotTable33.xml"/><Relationship Id="rId6" Type="http://schemas.openxmlformats.org/officeDocument/2006/relationships/pivotTable" Target="../pivotTables/pivotTable38.xml"/><Relationship Id="rId5" Type="http://schemas.openxmlformats.org/officeDocument/2006/relationships/pivotTable" Target="../pivotTables/pivotTable37.xml"/><Relationship Id="rId4" Type="http://schemas.openxmlformats.org/officeDocument/2006/relationships/pivotTable" Target="../pivotTables/pivotTable3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2.xml.rels><?xml version="1.0" encoding="UTF-8" standalone="yes"?>
<Relationships xmlns="http://schemas.openxmlformats.org/package/2006/relationships"><Relationship Id="rId3" Type="http://schemas.openxmlformats.org/officeDocument/2006/relationships/hyperlink" Target="mailto:yuna19XX@gmail.com" TargetMode="External"/><Relationship Id="rId2" Type="http://schemas.openxmlformats.org/officeDocument/2006/relationships/hyperlink" Target="mailto:elizabeth20XX@gmail.com" TargetMode="External"/><Relationship Id="rId1" Type="http://schemas.openxmlformats.org/officeDocument/2006/relationships/hyperlink" Target="mailto:alex19XX@gmail.com" TargetMode="External"/><Relationship Id="rId5" Type="http://schemas.openxmlformats.org/officeDocument/2006/relationships/drawing" Target="../drawings/drawing8.xml"/><Relationship Id="rId4" Type="http://schemas.openxmlformats.org/officeDocument/2006/relationships/hyperlink" Target="mailto:markmanager2-19XX@gmail.com"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exceltable.com/en/templates/excel-calendar-template-data-visualizatio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A4341-9AD4-4AEA-9FCC-D6AFAF21FE83}">
  <dimension ref="B1:Z43"/>
  <sheetViews>
    <sheetView showRowColHeaders="0" zoomScale="90" zoomScaleNormal="90" workbookViewId="0"/>
  </sheetViews>
  <sheetFormatPr defaultColWidth="8.85546875" defaultRowHeight="15" x14ac:dyDescent="0.25"/>
  <cols>
    <col min="1" max="1" width="5.28515625" style="4" customWidth="1"/>
    <col min="2" max="2" width="3" style="4" customWidth="1"/>
    <col min="3" max="3" width="2.7109375" style="4" customWidth="1"/>
    <col min="4" max="4" width="3" style="4" customWidth="1"/>
    <col min="5" max="5" width="2.5703125" style="4" customWidth="1"/>
    <col min="6" max="6" width="2.85546875" style="4" customWidth="1"/>
    <col min="7" max="7" width="2.5703125" style="4" customWidth="1"/>
    <col min="8" max="8" width="3" style="4" customWidth="1"/>
    <col min="9" max="9" width="2.7109375" style="4" customWidth="1"/>
    <col min="10" max="10" width="6.7109375" style="4" customWidth="1"/>
    <col min="11" max="11" width="4.140625" style="4" customWidth="1"/>
    <col min="12" max="16384" width="8.85546875" style="4"/>
  </cols>
  <sheetData>
    <row r="1" spans="2:11" ht="43.15" customHeight="1" x14ac:dyDescent="0.25"/>
    <row r="4" spans="2:11" ht="19.899999999999999" customHeight="1" x14ac:dyDescent="0.25"/>
    <row r="6" spans="2:11" ht="15" customHeight="1" x14ac:dyDescent="0.25">
      <c r="B6" s="1"/>
      <c r="C6" s="3" t="s">
        <v>0</v>
      </c>
      <c r="D6" s="1"/>
      <c r="E6" s="1"/>
      <c r="F6" s="1"/>
      <c r="G6" s="1"/>
      <c r="H6" s="1"/>
      <c r="I6" s="1"/>
      <c r="J6" s="1"/>
      <c r="K6" s="1"/>
    </row>
    <row r="7" spans="2:11" ht="15" customHeight="1" x14ac:dyDescent="0.25">
      <c r="B7" s="1"/>
      <c r="C7" s="27" t="s">
        <v>41</v>
      </c>
      <c r="D7" s="28"/>
      <c r="E7" s="28"/>
      <c r="F7" s="28"/>
      <c r="G7" s="28"/>
      <c r="H7" s="28"/>
      <c r="I7" s="28"/>
      <c r="J7" s="28"/>
      <c r="K7" s="1"/>
    </row>
    <row r="8" spans="2:11" ht="18.600000000000001" customHeight="1" x14ac:dyDescent="0.25">
      <c r="B8" s="1"/>
      <c r="C8" s="2" t="s">
        <v>1</v>
      </c>
      <c r="D8" s="1"/>
      <c r="E8" s="1"/>
      <c r="F8" s="1"/>
      <c r="G8" s="1"/>
      <c r="H8" s="1"/>
      <c r="I8" s="1"/>
      <c r="J8" s="1"/>
      <c r="K8" s="1"/>
    </row>
    <row r="9" spans="2:11" x14ac:dyDescent="0.25">
      <c r="B9" s="1"/>
      <c r="C9" s="26" t="s">
        <v>228</v>
      </c>
      <c r="D9" s="26"/>
      <c r="E9" s="26"/>
      <c r="F9" s="26"/>
      <c r="G9" s="26"/>
      <c r="H9" s="26"/>
      <c r="I9" s="26"/>
      <c r="J9" s="26"/>
      <c r="K9" s="1"/>
    </row>
    <row r="10" spans="2:11" x14ac:dyDescent="0.25">
      <c r="B10" s="1"/>
      <c r="C10" s="29"/>
      <c r="D10" s="29"/>
      <c r="E10" s="29"/>
      <c r="F10" s="29"/>
      <c r="G10" s="29"/>
      <c r="H10" s="29"/>
      <c r="I10" s="29"/>
      <c r="J10" s="29"/>
      <c r="K10" s="1"/>
    </row>
    <row r="11" spans="2:11" x14ac:dyDescent="0.25">
      <c r="B11" s="1"/>
      <c r="C11" s="1"/>
      <c r="D11" s="1"/>
      <c r="E11" s="1"/>
      <c r="F11" s="1"/>
      <c r="G11" s="1"/>
      <c r="H11" s="1"/>
      <c r="I11" s="1"/>
      <c r="J11" s="1"/>
      <c r="K11" s="1"/>
    </row>
    <row r="12" spans="2:11" x14ac:dyDescent="0.25">
      <c r="B12" s="1"/>
      <c r="C12" s="1"/>
      <c r="D12" s="1"/>
      <c r="E12" s="1"/>
      <c r="F12" s="1"/>
      <c r="G12" s="1"/>
      <c r="H12" s="1"/>
      <c r="I12" s="1"/>
      <c r="J12" s="1"/>
      <c r="K12" s="1"/>
    </row>
    <row r="13" spans="2:11" ht="9" customHeight="1" x14ac:dyDescent="0.25">
      <c r="B13" s="1"/>
      <c r="C13" s="1"/>
      <c r="D13" s="1"/>
      <c r="E13" s="1"/>
      <c r="F13" s="1"/>
      <c r="G13" s="1"/>
      <c r="H13" s="1"/>
      <c r="I13" s="1"/>
      <c r="J13" s="1"/>
      <c r="K13" s="1"/>
    </row>
    <row r="17" spans="3:10" x14ac:dyDescent="0.25"/>
    <row r="42" spans="15:26" x14ac:dyDescent="0.25">
      <c r="O42" s="30"/>
      <c r="P42" s="30"/>
      <c r="Q42" s="30"/>
      <c r="R42" s="30"/>
      <c r="S42" s="30"/>
      <c r="T42" s="30"/>
      <c r="U42" s="30"/>
      <c r="V42" s="30"/>
      <c r="W42" s="30"/>
      <c r="X42" s="30"/>
      <c r="Y42" s="30"/>
      <c r="Z42" s="30"/>
    </row>
    <row r="43" spans="15:26" x14ac:dyDescent="0.25">
      <c r="O43" s="30"/>
      <c r="P43" s="30"/>
      <c r="Q43" s="30"/>
      <c r="R43" s="30"/>
      <c r="S43" s="30"/>
      <c r="T43" s="30"/>
      <c r="U43" s="30"/>
      <c r="V43" s="30"/>
      <c r="W43" s="30"/>
      <c r="X43" s="30"/>
      <c r="Y43" s="30"/>
      <c r="Z43" s="30"/>
    </row>
  </sheetData>
  <mergeCells count="4">
    <mergeCell ref="C7:J7"/>
    <mergeCell ref="C9:J9"/>
    <mergeCell ref="C10:J10"/>
    <mergeCell ref="O42:Z43"/>
  </mergeCells>
  <pageMargins left="0.7" right="0.7" top="0.75" bottom="0.75" header="0.3" footer="0.3"/>
  <pageSetup paperSize="9" orientation="portrait"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47105" r:id="rId4" name="Option Button 1">
              <controlPr defaultSize="0" autoFill="0" autoLine="0" autoPict="0">
                <anchor moveWithCells="1" sizeWithCells="1">
                  <from>
                    <xdr:col>2</xdr:col>
                    <xdr:colOff>38100</xdr:colOff>
                    <xdr:row>12</xdr:row>
                    <xdr:rowOff>0</xdr:rowOff>
                  </from>
                  <to>
                    <xdr:col>5</xdr:col>
                    <xdr:colOff>76200</xdr:colOff>
                    <xdr:row>13</xdr:row>
                    <xdr:rowOff>19050</xdr:rowOff>
                  </to>
                </anchor>
              </controlPr>
            </control>
          </mc:Choice>
        </mc:AlternateContent>
        <mc:AlternateContent xmlns:mc="http://schemas.openxmlformats.org/markup-compatibility/2006">
          <mc:Choice Requires="x14">
            <control shapeId="47106" r:id="rId5" name="Option Button 2">
              <controlPr defaultSize="0" autoFill="0" autoLine="0" autoPict="0">
                <anchor moveWithCells="1" sizeWithCells="1">
                  <from>
                    <xdr:col>7</xdr:col>
                    <xdr:colOff>180975</xdr:colOff>
                    <xdr:row>12</xdr:row>
                    <xdr:rowOff>0</xdr:rowOff>
                  </from>
                  <to>
                    <xdr:col>9</xdr:col>
                    <xdr:colOff>400050</xdr:colOff>
                    <xdr:row>13</xdr:row>
                    <xdr:rowOff>19050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2">
        <x14:dataValidation type="list" allowBlank="1" showInputMessage="1" showErrorMessage="1" xr:uid="{AD67AA60-21E3-45F5-AD85-3CCAE75CB17F}">
          <x14:formula1>
            <xm:f>Passwords!$E$2:$E$6</xm:f>
          </x14:formula1>
          <xm:sqref>C7:J7</xm:sqref>
        </x14:dataValidation>
        <x14:dataValidation type="custom" allowBlank="1" showInputMessage="1" showErrorMessage="1" errorTitle="Incorrect password!!!" error="Please enter the correct password" xr:uid="{84674689-D107-4DE9-AC5C-4729D1C32BA5}">
          <x14:formula1>
            <xm:f>Passwords!G7&lt;&gt;6</xm:f>
          </x14:formula1>
          <xm:sqref>C9:J9</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3ED30-5264-4011-8A1B-F71051188997}">
  <sheetPr>
    <pageSetUpPr autoPageBreaks="0"/>
  </sheetPr>
  <dimension ref="B1:Z43"/>
  <sheetViews>
    <sheetView showRowColHeaders="0" tabSelected="1" zoomScale="90" zoomScaleNormal="90" workbookViewId="0"/>
  </sheetViews>
  <sheetFormatPr defaultColWidth="8.85546875" defaultRowHeight="15" x14ac:dyDescent="0.25"/>
  <cols>
    <col min="1" max="1" width="5.28515625" style="4" customWidth="1"/>
    <col min="2" max="2" width="3" style="4" customWidth="1"/>
    <col min="3" max="3" width="2.7109375" style="4" customWidth="1"/>
    <col min="4" max="4" width="3" style="4" customWidth="1"/>
    <col min="5" max="5" width="2.5703125" style="4" customWidth="1"/>
    <col min="6" max="6" width="2.85546875" style="4" customWidth="1"/>
    <col min="7" max="7" width="2.5703125" style="4" customWidth="1"/>
    <col min="8" max="8" width="3" style="4" customWidth="1"/>
    <col min="9" max="9" width="2.7109375" style="4" customWidth="1"/>
    <col min="10" max="10" width="6.7109375" style="4" customWidth="1"/>
    <col min="11" max="11" width="4.140625" style="4" customWidth="1"/>
    <col min="12" max="16384" width="8.85546875" style="4"/>
  </cols>
  <sheetData>
    <row r="1" spans="2:11" ht="43.15" customHeight="1" x14ac:dyDescent="0.25"/>
    <row r="4" spans="2:11" ht="19.899999999999999" customHeight="1" x14ac:dyDescent="0.25"/>
    <row r="6" spans="2:11" ht="15" customHeight="1" x14ac:dyDescent="0.25">
      <c r="B6" s="1"/>
      <c r="C6" s="3" t="s">
        <v>0</v>
      </c>
      <c r="D6" s="1"/>
      <c r="E6" s="1"/>
      <c r="F6" s="1"/>
      <c r="G6" s="1"/>
      <c r="H6" s="1"/>
      <c r="I6" s="1"/>
      <c r="J6" s="1"/>
      <c r="K6" s="1"/>
    </row>
    <row r="7" spans="2:11" ht="15" customHeight="1" x14ac:dyDescent="0.25">
      <c r="B7" s="1"/>
      <c r="C7" s="27" t="s">
        <v>83</v>
      </c>
      <c r="D7" s="28"/>
      <c r="E7" s="28"/>
      <c r="F7" s="28"/>
      <c r="G7" s="28"/>
      <c r="H7" s="28"/>
      <c r="I7" s="28"/>
      <c r="J7" s="28"/>
      <c r="K7" s="1"/>
    </row>
    <row r="8" spans="2:11" ht="18.600000000000001" customHeight="1" x14ac:dyDescent="0.25">
      <c r="B8" s="1"/>
      <c r="C8" s="2" t="s">
        <v>1</v>
      </c>
      <c r="D8" s="1"/>
      <c r="E8" s="1"/>
      <c r="F8" s="1"/>
      <c r="G8" s="1"/>
      <c r="H8" s="1"/>
      <c r="I8" s="1"/>
      <c r="J8" s="1"/>
      <c r="K8" s="1"/>
    </row>
    <row r="9" spans="2:11" x14ac:dyDescent="0.25">
      <c r="B9" s="1"/>
      <c r="C9" s="26" t="s">
        <v>82</v>
      </c>
      <c r="D9" s="26"/>
      <c r="E9" s="26"/>
      <c r="F9" s="26"/>
      <c r="G9" s="26"/>
      <c r="H9" s="26"/>
      <c r="I9" s="26"/>
      <c r="J9" s="26"/>
      <c r="K9" s="1"/>
    </row>
    <row r="10" spans="2:11" x14ac:dyDescent="0.25">
      <c r="B10" s="1"/>
      <c r="C10" s="29"/>
      <c r="D10" s="29"/>
      <c r="E10" s="29"/>
      <c r="F10" s="29"/>
      <c r="G10" s="29"/>
      <c r="H10" s="29"/>
      <c r="I10" s="29"/>
      <c r="J10" s="29"/>
      <c r="K10" s="1"/>
    </row>
    <row r="11" spans="2:11" x14ac:dyDescent="0.25">
      <c r="B11" s="1"/>
      <c r="C11" s="1"/>
      <c r="D11" s="1"/>
      <c r="E11" s="1"/>
      <c r="F11" s="1"/>
      <c r="G11" s="1"/>
      <c r="H11" s="1"/>
      <c r="I11" s="1"/>
      <c r="J11" s="1"/>
      <c r="K11" s="1"/>
    </row>
    <row r="12" spans="2:11" x14ac:dyDescent="0.25">
      <c r="B12" s="1"/>
      <c r="C12" s="1"/>
      <c r="D12" s="1"/>
      <c r="E12" s="1"/>
      <c r="F12" s="1"/>
      <c r="G12" s="1"/>
      <c r="H12" s="1"/>
      <c r="I12" s="1"/>
      <c r="J12" s="1"/>
      <c r="K12" s="1"/>
    </row>
    <row r="13" spans="2:11" ht="9" customHeight="1" x14ac:dyDescent="0.25">
      <c r="B13" s="1"/>
      <c r="C13" s="1"/>
      <c r="D13" s="1"/>
      <c r="E13" s="1"/>
      <c r="F13" s="1"/>
      <c r="G13" s="1"/>
      <c r="H13" s="1"/>
      <c r="I13" s="1"/>
      <c r="J13" s="1"/>
      <c r="K13" s="1"/>
    </row>
    <row r="42" spans="15:26" x14ac:dyDescent="0.25">
      <c r="O42" s="30"/>
      <c r="P42" s="30"/>
      <c r="Q42" s="30"/>
      <c r="R42" s="30"/>
      <c r="S42" s="30"/>
      <c r="T42" s="30"/>
      <c r="U42" s="30"/>
      <c r="V42" s="30"/>
      <c r="W42" s="30"/>
      <c r="X42" s="30"/>
      <c r="Y42" s="30"/>
      <c r="Z42" s="30"/>
    </row>
    <row r="43" spans="15:26" x14ac:dyDescent="0.25">
      <c r="O43" s="30"/>
      <c r="P43" s="30"/>
      <c r="Q43" s="30"/>
      <c r="R43" s="30"/>
      <c r="S43" s="30"/>
      <c r="T43" s="30"/>
      <c r="U43" s="30"/>
      <c r="V43" s="30"/>
      <c r="W43" s="30"/>
      <c r="X43" s="30"/>
      <c r="Y43" s="30"/>
      <c r="Z43" s="30"/>
    </row>
  </sheetData>
  <mergeCells count="4">
    <mergeCell ref="C9:J9"/>
    <mergeCell ref="C7:J7"/>
    <mergeCell ref="C10:J10"/>
    <mergeCell ref="O42:Z43"/>
  </mergeCells>
  <pageMargins left="0.7" right="0.7" top="0.75" bottom="0.75" header="0.3" footer="0.3"/>
  <pageSetup paperSize="9" orientation="portrait"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24582" r:id="rId4" name="Option Button 6">
              <controlPr defaultSize="0" autoFill="0" autoLine="0" autoPict="0">
                <anchor moveWithCells="1" sizeWithCells="1">
                  <from>
                    <xdr:col>2</xdr:col>
                    <xdr:colOff>38100</xdr:colOff>
                    <xdr:row>12</xdr:row>
                    <xdr:rowOff>0</xdr:rowOff>
                  </from>
                  <to>
                    <xdr:col>5</xdr:col>
                    <xdr:colOff>76200</xdr:colOff>
                    <xdr:row>13</xdr:row>
                    <xdr:rowOff>19050</xdr:rowOff>
                  </to>
                </anchor>
              </controlPr>
            </control>
          </mc:Choice>
        </mc:AlternateContent>
        <mc:AlternateContent xmlns:mc="http://schemas.openxmlformats.org/markup-compatibility/2006">
          <mc:Choice Requires="x14">
            <control shapeId="24583" r:id="rId5" name="Option Button 7">
              <controlPr defaultSize="0" autoFill="0" autoLine="0" autoPict="0">
                <anchor moveWithCells="1" sizeWithCells="1">
                  <from>
                    <xdr:col>7</xdr:col>
                    <xdr:colOff>180975</xdr:colOff>
                    <xdr:row>12</xdr:row>
                    <xdr:rowOff>0</xdr:rowOff>
                  </from>
                  <to>
                    <xdr:col>9</xdr:col>
                    <xdr:colOff>400050</xdr:colOff>
                    <xdr:row>13</xdr:row>
                    <xdr:rowOff>19050</xdr:rowOff>
                  </to>
                </anchor>
              </controlPr>
            </control>
          </mc:Choice>
        </mc:AlternateContent>
        <mc:AlternateContent xmlns:mc="http://schemas.openxmlformats.org/markup-compatibility/2006">
          <mc:Choice Requires="x14">
            <control shapeId="24584" r:id="rId6" name="Check Box 8">
              <controlPr defaultSize="0" autoFill="0" autoLine="0" autoPict="0">
                <anchor moveWithCells="1" sizeWithCells="1">
                  <from>
                    <xdr:col>18</xdr:col>
                    <xdr:colOff>57150</xdr:colOff>
                    <xdr:row>28</xdr:row>
                    <xdr:rowOff>9525</xdr:rowOff>
                  </from>
                  <to>
                    <xdr:col>19</xdr:col>
                    <xdr:colOff>123825</xdr:colOff>
                    <xdr:row>29</xdr:row>
                    <xdr:rowOff>133350</xdr:rowOff>
                  </to>
                </anchor>
              </controlPr>
            </control>
          </mc:Choice>
        </mc:AlternateContent>
        <mc:AlternateContent xmlns:mc="http://schemas.openxmlformats.org/markup-compatibility/2006">
          <mc:Choice Requires="x14">
            <control shapeId="24585" r:id="rId7" name="Check Box 9">
              <controlPr defaultSize="0" autoFill="0" autoLine="0" autoPict="0">
                <anchor moveWithCells="1" sizeWithCells="1">
                  <from>
                    <xdr:col>18</xdr:col>
                    <xdr:colOff>57150</xdr:colOff>
                    <xdr:row>34</xdr:row>
                    <xdr:rowOff>152400</xdr:rowOff>
                  </from>
                  <to>
                    <xdr:col>19</xdr:col>
                    <xdr:colOff>123825</xdr:colOff>
                    <xdr:row>36</xdr:row>
                    <xdr:rowOff>95250</xdr:rowOff>
                  </to>
                </anchor>
              </controlPr>
            </control>
          </mc:Choice>
        </mc:AlternateContent>
        <mc:AlternateContent xmlns:mc="http://schemas.openxmlformats.org/markup-compatibility/2006">
          <mc:Choice Requires="x14">
            <control shapeId="24586" r:id="rId8" name="Check Box 10">
              <controlPr defaultSize="0" autoFill="0" autoLine="0" autoPict="0">
                <anchor moveWithCells="1" sizeWithCells="1">
                  <from>
                    <xdr:col>21</xdr:col>
                    <xdr:colOff>76200</xdr:colOff>
                    <xdr:row>34</xdr:row>
                    <xdr:rowOff>152400</xdr:rowOff>
                  </from>
                  <to>
                    <xdr:col>22</xdr:col>
                    <xdr:colOff>133350</xdr:colOff>
                    <xdr:row>36</xdr:row>
                    <xdr:rowOff>95250</xdr:rowOff>
                  </to>
                </anchor>
              </controlPr>
            </control>
          </mc:Choice>
        </mc:AlternateContent>
        <mc:AlternateContent xmlns:mc="http://schemas.openxmlformats.org/markup-compatibility/2006">
          <mc:Choice Requires="x14">
            <control shapeId="24587" r:id="rId9" name="Check Box 11">
              <controlPr defaultSize="0" autoFill="0" autoLine="0" autoPict="0">
                <anchor moveWithCells="1" sizeWithCells="1">
                  <from>
                    <xdr:col>21</xdr:col>
                    <xdr:colOff>76200</xdr:colOff>
                    <xdr:row>27</xdr:row>
                    <xdr:rowOff>180975</xdr:rowOff>
                  </from>
                  <to>
                    <xdr:col>22</xdr:col>
                    <xdr:colOff>133350</xdr:colOff>
                    <xdr:row>29</xdr:row>
                    <xdr:rowOff>123825</xdr:rowOff>
                  </to>
                </anchor>
              </controlPr>
            </control>
          </mc:Choice>
        </mc:AlternateContent>
        <mc:AlternateContent xmlns:mc="http://schemas.openxmlformats.org/markup-compatibility/2006">
          <mc:Choice Requires="x14">
            <control shapeId="20" r:id="rId10" name="Check Box 12">
              <controlPr defaultSize="0" autoFill="0" autoLine="0" autoPict="0">
                <anchor moveWithCells="1">
                  <from>
                    <xdr:col>13</xdr:col>
                    <xdr:colOff>419100</xdr:colOff>
                    <xdr:row>20</xdr:row>
                    <xdr:rowOff>85725</xdr:rowOff>
                  </from>
                  <to>
                    <xdr:col>15</xdr:col>
                    <xdr:colOff>504825</xdr:colOff>
                    <xdr:row>21</xdr:row>
                    <xdr:rowOff>123825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2">
        <x14:dataValidation type="list" allowBlank="1" showInputMessage="1" showErrorMessage="1" xr:uid="{B6AC46E5-CAC2-4C7F-888E-34883504D5C0}">
          <x14:formula1>
            <xm:f>Passwords!$E$2:$E$6</xm:f>
          </x14:formula1>
          <xm:sqref>C7:J7</xm:sqref>
        </x14:dataValidation>
        <x14:dataValidation type="custom" allowBlank="1" showInputMessage="1" showErrorMessage="1" errorTitle="Incorrect password!!!" error="Please enter the correct password" xr:uid="{0590A238-3156-4C84-A9B1-53AEE1F7E7CD}">
          <x14:formula1>
            <xm:f>Passwords!G6&lt;&gt;6</xm:f>
          </x14:formula1>
          <xm:sqref>C9:J9</xm:sqref>
        </x14:dataValidation>
      </x14:dataValidations>
    </ex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F3ACE-F89A-4051-A676-29839E92446A}">
  <dimension ref="B1:Z44"/>
  <sheetViews>
    <sheetView showRowColHeaders="0" zoomScale="90" zoomScaleNormal="90" workbookViewId="0"/>
  </sheetViews>
  <sheetFormatPr defaultColWidth="8.85546875" defaultRowHeight="15" x14ac:dyDescent="0.25"/>
  <cols>
    <col min="1" max="1" width="5.28515625" style="4" customWidth="1"/>
    <col min="2" max="2" width="3" style="4" customWidth="1"/>
    <col min="3" max="3" width="2.7109375" style="4" customWidth="1"/>
    <col min="4" max="4" width="3" style="4" customWidth="1"/>
    <col min="5" max="5" width="2.5703125" style="4" customWidth="1"/>
    <col min="6" max="6" width="2.85546875" style="4" customWidth="1"/>
    <col min="7" max="7" width="2.5703125" style="4" customWidth="1"/>
    <col min="8" max="8" width="3" style="4" customWidth="1"/>
    <col min="9" max="9" width="2.7109375" style="4" customWidth="1"/>
    <col min="10" max="10" width="6.7109375" style="4" customWidth="1"/>
    <col min="11" max="11" width="4.140625" style="4" customWidth="1"/>
    <col min="12" max="16384" width="8.85546875" style="4"/>
  </cols>
  <sheetData>
    <row r="1" spans="2:11" ht="43.15" customHeight="1" x14ac:dyDescent="0.25"/>
    <row r="4" spans="2:11" ht="19.899999999999999" customHeight="1" x14ac:dyDescent="0.25"/>
    <row r="6" spans="2:11" ht="15" customHeight="1" x14ac:dyDescent="0.25">
      <c r="B6" s="1"/>
      <c r="C6" s="3" t="s">
        <v>0</v>
      </c>
      <c r="D6" s="1"/>
      <c r="E6" s="1"/>
      <c r="F6" s="1"/>
      <c r="G6" s="1"/>
      <c r="H6" s="1"/>
      <c r="I6" s="1"/>
      <c r="J6" s="1"/>
      <c r="K6" s="1"/>
    </row>
    <row r="7" spans="2:11" ht="15" customHeight="1" x14ac:dyDescent="0.25">
      <c r="B7" s="1"/>
      <c r="C7" s="27" t="s">
        <v>83</v>
      </c>
      <c r="D7" s="28"/>
      <c r="E7" s="28"/>
      <c r="F7" s="28"/>
      <c r="G7" s="28"/>
      <c r="H7" s="28"/>
      <c r="I7" s="28"/>
      <c r="J7" s="28"/>
      <c r="K7" s="1"/>
    </row>
    <row r="8" spans="2:11" ht="18.600000000000001" customHeight="1" x14ac:dyDescent="0.25">
      <c r="B8" s="1"/>
      <c r="C8" s="2" t="s">
        <v>1</v>
      </c>
      <c r="D8" s="1"/>
      <c r="E8" s="1"/>
      <c r="F8" s="1"/>
      <c r="G8" s="1"/>
      <c r="H8" s="1"/>
      <c r="I8" s="1"/>
      <c r="J8" s="1"/>
      <c r="K8" s="1"/>
    </row>
    <row r="9" spans="2:11" x14ac:dyDescent="0.25">
      <c r="B9" s="1"/>
      <c r="C9" s="26" t="s">
        <v>230</v>
      </c>
      <c r="D9" s="26"/>
      <c r="E9" s="26"/>
      <c r="F9" s="26"/>
      <c r="G9" s="26"/>
      <c r="H9" s="26"/>
      <c r="I9" s="26"/>
      <c r="J9" s="26"/>
      <c r="K9" s="1"/>
    </row>
    <row r="10" spans="2:11" x14ac:dyDescent="0.25">
      <c r="B10" s="1"/>
      <c r="C10" s="29"/>
      <c r="D10" s="29"/>
      <c r="E10" s="29"/>
      <c r="F10" s="29"/>
      <c r="G10" s="29"/>
      <c r="H10" s="29"/>
      <c r="I10" s="29"/>
      <c r="J10" s="29"/>
      <c r="K10" s="1"/>
    </row>
    <row r="11" spans="2:11" x14ac:dyDescent="0.25">
      <c r="B11" s="1"/>
      <c r="C11" s="1"/>
      <c r="D11" s="1"/>
      <c r="E11" s="1"/>
      <c r="F11" s="1"/>
      <c r="G11" s="1"/>
      <c r="H11" s="1"/>
      <c r="I11" s="1"/>
      <c r="J11" s="1"/>
      <c r="K11" s="1"/>
    </row>
    <row r="12" spans="2:11" x14ac:dyDescent="0.25">
      <c r="B12" s="1"/>
      <c r="C12" s="1"/>
      <c r="D12" s="1"/>
      <c r="E12" s="1"/>
      <c r="F12" s="1"/>
      <c r="G12" s="1"/>
      <c r="H12" s="1"/>
      <c r="I12" s="1"/>
      <c r="J12" s="1"/>
      <c r="K12" s="1"/>
    </row>
    <row r="13" spans="2:11" ht="9" customHeight="1" x14ac:dyDescent="0.25">
      <c r="B13" s="1"/>
      <c r="C13" s="1"/>
      <c r="D13" s="1"/>
      <c r="E13" s="1"/>
      <c r="F13" s="1"/>
      <c r="G13" s="1"/>
      <c r="H13" s="1"/>
      <c r="I13" s="1"/>
      <c r="J13" s="1"/>
      <c r="K13" s="1"/>
    </row>
    <row r="17" spans="3:10" x14ac:dyDescent="0.25"/>
    <row r="43" spans="15:26" x14ac:dyDescent="0.25">
      <c r="O43" s="30"/>
      <c r="P43" s="30"/>
      <c r="Q43" s="30"/>
      <c r="R43" s="30"/>
      <c r="S43" s="30"/>
      <c r="T43" s="30"/>
      <c r="U43" s="30"/>
      <c r="V43" s="30"/>
      <c r="W43" s="30"/>
      <c r="X43" s="30"/>
      <c r="Y43" s="30"/>
      <c r="Z43" s="30"/>
    </row>
    <row r="44" spans="15:26" x14ac:dyDescent="0.25">
      <c r="O44" s="30"/>
      <c r="P44" s="30"/>
      <c r="Q44" s="30"/>
      <c r="R44" s="30"/>
      <c r="S44" s="30"/>
      <c r="T44" s="30"/>
      <c r="U44" s="30"/>
      <c r="V44" s="30"/>
      <c r="W44" s="30"/>
      <c r="X44" s="30"/>
      <c r="Y44" s="30"/>
      <c r="Z44" s="30"/>
    </row>
  </sheetData>
  <mergeCells count="4">
    <mergeCell ref="C9:J9"/>
    <mergeCell ref="C7:J7"/>
    <mergeCell ref="C10:J10"/>
    <mergeCell ref="O43:Z44"/>
  </mergeCells>
  <pageMargins left="0.7" right="0.7" top="0.75" bottom="0.75" header="0.3" footer="0.3"/>
  <pageSetup paperSize="9" orientation="portrait"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7174" r:id="rId4" name="Option Button 6">
              <controlPr defaultSize="0" autoFill="0" autoLine="0" autoPict="0">
                <anchor moveWithCells="1" sizeWithCells="1">
                  <from>
                    <xdr:col>2</xdr:col>
                    <xdr:colOff>38100</xdr:colOff>
                    <xdr:row>12</xdr:row>
                    <xdr:rowOff>0</xdr:rowOff>
                  </from>
                  <to>
                    <xdr:col>5</xdr:col>
                    <xdr:colOff>76200</xdr:colOff>
                    <xdr:row>13</xdr:row>
                    <xdr:rowOff>19050</xdr:rowOff>
                  </to>
                </anchor>
              </controlPr>
            </control>
          </mc:Choice>
        </mc:AlternateContent>
        <mc:AlternateContent xmlns:mc="http://schemas.openxmlformats.org/markup-compatibility/2006">
          <mc:Choice Requires="x14">
            <control shapeId="7175" r:id="rId5" name="Option Button 7">
              <controlPr defaultSize="0" autoFill="0" autoLine="0" autoPict="0">
                <anchor moveWithCells="1" sizeWithCells="1">
                  <from>
                    <xdr:col>7</xdr:col>
                    <xdr:colOff>180975</xdr:colOff>
                    <xdr:row>12</xdr:row>
                    <xdr:rowOff>0</xdr:rowOff>
                  </from>
                  <to>
                    <xdr:col>9</xdr:col>
                    <xdr:colOff>400050</xdr:colOff>
                    <xdr:row>13</xdr:row>
                    <xdr:rowOff>19050</xdr:rowOff>
                  </to>
                </anchor>
              </controlPr>
            </control>
          </mc:Choice>
        </mc:AlternateContent>
        <mc:AlternateContent xmlns:mc="http://schemas.openxmlformats.org/markup-compatibility/2006">
          <mc:Choice Requires="x14">
            <control shapeId="7176" r:id="rId6" name="Check Box 8">
              <controlPr defaultSize="0" autoFill="0" autoLine="0" autoPict="0">
                <anchor moveWithCells="1" sizeWithCells="1">
                  <from>
                    <xdr:col>18</xdr:col>
                    <xdr:colOff>57150</xdr:colOff>
                    <xdr:row>28</xdr:row>
                    <xdr:rowOff>9525</xdr:rowOff>
                  </from>
                  <to>
                    <xdr:col>19</xdr:col>
                    <xdr:colOff>123825</xdr:colOff>
                    <xdr:row>29</xdr:row>
                    <xdr:rowOff>133350</xdr:rowOff>
                  </to>
                </anchor>
              </controlPr>
            </control>
          </mc:Choice>
        </mc:AlternateContent>
        <mc:AlternateContent xmlns:mc="http://schemas.openxmlformats.org/markup-compatibility/2006">
          <mc:Choice Requires="x14">
            <control shapeId="7177" r:id="rId7" name="Check Box 9">
              <controlPr defaultSize="0" autoFill="0" autoLine="0" autoPict="0">
                <anchor moveWithCells="1" sizeWithCells="1">
                  <from>
                    <xdr:col>18</xdr:col>
                    <xdr:colOff>57150</xdr:colOff>
                    <xdr:row>34</xdr:row>
                    <xdr:rowOff>152400</xdr:rowOff>
                  </from>
                  <to>
                    <xdr:col>19</xdr:col>
                    <xdr:colOff>123825</xdr:colOff>
                    <xdr:row>36</xdr:row>
                    <xdr:rowOff>95250</xdr:rowOff>
                  </to>
                </anchor>
              </controlPr>
            </control>
          </mc:Choice>
        </mc:AlternateContent>
        <mc:AlternateContent xmlns:mc="http://schemas.openxmlformats.org/markup-compatibility/2006">
          <mc:Choice Requires="x14">
            <control shapeId="7178" r:id="rId8" name="Check Box 10">
              <controlPr defaultSize="0" autoFill="0" autoLine="0" autoPict="0">
                <anchor moveWithCells="1" sizeWithCells="1">
                  <from>
                    <xdr:col>21</xdr:col>
                    <xdr:colOff>76200</xdr:colOff>
                    <xdr:row>34</xdr:row>
                    <xdr:rowOff>152400</xdr:rowOff>
                  </from>
                  <to>
                    <xdr:col>22</xdr:col>
                    <xdr:colOff>133350</xdr:colOff>
                    <xdr:row>36</xdr:row>
                    <xdr:rowOff>95250</xdr:rowOff>
                  </to>
                </anchor>
              </controlPr>
            </control>
          </mc:Choice>
        </mc:AlternateContent>
        <mc:AlternateContent xmlns:mc="http://schemas.openxmlformats.org/markup-compatibility/2006">
          <mc:Choice Requires="x14">
            <control shapeId="7179" r:id="rId9" name="Check Box 11">
              <controlPr defaultSize="0" autoFill="0" autoLine="0" autoPict="0">
                <anchor moveWithCells="1" sizeWithCells="1">
                  <from>
                    <xdr:col>21</xdr:col>
                    <xdr:colOff>76200</xdr:colOff>
                    <xdr:row>27</xdr:row>
                    <xdr:rowOff>180975</xdr:rowOff>
                  </from>
                  <to>
                    <xdr:col>22</xdr:col>
                    <xdr:colOff>133350</xdr:colOff>
                    <xdr:row>29</xdr:row>
                    <xdr:rowOff>123825</xdr:rowOff>
                  </to>
                </anchor>
              </controlPr>
            </control>
          </mc:Choice>
        </mc:AlternateContent>
        <mc:AlternateContent xmlns:mc="http://schemas.openxmlformats.org/markup-compatibility/2006">
          <mc:Choice Requires="x14">
            <control shapeId="20" r:id="rId10" name="Check Box 12">
              <controlPr defaultSize="0" autoFill="0" autoLine="0" autoPict="0">
                <anchor moveWithCells="1">
                  <from>
                    <xdr:col>13</xdr:col>
                    <xdr:colOff>419100</xdr:colOff>
                    <xdr:row>20</xdr:row>
                    <xdr:rowOff>85725</xdr:rowOff>
                  </from>
                  <to>
                    <xdr:col>15</xdr:col>
                    <xdr:colOff>504825</xdr:colOff>
                    <xdr:row>21</xdr:row>
                    <xdr:rowOff>123825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2">
        <x14:dataValidation type="list" allowBlank="1" showInputMessage="1" showErrorMessage="1" xr:uid="{A2314353-D168-453E-B088-0491964553EB}">
          <x14:formula1>
            <xm:f>Passwords!E2:E6</xm:f>
          </x14:formula1>
          <xm:sqref>C7:J7</xm:sqref>
        </x14:dataValidation>
        <x14:dataValidation type="custom" allowBlank="1" showInputMessage="1" showErrorMessage="1" errorTitle="Incorrect password!!!" error="Please enter the correct password" xr:uid="{018E65F0-132A-42E7-9D91-4F9A8DB7E9D5}">
          <x14:formula1>
            <xm:f>Passwords!G2&lt;&gt;6</xm:f>
          </x14:formula1>
          <xm:sqref>C9:J9</xm:sqref>
        </x14:dataValidation>
      </x14:dataValidations>
    </ext>
    <ext xmlns:x14="http://schemas.microsoft.com/office/spreadsheetml/2009/9/main" uri="{A8765BA9-456A-4dab-B4F3-ACF838C121DE}">
      <x14:slicerList>
        <x14:slicer r:id="rId11"/>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673D6-FABD-4987-B5E8-7CB3094B28A8}">
  <dimension ref="B1:AC49"/>
  <sheetViews>
    <sheetView showRowColHeaders="0" zoomScale="90" zoomScaleNormal="90" workbookViewId="0"/>
  </sheetViews>
  <sheetFormatPr defaultColWidth="8.85546875" defaultRowHeight="15" x14ac:dyDescent="0.25"/>
  <cols>
    <col min="1" max="1" width="5.28515625" style="4" customWidth="1"/>
    <col min="2" max="2" width="3" style="4" customWidth="1"/>
    <col min="3" max="3" width="2.7109375" style="4" customWidth="1"/>
    <col min="4" max="4" width="3" style="4" customWidth="1"/>
    <col min="5" max="5" width="2.5703125" style="4" customWidth="1"/>
    <col min="6" max="6" width="2.85546875" style="4" customWidth="1"/>
    <col min="7" max="7" width="2.5703125" style="4" customWidth="1"/>
    <col min="8" max="8" width="3" style="4" customWidth="1"/>
    <col min="9" max="9" width="2.7109375" style="4" customWidth="1"/>
    <col min="10" max="10" width="6.7109375" style="4" customWidth="1"/>
    <col min="11" max="11" width="4.140625" style="4" customWidth="1"/>
    <col min="12" max="16384" width="8.85546875" style="4"/>
  </cols>
  <sheetData>
    <row r="1" spans="2:11" ht="43.15" customHeight="1" x14ac:dyDescent="0.25"/>
    <row r="4" spans="2:11" ht="19.899999999999999" customHeight="1" x14ac:dyDescent="0.25"/>
    <row r="6" spans="2:11" ht="15" customHeight="1" x14ac:dyDescent="0.25">
      <c r="B6" s="1"/>
      <c r="C6" s="3" t="s">
        <v>0</v>
      </c>
      <c r="D6" s="1"/>
      <c r="E6" s="1"/>
      <c r="F6" s="1"/>
      <c r="G6" s="1"/>
      <c r="H6" s="1"/>
      <c r="I6" s="1"/>
      <c r="J6" s="1"/>
      <c r="K6" s="1"/>
    </row>
    <row r="7" spans="2:11" ht="15" customHeight="1" x14ac:dyDescent="0.25">
      <c r="B7" s="1"/>
      <c r="C7" s="27" t="s">
        <v>41</v>
      </c>
      <c r="D7" s="28"/>
      <c r="E7" s="28"/>
      <c r="F7" s="28"/>
      <c r="G7" s="28"/>
      <c r="H7" s="28"/>
      <c r="I7" s="28"/>
      <c r="J7" s="28"/>
      <c r="K7" s="1"/>
    </row>
    <row r="8" spans="2:11" ht="18.600000000000001" customHeight="1" x14ac:dyDescent="0.25">
      <c r="B8" s="1"/>
      <c r="C8" s="2" t="s">
        <v>1</v>
      </c>
      <c r="D8" s="1"/>
      <c r="E8" s="1"/>
      <c r="F8" s="1"/>
      <c r="G8" s="1"/>
      <c r="H8" s="1"/>
      <c r="I8" s="1"/>
      <c r="J8" s="1"/>
      <c r="K8" s="1"/>
    </row>
    <row r="9" spans="2:11" x14ac:dyDescent="0.25">
      <c r="B9" s="1"/>
      <c r="C9" s="26" t="s">
        <v>228</v>
      </c>
      <c r="D9" s="26"/>
      <c r="E9" s="26"/>
      <c r="F9" s="26"/>
      <c r="G9" s="26"/>
      <c r="H9" s="26"/>
      <c r="I9" s="26"/>
      <c r="J9" s="26"/>
      <c r="K9" s="1"/>
    </row>
    <row r="10" spans="2:11" x14ac:dyDescent="0.25">
      <c r="B10" s="1"/>
      <c r="C10" s="29"/>
      <c r="D10" s="29"/>
      <c r="E10" s="29"/>
      <c r="F10" s="29"/>
      <c r="G10" s="29"/>
      <c r="H10" s="29"/>
      <c r="I10" s="29"/>
      <c r="J10" s="29"/>
      <c r="K10" s="1"/>
    </row>
    <row r="11" spans="2:11" x14ac:dyDescent="0.25">
      <c r="B11" s="1"/>
      <c r="C11" s="1"/>
      <c r="D11" s="1"/>
      <c r="E11" s="1"/>
      <c r="F11" s="1"/>
      <c r="G11" s="1"/>
      <c r="H11" s="1"/>
      <c r="I11" s="1"/>
      <c r="J11" s="1"/>
      <c r="K11" s="1"/>
    </row>
    <row r="12" spans="2:11" x14ac:dyDescent="0.25">
      <c r="B12" s="1"/>
      <c r="C12" s="1"/>
      <c r="D12" s="1"/>
      <c r="E12" s="1"/>
      <c r="F12" s="1"/>
      <c r="G12" s="1"/>
      <c r="H12" s="1"/>
      <c r="I12" s="1"/>
      <c r="J12" s="1"/>
      <c r="K12" s="1"/>
    </row>
    <row r="13" spans="2:11" ht="9" customHeight="1" x14ac:dyDescent="0.25">
      <c r="B13" s="1"/>
      <c r="C13" s="1"/>
      <c r="D13" s="1"/>
      <c r="E13" s="1"/>
      <c r="F13" s="1"/>
      <c r="G13" s="1"/>
      <c r="H13" s="1"/>
      <c r="I13" s="1"/>
      <c r="J13" s="1"/>
      <c r="K13" s="1"/>
    </row>
    <row r="17" spans="3:10" x14ac:dyDescent="0.25"/>
    <row r="42" spans="15:26" x14ac:dyDescent="0.25">
      <c r="O42" s="30"/>
      <c r="P42" s="30"/>
      <c r="Q42" s="30"/>
      <c r="R42" s="30"/>
      <c r="S42" s="30"/>
      <c r="T42" s="30"/>
      <c r="U42" s="30"/>
      <c r="V42" s="30"/>
      <c r="W42" s="30"/>
      <c r="X42" s="30"/>
      <c r="Y42" s="30"/>
      <c r="Z42" s="30"/>
    </row>
    <row r="43" spans="15:26" x14ac:dyDescent="0.25">
      <c r="O43" s="30"/>
      <c r="P43" s="30"/>
      <c r="Q43" s="30"/>
      <c r="R43" s="30"/>
      <c r="S43" s="30"/>
      <c r="T43" s="30"/>
      <c r="U43" s="30"/>
      <c r="V43" s="30"/>
      <c r="W43" s="30"/>
      <c r="X43" s="30"/>
      <c r="Y43" s="30"/>
      <c r="Z43" s="30"/>
    </row>
    <row r="49" spans="29:29" x14ac:dyDescent="0.25">
      <c r="AC49"/>
    </row>
  </sheetData>
  <mergeCells count="4">
    <mergeCell ref="C9:J9"/>
    <mergeCell ref="C7:J7"/>
    <mergeCell ref="C10:J10"/>
    <mergeCell ref="O42:Z43"/>
  </mergeCells>
  <pageMargins left="0.7" right="0.7" top="0.75" bottom="0.75" header="0.3" footer="0.3"/>
  <pageSetup paperSize="9" orientation="portrait"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Option Button 1">
              <controlPr defaultSize="0" autoFill="0" autoLine="0" autoPict="0">
                <anchor moveWithCells="1" sizeWithCells="1">
                  <from>
                    <xdr:col>2</xdr:col>
                    <xdr:colOff>38100</xdr:colOff>
                    <xdr:row>12</xdr:row>
                    <xdr:rowOff>0</xdr:rowOff>
                  </from>
                  <to>
                    <xdr:col>5</xdr:col>
                    <xdr:colOff>76200</xdr:colOff>
                    <xdr:row>13</xdr:row>
                    <xdr:rowOff>19050</xdr:rowOff>
                  </to>
                </anchor>
              </controlPr>
            </control>
          </mc:Choice>
        </mc:AlternateContent>
        <mc:AlternateContent xmlns:mc="http://schemas.openxmlformats.org/markup-compatibility/2006">
          <mc:Choice Requires="x14">
            <control shapeId="1026" r:id="rId5" name="Option Button 2">
              <controlPr defaultSize="0" autoFill="0" autoLine="0" autoPict="0">
                <anchor moveWithCells="1" sizeWithCells="1">
                  <from>
                    <xdr:col>7</xdr:col>
                    <xdr:colOff>180975</xdr:colOff>
                    <xdr:row>12</xdr:row>
                    <xdr:rowOff>0</xdr:rowOff>
                  </from>
                  <to>
                    <xdr:col>9</xdr:col>
                    <xdr:colOff>400050</xdr:colOff>
                    <xdr:row>13</xdr:row>
                    <xdr:rowOff>19050</xdr:rowOff>
                  </to>
                </anchor>
              </controlPr>
            </control>
          </mc:Choice>
        </mc:AlternateContent>
        <mc:AlternateContent xmlns:mc="http://schemas.openxmlformats.org/markup-compatibility/2006">
          <mc:Choice Requires="x14">
            <control shapeId="1033" r:id="rId6" name="Check Box 9">
              <controlPr defaultSize="0" autoFill="0" autoLine="0" autoPict="0">
                <anchor moveWithCells="1" sizeWithCells="1">
                  <from>
                    <xdr:col>18</xdr:col>
                    <xdr:colOff>57150</xdr:colOff>
                    <xdr:row>28</xdr:row>
                    <xdr:rowOff>9525</xdr:rowOff>
                  </from>
                  <to>
                    <xdr:col>19</xdr:col>
                    <xdr:colOff>123825</xdr:colOff>
                    <xdr:row>29</xdr:row>
                    <xdr:rowOff>133350</xdr:rowOff>
                  </to>
                </anchor>
              </controlPr>
            </control>
          </mc:Choice>
        </mc:AlternateContent>
        <mc:AlternateContent xmlns:mc="http://schemas.openxmlformats.org/markup-compatibility/2006">
          <mc:Choice Requires="x14">
            <control shapeId="1034" r:id="rId7" name="Check Box 10">
              <controlPr defaultSize="0" autoFill="0" autoLine="0" autoPict="0">
                <anchor moveWithCells="1" sizeWithCells="1">
                  <from>
                    <xdr:col>18</xdr:col>
                    <xdr:colOff>57150</xdr:colOff>
                    <xdr:row>34</xdr:row>
                    <xdr:rowOff>152400</xdr:rowOff>
                  </from>
                  <to>
                    <xdr:col>19</xdr:col>
                    <xdr:colOff>123825</xdr:colOff>
                    <xdr:row>36</xdr:row>
                    <xdr:rowOff>95250</xdr:rowOff>
                  </to>
                </anchor>
              </controlPr>
            </control>
          </mc:Choice>
        </mc:AlternateContent>
        <mc:AlternateContent xmlns:mc="http://schemas.openxmlformats.org/markup-compatibility/2006">
          <mc:Choice Requires="x14">
            <control shapeId="1035" r:id="rId8" name="Check Box 11">
              <controlPr defaultSize="0" autoFill="0" autoLine="0" autoPict="0">
                <anchor moveWithCells="1" sizeWithCells="1">
                  <from>
                    <xdr:col>21</xdr:col>
                    <xdr:colOff>76200</xdr:colOff>
                    <xdr:row>34</xdr:row>
                    <xdr:rowOff>152400</xdr:rowOff>
                  </from>
                  <to>
                    <xdr:col>22</xdr:col>
                    <xdr:colOff>133350</xdr:colOff>
                    <xdr:row>36</xdr:row>
                    <xdr:rowOff>95250</xdr:rowOff>
                  </to>
                </anchor>
              </controlPr>
            </control>
          </mc:Choice>
        </mc:AlternateContent>
        <mc:AlternateContent xmlns:mc="http://schemas.openxmlformats.org/markup-compatibility/2006">
          <mc:Choice Requires="x14">
            <control shapeId="1036" r:id="rId9" name="Check Box 12">
              <controlPr defaultSize="0" autoFill="0" autoLine="0" autoPict="0">
                <anchor moveWithCells="1" sizeWithCells="1">
                  <from>
                    <xdr:col>21</xdr:col>
                    <xdr:colOff>76200</xdr:colOff>
                    <xdr:row>27</xdr:row>
                    <xdr:rowOff>180975</xdr:rowOff>
                  </from>
                  <to>
                    <xdr:col>22</xdr:col>
                    <xdr:colOff>133350</xdr:colOff>
                    <xdr:row>29</xdr:row>
                    <xdr:rowOff>123825</xdr:rowOff>
                  </to>
                </anchor>
              </controlPr>
            </control>
          </mc:Choice>
        </mc:AlternateContent>
        <mc:AlternateContent xmlns:mc="http://schemas.openxmlformats.org/markup-compatibility/2006">
          <mc:Choice Requires="x14">
            <control shapeId="2" r:id="rId10" name="Check Box 13">
              <controlPr defaultSize="0" autoFill="0" autoLine="0" autoPict="0">
                <anchor moveWithCells="1">
                  <from>
                    <xdr:col>13</xdr:col>
                    <xdr:colOff>419100</xdr:colOff>
                    <xdr:row>20</xdr:row>
                    <xdr:rowOff>85725</xdr:rowOff>
                  </from>
                  <to>
                    <xdr:col>15</xdr:col>
                    <xdr:colOff>504825</xdr:colOff>
                    <xdr:row>21</xdr:row>
                    <xdr:rowOff>123825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2">
        <x14:dataValidation type="list" allowBlank="1" showInputMessage="1" showErrorMessage="1" xr:uid="{C11A0C3F-BE23-4623-ACDF-4736969F8C55}">
          <x14:formula1>
            <xm:f>Passwords!$E$2:$E$6</xm:f>
          </x14:formula1>
          <xm:sqref>C7:J7</xm:sqref>
        </x14:dataValidation>
        <x14:dataValidation type="custom" allowBlank="1" showInputMessage="1" showErrorMessage="1" errorTitle="Incorrect password!!!" error="Please enter the correct password" xr:uid="{DC51538F-0910-4A31-96C7-FBAB4B548C54}">
          <x14:formula1>
            <xm:f>Passwords!G3&lt;&gt;6</xm:f>
          </x14:formula1>
          <xm:sqref>C9:J9</xm:sqref>
        </x14:dataValidation>
      </x14:dataValidations>
    </ext>
    <ext xmlns:x14="http://schemas.microsoft.com/office/spreadsheetml/2009/9/main" uri="{A8765BA9-456A-4dab-B4F3-ACF838C121DE}">
      <x14:slicerList>
        <x14:slicer r:id="rId11"/>
      </x14:slicerList>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AD69A-C20A-4932-8A24-CD55F92BC4B7}">
  <dimension ref="B1:Z43"/>
  <sheetViews>
    <sheetView showRowColHeaders="0" zoomScale="90" zoomScaleNormal="90" workbookViewId="0"/>
  </sheetViews>
  <sheetFormatPr defaultColWidth="8.85546875" defaultRowHeight="15" x14ac:dyDescent="0.25"/>
  <cols>
    <col min="1" max="1" width="5.28515625" style="4" customWidth="1"/>
    <col min="2" max="2" width="3" style="4" customWidth="1"/>
    <col min="3" max="3" width="2.7109375" style="4" customWidth="1"/>
    <col min="4" max="4" width="3" style="4" customWidth="1"/>
    <col min="5" max="5" width="2.5703125" style="4" customWidth="1"/>
    <col min="6" max="6" width="2.85546875" style="4" customWidth="1"/>
    <col min="7" max="7" width="2.5703125" style="4" customWidth="1"/>
    <col min="8" max="8" width="3" style="4" customWidth="1"/>
    <col min="9" max="9" width="2.7109375" style="4" customWidth="1"/>
    <col min="10" max="10" width="6.7109375" style="4" customWidth="1"/>
    <col min="11" max="11" width="4.140625" style="4" customWidth="1"/>
    <col min="12" max="16384" width="8.85546875" style="4"/>
  </cols>
  <sheetData>
    <row r="1" spans="2:11" ht="43.15" customHeight="1" x14ac:dyDescent="0.25"/>
    <row r="4" spans="2:11" ht="19.899999999999999" customHeight="1" x14ac:dyDescent="0.25"/>
    <row r="6" spans="2:11" ht="15" customHeight="1" x14ac:dyDescent="0.25">
      <c r="B6" s="1"/>
      <c r="C6" s="3" t="s">
        <v>0</v>
      </c>
      <c r="D6" s="1"/>
      <c r="E6" s="1"/>
      <c r="F6" s="1"/>
      <c r="G6" s="1"/>
      <c r="H6" s="1"/>
      <c r="I6" s="1"/>
      <c r="J6" s="1"/>
      <c r="K6" s="1"/>
    </row>
    <row r="7" spans="2:11" ht="15" customHeight="1" x14ac:dyDescent="0.25">
      <c r="B7" s="1"/>
      <c r="C7" s="27" t="s">
        <v>217</v>
      </c>
      <c r="D7" s="28"/>
      <c r="E7" s="28"/>
      <c r="F7" s="28"/>
      <c r="G7" s="28"/>
      <c r="H7" s="28"/>
      <c r="I7" s="28"/>
      <c r="J7" s="28"/>
      <c r="K7" s="1"/>
    </row>
    <row r="8" spans="2:11" ht="18.600000000000001" customHeight="1" x14ac:dyDescent="0.25">
      <c r="B8" s="1"/>
      <c r="C8" s="2" t="s">
        <v>1</v>
      </c>
      <c r="D8" s="1"/>
      <c r="E8" s="1"/>
      <c r="F8" s="1"/>
      <c r="G8" s="1"/>
      <c r="H8" s="1"/>
      <c r="I8" s="1"/>
      <c r="J8" s="1"/>
      <c r="K8" s="1"/>
    </row>
    <row r="9" spans="2:11" x14ac:dyDescent="0.25">
      <c r="B9" s="1"/>
      <c r="C9" s="26" t="s">
        <v>82</v>
      </c>
      <c r="D9" s="26"/>
      <c r="E9" s="26"/>
      <c r="F9" s="26"/>
      <c r="G9" s="26"/>
      <c r="H9" s="26"/>
      <c r="I9" s="26"/>
      <c r="J9" s="26"/>
      <c r="K9" s="1"/>
    </row>
    <row r="10" spans="2:11" x14ac:dyDescent="0.25">
      <c r="B10" s="1"/>
      <c r="C10" s="29"/>
      <c r="D10" s="29"/>
      <c r="E10" s="29"/>
      <c r="F10" s="29"/>
      <c r="G10" s="29"/>
      <c r="H10" s="29"/>
      <c r="I10" s="29"/>
      <c r="J10" s="29"/>
      <c r="K10" s="1"/>
    </row>
    <row r="11" spans="2:11" x14ac:dyDescent="0.25">
      <c r="B11" s="1"/>
      <c r="C11" s="1"/>
      <c r="D11" s="1"/>
      <c r="E11" s="1"/>
      <c r="F11" s="1"/>
      <c r="G11" s="1"/>
      <c r="H11" s="1"/>
      <c r="I11" s="1"/>
      <c r="J11" s="1"/>
      <c r="K11" s="1"/>
    </row>
    <row r="12" spans="2:11" x14ac:dyDescent="0.25">
      <c r="B12" s="1"/>
      <c r="C12" s="1"/>
      <c r="D12" s="1"/>
      <c r="E12" s="1"/>
      <c r="F12" s="1"/>
      <c r="G12" s="1"/>
      <c r="H12" s="1"/>
      <c r="I12" s="1"/>
      <c r="J12" s="1"/>
      <c r="K12" s="1"/>
    </row>
    <row r="13" spans="2:11" ht="9" customHeight="1" x14ac:dyDescent="0.25">
      <c r="B13" s="1"/>
      <c r="C13" s="1"/>
      <c r="D13" s="1"/>
      <c r="E13" s="1"/>
      <c r="F13" s="1"/>
      <c r="G13" s="1"/>
      <c r="H13" s="1"/>
      <c r="I13" s="1"/>
      <c r="J13" s="1"/>
      <c r="K13" s="1"/>
    </row>
    <row r="17" spans="3:10" x14ac:dyDescent="0.25"/>
    <row r="42" spans="15:26" x14ac:dyDescent="0.25">
      <c r="O42" s="30"/>
      <c r="P42" s="30"/>
      <c r="Q42" s="30"/>
      <c r="R42" s="30"/>
      <c r="S42" s="30"/>
      <c r="T42" s="30"/>
      <c r="U42" s="30"/>
      <c r="V42" s="30"/>
      <c r="W42" s="30"/>
      <c r="X42" s="30"/>
      <c r="Y42" s="30"/>
      <c r="Z42" s="30"/>
    </row>
    <row r="43" spans="15:26" x14ac:dyDescent="0.25">
      <c r="O43" s="30"/>
      <c r="P43" s="30"/>
      <c r="Q43" s="30"/>
      <c r="R43" s="30"/>
      <c r="S43" s="30"/>
      <c r="T43" s="30"/>
      <c r="U43" s="30"/>
      <c r="V43" s="30"/>
      <c r="W43" s="30"/>
      <c r="X43" s="30"/>
      <c r="Y43" s="30"/>
      <c r="Z43" s="30"/>
    </row>
  </sheetData>
  <mergeCells count="4">
    <mergeCell ref="C9:J9"/>
    <mergeCell ref="C7:J7"/>
    <mergeCell ref="C10:J10"/>
    <mergeCell ref="O42:Z43"/>
  </mergeCells>
  <pageMargins left="0.7" right="0.7" top="0.75" bottom="0.75" header="0.3" footer="0.3"/>
  <pageSetup paperSize="9" orientation="portrait"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13318" r:id="rId4" name="Option Button 6">
              <controlPr defaultSize="0" autoFill="0" autoLine="0" autoPict="0">
                <anchor moveWithCells="1" sizeWithCells="1">
                  <from>
                    <xdr:col>2</xdr:col>
                    <xdr:colOff>38100</xdr:colOff>
                    <xdr:row>12</xdr:row>
                    <xdr:rowOff>0</xdr:rowOff>
                  </from>
                  <to>
                    <xdr:col>5</xdr:col>
                    <xdr:colOff>76200</xdr:colOff>
                    <xdr:row>13</xdr:row>
                    <xdr:rowOff>19050</xdr:rowOff>
                  </to>
                </anchor>
              </controlPr>
            </control>
          </mc:Choice>
        </mc:AlternateContent>
        <mc:AlternateContent xmlns:mc="http://schemas.openxmlformats.org/markup-compatibility/2006">
          <mc:Choice Requires="x14">
            <control shapeId="13319" r:id="rId5" name="Option Button 7">
              <controlPr defaultSize="0" autoFill="0" autoLine="0" autoPict="0">
                <anchor moveWithCells="1" sizeWithCells="1">
                  <from>
                    <xdr:col>7</xdr:col>
                    <xdr:colOff>180975</xdr:colOff>
                    <xdr:row>12</xdr:row>
                    <xdr:rowOff>0</xdr:rowOff>
                  </from>
                  <to>
                    <xdr:col>9</xdr:col>
                    <xdr:colOff>400050</xdr:colOff>
                    <xdr:row>13</xdr:row>
                    <xdr:rowOff>19050</xdr:rowOff>
                  </to>
                </anchor>
              </controlPr>
            </control>
          </mc:Choice>
        </mc:AlternateContent>
        <mc:AlternateContent xmlns:mc="http://schemas.openxmlformats.org/markup-compatibility/2006">
          <mc:Choice Requires="x14">
            <control shapeId="13320" r:id="rId6" name="Check Box 8">
              <controlPr defaultSize="0" autoFill="0" autoLine="0" autoPict="0">
                <anchor moveWithCells="1" sizeWithCells="1">
                  <from>
                    <xdr:col>18</xdr:col>
                    <xdr:colOff>57150</xdr:colOff>
                    <xdr:row>28</xdr:row>
                    <xdr:rowOff>9525</xdr:rowOff>
                  </from>
                  <to>
                    <xdr:col>19</xdr:col>
                    <xdr:colOff>123825</xdr:colOff>
                    <xdr:row>29</xdr:row>
                    <xdr:rowOff>133350</xdr:rowOff>
                  </to>
                </anchor>
              </controlPr>
            </control>
          </mc:Choice>
        </mc:AlternateContent>
        <mc:AlternateContent xmlns:mc="http://schemas.openxmlformats.org/markup-compatibility/2006">
          <mc:Choice Requires="x14">
            <control shapeId="13321" r:id="rId7" name="Check Box 9">
              <controlPr defaultSize="0" autoFill="0" autoLine="0" autoPict="0">
                <anchor moveWithCells="1" sizeWithCells="1">
                  <from>
                    <xdr:col>18</xdr:col>
                    <xdr:colOff>57150</xdr:colOff>
                    <xdr:row>34</xdr:row>
                    <xdr:rowOff>152400</xdr:rowOff>
                  </from>
                  <to>
                    <xdr:col>19</xdr:col>
                    <xdr:colOff>123825</xdr:colOff>
                    <xdr:row>36</xdr:row>
                    <xdr:rowOff>95250</xdr:rowOff>
                  </to>
                </anchor>
              </controlPr>
            </control>
          </mc:Choice>
        </mc:AlternateContent>
        <mc:AlternateContent xmlns:mc="http://schemas.openxmlformats.org/markup-compatibility/2006">
          <mc:Choice Requires="x14">
            <control shapeId="13322" r:id="rId8" name="Check Box 10">
              <controlPr defaultSize="0" autoFill="0" autoLine="0" autoPict="0">
                <anchor moveWithCells="1" sizeWithCells="1">
                  <from>
                    <xdr:col>21</xdr:col>
                    <xdr:colOff>76200</xdr:colOff>
                    <xdr:row>34</xdr:row>
                    <xdr:rowOff>152400</xdr:rowOff>
                  </from>
                  <to>
                    <xdr:col>22</xdr:col>
                    <xdr:colOff>133350</xdr:colOff>
                    <xdr:row>36</xdr:row>
                    <xdr:rowOff>95250</xdr:rowOff>
                  </to>
                </anchor>
              </controlPr>
            </control>
          </mc:Choice>
        </mc:AlternateContent>
        <mc:AlternateContent xmlns:mc="http://schemas.openxmlformats.org/markup-compatibility/2006">
          <mc:Choice Requires="x14">
            <control shapeId="13323" r:id="rId9" name="Check Box 11">
              <controlPr defaultSize="0" autoFill="0" autoLine="0" autoPict="0">
                <anchor moveWithCells="1" sizeWithCells="1">
                  <from>
                    <xdr:col>21</xdr:col>
                    <xdr:colOff>76200</xdr:colOff>
                    <xdr:row>27</xdr:row>
                    <xdr:rowOff>180975</xdr:rowOff>
                  </from>
                  <to>
                    <xdr:col>22</xdr:col>
                    <xdr:colOff>133350</xdr:colOff>
                    <xdr:row>29</xdr:row>
                    <xdr:rowOff>123825</xdr:rowOff>
                  </to>
                </anchor>
              </controlPr>
            </control>
          </mc:Choice>
        </mc:AlternateContent>
        <mc:AlternateContent xmlns:mc="http://schemas.openxmlformats.org/markup-compatibility/2006">
          <mc:Choice Requires="x14">
            <control shapeId="20" r:id="rId10" name="Check Box 12">
              <controlPr defaultSize="0" autoFill="0" autoLine="0" autoPict="0">
                <anchor moveWithCells="1">
                  <from>
                    <xdr:col>13</xdr:col>
                    <xdr:colOff>419100</xdr:colOff>
                    <xdr:row>20</xdr:row>
                    <xdr:rowOff>85725</xdr:rowOff>
                  </from>
                  <to>
                    <xdr:col>15</xdr:col>
                    <xdr:colOff>504825</xdr:colOff>
                    <xdr:row>21</xdr:row>
                    <xdr:rowOff>123825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2">
        <x14:dataValidation type="list" allowBlank="1" showInputMessage="1" showErrorMessage="1" xr:uid="{8BBE419B-B83D-4376-A31E-3E7B2C447D34}">
          <x14:formula1>
            <xm:f>Passwords!$E$2:$E$6</xm:f>
          </x14:formula1>
          <xm:sqref>C7:J7</xm:sqref>
        </x14:dataValidation>
        <x14:dataValidation type="custom" allowBlank="1" showInputMessage="1" showErrorMessage="1" errorTitle="Incorrect password!!!" error="Please enter the correct password" xr:uid="{CF169114-2719-41A2-911E-69440AB469AC}">
          <x14:formula1>
            <xm:f>Passwords!G4&lt;&gt;6</xm:f>
          </x14:formula1>
          <xm:sqref>C9:J9</xm:sqref>
        </x14:dataValidation>
      </x14:dataValidations>
    </ext>
    <ext xmlns:x14="http://schemas.microsoft.com/office/spreadsheetml/2009/9/main" uri="{A8765BA9-456A-4dab-B4F3-ACF838C121DE}">
      <x14:slicerList>
        <x14:slicer r:id="rId11"/>
      </x14:slicerList>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33DC0-3372-4DCA-9D6D-CC24DE8540B2}">
  <dimension ref="B1:Z44"/>
  <sheetViews>
    <sheetView showRowColHeaders="0" zoomScale="90" zoomScaleNormal="90" workbookViewId="0"/>
  </sheetViews>
  <sheetFormatPr defaultColWidth="8.85546875" defaultRowHeight="15" x14ac:dyDescent="0.25"/>
  <cols>
    <col min="1" max="1" width="5.28515625" style="4" customWidth="1"/>
    <col min="2" max="2" width="3" style="4" customWidth="1"/>
    <col min="3" max="3" width="2.7109375" style="4" customWidth="1"/>
    <col min="4" max="4" width="3" style="4" customWidth="1"/>
    <col min="5" max="5" width="2.5703125" style="4" customWidth="1"/>
    <col min="6" max="6" width="2.85546875" style="4" customWidth="1"/>
    <col min="7" max="7" width="2.5703125" style="4" customWidth="1"/>
    <col min="8" max="8" width="3" style="4" customWidth="1"/>
    <col min="9" max="9" width="2.7109375" style="4" customWidth="1"/>
    <col min="10" max="10" width="6.7109375" style="4" customWidth="1"/>
    <col min="11" max="11" width="4.140625" style="4" customWidth="1"/>
    <col min="12" max="16384" width="8.85546875" style="4"/>
  </cols>
  <sheetData>
    <row r="1" spans="2:11" ht="43.15" customHeight="1" x14ac:dyDescent="0.25"/>
    <row r="4" spans="2:11" ht="19.899999999999999" customHeight="1" x14ac:dyDescent="0.25"/>
    <row r="6" spans="2:11" ht="15" customHeight="1" x14ac:dyDescent="0.25">
      <c r="B6" s="1"/>
      <c r="C6" s="3" t="s">
        <v>0</v>
      </c>
      <c r="D6" s="1"/>
      <c r="E6" s="1"/>
      <c r="F6" s="1"/>
      <c r="G6" s="1"/>
      <c r="H6" s="1"/>
      <c r="I6" s="1"/>
      <c r="J6" s="1"/>
      <c r="K6" s="1"/>
    </row>
    <row r="7" spans="2:11" ht="15" customHeight="1" x14ac:dyDescent="0.25">
      <c r="B7" s="1"/>
      <c r="C7" s="27" t="s">
        <v>217</v>
      </c>
      <c r="D7" s="28"/>
      <c r="E7" s="28"/>
      <c r="F7" s="28"/>
      <c r="G7" s="28"/>
      <c r="H7" s="28"/>
      <c r="I7" s="28"/>
      <c r="J7" s="28"/>
      <c r="K7" s="1"/>
    </row>
    <row r="8" spans="2:11" ht="18.600000000000001" customHeight="1" x14ac:dyDescent="0.25">
      <c r="B8" s="1"/>
      <c r="C8" s="2" t="s">
        <v>1</v>
      </c>
      <c r="D8" s="1"/>
      <c r="E8" s="1"/>
      <c r="F8" s="1"/>
      <c r="G8" s="1"/>
      <c r="H8" s="1"/>
      <c r="I8" s="1"/>
      <c r="J8" s="1"/>
      <c r="K8" s="1"/>
    </row>
    <row r="9" spans="2:11" x14ac:dyDescent="0.25">
      <c r="B9" s="1"/>
      <c r="C9" s="26" t="s">
        <v>217</v>
      </c>
      <c r="D9" s="26"/>
      <c r="E9" s="26"/>
      <c r="F9" s="26"/>
      <c r="G9" s="26"/>
      <c r="H9" s="26"/>
      <c r="I9" s="26"/>
      <c r="J9" s="26"/>
      <c r="K9" s="1"/>
    </row>
    <row r="10" spans="2:11" x14ac:dyDescent="0.25">
      <c r="B10" s="1"/>
      <c r="C10" s="29"/>
      <c r="D10" s="29"/>
      <c r="E10" s="29"/>
      <c r="F10" s="29"/>
      <c r="G10" s="29"/>
      <c r="H10" s="29"/>
      <c r="I10" s="29"/>
      <c r="J10" s="29"/>
      <c r="K10" s="1"/>
    </row>
    <row r="11" spans="2:11" x14ac:dyDescent="0.25">
      <c r="B11" s="1"/>
      <c r="C11" s="1"/>
      <c r="D11" s="1"/>
      <c r="E11" s="1"/>
      <c r="F11" s="1"/>
      <c r="G11" s="1"/>
      <c r="H11" s="1"/>
      <c r="I11" s="1"/>
      <c r="J11" s="1"/>
      <c r="K11" s="1"/>
    </row>
    <row r="12" spans="2:11" x14ac:dyDescent="0.25">
      <c r="B12" s="1"/>
      <c r="C12" s="1"/>
      <c r="D12" s="1"/>
      <c r="E12" s="1"/>
      <c r="F12" s="1"/>
      <c r="G12" s="1"/>
      <c r="H12" s="1"/>
      <c r="I12" s="1"/>
      <c r="J12" s="1"/>
      <c r="K12" s="1"/>
    </row>
    <row r="13" spans="2:11" ht="9" customHeight="1" x14ac:dyDescent="0.25">
      <c r="B13" s="1"/>
      <c r="C13" s="1"/>
      <c r="D13" s="1"/>
      <c r="E13" s="1"/>
      <c r="F13" s="1"/>
      <c r="G13" s="1"/>
      <c r="H13" s="1"/>
      <c r="I13" s="1"/>
      <c r="J13" s="1"/>
      <c r="K13" s="1"/>
    </row>
    <row r="17" spans="3:10" x14ac:dyDescent="0.25"/>
    <row r="43" spans="15:26" x14ac:dyDescent="0.25">
      <c r="O43" s="30"/>
      <c r="P43" s="30"/>
      <c r="Q43" s="30"/>
      <c r="R43" s="30"/>
      <c r="S43" s="30"/>
      <c r="T43" s="30"/>
      <c r="U43" s="30"/>
      <c r="V43" s="30"/>
      <c r="W43" s="30"/>
      <c r="X43" s="30"/>
      <c r="Y43" s="30"/>
      <c r="Z43" s="30"/>
    </row>
    <row r="44" spans="15:26" x14ac:dyDescent="0.25">
      <c r="O44" s="30"/>
      <c r="P44" s="30"/>
      <c r="Q44" s="30"/>
      <c r="R44" s="30"/>
      <c r="S44" s="30"/>
      <c r="T44" s="30"/>
      <c r="U44" s="30"/>
      <c r="V44" s="30"/>
      <c r="W44" s="30"/>
      <c r="X44" s="30"/>
      <c r="Y44" s="30"/>
      <c r="Z44" s="30"/>
    </row>
  </sheetData>
  <mergeCells count="4">
    <mergeCell ref="C9:J9"/>
    <mergeCell ref="C7:J7"/>
    <mergeCell ref="C10:J10"/>
    <mergeCell ref="O43:Z44"/>
  </mergeCells>
  <pageMargins left="0.7" right="0.7" top="0.75" bottom="0.75" header="0.3" footer="0.3"/>
  <pageSetup paperSize="9" orientation="portrait"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16390" r:id="rId4" name="Option Button 6">
              <controlPr defaultSize="0" autoFill="0" autoLine="0" autoPict="0">
                <anchor moveWithCells="1" sizeWithCells="1">
                  <from>
                    <xdr:col>2</xdr:col>
                    <xdr:colOff>38100</xdr:colOff>
                    <xdr:row>12</xdr:row>
                    <xdr:rowOff>0</xdr:rowOff>
                  </from>
                  <to>
                    <xdr:col>5</xdr:col>
                    <xdr:colOff>76200</xdr:colOff>
                    <xdr:row>13</xdr:row>
                    <xdr:rowOff>19050</xdr:rowOff>
                  </to>
                </anchor>
              </controlPr>
            </control>
          </mc:Choice>
        </mc:AlternateContent>
        <mc:AlternateContent xmlns:mc="http://schemas.openxmlformats.org/markup-compatibility/2006">
          <mc:Choice Requires="x14">
            <control shapeId="16391" r:id="rId5" name="Option Button 7">
              <controlPr defaultSize="0" autoFill="0" autoLine="0" autoPict="0">
                <anchor moveWithCells="1" sizeWithCells="1">
                  <from>
                    <xdr:col>7</xdr:col>
                    <xdr:colOff>180975</xdr:colOff>
                    <xdr:row>12</xdr:row>
                    <xdr:rowOff>0</xdr:rowOff>
                  </from>
                  <to>
                    <xdr:col>9</xdr:col>
                    <xdr:colOff>400050</xdr:colOff>
                    <xdr:row>13</xdr:row>
                    <xdr:rowOff>19050</xdr:rowOff>
                  </to>
                </anchor>
              </controlPr>
            </control>
          </mc:Choice>
        </mc:AlternateContent>
        <mc:AlternateContent xmlns:mc="http://schemas.openxmlformats.org/markup-compatibility/2006">
          <mc:Choice Requires="x14">
            <control shapeId="16392" r:id="rId6" name="Check Box 8">
              <controlPr defaultSize="0" autoFill="0" autoLine="0" autoPict="0">
                <anchor moveWithCells="1" sizeWithCells="1">
                  <from>
                    <xdr:col>18</xdr:col>
                    <xdr:colOff>57150</xdr:colOff>
                    <xdr:row>28</xdr:row>
                    <xdr:rowOff>9525</xdr:rowOff>
                  </from>
                  <to>
                    <xdr:col>19</xdr:col>
                    <xdr:colOff>123825</xdr:colOff>
                    <xdr:row>29</xdr:row>
                    <xdr:rowOff>133350</xdr:rowOff>
                  </to>
                </anchor>
              </controlPr>
            </control>
          </mc:Choice>
        </mc:AlternateContent>
        <mc:AlternateContent xmlns:mc="http://schemas.openxmlformats.org/markup-compatibility/2006">
          <mc:Choice Requires="x14">
            <control shapeId="16393" r:id="rId7" name="Check Box 9">
              <controlPr defaultSize="0" autoFill="0" autoLine="0" autoPict="0">
                <anchor moveWithCells="1" sizeWithCells="1">
                  <from>
                    <xdr:col>18</xdr:col>
                    <xdr:colOff>57150</xdr:colOff>
                    <xdr:row>34</xdr:row>
                    <xdr:rowOff>152400</xdr:rowOff>
                  </from>
                  <to>
                    <xdr:col>19</xdr:col>
                    <xdr:colOff>123825</xdr:colOff>
                    <xdr:row>36</xdr:row>
                    <xdr:rowOff>95250</xdr:rowOff>
                  </to>
                </anchor>
              </controlPr>
            </control>
          </mc:Choice>
        </mc:AlternateContent>
        <mc:AlternateContent xmlns:mc="http://schemas.openxmlformats.org/markup-compatibility/2006">
          <mc:Choice Requires="x14">
            <control shapeId="16394" r:id="rId8" name="Check Box 10">
              <controlPr defaultSize="0" autoFill="0" autoLine="0" autoPict="0">
                <anchor moveWithCells="1" sizeWithCells="1">
                  <from>
                    <xdr:col>21</xdr:col>
                    <xdr:colOff>76200</xdr:colOff>
                    <xdr:row>34</xdr:row>
                    <xdr:rowOff>152400</xdr:rowOff>
                  </from>
                  <to>
                    <xdr:col>22</xdr:col>
                    <xdr:colOff>133350</xdr:colOff>
                    <xdr:row>36</xdr:row>
                    <xdr:rowOff>95250</xdr:rowOff>
                  </to>
                </anchor>
              </controlPr>
            </control>
          </mc:Choice>
        </mc:AlternateContent>
        <mc:AlternateContent xmlns:mc="http://schemas.openxmlformats.org/markup-compatibility/2006">
          <mc:Choice Requires="x14">
            <control shapeId="16395" r:id="rId9" name="Check Box 11">
              <controlPr defaultSize="0" autoFill="0" autoLine="0" autoPict="0">
                <anchor moveWithCells="1" sizeWithCells="1">
                  <from>
                    <xdr:col>21</xdr:col>
                    <xdr:colOff>76200</xdr:colOff>
                    <xdr:row>27</xdr:row>
                    <xdr:rowOff>180975</xdr:rowOff>
                  </from>
                  <to>
                    <xdr:col>22</xdr:col>
                    <xdr:colOff>133350</xdr:colOff>
                    <xdr:row>29</xdr:row>
                    <xdr:rowOff>123825</xdr:rowOff>
                  </to>
                </anchor>
              </controlPr>
            </control>
          </mc:Choice>
        </mc:AlternateContent>
        <mc:AlternateContent xmlns:mc="http://schemas.openxmlformats.org/markup-compatibility/2006">
          <mc:Choice Requires="x14">
            <control shapeId="20" r:id="rId10" name="Check Box 12">
              <controlPr defaultSize="0" autoFill="0" autoLine="0" autoPict="0">
                <anchor moveWithCells="1">
                  <from>
                    <xdr:col>13</xdr:col>
                    <xdr:colOff>419100</xdr:colOff>
                    <xdr:row>20</xdr:row>
                    <xdr:rowOff>85725</xdr:rowOff>
                  </from>
                  <to>
                    <xdr:col>15</xdr:col>
                    <xdr:colOff>504825</xdr:colOff>
                    <xdr:row>21</xdr:row>
                    <xdr:rowOff>123825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2">
        <x14:dataValidation type="list" allowBlank="1" showInputMessage="1" showErrorMessage="1" xr:uid="{96908F6E-4ABD-4E09-A795-20D801F11B34}">
          <x14:formula1>
            <xm:f>Passwords!$E$2:$E$6</xm:f>
          </x14:formula1>
          <xm:sqref>C7:J7</xm:sqref>
        </x14:dataValidation>
        <x14:dataValidation type="custom" allowBlank="1" showInputMessage="1" showErrorMessage="1" errorTitle="Incorrect password!!!" error="Please enter the correct password" xr:uid="{E9092225-EB3C-446E-9221-E065A35A1A42}">
          <x14:formula1>
            <xm:f>Passwords!G5&lt;&gt;6</xm:f>
          </x14:formula1>
          <xm:sqref>C9:J9</xm:sqref>
        </x14:dataValidation>
      </x14:dataValidations>
    </ext>
    <ext xmlns:x14="http://schemas.microsoft.com/office/spreadsheetml/2009/9/main" uri="{A8765BA9-456A-4dab-B4F3-ACF838C121DE}">
      <x14:slicerList>
        <x14:slicer r:id="rId11"/>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189D5-6116-4A59-B8C7-F9473A0F7E79}">
  <dimension ref="A1:BO1614"/>
  <sheetViews>
    <sheetView zoomScaleNormal="100" workbookViewId="0">
      <pane xSplit="1" topLeftCell="B1" activePane="topRight" state="frozen"/>
      <selection activeCell="Q4" sqref="Q4"/>
      <selection pane="topRight" activeCell="B1" sqref="B1"/>
    </sheetView>
  </sheetViews>
  <sheetFormatPr defaultRowHeight="15" x14ac:dyDescent="0.25"/>
  <cols>
    <col min="1" max="1" width="12.28515625" customWidth="1"/>
    <col min="2" max="2" width="9.7109375" bestFit="1" customWidth="1"/>
    <col min="3" max="3" width="11" bestFit="1" customWidth="1"/>
    <col min="4" max="4" width="11" customWidth="1"/>
    <col min="9" max="9" width="12.85546875" bestFit="1" customWidth="1"/>
    <col min="10" max="14" width="8.85546875" style="18"/>
    <col min="17" max="17" width="13.7109375" bestFit="1" customWidth="1"/>
    <col min="18" max="18" width="9.140625" customWidth="1"/>
    <col min="23" max="23" width="13.5703125" bestFit="1" customWidth="1"/>
    <col min="24" max="24" width="9.7109375" bestFit="1" customWidth="1"/>
    <col min="27" max="28" width="12.85546875" bestFit="1" customWidth="1"/>
    <col min="29" max="29" width="11.5703125" bestFit="1" customWidth="1"/>
    <col min="30" max="30" width="10" bestFit="1" customWidth="1"/>
    <col min="31" max="31" width="10.7109375" bestFit="1" customWidth="1"/>
    <col min="32" max="32" width="15" bestFit="1" customWidth="1"/>
    <col min="33" max="33" width="17.28515625" bestFit="1" customWidth="1"/>
    <col min="34" max="34" width="10.7109375" bestFit="1" customWidth="1"/>
    <col min="35" max="35" width="9.42578125" bestFit="1" customWidth="1"/>
    <col min="36" max="36" width="19.28515625" bestFit="1" customWidth="1"/>
    <col min="37" max="38" width="12.85546875" bestFit="1" customWidth="1"/>
    <col min="39" max="39" width="11.5703125" bestFit="1" customWidth="1"/>
    <col min="40" max="40" width="10" bestFit="1" customWidth="1"/>
    <col min="41" max="41" width="10.7109375" bestFit="1" customWidth="1"/>
    <col min="42" max="42" width="15" bestFit="1" customWidth="1"/>
    <col min="43" max="43" width="17.28515625" bestFit="1" customWidth="1"/>
    <col min="44" max="44" width="10.7109375" bestFit="1" customWidth="1"/>
    <col min="45" max="45" width="9.42578125" bestFit="1" customWidth="1"/>
    <col min="46" max="46" width="19.28515625" bestFit="1" customWidth="1"/>
    <col min="47" max="48" width="11.7109375" bestFit="1" customWidth="1"/>
    <col min="49" max="49" width="10.42578125" bestFit="1" customWidth="1"/>
    <col min="51" max="51" width="9.5703125" bestFit="1" customWidth="1"/>
    <col min="52" max="52" width="13.85546875" bestFit="1" customWidth="1"/>
    <col min="53" max="53" width="16.140625" bestFit="1" customWidth="1"/>
    <col min="54" max="54" width="9.7109375" bestFit="1" customWidth="1"/>
    <col min="55" max="55" width="8.28515625" bestFit="1" customWidth="1"/>
    <col min="56" max="56" width="18.140625" bestFit="1" customWidth="1"/>
    <col min="57" max="58" width="11.7109375" bestFit="1" customWidth="1"/>
    <col min="59" max="59" width="10.42578125" bestFit="1" customWidth="1"/>
    <col min="61" max="61" width="9.5703125" bestFit="1" customWidth="1"/>
    <col min="62" max="62" width="13.85546875" bestFit="1" customWidth="1"/>
    <col min="63" max="63" width="16.140625" bestFit="1" customWidth="1"/>
    <col min="64" max="64" width="9.7109375" bestFit="1" customWidth="1"/>
    <col min="65" max="65" width="8.28515625" bestFit="1" customWidth="1"/>
    <col min="66" max="66" width="18.140625" bestFit="1" customWidth="1"/>
  </cols>
  <sheetData>
    <row r="1" spans="1:67" x14ac:dyDescent="0.25">
      <c r="E1" s="5"/>
      <c r="F1" s="5"/>
      <c r="G1" s="5"/>
      <c r="H1" s="5"/>
      <c r="O1" s="31" t="s">
        <v>64</v>
      </c>
      <c r="P1" s="31"/>
      <c r="Q1" s="31"/>
      <c r="R1" s="31"/>
      <c r="S1" s="31"/>
      <c r="T1" s="31"/>
      <c r="U1" s="31" t="s">
        <v>65</v>
      </c>
      <c r="V1" s="31"/>
      <c r="W1" s="31"/>
      <c r="X1" s="31"/>
      <c r="Y1" s="31"/>
      <c r="Z1" s="31"/>
      <c r="AA1" s="31" t="s">
        <v>50</v>
      </c>
      <c r="AB1" s="31"/>
      <c r="AC1" s="31"/>
      <c r="AD1" s="31"/>
      <c r="AE1" s="31"/>
      <c r="AF1" s="31"/>
      <c r="AG1" s="31"/>
      <c r="AH1" s="31"/>
      <c r="AI1" s="31"/>
      <c r="AJ1" s="31"/>
      <c r="AK1" s="31" t="s">
        <v>51</v>
      </c>
      <c r="AL1" s="31"/>
      <c r="AM1" s="31"/>
      <c r="AN1" s="31"/>
      <c r="AO1" s="31"/>
      <c r="AP1" s="31"/>
      <c r="AQ1" s="31"/>
      <c r="AR1" s="31"/>
      <c r="AS1" s="31"/>
      <c r="AT1" s="31"/>
      <c r="AU1" s="31" t="s">
        <v>48</v>
      </c>
      <c r="AV1" s="31"/>
      <c r="AW1" s="31"/>
      <c r="AX1" s="31"/>
      <c r="AY1" s="31"/>
      <c r="AZ1" s="31"/>
      <c r="BA1" s="31"/>
      <c r="BB1" s="31"/>
      <c r="BC1" s="31"/>
      <c r="BD1" s="31"/>
      <c r="BE1" s="31" t="s">
        <v>49</v>
      </c>
      <c r="BF1" s="31"/>
      <c r="BG1" s="31"/>
      <c r="BH1" s="31"/>
      <c r="BI1" s="31"/>
      <c r="BJ1" s="31"/>
      <c r="BK1" s="31"/>
      <c r="BL1" s="31"/>
      <c r="BM1" s="31"/>
      <c r="BN1" s="31"/>
    </row>
    <row r="2" spans="1:67" x14ac:dyDescent="0.25">
      <c r="A2" s="7" t="s">
        <v>6</v>
      </c>
      <c r="B2" s="7" t="s">
        <v>4</v>
      </c>
      <c r="C2" s="7" t="s">
        <v>5</v>
      </c>
      <c r="D2" s="7" t="s">
        <v>54</v>
      </c>
      <c r="E2" s="5" t="s">
        <v>50</v>
      </c>
      <c r="F2" s="5" t="s">
        <v>51</v>
      </c>
      <c r="G2" s="5" t="s">
        <v>48</v>
      </c>
      <c r="H2" s="5" t="s">
        <v>49</v>
      </c>
      <c r="I2" s="7" t="s">
        <v>56</v>
      </c>
      <c r="J2" s="7" t="s">
        <v>19</v>
      </c>
      <c r="K2" s="7" t="s">
        <v>20</v>
      </c>
      <c r="L2" s="7" t="s">
        <v>21</v>
      </c>
      <c r="M2" s="7" t="s">
        <v>23</v>
      </c>
      <c r="N2" s="7" t="s">
        <v>22</v>
      </c>
      <c r="O2" s="7" t="s">
        <v>94</v>
      </c>
      <c r="P2" s="7" t="s">
        <v>95</v>
      </c>
      <c r="Q2" s="7" t="s">
        <v>96</v>
      </c>
      <c r="R2" s="7" t="s">
        <v>97</v>
      </c>
      <c r="S2" s="7" t="s">
        <v>98</v>
      </c>
      <c r="T2" s="7" t="s">
        <v>99</v>
      </c>
      <c r="U2" s="7" t="s">
        <v>100</v>
      </c>
      <c r="V2" s="7" t="s">
        <v>101</v>
      </c>
      <c r="W2" s="7" t="s">
        <v>102</v>
      </c>
      <c r="X2" s="7" t="s">
        <v>103</v>
      </c>
      <c r="Y2" s="7" t="s">
        <v>104</v>
      </c>
      <c r="Z2" s="7" t="s">
        <v>105</v>
      </c>
      <c r="AA2" t="s">
        <v>118</v>
      </c>
      <c r="AB2" t="s">
        <v>119</v>
      </c>
      <c r="AC2" t="s">
        <v>120</v>
      </c>
      <c r="AD2" t="s">
        <v>121</v>
      </c>
      <c r="AE2" t="s">
        <v>122</v>
      </c>
      <c r="AF2" t="s">
        <v>123</v>
      </c>
      <c r="AG2" t="s">
        <v>124</v>
      </c>
      <c r="AH2" t="s">
        <v>125</v>
      </c>
      <c r="AI2" t="s">
        <v>126</v>
      </c>
      <c r="AJ2" t="s">
        <v>127</v>
      </c>
      <c r="AK2" t="s">
        <v>187</v>
      </c>
      <c r="AL2" t="s">
        <v>188</v>
      </c>
      <c r="AM2" t="s">
        <v>189</v>
      </c>
      <c r="AN2" t="s">
        <v>190</v>
      </c>
      <c r="AO2" t="s">
        <v>191</v>
      </c>
      <c r="AP2" t="s">
        <v>192</v>
      </c>
      <c r="AQ2" t="s">
        <v>193</v>
      </c>
      <c r="AR2" t="s">
        <v>194</v>
      </c>
      <c r="AS2" t="s">
        <v>195</v>
      </c>
      <c r="AT2" t="s">
        <v>196</v>
      </c>
      <c r="AU2" t="s">
        <v>128</v>
      </c>
      <c r="AV2" t="s">
        <v>129</v>
      </c>
      <c r="AW2" t="s">
        <v>130</v>
      </c>
      <c r="AX2" t="s">
        <v>131</v>
      </c>
      <c r="AY2" t="s">
        <v>132</v>
      </c>
      <c r="AZ2" t="s">
        <v>133</v>
      </c>
      <c r="BA2" t="s">
        <v>134</v>
      </c>
      <c r="BB2" t="s">
        <v>135</v>
      </c>
      <c r="BC2" t="s">
        <v>136</v>
      </c>
      <c r="BD2" t="s">
        <v>137</v>
      </c>
      <c r="BE2" t="s">
        <v>138</v>
      </c>
      <c r="BF2" t="s">
        <v>139</v>
      </c>
      <c r="BG2" t="s">
        <v>140</v>
      </c>
      <c r="BH2" t="s">
        <v>141</v>
      </c>
      <c r="BI2" t="s">
        <v>142</v>
      </c>
      <c r="BJ2" t="s">
        <v>143</v>
      </c>
      <c r="BK2" t="s">
        <v>144</v>
      </c>
      <c r="BL2" t="s">
        <v>145</v>
      </c>
      <c r="BM2" t="s">
        <v>146</v>
      </c>
      <c r="BN2" t="s">
        <v>147</v>
      </c>
      <c r="BO2" s="5" t="s">
        <v>235</v>
      </c>
    </row>
    <row r="3" spans="1:67" x14ac:dyDescent="0.25">
      <c r="A3" s="6">
        <v>44927</v>
      </c>
      <c r="B3" t="s">
        <v>7</v>
      </c>
      <c r="C3">
        <v>1</v>
      </c>
      <c r="D3">
        <f>SUM(E3:H3)</f>
        <v>427.89999999999986</v>
      </c>
      <c r="E3">
        <f t="shared" ref="E3:E33" si="0">SUM(BE3:BN3)</f>
        <v>144.09999999999988</v>
      </c>
      <c r="F3">
        <f t="shared" ref="F3:F33" si="1">SUM(AA3:AJ3)</f>
        <v>122.1</v>
      </c>
      <c r="G3">
        <f t="shared" ref="G3:G33" si="2">SUM(AU3:BD3)</f>
        <v>56.100000000000009</v>
      </c>
      <c r="H3">
        <f t="shared" ref="H3:H33" si="3">SUM(AL3:AT3)</f>
        <v>105.6</v>
      </c>
      <c r="I3">
        <v>1</v>
      </c>
      <c r="J3" s="21">
        <v>0.42900000000000005</v>
      </c>
      <c r="K3" s="21">
        <v>0.75900000000000012</v>
      </c>
      <c r="L3" s="21">
        <v>0.88000000000000012</v>
      </c>
      <c r="M3" s="21">
        <v>0.88000000000000012</v>
      </c>
      <c r="N3" s="21">
        <v>1.0450000000000002</v>
      </c>
      <c r="O3" s="24">
        <v>1.0450000000000002</v>
      </c>
      <c r="P3" s="24">
        <v>0.82500000000000007</v>
      </c>
      <c r="Q3" s="24">
        <v>0.68200000000000005</v>
      </c>
      <c r="R3" s="24">
        <v>0.94600000000000006</v>
      </c>
      <c r="S3" s="24">
        <v>1.056</v>
      </c>
      <c r="T3" s="24">
        <v>1.0450000000000002</v>
      </c>
      <c r="U3" s="24">
        <v>0.9900000000000001</v>
      </c>
      <c r="V3" s="24">
        <v>0.53900000000000003</v>
      </c>
      <c r="W3" s="24">
        <v>1.0010000000000001</v>
      </c>
      <c r="X3" s="24">
        <v>0.31900000000000001</v>
      </c>
      <c r="Y3" s="24">
        <v>0.27500000000000002</v>
      </c>
      <c r="Z3" s="24">
        <v>1.0230000000000001</v>
      </c>
      <c r="AA3" s="25">
        <v>4.4000000000000004</v>
      </c>
      <c r="AB3" s="25">
        <v>3.3000000000000003</v>
      </c>
      <c r="AC3" s="25">
        <v>0</v>
      </c>
      <c r="AD3" s="25">
        <v>11</v>
      </c>
      <c r="AE3" s="25">
        <v>7.7000000000000011</v>
      </c>
      <c r="AF3" s="25">
        <v>19.8</v>
      </c>
      <c r="AG3" s="25">
        <v>30.800000000000004</v>
      </c>
      <c r="AH3" s="25">
        <v>0</v>
      </c>
      <c r="AI3" s="25">
        <v>38.5</v>
      </c>
      <c r="AJ3" s="25">
        <v>6.6000000000000005</v>
      </c>
      <c r="AK3" s="25">
        <v>0</v>
      </c>
      <c r="AL3" s="25">
        <v>0</v>
      </c>
      <c r="AM3" s="25">
        <v>15.400000000000002</v>
      </c>
      <c r="AN3" s="25">
        <v>7.7000000000000011</v>
      </c>
      <c r="AO3" s="25">
        <v>0</v>
      </c>
      <c r="AP3" s="25">
        <v>22</v>
      </c>
      <c r="AQ3" s="25">
        <v>1.1000000000000001</v>
      </c>
      <c r="AR3" s="25">
        <v>38.5</v>
      </c>
      <c r="AS3" s="25">
        <v>19.8</v>
      </c>
      <c r="AT3" s="25">
        <v>1.1000000000000001</v>
      </c>
      <c r="AU3" s="25">
        <v>0</v>
      </c>
      <c r="AV3" s="25">
        <v>14.3</v>
      </c>
      <c r="AW3" s="25">
        <v>0</v>
      </c>
      <c r="AX3" s="25">
        <v>11</v>
      </c>
      <c r="AY3" s="25">
        <v>4.4000000000000004</v>
      </c>
      <c r="AZ3" s="25">
        <v>0</v>
      </c>
      <c r="BA3" s="25">
        <v>1.1000000000000001</v>
      </c>
      <c r="BB3" s="25">
        <v>0</v>
      </c>
      <c r="BC3" s="25">
        <v>13.200000000000001</v>
      </c>
      <c r="BD3" s="25">
        <v>12.100000000000001</v>
      </c>
      <c r="BE3" s="25">
        <v>0</v>
      </c>
      <c r="BF3" s="25">
        <v>20.900000000000002</v>
      </c>
      <c r="BG3" s="25">
        <v>3.3000000000000003</v>
      </c>
      <c r="BH3" s="25">
        <v>13.200000000000001</v>
      </c>
      <c r="BI3" s="25">
        <v>11</v>
      </c>
      <c r="BJ3" s="25">
        <v>37.400000000000006</v>
      </c>
      <c r="BK3" s="25">
        <v>0</v>
      </c>
      <c r="BL3" s="25">
        <v>33</v>
      </c>
      <c r="BM3" s="25">
        <v>15.400000000000002</v>
      </c>
      <c r="BN3" s="25">
        <v>9.899999999999876</v>
      </c>
      <c r="BO3" t="s">
        <v>38</v>
      </c>
    </row>
    <row r="4" spans="1:67" x14ac:dyDescent="0.25">
      <c r="A4" s="6">
        <v>44928</v>
      </c>
      <c r="B4" t="s">
        <v>7</v>
      </c>
      <c r="C4">
        <v>2</v>
      </c>
      <c r="D4">
        <f t="shared" ref="D4:D67" si="4">SUM(E4:H4)</f>
        <v>624.79999999999995</v>
      </c>
      <c r="E4">
        <f t="shared" si="0"/>
        <v>174.9</v>
      </c>
      <c r="F4">
        <f t="shared" si="1"/>
        <v>198</v>
      </c>
      <c r="G4">
        <f t="shared" si="2"/>
        <v>104.5</v>
      </c>
      <c r="H4">
        <f t="shared" si="3"/>
        <v>147.4</v>
      </c>
      <c r="I4">
        <v>0</v>
      </c>
      <c r="J4" s="21">
        <v>1.0120000000000002</v>
      </c>
      <c r="K4" s="21">
        <v>0.66</v>
      </c>
      <c r="L4" s="21">
        <v>0.84700000000000009</v>
      </c>
      <c r="M4" s="21">
        <v>0.77000000000000013</v>
      </c>
      <c r="N4" s="21">
        <v>0.55000000000000004</v>
      </c>
      <c r="O4" s="24">
        <v>0.77000000000000013</v>
      </c>
      <c r="P4" s="24">
        <v>0.79200000000000004</v>
      </c>
      <c r="Q4" s="24">
        <v>1.0010000000000001</v>
      </c>
      <c r="R4" s="24">
        <v>0.9900000000000001</v>
      </c>
      <c r="S4" s="24">
        <v>0.6160000000000001</v>
      </c>
      <c r="T4" s="24">
        <v>0.75900000000000012</v>
      </c>
      <c r="U4" s="24">
        <v>0.95700000000000007</v>
      </c>
      <c r="V4" s="24">
        <v>0.47300000000000003</v>
      </c>
      <c r="W4" s="24">
        <v>0.49500000000000005</v>
      </c>
      <c r="X4" s="24">
        <v>0.88000000000000012</v>
      </c>
      <c r="Y4" s="24">
        <v>0.97900000000000009</v>
      </c>
      <c r="Z4" s="24">
        <v>1.0230000000000001</v>
      </c>
      <c r="AA4" s="25">
        <v>23.1</v>
      </c>
      <c r="AB4" s="25">
        <v>18.700000000000003</v>
      </c>
      <c r="AC4" s="25">
        <v>0</v>
      </c>
      <c r="AD4" s="25">
        <v>35.200000000000003</v>
      </c>
      <c r="AE4" s="25">
        <v>11</v>
      </c>
      <c r="AF4" s="25">
        <v>59.400000000000006</v>
      </c>
      <c r="AG4" s="25">
        <v>0</v>
      </c>
      <c r="AH4" s="25">
        <v>2.2000000000000002</v>
      </c>
      <c r="AI4" s="25">
        <v>9.9</v>
      </c>
      <c r="AJ4" s="25">
        <v>38.5</v>
      </c>
      <c r="AK4" s="25">
        <v>9.9</v>
      </c>
      <c r="AL4" s="25">
        <v>37.400000000000006</v>
      </c>
      <c r="AM4" s="25">
        <v>33</v>
      </c>
      <c r="AN4" s="25">
        <v>7.7000000000000011</v>
      </c>
      <c r="AO4" s="25">
        <v>17.600000000000001</v>
      </c>
      <c r="AP4" s="25">
        <v>0</v>
      </c>
      <c r="AQ4" s="25">
        <v>0</v>
      </c>
      <c r="AR4" s="25">
        <v>11</v>
      </c>
      <c r="AS4" s="25">
        <v>17.600000000000001</v>
      </c>
      <c r="AT4" s="25">
        <v>23.1</v>
      </c>
      <c r="AU4" s="25">
        <v>0</v>
      </c>
      <c r="AV4" s="25">
        <v>37.400000000000006</v>
      </c>
      <c r="AW4" s="25">
        <v>39.6</v>
      </c>
      <c r="AX4" s="25">
        <v>0</v>
      </c>
      <c r="AY4" s="25">
        <v>0</v>
      </c>
      <c r="AZ4" s="25">
        <v>18.700000000000003</v>
      </c>
      <c r="BA4" s="25">
        <v>5.5</v>
      </c>
      <c r="BB4" s="25">
        <v>0</v>
      </c>
      <c r="BC4" s="25">
        <v>3.3000000000000003</v>
      </c>
      <c r="BD4" s="25">
        <v>0</v>
      </c>
      <c r="BE4" s="25">
        <v>1.1000000000000001</v>
      </c>
      <c r="BF4" s="25">
        <v>12.100000000000001</v>
      </c>
      <c r="BG4" s="25">
        <v>4.4000000000000004</v>
      </c>
      <c r="BH4" s="25">
        <v>22</v>
      </c>
      <c r="BI4" s="25">
        <v>16.5</v>
      </c>
      <c r="BJ4" s="25">
        <v>4.4000000000000004</v>
      </c>
      <c r="BK4" s="25">
        <v>40.700000000000003</v>
      </c>
      <c r="BL4" s="25">
        <v>23.1</v>
      </c>
      <c r="BM4" s="25">
        <v>23.1</v>
      </c>
      <c r="BN4" s="25">
        <v>27.500000000000004</v>
      </c>
      <c r="BO4" t="s">
        <v>38</v>
      </c>
    </row>
    <row r="5" spans="1:67" x14ac:dyDescent="0.25">
      <c r="A5" s="6">
        <v>44929</v>
      </c>
      <c r="B5" t="s">
        <v>7</v>
      </c>
      <c r="C5">
        <v>3</v>
      </c>
      <c r="D5">
        <f t="shared" si="4"/>
        <v>512.6</v>
      </c>
      <c r="E5">
        <f t="shared" si="0"/>
        <v>104.5</v>
      </c>
      <c r="F5">
        <f t="shared" si="1"/>
        <v>129.80000000000001</v>
      </c>
      <c r="G5">
        <f t="shared" si="2"/>
        <v>166.1</v>
      </c>
      <c r="H5">
        <f t="shared" si="3"/>
        <v>112.20000000000002</v>
      </c>
      <c r="I5">
        <v>0</v>
      </c>
      <c r="J5" s="21">
        <v>1.0340000000000003</v>
      </c>
      <c r="K5" s="21">
        <v>0.79200000000000004</v>
      </c>
      <c r="L5" s="21">
        <v>0.7370000000000001</v>
      </c>
      <c r="M5" s="21">
        <v>0.25300000000000006</v>
      </c>
      <c r="N5" s="21">
        <v>0.90200000000000014</v>
      </c>
      <c r="O5" s="24">
        <v>0.97900000000000009</v>
      </c>
      <c r="P5" s="24">
        <v>0.97900000000000009</v>
      </c>
      <c r="Q5" s="24">
        <v>0.7370000000000001</v>
      </c>
      <c r="R5" s="24">
        <v>0.6160000000000001</v>
      </c>
      <c r="S5" s="24">
        <v>0.82500000000000007</v>
      </c>
      <c r="T5" s="24">
        <v>0.67100000000000004</v>
      </c>
      <c r="U5" s="24">
        <v>1.089</v>
      </c>
      <c r="V5" s="24">
        <v>0.9900000000000001</v>
      </c>
      <c r="W5" s="24">
        <v>0.44000000000000006</v>
      </c>
      <c r="X5" s="24">
        <v>0.47300000000000003</v>
      </c>
      <c r="Y5" s="24">
        <v>0.82500000000000007</v>
      </c>
      <c r="Z5" s="24">
        <v>1.0340000000000003</v>
      </c>
      <c r="AA5" s="25">
        <v>14.3</v>
      </c>
      <c r="AB5" s="25">
        <v>27.500000000000004</v>
      </c>
      <c r="AC5" s="25">
        <v>16.5</v>
      </c>
      <c r="AD5" s="25">
        <v>0</v>
      </c>
      <c r="AE5" s="25">
        <v>39.6</v>
      </c>
      <c r="AF5" s="25">
        <v>0</v>
      </c>
      <c r="AG5" s="25">
        <v>19.8</v>
      </c>
      <c r="AH5" s="25">
        <v>5.5</v>
      </c>
      <c r="AI5" s="25">
        <v>6.6000000000000005</v>
      </c>
      <c r="AJ5" s="25">
        <v>0</v>
      </c>
      <c r="AK5" s="25">
        <v>33</v>
      </c>
      <c r="AL5" s="25">
        <v>1.1000000000000001</v>
      </c>
      <c r="AM5" s="25">
        <v>0</v>
      </c>
      <c r="AN5" s="25">
        <v>0</v>
      </c>
      <c r="AO5" s="25">
        <v>0</v>
      </c>
      <c r="AP5" s="25">
        <v>16.5</v>
      </c>
      <c r="AQ5" s="25">
        <v>7.7000000000000011</v>
      </c>
      <c r="AR5" s="25">
        <v>28.6</v>
      </c>
      <c r="AS5" s="25">
        <v>35.200000000000003</v>
      </c>
      <c r="AT5" s="25">
        <v>23.1</v>
      </c>
      <c r="AU5" s="25">
        <v>0</v>
      </c>
      <c r="AV5" s="25">
        <v>3.3000000000000003</v>
      </c>
      <c r="AW5" s="25">
        <v>0</v>
      </c>
      <c r="AX5" s="25">
        <v>6.6000000000000005</v>
      </c>
      <c r="AY5" s="25">
        <v>50.6</v>
      </c>
      <c r="AZ5" s="25">
        <v>19.8</v>
      </c>
      <c r="BA5" s="25">
        <v>17.600000000000001</v>
      </c>
      <c r="BB5" s="25">
        <v>0</v>
      </c>
      <c r="BC5" s="25">
        <v>23.1</v>
      </c>
      <c r="BD5" s="25">
        <v>45.1</v>
      </c>
      <c r="BE5" s="25">
        <v>22</v>
      </c>
      <c r="BF5" s="25">
        <v>3.3000000000000003</v>
      </c>
      <c r="BG5" s="25">
        <v>13.200000000000001</v>
      </c>
      <c r="BH5" s="25">
        <v>9.9</v>
      </c>
      <c r="BI5" s="25">
        <v>6.6000000000000005</v>
      </c>
      <c r="BJ5" s="25">
        <v>2.2000000000000002</v>
      </c>
      <c r="BK5" s="25">
        <v>9.9</v>
      </c>
      <c r="BL5" s="25">
        <v>0</v>
      </c>
      <c r="BM5" s="25">
        <v>3.3000000000000003</v>
      </c>
      <c r="BN5" s="25">
        <v>34.1</v>
      </c>
      <c r="BO5" t="s">
        <v>38</v>
      </c>
    </row>
    <row r="6" spans="1:67" x14ac:dyDescent="0.25">
      <c r="A6" s="6">
        <v>44930</v>
      </c>
      <c r="B6" t="s">
        <v>7</v>
      </c>
      <c r="C6">
        <v>4</v>
      </c>
      <c r="D6">
        <f t="shared" si="4"/>
        <v>495.00000000000006</v>
      </c>
      <c r="E6">
        <f t="shared" si="0"/>
        <v>88.000000000000014</v>
      </c>
      <c r="F6">
        <f t="shared" si="1"/>
        <v>152.9</v>
      </c>
      <c r="G6">
        <f t="shared" si="2"/>
        <v>198</v>
      </c>
      <c r="H6">
        <f t="shared" si="3"/>
        <v>56.100000000000009</v>
      </c>
      <c r="I6">
        <v>0</v>
      </c>
      <c r="J6" s="21">
        <v>0.31900000000000001</v>
      </c>
      <c r="K6" s="21">
        <v>0.60500000000000009</v>
      </c>
      <c r="L6" s="21">
        <v>0.56100000000000005</v>
      </c>
      <c r="M6" s="21">
        <v>1.0340000000000003</v>
      </c>
      <c r="N6" s="21">
        <v>1.0230000000000001</v>
      </c>
      <c r="O6" s="24">
        <v>0.72600000000000009</v>
      </c>
      <c r="P6" s="24">
        <v>0.66</v>
      </c>
      <c r="Q6" s="24">
        <v>0.77000000000000013</v>
      </c>
      <c r="R6" s="24">
        <v>0.88000000000000012</v>
      </c>
      <c r="S6" s="24">
        <v>0.81400000000000006</v>
      </c>
      <c r="T6" s="24">
        <v>0.83600000000000008</v>
      </c>
      <c r="U6" s="24">
        <v>0.74800000000000011</v>
      </c>
      <c r="V6" s="24">
        <v>0.9900000000000001</v>
      </c>
      <c r="W6" s="24">
        <v>0.63800000000000001</v>
      </c>
      <c r="X6" s="24">
        <v>0.96800000000000008</v>
      </c>
      <c r="Y6" s="24">
        <v>1.056</v>
      </c>
      <c r="Z6" s="24">
        <v>1.0340000000000003</v>
      </c>
      <c r="AA6" s="25">
        <v>0</v>
      </c>
      <c r="AB6" s="25">
        <v>16.5</v>
      </c>
      <c r="AC6" s="25">
        <v>0</v>
      </c>
      <c r="AD6" s="25">
        <v>0</v>
      </c>
      <c r="AE6" s="25">
        <v>3.3000000000000003</v>
      </c>
      <c r="AF6" s="25">
        <v>6.6000000000000005</v>
      </c>
      <c r="AG6" s="25">
        <v>39.6</v>
      </c>
      <c r="AH6" s="25">
        <v>33</v>
      </c>
      <c r="AI6" s="25">
        <v>7.7000000000000011</v>
      </c>
      <c r="AJ6" s="25">
        <v>46.2</v>
      </c>
      <c r="AK6" s="25">
        <v>3.3000000000000003</v>
      </c>
      <c r="AL6" s="25">
        <v>0</v>
      </c>
      <c r="AM6" s="25">
        <v>11</v>
      </c>
      <c r="AN6" s="25">
        <v>0</v>
      </c>
      <c r="AO6" s="25">
        <v>0</v>
      </c>
      <c r="AP6" s="25">
        <v>0</v>
      </c>
      <c r="AQ6" s="25">
        <v>22</v>
      </c>
      <c r="AR6" s="25">
        <v>12.100000000000001</v>
      </c>
      <c r="AS6" s="25">
        <v>2.2000000000000002</v>
      </c>
      <c r="AT6" s="25">
        <v>8.8000000000000007</v>
      </c>
      <c r="AU6" s="25">
        <v>8.8000000000000007</v>
      </c>
      <c r="AV6" s="25">
        <v>25.3</v>
      </c>
      <c r="AW6" s="25">
        <v>40.700000000000003</v>
      </c>
      <c r="AX6" s="25">
        <v>1.1000000000000001</v>
      </c>
      <c r="AY6" s="25">
        <v>12.100000000000001</v>
      </c>
      <c r="AZ6" s="25">
        <v>5.5</v>
      </c>
      <c r="BA6" s="25">
        <v>44</v>
      </c>
      <c r="BB6" s="25">
        <v>11</v>
      </c>
      <c r="BC6" s="25">
        <v>45.1</v>
      </c>
      <c r="BD6" s="25">
        <v>4.4000000000000004</v>
      </c>
      <c r="BE6" s="25">
        <v>11</v>
      </c>
      <c r="BF6" s="25">
        <v>4.4000000000000004</v>
      </c>
      <c r="BG6" s="25">
        <v>31.900000000000002</v>
      </c>
      <c r="BH6" s="25">
        <v>0</v>
      </c>
      <c r="BI6" s="25">
        <v>4.4000000000000004</v>
      </c>
      <c r="BJ6" s="25">
        <v>22</v>
      </c>
      <c r="BK6" s="25">
        <v>4.4000000000000004</v>
      </c>
      <c r="BL6" s="25">
        <v>0</v>
      </c>
      <c r="BM6" s="25">
        <v>9.9</v>
      </c>
      <c r="BN6" s="25">
        <v>0</v>
      </c>
      <c r="BO6" t="s">
        <v>38</v>
      </c>
    </row>
    <row r="7" spans="1:67" x14ac:dyDescent="0.25">
      <c r="A7" s="6">
        <v>44931</v>
      </c>
      <c r="B7" t="s">
        <v>7</v>
      </c>
      <c r="C7">
        <v>5</v>
      </c>
      <c r="D7">
        <f t="shared" si="4"/>
        <v>405.90000000000003</v>
      </c>
      <c r="E7">
        <f t="shared" si="0"/>
        <v>122.10000000000001</v>
      </c>
      <c r="F7">
        <f t="shared" si="1"/>
        <v>136.4</v>
      </c>
      <c r="G7">
        <f t="shared" si="2"/>
        <v>107.80000000000001</v>
      </c>
      <c r="H7">
        <f t="shared" si="3"/>
        <v>39.6</v>
      </c>
      <c r="I7">
        <v>0</v>
      </c>
      <c r="J7" s="21">
        <v>0.25300000000000006</v>
      </c>
      <c r="K7" s="21">
        <v>0.59400000000000008</v>
      </c>
      <c r="L7" s="21">
        <v>0.82500000000000007</v>
      </c>
      <c r="M7" s="21">
        <v>1.0669999999999999</v>
      </c>
      <c r="N7" s="21">
        <v>1.0230000000000001</v>
      </c>
      <c r="O7" s="24">
        <v>0.81400000000000006</v>
      </c>
      <c r="P7" s="24">
        <v>0.11000000000000001</v>
      </c>
      <c r="Q7" s="24">
        <v>0.74800000000000011</v>
      </c>
      <c r="R7" s="24">
        <v>0.79200000000000004</v>
      </c>
      <c r="S7" s="24">
        <v>0.71500000000000008</v>
      </c>
      <c r="T7" s="24">
        <v>0.66</v>
      </c>
      <c r="U7" s="24">
        <v>0.34100000000000003</v>
      </c>
      <c r="V7" s="24">
        <v>1.1000000000000001</v>
      </c>
      <c r="W7" s="24">
        <v>1.0450000000000002</v>
      </c>
      <c r="X7" s="24">
        <v>0.28600000000000003</v>
      </c>
      <c r="Y7" s="24">
        <v>1.0230000000000001</v>
      </c>
      <c r="Z7" s="24">
        <v>0.40700000000000003</v>
      </c>
      <c r="AA7" s="25">
        <v>0</v>
      </c>
      <c r="AB7" s="25">
        <v>26.400000000000002</v>
      </c>
      <c r="AC7" s="25">
        <v>15.400000000000002</v>
      </c>
      <c r="AD7" s="25">
        <v>23.1</v>
      </c>
      <c r="AE7" s="25">
        <v>0</v>
      </c>
      <c r="AF7" s="25">
        <v>4.4000000000000004</v>
      </c>
      <c r="AG7" s="25">
        <v>44</v>
      </c>
      <c r="AH7" s="25">
        <v>0</v>
      </c>
      <c r="AI7" s="25">
        <v>6.6000000000000005</v>
      </c>
      <c r="AJ7" s="25">
        <v>16.5</v>
      </c>
      <c r="AK7" s="25">
        <v>0</v>
      </c>
      <c r="AL7" s="25">
        <v>0</v>
      </c>
      <c r="AM7" s="25">
        <v>0</v>
      </c>
      <c r="AN7" s="25">
        <v>17.600000000000001</v>
      </c>
      <c r="AO7" s="25">
        <v>0</v>
      </c>
      <c r="AP7" s="25">
        <v>0</v>
      </c>
      <c r="AQ7" s="25">
        <v>3.3000000000000003</v>
      </c>
      <c r="AR7" s="25">
        <v>14.3</v>
      </c>
      <c r="AS7" s="25">
        <v>0</v>
      </c>
      <c r="AT7" s="25">
        <v>4.4000000000000004</v>
      </c>
      <c r="AU7" s="25">
        <v>4.4000000000000004</v>
      </c>
      <c r="AV7" s="25">
        <v>0</v>
      </c>
      <c r="AW7" s="25">
        <v>23.1</v>
      </c>
      <c r="AX7" s="25">
        <v>19.8</v>
      </c>
      <c r="AY7" s="25">
        <v>0</v>
      </c>
      <c r="AZ7" s="25">
        <v>15.400000000000002</v>
      </c>
      <c r="BA7" s="25">
        <v>0</v>
      </c>
      <c r="BB7" s="25">
        <v>16.5</v>
      </c>
      <c r="BC7" s="25">
        <v>0</v>
      </c>
      <c r="BD7" s="25">
        <v>28.6</v>
      </c>
      <c r="BE7" s="25">
        <v>27.500000000000004</v>
      </c>
      <c r="BF7" s="25">
        <v>1.1000000000000001</v>
      </c>
      <c r="BG7" s="25">
        <v>14.3</v>
      </c>
      <c r="BH7" s="25">
        <v>14.3</v>
      </c>
      <c r="BI7" s="25">
        <v>0</v>
      </c>
      <c r="BJ7" s="25">
        <v>26.400000000000002</v>
      </c>
      <c r="BK7" s="25">
        <v>24.200000000000003</v>
      </c>
      <c r="BL7" s="25">
        <v>0</v>
      </c>
      <c r="BM7" s="25">
        <v>13.200000000000001</v>
      </c>
      <c r="BN7" s="25">
        <v>1.1000000000000001</v>
      </c>
      <c r="BO7" t="s">
        <v>38</v>
      </c>
    </row>
    <row r="8" spans="1:67" x14ac:dyDescent="0.25">
      <c r="A8" s="6">
        <v>44932</v>
      </c>
      <c r="B8" t="s">
        <v>7</v>
      </c>
      <c r="C8">
        <v>6</v>
      </c>
      <c r="D8">
        <f t="shared" si="4"/>
        <v>543.4</v>
      </c>
      <c r="E8">
        <f t="shared" si="0"/>
        <v>88</v>
      </c>
      <c r="F8">
        <f t="shared" si="1"/>
        <v>125.40000000000002</v>
      </c>
      <c r="G8">
        <f t="shared" si="2"/>
        <v>188.1</v>
      </c>
      <c r="H8">
        <f t="shared" si="3"/>
        <v>141.9</v>
      </c>
      <c r="I8">
        <v>0</v>
      </c>
      <c r="J8" s="21">
        <v>0.64900000000000002</v>
      </c>
      <c r="K8" s="21">
        <v>0.9900000000000001</v>
      </c>
      <c r="L8" s="21">
        <v>0.82500000000000007</v>
      </c>
      <c r="M8" s="21">
        <v>0.88000000000000012</v>
      </c>
      <c r="N8" s="21">
        <v>0.95700000000000007</v>
      </c>
      <c r="O8" s="24">
        <v>0.7370000000000001</v>
      </c>
      <c r="P8" s="24">
        <v>0.72600000000000009</v>
      </c>
      <c r="Q8" s="24">
        <v>0.79200000000000004</v>
      </c>
      <c r="R8" s="24">
        <v>0.94600000000000006</v>
      </c>
      <c r="S8" s="24">
        <v>0.79200000000000004</v>
      </c>
      <c r="T8" s="24">
        <v>0.8580000000000001</v>
      </c>
      <c r="U8" s="24">
        <v>0.16500000000000001</v>
      </c>
      <c r="V8" s="24">
        <v>1.1000000000000001</v>
      </c>
      <c r="W8" s="24">
        <v>0.33</v>
      </c>
      <c r="X8" s="24">
        <v>0.6160000000000001</v>
      </c>
      <c r="Y8" s="24">
        <v>1.0669999999999999</v>
      </c>
      <c r="Z8" s="24">
        <v>0.6160000000000001</v>
      </c>
      <c r="AA8" s="25">
        <v>45.1</v>
      </c>
      <c r="AB8" s="25">
        <v>17.600000000000001</v>
      </c>
      <c r="AC8" s="25">
        <v>17.600000000000001</v>
      </c>
      <c r="AD8" s="25">
        <v>11</v>
      </c>
      <c r="AE8" s="25">
        <v>19.8</v>
      </c>
      <c r="AF8" s="25">
        <v>0</v>
      </c>
      <c r="AG8" s="25">
        <v>2.2000000000000002</v>
      </c>
      <c r="AH8" s="25">
        <v>0</v>
      </c>
      <c r="AI8" s="25">
        <v>2.2000000000000002</v>
      </c>
      <c r="AJ8" s="25">
        <v>9.9</v>
      </c>
      <c r="AK8" s="25">
        <v>47.300000000000004</v>
      </c>
      <c r="AL8" s="25">
        <v>31.900000000000002</v>
      </c>
      <c r="AM8" s="25">
        <v>0</v>
      </c>
      <c r="AN8" s="25">
        <v>0</v>
      </c>
      <c r="AO8" s="25">
        <v>0</v>
      </c>
      <c r="AP8" s="25">
        <v>30.800000000000004</v>
      </c>
      <c r="AQ8" s="25">
        <v>24.200000000000003</v>
      </c>
      <c r="AR8" s="25">
        <v>12.100000000000001</v>
      </c>
      <c r="AS8" s="25">
        <v>17.600000000000001</v>
      </c>
      <c r="AT8" s="25">
        <v>25.3</v>
      </c>
      <c r="AU8" s="25">
        <v>17.600000000000001</v>
      </c>
      <c r="AV8" s="25">
        <v>7.7000000000000011</v>
      </c>
      <c r="AW8" s="25">
        <v>44</v>
      </c>
      <c r="AX8" s="25">
        <v>24.200000000000003</v>
      </c>
      <c r="AY8" s="25">
        <v>1.1000000000000001</v>
      </c>
      <c r="AZ8" s="25">
        <v>4.4000000000000004</v>
      </c>
      <c r="BA8" s="25">
        <v>6.6000000000000005</v>
      </c>
      <c r="BB8" s="25">
        <v>48.400000000000006</v>
      </c>
      <c r="BC8" s="25">
        <v>34.1</v>
      </c>
      <c r="BD8" s="25">
        <v>0</v>
      </c>
      <c r="BE8" s="25">
        <v>11</v>
      </c>
      <c r="BF8" s="25">
        <v>8.8000000000000007</v>
      </c>
      <c r="BG8" s="25">
        <v>0</v>
      </c>
      <c r="BH8" s="25">
        <v>0</v>
      </c>
      <c r="BI8" s="25">
        <v>15.400000000000002</v>
      </c>
      <c r="BJ8" s="25">
        <v>23.1</v>
      </c>
      <c r="BK8" s="25">
        <v>0</v>
      </c>
      <c r="BL8" s="25">
        <v>11</v>
      </c>
      <c r="BM8" s="25">
        <v>6.6000000000000005</v>
      </c>
      <c r="BN8" s="25">
        <v>12.100000000000001</v>
      </c>
      <c r="BO8" t="s">
        <v>38</v>
      </c>
    </row>
    <row r="9" spans="1:67" x14ac:dyDescent="0.25">
      <c r="A9" s="6">
        <v>44933</v>
      </c>
      <c r="B9" t="s">
        <v>7</v>
      </c>
      <c r="C9">
        <v>7</v>
      </c>
      <c r="D9">
        <f t="shared" si="4"/>
        <v>596.20000000000005</v>
      </c>
      <c r="E9">
        <f t="shared" si="0"/>
        <v>201.3</v>
      </c>
      <c r="F9">
        <f t="shared" si="1"/>
        <v>114.40000000000002</v>
      </c>
      <c r="G9">
        <f t="shared" si="2"/>
        <v>179.3</v>
      </c>
      <c r="H9">
        <f t="shared" si="3"/>
        <v>101.20000000000002</v>
      </c>
      <c r="I9">
        <v>0</v>
      </c>
      <c r="J9" s="21">
        <v>0.68200000000000005</v>
      </c>
      <c r="K9" s="21">
        <v>0.59400000000000008</v>
      </c>
      <c r="L9" s="21">
        <v>0.22000000000000003</v>
      </c>
      <c r="M9" s="21">
        <v>0.90200000000000014</v>
      </c>
      <c r="N9" s="21">
        <v>1.0120000000000002</v>
      </c>
      <c r="O9" s="24">
        <v>1.1000000000000001</v>
      </c>
      <c r="P9" s="24">
        <v>0.60500000000000009</v>
      </c>
      <c r="Q9" s="24">
        <v>0.93500000000000005</v>
      </c>
      <c r="R9" s="24">
        <v>0.55000000000000004</v>
      </c>
      <c r="S9" s="24">
        <v>0.66</v>
      </c>
      <c r="T9" s="24">
        <v>1.1550000000000002</v>
      </c>
      <c r="U9" s="24">
        <v>1.056</v>
      </c>
      <c r="V9" s="24">
        <v>0.57200000000000006</v>
      </c>
      <c r="W9" s="24">
        <v>0.80300000000000005</v>
      </c>
      <c r="X9" s="24">
        <v>1.0230000000000001</v>
      </c>
      <c r="Y9" s="24">
        <v>0.92400000000000004</v>
      </c>
      <c r="Z9" s="24">
        <v>0.89100000000000013</v>
      </c>
      <c r="AA9" s="25">
        <v>27.500000000000004</v>
      </c>
      <c r="AB9" s="25">
        <v>0</v>
      </c>
      <c r="AC9" s="25">
        <v>50.6</v>
      </c>
      <c r="AD9" s="25">
        <v>9.9</v>
      </c>
      <c r="AE9" s="25">
        <v>13.200000000000001</v>
      </c>
      <c r="AF9" s="25">
        <v>8.8000000000000007</v>
      </c>
      <c r="AG9" s="25">
        <v>0</v>
      </c>
      <c r="AH9" s="25">
        <v>0</v>
      </c>
      <c r="AI9" s="25">
        <v>0</v>
      </c>
      <c r="AJ9" s="25">
        <v>4.4000000000000004</v>
      </c>
      <c r="AK9" s="25">
        <v>59.400000000000006</v>
      </c>
      <c r="AL9" s="25">
        <v>1.1000000000000001</v>
      </c>
      <c r="AM9" s="25">
        <v>5.5</v>
      </c>
      <c r="AN9" s="25">
        <v>3.3000000000000003</v>
      </c>
      <c r="AO9" s="25">
        <v>26.400000000000002</v>
      </c>
      <c r="AP9" s="25">
        <v>39.6</v>
      </c>
      <c r="AQ9" s="25">
        <v>0</v>
      </c>
      <c r="AR9" s="25">
        <v>0</v>
      </c>
      <c r="AS9" s="25">
        <v>4.4000000000000004</v>
      </c>
      <c r="AT9" s="25">
        <v>20.900000000000002</v>
      </c>
      <c r="AU9" s="25">
        <v>0</v>
      </c>
      <c r="AV9" s="25">
        <v>24.200000000000003</v>
      </c>
      <c r="AW9" s="25">
        <v>31.900000000000002</v>
      </c>
      <c r="AX9" s="25">
        <v>0</v>
      </c>
      <c r="AY9" s="25">
        <v>35.200000000000003</v>
      </c>
      <c r="AZ9" s="25">
        <v>0</v>
      </c>
      <c r="BA9" s="25">
        <v>26.400000000000002</v>
      </c>
      <c r="BB9" s="25">
        <v>1.1000000000000001</v>
      </c>
      <c r="BC9" s="25">
        <v>36.300000000000004</v>
      </c>
      <c r="BD9" s="25">
        <v>24.200000000000003</v>
      </c>
      <c r="BE9" s="25">
        <v>23.1</v>
      </c>
      <c r="BF9" s="25">
        <v>4.4000000000000004</v>
      </c>
      <c r="BG9" s="25">
        <v>2.2000000000000002</v>
      </c>
      <c r="BH9" s="25">
        <v>0</v>
      </c>
      <c r="BI9" s="25">
        <v>28.6</v>
      </c>
      <c r="BJ9" s="25">
        <v>23.1</v>
      </c>
      <c r="BK9" s="25">
        <v>29.700000000000003</v>
      </c>
      <c r="BL9" s="25">
        <v>35.200000000000003</v>
      </c>
      <c r="BM9" s="25">
        <v>22</v>
      </c>
      <c r="BN9" s="25">
        <v>33</v>
      </c>
      <c r="BO9" t="s">
        <v>38</v>
      </c>
    </row>
    <row r="10" spans="1:67" x14ac:dyDescent="0.25">
      <c r="A10" s="6">
        <v>44934</v>
      </c>
      <c r="B10" t="s">
        <v>7</v>
      </c>
      <c r="C10">
        <v>8</v>
      </c>
      <c r="D10">
        <f t="shared" si="4"/>
        <v>570.90000000000009</v>
      </c>
      <c r="E10">
        <f t="shared" si="0"/>
        <v>118.80000000000001</v>
      </c>
      <c r="F10">
        <f t="shared" si="1"/>
        <v>125.4</v>
      </c>
      <c r="G10">
        <f t="shared" si="2"/>
        <v>204.60000000000002</v>
      </c>
      <c r="H10">
        <f t="shared" si="3"/>
        <v>122.10000000000001</v>
      </c>
      <c r="I10">
        <v>0</v>
      </c>
      <c r="J10" s="21">
        <v>0.83600000000000008</v>
      </c>
      <c r="K10" s="21">
        <v>0.72600000000000009</v>
      </c>
      <c r="L10" s="21">
        <v>0.93500000000000005</v>
      </c>
      <c r="M10" s="21">
        <v>0.91300000000000014</v>
      </c>
      <c r="N10" s="21">
        <v>0.74800000000000011</v>
      </c>
      <c r="O10" s="24">
        <v>0.66</v>
      </c>
      <c r="P10" s="24">
        <v>0.82500000000000007</v>
      </c>
      <c r="Q10" s="24">
        <v>0.66</v>
      </c>
      <c r="R10" s="24">
        <v>0.82500000000000007</v>
      </c>
      <c r="S10" s="24">
        <v>0.52800000000000002</v>
      </c>
      <c r="T10" s="24">
        <v>0.74800000000000011</v>
      </c>
      <c r="U10" s="24">
        <v>0.41800000000000004</v>
      </c>
      <c r="V10" s="24">
        <v>0.62700000000000011</v>
      </c>
      <c r="W10" s="24">
        <v>0.45100000000000007</v>
      </c>
      <c r="X10" s="24">
        <v>1.1000000000000001</v>
      </c>
      <c r="Y10" s="24">
        <v>1.0780000000000001</v>
      </c>
      <c r="Z10" s="24">
        <v>0.16500000000000001</v>
      </c>
      <c r="AA10" s="25">
        <v>11</v>
      </c>
      <c r="AB10" s="25">
        <v>7.7000000000000011</v>
      </c>
      <c r="AC10" s="25">
        <v>0</v>
      </c>
      <c r="AD10" s="25">
        <v>5.5</v>
      </c>
      <c r="AE10" s="25">
        <v>9.9</v>
      </c>
      <c r="AF10" s="25">
        <v>56.1</v>
      </c>
      <c r="AG10" s="25">
        <v>5.5</v>
      </c>
      <c r="AH10" s="25">
        <v>0</v>
      </c>
      <c r="AI10" s="25">
        <v>29.700000000000003</v>
      </c>
      <c r="AJ10" s="25">
        <v>0</v>
      </c>
      <c r="AK10" s="25">
        <v>13.200000000000001</v>
      </c>
      <c r="AL10" s="25">
        <v>0</v>
      </c>
      <c r="AM10" s="25">
        <v>0</v>
      </c>
      <c r="AN10" s="25">
        <v>0</v>
      </c>
      <c r="AO10" s="25">
        <v>14.3</v>
      </c>
      <c r="AP10" s="25">
        <v>0</v>
      </c>
      <c r="AQ10" s="25">
        <v>17.600000000000001</v>
      </c>
      <c r="AR10" s="25">
        <v>47.300000000000004</v>
      </c>
      <c r="AS10" s="25">
        <v>42.900000000000006</v>
      </c>
      <c r="AT10" s="25">
        <v>0</v>
      </c>
      <c r="AU10" s="25">
        <v>11</v>
      </c>
      <c r="AV10" s="25">
        <v>41.800000000000004</v>
      </c>
      <c r="AW10" s="25">
        <v>0</v>
      </c>
      <c r="AX10" s="25">
        <v>7.7000000000000011</v>
      </c>
      <c r="AY10" s="25">
        <v>22</v>
      </c>
      <c r="AZ10" s="25">
        <v>26.400000000000002</v>
      </c>
      <c r="BA10" s="25">
        <v>42.900000000000006</v>
      </c>
      <c r="BB10" s="25">
        <v>37.400000000000006</v>
      </c>
      <c r="BC10" s="25">
        <v>15.400000000000002</v>
      </c>
      <c r="BD10" s="25">
        <v>0</v>
      </c>
      <c r="BE10" s="25">
        <v>0</v>
      </c>
      <c r="BF10" s="25">
        <v>3.3000000000000003</v>
      </c>
      <c r="BG10" s="25">
        <v>31.900000000000002</v>
      </c>
      <c r="BH10" s="25">
        <v>14.3</v>
      </c>
      <c r="BI10" s="25">
        <v>13.200000000000001</v>
      </c>
      <c r="BJ10" s="25">
        <v>29.700000000000003</v>
      </c>
      <c r="BK10" s="25">
        <v>15.400000000000002</v>
      </c>
      <c r="BL10" s="25">
        <v>11</v>
      </c>
      <c r="BM10" s="25">
        <v>0</v>
      </c>
      <c r="BN10" s="25">
        <v>0</v>
      </c>
      <c r="BO10" t="s">
        <v>38</v>
      </c>
    </row>
    <row r="11" spans="1:67" x14ac:dyDescent="0.25">
      <c r="A11" s="6">
        <v>44935</v>
      </c>
      <c r="B11" t="s">
        <v>7</v>
      </c>
      <c r="C11">
        <v>9</v>
      </c>
      <c r="D11">
        <f t="shared" si="4"/>
        <v>535.70000000000005</v>
      </c>
      <c r="E11">
        <f t="shared" si="0"/>
        <v>118.8</v>
      </c>
      <c r="F11">
        <f t="shared" si="1"/>
        <v>139.70000000000002</v>
      </c>
      <c r="G11">
        <f t="shared" si="2"/>
        <v>144.10000000000002</v>
      </c>
      <c r="H11">
        <f t="shared" si="3"/>
        <v>133.10000000000002</v>
      </c>
      <c r="I11">
        <v>0</v>
      </c>
      <c r="J11" s="21">
        <v>0.29700000000000004</v>
      </c>
      <c r="K11" s="21">
        <v>0.70400000000000007</v>
      </c>
      <c r="L11" s="21">
        <v>0.86900000000000011</v>
      </c>
      <c r="M11" s="21">
        <v>0.94600000000000006</v>
      </c>
      <c r="N11" s="21">
        <v>1.0230000000000001</v>
      </c>
      <c r="O11" s="24">
        <v>0.9900000000000001</v>
      </c>
      <c r="P11" s="24">
        <v>0.78100000000000003</v>
      </c>
      <c r="Q11" s="24">
        <v>0.63800000000000001</v>
      </c>
      <c r="R11" s="24">
        <v>0.75900000000000012</v>
      </c>
      <c r="S11" s="24">
        <v>0.78100000000000003</v>
      </c>
      <c r="T11" s="24">
        <v>0.75900000000000012</v>
      </c>
      <c r="U11" s="24">
        <v>0.6160000000000001</v>
      </c>
      <c r="V11" s="24">
        <v>1.0669999999999999</v>
      </c>
      <c r="W11" s="24">
        <v>1.0010000000000001</v>
      </c>
      <c r="X11" s="24">
        <v>0.68200000000000005</v>
      </c>
      <c r="Y11" s="24">
        <v>0.39600000000000002</v>
      </c>
      <c r="Z11" s="24">
        <v>1.0669999999999999</v>
      </c>
      <c r="AA11" s="25">
        <v>0</v>
      </c>
      <c r="AB11" s="25">
        <v>14.3</v>
      </c>
      <c r="AC11" s="25">
        <v>7.7000000000000011</v>
      </c>
      <c r="AD11" s="25">
        <v>3.3000000000000003</v>
      </c>
      <c r="AE11" s="25">
        <v>3.3000000000000003</v>
      </c>
      <c r="AF11" s="25">
        <v>0</v>
      </c>
      <c r="AG11" s="25">
        <v>23.1</v>
      </c>
      <c r="AH11" s="25">
        <v>23.1</v>
      </c>
      <c r="AI11" s="25">
        <v>39.6</v>
      </c>
      <c r="AJ11" s="25">
        <v>25.3</v>
      </c>
      <c r="AK11" s="25">
        <v>29.700000000000003</v>
      </c>
      <c r="AL11" s="25">
        <v>0</v>
      </c>
      <c r="AM11" s="25">
        <v>18.700000000000003</v>
      </c>
      <c r="AN11" s="25">
        <v>34.1</v>
      </c>
      <c r="AO11" s="25">
        <v>0</v>
      </c>
      <c r="AP11" s="25">
        <v>6.6000000000000005</v>
      </c>
      <c r="AQ11" s="25">
        <v>31.900000000000002</v>
      </c>
      <c r="AR11" s="25">
        <v>0</v>
      </c>
      <c r="AS11" s="25">
        <v>18.700000000000003</v>
      </c>
      <c r="AT11" s="25">
        <v>23.1</v>
      </c>
      <c r="AU11" s="25">
        <v>59.400000000000006</v>
      </c>
      <c r="AV11" s="25">
        <v>8.8000000000000007</v>
      </c>
      <c r="AW11" s="25">
        <v>9.9</v>
      </c>
      <c r="AX11" s="25">
        <v>4.4000000000000004</v>
      </c>
      <c r="AY11" s="25">
        <v>17.600000000000001</v>
      </c>
      <c r="AZ11" s="25">
        <v>9.9</v>
      </c>
      <c r="BA11" s="25">
        <v>0</v>
      </c>
      <c r="BB11" s="25">
        <v>13.200000000000001</v>
      </c>
      <c r="BC11" s="25">
        <v>18.700000000000003</v>
      </c>
      <c r="BD11" s="25">
        <v>2.2000000000000002</v>
      </c>
      <c r="BE11" s="25">
        <v>9.9</v>
      </c>
      <c r="BF11" s="25">
        <v>16.5</v>
      </c>
      <c r="BG11" s="25">
        <v>5.5</v>
      </c>
      <c r="BH11" s="25">
        <v>17.600000000000001</v>
      </c>
      <c r="BI11" s="25">
        <v>57.2</v>
      </c>
      <c r="BJ11" s="25">
        <v>3.3000000000000003</v>
      </c>
      <c r="BK11" s="25">
        <v>0</v>
      </c>
      <c r="BL11" s="25">
        <v>1.1000000000000001</v>
      </c>
      <c r="BM11" s="25">
        <v>7.7000000000000011</v>
      </c>
      <c r="BN11" s="25">
        <v>0</v>
      </c>
      <c r="BO11" t="s">
        <v>38</v>
      </c>
    </row>
    <row r="12" spans="1:67" x14ac:dyDescent="0.25">
      <c r="A12" s="6">
        <v>44936</v>
      </c>
      <c r="B12" t="s">
        <v>7</v>
      </c>
      <c r="C12">
        <v>10</v>
      </c>
      <c r="D12">
        <f t="shared" si="4"/>
        <v>381.70000000000005</v>
      </c>
      <c r="E12">
        <f t="shared" si="0"/>
        <v>110.00000000000001</v>
      </c>
      <c r="F12">
        <f t="shared" si="1"/>
        <v>113.30000000000003</v>
      </c>
      <c r="G12">
        <f t="shared" si="2"/>
        <v>71.5</v>
      </c>
      <c r="H12">
        <f t="shared" si="3"/>
        <v>86.899999999999991</v>
      </c>
      <c r="I12">
        <v>0</v>
      </c>
      <c r="J12" s="21">
        <v>0.52800000000000002</v>
      </c>
      <c r="K12" s="21">
        <v>0.9900000000000001</v>
      </c>
      <c r="L12" s="21">
        <v>0.79200000000000004</v>
      </c>
      <c r="M12" s="21">
        <v>0.88000000000000012</v>
      </c>
      <c r="N12" s="21">
        <v>1.089</v>
      </c>
      <c r="O12" s="24">
        <v>1.0010000000000001</v>
      </c>
      <c r="P12" s="24">
        <v>1.089</v>
      </c>
      <c r="Q12" s="24">
        <v>0.80300000000000005</v>
      </c>
      <c r="R12" s="24">
        <v>0.95700000000000007</v>
      </c>
      <c r="S12" s="24">
        <v>0.69300000000000006</v>
      </c>
      <c r="T12" s="24">
        <v>0.97900000000000009</v>
      </c>
      <c r="U12" s="24">
        <v>0.89100000000000013</v>
      </c>
      <c r="V12" s="24">
        <v>0.92400000000000004</v>
      </c>
      <c r="W12" s="24">
        <v>0.9900000000000001</v>
      </c>
      <c r="X12" s="24">
        <v>0.94600000000000006</v>
      </c>
      <c r="Y12" s="24">
        <v>1.0120000000000002</v>
      </c>
      <c r="Z12" s="24">
        <v>1.0010000000000001</v>
      </c>
      <c r="AA12" s="25">
        <v>0</v>
      </c>
      <c r="AB12" s="25">
        <v>0</v>
      </c>
      <c r="AC12" s="25">
        <v>38.5</v>
      </c>
      <c r="AD12" s="25">
        <v>0</v>
      </c>
      <c r="AE12" s="25">
        <v>2.2000000000000002</v>
      </c>
      <c r="AF12" s="25">
        <v>26.400000000000002</v>
      </c>
      <c r="AG12" s="25">
        <v>17.600000000000001</v>
      </c>
      <c r="AH12" s="25">
        <v>0</v>
      </c>
      <c r="AI12" s="25">
        <v>15.400000000000002</v>
      </c>
      <c r="AJ12" s="25">
        <v>13.200000000000001</v>
      </c>
      <c r="AK12" s="25">
        <v>22</v>
      </c>
      <c r="AL12" s="25">
        <v>29.700000000000003</v>
      </c>
      <c r="AM12" s="25">
        <v>14.3</v>
      </c>
      <c r="AN12" s="25">
        <v>3.3000000000000003</v>
      </c>
      <c r="AO12" s="25">
        <v>8.8000000000000007</v>
      </c>
      <c r="AP12" s="25">
        <v>1.1000000000000001</v>
      </c>
      <c r="AQ12" s="25">
        <v>0</v>
      </c>
      <c r="AR12" s="25">
        <v>20.900000000000002</v>
      </c>
      <c r="AS12" s="25">
        <v>8.8000000000000007</v>
      </c>
      <c r="AT12" s="25">
        <v>0</v>
      </c>
      <c r="AU12" s="25">
        <v>13.200000000000001</v>
      </c>
      <c r="AV12" s="25">
        <v>7.7000000000000011</v>
      </c>
      <c r="AW12" s="25">
        <v>7.7000000000000011</v>
      </c>
      <c r="AX12" s="25">
        <v>0</v>
      </c>
      <c r="AY12" s="25">
        <v>0</v>
      </c>
      <c r="AZ12" s="25">
        <v>0</v>
      </c>
      <c r="BA12" s="25">
        <v>0</v>
      </c>
      <c r="BB12" s="25">
        <v>34.1</v>
      </c>
      <c r="BC12" s="25">
        <v>8.8000000000000007</v>
      </c>
      <c r="BD12" s="25">
        <v>0</v>
      </c>
      <c r="BE12" s="25">
        <v>4.4000000000000004</v>
      </c>
      <c r="BF12" s="25">
        <v>26.400000000000002</v>
      </c>
      <c r="BG12" s="25">
        <v>0</v>
      </c>
      <c r="BH12" s="25">
        <v>30.800000000000004</v>
      </c>
      <c r="BI12" s="25">
        <v>11</v>
      </c>
      <c r="BJ12" s="25">
        <v>23.1</v>
      </c>
      <c r="BK12" s="25">
        <v>0</v>
      </c>
      <c r="BL12" s="25">
        <v>0</v>
      </c>
      <c r="BM12" s="25">
        <v>7.7000000000000011</v>
      </c>
      <c r="BN12" s="25">
        <v>6.6000000000000005</v>
      </c>
      <c r="BO12" t="s">
        <v>38</v>
      </c>
    </row>
    <row r="13" spans="1:67" x14ac:dyDescent="0.25">
      <c r="A13" s="6">
        <v>44937</v>
      </c>
      <c r="B13" t="s">
        <v>7</v>
      </c>
      <c r="C13">
        <v>11</v>
      </c>
      <c r="D13">
        <f t="shared" si="4"/>
        <v>570.9</v>
      </c>
      <c r="E13">
        <f t="shared" si="0"/>
        <v>232.10000000000002</v>
      </c>
      <c r="F13">
        <f t="shared" si="1"/>
        <v>121.00000000000001</v>
      </c>
      <c r="G13">
        <f t="shared" si="2"/>
        <v>141.9</v>
      </c>
      <c r="H13">
        <f t="shared" si="3"/>
        <v>75.900000000000006</v>
      </c>
      <c r="I13">
        <v>0</v>
      </c>
      <c r="J13" s="21">
        <v>0.55000000000000004</v>
      </c>
      <c r="K13" s="21">
        <v>0.84700000000000009</v>
      </c>
      <c r="L13" s="21">
        <v>0.82500000000000007</v>
      </c>
      <c r="M13" s="21">
        <v>0.90200000000000014</v>
      </c>
      <c r="N13" s="21">
        <v>0.9900000000000001</v>
      </c>
      <c r="O13" s="24">
        <v>0.77000000000000013</v>
      </c>
      <c r="P13" s="24">
        <v>0.8580000000000001</v>
      </c>
      <c r="Q13" s="24">
        <v>0.60500000000000009</v>
      </c>
      <c r="R13" s="24">
        <v>0.78100000000000003</v>
      </c>
      <c r="S13" s="24">
        <v>0.82500000000000007</v>
      </c>
      <c r="T13" s="24">
        <v>1.0120000000000002</v>
      </c>
      <c r="U13" s="24">
        <v>0.45100000000000007</v>
      </c>
      <c r="V13" s="24">
        <v>0.46200000000000002</v>
      </c>
      <c r="W13" s="24">
        <v>0.96800000000000008</v>
      </c>
      <c r="X13" s="24">
        <v>0.28600000000000003</v>
      </c>
      <c r="Y13" s="24">
        <v>0.40700000000000003</v>
      </c>
      <c r="Z13" s="24">
        <v>0.66</v>
      </c>
      <c r="AA13" s="25">
        <v>12.100000000000001</v>
      </c>
      <c r="AB13" s="25">
        <v>22</v>
      </c>
      <c r="AC13" s="25">
        <v>0</v>
      </c>
      <c r="AD13" s="25">
        <v>0</v>
      </c>
      <c r="AE13" s="25">
        <v>13.200000000000001</v>
      </c>
      <c r="AF13" s="25">
        <v>34.1</v>
      </c>
      <c r="AG13" s="25">
        <v>4.4000000000000004</v>
      </c>
      <c r="AH13" s="25">
        <v>0</v>
      </c>
      <c r="AI13" s="25">
        <v>35.200000000000003</v>
      </c>
      <c r="AJ13" s="25">
        <v>0</v>
      </c>
      <c r="AK13" s="25">
        <v>4.4000000000000004</v>
      </c>
      <c r="AL13" s="25">
        <v>0</v>
      </c>
      <c r="AM13" s="25">
        <v>27.500000000000004</v>
      </c>
      <c r="AN13" s="25">
        <v>0</v>
      </c>
      <c r="AO13" s="25">
        <v>5.5</v>
      </c>
      <c r="AP13" s="25">
        <v>6.6000000000000005</v>
      </c>
      <c r="AQ13" s="25">
        <v>2.2000000000000002</v>
      </c>
      <c r="AR13" s="25">
        <v>34.1</v>
      </c>
      <c r="AS13" s="25">
        <v>0</v>
      </c>
      <c r="AT13" s="25">
        <v>0</v>
      </c>
      <c r="AU13" s="25">
        <v>33</v>
      </c>
      <c r="AV13" s="25">
        <v>29.700000000000003</v>
      </c>
      <c r="AW13" s="25">
        <v>3.3000000000000003</v>
      </c>
      <c r="AX13" s="25">
        <v>3.3000000000000003</v>
      </c>
      <c r="AY13" s="25">
        <v>11</v>
      </c>
      <c r="AZ13" s="25">
        <v>0</v>
      </c>
      <c r="BA13" s="25">
        <v>20.900000000000002</v>
      </c>
      <c r="BB13" s="25">
        <v>0</v>
      </c>
      <c r="BC13" s="25">
        <v>30.800000000000004</v>
      </c>
      <c r="BD13" s="25">
        <v>9.9</v>
      </c>
      <c r="BE13" s="25">
        <v>25.3</v>
      </c>
      <c r="BF13" s="25">
        <v>8.8000000000000007</v>
      </c>
      <c r="BG13" s="25">
        <v>34.1</v>
      </c>
      <c r="BH13" s="25">
        <v>55.000000000000007</v>
      </c>
      <c r="BI13" s="25">
        <v>0</v>
      </c>
      <c r="BJ13" s="25">
        <v>5.5</v>
      </c>
      <c r="BK13" s="25">
        <v>22</v>
      </c>
      <c r="BL13" s="25">
        <v>0</v>
      </c>
      <c r="BM13" s="25">
        <v>45.1</v>
      </c>
      <c r="BN13" s="25">
        <v>36.300000000000004</v>
      </c>
      <c r="BO13" t="s">
        <v>38</v>
      </c>
    </row>
    <row r="14" spans="1:67" x14ac:dyDescent="0.25">
      <c r="A14" s="6">
        <v>44938</v>
      </c>
      <c r="B14" t="s">
        <v>7</v>
      </c>
      <c r="C14">
        <v>12</v>
      </c>
      <c r="D14">
        <f t="shared" si="4"/>
        <v>674.29999999999984</v>
      </c>
      <c r="E14">
        <f t="shared" si="0"/>
        <v>180.39999999999992</v>
      </c>
      <c r="F14">
        <f t="shared" si="1"/>
        <v>158.39999999999992</v>
      </c>
      <c r="G14">
        <f t="shared" si="2"/>
        <v>215.60000000000002</v>
      </c>
      <c r="H14">
        <f t="shared" si="3"/>
        <v>119.9</v>
      </c>
      <c r="I14">
        <v>0</v>
      </c>
      <c r="J14" s="21">
        <v>0.52800000000000002</v>
      </c>
      <c r="K14" s="21">
        <v>0.72600000000000009</v>
      </c>
      <c r="L14" s="21">
        <v>1.0010000000000001</v>
      </c>
      <c r="M14" s="21">
        <v>0.69300000000000006</v>
      </c>
      <c r="N14" s="21">
        <v>0.22000000000000003</v>
      </c>
      <c r="O14" s="24">
        <v>0.95700000000000007</v>
      </c>
      <c r="P14" s="24">
        <v>0.88000000000000012</v>
      </c>
      <c r="Q14" s="24">
        <v>1.0669999999999999</v>
      </c>
      <c r="R14" s="24">
        <v>0.84700000000000009</v>
      </c>
      <c r="S14" s="24">
        <v>0.53900000000000003</v>
      </c>
      <c r="T14" s="24">
        <v>0.63800000000000001</v>
      </c>
      <c r="U14" s="24">
        <v>0.82500000000000007</v>
      </c>
      <c r="V14" s="24">
        <v>0.79200000000000004</v>
      </c>
      <c r="W14" s="24">
        <v>0.9900000000000001</v>
      </c>
      <c r="X14" s="24">
        <v>1.0450000000000002</v>
      </c>
      <c r="Y14" s="24">
        <v>0.79200000000000004</v>
      </c>
      <c r="Z14" s="24">
        <v>0.33</v>
      </c>
      <c r="AA14" s="25">
        <v>4.4000000000000004</v>
      </c>
      <c r="AB14" s="25">
        <v>8.8000000000000007</v>
      </c>
      <c r="AC14" s="25">
        <v>0</v>
      </c>
      <c r="AD14" s="25">
        <v>17.600000000000001</v>
      </c>
      <c r="AE14" s="25">
        <v>22</v>
      </c>
      <c r="AF14" s="25">
        <v>19.8</v>
      </c>
      <c r="AG14" s="25">
        <v>30.800000000000004</v>
      </c>
      <c r="AH14" s="25">
        <v>6.6000000000000005</v>
      </c>
      <c r="AI14" s="25">
        <v>15.399999999999938</v>
      </c>
      <c r="AJ14" s="25">
        <v>33</v>
      </c>
      <c r="AK14" s="25">
        <v>37.400000000000006</v>
      </c>
      <c r="AL14" s="25">
        <v>14.3</v>
      </c>
      <c r="AM14" s="25">
        <v>6.6000000000000005</v>
      </c>
      <c r="AN14" s="25">
        <v>18.700000000000003</v>
      </c>
      <c r="AO14" s="25">
        <v>0</v>
      </c>
      <c r="AP14" s="25">
        <v>6.6000000000000005</v>
      </c>
      <c r="AQ14" s="25">
        <v>27.500000000000004</v>
      </c>
      <c r="AR14" s="25">
        <v>12.100000000000001</v>
      </c>
      <c r="AS14" s="25">
        <v>33</v>
      </c>
      <c r="AT14" s="25">
        <v>1.1000000000000001</v>
      </c>
      <c r="AU14" s="25">
        <v>12.100000000000001</v>
      </c>
      <c r="AV14" s="25">
        <v>20.900000000000002</v>
      </c>
      <c r="AW14" s="25">
        <v>59.400000000000006</v>
      </c>
      <c r="AX14" s="25">
        <v>0</v>
      </c>
      <c r="AY14" s="25">
        <v>38.5</v>
      </c>
      <c r="AZ14" s="25">
        <v>8.8000000000000007</v>
      </c>
      <c r="BA14" s="25">
        <v>6.6000000000000005</v>
      </c>
      <c r="BB14" s="25">
        <v>4.4000000000000004</v>
      </c>
      <c r="BC14" s="25">
        <v>28.6</v>
      </c>
      <c r="BD14" s="25">
        <v>36.300000000000004</v>
      </c>
      <c r="BE14" s="25">
        <v>12.100000000000001</v>
      </c>
      <c r="BF14" s="25">
        <v>0</v>
      </c>
      <c r="BG14" s="25">
        <v>18.700000000000003</v>
      </c>
      <c r="BH14" s="25">
        <v>7.7000000000000011</v>
      </c>
      <c r="BI14" s="25">
        <v>21.99999999999994</v>
      </c>
      <c r="BJ14" s="25">
        <v>60.500000000000007</v>
      </c>
      <c r="BK14" s="25">
        <v>3.3000000000000003</v>
      </c>
      <c r="BL14" s="25">
        <v>19.8</v>
      </c>
      <c r="BM14" s="25">
        <v>13.200000000000001</v>
      </c>
      <c r="BN14" s="25">
        <v>23.1</v>
      </c>
      <c r="BO14" t="s">
        <v>38</v>
      </c>
    </row>
    <row r="15" spans="1:67" x14ac:dyDescent="0.25">
      <c r="A15" s="6">
        <v>44939</v>
      </c>
      <c r="B15" t="s">
        <v>7</v>
      </c>
      <c r="C15">
        <v>13</v>
      </c>
      <c r="D15">
        <f t="shared" si="4"/>
        <v>383.90000000000009</v>
      </c>
      <c r="E15">
        <f t="shared" si="0"/>
        <v>170.50000000000003</v>
      </c>
      <c r="F15">
        <f t="shared" si="1"/>
        <v>88.000000000000014</v>
      </c>
      <c r="G15">
        <f t="shared" si="2"/>
        <v>78.100000000000009</v>
      </c>
      <c r="H15">
        <f t="shared" si="3"/>
        <v>47.3</v>
      </c>
      <c r="I15">
        <v>0</v>
      </c>
      <c r="J15" s="21">
        <v>0.50600000000000012</v>
      </c>
      <c r="K15" s="21">
        <v>0.8580000000000001</v>
      </c>
      <c r="L15" s="21">
        <v>0.72600000000000009</v>
      </c>
      <c r="M15" s="21">
        <v>0.86900000000000011</v>
      </c>
      <c r="N15" s="21">
        <v>0.82500000000000007</v>
      </c>
      <c r="O15" s="24">
        <v>1.0120000000000002</v>
      </c>
      <c r="P15" s="24">
        <v>0.8580000000000001</v>
      </c>
      <c r="Q15" s="24">
        <v>1.0230000000000001</v>
      </c>
      <c r="R15" s="24">
        <v>0.88000000000000012</v>
      </c>
      <c r="S15" s="24">
        <v>1.0450000000000002</v>
      </c>
      <c r="T15" s="24">
        <v>1.0010000000000001</v>
      </c>
      <c r="U15" s="24">
        <v>0.64900000000000002</v>
      </c>
      <c r="V15" s="24">
        <v>0.82500000000000007</v>
      </c>
      <c r="W15" s="24">
        <v>0.96800000000000008</v>
      </c>
      <c r="X15" s="24">
        <v>1.0340000000000003</v>
      </c>
      <c r="Y15" s="24">
        <v>0.35200000000000004</v>
      </c>
      <c r="Z15" s="24">
        <v>0.30800000000000005</v>
      </c>
      <c r="AA15" s="25">
        <v>8.8000000000000007</v>
      </c>
      <c r="AB15" s="25">
        <v>0</v>
      </c>
      <c r="AC15" s="25">
        <v>0</v>
      </c>
      <c r="AD15" s="25">
        <v>0</v>
      </c>
      <c r="AE15" s="25">
        <v>28.6</v>
      </c>
      <c r="AF15" s="25">
        <v>13.200000000000001</v>
      </c>
      <c r="AG15" s="25">
        <v>15.400000000000002</v>
      </c>
      <c r="AH15" s="25">
        <v>11</v>
      </c>
      <c r="AI15" s="25">
        <v>0</v>
      </c>
      <c r="AJ15" s="25">
        <v>11</v>
      </c>
      <c r="AK15" s="25">
        <v>7.7000000000000011</v>
      </c>
      <c r="AL15" s="25">
        <v>31.900000000000002</v>
      </c>
      <c r="AM15" s="25">
        <v>0</v>
      </c>
      <c r="AN15" s="25">
        <v>0</v>
      </c>
      <c r="AO15" s="25">
        <v>0</v>
      </c>
      <c r="AP15" s="25">
        <v>1.1000000000000001</v>
      </c>
      <c r="AQ15" s="25">
        <v>0</v>
      </c>
      <c r="AR15" s="25">
        <v>4.4000000000000004</v>
      </c>
      <c r="AS15" s="25">
        <v>1.1000000000000001</v>
      </c>
      <c r="AT15" s="25">
        <v>8.8000000000000007</v>
      </c>
      <c r="AU15" s="25">
        <v>5.5</v>
      </c>
      <c r="AV15" s="25">
        <v>1.1000000000000001</v>
      </c>
      <c r="AW15" s="25">
        <v>8.8000000000000007</v>
      </c>
      <c r="AX15" s="25">
        <v>13.200000000000001</v>
      </c>
      <c r="AY15" s="25">
        <v>0</v>
      </c>
      <c r="AZ15" s="25">
        <v>29.700000000000003</v>
      </c>
      <c r="BA15" s="25">
        <v>6.6000000000000005</v>
      </c>
      <c r="BB15" s="25">
        <v>13.200000000000001</v>
      </c>
      <c r="BC15" s="25">
        <v>0</v>
      </c>
      <c r="BD15" s="25">
        <v>0</v>
      </c>
      <c r="BE15" s="25">
        <v>4.4000000000000004</v>
      </c>
      <c r="BF15" s="25">
        <v>8.8000000000000007</v>
      </c>
      <c r="BG15" s="25">
        <v>4.4000000000000004</v>
      </c>
      <c r="BH15" s="25">
        <v>37.400000000000006</v>
      </c>
      <c r="BI15" s="25">
        <v>14.3</v>
      </c>
      <c r="BJ15" s="25">
        <v>16.5</v>
      </c>
      <c r="BK15" s="25">
        <v>46.2</v>
      </c>
      <c r="BL15" s="25">
        <v>8.8000000000000007</v>
      </c>
      <c r="BM15" s="25">
        <v>14.3</v>
      </c>
      <c r="BN15" s="25">
        <v>15.400000000000016</v>
      </c>
      <c r="BO15" t="s">
        <v>38</v>
      </c>
    </row>
    <row r="16" spans="1:67" x14ac:dyDescent="0.25">
      <c r="A16" s="6">
        <v>44940</v>
      </c>
      <c r="B16" t="s">
        <v>7</v>
      </c>
      <c r="C16">
        <v>14</v>
      </c>
      <c r="D16">
        <f t="shared" si="4"/>
        <v>545.6</v>
      </c>
      <c r="E16">
        <f t="shared" si="0"/>
        <v>127.6</v>
      </c>
      <c r="F16">
        <f t="shared" si="1"/>
        <v>118.80000000000001</v>
      </c>
      <c r="G16">
        <f t="shared" si="2"/>
        <v>222.2</v>
      </c>
      <c r="H16">
        <f t="shared" si="3"/>
        <v>77</v>
      </c>
      <c r="I16">
        <v>0</v>
      </c>
      <c r="J16" s="21">
        <v>0.63800000000000001</v>
      </c>
      <c r="K16" s="21">
        <v>0.52800000000000002</v>
      </c>
      <c r="L16" s="21">
        <v>0.77000000000000013</v>
      </c>
      <c r="M16" s="21">
        <v>1.0450000000000002</v>
      </c>
      <c r="N16" s="21">
        <v>0.69300000000000006</v>
      </c>
      <c r="O16" s="24">
        <v>0.78100000000000003</v>
      </c>
      <c r="P16" s="24">
        <v>0.70400000000000007</v>
      </c>
      <c r="Q16" s="24">
        <v>0.97900000000000009</v>
      </c>
      <c r="R16" s="24">
        <v>0.94600000000000006</v>
      </c>
      <c r="S16" s="24">
        <v>1.0010000000000001</v>
      </c>
      <c r="T16" s="24">
        <v>1.0010000000000001</v>
      </c>
      <c r="U16" s="24">
        <v>1.0669999999999999</v>
      </c>
      <c r="V16" s="24">
        <v>0.38500000000000006</v>
      </c>
      <c r="W16" s="24">
        <v>0.28600000000000003</v>
      </c>
      <c r="X16" s="24">
        <v>1.0780000000000001</v>
      </c>
      <c r="Y16" s="24">
        <v>0.35200000000000004</v>
      </c>
      <c r="Z16" s="24">
        <v>0.88000000000000012</v>
      </c>
      <c r="AA16" s="25">
        <v>38.5</v>
      </c>
      <c r="AB16" s="25">
        <v>4.4000000000000004</v>
      </c>
      <c r="AC16" s="25">
        <v>0</v>
      </c>
      <c r="AD16" s="25">
        <v>41.800000000000004</v>
      </c>
      <c r="AE16" s="25">
        <v>0</v>
      </c>
      <c r="AF16" s="25">
        <v>9.9</v>
      </c>
      <c r="AG16" s="25">
        <v>0</v>
      </c>
      <c r="AH16" s="25">
        <v>23.1</v>
      </c>
      <c r="AI16" s="25">
        <v>1.1000000000000001</v>
      </c>
      <c r="AJ16" s="25">
        <v>0</v>
      </c>
      <c r="AK16" s="25">
        <v>0</v>
      </c>
      <c r="AL16" s="25">
        <v>29.700000000000003</v>
      </c>
      <c r="AM16" s="25">
        <v>12.100000000000001</v>
      </c>
      <c r="AN16" s="25">
        <v>0</v>
      </c>
      <c r="AO16" s="25">
        <v>1.1000000000000001</v>
      </c>
      <c r="AP16" s="25">
        <v>34.1</v>
      </c>
      <c r="AQ16" s="25">
        <v>0</v>
      </c>
      <c r="AR16" s="25">
        <v>0</v>
      </c>
      <c r="AS16" s="25">
        <v>0</v>
      </c>
      <c r="AT16" s="25">
        <v>0</v>
      </c>
      <c r="AU16" s="25">
        <v>31.900000000000002</v>
      </c>
      <c r="AV16" s="25">
        <v>17.600000000000001</v>
      </c>
      <c r="AW16" s="25">
        <v>40.700000000000003</v>
      </c>
      <c r="AX16" s="25">
        <v>38.5</v>
      </c>
      <c r="AY16" s="25">
        <v>0</v>
      </c>
      <c r="AZ16" s="25">
        <v>37.400000000000006</v>
      </c>
      <c r="BA16" s="25">
        <v>0</v>
      </c>
      <c r="BB16" s="25">
        <v>45.1</v>
      </c>
      <c r="BC16" s="25">
        <v>8.8000000000000007</v>
      </c>
      <c r="BD16" s="25">
        <v>2.2000000000000002</v>
      </c>
      <c r="BE16" s="25">
        <v>18.700000000000003</v>
      </c>
      <c r="BF16" s="25">
        <v>5.5</v>
      </c>
      <c r="BG16" s="25">
        <v>23.1</v>
      </c>
      <c r="BH16" s="25">
        <v>0</v>
      </c>
      <c r="BI16" s="25">
        <v>45.1</v>
      </c>
      <c r="BJ16" s="25">
        <v>0</v>
      </c>
      <c r="BK16" s="25">
        <v>8.8000000000000007</v>
      </c>
      <c r="BL16" s="25">
        <v>6.6000000000000005</v>
      </c>
      <c r="BM16" s="25">
        <v>19.8</v>
      </c>
      <c r="BN16" s="25">
        <v>0</v>
      </c>
      <c r="BO16" t="s">
        <v>38</v>
      </c>
    </row>
    <row r="17" spans="1:67" x14ac:dyDescent="0.25">
      <c r="A17" s="6">
        <v>44941</v>
      </c>
      <c r="B17" t="s">
        <v>7</v>
      </c>
      <c r="C17">
        <v>15</v>
      </c>
      <c r="D17">
        <f t="shared" si="4"/>
        <v>649.00000000000011</v>
      </c>
      <c r="E17">
        <f t="shared" si="0"/>
        <v>195.80000000000004</v>
      </c>
      <c r="F17">
        <f t="shared" si="1"/>
        <v>162.80000000000013</v>
      </c>
      <c r="G17">
        <f t="shared" si="2"/>
        <v>143</v>
      </c>
      <c r="H17">
        <f t="shared" si="3"/>
        <v>147.4</v>
      </c>
      <c r="I17">
        <v>0</v>
      </c>
      <c r="J17" s="21">
        <v>0.79200000000000004</v>
      </c>
      <c r="K17" s="21">
        <v>1.0450000000000002</v>
      </c>
      <c r="L17" s="21">
        <v>0.86900000000000011</v>
      </c>
      <c r="M17" s="21">
        <v>0.97900000000000009</v>
      </c>
      <c r="N17" s="21">
        <v>0.55000000000000004</v>
      </c>
      <c r="O17" s="24">
        <v>1.0450000000000002</v>
      </c>
      <c r="P17" s="24">
        <v>0.69300000000000006</v>
      </c>
      <c r="Q17" s="24">
        <v>0.78100000000000003</v>
      </c>
      <c r="R17" s="24">
        <v>0.96800000000000008</v>
      </c>
      <c r="S17" s="24">
        <v>0.62700000000000011</v>
      </c>
      <c r="T17" s="24">
        <v>0.68200000000000005</v>
      </c>
      <c r="U17" s="24">
        <v>0.44000000000000006</v>
      </c>
      <c r="V17" s="24">
        <v>1.0450000000000002</v>
      </c>
      <c r="W17" s="24">
        <v>1.0230000000000001</v>
      </c>
      <c r="X17" s="24">
        <v>0.79200000000000004</v>
      </c>
      <c r="Y17" s="24">
        <v>0.66</v>
      </c>
      <c r="Z17" s="24">
        <v>0.46200000000000002</v>
      </c>
      <c r="AA17" s="25">
        <v>20.900000000000002</v>
      </c>
      <c r="AB17" s="25">
        <v>9.9</v>
      </c>
      <c r="AC17" s="25">
        <v>12.100000000000001</v>
      </c>
      <c r="AD17" s="25">
        <v>30.800000000000004</v>
      </c>
      <c r="AE17" s="25">
        <v>23.1</v>
      </c>
      <c r="AF17" s="25">
        <v>0</v>
      </c>
      <c r="AG17" s="25">
        <v>14.300000000000127</v>
      </c>
      <c r="AH17" s="25">
        <v>12.100000000000001</v>
      </c>
      <c r="AI17" s="25">
        <v>0</v>
      </c>
      <c r="AJ17" s="25">
        <v>39.6</v>
      </c>
      <c r="AK17" s="25">
        <v>7.7000000000000011</v>
      </c>
      <c r="AL17" s="25">
        <v>13.200000000000001</v>
      </c>
      <c r="AM17" s="25">
        <v>15.400000000000002</v>
      </c>
      <c r="AN17" s="25">
        <v>33</v>
      </c>
      <c r="AO17" s="25">
        <v>0</v>
      </c>
      <c r="AP17" s="25">
        <v>16.5</v>
      </c>
      <c r="AQ17" s="25">
        <v>41.800000000000004</v>
      </c>
      <c r="AR17" s="25">
        <v>27.500000000000004</v>
      </c>
      <c r="AS17" s="25">
        <v>0</v>
      </c>
      <c r="AT17" s="25">
        <v>0</v>
      </c>
      <c r="AU17" s="25">
        <v>2.2000000000000002</v>
      </c>
      <c r="AV17" s="25">
        <v>31.900000000000002</v>
      </c>
      <c r="AW17" s="25">
        <v>31.900000000000002</v>
      </c>
      <c r="AX17" s="25">
        <v>14.3</v>
      </c>
      <c r="AY17" s="25">
        <v>0</v>
      </c>
      <c r="AZ17" s="25">
        <v>12.100000000000001</v>
      </c>
      <c r="BA17" s="25">
        <v>3.3000000000000003</v>
      </c>
      <c r="BB17" s="25">
        <v>6.6000000000000005</v>
      </c>
      <c r="BC17" s="25">
        <v>15.400000000000002</v>
      </c>
      <c r="BD17" s="25">
        <v>25.3</v>
      </c>
      <c r="BE17" s="25">
        <v>27.500000000000004</v>
      </c>
      <c r="BF17" s="25">
        <v>18.700000000000003</v>
      </c>
      <c r="BG17" s="25">
        <v>0</v>
      </c>
      <c r="BH17" s="25">
        <v>4.4000000000000004</v>
      </c>
      <c r="BI17" s="25">
        <v>13.200000000000001</v>
      </c>
      <c r="BJ17" s="25">
        <v>37.400000000000006</v>
      </c>
      <c r="BK17" s="25">
        <v>0</v>
      </c>
      <c r="BL17" s="25">
        <v>42.900000000000006</v>
      </c>
      <c r="BM17" s="25">
        <v>8.8000000000000007</v>
      </c>
      <c r="BN17" s="25">
        <v>42.900000000000006</v>
      </c>
      <c r="BO17" t="s">
        <v>38</v>
      </c>
    </row>
    <row r="18" spans="1:67" x14ac:dyDescent="0.25">
      <c r="A18" s="6">
        <v>44942</v>
      </c>
      <c r="B18" t="s">
        <v>7</v>
      </c>
      <c r="C18">
        <v>16</v>
      </c>
      <c r="D18">
        <f t="shared" si="4"/>
        <v>504.90000000000009</v>
      </c>
      <c r="E18">
        <f t="shared" si="0"/>
        <v>144.1</v>
      </c>
      <c r="F18">
        <f t="shared" si="1"/>
        <v>171.60000000000002</v>
      </c>
      <c r="G18">
        <f t="shared" si="2"/>
        <v>94.6</v>
      </c>
      <c r="H18">
        <f t="shared" si="3"/>
        <v>94.600000000000009</v>
      </c>
      <c r="I18">
        <v>1</v>
      </c>
      <c r="J18" s="21">
        <v>0.16500000000000001</v>
      </c>
      <c r="K18" s="21">
        <v>1.0010000000000001</v>
      </c>
      <c r="L18" s="21">
        <v>0.88000000000000012</v>
      </c>
      <c r="M18" s="21">
        <v>0.90200000000000014</v>
      </c>
      <c r="N18" s="21">
        <v>0.90200000000000014</v>
      </c>
      <c r="O18" s="24">
        <v>0.88000000000000012</v>
      </c>
      <c r="P18" s="24">
        <v>1.056</v>
      </c>
      <c r="Q18" s="24">
        <v>0.48400000000000004</v>
      </c>
      <c r="R18" s="24">
        <v>0.40700000000000003</v>
      </c>
      <c r="S18" s="24">
        <v>1.0010000000000001</v>
      </c>
      <c r="T18" s="24">
        <v>1.056</v>
      </c>
      <c r="U18" s="24">
        <v>0.53900000000000003</v>
      </c>
      <c r="V18" s="24">
        <v>1.1000000000000001</v>
      </c>
      <c r="W18" s="24">
        <v>0.41800000000000004</v>
      </c>
      <c r="X18" s="24">
        <v>1.0780000000000001</v>
      </c>
      <c r="Y18" s="24">
        <v>0.68200000000000005</v>
      </c>
      <c r="Z18" s="24">
        <v>0.56100000000000005</v>
      </c>
      <c r="AA18" s="25">
        <v>48.400000000000006</v>
      </c>
      <c r="AB18" s="25">
        <v>2.2000000000000002</v>
      </c>
      <c r="AC18" s="25">
        <v>0</v>
      </c>
      <c r="AD18" s="25">
        <v>0</v>
      </c>
      <c r="AE18" s="25">
        <v>1.1000000000000001</v>
      </c>
      <c r="AF18" s="25">
        <v>3.3000000000000003</v>
      </c>
      <c r="AG18" s="25">
        <v>0</v>
      </c>
      <c r="AH18" s="25">
        <v>48.400000000000006</v>
      </c>
      <c r="AI18" s="25">
        <v>15.400000000000002</v>
      </c>
      <c r="AJ18" s="25">
        <v>52.800000000000004</v>
      </c>
      <c r="AK18" s="25">
        <v>0</v>
      </c>
      <c r="AL18" s="25">
        <v>4.4000000000000004</v>
      </c>
      <c r="AM18" s="25">
        <v>9.9</v>
      </c>
      <c r="AN18" s="25">
        <v>7.7000000000000011</v>
      </c>
      <c r="AO18" s="25">
        <v>18.700000000000003</v>
      </c>
      <c r="AP18" s="25">
        <v>0</v>
      </c>
      <c r="AQ18" s="25">
        <v>0</v>
      </c>
      <c r="AR18" s="25">
        <v>26.400000000000002</v>
      </c>
      <c r="AS18" s="25">
        <v>25.3</v>
      </c>
      <c r="AT18" s="25">
        <v>2.2000000000000002</v>
      </c>
      <c r="AU18" s="25">
        <v>1.1000000000000001</v>
      </c>
      <c r="AV18" s="25">
        <v>8.8000000000000007</v>
      </c>
      <c r="AW18" s="25">
        <v>12.100000000000001</v>
      </c>
      <c r="AX18" s="25">
        <v>0</v>
      </c>
      <c r="AY18" s="25">
        <v>0</v>
      </c>
      <c r="AZ18" s="25">
        <v>17.600000000000001</v>
      </c>
      <c r="BA18" s="25">
        <v>24.200000000000003</v>
      </c>
      <c r="BB18" s="25">
        <v>2.2000000000000002</v>
      </c>
      <c r="BC18" s="25">
        <v>19.8</v>
      </c>
      <c r="BD18" s="25">
        <v>8.8000000000000007</v>
      </c>
      <c r="BE18" s="25">
        <v>39.6</v>
      </c>
      <c r="BF18" s="25">
        <v>1.1000000000000001</v>
      </c>
      <c r="BG18" s="25">
        <v>22</v>
      </c>
      <c r="BH18" s="25">
        <v>13.200000000000001</v>
      </c>
      <c r="BI18" s="25">
        <v>16.5</v>
      </c>
      <c r="BJ18" s="25">
        <v>34.1</v>
      </c>
      <c r="BK18" s="25">
        <v>0</v>
      </c>
      <c r="BL18" s="25">
        <v>0</v>
      </c>
      <c r="BM18" s="25">
        <v>1.1000000000000001</v>
      </c>
      <c r="BN18" s="25">
        <v>16.5</v>
      </c>
      <c r="BO18" t="s">
        <v>38</v>
      </c>
    </row>
    <row r="19" spans="1:67" x14ac:dyDescent="0.25">
      <c r="A19" s="6">
        <v>44943</v>
      </c>
      <c r="B19" t="s">
        <v>7</v>
      </c>
      <c r="C19">
        <v>17</v>
      </c>
      <c r="D19">
        <f t="shared" si="4"/>
        <v>689.7</v>
      </c>
      <c r="E19">
        <f t="shared" si="0"/>
        <v>200.20000000000002</v>
      </c>
      <c r="F19">
        <f t="shared" si="1"/>
        <v>233.2</v>
      </c>
      <c r="G19">
        <f t="shared" si="2"/>
        <v>135.30000000000001</v>
      </c>
      <c r="H19">
        <f t="shared" si="3"/>
        <v>121</v>
      </c>
      <c r="I19">
        <v>0</v>
      </c>
      <c r="J19" s="21">
        <v>0.75900000000000012</v>
      </c>
      <c r="K19" s="21">
        <v>0.80300000000000005</v>
      </c>
      <c r="L19" s="21">
        <v>0.16500000000000001</v>
      </c>
      <c r="M19" s="21">
        <v>0.80300000000000005</v>
      </c>
      <c r="N19" s="21">
        <v>0.9900000000000001</v>
      </c>
      <c r="O19" s="24">
        <v>0.95700000000000007</v>
      </c>
      <c r="P19" s="24">
        <v>0.62700000000000011</v>
      </c>
      <c r="Q19" s="24">
        <v>0.29700000000000004</v>
      </c>
      <c r="R19" s="24">
        <v>0.83600000000000008</v>
      </c>
      <c r="S19" s="24">
        <v>0.72600000000000009</v>
      </c>
      <c r="T19" s="24">
        <v>1.0230000000000001</v>
      </c>
      <c r="U19" s="24">
        <v>0.33</v>
      </c>
      <c r="V19" s="24">
        <v>0.95700000000000007</v>
      </c>
      <c r="W19" s="24">
        <v>1.056</v>
      </c>
      <c r="X19" s="24">
        <v>0.93500000000000005</v>
      </c>
      <c r="Y19" s="24">
        <v>1.0010000000000001</v>
      </c>
      <c r="Z19" s="24">
        <v>0.80300000000000005</v>
      </c>
      <c r="AA19" s="25">
        <v>12.100000000000001</v>
      </c>
      <c r="AB19" s="25">
        <v>47.300000000000004</v>
      </c>
      <c r="AC19" s="25">
        <v>30.800000000000004</v>
      </c>
      <c r="AD19" s="25">
        <v>13.200000000000001</v>
      </c>
      <c r="AE19" s="25">
        <v>34.1</v>
      </c>
      <c r="AF19" s="25">
        <v>6.6000000000000005</v>
      </c>
      <c r="AG19" s="25">
        <v>29.700000000000003</v>
      </c>
      <c r="AH19" s="25">
        <v>2.2000000000000002</v>
      </c>
      <c r="AI19" s="25">
        <v>11</v>
      </c>
      <c r="AJ19" s="25">
        <v>46.2</v>
      </c>
      <c r="AK19" s="25">
        <v>8.8000000000000007</v>
      </c>
      <c r="AL19" s="25">
        <v>14.3</v>
      </c>
      <c r="AM19" s="25">
        <v>12.100000000000001</v>
      </c>
      <c r="AN19" s="25">
        <v>0</v>
      </c>
      <c r="AO19" s="25">
        <v>19.8</v>
      </c>
      <c r="AP19" s="25">
        <v>5.5</v>
      </c>
      <c r="AQ19" s="25">
        <v>3.3000000000000003</v>
      </c>
      <c r="AR19" s="25">
        <v>35.200000000000003</v>
      </c>
      <c r="AS19" s="25">
        <v>11</v>
      </c>
      <c r="AT19" s="25">
        <v>19.8</v>
      </c>
      <c r="AU19" s="25">
        <v>33</v>
      </c>
      <c r="AV19" s="25">
        <v>16.5</v>
      </c>
      <c r="AW19" s="25">
        <v>57.2</v>
      </c>
      <c r="AX19" s="25">
        <v>6.6000000000000005</v>
      </c>
      <c r="AY19" s="25">
        <v>7.7000000000000011</v>
      </c>
      <c r="AZ19" s="25">
        <v>0</v>
      </c>
      <c r="BA19" s="25">
        <v>0</v>
      </c>
      <c r="BB19" s="25">
        <v>0</v>
      </c>
      <c r="BC19" s="25">
        <v>14.3</v>
      </c>
      <c r="BD19" s="25">
        <v>0</v>
      </c>
      <c r="BE19" s="25">
        <v>22</v>
      </c>
      <c r="BF19" s="25">
        <v>11</v>
      </c>
      <c r="BG19" s="25">
        <v>0</v>
      </c>
      <c r="BH19" s="25">
        <v>51.7</v>
      </c>
      <c r="BI19" s="25">
        <v>27.500000000000004</v>
      </c>
      <c r="BJ19" s="25">
        <v>23.1</v>
      </c>
      <c r="BK19" s="25">
        <v>37.400000000000006</v>
      </c>
      <c r="BL19" s="25">
        <v>12.100000000000001</v>
      </c>
      <c r="BM19" s="25">
        <v>0</v>
      </c>
      <c r="BN19" s="25">
        <v>15.400000000000002</v>
      </c>
      <c r="BO19" t="s">
        <v>38</v>
      </c>
    </row>
    <row r="20" spans="1:67" x14ac:dyDescent="0.25">
      <c r="A20" s="6">
        <v>44944</v>
      </c>
      <c r="B20" t="s">
        <v>7</v>
      </c>
      <c r="C20">
        <v>18</v>
      </c>
      <c r="D20">
        <f t="shared" si="4"/>
        <v>528.00000000000011</v>
      </c>
      <c r="E20">
        <f t="shared" si="0"/>
        <v>150.70000000000002</v>
      </c>
      <c r="F20">
        <f t="shared" si="1"/>
        <v>84.700000000000017</v>
      </c>
      <c r="G20">
        <f t="shared" si="2"/>
        <v>189.20000000000005</v>
      </c>
      <c r="H20">
        <f t="shared" si="3"/>
        <v>103.4</v>
      </c>
      <c r="I20">
        <v>0</v>
      </c>
      <c r="J20" s="21">
        <v>1.0230000000000001</v>
      </c>
      <c r="K20" s="21">
        <v>0.81400000000000006</v>
      </c>
      <c r="L20" s="21">
        <v>1.089</v>
      </c>
      <c r="M20" s="21">
        <v>1.0450000000000002</v>
      </c>
      <c r="N20" s="21">
        <v>1.0340000000000003</v>
      </c>
      <c r="O20" s="24">
        <v>0.60500000000000009</v>
      </c>
      <c r="P20" s="24">
        <v>0.88000000000000012</v>
      </c>
      <c r="Q20" s="24">
        <v>0.88000000000000012</v>
      </c>
      <c r="R20" s="24">
        <v>0.82500000000000007</v>
      </c>
      <c r="S20" s="24">
        <v>0.58300000000000007</v>
      </c>
      <c r="T20" s="24">
        <v>1.0340000000000003</v>
      </c>
      <c r="U20" s="24">
        <v>0.58300000000000007</v>
      </c>
      <c r="V20" s="24">
        <v>0.97900000000000009</v>
      </c>
      <c r="W20" s="24">
        <v>0.89100000000000013</v>
      </c>
      <c r="X20" s="24">
        <v>0.92400000000000004</v>
      </c>
      <c r="Y20" s="24">
        <v>0.9900000000000001</v>
      </c>
      <c r="Z20" s="24">
        <v>1.0120000000000002</v>
      </c>
      <c r="AA20" s="25">
        <v>0</v>
      </c>
      <c r="AB20" s="25">
        <v>3.3000000000000003</v>
      </c>
      <c r="AC20" s="25">
        <v>0</v>
      </c>
      <c r="AD20" s="25">
        <v>0</v>
      </c>
      <c r="AE20" s="25">
        <v>0</v>
      </c>
      <c r="AF20" s="25">
        <v>16.5</v>
      </c>
      <c r="AG20" s="25">
        <v>0</v>
      </c>
      <c r="AH20" s="25">
        <v>23.1</v>
      </c>
      <c r="AI20" s="25">
        <v>31.900000000000002</v>
      </c>
      <c r="AJ20" s="25">
        <v>9.9</v>
      </c>
      <c r="AK20" s="25">
        <v>48.400000000000006</v>
      </c>
      <c r="AL20" s="25">
        <v>5.5</v>
      </c>
      <c r="AM20" s="25">
        <v>7.7000000000000011</v>
      </c>
      <c r="AN20" s="25">
        <v>14.3</v>
      </c>
      <c r="AO20" s="25">
        <v>14.3</v>
      </c>
      <c r="AP20" s="25">
        <v>7.7000000000000011</v>
      </c>
      <c r="AQ20" s="25">
        <v>0</v>
      </c>
      <c r="AR20" s="25">
        <v>27.500000000000004</v>
      </c>
      <c r="AS20" s="25">
        <v>3.3000000000000003</v>
      </c>
      <c r="AT20" s="25">
        <v>23.1</v>
      </c>
      <c r="AU20" s="25">
        <v>8.8000000000000007</v>
      </c>
      <c r="AV20" s="25">
        <v>20.900000000000002</v>
      </c>
      <c r="AW20" s="25">
        <v>15.400000000000002</v>
      </c>
      <c r="AX20" s="25">
        <v>58.300000000000004</v>
      </c>
      <c r="AY20" s="25">
        <v>8.8000000000000007</v>
      </c>
      <c r="AZ20" s="25">
        <v>9.9</v>
      </c>
      <c r="BA20" s="25">
        <v>28.6</v>
      </c>
      <c r="BB20" s="25">
        <v>15.400000000000002</v>
      </c>
      <c r="BC20" s="25">
        <v>19.8</v>
      </c>
      <c r="BD20" s="25">
        <v>3.3000000000000003</v>
      </c>
      <c r="BE20" s="25">
        <v>9.9</v>
      </c>
      <c r="BF20" s="25">
        <v>0</v>
      </c>
      <c r="BG20" s="25">
        <v>8.8000000000000007</v>
      </c>
      <c r="BH20" s="25">
        <v>37.400000000000006</v>
      </c>
      <c r="BI20" s="25">
        <v>23.1</v>
      </c>
      <c r="BJ20" s="25">
        <v>55.000000000000007</v>
      </c>
      <c r="BK20" s="25">
        <v>0</v>
      </c>
      <c r="BL20" s="25">
        <v>8.8000000000000007</v>
      </c>
      <c r="BM20" s="25">
        <v>0</v>
      </c>
      <c r="BN20" s="25">
        <v>7.7000000000000011</v>
      </c>
      <c r="BO20" t="s">
        <v>38</v>
      </c>
    </row>
    <row r="21" spans="1:67" x14ac:dyDescent="0.25">
      <c r="A21" s="6">
        <v>44945</v>
      </c>
      <c r="B21" t="s">
        <v>7</v>
      </c>
      <c r="C21">
        <v>19</v>
      </c>
      <c r="D21">
        <f t="shared" si="4"/>
        <v>617.10000000000025</v>
      </c>
      <c r="E21">
        <f t="shared" si="0"/>
        <v>217.8</v>
      </c>
      <c r="F21">
        <f t="shared" si="1"/>
        <v>151.80000000000015</v>
      </c>
      <c r="G21">
        <f t="shared" si="2"/>
        <v>124.30000000000008</v>
      </c>
      <c r="H21">
        <f t="shared" si="3"/>
        <v>123.20000000000002</v>
      </c>
      <c r="I21">
        <v>0</v>
      </c>
      <c r="J21" s="21">
        <v>0.30800000000000005</v>
      </c>
      <c r="K21" s="21">
        <v>0.79200000000000004</v>
      </c>
      <c r="L21" s="21">
        <v>0.9900000000000001</v>
      </c>
      <c r="M21" s="21">
        <v>1.0230000000000001</v>
      </c>
      <c r="N21" s="21">
        <v>0.9900000000000001</v>
      </c>
      <c r="O21" s="24">
        <v>0.88000000000000012</v>
      </c>
      <c r="P21" s="24">
        <v>0.58300000000000007</v>
      </c>
      <c r="Q21" s="24">
        <v>0.67100000000000004</v>
      </c>
      <c r="R21" s="24">
        <v>0.70400000000000007</v>
      </c>
      <c r="S21" s="24">
        <v>1.0230000000000001</v>
      </c>
      <c r="T21" s="24">
        <v>0.88000000000000012</v>
      </c>
      <c r="U21" s="24">
        <v>1.1000000000000001</v>
      </c>
      <c r="V21" s="24">
        <v>0.27500000000000002</v>
      </c>
      <c r="W21" s="24">
        <v>0.97900000000000009</v>
      </c>
      <c r="X21" s="24">
        <v>1.0780000000000001</v>
      </c>
      <c r="Y21" s="24">
        <v>0.9900000000000001</v>
      </c>
      <c r="Z21" s="24">
        <v>0.48400000000000004</v>
      </c>
      <c r="AA21" s="25">
        <v>18.700000000000003</v>
      </c>
      <c r="AB21" s="25">
        <v>31.900000000000126</v>
      </c>
      <c r="AC21" s="25">
        <v>22</v>
      </c>
      <c r="AD21" s="25">
        <v>0</v>
      </c>
      <c r="AE21" s="25">
        <v>35.200000000000003</v>
      </c>
      <c r="AF21" s="25">
        <v>34.1</v>
      </c>
      <c r="AG21" s="25">
        <v>9.9</v>
      </c>
      <c r="AH21" s="25">
        <v>0</v>
      </c>
      <c r="AI21" s="25">
        <v>0</v>
      </c>
      <c r="AJ21" s="25">
        <v>0</v>
      </c>
      <c r="AK21" s="25">
        <v>17.600000000000001</v>
      </c>
      <c r="AL21" s="25">
        <v>2.2000000000000002</v>
      </c>
      <c r="AM21" s="25">
        <v>17.600000000000001</v>
      </c>
      <c r="AN21" s="25">
        <v>22</v>
      </c>
      <c r="AO21" s="25">
        <v>0</v>
      </c>
      <c r="AP21" s="25">
        <v>59.400000000000006</v>
      </c>
      <c r="AQ21" s="25">
        <v>0</v>
      </c>
      <c r="AR21" s="25">
        <v>9.9</v>
      </c>
      <c r="AS21" s="25">
        <v>12.100000000000001</v>
      </c>
      <c r="AT21" s="25">
        <v>0</v>
      </c>
      <c r="AU21" s="25">
        <v>11</v>
      </c>
      <c r="AV21" s="25">
        <v>15.400000000000002</v>
      </c>
      <c r="AW21" s="25">
        <v>0</v>
      </c>
      <c r="AX21" s="25">
        <v>7.7000000000000632</v>
      </c>
      <c r="AY21" s="25">
        <v>3.3000000000000003</v>
      </c>
      <c r="AZ21" s="25">
        <v>13.200000000000001</v>
      </c>
      <c r="BA21" s="25">
        <v>20.900000000000002</v>
      </c>
      <c r="BB21" s="25">
        <v>20.900000000000002</v>
      </c>
      <c r="BC21" s="25">
        <v>0</v>
      </c>
      <c r="BD21" s="25">
        <v>31.900000000000002</v>
      </c>
      <c r="BE21" s="25">
        <v>18.700000000000003</v>
      </c>
      <c r="BF21" s="25">
        <v>18.700000000000003</v>
      </c>
      <c r="BG21" s="25">
        <v>45.1</v>
      </c>
      <c r="BH21" s="25">
        <v>30.800000000000004</v>
      </c>
      <c r="BI21" s="25">
        <v>23.1</v>
      </c>
      <c r="BJ21" s="25">
        <v>7.7000000000000011</v>
      </c>
      <c r="BK21" s="25">
        <v>13.200000000000001</v>
      </c>
      <c r="BL21" s="25">
        <v>29.700000000000003</v>
      </c>
      <c r="BM21" s="25">
        <v>16.5</v>
      </c>
      <c r="BN21" s="25">
        <v>14.3</v>
      </c>
      <c r="BO21" t="s">
        <v>38</v>
      </c>
    </row>
    <row r="22" spans="1:67" x14ac:dyDescent="0.25">
      <c r="A22" s="6">
        <v>44946</v>
      </c>
      <c r="B22" t="s">
        <v>7</v>
      </c>
      <c r="C22">
        <v>20</v>
      </c>
      <c r="D22">
        <f t="shared" si="4"/>
        <v>662.2</v>
      </c>
      <c r="E22">
        <f t="shared" si="0"/>
        <v>151.80000000000001</v>
      </c>
      <c r="F22">
        <f t="shared" si="1"/>
        <v>215.60000000000002</v>
      </c>
      <c r="G22">
        <f t="shared" si="2"/>
        <v>162.80000000000007</v>
      </c>
      <c r="H22">
        <f t="shared" si="3"/>
        <v>132</v>
      </c>
      <c r="I22">
        <v>0</v>
      </c>
      <c r="J22" s="21">
        <v>0.88000000000000012</v>
      </c>
      <c r="K22" s="21">
        <v>0.52800000000000002</v>
      </c>
      <c r="L22" s="21">
        <v>0.60500000000000009</v>
      </c>
      <c r="M22" s="21">
        <v>0.89100000000000013</v>
      </c>
      <c r="N22" s="21">
        <v>1.0780000000000001</v>
      </c>
      <c r="O22" s="24">
        <v>0.78100000000000003</v>
      </c>
      <c r="P22" s="24">
        <v>0.69300000000000006</v>
      </c>
      <c r="Q22" s="24">
        <v>0.9900000000000001</v>
      </c>
      <c r="R22" s="24">
        <v>0.82500000000000007</v>
      </c>
      <c r="S22" s="24">
        <v>0.79200000000000004</v>
      </c>
      <c r="T22" s="24">
        <v>1.1000000000000001</v>
      </c>
      <c r="U22" s="24">
        <v>0.64900000000000002</v>
      </c>
      <c r="V22" s="24">
        <v>0.46200000000000002</v>
      </c>
      <c r="W22" s="24">
        <v>0.77000000000000013</v>
      </c>
      <c r="X22" s="24">
        <v>0.8580000000000001</v>
      </c>
      <c r="Y22" s="24">
        <v>0.48400000000000004</v>
      </c>
      <c r="Z22" s="24">
        <v>0.37400000000000005</v>
      </c>
      <c r="AA22" s="25">
        <v>34.1</v>
      </c>
      <c r="AB22" s="25">
        <v>11</v>
      </c>
      <c r="AC22" s="25">
        <v>27.500000000000004</v>
      </c>
      <c r="AD22" s="25">
        <v>42.900000000000006</v>
      </c>
      <c r="AE22" s="25">
        <v>0</v>
      </c>
      <c r="AF22" s="25">
        <v>3.3000000000000003</v>
      </c>
      <c r="AG22" s="25">
        <v>0</v>
      </c>
      <c r="AH22" s="25">
        <v>59.400000000000006</v>
      </c>
      <c r="AI22" s="25">
        <v>25.3</v>
      </c>
      <c r="AJ22" s="25">
        <v>12.100000000000001</v>
      </c>
      <c r="AK22" s="25">
        <v>20.900000000000002</v>
      </c>
      <c r="AL22" s="25">
        <v>4.4000000000000004</v>
      </c>
      <c r="AM22" s="25">
        <v>45.1</v>
      </c>
      <c r="AN22" s="25">
        <v>22</v>
      </c>
      <c r="AO22" s="25">
        <v>8.8000000000000007</v>
      </c>
      <c r="AP22" s="25">
        <v>0</v>
      </c>
      <c r="AQ22" s="25">
        <v>0</v>
      </c>
      <c r="AR22" s="25">
        <v>46.2</v>
      </c>
      <c r="AS22" s="25">
        <v>0</v>
      </c>
      <c r="AT22" s="25">
        <v>5.5</v>
      </c>
      <c r="AU22" s="25">
        <v>16.5</v>
      </c>
      <c r="AV22" s="25">
        <v>25.3</v>
      </c>
      <c r="AW22" s="25">
        <v>8.8000000000000007</v>
      </c>
      <c r="AX22" s="25">
        <v>41.800000000000004</v>
      </c>
      <c r="AY22" s="25">
        <v>23.1</v>
      </c>
      <c r="AZ22" s="25">
        <v>14.3</v>
      </c>
      <c r="BA22" s="25">
        <v>0</v>
      </c>
      <c r="BB22" s="25">
        <v>0</v>
      </c>
      <c r="BC22" s="25">
        <v>12.100000000000064</v>
      </c>
      <c r="BD22" s="25">
        <v>20.900000000000002</v>
      </c>
      <c r="BE22" s="25">
        <v>5.5</v>
      </c>
      <c r="BF22" s="25">
        <v>2.2000000000000002</v>
      </c>
      <c r="BG22" s="25">
        <v>31.900000000000002</v>
      </c>
      <c r="BH22" s="25">
        <v>22</v>
      </c>
      <c r="BI22" s="25">
        <v>15.400000000000002</v>
      </c>
      <c r="BJ22" s="25">
        <v>5.5</v>
      </c>
      <c r="BK22" s="25">
        <v>47.300000000000004</v>
      </c>
      <c r="BL22" s="25">
        <v>1.1000000000000001</v>
      </c>
      <c r="BM22" s="25">
        <v>6.6000000000000005</v>
      </c>
      <c r="BN22" s="25">
        <v>14.3</v>
      </c>
      <c r="BO22" t="s">
        <v>38</v>
      </c>
    </row>
    <row r="23" spans="1:67" x14ac:dyDescent="0.25">
      <c r="A23" s="6">
        <v>44947</v>
      </c>
      <c r="B23" t="s">
        <v>7</v>
      </c>
      <c r="C23">
        <v>21</v>
      </c>
      <c r="D23">
        <f t="shared" si="4"/>
        <v>487.30000000000007</v>
      </c>
      <c r="E23">
        <f t="shared" si="0"/>
        <v>146.30000000000001</v>
      </c>
      <c r="F23">
        <f t="shared" si="1"/>
        <v>101.20000000000002</v>
      </c>
      <c r="G23">
        <f t="shared" si="2"/>
        <v>139.70000000000002</v>
      </c>
      <c r="H23">
        <f t="shared" si="3"/>
        <v>100.1</v>
      </c>
      <c r="I23">
        <v>0</v>
      </c>
      <c r="J23" s="21">
        <v>0.88000000000000012</v>
      </c>
      <c r="K23" s="21">
        <v>0.72600000000000009</v>
      </c>
      <c r="L23" s="21">
        <v>0.88000000000000012</v>
      </c>
      <c r="M23" s="21">
        <v>0.55000000000000004</v>
      </c>
      <c r="N23" s="21">
        <v>1.0450000000000002</v>
      </c>
      <c r="O23" s="24">
        <v>0.60500000000000009</v>
      </c>
      <c r="P23" s="24">
        <v>0.75900000000000012</v>
      </c>
      <c r="Q23" s="24">
        <v>0.63800000000000001</v>
      </c>
      <c r="R23" s="24">
        <v>0.74800000000000011</v>
      </c>
      <c r="S23" s="24">
        <v>1.0120000000000002</v>
      </c>
      <c r="T23" s="24">
        <v>0.86900000000000011</v>
      </c>
      <c r="U23" s="24">
        <v>0.78100000000000003</v>
      </c>
      <c r="V23" s="24">
        <v>1.0120000000000002</v>
      </c>
      <c r="W23" s="24">
        <v>0.46200000000000002</v>
      </c>
      <c r="X23" s="24">
        <v>0.52800000000000002</v>
      </c>
      <c r="Y23" s="24">
        <v>0.94600000000000006</v>
      </c>
      <c r="Z23" s="24">
        <v>0.40700000000000003</v>
      </c>
      <c r="AA23" s="25">
        <v>30.800000000000004</v>
      </c>
      <c r="AB23" s="25">
        <v>27.500000000000004</v>
      </c>
      <c r="AC23" s="25">
        <v>15.400000000000002</v>
      </c>
      <c r="AD23" s="25">
        <v>0</v>
      </c>
      <c r="AE23" s="25">
        <v>2.2000000000000002</v>
      </c>
      <c r="AF23" s="25">
        <v>0</v>
      </c>
      <c r="AG23" s="25">
        <v>3.3000000000000003</v>
      </c>
      <c r="AH23" s="25">
        <v>22</v>
      </c>
      <c r="AI23" s="25">
        <v>0</v>
      </c>
      <c r="AJ23" s="25">
        <v>0</v>
      </c>
      <c r="AK23" s="25">
        <v>25.3</v>
      </c>
      <c r="AL23" s="25">
        <v>0</v>
      </c>
      <c r="AM23" s="25">
        <v>0</v>
      </c>
      <c r="AN23" s="25">
        <v>7.7000000000000011</v>
      </c>
      <c r="AO23" s="25">
        <v>6.6000000000000005</v>
      </c>
      <c r="AP23" s="25">
        <v>35.200000000000003</v>
      </c>
      <c r="AQ23" s="25">
        <v>5.5</v>
      </c>
      <c r="AR23" s="25">
        <v>0</v>
      </c>
      <c r="AS23" s="25">
        <v>0</v>
      </c>
      <c r="AT23" s="25">
        <v>45.1</v>
      </c>
      <c r="AU23" s="25">
        <v>13.200000000000001</v>
      </c>
      <c r="AV23" s="25">
        <v>8.8000000000000007</v>
      </c>
      <c r="AW23" s="25">
        <v>0</v>
      </c>
      <c r="AX23" s="25">
        <v>42.900000000000006</v>
      </c>
      <c r="AY23" s="25">
        <v>29.700000000000003</v>
      </c>
      <c r="AZ23" s="25">
        <v>0</v>
      </c>
      <c r="BA23" s="25">
        <v>13.200000000000001</v>
      </c>
      <c r="BB23" s="25">
        <v>25.3</v>
      </c>
      <c r="BC23" s="25">
        <v>6.6000000000000005</v>
      </c>
      <c r="BD23" s="25">
        <v>0</v>
      </c>
      <c r="BE23" s="25">
        <v>4.4000000000000004</v>
      </c>
      <c r="BF23" s="25">
        <v>26.400000000000002</v>
      </c>
      <c r="BG23" s="25">
        <v>0</v>
      </c>
      <c r="BH23" s="25">
        <v>31.900000000000002</v>
      </c>
      <c r="BI23" s="25">
        <v>28.6</v>
      </c>
      <c r="BJ23" s="25">
        <v>11</v>
      </c>
      <c r="BK23" s="25">
        <v>5.5</v>
      </c>
      <c r="BL23" s="25">
        <v>16.5</v>
      </c>
      <c r="BM23" s="25">
        <v>2.2000000000000002</v>
      </c>
      <c r="BN23" s="25">
        <v>19.8</v>
      </c>
      <c r="BO23" t="s">
        <v>38</v>
      </c>
    </row>
    <row r="24" spans="1:67" x14ac:dyDescent="0.25">
      <c r="A24" s="6">
        <v>44948</v>
      </c>
      <c r="B24" t="s">
        <v>7</v>
      </c>
      <c r="C24">
        <v>22</v>
      </c>
      <c r="D24">
        <f t="shared" si="4"/>
        <v>591.80000000000018</v>
      </c>
      <c r="E24">
        <f t="shared" si="0"/>
        <v>128.70000000000013</v>
      </c>
      <c r="F24">
        <f t="shared" si="1"/>
        <v>198</v>
      </c>
      <c r="G24">
        <f t="shared" si="2"/>
        <v>117.7</v>
      </c>
      <c r="H24">
        <f t="shared" si="3"/>
        <v>147.4</v>
      </c>
      <c r="I24">
        <v>0</v>
      </c>
      <c r="J24" s="21">
        <v>0.44000000000000006</v>
      </c>
      <c r="K24" s="21">
        <v>0.75900000000000012</v>
      </c>
      <c r="L24" s="21">
        <v>0.67100000000000004</v>
      </c>
      <c r="M24" s="21">
        <v>0.89100000000000013</v>
      </c>
      <c r="N24" s="21">
        <v>0.17600000000000002</v>
      </c>
      <c r="O24" s="24">
        <v>0.95700000000000007</v>
      </c>
      <c r="P24" s="24">
        <v>0.97900000000000009</v>
      </c>
      <c r="Q24" s="24">
        <v>0.17600000000000002</v>
      </c>
      <c r="R24" s="24">
        <v>0.8580000000000001</v>
      </c>
      <c r="S24" s="24">
        <v>0.66</v>
      </c>
      <c r="T24" s="24">
        <v>0.75900000000000012</v>
      </c>
      <c r="U24" s="24">
        <v>0.78100000000000003</v>
      </c>
      <c r="V24" s="24">
        <v>0.67100000000000004</v>
      </c>
      <c r="W24" s="24">
        <v>1.0120000000000002</v>
      </c>
      <c r="X24" s="24">
        <v>1.056</v>
      </c>
      <c r="Y24" s="24">
        <v>0.9900000000000001</v>
      </c>
      <c r="Z24" s="24">
        <v>0.44000000000000006</v>
      </c>
      <c r="AA24" s="25">
        <v>1.1000000000000001</v>
      </c>
      <c r="AB24" s="25">
        <v>18.700000000000003</v>
      </c>
      <c r="AC24" s="25">
        <v>20.900000000000002</v>
      </c>
      <c r="AD24" s="25">
        <v>35.200000000000003</v>
      </c>
      <c r="AE24" s="25">
        <v>17.600000000000001</v>
      </c>
      <c r="AF24" s="25">
        <v>50.6</v>
      </c>
      <c r="AG24" s="25">
        <v>1.1000000000000001</v>
      </c>
      <c r="AH24" s="25">
        <v>22</v>
      </c>
      <c r="AI24" s="25">
        <v>20.900000000000002</v>
      </c>
      <c r="AJ24" s="25">
        <v>9.9</v>
      </c>
      <c r="AK24" s="25">
        <v>22</v>
      </c>
      <c r="AL24" s="25">
        <v>46.2</v>
      </c>
      <c r="AM24" s="25">
        <v>5.5</v>
      </c>
      <c r="AN24" s="25">
        <v>11</v>
      </c>
      <c r="AO24" s="25">
        <v>3.3000000000000003</v>
      </c>
      <c r="AP24" s="25">
        <v>3.3000000000000003</v>
      </c>
      <c r="AQ24" s="25">
        <v>40.700000000000003</v>
      </c>
      <c r="AR24" s="25">
        <v>8.8000000000000007</v>
      </c>
      <c r="AS24" s="25">
        <v>0</v>
      </c>
      <c r="AT24" s="25">
        <v>28.6</v>
      </c>
      <c r="AU24" s="25">
        <v>0</v>
      </c>
      <c r="AV24" s="25">
        <v>48.400000000000006</v>
      </c>
      <c r="AW24" s="25">
        <v>5.5</v>
      </c>
      <c r="AX24" s="25">
        <v>0</v>
      </c>
      <c r="AY24" s="25">
        <v>28.6</v>
      </c>
      <c r="AZ24" s="25">
        <v>4.4000000000000004</v>
      </c>
      <c r="BA24" s="25">
        <v>3.3000000000000003</v>
      </c>
      <c r="BB24" s="25">
        <v>7.7000000000000011</v>
      </c>
      <c r="BC24" s="25">
        <v>6.6000000000000005</v>
      </c>
      <c r="BD24" s="25">
        <v>13.200000000000001</v>
      </c>
      <c r="BE24" s="25">
        <v>16.5</v>
      </c>
      <c r="BF24" s="25">
        <v>16.500000000000128</v>
      </c>
      <c r="BG24" s="25">
        <v>28.6</v>
      </c>
      <c r="BH24" s="25">
        <v>4.4000000000000004</v>
      </c>
      <c r="BI24" s="25">
        <v>9.9</v>
      </c>
      <c r="BJ24" s="25">
        <v>47.300000000000004</v>
      </c>
      <c r="BK24" s="25">
        <v>0</v>
      </c>
      <c r="BL24" s="25">
        <v>0</v>
      </c>
      <c r="BM24" s="25">
        <v>5.5</v>
      </c>
      <c r="BN24" s="25">
        <v>0</v>
      </c>
      <c r="BO24" t="s">
        <v>38</v>
      </c>
    </row>
    <row r="25" spans="1:67" x14ac:dyDescent="0.25">
      <c r="A25" s="6">
        <v>44949</v>
      </c>
      <c r="B25" t="s">
        <v>7</v>
      </c>
      <c r="C25">
        <v>23</v>
      </c>
      <c r="D25">
        <f t="shared" si="4"/>
        <v>499.4</v>
      </c>
      <c r="E25">
        <f t="shared" si="0"/>
        <v>207.9</v>
      </c>
      <c r="F25">
        <f t="shared" si="1"/>
        <v>125.4</v>
      </c>
      <c r="G25">
        <f t="shared" si="2"/>
        <v>84.700000000000017</v>
      </c>
      <c r="H25">
        <f t="shared" si="3"/>
        <v>81.400000000000006</v>
      </c>
      <c r="I25">
        <v>0</v>
      </c>
      <c r="J25" s="21">
        <v>0.27500000000000002</v>
      </c>
      <c r="K25" s="21">
        <v>0.55000000000000004</v>
      </c>
      <c r="L25" s="21">
        <v>0.88000000000000012</v>
      </c>
      <c r="M25" s="21">
        <v>0.92400000000000004</v>
      </c>
      <c r="N25" s="21">
        <v>0.90200000000000014</v>
      </c>
      <c r="O25" s="24">
        <v>0.75900000000000012</v>
      </c>
      <c r="P25" s="24">
        <v>0.75900000000000012</v>
      </c>
      <c r="Q25" s="24">
        <v>1.1000000000000001</v>
      </c>
      <c r="R25" s="24">
        <v>0.7370000000000001</v>
      </c>
      <c r="S25" s="24">
        <v>1.0010000000000001</v>
      </c>
      <c r="T25" s="24">
        <v>0.69300000000000006</v>
      </c>
      <c r="U25" s="24">
        <v>1.0780000000000001</v>
      </c>
      <c r="V25" s="24">
        <v>1.0120000000000002</v>
      </c>
      <c r="W25" s="24">
        <v>0.37400000000000005</v>
      </c>
      <c r="X25" s="24">
        <v>0.41800000000000004</v>
      </c>
      <c r="Y25" s="24">
        <v>0.89100000000000013</v>
      </c>
      <c r="Z25" s="24">
        <v>0.29700000000000004</v>
      </c>
      <c r="AA25" s="25">
        <v>3.3000000000000003</v>
      </c>
      <c r="AB25" s="25">
        <v>19.8</v>
      </c>
      <c r="AC25" s="25">
        <v>7.7000000000000011</v>
      </c>
      <c r="AD25" s="25">
        <v>17.600000000000001</v>
      </c>
      <c r="AE25" s="25">
        <v>3.3000000000000003</v>
      </c>
      <c r="AF25" s="25">
        <v>14.3</v>
      </c>
      <c r="AG25" s="25">
        <v>9.9</v>
      </c>
      <c r="AH25" s="25">
        <v>11</v>
      </c>
      <c r="AI25" s="25">
        <v>5.5</v>
      </c>
      <c r="AJ25" s="25">
        <v>33</v>
      </c>
      <c r="AK25" s="25">
        <v>12.100000000000001</v>
      </c>
      <c r="AL25" s="25">
        <v>0</v>
      </c>
      <c r="AM25" s="25">
        <v>0</v>
      </c>
      <c r="AN25" s="25">
        <v>30.800000000000004</v>
      </c>
      <c r="AO25" s="25">
        <v>14.3</v>
      </c>
      <c r="AP25" s="25">
        <v>35.200000000000003</v>
      </c>
      <c r="AQ25" s="25">
        <v>0</v>
      </c>
      <c r="AR25" s="25">
        <v>1.1000000000000001</v>
      </c>
      <c r="AS25" s="25">
        <v>0</v>
      </c>
      <c r="AT25" s="25">
        <v>0</v>
      </c>
      <c r="AU25" s="25">
        <v>0</v>
      </c>
      <c r="AV25" s="25">
        <v>0</v>
      </c>
      <c r="AW25" s="25">
        <v>0</v>
      </c>
      <c r="AX25" s="25">
        <v>0</v>
      </c>
      <c r="AY25" s="25">
        <v>34.1</v>
      </c>
      <c r="AZ25" s="25">
        <v>0</v>
      </c>
      <c r="BA25" s="25">
        <v>7.7000000000000011</v>
      </c>
      <c r="BB25" s="25">
        <v>9.9</v>
      </c>
      <c r="BC25" s="25">
        <v>15.400000000000002</v>
      </c>
      <c r="BD25" s="25">
        <v>17.600000000000001</v>
      </c>
      <c r="BE25" s="25">
        <v>22</v>
      </c>
      <c r="BF25" s="25">
        <v>13.200000000000001</v>
      </c>
      <c r="BG25" s="25">
        <v>12.100000000000001</v>
      </c>
      <c r="BH25" s="25">
        <v>28.6</v>
      </c>
      <c r="BI25" s="25">
        <v>5.5</v>
      </c>
      <c r="BJ25" s="25">
        <v>5.5</v>
      </c>
      <c r="BK25" s="25">
        <v>51.7</v>
      </c>
      <c r="BL25" s="25">
        <v>33</v>
      </c>
      <c r="BM25" s="25">
        <v>24.200000000000003</v>
      </c>
      <c r="BN25" s="25">
        <v>12.100000000000001</v>
      </c>
      <c r="BO25" t="s">
        <v>38</v>
      </c>
    </row>
    <row r="26" spans="1:67" x14ac:dyDescent="0.25">
      <c r="A26" s="6">
        <v>44950</v>
      </c>
      <c r="B26" t="s">
        <v>7</v>
      </c>
      <c r="C26">
        <v>24</v>
      </c>
      <c r="D26">
        <f t="shared" si="4"/>
        <v>404.80000000000007</v>
      </c>
      <c r="E26">
        <f t="shared" si="0"/>
        <v>138.60000000000002</v>
      </c>
      <c r="F26">
        <f t="shared" si="1"/>
        <v>56.100000000000009</v>
      </c>
      <c r="G26">
        <f t="shared" si="2"/>
        <v>133.10000000000002</v>
      </c>
      <c r="H26">
        <f t="shared" si="3"/>
        <v>77</v>
      </c>
      <c r="I26">
        <v>0</v>
      </c>
      <c r="J26" s="21">
        <v>0.82500000000000007</v>
      </c>
      <c r="K26" s="21">
        <v>0.74800000000000011</v>
      </c>
      <c r="L26" s="21">
        <v>0.89100000000000013</v>
      </c>
      <c r="M26" s="21">
        <v>0.89100000000000013</v>
      </c>
      <c r="N26" s="21">
        <v>0.9900000000000001</v>
      </c>
      <c r="O26" s="24">
        <v>0.71500000000000008</v>
      </c>
      <c r="P26" s="24">
        <v>0.83600000000000008</v>
      </c>
      <c r="Q26" s="24">
        <v>0.71500000000000008</v>
      </c>
      <c r="R26" s="24">
        <v>0.82500000000000007</v>
      </c>
      <c r="S26" s="24">
        <v>1.056</v>
      </c>
      <c r="T26" s="24">
        <v>0.68200000000000005</v>
      </c>
      <c r="U26" s="24">
        <v>0.78100000000000003</v>
      </c>
      <c r="V26" s="24">
        <v>1.1000000000000001</v>
      </c>
      <c r="W26" s="24">
        <v>1.0230000000000001</v>
      </c>
      <c r="X26" s="24">
        <v>1.0450000000000002</v>
      </c>
      <c r="Y26" s="24">
        <v>0.88000000000000012</v>
      </c>
      <c r="Z26" s="24">
        <v>1.0780000000000001</v>
      </c>
      <c r="AA26" s="25">
        <v>17.600000000000001</v>
      </c>
      <c r="AB26" s="25">
        <v>0</v>
      </c>
      <c r="AC26" s="25">
        <v>0</v>
      </c>
      <c r="AD26" s="25">
        <v>0</v>
      </c>
      <c r="AE26" s="25">
        <v>7.7000000000000011</v>
      </c>
      <c r="AF26" s="25">
        <v>22</v>
      </c>
      <c r="AG26" s="25">
        <v>7.7000000000000011</v>
      </c>
      <c r="AH26" s="25">
        <v>1.1000000000000001</v>
      </c>
      <c r="AI26" s="25">
        <v>0</v>
      </c>
      <c r="AJ26" s="25">
        <v>0</v>
      </c>
      <c r="AK26" s="25">
        <v>11</v>
      </c>
      <c r="AL26" s="25">
        <v>0</v>
      </c>
      <c r="AM26" s="25">
        <v>33</v>
      </c>
      <c r="AN26" s="25">
        <v>23.1</v>
      </c>
      <c r="AO26" s="25">
        <v>4.4000000000000004</v>
      </c>
      <c r="AP26" s="25">
        <v>0</v>
      </c>
      <c r="AQ26" s="25">
        <v>3.3000000000000003</v>
      </c>
      <c r="AR26" s="25">
        <v>0</v>
      </c>
      <c r="AS26" s="25">
        <v>13.200000000000001</v>
      </c>
      <c r="AT26" s="25">
        <v>0</v>
      </c>
      <c r="AU26" s="25">
        <v>37.400000000000006</v>
      </c>
      <c r="AV26" s="25">
        <v>49.500000000000007</v>
      </c>
      <c r="AW26" s="25">
        <v>9.9</v>
      </c>
      <c r="AX26" s="25">
        <v>5.5</v>
      </c>
      <c r="AY26" s="25">
        <v>7.7000000000000011</v>
      </c>
      <c r="AZ26" s="25">
        <v>3.3000000000000003</v>
      </c>
      <c r="BA26" s="25">
        <v>0</v>
      </c>
      <c r="BB26" s="25">
        <v>3.3000000000000003</v>
      </c>
      <c r="BC26" s="25">
        <v>2.2000000000000002</v>
      </c>
      <c r="BD26" s="25">
        <v>14.3</v>
      </c>
      <c r="BE26" s="25">
        <v>14.3</v>
      </c>
      <c r="BF26" s="25">
        <v>0</v>
      </c>
      <c r="BG26" s="25">
        <v>30.800000000000004</v>
      </c>
      <c r="BH26" s="25">
        <v>15.400000000000002</v>
      </c>
      <c r="BI26" s="25">
        <v>23.1</v>
      </c>
      <c r="BJ26" s="25">
        <v>0</v>
      </c>
      <c r="BK26" s="25">
        <v>0</v>
      </c>
      <c r="BL26" s="25">
        <v>27.500000000000004</v>
      </c>
      <c r="BM26" s="25">
        <v>0</v>
      </c>
      <c r="BN26" s="25">
        <v>27.500000000000004</v>
      </c>
      <c r="BO26" t="s">
        <v>38</v>
      </c>
    </row>
    <row r="27" spans="1:67" x14ac:dyDescent="0.25">
      <c r="A27" s="6">
        <v>44951</v>
      </c>
      <c r="B27" t="s">
        <v>7</v>
      </c>
      <c r="C27">
        <v>25</v>
      </c>
      <c r="D27">
        <f t="shared" si="4"/>
        <v>575.29999999999995</v>
      </c>
      <c r="E27">
        <f t="shared" si="0"/>
        <v>107.79999999999998</v>
      </c>
      <c r="F27">
        <f t="shared" si="1"/>
        <v>151.80000000000001</v>
      </c>
      <c r="G27">
        <f t="shared" si="2"/>
        <v>146.30000000000001</v>
      </c>
      <c r="H27">
        <f t="shared" si="3"/>
        <v>169.39999999999998</v>
      </c>
      <c r="I27">
        <v>0</v>
      </c>
      <c r="J27" s="21">
        <v>0.47300000000000003</v>
      </c>
      <c r="K27" s="21">
        <v>0.96800000000000008</v>
      </c>
      <c r="L27" s="21">
        <v>0.79200000000000004</v>
      </c>
      <c r="M27" s="21">
        <v>0.72600000000000009</v>
      </c>
      <c r="N27" s="21">
        <v>1.0010000000000001</v>
      </c>
      <c r="O27" s="24">
        <v>1.056</v>
      </c>
      <c r="P27" s="24">
        <v>0.7370000000000001</v>
      </c>
      <c r="Q27" s="24">
        <v>0.80300000000000005</v>
      </c>
      <c r="R27" s="24">
        <v>0.68200000000000005</v>
      </c>
      <c r="S27" s="24">
        <v>1.0120000000000002</v>
      </c>
      <c r="T27" s="24">
        <v>0.63800000000000001</v>
      </c>
      <c r="U27" s="24">
        <v>0.86900000000000011</v>
      </c>
      <c r="V27" s="24">
        <v>0.29700000000000004</v>
      </c>
      <c r="W27" s="24">
        <v>1.0230000000000001</v>
      </c>
      <c r="X27" s="24">
        <v>0.90200000000000014</v>
      </c>
      <c r="Y27" s="24">
        <v>0.97900000000000009</v>
      </c>
      <c r="Z27" s="24">
        <v>1.089</v>
      </c>
      <c r="AA27" s="25">
        <v>18.700000000000003</v>
      </c>
      <c r="AB27" s="25">
        <v>27.500000000000004</v>
      </c>
      <c r="AC27" s="25">
        <v>0</v>
      </c>
      <c r="AD27" s="25">
        <v>23.1</v>
      </c>
      <c r="AE27" s="25">
        <v>3.3000000000000003</v>
      </c>
      <c r="AF27" s="25">
        <v>42.900000000000006</v>
      </c>
      <c r="AG27" s="25">
        <v>0</v>
      </c>
      <c r="AH27" s="25">
        <v>5.5</v>
      </c>
      <c r="AI27" s="25">
        <v>30.800000000000004</v>
      </c>
      <c r="AJ27" s="25">
        <v>0</v>
      </c>
      <c r="AK27" s="25">
        <v>0</v>
      </c>
      <c r="AL27" s="25">
        <v>0</v>
      </c>
      <c r="AM27" s="25">
        <v>8.8000000000000007</v>
      </c>
      <c r="AN27" s="25">
        <v>0</v>
      </c>
      <c r="AO27" s="25">
        <v>24.200000000000003</v>
      </c>
      <c r="AP27" s="25">
        <v>33</v>
      </c>
      <c r="AQ27" s="25">
        <v>23.1</v>
      </c>
      <c r="AR27" s="25">
        <v>35.200000000000003</v>
      </c>
      <c r="AS27" s="25">
        <v>4.4000000000000004</v>
      </c>
      <c r="AT27" s="25">
        <v>40.700000000000003</v>
      </c>
      <c r="AU27" s="25">
        <v>34.1</v>
      </c>
      <c r="AV27" s="25">
        <v>8.8000000000000007</v>
      </c>
      <c r="AW27" s="25">
        <v>9.9</v>
      </c>
      <c r="AX27" s="25">
        <v>6.6000000000000005</v>
      </c>
      <c r="AY27" s="25">
        <v>30.800000000000004</v>
      </c>
      <c r="AZ27" s="25">
        <v>0</v>
      </c>
      <c r="BA27" s="25">
        <v>14.3</v>
      </c>
      <c r="BB27" s="25">
        <v>4.4000000000000004</v>
      </c>
      <c r="BC27" s="25">
        <v>0</v>
      </c>
      <c r="BD27" s="25">
        <v>37.400000000000006</v>
      </c>
      <c r="BE27" s="25">
        <v>11</v>
      </c>
      <c r="BF27" s="25">
        <v>19.8</v>
      </c>
      <c r="BG27" s="25">
        <v>0</v>
      </c>
      <c r="BH27" s="25">
        <v>33</v>
      </c>
      <c r="BI27" s="25">
        <v>19.8</v>
      </c>
      <c r="BJ27" s="25">
        <v>0</v>
      </c>
      <c r="BK27" s="25">
        <v>0</v>
      </c>
      <c r="BL27" s="25">
        <v>6.6000000000000005</v>
      </c>
      <c r="BM27" s="25">
        <v>0</v>
      </c>
      <c r="BN27" s="25">
        <v>17.600000000000001</v>
      </c>
      <c r="BO27" t="s">
        <v>38</v>
      </c>
    </row>
    <row r="28" spans="1:67" x14ac:dyDescent="0.25">
      <c r="A28" s="6">
        <v>44952</v>
      </c>
      <c r="B28" t="s">
        <v>7</v>
      </c>
      <c r="C28">
        <v>26</v>
      </c>
      <c r="D28">
        <f t="shared" si="4"/>
        <v>569.80000000000007</v>
      </c>
      <c r="E28">
        <f t="shared" si="0"/>
        <v>83.600000000000009</v>
      </c>
      <c r="F28">
        <f t="shared" si="1"/>
        <v>228.8</v>
      </c>
      <c r="G28">
        <f t="shared" si="2"/>
        <v>117.70000000000002</v>
      </c>
      <c r="H28">
        <f t="shared" si="3"/>
        <v>139.70000000000002</v>
      </c>
      <c r="I28">
        <v>0</v>
      </c>
      <c r="J28" s="21">
        <v>0.33</v>
      </c>
      <c r="K28" s="21">
        <v>0.88000000000000012</v>
      </c>
      <c r="L28" s="21">
        <v>1.089</v>
      </c>
      <c r="M28" s="21">
        <v>0.6160000000000001</v>
      </c>
      <c r="N28" s="21">
        <v>0.47300000000000003</v>
      </c>
      <c r="O28" s="24">
        <v>0.88000000000000012</v>
      </c>
      <c r="P28" s="24">
        <v>1.1000000000000001</v>
      </c>
      <c r="Q28" s="24">
        <v>1.0340000000000003</v>
      </c>
      <c r="R28" s="24">
        <v>0.97900000000000009</v>
      </c>
      <c r="S28" s="24">
        <v>0.82500000000000007</v>
      </c>
      <c r="T28" s="24">
        <v>0.72600000000000009</v>
      </c>
      <c r="U28" s="24">
        <v>0.49500000000000005</v>
      </c>
      <c r="V28" s="24">
        <v>1.0669999999999999</v>
      </c>
      <c r="W28" s="24">
        <v>0.9900000000000001</v>
      </c>
      <c r="X28" s="24">
        <v>0.77000000000000013</v>
      </c>
      <c r="Y28" s="24">
        <v>1.0450000000000002</v>
      </c>
      <c r="Z28" s="24">
        <v>0.67100000000000004</v>
      </c>
      <c r="AA28" s="25">
        <v>42.900000000000006</v>
      </c>
      <c r="AB28" s="25">
        <v>0</v>
      </c>
      <c r="AC28" s="25">
        <v>4.4000000000000004</v>
      </c>
      <c r="AD28" s="25">
        <v>25.3</v>
      </c>
      <c r="AE28" s="25">
        <v>55.000000000000007</v>
      </c>
      <c r="AF28" s="25">
        <v>18.700000000000003</v>
      </c>
      <c r="AG28" s="25">
        <v>28.6</v>
      </c>
      <c r="AH28" s="25">
        <v>6.6000000000000005</v>
      </c>
      <c r="AI28" s="25">
        <v>30.800000000000004</v>
      </c>
      <c r="AJ28" s="25">
        <v>16.5</v>
      </c>
      <c r="AK28" s="25">
        <v>0</v>
      </c>
      <c r="AL28" s="25">
        <v>0</v>
      </c>
      <c r="AM28" s="25">
        <v>24.200000000000003</v>
      </c>
      <c r="AN28" s="25">
        <v>23.1</v>
      </c>
      <c r="AO28" s="25">
        <v>11</v>
      </c>
      <c r="AP28" s="25">
        <v>23.1</v>
      </c>
      <c r="AQ28" s="25">
        <v>38.5</v>
      </c>
      <c r="AR28" s="25">
        <v>0</v>
      </c>
      <c r="AS28" s="25">
        <v>0</v>
      </c>
      <c r="AT28" s="25">
        <v>19.8</v>
      </c>
      <c r="AU28" s="25">
        <v>13.200000000000001</v>
      </c>
      <c r="AV28" s="25">
        <v>34.1</v>
      </c>
      <c r="AW28" s="25">
        <v>0</v>
      </c>
      <c r="AX28" s="25">
        <v>0</v>
      </c>
      <c r="AY28" s="25">
        <v>2.2000000000000002</v>
      </c>
      <c r="AZ28" s="25">
        <v>0</v>
      </c>
      <c r="BA28" s="25">
        <v>36.300000000000004</v>
      </c>
      <c r="BB28" s="25">
        <v>2.2000000000000002</v>
      </c>
      <c r="BC28" s="25">
        <v>28.6</v>
      </c>
      <c r="BD28" s="25">
        <v>1.1000000000000001</v>
      </c>
      <c r="BE28" s="25">
        <v>0</v>
      </c>
      <c r="BF28" s="25">
        <v>13.200000000000001</v>
      </c>
      <c r="BG28" s="25">
        <v>7.7000000000000011</v>
      </c>
      <c r="BH28" s="25">
        <v>0</v>
      </c>
      <c r="BI28" s="25">
        <v>0</v>
      </c>
      <c r="BJ28" s="25">
        <v>15.400000000000002</v>
      </c>
      <c r="BK28" s="25">
        <v>6.6000000000000005</v>
      </c>
      <c r="BL28" s="25">
        <v>14.3</v>
      </c>
      <c r="BM28" s="25">
        <v>0</v>
      </c>
      <c r="BN28" s="25">
        <v>26.400000000000002</v>
      </c>
      <c r="BO28" t="s">
        <v>38</v>
      </c>
    </row>
    <row r="29" spans="1:67" x14ac:dyDescent="0.25">
      <c r="A29" s="6">
        <v>44953</v>
      </c>
      <c r="B29" t="s">
        <v>7</v>
      </c>
      <c r="C29">
        <v>27</v>
      </c>
      <c r="D29">
        <f t="shared" si="4"/>
        <v>422.4</v>
      </c>
      <c r="E29">
        <f t="shared" si="0"/>
        <v>121.00000000000001</v>
      </c>
      <c r="F29">
        <f t="shared" si="1"/>
        <v>145.19999999999999</v>
      </c>
      <c r="G29">
        <f t="shared" si="2"/>
        <v>46.20000000000001</v>
      </c>
      <c r="H29">
        <f t="shared" si="3"/>
        <v>110</v>
      </c>
      <c r="I29">
        <v>0</v>
      </c>
      <c r="J29" s="21">
        <v>0.72600000000000009</v>
      </c>
      <c r="K29" s="21">
        <v>0.6160000000000001</v>
      </c>
      <c r="L29" s="21">
        <v>0.70400000000000007</v>
      </c>
      <c r="M29" s="21">
        <v>0.94600000000000006</v>
      </c>
      <c r="N29" s="21">
        <v>1.089</v>
      </c>
      <c r="O29" s="24">
        <v>0.7370000000000001</v>
      </c>
      <c r="P29" s="24">
        <v>0.66</v>
      </c>
      <c r="Q29" s="24">
        <v>0.62700000000000011</v>
      </c>
      <c r="R29" s="24">
        <v>0.75900000000000012</v>
      </c>
      <c r="S29" s="24">
        <v>0.51700000000000013</v>
      </c>
      <c r="T29" s="24">
        <v>1.089</v>
      </c>
      <c r="U29" s="24">
        <v>0.89100000000000013</v>
      </c>
      <c r="V29" s="24">
        <v>1.1000000000000001</v>
      </c>
      <c r="W29" s="24">
        <v>1.0669999999999999</v>
      </c>
      <c r="X29" s="24">
        <v>1.1000000000000001</v>
      </c>
      <c r="Y29" s="24">
        <v>0.77000000000000013</v>
      </c>
      <c r="Z29" s="24">
        <v>0.62700000000000011</v>
      </c>
      <c r="AA29" s="25">
        <v>2.2000000000000002</v>
      </c>
      <c r="AB29" s="25">
        <v>14.3</v>
      </c>
      <c r="AC29" s="25">
        <v>5.5</v>
      </c>
      <c r="AD29" s="25">
        <v>8.8000000000000007</v>
      </c>
      <c r="AE29" s="25">
        <v>6.6000000000000005</v>
      </c>
      <c r="AF29" s="25">
        <v>57.2</v>
      </c>
      <c r="AG29" s="25">
        <v>20.900000000000002</v>
      </c>
      <c r="AH29" s="25">
        <v>6.6000000000000005</v>
      </c>
      <c r="AI29" s="25">
        <v>23.1</v>
      </c>
      <c r="AJ29" s="25">
        <v>0</v>
      </c>
      <c r="AK29" s="25">
        <v>8.8000000000000007</v>
      </c>
      <c r="AL29" s="25">
        <v>0</v>
      </c>
      <c r="AM29" s="25">
        <v>0</v>
      </c>
      <c r="AN29" s="25">
        <v>0</v>
      </c>
      <c r="AO29" s="25">
        <v>11</v>
      </c>
      <c r="AP29" s="25">
        <v>15.400000000000002</v>
      </c>
      <c r="AQ29" s="25">
        <v>11</v>
      </c>
      <c r="AR29" s="25">
        <v>19.8</v>
      </c>
      <c r="AS29" s="25">
        <v>2.2000000000000002</v>
      </c>
      <c r="AT29" s="25">
        <v>50.6</v>
      </c>
      <c r="AU29" s="25">
        <v>0</v>
      </c>
      <c r="AV29" s="25">
        <v>8.8000000000000007</v>
      </c>
      <c r="AW29" s="25">
        <v>6.6000000000000005</v>
      </c>
      <c r="AX29" s="25">
        <v>0</v>
      </c>
      <c r="AY29" s="25">
        <v>0</v>
      </c>
      <c r="AZ29" s="25">
        <v>9.9</v>
      </c>
      <c r="BA29" s="25">
        <v>0</v>
      </c>
      <c r="BB29" s="25">
        <v>6.6000000000000005</v>
      </c>
      <c r="BC29" s="25">
        <v>1.1000000000000001</v>
      </c>
      <c r="BD29" s="25">
        <v>13.200000000000001</v>
      </c>
      <c r="BE29" s="25">
        <v>45.1</v>
      </c>
      <c r="BF29" s="25">
        <v>2.2000000000000002</v>
      </c>
      <c r="BG29" s="25">
        <v>18.700000000000003</v>
      </c>
      <c r="BH29" s="25">
        <v>4.4000000000000004</v>
      </c>
      <c r="BI29" s="25">
        <v>0</v>
      </c>
      <c r="BJ29" s="25">
        <v>0</v>
      </c>
      <c r="BK29" s="25">
        <v>0</v>
      </c>
      <c r="BL29" s="25">
        <v>4.4000000000000004</v>
      </c>
      <c r="BM29" s="25">
        <v>18.700000000000003</v>
      </c>
      <c r="BN29" s="25">
        <v>27.500000000000004</v>
      </c>
      <c r="BO29" t="s">
        <v>38</v>
      </c>
    </row>
    <row r="30" spans="1:67" x14ac:dyDescent="0.25">
      <c r="A30" s="6">
        <v>44954</v>
      </c>
      <c r="B30" t="s">
        <v>7</v>
      </c>
      <c r="C30">
        <v>28</v>
      </c>
      <c r="D30">
        <f t="shared" si="4"/>
        <v>660</v>
      </c>
      <c r="E30">
        <f t="shared" si="0"/>
        <v>129.80000000000001</v>
      </c>
      <c r="F30">
        <f t="shared" si="1"/>
        <v>148.5</v>
      </c>
      <c r="G30">
        <f t="shared" si="2"/>
        <v>156.19999999999999</v>
      </c>
      <c r="H30">
        <f t="shared" si="3"/>
        <v>225.50000000000006</v>
      </c>
      <c r="I30">
        <v>0</v>
      </c>
      <c r="J30" s="21">
        <v>1.0669999999999999</v>
      </c>
      <c r="K30" s="21">
        <v>0.6160000000000001</v>
      </c>
      <c r="L30" s="21">
        <v>0.88000000000000012</v>
      </c>
      <c r="M30" s="21">
        <v>1.0780000000000001</v>
      </c>
      <c r="N30" s="21">
        <v>1.056</v>
      </c>
      <c r="O30" s="24">
        <v>0.75900000000000012</v>
      </c>
      <c r="P30" s="24">
        <v>0.45100000000000007</v>
      </c>
      <c r="Q30" s="24">
        <v>1.0450000000000002</v>
      </c>
      <c r="R30" s="24">
        <v>0.78100000000000003</v>
      </c>
      <c r="S30" s="24">
        <v>0.79200000000000004</v>
      </c>
      <c r="T30" s="24">
        <v>1.056</v>
      </c>
      <c r="U30" s="24">
        <v>1.0010000000000001</v>
      </c>
      <c r="V30" s="24">
        <v>1.056</v>
      </c>
      <c r="W30" s="24">
        <v>0.77000000000000013</v>
      </c>
      <c r="X30" s="24">
        <v>0.91300000000000014</v>
      </c>
      <c r="Y30" s="24">
        <v>0.33</v>
      </c>
      <c r="Z30" s="24">
        <v>1.0669999999999999</v>
      </c>
      <c r="AA30" s="25">
        <v>0</v>
      </c>
      <c r="AB30" s="25">
        <v>0</v>
      </c>
      <c r="AC30" s="25">
        <v>0</v>
      </c>
      <c r="AD30" s="25">
        <v>7.7000000000000011</v>
      </c>
      <c r="AE30" s="25">
        <v>7.7000000000000011</v>
      </c>
      <c r="AF30" s="25">
        <v>17.600000000000001</v>
      </c>
      <c r="AG30" s="25">
        <v>18.700000000000003</v>
      </c>
      <c r="AH30" s="25">
        <v>28.6</v>
      </c>
      <c r="AI30" s="25">
        <v>35.200000000000003</v>
      </c>
      <c r="AJ30" s="25">
        <v>33</v>
      </c>
      <c r="AK30" s="25">
        <v>2.2000000000000002</v>
      </c>
      <c r="AL30" s="25">
        <v>1.1000000000000001</v>
      </c>
      <c r="AM30" s="25">
        <v>25.3</v>
      </c>
      <c r="AN30" s="25">
        <v>40.700000000000003</v>
      </c>
      <c r="AO30" s="25">
        <v>9.9</v>
      </c>
      <c r="AP30" s="25">
        <v>14.300000000000033</v>
      </c>
      <c r="AQ30" s="25">
        <v>41.800000000000004</v>
      </c>
      <c r="AR30" s="25">
        <v>19.8</v>
      </c>
      <c r="AS30" s="25">
        <v>33</v>
      </c>
      <c r="AT30" s="25">
        <v>39.6</v>
      </c>
      <c r="AU30" s="25">
        <v>47.300000000000004</v>
      </c>
      <c r="AV30" s="25">
        <v>8.8000000000000007</v>
      </c>
      <c r="AW30" s="25">
        <v>9.9</v>
      </c>
      <c r="AX30" s="25">
        <v>0</v>
      </c>
      <c r="AY30" s="25">
        <v>8.8000000000000007</v>
      </c>
      <c r="AZ30" s="25">
        <v>40.700000000000003</v>
      </c>
      <c r="BA30" s="25">
        <v>1.1000000000000001</v>
      </c>
      <c r="BB30" s="25">
        <v>15.400000000000002</v>
      </c>
      <c r="BC30" s="25">
        <v>24.200000000000003</v>
      </c>
      <c r="BD30" s="25">
        <v>0</v>
      </c>
      <c r="BE30" s="25">
        <v>16.5</v>
      </c>
      <c r="BF30" s="25">
        <v>11</v>
      </c>
      <c r="BG30" s="25">
        <v>0</v>
      </c>
      <c r="BH30" s="25">
        <v>20.900000000000002</v>
      </c>
      <c r="BI30" s="25">
        <v>0</v>
      </c>
      <c r="BJ30" s="25">
        <v>34.1</v>
      </c>
      <c r="BK30" s="25">
        <v>24.200000000000003</v>
      </c>
      <c r="BL30" s="25">
        <v>0</v>
      </c>
      <c r="BM30" s="25">
        <v>8.8000000000000007</v>
      </c>
      <c r="BN30" s="25">
        <v>14.3</v>
      </c>
      <c r="BO30" t="s">
        <v>38</v>
      </c>
    </row>
    <row r="31" spans="1:67" x14ac:dyDescent="0.25">
      <c r="A31" s="6">
        <v>44955</v>
      </c>
      <c r="B31" t="s">
        <v>7</v>
      </c>
      <c r="C31">
        <v>29</v>
      </c>
      <c r="D31">
        <f t="shared" si="4"/>
        <v>674.30000000000018</v>
      </c>
      <c r="E31">
        <f t="shared" si="0"/>
        <v>176.00000000000003</v>
      </c>
      <c r="F31">
        <f t="shared" si="1"/>
        <v>201.30000000000004</v>
      </c>
      <c r="G31">
        <f t="shared" si="2"/>
        <v>156.19999999999999</v>
      </c>
      <c r="H31">
        <f t="shared" si="3"/>
        <v>140.80000000000013</v>
      </c>
      <c r="I31">
        <v>0</v>
      </c>
      <c r="J31" s="21">
        <v>0.72600000000000009</v>
      </c>
      <c r="K31" s="21">
        <v>1.089</v>
      </c>
      <c r="L31" s="21">
        <v>0.88000000000000012</v>
      </c>
      <c r="M31" s="21">
        <v>0.97900000000000009</v>
      </c>
      <c r="N31" s="21">
        <v>1.056</v>
      </c>
      <c r="O31" s="24">
        <v>0.82500000000000007</v>
      </c>
      <c r="P31" s="24">
        <v>1.0340000000000003</v>
      </c>
      <c r="Q31" s="24">
        <v>0.81400000000000006</v>
      </c>
      <c r="R31" s="24">
        <v>0.44000000000000006</v>
      </c>
      <c r="S31" s="24">
        <v>0.72600000000000009</v>
      </c>
      <c r="T31" s="24">
        <v>1.1000000000000001</v>
      </c>
      <c r="U31" s="24">
        <v>0.52800000000000002</v>
      </c>
      <c r="V31" s="24">
        <v>0.44000000000000006</v>
      </c>
      <c r="W31" s="24">
        <v>0.95700000000000007</v>
      </c>
      <c r="X31" s="24">
        <v>0.49500000000000005</v>
      </c>
      <c r="Y31" s="24">
        <v>0.48400000000000004</v>
      </c>
      <c r="Z31" s="24">
        <v>0.97900000000000009</v>
      </c>
      <c r="AA31" s="25">
        <v>25.3</v>
      </c>
      <c r="AB31" s="25">
        <v>0</v>
      </c>
      <c r="AC31" s="25">
        <v>35.200000000000003</v>
      </c>
      <c r="AD31" s="25">
        <v>61.600000000000009</v>
      </c>
      <c r="AE31" s="25">
        <v>5.5</v>
      </c>
      <c r="AF31" s="25">
        <v>34.1</v>
      </c>
      <c r="AG31" s="25">
        <v>8.8000000000000007</v>
      </c>
      <c r="AH31" s="25">
        <v>14.3</v>
      </c>
      <c r="AI31" s="25">
        <v>6.6000000000000005</v>
      </c>
      <c r="AJ31" s="25">
        <v>9.9</v>
      </c>
      <c r="AK31" s="25">
        <v>12.100000000000001</v>
      </c>
      <c r="AL31" s="25">
        <v>1.1000000000001251</v>
      </c>
      <c r="AM31" s="25">
        <v>15.400000000000002</v>
      </c>
      <c r="AN31" s="25">
        <v>28.6</v>
      </c>
      <c r="AO31" s="25">
        <v>0</v>
      </c>
      <c r="AP31" s="25">
        <v>7.7000000000000011</v>
      </c>
      <c r="AQ31" s="25">
        <v>0</v>
      </c>
      <c r="AR31" s="25">
        <v>37.400000000000006</v>
      </c>
      <c r="AS31" s="25">
        <v>42.900000000000006</v>
      </c>
      <c r="AT31" s="25">
        <v>7.7000000000000011</v>
      </c>
      <c r="AU31" s="25">
        <v>39.6</v>
      </c>
      <c r="AV31" s="25">
        <v>5.5</v>
      </c>
      <c r="AW31" s="25">
        <v>0</v>
      </c>
      <c r="AX31" s="25">
        <v>3.3000000000000003</v>
      </c>
      <c r="AY31" s="25">
        <v>34.1</v>
      </c>
      <c r="AZ31" s="25">
        <v>44</v>
      </c>
      <c r="BA31" s="25">
        <v>23.1</v>
      </c>
      <c r="BB31" s="25">
        <v>4.4000000000000004</v>
      </c>
      <c r="BC31" s="25">
        <v>2.2000000000000002</v>
      </c>
      <c r="BD31" s="25">
        <v>0</v>
      </c>
      <c r="BE31" s="25">
        <v>15.400000000000002</v>
      </c>
      <c r="BF31" s="25">
        <v>11</v>
      </c>
      <c r="BG31" s="25">
        <v>29.700000000000003</v>
      </c>
      <c r="BH31" s="25">
        <v>13.200000000000001</v>
      </c>
      <c r="BI31" s="25">
        <v>18.700000000000003</v>
      </c>
      <c r="BJ31" s="25">
        <v>20.900000000000002</v>
      </c>
      <c r="BK31" s="25">
        <v>14.3</v>
      </c>
      <c r="BL31" s="25">
        <v>35.200000000000003</v>
      </c>
      <c r="BM31" s="25">
        <v>0</v>
      </c>
      <c r="BN31" s="25">
        <v>17.600000000000001</v>
      </c>
      <c r="BO31" t="s">
        <v>38</v>
      </c>
    </row>
    <row r="32" spans="1:67" x14ac:dyDescent="0.25">
      <c r="A32" s="6">
        <v>44956</v>
      </c>
      <c r="B32" t="s">
        <v>7</v>
      </c>
      <c r="C32">
        <v>30</v>
      </c>
      <c r="D32">
        <f t="shared" si="4"/>
        <v>528</v>
      </c>
      <c r="E32">
        <f t="shared" si="0"/>
        <v>130.9</v>
      </c>
      <c r="F32">
        <f t="shared" si="1"/>
        <v>172.70000000000002</v>
      </c>
      <c r="G32">
        <f t="shared" si="2"/>
        <v>156.19999999999999</v>
      </c>
      <c r="H32">
        <f t="shared" si="3"/>
        <v>68.200000000000017</v>
      </c>
      <c r="I32">
        <v>0</v>
      </c>
      <c r="J32" s="21">
        <v>0.84700000000000009</v>
      </c>
      <c r="K32" s="21">
        <v>0.6160000000000001</v>
      </c>
      <c r="L32" s="21">
        <v>0.80300000000000005</v>
      </c>
      <c r="M32" s="21">
        <v>1.0340000000000003</v>
      </c>
      <c r="N32" s="21">
        <v>1.0340000000000003</v>
      </c>
      <c r="O32" s="24">
        <v>0.37400000000000005</v>
      </c>
      <c r="P32" s="24">
        <v>1.0230000000000001</v>
      </c>
      <c r="Q32" s="24">
        <v>0.80300000000000005</v>
      </c>
      <c r="R32" s="24">
        <v>0.6160000000000001</v>
      </c>
      <c r="S32" s="24">
        <v>1.0340000000000003</v>
      </c>
      <c r="T32" s="24">
        <v>0.74800000000000011</v>
      </c>
      <c r="U32" s="24">
        <v>0.9900000000000001</v>
      </c>
      <c r="V32" s="24">
        <v>0.93500000000000005</v>
      </c>
      <c r="W32" s="24">
        <v>0.49500000000000005</v>
      </c>
      <c r="X32" s="24">
        <v>1.0120000000000002</v>
      </c>
      <c r="Y32" s="24">
        <v>0.68200000000000005</v>
      </c>
      <c r="Z32" s="24">
        <v>0.83600000000000008</v>
      </c>
      <c r="AA32" s="25">
        <v>23.1</v>
      </c>
      <c r="AB32" s="25">
        <v>16.5</v>
      </c>
      <c r="AC32" s="25">
        <v>2.2000000000000002</v>
      </c>
      <c r="AD32" s="25">
        <v>8.8000000000000007</v>
      </c>
      <c r="AE32" s="25">
        <v>0</v>
      </c>
      <c r="AF32" s="25">
        <v>39.6</v>
      </c>
      <c r="AG32" s="25">
        <v>8.8000000000000007</v>
      </c>
      <c r="AH32" s="25">
        <v>27.500000000000004</v>
      </c>
      <c r="AI32" s="25">
        <v>26.400000000000002</v>
      </c>
      <c r="AJ32" s="25">
        <v>19.8</v>
      </c>
      <c r="AK32" s="25">
        <v>8.8000000000000007</v>
      </c>
      <c r="AL32" s="25">
        <v>15.400000000000002</v>
      </c>
      <c r="AM32" s="25">
        <v>12.100000000000001</v>
      </c>
      <c r="AN32" s="25">
        <v>0</v>
      </c>
      <c r="AO32" s="25">
        <v>17.600000000000001</v>
      </c>
      <c r="AP32" s="25">
        <v>11</v>
      </c>
      <c r="AQ32" s="25">
        <v>0</v>
      </c>
      <c r="AR32" s="25">
        <v>12.100000000000001</v>
      </c>
      <c r="AS32" s="25">
        <v>0</v>
      </c>
      <c r="AT32" s="25">
        <v>0</v>
      </c>
      <c r="AU32" s="25">
        <v>0</v>
      </c>
      <c r="AV32" s="25">
        <v>0</v>
      </c>
      <c r="AW32" s="25">
        <v>29.700000000000003</v>
      </c>
      <c r="AX32" s="25">
        <v>38.5</v>
      </c>
      <c r="AY32" s="25">
        <v>11</v>
      </c>
      <c r="AZ32" s="25">
        <v>0</v>
      </c>
      <c r="BA32" s="25">
        <v>20.900000000000002</v>
      </c>
      <c r="BB32" s="25">
        <v>37.400000000000006</v>
      </c>
      <c r="BC32" s="25">
        <v>0</v>
      </c>
      <c r="BD32" s="25">
        <v>18.700000000000003</v>
      </c>
      <c r="BE32" s="25">
        <v>41.800000000000004</v>
      </c>
      <c r="BF32" s="25">
        <v>17.600000000000001</v>
      </c>
      <c r="BG32" s="25">
        <v>0</v>
      </c>
      <c r="BH32" s="25">
        <v>1.1000000000000001</v>
      </c>
      <c r="BI32" s="25">
        <v>5.5</v>
      </c>
      <c r="BJ32" s="25">
        <v>0</v>
      </c>
      <c r="BK32" s="25">
        <v>35.200000000000003</v>
      </c>
      <c r="BL32" s="25">
        <v>12.100000000000001</v>
      </c>
      <c r="BM32" s="25">
        <v>0</v>
      </c>
      <c r="BN32" s="25">
        <v>17.600000000000001</v>
      </c>
      <c r="BO32" t="s">
        <v>38</v>
      </c>
    </row>
    <row r="33" spans="1:67" x14ac:dyDescent="0.25">
      <c r="A33" s="6">
        <v>44957</v>
      </c>
      <c r="B33" t="s">
        <v>7</v>
      </c>
      <c r="C33">
        <v>31</v>
      </c>
      <c r="D33">
        <f t="shared" si="4"/>
        <v>430.1</v>
      </c>
      <c r="E33">
        <f t="shared" si="0"/>
        <v>101.2</v>
      </c>
      <c r="F33">
        <f t="shared" si="1"/>
        <v>129.80000000000001</v>
      </c>
      <c r="G33">
        <f t="shared" si="2"/>
        <v>110</v>
      </c>
      <c r="H33">
        <f t="shared" si="3"/>
        <v>89.100000000000009</v>
      </c>
      <c r="I33">
        <v>0</v>
      </c>
      <c r="J33" s="21">
        <v>0.9900000000000001</v>
      </c>
      <c r="K33" s="21">
        <v>1.0230000000000001</v>
      </c>
      <c r="L33" s="21">
        <v>1.0340000000000003</v>
      </c>
      <c r="M33" s="21">
        <v>0.72600000000000009</v>
      </c>
      <c r="N33" s="21">
        <v>0.88000000000000012</v>
      </c>
      <c r="O33" s="24">
        <v>0.66</v>
      </c>
      <c r="P33" s="24">
        <v>0.79200000000000004</v>
      </c>
      <c r="Q33" s="24">
        <v>0.72600000000000009</v>
      </c>
      <c r="R33" s="24">
        <v>1.0230000000000001</v>
      </c>
      <c r="S33" s="24">
        <v>0.97900000000000009</v>
      </c>
      <c r="T33" s="24">
        <v>0.63800000000000001</v>
      </c>
      <c r="U33" s="24">
        <v>0.81400000000000006</v>
      </c>
      <c r="V33" s="24">
        <v>0.60500000000000009</v>
      </c>
      <c r="W33" s="24">
        <v>1.0780000000000001</v>
      </c>
      <c r="X33" s="24">
        <v>1.0450000000000002</v>
      </c>
      <c r="Y33" s="24">
        <v>1.089</v>
      </c>
      <c r="Z33" s="24">
        <v>0.62700000000000011</v>
      </c>
      <c r="AA33" s="25">
        <v>0</v>
      </c>
      <c r="AB33" s="25">
        <v>33</v>
      </c>
      <c r="AC33" s="25">
        <v>5.5</v>
      </c>
      <c r="AD33" s="25">
        <v>15.400000000000002</v>
      </c>
      <c r="AE33" s="25">
        <v>16.5</v>
      </c>
      <c r="AF33" s="25">
        <v>5.5</v>
      </c>
      <c r="AG33" s="25">
        <v>38.5</v>
      </c>
      <c r="AH33" s="25">
        <v>0</v>
      </c>
      <c r="AI33" s="25">
        <v>1.1000000000000001</v>
      </c>
      <c r="AJ33" s="25">
        <v>14.3</v>
      </c>
      <c r="AK33" s="25">
        <v>3.3000000000000003</v>
      </c>
      <c r="AL33" s="25">
        <v>28.6</v>
      </c>
      <c r="AM33" s="25">
        <v>5.5</v>
      </c>
      <c r="AN33" s="25">
        <v>0</v>
      </c>
      <c r="AO33" s="25">
        <v>12.100000000000001</v>
      </c>
      <c r="AP33" s="25">
        <v>4.4000000000000004</v>
      </c>
      <c r="AQ33" s="25">
        <v>12.100000000000001</v>
      </c>
      <c r="AR33" s="25">
        <v>17.600000000000001</v>
      </c>
      <c r="AS33" s="25">
        <v>8.8000000000000007</v>
      </c>
      <c r="AT33" s="25">
        <v>0</v>
      </c>
      <c r="AU33" s="25">
        <v>4.4000000000000004</v>
      </c>
      <c r="AV33" s="25">
        <v>18.700000000000003</v>
      </c>
      <c r="AW33" s="25">
        <v>2.2000000000000002</v>
      </c>
      <c r="AX33" s="25">
        <v>1.1000000000000001</v>
      </c>
      <c r="AY33" s="25">
        <v>45.1</v>
      </c>
      <c r="AZ33" s="25">
        <v>0</v>
      </c>
      <c r="BA33" s="25">
        <v>0</v>
      </c>
      <c r="BB33" s="25">
        <v>7.7000000000000011</v>
      </c>
      <c r="BC33" s="25">
        <v>25.3</v>
      </c>
      <c r="BD33" s="25">
        <v>5.5</v>
      </c>
      <c r="BE33" s="25">
        <v>3.3000000000000003</v>
      </c>
      <c r="BF33" s="25">
        <v>6.6000000000000005</v>
      </c>
      <c r="BG33" s="25">
        <v>23.1</v>
      </c>
      <c r="BH33" s="25">
        <v>25.3</v>
      </c>
      <c r="BI33" s="25">
        <v>9.9</v>
      </c>
      <c r="BJ33" s="25">
        <v>22</v>
      </c>
      <c r="BK33" s="25">
        <v>6.6000000000000005</v>
      </c>
      <c r="BL33" s="25">
        <v>0</v>
      </c>
      <c r="BM33" s="25">
        <v>4.4000000000000004</v>
      </c>
      <c r="BN33" s="25">
        <v>0</v>
      </c>
      <c r="BO33" t="s">
        <v>38</v>
      </c>
    </row>
    <row r="34" spans="1:67" x14ac:dyDescent="0.25">
      <c r="A34" s="6"/>
      <c r="B34" t="s">
        <v>8</v>
      </c>
      <c r="C34">
        <v>1E-8</v>
      </c>
      <c r="D34">
        <f t="shared" si="4"/>
        <v>0</v>
      </c>
      <c r="E34">
        <v>0</v>
      </c>
      <c r="F34">
        <v>0</v>
      </c>
      <c r="G34">
        <v>0</v>
      </c>
      <c r="H34">
        <v>0</v>
      </c>
      <c r="I34">
        <v>0</v>
      </c>
      <c r="J34" s="22">
        <v>0</v>
      </c>
      <c r="K34" s="22">
        <v>0</v>
      </c>
      <c r="L34" s="22">
        <v>0</v>
      </c>
      <c r="M34" s="22">
        <v>0</v>
      </c>
      <c r="N34" s="22">
        <v>0</v>
      </c>
      <c r="O34" s="24">
        <v>0</v>
      </c>
      <c r="P34" s="24">
        <v>0</v>
      </c>
      <c r="Q34" s="24">
        <v>0</v>
      </c>
      <c r="R34" s="24">
        <v>0</v>
      </c>
      <c r="S34" s="24">
        <v>0</v>
      </c>
      <c r="T34" s="24">
        <v>0</v>
      </c>
      <c r="U34" s="24">
        <v>0</v>
      </c>
      <c r="V34" s="24">
        <v>0</v>
      </c>
      <c r="W34" s="24">
        <v>0</v>
      </c>
      <c r="X34" s="24">
        <v>0</v>
      </c>
      <c r="Y34" s="24">
        <v>0</v>
      </c>
      <c r="Z34" s="24">
        <v>0</v>
      </c>
      <c r="AA34" s="25">
        <v>0</v>
      </c>
      <c r="AB34" s="25">
        <v>0</v>
      </c>
      <c r="AC34" s="25">
        <v>0</v>
      </c>
      <c r="AD34" s="25">
        <v>0</v>
      </c>
      <c r="AE34" s="25">
        <v>0</v>
      </c>
      <c r="AF34" s="25">
        <v>0</v>
      </c>
      <c r="AG34" s="25">
        <v>0</v>
      </c>
      <c r="AH34" s="25">
        <v>0</v>
      </c>
      <c r="AI34" s="25">
        <v>0</v>
      </c>
      <c r="AJ34" s="25">
        <v>0</v>
      </c>
      <c r="AK34" s="25">
        <v>0</v>
      </c>
      <c r="AL34" s="25">
        <v>0</v>
      </c>
      <c r="AM34" s="25">
        <v>0</v>
      </c>
      <c r="AN34" s="25">
        <v>0</v>
      </c>
      <c r="AO34" s="25">
        <v>0</v>
      </c>
      <c r="AP34" s="25">
        <v>0</v>
      </c>
      <c r="AQ34" s="25">
        <v>0</v>
      </c>
      <c r="AR34" s="25">
        <v>0</v>
      </c>
      <c r="AS34" s="25">
        <v>0</v>
      </c>
      <c r="AT34" s="25">
        <v>0</v>
      </c>
      <c r="AU34" s="25">
        <v>0</v>
      </c>
      <c r="AV34" s="25">
        <v>0</v>
      </c>
      <c r="AW34" s="25">
        <v>0</v>
      </c>
      <c r="AX34" s="25">
        <v>0</v>
      </c>
      <c r="AY34" s="25">
        <v>0</v>
      </c>
      <c r="AZ34" s="25">
        <v>0</v>
      </c>
      <c r="BA34" s="25">
        <v>0</v>
      </c>
      <c r="BB34" s="25">
        <v>0</v>
      </c>
      <c r="BC34" s="25">
        <v>0</v>
      </c>
      <c r="BD34" s="25">
        <v>0</v>
      </c>
      <c r="BE34" s="25">
        <v>0</v>
      </c>
      <c r="BF34" s="25">
        <v>0</v>
      </c>
      <c r="BG34" s="25">
        <v>0</v>
      </c>
      <c r="BH34" s="25">
        <v>0</v>
      </c>
      <c r="BI34" s="25">
        <v>0</v>
      </c>
      <c r="BJ34" s="25">
        <v>0</v>
      </c>
      <c r="BK34" s="25">
        <v>0</v>
      </c>
      <c r="BL34" s="25">
        <v>0</v>
      </c>
      <c r="BM34" s="25">
        <v>0</v>
      </c>
      <c r="BN34" s="25">
        <v>0</v>
      </c>
      <c r="BO34" t="s">
        <v>237</v>
      </c>
    </row>
    <row r="35" spans="1:67" x14ac:dyDescent="0.25">
      <c r="A35" s="6"/>
      <c r="B35" t="s">
        <v>8</v>
      </c>
      <c r="C35">
        <v>2E-8</v>
      </c>
      <c r="D35">
        <f t="shared" si="4"/>
        <v>0</v>
      </c>
      <c r="E35">
        <v>0</v>
      </c>
      <c r="F35">
        <v>0</v>
      </c>
      <c r="G35">
        <v>0</v>
      </c>
      <c r="H35">
        <v>0</v>
      </c>
      <c r="I35">
        <v>0</v>
      </c>
      <c r="J35" s="22">
        <v>0</v>
      </c>
      <c r="K35" s="22">
        <v>0</v>
      </c>
      <c r="L35" s="22">
        <v>0</v>
      </c>
      <c r="M35" s="22">
        <v>0</v>
      </c>
      <c r="N35" s="22">
        <v>0</v>
      </c>
      <c r="O35" s="24">
        <v>0</v>
      </c>
      <c r="P35" s="24">
        <v>0</v>
      </c>
      <c r="Q35" s="24">
        <v>0</v>
      </c>
      <c r="R35" s="24">
        <v>0</v>
      </c>
      <c r="S35" s="24">
        <v>0</v>
      </c>
      <c r="T35" s="24">
        <v>0</v>
      </c>
      <c r="U35" s="24">
        <v>0</v>
      </c>
      <c r="V35" s="24">
        <v>0</v>
      </c>
      <c r="W35" s="24">
        <v>0</v>
      </c>
      <c r="X35" s="24">
        <v>0</v>
      </c>
      <c r="Y35" s="24">
        <v>0</v>
      </c>
      <c r="Z35" s="24">
        <v>0</v>
      </c>
      <c r="AA35" s="25">
        <v>0</v>
      </c>
      <c r="AB35" s="25">
        <v>0</v>
      </c>
      <c r="AC35" s="25">
        <v>0</v>
      </c>
      <c r="AD35" s="25">
        <v>0</v>
      </c>
      <c r="AE35" s="25">
        <v>0</v>
      </c>
      <c r="AF35" s="25">
        <v>0</v>
      </c>
      <c r="AG35" s="25">
        <v>0</v>
      </c>
      <c r="AH35" s="25">
        <v>0</v>
      </c>
      <c r="AI35" s="25">
        <v>0</v>
      </c>
      <c r="AJ35" s="25">
        <v>0</v>
      </c>
      <c r="AK35" s="25">
        <v>0</v>
      </c>
      <c r="AL35" s="25">
        <v>0</v>
      </c>
      <c r="AM35" s="25">
        <v>0</v>
      </c>
      <c r="AN35" s="25">
        <v>0</v>
      </c>
      <c r="AO35" s="25">
        <v>0</v>
      </c>
      <c r="AP35" s="25">
        <v>0</v>
      </c>
      <c r="AQ35" s="25">
        <v>0</v>
      </c>
      <c r="AR35" s="25">
        <v>0</v>
      </c>
      <c r="AS35" s="25">
        <v>0</v>
      </c>
      <c r="AT35" s="25">
        <v>0</v>
      </c>
      <c r="AU35" s="25">
        <v>0</v>
      </c>
      <c r="AV35" s="25">
        <v>0</v>
      </c>
      <c r="AW35" s="25">
        <v>0</v>
      </c>
      <c r="AX35" s="25">
        <v>0</v>
      </c>
      <c r="AY35" s="25">
        <v>0</v>
      </c>
      <c r="AZ35" s="25">
        <v>0</v>
      </c>
      <c r="BA35" s="25">
        <v>0</v>
      </c>
      <c r="BB35" s="25">
        <v>0</v>
      </c>
      <c r="BC35" s="25">
        <v>0</v>
      </c>
      <c r="BD35" s="25">
        <v>0</v>
      </c>
      <c r="BE35" s="25">
        <v>0</v>
      </c>
      <c r="BF35" s="25">
        <v>0</v>
      </c>
      <c r="BG35" s="25">
        <v>0</v>
      </c>
      <c r="BH35" s="25">
        <v>0</v>
      </c>
      <c r="BI35" s="25">
        <v>0</v>
      </c>
      <c r="BJ35" s="25">
        <v>0</v>
      </c>
      <c r="BK35" s="25">
        <v>0</v>
      </c>
      <c r="BL35" s="25">
        <v>0</v>
      </c>
      <c r="BM35" s="25">
        <v>0</v>
      </c>
      <c r="BN35" s="25">
        <v>0</v>
      </c>
      <c r="BO35" t="s">
        <v>237</v>
      </c>
    </row>
    <row r="36" spans="1:67" x14ac:dyDescent="0.25">
      <c r="A36" s="6"/>
      <c r="B36" t="s">
        <v>8</v>
      </c>
      <c r="C36">
        <v>2.9999999999999997E-8</v>
      </c>
      <c r="D36">
        <f t="shared" si="4"/>
        <v>0</v>
      </c>
      <c r="E36">
        <v>0</v>
      </c>
      <c r="F36">
        <v>0</v>
      </c>
      <c r="G36">
        <v>0</v>
      </c>
      <c r="H36">
        <v>0</v>
      </c>
      <c r="I36">
        <v>0</v>
      </c>
      <c r="J36" s="22">
        <v>0</v>
      </c>
      <c r="K36" s="22">
        <v>0</v>
      </c>
      <c r="L36" s="22">
        <v>0</v>
      </c>
      <c r="M36" s="22">
        <v>0</v>
      </c>
      <c r="N36" s="22">
        <v>0</v>
      </c>
      <c r="O36" s="24">
        <v>0</v>
      </c>
      <c r="P36" s="24">
        <v>0</v>
      </c>
      <c r="Q36" s="24">
        <v>0</v>
      </c>
      <c r="R36" s="24">
        <v>0</v>
      </c>
      <c r="S36" s="24">
        <v>0</v>
      </c>
      <c r="T36" s="24">
        <v>0</v>
      </c>
      <c r="U36" s="24">
        <v>0</v>
      </c>
      <c r="V36" s="24">
        <v>0</v>
      </c>
      <c r="W36" s="24">
        <v>0</v>
      </c>
      <c r="X36" s="24">
        <v>0</v>
      </c>
      <c r="Y36" s="24">
        <v>0</v>
      </c>
      <c r="Z36" s="24">
        <v>0</v>
      </c>
      <c r="AA36" s="25">
        <v>0</v>
      </c>
      <c r="AB36" s="25">
        <v>0</v>
      </c>
      <c r="AC36" s="25">
        <v>0</v>
      </c>
      <c r="AD36" s="25">
        <v>0</v>
      </c>
      <c r="AE36" s="25">
        <v>0</v>
      </c>
      <c r="AF36" s="25">
        <v>0</v>
      </c>
      <c r="AG36" s="25">
        <v>0</v>
      </c>
      <c r="AH36" s="25">
        <v>0</v>
      </c>
      <c r="AI36" s="25">
        <v>0</v>
      </c>
      <c r="AJ36" s="25">
        <v>0</v>
      </c>
      <c r="AK36" s="25">
        <v>0</v>
      </c>
      <c r="AL36" s="25">
        <v>0</v>
      </c>
      <c r="AM36" s="25">
        <v>0</v>
      </c>
      <c r="AN36" s="25">
        <v>0</v>
      </c>
      <c r="AO36" s="25">
        <v>0</v>
      </c>
      <c r="AP36" s="25">
        <v>0</v>
      </c>
      <c r="AQ36" s="25">
        <v>0</v>
      </c>
      <c r="AR36" s="25">
        <v>0</v>
      </c>
      <c r="AS36" s="25">
        <v>0</v>
      </c>
      <c r="AT36" s="25">
        <v>0</v>
      </c>
      <c r="AU36" s="25">
        <v>0</v>
      </c>
      <c r="AV36" s="25">
        <v>0</v>
      </c>
      <c r="AW36" s="25">
        <v>0</v>
      </c>
      <c r="AX36" s="25">
        <v>0</v>
      </c>
      <c r="AY36" s="25">
        <v>0</v>
      </c>
      <c r="AZ36" s="25">
        <v>0</v>
      </c>
      <c r="BA36" s="25">
        <v>0</v>
      </c>
      <c r="BB36" s="25">
        <v>0</v>
      </c>
      <c r="BC36" s="25">
        <v>0</v>
      </c>
      <c r="BD36" s="25">
        <v>0</v>
      </c>
      <c r="BE36" s="25">
        <v>0</v>
      </c>
      <c r="BF36" s="25">
        <v>0</v>
      </c>
      <c r="BG36" s="25">
        <v>0</v>
      </c>
      <c r="BH36" s="25">
        <v>0</v>
      </c>
      <c r="BI36" s="25">
        <v>0</v>
      </c>
      <c r="BJ36" s="25">
        <v>0</v>
      </c>
      <c r="BK36" s="25">
        <v>0</v>
      </c>
      <c r="BL36" s="25">
        <v>0</v>
      </c>
      <c r="BM36" s="25">
        <v>0</v>
      </c>
      <c r="BN36" s="25">
        <v>0</v>
      </c>
      <c r="BO36" t="s">
        <v>237</v>
      </c>
    </row>
    <row r="37" spans="1:67" x14ac:dyDescent="0.25">
      <c r="A37" s="6">
        <v>44958</v>
      </c>
      <c r="B37" t="s">
        <v>8</v>
      </c>
      <c r="C37">
        <v>1</v>
      </c>
      <c r="D37">
        <f t="shared" si="4"/>
        <v>588.50000000000023</v>
      </c>
      <c r="E37">
        <f t="shared" ref="E37:E64" si="5">SUM(BE37:BN37)</f>
        <v>72.600000000000009</v>
      </c>
      <c r="F37">
        <f t="shared" ref="F37:F64" si="6">SUM(AA37:AJ37)</f>
        <v>121</v>
      </c>
      <c r="G37">
        <f t="shared" ref="G37:G64" si="7">SUM(AU37:BD37)</f>
        <v>146.30000000000013</v>
      </c>
      <c r="H37">
        <f t="shared" ref="H37:H64" si="8">SUM(AL37:AT37)</f>
        <v>248.60000000000014</v>
      </c>
      <c r="I37">
        <v>0</v>
      </c>
      <c r="J37" s="22">
        <v>0.19800000000000001</v>
      </c>
      <c r="K37" s="22">
        <v>0.95700000000000007</v>
      </c>
      <c r="L37" s="22">
        <v>0.88000000000000012</v>
      </c>
      <c r="M37" s="22">
        <v>0.69300000000000006</v>
      </c>
      <c r="N37" s="22">
        <v>1.0780000000000001</v>
      </c>
      <c r="O37" s="24">
        <v>0.66</v>
      </c>
      <c r="P37" s="24">
        <v>0.79200000000000004</v>
      </c>
      <c r="Q37" s="24">
        <v>0.74800000000000011</v>
      </c>
      <c r="R37" s="24">
        <v>0.46200000000000002</v>
      </c>
      <c r="S37" s="24">
        <v>0.51700000000000013</v>
      </c>
      <c r="T37" s="24">
        <v>0.86900000000000011</v>
      </c>
      <c r="U37" s="24">
        <v>0.97900000000000009</v>
      </c>
      <c r="V37" s="24">
        <v>1.0340000000000003</v>
      </c>
      <c r="W37" s="24">
        <v>0.88000000000000012</v>
      </c>
      <c r="X37" s="24">
        <v>1.0340000000000003</v>
      </c>
      <c r="Y37" s="24">
        <v>0.71500000000000008</v>
      </c>
      <c r="Z37" s="24">
        <v>1.0010000000000001</v>
      </c>
      <c r="AA37" s="25">
        <v>49.500000000000007</v>
      </c>
      <c r="AB37" s="25">
        <v>33</v>
      </c>
      <c r="AC37" s="25">
        <v>13.200000000000001</v>
      </c>
      <c r="AD37" s="25">
        <v>0</v>
      </c>
      <c r="AE37" s="25">
        <v>12.100000000000001</v>
      </c>
      <c r="AF37" s="25">
        <v>0</v>
      </c>
      <c r="AG37" s="25">
        <v>0</v>
      </c>
      <c r="AH37" s="25">
        <v>0</v>
      </c>
      <c r="AI37" s="25">
        <v>12.100000000000001</v>
      </c>
      <c r="AJ37" s="25">
        <v>1.1000000000000001</v>
      </c>
      <c r="AK37" s="25">
        <v>47.300000000000004</v>
      </c>
      <c r="AL37" s="25">
        <v>48.400000000000006</v>
      </c>
      <c r="AM37" s="25">
        <v>47.300000000000004</v>
      </c>
      <c r="AN37" s="25">
        <v>36.300000000000004</v>
      </c>
      <c r="AO37" s="25">
        <v>0</v>
      </c>
      <c r="AP37" s="25">
        <v>53.900000000000006</v>
      </c>
      <c r="AQ37" s="25">
        <v>23.1</v>
      </c>
      <c r="AR37" s="25">
        <v>15.400000000000126</v>
      </c>
      <c r="AS37" s="25">
        <v>1.1000000000000001</v>
      </c>
      <c r="AT37" s="25">
        <v>23.1</v>
      </c>
      <c r="AU37" s="25">
        <v>6.6000000000000005</v>
      </c>
      <c r="AV37" s="25">
        <v>13.200000000000001</v>
      </c>
      <c r="AW37" s="25">
        <v>33.000000000000128</v>
      </c>
      <c r="AX37" s="25">
        <v>27.500000000000004</v>
      </c>
      <c r="AY37" s="25">
        <v>0</v>
      </c>
      <c r="AZ37" s="25">
        <v>8.8000000000000007</v>
      </c>
      <c r="BA37" s="25">
        <v>1.1000000000000001</v>
      </c>
      <c r="BB37" s="25">
        <v>2.2000000000000002</v>
      </c>
      <c r="BC37" s="25">
        <v>14.3</v>
      </c>
      <c r="BD37" s="25">
        <v>39.6</v>
      </c>
      <c r="BE37" s="25">
        <v>5.5</v>
      </c>
      <c r="BF37" s="25">
        <v>0</v>
      </c>
      <c r="BG37" s="25">
        <v>3.3000000000000003</v>
      </c>
      <c r="BH37" s="25">
        <v>0</v>
      </c>
      <c r="BI37" s="25">
        <v>3.3000000000000003</v>
      </c>
      <c r="BJ37" s="25">
        <v>24.200000000000003</v>
      </c>
      <c r="BK37" s="25">
        <v>16.5</v>
      </c>
      <c r="BL37" s="25">
        <v>1.1000000000000001</v>
      </c>
      <c r="BM37" s="25">
        <v>18.700000000000003</v>
      </c>
      <c r="BN37" s="25">
        <v>0</v>
      </c>
      <c r="BO37" t="s">
        <v>38</v>
      </c>
    </row>
    <row r="38" spans="1:67" x14ac:dyDescent="0.25">
      <c r="A38" s="6">
        <v>44959</v>
      </c>
      <c r="B38" t="s">
        <v>8</v>
      </c>
      <c r="C38">
        <v>2</v>
      </c>
      <c r="D38">
        <f t="shared" si="4"/>
        <v>563.20000000000005</v>
      </c>
      <c r="E38">
        <f t="shared" si="5"/>
        <v>158.4</v>
      </c>
      <c r="F38">
        <f t="shared" si="6"/>
        <v>144.1</v>
      </c>
      <c r="G38">
        <f t="shared" si="7"/>
        <v>101.20000000000002</v>
      </c>
      <c r="H38">
        <f t="shared" si="8"/>
        <v>159.5</v>
      </c>
      <c r="I38">
        <v>1</v>
      </c>
      <c r="J38" s="22">
        <v>0.51700000000000013</v>
      </c>
      <c r="K38" s="22">
        <v>0.58300000000000007</v>
      </c>
      <c r="L38" s="22">
        <v>0.9900000000000001</v>
      </c>
      <c r="M38" s="22">
        <v>0.8580000000000001</v>
      </c>
      <c r="N38" s="22">
        <v>0.74800000000000011</v>
      </c>
      <c r="O38" s="24">
        <v>1.0010000000000001</v>
      </c>
      <c r="P38" s="24">
        <v>0.72600000000000009</v>
      </c>
      <c r="Q38" s="24">
        <v>0.93500000000000005</v>
      </c>
      <c r="R38" s="24">
        <v>0.67100000000000004</v>
      </c>
      <c r="S38" s="24">
        <v>0.70400000000000007</v>
      </c>
      <c r="T38" s="24">
        <v>0.68200000000000005</v>
      </c>
      <c r="U38" s="24">
        <v>0.47300000000000003</v>
      </c>
      <c r="V38" s="24">
        <v>0.49500000000000005</v>
      </c>
      <c r="W38" s="24">
        <v>0.81400000000000006</v>
      </c>
      <c r="X38" s="24">
        <v>0.94600000000000006</v>
      </c>
      <c r="Y38" s="24">
        <v>0.31900000000000001</v>
      </c>
      <c r="Z38" s="24">
        <v>1.056</v>
      </c>
      <c r="AA38" s="25">
        <v>2.2000000000000002</v>
      </c>
      <c r="AB38" s="25">
        <v>0</v>
      </c>
      <c r="AC38" s="25">
        <v>0</v>
      </c>
      <c r="AD38" s="25">
        <v>22</v>
      </c>
      <c r="AE38" s="25">
        <v>19.8</v>
      </c>
      <c r="AF38" s="25">
        <v>37.400000000000006</v>
      </c>
      <c r="AG38" s="25">
        <v>19.8</v>
      </c>
      <c r="AH38" s="25">
        <v>19.8</v>
      </c>
      <c r="AI38" s="25">
        <v>9.9</v>
      </c>
      <c r="AJ38" s="25">
        <v>13.200000000000001</v>
      </c>
      <c r="AK38" s="25">
        <v>37.400000000000006</v>
      </c>
      <c r="AL38" s="25">
        <v>13.200000000000001</v>
      </c>
      <c r="AM38" s="25">
        <v>17.600000000000001</v>
      </c>
      <c r="AN38" s="25">
        <v>24.200000000000003</v>
      </c>
      <c r="AO38" s="25">
        <v>3.3000000000000003</v>
      </c>
      <c r="AP38" s="25">
        <v>36.300000000000004</v>
      </c>
      <c r="AQ38" s="25">
        <v>8.8000000000000007</v>
      </c>
      <c r="AR38" s="25">
        <v>0</v>
      </c>
      <c r="AS38" s="25">
        <v>23.1</v>
      </c>
      <c r="AT38" s="25">
        <v>33</v>
      </c>
      <c r="AU38" s="25">
        <v>0</v>
      </c>
      <c r="AV38" s="25">
        <v>0</v>
      </c>
      <c r="AW38" s="25">
        <v>13.200000000000001</v>
      </c>
      <c r="AX38" s="25">
        <v>42.900000000000006</v>
      </c>
      <c r="AY38" s="25">
        <v>4.4000000000000004</v>
      </c>
      <c r="AZ38" s="25">
        <v>0</v>
      </c>
      <c r="BA38" s="25">
        <v>12.100000000000001</v>
      </c>
      <c r="BB38" s="25">
        <v>0</v>
      </c>
      <c r="BC38" s="25">
        <v>5.5</v>
      </c>
      <c r="BD38" s="25">
        <v>23.1</v>
      </c>
      <c r="BE38" s="25">
        <v>3.3000000000000003</v>
      </c>
      <c r="BF38" s="25">
        <v>46.2</v>
      </c>
      <c r="BG38" s="25">
        <v>24.200000000000003</v>
      </c>
      <c r="BH38" s="25">
        <v>0</v>
      </c>
      <c r="BI38" s="25">
        <v>1.1000000000000001</v>
      </c>
      <c r="BJ38" s="25">
        <v>0</v>
      </c>
      <c r="BK38" s="25">
        <v>0</v>
      </c>
      <c r="BL38" s="25">
        <v>42.900000000000006</v>
      </c>
      <c r="BM38" s="25">
        <v>35.200000000000003</v>
      </c>
      <c r="BN38" s="25">
        <v>5.5</v>
      </c>
      <c r="BO38" t="s">
        <v>38</v>
      </c>
    </row>
    <row r="39" spans="1:67" x14ac:dyDescent="0.25">
      <c r="A39" s="6">
        <v>44960</v>
      </c>
      <c r="B39" t="s">
        <v>8</v>
      </c>
      <c r="C39">
        <v>3</v>
      </c>
      <c r="D39">
        <f t="shared" si="4"/>
        <v>497.2</v>
      </c>
      <c r="E39">
        <f t="shared" si="5"/>
        <v>167.20000000000002</v>
      </c>
      <c r="F39">
        <f t="shared" si="6"/>
        <v>173.8</v>
      </c>
      <c r="G39">
        <f t="shared" si="7"/>
        <v>68.2</v>
      </c>
      <c r="H39">
        <f t="shared" si="8"/>
        <v>88.000000000000014</v>
      </c>
      <c r="I39">
        <v>0</v>
      </c>
      <c r="J39" s="22">
        <v>0.60500000000000009</v>
      </c>
      <c r="K39" s="22">
        <v>0.74800000000000011</v>
      </c>
      <c r="L39" s="22">
        <v>0.78100000000000003</v>
      </c>
      <c r="M39" s="22">
        <v>0.94600000000000006</v>
      </c>
      <c r="N39" s="22">
        <v>0.7370000000000001</v>
      </c>
      <c r="O39" s="24">
        <v>1.0120000000000002</v>
      </c>
      <c r="P39" s="24">
        <v>0.66</v>
      </c>
      <c r="Q39" s="24">
        <v>0.45100000000000007</v>
      </c>
      <c r="R39" s="24">
        <v>1.089</v>
      </c>
      <c r="S39" s="24">
        <v>1.0230000000000001</v>
      </c>
      <c r="T39" s="24">
        <v>0.77000000000000013</v>
      </c>
      <c r="U39" s="24">
        <v>1.1000000000000001</v>
      </c>
      <c r="V39" s="24">
        <v>1.0669999999999999</v>
      </c>
      <c r="W39" s="24">
        <v>1.0010000000000001</v>
      </c>
      <c r="X39" s="24">
        <v>0.47300000000000003</v>
      </c>
      <c r="Y39" s="24">
        <v>0.48400000000000004</v>
      </c>
      <c r="Z39" s="24">
        <v>1.089</v>
      </c>
      <c r="AA39" s="25">
        <v>1.1000000000000001</v>
      </c>
      <c r="AB39" s="25">
        <v>12.100000000000001</v>
      </c>
      <c r="AC39" s="25">
        <v>26.400000000000002</v>
      </c>
      <c r="AD39" s="25">
        <v>23.1</v>
      </c>
      <c r="AE39" s="25">
        <v>26.400000000000002</v>
      </c>
      <c r="AF39" s="25">
        <v>22</v>
      </c>
      <c r="AG39" s="25">
        <v>0</v>
      </c>
      <c r="AH39" s="25">
        <v>40.700000000000003</v>
      </c>
      <c r="AI39" s="25">
        <v>8.8000000000000007</v>
      </c>
      <c r="AJ39" s="25">
        <v>13.200000000000001</v>
      </c>
      <c r="AK39" s="25">
        <v>2.2000000000000002</v>
      </c>
      <c r="AL39" s="25">
        <v>8.8000000000000007</v>
      </c>
      <c r="AM39" s="25">
        <v>0</v>
      </c>
      <c r="AN39" s="25">
        <v>3.3000000000000003</v>
      </c>
      <c r="AO39" s="25">
        <v>17.600000000000001</v>
      </c>
      <c r="AP39" s="25">
        <v>0</v>
      </c>
      <c r="AQ39" s="25">
        <v>0</v>
      </c>
      <c r="AR39" s="25">
        <v>50.6</v>
      </c>
      <c r="AS39" s="25">
        <v>7.7000000000000011</v>
      </c>
      <c r="AT39" s="25">
        <v>0</v>
      </c>
      <c r="AU39" s="25">
        <v>0</v>
      </c>
      <c r="AV39" s="25">
        <v>3.3000000000000003</v>
      </c>
      <c r="AW39" s="25">
        <v>0</v>
      </c>
      <c r="AX39" s="25">
        <v>7.7000000000000011</v>
      </c>
      <c r="AY39" s="25">
        <v>0</v>
      </c>
      <c r="AZ39" s="25">
        <v>0</v>
      </c>
      <c r="BA39" s="25">
        <v>30.800000000000004</v>
      </c>
      <c r="BB39" s="25">
        <v>0</v>
      </c>
      <c r="BC39" s="25">
        <v>26.400000000000002</v>
      </c>
      <c r="BD39" s="25">
        <v>0</v>
      </c>
      <c r="BE39" s="25">
        <v>8.8000000000000007</v>
      </c>
      <c r="BF39" s="25">
        <v>0</v>
      </c>
      <c r="BG39" s="25">
        <v>37.400000000000006</v>
      </c>
      <c r="BH39" s="25">
        <v>17.600000000000001</v>
      </c>
      <c r="BI39" s="25">
        <v>0</v>
      </c>
      <c r="BJ39" s="25">
        <v>1.1000000000000001</v>
      </c>
      <c r="BK39" s="25">
        <v>37.400000000000006</v>
      </c>
      <c r="BL39" s="25">
        <v>0</v>
      </c>
      <c r="BM39" s="25">
        <v>49.500000000000007</v>
      </c>
      <c r="BN39" s="25">
        <v>15.400000000000002</v>
      </c>
      <c r="BO39" t="s">
        <v>38</v>
      </c>
    </row>
    <row r="40" spans="1:67" x14ac:dyDescent="0.25">
      <c r="A40" s="6">
        <v>44961</v>
      </c>
      <c r="B40" t="s">
        <v>8</v>
      </c>
      <c r="C40">
        <v>4</v>
      </c>
      <c r="D40">
        <f t="shared" si="4"/>
        <v>524.70000000000016</v>
      </c>
      <c r="E40">
        <f t="shared" si="5"/>
        <v>141.90000000000015</v>
      </c>
      <c r="F40">
        <f t="shared" si="6"/>
        <v>117.70000000000002</v>
      </c>
      <c r="G40">
        <f t="shared" si="7"/>
        <v>152.9</v>
      </c>
      <c r="H40">
        <f t="shared" si="8"/>
        <v>112.20000000000002</v>
      </c>
      <c r="I40">
        <v>0</v>
      </c>
      <c r="J40" s="22">
        <v>0.47300000000000003</v>
      </c>
      <c r="K40" s="22">
        <v>0.51700000000000013</v>
      </c>
      <c r="L40" s="22">
        <v>0.95700000000000007</v>
      </c>
      <c r="M40" s="22">
        <v>0.83600000000000008</v>
      </c>
      <c r="N40" s="22">
        <v>1.0230000000000001</v>
      </c>
      <c r="O40" s="24">
        <v>0.71500000000000008</v>
      </c>
      <c r="P40" s="24">
        <v>0.80300000000000005</v>
      </c>
      <c r="Q40" s="24">
        <v>0.70400000000000007</v>
      </c>
      <c r="R40" s="24">
        <v>0.86900000000000011</v>
      </c>
      <c r="S40" s="24">
        <v>0.90200000000000014</v>
      </c>
      <c r="T40" s="24">
        <v>0.68200000000000005</v>
      </c>
      <c r="U40" s="24">
        <v>0.37400000000000005</v>
      </c>
      <c r="V40" s="24">
        <v>1.0010000000000001</v>
      </c>
      <c r="W40" s="24">
        <v>0.86900000000000011</v>
      </c>
      <c r="X40" s="24">
        <v>0.39600000000000002</v>
      </c>
      <c r="Y40" s="24">
        <v>1.0669999999999999</v>
      </c>
      <c r="Z40" s="24">
        <v>0.8580000000000001</v>
      </c>
      <c r="AA40" s="25">
        <v>7.7000000000000011</v>
      </c>
      <c r="AB40" s="25">
        <v>35.200000000000003</v>
      </c>
      <c r="AC40" s="25">
        <v>6.6000000000000005</v>
      </c>
      <c r="AD40" s="25">
        <v>24.200000000000003</v>
      </c>
      <c r="AE40" s="25">
        <v>12.100000000000001</v>
      </c>
      <c r="AF40" s="25">
        <v>18.700000000000003</v>
      </c>
      <c r="AG40" s="25">
        <v>13.200000000000001</v>
      </c>
      <c r="AH40" s="25">
        <v>0</v>
      </c>
      <c r="AI40" s="25">
        <v>0</v>
      </c>
      <c r="AJ40" s="25">
        <v>0</v>
      </c>
      <c r="AK40" s="25">
        <v>4.4000000000000004</v>
      </c>
      <c r="AL40" s="25">
        <v>9.9</v>
      </c>
      <c r="AM40" s="25">
        <v>52.800000000000004</v>
      </c>
      <c r="AN40" s="25">
        <v>27.500000000000004</v>
      </c>
      <c r="AO40" s="25">
        <v>9.9</v>
      </c>
      <c r="AP40" s="25">
        <v>12.100000000000001</v>
      </c>
      <c r="AQ40" s="25">
        <v>0</v>
      </c>
      <c r="AR40" s="25">
        <v>0</v>
      </c>
      <c r="AS40" s="25">
        <v>0</v>
      </c>
      <c r="AT40" s="25">
        <v>0</v>
      </c>
      <c r="AU40" s="25">
        <v>19.8</v>
      </c>
      <c r="AV40" s="25">
        <v>19.8</v>
      </c>
      <c r="AW40" s="25">
        <v>39.6</v>
      </c>
      <c r="AX40" s="25">
        <v>9.9</v>
      </c>
      <c r="AY40" s="25">
        <v>0</v>
      </c>
      <c r="AZ40" s="25">
        <v>5.5</v>
      </c>
      <c r="BA40" s="25">
        <v>7.7000000000000011</v>
      </c>
      <c r="BB40" s="25">
        <v>11</v>
      </c>
      <c r="BC40" s="25">
        <v>33</v>
      </c>
      <c r="BD40" s="25">
        <v>6.6000000000000005</v>
      </c>
      <c r="BE40" s="25">
        <v>1.1000000000000001</v>
      </c>
      <c r="BF40" s="25">
        <v>4.4000000000000004</v>
      </c>
      <c r="BG40" s="25">
        <v>19.8</v>
      </c>
      <c r="BH40" s="25">
        <v>39.6</v>
      </c>
      <c r="BI40" s="25">
        <v>0</v>
      </c>
      <c r="BJ40" s="25">
        <v>25.3</v>
      </c>
      <c r="BK40" s="25">
        <v>1.1000000000000001</v>
      </c>
      <c r="BL40" s="25">
        <v>44</v>
      </c>
      <c r="BM40" s="25">
        <v>6.6000000000001258</v>
      </c>
      <c r="BN40" s="25">
        <v>0</v>
      </c>
      <c r="BO40" t="s">
        <v>38</v>
      </c>
    </row>
    <row r="41" spans="1:67" x14ac:dyDescent="0.25">
      <c r="A41" s="6">
        <v>44962</v>
      </c>
      <c r="B41" t="s">
        <v>8</v>
      </c>
      <c r="C41">
        <v>5</v>
      </c>
      <c r="D41">
        <f t="shared" si="4"/>
        <v>591.80000000000007</v>
      </c>
      <c r="E41">
        <f t="shared" si="5"/>
        <v>166.10000000000002</v>
      </c>
      <c r="F41">
        <f t="shared" si="6"/>
        <v>103.4</v>
      </c>
      <c r="G41">
        <f t="shared" si="7"/>
        <v>205.70000000000002</v>
      </c>
      <c r="H41">
        <f t="shared" si="8"/>
        <v>116.60000000000002</v>
      </c>
      <c r="I41">
        <v>0</v>
      </c>
      <c r="J41" s="22">
        <v>0.75900000000000012</v>
      </c>
      <c r="K41" s="22">
        <v>0.55000000000000004</v>
      </c>
      <c r="L41" s="22">
        <v>0.38500000000000006</v>
      </c>
      <c r="M41" s="22">
        <v>0.84700000000000009</v>
      </c>
      <c r="N41" s="22">
        <v>0.44000000000000006</v>
      </c>
      <c r="O41" s="24">
        <v>0.94600000000000006</v>
      </c>
      <c r="P41" s="24">
        <v>0.28600000000000003</v>
      </c>
      <c r="Q41" s="24">
        <v>1.0340000000000003</v>
      </c>
      <c r="R41" s="24">
        <v>0.6160000000000001</v>
      </c>
      <c r="S41" s="24">
        <v>0.79200000000000004</v>
      </c>
      <c r="T41" s="24">
        <v>0.96800000000000008</v>
      </c>
      <c r="U41" s="24">
        <v>0.49500000000000005</v>
      </c>
      <c r="V41" s="24">
        <v>1.089</v>
      </c>
      <c r="W41" s="24">
        <v>0.8580000000000001</v>
      </c>
      <c r="X41" s="24">
        <v>0.82500000000000007</v>
      </c>
      <c r="Y41" s="24">
        <v>0.40700000000000003</v>
      </c>
      <c r="Z41" s="24">
        <v>1.0230000000000001</v>
      </c>
      <c r="AA41" s="25">
        <v>9.9</v>
      </c>
      <c r="AB41" s="25">
        <v>11</v>
      </c>
      <c r="AC41" s="25">
        <v>4.4000000000000004</v>
      </c>
      <c r="AD41" s="25">
        <v>0</v>
      </c>
      <c r="AE41" s="25">
        <v>16.5</v>
      </c>
      <c r="AF41" s="25">
        <v>4.4000000000000004</v>
      </c>
      <c r="AG41" s="25">
        <v>13.200000000000001</v>
      </c>
      <c r="AH41" s="25">
        <v>16.5</v>
      </c>
      <c r="AI41" s="25">
        <v>26.400000000000002</v>
      </c>
      <c r="AJ41" s="25">
        <v>1.1000000000000001</v>
      </c>
      <c r="AK41" s="25">
        <v>7.7000000000000011</v>
      </c>
      <c r="AL41" s="25">
        <v>9.9</v>
      </c>
      <c r="AM41" s="25">
        <v>0</v>
      </c>
      <c r="AN41" s="25">
        <v>0</v>
      </c>
      <c r="AO41" s="25">
        <v>2.2000000000000002</v>
      </c>
      <c r="AP41" s="25">
        <v>18.700000000000003</v>
      </c>
      <c r="AQ41" s="25">
        <v>27.500000000000004</v>
      </c>
      <c r="AR41" s="25">
        <v>0</v>
      </c>
      <c r="AS41" s="25">
        <v>41.800000000000004</v>
      </c>
      <c r="AT41" s="25">
        <v>16.5</v>
      </c>
      <c r="AU41" s="25">
        <v>20.900000000000002</v>
      </c>
      <c r="AV41" s="25">
        <v>41.800000000000004</v>
      </c>
      <c r="AW41" s="25">
        <v>31.900000000000002</v>
      </c>
      <c r="AX41" s="25">
        <v>3.3000000000000003</v>
      </c>
      <c r="AY41" s="25">
        <v>35.200000000000003</v>
      </c>
      <c r="AZ41" s="25">
        <v>0</v>
      </c>
      <c r="BA41" s="25">
        <v>0</v>
      </c>
      <c r="BB41" s="25">
        <v>15.400000000000002</v>
      </c>
      <c r="BC41" s="25">
        <v>6.6000000000000005</v>
      </c>
      <c r="BD41" s="25">
        <v>50.6</v>
      </c>
      <c r="BE41" s="25">
        <v>24.200000000000003</v>
      </c>
      <c r="BF41" s="25">
        <v>15.400000000000002</v>
      </c>
      <c r="BG41" s="25">
        <v>3.3000000000000003</v>
      </c>
      <c r="BH41" s="25">
        <v>13.200000000000001</v>
      </c>
      <c r="BI41" s="25">
        <v>22</v>
      </c>
      <c r="BJ41" s="25">
        <v>9.9</v>
      </c>
      <c r="BK41" s="25">
        <v>2.2000000000000002</v>
      </c>
      <c r="BL41" s="25">
        <v>0</v>
      </c>
      <c r="BM41" s="25">
        <v>68.2</v>
      </c>
      <c r="BN41" s="25">
        <v>7.7000000000000011</v>
      </c>
      <c r="BO41" t="s">
        <v>38</v>
      </c>
    </row>
    <row r="42" spans="1:67" x14ac:dyDescent="0.25">
      <c r="A42" s="6">
        <v>44963</v>
      </c>
      <c r="B42" t="s">
        <v>8</v>
      </c>
      <c r="C42">
        <v>6</v>
      </c>
      <c r="D42">
        <f t="shared" si="4"/>
        <v>640.20000000000027</v>
      </c>
      <c r="E42">
        <f t="shared" si="5"/>
        <v>133.10000000000002</v>
      </c>
      <c r="F42">
        <f t="shared" si="6"/>
        <v>227.70000000000002</v>
      </c>
      <c r="G42">
        <f t="shared" si="7"/>
        <v>161.70000000000016</v>
      </c>
      <c r="H42">
        <f t="shared" si="8"/>
        <v>117.70000000000002</v>
      </c>
      <c r="I42">
        <v>0</v>
      </c>
      <c r="J42" s="22">
        <v>0.23100000000000001</v>
      </c>
      <c r="K42" s="22">
        <v>0.27500000000000002</v>
      </c>
      <c r="L42" s="22">
        <v>0.79200000000000004</v>
      </c>
      <c r="M42" s="22">
        <v>0.88000000000000012</v>
      </c>
      <c r="N42" s="22">
        <v>1.056</v>
      </c>
      <c r="O42" s="24">
        <v>1.0450000000000002</v>
      </c>
      <c r="P42" s="24">
        <v>0.36300000000000004</v>
      </c>
      <c r="Q42" s="24">
        <v>0.63800000000000001</v>
      </c>
      <c r="R42" s="24">
        <v>1.0230000000000001</v>
      </c>
      <c r="S42" s="24">
        <v>0.67100000000000004</v>
      </c>
      <c r="T42" s="24">
        <v>0.64900000000000002</v>
      </c>
      <c r="U42" s="24">
        <v>0.64900000000000002</v>
      </c>
      <c r="V42" s="24">
        <v>0.30800000000000005</v>
      </c>
      <c r="W42" s="24">
        <v>0.46200000000000002</v>
      </c>
      <c r="X42" s="24">
        <v>0.9900000000000001</v>
      </c>
      <c r="Y42" s="24">
        <v>0.7370000000000001</v>
      </c>
      <c r="Z42" s="24">
        <v>0.42900000000000005</v>
      </c>
      <c r="AA42" s="25">
        <v>5.5</v>
      </c>
      <c r="AB42" s="25">
        <v>46.2</v>
      </c>
      <c r="AC42" s="25">
        <v>0</v>
      </c>
      <c r="AD42" s="25">
        <v>44</v>
      </c>
      <c r="AE42" s="25">
        <v>0</v>
      </c>
      <c r="AF42" s="25">
        <v>17.600000000000001</v>
      </c>
      <c r="AG42" s="25">
        <v>46.2</v>
      </c>
      <c r="AH42" s="25">
        <v>8.8000000000000007</v>
      </c>
      <c r="AI42" s="25">
        <v>27.500000000000004</v>
      </c>
      <c r="AJ42" s="25">
        <v>31.900000000000002</v>
      </c>
      <c r="AK42" s="25">
        <v>16.5</v>
      </c>
      <c r="AL42" s="25">
        <v>0</v>
      </c>
      <c r="AM42" s="25">
        <v>4.4000000000000004</v>
      </c>
      <c r="AN42" s="25">
        <v>44</v>
      </c>
      <c r="AO42" s="25">
        <v>22</v>
      </c>
      <c r="AP42" s="25">
        <v>16.5</v>
      </c>
      <c r="AQ42" s="25">
        <v>0</v>
      </c>
      <c r="AR42" s="25">
        <v>0</v>
      </c>
      <c r="AS42" s="25">
        <v>30.800000000000004</v>
      </c>
      <c r="AT42" s="25">
        <v>0</v>
      </c>
      <c r="AU42" s="25">
        <v>47.300000000000004</v>
      </c>
      <c r="AV42" s="25">
        <v>22</v>
      </c>
      <c r="AW42" s="25">
        <v>19.800000000000125</v>
      </c>
      <c r="AX42" s="25">
        <v>5.5</v>
      </c>
      <c r="AY42" s="25">
        <v>7.7000000000000011</v>
      </c>
      <c r="AZ42" s="25">
        <v>0</v>
      </c>
      <c r="BA42" s="25">
        <v>2.2000000000000002</v>
      </c>
      <c r="BB42" s="25">
        <v>50.6</v>
      </c>
      <c r="BC42" s="25">
        <v>3.3000000000000003</v>
      </c>
      <c r="BD42" s="25">
        <v>3.3000000000000003</v>
      </c>
      <c r="BE42" s="25">
        <v>0</v>
      </c>
      <c r="BF42" s="25">
        <v>17.600000000000001</v>
      </c>
      <c r="BG42" s="25">
        <v>2.2000000000000002</v>
      </c>
      <c r="BH42" s="25">
        <v>44</v>
      </c>
      <c r="BI42" s="25">
        <v>4.4000000000000004</v>
      </c>
      <c r="BJ42" s="25">
        <v>35.200000000000003</v>
      </c>
      <c r="BK42" s="25">
        <v>0</v>
      </c>
      <c r="BL42" s="25">
        <v>0</v>
      </c>
      <c r="BM42" s="25">
        <v>29.700000000000003</v>
      </c>
      <c r="BN42" s="25">
        <v>0</v>
      </c>
      <c r="BO42" t="s">
        <v>38</v>
      </c>
    </row>
    <row r="43" spans="1:67" x14ac:dyDescent="0.25">
      <c r="A43" s="6">
        <v>44964</v>
      </c>
      <c r="B43" t="s">
        <v>8</v>
      </c>
      <c r="C43">
        <v>7</v>
      </c>
      <c r="D43">
        <f t="shared" si="4"/>
        <v>402.6</v>
      </c>
      <c r="E43">
        <f t="shared" si="5"/>
        <v>117.7</v>
      </c>
      <c r="F43">
        <f t="shared" si="6"/>
        <v>61.600000000000009</v>
      </c>
      <c r="G43">
        <f t="shared" si="7"/>
        <v>122.10000000000002</v>
      </c>
      <c r="H43">
        <f t="shared" si="8"/>
        <v>101.20000000000002</v>
      </c>
      <c r="I43">
        <v>0</v>
      </c>
      <c r="J43" s="22">
        <v>0.78100000000000003</v>
      </c>
      <c r="K43" s="22">
        <v>0.9900000000000001</v>
      </c>
      <c r="L43" s="22">
        <v>1.089</v>
      </c>
      <c r="M43" s="22">
        <v>1.0010000000000001</v>
      </c>
      <c r="N43" s="22">
        <v>1.0669999999999999</v>
      </c>
      <c r="O43" s="24">
        <v>0.81400000000000006</v>
      </c>
      <c r="P43" s="24">
        <v>0.77000000000000013</v>
      </c>
      <c r="Q43" s="24">
        <v>1.089</v>
      </c>
      <c r="R43" s="24">
        <v>1.0450000000000002</v>
      </c>
      <c r="S43" s="24">
        <v>0.78100000000000003</v>
      </c>
      <c r="T43" s="24">
        <v>0.78100000000000003</v>
      </c>
      <c r="U43" s="24">
        <v>0.71500000000000008</v>
      </c>
      <c r="V43" s="24">
        <v>0.45100000000000007</v>
      </c>
      <c r="W43" s="24">
        <v>0.9900000000000001</v>
      </c>
      <c r="X43" s="24">
        <v>0.30800000000000005</v>
      </c>
      <c r="Y43" s="24">
        <v>1.0780000000000001</v>
      </c>
      <c r="Z43" s="24">
        <v>0.30800000000000005</v>
      </c>
      <c r="AA43" s="25">
        <v>17.600000000000001</v>
      </c>
      <c r="AB43" s="25">
        <v>2.2000000000000002</v>
      </c>
      <c r="AC43" s="25">
        <v>9.9</v>
      </c>
      <c r="AD43" s="25">
        <v>0</v>
      </c>
      <c r="AE43" s="25">
        <v>0</v>
      </c>
      <c r="AF43" s="25">
        <v>15.400000000000002</v>
      </c>
      <c r="AG43" s="25">
        <v>4.4000000000000004</v>
      </c>
      <c r="AH43" s="25">
        <v>8.8000000000000007</v>
      </c>
      <c r="AI43" s="25">
        <v>0</v>
      </c>
      <c r="AJ43" s="25">
        <v>3.3000000000000003</v>
      </c>
      <c r="AK43" s="25">
        <v>5.5</v>
      </c>
      <c r="AL43" s="25">
        <v>8.8000000000000007</v>
      </c>
      <c r="AM43" s="25">
        <v>0</v>
      </c>
      <c r="AN43" s="25">
        <v>0</v>
      </c>
      <c r="AO43" s="25">
        <v>9.9</v>
      </c>
      <c r="AP43" s="25">
        <v>5.5</v>
      </c>
      <c r="AQ43" s="25">
        <v>0</v>
      </c>
      <c r="AR43" s="25">
        <v>1.1000000000000001</v>
      </c>
      <c r="AS43" s="25">
        <v>59.400000000000006</v>
      </c>
      <c r="AT43" s="25">
        <v>16.5</v>
      </c>
      <c r="AU43" s="25">
        <v>0</v>
      </c>
      <c r="AV43" s="25">
        <v>0</v>
      </c>
      <c r="AW43" s="25">
        <v>41.800000000000004</v>
      </c>
      <c r="AX43" s="25">
        <v>13.200000000000001</v>
      </c>
      <c r="AY43" s="25">
        <v>42.900000000000006</v>
      </c>
      <c r="AZ43" s="25">
        <v>6.6000000000000005</v>
      </c>
      <c r="BA43" s="25">
        <v>0</v>
      </c>
      <c r="BB43" s="25">
        <v>0</v>
      </c>
      <c r="BC43" s="25">
        <v>2.2000000000000002</v>
      </c>
      <c r="BD43" s="25">
        <v>15.400000000000016</v>
      </c>
      <c r="BE43" s="25">
        <v>11</v>
      </c>
      <c r="BF43" s="25">
        <v>24.200000000000003</v>
      </c>
      <c r="BG43" s="25">
        <v>38.5</v>
      </c>
      <c r="BH43" s="25">
        <v>11</v>
      </c>
      <c r="BI43" s="25">
        <v>0</v>
      </c>
      <c r="BJ43" s="25">
        <v>29.700000000000003</v>
      </c>
      <c r="BK43" s="25">
        <v>3.3000000000000003</v>
      </c>
      <c r="BL43" s="25">
        <v>0</v>
      </c>
      <c r="BM43" s="25">
        <v>0</v>
      </c>
      <c r="BN43" s="25">
        <v>0</v>
      </c>
      <c r="BO43" t="s">
        <v>38</v>
      </c>
    </row>
    <row r="44" spans="1:67" x14ac:dyDescent="0.25">
      <c r="A44" s="6">
        <v>44965</v>
      </c>
      <c r="B44" t="s">
        <v>8</v>
      </c>
      <c r="C44">
        <v>8</v>
      </c>
      <c r="D44">
        <f t="shared" si="4"/>
        <v>532.40000000000009</v>
      </c>
      <c r="E44">
        <f t="shared" si="5"/>
        <v>138.60000000000002</v>
      </c>
      <c r="F44">
        <f t="shared" si="6"/>
        <v>181.5</v>
      </c>
      <c r="G44">
        <f t="shared" si="7"/>
        <v>190.3</v>
      </c>
      <c r="H44">
        <f t="shared" si="8"/>
        <v>22</v>
      </c>
      <c r="I44">
        <v>0</v>
      </c>
      <c r="J44" s="22">
        <v>0.52800000000000002</v>
      </c>
      <c r="K44" s="22">
        <v>0.82500000000000007</v>
      </c>
      <c r="L44" s="22">
        <v>0.81400000000000006</v>
      </c>
      <c r="M44" s="22">
        <v>0.92400000000000004</v>
      </c>
      <c r="N44" s="22">
        <v>0.27500000000000002</v>
      </c>
      <c r="O44" s="24">
        <v>0.47300000000000003</v>
      </c>
      <c r="P44" s="24">
        <v>0.95700000000000007</v>
      </c>
      <c r="Q44" s="24">
        <v>0.67100000000000004</v>
      </c>
      <c r="R44" s="24">
        <v>0.13200000000000001</v>
      </c>
      <c r="S44" s="24">
        <v>0.69300000000000006</v>
      </c>
      <c r="T44" s="24">
        <v>0.91300000000000014</v>
      </c>
      <c r="U44" s="24">
        <v>0.88000000000000012</v>
      </c>
      <c r="V44" s="24">
        <v>0.6160000000000001</v>
      </c>
      <c r="W44" s="24">
        <v>0.9900000000000001</v>
      </c>
      <c r="X44" s="24">
        <v>1.0120000000000002</v>
      </c>
      <c r="Y44" s="24">
        <v>0.93500000000000005</v>
      </c>
      <c r="Z44" s="24">
        <v>0.93500000000000005</v>
      </c>
      <c r="AA44" s="25">
        <v>0</v>
      </c>
      <c r="AB44" s="25">
        <v>38.5</v>
      </c>
      <c r="AC44" s="25">
        <v>0</v>
      </c>
      <c r="AD44" s="25">
        <v>1.1000000000000001</v>
      </c>
      <c r="AE44" s="25">
        <v>23.1</v>
      </c>
      <c r="AF44" s="25">
        <v>34.1</v>
      </c>
      <c r="AG44" s="25">
        <v>0</v>
      </c>
      <c r="AH44" s="25">
        <v>6.6000000000000005</v>
      </c>
      <c r="AI44" s="25">
        <v>38.5</v>
      </c>
      <c r="AJ44" s="25">
        <v>39.6</v>
      </c>
      <c r="AK44" s="25">
        <v>1.1000000000000001</v>
      </c>
      <c r="AL44" s="25">
        <v>0</v>
      </c>
      <c r="AM44" s="25">
        <v>0</v>
      </c>
      <c r="AN44" s="25">
        <v>0</v>
      </c>
      <c r="AO44" s="25">
        <v>5.5</v>
      </c>
      <c r="AP44" s="25">
        <v>0</v>
      </c>
      <c r="AQ44" s="25">
        <v>0</v>
      </c>
      <c r="AR44" s="25">
        <v>0</v>
      </c>
      <c r="AS44" s="25">
        <v>8.8000000000000007</v>
      </c>
      <c r="AT44" s="25">
        <v>7.7000000000000011</v>
      </c>
      <c r="AU44" s="25">
        <v>22</v>
      </c>
      <c r="AV44" s="25">
        <v>20.900000000000002</v>
      </c>
      <c r="AW44" s="25">
        <v>37.400000000000006</v>
      </c>
      <c r="AX44" s="25">
        <v>41.800000000000004</v>
      </c>
      <c r="AY44" s="25">
        <v>22</v>
      </c>
      <c r="AZ44" s="25">
        <v>0</v>
      </c>
      <c r="BA44" s="25">
        <v>5.5</v>
      </c>
      <c r="BB44" s="25">
        <v>40.700000000000003</v>
      </c>
      <c r="BC44" s="25">
        <v>0</v>
      </c>
      <c r="BD44" s="25">
        <v>0</v>
      </c>
      <c r="BE44" s="25">
        <v>11</v>
      </c>
      <c r="BF44" s="25">
        <v>3.3000000000000003</v>
      </c>
      <c r="BG44" s="25">
        <v>0</v>
      </c>
      <c r="BH44" s="25">
        <v>46.2</v>
      </c>
      <c r="BI44" s="25">
        <v>4.4000000000000004</v>
      </c>
      <c r="BJ44" s="25">
        <v>14.3</v>
      </c>
      <c r="BK44" s="25">
        <v>0</v>
      </c>
      <c r="BL44" s="25">
        <v>3.3000000000000003</v>
      </c>
      <c r="BM44" s="25">
        <v>18.700000000000003</v>
      </c>
      <c r="BN44" s="25">
        <v>37.400000000000006</v>
      </c>
      <c r="BO44" t="s">
        <v>38</v>
      </c>
    </row>
    <row r="45" spans="1:67" x14ac:dyDescent="0.25">
      <c r="A45" s="6">
        <v>44966</v>
      </c>
      <c r="B45" t="s">
        <v>8</v>
      </c>
      <c r="C45">
        <v>9</v>
      </c>
      <c r="D45">
        <f t="shared" si="4"/>
        <v>519.20000000000005</v>
      </c>
      <c r="E45">
        <f t="shared" si="5"/>
        <v>73.700000000000017</v>
      </c>
      <c r="F45">
        <f t="shared" si="6"/>
        <v>172.7</v>
      </c>
      <c r="G45">
        <f t="shared" si="7"/>
        <v>147.40000000000003</v>
      </c>
      <c r="H45">
        <f t="shared" si="8"/>
        <v>125.4</v>
      </c>
      <c r="I45">
        <v>0</v>
      </c>
      <c r="J45" s="22">
        <v>0.27500000000000002</v>
      </c>
      <c r="K45" s="22">
        <v>0.60500000000000009</v>
      </c>
      <c r="L45" s="22">
        <v>0.81400000000000006</v>
      </c>
      <c r="M45" s="22">
        <v>0.92400000000000004</v>
      </c>
      <c r="N45" s="22">
        <v>0.9900000000000001</v>
      </c>
      <c r="O45" s="24">
        <v>0.79200000000000004</v>
      </c>
      <c r="P45" s="24">
        <v>0.67100000000000004</v>
      </c>
      <c r="Q45" s="24">
        <v>0.84700000000000009</v>
      </c>
      <c r="R45" s="24">
        <v>0.22000000000000003</v>
      </c>
      <c r="S45" s="24">
        <v>0.11000000000000001</v>
      </c>
      <c r="T45" s="24">
        <v>0.66</v>
      </c>
      <c r="U45" s="24">
        <v>0.64900000000000002</v>
      </c>
      <c r="V45" s="24">
        <v>0.60500000000000009</v>
      </c>
      <c r="W45" s="24">
        <v>1.0340000000000003</v>
      </c>
      <c r="X45" s="24">
        <v>0.96800000000000008</v>
      </c>
      <c r="Y45" s="24">
        <v>0.31900000000000001</v>
      </c>
      <c r="Z45" s="24">
        <v>0.44000000000000006</v>
      </c>
      <c r="AA45" s="25">
        <v>11</v>
      </c>
      <c r="AB45" s="25">
        <v>30.800000000000004</v>
      </c>
      <c r="AC45" s="25">
        <v>0</v>
      </c>
      <c r="AD45" s="25">
        <v>14.3</v>
      </c>
      <c r="AE45" s="25">
        <v>25.3</v>
      </c>
      <c r="AF45" s="25">
        <v>23.1</v>
      </c>
      <c r="AG45" s="25">
        <v>6.6000000000000005</v>
      </c>
      <c r="AH45" s="25">
        <v>53.900000000000006</v>
      </c>
      <c r="AI45" s="25">
        <v>0</v>
      </c>
      <c r="AJ45" s="25">
        <v>7.7000000000000011</v>
      </c>
      <c r="AK45" s="25">
        <v>14.3</v>
      </c>
      <c r="AL45" s="25">
        <v>36.300000000000004</v>
      </c>
      <c r="AM45" s="25">
        <v>17.600000000000001</v>
      </c>
      <c r="AN45" s="25">
        <v>17.600000000000001</v>
      </c>
      <c r="AO45" s="25">
        <v>18.700000000000003</v>
      </c>
      <c r="AP45" s="25">
        <v>17.600000000000001</v>
      </c>
      <c r="AQ45" s="25">
        <v>0</v>
      </c>
      <c r="AR45" s="25">
        <v>0</v>
      </c>
      <c r="AS45" s="25">
        <v>0</v>
      </c>
      <c r="AT45" s="25">
        <v>17.600000000000001</v>
      </c>
      <c r="AU45" s="25">
        <v>20.900000000000002</v>
      </c>
      <c r="AV45" s="25">
        <v>16.5</v>
      </c>
      <c r="AW45" s="25">
        <v>47.300000000000004</v>
      </c>
      <c r="AX45" s="25">
        <v>22</v>
      </c>
      <c r="AY45" s="25">
        <v>7.7000000000000011</v>
      </c>
      <c r="AZ45" s="25">
        <v>0</v>
      </c>
      <c r="BA45" s="25">
        <v>0</v>
      </c>
      <c r="BB45" s="25">
        <v>33</v>
      </c>
      <c r="BC45" s="25">
        <v>0</v>
      </c>
      <c r="BD45" s="25">
        <v>0</v>
      </c>
      <c r="BE45" s="25">
        <v>0</v>
      </c>
      <c r="BF45" s="25">
        <v>30.800000000000004</v>
      </c>
      <c r="BG45" s="25">
        <v>0</v>
      </c>
      <c r="BH45" s="25">
        <v>0</v>
      </c>
      <c r="BI45" s="25">
        <v>18.700000000000003</v>
      </c>
      <c r="BJ45" s="25">
        <v>1.1000000000000001</v>
      </c>
      <c r="BK45" s="25">
        <v>0</v>
      </c>
      <c r="BL45" s="25">
        <v>18.700000000000003</v>
      </c>
      <c r="BM45" s="25">
        <v>0</v>
      </c>
      <c r="BN45" s="25">
        <v>4.4000000000000004</v>
      </c>
      <c r="BO45" t="s">
        <v>38</v>
      </c>
    </row>
    <row r="46" spans="1:67" x14ac:dyDescent="0.25">
      <c r="A46" s="6">
        <v>44967</v>
      </c>
      <c r="B46" t="s">
        <v>8</v>
      </c>
      <c r="C46">
        <v>10</v>
      </c>
      <c r="D46">
        <f t="shared" si="4"/>
        <v>647.90000000000009</v>
      </c>
      <c r="E46">
        <f t="shared" si="5"/>
        <v>234.3</v>
      </c>
      <c r="F46">
        <f t="shared" si="6"/>
        <v>152.90000000000003</v>
      </c>
      <c r="G46">
        <f t="shared" si="7"/>
        <v>134.20000000000002</v>
      </c>
      <c r="H46">
        <f t="shared" si="8"/>
        <v>126.50000000000001</v>
      </c>
      <c r="I46">
        <v>0</v>
      </c>
      <c r="J46" s="22">
        <v>0.41800000000000004</v>
      </c>
      <c r="K46" s="22">
        <v>0.89100000000000013</v>
      </c>
      <c r="L46" s="22">
        <v>1.089</v>
      </c>
      <c r="M46" s="22">
        <v>0.9900000000000001</v>
      </c>
      <c r="N46" s="22">
        <v>1.0450000000000002</v>
      </c>
      <c r="O46" s="24">
        <v>0.90200000000000014</v>
      </c>
      <c r="P46" s="24">
        <v>0.8580000000000001</v>
      </c>
      <c r="Q46" s="24">
        <v>0.7370000000000001</v>
      </c>
      <c r="R46" s="24">
        <v>0.97900000000000009</v>
      </c>
      <c r="S46" s="24">
        <v>0.72600000000000009</v>
      </c>
      <c r="T46" s="24">
        <v>0.84700000000000009</v>
      </c>
      <c r="U46" s="24">
        <v>0.97900000000000009</v>
      </c>
      <c r="V46" s="24">
        <v>1.0780000000000001</v>
      </c>
      <c r="W46" s="24">
        <v>0.94600000000000006</v>
      </c>
      <c r="X46" s="24">
        <v>1.089</v>
      </c>
      <c r="Y46" s="24">
        <v>1.0120000000000002</v>
      </c>
      <c r="Z46" s="24">
        <v>0.63800000000000001</v>
      </c>
      <c r="AA46" s="25">
        <v>0</v>
      </c>
      <c r="AB46" s="25">
        <v>5.5</v>
      </c>
      <c r="AC46" s="25">
        <v>24.200000000000003</v>
      </c>
      <c r="AD46" s="25">
        <v>23.1</v>
      </c>
      <c r="AE46" s="25">
        <v>15.400000000000002</v>
      </c>
      <c r="AF46" s="25">
        <v>28.6</v>
      </c>
      <c r="AG46" s="25">
        <v>18.700000000000003</v>
      </c>
      <c r="AH46" s="25">
        <v>24.200000000000003</v>
      </c>
      <c r="AI46" s="25">
        <v>9.9</v>
      </c>
      <c r="AJ46" s="25">
        <v>3.3000000000000003</v>
      </c>
      <c r="AK46" s="25">
        <v>4.4000000000000004</v>
      </c>
      <c r="AL46" s="25">
        <v>23.1</v>
      </c>
      <c r="AM46" s="25">
        <v>23.1</v>
      </c>
      <c r="AN46" s="25">
        <v>0</v>
      </c>
      <c r="AO46" s="25">
        <v>0</v>
      </c>
      <c r="AP46" s="25">
        <v>20.900000000000002</v>
      </c>
      <c r="AQ46" s="25">
        <v>17.600000000000001</v>
      </c>
      <c r="AR46" s="25">
        <v>0</v>
      </c>
      <c r="AS46" s="25">
        <v>22</v>
      </c>
      <c r="AT46" s="25">
        <v>19.8</v>
      </c>
      <c r="AU46" s="25">
        <v>16.5</v>
      </c>
      <c r="AV46" s="25">
        <v>20.900000000000002</v>
      </c>
      <c r="AW46" s="25">
        <v>17.600000000000001</v>
      </c>
      <c r="AX46" s="25">
        <v>6.6000000000000005</v>
      </c>
      <c r="AY46" s="25">
        <v>0</v>
      </c>
      <c r="AZ46" s="25">
        <v>0</v>
      </c>
      <c r="BA46" s="25">
        <v>0</v>
      </c>
      <c r="BB46" s="25">
        <v>31.900000000000002</v>
      </c>
      <c r="BC46" s="25">
        <v>40.700000000000003</v>
      </c>
      <c r="BD46" s="25">
        <v>0</v>
      </c>
      <c r="BE46" s="25">
        <v>24.200000000000003</v>
      </c>
      <c r="BF46" s="25">
        <v>0</v>
      </c>
      <c r="BG46" s="25">
        <v>30.800000000000004</v>
      </c>
      <c r="BH46" s="25">
        <v>30.800000000000004</v>
      </c>
      <c r="BI46" s="25">
        <v>16.5</v>
      </c>
      <c r="BJ46" s="25">
        <v>51.7</v>
      </c>
      <c r="BK46" s="25">
        <v>0</v>
      </c>
      <c r="BL46" s="25">
        <v>20.900000000000002</v>
      </c>
      <c r="BM46" s="25">
        <v>20.900000000000002</v>
      </c>
      <c r="BN46" s="25">
        <v>38.5</v>
      </c>
      <c r="BO46" t="s">
        <v>38</v>
      </c>
    </row>
    <row r="47" spans="1:67" x14ac:dyDescent="0.25">
      <c r="A47" s="6">
        <v>44968</v>
      </c>
      <c r="B47" t="s">
        <v>8</v>
      </c>
      <c r="C47">
        <v>11</v>
      </c>
      <c r="D47">
        <f t="shared" si="4"/>
        <v>588.50000000000011</v>
      </c>
      <c r="E47">
        <f t="shared" si="5"/>
        <v>144.10000000000002</v>
      </c>
      <c r="F47">
        <f t="shared" si="6"/>
        <v>213.40000000000003</v>
      </c>
      <c r="G47">
        <f t="shared" si="7"/>
        <v>70.400000000000006</v>
      </c>
      <c r="H47">
        <f t="shared" si="8"/>
        <v>160.60000000000002</v>
      </c>
      <c r="I47">
        <v>0</v>
      </c>
      <c r="J47" s="22">
        <v>0.77000000000000013</v>
      </c>
      <c r="K47" s="22">
        <v>0.82500000000000007</v>
      </c>
      <c r="L47" s="22">
        <v>0.91300000000000014</v>
      </c>
      <c r="M47" s="22">
        <v>1.0450000000000002</v>
      </c>
      <c r="N47" s="22">
        <v>1.0120000000000002</v>
      </c>
      <c r="O47" s="24">
        <v>0.80300000000000005</v>
      </c>
      <c r="P47" s="24">
        <v>0.84700000000000009</v>
      </c>
      <c r="Q47" s="24">
        <v>0.82500000000000007</v>
      </c>
      <c r="R47" s="24">
        <v>0.81400000000000006</v>
      </c>
      <c r="S47" s="24">
        <v>0.89100000000000013</v>
      </c>
      <c r="T47" s="24">
        <v>1.0780000000000001</v>
      </c>
      <c r="U47" s="24">
        <v>0.47300000000000003</v>
      </c>
      <c r="V47" s="24">
        <v>1.1000000000000001</v>
      </c>
      <c r="W47" s="24">
        <v>0.82500000000000007</v>
      </c>
      <c r="X47" s="24">
        <v>0.59400000000000008</v>
      </c>
      <c r="Y47" s="24">
        <v>1.0669999999999999</v>
      </c>
      <c r="Z47" s="24">
        <v>0.97900000000000009</v>
      </c>
      <c r="AA47" s="25">
        <v>15.400000000000002</v>
      </c>
      <c r="AB47" s="25">
        <v>2.2000000000000002</v>
      </c>
      <c r="AC47" s="25">
        <v>29.700000000000003</v>
      </c>
      <c r="AD47" s="25">
        <v>28.6</v>
      </c>
      <c r="AE47" s="25">
        <v>0</v>
      </c>
      <c r="AF47" s="25">
        <v>19.8</v>
      </c>
      <c r="AG47" s="25">
        <v>11</v>
      </c>
      <c r="AH47" s="25">
        <v>39.6</v>
      </c>
      <c r="AI47" s="25">
        <v>4.4000000000000004</v>
      </c>
      <c r="AJ47" s="25">
        <v>62.7</v>
      </c>
      <c r="AK47" s="25">
        <v>26.400000000000002</v>
      </c>
      <c r="AL47" s="25">
        <v>17.600000000000001</v>
      </c>
      <c r="AM47" s="25">
        <v>16.5</v>
      </c>
      <c r="AN47" s="25">
        <v>45.1</v>
      </c>
      <c r="AO47" s="25">
        <v>0</v>
      </c>
      <c r="AP47" s="25">
        <v>42.900000000000006</v>
      </c>
      <c r="AQ47" s="25">
        <v>23.1</v>
      </c>
      <c r="AR47" s="25">
        <v>12.100000000000001</v>
      </c>
      <c r="AS47" s="25">
        <v>3.3000000000000003</v>
      </c>
      <c r="AT47" s="25">
        <v>0</v>
      </c>
      <c r="AU47" s="25">
        <v>34.1</v>
      </c>
      <c r="AV47" s="25">
        <v>0</v>
      </c>
      <c r="AW47" s="25">
        <v>0</v>
      </c>
      <c r="AX47" s="25">
        <v>6.6000000000000005</v>
      </c>
      <c r="AY47" s="25">
        <v>6.6000000000000005</v>
      </c>
      <c r="AZ47" s="25">
        <v>5.5</v>
      </c>
      <c r="BA47" s="25">
        <v>2.2000000000000002</v>
      </c>
      <c r="BB47" s="25">
        <v>0</v>
      </c>
      <c r="BC47" s="25">
        <v>14.3</v>
      </c>
      <c r="BD47" s="25">
        <v>1.1000000000000001</v>
      </c>
      <c r="BE47" s="25">
        <v>0</v>
      </c>
      <c r="BF47" s="25">
        <v>12.100000000000001</v>
      </c>
      <c r="BG47" s="25">
        <v>12.100000000000001</v>
      </c>
      <c r="BH47" s="25">
        <v>5.5</v>
      </c>
      <c r="BI47" s="25">
        <v>6.6000000000000005</v>
      </c>
      <c r="BJ47" s="25">
        <v>0</v>
      </c>
      <c r="BK47" s="25">
        <v>1.1000000000000001</v>
      </c>
      <c r="BL47" s="25">
        <v>35.200000000000003</v>
      </c>
      <c r="BM47" s="25">
        <v>36.300000000000004</v>
      </c>
      <c r="BN47" s="25">
        <v>35.200000000000003</v>
      </c>
      <c r="BO47" t="s">
        <v>38</v>
      </c>
    </row>
    <row r="48" spans="1:67" x14ac:dyDescent="0.25">
      <c r="A48" s="6">
        <v>44969</v>
      </c>
      <c r="B48" t="s">
        <v>8</v>
      </c>
      <c r="C48">
        <v>12</v>
      </c>
      <c r="D48">
        <f t="shared" si="4"/>
        <v>618.20000000000005</v>
      </c>
      <c r="E48">
        <f t="shared" si="5"/>
        <v>156.20000000000002</v>
      </c>
      <c r="F48">
        <f t="shared" si="6"/>
        <v>113.3</v>
      </c>
      <c r="G48">
        <f t="shared" si="7"/>
        <v>173.8</v>
      </c>
      <c r="H48">
        <f t="shared" si="8"/>
        <v>174.90000000000003</v>
      </c>
      <c r="I48">
        <v>0</v>
      </c>
      <c r="J48" s="22">
        <v>0.52800000000000002</v>
      </c>
      <c r="K48" s="22">
        <v>0.56100000000000005</v>
      </c>
      <c r="L48" s="22">
        <v>0.80300000000000005</v>
      </c>
      <c r="M48" s="22">
        <v>0.80300000000000005</v>
      </c>
      <c r="N48" s="22">
        <v>0.9900000000000001</v>
      </c>
      <c r="O48" s="24">
        <v>0.36300000000000004</v>
      </c>
      <c r="P48" s="24">
        <v>0.75900000000000012</v>
      </c>
      <c r="Q48" s="24">
        <v>0.64900000000000002</v>
      </c>
      <c r="R48" s="24">
        <v>0.68200000000000005</v>
      </c>
      <c r="S48" s="24">
        <v>0.75900000000000012</v>
      </c>
      <c r="T48" s="24">
        <v>0.78100000000000003</v>
      </c>
      <c r="U48" s="24">
        <v>1.0669999999999999</v>
      </c>
      <c r="V48" s="24">
        <v>0.35200000000000004</v>
      </c>
      <c r="W48" s="24">
        <v>0.91300000000000014</v>
      </c>
      <c r="X48" s="24">
        <v>0.86900000000000011</v>
      </c>
      <c r="Y48" s="24">
        <v>0.27500000000000002</v>
      </c>
      <c r="Z48" s="24">
        <v>0.94600000000000006</v>
      </c>
      <c r="AA48" s="25">
        <v>17.600000000000001</v>
      </c>
      <c r="AB48" s="25">
        <v>0</v>
      </c>
      <c r="AC48" s="25">
        <v>4.4000000000000004</v>
      </c>
      <c r="AD48" s="25">
        <v>0</v>
      </c>
      <c r="AE48" s="25">
        <v>0</v>
      </c>
      <c r="AF48" s="25">
        <v>11</v>
      </c>
      <c r="AG48" s="25">
        <v>39.6</v>
      </c>
      <c r="AH48" s="25">
        <v>0</v>
      </c>
      <c r="AI48" s="25">
        <v>0</v>
      </c>
      <c r="AJ48" s="25">
        <v>40.700000000000003</v>
      </c>
      <c r="AK48" s="25">
        <v>6.6000000000000005</v>
      </c>
      <c r="AL48" s="25">
        <v>7.7000000000000011</v>
      </c>
      <c r="AM48" s="25">
        <v>37.400000000000006</v>
      </c>
      <c r="AN48" s="25">
        <v>0</v>
      </c>
      <c r="AO48" s="25">
        <v>0</v>
      </c>
      <c r="AP48" s="25">
        <v>41.800000000000004</v>
      </c>
      <c r="AQ48" s="25">
        <v>46.2</v>
      </c>
      <c r="AR48" s="25">
        <v>0</v>
      </c>
      <c r="AS48" s="25">
        <v>8.8000000000000007</v>
      </c>
      <c r="AT48" s="25">
        <v>33</v>
      </c>
      <c r="AU48" s="25">
        <v>6.6000000000000005</v>
      </c>
      <c r="AV48" s="25">
        <v>0</v>
      </c>
      <c r="AW48" s="25">
        <v>61.600000000000009</v>
      </c>
      <c r="AX48" s="25">
        <v>8.8000000000000007</v>
      </c>
      <c r="AY48" s="25">
        <v>4.4000000000000004</v>
      </c>
      <c r="AZ48" s="25">
        <v>0</v>
      </c>
      <c r="BA48" s="25">
        <v>25.3</v>
      </c>
      <c r="BB48" s="25">
        <v>0</v>
      </c>
      <c r="BC48" s="25">
        <v>60.500000000000007</v>
      </c>
      <c r="BD48" s="25">
        <v>6.6000000000000005</v>
      </c>
      <c r="BE48" s="25">
        <v>4.4000000000000004</v>
      </c>
      <c r="BF48" s="25">
        <v>25.3</v>
      </c>
      <c r="BG48" s="25">
        <v>17.600000000000001</v>
      </c>
      <c r="BH48" s="25">
        <v>6.6000000000000005</v>
      </c>
      <c r="BI48" s="25">
        <v>25.3</v>
      </c>
      <c r="BJ48" s="25">
        <v>28.6</v>
      </c>
      <c r="BK48" s="25">
        <v>14.3</v>
      </c>
      <c r="BL48" s="25">
        <v>6.6000000000000005</v>
      </c>
      <c r="BM48" s="25">
        <v>0</v>
      </c>
      <c r="BN48" s="25">
        <v>27.500000000000004</v>
      </c>
      <c r="BO48" t="s">
        <v>38</v>
      </c>
    </row>
    <row r="49" spans="1:67" x14ac:dyDescent="0.25">
      <c r="A49" s="6">
        <v>44970</v>
      </c>
      <c r="B49" t="s">
        <v>8</v>
      </c>
      <c r="C49">
        <v>13</v>
      </c>
      <c r="D49">
        <f t="shared" si="4"/>
        <v>484.00000000000011</v>
      </c>
      <c r="E49">
        <f t="shared" si="5"/>
        <v>143</v>
      </c>
      <c r="F49">
        <f t="shared" si="6"/>
        <v>139.70000000000002</v>
      </c>
      <c r="G49">
        <f t="shared" si="7"/>
        <v>134.20000000000002</v>
      </c>
      <c r="H49">
        <f t="shared" si="8"/>
        <v>67.100000000000009</v>
      </c>
      <c r="I49">
        <v>0</v>
      </c>
      <c r="J49" s="22">
        <v>0.48400000000000004</v>
      </c>
      <c r="K49" s="22">
        <v>0.69300000000000006</v>
      </c>
      <c r="L49" s="22">
        <v>0.83600000000000008</v>
      </c>
      <c r="M49" s="22">
        <v>0.9900000000000001</v>
      </c>
      <c r="N49" s="22">
        <v>1.0340000000000003</v>
      </c>
      <c r="O49" s="24">
        <v>0.67100000000000004</v>
      </c>
      <c r="P49" s="24">
        <v>0.84700000000000009</v>
      </c>
      <c r="Q49" s="24">
        <v>1.0230000000000001</v>
      </c>
      <c r="R49" s="24">
        <v>0.86900000000000011</v>
      </c>
      <c r="S49" s="24">
        <v>0.75900000000000012</v>
      </c>
      <c r="T49" s="24">
        <v>0.50600000000000012</v>
      </c>
      <c r="U49" s="24">
        <v>0.56100000000000005</v>
      </c>
      <c r="V49" s="24">
        <v>0.93500000000000005</v>
      </c>
      <c r="W49" s="24">
        <v>0.97900000000000009</v>
      </c>
      <c r="X49" s="24">
        <v>1.0450000000000002</v>
      </c>
      <c r="Y49" s="24">
        <v>0.37400000000000005</v>
      </c>
      <c r="Z49" s="24">
        <v>0.6160000000000001</v>
      </c>
      <c r="AA49" s="25">
        <v>25.3</v>
      </c>
      <c r="AB49" s="25">
        <v>6.6000000000000005</v>
      </c>
      <c r="AC49" s="25">
        <v>0</v>
      </c>
      <c r="AD49" s="25">
        <v>0</v>
      </c>
      <c r="AE49" s="25">
        <v>0</v>
      </c>
      <c r="AF49" s="25">
        <v>22</v>
      </c>
      <c r="AG49" s="25">
        <v>9.9</v>
      </c>
      <c r="AH49" s="25">
        <v>22</v>
      </c>
      <c r="AI49" s="25">
        <v>15.400000000000002</v>
      </c>
      <c r="AJ49" s="25">
        <v>38.5</v>
      </c>
      <c r="AK49" s="25">
        <v>4.4000000000000004</v>
      </c>
      <c r="AL49" s="25">
        <v>25.3</v>
      </c>
      <c r="AM49" s="25">
        <v>12.100000000000001</v>
      </c>
      <c r="AN49" s="25">
        <v>0</v>
      </c>
      <c r="AO49" s="25">
        <v>4.4000000000000004</v>
      </c>
      <c r="AP49" s="25">
        <v>1.1000000000000001</v>
      </c>
      <c r="AQ49" s="25">
        <v>0</v>
      </c>
      <c r="AR49" s="25">
        <v>3.3000000000000003</v>
      </c>
      <c r="AS49" s="25">
        <v>11</v>
      </c>
      <c r="AT49" s="25">
        <v>9.9</v>
      </c>
      <c r="AU49" s="25">
        <v>7.7000000000000011</v>
      </c>
      <c r="AV49" s="25">
        <v>9.9</v>
      </c>
      <c r="AW49" s="25">
        <v>0</v>
      </c>
      <c r="AX49" s="25">
        <v>12.100000000000001</v>
      </c>
      <c r="AY49" s="25">
        <v>23.1</v>
      </c>
      <c r="AZ49" s="25">
        <v>36.300000000000004</v>
      </c>
      <c r="BA49" s="25">
        <v>4.4000000000000004</v>
      </c>
      <c r="BB49" s="25">
        <v>11</v>
      </c>
      <c r="BC49" s="25">
        <v>27.500000000000004</v>
      </c>
      <c r="BD49" s="25">
        <v>2.2000000000000002</v>
      </c>
      <c r="BE49" s="25">
        <v>0</v>
      </c>
      <c r="BF49" s="25">
        <v>67.100000000000009</v>
      </c>
      <c r="BG49" s="25">
        <v>9.9</v>
      </c>
      <c r="BH49" s="25">
        <v>1.1000000000000001</v>
      </c>
      <c r="BI49" s="25">
        <v>0</v>
      </c>
      <c r="BJ49" s="25">
        <v>31.900000000000002</v>
      </c>
      <c r="BK49" s="25">
        <v>0</v>
      </c>
      <c r="BL49" s="25">
        <v>8.8000000000000007</v>
      </c>
      <c r="BM49" s="25">
        <v>0</v>
      </c>
      <c r="BN49" s="25">
        <v>24.200000000000003</v>
      </c>
      <c r="BO49" t="s">
        <v>38</v>
      </c>
    </row>
    <row r="50" spans="1:67" x14ac:dyDescent="0.25">
      <c r="A50" s="6">
        <v>44971</v>
      </c>
      <c r="B50" t="s">
        <v>8</v>
      </c>
      <c r="C50">
        <v>14</v>
      </c>
      <c r="D50">
        <f t="shared" si="4"/>
        <v>512.60000000000014</v>
      </c>
      <c r="E50">
        <f t="shared" si="5"/>
        <v>101.2</v>
      </c>
      <c r="F50">
        <f t="shared" si="6"/>
        <v>169.40000000000009</v>
      </c>
      <c r="G50">
        <f t="shared" si="7"/>
        <v>128.69999999999999</v>
      </c>
      <c r="H50">
        <f t="shared" si="8"/>
        <v>113.30000000000013</v>
      </c>
      <c r="I50">
        <v>1</v>
      </c>
      <c r="J50" s="22">
        <v>0.66</v>
      </c>
      <c r="K50" s="22">
        <v>1.089</v>
      </c>
      <c r="L50" s="22">
        <v>0.93500000000000005</v>
      </c>
      <c r="M50" s="22">
        <v>0.91300000000000014</v>
      </c>
      <c r="N50" s="22">
        <v>0.26400000000000001</v>
      </c>
      <c r="O50" s="24">
        <v>0.67100000000000004</v>
      </c>
      <c r="P50" s="24">
        <v>0.81400000000000006</v>
      </c>
      <c r="Q50" s="24">
        <v>1.0120000000000002</v>
      </c>
      <c r="R50" s="24">
        <v>1.0669999999999999</v>
      </c>
      <c r="S50" s="24">
        <v>0.84700000000000009</v>
      </c>
      <c r="T50" s="24">
        <v>0.79200000000000004</v>
      </c>
      <c r="U50" s="24">
        <v>1.089</v>
      </c>
      <c r="V50" s="24">
        <v>0.95700000000000007</v>
      </c>
      <c r="W50" s="24">
        <v>0.6160000000000001</v>
      </c>
      <c r="X50" s="24">
        <v>0.34100000000000003</v>
      </c>
      <c r="Y50" s="24">
        <v>1.0010000000000001</v>
      </c>
      <c r="Z50" s="24">
        <v>0.45100000000000007</v>
      </c>
      <c r="AA50" s="25">
        <v>0</v>
      </c>
      <c r="AB50" s="25">
        <v>7.7000000000000011</v>
      </c>
      <c r="AC50" s="25">
        <v>0</v>
      </c>
      <c r="AD50" s="25">
        <v>55.000000000000007</v>
      </c>
      <c r="AE50" s="25">
        <v>27.500000000000004</v>
      </c>
      <c r="AF50" s="25">
        <v>24.200000000000003</v>
      </c>
      <c r="AG50" s="25">
        <v>13.200000000000001</v>
      </c>
      <c r="AH50" s="25">
        <v>0</v>
      </c>
      <c r="AI50" s="25">
        <v>37.400000000000006</v>
      </c>
      <c r="AJ50" s="25">
        <v>4.4000000000000625</v>
      </c>
      <c r="AK50" s="25">
        <v>45.1</v>
      </c>
      <c r="AL50" s="25">
        <v>9.9</v>
      </c>
      <c r="AM50" s="25">
        <v>18.700000000000003</v>
      </c>
      <c r="AN50" s="25">
        <v>0</v>
      </c>
      <c r="AO50" s="25">
        <v>15.400000000000126</v>
      </c>
      <c r="AP50" s="25">
        <v>8.8000000000000007</v>
      </c>
      <c r="AQ50" s="25">
        <v>0</v>
      </c>
      <c r="AR50" s="25">
        <v>14.3</v>
      </c>
      <c r="AS50" s="25">
        <v>9.9</v>
      </c>
      <c r="AT50" s="25">
        <v>36.300000000000004</v>
      </c>
      <c r="AU50" s="25">
        <v>0</v>
      </c>
      <c r="AV50" s="25">
        <v>30.800000000000004</v>
      </c>
      <c r="AW50" s="25">
        <v>0</v>
      </c>
      <c r="AX50" s="25">
        <v>4.4000000000000004</v>
      </c>
      <c r="AY50" s="25">
        <v>28.6</v>
      </c>
      <c r="AZ50" s="25">
        <v>13.200000000000001</v>
      </c>
      <c r="BA50" s="25">
        <v>0</v>
      </c>
      <c r="BB50" s="25">
        <v>44</v>
      </c>
      <c r="BC50" s="25">
        <v>0</v>
      </c>
      <c r="BD50" s="25">
        <v>7.7000000000000011</v>
      </c>
      <c r="BE50" s="25">
        <v>13.200000000000001</v>
      </c>
      <c r="BF50" s="25">
        <v>40.700000000000003</v>
      </c>
      <c r="BG50" s="25">
        <v>0</v>
      </c>
      <c r="BH50" s="25">
        <v>0</v>
      </c>
      <c r="BI50" s="25">
        <v>0</v>
      </c>
      <c r="BJ50" s="25">
        <v>0</v>
      </c>
      <c r="BK50" s="25">
        <v>0</v>
      </c>
      <c r="BL50" s="25">
        <v>0</v>
      </c>
      <c r="BM50" s="25">
        <v>44</v>
      </c>
      <c r="BN50" s="25">
        <v>3.3000000000000003</v>
      </c>
      <c r="BO50" t="s">
        <v>38</v>
      </c>
    </row>
    <row r="51" spans="1:67" x14ac:dyDescent="0.25">
      <c r="A51" s="6">
        <v>44972</v>
      </c>
      <c r="B51" t="s">
        <v>8</v>
      </c>
      <c r="C51">
        <v>15</v>
      </c>
      <c r="D51">
        <f t="shared" si="4"/>
        <v>537.90000000000009</v>
      </c>
      <c r="E51">
        <f t="shared" si="5"/>
        <v>70.400000000000006</v>
      </c>
      <c r="F51">
        <f t="shared" si="6"/>
        <v>141.9</v>
      </c>
      <c r="G51">
        <f t="shared" si="7"/>
        <v>195.8</v>
      </c>
      <c r="H51">
        <f t="shared" si="8"/>
        <v>129.80000000000001</v>
      </c>
      <c r="I51">
        <v>0</v>
      </c>
      <c r="J51" s="22">
        <v>0.7370000000000001</v>
      </c>
      <c r="K51" s="22">
        <v>0.6160000000000001</v>
      </c>
      <c r="L51" s="22">
        <v>0.8580000000000001</v>
      </c>
      <c r="M51" s="22">
        <v>0.91300000000000014</v>
      </c>
      <c r="N51" s="22">
        <v>1.0669999999999999</v>
      </c>
      <c r="O51" s="24">
        <v>0.93500000000000005</v>
      </c>
      <c r="P51" s="24">
        <v>0.8580000000000001</v>
      </c>
      <c r="Q51" s="24">
        <v>0.94600000000000006</v>
      </c>
      <c r="R51" s="24">
        <v>0.71500000000000008</v>
      </c>
      <c r="S51" s="24">
        <v>0.82500000000000007</v>
      </c>
      <c r="T51" s="24">
        <v>0.97900000000000009</v>
      </c>
      <c r="U51" s="24">
        <v>0.53900000000000003</v>
      </c>
      <c r="V51" s="24">
        <v>1.0230000000000001</v>
      </c>
      <c r="W51" s="24">
        <v>0.44000000000000006</v>
      </c>
      <c r="X51" s="24">
        <v>0.9900000000000001</v>
      </c>
      <c r="Y51" s="24">
        <v>0.49500000000000005</v>
      </c>
      <c r="Z51" s="24">
        <v>0.78100000000000003</v>
      </c>
      <c r="AA51" s="25">
        <v>0</v>
      </c>
      <c r="AB51" s="25">
        <v>37.400000000000006</v>
      </c>
      <c r="AC51" s="25">
        <v>0</v>
      </c>
      <c r="AD51" s="25">
        <v>0</v>
      </c>
      <c r="AE51" s="25">
        <v>18.700000000000003</v>
      </c>
      <c r="AF51" s="25">
        <v>27.500000000000004</v>
      </c>
      <c r="AG51" s="25">
        <v>0</v>
      </c>
      <c r="AH51" s="25">
        <v>0</v>
      </c>
      <c r="AI51" s="25">
        <v>30.800000000000004</v>
      </c>
      <c r="AJ51" s="25">
        <v>27.500000000000004</v>
      </c>
      <c r="AK51" s="25">
        <v>0</v>
      </c>
      <c r="AL51" s="25">
        <v>19.8</v>
      </c>
      <c r="AM51" s="25">
        <v>48.400000000000006</v>
      </c>
      <c r="AN51" s="25">
        <v>25.3</v>
      </c>
      <c r="AO51" s="25">
        <v>0</v>
      </c>
      <c r="AP51" s="25">
        <v>4.4000000000000004</v>
      </c>
      <c r="AQ51" s="25">
        <v>4.4000000000000004</v>
      </c>
      <c r="AR51" s="25">
        <v>14.3</v>
      </c>
      <c r="AS51" s="25">
        <v>0</v>
      </c>
      <c r="AT51" s="25">
        <v>13.200000000000001</v>
      </c>
      <c r="AU51" s="25">
        <v>38.5</v>
      </c>
      <c r="AV51" s="25">
        <v>14.3</v>
      </c>
      <c r="AW51" s="25">
        <v>36.300000000000004</v>
      </c>
      <c r="AX51" s="25">
        <v>47.300000000000004</v>
      </c>
      <c r="AY51" s="25">
        <v>4.4000000000000004</v>
      </c>
      <c r="AZ51" s="25">
        <v>5.5</v>
      </c>
      <c r="BA51" s="25">
        <v>30.800000000000004</v>
      </c>
      <c r="BB51" s="25">
        <v>0</v>
      </c>
      <c r="BC51" s="25">
        <v>18.700000000000003</v>
      </c>
      <c r="BD51" s="25">
        <v>0</v>
      </c>
      <c r="BE51" s="25">
        <v>0</v>
      </c>
      <c r="BF51" s="25">
        <v>0</v>
      </c>
      <c r="BG51" s="25">
        <v>3.3000000000000003</v>
      </c>
      <c r="BH51" s="25">
        <v>13.200000000000001</v>
      </c>
      <c r="BI51" s="25">
        <v>4.4000000000000004</v>
      </c>
      <c r="BJ51" s="25">
        <v>0</v>
      </c>
      <c r="BK51" s="25">
        <v>12.100000000000001</v>
      </c>
      <c r="BL51" s="25">
        <v>13.200000000000001</v>
      </c>
      <c r="BM51" s="25">
        <v>9.9</v>
      </c>
      <c r="BN51" s="25">
        <v>14.3</v>
      </c>
      <c r="BO51" t="s">
        <v>38</v>
      </c>
    </row>
    <row r="52" spans="1:67" x14ac:dyDescent="0.25">
      <c r="A52" s="6">
        <v>44973</v>
      </c>
      <c r="B52" t="s">
        <v>8</v>
      </c>
      <c r="C52">
        <v>16</v>
      </c>
      <c r="D52">
        <f t="shared" si="4"/>
        <v>661.09999999999991</v>
      </c>
      <c r="E52">
        <f t="shared" si="5"/>
        <v>123.19999999999999</v>
      </c>
      <c r="F52">
        <f t="shared" si="6"/>
        <v>211.20000000000002</v>
      </c>
      <c r="G52">
        <f t="shared" si="7"/>
        <v>135.29999999999998</v>
      </c>
      <c r="H52">
        <f t="shared" si="8"/>
        <v>191.40000000000003</v>
      </c>
      <c r="I52">
        <v>0</v>
      </c>
      <c r="J52" s="22">
        <v>0.93500000000000005</v>
      </c>
      <c r="K52" s="22">
        <v>0.68200000000000005</v>
      </c>
      <c r="L52" s="22">
        <v>0.92400000000000004</v>
      </c>
      <c r="M52" s="22">
        <v>0.93500000000000005</v>
      </c>
      <c r="N52" s="22">
        <v>0.91300000000000014</v>
      </c>
      <c r="O52" s="24">
        <v>0.66</v>
      </c>
      <c r="P52" s="24">
        <v>0.80300000000000005</v>
      </c>
      <c r="Q52" s="24">
        <v>0.66</v>
      </c>
      <c r="R52" s="24">
        <v>0.59400000000000008</v>
      </c>
      <c r="S52" s="24">
        <v>0.67100000000000004</v>
      </c>
      <c r="T52" s="24">
        <v>0.75900000000000012</v>
      </c>
      <c r="U52" s="24">
        <v>1.089</v>
      </c>
      <c r="V52" s="24">
        <v>0.46200000000000002</v>
      </c>
      <c r="W52" s="24">
        <v>0.38500000000000006</v>
      </c>
      <c r="X52" s="24">
        <v>0.95700000000000007</v>
      </c>
      <c r="Y52" s="24">
        <v>0.53900000000000003</v>
      </c>
      <c r="Z52" s="24">
        <v>0.71500000000000008</v>
      </c>
      <c r="AA52" s="25">
        <v>13.200000000000001</v>
      </c>
      <c r="AB52" s="25">
        <v>13.200000000000001</v>
      </c>
      <c r="AC52" s="25">
        <v>0</v>
      </c>
      <c r="AD52" s="25">
        <v>41.800000000000004</v>
      </c>
      <c r="AE52" s="25">
        <v>34.1</v>
      </c>
      <c r="AF52" s="25">
        <v>27.500000000000004</v>
      </c>
      <c r="AG52" s="25">
        <v>42.900000000000006</v>
      </c>
      <c r="AH52" s="25">
        <v>6.6000000000000005</v>
      </c>
      <c r="AI52" s="25">
        <v>31.900000000000002</v>
      </c>
      <c r="AJ52" s="25">
        <v>0</v>
      </c>
      <c r="AK52" s="25">
        <v>22</v>
      </c>
      <c r="AL52" s="25">
        <v>36.300000000000004</v>
      </c>
      <c r="AM52" s="25">
        <v>11</v>
      </c>
      <c r="AN52" s="25">
        <v>25.3</v>
      </c>
      <c r="AO52" s="25">
        <v>29.700000000000003</v>
      </c>
      <c r="AP52" s="25">
        <v>5.5</v>
      </c>
      <c r="AQ52" s="25">
        <v>33</v>
      </c>
      <c r="AR52" s="25">
        <v>0</v>
      </c>
      <c r="AS52" s="25">
        <v>41.800000000000004</v>
      </c>
      <c r="AT52" s="25">
        <v>8.8000000000000007</v>
      </c>
      <c r="AU52" s="25">
        <v>22</v>
      </c>
      <c r="AV52" s="25">
        <v>2.2000000000000002</v>
      </c>
      <c r="AW52" s="25">
        <v>4.4000000000000004</v>
      </c>
      <c r="AX52" s="25">
        <v>20.900000000000002</v>
      </c>
      <c r="AY52" s="25">
        <v>5.5</v>
      </c>
      <c r="AZ52" s="25">
        <v>4.4000000000000004</v>
      </c>
      <c r="BA52" s="25">
        <v>36.300000000000004</v>
      </c>
      <c r="BB52" s="25">
        <v>30.800000000000004</v>
      </c>
      <c r="BC52" s="25">
        <v>2.2000000000000002</v>
      </c>
      <c r="BD52" s="25">
        <v>6.6000000000000005</v>
      </c>
      <c r="BE52" s="25">
        <v>8.8000000000000007</v>
      </c>
      <c r="BF52" s="25">
        <v>29.700000000000003</v>
      </c>
      <c r="BG52" s="25">
        <v>8.8000000000000007</v>
      </c>
      <c r="BH52" s="25">
        <v>12.100000000000001</v>
      </c>
      <c r="BI52" s="25">
        <v>7.7000000000000011</v>
      </c>
      <c r="BJ52" s="25">
        <v>27.500000000000004</v>
      </c>
      <c r="BK52" s="25">
        <v>7.7000000000000011</v>
      </c>
      <c r="BL52" s="25">
        <v>14.3</v>
      </c>
      <c r="BM52" s="25">
        <v>3.3000000000000003</v>
      </c>
      <c r="BN52" s="25">
        <v>3.3000000000000003</v>
      </c>
      <c r="BO52" t="s">
        <v>38</v>
      </c>
    </row>
    <row r="53" spans="1:67" x14ac:dyDescent="0.25">
      <c r="A53" s="6">
        <v>44974</v>
      </c>
      <c r="B53" t="s">
        <v>8</v>
      </c>
      <c r="C53">
        <v>17</v>
      </c>
      <c r="D53">
        <f t="shared" si="4"/>
        <v>518.1</v>
      </c>
      <c r="E53">
        <f t="shared" si="5"/>
        <v>157.30000000000001</v>
      </c>
      <c r="F53">
        <f t="shared" si="6"/>
        <v>109.9999999999999</v>
      </c>
      <c r="G53">
        <f t="shared" si="7"/>
        <v>144.10000000000002</v>
      </c>
      <c r="H53">
        <f t="shared" si="8"/>
        <v>106.70000000000014</v>
      </c>
      <c r="I53">
        <v>0</v>
      </c>
      <c r="J53" s="22">
        <v>0.33</v>
      </c>
      <c r="K53" s="22">
        <v>1.0230000000000001</v>
      </c>
      <c r="L53" s="22">
        <v>1.0780000000000001</v>
      </c>
      <c r="M53" s="22">
        <v>0.90200000000000014</v>
      </c>
      <c r="N53" s="22">
        <v>1.0450000000000002</v>
      </c>
      <c r="O53" s="24">
        <v>1.0120000000000002</v>
      </c>
      <c r="P53" s="24">
        <v>0.62700000000000011</v>
      </c>
      <c r="Q53" s="24">
        <v>0.67100000000000004</v>
      </c>
      <c r="R53" s="24">
        <v>0.83600000000000008</v>
      </c>
      <c r="S53" s="24">
        <v>0.79200000000000004</v>
      </c>
      <c r="T53" s="24">
        <v>0.67100000000000004</v>
      </c>
      <c r="U53" s="24">
        <v>1.056</v>
      </c>
      <c r="V53" s="24">
        <v>1.056</v>
      </c>
      <c r="W53" s="24">
        <v>0.44000000000000006</v>
      </c>
      <c r="X53" s="24">
        <v>0.7370000000000001</v>
      </c>
      <c r="Y53" s="24">
        <v>0.62700000000000011</v>
      </c>
      <c r="Z53" s="24">
        <v>1.0230000000000001</v>
      </c>
      <c r="AA53" s="25">
        <v>0</v>
      </c>
      <c r="AB53" s="25">
        <v>7.6999999999998758</v>
      </c>
      <c r="AC53" s="25">
        <v>0</v>
      </c>
      <c r="AD53" s="25">
        <v>3.3000000000000003</v>
      </c>
      <c r="AE53" s="25">
        <v>51.7</v>
      </c>
      <c r="AF53" s="25">
        <v>0</v>
      </c>
      <c r="AG53" s="25">
        <v>30.800000000000004</v>
      </c>
      <c r="AH53" s="25">
        <v>4.4000000000000004</v>
      </c>
      <c r="AI53" s="25">
        <v>4.4000000000000004</v>
      </c>
      <c r="AJ53" s="25">
        <v>7.7000000000000011</v>
      </c>
      <c r="AK53" s="25">
        <v>0</v>
      </c>
      <c r="AL53" s="25">
        <v>15.400000000000002</v>
      </c>
      <c r="AM53" s="25">
        <v>0</v>
      </c>
      <c r="AN53" s="25">
        <v>24.200000000000003</v>
      </c>
      <c r="AO53" s="25">
        <v>0</v>
      </c>
      <c r="AP53" s="25">
        <v>37.400000000000006</v>
      </c>
      <c r="AQ53" s="25">
        <v>0</v>
      </c>
      <c r="AR53" s="25">
        <v>20.900000000000126</v>
      </c>
      <c r="AS53" s="25">
        <v>8.8000000000000007</v>
      </c>
      <c r="AT53" s="25">
        <v>0</v>
      </c>
      <c r="AU53" s="25">
        <v>13.200000000000001</v>
      </c>
      <c r="AV53" s="25">
        <v>9.9</v>
      </c>
      <c r="AW53" s="25">
        <v>12.100000000000001</v>
      </c>
      <c r="AX53" s="25">
        <v>23.1</v>
      </c>
      <c r="AY53" s="25">
        <v>25.3</v>
      </c>
      <c r="AZ53" s="25">
        <v>12.100000000000001</v>
      </c>
      <c r="BA53" s="25">
        <v>15.400000000000002</v>
      </c>
      <c r="BB53" s="25">
        <v>2.2000000000000002</v>
      </c>
      <c r="BC53" s="25">
        <v>26.400000000000002</v>
      </c>
      <c r="BD53" s="25">
        <v>4.4000000000000004</v>
      </c>
      <c r="BE53" s="25">
        <v>1.1000000000000001</v>
      </c>
      <c r="BF53" s="25">
        <v>6.6000000000000005</v>
      </c>
      <c r="BG53" s="25">
        <v>53.900000000000006</v>
      </c>
      <c r="BH53" s="25">
        <v>8.8000000000000007</v>
      </c>
      <c r="BI53" s="25">
        <v>8.8000000000000007</v>
      </c>
      <c r="BJ53" s="25">
        <v>17.600000000000001</v>
      </c>
      <c r="BK53" s="25">
        <v>7.7000000000000011</v>
      </c>
      <c r="BL53" s="25">
        <v>13.200000000000001</v>
      </c>
      <c r="BM53" s="25">
        <v>22</v>
      </c>
      <c r="BN53" s="25">
        <v>17.600000000000001</v>
      </c>
      <c r="BO53" t="s">
        <v>38</v>
      </c>
    </row>
    <row r="54" spans="1:67" x14ac:dyDescent="0.25">
      <c r="A54" s="6">
        <v>44975</v>
      </c>
      <c r="B54" t="s">
        <v>8</v>
      </c>
      <c r="C54">
        <v>18</v>
      </c>
      <c r="D54">
        <f t="shared" si="4"/>
        <v>605</v>
      </c>
      <c r="E54">
        <f t="shared" si="5"/>
        <v>110</v>
      </c>
      <c r="F54">
        <f t="shared" si="6"/>
        <v>180.4</v>
      </c>
      <c r="G54">
        <f t="shared" si="7"/>
        <v>194.7</v>
      </c>
      <c r="H54">
        <f t="shared" si="8"/>
        <v>119.90000000000002</v>
      </c>
      <c r="I54">
        <v>0</v>
      </c>
      <c r="J54" s="22">
        <v>1.0010000000000001</v>
      </c>
      <c r="K54" s="22">
        <v>0.6160000000000001</v>
      </c>
      <c r="L54" s="22">
        <v>0.84700000000000009</v>
      </c>
      <c r="M54" s="22">
        <v>0.95700000000000007</v>
      </c>
      <c r="N54" s="22">
        <v>1.0010000000000001</v>
      </c>
      <c r="O54" s="24">
        <v>0.68200000000000005</v>
      </c>
      <c r="P54" s="24">
        <v>0.11000000000000001</v>
      </c>
      <c r="Q54" s="24">
        <v>0.42900000000000005</v>
      </c>
      <c r="R54" s="24">
        <v>0.7370000000000001</v>
      </c>
      <c r="S54" s="24">
        <v>0.8580000000000001</v>
      </c>
      <c r="T54" s="24">
        <v>0.89100000000000013</v>
      </c>
      <c r="U54" s="24">
        <v>1.0120000000000002</v>
      </c>
      <c r="V54" s="24">
        <v>0.59400000000000008</v>
      </c>
      <c r="W54" s="24">
        <v>1.0010000000000001</v>
      </c>
      <c r="X54" s="24">
        <v>0.47300000000000003</v>
      </c>
      <c r="Y54" s="24">
        <v>0.82500000000000007</v>
      </c>
      <c r="Z54" s="24">
        <v>0.82500000000000007</v>
      </c>
      <c r="AA54" s="25">
        <v>12.100000000000001</v>
      </c>
      <c r="AB54" s="25">
        <v>4.4000000000000004</v>
      </c>
      <c r="AC54" s="25">
        <v>8.8000000000000007</v>
      </c>
      <c r="AD54" s="25">
        <v>29.700000000000003</v>
      </c>
      <c r="AE54" s="25">
        <v>8.8000000000000007</v>
      </c>
      <c r="AF54" s="25">
        <v>39.6</v>
      </c>
      <c r="AG54" s="25">
        <v>16.5</v>
      </c>
      <c r="AH54" s="25">
        <v>17.600000000000001</v>
      </c>
      <c r="AI54" s="25">
        <v>4.4000000000000004</v>
      </c>
      <c r="AJ54" s="25">
        <v>38.5</v>
      </c>
      <c r="AK54" s="25">
        <v>3.3000000000000003</v>
      </c>
      <c r="AL54" s="25">
        <v>0</v>
      </c>
      <c r="AM54" s="25">
        <v>31.900000000000002</v>
      </c>
      <c r="AN54" s="25">
        <v>8.8000000000000007</v>
      </c>
      <c r="AO54" s="25">
        <v>27.500000000000004</v>
      </c>
      <c r="AP54" s="25">
        <v>0</v>
      </c>
      <c r="AQ54" s="25">
        <v>0</v>
      </c>
      <c r="AR54" s="25">
        <v>17.600000000000001</v>
      </c>
      <c r="AS54" s="25">
        <v>26.400000000000002</v>
      </c>
      <c r="AT54" s="25">
        <v>7.7000000000000011</v>
      </c>
      <c r="AU54" s="25">
        <v>23.1</v>
      </c>
      <c r="AV54" s="25">
        <v>46.2</v>
      </c>
      <c r="AW54" s="25">
        <v>23.1</v>
      </c>
      <c r="AX54" s="25">
        <v>0</v>
      </c>
      <c r="AY54" s="25">
        <v>0</v>
      </c>
      <c r="AZ54" s="25">
        <v>9.9</v>
      </c>
      <c r="BA54" s="25">
        <v>0</v>
      </c>
      <c r="BB54" s="25">
        <v>0</v>
      </c>
      <c r="BC54" s="25">
        <v>46.2</v>
      </c>
      <c r="BD54" s="25">
        <v>46.2</v>
      </c>
      <c r="BE54" s="25">
        <v>2.2000000000000002</v>
      </c>
      <c r="BF54" s="25">
        <v>13.200000000000001</v>
      </c>
      <c r="BG54" s="25">
        <v>0</v>
      </c>
      <c r="BH54" s="25">
        <v>0</v>
      </c>
      <c r="BI54" s="25">
        <v>0</v>
      </c>
      <c r="BJ54" s="25">
        <v>0</v>
      </c>
      <c r="BK54" s="25">
        <v>5.5</v>
      </c>
      <c r="BL54" s="25">
        <v>49.500000000000007</v>
      </c>
      <c r="BM54" s="25">
        <v>39.6</v>
      </c>
      <c r="BN54" s="25">
        <v>0</v>
      </c>
      <c r="BO54" t="s">
        <v>38</v>
      </c>
    </row>
    <row r="55" spans="1:67" x14ac:dyDescent="0.25">
      <c r="A55" s="6">
        <v>44976</v>
      </c>
      <c r="B55" t="s">
        <v>8</v>
      </c>
      <c r="C55">
        <v>19</v>
      </c>
      <c r="D55">
        <f t="shared" si="4"/>
        <v>650.1</v>
      </c>
      <c r="E55">
        <f t="shared" si="5"/>
        <v>166.10000000000002</v>
      </c>
      <c r="F55">
        <f t="shared" si="6"/>
        <v>278.30000000000007</v>
      </c>
      <c r="G55">
        <f t="shared" si="7"/>
        <v>113.30000000000001</v>
      </c>
      <c r="H55">
        <f t="shared" si="8"/>
        <v>92.40000000000002</v>
      </c>
      <c r="I55">
        <v>0</v>
      </c>
      <c r="J55" s="22">
        <v>0.30800000000000005</v>
      </c>
      <c r="K55" s="22">
        <v>0.88000000000000012</v>
      </c>
      <c r="L55" s="22">
        <v>0.77000000000000013</v>
      </c>
      <c r="M55" s="22">
        <v>1.0230000000000001</v>
      </c>
      <c r="N55" s="22">
        <v>0.22000000000000003</v>
      </c>
      <c r="O55" s="24">
        <v>0.7370000000000001</v>
      </c>
      <c r="P55" s="24">
        <v>0.94600000000000006</v>
      </c>
      <c r="Q55" s="24">
        <v>0.66</v>
      </c>
      <c r="R55" s="24">
        <v>1.0780000000000001</v>
      </c>
      <c r="S55" s="24">
        <v>0.63800000000000001</v>
      </c>
      <c r="T55" s="24">
        <v>0.71500000000000008</v>
      </c>
      <c r="U55" s="24">
        <v>0.6160000000000001</v>
      </c>
      <c r="V55" s="24">
        <v>0.31900000000000001</v>
      </c>
      <c r="W55" s="24">
        <v>0.77000000000000013</v>
      </c>
      <c r="X55" s="24">
        <v>1.056</v>
      </c>
      <c r="Y55" s="24">
        <v>1.0230000000000001</v>
      </c>
      <c r="Z55" s="24">
        <v>1.0120000000000002</v>
      </c>
      <c r="AA55" s="25">
        <v>30.800000000000004</v>
      </c>
      <c r="AB55" s="25">
        <v>27.500000000000004</v>
      </c>
      <c r="AC55" s="25">
        <v>44</v>
      </c>
      <c r="AD55" s="25">
        <v>33</v>
      </c>
      <c r="AE55" s="25">
        <v>26.400000000000002</v>
      </c>
      <c r="AF55" s="25">
        <v>44</v>
      </c>
      <c r="AG55" s="25">
        <v>16.5</v>
      </c>
      <c r="AH55" s="25">
        <v>0</v>
      </c>
      <c r="AI55" s="25">
        <v>55.000000000000007</v>
      </c>
      <c r="AJ55" s="25">
        <v>1.1000000000000001</v>
      </c>
      <c r="AK55" s="25">
        <v>48.400000000000006</v>
      </c>
      <c r="AL55" s="25">
        <v>18.700000000000003</v>
      </c>
      <c r="AM55" s="25">
        <v>13.200000000000001</v>
      </c>
      <c r="AN55" s="25">
        <v>0</v>
      </c>
      <c r="AO55" s="25">
        <v>0</v>
      </c>
      <c r="AP55" s="25">
        <v>6.6000000000000005</v>
      </c>
      <c r="AQ55" s="25">
        <v>25.3</v>
      </c>
      <c r="AR55" s="25">
        <v>5.5</v>
      </c>
      <c r="AS55" s="25">
        <v>4.4000000000000004</v>
      </c>
      <c r="AT55" s="25">
        <v>18.700000000000003</v>
      </c>
      <c r="AU55" s="25">
        <v>9.9</v>
      </c>
      <c r="AV55" s="25">
        <v>0</v>
      </c>
      <c r="AW55" s="25">
        <v>20.900000000000002</v>
      </c>
      <c r="AX55" s="25">
        <v>3.3000000000000003</v>
      </c>
      <c r="AY55" s="25">
        <v>2.2000000000000002</v>
      </c>
      <c r="AZ55" s="25">
        <v>16.5</v>
      </c>
      <c r="BA55" s="25">
        <v>0</v>
      </c>
      <c r="BB55" s="25">
        <v>0</v>
      </c>
      <c r="BC55" s="25">
        <v>14.3</v>
      </c>
      <c r="BD55" s="25">
        <v>46.2</v>
      </c>
      <c r="BE55" s="25">
        <v>0</v>
      </c>
      <c r="BF55" s="25">
        <v>46.2</v>
      </c>
      <c r="BG55" s="25">
        <v>13.200000000000001</v>
      </c>
      <c r="BH55" s="25">
        <v>0</v>
      </c>
      <c r="BI55" s="25">
        <v>15.400000000000002</v>
      </c>
      <c r="BJ55" s="25">
        <v>33</v>
      </c>
      <c r="BK55" s="25">
        <v>14.3</v>
      </c>
      <c r="BL55" s="25">
        <v>0</v>
      </c>
      <c r="BM55" s="25">
        <v>1.1000000000000001</v>
      </c>
      <c r="BN55" s="25">
        <v>42.900000000000006</v>
      </c>
      <c r="BO55" t="s">
        <v>38</v>
      </c>
    </row>
    <row r="56" spans="1:67" x14ac:dyDescent="0.25">
      <c r="A56" s="6">
        <v>44977</v>
      </c>
      <c r="B56" t="s">
        <v>8</v>
      </c>
      <c r="C56">
        <v>20</v>
      </c>
      <c r="D56">
        <f t="shared" si="4"/>
        <v>492.80000000000035</v>
      </c>
      <c r="E56">
        <f t="shared" si="5"/>
        <v>134.20000000000013</v>
      </c>
      <c r="F56">
        <f t="shared" si="6"/>
        <v>96.800000000000139</v>
      </c>
      <c r="G56">
        <f t="shared" si="7"/>
        <v>46.20000000000006</v>
      </c>
      <c r="H56">
        <f t="shared" si="8"/>
        <v>215.60000000000002</v>
      </c>
      <c r="I56">
        <v>1</v>
      </c>
      <c r="J56" s="22">
        <v>0.59400000000000008</v>
      </c>
      <c r="K56" s="22">
        <v>0.62700000000000011</v>
      </c>
      <c r="L56" s="22">
        <v>0.81400000000000006</v>
      </c>
      <c r="M56" s="22">
        <v>0.96800000000000008</v>
      </c>
      <c r="N56" s="22">
        <v>0.36300000000000004</v>
      </c>
      <c r="O56" s="24">
        <v>0.79200000000000004</v>
      </c>
      <c r="P56" s="24">
        <v>0.82500000000000007</v>
      </c>
      <c r="Q56" s="24">
        <v>0.18700000000000003</v>
      </c>
      <c r="R56" s="24">
        <v>0.53900000000000003</v>
      </c>
      <c r="S56" s="24">
        <v>0.75900000000000012</v>
      </c>
      <c r="T56" s="24">
        <v>0.55000000000000004</v>
      </c>
      <c r="U56" s="24">
        <v>0.38500000000000006</v>
      </c>
      <c r="V56" s="24">
        <v>1.0010000000000001</v>
      </c>
      <c r="W56" s="24">
        <v>1.0010000000000001</v>
      </c>
      <c r="X56" s="24">
        <v>0.9900000000000001</v>
      </c>
      <c r="Y56" s="24">
        <v>0.70400000000000007</v>
      </c>
      <c r="Z56" s="24">
        <v>1.0120000000000002</v>
      </c>
      <c r="AA56" s="25">
        <v>0</v>
      </c>
      <c r="AB56" s="25">
        <v>11</v>
      </c>
      <c r="AC56" s="25">
        <v>26.400000000000002</v>
      </c>
      <c r="AD56" s="25">
        <v>0</v>
      </c>
      <c r="AE56" s="25">
        <v>14.3</v>
      </c>
      <c r="AF56" s="25">
        <v>0</v>
      </c>
      <c r="AG56" s="25">
        <v>5.5000000000001252</v>
      </c>
      <c r="AH56" s="25">
        <v>5.5</v>
      </c>
      <c r="AI56" s="25">
        <v>30.800000000000004</v>
      </c>
      <c r="AJ56" s="25">
        <v>3.3000000000000003</v>
      </c>
      <c r="AK56" s="25">
        <v>19.8</v>
      </c>
      <c r="AL56" s="25">
        <v>19.8</v>
      </c>
      <c r="AM56" s="25">
        <v>33</v>
      </c>
      <c r="AN56" s="25">
        <v>12.100000000000001</v>
      </c>
      <c r="AO56" s="25">
        <v>57.2</v>
      </c>
      <c r="AP56" s="25">
        <v>0</v>
      </c>
      <c r="AQ56" s="25">
        <v>0</v>
      </c>
      <c r="AR56" s="25">
        <v>36.300000000000004</v>
      </c>
      <c r="AS56" s="25">
        <v>35.200000000000003</v>
      </c>
      <c r="AT56" s="25">
        <v>22</v>
      </c>
      <c r="AU56" s="25">
        <v>0</v>
      </c>
      <c r="AV56" s="25">
        <v>14.300000000000063</v>
      </c>
      <c r="AW56" s="25">
        <v>0</v>
      </c>
      <c r="AX56" s="25">
        <v>0</v>
      </c>
      <c r="AY56" s="25">
        <v>3.3000000000000003</v>
      </c>
      <c r="AZ56" s="25">
        <v>0</v>
      </c>
      <c r="BA56" s="25">
        <v>0</v>
      </c>
      <c r="BB56" s="25">
        <v>0</v>
      </c>
      <c r="BC56" s="25">
        <v>0</v>
      </c>
      <c r="BD56" s="25">
        <v>28.6</v>
      </c>
      <c r="BE56" s="25">
        <v>0</v>
      </c>
      <c r="BF56" s="25">
        <v>1.1000000000000001</v>
      </c>
      <c r="BG56" s="25">
        <v>33.000000000000128</v>
      </c>
      <c r="BH56" s="25">
        <v>9.9</v>
      </c>
      <c r="BI56" s="25">
        <v>24.200000000000003</v>
      </c>
      <c r="BJ56" s="25">
        <v>1.1000000000000001</v>
      </c>
      <c r="BK56" s="25">
        <v>6.6000000000000005</v>
      </c>
      <c r="BL56" s="25">
        <v>2.2000000000000002</v>
      </c>
      <c r="BM56" s="25">
        <v>20.900000000000002</v>
      </c>
      <c r="BN56" s="25">
        <v>35.200000000000003</v>
      </c>
      <c r="BO56" t="s">
        <v>38</v>
      </c>
    </row>
    <row r="57" spans="1:67" x14ac:dyDescent="0.25">
      <c r="A57" s="6">
        <v>44978</v>
      </c>
      <c r="B57" t="s">
        <v>8</v>
      </c>
      <c r="C57">
        <v>21</v>
      </c>
      <c r="D57">
        <f t="shared" si="4"/>
        <v>483.99999999999989</v>
      </c>
      <c r="E57">
        <f t="shared" si="5"/>
        <v>155.1</v>
      </c>
      <c r="F57">
        <f t="shared" si="6"/>
        <v>89.100000000000009</v>
      </c>
      <c r="G57">
        <f t="shared" si="7"/>
        <v>129.7999999999999</v>
      </c>
      <c r="H57">
        <f t="shared" si="8"/>
        <v>110</v>
      </c>
      <c r="I57">
        <v>0</v>
      </c>
      <c r="J57" s="22">
        <v>0.47300000000000003</v>
      </c>
      <c r="K57" s="22">
        <v>0.62700000000000011</v>
      </c>
      <c r="L57" s="22">
        <v>0.74800000000000011</v>
      </c>
      <c r="M57" s="22">
        <v>0.39600000000000002</v>
      </c>
      <c r="N57" s="22">
        <v>0.18700000000000003</v>
      </c>
      <c r="O57" s="24">
        <v>0.66</v>
      </c>
      <c r="P57" s="24">
        <v>0.78100000000000003</v>
      </c>
      <c r="Q57" s="24">
        <v>0.74800000000000011</v>
      </c>
      <c r="R57" s="24">
        <v>0.97900000000000009</v>
      </c>
      <c r="S57" s="24">
        <v>0.78100000000000003</v>
      </c>
      <c r="T57" s="24">
        <v>0.74800000000000011</v>
      </c>
      <c r="U57" s="24">
        <v>0.51700000000000013</v>
      </c>
      <c r="V57" s="24">
        <v>0.95700000000000007</v>
      </c>
      <c r="W57" s="24">
        <v>0.79200000000000004</v>
      </c>
      <c r="X57" s="24">
        <v>0.6160000000000001</v>
      </c>
      <c r="Y57" s="24">
        <v>0.81400000000000006</v>
      </c>
      <c r="Z57" s="24">
        <v>1.1000000000000001</v>
      </c>
      <c r="AA57" s="25">
        <v>0</v>
      </c>
      <c r="AB57" s="25">
        <v>0</v>
      </c>
      <c r="AC57" s="25">
        <v>0</v>
      </c>
      <c r="AD57" s="25">
        <v>8.8000000000000007</v>
      </c>
      <c r="AE57" s="25">
        <v>0</v>
      </c>
      <c r="AF57" s="25">
        <v>12.100000000000001</v>
      </c>
      <c r="AG57" s="25">
        <v>0</v>
      </c>
      <c r="AH57" s="25">
        <v>16.5</v>
      </c>
      <c r="AI57" s="25">
        <v>37.400000000000006</v>
      </c>
      <c r="AJ57" s="25">
        <v>14.3</v>
      </c>
      <c r="AK57" s="25">
        <v>16.5</v>
      </c>
      <c r="AL57" s="25">
        <v>17.600000000000001</v>
      </c>
      <c r="AM57" s="25">
        <v>5.5</v>
      </c>
      <c r="AN57" s="25">
        <v>2.2000000000000002</v>
      </c>
      <c r="AO57" s="25">
        <v>29.700000000000003</v>
      </c>
      <c r="AP57" s="25">
        <v>0</v>
      </c>
      <c r="AQ57" s="25">
        <v>16.5</v>
      </c>
      <c r="AR57" s="25">
        <v>16.5</v>
      </c>
      <c r="AS57" s="25">
        <v>22</v>
      </c>
      <c r="AT57" s="25">
        <v>0</v>
      </c>
      <c r="AU57" s="25">
        <v>6.6000000000000005</v>
      </c>
      <c r="AV57" s="25">
        <v>0</v>
      </c>
      <c r="AW57" s="25">
        <v>3.299999999999875</v>
      </c>
      <c r="AX57" s="25">
        <v>12.100000000000001</v>
      </c>
      <c r="AY57" s="25">
        <v>14.3</v>
      </c>
      <c r="AZ57" s="25">
        <v>0</v>
      </c>
      <c r="BA57" s="25">
        <v>36.300000000000004</v>
      </c>
      <c r="BB57" s="25">
        <v>48.400000000000006</v>
      </c>
      <c r="BC57" s="25">
        <v>0</v>
      </c>
      <c r="BD57" s="25">
        <v>8.8000000000000007</v>
      </c>
      <c r="BE57" s="25">
        <v>26.400000000000002</v>
      </c>
      <c r="BF57" s="25">
        <v>0</v>
      </c>
      <c r="BG57" s="25">
        <v>0</v>
      </c>
      <c r="BH57" s="25">
        <v>6.6000000000000005</v>
      </c>
      <c r="BI57" s="25">
        <v>55.000000000000007</v>
      </c>
      <c r="BJ57" s="25">
        <v>15.400000000000002</v>
      </c>
      <c r="BK57" s="25">
        <v>24.200000000000003</v>
      </c>
      <c r="BL57" s="25">
        <v>9.9</v>
      </c>
      <c r="BM57" s="25">
        <v>0</v>
      </c>
      <c r="BN57" s="25">
        <v>17.600000000000001</v>
      </c>
      <c r="BO57" t="s">
        <v>38</v>
      </c>
    </row>
    <row r="58" spans="1:67" x14ac:dyDescent="0.25">
      <c r="A58" s="6">
        <v>44979</v>
      </c>
      <c r="B58" t="s">
        <v>8</v>
      </c>
      <c r="C58">
        <v>22</v>
      </c>
      <c r="D58">
        <f t="shared" si="4"/>
        <v>508.20000000000005</v>
      </c>
      <c r="E58">
        <f t="shared" si="5"/>
        <v>104.50000000000001</v>
      </c>
      <c r="F58">
        <f t="shared" si="6"/>
        <v>183.70000000000002</v>
      </c>
      <c r="G58">
        <f t="shared" si="7"/>
        <v>102.30000000000001</v>
      </c>
      <c r="H58">
        <f t="shared" si="8"/>
        <v>117.7</v>
      </c>
      <c r="I58">
        <v>0</v>
      </c>
      <c r="J58" s="22">
        <v>0.42900000000000005</v>
      </c>
      <c r="K58" s="22">
        <v>1.0120000000000002</v>
      </c>
      <c r="L58" s="22">
        <v>1.0340000000000003</v>
      </c>
      <c r="M58" s="22">
        <v>0.92400000000000004</v>
      </c>
      <c r="N58" s="22">
        <v>1.0230000000000001</v>
      </c>
      <c r="O58" s="24">
        <v>0.75900000000000012</v>
      </c>
      <c r="P58" s="24">
        <v>0.69300000000000006</v>
      </c>
      <c r="Q58" s="24">
        <v>0.13200000000000001</v>
      </c>
      <c r="R58" s="24">
        <v>1.1000000000000001</v>
      </c>
      <c r="S58" s="24">
        <v>0.83600000000000008</v>
      </c>
      <c r="T58" s="24">
        <v>0.97900000000000009</v>
      </c>
      <c r="U58" s="24">
        <v>0.31900000000000001</v>
      </c>
      <c r="V58" s="24">
        <v>0.53900000000000003</v>
      </c>
      <c r="W58" s="24">
        <v>0.89100000000000013</v>
      </c>
      <c r="X58" s="24">
        <v>0.97900000000000009</v>
      </c>
      <c r="Y58" s="24">
        <v>1.0450000000000002</v>
      </c>
      <c r="Z58" s="24">
        <v>0.67100000000000004</v>
      </c>
      <c r="AA58" s="25">
        <v>30.800000000000004</v>
      </c>
      <c r="AB58" s="25">
        <v>0</v>
      </c>
      <c r="AC58" s="25">
        <v>1.1000000000000001</v>
      </c>
      <c r="AD58" s="25">
        <v>0</v>
      </c>
      <c r="AE58" s="25">
        <v>18.700000000000003</v>
      </c>
      <c r="AF58" s="25">
        <v>26.400000000000002</v>
      </c>
      <c r="AG58" s="25">
        <v>28.6</v>
      </c>
      <c r="AH58" s="25">
        <v>33</v>
      </c>
      <c r="AI58" s="25">
        <v>37.400000000000006</v>
      </c>
      <c r="AJ58" s="25">
        <v>7.7000000000000011</v>
      </c>
      <c r="AK58" s="25">
        <v>27.500000000000004</v>
      </c>
      <c r="AL58" s="25">
        <v>0</v>
      </c>
      <c r="AM58" s="25">
        <v>1.1000000000000001</v>
      </c>
      <c r="AN58" s="25">
        <v>18.700000000000003</v>
      </c>
      <c r="AO58" s="25">
        <v>26.400000000000002</v>
      </c>
      <c r="AP58" s="25">
        <v>16.5</v>
      </c>
      <c r="AQ58" s="25">
        <v>0</v>
      </c>
      <c r="AR58" s="25">
        <v>3.3000000000000003</v>
      </c>
      <c r="AS58" s="25">
        <v>29.700000000000003</v>
      </c>
      <c r="AT58" s="25">
        <v>22</v>
      </c>
      <c r="AU58" s="25">
        <v>7.7000000000000011</v>
      </c>
      <c r="AV58" s="25">
        <v>31.900000000000002</v>
      </c>
      <c r="AW58" s="25">
        <v>20.900000000000002</v>
      </c>
      <c r="AX58" s="25">
        <v>2.2000000000000002</v>
      </c>
      <c r="AY58" s="25">
        <v>3.3000000000000003</v>
      </c>
      <c r="AZ58" s="25">
        <v>0</v>
      </c>
      <c r="BA58" s="25">
        <v>0</v>
      </c>
      <c r="BB58" s="25">
        <v>0</v>
      </c>
      <c r="BC58" s="25">
        <v>9.9</v>
      </c>
      <c r="BD58" s="25">
        <v>26.400000000000002</v>
      </c>
      <c r="BE58" s="25">
        <v>17.600000000000001</v>
      </c>
      <c r="BF58" s="25">
        <v>11</v>
      </c>
      <c r="BG58" s="25">
        <v>4.4000000000000004</v>
      </c>
      <c r="BH58" s="25">
        <v>19.8</v>
      </c>
      <c r="BI58" s="25">
        <v>7.7000000000000011</v>
      </c>
      <c r="BJ58" s="25">
        <v>2.2000000000000002</v>
      </c>
      <c r="BK58" s="25">
        <v>26.400000000000002</v>
      </c>
      <c r="BL58" s="25">
        <v>7.7000000000000011</v>
      </c>
      <c r="BM58" s="25">
        <v>5.5</v>
      </c>
      <c r="BN58" s="25">
        <v>2.2000000000000002</v>
      </c>
      <c r="BO58" t="s">
        <v>38</v>
      </c>
    </row>
    <row r="59" spans="1:67" x14ac:dyDescent="0.25">
      <c r="A59" s="6">
        <v>44980</v>
      </c>
      <c r="B59" t="s">
        <v>8</v>
      </c>
      <c r="C59">
        <v>23</v>
      </c>
      <c r="D59">
        <f t="shared" si="4"/>
        <v>712.8</v>
      </c>
      <c r="E59">
        <f t="shared" si="5"/>
        <v>115.50000000000001</v>
      </c>
      <c r="F59">
        <f t="shared" si="6"/>
        <v>265.10000000000002</v>
      </c>
      <c r="G59">
        <f t="shared" si="7"/>
        <v>136.4</v>
      </c>
      <c r="H59">
        <f t="shared" si="8"/>
        <v>195.8</v>
      </c>
      <c r="I59">
        <v>0</v>
      </c>
      <c r="J59" s="22">
        <v>0.23100000000000001</v>
      </c>
      <c r="K59" s="22">
        <v>0.9900000000000001</v>
      </c>
      <c r="L59" s="22">
        <v>0.72600000000000009</v>
      </c>
      <c r="M59" s="22">
        <v>0.51700000000000013</v>
      </c>
      <c r="N59" s="22">
        <v>0.82500000000000007</v>
      </c>
      <c r="O59" s="24">
        <v>0.74800000000000011</v>
      </c>
      <c r="P59" s="24">
        <v>0.70400000000000007</v>
      </c>
      <c r="Q59" s="24">
        <v>0.6160000000000001</v>
      </c>
      <c r="R59" s="24">
        <v>0.72600000000000009</v>
      </c>
      <c r="S59" s="24">
        <v>1.089</v>
      </c>
      <c r="T59" s="24">
        <v>0.57200000000000006</v>
      </c>
      <c r="U59" s="24">
        <v>0.22000000000000003</v>
      </c>
      <c r="V59" s="24">
        <v>1.1000000000000001</v>
      </c>
      <c r="W59" s="24">
        <v>1.0340000000000003</v>
      </c>
      <c r="X59" s="24">
        <v>0.83600000000000008</v>
      </c>
      <c r="Y59" s="24">
        <v>0.46200000000000002</v>
      </c>
      <c r="Z59" s="24">
        <v>1.0340000000000003</v>
      </c>
      <c r="AA59" s="25">
        <v>20.900000000000002</v>
      </c>
      <c r="AB59" s="25">
        <v>50.6</v>
      </c>
      <c r="AC59" s="25">
        <v>3.3000000000000003</v>
      </c>
      <c r="AD59" s="25">
        <v>13.200000000000001</v>
      </c>
      <c r="AE59" s="25">
        <v>0</v>
      </c>
      <c r="AF59" s="25">
        <v>38.5</v>
      </c>
      <c r="AG59" s="25">
        <v>19.8</v>
      </c>
      <c r="AH59" s="25">
        <v>46.2</v>
      </c>
      <c r="AI59" s="25">
        <v>34.1</v>
      </c>
      <c r="AJ59" s="25">
        <v>38.5</v>
      </c>
      <c r="AK59" s="25">
        <v>14.3</v>
      </c>
      <c r="AL59" s="25">
        <v>12.100000000000001</v>
      </c>
      <c r="AM59" s="25">
        <v>6.6000000000000005</v>
      </c>
      <c r="AN59" s="25">
        <v>16.5</v>
      </c>
      <c r="AO59" s="25">
        <v>6.6000000000000005</v>
      </c>
      <c r="AP59" s="25">
        <v>52.800000000000004</v>
      </c>
      <c r="AQ59" s="25">
        <v>18.700000000000003</v>
      </c>
      <c r="AR59" s="25">
        <v>0</v>
      </c>
      <c r="AS59" s="25">
        <v>50.6</v>
      </c>
      <c r="AT59" s="25">
        <v>31.900000000000002</v>
      </c>
      <c r="AU59" s="25">
        <v>0</v>
      </c>
      <c r="AV59" s="25">
        <v>17.600000000000001</v>
      </c>
      <c r="AW59" s="25">
        <v>6.6000000000000005</v>
      </c>
      <c r="AX59" s="25">
        <v>31.900000000000002</v>
      </c>
      <c r="AY59" s="25">
        <v>6.6000000000000005</v>
      </c>
      <c r="AZ59" s="25">
        <v>34.1</v>
      </c>
      <c r="BA59" s="25">
        <v>12.100000000000001</v>
      </c>
      <c r="BB59" s="25">
        <v>5.5</v>
      </c>
      <c r="BC59" s="25">
        <v>3.3000000000000003</v>
      </c>
      <c r="BD59" s="25">
        <v>18.700000000000003</v>
      </c>
      <c r="BE59" s="25">
        <v>6.6000000000000005</v>
      </c>
      <c r="BF59" s="25">
        <v>9.9</v>
      </c>
      <c r="BG59" s="25">
        <v>1.1000000000000001</v>
      </c>
      <c r="BH59" s="25">
        <v>6.6000000000000005</v>
      </c>
      <c r="BI59" s="25">
        <v>0</v>
      </c>
      <c r="BJ59" s="25">
        <v>29.700000000000003</v>
      </c>
      <c r="BK59" s="25">
        <v>52.800000000000004</v>
      </c>
      <c r="BL59" s="25">
        <v>2.2000000000000002</v>
      </c>
      <c r="BM59" s="25">
        <v>0</v>
      </c>
      <c r="BN59" s="25">
        <v>6.6000000000000005</v>
      </c>
      <c r="BO59" t="s">
        <v>38</v>
      </c>
    </row>
    <row r="60" spans="1:67" x14ac:dyDescent="0.25">
      <c r="A60" s="6">
        <v>44981</v>
      </c>
      <c r="B60" t="s">
        <v>8</v>
      </c>
      <c r="C60">
        <v>24</v>
      </c>
      <c r="D60">
        <f t="shared" si="4"/>
        <v>541.20000000000027</v>
      </c>
      <c r="E60">
        <f t="shared" si="5"/>
        <v>128.70000000000002</v>
      </c>
      <c r="F60">
        <f t="shared" si="6"/>
        <v>161.70000000000002</v>
      </c>
      <c r="G60">
        <f t="shared" si="7"/>
        <v>189.20000000000022</v>
      </c>
      <c r="H60">
        <f t="shared" si="8"/>
        <v>61.6</v>
      </c>
      <c r="I60">
        <v>0</v>
      </c>
      <c r="J60" s="22">
        <v>0.33</v>
      </c>
      <c r="K60" s="22">
        <v>0.8580000000000001</v>
      </c>
      <c r="L60" s="22">
        <v>0.82500000000000007</v>
      </c>
      <c r="M60" s="22">
        <v>0.37400000000000005</v>
      </c>
      <c r="N60" s="22">
        <v>0.96800000000000008</v>
      </c>
      <c r="O60" s="24">
        <v>0.71500000000000008</v>
      </c>
      <c r="P60" s="24">
        <v>0.66</v>
      </c>
      <c r="Q60" s="24">
        <v>0.68200000000000005</v>
      </c>
      <c r="R60" s="24">
        <v>0.6160000000000001</v>
      </c>
      <c r="S60" s="24">
        <v>0.82500000000000007</v>
      </c>
      <c r="T60" s="24">
        <v>0.79200000000000004</v>
      </c>
      <c r="U60" s="24">
        <v>0.82500000000000007</v>
      </c>
      <c r="V60" s="24">
        <v>1.0230000000000001</v>
      </c>
      <c r="W60" s="24">
        <v>1.0780000000000001</v>
      </c>
      <c r="X60" s="24">
        <v>1.0780000000000001</v>
      </c>
      <c r="Y60" s="24">
        <v>0.39600000000000002</v>
      </c>
      <c r="Z60" s="24">
        <v>0.58300000000000007</v>
      </c>
      <c r="AA60" s="25">
        <v>0</v>
      </c>
      <c r="AB60" s="25">
        <v>9.9</v>
      </c>
      <c r="AC60" s="25">
        <v>36.300000000000004</v>
      </c>
      <c r="AD60" s="25">
        <v>25.3</v>
      </c>
      <c r="AE60" s="25">
        <v>12.100000000000001</v>
      </c>
      <c r="AF60" s="25">
        <v>26.400000000000002</v>
      </c>
      <c r="AG60" s="25">
        <v>0</v>
      </c>
      <c r="AH60" s="25">
        <v>25.3</v>
      </c>
      <c r="AI60" s="25">
        <v>19.8</v>
      </c>
      <c r="AJ60" s="25">
        <v>6.6000000000000005</v>
      </c>
      <c r="AK60" s="25">
        <v>41.800000000000004</v>
      </c>
      <c r="AL60" s="25">
        <v>2.2000000000000002</v>
      </c>
      <c r="AM60" s="25">
        <v>0</v>
      </c>
      <c r="AN60" s="25">
        <v>0</v>
      </c>
      <c r="AO60" s="25">
        <v>9.9</v>
      </c>
      <c r="AP60" s="25">
        <v>0</v>
      </c>
      <c r="AQ60" s="25">
        <v>4.4000000000000004</v>
      </c>
      <c r="AR60" s="25">
        <v>5.5</v>
      </c>
      <c r="AS60" s="25">
        <v>0</v>
      </c>
      <c r="AT60" s="25">
        <v>39.6</v>
      </c>
      <c r="AU60" s="25">
        <v>36.300000000000004</v>
      </c>
      <c r="AV60" s="25">
        <v>13.200000000000001</v>
      </c>
      <c r="AW60" s="25">
        <v>12.100000000000126</v>
      </c>
      <c r="AX60" s="25">
        <v>39.6</v>
      </c>
      <c r="AY60" s="25">
        <v>13.200000000000001</v>
      </c>
      <c r="AZ60" s="25">
        <v>0</v>
      </c>
      <c r="BA60" s="25">
        <v>46.2</v>
      </c>
      <c r="BB60" s="25">
        <v>11.000000000000064</v>
      </c>
      <c r="BC60" s="25">
        <v>14.3</v>
      </c>
      <c r="BD60" s="25">
        <v>3.3000000000000003</v>
      </c>
      <c r="BE60" s="25">
        <v>28.6</v>
      </c>
      <c r="BF60" s="25">
        <v>0</v>
      </c>
      <c r="BG60" s="25">
        <v>0</v>
      </c>
      <c r="BH60" s="25">
        <v>0</v>
      </c>
      <c r="BI60" s="25">
        <v>6.6000000000000005</v>
      </c>
      <c r="BJ60" s="25">
        <v>0</v>
      </c>
      <c r="BK60" s="25">
        <v>39.6</v>
      </c>
      <c r="BL60" s="25">
        <v>9.9</v>
      </c>
      <c r="BM60" s="25">
        <v>13.200000000000001</v>
      </c>
      <c r="BN60" s="25">
        <v>30.800000000000004</v>
      </c>
      <c r="BO60" t="s">
        <v>38</v>
      </c>
    </row>
    <row r="61" spans="1:67" x14ac:dyDescent="0.25">
      <c r="A61" s="6">
        <v>44982</v>
      </c>
      <c r="B61" t="s">
        <v>8</v>
      </c>
      <c r="C61">
        <v>25</v>
      </c>
      <c r="D61">
        <f t="shared" si="4"/>
        <v>587.40000000000009</v>
      </c>
      <c r="E61">
        <f t="shared" si="5"/>
        <v>97.9</v>
      </c>
      <c r="F61">
        <f t="shared" si="6"/>
        <v>133.10000000000002</v>
      </c>
      <c r="G61">
        <f t="shared" si="7"/>
        <v>171.6</v>
      </c>
      <c r="H61">
        <f t="shared" si="8"/>
        <v>184.80000000000004</v>
      </c>
      <c r="I61">
        <v>0</v>
      </c>
      <c r="J61" s="22">
        <v>0.9900000000000001</v>
      </c>
      <c r="K61" s="22">
        <v>0.72600000000000009</v>
      </c>
      <c r="L61" s="22">
        <v>0.9900000000000001</v>
      </c>
      <c r="M61" s="22">
        <v>0.19800000000000001</v>
      </c>
      <c r="N61" s="22">
        <v>0.52800000000000002</v>
      </c>
      <c r="O61" s="24">
        <v>0.7370000000000001</v>
      </c>
      <c r="P61" s="24">
        <v>0.88000000000000012</v>
      </c>
      <c r="Q61" s="24">
        <v>0.8580000000000001</v>
      </c>
      <c r="R61" s="24">
        <v>1.0340000000000003</v>
      </c>
      <c r="S61" s="24">
        <v>0.74800000000000011</v>
      </c>
      <c r="T61" s="24">
        <v>0.78100000000000003</v>
      </c>
      <c r="U61" s="24">
        <v>0.6160000000000001</v>
      </c>
      <c r="V61" s="24">
        <v>0.9900000000000001</v>
      </c>
      <c r="W61" s="24">
        <v>0.97900000000000009</v>
      </c>
      <c r="X61" s="24">
        <v>0.28600000000000003</v>
      </c>
      <c r="Y61" s="24">
        <v>1.1000000000000001</v>
      </c>
      <c r="Z61" s="24">
        <v>0.63800000000000001</v>
      </c>
      <c r="AA61" s="25">
        <v>0</v>
      </c>
      <c r="AB61" s="25">
        <v>0</v>
      </c>
      <c r="AC61" s="25">
        <v>16.5</v>
      </c>
      <c r="AD61" s="25">
        <v>0</v>
      </c>
      <c r="AE61" s="25">
        <v>14.3</v>
      </c>
      <c r="AF61" s="25">
        <v>14.3</v>
      </c>
      <c r="AG61" s="25">
        <v>0</v>
      </c>
      <c r="AH61" s="25">
        <v>30.800000000000004</v>
      </c>
      <c r="AI61" s="25">
        <v>27.500000000000004</v>
      </c>
      <c r="AJ61" s="25">
        <v>29.700000000000003</v>
      </c>
      <c r="AK61" s="25">
        <v>26.400000000000002</v>
      </c>
      <c r="AL61" s="25">
        <v>37.400000000000006</v>
      </c>
      <c r="AM61" s="25">
        <v>7.7000000000000011</v>
      </c>
      <c r="AN61" s="25">
        <v>11</v>
      </c>
      <c r="AO61" s="25">
        <v>17.600000000000001</v>
      </c>
      <c r="AP61" s="25">
        <v>58.300000000000004</v>
      </c>
      <c r="AQ61" s="25">
        <v>33</v>
      </c>
      <c r="AR61" s="25">
        <v>0</v>
      </c>
      <c r="AS61" s="25">
        <v>19.8</v>
      </c>
      <c r="AT61" s="25">
        <v>0</v>
      </c>
      <c r="AU61" s="25">
        <v>1.1000000000000001</v>
      </c>
      <c r="AV61" s="25">
        <v>8.8000000000000007</v>
      </c>
      <c r="AW61" s="25">
        <v>39.6</v>
      </c>
      <c r="AX61" s="25">
        <v>20.900000000000002</v>
      </c>
      <c r="AY61" s="25">
        <v>24.200000000000003</v>
      </c>
      <c r="AZ61" s="25">
        <v>13.200000000000001</v>
      </c>
      <c r="BA61" s="25">
        <v>12.100000000000001</v>
      </c>
      <c r="BB61" s="25">
        <v>9.9</v>
      </c>
      <c r="BC61" s="25">
        <v>39.6</v>
      </c>
      <c r="BD61" s="25">
        <v>2.2000000000000002</v>
      </c>
      <c r="BE61" s="25">
        <v>0</v>
      </c>
      <c r="BF61" s="25">
        <v>0</v>
      </c>
      <c r="BG61" s="25">
        <v>2.2000000000000002</v>
      </c>
      <c r="BH61" s="25">
        <v>11</v>
      </c>
      <c r="BI61" s="25">
        <v>6.6000000000000005</v>
      </c>
      <c r="BJ61" s="25">
        <v>46.2</v>
      </c>
      <c r="BK61" s="25">
        <v>4.4000000000000004</v>
      </c>
      <c r="BL61" s="25">
        <v>5.5</v>
      </c>
      <c r="BM61" s="25">
        <v>22</v>
      </c>
      <c r="BN61" s="25">
        <v>0</v>
      </c>
      <c r="BO61" t="s">
        <v>38</v>
      </c>
    </row>
    <row r="62" spans="1:67" x14ac:dyDescent="0.25">
      <c r="A62" s="6">
        <v>44983</v>
      </c>
      <c r="B62" t="s">
        <v>8</v>
      </c>
      <c r="C62">
        <v>26</v>
      </c>
      <c r="D62">
        <f t="shared" si="4"/>
        <v>507.10000000000008</v>
      </c>
      <c r="E62">
        <f t="shared" si="5"/>
        <v>130.90000000000003</v>
      </c>
      <c r="F62">
        <f t="shared" si="6"/>
        <v>108.89999999999999</v>
      </c>
      <c r="G62">
        <f t="shared" si="7"/>
        <v>100.10000000000001</v>
      </c>
      <c r="H62">
        <f t="shared" si="8"/>
        <v>167.20000000000005</v>
      </c>
      <c r="I62">
        <v>0</v>
      </c>
      <c r="J62" s="22">
        <v>0.45100000000000007</v>
      </c>
      <c r="K62" s="22">
        <v>0.93500000000000005</v>
      </c>
      <c r="L62" s="22">
        <v>0.80300000000000005</v>
      </c>
      <c r="M62" s="22">
        <v>0.95700000000000007</v>
      </c>
      <c r="N62" s="22">
        <v>0.72600000000000009</v>
      </c>
      <c r="O62" s="24">
        <v>1.0780000000000001</v>
      </c>
      <c r="P62" s="24">
        <v>0.82500000000000007</v>
      </c>
      <c r="Q62" s="24">
        <v>0.70400000000000007</v>
      </c>
      <c r="R62" s="24">
        <v>0.77000000000000013</v>
      </c>
      <c r="S62" s="24">
        <v>0.84700000000000009</v>
      </c>
      <c r="T62" s="24">
        <v>0.77000000000000013</v>
      </c>
      <c r="U62" s="24">
        <v>0.11000000000000001</v>
      </c>
      <c r="V62" s="24">
        <v>0.59400000000000008</v>
      </c>
      <c r="W62" s="24">
        <v>0.80300000000000005</v>
      </c>
      <c r="X62" s="24">
        <v>0.93500000000000005</v>
      </c>
      <c r="Y62" s="24">
        <v>0.7370000000000001</v>
      </c>
      <c r="Z62" s="24">
        <v>0.64900000000000002</v>
      </c>
      <c r="AA62" s="25">
        <v>36.300000000000004</v>
      </c>
      <c r="AB62" s="25">
        <v>3.3000000000000003</v>
      </c>
      <c r="AC62" s="25">
        <v>28.6</v>
      </c>
      <c r="AD62" s="25">
        <v>0</v>
      </c>
      <c r="AE62" s="25">
        <v>0</v>
      </c>
      <c r="AF62" s="25">
        <v>0</v>
      </c>
      <c r="AG62" s="25">
        <v>2.2000000000000002</v>
      </c>
      <c r="AH62" s="25">
        <v>12.100000000000001</v>
      </c>
      <c r="AI62" s="25">
        <v>17.600000000000001</v>
      </c>
      <c r="AJ62" s="25">
        <v>8.8000000000000007</v>
      </c>
      <c r="AK62" s="25">
        <v>9.9</v>
      </c>
      <c r="AL62" s="25">
        <v>0</v>
      </c>
      <c r="AM62" s="25">
        <v>18.700000000000003</v>
      </c>
      <c r="AN62" s="25">
        <v>5.5</v>
      </c>
      <c r="AO62" s="25">
        <v>31.900000000000002</v>
      </c>
      <c r="AP62" s="25">
        <v>0</v>
      </c>
      <c r="AQ62" s="25">
        <v>31.900000000000002</v>
      </c>
      <c r="AR62" s="25">
        <v>0</v>
      </c>
      <c r="AS62" s="25">
        <v>48.400000000000006</v>
      </c>
      <c r="AT62" s="25">
        <v>30.800000000000004</v>
      </c>
      <c r="AU62" s="25">
        <v>0</v>
      </c>
      <c r="AV62" s="25">
        <v>44</v>
      </c>
      <c r="AW62" s="25">
        <v>16.5</v>
      </c>
      <c r="AX62" s="25">
        <v>0</v>
      </c>
      <c r="AY62" s="25">
        <v>0</v>
      </c>
      <c r="AZ62" s="25">
        <v>1.1000000000000001</v>
      </c>
      <c r="BA62" s="25">
        <v>36.300000000000004</v>
      </c>
      <c r="BB62" s="25">
        <v>0</v>
      </c>
      <c r="BC62" s="25">
        <v>0</v>
      </c>
      <c r="BD62" s="25">
        <v>2.2000000000000002</v>
      </c>
      <c r="BE62" s="25">
        <v>35.200000000000003</v>
      </c>
      <c r="BF62" s="25">
        <v>17.600000000000001</v>
      </c>
      <c r="BG62" s="25">
        <v>0</v>
      </c>
      <c r="BH62" s="25">
        <v>7.7000000000000011</v>
      </c>
      <c r="BI62" s="25">
        <v>0</v>
      </c>
      <c r="BJ62" s="25">
        <v>12.100000000000001</v>
      </c>
      <c r="BK62" s="25">
        <v>23.1</v>
      </c>
      <c r="BL62" s="25">
        <v>24.200000000000003</v>
      </c>
      <c r="BM62" s="25">
        <v>11</v>
      </c>
      <c r="BN62" s="25">
        <v>0</v>
      </c>
      <c r="BO62" t="s">
        <v>38</v>
      </c>
    </row>
    <row r="63" spans="1:67" x14ac:dyDescent="0.25">
      <c r="A63" s="6">
        <v>44984</v>
      </c>
      <c r="B63" t="s">
        <v>8</v>
      </c>
      <c r="C63">
        <v>27</v>
      </c>
      <c r="D63">
        <f t="shared" si="4"/>
        <v>642.40000000000009</v>
      </c>
      <c r="E63">
        <f t="shared" si="5"/>
        <v>194.70000000000005</v>
      </c>
      <c r="F63">
        <f t="shared" si="6"/>
        <v>139.70000000000002</v>
      </c>
      <c r="G63">
        <f t="shared" si="7"/>
        <v>156.19999999999999</v>
      </c>
      <c r="H63">
        <f t="shared" si="8"/>
        <v>151.80000000000004</v>
      </c>
      <c r="I63">
        <v>0</v>
      </c>
      <c r="J63" s="22">
        <v>0.84700000000000009</v>
      </c>
      <c r="K63" s="22">
        <v>0.63800000000000001</v>
      </c>
      <c r="L63" s="22">
        <v>1.089</v>
      </c>
      <c r="M63" s="22">
        <v>0.97900000000000009</v>
      </c>
      <c r="N63" s="22">
        <v>1.0120000000000002</v>
      </c>
      <c r="O63" s="24">
        <v>1.0669999999999999</v>
      </c>
      <c r="P63" s="24">
        <v>0.72600000000000009</v>
      </c>
      <c r="Q63" s="24">
        <v>0.75900000000000012</v>
      </c>
      <c r="R63" s="24">
        <v>0.67100000000000004</v>
      </c>
      <c r="S63" s="24">
        <v>0.80300000000000005</v>
      </c>
      <c r="T63" s="24">
        <v>0.82500000000000007</v>
      </c>
      <c r="U63" s="24">
        <v>0.89100000000000013</v>
      </c>
      <c r="V63" s="24">
        <v>0.97900000000000009</v>
      </c>
      <c r="W63" s="24">
        <v>0.77000000000000013</v>
      </c>
      <c r="X63" s="24">
        <v>0.94600000000000006</v>
      </c>
      <c r="Y63" s="24">
        <v>0.39600000000000002</v>
      </c>
      <c r="Z63" s="24">
        <v>0.68200000000000005</v>
      </c>
      <c r="AA63" s="25">
        <v>17.600000000000001</v>
      </c>
      <c r="AB63" s="25">
        <v>9.9</v>
      </c>
      <c r="AC63" s="25">
        <v>18.700000000000003</v>
      </c>
      <c r="AD63" s="25">
        <v>0</v>
      </c>
      <c r="AE63" s="25">
        <v>46.2</v>
      </c>
      <c r="AF63" s="25">
        <v>7.7000000000000011</v>
      </c>
      <c r="AG63" s="25">
        <v>1.1000000000000001</v>
      </c>
      <c r="AH63" s="25">
        <v>7.7000000000000011</v>
      </c>
      <c r="AI63" s="25">
        <v>0</v>
      </c>
      <c r="AJ63" s="25">
        <v>30.800000000000004</v>
      </c>
      <c r="AK63" s="25">
        <v>9.9</v>
      </c>
      <c r="AL63" s="25">
        <v>0</v>
      </c>
      <c r="AM63" s="25">
        <v>0</v>
      </c>
      <c r="AN63" s="25">
        <v>40.700000000000003</v>
      </c>
      <c r="AO63" s="25">
        <v>13.200000000000001</v>
      </c>
      <c r="AP63" s="25">
        <v>44</v>
      </c>
      <c r="AQ63" s="25">
        <v>16.5</v>
      </c>
      <c r="AR63" s="25">
        <v>18.700000000000003</v>
      </c>
      <c r="AS63" s="25">
        <v>14.3</v>
      </c>
      <c r="AT63" s="25">
        <v>4.4000000000000004</v>
      </c>
      <c r="AU63" s="25">
        <v>51.7</v>
      </c>
      <c r="AV63" s="25">
        <v>11</v>
      </c>
      <c r="AW63" s="25">
        <v>2.2000000000000002</v>
      </c>
      <c r="AX63" s="25">
        <v>5.5</v>
      </c>
      <c r="AY63" s="25">
        <v>14.3</v>
      </c>
      <c r="AZ63" s="25">
        <v>14.3</v>
      </c>
      <c r="BA63" s="25">
        <v>44</v>
      </c>
      <c r="BB63" s="25">
        <v>13.200000000000001</v>
      </c>
      <c r="BC63" s="25">
        <v>0</v>
      </c>
      <c r="BD63" s="25">
        <v>0</v>
      </c>
      <c r="BE63" s="25">
        <v>28.6</v>
      </c>
      <c r="BF63" s="25">
        <v>7.7000000000000011</v>
      </c>
      <c r="BG63" s="25">
        <v>16.5</v>
      </c>
      <c r="BH63" s="25">
        <v>0</v>
      </c>
      <c r="BI63" s="25">
        <v>53.900000000000006</v>
      </c>
      <c r="BJ63" s="25">
        <v>24.200000000000003</v>
      </c>
      <c r="BK63" s="25">
        <v>8.8000000000000007</v>
      </c>
      <c r="BL63" s="25">
        <v>0</v>
      </c>
      <c r="BM63" s="25">
        <v>39.6</v>
      </c>
      <c r="BN63" s="25">
        <v>15.400000000000002</v>
      </c>
      <c r="BO63" t="s">
        <v>38</v>
      </c>
    </row>
    <row r="64" spans="1:67" x14ac:dyDescent="0.25">
      <c r="A64" s="6">
        <v>44985</v>
      </c>
      <c r="B64" t="s">
        <v>8</v>
      </c>
      <c r="C64">
        <v>28</v>
      </c>
      <c r="D64">
        <f t="shared" si="4"/>
        <v>431.20000000000005</v>
      </c>
      <c r="E64">
        <f t="shared" si="5"/>
        <v>138.6</v>
      </c>
      <c r="F64">
        <f t="shared" si="6"/>
        <v>90.2</v>
      </c>
      <c r="G64">
        <f t="shared" si="7"/>
        <v>135.30000000000004</v>
      </c>
      <c r="H64">
        <f t="shared" si="8"/>
        <v>67.100000000000009</v>
      </c>
      <c r="I64">
        <v>0</v>
      </c>
      <c r="J64" s="22">
        <v>0.63800000000000001</v>
      </c>
      <c r="K64" s="22">
        <v>0.63800000000000001</v>
      </c>
      <c r="L64" s="22">
        <v>0.82500000000000007</v>
      </c>
      <c r="M64" s="22">
        <v>0.96800000000000008</v>
      </c>
      <c r="N64" s="22">
        <v>0.93500000000000005</v>
      </c>
      <c r="O64" s="24">
        <v>0.74800000000000011</v>
      </c>
      <c r="P64" s="24">
        <v>0.79200000000000004</v>
      </c>
      <c r="Q64" s="24">
        <v>0.88000000000000012</v>
      </c>
      <c r="R64" s="24">
        <v>1.089</v>
      </c>
      <c r="S64" s="24">
        <v>0.72600000000000009</v>
      </c>
      <c r="T64" s="24">
        <v>0.79200000000000004</v>
      </c>
      <c r="U64" s="24">
        <v>1.0120000000000002</v>
      </c>
      <c r="V64" s="24">
        <v>1.1000000000000001</v>
      </c>
      <c r="W64" s="24">
        <v>0.49500000000000005</v>
      </c>
      <c r="X64" s="24">
        <v>0.83600000000000008</v>
      </c>
      <c r="Y64" s="24">
        <v>0.63800000000000001</v>
      </c>
      <c r="Z64" s="24">
        <v>0.45100000000000007</v>
      </c>
      <c r="AA64" s="25">
        <v>35.200000000000003</v>
      </c>
      <c r="AB64" s="25">
        <v>3.3000000000000003</v>
      </c>
      <c r="AC64" s="25">
        <v>0</v>
      </c>
      <c r="AD64" s="25">
        <v>3.3000000000000003</v>
      </c>
      <c r="AE64" s="25">
        <v>44</v>
      </c>
      <c r="AF64" s="25">
        <v>0</v>
      </c>
      <c r="AG64" s="25">
        <v>0</v>
      </c>
      <c r="AH64" s="25">
        <v>0</v>
      </c>
      <c r="AI64" s="25">
        <v>4.4000000000000004</v>
      </c>
      <c r="AJ64" s="25">
        <v>0</v>
      </c>
      <c r="AK64" s="25">
        <v>24.200000000000003</v>
      </c>
      <c r="AL64" s="25">
        <v>0</v>
      </c>
      <c r="AM64" s="25">
        <v>0</v>
      </c>
      <c r="AN64" s="25">
        <v>0</v>
      </c>
      <c r="AO64" s="25">
        <v>8.8000000000000007</v>
      </c>
      <c r="AP64" s="25">
        <v>30.800000000000004</v>
      </c>
      <c r="AQ64" s="25">
        <v>0</v>
      </c>
      <c r="AR64" s="25">
        <v>5.5</v>
      </c>
      <c r="AS64" s="25">
        <v>8.8000000000000007</v>
      </c>
      <c r="AT64" s="25">
        <v>13.200000000000001</v>
      </c>
      <c r="AU64" s="25">
        <v>8.8000000000000007</v>
      </c>
      <c r="AV64" s="25">
        <v>14.3</v>
      </c>
      <c r="AW64" s="25">
        <v>12.100000000000001</v>
      </c>
      <c r="AX64" s="25">
        <v>12.100000000000001</v>
      </c>
      <c r="AY64" s="25">
        <v>13.200000000000001</v>
      </c>
      <c r="AZ64" s="25">
        <v>6.6000000000000005</v>
      </c>
      <c r="BA64" s="25">
        <v>23.1</v>
      </c>
      <c r="BB64" s="25">
        <v>0</v>
      </c>
      <c r="BC64" s="25">
        <v>30.800000000000004</v>
      </c>
      <c r="BD64" s="25">
        <v>14.3</v>
      </c>
      <c r="BE64" s="25">
        <v>23.1</v>
      </c>
      <c r="BF64" s="25">
        <v>4.4000000000000004</v>
      </c>
      <c r="BG64" s="25">
        <v>28.6</v>
      </c>
      <c r="BH64" s="25">
        <v>17.600000000000001</v>
      </c>
      <c r="BI64" s="25">
        <v>15.400000000000002</v>
      </c>
      <c r="BJ64" s="25">
        <v>6.6000000000000005</v>
      </c>
      <c r="BK64" s="25">
        <v>7.7000000000000011</v>
      </c>
      <c r="BL64" s="25">
        <v>0</v>
      </c>
      <c r="BM64" s="25">
        <v>20.900000000000002</v>
      </c>
      <c r="BN64" s="25">
        <v>14.299999999999985</v>
      </c>
      <c r="BO64" t="s">
        <v>38</v>
      </c>
    </row>
    <row r="65" spans="1:67" x14ac:dyDescent="0.25">
      <c r="B65" t="s">
        <v>9</v>
      </c>
      <c r="C65">
        <v>0.01</v>
      </c>
      <c r="D65">
        <f t="shared" si="4"/>
        <v>0</v>
      </c>
      <c r="E65">
        <v>0</v>
      </c>
      <c r="F65">
        <v>0</v>
      </c>
      <c r="G65">
        <v>0</v>
      </c>
      <c r="H65">
        <v>0</v>
      </c>
      <c r="I65">
        <v>0</v>
      </c>
      <c r="J65" s="22">
        <v>0</v>
      </c>
      <c r="K65" s="22">
        <v>0</v>
      </c>
      <c r="L65" s="22">
        <v>0</v>
      </c>
      <c r="M65" s="22">
        <v>0</v>
      </c>
      <c r="N65" s="22">
        <v>0</v>
      </c>
      <c r="O65" s="24">
        <v>0</v>
      </c>
      <c r="P65" s="24">
        <v>0</v>
      </c>
      <c r="Q65" s="24">
        <v>0</v>
      </c>
      <c r="R65" s="24">
        <v>0</v>
      </c>
      <c r="S65" s="24">
        <v>0</v>
      </c>
      <c r="T65" s="24">
        <v>0</v>
      </c>
      <c r="U65" s="24">
        <v>0</v>
      </c>
      <c r="V65" s="24">
        <v>0</v>
      </c>
      <c r="W65" s="24">
        <v>0</v>
      </c>
      <c r="X65" s="24">
        <v>0</v>
      </c>
      <c r="Y65" s="24">
        <v>0</v>
      </c>
      <c r="Z65" s="24">
        <v>0</v>
      </c>
      <c r="AA65" s="25">
        <v>0</v>
      </c>
      <c r="AB65" s="25">
        <v>0</v>
      </c>
      <c r="AC65" s="25">
        <v>0</v>
      </c>
      <c r="AD65" s="25">
        <v>0</v>
      </c>
      <c r="AE65" s="25">
        <v>0</v>
      </c>
      <c r="AF65" s="25">
        <v>0</v>
      </c>
      <c r="AG65" s="25">
        <v>0</v>
      </c>
      <c r="AH65" s="25">
        <v>0</v>
      </c>
      <c r="AI65" s="25">
        <v>0</v>
      </c>
      <c r="AJ65" s="25">
        <v>0</v>
      </c>
      <c r="AK65" s="25">
        <v>0</v>
      </c>
      <c r="AL65" s="25">
        <v>0</v>
      </c>
      <c r="AM65" s="25">
        <v>0</v>
      </c>
      <c r="AN65" s="25">
        <v>0</v>
      </c>
      <c r="AO65" s="25">
        <v>0</v>
      </c>
      <c r="AP65" s="25">
        <v>0</v>
      </c>
      <c r="AQ65" s="25">
        <v>0</v>
      </c>
      <c r="AR65" s="25">
        <v>0</v>
      </c>
      <c r="AS65" s="25">
        <v>0</v>
      </c>
      <c r="AT65" s="25">
        <v>0</v>
      </c>
      <c r="AU65" s="25">
        <v>0</v>
      </c>
      <c r="AV65" s="25">
        <v>0</v>
      </c>
      <c r="AW65" s="25">
        <v>0</v>
      </c>
      <c r="AX65" s="25">
        <v>0</v>
      </c>
      <c r="AY65" s="25">
        <v>0</v>
      </c>
      <c r="AZ65" s="25">
        <v>0</v>
      </c>
      <c r="BA65" s="25">
        <v>0</v>
      </c>
      <c r="BB65" s="25">
        <v>0</v>
      </c>
      <c r="BC65" s="25">
        <v>0</v>
      </c>
      <c r="BD65" s="25">
        <v>0</v>
      </c>
      <c r="BE65" s="25">
        <v>0</v>
      </c>
      <c r="BF65" s="25">
        <v>0</v>
      </c>
      <c r="BG65" s="25">
        <v>0</v>
      </c>
      <c r="BH65" s="25">
        <v>0</v>
      </c>
      <c r="BI65" s="25">
        <v>0</v>
      </c>
      <c r="BJ65" s="25">
        <v>0</v>
      </c>
      <c r="BK65" s="25">
        <v>0</v>
      </c>
      <c r="BL65" s="25">
        <v>0</v>
      </c>
      <c r="BM65" s="25">
        <v>0</v>
      </c>
      <c r="BN65" s="25">
        <v>0</v>
      </c>
      <c r="BO65" t="s">
        <v>237</v>
      </c>
    </row>
    <row r="66" spans="1:67" x14ac:dyDescent="0.25">
      <c r="B66" t="s">
        <v>9</v>
      </c>
      <c r="C66">
        <v>0.02</v>
      </c>
      <c r="D66">
        <f t="shared" si="4"/>
        <v>0</v>
      </c>
      <c r="E66">
        <v>0</v>
      </c>
      <c r="F66">
        <v>0</v>
      </c>
      <c r="G66">
        <v>0</v>
      </c>
      <c r="H66">
        <v>0</v>
      </c>
      <c r="I66">
        <v>0</v>
      </c>
      <c r="J66" s="22">
        <v>0</v>
      </c>
      <c r="K66" s="22">
        <v>0</v>
      </c>
      <c r="L66" s="22">
        <v>0</v>
      </c>
      <c r="M66" s="22">
        <v>0</v>
      </c>
      <c r="N66" s="22">
        <v>0</v>
      </c>
      <c r="O66" s="24">
        <v>0</v>
      </c>
      <c r="P66" s="24">
        <v>0</v>
      </c>
      <c r="Q66" s="24">
        <v>0</v>
      </c>
      <c r="R66" s="24">
        <v>0</v>
      </c>
      <c r="S66" s="24">
        <v>0</v>
      </c>
      <c r="T66" s="24">
        <v>0</v>
      </c>
      <c r="U66" s="24">
        <v>0</v>
      </c>
      <c r="V66" s="24">
        <v>0</v>
      </c>
      <c r="W66" s="24">
        <v>0</v>
      </c>
      <c r="X66" s="24">
        <v>0</v>
      </c>
      <c r="Y66" s="24">
        <v>0</v>
      </c>
      <c r="Z66" s="24">
        <v>0</v>
      </c>
      <c r="AA66" s="25">
        <v>0</v>
      </c>
      <c r="AB66" s="25">
        <v>0</v>
      </c>
      <c r="AC66" s="25">
        <v>0</v>
      </c>
      <c r="AD66" s="25">
        <v>0</v>
      </c>
      <c r="AE66" s="25">
        <v>0</v>
      </c>
      <c r="AF66" s="25">
        <v>0</v>
      </c>
      <c r="AG66" s="25">
        <v>0</v>
      </c>
      <c r="AH66" s="25">
        <v>0</v>
      </c>
      <c r="AI66" s="25">
        <v>0</v>
      </c>
      <c r="AJ66" s="25">
        <v>0</v>
      </c>
      <c r="AK66" s="25">
        <v>0</v>
      </c>
      <c r="AL66" s="25">
        <v>0</v>
      </c>
      <c r="AM66" s="25">
        <v>0</v>
      </c>
      <c r="AN66" s="25">
        <v>0</v>
      </c>
      <c r="AO66" s="25">
        <v>0</v>
      </c>
      <c r="AP66" s="25">
        <v>0</v>
      </c>
      <c r="AQ66" s="25">
        <v>0</v>
      </c>
      <c r="AR66" s="25">
        <v>0</v>
      </c>
      <c r="AS66" s="25">
        <v>0</v>
      </c>
      <c r="AT66" s="25">
        <v>0</v>
      </c>
      <c r="AU66" s="25">
        <v>0</v>
      </c>
      <c r="AV66" s="25">
        <v>0</v>
      </c>
      <c r="AW66" s="25">
        <v>0</v>
      </c>
      <c r="AX66" s="25">
        <v>0</v>
      </c>
      <c r="AY66" s="25">
        <v>0</v>
      </c>
      <c r="AZ66" s="25">
        <v>0</v>
      </c>
      <c r="BA66" s="25">
        <v>0</v>
      </c>
      <c r="BB66" s="25">
        <v>0</v>
      </c>
      <c r="BC66" s="25">
        <v>0</v>
      </c>
      <c r="BD66" s="25">
        <v>0</v>
      </c>
      <c r="BE66" s="25">
        <v>0</v>
      </c>
      <c r="BF66" s="25">
        <v>0</v>
      </c>
      <c r="BG66" s="25">
        <v>0</v>
      </c>
      <c r="BH66" s="25">
        <v>0</v>
      </c>
      <c r="BI66" s="25">
        <v>0</v>
      </c>
      <c r="BJ66" s="25">
        <v>0</v>
      </c>
      <c r="BK66" s="25">
        <v>0</v>
      </c>
      <c r="BL66" s="25">
        <v>0</v>
      </c>
      <c r="BM66" s="25">
        <v>0</v>
      </c>
      <c r="BN66" s="25">
        <v>0</v>
      </c>
      <c r="BO66" t="s">
        <v>237</v>
      </c>
    </row>
    <row r="67" spans="1:67" x14ac:dyDescent="0.25">
      <c r="B67" t="s">
        <v>9</v>
      </c>
      <c r="C67">
        <v>0.03</v>
      </c>
      <c r="D67">
        <f t="shared" si="4"/>
        <v>0</v>
      </c>
      <c r="E67">
        <v>0</v>
      </c>
      <c r="F67">
        <v>0</v>
      </c>
      <c r="G67">
        <v>0</v>
      </c>
      <c r="H67">
        <v>0</v>
      </c>
      <c r="I67">
        <v>0</v>
      </c>
      <c r="J67" s="22">
        <v>0</v>
      </c>
      <c r="K67" s="22">
        <v>0</v>
      </c>
      <c r="L67" s="22">
        <v>0</v>
      </c>
      <c r="M67" s="22">
        <v>0</v>
      </c>
      <c r="N67" s="22">
        <v>0</v>
      </c>
      <c r="O67" s="24">
        <v>0</v>
      </c>
      <c r="P67" s="24">
        <v>0</v>
      </c>
      <c r="Q67" s="24">
        <v>0</v>
      </c>
      <c r="R67" s="24">
        <v>0</v>
      </c>
      <c r="S67" s="24">
        <v>0</v>
      </c>
      <c r="T67" s="24">
        <v>0</v>
      </c>
      <c r="U67" s="24">
        <v>0</v>
      </c>
      <c r="V67" s="24">
        <v>0</v>
      </c>
      <c r="W67" s="24">
        <v>0</v>
      </c>
      <c r="X67" s="24">
        <v>0</v>
      </c>
      <c r="Y67" s="24">
        <v>0</v>
      </c>
      <c r="Z67" s="24">
        <v>0</v>
      </c>
      <c r="AA67" s="25">
        <v>0</v>
      </c>
      <c r="AB67" s="25">
        <v>0</v>
      </c>
      <c r="AC67" s="25">
        <v>0</v>
      </c>
      <c r="AD67" s="25">
        <v>0</v>
      </c>
      <c r="AE67" s="25">
        <v>0</v>
      </c>
      <c r="AF67" s="25">
        <v>0</v>
      </c>
      <c r="AG67" s="25">
        <v>0</v>
      </c>
      <c r="AH67" s="25">
        <v>0</v>
      </c>
      <c r="AI67" s="25">
        <v>0</v>
      </c>
      <c r="AJ67" s="25">
        <v>0</v>
      </c>
      <c r="AK67" s="25">
        <v>0</v>
      </c>
      <c r="AL67" s="25">
        <v>0</v>
      </c>
      <c r="AM67" s="25">
        <v>0</v>
      </c>
      <c r="AN67" s="25">
        <v>0</v>
      </c>
      <c r="AO67" s="25">
        <v>0</v>
      </c>
      <c r="AP67" s="25">
        <v>0</v>
      </c>
      <c r="AQ67" s="25">
        <v>0</v>
      </c>
      <c r="AR67" s="25">
        <v>0</v>
      </c>
      <c r="AS67" s="25">
        <v>0</v>
      </c>
      <c r="AT67" s="25">
        <v>0</v>
      </c>
      <c r="AU67" s="25">
        <v>0</v>
      </c>
      <c r="AV67" s="25">
        <v>0</v>
      </c>
      <c r="AW67" s="25">
        <v>0</v>
      </c>
      <c r="AX67" s="25">
        <v>0</v>
      </c>
      <c r="AY67" s="25">
        <v>0</v>
      </c>
      <c r="AZ67" s="25">
        <v>0</v>
      </c>
      <c r="BA67" s="25">
        <v>0</v>
      </c>
      <c r="BB67" s="25">
        <v>0</v>
      </c>
      <c r="BC67" s="25">
        <v>0</v>
      </c>
      <c r="BD67" s="25">
        <v>0</v>
      </c>
      <c r="BE67" s="25">
        <v>0</v>
      </c>
      <c r="BF67" s="25">
        <v>0</v>
      </c>
      <c r="BG67" s="25">
        <v>0</v>
      </c>
      <c r="BH67" s="25">
        <v>0</v>
      </c>
      <c r="BI67" s="25">
        <v>0</v>
      </c>
      <c r="BJ67" s="25">
        <v>0</v>
      </c>
      <c r="BK67" s="25">
        <v>0</v>
      </c>
      <c r="BL67" s="25">
        <v>0</v>
      </c>
      <c r="BM67" s="25">
        <v>0</v>
      </c>
      <c r="BN67" s="25">
        <v>0</v>
      </c>
      <c r="BO67" t="s">
        <v>237</v>
      </c>
    </row>
    <row r="68" spans="1:67" x14ac:dyDescent="0.25">
      <c r="A68" s="6">
        <v>44986</v>
      </c>
      <c r="B68" t="s">
        <v>9</v>
      </c>
      <c r="C68">
        <v>1</v>
      </c>
      <c r="D68">
        <f t="shared" ref="D68:D131" si="9">SUM(E68:H68)</f>
        <v>405.90000000000003</v>
      </c>
      <c r="E68">
        <f t="shared" ref="E68:E98" si="10">SUM(BE68:BN68)</f>
        <v>58.300000000000004</v>
      </c>
      <c r="F68">
        <f t="shared" ref="F68:F98" si="11">SUM(AA68:AJ68)</f>
        <v>135.30000000000001</v>
      </c>
      <c r="G68">
        <f t="shared" ref="G68:G98" si="12">SUM(AU68:BD68)</f>
        <v>101.2</v>
      </c>
      <c r="H68">
        <f t="shared" ref="H68:H98" si="13">SUM(AL68:AT68)</f>
        <v>111.10000000000002</v>
      </c>
      <c r="I68">
        <v>0</v>
      </c>
      <c r="J68" s="22">
        <v>0.49500000000000005</v>
      </c>
      <c r="K68" s="22">
        <v>0.88000000000000012</v>
      </c>
      <c r="L68" s="22">
        <v>0.19800000000000001</v>
      </c>
      <c r="M68" s="22">
        <v>0.9900000000000001</v>
      </c>
      <c r="N68" s="22">
        <v>1.0120000000000002</v>
      </c>
      <c r="O68" s="24">
        <v>0.62700000000000011</v>
      </c>
      <c r="P68" s="24">
        <v>0.95700000000000007</v>
      </c>
      <c r="Q68" s="24">
        <v>0.80300000000000005</v>
      </c>
      <c r="R68" s="24">
        <v>0.88000000000000012</v>
      </c>
      <c r="S68" s="24">
        <v>0.74800000000000011</v>
      </c>
      <c r="T68" s="24">
        <v>0.71500000000000008</v>
      </c>
      <c r="U68" s="24">
        <v>0.16500000000000001</v>
      </c>
      <c r="V68" s="24">
        <v>1.0010000000000001</v>
      </c>
      <c r="W68" s="24">
        <v>1.0669999999999999</v>
      </c>
      <c r="X68" s="24">
        <v>0.78100000000000003</v>
      </c>
      <c r="Y68" s="24">
        <v>0.29700000000000004</v>
      </c>
      <c r="Z68" s="24">
        <v>0.92400000000000004</v>
      </c>
      <c r="AA68" s="25">
        <v>4.4000000000000004</v>
      </c>
      <c r="AB68" s="25">
        <v>8.8000000000000007</v>
      </c>
      <c r="AC68" s="25">
        <v>3.3000000000000003</v>
      </c>
      <c r="AD68" s="25">
        <v>5.5</v>
      </c>
      <c r="AE68" s="25">
        <v>0</v>
      </c>
      <c r="AF68" s="25">
        <v>0</v>
      </c>
      <c r="AG68" s="25">
        <v>18.700000000000003</v>
      </c>
      <c r="AH68" s="25">
        <v>27.500000000000004</v>
      </c>
      <c r="AI68" s="25">
        <v>42.900000000000006</v>
      </c>
      <c r="AJ68" s="25">
        <v>24.200000000000003</v>
      </c>
      <c r="AK68" s="25">
        <v>0</v>
      </c>
      <c r="AL68" s="25">
        <v>6.6000000000000005</v>
      </c>
      <c r="AM68" s="25">
        <v>2.2000000000000002</v>
      </c>
      <c r="AN68" s="25">
        <v>4.4000000000000004</v>
      </c>
      <c r="AO68" s="25">
        <v>12.100000000000001</v>
      </c>
      <c r="AP68" s="25">
        <v>2.2000000000000002</v>
      </c>
      <c r="AQ68" s="25">
        <v>0</v>
      </c>
      <c r="AR68" s="25">
        <v>23.1</v>
      </c>
      <c r="AS68" s="25">
        <v>0</v>
      </c>
      <c r="AT68" s="25">
        <v>60.500000000000007</v>
      </c>
      <c r="AU68" s="25">
        <v>6.6000000000000005</v>
      </c>
      <c r="AV68" s="25">
        <v>6.6000000000000005</v>
      </c>
      <c r="AW68" s="25">
        <v>0</v>
      </c>
      <c r="AX68" s="25">
        <v>6.6000000000000005</v>
      </c>
      <c r="AY68" s="25">
        <v>0</v>
      </c>
      <c r="AZ68" s="25">
        <v>14.3</v>
      </c>
      <c r="BA68" s="25">
        <v>0</v>
      </c>
      <c r="BB68" s="25">
        <v>34.1</v>
      </c>
      <c r="BC68" s="25">
        <v>33</v>
      </c>
      <c r="BD68" s="25">
        <v>0</v>
      </c>
      <c r="BE68" s="25">
        <v>20.900000000000002</v>
      </c>
      <c r="BF68" s="25">
        <v>6.6000000000000005</v>
      </c>
      <c r="BG68" s="25">
        <v>15.400000000000002</v>
      </c>
      <c r="BH68" s="25">
        <v>0</v>
      </c>
      <c r="BI68" s="25">
        <v>1.1000000000000001</v>
      </c>
      <c r="BJ68" s="25">
        <v>0</v>
      </c>
      <c r="BK68" s="25">
        <v>9.9</v>
      </c>
      <c r="BL68" s="25">
        <v>0</v>
      </c>
      <c r="BM68" s="25">
        <v>4.4000000000000004</v>
      </c>
      <c r="BN68" s="25">
        <v>0</v>
      </c>
      <c r="BO68" t="s">
        <v>38</v>
      </c>
    </row>
    <row r="69" spans="1:67" x14ac:dyDescent="0.25">
      <c r="A69" s="6">
        <v>44987</v>
      </c>
      <c r="B69" t="s">
        <v>9</v>
      </c>
      <c r="C69">
        <v>2</v>
      </c>
      <c r="D69">
        <f t="shared" si="9"/>
        <v>535.69999999999982</v>
      </c>
      <c r="E69">
        <f t="shared" si="10"/>
        <v>189.20000000000002</v>
      </c>
      <c r="F69">
        <f t="shared" si="11"/>
        <v>113.29999999999988</v>
      </c>
      <c r="G69">
        <f t="shared" si="12"/>
        <v>93.5</v>
      </c>
      <c r="H69">
        <f t="shared" si="13"/>
        <v>139.69999999999999</v>
      </c>
      <c r="I69">
        <v>0</v>
      </c>
      <c r="J69" s="22">
        <v>0.36300000000000004</v>
      </c>
      <c r="K69" s="22">
        <v>0.31900000000000001</v>
      </c>
      <c r="L69" s="22">
        <v>1.0010000000000001</v>
      </c>
      <c r="M69" s="22">
        <v>0.53900000000000003</v>
      </c>
      <c r="N69" s="22">
        <v>1.0669999999999999</v>
      </c>
      <c r="O69" s="24">
        <v>0.66</v>
      </c>
      <c r="P69" s="24">
        <v>0.71500000000000008</v>
      </c>
      <c r="Q69" s="24">
        <v>0.70400000000000007</v>
      </c>
      <c r="R69" s="24">
        <v>0.19800000000000001</v>
      </c>
      <c r="S69" s="24">
        <v>0.66</v>
      </c>
      <c r="T69" s="24">
        <v>0.78100000000000003</v>
      </c>
      <c r="U69" s="24">
        <v>1.089</v>
      </c>
      <c r="V69" s="24">
        <v>1.0120000000000002</v>
      </c>
      <c r="W69" s="24">
        <v>0.78100000000000003</v>
      </c>
      <c r="X69" s="24">
        <v>1.0780000000000001</v>
      </c>
      <c r="Y69" s="24">
        <v>0.88000000000000012</v>
      </c>
      <c r="Z69" s="24">
        <v>0.88000000000000012</v>
      </c>
      <c r="AA69" s="25">
        <v>0</v>
      </c>
      <c r="AB69" s="25">
        <v>0</v>
      </c>
      <c r="AC69" s="25">
        <v>0</v>
      </c>
      <c r="AD69" s="25">
        <v>17.600000000000001</v>
      </c>
      <c r="AE69" s="25">
        <v>0</v>
      </c>
      <c r="AF69" s="25">
        <v>30.800000000000004</v>
      </c>
      <c r="AG69" s="25">
        <v>1.1000000000000001</v>
      </c>
      <c r="AH69" s="25">
        <v>7.7000000000000011</v>
      </c>
      <c r="AI69" s="25">
        <v>29.700000000000003</v>
      </c>
      <c r="AJ69" s="25">
        <v>26.399999999999878</v>
      </c>
      <c r="AK69" s="25">
        <v>4.4000000000000004</v>
      </c>
      <c r="AL69" s="25">
        <v>0</v>
      </c>
      <c r="AM69" s="25">
        <v>0</v>
      </c>
      <c r="AN69" s="25">
        <v>0</v>
      </c>
      <c r="AO69" s="25">
        <v>0</v>
      </c>
      <c r="AP69" s="25">
        <v>4.4000000000000004</v>
      </c>
      <c r="AQ69" s="25">
        <v>30.800000000000004</v>
      </c>
      <c r="AR69" s="25">
        <v>24.200000000000003</v>
      </c>
      <c r="AS69" s="25">
        <v>17.600000000000001</v>
      </c>
      <c r="AT69" s="25">
        <v>62.7</v>
      </c>
      <c r="AU69" s="25">
        <v>18.700000000000003</v>
      </c>
      <c r="AV69" s="25">
        <v>9.9</v>
      </c>
      <c r="AW69" s="25">
        <v>24.200000000000003</v>
      </c>
      <c r="AX69" s="25">
        <v>0</v>
      </c>
      <c r="AY69" s="25">
        <v>5.5</v>
      </c>
      <c r="AZ69" s="25">
        <v>12.100000000000001</v>
      </c>
      <c r="BA69" s="25">
        <v>8.8000000000000007</v>
      </c>
      <c r="BB69" s="25">
        <v>6.6000000000000005</v>
      </c>
      <c r="BC69" s="25">
        <v>3.3000000000000003</v>
      </c>
      <c r="BD69" s="25">
        <v>4.4000000000000004</v>
      </c>
      <c r="BE69" s="25">
        <v>8.8000000000000007</v>
      </c>
      <c r="BF69" s="25">
        <v>39.6</v>
      </c>
      <c r="BG69" s="25">
        <v>11</v>
      </c>
      <c r="BH69" s="25">
        <v>15.400000000000002</v>
      </c>
      <c r="BI69" s="25">
        <v>1.1000000000000001</v>
      </c>
      <c r="BJ69" s="25">
        <v>48.400000000000006</v>
      </c>
      <c r="BK69" s="25">
        <v>16.5</v>
      </c>
      <c r="BL69" s="25">
        <v>25.3</v>
      </c>
      <c r="BM69" s="25">
        <v>23.1</v>
      </c>
      <c r="BN69" s="25">
        <v>0</v>
      </c>
      <c r="BO69" t="s">
        <v>38</v>
      </c>
    </row>
    <row r="70" spans="1:67" x14ac:dyDescent="0.25">
      <c r="A70" s="6">
        <v>44988</v>
      </c>
      <c r="B70" t="s">
        <v>9</v>
      </c>
      <c r="C70">
        <v>3</v>
      </c>
      <c r="D70">
        <f t="shared" si="9"/>
        <v>484</v>
      </c>
      <c r="E70">
        <f t="shared" si="10"/>
        <v>162.80000000000001</v>
      </c>
      <c r="F70">
        <f t="shared" si="11"/>
        <v>108.90000000000002</v>
      </c>
      <c r="G70">
        <f t="shared" si="12"/>
        <v>90.2</v>
      </c>
      <c r="H70">
        <f t="shared" si="13"/>
        <v>122.1</v>
      </c>
      <c r="I70">
        <v>0</v>
      </c>
      <c r="J70" s="22">
        <v>0.33</v>
      </c>
      <c r="K70" s="22">
        <v>0.62700000000000011</v>
      </c>
      <c r="L70" s="22">
        <v>0.78100000000000003</v>
      </c>
      <c r="M70" s="22">
        <v>0.97900000000000009</v>
      </c>
      <c r="N70" s="22">
        <v>0.33</v>
      </c>
      <c r="O70" s="24">
        <v>0.69300000000000006</v>
      </c>
      <c r="P70" s="24">
        <v>0.11000000000000001</v>
      </c>
      <c r="Q70" s="24">
        <v>0.77000000000000013</v>
      </c>
      <c r="R70" s="24">
        <v>1.089</v>
      </c>
      <c r="S70" s="24">
        <v>0.71500000000000008</v>
      </c>
      <c r="T70" s="24">
        <v>0.69300000000000006</v>
      </c>
      <c r="U70" s="24">
        <v>0.90200000000000014</v>
      </c>
      <c r="V70" s="24">
        <v>1.0340000000000003</v>
      </c>
      <c r="W70" s="24">
        <v>1.0669999999999999</v>
      </c>
      <c r="X70" s="24">
        <v>0.48400000000000004</v>
      </c>
      <c r="Y70" s="24">
        <v>0.42900000000000005</v>
      </c>
      <c r="Z70" s="24">
        <v>1.0120000000000002</v>
      </c>
      <c r="AA70" s="25">
        <v>33</v>
      </c>
      <c r="AB70" s="25">
        <v>12.100000000000001</v>
      </c>
      <c r="AC70" s="25">
        <v>0</v>
      </c>
      <c r="AD70" s="25">
        <v>2.2000000000000002</v>
      </c>
      <c r="AE70" s="25">
        <v>15.400000000000016</v>
      </c>
      <c r="AF70" s="25">
        <v>0</v>
      </c>
      <c r="AG70" s="25">
        <v>0</v>
      </c>
      <c r="AH70" s="25">
        <v>19.8</v>
      </c>
      <c r="AI70" s="25">
        <v>15.400000000000002</v>
      </c>
      <c r="AJ70" s="25">
        <v>11</v>
      </c>
      <c r="AK70" s="25">
        <v>11</v>
      </c>
      <c r="AL70" s="25">
        <v>11</v>
      </c>
      <c r="AM70" s="25">
        <v>6.6000000000000005</v>
      </c>
      <c r="AN70" s="25">
        <v>17.600000000000001</v>
      </c>
      <c r="AO70" s="25">
        <v>29.700000000000003</v>
      </c>
      <c r="AP70" s="25">
        <v>0</v>
      </c>
      <c r="AQ70" s="25">
        <v>0</v>
      </c>
      <c r="AR70" s="25">
        <v>17.600000000000001</v>
      </c>
      <c r="AS70" s="25">
        <v>19.8</v>
      </c>
      <c r="AT70" s="25">
        <v>19.8</v>
      </c>
      <c r="AU70" s="25">
        <v>2.2000000000000002</v>
      </c>
      <c r="AV70" s="25">
        <v>2.2000000000000002</v>
      </c>
      <c r="AW70" s="25">
        <v>26.400000000000002</v>
      </c>
      <c r="AX70" s="25">
        <v>0</v>
      </c>
      <c r="AY70" s="25">
        <v>2.2000000000000002</v>
      </c>
      <c r="AZ70" s="25">
        <v>0</v>
      </c>
      <c r="BA70" s="25">
        <v>23.1</v>
      </c>
      <c r="BB70" s="25">
        <v>33</v>
      </c>
      <c r="BC70" s="25">
        <v>1.1000000000000001</v>
      </c>
      <c r="BD70" s="25">
        <v>0</v>
      </c>
      <c r="BE70" s="25">
        <v>29.700000000000003</v>
      </c>
      <c r="BF70" s="25">
        <v>28.6</v>
      </c>
      <c r="BG70" s="25">
        <v>15.400000000000002</v>
      </c>
      <c r="BH70" s="25">
        <v>0</v>
      </c>
      <c r="BI70" s="25">
        <v>0</v>
      </c>
      <c r="BJ70" s="25">
        <v>0</v>
      </c>
      <c r="BK70" s="25">
        <v>31.900000000000002</v>
      </c>
      <c r="BL70" s="25">
        <v>20.900000000000002</v>
      </c>
      <c r="BM70" s="25">
        <v>36.300000000000004</v>
      </c>
      <c r="BN70" s="25">
        <v>0</v>
      </c>
      <c r="BO70" t="s">
        <v>38</v>
      </c>
    </row>
    <row r="71" spans="1:67" x14ac:dyDescent="0.25">
      <c r="A71" s="6">
        <v>44989</v>
      </c>
      <c r="B71" t="s">
        <v>9</v>
      </c>
      <c r="C71">
        <v>4</v>
      </c>
      <c r="D71">
        <f t="shared" si="9"/>
        <v>531.30000000000007</v>
      </c>
      <c r="E71">
        <f t="shared" si="10"/>
        <v>86.9</v>
      </c>
      <c r="F71">
        <f t="shared" si="11"/>
        <v>102.30000000000001</v>
      </c>
      <c r="G71">
        <f t="shared" si="12"/>
        <v>170.50000000000003</v>
      </c>
      <c r="H71">
        <f t="shared" si="13"/>
        <v>171.60000000000002</v>
      </c>
      <c r="I71">
        <v>0</v>
      </c>
      <c r="J71" s="22">
        <v>0.31900000000000001</v>
      </c>
      <c r="K71" s="22">
        <v>0.78100000000000003</v>
      </c>
      <c r="L71" s="22">
        <v>0.88000000000000012</v>
      </c>
      <c r="M71" s="22">
        <v>0.89100000000000013</v>
      </c>
      <c r="N71" s="22">
        <v>1.0780000000000001</v>
      </c>
      <c r="O71" s="24">
        <v>0.75900000000000012</v>
      </c>
      <c r="P71" s="24">
        <v>0.84700000000000009</v>
      </c>
      <c r="Q71" s="24">
        <v>0.88000000000000012</v>
      </c>
      <c r="R71" s="24">
        <v>0.72600000000000009</v>
      </c>
      <c r="S71" s="24">
        <v>0.81400000000000006</v>
      </c>
      <c r="T71" s="24">
        <v>0.68200000000000005</v>
      </c>
      <c r="U71" s="24">
        <v>1.0010000000000001</v>
      </c>
      <c r="V71" s="24">
        <v>0.28600000000000003</v>
      </c>
      <c r="W71" s="24">
        <v>1.1000000000000001</v>
      </c>
      <c r="X71" s="24">
        <v>1.0340000000000003</v>
      </c>
      <c r="Y71" s="24">
        <v>0.56100000000000005</v>
      </c>
      <c r="Z71" s="24">
        <v>0.11000000000000001</v>
      </c>
      <c r="AA71" s="25">
        <v>0</v>
      </c>
      <c r="AB71" s="25">
        <v>9.9</v>
      </c>
      <c r="AC71" s="25">
        <v>0</v>
      </c>
      <c r="AD71" s="25">
        <v>15.400000000000002</v>
      </c>
      <c r="AE71" s="25">
        <v>0</v>
      </c>
      <c r="AF71" s="25">
        <v>7.7000000000000011</v>
      </c>
      <c r="AG71" s="25">
        <v>29.700000000000003</v>
      </c>
      <c r="AH71" s="25">
        <v>0</v>
      </c>
      <c r="AI71" s="25">
        <v>8.8000000000000007</v>
      </c>
      <c r="AJ71" s="25">
        <v>30.800000000000004</v>
      </c>
      <c r="AK71" s="25">
        <v>26.400000000000002</v>
      </c>
      <c r="AL71" s="25">
        <v>14.3</v>
      </c>
      <c r="AM71" s="25">
        <v>0</v>
      </c>
      <c r="AN71" s="25">
        <v>0</v>
      </c>
      <c r="AO71" s="25">
        <v>30.800000000000004</v>
      </c>
      <c r="AP71" s="25">
        <v>47.300000000000004</v>
      </c>
      <c r="AQ71" s="25">
        <v>55.000000000000007</v>
      </c>
      <c r="AR71" s="25">
        <v>18.700000000000003</v>
      </c>
      <c r="AS71" s="25">
        <v>5.5</v>
      </c>
      <c r="AT71" s="25">
        <v>0</v>
      </c>
      <c r="AU71" s="25">
        <v>1.1000000000000001</v>
      </c>
      <c r="AV71" s="25">
        <v>0</v>
      </c>
      <c r="AW71" s="25">
        <v>40.700000000000003</v>
      </c>
      <c r="AX71" s="25">
        <v>0</v>
      </c>
      <c r="AY71" s="25">
        <v>38.5</v>
      </c>
      <c r="AZ71" s="25">
        <v>11</v>
      </c>
      <c r="BA71" s="25">
        <v>1.1000000000000001</v>
      </c>
      <c r="BB71" s="25">
        <v>40.700000000000003</v>
      </c>
      <c r="BC71" s="25">
        <v>6.6000000000000005</v>
      </c>
      <c r="BD71" s="25">
        <v>30.800000000000004</v>
      </c>
      <c r="BE71" s="25">
        <v>0</v>
      </c>
      <c r="BF71" s="25">
        <v>5.5</v>
      </c>
      <c r="BG71" s="25">
        <v>26.400000000000002</v>
      </c>
      <c r="BH71" s="25">
        <v>2.2000000000000002</v>
      </c>
      <c r="BI71" s="25">
        <v>34.1</v>
      </c>
      <c r="BJ71" s="25">
        <v>0</v>
      </c>
      <c r="BK71" s="25">
        <v>0</v>
      </c>
      <c r="BL71" s="25">
        <v>17.600000000000001</v>
      </c>
      <c r="BM71" s="25">
        <v>0</v>
      </c>
      <c r="BN71" s="25">
        <v>1.1000000000000001</v>
      </c>
      <c r="BO71" t="s">
        <v>38</v>
      </c>
    </row>
    <row r="72" spans="1:67" x14ac:dyDescent="0.25">
      <c r="A72" s="6">
        <v>44990</v>
      </c>
      <c r="B72" t="s">
        <v>9</v>
      </c>
      <c r="C72">
        <v>5</v>
      </c>
      <c r="D72">
        <f t="shared" si="9"/>
        <v>543.40000000000009</v>
      </c>
      <c r="E72">
        <f t="shared" si="10"/>
        <v>119.9</v>
      </c>
      <c r="F72">
        <f t="shared" si="11"/>
        <v>61.6</v>
      </c>
      <c r="G72">
        <f t="shared" si="12"/>
        <v>200.20000000000002</v>
      </c>
      <c r="H72">
        <f t="shared" si="13"/>
        <v>161.70000000000005</v>
      </c>
      <c r="I72">
        <v>0</v>
      </c>
      <c r="J72" s="22">
        <v>1.0120000000000002</v>
      </c>
      <c r="K72" s="22">
        <v>0.58300000000000007</v>
      </c>
      <c r="L72" s="22">
        <v>0.84700000000000009</v>
      </c>
      <c r="M72" s="22">
        <v>0.90200000000000014</v>
      </c>
      <c r="N72" s="22">
        <v>1.0450000000000002</v>
      </c>
      <c r="O72" s="24">
        <v>0.69300000000000006</v>
      </c>
      <c r="P72" s="24">
        <v>0.95700000000000007</v>
      </c>
      <c r="Q72" s="24">
        <v>0.96800000000000008</v>
      </c>
      <c r="R72" s="24">
        <v>0.95700000000000007</v>
      </c>
      <c r="S72" s="24">
        <v>0.68200000000000005</v>
      </c>
      <c r="T72" s="24">
        <v>1.1000000000000001</v>
      </c>
      <c r="U72" s="24">
        <v>0.92400000000000004</v>
      </c>
      <c r="V72" s="24">
        <v>0.90200000000000014</v>
      </c>
      <c r="W72" s="24">
        <v>0.60500000000000009</v>
      </c>
      <c r="X72" s="24">
        <v>1.0340000000000003</v>
      </c>
      <c r="Y72" s="24">
        <v>0.57200000000000006</v>
      </c>
      <c r="Z72" s="24">
        <v>0.81400000000000006</v>
      </c>
      <c r="AA72" s="25">
        <v>6.6000000000000005</v>
      </c>
      <c r="AB72" s="25">
        <v>6.6000000000000005</v>
      </c>
      <c r="AC72" s="25">
        <v>0</v>
      </c>
      <c r="AD72" s="25">
        <v>14.3</v>
      </c>
      <c r="AE72" s="25">
        <v>0</v>
      </c>
      <c r="AF72" s="25">
        <v>0</v>
      </c>
      <c r="AG72" s="25">
        <v>29.700000000000003</v>
      </c>
      <c r="AH72" s="25">
        <v>0</v>
      </c>
      <c r="AI72" s="25">
        <v>1.1000000000000001</v>
      </c>
      <c r="AJ72" s="25">
        <v>3.3000000000000003</v>
      </c>
      <c r="AK72" s="25">
        <v>22</v>
      </c>
      <c r="AL72" s="25">
        <v>14.3</v>
      </c>
      <c r="AM72" s="25">
        <v>45.1</v>
      </c>
      <c r="AN72" s="25">
        <v>35.200000000000003</v>
      </c>
      <c r="AO72" s="25">
        <v>0</v>
      </c>
      <c r="AP72" s="25">
        <v>5.5</v>
      </c>
      <c r="AQ72" s="25">
        <v>0</v>
      </c>
      <c r="AR72" s="25">
        <v>23.1</v>
      </c>
      <c r="AS72" s="25">
        <v>24.200000000000003</v>
      </c>
      <c r="AT72" s="25">
        <v>14.3</v>
      </c>
      <c r="AU72" s="25">
        <v>0</v>
      </c>
      <c r="AV72" s="25">
        <v>16.5</v>
      </c>
      <c r="AW72" s="25">
        <v>26.400000000000002</v>
      </c>
      <c r="AX72" s="25">
        <v>39.6</v>
      </c>
      <c r="AY72" s="25">
        <v>33</v>
      </c>
      <c r="AZ72" s="25">
        <v>47.300000000000004</v>
      </c>
      <c r="BA72" s="25">
        <v>0</v>
      </c>
      <c r="BB72" s="25">
        <v>0</v>
      </c>
      <c r="BC72" s="25">
        <v>26.400000000000002</v>
      </c>
      <c r="BD72" s="25">
        <v>11</v>
      </c>
      <c r="BE72" s="25">
        <v>0</v>
      </c>
      <c r="BF72" s="25">
        <v>2.2000000000000002</v>
      </c>
      <c r="BG72" s="25">
        <v>0</v>
      </c>
      <c r="BH72" s="25">
        <v>0</v>
      </c>
      <c r="BI72" s="25">
        <v>0</v>
      </c>
      <c r="BJ72" s="25">
        <v>44</v>
      </c>
      <c r="BK72" s="25">
        <v>5.5</v>
      </c>
      <c r="BL72" s="25">
        <v>23.1</v>
      </c>
      <c r="BM72" s="25">
        <v>1.1000000000000001</v>
      </c>
      <c r="BN72" s="25">
        <v>44</v>
      </c>
      <c r="BO72" t="s">
        <v>38</v>
      </c>
    </row>
    <row r="73" spans="1:67" x14ac:dyDescent="0.25">
      <c r="A73" s="6">
        <v>44991</v>
      </c>
      <c r="B73" t="s">
        <v>9</v>
      </c>
      <c r="C73">
        <v>6</v>
      </c>
      <c r="D73">
        <f t="shared" si="9"/>
        <v>399.3</v>
      </c>
      <c r="E73">
        <f t="shared" si="10"/>
        <v>81.400000000000006</v>
      </c>
      <c r="F73">
        <f t="shared" si="11"/>
        <v>103.40000000000002</v>
      </c>
      <c r="G73">
        <f t="shared" si="12"/>
        <v>84.7</v>
      </c>
      <c r="H73">
        <f t="shared" si="13"/>
        <v>129.80000000000001</v>
      </c>
      <c r="I73">
        <v>0</v>
      </c>
      <c r="J73" s="22">
        <v>1.0010000000000001</v>
      </c>
      <c r="K73" s="22">
        <v>0.86900000000000011</v>
      </c>
      <c r="L73" s="22">
        <v>0.57200000000000006</v>
      </c>
      <c r="M73" s="22">
        <v>0.95700000000000007</v>
      </c>
      <c r="N73" s="22">
        <v>1.089</v>
      </c>
      <c r="O73" s="24">
        <v>0.64900000000000002</v>
      </c>
      <c r="P73" s="24">
        <v>0.82500000000000007</v>
      </c>
      <c r="Q73" s="24">
        <v>0.60500000000000009</v>
      </c>
      <c r="R73" s="24">
        <v>0.70400000000000007</v>
      </c>
      <c r="S73" s="24">
        <v>0.78100000000000003</v>
      </c>
      <c r="T73" s="24">
        <v>0.97900000000000009</v>
      </c>
      <c r="U73" s="24">
        <v>0.92400000000000004</v>
      </c>
      <c r="V73" s="24">
        <v>1.0780000000000001</v>
      </c>
      <c r="W73" s="24">
        <v>0.93500000000000005</v>
      </c>
      <c r="X73" s="24">
        <v>0.80300000000000005</v>
      </c>
      <c r="Y73" s="24">
        <v>0.88000000000000012</v>
      </c>
      <c r="Z73" s="24">
        <v>0.45100000000000007</v>
      </c>
      <c r="AA73" s="25">
        <v>22</v>
      </c>
      <c r="AB73" s="25">
        <v>0</v>
      </c>
      <c r="AC73" s="25">
        <v>0</v>
      </c>
      <c r="AD73" s="25">
        <v>4.4000000000000004</v>
      </c>
      <c r="AE73" s="25">
        <v>16.5</v>
      </c>
      <c r="AF73" s="25">
        <v>2.2000000000000002</v>
      </c>
      <c r="AG73" s="25">
        <v>12.100000000000001</v>
      </c>
      <c r="AH73" s="25">
        <v>20.900000000000002</v>
      </c>
      <c r="AI73" s="25">
        <v>23.1</v>
      </c>
      <c r="AJ73" s="25">
        <v>2.2000000000000002</v>
      </c>
      <c r="AK73" s="25">
        <v>11</v>
      </c>
      <c r="AL73" s="25">
        <v>0</v>
      </c>
      <c r="AM73" s="25">
        <v>8.8000000000000007</v>
      </c>
      <c r="AN73" s="25">
        <v>6.6000000000000005</v>
      </c>
      <c r="AO73" s="25">
        <v>53.900000000000006</v>
      </c>
      <c r="AP73" s="25">
        <v>9.9</v>
      </c>
      <c r="AQ73" s="25">
        <v>27.500000000000004</v>
      </c>
      <c r="AR73" s="25">
        <v>15.400000000000002</v>
      </c>
      <c r="AS73" s="25">
        <v>7.7000000000000011</v>
      </c>
      <c r="AT73" s="25">
        <v>0</v>
      </c>
      <c r="AU73" s="25">
        <v>0</v>
      </c>
      <c r="AV73" s="25">
        <v>7.7000000000000011</v>
      </c>
      <c r="AW73" s="25">
        <v>0</v>
      </c>
      <c r="AX73" s="25">
        <v>16.5</v>
      </c>
      <c r="AY73" s="25">
        <v>0</v>
      </c>
      <c r="AZ73" s="25">
        <v>36.300000000000004</v>
      </c>
      <c r="BA73" s="25">
        <v>3.3000000000000003</v>
      </c>
      <c r="BB73" s="25">
        <v>6.6000000000000005</v>
      </c>
      <c r="BC73" s="25">
        <v>14.3</v>
      </c>
      <c r="BD73" s="25">
        <v>0</v>
      </c>
      <c r="BE73" s="25">
        <v>1.1000000000000001</v>
      </c>
      <c r="BF73" s="25">
        <v>3.3000000000000003</v>
      </c>
      <c r="BG73" s="25">
        <v>0</v>
      </c>
      <c r="BH73" s="25">
        <v>5.5</v>
      </c>
      <c r="BI73" s="25">
        <v>15.400000000000002</v>
      </c>
      <c r="BJ73" s="25">
        <v>0</v>
      </c>
      <c r="BK73" s="25">
        <v>0</v>
      </c>
      <c r="BL73" s="25">
        <v>24.200000000000003</v>
      </c>
      <c r="BM73" s="25">
        <v>17.600000000000001</v>
      </c>
      <c r="BN73" s="25">
        <v>14.3</v>
      </c>
      <c r="BO73" t="s">
        <v>38</v>
      </c>
    </row>
    <row r="74" spans="1:67" x14ac:dyDescent="0.25">
      <c r="A74" s="6">
        <v>44992</v>
      </c>
      <c r="B74" t="s">
        <v>9</v>
      </c>
      <c r="C74">
        <v>7</v>
      </c>
      <c r="D74">
        <f t="shared" si="9"/>
        <v>641.30000000000018</v>
      </c>
      <c r="E74">
        <f t="shared" si="10"/>
        <v>172.70000000000016</v>
      </c>
      <c r="F74">
        <f t="shared" si="11"/>
        <v>204.60000000000002</v>
      </c>
      <c r="G74">
        <f t="shared" si="12"/>
        <v>144.10000000000002</v>
      </c>
      <c r="H74">
        <f t="shared" si="13"/>
        <v>119.9</v>
      </c>
      <c r="I74">
        <v>0</v>
      </c>
      <c r="J74" s="22">
        <v>0.57200000000000006</v>
      </c>
      <c r="K74" s="22">
        <v>0.66</v>
      </c>
      <c r="L74" s="22">
        <v>1.089</v>
      </c>
      <c r="M74" s="22">
        <v>0.29700000000000004</v>
      </c>
      <c r="N74" s="22">
        <v>1.0010000000000001</v>
      </c>
      <c r="O74" s="24">
        <v>0.14300000000000002</v>
      </c>
      <c r="P74" s="24">
        <v>0.84700000000000009</v>
      </c>
      <c r="Q74" s="24">
        <v>0.64900000000000002</v>
      </c>
      <c r="R74" s="24">
        <v>0.63800000000000001</v>
      </c>
      <c r="S74" s="24">
        <v>0.52800000000000002</v>
      </c>
      <c r="T74" s="24">
        <v>1.0780000000000001</v>
      </c>
      <c r="U74" s="24">
        <v>0.96800000000000008</v>
      </c>
      <c r="V74" s="24">
        <v>0.90200000000000014</v>
      </c>
      <c r="W74" s="24">
        <v>0.80300000000000005</v>
      </c>
      <c r="X74" s="24">
        <v>0.93500000000000005</v>
      </c>
      <c r="Y74" s="24">
        <v>0.52800000000000002</v>
      </c>
      <c r="Z74" s="24">
        <v>1.0780000000000001</v>
      </c>
      <c r="AA74" s="25">
        <v>8.8000000000000007</v>
      </c>
      <c r="AB74" s="25">
        <v>36.300000000000004</v>
      </c>
      <c r="AC74" s="25">
        <v>0</v>
      </c>
      <c r="AD74" s="25">
        <v>0</v>
      </c>
      <c r="AE74" s="25">
        <v>14.3</v>
      </c>
      <c r="AF74" s="25">
        <v>51.7</v>
      </c>
      <c r="AG74" s="25">
        <v>17.600000000000001</v>
      </c>
      <c r="AH74" s="25">
        <v>19.8</v>
      </c>
      <c r="AI74" s="25">
        <v>12.100000000000001</v>
      </c>
      <c r="AJ74" s="25">
        <v>44</v>
      </c>
      <c r="AK74" s="25">
        <v>0</v>
      </c>
      <c r="AL74" s="25">
        <v>0</v>
      </c>
      <c r="AM74" s="25">
        <v>15.400000000000002</v>
      </c>
      <c r="AN74" s="25">
        <v>16.5</v>
      </c>
      <c r="AO74" s="25">
        <v>0</v>
      </c>
      <c r="AP74" s="25">
        <v>14.3</v>
      </c>
      <c r="AQ74" s="25">
        <v>38.5</v>
      </c>
      <c r="AR74" s="25">
        <v>24.200000000000003</v>
      </c>
      <c r="AS74" s="25">
        <v>5.5</v>
      </c>
      <c r="AT74" s="25">
        <v>5.5</v>
      </c>
      <c r="AU74" s="25">
        <v>13.200000000000001</v>
      </c>
      <c r="AV74" s="25">
        <v>0</v>
      </c>
      <c r="AW74" s="25">
        <v>27.500000000000004</v>
      </c>
      <c r="AX74" s="25">
        <v>12.100000000000001</v>
      </c>
      <c r="AY74" s="25">
        <v>0</v>
      </c>
      <c r="AZ74" s="25">
        <v>4.4000000000000004</v>
      </c>
      <c r="BA74" s="25">
        <v>24.200000000000003</v>
      </c>
      <c r="BB74" s="25">
        <v>41.800000000000004</v>
      </c>
      <c r="BC74" s="25">
        <v>3.3000000000000003</v>
      </c>
      <c r="BD74" s="25">
        <v>17.600000000000001</v>
      </c>
      <c r="BE74" s="25">
        <v>0</v>
      </c>
      <c r="BF74" s="25">
        <v>22</v>
      </c>
      <c r="BG74" s="25">
        <v>13.200000000000001</v>
      </c>
      <c r="BH74" s="25">
        <v>35.200000000000003</v>
      </c>
      <c r="BI74" s="25">
        <v>30.800000000000004</v>
      </c>
      <c r="BJ74" s="25">
        <v>2.2000000000000002</v>
      </c>
      <c r="BK74" s="25">
        <v>34.1</v>
      </c>
      <c r="BL74" s="25">
        <v>16.5</v>
      </c>
      <c r="BM74" s="25">
        <v>14.3</v>
      </c>
      <c r="BN74" s="25">
        <v>4.4000000000001256</v>
      </c>
      <c r="BO74" t="s">
        <v>38</v>
      </c>
    </row>
    <row r="75" spans="1:67" x14ac:dyDescent="0.25">
      <c r="A75" s="6">
        <v>44993</v>
      </c>
      <c r="B75" t="s">
        <v>9</v>
      </c>
      <c r="C75">
        <v>8</v>
      </c>
      <c r="D75">
        <f t="shared" si="9"/>
        <v>480.70000000000022</v>
      </c>
      <c r="E75">
        <f t="shared" si="10"/>
        <v>74.800000000000011</v>
      </c>
      <c r="F75">
        <f t="shared" si="11"/>
        <v>134.20000000000013</v>
      </c>
      <c r="G75">
        <f t="shared" si="12"/>
        <v>169.40000000000003</v>
      </c>
      <c r="H75">
        <f t="shared" si="13"/>
        <v>102.30000000000001</v>
      </c>
      <c r="I75">
        <v>1</v>
      </c>
      <c r="J75" s="22">
        <v>0.38500000000000006</v>
      </c>
      <c r="K75" s="22">
        <v>0.82500000000000007</v>
      </c>
      <c r="L75" s="22">
        <v>0.84700000000000009</v>
      </c>
      <c r="M75" s="22">
        <v>0.83600000000000008</v>
      </c>
      <c r="N75" s="22">
        <v>0.9900000000000001</v>
      </c>
      <c r="O75" s="24">
        <v>0.80300000000000005</v>
      </c>
      <c r="P75" s="24">
        <v>1.0120000000000002</v>
      </c>
      <c r="Q75" s="24">
        <v>0.75900000000000012</v>
      </c>
      <c r="R75" s="24">
        <v>0.71500000000000008</v>
      </c>
      <c r="S75" s="24">
        <v>0.78100000000000003</v>
      </c>
      <c r="T75" s="24">
        <v>0.69300000000000006</v>
      </c>
      <c r="U75" s="24">
        <v>1.0669999999999999</v>
      </c>
      <c r="V75" s="24">
        <v>0.96800000000000008</v>
      </c>
      <c r="W75" s="24">
        <v>0.82500000000000007</v>
      </c>
      <c r="X75" s="24">
        <v>1.1000000000000001</v>
      </c>
      <c r="Y75" s="24">
        <v>0.86900000000000011</v>
      </c>
      <c r="Z75" s="24">
        <v>0.6160000000000001</v>
      </c>
      <c r="AA75" s="25">
        <v>26.400000000000002</v>
      </c>
      <c r="AB75" s="25">
        <v>15.400000000000002</v>
      </c>
      <c r="AC75" s="25">
        <v>0</v>
      </c>
      <c r="AD75" s="25">
        <v>3.3000000000001255</v>
      </c>
      <c r="AE75" s="25">
        <v>5.5</v>
      </c>
      <c r="AF75" s="25">
        <v>0</v>
      </c>
      <c r="AG75" s="25">
        <v>0</v>
      </c>
      <c r="AH75" s="25">
        <v>23.1</v>
      </c>
      <c r="AI75" s="25">
        <v>29.700000000000003</v>
      </c>
      <c r="AJ75" s="25">
        <v>30.800000000000004</v>
      </c>
      <c r="AK75" s="25">
        <v>6.6000000000000005</v>
      </c>
      <c r="AL75" s="25">
        <v>6.6000000000000005</v>
      </c>
      <c r="AM75" s="25">
        <v>30.800000000000004</v>
      </c>
      <c r="AN75" s="25">
        <v>0</v>
      </c>
      <c r="AO75" s="25">
        <v>16.5</v>
      </c>
      <c r="AP75" s="25">
        <v>0</v>
      </c>
      <c r="AQ75" s="25">
        <v>17.600000000000001</v>
      </c>
      <c r="AR75" s="25">
        <v>15.400000000000002</v>
      </c>
      <c r="AS75" s="25">
        <v>0</v>
      </c>
      <c r="AT75" s="25">
        <v>15.400000000000002</v>
      </c>
      <c r="AU75" s="25">
        <v>0</v>
      </c>
      <c r="AV75" s="25">
        <v>23.1</v>
      </c>
      <c r="AW75" s="25">
        <v>18.700000000000003</v>
      </c>
      <c r="AX75" s="25">
        <v>15.400000000000002</v>
      </c>
      <c r="AY75" s="25">
        <v>16.5</v>
      </c>
      <c r="AZ75" s="25">
        <v>9.9</v>
      </c>
      <c r="BA75" s="25">
        <v>34.1</v>
      </c>
      <c r="BB75" s="25">
        <v>1.1000000000000001</v>
      </c>
      <c r="BC75" s="25">
        <v>26.400000000000002</v>
      </c>
      <c r="BD75" s="25">
        <v>24.200000000000003</v>
      </c>
      <c r="BE75" s="25">
        <v>0</v>
      </c>
      <c r="BF75" s="25">
        <v>0</v>
      </c>
      <c r="BG75" s="25">
        <v>8.8000000000000007</v>
      </c>
      <c r="BH75" s="25">
        <v>11</v>
      </c>
      <c r="BI75" s="25">
        <v>5.5</v>
      </c>
      <c r="BJ75" s="25">
        <v>0</v>
      </c>
      <c r="BK75" s="25">
        <v>24.200000000000003</v>
      </c>
      <c r="BL75" s="25">
        <v>15.400000000000002</v>
      </c>
      <c r="BM75" s="25">
        <v>0</v>
      </c>
      <c r="BN75" s="25">
        <v>9.9</v>
      </c>
      <c r="BO75" t="s">
        <v>38</v>
      </c>
    </row>
    <row r="76" spans="1:67" x14ac:dyDescent="0.25">
      <c r="A76" s="6">
        <v>44994</v>
      </c>
      <c r="B76" t="s">
        <v>9</v>
      </c>
      <c r="C76">
        <v>9</v>
      </c>
      <c r="D76">
        <f t="shared" si="9"/>
        <v>548.90000000000009</v>
      </c>
      <c r="E76">
        <f t="shared" si="10"/>
        <v>82.5</v>
      </c>
      <c r="F76">
        <f t="shared" si="11"/>
        <v>123.20000000000002</v>
      </c>
      <c r="G76">
        <f t="shared" si="12"/>
        <v>165</v>
      </c>
      <c r="H76">
        <f t="shared" si="13"/>
        <v>178.20000000000002</v>
      </c>
      <c r="I76">
        <v>0</v>
      </c>
      <c r="J76" s="22">
        <v>0.52800000000000002</v>
      </c>
      <c r="K76" s="22">
        <v>0.68200000000000005</v>
      </c>
      <c r="L76" s="22">
        <v>0.79200000000000004</v>
      </c>
      <c r="M76" s="22">
        <v>0.74800000000000011</v>
      </c>
      <c r="N76" s="22">
        <v>0.50600000000000012</v>
      </c>
      <c r="O76" s="24">
        <v>0.81400000000000006</v>
      </c>
      <c r="P76" s="24">
        <v>0.7370000000000001</v>
      </c>
      <c r="Q76" s="24">
        <v>0.69300000000000006</v>
      </c>
      <c r="R76" s="24">
        <v>0.81400000000000006</v>
      </c>
      <c r="S76" s="24">
        <v>0.97900000000000009</v>
      </c>
      <c r="T76" s="24">
        <v>0.70400000000000007</v>
      </c>
      <c r="U76" s="24">
        <v>0.48400000000000004</v>
      </c>
      <c r="V76" s="24">
        <v>0.81400000000000006</v>
      </c>
      <c r="W76" s="24">
        <v>0.49500000000000005</v>
      </c>
      <c r="X76" s="24">
        <v>0.7370000000000001</v>
      </c>
      <c r="Y76" s="24">
        <v>0.79200000000000004</v>
      </c>
      <c r="Z76" s="24">
        <v>0.11000000000000001</v>
      </c>
      <c r="AA76" s="25">
        <v>28.6</v>
      </c>
      <c r="AB76" s="25">
        <v>0</v>
      </c>
      <c r="AC76" s="25">
        <v>14.3</v>
      </c>
      <c r="AD76" s="25">
        <v>1.1000000000000001</v>
      </c>
      <c r="AE76" s="25">
        <v>20.900000000000002</v>
      </c>
      <c r="AF76" s="25">
        <v>2.2000000000000002</v>
      </c>
      <c r="AG76" s="25">
        <v>15.400000000000002</v>
      </c>
      <c r="AH76" s="25">
        <v>4.4000000000000004</v>
      </c>
      <c r="AI76" s="25">
        <v>36.300000000000004</v>
      </c>
      <c r="AJ76" s="25">
        <v>0</v>
      </c>
      <c r="AK76" s="25">
        <v>0</v>
      </c>
      <c r="AL76" s="25">
        <v>0</v>
      </c>
      <c r="AM76" s="25">
        <v>0</v>
      </c>
      <c r="AN76" s="25">
        <v>15.400000000000002</v>
      </c>
      <c r="AO76" s="25">
        <v>23.1</v>
      </c>
      <c r="AP76" s="25">
        <v>27.500000000000004</v>
      </c>
      <c r="AQ76" s="25">
        <v>0</v>
      </c>
      <c r="AR76" s="25">
        <v>44</v>
      </c>
      <c r="AS76" s="25">
        <v>53.900000000000006</v>
      </c>
      <c r="AT76" s="25">
        <v>14.3</v>
      </c>
      <c r="AU76" s="25">
        <v>25.3</v>
      </c>
      <c r="AV76" s="25">
        <v>1.1000000000000001</v>
      </c>
      <c r="AW76" s="25">
        <v>0</v>
      </c>
      <c r="AX76" s="25">
        <v>24.200000000000003</v>
      </c>
      <c r="AY76" s="25">
        <v>0</v>
      </c>
      <c r="AZ76" s="25">
        <v>25.3</v>
      </c>
      <c r="BA76" s="25">
        <v>3.3000000000000003</v>
      </c>
      <c r="BB76" s="25">
        <v>27.500000000000004</v>
      </c>
      <c r="BC76" s="25">
        <v>14.3</v>
      </c>
      <c r="BD76" s="25">
        <v>44</v>
      </c>
      <c r="BE76" s="25">
        <v>0</v>
      </c>
      <c r="BF76" s="25">
        <v>22</v>
      </c>
      <c r="BG76" s="25">
        <v>0</v>
      </c>
      <c r="BH76" s="25">
        <v>11</v>
      </c>
      <c r="BI76" s="25">
        <v>13.200000000000001</v>
      </c>
      <c r="BJ76" s="25">
        <v>17.600000000000001</v>
      </c>
      <c r="BK76" s="25">
        <v>0</v>
      </c>
      <c r="BL76" s="25">
        <v>0</v>
      </c>
      <c r="BM76" s="25">
        <v>1.1000000000000001</v>
      </c>
      <c r="BN76" s="25">
        <v>17.600000000000001</v>
      </c>
      <c r="BO76" t="s">
        <v>38</v>
      </c>
    </row>
    <row r="77" spans="1:67" x14ac:dyDescent="0.25">
      <c r="A77" s="6">
        <v>44995</v>
      </c>
      <c r="B77" t="s">
        <v>9</v>
      </c>
      <c r="C77">
        <v>10</v>
      </c>
      <c r="D77">
        <f t="shared" si="9"/>
        <v>555.5</v>
      </c>
      <c r="E77">
        <f t="shared" si="10"/>
        <v>122.10000000000001</v>
      </c>
      <c r="F77">
        <f t="shared" si="11"/>
        <v>118.80000000000001</v>
      </c>
      <c r="G77">
        <f t="shared" si="12"/>
        <v>199.1</v>
      </c>
      <c r="H77">
        <f t="shared" si="13"/>
        <v>115.50000000000001</v>
      </c>
      <c r="I77">
        <v>0</v>
      </c>
      <c r="J77" s="22">
        <v>0.84700000000000009</v>
      </c>
      <c r="K77" s="22">
        <v>0.50600000000000012</v>
      </c>
      <c r="L77" s="22">
        <v>0.88000000000000012</v>
      </c>
      <c r="M77" s="22">
        <v>0.9900000000000001</v>
      </c>
      <c r="N77" s="22">
        <v>0.50600000000000012</v>
      </c>
      <c r="O77" s="24">
        <v>0.67100000000000004</v>
      </c>
      <c r="P77" s="24">
        <v>1.0010000000000001</v>
      </c>
      <c r="Q77" s="24">
        <v>1.056</v>
      </c>
      <c r="R77" s="24">
        <v>0.70400000000000007</v>
      </c>
      <c r="S77" s="24">
        <v>0.82500000000000007</v>
      </c>
      <c r="T77" s="24">
        <v>0.96800000000000008</v>
      </c>
      <c r="U77" s="24">
        <v>0.63800000000000001</v>
      </c>
      <c r="V77" s="24">
        <v>1.0010000000000001</v>
      </c>
      <c r="W77" s="24">
        <v>1.089</v>
      </c>
      <c r="X77" s="24">
        <v>0.33</v>
      </c>
      <c r="Y77" s="24">
        <v>0.7370000000000001</v>
      </c>
      <c r="Z77" s="24">
        <v>0.89100000000000013</v>
      </c>
      <c r="AA77" s="25">
        <v>45.1</v>
      </c>
      <c r="AB77" s="25">
        <v>0</v>
      </c>
      <c r="AC77" s="25">
        <v>6.6000000000000005</v>
      </c>
      <c r="AD77" s="25">
        <v>0</v>
      </c>
      <c r="AE77" s="25">
        <v>2.2000000000000002</v>
      </c>
      <c r="AF77" s="25">
        <v>15.400000000000002</v>
      </c>
      <c r="AG77" s="25">
        <v>0</v>
      </c>
      <c r="AH77" s="25">
        <v>5.5</v>
      </c>
      <c r="AI77" s="25">
        <v>6.6000000000000005</v>
      </c>
      <c r="AJ77" s="25">
        <v>37.400000000000006</v>
      </c>
      <c r="AK77" s="25">
        <v>9.9</v>
      </c>
      <c r="AL77" s="25">
        <v>0</v>
      </c>
      <c r="AM77" s="25">
        <v>0</v>
      </c>
      <c r="AN77" s="25">
        <v>13.200000000000001</v>
      </c>
      <c r="AO77" s="25">
        <v>16.5</v>
      </c>
      <c r="AP77" s="25">
        <v>39.6</v>
      </c>
      <c r="AQ77" s="25">
        <v>25.3</v>
      </c>
      <c r="AR77" s="25">
        <v>0</v>
      </c>
      <c r="AS77" s="25">
        <v>17.600000000000001</v>
      </c>
      <c r="AT77" s="25">
        <v>3.3000000000000003</v>
      </c>
      <c r="AU77" s="25">
        <v>44</v>
      </c>
      <c r="AV77" s="25">
        <v>45.1</v>
      </c>
      <c r="AW77" s="25">
        <v>13.200000000000001</v>
      </c>
      <c r="AX77" s="25">
        <v>0</v>
      </c>
      <c r="AY77" s="25">
        <v>44</v>
      </c>
      <c r="AZ77" s="25">
        <v>7.7000000000000011</v>
      </c>
      <c r="BA77" s="25">
        <v>0</v>
      </c>
      <c r="BB77" s="25">
        <v>25.3</v>
      </c>
      <c r="BC77" s="25">
        <v>17.600000000000001</v>
      </c>
      <c r="BD77" s="25">
        <v>2.2000000000000002</v>
      </c>
      <c r="BE77" s="25">
        <v>11</v>
      </c>
      <c r="BF77" s="25">
        <v>8.8000000000000007</v>
      </c>
      <c r="BG77" s="25">
        <v>0</v>
      </c>
      <c r="BH77" s="25">
        <v>39.6</v>
      </c>
      <c r="BI77" s="25">
        <v>12.100000000000001</v>
      </c>
      <c r="BJ77" s="25">
        <v>0</v>
      </c>
      <c r="BK77" s="25">
        <v>0</v>
      </c>
      <c r="BL77" s="25">
        <v>7.7000000000000011</v>
      </c>
      <c r="BM77" s="25">
        <v>0</v>
      </c>
      <c r="BN77" s="25">
        <v>42.900000000000006</v>
      </c>
      <c r="BO77" t="s">
        <v>38</v>
      </c>
    </row>
    <row r="78" spans="1:67" x14ac:dyDescent="0.25">
      <c r="A78" s="6">
        <v>44996</v>
      </c>
      <c r="B78" t="s">
        <v>9</v>
      </c>
      <c r="C78">
        <v>11</v>
      </c>
      <c r="D78">
        <f t="shared" si="9"/>
        <v>525.80000000000007</v>
      </c>
      <c r="E78">
        <f t="shared" si="10"/>
        <v>127.60000000000001</v>
      </c>
      <c r="F78">
        <f t="shared" si="11"/>
        <v>129.80000000000001</v>
      </c>
      <c r="G78">
        <f t="shared" si="12"/>
        <v>155.10000000000002</v>
      </c>
      <c r="H78">
        <f t="shared" si="13"/>
        <v>113.30000000000001</v>
      </c>
      <c r="I78">
        <v>0</v>
      </c>
      <c r="J78" s="22">
        <v>0.38500000000000006</v>
      </c>
      <c r="K78" s="22">
        <v>0.83600000000000008</v>
      </c>
      <c r="L78" s="22">
        <v>0.84700000000000009</v>
      </c>
      <c r="M78" s="22">
        <v>0.96800000000000008</v>
      </c>
      <c r="N78" s="22">
        <v>1.0450000000000002</v>
      </c>
      <c r="O78" s="24">
        <v>0.39600000000000002</v>
      </c>
      <c r="P78" s="24">
        <v>0.72600000000000009</v>
      </c>
      <c r="Q78" s="24">
        <v>0.69300000000000006</v>
      </c>
      <c r="R78" s="24">
        <v>0.84700000000000009</v>
      </c>
      <c r="S78" s="24">
        <v>0.83600000000000008</v>
      </c>
      <c r="T78" s="24">
        <v>1.0340000000000003</v>
      </c>
      <c r="U78" s="24">
        <v>0.64900000000000002</v>
      </c>
      <c r="V78" s="24">
        <v>0.95700000000000007</v>
      </c>
      <c r="W78" s="24">
        <v>0.96800000000000008</v>
      </c>
      <c r="X78" s="24">
        <v>1.056</v>
      </c>
      <c r="Y78" s="24">
        <v>1.0120000000000002</v>
      </c>
      <c r="Z78" s="24">
        <v>0.9900000000000001</v>
      </c>
      <c r="AA78" s="25">
        <v>0</v>
      </c>
      <c r="AB78" s="25">
        <v>8.8000000000000007</v>
      </c>
      <c r="AC78" s="25">
        <v>7.7000000000000011</v>
      </c>
      <c r="AD78" s="25">
        <v>9.9</v>
      </c>
      <c r="AE78" s="25">
        <v>27.500000000000004</v>
      </c>
      <c r="AF78" s="25">
        <v>20.900000000000002</v>
      </c>
      <c r="AG78" s="25">
        <v>16.5</v>
      </c>
      <c r="AH78" s="25">
        <v>0</v>
      </c>
      <c r="AI78" s="25">
        <v>15.400000000000002</v>
      </c>
      <c r="AJ78" s="25">
        <v>23.1</v>
      </c>
      <c r="AK78" s="25">
        <v>0</v>
      </c>
      <c r="AL78" s="25">
        <v>0</v>
      </c>
      <c r="AM78" s="25">
        <v>0</v>
      </c>
      <c r="AN78" s="25">
        <v>33</v>
      </c>
      <c r="AO78" s="25">
        <v>22</v>
      </c>
      <c r="AP78" s="25">
        <v>29.700000000000003</v>
      </c>
      <c r="AQ78" s="25">
        <v>24.200000000000003</v>
      </c>
      <c r="AR78" s="25">
        <v>0</v>
      </c>
      <c r="AS78" s="25">
        <v>0</v>
      </c>
      <c r="AT78" s="25">
        <v>4.4000000000000004</v>
      </c>
      <c r="AU78" s="25">
        <v>28.6</v>
      </c>
      <c r="AV78" s="25">
        <v>8.8000000000000007</v>
      </c>
      <c r="AW78" s="25">
        <v>7.7000000000000011</v>
      </c>
      <c r="AX78" s="25">
        <v>30.800000000000004</v>
      </c>
      <c r="AY78" s="25">
        <v>8.8000000000000007</v>
      </c>
      <c r="AZ78" s="25">
        <v>5.5</v>
      </c>
      <c r="BA78" s="25">
        <v>0</v>
      </c>
      <c r="BB78" s="25">
        <v>24.200000000000003</v>
      </c>
      <c r="BC78" s="25">
        <v>0</v>
      </c>
      <c r="BD78" s="25">
        <v>40.700000000000003</v>
      </c>
      <c r="BE78" s="25">
        <v>7.7000000000000011</v>
      </c>
      <c r="BF78" s="25">
        <v>4.4000000000000004</v>
      </c>
      <c r="BG78" s="25">
        <v>1.1000000000000001</v>
      </c>
      <c r="BH78" s="25">
        <v>0</v>
      </c>
      <c r="BI78" s="25">
        <v>28.6</v>
      </c>
      <c r="BJ78" s="25">
        <v>50.6</v>
      </c>
      <c r="BK78" s="25">
        <v>8.8000000000000007</v>
      </c>
      <c r="BL78" s="25">
        <v>0</v>
      </c>
      <c r="BM78" s="25">
        <v>16.5</v>
      </c>
      <c r="BN78" s="25">
        <v>9.9</v>
      </c>
      <c r="BO78" t="s">
        <v>38</v>
      </c>
    </row>
    <row r="79" spans="1:67" x14ac:dyDescent="0.25">
      <c r="A79" s="6">
        <v>44997</v>
      </c>
      <c r="B79" t="s">
        <v>9</v>
      </c>
      <c r="C79">
        <v>12</v>
      </c>
      <c r="D79">
        <f t="shared" si="9"/>
        <v>557.70000000000016</v>
      </c>
      <c r="E79">
        <f t="shared" si="10"/>
        <v>163.9</v>
      </c>
      <c r="F79">
        <f t="shared" si="11"/>
        <v>102.30000000000001</v>
      </c>
      <c r="G79">
        <f t="shared" si="12"/>
        <v>108.90000000000002</v>
      </c>
      <c r="H79">
        <f t="shared" si="13"/>
        <v>182.60000000000005</v>
      </c>
      <c r="I79">
        <v>0</v>
      </c>
      <c r="J79" s="22">
        <v>0.82500000000000007</v>
      </c>
      <c r="K79" s="22">
        <v>0.7370000000000001</v>
      </c>
      <c r="L79" s="22">
        <v>0.84700000000000009</v>
      </c>
      <c r="M79" s="22">
        <v>1.0669999999999999</v>
      </c>
      <c r="N79" s="22">
        <v>0.71500000000000008</v>
      </c>
      <c r="O79" s="24">
        <v>0.71500000000000008</v>
      </c>
      <c r="P79" s="24">
        <v>0.7370000000000001</v>
      </c>
      <c r="Q79" s="24">
        <v>0.56100000000000005</v>
      </c>
      <c r="R79" s="24">
        <v>0.81400000000000006</v>
      </c>
      <c r="S79" s="24">
        <v>0.38500000000000006</v>
      </c>
      <c r="T79" s="24">
        <v>0.88000000000000012</v>
      </c>
      <c r="U79" s="24">
        <v>1.0450000000000002</v>
      </c>
      <c r="V79" s="24">
        <v>0.79200000000000004</v>
      </c>
      <c r="W79" s="24">
        <v>0.81400000000000006</v>
      </c>
      <c r="X79" s="24">
        <v>0.42900000000000005</v>
      </c>
      <c r="Y79" s="24">
        <v>0.57200000000000006</v>
      </c>
      <c r="Z79" s="24">
        <v>0.39600000000000002</v>
      </c>
      <c r="AA79" s="25">
        <v>0</v>
      </c>
      <c r="AB79" s="25">
        <v>15.400000000000002</v>
      </c>
      <c r="AC79" s="25">
        <v>12.100000000000001</v>
      </c>
      <c r="AD79" s="25">
        <v>0</v>
      </c>
      <c r="AE79" s="25">
        <v>28.6</v>
      </c>
      <c r="AF79" s="25">
        <v>12.100000000000001</v>
      </c>
      <c r="AG79" s="25">
        <v>0</v>
      </c>
      <c r="AH79" s="25">
        <v>27.500000000000004</v>
      </c>
      <c r="AI79" s="25">
        <v>1.1000000000000001</v>
      </c>
      <c r="AJ79" s="25">
        <v>5.5</v>
      </c>
      <c r="AK79" s="25">
        <v>8.8000000000000007</v>
      </c>
      <c r="AL79" s="25">
        <v>35.200000000000003</v>
      </c>
      <c r="AM79" s="25">
        <v>20.900000000000002</v>
      </c>
      <c r="AN79" s="25">
        <v>0</v>
      </c>
      <c r="AO79" s="25">
        <v>0</v>
      </c>
      <c r="AP79" s="25">
        <v>36.300000000000004</v>
      </c>
      <c r="AQ79" s="25">
        <v>3.3000000000000629</v>
      </c>
      <c r="AR79" s="25">
        <v>28.6</v>
      </c>
      <c r="AS79" s="25">
        <v>35.200000000000003</v>
      </c>
      <c r="AT79" s="25">
        <v>23.1</v>
      </c>
      <c r="AU79" s="25">
        <v>13.200000000000001</v>
      </c>
      <c r="AV79" s="25">
        <v>13.200000000000001</v>
      </c>
      <c r="AW79" s="25">
        <v>4.4000000000000004</v>
      </c>
      <c r="AX79" s="25">
        <v>0</v>
      </c>
      <c r="AY79" s="25">
        <v>25.3</v>
      </c>
      <c r="AZ79" s="25">
        <v>15.400000000000002</v>
      </c>
      <c r="BA79" s="25">
        <v>3.3000000000000003</v>
      </c>
      <c r="BB79" s="25">
        <v>2.2000000000000002</v>
      </c>
      <c r="BC79" s="25">
        <v>26.400000000000002</v>
      </c>
      <c r="BD79" s="25">
        <v>5.5</v>
      </c>
      <c r="BE79" s="25">
        <v>0</v>
      </c>
      <c r="BF79" s="25">
        <v>15.400000000000002</v>
      </c>
      <c r="BG79" s="25">
        <v>12.100000000000001</v>
      </c>
      <c r="BH79" s="25">
        <v>41.800000000000004</v>
      </c>
      <c r="BI79" s="25">
        <v>2.2000000000000002</v>
      </c>
      <c r="BJ79" s="25">
        <v>3.3000000000000003</v>
      </c>
      <c r="BK79" s="25">
        <v>12.100000000000001</v>
      </c>
      <c r="BL79" s="25">
        <v>31.900000000000002</v>
      </c>
      <c r="BM79" s="25">
        <v>45.1</v>
      </c>
      <c r="BN79" s="25">
        <v>0</v>
      </c>
      <c r="BO79" t="s">
        <v>38</v>
      </c>
    </row>
    <row r="80" spans="1:67" x14ac:dyDescent="0.25">
      <c r="A80" s="6">
        <v>44998</v>
      </c>
      <c r="B80" t="s">
        <v>9</v>
      </c>
      <c r="C80">
        <v>13</v>
      </c>
      <c r="D80">
        <f t="shared" si="9"/>
        <v>557.70000000000005</v>
      </c>
      <c r="E80">
        <f t="shared" si="10"/>
        <v>113.30000000000001</v>
      </c>
      <c r="F80">
        <f t="shared" si="11"/>
        <v>176</v>
      </c>
      <c r="G80">
        <f t="shared" si="12"/>
        <v>125.40000000000002</v>
      </c>
      <c r="H80">
        <f t="shared" si="13"/>
        <v>143</v>
      </c>
      <c r="I80">
        <v>0</v>
      </c>
      <c r="J80" s="22">
        <v>0.36300000000000004</v>
      </c>
      <c r="K80" s="22">
        <v>1.0450000000000002</v>
      </c>
      <c r="L80" s="22">
        <v>0.95700000000000007</v>
      </c>
      <c r="M80" s="22">
        <v>0.52800000000000002</v>
      </c>
      <c r="N80" s="22">
        <v>0.8580000000000001</v>
      </c>
      <c r="O80" s="24">
        <v>0.80300000000000005</v>
      </c>
      <c r="P80" s="24">
        <v>0.51700000000000013</v>
      </c>
      <c r="Q80" s="24">
        <v>0.86900000000000011</v>
      </c>
      <c r="R80" s="24">
        <v>1.0230000000000001</v>
      </c>
      <c r="S80" s="24">
        <v>0.79200000000000004</v>
      </c>
      <c r="T80" s="24">
        <v>0.84700000000000009</v>
      </c>
      <c r="U80" s="24">
        <v>0.94600000000000006</v>
      </c>
      <c r="V80" s="24">
        <v>0.42900000000000005</v>
      </c>
      <c r="W80" s="24">
        <v>0.96800000000000008</v>
      </c>
      <c r="X80" s="24">
        <v>1.0669999999999999</v>
      </c>
      <c r="Y80" s="24">
        <v>0.97900000000000009</v>
      </c>
      <c r="Z80" s="24">
        <v>0.92400000000000004</v>
      </c>
      <c r="AA80" s="25">
        <v>35.200000000000003</v>
      </c>
      <c r="AB80" s="25">
        <v>36.300000000000004</v>
      </c>
      <c r="AC80" s="25">
        <v>0</v>
      </c>
      <c r="AD80" s="25">
        <v>34.1</v>
      </c>
      <c r="AE80" s="25">
        <v>5.5</v>
      </c>
      <c r="AF80" s="25">
        <v>0</v>
      </c>
      <c r="AG80" s="25">
        <v>15.400000000000002</v>
      </c>
      <c r="AH80" s="25">
        <v>38.5</v>
      </c>
      <c r="AI80" s="25">
        <v>3.3000000000000003</v>
      </c>
      <c r="AJ80" s="25">
        <v>7.7000000000000011</v>
      </c>
      <c r="AK80" s="25">
        <v>0</v>
      </c>
      <c r="AL80" s="25">
        <v>0</v>
      </c>
      <c r="AM80" s="25">
        <v>2.2000000000000002</v>
      </c>
      <c r="AN80" s="25">
        <v>0</v>
      </c>
      <c r="AO80" s="25">
        <v>31.900000000000002</v>
      </c>
      <c r="AP80" s="25">
        <v>13.200000000000001</v>
      </c>
      <c r="AQ80" s="25">
        <v>26.400000000000002</v>
      </c>
      <c r="AR80" s="25">
        <v>22</v>
      </c>
      <c r="AS80" s="25">
        <v>9.9</v>
      </c>
      <c r="AT80" s="25">
        <v>37.400000000000006</v>
      </c>
      <c r="AU80" s="25">
        <v>0</v>
      </c>
      <c r="AV80" s="25">
        <v>6.6000000000000005</v>
      </c>
      <c r="AW80" s="25">
        <v>5.5</v>
      </c>
      <c r="AX80" s="25">
        <v>12.100000000000001</v>
      </c>
      <c r="AY80" s="25">
        <v>0</v>
      </c>
      <c r="AZ80" s="25">
        <v>12.100000000000001</v>
      </c>
      <c r="BA80" s="25">
        <v>0</v>
      </c>
      <c r="BB80" s="25">
        <v>19.8</v>
      </c>
      <c r="BC80" s="25">
        <v>39.6</v>
      </c>
      <c r="BD80" s="25">
        <v>29.700000000000003</v>
      </c>
      <c r="BE80" s="25">
        <v>0</v>
      </c>
      <c r="BF80" s="25">
        <v>6.6000000000000005</v>
      </c>
      <c r="BG80" s="25">
        <v>11</v>
      </c>
      <c r="BH80" s="25">
        <v>1.1000000000000001</v>
      </c>
      <c r="BI80" s="25">
        <v>8.8000000000000007</v>
      </c>
      <c r="BJ80" s="25">
        <v>9.9</v>
      </c>
      <c r="BK80" s="25">
        <v>37.400000000000006</v>
      </c>
      <c r="BL80" s="25">
        <v>8.8000000000000007</v>
      </c>
      <c r="BM80" s="25">
        <v>6.6000000000000005</v>
      </c>
      <c r="BN80" s="25">
        <v>23.1</v>
      </c>
      <c r="BO80" t="s">
        <v>38</v>
      </c>
    </row>
    <row r="81" spans="1:67" x14ac:dyDescent="0.25">
      <c r="A81" s="6">
        <v>44999</v>
      </c>
      <c r="B81" t="s">
        <v>9</v>
      </c>
      <c r="C81">
        <v>14</v>
      </c>
      <c r="D81">
        <f t="shared" si="9"/>
        <v>551.10000000000014</v>
      </c>
      <c r="E81">
        <f t="shared" si="10"/>
        <v>133.10000000000002</v>
      </c>
      <c r="F81">
        <f t="shared" si="11"/>
        <v>172.70000000000002</v>
      </c>
      <c r="G81">
        <f t="shared" si="12"/>
        <v>93.5</v>
      </c>
      <c r="H81">
        <f t="shared" si="13"/>
        <v>151.80000000000001</v>
      </c>
      <c r="I81">
        <v>0</v>
      </c>
      <c r="J81" s="22">
        <v>0.55000000000000004</v>
      </c>
      <c r="K81" s="22">
        <v>0.7370000000000001</v>
      </c>
      <c r="L81" s="22">
        <v>0.81400000000000006</v>
      </c>
      <c r="M81" s="22">
        <v>0.77000000000000013</v>
      </c>
      <c r="N81" s="22">
        <v>1.0450000000000002</v>
      </c>
      <c r="O81" s="24">
        <v>1.056</v>
      </c>
      <c r="P81" s="24">
        <v>1.056</v>
      </c>
      <c r="Q81" s="24">
        <v>0.12100000000000001</v>
      </c>
      <c r="R81" s="24">
        <v>0.31900000000000001</v>
      </c>
      <c r="S81" s="24">
        <v>0.23100000000000001</v>
      </c>
      <c r="T81" s="24">
        <v>0.72600000000000009</v>
      </c>
      <c r="U81" s="24">
        <v>1.0230000000000001</v>
      </c>
      <c r="V81" s="24">
        <v>1.0120000000000002</v>
      </c>
      <c r="W81" s="24">
        <v>1.0010000000000001</v>
      </c>
      <c r="X81" s="24">
        <v>0.52800000000000002</v>
      </c>
      <c r="Y81" s="24">
        <v>0.83600000000000008</v>
      </c>
      <c r="Z81" s="24">
        <v>0.28600000000000003</v>
      </c>
      <c r="AA81" s="25">
        <v>24.200000000000003</v>
      </c>
      <c r="AB81" s="25">
        <v>23.1</v>
      </c>
      <c r="AC81" s="25">
        <v>14.3</v>
      </c>
      <c r="AD81" s="25">
        <v>30.800000000000004</v>
      </c>
      <c r="AE81" s="25">
        <v>5.5</v>
      </c>
      <c r="AF81" s="25">
        <v>33</v>
      </c>
      <c r="AG81" s="25">
        <v>13.200000000000001</v>
      </c>
      <c r="AH81" s="25">
        <v>14.3</v>
      </c>
      <c r="AI81" s="25">
        <v>14.3</v>
      </c>
      <c r="AJ81" s="25">
        <v>0</v>
      </c>
      <c r="AK81" s="25">
        <v>0</v>
      </c>
      <c r="AL81" s="25">
        <v>11</v>
      </c>
      <c r="AM81" s="25">
        <v>20.900000000000002</v>
      </c>
      <c r="AN81" s="25">
        <v>48.400000000000006</v>
      </c>
      <c r="AO81" s="25">
        <v>15.400000000000002</v>
      </c>
      <c r="AP81" s="25">
        <v>0</v>
      </c>
      <c r="AQ81" s="25">
        <v>13.200000000000001</v>
      </c>
      <c r="AR81" s="25">
        <v>4.4000000000000004</v>
      </c>
      <c r="AS81" s="25">
        <v>38.5</v>
      </c>
      <c r="AT81" s="25">
        <v>0</v>
      </c>
      <c r="AU81" s="25">
        <v>11</v>
      </c>
      <c r="AV81" s="25">
        <v>0</v>
      </c>
      <c r="AW81" s="25">
        <v>13.200000000000001</v>
      </c>
      <c r="AX81" s="25">
        <v>26.400000000000002</v>
      </c>
      <c r="AY81" s="25">
        <v>5.5</v>
      </c>
      <c r="AZ81" s="25">
        <v>0</v>
      </c>
      <c r="BA81" s="25">
        <v>2.2000000000000002</v>
      </c>
      <c r="BB81" s="25">
        <v>0</v>
      </c>
      <c r="BC81" s="25">
        <v>34.1</v>
      </c>
      <c r="BD81" s="25">
        <v>1.1000000000000001</v>
      </c>
      <c r="BE81" s="25">
        <v>0</v>
      </c>
      <c r="BF81" s="25">
        <v>19.8</v>
      </c>
      <c r="BG81" s="25">
        <v>14.3</v>
      </c>
      <c r="BH81" s="25">
        <v>40.700000000000003</v>
      </c>
      <c r="BI81" s="25">
        <v>0</v>
      </c>
      <c r="BJ81" s="25">
        <v>0</v>
      </c>
      <c r="BK81" s="25">
        <v>5.5</v>
      </c>
      <c r="BL81" s="25">
        <v>13.200000000000001</v>
      </c>
      <c r="BM81" s="25">
        <v>23.1</v>
      </c>
      <c r="BN81" s="25">
        <v>16.5</v>
      </c>
      <c r="BO81" t="s">
        <v>38</v>
      </c>
    </row>
    <row r="82" spans="1:67" x14ac:dyDescent="0.25">
      <c r="A82" s="6">
        <v>45000</v>
      </c>
      <c r="B82" t="s">
        <v>9</v>
      </c>
      <c r="C82">
        <v>15</v>
      </c>
      <c r="D82">
        <f t="shared" si="9"/>
        <v>557.70000000000005</v>
      </c>
      <c r="E82">
        <f t="shared" si="10"/>
        <v>141.9</v>
      </c>
      <c r="F82">
        <f t="shared" si="11"/>
        <v>100.10000000000001</v>
      </c>
      <c r="G82">
        <f t="shared" si="12"/>
        <v>114.40000000000002</v>
      </c>
      <c r="H82">
        <f t="shared" si="13"/>
        <v>201.3</v>
      </c>
      <c r="I82">
        <v>0</v>
      </c>
      <c r="J82" s="22">
        <v>0.39600000000000002</v>
      </c>
      <c r="K82" s="22">
        <v>0.68200000000000005</v>
      </c>
      <c r="L82" s="22">
        <v>0.9900000000000001</v>
      </c>
      <c r="M82" s="22">
        <v>0.66</v>
      </c>
      <c r="N82" s="22">
        <v>1.0780000000000001</v>
      </c>
      <c r="O82" s="24">
        <v>0.81400000000000006</v>
      </c>
      <c r="P82" s="24">
        <v>0.70400000000000007</v>
      </c>
      <c r="Q82" s="24">
        <v>0.96800000000000008</v>
      </c>
      <c r="R82" s="24">
        <v>0.72600000000000009</v>
      </c>
      <c r="S82" s="24">
        <v>0.79200000000000004</v>
      </c>
      <c r="T82" s="24">
        <v>0.75900000000000012</v>
      </c>
      <c r="U82" s="24">
        <v>0.97900000000000009</v>
      </c>
      <c r="V82" s="24">
        <v>1.1000000000000001</v>
      </c>
      <c r="W82" s="24">
        <v>1.0120000000000002</v>
      </c>
      <c r="X82" s="24">
        <v>1.0010000000000001</v>
      </c>
      <c r="Y82" s="24">
        <v>0.86900000000000011</v>
      </c>
      <c r="Z82" s="24">
        <v>0.8580000000000001</v>
      </c>
      <c r="AA82" s="25">
        <v>26.400000000000002</v>
      </c>
      <c r="AB82" s="25">
        <v>0</v>
      </c>
      <c r="AC82" s="25">
        <v>44</v>
      </c>
      <c r="AD82" s="25">
        <v>2.2000000000000002</v>
      </c>
      <c r="AE82" s="25">
        <v>0</v>
      </c>
      <c r="AF82" s="25">
        <v>0</v>
      </c>
      <c r="AG82" s="25">
        <v>0</v>
      </c>
      <c r="AH82" s="25">
        <v>1.1000000000000001</v>
      </c>
      <c r="AI82" s="25">
        <v>17.600000000000001</v>
      </c>
      <c r="AJ82" s="25">
        <v>8.8000000000000007</v>
      </c>
      <c r="AK82" s="25">
        <v>0</v>
      </c>
      <c r="AL82" s="25">
        <v>46.2</v>
      </c>
      <c r="AM82" s="25">
        <v>9.9</v>
      </c>
      <c r="AN82" s="25">
        <v>14.3</v>
      </c>
      <c r="AO82" s="25">
        <v>29.700000000000003</v>
      </c>
      <c r="AP82" s="25">
        <v>8.8000000000000007</v>
      </c>
      <c r="AQ82" s="25">
        <v>22</v>
      </c>
      <c r="AR82" s="25">
        <v>31.900000000000002</v>
      </c>
      <c r="AS82" s="25">
        <v>0</v>
      </c>
      <c r="AT82" s="25">
        <v>38.5</v>
      </c>
      <c r="AU82" s="25">
        <v>0</v>
      </c>
      <c r="AV82" s="25">
        <v>24.200000000000003</v>
      </c>
      <c r="AW82" s="25">
        <v>51.7</v>
      </c>
      <c r="AX82" s="25">
        <v>2.2000000000000002</v>
      </c>
      <c r="AY82" s="25">
        <v>0</v>
      </c>
      <c r="AZ82" s="25">
        <v>0</v>
      </c>
      <c r="BA82" s="25">
        <v>26.400000000000002</v>
      </c>
      <c r="BB82" s="25">
        <v>0</v>
      </c>
      <c r="BC82" s="25">
        <v>0</v>
      </c>
      <c r="BD82" s="25">
        <v>9.9</v>
      </c>
      <c r="BE82" s="25">
        <v>36.300000000000004</v>
      </c>
      <c r="BF82" s="25">
        <v>18.700000000000003</v>
      </c>
      <c r="BG82" s="25">
        <v>0</v>
      </c>
      <c r="BH82" s="25">
        <v>6.6000000000000005</v>
      </c>
      <c r="BI82" s="25">
        <v>3.3000000000000003</v>
      </c>
      <c r="BJ82" s="25">
        <v>24.200000000000003</v>
      </c>
      <c r="BK82" s="25">
        <v>3.3000000000000003</v>
      </c>
      <c r="BL82" s="25">
        <v>9.9</v>
      </c>
      <c r="BM82" s="25">
        <v>39.6</v>
      </c>
      <c r="BN82" s="25">
        <v>0</v>
      </c>
      <c r="BO82" t="s">
        <v>38</v>
      </c>
    </row>
    <row r="83" spans="1:67" x14ac:dyDescent="0.25">
      <c r="A83" s="6">
        <v>45001</v>
      </c>
      <c r="B83" t="s">
        <v>9</v>
      </c>
      <c r="C83">
        <v>16</v>
      </c>
      <c r="D83">
        <f t="shared" si="9"/>
        <v>502.7000000000001</v>
      </c>
      <c r="E83">
        <f t="shared" si="10"/>
        <v>60.5</v>
      </c>
      <c r="F83">
        <f t="shared" si="11"/>
        <v>121</v>
      </c>
      <c r="G83">
        <f t="shared" si="12"/>
        <v>206.80000000000004</v>
      </c>
      <c r="H83">
        <f t="shared" si="13"/>
        <v>114.40000000000002</v>
      </c>
      <c r="I83">
        <v>0</v>
      </c>
      <c r="J83" s="22">
        <v>0.30800000000000005</v>
      </c>
      <c r="K83" s="22">
        <v>0.82500000000000007</v>
      </c>
      <c r="L83" s="22">
        <v>0.95700000000000007</v>
      </c>
      <c r="M83" s="22">
        <v>0.94600000000000006</v>
      </c>
      <c r="N83" s="22">
        <v>1.0230000000000001</v>
      </c>
      <c r="O83" s="24">
        <v>1.0120000000000002</v>
      </c>
      <c r="P83" s="24">
        <v>0.70400000000000007</v>
      </c>
      <c r="Q83" s="24">
        <v>1.0450000000000002</v>
      </c>
      <c r="R83" s="24">
        <v>0.60500000000000009</v>
      </c>
      <c r="S83" s="24">
        <v>1.1000000000000001</v>
      </c>
      <c r="T83" s="24">
        <v>1.0010000000000001</v>
      </c>
      <c r="U83" s="24">
        <v>0.86900000000000011</v>
      </c>
      <c r="V83" s="24">
        <v>0.52800000000000002</v>
      </c>
      <c r="W83" s="24">
        <v>0.80300000000000005</v>
      </c>
      <c r="X83" s="24">
        <v>1.0340000000000003</v>
      </c>
      <c r="Y83" s="24">
        <v>0.30800000000000005</v>
      </c>
      <c r="Z83" s="24">
        <v>0.82500000000000007</v>
      </c>
      <c r="AA83" s="25">
        <v>20.900000000000002</v>
      </c>
      <c r="AB83" s="25">
        <v>2.2000000000000002</v>
      </c>
      <c r="AC83" s="25">
        <v>25.3</v>
      </c>
      <c r="AD83" s="25">
        <v>6.6000000000000005</v>
      </c>
      <c r="AE83" s="25">
        <v>33</v>
      </c>
      <c r="AF83" s="25">
        <v>4.4000000000000004</v>
      </c>
      <c r="AG83" s="25">
        <v>0</v>
      </c>
      <c r="AH83" s="25">
        <v>0</v>
      </c>
      <c r="AI83" s="25">
        <v>25.3</v>
      </c>
      <c r="AJ83" s="25">
        <v>3.3000000000000003</v>
      </c>
      <c r="AK83" s="25">
        <v>20.900000000000002</v>
      </c>
      <c r="AL83" s="25">
        <v>0</v>
      </c>
      <c r="AM83" s="25">
        <v>24.200000000000003</v>
      </c>
      <c r="AN83" s="25">
        <v>56.1</v>
      </c>
      <c r="AO83" s="25">
        <v>0</v>
      </c>
      <c r="AP83" s="25">
        <v>4.4000000000000004</v>
      </c>
      <c r="AQ83" s="25">
        <v>0</v>
      </c>
      <c r="AR83" s="25">
        <v>22</v>
      </c>
      <c r="AS83" s="25">
        <v>3.3000000000000003</v>
      </c>
      <c r="AT83" s="25">
        <v>4.4000000000000004</v>
      </c>
      <c r="AU83" s="25">
        <v>0</v>
      </c>
      <c r="AV83" s="25">
        <v>0</v>
      </c>
      <c r="AW83" s="25">
        <v>23.1</v>
      </c>
      <c r="AX83" s="25">
        <v>55.000000000000007</v>
      </c>
      <c r="AY83" s="25">
        <v>0</v>
      </c>
      <c r="AZ83" s="25">
        <v>0</v>
      </c>
      <c r="BA83" s="25">
        <v>13.200000000000001</v>
      </c>
      <c r="BB83" s="25">
        <v>35.200000000000003</v>
      </c>
      <c r="BC83" s="25">
        <v>55.000000000000007</v>
      </c>
      <c r="BD83" s="25">
        <v>25.3</v>
      </c>
      <c r="BE83" s="25">
        <v>3.3000000000000003</v>
      </c>
      <c r="BF83" s="25">
        <v>0</v>
      </c>
      <c r="BG83" s="25">
        <v>45.1</v>
      </c>
      <c r="BH83" s="25">
        <v>4.4000000000000004</v>
      </c>
      <c r="BI83" s="25">
        <v>0</v>
      </c>
      <c r="BJ83" s="25">
        <v>0</v>
      </c>
      <c r="BK83" s="25">
        <v>7.7000000000000011</v>
      </c>
      <c r="BL83" s="25">
        <v>0</v>
      </c>
      <c r="BM83" s="25">
        <v>0</v>
      </c>
      <c r="BN83" s="25">
        <v>0</v>
      </c>
      <c r="BO83" t="s">
        <v>38</v>
      </c>
    </row>
    <row r="84" spans="1:67" x14ac:dyDescent="0.25">
      <c r="A84" s="6">
        <v>45002</v>
      </c>
      <c r="B84" t="s">
        <v>9</v>
      </c>
      <c r="C84">
        <v>17</v>
      </c>
      <c r="D84">
        <f t="shared" si="9"/>
        <v>557.70000000000016</v>
      </c>
      <c r="E84">
        <f t="shared" si="10"/>
        <v>135.30000000000013</v>
      </c>
      <c r="F84">
        <f t="shared" si="11"/>
        <v>114.4</v>
      </c>
      <c r="G84">
        <f t="shared" si="12"/>
        <v>156.20000000000002</v>
      </c>
      <c r="H84">
        <f t="shared" si="13"/>
        <v>151.80000000000001</v>
      </c>
      <c r="I84">
        <v>1</v>
      </c>
      <c r="J84" s="22">
        <v>0.45100000000000007</v>
      </c>
      <c r="K84" s="22">
        <v>1.056</v>
      </c>
      <c r="L84" s="22">
        <v>0.86900000000000011</v>
      </c>
      <c r="M84" s="22">
        <v>0.81400000000000006</v>
      </c>
      <c r="N84" s="22">
        <v>1.0669999999999999</v>
      </c>
      <c r="O84" s="24">
        <v>0.70400000000000007</v>
      </c>
      <c r="P84" s="24">
        <v>0.91300000000000014</v>
      </c>
      <c r="Q84" s="24">
        <v>0.69300000000000006</v>
      </c>
      <c r="R84" s="24">
        <v>0.11000000000000001</v>
      </c>
      <c r="S84" s="24">
        <v>0.67100000000000004</v>
      </c>
      <c r="T84" s="24">
        <v>0.15400000000000003</v>
      </c>
      <c r="U84" s="24">
        <v>0.33</v>
      </c>
      <c r="V84" s="24">
        <v>0.58300000000000007</v>
      </c>
      <c r="W84" s="24">
        <v>0.68200000000000005</v>
      </c>
      <c r="X84" s="24">
        <v>0.97900000000000009</v>
      </c>
      <c r="Y84" s="24">
        <v>0.56100000000000005</v>
      </c>
      <c r="Z84" s="24">
        <v>1.0669999999999999</v>
      </c>
      <c r="AA84" s="25">
        <v>27.500000000000004</v>
      </c>
      <c r="AB84" s="25">
        <v>24.200000000000003</v>
      </c>
      <c r="AC84" s="25">
        <v>0</v>
      </c>
      <c r="AD84" s="25">
        <v>12.100000000000001</v>
      </c>
      <c r="AE84" s="25">
        <v>49.500000000000007</v>
      </c>
      <c r="AF84" s="25">
        <v>0</v>
      </c>
      <c r="AG84" s="25">
        <v>0</v>
      </c>
      <c r="AH84" s="25">
        <v>1.1000000000000001</v>
      </c>
      <c r="AI84" s="25">
        <v>0</v>
      </c>
      <c r="AJ84" s="25">
        <v>0</v>
      </c>
      <c r="AK84" s="25">
        <v>3.3000000000000003</v>
      </c>
      <c r="AL84" s="25">
        <v>17.600000000000001</v>
      </c>
      <c r="AM84" s="25">
        <v>5.5</v>
      </c>
      <c r="AN84" s="25">
        <v>16.5</v>
      </c>
      <c r="AO84" s="25">
        <v>17.600000000000001</v>
      </c>
      <c r="AP84" s="25">
        <v>0</v>
      </c>
      <c r="AQ84" s="25">
        <v>36.300000000000004</v>
      </c>
      <c r="AR84" s="25">
        <v>20.900000000000002</v>
      </c>
      <c r="AS84" s="25">
        <v>23.1</v>
      </c>
      <c r="AT84" s="25">
        <v>14.3</v>
      </c>
      <c r="AU84" s="25">
        <v>0</v>
      </c>
      <c r="AV84" s="25">
        <v>16.5</v>
      </c>
      <c r="AW84" s="25">
        <v>42.900000000000006</v>
      </c>
      <c r="AX84" s="25">
        <v>2.2000000000000002</v>
      </c>
      <c r="AY84" s="25">
        <v>8.8000000000000007</v>
      </c>
      <c r="AZ84" s="25">
        <v>57.2</v>
      </c>
      <c r="BA84" s="25">
        <v>19.8</v>
      </c>
      <c r="BB84" s="25">
        <v>8.8000000000000007</v>
      </c>
      <c r="BC84" s="25">
        <v>0</v>
      </c>
      <c r="BD84" s="25">
        <v>0</v>
      </c>
      <c r="BE84" s="25">
        <v>37.400000000000006</v>
      </c>
      <c r="BF84" s="25">
        <v>16.5</v>
      </c>
      <c r="BG84" s="25">
        <v>1.1000000000000001</v>
      </c>
      <c r="BH84" s="25">
        <v>12.100000000000001</v>
      </c>
      <c r="BI84" s="25">
        <v>24.200000000000003</v>
      </c>
      <c r="BJ84" s="25">
        <v>0</v>
      </c>
      <c r="BK84" s="25">
        <v>14.3</v>
      </c>
      <c r="BL84" s="25">
        <v>11</v>
      </c>
      <c r="BM84" s="25">
        <v>9.9</v>
      </c>
      <c r="BN84" s="25">
        <v>8.8000000000001251</v>
      </c>
      <c r="BO84" t="s">
        <v>38</v>
      </c>
    </row>
    <row r="85" spans="1:67" x14ac:dyDescent="0.25">
      <c r="A85" s="6">
        <v>45003</v>
      </c>
      <c r="B85" t="s">
        <v>9</v>
      </c>
      <c r="C85">
        <v>18</v>
      </c>
      <c r="D85">
        <f t="shared" si="9"/>
        <v>584.1</v>
      </c>
      <c r="E85">
        <f t="shared" si="10"/>
        <v>158.4</v>
      </c>
      <c r="F85">
        <f t="shared" si="11"/>
        <v>117.70000000000002</v>
      </c>
      <c r="G85">
        <f t="shared" si="12"/>
        <v>222.2</v>
      </c>
      <c r="H85">
        <f t="shared" si="13"/>
        <v>85.800000000000011</v>
      </c>
      <c r="I85">
        <v>0</v>
      </c>
      <c r="J85" s="22">
        <v>0.33</v>
      </c>
      <c r="K85" s="22">
        <v>0.59400000000000008</v>
      </c>
      <c r="L85" s="22">
        <v>0.77000000000000013</v>
      </c>
      <c r="M85" s="22">
        <v>0.94600000000000006</v>
      </c>
      <c r="N85" s="22">
        <v>1.0669999999999999</v>
      </c>
      <c r="O85" s="24">
        <v>0.27500000000000002</v>
      </c>
      <c r="P85" s="24">
        <v>0.86900000000000011</v>
      </c>
      <c r="Q85" s="24">
        <v>0.30800000000000005</v>
      </c>
      <c r="R85" s="24">
        <v>0.77000000000000013</v>
      </c>
      <c r="S85" s="24">
        <v>0.69300000000000006</v>
      </c>
      <c r="T85" s="24">
        <v>1.0120000000000002</v>
      </c>
      <c r="U85" s="24">
        <v>0.44000000000000006</v>
      </c>
      <c r="V85" s="24">
        <v>1.0780000000000001</v>
      </c>
      <c r="W85" s="24">
        <v>0.57200000000000006</v>
      </c>
      <c r="X85" s="24">
        <v>0.84700000000000009</v>
      </c>
      <c r="Y85" s="24">
        <v>0.34100000000000003</v>
      </c>
      <c r="Z85" s="24">
        <v>0.83600000000000008</v>
      </c>
      <c r="AA85" s="25">
        <v>26.400000000000002</v>
      </c>
      <c r="AB85" s="25">
        <v>20.900000000000002</v>
      </c>
      <c r="AC85" s="25">
        <v>0</v>
      </c>
      <c r="AD85" s="25">
        <v>13.200000000000001</v>
      </c>
      <c r="AE85" s="25">
        <v>0</v>
      </c>
      <c r="AF85" s="25">
        <v>7.7000000000000011</v>
      </c>
      <c r="AG85" s="25">
        <v>0</v>
      </c>
      <c r="AH85" s="25">
        <v>4.4000000000000004</v>
      </c>
      <c r="AI85" s="25">
        <v>26.400000000000002</v>
      </c>
      <c r="AJ85" s="25">
        <v>18.700000000000003</v>
      </c>
      <c r="AK85" s="25">
        <v>56.1</v>
      </c>
      <c r="AL85" s="25">
        <v>0</v>
      </c>
      <c r="AM85" s="25">
        <v>0</v>
      </c>
      <c r="AN85" s="25">
        <v>0</v>
      </c>
      <c r="AO85" s="25">
        <v>25.3</v>
      </c>
      <c r="AP85" s="25">
        <v>0</v>
      </c>
      <c r="AQ85" s="25">
        <v>19.8</v>
      </c>
      <c r="AR85" s="25">
        <v>40.700000000000003</v>
      </c>
      <c r="AS85" s="25">
        <v>0</v>
      </c>
      <c r="AT85" s="25">
        <v>0</v>
      </c>
      <c r="AU85" s="25">
        <v>4.4000000000000004</v>
      </c>
      <c r="AV85" s="25">
        <v>6.6000000000000005</v>
      </c>
      <c r="AW85" s="25">
        <v>18.700000000000003</v>
      </c>
      <c r="AX85" s="25">
        <v>30.800000000000004</v>
      </c>
      <c r="AY85" s="25">
        <v>7.7000000000000011</v>
      </c>
      <c r="AZ85" s="25">
        <v>19.8</v>
      </c>
      <c r="BA85" s="25">
        <v>33</v>
      </c>
      <c r="BB85" s="25">
        <v>40.700000000000003</v>
      </c>
      <c r="BC85" s="25">
        <v>25.3</v>
      </c>
      <c r="BD85" s="25">
        <v>35.200000000000003</v>
      </c>
      <c r="BE85" s="25">
        <v>19.8</v>
      </c>
      <c r="BF85" s="25">
        <v>0</v>
      </c>
      <c r="BG85" s="25">
        <v>38.5</v>
      </c>
      <c r="BH85" s="25">
        <v>7.7000000000000011</v>
      </c>
      <c r="BI85" s="25">
        <v>23.1</v>
      </c>
      <c r="BJ85" s="25">
        <v>9.9</v>
      </c>
      <c r="BK85" s="25">
        <v>2.2000000000000002</v>
      </c>
      <c r="BL85" s="25">
        <v>12.100000000000001</v>
      </c>
      <c r="BM85" s="25">
        <v>24.200000000000003</v>
      </c>
      <c r="BN85" s="25">
        <v>20.900000000000002</v>
      </c>
      <c r="BO85" t="s">
        <v>38</v>
      </c>
    </row>
    <row r="86" spans="1:67" x14ac:dyDescent="0.25">
      <c r="A86" s="6">
        <v>45004</v>
      </c>
      <c r="B86" t="s">
        <v>9</v>
      </c>
      <c r="C86">
        <v>19</v>
      </c>
      <c r="D86">
        <f t="shared" si="9"/>
        <v>556.60000000000014</v>
      </c>
      <c r="E86">
        <f t="shared" si="10"/>
        <v>179.3</v>
      </c>
      <c r="F86">
        <f t="shared" si="11"/>
        <v>143</v>
      </c>
      <c r="G86">
        <f t="shared" si="12"/>
        <v>113.30000000000004</v>
      </c>
      <c r="H86">
        <f t="shared" si="13"/>
        <v>121.00000000000013</v>
      </c>
      <c r="I86">
        <v>0</v>
      </c>
      <c r="J86" s="22">
        <v>1.056</v>
      </c>
      <c r="K86" s="22">
        <v>0.81400000000000006</v>
      </c>
      <c r="L86" s="22">
        <v>0.67100000000000004</v>
      </c>
      <c r="M86" s="22">
        <v>0.55000000000000004</v>
      </c>
      <c r="N86" s="22">
        <v>1.0230000000000001</v>
      </c>
      <c r="O86" s="24">
        <v>0.93500000000000005</v>
      </c>
      <c r="P86" s="24">
        <v>0.72600000000000009</v>
      </c>
      <c r="Q86" s="24">
        <v>0.66</v>
      </c>
      <c r="R86" s="24">
        <v>0.67100000000000004</v>
      </c>
      <c r="S86" s="24">
        <v>0.88000000000000012</v>
      </c>
      <c r="T86" s="24">
        <v>0.56100000000000005</v>
      </c>
      <c r="U86" s="24">
        <v>0.90200000000000014</v>
      </c>
      <c r="V86" s="24">
        <v>1.1000000000000001</v>
      </c>
      <c r="W86" s="24">
        <v>0.9900000000000001</v>
      </c>
      <c r="X86" s="24">
        <v>1.0010000000000001</v>
      </c>
      <c r="Y86" s="24">
        <v>0.52800000000000002</v>
      </c>
      <c r="Z86" s="24">
        <v>0.8580000000000001</v>
      </c>
      <c r="AA86" s="25">
        <v>11</v>
      </c>
      <c r="AB86" s="25">
        <v>11</v>
      </c>
      <c r="AC86" s="25">
        <v>47.300000000000004</v>
      </c>
      <c r="AD86" s="25">
        <v>0</v>
      </c>
      <c r="AE86" s="25">
        <v>0</v>
      </c>
      <c r="AF86" s="25">
        <v>2.2000000000000002</v>
      </c>
      <c r="AG86" s="25">
        <v>30.800000000000004</v>
      </c>
      <c r="AH86" s="25">
        <v>0</v>
      </c>
      <c r="AI86" s="25">
        <v>40.700000000000003</v>
      </c>
      <c r="AJ86" s="25">
        <v>0</v>
      </c>
      <c r="AK86" s="25">
        <v>0</v>
      </c>
      <c r="AL86" s="25">
        <v>24.200000000000003</v>
      </c>
      <c r="AM86" s="25">
        <v>0</v>
      </c>
      <c r="AN86" s="25">
        <v>25.3</v>
      </c>
      <c r="AO86" s="25">
        <v>11.000000000000126</v>
      </c>
      <c r="AP86" s="25">
        <v>19.8</v>
      </c>
      <c r="AQ86" s="25">
        <v>3.3000000000000003</v>
      </c>
      <c r="AR86" s="25">
        <v>34.1</v>
      </c>
      <c r="AS86" s="25">
        <v>0</v>
      </c>
      <c r="AT86" s="25">
        <v>3.3000000000000003</v>
      </c>
      <c r="AU86" s="25">
        <v>25.3</v>
      </c>
      <c r="AV86" s="25">
        <v>17.600000000000001</v>
      </c>
      <c r="AW86" s="25">
        <v>33</v>
      </c>
      <c r="AX86" s="25">
        <v>0</v>
      </c>
      <c r="AY86" s="25">
        <v>2.2000000000000313</v>
      </c>
      <c r="AZ86" s="25">
        <v>0</v>
      </c>
      <c r="BA86" s="25">
        <v>16.5</v>
      </c>
      <c r="BB86" s="25">
        <v>0</v>
      </c>
      <c r="BC86" s="25">
        <v>11</v>
      </c>
      <c r="BD86" s="25">
        <v>7.7000000000000011</v>
      </c>
      <c r="BE86" s="25">
        <v>16.5</v>
      </c>
      <c r="BF86" s="25">
        <v>0</v>
      </c>
      <c r="BG86" s="25">
        <v>2.2000000000000002</v>
      </c>
      <c r="BH86" s="25">
        <v>25.3</v>
      </c>
      <c r="BI86" s="25">
        <v>9.9</v>
      </c>
      <c r="BJ86" s="25">
        <v>53.900000000000006</v>
      </c>
      <c r="BK86" s="25">
        <v>35.200000000000003</v>
      </c>
      <c r="BL86" s="25">
        <v>1.1000000000000001</v>
      </c>
      <c r="BM86" s="25">
        <v>0</v>
      </c>
      <c r="BN86" s="25">
        <v>35.200000000000003</v>
      </c>
      <c r="BO86" t="s">
        <v>38</v>
      </c>
    </row>
    <row r="87" spans="1:67" x14ac:dyDescent="0.25">
      <c r="A87" s="6">
        <v>45005</v>
      </c>
      <c r="B87" t="s">
        <v>9</v>
      </c>
      <c r="C87">
        <v>20</v>
      </c>
      <c r="D87">
        <f t="shared" si="9"/>
        <v>465.29999999999995</v>
      </c>
      <c r="E87">
        <f t="shared" si="10"/>
        <v>141.89999999999998</v>
      </c>
      <c r="F87">
        <f t="shared" si="11"/>
        <v>99.000000000000014</v>
      </c>
      <c r="G87">
        <f t="shared" si="12"/>
        <v>143.00000000000003</v>
      </c>
      <c r="H87">
        <f t="shared" si="13"/>
        <v>81.400000000000006</v>
      </c>
      <c r="I87">
        <v>0</v>
      </c>
      <c r="J87" s="22">
        <v>0.30800000000000005</v>
      </c>
      <c r="K87" s="22">
        <v>0.88000000000000012</v>
      </c>
      <c r="L87" s="22">
        <v>0.79200000000000004</v>
      </c>
      <c r="M87" s="22">
        <v>0.97900000000000009</v>
      </c>
      <c r="N87" s="22">
        <v>0.97900000000000009</v>
      </c>
      <c r="O87" s="24">
        <v>0.82500000000000007</v>
      </c>
      <c r="P87" s="24">
        <v>0.6160000000000001</v>
      </c>
      <c r="Q87" s="24">
        <v>0.20900000000000002</v>
      </c>
      <c r="R87" s="24">
        <v>0.8580000000000001</v>
      </c>
      <c r="S87" s="24">
        <v>0.68200000000000005</v>
      </c>
      <c r="T87" s="24">
        <v>0.9900000000000001</v>
      </c>
      <c r="U87" s="24">
        <v>0.96800000000000008</v>
      </c>
      <c r="V87" s="24">
        <v>0.66</v>
      </c>
      <c r="W87" s="24">
        <v>1.056</v>
      </c>
      <c r="X87" s="24">
        <v>0.63800000000000001</v>
      </c>
      <c r="Y87" s="24">
        <v>1.0120000000000002</v>
      </c>
      <c r="Z87" s="24">
        <v>0.78100000000000003</v>
      </c>
      <c r="AA87" s="25">
        <v>8.8000000000000007</v>
      </c>
      <c r="AB87" s="25">
        <v>37.400000000000006</v>
      </c>
      <c r="AC87" s="25">
        <v>8.8000000000000007</v>
      </c>
      <c r="AD87" s="25">
        <v>0</v>
      </c>
      <c r="AE87" s="25">
        <v>0</v>
      </c>
      <c r="AF87" s="25">
        <v>8.8000000000000007</v>
      </c>
      <c r="AG87" s="25">
        <v>12.100000000000001</v>
      </c>
      <c r="AH87" s="25">
        <v>7.7000000000000011</v>
      </c>
      <c r="AI87" s="25">
        <v>0</v>
      </c>
      <c r="AJ87" s="25">
        <v>15.400000000000002</v>
      </c>
      <c r="AK87" s="25">
        <v>11</v>
      </c>
      <c r="AL87" s="25">
        <v>19.8</v>
      </c>
      <c r="AM87" s="25">
        <v>5.5</v>
      </c>
      <c r="AN87" s="25">
        <v>25.3</v>
      </c>
      <c r="AO87" s="25">
        <v>6.6000000000000005</v>
      </c>
      <c r="AP87" s="25">
        <v>0</v>
      </c>
      <c r="AQ87" s="25">
        <v>0</v>
      </c>
      <c r="AR87" s="25">
        <v>11</v>
      </c>
      <c r="AS87" s="25">
        <v>1.1000000000000001</v>
      </c>
      <c r="AT87" s="25">
        <v>12.100000000000001</v>
      </c>
      <c r="AU87" s="25">
        <v>23.1</v>
      </c>
      <c r="AV87" s="25">
        <v>3.3000000000000003</v>
      </c>
      <c r="AW87" s="25">
        <v>4.4000000000000004</v>
      </c>
      <c r="AX87" s="25">
        <v>0</v>
      </c>
      <c r="AY87" s="25">
        <v>0</v>
      </c>
      <c r="AZ87" s="25">
        <v>0</v>
      </c>
      <c r="BA87" s="25">
        <v>7.7000000000000011</v>
      </c>
      <c r="BB87" s="25">
        <v>55.000000000000007</v>
      </c>
      <c r="BC87" s="25">
        <v>0</v>
      </c>
      <c r="BD87" s="25">
        <v>49.500000000000007</v>
      </c>
      <c r="BE87" s="25">
        <v>22</v>
      </c>
      <c r="BF87" s="25">
        <v>2.2000000000000002</v>
      </c>
      <c r="BG87" s="25">
        <v>5.5</v>
      </c>
      <c r="BH87" s="25">
        <v>7.7000000000000011</v>
      </c>
      <c r="BI87" s="25">
        <v>25.3</v>
      </c>
      <c r="BJ87" s="25">
        <v>2.2000000000000002</v>
      </c>
      <c r="BK87" s="25">
        <v>28.6</v>
      </c>
      <c r="BL87" s="25">
        <v>46.2</v>
      </c>
      <c r="BM87" s="25">
        <v>0</v>
      </c>
      <c r="BN87" s="25">
        <v>2.2000000000000002</v>
      </c>
      <c r="BO87" t="s">
        <v>38</v>
      </c>
    </row>
    <row r="88" spans="1:67" x14ac:dyDescent="0.25">
      <c r="A88" s="6">
        <v>45006</v>
      </c>
      <c r="B88" t="s">
        <v>9</v>
      </c>
      <c r="C88">
        <v>21</v>
      </c>
      <c r="D88">
        <f t="shared" si="9"/>
        <v>468.60000000000008</v>
      </c>
      <c r="E88">
        <f t="shared" si="10"/>
        <v>189.20000000000002</v>
      </c>
      <c r="F88">
        <f t="shared" si="11"/>
        <v>81.400000000000006</v>
      </c>
      <c r="G88">
        <f t="shared" si="12"/>
        <v>79.200000000000017</v>
      </c>
      <c r="H88">
        <f t="shared" si="13"/>
        <v>118.80000000000001</v>
      </c>
      <c r="I88">
        <v>0</v>
      </c>
      <c r="J88" s="22">
        <v>0.78100000000000003</v>
      </c>
      <c r="K88" s="22">
        <v>0.68200000000000005</v>
      </c>
      <c r="L88" s="22">
        <v>0.79200000000000004</v>
      </c>
      <c r="M88" s="22">
        <v>0.91300000000000014</v>
      </c>
      <c r="N88" s="22">
        <v>1.089</v>
      </c>
      <c r="O88" s="24">
        <v>0.91300000000000014</v>
      </c>
      <c r="P88" s="24">
        <v>0.81400000000000006</v>
      </c>
      <c r="Q88" s="24">
        <v>0.14300000000000002</v>
      </c>
      <c r="R88" s="24">
        <v>0.81400000000000006</v>
      </c>
      <c r="S88" s="24">
        <v>0.95700000000000007</v>
      </c>
      <c r="T88" s="24">
        <v>0.55000000000000004</v>
      </c>
      <c r="U88" s="24">
        <v>1.0120000000000002</v>
      </c>
      <c r="V88" s="24">
        <v>0.94600000000000006</v>
      </c>
      <c r="W88" s="24">
        <v>0.39600000000000002</v>
      </c>
      <c r="X88" s="24">
        <v>0.53900000000000003</v>
      </c>
      <c r="Y88" s="24">
        <v>0.70400000000000007</v>
      </c>
      <c r="Z88" s="24">
        <v>0.35200000000000004</v>
      </c>
      <c r="AA88" s="25">
        <v>0</v>
      </c>
      <c r="AB88" s="25">
        <v>14.3</v>
      </c>
      <c r="AC88" s="25">
        <v>8.8000000000000007</v>
      </c>
      <c r="AD88" s="25">
        <v>0</v>
      </c>
      <c r="AE88" s="25">
        <v>1.1000000000000001</v>
      </c>
      <c r="AF88" s="25">
        <v>17.600000000000001</v>
      </c>
      <c r="AG88" s="25">
        <v>0</v>
      </c>
      <c r="AH88" s="25">
        <v>5.5</v>
      </c>
      <c r="AI88" s="25">
        <v>15.400000000000002</v>
      </c>
      <c r="AJ88" s="25">
        <v>18.700000000000003</v>
      </c>
      <c r="AK88" s="25">
        <v>11</v>
      </c>
      <c r="AL88" s="25">
        <v>0</v>
      </c>
      <c r="AM88" s="25">
        <v>16.5</v>
      </c>
      <c r="AN88" s="25">
        <v>0</v>
      </c>
      <c r="AO88" s="25">
        <v>30.800000000000004</v>
      </c>
      <c r="AP88" s="25">
        <v>0</v>
      </c>
      <c r="AQ88" s="25">
        <v>0</v>
      </c>
      <c r="AR88" s="25">
        <v>47.300000000000004</v>
      </c>
      <c r="AS88" s="25">
        <v>24.200000000000003</v>
      </c>
      <c r="AT88" s="25">
        <v>0</v>
      </c>
      <c r="AU88" s="25">
        <v>0</v>
      </c>
      <c r="AV88" s="25">
        <v>6.6000000000000005</v>
      </c>
      <c r="AW88" s="25">
        <v>18.700000000000003</v>
      </c>
      <c r="AX88" s="25">
        <v>29.700000000000003</v>
      </c>
      <c r="AY88" s="25">
        <v>2.2000000000000002</v>
      </c>
      <c r="AZ88" s="25">
        <v>2.2000000000000002</v>
      </c>
      <c r="BA88" s="25">
        <v>0</v>
      </c>
      <c r="BB88" s="25">
        <v>0</v>
      </c>
      <c r="BC88" s="25">
        <v>19.8</v>
      </c>
      <c r="BD88" s="25">
        <v>0</v>
      </c>
      <c r="BE88" s="25">
        <v>0</v>
      </c>
      <c r="BF88" s="25">
        <v>40.700000000000003</v>
      </c>
      <c r="BG88" s="25">
        <v>7.7000000000000011</v>
      </c>
      <c r="BH88" s="25">
        <v>16.5</v>
      </c>
      <c r="BI88" s="25">
        <v>4.4000000000000004</v>
      </c>
      <c r="BJ88" s="25">
        <v>37.400000000000006</v>
      </c>
      <c r="BK88" s="25">
        <v>4.4000000000000004</v>
      </c>
      <c r="BL88" s="25">
        <v>50.6</v>
      </c>
      <c r="BM88" s="25">
        <v>5.5</v>
      </c>
      <c r="BN88" s="25">
        <v>22</v>
      </c>
      <c r="BO88" t="s">
        <v>38</v>
      </c>
    </row>
    <row r="89" spans="1:67" x14ac:dyDescent="0.25">
      <c r="A89" s="6">
        <v>45007</v>
      </c>
      <c r="B89" t="s">
        <v>9</v>
      </c>
      <c r="C89">
        <v>22</v>
      </c>
      <c r="D89">
        <f t="shared" si="9"/>
        <v>479.59999999999997</v>
      </c>
      <c r="E89">
        <f t="shared" si="10"/>
        <v>159.5</v>
      </c>
      <c r="F89">
        <f t="shared" si="11"/>
        <v>92.399999999999991</v>
      </c>
      <c r="G89">
        <f t="shared" si="12"/>
        <v>108.9</v>
      </c>
      <c r="H89">
        <f t="shared" si="13"/>
        <v>118.8</v>
      </c>
      <c r="I89">
        <v>0</v>
      </c>
      <c r="J89" s="22">
        <v>0.18700000000000003</v>
      </c>
      <c r="K89" s="22">
        <v>0.62700000000000011</v>
      </c>
      <c r="L89" s="22">
        <v>0.84700000000000009</v>
      </c>
      <c r="M89" s="22">
        <v>0.97900000000000009</v>
      </c>
      <c r="N89" s="22">
        <v>0.94600000000000006</v>
      </c>
      <c r="O89" s="24">
        <v>0.8580000000000001</v>
      </c>
      <c r="P89" s="24">
        <v>0.68200000000000005</v>
      </c>
      <c r="Q89" s="24">
        <v>0.82500000000000007</v>
      </c>
      <c r="R89" s="24">
        <v>0.75900000000000012</v>
      </c>
      <c r="S89" s="24">
        <v>0.47300000000000003</v>
      </c>
      <c r="T89" s="24">
        <v>1.0230000000000001</v>
      </c>
      <c r="U89" s="24">
        <v>0.64900000000000002</v>
      </c>
      <c r="V89" s="24">
        <v>0.81400000000000006</v>
      </c>
      <c r="W89" s="24">
        <v>0.44000000000000006</v>
      </c>
      <c r="X89" s="24">
        <v>0.93500000000000005</v>
      </c>
      <c r="Y89" s="24">
        <v>0.47300000000000003</v>
      </c>
      <c r="Z89" s="24">
        <v>1.089</v>
      </c>
      <c r="AA89" s="25">
        <v>4.4000000000000004</v>
      </c>
      <c r="AB89" s="25">
        <v>0</v>
      </c>
      <c r="AC89" s="25">
        <v>0</v>
      </c>
      <c r="AD89" s="25">
        <v>23.1</v>
      </c>
      <c r="AE89" s="25">
        <v>8.8000000000000007</v>
      </c>
      <c r="AF89" s="25">
        <v>23.1</v>
      </c>
      <c r="AG89" s="25">
        <v>18.700000000000003</v>
      </c>
      <c r="AH89" s="25">
        <v>0</v>
      </c>
      <c r="AI89" s="25">
        <v>0</v>
      </c>
      <c r="AJ89" s="25">
        <v>14.3</v>
      </c>
      <c r="AK89" s="25">
        <v>15.400000000000002</v>
      </c>
      <c r="AL89" s="25">
        <v>5.5</v>
      </c>
      <c r="AM89" s="25">
        <v>2.2000000000000002</v>
      </c>
      <c r="AN89" s="25">
        <v>29.700000000000003</v>
      </c>
      <c r="AO89" s="25">
        <v>0</v>
      </c>
      <c r="AP89" s="25">
        <v>0</v>
      </c>
      <c r="AQ89" s="25">
        <v>50.6</v>
      </c>
      <c r="AR89" s="25">
        <v>0</v>
      </c>
      <c r="AS89" s="25">
        <v>5.5</v>
      </c>
      <c r="AT89" s="25">
        <v>25.3</v>
      </c>
      <c r="AU89" s="25">
        <v>13.200000000000001</v>
      </c>
      <c r="AV89" s="25">
        <v>31.900000000000002</v>
      </c>
      <c r="AW89" s="25">
        <v>26.400000000000002</v>
      </c>
      <c r="AX89" s="25">
        <v>4.4000000000000004</v>
      </c>
      <c r="AY89" s="25">
        <v>0</v>
      </c>
      <c r="AZ89" s="25">
        <v>5.5</v>
      </c>
      <c r="BA89" s="25">
        <v>3.3000000000000003</v>
      </c>
      <c r="BB89" s="25">
        <v>24.200000000000003</v>
      </c>
      <c r="BC89" s="25">
        <v>0</v>
      </c>
      <c r="BD89" s="25">
        <v>0</v>
      </c>
      <c r="BE89" s="25">
        <v>13.200000000000001</v>
      </c>
      <c r="BF89" s="25">
        <v>28.6</v>
      </c>
      <c r="BG89" s="25">
        <v>14.3</v>
      </c>
      <c r="BH89" s="25">
        <v>5.5</v>
      </c>
      <c r="BI89" s="25">
        <v>15.400000000000002</v>
      </c>
      <c r="BJ89" s="25">
        <v>0</v>
      </c>
      <c r="BK89" s="25">
        <v>19.8</v>
      </c>
      <c r="BL89" s="25">
        <v>8.8000000000000007</v>
      </c>
      <c r="BM89" s="25">
        <v>7.7000000000000011</v>
      </c>
      <c r="BN89" s="25">
        <v>46.2</v>
      </c>
      <c r="BO89" t="s">
        <v>38</v>
      </c>
    </row>
    <row r="90" spans="1:67" x14ac:dyDescent="0.25">
      <c r="A90" s="6">
        <v>45008</v>
      </c>
      <c r="B90" t="s">
        <v>9</v>
      </c>
      <c r="C90">
        <v>23</v>
      </c>
      <c r="D90">
        <f t="shared" si="9"/>
        <v>657.80000000000007</v>
      </c>
      <c r="E90">
        <f t="shared" si="10"/>
        <v>173.8</v>
      </c>
      <c r="F90">
        <f t="shared" si="11"/>
        <v>155.10000000000002</v>
      </c>
      <c r="G90">
        <f t="shared" si="12"/>
        <v>125.4</v>
      </c>
      <c r="H90">
        <f t="shared" si="13"/>
        <v>203.5</v>
      </c>
      <c r="I90">
        <v>0</v>
      </c>
      <c r="J90" s="22">
        <v>0.27500000000000002</v>
      </c>
      <c r="K90" s="22">
        <v>0.7370000000000001</v>
      </c>
      <c r="L90" s="22">
        <v>0.83600000000000008</v>
      </c>
      <c r="M90" s="22">
        <v>1.0780000000000001</v>
      </c>
      <c r="N90" s="22">
        <v>1.056</v>
      </c>
      <c r="O90" s="24">
        <v>0.79200000000000004</v>
      </c>
      <c r="P90" s="24">
        <v>0.74800000000000011</v>
      </c>
      <c r="Q90" s="24">
        <v>0.78100000000000003</v>
      </c>
      <c r="R90" s="24">
        <v>1.0780000000000001</v>
      </c>
      <c r="S90" s="24">
        <v>0.74800000000000011</v>
      </c>
      <c r="T90" s="24">
        <v>0.69300000000000006</v>
      </c>
      <c r="U90" s="24">
        <v>0.51700000000000013</v>
      </c>
      <c r="V90" s="24">
        <v>0.49500000000000005</v>
      </c>
      <c r="W90" s="24">
        <v>1.056</v>
      </c>
      <c r="X90" s="24">
        <v>1.0340000000000003</v>
      </c>
      <c r="Y90" s="24">
        <v>1.0780000000000001</v>
      </c>
      <c r="Z90" s="24">
        <v>0.48400000000000004</v>
      </c>
      <c r="AA90" s="25">
        <v>20.900000000000002</v>
      </c>
      <c r="AB90" s="25">
        <v>39.6</v>
      </c>
      <c r="AC90" s="25">
        <v>13.200000000000001</v>
      </c>
      <c r="AD90" s="25">
        <v>23.1</v>
      </c>
      <c r="AE90" s="25">
        <v>8.8000000000000007</v>
      </c>
      <c r="AF90" s="25">
        <v>18.700000000000003</v>
      </c>
      <c r="AG90" s="25">
        <v>0</v>
      </c>
      <c r="AH90" s="25">
        <v>0</v>
      </c>
      <c r="AI90" s="25">
        <v>11</v>
      </c>
      <c r="AJ90" s="25">
        <v>19.8</v>
      </c>
      <c r="AK90" s="25">
        <v>17.600000000000001</v>
      </c>
      <c r="AL90" s="25">
        <v>0</v>
      </c>
      <c r="AM90" s="25">
        <v>35.200000000000003</v>
      </c>
      <c r="AN90" s="25">
        <v>26.400000000000002</v>
      </c>
      <c r="AO90" s="25">
        <v>6.6000000000000005</v>
      </c>
      <c r="AP90" s="25">
        <v>19.8</v>
      </c>
      <c r="AQ90" s="25">
        <v>0</v>
      </c>
      <c r="AR90" s="25">
        <v>29.700000000000003</v>
      </c>
      <c r="AS90" s="25">
        <v>33</v>
      </c>
      <c r="AT90" s="25">
        <v>52.800000000000004</v>
      </c>
      <c r="AU90" s="25">
        <v>12.100000000000001</v>
      </c>
      <c r="AV90" s="25">
        <v>9.9</v>
      </c>
      <c r="AW90" s="25">
        <v>9.9</v>
      </c>
      <c r="AX90" s="25">
        <v>1.1000000000000001</v>
      </c>
      <c r="AY90" s="25">
        <v>9.9</v>
      </c>
      <c r="AZ90" s="25">
        <v>18.700000000000003</v>
      </c>
      <c r="BA90" s="25">
        <v>0</v>
      </c>
      <c r="BB90" s="25">
        <v>23.1</v>
      </c>
      <c r="BC90" s="25">
        <v>27.500000000000004</v>
      </c>
      <c r="BD90" s="25">
        <v>13.200000000000001</v>
      </c>
      <c r="BE90" s="25">
        <v>36.300000000000004</v>
      </c>
      <c r="BF90" s="25">
        <v>6.6000000000000005</v>
      </c>
      <c r="BG90" s="25">
        <v>0</v>
      </c>
      <c r="BH90" s="25">
        <v>0</v>
      </c>
      <c r="BI90" s="25">
        <v>37.400000000000006</v>
      </c>
      <c r="BJ90" s="25">
        <v>23.1</v>
      </c>
      <c r="BK90" s="25">
        <v>24.200000000000003</v>
      </c>
      <c r="BL90" s="25">
        <v>28.6</v>
      </c>
      <c r="BM90" s="25">
        <v>9.9</v>
      </c>
      <c r="BN90" s="25">
        <v>7.7000000000000011</v>
      </c>
      <c r="BO90" t="s">
        <v>38</v>
      </c>
    </row>
    <row r="91" spans="1:67" x14ac:dyDescent="0.25">
      <c r="A91" s="6">
        <v>45009</v>
      </c>
      <c r="B91" t="s">
        <v>9</v>
      </c>
      <c r="C91">
        <v>24</v>
      </c>
      <c r="D91">
        <f t="shared" si="9"/>
        <v>348.70000000000005</v>
      </c>
      <c r="E91">
        <f t="shared" si="10"/>
        <v>45.1</v>
      </c>
      <c r="F91">
        <f t="shared" si="11"/>
        <v>111.10000000000002</v>
      </c>
      <c r="G91">
        <f t="shared" si="12"/>
        <v>73.7</v>
      </c>
      <c r="H91">
        <f t="shared" si="13"/>
        <v>118.80000000000001</v>
      </c>
      <c r="I91">
        <v>0</v>
      </c>
      <c r="J91" s="22">
        <v>0.96800000000000008</v>
      </c>
      <c r="K91" s="22">
        <v>0.64900000000000002</v>
      </c>
      <c r="L91" s="22">
        <v>0.86900000000000011</v>
      </c>
      <c r="M91" s="22">
        <v>0.92400000000000004</v>
      </c>
      <c r="N91" s="22">
        <v>0.88000000000000012</v>
      </c>
      <c r="O91" s="24">
        <v>0.8580000000000001</v>
      </c>
      <c r="P91" s="24">
        <v>0.80300000000000005</v>
      </c>
      <c r="Q91" s="24">
        <v>0.91300000000000014</v>
      </c>
      <c r="R91" s="24">
        <v>0.84700000000000009</v>
      </c>
      <c r="S91" s="24">
        <v>0.77000000000000013</v>
      </c>
      <c r="T91" s="24">
        <v>1.0450000000000002</v>
      </c>
      <c r="U91" s="24">
        <v>0.9900000000000001</v>
      </c>
      <c r="V91" s="24">
        <v>0.42900000000000005</v>
      </c>
      <c r="W91" s="24">
        <v>1.0340000000000003</v>
      </c>
      <c r="X91" s="24">
        <v>0.60500000000000009</v>
      </c>
      <c r="Y91" s="24">
        <v>1.0230000000000001</v>
      </c>
      <c r="Z91" s="24">
        <v>0.62700000000000011</v>
      </c>
      <c r="AA91" s="25">
        <v>0</v>
      </c>
      <c r="AB91" s="25">
        <v>0</v>
      </c>
      <c r="AC91" s="25">
        <v>12.100000000000001</v>
      </c>
      <c r="AD91" s="25">
        <v>42.900000000000006</v>
      </c>
      <c r="AE91" s="25">
        <v>6.6000000000000005</v>
      </c>
      <c r="AF91" s="25">
        <v>1.1000000000000001</v>
      </c>
      <c r="AG91" s="25">
        <v>8.8000000000000007</v>
      </c>
      <c r="AH91" s="25">
        <v>34.1</v>
      </c>
      <c r="AI91" s="25">
        <v>0</v>
      </c>
      <c r="AJ91" s="25">
        <v>5.5</v>
      </c>
      <c r="AK91" s="25">
        <v>45.1</v>
      </c>
      <c r="AL91" s="25">
        <v>35.200000000000003</v>
      </c>
      <c r="AM91" s="25">
        <v>30.800000000000004</v>
      </c>
      <c r="AN91" s="25">
        <v>2.2000000000000002</v>
      </c>
      <c r="AO91" s="25">
        <v>6.6000000000000005</v>
      </c>
      <c r="AP91" s="25">
        <v>0</v>
      </c>
      <c r="AQ91" s="25">
        <v>34.1</v>
      </c>
      <c r="AR91" s="25">
        <v>0</v>
      </c>
      <c r="AS91" s="25">
        <v>4.4000000000000004</v>
      </c>
      <c r="AT91" s="25">
        <v>5.5</v>
      </c>
      <c r="AU91" s="25">
        <v>0</v>
      </c>
      <c r="AV91" s="25">
        <v>0</v>
      </c>
      <c r="AW91" s="25">
        <v>3.3000000000000003</v>
      </c>
      <c r="AX91" s="25">
        <v>0</v>
      </c>
      <c r="AY91" s="25">
        <v>13.200000000000001</v>
      </c>
      <c r="AZ91" s="25">
        <v>28.6</v>
      </c>
      <c r="BA91" s="25">
        <v>4.4000000000000004</v>
      </c>
      <c r="BB91" s="25">
        <v>24.200000000000003</v>
      </c>
      <c r="BC91" s="25">
        <v>0</v>
      </c>
      <c r="BD91" s="25">
        <v>0</v>
      </c>
      <c r="BE91" s="25">
        <v>0</v>
      </c>
      <c r="BF91" s="25">
        <v>0</v>
      </c>
      <c r="BG91" s="25">
        <v>0</v>
      </c>
      <c r="BH91" s="25">
        <v>0</v>
      </c>
      <c r="BI91" s="25">
        <v>0</v>
      </c>
      <c r="BJ91" s="25">
        <v>0</v>
      </c>
      <c r="BK91" s="25">
        <v>0</v>
      </c>
      <c r="BL91" s="25">
        <v>0</v>
      </c>
      <c r="BM91" s="25">
        <v>0</v>
      </c>
      <c r="BN91" s="25">
        <v>45.1</v>
      </c>
      <c r="BO91" t="s">
        <v>38</v>
      </c>
    </row>
    <row r="92" spans="1:67" x14ac:dyDescent="0.25">
      <c r="A92" s="6">
        <v>45010</v>
      </c>
      <c r="B92" t="s">
        <v>9</v>
      </c>
      <c r="C92">
        <v>25</v>
      </c>
      <c r="D92">
        <f t="shared" si="9"/>
        <v>671.00000000000023</v>
      </c>
      <c r="E92">
        <f t="shared" si="10"/>
        <v>174.9</v>
      </c>
      <c r="F92">
        <f t="shared" si="11"/>
        <v>174.9</v>
      </c>
      <c r="G92">
        <f t="shared" si="12"/>
        <v>141.9</v>
      </c>
      <c r="H92">
        <f t="shared" si="13"/>
        <v>179.30000000000021</v>
      </c>
      <c r="I92">
        <v>0</v>
      </c>
      <c r="J92" s="22">
        <v>0.94600000000000006</v>
      </c>
      <c r="K92" s="22">
        <v>1.0230000000000001</v>
      </c>
      <c r="L92" s="22">
        <v>0.50600000000000012</v>
      </c>
      <c r="M92" s="22">
        <v>0.91300000000000014</v>
      </c>
      <c r="N92" s="22">
        <v>1.0340000000000003</v>
      </c>
      <c r="O92" s="24">
        <v>0.19800000000000001</v>
      </c>
      <c r="P92" s="24">
        <v>0.71500000000000008</v>
      </c>
      <c r="Q92" s="24">
        <v>0.67100000000000004</v>
      </c>
      <c r="R92" s="24">
        <v>0.90200000000000014</v>
      </c>
      <c r="S92" s="24">
        <v>0.12100000000000001</v>
      </c>
      <c r="T92" s="24">
        <v>0.66</v>
      </c>
      <c r="U92" s="24">
        <v>1.0230000000000001</v>
      </c>
      <c r="V92" s="24">
        <v>0.93500000000000005</v>
      </c>
      <c r="W92" s="24">
        <v>1.0780000000000001</v>
      </c>
      <c r="X92" s="24">
        <v>1.0120000000000002</v>
      </c>
      <c r="Y92" s="24">
        <v>0.35200000000000004</v>
      </c>
      <c r="Z92" s="24">
        <v>0.96800000000000008</v>
      </c>
      <c r="AA92" s="25">
        <v>8.8000000000000007</v>
      </c>
      <c r="AB92" s="25">
        <v>24.200000000000003</v>
      </c>
      <c r="AC92" s="25">
        <v>24.200000000000003</v>
      </c>
      <c r="AD92" s="25">
        <v>19.8</v>
      </c>
      <c r="AE92" s="25">
        <v>16.5</v>
      </c>
      <c r="AF92" s="25">
        <v>15.400000000000002</v>
      </c>
      <c r="AG92" s="25">
        <v>50.6</v>
      </c>
      <c r="AH92" s="25">
        <v>9.9</v>
      </c>
      <c r="AI92" s="25">
        <v>5.5</v>
      </c>
      <c r="AJ92" s="25">
        <v>0</v>
      </c>
      <c r="AK92" s="25">
        <v>12.100000000000001</v>
      </c>
      <c r="AL92" s="25">
        <v>0</v>
      </c>
      <c r="AM92" s="25">
        <v>42.900000000000006</v>
      </c>
      <c r="AN92" s="25">
        <v>37.400000000000006</v>
      </c>
      <c r="AO92" s="25">
        <v>38.5</v>
      </c>
      <c r="AP92" s="25">
        <v>9.9</v>
      </c>
      <c r="AQ92" s="25">
        <v>9.9000000000001265</v>
      </c>
      <c r="AR92" s="25">
        <v>16.500000000000064</v>
      </c>
      <c r="AS92" s="25">
        <v>15.400000000000002</v>
      </c>
      <c r="AT92" s="25">
        <v>8.8000000000000007</v>
      </c>
      <c r="AU92" s="25">
        <v>0</v>
      </c>
      <c r="AV92" s="25">
        <v>16.5</v>
      </c>
      <c r="AW92" s="25">
        <v>9.9</v>
      </c>
      <c r="AX92" s="25">
        <v>15.400000000000002</v>
      </c>
      <c r="AY92" s="25">
        <v>55.000000000000007</v>
      </c>
      <c r="AZ92" s="25">
        <v>2.2000000000000002</v>
      </c>
      <c r="BA92" s="25">
        <v>29.700000000000003</v>
      </c>
      <c r="BB92" s="25">
        <v>13.200000000000001</v>
      </c>
      <c r="BC92" s="25">
        <v>0</v>
      </c>
      <c r="BD92" s="25">
        <v>0</v>
      </c>
      <c r="BE92" s="25">
        <v>22</v>
      </c>
      <c r="BF92" s="25">
        <v>18.700000000000003</v>
      </c>
      <c r="BG92" s="25">
        <v>3.3000000000000003</v>
      </c>
      <c r="BH92" s="25">
        <v>33</v>
      </c>
      <c r="BI92" s="25">
        <v>0</v>
      </c>
      <c r="BJ92" s="25">
        <v>18.700000000000003</v>
      </c>
      <c r="BK92" s="25">
        <v>28.6</v>
      </c>
      <c r="BL92" s="25">
        <v>0</v>
      </c>
      <c r="BM92" s="25">
        <v>24.200000000000003</v>
      </c>
      <c r="BN92" s="25">
        <v>26.400000000000002</v>
      </c>
      <c r="BO92" t="s">
        <v>38</v>
      </c>
    </row>
    <row r="93" spans="1:67" x14ac:dyDescent="0.25">
      <c r="A93" s="6">
        <v>45011</v>
      </c>
      <c r="B93" t="s">
        <v>9</v>
      </c>
      <c r="C93">
        <v>26</v>
      </c>
      <c r="D93">
        <f t="shared" si="9"/>
        <v>459.80000000000007</v>
      </c>
      <c r="E93">
        <f t="shared" si="10"/>
        <v>117.70000000000002</v>
      </c>
      <c r="F93">
        <f t="shared" si="11"/>
        <v>126.5</v>
      </c>
      <c r="G93">
        <f t="shared" si="12"/>
        <v>134.2000000000001</v>
      </c>
      <c r="H93">
        <f t="shared" si="13"/>
        <v>81.400000000000006</v>
      </c>
      <c r="I93">
        <v>0</v>
      </c>
      <c r="J93" s="22">
        <v>0.58300000000000007</v>
      </c>
      <c r="K93" s="22">
        <v>0.68200000000000005</v>
      </c>
      <c r="L93" s="22">
        <v>0.58300000000000007</v>
      </c>
      <c r="M93" s="22">
        <v>0.89100000000000013</v>
      </c>
      <c r="N93" s="22">
        <v>1.0450000000000002</v>
      </c>
      <c r="O93" s="24">
        <v>0.80300000000000005</v>
      </c>
      <c r="P93" s="24">
        <v>0.58300000000000007</v>
      </c>
      <c r="Q93" s="24">
        <v>0.81400000000000006</v>
      </c>
      <c r="R93" s="24">
        <v>0.72600000000000009</v>
      </c>
      <c r="S93" s="24">
        <v>1.0780000000000001</v>
      </c>
      <c r="T93" s="24">
        <v>0.72600000000000009</v>
      </c>
      <c r="U93" s="24">
        <v>0.44000000000000006</v>
      </c>
      <c r="V93" s="24">
        <v>0.36300000000000004</v>
      </c>
      <c r="W93" s="24">
        <v>1.0450000000000002</v>
      </c>
      <c r="X93" s="24">
        <v>1.0230000000000001</v>
      </c>
      <c r="Y93" s="24">
        <v>0.59400000000000008</v>
      </c>
      <c r="Z93" s="24">
        <v>0.60500000000000009</v>
      </c>
      <c r="AA93" s="25">
        <v>13.200000000000001</v>
      </c>
      <c r="AB93" s="25">
        <v>17.600000000000001</v>
      </c>
      <c r="AC93" s="25">
        <v>4.4000000000000004</v>
      </c>
      <c r="AD93" s="25">
        <v>0</v>
      </c>
      <c r="AE93" s="25">
        <v>44</v>
      </c>
      <c r="AF93" s="25">
        <v>0</v>
      </c>
      <c r="AG93" s="25">
        <v>11</v>
      </c>
      <c r="AH93" s="25">
        <v>0</v>
      </c>
      <c r="AI93" s="25">
        <v>33</v>
      </c>
      <c r="AJ93" s="25">
        <v>3.3000000000000003</v>
      </c>
      <c r="AK93" s="25">
        <v>0</v>
      </c>
      <c r="AL93" s="25">
        <v>29.700000000000003</v>
      </c>
      <c r="AM93" s="25">
        <v>20.900000000000002</v>
      </c>
      <c r="AN93" s="25">
        <v>12.100000000000001</v>
      </c>
      <c r="AO93" s="25">
        <v>0</v>
      </c>
      <c r="AP93" s="25">
        <v>0</v>
      </c>
      <c r="AQ93" s="25">
        <v>7.7000000000000011</v>
      </c>
      <c r="AR93" s="25">
        <v>0</v>
      </c>
      <c r="AS93" s="25">
        <v>0</v>
      </c>
      <c r="AT93" s="25">
        <v>11</v>
      </c>
      <c r="AU93" s="25">
        <v>15.400000000000002</v>
      </c>
      <c r="AV93" s="25">
        <v>25.3</v>
      </c>
      <c r="AW93" s="25">
        <v>0</v>
      </c>
      <c r="AX93" s="25">
        <v>17.600000000000001</v>
      </c>
      <c r="AY93" s="25">
        <v>0</v>
      </c>
      <c r="AZ93" s="25">
        <v>16.5</v>
      </c>
      <c r="BA93" s="25">
        <v>13.200000000000001</v>
      </c>
      <c r="BB93" s="25">
        <v>16.500000000000064</v>
      </c>
      <c r="BC93" s="25">
        <v>9.9</v>
      </c>
      <c r="BD93" s="25">
        <v>19.8</v>
      </c>
      <c r="BE93" s="25">
        <v>20.900000000000002</v>
      </c>
      <c r="BF93" s="25">
        <v>4.4000000000000004</v>
      </c>
      <c r="BG93" s="25">
        <v>0</v>
      </c>
      <c r="BH93" s="25">
        <v>1.1000000000000001</v>
      </c>
      <c r="BI93" s="25">
        <v>37.400000000000006</v>
      </c>
      <c r="BJ93" s="25">
        <v>4.4000000000000004</v>
      </c>
      <c r="BK93" s="25">
        <v>0</v>
      </c>
      <c r="BL93" s="25">
        <v>8.8000000000000007</v>
      </c>
      <c r="BM93" s="25">
        <v>25.3</v>
      </c>
      <c r="BN93" s="25">
        <v>15.400000000000002</v>
      </c>
      <c r="BO93" t="s">
        <v>38</v>
      </c>
    </row>
    <row r="94" spans="1:67" x14ac:dyDescent="0.25">
      <c r="A94" s="6">
        <v>45012</v>
      </c>
      <c r="B94" t="s">
        <v>9</v>
      </c>
      <c r="C94">
        <v>27</v>
      </c>
      <c r="D94">
        <f t="shared" si="9"/>
        <v>519.20000000000005</v>
      </c>
      <c r="E94">
        <f t="shared" si="10"/>
        <v>211.20000000000002</v>
      </c>
      <c r="F94">
        <f t="shared" si="11"/>
        <v>49.500000000000007</v>
      </c>
      <c r="G94">
        <f t="shared" si="12"/>
        <v>151.80000000000001</v>
      </c>
      <c r="H94">
        <f t="shared" si="13"/>
        <v>106.70000000000002</v>
      </c>
      <c r="I94">
        <v>0</v>
      </c>
      <c r="J94" s="22">
        <v>0.47300000000000003</v>
      </c>
      <c r="K94" s="22">
        <v>0.27500000000000002</v>
      </c>
      <c r="L94" s="22">
        <v>0.97900000000000009</v>
      </c>
      <c r="M94" s="22">
        <v>0.44000000000000006</v>
      </c>
      <c r="N94" s="22">
        <v>1.0010000000000001</v>
      </c>
      <c r="O94" s="24">
        <v>1.0340000000000003</v>
      </c>
      <c r="P94" s="24">
        <v>0.7370000000000001</v>
      </c>
      <c r="Q94" s="24">
        <v>0.23100000000000001</v>
      </c>
      <c r="R94" s="24">
        <v>0.53900000000000003</v>
      </c>
      <c r="S94" s="24">
        <v>0.77000000000000013</v>
      </c>
      <c r="T94" s="24">
        <v>0.70400000000000007</v>
      </c>
      <c r="U94" s="24">
        <v>0.93500000000000005</v>
      </c>
      <c r="V94" s="24">
        <v>0.47300000000000003</v>
      </c>
      <c r="W94" s="24">
        <v>0.77000000000000013</v>
      </c>
      <c r="X94" s="24">
        <v>0.97900000000000009</v>
      </c>
      <c r="Y94" s="24">
        <v>0.35200000000000004</v>
      </c>
      <c r="Z94" s="24">
        <v>0.86900000000000011</v>
      </c>
      <c r="AA94" s="25">
        <v>0</v>
      </c>
      <c r="AB94" s="25">
        <v>0</v>
      </c>
      <c r="AC94" s="25">
        <v>0</v>
      </c>
      <c r="AD94" s="25">
        <v>0</v>
      </c>
      <c r="AE94" s="25">
        <v>5.5</v>
      </c>
      <c r="AF94" s="25">
        <v>20.900000000000002</v>
      </c>
      <c r="AG94" s="25">
        <v>22</v>
      </c>
      <c r="AH94" s="25">
        <v>1.1000000000000001</v>
      </c>
      <c r="AI94" s="25">
        <v>0</v>
      </c>
      <c r="AJ94" s="25">
        <v>0</v>
      </c>
      <c r="AK94" s="25">
        <v>0</v>
      </c>
      <c r="AL94" s="25">
        <v>37.400000000000006</v>
      </c>
      <c r="AM94" s="25">
        <v>7.7000000000000011</v>
      </c>
      <c r="AN94" s="25">
        <v>29.700000000000003</v>
      </c>
      <c r="AO94" s="25">
        <v>0</v>
      </c>
      <c r="AP94" s="25">
        <v>1.1000000000000001</v>
      </c>
      <c r="AQ94" s="25">
        <v>0</v>
      </c>
      <c r="AR94" s="25">
        <v>20.900000000000002</v>
      </c>
      <c r="AS94" s="25">
        <v>4.4000000000000004</v>
      </c>
      <c r="AT94" s="25">
        <v>5.5</v>
      </c>
      <c r="AU94" s="25">
        <v>16.5</v>
      </c>
      <c r="AV94" s="25">
        <v>0</v>
      </c>
      <c r="AW94" s="25">
        <v>0</v>
      </c>
      <c r="AX94" s="25">
        <v>0</v>
      </c>
      <c r="AY94" s="25">
        <v>2.2000000000000002</v>
      </c>
      <c r="AZ94" s="25">
        <v>39.6</v>
      </c>
      <c r="BA94" s="25">
        <v>44</v>
      </c>
      <c r="BB94" s="25">
        <v>11</v>
      </c>
      <c r="BC94" s="25">
        <v>0</v>
      </c>
      <c r="BD94" s="25">
        <v>38.5</v>
      </c>
      <c r="BE94" s="25">
        <v>0</v>
      </c>
      <c r="BF94" s="25">
        <v>26.400000000000002</v>
      </c>
      <c r="BG94" s="25">
        <v>5.5</v>
      </c>
      <c r="BH94" s="25">
        <v>19.8</v>
      </c>
      <c r="BI94" s="25">
        <v>4.4000000000000004</v>
      </c>
      <c r="BJ94" s="25">
        <v>34.1</v>
      </c>
      <c r="BK94" s="25">
        <v>57.2</v>
      </c>
      <c r="BL94" s="25">
        <v>33</v>
      </c>
      <c r="BM94" s="25">
        <v>22</v>
      </c>
      <c r="BN94" s="25">
        <v>8.8000000000000007</v>
      </c>
      <c r="BO94" t="s">
        <v>38</v>
      </c>
    </row>
    <row r="95" spans="1:67" x14ac:dyDescent="0.25">
      <c r="A95" s="6">
        <v>45013</v>
      </c>
      <c r="B95" t="s">
        <v>9</v>
      </c>
      <c r="C95">
        <v>28</v>
      </c>
      <c r="D95">
        <f t="shared" si="9"/>
        <v>564.30000000000018</v>
      </c>
      <c r="E95">
        <f t="shared" si="10"/>
        <v>196.9</v>
      </c>
      <c r="F95">
        <f t="shared" si="11"/>
        <v>124.3000000000001</v>
      </c>
      <c r="G95">
        <f t="shared" si="12"/>
        <v>129.80000000000001</v>
      </c>
      <c r="H95">
        <f t="shared" si="13"/>
        <v>113.30000000000001</v>
      </c>
      <c r="I95">
        <v>0</v>
      </c>
      <c r="J95" s="22">
        <v>0.83600000000000008</v>
      </c>
      <c r="K95" s="22">
        <v>0.59400000000000008</v>
      </c>
      <c r="L95" s="22">
        <v>0.88000000000000012</v>
      </c>
      <c r="M95" s="22">
        <v>0.26400000000000001</v>
      </c>
      <c r="N95" s="22">
        <v>1.0340000000000003</v>
      </c>
      <c r="O95" s="24">
        <v>0.93500000000000005</v>
      </c>
      <c r="P95" s="24">
        <v>0.84700000000000009</v>
      </c>
      <c r="Q95" s="24">
        <v>0.70400000000000007</v>
      </c>
      <c r="R95" s="24">
        <v>0.72600000000000009</v>
      </c>
      <c r="S95" s="24">
        <v>0.66</v>
      </c>
      <c r="T95" s="24">
        <v>1.0669999999999999</v>
      </c>
      <c r="U95" s="24">
        <v>0.94600000000000006</v>
      </c>
      <c r="V95" s="24">
        <v>1.0340000000000003</v>
      </c>
      <c r="W95" s="24">
        <v>0.41800000000000004</v>
      </c>
      <c r="X95" s="24">
        <v>0.9900000000000001</v>
      </c>
      <c r="Y95" s="24">
        <v>0.58300000000000007</v>
      </c>
      <c r="Z95" s="24">
        <v>0.38500000000000006</v>
      </c>
      <c r="AA95" s="25">
        <v>4.4000000000000004</v>
      </c>
      <c r="AB95" s="25">
        <v>0</v>
      </c>
      <c r="AC95" s="25">
        <v>3.3000000000000003</v>
      </c>
      <c r="AD95" s="25">
        <v>31.900000000000002</v>
      </c>
      <c r="AE95" s="25">
        <v>12.100000000000064</v>
      </c>
      <c r="AF95" s="25">
        <v>8.8000000000000007</v>
      </c>
      <c r="AG95" s="25">
        <v>15.400000000000002</v>
      </c>
      <c r="AH95" s="25">
        <v>2.2000000000000002</v>
      </c>
      <c r="AI95" s="25">
        <v>36.300000000000004</v>
      </c>
      <c r="AJ95" s="25">
        <v>9.9</v>
      </c>
      <c r="AK95" s="25">
        <v>3.3000000000000003</v>
      </c>
      <c r="AL95" s="25">
        <v>0</v>
      </c>
      <c r="AM95" s="25">
        <v>0</v>
      </c>
      <c r="AN95" s="25">
        <v>3.3000000000000003</v>
      </c>
      <c r="AO95" s="25">
        <v>48.400000000000006</v>
      </c>
      <c r="AP95" s="25">
        <v>7.7000000000000011</v>
      </c>
      <c r="AQ95" s="25">
        <v>1.1000000000000001</v>
      </c>
      <c r="AR95" s="25">
        <v>0</v>
      </c>
      <c r="AS95" s="25">
        <v>30.800000000000004</v>
      </c>
      <c r="AT95" s="25">
        <v>22</v>
      </c>
      <c r="AU95" s="25">
        <v>36.300000000000004</v>
      </c>
      <c r="AV95" s="25">
        <v>19.8</v>
      </c>
      <c r="AW95" s="25">
        <v>0</v>
      </c>
      <c r="AX95" s="25">
        <v>18.700000000000003</v>
      </c>
      <c r="AY95" s="25">
        <v>1.1000000000000001</v>
      </c>
      <c r="AZ95" s="25">
        <v>0</v>
      </c>
      <c r="BA95" s="25">
        <v>13.200000000000001</v>
      </c>
      <c r="BB95" s="25">
        <v>22</v>
      </c>
      <c r="BC95" s="25">
        <v>0</v>
      </c>
      <c r="BD95" s="25">
        <v>18.700000000000003</v>
      </c>
      <c r="BE95" s="25">
        <v>0</v>
      </c>
      <c r="BF95" s="25">
        <v>4.4000000000000004</v>
      </c>
      <c r="BG95" s="25">
        <v>0</v>
      </c>
      <c r="BH95" s="25">
        <v>59.400000000000006</v>
      </c>
      <c r="BI95" s="25">
        <v>51.7</v>
      </c>
      <c r="BJ95" s="25">
        <v>38.5</v>
      </c>
      <c r="BK95" s="25">
        <v>22</v>
      </c>
      <c r="BL95" s="25">
        <v>4.4000000000000004</v>
      </c>
      <c r="BM95" s="25">
        <v>0</v>
      </c>
      <c r="BN95" s="25">
        <v>16.5</v>
      </c>
      <c r="BO95" t="s">
        <v>38</v>
      </c>
    </row>
    <row r="96" spans="1:67" x14ac:dyDescent="0.25">
      <c r="A96" s="6">
        <v>45014</v>
      </c>
      <c r="B96" t="s">
        <v>9</v>
      </c>
      <c r="C96">
        <v>29</v>
      </c>
      <c r="D96">
        <f t="shared" si="9"/>
        <v>569.80000000000007</v>
      </c>
      <c r="E96">
        <f t="shared" si="10"/>
        <v>165.00000000000003</v>
      </c>
      <c r="F96">
        <f t="shared" si="11"/>
        <v>143.00000000000003</v>
      </c>
      <c r="G96">
        <f t="shared" si="12"/>
        <v>113.30000000000001</v>
      </c>
      <c r="H96">
        <f t="shared" si="13"/>
        <v>148.5</v>
      </c>
      <c r="I96">
        <v>0</v>
      </c>
      <c r="J96" s="22">
        <v>0.39600000000000002</v>
      </c>
      <c r="K96" s="22">
        <v>0.8580000000000001</v>
      </c>
      <c r="L96" s="22">
        <v>0.78100000000000003</v>
      </c>
      <c r="M96" s="22">
        <v>1.0010000000000001</v>
      </c>
      <c r="N96" s="22">
        <v>0.83600000000000008</v>
      </c>
      <c r="O96" s="24">
        <v>0.69300000000000006</v>
      </c>
      <c r="P96" s="24">
        <v>0.44000000000000006</v>
      </c>
      <c r="Q96" s="24">
        <v>1.0120000000000002</v>
      </c>
      <c r="R96" s="24">
        <v>0.47300000000000003</v>
      </c>
      <c r="S96" s="24">
        <v>0.71500000000000008</v>
      </c>
      <c r="T96" s="24">
        <v>1.0669999999999999</v>
      </c>
      <c r="U96" s="24">
        <v>0.53900000000000003</v>
      </c>
      <c r="V96" s="24">
        <v>0.7370000000000001</v>
      </c>
      <c r="W96" s="24">
        <v>0.38500000000000006</v>
      </c>
      <c r="X96" s="24">
        <v>1.0340000000000003</v>
      </c>
      <c r="Y96" s="24">
        <v>1.0230000000000001</v>
      </c>
      <c r="Z96" s="24">
        <v>0.88000000000000012</v>
      </c>
      <c r="AA96" s="25">
        <v>50.6</v>
      </c>
      <c r="AB96" s="25">
        <v>8.8000000000000007</v>
      </c>
      <c r="AC96" s="25">
        <v>0</v>
      </c>
      <c r="AD96" s="25">
        <v>0</v>
      </c>
      <c r="AE96" s="25">
        <v>0</v>
      </c>
      <c r="AF96" s="25">
        <v>31.900000000000002</v>
      </c>
      <c r="AG96" s="25">
        <v>16.5</v>
      </c>
      <c r="AH96" s="25">
        <v>4.4000000000000004</v>
      </c>
      <c r="AI96" s="25">
        <v>0</v>
      </c>
      <c r="AJ96" s="25">
        <v>30.800000000000004</v>
      </c>
      <c r="AK96" s="25">
        <v>0</v>
      </c>
      <c r="AL96" s="25">
        <v>14.3</v>
      </c>
      <c r="AM96" s="25">
        <v>14.3</v>
      </c>
      <c r="AN96" s="25">
        <v>17.600000000000001</v>
      </c>
      <c r="AO96" s="25">
        <v>30.800000000000004</v>
      </c>
      <c r="AP96" s="25">
        <v>26.400000000000002</v>
      </c>
      <c r="AQ96" s="25">
        <v>0</v>
      </c>
      <c r="AR96" s="25">
        <v>24.200000000000003</v>
      </c>
      <c r="AS96" s="25">
        <v>8.8000000000000007</v>
      </c>
      <c r="AT96" s="25">
        <v>12.100000000000001</v>
      </c>
      <c r="AU96" s="25">
        <v>5.5</v>
      </c>
      <c r="AV96" s="25">
        <v>0</v>
      </c>
      <c r="AW96" s="25">
        <v>34.1</v>
      </c>
      <c r="AX96" s="25">
        <v>17.600000000000001</v>
      </c>
      <c r="AY96" s="25">
        <v>25.3</v>
      </c>
      <c r="AZ96" s="25">
        <v>9.9</v>
      </c>
      <c r="BA96" s="25">
        <v>4.4000000000000004</v>
      </c>
      <c r="BB96" s="25">
        <v>3.3000000000000003</v>
      </c>
      <c r="BC96" s="25">
        <v>0</v>
      </c>
      <c r="BD96" s="25">
        <v>13.200000000000001</v>
      </c>
      <c r="BE96" s="25">
        <v>15.400000000000002</v>
      </c>
      <c r="BF96" s="25">
        <v>0</v>
      </c>
      <c r="BG96" s="25">
        <v>7.7000000000000011</v>
      </c>
      <c r="BH96" s="25">
        <v>0</v>
      </c>
      <c r="BI96" s="25">
        <v>30.800000000000004</v>
      </c>
      <c r="BJ96" s="25">
        <v>7.7000000000000011</v>
      </c>
      <c r="BK96" s="25">
        <v>66</v>
      </c>
      <c r="BL96" s="25">
        <v>17.600000000000001</v>
      </c>
      <c r="BM96" s="25">
        <v>5.5</v>
      </c>
      <c r="BN96" s="25">
        <v>14.3</v>
      </c>
      <c r="BO96" t="s">
        <v>38</v>
      </c>
    </row>
    <row r="97" spans="1:67" x14ac:dyDescent="0.25">
      <c r="A97" s="6">
        <v>45015</v>
      </c>
      <c r="B97" t="s">
        <v>9</v>
      </c>
      <c r="C97">
        <v>30</v>
      </c>
      <c r="D97">
        <f t="shared" si="9"/>
        <v>437.8</v>
      </c>
      <c r="E97">
        <f t="shared" si="10"/>
        <v>92.4</v>
      </c>
      <c r="F97">
        <f t="shared" si="11"/>
        <v>171.60000000000002</v>
      </c>
      <c r="G97">
        <f t="shared" si="12"/>
        <v>85.8</v>
      </c>
      <c r="H97">
        <f t="shared" si="13"/>
        <v>88</v>
      </c>
      <c r="I97">
        <v>0</v>
      </c>
      <c r="J97" s="22">
        <v>0.96800000000000008</v>
      </c>
      <c r="K97" s="22">
        <v>0.81400000000000006</v>
      </c>
      <c r="L97" s="22">
        <v>0.78100000000000003</v>
      </c>
      <c r="M97" s="22">
        <v>0.95700000000000007</v>
      </c>
      <c r="N97" s="22">
        <v>1.0120000000000002</v>
      </c>
      <c r="O97" s="24">
        <v>0.66</v>
      </c>
      <c r="P97" s="24">
        <v>1.0340000000000003</v>
      </c>
      <c r="Q97" s="24">
        <v>0.97900000000000009</v>
      </c>
      <c r="R97" s="24">
        <v>0.78100000000000003</v>
      </c>
      <c r="S97" s="24">
        <v>1.056</v>
      </c>
      <c r="T97" s="24">
        <v>0.86900000000000011</v>
      </c>
      <c r="U97" s="24">
        <v>0.79200000000000004</v>
      </c>
      <c r="V97" s="24">
        <v>0.94600000000000006</v>
      </c>
      <c r="W97" s="24">
        <v>1.0780000000000001</v>
      </c>
      <c r="X97" s="24">
        <v>0.9900000000000001</v>
      </c>
      <c r="Y97" s="24">
        <v>0.6160000000000001</v>
      </c>
      <c r="Z97" s="24">
        <v>0.29700000000000004</v>
      </c>
      <c r="AA97" s="25">
        <v>0</v>
      </c>
      <c r="AB97" s="25">
        <v>36.300000000000004</v>
      </c>
      <c r="AC97" s="25">
        <v>0</v>
      </c>
      <c r="AD97" s="25">
        <v>17.600000000000001</v>
      </c>
      <c r="AE97" s="25">
        <v>8.8000000000000007</v>
      </c>
      <c r="AF97" s="25">
        <v>36.300000000000004</v>
      </c>
      <c r="AG97" s="25">
        <v>26.400000000000002</v>
      </c>
      <c r="AH97" s="25">
        <v>11</v>
      </c>
      <c r="AI97" s="25">
        <v>35.200000000000003</v>
      </c>
      <c r="AJ97" s="25">
        <v>0</v>
      </c>
      <c r="AK97" s="25">
        <v>7.7000000000000011</v>
      </c>
      <c r="AL97" s="25">
        <v>7.7000000000000011</v>
      </c>
      <c r="AM97" s="25">
        <v>0</v>
      </c>
      <c r="AN97" s="25">
        <v>33</v>
      </c>
      <c r="AO97" s="25">
        <v>5.5</v>
      </c>
      <c r="AP97" s="25">
        <v>0</v>
      </c>
      <c r="AQ97" s="25">
        <v>30.800000000000004</v>
      </c>
      <c r="AR97" s="25">
        <v>2.2000000000000002</v>
      </c>
      <c r="AS97" s="25">
        <v>8.8000000000000007</v>
      </c>
      <c r="AT97" s="25">
        <v>0</v>
      </c>
      <c r="AU97" s="25">
        <v>0</v>
      </c>
      <c r="AV97" s="25">
        <v>0</v>
      </c>
      <c r="AW97" s="25">
        <v>33</v>
      </c>
      <c r="AX97" s="25">
        <v>3.3000000000000003</v>
      </c>
      <c r="AY97" s="25">
        <v>0</v>
      </c>
      <c r="AZ97" s="25">
        <v>6.6000000000000005</v>
      </c>
      <c r="BA97" s="25">
        <v>41.800000000000004</v>
      </c>
      <c r="BB97" s="25">
        <v>1.1000000000000001</v>
      </c>
      <c r="BC97" s="25">
        <v>0</v>
      </c>
      <c r="BD97" s="25">
        <v>0</v>
      </c>
      <c r="BE97" s="25">
        <v>25.3</v>
      </c>
      <c r="BF97" s="25">
        <v>0</v>
      </c>
      <c r="BG97" s="25">
        <v>0</v>
      </c>
      <c r="BH97" s="25">
        <v>0</v>
      </c>
      <c r="BI97" s="25">
        <v>0</v>
      </c>
      <c r="BJ97" s="25">
        <v>17.600000000000001</v>
      </c>
      <c r="BK97" s="25">
        <v>11</v>
      </c>
      <c r="BL97" s="25">
        <v>26.400000000000002</v>
      </c>
      <c r="BM97" s="25">
        <v>11</v>
      </c>
      <c r="BN97" s="25">
        <v>1.1000000000000001</v>
      </c>
      <c r="BO97" t="s">
        <v>38</v>
      </c>
    </row>
    <row r="98" spans="1:67" x14ac:dyDescent="0.25">
      <c r="A98" s="6">
        <v>45016</v>
      </c>
      <c r="B98" t="s">
        <v>9</v>
      </c>
      <c r="C98">
        <v>31</v>
      </c>
      <c r="D98">
        <f t="shared" si="9"/>
        <v>575.30000000000007</v>
      </c>
      <c r="E98">
        <f t="shared" si="10"/>
        <v>172.70000000000002</v>
      </c>
      <c r="F98">
        <f t="shared" si="11"/>
        <v>162.80000000000001</v>
      </c>
      <c r="G98">
        <f t="shared" si="12"/>
        <v>113.30000000000001</v>
      </c>
      <c r="H98">
        <f t="shared" si="13"/>
        <v>126.50000000000001</v>
      </c>
      <c r="I98">
        <v>0</v>
      </c>
      <c r="J98" s="22">
        <v>1.0780000000000001</v>
      </c>
      <c r="K98" s="22">
        <v>0.57200000000000006</v>
      </c>
      <c r="L98" s="22">
        <v>0.80300000000000005</v>
      </c>
      <c r="M98" s="22">
        <v>0.95700000000000007</v>
      </c>
      <c r="N98" s="22">
        <v>0.93500000000000005</v>
      </c>
      <c r="O98" s="24">
        <v>0.7370000000000001</v>
      </c>
      <c r="P98" s="24">
        <v>0.52800000000000002</v>
      </c>
      <c r="Q98" s="24">
        <v>0.13200000000000001</v>
      </c>
      <c r="R98" s="24">
        <v>0.82500000000000007</v>
      </c>
      <c r="S98" s="24">
        <v>0.74800000000000011</v>
      </c>
      <c r="T98" s="24">
        <v>0.8580000000000001</v>
      </c>
      <c r="U98" s="24">
        <v>0.27500000000000002</v>
      </c>
      <c r="V98" s="24">
        <v>0.93500000000000005</v>
      </c>
      <c r="W98" s="24">
        <v>0.97900000000000009</v>
      </c>
      <c r="X98" s="24">
        <v>0.96800000000000008</v>
      </c>
      <c r="Y98" s="24">
        <v>0.28600000000000003</v>
      </c>
      <c r="Z98" s="24">
        <v>0.28600000000000003</v>
      </c>
      <c r="AA98" s="25">
        <v>0</v>
      </c>
      <c r="AB98" s="25">
        <v>30.800000000000004</v>
      </c>
      <c r="AC98" s="25">
        <v>47.300000000000004</v>
      </c>
      <c r="AD98" s="25">
        <v>29.700000000000003</v>
      </c>
      <c r="AE98" s="25">
        <v>5.5</v>
      </c>
      <c r="AF98" s="25">
        <v>11</v>
      </c>
      <c r="AG98" s="25">
        <v>7.7000000000000011</v>
      </c>
      <c r="AH98" s="25">
        <v>8.8000000000000007</v>
      </c>
      <c r="AI98" s="25">
        <v>22</v>
      </c>
      <c r="AJ98" s="25">
        <v>0</v>
      </c>
      <c r="AK98" s="25">
        <v>11</v>
      </c>
      <c r="AL98" s="25">
        <v>23.1</v>
      </c>
      <c r="AM98" s="25">
        <v>24.200000000000003</v>
      </c>
      <c r="AN98" s="25">
        <v>26.400000000000002</v>
      </c>
      <c r="AO98" s="25">
        <v>7.7000000000000011</v>
      </c>
      <c r="AP98" s="25">
        <v>7.7000000000000011</v>
      </c>
      <c r="AQ98" s="25">
        <v>37.400000000000006</v>
      </c>
      <c r="AR98" s="25">
        <v>0</v>
      </c>
      <c r="AS98" s="25">
        <v>0</v>
      </c>
      <c r="AT98" s="25">
        <v>0</v>
      </c>
      <c r="AU98" s="25">
        <v>8.8000000000000007</v>
      </c>
      <c r="AV98" s="25">
        <v>12.100000000000001</v>
      </c>
      <c r="AW98" s="25">
        <v>6.6000000000000005</v>
      </c>
      <c r="AX98" s="25">
        <v>8.8000000000000007</v>
      </c>
      <c r="AY98" s="25">
        <v>11</v>
      </c>
      <c r="AZ98" s="25">
        <v>3.3000000000000003</v>
      </c>
      <c r="BA98" s="25">
        <v>6.6000000000000005</v>
      </c>
      <c r="BB98" s="25">
        <v>24.200000000000003</v>
      </c>
      <c r="BC98" s="25">
        <v>19.8</v>
      </c>
      <c r="BD98" s="25">
        <v>12.100000000000001</v>
      </c>
      <c r="BE98" s="25">
        <v>9.9</v>
      </c>
      <c r="BF98" s="25">
        <v>8.8000000000000007</v>
      </c>
      <c r="BG98" s="25">
        <v>39.6</v>
      </c>
      <c r="BH98" s="25">
        <v>0</v>
      </c>
      <c r="BI98" s="25">
        <v>1.1000000000000001</v>
      </c>
      <c r="BJ98" s="25">
        <v>4.4000000000000004</v>
      </c>
      <c r="BK98" s="25">
        <v>24.200000000000003</v>
      </c>
      <c r="BL98" s="25">
        <v>6.6000000000000005</v>
      </c>
      <c r="BM98" s="25">
        <v>30.800000000000004</v>
      </c>
      <c r="BN98" s="25">
        <v>47.300000000000004</v>
      </c>
      <c r="BO98" t="s">
        <v>38</v>
      </c>
    </row>
    <row r="99" spans="1:67" x14ac:dyDescent="0.25">
      <c r="B99" t="s">
        <v>10</v>
      </c>
      <c r="C99">
        <v>0.01</v>
      </c>
      <c r="D99">
        <f t="shared" si="9"/>
        <v>0</v>
      </c>
      <c r="E99">
        <v>0</v>
      </c>
      <c r="F99">
        <v>0</v>
      </c>
      <c r="G99">
        <v>0</v>
      </c>
      <c r="H99">
        <v>0</v>
      </c>
      <c r="I99">
        <v>0</v>
      </c>
      <c r="J99" s="22">
        <v>0</v>
      </c>
      <c r="K99" s="22">
        <v>0</v>
      </c>
      <c r="L99" s="22">
        <v>0</v>
      </c>
      <c r="M99" s="22">
        <v>0</v>
      </c>
      <c r="N99" s="22">
        <v>0</v>
      </c>
      <c r="O99" s="24">
        <v>0</v>
      </c>
      <c r="P99" s="24">
        <v>0</v>
      </c>
      <c r="Q99" s="24">
        <v>0</v>
      </c>
      <c r="R99" s="24">
        <v>0</v>
      </c>
      <c r="S99" s="24">
        <v>0</v>
      </c>
      <c r="T99" s="24">
        <v>0</v>
      </c>
      <c r="U99" s="24">
        <v>0</v>
      </c>
      <c r="V99" s="24">
        <v>0</v>
      </c>
      <c r="W99" s="24">
        <v>0</v>
      </c>
      <c r="X99" s="24">
        <v>0</v>
      </c>
      <c r="Y99" s="24">
        <v>0</v>
      </c>
      <c r="Z99" s="24">
        <v>0</v>
      </c>
      <c r="AA99" s="25">
        <v>0</v>
      </c>
      <c r="AB99" s="25">
        <v>0</v>
      </c>
      <c r="AC99" s="25">
        <v>0</v>
      </c>
      <c r="AD99" s="25">
        <v>0</v>
      </c>
      <c r="AE99" s="25">
        <v>0</v>
      </c>
      <c r="AF99" s="25">
        <v>0</v>
      </c>
      <c r="AG99" s="25">
        <v>0</v>
      </c>
      <c r="AH99" s="25">
        <v>0</v>
      </c>
      <c r="AI99" s="25">
        <v>0</v>
      </c>
      <c r="AJ99" s="25">
        <v>0</v>
      </c>
      <c r="AK99" s="25">
        <v>0</v>
      </c>
      <c r="AL99" s="25">
        <v>0</v>
      </c>
      <c r="AM99" s="25">
        <v>0</v>
      </c>
      <c r="AN99" s="25">
        <v>0</v>
      </c>
      <c r="AO99" s="25">
        <v>0</v>
      </c>
      <c r="AP99" s="25">
        <v>0</v>
      </c>
      <c r="AQ99" s="25">
        <v>0</v>
      </c>
      <c r="AR99" s="25">
        <v>0</v>
      </c>
      <c r="AS99" s="25">
        <v>0</v>
      </c>
      <c r="AT99" s="25">
        <v>0</v>
      </c>
      <c r="AU99" s="25">
        <v>0</v>
      </c>
      <c r="AV99" s="25">
        <v>0</v>
      </c>
      <c r="AW99" s="25">
        <v>0</v>
      </c>
      <c r="AX99" s="25">
        <v>0</v>
      </c>
      <c r="AY99" s="25">
        <v>0</v>
      </c>
      <c r="AZ99" s="25">
        <v>0</v>
      </c>
      <c r="BA99" s="25">
        <v>0</v>
      </c>
      <c r="BB99" s="25">
        <v>0</v>
      </c>
      <c r="BC99" s="25">
        <v>0</v>
      </c>
      <c r="BD99" s="25">
        <v>0</v>
      </c>
      <c r="BE99" s="25">
        <v>0</v>
      </c>
      <c r="BF99" s="25">
        <v>0</v>
      </c>
      <c r="BG99" s="25">
        <v>0</v>
      </c>
      <c r="BH99" s="25">
        <v>0</v>
      </c>
      <c r="BI99" s="25">
        <v>0</v>
      </c>
      <c r="BJ99" s="25">
        <v>0</v>
      </c>
      <c r="BK99" s="25">
        <v>0</v>
      </c>
      <c r="BL99" s="25">
        <v>0</v>
      </c>
      <c r="BM99" s="25">
        <v>0</v>
      </c>
      <c r="BN99" s="25">
        <v>0</v>
      </c>
      <c r="BO99" t="s">
        <v>237</v>
      </c>
    </row>
    <row r="100" spans="1:67" x14ac:dyDescent="0.25">
      <c r="B100" t="s">
        <v>10</v>
      </c>
      <c r="C100">
        <v>0.02</v>
      </c>
      <c r="D100">
        <f t="shared" si="9"/>
        <v>0</v>
      </c>
      <c r="E100">
        <v>0</v>
      </c>
      <c r="F100">
        <v>0</v>
      </c>
      <c r="G100">
        <v>0</v>
      </c>
      <c r="H100">
        <v>0</v>
      </c>
      <c r="I100">
        <v>0</v>
      </c>
      <c r="J100" s="22">
        <v>0</v>
      </c>
      <c r="K100" s="22">
        <v>0</v>
      </c>
      <c r="L100" s="22">
        <v>0</v>
      </c>
      <c r="M100" s="22">
        <v>0</v>
      </c>
      <c r="N100" s="22">
        <v>0</v>
      </c>
      <c r="O100" s="24">
        <v>0</v>
      </c>
      <c r="P100" s="24">
        <v>0</v>
      </c>
      <c r="Q100" s="24">
        <v>0</v>
      </c>
      <c r="R100" s="24">
        <v>0</v>
      </c>
      <c r="S100" s="24">
        <v>0</v>
      </c>
      <c r="T100" s="24">
        <v>0</v>
      </c>
      <c r="U100" s="24">
        <v>0</v>
      </c>
      <c r="V100" s="24">
        <v>0</v>
      </c>
      <c r="W100" s="24">
        <v>0</v>
      </c>
      <c r="X100" s="24">
        <v>0</v>
      </c>
      <c r="Y100" s="24">
        <v>0</v>
      </c>
      <c r="Z100" s="24">
        <v>0</v>
      </c>
      <c r="AA100" s="25">
        <v>0</v>
      </c>
      <c r="AB100" s="25">
        <v>0</v>
      </c>
      <c r="AC100" s="25">
        <v>0</v>
      </c>
      <c r="AD100" s="25">
        <v>0</v>
      </c>
      <c r="AE100" s="25">
        <v>0</v>
      </c>
      <c r="AF100" s="25">
        <v>0</v>
      </c>
      <c r="AG100" s="25">
        <v>0</v>
      </c>
      <c r="AH100" s="25">
        <v>0</v>
      </c>
      <c r="AI100" s="25">
        <v>0</v>
      </c>
      <c r="AJ100" s="25">
        <v>0</v>
      </c>
      <c r="AK100" s="25">
        <v>0</v>
      </c>
      <c r="AL100" s="25">
        <v>0</v>
      </c>
      <c r="AM100" s="25">
        <v>0</v>
      </c>
      <c r="AN100" s="25">
        <v>0</v>
      </c>
      <c r="AO100" s="25">
        <v>0</v>
      </c>
      <c r="AP100" s="25">
        <v>0</v>
      </c>
      <c r="AQ100" s="25">
        <v>0</v>
      </c>
      <c r="AR100" s="25">
        <v>0</v>
      </c>
      <c r="AS100" s="25">
        <v>0</v>
      </c>
      <c r="AT100" s="25">
        <v>0</v>
      </c>
      <c r="AU100" s="25">
        <v>0</v>
      </c>
      <c r="AV100" s="25">
        <v>0</v>
      </c>
      <c r="AW100" s="25">
        <v>0</v>
      </c>
      <c r="AX100" s="25">
        <v>0</v>
      </c>
      <c r="AY100" s="25">
        <v>0</v>
      </c>
      <c r="AZ100" s="25">
        <v>0</v>
      </c>
      <c r="BA100" s="25">
        <v>0</v>
      </c>
      <c r="BB100" s="25">
        <v>0</v>
      </c>
      <c r="BC100" s="25">
        <v>0</v>
      </c>
      <c r="BD100" s="25">
        <v>0</v>
      </c>
      <c r="BE100" s="25">
        <v>0</v>
      </c>
      <c r="BF100" s="25">
        <v>0</v>
      </c>
      <c r="BG100" s="25">
        <v>0</v>
      </c>
      <c r="BH100" s="25">
        <v>0</v>
      </c>
      <c r="BI100" s="25">
        <v>0</v>
      </c>
      <c r="BJ100" s="25">
        <v>0</v>
      </c>
      <c r="BK100" s="25">
        <v>0</v>
      </c>
      <c r="BL100" s="25">
        <v>0</v>
      </c>
      <c r="BM100" s="25">
        <v>0</v>
      </c>
      <c r="BN100" s="25">
        <v>0</v>
      </c>
      <c r="BO100" t="s">
        <v>237</v>
      </c>
    </row>
    <row r="101" spans="1:67" x14ac:dyDescent="0.25">
      <c r="B101" t="s">
        <v>10</v>
      </c>
      <c r="C101">
        <v>0.03</v>
      </c>
      <c r="D101">
        <f t="shared" si="9"/>
        <v>0</v>
      </c>
      <c r="E101">
        <v>0</v>
      </c>
      <c r="F101">
        <v>0</v>
      </c>
      <c r="G101">
        <v>0</v>
      </c>
      <c r="H101">
        <v>0</v>
      </c>
      <c r="I101">
        <v>0</v>
      </c>
      <c r="J101" s="22">
        <v>0</v>
      </c>
      <c r="K101" s="22">
        <v>0</v>
      </c>
      <c r="L101" s="22">
        <v>0</v>
      </c>
      <c r="M101" s="22">
        <v>0</v>
      </c>
      <c r="N101" s="22">
        <v>0</v>
      </c>
      <c r="O101" s="24">
        <v>0</v>
      </c>
      <c r="P101" s="24">
        <v>0</v>
      </c>
      <c r="Q101" s="24">
        <v>0</v>
      </c>
      <c r="R101" s="24">
        <v>0</v>
      </c>
      <c r="S101" s="24">
        <v>0</v>
      </c>
      <c r="T101" s="24">
        <v>0</v>
      </c>
      <c r="U101" s="24">
        <v>0</v>
      </c>
      <c r="V101" s="24">
        <v>0</v>
      </c>
      <c r="W101" s="24">
        <v>0</v>
      </c>
      <c r="X101" s="24">
        <v>0</v>
      </c>
      <c r="Y101" s="24">
        <v>0</v>
      </c>
      <c r="Z101" s="24">
        <v>0</v>
      </c>
      <c r="AA101" s="25">
        <v>0</v>
      </c>
      <c r="AB101" s="25">
        <v>0</v>
      </c>
      <c r="AC101" s="25">
        <v>0</v>
      </c>
      <c r="AD101" s="25">
        <v>0</v>
      </c>
      <c r="AE101" s="25">
        <v>0</v>
      </c>
      <c r="AF101" s="25">
        <v>0</v>
      </c>
      <c r="AG101" s="25">
        <v>0</v>
      </c>
      <c r="AH101" s="25">
        <v>0</v>
      </c>
      <c r="AI101" s="25">
        <v>0</v>
      </c>
      <c r="AJ101" s="25">
        <v>0</v>
      </c>
      <c r="AK101" s="25">
        <v>0</v>
      </c>
      <c r="AL101" s="25">
        <v>0</v>
      </c>
      <c r="AM101" s="25">
        <v>0</v>
      </c>
      <c r="AN101" s="25">
        <v>0</v>
      </c>
      <c r="AO101" s="25">
        <v>0</v>
      </c>
      <c r="AP101" s="25">
        <v>0</v>
      </c>
      <c r="AQ101" s="25">
        <v>0</v>
      </c>
      <c r="AR101" s="25">
        <v>0</v>
      </c>
      <c r="AS101" s="25">
        <v>0</v>
      </c>
      <c r="AT101" s="25">
        <v>0</v>
      </c>
      <c r="AU101" s="25">
        <v>0</v>
      </c>
      <c r="AV101" s="25">
        <v>0</v>
      </c>
      <c r="AW101" s="25">
        <v>0</v>
      </c>
      <c r="AX101" s="25">
        <v>0</v>
      </c>
      <c r="AY101" s="25">
        <v>0</v>
      </c>
      <c r="AZ101" s="25">
        <v>0</v>
      </c>
      <c r="BA101" s="25">
        <v>0</v>
      </c>
      <c r="BB101" s="25">
        <v>0</v>
      </c>
      <c r="BC101" s="25">
        <v>0</v>
      </c>
      <c r="BD101" s="25">
        <v>0</v>
      </c>
      <c r="BE101" s="25">
        <v>0</v>
      </c>
      <c r="BF101" s="25">
        <v>0</v>
      </c>
      <c r="BG101" s="25">
        <v>0</v>
      </c>
      <c r="BH101" s="25">
        <v>0</v>
      </c>
      <c r="BI101" s="25">
        <v>0</v>
      </c>
      <c r="BJ101" s="25">
        <v>0</v>
      </c>
      <c r="BK101" s="25">
        <v>0</v>
      </c>
      <c r="BL101" s="25">
        <v>0</v>
      </c>
      <c r="BM101" s="25">
        <v>0</v>
      </c>
      <c r="BN101" s="25">
        <v>0</v>
      </c>
      <c r="BO101" t="s">
        <v>237</v>
      </c>
    </row>
    <row r="102" spans="1:67" x14ac:dyDescent="0.25">
      <c r="B102" t="s">
        <v>10</v>
      </c>
      <c r="C102">
        <v>0.04</v>
      </c>
      <c r="D102">
        <f t="shared" si="9"/>
        <v>0</v>
      </c>
      <c r="E102">
        <v>0</v>
      </c>
      <c r="F102">
        <v>0</v>
      </c>
      <c r="G102">
        <v>0</v>
      </c>
      <c r="H102">
        <v>0</v>
      </c>
      <c r="I102">
        <v>0</v>
      </c>
      <c r="J102" s="22">
        <v>0</v>
      </c>
      <c r="K102" s="22">
        <v>0</v>
      </c>
      <c r="L102" s="22">
        <v>0</v>
      </c>
      <c r="M102" s="22">
        <v>0</v>
      </c>
      <c r="N102" s="22">
        <v>0</v>
      </c>
      <c r="O102" s="24">
        <v>0</v>
      </c>
      <c r="P102" s="24">
        <v>0</v>
      </c>
      <c r="Q102" s="24">
        <v>0</v>
      </c>
      <c r="R102" s="24">
        <v>0</v>
      </c>
      <c r="S102" s="24">
        <v>0</v>
      </c>
      <c r="T102" s="24">
        <v>0</v>
      </c>
      <c r="U102" s="24">
        <v>0</v>
      </c>
      <c r="V102" s="24">
        <v>0</v>
      </c>
      <c r="W102" s="24">
        <v>0</v>
      </c>
      <c r="X102" s="24">
        <v>0</v>
      </c>
      <c r="Y102" s="24">
        <v>0</v>
      </c>
      <c r="Z102" s="24">
        <v>0</v>
      </c>
      <c r="AA102" s="25">
        <v>0</v>
      </c>
      <c r="AB102" s="25">
        <v>0</v>
      </c>
      <c r="AC102" s="25">
        <v>0</v>
      </c>
      <c r="AD102" s="25">
        <v>0</v>
      </c>
      <c r="AE102" s="25">
        <v>0</v>
      </c>
      <c r="AF102" s="25">
        <v>0</v>
      </c>
      <c r="AG102" s="25">
        <v>0</v>
      </c>
      <c r="AH102" s="25">
        <v>0</v>
      </c>
      <c r="AI102" s="25">
        <v>0</v>
      </c>
      <c r="AJ102" s="25">
        <v>0</v>
      </c>
      <c r="AK102" s="25">
        <v>0</v>
      </c>
      <c r="AL102" s="25">
        <v>0</v>
      </c>
      <c r="AM102" s="25">
        <v>0</v>
      </c>
      <c r="AN102" s="25">
        <v>0</v>
      </c>
      <c r="AO102" s="25">
        <v>0</v>
      </c>
      <c r="AP102" s="25">
        <v>0</v>
      </c>
      <c r="AQ102" s="25">
        <v>0</v>
      </c>
      <c r="AR102" s="25">
        <v>0</v>
      </c>
      <c r="AS102" s="25">
        <v>0</v>
      </c>
      <c r="AT102" s="25">
        <v>0</v>
      </c>
      <c r="AU102" s="25">
        <v>0</v>
      </c>
      <c r="AV102" s="25">
        <v>0</v>
      </c>
      <c r="AW102" s="25">
        <v>0</v>
      </c>
      <c r="AX102" s="25">
        <v>0</v>
      </c>
      <c r="AY102" s="25">
        <v>0</v>
      </c>
      <c r="AZ102" s="25">
        <v>0</v>
      </c>
      <c r="BA102" s="25">
        <v>0</v>
      </c>
      <c r="BB102" s="25">
        <v>0</v>
      </c>
      <c r="BC102" s="25">
        <v>0</v>
      </c>
      <c r="BD102" s="25">
        <v>0</v>
      </c>
      <c r="BE102" s="25">
        <v>0</v>
      </c>
      <c r="BF102" s="25">
        <v>0</v>
      </c>
      <c r="BG102" s="25">
        <v>0</v>
      </c>
      <c r="BH102" s="25">
        <v>0</v>
      </c>
      <c r="BI102" s="25">
        <v>0</v>
      </c>
      <c r="BJ102" s="25">
        <v>0</v>
      </c>
      <c r="BK102" s="25">
        <v>0</v>
      </c>
      <c r="BL102" s="25">
        <v>0</v>
      </c>
      <c r="BM102" s="25">
        <v>0</v>
      </c>
      <c r="BN102" s="25">
        <v>0</v>
      </c>
      <c r="BO102" t="s">
        <v>237</v>
      </c>
    </row>
    <row r="103" spans="1:67" x14ac:dyDescent="0.25">
      <c r="B103" t="s">
        <v>10</v>
      </c>
      <c r="C103">
        <v>0.05</v>
      </c>
      <c r="D103">
        <f t="shared" si="9"/>
        <v>0</v>
      </c>
      <c r="E103">
        <v>0</v>
      </c>
      <c r="F103">
        <v>0</v>
      </c>
      <c r="G103">
        <v>0</v>
      </c>
      <c r="H103">
        <v>0</v>
      </c>
      <c r="I103">
        <v>0</v>
      </c>
      <c r="J103" s="22">
        <v>0</v>
      </c>
      <c r="K103" s="22">
        <v>0</v>
      </c>
      <c r="L103" s="22">
        <v>0</v>
      </c>
      <c r="M103" s="22">
        <v>0</v>
      </c>
      <c r="N103" s="22">
        <v>0</v>
      </c>
      <c r="O103" s="24">
        <v>0</v>
      </c>
      <c r="P103" s="24">
        <v>0</v>
      </c>
      <c r="Q103" s="24">
        <v>0</v>
      </c>
      <c r="R103" s="24">
        <v>0</v>
      </c>
      <c r="S103" s="24">
        <v>0</v>
      </c>
      <c r="T103" s="24">
        <v>0</v>
      </c>
      <c r="U103" s="24">
        <v>0</v>
      </c>
      <c r="V103" s="24">
        <v>0</v>
      </c>
      <c r="W103" s="24">
        <v>0</v>
      </c>
      <c r="X103" s="24">
        <v>0</v>
      </c>
      <c r="Y103" s="24">
        <v>0</v>
      </c>
      <c r="Z103" s="24">
        <v>0</v>
      </c>
      <c r="AA103" s="25">
        <v>0</v>
      </c>
      <c r="AB103" s="25">
        <v>0</v>
      </c>
      <c r="AC103" s="25">
        <v>0</v>
      </c>
      <c r="AD103" s="25">
        <v>0</v>
      </c>
      <c r="AE103" s="25">
        <v>0</v>
      </c>
      <c r="AF103" s="25">
        <v>0</v>
      </c>
      <c r="AG103" s="25">
        <v>0</v>
      </c>
      <c r="AH103" s="25">
        <v>0</v>
      </c>
      <c r="AI103" s="25">
        <v>0</v>
      </c>
      <c r="AJ103" s="25">
        <v>0</v>
      </c>
      <c r="AK103" s="25">
        <v>0</v>
      </c>
      <c r="AL103" s="25">
        <v>0</v>
      </c>
      <c r="AM103" s="25">
        <v>0</v>
      </c>
      <c r="AN103" s="25">
        <v>0</v>
      </c>
      <c r="AO103" s="25">
        <v>0</v>
      </c>
      <c r="AP103" s="25">
        <v>0</v>
      </c>
      <c r="AQ103" s="25">
        <v>0</v>
      </c>
      <c r="AR103" s="25">
        <v>0</v>
      </c>
      <c r="AS103" s="25">
        <v>0</v>
      </c>
      <c r="AT103" s="25">
        <v>0</v>
      </c>
      <c r="AU103" s="25">
        <v>0</v>
      </c>
      <c r="AV103" s="25">
        <v>0</v>
      </c>
      <c r="AW103" s="25">
        <v>0</v>
      </c>
      <c r="AX103" s="25">
        <v>0</v>
      </c>
      <c r="AY103" s="25">
        <v>0</v>
      </c>
      <c r="AZ103" s="25">
        <v>0</v>
      </c>
      <c r="BA103" s="25">
        <v>0</v>
      </c>
      <c r="BB103" s="25">
        <v>0</v>
      </c>
      <c r="BC103" s="25">
        <v>0</v>
      </c>
      <c r="BD103" s="25">
        <v>0</v>
      </c>
      <c r="BE103" s="25">
        <v>0</v>
      </c>
      <c r="BF103" s="25">
        <v>0</v>
      </c>
      <c r="BG103" s="25">
        <v>0</v>
      </c>
      <c r="BH103" s="25">
        <v>0</v>
      </c>
      <c r="BI103" s="25">
        <v>0</v>
      </c>
      <c r="BJ103" s="25">
        <v>0</v>
      </c>
      <c r="BK103" s="25">
        <v>0</v>
      </c>
      <c r="BL103" s="25">
        <v>0</v>
      </c>
      <c r="BM103" s="25">
        <v>0</v>
      </c>
      <c r="BN103" s="25">
        <v>0</v>
      </c>
      <c r="BO103" t="s">
        <v>237</v>
      </c>
    </row>
    <row r="104" spans="1:67" x14ac:dyDescent="0.25">
      <c r="B104" t="s">
        <v>10</v>
      </c>
      <c r="C104">
        <v>0.06</v>
      </c>
      <c r="D104">
        <f t="shared" si="9"/>
        <v>0</v>
      </c>
      <c r="E104">
        <v>0</v>
      </c>
      <c r="F104">
        <v>0</v>
      </c>
      <c r="G104">
        <v>0</v>
      </c>
      <c r="H104">
        <v>0</v>
      </c>
      <c r="I104">
        <v>0</v>
      </c>
      <c r="J104" s="22">
        <v>0</v>
      </c>
      <c r="K104" s="22">
        <v>0</v>
      </c>
      <c r="L104" s="22">
        <v>0</v>
      </c>
      <c r="M104" s="22">
        <v>0</v>
      </c>
      <c r="N104" s="22">
        <v>0</v>
      </c>
      <c r="O104" s="24">
        <v>0</v>
      </c>
      <c r="P104" s="24">
        <v>0</v>
      </c>
      <c r="Q104" s="24">
        <v>0</v>
      </c>
      <c r="R104" s="24">
        <v>0</v>
      </c>
      <c r="S104" s="24">
        <v>0</v>
      </c>
      <c r="T104" s="24">
        <v>0</v>
      </c>
      <c r="U104" s="24">
        <v>0</v>
      </c>
      <c r="V104" s="24">
        <v>0</v>
      </c>
      <c r="W104" s="24">
        <v>0</v>
      </c>
      <c r="X104" s="24">
        <v>0</v>
      </c>
      <c r="Y104" s="24">
        <v>0</v>
      </c>
      <c r="Z104" s="24">
        <v>0</v>
      </c>
      <c r="AA104" s="25">
        <v>0</v>
      </c>
      <c r="AB104" s="25">
        <v>0</v>
      </c>
      <c r="AC104" s="25">
        <v>0</v>
      </c>
      <c r="AD104" s="25">
        <v>0</v>
      </c>
      <c r="AE104" s="25">
        <v>0</v>
      </c>
      <c r="AF104" s="25">
        <v>0</v>
      </c>
      <c r="AG104" s="25">
        <v>0</v>
      </c>
      <c r="AH104" s="25">
        <v>0</v>
      </c>
      <c r="AI104" s="25">
        <v>0</v>
      </c>
      <c r="AJ104" s="25">
        <v>0</v>
      </c>
      <c r="AK104" s="25">
        <v>0</v>
      </c>
      <c r="AL104" s="25">
        <v>0</v>
      </c>
      <c r="AM104" s="25">
        <v>0</v>
      </c>
      <c r="AN104" s="25">
        <v>0</v>
      </c>
      <c r="AO104" s="25">
        <v>0</v>
      </c>
      <c r="AP104" s="25">
        <v>0</v>
      </c>
      <c r="AQ104" s="25">
        <v>0</v>
      </c>
      <c r="AR104" s="25">
        <v>0</v>
      </c>
      <c r="AS104" s="25">
        <v>0</v>
      </c>
      <c r="AT104" s="25">
        <v>0</v>
      </c>
      <c r="AU104" s="25">
        <v>0</v>
      </c>
      <c r="AV104" s="25">
        <v>0</v>
      </c>
      <c r="AW104" s="25">
        <v>0</v>
      </c>
      <c r="AX104" s="25">
        <v>0</v>
      </c>
      <c r="AY104" s="25">
        <v>0</v>
      </c>
      <c r="AZ104" s="25">
        <v>0</v>
      </c>
      <c r="BA104" s="25">
        <v>0</v>
      </c>
      <c r="BB104" s="25">
        <v>0</v>
      </c>
      <c r="BC104" s="25">
        <v>0</v>
      </c>
      <c r="BD104" s="25">
        <v>0</v>
      </c>
      <c r="BE104" s="25">
        <v>0</v>
      </c>
      <c r="BF104" s="25">
        <v>0</v>
      </c>
      <c r="BG104" s="25">
        <v>0</v>
      </c>
      <c r="BH104" s="25">
        <v>0</v>
      </c>
      <c r="BI104" s="25">
        <v>0</v>
      </c>
      <c r="BJ104" s="25">
        <v>0</v>
      </c>
      <c r="BK104" s="25">
        <v>0</v>
      </c>
      <c r="BL104" s="25">
        <v>0</v>
      </c>
      <c r="BM104" s="25">
        <v>0</v>
      </c>
      <c r="BN104" s="25">
        <v>0</v>
      </c>
      <c r="BO104" t="s">
        <v>237</v>
      </c>
    </row>
    <row r="105" spans="1:67" x14ac:dyDescent="0.25">
      <c r="A105" s="6">
        <v>45017</v>
      </c>
      <c r="B105" t="s">
        <v>10</v>
      </c>
      <c r="C105">
        <v>1</v>
      </c>
      <c r="D105">
        <f t="shared" si="9"/>
        <v>510.4</v>
      </c>
      <c r="E105">
        <f t="shared" ref="E105:E134" si="14">SUM(BE105:BN105)</f>
        <v>103.40000000000002</v>
      </c>
      <c r="F105">
        <f t="shared" ref="F105:F134" si="15">SUM(AA105:AJ105)</f>
        <v>151.79999999999998</v>
      </c>
      <c r="G105">
        <f t="shared" ref="G105:G134" si="16">SUM(AU105:BD105)</f>
        <v>178.2</v>
      </c>
      <c r="H105">
        <f t="shared" ref="H105:H134" si="17">SUM(AL105:AT105)</f>
        <v>77</v>
      </c>
      <c r="I105">
        <v>0</v>
      </c>
      <c r="J105" s="22">
        <v>0.96800000000000008</v>
      </c>
      <c r="K105" s="22">
        <v>0.62700000000000011</v>
      </c>
      <c r="L105" s="22">
        <v>0.8580000000000001</v>
      </c>
      <c r="M105" s="22">
        <v>0.94600000000000006</v>
      </c>
      <c r="N105" s="22">
        <v>1.0230000000000001</v>
      </c>
      <c r="O105" s="24">
        <v>1.0230000000000001</v>
      </c>
      <c r="P105" s="24">
        <v>0.74800000000000011</v>
      </c>
      <c r="Q105" s="24">
        <v>0.78100000000000003</v>
      </c>
      <c r="R105" s="24">
        <v>0.70400000000000007</v>
      </c>
      <c r="S105" s="24">
        <v>0.78100000000000003</v>
      </c>
      <c r="T105" s="24">
        <v>0.86900000000000011</v>
      </c>
      <c r="U105" s="24">
        <v>0.16500000000000001</v>
      </c>
      <c r="V105" s="24">
        <v>1.0120000000000002</v>
      </c>
      <c r="W105" s="24">
        <v>1.056</v>
      </c>
      <c r="X105" s="24">
        <v>1.0340000000000003</v>
      </c>
      <c r="Y105" s="24">
        <v>0.81400000000000006</v>
      </c>
      <c r="Z105" s="24">
        <v>0.45100000000000007</v>
      </c>
      <c r="AA105" s="25">
        <v>39.6</v>
      </c>
      <c r="AB105" s="25">
        <v>3.3000000000000003</v>
      </c>
      <c r="AC105" s="25">
        <v>15.400000000000002</v>
      </c>
      <c r="AD105" s="25">
        <v>4.4000000000000004</v>
      </c>
      <c r="AE105" s="25">
        <v>38.5</v>
      </c>
      <c r="AF105" s="25">
        <v>0</v>
      </c>
      <c r="AG105" s="25">
        <v>13.200000000000001</v>
      </c>
      <c r="AH105" s="25">
        <v>19.8</v>
      </c>
      <c r="AI105" s="25">
        <v>17.600000000000001</v>
      </c>
      <c r="AJ105" s="25">
        <v>0</v>
      </c>
      <c r="AK105" s="25">
        <v>7.7000000000000011</v>
      </c>
      <c r="AL105" s="25">
        <v>5.5</v>
      </c>
      <c r="AM105" s="25">
        <v>0</v>
      </c>
      <c r="AN105" s="25">
        <v>0</v>
      </c>
      <c r="AO105" s="25">
        <v>11</v>
      </c>
      <c r="AP105" s="25">
        <v>5.5</v>
      </c>
      <c r="AQ105" s="25">
        <v>16.5</v>
      </c>
      <c r="AR105" s="25">
        <v>8.8000000000000007</v>
      </c>
      <c r="AS105" s="25">
        <v>26.400000000000002</v>
      </c>
      <c r="AT105" s="25">
        <v>3.3000000000000003</v>
      </c>
      <c r="AU105" s="25">
        <v>7.7000000000000011</v>
      </c>
      <c r="AV105" s="25">
        <v>45.1</v>
      </c>
      <c r="AW105" s="25">
        <v>13.200000000000001</v>
      </c>
      <c r="AX105" s="25">
        <v>13.200000000000001</v>
      </c>
      <c r="AY105" s="25">
        <v>0</v>
      </c>
      <c r="AZ105" s="25">
        <v>0</v>
      </c>
      <c r="BA105" s="25">
        <v>8.8000000000000007</v>
      </c>
      <c r="BB105" s="25">
        <v>50.6</v>
      </c>
      <c r="BC105" s="25">
        <v>13.200000000000001</v>
      </c>
      <c r="BD105" s="25">
        <v>26.400000000000002</v>
      </c>
      <c r="BE105" s="25">
        <v>3.3000000000000003</v>
      </c>
      <c r="BF105" s="25">
        <v>7.7000000000000011</v>
      </c>
      <c r="BG105" s="25">
        <v>27.500000000000004</v>
      </c>
      <c r="BH105" s="25">
        <v>1.1000000000000001</v>
      </c>
      <c r="BI105" s="25">
        <v>6.6000000000000005</v>
      </c>
      <c r="BJ105" s="25">
        <v>0</v>
      </c>
      <c r="BK105" s="25">
        <v>7.7000000000000011</v>
      </c>
      <c r="BL105" s="25">
        <v>6.6000000000000005</v>
      </c>
      <c r="BM105" s="25">
        <v>29.700000000000003</v>
      </c>
      <c r="BN105" s="25">
        <v>13.200000000000001</v>
      </c>
      <c r="BO105" t="s">
        <v>38</v>
      </c>
    </row>
    <row r="106" spans="1:67" x14ac:dyDescent="0.25">
      <c r="A106" s="6">
        <v>45018</v>
      </c>
      <c r="B106" t="s">
        <v>10</v>
      </c>
      <c r="C106">
        <v>2</v>
      </c>
      <c r="D106">
        <f t="shared" si="9"/>
        <v>427.90000000000009</v>
      </c>
      <c r="E106">
        <f t="shared" si="14"/>
        <v>62.7</v>
      </c>
      <c r="F106">
        <f t="shared" si="15"/>
        <v>56.100000000000016</v>
      </c>
      <c r="G106">
        <f t="shared" si="16"/>
        <v>170.50000000000006</v>
      </c>
      <c r="H106">
        <f t="shared" si="17"/>
        <v>138.6</v>
      </c>
      <c r="I106">
        <v>0</v>
      </c>
      <c r="J106" s="22">
        <v>0.40700000000000003</v>
      </c>
      <c r="K106" s="22">
        <v>0.91300000000000014</v>
      </c>
      <c r="L106" s="22">
        <v>0.93500000000000005</v>
      </c>
      <c r="M106" s="22">
        <v>0.91300000000000014</v>
      </c>
      <c r="N106" s="22">
        <v>1.0780000000000001</v>
      </c>
      <c r="O106" s="24">
        <v>0.78100000000000003</v>
      </c>
      <c r="P106" s="24">
        <v>0.67100000000000004</v>
      </c>
      <c r="Q106" s="24">
        <v>0.70400000000000007</v>
      </c>
      <c r="R106" s="24">
        <v>1.1000000000000001</v>
      </c>
      <c r="S106" s="24">
        <v>0.71500000000000008</v>
      </c>
      <c r="T106" s="24">
        <v>0.71500000000000008</v>
      </c>
      <c r="U106" s="24">
        <v>0.52800000000000002</v>
      </c>
      <c r="V106" s="24">
        <v>0.52800000000000002</v>
      </c>
      <c r="W106" s="24">
        <v>0.46200000000000002</v>
      </c>
      <c r="X106" s="24">
        <v>0.30800000000000005</v>
      </c>
      <c r="Y106" s="24">
        <v>1.0010000000000001</v>
      </c>
      <c r="Z106" s="24">
        <v>1.0450000000000002</v>
      </c>
      <c r="AA106" s="25">
        <v>0</v>
      </c>
      <c r="AB106" s="25">
        <v>8.8000000000000007</v>
      </c>
      <c r="AC106" s="25">
        <v>28.6</v>
      </c>
      <c r="AD106" s="25">
        <v>7.7000000000000011</v>
      </c>
      <c r="AE106" s="25">
        <v>2.2000000000000002</v>
      </c>
      <c r="AF106" s="25">
        <v>0</v>
      </c>
      <c r="AG106" s="25">
        <v>6.6000000000000005</v>
      </c>
      <c r="AH106" s="25">
        <v>0</v>
      </c>
      <c r="AI106" s="25">
        <v>1.1000000000000001</v>
      </c>
      <c r="AJ106" s="25">
        <v>1.1000000000000001</v>
      </c>
      <c r="AK106" s="25">
        <v>62.7</v>
      </c>
      <c r="AL106" s="25">
        <v>6.6000000000000005</v>
      </c>
      <c r="AM106" s="25">
        <v>0</v>
      </c>
      <c r="AN106" s="25">
        <v>39.6</v>
      </c>
      <c r="AO106" s="25">
        <v>48.400000000000006</v>
      </c>
      <c r="AP106" s="25">
        <v>33</v>
      </c>
      <c r="AQ106" s="25">
        <v>8.8000000000000007</v>
      </c>
      <c r="AR106" s="25">
        <v>0</v>
      </c>
      <c r="AS106" s="25">
        <v>2.2000000000000002</v>
      </c>
      <c r="AT106" s="25">
        <v>0</v>
      </c>
      <c r="AU106" s="25">
        <v>37.400000000000006</v>
      </c>
      <c r="AV106" s="25">
        <v>34.1</v>
      </c>
      <c r="AW106" s="25">
        <v>13.200000000000001</v>
      </c>
      <c r="AX106" s="25">
        <v>17.600000000000001</v>
      </c>
      <c r="AY106" s="25">
        <v>0</v>
      </c>
      <c r="AZ106" s="25">
        <v>26.400000000000002</v>
      </c>
      <c r="BA106" s="25">
        <v>12.100000000000001</v>
      </c>
      <c r="BB106" s="25">
        <v>15.400000000000002</v>
      </c>
      <c r="BC106" s="25">
        <v>0</v>
      </c>
      <c r="BD106" s="25">
        <v>14.300000000000033</v>
      </c>
      <c r="BE106" s="25">
        <v>14.3</v>
      </c>
      <c r="BF106" s="25">
        <v>0</v>
      </c>
      <c r="BG106" s="25">
        <v>0</v>
      </c>
      <c r="BH106" s="25">
        <v>5.5</v>
      </c>
      <c r="BI106" s="25">
        <v>1.1000000000000001</v>
      </c>
      <c r="BJ106" s="25">
        <v>25.3</v>
      </c>
      <c r="BK106" s="25">
        <v>16.5</v>
      </c>
      <c r="BL106" s="25">
        <v>0</v>
      </c>
      <c r="BM106" s="25">
        <v>0</v>
      </c>
      <c r="BN106" s="25">
        <v>0</v>
      </c>
      <c r="BO106" t="s">
        <v>38</v>
      </c>
    </row>
    <row r="107" spans="1:67" x14ac:dyDescent="0.25">
      <c r="A107" s="6">
        <v>45019</v>
      </c>
      <c r="B107" t="s">
        <v>10</v>
      </c>
      <c r="C107">
        <v>3</v>
      </c>
      <c r="D107">
        <f t="shared" si="9"/>
        <v>427.9</v>
      </c>
      <c r="E107">
        <f t="shared" si="14"/>
        <v>91.300000000000011</v>
      </c>
      <c r="F107">
        <f t="shared" si="15"/>
        <v>99.000000000000014</v>
      </c>
      <c r="G107">
        <f t="shared" si="16"/>
        <v>101.2</v>
      </c>
      <c r="H107">
        <f t="shared" si="17"/>
        <v>136.4</v>
      </c>
      <c r="I107">
        <v>0</v>
      </c>
      <c r="J107" s="22">
        <v>0.95700000000000007</v>
      </c>
      <c r="K107" s="22">
        <v>0.77000000000000013</v>
      </c>
      <c r="L107" s="22">
        <v>0.82500000000000007</v>
      </c>
      <c r="M107" s="22">
        <v>0.89100000000000013</v>
      </c>
      <c r="N107" s="22">
        <v>0.78100000000000003</v>
      </c>
      <c r="O107" s="24">
        <v>1.0010000000000001</v>
      </c>
      <c r="P107" s="24">
        <v>0.63800000000000001</v>
      </c>
      <c r="Q107" s="24">
        <v>1.0669999999999999</v>
      </c>
      <c r="R107" s="24">
        <v>0.83600000000000008</v>
      </c>
      <c r="S107" s="24">
        <v>0.74800000000000011</v>
      </c>
      <c r="T107" s="24">
        <v>0.67100000000000004</v>
      </c>
      <c r="U107" s="24">
        <v>1.0669999999999999</v>
      </c>
      <c r="V107" s="24">
        <v>1.1000000000000001</v>
      </c>
      <c r="W107" s="24">
        <v>0.97900000000000009</v>
      </c>
      <c r="X107" s="24">
        <v>0.13200000000000001</v>
      </c>
      <c r="Y107" s="24">
        <v>0.41800000000000004</v>
      </c>
      <c r="Z107" s="24">
        <v>0.66</v>
      </c>
      <c r="AA107" s="25">
        <v>1.1000000000000001</v>
      </c>
      <c r="AB107" s="25">
        <v>42.900000000000006</v>
      </c>
      <c r="AC107" s="25">
        <v>0</v>
      </c>
      <c r="AD107" s="25">
        <v>0</v>
      </c>
      <c r="AE107" s="25">
        <v>6.6000000000000005</v>
      </c>
      <c r="AF107" s="25">
        <v>9.9</v>
      </c>
      <c r="AG107" s="25">
        <v>17.600000000000001</v>
      </c>
      <c r="AH107" s="25">
        <v>4.4000000000000004</v>
      </c>
      <c r="AI107" s="25">
        <v>1.1000000000000001</v>
      </c>
      <c r="AJ107" s="25">
        <v>15.400000000000002</v>
      </c>
      <c r="AK107" s="25">
        <v>36.300000000000004</v>
      </c>
      <c r="AL107" s="25">
        <v>41.800000000000004</v>
      </c>
      <c r="AM107" s="25">
        <v>25.3</v>
      </c>
      <c r="AN107" s="25">
        <v>3.3000000000000003</v>
      </c>
      <c r="AO107" s="25">
        <v>29.700000000000003</v>
      </c>
      <c r="AP107" s="25">
        <v>3.3000000000000003</v>
      </c>
      <c r="AQ107" s="25">
        <v>0</v>
      </c>
      <c r="AR107" s="25">
        <v>20.900000000000002</v>
      </c>
      <c r="AS107" s="25">
        <v>12.100000000000001</v>
      </c>
      <c r="AT107" s="25">
        <v>0</v>
      </c>
      <c r="AU107" s="25">
        <v>0</v>
      </c>
      <c r="AV107" s="25">
        <v>1.1000000000000001</v>
      </c>
      <c r="AW107" s="25">
        <v>3.3000000000000003</v>
      </c>
      <c r="AX107" s="25">
        <v>16.5</v>
      </c>
      <c r="AY107" s="25">
        <v>0</v>
      </c>
      <c r="AZ107" s="25">
        <v>24.200000000000003</v>
      </c>
      <c r="BA107" s="25">
        <v>20.900000000000002</v>
      </c>
      <c r="BB107" s="25">
        <v>35.200000000000003</v>
      </c>
      <c r="BC107" s="25">
        <v>0</v>
      </c>
      <c r="BD107" s="25">
        <v>0</v>
      </c>
      <c r="BE107" s="25">
        <v>9.9</v>
      </c>
      <c r="BF107" s="25">
        <v>0</v>
      </c>
      <c r="BG107" s="25">
        <v>7.7000000000000011</v>
      </c>
      <c r="BH107" s="25">
        <v>0</v>
      </c>
      <c r="BI107" s="25">
        <v>3.3000000000000003</v>
      </c>
      <c r="BJ107" s="25">
        <v>0</v>
      </c>
      <c r="BK107" s="25">
        <v>11</v>
      </c>
      <c r="BL107" s="25">
        <v>0</v>
      </c>
      <c r="BM107" s="25">
        <v>19.8</v>
      </c>
      <c r="BN107" s="25">
        <v>39.6</v>
      </c>
      <c r="BO107" t="s">
        <v>38</v>
      </c>
    </row>
    <row r="108" spans="1:67" x14ac:dyDescent="0.25">
      <c r="A108" s="6">
        <v>45020</v>
      </c>
      <c r="B108" t="s">
        <v>10</v>
      </c>
      <c r="C108">
        <v>4</v>
      </c>
      <c r="D108">
        <f t="shared" si="9"/>
        <v>448.80000000000007</v>
      </c>
      <c r="E108">
        <f t="shared" si="14"/>
        <v>102.30000000000001</v>
      </c>
      <c r="F108">
        <f t="shared" si="15"/>
        <v>132.00000000000003</v>
      </c>
      <c r="G108">
        <f t="shared" si="16"/>
        <v>113.30000000000001</v>
      </c>
      <c r="H108">
        <f t="shared" si="17"/>
        <v>101.20000000000002</v>
      </c>
      <c r="I108">
        <v>0</v>
      </c>
      <c r="J108" s="22">
        <v>0.49500000000000005</v>
      </c>
      <c r="K108" s="22">
        <v>0.51700000000000013</v>
      </c>
      <c r="L108" s="22">
        <v>0.88000000000000012</v>
      </c>
      <c r="M108" s="22">
        <v>0.88000000000000012</v>
      </c>
      <c r="N108" s="22">
        <v>0.9900000000000001</v>
      </c>
      <c r="O108" s="24">
        <v>0.66</v>
      </c>
      <c r="P108" s="24">
        <v>0.63800000000000001</v>
      </c>
      <c r="Q108" s="24">
        <v>0.72600000000000009</v>
      </c>
      <c r="R108" s="24">
        <v>0.66</v>
      </c>
      <c r="S108" s="24">
        <v>1.089</v>
      </c>
      <c r="T108" s="24">
        <v>0.63800000000000001</v>
      </c>
      <c r="U108" s="24">
        <v>0.78100000000000003</v>
      </c>
      <c r="V108" s="24">
        <v>1.056</v>
      </c>
      <c r="W108" s="24">
        <v>0.93500000000000005</v>
      </c>
      <c r="X108" s="24">
        <v>0.44000000000000006</v>
      </c>
      <c r="Y108" s="24">
        <v>1.1000000000000001</v>
      </c>
      <c r="Z108" s="24">
        <v>0.81400000000000006</v>
      </c>
      <c r="AA108" s="25">
        <v>24.200000000000003</v>
      </c>
      <c r="AB108" s="25">
        <v>0</v>
      </c>
      <c r="AC108" s="25">
        <v>3.3000000000000003</v>
      </c>
      <c r="AD108" s="25">
        <v>6.6000000000000005</v>
      </c>
      <c r="AE108" s="25">
        <v>23.1</v>
      </c>
      <c r="AF108" s="25">
        <v>13.200000000000001</v>
      </c>
      <c r="AG108" s="25">
        <v>9.9</v>
      </c>
      <c r="AH108" s="25">
        <v>26.400000000000002</v>
      </c>
      <c r="AI108" s="25">
        <v>0</v>
      </c>
      <c r="AJ108" s="25">
        <v>25.3</v>
      </c>
      <c r="AK108" s="25">
        <v>0</v>
      </c>
      <c r="AL108" s="25">
        <v>17.600000000000001</v>
      </c>
      <c r="AM108" s="25">
        <v>30.800000000000004</v>
      </c>
      <c r="AN108" s="25">
        <v>0</v>
      </c>
      <c r="AO108" s="25">
        <v>0</v>
      </c>
      <c r="AP108" s="25">
        <v>26.400000000000002</v>
      </c>
      <c r="AQ108" s="25">
        <v>26.400000000000002</v>
      </c>
      <c r="AR108" s="25">
        <v>0</v>
      </c>
      <c r="AS108" s="25">
        <v>0</v>
      </c>
      <c r="AT108" s="25">
        <v>0</v>
      </c>
      <c r="AU108" s="25">
        <v>24.200000000000003</v>
      </c>
      <c r="AV108" s="25">
        <v>46.2</v>
      </c>
      <c r="AW108" s="25">
        <v>8.8000000000000007</v>
      </c>
      <c r="AX108" s="25">
        <v>0</v>
      </c>
      <c r="AY108" s="25">
        <v>0</v>
      </c>
      <c r="AZ108" s="25">
        <v>0</v>
      </c>
      <c r="BA108" s="25">
        <v>34.1</v>
      </c>
      <c r="BB108" s="25">
        <v>0</v>
      </c>
      <c r="BC108" s="25">
        <v>0</v>
      </c>
      <c r="BD108" s="25">
        <v>0</v>
      </c>
      <c r="BE108" s="25">
        <v>8.8000000000000007</v>
      </c>
      <c r="BF108" s="25">
        <v>22</v>
      </c>
      <c r="BG108" s="25">
        <v>9.9</v>
      </c>
      <c r="BH108" s="25">
        <v>2.2000000000000002</v>
      </c>
      <c r="BI108" s="25">
        <v>2.2000000000000002</v>
      </c>
      <c r="BJ108" s="25">
        <v>0</v>
      </c>
      <c r="BK108" s="25">
        <v>34.1</v>
      </c>
      <c r="BL108" s="25">
        <v>0</v>
      </c>
      <c r="BM108" s="25">
        <v>17.600000000000001</v>
      </c>
      <c r="BN108" s="25">
        <v>5.5</v>
      </c>
      <c r="BO108" t="s">
        <v>38</v>
      </c>
    </row>
    <row r="109" spans="1:67" x14ac:dyDescent="0.25">
      <c r="A109" s="6">
        <v>45021</v>
      </c>
      <c r="B109" t="s">
        <v>10</v>
      </c>
      <c r="C109">
        <v>5</v>
      </c>
      <c r="D109">
        <f t="shared" si="9"/>
        <v>463.10000000000014</v>
      </c>
      <c r="E109">
        <f t="shared" si="14"/>
        <v>198</v>
      </c>
      <c r="F109">
        <f t="shared" si="15"/>
        <v>113.30000000000001</v>
      </c>
      <c r="G109">
        <f t="shared" si="16"/>
        <v>60.5</v>
      </c>
      <c r="H109">
        <f t="shared" si="17"/>
        <v>91.300000000000139</v>
      </c>
      <c r="I109">
        <v>0</v>
      </c>
      <c r="J109" s="22">
        <v>0.46200000000000002</v>
      </c>
      <c r="K109" s="22">
        <v>1.0450000000000002</v>
      </c>
      <c r="L109" s="22">
        <v>0.80300000000000005</v>
      </c>
      <c r="M109" s="22">
        <v>0.52800000000000002</v>
      </c>
      <c r="N109" s="22">
        <v>1.0780000000000001</v>
      </c>
      <c r="O109" s="24">
        <v>0.7370000000000001</v>
      </c>
      <c r="P109" s="24">
        <v>0.6160000000000001</v>
      </c>
      <c r="Q109" s="24">
        <v>0.88000000000000012</v>
      </c>
      <c r="R109" s="24">
        <v>0.62700000000000011</v>
      </c>
      <c r="S109" s="24">
        <v>0.74800000000000011</v>
      </c>
      <c r="T109" s="24">
        <v>0.71500000000000008</v>
      </c>
      <c r="U109" s="24">
        <v>0.94600000000000006</v>
      </c>
      <c r="V109" s="24">
        <v>0.94600000000000006</v>
      </c>
      <c r="W109" s="24">
        <v>1.0340000000000003</v>
      </c>
      <c r="X109" s="24">
        <v>0.27500000000000002</v>
      </c>
      <c r="Y109" s="24">
        <v>1.0780000000000001</v>
      </c>
      <c r="Z109" s="24">
        <v>1.0669999999999999</v>
      </c>
      <c r="AA109" s="25">
        <v>0</v>
      </c>
      <c r="AB109" s="25">
        <v>42.900000000000006</v>
      </c>
      <c r="AC109" s="25">
        <v>2.2000000000000002</v>
      </c>
      <c r="AD109" s="25">
        <v>0</v>
      </c>
      <c r="AE109" s="25">
        <v>0</v>
      </c>
      <c r="AF109" s="25">
        <v>57.2</v>
      </c>
      <c r="AG109" s="25">
        <v>0</v>
      </c>
      <c r="AH109" s="25">
        <v>0</v>
      </c>
      <c r="AI109" s="25">
        <v>7.7000000000000011</v>
      </c>
      <c r="AJ109" s="25">
        <v>3.3000000000000003</v>
      </c>
      <c r="AK109" s="25">
        <v>0</v>
      </c>
      <c r="AL109" s="25">
        <v>12.100000000000126</v>
      </c>
      <c r="AM109" s="25">
        <v>9.9</v>
      </c>
      <c r="AN109" s="25">
        <v>0</v>
      </c>
      <c r="AO109" s="25">
        <v>6.6000000000000005</v>
      </c>
      <c r="AP109" s="25">
        <v>9.9</v>
      </c>
      <c r="AQ109" s="25">
        <v>1.1000000000000001</v>
      </c>
      <c r="AR109" s="25">
        <v>6.6000000000000005</v>
      </c>
      <c r="AS109" s="25">
        <v>13.200000000000001</v>
      </c>
      <c r="AT109" s="25">
        <v>31.900000000000002</v>
      </c>
      <c r="AU109" s="25">
        <v>4.4000000000000004</v>
      </c>
      <c r="AV109" s="25">
        <v>8.8000000000000007</v>
      </c>
      <c r="AW109" s="25">
        <v>20.900000000000002</v>
      </c>
      <c r="AX109" s="25">
        <v>11</v>
      </c>
      <c r="AY109" s="25">
        <v>3.3000000000000003</v>
      </c>
      <c r="AZ109" s="25">
        <v>0</v>
      </c>
      <c r="BA109" s="25">
        <v>0</v>
      </c>
      <c r="BB109" s="25">
        <v>0</v>
      </c>
      <c r="BC109" s="25">
        <v>0</v>
      </c>
      <c r="BD109" s="25">
        <v>12.100000000000001</v>
      </c>
      <c r="BE109" s="25">
        <v>9.9</v>
      </c>
      <c r="BF109" s="25">
        <v>0</v>
      </c>
      <c r="BG109" s="25">
        <v>37.400000000000006</v>
      </c>
      <c r="BH109" s="25">
        <v>3.3000000000000003</v>
      </c>
      <c r="BI109" s="25">
        <v>31.900000000000002</v>
      </c>
      <c r="BJ109" s="25">
        <v>13.200000000000001</v>
      </c>
      <c r="BK109" s="25">
        <v>23.1</v>
      </c>
      <c r="BL109" s="25">
        <v>35.200000000000003</v>
      </c>
      <c r="BM109" s="25">
        <v>3.3000000000000003</v>
      </c>
      <c r="BN109" s="25">
        <v>40.700000000000003</v>
      </c>
      <c r="BO109" t="s">
        <v>38</v>
      </c>
    </row>
    <row r="110" spans="1:67" x14ac:dyDescent="0.25">
      <c r="A110" s="6">
        <v>45022</v>
      </c>
      <c r="B110" t="s">
        <v>10</v>
      </c>
      <c r="C110">
        <v>6</v>
      </c>
      <c r="D110">
        <f t="shared" si="9"/>
        <v>525.80000000000007</v>
      </c>
      <c r="E110">
        <f t="shared" si="14"/>
        <v>92.4</v>
      </c>
      <c r="F110">
        <f t="shared" si="15"/>
        <v>105.6</v>
      </c>
      <c r="G110">
        <f t="shared" si="16"/>
        <v>205.70000000000002</v>
      </c>
      <c r="H110">
        <f t="shared" si="17"/>
        <v>122.10000000000002</v>
      </c>
      <c r="I110">
        <v>0</v>
      </c>
      <c r="J110" s="22">
        <v>0.59400000000000008</v>
      </c>
      <c r="K110" s="22">
        <v>0.68200000000000005</v>
      </c>
      <c r="L110" s="22">
        <v>0.81400000000000006</v>
      </c>
      <c r="M110" s="22">
        <v>1.056</v>
      </c>
      <c r="N110" s="22">
        <v>0.67100000000000004</v>
      </c>
      <c r="O110" s="24">
        <v>0.93500000000000005</v>
      </c>
      <c r="P110" s="24">
        <v>1.0340000000000003</v>
      </c>
      <c r="Q110" s="24">
        <v>0.8580000000000001</v>
      </c>
      <c r="R110" s="24">
        <v>0.44000000000000006</v>
      </c>
      <c r="S110" s="24">
        <v>0.82500000000000007</v>
      </c>
      <c r="T110" s="24">
        <v>0.93500000000000005</v>
      </c>
      <c r="U110" s="24">
        <v>0.93500000000000005</v>
      </c>
      <c r="V110" s="24">
        <v>0.9900000000000001</v>
      </c>
      <c r="W110" s="24">
        <v>0.48400000000000004</v>
      </c>
      <c r="X110" s="24">
        <v>0.77000000000000013</v>
      </c>
      <c r="Y110" s="24">
        <v>0.6160000000000001</v>
      </c>
      <c r="Z110" s="24">
        <v>0.51700000000000013</v>
      </c>
      <c r="AA110" s="25">
        <v>0</v>
      </c>
      <c r="AB110" s="25">
        <v>19.8</v>
      </c>
      <c r="AC110" s="25">
        <v>33</v>
      </c>
      <c r="AD110" s="25">
        <v>38.5</v>
      </c>
      <c r="AE110" s="25">
        <v>0</v>
      </c>
      <c r="AF110" s="25">
        <v>2.2000000000000002</v>
      </c>
      <c r="AG110" s="25">
        <v>0</v>
      </c>
      <c r="AH110" s="25">
        <v>0</v>
      </c>
      <c r="AI110" s="25">
        <v>12.100000000000001</v>
      </c>
      <c r="AJ110" s="25">
        <v>0</v>
      </c>
      <c r="AK110" s="25">
        <v>11</v>
      </c>
      <c r="AL110" s="25">
        <v>27.500000000000004</v>
      </c>
      <c r="AM110" s="25">
        <v>27.500000000000004</v>
      </c>
      <c r="AN110" s="25">
        <v>16.5</v>
      </c>
      <c r="AO110" s="25">
        <v>7.7000000000000011</v>
      </c>
      <c r="AP110" s="25">
        <v>28.6</v>
      </c>
      <c r="AQ110" s="25">
        <v>0</v>
      </c>
      <c r="AR110" s="25">
        <v>4.4000000000000004</v>
      </c>
      <c r="AS110" s="25">
        <v>0</v>
      </c>
      <c r="AT110" s="25">
        <v>9.9</v>
      </c>
      <c r="AU110" s="25">
        <v>12.100000000000001</v>
      </c>
      <c r="AV110" s="25">
        <v>9.9</v>
      </c>
      <c r="AW110" s="25">
        <v>1.1000000000000001</v>
      </c>
      <c r="AX110" s="25">
        <v>60.500000000000007</v>
      </c>
      <c r="AY110" s="25">
        <v>29.700000000000003</v>
      </c>
      <c r="AZ110" s="25">
        <v>37.400000000000006</v>
      </c>
      <c r="BA110" s="25">
        <v>1.1000000000000001</v>
      </c>
      <c r="BB110" s="25">
        <v>0</v>
      </c>
      <c r="BC110" s="25">
        <v>36.300000000000004</v>
      </c>
      <c r="BD110" s="25">
        <v>17.600000000000001</v>
      </c>
      <c r="BE110" s="25">
        <v>6.6000000000000005</v>
      </c>
      <c r="BF110" s="25">
        <v>0</v>
      </c>
      <c r="BG110" s="25">
        <v>20.900000000000002</v>
      </c>
      <c r="BH110" s="25">
        <v>0</v>
      </c>
      <c r="BI110" s="25">
        <v>15.400000000000002</v>
      </c>
      <c r="BJ110" s="25">
        <v>27.500000000000004</v>
      </c>
      <c r="BK110" s="25">
        <v>0</v>
      </c>
      <c r="BL110" s="25">
        <v>22</v>
      </c>
      <c r="BM110" s="25">
        <v>0</v>
      </c>
      <c r="BN110" s="25">
        <v>0</v>
      </c>
      <c r="BO110" t="s">
        <v>38</v>
      </c>
    </row>
    <row r="111" spans="1:67" x14ac:dyDescent="0.25">
      <c r="A111" s="6">
        <v>45023</v>
      </c>
      <c r="B111" t="s">
        <v>10</v>
      </c>
      <c r="C111">
        <v>7</v>
      </c>
      <c r="D111">
        <f t="shared" si="9"/>
        <v>588.50000000000011</v>
      </c>
      <c r="E111">
        <f t="shared" si="14"/>
        <v>150.69999999999999</v>
      </c>
      <c r="F111">
        <f t="shared" si="15"/>
        <v>84.700000000000017</v>
      </c>
      <c r="G111">
        <f t="shared" si="16"/>
        <v>139.70000000000002</v>
      </c>
      <c r="H111">
        <f t="shared" si="17"/>
        <v>213.40000000000009</v>
      </c>
      <c r="I111">
        <v>1</v>
      </c>
      <c r="J111" s="22">
        <v>0.64900000000000002</v>
      </c>
      <c r="K111" s="22">
        <v>0.7370000000000001</v>
      </c>
      <c r="L111" s="22">
        <v>1.089</v>
      </c>
      <c r="M111" s="22">
        <v>0.44000000000000006</v>
      </c>
      <c r="N111" s="22">
        <v>0.9900000000000001</v>
      </c>
      <c r="O111" s="24">
        <v>0.60500000000000009</v>
      </c>
      <c r="P111" s="24">
        <v>0.50600000000000012</v>
      </c>
      <c r="Q111" s="24">
        <v>0.86900000000000011</v>
      </c>
      <c r="R111" s="24">
        <v>1.0340000000000003</v>
      </c>
      <c r="S111" s="24">
        <v>0.67100000000000004</v>
      </c>
      <c r="T111" s="24">
        <v>0.78100000000000003</v>
      </c>
      <c r="U111" s="24">
        <v>0.9900000000000001</v>
      </c>
      <c r="V111" s="24">
        <v>0.75900000000000012</v>
      </c>
      <c r="W111" s="24">
        <v>0.38500000000000006</v>
      </c>
      <c r="X111" s="24">
        <v>1.0780000000000001</v>
      </c>
      <c r="Y111" s="24">
        <v>0.34100000000000003</v>
      </c>
      <c r="Z111" s="24">
        <v>0.95700000000000007</v>
      </c>
      <c r="AA111" s="25">
        <v>8.8000000000000007</v>
      </c>
      <c r="AB111" s="25">
        <v>6.6000000000000005</v>
      </c>
      <c r="AC111" s="25">
        <v>24.200000000000003</v>
      </c>
      <c r="AD111" s="25">
        <v>13.200000000000001</v>
      </c>
      <c r="AE111" s="25">
        <v>6.6000000000000005</v>
      </c>
      <c r="AF111" s="25">
        <v>0</v>
      </c>
      <c r="AG111" s="25">
        <v>2.2000000000000002</v>
      </c>
      <c r="AH111" s="25">
        <v>20.900000000000002</v>
      </c>
      <c r="AI111" s="25">
        <v>0</v>
      </c>
      <c r="AJ111" s="25">
        <v>2.2000000000000002</v>
      </c>
      <c r="AK111" s="25">
        <v>33</v>
      </c>
      <c r="AL111" s="25">
        <v>31.900000000000002</v>
      </c>
      <c r="AM111" s="25">
        <v>0</v>
      </c>
      <c r="AN111" s="25">
        <v>44</v>
      </c>
      <c r="AO111" s="25">
        <v>17.600000000000001</v>
      </c>
      <c r="AP111" s="25">
        <v>0</v>
      </c>
      <c r="AQ111" s="25">
        <v>41.800000000000004</v>
      </c>
      <c r="AR111" s="25">
        <v>46.2</v>
      </c>
      <c r="AS111" s="25">
        <v>8.8000000000000007</v>
      </c>
      <c r="AT111" s="25">
        <v>23.100000000000065</v>
      </c>
      <c r="AU111" s="25">
        <v>4.4000000000000004</v>
      </c>
      <c r="AV111" s="25">
        <v>49.500000000000007</v>
      </c>
      <c r="AW111" s="25">
        <v>23.1</v>
      </c>
      <c r="AX111" s="25">
        <v>14.3</v>
      </c>
      <c r="AY111" s="25">
        <v>0</v>
      </c>
      <c r="AZ111" s="25">
        <v>34.1</v>
      </c>
      <c r="BA111" s="25">
        <v>14.3</v>
      </c>
      <c r="BB111" s="25">
        <v>0</v>
      </c>
      <c r="BC111" s="25">
        <v>0</v>
      </c>
      <c r="BD111" s="25">
        <v>0</v>
      </c>
      <c r="BE111" s="25">
        <v>17.600000000000001</v>
      </c>
      <c r="BF111" s="25">
        <v>24.200000000000003</v>
      </c>
      <c r="BG111" s="25">
        <v>0</v>
      </c>
      <c r="BH111" s="25">
        <v>17.600000000000001</v>
      </c>
      <c r="BI111" s="25">
        <v>0</v>
      </c>
      <c r="BJ111" s="25">
        <v>33</v>
      </c>
      <c r="BK111" s="25">
        <v>17.600000000000001</v>
      </c>
      <c r="BL111" s="25">
        <v>12.100000000000001</v>
      </c>
      <c r="BM111" s="25">
        <v>0</v>
      </c>
      <c r="BN111" s="25">
        <v>28.6</v>
      </c>
      <c r="BO111" t="s">
        <v>38</v>
      </c>
    </row>
    <row r="112" spans="1:67" x14ac:dyDescent="0.25">
      <c r="A112" s="6">
        <v>45024</v>
      </c>
      <c r="B112" t="s">
        <v>10</v>
      </c>
      <c r="C112">
        <v>8</v>
      </c>
      <c r="D112">
        <f t="shared" si="9"/>
        <v>690.80000000000007</v>
      </c>
      <c r="E112">
        <f t="shared" si="14"/>
        <v>210.1</v>
      </c>
      <c r="F112">
        <f t="shared" si="15"/>
        <v>201.30000000000004</v>
      </c>
      <c r="G112">
        <f t="shared" si="16"/>
        <v>135.30000000000001</v>
      </c>
      <c r="H112">
        <f t="shared" si="17"/>
        <v>144.10000000000002</v>
      </c>
      <c r="I112">
        <v>1</v>
      </c>
      <c r="J112" s="22">
        <v>0.91300000000000014</v>
      </c>
      <c r="K112" s="22">
        <v>0.9900000000000001</v>
      </c>
      <c r="L112" s="22">
        <v>0.81400000000000006</v>
      </c>
      <c r="M112" s="22">
        <v>1.0120000000000002</v>
      </c>
      <c r="N112" s="22">
        <v>0.37400000000000005</v>
      </c>
      <c r="O112" s="24">
        <v>1.0780000000000001</v>
      </c>
      <c r="P112" s="24">
        <v>0.6160000000000001</v>
      </c>
      <c r="Q112" s="24">
        <v>0.71500000000000008</v>
      </c>
      <c r="R112" s="24">
        <v>0.66</v>
      </c>
      <c r="S112" s="24">
        <v>0.67100000000000004</v>
      </c>
      <c r="T112" s="24">
        <v>0.72600000000000009</v>
      </c>
      <c r="U112" s="24">
        <v>0.9900000000000001</v>
      </c>
      <c r="V112" s="24">
        <v>0.64900000000000002</v>
      </c>
      <c r="W112" s="24">
        <v>0.80300000000000005</v>
      </c>
      <c r="X112" s="24">
        <v>1.0120000000000002</v>
      </c>
      <c r="Y112" s="24">
        <v>0.66</v>
      </c>
      <c r="Z112" s="24">
        <v>1.0120000000000002</v>
      </c>
      <c r="AA112" s="25">
        <v>3.3000000000000003</v>
      </c>
      <c r="AB112" s="25">
        <v>19.8</v>
      </c>
      <c r="AC112" s="25">
        <v>0</v>
      </c>
      <c r="AD112" s="25">
        <v>36.300000000000004</v>
      </c>
      <c r="AE112" s="25">
        <v>61.600000000000009</v>
      </c>
      <c r="AF112" s="25">
        <v>0</v>
      </c>
      <c r="AG112" s="25">
        <v>35.200000000000003</v>
      </c>
      <c r="AH112" s="25">
        <v>14.3</v>
      </c>
      <c r="AI112" s="25">
        <v>30.800000000000004</v>
      </c>
      <c r="AJ112" s="25">
        <v>0</v>
      </c>
      <c r="AK112" s="25">
        <v>0</v>
      </c>
      <c r="AL112" s="25">
        <v>0</v>
      </c>
      <c r="AM112" s="25">
        <v>19.8</v>
      </c>
      <c r="AN112" s="25">
        <v>0</v>
      </c>
      <c r="AO112" s="25">
        <v>0</v>
      </c>
      <c r="AP112" s="25">
        <v>52.800000000000004</v>
      </c>
      <c r="AQ112" s="25">
        <v>1.1000000000000001</v>
      </c>
      <c r="AR112" s="25">
        <v>9.9</v>
      </c>
      <c r="AS112" s="25">
        <v>55.000000000000007</v>
      </c>
      <c r="AT112" s="25">
        <v>5.5</v>
      </c>
      <c r="AU112" s="25">
        <v>0</v>
      </c>
      <c r="AV112" s="25">
        <v>14.3</v>
      </c>
      <c r="AW112" s="25">
        <v>0</v>
      </c>
      <c r="AX112" s="25">
        <v>1.1000000000000001</v>
      </c>
      <c r="AY112" s="25">
        <v>7.7000000000000011</v>
      </c>
      <c r="AZ112" s="25">
        <v>40.700000000000003</v>
      </c>
      <c r="BA112" s="25">
        <v>0</v>
      </c>
      <c r="BB112" s="25">
        <v>0</v>
      </c>
      <c r="BC112" s="25">
        <v>31.900000000000002</v>
      </c>
      <c r="BD112" s="25">
        <v>39.6</v>
      </c>
      <c r="BE112" s="25">
        <v>33</v>
      </c>
      <c r="BF112" s="25">
        <v>0</v>
      </c>
      <c r="BG112" s="25">
        <v>57.2</v>
      </c>
      <c r="BH112" s="25">
        <v>38.5</v>
      </c>
      <c r="BI112" s="25">
        <v>0</v>
      </c>
      <c r="BJ112" s="25">
        <v>0</v>
      </c>
      <c r="BK112" s="25">
        <v>0</v>
      </c>
      <c r="BL112" s="25">
        <v>44</v>
      </c>
      <c r="BM112" s="25">
        <v>36.300000000000004</v>
      </c>
      <c r="BN112" s="25">
        <v>1.1000000000000001</v>
      </c>
      <c r="BO112" t="s">
        <v>38</v>
      </c>
    </row>
    <row r="113" spans="1:67" x14ac:dyDescent="0.25">
      <c r="A113" s="6">
        <v>45025</v>
      </c>
      <c r="B113" t="s">
        <v>10</v>
      </c>
      <c r="C113">
        <v>9</v>
      </c>
      <c r="D113">
        <f t="shared" si="9"/>
        <v>486.20000000000005</v>
      </c>
      <c r="E113">
        <f t="shared" si="14"/>
        <v>132</v>
      </c>
      <c r="F113">
        <f t="shared" si="15"/>
        <v>122.10000000000002</v>
      </c>
      <c r="G113">
        <f t="shared" si="16"/>
        <v>89.100000000000009</v>
      </c>
      <c r="H113">
        <f t="shared" si="17"/>
        <v>143</v>
      </c>
      <c r="I113">
        <v>0</v>
      </c>
      <c r="J113" s="22">
        <v>0.30800000000000005</v>
      </c>
      <c r="K113" s="22">
        <v>0.86900000000000011</v>
      </c>
      <c r="L113" s="22">
        <v>0.88000000000000012</v>
      </c>
      <c r="M113" s="22">
        <v>0.9900000000000001</v>
      </c>
      <c r="N113" s="22">
        <v>0.84700000000000009</v>
      </c>
      <c r="O113" s="24">
        <v>0.75900000000000012</v>
      </c>
      <c r="P113" s="24">
        <v>0.24200000000000002</v>
      </c>
      <c r="Q113" s="24">
        <v>0.17600000000000002</v>
      </c>
      <c r="R113" s="24">
        <v>0.68200000000000005</v>
      </c>
      <c r="S113" s="24">
        <v>0.60500000000000009</v>
      </c>
      <c r="T113" s="24">
        <v>0.69300000000000006</v>
      </c>
      <c r="U113" s="24">
        <v>1.0780000000000001</v>
      </c>
      <c r="V113" s="24">
        <v>1.0450000000000002</v>
      </c>
      <c r="W113" s="24">
        <v>0.39600000000000002</v>
      </c>
      <c r="X113" s="24">
        <v>0.62700000000000011</v>
      </c>
      <c r="Y113" s="24">
        <v>0.95700000000000007</v>
      </c>
      <c r="Z113" s="24">
        <v>0.81400000000000006</v>
      </c>
      <c r="AA113" s="25">
        <v>0</v>
      </c>
      <c r="AB113" s="25">
        <v>16.5</v>
      </c>
      <c r="AC113" s="25">
        <v>2.2000000000000002</v>
      </c>
      <c r="AD113" s="25">
        <v>4.4000000000000004</v>
      </c>
      <c r="AE113" s="25">
        <v>13.200000000000001</v>
      </c>
      <c r="AF113" s="25">
        <v>1.1000000000000001</v>
      </c>
      <c r="AG113" s="25">
        <v>5.5</v>
      </c>
      <c r="AH113" s="25">
        <v>33</v>
      </c>
      <c r="AI113" s="25">
        <v>15.400000000000002</v>
      </c>
      <c r="AJ113" s="25">
        <v>30.800000000000004</v>
      </c>
      <c r="AK113" s="25">
        <v>5.5</v>
      </c>
      <c r="AL113" s="25">
        <v>8.8000000000000007</v>
      </c>
      <c r="AM113" s="25">
        <v>25.3</v>
      </c>
      <c r="AN113" s="25">
        <v>0</v>
      </c>
      <c r="AO113" s="25">
        <v>19.8</v>
      </c>
      <c r="AP113" s="25">
        <v>6.6000000000000005</v>
      </c>
      <c r="AQ113" s="25">
        <v>13.200000000000001</v>
      </c>
      <c r="AR113" s="25">
        <v>8.8000000000000007</v>
      </c>
      <c r="AS113" s="25">
        <v>56.1</v>
      </c>
      <c r="AT113" s="25">
        <v>4.4000000000000004</v>
      </c>
      <c r="AU113" s="25">
        <v>0</v>
      </c>
      <c r="AV113" s="25">
        <v>12.100000000000001</v>
      </c>
      <c r="AW113" s="25">
        <v>0</v>
      </c>
      <c r="AX113" s="25">
        <v>0</v>
      </c>
      <c r="AY113" s="25">
        <v>14.3</v>
      </c>
      <c r="AZ113" s="25">
        <v>0</v>
      </c>
      <c r="BA113" s="25">
        <v>12.100000000000001</v>
      </c>
      <c r="BB113" s="25">
        <v>26.400000000000002</v>
      </c>
      <c r="BC113" s="25">
        <v>24.200000000000003</v>
      </c>
      <c r="BD113" s="25">
        <v>0</v>
      </c>
      <c r="BE113" s="25">
        <v>36.300000000000004</v>
      </c>
      <c r="BF113" s="25">
        <v>20.900000000000002</v>
      </c>
      <c r="BG113" s="25">
        <v>0</v>
      </c>
      <c r="BH113" s="25">
        <v>6.6000000000000005</v>
      </c>
      <c r="BI113" s="25">
        <v>22</v>
      </c>
      <c r="BJ113" s="25">
        <v>0</v>
      </c>
      <c r="BK113" s="25">
        <v>16.5</v>
      </c>
      <c r="BL113" s="25">
        <v>18.700000000000003</v>
      </c>
      <c r="BM113" s="25">
        <v>0</v>
      </c>
      <c r="BN113" s="25">
        <v>11</v>
      </c>
      <c r="BO113" t="s">
        <v>38</v>
      </c>
    </row>
    <row r="114" spans="1:67" x14ac:dyDescent="0.25">
      <c r="A114" s="6">
        <v>45026</v>
      </c>
      <c r="B114" t="s">
        <v>10</v>
      </c>
      <c r="C114">
        <v>10</v>
      </c>
      <c r="D114">
        <f t="shared" si="9"/>
        <v>606.1</v>
      </c>
      <c r="E114">
        <f t="shared" si="14"/>
        <v>205.70000000000005</v>
      </c>
      <c r="F114">
        <f t="shared" si="15"/>
        <v>75.900000000000006</v>
      </c>
      <c r="G114">
        <f t="shared" si="16"/>
        <v>187</v>
      </c>
      <c r="H114">
        <f t="shared" si="17"/>
        <v>137.5</v>
      </c>
      <c r="I114">
        <v>1</v>
      </c>
      <c r="J114" s="22">
        <v>0.22000000000000003</v>
      </c>
      <c r="K114" s="22">
        <v>0.70400000000000007</v>
      </c>
      <c r="L114" s="22">
        <v>0.9900000000000001</v>
      </c>
      <c r="M114" s="22">
        <v>0.74800000000000011</v>
      </c>
      <c r="N114" s="22">
        <v>0.51700000000000013</v>
      </c>
      <c r="O114" s="24">
        <v>0.55000000000000004</v>
      </c>
      <c r="P114" s="24">
        <v>0.84700000000000009</v>
      </c>
      <c r="Q114" s="24">
        <v>0.78100000000000003</v>
      </c>
      <c r="R114" s="24">
        <v>0.74800000000000011</v>
      </c>
      <c r="S114" s="24">
        <v>0.95700000000000007</v>
      </c>
      <c r="T114" s="24">
        <v>0.63800000000000001</v>
      </c>
      <c r="U114" s="24">
        <v>1.0450000000000002</v>
      </c>
      <c r="V114" s="24">
        <v>0.91300000000000014</v>
      </c>
      <c r="W114" s="24">
        <v>1.0120000000000002</v>
      </c>
      <c r="X114" s="24">
        <v>1.0010000000000001</v>
      </c>
      <c r="Y114" s="24">
        <v>0.55000000000000004</v>
      </c>
      <c r="Z114" s="24">
        <v>0.7370000000000001</v>
      </c>
      <c r="AA114" s="25">
        <v>13.200000000000001</v>
      </c>
      <c r="AB114" s="25">
        <v>9.9</v>
      </c>
      <c r="AC114" s="25">
        <v>6.6000000000000005</v>
      </c>
      <c r="AD114" s="25">
        <v>0</v>
      </c>
      <c r="AE114" s="25">
        <v>0</v>
      </c>
      <c r="AF114" s="25">
        <v>18.700000000000003</v>
      </c>
      <c r="AG114" s="25">
        <v>0</v>
      </c>
      <c r="AH114" s="25">
        <v>0</v>
      </c>
      <c r="AI114" s="25">
        <v>18.700000000000003</v>
      </c>
      <c r="AJ114" s="25">
        <v>8.8000000000000007</v>
      </c>
      <c r="AK114" s="25">
        <v>2.2000000000000002</v>
      </c>
      <c r="AL114" s="25">
        <v>8.8000000000000007</v>
      </c>
      <c r="AM114" s="25">
        <v>28.6</v>
      </c>
      <c r="AN114" s="25">
        <v>25.3</v>
      </c>
      <c r="AO114" s="25">
        <v>16.5</v>
      </c>
      <c r="AP114" s="25">
        <v>39.6</v>
      </c>
      <c r="AQ114" s="25">
        <v>0</v>
      </c>
      <c r="AR114" s="25">
        <v>0</v>
      </c>
      <c r="AS114" s="25">
        <v>18.700000000000003</v>
      </c>
      <c r="AT114" s="25">
        <v>0</v>
      </c>
      <c r="AU114" s="25">
        <v>1.1000000000000001</v>
      </c>
      <c r="AV114" s="25">
        <v>44</v>
      </c>
      <c r="AW114" s="25">
        <v>28.6</v>
      </c>
      <c r="AX114" s="25">
        <v>12.100000000000001</v>
      </c>
      <c r="AY114" s="25">
        <v>16.5</v>
      </c>
      <c r="AZ114" s="25">
        <v>42.900000000000006</v>
      </c>
      <c r="BA114" s="25">
        <v>17.600000000000001</v>
      </c>
      <c r="BB114" s="25">
        <v>24.200000000000003</v>
      </c>
      <c r="BC114" s="25">
        <v>0</v>
      </c>
      <c r="BD114" s="25">
        <v>0</v>
      </c>
      <c r="BE114" s="25">
        <v>0</v>
      </c>
      <c r="BF114" s="25">
        <v>34.1</v>
      </c>
      <c r="BG114" s="25">
        <v>40.700000000000003</v>
      </c>
      <c r="BH114" s="25">
        <v>11</v>
      </c>
      <c r="BI114" s="25">
        <v>0</v>
      </c>
      <c r="BJ114" s="25">
        <v>8.8000000000000007</v>
      </c>
      <c r="BK114" s="25">
        <v>34.1</v>
      </c>
      <c r="BL114" s="25">
        <v>0</v>
      </c>
      <c r="BM114" s="25">
        <v>46.2</v>
      </c>
      <c r="BN114" s="25">
        <v>30.800000000000004</v>
      </c>
      <c r="BO114" t="s">
        <v>38</v>
      </c>
    </row>
    <row r="115" spans="1:67" x14ac:dyDescent="0.25">
      <c r="A115" s="6">
        <v>45027</v>
      </c>
      <c r="B115" t="s">
        <v>10</v>
      </c>
      <c r="C115">
        <v>11</v>
      </c>
      <c r="D115">
        <f t="shared" si="9"/>
        <v>513.70000000000005</v>
      </c>
      <c r="E115">
        <f t="shared" si="14"/>
        <v>154.00000000000014</v>
      </c>
      <c r="F115">
        <f t="shared" si="15"/>
        <v>187</v>
      </c>
      <c r="G115">
        <f t="shared" si="16"/>
        <v>97.9</v>
      </c>
      <c r="H115">
        <f t="shared" si="17"/>
        <v>74.800000000000011</v>
      </c>
      <c r="I115">
        <v>0</v>
      </c>
      <c r="J115" s="22">
        <v>0.38500000000000006</v>
      </c>
      <c r="K115" s="22">
        <v>0.7370000000000001</v>
      </c>
      <c r="L115" s="22">
        <v>0.79200000000000004</v>
      </c>
      <c r="M115" s="22">
        <v>0.92400000000000004</v>
      </c>
      <c r="N115" s="22">
        <v>0.66</v>
      </c>
      <c r="O115" s="24">
        <v>1.0120000000000002</v>
      </c>
      <c r="P115" s="24">
        <v>0.71500000000000008</v>
      </c>
      <c r="Q115" s="24">
        <v>0.75900000000000012</v>
      </c>
      <c r="R115" s="24">
        <v>0.67100000000000004</v>
      </c>
      <c r="S115" s="24">
        <v>0.84700000000000009</v>
      </c>
      <c r="T115" s="24">
        <v>0.74800000000000011</v>
      </c>
      <c r="U115" s="24">
        <v>0.63800000000000001</v>
      </c>
      <c r="V115" s="24">
        <v>0.55000000000000004</v>
      </c>
      <c r="W115" s="24">
        <v>1.089</v>
      </c>
      <c r="X115" s="24">
        <v>0.89100000000000013</v>
      </c>
      <c r="Y115" s="24">
        <v>1.0780000000000001</v>
      </c>
      <c r="Z115" s="24">
        <v>0.97900000000000009</v>
      </c>
      <c r="AA115" s="25">
        <v>8.8000000000000007</v>
      </c>
      <c r="AB115" s="25">
        <v>40.700000000000003</v>
      </c>
      <c r="AC115" s="25">
        <v>19.8</v>
      </c>
      <c r="AD115" s="25">
        <v>0</v>
      </c>
      <c r="AE115" s="25">
        <v>6.6000000000000005</v>
      </c>
      <c r="AF115" s="25">
        <v>18.700000000000003</v>
      </c>
      <c r="AG115" s="25">
        <v>60.500000000000007</v>
      </c>
      <c r="AH115" s="25">
        <v>1.1000000000000001</v>
      </c>
      <c r="AI115" s="25">
        <v>0</v>
      </c>
      <c r="AJ115" s="25">
        <v>30.800000000000004</v>
      </c>
      <c r="AK115" s="25">
        <v>3.3000000000000003</v>
      </c>
      <c r="AL115" s="25">
        <v>5.5</v>
      </c>
      <c r="AM115" s="25">
        <v>9.9</v>
      </c>
      <c r="AN115" s="25">
        <v>0</v>
      </c>
      <c r="AO115" s="25">
        <v>1.1000000000000001</v>
      </c>
      <c r="AP115" s="25">
        <v>7.7000000000000011</v>
      </c>
      <c r="AQ115" s="25">
        <v>0</v>
      </c>
      <c r="AR115" s="25">
        <v>6.6000000000000005</v>
      </c>
      <c r="AS115" s="25">
        <v>26.400000000000002</v>
      </c>
      <c r="AT115" s="25">
        <v>17.600000000000001</v>
      </c>
      <c r="AU115" s="25">
        <v>13.200000000000001</v>
      </c>
      <c r="AV115" s="25">
        <v>3.3000000000000003</v>
      </c>
      <c r="AW115" s="25">
        <v>2.2000000000000002</v>
      </c>
      <c r="AX115" s="25">
        <v>7.7000000000000011</v>
      </c>
      <c r="AY115" s="25">
        <v>7.7000000000000011</v>
      </c>
      <c r="AZ115" s="25">
        <v>9.9</v>
      </c>
      <c r="BA115" s="25">
        <v>27.500000000000004</v>
      </c>
      <c r="BB115" s="25">
        <v>0</v>
      </c>
      <c r="BC115" s="25">
        <v>26.400000000000002</v>
      </c>
      <c r="BD115" s="25">
        <v>0</v>
      </c>
      <c r="BE115" s="25">
        <v>15.400000000000002</v>
      </c>
      <c r="BF115" s="25">
        <v>1.1000000000001251</v>
      </c>
      <c r="BG115" s="25">
        <v>56.1</v>
      </c>
      <c r="BH115" s="25">
        <v>35.200000000000003</v>
      </c>
      <c r="BI115" s="25">
        <v>5.5</v>
      </c>
      <c r="BJ115" s="25">
        <v>3.3000000000000003</v>
      </c>
      <c r="BK115" s="25">
        <v>5.5</v>
      </c>
      <c r="BL115" s="25">
        <v>4.4000000000000004</v>
      </c>
      <c r="BM115" s="25">
        <v>19.8</v>
      </c>
      <c r="BN115" s="25">
        <v>7.7000000000000011</v>
      </c>
      <c r="BO115" t="s">
        <v>38</v>
      </c>
    </row>
    <row r="116" spans="1:67" x14ac:dyDescent="0.25">
      <c r="A116" s="6">
        <v>45028</v>
      </c>
      <c r="B116" t="s">
        <v>10</v>
      </c>
      <c r="C116">
        <v>12</v>
      </c>
      <c r="D116">
        <f t="shared" si="9"/>
        <v>492.79999999999995</v>
      </c>
      <c r="E116">
        <f t="shared" si="14"/>
        <v>145.19999999999999</v>
      </c>
      <c r="F116">
        <f t="shared" si="15"/>
        <v>133.1</v>
      </c>
      <c r="G116">
        <f t="shared" si="16"/>
        <v>90.2</v>
      </c>
      <c r="H116">
        <f t="shared" si="17"/>
        <v>124.30000000000001</v>
      </c>
      <c r="I116">
        <v>0</v>
      </c>
      <c r="J116" s="22">
        <v>0.44000000000000006</v>
      </c>
      <c r="K116" s="22">
        <v>0.57200000000000006</v>
      </c>
      <c r="L116" s="22">
        <v>0.93500000000000005</v>
      </c>
      <c r="M116" s="22">
        <v>0.92400000000000004</v>
      </c>
      <c r="N116" s="22">
        <v>0.39600000000000002</v>
      </c>
      <c r="O116" s="24">
        <v>0.95700000000000007</v>
      </c>
      <c r="P116" s="24">
        <v>0.67100000000000004</v>
      </c>
      <c r="Q116" s="24">
        <v>0.88000000000000012</v>
      </c>
      <c r="R116" s="24">
        <v>0.79200000000000004</v>
      </c>
      <c r="S116" s="24">
        <v>0.69300000000000006</v>
      </c>
      <c r="T116" s="24">
        <v>1.1000000000000001</v>
      </c>
      <c r="U116" s="24">
        <v>1.0450000000000002</v>
      </c>
      <c r="V116" s="24">
        <v>0.56100000000000005</v>
      </c>
      <c r="W116" s="24">
        <v>0.82500000000000007</v>
      </c>
      <c r="X116" s="24">
        <v>0.45100000000000007</v>
      </c>
      <c r="Y116" s="24">
        <v>0.33</v>
      </c>
      <c r="Z116" s="24">
        <v>1.0230000000000001</v>
      </c>
      <c r="AA116" s="25">
        <v>6.6000000000000005</v>
      </c>
      <c r="AB116" s="25">
        <v>8.8000000000000007</v>
      </c>
      <c r="AC116" s="25">
        <v>3.3000000000000003</v>
      </c>
      <c r="AD116" s="25">
        <v>2.2000000000000002</v>
      </c>
      <c r="AE116" s="25">
        <v>0</v>
      </c>
      <c r="AF116" s="25">
        <v>3.3000000000000003</v>
      </c>
      <c r="AG116" s="25">
        <v>7.7000000000000011</v>
      </c>
      <c r="AH116" s="25">
        <v>55.000000000000007</v>
      </c>
      <c r="AI116" s="25">
        <v>33</v>
      </c>
      <c r="AJ116" s="25">
        <v>13.200000000000001</v>
      </c>
      <c r="AK116" s="25">
        <v>0</v>
      </c>
      <c r="AL116" s="25">
        <v>18.700000000000003</v>
      </c>
      <c r="AM116" s="25">
        <v>19.8</v>
      </c>
      <c r="AN116" s="25">
        <v>0</v>
      </c>
      <c r="AO116" s="25">
        <v>6.6000000000000005</v>
      </c>
      <c r="AP116" s="25">
        <v>46.2</v>
      </c>
      <c r="AQ116" s="25">
        <v>14.3</v>
      </c>
      <c r="AR116" s="25">
        <v>12.100000000000001</v>
      </c>
      <c r="AS116" s="25">
        <v>1.1000000000000001</v>
      </c>
      <c r="AT116" s="25">
        <v>5.5</v>
      </c>
      <c r="AU116" s="25">
        <v>25.3</v>
      </c>
      <c r="AV116" s="25">
        <v>0</v>
      </c>
      <c r="AW116" s="25">
        <v>0</v>
      </c>
      <c r="AX116" s="25">
        <v>2.2000000000000002</v>
      </c>
      <c r="AY116" s="25">
        <v>33</v>
      </c>
      <c r="AZ116" s="25">
        <v>11</v>
      </c>
      <c r="BA116" s="25">
        <v>4.4000000000000004</v>
      </c>
      <c r="BB116" s="25">
        <v>12.100000000000001</v>
      </c>
      <c r="BC116" s="25">
        <v>2.2000000000000002</v>
      </c>
      <c r="BD116" s="25">
        <v>0</v>
      </c>
      <c r="BE116" s="25">
        <v>29.700000000000003</v>
      </c>
      <c r="BF116" s="25">
        <v>5.5</v>
      </c>
      <c r="BG116" s="25">
        <v>44</v>
      </c>
      <c r="BH116" s="25">
        <v>0</v>
      </c>
      <c r="BI116" s="25">
        <v>0</v>
      </c>
      <c r="BJ116" s="25">
        <v>0</v>
      </c>
      <c r="BK116" s="25">
        <v>14.3</v>
      </c>
      <c r="BL116" s="25">
        <v>45.1</v>
      </c>
      <c r="BM116" s="25">
        <v>0</v>
      </c>
      <c r="BN116" s="25">
        <v>6.6000000000000005</v>
      </c>
      <c r="BO116" t="s">
        <v>38</v>
      </c>
    </row>
    <row r="117" spans="1:67" x14ac:dyDescent="0.25">
      <c r="A117" s="6">
        <v>45029</v>
      </c>
      <c r="B117" t="s">
        <v>10</v>
      </c>
      <c r="C117">
        <v>13</v>
      </c>
      <c r="D117">
        <f t="shared" si="9"/>
        <v>550.00000000000011</v>
      </c>
      <c r="E117">
        <f t="shared" si="14"/>
        <v>161.70000000000002</v>
      </c>
      <c r="F117">
        <f t="shared" si="15"/>
        <v>104.5</v>
      </c>
      <c r="G117">
        <f t="shared" si="16"/>
        <v>167.20000000000002</v>
      </c>
      <c r="H117">
        <f t="shared" si="17"/>
        <v>116.60000000000001</v>
      </c>
      <c r="I117">
        <v>0</v>
      </c>
      <c r="J117" s="22">
        <v>0.28600000000000003</v>
      </c>
      <c r="K117" s="22">
        <v>0.71500000000000008</v>
      </c>
      <c r="L117" s="22">
        <v>0.80300000000000005</v>
      </c>
      <c r="M117" s="22">
        <v>0.91300000000000014</v>
      </c>
      <c r="N117" s="22">
        <v>0.58300000000000007</v>
      </c>
      <c r="O117" s="24">
        <v>0.70400000000000007</v>
      </c>
      <c r="P117" s="24">
        <v>0.82500000000000007</v>
      </c>
      <c r="Q117" s="24">
        <v>0.95700000000000007</v>
      </c>
      <c r="R117" s="24">
        <v>0.82500000000000007</v>
      </c>
      <c r="S117" s="24">
        <v>0.77000000000000013</v>
      </c>
      <c r="T117" s="24">
        <v>1.0450000000000002</v>
      </c>
      <c r="U117" s="24">
        <v>1.0450000000000002</v>
      </c>
      <c r="V117" s="24">
        <v>0.9900000000000001</v>
      </c>
      <c r="W117" s="24">
        <v>0.90200000000000014</v>
      </c>
      <c r="X117" s="24">
        <v>1.0780000000000001</v>
      </c>
      <c r="Y117" s="24">
        <v>1.1000000000000001</v>
      </c>
      <c r="Z117" s="24">
        <v>0.95700000000000007</v>
      </c>
      <c r="AA117" s="25">
        <v>48.400000000000006</v>
      </c>
      <c r="AB117" s="25">
        <v>4.4000000000000004</v>
      </c>
      <c r="AC117" s="25">
        <v>0</v>
      </c>
      <c r="AD117" s="25">
        <v>3.3000000000000003</v>
      </c>
      <c r="AE117" s="25">
        <v>16.5</v>
      </c>
      <c r="AF117" s="25">
        <v>4.4000000000000004</v>
      </c>
      <c r="AG117" s="25">
        <v>0</v>
      </c>
      <c r="AH117" s="25">
        <v>25.3</v>
      </c>
      <c r="AI117" s="25">
        <v>2.2000000000000002</v>
      </c>
      <c r="AJ117" s="25">
        <v>0</v>
      </c>
      <c r="AK117" s="25">
        <v>4.4000000000000004</v>
      </c>
      <c r="AL117" s="25">
        <v>1.1000000000000001</v>
      </c>
      <c r="AM117" s="25">
        <v>42.900000000000006</v>
      </c>
      <c r="AN117" s="25">
        <v>7.7000000000000011</v>
      </c>
      <c r="AO117" s="25">
        <v>6.6000000000000005</v>
      </c>
      <c r="AP117" s="25">
        <v>0</v>
      </c>
      <c r="AQ117" s="25">
        <v>0</v>
      </c>
      <c r="AR117" s="25">
        <v>38.5</v>
      </c>
      <c r="AS117" s="25">
        <v>1.1000000000000001</v>
      </c>
      <c r="AT117" s="25">
        <v>18.700000000000003</v>
      </c>
      <c r="AU117" s="25">
        <v>0</v>
      </c>
      <c r="AV117" s="25">
        <v>49.500000000000007</v>
      </c>
      <c r="AW117" s="25">
        <v>9.9</v>
      </c>
      <c r="AX117" s="25">
        <v>17.600000000000001</v>
      </c>
      <c r="AY117" s="25">
        <v>9.9</v>
      </c>
      <c r="AZ117" s="25">
        <v>20.900000000000002</v>
      </c>
      <c r="BA117" s="25">
        <v>15.400000000000002</v>
      </c>
      <c r="BB117" s="25">
        <v>30.800000000000004</v>
      </c>
      <c r="BC117" s="25">
        <v>0</v>
      </c>
      <c r="BD117" s="25">
        <v>13.200000000000001</v>
      </c>
      <c r="BE117" s="25">
        <v>0</v>
      </c>
      <c r="BF117" s="25">
        <v>51.7</v>
      </c>
      <c r="BG117" s="25">
        <v>15.400000000000002</v>
      </c>
      <c r="BH117" s="25">
        <v>8.8000000000000007</v>
      </c>
      <c r="BI117" s="25">
        <v>39.6</v>
      </c>
      <c r="BJ117" s="25">
        <v>0</v>
      </c>
      <c r="BK117" s="25">
        <v>33</v>
      </c>
      <c r="BL117" s="25">
        <v>0</v>
      </c>
      <c r="BM117" s="25">
        <v>9.9</v>
      </c>
      <c r="BN117" s="25">
        <v>3.3000000000000003</v>
      </c>
      <c r="BO117" t="s">
        <v>38</v>
      </c>
    </row>
    <row r="118" spans="1:67" x14ac:dyDescent="0.25">
      <c r="A118" s="6">
        <v>45030</v>
      </c>
      <c r="B118" t="s">
        <v>10</v>
      </c>
      <c r="C118">
        <v>14</v>
      </c>
      <c r="D118">
        <f t="shared" si="9"/>
        <v>624.80000000000007</v>
      </c>
      <c r="E118">
        <f t="shared" si="14"/>
        <v>139.70000000000002</v>
      </c>
      <c r="F118">
        <f t="shared" si="15"/>
        <v>148.5</v>
      </c>
      <c r="G118">
        <f t="shared" si="16"/>
        <v>229.89999999999998</v>
      </c>
      <c r="H118">
        <f t="shared" si="17"/>
        <v>106.7</v>
      </c>
      <c r="I118">
        <v>0</v>
      </c>
      <c r="J118" s="22">
        <v>0.77000000000000013</v>
      </c>
      <c r="K118" s="22">
        <v>0.6160000000000001</v>
      </c>
      <c r="L118" s="22">
        <v>0.79200000000000004</v>
      </c>
      <c r="M118" s="22">
        <v>0.95700000000000007</v>
      </c>
      <c r="N118" s="22">
        <v>1.0120000000000002</v>
      </c>
      <c r="O118" s="24">
        <v>0.67100000000000004</v>
      </c>
      <c r="P118" s="24">
        <v>1.0120000000000002</v>
      </c>
      <c r="Q118" s="24">
        <v>0.84700000000000009</v>
      </c>
      <c r="R118" s="24">
        <v>0.83600000000000008</v>
      </c>
      <c r="S118" s="24">
        <v>0.97900000000000009</v>
      </c>
      <c r="T118" s="24">
        <v>0.52800000000000002</v>
      </c>
      <c r="U118" s="24">
        <v>1.0010000000000001</v>
      </c>
      <c r="V118" s="24">
        <v>0.96800000000000008</v>
      </c>
      <c r="W118" s="24">
        <v>1.0340000000000003</v>
      </c>
      <c r="X118" s="24">
        <v>1.089</v>
      </c>
      <c r="Y118" s="24">
        <v>0.45100000000000007</v>
      </c>
      <c r="Z118" s="24">
        <v>0.7370000000000001</v>
      </c>
      <c r="AA118" s="25">
        <v>45.1</v>
      </c>
      <c r="AB118" s="25">
        <v>7.7000000000000011</v>
      </c>
      <c r="AC118" s="25">
        <v>0</v>
      </c>
      <c r="AD118" s="25">
        <v>16.5</v>
      </c>
      <c r="AE118" s="25">
        <v>15.400000000000002</v>
      </c>
      <c r="AF118" s="25">
        <v>15.400000000000002</v>
      </c>
      <c r="AG118" s="25">
        <v>0</v>
      </c>
      <c r="AH118" s="25">
        <v>23.1</v>
      </c>
      <c r="AI118" s="25">
        <v>23.1</v>
      </c>
      <c r="AJ118" s="25">
        <v>2.2000000000000002</v>
      </c>
      <c r="AK118" s="25">
        <v>35.200000000000003</v>
      </c>
      <c r="AL118" s="25">
        <v>1.1000000000000001</v>
      </c>
      <c r="AM118" s="25">
        <v>8.8000000000000007</v>
      </c>
      <c r="AN118" s="25">
        <v>0</v>
      </c>
      <c r="AO118" s="25">
        <v>0</v>
      </c>
      <c r="AP118" s="25">
        <v>29.700000000000003</v>
      </c>
      <c r="AQ118" s="25">
        <v>50.6</v>
      </c>
      <c r="AR118" s="25">
        <v>5.5</v>
      </c>
      <c r="AS118" s="25">
        <v>11</v>
      </c>
      <c r="AT118" s="25">
        <v>0</v>
      </c>
      <c r="AU118" s="25">
        <v>3.3000000000000003</v>
      </c>
      <c r="AV118" s="25">
        <v>35.200000000000003</v>
      </c>
      <c r="AW118" s="25">
        <v>30.800000000000004</v>
      </c>
      <c r="AX118" s="25">
        <v>0</v>
      </c>
      <c r="AY118" s="25">
        <v>22</v>
      </c>
      <c r="AZ118" s="25">
        <v>46.2</v>
      </c>
      <c r="BA118" s="25">
        <v>40.700000000000003</v>
      </c>
      <c r="BB118" s="25">
        <v>1.1000000000000001</v>
      </c>
      <c r="BC118" s="25">
        <v>15.400000000000002</v>
      </c>
      <c r="BD118" s="25">
        <v>35.200000000000003</v>
      </c>
      <c r="BE118" s="25">
        <v>34.1</v>
      </c>
      <c r="BF118" s="25">
        <v>0</v>
      </c>
      <c r="BG118" s="25">
        <v>14.3</v>
      </c>
      <c r="BH118" s="25">
        <v>12.100000000000001</v>
      </c>
      <c r="BI118" s="25">
        <v>8.8000000000000007</v>
      </c>
      <c r="BJ118" s="25">
        <v>27.500000000000004</v>
      </c>
      <c r="BK118" s="25">
        <v>5.5</v>
      </c>
      <c r="BL118" s="25">
        <v>17.600000000000001</v>
      </c>
      <c r="BM118" s="25">
        <v>19.8</v>
      </c>
      <c r="BN118" s="25">
        <v>0</v>
      </c>
      <c r="BO118" t="s">
        <v>38</v>
      </c>
    </row>
    <row r="119" spans="1:67" x14ac:dyDescent="0.25">
      <c r="A119" s="6">
        <v>45031</v>
      </c>
      <c r="B119" t="s">
        <v>10</v>
      </c>
      <c r="C119">
        <v>15</v>
      </c>
      <c r="D119">
        <f t="shared" si="9"/>
        <v>495.00000000000006</v>
      </c>
      <c r="E119">
        <f t="shared" si="14"/>
        <v>102.30000000000001</v>
      </c>
      <c r="F119">
        <f t="shared" si="15"/>
        <v>159.50000000000009</v>
      </c>
      <c r="G119">
        <f t="shared" si="16"/>
        <v>115.5</v>
      </c>
      <c r="H119">
        <f t="shared" si="17"/>
        <v>117.69999999999999</v>
      </c>
      <c r="I119">
        <v>0</v>
      </c>
      <c r="J119" s="22">
        <v>0.62700000000000011</v>
      </c>
      <c r="K119" s="22">
        <v>0.88000000000000012</v>
      </c>
      <c r="L119" s="22">
        <v>0.96800000000000008</v>
      </c>
      <c r="M119" s="22">
        <v>0.92400000000000004</v>
      </c>
      <c r="N119" s="22">
        <v>1.0230000000000001</v>
      </c>
      <c r="O119" s="24">
        <v>0.75900000000000012</v>
      </c>
      <c r="P119" s="24">
        <v>0.9900000000000001</v>
      </c>
      <c r="Q119" s="24">
        <v>0.82500000000000007</v>
      </c>
      <c r="R119" s="24">
        <v>0.83600000000000008</v>
      </c>
      <c r="S119" s="24">
        <v>0.16500000000000001</v>
      </c>
      <c r="T119" s="24">
        <v>0.97900000000000009</v>
      </c>
      <c r="U119" s="24">
        <v>0.88000000000000012</v>
      </c>
      <c r="V119" s="24">
        <v>1.0780000000000001</v>
      </c>
      <c r="W119" s="24">
        <v>0.95700000000000007</v>
      </c>
      <c r="X119" s="24">
        <v>0.8580000000000001</v>
      </c>
      <c r="Y119" s="24">
        <v>0.47300000000000003</v>
      </c>
      <c r="Z119" s="24">
        <v>0.88000000000000012</v>
      </c>
      <c r="AA119" s="25">
        <v>48.400000000000006</v>
      </c>
      <c r="AB119" s="25">
        <v>0</v>
      </c>
      <c r="AC119" s="25">
        <v>19.8</v>
      </c>
      <c r="AD119" s="25">
        <v>0</v>
      </c>
      <c r="AE119" s="25">
        <v>3.3000000000000003</v>
      </c>
      <c r="AF119" s="25">
        <v>13.200000000000001</v>
      </c>
      <c r="AG119" s="25">
        <v>6.6000000000000005</v>
      </c>
      <c r="AH119" s="25">
        <v>19.8</v>
      </c>
      <c r="AI119" s="25">
        <v>40.700000000000003</v>
      </c>
      <c r="AJ119" s="25">
        <v>7.7000000000000632</v>
      </c>
      <c r="AK119" s="25">
        <v>22</v>
      </c>
      <c r="AL119" s="25">
        <v>0</v>
      </c>
      <c r="AM119" s="25">
        <v>12.099999999999985</v>
      </c>
      <c r="AN119" s="25">
        <v>3.3000000000000003</v>
      </c>
      <c r="AO119" s="25">
        <v>5.5</v>
      </c>
      <c r="AP119" s="25">
        <v>56.1</v>
      </c>
      <c r="AQ119" s="25">
        <v>23.1</v>
      </c>
      <c r="AR119" s="25">
        <v>12.100000000000001</v>
      </c>
      <c r="AS119" s="25">
        <v>1.1000000000000001</v>
      </c>
      <c r="AT119" s="25">
        <v>4.4000000000000004</v>
      </c>
      <c r="AU119" s="25">
        <v>19.8</v>
      </c>
      <c r="AV119" s="25">
        <v>0</v>
      </c>
      <c r="AW119" s="25">
        <v>9.9</v>
      </c>
      <c r="AX119" s="25">
        <v>18.700000000000003</v>
      </c>
      <c r="AY119" s="25">
        <v>0</v>
      </c>
      <c r="AZ119" s="25">
        <v>3.3000000000000003</v>
      </c>
      <c r="BA119" s="25">
        <v>6.6000000000000005</v>
      </c>
      <c r="BB119" s="25">
        <v>26.400000000000002</v>
      </c>
      <c r="BC119" s="25">
        <v>0</v>
      </c>
      <c r="BD119" s="25">
        <v>30.800000000000004</v>
      </c>
      <c r="BE119" s="25">
        <v>0</v>
      </c>
      <c r="BF119" s="25">
        <v>6.6000000000000005</v>
      </c>
      <c r="BG119" s="25">
        <v>37.400000000000006</v>
      </c>
      <c r="BH119" s="25">
        <v>0</v>
      </c>
      <c r="BI119" s="25">
        <v>0</v>
      </c>
      <c r="BJ119" s="25">
        <v>14.3</v>
      </c>
      <c r="BK119" s="25">
        <v>0</v>
      </c>
      <c r="BL119" s="25">
        <v>6.6000000000000005</v>
      </c>
      <c r="BM119" s="25">
        <v>0</v>
      </c>
      <c r="BN119" s="25">
        <v>37.400000000000006</v>
      </c>
      <c r="BO119" t="s">
        <v>38</v>
      </c>
    </row>
    <row r="120" spans="1:67" x14ac:dyDescent="0.25">
      <c r="A120" s="6">
        <v>45032</v>
      </c>
      <c r="B120" t="s">
        <v>10</v>
      </c>
      <c r="C120">
        <v>16</v>
      </c>
      <c r="D120">
        <f t="shared" si="9"/>
        <v>775.5</v>
      </c>
      <c r="E120">
        <f t="shared" si="14"/>
        <v>265.10000000000002</v>
      </c>
      <c r="F120">
        <f t="shared" si="15"/>
        <v>201.3</v>
      </c>
      <c r="G120">
        <f t="shared" si="16"/>
        <v>144.1</v>
      </c>
      <c r="H120">
        <f t="shared" si="17"/>
        <v>165</v>
      </c>
      <c r="I120">
        <v>0</v>
      </c>
      <c r="J120" s="22">
        <v>0.27500000000000002</v>
      </c>
      <c r="K120" s="22">
        <v>0.55000000000000004</v>
      </c>
      <c r="L120" s="22">
        <v>0.81400000000000006</v>
      </c>
      <c r="M120" s="22">
        <v>0.96800000000000008</v>
      </c>
      <c r="N120" s="22">
        <v>1.0450000000000002</v>
      </c>
      <c r="O120" s="24">
        <v>0.18700000000000003</v>
      </c>
      <c r="P120" s="24">
        <v>0.6160000000000001</v>
      </c>
      <c r="Q120" s="24">
        <v>0.74800000000000011</v>
      </c>
      <c r="R120" s="24">
        <v>0.95700000000000007</v>
      </c>
      <c r="S120" s="24">
        <v>0.95700000000000007</v>
      </c>
      <c r="T120" s="24">
        <v>1.089</v>
      </c>
      <c r="U120" s="24">
        <v>1.0669999999999999</v>
      </c>
      <c r="V120" s="24">
        <v>0.27500000000000002</v>
      </c>
      <c r="W120" s="24">
        <v>0.46200000000000002</v>
      </c>
      <c r="X120" s="24">
        <v>0.95700000000000007</v>
      </c>
      <c r="Y120" s="24">
        <v>1.1000000000000001</v>
      </c>
      <c r="Z120" s="24">
        <v>0.94600000000000006</v>
      </c>
      <c r="AA120" s="25">
        <v>30.800000000000004</v>
      </c>
      <c r="AB120" s="25">
        <v>0</v>
      </c>
      <c r="AC120" s="25">
        <v>0</v>
      </c>
      <c r="AD120" s="25">
        <v>20.900000000000002</v>
      </c>
      <c r="AE120" s="25">
        <v>22</v>
      </c>
      <c r="AF120" s="25">
        <v>36.300000000000004</v>
      </c>
      <c r="AG120" s="25">
        <v>20.900000000000002</v>
      </c>
      <c r="AH120" s="25">
        <v>61.600000000000009</v>
      </c>
      <c r="AI120" s="25">
        <v>4.4000000000000004</v>
      </c>
      <c r="AJ120" s="25">
        <v>4.4000000000000004</v>
      </c>
      <c r="AK120" s="25">
        <v>29.700000000000003</v>
      </c>
      <c r="AL120" s="25">
        <v>5.5</v>
      </c>
      <c r="AM120" s="25">
        <v>0</v>
      </c>
      <c r="AN120" s="25">
        <v>0</v>
      </c>
      <c r="AO120" s="25">
        <v>0</v>
      </c>
      <c r="AP120" s="25">
        <v>14.3</v>
      </c>
      <c r="AQ120" s="25">
        <v>50.6</v>
      </c>
      <c r="AR120" s="25">
        <v>15.400000000000002</v>
      </c>
      <c r="AS120" s="25">
        <v>46.2</v>
      </c>
      <c r="AT120" s="25">
        <v>33</v>
      </c>
      <c r="AU120" s="25">
        <v>9.9</v>
      </c>
      <c r="AV120" s="25">
        <v>3.3000000000000003</v>
      </c>
      <c r="AW120" s="25">
        <v>12.100000000000001</v>
      </c>
      <c r="AX120" s="25">
        <v>0</v>
      </c>
      <c r="AY120" s="25">
        <v>45.1</v>
      </c>
      <c r="AZ120" s="25">
        <v>6.6000000000000005</v>
      </c>
      <c r="BA120" s="25">
        <v>41.800000000000004</v>
      </c>
      <c r="BB120" s="25">
        <v>12.100000000000001</v>
      </c>
      <c r="BC120" s="25">
        <v>11</v>
      </c>
      <c r="BD120" s="25">
        <v>2.2000000000000002</v>
      </c>
      <c r="BE120" s="25">
        <v>16.5</v>
      </c>
      <c r="BF120" s="25">
        <v>31.900000000000002</v>
      </c>
      <c r="BG120" s="25">
        <v>39.6</v>
      </c>
      <c r="BH120" s="25">
        <v>26.400000000000002</v>
      </c>
      <c r="BI120" s="25">
        <v>42.900000000000006</v>
      </c>
      <c r="BJ120" s="25">
        <v>58.300000000000004</v>
      </c>
      <c r="BK120" s="25">
        <v>25.3</v>
      </c>
      <c r="BL120" s="25">
        <v>8.8000000000000007</v>
      </c>
      <c r="BM120" s="25">
        <v>15.400000000000002</v>
      </c>
      <c r="BN120" s="25">
        <v>0</v>
      </c>
      <c r="BO120" t="s">
        <v>38</v>
      </c>
    </row>
    <row r="121" spans="1:67" x14ac:dyDescent="0.25">
      <c r="A121" s="6">
        <v>45033</v>
      </c>
      <c r="B121" t="s">
        <v>10</v>
      </c>
      <c r="C121">
        <v>17</v>
      </c>
      <c r="D121">
        <f t="shared" si="9"/>
        <v>721.6</v>
      </c>
      <c r="E121">
        <f t="shared" si="14"/>
        <v>122.10000000000001</v>
      </c>
      <c r="F121">
        <f t="shared" si="15"/>
        <v>224.4</v>
      </c>
      <c r="G121">
        <f t="shared" si="16"/>
        <v>133.10000000000002</v>
      </c>
      <c r="H121">
        <f t="shared" si="17"/>
        <v>242</v>
      </c>
      <c r="I121">
        <v>0</v>
      </c>
      <c r="J121" s="22">
        <v>0.41800000000000004</v>
      </c>
      <c r="K121" s="22">
        <v>0.97900000000000009</v>
      </c>
      <c r="L121" s="22">
        <v>0.83600000000000008</v>
      </c>
      <c r="M121" s="22">
        <v>1.0120000000000002</v>
      </c>
      <c r="N121" s="22">
        <v>0.7370000000000001</v>
      </c>
      <c r="O121" s="24">
        <v>0.88000000000000012</v>
      </c>
      <c r="P121" s="24">
        <v>0.19800000000000001</v>
      </c>
      <c r="Q121" s="24">
        <v>0.64900000000000002</v>
      </c>
      <c r="R121" s="24">
        <v>0.66</v>
      </c>
      <c r="S121" s="24">
        <v>0.75900000000000012</v>
      </c>
      <c r="T121" s="24">
        <v>0.14300000000000002</v>
      </c>
      <c r="U121" s="24">
        <v>0.49500000000000005</v>
      </c>
      <c r="V121" s="24">
        <v>1.0780000000000001</v>
      </c>
      <c r="W121" s="24">
        <v>1.0780000000000001</v>
      </c>
      <c r="X121" s="24">
        <v>1.0010000000000001</v>
      </c>
      <c r="Y121" s="24">
        <v>0.93500000000000005</v>
      </c>
      <c r="Z121" s="24">
        <v>0.33</v>
      </c>
      <c r="AA121" s="25">
        <v>8.8000000000000007</v>
      </c>
      <c r="AB121" s="25">
        <v>28.6</v>
      </c>
      <c r="AC121" s="25">
        <v>12.100000000000001</v>
      </c>
      <c r="AD121" s="25">
        <v>34.1</v>
      </c>
      <c r="AE121" s="25">
        <v>31.900000000000002</v>
      </c>
      <c r="AF121" s="25">
        <v>44</v>
      </c>
      <c r="AG121" s="25">
        <v>38.5</v>
      </c>
      <c r="AH121" s="25">
        <v>25.3</v>
      </c>
      <c r="AI121" s="25">
        <v>0</v>
      </c>
      <c r="AJ121" s="25">
        <v>1.1000000000000001</v>
      </c>
      <c r="AK121" s="25">
        <v>15.400000000000002</v>
      </c>
      <c r="AL121" s="25">
        <v>38.5</v>
      </c>
      <c r="AM121" s="25">
        <v>53.900000000000006</v>
      </c>
      <c r="AN121" s="25">
        <v>11</v>
      </c>
      <c r="AO121" s="25">
        <v>20.900000000000002</v>
      </c>
      <c r="AP121" s="25">
        <v>29.700000000000003</v>
      </c>
      <c r="AQ121" s="25">
        <v>29.700000000000003</v>
      </c>
      <c r="AR121" s="25">
        <v>9.9</v>
      </c>
      <c r="AS121" s="25">
        <v>2.2000000000000002</v>
      </c>
      <c r="AT121" s="25">
        <v>46.2</v>
      </c>
      <c r="AU121" s="25">
        <v>11</v>
      </c>
      <c r="AV121" s="25">
        <v>48.400000000000006</v>
      </c>
      <c r="AW121" s="25">
        <v>0</v>
      </c>
      <c r="AX121" s="25">
        <v>5.5</v>
      </c>
      <c r="AY121" s="25">
        <v>5.5</v>
      </c>
      <c r="AZ121" s="25">
        <v>31.900000000000002</v>
      </c>
      <c r="BA121" s="25">
        <v>0</v>
      </c>
      <c r="BB121" s="25">
        <v>2.2000000000000002</v>
      </c>
      <c r="BC121" s="25">
        <v>0</v>
      </c>
      <c r="BD121" s="25">
        <v>28.6</v>
      </c>
      <c r="BE121" s="25">
        <v>0</v>
      </c>
      <c r="BF121" s="25">
        <v>3.3000000000000003</v>
      </c>
      <c r="BG121" s="25">
        <v>2.2000000000000002</v>
      </c>
      <c r="BH121" s="25">
        <v>1.1000000000000001</v>
      </c>
      <c r="BI121" s="25">
        <v>7.7000000000000011</v>
      </c>
      <c r="BJ121" s="25">
        <v>14.3</v>
      </c>
      <c r="BK121" s="25">
        <v>39.6</v>
      </c>
      <c r="BL121" s="25">
        <v>48.400000000000006</v>
      </c>
      <c r="BM121" s="25">
        <v>5.5</v>
      </c>
      <c r="BN121" s="25">
        <v>0</v>
      </c>
      <c r="BO121" t="s">
        <v>38</v>
      </c>
    </row>
    <row r="122" spans="1:67" x14ac:dyDescent="0.25">
      <c r="A122" s="6">
        <v>45034</v>
      </c>
      <c r="B122" t="s">
        <v>10</v>
      </c>
      <c r="C122">
        <v>18</v>
      </c>
      <c r="D122">
        <f t="shared" si="9"/>
        <v>662.19999999999993</v>
      </c>
      <c r="E122">
        <f t="shared" si="14"/>
        <v>286</v>
      </c>
      <c r="F122">
        <f t="shared" si="15"/>
        <v>119.9</v>
      </c>
      <c r="G122">
        <f t="shared" si="16"/>
        <v>130.90000000000003</v>
      </c>
      <c r="H122">
        <f t="shared" si="17"/>
        <v>125.4</v>
      </c>
      <c r="I122">
        <v>0</v>
      </c>
      <c r="J122" s="22">
        <v>0.95700000000000007</v>
      </c>
      <c r="K122" s="22">
        <v>0.91300000000000014</v>
      </c>
      <c r="L122" s="22">
        <v>1.0120000000000002</v>
      </c>
      <c r="M122" s="22">
        <v>1.0230000000000001</v>
      </c>
      <c r="N122" s="22">
        <v>0.90200000000000014</v>
      </c>
      <c r="O122" s="24">
        <v>1.056</v>
      </c>
      <c r="P122" s="24">
        <v>0.45100000000000007</v>
      </c>
      <c r="Q122" s="24">
        <v>0.66</v>
      </c>
      <c r="R122" s="24">
        <v>0.88000000000000012</v>
      </c>
      <c r="S122" s="24">
        <v>0.49500000000000005</v>
      </c>
      <c r="T122" s="24">
        <v>0.83600000000000008</v>
      </c>
      <c r="U122" s="24">
        <v>0.67100000000000004</v>
      </c>
      <c r="V122" s="24">
        <v>0.93500000000000005</v>
      </c>
      <c r="W122" s="24">
        <v>1.0450000000000002</v>
      </c>
      <c r="X122" s="24">
        <v>1.056</v>
      </c>
      <c r="Y122" s="24">
        <v>1.089</v>
      </c>
      <c r="Z122" s="24">
        <v>1.1000000000000001</v>
      </c>
      <c r="AA122" s="25">
        <v>24.200000000000003</v>
      </c>
      <c r="AB122" s="25">
        <v>0</v>
      </c>
      <c r="AC122" s="25">
        <v>0</v>
      </c>
      <c r="AD122" s="25">
        <v>18.700000000000003</v>
      </c>
      <c r="AE122" s="25">
        <v>7.7000000000000011</v>
      </c>
      <c r="AF122" s="25">
        <v>31.900000000000002</v>
      </c>
      <c r="AG122" s="25">
        <v>13.200000000000001</v>
      </c>
      <c r="AH122" s="25">
        <v>1.1000000000000001</v>
      </c>
      <c r="AI122" s="25">
        <v>3.3000000000000003</v>
      </c>
      <c r="AJ122" s="25">
        <v>19.8</v>
      </c>
      <c r="AK122" s="25">
        <v>0</v>
      </c>
      <c r="AL122" s="25">
        <v>18.700000000000003</v>
      </c>
      <c r="AM122" s="25">
        <v>4.4000000000000004</v>
      </c>
      <c r="AN122" s="25">
        <v>38.5</v>
      </c>
      <c r="AO122" s="25">
        <v>7.7000000000000011</v>
      </c>
      <c r="AP122" s="25">
        <v>8.8000000000000007</v>
      </c>
      <c r="AQ122" s="25">
        <v>4.4000000000000004</v>
      </c>
      <c r="AR122" s="25">
        <v>0</v>
      </c>
      <c r="AS122" s="25">
        <v>24.200000000000003</v>
      </c>
      <c r="AT122" s="25">
        <v>18.700000000000003</v>
      </c>
      <c r="AU122" s="25">
        <v>0</v>
      </c>
      <c r="AV122" s="25">
        <v>40.700000000000003</v>
      </c>
      <c r="AW122" s="25">
        <v>11</v>
      </c>
      <c r="AX122" s="25">
        <v>17.600000000000001</v>
      </c>
      <c r="AY122" s="25">
        <v>4.4000000000000004</v>
      </c>
      <c r="AZ122" s="25">
        <v>0</v>
      </c>
      <c r="BA122" s="25">
        <v>0</v>
      </c>
      <c r="BB122" s="25">
        <v>13.200000000000001</v>
      </c>
      <c r="BC122" s="25">
        <v>44</v>
      </c>
      <c r="BD122" s="25">
        <v>0</v>
      </c>
      <c r="BE122" s="25">
        <v>22</v>
      </c>
      <c r="BF122" s="25">
        <v>0</v>
      </c>
      <c r="BG122" s="25">
        <v>46.2</v>
      </c>
      <c r="BH122" s="25">
        <v>62.7</v>
      </c>
      <c r="BI122" s="25">
        <v>20.900000000000002</v>
      </c>
      <c r="BJ122" s="25">
        <v>46.2</v>
      </c>
      <c r="BK122" s="25">
        <v>11</v>
      </c>
      <c r="BL122" s="25">
        <v>26.400000000000002</v>
      </c>
      <c r="BM122" s="25">
        <v>25.3</v>
      </c>
      <c r="BN122" s="25">
        <v>25.3</v>
      </c>
      <c r="BO122" t="s">
        <v>38</v>
      </c>
    </row>
    <row r="123" spans="1:67" x14ac:dyDescent="0.25">
      <c r="A123" s="6">
        <v>45035</v>
      </c>
      <c r="B123" t="s">
        <v>10</v>
      </c>
      <c r="C123">
        <v>19</v>
      </c>
      <c r="D123">
        <f t="shared" si="9"/>
        <v>646.80000000000007</v>
      </c>
      <c r="E123">
        <f t="shared" si="14"/>
        <v>128.70000000000005</v>
      </c>
      <c r="F123">
        <f t="shared" si="15"/>
        <v>215.60000000000002</v>
      </c>
      <c r="G123">
        <f t="shared" si="16"/>
        <v>117.7</v>
      </c>
      <c r="H123">
        <f t="shared" si="17"/>
        <v>184.8</v>
      </c>
      <c r="I123">
        <v>0</v>
      </c>
      <c r="J123" s="22">
        <v>0.39600000000000002</v>
      </c>
      <c r="K123" s="22">
        <v>0.72600000000000009</v>
      </c>
      <c r="L123" s="22">
        <v>0.84700000000000009</v>
      </c>
      <c r="M123" s="22">
        <v>0.88000000000000012</v>
      </c>
      <c r="N123" s="22">
        <v>0.68200000000000005</v>
      </c>
      <c r="O123" s="24">
        <v>0.88000000000000012</v>
      </c>
      <c r="P123" s="24">
        <v>1.1000000000000001</v>
      </c>
      <c r="Q123" s="24">
        <v>0.80300000000000005</v>
      </c>
      <c r="R123" s="24">
        <v>0.69300000000000006</v>
      </c>
      <c r="S123" s="24">
        <v>0.97900000000000009</v>
      </c>
      <c r="T123" s="24">
        <v>0.97900000000000009</v>
      </c>
      <c r="U123" s="24">
        <v>0.51700000000000013</v>
      </c>
      <c r="V123" s="24">
        <v>1.0780000000000001</v>
      </c>
      <c r="W123" s="24">
        <v>1.0230000000000001</v>
      </c>
      <c r="X123" s="24">
        <v>0.80300000000000005</v>
      </c>
      <c r="Y123" s="24">
        <v>0.94600000000000006</v>
      </c>
      <c r="Z123" s="24">
        <v>1.0450000000000002</v>
      </c>
      <c r="AA123" s="25">
        <v>59.400000000000006</v>
      </c>
      <c r="AB123" s="25">
        <v>46.2</v>
      </c>
      <c r="AC123" s="25">
        <v>19.8</v>
      </c>
      <c r="AD123" s="25">
        <v>0</v>
      </c>
      <c r="AE123" s="25">
        <v>11</v>
      </c>
      <c r="AF123" s="25">
        <v>41.800000000000004</v>
      </c>
      <c r="AG123" s="25">
        <v>28.6</v>
      </c>
      <c r="AH123" s="25">
        <v>0</v>
      </c>
      <c r="AI123" s="25">
        <v>0</v>
      </c>
      <c r="AJ123" s="25">
        <v>8.8000000000000007</v>
      </c>
      <c r="AK123" s="25">
        <v>2.2000000000000002</v>
      </c>
      <c r="AL123" s="25">
        <v>19.8</v>
      </c>
      <c r="AM123" s="25">
        <v>6.6000000000000005</v>
      </c>
      <c r="AN123" s="25">
        <v>17.600000000000001</v>
      </c>
      <c r="AO123" s="25">
        <v>0</v>
      </c>
      <c r="AP123" s="25">
        <v>31.900000000000002</v>
      </c>
      <c r="AQ123" s="25">
        <v>26.400000000000002</v>
      </c>
      <c r="AR123" s="25">
        <v>44</v>
      </c>
      <c r="AS123" s="25">
        <v>22</v>
      </c>
      <c r="AT123" s="25">
        <v>16.5</v>
      </c>
      <c r="AU123" s="25">
        <v>20.900000000000002</v>
      </c>
      <c r="AV123" s="25">
        <v>17.600000000000001</v>
      </c>
      <c r="AW123" s="25">
        <v>16.5</v>
      </c>
      <c r="AX123" s="25">
        <v>17.600000000000001</v>
      </c>
      <c r="AY123" s="25">
        <v>15.400000000000002</v>
      </c>
      <c r="AZ123" s="25">
        <v>0</v>
      </c>
      <c r="BA123" s="25">
        <v>0</v>
      </c>
      <c r="BB123" s="25">
        <v>13.200000000000001</v>
      </c>
      <c r="BC123" s="25">
        <v>11</v>
      </c>
      <c r="BD123" s="25">
        <v>5.5</v>
      </c>
      <c r="BE123" s="25">
        <v>26.400000000000002</v>
      </c>
      <c r="BF123" s="25">
        <v>0</v>
      </c>
      <c r="BG123" s="25">
        <v>9.9</v>
      </c>
      <c r="BH123" s="25">
        <v>22</v>
      </c>
      <c r="BI123" s="25">
        <v>1.1000000000000314</v>
      </c>
      <c r="BJ123" s="25">
        <v>19.8</v>
      </c>
      <c r="BK123" s="25">
        <v>0</v>
      </c>
      <c r="BL123" s="25">
        <v>18.700000000000003</v>
      </c>
      <c r="BM123" s="25">
        <v>12.100000000000001</v>
      </c>
      <c r="BN123" s="25">
        <v>18.700000000000003</v>
      </c>
      <c r="BO123" t="s">
        <v>38</v>
      </c>
    </row>
    <row r="124" spans="1:67" x14ac:dyDescent="0.25">
      <c r="A124" s="6">
        <v>45036</v>
      </c>
      <c r="B124" t="s">
        <v>10</v>
      </c>
      <c r="C124">
        <v>20</v>
      </c>
      <c r="D124">
        <f t="shared" si="9"/>
        <v>485.10000000000014</v>
      </c>
      <c r="E124">
        <f t="shared" si="14"/>
        <v>107.80000000000001</v>
      </c>
      <c r="F124">
        <f t="shared" si="15"/>
        <v>176</v>
      </c>
      <c r="G124">
        <f t="shared" si="16"/>
        <v>81.400000000000119</v>
      </c>
      <c r="H124">
        <f t="shared" si="17"/>
        <v>119.9</v>
      </c>
      <c r="I124">
        <v>0</v>
      </c>
      <c r="J124" s="22">
        <v>0.83600000000000008</v>
      </c>
      <c r="K124" s="22">
        <v>0.83600000000000008</v>
      </c>
      <c r="L124" s="22">
        <v>1.0450000000000002</v>
      </c>
      <c r="M124" s="22">
        <v>0.89100000000000013</v>
      </c>
      <c r="N124" s="22">
        <v>0.94600000000000006</v>
      </c>
      <c r="O124" s="24">
        <v>0.71500000000000008</v>
      </c>
      <c r="P124" s="24">
        <v>0.66</v>
      </c>
      <c r="Q124" s="24">
        <v>0.70400000000000007</v>
      </c>
      <c r="R124" s="24">
        <v>0.16500000000000001</v>
      </c>
      <c r="S124" s="24">
        <v>0.80300000000000005</v>
      </c>
      <c r="T124" s="24">
        <v>0.77000000000000013</v>
      </c>
      <c r="U124" s="24">
        <v>1.0120000000000002</v>
      </c>
      <c r="V124" s="24">
        <v>1.0669999999999999</v>
      </c>
      <c r="W124" s="24">
        <v>1.1000000000000001</v>
      </c>
      <c r="X124" s="24">
        <v>1.0780000000000001</v>
      </c>
      <c r="Y124" s="24">
        <v>0.41800000000000004</v>
      </c>
      <c r="Z124" s="24">
        <v>0.55000000000000004</v>
      </c>
      <c r="AA124" s="25">
        <v>0</v>
      </c>
      <c r="AB124" s="25">
        <v>29.700000000000003</v>
      </c>
      <c r="AC124" s="25">
        <v>0</v>
      </c>
      <c r="AD124" s="25">
        <v>31.900000000000002</v>
      </c>
      <c r="AE124" s="25">
        <v>27.500000000000004</v>
      </c>
      <c r="AF124" s="25">
        <v>16.5</v>
      </c>
      <c r="AG124" s="25">
        <v>48.400000000000006</v>
      </c>
      <c r="AH124" s="25">
        <v>13.200000000000001</v>
      </c>
      <c r="AI124" s="25">
        <v>0</v>
      </c>
      <c r="AJ124" s="25">
        <v>8.8000000000000007</v>
      </c>
      <c r="AK124" s="25">
        <v>31.900000000000002</v>
      </c>
      <c r="AL124" s="25">
        <v>0</v>
      </c>
      <c r="AM124" s="25">
        <v>22</v>
      </c>
      <c r="AN124" s="25">
        <v>35.200000000000003</v>
      </c>
      <c r="AO124" s="25">
        <v>18.700000000000003</v>
      </c>
      <c r="AP124" s="25">
        <v>18.700000000000003</v>
      </c>
      <c r="AQ124" s="25">
        <v>0</v>
      </c>
      <c r="AR124" s="25">
        <v>0</v>
      </c>
      <c r="AS124" s="25">
        <v>25.3</v>
      </c>
      <c r="AT124" s="25">
        <v>0</v>
      </c>
      <c r="AU124" s="25">
        <v>8.8000000000000007</v>
      </c>
      <c r="AV124" s="25">
        <v>38.5</v>
      </c>
      <c r="AW124" s="25">
        <v>14.300000000000127</v>
      </c>
      <c r="AX124" s="25">
        <v>1.1000000000000001</v>
      </c>
      <c r="AY124" s="25">
        <v>9.9</v>
      </c>
      <c r="AZ124" s="25">
        <v>8.8000000000000007</v>
      </c>
      <c r="BA124" s="25">
        <v>0</v>
      </c>
      <c r="BB124" s="25">
        <v>0</v>
      </c>
      <c r="BC124" s="25">
        <v>0</v>
      </c>
      <c r="BD124" s="25">
        <v>0</v>
      </c>
      <c r="BE124" s="25">
        <v>0</v>
      </c>
      <c r="BF124" s="25">
        <v>12.100000000000001</v>
      </c>
      <c r="BG124" s="25">
        <v>31.900000000000002</v>
      </c>
      <c r="BH124" s="25">
        <v>0</v>
      </c>
      <c r="BI124" s="25">
        <v>13.200000000000001</v>
      </c>
      <c r="BJ124" s="25">
        <v>6.6000000000000005</v>
      </c>
      <c r="BK124" s="25">
        <v>7.7000000000000011</v>
      </c>
      <c r="BL124" s="25">
        <v>3.3000000000000003</v>
      </c>
      <c r="BM124" s="25">
        <v>4.4000000000000004</v>
      </c>
      <c r="BN124" s="25">
        <v>28.6</v>
      </c>
      <c r="BO124" t="s">
        <v>38</v>
      </c>
    </row>
    <row r="125" spans="1:67" x14ac:dyDescent="0.25">
      <c r="A125" s="6">
        <v>45037</v>
      </c>
      <c r="B125" t="s">
        <v>10</v>
      </c>
      <c r="C125">
        <v>21</v>
      </c>
      <c r="D125">
        <f t="shared" si="9"/>
        <v>386.1</v>
      </c>
      <c r="E125">
        <f t="shared" si="14"/>
        <v>66</v>
      </c>
      <c r="F125">
        <f t="shared" si="15"/>
        <v>79.2</v>
      </c>
      <c r="G125">
        <f t="shared" si="16"/>
        <v>165</v>
      </c>
      <c r="H125">
        <f t="shared" si="17"/>
        <v>75.90000000000002</v>
      </c>
      <c r="I125">
        <v>0</v>
      </c>
      <c r="J125" s="22">
        <v>0.51700000000000013</v>
      </c>
      <c r="K125" s="22">
        <v>0.8580000000000001</v>
      </c>
      <c r="L125" s="22">
        <v>0.55000000000000004</v>
      </c>
      <c r="M125" s="22">
        <v>0.97900000000000009</v>
      </c>
      <c r="N125" s="22">
        <v>0.42900000000000005</v>
      </c>
      <c r="O125" s="24">
        <v>0.91300000000000014</v>
      </c>
      <c r="P125" s="24">
        <v>0.81400000000000006</v>
      </c>
      <c r="Q125" s="24">
        <v>1.0010000000000001</v>
      </c>
      <c r="R125" s="24">
        <v>1.0450000000000002</v>
      </c>
      <c r="S125" s="24">
        <v>0.71500000000000008</v>
      </c>
      <c r="T125" s="24">
        <v>0.79200000000000004</v>
      </c>
      <c r="U125" s="24">
        <v>0.78100000000000003</v>
      </c>
      <c r="V125" s="24">
        <v>0.95700000000000007</v>
      </c>
      <c r="W125" s="24">
        <v>0.46200000000000002</v>
      </c>
      <c r="X125" s="24">
        <v>1.0230000000000001</v>
      </c>
      <c r="Y125" s="24">
        <v>0.86900000000000011</v>
      </c>
      <c r="Z125" s="24">
        <v>0.36300000000000004</v>
      </c>
      <c r="AA125" s="25">
        <v>0</v>
      </c>
      <c r="AB125" s="25">
        <v>0</v>
      </c>
      <c r="AC125" s="25">
        <v>0</v>
      </c>
      <c r="AD125" s="25">
        <v>40.700000000000003</v>
      </c>
      <c r="AE125" s="25">
        <v>0</v>
      </c>
      <c r="AF125" s="25">
        <v>0</v>
      </c>
      <c r="AG125" s="25">
        <v>0</v>
      </c>
      <c r="AH125" s="25">
        <v>16.5</v>
      </c>
      <c r="AI125" s="25">
        <v>2.2000000000000002</v>
      </c>
      <c r="AJ125" s="25">
        <v>19.8</v>
      </c>
      <c r="AK125" s="25">
        <v>41.800000000000004</v>
      </c>
      <c r="AL125" s="25">
        <v>3.3000000000000003</v>
      </c>
      <c r="AM125" s="25">
        <v>18.700000000000003</v>
      </c>
      <c r="AN125" s="25">
        <v>24.200000000000003</v>
      </c>
      <c r="AO125" s="25">
        <v>23.1</v>
      </c>
      <c r="AP125" s="25">
        <v>4.4000000000000004</v>
      </c>
      <c r="AQ125" s="25">
        <v>2.2000000000000002</v>
      </c>
      <c r="AR125" s="25">
        <v>0</v>
      </c>
      <c r="AS125" s="25">
        <v>0</v>
      </c>
      <c r="AT125" s="25">
        <v>0</v>
      </c>
      <c r="AU125" s="25">
        <v>9.9</v>
      </c>
      <c r="AV125" s="25">
        <v>30.800000000000004</v>
      </c>
      <c r="AW125" s="25">
        <v>8.8000000000000007</v>
      </c>
      <c r="AX125" s="25">
        <v>15.400000000000002</v>
      </c>
      <c r="AY125" s="25">
        <v>6.6000000000000005</v>
      </c>
      <c r="AZ125" s="25">
        <v>0</v>
      </c>
      <c r="BA125" s="25">
        <v>8.8000000000000007</v>
      </c>
      <c r="BB125" s="25">
        <v>14.3</v>
      </c>
      <c r="BC125" s="25">
        <v>57.2</v>
      </c>
      <c r="BD125" s="25">
        <v>13.200000000000001</v>
      </c>
      <c r="BE125" s="25">
        <v>17.600000000000001</v>
      </c>
      <c r="BF125" s="25">
        <v>3.3000000000000003</v>
      </c>
      <c r="BG125" s="25">
        <v>16.5</v>
      </c>
      <c r="BH125" s="25">
        <v>0</v>
      </c>
      <c r="BI125" s="25">
        <v>0</v>
      </c>
      <c r="BJ125" s="25">
        <v>9.9</v>
      </c>
      <c r="BK125" s="25">
        <v>0</v>
      </c>
      <c r="BL125" s="25">
        <v>18.700000000000003</v>
      </c>
      <c r="BM125" s="25">
        <v>0</v>
      </c>
      <c r="BN125" s="25">
        <v>0</v>
      </c>
      <c r="BO125" t="s">
        <v>38</v>
      </c>
    </row>
    <row r="126" spans="1:67" x14ac:dyDescent="0.25">
      <c r="A126" s="6">
        <v>45038</v>
      </c>
      <c r="B126" t="s">
        <v>10</v>
      </c>
      <c r="C126">
        <v>22</v>
      </c>
      <c r="D126">
        <f t="shared" si="9"/>
        <v>541.20000000000027</v>
      </c>
      <c r="E126">
        <f t="shared" si="14"/>
        <v>199.10000000000005</v>
      </c>
      <c r="F126">
        <f t="shared" si="15"/>
        <v>191.4</v>
      </c>
      <c r="G126">
        <f t="shared" si="16"/>
        <v>73.70000000000006</v>
      </c>
      <c r="H126">
        <f t="shared" si="17"/>
        <v>77.000000000000128</v>
      </c>
      <c r="I126">
        <v>0</v>
      </c>
      <c r="J126" s="22">
        <v>0.38500000000000006</v>
      </c>
      <c r="K126" s="22">
        <v>0.92400000000000004</v>
      </c>
      <c r="L126" s="22">
        <v>0.81400000000000006</v>
      </c>
      <c r="M126" s="22">
        <v>0.94600000000000006</v>
      </c>
      <c r="N126" s="22">
        <v>1.089</v>
      </c>
      <c r="O126" s="24">
        <v>0.82500000000000007</v>
      </c>
      <c r="P126" s="24">
        <v>0.55000000000000004</v>
      </c>
      <c r="Q126" s="24">
        <v>0.64900000000000002</v>
      </c>
      <c r="R126" s="24">
        <v>0.71500000000000008</v>
      </c>
      <c r="S126" s="24">
        <v>0.74800000000000011</v>
      </c>
      <c r="T126" s="24">
        <v>0.79200000000000004</v>
      </c>
      <c r="U126" s="24">
        <v>1.0120000000000002</v>
      </c>
      <c r="V126" s="24">
        <v>1.1000000000000001</v>
      </c>
      <c r="W126" s="24">
        <v>0.96800000000000008</v>
      </c>
      <c r="X126" s="24">
        <v>0.78100000000000003</v>
      </c>
      <c r="Y126" s="24">
        <v>0.46200000000000002</v>
      </c>
      <c r="Z126" s="24">
        <v>0.95700000000000007</v>
      </c>
      <c r="AA126" s="25">
        <v>0</v>
      </c>
      <c r="AB126" s="25">
        <v>15.400000000000002</v>
      </c>
      <c r="AC126" s="25">
        <v>27.500000000000004</v>
      </c>
      <c r="AD126" s="25">
        <v>6.6000000000000005</v>
      </c>
      <c r="AE126" s="25">
        <v>48.400000000000006</v>
      </c>
      <c r="AF126" s="25">
        <v>31.900000000000002</v>
      </c>
      <c r="AG126" s="25">
        <v>15.400000000000002</v>
      </c>
      <c r="AH126" s="25">
        <v>34.1</v>
      </c>
      <c r="AI126" s="25">
        <v>9.9</v>
      </c>
      <c r="AJ126" s="25">
        <v>2.2000000000000002</v>
      </c>
      <c r="AK126" s="25">
        <v>0</v>
      </c>
      <c r="AL126" s="25">
        <v>5.5</v>
      </c>
      <c r="AM126" s="25">
        <v>17.600000000000001</v>
      </c>
      <c r="AN126" s="25">
        <v>2.2000000000000002</v>
      </c>
      <c r="AO126" s="25">
        <v>0</v>
      </c>
      <c r="AP126" s="25">
        <v>8.8000000000000007</v>
      </c>
      <c r="AQ126" s="25">
        <v>6.6000000000000005</v>
      </c>
      <c r="AR126" s="25">
        <v>15.400000000000126</v>
      </c>
      <c r="AS126" s="25">
        <v>18.700000000000003</v>
      </c>
      <c r="AT126" s="25">
        <v>2.2000000000000002</v>
      </c>
      <c r="AU126" s="25">
        <v>8.8000000000000007</v>
      </c>
      <c r="AV126" s="25">
        <v>3.3000000000000003</v>
      </c>
      <c r="AW126" s="25">
        <v>14.3</v>
      </c>
      <c r="AX126" s="25">
        <v>0</v>
      </c>
      <c r="AY126" s="25">
        <v>0</v>
      </c>
      <c r="AZ126" s="25">
        <v>19.8</v>
      </c>
      <c r="BA126" s="25">
        <v>6.6000000000000005</v>
      </c>
      <c r="BB126" s="25">
        <v>12.100000000000064</v>
      </c>
      <c r="BC126" s="25">
        <v>6.6000000000000005</v>
      </c>
      <c r="BD126" s="25">
        <v>2.2000000000000002</v>
      </c>
      <c r="BE126" s="25">
        <v>33</v>
      </c>
      <c r="BF126" s="25">
        <v>17.600000000000001</v>
      </c>
      <c r="BG126" s="25">
        <v>0</v>
      </c>
      <c r="BH126" s="25">
        <v>31.900000000000002</v>
      </c>
      <c r="BI126" s="25">
        <v>47.300000000000004</v>
      </c>
      <c r="BJ126" s="25">
        <v>14.3</v>
      </c>
      <c r="BK126" s="25">
        <v>28.6</v>
      </c>
      <c r="BL126" s="25">
        <v>2.2000000000000002</v>
      </c>
      <c r="BM126" s="25">
        <v>13.200000000000033</v>
      </c>
      <c r="BN126" s="25">
        <v>11</v>
      </c>
      <c r="BO126" t="s">
        <v>38</v>
      </c>
    </row>
    <row r="127" spans="1:67" x14ac:dyDescent="0.25">
      <c r="A127" s="6">
        <v>45039</v>
      </c>
      <c r="B127" t="s">
        <v>10</v>
      </c>
      <c r="C127">
        <v>23</v>
      </c>
      <c r="D127">
        <f t="shared" si="9"/>
        <v>518.1</v>
      </c>
      <c r="E127">
        <f t="shared" si="14"/>
        <v>80.300000000000011</v>
      </c>
      <c r="F127">
        <f t="shared" si="15"/>
        <v>106.7</v>
      </c>
      <c r="G127">
        <f t="shared" si="16"/>
        <v>98.999999999999986</v>
      </c>
      <c r="H127">
        <f t="shared" si="17"/>
        <v>232.1</v>
      </c>
      <c r="I127">
        <v>0</v>
      </c>
      <c r="J127" s="22">
        <v>0.40700000000000003</v>
      </c>
      <c r="K127" s="22">
        <v>0.6160000000000001</v>
      </c>
      <c r="L127" s="22">
        <v>0.70400000000000007</v>
      </c>
      <c r="M127" s="22">
        <v>0.96800000000000008</v>
      </c>
      <c r="N127" s="22">
        <v>1.0450000000000002</v>
      </c>
      <c r="O127" s="24">
        <v>0.72600000000000009</v>
      </c>
      <c r="P127" s="24">
        <v>1.0120000000000002</v>
      </c>
      <c r="Q127" s="24">
        <v>0.74800000000000011</v>
      </c>
      <c r="R127" s="24">
        <v>0.82500000000000007</v>
      </c>
      <c r="S127" s="24">
        <v>0.46200000000000002</v>
      </c>
      <c r="T127" s="24">
        <v>1.0340000000000003</v>
      </c>
      <c r="U127" s="24">
        <v>1.0120000000000002</v>
      </c>
      <c r="V127" s="24">
        <v>0.35200000000000004</v>
      </c>
      <c r="W127" s="24">
        <v>0.80300000000000005</v>
      </c>
      <c r="X127" s="24">
        <v>0.94600000000000006</v>
      </c>
      <c r="Y127" s="24">
        <v>0.97900000000000009</v>
      </c>
      <c r="Z127" s="24">
        <v>0.60500000000000009</v>
      </c>
      <c r="AA127" s="25">
        <v>0</v>
      </c>
      <c r="AB127" s="25">
        <v>1.1000000000000001</v>
      </c>
      <c r="AC127" s="25">
        <v>25.3</v>
      </c>
      <c r="AD127" s="25">
        <v>8.8000000000000007</v>
      </c>
      <c r="AE127" s="25">
        <v>29.700000000000003</v>
      </c>
      <c r="AF127" s="25">
        <v>8.8000000000000007</v>
      </c>
      <c r="AG127" s="25">
        <v>0</v>
      </c>
      <c r="AH127" s="25">
        <v>29.700000000000003</v>
      </c>
      <c r="AI127" s="25">
        <v>0</v>
      </c>
      <c r="AJ127" s="25">
        <v>3.3000000000000003</v>
      </c>
      <c r="AK127" s="25">
        <v>23.1</v>
      </c>
      <c r="AL127" s="25">
        <v>17.600000000000001</v>
      </c>
      <c r="AM127" s="25">
        <v>22</v>
      </c>
      <c r="AN127" s="25">
        <v>58.300000000000004</v>
      </c>
      <c r="AO127" s="25">
        <v>0</v>
      </c>
      <c r="AP127" s="25">
        <v>23.1</v>
      </c>
      <c r="AQ127" s="25">
        <v>0</v>
      </c>
      <c r="AR127" s="25">
        <v>12.100000000000001</v>
      </c>
      <c r="AS127" s="25">
        <v>61.600000000000009</v>
      </c>
      <c r="AT127" s="25">
        <v>37.400000000000006</v>
      </c>
      <c r="AU127" s="25">
        <v>0</v>
      </c>
      <c r="AV127" s="25">
        <v>26.400000000000002</v>
      </c>
      <c r="AW127" s="25">
        <v>0</v>
      </c>
      <c r="AX127" s="25">
        <v>12.100000000000001</v>
      </c>
      <c r="AY127" s="25">
        <v>0</v>
      </c>
      <c r="AZ127" s="25">
        <v>0</v>
      </c>
      <c r="BA127" s="25">
        <v>33</v>
      </c>
      <c r="BB127" s="25">
        <v>19.8</v>
      </c>
      <c r="BC127" s="25">
        <v>1.1000000000000001</v>
      </c>
      <c r="BD127" s="25">
        <v>6.6000000000000005</v>
      </c>
      <c r="BE127" s="25">
        <v>9.9</v>
      </c>
      <c r="BF127" s="25">
        <v>4.4000000000000004</v>
      </c>
      <c r="BG127" s="25">
        <v>0</v>
      </c>
      <c r="BH127" s="25">
        <v>2.2000000000000002</v>
      </c>
      <c r="BI127" s="25">
        <v>15.400000000000002</v>
      </c>
      <c r="BJ127" s="25">
        <v>1.1000000000000001</v>
      </c>
      <c r="BK127" s="25">
        <v>11</v>
      </c>
      <c r="BL127" s="25">
        <v>17.600000000000001</v>
      </c>
      <c r="BM127" s="25">
        <v>6.6000000000000005</v>
      </c>
      <c r="BN127" s="25">
        <v>12.100000000000001</v>
      </c>
      <c r="BO127" t="s">
        <v>38</v>
      </c>
    </row>
    <row r="128" spans="1:67" x14ac:dyDescent="0.25">
      <c r="A128" s="6">
        <v>45040</v>
      </c>
      <c r="B128" t="s">
        <v>10</v>
      </c>
      <c r="C128">
        <v>24</v>
      </c>
      <c r="D128">
        <f t="shared" si="9"/>
        <v>497.2</v>
      </c>
      <c r="E128">
        <f t="shared" si="14"/>
        <v>104.5</v>
      </c>
      <c r="F128">
        <f t="shared" si="15"/>
        <v>136.4</v>
      </c>
      <c r="G128">
        <f t="shared" si="16"/>
        <v>133.1</v>
      </c>
      <c r="H128">
        <f t="shared" si="17"/>
        <v>123.2</v>
      </c>
      <c r="I128">
        <v>0</v>
      </c>
      <c r="J128" s="22">
        <v>0.18700000000000003</v>
      </c>
      <c r="K128" s="22">
        <v>0.9900000000000001</v>
      </c>
      <c r="L128" s="22">
        <v>0.34100000000000003</v>
      </c>
      <c r="M128" s="22">
        <v>0.24200000000000002</v>
      </c>
      <c r="N128" s="22">
        <v>0.9900000000000001</v>
      </c>
      <c r="O128" s="24">
        <v>0.31900000000000001</v>
      </c>
      <c r="P128" s="24">
        <v>0.84700000000000009</v>
      </c>
      <c r="Q128" s="24">
        <v>0.8580000000000001</v>
      </c>
      <c r="R128" s="24">
        <v>0.47300000000000003</v>
      </c>
      <c r="S128" s="24">
        <v>0.75900000000000012</v>
      </c>
      <c r="T128" s="24">
        <v>0.62700000000000011</v>
      </c>
      <c r="U128" s="24">
        <v>0.45100000000000007</v>
      </c>
      <c r="V128" s="24">
        <v>0.6160000000000001</v>
      </c>
      <c r="W128" s="24">
        <v>0.9900000000000001</v>
      </c>
      <c r="X128" s="24">
        <v>0.83600000000000008</v>
      </c>
      <c r="Y128" s="24">
        <v>0.82500000000000007</v>
      </c>
      <c r="Z128" s="24">
        <v>0.9900000000000001</v>
      </c>
      <c r="AA128" s="25">
        <v>8.8000000000000007</v>
      </c>
      <c r="AB128" s="25">
        <v>42.900000000000006</v>
      </c>
      <c r="AC128" s="25">
        <v>0</v>
      </c>
      <c r="AD128" s="25">
        <v>7.7000000000000011</v>
      </c>
      <c r="AE128" s="25">
        <v>0</v>
      </c>
      <c r="AF128" s="25">
        <v>35.200000000000003</v>
      </c>
      <c r="AG128" s="25">
        <v>0</v>
      </c>
      <c r="AH128" s="25">
        <v>14.3</v>
      </c>
      <c r="AI128" s="25">
        <v>0</v>
      </c>
      <c r="AJ128" s="25">
        <v>27.500000000000004</v>
      </c>
      <c r="AK128" s="25">
        <v>0</v>
      </c>
      <c r="AL128" s="25">
        <v>1.1000000000000001</v>
      </c>
      <c r="AM128" s="25">
        <v>0</v>
      </c>
      <c r="AN128" s="25">
        <v>14.3</v>
      </c>
      <c r="AO128" s="25">
        <v>29.700000000000003</v>
      </c>
      <c r="AP128" s="25">
        <v>23.1</v>
      </c>
      <c r="AQ128" s="25">
        <v>14.3</v>
      </c>
      <c r="AR128" s="25">
        <v>0</v>
      </c>
      <c r="AS128" s="25">
        <v>7.7000000000000011</v>
      </c>
      <c r="AT128" s="25">
        <v>33</v>
      </c>
      <c r="AU128" s="25">
        <v>1.1000000000000001</v>
      </c>
      <c r="AV128" s="25">
        <v>41.800000000000004</v>
      </c>
      <c r="AW128" s="25">
        <v>26.400000000000002</v>
      </c>
      <c r="AX128" s="25">
        <v>0</v>
      </c>
      <c r="AY128" s="25">
        <v>49.500000000000007</v>
      </c>
      <c r="AZ128" s="25">
        <v>0</v>
      </c>
      <c r="BA128" s="25">
        <v>0</v>
      </c>
      <c r="BB128" s="25">
        <v>1.1000000000000001</v>
      </c>
      <c r="BC128" s="25">
        <v>13.200000000000001</v>
      </c>
      <c r="BD128" s="25">
        <v>0</v>
      </c>
      <c r="BE128" s="25">
        <v>7.7000000000000011</v>
      </c>
      <c r="BF128" s="25">
        <v>19.8</v>
      </c>
      <c r="BG128" s="25">
        <v>0</v>
      </c>
      <c r="BH128" s="25">
        <v>0</v>
      </c>
      <c r="BI128" s="25">
        <v>0</v>
      </c>
      <c r="BJ128" s="25">
        <v>5.5</v>
      </c>
      <c r="BK128" s="25">
        <v>33</v>
      </c>
      <c r="BL128" s="25">
        <v>0</v>
      </c>
      <c r="BM128" s="25">
        <v>0</v>
      </c>
      <c r="BN128" s="25">
        <v>38.5</v>
      </c>
      <c r="BO128" t="s">
        <v>38</v>
      </c>
    </row>
    <row r="129" spans="1:67" x14ac:dyDescent="0.25">
      <c r="A129" s="6">
        <v>45041</v>
      </c>
      <c r="B129" t="s">
        <v>10</v>
      </c>
      <c r="C129">
        <v>25</v>
      </c>
      <c r="D129">
        <f t="shared" si="9"/>
        <v>488.40000000000009</v>
      </c>
      <c r="E129">
        <f t="shared" si="14"/>
        <v>235.4</v>
      </c>
      <c r="F129">
        <f t="shared" si="15"/>
        <v>80.300000000000068</v>
      </c>
      <c r="G129">
        <f t="shared" si="16"/>
        <v>108.90000000000002</v>
      </c>
      <c r="H129">
        <f t="shared" si="17"/>
        <v>63.800000000000011</v>
      </c>
      <c r="I129">
        <v>0</v>
      </c>
      <c r="J129" s="22">
        <v>1.0230000000000001</v>
      </c>
      <c r="K129" s="22">
        <v>0.95700000000000007</v>
      </c>
      <c r="L129" s="22">
        <v>0.88000000000000012</v>
      </c>
      <c r="M129" s="22">
        <v>0.97900000000000009</v>
      </c>
      <c r="N129" s="22">
        <v>0.84700000000000009</v>
      </c>
      <c r="O129" s="24">
        <v>0.71500000000000008</v>
      </c>
      <c r="P129" s="24">
        <v>0.13200000000000001</v>
      </c>
      <c r="Q129" s="24">
        <v>0.70400000000000007</v>
      </c>
      <c r="R129" s="24">
        <v>0.95700000000000007</v>
      </c>
      <c r="S129" s="24">
        <v>0.74800000000000011</v>
      </c>
      <c r="T129" s="24">
        <v>0.19800000000000001</v>
      </c>
      <c r="U129" s="24">
        <v>0.28600000000000003</v>
      </c>
      <c r="V129" s="24">
        <v>0.78100000000000003</v>
      </c>
      <c r="W129" s="24">
        <v>1.0230000000000001</v>
      </c>
      <c r="X129" s="24">
        <v>0.38500000000000006</v>
      </c>
      <c r="Y129" s="24">
        <v>0.40700000000000003</v>
      </c>
      <c r="Z129" s="24">
        <v>0.38500000000000006</v>
      </c>
      <c r="AA129" s="25">
        <v>0</v>
      </c>
      <c r="AB129" s="25">
        <v>0</v>
      </c>
      <c r="AC129" s="25">
        <v>20.900000000000002</v>
      </c>
      <c r="AD129" s="25">
        <v>0</v>
      </c>
      <c r="AE129" s="25">
        <v>1.1000000000000627</v>
      </c>
      <c r="AF129" s="25">
        <v>1.1000000000000001</v>
      </c>
      <c r="AG129" s="25">
        <v>9.9</v>
      </c>
      <c r="AH129" s="25">
        <v>19.8</v>
      </c>
      <c r="AI129" s="25">
        <v>8.8000000000000007</v>
      </c>
      <c r="AJ129" s="25">
        <v>18.700000000000003</v>
      </c>
      <c r="AK129" s="25">
        <v>0</v>
      </c>
      <c r="AL129" s="25">
        <v>0</v>
      </c>
      <c r="AM129" s="25">
        <v>1.1000000000000001</v>
      </c>
      <c r="AN129" s="25">
        <v>22</v>
      </c>
      <c r="AO129" s="25">
        <v>11</v>
      </c>
      <c r="AP129" s="25">
        <v>5.5</v>
      </c>
      <c r="AQ129" s="25">
        <v>8.8000000000000007</v>
      </c>
      <c r="AR129" s="25">
        <v>2.2000000000000002</v>
      </c>
      <c r="AS129" s="25">
        <v>11</v>
      </c>
      <c r="AT129" s="25">
        <v>2.2000000000000002</v>
      </c>
      <c r="AU129" s="25">
        <v>17.600000000000001</v>
      </c>
      <c r="AV129" s="25">
        <v>0</v>
      </c>
      <c r="AW129" s="25">
        <v>6.6000000000000005</v>
      </c>
      <c r="AX129" s="25">
        <v>2.2000000000000002</v>
      </c>
      <c r="AY129" s="25">
        <v>0</v>
      </c>
      <c r="AZ129" s="25">
        <v>38.5</v>
      </c>
      <c r="BA129" s="25">
        <v>30.800000000000004</v>
      </c>
      <c r="BB129" s="25">
        <v>0</v>
      </c>
      <c r="BC129" s="25">
        <v>0</v>
      </c>
      <c r="BD129" s="25">
        <v>13.200000000000001</v>
      </c>
      <c r="BE129" s="25">
        <v>24.200000000000003</v>
      </c>
      <c r="BF129" s="25">
        <v>29.700000000000003</v>
      </c>
      <c r="BG129" s="25">
        <v>9.9</v>
      </c>
      <c r="BH129" s="25">
        <v>41.800000000000004</v>
      </c>
      <c r="BI129" s="25">
        <v>25.3</v>
      </c>
      <c r="BJ129" s="25">
        <v>45.1</v>
      </c>
      <c r="BK129" s="25">
        <v>6.6000000000000005</v>
      </c>
      <c r="BL129" s="25">
        <v>0</v>
      </c>
      <c r="BM129" s="25">
        <v>52.800000000000004</v>
      </c>
      <c r="BN129" s="25">
        <v>0</v>
      </c>
      <c r="BO129" t="s">
        <v>38</v>
      </c>
    </row>
    <row r="130" spans="1:67" x14ac:dyDescent="0.25">
      <c r="A130" s="6">
        <v>45042</v>
      </c>
      <c r="B130" t="s">
        <v>10</v>
      </c>
      <c r="C130">
        <v>26</v>
      </c>
      <c r="D130">
        <f t="shared" si="9"/>
        <v>441.1</v>
      </c>
      <c r="E130">
        <f t="shared" si="14"/>
        <v>67.100000000000009</v>
      </c>
      <c r="F130">
        <f t="shared" si="15"/>
        <v>105.6</v>
      </c>
      <c r="G130">
        <f t="shared" si="16"/>
        <v>111.10000000000001</v>
      </c>
      <c r="H130">
        <f t="shared" si="17"/>
        <v>157.30000000000001</v>
      </c>
      <c r="I130">
        <v>0</v>
      </c>
      <c r="J130" s="22">
        <v>0.60500000000000009</v>
      </c>
      <c r="K130" s="22">
        <v>0.56100000000000005</v>
      </c>
      <c r="L130" s="22">
        <v>1.089</v>
      </c>
      <c r="M130" s="22">
        <v>0.90200000000000014</v>
      </c>
      <c r="N130" s="22">
        <v>0.88000000000000012</v>
      </c>
      <c r="O130" s="24">
        <v>0.75900000000000012</v>
      </c>
      <c r="P130" s="24">
        <v>0.60500000000000009</v>
      </c>
      <c r="Q130" s="24">
        <v>0.74800000000000011</v>
      </c>
      <c r="R130" s="24">
        <v>0.94600000000000006</v>
      </c>
      <c r="S130" s="24">
        <v>1.0010000000000001</v>
      </c>
      <c r="T130" s="24">
        <v>0.84700000000000009</v>
      </c>
      <c r="U130" s="24">
        <v>0.46200000000000002</v>
      </c>
      <c r="V130" s="24">
        <v>1.0010000000000001</v>
      </c>
      <c r="W130" s="24">
        <v>0.96800000000000008</v>
      </c>
      <c r="X130" s="24">
        <v>0.93500000000000005</v>
      </c>
      <c r="Y130" s="24">
        <v>1.056</v>
      </c>
      <c r="Z130" s="24">
        <v>0.16500000000000001</v>
      </c>
      <c r="AA130" s="25">
        <v>6.6000000000000005</v>
      </c>
      <c r="AB130" s="25">
        <v>22</v>
      </c>
      <c r="AC130" s="25">
        <v>15.400000000000002</v>
      </c>
      <c r="AD130" s="25">
        <v>0</v>
      </c>
      <c r="AE130" s="25">
        <v>0</v>
      </c>
      <c r="AF130" s="25">
        <v>3.3000000000000003</v>
      </c>
      <c r="AG130" s="25">
        <v>37.400000000000006</v>
      </c>
      <c r="AH130" s="25">
        <v>14.3</v>
      </c>
      <c r="AI130" s="25">
        <v>6.6000000000000005</v>
      </c>
      <c r="AJ130" s="25">
        <v>0</v>
      </c>
      <c r="AK130" s="25">
        <v>6.6000000000000005</v>
      </c>
      <c r="AL130" s="25">
        <v>0</v>
      </c>
      <c r="AM130" s="25">
        <v>29.700000000000003</v>
      </c>
      <c r="AN130" s="25">
        <v>58.300000000000004</v>
      </c>
      <c r="AO130" s="25">
        <v>3.3000000000000003</v>
      </c>
      <c r="AP130" s="25">
        <v>8.8000000000000007</v>
      </c>
      <c r="AQ130" s="25">
        <v>36.300000000000004</v>
      </c>
      <c r="AR130" s="25">
        <v>4.4000000000000004</v>
      </c>
      <c r="AS130" s="25">
        <v>0</v>
      </c>
      <c r="AT130" s="25">
        <v>16.5</v>
      </c>
      <c r="AU130" s="25">
        <v>4.4000000000000004</v>
      </c>
      <c r="AV130" s="25">
        <v>6.6000000000000005</v>
      </c>
      <c r="AW130" s="25">
        <v>0</v>
      </c>
      <c r="AX130" s="25">
        <v>0</v>
      </c>
      <c r="AY130" s="25">
        <v>34.1</v>
      </c>
      <c r="AZ130" s="25">
        <v>20.900000000000002</v>
      </c>
      <c r="BA130" s="25">
        <v>25.3</v>
      </c>
      <c r="BB130" s="25">
        <v>17.600000000000001</v>
      </c>
      <c r="BC130" s="25">
        <v>2.2000000000000002</v>
      </c>
      <c r="BD130" s="25">
        <v>0</v>
      </c>
      <c r="BE130" s="25">
        <v>0</v>
      </c>
      <c r="BF130" s="25">
        <v>8.8000000000000007</v>
      </c>
      <c r="BG130" s="25">
        <v>24.200000000000003</v>
      </c>
      <c r="BH130" s="25">
        <v>0</v>
      </c>
      <c r="BI130" s="25">
        <v>3.3000000000000003</v>
      </c>
      <c r="BJ130" s="25">
        <v>26.400000000000002</v>
      </c>
      <c r="BK130" s="25">
        <v>4.4000000000000004</v>
      </c>
      <c r="BL130" s="25">
        <v>0</v>
      </c>
      <c r="BM130" s="25">
        <v>0</v>
      </c>
      <c r="BN130" s="25">
        <v>0</v>
      </c>
      <c r="BO130" t="s">
        <v>38</v>
      </c>
    </row>
    <row r="131" spans="1:67" x14ac:dyDescent="0.25">
      <c r="A131" s="6">
        <v>45043</v>
      </c>
      <c r="B131" t="s">
        <v>10</v>
      </c>
      <c r="C131">
        <v>27</v>
      </c>
      <c r="D131">
        <f t="shared" si="9"/>
        <v>550</v>
      </c>
      <c r="E131">
        <f t="shared" si="14"/>
        <v>134.20000000000002</v>
      </c>
      <c r="F131">
        <f t="shared" si="15"/>
        <v>59.400000000000006</v>
      </c>
      <c r="G131">
        <f t="shared" si="16"/>
        <v>179.29999999999998</v>
      </c>
      <c r="H131">
        <f t="shared" si="17"/>
        <v>177.10000000000002</v>
      </c>
      <c r="I131">
        <v>0</v>
      </c>
      <c r="J131" s="22">
        <v>0.25300000000000006</v>
      </c>
      <c r="K131" s="22">
        <v>0.62700000000000011</v>
      </c>
      <c r="L131" s="22">
        <v>0.83600000000000008</v>
      </c>
      <c r="M131" s="22">
        <v>0.69300000000000006</v>
      </c>
      <c r="N131" s="22">
        <v>1.056</v>
      </c>
      <c r="O131" s="24">
        <v>0.60500000000000009</v>
      </c>
      <c r="P131" s="24">
        <v>0.88000000000000012</v>
      </c>
      <c r="Q131" s="24">
        <v>0.94600000000000006</v>
      </c>
      <c r="R131" s="24">
        <v>0.69300000000000006</v>
      </c>
      <c r="S131" s="24">
        <v>0.67100000000000004</v>
      </c>
      <c r="T131" s="24">
        <v>0.94600000000000006</v>
      </c>
      <c r="U131" s="24">
        <v>0.46200000000000002</v>
      </c>
      <c r="V131" s="24">
        <v>0.41800000000000004</v>
      </c>
      <c r="W131" s="24">
        <v>0.8580000000000001</v>
      </c>
      <c r="X131" s="24">
        <v>0.96800000000000008</v>
      </c>
      <c r="Y131" s="24">
        <v>1.056</v>
      </c>
      <c r="Z131" s="24">
        <v>0.91300000000000014</v>
      </c>
      <c r="AA131" s="25">
        <v>1.1000000000000001</v>
      </c>
      <c r="AB131" s="25">
        <v>1.1000000000000001</v>
      </c>
      <c r="AC131" s="25">
        <v>0</v>
      </c>
      <c r="AD131" s="25">
        <v>7.7000000000000011</v>
      </c>
      <c r="AE131" s="25">
        <v>7.7000000000000011</v>
      </c>
      <c r="AF131" s="25">
        <v>17.600000000000001</v>
      </c>
      <c r="AG131" s="25">
        <v>11</v>
      </c>
      <c r="AH131" s="25">
        <v>0</v>
      </c>
      <c r="AI131" s="25">
        <v>6.6000000000000005</v>
      </c>
      <c r="AJ131" s="25">
        <v>6.6000000000000005</v>
      </c>
      <c r="AK131" s="25">
        <v>47.300000000000004</v>
      </c>
      <c r="AL131" s="25">
        <v>38.5</v>
      </c>
      <c r="AM131" s="25">
        <v>0</v>
      </c>
      <c r="AN131" s="25">
        <v>7.7000000000000011</v>
      </c>
      <c r="AO131" s="25">
        <v>17.600000000000001</v>
      </c>
      <c r="AP131" s="25">
        <v>14.3</v>
      </c>
      <c r="AQ131" s="25">
        <v>23.1</v>
      </c>
      <c r="AR131" s="25">
        <v>24.200000000000003</v>
      </c>
      <c r="AS131" s="25">
        <v>0</v>
      </c>
      <c r="AT131" s="25">
        <v>51.7</v>
      </c>
      <c r="AU131" s="25">
        <v>5.5</v>
      </c>
      <c r="AV131" s="25">
        <v>39.6</v>
      </c>
      <c r="AW131" s="25">
        <v>9.9</v>
      </c>
      <c r="AX131" s="25">
        <v>7.7000000000000011</v>
      </c>
      <c r="AY131" s="25">
        <v>0</v>
      </c>
      <c r="AZ131" s="25">
        <v>16.5</v>
      </c>
      <c r="BA131" s="25">
        <v>47.300000000000004</v>
      </c>
      <c r="BB131" s="25">
        <v>7.7000000000000011</v>
      </c>
      <c r="BC131" s="25">
        <v>45.1</v>
      </c>
      <c r="BD131" s="25">
        <v>0</v>
      </c>
      <c r="BE131" s="25">
        <v>15.400000000000002</v>
      </c>
      <c r="BF131" s="25">
        <v>0</v>
      </c>
      <c r="BG131" s="25">
        <v>11</v>
      </c>
      <c r="BH131" s="25">
        <v>28.6</v>
      </c>
      <c r="BI131" s="25">
        <v>0</v>
      </c>
      <c r="BJ131" s="25">
        <v>51.7</v>
      </c>
      <c r="BK131" s="25">
        <v>0</v>
      </c>
      <c r="BL131" s="25">
        <v>0</v>
      </c>
      <c r="BM131" s="25">
        <v>0</v>
      </c>
      <c r="BN131" s="25">
        <v>27.500000000000004</v>
      </c>
      <c r="BO131" t="s">
        <v>38</v>
      </c>
    </row>
    <row r="132" spans="1:67" x14ac:dyDescent="0.25">
      <c r="A132" s="6">
        <v>45044</v>
      </c>
      <c r="B132" t="s">
        <v>10</v>
      </c>
      <c r="C132">
        <v>28</v>
      </c>
      <c r="D132">
        <f t="shared" ref="D132:D195" si="18">SUM(E132:H132)</f>
        <v>781</v>
      </c>
      <c r="E132">
        <f t="shared" si="14"/>
        <v>203.50000000000003</v>
      </c>
      <c r="F132">
        <f t="shared" si="15"/>
        <v>174.90000000000003</v>
      </c>
      <c r="G132">
        <f t="shared" si="16"/>
        <v>212.3</v>
      </c>
      <c r="H132">
        <f t="shared" si="17"/>
        <v>190.29999999999998</v>
      </c>
      <c r="I132">
        <v>0</v>
      </c>
      <c r="J132" s="22">
        <v>0.20900000000000002</v>
      </c>
      <c r="K132" s="22">
        <v>0.63800000000000001</v>
      </c>
      <c r="L132" s="22">
        <v>0.50600000000000012</v>
      </c>
      <c r="M132" s="22">
        <v>0.20900000000000002</v>
      </c>
      <c r="N132" s="22">
        <v>1.089</v>
      </c>
      <c r="O132" s="24">
        <v>0.77000000000000013</v>
      </c>
      <c r="P132" s="24">
        <v>0.74800000000000011</v>
      </c>
      <c r="Q132" s="24">
        <v>0.13200000000000001</v>
      </c>
      <c r="R132" s="24">
        <v>0.80300000000000005</v>
      </c>
      <c r="S132" s="24">
        <v>0.70400000000000007</v>
      </c>
      <c r="T132" s="24">
        <v>1.0450000000000002</v>
      </c>
      <c r="U132" s="24">
        <v>0.94600000000000006</v>
      </c>
      <c r="V132" s="24">
        <v>0.97900000000000009</v>
      </c>
      <c r="W132" s="24">
        <v>0.94600000000000006</v>
      </c>
      <c r="X132" s="24">
        <v>0.40700000000000003</v>
      </c>
      <c r="Y132" s="24">
        <v>0.95700000000000007</v>
      </c>
      <c r="Z132" s="24">
        <v>0.78100000000000003</v>
      </c>
      <c r="AA132" s="25">
        <v>20.900000000000002</v>
      </c>
      <c r="AB132" s="25">
        <v>15.400000000000002</v>
      </c>
      <c r="AC132" s="25">
        <v>0</v>
      </c>
      <c r="AD132" s="25">
        <v>27.500000000000004</v>
      </c>
      <c r="AE132" s="25">
        <v>37.400000000000006</v>
      </c>
      <c r="AF132" s="25">
        <v>7.7000000000000011</v>
      </c>
      <c r="AG132" s="25">
        <v>12.100000000000001</v>
      </c>
      <c r="AH132" s="25">
        <v>26.400000000000002</v>
      </c>
      <c r="AI132" s="25">
        <v>26.400000000000002</v>
      </c>
      <c r="AJ132" s="25">
        <v>1.1000000000000001</v>
      </c>
      <c r="AK132" s="25">
        <v>0</v>
      </c>
      <c r="AL132" s="25">
        <v>39.6</v>
      </c>
      <c r="AM132" s="25">
        <v>51.7</v>
      </c>
      <c r="AN132" s="25">
        <v>44</v>
      </c>
      <c r="AO132" s="25">
        <v>29.700000000000003</v>
      </c>
      <c r="AP132" s="25">
        <v>0</v>
      </c>
      <c r="AQ132" s="25">
        <v>1.1000000000000001</v>
      </c>
      <c r="AR132" s="25">
        <v>22</v>
      </c>
      <c r="AS132" s="25">
        <v>0</v>
      </c>
      <c r="AT132" s="25">
        <v>2.2000000000000002</v>
      </c>
      <c r="AU132" s="25">
        <v>0</v>
      </c>
      <c r="AV132" s="25">
        <v>0</v>
      </c>
      <c r="AW132" s="25">
        <v>40.700000000000003</v>
      </c>
      <c r="AX132" s="25">
        <v>26.400000000000002</v>
      </c>
      <c r="AY132" s="25">
        <v>11</v>
      </c>
      <c r="AZ132" s="25">
        <v>29.700000000000003</v>
      </c>
      <c r="BA132" s="25">
        <v>11</v>
      </c>
      <c r="BB132" s="25">
        <v>42.900000000000006</v>
      </c>
      <c r="BC132" s="25">
        <v>6.6000000000000005</v>
      </c>
      <c r="BD132" s="25">
        <v>44</v>
      </c>
      <c r="BE132" s="25">
        <v>42.900000000000006</v>
      </c>
      <c r="BF132" s="25">
        <v>22</v>
      </c>
      <c r="BG132" s="25">
        <v>2.2000000000000002</v>
      </c>
      <c r="BH132" s="25">
        <v>0</v>
      </c>
      <c r="BI132" s="25">
        <v>16.5</v>
      </c>
      <c r="BJ132" s="25">
        <v>9.9</v>
      </c>
      <c r="BK132" s="25">
        <v>0</v>
      </c>
      <c r="BL132" s="25">
        <v>37.400000000000006</v>
      </c>
      <c r="BM132" s="25">
        <v>46.2</v>
      </c>
      <c r="BN132" s="25">
        <v>26.400000000000002</v>
      </c>
      <c r="BO132" t="s">
        <v>38</v>
      </c>
    </row>
    <row r="133" spans="1:67" x14ac:dyDescent="0.25">
      <c r="A133" s="6">
        <v>45045</v>
      </c>
      <c r="B133" t="s">
        <v>10</v>
      </c>
      <c r="C133">
        <v>29</v>
      </c>
      <c r="D133">
        <f t="shared" si="18"/>
        <v>383.90000000000015</v>
      </c>
      <c r="E133">
        <f t="shared" si="14"/>
        <v>88</v>
      </c>
      <c r="F133">
        <f t="shared" si="15"/>
        <v>117.7</v>
      </c>
      <c r="G133">
        <f t="shared" si="16"/>
        <v>94.600000000000136</v>
      </c>
      <c r="H133">
        <f t="shared" si="17"/>
        <v>83.600000000000009</v>
      </c>
      <c r="I133">
        <v>0</v>
      </c>
      <c r="J133" s="22">
        <v>0.74800000000000011</v>
      </c>
      <c r="K133" s="22">
        <v>0.55000000000000004</v>
      </c>
      <c r="L133" s="22">
        <v>0.88000000000000012</v>
      </c>
      <c r="M133" s="22">
        <v>0.60500000000000009</v>
      </c>
      <c r="N133" s="22">
        <v>1.0230000000000001</v>
      </c>
      <c r="O133" s="24">
        <v>1.0230000000000001</v>
      </c>
      <c r="P133" s="24">
        <v>0.77000000000000013</v>
      </c>
      <c r="Q133" s="24">
        <v>0.62700000000000011</v>
      </c>
      <c r="R133" s="24">
        <v>0.66</v>
      </c>
      <c r="S133" s="24">
        <v>0.6160000000000001</v>
      </c>
      <c r="T133" s="24">
        <v>0.88000000000000012</v>
      </c>
      <c r="U133" s="24">
        <v>0.52800000000000002</v>
      </c>
      <c r="V133" s="24">
        <v>1.1000000000000001</v>
      </c>
      <c r="W133" s="24">
        <v>0.46200000000000002</v>
      </c>
      <c r="X133" s="24">
        <v>1.0780000000000001</v>
      </c>
      <c r="Y133" s="24">
        <v>0.53900000000000003</v>
      </c>
      <c r="Z133" s="24">
        <v>1.0450000000000002</v>
      </c>
      <c r="AA133" s="25">
        <v>22</v>
      </c>
      <c r="AB133" s="25">
        <v>8.8000000000000007</v>
      </c>
      <c r="AC133" s="25">
        <v>5.5</v>
      </c>
      <c r="AD133" s="25">
        <v>5.5</v>
      </c>
      <c r="AE133" s="25">
        <v>2.2000000000000002</v>
      </c>
      <c r="AF133" s="25">
        <v>8.8000000000000007</v>
      </c>
      <c r="AG133" s="25">
        <v>33</v>
      </c>
      <c r="AH133" s="25">
        <v>0</v>
      </c>
      <c r="AI133" s="25">
        <v>24.200000000000003</v>
      </c>
      <c r="AJ133" s="25">
        <v>7.7000000000000011</v>
      </c>
      <c r="AK133" s="25">
        <v>29.700000000000003</v>
      </c>
      <c r="AL133" s="25">
        <v>3.3000000000000003</v>
      </c>
      <c r="AM133" s="25">
        <v>0</v>
      </c>
      <c r="AN133" s="25">
        <v>35.200000000000003</v>
      </c>
      <c r="AO133" s="25">
        <v>0</v>
      </c>
      <c r="AP133" s="25">
        <v>5.5</v>
      </c>
      <c r="AQ133" s="25">
        <v>3.3000000000000003</v>
      </c>
      <c r="AR133" s="25">
        <v>0</v>
      </c>
      <c r="AS133" s="25">
        <v>23.1</v>
      </c>
      <c r="AT133" s="25">
        <v>13.200000000000001</v>
      </c>
      <c r="AU133" s="25">
        <v>27.500000000000004</v>
      </c>
      <c r="AV133" s="25">
        <v>9.9</v>
      </c>
      <c r="AW133" s="25">
        <v>0</v>
      </c>
      <c r="AX133" s="25">
        <v>0</v>
      </c>
      <c r="AY133" s="25">
        <v>15.400000000000126</v>
      </c>
      <c r="AZ133" s="25">
        <v>12.100000000000001</v>
      </c>
      <c r="BA133" s="25">
        <v>23.1</v>
      </c>
      <c r="BB133" s="25">
        <v>0</v>
      </c>
      <c r="BC133" s="25">
        <v>0</v>
      </c>
      <c r="BD133" s="25">
        <v>6.6000000000000005</v>
      </c>
      <c r="BE133" s="25">
        <v>0</v>
      </c>
      <c r="BF133" s="25">
        <v>6.6000000000000005</v>
      </c>
      <c r="BG133" s="25">
        <v>9.9</v>
      </c>
      <c r="BH133" s="25">
        <v>18.700000000000003</v>
      </c>
      <c r="BI133" s="25">
        <v>4.4000000000000004</v>
      </c>
      <c r="BJ133" s="25">
        <v>15.400000000000002</v>
      </c>
      <c r="BK133" s="25">
        <v>11</v>
      </c>
      <c r="BL133" s="25">
        <v>9.9</v>
      </c>
      <c r="BM133" s="25">
        <v>12.100000000000001</v>
      </c>
      <c r="BN133" s="25">
        <v>0</v>
      </c>
      <c r="BO133" t="s">
        <v>38</v>
      </c>
    </row>
    <row r="134" spans="1:67" x14ac:dyDescent="0.25">
      <c r="A134" s="6">
        <v>45046</v>
      </c>
      <c r="B134" t="s">
        <v>10</v>
      </c>
      <c r="C134">
        <v>30</v>
      </c>
      <c r="D134">
        <f t="shared" si="18"/>
        <v>496.1</v>
      </c>
      <c r="E134">
        <f t="shared" si="14"/>
        <v>195.8</v>
      </c>
      <c r="F134">
        <f t="shared" si="15"/>
        <v>117.7</v>
      </c>
      <c r="G134">
        <f t="shared" si="16"/>
        <v>107.8</v>
      </c>
      <c r="H134">
        <f t="shared" si="17"/>
        <v>74.800000000000011</v>
      </c>
      <c r="I134">
        <v>0</v>
      </c>
      <c r="J134" s="22">
        <v>0.45100000000000007</v>
      </c>
      <c r="K134" s="22">
        <v>0.31900000000000001</v>
      </c>
      <c r="L134" s="22">
        <v>0.35200000000000004</v>
      </c>
      <c r="M134" s="22">
        <v>0.81400000000000006</v>
      </c>
      <c r="N134" s="22">
        <v>0.80300000000000005</v>
      </c>
      <c r="O134" s="24">
        <v>1.0120000000000002</v>
      </c>
      <c r="P134" s="24">
        <v>0.62700000000000011</v>
      </c>
      <c r="Q134" s="24">
        <v>0.80300000000000005</v>
      </c>
      <c r="R134" s="24">
        <v>0.82500000000000007</v>
      </c>
      <c r="S134" s="24">
        <v>0.66</v>
      </c>
      <c r="T134" s="24">
        <v>0.86900000000000011</v>
      </c>
      <c r="U134" s="24">
        <v>0.88000000000000012</v>
      </c>
      <c r="V134" s="24">
        <v>0.48400000000000004</v>
      </c>
      <c r="W134" s="24">
        <v>1.0120000000000002</v>
      </c>
      <c r="X134" s="24">
        <v>0.44000000000000006</v>
      </c>
      <c r="Y134" s="24">
        <v>0.48400000000000004</v>
      </c>
      <c r="Z134" s="24">
        <v>0.84700000000000009</v>
      </c>
      <c r="AA134" s="25">
        <v>2.2000000000000002</v>
      </c>
      <c r="AB134" s="25">
        <v>36.300000000000004</v>
      </c>
      <c r="AC134" s="25">
        <v>3.3000000000000003</v>
      </c>
      <c r="AD134" s="25">
        <v>0</v>
      </c>
      <c r="AE134" s="25">
        <v>0</v>
      </c>
      <c r="AF134" s="25">
        <v>6.6000000000000005</v>
      </c>
      <c r="AG134" s="25">
        <v>25.3</v>
      </c>
      <c r="AH134" s="25">
        <v>8.8000000000000007</v>
      </c>
      <c r="AI134" s="25">
        <v>31.900000000000002</v>
      </c>
      <c r="AJ134" s="25">
        <v>3.3000000000000003</v>
      </c>
      <c r="AK134" s="25">
        <v>0</v>
      </c>
      <c r="AL134" s="25">
        <v>14.3</v>
      </c>
      <c r="AM134" s="25">
        <v>2.2000000000000002</v>
      </c>
      <c r="AN134" s="25">
        <v>0</v>
      </c>
      <c r="AO134" s="25">
        <v>0</v>
      </c>
      <c r="AP134" s="25">
        <v>0</v>
      </c>
      <c r="AQ134" s="25">
        <v>14.3</v>
      </c>
      <c r="AR134" s="25">
        <v>34.1</v>
      </c>
      <c r="AS134" s="25">
        <v>9.9</v>
      </c>
      <c r="AT134" s="25">
        <v>0</v>
      </c>
      <c r="AU134" s="25">
        <v>22</v>
      </c>
      <c r="AV134" s="25">
        <v>9.9</v>
      </c>
      <c r="AW134" s="25">
        <v>2.2000000000000002</v>
      </c>
      <c r="AX134" s="25">
        <v>47.300000000000004</v>
      </c>
      <c r="AY134" s="25">
        <v>6.6000000000000005</v>
      </c>
      <c r="AZ134" s="25">
        <v>11</v>
      </c>
      <c r="BA134" s="25">
        <v>0</v>
      </c>
      <c r="BB134" s="25">
        <v>5.5</v>
      </c>
      <c r="BC134" s="25">
        <v>3.3000000000000003</v>
      </c>
      <c r="BD134" s="25">
        <v>0</v>
      </c>
      <c r="BE134" s="25">
        <v>11</v>
      </c>
      <c r="BF134" s="25">
        <v>11</v>
      </c>
      <c r="BG134" s="25">
        <v>18.700000000000003</v>
      </c>
      <c r="BH134" s="25">
        <v>52.800000000000004</v>
      </c>
      <c r="BI134" s="25">
        <v>8.8000000000000007</v>
      </c>
      <c r="BJ134" s="25">
        <v>29.700000000000003</v>
      </c>
      <c r="BK134" s="25">
        <v>33</v>
      </c>
      <c r="BL134" s="25">
        <v>0</v>
      </c>
      <c r="BM134" s="25">
        <v>4.4000000000000004</v>
      </c>
      <c r="BN134" s="25">
        <v>26.400000000000002</v>
      </c>
      <c r="BO134" t="s">
        <v>38</v>
      </c>
    </row>
    <row r="135" spans="1:67" x14ac:dyDescent="0.25">
      <c r="B135" t="s">
        <v>11</v>
      </c>
      <c r="C135">
        <v>0.01</v>
      </c>
      <c r="D135">
        <f t="shared" si="18"/>
        <v>0</v>
      </c>
      <c r="E135">
        <v>0</v>
      </c>
      <c r="F135">
        <v>0</v>
      </c>
      <c r="G135">
        <v>0</v>
      </c>
      <c r="H135">
        <v>0</v>
      </c>
      <c r="I135">
        <v>0</v>
      </c>
      <c r="J135" s="22">
        <v>0</v>
      </c>
      <c r="K135" s="22">
        <v>0</v>
      </c>
      <c r="L135" s="22">
        <v>0</v>
      </c>
      <c r="M135" s="22">
        <v>0</v>
      </c>
      <c r="N135" s="22">
        <v>0</v>
      </c>
      <c r="O135" s="24">
        <v>0</v>
      </c>
      <c r="P135" s="24">
        <v>0</v>
      </c>
      <c r="Q135" s="24">
        <v>0</v>
      </c>
      <c r="R135" s="24">
        <v>0</v>
      </c>
      <c r="S135" s="24">
        <v>0</v>
      </c>
      <c r="T135" s="24">
        <v>0</v>
      </c>
      <c r="U135" s="24">
        <v>0</v>
      </c>
      <c r="V135" s="24">
        <v>0</v>
      </c>
      <c r="W135" s="24">
        <v>0</v>
      </c>
      <c r="X135" s="24">
        <v>0</v>
      </c>
      <c r="Y135" s="24">
        <v>0</v>
      </c>
      <c r="Z135" s="24">
        <v>0</v>
      </c>
      <c r="AA135" s="25">
        <v>0</v>
      </c>
      <c r="AB135" s="25">
        <v>0</v>
      </c>
      <c r="AC135" s="25">
        <v>0</v>
      </c>
      <c r="AD135" s="25">
        <v>0</v>
      </c>
      <c r="AE135" s="25">
        <v>0</v>
      </c>
      <c r="AF135" s="25">
        <v>0</v>
      </c>
      <c r="AG135" s="25">
        <v>0</v>
      </c>
      <c r="AH135" s="25">
        <v>0</v>
      </c>
      <c r="AI135" s="25">
        <v>0</v>
      </c>
      <c r="AJ135" s="25">
        <v>0</v>
      </c>
      <c r="AK135" s="25">
        <v>0</v>
      </c>
      <c r="AL135" s="25">
        <v>0</v>
      </c>
      <c r="AM135" s="25">
        <v>0</v>
      </c>
      <c r="AN135" s="25">
        <v>0</v>
      </c>
      <c r="AO135" s="25">
        <v>0</v>
      </c>
      <c r="AP135" s="25">
        <v>0</v>
      </c>
      <c r="AQ135" s="25">
        <v>0</v>
      </c>
      <c r="AR135" s="25">
        <v>0</v>
      </c>
      <c r="AS135" s="25">
        <v>0</v>
      </c>
      <c r="AT135" s="25">
        <v>0</v>
      </c>
      <c r="AU135" s="25">
        <v>0</v>
      </c>
      <c r="AV135" s="25">
        <v>0</v>
      </c>
      <c r="AW135" s="25">
        <v>0</v>
      </c>
      <c r="AX135" s="25">
        <v>0</v>
      </c>
      <c r="AY135" s="25">
        <v>0</v>
      </c>
      <c r="AZ135" s="25">
        <v>0</v>
      </c>
      <c r="BA135" s="25">
        <v>0</v>
      </c>
      <c r="BB135" s="25">
        <v>0</v>
      </c>
      <c r="BC135" s="25">
        <v>0</v>
      </c>
      <c r="BD135" s="25">
        <v>0</v>
      </c>
      <c r="BE135" s="25">
        <v>0</v>
      </c>
      <c r="BF135" s="25">
        <v>0</v>
      </c>
      <c r="BG135" s="25">
        <v>0</v>
      </c>
      <c r="BH135" s="25">
        <v>0</v>
      </c>
      <c r="BI135" s="25">
        <v>0</v>
      </c>
      <c r="BJ135" s="25">
        <v>0</v>
      </c>
      <c r="BK135" s="25">
        <v>0</v>
      </c>
      <c r="BL135" s="25">
        <v>0</v>
      </c>
      <c r="BM135" s="25">
        <v>0</v>
      </c>
      <c r="BN135" s="25">
        <v>0</v>
      </c>
      <c r="BO135" t="s">
        <v>237</v>
      </c>
    </row>
    <row r="136" spans="1:67" x14ac:dyDescent="0.25">
      <c r="A136" s="6">
        <v>45047</v>
      </c>
      <c r="B136" t="s">
        <v>11</v>
      </c>
      <c r="C136">
        <v>1</v>
      </c>
      <c r="D136">
        <f t="shared" si="18"/>
        <v>573.1</v>
      </c>
      <c r="E136">
        <f t="shared" ref="E136:E166" si="19">SUM(BE136:BN136)</f>
        <v>176.00000000000003</v>
      </c>
      <c r="F136">
        <f t="shared" ref="F136:F166" si="20">SUM(AA136:AJ136)</f>
        <v>82.5</v>
      </c>
      <c r="G136">
        <f t="shared" ref="G136:G166" si="21">SUM(AU136:BD136)</f>
        <v>148.50000000000003</v>
      </c>
      <c r="H136">
        <f t="shared" ref="H136:H166" si="22">SUM(AL136:AT136)</f>
        <v>166.10000000000002</v>
      </c>
      <c r="I136">
        <v>0</v>
      </c>
      <c r="J136" s="22">
        <v>1.0780000000000001</v>
      </c>
      <c r="K136" s="22">
        <v>0.6160000000000001</v>
      </c>
      <c r="L136" s="22">
        <v>0.57200000000000006</v>
      </c>
      <c r="M136" s="22">
        <v>0.95700000000000007</v>
      </c>
      <c r="N136" s="22">
        <v>0.88000000000000012</v>
      </c>
      <c r="O136" s="24">
        <v>1.0230000000000001</v>
      </c>
      <c r="P136" s="24">
        <v>0.88000000000000012</v>
      </c>
      <c r="Q136" s="24">
        <v>1.1000000000000001</v>
      </c>
      <c r="R136" s="24">
        <v>0.66</v>
      </c>
      <c r="S136" s="24">
        <v>0.16500000000000001</v>
      </c>
      <c r="T136" s="24">
        <v>0.95700000000000007</v>
      </c>
      <c r="U136" s="24">
        <v>0.46200000000000002</v>
      </c>
      <c r="V136" s="24">
        <v>1.089</v>
      </c>
      <c r="W136" s="24">
        <v>0.79200000000000004</v>
      </c>
      <c r="X136" s="24">
        <v>0.9900000000000001</v>
      </c>
      <c r="Y136" s="24">
        <v>0.30800000000000005</v>
      </c>
      <c r="Z136" s="24">
        <v>0.93500000000000005</v>
      </c>
      <c r="AA136" s="25">
        <v>15.400000000000002</v>
      </c>
      <c r="AB136" s="25">
        <v>7.7000000000000011</v>
      </c>
      <c r="AC136" s="25">
        <v>0</v>
      </c>
      <c r="AD136" s="25">
        <v>24.200000000000003</v>
      </c>
      <c r="AE136" s="25">
        <v>9.9</v>
      </c>
      <c r="AF136" s="25">
        <v>11</v>
      </c>
      <c r="AG136" s="25">
        <v>0</v>
      </c>
      <c r="AH136" s="25">
        <v>0</v>
      </c>
      <c r="AI136" s="25">
        <v>14.3</v>
      </c>
      <c r="AJ136" s="25">
        <v>0</v>
      </c>
      <c r="AK136" s="25">
        <v>31.900000000000002</v>
      </c>
      <c r="AL136" s="25">
        <v>22</v>
      </c>
      <c r="AM136" s="25">
        <v>14.3</v>
      </c>
      <c r="AN136" s="25">
        <v>26.400000000000002</v>
      </c>
      <c r="AO136" s="25">
        <v>38.5</v>
      </c>
      <c r="AP136" s="25">
        <v>0</v>
      </c>
      <c r="AQ136" s="25">
        <v>9.9</v>
      </c>
      <c r="AR136" s="25">
        <v>0</v>
      </c>
      <c r="AS136" s="25">
        <v>23.1</v>
      </c>
      <c r="AT136" s="25">
        <v>31.900000000000002</v>
      </c>
      <c r="AU136" s="25">
        <v>0</v>
      </c>
      <c r="AV136" s="25">
        <v>17.600000000000001</v>
      </c>
      <c r="AW136" s="25">
        <v>57.2</v>
      </c>
      <c r="AX136" s="25">
        <v>3.3000000000000003</v>
      </c>
      <c r="AY136" s="25">
        <v>31.900000000000002</v>
      </c>
      <c r="AZ136" s="25">
        <v>0</v>
      </c>
      <c r="BA136" s="25">
        <v>0</v>
      </c>
      <c r="BB136" s="25">
        <v>0</v>
      </c>
      <c r="BC136" s="25">
        <v>17.600000000000001</v>
      </c>
      <c r="BD136" s="25">
        <v>20.900000000000002</v>
      </c>
      <c r="BE136" s="25">
        <v>1.1000000000000001</v>
      </c>
      <c r="BF136" s="25">
        <v>8.8000000000000007</v>
      </c>
      <c r="BG136" s="25">
        <v>31.900000000000002</v>
      </c>
      <c r="BH136" s="25">
        <v>15.400000000000002</v>
      </c>
      <c r="BI136" s="25">
        <v>12.100000000000001</v>
      </c>
      <c r="BJ136" s="25">
        <v>20.900000000000002</v>
      </c>
      <c r="BK136" s="25">
        <v>0</v>
      </c>
      <c r="BL136" s="25">
        <v>27.500000000000004</v>
      </c>
      <c r="BM136" s="25">
        <v>0</v>
      </c>
      <c r="BN136" s="25">
        <v>58.300000000000004</v>
      </c>
      <c r="BO136" t="s">
        <v>38</v>
      </c>
    </row>
    <row r="137" spans="1:67" x14ac:dyDescent="0.25">
      <c r="A137" s="6">
        <v>45048</v>
      </c>
      <c r="B137" t="s">
        <v>11</v>
      </c>
      <c r="C137">
        <v>2</v>
      </c>
      <c r="D137">
        <f t="shared" si="18"/>
        <v>513.70000000000005</v>
      </c>
      <c r="E137">
        <f t="shared" si="19"/>
        <v>160.60000000000016</v>
      </c>
      <c r="F137">
        <f t="shared" si="20"/>
        <v>146.30000000000004</v>
      </c>
      <c r="G137">
        <f t="shared" si="21"/>
        <v>125.4</v>
      </c>
      <c r="H137">
        <f t="shared" si="22"/>
        <v>81.399999999999878</v>
      </c>
      <c r="I137">
        <v>0</v>
      </c>
      <c r="J137" s="22">
        <v>0.60500000000000009</v>
      </c>
      <c r="K137" s="22">
        <v>1.089</v>
      </c>
      <c r="L137" s="22">
        <v>0.77000000000000013</v>
      </c>
      <c r="M137" s="22">
        <v>0.96800000000000008</v>
      </c>
      <c r="N137" s="22">
        <v>0.91300000000000014</v>
      </c>
      <c r="O137" s="24">
        <v>0.62700000000000011</v>
      </c>
      <c r="P137" s="24">
        <v>0.6160000000000001</v>
      </c>
      <c r="Q137" s="24">
        <v>1.089</v>
      </c>
      <c r="R137" s="24">
        <v>0.93500000000000005</v>
      </c>
      <c r="S137" s="24">
        <v>0.74800000000000011</v>
      </c>
      <c r="T137" s="24">
        <v>0.8580000000000001</v>
      </c>
      <c r="U137" s="24">
        <v>0.86900000000000011</v>
      </c>
      <c r="V137" s="24">
        <v>1.0120000000000002</v>
      </c>
      <c r="W137" s="24">
        <v>0.44000000000000006</v>
      </c>
      <c r="X137" s="24">
        <v>0.31900000000000001</v>
      </c>
      <c r="Y137" s="24">
        <v>0.6160000000000001</v>
      </c>
      <c r="Z137" s="24">
        <v>0.49500000000000005</v>
      </c>
      <c r="AA137" s="25">
        <v>6.6000000000000005</v>
      </c>
      <c r="AB137" s="25">
        <v>0</v>
      </c>
      <c r="AC137" s="25">
        <v>9.9</v>
      </c>
      <c r="AD137" s="25">
        <v>9.9</v>
      </c>
      <c r="AE137" s="25">
        <v>49.500000000000007</v>
      </c>
      <c r="AF137" s="25">
        <v>30.800000000000004</v>
      </c>
      <c r="AG137" s="25">
        <v>3.3000000000000003</v>
      </c>
      <c r="AH137" s="25">
        <v>27.500000000000004</v>
      </c>
      <c r="AI137" s="25">
        <v>8.8000000000000007</v>
      </c>
      <c r="AJ137" s="25">
        <v>0</v>
      </c>
      <c r="AK137" s="25">
        <v>37.400000000000006</v>
      </c>
      <c r="AL137" s="25">
        <v>13.199999999999877</v>
      </c>
      <c r="AM137" s="25">
        <v>0</v>
      </c>
      <c r="AN137" s="25">
        <v>16.5</v>
      </c>
      <c r="AO137" s="25">
        <v>19.8</v>
      </c>
      <c r="AP137" s="25">
        <v>0</v>
      </c>
      <c r="AQ137" s="25">
        <v>5.5</v>
      </c>
      <c r="AR137" s="25">
        <v>15.400000000000002</v>
      </c>
      <c r="AS137" s="25">
        <v>11</v>
      </c>
      <c r="AT137" s="25">
        <v>0</v>
      </c>
      <c r="AU137" s="25">
        <v>7.7000000000000011</v>
      </c>
      <c r="AV137" s="25">
        <v>7.7000000000000011</v>
      </c>
      <c r="AW137" s="25">
        <v>2.2000000000000002</v>
      </c>
      <c r="AX137" s="25">
        <v>5.5</v>
      </c>
      <c r="AY137" s="25">
        <v>34.1</v>
      </c>
      <c r="AZ137" s="25">
        <v>3.3000000000000003</v>
      </c>
      <c r="BA137" s="25">
        <v>0</v>
      </c>
      <c r="BB137" s="25">
        <v>3.3000000000000003</v>
      </c>
      <c r="BC137" s="25">
        <v>16.5</v>
      </c>
      <c r="BD137" s="25">
        <v>45.1</v>
      </c>
      <c r="BE137" s="25">
        <v>16.500000000000128</v>
      </c>
      <c r="BF137" s="25">
        <v>56.1</v>
      </c>
      <c r="BG137" s="25">
        <v>8.8000000000000007</v>
      </c>
      <c r="BH137" s="25">
        <v>25.3</v>
      </c>
      <c r="BI137" s="25">
        <v>20.900000000000002</v>
      </c>
      <c r="BJ137" s="25">
        <v>14.3</v>
      </c>
      <c r="BK137" s="25">
        <v>9.9</v>
      </c>
      <c r="BL137" s="25">
        <v>0</v>
      </c>
      <c r="BM137" s="25">
        <v>5.5</v>
      </c>
      <c r="BN137" s="25">
        <v>3.3000000000000003</v>
      </c>
      <c r="BO137" t="s">
        <v>38</v>
      </c>
    </row>
    <row r="138" spans="1:67" x14ac:dyDescent="0.25">
      <c r="A138" s="6">
        <v>45049</v>
      </c>
      <c r="B138" t="s">
        <v>11</v>
      </c>
      <c r="C138">
        <v>3</v>
      </c>
      <c r="D138">
        <f t="shared" si="18"/>
        <v>523.60000000000014</v>
      </c>
      <c r="E138">
        <f t="shared" si="19"/>
        <v>188.10000000000002</v>
      </c>
      <c r="F138">
        <f t="shared" si="20"/>
        <v>68.200000000000131</v>
      </c>
      <c r="G138">
        <f t="shared" si="21"/>
        <v>169.4</v>
      </c>
      <c r="H138">
        <f t="shared" si="22"/>
        <v>97.9</v>
      </c>
      <c r="I138">
        <v>0</v>
      </c>
      <c r="J138" s="22">
        <v>0.50600000000000012</v>
      </c>
      <c r="K138" s="22">
        <v>0.79200000000000004</v>
      </c>
      <c r="L138" s="22">
        <v>0.94600000000000006</v>
      </c>
      <c r="M138" s="22">
        <v>0.62700000000000011</v>
      </c>
      <c r="N138" s="22">
        <v>0.77000000000000013</v>
      </c>
      <c r="O138" s="24">
        <v>0.84700000000000009</v>
      </c>
      <c r="P138" s="24">
        <v>0.82500000000000007</v>
      </c>
      <c r="Q138" s="24">
        <v>1.0669999999999999</v>
      </c>
      <c r="R138" s="24">
        <v>0.70400000000000007</v>
      </c>
      <c r="S138" s="24">
        <v>0.52800000000000002</v>
      </c>
      <c r="T138" s="24">
        <v>0.97900000000000009</v>
      </c>
      <c r="U138" s="24">
        <v>1.0230000000000001</v>
      </c>
      <c r="V138" s="24">
        <v>0.97900000000000009</v>
      </c>
      <c r="W138" s="24">
        <v>0.96800000000000008</v>
      </c>
      <c r="X138" s="24">
        <v>1.089</v>
      </c>
      <c r="Y138" s="24">
        <v>0.44000000000000006</v>
      </c>
      <c r="Z138" s="24">
        <v>0.29700000000000004</v>
      </c>
      <c r="AA138" s="25">
        <v>2.2000000000000002</v>
      </c>
      <c r="AB138" s="25">
        <v>8.8000000000000007</v>
      </c>
      <c r="AC138" s="25">
        <v>0</v>
      </c>
      <c r="AD138" s="25">
        <v>5.5</v>
      </c>
      <c r="AE138" s="25">
        <v>6.6000000000001258</v>
      </c>
      <c r="AF138" s="25">
        <v>0</v>
      </c>
      <c r="AG138" s="25">
        <v>0</v>
      </c>
      <c r="AH138" s="25">
        <v>29.700000000000003</v>
      </c>
      <c r="AI138" s="25">
        <v>5.5</v>
      </c>
      <c r="AJ138" s="25">
        <v>9.9</v>
      </c>
      <c r="AK138" s="25">
        <v>3.3000000000000003</v>
      </c>
      <c r="AL138" s="25">
        <v>20.900000000000002</v>
      </c>
      <c r="AM138" s="25">
        <v>1.1000000000000001</v>
      </c>
      <c r="AN138" s="25">
        <v>4.4000000000000004</v>
      </c>
      <c r="AO138" s="25">
        <v>14.3</v>
      </c>
      <c r="AP138" s="25">
        <v>5.5</v>
      </c>
      <c r="AQ138" s="25">
        <v>35.200000000000003</v>
      </c>
      <c r="AR138" s="25">
        <v>0</v>
      </c>
      <c r="AS138" s="25">
        <v>14.3</v>
      </c>
      <c r="AT138" s="25">
        <v>2.2000000000000002</v>
      </c>
      <c r="AU138" s="25">
        <v>22</v>
      </c>
      <c r="AV138" s="25">
        <v>11</v>
      </c>
      <c r="AW138" s="25">
        <v>14.3</v>
      </c>
      <c r="AX138" s="25">
        <v>4.4000000000000004</v>
      </c>
      <c r="AY138" s="25">
        <v>9.9</v>
      </c>
      <c r="AZ138" s="25">
        <v>20.900000000000002</v>
      </c>
      <c r="BA138" s="25">
        <v>12.100000000000001</v>
      </c>
      <c r="BB138" s="25">
        <v>36.300000000000004</v>
      </c>
      <c r="BC138" s="25">
        <v>2.2000000000000002</v>
      </c>
      <c r="BD138" s="25">
        <v>36.300000000000004</v>
      </c>
      <c r="BE138" s="25">
        <v>0</v>
      </c>
      <c r="BF138" s="25">
        <v>12.100000000000001</v>
      </c>
      <c r="BG138" s="25">
        <v>33</v>
      </c>
      <c r="BH138" s="25">
        <v>2.2000000000000002</v>
      </c>
      <c r="BI138" s="25">
        <v>4.4000000000000004</v>
      </c>
      <c r="BJ138" s="25">
        <v>29.700000000000003</v>
      </c>
      <c r="BK138" s="25">
        <v>44</v>
      </c>
      <c r="BL138" s="25">
        <v>19.8</v>
      </c>
      <c r="BM138" s="25">
        <v>0</v>
      </c>
      <c r="BN138" s="25">
        <v>42.900000000000006</v>
      </c>
      <c r="BO138" t="s">
        <v>38</v>
      </c>
    </row>
    <row r="139" spans="1:67" x14ac:dyDescent="0.25">
      <c r="A139" s="6">
        <v>45050</v>
      </c>
      <c r="B139" t="s">
        <v>11</v>
      </c>
      <c r="C139">
        <v>4</v>
      </c>
      <c r="D139">
        <f t="shared" si="18"/>
        <v>353.1</v>
      </c>
      <c r="E139">
        <f t="shared" si="19"/>
        <v>83.6</v>
      </c>
      <c r="F139">
        <f t="shared" si="20"/>
        <v>99.000000000000014</v>
      </c>
      <c r="G139">
        <f t="shared" si="21"/>
        <v>29.700000000000003</v>
      </c>
      <c r="H139">
        <f t="shared" si="22"/>
        <v>140.80000000000001</v>
      </c>
      <c r="I139">
        <v>0</v>
      </c>
      <c r="J139" s="22">
        <v>0.27500000000000002</v>
      </c>
      <c r="K139" s="22">
        <v>0.78100000000000003</v>
      </c>
      <c r="L139" s="22">
        <v>1.0230000000000001</v>
      </c>
      <c r="M139" s="22">
        <v>0.83600000000000008</v>
      </c>
      <c r="N139" s="22">
        <v>0.77000000000000013</v>
      </c>
      <c r="O139" s="24">
        <v>0.7370000000000001</v>
      </c>
      <c r="P139" s="24">
        <v>0.82500000000000007</v>
      </c>
      <c r="Q139" s="24">
        <v>1.089</v>
      </c>
      <c r="R139" s="24">
        <v>0.94600000000000006</v>
      </c>
      <c r="S139" s="24">
        <v>0.51700000000000013</v>
      </c>
      <c r="T139" s="24">
        <v>0.69300000000000006</v>
      </c>
      <c r="U139" s="24">
        <v>0.91300000000000014</v>
      </c>
      <c r="V139" s="24">
        <v>0.89100000000000013</v>
      </c>
      <c r="W139" s="24">
        <v>0.92400000000000004</v>
      </c>
      <c r="X139" s="24">
        <v>0.11000000000000001</v>
      </c>
      <c r="Y139" s="24">
        <v>0.86900000000000011</v>
      </c>
      <c r="Z139" s="24">
        <v>0.79200000000000004</v>
      </c>
      <c r="AA139" s="25">
        <v>0</v>
      </c>
      <c r="AB139" s="25">
        <v>27.500000000000004</v>
      </c>
      <c r="AC139" s="25">
        <v>16.5</v>
      </c>
      <c r="AD139" s="25">
        <v>6.6000000000000005</v>
      </c>
      <c r="AE139" s="25">
        <v>18.700000000000003</v>
      </c>
      <c r="AF139" s="25">
        <v>0</v>
      </c>
      <c r="AG139" s="25">
        <v>0</v>
      </c>
      <c r="AH139" s="25">
        <v>29.700000000000003</v>
      </c>
      <c r="AI139" s="25">
        <v>0</v>
      </c>
      <c r="AJ139" s="25">
        <v>0</v>
      </c>
      <c r="AK139" s="25">
        <v>48.400000000000006</v>
      </c>
      <c r="AL139" s="25">
        <v>8.8000000000000007</v>
      </c>
      <c r="AM139" s="25">
        <v>36.300000000000004</v>
      </c>
      <c r="AN139" s="25">
        <v>7.7000000000000011</v>
      </c>
      <c r="AO139" s="25">
        <v>8.8000000000000007</v>
      </c>
      <c r="AP139" s="25">
        <v>9.9</v>
      </c>
      <c r="AQ139" s="25">
        <v>28.6</v>
      </c>
      <c r="AR139" s="25">
        <v>0</v>
      </c>
      <c r="AS139" s="25">
        <v>40.700000000000003</v>
      </c>
      <c r="AT139" s="25">
        <v>0</v>
      </c>
      <c r="AU139" s="25">
        <v>0</v>
      </c>
      <c r="AV139" s="25">
        <v>0</v>
      </c>
      <c r="AW139" s="25">
        <v>0</v>
      </c>
      <c r="AX139" s="25">
        <v>1.1000000000000001</v>
      </c>
      <c r="AY139" s="25">
        <v>0</v>
      </c>
      <c r="AZ139" s="25">
        <v>0</v>
      </c>
      <c r="BA139" s="25">
        <v>28.6</v>
      </c>
      <c r="BB139" s="25">
        <v>0</v>
      </c>
      <c r="BC139" s="25">
        <v>0</v>
      </c>
      <c r="BD139" s="25">
        <v>0</v>
      </c>
      <c r="BE139" s="25">
        <v>5.5</v>
      </c>
      <c r="BF139" s="25">
        <v>1.1000000000000001</v>
      </c>
      <c r="BG139" s="25">
        <v>0</v>
      </c>
      <c r="BH139" s="25">
        <v>8.8000000000000007</v>
      </c>
      <c r="BI139" s="25">
        <v>1.1000000000000001</v>
      </c>
      <c r="BJ139" s="25">
        <v>34.1</v>
      </c>
      <c r="BK139" s="25">
        <v>2.2000000000000002</v>
      </c>
      <c r="BL139" s="25">
        <v>29.700000000000003</v>
      </c>
      <c r="BM139" s="25">
        <v>1.1000000000000001</v>
      </c>
      <c r="BN139" s="25">
        <v>0</v>
      </c>
      <c r="BO139" t="s">
        <v>38</v>
      </c>
    </row>
    <row r="140" spans="1:67" x14ac:dyDescent="0.25">
      <c r="A140" s="6">
        <v>45051</v>
      </c>
      <c r="B140" t="s">
        <v>11</v>
      </c>
      <c r="C140">
        <v>5</v>
      </c>
      <c r="D140">
        <f t="shared" si="18"/>
        <v>401.5</v>
      </c>
      <c r="E140">
        <f t="shared" si="19"/>
        <v>72.600000000000009</v>
      </c>
      <c r="F140">
        <f t="shared" si="20"/>
        <v>108.9</v>
      </c>
      <c r="G140">
        <f t="shared" si="21"/>
        <v>111.1</v>
      </c>
      <c r="H140">
        <f t="shared" si="22"/>
        <v>108.89999999999999</v>
      </c>
      <c r="I140">
        <v>1</v>
      </c>
      <c r="J140" s="22">
        <v>0.16500000000000001</v>
      </c>
      <c r="K140" s="22">
        <v>0.6160000000000001</v>
      </c>
      <c r="L140" s="22">
        <v>0.84700000000000009</v>
      </c>
      <c r="M140" s="22">
        <v>0.96800000000000008</v>
      </c>
      <c r="N140" s="22">
        <v>1.0010000000000001</v>
      </c>
      <c r="O140" s="24">
        <v>0.74800000000000011</v>
      </c>
      <c r="P140" s="24">
        <v>0.41800000000000004</v>
      </c>
      <c r="Q140" s="24">
        <v>0.74800000000000011</v>
      </c>
      <c r="R140" s="24">
        <v>0.71500000000000008</v>
      </c>
      <c r="S140" s="24">
        <v>0.82500000000000007</v>
      </c>
      <c r="T140" s="24">
        <v>1.1000000000000001</v>
      </c>
      <c r="U140" s="24">
        <v>0.34100000000000003</v>
      </c>
      <c r="V140" s="24">
        <v>1.056</v>
      </c>
      <c r="W140" s="24">
        <v>1.0669999999999999</v>
      </c>
      <c r="X140" s="24">
        <v>1.0010000000000001</v>
      </c>
      <c r="Y140" s="24">
        <v>0.81400000000000006</v>
      </c>
      <c r="Z140" s="24">
        <v>1.0669999999999999</v>
      </c>
      <c r="AA140" s="25">
        <v>0</v>
      </c>
      <c r="AB140" s="25">
        <v>0</v>
      </c>
      <c r="AC140" s="25">
        <v>0</v>
      </c>
      <c r="AD140" s="25">
        <v>40.700000000000003</v>
      </c>
      <c r="AE140" s="25">
        <v>7.7000000000000011</v>
      </c>
      <c r="AF140" s="25">
        <v>0</v>
      </c>
      <c r="AG140" s="25">
        <v>22</v>
      </c>
      <c r="AH140" s="25">
        <v>0</v>
      </c>
      <c r="AI140" s="25">
        <v>19.8</v>
      </c>
      <c r="AJ140" s="25">
        <v>18.700000000000003</v>
      </c>
      <c r="AK140" s="25">
        <v>11</v>
      </c>
      <c r="AL140" s="25">
        <v>2.2000000000000002</v>
      </c>
      <c r="AM140" s="25">
        <v>22</v>
      </c>
      <c r="AN140" s="25">
        <v>0</v>
      </c>
      <c r="AO140" s="25">
        <v>45.1</v>
      </c>
      <c r="AP140" s="25">
        <v>0</v>
      </c>
      <c r="AQ140" s="25">
        <v>14.3</v>
      </c>
      <c r="AR140" s="25">
        <v>0</v>
      </c>
      <c r="AS140" s="25">
        <v>25.3</v>
      </c>
      <c r="AT140" s="25">
        <v>0</v>
      </c>
      <c r="AU140" s="25">
        <v>0</v>
      </c>
      <c r="AV140" s="25">
        <v>6.6000000000000005</v>
      </c>
      <c r="AW140" s="25">
        <v>9.9</v>
      </c>
      <c r="AX140" s="25">
        <v>8.8000000000000007</v>
      </c>
      <c r="AY140" s="25">
        <v>16.5</v>
      </c>
      <c r="AZ140" s="25">
        <v>11</v>
      </c>
      <c r="BA140" s="25">
        <v>8.8000000000000007</v>
      </c>
      <c r="BB140" s="25">
        <v>1.1000000000000001</v>
      </c>
      <c r="BC140" s="25">
        <v>22</v>
      </c>
      <c r="BD140" s="25">
        <v>26.400000000000002</v>
      </c>
      <c r="BE140" s="25">
        <v>17.600000000000001</v>
      </c>
      <c r="BF140" s="25">
        <v>5.5</v>
      </c>
      <c r="BG140" s="25">
        <v>0</v>
      </c>
      <c r="BH140" s="25">
        <v>15.400000000000002</v>
      </c>
      <c r="BI140" s="25">
        <v>9.9</v>
      </c>
      <c r="BJ140" s="25">
        <v>3.3000000000000003</v>
      </c>
      <c r="BK140" s="25">
        <v>6.6000000000000005</v>
      </c>
      <c r="BL140" s="25">
        <v>0</v>
      </c>
      <c r="BM140" s="25">
        <v>12.100000000000001</v>
      </c>
      <c r="BN140" s="25">
        <v>2.2000000000000002</v>
      </c>
      <c r="BO140" t="s">
        <v>38</v>
      </c>
    </row>
    <row r="141" spans="1:67" x14ac:dyDescent="0.25">
      <c r="A141" s="6">
        <v>45052</v>
      </c>
      <c r="B141" t="s">
        <v>11</v>
      </c>
      <c r="C141">
        <v>6</v>
      </c>
      <c r="D141">
        <f t="shared" si="18"/>
        <v>479.6</v>
      </c>
      <c r="E141">
        <f t="shared" si="19"/>
        <v>157.30000000000004</v>
      </c>
      <c r="F141">
        <f t="shared" si="20"/>
        <v>114.4</v>
      </c>
      <c r="G141">
        <f t="shared" si="21"/>
        <v>132.00000000000003</v>
      </c>
      <c r="H141">
        <f t="shared" si="22"/>
        <v>75.900000000000006</v>
      </c>
      <c r="I141">
        <v>0</v>
      </c>
      <c r="J141" s="22">
        <v>0.38500000000000006</v>
      </c>
      <c r="K141" s="22">
        <v>0.68200000000000005</v>
      </c>
      <c r="L141" s="22">
        <v>0.86900000000000011</v>
      </c>
      <c r="M141" s="22">
        <v>0.91300000000000014</v>
      </c>
      <c r="N141" s="22">
        <v>1.0780000000000001</v>
      </c>
      <c r="O141" s="24">
        <v>1.0669999999999999</v>
      </c>
      <c r="P141" s="24">
        <v>0.72600000000000009</v>
      </c>
      <c r="Q141" s="24">
        <v>0.77000000000000013</v>
      </c>
      <c r="R141" s="24">
        <v>0.80300000000000005</v>
      </c>
      <c r="S141" s="24">
        <v>0.77000000000000013</v>
      </c>
      <c r="T141" s="24">
        <v>0.82500000000000007</v>
      </c>
      <c r="U141" s="24">
        <v>0.52800000000000002</v>
      </c>
      <c r="V141" s="24">
        <v>1.0669999999999999</v>
      </c>
      <c r="W141" s="24">
        <v>1.0669999999999999</v>
      </c>
      <c r="X141" s="24">
        <v>0.41800000000000004</v>
      </c>
      <c r="Y141" s="24">
        <v>1.0780000000000001</v>
      </c>
      <c r="Z141" s="24">
        <v>1.0450000000000002</v>
      </c>
      <c r="AA141" s="25">
        <v>6.6000000000000005</v>
      </c>
      <c r="AB141" s="25">
        <v>14.3</v>
      </c>
      <c r="AC141" s="25">
        <v>4.4000000000000004</v>
      </c>
      <c r="AD141" s="25">
        <v>14.3</v>
      </c>
      <c r="AE141" s="25">
        <v>2.2000000000000002</v>
      </c>
      <c r="AF141" s="25">
        <v>8.8000000000000007</v>
      </c>
      <c r="AG141" s="25">
        <v>11</v>
      </c>
      <c r="AH141" s="25">
        <v>13.200000000000001</v>
      </c>
      <c r="AI141" s="25">
        <v>5.5</v>
      </c>
      <c r="AJ141" s="25">
        <v>34.1</v>
      </c>
      <c r="AK141" s="25">
        <v>0</v>
      </c>
      <c r="AL141" s="25">
        <v>11</v>
      </c>
      <c r="AM141" s="25">
        <v>25.3</v>
      </c>
      <c r="AN141" s="25">
        <v>0</v>
      </c>
      <c r="AO141" s="25">
        <v>0</v>
      </c>
      <c r="AP141" s="25">
        <v>1.1000000000000001</v>
      </c>
      <c r="AQ141" s="25">
        <v>14.3</v>
      </c>
      <c r="AR141" s="25">
        <v>0</v>
      </c>
      <c r="AS141" s="25">
        <v>7.7000000000000011</v>
      </c>
      <c r="AT141" s="25">
        <v>16.5</v>
      </c>
      <c r="AU141" s="25">
        <v>0</v>
      </c>
      <c r="AV141" s="25">
        <v>27.500000000000004</v>
      </c>
      <c r="AW141" s="25">
        <v>13.200000000000001</v>
      </c>
      <c r="AX141" s="25">
        <v>0</v>
      </c>
      <c r="AY141" s="25">
        <v>0</v>
      </c>
      <c r="AZ141" s="25">
        <v>33</v>
      </c>
      <c r="BA141" s="25">
        <v>23.1</v>
      </c>
      <c r="BB141" s="25">
        <v>26.400000000000002</v>
      </c>
      <c r="BC141" s="25">
        <v>0</v>
      </c>
      <c r="BD141" s="25">
        <v>8.8000000000000007</v>
      </c>
      <c r="BE141" s="25">
        <v>0</v>
      </c>
      <c r="BF141" s="25">
        <v>0</v>
      </c>
      <c r="BG141" s="25">
        <v>36.300000000000004</v>
      </c>
      <c r="BH141" s="25">
        <v>5.5</v>
      </c>
      <c r="BI141" s="25">
        <v>0</v>
      </c>
      <c r="BJ141" s="25">
        <v>37.400000000000006</v>
      </c>
      <c r="BK141" s="25">
        <v>22</v>
      </c>
      <c r="BL141" s="25">
        <v>46.2</v>
      </c>
      <c r="BM141" s="25">
        <v>0</v>
      </c>
      <c r="BN141" s="25">
        <v>9.9</v>
      </c>
      <c r="BO141" t="s">
        <v>38</v>
      </c>
    </row>
    <row r="142" spans="1:67" x14ac:dyDescent="0.25">
      <c r="A142" s="6">
        <v>45053</v>
      </c>
      <c r="B142" t="s">
        <v>11</v>
      </c>
      <c r="C142">
        <v>7</v>
      </c>
      <c r="D142">
        <f t="shared" si="18"/>
        <v>477.4000000000002</v>
      </c>
      <c r="E142">
        <f t="shared" si="19"/>
        <v>148.50000000000003</v>
      </c>
      <c r="F142">
        <f t="shared" si="20"/>
        <v>110.00000000000001</v>
      </c>
      <c r="G142">
        <f t="shared" si="21"/>
        <v>130.90000000000012</v>
      </c>
      <c r="H142">
        <f t="shared" si="22"/>
        <v>88.000000000000014</v>
      </c>
      <c r="I142">
        <v>0</v>
      </c>
      <c r="J142" s="22">
        <v>0.88000000000000012</v>
      </c>
      <c r="K142" s="22">
        <v>0.82500000000000007</v>
      </c>
      <c r="L142" s="22">
        <v>0.9900000000000001</v>
      </c>
      <c r="M142" s="22">
        <v>0.90200000000000014</v>
      </c>
      <c r="N142" s="22">
        <v>0.97900000000000009</v>
      </c>
      <c r="O142" s="24">
        <v>0.68200000000000005</v>
      </c>
      <c r="P142" s="24">
        <v>0.70400000000000007</v>
      </c>
      <c r="Q142" s="24">
        <v>0.75900000000000012</v>
      </c>
      <c r="R142" s="24">
        <v>0.84700000000000009</v>
      </c>
      <c r="S142" s="24">
        <v>0.78100000000000003</v>
      </c>
      <c r="T142" s="24">
        <v>0.94600000000000006</v>
      </c>
      <c r="U142" s="24">
        <v>0.33</v>
      </c>
      <c r="V142" s="24">
        <v>1.1000000000000001</v>
      </c>
      <c r="W142" s="24">
        <v>0.9900000000000001</v>
      </c>
      <c r="X142" s="24">
        <v>0.97900000000000009</v>
      </c>
      <c r="Y142" s="24">
        <v>0.86900000000000011</v>
      </c>
      <c r="Z142" s="24">
        <v>1.089</v>
      </c>
      <c r="AA142" s="25">
        <v>12.100000000000001</v>
      </c>
      <c r="AB142" s="25">
        <v>16.5</v>
      </c>
      <c r="AC142" s="25">
        <v>8.8000000000000007</v>
      </c>
      <c r="AD142" s="25">
        <v>0</v>
      </c>
      <c r="AE142" s="25">
        <v>0</v>
      </c>
      <c r="AF142" s="25">
        <v>6.6000000000000005</v>
      </c>
      <c r="AG142" s="25">
        <v>0</v>
      </c>
      <c r="AH142" s="25">
        <v>28.6</v>
      </c>
      <c r="AI142" s="25">
        <v>37.400000000000006</v>
      </c>
      <c r="AJ142" s="25">
        <v>0</v>
      </c>
      <c r="AK142" s="25">
        <v>0</v>
      </c>
      <c r="AL142" s="25">
        <v>0</v>
      </c>
      <c r="AM142" s="25">
        <v>31.900000000000002</v>
      </c>
      <c r="AN142" s="25">
        <v>5.5</v>
      </c>
      <c r="AO142" s="25">
        <v>0</v>
      </c>
      <c r="AP142" s="25">
        <v>3.3000000000000003</v>
      </c>
      <c r="AQ142" s="25">
        <v>15.400000000000002</v>
      </c>
      <c r="AR142" s="25">
        <v>27.500000000000004</v>
      </c>
      <c r="AS142" s="25">
        <v>4.4000000000000004</v>
      </c>
      <c r="AT142" s="25">
        <v>0</v>
      </c>
      <c r="AU142" s="25">
        <v>16.5</v>
      </c>
      <c r="AV142" s="25">
        <v>4.4000000000000004</v>
      </c>
      <c r="AW142" s="25">
        <v>0</v>
      </c>
      <c r="AX142" s="25">
        <v>0</v>
      </c>
      <c r="AY142" s="25">
        <v>1.1000000000000001</v>
      </c>
      <c r="AZ142" s="25">
        <v>45.1</v>
      </c>
      <c r="BA142" s="25">
        <v>51.7</v>
      </c>
      <c r="BB142" s="25">
        <v>0</v>
      </c>
      <c r="BC142" s="25">
        <v>0</v>
      </c>
      <c r="BD142" s="25">
        <v>12.100000000000126</v>
      </c>
      <c r="BE142" s="25">
        <v>23.1</v>
      </c>
      <c r="BF142" s="25">
        <v>0</v>
      </c>
      <c r="BG142" s="25">
        <v>24.200000000000003</v>
      </c>
      <c r="BH142" s="25">
        <v>3.3000000000000003</v>
      </c>
      <c r="BI142" s="25">
        <v>3.3000000000000003</v>
      </c>
      <c r="BJ142" s="25">
        <v>25.3</v>
      </c>
      <c r="BK142" s="25">
        <v>18.700000000000003</v>
      </c>
      <c r="BL142" s="25">
        <v>9.9</v>
      </c>
      <c r="BM142" s="25">
        <v>31.900000000000002</v>
      </c>
      <c r="BN142" s="25">
        <v>8.8000000000000007</v>
      </c>
      <c r="BO142" t="s">
        <v>38</v>
      </c>
    </row>
    <row r="143" spans="1:67" x14ac:dyDescent="0.25">
      <c r="A143" s="6">
        <v>45054</v>
      </c>
      <c r="B143" t="s">
        <v>11</v>
      </c>
      <c r="C143">
        <v>8</v>
      </c>
      <c r="D143">
        <f t="shared" si="18"/>
        <v>491.70000000000005</v>
      </c>
      <c r="E143">
        <f t="shared" si="19"/>
        <v>133.1</v>
      </c>
      <c r="F143">
        <f t="shared" si="20"/>
        <v>52.800000000000004</v>
      </c>
      <c r="G143">
        <f t="shared" si="21"/>
        <v>123.20000000000002</v>
      </c>
      <c r="H143">
        <f t="shared" si="22"/>
        <v>182.60000000000002</v>
      </c>
      <c r="I143">
        <v>0</v>
      </c>
      <c r="J143" s="22">
        <v>0.91300000000000014</v>
      </c>
      <c r="K143" s="22">
        <v>0.75900000000000012</v>
      </c>
      <c r="L143" s="22">
        <v>0.81400000000000006</v>
      </c>
      <c r="M143" s="22">
        <v>0.95700000000000007</v>
      </c>
      <c r="N143" s="22">
        <v>1.0120000000000002</v>
      </c>
      <c r="O143" s="24">
        <v>0.63800000000000001</v>
      </c>
      <c r="P143" s="24">
        <v>0.7370000000000001</v>
      </c>
      <c r="Q143" s="24">
        <v>0.97900000000000009</v>
      </c>
      <c r="R143" s="24">
        <v>0.42900000000000005</v>
      </c>
      <c r="S143" s="24">
        <v>0.63800000000000001</v>
      </c>
      <c r="T143" s="24">
        <v>0.79200000000000004</v>
      </c>
      <c r="U143" s="24">
        <v>0.9900000000000001</v>
      </c>
      <c r="V143" s="24">
        <v>0.52800000000000002</v>
      </c>
      <c r="W143" s="24">
        <v>0.84700000000000009</v>
      </c>
      <c r="X143" s="24">
        <v>0.79200000000000004</v>
      </c>
      <c r="Y143" s="24">
        <v>1.056</v>
      </c>
      <c r="Z143" s="24">
        <v>0.34100000000000003</v>
      </c>
      <c r="AA143" s="25">
        <v>1.1000000000000001</v>
      </c>
      <c r="AB143" s="25">
        <v>14.3</v>
      </c>
      <c r="AC143" s="25">
        <v>19.8</v>
      </c>
      <c r="AD143" s="25">
        <v>6.6000000000000005</v>
      </c>
      <c r="AE143" s="25">
        <v>0</v>
      </c>
      <c r="AF143" s="25">
        <v>11</v>
      </c>
      <c r="AG143" s="25">
        <v>0</v>
      </c>
      <c r="AH143" s="25">
        <v>0</v>
      </c>
      <c r="AI143" s="25">
        <v>0</v>
      </c>
      <c r="AJ143" s="25">
        <v>0</v>
      </c>
      <c r="AK143" s="25">
        <v>8.8000000000000007</v>
      </c>
      <c r="AL143" s="25">
        <v>4.4000000000000004</v>
      </c>
      <c r="AM143" s="25">
        <v>0</v>
      </c>
      <c r="AN143" s="25">
        <v>9.9</v>
      </c>
      <c r="AO143" s="25">
        <v>51.7</v>
      </c>
      <c r="AP143" s="25">
        <v>14.3</v>
      </c>
      <c r="AQ143" s="25">
        <v>23.1</v>
      </c>
      <c r="AR143" s="25">
        <v>55.000000000000007</v>
      </c>
      <c r="AS143" s="25">
        <v>0</v>
      </c>
      <c r="AT143" s="25">
        <v>24.200000000000003</v>
      </c>
      <c r="AU143" s="25">
        <v>0</v>
      </c>
      <c r="AV143" s="25">
        <v>0</v>
      </c>
      <c r="AW143" s="25">
        <v>20.900000000000002</v>
      </c>
      <c r="AX143" s="25">
        <v>46.2</v>
      </c>
      <c r="AY143" s="25">
        <v>0</v>
      </c>
      <c r="AZ143" s="25">
        <v>5.5</v>
      </c>
      <c r="BA143" s="25">
        <v>2.2000000000000002</v>
      </c>
      <c r="BB143" s="25">
        <v>11</v>
      </c>
      <c r="BC143" s="25">
        <v>0</v>
      </c>
      <c r="BD143" s="25">
        <v>37.400000000000006</v>
      </c>
      <c r="BE143" s="25">
        <v>1.1000000000000001</v>
      </c>
      <c r="BF143" s="25">
        <v>19.8</v>
      </c>
      <c r="BG143" s="25">
        <v>19.8</v>
      </c>
      <c r="BH143" s="25">
        <v>0</v>
      </c>
      <c r="BI143" s="25">
        <v>0</v>
      </c>
      <c r="BJ143" s="25">
        <v>11</v>
      </c>
      <c r="BK143" s="25">
        <v>51.7</v>
      </c>
      <c r="BL143" s="25">
        <v>0</v>
      </c>
      <c r="BM143" s="25">
        <v>16.5</v>
      </c>
      <c r="BN143" s="25">
        <v>13.200000000000001</v>
      </c>
      <c r="BO143" t="s">
        <v>38</v>
      </c>
    </row>
    <row r="144" spans="1:67" x14ac:dyDescent="0.25">
      <c r="A144" s="6">
        <v>45055</v>
      </c>
      <c r="B144" t="s">
        <v>11</v>
      </c>
      <c r="C144">
        <v>9</v>
      </c>
      <c r="D144">
        <f t="shared" si="18"/>
        <v>589.60000000000014</v>
      </c>
      <c r="E144">
        <f t="shared" si="19"/>
        <v>157.29999999999998</v>
      </c>
      <c r="F144">
        <f t="shared" si="20"/>
        <v>107.80000000000001</v>
      </c>
      <c r="G144">
        <f t="shared" si="21"/>
        <v>123.20000000000002</v>
      </c>
      <c r="H144">
        <f t="shared" si="22"/>
        <v>201.30000000000004</v>
      </c>
      <c r="I144">
        <v>0</v>
      </c>
      <c r="J144" s="22">
        <v>0.95700000000000007</v>
      </c>
      <c r="K144" s="22">
        <v>0.79200000000000004</v>
      </c>
      <c r="L144" s="22">
        <v>0.84700000000000009</v>
      </c>
      <c r="M144" s="22">
        <v>0.9900000000000001</v>
      </c>
      <c r="N144" s="22">
        <v>1.0450000000000002</v>
      </c>
      <c r="O144" s="24">
        <v>0.7370000000000001</v>
      </c>
      <c r="P144" s="24">
        <v>0.11000000000000001</v>
      </c>
      <c r="Q144" s="24">
        <v>0.7370000000000001</v>
      </c>
      <c r="R144" s="24">
        <v>0.96800000000000008</v>
      </c>
      <c r="S144" s="24">
        <v>0.95700000000000007</v>
      </c>
      <c r="T144" s="24">
        <v>0.77000000000000013</v>
      </c>
      <c r="U144" s="24">
        <v>0.50600000000000012</v>
      </c>
      <c r="V144" s="24">
        <v>1.1000000000000001</v>
      </c>
      <c r="W144" s="24">
        <v>1.0780000000000001</v>
      </c>
      <c r="X144" s="24">
        <v>0.80300000000000005</v>
      </c>
      <c r="Y144" s="24">
        <v>1.0450000000000002</v>
      </c>
      <c r="Z144" s="24">
        <v>0.59400000000000008</v>
      </c>
      <c r="AA144" s="25">
        <v>15.400000000000002</v>
      </c>
      <c r="AB144" s="25">
        <v>0</v>
      </c>
      <c r="AC144" s="25">
        <v>0</v>
      </c>
      <c r="AD144" s="25">
        <v>0</v>
      </c>
      <c r="AE144" s="25">
        <v>20.900000000000002</v>
      </c>
      <c r="AF144" s="25">
        <v>23.1</v>
      </c>
      <c r="AG144" s="25">
        <v>24.200000000000003</v>
      </c>
      <c r="AH144" s="25">
        <v>16.5</v>
      </c>
      <c r="AI144" s="25">
        <v>0</v>
      </c>
      <c r="AJ144" s="25">
        <v>7.7000000000000011</v>
      </c>
      <c r="AK144" s="25">
        <v>15.400000000000002</v>
      </c>
      <c r="AL144" s="25">
        <v>3.3000000000000003</v>
      </c>
      <c r="AM144" s="25">
        <v>23.1</v>
      </c>
      <c r="AN144" s="25">
        <v>46.2</v>
      </c>
      <c r="AO144" s="25">
        <v>3.3000000000000003</v>
      </c>
      <c r="AP144" s="25">
        <v>13.200000000000001</v>
      </c>
      <c r="AQ144" s="25">
        <v>17.600000000000001</v>
      </c>
      <c r="AR144" s="25">
        <v>4.4000000000000004</v>
      </c>
      <c r="AS144" s="25">
        <v>48.400000000000006</v>
      </c>
      <c r="AT144" s="25">
        <v>41.800000000000004</v>
      </c>
      <c r="AU144" s="25">
        <v>38.5</v>
      </c>
      <c r="AV144" s="25">
        <v>0</v>
      </c>
      <c r="AW144" s="25">
        <v>29.700000000000003</v>
      </c>
      <c r="AX144" s="25">
        <v>15.400000000000002</v>
      </c>
      <c r="AY144" s="25">
        <v>4.4000000000000004</v>
      </c>
      <c r="AZ144" s="25">
        <v>0</v>
      </c>
      <c r="BA144" s="25">
        <v>28.6</v>
      </c>
      <c r="BB144" s="25">
        <v>0</v>
      </c>
      <c r="BC144" s="25">
        <v>6.6000000000000005</v>
      </c>
      <c r="BD144" s="25">
        <v>0</v>
      </c>
      <c r="BE144" s="25">
        <v>26.400000000000002</v>
      </c>
      <c r="BF144" s="25">
        <v>8.8000000000000007</v>
      </c>
      <c r="BG144" s="25">
        <v>8.8000000000000007</v>
      </c>
      <c r="BH144" s="25">
        <v>14.3</v>
      </c>
      <c r="BI144" s="25">
        <v>28.6</v>
      </c>
      <c r="BJ144" s="25">
        <v>39.6</v>
      </c>
      <c r="BK144" s="25">
        <v>7.7000000000000011</v>
      </c>
      <c r="BL144" s="25">
        <v>4.4000000000000004</v>
      </c>
      <c r="BM144" s="25">
        <v>17.600000000000001</v>
      </c>
      <c r="BN144" s="25">
        <v>1.1000000000000001</v>
      </c>
      <c r="BO144" t="s">
        <v>38</v>
      </c>
    </row>
    <row r="145" spans="1:67" x14ac:dyDescent="0.25">
      <c r="A145" s="6">
        <v>45056</v>
      </c>
      <c r="B145" t="s">
        <v>11</v>
      </c>
      <c r="C145">
        <v>10</v>
      </c>
      <c r="D145">
        <f t="shared" si="18"/>
        <v>558.80000000000018</v>
      </c>
      <c r="E145">
        <f t="shared" si="19"/>
        <v>166.10000000000002</v>
      </c>
      <c r="F145">
        <f t="shared" si="20"/>
        <v>51.700000000000124</v>
      </c>
      <c r="G145">
        <f t="shared" si="21"/>
        <v>170.50000000000003</v>
      </c>
      <c r="H145">
        <f t="shared" si="22"/>
        <v>170.5</v>
      </c>
      <c r="I145">
        <v>0</v>
      </c>
      <c r="J145" s="22">
        <v>0.88000000000000012</v>
      </c>
      <c r="K145" s="22">
        <v>0.38500000000000006</v>
      </c>
      <c r="L145" s="22">
        <v>1.089</v>
      </c>
      <c r="M145" s="22">
        <v>0.90200000000000014</v>
      </c>
      <c r="N145" s="22">
        <v>0.97900000000000009</v>
      </c>
      <c r="O145" s="24">
        <v>0.70400000000000007</v>
      </c>
      <c r="P145" s="24">
        <v>0.96800000000000008</v>
      </c>
      <c r="Q145" s="24">
        <v>0.75900000000000012</v>
      </c>
      <c r="R145" s="24">
        <v>1.0230000000000001</v>
      </c>
      <c r="S145" s="24">
        <v>0.75900000000000012</v>
      </c>
      <c r="T145" s="24">
        <v>0.82500000000000007</v>
      </c>
      <c r="U145" s="24">
        <v>0.11000000000000001</v>
      </c>
      <c r="V145" s="24">
        <v>0.35200000000000004</v>
      </c>
      <c r="W145" s="24">
        <v>0.27500000000000002</v>
      </c>
      <c r="X145" s="24">
        <v>0.6160000000000001</v>
      </c>
      <c r="Y145" s="24">
        <v>0.68200000000000005</v>
      </c>
      <c r="Z145" s="24">
        <v>0.33</v>
      </c>
      <c r="AA145" s="25">
        <v>1.1000000000000001</v>
      </c>
      <c r="AB145" s="25">
        <v>0</v>
      </c>
      <c r="AC145" s="25">
        <v>2.2000000000000002</v>
      </c>
      <c r="AD145" s="25">
        <v>1.1000000000000001</v>
      </c>
      <c r="AE145" s="25">
        <v>1.2505552149377764E-13</v>
      </c>
      <c r="AF145" s="25">
        <v>2.2000000000000002</v>
      </c>
      <c r="AG145" s="25">
        <v>0</v>
      </c>
      <c r="AH145" s="25">
        <v>13.200000000000001</v>
      </c>
      <c r="AI145" s="25">
        <v>19.8</v>
      </c>
      <c r="AJ145" s="25">
        <v>12.100000000000001</v>
      </c>
      <c r="AK145" s="25">
        <v>30.800000000000004</v>
      </c>
      <c r="AL145" s="25">
        <v>22</v>
      </c>
      <c r="AM145" s="25">
        <v>2.2000000000000002</v>
      </c>
      <c r="AN145" s="25">
        <v>22</v>
      </c>
      <c r="AO145" s="25">
        <v>18.700000000000003</v>
      </c>
      <c r="AP145" s="25">
        <v>0</v>
      </c>
      <c r="AQ145" s="25">
        <v>22</v>
      </c>
      <c r="AR145" s="25">
        <v>48.400000000000006</v>
      </c>
      <c r="AS145" s="25">
        <v>13.200000000000001</v>
      </c>
      <c r="AT145" s="25">
        <v>22</v>
      </c>
      <c r="AU145" s="25">
        <v>15.400000000000002</v>
      </c>
      <c r="AV145" s="25">
        <v>37.400000000000006</v>
      </c>
      <c r="AW145" s="25">
        <v>0</v>
      </c>
      <c r="AX145" s="25">
        <v>47.300000000000004</v>
      </c>
      <c r="AY145" s="25">
        <v>6.6000000000000005</v>
      </c>
      <c r="AZ145" s="25">
        <v>0</v>
      </c>
      <c r="BA145" s="25">
        <v>40.700000000000003</v>
      </c>
      <c r="BB145" s="25">
        <v>0</v>
      </c>
      <c r="BC145" s="25">
        <v>9.9</v>
      </c>
      <c r="BD145" s="25">
        <v>13.200000000000001</v>
      </c>
      <c r="BE145" s="25">
        <v>35.200000000000003</v>
      </c>
      <c r="BF145" s="25">
        <v>46.2</v>
      </c>
      <c r="BG145" s="25">
        <v>4.4000000000000004</v>
      </c>
      <c r="BH145" s="25">
        <v>13.200000000000001</v>
      </c>
      <c r="BI145" s="25">
        <v>18.700000000000003</v>
      </c>
      <c r="BJ145" s="25">
        <v>6.6000000000000005</v>
      </c>
      <c r="BK145" s="25">
        <v>25.3</v>
      </c>
      <c r="BL145" s="25">
        <v>0</v>
      </c>
      <c r="BM145" s="25">
        <v>0</v>
      </c>
      <c r="BN145" s="25">
        <v>16.5</v>
      </c>
      <c r="BO145" t="s">
        <v>38</v>
      </c>
    </row>
    <row r="146" spans="1:67" x14ac:dyDescent="0.25">
      <c r="A146" s="6">
        <v>45057</v>
      </c>
      <c r="B146" t="s">
        <v>11</v>
      </c>
      <c r="C146">
        <v>11</v>
      </c>
      <c r="D146">
        <f t="shared" si="18"/>
        <v>416.90000000000009</v>
      </c>
      <c r="E146">
        <f t="shared" si="19"/>
        <v>114.40000000000002</v>
      </c>
      <c r="F146">
        <f t="shared" si="20"/>
        <v>70.400000000000077</v>
      </c>
      <c r="G146">
        <f t="shared" si="21"/>
        <v>125.39999999999999</v>
      </c>
      <c r="H146">
        <f t="shared" si="22"/>
        <v>106.69999999999999</v>
      </c>
      <c r="I146">
        <v>0</v>
      </c>
      <c r="J146" s="22">
        <v>0.55000000000000004</v>
      </c>
      <c r="K146" s="22">
        <v>0.63800000000000001</v>
      </c>
      <c r="L146" s="22">
        <v>0.8580000000000001</v>
      </c>
      <c r="M146" s="22">
        <v>0.93500000000000005</v>
      </c>
      <c r="N146" s="22">
        <v>0.51700000000000013</v>
      </c>
      <c r="O146" s="24">
        <v>0.66</v>
      </c>
      <c r="P146" s="24">
        <v>0.78100000000000003</v>
      </c>
      <c r="Q146" s="24">
        <v>1.056</v>
      </c>
      <c r="R146" s="24">
        <v>1.1000000000000001</v>
      </c>
      <c r="S146" s="24">
        <v>0.71500000000000008</v>
      </c>
      <c r="T146" s="24">
        <v>0.8580000000000001</v>
      </c>
      <c r="U146" s="24">
        <v>0.97900000000000009</v>
      </c>
      <c r="V146" s="24">
        <v>0.51700000000000013</v>
      </c>
      <c r="W146" s="24">
        <v>1.0450000000000002</v>
      </c>
      <c r="X146" s="24">
        <v>0.50600000000000012</v>
      </c>
      <c r="Y146" s="24">
        <v>0.45100000000000007</v>
      </c>
      <c r="Z146" s="24">
        <v>0.75900000000000012</v>
      </c>
      <c r="AA146" s="25">
        <v>0</v>
      </c>
      <c r="AB146" s="25">
        <v>11</v>
      </c>
      <c r="AC146" s="25">
        <v>0</v>
      </c>
      <c r="AD146" s="25">
        <v>13.200000000000001</v>
      </c>
      <c r="AE146" s="25">
        <v>0</v>
      </c>
      <c r="AF146" s="25">
        <v>16.500000000000064</v>
      </c>
      <c r="AG146" s="25">
        <v>15.400000000000002</v>
      </c>
      <c r="AH146" s="25">
        <v>12.100000000000001</v>
      </c>
      <c r="AI146" s="25">
        <v>0</v>
      </c>
      <c r="AJ146" s="25">
        <v>2.2000000000000002</v>
      </c>
      <c r="AK146" s="25">
        <v>0</v>
      </c>
      <c r="AL146" s="25">
        <v>31.900000000000002</v>
      </c>
      <c r="AM146" s="25">
        <v>34.1</v>
      </c>
      <c r="AN146" s="25">
        <v>0</v>
      </c>
      <c r="AO146" s="25">
        <v>12.100000000000001</v>
      </c>
      <c r="AP146" s="25">
        <v>0</v>
      </c>
      <c r="AQ146" s="25">
        <v>0</v>
      </c>
      <c r="AR146" s="25">
        <v>12.100000000000001</v>
      </c>
      <c r="AS146" s="25">
        <v>0</v>
      </c>
      <c r="AT146" s="25">
        <v>16.5</v>
      </c>
      <c r="AU146" s="25">
        <v>0</v>
      </c>
      <c r="AV146" s="25">
        <v>27.500000000000004</v>
      </c>
      <c r="AW146" s="25">
        <v>0</v>
      </c>
      <c r="AX146" s="25">
        <v>11</v>
      </c>
      <c r="AY146" s="25">
        <v>3.3000000000000003</v>
      </c>
      <c r="AZ146" s="25">
        <v>31.900000000000002</v>
      </c>
      <c r="BA146" s="25">
        <v>25.3</v>
      </c>
      <c r="BB146" s="25">
        <v>17.600000000000001</v>
      </c>
      <c r="BC146" s="25">
        <v>8.8000000000000007</v>
      </c>
      <c r="BD146" s="25">
        <v>0</v>
      </c>
      <c r="BE146" s="25">
        <v>20.900000000000002</v>
      </c>
      <c r="BF146" s="25">
        <v>15.400000000000002</v>
      </c>
      <c r="BG146" s="25">
        <v>9.9</v>
      </c>
      <c r="BH146" s="25">
        <v>12.100000000000001</v>
      </c>
      <c r="BI146" s="25">
        <v>1.1000000000000001</v>
      </c>
      <c r="BJ146" s="25">
        <v>0</v>
      </c>
      <c r="BK146" s="25">
        <v>0</v>
      </c>
      <c r="BL146" s="25">
        <v>26.400000000000002</v>
      </c>
      <c r="BM146" s="25">
        <v>15.400000000000002</v>
      </c>
      <c r="BN146" s="25">
        <v>13.200000000000001</v>
      </c>
      <c r="BO146" t="s">
        <v>38</v>
      </c>
    </row>
    <row r="147" spans="1:67" x14ac:dyDescent="0.25">
      <c r="A147" s="6">
        <v>45058</v>
      </c>
      <c r="B147" t="s">
        <v>11</v>
      </c>
      <c r="C147">
        <v>12</v>
      </c>
      <c r="D147">
        <f t="shared" si="18"/>
        <v>646.80000000000018</v>
      </c>
      <c r="E147">
        <f t="shared" si="19"/>
        <v>194.70000000000002</v>
      </c>
      <c r="F147">
        <f t="shared" si="20"/>
        <v>190.3</v>
      </c>
      <c r="G147">
        <f t="shared" si="21"/>
        <v>168.30000000000013</v>
      </c>
      <c r="H147">
        <f t="shared" si="22"/>
        <v>93.499999999999943</v>
      </c>
      <c r="I147">
        <v>0</v>
      </c>
      <c r="J147" s="22">
        <v>0.36300000000000004</v>
      </c>
      <c r="K147" s="22">
        <v>0.75900000000000012</v>
      </c>
      <c r="L147" s="22">
        <v>0.91300000000000014</v>
      </c>
      <c r="M147" s="22">
        <v>0.90200000000000014</v>
      </c>
      <c r="N147" s="22">
        <v>1.056</v>
      </c>
      <c r="O147" s="24">
        <v>0.74800000000000011</v>
      </c>
      <c r="P147" s="24">
        <v>0.94600000000000006</v>
      </c>
      <c r="Q147" s="24">
        <v>0.69300000000000006</v>
      </c>
      <c r="R147" s="24">
        <v>0.78100000000000003</v>
      </c>
      <c r="S147" s="24">
        <v>0.95700000000000007</v>
      </c>
      <c r="T147" s="24">
        <v>0.7370000000000001</v>
      </c>
      <c r="U147" s="24">
        <v>0.95700000000000007</v>
      </c>
      <c r="V147" s="24">
        <v>0.9900000000000001</v>
      </c>
      <c r="W147" s="24">
        <v>1.056</v>
      </c>
      <c r="X147" s="24">
        <v>0.16500000000000001</v>
      </c>
      <c r="Y147" s="24">
        <v>0.45100000000000007</v>
      </c>
      <c r="Z147" s="24">
        <v>0.41800000000000004</v>
      </c>
      <c r="AA147" s="25">
        <v>13.200000000000001</v>
      </c>
      <c r="AB147" s="25">
        <v>13.200000000000001</v>
      </c>
      <c r="AC147" s="25">
        <v>29.700000000000003</v>
      </c>
      <c r="AD147" s="25">
        <v>8.8000000000000007</v>
      </c>
      <c r="AE147" s="25">
        <v>13.200000000000001</v>
      </c>
      <c r="AF147" s="25">
        <v>11</v>
      </c>
      <c r="AG147" s="25">
        <v>7.7000000000000011</v>
      </c>
      <c r="AH147" s="25">
        <v>44</v>
      </c>
      <c r="AI147" s="25">
        <v>0</v>
      </c>
      <c r="AJ147" s="25">
        <v>49.500000000000007</v>
      </c>
      <c r="AK147" s="25">
        <v>1.1000000000000001</v>
      </c>
      <c r="AL147" s="25">
        <v>0</v>
      </c>
      <c r="AM147" s="25">
        <v>0</v>
      </c>
      <c r="AN147" s="25">
        <v>0</v>
      </c>
      <c r="AO147" s="25">
        <v>12.099999999999939</v>
      </c>
      <c r="AP147" s="25">
        <v>4.4000000000000004</v>
      </c>
      <c r="AQ147" s="25">
        <v>0</v>
      </c>
      <c r="AR147" s="25">
        <v>33</v>
      </c>
      <c r="AS147" s="25">
        <v>39.6</v>
      </c>
      <c r="AT147" s="25">
        <v>4.4000000000000004</v>
      </c>
      <c r="AU147" s="25">
        <v>26.400000000000002</v>
      </c>
      <c r="AV147" s="25">
        <v>36.300000000000004</v>
      </c>
      <c r="AW147" s="25">
        <v>51.7</v>
      </c>
      <c r="AX147" s="25">
        <v>0</v>
      </c>
      <c r="AY147" s="25">
        <v>0</v>
      </c>
      <c r="AZ147" s="25">
        <v>15.400000000000126</v>
      </c>
      <c r="BA147" s="25">
        <v>0</v>
      </c>
      <c r="BB147" s="25">
        <v>0</v>
      </c>
      <c r="BC147" s="25">
        <v>12.100000000000001</v>
      </c>
      <c r="BD147" s="25">
        <v>26.400000000000002</v>
      </c>
      <c r="BE147" s="25">
        <v>0</v>
      </c>
      <c r="BF147" s="25">
        <v>36.300000000000004</v>
      </c>
      <c r="BG147" s="25">
        <v>12.100000000000001</v>
      </c>
      <c r="BH147" s="25">
        <v>17.600000000000001</v>
      </c>
      <c r="BI147" s="25">
        <v>19.8</v>
      </c>
      <c r="BJ147" s="25">
        <v>39.6</v>
      </c>
      <c r="BK147" s="25">
        <v>6.6000000000000005</v>
      </c>
      <c r="BL147" s="25">
        <v>16.5</v>
      </c>
      <c r="BM147" s="25">
        <v>14.3</v>
      </c>
      <c r="BN147" s="25">
        <v>31.900000000000002</v>
      </c>
      <c r="BO147" t="s">
        <v>38</v>
      </c>
    </row>
    <row r="148" spans="1:67" x14ac:dyDescent="0.25">
      <c r="A148" s="6">
        <v>45059</v>
      </c>
      <c r="B148" t="s">
        <v>11</v>
      </c>
      <c r="C148">
        <v>13</v>
      </c>
      <c r="D148">
        <f t="shared" si="18"/>
        <v>561</v>
      </c>
      <c r="E148">
        <f t="shared" si="19"/>
        <v>207.89999999999998</v>
      </c>
      <c r="F148">
        <f t="shared" si="20"/>
        <v>93.500000000000014</v>
      </c>
      <c r="G148">
        <f t="shared" si="21"/>
        <v>152.90000000000003</v>
      </c>
      <c r="H148">
        <f t="shared" si="22"/>
        <v>106.7</v>
      </c>
      <c r="I148">
        <v>0</v>
      </c>
      <c r="J148" s="22">
        <v>0.42900000000000005</v>
      </c>
      <c r="K148" s="22">
        <v>0.64900000000000002</v>
      </c>
      <c r="L148" s="22">
        <v>0.89100000000000013</v>
      </c>
      <c r="M148" s="22">
        <v>1.0010000000000001</v>
      </c>
      <c r="N148" s="22">
        <v>0.27500000000000002</v>
      </c>
      <c r="O148" s="24">
        <v>0.78100000000000003</v>
      </c>
      <c r="P148" s="24">
        <v>0.63800000000000001</v>
      </c>
      <c r="Q148" s="24">
        <v>0.70400000000000007</v>
      </c>
      <c r="R148" s="24">
        <v>0.72600000000000009</v>
      </c>
      <c r="S148" s="24">
        <v>0.81400000000000006</v>
      </c>
      <c r="T148" s="24">
        <v>0.70400000000000007</v>
      </c>
      <c r="U148" s="24">
        <v>0.83600000000000008</v>
      </c>
      <c r="V148" s="24">
        <v>0.83600000000000008</v>
      </c>
      <c r="W148" s="24">
        <v>0.44000000000000006</v>
      </c>
      <c r="X148" s="24">
        <v>0.44000000000000006</v>
      </c>
      <c r="Y148" s="24">
        <v>0.50600000000000012</v>
      </c>
      <c r="Z148" s="24">
        <v>0.44000000000000006</v>
      </c>
      <c r="AA148" s="25">
        <v>0</v>
      </c>
      <c r="AB148" s="25">
        <v>1.1000000000000001</v>
      </c>
      <c r="AC148" s="25">
        <v>12.100000000000001</v>
      </c>
      <c r="AD148" s="25">
        <v>0</v>
      </c>
      <c r="AE148" s="25">
        <v>12.100000000000001</v>
      </c>
      <c r="AF148" s="25">
        <v>39.6</v>
      </c>
      <c r="AG148" s="25">
        <v>4.4000000000000004</v>
      </c>
      <c r="AH148" s="25">
        <v>2.2000000000000002</v>
      </c>
      <c r="AI148" s="25">
        <v>0</v>
      </c>
      <c r="AJ148" s="25">
        <v>22</v>
      </c>
      <c r="AK148" s="25">
        <v>24.200000000000003</v>
      </c>
      <c r="AL148" s="25">
        <v>11</v>
      </c>
      <c r="AM148" s="25">
        <v>22</v>
      </c>
      <c r="AN148" s="25">
        <v>19.8</v>
      </c>
      <c r="AO148" s="25">
        <v>6.6000000000000005</v>
      </c>
      <c r="AP148" s="25">
        <v>0</v>
      </c>
      <c r="AQ148" s="25">
        <v>20.900000000000002</v>
      </c>
      <c r="AR148" s="25">
        <v>0</v>
      </c>
      <c r="AS148" s="25">
        <v>13.200000000000001</v>
      </c>
      <c r="AT148" s="25">
        <v>13.200000000000001</v>
      </c>
      <c r="AU148" s="25">
        <v>16.5</v>
      </c>
      <c r="AV148" s="25">
        <v>1.1000000000000001</v>
      </c>
      <c r="AW148" s="25">
        <v>24.200000000000003</v>
      </c>
      <c r="AX148" s="25">
        <v>2.2000000000000002</v>
      </c>
      <c r="AY148" s="25">
        <v>24.200000000000003</v>
      </c>
      <c r="AZ148" s="25">
        <v>0</v>
      </c>
      <c r="BA148" s="25">
        <v>0</v>
      </c>
      <c r="BB148" s="25">
        <v>0</v>
      </c>
      <c r="BC148" s="25">
        <v>35.200000000000003</v>
      </c>
      <c r="BD148" s="25">
        <v>49.500000000000007</v>
      </c>
      <c r="BE148" s="25">
        <v>1.1000000000000001</v>
      </c>
      <c r="BF148" s="25">
        <v>16.5</v>
      </c>
      <c r="BG148" s="25">
        <v>48.400000000000006</v>
      </c>
      <c r="BH148" s="25">
        <v>20.900000000000002</v>
      </c>
      <c r="BI148" s="25">
        <v>0</v>
      </c>
      <c r="BJ148" s="25">
        <v>12.100000000000001</v>
      </c>
      <c r="BK148" s="25">
        <v>35.200000000000003</v>
      </c>
      <c r="BL148" s="25">
        <v>26.400000000000002</v>
      </c>
      <c r="BM148" s="25">
        <v>39.6</v>
      </c>
      <c r="BN148" s="25">
        <v>7.7000000000000011</v>
      </c>
      <c r="BO148" t="s">
        <v>38</v>
      </c>
    </row>
    <row r="149" spans="1:67" x14ac:dyDescent="0.25">
      <c r="A149" s="6">
        <v>45060</v>
      </c>
      <c r="B149" t="s">
        <v>11</v>
      </c>
      <c r="C149">
        <v>14</v>
      </c>
      <c r="D149">
        <f t="shared" si="18"/>
        <v>477.40000000000003</v>
      </c>
      <c r="E149">
        <f t="shared" si="19"/>
        <v>102.30000000000013</v>
      </c>
      <c r="F149">
        <f t="shared" si="20"/>
        <v>126.50000000000001</v>
      </c>
      <c r="G149">
        <f t="shared" si="21"/>
        <v>147.4</v>
      </c>
      <c r="H149">
        <f t="shared" si="22"/>
        <v>101.19999999999989</v>
      </c>
      <c r="I149">
        <v>1</v>
      </c>
      <c r="J149" s="22">
        <v>0.22000000000000003</v>
      </c>
      <c r="K149" s="22">
        <v>0.58300000000000007</v>
      </c>
      <c r="L149" s="22">
        <v>0.82500000000000007</v>
      </c>
      <c r="M149" s="22">
        <v>0.90200000000000014</v>
      </c>
      <c r="N149" s="22">
        <v>0.41800000000000004</v>
      </c>
      <c r="O149" s="24">
        <v>1.089</v>
      </c>
      <c r="P149" s="24">
        <v>0.77000000000000013</v>
      </c>
      <c r="Q149" s="24">
        <v>0.64900000000000002</v>
      </c>
      <c r="R149" s="24">
        <v>0.81400000000000006</v>
      </c>
      <c r="S149" s="24">
        <v>1.0120000000000002</v>
      </c>
      <c r="T149" s="24">
        <v>1.0340000000000003</v>
      </c>
      <c r="U149" s="24">
        <v>0.49500000000000005</v>
      </c>
      <c r="V149" s="24">
        <v>1.0010000000000001</v>
      </c>
      <c r="W149" s="24">
        <v>0.35200000000000004</v>
      </c>
      <c r="X149" s="24">
        <v>1.0450000000000002</v>
      </c>
      <c r="Y149" s="24">
        <v>0.95700000000000007</v>
      </c>
      <c r="Z149" s="24">
        <v>0.93500000000000005</v>
      </c>
      <c r="AA149" s="25">
        <v>24.200000000000003</v>
      </c>
      <c r="AB149" s="25">
        <v>15.400000000000002</v>
      </c>
      <c r="AC149" s="25">
        <v>4.4000000000000004</v>
      </c>
      <c r="AD149" s="25">
        <v>50.6</v>
      </c>
      <c r="AE149" s="25">
        <v>0</v>
      </c>
      <c r="AF149" s="25">
        <v>0</v>
      </c>
      <c r="AG149" s="25">
        <v>31.900000000000002</v>
      </c>
      <c r="AH149" s="25">
        <v>0</v>
      </c>
      <c r="AI149" s="25">
        <v>0</v>
      </c>
      <c r="AJ149" s="25">
        <v>0</v>
      </c>
      <c r="AK149" s="25">
        <v>14.3</v>
      </c>
      <c r="AL149" s="25">
        <v>8.8000000000000007</v>
      </c>
      <c r="AM149" s="25">
        <v>23.1</v>
      </c>
      <c r="AN149" s="25">
        <v>0</v>
      </c>
      <c r="AO149" s="25">
        <v>18.700000000000003</v>
      </c>
      <c r="AP149" s="25">
        <v>0</v>
      </c>
      <c r="AQ149" s="25">
        <v>0</v>
      </c>
      <c r="AR149" s="25">
        <v>9.9</v>
      </c>
      <c r="AS149" s="25">
        <v>27.500000000000004</v>
      </c>
      <c r="AT149" s="25">
        <v>13.199999999999877</v>
      </c>
      <c r="AU149" s="25">
        <v>40.700000000000003</v>
      </c>
      <c r="AV149" s="25">
        <v>7.7000000000000011</v>
      </c>
      <c r="AW149" s="25">
        <v>1.1000000000000001</v>
      </c>
      <c r="AX149" s="25">
        <v>15.400000000000002</v>
      </c>
      <c r="AY149" s="25">
        <v>37.400000000000006</v>
      </c>
      <c r="AZ149" s="25">
        <v>9.9</v>
      </c>
      <c r="BA149" s="25">
        <v>12.100000000000001</v>
      </c>
      <c r="BB149" s="25">
        <v>0</v>
      </c>
      <c r="BC149" s="25">
        <v>9.9</v>
      </c>
      <c r="BD149" s="25">
        <v>13.200000000000001</v>
      </c>
      <c r="BE149" s="25">
        <v>8.8000000000000007</v>
      </c>
      <c r="BF149" s="25">
        <v>19.8</v>
      </c>
      <c r="BG149" s="25">
        <v>0</v>
      </c>
      <c r="BH149" s="25">
        <v>16.5</v>
      </c>
      <c r="BI149" s="25">
        <v>5.5</v>
      </c>
      <c r="BJ149" s="25">
        <v>31.900000000000002</v>
      </c>
      <c r="BK149" s="25">
        <v>8.8000000000000007</v>
      </c>
      <c r="BL149" s="25">
        <v>11</v>
      </c>
      <c r="BM149" s="25">
        <v>1.2505552149377764E-13</v>
      </c>
      <c r="BN149" s="25">
        <v>0</v>
      </c>
      <c r="BO149" t="s">
        <v>38</v>
      </c>
    </row>
    <row r="150" spans="1:67" x14ac:dyDescent="0.25">
      <c r="A150" s="6">
        <v>45061</v>
      </c>
      <c r="B150" t="s">
        <v>11</v>
      </c>
      <c r="C150">
        <v>15</v>
      </c>
      <c r="D150">
        <f t="shared" si="18"/>
        <v>484.00000000000006</v>
      </c>
      <c r="E150">
        <f t="shared" si="19"/>
        <v>64.900000000000006</v>
      </c>
      <c r="F150">
        <f t="shared" si="20"/>
        <v>179.3</v>
      </c>
      <c r="G150">
        <f t="shared" si="21"/>
        <v>137.50000000000006</v>
      </c>
      <c r="H150">
        <f t="shared" si="22"/>
        <v>102.3</v>
      </c>
      <c r="I150">
        <v>0</v>
      </c>
      <c r="J150" s="22">
        <v>0.53900000000000003</v>
      </c>
      <c r="K150" s="22">
        <v>0.94600000000000006</v>
      </c>
      <c r="L150" s="22">
        <v>0.83600000000000008</v>
      </c>
      <c r="M150" s="22">
        <v>0.6160000000000001</v>
      </c>
      <c r="N150" s="22">
        <v>1.0450000000000002</v>
      </c>
      <c r="O150" s="24">
        <v>0.78100000000000003</v>
      </c>
      <c r="P150" s="24">
        <v>0.70400000000000007</v>
      </c>
      <c r="Q150" s="24">
        <v>1.0780000000000001</v>
      </c>
      <c r="R150" s="24">
        <v>1.1000000000000001</v>
      </c>
      <c r="S150" s="24">
        <v>0.75900000000000012</v>
      </c>
      <c r="T150" s="24">
        <v>0.72600000000000009</v>
      </c>
      <c r="U150" s="24">
        <v>0.70400000000000007</v>
      </c>
      <c r="V150" s="24">
        <v>0.81400000000000006</v>
      </c>
      <c r="W150" s="24">
        <v>0.52800000000000002</v>
      </c>
      <c r="X150" s="24">
        <v>0.44000000000000006</v>
      </c>
      <c r="Y150" s="24">
        <v>0.88000000000000012</v>
      </c>
      <c r="Z150" s="24">
        <v>0.95700000000000007</v>
      </c>
      <c r="AA150" s="25">
        <v>6.6000000000000005</v>
      </c>
      <c r="AB150" s="25">
        <v>29.700000000000003</v>
      </c>
      <c r="AC150" s="25">
        <v>24.200000000000003</v>
      </c>
      <c r="AD150" s="25">
        <v>7.7000000000000011</v>
      </c>
      <c r="AE150" s="25">
        <v>25.3</v>
      </c>
      <c r="AF150" s="25">
        <v>8.8000000000000007</v>
      </c>
      <c r="AG150" s="25">
        <v>12.100000000000001</v>
      </c>
      <c r="AH150" s="25">
        <v>60.500000000000007</v>
      </c>
      <c r="AI150" s="25">
        <v>0</v>
      </c>
      <c r="AJ150" s="25">
        <v>4.4000000000000004</v>
      </c>
      <c r="AK150" s="25">
        <v>2.2000000000000002</v>
      </c>
      <c r="AL150" s="25">
        <v>5.5</v>
      </c>
      <c r="AM150" s="25">
        <v>2.2000000000000002</v>
      </c>
      <c r="AN150" s="25">
        <v>0</v>
      </c>
      <c r="AO150" s="25">
        <v>14.3</v>
      </c>
      <c r="AP150" s="25">
        <v>5.5</v>
      </c>
      <c r="AQ150" s="25">
        <v>14.3</v>
      </c>
      <c r="AR150" s="25">
        <v>40.700000000000003</v>
      </c>
      <c r="AS150" s="25">
        <v>1.1000000000000001</v>
      </c>
      <c r="AT150" s="25">
        <v>18.700000000000003</v>
      </c>
      <c r="AU150" s="25">
        <v>9.9</v>
      </c>
      <c r="AV150" s="25">
        <v>4.4000000000000625</v>
      </c>
      <c r="AW150" s="25">
        <v>22</v>
      </c>
      <c r="AX150" s="25">
        <v>0</v>
      </c>
      <c r="AY150" s="25">
        <v>1.1000000000000001</v>
      </c>
      <c r="AZ150" s="25">
        <v>5.5</v>
      </c>
      <c r="BA150" s="25">
        <v>42.900000000000006</v>
      </c>
      <c r="BB150" s="25">
        <v>11</v>
      </c>
      <c r="BC150" s="25">
        <v>19.8</v>
      </c>
      <c r="BD150" s="25">
        <v>20.900000000000002</v>
      </c>
      <c r="BE150" s="25">
        <v>0</v>
      </c>
      <c r="BF150" s="25">
        <v>4.4000000000000004</v>
      </c>
      <c r="BG150" s="25">
        <v>8.8000000000000007</v>
      </c>
      <c r="BH150" s="25">
        <v>2.2000000000000002</v>
      </c>
      <c r="BI150" s="25">
        <v>2.2000000000000002</v>
      </c>
      <c r="BJ150" s="25">
        <v>0</v>
      </c>
      <c r="BK150" s="25">
        <v>0</v>
      </c>
      <c r="BL150" s="25">
        <v>0</v>
      </c>
      <c r="BM150" s="25">
        <v>47.300000000000004</v>
      </c>
      <c r="BN150" s="25">
        <v>0</v>
      </c>
      <c r="BO150" t="s">
        <v>38</v>
      </c>
    </row>
    <row r="151" spans="1:67" x14ac:dyDescent="0.25">
      <c r="A151" s="6">
        <v>45062</v>
      </c>
      <c r="B151" t="s">
        <v>11</v>
      </c>
      <c r="C151">
        <v>16</v>
      </c>
      <c r="D151">
        <f t="shared" si="18"/>
        <v>576.40000000000009</v>
      </c>
      <c r="E151">
        <f t="shared" si="19"/>
        <v>126.50000000000001</v>
      </c>
      <c r="F151">
        <f t="shared" si="20"/>
        <v>167.2</v>
      </c>
      <c r="G151">
        <f t="shared" si="21"/>
        <v>108.9</v>
      </c>
      <c r="H151">
        <f t="shared" si="22"/>
        <v>173.80000000000004</v>
      </c>
      <c r="I151">
        <v>0</v>
      </c>
      <c r="J151" s="22">
        <v>0.51700000000000013</v>
      </c>
      <c r="K151" s="22">
        <v>1.089</v>
      </c>
      <c r="L151" s="22">
        <v>0.16500000000000001</v>
      </c>
      <c r="M151" s="22">
        <v>1.0450000000000002</v>
      </c>
      <c r="N151" s="22">
        <v>1.056</v>
      </c>
      <c r="O151" s="24">
        <v>0.68200000000000005</v>
      </c>
      <c r="P151" s="24">
        <v>0.83600000000000008</v>
      </c>
      <c r="Q151" s="24">
        <v>0.70400000000000007</v>
      </c>
      <c r="R151" s="24">
        <v>0.57200000000000006</v>
      </c>
      <c r="S151" s="24">
        <v>0.91300000000000014</v>
      </c>
      <c r="T151" s="24">
        <v>0.27500000000000002</v>
      </c>
      <c r="U151" s="24">
        <v>0.91300000000000014</v>
      </c>
      <c r="V151" s="24">
        <v>1.1000000000000001</v>
      </c>
      <c r="W151" s="24">
        <v>0.86900000000000011</v>
      </c>
      <c r="X151" s="24">
        <v>0.44000000000000006</v>
      </c>
      <c r="Y151" s="24">
        <v>1.1000000000000001</v>
      </c>
      <c r="Z151" s="24">
        <v>0.30800000000000005</v>
      </c>
      <c r="AA151" s="25">
        <v>35.200000000000003</v>
      </c>
      <c r="AB151" s="25">
        <v>6.6000000000000005</v>
      </c>
      <c r="AC151" s="25">
        <v>22</v>
      </c>
      <c r="AD151" s="25">
        <v>0</v>
      </c>
      <c r="AE151" s="25">
        <v>25.3</v>
      </c>
      <c r="AF151" s="25">
        <v>30.800000000000004</v>
      </c>
      <c r="AG151" s="25">
        <v>0</v>
      </c>
      <c r="AH151" s="25">
        <v>26.400000000000002</v>
      </c>
      <c r="AI151" s="25">
        <v>13.200000000000001</v>
      </c>
      <c r="AJ151" s="25">
        <v>7.7000000000000011</v>
      </c>
      <c r="AK151" s="25">
        <v>0</v>
      </c>
      <c r="AL151" s="25">
        <v>20.900000000000002</v>
      </c>
      <c r="AM151" s="25">
        <v>0</v>
      </c>
      <c r="AN151" s="25">
        <v>41.800000000000004</v>
      </c>
      <c r="AO151" s="25">
        <v>0</v>
      </c>
      <c r="AP151" s="25">
        <v>39.6</v>
      </c>
      <c r="AQ151" s="25">
        <v>31.900000000000002</v>
      </c>
      <c r="AR151" s="25">
        <v>29.700000000000003</v>
      </c>
      <c r="AS151" s="25">
        <v>0</v>
      </c>
      <c r="AT151" s="25">
        <v>9.9</v>
      </c>
      <c r="AU151" s="25">
        <v>0</v>
      </c>
      <c r="AV151" s="25">
        <v>12.100000000000001</v>
      </c>
      <c r="AW151" s="25">
        <v>5.5</v>
      </c>
      <c r="AX151" s="25">
        <v>0</v>
      </c>
      <c r="AY151" s="25">
        <v>17.600000000000001</v>
      </c>
      <c r="AZ151" s="25">
        <v>31.900000000000002</v>
      </c>
      <c r="BA151" s="25">
        <v>9.9</v>
      </c>
      <c r="BB151" s="25">
        <v>14.3</v>
      </c>
      <c r="BC151" s="25">
        <v>17.600000000000001</v>
      </c>
      <c r="BD151" s="25">
        <v>0</v>
      </c>
      <c r="BE151" s="25">
        <v>0</v>
      </c>
      <c r="BF151" s="25">
        <v>33</v>
      </c>
      <c r="BG151" s="25">
        <v>41.800000000000004</v>
      </c>
      <c r="BH151" s="25">
        <v>2.2000000000000002</v>
      </c>
      <c r="BI151" s="25">
        <v>2.2000000000000002</v>
      </c>
      <c r="BJ151" s="25">
        <v>0</v>
      </c>
      <c r="BK151" s="25">
        <v>19.8</v>
      </c>
      <c r="BL151" s="25">
        <v>5.5</v>
      </c>
      <c r="BM151" s="25">
        <v>14.3</v>
      </c>
      <c r="BN151" s="25">
        <v>7.7000000000000011</v>
      </c>
      <c r="BO151" t="s">
        <v>38</v>
      </c>
    </row>
    <row r="152" spans="1:67" x14ac:dyDescent="0.25">
      <c r="A152" s="6">
        <v>45063</v>
      </c>
      <c r="B152" t="s">
        <v>11</v>
      </c>
      <c r="C152">
        <v>17</v>
      </c>
      <c r="D152">
        <f t="shared" si="18"/>
        <v>531.30000000000007</v>
      </c>
      <c r="E152">
        <f t="shared" si="19"/>
        <v>92.40000000000002</v>
      </c>
      <c r="F152">
        <f t="shared" si="20"/>
        <v>179.3</v>
      </c>
      <c r="G152">
        <f t="shared" si="21"/>
        <v>62.7</v>
      </c>
      <c r="H152">
        <f t="shared" si="22"/>
        <v>196.9</v>
      </c>
      <c r="I152">
        <v>0</v>
      </c>
      <c r="J152" s="22">
        <v>0.18700000000000003</v>
      </c>
      <c r="K152" s="22">
        <v>0.70400000000000007</v>
      </c>
      <c r="L152" s="22">
        <v>1.0010000000000001</v>
      </c>
      <c r="M152" s="22">
        <v>0.89100000000000013</v>
      </c>
      <c r="N152" s="22">
        <v>0.62700000000000011</v>
      </c>
      <c r="O152" s="24">
        <v>0.86900000000000011</v>
      </c>
      <c r="P152" s="24">
        <v>0.26400000000000001</v>
      </c>
      <c r="Q152" s="24">
        <v>0.14300000000000002</v>
      </c>
      <c r="R152" s="24">
        <v>1.0340000000000003</v>
      </c>
      <c r="S152" s="24">
        <v>0.82500000000000007</v>
      </c>
      <c r="T152" s="24">
        <v>0.69300000000000006</v>
      </c>
      <c r="U152" s="24">
        <v>0.53900000000000003</v>
      </c>
      <c r="V152" s="24">
        <v>0.36300000000000004</v>
      </c>
      <c r="W152" s="24">
        <v>0.9900000000000001</v>
      </c>
      <c r="X152" s="24">
        <v>1.0340000000000003</v>
      </c>
      <c r="Y152" s="24">
        <v>0.34100000000000003</v>
      </c>
      <c r="Z152" s="24">
        <v>1.0230000000000001</v>
      </c>
      <c r="AA152" s="25">
        <v>11</v>
      </c>
      <c r="AB152" s="25">
        <v>13.200000000000001</v>
      </c>
      <c r="AC152" s="25">
        <v>0</v>
      </c>
      <c r="AD152" s="25">
        <v>14.3</v>
      </c>
      <c r="AE152" s="25">
        <v>28.6</v>
      </c>
      <c r="AF152" s="25">
        <v>0</v>
      </c>
      <c r="AG152" s="25">
        <v>38.5</v>
      </c>
      <c r="AH152" s="25">
        <v>0</v>
      </c>
      <c r="AI152" s="25">
        <v>41.800000000000004</v>
      </c>
      <c r="AJ152" s="25">
        <v>31.900000000000002</v>
      </c>
      <c r="AK152" s="25">
        <v>11</v>
      </c>
      <c r="AL152" s="25">
        <v>18.700000000000003</v>
      </c>
      <c r="AM152" s="25">
        <v>35.200000000000003</v>
      </c>
      <c r="AN152" s="25">
        <v>0</v>
      </c>
      <c r="AO152" s="25">
        <v>8.8000000000000007</v>
      </c>
      <c r="AP152" s="25">
        <v>46.2</v>
      </c>
      <c r="AQ152" s="25">
        <v>36.300000000000004</v>
      </c>
      <c r="AR152" s="25">
        <v>7.7000000000000011</v>
      </c>
      <c r="AS152" s="25">
        <v>0</v>
      </c>
      <c r="AT152" s="25">
        <v>44</v>
      </c>
      <c r="AU152" s="25">
        <v>7.7000000000000011</v>
      </c>
      <c r="AV152" s="25">
        <v>3.3000000000000003</v>
      </c>
      <c r="AW152" s="25">
        <v>0</v>
      </c>
      <c r="AX152" s="25">
        <v>4.4000000000000004</v>
      </c>
      <c r="AY152" s="25">
        <v>0</v>
      </c>
      <c r="AZ152" s="25">
        <v>8.8000000000000007</v>
      </c>
      <c r="BA152" s="25">
        <v>11</v>
      </c>
      <c r="BB152" s="25">
        <v>25.3</v>
      </c>
      <c r="BC152" s="25">
        <v>2.2000000000000002</v>
      </c>
      <c r="BD152" s="25">
        <v>0</v>
      </c>
      <c r="BE152" s="25">
        <v>0</v>
      </c>
      <c r="BF152" s="25">
        <v>13.200000000000001</v>
      </c>
      <c r="BG152" s="25">
        <v>0</v>
      </c>
      <c r="BH152" s="25">
        <v>16.5</v>
      </c>
      <c r="BI152" s="25">
        <v>1.1000000000000001</v>
      </c>
      <c r="BJ152" s="25">
        <v>0</v>
      </c>
      <c r="BK152" s="25">
        <v>0</v>
      </c>
      <c r="BL152" s="25">
        <v>30.800000000000004</v>
      </c>
      <c r="BM152" s="25">
        <v>15.400000000000002</v>
      </c>
      <c r="BN152" s="25">
        <v>15.400000000000002</v>
      </c>
      <c r="BO152" t="s">
        <v>38</v>
      </c>
    </row>
    <row r="153" spans="1:67" x14ac:dyDescent="0.25">
      <c r="A153" s="6">
        <v>45064</v>
      </c>
      <c r="B153" t="s">
        <v>11</v>
      </c>
      <c r="C153">
        <v>18</v>
      </c>
      <c r="D153">
        <f t="shared" si="18"/>
        <v>579.70000000000005</v>
      </c>
      <c r="E153">
        <f t="shared" si="19"/>
        <v>125.40000000000002</v>
      </c>
      <c r="F153">
        <f t="shared" si="20"/>
        <v>63.800000000000004</v>
      </c>
      <c r="G153">
        <f t="shared" si="21"/>
        <v>198</v>
      </c>
      <c r="H153">
        <f t="shared" si="22"/>
        <v>192.50000000000003</v>
      </c>
      <c r="I153">
        <v>0</v>
      </c>
      <c r="J153" s="22">
        <v>0.49500000000000005</v>
      </c>
      <c r="K153" s="22">
        <v>1.0450000000000002</v>
      </c>
      <c r="L153" s="22">
        <v>0.82500000000000007</v>
      </c>
      <c r="M153" s="22">
        <v>0.55000000000000004</v>
      </c>
      <c r="N153" s="22">
        <v>0.18700000000000003</v>
      </c>
      <c r="O153" s="24">
        <v>0.95700000000000007</v>
      </c>
      <c r="P153" s="24">
        <v>1.0340000000000003</v>
      </c>
      <c r="Q153" s="24">
        <v>0.93500000000000005</v>
      </c>
      <c r="R153" s="24">
        <v>0.77000000000000013</v>
      </c>
      <c r="S153" s="24">
        <v>1.056</v>
      </c>
      <c r="T153" s="24">
        <v>0.88000000000000012</v>
      </c>
      <c r="U153" s="24">
        <v>0.62700000000000011</v>
      </c>
      <c r="V153" s="24">
        <v>1.089</v>
      </c>
      <c r="W153" s="24">
        <v>0.49500000000000005</v>
      </c>
      <c r="X153" s="24">
        <v>0.37400000000000005</v>
      </c>
      <c r="Y153" s="24">
        <v>0.47300000000000003</v>
      </c>
      <c r="Z153" s="24">
        <v>0.86900000000000011</v>
      </c>
      <c r="AA153" s="25">
        <v>0</v>
      </c>
      <c r="AB153" s="25">
        <v>0</v>
      </c>
      <c r="AC153" s="25">
        <v>6.6000000000000005</v>
      </c>
      <c r="AD153" s="25">
        <v>0</v>
      </c>
      <c r="AE153" s="25">
        <v>0</v>
      </c>
      <c r="AF153" s="25">
        <v>12.100000000000001</v>
      </c>
      <c r="AG153" s="25">
        <v>12.100000000000001</v>
      </c>
      <c r="AH153" s="25">
        <v>11</v>
      </c>
      <c r="AI153" s="25">
        <v>16.5</v>
      </c>
      <c r="AJ153" s="25">
        <v>5.5</v>
      </c>
      <c r="AK153" s="25">
        <v>22</v>
      </c>
      <c r="AL153" s="25">
        <v>49.500000000000007</v>
      </c>
      <c r="AM153" s="25">
        <v>29.700000000000003</v>
      </c>
      <c r="AN153" s="25">
        <v>23.1</v>
      </c>
      <c r="AO153" s="25">
        <v>9.9</v>
      </c>
      <c r="AP153" s="25">
        <v>8.8000000000000007</v>
      </c>
      <c r="AQ153" s="25">
        <v>4.4000000000000004</v>
      </c>
      <c r="AR153" s="25">
        <v>7.7000000000000011</v>
      </c>
      <c r="AS153" s="25">
        <v>15.400000000000002</v>
      </c>
      <c r="AT153" s="25">
        <v>44</v>
      </c>
      <c r="AU153" s="25">
        <v>26.400000000000002</v>
      </c>
      <c r="AV153" s="25">
        <v>0</v>
      </c>
      <c r="AW153" s="25">
        <v>7.7000000000000011</v>
      </c>
      <c r="AX153" s="25">
        <v>0</v>
      </c>
      <c r="AY153" s="25">
        <v>29.700000000000003</v>
      </c>
      <c r="AZ153" s="25">
        <v>18.700000000000003</v>
      </c>
      <c r="BA153" s="25">
        <v>35.200000000000003</v>
      </c>
      <c r="BB153" s="25">
        <v>41.800000000000004</v>
      </c>
      <c r="BC153" s="25">
        <v>7.7000000000000011</v>
      </c>
      <c r="BD153" s="25">
        <v>30.800000000000004</v>
      </c>
      <c r="BE153" s="25">
        <v>16.5</v>
      </c>
      <c r="BF153" s="25">
        <v>13.200000000000001</v>
      </c>
      <c r="BG153" s="25">
        <v>57.2</v>
      </c>
      <c r="BH153" s="25">
        <v>4.4000000000000004</v>
      </c>
      <c r="BI153" s="25">
        <v>2.2000000000000002</v>
      </c>
      <c r="BJ153" s="25">
        <v>16.5</v>
      </c>
      <c r="BK153" s="25">
        <v>0</v>
      </c>
      <c r="BL153" s="25">
        <v>0</v>
      </c>
      <c r="BM153" s="25">
        <v>0</v>
      </c>
      <c r="BN153" s="25">
        <v>15.400000000000002</v>
      </c>
      <c r="BO153" t="s">
        <v>38</v>
      </c>
    </row>
    <row r="154" spans="1:67" x14ac:dyDescent="0.25">
      <c r="A154" s="6">
        <v>45065</v>
      </c>
      <c r="B154" t="s">
        <v>11</v>
      </c>
      <c r="C154">
        <v>19</v>
      </c>
      <c r="D154">
        <f t="shared" si="18"/>
        <v>617.10000000000014</v>
      </c>
      <c r="E154">
        <f t="shared" si="19"/>
        <v>84.7</v>
      </c>
      <c r="F154">
        <f t="shared" si="20"/>
        <v>190.3</v>
      </c>
      <c r="G154">
        <f t="shared" si="21"/>
        <v>240.90000000000003</v>
      </c>
      <c r="H154">
        <f t="shared" si="22"/>
        <v>101.20000000000002</v>
      </c>
      <c r="I154">
        <v>0</v>
      </c>
      <c r="J154" s="22">
        <v>0.57200000000000006</v>
      </c>
      <c r="K154" s="22">
        <v>0.20900000000000002</v>
      </c>
      <c r="L154" s="22">
        <v>0.82500000000000007</v>
      </c>
      <c r="M154" s="22">
        <v>0.97900000000000009</v>
      </c>
      <c r="N154" s="22">
        <v>1.0230000000000001</v>
      </c>
      <c r="O154" s="24">
        <v>0.26400000000000001</v>
      </c>
      <c r="P154" s="24">
        <v>0.68200000000000005</v>
      </c>
      <c r="Q154" s="24">
        <v>0.37400000000000005</v>
      </c>
      <c r="R154" s="24">
        <v>0.80300000000000005</v>
      </c>
      <c r="S154" s="24">
        <v>0.58300000000000007</v>
      </c>
      <c r="T154" s="24">
        <v>0.80300000000000005</v>
      </c>
      <c r="U154" s="24">
        <v>0.62700000000000011</v>
      </c>
      <c r="V154" s="24">
        <v>1.0120000000000002</v>
      </c>
      <c r="W154" s="24">
        <v>0.91300000000000014</v>
      </c>
      <c r="X154" s="24">
        <v>1.0010000000000001</v>
      </c>
      <c r="Y154" s="24">
        <v>0.6160000000000001</v>
      </c>
      <c r="Z154" s="24">
        <v>0.33</v>
      </c>
      <c r="AA154" s="25">
        <v>30.800000000000004</v>
      </c>
      <c r="AB154" s="25">
        <v>24.200000000000003</v>
      </c>
      <c r="AC154" s="25">
        <v>0</v>
      </c>
      <c r="AD154" s="25">
        <v>0</v>
      </c>
      <c r="AE154" s="25">
        <v>44</v>
      </c>
      <c r="AF154" s="25">
        <v>8.8000000000000007</v>
      </c>
      <c r="AG154" s="25">
        <v>27.500000000000004</v>
      </c>
      <c r="AH154" s="25">
        <v>0</v>
      </c>
      <c r="AI154" s="25">
        <v>22</v>
      </c>
      <c r="AJ154" s="25">
        <v>33</v>
      </c>
      <c r="AK154" s="25">
        <v>0</v>
      </c>
      <c r="AL154" s="25">
        <v>8.8000000000000007</v>
      </c>
      <c r="AM154" s="25">
        <v>8.8000000000000007</v>
      </c>
      <c r="AN154" s="25">
        <v>0</v>
      </c>
      <c r="AO154" s="25">
        <v>0</v>
      </c>
      <c r="AP154" s="25">
        <v>4.4000000000000004</v>
      </c>
      <c r="AQ154" s="25">
        <v>36.300000000000004</v>
      </c>
      <c r="AR154" s="25">
        <v>8.8000000000000007</v>
      </c>
      <c r="AS154" s="25">
        <v>4.4000000000000004</v>
      </c>
      <c r="AT154" s="25">
        <v>29.700000000000003</v>
      </c>
      <c r="AU154" s="25">
        <v>0</v>
      </c>
      <c r="AV154" s="25">
        <v>34.1</v>
      </c>
      <c r="AW154" s="25">
        <v>36.300000000000004</v>
      </c>
      <c r="AX154" s="25">
        <v>12.100000000000001</v>
      </c>
      <c r="AY154" s="25">
        <v>34.1</v>
      </c>
      <c r="AZ154" s="25">
        <v>41.800000000000004</v>
      </c>
      <c r="BA154" s="25">
        <v>0</v>
      </c>
      <c r="BB154" s="25">
        <v>36.300000000000004</v>
      </c>
      <c r="BC154" s="25">
        <v>0</v>
      </c>
      <c r="BD154" s="25">
        <v>46.2</v>
      </c>
      <c r="BE154" s="25">
        <v>0</v>
      </c>
      <c r="BF154" s="25">
        <v>22</v>
      </c>
      <c r="BG154" s="25">
        <v>1.1000000000000001</v>
      </c>
      <c r="BH154" s="25">
        <v>5.5</v>
      </c>
      <c r="BI154" s="25">
        <v>0</v>
      </c>
      <c r="BJ154" s="25">
        <v>20.900000000000002</v>
      </c>
      <c r="BK154" s="25">
        <v>0</v>
      </c>
      <c r="BL154" s="25">
        <v>15.400000000000002</v>
      </c>
      <c r="BM154" s="25">
        <v>17.600000000000001</v>
      </c>
      <c r="BN154" s="25">
        <v>2.2000000000000002</v>
      </c>
      <c r="BO154" t="s">
        <v>38</v>
      </c>
    </row>
    <row r="155" spans="1:67" x14ac:dyDescent="0.25">
      <c r="A155" s="6">
        <v>45066</v>
      </c>
      <c r="B155" t="s">
        <v>11</v>
      </c>
      <c r="C155">
        <v>20</v>
      </c>
      <c r="D155">
        <f t="shared" si="18"/>
        <v>468.60000000000019</v>
      </c>
      <c r="E155">
        <f t="shared" si="19"/>
        <v>134.20000000000016</v>
      </c>
      <c r="F155">
        <f t="shared" si="20"/>
        <v>83.600000000000023</v>
      </c>
      <c r="G155">
        <f t="shared" si="21"/>
        <v>160.6</v>
      </c>
      <c r="H155">
        <f t="shared" si="22"/>
        <v>90.2</v>
      </c>
      <c r="I155">
        <v>0</v>
      </c>
      <c r="J155" s="22">
        <v>0.88000000000000012</v>
      </c>
      <c r="K155" s="22">
        <v>0.58300000000000007</v>
      </c>
      <c r="L155" s="22">
        <v>0.79200000000000004</v>
      </c>
      <c r="M155" s="22">
        <v>0.79200000000000004</v>
      </c>
      <c r="N155" s="22">
        <v>1.089</v>
      </c>
      <c r="O155" s="24">
        <v>0.84700000000000009</v>
      </c>
      <c r="P155" s="24">
        <v>0.35200000000000004</v>
      </c>
      <c r="Q155" s="24">
        <v>1.0010000000000001</v>
      </c>
      <c r="R155" s="24">
        <v>1.0120000000000002</v>
      </c>
      <c r="S155" s="24">
        <v>0.79200000000000004</v>
      </c>
      <c r="T155" s="24">
        <v>0.8580000000000001</v>
      </c>
      <c r="U155" s="24">
        <v>0.52800000000000002</v>
      </c>
      <c r="V155" s="24">
        <v>0.84700000000000009</v>
      </c>
      <c r="W155" s="24">
        <v>0.9900000000000001</v>
      </c>
      <c r="X155" s="24">
        <v>1.0780000000000001</v>
      </c>
      <c r="Y155" s="24">
        <v>1.056</v>
      </c>
      <c r="Z155" s="24">
        <v>0.48400000000000004</v>
      </c>
      <c r="AA155" s="25">
        <v>19.8</v>
      </c>
      <c r="AB155" s="25">
        <v>9.9</v>
      </c>
      <c r="AC155" s="25">
        <v>1.1000000000000001</v>
      </c>
      <c r="AD155" s="25">
        <v>2.2000000000000002</v>
      </c>
      <c r="AE155" s="25">
        <v>18.700000000000003</v>
      </c>
      <c r="AF155" s="25">
        <v>1.1000000000000001</v>
      </c>
      <c r="AG155" s="25">
        <v>0</v>
      </c>
      <c r="AH155" s="25">
        <v>6.6000000000000005</v>
      </c>
      <c r="AI155" s="25">
        <v>0</v>
      </c>
      <c r="AJ155" s="25">
        <v>24.200000000000003</v>
      </c>
      <c r="AK155" s="25">
        <v>19.8</v>
      </c>
      <c r="AL155" s="25">
        <v>9.9</v>
      </c>
      <c r="AM155" s="25">
        <v>18.700000000000003</v>
      </c>
      <c r="AN155" s="25">
        <v>7.7000000000000011</v>
      </c>
      <c r="AO155" s="25">
        <v>0</v>
      </c>
      <c r="AP155" s="25">
        <v>20.900000000000002</v>
      </c>
      <c r="AQ155" s="25">
        <v>14.3</v>
      </c>
      <c r="AR155" s="25">
        <v>4.4000000000000004</v>
      </c>
      <c r="AS155" s="25">
        <v>8.8000000000000007</v>
      </c>
      <c r="AT155" s="25">
        <v>5.5</v>
      </c>
      <c r="AU155" s="25">
        <v>37.400000000000006</v>
      </c>
      <c r="AV155" s="25">
        <v>13.200000000000001</v>
      </c>
      <c r="AW155" s="25">
        <v>0</v>
      </c>
      <c r="AX155" s="25">
        <v>53.900000000000006</v>
      </c>
      <c r="AY155" s="25">
        <v>26.400000000000002</v>
      </c>
      <c r="AZ155" s="25">
        <v>1.1000000000000001</v>
      </c>
      <c r="BA155" s="25">
        <v>0</v>
      </c>
      <c r="BB155" s="25">
        <v>0</v>
      </c>
      <c r="BC155" s="25">
        <v>2.2000000000000002</v>
      </c>
      <c r="BD155" s="25">
        <v>26.400000000000002</v>
      </c>
      <c r="BE155" s="25">
        <v>0</v>
      </c>
      <c r="BF155" s="25">
        <v>15.400000000000002</v>
      </c>
      <c r="BG155" s="25">
        <v>19.8</v>
      </c>
      <c r="BH155" s="25">
        <v>2.2000000000000002</v>
      </c>
      <c r="BI155" s="25">
        <v>58.300000000000004</v>
      </c>
      <c r="BJ155" s="25">
        <v>0</v>
      </c>
      <c r="BK155" s="25">
        <v>5.5</v>
      </c>
      <c r="BL155" s="25">
        <v>27.500000000000128</v>
      </c>
      <c r="BM155" s="25">
        <v>0</v>
      </c>
      <c r="BN155" s="25">
        <v>5.5</v>
      </c>
      <c r="BO155" t="s">
        <v>38</v>
      </c>
    </row>
    <row r="156" spans="1:67" x14ac:dyDescent="0.25">
      <c r="A156" s="6">
        <v>45067</v>
      </c>
      <c r="B156" t="s">
        <v>11</v>
      </c>
      <c r="C156">
        <v>21</v>
      </c>
      <c r="D156">
        <f t="shared" si="18"/>
        <v>572.00000000000011</v>
      </c>
      <c r="E156">
        <f t="shared" si="19"/>
        <v>204.6</v>
      </c>
      <c r="F156">
        <f t="shared" si="20"/>
        <v>138.60000000000002</v>
      </c>
      <c r="G156">
        <f t="shared" si="21"/>
        <v>108.90000000000003</v>
      </c>
      <c r="H156">
        <f t="shared" si="22"/>
        <v>119.9</v>
      </c>
      <c r="I156">
        <v>0</v>
      </c>
      <c r="J156" s="22">
        <v>0.23100000000000001</v>
      </c>
      <c r="K156" s="22">
        <v>0.66</v>
      </c>
      <c r="L156" s="22">
        <v>0.78100000000000003</v>
      </c>
      <c r="M156" s="22">
        <v>0.75900000000000012</v>
      </c>
      <c r="N156" s="22">
        <v>0.93500000000000005</v>
      </c>
      <c r="O156" s="24">
        <v>0.92400000000000004</v>
      </c>
      <c r="P156" s="24">
        <v>1.0120000000000002</v>
      </c>
      <c r="Q156" s="24">
        <v>0.91300000000000014</v>
      </c>
      <c r="R156" s="24">
        <v>1.0120000000000002</v>
      </c>
      <c r="S156" s="24">
        <v>0.78100000000000003</v>
      </c>
      <c r="T156" s="24">
        <v>0.79200000000000004</v>
      </c>
      <c r="U156" s="24">
        <v>0.60500000000000009</v>
      </c>
      <c r="V156" s="24">
        <v>0.93500000000000005</v>
      </c>
      <c r="W156" s="24">
        <v>0.63800000000000001</v>
      </c>
      <c r="X156" s="24">
        <v>0.95700000000000007</v>
      </c>
      <c r="Y156" s="24">
        <v>1.0340000000000003</v>
      </c>
      <c r="Z156" s="24">
        <v>0.95700000000000007</v>
      </c>
      <c r="AA156" s="25">
        <v>40.700000000000003</v>
      </c>
      <c r="AB156" s="25">
        <v>0</v>
      </c>
      <c r="AC156" s="25">
        <v>13.200000000000001</v>
      </c>
      <c r="AD156" s="25">
        <v>26.400000000000002</v>
      </c>
      <c r="AE156" s="25">
        <v>1.1000000000000001</v>
      </c>
      <c r="AF156" s="25">
        <v>18.700000000000003</v>
      </c>
      <c r="AG156" s="25">
        <v>28.6</v>
      </c>
      <c r="AH156" s="25">
        <v>0</v>
      </c>
      <c r="AI156" s="25">
        <v>9.9</v>
      </c>
      <c r="AJ156" s="25">
        <v>0</v>
      </c>
      <c r="AK156" s="25">
        <v>18.700000000000003</v>
      </c>
      <c r="AL156" s="25">
        <v>1.1000000000000001</v>
      </c>
      <c r="AM156" s="25">
        <v>4.4000000000000004</v>
      </c>
      <c r="AN156" s="25">
        <v>9.9</v>
      </c>
      <c r="AO156" s="25">
        <v>9.9</v>
      </c>
      <c r="AP156" s="25">
        <v>13.200000000000001</v>
      </c>
      <c r="AQ156" s="25">
        <v>15.400000000000002</v>
      </c>
      <c r="AR156" s="25">
        <v>39.6</v>
      </c>
      <c r="AS156" s="25">
        <v>8.8000000000000007</v>
      </c>
      <c r="AT156" s="25">
        <v>17.600000000000001</v>
      </c>
      <c r="AU156" s="25">
        <v>20.900000000000002</v>
      </c>
      <c r="AV156" s="25">
        <v>0</v>
      </c>
      <c r="AW156" s="25">
        <v>35.200000000000003</v>
      </c>
      <c r="AX156" s="25">
        <v>0</v>
      </c>
      <c r="AY156" s="25">
        <v>12.100000000000001</v>
      </c>
      <c r="AZ156" s="25">
        <v>9.9</v>
      </c>
      <c r="BA156" s="25">
        <v>0</v>
      </c>
      <c r="BB156" s="25">
        <v>13.200000000000001</v>
      </c>
      <c r="BC156" s="25">
        <v>0</v>
      </c>
      <c r="BD156" s="25">
        <v>17.600000000000001</v>
      </c>
      <c r="BE156" s="25">
        <v>28.6</v>
      </c>
      <c r="BF156" s="25">
        <v>30.800000000000004</v>
      </c>
      <c r="BG156" s="25">
        <v>0</v>
      </c>
      <c r="BH156" s="25">
        <v>0</v>
      </c>
      <c r="BI156" s="25">
        <v>33</v>
      </c>
      <c r="BJ156" s="25">
        <v>16.5</v>
      </c>
      <c r="BK156" s="25">
        <v>1.1000000000000001</v>
      </c>
      <c r="BL156" s="25">
        <v>31.900000000000002</v>
      </c>
      <c r="BM156" s="25">
        <v>23.1</v>
      </c>
      <c r="BN156" s="25">
        <v>39.6</v>
      </c>
      <c r="BO156" t="s">
        <v>38</v>
      </c>
    </row>
    <row r="157" spans="1:67" x14ac:dyDescent="0.25">
      <c r="A157" s="6">
        <v>45068</v>
      </c>
      <c r="B157" t="s">
        <v>11</v>
      </c>
      <c r="C157">
        <v>22</v>
      </c>
      <c r="D157">
        <f t="shared" si="18"/>
        <v>583.00000000000011</v>
      </c>
      <c r="E157">
        <f t="shared" si="19"/>
        <v>106.70000000000007</v>
      </c>
      <c r="F157">
        <f t="shared" si="20"/>
        <v>116.6</v>
      </c>
      <c r="G157">
        <f t="shared" si="21"/>
        <v>193.6</v>
      </c>
      <c r="H157">
        <f t="shared" si="22"/>
        <v>166.10000000000002</v>
      </c>
      <c r="I157">
        <v>0</v>
      </c>
      <c r="J157" s="22">
        <v>0.16500000000000001</v>
      </c>
      <c r="K157" s="22">
        <v>0.94600000000000006</v>
      </c>
      <c r="L157" s="22">
        <v>0.86900000000000011</v>
      </c>
      <c r="M157" s="22">
        <v>0.79200000000000004</v>
      </c>
      <c r="N157" s="22">
        <v>0.84700000000000009</v>
      </c>
      <c r="O157" s="24">
        <v>0.86900000000000011</v>
      </c>
      <c r="P157" s="24">
        <v>0.49500000000000005</v>
      </c>
      <c r="Q157" s="24">
        <v>0.82500000000000007</v>
      </c>
      <c r="R157" s="24">
        <v>0.77000000000000013</v>
      </c>
      <c r="S157" s="24">
        <v>0.74800000000000011</v>
      </c>
      <c r="T157" s="24">
        <v>0.66</v>
      </c>
      <c r="U157" s="24">
        <v>1.056</v>
      </c>
      <c r="V157" s="24">
        <v>1.0230000000000001</v>
      </c>
      <c r="W157" s="24">
        <v>0.97900000000000009</v>
      </c>
      <c r="X157" s="24">
        <v>1.0780000000000001</v>
      </c>
      <c r="Y157" s="24">
        <v>1.0340000000000003</v>
      </c>
      <c r="Z157" s="24">
        <v>0.70400000000000007</v>
      </c>
      <c r="AA157" s="25">
        <v>11</v>
      </c>
      <c r="AB157" s="25">
        <v>0</v>
      </c>
      <c r="AC157" s="25">
        <v>13.200000000000001</v>
      </c>
      <c r="AD157" s="25">
        <v>46.2</v>
      </c>
      <c r="AE157" s="25">
        <v>6.6000000000000005</v>
      </c>
      <c r="AF157" s="25">
        <v>6.6000000000000005</v>
      </c>
      <c r="AG157" s="25">
        <v>0</v>
      </c>
      <c r="AH157" s="25">
        <v>13.200000000000001</v>
      </c>
      <c r="AI157" s="25">
        <v>19.8</v>
      </c>
      <c r="AJ157" s="25">
        <v>0</v>
      </c>
      <c r="AK157" s="25">
        <v>6.6000000000000005</v>
      </c>
      <c r="AL157" s="25">
        <v>25.3</v>
      </c>
      <c r="AM157" s="25">
        <v>0</v>
      </c>
      <c r="AN157" s="25">
        <v>18.700000000000003</v>
      </c>
      <c r="AO157" s="25">
        <v>41.800000000000004</v>
      </c>
      <c r="AP157" s="25">
        <v>12.100000000000001</v>
      </c>
      <c r="AQ157" s="25">
        <v>5.5</v>
      </c>
      <c r="AR157" s="25">
        <v>27.500000000000004</v>
      </c>
      <c r="AS157" s="25">
        <v>0</v>
      </c>
      <c r="AT157" s="25">
        <v>35.200000000000003</v>
      </c>
      <c r="AU157" s="25">
        <v>48.400000000000006</v>
      </c>
      <c r="AV157" s="25">
        <v>55.000000000000007</v>
      </c>
      <c r="AW157" s="25">
        <v>29.700000000000003</v>
      </c>
      <c r="AX157" s="25">
        <v>0</v>
      </c>
      <c r="AY157" s="25">
        <v>0</v>
      </c>
      <c r="AZ157" s="25">
        <v>12.100000000000001</v>
      </c>
      <c r="BA157" s="25">
        <v>2.2000000000000002</v>
      </c>
      <c r="BB157" s="25">
        <v>22</v>
      </c>
      <c r="BC157" s="25">
        <v>16.5</v>
      </c>
      <c r="BD157" s="25">
        <v>7.7000000000000011</v>
      </c>
      <c r="BE157" s="25">
        <v>0</v>
      </c>
      <c r="BF157" s="25">
        <v>0</v>
      </c>
      <c r="BG157" s="25">
        <v>0</v>
      </c>
      <c r="BH157" s="25">
        <v>26.400000000000002</v>
      </c>
      <c r="BI157" s="25">
        <v>11</v>
      </c>
      <c r="BJ157" s="25">
        <v>0</v>
      </c>
      <c r="BK157" s="25">
        <v>22</v>
      </c>
      <c r="BL157" s="25">
        <v>37.400000000000006</v>
      </c>
      <c r="BM157" s="25">
        <v>6.6000000000000627</v>
      </c>
      <c r="BN157" s="25">
        <v>3.3000000000000003</v>
      </c>
      <c r="BO157" t="s">
        <v>38</v>
      </c>
    </row>
    <row r="158" spans="1:67" x14ac:dyDescent="0.25">
      <c r="A158" s="6">
        <v>45069</v>
      </c>
      <c r="B158" t="s">
        <v>11</v>
      </c>
      <c r="C158">
        <v>23</v>
      </c>
      <c r="D158">
        <f t="shared" si="18"/>
        <v>572.00000000000023</v>
      </c>
      <c r="E158">
        <f t="shared" si="19"/>
        <v>139.70000000000013</v>
      </c>
      <c r="F158">
        <f t="shared" si="20"/>
        <v>105.60000000000001</v>
      </c>
      <c r="G158">
        <f t="shared" si="21"/>
        <v>166.10000000000002</v>
      </c>
      <c r="H158">
        <f t="shared" si="22"/>
        <v>160.60000000000002</v>
      </c>
      <c r="I158">
        <v>0</v>
      </c>
      <c r="J158" s="22">
        <v>0.72600000000000009</v>
      </c>
      <c r="K158" s="22">
        <v>0.89100000000000013</v>
      </c>
      <c r="L158" s="22">
        <v>0.60500000000000009</v>
      </c>
      <c r="M158" s="22">
        <v>0.9900000000000001</v>
      </c>
      <c r="N158" s="22">
        <v>0.49500000000000005</v>
      </c>
      <c r="O158" s="24">
        <v>0.63800000000000001</v>
      </c>
      <c r="P158" s="24">
        <v>0.88000000000000012</v>
      </c>
      <c r="Q158" s="24">
        <v>0.79200000000000004</v>
      </c>
      <c r="R158" s="24">
        <v>0.47300000000000003</v>
      </c>
      <c r="S158" s="24">
        <v>1.0780000000000001</v>
      </c>
      <c r="T158" s="24">
        <v>0.93500000000000005</v>
      </c>
      <c r="U158" s="24">
        <v>1.0120000000000002</v>
      </c>
      <c r="V158" s="24">
        <v>0.64900000000000002</v>
      </c>
      <c r="W158" s="24">
        <v>0.94600000000000006</v>
      </c>
      <c r="X158" s="24">
        <v>0.64900000000000002</v>
      </c>
      <c r="Y158" s="24">
        <v>1.0230000000000001</v>
      </c>
      <c r="Z158" s="24">
        <v>1.056</v>
      </c>
      <c r="AA158" s="25">
        <v>0</v>
      </c>
      <c r="AB158" s="25">
        <v>0</v>
      </c>
      <c r="AC158" s="25">
        <v>0</v>
      </c>
      <c r="AD158" s="25">
        <v>0</v>
      </c>
      <c r="AE158" s="25">
        <v>0</v>
      </c>
      <c r="AF158" s="25">
        <v>16.5</v>
      </c>
      <c r="AG158" s="25">
        <v>25.3</v>
      </c>
      <c r="AH158" s="25">
        <v>31.900000000000002</v>
      </c>
      <c r="AI158" s="25">
        <v>24.200000000000003</v>
      </c>
      <c r="AJ158" s="25">
        <v>7.7000000000000011</v>
      </c>
      <c r="AK158" s="25">
        <v>8.8000000000000007</v>
      </c>
      <c r="AL158" s="25">
        <v>39.6</v>
      </c>
      <c r="AM158" s="25">
        <v>13.200000000000001</v>
      </c>
      <c r="AN158" s="25">
        <v>7.7000000000000011</v>
      </c>
      <c r="AO158" s="25">
        <v>12.100000000000001</v>
      </c>
      <c r="AP158" s="25">
        <v>0</v>
      </c>
      <c r="AQ158" s="25">
        <v>26.400000000000002</v>
      </c>
      <c r="AR158" s="25">
        <v>12.100000000000001</v>
      </c>
      <c r="AS158" s="25">
        <v>29.700000000000003</v>
      </c>
      <c r="AT158" s="25">
        <v>19.8</v>
      </c>
      <c r="AU158" s="25">
        <v>12.100000000000001</v>
      </c>
      <c r="AV158" s="25">
        <v>3.3000000000000003</v>
      </c>
      <c r="AW158" s="25">
        <v>60.500000000000007</v>
      </c>
      <c r="AX158" s="25">
        <v>0</v>
      </c>
      <c r="AY158" s="25">
        <v>37.400000000000006</v>
      </c>
      <c r="AZ158" s="25">
        <v>0</v>
      </c>
      <c r="BA158" s="25">
        <v>2.2000000000000002</v>
      </c>
      <c r="BB158" s="25">
        <v>0</v>
      </c>
      <c r="BC158" s="25">
        <v>35.200000000000003</v>
      </c>
      <c r="BD158" s="25">
        <v>15.400000000000002</v>
      </c>
      <c r="BE158" s="25">
        <v>23.1</v>
      </c>
      <c r="BF158" s="25">
        <v>0</v>
      </c>
      <c r="BG158" s="25">
        <v>20.900000000000002</v>
      </c>
      <c r="BH158" s="25">
        <v>11.000000000000126</v>
      </c>
      <c r="BI158" s="25">
        <v>0</v>
      </c>
      <c r="BJ158" s="25">
        <v>0</v>
      </c>
      <c r="BK158" s="25">
        <v>0</v>
      </c>
      <c r="BL158" s="25">
        <v>1.1000000000000001</v>
      </c>
      <c r="BM158" s="25">
        <v>35.200000000000003</v>
      </c>
      <c r="BN158" s="25">
        <v>48.400000000000006</v>
      </c>
      <c r="BO158" t="s">
        <v>38</v>
      </c>
    </row>
    <row r="159" spans="1:67" x14ac:dyDescent="0.25">
      <c r="A159" s="6">
        <v>45070</v>
      </c>
      <c r="B159" t="s">
        <v>11</v>
      </c>
      <c r="C159">
        <v>24</v>
      </c>
      <c r="D159">
        <f t="shared" si="18"/>
        <v>528</v>
      </c>
      <c r="E159">
        <f t="shared" si="19"/>
        <v>110.00000000000001</v>
      </c>
      <c r="F159">
        <f t="shared" si="20"/>
        <v>157.30000000000001</v>
      </c>
      <c r="G159">
        <f t="shared" si="21"/>
        <v>134.20000000000002</v>
      </c>
      <c r="H159">
        <f t="shared" si="22"/>
        <v>126.5</v>
      </c>
      <c r="I159">
        <v>0</v>
      </c>
      <c r="J159" s="22">
        <v>0.9900000000000001</v>
      </c>
      <c r="K159" s="22">
        <v>0.91300000000000014</v>
      </c>
      <c r="L159" s="22">
        <v>0.78100000000000003</v>
      </c>
      <c r="M159" s="22">
        <v>0.94600000000000006</v>
      </c>
      <c r="N159" s="22">
        <v>0.84700000000000009</v>
      </c>
      <c r="O159" s="24">
        <v>0.80300000000000005</v>
      </c>
      <c r="P159" s="24">
        <v>0.78100000000000003</v>
      </c>
      <c r="Q159" s="24">
        <v>0.8580000000000001</v>
      </c>
      <c r="R159" s="24">
        <v>0.75900000000000012</v>
      </c>
      <c r="S159" s="24">
        <v>0.49500000000000005</v>
      </c>
      <c r="T159" s="24">
        <v>0.96800000000000008</v>
      </c>
      <c r="U159" s="24">
        <v>0.47300000000000003</v>
      </c>
      <c r="V159" s="24">
        <v>1.0230000000000001</v>
      </c>
      <c r="W159" s="24">
        <v>0.90200000000000014</v>
      </c>
      <c r="X159" s="24">
        <v>0.77000000000000013</v>
      </c>
      <c r="Y159" s="24">
        <v>0.44000000000000006</v>
      </c>
      <c r="Z159" s="24">
        <v>0.47300000000000003</v>
      </c>
      <c r="AA159" s="25">
        <v>5.5</v>
      </c>
      <c r="AB159" s="25">
        <v>7.7000000000000011</v>
      </c>
      <c r="AC159" s="25">
        <v>16.5</v>
      </c>
      <c r="AD159" s="25">
        <v>31.900000000000002</v>
      </c>
      <c r="AE159" s="25">
        <v>16.5</v>
      </c>
      <c r="AF159" s="25">
        <v>4.4000000000000004</v>
      </c>
      <c r="AG159" s="25">
        <v>0</v>
      </c>
      <c r="AH159" s="25">
        <v>33</v>
      </c>
      <c r="AI159" s="25">
        <v>31.900000000000002</v>
      </c>
      <c r="AJ159" s="25">
        <v>9.9</v>
      </c>
      <c r="AK159" s="25">
        <v>38.5</v>
      </c>
      <c r="AL159" s="25">
        <v>23.1</v>
      </c>
      <c r="AM159" s="25">
        <v>34.1</v>
      </c>
      <c r="AN159" s="25">
        <v>2.2000000000000002</v>
      </c>
      <c r="AO159" s="25">
        <v>24.200000000000003</v>
      </c>
      <c r="AP159" s="25">
        <v>0</v>
      </c>
      <c r="AQ159" s="25">
        <v>0</v>
      </c>
      <c r="AR159" s="25">
        <v>0</v>
      </c>
      <c r="AS159" s="25">
        <v>14.3</v>
      </c>
      <c r="AT159" s="25">
        <v>28.6</v>
      </c>
      <c r="AU159" s="25">
        <v>0</v>
      </c>
      <c r="AV159" s="25">
        <v>45.1</v>
      </c>
      <c r="AW159" s="25">
        <v>0</v>
      </c>
      <c r="AX159" s="25">
        <v>0</v>
      </c>
      <c r="AY159" s="25">
        <v>0</v>
      </c>
      <c r="AZ159" s="25">
        <v>29.700000000000003</v>
      </c>
      <c r="BA159" s="25">
        <v>50.6</v>
      </c>
      <c r="BB159" s="25">
        <v>0</v>
      </c>
      <c r="BC159" s="25">
        <v>8.8000000000000007</v>
      </c>
      <c r="BD159" s="25">
        <v>0</v>
      </c>
      <c r="BE159" s="25">
        <v>7.7000000000000011</v>
      </c>
      <c r="BF159" s="25">
        <v>31.900000000000002</v>
      </c>
      <c r="BG159" s="25">
        <v>0</v>
      </c>
      <c r="BH159" s="25">
        <v>4.4000000000000004</v>
      </c>
      <c r="BI159" s="25">
        <v>9.9</v>
      </c>
      <c r="BJ159" s="25">
        <v>30.800000000000004</v>
      </c>
      <c r="BK159" s="25">
        <v>0</v>
      </c>
      <c r="BL159" s="25">
        <v>9.9</v>
      </c>
      <c r="BM159" s="25">
        <v>5.5</v>
      </c>
      <c r="BN159" s="25">
        <v>9.9</v>
      </c>
      <c r="BO159" t="s">
        <v>38</v>
      </c>
    </row>
    <row r="160" spans="1:67" x14ac:dyDescent="0.25">
      <c r="A160" s="6">
        <v>45071</v>
      </c>
      <c r="B160" t="s">
        <v>11</v>
      </c>
      <c r="C160">
        <v>25</v>
      </c>
      <c r="D160">
        <f t="shared" si="18"/>
        <v>440</v>
      </c>
      <c r="E160">
        <f t="shared" si="19"/>
        <v>86.9</v>
      </c>
      <c r="F160">
        <f t="shared" si="20"/>
        <v>83.600000000000009</v>
      </c>
      <c r="G160">
        <f t="shared" si="21"/>
        <v>138.60000000000002</v>
      </c>
      <c r="H160">
        <f t="shared" si="22"/>
        <v>130.9</v>
      </c>
      <c r="I160">
        <v>0</v>
      </c>
      <c r="J160" s="22">
        <v>0.92400000000000004</v>
      </c>
      <c r="K160" s="22">
        <v>0.57200000000000006</v>
      </c>
      <c r="L160" s="22">
        <v>1.089</v>
      </c>
      <c r="M160" s="22">
        <v>0.91300000000000014</v>
      </c>
      <c r="N160" s="22">
        <v>0.97900000000000009</v>
      </c>
      <c r="O160" s="24">
        <v>0.92400000000000004</v>
      </c>
      <c r="P160" s="24">
        <v>1.089</v>
      </c>
      <c r="Q160" s="24">
        <v>0.68200000000000005</v>
      </c>
      <c r="R160" s="24">
        <v>0.71500000000000008</v>
      </c>
      <c r="S160" s="24">
        <v>0.97900000000000009</v>
      </c>
      <c r="T160" s="24">
        <v>0.72600000000000009</v>
      </c>
      <c r="U160" s="24">
        <v>1.0230000000000001</v>
      </c>
      <c r="V160" s="24">
        <v>0.94600000000000006</v>
      </c>
      <c r="W160" s="24">
        <v>0.58300000000000007</v>
      </c>
      <c r="X160" s="24">
        <v>0.59400000000000008</v>
      </c>
      <c r="Y160" s="24">
        <v>0.84700000000000009</v>
      </c>
      <c r="Z160" s="24">
        <v>0.93500000000000005</v>
      </c>
      <c r="AA160" s="25">
        <v>0</v>
      </c>
      <c r="AB160" s="25">
        <v>26.400000000000002</v>
      </c>
      <c r="AC160" s="25">
        <v>0</v>
      </c>
      <c r="AD160" s="25">
        <v>20.900000000000002</v>
      </c>
      <c r="AE160" s="25">
        <v>0</v>
      </c>
      <c r="AF160" s="25">
        <v>36.300000000000004</v>
      </c>
      <c r="AG160" s="25">
        <v>0</v>
      </c>
      <c r="AH160" s="25">
        <v>0</v>
      </c>
      <c r="AI160" s="25">
        <v>0</v>
      </c>
      <c r="AJ160" s="25">
        <v>0</v>
      </c>
      <c r="AK160" s="25">
        <v>1.1000000000000001</v>
      </c>
      <c r="AL160" s="25">
        <v>2.2000000000000002</v>
      </c>
      <c r="AM160" s="25">
        <v>9.9</v>
      </c>
      <c r="AN160" s="25">
        <v>19.8</v>
      </c>
      <c r="AO160" s="25">
        <v>0</v>
      </c>
      <c r="AP160" s="25">
        <v>15.400000000000002</v>
      </c>
      <c r="AQ160" s="25">
        <v>0</v>
      </c>
      <c r="AR160" s="25">
        <v>49.500000000000007</v>
      </c>
      <c r="AS160" s="25">
        <v>8.8000000000000007</v>
      </c>
      <c r="AT160" s="25">
        <v>25.3</v>
      </c>
      <c r="AU160" s="25">
        <v>9.9</v>
      </c>
      <c r="AV160" s="25">
        <v>15.400000000000002</v>
      </c>
      <c r="AW160" s="25">
        <v>12.100000000000001</v>
      </c>
      <c r="AX160" s="25">
        <v>5.5</v>
      </c>
      <c r="AY160" s="25">
        <v>0</v>
      </c>
      <c r="AZ160" s="25">
        <v>25.3</v>
      </c>
      <c r="BA160" s="25">
        <v>2.2000000000000002</v>
      </c>
      <c r="BB160" s="25">
        <v>9.9</v>
      </c>
      <c r="BC160" s="25">
        <v>11</v>
      </c>
      <c r="BD160" s="25">
        <v>47.300000000000004</v>
      </c>
      <c r="BE160" s="25">
        <v>0</v>
      </c>
      <c r="BF160" s="25">
        <v>8.8000000000000007</v>
      </c>
      <c r="BG160" s="25">
        <v>2.2000000000000002</v>
      </c>
      <c r="BH160" s="25">
        <v>0</v>
      </c>
      <c r="BI160" s="25">
        <v>12.100000000000001</v>
      </c>
      <c r="BJ160" s="25">
        <v>12.100000000000001</v>
      </c>
      <c r="BK160" s="25">
        <v>22</v>
      </c>
      <c r="BL160" s="25">
        <v>1.1000000000000001</v>
      </c>
      <c r="BM160" s="25">
        <v>28.6</v>
      </c>
      <c r="BN160" s="25">
        <v>0</v>
      </c>
      <c r="BO160" t="s">
        <v>38</v>
      </c>
    </row>
    <row r="161" spans="1:67" x14ac:dyDescent="0.25">
      <c r="A161" s="6">
        <v>45072</v>
      </c>
      <c r="B161" t="s">
        <v>11</v>
      </c>
      <c r="C161">
        <v>26</v>
      </c>
      <c r="D161">
        <f t="shared" si="18"/>
        <v>597.30000000000007</v>
      </c>
      <c r="E161">
        <f t="shared" si="19"/>
        <v>144.10000000000002</v>
      </c>
      <c r="F161">
        <f t="shared" si="20"/>
        <v>86.9</v>
      </c>
      <c r="G161">
        <f t="shared" si="21"/>
        <v>199.10000000000002</v>
      </c>
      <c r="H161">
        <f t="shared" si="22"/>
        <v>167.20000000000002</v>
      </c>
      <c r="I161">
        <v>0</v>
      </c>
      <c r="J161" s="22">
        <v>0.51700000000000013</v>
      </c>
      <c r="K161" s="22">
        <v>1.056</v>
      </c>
      <c r="L161" s="22">
        <v>0.79200000000000004</v>
      </c>
      <c r="M161" s="22">
        <v>0.93500000000000005</v>
      </c>
      <c r="N161" s="22">
        <v>0.9900000000000001</v>
      </c>
      <c r="O161" s="24">
        <v>0.74800000000000011</v>
      </c>
      <c r="P161" s="24">
        <v>0.71500000000000008</v>
      </c>
      <c r="Q161" s="24">
        <v>1.1000000000000001</v>
      </c>
      <c r="R161" s="24">
        <v>0.67100000000000004</v>
      </c>
      <c r="S161" s="24">
        <v>0.86900000000000011</v>
      </c>
      <c r="T161" s="24">
        <v>1.089</v>
      </c>
      <c r="U161" s="24">
        <v>0.94600000000000006</v>
      </c>
      <c r="V161" s="24">
        <v>0.97900000000000009</v>
      </c>
      <c r="W161" s="24">
        <v>0.94600000000000006</v>
      </c>
      <c r="X161" s="24">
        <v>0.50600000000000012</v>
      </c>
      <c r="Y161" s="24">
        <v>0.39600000000000002</v>
      </c>
      <c r="Z161" s="24">
        <v>1.0669999999999999</v>
      </c>
      <c r="AA161" s="25">
        <v>0</v>
      </c>
      <c r="AB161" s="25">
        <v>0</v>
      </c>
      <c r="AC161" s="25">
        <v>34.1</v>
      </c>
      <c r="AD161" s="25">
        <v>6.6000000000000005</v>
      </c>
      <c r="AE161" s="25">
        <v>24.200000000000003</v>
      </c>
      <c r="AF161" s="25">
        <v>2.2000000000000002</v>
      </c>
      <c r="AG161" s="25">
        <v>0</v>
      </c>
      <c r="AH161" s="25">
        <v>5.5</v>
      </c>
      <c r="AI161" s="25">
        <v>0</v>
      </c>
      <c r="AJ161" s="25">
        <v>14.3</v>
      </c>
      <c r="AK161" s="25">
        <v>22</v>
      </c>
      <c r="AL161" s="25">
        <v>9.9</v>
      </c>
      <c r="AM161" s="25">
        <v>22</v>
      </c>
      <c r="AN161" s="25">
        <v>22</v>
      </c>
      <c r="AO161" s="25">
        <v>1.1000000000000001</v>
      </c>
      <c r="AP161" s="25">
        <v>0</v>
      </c>
      <c r="AQ161" s="25">
        <v>6.6000000000000005</v>
      </c>
      <c r="AR161" s="25">
        <v>47.300000000000004</v>
      </c>
      <c r="AS161" s="25">
        <v>25.3</v>
      </c>
      <c r="AT161" s="25">
        <v>33</v>
      </c>
      <c r="AU161" s="25">
        <v>16.5</v>
      </c>
      <c r="AV161" s="25">
        <v>0</v>
      </c>
      <c r="AW161" s="25">
        <v>36.300000000000004</v>
      </c>
      <c r="AX161" s="25">
        <v>25.3</v>
      </c>
      <c r="AY161" s="25">
        <v>5.5</v>
      </c>
      <c r="AZ161" s="25">
        <v>0</v>
      </c>
      <c r="BA161" s="25">
        <v>33</v>
      </c>
      <c r="BB161" s="25">
        <v>23.1</v>
      </c>
      <c r="BC161" s="25">
        <v>6.6000000000000005</v>
      </c>
      <c r="BD161" s="25">
        <v>52.800000000000004</v>
      </c>
      <c r="BE161" s="25">
        <v>0</v>
      </c>
      <c r="BF161" s="25">
        <v>35.200000000000003</v>
      </c>
      <c r="BG161" s="25">
        <v>28.6</v>
      </c>
      <c r="BH161" s="25">
        <v>31.900000000000002</v>
      </c>
      <c r="BI161" s="25">
        <v>2.2000000000000002</v>
      </c>
      <c r="BJ161" s="25">
        <v>14.3</v>
      </c>
      <c r="BK161" s="25">
        <v>19.8</v>
      </c>
      <c r="BL161" s="25">
        <v>8.8000000000000007</v>
      </c>
      <c r="BM161" s="25">
        <v>0</v>
      </c>
      <c r="BN161" s="25">
        <v>3.3000000000000003</v>
      </c>
      <c r="BO161" t="s">
        <v>38</v>
      </c>
    </row>
    <row r="162" spans="1:67" x14ac:dyDescent="0.25">
      <c r="A162" s="6">
        <v>45073</v>
      </c>
      <c r="B162" t="s">
        <v>11</v>
      </c>
      <c r="C162">
        <v>27</v>
      </c>
      <c r="D162">
        <f t="shared" si="18"/>
        <v>545.6</v>
      </c>
      <c r="E162">
        <f t="shared" si="19"/>
        <v>165</v>
      </c>
      <c r="F162">
        <f t="shared" si="20"/>
        <v>148.50000000000003</v>
      </c>
      <c r="G162">
        <f t="shared" si="21"/>
        <v>75.900000000000006</v>
      </c>
      <c r="H162">
        <f t="shared" si="22"/>
        <v>156.20000000000005</v>
      </c>
      <c r="I162">
        <v>0</v>
      </c>
      <c r="J162" s="22">
        <v>0.47300000000000003</v>
      </c>
      <c r="K162" s="22">
        <v>0.47300000000000003</v>
      </c>
      <c r="L162" s="22">
        <v>0.79200000000000004</v>
      </c>
      <c r="M162" s="22">
        <v>0.92400000000000004</v>
      </c>
      <c r="N162" s="22">
        <v>1.0010000000000001</v>
      </c>
      <c r="O162" s="24">
        <v>1.0340000000000003</v>
      </c>
      <c r="P162" s="24">
        <v>0.58300000000000007</v>
      </c>
      <c r="Q162" s="24">
        <v>0.88000000000000012</v>
      </c>
      <c r="R162" s="24">
        <v>1.0230000000000001</v>
      </c>
      <c r="S162" s="24">
        <v>0.81400000000000006</v>
      </c>
      <c r="T162" s="24">
        <v>0.97900000000000009</v>
      </c>
      <c r="U162" s="24">
        <v>0.58300000000000007</v>
      </c>
      <c r="V162" s="24">
        <v>0.63800000000000001</v>
      </c>
      <c r="W162" s="24">
        <v>0.88000000000000012</v>
      </c>
      <c r="X162" s="24">
        <v>1.089</v>
      </c>
      <c r="Y162" s="24">
        <v>0.90200000000000014</v>
      </c>
      <c r="Z162" s="24">
        <v>1.056</v>
      </c>
      <c r="AA162" s="25">
        <v>6.6000000000000005</v>
      </c>
      <c r="AB162" s="25">
        <v>1.1000000000000001</v>
      </c>
      <c r="AC162" s="25">
        <v>31.900000000000002</v>
      </c>
      <c r="AD162" s="25">
        <v>44</v>
      </c>
      <c r="AE162" s="25">
        <v>5.5</v>
      </c>
      <c r="AF162" s="25">
        <v>36.300000000000004</v>
      </c>
      <c r="AG162" s="25">
        <v>4.4000000000000004</v>
      </c>
      <c r="AH162" s="25">
        <v>3.3000000000000003</v>
      </c>
      <c r="AI162" s="25">
        <v>15.400000000000002</v>
      </c>
      <c r="AJ162" s="25">
        <v>0</v>
      </c>
      <c r="AK162" s="25">
        <v>18.700000000000003</v>
      </c>
      <c r="AL162" s="25">
        <v>31.900000000000002</v>
      </c>
      <c r="AM162" s="25">
        <v>0</v>
      </c>
      <c r="AN162" s="25">
        <v>0</v>
      </c>
      <c r="AO162" s="25">
        <v>35.200000000000003</v>
      </c>
      <c r="AP162" s="25">
        <v>19.8</v>
      </c>
      <c r="AQ162" s="25">
        <v>2.2000000000000002</v>
      </c>
      <c r="AR162" s="25">
        <v>4.4000000000000004</v>
      </c>
      <c r="AS162" s="25">
        <v>53.900000000000006</v>
      </c>
      <c r="AT162" s="25">
        <v>8.8000000000000007</v>
      </c>
      <c r="AU162" s="25">
        <v>8.8000000000000007</v>
      </c>
      <c r="AV162" s="25">
        <v>2.2000000000000002</v>
      </c>
      <c r="AW162" s="25">
        <v>0</v>
      </c>
      <c r="AX162" s="25">
        <v>4.4000000000000004</v>
      </c>
      <c r="AY162" s="25">
        <v>0</v>
      </c>
      <c r="AZ162" s="25">
        <v>18.700000000000003</v>
      </c>
      <c r="BA162" s="25">
        <v>0</v>
      </c>
      <c r="BB162" s="25">
        <v>41.800000000000004</v>
      </c>
      <c r="BC162" s="25">
        <v>0</v>
      </c>
      <c r="BD162" s="25">
        <v>0</v>
      </c>
      <c r="BE162" s="25">
        <v>17.600000000000001</v>
      </c>
      <c r="BF162" s="25">
        <v>4.4000000000000004</v>
      </c>
      <c r="BG162" s="25">
        <v>4.4000000000000004</v>
      </c>
      <c r="BH162" s="25">
        <v>18.700000000000003</v>
      </c>
      <c r="BI162" s="25">
        <v>15.400000000000002</v>
      </c>
      <c r="BJ162" s="25">
        <v>18.700000000000003</v>
      </c>
      <c r="BK162" s="25">
        <v>44</v>
      </c>
      <c r="BL162" s="25">
        <v>9.9</v>
      </c>
      <c r="BM162" s="25">
        <v>25.3</v>
      </c>
      <c r="BN162" s="25">
        <v>6.6000000000000005</v>
      </c>
      <c r="BO162" t="s">
        <v>38</v>
      </c>
    </row>
    <row r="163" spans="1:67" x14ac:dyDescent="0.25">
      <c r="A163" s="6">
        <v>45074</v>
      </c>
      <c r="B163" t="s">
        <v>11</v>
      </c>
      <c r="C163">
        <v>28</v>
      </c>
      <c r="D163">
        <f t="shared" si="18"/>
        <v>565.4</v>
      </c>
      <c r="E163">
        <f t="shared" si="19"/>
        <v>111.10000000000001</v>
      </c>
      <c r="F163">
        <f t="shared" si="20"/>
        <v>132</v>
      </c>
      <c r="G163">
        <f t="shared" si="21"/>
        <v>196.9</v>
      </c>
      <c r="H163">
        <f t="shared" si="22"/>
        <v>125.4</v>
      </c>
      <c r="I163">
        <v>0</v>
      </c>
      <c r="J163" s="22">
        <v>0.68200000000000005</v>
      </c>
      <c r="K163" s="22">
        <v>0.17600000000000002</v>
      </c>
      <c r="L163" s="22">
        <v>0.9900000000000001</v>
      </c>
      <c r="M163" s="22">
        <v>0.94600000000000006</v>
      </c>
      <c r="N163" s="22">
        <v>1.0340000000000003</v>
      </c>
      <c r="O163" s="24">
        <v>0.77000000000000013</v>
      </c>
      <c r="P163" s="24">
        <v>0.64900000000000002</v>
      </c>
      <c r="Q163" s="24">
        <v>1.1000000000000001</v>
      </c>
      <c r="R163" s="24">
        <v>0.16500000000000001</v>
      </c>
      <c r="S163" s="24">
        <v>0.69300000000000006</v>
      </c>
      <c r="T163" s="24">
        <v>0.72600000000000009</v>
      </c>
      <c r="U163" s="24">
        <v>0.71500000000000008</v>
      </c>
      <c r="V163" s="24">
        <v>0.97900000000000009</v>
      </c>
      <c r="W163" s="24">
        <v>0.77000000000000013</v>
      </c>
      <c r="X163" s="24">
        <v>1.0340000000000003</v>
      </c>
      <c r="Y163" s="24">
        <v>1.0230000000000001</v>
      </c>
      <c r="Z163" s="24">
        <v>1.0120000000000002</v>
      </c>
      <c r="AA163" s="25">
        <v>4.4000000000000004</v>
      </c>
      <c r="AB163" s="25">
        <v>28.6</v>
      </c>
      <c r="AC163" s="25">
        <v>14.3</v>
      </c>
      <c r="AD163" s="25">
        <v>0</v>
      </c>
      <c r="AE163" s="25">
        <v>0</v>
      </c>
      <c r="AF163" s="25">
        <v>1.1000000000000001</v>
      </c>
      <c r="AG163" s="25">
        <v>41.800000000000004</v>
      </c>
      <c r="AH163" s="25">
        <v>18.700000000000003</v>
      </c>
      <c r="AI163" s="25">
        <v>12.100000000000001</v>
      </c>
      <c r="AJ163" s="25">
        <v>11</v>
      </c>
      <c r="AK163" s="25">
        <v>5.5</v>
      </c>
      <c r="AL163" s="25">
        <v>0</v>
      </c>
      <c r="AM163" s="25">
        <v>26.400000000000002</v>
      </c>
      <c r="AN163" s="25">
        <v>0</v>
      </c>
      <c r="AO163" s="25">
        <v>17.600000000000001</v>
      </c>
      <c r="AP163" s="25">
        <v>0</v>
      </c>
      <c r="AQ163" s="25">
        <v>33</v>
      </c>
      <c r="AR163" s="25">
        <v>0</v>
      </c>
      <c r="AS163" s="25">
        <v>44</v>
      </c>
      <c r="AT163" s="25">
        <v>4.4000000000000004</v>
      </c>
      <c r="AU163" s="25">
        <v>7.7000000000000011</v>
      </c>
      <c r="AV163" s="25">
        <v>14.3</v>
      </c>
      <c r="AW163" s="25">
        <v>50.6</v>
      </c>
      <c r="AX163" s="25">
        <v>26.400000000000002</v>
      </c>
      <c r="AY163" s="25">
        <v>27.500000000000004</v>
      </c>
      <c r="AZ163" s="25">
        <v>1.1000000000000001</v>
      </c>
      <c r="BA163" s="25">
        <v>8.8000000000000007</v>
      </c>
      <c r="BB163" s="25">
        <v>36.300000000000004</v>
      </c>
      <c r="BC163" s="25">
        <v>17.600000000000001</v>
      </c>
      <c r="BD163" s="25">
        <v>6.6000000000000005</v>
      </c>
      <c r="BE163" s="25">
        <v>11</v>
      </c>
      <c r="BF163" s="25">
        <v>11</v>
      </c>
      <c r="BG163" s="25">
        <v>0</v>
      </c>
      <c r="BH163" s="25">
        <v>20.900000000000002</v>
      </c>
      <c r="BI163" s="25">
        <v>0</v>
      </c>
      <c r="BJ163" s="25">
        <v>9.9</v>
      </c>
      <c r="BK163" s="25">
        <v>13.200000000000001</v>
      </c>
      <c r="BL163" s="25">
        <v>20.900000000000002</v>
      </c>
      <c r="BM163" s="25">
        <v>5.5</v>
      </c>
      <c r="BN163" s="25">
        <v>18.700000000000003</v>
      </c>
      <c r="BO163" t="s">
        <v>38</v>
      </c>
    </row>
    <row r="164" spans="1:67" x14ac:dyDescent="0.25">
      <c r="A164" s="6">
        <v>45075</v>
      </c>
      <c r="B164" t="s">
        <v>11</v>
      </c>
      <c r="C164">
        <v>29</v>
      </c>
      <c r="D164">
        <f t="shared" si="18"/>
        <v>510.40000000000009</v>
      </c>
      <c r="E164">
        <f t="shared" si="19"/>
        <v>122.10000000000002</v>
      </c>
      <c r="F164">
        <f t="shared" si="20"/>
        <v>163.89999999999998</v>
      </c>
      <c r="G164">
        <f t="shared" si="21"/>
        <v>97.9</v>
      </c>
      <c r="H164">
        <f t="shared" si="22"/>
        <v>126.50000000000013</v>
      </c>
      <c r="I164">
        <v>1</v>
      </c>
      <c r="J164" s="22">
        <v>0.37400000000000005</v>
      </c>
      <c r="K164" s="22">
        <v>0.95700000000000007</v>
      </c>
      <c r="L164" s="22">
        <v>0.66</v>
      </c>
      <c r="M164" s="22">
        <v>0.92400000000000004</v>
      </c>
      <c r="N164" s="22">
        <v>0.20900000000000002</v>
      </c>
      <c r="O164" s="24">
        <v>0.68200000000000005</v>
      </c>
      <c r="P164" s="24">
        <v>1.089</v>
      </c>
      <c r="Q164" s="24">
        <v>1.089</v>
      </c>
      <c r="R164" s="24">
        <v>0.64900000000000002</v>
      </c>
      <c r="S164" s="24">
        <v>0.70400000000000007</v>
      </c>
      <c r="T164" s="24">
        <v>0.66</v>
      </c>
      <c r="U164" s="24">
        <v>0.49500000000000005</v>
      </c>
      <c r="V164" s="24">
        <v>1.056</v>
      </c>
      <c r="W164" s="24">
        <v>0.34100000000000003</v>
      </c>
      <c r="X164" s="24">
        <v>0.9900000000000001</v>
      </c>
      <c r="Y164" s="24">
        <v>1.089</v>
      </c>
      <c r="Z164" s="24">
        <v>0.79200000000000004</v>
      </c>
      <c r="AA164" s="25">
        <v>22</v>
      </c>
      <c r="AB164" s="25">
        <v>50.6</v>
      </c>
      <c r="AC164" s="25">
        <v>29.700000000000003</v>
      </c>
      <c r="AD164" s="25">
        <v>0</v>
      </c>
      <c r="AE164" s="25">
        <v>6.6000000000000005</v>
      </c>
      <c r="AF164" s="25">
        <v>24.200000000000003</v>
      </c>
      <c r="AG164" s="25">
        <v>19.8</v>
      </c>
      <c r="AH164" s="25">
        <v>6.6000000000000005</v>
      </c>
      <c r="AI164" s="25">
        <v>2.2000000000000002</v>
      </c>
      <c r="AJ164" s="25">
        <v>2.2000000000000002</v>
      </c>
      <c r="AK164" s="25">
        <v>31.900000000000002</v>
      </c>
      <c r="AL164" s="25">
        <v>1.1000000000000001</v>
      </c>
      <c r="AM164" s="25">
        <v>33</v>
      </c>
      <c r="AN164" s="25">
        <v>4.4000000000000004</v>
      </c>
      <c r="AO164" s="25">
        <v>33</v>
      </c>
      <c r="AP164" s="25">
        <v>0</v>
      </c>
      <c r="AQ164" s="25">
        <v>0</v>
      </c>
      <c r="AR164" s="25">
        <v>38.5</v>
      </c>
      <c r="AS164" s="25">
        <v>13.200000000000125</v>
      </c>
      <c r="AT164" s="25">
        <v>3.3000000000000003</v>
      </c>
      <c r="AU164" s="25">
        <v>23.1</v>
      </c>
      <c r="AV164" s="25">
        <v>17.600000000000001</v>
      </c>
      <c r="AW164" s="25">
        <v>0</v>
      </c>
      <c r="AX164" s="25">
        <v>9.9</v>
      </c>
      <c r="AY164" s="25">
        <v>8.8000000000000007</v>
      </c>
      <c r="AZ164" s="25">
        <v>4.4000000000000004</v>
      </c>
      <c r="BA164" s="25">
        <v>23.1</v>
      </c>
      <c r="BB164" s="25">
        <v>0</v>
      </c>
      <c r="BC164" s="25">
        <v>11</v>
      </c>
      <c r="BD164" s="25">
        <v>0</v>
      </c>
      <c r="BE164" s="25">
        <v>8.8000000000000007</v>
      </c>
      <c r="BF164" s="25">
        <v>34.1</v>
      </c>
      <c r="BG164" s="25">
        <v>0</v>
      </c>
      <c r="BH164" s="25">
        <v>24.200000000000003</v>
      </c>
      <c r="BI164" s="25">
        <v>0</v>
      </c>
      <c r="BJ164" s="25">
        <v>0</v>
      </c>
      <c r="BK164" s="25">
        <v>26.400000000000002</v>
      </c>
      <c r="BL164" s="25">
        <v>9.9</v>
      </c>
      <c r="BM164" s="25">
        <v>18.700000000000003</v>
      </c>
      <c r="BN164" s="25">
        <v>0</v>
      </c>
      <c r="BO164" t="s">
        <v>38</v>
      </c>
    </row>
    <row r="165" spans="1:67" x14ac:dyDescent="0.25">
      <c r="A165" s="6">
        <v>45076</v>
      </c>
      <c r="B165" t="s">
        <v>11</v>
      </c>
      <c r="C165">
        <v>30</v>
      </c>
      <c r="D165">
        <f t="shared" si="18"/>
        <v>669.90000000000009</v>
      </c>
      <c r="E165">
        <f t="shared" si="19"/>
        <v>155.10000000000002</v>
      </c>
      <c r="F165">
        <f t="shared" si="20"/>
        <v>221.10000000000002</v>
      </c>
      <c r="G165">
        <f t="shared" si="21"/>
        <v>160.6</v>
      </c>
      <c r="H165">
        <f t="shared" si="22"/>
        <v>133.10000000000002</v>
      </c>
      <c r="I165">
        <v>0</v>
      </c>
      <c r="J165" s="22">
        <v>0.49500000000000005</v>
      </c>
      <c r="K165" s="22">
        <v>0.7370000000000001</v>
      </c>
      <c r="L165" s="22">
        <v>0.35200000000000004</v>
      </c>
      <c r="M165" s="22">
        <v>0.78100000000000003</v>
      </c>
      <c r="N165" s="22">
        <v>1.0780000000000001</v>
      </c>
      <c r="O165" s="24">
        <v>0.97900000000000009</v>
      </c>
      <c r="P165" s="24">
        <v>0.93500000000000005</v>
      </c>
      <c r="Q165" s="24">
        <v>0.39600000000000002</v>
      </c>
      <c r="R165" s="24">
        <v>0.78100000000000003</v>
      </c>
      <c r="S165" s="24">
        <v>0.8580000000000001</v>
      </c>
      <c r="T165" s="24">
        <v>0.77000000000000013</v>
      </c>
      <c r="U165" s="24">
        <v>0.71500000000000008</v>
      </c>
      <c r="V165" s="24">
        <v>1.056</v>
      </c>
      <c r="W165" s="24">
        <v>0.48400000000000004</v>
      </c>
      <c r="X165" s="24">
        <v>1.0669999999999999</v>
      </c>
      <c r="Y165" s="24">
        <v>0.63800000000000001</v>
      </c>
      <c r="Z165" s="24">
        <v>0.90200000000000014</v>
      </c>
      <c r="AA165" s="25">
        <v>0</v>
      </c>
      <c r="AB165" s="25">
        <v>12.100000000000001</v>
      </c>
      <c r="AC165" s="25">
        <v>46.2</v>
      </c>
      <c r="AD165" s="25">
        <v>37.400000000000006</v>
      </c>
      <c r="AE165" s="25">
        <v>0</v>
      </c>
      <c r="AF165" s="25">
        <v>14.3</v>
      </c>
      <c r="AG165" s="25">
        <v>9.9</v>
      </c>
      <c r="AH165" s="25">
        <v>1.1000000000000001</v>
      </c>
      <c r="AI165" s="25">
        <v>69.300000000000011</v>
      </c>
      <c r="AJ165" s="25">
        <v>30.800000000000004</v>
      </c>
      <c r="AK165" s="25">
        <v>0</v>
      </c>
      <c r="AL165" s="25">
        <v>0</v>
      </c>
      <c r="AM165" s="25">
        <v>19.8</v>
      </c>
      <c r="AN165" s="25">
        <v>19.8</v>
      </c>
      <c r="AO165" s="25">
        <v>0</v>
      </c>
      <c r="AP165" s="25">
        <v>18.700000000000003</v>
      </c>
      <c r="AQ165" s="25">
        <v>16.5</v>
      </c>
      <c r="AR165" s="25">
        <v>41.800000000000004</v>
      </c>
      <c r="AS165" s="25">
        <v>16.5</v>
      </c>
      <c r="AT165" s="25">
        <v>0</v>
      </c>
      <c r="AU165" s="25">
        <v>17.600000000000001</v>
      </c>
      <c r="AV165" s="25">
        <v>6.6000000000000005</v>
      </c>
      <c r="AW165" s="25">
        <v>16.5</v>
      </c>
      <c r="AX165" s="25">
        <v>40.700000000000003</v>
      </c>
      <c r="AY165" s="25">
        <v>6.6000000000000005</v>
      </c>
      <c r="AZ165" s="25">
        <v>3.3000000000000003</v>
      </c>
      <c r="BA165" s="25">
        <v>30.800000000000004</v>
      </c>
      <c r="BB165" s="25">
        <v>11</v>
      </c>
      <c r="BC165" s="25">
        <v>25.3</v>
      </c>
      <c r="BD165" s="25">
        <v>2.2000000000000002</v>
      </c>
      <c r="BE165" s="25">
        <v>5.5</v>
      </c>
      <c r="BF165" s="25">
        <v>13.200000000000001</v>
      </c>
      <c r="BG165" s="25">
        <v>45.1</v>
      </c>
      <c r="BH165" s="25">
        <v>4.4000000000000004</v>
      </c>
      <c r="BI165" s="25">
        <v>26.400000000000002</v>
      </c>
      <c r="BJ165" s="25">
        <v>13.200000000000001</v>
      </c>
      <c r="BK165" s="25">
        <v>25.3</v>
      </c>
      <c r="BL165" s="25">
        <v>15.400000000000002</v>
      </c>
      <c r="BM165" s="25">
        <v>6.6000000000000005</v>
      </c>
      <c r="BN165" s="25">
        <v>0</v>
      </c>
      <c r="BO165" t="s">
        <v>38</v>
      </c>
    </row>
    <row r="166" spans="1:67" x14ac:dyDescent="0.25">
      <c r="A166" s="6">
        <v>45077</v>
      </c>
      <c r="B166" t="s">
        <v>11</v>
      </c>
      <c r="C166">
        <v>31</v>
      </c>
      <c r="D166">
        <f t="shared" si="18"/>
        <v>508.20000000000005</v>
      </c>
      <c r="E166">
        <f t="shared" si="19"/>
        <v>121.00000000000001</v>
      </c>
      <c r="F166">
        <f t="shared" si="20"/>
        <v>56.100000000000009</v>
      </c>
      <c r="G166">
        <f t="shared" si="21"/>
        <v>183.70000000000002</v>
      </c>
      <c r="H166">
        <f t="shared" si="22"/>
        <v>147.4</v>
      </c>
      <c r="I166">
        <v>0</v>
      </c>
      <c r="J166" s="22">
        <v>0.64900000000000002</v>
      </c>
      <c r="K166" s="22">
        <v>1.0120000000000002</v>
      </c>
      <c r="L166" s="22">
        <v>0.83600000000000008</v>
      </c>
      <c r="M166" s="22">
        <v>0.92400000000000004</v>
      </c>
      <c r="N166" s="22">
        <v>1.089</v>
      </c>
      <c r="O166" s="24">
        <v>0.13200000000000001</v>
      </c>
      <c r="P166" s="24">
        <v>0.72600000000000009</v>
      </c>
      <c r="Q166" s="24">
        <v>0.70400000000000007</v>
      </c>
      <c r="R166" s="24">
        <v>0.97900000000000009</v>
      </c>
      <c r="S166" s="24">
        <v>1.1000000000000001</v>
      </c>
      <c r="T166" s="24">
        <v>0.75900000000000012</v>
      </c>
      <c r="U166" s="24">
        <v>0.51700000000000013</v>
      </c>
      <c r="V166" s="24">
        <v>0.9900000000000001</v>
      </c>
      <c r="W166" s="24">
        <v>0.93500000000000005</v>
      </c>
      <c r="X166" s="24">
        <v>1.056</v>
      </c>
      <c r="Y166" s="24">
        <v>0.44000000000000006</v>
      </c>
      <c r="Z166" s="24">
        <v>1.1000000000000001</v>
      </c>
      <c r="AA166" s="25">
        <v>5.5</v>
      </c>
      <c r="AB166" s="25">
        <v>0</v>
      </c>
      <c r="AC166" s="25">
        <v>2.2000000000000002</v>
      </c>
      <c r="AD166" s="25">
        <v>0</v>
      </c>
      <c r="AE166" s="25">
        <v>3.3000000000000003</v>
      </c>
      <c r="AF166" s="25">
        <v>15.400000000000002</v>
      </c>
      <c r="AG166" s="25">
        <v>0</v>
      </c>
      <c r="AH166" s="25">
        <v>0</v>
      </c>
      <c r="AI166" s="25">
        <v>5.5</v>
      </c>
      <c r="AJ166" s="25">
        <v>24.200000000000003</v>
      </c>
      <c r="AK166" s="25">
        <v>22</v>
      </c>
      <c r="AL166" s="25">
        <v>0</v>
      </c>
      <c r="AM166" s="25">
        <v>7.7000000000000011</v>
      </c>
      <c r="AN166" s="25">
        <v>0</v>
      </c>
      <c r="AO166" s="25">
        <v>33</v>
      </c>
      <c r="AP166" s="25">
        <v>0</v>
      </c>
      <c r="AQ166" s="25">
        <v>5.5</v>
      </c>
      <c r="AR166" s="25">
        <v>30.800000000000004</v>
      </c>
      <c r="AS166" s="25">
        <v>19.8</v>
      </c>
      <c r="AT166" s="25">
        <v>50.6</v>
      </c>
      <c r="AU166" s="25">
        <v>0</v>
      </c>
      <c r="AV166" s="25">
        <v>0</v>
      </c>
      <c r="AW166" s="25">
        <v>50.6</v>
      </c>
      <c r="AX166" s="25">
        <v>24.200000000000003</v>
      </c>
      <c r="AY166" s="25">
        <v>2.2000000000000002</v>
      </c>
      <c r="AZ166" s="25">
        <v>18.700000000000003</v>
      </c>
      <c r="BA166" s="25">
        <v>12.100000000000001</v>
      </c>
      <c r="BB166" s="25">
        <v>26.400000000000002</v>
      </c>
      <c r="BC166" s="25">
        <v>7.7000000000000011</v>
      </c>
      <c r="BD166" s="25">
        <v>41.800000000000004</v>
      </c>
      <c r="BE166" s="25">
        <v>4.4000000000000004</v>
      </c>
      <c r="BF166" s="25">
        <v>29.700000000000003</v>
      </c>
      <c r="BG166" s="25">
        <v>6.6000000000000005</v>
      </c>
      <c r="BH166" s="25">
        <v>0</v>
      </c>
      <c r="BI166" s="25">
        <v>6.6000000000000005</v>
      </c>
      <c r="BJ166" s="25">
        <v>0</v>
      </c>
      <c r="BK166" s="25">
        <v>45.1</v>
      </c>
      <c r="BL166" s="25">
        <v>0</v>
      </c>
      <c r="BM166" s="25">
        <v>15.400000000000002</v>
      </c>
      <c r="BN166" s="25">
        <v>13.200000000000001</v>
      </c>
      <c r="BO166" t="s">
        <v>38</v>
      </c>
    </row>
    <row r="167" spans="1:67" x14ac:dyDescent="0.25">
      <c r="B167" t="s">
        <v>12</v>
      </c>
      <c r="C167">
        <v>0.01</v>
      </c>
      <c r="D167">
        <f t="shared" si="18"/>
        <v>0</v>
      </c>
      <c r="E167">
        <v>0</v>
      </c>
      <c r="F167">
        <v>0</v>
      </c>
      <c r="G167">
        <v>0</v>
      </c>
      <c r="H167">
        <v>0</v>
      </c>
      <c r="I167">
        <v>0</v>
      </c>
      <c r="J167" s="22">
        <v>0</v>
      </c>
      <c r="K167" s="22">
        <v>0</v>
      </c>
      <c r="L167" s="22">
        <v>0</v>
      </c>
      <c r="M167" s="22">
        <v>0</v>
      </c>
      <c r="N167" s="22">
        <v>0</v>
      </c>
      <c r="O167" s="24">
        <v>0</v>
      </c>
      <c r="P167" s="24">
        <v>0</v>
      </c>
      <c r="Q167" s="24">
        <v>0</v>
      </c>
      <c r="R167" s="24">
        <v>0</v>
      </c>
      <c r="S167" s="24">
        <v>0</v>
      </c>
      <c r="T167" s="24">
        <v>0</v>
      </c>
      <c r="U167" s="24">
        <v>0</v>
      </c>
      <c r="V167" s="24">
        <v>0</v>
      </c>
      <c r="W167" s="24">
        <v>0</v>
      </c>
      <c r="X167" s="24">
        <v>0</v>
      </c>
      <c r="Y167" s="24">
        <v>0</v>
      </c>
      <c r="Z167" s="24">
        <v>0</v>
      </c>
      <c r="AA167" s="25">
        <v>0</v>
      </c>
      <c r="AB167" s="25">
        <v>0</v>
      </c>
      <c r="AC167" s="25">
        <v>0</v>
      </c>
      <c r="AD167" s="25">
        <v>0</v>
      </c>
      <c r="AE167" s="25">
        <v>0</v>
      </c>
      <c r="AF167" s="25">
        <v>0</v>
      </c>
      <c r="AG167" s="25">
        <v>0</v>
      </c>
      <c r="AH167" s="25">
        <v>0</v>
      </c>
      <c r="AI167" s="25">
        <v>0</v>
      </c>
      <c r="AJ167" s="25">
        <v>0</v>
      </c>
      <c r="AK167" s="25">
        <v>0</v>
      </c>
      <c r="AL167" s="25">
        <v>0</v>
      </c>
      <c r="AM167" s="25">
        <v>0</v>
      </c>
      <c r="AN167" s="25">
        <v>0</v>
      </c>
      <c r="AO167" s="25">
        <v>0</v>
      </c>
      <c r="AP167" s="25">
        <v>0</v>
      </c>
      <c r="AQ167" s="25">
        <v>0</v>
      </c>
      <c r="AR167" s="25">
        <v>0</v>
      </c>
      <c r="AS167" s="25">
        <v>0</v>
      </c>
      <c r="AT167" s="25">
        <v>0</v>
      </c>
      <c r="AU167" s="25">
        <v>0</v>
      </c>
      <c r="AV167" s="25">
        <v>0</v>
      </c>
      <c r="AW167" s="25">
        <v>0</v>
      </c>
      <c r="AX167" s="25">
        <v>0</v>
      </c>
      <c r="AY167" s="25">
        <v>0</v>
      </c>
      <c r="AZ167" s="25">
        <v>0</v>
      </c>
      <c r="BA167" s="25">
        <v>0</v>
      </c>
      <c r="BB167" s="25">
        <v>0</v>
      </c>
      <c r="BC167" s="25">
        <v>0</v>
      </c>
      <c r="BD167" s="25">
        <v>0</v>
      </c>
      <c r="BE167" s="25">
        <v>0</v>
      </c>
      <c r="BF167" s="25">
        <v>0</v>
      </c>
      <c r="BG167" s="25">
        <v>0</v>
      </c>
      <c r="BH167" s="25">
        <v>0</v>
      </c>
      <c r="BI167" s="25">
        <v>0</v>
      </c>
      <c r="BJ167" s="25">
        <v>0</v>
      </c>
      <c r="BK167" s="25">
        <v>0</v>
      </c>
      <c r="BL167" s="25">
        <v>0</v>
      </c>
      <c r="BM167" s="25">
        <v>0</v>
      </c>
      <c r="BN167" s="25">
        <v>0</v>
      </c>
      <c r="BO167" t="s">
        <v>237</v>
      </c>
    </row>
    <row r="168" spans="1:67" x14ac:dyDescent="0.25">
      <c r="B168" t="s">
        <v>12</v>
      </c>
      <c r="C168">
        <v>0.02</v>
      </c>
      <c r="D168">
        <f t="shared" si="18"/>
        <v>0</v>
      </c>
      <c r="E168">
        <v>0</v>
      </c>
      <c r="F168">
        <v>0</v>
      </c>
      <c r="G168">
        <v>0</v>
      </c>
      <c r="H168">
        <v>0</v>
      </c>
      <c r="I168">
        <v>0</v>
      </c>
      <c r="J168" s="22">
        <v>0</v>
      </c>
      <c r="K168" s="22">
        <v>0</v>
      </c>
      <c r="L168" s="22">
        <v>0</v>
      </c>
      <c r="M168" s="22">
        <v>0</v>
      </c>
      <c r="N168" s="22">
        <v>0</v>
      </c>
      <c r="O168" s="24">
        <v>0</v>
      </c>
      <c r="P168" s="24">
        <v>0</v>
      </c>
      <c r="Q168" s="24">
        <v>0</v>
      </c>
      <c r="R168" s="24">
        <v>0</v>
      </c>
      <c r="S168" s="24">
        <v>0</v>
      </c>
      <c r="T168" s="24">
        <v>0</v>
      </c>
      <c r="U168" s="24">
        <v>0</v>
      </c>
      <c r="V168" s="24">
        <v>0</v>
      </c>
      <c r="W168" s="24">
        <v>0</v>
      </c>
      <c r="X168" s="24">
        <v>0</v>
      </c>
      <c r="Y168" s="24">
        <v>0</v>
      </c>
      <c r="Z168" s="24">
        <v>0</v>
      </c>
      <c r="AA168" s="25">
        <v>0</v>
      </c>
      <c r="AB168" s="25">
        <v>0</v>
      </c>
      <c r="AC168" s="25">
        <v>0</v>
      </c>
      <c r="AD168" s="25">
        <v>0</v>
      </c>
      <c r="AE168" s="25">
        <v>0</v>
      </c>
      <c r="AF168" s="25">
        <v>0</v>
      </c>
      <c r="AG168" s="25">
        <v>0</v>
      </c>
      <c r="AH168" s="25">
        <v>0</v>
      </c>
      <c r="AI168" s="25">
        <v>0</v>
      </c>
      <c r="AJ168" s="25">
        <v>0</v>
      </c>
      <c r="AK168" s="25">
        <v>0</v>
      </c>
      <c r="AL168" s="25">
        <v>0</v>
      </c>
      <c r="AM168" s="25">
        <v>0</v>
      </c>
      <c r="AN168" s="25">
        <v>0</v>
      </c>
      <c r="AO168" s="25">
        <v>0</v>
      </c>
      <c r="AP168" s="25">
        <v>0</v>
      </c>
      <c r="AQ168" s="25">
        <v>0</v>
      </c>
      <c r="AR168" s="25">
        <v>0</v>
      </c>
      <c r="AS168" s="25">
        <v>0</v>
      </c>
      <c r="AT168" s="25">
        <v>0</v>
      </c>
      <c r="AU168" s="25">
        <v>0</v>
      </c>
      <c r="AV168" s="25">
        <v>0</v>
      </c>
      <c r="AW168" s="25">
        <v>0</v>
      </c>
      <c r="AX168" s="25">
        <v>0</v>
      </c>
      <c r="AY168" s="25">
        <v>0</v>
      </c>
      <c r="AZ168" s="25">
        <v>0</v>
      </c>
      <c r="BA168" s="25">
        <v>0</v>
      </c>
      <c r="BB168" s="25">
        <v>0</v>
      </c>
      <c r="BC168" s="25">
        <v>0</v>
      </c>
      <c r="BD168" s="25">
        <v>0</v>
      </c>
      <c r="BE168" s="25">
        <v>0</v>
      </c>
      <c r="BF168" s="25">
        <v>0</v>
      </c>
      <c r="BG168" s="25">
        <v>0</v>
      </c>
      <c r="BH168" s="25">
        <v>0</v>
      </c>
      <c r="BI168" s="25">
        <v>0</v>
      </c>
      <c r="BJ168" s="25">
        <v>0</v>
      </c>
      <c r="BK168" s="25">
        <v>0</v>
      </c>
      <c r="BL168" s="25">
        <v>0</v>
      </c>
      <c r="BM168" s="25">
        <v>0</v>
      </c>
      <c r="BN168" s="25">
        <v>0</v>
      </c>
      <c r="BO168" t="s">
        <v>237</v>
      </c>
    </row>
    <row r="169" spans="1:67" x14ac:dyDescent="0.25">
      <c r="B169" t="s">
        <v>12</v>
      </c>
      <c r="C169">
        <v>0.03</v>
      </c>
      <c r="D169">
        <f t="shared" si="18"/>
        <v>0</v>
      </c>
      <c r="E169">
        <v>0</v>
      </c>
      <c r="F169">
        <v>0</v>
      </c>
      <c r="G169">
        <v>0</v>
      </c>
      <c r="H169">
        <v>0</v>
      </c>
      <c r="I169">
        <v>0</v>
      </c>
      <c r="J169" s="22">
        <v>0</v>
      </c>
      <c r="K169" s="22">
        <v>0</v>
      </c>
      <c r="L169" s="22">
        <v>0</v>
      </c>
      <c r="M169" s="22">
        <v>0</v>
      </c>
      <c r="N169" s="22">
        <v>0</v>
      </c>
      <c r="O169" s="24">
        <v>0</v>
      </c>
      <c r="P169" s="24">
        <v>0</v>
      </c>
      <c r="Q169" s="24">
        <v>0</v>
      </c>
      <c r="R169" s="24">
        <v>0</v>
      </c>
      <c r="S169" s="24">
        <v>0</v>
      </c>
      <c r="T169" s="24">
        <v>0</v>
      </c>
      <c r="U169" s="24">
        <v>0</v>
      </c>
      <c r="V169" s="24">
        <v>0</v>
      </c>
      <c r="W169" s="24">
        <v>0</v>
      </c>
      <c r="X169" s="24">
        <v>0</v>
      </c>
      <c r="Y169" s="24">
        <v>0</v>
      </c>
      <c r="Z169" s="24">
        <v>0</v>
      </c>
      <c r="AA169" s="25">
        <v>0</v>
      </c>
      <c r="AB169" s="25">
        <v>0</v>
      </c>
      <c r="AC169" s="25">
        <v>0</v>
      </c>
      <c r="AD169" s="25">
        <v>0</v>
      </c>
      <c r="AE169" s="25">
        <v>0</v>
      </c>
      <c r="AF169" s="25">
        <v>0</v>
      </c>
      <c r="AG169" s="25">
        <v>0</v>
      </c>
      <c r="AH169" s="25">
        <v>0</v>
      </c>
      <c r="AI169" s="25">
        <v>0</v>
      </c>
      <c r="AJ169" s="25">
        <v>0</v>
      </c>
      <c r="AK169" s="25">
        <v>0</v>
      </c>
      <c r="AL169" s="25">
        <v>0</v>
      </c>
      <c r="AM169" s="25">
        <v>0</v>
      </c>
      <c r="AN169" s="25">
        <v>0</v>
      </c>
      <c r="AO169" s="25">
        <v>0</v>
      </c>
      <c r="AP169" s="25">
        <v>0</v>
      </c>
      <c r="AQ169" s="25">
        <v>0</v>
      </c>
      <c r="AR169" s="25">
        <v>0</v>
      </c>
      <c r="AS169" s="25">
        <v>0</v>
      </c>
      <c r="AT169" s="25">
        <v>0</v>
      </c>
      <c r="AU169" s="25">
        <v>0</v>
      </c>
      <c r="AV169" s="25">
        <v>0</v>
      </c>
      <c r="AW169" s="25">
        <v>0</v>
      </c>
      <c r="AX169" s="25">
        <v>0</v>
      </c>
      <c r="AY169" s="25">
        <v>0</v>
      </c>
      <c r="AZ169" s="25">
        <v>0</v>
      </c>
      <c r="BA169" s="25">
        <v>0</v>
      </c>
      <c r="BB169" s="25">
        <v>0</v>
      </c>
      <c r="BC169" s="25">
        <v>0</v>
      </c>
      <c r="BD169" s="25">
        <v>0</v>
      </c>
      <c r="BE169" s="25">
        <v>0</v>
      </c>
      <c r="BF169" s="25">
        <v>0</v>
      </c>
      <c r="BG169" s="25">
        <v>0</v>
      </c>
      <c r="BH169" s="25">
        <v>0</v>
      </c>
      <c r="BI169" s="25">
        <v>0</v>
      </c>
      <c r="BJ169" s="25">
        <v>0</v>
      </c>
      <c r="BK169" s="25">
        <v>0</v>
      </c>
      <c r="BL169" s="25">
        <v>0</v>
      </c>
      <c r="BM169" s="25">
        <v>0</v>
      </c>
      <c r="BN169" s="25">
        <v>0</v>
      </c>
      <c r="BO169" t="s">
        <v>237</v>
      </c>
    </row>
    <row r="170" spans="1:67" x14ac:dyDescent="0.25">
      <c r="B170" t="s">
        <v>12</v>
      </c>
      <c r="C170">
        <v>0.04</v>
      </c>
      <c r="D170">
        <f t="shared" si="18"/>
        <v>0</v>
      </c>
      <c r="E170">
        <v>0</v>
      </c>
      <c r="F170">
        <v>0</v>
      </c>
      <c r="G170">
        <v>0</v>
      </c>
      <c r="H170">
        <v>0</v>
      </c>
      <c r="I170">
        <v>0</v>
      </c>
      <c r="J170" s="22">
        <v>0</v>
      </c>
      <c r="K170" s="22">
        <v>0</v>
      </c>
      <c r="L170" s="22">
        <v>0</v>
      </c>
      <c r="M170" s="22">
        <v>0</v>
      </c>
      <c r="N170" s="22">
        <v>0</v>
      </c>
      <c r="O170" s="24">
        <v>0</v>
      </c>
      <c r="P170" s="24">
        <v>0</v>
      </c>
      <c r="Q170" s="24">
        <v>0</v>
      </c>
      <c r="R170" s="24">
        <v>0</v>
      </c>
      <c r="S170" s="24">
        <v>0</v>
      </c>
      <c r="T170" s="24">
        <v>0</v>
      </c>
      <c r="U170" s="24">
        <v>0</v>
      </c>
      <c r="V170" s="24">
        <v>0</v>
      </c>
      <c r="W170" s="24">
        <v>0</v>
      </c>
      <c r="X170" s="24">
        <v>0</v>
      </c>
      <c r="Y170" s="24">
        <v>0</v>
      </c>
      <c r="Z170" s="24">
        <v>0</v>
      </c>
      <c r="AA170" s="25">
        <v>0</v>
      </c>
      <c r="AB170" s="25">
        <v>0</v>
      </c>
      <c r="AC170" s="25">
        <v>0</v>
      </c>
      <c r="AD170" s="25">
        <v>0</v>
      </c>
      <c r="AE170" s="25">
        <v>0</v>
      </c>
      <c r="AF170" s="25">
        <v>0</v>
      </c>
      <c r="AG170" s="25">
        <v>0</v>
      </c>
      <c r="AH170" s="25">
        <v>0</v>
      </c>
      <c r="AI170" s="25">
        <v>0</v>
      </c>
      <c r="AJ170" s="25">
        <v>0</v>
      </c>
      <c r="AK170" s="25">
        <v>0</v>
      </c>
      <c r="AL170" s="25">
        <v>0</v>
      </c>
      <c r="AM170" s="25">
        <v>0</v>
      </c>
      <c r="AN170" s="25">
        <v>0</v>
      </c>
      <c r="AO170" s="25">
        <v>0</v>
      </c>
      <c r="AP170" s="25">
        <v>0</v>
      </c>
      <c r="AQ170" s="25">
        <v>0</v>
      </c>
      <c r="AR170" s="25">
        <v>0</v>
      </c>
      <c r="AS170" s="25">
        <v>0</v>
      </c>
      <c r="AT170" s="25">
        <v>0</v>
      </c>
      <c r="AU170" s="25">
        <v>0</v>
      </c>
      <c r="AV170" s="25">
        <v>0</v>
      </c>
      <c r="AW170" s="25">
        <v>0</v>
      </c>
      <c r="AX170" s="25">
        <v>0</v>
      </c>
      <c r="AY170" s="25">
        <v>0</v>
      </c>
      <c r="AZ170" s="25">
        <v>0</v>
      </c>
      <c r="BA170" s="25">
        <v>0</v>
      </c>
      <c r="BB170" s="25">
        <v>0</v>
      </c>
      <c r="BC170" s="25">
        <v>0</v>
      </c>
      <c r="BD170" s="25">
        <v>0</v>
      </c>
      <c r="BE170" s="25">
        <v>0</v>
      </c>
      <c r="BF170" s="25">
        <v>0</v>
      </c>
      <c r="BG170" s="25">
        <v>0</v>
      </c>
      <c r="BH170" s="25">
        <v>0</v>
      </c>
      <c r="BI170" s="25">
        <v>0</v>
      </c>
      <c r="BJ170" s="25">
        <v>0</v>
      </c>
      <c r="BK170" s="25">
        <v>0</v>
      </c>
      <c r="BL170" s="25">
        <v>0</v>
      </c>
      <c r="BM170" s="25">
        <v>0</v>
      </c>
      <c r="BN170" s="25">
        <v>0</v>
      </c>
      <c r="BO170" t="s">
        <v>237</v>
      </c>
    </row>
    <row r="171" spans="1:67" x14ac:dyDescent="0.25">
      <c r="A171" s="6">
        <v>45078</v>
      </c>
      <c r="B171" t="s">
        <v>12</v>
      </c>
      <c r="C171">
        <v>1</v>
      </c>
      <c r="D171">
        <f t="shared" si="18"/>
        <v>438.9000000000002</v>
      </c>
      <c r="E171">
        <f t="shared" ref="E171:E200" si="23">SUM(BE171:BN171)</f>
        <v>118.80000000000014</v>
      </c>
      <c r="F171">
        <f t="shared" ref="F171:F200" si="24">SUM(AA171:AJ171)</f>
        <v>72.599999999999994</v>
      </c>
      <c r="G171">
        <f t="shared" ref="G171:G200" si="25">SUM(AU171:BD171)</f>
        <v>124.30000000000001</v>
      </c>
      <c r="H171">
        <f t="shared" ref="H171:H200" si="26">SUM(AL171:AT171)</f>
        <v>123.20000000000002</v>
      </c>
      <c r="I171">
        <v>1</v>
      </c>
      <c r="J171" s="22">
        <v>1.089</v>
      </c>
      <c r="K171" s="22">
        <v>0.94600000000000006</v>
      </c>
      <c r="L171" s="22">
        <v>0.88000000000000012</v>
      </c>
      <c r="M171" s="22">
        <v>0.88000000000000012</v>
      </c>
      <c r="N171" s="22">
        <v>0.96800000000000008</v>
      </c>
      <c r="O171" s="24">
        <v>0.70400000000000007</v>
      </c>
      <c r="P171" s="24">
        <v>0.66</v>
      </c>
      <c r="Q171" s="24">
        <v>0.11000000000000001</v>
      </c>
      <c r="R171" s="24">
        <v>0.7370000000000001</v>
      </c>
      <c r="S171" s="24">
        <v>0.82500000000000007</v>
      </c>
      <c r="T171" s="24">
        <v>0.93500000000000005</v>
      </c>
      <c r="U171" s="24">
        <v>0.46200000000000002</v>
      </c>
      <c r="V171" s="24">
        <v>1.0780000000000001</v>
      </c>
      <c r="W171" s="24">
        <v>0.70400000000000007</v>
      </c>
      <c r="X171" s="24">
        <v>0.94600000000000006</v>
      </c>
      <c r="Y171" s="24">
        <v>0.57200000000000006</v>
      </c>
      <c r="Z171" s="24">
        <v>0.94600000000000006</v>
      </c>
      <c r="AA171" s="25">
        <v>0</v>
      </c>
      <c r="AB171" s="25">
        <v>6.6000000000000005</v>
      </c>
      <c r="AC171" s="25">
        <v>4.4000000000000004</v>
      </c>
      <c r="AD171" s="25">
        <v>0</v>
      </c>
      <c r="AE171" s="25">
        <v>2.2000000000000002</v>
      </c>
      <c r="AF171" s="25">
        <v>1.1000000000000001</v>
      </c>
      <c r="AG171" s="25">
        <v>41.800000000000004</v>
      </c>
      <c r="AH171" s="25">
        <v>0</v>
      </c>
      <c r="AI171" s="25">
        <v>5.5</v>
      </c>
      <c r="AJ171" s="25">
        <v>11</v>
      </c>
      <c r="AK171" s="25">
        <v>0</v>
      </c>
      <c r="AL171" s="25">
        <v>0</v>
      </c>
      <c r="AM171" s="25">
        <v>36.300000000000004</v>
      </c>
      <c r="AN171" s="25">
        <v>12.100000000000001</v>
      </c>
      <c r="AO171" s="25">
        <v>0</v>
      </c>
      <c r="AP171" s="25">
        <v>6.6000000000000005</v>
      </c>
      <c r="AQ171" s="25">
        <v>24.200000000000003</v>
      </c>
      <c r="AR171" s="25">
        <v>11</v>
      </c>
      <c r="AS171" s="25">
        <v>33</v>
      </c>
      <c r="AT171" s="25">
        <v>0</v>
      </c>
      <c r="AU171" s="25">
        <v>0</v>
      </c>
      <c r="AV171" s="25">
        <v>0</v>
      </c>
      <c r="AW171" s="25">
        <v>0</v>
      </c>
      <c r="AX171" s="25">
        <v>9.9</v>
      </c>
      <c r="AY171" s="25">
        <v>8.8000000000000007</v>
      </c>
      <c r="AZ171" s="25">
        <v>24.200000000000003</v>
      </c>
      <c r="BA171" s="25">
        <v>51.7</v>
      </c>
      <c r="BB171" s="25">
        <v>5.5</v>
      </c>
      <c r="BC171" s="25">
        <v>8.8000000000000007</v>
      </c>
      <c r="BD171" s="25">
        <v>15.400000000000002</v>
      </c>
      <c r="BE171" s="25">
        <v>5.5</v>
      </c>
      <c r="BF171" s="25">
        <v>36.300000000000004</v>
      </c>
      <c r="BG171" s="25">
        <v>11</v>
      </c>
      <c r="BH171" s="25">
        <v>5.5</v>
      </c>
      <c r="BI171" s="25">
        <v>4.4000000000000004</v>
      </c>
      <c r="BJ171" s="25">
        <v>8.8000000000000007</v>
      </c>
      <c r="BK171" s="25">
        <v>7.7000000000001254</v>
      </c>
      <c r="BL171" s="25">
        <v>30.800000000000004</v>
      </c>
      <c r="BM171" s="25">
        <v>6.6000000000000005</v>
      </c>
      <c r="BN171" s="25">
        <v>2.2000000000000002</v>
      </c>
      <c r="BO171" t="s">
        <v>38</v>
      </c>
    </row>
    <row r="172" spans="1:67" x14ac:dyDescent="0.25">
      <c r="A172" s="6">
        <v>45079</v>
      </c>
      <c r="B172" t="s">
        <v>12</v>
      </c>
      <c r="C172">
        <v>2</v>
      </c>
      <c r="D172">
        <f t="shared" si="18"/>
        <v>455.40000000000003</v>
      </c>
      <c r="E172">
        <f t="shared" si="23"/>
        <v>114.40000000000005</v>
      </c>
      <c r="F172">
        <f t="shared" si="24"/>
        <v>95.699999999999989</v>
      </c>
      <c r="G172">
        <f t="shared" si="25"/>
        <v>127.60000000000002</v>
      </c>
      <c r="H172">
        <f t="shared" si="26"/>
        <v>117.7</v>
      </c>
      <c r="I172">
        <v>0</v>
      </c>
      <c r="J172" s="22">
        <v>0.44000000000000006</v>
      </c>
      <c r="K172" s="22">
        <v>0.64900000000000002</v>
      </c>
      <c r="L172" s="22">
        <v>1.089</v>
      </c>
      <c r="M172" s="22">
        <v>0.20900000000000002</v>
      </c>
      <c r="N172" s="22">
        <v>1.056</v>
      </c>
      <c r="O172" s="24">
        <v>0.83600000000000008</v>
      </c>
      <c r="P172" s="24">
        <v>0.63800000000000001</v>
      </c>
      <c r="Q172" s="24">
        <v>0.72600000000000009</v>
      </c>
      <c r="R172" s="24">
        <v>1.0780000000000001</v>
      </c>
      <c r="S172" s="24">
        <v>1.0450000000000002</v>
      </c>
      <c r="T172" s="24">
        <v>0.9900000000000001</v>
      </c>
      <c r="U172" s="24">
        <v>0.59400000000000008</v>
      </c>
      <c r="V172" s="24">
        <v>0.69300000000000006</v>
      </c>
      <c r="W172" s="24">
        <v>0.8580000000000001</v>
      </c>
      <c r="X172" s="24">
        <v>0.58300000000000007</v>
      </c>
      <c r="Y172" s="24">
        <v>0.9900000000000001</v>
      </c>
      <c r="Z172" s="24">
        <v>0.48400000000000004</v>
      </c>
      <c r="AA172" s="25">
        <v>26.400000000000002</v>
      </c>
      <c r="AB172" s="25">
        <v>5.5</v>
      </c>
      <c r="AC172" s="25">
        <v>0</v>
      </c>
      <c r="AD172" s="25">
        <v>12.100000000000001</v>
      </c>
      <c r="AE172" s="25">
        <v>0</v>
      </c>
      <c r="AF172" s="25">
        <v>0</v>
      </c>
      <c r="AG172" s="25">
        <v>25.3</v>
      </c>
      <c r="AH172" s="25">
        <v>1.1000000000000001</v>
      </c>
      <c r="AI172" s="25">
        <v>2.2000000000000002</v>
      </c>
      <c r="AJ172" s="25">
        <v>23.1</v>
      </c>
      <c r="AK172" s="25">
        <v>11</v>
      </c>
      <c r="AL172" s="25">
        <v>0</v>
      </c>
      <c r="AM172" s="25">
        <v>19.8</v>
      </c>
      <c r="AN172" s="25">
        <v>9.9</v>
      </c>
      <c r="AO172" s="25">
        <v>0</v>
      </c>
      <c r="AP172" s="25">
        <v>0</v>
      </c>
      <c r="AQ172" s="25">
        <v>40.700000000000003</v>
      </c>
      <c r="AR172" s="25">
        <v>13.200000000000001</v>
      </c>
      <c r="AS172" s="25">
        <v>6.6000000000000005</v>
      </c>
      <c r="AT172" s="25">
        <v>27.500000000000004</v>
      </c>
      <c r="AU172" s="25">
        <v>0</v>
      </c>
      <c r="AV172" s="25">
        <v>0</v>
      </c>
      <c r="AW172" s="25">
        <v>0</v>
      </c>
      <c r="AX172" s="25">
        <v>0</v>
      </c>
      <c r="AY172" s="25">
        <v>23.1</v>
      </c>
      <c r="AZ172" s="25">
        <v>1.1000000000000001</v>
      </c>
      <c r="BA172" s="25">
        <v>42.900000000000006</v>
      </c>
      <c r="BB172" s="25">
        <v>9.9</v>
      </c>
      <c r="BC172" s="25">
        <v>46.2</v>
      </c>
      <c r="BD172" s="25">
        <v>4.4000000000000004</v>
      </c>
      <c r="BE172" s="25">
        <v>13.200000000000001</v>
      </c>
      <c r="BF172" s="25">
        <v>27.500000000000004</v>
      </c>
      <c r="BG172" s="25">
        <v>11</v>
      </c>
      <c r="BH172" s="25">
        <v>16.5</v>
      </c>
      <c r="BI172" s="25">
        <v>6.6000000000000005</v>
      </c>
      <c r="BJ172" s="25">
        <v>3.3000000000000003</v>
      </c>
      <c r="BK172" s="25">
        <v>0</v>
      </c>
      <c r="BL172" s="25">
        <v>6.6000000000000005</v>
      </c>
      <c r="BM172" s="25">
        <v>14.3</v>
      </c>
      <c r="BN172" s="25">
        <v>15.400000000000064</v>
      </c>
      <c r="BO172" t="s">
        <v>38</v>
      </c>
    </row>
    <row r="173" spans="1:67" x14ac:dyDescent="0.25">
      <c r="A173" s="6">
        <v>45080</v>
      </c>
      <c r="B173" t="s">
        <v>12</v>
      </c>
      <c r="C173">
        <v>3</v>
      </c>
      <c r="D173">
        <f t="shared" si="18"/>
        <v>485.1</v>
      </c>
      <c r="E173">
        <f t="shared" si="23"/>
        <v>192.5</v>
      </c>
      <c r="F173">
        <f t="shared" si="24"/>
        <v>113.3</v>
      </c>
      <c r="G173">
        <f t="shared" si="25"/>
        <v>64.900000000000006</v>
      </c>
      <c r="H173">
        <f t="shared" si="26"/>
        <v>114.4</v>
      </c>
      <c r="I173">
        <v>0</v>
      </c>
      <c r="J173" s="22">
        <v>0.41800000000000004</v>
      </c>
      <c r="K173" s="22">
        <v>0.70400000000000007</v>
      </c>
      <c r="L173" s="22">
        <v>0.81400000000000006</v>
      </c>
      <c r="M173" s="22">
        <v>0.66</v>
      </c>
      <c r="N173" s="22">
        <v>0.17600000000000002</v>
      </c>
      <c r="O173" s="24">
        <v>0.74800000000000011</v>
      </c>
      <c r="P173" s="24">
        <v>0.82500000000000007</v>
      </c>
      <c r="Q173" s="24">
        <v>1.0120000000000002</v>
      </c>
      <c r="R173" s="24">
        <v>0.9900000000000001</v>
      </c>
      <c r="S173" s="24">
        <v>0.83600000000000008</v>
      </c>
      <c r="T173" s="24">
        <v>0.95700000000000007</v>
      </c>
      <c r="U173" s="24">
        <v>0.80300000000000005</v>
      </c>
      <c r="V173" s="24">
        <v>1.0780000000000001</v>
      </c>
      <c r="W173" s="24">
        <v>0.36300000000000004</v>
      </c>
      <c r="X173" s="24">
        <v>0.93500000000000005</v>
      </c>
      <c r="Y173" s="24">
        <v>0.39600000000000002</v>
      </c>
      <c r="Z173" s="24">
        <v>1.0120000000000002</v>
      </c>
      <c r="AA173" s="25">
        <v>0</v>
      </c>
      <c r="AB173" s="25">
        <v>0</v>
      </c>
      <c r="AC173" s="25">
        <v>13.200000000000001</v>
      </c>
      <c r="AD173" s="25">
        <v>0</v>
      </c>
      <c r="AE173" s="25">
        <v>0</v>
      </c>
      <c r="AF173" s="25">
        <v>30.800000000000004</v>
      </c>
      <c r="AG173" s="25">
        <v>4.4000000000000004</v>
      </c>
      <c r="AH173" s="25">
        <v>0</v>
      </c>
      <c r="AI173" s="25">
        <v>39.6</v>
      </c>
      <c r="AJ173" s="25">
        <v>25.3</v>
      </c>
      <c r="AK173" s="25">
        <v>4.4000000000000004</v>
      </c>
      <c r="AL173" s="25">
        <v>12.100000000000001</v>
      </c>
      <c r="AM173" s="25">
        <v>15.400000000000002</v>
      </c>
      <c r="AN173" s="25">
        <v>11</v>
      </c>
      <c r="AO173" s="25">
        <v>19.8</v>
      </c>
      <c r="AP173" s="25">
        <v>29.700000000000003</v>
      </c>
      <c r="AQ173" s="25">
        <v>0</v>
      </c>
      <c r="AR173" s="25">
        <v>8.8000000000000007</v>
      </c>
      <c r="AS173" s="25">
        <v>0</v>
      </c>
      <c r="AT173" s="25">
        <v>17.600000000000001</v>
      </c>
      <c r="AU173" s="25">
        <v>0</v>
      </c>
      <c r="AV173" s="25">
        <v>0</v>
      </c>
      <c r="AW173" s="25">
        <v>0</v>
      </c>
      <c r="AX173" s="25">
        <v>35.200000000000003</v>
      </c>
      <c r="AY173" s="25">
        <v>12.100000000000001</v>
      </c>
      <c r="AZ173" s="25">
        <v>0</v>
      </c>
      <c r="BA173" s="25">
        <v>0</v>
      </c>
      <c r="BB173" s="25">
        <v>11</v>
      </c>
      <c r="BC173" s="25">
        <v>4.4000000000000004</v>
      </c>
      <c r="BD173" s="25">
        <v>2.2000000000000002</v>
      </c>
      <c r="BE173" s="25">
        <v>49.500000000000007</v>
      </c>
      <c r="BF173" s="25">
        <v>2.2000000000000002</v>
      </c>
      <c r="BG173" s="25">
        <v>29.700000000000003</v>
      </c>
      <c r="BH173" s="25">
        <v>31.900000000000002</v>
      </c>
      <c r="BI173" s="25">
        <v>2.2000000000000002</v>
      </c>
      <c r="BJ173" s="25">
        <v>20.900000000000002</v>
      </c>
      <c r="BK173" s="25">
        <v>0</v>
      </c>
      <c r="BL173" s="25">
        <v>34.1</v>
      </c>
      <c r="BM173" s="25">
        <v>0</v>
      </c>
      <c r="BN173" s="25">
        <v>22</v>
      </c>
      <c r="BO173" t="s">
        <v>38</v>
      </c>
    </row>
    <row r="174" spans="1:67" x14ac:dyDescent="0.25">
      <c r="A174" s="6">
        <v>45081</v>
      </c>
      <c r="B174" t="s">
        <v>12</v>
      </c>
      <c r="C174">
        <v>4</v>
      </c>
      <c r="D174">
        <f t="shared" si="18"/>
        <v>657.80000000000007</v>
      </c>
      <c r="E174">
        <f t="shared" si="23"/>
        <v>110.00000000000001</v>
      </c>
      <c r="F174">
        <f t="shared" si="24"/>
        <v>140.80000000000001</v>
      </c>
      <c r="G174">
        <f t="shared" si="25"/>
        <v>205.7</v>
      </c>
      <c r="H174">
        <f t="shared" si="26"/>
        <v>201.30000000000004</v>
      </c>
      <c r="I174">
        <v>0</v>
      </c>
      <c r="J174" s="22">
        <v>0.94600000000000006</v>
      </c>
      <c r="K174" s="22">
        <v>0.94600000000000006</v>
      </c>
      <c r="L174" s="22">
        <v>0.79200000000000004</v>
      </c>
      <c r="M174" s="22">
        <v>0.56100000000000005</v>
      </c>
      <c r="N174" s="22">
        <v>0.94600000000000006</v>
      </c>
      <c r="O174" s="24">
        <v>0.88000000000000012</v>
      </c>
      <c r="P174" s="24">
        <v>0.75900000000000012</v>
      </c>
      <c r="Q174" s="24">
        <v>0.88000000000000012</v>
      </c>
      <c r="R174" s="24">
        <v>0.77000000000000013</v>
      </c>
      <c r="S174" s="24">
        <v>1.0120000000000002</v>
      </c>
      <c r="T174" s="24">
        <v>1.1000000000000001</v>
      </c>
      <c r="U174" s="24">
        <v>0.52800000000000002</v>
      </c>
      <c r="V174" s="24">
        <v>0.44000000000000006</v>
      </c>
      <c r="W174" s="24">
        <v>0.35200000000000004</v>
      </c>
      <c r="X174" s="24">
        <v>0.8580000000000001</v>
      </c>
      <c r="Y174" s="24">
        <v>0.71500000000000008</v>
      </c>
      <c r="Z174" s="24">
        <v>0.86900000000000011</v>
      </c>
      <c r="AA174" s="25">
        <v>7.7000000000000011</v>
      </c>
      <c r="AB174" s="25">
        <v>0</v>
      </c>
      <c r="AC174" s="25">
        <v>5.5</v>
      </c>
      <c r="AD174" s="25">
        <v>16.5</v>
      </c>
      <c r="AE174" s="25">
        <v>5.5</v>
      </c>
      <c r="AF174" s="25">
        <v>30.800000000000004</v>
      </c>
      <c r="AG174" s="25">
        <v>33</v>
      </c>
      <c r="AH174" s="25">
        <v>26.400000000000002</v>
      </c>
      <c r="AI174" s="25">
        <v>8.8000000000000007</v>
      </c>
      <c r="AJ174" s="25">
        <v>6.6000000000000005</v>
      </c>
      <c r="AK174" s="25">
        <v>12.100000000000001</v>
      </c>
      <c r="AL174" s="25">
        <v>2.2000000000000002</v>
      </c>
      <c r="AM174" s="25">
        <v>16.5</v>
      </c>
      <c r="AN174" s="25">
        <v>51.7</v>
      </c>
      <c r="AO174" s="25">
        <v>48.400000000000006</v>
      </c>
      <c r="AP174" s="25">
        <v>48.400000000000006</v>
      </c>
      <c r="AQ174" s="25">
        <v>0</v>
      </c>
      <c r="AR174" s="25">
        <v>14.3</v>
      </c>
      <c r="AS174" s="25">
        <v>0</v>
      </c>
      <c r="AT174" s="25">
        <v>19.8</v>
      </c>
      <c r="AU174" s="25">
        <v>8.8000000000000007</v>
      </c>
      <c r="AV174" s="25">
        <v>0</v>
      </c>
      <c r="AW174" s="25">
        <v>0</v>
      </c>
      <c r="AX174" s="25">
        <v>0</v>
      </c>
      <c r="AY174" s="25">
        <v>48.400000000000006</v>
      </c>
      <c r="AZ174" s="25">
        <v>39.6</v>
      </c>
      <c r="BA174" s="25">
        <v>20.900000000000002</v>
      </c>
      <c r="BB174" s="25">
        <v>45.1</v>
      </c>
      <c r="BC174" s="25">
        <v>18.700000000000003</v>
      </c>
      <c r="BD174" s="25">
        <v>24.200000000000003</v>
      </c>
      <c r="BE174" s="25">
        <v>29.700000000000003</v>
      </c>
      <c r="BF174" s="25">
        <v>25.3</v>
      </c>
      <c r="BG174" s="25">
        <v>6.6000000000000005</v>
      </c>
      <c r="BH174" s="25">
        <v>9.9</v>
      </c>
      <c r="BI174" s="25">
        <v>2.2000000000000002</v>
      </c>
      <c r="BJ174" s="25">
        <v>5.5</v>
      </c>
      <c r="BK174" s="25">
        <v>0</v>
      </c>
      <c r="BL174" s="25">
        <v>5.5</v>
      </c>
      <c r="BM174" s="25">
        <v>9.9</v>
      </c>
      <c r="BN174" s="25">
        <v>15.400000000000002</v>
      </c>
      <c r="BO174" t="s">
        <v>38</v>
      </c>
    </row>
    <row r="175" spans="1:67" x14ac:dyDescent="0.25">
      <c r="A175" s="6">
        <v>45082</v>
      </c>
      <c r="B175" t="s">
        <v>12</v>
      </c>
      <c r="C175">
        <v>5</v>
      </c>
      <c r="D175">
        <f t="shared" si="18"/>
        <v>579.70000000000005</v>
      </c>
      <c r="E175">
        <f t="shared" si="23"/>
        <v>149.60000000000002</v>
      </c>
      <c r="F175">
        <f t="shared" si="24"/>
        <v>150.70000000000002</v>
      </c>
      <c r="G175">
        <f t="shared" si="25"/>
        <v>143</v>
      </c>
      <c r="H175">
        <f t="shared" si="26"/>
        <v>136.4</v>
      </c>
      <c r="I175">
        <v>0</v>
      </c>
      <c r="J175" s="22">
        <v>0.27500000000000002</v>
      </c>
      <c r="K175" s="22">
        <v>0.89100000000000013</v>
      </c>
      <c r="L175" s="22">
        <v>0.8580000000000001</v>
      </c>
      <c r="M175" s="22">
        <v>1.0780000000000001</v>
      </c>
      <c r="N175" s="22">
        <v>0.17600000000000002</v>
      </c>
      <c r="O175" s="24">
        <v>1.0230000000000001</v>
      </c>
      <c r="P175" s="24">
        <v>0.12100000000000001</v>
      </c>
      <c r="Q175" s="24">
        <v>0.11000000000000001</v>
      </c>
      <c r="R175" s="24">
        <v>0.45100000000000007</v>
      </c>
      <c r="S175" s="24">
        <v>0.86900000000000011</v>
      </c>
      <c r="T175" s="24">
        <v>0.94600000000000006</v>
      </c>
      <c r="U175" s="24">
        <v>0.58300000000000007</v>
      </c>
      <c r="V175" s="24">
        <v>0.94600000000000006</v>
      </c>
      <c r="W175" s="24">
        <v>0.64900000000000002</v>
      </c>
      <c r="X175" s="24">
        <v>0.78100000000000003</v>
      </c>
      <c r="Y175" s="24">
        <v>0.66</v>
      </c>
      <c r="Z175" s="24">
        <v>0.9900000000000001</v>
      </c>
      <c r="AA175" s="25">
        <v>0</v>
      </c>
      <c r="AB175" s="25">
        <v>22</v>
      </c>
      <c r="AC175" s="25">
        <v>1.1000000000000001</v>
      </c>
      <c r="AD175" s="25">
        <v>20.900000000000002</v>
      </c>
      <c r="AE175" s="25">
        <v>0</v>
      </c>
      <c r="AF175" s="25">
        <v>2.2000000000000002</v>
      </c>
      <c r="AG175" s="25">
        <v>20.900000000000002</v>
      </c>
      <c r="AH175" s="25">
        <v>44</v>
      </c>
      <c r="AI175" s="25">
        <v>39.6</v>
      </c>
      <c r="AJ175" s="25">
        <v>0</v>
      </c>
      <c r="AK175" s="25">
        <v>28.6</v>
      </c>
      <c r="AL175" s="25">
        <v>33</v>
      </c>
      <c r="AM175" s="25">
        <v>0</v>
      </c>
      <c r="AN175" s="25">
        <v>0</v>
      </c>
      <c r="AO175" s="25">
        <v>5.5</v>
      </c>
      <c r="AP175" s="25">
        <v>17.600000000000001</v>
      </c>
      <c r="AQ175" s="25">
        <v>4.4000000000000004</v>
      </c>
      <c r="AR175" s="25">
        <v>25.3</v>
      </c>
      <c r="AS175" s="25">
        <v>37.400000000000006</v>
      </c>
      <c r="AT175" s="25">
        <v>13.200000000000001</v>
      </c>
      <c r="AU175" s="25">
        <v>6.6000000000000005</v>
      </c>
      <c r="AV175" s="25">
        <v>11</v>
      </c>
      <c r="AW175" s="25">
        <v>1.1000000000000001</v>
      </c>
      <c r="AX175" s="25">
        <v>11</v>
      </c>
      <c r="AY175" s="25">
        <v>0</v>
      </c>
      <c r="AZ175" s="25">
        <v>44</v>
      </c>
      <c r="BA175" s="25">
        <v>41.800000000000004</v>
      </c>
      <c r="BB175" s="25">
        <v>27.500000000000004</v>
      </c>
      <c r="BC175" s="25">
        <v>0</v>
      </c>
      <c r="BD175" s="25">
        <v>0</v>
      </c>
      <c r="BE175" s="25">
        <v>30.800000000000004</v>
      </c>
      <c r="BF175" s="25">
        <v>39.6</v>
      </c>
      <c r="BG175" s="25">
        <v>0</v>
      </c>
      <c r="BH175" s="25">
        <v>9.9</v>
      </c>
      <c r="BI175" s="25">
        <v>18.700000000000003</v>
      </c>
      <c r="BJ175" s="25">
        <v>30.800000000000004</v>
      </c>
      <c r="BK175" s="25">
        <v>19.8</v>
      </c>
      <c r="BL175" s="25">
        <v>0</v>
      </c>
      <c r="BM175" s="25">
        <v>0</v>
      </c>
      <c r="BN175" s="25">
        <v>0</v>
      </c>
      <c r="BO175" t="s">
        <v>38</v>
      </c>
    </row>
    <row r="176" spans="1:67" x14ac:dyDescent="0.25">
      <c r="A176" s="6">
        <v>45083</v>
      </c>
      <c r="B176" t="s">
        <v>12</v>
      </c>
      <c r="C176">
        <v>6</v>
      </c>
      <c r="D176">
        <f t="shared" si="18"/>
        <v>490.6</v>
      </c>
      <c r="E176">
        <f t="shared" si="23"/>
        <v>78.100000000000009</v>
      </c>
      <c r="F176">
        <f t="shared" si="24"/>
        <v>180.39999999999998</v>
      </c>
      <c r="G176">
        <f t="shared" si="25"/>
        <v>102.30000000000001</v>
      </c>
      <c r="H176">
        <f t="shared" si="26"/>
        <v>129.80000000000001</v>
      </c>
      <c r="I176">
        <v>0</v>
      </c>
      <c r="J176" s="22">
        <v>0.80300000000000005</v>
      </c>
      <c r="K176" s="22">
        <v>0.6160000000000001</v>
      </c>
      <c r="L176" s="22">
        <v>1.089</v>
      </c>
      <c r="M176" s="22">
        <v>0.96800000000000008</v>
      </c>
      <c r="N176" s="22">
        <v>0.93500000000000005</v>
      </c>
      <c r="O176" s="24">
        <v>1.0780000000000001</v>
      </c>
      <c r="P176" s="24">
        <v>0.77000000000000013</v>
      </c>
      <c r="Q176" s="24">
        <v>0.66</v>
      </c>
      <c r="R176" s="24">
        <v>0.81400000000000006</v>
      </c>
      <c r="S176" s="24">
        <v>0.66</v>
      </c>
      <c r="T176" s="24">
        <v>1.0010000000000001</v>
      </c>
      <c r="U176" s="24">
        <v>0.46200000000000002</v>
      </c>
      <c r="V176" s="24">
        <v>0.96800000000000008</v>
      </c>
      <c r="W176" s="24">
        <v>0.89100000000000013</v>
      </c>
      <c r="X176" s="24">
        <v>0.47300000000000003</v>
      </c>
      <c r="Y176" s="24">
        <v>0.36300000000000004</v>
      </c>
      <c r="Z176" s="24">
        <v>0.28600000000000003</v>
      </c>
      <c r="AA176" s="25">
        <v>18.700000000000003</v>
      </c>
      <c r="AB176" s="25">
        <v>0</v>
      </c>
      <c r="AC176" s="25">
        <v>45.1</v>
      </c>
      <c r="AD176" s="25">
        <v>29.700000000000003</v>
      </c>
      <c r="AE176" s="25">
        <v>17.600000000000001</v>
      </c>
      <c r="AF176" s="25">
        <v>3.3000000000000003</v>
      </c>
      <c r="AG176" s="25">
        <v>30.800000000000004</v>
      </c>
      <c r="AH176" s="25">
        <v>0</v>
      </c>
      <c r="AI176" s="25">
        <v>0</v>
      </c>
      <c r="AJ176" s="25">
        <v>35.200000000000003</v>
      </c>
      <c r="AK176" s="25">
        <v>15.400000000000002</v>
      </c>
      <c r="AL176" s="25">
        <v>13.200000000000001</v>
      </c>
      <c r="AM176" s="25">
        <v>15.400000000000002</v>
      </c>
      <c r="AN176" s="25">
        <v>12.100000000000001</v>
      </c>
      <c r="AO176" s="25">
        <v>18.700000000000003</v>
      </c>
      <c r="AP176" s="25">
        <v>0</v>
      </c>
      <c r="AQ176" s="25">
        <v>0</v>
      </c>
      <c r="AR176" s="25">
        <v>14.3</v>
      </c>
      <c r="AS176" s="25">
        <v>52.800000000000004</v>
      </c>
      <c r="AT176" s="25">
        <v>3.3000000000000003</v>
      </c>
      <c r="AU176" s="25">
        <v>0</v>
      </c>
      <c r="AV176" s="25">
        <v>5.5</v>
      </c>
      <c r="AW176" s="25">
        <v>0</v>
      </c>
      <c r="AX176" s="25">
        <v>0</v>
      </c>
      <c r="AY176" s="25">
        <v>25.3</v>
      </c>
      <c r="AZ176" s="25">
        <v>12.100000000000001</v>
      </c>
      <c r="BA176" s="25">
        <v>14.3</v>
      </c>
      <c r="BB176" s="25">
        <v>1.1000000000000001</v>
      </c>
      <c r="BC176" s="25">
        <v>17.600000000000001</v>
      </c>
      <c r="BD176" s="25">
        <v>26.400000000000002</v>
      </c>
      <c r="BE176" s="25">
        <v>2.2000000000000002</v>
      </c>
      <c r="BF176" s="25">
        <v>9.9</v>
      </c>
      <c r="BG176" s="25">
        <v>0</v>
      </c>
      <c r="BH176" s="25">
        <v>0</v>
      </c>
      <c r="BI176" s="25">
        <v>6.6000000000000005</v>
      </c>
      <c r="BJ176" s="25">
        <v>6.6000000000000005</v>
      </c>
      <c r="BK176" s="25">
        <v>22</v>
      </c>
      <c r="BL176" s="25">
        <v>7.7000000000000011</v>
      </c>
      <c r="BM176" s="25">
        <v>0</v>
      </c>
      <c r="BN176" s="25">
        <v>23.1</v>
      </c>
      <c r="BO176" t="s">
        <v>38</v>
      </c>
    </row>
    <row r="177" spans="1:67" x14ac:dyDescent="0.25">
      <c r="A177" s="6">
        <v>45084</v>
      </c>
      <c r="B177" t="s">
        <v>12</v>
      </c>
      <c r="C177">
        <v>7</v>
      </c>
      <c r="D177">
        <f t="shared" si="18"/>
        <v>614.90000000000009</v>
      </c>
      <c r="E177">
        <f t="shared" si="23"/>
        <v>78.099999999999994</v>
      </c>
      <c r="F177">
        <f t="shared" si="24"/>
        <v>150.70000000000002</v>
      </c>
      <c r="G177">
        <f t="shared" si="25"/>
        <v>260.70000000000005</v>
      </c>
      <c r="H177">
        <f t="shared" si="26"/>
        <v>125.4</v>
      </c>
      <c r="I177">
        <v>0</v>
      </c>
      <c r="J177" s="22">
        <v>0.46200000000000002</v>
      </c>
      <c r="K177" s="22">
        <v>0.37400000000000005</v>
      </c>
      <c r="L177" s="22">
        <v>0.80300000000000005</v>
      </c>
      <c r="M177" s="22">
        <v>0.95700000000000007</v>
      </c>
      <c r="N177" s="22">
        <v>0.41800000000000004</v>
      </c>
      <c r="O177" s="24">
        <v>0.66</v>
      </c>
      <c r="P177" s="24">
        <v>0.66</v>
      </c>
      <c r="Q177" s="24">
        <v>0.74800000000000011</v>
      </c>
      <c r="R177" s="24">
        <v>0.69300000000000006</v>
      </c>
      <c r="S177" s="24">
        <v>0.86900000000000011</v>
      </c>
      <c r="T177" s="24">
        <v>1.0450000000000002</v>
      </c>
      <c r="U177" s="24">
        <v>0.47300000000000003</v>
      </c>
      <c r="V177" s="24">
        <v>0.31900000000000001</v>
      </c>
      <c r="W177" s="24">
        <v>0.90200000000000014</v>
      </c>
      <c r="X177" s="24">
        <v>1.1000000000000001</v>
      </c>
      <c r="Y177" s="24">
        <v>0.29700000000000004</v>
      </c>
      <c r="Z177" s="24">
        <v>0.91300000000000014</v>
      </c>
      <c r="AA177" s="25">
        <v>15.400000000000002</v>
      </c>
      <c r="AB177" s="25">
        <v>4.4000000000000004</v>
      </c>
      <c r="AC177" s="25">
        <v>5.5</v>
      </c>
      <c r="AD177" s="25">
        <v>26.400000000000002</v>
      </c>
      <c r="AE177" s="25">
        <v>56.1</v>
      </c>
      <c r="AF177" s="25">
        <v>6.6000000000000005</v>
      </c>
      <c r="AG177" s="25">
        <v>0</v>
      </c>
      <c r="AH177" s="25">
        <v>0</v>
      </c>
      <c r="AI177" s="25">
        <v>0</v>
      </c>
      <c r="AJ177" s="25">
        <v>36.300000000000004</v>
      </c>
      <c r="AK177" s="25">
        <v>0</v>
      </c>
      <c r="AL177" s="25">
        <v>30.800000000000004</v>
      </c>
      <c r="AM177" s="25">
        <v>0</v>
      </c>
      <c r="AN177" s="25">
        <v>18.700000000000003</v>
      </c>
      <c r="AO177" s="25">
        <v>38.5</v>
      </c>
      <c r="AP177" s="25">
        <v>27.500000000000004</v>
      </c>
      <c r="AQ177" s="25">
        <v>0</v>
      </c>
      <c r="AR177" s="25">
        <v>5.5</v>
      </c>
      <c r="AS177" s="25">
        <v>0</v>
      </c>
      <c r="AT177" s="25">
        <v>4.4000000000000004</v>
      </c>
      <c r="AU177" s="25">
        <v>11</v>
      </c>
      <c r="AV177" s="25">
        <v>0</v>
      </c>
      <c r="AW177" s="25">
        <v>16.5</v>
      </c>
      <c r="AX177" s="25">
        <v>48.400000000000006</v>
      </c>
      <c r="AY177" s="25">
        <v>30.800000000000004</v>
      </c>
      <c r="AZ177" s="25">
        <v>58.300000000000004</v>
      </c>
      <c r="BA177" s="25">
        <v>0</v>
      </c>
      <c r="BB177" s="25">
        <v>58.300000000000004</v>
      </c>
      <c r="BC177" s="25">
        <v>0</v>
      </c>
      <c r="BD177" s="25">
        <v>37.400000000000006</v>
      </c>
      <c r="BE177" s="25">
        <v>2.2000000000000002</v>
      </c>
      <c r="BF177" s="25">
        <v>4.4000000000000004</v>
      </c>
      <c r="BG177" s="25">
        <v>0</v>
      </c>
      <c r="BH177" s="25">
        <v>4.4000000000000004</v>
      </c>
      <c r="BI177" s="25">
        <v>2.2000000000000002</v>
      </c>
      <c r="BJ177" s="25">
        <v>14.3</v>
      </c>
      <c r="BK177" s="25">
        <v>7.7000000000000011</v>
      </c>
      <c r="BL177" s="25">
        <v>25.3</v>
      </c>
      <c r="BM177" s="25">
        <v>17.600000000000001</v>
      </c>
      <c r="BN177" s="25">
        <v>0</v>
      </c>
      <c r="BO177" t="s">
        <v>38</v>
      </c>
    </row>
    <row r="178" spans="1:67" x14ac:dyDescent="0.25">
      <c r="A178" s="6">
        <v>45085</v>
      </c>
      <c r="B178" t="s">
        <v>12</v>
      </c>
      <c r="C178">
        <v>8</v>
      </c>
      <c r="D178">
        <f t="shared" si="18"/>
        <v>363</v>
      </c>
      <c r="E178">
        <f t="shared" si="23"/>
        <v>69.300000000000011</v>
      </c>
      <c r="F178">
        <f t="shared" si="24"/>
        <v>45.100000000000009</v>
      </c>
      <c r="G178">
        <f t="shared" si="25"/>
        <v>123.20000000000002</v>
      </c>
      <c r="H178">
        <f t="shared" si="26"/>
        <v>125.4</v>
      </c>
      <c r="I178">
        <v>0</v>
      </c>
      <c r="J178" s="22">
        <v>0.19800000000000001</v>
      </c>
      <c r="K178" s="22">
        <v>1.0010000000000001</v>
      </c>
      <c r="L178" s="22">
        <v>0.40700000000000003</v>
      </c>
      <c r="M178" s="22">
        <v>0.55000000000000004</v>
      </c>
      <c r="N178" s="22">
        <v>1.0010000000000001</v>
      </c>
      <c r="O178" s="24">
        <v>1.089</v>
      </c>
      <c r="P178" s="24">
        <v>0.82500000000000007</v>
      </c>
      <c r="Q178" s="24">
        <v>0.6160000000000001</v>
      </c>
      <c r="R178" s="24">
        <v>1.0010000000000001</v>
      </c>
      <c r="S178" s="24">
        <v>0.69300000000000006</v>
      </c>
      <c r="T178" s="24">
        <v>0.39600000000000002</v>
      </c>
      <c r="U178" s="24">
        <v>0.55000000000000004</v>
      </c>
      <c r="V178" s="24">
        <v>0.9900000000000001</v>
      </c>
      <c r="W178" s="24">
        <v>1.0010000000000001</v>
      </c>
      <c r="X178" s="24">
        <v>0.79200000000000004</v>
      </c>
      <c r="Y178" s="24">
        <v>0.55000000000000004</v>
      </c>
      <c r="Z178" s="24">
        <v>0.94600000000000006</v>
      </c>
      <c r="AA178" s="25">
        <v>2.2000000000000002</v>
      </c>
      <c r="AB178" s="25">
        <v>0</v>
      </c>
      <c r="AC178" s="25">
        <v>2.2000000000000002</v>
      </c>
      <c r="AD178" s="25">
        <v>0</v>
      </c>
      <c r="AE178" s="25">
        <v>1.1000000000000001</v>
      </c>
      <c r="AF178" s="25">
        <v>7.7000000000000011</v>
      </c>
      <c r="AG178" s="25">
        <v>7.7000000000000011</v>
      </c>
      <c r="AH178" s="25">
        <v>8.8000000000000007</v>
      </c>
      <c r="AI178" s="25">
        <v>15.400000000000002</v>
      </c>
      <c r="AJ178" s="25">
        <v>0</v>
      </c>
      <c r="AK178" s="25">
        <v>15.400000000000002</v>
      </c>
      <c r="AL178" s="25">
        <v>9.9</v>
      </c>
      <c r="AM178" s="25">
        <v>5.5</v>
      </c>
      <c r="AN178" s="25">
        <v>12.100000000000001</v>
      </c>
      <c r="AO178" s="25">
        <v>26.400000000000002</v>
      </c>
      <c r="AP178" s="25">
        <v>24.200000000000003</v>
      </c>
      <c r="AQ178" s="25">
        <v>5.5</v>
      </c>
      <c r="AR178" s="25">
        <v>5.5</v>
      </c>
      <c r="AS178" s="25">
        <v>18.700000000000003</v>
      </c>
      <c r="AT178" s="25">
        <v>17.600000000000001</v>
      </c>
      <c r="AU178" s="25">
        <v>15.400000000000002</v>
      </c>
      <c r="AV178" s="25">
        <v>19.8</v>
      </c>
      <c r="AW178" s="25">
        <v>0</v>
      </c>
      <c r="AX178" s="25">
        <v>7.7000000000000011</v>
      </c>
      <c r="AY178" s="25">
        <v>9.9</v>
      </c>
      <c r="AZ178" s="25">
        <v>0</v>
      </c>
      <c r="BA178" s="25">
        <v>38.5</v>
      </c>
      <c r="BB178" s="25">
        <v>5.5</v>
      </c>
      <c r="BC178" s="25">
        <v>0</v>
      </c>
      <c r="BD178" s="25">
        <v>26.400000000000002</v>
      </c>
      <c r="BE178" s="25">
        <v>0</v>
      </c>
      <c r="BF178" s="25">
        <v>0</v>
      </c>
      <c r="BG178" s="25">
        <v>12.100000000000001</v>
      </c>
      <c r="BH178" s="25">
        <v>6.6000000000000005</v>
      </c>
      <c r="BI178" s="25">
        <v>0</v>
      </c>
      <c r="BJ178" s="25">
        <v>0</v>
      </c>
      <c r="BK178" s="25">
        <v>1.1000000000000001</v>
      </c>
      <c r="BL178" s="25">
        <v>19.8</v>
      </c>
      <c r="BM178" s="25">
        <v>5.5</v>
      </c>
      <c r="BN178" s="25">
        <v>24.200000000000003</v>
      </c>
      <c r="BO178" t="s">
        <v>38</v>
      </c>
    </row>
    <row r="179" spans="1:67" x14ac:dyDescent="0.25">
      <c r="A179" s="6">
        <v>45086</v>
      </c>
      <c r="B179" t="s">
        <v>12</v>
      </c>
      <c r="C179">
        <v>9</v>
      </c>
      <c r="D179">
        <f t="shared" si="18"/>
        <v>402.60000000000008</v>
      </c>
      <c r="E179">
        <f t="shared" si="23"/>
        <v>48.400000000000006</v>
      </c>
      <c r="F179">
        <f t="shared" si="24"/>
        <v>78.100000000000009</v>
      </c>
      <c r="G179">
        <f t="shared" si="25"/>
        <v>209.00000000000003</v>
      </c>
      <c r="H179">
        <f t="shared" si="26"/>
        <v>67.100000000000009</v>
      </c>
      <c r="I179">
        <v>0</v>
      </c>
      <c r="J179" s="22">
        <v>0.36300000000000004</v>
      </c>
      <c r="K179" s="22">
        <v>1.0450000000000002</v>
      </c>
      <c r="L179" s="22">
        <v>0.77000000000000013</v>
      </c>
      <c r="M179" s="22">
        <v>0.92400000000000004</v>
      </c>
      <c r="N179" s="22">
        <v>0.96800000000000008</v>
      </c>
      <c r="O179" s="24">
        <v>0.72600000000000009</v>
      </c>
      <c r="P179" s="24">
        <v>0.60500000000000009</v>
      </c>
      <c r="Q179" s="24">
        <v>0.44000000000000006</v>
      </c>
      <c r="R179" s="24">
        <v>0.67100000000000004</v>
      </c>
      <c r="S179" s="24">
        <v>0.68200000000000005</v>
      </c>
      <c r="T179" s="24">
        <v>1.0669999999999999</v>
      </c>
      <c r="U179" s="24">
        <v>1.0780000000000001</v>
      </c>
      <c r="V179" s="24">
        <v>1.056</v>
      </c>
      <c r="W179" s="24">
        <v>0.31900000000000001</v>
      </c>
      <c r="X179" s="24">
        <v>1.0669999999999999</v>
      </c>
      <c r="Y179" s="24">
        <v>0.92400000000000004</v>
      </c>
      <c r="Z179" s="24">
        <v>0.63800000000000001</v>
      </c>
      <c r="AA179" s="25">
        <v>14.3</v>
      </c>
      <c r="AB179" s="25">
        <v>0</v>
      </c>
      <c r="AC179" s="25">
        <v>4.4000000000000004</v>
      </c>
      <c r="AD179" s="25">
        <v>0</v>
      </c>
      <c r="AE179" s="25">
        <v>31.900000000000002</v>
      </c>
      <c r="AF179" s="25">
        <v>0</v>
      </c>
      <c r="AG179" s="25">
        <v>13.200000000000001</v>
      </c>
      <c r="AH179" s="25">
        <v>0</v>
      </c>
      <c r="AI179" s="25">
        <v>11</v>
      </c>
      <c r="AJ179" s="25">
        <v>3.3000000000000003</v>
      </c>
      <c r="AK179" s="25">
        <v>19.8</v>
      </c>
      <c r="AL179" s="25">
        <v>1.1000000000000001</v>
      </c>
      <c r="AM179" s="25">
        <v>9.9</v>
      </c>
      <c r="AN179" s="25">
        <v>0</v>
      </c>
      <c r="AO179" s="25">
        <v>0</v>
      </c>
      <c r="AP179" s="25">
        <v>22</v>
      </c>
      <c r="AQ179" s="25">
        <v>0</v>
      </c>
      <c r="AR179" s="25">
        <v>1.1000000000000001</v>
      </c>
      <c r="AS179" s="25">
        <v>18.700000000000003</v>
      </c>
      <c r="AT179" s="25">
        <v>14.3</v>
      </c>
      <c r="AU179" s="25">
        <v>31.900000000000002</v>
      </c>
      <c r="AV179" s="25">
        <v>0</v>
      </c>
      <c r="AW179" s="25">
        <v>36.300000000000004</v>
      </c>
      <c r="AX179" s="25">
        <v>15.400000000000002</v>
      </c>
      <c r="AY179" s="25">
        <v>52.800000000000004</v>
      </c>
      <c r="AZ179" s="25">
        <v>15.400000000000002</v>
      </c>
      <c r="BA179" s="25">
        <v>9.9</v>
      </c>
      <c r="BB179" s="25">
        <v>7.7000000000000011</v>
      </c>
      <c r="BC179" s="25">
        <v>35.200000000000003</v>
      </c>
      <c r="BD179" s="25">
        <v>4.4000000000000004</v>
      </c>
      <c r="BE179" s="25">
        <v>13.200000000000001</v>
      </c>
      <c r="BF179" s="25">
        <v>4.4000000000000004</v>
      </c>
      <c r="BG179" s="25">
        <v>0</v>
      </c>
      <c r="BH179" s="25">
        <v>0</v>
      </c>
      <c r="BI179" s="25">
        <v>0</v>
      </c>
      <c r="BJ179" s="25">
        <v>6.6000000000000005</v>
      </c>
      <c r="BK179" s="25">
        <v>3.3000000000000003</v>
      </c>
      <c r="BL179" s="25">
        <v>0</v>
      </c>
      <c r="BM179" s="25">
        <v>17.600000000000001</v>
      </c>
      <c r="BN179" s="25">
        <v>3.3000000000000003</v>
      </c>
      <c r="BO179" t="s">
        <v>38</v>
      </c>
    </row>
    <row r="180" spans="1:67" x14ac:dyDescent="0.25">
      <c r="A180" s="6">
        <v>45087</v>
      </c>
      <c r="B180" t="s">
        <v>12</v>
      </c>
      <c r="C180">
        <v>10</v>
      </c>
      <c r="D180">
        <f t="shared" si="18"/>
        <v>435.6</v>
      </c>
      <c r="E180">
        <f t="shared" si="23"/>
        <v>53.900000000000006</v>
      </c>
      <c r="F180">
        <f t="shared" si="24"/>
        <v>88</v>
      </c>
      <c r="G180">
        <f t="shared" si="25"/>
        <v>167.20000000000002</v>
      </c>
      <c r="H180">
        <f t="shared" si="26"/>
        <v>126.50000000000001</v>
      </c>
      <c r="I180">
        <v>0</v>
      </c>
      <c r="J180" s="22">
        <v>0.26400000000000001</v>
      </c>
      <c r="K180" s="22">
        <v>0.64900000000000002</v>
      </c>
      <c r="L180" s="22">
        <v>0.20900000000000002</v>
      </c>
      <c r="M180" s="22">
        <v>0.80300000000000005</v>
      </c>
      <c r="N180" s="22">
        <v>1.0010000000000001</v>
      </c>
      <c r="O180" s="24">
        <v>1.089</v>
      </c>
      <c r="P180" s="24">
        <v>0.64900000000000002</v>
      </c>
      <c r="Q180" s="24">
        <v>0.77000000000000013</v>
      </c>
      <c r="R180" s="24">
        <v>0.66</v>
      </c>
      <c r="S180" s="24">
        <v>0.67100000000000004</v>
      </c>
      <c r="T180" s="24">
        <v>0.60500000000000009</v>
      </c>
      <c r="U180" s="24">
        <v>0.62700000000000011</v>
      </c>
      <c r="V180" s="24">
        <v>1.0010000000000001</v>
      </c>
      <c r="W180" s="24">
        <v>1.0120000000000002</v>
      </c>
      <c r="X180" s="24">
        <v>0.11000000000000001</v>
      </c>
      <c r="Y180" s="24">
        <v>0.92400000000000004</v>
      </c>
      <c r="Z180" s="24">
        <v>1.0120000000000002</v>
      </c>
      <c r="AA180" s="25">
        <v>0</v>
      </c>
      <c r="AB180" s="25">
        <v>0</v>
      </c>
      <c r="AC180" s="25">
        <v>33</v>
      </c>
      <c r="AD180" s="25">
        <v>7.7000000000000011</v>
      </c>
      <c r="AE180" s="25">
        <v>0</v>
      </c>
      <c r="AF180" s="25">
        <v>18.700000000000003</v>
      </c>
      <c r="AG180" s="25">
        <v>0</v>
      </c>
      <c r="AH180" s="25">
        <v>11</v>
      </c>
      <c r="AI180" s="25">
        <v>17.600000000000001</v>
      </c>
      <c r="AJ180" s="25">
        <v>0</v>
      </c>
      <c r="AK180" s="25">
        <v>55.000000000000007</v>
      </c>
      <c r="AL180" s="25">
        <v>0</v>
      </c>
      <c r="AM180" s="25">
        <v>1.1000000000000001</v>
      </c>
      <c r="AN180" s="25">
        <v>42.900000000000006</v>
      </c>
      <c r="AO180" s="25">
        <v>17.600000000000001</v>
      </c>
      <c r="AP180" s="25">
        <v>4.4000000000000004</v>
      </c>
      <c r="AQ180" s="25">
        <v>1.1000000000000001</v>
      </c>
      <c r="AR180" s="25">
        <v>7.7000000000000011</v>
      </c>
      <c r="AS180" s="25">
        <v>48.400000000000006</v>
      </c>
      <c r="AT180" s="25">
        <v>3.3000000000000003</v>
      </c>
      <c r="AU180" s="25">
        <v>7.7000000000000011</v>
      </c>
      <c r="AV180" s="25">
        <v>17.600000000000001</v>
      </c>
      <c r="AW180" s="25">
        <v>8.8000000000000007</v>
      </c>
      <c r="AX180" s="25">
        <v>3.3000000000000003</v>
      </c>
      <c r="AY180" s="25">
        <v>31.900000000000002</v>
      </c>
      <c r="AZ180" s="25">
        <v>0</v>
      </c>
      <c r="BA180" s="25">
        <v>26.400000000000002</v>
      </c>
      <c r="BB180" s="25">
        <v>3.3000000000000003</v>
      </c>
      <c r="BC180" s="25">
        <v>29.700000000000003</v>
      </c>
      <c r="BD180" s="25">
        <v>38.5</v>
      </c>
      <c r="BE180" s="25">
        <v>0</v>
      </c>
      <c r="BF180" s="25">
        <v>3.3000000000000003</v>
      </c>
      <c r="BG180" s="25">
        <v>24.200000000000003</v>
      </c>
      <c r="BH180" s="25">
        <v>11</v>
      </c>
      <c r="BI180" s="25">
        <v>0</v>
      </c>
      <c r="BJ180" s="25">
        <v>0</v>
      </c>
      <c r="BK180" s="25">
        <v>2.2000000000000002</v>
      </c>
      <c r="BL180" s="25">
        <v>13.200000000000001</v>
      </c>
      <c r="BM180" s="25">
        <v>0</v>
      </c>
      <c r="BN180" s="25">
        <v>0</v>
      </c>
      <c r="BO180" t="s">
        <v>38</v>
      </c>
    </row>
    <row r="181" spans="1:67" x14ac:dyDescent="0.25">
      <c r="A181" s="6">
        <v>45088</v>
      </c>
      <c r="B181" t="s">
        <v>12</v>
      </c>
      <c r="C181">
        <v>11</v>
      </c>
      <c r="D181">
        <f t="shared" si="18"/>
        <v>476.29999999999995</v>
      </c>
      <c r="E181">
        <f t="shared" si="23"/>
        <v>112.2</v>
      </c>
      <c r="F181">
        <f t="shared" si="24"/>
        <v>63.8</v>
      </c>
      <c r="G181">
        <f t="shared" si="25"/>
        <v>156.19999999999999</v>
      </c>
      <c r="H181">
        <f t="shared" si="26"/>
        <v>144.1</v>
      </c>
      <c r="I181">
        <v>0</v>
      </c>
      <c r="J181" s="22">
        <v>0.9900000000000001</v>
      </c>
      <c r="K181" s="22">
        <v>0.70400000000000007</v>
      </c>
      <c r="L181" s="22">
        <v>0.80300000000000005</v>
      </c>
      <c r="M181" s="22">
        <v>1.0450000000000002</v>
      </c>
      <c r="N181" s="22">
        <v>0.8580000000000001</v>
      </c>
      <c r="O181" s="24">
        <v>0.69300000000000006</v>
      </c>
      <c r="P181" s="24">
        <v>0.7370000000000001</v>
      </c>
      <c r="Q181" s="24">
        <v>0.56100000000000005</v>
      </c>
      <c r="R181" s="24">
        <v>0.74800000000000011</v>
      </c>
      <c r="S181" s="24">
        <v>0.68200000000000005</v>
      </c>
      <c r="T181" s="24">
        <v>0.94600000000000006</v>
      </c>
      <c r="U181" s="24">
        <v>0.86900000000000011</v>
      </c>
      <c r="V181" s="24">
        <v>0.46200000000000002</v>
      </c>
      <c r="W181" s="24">
        <v>0.62700000000000011</v>
      </c>
      <c r="X181" s="24">
        <v>0.55000000000000004</v>
      </c>
      <c r="Y181" s="24">
        <v>0.68200000000000005</v>
      </c>
      <c r="Z181" s="24">
        <v>0.47300000000000003</v>
      </c>
      <c r="AA181" s="25">
        <v>8.8000000000000007</v>
      </c>
      <c r="AB181" s="25">
        <v>12.100000000000001</v>
      </c>
      <c r="AC181" s="25">
        <v>0</v>
      </c>
      <c r="AD181" s="25">
        <v>4.4000000000000004</v>
      </c>
      <c r="AE181" s="25">
        <v>0</v>
      </c>
      <c r="AF181" s="25">
        <v>5.5</v>
      </c>
      <c r="AG181" s="25">
        <v>3.3000000000000003</v>
      </c>
      <c r="AH181" s="25">
        <v>0</v>
      </c>
      <c r="AI181" s="25">
        <v>20.900000000000002</v>
      </c>
      <c r="AJ181" s="25">
        <v>8.8000000000000007</v>
      </c>
      <c r="AK181" s="25">
        <v>0</v>
      </c>
      <c r="AL181" s="25">
        <v>17.600000000000001</v>
      </c>
      <c r="AM181" s="25">
        <v>18.700000000000003</v>
      </c>
      <c r="AN181" s="25">
        <v>39.6</v>
      </c>
      <c r="AO181" s="25">
        <v>0</v>
      </c>
      <c r="AP181" s="25">
        <v>0</v>
      </c>
      <c r="AQ181" s="25">
        <v>23.1</v>
      </c>
      <c r="AR181" s="25">
        <v>3.3000000000000003</v>
      </c>
      <c r="AS181" s="25">
        <v>3.3000000000000003</v>
      </c>
      <c r="AT181" s="25">
        <v>38.5</v>
      </c>
      <c r="AU181" s="25">
        <v>14.3</v>
      </c>
      <c r="AV181" s="25">
        <v>14.3</v>
      </c>
      <c r="AW181" s="25">
        <v>0</v>
      </c>
      <c r="AX181" s="25">
        <v>11</v>
      </c>
      <c r="AY181" s="25">
        <v>38.5</v>
      </c>
      <c r="AZ181" s="25">
        <v>24.200000000000003</v>
      </c>
      <c r="BA181" s="25">
        <v>20.900000000000002</v>
      </c>
      <c r="BB181" s="25">
        <v>3.3000000000000003</v>
      </c>
      <c r="BC181" s="25">
        <v>13.200000000000001</v>
      </c>
      <c r="BD181" s="25">
        <v>16.5</v>
      </c>
      <c r="BE181" s="25">
        <v>3.3000000000000003</v>
      </c>
      <c r="BF181" s="25">
        <v>0</v>
      </c>
      <c r="BG181" s="25">
        <v>7.7000000000000011</v>
      </c>
      <c r="BH181" s="25">
        <v>57.2</v>
      </c>
      <c r="BI181" s="25">
        <v>1.1000000000000001</v>
      </c>
      <c r="BJ181" s="25">
        <v>11</v>
      </c>
      <c r="BK181" s="25">
        <v>3.3000000000000003</v>
      </c>
      <c r="BL181" s="25">
        <v>9.9</v>
      </c>
      <c r="BM181" s="25">
        <v>0</v>
      </c>
      <c r="BN181" s="25">
        <v>18.700000000000003</v>
      </c>
      <c r="BO181" t="s">
        <v>38</v>
      </c>
    </row>
    <row r="182" spans="1:67" x14ac:dyDescent="0.25">
      <c r="A182" s="6">
        <v>45089</v>
      </c>
      <c r="B182" t="s">
        <v>12</v>
      </c>
      <c r="C182">
        <v>12</v>
      </c>
      <c r="D182">
        <f t="shared" si="18"/>
        <v>412.50000000000011</v>
      </c>
      <c r="E182">
        <f t="shared" si="23"/>
        <v>172.7</v>
      </c>
      <c r="F182">
        <f t="shared" si="24"/>
        <v>66.000000000000071</v>
      </c>
      <c r="G182">
        <f t="shared" si="25"/>
        <v>95.700000000000017</v>
      </c>
      <c r="H182">
        <f t="shared" si="26"/>
        <v>78.100000000000009</v>
      </c>
      <c r="I182">
        <v>0</v>
      </c>
      <c r="J182" s="22">
        <v>0.16500000000000001</v>
      </c>
      <c r="K182" s="22">
        <v>0.66</v>
      </c>
      <c r="L182" s="22">
        <v>0.88000000000000012</v>
      </c>
      <c r="M182" s="22">
        <v>0.91300000000000014</v>
      </c>
      <c r="N182" s="22">
        <v>0.56100000000000005</v>
      </c>
      <c r="O182" s="24">
        <v>1.1000000000000001</v>
      </c>
      <c r="P182" s="24">
        <v>0.71500000000000008</v>
      </c>
      <c r="Q182" s="24">
        <v>0.34100000000000003</v>
      </c>
      <c r="R182" s="24">
        <v>0.69300000000000006</v>
      </c>
      <c r="S182" s="24">
        <v>0.69300000000000006</v>
      </c>
      <c r="T182" s="24">
        <v>1.0120000000000002</v>
      </c>
      <c r="U182" s="24">
        <v>1.0780000000000001</v>
      </c>
      <c r="V182" s="24">
        <v>0.97900000000000009</v>
      </c>
      <c r="W182" s="24">
        <v>0.86900000000000011</v>
      </c>
      <c r="X182" s="24">
        <v>0.89100000000000013</v>
      </c>
      <c r="Y182" s="24">
        <v>0.53900000000000003</v>
      </c>
      <c r="Z182" s="24">
        <v>1.0230000000000001</v>
      </c>
      <c r="AA182" s="25">
        <v>0</v>
      </c>
      <c r="AB182" s="25">
        <v>0</v>
      </c>
      <c r="AC182" s="25">
        <v>12.100000000000001</v>
      </c>
      <c r="AD182" s="25">
        <v>4.4000000000000004</v>
      </c>
      <c r="AE182" s="25">
        <v>8.8000000000000629</v>
      </c>
      <c r="AF182" s="25">
        <v>8.8000000000000007</v>
      </c>
      <c r="AG182" s="25">
        <v>0</v>
      </c>
      <c r="AH182" s="25">
        <v>18.700000000000003</v>
      </c>
      <c r="AI182" s="25">
        <v>3.3000000000000003</v>
      </c>
      <c r="AJ182" s="25">
        <v>9.9</v>
      </c>
      <c r="AK182" s="25">
        <v>23.1</v>
      </c>
      <c r="AL182" s="25">
        <v>0</v>
      </c>
      <c r="AM182" s="25">
        <v>0</v>
      </c>
      <c r="AN182" s="25">
        <v>7.7000000000000011</v>
      </c>
      <c r="AO182" s="25">
        <v>0</v>
      </c>
      <c r="AP182" s="25">
        <v>17.600000000000001</v>
      </c>
      <c r="AQ182" s="25">
        <v>24.200000000000003</v>
      </c>
      <c r="AR182" s="25">
        <v>0</v>
      </c>
      <c r="AS182" s="25">
        <v>23.1</v>
      </c>
      <c r="AT182" s="25">
        <v>5.5</v>
      </c>
      <c r="AU182" s="25">
        <v>26.400000000000002</v>
      </c>
      <c r="AV182" s="25">
        <v>0</v>
      </c>
      <c r="AW182" s="25">
        <v>4.4000000000000004</v>
      </c>
      <c r="AX182" s="25">
        <v>14.3</v>
      </c>
      <c r="AY182" s="25">
        <v>3.3000000000000003</v>
      </c>
      <c r="AZ182" s="25">
        <v>15.400000000000002</v>
      </c>
      <c r="BA182" s="25">
        <v>0</v>
      </c>
      <c r="BB182" s="25">
        <v>4.4000000000000004</v>
      </c>
      <c r="BC182" s="25">
        <v>22</v>
      </c>
      <c r="BD182" s="25">
        <v>5.5</v>
      </c>
      <c r="BE182" s="25">
        <v>46.2</v>
      </c>
      <c r="BF182" s="25">
        <v>5.5</v>
      </c>
      <c r="BG182" s="25">
        <v>29.700000000000003</v>
      </c>
      <c r="BH182" s="25">
        <v>3.3000000000000003</v>
      </c>
      <c r="BI182" s="25">
        <v>0</v>
      </c>
      <c r="BJ182" s="25">
        <v>12.100000000000001</v>
      </c>
      <c r="BK182" s="25">
        <v>25.3</v>
      </c>
      <c r="BL182" s="25">
        <v>48.400000000000006</v>
      </c>
      <c r="BM182" s="25">
        <v>0</v>
      </c>
      <c r="BN182" s="25">
        <v>2.2000000000000002</v>
      </c>
      <c r="BO182" t="s">
        <v>38</v>
      </c>
    </row>
    <row r="183" spans="1:67" x14ac:dyDescent="0.25">
      <c r="A183" s="6">
        <v>45090</v>
      </c>
      <c r="B183" t="s">
        <v>12</v>
      </c>
      <c r="C183">
        <v>13</v>
      </c>
      <c r="D183">
        <f t="shared" si="18"/>
        <v>553.30000000000007</v>
      </c>
      <c r="E183">
        <f t="shared" si="23"/>
        <v>193.60000000000002</v>
      </c>
      <c r="F183">
        <f t="shared" si="24"/>
        <v>151.80000000000001</v>
      </c>
      <c r="G183">
        <f t="shared" si="25"/>
        <v>137.5</v>
      </c>
      <c r="H183">
        <f t="shared" si="26"/>
        <v>70.400000000000006</v>
      </c>
      <c r="I183">
        <v>0</v>
      </c>
      <c r="J183" s="22">
        <v>0.50600000000000012</v>
      </c>
      <c r="K183" s="22">
        <v>1.056</v>
      </c>
      <c r="L183" s="22">
        <v>0.81400000000000006</v>
      </c>
      <c r="M183" s="22">
        <v>0.78100000000000003</v>
      </c>
      <c r="N183" s="22">
        <v>1.0010000000000001</v>
      </c>
      <c r="O183" s="24">
        <v>1.0120000000000002</v>
      </c>
      <c r="P183" s="24">
        <v>0.50600000000000012</v>
      </c>
      <c r="Q183" s="24">
        <v>0.8580000000000001</v>
      </c>
      <c r="R183" s="24">
        <v>1.0780000000000001</v>
      </c>
      <c r="S183" s="24">
        <v>0.79200000000000004</v>
      </c>
      <c r="T183" s="24">
        <v>0.69300000000000006</v>
      </c>
      <c r="U183" s="24">
        <v>1.056</v>
      </c>
      <c r="V183" s="24">
        <v>1.0230000000000001</v>
      </c>
      <c r="W183" s="24">
        <v>0.9900000000000001</v>
      </c>
      <c r="X183" s="24">
        <v>0.81400000000000006</v>
      </c>
      <c r="Y183" s="24">
        <v>1.0340000000000003</v>
      </c>
      <c r="Z183" s="24">
        <v>0.95700000000000007</v>
      </c>
      <c r="AA183" s="25">
        <v>0</v>
      </c>
      <c r="AB183" s="25">
        <v>13.200000000000001</v>
      </c>
      <c r="AC183" s="25">
        <v>22</v>
      </c>
      <c r="AD183" s="25">
        <v>15.400000000000002</v>
      </c>
      <c r="AE183" s="25">
        <v>39.6</v>
      </c>
      <c r="AF183" s="25">
        <v>26.400000000000002</v>
      </c>
      <c r="AG183" s="25">
        <v>16.499999999999972</v>
      </c>
      <c r="AH183" s="25">
        <v>0</v>
      </c>
      <c r="AI183" s="25">
        <v>0</v>
      </c>
      <c r="AJ183" s="25">
        <v>18.700000000000003</v>
      </c>
      <c r="AK183" s="25">
        <v>0</v>
      </c>
      <c r="AL183" s="25">
        <v>9.9</v>
      </c>
      <c r="AM183" s="25">
        <v>0</v>
      </c>
      <c r="AN183" s="25">
        <v>0</v>
      </c>
      <c r="AO183" s="25">
        <v>27.500000000000004</v>
      </c>
      <c r="AP183" s="25">
        <v>9.9</v>
      </c>
      <c r="AQ183" s="25">
        <v>0</v>
      </c>
      <c r="AR183" s="25">
        <v>0</v>
      </c>
      <c r="AS183" s="25">
        <v>23.1</v>
      </c>
      <c r="AT183" s="25">
        <v>0</v>
      </c>
      <c r="AU183" s="25">
        <v>46.2</v>
      </c>
      <c r="AV183" s="25">
        <v>5.5</v>
      </c>
      <c r="AW183" s="25">
        <v>0</v>
      </c>
      <c r="AX183" s="25">
        <v>0</v>
      </c>
      <c r="AY183" s="25">
        <v>0</v>
      </c>
      <c r="AZ183" s="25">
        <v>0</v>
      </c>
      <c r="BA183" s="25">
        <v>22</v>
      </c>
      <c r="BB183" s="25">
        <v>22</v>
      </c>
      <c r="BC183" s="25">
        <v>18.700000000000003</v>
      </c>
      <c r="BD183" s="25">
        <v>23.1</v>
      </c>
      <c r="BE183" s="25">
        <v>20.900000000000002</v>
      </c>
      <c r="BF183" s="25">
        <v>42.900000000000006</v>
      </c>
      <c r="BG183" s="25">
        <v>25.3</v>
      </c>
      <c r="BH183" s="25">
        <v>6.6000000000000005</v>
      </c>
      <c r="BI183" s="25">
        <v>0</v>
      </c>
      <c r="BJ183" s="25">
        <v>0</v>
      </c>
      <c r="BK183" s="25">
        <v>24.200000000000003</v>
      </c>
      <c r="BL183" s="25">
        <v>18.700000000000003</v>
      </c>
      <c r="BM183" s="25">
        <v>46.2</v>
      </c>
      <c r="BN183" s="25">
        <v>8.8000000000000007</v>
      </c>
      <c r="BO183" t="s">
        <v>38</v>
      </c>
    </row>
    <row r="184" spans="1:67" x14ac:dyDescent="0.25">
      <c r="A184" s="6">
        <v>45091</v>
      </c>
      <c r="B184" t="s">
        <v>12</v>
      </c>
      <c r="C184">
        <v>14</v>
      </c>
      <c r="D184">
        <f t="shared" si="18"/>
        <v>448.80000000000007</v>
      </c>
      <c r="E184">
        <f t="shared" si="23"/>
        <v>148.5</v>
      </c>
      <c r="F184">
        <f t="shared" si="24"/>
        <v>73.700000000000017</v>
      </c>
      <c r="G184">
        <f t="shared" si="25"/>
        <v>107.80000000000003</v>
      </c>
      <c r="H184">
        <f t="shared" si="26"/>
        <v>118.80000000000003</v>
      </c>
      <c r="I184">
        <v>0</v>
      </c>
      <c r="J184" s="22">
        <v>0.44000000000000006</v>
      </c>
      <c r="K184" s="22">
        <v>0.41800000000000004</v>
      </c>
      <c r="L184" s="22">
        <v>0.59400000000000008</v>
      </c>
      <c r="M184" s="22">
        <v>0.95700000000000007</v>
      </c>
      <c r="N184" s="22">
        <v>1.0780000000000001</v>
      </c>
      <c r="O184" s="24">
        <v>0.83600000000000008</v>
      </c>
      <c r="P184" s="24">
        <v>1.0450000000000002</v>
      </c>
      <c r="Q184" s="24">
        <v>0.77000000000000013</v>
      </c>
      <c r="R184" s="24">
        <v>0.97900000000000009</v>
      </c>
      <c r="S184" s="24">
        <v>0.23100000000000001</v>
      </c>
      <c r="T184" s="24">
        <v>0.81400000000000006</v>
      </c>
      <c r="U184" s="24">
        <v>0.83600000000000008</v>
      </c>
      <c r="V184" s="24">
        <v>0.88000000000000012</v>
      </c>
      <c r="W184" s="24">
        <v>0.88000000000000012</v>
      </c>
      <c r="X184" s="24">
        <v>0.72600000000000009</v>
      </c>
      <c r="Y184" s="24">
        <v>1.0120000000000002</v>
      </c>
      <c r="Z184" s="24">
        <v>0.35200000000000004</v>
      </c>
      <c r="AA184" s="25">
        <v>0</v>
      </c>
      <c r="AB184" s="25">
        <v>3.3000000000000003</v>
      </c>
      <c r="AC184" s="25">
        <v>1.1000000000000001</v>
      </c>
      <c r="AD184" s="25">
        <v>7.7000000000000011</v>
      </c>
      <c r="AE184" s="25">
        <v>6.6000000000000005</v>
      </c>
      <c r="AF184" s="25">
        <v>0</v>
      </c>
      <c r="AG184" s="25">
        <v>0</v>
      </c>
      <c r="AH184" s="25">
        <v>17.600000000000001</v>
      </c>
      <c r="AI184" s="25">
        <v>37.400000000000006</v>
      </c>
      <c r="AJ184" s="25">
        <v>0</v>
      </c>
      <c r="AK184" s="25">
        <v>16.5</v>
      </c>
      <c r="AL184" s="25">
        <v>23.1</v>
      </c>
      <c r="AM184" s="25">
        <v>0</v>
      </c>
      <c r="AN184" s="25">
        <v>14.3</v>
      </c>
      <c r="AO184" s="25">
        <v>7.7000000000000011</v>
      </c>
      <c r="AP184" s="25">
        <v>0</v>
      </c>
      <c r="AQ184" s="25">
        <v>23.1</v>
      </c>
      <c r="AR184" s="25">
        <v>41.800000000000004</v>
      </c>
      <c r="AS184" s="25">
        <v>8.8000000000000007</v>
      </c>
      <c r="AT184" s="25">
        <v>0</v>
      </c>
      <c r="AU184" s="25">
        <v>7.7000000000000011</v>
      </c>
      <c r="AV184" s="25">
        <v>19.8</v>
      </c>
      <c r="AW184" s="25">
        <v>0</v>
      </c>
      <c r="AX184" s="25">
        <v>15.400000000000002</v>
      </c>
      <c r="AY184" s="25">
        <v>1.1000000000000001</v>
      </c>
      <c r="AZ184" s="25">
        <v>0</v>
      </c>
      <c r="BA184" s="25">
        <v>27.500000000000004</v>
      </c>
      <c r="BB184" s="25">
        <v>4.4000000000000004</v>
      </c>
      <c r="BC184" s="25">
        <v>0</v>
      </c>
      <c r="BD184" s="25">
        <v>31.900000000000002</v>
      </c>
      <c r="BE184" s="25">
        <v>35.200000000000003</v>
      </c>
      <c r="BF184" s="25">
        <v>0</v>
      </c>
      <c r="BG184" s="25">
        <v>14.3</v>
      </c>
      <c r="BH184" s="25">
        <v>30.800000000000004</v>
      </c>
      <c r="BI184" s="25">
        <v>40.700000000000003</v>
      </c>
      <c r="BJ184" s="25">
        <v>0</v>
      </c>
      <c r="BK184" s="25">
        <v>0</v>
      </c>
      <c r="BL184" s="25">
        <v>0</v>
      </c>
      <c r="BM184" s="25">
        <v>8.8000000000000007</v>
      </c>
      <c r="BN184" s="25">
        <v>18.700000000000003</v>
      </c>
      <c r="BO184" t="s">
        <v>38</v>
      </c>
    </row>
    <row r="185" spans="1:67" x14ac:dyDescent="0.25">
      <c r="A185" s="6">
        <v>45092</v>
      </c>
      <c r="B185" t="s">
        <v>12</v>
      </c>
      <c r="C185">
        <v>15</v>
      </c>
      <c r="D185">
        <f t="shared" si="18"/>
        <v>496.1</v>
      </c>
      <c r="E185">
        <f t="shared" si="23"/>
        <v>112.2</v>
      </c>
      <c r="F185">
        <f t="shared" si="24"/>
        <v>132</v>
      </c>
      <c r="G185">
        <f t="shared" si="25"/>
        <v>149.60000000000002</v>
      </c>
      <c r="H185">
        <f t="shared" si="26"/>
        <v>102.30000000000001</v>
      </c>
      <c r="I185">
        <v>0</v>
      </c>
      <c r="J185" s="22">
        <v>1.0669999999999999</v>
      </c>
      <c r="K185" s="22">
        <v>0.7370000000000001</v>
      </c>
      <c r="L185" s="22">
        <v>0.8580000000000001</v>
      </c>
      <c r="M185" s="22">
        <v>0.92400000000000004</v>
      </c>
      <c r="N185" s="22">
        <v>0.95700000000000007</v>
      </c>
      <c r="O185" s="24">
        <v>0.78100000000000003</v>
      </c>
      <c r="P185" s="24">
        <v>0.69300000000000006</v>
      </c>
      <c r="Q185" s="24">
        <v>0.95700000000000007</v>
      </c>
      <c r="R185" s="24">
        <v>0.67100000000000004</v>
      </c>
      <c r="S185" s="24">
        <v>0.67100000000000004</v>
      </c>
      <c r="T185" s="24">
        <v>0.84700000000000009</v>
      </c>
      <c r="U185" s="24">
        <v>0.78100000000000003</v>
      </c>
      <c r="V185" s="24">
        <v>0.9900000000000001</v>
      </c>
      <c r="W185" s="24">
        <v>0.95700000000000007</v>
      </c>
      <c r="X185" s="24">
        <v>0.83600000000000008</v>
      </c>
      <c r="Y185" s="24">
        <v>0.66</v>
      </c>
      <c r="Z185" s="24">
        <v>1.089</v>
      </c>
      <c r="AA185" s="25">
        <v>6.6000000000000005</v>
      </c>
      <c r="AB185" s="25">
        <v>40.700000000000003</v>
      </c>
      <c r="AC185" s="25">
        <v>0</v>
      </c>
      <c r="AD185" s="25">
        <v>26.400000000000002</v>
      </c>
      <c r="AE185" s="25">
        <v>13.200000000000001</v>
      </c>
      <c r="AF185" s="25">
        <v>0</v>
      </c>
      <c r="AG185" s="25">
        <v>12.100000000000001</v>
      </c>
      <c r="AH185" s="25">
        <v>0</v>
      </c>
      <c r="AI185" s="25">
        <v>7.7000000000000011</v>
      </c>
      <c r="AJ185" s="25">
        <v>25.3</v>
      </c>
      <c r="AK185" s="25">
        <v>2.2000000000000002</v>
      </c>
      <c r="AL185" s="25">
        <v>26.400000000000002</v>
      </c>
      <c r="AM185" s="25">
        <v>13.200000000000001</v>
      </c>
      <c r="AN185" s="25">
        <v>14.3</v>
      </c>
      <c r="AO185" s="25">
        <v>15.400000000000002</v>
      </c>
      <c r="AP185" s="25">
        <v>0</v>
      </c>
      <c r="AQ185" s="25">
        <v>0</v>
      </c>
      <c r="AR185" s="25">
        <v>0</v>
      </c>
      <c r="AS185" s="25">
        <v>0</v>
      </c>
      <c r="AT185" s="25">
        <v>33</v>
      </c>
      <c r="AU185" s="25">
        <v>20.900000000000002</v>
      </c>
      <c r="AV185" s="25">
        <v>3.3000000000000003</v>
      </c>
      <c r="AW185" s="25">
        <v>0</v>
      </c>
      <c r="AX185" s="25">
        <v>38.5</v>
      </c>
      <c r="AY185" s="25">
        <v>39.6</v>
      </c>
      <c r="AZ185" s="25">
        <v>9.9</v>
      </c>
      <c r="BA185" s="25">
        <v>12.100000000000001</v>
      </c>
      <c r="BB185" s="25">
        <v>25.3</v>
      </c>
      <c r="BC185" s="25">
        <v>0</v>
      </c>
      <c r="BD185" s="25">
        <v>0</v>
      </c>
      <c r="BE185" s="25">
        <v>0</v>
      </c>
      <c r="BF185" s="25">
        <v>0</v>
      </c>
      <c r="BG185" s="25">
        <v>5.5</v>
      </c>
      <c r="BH185" s="25">
        <v>11</v>
      </c>
      <c r="BI185" s="25">
        <v>19.8</v>
      </c>
      <c r="BJ185" s="25">
        <v>33</v>
      </c>
      <c r="BK185" s="25">
        <v>42.900000000000006</v>
      </c>
      <c r="BL185" s="25">
        <v>0</v>
      </c>
      <c r="BM185" s="25">
        <v>0</v>
      </c>
      <c r="BN185" s="25">
        <v>0</v>
      </c>
      <c r="BO185" t="s">
        <v>38</v>
      </c>
    </row>
    <row r="186" spans="1:67" x14ac:dyDescent="0.25">
      <c r="A186" s="6">
        <v>45093</v>
      </c>
      <c r="B186" t="s">
        <v>12</v>
      </c>
      <c r="C186">
        <v>16</v>
      </c>
      <c r="D186">
        <f t="shared" si="18"/>
        <v>525.80000000000007</v>
      </c>
      <c r="E186">
        <f t="shared" si="23"/>
        <v>103.4</v>
      </c>
      <c r="F186">
        <f t="shared" si="24"/>
        <v>117.70000000000002</v>
      </c>
      <c r="G186">
        <f t="shared" si="25"/>
        <v>170.5</v>
      </c>
      <c r="H186">
        <f t="shared" si="26"/>
        <v>134.20000000000002</v>
      </c>
      <c r="I186">
        <v>0</v>
      </c>
      <c r="J186" s="22">
        <v>0.48400000000000004</v>
      </c>
      <c r="K186" s="22">
        <v>0.70400000000000007</v>
      </c>
      <c r="L186" s="22">
        <v>1.0010000000000001</v>
      </c>
      <c r="M186" s="22">
        <v>0.96800000000000008</v>
      </c>
      <c r="N186" s="22">
        <v>1.089</v>
      </c>
      <c r="O186" s="24">
        <v>0.77000000000000013</v>
      </c>
      <c r="P186" s="24">
        <v>0.96800000000000008</v>
      </c>
      <c r="Q186" s="24">
        <v>0.62700000000000011</v>
      </c>
      <c r="R186" s="24">
        <v>0.97900000000000009</v>
      </c>
      <c r="S186" s="24">
        <v>0.88000000000000012</v>
      </c>
      <c r="T186" s="24">
        <v>0.27500000000000002</v>
      </c>
      <c r="U186" s="24">
        <v>0.77000000000000013</v>
      </c>
      <c r="V186" s="24">
        <v>0.84700000000000009</v>
      </c>
      <c r="W186" s="24">
        <v>0.50600000000000012</v>
      </c>
      <c r="X186" s="24">
        <v>0.30800000000000005</v>
      </c>
      <c r="Y186" s="24">
        <v>0.88000000000000012</v>
      </c>
      <c r="Z186" s="24">
        <v>1.0340000000000003</v>
      </c>
      <c r="AA186" s="25">
        <v>13.200000000000001</v>
      </c>
      <c r="AB186" s="25">
        <v>6.6000000000000005</v>
      </c>
      <c r="AC186" s="25">
        <v>0</v>
      </c>
      <c r="AD186" s="25">
        <v>9.9</v>
      </c>
      <c r="AE186" s="25">
        <v>8.8000000000000007</v>
      </c>
      <c r="AF186" s="25">
        <v>13.200000000000001</v>
      </c>
      <c r="AG186" s="25">
        <v>29.700000000000003</v>
      </c>
      <c r="AH186" s="25">
        <v>14.3</v>
      </c>
      <c r="AI186" s="25">
        <v>9.9</v>
      </c>
      <c r="AJ186" s="25">
        <v>12.100000000000001</v>
      </c>
      <c r="AK186" s="25">
        <v>0</v>
      </c>
      <c r="AL186" s="25">
        <v>11</v>
      </c>
      <c r="AM186" s="25">
        <v>25.3</v>
      </c>
      <c r="AN186" s="25">
        <v>15.400000000000002</v>
      </c>
      <c r="AO186" s="25">
        <v>35.200000000000003</v>
      </c>
      <c r="AP186" s="25">
        <v>0</v>
      </c>
      <c r="AQ186" s="25">
        <v>24.200000000000003</v>
      </c>
      <c r="AR186" s="25">
        <v>7.7000000000000011</v>
      </c>
      <c r="AS186" s="25">
        <v>15.400000000000002</v>
      </c>
      <c r="AT186" s="25">
        <v>0</v>
      </c>
      <c r="AU186" s="25">
        <v>0</v>
      </c>
      <c r="AV186" s="25">
        <v>18.700000000000003</v>
      </c>
      <c r="AW186" s="25">
        <v>46.2</v>
      </c>
      <c r="AX186" s="25">
        <v>34.1</v>
      </c>
      <c r="AY186" s="25">
        <v>11</v>
      </c>
      <c r="AZ186" s="25">
        <v>8.8000000000000007</v>
      </c>
      <c r="BA186" s="25">
        <v>13.200000000000001</v>
      </c>
      <c r="BB186" s="25">
        <v>0</v>
      </c>
      <c r="BC186" s="25">
        <v>0</v>
      </c>
      <c r="BD186" s="25">
        <v>38.5</v>
      </c>
      <c r="BE186" s="25">
        <v>2.2000000000000002</v>
      </c>
      <c r="BF186" s="25">
        <v>12.100000000000001</v>
      </c>
      <c r="BG186" s="25">
        <v>28.6</v>
      </c>
      <c r="BH186" s="25">
        <v>0</v>
      </c>
      <c r="BI186" s="25">
        <v>38.5</v>
      </c>
      <c r="BJ186" s="25">
        <v>7.7000000000000011</v>
      </c>
      <c r="BK186" s="25">
        <v>13.200000000000001</v>
      </c>
      <c r="BL186" s="25">
        <v>0</v>
      </c>
      <c r="BM186" s="25">
        <v>1.1000000000000001</v>
      </c>
      <c r="BN186" s="25">
        <v>0</v>
      </c>
      <c r="BO186" t="s">
        <v>38</v>
      </c>
    </row>
    <row r="187" spans="1:67" x14ac:dyDescent="0.25">
      <c r="A187" s="6">
        <v>45094</v>
      </c>
      <c r="B187" t="s">
        <v>12</v>
      </c>
      <c r="C187">
        <v>17</v>
      </c>
      <c r="D187">
        <f t="shared" si="18"/>
        <v>608.29999999999995</v>
      </c>
      <c r="E187">
        <f t="shared" si="23"/>
        <v>94.600000000000009</v>
      </c>
      <c r="F187">
        <f t="shared" si="24"/>
        <v>181.5</v>
      </c>
      <c r="G187">
        <f t="shared" si="25"/>
        <v>108.9</v>
      </c>
      <c r="H187">
        <f t="shared" si="26"/>
        <v>223.3</v>
      </c>
      <c r="I187">
        <v>1</v>
      </c>
      <c r="J187" s="22">
        <v>1.0230000000000001</v>
      </c>
      <c r="K187" s="22">
        <v>0.70400000000000007</v>
      </c>
      <c r="L187" s="22">
        <v>0.82500000000000007</v>
      </c>
      <c r="M187" s="22">
        <v>0.92400000000000004</v>
      </c>
      <c r="N187" s="22">
        <v>0.23100000000000001</v>
      </c>
      <c r="O187" s="24">
        <v>0.13200000000000001</v>
      </c>
      <c r="P187" s="24">
        <v>0.70400000000000007</v>
      </c>
      <c r="Q187" s="24">
        <v>0.79200000000000004</v>
      </c>
      <c r="R187" s="24">
        <v>0.79200000000000004</v>
      </c>
      <c r="S187" s="24">
        <v>0.75900000000000012</v>
      </c>
      <c r="T187" s="24">
        <v>0.70400000000000007</v>
      </c>
      <c r="U187" s="24">
        <v>0.38500000000000006</v>
      </c>
      <c r="V187" s="24">
        <v>0.46200000000000002</v>
      </c>
      <c r="W187" s="24">
        <v>1.0010000000000001</v>
      </c>
      <c r="X187" s="24">
        <v>1.0120000000000002</v>
      </c>
      <c r="Y187" s="24">
        <v>0.90200000000000014</v>
      </c>
      <c r="Z187" s="24">
        <v>0.16500000000000001</v>
      </c>
      <c r="AA187" s="25">
        <v>17.600000000000001</v>
      </c>
      <c r="AB187" s="25">
        <v>39.6</v>
      </c>
      <c r="AC187" s="25">
        <v>44</v>
      </c>
      <c r="AD187" s="25">
        <v>14.3</v>
      </c>
      <c r="AE187" s="25">
        <v>16.5</v>
      </c>
      <c r="AF187" s="25">
        <v>0</v>
      </c>
      <c r="AG187" s="25">
        <v>0</v>
      </c>
      <c r="AH187" s="25">
        <v>12.100000000000001</v>
      </c>
      <c r="AI187" s="25">
        <v>26.400000000000002</v>
      </c>
      <c r="AJ187" s="25">
        <v>11</v>
      </c>
      <c r="AK187" s="25">
        <v>0</v>
      </c>
      <c r="AL187" s="25">
        <v>17.600000000000001</v>
      </c>
      <c r="AM187" s="25">
        <v>20.900000000000002</v>
      </c>
      <c r="AN187" s="25">
        <v>53.900000000000006</v>
      </c>
      <c r="AO187" s="25">
        <v>58.300000000000004</v>
      </c>
      <c r="AP187" s="25">
        <v>0</v>
      </c>
      <c r="AQ187" s="25">
        <v>42.900000000000006</v>
      </c>
      <c r="AR187" s="25">
        <v>29.700000000000003</v>
      </c>
      <c r="AS187" s="25">
        <v>0</v>
      </c>
      <c r="AT187" s="25">
        <v>0</v>
      </c>
      <c r="AU187" s="25">
        <v>19.8</v>
      </c>
      <c r="AV187" s="25">
        <v>7.7000000000000011</v>
      </c>
      <c r="AW187" s="25">
        <v>19.8</v>
      </c>
      <c r="AX187" s="25">
        <v>0</v>
      </c>
      <c r="AY187" s="25">
        <v>44</v>
      </c>
      <c r="AZ187" s="25">
        <v>0</v>
      </c>
      <c r="BA187" s="25">
        <v>0</v>
      </c>
      <c r="BB187" s="25">
        <v>17.600000000000001</v>
      </c>
      <c r="BC187" s="25">
        <v>0</v>
      </c>
      <c r="BD187" s="25">
        <v>0</v>
      </c>
      <c r="BE187" s="25">
        <v>0</v>
      </c>
      <c r="BF187" s="25">
        <v>0</v>
      </c>
      <c r="BG187" s="25">
        <v>6.6000000000000005</v>
      </c>
      <c r="BH187" s="25">
        <v>6.6000000000000005</v>
      </c>
      <c r="BI187" s="25">
        <v>36.300000000000004</v>
      </c>
      <c r="BJ187" s="25">
        <v>0</v>
      </c>
      <c r="BK187" s="25">
        <v>12.100000000000001</v>
      </c>
      <c r="BL187" s="25">
        <v>0</v>
      </c>
      <c r="BM187" s="25">
        <v>33</v>
      </c>
      <c r="BN187" s="25">
        <v>0</v>
      </c>
      <c r="BO187" t="s">
        <v>38</v>
      </c>
    </row>
    <row r="188" spans="1:67" x14ac:dyDescent="0.25">
      <c r="A188" s="6">
        <v>45095</v>
      </c>
      <c r="B188" t="s">
        <v>12</v>
      </c>
      <c r="C188">
        <v>18</v>
      </c>
      <c r="D188">
        <f t="shared" si="18"/>
        <v>569.80000000000018</v>
      </c>
      <c r="E188">
        <f t="shared" si="23"/>
        <v>124.30000000000014</v>
      </c>
      <c r="F188">
        <f t="shared" si="24"/>
        <v>173.80000000000004</v>
      </c>
      <c r="G188">
        <f t="shared" si="25"/>
        <v>134.20000000000002</v>
      </c>
      <c r="H188">
        <f t="shared" si="26"/>
        <v>137.5</v>
      </c>
      <c r="I188">
        <v>0</v>
      </c>
      <c r="J188" s="22">
        <v>0.49500000000000005</v>
      </c>
      <c r="K188" s="22">
        <v>0.68200000000000005</v>
      </c>
      <c r="L188" s="22">
        <v>0.70400000000000007</v>
      </c>
      <c r="M188" s="22">
        <v>0.90200000000000014</v>
      </c>
      <c r="N188" s="22">
        <v>1.056</v>
      </c>
      <c r="O188" s="24">
        <v>0.52800000000000002</v>
      </c>
      <c r="P188" s="24">
        <v>0.16500000000000001</v>
      </c>
      <c r="Q188" s="24">
        <v>0.69300000000000006</v>
      </c>
      <c r="R188" s="24">
        <v>0.83600000000000008</v>
      </c>
      <c r="S188" s="24">
        <v>0.95700000000000007</v>
      </c>
      <c r="T188" s="24">
        <v>1.1000000000000001</v>
      </c>
      <c r="U188" s="24">
        <v>0.11000000000000001</v>
      </c>
      <c r="V188" s="24">
        <v>0.96800000000000008</v>
      </c>
      <c r="W188" s="24">
        <v>0.84700000000000009</v>
      </c>
      <c r="X188" s="24">
        <v>0.59400000000000008</v>
      </c>
      <c r="Y188" s="24">
        <v>0.79200000000000004</v>
      </c>
      <c r="Z188" s="24">
        <v>0.97900000000000009</v>
      </c>
      <c r="AA188" s="25">
        <v>15.400000000000002</v>
      </c>
      <c r="AB188" s="25">
        <v>20.900000000000002</v>
      </c>
      <c r="AC188" s="25">
        <v>49.500000000000007</v>
      </c>
      <c r="AD188" s="25">
        <v>15.400000000000002</v>
      </c>
      <c r="AE188" s="25">
        <v>20.900000000000002</v>
      </c>
      <c r="AF188" s="25">
        <v>31.900000000000002</v>
      </c>
      <c r="AG188" s="25">
        <v>19.8</v>
      </c>
      <c r="AH188" s="25">
        <v>0</v>
      </c>
      <c r="AI188" s="25">
        <v>0</v>
      </c>
      <c r="AJ188" s="25">
        <v>0</v>
      </c>
      <c r="AK188" s="25">
        <v>2.2000000000000002</v>
      </c>
      <c r="AL188" s="25">
        <v>0</v>
      </c>
      <c r="AM188" s="25">
        <v>6.6000000000000005</v>
      </c>
      <c r="AN188" s="25">
        <v>14.3</v>
      </c>
      <c r="AO188" s="25">
        <v>17.600000000000001</v>
      </c>
      <c r="AP188" s="25">
        <v>0</v>
      </c>
      <c r="AQ188" s="25">
        <v>3.3000000000000003</v>
      </c>
      <c r="AR188" s="25">
        <v>24.200000000000003</v>
      </c>
      <c r="AS188" s="25">
        <v>33</v>
      </c>
      <c r="AT188" s="25">
        <v>38.5</v>
      </c>
      <c r="AU188" s="25">
        <v>1.1000000000000001</v>
      </c>
      <c r="AV188" s="25">
        <v>0</v>
      </c>
      <c r="AW188" s="25">
        <v>0</v>
      </c>
      <c r="AX188" s="25">
        <v>28.6</v>
      </c>
      <c r="AY188" s="25">
        <v>9.9</v>
      </c>
      <c r="AZ188" s="25">
        <v>3.3000000000000003</v>
      </c>
      <c r="BA188" s="25">
        <v>7.7000000000000011</v>
      </c>
      <c r="BB188" s="25">
        <v>29.700000000000003</v>
      </c>
      <c r="BC188" s="25">
        <v>18.700000000000003</v>
      </c>
      <c r="BD188" s="25">
        <v>35.200000000000003</v>
      </c>
      <c r="BE188" s="25">
        <v>0</v>
      </c>
      <c r="BF188" s="25">
        <v>2.2000000000001254</v>
      </c>
      <c r="BG188" s="25">
        <v>3.3000000000000003</v>
      </c>
      <c r="BH188" s="25">
        <v>6.6000000000000005</v>
      </c>
      <c r="BI188" s="25">
        <v>53.900000000000006</v>
      </c>
      <c r="BJ188" s="25">
        <v>26.400000000000002</v>
      </c>
      <c r="BK188" s="25">
        <v>9.9</v>
      </c>
      <c r="BL188" s="25">
        <v>0</v>
      </c>
      <c r="BM188" s="25">
        <v>2.2000000000000002</v>
      </c>
      <c r="BN188" s="25">
        <v>19.8</v>
      </c>
      <c r="BO188" t="s">
        <v>38</v>
      </c>
    </row>
    <row r="189" spans="1:67" x14ac:dyDescent="0.25">
      <c r="A189" s="6">
        <v>45096</v>
      </c>
      <c r="B189" t="s">
        <v>12</v>
      </c>
      <c r="C189">
        <v>19</v>
      </c>
      <c r="D189">
        <f t="shared" si="18"/>
        <v>383.90000000000015</v>
      </c>
      <c r="E189">
        <f t="shared" si="23"/>
        <v>150.70000000000002</v>
      </c>
      <c r="F189">
        <f t="shared" si="24"/>
        <v>122.10000000000014</v>
      </c>
      <c r="G189">
        <f t="shared" si="25"/>
        <v>42.900000000000006</v>
      </c>
      <c r="H189">
        <f t="shared" si="26"/>
        <v>68.2</v>
      </c>
      <c r="I189">
        <v>0</v>
      </c>
      <c r="J189" s="22">
        <v>0.48400000000000004</v>
      </c>
      <c r="K189" s="22">
        <v>0.58300000000000007</v>
      </c>
      <c r="L189" s="22">
        <v>0.79200000000000004</v>
      </c>
      <c r="M189" s="22">
        <v>0.88000000000000012</v>
      </c>
      <c r="N189" s="22">
        <v>0.79200000000000004</v>
      </c>
      <c r="O189" s="24">
        <v>1.0230000000000001</v>
      </c>
      <c r="P189" s="24">
        <v>0.88000000000000012</v>
      </c>
      <c r="Q189" s="24">
        <v>0.86900000000000011</v>
      </c>
      <c r="R189" s="24">
        <v>0.40700000000000003</v>
      </c>
      <c r="S189" s="24">
        <v>1.0669999999999999</v>
      </c>
      <c r="T189" s="24">
        <v>0.79200000000000004</v>
      </c>
      <c r="U189" s="24">
        <v>0.91300000000000014</v>
      </c>
      <c r="V189" s="24">
        <v>0.95700000000000007</v>
      </c>
      <c r="W189" s="24">
        <v>0.88000000000000012</v>
      </c>
      <c r="X189" s="24">
        <v>0.36300000000000004</v>
      </c>
      <c r="Y189" s="24">
        <v>0.49500000000000005</v>
      </c>
      <c r="Z189" s="24">
        <v>0.45100000000000007</v>
      </c>
      <c r="AA189" s="25">
        <v>3.3000000000000003</v>
      </c>
      <c r="AB189" s="25">
        <v>0</v>
      </c>
      <c r="AC189" s="25">
        <v>27.500000000000004</v>
      </c>
      <c r="AD189" s="25">
        <v>31.900000000000002</v>
      </c>
      <c r="AE189" s="25">
        <v>1.1000000000001251</v>
      </c>
      <c r="AF189" s="25">
        <v>36.300000000000004</v>
      </c>
      <c r="AG189" s="25">
        <v>8.8000000000000007</v>
      </c>
      <c r="AH189" s="25">
        <v>1.1000000000000001</v>
      </c>
      <c r="AI189" s="25">
        <v>12.100000000000001</v>
      </c>
      <c r="AJ189" s="25">
        <v>0</v>
      </c>
      <c r="AK189" s="25">
        <v>4.4000000000000004</v>
      </c>
      <c r="AL189" s="25">
        <v>8.8000000000000007</v>
      </c>
      <c r="AM189" s="25">
        <v>4.4000000000000004</v>
      </c>
      <c r="AN189" s="25">
        <v>0</v>
      </c>
      <c r="AO189" s="25">
        <v>15.400000000000002</v>
      </c>
      <c r="AP189" s="25">
        <v>11</v>
      </c>
      <c r="AQ189" s="25">
        <v>0</v>
      </c>
      <c r="AR189" s="25">
        <v>0</v>
      </c>
      <c r="AS189" s="25">
        <v>17.600000000000001</v>
      </c>
      <c r="AT189" s="25">
        <v>11</v>
      </c>
      <c r="AU189" s="25">
        <v>0</v>
      </c>
      <c r="AV189" s="25">
        <v>8.8000000000000007</v>
      </c>
      <c r="AW189" s="25">
        <v>1.1000000000000001</v>
      </c>
      <c r="AX189" s="25">
        <v>20.900000000000002</v>
      </c>
      <c r="AY189" s="25">
        <v>0</v>
      </c>
      <c r="AZ189" s="25">
        <v>0</v>
      </c>
      <c r="BA189" s="25">
        <v>0</v>
      </c>
      <c r="BB189" s="25">
        <v>0</v>
      </c>
      <c r="BC189" s="25">
        <v>12.100000000000001</v>
      </c>
      <c r="BD189" s="25">
        <v>0</v>
      </c>
      <c r="BE189" s="25">
        <v>14.3</v>
      </c>
      <c r="BF189" s="25">
        <v>18.700000000000003</v>
      </c>
      <c r="BG189" s="25">
        <v>31.900000000000002</v>
      </c>
      <c r="BH189" s="25">
        <v>12.100000000000001</v>
      </c>
      <c r="BI189" s="25">
        <v>7.7000000000000011</v>
      </c>
      <c r="BJ189" s="25">
        <v>22</v>
      </c>
      <c r="BK189" s="25">
        <v>23.1</v>
      </c>
      <c r="BL189" s="25">
        <v>0</v>
      </c>
      <c r="BM189" s="25">
        <v>3.3000000000000003</v>
      </c>
      <c r="BN189" s="25">
        <v>17.600000000000001</v>
      </c>
      <c r="BO189" t="s">
        <v>38</v>
      </c>
    </row>
    <row r="190" spans="1:67" x14ac:dyDescent="0.25">
      <c r="A190" s="6">
        <v>45097</v>
      </c>
      <c r="B190" t="s">
        <v>12</v>
      </c>
      <c r="C190">
        <v>20</v>
      </c>
      <c r="D190">
        <f t="shared" si="18"/>
        <v>501.6</v>
      </c>
      <c r="E190">
        <f t="shared" si="23"/>
        <v>100.1</v>
      </c>
      <c r="F190">
        <f t="shared" si="24"/>
        <v>147.4</v>
      </c>
      <c r="G190">
        <f t="shared" si="25"/>
        <v>88.000000000000014</v>
      </c>
      <c r="H190">
        <f t="shared" si="26"/>
        <v>166.10000000000002</v>
      </c>
      <c r="I190">
        <v>0</v>
      </c>
      <c r="J190" s="22">
        <v>1.0120000000000002</v>
      </c>
      <c r="K190" s="22">
        <v>0.6160000000000001</v>
      </c>
      <c r="L190" s="22">
        <v>0.67100000000000004</v>
      </c>
      <c r="M190" s="22">
        <v>0.97900000000000009</v>
      </c>
      <c r="N190" s="22">
        <v>0.9900000000000001</v>
      </c>
      <c r="O190" s="24">
        <v>0.79200000000000004</v>
      </c>
      <c r="P190" s="24">
        <v>0.77000000000000013</v>
      </c>
      <c r="Q190" s="24">
        <v>0.75900000000000012</v>
      </c>
      <c r="R190" s="24">
        <v>0.97900000000000009</v>
      </c>
      <c r="S190" s="24">
        <v>0.58300000000000007</v>
      </c>
      <c r="T190" s="24">
        <v>1.089</v>
      </c>
      <c r="U190" s="24">
        <v>0.49500000000000005</v>
      </c>
      <c r="V190" s="24">
        <v>0.83600000000000008</v>
      </c>
      <c r="W190" s="24">
        <v>0.79200000000000004</v>
      </c>
      <c r="X190" s="24">
        <v>0.88000000000000012</v>
      </c>
      <c r="Y190" s="24">
        <v>0.33</v>
      </c>
      <c r="Z190" s="24">
        <v>0.42900000000000005</v>
      </c>
      <c r="AA190" s="25">
        <v>18.700000000000003</v>
      </c>
      <c r="AB190" s="25">
        <v>0</v>
      </c>
      <c r="AC190" s="25">
        <v>3.3000000000000003</v>
      </c>
      <c r="AD190" s="25">
        <v>33</v>
      </c>
      <c r="AE190" s="25">
        <v>4.4000000000000004</v>
      </c>
      <c r="AF190" s="25">
        <v>26.400000000000002</v>
      </c>
      <c r="AG190" s="25">
        <v>12.100000000000001</v>
      </c>
      <c r="AH190" s="25">
        <v>12.100000000000001</v>
      </c>
      <c r="AI190" s="25">
        <v>0</v>
      </c>
      <c r="AJ190" s="25">
        <v>37.400000000000006</v>
      </c>
      <c r="AK190" s="25">
        <v>1.1000000000000001</v>
      </c>
      <c r="AL190" s="25">
        <v>1.1000000000000001</v>
      </c>
      <c r="AM190" s="25">
        <v>13.200000000000001</v>
      </c>
      <c r="AN190" s="25">
        <v>8.8000000000000007</v>
      </c>
      <c r="AO190" s="25">
        <v>35.200000000000003</v>
      </c>
      <c r="AP190" s="25">
        <v>7.7000000000000011</v>
      </c>
      <c r="AQ190" s="25">
        <v>38.5</v>
      </c>
      <c r="AR190" s="25">
        <v>9.9</v>
      </c>
      <c r="AS190" s="25">
        <v>0</v>
      </c>
      <c r="AT190" s="25">
        <v>51.7</v>
      </c>
      <c r="AU190" s="25">
        <v>2.2000000000000002</v>
      </c>
      <c r="AV190" s="25">
        <v>0</v>
      </c>
      <c r="AW190" s="25">
        <v>3.3000000000000003</v>
      </c>
      <c r="AX190" s="25">
        <v>2.2000000000000002</v>
      </c>
      <c r="AY190" s="25">
        <v>39.6</v>
      </c>
      <c r="AZ190" s="25">
        <v>5.5</v>
      </c>
      <c r="BA190" s="25">
        <v>0</v>
      </c>
      <c r="BB190" s="25">
        <v>23.1</v>
      </c>
      <c r="BC190" s="25">
        <v>7.7000000000000011</v>
      </c>
      <c r="BD190" s="25">
        <v>4.4000000000000004</v>
      </c>
      <c r="BE190" s="25">
        <v>0</v>
      </c>
      <c r="BF190" s="25">
        <v>20.900000000000002</v>
      </c>
      <c r="BG190" s="25">
        <v>39.6</v>
      </c>
      <c r="BH190" s="25">
        <v>0</v>
      </c>
      <c r="BI190" s="25">
        <v>14.3</v>
      </c>
      <c r="BJ190" s="25">
        <v>0</v>
      </c>
      <c r="BK190" s="25">
        <v>0</v>
      </c>
      <c r="BL190" s="25">
        <v>25.3</v>
      </c>
      <c r="BM190" s="25">
        <v>0</v>
      </c>
      <c r="BN190" s="25">
        <v>0</v>
      </c>
      <c r="BO190" t="s">
        <v>38</v>
      </c>
    </row>
    <row r="191" spans="1:67" x14ac:dyDescent="0.25">
      <c r="A191" s="6">
        <v>45098</v>
      </c>
      <c r="B191" t="s">
        <v>12</v>
      </c>
      <c r="C191">
        <v>21</v>
      </c>
      <c r="D191">
        <f t="shared" si="18"/>
        <v>608.30000000000007</v>
      </c>
      <c r="E191">
        <f t="shared" si="23"/>
        <v>124.3</v>
      </c>
      <c r="F191">
        <f t="shared" si="24"/>
        <v>123.2</v>
      </c>
      <c r="G191">
        <f t="shared" si="25"/>
        <v>173.8</v>
      </c>
      <c r="H191">
        <f t="shared" si="26"/>
        <v>187.00000000000003</v>
      </c>
      <c r="I191">
        <v>0</v>
      </c>
      <c r="J191" s="22">
        <v>0.26400000000000001</v>
      </c>
      <c r="K191" s="22">
        <v>0.26400000000000001</v>
      </c>
      <c r="L191" s="22">
        <v>0.9900000000000001</v>
      </c>
      <c r="M191" s="22">
        <v>0.88000000000000012</v>
      </c>
      <c r="N191" s="22">
        <v>1.056</v>
      </c>
      <c r="O191" s="24">
        <v>0.92400000000000004</v>
      </c>
      <c r="P191" s="24">
        <v>0.44000000000000006</v>
      </c>
      <c r="Q191" s="24">
        <v>0.86900000000000011</v>
      </c>
      <c r="R191" s="24">
        <v>0.51700000000000013</v>
      </c>
      <c r="S191" s="24">
        <v>0.64900000000000002</v>
      </c>
      <c r="T191" s="24">
        <v>0.68200000000000005</v>
      </c>
      <c r="U191" s="24">
        <v>1.0780000000000001</v>
      </c>
      <c r="V191" s="24">
        <v>1.056</v>
      </c>
      <c r="W191" s="24">
        <v>1.0230000000000001</v>
      </c>
      <c r="X191" s="24">
        <v>1.0230000000000001</v>
      </c>
      <c r="Y191" s="24">
        <v>1.1000000000000001</v>
      </c>
      <c r="Z191" s="24">
        <v>1.056</v>
      </c>
      <c r="AA191" s="25">
        <v>0</v>
      </c>
      <c r="AB191" s="25">
        <v>4.4000000000000004</v>
      </c>
      <c r="AC191" s="25">
        <v>2.2000000000000002</v>
      </c>
      <c r="AD191" s="25">
        <v>31.900000000000002</v>
      </c>
      <c r="AE191" s="25">
        <v>0</v>
      </c>
      <c r="AF191" s="25">
        <v>33</v>
      </c>
      <c r="AG191" s="25">
        <v>0</v>
      </c>
      <c r="AH191" s="25">
        <v>0</v>
      </c>
      <c r="AI191" s="25">
        <v>40.700000000000003</v>
      </c>
      <c r="AJ191" s="25">
        <v>11</v>
      </c>
      <c r="AK191" s="25">
        <v>33</v>
      </c>
      <c r="AL191" s="25">
        <v>26.400000000000002</v>
      </c>
      <c r="AM191" s="25">
        <v>36.300000000000004</v>
      </c>
      <c r="AN191" s="25">
        <v>29.700000000000003</v>
      </c>
      <c r="AO191" s="25">
        <v>22</v>
      </c>
      <c r="AP191" s="25">
        <v>24.200000000000003</v>
      </c>
      <c r="AQ191" s="25">
        <v>20.900000000000002</v>
      </c>
      <c r="AR191" s="25">
        <v>4.4000000000000004</v>
      </c>
      <c r="AS191" s="25">
        <v>0</v>
      </c>
      <c r="AT191" s="25">
        <v>23.1</v>
      </c>
      <c r="AU191" s="25">
        <v>17.600000000000001</v>
      </c>
      <c r="AV191" s="25">
        <v>19.8</v>
      </c>
      <c r="AW191" s="25">
        <v>8.8000000000000007</v>
      </c>
      <c r="AX191" s="25">
        <v>22</v>
      </c>
      <c r="AY191" s="25">
        <v>0</v>
      </c>
      <c r="AZ191" s="25">
        <v>14.3</v>
      </c>
      <c r="BA191" s="25">
        <v>25.3</v>
      </c>
      <c r="BB191" s="25">
        <v>15.400000000000002</v>
      </c>
      <c r="BC191" s="25">
        <v>18.700000000000003</v>
      </c>
      <c r="BD191" s="25">
        <v>31.900000000000002</v>
      </c>
      <c r="BE191" s="25">
        <v>1.1000000000000001</v>
      </c>
      <c r="BF191" s="25">
        <v>30.800000000000004</v>
      </c>
      <c r="BG191" s="25">
        <v>0</v>
      </c>
      <c r="BH191" s="25">
        <v>4.4000000000000004</v>
      </c>
      <c r="BI191" s="25">
        <v>6.6000000000000005</v>
      </c>
      <c r="BJ191" s="25">
        <v>25.3</v>
      </c>
      <c r="BK191" s="25">
        <v>6.6000000000000005</v>
      </c>
      <c r="BL191" s="25">
        <v>29.700000000000003</v>
      </c>
      <c r="BM191" s="25">
        <v>0</v>
      </c>
      <c r="BN191" s="25">
        <v>19.8</v>
      </c>
      <c r="BO191" t="s">
        <v>38</v>
      </c>
    </row>
    <row r="192" spans="1:67" x14ac:dyDescent="0.25">
      <c r="A192" s="6">
        <v>45099</v>
      </c>
      <c r="B192" t="s">
        <v>12</v>
      </c>
      <c r="C192">
        <v>22</v>
      </c>
      <c r="D192">
        <f t="shared" si="18"/>
        <v>611.6</v>
      </c>
      <c r="E192">
        <f t="shared" si="23"/>
        <v>132</v>
      </c>
      <c r="F192">
        <f t="shared" si="24"/>
        <v>246.40000000000003</v>
      </c>
      <c r="G192">
        <f t="shared" si="25"/>
        <v>146.30000000000001</v>
      </c>
      <c r="H192">
        <f t="shared" si="26"/>
        <v>86.9</v>
      </c>
      <c r="I192">
        <v>0</v>
      </c>
      <c r="J192" s="22">
        <v>0.55000000000000004</v>
      </c>
      <c r="K192" s="22">
        <v>0.81400000000000006</v>
      </c>
      <c r="L192" s="22">
        <v>0.91300000000000014</v>
      </c>
      <c r="M192" s="22">
        <v>1.0340000000000003</v>
      </c>
      <c r="N192" s="22">
        <v>1.0340000000000003</v>
      </c>
      <c r="O192" s="24">
        <v>1.0230000000000001</v>
      </c>
      <c r="P192" s="24">
        <v>0.8580000000000001</v>
      </c>
      <c r="Q192" s="24">
        <v>1.0669999999999999</v>
      </c>
      <c r="R192" s="24">
        <v>1.0010000000000001</v>
      </c>
      <c r="S192" s="24">
        <v>0.70400000000000007</v>
      </c>
      <c r="T192" s="24">
        <v>1.056</v>
      </c>
      <c r="U192" s="24">
        <v>0.49500000000000005</v>
      </c>
      <c r="V192" s="24">
        <v>0.92400000000000004</v>
      </c>
      <c r="W192" s="24">
        <v>1.056</v>
      </c>
      <c r="X192" s="24">
        <v>0.70400000000000007</v>
      </c>
      <c r="Y192" s="24">
        <v>0.60500000000000009</v>
      </c>
      <c r="Z192" s="24">
        <v>1.089</v>
      </c>
      <c r="AA192" s="25">
        <v>55.000000000000007</v>
      </c>
      <c r="AB192" s="25">
        <v>25.3</v>
      </c>
      <c r="AC192" s="25">
        <v>25.3</v>
      </c>
      <c r="AD192" s="25">
        <v>50.6</v>
      </c>
      <c r="AE192" s="25">
        <v>0</v>
      </c>
      <c r="AF192" s="25">
        <v>42.900000000000006</v>
      </c>
      <c r="AG192" s="25">
        <v>0</v>
      </c>
      <c r="AH192" s="25">
        <v>41.800000000000004</v>
      </c>
      <c r="AI192" s="25">
        <v>5.5</v>
      </c>
      <c r="AJ192" s="25">
        <v>0</v>
      </c>
      <c r="AK192" s="25">
        <v>7.7000000000000011</v>
      </c>
      <c r="AL192" s="25">
        <v>7.7000000000000011</v>
      </c>
      <c r="AM192" s="25">
        <v>0</v>
      </c>
      <c r="AN192" s="25">
        <v>45.1</v>
      </c>
      <c r="AO192" s="25">
        <v>0</v>
      </c>
      <c r="AP192" s="25">
        <v>9.9</v>
      </c>
      <c r="AQ192" s="25">
        <v>0</v>
      </c>
      <c r="AR192" s="25">
        <v>5.5</v>
      </c>
      <c r="AS192" s="25">
        <v>15.400000000000002</v>
      </c>
      <c r="AT192" s="25">
        <v>3.3000000000000003</v>
      </c>
      <c r="AU192" s="25">
        <v>5.5</v>
      </c>
      <c r="AV192" s="25">
        <v>8.8000000000000007</v>
      </c>
      <c r="AW192" s="25">
        <v>0</v>
      </c>
      <c r="AX192" s="25">
        <v>11</v>
      </c>
      <c r="AY192" s="25">
        <v>0</v>
      </c>
      <c r="AZ192" s="25">
        <v>63.800000000000004</v>
      </c>
      <c r="BA192" s="25">
        <v>46.2</v>
      </c>
      <c r="BB192" s="25">
        <v>5.5</v>
      </c>
      <c r="BC192" s="25">
        <v>1.1000000000000001</v>
      </c>
      <c r="BD192" s="25">
        <v>4.4000000000000004</v>
      </c>
      <c r="BE192" s="25">
        <v>2.2000000000000002</v>
      </c>
      <c r="BF192" s="25">
        <v>55.000000000000007</v>
      </c>
      <c r="BG192" s="25">
        <v>6.6000000000000005</v>
      </c>
      <c r="BH192" s="25">
        <v>0</v>
      </c>
      <c r="BI192" s="25">
        <v>0</v>
      </c>
      <c r="BJ192" s="25">
        <v>3.3000000000000003</v>
      </c>
      <c r="BK192" s="25">
        <v>5.5</v>
      </c>
      <c r="BL192" s="25">
        <v>14.3</v>
      </c>
      <c r="BM192" s="25">
        <v>5.5</v>
      </c>
      <c r="BN192" s="25">
        <v>39.6</v>
      </c>
      <c r="BO192" t="s">
        <v>38</v>
      </c>
    </row>
    <row r="193" spans="1:67" x14ac:dyDescent="0.25">
      <c r="A193" s="6">
        <v>45100</v>
      </c>
      <c r="B193" t="s">
        <v>12</v>
      </c>
      <c r="C193">
        <v>23</v>
      </c>
      <c r="D193">
        <f t="shared" si="18"/>
        <v>584.1</v>
      </c>
      <c r="E193">
        <f t="shared" si="23"/>
        <v>150.70000000000005</v>
      </c>
      <c r="F193">
        <f t="shared" si="24"/>
        <v>125.4</v>
      </c>
      <c r="G193">
        <f t="shared" si="25"/>
        <v>91.300000000000011</v>
      </c>
      <c r="H193">
        <f t="shared" si="26"/>
        <v>216.70000000000002</v>
      </c>
      <c r="I193">
        <v>0</v>
      </c>
      <c r="J193" s="22">
        <v>0.18700000000000003</v>
      </c>
      <c r="K193" s="22">
        <v>0.84700000000000009</v>
      </c>
      <c r="L193" s="22">
        <v>0.79200000000000004</v>
      </c>
      <c r="M193" s="22">
        <v>0.92400000000000004</v>
      </c>
      <c r="N193" s="22">
        <v>0.46200000000000002</v>
      </c>
      <c r="O193" s="24">
        <v>1.089</v>
      </c>
      <c r="P193" s="24">
        <v>0.8580000000000001</v>
      </c>
      <c r="Q193" s="24">
        <v>0.82500000000000007</v>
      </c>
      <c r="R193" s="24">
        <v>1.0780000000000001</v>
      </c>
      <c r="S193" s="24">
        <v>1.0120000000000002</v>
      </c>
      <c r="T193" s="24">
        <v>0.66</v>
      </c>
      <c r="U193" s="24">
        <v>0.90200000000000014</v>
      </c>
      <c r="V193" s="24">
        <v>0.80300000000000005</v>
      </c>
      <c r="W193" s="24">
        <v>0.90200000000000014</v>
      </c>
      <c r="X193" s="24">
        <v>0.81400000000000006</v>
      </c>
      <c r="Y193" s="24">
        <v>0.38500000000000006</v>
      </c>
      <c r="Z193" s="24">
        <v>0.83600000000000008</v>
      </c>
      <c r="AA193" s="25">
        <v>44</v>
      </c>
      <c r="AB193" s="25">
        <v>14.3</v>
      </c>
      <c r="AC193" s="25">
        <v>0</v>
      </c>
      <c r="AD193" s="25">
        <v>8.8000000000000007</v>
      </c>
      <c r="AE193" s="25">
        <v>9.9</v>
      </c>
      <c r="AF193" s="25">
        <v>0</v>
      </c>
      <c r="AG193" s="25">
        <v>0</v>
      </c>
      <c r="AH193" s="25">
        <v>30.800000000000004</v>
      </c>
      <c r="AI193" s="25">
        <v>12.100000000000001</v>
      </c>
      <c r="AJ193" s="25">
        <v>5.5</v>
      </c>
      <c r="AK193" s="25">
        <v>0</v>
      </c>
      <c r="AL193" s="25">
        <v>36.300000000000004</v>
      </c>
      <c r="AM193" s="25">
        <v>24.200000000000003</v>
      </c>
      <c r="AN193" s="25">
        <v>5.5</v>
      </c>
      <c r="AO193" s="25">
        <v>0</v>
      </c>
      <c r="AP193" s="25">
        <v>11</v>
      </c>
      <c r="AQ193" s="25">
        <v>29.700000000000003</v>
      </c>
      <c r="AR193" s="25">
        <v>27.500000000000004</v>
      </c>
      <c r="AS193" s="25">
        <v>50.6</v>
      </c>
      <c r="AT193" s="25">
        <v>31.900000000000002</v>
      </c>
      <c r="AU193" s="25">
        <v>12.100000000000001</v>
      </c>
      <c r="AV193" s="25">
        <v>0</v>
      </c>
      <c r="AW193" s="25">
        <v>17.600000000000001</v>
      </c>
      <c r="AX193" s="25">
        <v>17.600000000000001</v>
      </c>
      <c r="AY193" s="25">
        <v>8.8000000000000007</v>
      </c>
      <c r="AZ193" s="25">
        <v>22</v>
      </c>
      <c r="BA193" s="25">
        <v>3.3000000000000003</v>
      </c>
      <c r="BB193" s="25">
        <v>0</v>
      </c>
      <c r="BC193" s="25">
        <v>2.2000000000000002</v>
      </c>
      <c r="BD193" s="25">
        <v>7.7000000000000011</v>
      </c>
      <c r="BE193" s="25">
        <v>30.800000000000004</v>
      </c>
      <c r="BF193" s="25">
        <v>19.8</v>
      </c>
      <c r="BG193" s="25">
        <v>26.400000000000002</v>
      </c>
      <c r="BH193" s="25">
        <v>4.4000000000000004</v>
      </c>
      <c r="BI193" s="25">
        <v>0</v>
      </c>
      <c r="BJ193" s="25">
        <v>5.5</v>
      </c>
      <c r="BK193" s="25">
        <v>16.5</v>
      </c>
      <c r="BL193" s="25">
        <v>0</v>
      </c>
      <c r="BM193" s="25">
        <v>28.6</v>
      </c>
      <c r="BN193" s="25">
        <v>18.700000000000003</v>
      </c>
      <c r="BO193" t="s">
        <v>38</v>
      </c>
    </row>
    <row r="194" spans="1:67" x14ac:dyDescent="0.25">
      <c r="A194" s="6">
        <v>45101</v>
      </c>
      <c r="B194" t="s">
        <v>12</v>
      </c>
      <c r="C194">
        <v>24</v>
      </c>
      <c r="D194">
        <f t="shared" si="18"/>
        <v>425.7</v>
      </c>
      <c r="E194">
        <f t="shared" si="23"/>
        <v>124.30000000000001</v>
      </c>
      <c r="F194">
        <f t="shared" si="24"/>
        <v>145.20000000000002</v>
      </c>
      <c r="G194">
        <f t="shared" si="25"/>
        <v>110.00000000000001</v>
      </c>
      <c r="H194">
        <f t="shared" si="26"/>
        <v>46.2</v>
      </c>
      <c r="I194">
        <v>0</v>
      </c>
      <c r="J194" s="22">
        <v>0.33</v>
      </c>
      <c r="K194" s="22">
        <v>0.64900000000000002</v>
      </c>
      <c r="L194" s="22">
        <v>0.34100000000000003</v>
      </c>
      <c r="M194" s="22">
        <v>0.6160000000000001</v>
      </c>
      <c r="N194" s="22">
        <v>0.9900000000000001</v>
      </c>
      <c r="O194" s="24">
        <v>0.78100000000000003</v>
      </c>
      <c r="P194" s="24">
        <v>0.14300000000000002</v>
      </c>
      <c r="Q194" s="24">
        <v>0.69300000000000006</v>
      </c>
      <c r="R194" s="24">
        <v>0.82500000000000007</v>
      </c>
      <c r="S194" s="24">
        <v>0.77000000000000013</v>
      </c>
      <c r="T194" s="24">
        <v>0.91300000000000014</v>
      </c>
      <c r="U194" s="24">
        <v>0.49500000000000005</v>
      </c>
      <c r="V194" s="24">
        <v>0.53900000000000003</v>
      </c>
      <c r="W194" s="24">
        <v>0.49500000000000005</v>
      </c>
      <c r="X194" s="24">
        <v>0.69300000000000006</v>
      </c>
      <c r="Y194" s="24">
        <v>0.9900000000000001</v>
      </c>
      <c r="Z194" s="24">
        <v>0.42900000000000005</v>
      </c>
      <c r="AA194" s="25">
        <v>41.800000000000004</v>
      </c>
      <c r="AB194" s="25">
        <v>7.7000000000000011</v>
      </c>
      <c r="AC194" s="25">
        <v>0</v>
      </c>
      <c r="AD194" s="25">
        <v>19.8</v>
      </c>
      <c r="AE194" s="25">
        <v>13.200000000000001</v>
      </c>
      <c r="AF194" s="25">
        <v>23.1</v>
      </c>
      <c r="AG194" s="25">
        <v>0</v>
      </c>
      <c r="AH194" s="25">
        <v>16.5</v>
      </c>
      <c r="AI194" s="25">
        <v>5.5</v>
      </c>
      <c r="AJ194" s="25">
        <v>17.600000000000001</v>
      </c>
      <c r="AK194" s="25">
        <v>14.3</v>
      </c>
      <c r="AL194" s="25">
        <v>4.4000000000000004</v>
      </c>
      <c r="AM194" s="25">
        <v>28.6</v>
      </c>
      <c r="AN194" s="25">
        <v>0</v>
      </c>
      <c r="AO194" s="25">
        <v>0</v>
      </c>
      <c r="AP194" s="25">
        <v>0</v>
      </c>
      <c r="AQ194" s="25">
        <v>2.2000000000000002</v>
      </c>
      <c r="AR194" s="25">
        <v>0</v>
      </c>
      <c r="AS194" s="25">
        <v>11</v>
      </c>
      <c r="AT194" s="25">
        <v>0</v>
      </c>
      <c r="AU194" s="25">
        <v>0</v>
      </c>
      <c r="AV194" s="25">
        <v>0</v>
      </c>
      <c r="AW194" s="25">
        <v>39.6</v>
      </c>
      <c r="AX194" s="25">
        <v>18.700000000000003</v>
      </c>
      <c r="AY194" s="25">
        <v>14.3</v>
      </c>
      <c r="AZ194" s="25">
        <v>0</v>
      </c>
      <c r="BA194" s="25">
        <v>3.3000000000000003</v>
      </c>
      <c r="BB194" s="25">
        <v>2.2000000000000002</v>
      </c>
      <c r="BC194" s="25">
        <v>0</v>
      </c>
      <c r="BD194" s="25">
        <v>31.900000000000002</v>
      </c>
      <c r="BE194" s="25">
        <v>0</v>
      </c>
      <c r="BF194" s="25">
        <v>0</v>
      </c>
      <c r="BG194" s="25">
        <v>0</v>
      </c>
      <c r="BH194" s="25">
        <v>0</v>
      </c>
      <c r="BI194" s="25">
        <v>25.3</v>
      </c>
      <c r="BJ194" s="25">
        <v>1.1000000000000001</v>
      </c>
      <c r="BK194" s="25">
        <v>8.8000000000000007</v>
      </c>
      <c r="BL194" s="25">
        <v>30.800000000000004</v>
      </c>
      <c r="BM194" s="25">
        <v>26.400000000000002</v>
      </c>
      <c r="BN194" s="25">
        <v>31.900000000000002</v>
      </c>
      <c r="BO194" t="s">
        <v>38</v>
      </c>
    </row>
    <row r="195" spans="1:67" x14ac:dyDescent="0.25">
      <c r="A195" s="6">
        <v>45102</v>
      </c>
      <c r="B195" t="s">
        <v>12</v>
      </c>
      <c r="C195">
        <v>25</v>
      </c>
      <c r="D195">
        <f t="shared" si="18"/>
        <v>506</v>
      </c>
      <c r="E195">
        <f t="shared" si="23"/>
        <v>86.9</v>
      </c>
      <c r="F195">
        <f t="shared" si="24"/>
        <v>118.80000000000001</v>
      </c>
      <c r="G195">
        <f t="shared" si="25"/>
        <v>184.8</v>
      </c>
      <c r="H195">
        <f t="shared" si="26"/>
        <v>115.5</v>
      </c>
      <c r="I195">
        <v>0</v>
      </c>
      <c r="J195" s="22">
        <v>0.25300000000000006</v>
      </c>
      <c r="K195" s="22">
        <v>0.57200000000000006</v>
      </c>
      <c r="L195" s="22">
        <v>0.52800000000000002</v>
      </c>
      <c r="M195" s="22">
        <v>0.78100000000000003</v>
      </c>
      <c r="N195" s="22">
        <v>1.056</v>
      </c>
      <c r="O195" s="24">
        <v>0.46200000000000002</v>
      </c>
      <c r="P195" s="24">
        <v>0.86900000000000011</v>
      </c>
      <c r="Q195" s="24">
        <v>0.59400000000000008</v>
      </c>
      <c r="R195" s="24">
        <v>0.77000000000000013</v>
      </c>
      <c r="S195" s="24">
        <v>0.74800000000000011</v>
      </c>
      <c r="T195" s="24">
        <v>0.17600000000000002</v>
      </c>
      <c r="U195" s="24">
        <v>0.56100000000000005</v>
      </c>
      <c r="V195" s="24">
        <v>0.93500000000000005</v>
      </c>
      <c r="W195" s="24">
        <v>0.47300000000000003</v>
      </c>
      <c r="X195" s="24">
        <v>0.34100000000000003</v>
      </c>
      <c r="Y195" s="24">
        <v>0.49500000000000005</v>
      </c>
      <c r="Z195" s="24">
        <v>0.91300000000000014</v>
      </c>
      <c r="AA195" s="25">
        <v>0</v>
      </c>
      <c r="AB195" s="25">
        <v>16.499999999999986</v>
      </c>
      <c r="AC195" s="25">
        <v>38.5</v>
      </c>
      <c r="AD195" s="25">
        <v>9.9</v>
      </c>
      <c r="AE195" s="25">
        <v>16.5</v>
      </c>
      <c r="AF195" s="25">
        <v>4.4000000000000004</v>
      </c>
      <c r="AG195" s="25">
        <v>26.400000000000002</v>
      </c>
      <c r="AH195" s="25">
        <v>0</v>
      </c>
      <c r="AI195" s="25">
        <v>4.4000000000000004</v>
      </c>
      <c r="AJ195" s="25">
        <v>2.2000000000000002</v>
      </c>
      <c r="AK195" s="25">
        <v>0</v>
      </c>
      <c r="AL195" s="25">
        <v>45.1</v>
      </c>
      <c r="AM195" s="25">
        <v>0</v>
      </c>
      <c r="AN195" s="25">
        <v>16.5</v>
      </c>
      <c r="AO195" s="25">
        <v>1.1000000000000001</v>
      </c>
      <c r="AP195" s="25">
        <v>18.700000000000003</v>
      </c>
      <c r="AQ195" s="25">
        <v>0</v>
      </c>
      <c r="AR195" s="25">
        <v>16.5</v>
      </c>
      <c r="AS195" s="25">
        <v>17.600000000000001</v>
      </c>
      <c r="AT195" s="25">
        <v>0</v>
      </c>
      <c r="AU195" s="25">
        <v>48.400000000000006</v>
      </c>
      <c r="AV195" s="25">
        <v>20.900000000000002</v>
      </c>
      <c r="AW195" s="25">
        <v>23.1</v>
      </c>
      <c r="AX195" s="25">
        <v>6.6000000000000005</v>
      </c>
      <c r="AY195" s="25">
        <v>38.5</v>
      </c>
      <c r="AZ195" s="25">
        <v>1.1000000000000001</v>
      </c>
      <c r="BA195" s="25">
        <v>1.1000000000000001</v>
      </c>
      <c r="BB195" s="25">
        <v>19.8</v>
      </c>
      <c r="BC195" s="25">
        <v>0</v>
      </c>
      <c r="BD195" s="25">
        <v>25.3</v>
      </c>
      <c r="BE195" s="25">
        <v>2.2000000000000002</v>
      </c>
      <c r="BF195" s="25">
        <v>0</v>
      </c>
      <c r="BG195" s="25">
        <v>0</v>
      </c>
      <c r="BH195" s="25">
        <v>17.600000000000001</v>
      </c>
      <c r="BI195" s="25">
        <v>14.3</v>
      </c>
      <c r="BJ195" s="25">
        <v>6.6000000000000005</v>
      </c>
      <c r="BK195" s="25">
        <v>2.2000000000000002</v>
      </c>
      <c r="BL195" s="25">
        <v>0</v>
      </c>
      <c r="BM195" s="25">
        <v>0</v>
      </c>
      <c r="BN195" s="25">
        <v>44</v>
      </c>
      <c r="BO195" t="s">
        <v>38</v>
      </c>
    </row>
    <row r="196" spans="1:67" x14ac:dyDescent="0.25">
      <c r="A196" s="6">
        <v>45103</v>
      </c>
      <c r="B196" t="s">
        <v>12</v>
      </c>
      <c r="C196">
        <v>26</v>
      </c>
      <c r="D196">
        <f t="shared" ref="D196:D259" si="27">SUM(E196:H196)</f>
        <v>551.1</v>
      </c>
      <c r="E196">
        <f t="shared" si="23"/>
        <v>133.1</v>
      </c>
      <c r="F196">
        <f t="shared" si="24"/>
        <v>226.6</v>
      </c>
      <c r="G196">
        <f t="shared" si="25"/>
        <v>111.10000000000001</v>
      </c>
      <c r="H196">
        <f t="shared" si="26"/>
        <v>80.300000000000011</v>
      </c>
      <c r="I196">
        <v>0</v>
      </c>
      <c r="J196" s="22">
        <v>0.8580000000000001</v>
      </c>
      <c r="K196" s="22">
        <v>0.56100000000000005</v>
      </c>
      <c r="L196" s="22">
        <v>0.8580000000000001</v>
      </c>
      <c r="M196" s="22">
        <v>0.97900000000000009</v>
      </c>
      <c r="N196" s="22">
        <v>0.41800000000000004</v>
      </c>
      <c r="O196" s="24">
        <v>0.7370000000000001</v>
      </c>
      <c r="P196" s="24">
        <v>0.72600000000000009</v>
      </c>
      <c r="Q196" s="24">
        <v>0.82500000000000007</v>
      </c>
      <c r="R196" s="24">
        <v>0.58300000000000007</v>
      </c>
      <c r="S196" s="24">
        <v>0.97900000000000009</v>
      </c>
      <c r="T196" s="24">
        <v>0.97900000000000009</v>
      </c>
      <c r="U196" s="24">
        <v>0.84700000000000009</v>
      </c>
      <c r="V196" s="24">
        <v>1.0780000000000001</v>
      </c>
      <c r="W196" s="24">
        <v>0.9900000000000001</v>
      </c>
      <c r="X196" s="24">
        <v>0.97900000000000009</v>
      </c>
      <c r="Y196" s="24">
        <v>0.44000000000000006</v>
      </c>
      <c r="Z196" s="24">
        <v>0.91300000000000014</v>
      </c>
      <c r="AA196" s="25">
        <v>14.3</v>
      </c>
      <c r="AB196" s="25">
        <v>24.200000000000003</v>
      </c>
      <c r="AC196" s="25">
        <v>44</v>
      </c>
      <c r="AD196" s="25">
        <v>12.100000000000001</v>
      </c>
      <c r="AE196" s="25">
        <v>18.700000000000003</v>
      </c>
      <c r="AF196" s="25">
        <v>15.400000000000002</v>
      </c>
      <c r="AG196" s="25">
        <v>0</v>
      </c>
      <c r="AH196" s="25">
        <v>36.300000000000004</v>
      </c>
      <c r="AI196" s="25">
        <v>46.2</v>
      </c>
      <c r="AJ196" s="25">
        <v>15.400000000000002</v>
      </c>
      <c r="AK196" s="25">
        <v>9.9</v>
      </c>
      <c r="AL196" s="25">
        <v>36.300000000000004</v>
      </c>
      <c r="AM196" s="25">
        <v>0</v>
      </c>
      <c r="AN196" s="25">
        <v>8.8000000000000007</v>
      </c>
      <c r="AO196" s="25">
        <v>9.9</v>
      </c>
      <c r="AP196" s="25">
        <v>6.6000000000000005</v>
      </c>
      <c r="AQ196" s="25">
        <v>8.8000000000000007</v>
      </c>
      <c r="AR196" s="25">
        <v>9.9</v>
      </c>
      <c r="AS196" s="25">
        <v>0</v>
      </c>
      <c r="AT196" s="25">
        <v>0</v>
      </c>
      <c r="AU196" s="25">
        <v>30.800000000000004</v>
      </c>
      <c r="AV196" s="25">
        <v>11</v>
      </c>
      <c r="AW196" s="25">
        <v>0</v>
      </c>
      <c r="AX196" s="25">
        <v>9.9</v>
      </c>
      <c r="AY196" s="25">
        <v>7.7000000000000011</v>
      </c>
      <c r="AZ196" s="25">
        <v>6.6000000000000005</v>
      </c>
      <c r="BA196" s="25">
        <v>37.400000000000006</v>
      </c>
      <c r="BB196" s="25">
        <v>4.4000000000000004</v>
      </c>
      <c r="BC196" s="25">
        <v>0</v>
      </c>
      <c r="BD196" s="25">
        <v>3.3000000000000003</v>
      </c>
      <c r="BE196" s="25">
        <v>11</v>
      </c>
      <c r="BF196" s="25">
        <v>17.600000000000001</v>
      </c>
      <c r="BG196" s="25">
        <v>0</v>
      </c>
      <c r="BH196" s="25">
        <v>24.200000000000003</v>
      </c>
      <c r="BI196" s="25">
        <v>40.700000000000003</v>
      </c>
      <c r="BJ196" s="25">
        <v>0</v>
      </c>
      <c r="BK196" s="25">
        <v>1.1000000000000001</v>
      </c>
      <c r="BL196" s="25">
        <v>17.600000000000001</v>
      </c>
      <c r="BM196" s="25">
        <v>20.900000000000002</v>
      </c>
      <c r="BN196" s="25">
        <v>0</v>
      </c>
      <c r="BO196" t="s">
        <v>38</v>
      </c>
    </row>
    <row r="197" spans="1:67" x14ac:dyDescent="0.25">
      <c r="A197" s="6">
        <v>45104</v>
      </c>
      <c r="B197" t="s">
        <v>12</v>
      </c>
      <c r="C197">
        <v>27</v>
      </c>
      <c r="D197">
        <f t="shared" si="27"/>
        <v>568.70000000000005</v>
      </c>
      <c r="E197">
        <f t="shared" si="23"/>
        <v>165.00000000000003</v>
      </c>
      <c r="F197">
        <f t="shared" si="24"/>
        <v>170.50000000000006</v>
      </c>
      <c r="G197">
        <f t="shared" si="25"/>
        <v>117.69999999999999</v>
      </c>
      <c r="H197">
        <f t="shared" si="26"/>
        <v>115.5</v>
      </c>
      <c r="I197">
        <v>0</v>
      </c>
      <c r="J197" s="22">
        <v>1.089</v>
      </c>
      <c r="K197" s="22">
        <v>0.56100000000000005</v>
      </c>
      <c r="L197" s="22">
        <v>0.88000000000000012</v>
      </c>
      <c r="M197" s="22">
        <v>0.95700000000000007</v>
      </c>
      <c r="N197" s="22">
        <v>1.089</v>
      </c>
      <c r="O197" s="24">
        <v>0.9900000000000001</v>
      </c>
      <c r="P197" s="24">
        <v>0.67100000000000004</v>
      </c>
      <c r="Q197" s="24">
        <v>0.67100000000000004</v>
      </c>
      <c r="R197" s="24">
        <v>1.0450000000000002</v>
      </c>
      <c r="S197" s="24">
        <v>0.46200000000000002</v>
      </c>
      <c r="T197" s="24">
        <v>0.69300000000000006</v>
      </c>
      <c r="U197" s="24">
        <v>0.37400000000000005</v>
      </c>
      <c r="V197" s="24">
        <v>0.82500000000000007</v>
      </c>
      <c r="W197" s="24">
        <v>1.0669999999999999</v>
      </c>
      <c r="X197" s="24">
        <v>1.056</v>
      </c>
      <c r="Y197" s="24">
        <v>0.94600000000000006</v>
      </c>
      <c r="Z197" s="24">
        <v>1.0120000000000002</v>
      </c>
      <c r="AA197" s="25">
        <v>1.1000000000000001</v>
      </c>
      <c r="AB197" s="25">
        <v>0</v>
      </c>
      <c r="AC197" s="25">
        <v>17.600000000000001</v>
      </c>
      <c r="AD197" s="25">
        <v>41.800000000000004</v>
      </c>
      <c r="AE197" s="25">
        <v>27.500000000000004</v>
      </c>
      <c r="AF197" s="25">
        <v>15.400000000000002</v>
      </c>
      <c r="AG197" s="25">
        <v>0</v>
      </c>
      <c r="AH197" s="25">
        <v>17.600000000000001</v>
      </c>
      <c r="AI197" s="25">
        <v>40.700000000000003</v>
      </c>
      <c r="AJ197" s="25">
        <v>8.8000000000000007</v>
      </c>
      <c r="AK197" s="25">
        <v>3.3000000000000003</v>
      </c>
      <c r="AL197" s="25">
        <v>8.8000000000000007</v>
      </c>
      <c r="AM197" s="25">
        <v>12.100000000000001</v>
      </c>
      <c r="AN197" s="25">
        <v>2.2000000000000002</v>
      </c>
      <c r="AO197" s="25">
        <v>12.100000000000001</v>
      </c>
      <c r="AP197" s="25">
        <v>18.700000000000003</v>
      </c>
      <c r="AQ197" s="25">
        <v>23.1</v>
      </c>
      <c r="AR197" s="25">
        <v>11</v>
      </c>
      <c r="AS197" s="25">
        <v>27.500000000000004</v>
      </c>
      <c r="AT197" s="25">
        <v>0</v>
      </c>
      <c r="AU197" s="25">
        <v>0</v>
      </c>
      <c r="AV197" s="25">
        <v>19.8</v>
      </c>
      <c r="AW197" s="25">
        <v>14.3</v>
      </c>
      <c r="AX197" s="25">
        <v>3.3000000000000003</v>
      </c>
      <c r="AY197" s="25">
        <v>0</v>
      </c>
      <c r="AZ197" s="25">
        <v>39.6</v>
      </c>
      <c r="BA197" s="25">
        <v>6.6000000000000005</v>
      </c>
      <c r="BB197" s="25">
        <v>0</v>
      </c>
      <c r="BC197" s="25">
        <v>14.3</v>
      </c>
      <c r="BD197" s="25">
        <v>19.8</v>
      </c>
      <c r="BE197" s="25">
        <v>13.200000000000001</v>
      </c>
      <c r="BF197" s="25">
        <v>37.400000000000006</v>
      </c>
      <c r="BG197" s="25">
        <v>5.5</v>
      </c>
      <c r="BH197" s="25">
        <v>47.300000000000004</v>
      </c>
      <c r="BI197" s="25">
        <v>1.1000000000000001</v>
      </c>
      <c r="BJ197" s="25">
        <v>4.4000000000000004</v>
      </c>
      <c r="BK197" s="25">
        <v>19.8</v>
      </c>
      <c r="BL197" s="25">
        <v>14.3</v>
      </c>
      <c r="BM197" s="25">
        <v>16.5</v>
      </c>
      <c r="BN197" s="25">
        <v>5.5</v>
      </c>
      <c r="BO197" t="s">
        <v>38</v>
      </c>
    </row>
    <row r="198" spans="1:67" x14ac:dyDescent="0.25">
      <c r="A198" s="6">
        <v>45105</v>
      </c>
      <c r="B198" t="s">
        <v>12</v>
      </c>
      <c r="C198">
        <v>28</v>
      </c>
      <c r="D198">
        <f t="shared" si="27"/>
        <v>541.20000000000005</v>
      </c>
      <c r="E198">
        <f t="shared" si="23"/>
        <v>139.70000000000002</v>
      </c>
      <c r="F198">
        <f t="shared" si="24"/>
        <v>162.80000000000001</v>
      </c>
      <c r="G198">
        <f t="shared" si="25"/>
        <v>119.90000000000002</v>
      </c>
      <c r="H198">
        <f t="shared" si="26"/>
        <v>118.80000000000001</v>
      </c>
      <c r="I198">
        <v>0</v>
      </c>
      <c r="J198" s="22">
        <v>0.81400000000000006</v>
      </c>
      <c r="K198" s="22">
        <v>0.58300000000000007</v>
      </c>
      <c r="L198" s="22">
        <v>0.24200000000000002</v>
      </c>
      <c r="M198" s="22">
        <v>0.9900000000000001</v>
      </c>
      <c r="N198" s="22">
        <v>0.63800000000000001</v>
      </c>
      <c r="O198" s="24">
        <v>0.75900000000000012</v>
      </c>
      <c r="P198" s="24">
        <v>0.42900000000000005</v>
      </c>
      <c r="Q198" s="24">
        <v>0.77000000000000013</v>
      </c>
      <c r="R198" s="24">
        <v>0.8580000000000001</v>
      </c>
      <c r="S198" s="24">
        <v>0.74800000000000011</v>
      </c>
      <c r="T198" s="24">
        <v>1.0669999999999999</v>
      </c>
      <c r="U198" s="24">
        <v>1.0120000000000002</v>
      </c>
      <c r="V198" s="24">
        <v>0.96800000000000008</v>
      </c>
      <c r="W198" s="24">
        <v>0.46200000000000002</v>
      </c>
      <c r="X198" s="24">
        <v>1.0230000000000001</v>
      </c>
      <c r="Y198" s="24">
        <v>0.44000000000000006</v>
      </c>
      <c r="Z198" s="24">
        <v>1.0450000000000002</v>
      </c>
      <c r="AA198" s="25">
        <v>12.100000000000001</v>
      </c>
      <c r="AB198" s="25">
        <v>9.9</v>
      </c>
      <c r="AC198" s="25">
        <v>5.5</v>
      </c>
      <c r="AD198" s="25">
        <v>30.800000000000004</v>
      </c>
      <c r="AE198" s="25">
        <v>24.200000000000003</v>
      </c>
      <c r="AF198" s="25">
        <v>33</v>
      </c>
      <c r="AG198" s="25">
        <v>0</v>
      </c>
      <c r="AH198" s="25">
        <v>14.3</v>
      </c>
      <c r="AI198" s="25">
        <v>23.1</v>
      </c>
      <c r="AJ198" s="25">
        <v>9.9</v>
      </c>
      <c r="AK198" s="25">
        <v>41.800000000000004</v>
      </c>
      <c r="AL198" s="25">
        <v>0</v>
      </c>
      <c r="AM198" s="25">
        <v>17.600000000000001</v>
      </c>
      <c r="AN198" s="25">
        <v>1.1000000000000001</v>
      </c>
      <c r="AO198" s="25">
        <v>0</v>
      </c>
      <c r="AP198" s="25">
        <v>28.6</v>
      </c>
      <c r="AQ198" s="25">
        <v>0</v>
      </c>
      <c r="AR198" s="25">
        <v>15.400000000000002</v>
      </c>
      <c r="AS198" s="25">
        <v>39.6</v>
      </c>
      <c r="AT198" s="25">
        <v>16.5</v>
      </c>
      <c r="AU198" s="25">
        <v>20.900000000000002</v>
      </c>
      <c r="AV198" s="25">
        <v>31.900000000000002</v>
      </c>
      <c r="AW198" s="25">
        <v>0</v>
      </c>
      <c r="AX198" s="25">
        <v>2.2000000000000002</v>
      </c>
      <c r="AY198" s="25">
        <v>0</v>
      </c>
      <c r="AZ198" s="25">
        <v>25.3</v>
      </c>
      <c r="BA198" s="25">
        <v>0</v>
      </c>
      <c r="BB198" s="25">
        <v>0</v>
      </c>
      <c r="BC198" s="25">
        <v>15.400000000000002</v>
      </c>
      <c r="BD198" s="25">
        <v>24.200000000000003</v>
      </c>
      <c r="BE198" s="25">
        <v>11</v>
      </c>
      <c r="BF198" s="25">
        <v>0</v>
      </c>
      <c r="BG198" s="25">
        <v>15.400000000000002</v>
      </c>
      <c r="BH198" s="25">
        <v>28.6</v>
      </c>
      <c r="BI198" s="25">
        <v>3.3000000000000003</v>
      </c>
      <c r="BJ198" s="25">
        <v>31.900000000000002</v>
      </c>
      <c r="BK198" s="25">
        <v>4.4000000000000004</v>
      </c>
      <c r="BL198" s="25">
        <v>16.5</v>
      </c>
      <c r="BM198" s="25">
        <v>11</v>
      </c>
      <c r="BN198" s="25">
        <v>17.600000000000001</v>
      </c>
      <c r="BO198" t="s">
        <v>38</v>
      </c>
    </row>
    <row r="199" spans="1:67" x14ac:dyDescent="0.25">
      <c r="A199" s="6">
        <v>45106</v>
      </c>
      <c r="B199" t="s">
        <v>12</v>
      </c>
      <c r="C199">
        <v>29</v>
      </c>
      <c r="D199">
        <f t="shared" si="27"/>
        <v>576.4</v>
      </c>
      <c r="E199">
        <f t="shared" si="23"/>
        <v>126.5</v>
      </c>
      <c r="F199">
        <f t="shared" si="24"/>
        <v>132</v>
      </c>
      <c r="G199">
        <f t="shared" si="25"/>
        <v>121</v>
      </c>
      <c r="H199">
        <f t="shared" si="26"/>
        <v>196.9</v>
      </c>
      <c r="I199">
        <v>0</v>
      </c>
      <c r="J199" s="22">
        <v>0.55000000000000004</v>
      </c>
      <c r="K199" s="22">
        <v>0.66</v>
      </c>
      <c r="L199" s="22">
        <v>0.84700000000000009</v>
      </c>
      <c r="M199" s="22">
        <v>0.77000000000000013</v>
      </c>
      <c r="N199" s="22">
        <v>0.71500000000000008</v>
      </c>
      <c r="O199" s="24">
        <v>0.63800000000000001</v>
      </c>
      <c r="P199" s="24">
        <v>0.9900000000000001</v>
      </c>
      <c r="Q199" s="24">
        <v>0.60500000000000009</v>
      </c>
      <c r="R199" s="24">
        <v>0.82500000000000007</v>
      </c>
      <c r="S199" s="24">
        <v>0.72600000000000009</v>
      </c>
      <c r="T199" s="24">
        <v>1.1000000000000001</v>
      </c>
      <c r="U199" s="24">
        <v>0.59400000000000008</v>
      </c>
      <c r="V199" s="24">
        <v>0.33</v>
      </c>
      <c r="W199" s="24">
        <v>0.91300000000000014</v>
      </c>
      <c r="X199" s="24">
        <v>0.77000000000000013</v>
      </c>
      <c r="Y199" s="24">
        <v>0.94600000000000006</v>
      </c>
      <c r="Z199" s="24">
        <v>0.47300000000000003</v>
      </c>
      <c r="AA199" s="25">
        <v>0</v>
      </c>
      <c r="AB199" s="25">
        <v>0</v>
      </c>
      <c r="AC199" s="25">
        <v>0</v>
      </c>
      <c r="AD199" s="25">
        <v>34.1</v>
      </c>
      <c r="AE199" s="25">
        <v>0</v>
      </c>
      <c r="AF199" s="25">
        <v>31.900000000000002</v>
      </c>
      <c r="AG199" s="25">
        <v>14.3</v>
      </c>
      <c r="AH199" s="25">
        <v>26.400000000000002</v>
      </c>
      <c r="AI199" s="25">
        <v>19.8</v>
      </c>
      <c r="AJ199" s="25">
        <v>5.5</v>
      </c>
      <c r="AK199" s="25">
        <v>0</v>
      </c>
      <c r="AL199" s="25">
        <v>4.4000000000000004</v>
      </c>
      <c r="AM199" s="25">
        <v>0</v>
      </c>
      <c r="AN199" s="25">
        <v>3.3000000000000003</v>
      </c>
      <c r="AO199" s="25">
        <v>28.6</v>
      </c>
      <c r="AP199" s="25">
        <v>4.4000000000000004</v>
      </c>
      <c r="AQ199" s="25">
        <v>45.1</v>
      </c>
      <c r="AR199" s="25">
        <v>44</v>
      </c>
      <c r="AS199" s="25">
        <v>35.200000000000003</v>
      </c>
      <c r="AT199" s="25">
        <v>31.900000000000002</v>
      </c>
      <c r="AU199" s="25">
        <v>13.200000000000001</v>
      </c>
      <c r="AV199" s="25">
        <v>0</v>
      </c>
      <c r="AW199" s="25">
        <v>0</v>
      </c>
      <c r="AX199" s="25">
        <v>9.9</v>
      </c>
      <c r="AY199" s="25">
        <v>14.3</v>
      </c>
      <c r="AZ199" s="25">
        <v>17.600000000000001</v>
      </c>
      <c r="BA199" s="25">
        <v>4.4000000000000004</v>
      </c>
      <c r="BB199" s="25">
        <v>19.8</v>
      </c>
      <c r="BC199" s="25">
        <v>40.700000000000003</v>
      </c>
      <c r="BD199" s="25">
        <v>1.1000000000000001</v>
      </c>
      <c r="BE199" s="25">
        <v>34.1</v>
      </c>
      <c r="BF199" s="25">
        <v>7.7000000000000011</v>
      </c>
      <c r="BG199" s="25">
        <v>16.5</v>
      </c>
      <c r="BH199" s="25">
        <v>25.3</v>
      </c>
      <c r="BI199" s="25">
        <v>30.800000000000004</v>
      </c>
      <c r="BJ199" s="25">
        <v>0</v>
      </c>
      <c r="BK199" s="25">
        <v>3.3000000000000003</v>
      </c>
      <c r="BL199" s="25">
        <v>8.8000000000000007</v>
      </c>
      <c r="BM199" s="25">
        <v>0</v>
      </c>
      <c r="BN199" s="25">
        <v>0</v>
      </c>
      <c r="BO199" t="s">
        <v>38</v>
      </c>
    </row>
    <row r="200" spans="1:67" x14ac:dyDescent="0.25">
      <c r="A200" s="6">
        <v>45107</v>
      </c>
      <c r="B200" t="s">
        <v>12</v>
      </c>
      <c r="C200">
        <v>30</v>
      </c>
      <c r="D200">
        <f t="shared" si="27"/>
        <v>334.4</v>
      </c>
      <c r="E200">
        <f t="shared" si="23"/>
        <v>113.30000000000001</v>
      </c>
      <c r="F200">
        <f t="shared" si="24"/>
        <v>61.6</v>
      </c>
      <c r="G200">
        <f t="shared" si="25"/>
        <v>69.3</v>
      </c>
      <c r="H200">
        <f t="shared" si="26"/>
        <v>90.200000000000017</v>
      </c>
      <c r="I200">
        <v>0</v>
      </c>
      <c r="J200" s="22">
        <v>0.30800000000000005</v>
      </c>
      <c r="K200" s="22">
        <v>0.71500000000000008</v>
      </c>
      <c r="L200" s="22">
        <v>0.96800000000000008</v>
      </c>
      <c r="M200" s="22">
        <v>0.93500000000000005</v>
      </c>
      <c r="N200" s="22">
        <v>1.0340000000000003</v>
      </c>
      <c r="O200" s="24">
        <v>0.66</v>
      </c>
      <c r="P200" s="24">
        <v>1.0230000000000001</v>
      </c>
      <c r="Q200" s="24">
        <v>0.81400000000000006</v>
      </c>
      <c r="R200" s="24">
        <v>0.58300000000000007</v>
      </c>
      <c r="S200" s="24">
        <v>0.91300000000000014</v>
      </c>
      <c r="T200" s="24">
        <v>0.84700000000000009</v>
      </c>
      <c r="U200" s="24">
        <v>0.50600000000000012</v>
      </c>
      <c r="V200" s="24">
        <v>0.90200000000000014</v>
      </c>
      <c r="W200" s="24">
        <v>0.83600000000000008</v>
      </c>
      <c r="X200" s="24">
        <v>1.089</v>
      </c>
      <c r="Y200" s="24">
        <v>0.62700000000000011</v>
      </c>
      <c r="Z200" s="24">
        <v>0.45100000000000007</v>
      </c>
      <c r="AA200" s="25">
        <v>15.400000000000002</v>
      </c>
      <c r="AB200" s="25">
        <v>8.8000000000000007</v>
      </c>
      <c r="AC200" s="25">
        <v>4.4000000000000004</v>
      </c>
      <c r="AD200" s="25">
        <v>0</v>
      </c>
      <c r="AE200" s="25">
        <v>28.6</v>
      </c>
      <c r="AF200" s="25">
        <v>0</v>
      </c>
      <c r="AG200" s="25">
        <v>0</v>
      </c>
      <c r="AH200" s="25">
        <v>0</v>
      </c>
      <c r="AI200" s="25">
        <v>4.4000000000000004</v>
      </c>
      <c r="AJ200" s="25">
        <v>0</v>
      </c>
      <c r="AK200" s="25">
        <v>34.1</v>
      </c>
      <c r="AL200" s="25">
        <v>0</v>
      </c>
      <c r="AM200" s="25">
        <v>11</v>
      </c>
      <c r="AN200" s="25">
        <v>5.5</v>
      </c>
      <c r="AO200" s="25">
        <v>12.100000000000001</v>
      </c>
      <c r="AP200" s="25">
        <v>0</v>
      </c>
      <c r="AQ200" s="25">
        <v>14.3</v>
      </c>
      <c r="AR200" s="25">
        <v>20.900000000000002</v>
      </c>
      <c r="AS200" s="25">
        <v>16.5</v>
      </c>
      <c r="AT200" s="25">
        <v>9.9</v>
      </c>
      <c r="AU200" s="25">
        <v>36.300000000000004</v>
      </c>
      <c r="AV200" s="25">
        <v>0</v>
      </c>
      <c r="AW200" s="25">
        <v>0</v>
      </c>
      <c r="AX200" s="25">
        <v>3.3000000000000003</v>
      </c>
      <c r="AY200" s="25">
        <v>9.9</v>
      </c>
      <c r="AZ200" s="25">
        <v>9.9</v>
      </c>
      <c r="BA200" s="25">
        <v>0</v>
      </c>
      <c r="BB200" s="25">
        <v>0</v>
      </c>
      <c r="BC200" s="25">
        <v>0</v>
      </c>
      <c r="BD200" s="25">
        <v>9.9</v>
      </c>
      <c r="BE200" s="25">
        <v>28.6</v>
      </c>
      <c r="BF200" s="25">
        <v>0</v>
      </c>
      <c r="BG200" s="25">
        <v>0</v>
      </c>
      <c r="BH200" s="25">
        <v>17.600000000000001</v>
      </c>
      <c r="BI200" s="25">
        <v>14.3</v>
      </c>
      <c r="BJ200" s="25">
        <v>1.1000000000000001</v>
      </c>
      <c r="BK200" s="25">
        <v>12.100000000000001</v>
      </c>
      <c r="BL200" s="25">
        <v>9.9</v>
      </c>
      <c r="BM200" s="25">
        <v>0</v>
      </c>
      <c r="BN200" s="25">
        <v>29.700000000000003</v>
      </c>
      <c r="BO200" t="s">
        <v>38</v>
      </c>
    </row>
    <row r="201" spans="1:67" x14ac:dyDescent="0.25">
      <c r="B201" t="s">
        <v>13</v>
      </c>
      <c r="C201">
        <v>0.01</v>
      </c>
      <c r="D201">
        <f t="shared" si="27"/>
        <v>0</v>
      </c>
      <c r="E201">
        <v>0</v>
      </c>
      <c r="F201">
        <v>0</v>
      </c>
      <c r="G201">
        <v>0</v>
      </c>
      <c r="H201">
        <v>0</v>
      </c>
      <c r="I201">
        <v>0</v>
      </c>
      <c r="J201" s="22">
        <v>0</v>
      </c>
      <c r="K201" s="22">
        <v>0</v>
      </c>
      <c r="L201" s="22">
        <v>0</v>
      </c>
      <c r="M201" s="22">
        <v>0</v>
      </c>
      <c r="N201" s="22">
        <v>0</v>
      </c>
      <c r="O201" s="24">
        <v>0</v>
      </c>
      <c r="P201" s="24">
        <v>0</v>
      </c>
      <c r="Q201" s="24">
        <v>0</v>
      </c>
      <c r="R201" s="24">
        <v>0</v>
      </c>
      <c r="S201" s="24">
        <v>0</v>
      </c>
      <c r="T201" s="24">
        <v>0</v>
      </c>
      <c r="U201" s="24">
        <v>0</v>
      </c>
      <c r="V201" s="24">
        <v>0</v>
      </c>
      <c r="W201" s="24">
        <v>0</v>
      </c>
      <c r="X201" s="24">
        <v>0</v>
      </c>
      <c r="Y201" s="24">
        <v>0</v>
      </c>
      <c r="Z201" s="24">
        <v>0</v>
      </c>
      <c r="AA201" s="25">
        <v>0</v>
      </c>
      <c r="AB201" s="25">
        <v>0</v>
      </c>
      <c r="AC201" s="25">
        <v>0</v>
      </c>
      <c r="AD201" s="25">
        <v>0</v>
      </c>
      <c r="AE201" s="25">
        <v>0</v>
      </c>
      <c r="AF201" s="25">
        <v>0</v>
      </c>
      <c r="AG201" s="25">
        <v>0</v>
      </c>
      <c r="AH201" s="25">
        <v>0</v>
      </c>
      <c r="AI201" s="25">
        <v>0</v>
      </c>
      <c r="AJ201" s="25">
        <v>0</v>
      </c>
      <c r="AK201" s="25">
        <v>0</v>
      </c>
      <c r="AL201" s="25">
        <v>0</v>
      </c>
      <c r="AM201" s="25">
        <v>0</v>
      </c>
      <c r="AN201" s="25">
        <v>0</v>
      </c>
      <c r="AO201" s="25">
        <v>0</v>
      </c>
      <c r="AP201" s="25">
        <v>0</v>
      </c>
      <c r="AQ201" s="25">
        <v>0</v>
      </c>
      <c r="AR201" s="25">
        <v>0</v>
      </c>
      <c r="AS201" s="25">
        <v>0</v>
      </c>
      <c r="AT201" s="25">
        <v>0</v>
      </c>
      <c r="AU201" s="25">
        <v>0</v>
      </c>
      <c r="AV201" s="25">
        <v>0</v>
      </c>
      <c r="AW201" s="25">
        <v>0</v>
      </c>
      <c r="AX201" s="25">
        <v>0</v>
      </c>
      <c r="AY201" s="25">
        <v>0</v>
      </c>
      <c r="AZ201" s="25">
        <v>0</v>
      </c>
      <c r="BA201" s="25">
        <v>0</v>
      </c>
      <c r="BB201" s="25">
        <v>0</v>
      </c>
      <c r="BC201" s="25">
        <v>0</v>
      </c>
      <c r="BD201" s="25">
        <v>0</v>
      </c>
      <c r="BE201" s="25">
        <v>0</v>
      </c>
      <c r="BF201" s="25">
        <v>0</v>
      </c>
      <c r="BG201" s="25">
        <v>0</v>
      </c>
      <c r="BH201" s="25">
        <v>0</v>
      </c>
      <c r="BI201" s="25">
        <v>0</v>
      </c>
      <c r="BJ201" s="25">
        <v>0</v>
      </c>
      <c r="BK201" s="25">
        <v>0</v>
      </c>
      <c r="BL201" s="25">
        <v>0</v>
      </c>
      <c r="BM201" s="25">
        <v>0</v>
      </c>
      <c r="BN201" s="25">
        <v>0</v>
      </c>
      <c r="BO201" t="s">
        <v>237</v>
      </c>
    </row>
    <row r="202" spans="1:67" x14ac:dyDescent="0.25">
      <c r="B202" t="s">
        <v>13</v>
      </c>
      <c r="C202">
        <v>0.02</v>
      </c>
      <c r="D202">
        <f t="shared" si="27"/>
        <v>0</v>
      </c>
      <c r="E202">
        <v>0</v>
      </c>
      <c r="F202">
        <v>0</v>
      </c>
      <c r="G202">
        <v>0</v>
      </c>
      <c r="H202">
        <v>0</v>
      </c>
      <c r="I202">
        <v>0</v>
      </c>
      <c r="J202" s="22">
        <v>0</v>
      </c>
      <c r="K202" s="22">
        <v>0</v>
      </c>
      <c r="L202" s="22">
        <v>0</v>
      </c>
      <c r="M202" s="22">
        <v>0</v>
      </c>
      <c r="N202" s="22">
        <v>0</v>
      </c>
      <c r="O202" s="24">
        <v>0</v>
      </c>
      <c r="P202" s="24">
        <v>0</v>
      </c>
      <c r="Q202" s="24">
        <v>0</v>
      </c>
      <c r="R202" s="24">
        <v>0</v>
      </c>
      <c r="S202" s="24">
        <v>0</v>
      </c>
      <c r="T202" s="24">
        <v>0</v>
      </c>
      <c r="U202" s="24">
        <v>0</v>
      </c>
      <c r="V202" s="24">
        <v>0</v>
      </c>
      <c r="W202" s="24">
        <v>0</v>
      </c>
      <c r="X202" s="24">
        <v>0</v>
      </c>
      <c r="Y202" s="24">
        <v>0</v>
      </c>
      <c r="Z202" s="24">
        <v>0</v>
      </c>
      <c r="AA202" s="25">
        <v>0</v>
      </c>
      <c r="AB202" s="25">
        <v>0</v>
      </c>
      <c r="AC202" s="25">
        <v>0</v>
      </c>
      <c r="AD202" s="25">
        <v>0</v>
      </c>
      <c r="AE202" s="25">
        <v>0</v>
      </c>
      <c r="AF202" s="25">
        <v>0</v>
      </c>
      <c r="AG202" s="25">
        <v>0</v>
      </c>
      <c r="AH202" s="25">
        <v>0</v>
      </c>
      <c r="AI202" s="25">
        <v>0</v>
      </c>
      <c r="AJ202" s="25">
        <v>0</v>
      </c>
      <c r="AK202" s="25">
        <v>0</v>
      </c>
      <c r="AL202" s="25">
        <v>0</v>
      </c>
      <c r="AM202" s="25">
        <v>0</v>
      </c>
      <c r="AN202" s="25">
        <v>0</v>
      </c>
      <c r="AO202" s="25">
        <v>0</v>
      </c>
      <c r="AP202" s="25">
        <v>0</v>
      </c>
      <c r="AQ202" s="25">
        <v>0</v>
      </c>
      <c r="AR202" s="25">
        <v>0</v>
      </c>
      <c r="AS202" s="25">
        <v>0</v>
      </c>
      <c r="AT202" s="25">
        <v>0</v>
      </c>
      <c r="AU202" s="25">
        <v>0</v>
      </c>
      <c r="AV202" s="25">
        <v>0</v>
      </c>
      <c r="AW202" s="25">
        <v>0</v>
      </c>
      <c r="AX202" s="25">
        <v>0</v>
      </c>
      <c r="AY202" s="25">
        <v>0</v>
      </c>
      <c r="AZ202" s="25">
        <v>0</v>
      </c>
      <c r="BA202" s="25">
        <v>0</v>
      </c>
      <c r="BB202" s="25">
        <v>0</v>
      </c>
      <c r="BC202" s="25">
        <v>0</v>
      </c>
      <c r="BD202" s="25">
        <v>0</v>
      </c>
      <c r="BE202" s="25">
        <v>0</v>
      </c>
      <c r="BF202" s="25">
        <v>0</v>
      </c>
      <c r="BG202" s="25">
        <v>0</v>
      </c>
      <c r="BH202" s="25">
        <v>0</v>
      </c>
      <c r="BI202" s="25">
        <v>0</v>
      </c>
      <c r="BJ202" s="25">
        <v>0</v>
      </c>
      <c r="BK202" s="25">
        <v>0</v>
      </c>
      <c r="BL202" s="25">
        <v>0</v>
      </c>
      <c r="BM202" s="25">
        <v>0</v>
      </c>
      <c r="BN202" s="25">
        <v>0</v>
      </c>
      <c r="BO202" t="s">
        <v>237</v>
      </c>
    </row>
    <row r="203" spans="1:67" x14ac:dyDescent="0.25">
      <c r="B203" t="s">
        <v>13</v>
      </c>
      <c r="C203">
        <v>0.03</v>
      </c>
      <c r="D203">
        <f t="shared" si="27"/>
        <v>0</v>
      </c>
      <c r="E203">
        <v>0</v>
      </c>
      <c r="F203">
        <v>0</v>
      </c>
      <c r="G203">
        <v>0</v>
      </c>
      <c r="H203">
        <v>0</v>
      </c>
      <c r="I203">
        <v>0</v>
      </c>
      <c r="J203" s="22">
        <v>0</v>
      </c>
      <c r="K203" s="22">
        <v>0</v>
      </c>
      <c r="L203" s="22">
        <v>0</v>
      </c>
      <c r="M203" s="22">
        <v>0</v>
      </c>
      <c r="N203" s="22">
        <v>0</v>
      </c>
      <c r="O203" s="24">
        <v>0</v>
      </c>
      <c r="P203" s="24">
        <v>0</v>
      </c>
      <c r="Q203" s="24">
        <v>0</v>
      </c>
      <c r="R203" s="24">
        <v>0</v>
      </c>
      <c r="S203" s="24">
        <v>0</v>
      </c>
      <c r="T203" s="24">
        <v>0</v>
      </c>
      <c r="U203" s="24">
        <v>0</v>
      </c>
      <c r="V203" s="24">
        <v>0</v>
      </c>
      <c r="W203" s="24">
        <v>0</v>
      </c>
      <c r="X203" s="24">
        <v>0</v>
      </c>
      <c r="Y203" s="24">
        <v>0</v>
      </c>
      <c r="Z203" s="24">
        <v>0</v>
      </c>
      <c r="AA203" s="25">
        <v>0</v>
      </c>
      <c r="AB203" s="25">
        <v>0</v>
      </c>
      <c r="AC203" s="25">
        <v>0</v>
      </c>
      <c r="AD203" s="25">
        <v>0</v>
      </c>
      <c r="AE203" s="25">
        <v>0</v>
      </c>
      <c r="AF203" s="25">
        <v>0</v>
      </c>
      <c r="AG203" s="25">
        <v>0</v>
      </c>
      <c r="AH203" s="25">
        <v>0</v>
      </c>
      <c r="AI203" s="25">
        <v>0</v>
      </c>
      <c r="AJ203" s="25">
        <v>0</v>
      </c>
      <c r="AK203" s="25">
        <v>0</v>
      </c>
      <c r="AL203" s="25">
        <v>0</v>
      </c>
      <c r="AM203" s="25">
        <v>0</v>
      </c>
      <c r="AN203" s="25">
        <v>0</v>
      </c>
      <c r="AO203" s="25">
        <v>0</v>
      </c>
      <c r="AP203" s="25">
        <v>0</v>
      </c>
      <c r="AQ203" s="25">
        <v>0</v>
      </c>
      <c r="AR203" s="25">
        <v>0</v>
      </c>
      <c r="AS203" s="25">
        <v>0</v>
      </c>
      <c r="AT203" s="25">
        <v>0</v>
      </c>
      <c r="AU203" s="25">
        <v>0</v>
      </c>
      <c r="AV203" s="25">
        <v>0</v>
      </c>
      <c r="AW203" s="25">
        <v>0</v>
      </c>
      <c r="AX203" s="25">
        <v>0</v>
      </c>
      <c r="AY203" s="25">
        <v>0</v>
      </c>
      <c r="AZ203" s="25">
        <v>0</v>
      </c>
      <c r="BA203" s="25">
        <v>0</v>
      </c>
      <c r="BB203" s="25">
        <v>0</v>
      </c>
      <c r="BC203" s="25">
        <v>0</v>
      </c>
      <c r="BD203" s="25">
        <v>0</v>
      </c>
      <c r="BE203" s="25">
        <v>0</v>
      </c>
      <c r="BF203" s="25">
        <v>0</v>
      </c>
      <c r="BG203" s="25">
        <v>0</v>
      </c>
      <c r="BH203" s="25">
        <v>0</v>
      </c>
      <c r="BI203" s="25">
        <v>0</v>
      </c>
      <c r="BJ203" s="25">
        <v>0</v>
      </c>
      <c r="BK203" s="25">
        <v>0</v>
      </c>
      <c r="BL203" s="25">
        <v>0</v>
      </c>
      <c r="BM203" s="25">
        <v>0</v>
      </c>
      <c r="BN203" s="25">
        <v>0</v>
      </c>
      <c r="BO203" t="s">
        <v>237</v>
      </c>
    </row>
    <row r="204" spans="1:67" x14ac:dyDescent="0.25">
      <c r="B204" t="s">
        <v>13</v>
      </c>
      <c r="C204">
        <v>0.04</v>
      </c>
      <c r="D204">
        <f t="shared" si="27"/>
        <v>0</v>
      </c>
      <c r="E204">
        <v>0</v>
      </c>
      <c r="F204">
        <v>0</v>
      </c>
      <c r="G204">
        <v>0</v>
      </c>
      <c r="H204">
        <v>0</v>
      </c>
      <c r="I204">
        <v>0</v>
      </c>
      <c r="J204" s="22">
        <v>0</v>
      </c>
      <c r="K204" s="22">
        <v>0</v>
      </c>
      <c r="L204" s="22">
        <v>0</v>
      </c>
      <c r="M204" s="22">
        <v>0</v>
      </c>
      <c r="N204" s="22">
        <v>0</v>
      </c>
      <c r="O204" s="24">
        <v>0</v>
      </c>
      <c r="P204" s="24">
        <v>0</v>
      </c>
      <c r="Q204" s="24">
        <v>0</v>
      </c>
      <c r="R204" s="24">
        <v>0</v>
      </c>
      <c r="S204" s="24">
        <v>0</v>
      </c>
      <c r="T204" s="24">
        <v>0</v>
      </c>
      <c r="U204" s="24">
        <v>0</v>
      </c>
      <c r="V204" s="24">
        <v>0</v>
      </c>
      <c r="W204" s="24">
        <v>0</v>
      </c>
      <c r="X204" s="24">
        <v>0</v>
      </c>
      <c r="Y204" s="24">
        <v>0</v>
      </c>
      <c r="Z204" s="24">
        <v>0</v>
      </c>
      <c r="AA204" s="25">
        <v>0</v>
      </c>
      <c r="AB204" s="25">
        <v>0</v>
      </c>
      <c r="AC204" s="25">
        <v>0</v>
      </c>
      <c r="AD204" s="25">
        <v>0</v>
      </c>
      <c r="AE204" s="25">
        <v>0</v>
      </c>
      <c r="AF204" s="25">
        <v>0</v>
      </c>
      <c r="AG204" s="25">
        <v>0</v>
      </c>
      <c r="AH204" s="25">
        <v>0</v>
      </c>
      <c r="AI204" s="25">
        <v>0</v>
      </c>
      <c r="AJ204" s="25">
        <v>0</v>
      </c>
      <c r="AK204" s="25">
        <v>0</v>
      </c>
      <c r="AL204" s="25">
        <v>0</v>
      </c>
      <c r="AM204" s="25">
        <v>0</v>
      </c>
      <c r="AN204" s="25">
        <v>0</v>
      </c>
      <c r="AO204" s="25">
        <v>0</v>
      </c>
      <c r="AP204" s="25">
        <v>0</v>
      </c>
      <c r="AQ204" s="25">
        <v>0</v>
      </c>
      <c r="AR204" s="25">
        <v>0</v>
      </c>
      <c r="AS204" s="25">
        <v>0</v>
      </c>
      <c r="AT204" s="25">
        <v>0</v>
      </c>
      <c r="AU204" s="25">
        <v>0</v>
      </c>
      <c r="AV204" s="25">
        <v>0</v>
      </c>
      <c r="AW204" s="25">
        <v>0</v>
      </c>
      <c r="AX204" s="25">
        <v>0</v>
      </c>
      <c r="AY204" s="25">
        <v>0</v>
      </c>
      <c r="AZ204" s="25">
        <v>0</v>
      </c>
      <c r="BA204" s="25">
        <v>0</v>
      </c>
      <c r="BB204" s="25">
        <v>0</v>
      </c>
      <c r="BC204" s="25">
        <v>0</v>
      </c>
      <c r="BD204" s="25">
        <v>0</v>
      </c>
      <c r="BE204" s="25">
        <v>0</v>
      </c>
      <c r="BF204" s="25">
        <v>0</v>
      </c>
      <c r="BG204" s="25">
        <v>0</v>
      </c>
      <c r="BH204" s="25">
        <v>0</v>
      </c>
      <c r="BI204" s="25">
        <v>0</v>
      </c>
      <c r="BJ204" s="25">
        <v>0</v>
      </c>
      <c r="BK204" s="25">
        <v>0</v>
      </c>
      <c r="BL204" s="25">
        <v>0</v>
      </c>
      <c r="BM204" s="25">
        <v>0</v>
      </c>
      <c r="BN204" s="25">
        <v>0</v>
      </c>
      <c r="BO204" t="s">
        <v>237</v>
      </c>
    </row>
    <row r="205" spans="1:67" x14ac:dyDescent="0.25">
      <c r="B205" t="s">
        <v>13</v>
      </c>
      <c r="C205">
        <v>0.05</v>
      </c>
      <c r="D205">
        <f t="shared" si="27"/>
        <v>0</v>
      </c>
      <c r="E205">
        <v>0</v>
      </c>
      <c r="F205">
        <v>0</v>
      </c>
      <c r="G205">
        <v>0</v>
      </c>
      <c r="H205">
        <v>0</v>
      </c>
      <c r="I205">
        <v>0</v>
      </c>
      <c r="J205" s="22">
        <v>0</v>
      </c>
      <c r="K205" s="22">
        <v>0</v>
      </c>
      <c r="L205" s="22">
        <v>0</v>
      </c>
      <c r="M205" s="22">
        <v>0</v>
      </c>
      <c r="N205" s="22">
        <v>0</v>
      </c>
      <c r="O205" s="24">
        <v>0</v>
      </c>
      <c r="P205" s="24">
        <v>0</v>
      </c>
      <c r="Q205" s="24">
        <v>0</v>
      </c>
      <c r="R205" s="24">
        <v>0</v>
      </c>
      <c r="S205" s="24">
        <v>0</v>
      </c>
      <c r="T205" s="24">
        <v>0</v>
      </c>
      <c r="U205" s="24">
        <v>0</v>
      </c>
      <c r="V205" s="24">
        <v>0</v>
      </c>
      <c r="W205" s="24">
        <v>0</v>
      </c>
      <c r="X205" s="24">
        <v>0</v>
      </c>
      <c r="Y205" s="24">
        <v>0</v>
      </c>
      <c r="Z205" s="24">
        <v>0</v>
      </c>
      <c r="AA205" s="25">
        <v>0</v>
      </c>
      <c r="AB205" s="25">
        <v>0</v>
      </c>
      <c r="AC205" s="25">
        <v>0</v>
      </c>
      <c r="AD205" s="25">
        <v>0</v>
      </c>
      <c r="AE205" s="25">
        <v>0</v>
      </c>
      <c r="AF205" s="25">
        <v>0</v>
      </c>
      <c r="AG205" s="25">
        <v>0</v>
      </c>
      <c r="AH205" s="25">
        <v>0</v>
      </c>
      <c r="AI205" s="25">
        <v>0</v>
      </c>
      <c r="AJ205" s="25">
        <v>0</v>
      </c>
      <c r="AK205" s="25">
        <v>0</v>
      </c>
      <c r="AL205" s="25">
        <v>0</v>
      </c>
      <c r="AM205" s="25">
        <v>0</v>
      </c>
      <c r="AN205" s="25">
        <v>0</v>
      </c>
      <c r="AO205" s="25">
        <v>0</v>
      </c>
      <c r="AP205" s="25">
        <v>0</v>
      </c>
      <c r="AQ205" s="25">
        <v>0</v>
      </c>
      <c r="AR205" s="25">
        <v>0</v>
      </c>
      <c r="AS205" s="25">
        <v>0</v>
      </c>
      <c r="AT205" s="25">
        <v>0</v>
      </c>
      <c r="AU205" s="25">
        <v>0</v>
      </c>
      <c r="AV205" s="25">
        <v>0</v>
      </c>
      <c r="AW205" s="25">
        <v>0</v>
      </c>
      <c r="AX205" s="25">
        <v>0</v>
      </c>
      <c r="AY205" s="25">
        <v>0</v>
      </c>
      <c r="AZ205" s="25">
        <v>0</v>
      </c>
      <c r="BA205" s="25">
        <v>0</v>
      </c>
      <c r="BB205" s="25">
        <v>0</v>
      </c>
      <c r="BC205" s="25">
        <v>0</v>
      </c>
      <c r="BD205" s="25">
        <v>0</v>
      </c>
      <c r="BE205" s="25">
        <v>0</v>
      </c>
      <c r="BF205" s="25">
        <v>0</v>
      </c>
      <c r="BG205" s="25">
        <v>0</v>
      </c>
      <c r="BH205" s="25">
        <v>0</v>
      </c>
      <c r="BI205" s="25">
        <v>0</v>
      </c>
      <c r="BJ205" s="25">
        <v>0</v>
      </c>
      <c r="BK205" s="25">
        <v>0</v>
      </c>
      <c r="BL205" s="25">
        <v>0</v>
      </c>
      <c r="BM205" s="25">
        <v>0</v>
      </c>
      <c r="BN205" s="25">
        <v>0</v>
      </c>
      <c r="BO205" t="s">
        <v>237</v>
      </c>
    </row>
    <row r="206" spans="1:67" x14ac:dyDescent="0.25">
      <c r="B206" t="s">
        <v>13</v>
      </c>
      <c r="C206">
        <v>0.06</v>
      </c>
      <c r="D206">
        <f t="shared" si="27"/>
        <v>0</v>
      </c>
      <c r="E206">
        <v>0</v>
      </c>
      <c r="F206">
        <v>0</v>
      </c>
      <c r="G206">
        <v>0</v>
      </c>
      <c r="H206">
        <v>0</v>
      </c>
      <c r="I206">
        <v>0</v>
      </c>
      <c r="J206" s="22">
        <v>0</v>
      </c>
      <c r="K206" s="22">
        <v>0</v>
      </c>
      <c r="L206" s="22">
        <v>0</v>
      </c>
      <c r="M206" s="22">
        <v>0</v>
      </c>
      <c r="N206" s="22">
        <v>0</v>
      </c>
      <c r="O206" s="24">
        <v>0</v>
      </c>
      <c r="P206" s="24">
        <v>0</v>
      </c>
      <c r="Q206" s="24">
        <v>0</v>
      </c>
      <c r="R206" s="24">
        <v>0</v>
      </c>
      <c r="S206" s="24">
        <v>0</v>
      </c>
      <c r="T206" s="24">
        <v>0</v>
      </c>
      <c r="U206" s="24">
        <v>0</v>
      </c>
      <c r="V206" s="24">
        <v>0</v>
      </c>
      <c r="W206" s="24">
        <v>0</v>
      </c>
      <c r="X206" s="24">
        <v>0</v>
      </c>
      <c r="Y206" s="24">
        <v>0</v>
      </c>
      <c r="Z206" s="24">
        <v>0</v>
      </c>
      <c r="AA206" s="25">
        <v>0</v>
      </c>
      <c r="AB206" s="25">
        <v>0</v>
      </c>
      <c r="AC206" s="25">
        <v>0</v>
      </c>
      <c r="AD206" s="25">
        <v>0</v>
      </c>
      <c r="AE206" s="25">
        <v>0</v>
      </c>
      <c r="AF206" s="25">
        <v>0</v>
      </c>
      <c r="AG206" s="25">
        <v>0</v>
      </c>
      <c r="AH206" s="25">
        <v>0</v>
      </c>
      <c r="AI206" s="25">
        <v>0</v>
      </c>
      <c r="AJ206" s="25">
        <v>0</v>
      </c>
      <c r="AK206" s="25">
        <v>0</v>
      </c>
      <c r="AL206" s="25">
        <v>0</v>
      </c>
      <c r="AM206" s="25">
        <v>0</v>
      </c>
      <c r="AN206" s="25">
        <v>0</v>
      </c>
      <c r="AO206" s="25">
        <v>0</v>
      </c>
      <c r="AP206" s="25">
        <v>0</v>
      </c>
      <c r="AQ206" s="25">
        <v>0</v>
      </c>
      <c r="AR206" s="25">
        <v>0</v>
      </c>
      <c r="AS206" s="25">
        <v>0</v>
      </c>
      <c r="AT206" s="25">
        <v>0</v>
      </c>
      <c r="AU206" s="25">
        <v>0</v>
      </c>
      <c r="AV206" s="25">
        <v>0</v>
      </c>
      <c r="AW206" s="25">
        <v>0</v>
      </c>
      <c r="AX206" s="25">
        <v>0</v>
      </c>
      <c r="AY206" s="25">
        <v>0</v>
      </c>
      <c r="AZ206" s="25">
        <v>0</v>
      </c>
      <c r="BA206" s="25">
        <v>0</v>
      </c>
      <c r="BB206" s="25">
        <v>0</v>
      </c>
      <c r="BC206" s="25">
        <v>0</v>
      </c>
      <c r="BD206" s="25">
        <v>0</v>
      </c>
      <c r="BE206" s="25">
        <v>0</v>
      </c>
      <c r="BF206" s="25">
        <v>0</v>
      </c>
      <c r="BG206" s="25">
        <v>0</v>
      </c>
      <c r="BH206" s="25">
        <v>0</v>
      </c>
      <c r="BI206" s="25">
        <v>0</v>
      </c>
      <c r="BJ206" s="25">
        <v>0</v>
      </c>
      <c r="BK206" s="25">
        <v>0</v>
      </c>
      <c r="BL206" s="25">
        <v>0</v>
      </c>
      <c r="BM206" s="25">
        <v>0</v>
      </c>
      <c r="BN206" s="25">
        <v>0</v>
      </c>
      <c r="BO206" t="s">
        <v>237</v>
      </c>
    </row>
    <row r="207" spans="1:67" x14ac:dyDescent="0.25">
      <c r="A207" s="6">
        <v>45108</v>
      </c>
      <c r="B207" t="s">
        <v>13</v>
      </c>
      <c r="C207">
        <v>1</v>
      </c>
      <c r="D207">
        <f t="shared" si="27"/>
        <v>553.30000000000018</v>
      </c>
      <c r="E207">
        <f t="shared" ref="E207:E237" si="28">SUM(BE207:BN207)</f>
        <v>154</v>
      </c>
      <c r="F207">
        <f t="shared" ref="F207:F237" si="29">SUM(AA207:AJ207)</f>
        <v>150.70000000000002</v>
      </c>
      <c r="G207">
        <f t="shared" ref="G207:G237" si="30">SUM(AU207:BD207)</f>
        <v>140.80000000000001</v>
      </c>
      <c r="H207">
        <f t="shared" ref="H207:H237" si="31">SUM(AL207:AT207)</f>
        <v>107.8000000000001</v>
      </c>
      <c r="I207">
        <v>0</v>
      </c>
      <c r="J207" s="22">
        <v>0.34100000000000003</v>
      </c>
      <c r="K207" s="22">
        <v>0.67100000000000004</v>
      </c>
      <c r="L207" s="22">
        <v>1.0230000000000001</v>
      </c>
      <c r="M207" s="22">
        <v>0.91300000000000014</v>
      </c>
      <c r="N207" s="22">
        <v>1.0340000000000003</v>
      </c>
      <c r="O207" s="24">
        <v>0.88000000000000012</v>
      </c>
      <c r="P207" s="24">
        <v>0.75900000000000012</v>
      </c>
      <c r="Q207" s="24">
        <v>0.82500000000000007</v>
      </c>
      <c r="R207" s="24">
        <v>1.0669999999999999</v>
      </c>
      <c r="S207" s="24">
        <v>0.49500000000000005</v>
      </c>
      <c r="T207" s="24">
        <v>0.7370000000000001</v>
      </c>
      <c r="U207" s="24">
        <v>0.59400000000000008</v>
      </c>
      <c r="V207" s="24">
        <v>1.1000000000000001</v>
      </c>
      <c r="W207" s="24">
        <v>0.35200000000000004</v>
      </c>
      <c r="X207" s="24">
        <v>1.056</v>
      </c>
      <c r="Y207" s="24">
        <v>0.69300000000000006</v>
      </c>
      <c r="Z207" s="24">
        <v>0.52800000000000002</v>
      </c>
      <c r="AA207" s="25">
        <v>0</v>
      </c>
      <c r="AB207" s="25">
        <v>0</v>
      </c>
      <c r="AC207" s="25">
        <v>25.3</v>
      </c>
      <c r="AD207" s="25">
        <v>18.700000000000003</v>
      </c>
      <c r="AE207" s="25">
        <v>15.400000000000002</v>
      </c>
      <c r="AF207" s="25">
        <v>33</v>
      </c>
      <c r="AG207" s="25">
        <v>27.500000000000004</v>
      </c>
      <c r="AH207" s="25">
        <v>8.8000000000000007</v>
      </c>
      <c r="AI207" s="25">
        <v>11</v>
      </c>
      <c r="AJ207" s="25">
        <v>11</v>
      </c>
      <c r="AK207" s="25">
        <v>0</v>
      </c>
      <c r="AL207" s="25">
        <v>0</v>
      </c>
      <c r="AM207" s="25">
        <v>14.3</v>
      </c>
      <c r="AN207" s="25">
        <v>8.8000000000000007</v>
      </c>
      <c r="AO207" s="25">
        <v>14.300000000000063</v>
      </c>
      <c r="AP207" s="25">
        <v>5.5</v>
      </c>
      <c r="AQ207" s="25">
        <v>0</v>
      </c>
      <c r="AR207" s="25">
        <v>23.1</v>
      </c>
      <c r="AS207" s="25">
        <v>9.9000000000000323</v>
      </c>
      <c r="AT207" s="25">
        <v>31.900000000000002</v>
      </c>
      <c r="AU207" s="25">
        <v>45.1</v>
      </c>
      <c r="AV207" s="25">
        <v>2.2000000000000002</v>
      </c>
      <c r="AW207" s="25">
        <v>0</v>
      </c>
      <c r="AX207" s="25">
        <v>37.400000000000006</v>
      </c>
      <c r="AY207" s="25">
        <v>23.1</v>
      </c>
      <c r="AZ207" s="25">
        <v>13.200000000000001</v>
      </c>
      <c r="BA207" s="25">
        <v>0</v>
      </c>
      <c r="BB207" s="25">
        <v>0</v>
      </c>
      <c r="BC207" s="25">
        <v>0</v>
      </c>
      <c r="BD207" s="25">
        <v>19.8</v>
      </c>
      <c r="BE207" s="25">
        <v>8.8000000000000007</v>
      </c>
      <c r="BF207" s="25">
        <v>3.3000000000000003</v>
      </c>
      <c r="BG207" s="25">
        <v>11</v>
      </c>
      <c r="BH207" s="25">
        <v>25.3</v>
      </c>
      <c r="BI207" s="25">
        <v>11</v>
      </c>
      <c r="BJ207" s="25">
        <v>0</v>
      </c>
      <c r="BK207" s="25">
        <v>0</v>
      </c>
      <c r="BL207" s="25">
        <v>13.200000000000001</v>
      </c>
      <c r="BM207" s="25">
        <v>46.2</v>
      </c>
      <c r="BN207" s="25">
        <v>35.200000000000003</v>
      </c>
      <c r="BO207" t="s">
        <v>38</v>
      </c>
    </row>
    <row r="208" spans="1:67" x14ac:dyDescent="0.25">
      <c r="A208" s="6">
        <v>45109</v>
      </c>
      <c r="B208" t="s">
        <v>13</v>
      </c>
      <c r="C208">
        <v>2</v>
      </c>
      <c r="D208">
        <f t="shared" si="27"/>
        <v>550</v>
      </c>
      <c r="E208">
        <f t="shared" si="28"/>
        <v>125.4</v>
      </c>
      <c r="F208">
        <f t="shared" si="29"/>
        <v>195.79999999999998</v>
      </c>
      <c r="G208">
        <f t="shared" si="30"/>
        <v>85.800000000000011</v>
      </c>
      <c r="H208">
        <f t="shared" si="31"/>
        <v>143.00000000000003</v>
      </c>
      <c r="I208">
        <v>0</v>
      </c>
      <c r="J208" s="22">
        <v>0.33</v>
      </c>
      <c r="K208" s="22">
        <v>0.64900000000000002</v>
      </c>
      <c r="L208" s="22">
        <v>0.42900000000000005</v>
      </c>
      <c r="M208" s="22">
        <v>1.0120000000000002</v>
      </c>
      <c r="N208" s="22">
        <v>1.0669999999999999</v>
      </c>
      <c r="O208" s="24">
        <v>0.96800000000000008</v>
      </c>
      <c r="P208" s="24">
        <v>0.79200000000000004</v>
      </c>
      <c r="Q208" s="24">
        <v>0.88000000000000012</v>
      </c>
      <c r="R208" s="24">
        <v>0.66</v>
      </c>
      <c r="S208" s="24">
        <v>0.8580000000000001</v>
      </c>
      <c r="T208" s="24">
        <v>1.089</v>
      </c>
      <c r="U208" s="24">
        <v>0.63800000000000001</v>
      </c>
      <c r="V208" s="24">
        <v>0.35200000000000004</v>
      </c>
      <c r="W208" s="24">
        <v>1.0669999999999999</v>
      </c>
      <c r="X208" s="24">
        <v>0.9900000000000001</v>
      </c>
      <c r="Y208" s="24">
        <v>0.49500000000000005</v>
      </c>
      <c r="Z208" s="24">
        <v>1.0230000000000001</v>
      </c>
      <c r="AA208" s="25">
        <v>0</v>
      </c>
      <c r="AB208" s="25">
        <v>5.5</v>
      </c>
      <c r="AC208" s="25">
        <v>8.8000000000000007</v>
      </c>
      <c r="AD208" s="25">
        <v>44</v>
      </c>
      <c r="AE208" s="25">
        <v>58.300000000000004</v>
      </c>
      <c r="AF208" s="25">
        <v>4.4000000000000004</v>
      </c>
      <c r="AG208" s="25">
        <v>7.7000000000000011</v>
      </c>
      <c r="AH208" s="25">
        <v>15.400000000000002</v>
      </c>
      <c r="AI208" s="25">
        <v>6.6000000000000005</v>
      </c>
      <c r="AJ208" s="25">
        <v>45.1</v>
      </c>
      <c r="AK208" s="25">
        <v>42.900000000000006</v>
      </c>
      <c r="AL208" s="25">
        <v>42.900000000000006</v>
      </c>
      <c r="AM208" s="25">
        <v>20.900000000000002</v>
      </c>
      <c r="AN208" s="25">
        <v>7.7000000000000011</v>
      </c>
      <c r="AO208" s="25">
        <v>0</v>
      </c>
      <c r="AP208" s="25">
        <v>0</v>
      </c>
      <c r="AQ208" s="25">
        <v>12.100000000000001</v>
      </c>
      <c r="AR208" s="25">
        <v>59.400000000000006</v>
      </c>
      <c r="AS208" s="25">
        <v>0</v>
      </c>
      <c r="AT208" s="25">
        <v>0</v>
      </c>
      <c r="AU208" s="25">
        <v>2.2000000000000002</v>
      </c>
      <c r="AV208" s="25">
        <v>0</v>
      </c>
      <c r="AW208" s="25">
        <v>6.6000000000000005</v>
      </c>
      <c r="AX208" s="25">
        <v>1.1000000000000001</v>
      </c>
      <c r="AY208" s="25">
        <v>15.400000000000002</v>
      </c>
      <c r="AZ208" s="25">
        <v>29.700000000000003</v>
      </c>
      <c r="BA208" s="25">
        <v>19.8</v>
      </c>
      <c r="BB208" s="25">
        <v>11</v>
      </c>
      <c r="BC208" s="25">
        <v>0</v>
      </c>
      <c r="BD208" s="25">
        <v>0</v>
      </c>
      <c r="BE208" s="25">
        <v>25.3</v>
      </c>
      <c r="BF208" s="25">
        <v>20.900000000000002</v>
      </c>
      <c r="BG208" s="25">
        <v>0</v>
      </c>
      <c r="BH208" s="25">
        <v>3.3000000000000003</v>
      </c>
      <c r="BI208" s="25">
        <v>18.700000000000003</v>
      </c>
      <c r="BJ208" s="25">
        <v>4.4000000000000004</v>
      </c>
      <c r="BK208" s="25">
        <v>19.8</v>
      </c>
      <c r="BL208" s="25">
        <v>8.8000000000000007</v>
      </c>
      <c r="BM208" s="25">
        <v>11</v>
      </c>
      <c r="BN208" s="25">
        <v>13.200000000000001</v>
      </c>
      <c r="BO208" t="s">
        <v>38</v>
      </c>
    </row>
    <row r="209" spans="1:67" x14ac:dyDescent="0.25">
      <c r="A209" s="6">
        <v>45110</v>
      </c>
      <c r="B209" t="s">
        <v>13</v>
      </c>
      <c r="C209">
        <v>3</v>
      </c>
      <c r="D209">
        <f t="shared" si="27"/>
        <v>273.89999999999998</v>
      </c>
      <c r="E209">
        <f t="shared" si="28"/>
        <v>78.100000000000009</v>
      </c>
      <c r="F209">
        <f t="shared" si="29"/>
        <v>38.5</v>
      </c>
      <c r="G209">
        <f t="shared" si="30"/>
        <v>114.4</v>
      </c>
      <c r="H209">
        <f t="shared" si="31"/>
        <v>42.900000000000006</v>
      </c>
      <c r="I209">
        <v>0</v>
      </c>
      <c r="J209" s="22">
        <v>0.53900000000000003</v>
      </c>
      <c r="K209" s="22">
        <v>0.68200000000000005</v>
      </c>
      <c r="L209" s="22">
        <v>0.80300000000000005</v>
      </c>
      <c r="M209" s="22">
        <v>0.92400000000000004</v>
      </c>
      <c r="N209" s="22">
        <v>0.92400000000000004</v>
      </c>
      <c r="O209" s="24">
        <v>0.86900000000000011</v>
      </c>
      <c r="P209" s="24">
        <v>0.67100000000000004</v>
      </c>
      <c r="Q209" s="24">
        <v>0.80300000000000005</v>
      </c>
      <c r="R209" s="24">
        <v>0.66</v>
      </c>
      <c r="S209" s="24">
        <v>1.0340000000000003</v>
      </c>
      <c r="T209" s="24">
        <v>1.0450000000000002</v>
      </c>
      <c r="U209" s="24">
        <v>0.9900000000000001</v>
      </c>
      <c r="V209" s="24">
        <v>0.75900000000000012</v>
      </c>
      <c r="W209" s="24">
        <v>1.0230000000000001</v>
      </c>
      <c r="X209" s="24">
        <v>0.28600000000000003</v>
      </c>
      <c r="Y209" s="24">
        <v>1.0340000000000003</v>
      </c>
      <c r="Z209" s="24">
        <v>0.91300000000000014</v>
      </c>
      <c r="AA209" s="25">
        <v>0</v>
      </c>
      <c r="AB209" s="25">
        <v>9.9</v>
      </c>
      <c r="AC209" s="25">
        <v>0</v>
      </c>
      <c r="AD209" s="25">
        <v>5.5</v>
      </c>
      <c r="AE209" s="25">
        <v>0</v>
      </c>
      <c r="AF209" s="25">
        <v>0</v>
      </c>
      <c r="AG209" s="25">
        <v>2.2000000000000002</v>
      </c>
      <c r="AH209" s="25">
        <v>0</v>
      </c>
      <c r="AI209" s="25">
        <v>20.900000000000002</v>
      </c>
      <c r="AJ209" s="25">
        <v>0</v>
      </c>
      <c r="AK209" s="25">
        <v>31.900000000000002</v>
      </c>
      <c r="AL209" s="25">
        <v>0</v>
      </c>
      <c r="AM209" s="25">
        <v>0</v>
      </c>
      <c r="AN209" s="25">
        <v>0</v>
      </c>
      <c r="AO209" s="25">
        <v>3.3000000000000003</v>
      </c>
      <c r="AP209" s="25">
        <v>5.5</v>
      </c>
      <c r="AQ209" s="25">
        <v>0</v>
      </c>
      <c r="AR209" s="25">
        <v>0</v>
      </c>
      <c r="AS209" s="25">
        <v>0</v>
      </c>
      <c r="AT209" s="25">
        <v>34.1</v>
      </c>
      <c r="AU209" s="25">
        <v>20.900000000000002</v>
      </c>
      <c r="AV209" s="25">
        <v>19.8</v>
      </c>
      <c r="AW209" s="25">
        <v>1.1000000000000001</v>
      </c>
      <c r="AX209" s="25">
        <v>22</v>
      </c>
      <c r="AY209" s="25">
        <v>0</v>
      </c>
      <c r="AZ209" s="25">
        <v>5.5</v>
      </c>
      <c r="BA209" s="25">
        <v>11</v>
      </c>
      <c r="BB209" s="25">
        <v>0</v>
      </c>
      <c r="BC209" s="25">
        <v>12.100000000000001</v>
      </c>
      <c r="BD209" s="25">
        <v>22</v>
      </c>
      <c r="BE209" s="25">
        <v>0</v>
      </c>
      <c r="BF209" s="25">
        <v>0</v>
      </c>
      <c r="BG209" s="25">
        <v>25.3</v>
      </c>
      <c r="BH209" s="25">
        <v>0</v>
      </c>
      <c r="BI209" s="25">
        <v>34.1</v>
      </c>
      <c r="BJ209" s="25">
        <v>2.2000000000000002</v>
      </c>
      <c r="BK209" s="25">
        <v>0</v>
      </c>
      <c r="BL209" s="25">
        <v>0</v>
      </c>
      <c r="BM209" s="25">
        <v>11</v>
      </c>
      <c r="BN209" s="25">
        <v>5.5</v>
      </c>
      <c r="BO209" t="s">
        <v>38</v>
      </c>
    </row>
    <row r="210" spans="1:67" x14ac:dyDescent="0.25">
      <c r="A210" s="6">
        <v>45111</v>
      </c>
      <c r="B210" t="s">
        <v>13</v>
      </c>
      <c r="C210">
        <v>4</v>
      </c>
      <c r="D210">
        <f t="shared" si="27"/>
        <v>448.8</v>
      </c>
      <c r="E210">
        <f t="shared" si="28"/>
        <v>44</v>
      </c>
      <c r="F210">
        <f t="shared" si="29"/>
        <v>95.700000000000017</v>
      </c>
      <c r="G210">
        <f t="shared" si="30"/>
        <v>128.69999999999999</v>
      </c>
      <c r="H210">
        <f t="shared" si="31"/>
        <v>180.40000000000003</v>
      </c>
      <c r="I210">
        <v>1</v>
      </c>
      <c r="J210" s="22">
        <v>0.22000000000000003</v>
      </c>
      <c r="K210" s="22">
        <v>0.56100000000000005</v>
      </c>
      <c r="L210" s="22">
        <v>0.88000000000000012</v>
      </c>
      <c r="M210" s="22">
        <v>0.95700000000000007</v>
      </c>
      <c r="N210" s="22">
        <v>1.0120000000000002</v>
      </c>
      <c r="O210" s="24">
        <v>0.62700000000000011</v>
      </c>
      <c r="P210" s="24">
        <v>1.1000000000000001</v>
      </c>
      <c r="Q210" s="24">
        <v>0.94600000000000006</v>
      </c>
      <c r="R210" s="24">
        <v>1.1000000000000001</v>
      </c>
      <c r="S210" s="24">
        <v>0.84700000000000009</v>
      </c>
      <c r="T210" s="24">
        <v>0.71500000000000008</v>
      </c>
      <c r="U210" s="24">
        <v>1.056</v>
      </c>
      <c r="V210" s="24">
        <v>1.0340000000000003</v>
      </c>
      <c r="W210" s="24">
        <v>1.056</v>
      </c>
      <c r="X210" s="24">
        <v>1.0669999999999999</v>
      </c>
      <c r="Y210" s="24">
        <v>0.91300000000000014</v>
      </c>
      <c r="Z210" s="24">
        <v>0.93500000000000005</v>
      </c>
      <c r="AA210" s="25">
        <v>41.800000000000004</v>
      </c>
      <c r="AB210" s="25">
        <v>7.7000000000000011</v>
      </c>
      <c r="AC210" s="25">
        <v>0</v>
      </c>
      <c r="AD210" s="25">
        <v>1.1000000000000001</v>
      </c>
      <c r="AE210" s="25">
        <v>0</v>
      </c>
      <c r="AF210" s="25">
        <v>0</v>
      </c>
      <c r="AG210" s="25">
        <v>0</v>
      </c>
      <c r="AH210" s="25">
        <v>18.700000000000003</v>
      </c>
      <c r="AI210" s="25">
        <v>13.200000000000001</v>
      </c>
      <c r="AJ210" s="25">
        <v>13.200000000000001</v>
      </c>
      <c r="AK210" s="25">
        <v>19.8</v>
      </c>
      <c r="AL210" s="25">
        <v>35.200000000000003</v>
      </c>
      <c r="AM210" s="25">
        <v>18.700000000000003</v>
      </c>
      <c r="AN210" s="25">
        <v>4.4000000000000004</v>
      </c>
      <c r="AO210" s="25">
        <v>0</v>
      </c>
      <c r="AP210" s="25">
        <v>30.800000000000004</v>
      </c>
      <c r="AQ210" s="25">
        <v>17.600000000000001</v>
      </c>
      <c r="AR210" s="25">
        <v>11</v>
      </c>
      <c r="AS210" s="25">
        <v>52.800000000000004</v>
      </c>
      <c r="AT210" s="25">
        <v>9.9</v>
      </c>
      <c r="AU210" s="25">
        <v>24.200000000000003</v>
      </c>
      <c r="AV210" s="25">
        <v>13.200000000000001</v>
      </c>
      <c r="AW210" s="25">
        <v>3.3000000000000003</v>
      </c>
      <c r="AX210" s="25">
        <v>37.400000000000006</v>
      </c>
      <c r="AY210" s="25">
        <v>7.7000000000000011</v>
      </c>
      <c r="AZ210" s="25">
        <v>0</v>
      </c>
      <c r="BA210" s="25">
        <v>0</v>
      </c>
      <c r="BB210" s="25">
        <v>3.3000000000000003</v>
      </c>
      <c r="BC210" s="25">
        <v>6.6000000000000005</v>
      </c>
      <c r="BD210" s="25">
        <v>33</v>
      </c>
      <c r="BE210" s="25">
        <v>4.4000000000000004</v>
      </c>
      <c r="BF210" s="25">
        <v>4.4000000000000004</v>
      </c>
      <c r="BG210" s="25">
        <v>19.8</v>
      </c>
      <c r="BH210" s="25">
        <v>0</v>
      </c>
      <c r="BI210" s="25">
        <v>0</v>
      </c>
      <c r="BJ210" s="25">
        <v>0</v>
      </c>
      <c r="BK210" s="25">
        <v>3.3000000000000003</v>
      </c>
      <c r="BL210" s="25">
        <v>0</v>
      </c>
      <c r="BM210" s="25">
        <v>0</v>
      </c>
      <c r="BN210" s="25">
        <v>12.100000000000001</v>
      </c>
      <c r="BO210" t="s">
        <v>38</v>
      </c>
    </row>
    <row r="211" spans="1:67" x14ac:dyDescent="0.25">
      <c r="A211" s="6">
        <v>45112</v>
      </c>
      <c r="B211" t="s">
        <v>13</v>
      </c>
      <c r="C211">
        <v>5</v>
      </c>
      <c r="D211">
        <f t="shared" si="27"/>
        <v>386.1</v>
      </c>
      <c r="E211">
        <f t="shared" si="28"/>
        <v>146.30000000000001</v>
      </c>
      <c r="F211">
        <f t="shared" si="29"/>
        <v>81.400000000000034</v>
      </c>
      <c r="G211">
        <f t="shared" si="30"/>
        <v>42.9</v>
      </c>
      <c r="H211">
        <f t="shared" si="31"/>
        <v>115.5</v>
      </c>
      <c r="I211">
        <v>0</v>
      </c>
      <c r="J211" s="22">
        <v>0.34100000000000003</v>
      </c>
      <c r="K211" s="22">
        <v>0.16500000000000001</v>
      </c>
      <c r="L211" s="22">
        <v>0.77000000000000013</v>
      </c>
      <c r="M211" s="22">
        <v>0.52800000000000002</v>
      </c>
      <c r="N211" s="22">
        <v>1.0340000000000003</v>
      </c>
      <c r="O211" s="24">
        <v>1.0010000000000001</v>
      </c>
      <c r="P211" s="24">
        <v>0.7370000000000001</v>
      </c>
      <c r="Q211" s="24">
        <v>0.9900000000000001</v>
      </c>
      <c r="R211" s="24">
        <v>0.67100000000000004</v>
      </c>
      <c r="S211" s="24">
        <v>0.74800000000000011</v>
      </c>
      <c r="T211" s="24">
        <v>0.74800000000000011</v>
      </c>
      <c r="U211" s="24">
        <v>0.35200000000000004</v>
      </c>
      <c r="V211" s="24">
        <v>0.94600000000000006</v>
      </c>
      <c r="W211" s="24">
        <v>0.41800000000000004</v>
      </c>
      <c r="X211" s="24">
        <v>1.0450000000000002</v>
      </c>
      <c r="Y211" s="24">
        <v>0.81400000000000006</v>
      </c>
      <c r="Z211" s="24">
        <v>0.89100000000000013</v>
      </c>
      <c r="AA211" s="25">
        <v>1.1000000000000001</v>
      </c>
      <c r="AB211" s="25">
        <v>17.600000000000001</v>
      </c>
      <c r="AC211" s="25">
        <v>0</v>
      </c>
      <c r="AD211" s="25">
        <v>16.500000000000032</v>
      </c>
      <c r="AE211" s="25">
        <v>11</v>
      </c>
      <c r="AF211" s="25">
        <v>0</v>
      </c>
      <c r="AG211" s="25">
        <v>7.7000000000000011</v>
      </c>
      <c r="AH211" s="25">
        <v>8.8000000000000007</v>
      </c>
      <c r="AI211" s="25">
        <v>4.4000000000000004</v>
      </c>
      <c r="AJ211" s="25">
        <v>14.3</v>
      </c>
      <c r="AK211" s="25">
        <v>0</v>
      </c>
      <c r="AL211" s="25">
        <v>16.5</v>
      </c>
      <c r="AM211" s="25">
        <v>1.1000000000000001</v>
      </c>
      <c r="AN211" s="25">
        <v>0</v>
      </c>
      <c r="AO211" s="25">
        <v>0</v>
      </c>
      <c r="AP211" s="25">
        <v>15.400000000000002</v>
      </c>
      <c r="AQ211" s="25">
        <v>52.800000000000004</v>
      </c>
      <c r="AR211" s="25">
        <v>12.100000000000001</v>
      </c>
      <c r="AS211" s="25">
        <v>8.8000000000000007</v>
      </c>
      <c r="AT211" s="25">
        <v>8.8000000000000007</v>
      </c>
      <c r="AU211" s="25">
        <v>0</v>
      </c>
      <c r="AV211" s="25">
        <v>7.7000000000000011</v>
      </c>
      <c r="AW211" s="25">
        <v>0</v>
      </c>
      <c r="AX211" s="25">
        <v>0</v>
      </c>
      <c r="AY211" s="25">
        <v>0</v>
      </c>
      <c r="AZ211" s="25">
        <v>19.8</v>
      </c>
      <c r="BA211" s="25">
        <v>0</v>
      </c>
      <c r="BB211" s="25">
        <v>0</v>
      </c>
      <c r="BC211" s="25">
        <v>9.9</v>
      </c>
      <c r="BD211" s="25">
        <v>5.5</v>
      </c>
      <c r="BE211" s="25">
        <v>15.400000000000002</v>
      </c>
      <c r="BF211" s="25">
        <v>0</v>
      </c>
      <c r="BG211" s="25">
        <v>0</v>
      </c>
      <c r="BH211" s="25">
        <v>8.8000000000000007</v>
      </c>
      <c r="BI211" s="25">
        <v>0</v>
      </c>
      <c r="BJ211" s="25">
        <v>0</v>
      </c>
      <c r="BK211" s="25">
        <v>7.7000000000000011</v>
      </c>
      <c r="BL211" s="25">
        <v>38.5</v>
      </c>
      <c r="BM211" s="25">
        <v>31.900000000000002</v>
      </c>
      <c r="BN211" s="25">
        <v>44</v>
      </c>
      <c r="BO211" t="s">
        <v>38</v>
      </c>
    </row>
    <row r="212" spans="1:67" x14ac:dyDescent="0.25">
      <c r="A212" s="6">
        <v>45113</v>
      </c>
      <c r="B212" t="s">
        <v>13</v>
      </c>
      <c r="C212">
        <v>6</v>
      </c>
      <c r="D212">
        <f t="shared" si="27"/>
        <v>375.09999999999997</v>
      </c>
      <c r="E212">
        <f t="shared" si="28"/>
        <v>29.700000000000003</v>
      </c>
      <c r="F212">
        <f t="shared" si="29"/>
        <v>152.89999999999998</v>
      </c>
      <c r="G212">
        <f t="shared" si="30"/>
        <v>64.900000000000006</v>
      </c>
      <c r="H212">
        <f t="shared" si="31"/>
        <v>127.60000000000001</v>
      </c>
      <c r="I212">
        <v>0</v>
      </c>
      <c r="J212" s="22">
        <v>1.0120000000000002</v>
      </c>
      <c r="K212" s="22">
        <v>0.75900000000000012</v>
      </c>
      <c r="L212" s="22">
        <v>1.0340000000000003</v>
      </c>
      <c r="M212" s="22">
        <v>0.91300000000000014</v>
      </c>
      <c r="N212" s="22">
        <v>0.41800000000000004</v>
      </c>
      <c r="O212" s="24">
        <v>1.0120000000000002</v>
      </c>
      <c r="P212" s="24">
        <v>0.16500000000000001</v>
      </c>
      <c r="Q212" s="24">
        <v>0.66</v>
      </c>
      <c r="R212" s="24">
        <v>0.74800000000000011</v>
      </c>
      <c r="S212" s="24">
        <v>1.056</v>
      </c>
      <c r="T212" s="24">
        <v>1.056</v>
      </c>
      <c r="U212" s="24">
        <v>0.60500000000000009</v>
      </c>
      <c r="V212" s="24">
        <v>0.97900000000000009</v>
      </c>
      <c r="W212" s="24">
        <v>1.0340000000000003</v>
      </c>
      <c r="X212" s="24">
        <v>0.74800000000000011</v>
      </c>
      <c r="Y212" s="24">
        <v>0.62700000000000011</v>
      </c>
      <c r="Z212" s="24">
        <v>1.0340000000000003</v>
      </c>
      <c r="AA212" s="25">
        <v>26.400000000000002</v>
      </c>
      <c r="AB212" s="25">
        <v>3.3000000000000003</v>
      </c>
      <c r="AC212" s="25">
        <v>0</v>
      </c>
      <c r="AD212" s="25">
        <v>0</v>
      </c>
      <c r="AE212" s="25">
        <v>35.200000000000003</v>
      </c>
      <c r="AF212" s="25">
        <v>39.6</v>
      </c>
      <c r="AG212" s="25">
        <v>5.5</v>
      </c>
      <c r="AH212" s="25">
        <v>12.100000000000001</v>
      </c>
      <c r="AI212" s="25">
        <v>13.200000000000001</v>
      </c>
      <c r="AJ212" s="25">
        <v>17.600000000000001</v>
      </c>
      <c r="AK212" s="25">
        <v>29.700000000000003</v>
      </c>
      <c r="AL212" s="25">
        <v>18.700000000000003</v>
      </c>
      <c r="AM212" s="25">
        <v>1.1000000000000001</v>
      </c>
      <c r="AN212" s="25">
        <v>1.1000000000000001</v>
      </c>
      <c r="AO212" s="25">
        <v>46.2</v>
      </c>
      <c r="AP212" s="25">
        <v>22</v>
      </c>
      <c r="AQ212" s="25">
        <v>38.5</v>
      </c>
      <c r="AR212" s="25">
        <v>0</v>
      </c>
      <c r="AS212" s="25">
        <v>0</v>
      </c>
      <c r="AT212" s="25">
        <v>0</v>
      </c>
      <c r="AU212" s="25">
        <v>0</v>
      </c>
      <c r="AV212" s="25">
        <v>1.1000000000000001</v>
      </c>
      <c r="AW212" s="25">
        <v>0</v>
      </c>
      <c r="AX212" s="25">
        <v>5.5</v>
      </c>
      <c r="AY212" s="25">
        <v>0</v>
      </c>
      <c r="AZ212" s="25">
        <v>2.2000000000000002</v>
      </c>
      <c r="BA212" s="25">
        <v>14.3</v>
      </c>
      <c r="BB212" s="25">
        <v>7.7000000000000011</v>
      </c>
      <c r="BC212" s="25">
        <v>28.6</v>
      </c>
      <c r="BD212" s="25">
        <v>5.5</v>
      </c>
      <c r="BE212" s="25">
        <v>3.3000000000000003</v>
      </c>
      <c r="BF212" s="25">
        <v>0</v>
      </c>
      <c r="BG212" s="25">
        <v>7.7000000000000011</v>
      </c>
      <c r="BH212" s="25">
        <v>1.1000000000000001</v>
      </c>
      <c r="BI212" s="25">
        <v>7.7000000000000011</v>
      </c>
      <c r="BJ212" s="25">
        <v>0</v>
      </c>
      <c r="BK212" s="25">
        <v>4.4000000000000004</v>
      </c>
      <c r="BL212" s="25">
        <v>5.5</v>
      </c>
      <c r="BM212" s="25">
        <v>0</v>
      </c>
      <c r="BN212" s="25">
        <v>0</v>
      </c>
      <c r="BO212" t="s">
        <v>38</v>
      </c>
    </row>
    <row r="213" spans="1:67" x14ac:dyDescent="0.25">
      <c r="A213" s="6">
        <v>45114</v>
      </c>
      <c r="B213" t="s">
        <v>13</v>
      </c>
      <c r="C213">
        <v>7</v>
      </c>
      <c r="D213">
        <f t="shared" si="27"/>
        <v>674.3</v>
      </c>
      <c r="E213">
        <f t="shared" si="28"/>
        <v>129.80000000000001</v>
      </c>
      <c r="F213">
        <f t="shared" si="29"/>
        <v>208.99999999999997</v>
      </c>
      <c r="G213">
        <f t="shared" si="30"/>
        <v>168.29999999999998</v>
      </c>
      <c r="H213">
        <f t="shared" si="31"/>
        <v>167.20000000000002</v>
      </c>
      <c r="I213">
        <v>0</v>
      </c>
      <c r="J213" s="22">
        <v>0.47300000000000003</v>
      </c>
      <c r="K213" s="22">
        <v>0.95700000000000007</v>
      </c>
      <c r="L213" s="22">
        <v>0.8580000000000001</v>
      </c>
      <c r="M213" s="22">
        <v>1.0669999999999999</v>
      </c>
      <c r="N213" s="22">
        <v>1.0340000000000003</v>
      </c>
      <c r="O213" s="24">
        <v>1.0010000000000001</v>
      </c>
      <c r="P213" s="24">
        <v>0.59400000000000008</v>
      </c>
      <c r="Q213" s="24">
        <v>0.7370000000000001</v>
      </c>
      <c r="R213" s="24">
        <v>0.86900000000000011</v>
      </c>
      <c r="S213" s="24">
        <v>1.056</v>
      </c>
      <c r="T213" s="24">
        <v>1.0010000000000001</v>
      </c>
      <c r="U213" s="24">
        <v>0.93500000000000005</v>
      </c>
      <c r="V213" s="24">
        <v>0.8580000000000001</v>
      </c>
      <c r="W213" s="24">
        <v>0.44000000000000006</v>
      </c>
      <c r="X213" s="24">
        <v>0.6160000000000001</v>
      </c>
      <c r="Y213" s="24">
        <v>0.49500000000000005</v>
      </c>
      <c r="Z213" s="24">
        <v>1.0230000000000001</v>
      </c>
      <c r="AA213" s="25">
        <v>13.200000000000001</v>
      </c>
      <c r="AB213" s="25">
        <v>3.3000000000000003</v>
      </c>
      <c r="AC213" s="25">
        <v>24.200000000000003</v>
      </c>
      <c r="AD213" s="25">
        <v>36.300000000000004</v>
      </c>
      <c r="AE213" s="25">
        <v>27.500000000000004</v>
      </c>
      <c r="AF213" s="25">
        <v>24.200000000000003</v>
      </c>
      <c r="AG213" s="25">
        <v>44</v>
      </c>
      <c r="AH213" s="25">
        <v>18.700000000000003</v>
      </c>
      <c r="AI213" s="25">
        <v>17.600000000000001</v>
      </c>
      <c r="AJ213" s="25">
        <v>0</v>
      </c>
      <c r="AK213" s="25">
        <v>2.2000000000000002</v>
      </c>
      <c r="AL213" s="25">
        <v>0</v>
      </c>
      <c r="AM213" s="25">
        <v>1.1000000000000001</v>
      </c>
      <c r="AN213" s="25">
        <v>12.100000000000001</v>
      </c>
      <c r="AO213" s="25">
        <v>16.5</v>
      </c>
      <c r="AP213" s="25">
        <v>19.8</v>
      </c>
      <c r="AQ213" s="25">
        <v>35.200000000000003</v>
      </c>
      <c r="AR213" s="25">
        <v>20.900000000000002</v>
      </c>
      <c r="AS213" s="25">
        <v>38.5</v>
      </c>
      <c r="AT213" s="25">
        <v>23.1</v>
      </c>
      <c r="AU213" s="25">
        <v>19.8</v>
      </c>
      <c r="AV213" s="25">
        <v>0</v>
      </c>
      <c r="AW213" s="25">
        <v>0</v>
      </c>
      <c r="AX213" s="25">
        <v>31.900000000000002</v>
      </c>
      <c r="AY213" s="25">
        <v>42.900000000000006</v>
      </c>
      <c r="AZ213" s="25">
        <v>1.1000000000000001</v>
      </c>
      <c r="BA213" s="25">
        <v>33</v>
      </c>
      <c r="BB213" s="25">
        <v>0</v>
      </c>
      <c r="BC213" s="25">
        <v>33</v>
      </c>
      <c r="BD213" s="25">
        <v>6.6000000000000005</v>
      </c>
      <c r="BE213" s="25">
        <v>7.7000000000000011</v>
      </c>
      <c r="BF213" s="25">
        <v>11</v>
      </c>
      <c r="BG213" s="25">
        <v>29.700000000000003</v>
      </c>
      <c r="BH213" s="25">
        <v>0</v>
      </c>
      <c r="BI213" s="25">
        <v>30.800000000000004</v>
      </c>
      <c r="BJ213" s="25">
        <v>25.3</v>
      </c>
      <c r="BK213" s="25">
        <v>7.7000000000000011</v>
      </c>
      <c r="BL213" s="25">
        <v>4.4000000000000004</v>
      </c>
      <c r="BM213" s="25">
        <v>3.3000000000000003</v>
      </c>
      <c r="BN213" s="25">
        <v>9.9</v>
      </c>
      <c r="BO213" t="s">
        <v>38</v>
      </c>
    </row>
    <row r="214" spans="1:67" x14ac:dyDescent="0.25">
      <c r="A214" s="6">
        <v>45115</v>
      </c>
      <c r="B214" t="s">
        <v>13</v>
      </c>
      <c r="C214">
        <v>8</v>
      </c>
      <c r="D214">
        <f t="shared" si="27"/>
        <v>465.30000000000007</v>
      </c>
      <c r="E214">
        <f t="shared" si="28"/>
        <v>99</v>
      </c>
      <c r="F214">
        <f t="shared" si="29"/>
        <v>81.400000000000006</v>
      </c>
      <c r="G214">
        <f t="shared" si="30"/>
        <v>110.00000000000001</v>
      </c>
      <c r="H214">
        <f t="shared" si="31"/>
        <v>174.9</v>
      </c>
      <c r="I214">
        <v>0</v>
      </c>
      <c r="J214" s="22">
        <v>0.36300000000000004</v>
      </c>
      <c r="K214" s="22">
        <v>0.8580000000000001</v>
      </c>
      <c r="L214" s="22">
        <v>0.77000000000000013</v>
      </c>
      <c r="M214" s="22">
        <v>0.84700000000000009</v>
      </c>
      <c r="N214" s="22">
        <v>1.0450000000000002</v>
      </c>
      <c r="O214" s="24">
        <v>0.51700000000000013</v>
      </c>
      <c r="P214" s="24">
        <v>0.68200000000000005</v>
      </c>
      <c r="Q214" s="24">
        <v>1.0450000000000002</v>
      </c>
      <c r="R214" s="24">
        <v>0.9900000000000001</v>
      </c>
      <c r="S214" s="24">
        <v>1.0230000000000001</v>
      </c>
      <c r="T214" s="24">
        <v>0.81400000000000006</v>
      </c>
      <c r="U214" s="24">
        <v>0.44000000000000006</v>
      </c>
      <c r="V214" s="24">
        <v>0.93500000000000005</v>
      </c>
      <c r="W214" s="24">
        <v>0.9900000000000001</v>
      </c>
      <c r="X214" s="24">
        <v>0.95700000000000007</v>
      </c>
      <c r="Y214" s="24">
        <v>0.56100000000000005</v>
      </c>
      <c r="Z214" s="24">
        <v>0.8580000000000001</v>
      </c>
      <c r="AA214" s="25">
        <v>12.100000000000001</v>
      </c>
      <c r="AB214" s="25">
        <v>0</v>
      </c>
      <c r="AC214" s="25">
        <v>20.900000000000002</v>
      </c>
      <c r="AD214" s="25">
        <v>1.1000000000000001</v>
      </c>
      <c r="AE214" s="25">
        <v>11</v>
      </c>
      <c r="AF214" s="25">
        <v>0</v>
      </c>
      <c r="AG214" s="25">
        <v>0</v>
      </c>
      <c r="AH214" s="25">
        <v>19.8</v>
      </c>
      <c r="AI214" s="25">
        <v>16.5</v>
      </c>
      <c r="AJ214" s="25">
        <v>0</v>
      </c>
      <c r="AK214" s="25">
        <v>0</v>
      </c>
      <c r="AL214" s="25">
        <v>6.6000000000000005</v>
      </c>
      <c r="AM214" s="25">
        <v>0</v>
      </c>
      <c r="AN214" s="25">
        <v>40.700000000000003</v>
      </c>
      <c r="AO214" s="25">
        <v>3.3000000000000003</v>
      </c>
      <c r="AP214" s="25">
        <v>34.1</v>
      </c>
      <c r="AQ214" s="25">
        <v>61.600000000000009</v>
      </c>
      <c r="AR214" s="25">
        <v>0</v>
      </c>
      <c r="AS214" s="25">
        <v>18.700000000000003</v>
      </c>
      <c r="AT214" s="25">
        <v>9.9</v>
      </c>
      <c r="AU214" s="25">
        <v>24.200000000000003</v>
      </c>
      <c r="AV214" s="25">
        <v>1.1000000000000001</v>
      </c>
      <c r="AW214" s="25">
        <v>0</v>
      </c>
      <c r="AX214" s="25">
        <v>9.9</v>
      </c>
      <c r="AY214" s="25">
        <v>0</v>
      </c>
      <c r="AZ214" s="25">
        <v>0</v>
      </c>
      <c r="BA214" s="25">
        <v>15.400000000000002</v>
      </c>
      <c r="BB214" s="25">
        <v>13.200000000000001</v>
      </c>
      <c r="BC214" s="25">
        <v>33</v>
      </c>
      <c r="BD214" s="25">
        <v>13.200000000000001</v>
      </c>
      <c r="BE214" s="25">
        <v>15.400000000000002</v>
      </c>
      <c r="BF214" s="25">
        <v>0</v>
      </c>
      <c r="BG214" s="25">
        <v>8.8000000000000007</v>
      </c>
      <c r="BH214" s="25">
        <v>4.4000000000000004</v>
      </c>
      <c r="BI214" s="25">
        <v>0</v>
      </c>
      <c r="BJ214" s="25">
        <v>0</v>
      </c>
      <c r="BK214" s="25">
        <v>0</v>
      </c>
      <c r="BL214" s="25">
        <v>13.200000000000001</v>
      </c>
      <c r="BM214" s="25">
        <v>22</v>
      </c>
      <c r="BN214" s="25">
        <v>35.200000000000003</v>
      </c>
      <c r="BO214" t="s">
        <v>38</v>
      </c>
    </row>
    <row r="215" spans="1:67" x14ac:dyDescent="0.25">
      <c r="A215" s="6">
        <v>45116</v>
      </c>
      <c r="B215" t="s">
        <v>13</v>
      </c>
      <c r="C215">
        <v>9</v>
      </c>
      <c r="D215">
        <f t="shared" si="27"/>
        <v>573.1</v>
      </c>
      <c r="E215">
        <f t="shared" si="28"/>
        <v>159.5</v>
      </c>
      <c r="F215">
        <f t="shared" si="29"/>
        <v>99.000000000000014</v>
      </c>
      <c r="G215">
        <f t="shared" si="30"/>
        <v>152.9</v>
      </c>
      <c r="H215">
        <f t="shared" si="31"/>
        <v>161.70000000000002</v>
      </c>
      <c r="I215">
        <v>0</v>
      </c>
      <c r="J215" s="22">
        <v>0.89100000000000013</v>
      </c>
      <c r="K215" s="22">
        <v>0.58300000000000007</v>
      </c>
      <c r="L215" s="22">
        <v>0.78100000000000003</v>
      </c>
      <c r="M215" s="22">
        <v>0.91300000000000014</v>
      </c>
      <c r="N215" s="22">
        <v>0.94600000000000006</v>
      </c>
      <c r="O215" s="24">
        <v>0.75900000000000012</v>
      </c>
      <c r="P215" s="24">
        <v>1.0669999999999999</v>
      </c>
      <c r="Q215" s="24">
        <v>0.97900000000000009</v>
      </c>
      <c r="R215" s="24">
        <v>0.95700000000000007</v>
      </c>
      <c r="S215" s="24">
        <v>0.70400000000000007</v>
      </c>
      <c r="T215" s="24">
        <v>0.69300000000000006</v>
      </c>
      <c r="U215" s="24">
        <v>0.64900000000000002</v>
      </c>
      <c r="V215" s="24">
        <v>1.0669999999999999</v>
      </c>
      <c r="W215" s="24">
        <v>1.0120000000000002</v>
      </c>
      <c r="X215" s="24">
        <v>0.81400000000000006</v>
      </c>
      <c r="Y215" s="24">
        <v>1.1000000000000001</v>
      </c>
      <c r="Z215" s="24">
        <v>0.41800000000000004</v>
      </c>
      <c r="AA215" s="25">
        <v>0</v>
      </c>
      <c r="AB215" s="25">
        <v>0</v>
      </c>
      <c r="AC215" s="25">
        <v>0</v>
      </c>
      <c r="AD215" s="25">
        <v>0</v>
      </c>
      <c r="AE215" s="25">
        <v>7.7000000000000011</v>
      </c>
      <c r="AF215" s="25">
        <v>12.100000000000001</v>
      </c>
      <c r="AG215" s="25">
        <v>17.600000000000001</v>
      </c>
      <c r="AH215" s="25">
        <v>8.8000000000000007</v>
      </c>
      <c r="AI215" s="25">
        <v>49.500000000000007</v>
      </c>
      <c r="AJ215" s="25">
        <v>3.3000000000000003</v>
      </c>
      <c r="AK215" s="25">
        <v>0</v>
      </c>
      <c r="AL215" s="25">
        <v>1.1000000000000001</v>
      </c>
      <c r="AM215" s="25">
        <v>17.600000000000001</v>
      </c>
      <c r="AN215" s="25">
        <v>4.4000000000000004</v>
      </c>
      <c r="AO215" s="25">
        <v>38.5</v>
      </c>
      <c r="AP215" s="25">
        <v>7.7000000000000011</v>
      </c>
      <c r="AQ215" s="25">
        <v>17.600000000000001</v>
      </c>
      <c r="AR215" s="25">
        <v>30.800000000000004</v>
      </c>
      <c r="AS215" s="25">
        <v>28.6</v>
      </c>
      <c r="AT215" s="25">
        <v>15.400000000000002</v>
      </c>
      <c r="AU215" s="25">
        <v>46.2</v>
      </c>
      <c r="AV215" s="25">
        <v>1.1000000000000001</v>
      </c>
      <c r="AW215" s="25">
        <v>34.1</v>
      </c>
      <c r="AX215" s="25">
        <v>35.200000000000003</v>
      </c>
      <c r="AY215" s="25">
        <v>15.400000000000002</v>
      </c>
      <c r="AZ215" s="25">
        <v>0</v>
      </c>
      <c r="BA215" s="25">
        <v>3.3000000000000003</v>
      </c>
      <c r="BB215" s="25">
        <v>0</v>
      </c>
      <c r="BC215" s="25">
        <v>6.6000000000000005</v>
      </c>
      <c r="BD215" s="25">
        <v>11</v>
      </c>
      <c r="BE215" s="25">
        <v>39.6</v>
      </c>
      <c r="BF215" s="25">
        <v>13.200000000000001</v>
      </c>
      <c r="BG215" s="25">
        <v>24.200000000000003</v>
      </c>
      <c r="BH215" s="25">
        <v>0</v>
      </c>
      <c r="BI215" s="25">
        <v>35.200000000000003</v>
      </c>
      <c r="BJ215" s="25">
        <v>0</v>
      </c>
      <c r="BK215" s="25">
        <v>0</v>
      </c>
      <c r="BL215" s="25">
        <v>0</v>
      </c>
      <c r="BM215" s="25">
        <v>17.600000000000001</v>
      </c>
      <c r="BN215" s="25">
        <v>29.700000000000003</v>
      </c>
      <c r="BO215" t="s">
        <v>38</v>
      </c>
    </row>
    <row r="216" spans="1:67" x14ac:dyDescent="0.25">
      <c r="A216" s="6">
        <v>45117</v>
      </c>
      <c r="B216" t="s">
        <v>13</v>
      </c>
      <c r="C216">
        <v>10</v>
      </c>
      <c r="D216">
        <f t="shared" si="27"/>
        <v>644.60000000000014</v>
      </c>
      <c r="E216">
        <f t="shared" si="28"/>
        <v>140.80000000000001</v>
      </c>
      <c r="F216">
        <f t="shared" si="29"/>
        <v>112.20000000000013</v>
      </c>
      <c r="G216">
        <f t="shared" si="30"/>
        <v>155.10000000000002</v>
      </c>
      <c r="H216">
        <f t="shared" si="31"/>
        <v>236.5</v>
      </c>
      <c r="I216">
        <v>0</v>
      </c>
      <c r="J216" s="22">
        <v>0.25300000000000006</v>
      </c>
      <c r="K216" s="22">
        <v>0.96800000000000008</v>
      </c>
      <c r="L216" s="22">
        <v>0.86900000000000011</v>
      </c>
      <c r="M216" s="22">
        <v>0.17600000000000002</v>
      </c>
      <c r="N216" s="22">
        <v>0.81400000000000006</v>
      </c>
      <c r="O216" s="24">
        <v>0.74800000000000011</v>
      </c>
      <c r="P216" s="24">
        <v>0.95700000000000007</v>
      </c>
      <c r="Q216" s="24">
        <v>0.70400000000000007</v>
      </c>
      <c r="R216" s="24">
        <v>0.77000000000000013</v>
      </c>
      <c r="S216" s="24">
        <v>1.0780000000000001</v>
      </c>
      <c r="T216" s="24">
        <v>0.67100000000000004</v>
      </c>
      <c r="U216" s="24">
        <v>0.60500000000000009</v>
      </c>
      <c r="V216" s="24">
        <v>0.34100000000000003</v>
      </c>
      <c r="W216" s="24">
        <v>0.9900000000000001</v>
      </c>
      <c r="X216" s="24">
        <v>1.0450000000000002</v>
      </c>
      <c r="Y216" s="24">
        <v>1.0669999999999999</v>
      </c>
      <c r="Z216" s="24">
        <v>0.96800000000000008</v>
      </c>
      <c r="AA216" s="25">
        <v>5.5</v>
      </c>
      <c r="AB216" s="25">
        <v>7.7000000000000011</v>
      </c>
      <c r="AC216" s="25">
        <v>3.3000000000001255</v>
      </c>
      <c r="AD216" s="25">
        <v>9.9</v>
      </c>
      <c r="AE216" s="25">
        <v>0</v>
      </c>
      <c r="AF216" s="25">
        <v>2.2000000000000002</v>
      </c>
      <c r="AG216" s="25">
        <v>13.200000000000001</v>
      </c>
      <c r="AH216" s="25">
        <v>38.5</v>
      </c>
      <c r="AI216" s="25">
        <v>0</v>
      </c>
      <c r="AJ216" s="25">
        <v>31.900000000000002</v>
      </c>
      <c r="AK216" s="25">
        <v>4.4000000000000004</v>
      </c>
      <c r="AL216" s="25">
        <v>17.600000000000001</v>
      </c>
      <c r="AM216" s="25">
        <v>4.4000000000000004</v>
      </c>
      <c r="AN216" s="25">
        <v>27.500000000000004</v>
      </c>
      <c r="AO216" s="25">
        <v>38.5</v>
      </c>
      <c r="AP216" s="25">
        <v>8.8000000000000007</v>
      </c>
      <c r="AQ216" s="25">
        <v>51.7</v>
      </c>
      <c r="AR216" s="25">
        <v>24.200000000000003</v>
      </c>
      <c r="AS216" s="25">
        <v>45.1</v>
      </c>
      <c r="AT216" s="25">
        <v>18.700000000000003</v>
      </c>
      <c r="AU216" s="25">
        <v>23.1</v>
      </c>
      <c r="AV216" s="25">
        <v>24.200000000000003</v>
      </c>
      <c r="AW216" s="25">
        <v>15.400000000000002</v>
      </c>
      <c r="AX216" s="25">
        <v>0</v>
      </c>
      <c r="AY216" s="25">
        <v>0</v>
      </c>
      <c r="AZ216" s="25">
        <v>15.400000000000002</v>
      </c>
      <c r="BA216" s="25">
        <v>0</v>
      </c>
      <c r="BB216" s="25">
        <v>12.100000000000001</v>
      </c>
      <c r="BC216" s="25">
        <v>45.1</v>
      </c>
      <c r="BD216" s="25">
        <v>19.8</v>
      </c>
      <c r="BE216" s="25">
        <v>33</v>
      </c>
      <c r="BF216" s="25">
        <v>0</v>
      </c>
      <c r="BG216" s="25">
        <v>30.800000000000004</v>
      </c>
      <c r="BH216" s="25">
        <v>0</v>
      </c>
      <c r="BI216" s="25">
        <v>16.5</v>
      </c>
      <c r="BJ216" s="25">
        <v>0</v>
      </c>
      <c r="BK216" s="25">
        <v>2.2000000000000002</v>
      </c>
      <c r="BL216" s="25">
        <v>26.400000000000002</v>
      </c>
      <c r="BM216" s="25">
        <v>18.700000000000003</v>
      </c>
      <c r="BN216" s="25">
        <v>13.200000000000001</v>
      </c>
      <c r="BO216" t="s">
        <v>38</v>
      </c>
    </row>
    <row r="217" spans="1:67" x14ac:dyDescent="0.25">
      <c r="A217" s="6">
        <v>45118</v>
      </c>
      <c r="B217" t="s">
        <v>13</v>
      </c>
      <c r="C217">
        <v>11</v>
      </c>
      <c r="D217">
        <f t="shared" si="27"/>
        <v>443.29999999999995</v>
      </c>
      <c r="E217">
        <f t="shared" si="28"/>
        <v>117.69999999999997</v>
      </c>
      <c r="F217">
        <f t="shared" si="29"/>
        <v>128.70000000000002</v>
      </c>
      <c r="G217">
        <f t="shared" si="30"/>
        <v>52.800000000000004</v>
      </c>
      <c r="H217">
        <f t="shared" si="31"/>
        <v>144.1</v>
      </c>
      <c r="I217">
        <v>0</v>
      </c>
      <c r="J217" s="22">
        <v>0.20900000000000002</v>
      </c>
      <c r="K217" s="22">
        <v>0.55000000000000004</v>
      </c>
      <c r="L217" s="22">
        <v>0.27500000000000002</v>
      </c>
      <c r="M217" s="22">
        <v>0.90200000000000014</v>
      </c>
      <c r="N217" s="22">
        <v>1.0450000000000002</v>
      </c>
      <c r="O217" s="24">
        <v>0.90200000000000014</v>
      </c>
      <c r="P217" s="24">
        <v>0.66</v>
      </c>
      <c r="Q217" s="24">
        <v>0.71500000000000008</v>
      </c>
      <c r="R217" s="24">
        <v>1.089</v>
      </c>
      <c r="S217" s="24">
        <v>0.60500000000000009</v>
      </c>
      <c r="T217" s="24">
        <v>0.70400000000000007</v>
      </c>
      <c r="U217" s="24">
        <v>0.9900000000000001</v>
      </c>
      <c r="V217" s="24">
        <v>1.089</v>
      </c>
      <c r="W217" s="24">
        <v>0.78100000000000003</v>
      </c>
      <c r="X217" s="24">
        <v>0.64900000000000002</v>
      </c>
      <c r="Y217" s="24">
        <v>1.0010000000000001</v>
      </c>
      <c r="Z217" s="24">
        <v>0.49500000000000005</v>
      </c>
      <c r="AA217" s="25">
        <v>5.5</v>
      </c>
      <c r="AB217" s="25">
        <v>5.5</v>
      </c>
      <c r="AC217" s="25">
        <v>0</v>
      </c>
      <c r="AD217" s="25">
        <v>26.400000000000002</v>
      </c>
      <c r="AE217" s="25">
        <v>3.3000000000000003</v>
      </c>
      <c r="AF217" s="25">
        <v>28.6</v>
      </c>
      <c r="AG217" s="25">
        <v>0</v>
      </c>
      <c r="AH217" s="25">
        <v>0</v>
      </c>
      <c r="AI217" s="25">
        <v>59.400000000000006</v>
      </c>
      <c r="AJ217" s="25">
        <v>0</v>
      </c>
      <c r="AK217" s="25">
        <v>15.400000000000002</v>
      </c>
      <c r="AL217" s="25">
        <v>22</v>
      </c>
      <c r="AM217" s="25">
        <v>9.9</v>
      </c>
      <c r="AN217" s="25">
        <v>0</v>
      </c>
      <c r="AO217" s="25">
        <v>8.8000000000000007</v>
      </c>
      <c r="AP217" s="25">
        <v>6.6000000000000005</v>
      </c>
      <c r="AQ217" s="25">
        <v>18.700000000000003</v>
      </c>
      <c r="AR217" s="25">
        <v>39.6</v>
      </c>
      <c r="AS217" s="25">
        <v>5.5</v>
      </c>
      <c r="AT217" s="25">
        <v>33</v>
      </c>
      <c r="AU217" s="25">
        <v>5.5</v>
      </c>
      <c r="AV217" s="25">
        <v>2.2000000000000002</v>
      </c>
      <c r="AW217" s="25">
        <v>0</v>
      </c>
      <c r="AX217" s="25">
        <v>0</v>
      </c>
      <c r="AY217" s="25">
        <v>0</v>
      </c>
      <c r="AZ217" s="25">
        <v>7.7000000000000011</v>
      </c>
      <c r="BA217" s="25">
        <v>13.200000000000001</v>
      </c>
      <c r="BB217" s="25">
        <v>5.5</v>
      </c>
      <c r="BC217" s="25">
        <v>12.100000000000001</v>
      </c>
      <c r="BD217" s="25">
        <v>6.6000000000000005</v>
      </c>
      <c r="BE217" s="25">
        <v>0</v>
      </c>
      <c r="BF217" s="25">
        <v>0</v>
      </c>
      <c r="BG217" s="25">
        <v>4.4000000000000004</v>
      </c>
      <c r="BH217" s="25">
        <v>0</v>
      </c>
      <c r="BI217" s="25">
        <v>19.8</v>
      </c>
      <c r="BJ217" s="25">
        <v>5.5</v>
      </c>
      <c r="BK217" s="25">
        <v>25.3</v>
      </c>
      <c r="BL217" s="25">
        <v>15.39999999999997</v>
      </c>
      <c r="BM217" s="25">
        <v>33</v>
      </c>
      <c r="BN217" s="25">
        <v>14.3</v>
      </c>
      <c r="BO217" t="s">
        <v>38</v>
      </c>
    </row>
    <row r="218" spans="1:67" x14ac:dyDescent="0.25">
      <c r="A218" s="6">
        <v>45119</v>
      </c>
      <c r="B218" t="s">
        <v>13</v>
      </c>
      <c r="C218">
        <v>12</v>
      </c>
      <c r="D218">
        <f t="shared" si="27"/>
        <v>599.5</v>
      </c>
      <c r="E218">
        <f t="shared" si="28"/>
        <v>154</v>
      </c>
      <c r="F218">
        <f t="shared" si="29"/>
        <v>201.3</v>
      </c>
      <c r="G218">
        <f t="shared" si="30"/>
        <v>116.60000000000001</v>
      </c>
      <c r="H218">
        <f t="shared" si="31"/>
        <v>127.6</v>
      </c>
      <c r="I218">
        <v>0</v>
      </c>
      <c r="J218" s="22">
        <v>0.24200000000000002</v>
      </c>
      <c r="K218" s="22">
        <v>0.94600000000000006</v>
      </c>
      <c r="L218" s="22">
        <v>0.91300000000000014</v>
      </c>
      <c r="M218" s="22">
        <v>0.58300000000000007</v>
      </c>
      <c r="N218" s="22">
        <v>0.79200000000000004</v>
      </c>
      <c r="O218" s="24">
        <v>0.88000000000000012</v>
      </c>
      <c r="P218" s="24">
        <v>0.83600000000000008</v>
      </c>
      <c r="Q218" s="24">
        <v>0.71500000000000008</v>
      </c>
      <c r="R218" s="24">
        <v>0.70400000000000007</v>
      </c>
      <c r="S218" s="24">
        <v>0.72600000000000009</v>
      </c>
      <c r="T218" s="24">
        <v>1.0780000000000001</v>
      </c>
      <c r="U218" s="24">
        <v>1.0010000000000001</v>
      </c>
      <c r="V218" s="24">
        <v>0.97900000000000009</v>
      </c>
      <c r="W218" s="24">
        <v>0.95700000000000007</v>
      </c>
      <c r="X218" s="24">
        <v>1.0450000000000002</v>
      </c>
      <c r="Y218" s="24">
        <v>0.63800000000000001</v>
      </c>
      <c r="Z218" s="24">
        <v>0.39600000000000002</v>
      </c>
      <c r="AA218" s="25">
        <v>0</v>
      </c>
      <c r="AB218" s="25">
        <v>14.3</v>
      </c>
      <c r="AC218" s="25">
        <v>22</v>
      </c>
      <c r="AD218" s="25">
        <v>15.400000000000002</v>
      </c>
      <c r="AE218" s="25">
        <v>1.1000000000000001</v>
      </c>
      <c r="AF218" s="25">
        <v>15.400000000000002</v>
      </c>
      <c r="AG218" s="25">
        <v>31.900000000000002</v>
      </c>
      <c r="AH218" s="25">
        <v>30.800000000000004</v>
      </c>
      <c r="AI218" s="25">
        <v>34.1</v>
      </c>
      <c r="AJ218" s="25">
        <v>36.300000000000004</v>
      </c>
      <c r="AK218" s="25">
        <v>17.600000000000001</v>
      </c>
      <c r="AL218" s="25">
        <v>61.600000000000009</v>
      </c>
      <c r="AM218" s="25">
        <v>17.600000000000001</v>
      </c>
      <c r="AN218" s="25">
        <v>28.6</v>
      </c>
      <c r="AO218" s="25">
        <v>1.1000000000000001</v>
      </c>
      <c r="AP218" s="25">
        <v>6.6000000000000005</v>
      </c>
      <c r="AQ218" s="25">
        <v>1.1000000000000001</v>
      </c>
      <c r="AR218" s="25">
        <v>3.3000000000000003</v>
      </c>
      <c r="AS218" s="25">
        <v>7.7000000000000011</v>
      </c>
      <c r="AT218" s="25">
        <v>0</v>
      </c>
      <c r="AU218" s="25">
        <v>9.9</v>
      </c>
      <c r="AV218" s="25">
        <v>37.400000000000006</v>
      </c>
      <c r="AW218" s="25">
        <v>26.400000000000002</v>
      </c>
      <c r="AX218" s="25">
        <v>0</v>
      </c>
      <c r="AY218" s="25">
        <v>2.2000000000000002</v>
      </c>
      <c r="AZ218" s="25">
        <v>9.9</v>
      </c>
      <c r="BA218" s="25">
        <v>0</v>
      </c>
      <c r="BB218" s="25">
        <v>23.1</v>
      </c>
      <c r="BC218" s="25">
        <v>4.4000000000000004</v>
      </c>
      <c r="BD218" s="25">
        <v>3.3000000000000003</v>
      </c>
      <c r="BE218" s="25">
        <v>11</v>
      </c>
      <c r="BF218" s="25">
        <v>11</v>
      </c>
      <c r="BG218" s="25">
        <v>9.9</v>
      </c>
      <c r="BH218" s="25">
        <v>0</v>
      </c>
      <c r="BI218" s="25">
        <v>41.800000000000004</v>
      </c>
      <c r="BJ218" s="25">
        <v>46.2</v>
      </c>
      <c r="BK218" s="25">
        <v>0</v>
      </c>
      <c r="BL218" s="25">
        <v>6.6000000000000005</v>
      </c>
      <c r="BM218" s="25">
        <v>27.500000000000004</v>
      </c>
      <c r="BN218" s="25">
        <v>0</v>
      </c>
      <c r="BO218" t="s">
        <v>38</v>
      </c>
    </row>
    <row r="219" spans="1:67" x14ac:dyDescent="0.25">
      <c r="A219" s="6">
        <v>45120</v>
      </c>
      <c r="B219" t="s">
        <v>13</v>
      </c>
      <c r="C219">
        <v>13</v>
      </c>
      <c r="D219">
        <f t="shared" si="27"/>
        <v>449.90000000000003</v>
      </c>
      <c r="E219">
        <f t="shared" si="28"/>
        <v>58.300000000000004</v>
      </c>
      <c r="F219">
        <f t="shared" si="29"/>
        <v>176.00000000000003</v>
      </c>
      <c r="G219">
        <f t="shared" si="30"/>
        <v>102.3</v>
      </c>
      <c r="H219">
        <f t="shared" si="31"/>
        <v>113.30000000000001</v>
      </c>
      <c r="I219">
        <v>0</v>
      </c>
      <c r="J219" s="22">
        <v>0.55000000000000004</v>
      </c>
      <c r="K219" s="22">
        <v>0.9900000000000001</v>
      </c>
      <c r="L219" s="22">
        <v>0.84700000000000009</v>
      </c>
      <c r="M219" s="22">
        <v>0.96800000000000008</v>
      </c>
      <c r="N219" s="22">
        <v>1.0780000000000001</v>
      </c>
      <c r="O219" s="24">
        <v>0.50600000000000012</v>
      </c>
      <c r="P219" s="24">
        <v>0.70400000000000007</v>
      </c>
      <c r="Q219" s="24">
        <v>0.71500000000000008</v>
      </c>
      <c r="R219" s="24">
        <v>1.0669999999999999</v>
      </c>
      <c r="S219" s="24">
        <v>0.67100000000000004</v>
      </c>
      <c r="T219" s="24">
        <v>0.29700000000000004</v>
      </c>
      <c r="U219" s="24">
        <v>1.089</v>
      </c>
      <c r="V219" s="24">
        <v>0.97900000000000009</v>
      </c>
      <c r="W219" s="24">
        <v>0.56100000000000005</v>
      </c>
      <c r="X219" s="24">
        <v>0.77000000000000013</v>
      </c>
      <c r="Y219" s="24">
        <v>0.93500000000000005</v>
      </c>
      <c r="Z219" s="24">
        <v>0.50600000000000012</v>
      </c>
      <c r="AA219" s="25">
        <v>27.500000000000004</v>
      </c>
      <c r="AB219" s="25">
        <v>19.8</v>
      </c>
      <c r="AC219" s="25">
        <v>0</v>
      </c>
      <c r="AD219" s="25">
        <v>28.6</v>
      </c>
      <c r="AE219" s="25">
        <v>27.500000000000004</v>
      </c>
      <c r="AF219" s="25">
        <v>7.7000000000000011</v>
      </c>
      <c r="AG219" s="25">
        <v>0</v>
      </c>
      <c r="AH219" s="25">
        <v>13.200000000000001</v>
      </c>
      <c r="AI219" s="25">
        <v>30.800000000000004</v>
      </c>
      <c r="AJ219" s="25">
        <v>20.900000000000002</v>
      </c>
      <c r="AK219" s="25">
        <v>0</v>
      </c>
      <c r="AL219" s="25">
        <v>15.400000000000002</v>
      </c>
      <c r="AM219" s="25">
        <v>0</v>
      </c>
      <c r="AN219" s="25">
        <v>31.900000000000002</v>
      </c>
      <c r="AO219" s="25">
        <v>36.300000000000004</v>
      </c>
      <c r="AP219" s="25">
        <v>0</v>
      </c>
      <c r="AQ219" s="25">
        <v>0</v>
      </c>
      <c r="AR219" s="25">
        <v>0</v>
      </c>
      <c r="AS219" s="25">
        <v>15.400000000000002</v>
      </c>
      <c r="AT219" s="25">
        <v>14.3</v>
      </c>
      <c r="AU219" s="25">
        <v>16.5</v>
      </c>
      <c r="AV219" s="25">
        <v>2.2000000000000002</v>
      </c>
      <c r="AW219" s="25">
        <v>9.9</v>
      </c>
      <c r="AX219" s="25">
        <v>0</v>
      </c>
      <c r="AY219" s="25">
        <v>19.8</v>
      </c>
      <c r="AZ219" s="25">
        <v>27.500000000000004</v>
      </c>
      <c r="BA219" s="25">
        <v>19.8</v>
      </c>
      <c r="BB219" s="25">
        <v>1.1000000000000001</v>
      </c>
      <c r="BC219" s="25">
        <v>5.5</v>
      </c>
      <c r="BD219" s="25">
        <v>0</v>
      </c>
      <c r="BE219" s="25">
        <v>18.700000000000003</v>
      </c>
      <c r="BF219" s="25">
        <v>8.8000000000000007</v>
      </c>
      <c r="BG219" s="25">
        <v>8.8000000000000007</v>
      </c>
      <c r="BH219" s="25">
        <v>0</v>
      </c>
      <c r="BI219" s="25">
        <v>11</v>
      </c>
      <c r="BJ219" s="25">
        <v>0</v>
      </c>
      <c r="BK219" s="25">
        <v>4.4000000000000004</v>
      </c>
      <c r="BL219" s="25">
        <v>1.1000000000000001</v>
      </c>
      <c r="BM219" s="25">
        <v>0</v>
      </c>
      <c r="BN219" s="25">
        <v>5.5</v>
      </c>
      <c r="BO219" t="s">
        <v>38</v>
      </c>
    </row>
    <row r="220" spans="1:67" x14ac:dyDescent="0.25">
      <c r="A220" s="6">
        <v>45121</v>
      </c>
      <c r="B220" t="s">
        <v>13</v>
      </c>
      <c r="C220">
        <v>14</v>
      </c>
      <c r="D220">
        <f t="shared" si="27"/>
        <v>446.60000000000008</v>
      </c>
      <c r="E220">
        <f t="shared" si="28"/>
        <v>104.50000000000001</v>
      </c>
      <c r="F220">
        <f t="shared" si="29"/>
        <v>136.4</v>
      </c>
      <c r="G220">
        <f t="shared" si="30"/>
        <v>106.7</v>
      </c>
      <c r="H220">
        <f t="shared" si="31"/>
        <v>99.000000000000057</v>
      </c>
      <c r="I220">
        <v>0</v>
      </c>
      <c r="J220" s="22">
        <v>0.86900000000000011</v>
      </c>
      <c r="K220" s="22">
        <v>0.72600000000000009</v>
      </c>
      <c r="L220" s="22">
        <v>0.8580000000000001</v>
      </c>
      <c r="M220" s="22">
        <v>0.7370000000000001</v>
      </c>
      <c r="N220" s="22">
        <v>0.77000000000000013</v>
      </c>
      <c r="O220" s="24">
        <v>0.72600000000000009</v>
      </c>
      <c r="P220" s="24">
        <v>1.0669999999999999</v>
      </c>
      <c r="Q220" s="24">
        <v>0.82500000000000007</v>
      </c>
      <c r="R220" s="24">
        <v>0.9900000000000001</v>
      </c>
      <c r="S220" s="24">
        <v>0.72600000000000009</v>
      </c>
      <c r="T220" s="24">
        <v>0.66</v>
      </c>
      <c r="U220" s="24">
        <v>0.94600000000000006</v>
      </c>
      <c r="V220" s="24">
        <v>0.89100000000000013</v>
      </c>
      <c r="W220" s="24">
        <v>0.66</v>
      </c>
      <c r="X220" s="24">
        <v>0.9900000000000001</v>
      </c>
      <c r="Y220" s="24">
        <v>1.1000000000000001</v>
      </c>
      <c r="Z220" s="24">
        <v>1.0669999999999999</v>
      </c>
      <c r="AA220" s="25">
        <v>0</v>
      </c>
      <c r="AB220" s="25">
        <v>41.800000000000004</v>
      </c>
      <c r="AC220" s="25">
        <v>3.3000000000000003</v>
      </c>
      <c r="AD220" s="25">
        <v>22</v>
      </c>
      <c r="AE220" s="25">
        <v>0</v>
      </c>
      <c r="AF220" s="25">
        <v>17.600000000000001</v>
      </c>
      <c r="AG220" s="25">
        <v>26.400000000000002</v>
      </c>
      <c r="AH220" s="25">
        <v>19.8</v>
      </c>
      <c r="AI220" s="25">
        <v>5.5</v>
      </c>
      <c r="AJ220" s="25">
        <v>0</v>
      </c>
      <c r="AK220" s="25">
        <v>15.400000000000002</v>
      </c>
      <c r="AL220" s="25">
        <v>20.900000000000002</v>
      </c>
      <c r="AM220" s="25">
        <v>3.3000000000000003</v>
      </c>
      <c r="AN220" s="25">
        <v>23.1</v>
      </c>
      <c r="AO220" s="25">
        <v>3.3000000000000003</v>
      </c>
      <c r="AP220" s="25">
        <v>33</v>
      </c>
      <c r="AQ220" s="25">
        <v>1.1000000000000627</v>
      </c>
      <c r="AR220" s="25">
        <v>0</v>
      </c>
      <c r="AS220" s="25">
        <v>0</v>
      </c>
      <c r="AT220" s="25">
        <v>14.3</v>
      </c>
      <c r="AU220" s="25">
        <v>19.8</v>
      </c>
      <c r="AV220" s="25">
        <v>5.5</v>
      </c>
      <c r="AW220" s="25">
        <v>19.8</v>
      </c>
      <c r="AX220" s="25">
        <v>0</v>
      </c>
      <c r="AY220" s="25">
        <v>3.3000000000000003</v>
      </c>
      <c r="AZ220" s="25">
        <v>8.8000000000000007</v>
      </c>
      <c r="BA220" s="25">
        <v>11</v>
      </c>
      <c r="BB220" s="25">
        <v>31.900000000000002</v>
      </c>
      <c r="BC220" s="25">
        <v>0</v>
      </c>
      <c r="BD220" s="25">
        <v>6.6000000000000005</v>
      </c>
      <c r="BE220" s="25">
        <v>1.1000000000000001</v>
      </c>
      <c r="BF220" s="25">
        <v>16.5</v>
      </c>
      <c r="BG220" s="25">
        <v>20.900000000000002</v>
      </c>
      <c r="BH220" s="25">
        <v>31.900000000000002</v>
      </c>
      <c r="BI220" s="25">
        <v>0</v>
      </c>
      <c r="BJ220" s="25">
        <v>9.9</v>
      </c>
      <c r="BK220" s="25">
        <v>13.200000000000001</v>
      </c>
      <c r="BL220" s="25">
        <v>0</v>
      </c>
      <c r="BM220" s="25">
        <v>11</v>
      </c>
      <c r="BN220" s="25">
        <v>0</v>
      </c>
      <c r="BO220" t="s">
        <v>38</v>
      </c>
    </row>
    <row r="221" spans="1:67" x14ac:dyDescent="0.25">
      <c r="A221" s="6">
        <v>45122</v>
      </c>
      <c r="B221" t="s">
        <v>13</v>
      </c>
      <c r="C221">
        <v>15</v>
      </c>
      <c r="D221">
        <f t="shared" si="27"/>
        <v>657.80000000000007</v>
      </c>
      <c r="E221">
        <f t="shared" si="28"/>
        <v>247.50000000000003</v>
      </c>
      <c r="F221">
        <f t="shared" si="29"/>
        <v>72.600000000000009</v>
      </c>
      <c r="G221">
        <f t="shared" si="30"/>
        <v>250.80000000000004</v>
      </c>
      <c r="H221">
        <f t="shared" si="31"/>
        <v>86.9</v>
      </c>
      <c r="I221">
        <v>0</v>
      </c>
      <c r="J221" s="22">
        <v>0.96800000000000008</v>
      </c>
      <c r="K221" s="22">
        <v>0.69300000000000006</v>
      </c>
      <c r="L221" s="22">
        <v>0.88000000000000012</v>
      </c>
      <c r="M221" s="22">
        <v>1.089</v>
      </c>
      <c r="N221" s="22">
        <v>1.0230000000000001</v>
      </c>
      <c r="O221" s="24">
        <v>1.0230000000000001</v>
      </c>
      <c r="P221" s="24">
        <v>0.70400000000000007</v>
      </c>
      <c r="Q221" s="24">
        <v>0.30800000000000005</v>
      </c>
      <c r="R221" s="24">
        <v>1.0669999999999999</v>
      </c>
      <c r="S221" s="24">
        <v>0.8580000000000001</v>
      </c>
      <c r="T221" s="24">
        <v>0.67100000000000004</v>
      </c>
      <c r="U221" s="24">
        <v>0.83600000000000008</v>
      </c>
      <c r="V221" s="24">
        <v>0.91300000000000014</v>
      </c>
      <c r="W221" s="24">
        <v>0.55000000000000004</v>
      </c>
      <c r="X221" s="24">
        <v>1.0450000000000002</v>
      </c>
      <c r="Y221" s="24">
        <v>1.0120000000000002</v>
      </c>
      <c r="Z221" s="24">
        <v>0.62700000000000011</v>
      </c>
      <c r="AA221" s="25">
        <v>0</v>
      </c>
      <c r="AB221" s="25">
        <v>4.4000000000000004</v>
      </c>
      <c r="AC221" s="25">
        <v>37.400000000000006</v>
      </c>
      <c r="AD221" s="25">
        <v>1.1000000000000001</v>
      </c>
      <c r="AE221" s="25">
        <v>0</v>
      </c>
      <c r="AF221" s="25">
        <v>5.5</v>
      </c>
      <c r="AG221" s="25">
        <v>0</v>
      </c>
      <c r="AH221" s="25">
        <v>18.700000000000003</v>
      </c>
      <c r="AI221" s="25">
        <v>0</v>
      </c>
      <c r="AJ221" s="25">
        <v>5.5</v>
      </c>
      <c r="AK221" s="25">
        <v>5.5</v>
      </c>
      <c r="AL221" s="25">
        <v>0</v>
      </c>
      <c r="AM221" s="25">
        <v>17.600000000000001</v>
      </c>
      <c r="AN221" s="25">
        <v>0</v>
      </c>
      <c r="AO221" s="25">
        <v>17.600000000000001</v>
      </c>
      <c r="AP221" s="25">
        <v>14.3</v>
      </c>
      <c r="AQ221" s="25">
        <v>0</v>
      </c>
      <c r="AR221" s="25">
        <v>11</v>
      </c>
      <c r="AS221" s="25">
        <v>0</v>
      </c>
      <c r="AT221" s="25">
        <v>26.400000000000002</v>
      </c>
      <c r="AU221" s="25">
        <v>16.5</v>
      </c>
      <c r="AV221" s="25">
        <v>26.400000000000002</v>
      </c>
      <c r="AW221" s="25">
        <v>9.9</v>
      </c>
      <c r="AX221" s="25">
        <v>48.400000000000006</v>
      </c>
      <c r="AY221" s="25">
        <v>36.300000000000004</v>
      </c>
      <c r="AZ221" s="25">
        <v>6.6000000000000005</v>
      </c>
      <c r="BA221" s="25">
        <v>6.6000000000000005</v>
      </c>
      <c r="BB221" s="25">
        <v>47.300000000000004</v>
      </c>
      <c r="BC221" s="25">
        <v>52.800000000000004</v>
      </c>
      <c r="BD221" s="25">
        <v>0</v>
      </c>
      <c r="BE221" s="25">
        <v>23.1</v>
      </c>
      <c r="BF221" s="25">
        <v>30.800000000000004</v>
      </c>
      <c r="BG221" s="25">
        <v>15.400000000000002</v>
      </c>
      <c r="BH221" s="25">
        <v>46.2</v>
      </c>
      <c r="BI221" s="25">
        <v>35.200000000000003</v>
      </c>
      <c r="BJ221" s="25">
        <v>2.2000000000000002</v>
      </c>
      <c r="BK221" s="25">
        <v>36.300000000000004</v>
      </c>
      <c r="BL221" s="25">
        <v>40.700000000000003</v>
      </c>
      <c r="BM221" s="25">
        <v>17.600000000000001</v>
      </c>
      <c r="BN221" s="25">
        <v>0</v>
      </c>
      <c r="BO221" t="s">
        <v>38</v>
      </c>
    </row>
    <row r="222" spans="1:67" x14ac:dyDescent="0.25">
      <c r="A222" s="6">
        <v>45123</v>
      </c>
      <c r="B222" t="s">
        <v>13</v>
      </c>
      <c r="C222">
        <v>16</v>
      </c>
      <c r="D222">
        <f t="shared" si="27"/>
        <v>465.30000000000018</v>
      </c>
      <c r="E222">
        <f t="shared" si="28"/>
        <v>137.50000000000014</v>
      </c>
      <c r="F222">
        <f t="shared" si="29"/>
        <v>78.099999999999994</v>
      </c>
      <c r="G222">
        <f t="shared" si="30"/>
        <v>94.6</v>
      </c>
      <c r="H222">
        <f t="shared" si="31"/>
        <v>155.10000000000002</v>
      </c>
      <c r="I222">
        <v>0</v>
      </c>
      <c r="J222" s="22">
        <v>0.50600000000000012</v>
      </c>
      <c r="K222" s="22">
        <v>0.7370000000000001</v>
      </c>
      <c r="L222" s="22">
        <v>0.63800000000000001</v>
      </c>
      <c r="M222" s="22">
        <v>1.0120000000000002</v>
      </c>
      <c r="N222" s="22">
        <v>1.089</v>
      </c>
      <c r="O222" s="24">
        <v>0.86900000000000011</v>
      </c>
      <c r="P222" s="24">
        <v>1.0230000000000001</v>
      </c>
      <c r="Q222" s="24">
        <v>0.45100000000000007</v>
      </c>
      <c r="R222" s="24">
        <v>0.74800000000000011</v>
      </c>
      <c r="S222" s="24">
        <v>0.71500000000000008</v>
      </c>
      <c r="T222" s="24">
        <v>0.58300000000000007</v>
      </c>
      <c r="U222" s="24">
        <v>0.97900000000000009</v>
      </c>
      <c r="V222" s="24">
        <v>0.91300000000000014</v>
      </c>
      <c r="W222" s="24">
        <v>1.0450000000000002</v>
      </c>
      <c r="X222" s="24">
        <v>0.63800000000000001</v>
      </c>
      <c r="Y222" s="24">
        <v>0.37400000000000005</v>
      </c>
      <c r="Z222" s="24">
        <v>0.86900000000000011</v>
      </c>
      <c r="AA222" s="25">
        <v>0</v>
      </c>
      <c r="AB222" s="25">
        <v>13.200000000000001</v>
      </c>
      <c r="AC222" s="25">
        <v>0</v>
      </c>
      <c r="AD222" s="25">
        <v>0</v>
      </c>
      <c r="AE222" s="25">
        <v>16.5</v>
      </c>
      <c r="AF222" s="25">
        <v>47.300000000000004</v>
      </c>
      <c r="AG222" s="25">
        <v>0</v>
      </c>
      <c r="AH222" s="25">
        <v>1.1000000000000001</v>
      </c>
      <c r="AI222" s="25">
        <v>0</v>
      </c>
      <c r="AJ222" s="25">
        <v>0</v>
      </c>
      <c r="AK222" s="25">
        <v>3.3000000000000003</v>
      </c>
      <c r="AL222" s="25">
        <v>35.200000000000003</v>
      </c>
      <c r="AM222" s="25">
        <v>0</v>
      </c>
      <c r="AN222" s="25">
        <v>18.700000000000003</v>
      </c>
      <c r="AO222" s="25">
        <v>31.900000000000002</v>
      </c>
      <c r="AP222" s="25">
        <v>6.6000000000000005</v>
      </c>
      <c r="AQ222" s="25">
        <v>8.8000000000000007</v>
      </c>
      <c r="AR222" s="25">
        <v>0</v>
      </c>
      <c r="AS222" s="25">
        <v>12.100000000000001</v>
      </c>
      <c r="AT222" s="25">
        <v>41.800000000000004</v>
      </c>
      <c r="AU222" s="25">
        <v>11</v>
      </c>
      <c r="AV222" s="25">
        <v>0</v>
      </c>
      <c r="AW222" s="25">
        <v>25.3</v>
      </c>
      <c r="AX222" s="25">
        <v>25.3</v>
      </c>
      <c r="AY222" s="25">
        <v>0</v>
      </c>
      <c r="AZ222" s="25">
        <v>14.3</v>
      </c>
      <c r="BA222" s="25">
        <v>0</v>
      </c>
      <c r="BB222" s="25">
        <v>17.600000000000001</v>
      </c>
      <c r="BC222" s="25">
        <v>1.1000000000000001</v>
      </c>
      <c r="BD222" s="25">
        <v>0</v>
      </c>
      <c r="BE222" s="25">
        <v>1.1000000000000001</v>
      </c>
      <c r="BF222" s="25">
        <v>14.3</v>
      </c>
      <c r="BG222" s="25">
        <v>0</v>
      </c>
      <c r="BH222" s="25">
        <v>0</v>
      </c>
      <c r="BI222" s="25">
        <v>48.400000000000006</v>
      </c>
      <c r="BJ222" s="25">
        <v>3.3000000000000003</v>
      </c>
      <c r="BK222" s="25">
        <v>0</v>
      </c>
      <c r="BL222" s="25">
        <v>14.300000000000127</v>
      </c>
      <c r="BM222" s="25">
        <v>29.700000000000003</v>
      </c>
      <c r="BN222" s="25">
        <v>26.400000000000002</v>
      </c>
      <c r="BO222" t="s">
        <v>38</v>
      </c>
    </row>
    <row r="223" spans="1:67" x14ac:dyDescent="0.25">
      <c r="A223" s="6">
        <v>45124</v>
      </c>
      <c r="B223" t="s">
        <v>13</v>
      </c>
      <c r="C223">
        <v>17</v>
      </c>
      <c r="D223">
        <f t="shared" si="27"/>
        <v>467.50000000000011</v>
      </c>
      <c r="E223">
        <f t="shared" si="28"/>
        <v>74.800000000000011</v>
      </c>
      <c r="F223">
        <f t="shared" si="29"/>
        <v>215.60000000000002</v>
      </c>
      <c r="G223">
        <f t="shared" si="30"/>
        <v>115.50000000000003</v>
      </c>
      <c r="H223">
        <f t="shared" si="31"/>
        <v>61.600000000000009</v>
      </c>
      <c r="I223">
        <v>0</v>
      </c>
      <c r="J223" s="22">
        <v>0.89100000000000013</v>
      </c>
      <c r="K223" s="22">
        <v>0.57200000000000006</v>
      </c>
      <c r="L223" s="22">
        <v>0.84700000000000009</v>
      </c>
      <c r="M223" s="22">
        <v>0.84700000000000009</v>
      </c>
      <c r="N223" s="22">
        <v>1.0010000000000001</v>
      </c>
      <c r="O223" s="24">
        <v>0.62700000000000011</v>
      </c>
      <c r="P223" s="24">
        <v>0.67100000000000004</v>
      </c>
      <c r="Q223" s="24">
        <v>0.46200000000000002</v>
      </c>
      <c r="R223" s="24">
        <v>0.88000000000000012</v>
      </c>
      <c r="S223" s="24">
        <v>0.75900000000000012</v>
      </c>
      <c r="T223" s="24">
        <v>0.48400000000000004</v>
      </c>
      <c r="U223" s="24">
        <v>0.81400000000000006</v>
      </c>
      <c r="V223" s="24">
        <v>1.0230000000000001</v>
      </c>
      <c r="W223" s="24">
        <v>0.96800000000000008</v>
      </c>
      <c r="X223" s="24">
        <v>1.1000000000000001</v>
      </c>
      <c r="Y223" s="24">
        <v>0.9900000000000001</v>
      </c>
      <c r="Z223" s="24">
        <v>0.40700000000000003</v>
      </c>
      <c r="AA223" s="25">
        <v>44</v>
      </c>
      <c r="AB223" s="25">
        <v>0</v>
      </c>
      <c r="AC223" s="25">
        <v>35.200000000000003</v>
      </c>
      <c r="AD223" s="25">
        <v>12.100000000000001</v>
      </c>
      <c r="AE223" s="25">
        <v>12.100000000000001</v>
      </c>
      <c r="AF223" s="25">
        <v>35.200000000000003</v>
      </c>
      <c r="AG223" s="25">
        <v>55.000000000000007</v>
      </c>
      <c r="AH223" s="25">
        <v>16.5</v>
      </c>
      <c r="AI223" s="25">
        <v>0</v>
      </c>
      <c r="AJ223" s="25">
        <v>5.5</v>
      </c>
      <c r="AK223" s="25">
        <v>11</v>
      </c>
      <c r="AL223" s="25">
        <v>4.4000000000000004</v>
      </c>
      <c r="AM223" s="25">
        <v>0</v>
      </c>
      <c r="AN223" s="25">
        <v>4.4000000000000004</v>
      </c>
      <c r="AO223" s="25">
        <v>0</v>
      </c>
      <c r="AP223" s="25">
        <v>6.6000000000000005</v>
      </c>
      <c r="AQ223" s="25">
        <v>0</v>
      </c>
      <c r="AR223" s="25">
        <v>16.5</v>
      </c>
      <c r="AS223" s="25">
        <v>3.3000000000000003</v>
      </c>
      <c r="AT223" s="25">
        <v>26.400000000000002</v>
      </c>
      <c r="AU223" s="25">
        <v>29.700000000000003</v>
      </c>
      <c r="AV223" s="25">
        <v>0</v>
      </c>
      <c r="AW223" s="25">
        <v>13.200000000000001</v>
      </c>
      <c r="AX223" s="25">
        <v>15.400000000000002</v>
      </c>
      <c r="AY223" s="25">
        <v>38.5</v>
      </c>
      <c r="AZ223" s="25">
        <v>2.2000000000000002</v>
      </c>
      <c r="BA223" s="25">
        <v>0</v>
      </c>
      <c r="BB223" s="25">
        <v>4.4000000000000004</v>
      </c>
      <c r="BC223" s="25">
        <v>0</v>
      </c>
      <c r="BD223" s="25">
        <v>12.100000000000001</v>
      </c>
      <c r="BE223" s="25">
        <v>0</v>
      </c>
      <c r="BF223" s="25">
        <v>31.900000000000002</v>
      </c>
      <c r="BG223" s="25">
        <v>0</v>
      </c>
      <c r="BH223" s="25">
        <v>0</v>
      </c>
      <c r="BI223" s="25">
        <v>0</v>
      </c>
      <c r="BJ223" s="25">
        <v>35.200000000000003</v>
      </c>
      <c r="BK223" s="25">
        <v>0</v>
      </c>
      <c r="BL223" s="25">
        <v>0</v>
      </c>
      <c r="BM223" s="25">
        <v>7.7000000000000011</v>
      </c>
      <c r="BN223" s="25">
        <v>0</v>
      </c>
      <c r="BO223" t="s">
        <v>38</v>
      </c>
    </row>
    <row r="224" spans="1:67" x14ac:dyDescent="0.25">
      <c r="A224" s="6">
        <v>45125</v>
      </c>
      <c r="B224" t="s">
        <v>13</v>
      </c>
      <c r="C224">
        <v>18</v>
      </c>
      <c r="D224">
        <f t="shared" si="27"/>
        <v>585.20000000000005</v>
      </c>
      <c r="E224">
        <f t="shared" si="28"/>
        <v>177.10000000000002</v>
      </c>
      <c r="F224">
        <f t="shared" si="29"/>
        <v>145.20000000000002</v>
      </c>
      <c r="G224">
        <f t="shared" si="30"/>
        <v>166.10000000000002</v>
      </c>
      <c r="H224">
        <f t="shared" si="31"/>
        <v>96.800000000000011</v>
      </c>
      <c r="I224">
        <v>0</v>
      </c>
      <c r="J224" s="22">
        <v>0.33</v>
      </c>
      <c r="K224" s="22">
        <v>0.56100000000000005</v>
      </c>
      <c r="L224" s="22">
        <v>0.80300000000000005</v>
      </c>
      <c r="M224" s="22">
        <v>0.93500000000000005</v>
      </c>
      <c r="N224" s="22">
        <v>0.84700000000000009</v>
      </c>
      <c r="O224" s="24">
        <v>0.81400000000000006</v>
      </c>
      <c r="P224" s="24">
        <v>0.80300000000000005</v>
      </c>
      <c r="Q224" s="24">
        <v>0.81400000000000006</v>
      </c>
      <c r="R224" s="24">
        <v>1.0120000000000002</v>
      </c>
      <c r="S224" s="24">
        <v>0.49500000000000005</v>
      </c>
      <c r="T224" s="24">
        <v>0.74800000000000011</v>
      </c>
      <c r="U224" s="24">
        <v>1.0780000000000001</v>
      </c>
      <c r="V224" s="24">
        <v>0.8580000000000001</v>
      </c>
      <c r="W224" s="24">
        <v>1.0450000000000002</v>
      </c>
      <c r="X224" s="24">
        <v>1.056</v>
      </c>
      <c r="Y224" s="24">
        <v>0.7370000000000001</v>
      </c>
      <c r="Z224" s="24">
        <v>0.56100000000000005</v>
      </c>
      <c r="AA224" s="25">
        <v>19.8</v>
      </c>
      <c r="AB224" s="25">
        <v>23.1</v>
      </c>
      <c r="AC224" s="25">
        <v>23.1</v>
      </c>
      <c r="AD224" s="25">
        <v>2.2000000000000002</v>
      </c>
      <c r="AE224" s="25">
        <v>15.400000000000002</v>
      </c>
      <c r="AF224" s="25">
        <v>6.6000000000000005</v>
      </c>
      <c r="AG224" s="25">
        <v>30.800000000000004</v>
      </c>
      <c r="AH224" s="25">
        <v>8.8000000000000007</v>
      </c>
      <c r="AI224" s="25">
        <v>15.400000000000002</v>
      </c>
      <c r="AJ224" s="25">
        <v>0</v>
      </c>
      <c r="AK224" s="25">
        <v>6.6000000000000005</v>
      </c>
      <c r="AL224" s="25">
        <v>12.100000000000001</v>
      </c>
      <c r="AM224" s="25">
        <v>5.5</v>
      </c>
      <c r="AN224" s="25">
        <v>4.4000000000000004</v>
      </c>
      <c r="AO224" s="25">
        <v>2.2000000000000002</v>
      </c>
      <c r="AP224" s="25">
        <v>4.4000000000000004</v>
      </c>
      <c r="AQ224" s="25">
        <v>37.400000000000006</v>
      </c>
      <c r="AR224" s="25">
        <v>30.800000000000004</v>
      </c>
      <c r="AS224" s="25">
        <v>0</v>
      </c>
      <c r="AT224" s="25">
        <v>0</v>
      </c>
      <c r="AU224" s="25">
        <v>38.5</v>
      </c>
      <c r="AV224" s="25">
        <v>0</v>
      </c>
      <c r="AW224" s="25">
        <v>1.1000000000000001</v>
      </c>
      <c r="AX224" s="25">
        <v>0</v>
      </c>
      <c r="AY224" s="25">
        <v>11</v>
      </c>
      <c r="AZ224" s="25">
        <v>45.1</v>
      </c>
      <c r="BA224" s="25">
        <v>2.2000000000000002</v>
      </c>
      <c r="BB224" s="25">
        <v>8.8000000000000007</v>
      </c>
      <c r="BC224" s="25">
        <v>40.700000000000003</v>
      </c>
      <c r="BD224" s="25">
        <v>18.700000000000003</v>
      </c>
      <c r="BE224" s="25">
        <v>37.400000000000006</v>
      </c>
      <c r="BF224" s="25">
        <v>18.700000000000003</v>
      </c>
      <c r="BG224" s="25">
        <v>19.8</v>
      </c>
      <c r="BH224" s="25">
        <v>13.200000000000001</v>
      </c>
      <c r="BI224" s="25">
        <v>0</v>
      </c>
      <c r="BJ224" s="25">
        <v>26.400000000000002</v>
      </c>
      <c r="BK224" s="25">
        <v>25.3</v>
      </c>
      <c r="BL224" s="25">
        <v>0</v>
      </c>
      <c r="BM224" s="25">
        <v>26.400000000000002</v>
      </c>
      <c r="BN224" s="25">
        <v>9.9</v>
      </c>
      <c r="BO224" t="s">
        <v>38</v>
      </c>
    </row>
    <row r="225" spans="1:67" x14ac:dyDescent="0.25">
      <c r="A225" s="6">
        <v>45126</v>
      </c>
      <c r="B225" t="s">
        <v>13</v>
      </c>
      <c r="C225">
        <v>19</v>
      </c>
      <c r="D225">
        <f t="shared" si="27"/>
        <v>536.80000000000018</v>
      </c>
      <c r="E225">
        <f t="shared" si="28"/>
        <v>94.600000000000009</v>
      </c>
      <c r="F225">
        <f t="shared" si="29"/>
        <v>171.60000000000002</v>
      </c>
      <c r="G225">
        <f t="shared" si="30"/>
        <v>139.70000000000013</v>
      </c>
      <c r="H225">
        <f t="shared" si="31"/>
        <v>130.9</v>
      </c>
      <c r="I225">
        <v>0</v>
      </c>
      <c r="J225" s="22">
        <v>0.63800000000000001</v>
      </c>
      <c r="K225" s="22">
        <v>0.9900000000000001</v>
      </c>
      <c r="L225" s="22">
        <v>0.77000000000000013</v>
      </c>
      <c r="M225" s="22">
        <v>0.89100000000000013</v>
      </c>
      <c r="N225" s="22">
        <v>0.30800000000000005</v>
      </c>
      <c r="O225" s="24">
        <v>0.97900000000000009</v>
      </c>
      <c r="P225" s="24">
        <v>0.59400000000000008</v>
      </c>
      <c r="Q225" s="24">
        <v>0.8580000000000001</v>
      </c>
      <c r="R225" s="24">
        <v>0.67100000000000004</v>
      </c>
      <c r="S225" s="24">
        <v>0.71500000000000008</v>
      </c>
      <c r="T225" s="24">
        <v>1.089</v>
      </c>
      <c r="U225" s="24">
        <v>0.16500000000000001</v>
      </c>
      <c r="V225" s="24">
        <v>0.39600000000000002</v>
      </c>
      <c r="W225" s="24">
        <v>0.6160000000000001</v>
      </c>
      <c r="X225" s="24">
        <v>1.1000000000000001</v>
      </c>
      <c r="Y225" s="24">
        <v>0.39600000000000002</v>
      </c>
      <c r="Z225" s="24">
        <v>0.94600000000000006</v>
      </c>
      <c r="AA225" s="25">
        <v>0</v>
      </c>
      <c r="AB225" s="25">
        <v>0</v>
      </c>
      <c r="AC225" s="25">
        <v>55.000000000000007</v>
      </c>
      <c r="AD225" s="25">
        <v>0</v>
      </c>
      <c r="AE225" s="25">
        <v>0</v>
      </c>
      <c r="AF225" s="25">
        <v>29.700000000000003</v>
      </c>
      <c r="AG225" s="25">
        <v>8.8000000000000007</v>
      </c>
      <c r="AH225" s="25">
        <v>2.2000000000000002</v>
      </c>
      <c r="AI225" s="25">
        <v>45.1</v>
      </c>
      <c r="AJ225" s="25">
        <v>30.800000000000004</v>
      </c>
      <c r="AK225" s="25">
        <v>17.600000000000001</v>
      </c>
      <c r="AL225" s="25">
        <v>33</v>
      </c>
      <c r="AM225" s="25">
        <v>0</v>
      </c>
      <c r="AN225" s="25">
        <v>30.800000000000004</v>
      </c>
      <c r="AO225" s="25">
        <v>29.700000000000003</v>
      </c>
      <c r="AP225" s="25">
        <v>9.9</v>
      </c>
      <c r="AQ225" s="25">
        <v>13.200000000000001</v>
      </c>
      <c r="AR225" s="25">
        <v>0</v>
      </c>
      <c r="AS225" s="25">
        <v>13.200000000000001</v>
      </c>
      <c r="AT225" s="25">
        <v>1.1000000000000001</v>
      </c>
      <c r="AU225" s="25">
        <v>18.700000000000003</v>
      </c>
      <c r="AV225" s="25">
        <v>34.1</v>
      </c>
      <c r="AW225" s="25">
        <v>31.900000000000002</v>
      </c>
      <c r="AX225" s="25">
        <v>0</v>
      </c>
      <c r="AY225" s="25">
        <v>13.200000000000001</v>
      </c>
      <c r="AZ225" s="25">
        <v>0</v>
      </c>
      <c r="BA225" s="25">
        <v>0</v>
      </c>
      <c r="BB225" s="25">
        <v>15.400000000000002</v>
      </c>
      <c r="BC225" s="25">
        <v>24.200000000000127</v>
      </c>
      <c r="BD225" s="25">
        <v>2.2000000000000002</v>
      </c>
      <c r="BE225" s="25">
        <v>15.400000000000002</v>
      </c>
      <c r="BF225" s="25">
        <v>15.400000000000002</v>
      </c>
      <c r="BG225" s="25">
        <v>41.800000000000004</v>
      </c>
      <c r="BH225" s="25">
        <v>6.6000000000000005</v>
      </c>
      <c r="BI225" s="25">
        <v>0</v>
      </c>
      <c r="BJ225" s="25">
        <v>5.5</v>
      </c>
      <c r="BK225" s="25">
        <v>7.7000000000000011</v>
      </c>
      <c r="BL225" s="25">
        <v>0</v>
      </c>
      <c r="BM225" s="25">
        <v>2.2000000000000002</v>
      </c>
      <c r="BN225" s="25">
        <v>0</v>
      </c>
      <c r="BO225" t="s">
        <v>38</v>
      </c>
    </row>
    <row r="226" spans="1:67" x14ac:dyDescent="0.25">
      <c r="A226" s="6">
        <v>45127</v>
      </c>
      <c r="B226" t="s">
        <v>13</v>
      </c>
      <c r="C226">
        <v>20</v>
      </c>
      <c r="D226">
        <f t="shared" si="27"/>
        <v>611.59999999999991</v>
      </c>
      <c r="E226">
        <f t="shared" si="28"/>
        <v>206.8</v>
      </c>
      <c r="F226">
        <f t="shared" si="29"/>
        <v>212.3</v>
      </c>
      <c r="G226">
        <f t="shared" si="30"/>
        <v>106.70000000000006</v>
      </c>
      <c r="H226">
        <f t="shared" si="31"/>
        <v>85.799999999999883</v>
      </c>
      <c r="I226">
        <v>0</v>
      </c>
      <c r="J226" s="22">
        <v>0.49500000000000005</v>
      </c>
      <c r="K226" s="22">
        <v>0.79200000000000004</v>
      </c>
      <c r="L226" s="22">
        <v>0.81400000000000006</v>
      </c>
      <c r="M226" s="22">
        <v>0.72600000000000009</v>
      </c>
      <c r="N226" s="22">
        <v>1.0450000000000002</v>
      </c>
      <c r="O226" s="24">
        <v>0.67100000000000004</v>
      </c>
      <c r="P226" s="24">
        <v>0.93500000000000005</v>
      </c>
      <c r="Q226" s="24">
        <v>0.94600000000000006</v>
      </c>
      <c r="R226" s="24">
        <v>1.0230000000000001</v>
      </c>
      <c r="S226" s="24">
        <v>0.60500000000000009</v>
      </c>
      <c r="T226" s="24">
        <v>0.9900000000000001</v>
      </c>
      <c r="U226" s="24">
        <v>0.93500000000000005</v>
      </c>
      <c r="V226" s="24">
        <v>0.27500000000000002</v>
      </c>
      <c r="W226" s="24">
        <v>1.0340000000000003</v>
      </c>
      <c r="X226" s="24">
        <v>1.0340000000000003</v>
      </c>
      <c r="Y226" s="24">
        <v>0.39600000000000002</v>
      </c>
      <c r="Z226" s="24">
        <v>1.089</v>
      </c>
      <c r="AA226" s="25">
        <v>3.3000000000000003</v>
      </c>
      <c r="AB226" s="25">
        <v>16.5</v>
      </c>
      <c r="AC226" s="25">
        <v>14.3</v>
      </c>
      <c r="AD226" s="25">
        <v>11</v>
      </c>
      <c r="AE226" s="25">
        <v>36.300000000000004</v>
      </c>
      <c r="AF226" s="25">
        <v>5.5</v>
      </c>
      <c r="AG226" s="25">
        <v>38.5</v>
      </c>
      <c r="AH226" s="25">
        <v>27.500000000000004</v>
      </c>
      <c r="AI226" s="25">
        <v>28.6</v>
      </c>
      <c r="AJ226" s="25">
        <v>30.800000000000004</v>
      </c>
      <c r="AK226" s="25">
        <v>1.1000000000000001</v>
      </c>
      <c r="AL226" s="25">
        <v>29.700000000000003</v>
      </c>
      <c r="AM226" s="25">
        <v>17.600000000000001</v>
      </c>
      <c r="AN226" s="25">
        <v>0</v>
      </c>
      <c r="AO226" s="25">
        <v>0</v>
      </c>
      <c r="AP226" s="25">
        <v>0</v>
      </c>
      <c r="AQ226" s="25">
        <v>1.1000000000000001</v>
      </c>
      <c r="AR226" s="25">
        <v>4.4000000000000004</v>
      </c>
      <c r="AS226" s="25">
        <v>0</v>
      </c>
      <c r="AT226" s="25">
        <v>32.999999999999879</v>
      </c>
      <c r="AU226" s="25">
        <v>19.8</v>
      </c>
      <c r="AV226" s="25">
        <v>13.200000000000001</v>
      </c>
      <c r="AW226" s="25">
        <v>0</v>
      </c>
      <c r="AX226" s="25">
        <v>8.8000000000000007</v>
      </c>
      <c r="AY226" s="25">
        <v>36.300000000000004</v>
      </c>
      <c r="AZ226" s="25">
        <v>0</v>
      </c>
      <c r="BA226" s="25">
        <v>14.3</v>
      </c>
      <c r="BB226" s="25">
        <v>2.2000000000000002</v>
      </c>
      <c r="BC226" s="25">
        <v>0</v>
      </c>
      <c r="BD226" s="25">
        <v>12.100000000000064</v>
      </c>
      <c r="BE226" s="25">
        <v>5.5</v>
      </c>
      <c r="BF226" s="25">
        <v>18.700000000000003</v>
      </c>
      <c r="BG226" s="25">
        <v>11</v>
      </c>
      <c r="BH226" s="25">
        <v>29.700000000000003</v>
      </c>
      <c r="BI226" s="25">
        <v>12.100000000000001</v>
      </c>
      <c r="BJ226" s="25">
        <v>58.300000000000004</v>
      </c>
      <c r="BK226" s="25">
        <v>37.400000000000006</v>
      </c>
      <c r="BL226" s="25">
        <v>9.9</v>
      </c>
      <c r="BM226" s="25">
        <v>11</v>
      </c>
      <c r="BN226" s="25">
        <v>13.200000000000001</v>
      </c>
      <c r="BO226" t="s">
        <v>38</v>
      </c>
    </row>
    <row r="227" spans="1:67" x14ac:dyDescent="0.25">
      <c r="A227" s="6">
        <v>45128</v>
      </c>
      <c r="B227" t="s">
        <v>13</v>
      </c>
      <c r="C227">
        <v>21</v>
      </c>
      <c r="D227">
        <f t="shared" si="27"/>
        <v>523.6</v>
      </c>
      <c r="E227">
        <f t="shared" si="28"/>
        <v>151.80000000000001</v>
      </c>
      <c r="F227">
        <f t="shared" si="29"/>
        <v>172.7</v>
      </c>
      <c r="G227">
        <f t="shared" si="30"/>
        <v>116.60000000000001</v>
      </c>
      <c r="H227">
        <f t="shared" si="31"/>
        <v>82.5</v>
      </c>
      <c r="I227">
        <v>0</v>
      </c>
      <c r="J227" s="22">
        <v>0.7370000000000001</v>
      </c>
      <c r="K227" s="22">
        <v>0.57200000000000006</v>
      </c>
      <c r="L227" s="22">
        <v>0.41800000000000004</v>
      </c>
      <c r="M227" s="22">
        <v>0.55000000000000004</v>
      </c>
      <c r="N227" s="22">
        <v>0.9900000000000001</v>
      </c>
      <c r="O227" s="24">
        <v>0.81400000000000006</v>
      </c>
      <c r="P227" s="24">
        <v>0.78100000000000003</v>
      </c>
      <c r="Q227" s="24">
        <v>0.69300000000000006</v>
      </c>
      <c r="R227" s="24">
        <v>0.94600000000000006</v>
      </c>
      <c r="S227" s="24">
        <v>1.0010000000000001</v>
      </c>
      <c r="T227" s="24">
        <v>1.0010000000000001</v>
      </c>
      <c r="U227" s="24">
        <v>0.57200000000000006</v>
      </c>
      <c r="V227" s="24">
        <v>1.0450000000000002</v>
      </c>
      <c r="W227" s="24">
        <v>0.35200000000000004</v>
      </c>
      <c r="X227" s="24">
        <v>1.1000000000000001</v>
      </c>
      <c r="Y227" s="24">
        <v>0.49500000000000005</v>
      </c>
      <c r="Z227" s="24">
        <v>0.97900000000000009</v>
      </c>
      <c r="AA227" s="25">
        <v>0</v>
      </c>
      <c r="AB227" s="25">
        <v>6.6000000000000005</v>
      </c>
      <c r="AC227" s="25">
        <v>18.700000000000003</v>
      </c>
      <c r="AD227" s="25">
        <v>42.900000000000006</v>
      </c>
      <c r="AE227" s="25">
        <v>28.6</v>
      </c>
      <c r="AF227" s="25">
        <v>23.1</v>
      </c>
      <c r="AG227" s="25">
        <v>1.1000000000000001</v>
      </c>
      <c r="AH227" s="25">
        <v>33</v>
      </c>
      <c r="AI227" s="25">
        <v>2.2000000000000002</v>
      </c>
      <c r="AJ227" s="25">
        <v>16.5</v>
      </c>
      <c r="AK227" s="25">
        <v>0</v>
      </c>
      <c r="AL227" s="25">
        <v>0</v>
      </c>
      <c r="AM227" s="25">
        <v>0</v>
      </c>
      <c r="AN227" s="25">
        <v>3.3000000000000003</v>
      </c>
      <c r="AO227" s="25">
        <v>0</v>
      </c>
      <c r="AP227" s="25">
        <v>0</v>
      </c>
      <c r="AQ227" s="25">
        <v>15.400000000000002</v>
      </c>
      <c r="AR227" s="25">
        <v>24.200000000000003</v>
      </c>
      <c r="AS227" s="25">
        <v>16.5</v>
      </c>
      <c r="AT227" s="25">
        <v>23.1</v>
      </c>
      <c r="AU227" s="25">
        <v>0</v>
      </c>
      <c r="AV227" s="25">
        <v>4.4000000000000004</v>
      </c>
      <c r="AW227" s="25">
        <v>31.900000000000002</v>
      </c>
      <c r="AX227" s="25">
        <v>11</v>
      </c>
      <c r="AY227" s="25">
        <v>0</v>
      </c>
      <c r="AZ227" s="25">
        <v>0</v>
      </c>
      <c r="BA227" s="25">
        <v>20.900000000000002</v>
      </c>
      <c r="BB227" s="25">
        <v>14.3</v>
      </c>
      <c r="BC227" s="25">
        <v>18.700000000000003</v>
      </c>
      <c r="BD227" s="25">
        <v>15.400000000000002</v>
      </c>
      <c r="BE227" s="25">
        <v>17.600000000000001</v>
      </c>
      <c r="BF227" s="25">
        <v>12.100000000000001</v>
      </c>
      <c r="BG227" s="25">
        <v>12.100000000000001</v>
      </c>
      <c r="BH227" s="25">
        <v>1.1000000000000001</v>
      </c>
      <c r="BI227" s="25">
        <v>38.5</v>
      </c>
      <c r="BJ227" s="25">
        <v>13.200000000000001</v>
      </c>
      <c r="BK227" s="25">
        <v>41.800000000000004</v>
      </c>
      <c r="BL227" s="25">
        <v>0</v>
      </c>
      <c r="BM227" s="25">
        <v>11</v>
      </c>
      <c r="BN227" s="25">
        <v>4.4000000000000004</v>
      </c>
      <c r="BO227" t="s">
        <v>38</v>
      </c>
    </row>
    <row r="228" spans="1:67" x14ac:dyDescent="0.25">
      <c r="A228" s="6">
        <v>45129</v>
      </c>
      <c r="B228" t="s">
        <v>13</v>
      </c>
      <c r="C228">
        <v>22</v>
      </c>
      <c r="D228">
        <f t="shared" si="27"/>
        <v>508.2000000000001</v>
      </c>
      <c r="E228">
        <f t="shared" si="28"/>
        <v>64.900000000000006</v>
      </c>
      <c r="F228">
        <f t="shared" si="29"/>
        <v>182.6</v>
      </c>
      <c r="G228">
        <f t="shared" si="30"/>
        <v>145.20000000000002</v>
      </c>
      <c r="H228">
        <f t="shared" si="31"/>
        <v>115.50000000000007</v>
      </c>
      <c r="I228">
        <v>0</v>
      </c>
      <c r="J228" s="22">
        <v>0.57200000000000006</v>
      </c>
      <c r="K228" s="22">
        <v>0.9900000000000001</v>
      </c>
      <c r="L228" s="22">
        <v>1.0340000000000003</v>
      </c>
      <c r="M228" s="22">
        <v>0.80300000000000005</v>
      </c>
      <c r="N228" s="22">
        <v>1.0120000000000002</v>
      </c>
      <c r="O228" s="24">
        <v>0.24200000000000002</v>
      </c>
      <c r="P228" s="24">
        <v>0.74800000000000011</v>
      </c>
      <c r="Q228" s="24">
        <v>0.93500000000000005</v>
      </c>
      <c r="R228" s="24">
        <v>1.0450000000000002</v>
      </c>
      <c r="S228" s="24">
        <v>0.68200000000000005</v>
      </c>
      <c r="T228" s="24">
        <v>0.80300000000000005</v>
      </c>
      <c r="U228" s="24">
        <v>0.57200000000000006</v>
      </c>
      <c r="V228" s="24">
        <v>0.38500000000000006</v>
      </c>
      <c r="W228" s="24">
        <v>0.8580000000000001</v>
      </c>
      <c r="X228" s="24">
        <v>0.9900000000000001</v>
      </c>
      <c r="Y228" s="24">
        <v>0.62700000000000011</v>
      </c>
      <c r="Z228" s="24">
        <v>0.81400000000000006</v>
      </c>
      <c r="AA228" s="25">
        <v>1.1000000000000001</v>
      </c>
      <c r="AB228" s="25">
        <v>0</v>
      </c>
      <c r="AC228" s="25">
        <v>29.700000000000003</v>
      </c>
      <c r="AD228" s="25">
        <v>3.3000000000000003</v>
      </c>
      <c r="AE228" s="25">
        <v>0</v>
      </c>
      <c r="AF228" s="25">
        <v>5.5</v>
      </c>
      <c r="AG228" s="25">
        <v>41.800000000000004</v>
      </c>
      <c r="AH228" s="25">
        <v>31.900000000000002</v>
      </c>
      <c r="AI228" s="25">
        <v>56.1</v>
      </c>
      <c r="AJ228" s="25">
        <v>13.200000000000001</v>
      </c>
      <c r="AK228" s="25">
        <v>8.8000000000000007</v>
      </c>
      <c r="AL228" s="25">
        <v>39.6</v>
      </c>
      <c r="AM228" s="25">
        <v>24.200000000000003</v>
      </c>
      <c r="AN228" s="25">
        <v>20.900000000000002</v>
      </c>
      <c r="AO228" s="25">
        <v>15.400000000000002</v>
      </c>
      <c r="AP228" s="25">
        <v>5.5000000000000631</v>
      </c>
      <c r="AQ228" s="25">
        <v>0</v>
      </c>
      <c r="AR228" s="25">
        <v>5.5</v>
      </c>
      <c r="AS228" s="25">
        <v>2.2000000000000002</v>
      </c>
      <c r="AT228" s="25">
        <v>2.2000000000000002</v>
      </c>
      <c r="AU228" s="25">
        <v>0</v>
      </c>
      <c r="AV228" s="25">
        <v>28.6</v>
      </c>
      <c r="AW228" s="25">
        <v>0</v>
      </c>
      <c r="AX228" s="25">
        <v>16.5</v>
      </c>
      <c r="AY228" s="25">
        <v>27.500000000000004</v>
      </c>
      <c r="AZ228" s="25">
        <v>7.7000000000000011</v>
      </c>
      <c r="BA228" s="25">
        <v>5.5</v>
      </c>
      <c r="BB228" s="25">
        <v>17.600000000000001</v>
      </c>
      <c r="BC228" s="25">
        <v>24.200000000000003</v>
      </c>
      <c r="BD228" s="25">
        <v>17.600000000000001</v>
      </c>
      <c r="BE228" s="25">
        <v>18.700000000000003</v>
      </c>
      <c r="BF228" s="25">
        <v>0</v>
      </c>
      <c r="BG228" s="25">
        <v>0</v>
      </c>
      <c r="BH228" s="25">
        <v>16.5</v>
      </c>
      <c r="BI228" s="25">
        <v>16.5</v>
      </c>
      <c r="BJ228" s="25">
        <v>0</v>
      </c>
      <c r="BK228" s="25">
        <v>13.200000000000001</v>
      </c>
      <c r="BL228" s="25">
        <v>0</v>
      </c>
      <c r="BM228" s="25">
        <v>0</v>
      </c>
      <c r="BN228" s="25">
        <v>0</v>
      </c>
      <c r="BO228" t="s">
        <v>38</v>
      </c>
    </row>
    <row r="229" spans="1:67" x14ac:dyDescent="0.25">
      <c r="A229" s="6">
        <v>45130</v>
      </c>
      <c r="B229" t="s">
        <v>13</v>
      </c>
      <c r="C229">
        <v>23</v>
      </c>
      <c r="D229">
        <f t="shared" si="27"/>
        <v>555.50000000000023</v>
      </c>
      <c r="E229">
        <f t="shared" si="28"/>
        <v>85.800000000000139</v>
      </c>
      <c r="F229">
        <f t="shared" si="29"/>
        <v>133.10000000000002</v>
      </c>
      <c r="G229">
        <f t="shared" si="30"/>
        <v>227.70000000000005</v>
      </c>
      <c r="H229">
        <f t="shared" si="31"/>
        <v>108.9</v>
      </c>
      <c r="I229">
        <v>0</v>
      </c>
      <c r="J229" s="22">
        <v>0.52800000000000002</v>
      </c>
      <c r="K229" s="22">
        <v>0.72600000000000009</v>
      </c>
      <c r="L229" s="22">
        <v>0.59400000000000008</v>
      </c>
      <c r="M229" s="22">
        <v>0.83600000000000008</v>
      </c>
      <c r="N229" s="22">
        <v>0.90200000000000014</v>
      </c>
      <c r="O229" s="24">
        <v>1.089</v>
      </c>
      <c r="P229" s="24">
        <v>0.83600000000000008</v>
      </c>
      <c r="Q229" s="24">
        <v>0.75900000000000012</v>
      </c>
      <c r="R229" s="24">
        <v>0.67100000000000004</v>
      </c>
      <c r="S229" s="24">
        <v>0.68200000000000005</v>
      </c>
      <c r="T229" s="24">
        <v>0.86900000000000011</v>
      </c>
      <c r="U229" s="24">
        <v>1.056</v>
      </c>
      <c r="V229" s="24">
        <v>1.0340000000000003</v>
      </c>
      <c r="W229" s="24">
        <v>0.80300000000000005</v>
      </c>
      <c r="X229" s="24">
        <v>1.0230000000000001</v>
      </c>
      <c r="Y229" s="24">
        <v>0.9900000000000001</v>
      </c>
      <c r="Z229" s="24">
        <v>0.89100000000000013</v>
      </c>
      <c r="AA229" s="25">
        <v>16.5</v>
      </c>
      <c r="AB229" s="25">
        <v>14.3</v>
      </c>
      <c r="AC229" s="25">
        <v>6.6000000000000005</v>
      </c>
      <c r="AD229" s="25">
        <v>0</v>
      </c>
      <c r="AE229" s="25">
        <v>27.500000000000004</v>
      </c>
      <c r="AF229" s="25">
        <v>4.4000000000000004</v>
      </c>
      <c r="AG229" s="25">
        <v>37.400000000000006</v>
      </c>
      <c r="AH229" s="25">
        <v>15.400000000000002</v>
      </c>
      <c r="AI229" s="25">
        <v>11</v>
      </c>
      <c r="AJ229" s="25">
        <v>0</v>
      </c>
      <c r="AK229" s="25">
        <v>36.300000000000004</v>
      </c>
      <c r="AL229" s="25">
        <v>12.100000000000001</v>
      </c>
      <c r="AM229" s="25">
        <v>3.3000000000000003</v>
      </c>
      <c r="AN229" s="25">
        <v>5.5</v>
      </c>
      <c r="AO229" s="25">
        <v>0</v>
      </c>
      <c r="AP229" s="25">
        <v>0</v>
      </c>
      <c r="AQ229" s="25">
        <v>13.200000000000001</v>
      </c>
      <c r="AR229" s="25">
        <v>0</v>
      </c>
      <c r="AS229" s="25">
        <v>24.200000000000003</v>
      </c>
      <c r="AT229" s="25">
        <v>50.6</v>
      </c>
      <c r="AU229" s="25">
        <v>14.3</v>
      </c>
      <c r="AV229" s="25">
        <v>17.600000000000001</v>
      </c>
      <c r="AW229" s="25">
        <v>16.5</v>
      </c>
      <c r="AX229" s="25">
        <v>44</v>
      </c>
      <c r="AY229" s="25">
        <v>0</v>
      </c>
      <c r="AZ229" s="25">
        <v>35.200000000000003</v>
      </c>
      <c r="BA229" s="25">
        <v>29.700000000000003</v>
      </c>
      <c r="BB229" s="25">
        <v>20.900000000000002</v>
      </c>
      <c r="BC229" s="25">
        <v>8.8000000000000007</v>
      </c>
      <c r="BD229" s="25">
        <v>40.700000000000003</v>
      </c>
      <c r="BE229" s="25">
        <v>7.7000000000000011</v>
      </c>
      <c r="BF229" s="25">
        <v>0</v>
      </c>
      <c r="BG229" s="25">
        <v>12.100000000000001</v>
      </c>
      <c r="BH229" s="25">
        <v>6.6000000000000005</v>
      </c>
      <c r="BI229" s="25">
        <v>1.1000000000000001</v>
      </c>
      <c r="BJ229" s="25">
        <v>47.300000000000004</v>
      </c>
      <c r="BK229" s="25">
        <v>0</v>
      </c>
      <c r="BL229" s="25">
        <v>0</v>
      </c>
      <c r="BM229" s="25">
        <v>7.7000000000000011</v>
      </c>
      <c r="BN229" s="25">
        <v>3.3000000000001255</v>
      </c>
      <c r="BO229" t="s">
        <v>38</v>
      </c>
    </row>
    <row r="230" spans="1:67" x14ac:dyDescent="0.25">
      <c r="A230" s="6">
        <v>45131</v>
      </c>
      <c r="B230" t="s">
        <v>13</v>
      </c>
      <c r="C230">
        <v>24</v>
      </c>
      <c r="D230">
        <f t="shared" si="27"/>
        <v>525.80000000000018</v>
      </c>
      <c r="E230">
        <f t="shared" si="28"/>
        <v>72.600000000000009</v>
      </c>
      <c r="F230">
        <f t="shared" si="29"/>
        <v>106.70000000000002</v>
      </c>
      <c r="G230">
        <f t="shared" si="30"/>
        <v>203.50000000000011</v>
      </c>
      <c r="H230">
        <f t="shared" si="31"/>
        <v>143</v>
      </c>
      <c r="I230">
        <v>0</v>
      </c>
      <c r="J230" s="22">
        <v>0.90200000000000014</v>
      </c>
      <c r="K230" s="22">
        <v>0.64900000000000002</v>
      </c>
      <c r="L230" s="22">
        <v>0.8580000000000001</v>
      </c>
      <c r="M230" s="22">
        <v>1.089</v>
      </c>
      <c r="N230" s="22">
        <v>0.56100000000000005</v>
      </c>
      <c r="O230" s="24">
        <v>0.46200000000000002</v>
      </c>
      <c r="P230" s="24">
        <v>0.51700000000000013</v>
      </c>
      <c r="Q230" s="24">
        <v>1.0450000000000002</v>
      </c>
      <c r="R230" s="24">
        <v>0.80300000000000005</v>
      </c>
      <c r="S230" s="24">
        <v>0.74800000000000011</v>
      </c>
      <c r="T230" s="24">
        <v>1.056</v>
      </c>
      <c r="U230" s="24">
        <v>0.63800000000000001</v>
      </c>
      <c r="V230" s="24">
        <v>0.95700000000000007</v>
      </c>
      <c r="W230" s="24">
        <v>0.86900000000000011</v>
      </c>
      <c r="X230" s="24">
        <v>0.9900000000000001</v>
      </c>
      <c r="Y230" s="24">
        <v>0.91300000000000014</v>
      </c>
      <c r="Z230" s="24">
        <v>1.0780000000000001</v>
      </c>
      <c r="AA230" s="25">
        <v>0</v>
      </c>
      <c r="AB230" s="25">
        <v>0</v>
      </c>
      <c r="AC230" s="25">
        <v>22</v>
      </c>
      <c r="AD230" s="25">
        <v>0</v>
      </c>
      <c r="AE230" s="25">
        <v>0</v>
      </c>
      <c r="AF230" s="25">
        <v>39.6</v>
      </c>
      <c r="AG230" s="25">
        <v>0</v>
      </c>
      <c r="AH230" s="25">
        <v>14.3</v>
      </c>
      <c r="AI230" s="25">
        <v>0</v>
      </c>
      <c r="AJ230" s="25">
        <v>30.800000000000004</v>
      </c>
      <c r="AK230" s="25">
        <v>53.900000000000006</v>
      </c>
      <c r="AL230" s="25">
        <v>0</v>
      </c>
      <c r="AM230" s="25">
        <v>12.100000000000001</v>
      </c>
      <c r="AN230" s="25">
        <v>6.6000000000000005</v>
      </c>
      <c r="AO230" s="25">
        <v>13.200000000000001</v>
      </c>
      <c r="AP230" s="25">
        <v>2.2000000000000002</v>
      </c>
      <c r="AQ230" s="25">
        <v>6.6000000000000005</v>
      </c>
      <c r="AR230" s="25">
        <v>14.3</v>
      </c>
      <c r="AS230" s="25">
        <v>30.800000000000004</v>
      </c>
      <c r="AT230" s="25">
        <v>57.2</v>
      </c>
      <c r="AU230" s="25">
        <v>28.600000000000126</v>
      </c>
      <c r="AV230" s="25">
        <v>44</v>
      </c>
      <c r="AW230" s="25">
        <v>5.5</v>
      </c>
      <c r="AX230" s="25">
        <v>3.3000000000000003</v>
      </c>
      <c r="AY230" s="25">
        <v>14.3</v>
      </c>
      <c r="AZ230" s="25">
        <v>4.4000000000000004</v>
      </c>
      <c r="BA230" s="25">
        <v>11</v>
      </c>
      <c r="BB230" s="25">
        <v>5.5</v>
      </c>
      <c r="BC230" s="25">
        <v>36.300000000000004</v>
      </c>
      <c r="BD230" s="25">
        <v>50.6</v>
      </c>
      <c r="BE230" s="25">
        <v>23.1</v>
      </c>
      <c r="BF230" s="25">
        <v>0</v>
      </c>
      <c r="BG230" s="25">
        <v>6.6000000000000005</v>
      </c>
      <c r="BH230" s="25">
        <v>5.5</v>
      </c>
      <c r="BI230" s="25">
        <v>0</v>
      </c>
      <c r="BJ230" s="25">
        <v>3.3000000000000003</v>
      </c>
      <c r="BK230" s="25">
        <v>6.6000000000000005</v>
      </c>
      <c r="BL230" s="25">
        <v>1.1000000000000001</v>
      </c>
      <c r="BM230" s="25">
        <v>2.2000000000000002</v>
      </c>
      <c r="BN230" s="25">
        <v>24.200000000000003</v>
      </c>
      <c r="BO230" t="s">
        <v>38</v>
      </c>
    </row>
    <row r="231" spans="1:67" x14ac:dyDescent="0.25">
      <c r="A231" s="6">
        <v>45132</v>
      </c>
      <c r="B231" t="s">
        <v>13</v>
      </c>
      <c r="C231">
        <v>25</v>
      </c>
      <c r="D231">
        <f t="shared" si="27"/>
        <v>530.20000000000005</v>
      </c>
      <c r="E231">
        <f t="shared" si="28"/>
        <v>154</v>
      </c>
      <c r="F231">
        <f t="shared" si="29"/>
        <v>139.70000000000002</v>
      </c>
      <c r="G231">
        <f t="shared" si="30"/>
        <v>159.5</v>
      </c>
      <c r="H231">
        <f t="shared" si="31"/>
        <v>77</v>
      </c>
      <c r="I231">
        <v>0</v>
      </c>
      <c r="J231" s="22">
        <v>1.0120000000000002</v>
      </c>
      <c r="K231" s="22">
        <v>0.9900000000000001</v>
      </c>
      <c r="L231" s="22">
        <v>0.90200000000000014</v>
      </c>
      <c r="M231" s="22">
        <v>0.86900000000000011</v>
      </c>
      <c r="N231" s="22">
        <v>0.97900000000000009</v>
      </c>
      <c r="O231" s="24">
        <v>0.79200000000000004</v>
      </c>
      <c r="P231" s="24">
        <v>0.80300000000000005</v>
      </c>
      <c r="Q231" s="24">
        <v>0.83600000000000008</v>
      </c>
      <c r="R231" s="24">
        <v>0.40700000000000003</v>
      </c>
      <c r="S231" s="24">
        <v>0.78100000000000003</v>
      </c>
      <c r="T231" s="24">
        <v>0.75900000000000012</v>
      </c>
      <c r="U231" s="24">
        <v>0.40700000000000003</v>
      </c>
      <c r="V231" s="24">
        <v>0.81400000000000006</v>
      </c>
      <c r="W231" s="24">
        <v>0.39600000000000002</v>
      </c>
      <c r="X231" s="24">
        <v>1.0450000000000002</v>
      </c>
      <c r="Y231" s="24">
        <v>1.0669999999999999</v>
      </c>
      <c r="Z231" s="24">
        <v>0.9900000000000001</v>
      </c>
      <c r="AA231" s="25">
        <v>17.600000000000001</v>
      </c>
      <c r="AB231" s="25">
        <v>11</v>
      </c>
      <c r="AC231" s="25">
        <v>18.700000000000003</v>
      </c>
      <c r="AD231" s="25">
        <v>14.3</v>
      </c>
      <c r="AE231" s="25">
        <v>0</v>
      </c>
      <c r="AF231" s="25">
        <v>51.7</v>
      </c>
      <c r="AG231" s="25">
        <v>0</v>
      </c>
      <c r="AH231" s="25">
        <v>4.4000000000000004</v>
      </c>
      <c r="AI231" s="25">
        <v>11</v>
      </c>
      <c r="AJ231" s="25">
        <v>11</v>
      </c>
      <c r="AK231" s="25">
        <v>0</v>
      </c>
      <c r="AL231" s="25">
        <v>0</v>
      </c>
      <c r="AM231" s="25">
        <v>5.5</v>
      </c>
      <c r="AN231" s="25">
        <v>7.7000000000000011</v>
      </c>
      <c r="AO231" s="25">
        <v>0</v>
      </c>
      <c r="AP231" s="25">
        <v>0</v>
      </c>
      <c r="AQ231" s="25">
        <v>19.8</v>
      </c>
      <c r="AR231" s="25">
        <v>0</v>
      </c>
      <c r="AS231" s="25">
        <v>37.400000000000006</v>
      </c>
      <c r="AT231" s="25">
        <v>6.6000000000000005</v>
      </c>
      <c r="AU231" s="25">
        <v>4.4000000000000004</v>
      </c>
      <c r="AV231" s="25">
        <v>25.3</v>
      </c>
      <c r="AW231" s="25">
        <v>4.4000000000000004</v>
      </c>
      <c r="AX231" s="25">
        <v>30.800000000000004</v>
      </c>
      <c r="AY231" s="25">
        <v>42.900000000000006</v>
      </c>
      <c r="AZ231" s="25">
        <v>3.3000000000000003</v>
      </c>
      <c r="BA231" s="25">
        <v>13.200000000000001</v>
      </c>
      <c r="BB231" s="25">
        <v>0</v>
      </c>
      <c r="BC231" s="25">
        <v>29.700000000000003</v>
      </c>
      <c r="BD231" s="25">
        <v>5.5</v>
      </c>
      <c r="BE231" s="25">
        <v>26.400000000000002</v>
      </c>
      <c r="BF231" s="25">
        <v>18.700000000000003</v>
      </c>
      <c r="BG231" s="25">
        <v>13.200000000000001</v>
      </c>
      <c r="BH231" s="25">
        <v>12.100000000000001</v>
      </c>
      <c r="BI231" s="25">
        <v>9.9</v>
      </c>
      <c r="BJ231" s="25">
        <v>9.9</v>
      </c>
      <c r="BK231" s="25">
        <v>12.100000000000001</v>
      </c>
      <c r="BL231" s="25">
        <v>8.8000000000000007</v>
      </c>
      <c r="BM231" s="25">
        <v>42.900000000000006</v>
      </c>
      <c r="BN231" s="25">
        <v>0</v>
      </c>
      <c r="BO231" t="s">
        <v>38</v>
      </c>
    </row>
    <row r="232" spans="1:67" x14ac:dyDescent="0.25">
      <c r="A232" s="6">
        <v>45133</v>
      </c>
      <c r="B232" t="s">
        <v>13</v>
      </c>
      <c r="C232">
        <v>26</v>
      </c>
      <c r="D232">
        <f t="shared" si="27"/>
        <v>569.80000000000007</v>
      </c>
      <c r="E232">
        <f t="shared" si="28"/>
        <v>128.70000000000002</v>
      </c>
      <c r="F232">
        <f t="shared" si="29"/>
        <v>88</v>
      </c>
      <c r="G232">
        <f t="shared" si="30"/>
        <v>200.20000000000002</v>
      </c>
      <c r="H232">
        <f t="shared" si="31"/>
        <v>152.90000000000003</v>
      </c>
      <c r="I232">
        <v>0</v>
      </c>
      <c r="J232" s="22">
        <v>0.86900000000000011</v>
      </c>
      <c r="K232" s="22">
        <v>0.64900000000000002</v>
      </c>
      <c r="L232" s="22">
        <v>0.55000000000000004</v>
      </c>
      <c r="M232" s="22">
        <v>0.95700000000000007</v>
      </c>
      <c r="N232" s="22">
        <v>0.9900000000000001</v>
      </c>
      <c r="O232" s="24">
        <v>0.69300000000000006</v>
      </c>
      <c r="P232" s="24">
        <v>0.69300000000000006</v>
      </c>
      <c r="Q232" s="24">
        <v>0.72600000000000009</v>
      </c>
      <c r="R232" s="24">
        <v>0.19800000000000001</v>
      </c>
      <c r="S232" s="24">
        <v>0.83600000000000008</v>
      </c>
      <c r="T232" s="24">
        <v>1.056</v>
      </c>
      <c r="U232" s="24">
        <v>0.86900000000000011</v>
      </c>
      <c r="V232" s="24">
        <v>0.48400000000000004</v>
      </c>
      <c r="W232" s="24">
        <v>0.47300000000000003</v>
      </c>
      <c r="X232" s="24">
        <v>0.56100000000000005</v>
      </c>
      <c r="Y232" s="24">
        <v>0.53900000000000003</v>
      </c>
      <c r="Z232" s="24">
        <v>0.91300000000000014</v>
      </c>
      <c r="AA232" s="25">
        <v>27.500000000000004</v>
      </c>
      <c r="AB232" s="25">
        <v>5.5</v>
      </c>
      <c r="AC232" s="25">
        <v>0</v>
      </c>
      <c r="AD232" s="25">
        <v>11</v>
      </c>
      <c r="AE232" s="25">
        <v>6.6000000000000005</v>
      </c>
      <c r="AF232" s="25">
        <v>0</v>
      </c>
      <c r="AG232" s="25">
        <v>6.6000000000000005</v>
      </c>
      <c r="AH232" s="25">
        <v>0</v>
      </c>
      <c r="AI232" s="25">
        <v>1.1000000000000001</v>
      </c>
      <c r="AJ232" s="25">
        <v>29.700000000000003</v>
      </c>
      <c r="AK232" s="25">
        <v>12.100000000000001</v>
      </c>
      <c r="AL232" s="25">
        <v>19.8</v>
      </c>
      <c r="AM232" s="25">
        <v>27.500000000000004</v>
      </c>
      <c r="AN232" s="25">
        <v>42.900000000000006</v>
      </c>
      <c r="AO232" s="25">
        <v>0</v>
      </c>
      <c r="AP232" s="25">
        <v>3.3000000000000003</v>
      </c>
      <c r="AQ232" s="25">
        <v>3.3000000000000003</v>
      </c>
      <c r="AR232" s="25">
        <v>8.8000000000000007</v>
      </c>
      <c r="AS232" s="25">
        <v>17.600000000000001</v>
      </c>
      <c r="AT232" s="25">
        <v>29.700000000000003</v>
      </c>
      <c r="AU232" s="25">
        <v>39.6</v>
      </c>
      <c r="AV232" s="25">
        <v>0</v>
      </c>
      <c r="AW232" s="25">
        <v>0</v>
      </c>
      <c r="AX232" s="25">
        <v>0</v>
      </c>
      <c r="AY232" s="25">
        <v>3.3000000000000003</v>
      </c>
      <c r="AZ232" s="25">
        <v>25.3</v>
      </c>
      <c r="BA232" s="25">
        <v>16.5</v>
      </c>
      <c r="BB232" s="25">
        <v>23.1</v>
      </c>
      <c r="BC232" s="25">
        <v>52.800000000000004</v>
      </c>
      <c r="BD232" s="25">
        <v>39.6</v>
      </c>
      <c r="BE232" s="25">
        <v>31.900000000000002</v>
      </c>
      <c r="BF232" s="25">
        <v>8.8000000000000007</v>
      </c>
      <c r="BG232" s="25">
        <v>0</v>
      </c>
      <c r="BH232" s="25">
        <v>28.6</v>
      </c>
      <c r="BI232" s="25">
        <v>0</v>
      </c>
      <c r="BJ232" s="25">
        <v>11</v>
      </c>
      <c r="BK232" s="25">
        <v>8.8000000000000007</v>
      </c>
      <c r="BL232" s="25">
        <v>19.8</v>
      </c>
      <c r="BM232" s="25">
        <v>19.8</v>
      </c>
      <c r="BN232" s="25">
        <v>0</v>
      </c>
      <c r="BO232" t="s">
        <v>38</v>
      </c>
    </row>
    <row r="233" spans="1:67" x14ac:dyDescent="0.25">
      <c r="A233" s="6">
        <v>45134</v>
      </c>
      <c r="B233" t="s">
        <v>13</v>
      </c>
      <c r="C233">
        <v>27</v>
      </c>
      <c r="D233">
        <f t="shared" si="27"/>
        <v>510.40000000000003</v>
      </c>
      <c r="E233">
        <f t="shared" si="28"/>
        <v>178.20000000000002</v>
      </c>
      <c r="F233">
        <f t="shared" si="29"/>
        <v>112.20000000000002</v>
      </c>
      <c r="G233">
        <f t="shared" si="30"/>
        <v>179.3</v>
      </c>
      <c r="H233">
        <f t="shared" si="31"/>
        <v>40.700000000000003</v>
      </c>
      <c r="I233">
        <v>0</v>
      </c>
      <c r="J233" s="22">
        <v>1.089</v>
      </c>
      <c r="K233" s="22">
        <v>0.69300000000000006</v>
      </c>
      <c r="L233" s="22">
        <v>0.95700000000000007</v>
      </c>
      <c r="M233" s="22">
        <v>0.93500000000000005</v>
      </c>
      <c r="N233" s="22">
        <v>0.89100000000000013</v>
      </c>
      <c r="O233" s="24">
        <v>0.78100000000000003</v>
      </c>
      <c r="P233" s="24">
        <v>0.81400000000000006</v>
      </c>
      <c r="Q233" s="24">
        <v>0.66</v>
      </c>
      <c r="R233" s="24">
        <v>1.0450000000000002</v>
      </c>
      <c r="S233" s="24">
        <v>0.75900000000000012</v>
      </c>
      <c r="T233" s="24">
        <v>1.089</v>
      </c>
      <c r="U233" s="24">
        <v>0.62700000000000011</v>
      </c>
      <c r="V233" s="24">
        <v>1.0780000000000001</v>
      </c>
      <c r="W233" s="24">
        <v>0.9900000000000001</v>
      </c>
      <c r="X233" s="24">
        <v>0.6160000000000001</v>
      </c>
      <c r="Y233" s="24">
        <v>0.95700000000000007</v>
      </c>
      <c r="Z233" s="24">
        <v>0.46200000000000002</v>
      </c>
      <c r="AA233" s="25">
        <v>0</v>
      </c>
      <c r="AB233" s="25">
        <v>0</v>
      </c>
      <c r="AC233" s="25">
        <v>35.200000000000003</v>
      </c>
      <c r="AD233" s="25">
        <v>0</v>
      </c>
      <c r="AE233" s="25">
        <v>15.400000000000002</v>
      </c>
      <c r="AF233" s="25">
        <v>2.2000000000000002</v>
      </c>
      <c r="AG233" s="25">
        <v>14.3</v>
      </c>
      <c r="AH233" s="25">
        <v>22</v>
      </c>
      <c r="AI233" s="25">
        <v>4.4000000000000004</v>
      </c>
      <c r="AJ233" s="25">
        <v>18.700000000000003</v>
      </c>
      <c r="AK233" s="25">
        <v>9.9</v>
      </c>
      <c r="AL233" s="25">
        <v>7.7000000000000011</v>
      </c>
      <c r="AM233" s="25">
        <v>0</v>
      </c>
      <c r="AN233" s="25">
        <v>7.7000000000000011</v>
      </c>
      <c r="AO233" s="25">
        <v>0</v>
      </c>
      <c r="AP233" s="25">
        <v>11</v>
      </c>
      <c r="AQ233" s="25">
        <v>0</v>
      </c>
      <c r="AR233" s="25">
        <v>14.3</v>
      </c>
      <c r="AS233" s="25">
        <v>0</v>
      </c>
      <c r="AT233" s="25">
        <v>0</v>
      </c>
      <c r="AU233" s="25">
        <v>31.900000000000002</v>
      </c>
      <c r="AV233" s="25">
        <v>15.400000000000002</v>
      </c>
      <c r="AW233" s="25">
        <v>49.500000000000007</v>
      </c>
      <c r="AX233" s="25">
        <v>23.1</v>
      </c>
      <c r="AY233" s="25">
        <v>8.8000000000000007</v>
      </c>
      <c r="AZ233" s="25">
        <v>0</v>
      </c>
      <c r="BA233" s="25">
        <v>15.400000000000002</v>
      </c>
      <c r="BB233" s="25">
        <v>0</v>
      </c>
      <c r="BC233" s="25">
        <v>16.5</v>
      </c>
      <c r="BD233" s="25">
        <v>18.700000000000003</v>
      </c>
      <c r="BE233" s="25">
        <v>0</v>
      </c>
      <c r="BF233" s="25">
        <v>17.600000000000001</v>
      </c>
      <c r="BG233" s="25">
        <v>44</v>
      </c>
      <c r="BH233" s="25">
        <v>24.200000000000003</v>
      </c>
      <c r="BI233" s="25">
        <v>0</v>
      </c>
      <c r="BJ233" s="25">
        <v>7.7000000000000011</v>
      </c>
      <c r="BK233" s="25">
        <v>41.800000000000004</v>
      </c>
      <c r="BL233" s="25">
        <v>42.900000000000006</v>
      </c>
      <c r="BM233" s="25">
        <v>0</v>
      </c>
      <c r="BN233" s="25">
        <v>0</v>
      </c>
      <c r="BO233" t="s">
        <v>38</v>
      </c>
    </row>
    <row r="234" spans="1:67" x14ac:dyDescent="0.25">
      <c r="A234" s="6">
        <v>45135</v>
      </c>
      <c r="B234" t="s">
        <v>13</v>
      </c>
      <c r="C234">
        <v>28</v>
      </c>
      <c r="D234">
        <f t="shared" si="27"/>
        <v>519.20000000000016</v>
      </c>
      <c r="E234">
        <f t="shared" si="28"/>
        <v>204.60000000000014</v>
      </c>
      <c r="F234">
        <f t="shared" si="29"/>
        <v>130.9</v>
      </c>
      <c r="G234">
        <f t="shared" si="30"/>
        <v>73.7</v>
      </c>
      <c r="H234">
        <f t="shared" si="31"/>
        <v>110.00000000000001</v>
      </c>
      <c r="I234">
        <v>0</v>
      </c>
      <c r="J234" s="22">
        <v>0.77000000000000013</v>
      </c>
      <c r="K234" s="22">
        <v>0.68200000000000005</v>
      </c>
      <c r="L234" s="22">
        <v>0.88000000000000012</v>
      </c>
      <c r="M234" s="22">
        <v>0.53900000000000003</v>
      </c>
      <c r="N234" s="22">
        <v>0.69300000000000006</v>
      </c>
      <c r="O234" s="24">
        <v>0.66</v>
      </c>
      <c r="P234" s="24">
        <v>0.58300000000000007</v>
      </c>
      <c r="Q234" s="24">
        <v>0.11000000000000001</v>
      </c>
      <c r="R234" s="24">
        <v>0.8580000000000001</v>
      </c>
      <c r="S234" s="24">
        <v>0.48400000000000004</v>
      </c>
      <c r="T234" s="24">
        <v>0.7370000000000001</v>
      </c>
      <c r="U234" s="24">
        <v>0.45100000000000007</v>
      </c>
      <c r="V234" s="24">
        <v>0.59400000000000008</v>
      </c>
      <c r="W234" s="24">
        <v>0.8580000000000001</v>
      </c>
      <c r="X234" s="24">
        <v>0.48400000000000004</v>
      </c>
      <c r="Y234" s="24">
        <v>0.79200000000000004</v>
      </c>
      <c r="Z234" s="24">
        <v>0.55000000000000004</v>
      </c>
      <c r="AA234" s="25">
        <v>4.4000000000000004</v>
      </c>
      <c r="AB234" s="25">
        <v>17.600000000000001</v>
      </c>
      <c r="AC234" s="25">
        <v>28.6</v>
      </c>
      <c r="AD234" s="25">
        <v>5.5</v>
      </c>
      <c r="AE234" s="25">
        <v>13.200000000000001</v>
      </c>
      <c r="AF234" s="25">
        <v>27.500000000000004</v>
      </c>
      <c r="AG234" s="25">
        <v>7.7000000000000011</v>
      </c>
      <c r="AH234" s="25">
        <v>0</v>
      </c>
      <c r="AI234" s="25">
        <v>26.400000000000002</v>
      </c>
      <c r="AJ234" s="25">
        <v>0</v>
      </c>
      <c r="AK234" s="25">
        <v>14.3</v>
      </c>
      <c r="AL234" s="25">
        <v>33</v>
      </c>
      <c r="AM234" s="25">
        <v>0</v>
      </c>
      <c r="AN234" s="25">
        <v>0</v>
      </c>
      <c r="AO234" s="25">
        <v>7.7000000000000011</v>
      </c>
      <c r="AP234" s="25">
        <v>2.2000000000000002</v>
      </c>
      <c r="AQ234" s="25">
        <v>16.5</v>
      </c>
      <c r="AR234" s="25">
        <v>0</v>
      </c>
      <c r="AS234" s="25">
        <v>31.900000000000002</v>
      </c>
      <c r="AT234" s="25">
        <v>18.700000000000003</v>
      </c>
      <c r="AU234" s="25">
        <v>8.8000000000000007</v>
      </c>
      <c r="AV234" s="25">
        <v>0</v>
      </c>
      <c r="AW234" s="25">
        <v>0</v>
      </c>
      <c r="AX234" s="25">
        <v>14.3</v>
      </c>
      <c r="AY234" s="25">
        <v>15.400000000000002</v>
      </c>
      <c r="AZ234" s="25">
        <v>0</v>
      </c>
      <c r="BA234" s="25">
        <v>9.9</v>
      </c>
      <c r="BB234" s="25">
        <v>13.200000000000001</v>
      </c>
      <c r="BC234" s="25">
        <v>9.9</v>
      </c>
      <c r="BD234" s="25">
        <v>2.2000000000000002</v>
      </c>
      <c r="BE234" s="25">
        <v>40.700000000000003</v>
      </c>
      <c r="BF234" s="25">
        <v>8.8000000000000007</v>
      </c>
      <c r="BG234" s="25">
        <v>0</v>
      </c>
      <c r="BH234" s="25">
        <v>0</v>
      </c>
      <c r="BI234" s="25">
        <v>28.6</v>
      </c>
      <c r="BJ234" s="25">
        <v>8.8000000000001251</v>
      </c>
      <c r="BK234" s="25">
        <v>36.300000000000004</v>
      </c>
      <c r="BL234" s="25">
        <v>25.3</v>
      </c>
      <c r="BM234" s="25">
        <v>16.5</v>
      </c>
      <c r="BN234" s="25">
        <v>39.6</v>
      </c>
      <c r="BO234" t="s">
        <v>38</v>
      </c>
    </row>
    <row r="235" spans="1:67" x14ac:dyDescent="0.25">
      <c r="A235" s="6">
        <v>45136</v>
      </c>
      <c r="B235" t="s">
        <v>13</v>
      </c>
      <c r="C235">
        <v>29</v>
      </c>
      <c r="D235">
        <f t="shared" si="27"/>
        <v>554.4</v>
      </c>
      <c r="E235">
        <f t="shared" si="28"/>
        <v>163.89999999999998</v>
      </c>
      <c r="F235">
        <f t="shared" si="29"/>
        <v>188.1</v>
      </c>
      <c r="G235">
        <f t="shared" si="30"/>
        <v>101.2</v>
      </c>
      <c r="H235">
        <f t="shared" si="31"/>
        <v>101.20000000000002</v>
      </c>
      <c r="I235">
        <v>0</v>
      </c>
      <c r="J235" s="22">
        <v>0.86900000000000011</v>
      </c>
      <c r="K235" s="22">
        <v>0.88000000000000012</v>
      </c>
      <c r="L235" s="22">
        <v>0.94600000000000006</v>
      </c>
      <c r="M235" s="22">
        <v>0.96800000000000008</v>
      </c>
      <c r="N235" s="22">
        <v>1.056</v>
      </c>
      <c r="O235" s="24">
        <v>0.69300000000000006</v>
      </c>
      <c r="P235" s="24">
        <v>0.8580000000000001</v>
      </c>
      <c r="Q235" s="24">
        <v>0.64900000000000002</v>
      </c>
      <c r="R235" s="24">
        <v>0.28600000000000003</v>
      </c>
      <c r="S235" s="24">
        <v>0.69300000000000006</v>
      </c>
      <c r="T235" s="24">
        <v>0.86900000000000011</v>
      </c>
      <c r="U235" s="24">
        <v>0.88000000000000012</v>
      </c>
      <c r="V235" s="24">
        <v>0.30800000000000005</v>
      </c>
      <c r="W235" s="24">
        <v>0.94600000000000006</v>
      </c>
      <c r="X235" s="24">
        <v>1.056</v>
      </c>
      <c r="Y235" s="24">
        <v>1.1000000000000001</v>
      </c>
      <c r="Z235" s="24">
        <v>0.8580000000000001</v>
      </c>
      <c r="AA235" s="25">
        <v>26.400000000000002</v>
      </c>
      <c r="AB235" s="25">
        <v>38.5</v>
      </c>
      <c r="AC235" s="25">
        <v>0</v>
      </c>
      <c r="AD235" s="25">
        <v>19.8</v>
      </c>
      <c r="AE235" s="25">
        <v>14.3</v>
      </c>
      <c r="AF235" s="25">
        <v>11</v>
      </c>
      <c r="AG235" s="25">
        <v>42.900000000000006</v>
      </c>
      <c r="AH235" s="25">
        <v>15.400000000000002</v>
      </c>
      <c r="AI235" s="25">
        <v>12.100000000000001</v>
      </c>
      <c r="AJ235" s="25">
        <v>7.7000000000000011</v>
      </c>
      <c r="AK235" s="25">
        <v>30.800000000000004</v>
      </c>
      <c r="AL235" s="25">
        <v>5.5</v>
      </c>
      <c r="AM235" s="25">
        <v>8.8000000000000007</v>
      </c>
      <c r="AN235" s="25">
        <v>45.1</v>
      </c>
      <c r="AO235" s="25">
        <v>0</v>
      </c>
      <c r="AP235" s="25">
        <v>7.7000000000000011</v>
      </c>
      <c r="AQ235" s="25">
        <v>34.1</v>
      </c>
      <c r="AR235" s="25">
        <v>0</v>
      </c>
      <c r="AS235" s="25">
        <v>0</v>
      </c>
      <c r="AT235" s="25">
        <v>0</v>
      </c>
      <c r="AU235" s="25">
        <v>3.3000000000000003</v>
      </c>
      <c r="AV235" s="25">
        <v>0</v>
      </c>
      <c r="AW235" s="25">
        <v>36.300000000000004</v>
      </c>
      <c r="AX235" s="25">
        <v>39.6</v>
      </c>
      <c r="AY235" s="25">
        <v>0</v>
      </c>
      <c r="AZ235" s="25">
        <v>9.9</v>
      </c>
      <c r="BA235" s="25">
        <v>6.6000000000000005</v>
      </c>
      <c r="BB235" s="25">
        <v>3.3000000000000003</v>
      </c>
      <c r="BC235" s="25">
        <v>2.2000000000000002</v>
      </c>
      <c r="BD235" s="25">
        <v>0</v>
      </c>
      <c r="BE235" s="25">
        <v>0</v>
      </c>
      <c r="BF235" s="25">
        <v>0</v>
      </c>
      <c r="BG235" s="25">
        <v>16.5</v>
      </c>
      <c r="BH235" s="25">
        <v>38.5</v>
      </c>
      <c r="BI235" s="25">
        <v>16.5</v>
      </c>
      <c r="BJ235" s="25">
        <v>0</v>
      </c>
      <c r="BK235" s="25">
        <v>8.8000000000000007</v>
      </c>
      <c r="BL235" s="25">
        <v>53.900000000000006</v>
      </c>
      <c r="BM235" s="25">
        <v>27.500000000000004</v>
      </c>
      <c r="BN235" s="25">
        <v>2.2000000000000002</v>
      </c>
      <c r="BO235" t="s">
        <v>38</v>
      </c>
    </row>
    <row r="236" spans="1:67" x14ac:dyDescent="0.25">
      <c r="A236" s="6">
        <v>45137</v>
      </c>
      <c r="B236" t="s">
        <v>13</v>
      </c>
      <c r="C236">
        <v>30</v>
      </c>
      <c r="D236">
        <f t="shared" si="27"/>
        <v>536.79999999999995</v>
      </c>
      <c r="E236">
        <f t="shared" si="28"/>
        <v>88</v>
      </c>
      <c r="F236">
        <f t="shared" si="29"/>
        <v>92.4</v>
      </c>
      <c r="G236">
        <f t="shared" si="30"/>
        <v>141.9</v>
      </c>
      <c r="H236">
        <f t="shared" si="31"/>
        <v>214.5</v>
      </c>
      <c r="I236">
        <v>0</v>
      </c>
      <c r="J236" s="22">
        <v>0.64900000000000002</v>
      </c>
      <c r="K236" s="22">
        <v>0.84700000000000009</v>
      </c>
      <c r="L236" s="22">
        <v>0.19800000000000001</v>
      </c>
      <c r="M236" s="22">
        <v>0.71500000000000008</v>
      </c>
      <c r="N236" s="22">
        <v>0.51700000000000013</v>
      </c>
      <c r="O236" s="24">
        <v>0.74800000000000011</v>
      </c>
      <c r="P236" s="24">
        <v>0.68200000000000005</v>
      </c>
      <c r="Q236" s="24">
        <v>0.78100000000000003</v>
      </c>
      <c r="R236" s="24">
        <v>0.60500000000000009</v>
      </c>
      <c r="S236" s="24">
        <v>0.57200000000000006</v>
      </c>
      <c r="T236" s="24">
        <v>0.68200000000000005</v>
      </c>
      <c r="U236" s="24">
        <v>0.79200000000000004</v>
      </c>
      <c r="V236" s="24">
        <v>1.0120000000000002</v>
      </c>
      <c r="W236" s="24">
        <v>0.6160000000000001</v>
      </c>
      <c r="X236" s="24">
        <v>0.80300000000000005</v>
      </c>
      <c r="Y236" s="24">
        <v>1.089</v>
      </c>
      <c r="Z236" s="24">
        <v>0.42900000000000005</v>
      </c>
      <c r="AA236" s="25">
        <v>9.9</v>
      </c>
      <c r="AB236" s="25">
        <v>0</v>
      </c>
      <c r="AC236" s="25">
        <v>0</v>
      </c>
      <c r="AD236" s="25">
        <v>28.6</v>
      </c>
      <c r="AE236" s="25">
        <v>12.100000000000001</v>
      </c>
      <c r="AF236" s="25">
        <v>5.5</v>
      </c>
      <c r="AG236" s="25">
        <v>23.1</v>
      </c>
      <c r="AH236" s="25">
        <v>11</v>
      </c>
      <c r="AI236" s="25">
        <v>2.2000000000000002</v>
      </c>
      <c r="AJ236" s="25">
        <v>0</v>
      </c>
      <c r="AK236" s="25">
        <v>7.7000000000000011</v>
      </c>
      <c r="AL236" s="25">
        <v>0</v>
      </c>
      <c r="AM236" s="25">
        <v>42.900000000000006</v>
      </c>
      <c r="AN236" s="25">
        <v>39.6</v>
      </c>
      <c r="AO236" s="25">
        <v>17.600000000000001</v>
      </c>
      <c r="AP236" s="25">
        <v>4.4000000000000004</v>
      </c>
      <c r="AQ236" s="25">
        <v>44</v>
      </c>
      <c r="AR236" s="25">
        <v>14.3</v>
      </c>
      <c r="AS236" s="25">
        <v>0</v>
      </c>
      <c r="AT236" s="25">
        <v>51.7</v>
      </c>
      <c r="AU236" s="25">
        <v>13.200000000000001</v>
      </c>
      <c r="AV236" s="25">
        <v>31.900000000000002</v>
      </c>
      <c r="AW236" s="25">
        <v>14.3</v>
      </c>
      <c r="AX236" s="25">
        <v>0</v>
      </c>
      <c r="AY236" s="25">
        <v>2.2000000000000002</v>
      </c>
      <c r="AZ236" s="25">
        <v>25.3</v>
      </c>
      <c r="BA236" s="25">
        <v>12.100000000000001</v>
      </c>
      <c r="BB236" s="25">
        <v>2.2000000000000002</v>
      </c>
      <c r="BC236" s="25">
        <v>36.300000000000004</v>
      </c>
      <c r="BD236" s="25">
        <v>4.4000000000000004</v>
      </c>
      <c r="BE236" s="25">
        <v>12.100000000000001</v>
      </c>
      <c r="BF236" s="25">
        <v>3.3000000000000003</v>
      </c>
      <c r="BG236" s="25">
        <v>7.7000000000000011</v>
      </c>
      <c r="BH236" s="25">
        <v>14.3</v>
      </c>
      <c r="BI236" s="25">
        <v>8.8000000000000007</v>
      </c>
      <c r="BJ236" s="25">
        <v>30.800000000000004</v>
      </c>
      <c r="BK236" s="25">
        <v>5.5</v>
      </c>
      <c r="BL236" s="25">
        <v>0</v>
      </c>
      <c r="BM236" s="25">
        <v>0</v>
      </c>
      <c r="BN236" s="25">
        <v>5.5</v>
      </c>
      <c r="BO236" t="s">
        <v>38</v>
      </c>
    </row>
    <row r="237" spans="1:67" x14ac:dyDescent="0.25">
      <c r="A237" s="6">
        <v>45138</v>
      </c>
      <c r="B237" t="s">
        <v>13</v>
      </c>
      <c r="C237">
        <v>31</v>
      </c>
      <c r="D237">
        <f t="shared" si="27"/>
        <v>523.6</v>
      </c>
      <c r="E237">
        <f t="shared" si="28"/>
        <v>92.399999999999949</v>
      </c>
      <c r="F237">
        <f t="shared" si="29"/>
        <v>209</v>
      </c>
      <c r="G237">
        <f t="shared" si="30"/>
        <v>100.10000000000001</v>
      </c>
      <c r="H237">
        <f t="shared" si="31"/>
        <v>122.10000000000001</v>
      </c>
      <c r="I237">
        <v>0</v>
      </c>
      <c r="J237" s="22">
        <v>0.9900000000000001</v>
      </c>
      <c r="K237" s="22">
        <v>0.23100000000000001</v>
      </c>
      <c r="L237" s="22">
        <v>0.83600000000000008</v>
      </c>
      <c r="M237" s="22">
        <v>0.97900000000000009</v>
      </c>
      <c r="N237" s="22">
        <v>1.0780000000000001</v>
      </c>
      <c r="O237" s="24">
        <v>1.0010000000000001</v>
      </c>
      <c r="P237" s="24">
        <v>0.60500000000000009</v>
      </c>
      <c r="Q237" s="24">
        <v>0.80300000000000005</v>
      </c>
      <c r="R237" s="24">
        <v>1.0780000000000001</v>
      </c>
      <c r="S237" s="24">
        <v>0.95700000000000007</v>
      </c>
      <c r="T237" s="24">
        <v>0.62700000000000011</v>
      </c>
      <c r="U237" s="24">
        <v>0.50600000000000012</v>
      </c>
      <c r="V237" s="24">
        <v>1.0780000000000001</v>
      </c>
      <c r="W237" s="24">
        <v>0.90200000000000014</v>
      </c>
      <c r="X237" s="24">
        <v>1.0780000000000001</v>
      </c>
      <c r="Y237" s="24">
        <v>0.77000000000000013</v>
      </c>
      <c r="Z237" s="24">
        <v>0.80300000000000005</v>
      </c>
      <c r="AA237" s="25">
        <v>6.6000000000000005</v>
      </c>
      <c r="AB237" s="25">
        <v>45.1</v>
      </c>
      <c r="AC237" s="25">
        <v>14.3</v>
      </c>
      <c r="AD237" s="25">
        <v>50.6</v>
      </c>
      <c r="AE237" s="25">
        <v>5.5</v>
      </c>
      <c r="AF237" s="25">
        <v>4.4000000000000004</v>
      </c>
      <c r="AG237" s="25">
        <v>45.1</v>
      </c>
      <c r="AH237" s="25">
        <v>0</v>
      </c>
      <c r="AI237" s="25">
        <v>37.400000000000006</v>
      </c>
      <c r="AJ237" s="25">
        <v>0</v>
      </c>
      <c r="AK237" s="25">
        <v>3.3000000000000003</v>
      </c>
      <c r="AL237" s="25">
        <v>0</v>
      </c>
      <c r="AM237" s="25">
        <v>31.900000000000002</v>
      </c>
      <c r="AN237" s="25">
        <v>22</v>
      </c>
      <c r="AO237" s="25">
        <v>3.3000000000000003</v>
      </c>
      <c r="AP237" s="25">
        <v>0</v>
      </c>
      <c r="AQ237" s="25">
        <v>26.400000000000002</v>
      </c>
      <c r="AR237" s="25">
        <v>8.8000000000000007</v>
      </c>
      <c r="AS237" s="25">
        <v>29.700000000000003</v>
      </c>
      <c r="AT237" s="25">
        <v>0</v>
      </c>
      <c r="AU237" s="25">
        <v>0</v>
      </c>
      <c r="AV237" s="25">
        <v>6.6000000000000005</v>
      </c>
      <c r="AW237" s="25">
        <v>14.3</v>
      </c>
      <c r="AX237" s="25">
        <v>11</v>
      </c>
      <c r="AY237" s="25">
        <v>0</v>
      </c>
      <c r="AZ237" s="25">
        <v>9.9</v>
      </c>
      <c r="BA237" s="25">
        <v>12.100000000000001</v>
      </c>
      <c r="BB237" s="25">
        <v>15.400000000000002</v>
      </c>
      <c r="BC237" s="25">
        <v>27.500000000000004</v>
      </c>
      <c r="BD237" s="25">
        <v>3.3000000000000003</v>
      </c>
      <c r="BE237" s="25">
        <v>5.5</v>
      </c>
      <c r="BF237" s="25">
        <v>6.6000000000000005</v>
      </c>
      <c r="BG237" s="25">
        <v>0</v>
      </c>
      <c r="BH237" s="25">
        <v>9.8999999999999382</v>
      </c>
      <c r="BI237" s="25">
        <v>35.200000000000003</v>
      </c>
      <c r="BJ237" s="25">
        <v>19.8</v>
      </c>
      <c r="BK237" s="25">
        <v>0</v>
      </c>
      <c r="BL237" s="25">
        <v>15.400000000000002</v>
      </c>
      <c r="BM237" s="25">
        <v>0</v>
      </c>
      <c r="BN237" s="25">
        <v>0</v>
      </c>
      <c r="BO237" t="s">
        <v>38</v>
      </c>
    </row>
    <row r="238" spans="1:67" x14ac:dyDescent="0.25">
      <c r="B238" t="s">
        <v>14</v>
      </c>
      <c r="C238">
        <v>0.01</v>
      </c>
      <c r="D238">
        <f t="shared" si="27"/>
        <v>0</v>
      </c>
      <c r="E238">
        <v>0</v>
      </c>
      <c r="F238">
        <v>0</v>
      </c>
      <c r="G238">
        <v>0</v>
      </c>
      <c r="H238">
        <v>0</v>
      </c>
      <c r="I238">
        <v>0</v>
      </c>
      <c r="J238" s="22">
        <v>0</v>
      </c>
      <c r="K238" s="22">
        <v>0</v>
      </c>
      <c r="L238" s="22">
        <v>0</v>
      </c>
      <c r="M238" s="22">
        <v>0</v>
      </c>
      <c r="N238" s="22">
        <v>0</v>
      </c>
      <c r="O238" s="24">
        <v>0</v>
      </c>
      <c r="P238" s="24">
        <v>0</v>
      </c>
      <c r="Q238" s="24">
        <v>0</v>
      </c>
      <c r="R238" s="24">
        <v>0</v>
      </c>
      <c r="S238" s="24">
        <v>0</v>
      </c>
      <c r="T238" s="24">
        <v>0</v>
      </c>
      <c r="U238" s="24">
        <v>0</v>
      </c>
      <c r="V238" s="24">
        <v>0</v>
      </c>
      <c r="W238" s="24">
        <v>0</v>
      </c>
      <c r="X238" s="24">
        <v>0</v>
      </c>
      <c r="Y238" s="24">
        <v>0</v>
      </c>
      <c r="Z238" s="24">
        <v>0</v>
      </c>
      <c r="AA238" s="25">
        <v>0</v>
      </c>
      <c r="AB238" s="25">
        <v>0</v>
      </c>
      <c r="AC238" s="25">
        <v>0</v>
      </c>
      <c r="AD238" s="25">
        <v>0</v>
      </c>
      <c r="AE238" s="25">
        <v>0</v>
      </c>
      <c r="AF238" s="25">
        <v>0</v>
      </c>
      <c r="AG238" s="25">
        <v>0</v>
      </c>
      <c r="AH238" s="25">
        <v>0</v>
      </c>
      <c r="AI238" s="25">
        <v>0</v>
      </c>
      <c r="AJ238" s="25">
        <v>0</v>
      </c>
      <c r="AK238" s="25">
        <v>0</v>
      </c>
      <c r="AL238" s="25">
        <v>0</v>
      </c>
      <c r="AM238" s="25">
        <v>0</v>
      </c>
      <c r="AN238" s="25">
        <v>0</v>
      </c>
      <c r="AO238" s="25">
        <v>0</v>
      </c>
      <c r="AP238" s="25">
        <v>0</v>
      </c>
      <c r="AQ238" s="25">
        <v>0</v>
      </c>
      <c r="AR238" s="25">
        <v>0</v>
      </c>
      <c r="AS238" s="25">
        <v>0</v>
      </c>
      <c r="AT238" s="25">
        <v>0</v>
      </c>
      <c r="AU238" s="25">
        <v>0</v>
      </c>
      <c r="AV238" s="25">
        <v>0</v>
      </c>
      <c r="AW238" s="25">
        <v>0</v>
      </c>
      <c r="AX238" s="25">
        <v>0</v>
      </c>
      <c r="AY238" s="25">
        <v>0</v>
      </c>
      <c r="AZ238" s="25">
        <v>0</v>
      </c>
      <c r="BA238" s="25">
        <v>0</v>
      </c>
      <c r="BB238" s="25">
        <v>0</v>
      </c>
      <c r="BC238" s="25">
        <v>0</v>
      </c>
      <c r="BD238" s="25">
        <v>0</v>
      </c>
      <c r="BE238" s="25">
        <v>0</v>
      </c>
      <c r="BF238" s="25">
        <v>0</v>
      </c>
      <c r="BG238" s="25">
        <v>0</v>
      </c>
      <c r="BH238" s="25">
        <v>0</v>
      </c>
      <c r="BI238" s="25">
        <v>0</v>
      </c>
      <c r="BJ238" s="25">
        <v>0</v>
      </c>
      <c r="BK238" s="25">
        <v>0</v>
      </c>
      <c r="BL238" s="25">
        <v>0</v>
      </c>
      <c r="BM238" s="25">
        <v>0</v>
      </c>
      <c r="BN238" s="25">
        <v>0</v>
      </c>
      <c r="BO238" t="s">
        <v>237</v>
      </c>
    </row>
    <row r="239" spans="1:67" x14ac:dyDescent="0.25">
      <c r="B239" t="s">
        <v>14</v>
      </c>
      <c r="C239">
        <v>0.02</v>
      </c>
      <c r="D239">
        <f t="shared" si="27"/>
        <v>0</v>
      </c>
      <c r="E239">
        <v>0</v>
      </c>
      <c r="F239">
        <v>0</v>
      </c>
      <c r="G239">
        <v>0</v>
      </c>
      <c r="H239">
        <v>0</v>
      </c>
      <c r="I239">
        <v>0</v>
      </c>
      <c r="J239" s="22">
        <v>0</v>
      </c>
      <c r="K239" s="22">
        <v>0</v>
      </c>
      <c r="L239" s="22">
        <v>0</v>
      </c>
      <c r="M239" s="22">
        <v>0</v>
      </c>
      <c r="N239" s="22">
        <v>0</v>
      </c>
      <c r="O239" s="24">
        <v>0</v>
      </c>
      <c r="P239" s="24">
        <v>0</v>
      </c>
      <c r="Q239" s="24">
        <v>0</v>
      </c>
      <c r="R239" s="24">
        <v>0</v>
      </c>
      <c r="S239" s="24">
        <v>0</v>
      </c>
      <c r="T239" s="24">
        <v>0</v>
      </c>
      <c r="U239" s="24">
        <v>0</v>
      </c>
      <c r="V239" s="24">
        <v>0</v>
      </c>
      <c r="W239" s="24">
        <v>0</v>
      </c>
      <c r="X239" s="24">
        <v>0</v>
      </c>
      <c r="Y239" s="24">
        <v>0</v>
      </c>
      <c r="Z239" s="24">
        <v>0</v>
      </c>
      <c r="AA239" s="25">
        <v>0</v>
      </c>
      <c r="AB239" s="25">
        <v>0</v>
      </c>
      <c r="AC239" s="25">
        <v>0</v>
      </c>
      <c r="AD239" s="25">
        <v>0</v>
      </c>
      <c r="AE239" s="25">
        <v>0</v>
      </c>
      <c r="AF239" s="25">
        <v>0</v>
      </c>
      <c r="AG239" s="25">
        <v>0</v>
      </c>
      <c r="AH239" s="25">
        <v>0</v>
      </c>
      <c r="AI239" s="25">
        <v>0</v>
      </c>
      <c r="AJ239" s="25">
        <v>0</v>
      </c>
      <c r="AK239" s="25">
        <v>0</v>
      </c>
      <c r="AL239" s="25">
        <v>0</v>
      </c>
      <c r="AM239" s="25">
        <v>0</v>
      </c>
      <c r="AN239" s="25">
        <v>0</v>
      </c>
      <c r="AO239" s="25">
        <v>0</v>
      </c>
      <c r="AP239" s="25">
        <v>0</v>
      </c>
      <c r="AQ239" s="25">
        <v>0</v>
      </c>
      <c r="AR239" s="25">
        <v>0</v>
      </c>
      <c r="AS239" s="25">
        <v>0</v>
      </c>
      <c r="AT239" s="25">
        <v>0</v>
      </c>
      <c r="AU239" s="25">
        <v>0</v>
      </c>
      <c r="AV239" s="25">
        <v>0</v>
      </c>
      <c r="AW239" s="25">
        <v>0</v>
      </c>
      <c r="AX239" s="25">
        <v>0</v>
      </c>
      <c r="AY239" s="25">
        <v>0</v>
      </c>
      <c r="AZ239" s="25">
        <v>0</v>
      </c>
      <c r="BA239" s="25">
        <v>0</v>
      </c>
      <c r="BB239" s="25">
        <v>0</v>
      </c>
      <c r="BC239" s="25">
        <v>0</v>
      </c>
      <c r="BD239" s="25">
        <v>0</v>
      </c>
      <c r="BE239" s="25">
        <v>0</v>
      </c>
      <c r="BF239" s="25">
        <v>0</v>
      </c>
      <c r="BG239" s="25">
        <v>0</v>
      </c>
      <c r="BH239" s="25">
        <v>0</v>
      </c>
      <c r="BI239" s="25">
        <v>0</v>
      </c>
      <c r="BJ239" s="25">
        <v>0</v>
      </c>
      <c r="BK239" s="25">
        <v>0</v>
      </c>
      <c r="BL239" s="25">
        <v>0</v>
      </c>
      <c r="BM239" s="25">
        <v>0</v>
      </c>
      <c r="BN239" s="25">
        <v>0</v>
      </c>
      <c r="BO239" t="s">
        <v>237</v>
      </c>
    </row>
    <row r="240" spans="1:67" x14ac:dyDescent="0.25">
      <c r="A240" s="6">
        <v>45139</v>
      </c>
      <c r="B240" t="s">
        <v>14</v>
      </c>
      <c r="C240">
        <v>1</v>
      </c>
      <c r="D240">
        <f t="shared" si="27"/>
        <v>618.20000000000005</v>
      </c>
      <c r="E240">
        <f t="shared" ref="E240:E270" si="32">SUM(BE240:BN240)</f>
        <v>111.1</v>
      </c>
      <c r="F240">
        <f t="shared" ref="F240:F270" si="33">SUM(AA240:AJ240)</f>
        <v>244.2</v>
      </c>
      <c r="G240">
        <f t="shared" ref="G240:G270" si="34">SUM(AU240:BD240)</f>
        <v>177.10000000000002</v>
      </c>
      <c r="H240">
        <f t="shared" ref="H240:H270" si="35">SUM(AL240:AT240)</f>
        <v>85.800000000000011</v>
      </c>
      <c r="I240">
        <v>0</v>
      </c>
      <c r="J240" s="22">
        <v>0.34100000000000003</v>
      </c>
      <c r="K240" s="22">
        <v>0.59400000000000008</v>
      </c>
      <c r="L240" s="22">
        <v>0.79200000000000004</v>
      </c>
      <c r="M240" s="22">
        <v>0.77000000000000013</v>
      </c>
      <c r="N240" s="22">
        <v>1.0230000000000001</v>
      </c>
      <c r="O240" s="24">
        <v>0.47300000000000003</v>
      </c>
      <c r="P240" s="24">
        <v>0.47300000000000003</v>
      </c>
      <c r="Q240" s="24">
        <v>1.0230000000000001</v>
      </c>
      <c r="R240" s="24">
        <v>0.88000000000000012</v>
      </c>
      <c r="S240" s="24">
        <v>0.80300000000000005</v>
      </c>
      <c r="T240" s="24">
        <v>0.42900000000000005</v>
      </c>
      <c r="U240" s="24">
        <v>0.59400000000000008</v>
      </c>
      <c r="V240" s="24">
        <v>0.27500000000000002</v>
      </c>
      <c r="W240" s="24">
        <v>0.9900000000000001</v>
      </c>
      <c r="X240" s="24">
        <v>0.95700000000000007</v>
      </c>
      <c r="Y240" s="24">
        <v>0.9900000000000001</v>
      </c>
      <c r="Z240" s="24">
        <v>0.63800000000000001</v>
      </c>
      <c r="AA240" s="25">
        <v>0</v>
      </c>
      <c r="AB240" s="25">
        <v>37.400000000000006</v>
      </c>
      <c r="AC240" s="25">
        <v>4.4000000000000004</v>
      </c>
      <c r="AD240" s="25">
        <v>3.3000000000000003</v>
      </c>
      <c r="AE240" s="25">
        <v>62.7</v>
      </c>
      <c r="AF240" s="25">
        <v>53.900000000000006</v>
      </c>
      <c r="AG240" s="25">
        <v>0</v>
      </c>
      <c r="AH240" s="25">
        <v>39.6</v>
      </c>
      <c r="AI240" s="25">
        <v>29.700000000000003</v>
      </c>
      <c r="AJ240" s="25">
        <v>13.200000000000001</v>
      </c>
      <c r="AK240" s="25">
        <v>2.2000000000000002</v>
      </c>
      <c r="AL240" s="25">
        <v>4.4000000000000004</v>
      </c>
      <c r="AM240" s="25">
        <v>0</v>
      </c>
      <c r="AN240" s="25">
        <v>0</v>
      </c>
      <c r="AO240" s="25">
        <v>0</v>
      </c>
      <c r="AP240" s="25">
        <v>26.400000000000002</v>
      </c>
      <c r="AQ240" s="25">
        <v>14.3</v>
      </c>
      <c r="AR240" s="25">
        <v>9.9</v>
      </c>
      <c r="AS240" s="25">
        <v>17.600000000000001</v>
      </c>
      <c r="AT240" s="25">
        <v>13.200000000000001</v>
      </c>
      <c r="AU240" s="25">
        <v>11</v>
      </c>
      <c r="AV240" s="25">
        <v>35.200000000000003</v>
      </c>
      <c r="AW240" s="25">
        <v>0</v>
      </c>
      <c r="AX240" s="25">
        <v>7.7000000000000011</v>
      </c>
      <c r="AY240" s="25">
        <v>36.300000000000004</v>
      </c>
      <c r="AZ240" s="25">
        <v>0</v>
      </c>
      <c r="BA240" s="25">
        <v>22</v>
      </c>
      <c r="BB240" s="25">
        <v>7.7000000000000011</v>
      </c>
      <c r="BC240" s="25">
        <v>12.100000000000001</v>
      </c>
      <c r="BD240" s="25">
        <v>45.1</v>
      </c>
      <c r="BE240" s="25">
        <v>8.8000000000000007</v>
      </c>
      <c r="BF240" s="25">
        <v>33</v>
      </c>
      <c r="BG240" s="25">
        <v>7.7000000000000011</v>
      </c>
      <c r="BH240" s="25">
        <v>0</v>
      </c>
      <c r="BI240" s="25">
        <v>0</v>
      </c>
      <c r="BJ240" s="25">
        <v>4.4000000000000004</v>
      </c>
      <c r="BK240" s="25">
        <v>0</v>
      </c>
      <c r="BL240" s="25">
        <v>31.900000000000002</v>
      </c>
      <c r="BM240" s="25">
        <v>14.3</v>
      </c>
      <c r="BN240" s="25">
        <v>11</v>
      </c>
      <c r="BO240" t="s">
        <v>38</v>
      </c>
    </row>
    <row r="241" spans="1:67" x14ac:dyDescent="0.25">
      <c r="A241" s="6">
        <v>45140</v>
      </c>
      <c r="B241" t="s">
        <v>14</v>
      </c>
      <c r="C241">
        <v>2</v>
      </c>
      <c r="D241">
        <f t="shared" si="27"/>
        <v>475.20000000000016</v>
      </c>
      <c r="E241">
        <f t="shared" si="32"/>
        <v>99</v>
      </c>
      <c r="F241">
        <f t="shared" si="33"/>
        <v>117.70000000000002</v>
      </c>
      <c r="G241">
        <f t="shared" si="34"/>
        <v>129.79999999999998</v>
      </c>
      <c r="H241">
        <f t="shared" si="35"/>
        <v>128.70000000000013</v>
      </c>
      <c r="I241">
        <v>0</v>
      </c>
      <c r="J241" s="22">
        <v>0.28600000000000003</v>
      </c>
      <c r="K241" s="22">
        <v>0.59400000000000008</v>
      </c>
      <c r="L241" s="22">
        <v>0.91300000000000014</v>
      </c>
      <c r="M241" s="22">
        <v>0.93500000000000005</v>
      </c>
      <c r="N241" s="22">
        <v>1.0010000000000001</v>
      </c>
      <c r="O241" s="24">
        <v>0.79200000000000004</v>
      </c>
      <c r="P241" s="24">
        <v>0.77000000000000013</v>
      </c>
      <c r="Q241" s="24">
        <v>0.67100000000000004</v>
      </c>
      <c r="R241" s="24">
        <v>0.74800000000000011</v>
      </c>
      <c r="S241" s="24">
        <v>0.62700000000000011</v>
      </c>
      <c r="T241" s="24">
        <v>0.79200000000000004</v>
      </c>
      <c r="U241" s="24">
        <v>0.9900000000000001</v>
      </c>
      <c r="V241" s="24">
        <v>0.89100000000000013</v>
      </c>
      <c r="W241" s="24">
        <v>0.94600000000000006</v>
      </c>
      <c r="X241" s="24">
        <v>0.59400000000000008</v>
      </c>
      <c r="Y241" s="24">
        <v>0.56100000000000005</v>
      </c>
      <c r="Z241" s="24">
        <v>0.46200000000000002</v>
      </c>
      <c r="AA241" s="25">
        <v>8.8000000000000007</v>
      </c>
      <c r="AB241" s="25">
        <v>0</v>
      </c>
      <c r="AC241" s="25">
        <v>15.400000000000002</v>
      </c>
      <c r="AD241" s="25">
        <v>0</v>
      </c>
      <c r="AE241" s="25">
        <v>26.400000000000002</v>
      </c>
      <c r="AF241" s="25">
        <v>7.7000000000000011</v>
      </c>
      <c r="AG241" s="25">
        <v>0</v>
      </c>
      <c r="AH241" s="25">
        <v>42.900000000000006</v>
      </c>
      <c r="AI241" s="25">
        <v>11</v>
      </c>
      <c r="AJ241" s="25">
        <v>5.5</v>
      </c>
      <c r="AK241" s="25">
        <v>41.800000000000004</v>
      </c>
      <c r="AL241" s="25">
        <v>2.2000000000000002</v>
      </c>
      <c r="AM241" s="25">
        <v>9.9</v>
      </c>
      <c r="AN241" s="25">
        <v>46.2</v>
      </c>
      <c r="AO241" s="25">
        <v>15.400000000000002</v>
      </c>
      <c r="AP241" s="25">
        <v>16.5</v>
      </c>
      <c r="AQ241" s="25">
        <v>12.100000000000001</v>
      </c>
      <c r="AR241" s="25">
        <v>16.5</v>
      </c>
      <c r="AS241" s="25">
        <v>7.7000000000000011</v>
      </c>
      <c r="AT241" s="25">
        <v>2.2000000000001254</v>
      </c>
      <c r="AU241" s="25">
        <v>45.1</v>
      </c>
      <c r="AV241" s="25">
        <v>0</v>
      </c>
      <c r="AW241" s="25">
        <v>15.400000000000002</v>
      </c>
      <c r="AX241" s="25">
        <v>39.6</v>
      </c>
      <c r="AY241" s="25">
        <v>14.3</v>
      </c>
      <c r="AZ241" s="25">
        <v>0</v>
      </c>
      <c r="BA241" s="25">
        <v>0</v>
      </c>
      <c r="BB241" s="25">
        <v>15.400000000000002</v>
      </c>
      <c r="BC241" s="25">
        <v>0</v>
      </c>
      <c r="BD241" s="25">
        <v>0</v>
      </c>
      <c r="BE241" s="25">
        <v>0</v>
      </c>
      <c r="BF241" s="25">
        <v>25.3</v>
      </c>
      <c r="BG241" s="25">
        <v>9.9</v>
      </c>
      <c r="BH241" s="25">
        <v>0</v>
      </c>
      <c r="BI241" s="25">
        <v>11</v>
      </c>
      <c r="BJ241" s="25">
        <v>11</v>
      </c>
      <c r="BK241" s="25">
        <v>0</v>
      </c>
      <c r="BL241" s="25">
        <v>13.200000000000001</v>
      </c>
      <c r="BM241" s="25">
        <v>0</v>
      </c>
      <c r="BN241" s="25">
        <v>28.6</v>
      </c>
      <c r="BO241" t="s">
        <v>38</v>
      </c>
    </row>
    <row r="242" spans="1:67" x14ac:dyDescent="0.25">
      <c r="A242" s="6">
        <v>45141</v>
      </c>
      <c r="B242" t="s">
        <v>14</v>
      </c>
      <c r="C242">
        <v>3</v>
      </c>
      <c r="D242">
        <f t="shared" si="27"/>
        <v>586.30000000000007</v>
      </c>
      <c r="E242">
        <f t="shared" si="32"/>
        <v>202.40000000000003</v>
      </c>
      <c r="F242">
        <f t="shared" si="33"/>
        <v>139.70000000000002</v>
      </c>
      <c r="G242">
        <f t="shared" si="34"/>
        <v>89.100000000000009</v>
      </c>
      <c r="H242">
        <f t="shared" si="35"/>
        <v>155.10000000000002</v>
      </c>
      <c r="I242">
        <v>0</v>
      </c>
      <c r="J242" s="22">
        <v>0.28600000000000003</v>
      </c>
      <c r="K242" s="22">
        <v>1.0450000000000002</v>
      </c>
      <c r="L242" s="22">
        <v>0.82500000000000007</v>
      </c>
      <c r="M242" s="22">
        <v>0.90200000000000014</v>
      </c>
      <c r="N242" s="22">
        <v>1.0230000000000001</v>
      </c>
      <c r="O242" s="24">
        <v>0.81400000000000006</v>
      </c>
      <c r="P242" s="24">
        <v>0.77000000000000013</v>
      </c>
      <c r="Q242" s="24">
        <v>1.0120000000000002</v>
      </c>
      <c r="R242" s="24">
        <v>0.79200000000000004</v>
      </c>
      <c r="S242" s="24">
        <v>0.7370000000000001</v>
      </c>
      <c r="T242" s="24">
        <v>0.69300000000000006</v>
      </c>
      <c r="U242" s="24">
        <v>0.60500000000000009</v>
      </c>
      <c r="V242" s="24">
        <v>0.94600000000000006</v>
      </c>
      <c r="W242" s="24">
        <v>0.66</v>
      </c>
      <c r="X242" s="24">
        <v>0.49500000000000005</v>
      </c>
      <c r="Y242" s="24">
        <v>0.84700000000000009</v>
      </c>
      <c r="Z242" s="24">
        <v>0.33</v>
      </c>
      <c r="AA242" s="25">
        <v>31.900000000000002</v>
      </c>
      <c r="AB242" s="25">
        <v>28.6</v>
      </c>
      <c r="AC242" s="25">
        <v>0</v>
      </c>
      <c r="AD242" s="25">
        <v>33</v>
      </c>
      <c r="AE242" s="25">
        <v>11</v>
      </c>
      <c r="AF242" s="25">
        <v>2.2000000000000002</v>
      </c>
      <c r="AG242" s="25">
        <v>16.5</v>
      </c>
      <c r="AH242" s="25">
        <v>4.4000000000000004</v>
      </c>
      <c r="AI242" s="25">
        <v>12.100000000000001</v>
      </c>
      <c r="AJ242" s="25">
        <v>0</v>
      </c>
      <c r="AK242" s="25">
        <v>5.5</v>
      </c>
      <c r="AL242" s="25">
        <v>0</v>
      </c>
      <c r="AM242" s="25">
        <v>37.400000000000006</v>
      </c>
      <c r="AN242" s="25">
        <v>15.400000000000002</v>
      </c>
      <c r="AO242" s="25">
        <v>47.300000000000004</v>
      </c>
      <c r="AP242" s="25">
        <v>0</v>
      </c>
      <c r="AQ242" s="25">
        <v>29.700000000000003</v>
      </c>
      <c r="AR242" s="25">
        <v>19.8</v>
      </c>
      <c r="AS242" s="25">
        <v>0</v>
      </c>
      <c r="AT242" s="25">
        <v>5.5</v>
      </c>
      <c r="AU242" s="25">
        <v>0</v>
      </c>
      <c r="AV242" s="25">
        <v>3.3000000000000003</v>
      </c>
      <c r="AW242" s="25">
        <v>0</v>
      </c>
      <c r="AX242" s="25">
        <v>47.300000000000004</v>
      </c>
      <c r="AY242" s="25">
        <v>14.3</v>
      </c>
      <c r="AZ242" s="25">
        <v>4.4000000000000004</v>
      </c>
      <c r="BA242" s="25">
        <v>0</v>
      </c>
      <c r="BB242" s="25">
        <v>19.8</v>
      </c>
      <c r="BC242" s="25">
        <v>0</v>
      </c>
      <c r="BD242" s="25">
        <v>0</v>
      </c>
      <c r="BE242" s="25">
        <v>9.9</v>
      </c>
      <c r="BF242" s="25">
        <v>48.400000000000006</v>
      </c>
      <c r="BG242" s="25">
        <v>9.9</v>
      </c>
      <c r="BH242" s="25">
        <v>0</v>
      </c>
      <c r="BI242" s="25">
        <v>58.300000000000004</v>
      </c>
      <c r="BJ242" s="25">
        <v>19.8</v>
      </c>
      <c r="BK242" s="25">
        <v>25.3</v>
      </c>
      <c r="BL242" s="25">
        <v>0</v>
      </c>
      <c r="BM242" s="25">
        <v>14.3</v>
      </c>
      <c r="BN242" s="25">
        <v>16.5</v>
      </c>
      <c r="BO242" t="s">
        <v>38</v>
      </c>
    </row>
    <row r="243" spans="1:67" x14ac:dyDescent="0.25">
      <c r="A243" s="6">
        <v>45142</v>
      </c>
      <c r="B243" t="s">
        <v>14</v>
      </c>
      <c r="C243">
        <v>4</v>
      </c>
      <c r="D243">
        <f t="shared" si="27"/>
        <v>427.90000000000009</v>
      </c>
      <c r="E243">
        <f t="shared" si="32"/>
        <v>111.10000000000001</v>
      </c>
      <c r="F243">
        <f t="shared" si="33"/>
        <v>140.80000000000001</v>
      </c>
      <c r="G243">
        <f t="shared" si="34"/>
        <v>50.600000000000009</v>
      </c>
      <c r="H243">
        <f t="shared" si="35"/>
        <v>125.40000000000002</v>
      </c>
      <c r="I243">
        <v>0</v>
      </c>
      <c r="J243" s="22">
        <v>0.20900000000000002</v>
      </c>
      <c r="K243" s="22">
        <v>0.92400000000000004</v>
      </c>
      <c r="L243" s="22">
        <v>0.40700000000000003</v>
      </c>
      <c r="M243" s="22">
        <v>0.64900000000000002</v>
      </c>
      <c r="N243" s="22">
        <v>0.81400000000000006</v>
      </c>
      <c r="O243" s="24">
        <v>0.91300000000000014</v>
      </c>
      <c r="P243" s="24">
        <v>0.95700000000000007</v>
      </c>
      <c r="Q243" s="24">
        <v>0.93500000000000005</v>
      </c>
      <c r="R243" s="24">
        <v>0.94600000000000006</v>
      </c>
      <c r="S243" s="24">
        <v>0.83600000000000008</v>
      </c>
      <c r="T243" s="24">
        <v>0.86900000000000011</v>
      </c>
      <c r="U243" s="24">
        <v>0.38500000000000006</v>
      </c>
      <c r="V243" s="24">
        <v>0.77000000000000013</v>
      </c>
      <c r="W243" s="24">
        <v>1.1000000000000001</v>
      </c>
      <c r="X243" s="24">
        <v>0.29700000000000004</v>
      </c>
      <c r="Y243" s="24">
        <v>0.91300000000000014</v>
      </c>
      <c r="Z243" s="24">
        <v>0.8580000000000001</v>
      </c>
      <c r="AA243" s="25">
        <v>11</v>
      </c>
      <c r="AB243" s="25">
        <v>17.600000000000001</v>
      </c>
      <c r="AC243" s="25">
        <v>12.100000000000001</v>
      </c>
      <c r="AD243" s="25">
        <v>29.700000000000003</v>
      </c>
      <c r="AE243" s="25">
        <v>5.5</v>
      </c>
      <c r="AF243" s="25">
        <v>46.2</v>
      </c>
      <c r="AG243" s="25">
        <v>0</v>
      </c>
      <c r="AH243" s="25">
        <v>0</v>
      </c>
      <c r="AI243" s="25">
        <v>9.9</v>
      </c>
      <c r="AJ243" s="25">
        <v>8.8000000000000007</v>
      </c>
      <c r="AK243" s="25">
        <v>8.8000000000000007</v>
      </c>
      <c r="AL243" s="25">
        <v>0</v>
      </c>
      <c r="AM243" s="25">
        <v>15.400000000000002</v>
      </c>
      <c r="AN243" s="25">
        <v>59.400000000000006</v>
      </c>
      <c r="AO243" s="25">
        <v>3.3000000000000003</v>
      </c>
      <c r="AP243" s="25">
        <v>0</v>
      </c>
      <c r="AQ243" s="25">
        <v>34.1</v>
      </c>
      <c r="AR243" s="25">
        <v>3.3000000000000003</v>
      </c>
      <c r="AS243" s="25">
        <v>9.9</v>
      </c>
      <c r="AT243" s="25">
        <v>0</v>
      </c>
      <c r="AU243" s="25">
        <v>6.6000000000000005</v>
      </c>
      <c r="AV243" s="25">
        <v>0</v>
      </c>
      <c r="AW243" s="25">
        <v>18.700000000000003</v>
      </c>
      <c r="AX243" s="25">
        <v>3.3000000000000003</v>
      </c>
      <c r="AY243" s="25">
        <v>0</v>
      </c>
      <c r="AZ243" s="25">
        <v>15.400000000000002</v>
      </c>
      <c r="BA243" s="25">
        <v>0</v>
      </c>
      <c r="BB243" s="25">
        <v>0</v>
      </c>
      <c r="BC243" s="25">
        <v>0</v>
      </c>
      <c r="BD243" s="25">
        <v>6.6000000000000005</v>
      </c>
      <c r="BE243" s="25">
        <v>0</v>
      </c>
      <c r="BF243" s="25">
        <v>6.6000000000000005</v>
      </c>
      <c r="BG243" s="25">
        <v>38.5</v>
      </c>
      <c r="BH243" s="25">
        <v>8.8000000000000007</v>
      </c>
      <c r="BI243" s="25">
        <v>0</v>
      </c>
      <c r="BJ243" s="25">
        <v>4.4000000000000004</v>
      </c>
      <c r="BK243" s="25">
        <v>11</v>
      </c>
      <c r="BL243" s="25">
        <v>3.3000000000000003</v>
      </c>
      <c r="BM243" s="25">
        <v>14.3</v>
      </c>
      <c r="BN243" s="25">
        <v>24.200000000000003</v>
      </c>
      <c r="BO243" t="s">
        <v>38</v>
      </c>
    </row>
    <row r="244" spans="1:67" x14ac:dyDescent="0.25">
      <c r="A244" s="6">
        <v>45143</v>
      </c>
      <c r="B244" t="s">
        <v>14</v>
      </c>
      <c r="C244">
        <v>5</v>
      </c>
      <c r="D244">
        <f t="shared" si="27"/>
        <v>444.40000000000003</v>
      </c>
      <c r="E244">
        <f t="shared" si="32"/>
        <v>80.300000000000011</v>
      </c>
      <c r="F244">
        <f t="shared" si="33"/>
        <v>113.30000000000003</v>
      </c>
      <c r="G244">
        <f t="shared" si="34"/>
        <v>165</v>
      </c>
      <c r="H244">
        <f t="shared" si="35"/>
        <v>85.800000000000011</v>
      </c>
      <c r="I244">
        <v>0</v>
      </c>
      <c r="J244" s="22">
        <v>0.9900000000000001</v>
      </c>
      <c r="K244" s="22">
        <v>0.58300000000000007</v>
      </c>
      <c r="L244" s="22">
        <v>0.78100000000000003</v>
      </c>
      <c r="M244" s="22">
        <v>0.58300000000000007</v>
      </c>
      <c r="N244" s="22">
        <v>0.9900000000000001</v>
      </c>
      <c r="O244" s="24">
        <v>0.93500000000000005</v>
      </c>
      <c r="P244" s="24">
        <v>0.77000000000000013</v>
      </c>
      <c r="Q244" s="24">
        <v>0.81400000000000006</v>
      </c>
      <c r="R244" s="24">
        <v>0.94600000000000006</v>
      </c>
      <c r="S244" s="24">
        <v>0.84700000000000009</v>
      </c>
      <c r="T244" s="24">
        <v>0.8580000000000001</v>
      </c>
      <c r="U244" s="24">
        <v>1.0450000000000002</v>
      </c>
      <c r="V244" s="24">
        <v>1.0120000000000002</v>
      </c>
      <c r="W244" s="24">
        <v>0.34100000000000003</v>
      </c>
      <c r="X244" s="24">
        <v>1.0120000000000002</v>
      </c>
      <c r="Y244" s="24">
        <v>0.9900000000000001</v>
      </c>
      <c r="Z244" s="24">
        <v>0.34100000000000003</v>
      </c>
      <c r="AA244" s="25">
        <v>13.200000000000001</v>
      </c>
      <c r="AB244" s="25">
        <v>24.200000000000003</v>
      </c>
      <c r="AC244" s="25">
        <v>26.400000000000002</v>
      </c>
      <c r="AD244" s="25">
        <v>0</v>
      </c>
      <c r="AE244" s="25">
        <v>9.9</v>
      </c>
      <c r="AF244" s="25">
        <v>20.900000000000002</v>
      </c>
      <c r="AG244" s="25">
        <v>8.8000000000000007</v>
      </c>
      <c r="AH244" s="25">
        <v>9.9</v>
      </c>
      <c r="AI244" s="25">
        <v>0</v>
      </c>
      <c r="AJ244" s="25">
        <v>0</v>
      </c>
      <c r="AK244" s="25">
        <v>26.400000000000002</v>
      </c>
      <c r="AL244" s="25">
        <v>0</v>
      </c>
      <c r="AM244" s="25">
        <v>0</v>
      </c>
      <c r="AN244" s="25">
        <v>0</v>
      </c>
      <c r="AO244" s="25">
        <v>29.700000000000003</v>
      </c>
      <c r="AP244" s="25">
        <v>0</v>
      </c>
      <c r="AQ244" s="25">
        <v>14.3</v>
      </c>
      <c r="AR244" s="25">
        <v>15.400000000000002</v>
      </c>
      <c r="AS244" s="25">
        <v>0</v>
      </c>
      <c r="AT244" s="25">
        <v>26.400000000000002</v>
      </c>
      <c r="AU244" s="25">
        <v>15.400000000000002</v>
      </c>
      <c r="AV244" s="25">
        <v>0</v>
      </c>
      <c r="AW244" s="25">
        <v>28.6</v>
      </c>
      <c r="AX244" s="25">
        <v>7.7000000000000011</v>
      </c>
      <c r="AY244" s="25">
        <v>35.200000000000003</v>
      </c>
      <c r="AZ244" s="25">
        <v>19.8</v>
      </c>
      <c r="BA244" s="25">
        <v>4.4000000000000004</v>
      </c>
      <c r="BB244" s="25">
        <v>5.5</v>
      </c>
      <c r="BC244" s="25">
        <v>26.400000000000002</v>
      </c>
      <c r="BD244" s="25">
        <v>22</v>
      </c>
      <c r="BE244" s="25">
        <v>23.1</v>
      </c>
      <c r="BF244" s="25">
        <v>1.1000000000000001</v>
      </c>
      <c r="BG244" s="25">
        <v>5.5</v>
      </c>
      <c r="BH244" s="25">
        <v>18.700000000000003</v>
      </c>
      <c r="BI244" s="25">
        <v>0</v>
      </c>
      <c r="BJ244" s="25">
        <v>4.4000000000000004</v>
      </c>
      <c r="BK244" s="25">
        <v>0</v>
      </c>
      <c r="BL244" s="25">
        <v>17.600000000000001</v>
      </c>
      <c r="BM244" s="25">
        <v>9.9</v>
      </c>
      <c r="BN244" s="25">
        <v>0</v>
      </c>
      <c r="BO244" t="s">
        <v>38</v>
      </c>
    </row>
    <row r="245" spans="1:67" x14ac:dyDescent="0.25">
      <c r="A245" s="6">
        <v>45144</v>
      </c>
      <c r="B245" t="s">
        <v>14</v>
      </c>
      <c r="C245">
        <v>6</v>
      </c>
      <c r="D245">
        <f t="shared" si="27"/>
        <v>619.29999999999995</v>
      </c>
      <c r="E245">
        <f t="shared" si="32"/>
        <v>184.8</v>
      </c>
      <c r="F245">
        <f t="shared" si="33"/>
        <v>51.7</v>
      </c>
      <c r="G245">
        <f t="shared" si="34"/>
        <v>172.7</v>
      </c>
      <c r="H245">
        <f t="shared" si="35"/>
        <v>210.10000000000002</v>
      </c>
      <c r="I245">
        <v>0</v>
      </c>
      <c r="J245" s="22">
        <v>0.88000000000000012</v>
      </c>
      <c r="K245" s="22">
        <v>0.84700000000000009</v>
      </c>
      <c r="L245" s="22">
        <v>1.089</v>
      </c>
      <c r="M245" s="22">
        <v>0.86900000000000011</v>
      </c>
      <c r="N245" s="22">
        <v>0.68200000000000005</v>
      </c>
      <c r="O245" s="24">
        <v>0.63800000000000001</v>
      </c>
      <c r="P245" s="24">
        <v>0.96800000000000008</v>
      </c>
      <c r="Q245" s="24">
        <v>0.94600000000000006</v>
      </c>
      <c r="R245" s="24">
        <v>1.0340000000000003</v>
      </c>
      <c r="S245" s="24">
        <v>0.70400000000000007</v>
      </c>
      <c r="T245" s="24">
        <v>1.0230000000000001</v>
      </c>
      <c r="U245" s="24">
        <v>0.53900000000000003</v>
      </c>
      <c r="V245" s="24">
        <v>1.0340000000000003</v>
      </c>
      <c r="W245" s="24">
        <v>0.79200000000000004</v>
      </c>
      <c r="X245" s="24">
        <v>0.63800000000000001</v>
      </c>
      <c r="Y245" s="24">
        <v>0.93500000000000005</v>
      </c>
      <c r="Z245" s="24">
        <v>0.69300000000000006</v>
      </c>
      <c r="AA245" s="25">
        <v>4.4000000000000004</v>
      </c>
      <c r="AB245" s="25">
        <v>0</v>
      </c>
      <c r="AC245" s="25">
        <v>0</v>
      </c>
      <c r="AD245" s="25">
        <v>22</v>
      </c>
      <c r="AE245" s="25">
        <v>3.3000000000000003</v>
      </c>
      <c r="AF245" s="25">
        <v>0</v>
      </c>
      <c r="AG245" s="25">
        <v>0</v>
      </c>
      <c r="AH245" s="25">
        <v>22</v>
      </c>
      <c r="AI245" s="25">
        <v>0</v>
      </c>
      <c r="AJ245" s="25">
        <v>0</v>
      </c>
      <c r="AK245" s="25">
        <v>52.800000000000004</v>
      </c>
      <c r="AL245" s="25">
        <v>14.3</v>
      </c>
      <c r="AM245" s="25">
        <v>16.5</v>
      </c>
      <c r="AN245" s="25">
        <v>14.3</v>
      </c>
      <c r="AO245" s="25">
        <v>59.400000000000006</v>
      </c>
      <c r="AP245" s="25">
        <v>26.400000000000002</v>
      </c>
      <c r="AQ245" s="25">
        <v>48.400000000000006</v>
      </c>
      <c r="AR245" s="25">
        <v>0</v>
      </c>
      <c r="AS245" s="25">
        <v>30.800000000000004</v>
      </c>
      <c r="AT245" s="25">
        <v>0</v>
      </c>
      <c r="AU245" s="25">
        <v>0</v>
      </c>
      <c r="AV245" s="25">
        <v>13.200000000000001</v>
      </c>
      <c r="AW245" s="25">
        <v>0</v>
      </c>
      <c r="AX245" s="25">
        <v>0</v>
      </c>
      <c r="AY245" s="25">
        <v>12.100000000000001</v>
      </c>
      <c r="AZ245" s="25">
        <v>23.1</v>
      </c>
      <c r="BA245" s="25">
        <v>60.500000000000007</v>
      </c>
      <c r="BB245" s="25">
        <v>26.400000000000002</v>
      </c>
      <c r="BC245" s="25">
        <v>29.700000000000003</v>
      </c>
      <c r="BD245" s="25">
        <v>7.7000000000000011</v>
      </c>
      <c r="BE245" s="25">
        <v>16.5</v>
      </c>
      <c r="BF245" s="25">
        <v>0</v>
      </c>
      <c r="BG245" s="25">
        <v>30.800000000000004</v>
      </c>
      <c r="BH245" s="25">
        <v>47.300000000000004</v>
      </c>
      <c r="BI245" s="25">
        <v>0</v>
      </c>
      <c r="BJ245" s="25">
        <v>20.900000000000002</v>
      </c>
      <c r="BK245" s="25">
        <v>4.4000000000000004</v>
      </c>
      <c r="BL245" s="25">
        <v>14.3</v>
      </c>
      <c r="BM245" s="25">
        <v>17.600000000000001</v>
      </c>
      <c r="BN245" s="25">
        <v>33</v>
      </c>
      <c r="BO245" t="s">
        <v>38</v>
      </c>
    </row>
    <row r="246" spans="1:67" x14ac:dyDescent="0.25">
      <c r="A246" s="6">
        <v>45145</v>
      </c>
      <c r="B246" t="s">
        <v>14</v>
      </c>
      <c r="C246">
        <v>7</v>
      </c>
      <c r="D246">
        <f t="shared" si="27"/>
        <v>522.50000000000011</v>
      </c>
      <c r="E246">
        <f t="shared" si="32"/>
        <v>139.69999999999999</v>
      </c>
      <c r="F246">
        <f t="shared" si="33"/>
        <v>51.7</v>
      </c>
      <c r="G246">
        <f t="shared" si="34"/>
        <v>204.60000000000011</v>
      </c>
      <c r="H246">
        <f t="shared" si="35"/>
        <v>126.50000000000001</v>
      </c>
      <c r="I246">
        <v>0</v>
      </c>
      <c r="J246" s="22">
        <v>1.056</v>
      </c>
      <c r="K246" s="22">
        <v>0.82500000000000007</v>
      </c>
      <c r="L246" s="22">
        <v>1.089</v>
      </c>
      <c r="M246" s="22">
        <v>0.84700000000000009</v>
      </c>
      <c r="N246" s="22">
        <v>1.0010000000000001</v>
      </c>
      <c r="O246" s="24">
        <v>0.97900000000000009</v>
      </c>
      <c r="P246" s="24">
        <v>1.0780000000000001</v>
      </c>
      <c r="Q246" s="24">
        <v>0.79200000000000004</v>
      </c>
      <c r="R246" s="24">
        <v>1.1000000000000001</v>
      </c>
      <c r="S246" s="24">
        <v>0.96800000000000008</v>
      </c>
      <c r="T246" s="24">
        <v>0.88000000000000012</v>
      </c>
      <c r="U246" s="24">
        <v>0.34100000000000003</v>
      </c>
      <c r="V246" s="24">
        <v>0.95700000000000007</v>
      </c>
      <c r="W246" s="24">
        <v>0.70400000000000007</v>
      </c>
      <c r="X246" s="24">
        <v>0.95700000000000007</v>
      </c>
      <c r="Y246" s="24">
        <v>0.83600000000000008</v>
      </c>
      <c r="Z246" s="24">
        <v>0.96800000000000008</v>
      </c>
      <c r="AA246" s="25">
        <v>0</v>
      </c>
      <c r="AB246" s="25">
        <v>24.200000000000003</v>
      </c>
      <c r="AC246" s="25">
        <v>0</v>
      </c>
      <c r="AD246" s="25">
        <v>2.2000000000000002</v>
      </c>
      <c r="AE246" s="25">
        <v>2.2000000000000002</v>
      </c>
      <c r="AF246" s="25">
        <v>1.1000000000000001</v>
      </c>
      <c r="AG246" s="25">
        <v>11</v>
      </c>
      <c r="AH246" s="25">
        <v>3.3000000000000003</v>
      </c>
      <c r="AI246" s="25">
        <v>5.5</v>
      </c>
      <c r="AJ246" s="25">
        <v>2.2000000000000002</v>
      </c>
      <c r="AK246" s="25">
        <v>12.100000000000001</v>
      </c>
      <c r="AL246" s="25">
        <v>12.100000000000001</v>
      </c>
      <c r="AM246" s="25">
        <v>9.9</v>
      </c>
      <c r="AN246" s="25">
        <v>35.200000000000003</v>
      </c>
      <c r="AO246" s="25">
        <v>46.2</v>
      </c>
      <c r="AP246" s="25">
        <v>0</v>
      </c>
      <c r="AQ246" s="25">
        <v>0</v>
      </c>
      <c r="AR246" s="25">
        <v>9.9</v>
      </c>
      <c r="AS246" s="25">
        <v>13.200000000000001</v>
      </c>
      <c r="AT246" s="25">
        <v>0</v>
      </c>
      <c r="AU246" s="25">
        <v>14.300000000000127</v>
      </c>
      <c r="AV246" s="25">
        <v>46.2</v>
      </c>
      <c r="AW246" s="25">
        <v>6.6000000000000005</v>
      </c>
      <c r="AX246" s="25">
        <v>25.3</v>
      </c>
      <c r="AY246" s="25">
        <v>23.1</v>
      </c>
      <c r="AZ246" s="25">
        <v>11</v>
      </c>
      <c r="BA246" s="25">
        <v>38.5</v>
      </c>
      <c r="BB246" s="25">
        <v>7.7000000000000011</v>
      </c>
      <c r="BC246" s="25">
        <v>31.900000000000002</v>
      </c>
      <c r="BD246" s="25">
        <v>0</v>
      </c>
      <c r="BE246" s="25">
        <v>44</v>
      </c>
      <c r="BF246" s="25">
        <v>0</v>
      </c>
      <c r="BG246" s="25">
        <v>11</v>
      </c>
      <c r="BH246" s="25">
        <v>50.6</v>
      </c>
      <c r="BI246" s="25">
        <v>0</v>
      </c>
      <c r="BJ246" s="25">
        <v>0</v>
      </c>
      <c r="BK246" s="25">
        <v>15.400000000000002</v>
      </c>
      <c r="BL246" s="25">
        <v>0</v>
      </c>
      <c r="BM246" s="25">
        <v>18.700000000000003</v>
      </c>
      <c r="BN246" s="25">
        <v>0</v>
      </c>
      <c r="BO246" t="s">
        <v>38</v>
      </c>
    </row>
    <row r="247" spans="1:67" x14ac:dyDescent="0.25">
      <c r="A247" s="6">
        <v>45146</v>
      </c>
      <c r="B247" t="s">
        <v>14</v>
      </c>
      <c r="C247">
        <v>8</v>
      </c>
      <c r="D247">
        <f t="shared" si="27"/>
        <v>539</v>
      </c>
      <c r="E247">
        <f t="shared" si="32"/>
        <v>138.60000000000008</v>
      </c>
      <c r="F247">
        <f t="shared" si="33"/>
        <v>86.899999999999949</v>
      </c>
      <c r="G247">
        <f t="shared" si="34"/>
        <v>139.69999999999999</v>
      </c>
      <c r="H247">
        <f t="shared" si="35"/>
        <v>173.8</v>
      </c>
      <c r="I247">
        <v>0</v>
      </c>
      <c r="J247" s="22">
        <v>1.0010000000000001</v>
      </c>
      <c r="K247" s="22">
        <v>1.0010000000000001</v>
      </c>
      <c r="L247" s="22">
        <v>0.78100000000000003</v>
      </c>
      <c r="M247" s="22">
        <v>0.94600000000000006</v>
      </c>
      <c r="N247" s="22">
        <v>1.056</v>
      </c>
      <c r="O247" s="24">
        <v>0.96800000000000008</v>
      </c>
      <c r="P247" s="24">
        <v>0.16500000000000001</v>
      </c>
      <c r="Q247" s="24">
        <v>0.60500000000000009</v>
      </c>
      <c r="R247" s="24">
        <v>0.51700000000000013</v>
      </c>
      <c r="S247" s="24">
        <v>0.70400000000000007</v>
      </c>
      <c r="T247" s="24">
        <v>1.0780000000000001</v>
      </c>
      <c r="U247" s="24">
        <v>1.056</v>
      </c>
      <c r="V247" s="24">
        <v>1.0010000000000001</v>
      </c>
      <c r="W247" s="24">
        <v>1.0010000000000001</v>
      </c>
      <c r="X247" s="24">
        <v>1.0340000000000003</v>
      </c>
      <c r="Y247" s="24">
        <v>1.0340000000000003</v>
      </c>
      <c r="Z247" s="24">
        <v>0.88000000000000012</v>
      </c>
      <c r="AA247" s="25">
        <v>15.399999999999938</v>
      </c>
      <c r="AB247" s="25">
        <v>22</v>
      </c>
      <c r="AC247" s="25">
        <v>0</v>
      </c>
      <c r="AD247" s="25">
        <v>0</v>
      </c>
      <c r="AE247" s="25">
        <v>7.7000000000000011</v>
      </c>
      <c r="AF247" s="25">
        <v>4.4000000000000004</v>
      </c>
      <c r="AG247" s="25">
        <v>6.6000000000000005</v>
      </c>
      <c r="AH247" s="25">
        <v>13.200000000000001</v>
      </c>
      <c r="AI247" s="25">
        <v>17.600000000000001</v>
      </c>
      <c r="AJ247" s="25">
        <v>0</v>
      </c>
      <c r="AK247" s="25">
        <v>44</v>
      </c>
      <c r="AL247" s="25">
        <v>16.5</v>
      </c>
      <c r="AM247" s="25">
        <v>48.400000000000006</v>
      </c>
      <c r="AN247" s="25">
        <v>46.2</v>
      </c>
      <c r="AO247" s="25">
        <v>25.3</v>
      </c>
      <c r="AP247" s="25">
        <v>0</v>
      </c>
      <c r="AQ247" s="25">
        <v>0</v>
      </c>
      <c r="AR247" s="25">
        <v>0</v>
      </c>
      <c r="AS247" s="25">
        <v>23.1</v>
      </c>
      <c r="AT247" s="25">
        <v>14.3</v>
      </c>
      <c r="AU247" s="25">
        <v>18.700000000000003</v>
      </c>
      <c r="AV247" s="25">
        <v>18.700000000000003</v>
      </c>
      <c r="AW247" s="25">
        <v>38.5</v>
      </c>
      <c r="AX247" s="25">
        <v>12.100000000000001</v>
      </c>
      <c r="AY247" s="25">
        <v>3.3000000000000003</v>
      </c>
      <c r="AZ247" s="25">
        <v>13.200000000000001</v>
      </c>
      <c r="BA247" s="25">
        <v>27.500000000000004</v>
      </c>
      <c r="BB247" s="25">
        <v>0</v>
      </c>
      <c r="BC247" s="25">
        <v>7.7000000000000011</v>
      </c>
      <c r="BD247" s="25">
        <v>0</v>
      </c>
      <c r="BE247" s="25">
        <v>30.800000000000004</v>
      </c>
      <c r="BF247" s="25">
        <v>0</v>
      </c>
      <c r="BG247" s="25">
        <v>14.300000000000063</v>
      </c>
      <c r="BH247" s="25">
        <v>0</v>
      </c>
      <c r="BI247" s="25">
        <v>7.7000000000000011</v>
      </c>
      <c r="BJ247" s="25">
        <v>30.800000000000004</v>
      </c>
      <c r="BK247" s="25">
        <v>0</v>
      </c>
      <c r="BL247" s="25">
        <v>26.400000000000002</v>
      </c>
      <c r="BM247" s="25">
        <v>17.600000000000001</v>
      </c>
      <c r="BN247" s="25">
        <v>11</v>
      </c>
      <c r="BO247" t="s">
        <v>38</v>
      </c>
    </row>
    <row r="248" spans="1:67" x14ac:dyDescent="0.25">
      <c r="A248" s="6">
        <v>45147</v>
      </c>
      <c r="B248" t="s">
        <v>14</v>
      </c>
      <c r="C248">
        <v>9</v>
      </c>
      <c r="D248">
        <f t="shared" si="27"/>
        <v>425.70000000000016</v>
      </c>
      <c r="E248">
        <f t="shared" si="32"/>
        <v>91.300000000000139</v>
      </c>
      <c r="F248">
        <f t="shared" si="33"/>
        <v>176</v>
      </c>
      <c r="G248">
        <f t="shared" si="34"/>
        <v>126.50000000000001</v>
      </c>
      <c r="H248">
        <f t="shared" si="35"/>
        <v>31.900000000000006</v>
      </c>
      <c r="I248">
        <v>0</v>
      </c>
      <c r="J248" s="22">
        <v>0.7370000000000001</v>
      </c>
      <c r="K248" s="22">
        <v>0.62700000000000011</v>
      </c>
      <c r="L248" s="22">
        <v>0.84700000000000009</v>
      </c>
      <c r="M248" s="22">
        <v>0.9900000000000001</v>
      </c>
      <c r="N248" s="22">
        <v>1.0120000000000002</v>
      </c>
      <c r="O248" s="24">
        <v>0.79200000000000004</v>
      </c>
      <c r="P248" s="24">
        <v>0.82500000000000007</v>
      </c>
      <c r="Q248" s="24">
        <v>0.67100000000000004</v>
      </c>
      <c r="R248" s="24">
        <v>1.056</v>
      </c>
      <c r="S248" s="24">
        <v>0.82500000000000007</v>
      </c>
      <c r="T248" s="24">
        <v>1.1000000000000001</v>
      </c>
      <c r="U248" s="24">
        <v>1.1000000000000001</v>
      </c>
      <c r="V248" s="24">
        <v>0.40700000000000003</v>
      </c>
      <c r="W248" s="24">
        <v>0.91300000000000014</v>
      </c>
      <c r="X248" s="24">
        <v>0.48400000000000004</v>
      </c>
      <c r="Y248" s="24">
        <v>1.1000000000000001</v>
      </c>
      <c r="Z248" s="24">
        <v>0.89100000000000013</v>
      </c>
      <c r="AA248" s="25">
        <v>50.6</v>
      </c>
      <c r="AB248" s="25">
        <v>9.9</v>
      </c>
      <c r="AC248" s="25">
        <v>9.9</v>
      </c>
      <c r="AD248" s="25">
        <v>17.600000000000001</v>
      </c>
      <c r="AE248" s="25">
        <v>0</v>
      </c>
      <c r="AF248" s="25">
        <v>5.5</v>
      </c>
      <c r="AG248" s="25">
        <v>17.600000000000001</v>
      </c>
      <c r="AH248" s="25">
        <v>17.600000000000001</v>
      </c>
      <c r="AI248" s="25">
        <v>8.8000000000000007</v>
      </c>
      <c r="AJ248" s="25">
        <v>38.5</v>
      </c>
      <c r="AK248" s="25">
        <v>0</v>
      </c>
      <c r="AL248" s="25">
        <v>0</v>
      </c>
      <c r="AM248" s="25">
        <v>5.5</v>
      </c>
      <c r="AN248" s="25">
        <v>14.3</v>
      </c>
      <c r="AO248" s="25">
        <v>0</v>
      </c>
      <c r="AP248" s="25">
        <v>0</v>
      </c>
      <c r="AQ248" s="25">
        <v>1.1000000000000001</v>
      </c>
      <c r="AR248" s="25">
        <v>6.6000000000000005</v>
      </c>
      <c r="AS248" s="25">
        <v>3.3000000000000003</v>
      </c>
      <c r="AT248" s="25">
        <v>1.1000000000000001</v>
      </c>
      <c r="AU248" s="25">
        <v>5.5</v>
      </c>
      <c r="AV248" s="25">
        <v>0</v>
      </c>
      <c r="AW248" s="25">
        <v>8.8000000000000007</v>
      </c>
      <c r="AX248" s="25">
        <v>45.1</v>
      </c>
      <c r="AY248" s="25">
        <v>0</v>
      </c>
      <c r="AZ248" s="25">
        <v>0</v>
      </c>
      <c r="BA248" s="25">
        <v>3.3000000000000003</v>
      </c>
      <c r="BB248" s="25">
        <v>16.5</v>
      </c>
      <c r="BC248" s="25">
        <v>26.400000000000002</v>
      </c>
      <c r="BD248" s="25">
        <v>20.900000000000002</v>
      </c>
      <c r="BE248" s="25">
        <v>33</v>
      </c>
      <c r="BF248" s="25">
        <v>0</v>
      </c>
      <c r="BG248" s="25">
        <v>0</v>
      </c>
      <c r="BH248" s="25">
        <v>0</v>
      </c>
      <c r="BI248" s="25">
        <v>0</v>
      </c>
      <c r="BJ248" s="25">
        <v>6.6000000000001258</v>
      </c>
      <c r="BK248" s="25">
        <v>20.900000000000002</v>
      </c>
      <c r="BL248" s="25">
        <v>17.600000000000001</v>
      </c>
      <c r="BM248" s="25">
        <v>0</v>
      </c>
      <c r="BN248" s="25">
        <v>13.200000000000001</v>
      </c>
      <c r="BO248" t="s">
        <v>38</v>
      </c>
    </row>
    <row r="249" spans="1:67" x14ac:dyDescent="0.25">
      <c r="A249" s="6">
        <v>45148</v>
      </c>
      <c r="B249" t="s">
        <v>14</v>
      </c>
      <c r="C249">
        <v>10</v>
      </c>
      <c r="D249">
        <f t="shared" si="27"/>
        <v>583</v>
      </c>
      <c r="E249">
        <f t="shared" si="32"/>
        <v>85.800000000000011</v>
      </c>
      <c r="F249">
        <f t="shared" si="33"/>
        <v>68.2</v>
      </c>
      <c r="G249">
        <f t="shared" si="34"/>
        <v>179.3</v>
      </c>
      <c r="H249">
        <f t="shared" si="35"/>
        <v>249.7</v>
      </c>
      <c r="I249">
        <v>0</v>
      </c>
      <c r="J249" s="22">
        <v>0.81400000000000006</v>
      </c>
      <c r="K249" s="22">
        <v>0.56100000000000005</v>
      </c>
      <c r="L249" s="22">
        <v>0.79200000000000004</v>
      </c>
      <c r="M249" s="22">
        <v>0.96800000000000008</v>
      </c>
      <c r="N249" s="22">
        <v>0.84700000000000009</v>
      </c>
      <c r="O249" s="24">
        <v>0.92400000000000004</v>
      </c>
      <c r="P249" s="24">
        <v>0.82500000000000007</v>
      </c>
      <c r="Q249" s="24">
        <v>0.96800000000000008</v>
      </c>
      <c r="R249" s="24">
        <v>0.59400000000000008</v>
      </c>
      <c r="S249" s="24">
        <v>0.96800000000000008</v>
      </c>
      <c r="T249" s="24">
        <v>0.68200000000000005</v>
      </c>
      <c r="U249" s="24">
        <v>0.8580000000000001</v>
      </c>
      <c r="V249" s="24">
        <v>1.0010000000000001</v>
      </c>
      <c r="W249" s="24">
        <v>1.056</v>
      </c>
      <c r="X249" s="24">
        <v>0.57200000000000006</v>
      </c>
      <c r="Y249" s="24">
        <v>1.0340000000000003</v>
      </c>
      <c r="Z249" s="24">
        <v>0.59400000000000008</v>
      </c>
      <c r="AA249" s="25">
        <v>0</v>
      </c>
      <c r="AB249" s="25">
        <v>16.5</v>
      </c>
      <c r="AC249" s="25">
        <v>13.200000000000001</v>
      </c>
      <c r="AD249" s="25">
        <v>0</v>
      </c>
      <c r="AE249" s="25">
        <v>6.6000000000000005</v>
      </c>
      <c r="AF249" s="25">
        <v>4.4000000000000004</v>
      </c>
      <c r="AG249" s="25">
        <v>0</v>
      </c>
      <c r="AH249" s="25">
        <v>5.5</v>
      </c>
      <c r="AI249" s="25">
        <v>12.100000000000001</v>
      </c>
      <c r="AJ249" s="25">
        <v>9.9</v>
      </c>
      <c r="AK249" s="25">
        <v>23.1</v>
      </c>
      <c r="AL249" s="25">
        <v>11</v>
      </c>
      <c r="AM249" s="25">
        <v>25.3</v>
      </c>
      <c r="AN249" s="25">
        <v>30.800000000000004</v>
      </c>
      <c r="AO249" s="25">
        <v>4.4000000000000004</v>
      </c>
      <c r="AP249" s="25">
        <v>22</v>
      </c>
      <c r="AQ249" s="25">
        <v>28.6</v>
      </c>
      <c r="AR249" s="25">
        <v>49.500000000000007</v>
      </c>
      <c r="AS249" s="25">
        <v>53.900000000000006</v>
      </c>
      <c r="AT249" s="25">
        <v>24.200000000000003</v>
      </c>
      <c r="AU249" s="25">
        <v>11</v>
      </c>
      <c r="AV249" s="25">
        <v>5.5</v>
      </c>
      <c r="AW249" s="25">
        <v>0</v>
      </c>
      <c r="AX249" s="25">
        <v>47.300000000000004</v>
      </c>
      <c r="AY249" s="25">
        <v>47.300000000000004</v>
      </c>
      <c r="AZ249" s="25">
        <v>0</v>
      </c>
      <c r="BA249" s="25">
        <v>4.4000000000000004</v>
      </c>
      <c r="BB249" s="25">
        <v>13.200000000000001</v>
      </c>
      <c r="BC249" s="25">
        <v>11</v>
      </c>
      <c r="BD249" s="25">
        <v>39.6</v>
      </c>
      <c r="BE249" s="25">
        <v>28.6</v>
      </c>
      <c r="BF249" s="25">
        <v>22</v>
      </c>
      <c r="BG249" s="25">
        <v>13.200000000000001</v>
      </c>
      <c r="BH249" s="25">
        <v>0</v>
      </c>
      <c r="BI249" s="25">
        <v>3.3000000000000003</v>
      </c>
      <c r="BJ249" s="25">
        <v>15.400000000000002</v>
      </c>
      <c r="BK249" s="25">
        <v>0</v>
      </c>
      <c r="BL249" s="25">
        <v>3.3000000000000003</v>
      </c>
      <c r="BM249" s="25">
        <v>0</v>
      </c>
      <c r="BN249" s="25">
        <v>0</v>
      </c>
      <c r="BO249" t="s">
        <v>38</v>
      </c>
    </row>
    <row r="250" spans="1:67" x14ac:dyDescent="0.25">
      <c r="A250" s="6">
        <v>45149</v>
      </c>
      <c r="B250" t="s">
        <v>14</v>
      </c>
      <c r="C250">
        <v>11</v>
      </c>
      <c r="D250">
        <f t="shared" si="27"/>
        <v>372.9000000000002</v>
      </c>
      <c r="E250">
        <f t="shared" si="32"/>
        <v>129.80000000000013</v>
      </c>
      <c r="F250">
        <f t="shared" si="33"/>
        <v>110.00000000000003</v>
      </c>
      <c r="G250">
        <f t="shared" si="34"/>
        <v>49.5</v>
      </c>
      <c r="H250">
        <f t="shared" si="35"/>
        <v>83.600000000000009</v>
      </c>
      <c r="I250">
        <v>0</v>
      </c>
      <c r="J250" s="22">
        <v>0.41800000000000004</v>
      </c>
      <c r="K250" s="22">
        <v>0.72600000000000009</v>
      </c>
      <c r="L250" s="22">
        <v>0.88000000000000012</v>
      </c>
      <c r="M250" s="22">
        <v>0.92400000000000004</v>
      </c>
      <c r="N250" s="22">
        <v>0.97900000000000009</v>
      </c>
      <c r="O250" s="24">
        <v>0.80300000000000005</v>
      </c>
      <c r="P250" s="24">
        <v>0.78100000000000003</v>
      </c>
      <c r="Q250" s="24">
        <v>0.60500000000000009</v>
      </c>
      <c r="R250" s="24">
        <v>0.51700000000000013</v>
      </c>
      <c r="S250" s="24">
        <v>0.67100000000000004</v>
      </c>
      <c r="T250" s="24">
        <v>1.0450000000000002</v>
      </c>
      <c r="U250" s="24">
        <v>0.39600000000000002</v>
      </c>
      <c r="V250" s="24">
        <v>0.9900000000000001</v>
      </c>
      <c r="W250" s="24">
        <v>0.96800000000000008</v>
      </c>
      <c r="X250" s="24">
        <v>1.056</v>
      </c>
      <c r="Y250" s="24">
        <v>0.62700000000000011</v>
      </c>
      <c r="Z250" s="24">
        <v>0.50600000000000012</v>
      </c>
      <c r="AA250" s="25">
        <v>0</v>
      </c>
      <c r="AB250" s="25">
        <v>0</v>
      </c>
      <c r="AC250" s="25">
        <v>3.3000000000000003</v>
      </c>
      <c r="AD250" s="25">
        <v>0</v>
      </c>
      <c r="AE250" s="25">
        <v>27.500000000000004</v>
      </c>
      <c r="AF250" s="25">
        <v>16.5</v>
      </c>
      <c r="AG250" s="25">
        <v>42.900000000000006</v>
      </c>
      <c r="AH250" s="25">
        <v>9.9</v>
      </c>
      <c r="AI250" s="25">
        <v>9.9</v>
      </c>
      <c r="AJ250" s="25">
        <v>0</v>
      </c>
      <c r="AK250" s="25">
        <v>27.500000000000004</v>
      </c>
      <c r="AL250" s="25">
        <v>0</v>
      </c>
      <c r="AM250" s="25">
        <v>12.100000000000001</v>
      </c>
      <c r="AN250" s="25">
        <v>26.400000000000002</v>
      </c>
      <c r="AO250" s="25">
        <v>7.7000000000000011</v>
      </c>
      <c r="AP250" s="25">
        <v>19.8</v>
      </c>
      <c r="AQ250" s="25">
        <v>0</v>
      </c>
      <c r="AR250" s="25">
        <v>2.2000000000000002</v>
      </c>
      <c r="AS250" s="25">
        <v>15.400000000000002</v>
      </c>
      <c r="AT250" s="25">
        <v>0</v>
      </c>
      <c r="AU250" s="25">
        <v>8.8000000000000007</v>
      </c>
      <c r="AV250" s="25">
        <v>0</v>
      </c>
      <c r="AW250" s="25">
        <v>8.8000000000000007</v>
      </c>
      <c r="AX250" s="25">
        <v>0</v>
      </c>
      <c r="AY250" s="25">
        <v>12.100000000000001</v>
      </c>
      <c r="AZ250" s="25">
        <v>2.2000000000000002</v>
      </c>
      <c r="BA250" s="25">
        <v>0</v>
      </c>
      <c r="BB250" s="25">
        <v>3.3000000000000003</v>
      </c>
      <c r="BC250" s="25">
        <v>14.3</v>
      </c>
      <c r="BD250" s="25">
        <v>0</v>
      </c>
      <c r="BE250" s="25">
        <v>2.2000000000000002</v>
      </c>
      <c r="BF250" s="25">
        <v>0</v>
      </c>
      <c r="BG250" s="25">
        <v>48.400000000000006</v>
      </c>
      <c r="BH250" s="25">
        <v>7.7000000000000011</v>
      </c>
      <c r="BI250" s="25">
        <v>5.5</v>
      </c>
      <c r="BJ250" s="25">
        <v>9.9</v>
      </c>
      <c r="BK250" s="25">
        <v>31.900000000000126</v>
      </c>
      <c r="BL250" s="25">
        <v>13.200000000000001</v>
      </c>
      <c r="BM250" s="25">
        <v>11</v>
      </c>
      <c r="BN250" s="25">
        <v>0</v>
      </c>
      <c r="BO250" t="s">
        <v>38</v>
      </c>
    </row>
    <row r="251" spans="1:67" x14ac:dyDescent="0.25">
      <c r="A251" s="6">
        <v>45150</v>
      </c>
      <c r="B251" t="s">
        <v>14</v>
      </c>
      <c r="C251">
        <v>12</v>
      </c>
      <c r="D251">
        <f t="shared" si="27"/>
        <v>688.59999999999991</v>
      </c>
      <c r="E251">
        <f t="shared" si="32"/>
        <v>185.9</v>
      </c>
      <c r="F251">
        <f t="shared" si="33"/>
        <v>193.60000000000002</v>
      </c>
      <c r="G251">
        <f t="shared" si="34"/>
        <v>162.80000000000001</v>
      </c>
      <c r="H251">
        <f t="shared" si="35"/>
        <v>146.30000000000001</v>
      </c>
      <c r="I251">
        <v>0</v>
      </c>
      <c r="J251" s="22">
        <v>0.53900000000000003</v>
      </c>
      <c r="K251" s="22">
        <v>0.95700000000000007</v>
      </c>
      <c r="L251" s="22">
        <v>0.91300000000000014</v>
      </c>
      <c r="M251" s="22">
        <v>0.79200000000000004</v>
      </c>
      <c r="N251" s="22">
        <v>1.0780000000000001</v>
      </c>
      <c r="O251" s="24">
        <v>0.27500000000000002</v>
      </c>
      <c r="P251" s="24">
        <v>0.11000000000000001</v>
      </c>
      <c r="Q251" s="24">
        <v>0.83600000000000008</v>
      </c>
      <c r="R251" s="24">
        <v>1.0669999999999999</v>
      </c>
      <c r="S251" s="24">
        <v>0.78100000000000003</v>
      </c>
      <c r="T251" s="24">
        <v>1.0450000000000002</v>
      </c>
      <c r="U251" s="24">
        <v>0.44000000000000006</v>
      </c>
      <c r="V251" s="24">
        <v>0.95700000000000007</v>
      </c>
      <c r="W251" s="24">
        <v>0.37400000000000005</v>
      </c>
      <c r="X251" s="24">
        <v>1.0120000000000002</v>
      </c>
      <c r="Y251" s="24">
        <v>0.60500000000000009</v>
      </c>
      <c r="Z251" s="24">
        <v>0.81400000000000006</v>
      </c>
      <c r="AA251" s="25">
        <v>37.400000000000006</v>
      </c>
      <c r="AB251" s="25">
        <v>1.1000000000000001</v>
      </c>
      <c r="AC251" s="25">
        <v>14.3</v>
      </c>
      <c r="AD251" s="25">
        <v>38.5</v>
      </c>
      <c r="AE251" s="25">
        <v>8.8000000000000007</v>
      </c>
      <c r="AF251" s="25">
        <v>0</v>
      </c>
      <c r="AG251" s="25">
        <v>34.1</v>
      </c>
      <c r="AH251" s="25">
        <v>19.8</v>
      </c>
      <c r="AI251" s="25">
        <v>37.400000000000006</v>
      </c>
      <c r="AJ251" s="25">
        <v>2.2000000000000002</v>
      </c>
      <c r="AK251" s="25">
        <v>1.1000000000000001</v>
      </c>
      <c r="AL251" s="25">
        <v>18.700000000000003</v>
      </c>
      <c r="AM251" s="25">
        <v>35.200000000000003</v>
      </c>
      <c r="AN251" s="25">
        <v>23.1</v>
      </c>
      <c r="AO251" s="25">
        <v>12.100000000000001</v>
      </c>
      <c r="AP251" s="25">
        <v>12.100000000000001</v>
      </c>
      <c r="AQ251" s="25">
        <v>4.4000000000000004</v>
      </c>
      <c r="AR251" s="25">
        <v>4.4000000000000004</v>
      </c>
      <c r="AS251" s="25">
        <v>30.800000000000004</v>
      </c>
      <c r="AT251" s="25">
        <v>5.5</v>
      </c>
      <c r="AU251" s="25">
        <v>28.6</v>
      </c>
      <c r="AV251" s="25">
        <v>0</v>
      </c>
      <c r="AW251" s="25">
        <v>46.2</v>
      </c>
      <c r="AX251" s="25">
        <v>1.1000000000000001</v>
      </c>
      <c r="AY251" s="25">
        <v>24.200000000000003</v>
      </c>
      <c r="AZ251" s="25">
        <v>26.400000000000002</v>
      </c>
      <c r="BA251" s="25">
        <v>11</v>
      </c>
      <c r="BB251" s="25">
        <v>12.100000000000001</v>
      </c>
      <c r="BC251" s="25">
        <v>4.4000000000000004</v>
      </c>
      <c r="BD251" s="25">
        <v>8.8000000000000007</v>
      </c>
      <c r="BE251" s="25">
        <v>18.700000000000003</v>
      </c>
      <c r="BF251" s="25">
        <v>0</v>
      </c>
      <c r="BG251" s="25">
        <v>0</v>
      </c>
      <c r="BH251" s="25">
        <v>6.6000000000000005</v>
      </c>
      <c r="BI251" s="25">
        <v>0</v>
      </c>
      <c r="BJ251" s="25">
        <v>6.6000000000000005</v>
      </c>
      <c r="BK251" s="25">
        <v>55.000000000000007</v>
      </c>
      <c r="BL251" s="25">
        <v>39.6</v>
      </c>
      <c r="BM251" s="25">
        <v>17.600000000000001</v>
      </c>
      <c r="BN251" s="25">
        <v>41.800000000000004</v>
      </c>
      <c r="BO251" t="s">
        <v>38</v>
      </c>
    </row>
    <row r="252" spans="1:67" x14ac:dyDescent="0.25">
      <c r="A252" s="6">
        <v>45151</v>
      </c>
      <c r="B252" t="s">
        <v>14</v>
      </c>
      <c r="C252">
        <v>13</v>
      </c>
      <c r="D252">
        <f t="shared" si="27"/>
        <v>596.20000000000005</v>
      </c>
      <c r="E252">
        <f t="shared" si="32"/>
        <v>103.4</v>
      </c>
      <c r="F252">
        <f t="shared" si="33"/>
        <v>211.20000000000005</v>
      </c>
      <c r="G252">
        <f t="shared" si="34"/>
        <v>161.70000000000002</v>
      </c>
      <c r="H252">
        <f t="shared" si="35"/>
        <v>119.89999999999999</v>
      </c>
      <c r="I252">
        <v>0</v>
      </c>
      <c r="J252" s="22">
        <v>0.74800000000000011</v>
      </c>
      <c r="K252" s="22">
        <v>1.089</v>
      </c>
      <c r="L252" s="22">
        <v>0.57200000000000006</v>
      </c>
      <c r="M252" s="22">
        <v>0.88000000000000012</v>
      </c>
      <c r="N252" s="22">
        <v>0.52800000000000002</v>
      </c>
      <c r="O252" s="24">
        <v>0.60500000000000009</v>
      </c>
      <c r="P252" s="24">
        <v>1.089</v>
      </c>
      <c r="Q252" s="24">
        <v>0.75900000000000012</v>
      </c>
      <c r="R252" s="24">
        <v>0.80300000000000005</v>
      </c>
      <c r="S252" s="24">
        <v>0.81400000000000006</v>
      </c>
      <c r="T252" s="24">
        <v>0.79200000000000004</v>
      </c>
      <c r="U252" s="24">
        <v>0.60500000000000009</v>
      </c>
      <c r="V252" s="24">
        <v>0.66</v>
      </c>
      <c r="W252" s="24">
        <v>0.83600000000000008</v>
      </c>
      <c r="X252" s="24">
        <v>0.97900000000000009</v>
      </c>
      <c r="Y252" s="24">
        <v>0.47300000000000003</v>
      </c>
      <c r="Z252" s="24">
        <v>0.81400000000000006</v>
      </c>
      <c r="AA252" s="25">
        <v>22</v>
      </c>
      <c r="AB252" s="25">
        <v>0</v>
      </c>
      <c r="AC252" s="25">
        <v>47.300000000000004</v>
      </c>
      <c r="AD252" s="25">
        <v>4.4000000000000004</v>
      </c>
      <c r="AE252" s="25">
        <v>36.300000000000004</v>
      </c>
      <c r="AF252" s="25">
        <v>41.800000000000004</v>
      </c>
      <c r="AG252" s="25">
        <v>2.2000000000000002</v>
      </c>
      <c r="AH252" s="25">
        <v>13.200000000000001</v>
      </c>
      <c r="AI252" s="25">
        <v>8.8000000000000007</v>
      </c>
      <c r="AJ252" s="25">
        <v>35.200000000000003</v>
      </c>
      <c r="AK252" s="25">
        <v>35.200000000000003</v>
      </c>
      <c r="AL252" s="25">
        <v>23.1</v>
      </c>
      <c r="AM252" s="25">
        <v>7.7000000000000011</v>
      </c>
      <c r="AN252" s="25">
        <v>9.9</v>
      </c>
      <c r="AO252" s="25">
        <v>4.4000000000000004</v>
      </c>
      <c r="AP252" s="25">
        <v>33</v>
      </c>
      <c r="AQ252" s="25">
        <v>7.7000000000000011</v>
      </c>
      <c r="AR252" s="25">
        <v>0</v>
      </c>
      <c r="AS252" s="25">
        <v>8.8000000000000007</v>
      </c>
      <c r="AT252" s="25">
        <v>25.3</v>
      </c>
      <c r="AU252" s="25">
        <v>1.1000000000000001</v>
      </c>
      <c r="AV252" s="25">
        <v>22</v>
      </c>
      <c r="AW252" s="25">
        <v>6.6000000000000005</v>
      </c>
      <c r="AX252" s="25">
        <v>7.7000000000000011</v>
      </c>
      <c r="AY252" s="25">
        <v>0</v>
      </c>
      <c r="AZ252" s="25">
        <v>44</v>
      </c>
      <c r="BA252" s="25">
        <v>14.3</v>
      </c>
      <c r="BB252" s="25">
        <v>12.100000000000001</v>
      </c>
      <c r="BC252" s="25">
        <v>53.900000000000006</v>
      </c>
      <c r="BD252" s="25">
        <v>0</v>
      </c>
      <c r="BE252" s="25">
        <v>26.400000000000002</v>
      </c>
      <c r="BF252" s="25">
        <v>1.1000000000000001</v>
      </c>
      <c r="BG252" s="25">
        <v>3.3000000000000003</v>
      </c>
      <c r="BH252" s="25">
        <v>16.5</v>
      </c>
      <c r="BI252" s="25">
        <v>6.6000000000000005</v>
      </c>
      <c r="BJ252" s="25">
        <v>0</v>
      </c>
      <c r="BK252" s="25">
        <v>11</v>
      </c>
      <c r="BL252" s="25">
        <v>1.1000000000000001</v>
      </c>
      <c r="BM252" s="25">
        <v>11</v>
      </c>
      <c r="BN252" s="25">
        <v>26.400000000000002</v>
      </c>
      <c r="BO252" t="s">
        <v>38</v>
      </c>
    </row>
    <row r="253" spans="1:67" x14ac:dyDescent="0.25">
      <c r="A253" s="6">
        <v>45152</v>
      </c>
      <c r="B253" t="s">
        <v>14</v>
      </c>
      <c r="C253">
        <v>14</v>
      </c>
      <c r="D253">
        <f t="shared" si="27"/>
        <v>544.50000000000023</v>
      </c>
      <c r="E253">
        <f t="shared" si="32"/>
        <v>133.10000000000002</v>
      </c>
      <c r="F253">
        <f t="shared" si="33"/>
        <v>125.40000000000003</v>
      </c>
      <c r="G253">
        <f t="shared" si="34"/>
        <v>172.7000000000001</v>
      </c>
      <c r="H253">
        <f t="shared" si="35"/>
        <v>113.30000000000003</v>
      </c>
      <c r="I253">
        <v>0</v>
      </c>
      <c r="J253" s="22">
        <v>0.92400000000000004</v>
      </c>
      <c r="K253" s="22">
        <v>0.83600000000000008</v>
      </c>
      <c r="L253" s="22">
        <v>0.84700000000000009</v>
      </c>
      <c r="M253" s="22">
        <v>0.68200000000000005</v>
      </c>
      <c r="N253" s="22">
        <v>0.52800000000000002</v>
      </c>
      <c r="O253" s="24">
        <v>0.15400000000000003</v>
      </c>
      <c r="P253" s="24">
        <v>0.96800000000000008</v>
      </c>
      <c r="Q253" s="24">
        <v>0.66</v>
      </c>
      <c r="R253" s="24">
        <v>0.86900000000000011</v>
      </c>
      <c r="S253" s="24">
        <v>0.46200000000000002</v>
      </c>
      <c r="T253" s="24">
        <v>0.77000000000000013</v>
      </c>
      <c r="U253" s="24">
        <v>0.63800000000000001</v>
      </c>
      <c r="V253" s="24">
        <v>1.0120000000000002</v>
      </c>
      <c r="W253" s="24">
        <v>1.0120000000000002</v>
      </c>
      <c r="X253" s="24">
        <v>0.49500000000000005</v>
      </c>
      <c r="Y253" s="24">
        <v>0.31900000000000001</v>
      </c>
      <c r="Z253" s="24">
        <v>0.42900000000000005</v>
      </c>
      <c r="AA253" s="25">
        <v>26.400000000000002</v>
      </c>
      <c r="AB253" s="25">
        <v>0</v>
      </c>
      <c r="AC253" s="25">
        <v>11</v>
      </c>
      <c r="AD253" s="25">
        <v>0</v>
      </c>
      <c r="AE253" s="25">
        <v>4.4000000000000004</v>
      </c>
      <c r="AF253" s="25">
        <v>14.300000000000033</v>
      </c>
      <c r="AG253" s="25">
        <v>23.1</v>
      </c>
      <c r="AH253" s="25">
        <v>17.600000000000001</v>
      </c>
      <c r="AI253" s="25">
        <v>22</v>
      </c>
      <c r="AJ253" s="25">
        <v>6.6000000000000005</v>
      </c>
      <c r="AK253" s="25">
        <v>0</v>
      </c>
      <c r="AL253" s="25">
        <v>3.3000000000000003</v>
      </c>
      <c r="AM253" s="25">
        <v>0</v>
      </c>
      <c r="AN253" s="25">
        <v>26.400000000000002</v>
      </c>
      <c r="AO253" s="25">
        <v>20.900000000000002</v>
      </c>
      <c r="AP253" s="25">
        <v>29.700000000000003</v>
      </c>
      <c r="AQ253" s="25">
        <v>26.400000000000002</v>
      </c>
      <c r="AR253" s="25">
        <v>0</v>
      </c>
      <c r="AS253" s="25">
        <v>4.4000000000000004</v>
      </c>
      <c r="AT253" s="25">
        <v>2.2000000000000002</v>
      </c>
      <c r="AU253" s="25">
        <v>36.300000000000004</v>
      </c>
      <c r="AV253" s="25">
        <v>0</v>
      </c>
      <c r="AW253" s="25">
        <v>0</v>
      </c>
      <c r="AX253" s="25">
        <v>1.1000000000000627</v>
      </c>
      <c r="AY253" s="25">
        <v>0</v>
      </c>
      <c r="AZ253" s="25">
        <v>37.400000000000006</v>
      </c>
      <c r="BA253" s="25">
        <v>20.900000000000002</v>
      </c>
      <c r="BB253" s="25">
        <v>46.2</v>
      </c>
      <c r="BC253" s="25">
        <v>30.800000000000004</v>
      </c>
      <c r="BD253" s="25">
        <v>0</v>
      </c>
      <c r="BE253" s="25">
        <v>7.7000000000000011</v>
      </c>
      <c r="BF253" s="25">
        <v>0</v>
      </c>
      <c r="BG253" s="25">
        <v>26.400000000000002</v>
      </c>
      <c r="BH253" s="25">
        <v>3.3000000000000003</v>
      </c>
      <c r="BI253" s="25">
        <v>1.1000000000000001</v>
      </c>
      <c r="BJ253" s="25">
        <v>0</v>
      </c>
      <c r="BK253" s="25">
        <v>40.700000000000003</v>
      </c>
      <c r="BL253" s="25">
        <v>15.400000000000002</v>
      </c>
      <c r="BM253" s="25">
        <v>18.700000000000003</v>
      </c>
      <c r="BN253" s="25">
        <v>19.8</v>
      </c>
      <c r="BO253" t="s">
        <v>38</v>
      </c>
    </row>
    <row r="254" spans="1:67" x14ac:dyDescent="0.25">
      <c r="A254" s="6">
        <v>45153</v>
      </c>
      <c r="B254" t="s">
        <v>14</v>
      </c>
      <c r="C254">
        <v>15</v>
      </c>
      <c r="D254">
        <f t="shared" si="27"/>
        <v>452.1</v>
      </c>
      <c r="E254">
        <f t="shared" si="32"/>
        <v>40.700000000000003</v>
      </c>
      <c r="F254">
        <f t="shared" si="33"/>
        <v>91.300000000000011</v>
      </c>
      <c r="G254">
        <f t="shared" si="34"/>
        <v>247.5</v>
      </c>
      <c r="H254">
        <f t="shared" si="35"/>
        <v>72.600000000000009</v>
      </c>
      <c r="I254">
        <v>0</v>
      </c>
      <c r="J254" s="22">
        <v>0.35200000000000004</v>
      </c>
      <c r="K254" s="22">
        <v>0.91300000000000014</v>
      </c>
      <c r="L254" s="22">
        <v>1.0780000000000001</v>
      </c>
      <c r="M254" s="22">
        <v>1.089</v>
      </c>
      <c r="N254" s="22">
        <v>0.68200000000000005</v>
      </c>
      <c r="O254" s="24">
        <v>0.55000000000000004</v>
      </c>
      <c r="P254" s="24">
        <v>1.0120000000000002</v>
      </c>
      <c r="Q254" s="24">
        <v>0.59400000000000008</v>
      </c>
      <c r="R254" s="24">
        <v>1.0230000000000001</v>
      </c>
      <c r="S254" s="24">
        <v>0.13200000000000001</v>
      </c>
      <c r="T254" s="24">
        <v>0.74800000000000011</v>
      </c>
      <c r="U254" s="24">
        <v>0.95700000000000007</v>
      </c>
      <c r="V254" s="24">
        <v>1.089</v>
      </c>
      <c r="W254" s="24">
        <v>0.77000000000000013</v>
      </c>
      <c r="X254" s="24">
        <v>0.74800000000000011</v>
      </c>
      <c r="Y254" s="24">
        <v>0.94600000000000006</v>
      </c>
      <c r="Z254" s="24">
        <v>0.93500000000000005</v>
      </c>
      <c r="AA254" s="25">
        <v>42.900000000000006</v>
      </c>
      <c r="AB254" s="25">
        <v>0</v>
      </c>
      <c r="AC254" s="25">
        <v>0</v>
      </c>
      <c r="AD254" s="25">
        <v>4.4000000000000004</v>
      </c>
      <c r="AE254" s="25">
        <v>0</v>
      </c>
      <c r="AF254" s="25">
        <v>30.800000000000004</v>
      </c>
      <c r="AG254" s="25">
        <v>0</v>
      </c>
      <c r="AH254" s="25">
        <v>9.9</v>
      </c>
      <c r="AI254" s="25">
        <v>0</v>
      </c>
      <c r="AJ254" s="25">
        <v>3.3000000000000003</v>
      </c>
      <c r="AK254" s="25">
        <v>26.400000000000002</v>
      </c>
      <c r="AL254" s="25">
        <v>0</v>
      </c>
      <c r="AM254" s="25">
        <v>0</v>
      </c>
      <c r="AN254" s="25">
        <v>0</v>
      </c>
      <c r="AO254" s="25">
        <v>46.2</v>
      </c>
      <c r="AP254" s="25">
        <v>4.4000000000000004</v>
      </c>
      <c r="AQ254" s="25">
        <v>0</v>
      </c>
      <c r="AR254" s="25">
        <v>8.8000000000000007</v>
      </c>
      <c r="AS254" s="25">
        <v>13.200000000000001</v>
      </c>
      <c r="AT254" s="25">
        <v>0</v>
      </c>
      <c r="AU254" s="25">
        <v>39.6</v>
      </c>
      <c r="AV254" s="25">
        <v>28.6</v>
      </c>
      <c r="AW254" s="25">
        <v>28.6</v>
      </c>
      <c r="AX254" s="25">
        <v>27.500000000000004</v>
      </c>
      <c r="AY254" s="25">
        <v>27.500000000000004</v>
      </c>
      <c r="AZ254" s="25">
        <v>56.1</v>
      </c>
      <c r="BA254" s="25">
        <v>2.2000000000000002</v>
      </c>
      <c r="BB254" s="25">
        <v>26.400000000000002</v>
      </c>
      <c r="BC254" s="25">
        <v>4.4000000000000004</v>
      </c>
      <c r="BD254" s="25">
        <v>6.6000000000000005</v>
      </c>
      <c r="BE254" s="25">
        <v>5.5</v>
      </c>
      <c r="BF254" s="25">
        <v>0</v>
      </c>
      <c r="BG254" s="25">
        <v>9.9</v>
      </c>
      <c r="BH254" s="25">
        <v>0</v>
      </c>
      <c r="BI254" s="25">
        <v>25.3</v>
      </c>
      <c r="BJ254" s="25">
        <v>0</v>
      </c>
      <c r="BK254" s="25">
        <v>0</v>
      </c>
      <c r="BL254" s="25">
        <v>0</v>
      </c>
      <c r="BM254" s="25">
        <v>0</v>
      </c>
      <c r="BN254" s="25">
        <v>0</v>
      </c>
      <c r="BO254" t="s">
        <v>38</v>
      </c>
    </row>
    <row r="255" spans="1:67" x14ac:dyDescent="0.25">
      <c r="A255" s="6">
        <v>45154</v>
      </c>
      <c r="B255" t="s">
        <v>14</v>
      </c>
      <c r="C255">
        <v>16</v>
      </c>
      <c r="D255">
        <f t="shared" si="27"/>
        <v>554.40000000000009</v>
      </c>
      <c r="E255">
        <f t="shared" si="32"/>
        <v>146.30000000000001</v>
      </c>
      <c r="F255">
        <f t="shared" si="33"/>
        <v>146.29999999999998</v>
      </c>
      <c r="G255">
        <f t="shared" si="34"/>
        <v>155.10000000000002</v>
      </c>
      <c r="H255">
        <f t="shared" si="35"/>
        <v>106.70000000000002</v>
      </c>
      <c r="I255">
        <v>0</v>
      </c>
      <c r="J255" s="22">
        <v>0.24200000000000002</v>
      </c>
      <c r="K255" s="22">
        <v>1.0780000000000001</v>
      </c>
      <c r="L255" s="22">
        <v>0.81400000000000006</v>
      </c>
      <c r="M255" s="22">
        <v>0.88000000000000012</v>
      </c>
      <c r="N255" s="22">
        <v>0.69300000000000006</v>
      </c>
      <c r="O255" s="24">
        <v>0.96800000000000008</v>
      </c>
      <c r="P255" s="24">
        <v>0.7370000000000001</v>
      </c>
      <c r="Q255" s="24">
        <v>0.60500000000000009</v>
      </c>
      <c r="R255" s="24">
        <v>0.67100000000000004</v>
      </c>
      <c r="S255" s="24">
        <v>0.80300000000000005</v>
      </c>
      <c r="T255" s="24">
        <v>0.83600000000000008</v>
      </c>
      <c r="U255" s="24">
        <v>0.9900000000000001</v>
      </c>
      <c r="V255" s="24">
        <v>1.0669999999999999</v>
      </c>
      <c r="W255" s="24">
        <v>0.28600000000000003</v>
      </c>
      <c r="X255" s="24">
        <v>0.77000000000000013</v>
      </c>
      <c r="Y255" s="24">
        <v>1.1000000000000001</v>
      </c>
      <c r="Z255" s="24">
        <v>0.93500000000000005</v>
      </c>
      <c r="AA255" s="25">
        <v>0</v>
      </c>
      <c r="AB255" s="25">
        <v>14.3</v>
      </c>
      <c r="AC255" s="25">
        <v>40.700000000000003</v>
      </c>
      <c r="AD255" s="25">
        <v>0</v>
      </c>
      <c r="AE255" s="25">
        <v>22</v>
      </c>
      <c r="AF255" s="25">
        <v>16.5</v>
      </c>
      <c r="AG255" s="25">
        <v>34.1</v>
      </c>
      <c r="AH255" s="25">
        <v>17.600000000000001</v>
      </c>
      <c r="AI255" s="25">
        <v>0</v>
      </c>
      <c r="AJ255" s="25">
        <v>1.1000000000000001</v>
      </c>
      <c r="AK255" s="25">
        <v>9.9</v>
      </c>
      <c r="AL255" s="25">
        <v>0</v>
      </c>
      <c r="AM255" s="25">
        <v>0</v>
      </c>
      <c r="AN255" s="25">
        <v>26.400000000000002</v>
      </c>
      <c r="AO255" s="25">
        <v>0</v>
      </c>
      <c r="AP255" s="25">
        <v>14.3</v>
      </c>
      <c r="AQ255" s="25">
        <v>15.400000000000002</v>
      </c>
      <c r="AR255" s="25">
        <v>39.6</v>
      </c>
      <c r="AS255" s="25">
        <v>0</v>
      </c>
      <c r="AT255" s="25">
        <v>11</v>
      </c>
      <c r="AU255" s="25">
        <v>46.2</v>
      </c>
      <c r="AV255" s="25">
        <v>0</v>
      </c>
      <c r="AW255" s="25">
        <v>22</v>
      </c>
      <c r="AX255" s="25">
        <v>14.3</v>
      </c>
      <c r="AY255" s="25">
        <v>8.8000000000000007</v>
      </c>
      <c r="AZ255" s="25">
        <v>26.400000000000002</v>
      </c>
      <c r="BA255" s="25">
        <v>3.3000000000000003</v>
      </c>
      <c r="BB255" s="25">
        <v>16.5</v>
      </c>
      <c r="BC255" s="25">
        <v>8.8000000000000007</v>
      </c>
      <c r="BD255" s="25">
        <v>8.8000000000000007</v>
      </c>
      <c r="BE255" s="25">
        <v>22</v>
      </c>
      <c r="BF255" s="25">
        <v>0</v>
      </c>
      <c r="BG255" s="25">
        <v>15.400000000000002</v>
      </c>
      <c r="BH255" s="25">
        <v>53.900000000000006</v>
      </c>
      <c r="BI255" s="25">
        <v>8.8000000000000007</v>
      </c>
      <c r="BJ255" s="25">
        <v>0</v>
      </c>
      <c r="BK255" s="25">
        <v>2.2000000000000002</v>
      </c>
      <c r="BL255" s="25">
        <v>29.700000000000003</v>
      </c>
      <c r="BM255" s="25">
        <v>9.9</v>
      </c>
      <c r="BN255" s="25">
        <v>4.4000000000000004</v>
      </c>
      <c r="BO255" t="s">
        <v>38</v>
      </c>
    </row>
    <row r="256" spans="1:67" x14ac:dyDescent="0.25">
      <c r="A256" s="6">
        <v>45155</v>
      </c>
      <c r="B256" t="s">
        <v>14</v>
      </c>
      <c r="C256">
        <v>17</v>
      </c>
      <c r="D256">
        <f t="shared" si="27"/>
        <v>377.3</v>
      </c>
      <c r="E256">
        <f t="shared" si="32"/>
        <v>134.20000000000002</v>
      </c>
      <c r="F256">
        <f t="shared" si="33"/>
        <v>145.20000000000002</v>
      </c>
      <c r="G256">
        <f t="shared" si="34"/>
        <v>51.699999999999996</v>
      </c>
      <c r="H256">
        <f t="shared" si="35"/>
        <v>46.199999999999996</v>
      </c>
      <c r="I256">
        <v>0</v>
      </c>
      <c r="J256" s="22">
        <v>0.27500000000000002</v>
      </c>
      <c r="K256" s="22">
        <v>0.71500000000000008</v>
      </c>
      <c r="L256" s="22">
        <v>0.91300000000000014</v>
      </c>
      <c r="M256" s="22">
        <v>0.97900000000000009</v>
      </c>
      <c r="N256" s="22">
        <v>0.96800000000000008</v>
      </c>
      <c r="O256" s="24">
        <v>0.9900000000000001</v>
      </c>
      <c r="P256" s="24">
        <v>0.77000000000000013</v>
      </c>
      <c r="Q256" s="24">
        <v>0.63800000000000001</v>
      </c>
      <c r="R256" s="24">
        <v>0.93500000000000005</v>
      </c>
      <c r="S256" s="24">
        <v>1.0780000000000001</v>
      </c>
      <c r="T256" s="24">
        <v>0.79200000000000004</v>
      </c>
      <c r="U256" s="24">
        <v>0.9900000000000001</v>
      </c>
      <c r="V256" s="24">
        <v>0.53900000000000003</v>
      </c>
      <c r="W256" s="24">
        <v>0.83600000000000008</v>
      </c>
      <c r="X256" s="24">
        <v>0.9900000000000001</v>
      </c>
      <c r="Y256" s="24">
        <v>0.35200000000000004</v>
      </c>
      <c r="Z256" s="24">
        <v>1.0340000000000003</v>
      </c>
      <c r="AA256" s="25">
        <v>7.7000000000000011</v>
      </c>
      <c r="AB256" s="25">
        <v>0</v>
      </c>
      <c r="AC256" s="25">
        <v>18.700000000000003</v>
      </c>
      <c r="AD256" s="25">
        <v>52.800000000000004</v>
      </c>
      <c r="AE256" s="25">
        <v>36.300000000000004</v>
      </c>
      <c r="AF256" s="25">
        <v>0</v>
      </c>
      <c r="AG256" s="25">
        <v>2.2000000000000002</v>
      </c>
      <c r="AH256" s="25">
        <v>0</v>
      </c>
      <c r="AI256" s="25">
        <v>6.6000000000000005</v>
      </c>
      <c r="AJ256" s="25">
        <v>20.900000000000002</v>
      </c>
      <c r="AK256" s="25">
        <v>0</v>
      </c>
      <c r="AL256" s="25">
        <v>2.2000000000000002</v>
      </c>
      <c r="AM256" s="25">
        <v>11</v>
      </c>
      <c r="AN256" s="25">
        <v>0</v>
      </c>
      <c r="AO256" s="25">
        <v>12.100000000000001</v>
      </c>
      <c r="AP256" s="25">
        <v>0</v>
      </c>
      <c r="AQ256" s="25">
        <v>11</v>
      </c>
      <c r="AR256" s="25">
        <v>0</v>
      </c>
      <c r="AS256" s="25">
        <v>6.6000000000000005</v>
      </c>
      <c r="AT256" s="25">
        <v>3.3000000000000003</v>
      </c>
      <c r="AU256" s="25">
        <v>4.4000000000000004</v>
      </c>
      <c r="AV256" s="25">
        <v>5.5</v>
      </c>
      <c r="AW256" s="25">
        <v>0</v>
      </c>
      <c r="AX256" s="25">
        <v>13.200000000000001</v>
      </c>
      <c r="AY256" s="25">
        <v>9.9</v>
      </c>
      <c r="AZ256" s="25">
        <v>0</v>
      </c>
      <c r="BA256" s="25">
        <v>14.3</v>
      </c>
      <c r="BB256" s="25">
        <v>0</v>
      </c>
      <c r="BC256" s="25">
        <v>0</v>
      </c>
      <c r="BD256" s="25">
        <v>4.4000000000000004</v>
      </c>
      <c r="BE256" s="25">
        <v>7.7000000000000011</v>
      </c>
      <c r="BF256" s="25">
        <v>12.100000000000001</v>
      </c>
      <c r="BG256" s="25">
        <v>15.400000000000002</v>
      </c>
      <c r="BH256" s="25">
        <v>0</v>
      </c>
      <c r="BI256" s="25">
        <v>17.600000000000001</v>
      </c>
      <c r="BJ256" s="25">
        <v>16.5</v>
      </c>
      <c r="BK256" s="25">
        <v>13.200000000000001</v>
      </c>
      <c r="BL256" s="25">
        <v>17.600000000000001</v>
      </c>
      <c r="BM256" s="25">
        <v>34.1</v>
      </c>
      <c r="BN256" s="25">
        <v>0</v>
      </c>
      <c r="BO256" t="s">
        <v>38</v>
      </c>
    </row>
    <row r="257" spans="1:67" x14ac:dyDescent="0.25">
      <c r="A257" s="6">
        <v>45156</v>
      </c>
      <c r="B257" t="s">
        <v>14</v>
      </c>
      <c r="C257">
        <v>18</v>
      </c>
      <c r="D257">
        <f t="shared" si="27"/>
        <v>572</v>
      </c>
      <c r="E257">
        <f t="shared" si="32"/>
        <v>195.8</v>
      </c>
      <c r="F257">
        <f t="shared" si="33"/>
        <v>124.30000000000001</v>
      </c>
      <c r="G257">
        <f t="shared" si="34"/>
        <v>114.40000000000002</v>
      </c>
      <c r="H257">
        <f t="shared" si="35"/>
        <v>137.5</v>
      </c>
      <c r="I257">
        <v>0</v>
      </c>
      <c r="J257" s="22">
        <v>0.45100000000000007</v>
      </c>
      <c r="K257" s="22">
        <v>0.84700000000000009</v>
      </c>
      <c r="L257" s="22">
        <v>0.8580000000000001</v>
      </c>
      <c r="M257" s="22">
        <v>0.88000000000000012</v>
      </c>
      <c r="N257" s="22">
        <v>0.28600000000000003</v>
      </c>
      <c r="O257" s="24">
        <v>0.66</v>
      </c>
      <c r="P257" s="24">
        <v>0.92400000000000004</v>
      </c>
      <c r="Q257" s="24">
        <v>0.80300000000000005</v>
      </c>
      <c r="R257" s="24">
        <v>0.12100000000000001</v>
      </c>
      <c r="S257" s="24">
        <v>0.13200000000000001</v>
      </c>
      <c r="T257" s="24">
        <v>1.056</v>
      </c>
      <c r="U257" s="24">
        <v>1.0340000000000003</v>
      </c>
      <c r="V257" s="24">
        <v>0.45100000000000007</v>
      </c>
      <c r="W257" s="24">
        <v>1.0120000000000002</v>
      </c>
      <c r="X257" s="24">
        <v>1.0669999999999999</v>
      </c>
      <c r="Y257" s="24">
        <v>0.63800000000000001</v>
      </c>
      <c r="Z257" s="24">
        <v>0.91300000000000014</v>
      </c>
      <c r="AA257" s="25">
        <v>20.900000000000002</v>
      </c>
      <c r="AB257" s="25">
        <v>28.6</v>
      </c>
      <c r="AC257" s="25">
        <v>20.900000000000002</v>
      </c>
      <c r="AD257" s="25">
        <v>15.400000000000002</v>
      </c>
      <c r="AE257" s="25">
        <v>0</v>
      </c>
      <c r="AF257" s="25">
        <v>11</v>
      </c>
      <c r="AG257" s="25">
        <v>8.8000000000000007</v>
      </c>
      <c r="AH257" s="25">
        <v>12.100000000000001</v>
      </c>
      <c r="AI257" s="25">
        <v>0</v>
      </c>
      <c r="AJ257" s="25">
        <v>6.6000000000000005</v>
      </c>
      <c r="AK257" s="25">
        <v>0</v>
      </c>
      <c r="AL257" s="25">
        <v>31.900000000000002</v>
      </c>
      <c r="AM257" s="25">
        <v>0</v>
      </c>
      <c r="AN257" s="25">
        <v>30.800000000000004</v>
      </c>
      <c r="AO257" s="25">
        <v>12.100000000000001</v>
      </c>
      <c r="AP257" s="25">
        <v>0</v>
      </c>
      <c r="AQ257" s="25">
        <v>0</v>
      </c>
      <c r="AR257" s="25">
        <v>17.600000000000001</v>
      </c>
      <c r="AS257" s="25">
        <v>28.6</v>
      </c>
      <c r="AT257" s="25">
        <v>16.5</v>
      </c>
      <c r="AU257" s="25">
        <v>0</v>
      </c>
      <c r="AV257" s="25">
        <v>12.100000000000001</v>
      </c>
      <c r="AW257" s="25">
        <v>0</v>
      </c>
      <c r="AX257" s="25">
        <v>0</v>
      </c>
      <c r="AY257" s="25">
        <v>25.3</v>
      </c>
      <c r="AZ257" s="25">
        <v>7.7000000000000011</v>
      </c>
      <c r="BA257" s="25">
        <v>0</v>
      </c>
      <c r="BB257" s="25">
        <v>6.6000000000000005</v>
      </c>
      <c r="BC257" s="25">
        <v>36.300000000000004</v>
      </c>
      <c r="BD257" s="25">
        <v>26.400000000000002</v>
      </c>
      <c r="BE257" s="25">
        <v>33</v>
      </c>
      <c r="BF257" s="25">
        <v>26.400000000000002</v>
      </c>
      <c r="BG257" s="25">
        <v>7.7000000000000011</v>
      </c>
      <c r="BH257" s="25">
        <v>0</v>
      </c>
      <c r="BI257" s="25">
        <v>41.800000000000004</v>
      </c>
      <c r="BJ257" s="25">
        <v>0</v>
      </c>
      <c r="BK257" s="25">
        <v>5.5</v>
      </c>
      <c r="BL257" s="25">
        <v>38.5</v>
      </c>
      <c r="BM257" s="25">
        <v>19.8</v>
      </c>
      <c r="BN257" s="25">
        <v>23.1</v>
      </c>
      <c r="BO257" t="s">
        <v>38</v>
      </c>
    </row>
    <row r="258" spans="1:67" x14ac:dyDescent="0.25">
      <c r="A258" s="6">
        <v>45157</v>
      </c>
      <c r="B258" t="s">
        <v>14</v>
      </c>
      <c r="C258">
        <v>19</v>
      </c>
      <c r="D258">
        <f t="shared" si="27"/>
        <v>611.6</v>
      </c>
      <c r="E258">
        <f t="shared" si="32"/>
        <v>188.10000000000002</v>
      </c>
      <c r="F258">
        <f t="shared" si="33"/>
        <v>134.20000000000002</v>
      </c>
      <c r="G258">
        <f t="shared" si="34"/>
        <v>174.9</v>
      </c>
      <c r="H258">
        <f t="shared" si="35"/>
        <v>114.4</v>
      </c>
      <c r="I258">
        <v>0</v>
      </c>
      <c r="J258" s="22">
        <v>0.81400000000000006</v>
      </c>
      <c r="K258" s="22">
        <v>0.63800000000000001</v>
      </c>
      <c r="L258" s="22">
        <v>0.47300000000000003</v>
      </c>
      <c r="M258" s="22">
        <v>0.38500000000000006</v>
      </c>
      <c r="N258" s="22">
        <v>1.0450000000000002</v>
      </c>
      <c r="O258" s="24">
        <v>0.66</v>
      </c>
      <c r="P258" s="24">
        <v>0.72600000000000009</v>
      </c>
      <c r="Q258" s="24">
        <v>0.11000000000000001</v>
      </c>
      <c r="R258" s="24">
        <v>0.64900000000000002</v>
      </c>
      <c r="S258" s="24">
        <v>0.71500000000000008</v>
      </c>
      <c r="T258" s="24">
        <v>0.81400000000000006</v>
      </c>
      <c r="U258" s="24">
        <v>0.6160000000000001</v>
      </c>
      <c r="V258" s="24">
        <v>0.53900000000000003</v>
      </c>
      <c r="W258" s="24">
        <v>1.0340000000000003</v>
      </c>
      <c r="X258" s="24">
        <v>1.0120000000000002</v>
      </c>
      <c r="Y258" s="24">
        <v>0.66</v>
      </c>
      <c r="Z258" s="24">
        <v>0.44000000000000006</v>
      </c>
      <c r="AA258" s="25">
        <v>35.200000000000003</v>
      </c>
      <c r="AB258" s="25">
        <v>2.2000000000000002</v>
      </c>
      <c r="AC258" s="25">
        <v>26.400000000000002</v>
      </c>
      <c r="AD258" s="25">
        <v>3.3000000000000003</v>
      </c>
      <c r="AE258" s="25">
        <v>1.1000000000000001</v>
      </c>
      <c r="AF258" s="25">
        <v>0</v>
      </c>
      <c r="AG258" s="25">
        <v>31.900000000000002</v>
      </c>
      <c r="AH258" s="25">
        <v>0</v>
      </c>
      <c r="AI258" s="25">
        <v>9.9</v>
      </c>
      <c r="AJ258" s="25">
        <v>24.200000000000003</v>
      </c>
      <c r="AK258" s="25">
        <v>50.6</v>
      </c>
      <c r="AL258" s="25">
        <v>12.100000000000001</v>
      </c>
      <c r="AM258" s="25">
        <v>7.7000000000000011</v>
      </c>
      <c r="AN258" s="25">
        <v>6.6000000000000005</v>
      </c>
      <c r="AO258" s="25">
        <v>4.4000000000000004</v>
      </c>
      <c r="AP258" s="25">
        <v>24.200000000000003</v>
      </c>
      <c r="AQ258" s="25">
        <v>0</v>
      </c>
      <c r="AR258" s="25">
        <v>8.8000000000000007</v>
      </c>
      <c r="AS258" s="25">
        <v>33</v>
      </c>
      <c r="AT258" s="25">
        <v>17.600000000000001</v>
      </c>
      <c r="AU258" s="25">
        <v>23.1</v>
      </c>
      <c r="AV258" s="25">
        <v>6.6000000000000005</v>
      </c>
      <c r="AW258" s="25">
        <v>25.3</v>
      </c>
      <c r="AX258" s="25">
        <v>34.1</v>
      </c>
      <c r="AY258" s="25">
        <v>0</v>
      </c>
      <c r="AZ258" s="25">
        <v>29.700000000000003</v>
      </c>
      <c r="BA258" s="25">
        <v>5.5</v>
      </c>
      <c r="BB258" s="25">
        <v>5.5</v>
      </c>
      <c r="BC258" s="25">
        <v>0</v>
      </c>
      <c r="BD258" s="25">
        <v>45.1</v>
      </c>
      <c r="BE258" s="25">
        <v>8.8000000000000007</v>
      </c>
      <c r="BF258" s="25">
        <v>31.900000000000002</v>
      </c>
      <c r="BG258" s="25">
        <v>18.700000000000003</v>
      </c>
      <c r="BH258" s="25">
        <v>7.7000000000000011</v>
      </c>
      <c r="BI258" s="25">
        <v>0</v>
      </c>
      <c r="BJ258" s="25">
        <v>34.1</v>
      </c>
      <c r="BK258" s="25">
        <v>15.400000000000002</v>
      </c>
      <c r="BL258" s="25">
        <v>0</v>
      </c>
      <c r="BM258" s="25">
        <v>50.6</v>
      </c>
      <c r="BN258" s="25">
        <v>20.900000000000002</v>
      </c>
      <c r="BO258" t="s">
        <v>38</v>
      </c>
    </row>
    <row r="259" spans="1:67" x14ac:dyDescent="0.25">
      <c r="A259" s="6">
        <v>45158</v>
      </c>
      <c r="B259" t="s">
        <v>14</v>
      </c>
      <c r="C259">
        <v>20</v>
      </c>
      <c r="D259">
        <f t="shared" si="27"/>
        <v>558.80000000000018</v>
      </c>
      <c r="E259">
        <f t="shared" si="32"/>
        <v>93.5</v>
      </c>
      <c r="F259">
        <f t="shared" si="33"/>
        <v>130.9</v>
      </c>
      <c r="G259">
        <f t="shared" si="34"/>
        <v>193.60000000000002</v>
      </c>
      <c r="H259">
        <f t="shared" si="35"/>
        <v>140.80000000000013</v>
      </c>
      <c r="I259">
        <v>0</v>
      </c>
      <c r="J259" s="22">
        <v>0.34100000000000003</v>
      </c>
      <c r="K259" s="22">
        <v>0.97900000000000009</v>
      </c>
      <c r="L259" s="22">
        <v>0.84700000000000009</v>
      </c>
      <c r="M259" s="22">
        <v>0.89100000000000013</v>
      </c>
      <c r="N259" s="22">
        <v>1.0340000000000003</v>
      </c>
      <c r="O259" s="24">
        <v>0.83600000000000008</v>
      </c>
      <c r="P259" s="24">
        <v>1.056</v>
      </c>
      <c r="Q259" s="24">
        <v>0.35200000000000004</v>
      </c>
      <c r="R259" s="24">
        <v>0.81400000000000006</v>
      </c>
      <c r="S259" s="24">
        <v>1.056</v>
      </c>
      <c r="T259" s="24">
        <v>1.0780000000000001</v>
      </c>
      <c r="U259" s="24">
        <v>1.0120000000000002</v>
      </c>
      <c r="V259" s="24">
        <v>0.89100000000000013</v>
      </c>
      <c r="W259" s="24">
        <v>0.83600000000000008</v>
      </c>
      <c r="X259" s="24">
        <v>0.84700000000000009</v>
      </c>
      <c r="Y259" s="24">
        <v>0.49500000000000005</v>
      </c>
      <c r="Z259" s="24">
        <v>0.93500000000000005</v>
      </c>
      <c r="AA259" s="25">
        <v>0</v>
      </c>
      <c r="AB259" s="25">
        <v>15.400000000000002</v>
      </c>
      <c r="AC259" s="25">
        <v>12.100000000000001</v>
      </c>
      <c r="AD259" s="25">
        <v>23.1</v>
      </c>
      <c r="AE259" s="25">
        <v>46.2</v>
      </c>
      <c r="AF259" s="25">
        <v>11</v>
      </c>
      <c r="AG259" s="25">
        <v>0</v>
      </c>
      <c r="AH259" s="25">
        <v>0</v>
      </c>
      <c r="AI259" s="25">
        <v>0</v>
      </c>
      <c r="AJ259" s="25">
        <v>23.1</v>
      </c>
      <c r="AK259" s="25">
        <v>0</v>
      </c>
      <c r="AL259" s="25">
        <v>50.6</v>
      </c>
      <c r="AM259" s="25">
        <v>13.200000000000125</v>
      </c>
      <c r="AN259" s="25">
        <v>16.5</v>
      </c>
      <c r="AO259" s="25">
        <v>0</v>
      </c>
      <c r="AP259" s="25">
        <v>9.9</v>
      </c>
      <c r="AQ259" s="25">
        <v>38.5</v>
      </c>
      <c r="AR259" s="25">
        <v>1.1000000000000001</v>
      </c>
      <c r="AS259" s="25">
        <v>11</v>
      </c>
      <c r="AT259" s="25">
        <v>0</v>
      </c>
      <c r="AU259" s="25">
        <v>7.7000000000000011</v>
      </c>
      <c r="AV259" s="25">
        <v>11</v>
      </c>
      <c r="AW259" s="25">
        <v>0</v>
      </c>
      <c r="AX259" s="25">
        <v>7.7000000000000011</v>
      </c>
      <c r="AY259" s="25">
        <v>3.3000000000000003</v>
      </c>
      <c r="AZ259" s="25">
        <v>24.200000000000003</v>
      </c>
      <c r="BA259" s="25">
        <v>39.6</v>
      </c>
      <c r="BB259" s="25">
        <v>19.8</v>
      </c>
      <c r="BC259" s="25">
        <v>45.1</v>
      </c>
      <c r="BD259" s="25">
        <v>35.200000000000003</v>
      </c>
      <c r="BE259" s="25">
        <v>0</v>
      </c>
      <c r="BF259" s="25">
        <v>20.900000000000002</v>
      </c>
      <c r="BG259" s="25">
        <v>0</v>
      </c>
      <c r="BH259" s="25">
        <v>7.7000000000000011</v>
      </c>
      <c r="BI259" s="25">
        <v>6.6000000000000005</v>
      </c>
      <c r="BJ259" s="25">
        <v>7.7000000000000011</v>
      </c>
      <c r="BK259" s="25">
        <v>17.600000000000001</v>
      </c>
      <c r="BL259" s="25">
        <v>0</v>
      </c>
      <c r="BM259" s="25">
        <v>0</v>
      </c>
      <c r="BN259" s="25">
        <v>33</v>
      </c>
      <c r="BO259" t="s">
        <v>38</v>
      </c>
    </row>
    <row r="260" spans="1:67" x14ac:dyDescent="0.25">
      <c r="A260" s="6">
        <v>45159</v>
      </c>
      <c r="B260" t="s">
        <v>14</v>
      </c>
      <c r="C260">
        <v>21</v>
      </c>
      <c r="D260">
        <f t="shared" ref="D260:D323" si="36">SUM(E260:H260)</f>
        <v>650.10000000000014</v>
      </c>
      <c r="E260">
        <f t="shared" si="32"/>
        <v>127.60000000000002</v>
      </c>
      <c r="F260">
        <f t="shared" si="33"/>
        <v>171.60000000000002</v>
      </c>
      <c r="G260">
        <f t="shared" si="34"/>
        <v>168.3</v>
      </c>
      <c r="H260">
        <f t="shared" si="35"/>
        <v>182.60000000000002</v>
      </c>
      <c r="I260">
        <v>0</v>
      </c>
      <c r="J260" s="22">
        <v>0.83600000000000008</v>
      </c>
      <c r="K260" s="22">
        <v>0.58300000000000007</v>
      </c>
      <c r="L260" s="22">
        <v>0.83600000000000008</v>
      </c>
      <c r="M260" s="22">
        <v>0.86900000000000011</v>
      </c>
      <c r="N260" s="22">
        <v>0.81400000000000006</v>
      </c>
      <c r="O260" s="24">
        <v>0.78100000000000003</v>
      </c>
      <c r="P260" s="24">
        <v>0.78100000000000003</v>
      </c>
      <c r="Q260" s="24">
        <v>0.79200000000000004</v>
      </c>
      <c r="R260" s="24">
        <v>1.0340000000000003</v>
      </c>
      <c r="S260" s="24">
        <v>0.6160000000000001</v>
      </c>
      <c r="T260" s="24">
        <v>0.78100000000000003</v>
      </c>
      <c r="U260" s="24">
        <v>0.47300000000000003</v>
      </c>
      <c r="V260" s="24">
        <v>0.77000000000000013</v>
      </c>
      <c r="W260" s="24">
        <v>0.86900000000000011</v>
      </c>
      <c r="X260" s="24">
        <v>0.51700000000000013</v>
      </c>
      <c r="Y260" s="24">
        <v>0.6160000000000001</v>
      </c>
      <c r="Z260" s="24">
        <v>0.28600000000000003</v>
      </c>
      <c r="AA260" s="25">
        <v>17.600000000000001</v>
      </c>
      <c r="AB260" s="25">
        <v>12.100000000000001</v>
      </c>
      <c r="AC260" s="25">
        <v>1.1000000000000001</v>
      </c>
      <c r="AD260" s="25">
        <v>11</v>
      </c>
      <c r="AE260" s="25">
        <v>14.3</v>
      </c>
      <c r="AF260" s="25">
        <v>8.8000000000000007</v>
      </c>
      <c r="AG260" s="25">
        <v>15.400000000000002</v>
      </c>
      <c r="AH260" s="25">
        <v>35.200000000000003</v>
      </c>
      <c r="AI260" s="25">
        <v>0</v>
      </c>
      <c r="AJ260" s="25">
        <v>56.1</v>
      </c>
      <c r="AK260" s="25">
        <v>37.400000000000006</v>
      </c>
      <c r="AL260" s="25">
        <v>11</v>
      </c>
      <c r="AM260" s="25">
        <v>5.5</v>
      </c>
      <c r="AN260" s="25">
        <v>7.7000000000000011</v>
      </c>
      <c r="AO260" s="25">
        <v>55.000000000000007</v>
      </c>
      <c r="AP260" s="25">
        <v>29.700000000000003</v>
      </c>
      <c r="AQ260" s="25">
        <v>9.9</v>
      </c>
      <c r="AR260" s="25">
        <v>20.900000000000002</v>
      </c>
      <c r="AS260" s="25">
        <v>0</v>
      </c>
      <c r="AT260" s="25">
        <v>42.900000000000006</v>
      </c>
      <c r="AU260" s="25">
        <v>0</v>
      </c>
      <c r="AV260" s="25">
        <v>17.600000000000001</v>
      </c>
      <c r="AW260" s="25">
        <v>17.600000000000001</v>
      </c>
      <c r="AX260" s="25">
        <v>16.5</v>
      </c>
      <c r="AY260" s="25">
        <v>16.5</v>
      </c>
      <c r="AZ260" s="25">
        <v>45.1</v>
      </c>
      <c r="BA260" s="25">
        <v>14.3</v>
      </c>
      <c r="BB260" s="25">
        <v>40.700000000000003</v>
      </c>
      <c r="BC260" s="25">
        <v>0</v>
      </c>
      <c r="BD260" s="25">
        <v>0</v>
      </c>
      <c r="BE260" s="25">
        <v>2.2000000000000002</v>
      </c>
      <c r="BF260" s="25">
        <v>27.500000000000004</v>
      </c>
      <c r="BG260" s="25">
        <v>11</v>
      </c>
      <c r="BH260" s="25">
        <v>5.5</v>
      </c>
      <c r="BI260" s="25">
        <v>15.400000000000002</v>
      </c>
      <c r="BJ260" s="25">
        <v>19.8</v>
      </c>
      <c r="BK260" s="25">
        <v>15.400000000000002</v>
      </c>
      <c r="BL260" s="25">
        <v>5.5</v>
      </c>
      <c r="BM260" s="25">
        <v>7.7000000000000011</v>
      </c>
      <c r="BN260" s="25">
        <v>17.600000000000001</v>
      </c>
      <c r="BO260" t="s">
        <v>38</v>
      </c>
    </row>
    <row r="261" spans="1:67" x14ac:dyDescent="0.25">
      <c r="A261" s="6">
        <v>45160</v>
      </c>
      <c r="B261" t="s">
        <v>14</v>
      </c>
      <c r="C261">
        <v>22</v>
      </c>
      <c r="D261">
        <f t="shared" si="36"/>
        <v>601.70000000000005</v>
      </c>
      <c r="E261">
        <f t="shared" si="32"/>
        <v>135.30000000000001</v>
      </c>
      <c r="F261">
        <f t="shared" si="33"/>
        <v>231</v>
      </c>
      <c r="G261">
        <f t="shared" si="34"/>
        <v>132</v>
      </c>
      <c r="H261">
        <f t="shared" si="35"/>
        <v>103.40000000000002</v>
      </c>
      <c r="I261">
        <v>0</v>
      </c>
      <c r="J261" s="22">
        <v>0.8580000000000001</v>
      </c>
      <c r="K261" s="22">
        <v>0.77000000000000013</v>
      </c>
      <c r="L261" s="22">
        <v>0.84700000000000009</v>
      </c>
      <c r="M261" s="22">
        <v>0.96800000000000008</v>
      </c>
      <c r="N261" s="22">
        <v>0.55000000000000004</v>
      </c>
      <c r="O261" s="24">
        <v>0.46200000000000002</v>
      </c>
      <c r="P261" s="24">
        <v>0.67100000000000004</v>
      </c>
      <c r="Q261" s="24">
        <v>0.44000000000000006</v>
      </c>
      <c r="R261" s="24">
        <v>0.67100000000000004</v>
      </c>
      <c r="S261" s="24">
        <v>1.089</v>
      </c>
      <c r="T261" s="24">
        <v>0.68200000000000005</v>
      </c>
      <c r="U261" s="24">
        <v>0.45100000000000007</v>
      </c>
      <c r="V261" s="24">
        <v>1.1000000000000001</v>
      </c>
      <c r="W261" s="24">
        <v>0.84700000000000009</v>
      </c>
      <c r="X261" s="24">
        <v>1.0780000000000001</v>
      </c>
      <c r="Y261" s="24">
        <v>0.46200000000000002</v>
      </c>
      <c r="Z261" s="24">
        <v>0.89100000000000013</v>
      </c>
      <c r="AA261" s="25">
        <v>23.1</v>
      </c>
      <c r="AB261" s="25">
        <v>16.5</v>
      </c>
      <c r="AC261" s="25">
        <v>6.6000000000000005</v>
      </c>
      <c r="AD261" s="25">
        <v>18.700000000000003</v>
      </c>
      <c r="AE261" s="25">
        <v>37.400000000000006</v>
      </c>
      <c r="AF261" s="25">
        <v>58.300000000000004</v>
      </c>
      <c r="AG261" s="25">
        <v>27.500000000000004</v>
      </c>
      <c r="AH261" s="25">
        <v>7.7000000000000011</v>
      </c>
      <c r="AI261" s="25">
        <v>35.200000000000003</v>
      </c>
      <c r="AJ261" s="25">
        <v>0</v>
      </c>
      <c r="AK261" s="25">
        <v>6.6000000000000005</v>
      </c>
      <c r="AL261" s="25">
        <v>17.600000000000001</v>
      </c>
      <c r="AM261" s="25">
        <v>3.3000000000000003</v>
      </c>
      <c r="AN261" s="25">
        <v>0</v>
      </c>
      <c r="AO261" s="25">
        <v>9.9</v>
      </c>
      <c r="AP261" s="25">
        <v>37.400000000000006</v>
      </c>
      <c r="AQ261" s="25">
        <v>0</v>
      </c>
      <c r="AR261" s="25">
        <v>11</v>
      </c>
      <c r="AS261" s="25">
        <v>3.3000000000000003</v>
      </c>
      <c r="AT261" s="25">
        <v>20.900000000000002</v>
      </c>
      <c r="AU261" s="25">
        <v>0</v>
      </c>
      <c r="AV261" s="25">
        <v>5.5</v>
      </c>
      <c r="AW261" s="25">
        <v>6.6000000000000005</v>
      </c>
      <c r="AX261" s="25">
        <v>44</v>
      </c>
      <c r="AY261" s="25">
        <v>12.100000000000001</v>
      </c>
      <c r="AZ261" s="25">
        <v>28.6</v>
      </c>
      <c r="BA261" s="25">
        <v>18.700000000000003</v>
      </c>
      <c r="BB261" s="25">
        <v>3.3000000000000003</v>
      </c>
      <c r="BC261" s="25">
        <v>0</v>
      </c>
      <c r="BD261" s="25">
        <v>13.200000000000001</v>
      </c>
      <c r="BE261" s="25">
        <v>0</v>
      </c>
      <c r="BF261" s="25">
        <v>11</v>
      </c>
      <c r="BG261" s="25">
        <v>0</v>
      </c>
      <c r="BH261" s="25">
        <v>29.700000000000003</v>
      </c>
      <c r="BI261" s="25">
        <v>2.2000000000000002</v>
      </c>
      <c r="BJ261" s="25">
        <v>16.5</v>
      </c>
      <c r="BK261" s="25">
        <v>0</v>
      </c>
      <c r="BL261" s="25">
        <v>17.600000000000001</v>
      </c>
      <c r="BM261" s="25">
        <v>52.800000000000004</v>
      </c>
      <c r="BN261" s="25">
        <v>5.5</v>
      </c>
      <c r="BO261" t="s">
        <v>38</v>
      </c>
    </row>
    <row r="262" spans="1:67" x14ac:dyDescent="0.25">
      <c r="A262" s="6">
        <v>45161</v>
      </c>
      <c r="B262" t="s">
        <v>14</v>
      </c>
      <c r="C262">
        <v>23</v>
      </c>
      <c r="D262">
        <f t="shared" si="36"/>
        <v>745.80000000000007</v>
      </c>
      <c r="E262">
        <f t="shared" si="32"/>
        <v>199.10000000000002</v>
      </c>
      <c r="F262">
        <f t="shared" si="33"/>
        <v>178.20000000000002</v>
      </c>
      <c r="G262">
        <f t="shared" si="34"/>
        <v>173.8</v>
      </c>
      <c r="H262">
        <f t="shared" si="35"/>
        <v>194.69999999999996</v>
      </c>
      <c r="I262">
        <v>0</v>
      </c>
      <c r="J262" s="22">
        <v>1.089</v>
      </c>
      <c r="K262" s="22">
        <v>0.75900000000000012</v>
      </c>
      <c r="L262" s="22">
        <v>0.90200000000000014</v>
      </c>
      <c r="M262" s="22">
        <v>0.75900000000000012</v>
      </c>
      <c r="N262" s="22">
        <v>0.50600000000000012</v>
      </c>
      <c r="O262" s="24">
        <v>0.74800000000000011</v>
      </c>
      <c r="P262" s="24">
        <v>0.52800000000000002</v>
      </c>
      <c r="Q262" s="24">
        <v>0.70400000000000007</v>
      </c>
      <c r="R262" s="24">
        <v>0.82500000000000007</v>
      </c>
      <c r="S262" s="24">
        <v>0.68200000000000005</v>
      </c>
      <c r="T262" s="24">
        <v>1.1000000000000001</v>
      </c>
      <c r="U262" s="24">
        <v>0.79200000000000004</v>
      </c>
      <c r="V262" s="24">
        <v>0.86900000000000011</v>
      </c>
      <c r="W262" s="24">
        <v>1.0010000000000001</v>
      </c>
      <c r="X262" s="24">
        <v>0.56100000000000005</v>
      </c>
      <c r="Y262" s="24">
        <v>0.77000000000000013</v>
      </c>
      <c r="Z262" s="24">
        <v>0.37400000000000005</v>
      </c>
      <c r="AA262" s="25">
        <v>46.2</v>
      </c>
      <c r="AB262" s="25">
        <v>18.700000000000003</v>
      </c>
      <c r="AC262" s="25">
        <v>22</v>
      </c>
      <c r="AD262" s="25">
        <v>0</v>
      </c>
      <c r="AE262" s="25">
        <v>5.5</v>
      </c>
      <c r="AF262" s="25">
        <v>5.5</v>
      </c>
      <c r="AG262" s="25">
        <v>45.1</v>
      </c>
      <c r="AH262" s="25">
        <v>15.400000000000002</v>
      </c>
      <c r="AI262" s="25">
        <v>14.3</v>
      </c>
      <c r="AJ262" s="25">
        <v>5.5</v>
      </c>
      <c r="AK262" s="25">
        <v>29.700000000000003</v>
      </c>
      <c r="AL262" s="25">
        <v>18.700000000000003</v>
      </c>
      <c r="AM262" s="25">
        <v>34.1</v>
      </c>
      <c r="AN262" s="25">
        <v>51.7</v>
      </c>
      <c r="AO262" s="25">
        <v>23.1</v>
      </c>
      <c r="AP262" s="25">
        <v>13.200000000000001</v>
      </c>
      <c r="AQ262" s="25">
        <v>2.2000000000000002</v>
      </c>
      <c r="AR262" s="25">
        <v>0</v>
      </c>
      <c r="AS262" s="25">
        <v>13.200000000000001</v>
      </c>
      <c r="AT262" s="25">
        <v>38.5</v>
      </c>
      <c r="AU262" s="25">
        <v>25.3</v>
      </c>
      <c r="AV262" s="25">
        <v>0</v>
      </c>
      <c r="AW262" s="25">
        <v>18.700000000000003</v>
      </c>
      <c r="AX262" s="25">
        <v>4.4000000000000004</v>
      </c>
      <c r="AY262" s="25">
        <v>2.2000000000000002</v>
      </c>
      <c r="AZ262" s="25">
        <v>20.900000000000002</v>
      </c>
      <c r="BA262" s="25">
        <v>29.700000000000003</v>
      </c>
      <c r="BB262" s="25">
        <v>27.500000000000004</v>
      </c>
      <c r="BC262" s="25">
        <v>2.2000000000000002</v>
      </c>
      <c r="BD262" s="25">
        <v>42.900000000000006</v>
      </c>
      <c r="BE262" s="25">
        <v>24.200000000000003</v>
      </c>
      <c r="BF262" s="25">
        <v>38.5</v>
      </c>
      <c r="BG262" s="25">
        <v>30.800000000000004</v>
      </c>
      <c r="BH262" s="25">
        <v>29.700000000000003</v>
      </c>
      <c r="BI262" s="25">
        <v>11</v>
      </c>
      <c r="BJ262" s="25">
        <v>20.900000000000002</v>
      </c>
      <c r="BK262" s="25">
        <v>15.400000000000002</v>
      </c>
      <c r="BL262" s="25">
        <v>25.3</v>
      </c>
      <c r="BM262" s="25">
        <v>3.3000000000000003</v>
      </c>
      <c r="BN262" s="25">
        <v>0</v>
      </c>
      <c r="BO262" t="s">
        <v>38</v>
      </c>
    </row>
    <row r="263" spans="1:67" x14ac:dyDescent="0.25">
      <c r="A263" s="6">
        <v>45162</v>
      </c>
      <c r="B263" t="s">
        <v>14</v>
      </c>
      <c r="C263">
        <v>24</v>
      </c>
      <c r="D263">
        <f t="shared" si="36"/>
        <v>468.59999999999997</v>
      </c>
      <c r="E263">
        <f t="shared" si="32"/>
        <v>103.39999999999989</v>
      </c>
      <c r="F263">
        <f t="shared" si="33"/>
        <v>118.80000000000001</v>
      </c>
      <c r="G263">
        <f t="shared" si="34"/>
        <v>115.5</v>
      </c>
      <c r="H263">
        <f t="shared" si="35"/>
        <v>130.90000000000003</v>
      </c>
      <c r="I263">
        <v>0</v>
      </c>
      <c r="J263" s="22">
        <v>0.56100000000000005</v>
      </c>
      <c r="K263" s="22">
        <v>0.86900000000000011</v>
      </c>
      <c r="L263" s="22">
        <v>0.84700000000000009</v>
      </c>
      <c r="M263" s="22">
        <v>0.9900000000000001</v>
      </c>
      <c r="N263" s="22">
        <v>0.9900000000000001</v>
      </c>
      <c r="O263" s="24">
        <v>1.0669999999999999</v>
      </c>
      <c r="P263" s="24">
        <v>0.71500000000000008</v>
      </c>
      <c r="Q263" s="24">
        <v>0.15400000000000003</v>
      </c>
      <c r="R263" s="24">
        <v>0.78100000000000003</v>
      </c>
      <c r="S263" s="24">
        <v>0.70400000000000007</v>
      </c>
      <c r="T263" s="24">
        <v>0.95700000000000007</v>
      </c>
      <c r="U263" s="24">
        <v>0.57200000000000006</v>
      </c>
      <c r="V263" s="24">
        <v>0.55000000000000004</v>
      </c>
      <c r="W263" s="24">
        <v>0.33</v>
      </c>
      <c r="X263" s="24">
        <v>0.94600000000000006</v>
      </c>
      <c r="Y263" s="24">
        <v>0.45100000000000007</v>
      </c>
      <c r="Z263" s="24">
        <v>1.0669999999999999</v>
      </c>
      <c r="AA263" s="25">
        <v>27.500000000000004</v>
      </c>
      <c r="AB263" s="25">
        <v>0</v>
      </c>
      <c r="AC263" s="25">
        <v>0</v>
      </c>
      <c r="AD263" s="25">
        <v>17.600000000000001</v>
      </c>
      <c r="AE263" s="25">
        <v>16.5</v>
      </c>
      <c r="AF263" s="25">
        <v>15.400000000000002</v>
      </c>
      <c r="AG263" s="25">
        <v>7.7000000000000011</v>
      </c>
      <c r="AH263" s="25">
        <v>25.3</v>
      </c>
      <c r="AI263" s="25">
        <v>8.8000000000000007</v>
      </c>
      <c r="AJ263" s="25">
        <v>0</v>
      </c>
      <c r="AK263" s="25">
        <v>16.5</v>
      </c>
      <c r="AL263" s="25">
        <v>12.100000000000001</v>
      </c>
      <c r="AM263" s="25">
        <v>0</v>
      </c>
      <c r="AN263" s="25">
        <v>27.500000000000004</v>
      </c>
      <c r="AO263" s="25">
        <v>0</v>
      </c>
      <c r="AP263" s="25">
        <v>0</v>
      </c>
      <c r="AQ263" s="25">
        <v>56.1</v>
      </c>
      <c r="AR263" s="25">
        <v>0</v>
      </c>
      <c r="AS263" s="25">
        <v>35.200000000000003</v>
      </c>
      <c r="AT263" s="25">
        <v>0</v>
      </c>
      <c r="AU263" s="25">
        <v>0</v>
      </c>
      <c r="AV263" s="25">
        <v>3.3000000000000003</v>
      </c>
      <c r="AW263" s="25">
        <v>41.800000000000004</v>
      </c>
      <c r="AX263" s="25">
        <v>40.700000000000003</v>
      </c>
      <c r="AY263" s="25">
        <v>0</v>
      </c>
      <c r="AZ263" s="25">
        <v>19.8</v>
      </c>
      <c r="BA263" s="25">
        <v>3.3000000000000003</v>
      </c>
      <c r="BB263" s="25">
        <v>0</v>
      </c>
      <c r="BC263" s="25">
        <v>0</v>
      </c>
      <c r="BD263" s="25">
        <v>6.6000000000000005</v>
      </c>
      <c r="BE263" s="25">
        <v>0</v>
      </c>
      <c r="BF263" s="25">
        <v>9.9</v>
      </c>
      <c r="BG263" s="25">
        <v>47.300000000000004</v>
      </c>
      <c r="BH263" s="25">
        <v>8.8000000000000007</v>
      </c>
      <c r="BI263" s="25">
        <v>20.900000000000002</v>
      </c>
      <c r="BJ263" s="25">
        <v>2.2000000000000002</v>
      </c>
      <c r="BK263" s="25">
        <v>0</v>
      </c>
      <c r="BL263" s="25">
        <v>2.2000000000000002</v>
      </c>
      <c r="BM263" s="25">
        <v>12.099999999999875</v>
      </c>
      <c r="BN263" s="25">
        <v>0</v>
      </c>
      <c r="BO263" t="s">
        <v>38</v>
      </c>
    </row>
    <row r="264" spans="1:67" x14ac:dyDescent="0.25">
      <c r="A264" s="6">
        <v>45163</v>
      </c>
      <c r="B264" t="s">
        <v>14</v>
      </c>
      <c r="C264">
        <v>25</v>
      </c>
      <c r="D264">
        <f t="shared" si="36"/>
        <v>595.1</v>
      </c>
      <c r="E264">
        <f t="shared" si="32"/>
        <v>133.1</v>
      </c>
      <c r="F264">
        <f t="shared" si="33"/>
        <v>169.4</v>
      </c>
      <c r="G264">
        <f t="shared" si="34"/>
        <v>237.60000000000002</v>
      </c>
      <c r="H264">
        <f t="shared" si="35"/>
        <v>55.000000000000007</v>
      </c>
      <c r="I264">
        <v>0</v>
      </c>
      <c r="J264" s="22">
        <v>0.26400000000000001</v>
      </c>
      <c r="K264" s="22">
        <v>0.90200000000000014</v>
      </c>
      <c r="L264" s="22">
        <v>0.78100000000000003</v>
      </c>
      <c r="M264" s="22">
        <v>0.84700000000000009</v>
      </c>
      <c r="N264" s="22">
        <v>1.089</v>
      </c>
      <c r="O264" s="24">
        <v>0.80300000000000005</v>
      </c>
      <c r="P264" s="24">
        <v>0.81400000000000006</v>
      </c>
      <c r="Q264" s="24">
        <v>0.74800000000000011</v>
      </c>
      <c r="R264" s="24">
        <v>0.47300000000000003</v>
      </c>
      <c r="S264" s="24">
        <v>0.8580000000000001</v>
      </c>
      <c r="T264" s="24">
        <v>0.50600000000000012</v>
      </c>
      <c r="U264" s="24">
        <v>0.46200000000000002</v>
      </c>
      <c r="V264" s="24">
        <v>0.63800000000000001</v>
      </c>
      <c r="W264" s="24">
        <v>1.0010000000000001</v>
      </c>
      <c r="X264" s="24">
        <v>1.0340000000000003</v>
      </c>
      <c r="Y264" s="24">
        <v>0.96800000000000008</v>
      </c>
      <c r="Z264" s="24">
        <v>0.96800000000000008</v>
      </c>
      <c r="AA264" s="25">
        <v>0</v>
      </c>
      <c r="AB264" s="25">
        <v>7.7000000000000011</v>
      </c>
      <c r="AC264" s="25">
        <v>27.500000000000004</v>
      </c>
      <c r="AD264" s="25">
        <v>25.3</v>
      </c>
      <c r="AE264" s="25">
        <v>28.6</v>
      </c>
      <c r="AF264" s="25">
        <v>5.5</v>
      </c>
      <c r="AG264" s="25">
        <v>15.400000000000002</v>
      </c>
      <c r="AH264" s="25">
        <v>37.400000000000006</v>
      </c>
      <c r="AI264" s="25">
        <v>5.5</v>
      </c>
      <c r="AJ264" s="25">
        <v>16.5</v>
      </c>
      <c r="AK264" s="25">
        <v>8.8000000000000007</v>
      </c>
      <c r="AL264" s="25">
        <v>18.700000000000003</v>
      </c>
      <c r="AM264" s="25">
        <v>4.4000000000000004</v>
      </c>
      <c r="AN264" s="25">
        <v>0</v>
      </c>
      <c r="AO264" s="25">
        <v>0</v>
      </c>
      <c r="AP264" s="25">
        <v>1.1000000000000001</v>
      </c>
      <c r="AQ264" s="25">
        <v>30.800000000000004</v>
      </c>
      <c r="AR264" s="25">
        <v>0</v>
      </c>
      <c r="AS264" s="25">
        <v>0</v>
      </c>
      <c r="AT264" s="25">
        <v>0</v>
      </c>
      <c r="AU264" s="25">
        <v>42.900000000000006</v>
      </c>
      <c r="AV264" s="25">
        <v>6.6000000000000005</v>
      </c>
      <c r="AW264" s="25">
        <v>18.700000000000003</v>
      </c>
      <c r="AX264" s="25">
        <v>37.400000000000006</v>
      </c>
      <c r="AY264" s="25">
        <v>40.700000000000003</v>
      </c>
      <c r="AZ264" s="25">
        <v>28.6</v>
      </c>
      <c r="BA264" s="25">
        <v>12.100000000000001</v>
      </c>
      <c r="BB264" s="25">
        <v>15.400000000000002</v>
      </c>
      <c r="BC264" s="25">
        <v>11</v>
      </c>
      <c r="BD264" s="25">
        <v>24.200000000000003</v>
      </c>
      <c r="BE264" s="25">
        <v>27.500000000000004</v>
      </c>
      <c r="BF264" s="25">
        <v>29.700000000000003</v>
      </c>
      <c r="BG264" s="25">
        <v>6.6000000000000005</v>
      </c>
      <c r="BH264" s="25">
        <v>15.400000000000002</v>
      </c>
      <c r="BI264" s="25">
        <v>0</v>
      </c>
      <c r="BJ264" s="25">
        <v>1.1000000000000001</v>
      </c>
      <c r="BK264" s="25">
        <v>22</v>
      </c>
      <c r="BL264" s="25">
        <v>8.8000000000000007</v>
      </c>
      <c r="BM264" s="25">
        <v>8.8000000000000007</v>
      </c>
      <c r="BN264" s="25">
        <v>13.200000000000001</v>
      </c>
      <c r="BO264" t="s">
        <v>38</v>
      </c>
    </row>
    <row r="265" spans="1:67" x14ac:dyDescent="0.25">
      <c r="A265" s="6">
        <v>45164</v>
      </c>
      <c r="B265" t="s">
        <v>14</v>
      </c>
      <c r="C265">
        <v>26</v>
      </c>
      <c r="D265">
        <f t="shared" si="36"/>
        <v>447.70000000000005</v>
      </c>
      <c r="E265">
        <f t="shared" si="32"/>
        <v>115.5</v>
      </c>
      <c r="F265">
        <f t="shared" si="33"/>
        <v>133.10000000000002</v>
      </c>
      <c r="G265">
        <f t="shared" si="34"/>
        <v>85.800000000000011</v>
      </c>
      <c r="H265">
        <f t="shared" si="35"/>
        <v>113.3</v>
      </c>
      <c r="I265">
        <v>1</v>
      </c>
      <c r="J265" s="22">
        <v>0.97900000000000009</v>
      </c>
      <c r="K265" s="22">
        <v>0.26400000000000001</v>
      </c>
      <c r="L265" s="22">
        <v>0.8580000000000001</v>
      </c>
      <c r="M265" s="22">
        <v>0.9900000000000001</v>
      </c>
      <c r="N265" s="22">
        <v>1.0120000000000002</v>
      </c>
      <c r="O265" s="24">
        <v>0.82500000000000007</v>
      </c>
      <c r="P265" s="24">
        <v>0.66</v>
      </c>
      <c r="Q265" s="24">
        <v>0.44000000000000006</v>
      </c>
      <c r="R265" s="24">
        <v>1.1000000000000001</v>
      </c>
      <c r="S265" s="24">
        <v>0.66</v>
      </c>
      <c r="T265" s="24">
        <v>0.77000000000000013</v>
      </c>
      <c r="U265" s="24">
        <v>0.59400000000000008</v>
      </c>
      <c r="V265" s="24">
        <v>1.0340000000000003</v>
      </c>
      <c r="W265" s="24">
        <v>0.80300000000000005</v>
      </c>
      <c r="X265" s="24">
        <v>0.93500000000000005</v>
      </c>
      <c r="Y265" s="24">
        <v>0.59400000000000008</v>
      </c>
      <c r="Z265" s="24">
        <v>0.89100000000000013</v>
      </c>
      <c r="AA265" s="25">
        <v>0</v>
      </c>
      <c r="AB265" s="25">
        <v>0</v>
      </c>
      <c r="AC265" s="25">
        <v>22</v>
      </c>
      <c r="AD265" s="25">
        <v>25.3</v>
      </c>
      <c r="AE265" s="25">
        <v>14.3</v>
      </c>
      <c r="AF265" s="25">
        <v>2.2000000000000002</v>
      </c>
      <c r="AG265" s="25">
        <v>7.7000000000000011</v>
      </c>
      <c r="AH265" s="25">
        <v>61.600000000000009</v>
      </c>
      <c r="AI265" s="25">
        <v>0</v>
      </c>
      <c r="AJ265" s="25">
        <v>0</v>
      </c>
      <c r="AK265" s="25">
        <v>11</v>
      </c>
      <c r="AL265" s="25">
        <v>13.200000000000001</v>
      </c>
      <c r="AM265" s="25">
        <v>14.3</v>
      </c>
      <c r="AN265" s="25">
        <v>27.500000000000004</v>
      </c>
      <c r="AO265" s="25">
        <v>5.5</v>
      </c>
      <c r="AP265" s="25">
        <v>3.3000000000000003</v>
      </c>
      <c r="AQ265" s="25">
        <v>0</v>
      </c>
      <c r="AR265" s="25">
        <v>7.7000000000000011</v>
      </c>
      <c r="AS265" s="25">
        <v>33</v>
      </c>
      <c r="AT265" s="25">
        <v>8.8000000000000007</v>
      </c>
      <c r="AU265" s="25">
        <v>12.100000000000001</v>
      </c>
      <c r="AV265" s="25">
        <v>13.200000000000001</v>
      </c>
      <c r="AW265" s="25">
        <v>19.8</v>
      </c>
      <c r="AX265" s="25">
        <v>0</v>
      </c>
      <c r="AY265" s="25">
        <v>0</v>
      </c>
      <c r="AZ265" s="25">
        <v>14.3</v>
      </c>
      <c r="BA265" s="25">
        <v>0</v>
      </c>
      <c r="BB265" s="25">
        <v>26.400000000000002</v>
      </c>
      <c r="BC265" s="25">
        <v>0</v>
      </c>
      <c r="BD265" s="25">
        <v>0</v>
      </c>
      <c r="BE265" s="25">
        <v>8.8000000000000007</v>
      </c>
      <c r="BF265" s="25">
        <v>20.900000000000002</v>
      </c>
      <c r="BG265" s="25">
        <v>0</v>
      </c>
      <c r="BH265" s="25">
        <v>0</v>
      </c>
      <c r="BI265" s="25">
        <v>0</v>
      </c>
      <c r="BJ265" s="25">
        <v>41.800000000000004</v>
      </c>
      <c r="BK265" s="25">
        <v>16.5</v>
      </c>
      <c r="BL265" s="25">
        <v>2.2000000000000002</v>
      </c>
      <c r="BM265" s="25">
        <v>5.5</v>
      </c>
      <c r="BN265" s="25">
        <v>19.8</v>
      </c>
      <c r="BO265" t="s">
        <v>38</v>
      </c>
    </row>
    <row r="266" spans="1:67" x14ac:dyDescent="0.25">
      <c r="A266" s="6">
        <v>45165</v>
      </c>
      <c r="B266" t="s">
        <v>14</v>
      </c>
      <c r="C266">
        <v>27</v>
      </c>
      <c r="D266">
        <f t="shared" si="36"/>
        <v>533.49999999999977</v>
      </c>
      <c r="E266">
        <f t="shared" si="32"/>
        <v>188.1</v>
      </c>
      <c r="F266">
        <f t="shared" si="33"/>
        <v>71.500000000000014</v>
      </c>
      <c r="G266">
        <f t="shared" si="34"/>
        <v>138.59999999999977</v>
      </c>
      <c r="H266">
        <f t="shared" si="35"/>
        <v>135.30000000000001</v>
      </c>
      <c r="I266">
        <v>0</v>
      </c>
      <c r="J266" s="22">
        <v>1.0780000000000001</v>
      </c>
      <c r="K266" s="22">
        <v>0.91300000000000014</v>
      </c>
      <c r="L266" s="22">
        <v>0.79200000000000004</v>
      </c>
      <c r="M266" s="22">
        <v>0.95700000000000007</v>
      </c>
      <c r="N266" s="22">
        <v>1.0669999999999999</v>
      </c>
      <c r="O266" s="24">
        <v>1.056</v>
      </c>
      <c r="P266" s="24">
        <v>0.6160000000000001</v>
      </c>
      <c r="Q266" s="24">
        <v>0.48400000000000004</v>
      </c>
      <c r="R266" s="24">
        <v>0.78100000000000003</v>
      </c>
      <c r="S266" s="24">
        <v>0.83600000000000008</v>
      </c>
      <c r="T266" s="24">
        <v>0.67100000000000004</v>
      </c>
      <c r="U266" s="24">
        <v>1.0340000000000003</v>
      </c>
      <c r="V266" s="24">
        <v>0.78100000000000003</v>
      </c>
      <c r="W266" s="24">
        <v>1.0450000000000002</v>
      </c>
      <c r="X266" s="24">
        <v>0.77000000000000013</v>
      </c>
      <c r="Y266" s="24">
        <v>0.9900000000000001</v>
      </c>
      <c r="Z266" s="24">
        <v>1.0669999999999999</v>
      </c>
      <c r="AA266" s="25">
        <v>0</v>
      </c>
      <c r="AB266" s="25">
        <v>0</v>
      </c>
      <c r="AC266" s="25">
        <v>0</v>
      </c>
      <c r="AD266" s="25">
        <v>7.7000000000000011</v>
      </c>
      <c r="AE266" s="25">
        <v>23.1</v>
      </c>
      <c r="AF266" s="25">
        <v>18.700000000000003</v>
      </c>
      <c r="AG266" s="25">
        <v>9.9</v>
      </c>
      <c r="AH266" s="25">
        <v>7.7000000000000011</v>
      </c>
      <c r="AI266" s="25">
        <v>4.4000000000000004</v>
      </c>
      <c r="AJ266" s="25">
        <v>0</v>
      </c>
      <c r="AK266" s="25">
        <v>35.200000000000003</v>
      </c>
      <c r="AL266" s="25">
        <v>7.7000000000000011</v>
      </c>
      <c r="AM266" s="25">
        <v>39.6</v>
      </c>
      <c r="AN266" s="25">
        <v>28.6</v>
      </c>
      <c r="AO266" s="25">
        <v>12.100000000000001</v>
      </c>
      <c r="AP266" s="25">
        <v>17.600000000000001</v>
      </c>
      <c r="AQ266" s="25">
        <v>0</v>
      </c>
      <c r="AR266" s="25">
        <v>29.700000000000003</v>
      </c>
      <c r="AS266" s="25">
        <v>0</v>
      </c>
      <c r="AT266" s="25">
        <v>0</v>
      </c>
      <c r="AU266" s="25">
        <v>0</v>
      </c>
      <c r="AV266" s="25">
        <v>3.299999999999875</v>
      </c>
      <c r="AW266" s="25">
        <v>8.8000000000000007</v>
      </c>
      <c r="AX266" s="25">
        <v>15.399999999999876</v>
      </c>
      <c r="AY266" s="25">
        <v>11</v>
      </c>
      <c r="AZ266" s="25">
        <v>3.3000000000000003</v>
      </c>
      <c r="BA266" s="25">
        <v>20.900000000000002</v>
      </c>
      <c r="BB266" s="25">
        <v>4.4000000000000004</v>
      </c>
      <c r="BC266" s="25">
        <v>31.900000000000002</v>
      </c>
      <c r="BD266" s="25">
        <v>39.6</v>
      </c>
      <c r="BE266" s="25">
        <v>16.5</v>
      </c>
      <c r="BF266" s="25">
        <v>15.400000000000002</v>
      </c>
      <c r="BG266" s="25">
        <v>6.6000000000000005</v>
      </c>
      <c r="BH266" s="25">
        <v>31.900000000000002</v>
      </c>
      <c r="BI266" s="25">
        <v>50.6</v>
      </c>
      <c r="BJ266" s="25">
        <v>26.400000000000002</v>
      </c>
      <c r="BK266" s="25">
        <v>20.900000000000002</v>
      </c>
      <c r="BL266" s="25">
        <v>17.600000000000001</v>
      </c>
      <c r="BM266" s="25">
        <v>2.2000000000000002</v>
      </c>
      <c r="BN266" s="25">
        <v>0</v>
      </c>
      <c r="BO266" t="s">
        <v>38</v>
      </c>
    </row>
    <row r="267" spans="1:67" x14ac:dyDescent="0.25">
      <c r="A267" s="6">
        <v>45166</v>
      </c>
      <c r="B267" t="s">
        <v>14</v>
      </c>
      <c r="C267">
        <v>28</v>
      </c>
      <c r="D267">
        <f t="shared" si="36"/>
        <v>416.9000000000002</v>
      </c>
      <c r="E267">
        <f t="shared" si="32"/>
        <v>91.300000000000011</v>
      </c>
      <c r="F267">
        <f t="shared" si="33"/>
        <v>133.10000000000002</v>
      </c>
      <c r="G267">
        <f t="shared" si="34"/>
        <v>67.100000000000122</v>
      </c>
      <c r="H267">
        <f t="shared" si="35"/>
        <v>125.4</v>
      </c>
      <c r="I267">
        <v>0</v>
      </c>
      <c r="J267" s="22">
        <v>1.0340000000000003</v>
      </c>
      <c r="K267" s="22">
        <v>0.70400000000000007</v>
      </c>
      <c r="L267" s="22">
        <v>0.8580000000000001</v>
      </c>
      <c r="M267" s="22">
        <v>0.95700000000000007</v>
      </c>
      <c r="N267" s="22">
        <v>1.089</v>
      </c>
      <c r="O267" s="24">
        <v>0.81400000000000006</v>
      </c>
      <c r="P267" s="24">
        <v>0.66</v>
      </c>
      <c r="Q267" s="24">
        <v>0.68200000000000005</v>
      </c>
      <c r="R267" s="24">
        <v>0.15400000000000003</v>
      </c>
      <c r="S267" s="24">
        <v>0.79200000000000004</v>
      </c>
      <c r="T267" s="24">
        <v>0.94600000000000006</v>
      </c>
      <c r="U267" s="24">
        <v>0.56100000000000005</v>
      </c>
      <c r="V267" s="24">
        <v>0.95700000000000007</v>
      </c>
      <c r="W267" s="24">
        <v>0.78100000000000003</v>
      </c>
      <c r="X267" s="24">
        <v>0.45100000000000007</v>
      </c>
      <c r="Y267" s="24">
        <v>1.0780000000000001</v>
      </c>
      <c r="Z267" s="24">
        <v>0.28600000000000003</v>
      </c>
      <c r="AA267" s="25">
        <v>0</v>
      </c>
      <c r="AB267" s="25">
        <v>4.4000000000000004</v>
      </c>
      <c r="AC267" s="25">
        <v>6.6000000000000005</v>
      </c>
      <c r="AD267" s="25">
        <v>50.6</v>
      </c>
      <c r="AE267" s="25">
        <v>0</v>
      </c>
      <c r="AF267" s="25">
        <v>0</v>
      </c>
      <c r="AG267" s="25">
        <v>0</v>
      </c>
      <c r="AH267" s="25">
        <v>40.700000000000003</v>
      </c>
      <c r="AI267" s="25">
        <v>0</v>
      </c>
      <c r="AJ267" s="25">
        <v>30.800000000000004</v>
      </c>
      <c r="AK267" s="25">
        <v>16.5</v>
      </c>
      <c r="AL267" s="25">
        <v>39.6</v>
      </c>
      <c r="AM267" s="25">
        <v>0</v>
      </c>
      <c r="AN267" s="25">
        <v>18.700000000000003</v>
      </c>
      <c r="AO267" s="25">
        <v>12.100000000000001</v>
      </c>
      <c r="AP267" s="25">
        <v>40.700000000000003</v>
      </c>
      <c r="AQ267" s="25">
        <v>0</v>
      </c>
      <c r="AR267" s="25">
        <v>8.8000000000000007</v>
      </c>
      <c r="AS267" s="25">
        <v>3.3000000000000003</v>
      </c>
      <c r="AT267" s="25">
        <v>2.2000000000000002</v>
      </c>
      <c r="AU267" s="25">
        <v>3.3000000000000003</v>
      </c>
      <c r="AV267" s="25">
        <v>13.200000000000125</v>
      </c>
      <c r="AW267" s="25">
        <v>0</v>
      </c>
      <c r="AX267" s="25">
        <v>7.7000000000000011</v>
      </c>
      <c r="AY267" s="25">
        <v>5.5</v>
      </c>
      <c r="AZ267" s="25">
        <v>1.1000000000000001</v>
      </c>
      <c r="BA267" s="25">
        <v>16.5</v>
      </c>
      <c r="BB267" s="25">
        <v>0</v>
      </c>
      <c r="BC267" s="25">
        <v>0</v>
      </c>
      <c r="BD267" s="25">
        <v>19.8</v>
      </c>
      <c r="BE267" s="25">
        <v>3.3000000000000003</v>
      </c>
      <c r="BF267" s="25">
        <v>3.3000000000000003</v>
      </c>
      <c r="BG267" s="25">
        <v>1.1000000000000001</v>
      </c>
      <c r="BH267" s="25">
        <v>12.100000000000001</v>
      </c>
      <c r="BI267" s="25">
        <v>9.9</v>
      </c>
      <c r="BJ267" s="25">
        <v>18.700000000000003</v>
      </c>
      <c r="BK267" s="25">
        <v>26.400000000000002</v>
      </c>
      <c r="BL267" s="25">
        <v>1.1000000000000001</v>
      </c>
      <c r="BM267" s="25">
        <v>0</v>
      </c>
      <c r="BN267" s="25">
        <v>15.400000000000002</v>
      </c>
      <c r="BO267" t="s">
        <v>38</v>
      </c>
    </row>
    <row r="268" spans="1:67" x14ac:dyDescent="0.25">
      <c r="A268" s="6">
        <v>45167</v>
      </c>
      <c r="B268" t="s">
        <v>14</v>
      </c>
      <c r="C268">
        <v>29</v>
      </c>
      <c r="D268">
        <f t="shared" si="36"/>
        <v>602.80000000000007</v>
      </c>
      <c r="E268">
        <f t="shared" si="32"/>
        <v>125.40000000000002</v>
      </c>
      <c r="F268">
        <f t="shared" si="33"/>
        <v>165.00000000000003</v>
      </c>
      <c r="G268">
        <f t="shared" si="34"/>
        <v>204.60000000000002</v>
      </c>
      <c r="H268">
        <f t="shared" si="35"/>
        <v>107.8</v>
      </c>
      <c r="I268">
        <v>0</v>
      </c>
      <c r="J268" s="22">
        <v>0.35200000000000004</v>
      </c>
      <c r="K268" s="22">
        <v>0.53900000000000003</v>
      </c>
      <c r="L268" s="22">
        <v>0.81400000000000006</v>
      </c>
      <c r="M268" s="22">
        <v>1.0120000000000002</v>
      </c>
      <c r="N268" s="22">
        <v>1.0669999999999999</v>
      </c>
      <c r="O268" s="24">
        <v>1.0450000000000002</v>
      </c>
      <c r="P268" s="24">
        <v>0.66</v>
      </c>
      <c r="Q268" s="24">
        <v>0.69300000000000006</v>
      </c>
      <c r="R268" s="24">
        <v>0.67100000000000004</v>
      </c>
      <c r="S268" s="24">
        <v>0.83600000000000008</v>
      </c>
      <c r="T268" s="24">
        <v>0.9900000000000001</v>
      </c>
      <c r="U268" s="24">
        <v>0.45100000000000007</v>
      </c>
      <c r="V268" s="24">
        <v>0.92400000000000004</v>
      </c>
      <c r="W268" s="24">
        <v>0.46200000000000002</v>
      </c>
      <c r="X268" s="24">
        <v>0.48400000000000004</v>
      </c>
      <c r="Y268" s="24">
        <v>0.64900000000000002</v>
      </c>
      <c r="Z268" s="24">
        <v>0.37400000000000005</v>
      </c>
      <c r="AA268" s="25">
        <v>15.400000000000002</v>
      </c>
      <c r="AB268" s="25">
        <v>0</v>
      </c>
      <c r="AC268" s="25">
        <v>26.400000000000002</v>
      </c>
      <c r="AD268" s="25">
        <v>23.1</v>
      </c>
      <c r="AE268" s="25">
        <v>0</v>
      </c>
      <c r="AF268" s="25">
        <v>0</v>
      </c>
      <c r="AG268" s="25">
        <v>27.500000000000004</v>
      </c>
      <c r="AH268" s="25">
        <v>8.8000000000000007</v>
      </c>
      <c r="AI268" s="25">
        <v>37.400000000000006</v>
      </c>
      <c r="AJ268" s="25">
        <v>26.400000000000002</v>
      </c>
      <c r="AK268" s="25">
        <v>0</v>
      </c>
      <c r="AL268" s="25">
        <v>31.900000000000002</v>
      </c>
      <c r="AM268" s="25">
        <v>41.800000000000004</v>
      </c>
      <c r="AN268" s="25">
        <v>14.3</v>
      </c>
      <c r="AO268" s="25">
        <v>0</v>
      </c>
      <c r="AP268" s="25">
        <v>0</v>
      </c>
      <c r="AQ268" s="25">
        <v>7.7000000000000011</v>
      </c>
      <c r="AR268" s="25">
        <v>1.1000000000000001</v>
      </c>
      <c r="AS268" s="25">
        <v>11</v>
      </c>
      <c r="AT268" s="25">
        <v>0</v>
      </c>
      <c r="AU268" s="25">
        <v>9.9</v>
      </c>
      <c r="AV268" s="25">
        <v>44</v>
      </c>
      <c r="AW268" s="25">
        <v>0</v>
      </c>
      <c r="AX268" s="25">
        <v>19.8</v>
      </c>
      <c r="AY268" s="25">
        <v>17.600000000000001</v>
      </c>
      <c r="AZ268" s="25">
        <v>30.800000000000004</v>
      </c>
      <c r="BA268" s="25">
        <v>12.100000000000001</v>
      </c>
      <c r="BB268" s="25">
        <v>29.700000000000003</v>
      </c>
      <c r="BC268" s="25">
        <v>22</v>
      </c>
      <c r="BD268" s="25">
        <v>18.700000000000003</v>
      </c>
      <c r="BE268" s="25">
        <v>11</v>
      </c>
      <c r="BF268" s="25">
        <v>7.7000000000000011</v>
      </c>
      <c r="BG268" s="25">
        <v>26.400000000000002</v>
      </c>
      <c r="BH268" s="25">
        <v>7.7000000000000011</v>
      </c>
      <c r="BI268" s="25">
        <v>27.500000000000004</v>
      </c>
      <c r="BJ268" s="25">
        <v>17.600000000000001</v>
      </c>
      <c r="BK268" s="25">
        <v>13.200000000000001</v>
      </c>
      <c r="BL268" s="25">
        <v>0</v>
      </c>
      <c r="BM268" s="25">
        <v>12.100000000000001</v>
      </c>
      <c r="BN268" s="25">
        <v>2.2000000000000002</v>
      </c>
      <c r="BO268" t="s">
        <v>38</v>
      </c>
    </row>
    <row r="269" spans="1:67" x14ac:dyDescent="0.25">
      <c r="A269" s="6">
        <v>45168</v>
      </c>
      <c r="B269" t="s">
        <v>14</v>
      </c>
      <c r="C269">
        <v>30</v>
      </c>
      <c r="D269">
        <f t="shared" si="36"/>
        <v>501.6</v>
      </c>
      <c r="E269">
        <f t="shared" si="32"/>
        <v>147.4</v>
      </c>
      <c r="F269">
        <f t="shared" si="33"/>
        <v>172.70000000000002</v>
      </c>
      <c r="G269">
        <f t="shared" si="34"/>
        <v>127.6</v>
      </c>
      <c r="H269">
        <f t="shared" si="35"/>
        <v>53.900000000000006</v>
      </c>
      <c r="I269">
        <v>0</v>
      </c>
      <c r="J269" s="22">
        <v>0.36300000000000004</v>
      </c>
      <c r="K269" s="22">
        <v>0.52800000000000002</v>
      </c>
      <c r="L269" s="22">
        <v>0.80300000000000005</v>
      </c>
      <c r="M269" s="22">
        <v>0.94600000000000006</v>
      </c>
      <c r="N269" s="22">
        <v>1.0010000000000001</v>
      </c>
      <c r="O269" s="24">
        <v>0.70400000000000007</v>
      </c>
      <c r="P269" s="24">
        <v>0.82500000000000007</v>
      </c>
      <c r="Q269" s="24">
        <v>0.86900000000000011</v>
      </c>
      <c r="R269" s="24">
        <v>0.68200000000000005</v>
      </c>
      <c r="S269" s="24">
        <v>0.66</v>
      </c>
      <c r="T269" s="24">
        <v>0.74800000000000011</v>
      </c>
      <c r="U269" s="24">
        <v>0.45100000000000007</v>
      </c>
      <c r="V269" s="24">
        <v>0.78100000000000003</v>
      </c>
      <c r="W269" s="24">
        <v>0.82500000000000007</v>
      </c>
      <c r="X269" s="24">
        <v>1.0780000000000001</v>
      </c>
      <c r="Y269" s="24">
        <v>0.89100000000000013</v>
      </c>
      <c r="Z269" s="24">
        <v>1.0340000000000003</v>
      </c>
      <c r="AA269" s="25">
        <v>47.300000000000004</v>
      </c>
      <c r="AB269" s="25">
        <v>0</v>
      </c>
      <c r="AC269" s="25">
        <v>35.200000000000003</v>
      </c>
      <c r="AD269" s="25">
        <v>3.3000000000000003</v>
      </c>
      <c r="AE269" s="25">
        <v>20.900000000000002</v>
      </c>
      <c r="AF269" s="25">
        <v>33</v>
      </c>
      <c r="AG269" s="25">
        <v>3.3000000000000003</v>
      </c>
      <c r="AH269" s="25">
        <v>0</v>
      </c>
      <c r="AI269" s="25">
        <v>19.8</v>
      </c>
      <c r="AJ269" s="25">
        <v>9.9</v>
      </c>
      <c r="AK269" s="25">
        <v>26.400000000000002</v>
      </c>
      <c r="AL269" s="25">
        <v>27.500000000000004</v>
      </c>
      <c r="AM269" s="25">
        <v>6.6000000000000005</v>
      </c>
      <c r="AN269" s="25">
        <v>0</v>
      </c>
      <c r="AO269" s="25">
        <v>0</v>
      </c>
      <c r="AP269" s="25">
        <v>0</v>
      </c>
      <c r="AQ269" s="25">
        <v>18.700000000000003</v>
      </c>
      <c r="AR269" s="25">
        <v>0</v>
      </c>
      <c r="AS269" s="25">
        <v>1.1000000000000001</v>
      </c>
      <c r="AT269" s="25">
        <v>0</v>
      </c>
      <c r="AU269" s="25">
        <v>12.100000000000001</v>
      </c>
      <c r="AV269" s="25">
        <v>8.8000000000000007</v>
      </c>
      <c r="AW269" s="25">
        <v>0</v>
      </c>
      <c r="AX269" s="25">
        <v>4.4000000000000004</v>
      </c>
      <c r="AY269" s="25">
        <v>12.100000000000001</v>
      </c>
      <c r="AZ269" s="25">
        <v>55.000000000000007</v>
      </c>
      <c r="BA269" s="25">
        <v>23.1</v>
      </c>
      <c r="BB269" s="25">
        <v>12.100000000000001</v>
      </c>
      <c r="BC269" s="25">
        <v>0</v>
      </c>
      <c r="BD269" s="25">
        <v>0</v>
      </c>
      <c r="BE269" s="25">
        <v>23.1</v>
      </c>
      <c r="BF269" s="25">
        <v>6.6000000000000005</v>
      </c>
      <c r="BG269" s="25">
        <v>0</v>
      </c>
      <c r="BH269" s="25">
        <v>0</v>
      </c>
      <c r="BI269" s="25">
        <v>40.700000000000003</v>
      </c>
      <c r="BJ269" s="25">
        <v>34.1</v>
      </c>
      <c r="BK269" s="25">
        <v>0</v>
      </c>
      <c r="BL269" s="25">
        <v>0</v>
      </c>
      <c r="BM269" s="25">
        <v>26.400000000000002</v>
      </c>
      <c r="BN269" s="25">
        <v>16.5</v>
      </c>
      <c r="BO269" t="s">
        <v>38</v>
      </c>
    </row>
    <row r="270" spans="1:67" x14ac:dyDescent="0.25">
      <c r="A270" s="6">
        <v>45169</v>
      </c>
      <c r="B270" t="s">
        <v>14</v>
      </c>
      <c r="C270">
        <v>31</v>
      </c>
      <c r="D270">
        <f t="shared" si="36"/>
        <v>413.6</v>
      </c>
      <c r="E270">
        <f t="shared" si="32"/>
        <v>145.20000000000002</v>
      </c>
      <c r="F270">
        <f t="shared" si="33"/>
        <v>90.2</v>
      </c>
      <c r="G270">
        <f t="shared" si="34"/>
        <v>101.20000000000002</v>
      </c>
      <c r="H270">
        <f t="shared" si="35"/>
        <v>77.000000000000014</v>
      </c>
      <c r="I270">
        <v>0</v>
      </c>
      <c r="J270" s="22">
        <v>0.93500000000000005</v>
      </c>
      <c r="K270" s="22">
        <v>0.33</v>
      </c>
      <c r="L270" s="22">
        <v>0.90200000000000014</v>
      </c>
      <c r="M270" s="22">
        <v>0.34100000000000003</v>
      </c>
      <c r="N270" s="22">
        <v>1.0230000000000001</v>
      </c>
      <c r="O270" s="24">
        <v>1.056</v>
      </c>
      <c r="P270" s="24">
        <v>0.8580000000000001</v>
      </c>
      <c r="Q270" s="24">
        <v>0.33</v>
      </c>
      <c r="R270" s="24">
        <v>0.8580000000000001</v>
      </c>
      <c r="S270" s="24">
        <v>1.1000000000000001</v>
      </c>
      <c r="T270" s="24">
        <v>0.79200000000000004</v>
      </c>
      <c r="U270" s="24">
        <v>1.0450000000000002</v>
      </c>
      <c r="V270" s="24">
        <v>0.68200000000000005</v>
      </c>
      <c r="W270" s="24">
        <v>0.94600000000000006</v>
      </c>
      <c r="X270" s="24">
        <v>0.60500000000000009</v>
      </c>
      <c r="Y270" s="24">
        <v>1.0120000000000002</v>
      </c>
      <c r="Z270" s="24">
        <v>1.056</v>
      </c>
      <c r="AA270" s="25">
        <v>0</v>
      </c>
      <c r="AB270" s="25">
        <v>28.6</v>
      </c>
      <c r="AC270" s="25">
        <v>4.4000000000000004</v>
      </c>
      <c r="AD270" s="25">
        <v>8.8000000000000007</v>
      </c>
      <c r="AE270" s="25">
        <v>35.200000000000003</v>
      </c>
      <c r="AF270" s="25">
        <v>0</v>
      </c>
      <c r="AG270" s="25">
        <v>0</v>
      </c>
      <c r="AH270" s="25">
        <v>0</v>
      </c>
      <c r="AI270" s="25">
        <v>0</v>
      </c>
      <c r="AJ270" s="25">
        <v>13.200000000000001</v>
      </c>
      <c r="AK270" s="25">
        <v>5.5</v>
      </c>
      <c r="AL270" s="25">
        <v>24.200000000000003</v>
      </c>
      <c r="AM270" s="25">
        <v>0</v>
      </c>
      <c r="AN270" s="25">
        <v>0</v>
      </c>
      <c r="AO270" s="25">
        <v>45.1</v>
      </c>
      <c r="AP270" s="25">
        <v>0</v>
      </c>
      <c r="AQ270" s="25">
        <v>0</v>
      </c>
      <c r="AR270" s="25">
        <v>7.7000000000000011</v>
      </c>
      <c r="AS270" s="25">
        <v>0</v>
      </c>
      <c r="AT270" s="25">
        <v>0</v>
      </c>
      <c r="AU270" s="25">
        <v>0</v>
      </c>
      <c r="AV270" s="25">
        <v>31.900000000000002</v>
      </c>
      <c r="AW270" s="25">
        <v>24.200000000000003</v>
      </c>
      <c r="AX270" s="25">
        <v>6.6000000000000005</v>
      </c>
      <c r="AY270" s="25">
        <v>3.3000000000000003</v>
      </c>
      <c r="AZ270" s="25">
        <v>0</v>
      </c>
      <c r="BA270" s="25">
        <v>0</v>
      </c>
      <c r="BB270" s="25">
        <v>16.5</v>
      </c>
      <c r="BC270" s="25">
        <v>8.8000000000000007</v>
      </c>
      <c r="BD270" s="25">
        <v>9.9</v>
      </c>
      <c r="BE270" s="25">
        <v>4.4000000000000004</v>
      </c>
      <c r="BF270" s="25">
        <v>0</v>
      </c>
      <c r="BG270" s="25">
        <v>0</v>
      </c>
      <c r="BH270" s="25">
        <v>15.400000000000002</v>
      </c>
      <c r="BI270" s="25">
        <v>22</v>
      </c>
      <c r="BJ270" s="25">
        <v>23.1</v>
      </c>
      <c r="BK270" s="25">
        <v>31.900000000000002</v>
      </c>
      <c r="BL270" s="25">
        <v>11</v>
      </c>
      <c r="BM270" s="25">
        <v>13.200000000000001</v>
      </c>
      <c r="BN270" s="25">
        <v>24.200000000000003</v>
      </c>
      <c r="BO270" t="s">
        <v>38</v>
      </c>
    </row>
    <row r="271" spans="1:67" x14ac:dyDescent="0.25">
      <c r="B271" t="s">
        <v>15</v>
      </c>
      <c r="C271">
        <v>0.01</v>
      </c>
      <c r="D271">
        <f t="shared" si="36"/>
        <v>0</v>
      </c>
      <c r="E271">
        <v>0</v>
      </c>
      <c r="F271">
        <v>0</v>
      </c>
      <c r="G271">
        <v>0</v>
      </c>
      <c r="H271">
        <v>0</v>
      </c>
      <c r="I271">
        <v>0</v>
      </c>
      <c r="J271" s="22">
        <v>0</v>
      </c>
      <c r="K271" s="22">
        <v>0</v>
      </c>
      <c r="L271" s="22">
        <v>0</v>
      </c>
      <c r="M271" s="22">
        <v>0</v>
      </c>
      <c r="N271" s="22">
        <v>0</v>
      </c>
      <c r="O271" s="24">
        <v>0</v>
      </c>
      <c r="P271" s="24">
        <v>0</v>
      </c>
      <c r="Q271" s="24">
        <v>0</v>
      </c>
      <c r="R271" s="24">
        <v>0</v>
      </c>
      <c r="S271" s="24">
        <v>0</v>
      </c>
      <c r="T271" s="24">
        <v>0</v>
      </c>
      <c r="U271" s="24">
        <v>0</v>
      </c>
      <c r="V271" s="24">
        <v>0</v>
      </c>
      <c r="W271" s="24">
        <v>0</v>
      </c>
      <c r="X271" s="24">
        <v>0</v>
      </c>
      <c r="Y271" s="24">
        <v>0</v>
      </c>
      <c r="Z271" s="24">
        <v>0</v>
      </c>
      <c r="AA271" s="25">
        <v>0</v>
      </c>
      <c r="AB271" s="25">
        <v>0</v>
      </c>
      <c r="AC271" s="25">
        <v>0</v>
      </c>
      <c r="AD271" s="25">
        <v>0</v>
      </c>
      <c r="AE271" s="25">
        <v>0</v>
      </c>
      <c r="AF271" s="25">
        <v>0</v>
      </c>
      <c r="AG271" s="25">
        <v>0</v>
      </c>
      <c r="AH271" s="25">
        <v>0</v>
      </c>
      <c r="AI271" s="25">
        <v>0</v>
      </c>
      <c r="AJ271" s="25">
        <v>0</v>
      </c>
      <c r="AK271" s="25">
        <v>0</v>
      </c>
      <c r="AL271" s="25">
        <v>0</v>
      </c>
      <c r="AM271" s="25">
        <v>0</v>
      </c>
      <c r="AN271" s="25">
        <v>0</v>
      </c>
      <c r="AO271" s="25">
        <v>0</v>
      </c>
      <c r="AP271" s="25">
        <v>0</v>
      </c>
      <c r="AQ271" s="25">
        <v>0</v>
      </c>
      <c r="AR271" s="25">
        <v>0</v>
      </c>
      <c r="AS271" s="25">
        <v>0</v>
      </c>
      <c r="AT271" s="25">
        <v>0</v>
      </c>
      <c r="AU271" s="25">
        <v>0</v>
      </c>
      <c r="AV271" s="25">
        <v>0</v>
      </c>
      <c r="AW271" s="25">
        <v>0</v>
      </c>
      <c r="AX271" s="25">
        <v>0</v>
      </c>
      <c r="AY271" s="25">
        <v>0</v>
      </c>
      <c r="AZ271" s="25">
        <v>0</v>
      </c>
      <c r="BA271" s="25">
        <v>0</v>
      </c>
      <c r="BB271" s="25">
        <v>0</v>
      </c>
      <c r="BC271" s="25">
        <v>0</v>
      </c>
      <c r="BD271" s="25">
        <v>0</v>
      </c>
      <c r="BE271" s="25">
        <v>0</v>
      </c>
      <c r="BF271" s="25">
        <v>0</v>
      </c>
      <c r="BG271" s="25">
        <v>0</v>
      </c>
      <c r="BH271" s="25">
        <v>0</v>
      </c>
      <c r="BI271" s="25">
        <v>0</v>
      </c>
      <c r="BJ271" s="25">
        <v>0</v>
      </c>
      <c r="BK271" s="25">
        <v>0</v>
      </c>
      <c r="BL271" s="25">
        <v>0</v>
      </c>
      <c r="BM271" s="25">
        <v>0</v>
      </c>
      <c r="BN271" s="25">
        <v>0</v>
      </c>
      <c r="BO271" t="s">
        <v>237</v>
      </c>
    </row>
    <row r="272" spans="1:67" x14ac:dyDescent="0.25">
      <c r="B272" t="s">
        <v>15</v>
      </c>
      <c r="C272">
        <v>0.02</v>
      </c>
      <c r="D272">
        <f t="shared" si="36"/>
        <v>0</v>
      </c>
      <c r="E272">
        <v>0</v>
      </c>
      <c r="F272">
        <v>0</v>
      </c>
      <c r="G272">
        <v>0</v>
      </c>
      <c r="H272">
        <v>0</v>
      </c>
      <c r="I272">
        <v>0</v>
      </c>
      <c r="J272" s="22">
        <v>0</v>
      </c>
      <c r="K272" s="22">
        <v>0</v>
      </c>
      <c r="L272" s="22">
        <v>0</v>
      </c>
      <c r="M272" s="22">
        <v>0</v>
      </c>
      <c r="N272" s="22">
        <v>0</v>
      </c>
      <c r="O272" s="24">
        <v>0</v>
      </c>
      <c r="P272" s="24">
        <v>0</v>
      </c>
      <c r="Q272" s="24">
        <v>0</v>
      </c>
      <c r="R272" s="24">
        <v>0</v>
      </c>
      <c r="S272" s="24">
        <v>0</v>
      </c>
      <c r="T272" s="24">
        <v>0</v>
      </c>
      <c r="U272" s="24">
        <v>0</v>
      </c>
      <c r="V272" s="24">
        <v>0</v>
      </c>
      <c r="W272" s="24">
        <v>0</v>
      </c>
      <c r="X272" s="24">
        <v>0</v>
      </c>
      <c r="Y272" s="24">
        <v>0</v>
      </c>
      <c r="Z272" s="24">
        <v>0</v>
      </c>
      <c r="AA272" s="25">
        <v>0</v>
      </c>
      <c r="AB272" s="25">
        <v>0</v>
      </c>
      <c r="AC272" s="25">
        <v>0</v>
      </c>
      <c r="AD272" s="25">
        <v>0</v>
      </c>
      <c r="AE272" s="25">
        <v>0</v>
      </c>
      <c r="AF272" s="25">
        <v>0</v>
      </c>
      <c r="AG272" s="25">
        <v>0</v>
      </c>
      <c r="AH272" s="25">
        <v>0</v>
      </c>
      <c r="AI272" s="25">
        <v>0</v>
      </c>
      <c r="AJ272" s="25">
        <v>0</v>
      </c>
      <c r="AK272" s="25">
        <v>0</v>
      </c>
      <c r="AL272" s="25">
        <v>0</v>
      </c>
      <c r="AM272" s="25">
        <v>0</v>
      </c>
      <c r="AN272" s="25">
        <v>0</v>
      </c>
      <c r="AO272" s="25">
        <v>0</v>
      </c>
      <c r="AP272" s="25">
        <v>0</v>
      </c>
      <c r="AQ272" s="25">
        <v>0</v>
      </c>
      <c r="AR272" s="25">
        <v>0</v>
      </c>
      <c r="AS272" s="25">
        <v>0</v>
      </c>
      <c r="AT272" s="25">
        <v>0</v>
      </c>
      <c r="AU272" s="25">
        <v>0</v>
      </c>
      <c r="AV272" s="25">
        <v>0</v>
      </c>
      <c r="AW272" s="25">
        <v>0</v>
      </c>
      <c r="AX272" s="25">
        <v>0</v>
      </c>
      <c r="AY272" s="25">
        <v>0</v>
      </c>
      <c r="AZ272" s="25">
        <v>0</v>
      </c>
      <c r="BA272" s="25">
        <v>0</v>
      </c>
      <c r="BB272" s="25">
        <v>0</v>
      </c>
      <c r="BC272" s="25">
        <v>0</v>
      </c>
      <c r="BD272" s="25">
        <v>0</v>
      </c>
      <c r="BE272" s="25">
        <v>0</v>
      </c>
      <c r="BF272" s="25">
        <v>0</v>
      </c>
      <c r="BG272" s="25">
        <v>0</v>
      </c>
      <c r="BH272" s="25">
        <v>0</v>
      </c>
      <c r="BI272" s="25">
        <v>0</v>
      </c>
      <c r="BJ272" s="25">
        <v>0</v>
      </c>
      <c r="BK272" s="25">
        <v>0</v>
      </c>
      <c r="BL272" s="25">
        <v>0</v>
      </c>
      <c r="BM272" s="25">
        <v>0</v>
      </c>
      <c r="BN272" s="25">
        <v>0</v>
      </c>
      <c r="BO272" t="s">
        <v>237</v>
      </c>
    </row>
    <row r="273" spans="1:67" x14ac:dyDescent="0.25">
      <c r="B273" t="s">
        <v>15</v>
      </c>
      <c r="C273">
        <v>0.03</v>
      </c>
      <c r="D273">
        <f t="shared" si="36"/>
        <v>0</v>
      </c>
      <c r="E273">
        <v>0</v>
      </c>
      <c r="F273">
        <v>0</v>
      </c>
      <c r="G273">
        <v>0</v>
      </c>
      <c r="H273">
        <v>0</v>
      </c>
      <c r="I273">
        <v>0</v>
      </c>
      <c r="J273" s="22">
        <v>0</v>
      </c>
      <c r="K273" s="22">
        <v>0</v>
      </c>
      <c r="L273" s="22">
        <v>0</v>
      </c>
      <c r="M273" s="22">
        <v>0</v>
      </c>
      <c r="N273" s="22">
        <v>0</v>
      </c>
      <c r="O273" s="24">
        <v>0</v>
      </c>
      <c r="P273" s="24">
        <v>0</v>
      </c>
      <c r="Q273" s="24">
        <v>0</v>
      </c>
      <c r="R273" s="24">
        <v>0</v>
      </c>
      <c r="S273" s="24">
        <v>0</v>
      </c>
      <c r="T273" s="24">
        <v>0</v>
      </c>
      <c r="U273" s="24">
        <v>0</v>
      </c>
      <c r="V273" s="24">
        <v>0</v>
      </c>
      <c r="W273" s="24">
        <v>0</v>
      </c>
      <c r="X273" s="24">
        <v>0</v>
      </c>
      <c r="Y273" s="24">
        <v>0</v>
      </c>
      <c r="Z273" s="24">
        <v>0</v>
      </c>
      <c r="AA273" s="25">
        <v>0</v>
      </c>
      <c r="AB273" s="25">
        <v>0</v>
      </c>
      <c r="AC273" s="25">
        <v>0</v>
      </c>
      <c r="AD273" s="25">
        <v>0</v>
      </c>
      <c r="AE273" s="25">
        <v>0</v>
      </c>
      <c r="AF273" s="25">
        <v>0</v>
      </c>
      <c r="AG273" s="25">
        <v>0</v>
      </c>
      <c r="AH273" s="25">
        <v>0</v>
      </c>
      <c r="AI273" s="25">
        <v>0</v>
      </c>
      <c r="AJ273" s="25">
        <v>0</v>
      </c>
      <c r="AK273" s="25">
        <v>0</v>
      </c>
      <c r="AL273" s="25">
        <v>0</v>
      </c>
      <c r="AM273" s="25">
        <v>0</v>
      </c>
      <c r="AN273" s="25">
        <v>0</v>
      </c>
      <c r="AO273" s="25">
        <v>0</v>
      </c>
      <c r="AP273" s="25">
        <v>0</v>
      </c>
      <c r="AQ273" s="25">
        <v>0</v>
      </c>
      <c r="AR273" s="25">
        <v>0</v>
      </c>
      <c r="AS273" s="25">
        <v>0</v>
      </c>
      <c r="AT273" s="25">
        <v>0</v>
      </c>
      <c r="AU273" s="25">
        <v>0</v>
      </c>
      <c r="AV273" s="25">
        <v>0</v>
      </c>
      <c r="AW273" s="25">
        <v>0</v>
      </c>
      <c r="AX273" s="25">
        <v>0</v>
      </c>
      <c r="AY273" s="25">
        <v>0</v>
      </c>
      <c r="AZ273" s="25">
        <v>0</v>
      </c>
      <c r="BA273" s="25">
        <v>0</v>
      </c>
      <c r="BB273" s="25">
        <v>0</v>
      </c>
      <c r="BC273" s="25">
        <v>0</v>
      </c>
      <c r="BD273" s="25">
        <v>0</v>
      </c>
      <c r="BE273" s="25">
        <v>0</v>
      </c>
      <c r="BF273" s="25">
        <v>0</v>
      </c>
      <c r="BG273" s="25">
        <v>0</v>
      </c>
      <c r="BH273" s="25">
        <v>0</v>
      </c>
      <c r="BI273" s="25">
        <v>0</v>
      </c>
      <c r="BJ273" s="25">
        <v>0</v>
      </c>
      <c r="BK273" s="25">
        <v>0</v>
      </c>
      <c r="BL273" s="25">
        <v>0</v>
      </c>
      <c r="BM273" s="25">
        <v>0</v>
      </c>
      <c r="BN273" s="25">
        <v>0</v>
      </c>
      <c r="BO273" t="s">
        <v>237</v>
      </c>
    </row>
    <row r="274" spans="1:67" x14ac:dyDescent="0.25">
      <c r="B274" t="s">
        <v>15</v>
      </c>
      <c r="C274">
        <v>0.04</v>
      </c>
      <c r="D274">
        <f t="shared" si="36"/>
        <v>0</v>
      </c>
      <c r="E274">
        <v>0</v>
      </c>
      <c r="F274">
        <v>0</v>
      </c>
      <c r="G274">
        <v>0</v>
      </c>
      <c r="H274">
        <v>0</v>
      </c>
      <c r="I274">
        <v>0</v>
      </c>
      <c r="J274" s="22">
        <v>0</v>
      </c>
      <c r="K274" s="22">
        <v>0</v>
      </c>
      <c r="L274" s="22">
        <v>0</v>
      </c>
      <c r="M274" s="22">
        <v>0</v>
      </c>
      <c r="N274" s="22">
        <v>0</v>
      </c>
      <c r="O274" s="24">
        <v>0</v>
      </c>
      <c r="P274" s="24">
        <v>0</v>
      </c>
      <c r="Q274" s="24">
        <v>0</v>
      </c>
      <c r="R274" s="24">
        <v>0</v>
      </c>
      <c r="S274" s="24">
        <v>0</v>
      </c>
      <c r="T274" s="24">
        <v>0</v>
      </c>
      <c r="U274" s="24">
        <v>0</v>
      </c>
      <c r="V274" s="24">
        <v>0</v>
      </c>
      <c r="W274" s="24">
        <v>0</v>
      </c>
      <c r="X274" s="24">
        <v>0</v>
      </c>
      <c r="Y274" s="24">
        <v>0</v>
      </c>
      <c r="Z274" s="24">
        <v>0</v>
      </c>
      <c r="AA274" s="25">
        <v>0</v>
      </c>
      <c r="AB274" s="25">
        <v>0</v>
      </c>
      <c r="AC274" s="25">
        <v>0</v>
      </c>
      <c r="AD274" s="25">
        <v>0</v>
      </c>
      <c r="AE274" s="25">
        <v>0</v>
      </c>
      <c r="AF274" s="25">
        <v>0</v>
      </c>
      <c r="AG274" s="25">
        <v>0</v>
      </c>
      <c r="AH274" s="25">
        <v>0</v>
      </c>
      <c r="AI274" s="25">
        <v>0</v>
      </c>
      <c r="AJ274" s="25">
        <v>0</v>
      </c>
      <c r="AK274" s="25">
        <v>0</v>
      </c>
      <c r="AL274" s="25">
        <v>0</v>
      </c>
      <c r="AM274" s="25">
        <v>0</v>
      </c>
      <c r="AN274" s="25">
        <v>0</v>
      </c>
      <c r="AO274" s="25">
        <v>0</v>
      </c>
      <c r="AP274" s="25">
        <v>0</v>
      </c>
      <c r="AQ274" s="25">
        <v>0</v>
      </c>
      <c r="AR274" s="25">
        <v>0</v>
      </c>
      <c r="AS274" s="25">
        <v>0</v>
      </c>
      <c r="AT274" s="25">
        <v>0</v>
      </c>
      <c r="AU274" s="25">
        <v>0</v>
      </c>
      <c r="AV274" s="25">
        <v>0</v>
      </c>
      <c r="AW274" s="25">
        <v>0</v>
      </c>
      <c r="AX274" s="25">
        <v>0</v>
      </c>
      <c r="AY274" s="25">
        <v>0</v>
      </c>
      <c r="AZ274" s="25">
        <v>0</v>
      </c>
      <c r="BA274" s="25">
        <v>0</v>
      </c>
      <c r="BB274" s="25">
        <v>0</v>
      </c>
      <c r="BC274" s="25">
        <v>0</v>
      </c>
      <c r="BD274" s="25">
        <v>0</v>
      </c>
      <c r="BE274" s="25">
        <v>0</v>
      </c>
      <c r="BF274" s="25">
        <v>0</v>
      </c>
      <c r="BG274" s="25">
        <v>0</v>
      </c>
      <c r="BH274" s="25">
        <v>0</v>
      </c>
      <c r="BI274" s="25">
        <v>0</v>
      </c>
      <c r="BJ274" s="25">
        <v>0</v>
      </c>
      <c r="BK274" s="25">
        <v>0</v>
      </c>
      <c r="BL274" s="25">
        <v>0</v>
      </c>
      <c r="BM274" s="25">
        <v>0</v>
      </c>
      <c r="BN274" s="25">
        <v>0</v>
      </c>
      <c r="BO274" t="s">
        <v>237</v>
      </c>
    </row>
    <row r="275" spans="1:67" x14ac:dyDescent="0.25">
      <c r="B275" t="s">
        <v>15</v>
      </c>
      <c r="C275">
        <v>0.05</v>
      </c>
      <c r="D275">
        <f t="shared" si="36"/>
        <v>0</v>
      </c>
      <c r="E275">
        <v>0</v>
      </c>
      <c r="F275">
        <v>0</v>
      </c>
      <c r="G275">
        <v>0</v>
      </c>
      <c r="H275">
        <v>0</v>
      </c>
      <c r="I275">
        <v>0</v>
      </c>
      <c r="J275" s="22">
        <v>0</v>
      </c>
      <c r="K275" s="22">
        <v>0</v>
      </c>
      <c r="L275" s="22">
        <v>0</v>
      </c>
      <c r="M275" s="22">
        <v>0</v>
      </c>
      <c r="N275" s="22">
        <v>0</v>
      </c>
      <c r="O275" s="24">
        <v>0</v>
      </c>
      <c r="P275" s="24">
        <v>0</v>
      </c>
      <c r="Q275" s="24">
        <v>0</v>
      </c>
      <c r="R275" s="24">
        <v>0</v>
      </c>
      <c r="S275" s="24">
        <v>0</v>
      </c>
      <c r="T275" s="24">
        <v>0</v>
      </c>
      <c r="U275" s="24">
        <v>0</v>
      </c>
      <c r="V275" s="24">
        <v>0</v>
      </c>
      <c r="W275" s="24">
        <v>0</v>
      </c>
      <c r="X275" s="24">
        <v>0</v>
      </c>
      <c r="Y275" s="24">
        <v>0</v>
      </c>
      <c r="Z275" s="24">
        <v>0</v>
      </c>
      <c r="AA275" s="25">
        <v>0</v>
      </c>
      <c r="AB275" s="25">
        <v>0</v>
      </c>
      <c r="AC275" s="25">
        <v>0</v>
      </c>
      <c r="AD275" s="25">
        <v>0</v>
      </c>
      <c r="AE275" s="25">
        <v>0</v>
      </c>
      <c r="AF275" s="25">
        <v>0</v>
      </c>
      <c r="AG275" s="25">
        <v>0</v>
      </c>
      <c r="AH275" s="25">
        <v>0</v>
      </c>
      <c r="AI275" s="25">
        <v>0</v>
      </c>
      <c r="AJ275" s="25">
        <v>0</v>
      </c>
      <c r="AK275" s="25">
        <v>0</v>
      </c>
      <c r="AL275" s="25">
        <v>0</v>
      </c>
      <c r="AM275" s="25">
        <v>0</v>
      </c>
      <c r="AN275" s="25">
        <v>0</v>
      </c>
      <c r="AO275" s="25">
        <v>0</v>
      </c>
      <c r="AP275" s="25">
        <v>0</v>
      </c>
      <c r="AQ275" s="25">
        <v>0</v>
      </c>
      <c r="AR275" s="25">
        <v>0</v>
      </c>
      <c r="AS275" s="25">
        <v>0</v>
      </c>
      <c r="AT275" s="25">
        <v>0</v>
      </c>
      <c r="AU275" s="25">
        <v>0</v>
      </c>
      <c r="AV275" s="25">
        <v>0</v>
      </c>
      <c r="AW275" s="25">
        <v>0</v>
      </c>
      <c r="AX275" s="25">
        <v>0</v>
      </c>
      <c r="AY275" s="25">
        <v>0</v>
      </c>
      <c r="AZ275" s="25">
        <v>0</v>
      </c>
      <c r="BA275" s="25">
        <v>0</v>
      </c>
      <c r="BB275" s="25">
        <v>0</v>
      </c>
      <c r="BC275" s="25">
        <v>0</v>
      </c>
      <c r="BD275" s="25">
        <v>0</v>
      </c>
      <c r="BE275" s="25">
        <v>0</v>
      </c>
      <c r="BF275" s="25">
        <v>0</v>
      </c>
      <c r="BG275" s="25">
        <v>0</v>
      </c>
      <c r="BH275" s="25">
        <v>0</v>
      </c>
      <c r="BI275" s="25">
        <v>0</v>
      </c>
      <c r="BJ275" s="25">
        <v>0</v>
      </c>
      <c r="BK275" s="25">
        <v>0</v>
      </c>
      <c r="BL275" s="25">
        <v>0</v>
      </c>
      <c r="BM275" s="25">
        <v>0</v>
      </c>
      <c r="BN275" s="25">
        <v>0</v>
      </c>
      <c r="BO275" t="s">
        <v>237</v>
      </c>
    </row>
    <row r="276" spans="1:67" x14ac:dyDescent="0.25">
      <c r="A276" s="6">
        <v>45170</v>
      </c>
      <c r="B276" t="s">
        <v>15</v>
      </c>
      <c r="C276">
        <v>1</v>
      </c>
      <c r="D276">
        <f t="shared" si="36"/>
        <v>588.5</v>
      </c>
      <c r="E276">
        <f t="shared" ref="E276:E336" si="37">SUM(BE276:BN276)</f>
        <v>200.20000000000002</v>
      </c>
      <c r="F276">
        <f t="shared" ref="F276:F336" si="38">SUM(AA276:AJ276)</f>
        <v>100.10000000000001</v>
      </c>
      <c r="G276">
        <f t="shared" ref="G276:G336" si="39">SUM(AU276:BD276)</f>
        <v>135.30000000000001</v>
      </c>
      <c r="H276">
        <f t="shared" ref="H276:H336" si="40">SUM(AL276:AT276)</f>
        <v>152.9</v>
      </c>
      <c r="I276">
        <v>0</v>
      </c>
      <c r="J276" s="22">
        <v>0.35200000000000004</v>
      </c>
      <c r="K276" s="22">
        <v>0.55000000000000004</v>
      </c>
      <c r="L276" s="22">
        <v>0.77000000000000013</v>
      </c>
      <c r="M276" s="22">
        <v>0.80300000000000005</v>
      </c>
      <c r="N276" s="22">
        <v>1.089</v>
      </c>
      <c r="O276" s="24">
        <v>0.74800000000000011</v>
      </c>
      <c r="P276" s="24">
        <v>0.62700000000000011</v>
      </c>
      <c r="Q276" s="24">
        <v>0.81400000000000006</v>
      </c>
      <c r="R276" s="24">
        <v>1.0010000000000001</v>
      </c>
      <c r="S276" s="24">
        <v>0.56100000000000005</v>
      </c>
      <c r="T276" s="24">
        <v>0.93500000000000005</v>
      </c>
      <c r="U276" s="24">
        <v>1.0120000000000002</v>
      </c>
      <c r="V276" s="24">
        <v>0.59400000000000008</v>
      </c>
      <c r="W276" s="24">
        <v>0.9900000000000001</v>
      </c>
      <c r="X276" s="24">
        <v>0.77000000000000013</v>
      </c>
      <c r="Y276" s="24">
        <v>1.089</v>
      </c>
      <c r="Z276" s="24">
        <v>0.53900000000000003</v>
      </c>
      <c r="AA276" s="25">
        <v>0</v>
      </c>
      <c r="AB276" s="25">
        <v>9.9</v>
      </c>
      <c r="AC276" s="25">
        <v>4.4000000000000004</v>
      </c>
      <c r="AD276" s="25">
        <v>0</v>
      </c>
      <c r="AE276" s="25">
        <v>5.5</v>
      </c>
      <c r="AF276" s="25">
        <v>0</v>
      </c>
      <c r="AG276" s="25">
        <v>11</v>
      </c>
      <c r="AH276" s="25">
        <v>26.400000000000002</v>
      </c>
      <c r="AI276" s="25">
        <v>31.900000000000002</v>
      </c>
      <c r="AJ276" s="25">
        <v>11</v>
      </c>
      <c r="AK276" s="25">
        <v>11.000000000000126</v>
      </c>
      <c r="AL276" s="25">
        <v>6.6000000000000005</v>
      </c>
      <c r="AM276" s="25">
        <v>13.200000000000001</v>
      </c>
      <c r="AN276" s="25">
        <v>22</v>
      </c>
      <c r="AO276" s="25">
        <v>24.200000000000003</v>
      </c>
      <c r="AP276" s="25">
        <v>8.8000000000000007</v>
      </c>
      <c r="AQ276" s="25">
        <v>11</v>
      </c>
      <c r="AR276" s="25">
        <v>16.5</v>
      </c>
      <c r="AS276" s="25">
        <v>50.6</v>
      </c>
      <c r="AT276" s="25">
        <v>0</v>
      </c>
      <c r="AU276" s="25">
        <v>0</v>
      </c>
      <c r="AV276" s="25">
        <v>19.8</v>
      </c>
      <c r="AW276" s="25">
        <v>4.4000000000000004</v>
      </c>
      <c r="AX276" s="25">
        <v>5.5</v>
      </c>
      <c r="AY276" s="25">
        <v>4.4000000000000004</v>
      </c>
      <c r="AZ276" s="25">
        <v>3.3000000000000003</v>
      </c>
      <c r="BA276" s="25">
        <v>35.200000000000003</v>
      </c>
      <c r="BB276" s="25">
        <v>36.300000000000004</v>
      </c>
      <c r="BC276" s="25">
        <v>0</v>
      </c>
      <c r="BD276" s="25">
        <v>26.400000000000002</v>
      </c>
      <c r="BE276" s="25">
        <v>14.3</v>
      </c>
      <c r="BF276" s="25">
        <v>0</v>
      </c>
      <c r="BG276" s="25">
        <v>0</v>
      </c>
      <c r="BH276" s="25">
        <v>36.300000000000004</v>
      </c>
      <c r="BI276" s="25">
        <v>17.600000000000001</v>
      </c>
      <c r="BJ276" s="25">
        <v>34.1</v>
      </c>
      <c r="BK276" s="25">
        <v>1.1000000000000001</v>
      </c>
      <c r="BL276" s="25">
        <v>20.900000000000002</v>
      </c>
      <c r="BM276" s="25">
        <v>37.400000000000006</v>
      </c>
      <c r="BN276" s="25">
        <v>38.5</v>
      </c>
      <c r="BO276" t="s">
        <v>38</v>
      </c>
    </row>
    <row r="277" spans="1:67" x14ac:dyDescent="0.25">
      <c r="A277" s="6">
        <v>45171</v>
      </c>
      <c r="B277" t="s">
        <v>15</v>
      </c>
      <c r="C277">
        <v>2</v>
      </c>
      <c r="D277">
        <f t="shared" si="36"/>
        <v>570.90000000000009</v>
      </c>
      <c r="E277">
        <f t="shared" si="37"/>
        <v>170.49999999999997</v>
      </c>
      <c r="F277">
        <f t="shared" si="38"/>
        <v>101.2</v>
      </c>
      <c r="G277">
        <f t="shared" si="39"/>
        <v>141.90000000000012</v>
      </c>
      <c r="H277">
        <f t="shared" si="40"/>
        <v>157.30000000000001</v>
      </c>
      <c r="I277">
        <v>0</v>
      </c>
      <c r="J277" s="22">
        <v>0.53900000000000003</v>
      </c>
      <c r="K277" s="22">
        <v>0.66</v>
      </c>
      <c r="L277" s="22">
        <v>1.0010000000000001</v>
      </c>
      <c r="M277" s="22">
        <v>0.88000000000000012</v>
      </c>
      <c r="N277" s="22">
        <v>0.72600000000000009</v>
      </c>
      <c r="O277" s="24">
        <v>1.1000000000000001</v>
      </c>
      <c r="P277" s="24">
        <v>1.1000000000000001</v>
      </c>
      <c r="Q277" s="24">
        <v>0.58300000000000007</v>
      </c>
      <c r="R277" s="24">
        <v>0.17600000000000002</v>
      </c>
      <c r="S277" s="24">
        <v>0.68200000000000005</v>
      </c>
      <c r="T277" s="24">
        <v>0.75900000000000012</v>
      </c>
      <c r="U277" s="24">
        <v>0.57200000000000006</v>
      </c>
      <c r="V277" s="24">
        <v>1.0230000000000001</v>
      </c>
      <c r="W277" s="24">
        <v>0.45100000000000007</v>
      </c>
      <c r="X277" s="24">
        <v>0.22000000000000003</v>
      </c>
      <c r="Y277" s="24">
        <v>0.66</v>
      </c>
      <c r="Z277" s="24">
        <v>0.83600000000000008</v>
      </c>
      <c r="AA277" s="25">
        <v>0</v>
      </c>
      <c r="AB277" s="25">
        <v>1.1000000000000001</v>
      </c>
      <c r="AC277" s="25">
        <v>0</v>
      </c>
      <c r="AD277" s="25">
        <v>4.4000000000000004</v>
      </c>
      <c r="AE277" s="25">
        <v>37.400000000000006</v>
      </c>
      <c r="AF277" s="25">
        <v>0</v>
      </c>
      <c r="AG277" s="25">
        <v>5.5</v>
      </c>
      <c r="AH277" s="25">
        <v>27.500000000000004</v>
      </c>
      <c r="AI277" s="25">
        <v>6.6000000000000005</v>
      </c>
      <c r="AJ277" s="25">
        <v>18.700000000000003</v>
      </c>
      <c r="AK277" s="25">
        <v>4.4000000000000004</v>
      </c>
      <c r="AL277" s="25">
        <v>3.3000000000000003</v>
      </c>
      <c r="AM277" s="25">
        <v>14.3</v>
      </c>
      <c r="AN277" s="25">
        <v>11</v>
      </c>
      <c r="AO277" s="25">
        <v>35.200000000000003</v>
      </c>
      <c r="AP277" s="25">
        <v>0</v>
      </c>
      <c r="AQ277" s="25">
        <v>56.1</v>
      </c>
      <c r="AR277" s="25">
        <v>20.900000000000002</v>
      </c>
      <c r="AS277" s="25">
        <v>7.7000000000000011</v>
      </c>
      <c r="AT277" s="25">
        <v>8.8000000000000007</v>
      </c>
      <c r="AU277" s="25">
        <v>4.4000000000000004</v>
      </c>
      <c r="AV277" s="25">
        <v>9.9</v>
      </c>
      <c r="AW277" s="25">
        <v>2.2000000000000002</v>
      </c>
      <c r="AX277" s="25">
        <v>4.4000000000001256</v>
      </c>
      <c r="AY277" s="25">
        <v>48.400000000000006</v>
      </c>
      <c r="AZ277" s="25">
        <v>25.3</v>
      </c>
      <c r="BA277" s="25">
        <v>3.3000000000000003</v>
      </c>
      <c r="BB277" s="25">
        <v>0</v>
      </c>
      <c r="BC277" s="25">
        <v>4.4000000000000004</v>
      </c>
      <c r="BD277" s="25">
        <v>39.6</v>
      </c>
      <c r="BE277" s="25">
        <v>0</v>
      </c>
      <c r="BF277" s="25">
        <v>36.300000000000004</v>
      </c>
      <c r="BG277" s="25">
        <v>30.800000000000004</v>
      </c>
      <c r="BH277" s="25">
        <v>22</v>
      </c>
      <c r="BI277" s="25">
        <v>6.6000000000000005</v>
      </c>
      <c r="BJ277" s="25">
        <v>15.39999999999997</v>
      </c>
      <c r="BK277" s="25">
        <v>11</v>
      </c>
      <c r="BL277" s="25">
        <v>41.800000000000004</v>
      </c>
      <c r="BM277" s="25">
        <v>0</v>
      </c>
      <c r="BN277" s="25">
        <v>6.6000000000000005</v>
      </c>
      <c r="BO277" t="s">
        <v>38</v>
      </c>
    </row>
    <row r="278" spans="1:67" x14ac:dyDescent="0.25">
      <c r="A278" s="6">
        <v>45172</v>
      </c>
      <c r="B278" t="s">
        <v>15</v>
      </c>
      <c r="C278">
        <v>3</v>
      </c>
      <c r="D278">
        <f t="shared" si="36"/>
        <v>557.70000000000005</v>
      </c>
      <c r="E278">
        <f t="shared" si="37"/>
        <v>157.30000000000001</v>
      </c>
      <c r="F278">
        <f t="shared" si="38"/>
        <v>184.8</v>
      </c>
      <c r="G278">
        <f t="shared" si="39"/>
        <v>97.900000000000034</v>
      </c>
      <c r="H278">
        <f t="shared" si="40"/>
        <v>117.7</v>
      </c>
      <c r="I278">
        <v>0</v>
      </c>
      <c r="J278" s="22">
        <v>0.20900000000000002</v>
      </c>
      <c r="K278" s="22">
        <v>0.68200000000000005</v>
      </c>
      <c r="L278" s="22">
        <v>0.86900000000000011</v>
      </c>
      <c r="M278" s="22">
        <v>0.81400000000000006</v>
      </c>
      <c r="N278" s="22">
        <v>1.056</v>
      </c>
      <c r="O278" s="24">
        <v>0.95700000000000007</v>
      </c>
      <c r="P278" s="24">
        <v>1.0669999999999999</v>
      </c>
      <c r="Q278" s="24">
        <v>0.72600000000000009</v>
      </c>
      <c r="R278" s="24">
        <v>0.80300000000000005</v>
      </c>
      <c r="S278" s="24">
        <v>1.0230000000000001</v>
      </c>
      <c r="T278" s="24">
        <v>1.0669999999999999</v>
      </c>
      <c r="U278" s="24">
        <v>0.95700000000000007</v>
      </c>
      <c r="V278" s="24">
        <v>0.31900000000000001</v>
      </c>
      <c r="W278" s="24">
        <v>0.82500000000000007</v>
      </c>
      <c r="X278" s="24">
        <v>1.0120000000000002</v>
      </c>
      <c r="Y278" s="24">
        <v>0.34100000000000003</v>
      </c>
      <c r="Z278" s="24">
        <v>1.0340000000000003</v>
      </c>
      <c r="AA278" s="25">
        <v>15.400000000000002</v>
      </c>
      <c r="AB278" s="25">
        <v>47.300000000000004</v>
      </c>
      <c r="AC278" s="25">
        <v>23.1</v>
      </c>
      <c r="AD278" s="25">
        <v>2.2000000000000002</v>
      </c>
      <c r="AE278" s="25">
        <v>4.4000000000000004</v>
      </c>
      <c r="AF278" s="25">
        <v>31.900000000000002</v>
      </c>
      <c r="AG278" s="25">
        <v>0</v>
      </c>
      <c r="AH278" s="25">
        <v>2.2000000000000002</v>
      </c>
      <c r="AI278" s="25">
        <v>39.6</v>
      </c>
      <c r="AJ278" s="25">
        <v>18.700000000000003</v>
      </c>
      <c r="AK278" s="25">
        <v>0</v>
      </c>
      <c r="AL278" s="25">
        <v>0</v>
      </c>
      <c r="AM278" s="25">
        <v>1.1000000000000001</v>
      </c>
      <c r="AN278" s="25">
        <v>47.300000000000004</v>
      </c>
      <c r="AO278" s="25">
        <v>0</v>
      </c>
      <c r="AP278" s="25">
        <v>0</v>
      </c>
      <c r="AQ278" s="25">
        <v>17.600000000000001</v>
      </c>
      <c r="AR278" s="25">
        <v>0</v>
      </c>
      <c r="AS278" s="25">
        <v>24.200000000000003</v>
      </c>
      <c r="AT278" s="25">
        <v>27.500000000000004</v>
      </c>
      <c r="AU278" s="25">
        <v>0</v>
      </c>
      <c r="AV278" s="25">
        <v>5.5</v>
      </c>
      <c r="AW278" s="25">
        <v>29.700000000000003</v>
      </c>
      <c r="AX278" s="25">
        <v>12.100000000000001</v>
      </c>
      <c r="AY278" s="25">
        <v>12.100000000000001</v>
      </c>
      <c r="AZ278" s="25">
        <v>11</v>
      </c>
      <c r="BA278" s="25">
        <v>2.2000000000000002</v>
      </c>
      <c r="BB278" s="25">
        <v>16.5</v>
      </c>
      <c r="BC278" s="25">
        <v>8.8000000000000327</v>
      </c>
      <c r="BD278" s="25">
        <v>0</v>
      </c>
      <c r="BE278" s="25">
        <v>6.6000000000000005</v>
      </c>
      <c r="BF278" s="25">
        <v>0</v>
      </c>
      <c r="BG278" s="25">
        <v>6.6000000000000005</v>
      </c>
      <c r="BH278" s="25">
        <v>44</v>
      </c>
      <c r="BI278" s="25">
        <v>0</v>
      </c>
      <c r="BJ278" s="25">
        <v>2.2000000000000002</v>
      </c>
      <c r="BK278" s="25">
        <v>40.700000000000003</v>
      </c>
      <c r="BL278" s="25">
        <v>14.3</v>
      </c>
      <c r="BM278" s="25">
        <v>19.8</v>
      </c>
      <c r="BN278" s="25">
        <v>23.1</v>
      </c>
      <c r="BO278" t="s">
        <v>38</v>
      </c>
    </row>
    <row r="279" spans="1:67" x14ac:dyDescent="0.25">
      <c r="A279" s="6">
        <v>45173</v>
      </c>
      <c r="B279" t="s">
        <v>15</v>
      </c>
      <c r="C279">
        <v>4</v>
      </c>
      <c r="D279">
        <f t="shared" si="36"/>
        <v>521.40000000000009</v>
      </c>
      <c r="E279">
        <f t="shared" si="37"/>
        <v>154</v>
      </c>
      <c r="F279">
        <f t="shared" si="38"/>
        <v>122.10000000000001</v>
      </c>
      <c r="G279">
        <f t="shared" si="39"/>
        <v>107.80000000000001</v>
      </c>
      <c r="H279">
        <f t="shared" si="40"/>
        <v>137.5</v>
      </c>
      <c r="I279">
        <v>1</v>
      </c>
      <c r="J279" s="22">
        <v>0.45100000000000007</v>
      </c>
      <c r="K279" s="22">
        <v>0.69300000000000006</v>
      </c>
      <c r="L279" s="22">
        <v>0.82500000000000007</v>
      </c>
      <c r="M279" s="22">
        <v>0.97900000000000009</v>
      </c>
      <c r="N279" s="22">
        <v>1.0669999999999999</v>
      </c>
      <c r="O279" s="24">
        <v>0.89100000000000013</v>
      </c>
      <c r="P279" s="24">
        <v>0.75900000000000012</v>
      </c>
      <c r="Q279" s="24">
        <v>0.81400000000000006</v>
      </c>
      <c r="R279" s="24">
        <v>1.089</v>
      </c>
      <c r="S279" s="24">
        <v>1.0450000000000002</v>
      </c>
      <c r="T279" s="24">
        <v>0.69300000000000006</v>
      </c>
      <c r="U279" s="24">
        <v>0.92400000000000004</v>
      </c>
      <c r="V279" s="24">
        <v>0.57200000000000006</v>
      </c>
      <c r="W279" s="24">
        <v>0.59400000000000008</v>
      </c>
      <c r="X279" s="24">
        <v>1.0669999999999999</v>
      </c>
      <c r="Y279" s="24">
        <v>0.44000000000000006</v>
      </c>
      <c r="Z279" s="24">
        <v>0.41800000000000004</v>
      </c>
      <c r="AA279" s="25">
        <v>4.4000000000000004</v>
      </c>
      <c r="AB279" s="25">
        <v>9.9</v>
      </c>
      <c r="AC279" s="25">
        <v>7.7000000000000011</v>
      </c>
      <c r="AD279" s="25">
        <v>0</v>
      </c>
      <c r="AE279" s="25">
        <v>23.1</v>
      </c>
      <c r="AF279" s="25">
        <v>8.8000000000000007</v>
      </c>
      <c r="AG279" s="25">
        <v>31.900000000000002</v>
      </c>
      <c r="AH279" s="25">
        <v>0</v>
      </c>
      <c r="AI279" s="25">
        <v>34.1</v>
      </c>
      <c r="AJ279" s="25">
        <v>2.2000000000000002</v>
      </c>
      <c r="AK279" s="25">
        <v>0</v>
      </c>
      <c r="AL279" s="25">
        <v>6.6000000000000005</v>
      </c>
      <c r="AM279" s="25">
        <v>57.2</v>
      </c>
      <c r="AN279" s="25">
        <v>0</v>
      </c>
      <c r="AO279" s="25">
        <v>17.600000000000001</v>
      </c>
      <c r="AP279" s="25">
        <v>8.8000000000000007</v>
      </c>
      <c r="AQ279" s="25">
        <v>0</v>
      </c>
      <c r="AR279" s="25">
        <v>3.3000000000000003</v>
      </c>
      <c r="AS279" s="25">
        <v>31.900000000000002</v>
      </c>
      <c r="AT279" s="25">
        <v>12.100000000000001</v>
      </c>
      <c r="AU279" s="25">
        <v>5.5</v>
      </c>
      <c r="AV279" s="25">
        <v>11</v>
      </c>
      <c r="AW279" s="25">
        <v>0</v>
      </c>
      <c r="AX279" s="25">
        <v>0</v>
      </c>
      <c r="AY279" s="25">
        <v>3.3000000000000003</v>
      </c>
      <c r="AZ279" s="25">
        <v>44</v>
      </c>
      <c r="BA279" s="25">
        <v>2.2000000000000002</v>
      </c>
      <c r="BB279" s="25">
        <v>16.5</v>
      </c>
      <c r="BC279" s="25">
        <v>2.2000000000000002</v>
      </c>
      <c r="BD279" s="25">
        <v>23.1</v>
      </c>
      <c r="BE279" s="25">
        <v>37.400000000000006</v>
      </c>
      <c r="BF279" s="25">
        <v>2.2000000000000002</v>
      </c>
      <c r="BG279" s="25">
        <v>16.5</v>
      </c>
      <c r="BH279" s="25">
        <v>14.3</v>
      </c>
      <c r="BI279" s="25">
        <v>23.1</v>
      </c>
      <c r="BJ279" s="25">
        <v>3.3000000000000003</v>
      </c>
      <c r="BK279" s="25">
        <v>0</v>
      </c>
      <c r="BL279" s="25">
        <v>13.200000000000001</v>
      </c>
      <c r="BM279" s="25">
        <v>18.700000000000003</v>
      </c>
      <c r="BN279" s="25">
        <v>25.3</v>
      </c>
      <c r="BO279" t="s">
        <v>38</v>
      </c>
    </row>
    <row r="280" spans="1:67" x14ac:dyDescent="0.25">
      <c r="A280" s="6">
        <v>45174</v>
      </c>
      <c r="B280" t="s">
        <v>15</v>
      </c>
      <c r="C280">
        <v>5</v>
      </c>
      <c r="D280">
        <f t="shared" si="36"/>
        <v>555.50000000000034</v>
      </c>
      <c r="E280">
        <f t="shared" si="37"/>
        <v>77.000000000000014</v>
      </c>
      <c r="F280">
        <f t="shared" si="38"/>
        <v>148.50000000000026</v>
      </c>
      <c r="G280">
        <f t="shared" si="39"/>
        <v>235.40000000000003</v>
      </c>
      <c r="H280">
        <f t="shared" si="40"/>
        <v>94.600000000000009</v>
      </c>
      <c r="I280">
        <v>0</v>
      </c>
      <c r="J280" s="22">
        <v>0.9900000000000001</v>
      </c>
      <c r="K280" s="22">
        <v>0.56100000000000005</v>
      </c>
      <c r="L280" s="22">
        <v>0.79200000000000004</v>
      </c>
      <c r="M280" s="22">
        <v>0.96800000000000008</v>
      </c>
      <c r="N280" s="22">
        <v>0.56100000000000005</v>
      </c>
      <c r="O280" s="24">
        <v>0.84700000000000009</v>
      </c>
      <c r="P280" s="24">
        <v>0.79200000000000004</v>
      </c>
      <c r="Q280" s="24">
        <v>0.70400000000000007</v>
      </c>
      <c r="R280" s="24">
        <v>1.0669999999999999</v>
      </c>
      <c r="S280" s="24">
        <v>0.49500000000000005</v>
      </c>
      <c r="T280" s="24">
        <v>0.70400000000000007</v>
      </c>
      <c r="U280" s="24">
        <v>1.0669999999999999</v>
      </c>
      <c r="V280" s="24">
        <v>0.86900000000000011</v>
      </c>
      <c r="W280" s="24">
        <v>0.37400000000000005</v>
      </c>
      <c r="X280" s="24">
        <v>0.45100000000000007</v>
      </c>
      <c r="Y280" s="24">
        <v>1.056</v>
      </c>
      <c r="Z280" s="24">
        <v>0.40700000000000003</v>
      </c>
      <c r="AA280" s="25">
        <v>11</v>
      </c>
      <c r="AB280" s="25">
        <v>34.1</v>
      </c>
      <c r="AC280" s="25">
        <v>25.300000000000129</v>
      </c>
      <c r="AD280" s="25">
        <v>0</v>
      </c>
      <c r="AE280" s="25">
        <v>0</v>
      </c>
      <c r="AF280" s="25">
        <v>47.300000000000004</v>
      </c>
      <c r="AG280" s="25">
        <v>7.7000000000000011</v>
      </c>
      <c r="AH280" s="25">
        <v>0</v>
      </c>
      <c r="AI280" s="25">
        <v>0</v>
      </c>
      <c r="AJ280" s="25">
        <v>23.100000000000126</v>
      </c>
      <c r="AK280" s="25">
        <v>24.200000000000003</v>
      </c>
      <c r="AL280" s="25">
        <v>14.3</v>
      </c>
      <c r="AM280" s="25">
        <v>0</v>
      </c>
      <c r="AN280" s="25">
        <v>2.2000000000000002</v>
      </c>
      <c r="AO280" s="25">
        <v>2.2000000000000002</v>
      </c>
      <c r="AP280" s="25">
        <v>20.900000000000002</v>
      </c>
      <c r="AQ280" s="25">
        <v>0</v>
      </c>
      <c r="AR280" s="25">
        <v>0</v>
      </c>
      <c r="AS280" s="25">
        <v>39.6</v>
      </c>
      <c r="AT280" s="25">
        <v>15.400000000000002</v>
      </c>
      <c r="AU280" s="25">
        <v>4.4000000000000004</v>
      </c>
      <c r="AV280" s="25">
        <v>11</v>
      </c>
      <c r="AW280" s="25">
        <v>22</v>
      </c>
      <c r="AX280" s="25">
        <v>47.300000000000004</v>
      </c>
      <c r="AY280" s="25">
        <v>60.500000000000007</v>
      </c>
      <c r="AZ280" s="25">
        <v>11</v>
      </c>
      <c r="BA280" s="25">
        <v>36.300000000000004</v>
      </c>
      <c r="BB280" s="25">
        <v>6.6000000000000005</v>
      </c>
      <c r="BC280" s="25">
        <v>30.800000000000004</v>
      </c>
      <c r="BD280" s="25">
        <v>5.5</v>
      </c>
      <c r="BE280" s="25">
        <v>0</v>
      </c>
      <c r="BF280" s="25">
        <v>7.7000000000000011</v>
      </c>
      <c r="BG280" s="25">
        <v>7.7000000000000011</v>
      </c>
      <c r="BH280" s="25">
        <v>9.9</v>
      </c>
      <c r="BI280" s="25">
        <v>0</v>
      </c>
      <c r="BJ280" s="25">
        <v>18.700000000000003</v>
      </c>
      <c r="BK280" s="25">
        <v>0</v>
      </c>
      <c r="BL280" s="25">
        <v>0</v>
      </c>
      <c r="BM280" s="25">
        <v>18.700000000000003</v>
      </c>
      <c r="BN280" s="25">
        <v>14.3</v>
      </c>
      <c r="BO280" t="s">
        <v>38</v>
      </c>
    </row>
    <row r="281" spans="1:67" x14ac:dyDescent="0.25">
      <c r="A281" s="6">
        <v>45175</v>
      </c>
      <c r="B281" t="s">
        <v>15</v>
      </c>
      <c r="C281">
        <v>6</v>
      </c>
      <c r="D281">
        <f t="shared" si="36"/>
        <v>561.00000000000011</v>
      </c>
      <c r="E281">
        <f t="shared" si="37"/>
        <v>110.00000000000009</v>
      </c>
      <c r="F281">
        <f t="shared" si="38"/>
        <v>181.5</v>
      </c>
      <c r="G281">
        <f t="shared" si="39"/>
        <v>155.10000000000002</v>
      </c>
      <c r="H281">
        <f t="shared" si="40"/>
        <v>114.39999999999993</v>
      </c>
      <c r="I281">
        <v>0</v>
      </c>
      <c r="J281" s="22">
        <v>0.40700000000000003</v>
      </c>
      <c r="K281" s="22">
        <v>0.91300000000000014</v>
      </c>
      <c r="L281" s="22">
        <v>0.40700000000000003</v>
      </c>
      <c r="M281" s="22">
        <v>0.27500000000000002</v>
      </c>
      <c r="N281" s="22">
        <v>0.9900000000000001</v>
      </c>
      <c r="O281" s="24">
        <v>0.9900000000000001</v>
      </c>
      <c r="P281" s="24">
        <v>1.0450000000000002</v>
      </c>
      <c r="Q281" s="24">
        <v>0.84700000000000009</v>
      </c>
      <c r="R281" s="24">
        <v>0.72600000000000009</v>
      </c>
      <c r="S281" s="24">
        <v>0.84700000000000009</v>
      </c>
      <c r="T281" s="24">
        <v>0.75900000000000012</v>
      </c>
      <c r="U281" s="24">
        <v>0.83600000000000008</v>
      </c>
      <c r="V281" s="24">
        <v>1.0780000000000001</v>
      </c>
      <c r="W281" s="24">
        <v>0.96800000000000008</v>
      </c>
      <c r="X281" s="24">
        <v>0.9900000000000001</v>
      </c>
      <c r="Y281" s="24">
        <v>0.84700000000000009</v>
      </c>
      <c r="Z281" s="24">
        <v>0.94600000000000006</v>
      </c>
      <c r="AA281" s="25">
        <v>41.800000000000004</v>
      </c>
      <c r="AB281" s="25">
        <v>9.9</v>
      </c>
      <c r="AC281" s="25">
        <v>6.6000000000000005</v>
      </c>
      <c r="AD281" s="25">
        <v>35.200000000000003</v>
      </c>
      <c r="AE281" s="25">
        <v>0</v>
      </c>
      <c r="AF281" s="25">
        <v>22</v>
      </c>
      <c r="AG281" s="25">
        <v>37.400000000000006</v>
      </c>
      <c r="AH281" s="25">
        <v>12.100000000000001</v>
      </c>
      <c r="AI281" s="25">
        <v>8.8000000000000007</v>
      </c>
      <c r="AJ281" s="25">
        <v>7.7000000000000011</v>
      </c>
      <c r="AK281" s="25">
        <v>18.700000000000003</v>
      </c>
      <c r="AL281" s="25">
        <v>12.100000000000001</v>
      </c>
      <c r="AM281" s="25">
        <v>8.7999999999999385</v>
      </c>
      <c r="AN281" s="25">
        <v>8.8000000000000007</v>
      </c>
      <c r="AO281" s="25">
        <v>34.1</v>
      </c>
      <c r="AP281" s="25">
        <v>6.6000000000000005</v>
      </c>
      <c r="AQ281" s="25">
        <v>11</v>
      </c>
      <c r="AR281" s="25">
        <v>0</v>
      </c>
      <c r="AS281" s="25">
        <v>13.200000000000001</v>
      </c>
      <c r="AT281" s="25">
        <v>19.8</v>
      </c>
      <c r="AU281" s="25">
        <v>16.5</v>
      </c>
      <c r="AV281" s="25">
        <v>36.300000000000004</v>
      </c>
      <c r="AW281" s="25">
        <v>0</v>
      </c>
      <c r="AX281" s="25">
        <v>24.200000000000003</v>
      </c>
      <c r="AY281" s="25">
        <v>9.9</v>
      </c>
      <c r="AZ281" s="25">
        <v>2.2000000000000002</v>
      </c>
      <c r="BA281" s="25">
        <v>0</v>
      </c>
      <c r="BB281" s="25">
        <v>11</v>
      </c>
      <c r="BC281" s="25">
        <v>33</v>
      </c>
      <c r="BD281" s="25">
        <v>22</v>
      </c>
      <c r="BE281" s="25">
        <v>3.3000000000000003</v>
      </c>
      <c r="BF281" s="25">
        <v>13.200000000000001</v>
      </c>
      <c r="BG281" s="25">
        <v>0</v>
      </c>
      <c r="BH281" s="25">
        <v>9.9</v>
      </c>
      <c r="BI281" s="25">
        <v>14.3</v>
      </c>
      <c r="BJ281" s="25">
        <v>20.900000000000002</v>
      </c>
      <c r="BK281" s="25">
        <v>0</v>
      </c>
      <c r="BL281" s="25">
        <v>33</v>
      </c>
      <c r="BM281" s="25">
        <v>12.100000000000001</v>
      </c>
      <c r="BN281" s="25">
        <v>3.3000000000000629</v>
      </c>
      <c r="BO281" t="s">
        <v>38</v>
      </c>
    </row>
    <row r="282" spans="1:67" x14ac:dyDescent="0.25">
      <c r="A282" s="6">
        <v>45176</v>
      </c>
      <c r="B282" t="s">
        <v>15</v>
      </c>
      <c r="C282">
        <v>7</v>
      </c>
      <c r="D282">
        <f t="shared" si="36"/>
        <v>456.5</v>
      </c>
      <c r="E282">
        <f t="shared" si="37"/>
        <v>113.30000000000001</v>
      </c>
      <c r="F282">
        <f t="shared" si="38"/>
        <v>108.9</v>
      </c>
      <c r="G282">
        <f t="shared" si="39"/>
        <v>107.8</v>
      </c>
      <c r="H282">
        <f t="shared" si="40"/>
        <v>126.49999999999999</v>
      </c>
      <c r="I282">
        <v>0</v>
      </c>
      <c r="J282" s="22">
        <v>1.0010000000000001</v>
      </c>
      <c r="K282" s="22">
        <v>0.64900000000000002</v>
      </c>
      <c r="L282" s="22">
        <v>0.88000000000000012</v>
      </c>
      <c r="M282" s="22">
        <v>0.28600000000000003</v>
      </c>
      <c r="N282" s="22">
        <v>1.0340000000000003</v>
      </c>
      <c r="O282" s="24">
        <v>0.64900000000000002</v>
      </c>
      <c r="P282" s="24">
        <v>0.7370000000000001</v>
      </c>
      <c r="Q282" s="24">
        <v>0.68200000000000005</v>
      </c>
      <c r="R282" s="24">
        <v>0.69300000000000006</v>
      </c>
      <c r="S282" s="24">
        <v>0.93500000000000005</v>
      </c>
      <c r="T282" s="24">
        <v>0.96800000000000008</v>
      </c>
      <c r="U282" s="24">
        <v>0.45100000000000007</v>
      </c>
      <c r="V282" s="24">
        <v>1.0450000000000002</v>
      </c>
      <c r="W282" s="24">
        <v>0.9900000000000001</v>
      </c>
      <c r="X282" s="24">
        <v>1.0340000000000003</v>
      </c>
      <c r="Y282" s="24">
        <v>0.9900000000000001</v>
      </c>
      <c r="Z282" s="24">
        <v>0.77000000000000013</v>
      </c>
      <c r="AA282" s="25">
        <v>34.1</v>
      </c>
      <c r="AB282" s="25">
        <v>0</v>
      </c>
      <c r="AC282" s="25">
        <v>0</v>
      </c>
      <c r="AD282" s="25">
        <v>0</v>
      </c>
      <c r="AE282" s="25">
        <v>16.5</v>
      </c>
      <c r="AF282" s="25">
        <v>20.900000000000002</v>
      </c>
      <c r="AG282" s="25">
        <v>26.400000000000002</v>
      </c>
      <c r="AH282" s="25">
        <v>9.9</v>
      </c>
      <c r="AI282" s="25">
        <v>1.1000000000000001</v>
      </c>
      <c r="AJ282" s="25">
        <v>0</v>
      </c>
      <c r="AK282" s="25">
        <v>0</v>
      </c>
      <c r="AL282" s="25">
        <v>15.400000000000002</v>
      </c>
      <c r="AM282" s="25">
        <v>6.6000000000000005</v>
      </c>
      <c r="AN282" s="25">
        <v>7.7000000000000011</v>
      </c>
      <c r="AO282" s="25">
        <v>47.300000000000004</v>
      </c>
      <c r="AP282" s="25">
        <v>1.1000000000000001</v>
      </c>
      <c r="AQ282" s="25">
        <v>45.1</v>
      </c>
      <c r="AR282" s="25">
        <v>3.3000000000000003</v>
      </c>
      <c r="AS282" s="25">
        <v>0</v>
      </c>
      <c r="AT282" s="25">
        <v>0</v>
      </c>
      <c r="AU282" s="25">
        <v>0</v>
      </c>
      <c r="AV282" s="25">
        <v>9.9</v>
      </c>
      <c r="AW282" s="25">
        <v>18.700000000000003</v>
      </c>
      <c r="AX282" s="25">
        <v>45.1</v>
      </c>
      <c r="AY282" s="25">
        <v>15.400000000000002</v>
      </c>
      <c r="AZ282" s="25">
        <v>6.6000000000000005</v>
      </c>
      <c r="BA282" s="25">
        <v>0</v>
      </c>
      <c r="BB282" s="25">
        <v>0</v>
      </c>
      <c r="BC282" s="25">
        <v>11</v>
      </c>
      <c r="BD282" s="25">
        <v>1.1000000000000001</v>
      </c>
      <c r="BE282" s="25">
        <v>8.8000000000000007</v>
      </c>
      <c r="BF282" s="25">
        <v>8.8000000000000007</v>
      </c>
      <c r="BG282" s="25">
        <v>0</v>
      </c>
      <c r="BH282" s="25">
        <v>11</v>
      </c>
      <c r="BI282" s="25">
        <v>7.7000000000000011</v>
      </c>
      <c r="BJ282" s="25">
        <v>16.5</v>
      </c>
      <c r="BK282" s="25">
        <v>33</v>
      </c>
      <c r="BL282" s="25">
        <v>14.3</v>
      </c>
      <c r="BM282" s="25">
        <v>0</v>
      </c>
      <c r="BN282" s="25">
        <v>13.200000000000001</v>
      </c>
      <c r="BO282" t="s">
        <v>38</v>
      </c>
    </row>
    <row r="283" spans="1:67" x14ac:dyDescent="0.25">
      <c r="A283" s="6">
        <v>45177</v>
      </c>
      <c r="B283" t="s">
        <v>15</v>
      </c>
      <c r="C283">
        <v>8</v>
      </c>
      <c r="D283">
        <f t="shared" si="36"/>
        <v>492.8</v>
      </c>
      <c r="E283">
        <f t="shared" si="37"/>
        <v>150.69999999999999</v>
      </c>
      <c r="F283">
        <f t="shared" si="38"/>
        <v>135.30000000000001</v>
      </c>
      <c r="G283">
        <f t="shared" si="39"/>
        <v>124.30000000000001</v>
      </c>
      <c r="H283">
        <f t="shared" si="40"/>
        <v>82.5</v>
      </c>
      <c r="I283">
        <v>0</v>
      </c>
      <c r="J283" s="22">
        <v>0.53900000000000003</v>
      </c>
      <c r="K283" s="22">
        <v>0.88000000000000012</v>
      </c>
      <c r="L283" s="22">
        <v>0.55000000000000004</v>
      </c>
      <c r="M283" s="22">
        <v>0.91300000000000014</v>
      </c>
      <c r="N283" s="22">
        <v>1.089</v>
      </c>
      <c r="O283" s="24">
        <v>0.95700000000000007</v>
      </c>
      <c r="P283" s="24">
        <v>0.84700000000000009</v>
      </c>
      <c r="Q283" s="24">
        <v>0.89100000000000013</v>
      </c>
      <c r="R283" s="24">
        <v>0.75900000000000012</v>
      </c>
      <c r="S283" s="24">
        <v>0.84700000000000009</v>
      </c>
      <c r="T283" s="24">
        <v>0.82500000000000007</v>
      </c>
      <c r="U283" s="24">
        <v>0.29700000000000004</v>
      </c>
      <c r="V283" s="24">
        <v>0.45100000000000007</v>
      </c>
      <c r="W283" s="24">
        <v>0.88000000000000012</v>
      </c>
      <c r="X283" s="24">
        <v>1.089</v>
      </c>
      <c r="Y283" s="24">
        <v>0.51700000000000013</v>
      </c>
      <c r="Z283" s="24">
        <v>0.35200000000000004</v>
      </c>
      <c r="AA283" s="25">
        <v>13.200000000000001</v>
      </c>
      <c r="AB283" s="25">
        <v>15.400000000000002</v>
      </c>
      <c r="AC283" s="25">
        <v>27.500000000000004</v>
      </c>
      <c r="AD283" s="25">
        <v>7.7000000000000011</v>
      </c>
      <c r="AE283" s="25">
        <v>36.300000000000004</v>
      </c>
      <c r="AF283" s="25">
        <v>0</v>
      </c>
      <c r="AG283" s="25">
        <v>22</v>
      </c>
      <c r="AH283" s="25">
        <v>1.1000000000000001</v>
      </c>
      <c r="AI283" s="25">
        <v>0</v>
      </c>
      <c r="AJ283" s="25">
        <v>12.100000000000001</v>
      </c>
      <c r="AK283" s="25">
        <v>0</v>
      </c>
      <c r="AL283" s="25">
        <v>5.5</v>
      </c>
      <c r="AM283" s="25">
        <v>0</v>
      </c>
      <c r="AN283" s="25">
        <v>4.4000000000000004</v>
      </c>
      <c r="AO283" s="25">
        <v>5.5</v>
      </c>
      <c r="AP283" s="25">
        <v>0</v>
      </c>
      <c r="AQ283" s="25">
        <v>47.300000000000004</v>
      </c>
      <c r="AR283" s="25">
        <v>0</v>
      </c>
      <c r="AS283" s="25">
        <v>1.1000000000000001</v>
      </c>
      <c r="AT283" s="25">
        <v>18.700000000000003</v>
      </c>
      <c r="AU283" s="25">
        <v>0</v>
      </c>
      <c r="AV283" s="25">
        <v>19.8</v>
      </c>
      <c r="AW283" s="25">
        <v>12.100000000000001</v>
      </c>
      <c r="AX283" s="25">
        <v>12.100000000000001</v>
      </c>
      <c r="AY283" s="25">
        <v>31.900000000000002</v>
      </c>
      <c r="AZ283" s="25">
        <v>46.2</v>
      </c>
      <c r="BA283" s="25">
        <v>0</v>
      </c>
      <c r="BB283" s="25">
        <v>0</v>
      </c>
      <c r="BC283" s="25">
        <v>2.2000000000000002</v>
      </c>
      <c r="BD283" s="25">
        <v>0</v>
      </c>
      <c r="BE283" s="25">
        <v>20.900000000000002</v>
      </c>
      <c r="BF283" s="25">
        <v>34.1</v>
      </c>
      <c r="BG283" s="25">
        <v>28.6</v>
      </c>
      <c r="BH283" s="25">
        <v>1.1000000000000001</v>
      </c>
      <c r="BI283" s="25">
        <v>16.5</v>
      </c>
      <c r="BJ283" s="25">
        <v>29.700000000000003</v>
      </c>
      <c r="BK283" s="25">
        <v>3.3000000000000003</v>
      </c>
      <c r="BL283" s="25">
        <v>8.8000000000000007</v>
      </c>
      <c r="BM283" s="25">
        <v>6.6000000000000005</v>
      </c>
      <c r="BN283" s="25">
        <v>1.1000000000000001</v>
      </c>
      <c r="BO283" t="s">
        <v>38</v>
      </c>
    </row>
    <row r="284" spans="1:67" x14ac:dyDescent="0.25">
      <c r="A284" s="6">
        <v>45178</v>
      </c>
      <c r="B284" t="s">
        <v>15</v>
      </c>
      <c r="C284">
        <v>9</v>
      </c>
      <c r="D284">
        <f t="shared" si="36"/>
        <v>467.50000000000006</v>
      </c>
      <c r="E284">
        <f t="shared" si="37"/>
        <v>138.60000000000008</v>
      </c>
      <c r="F284">
        <f t="shared" si="38"/>
        <v>79.2</v>
      </c>
      <c r="G284">
        <f t="shared" si="39"/>
        <v>114.4</v>
      </c>
      <c r="H284">
        <f t="shared" si="40"/>
        <v>135.30000000000001</v>
      </c>
      <c r="I284">
        <v>0</v>
      </c>
      <c r="J284" s="22">
        <v>0.8580000000000001</v>
      </c>
      <c r="K284" s="22">
        <v>0.56100000000000005</v>
      </c>
      <c r="L284" s="22">
        <v>0.89100000000000013</v>
      </c>
      <c r="M284" s="22">
        <v>1.0340000000000003</v>
      </c>
      <c r="N284" s="22">
        <v>0.8580000000000001</v>
      </c>
      <c r="O284" s="24">
        <v>0.75900000000000012</v>
      </c>
      <c r="P284" s="24">
        <v>0.79200000000000004</v>
      </c>
      <c r="Q284" s="24">
        <v>0.88000000000000012</v>
      </c>
      <c r="R284" s="24">
        <v>0.88000000000000012</v>
      </c>
      <c r="S284" s="24">
        <v>0.97900000000000009</v>
      </c>
      <c r="T284" s="24">
        <v>0.81400000000000006</v>
      </c>
      <c r="U284" s="24">
        <v>0.53900000000000003</v>
      </c>
      <c r="V284" s="24">
        <v>0.30800000000000005</v>
      </c>
      <c r="W284" s="24">
        <v>1.0230000000000001</v>
      </c>
      <c r="X284" s="24">
        <v>1.0450000000000002</v>
      </c>
      <c r="Y284" s="24">
        <v>0.51700000000000013</v>
      </c>
      <c r="Z284" s="24">
        <v>0.45100000000000007</v>
      </c>
      <c r="AA284" s="25">
        <v>15.400000000000002</v>
      </c>
      <c r="AB284" s="25">
        <v>19.8</v>
      </c>
      <c r="AC284" s="25">
        <v>0</v>
      </c>
      <c r="AD284" s="25">
        <v>18.700000000000003</v>
      </c>
      <c r="AE284" s="25">
        <v>0</v>
      </c>
      <c r="AF284" s="25">
        <v>14.3</v>
      </c>
      <c r="AG284" s="25">
        <v>11</v>
      </c>
      <c r="AH284" s="25">
        <v>0</v>
      </c>
      <c r="AI284" s="25">
        <v>0</v>
      </c>
      <c r="AJ284" s="25">
        <v>0</v>
      </c>
      <c r="AK284" s="25">
        <v>31.900000000000002</v>
      </c>
      <c r="AL284" s="25">
        <v>2.2000000000000002</v>
      </c>
      <c r="AM284" s="25">
        <v>35.200000000000003</v>
      </c>
      <c r="AN284" s="25">
        <v>0</v>
      </c>
      <c r="AO284" s="25">
        <v>15.400000000000002</v>
      </c>
      <c r="AP284" s="25">
        <v>11</v>
      </c>
      <c r="AQ284" s="25">
        <v>0</v>
      </c>
      <c r="AR284" s="25">
        <v>5.5</v>
      </c>
      <c r="AS284" s="25">
        <v>36.300000000000004</v>
      </c>
      <c r="AT284" s="25">
        <v>29.700000000000003</v>
      </c>
      <c r="AU284" s="25">
        <v>0</v>
      </c>
      <c r="AV284" s="25">
        <v>0</v>
      </c>
      <c r="AW284" s="25">
        <v>15.400000000000002</v>
      </c>
      <c r="AX284" s="25">
        <v>0</v>
      </c>
      <c r="AY284" s="25">
        <v>8.8000000000000007</v>
      </c>
      <c r="AZ284" s="25">
        <v>29.700000000000003</v>
      </c>
      <c r="BA284" s="25">
        <v>4.4000000000000004</v>
      </c>
      <c r="BB284" s="25">
        <v>28.6</v>
      </c>
      <c r="BC284" s="25">
        <v>27.500000000000004</v>
      </c>
      <c r="BD284" s="25">
        <v>0</v>
      </c>
      <c r="BE284" s="25">
        <v>6.6000000000000005</v>
      </c>
      <c r="BF284" s="25">
        <v>3.3000000000000003</v>
      </c>
      <c r="BG284" s="25">
        <v>12.100000000000001</v>
      </c>
      <c r="BH284" s="25">
        <v>26.400000000000002</v>
      </c>
      <c r="BI284" s="25">
        <v>24.200000000000003</v>
      </c>
      <c r="BJ284" s="25">
        <v>38.5</v>
      </c>
      <c r="BK284" s="25">
        <v>1.1000000000000001</v>
      </c>
      <c r="BL284" s="25">
        <v>0</v>
      </c>
      <c r="BM284" s="25">
        <v>17.600000000000001</v>
      </c>
      <c r="BN284" s="25">
        <v>8.8000000000000629</v>
      </c>
      <c r="BO284" t="s">
        <v>38</v>
      </c>
    </row>
    <row r="285" spans="1:67" x14ac:dyDescent="0.25">
      <c r="A285" s="6">
        <v>45179</v>
      </c>
      <c r="B285" t="s">
        <v>15</v>
      </c>
      <c r="C285">
        <v>10</v>
      </c>
      <c r="D285">
        <f t="shared" si="36"/>
        <v>521.40000000000009</v>
      </c>
      <c r="E285">
        <f t="shared" si="37"/>
        <v>89.100000000000023</v>
      </c>
      <c r="F285">
        <f t="shared" si="38"/>
        <v>92.4</v>
      </c>
      <c r="G285">
        <f t="shared" si="39"/>
        <v>190.3</v>
      </c>
      <c r="H285">
        <f t="shared" si="40"/>
        <v>149.60000000000002</v>
      </c>
      <c r="I285">
        <v>0</v>
      </c>
      <c r="J285" s="22">
        <v>0.74800000000000011</v>
      </c>
      <c r="K285" s="22">
        <v>0.31900000000000001</v>
      </c>
      <c r="L285" s="22">
        <v>0.77000000000000013</v>
      </c>
      <c r="M285" s="22">
        <v>0.97900000000000009</v>
      </c>
      <c r="N285" s="22">
        <v>0.8580000000000001</v>
      </c>
      <c r="O285" s="24">
        <v>1.1000000000000001</v>
      </c>
      <c r="P285" s="24">
        <v>0.77000000000000013</v>
      </c>
      <c r="Q285" s="24">
        <v>0.67100000000000004</v>
      </c>
      <c r="R285" s="24">
        <v>1.0450000000000002</v>
      </c>
      <c r="S285" s="24">
        <v>0.82500000000000007</v>
      </c>
      <c r="T285" s="24">
        <v>0.70400000000000007</v>
      </c>
      <c r="U285" s="24">
        <v>0.95700000000000007</v>
      </c>
      <c r="V285" s="24">
        <v>1.0780000000000001</v>
      </c>
      <c r="W285" s="24">
        <v>1.1000000000000001</v>
      </c>
      <c r="X285" s="24">
        <v>0.53900000000000003</v>
      </c>
      <c r="Y285" s="24">
        <v>0.95700000000000007</v>
      </c>
      <c r="Z285" s="24">
        <v>1.0669999999999999</v>
      </c>
      <c r="AA285" s="25">
        <v>13.200000000000001</v>
      </c>
      <c r="AB285" s="25">
        <v>13.200000000000001</v>
      </c>
      <c r="AC285" s="25">
        <v>0</v>
      </c>
      <c r="AD285" s="25">
        <v>0</v>
      </c>
      <c r="AE285" s="25">
        <v>6.6000000000000005</v>
      </c>
      <c r="AF285" s="25">
        <v>1.1000000000000001</v>
      </c>
      <c r="AG285" s="25">
        <v>11</v>
      </c>
      <c r="AH285" s="25">
        <v>0</v>
      </c>
      <c r="AI285" s="25">
        <v>47.300000000000004</v>
      </c>
      <c r="AJ285" s="25">
        <v>0</v>
      </c>
      <c r="AK285" s="25">
        <v>4.4000000000000004</v>
      </c>
      <c r="AL285" s="25">
        <v>19.8</v>
      </c>
      <c r="AM285" s="25">
        <v>9.9</v>
      </c>
      <c r="AN285" s="25">
        <v>44</v>
      </c>
      <c r="AO285" s="25">
        <v>15.400000000000002</v>
      </c>
      <c r="AP285" s="25">
        <v>0</v>
      </c>
      <c r="AQ285" s="25">
        <v>29.700000000000003</v>
      </c>
      <c r="AR285" s="25">
        <v>30.800000000000004</v>
      </c>
      <c r="AS285" s="25">
        <v>0</v>
      </c>
      <c r="AT285" s="25">
        <v>0</v>
      </c>
      <c r="AU285" s="25">
        <v>24.200000000000003</v>
      </c>
      <c r="AV285" s="25">
        <v>29.700000000000003</v>
      </c>
      <c r="AW285" s="25">
        <v>17.600000000000001</v>
      </c>
      <c r="AX285" s="25">
        <v>0</v>
      </c>
      <c r="AY285" s="25">
        <v>46.2</v>
      </c>
      <c r="AZ285" s="25">
        <v>35.200000000000003</v>
      </c>
      <c r="BA285" s="25">
        <v>11</v>
      </c>
      <c r="BB285" s="25">
        <v>0</v>
      </c>
      <c r="BC285" s="25">
        <v>1.1000000000000001</v>
      </c>
      <c r="BD285" s="25">
        <v>25.3</v>
      </c>
      <c r="BE285" s="25">
        <v>0</v>
      </c>
      <c r="BF285" s="25">
        <v>4.4000000000000004</v>
      </c>
      <c r="BG285" s="25">
        <v>14.3</v>
      </c>
      <c r="BH285" s="25">
        <v>9.9</v>
      </c>
      <c r="BI285" s="25">
        <v>22</v>
      </c>
      <c r="BJ285" s="25">
        <v>14.3</v>
      </c>
      <c r="BK285" s="25">
        <v>2.2000000000000002</v>
      </c>
      <c r="BL285" s="25">
        <v>0</v>
      </c>
      <c r="BM285" s="25">
        <v>12.100000000000001</v>
      </c>
      <c r="BN285" s="25">
        <v>9.9</v>
      </c>
      <c r="BO285" t="s">
        <v>38</v>
      </c>
    </row>
    <row r="286" spans="1:67" x14ac:dyDescent="0.25">
      <c r="A286" s="6">
        <v>45180</v>
      </c>
      <c r="B286" t="s">
        <v>15</v>
      </c>
      <c r="C286">
        <v>11</v>
      </c>
      <c r="D286">
        <f t="shared" si="36"/>
        <v>597.30000000000007</v>
      </c>
      <c r="E286">
        <f t="shared" si="37"/>
        <v>103.4</v>
      </c>
      <c r="F286">
        <f t="shared" si="38"/>
        <v>227.7</v>
      </c>
      <c r="G286">
        <f t="shared" si="39"/>
        <v>128.70000000000002</v>
      </c>
      <c r="H286">
        <f t="shared" si="40"/>
        <v>137.5</v>
      </c>
      <c r="I286">
        <v>0</v>
      </c>
      <c r="J286" s="22">
        <v>0.6160000000000001</v>
      </c>
      <c r="K286" s="22">
        <v>0.72600000000000009</v>
      </c>
      <c r="L286" s="22">
        <v>0.96800000000000008</v>
      </c>
      <c r="M286" s="22">
        <v>1.0669999999999999</v>
      </c>
      <c r="N286" s="22">
        <v>1.056</v>
      </c>
      <c r="O286" s="24">
        <v>0.62700000000000011</v>
      </c>
      <c r="P286" s="24">
        <v>0.34100000000000003</v>
      </c>
      <c r="Q286" s="24">
        <v>0.83600000000000008</v>
      </c>
      <c r="R286" s="24">
        <v>0.29700000000000004</v>
      </c>
      <c r="S286" s="24">
        <v>0.93500000000000005</v>
      </c>
      <c r="T286" s="24">
        <v>0.7370000000000001</v>
      </c>
      <c r="U286" s="24">
        <v>0.92400000000000004</v>
      </c>
      <c r="V286" s="24">
        <v>1.0450000000000002</v>
      </c>
      <c r="W286" s="24">
        <v>1.0340000000000003</v>
      </c>
      <c r="X286" s="24">
        <v>0.47300000000000003</v>
      </c>
      <c r="Y286" s="24">
        <v>0.80300000000000005</v>
      </c>
      <c r="Z286" s="24">
        <v>0.33</v>
      </c>
      <c r="AA286" s="25">
        <v>0</v>
      </c>
      <c r="AB286" s="25">
        <v>9.9</v>
      </c>
      <c r="AC286" s="25">
        <v>13.200000000000001</v>
      </c>
      <c r="AD286" s="25">
        <v>31.900000000000002</v>
      </c>
      <c r="AE286" s="25">
        <v>7.7000000000000011</v>
      </c>
      <c r="AF286" s="25">
        <v>42.900000000000006</v>
      </c>
      <c r="AG286" s="25">
        <v>41.800000000000004</v>
      </c>
      <c r="AH286" s="25">
        <v>31.900000000000002</v>
      </c>
      <c r="AI286" s="25">
        <v>40.700000000000003</v>
      </c>
      <c r="AJ286" s="25">
        <v>7.7000000000000011</v>
      </c>
      <c r="AK286" s="25">
        <v>48.400000000000006</v>
      </c>
      <c r="AL286" s="25">
        <v>0</v>
      </c>
      <c r="AM286" s="25">
        <v>35.200000000000003</v>
      </c>
      <c r="AN286" s="25">
        <v>9.9</v>
      </c>
      <c r="AO286" s="25">
        <v>4.4000000000000004</v>
      </c>
      <c r="AP286" s="25">
        <v>9.9</v>
      </c>
      <c r="AQ286" s="25">
        <v>8.8000000000000007</v>
      </c>
      <c r="AR286" s="25">
        <v>23.1</v>
      </c>
      <c r="AS286" s="25">
        <v>29.700000000000003</v>
      </c>
      <c r="AT286" s="25">
        <v>16.5</v>
      </c>
      <c r="AU286" s="25">
        <v>13.200000000000001</v>
      </c>
      <c r="AV286" s="25">
        <v>7.7000000000000011</v>
      </c>
      <c r="AW286" s="25">
        <v>42.900000000000006</v>
      </c>
      <c r="AX286" s="25">
        <v>29.700000000000003</v>
      </c>
      <c r="AY286" s="25">
        <v>0</v>
      </c>
      <c r="AZ286" s="25">
        <v>0</v>
      </c>
      <c r="BA286" s="25">
        <v>3.3000000000000003</v>
      </c>
      <c r="BB286" s="25">
        <v>1.1000000000000001</v>
      </c>
      <c r="BC286" s="25">
        <v>30.800000000000004</v>
      </c>
      <c r="BD286" s="25">
        <v>0</v>
      </c>
      <c r="BE286" s="25">
        <v>24.200000000000003</v>
      </c>
      <c r="BF286" s="25">
        <v>12.100000000000001</v>
      </c>
      <c r="BG286" s="25">
        <v>23.1</v>
      </c>
      <c r="BH286" s="25">
        <v>1.1000000000000001</v>
      </c>
      <c r="BI286" s="25">
        <v>9.9</v>
      </c>
      <c r="BJ286" s="25">
        <v>0</v>
      </c>
      <c r="BK286" s="25">
        <v>0</v>
      </c>
      <c r="BL286" s="25">
        <v>16.5</v>
      </c>
      <c r="BM286" s="25">
        <v>11</v>
      </c>
      <c r="BN286" s="25">
        <v>5.5</v>
      </c>
      <c r="BO286" t="s">
        <v>38</v>
      </c>
    </row>
    <row r="287" spans="1:67" x14ac:dyDescent="0.25">
      <c r="A287" s="6">
        <v>45181</v>
      </c>
      <c r="B287" t="s">
        <v>15</v>
      </c>
      <c r="C287">
        <v>12</v>
      </c>
      <c r="D287">
        <f t="shared" si="36"/>
        <v>535.70000000000005</v>
      </c>
      <c r="E287">
        <f t="shared" si="37"/>
        <v>116.60000000000001</v>
      </c>
      <c r="F287">
        <f t="shared" si="38"/>
        <v>92.4</v>
      </c>
      <c r="G287">
        <f t="shared" si="39"/>
        <v>177.1</v>
      </c>
      <c r="H287">
        <f t="shared" si="40"/>
        <v>149.60000000000002</v>
      </c>
      <c r="I287">
        <v>0</v>
      </c>
      <c r="J287" s="22">
        <v>0.51700000000000013</v>
      </c>
      <c r="K287" s="22">
        <v>0.23100000000000001</v>
      </c>
      <c r="L287" s="22">
        <v>0.79200000000000004</v>
      </c>
      <c r="M287" s="22">
        <v>0.88000000000000012</v>
      </c>
      <c r="N287" s="22">
        <v>0.9900000000000001</v>
      </c>
      <c r="O287" s="24">
        <v>0.45100000000000007</v>
      </c>
      <c r="P287" s="24">
        <v>0.72600000000000009</v>
      </c>
      <c r="Q287" s="24">
        <v>0.9900000000000001</v>
      </c>
      <c r="R287" s="24">
        <v>1.056</v>
      </c>
      <c r="S287" s="24">
        <v>0.23100000000000001</v>
      </c>
      <c r="T287" s="24">
        <v>1.0669999999999999</v>
      </c>
      <c r="U287" s="24">
        <v>0.45100000000000007</v>
      </c>
      <c r="V287" s="24">
        <v>0.8580000000000001</v>
      </c>
      <c r="W287" s="24">
        <v>0.36300000000000004</v>
      </c>
      <c r="X287" s="24">
        <v>1.089</v>
      </c>
      <c r="Y287" s="24">
        <v>0.81400000000000006</v>
      </c>
      <c r="Z287" s="24">
        <v>0.93500000000000005</v>
      </c>
      <c r="AA287" s="25">
        <v>9.9</v>
      </c>
      <c r="AB287" s="25">
        <v>2.2000000000000002</v>
      </c>
      <c r="AC287" s="25">
        <v>0</v>
      </c>
      <c r="AD287" s="25">
        <v>14.3</v>
      </c>
      <c r="AE287" s="25">
        <v>6.6000000000000005</v>
      </c>
      <c r="AF287" s="25">
        <v>0</v>
      </c>
      <c r="AG287" s="25">
        <v>36.300000000000004</v>
      </c>
      <c r="AH287" s="25">
        <v>0</v>
      </c>
      <c r="AI287" s="25">
        <v>5.5</v>
      </c>
      <c r="AJ287" s="25">
        <v>17.600000000000001</v>
      </c>
      <c r="AK287" s="25">
        <v>26.400000000000002</v>
      </c>
      <c r="AL287" s="25">
        <v>8.8000000000000007</v>
      </c>
      <c r="AM287" s="25">
        <v>0</v>
      </c>
      <c r="AN287" s="25">
        <v>28.6</v>
      </c>
      <c r="AO287" s="25">
        <v>27.500000000000004</v>
      </c>
      <c r="AP287" s="25">
        <v>31.900000000000002</v>
      </c>
      <c r="AQ287" s="25">
        <v>6.6000000000000005</v>
      </c>
      <c r="AR287" s="25">
        <v>0</v>
      </c>
      <c r="AS287" s="25">
        <v>40.700000000000003</v>
      </c>
      <c r="AT287" s="25">
        <v>5.5</v>
      </c>
      <c r="AU287" s="25">
        <v>11</v>
      </c>
      <c r="AV287" s="25">
        <v>9.9</v>
      </c>
      <c r="AW287" s="25">
        <v>5.5</v>
      </c>
      <c r="AX287" s="25">
        <v>0</v>
      </c>
      <c r="AY287" s="25">
        <v>40.700000000000003</v>
      </c>
      <c r="AZ287" s="25">
        <v>49.500000000000007</v>
      </c>
      <c r="BA287" s="25">
        <v>26.400000000000002</v>
      </c>
      <c r="BB287" s="25">
        <v>24.200000000000003</v>
      </c>
      <c r="BC287" s="25">
        <v>9.9</v>
      </c>
      <c r="BD287" s="25">
        <v>0</v>
      </c>
      <c r="BE287" s="25">
        <v>31.900000000000002</v>
      </c>
      <c r="BF287" s="25">
        <v>0</v>
      </c>
      <c r="BG287" s="25">
        <v>0</v>
      </c>
      <c r="BH287" s="25">
        <v>0</v>
      </c>
      <c r="BI287" s="25">
        <v>38.5</v>
      </c>
      <c r="BJ287" s="25">
        <v>22</v>
      </c>
      <c r="BK287" s="25">
        <v>5.5</v>
      </c>
      <c r="BL287" s="25">
        <v>18.700000000000003</v>
      </c>
      <c r="BM287" s="25">
        <v>0</v>
      </c>
      <c r="BN287" s="25">
        <v>0</v>
      </c>
      <c r="BO287" t="s">
        <v>38</v>
      </c>
    </row>
    <row r="288" spans="1:67" x14ac:dyDescent="0.25">
      <c r="A288" s="6">
        <v>45182</v>
      </c>
      <c r="B288" t="s">
        <v>15</v>
      </c>
      <c r="C288">
        <v>13</v>
      </c>
      <c r="D288">
        <f t="shared" si="36"/>
        <v>517</v>
      </c>
      <c r="E288">
        <f t="shared" si="37"/>
        <v>105.6</v>
      </c>
      <c r="F288">
        <f t="shared" si="38"/>
        <v>168.3</v>
      </c>
      <c r="G288">
        <f t="shared" si="39"/>
        <v>147.4</v>
      </c>
      <c r="H288">
        <f t="shared" si="40"/>
        <v>95.700000000000017</v>
      </c>
      <c r="I288">
        <v>0</v>
      </c>
      <c r="J288" s="22">
        <v>0.71500000000000008</v>
      </c>
      <c r="K288" s="22">
        <v>0.56100000000000005</v>
      </c>
      <c r="L288" s="22">
        <v>1.056</v>
      </c>
      <c r="M288" s="22">
        <v>0.91300000000000014</v>
      </c>
      <c r="N288" s="22">
        <v>0.52800000000000002</v>
      </c>
      <c r="O288" s="24">
        <v>0.30800000000000005</v>
      </c>
      <c r="P288" s="24">
        <v>0.78100000000000003</v>
      </c>
      <c r="Q288" s="24">
        <v>0.8580000000000001</v>
      </c>
      <c r="R288" s="24">
        <v>0.56100000000000005</v>
      </c>
      <c r="S288" s="24">
        <v>0.64900000000000002</v>
      </c>
      <c r="T288" s="24">
        <v>1.089</v>
      </c>
      <c r="U288" s="24">
        <v>1.0230000000000001</v>
      </c>
      <c r="V288" s="24">
        <v>0.44000000000000006</v>
      </c>
      <c r="W288" s="24">
        <v>0.83600000000000008</v>
      </c>
      <c r="X288" s="24">
        <v>0.80300000000000005</v>
      </c>
      <c r="Y288" s="24">
        <v>0.47300000000000003</v>
      </c>
      <c r="Z288" s="24">
        <v>0.39600000000000002</v>
      </c>
      <c r="AA288" s="25">
        <v>14.3</v>
      </c>
      <c r="AB288" s="25">
        <v>55.000000000000007</v>
      </c>
      <c r="AC288" s="25">
        <v>0</v>
      </c>
      <c r="AD288" s="25">
        <v>7.7000000000000011</v>
      </c>
      <c r="AE288" s="25">
        <v>20.900000000000002</v>
      </c>
      <c r="AF288" s="25">
        <v>7.7000000000000011</v>
      </c>
      <c r="AG288" s="25">
        <v>33</v>
      </c>
      <c r="AH288" s="25">
        <v>0</v>
      </c>
      <c r="AI288" s="25">
        <v>0</v>
      </c>
      <c r="AJ288" s="25">
        <v>29.700000000000003</v>
      </c>
      <c r="AK288" s="25">
        <v>25.3</v>
      </c>
      <c r="AL288" s="25">
        <v>8.8000000000000007</v>
      </c>
      <c r="AM288" s="25">
        <v>0</v>
      </c>
      <c r="AN288" s="25">
        <v>0</v>
      </c>
      <c r="AO288" s="25">
        <v>39.6</v>
      </c>
      <c r="AP288" s="25">
        <v>5.5</v>
      </c>
      <c r="AQ288" s="25">
        <v>20.900000000000002</v>
      </c>
      <c r="AR288" s="25">
        <v>0</v>
      </c>
      <c r="AS288" s="25">
        <v>20.900000000000002</v>
      </c>
      <c r="AT288" s="25">
        <v>0</v>
      </c>
      <c r="AU288" s="25">
        <v>50.6</v>
      </c>
      <c r="AV288" s="25">
        <v>15.400000000000002</v>
      </c>
      <c r="AW288" s="25">
        <v>0</v>
      </c>
      <c r="AX288" s="25">
        <v>0</v>
      </c>
      <c r="AY288" s="25">
        <v>37.400000000000006</v>
      </c>
      <c r="AZ288" s="25">
        <v>0</v>
      </c>
      <c r="BA288" s="25">
        <v>0</v>
      </c>
      <c r="BB288" s="25">
        <v>0</v>
      </c>
      <c r="BC288" s="25">
        <v>36.300000000000004</v>
      </c>
      <c r="BD288" s="25">
        <v>7.7000000000000011</v>
      </c>
      <c r="BE288" s="25">
        <v>0</v>
      </c>
      <c r="BF288" s="25">
        <v>13.200000000000001</v>
      </c>
      <c r="BG288" s="25">
        <v>7.7000000000000011</v>
      </c>
      <c r="BH288" s="25">
        <v>23.1</v>
      </c>
      <c r="BI288" s="25">
        <v>9.9</v>
      </c>
      <c r="BJ288" s="25">
        <v>0</v>
      </c>
      <c r="BK288" s="25">
        <v>4.4000000000000004</v>
      </c>
      <c r="BL288" s="25">
        <v>29.700000000000003</v>
      </c>
      <c r="BM288" s="25">
        <v>17.600000000000001</v>
      </c>
      <c r="BN288" s="25">
        <v>0</v>
      </c>
      <c r="BO288" t="s">
        <v>38</v>
      </c>
    </row>
    <row r="289" spans="1:67" x14ac:dyDescent="0.25">
      <c r="A289" s="6">
        <v>45183</v>
      </c>
      <c r="B289" t="s">
        <v>15</v>
      </c>
      <c r="C289">
        <v>14</v>
      </c>
      <c r="D289">
        <f t="shared" si="36"/>
        <v>544.50000000000011</v>
      </c>
      <c r="E289">
        <f t="shared" si="37"/>
        <v>135.30000000000001</v>
      </c>
      <c r="F289">
        <f t="shared" si="38"/>
        <v>152.9</v>
      </c>
      <c r="G289">
        <f t="shared" si="39"/>
        <v>178.20000000000002</v>
      </c>
      <c r="H289">
        <f t="shared" si="40"/>
        <v>78.100000000000009</v>
      </c>
      <c r="I289">
        <v>0</v>
      </c>
      <c r="J289" s="22">
        <v>0.52800000000000002</v>
      </c>
      <c r="K289" s="22">
        <v>0.88000000000000012</v>
      </c>
      <c r="L289" s="22">
        <v>0.86900000000000011</v>
      </c>
      <c r="M289" s="22">
        <v>1.056</v>
      </c>
      <c r="N289" s="22">
        <v>0.88000000000000012</v>
      </c>
      <c r="O289" s="24">
        <v>0.40700000000000003</v>
      </c>
      <c r="P289" s="24">
        <v>0.11000000000000001</v>
      </c>
      <c r="Q289" s="24">
        <v>0.72600000000000009</v>
      </c>
      <c r="R289" s="24">
        <v>0.78100000000000003</v>
      </c>
      <c r="S289" s="24">
        <v>0.77000000000000013</v>
      </c>
      <c r="T289" s="24">
        <v>0.75900000000000012</v>
      </c>
      <c r="U289" s="24">
        <v>0.89100000000000013</v>
      </c>
      <c r="V289" s="24">
        <v>0.8580000000000001</v>
      </c>
      <c r="W289" s="24">
        <v>1.0780000000000001</v>
      </c>
      <c r="X289" s="24">
        <v>0.41800000000000004</v>
      </c>
      <c r="Y289" s="24">
        <v>0.62700000000000011</v>
      </c>
      <c r="Z289" s="24">
        <v>0.36300000000000004</v>
      </c>
      <c r="AA289" s="25">
        <v>0</v>
      </c>
      <c r="AB289" s="25">
        <v>0</v>
      </c>
      <c r="AC289" s="25">
        <v>9.9</v>
      </c>
      <c r="AD289" s="25">
        <v>14.3</v>
      </c>
      <c r="AE289" s="25">
        <v>57.2</v>
      </c>
      <c r="AF289" s="25">
        <v>0</v>
      </c>
      <c r="AG289" s="25">
        <v>37.400000000000006</v>
      </c>
      <c r="AH289" s="25">
        <v>33</v>
      </c>
      <c r="AI289" s="25">
        <v>0</v>
      </c>
      <c r="AJ289" s="25">
        <v>1.1000000000000001</v>
      </c>
      <c r="AK289" s="25">
        <v>7.7000000000000011</v>
      </c>
      <c r="AL289" s="25">
        <v>12.100000000000001</v>
      </c>
      <c r="AM289" s="25">
        <v>0</v>
      </c>
      <c r="AN289" s="25">
        <v>0</v>
      </c>
      <c r="AO289" s="25">
        <v>3.3000000000000003</v>
      </c>
      <c r="AP289" s="25">
        <v>4.4000000000000004</v>
      </c>
      <c r="AQ289" s="25">
        <v>3.3000000000000003</v>
      </c>
      <c r="AR289" s="25">
        <v>0</v>
      </c>
      <c r="AS289" s="25">
        <v>20.900000000000002</v>
      </c>
      <c r="AT289" s="25">
        <v>34.1</v>
      </c>
      <c r="AU289" s="25">
        <v>44</v>
      </c>
      <c r="AV289" s="25">
        <v>38.5</v>
      </c>
      <c r="AW289" s="25">
        <v>40.700000000000003</v>
      </c>
      <c r="AX289" s="25">
        <v>0</v>
      </c>
      <c r="AY289" s="25">
        <v>12.100000000000001</v>
      </c>
      <c r="AZ289" s="25">
        <v>17.600000000000001</v>
      </c>
      <c r="BA289" s="25">
        <v>4.4000000000000004</v>
      </c>
      <c r="BB289" s="25">
        <v>12.100000000000001</v>
      </c>
      <c r="BC289" s="25">
        <v>0</v>
      </c>
      <c r="BD289" s="25">
        <v>8.8000000000000007</v>
      </c>
      <c r="BE289" s="25">
        <v>34.1</v>
      </c>
      <c r="BF289" s="25">
        <v>0</v>
      </c>
      <c r="BG289" s="25">
        <v>4.4000000000000004</v>
      </c>
      <c r="BH289" s="25">
        <v>8.8000000000000007</v>
      </c>
      <c r="BI289" s="25">
        <v>1.1000000000000001</v>
      </c>
      <c r="BJ289" s="25">
        <v>0</v>
      </c>
      <c r="BK289" s="25">
        <v>0</v>
      </c>
      <c r="BL289" s="25">
        <v>39.6</v>
      </c>
      <c r="BM289" s="25">
        <v>17.600000000000001</v>
      </c>
      <c r="BN289" s="25">
        <v>29.700000000000003</v>
      </c>
      <c r="BO289" t="s">
        <v>38</v>
      </c>
    </row>
    <row r="290" spans="1:67" x14ac:dyDescent="0.25">
      <c r="A290" s="6">
        <v>45184</v>
      </c>
      <c r="B290" t="s">
        <v>15</v>
      </c>
      <c r="C290">
        <v>15</v>
      </c>
      <c r="D290">
        <f t="shared" si="36"/>
        <v>546.70000000000005</v>
      </c>
      <c r="E290">
        <f t="shared" si="37"/>
        <v>213.40000000000003</v>
      </c>
      <c r="F290">
        <f t="shared" si="38"/>
        <v>107.8</v>
      </c>
      <c r="G290">
        <f t="shared" si="39"/>
        <v>146.30000000000001</v>
      </c>
      <c r="H290">
        <f t="shared" si="40"/>
        <v>79.200000000000017</v>
      </c>
      <c r="I290">
        <v>0</v>
      </c>
      <c r="J290" s="22">
        <v>0.72600000000000009</v>
      </c>
      <c r="K290" s="22">
        <v>0.55000000000000004</v>
      </c>
      <c r="L290" s="22">
        <v>0.52800000000000002</v>
      </c>
      <c r="M290" s="22">
        <v>0.75900000000000012</v>
      </c>
      <c r="N290" s="22">
        <v>1.089</v>
      </c>
      <c r="O290" s="24">
        <v>0.71500000000000008</v>
      </c>
      <c r="P290" s="24">
        <v>1.0340000000000003</v>
      </c>
      <c r="Q290" s="24">
        <v>1.0450000000000002</v>
      </c>
      <c r="R290" s="24">
        <v>0.56100000000000005</v>
      </c>
      <c r="S290" s="24">
        <v>0.80300000000000005</v>
      </c>
      <c r="T290" s="24">
        <v>0.25300000000000006</v>
      </c>
      <c r="U290" s="24">
        <v>1.056</v>
      </c>
      <c r="V290" s="24">
        <v>0.63800000000000001</v>
      </c>
      <c r="W290" s="24">
        <v>1.0669999999999999</v>
      </c>
      <c r="X290" s="24">
        <v>0.78100000000000003</v>
      </c>
      <c r="Y290" s="24">
        <v>0.79200000000000004</v>
      </c>
      <c r="Z290" s="24">
        <v>0.94600000000000006</v>
      </c>
      <c r="AA290" s="25">
        <v>17.600000000000001</v>
      </c>
      <c r="AB290" s="25">
        <v>8.8000000000000007</v>
      </c>
      <c r="AC290" s="25">
        <v>9.9</v>
      </c>
      <c r="AD290" s="25">
        <v>28.6</v>
      </c>
      <c r="AE290" s="25">
        <v>1.1000000000000001</v>
      </c>
      <c r="AF290" s="25">
        <v>0</v>
      </c>
      <c r="AG290" s="25">
        <v>40.700000000000003</v>
      </c>
      <c r="AH290" s="25">
        <v>0</v>
      </c>
      <c r="AI290" s="25">
        <v>0</v>
      </c>
      <c r="AJ290" s="25">
        <v>1.1000000000000001</v>
      </c>
      <c r="AK290" s="25">
        <v>0</v>
      </c>
      <c r="AL290" s="25">
        <v>0</v>
      </c>
      <c r="AM290" s="25">
        <v>36.300000000000004</v>
      </c>
      <c r="AN290" s="25">
        <v>7.7000000000000011</v>
      </c>
      <c r="AO290" s="25">
        <v>0</v>
      </c>
      <c r="AP290" s="25">
        <v>0</v>
      </c>
      <c r="AQ290" s="25">
        <v>13.200000000000001</v>
      </c>
      <c r="AR290" s="25">
        <v>0</v>
      </c>
      <c r="AS290" s="25">
        <v>16.5</v>
      </c>
      <c r="AT290" s="25">
        <v>5.5</v>
      </c>
      <c r="AU290" s="25">
        <v>22</v>
      </c>
      <c r="AV290" s="25">
        <v>22</v>
      </c>
      <c r="AW290" s="25">
        <v>4.4000000000000004</v>
      </c>
      <c r="AX290" s="25">
        <v>1.1000000000000001</v>
      </c>
      <c r="AY290" s="25">
        <v>12.100000000000001</v>
      </c>
      <c r="AZ290" s="25">
        <v>0</v>
      </c>
      <c r="BA290" s="25">
        <v>24.200000000000003</v>
      </c>
      <c r="BB290" s="25">
        <v>31.900000000000002</v>
      </c>
      <c r="BC290" s="25">
        <v>0</v>
      </c>
      <c r="BD290" s="25">
        <v>28.6</v>
      </c>
      <c r="BE290" s="25">
        <v>7.7000000000000011</v>
      </c>
      <c r="BF290" s="25">
        <v>36.300000000000004</v>
      </c>
      <c r="BG290" s="25">
        <v>23.1</v>
      </c>
      <c r="BH290" s="25">
        <v>18.700000000000003</v>
      </c>
      <c r="BI290" s="25">
        <v>22</v>
      </c>
      <c r="BJ290" s="25">
        <v>22</v>
      </c>
      <c r="BK290" s="25">
        <v>47.300000000000004</v>
      </c>
      <c r="BL290" s="25">
        <v>0</v>
      </c>
      <c r="BM290" s="25">
        <v>36.300000000000004</v>
      </c>
      <c r="BN290" s="25">
        <v>0</v>
      </c>
      <c r="BO290" t="s">
        <v>38</v>
      </c>
    </row>
    <row r="291" spans="1:67" x14ac:dyDescent="0.25">
      <c r="A291" s="6">
        <v>45185</v>
      </c>
      <c r="B291" t="s">
        <v>15</v>
      </c>
      <c r="C291">
        <v>16</v>
      </c>
      <c r="D291">
        <f t="shared" si="36"/>
        <v>707.30000000000007</v>
      </c>
      <c r="E291">
        <f t="shared" si="37"/>
        <v>160.60000000000002</v>
      </c>
      <c r="F291">
        <f t="shared" si="38"/>
        <v>132.00000000000003</v>
      </c>
      <c r="G291">
        <f t="shared" si="39"/>
        <v>170.5</v>
      </c>
      <c r="H291">
        <f t="shared" si="40"/>
        <v>244.20000000000002</v>
      </c>
      <c r="I291">
        <v>0</v>
      </c>
      <c r="J291" s="22">
        <v>0.6160000000000001</v>
      </c>
      <c r="K291" s="22">
        <v>0.63800000000000001</v>
      </c>
      <c r="L291" s="22">
        <v>0.8580000000000001</v>
      </c>
      <c r="M291" s="22">
        <v>0.19800000000000001</v>
      </c>
      <c r="N291" s="22">
        <v>0.47300000000000003</v>
      </c>
      <c r="O291" s="24">
        <v>0.48400000000000004</v>
      </c>
      <c r="P291" s="24">
        <v>0.66</v>
      </c>
      <c r="Q291" s="24">
        <v>0.67100000000000004</v>
      </c>
      <c r="R291" s="24">
        <v>0.94600000000000006</v>
      </c>
      <c r="S291" s="24">
        <v>1.056</v>
      </c>
      <c r="T291" s="24">
        <v>1.0120000000000002</v>
      </c>
      <c r="U291" s="24">
        <v>0.9900000000000001</v>
      </c>
      <c r="V291" s="24">
        <v>0.93500000000000005</v>
      </c>
      <c r="W291" s="24">
        <v>0.39600000000000002</v>
      </c>
      <c r="X291" s="24">
        <v>0.8580000000000001</v>
      </c>
      <c r="Y291" s="24">
        <v>1.0010000000000001</v>
      </c>
      <c r="Z291" s="24">
        <v>1.056</v>
      </c>
      <c r="AA291" s="25">
        <v>24.200000000000003</v>
      </c>
      <c r="AB291" s="25">
        <v>0</v>
      </c>
      <c r="AC291" s="25">
        <v>0</v>
      </c>
      <c r="AD291" s="25">
        <v>0</v>
      </c>
      <c r="AE291" s="25">
        <v>14.3</v>
      </c>
      <c r="AF291" s="25">
        <v>30.800000000000004</v>
      </c>
      <c r="AG291" s="25">
        <v>30.800000000000004</v>
      </c>
      <c r="AH291" s="25">
        <v>1.1000000000000001</v>
      </c>
      <c r="AI291" s="25">
        <v>13.200000000000001</v>
      </c>
      <c r="AJ291" s="25">
        <v>17.600000000000001</v>
      </c>
      <c r="AK291" s="25">
        <v>0</v>
      </c>
      <c r="AL291" s="25">
        <v>48.400000000000006</v>
      </c>
      <c r="AM291" s="25">
        <v>2.2000000000000002</v>
      </c>
      <c r="AN291" s="25">
        <v>22</v>
      </c>
      <c r="AO291" s="25">
        <v>51.7</v>
      </c>
      <c r="AP291" s="25">
        <v>5.5</v>
      </c>
      <c r="AQ291" s="25">
        <v>35.200000000000003</v>
      </c>
      <c r="AR291" s="25">
        <v>30.800000000000004</v>
      </c>
      <c r="AS291" s="25">
        <v>15.400000000000002</v>
      </c>
      <c r="AT291" s="25">
        <v>33</v>
      </c>
      <c r="AU291" s="25">
        <v>39.6</v>
      </c>
      <c r="AV291" s="25">
        <v>17.600000000000001</v>
      </c>
      <c r="AW291" s="25">
        <v>11</v>
      </c>
      <c r="AX291" s="25">
        <v>28.6</v>
      </c>
      <c r="AY291" s="25">
        <v>1.1000000000000001</v>
      </c>
      <c r="AZ291" s="25">
        <v>28.6</v>
      </c>
      <c r="BA291" s="25">
        <v>0</v>
      </c>
      <c r="BB291" s="25">
        <v>34.1</v>
      </c>
      <c r="BC291" s="25">
        <v>8.8000000000000007</v>
      </c>
      <c r="BD291" s="25">
        <v>1.1000000000000001</v>
      </c>
      <c r="BE291" s="25">
        <v>35.200000000000003</v>
      </c>
      <c r="BF291" s="25">
        <v>6.6000000000000005</v>
      </c>
      <c r="BG291" s="25">
        <v>9.9</v>
      </c>
      <c r="BH291" s="25">
        <v>46.2</v>
      </c>
      <c r="BI291" s="25">
        <v>0</v>
      </c>
      <c r="BJ291" s="25">
        <v>8.8000000000000007</v>
      </c>
      <c r="BK291" s="25">
        <v>20.900000000000002</v>
      </c>
      <c r="BL291" s="25">
        <v>17.600000000000001</v>
      </c>
      <c r="BM291" s="25">
        <v>15.400000000000002</v>
      </c>
      <c r="BN291" s="25">
        <v>0</v>
      </c>
      <c r="BO291" t="s">
        <v>38</v>
      </c>
    </row>
    <row r="292" spans="1:67" x14ac:dyDescent="0.25">
      <c r="A292" s="6">
        <v>45186</v>
      </c>
      <c r="B292" t="s">
        <v>15</v>
      </c>
      <c r="C292">
        <v>17</v>
      </c>
      <c r="D292">
        <f t="shared" si="36"/>
        <v>521.4000000000002</v>
      </c>
      <c r="E292">
        <f t="shared" si="37"/>
        <v>138.60000000000002</v>
      </c>
      <c r="F292">
        <f t="shared" si="38"/>
        <v>171.60000000000014</v>
      </c>
      <c r="G292">
        <f t="shared" si="39"/>
        <v>127.60000000000007</v>
      </c>
      <c r="H292">
        <f t="shared" si="40"/>
        <v>83.6</v>
      </c>
      <c r="I292">
        <v>0</v>
      </c>
      <c r="J292" s="22">
        <v>0.55000000000000004</v>
      </c>
      <c r="K292" s="22">
        <v>0.95700000000000007</v>
      </c>
      <c r="L292" s="22">
        <v>0.78100000000000003</v>
      </c>
      <c r="M292" s="22">
        <v>0.20900000000000002</v>
      </c>
      <c r="N292" s="22">
        <v>0.7370000000000001</v>
      </c>
      <c r="O292" s="24">
        <v>0.7370000000000001</v>
      </c>
      <c r="P292" s="24">
        <v>0.64900000000000002</v>
      </c>
      <c r="Q292" s="24">
        <v>1.0230000000000001</v>
      </c>
      <c r="R292" s="24">
        <v>1.0669999999999999</v>
      </c>
      <c r="S292" s="24">
        <v>0.8580000000000001</v>
      </c>
      <c r="T292" s="24">
        <v>0.71500000000000008</v>
      </c>
      <c r="U292" s="24">
        <v>0.83600000000000008</v>
      </c>
      <c r="V292" s="24">
        <v>0.91300000000000014</v>
      </c>
      <c r="W292" s="24">
        <v>0.71500000000000008</v>
      </c>
      <c r="X292" s="24">
        <v>0.42900000000000005</v>
      </c>
      <c r="Y292" s="24">
        <v>0.74800000000000011</v>
      </c>
      <c r="Z292" s="24">
        <v>0.28600000000000003</v>
      </c>
      <c r="AA292" s="25">
        <v>0</v>
      </c>
      <c r="AB292" s="25">
        <v>38.5</v>
      </c>
      <c r="AC292" s="25">
        <v>41.800000000000125</v>
      </c>
      <c r="AD292" s="25">
        <v>28.6</v>
      </c>
      <c r="AE292" s="25">
        <v>59.400000000000006</v>
      </c>
      <c r="AF292" s="25">
        <v>0</v>
      </c>
      <c r="AG292" s="25">
        <v>0</v>
      </c>
      <c r="AH292" s="25">
        <v>0</v>
      </c>
      <c r="AI292" s="25">
        <v>0</v>
      </c>
      <c r="AJ292" s="25">
        <v>3.3000000000000003</v>
      </c>
      <c r="AK292" s="25">
        <v>5.5</v>
      </c>
      <c r="AL292" s="25">
        <v>22</v>
      </c>
      <c r="AM292" s="25">
        <v>5.5</v>
      </c>
      <c r="AN292" s="25">
        <v>0</v>
      </c>
      <c r="AO292" s="25">
        <v>19.8</v>
      </c>
      <c r="AP292" s="25">
        <v>8.8000000000000007</v>
      </c>
      <c r="AQ292" s="25">
        <v>0</v>
      </c>
      <c r="AR292" s="25">
        <v>4.4000000000000004</v>
      </c>
      <c r="AS292" s="25">
        <v>16.5</v>
      </c>
      <c r="AT292" s="25">
        <v>6.6000000000000005</v>
      </c>
      <c r="AU292" s="25">
        <v>28.6</v>
      </c>
      <c r="AV292" s="25">
        <v>42.900000000000006</v>
      </c>
      <c r="AW292" s="25">
        <v>13.200000000000001</v>
      </c>
      <c r="AX292" s="25">
        <v>0</v>
      </c>
      <c r="AY292" s="25">
        <v>6.6000000000000627</v>
      </c>
      <c r="AZ292" s="25">
        <v>0</v>
      </c>
      <c r="BA292" s="25">
        <v>22</v>
      </c>
      <c r="BB292" s="25">
        <v>4.4000000000000004</v>
      </c>
      <c r="BC292" s="25">
        <v>6.6000000000000005</v>
      </c>
      <c r="BD292" s="25">
        <v>3.3000000000000003</v>
      </c>
      <c r="BE292" s="25">
        <v>15.400000000000002</v>
      </c>
      <c r="BF292" s="25">
        <v>9.9</v>
      </c>
      <c r="BG292" s="25">
        <v>9.9</v>
      </c>
      <c r="BH292" s="25">
        <v>37.400000000000006</v>
      </c>
      <c r="BI292" s="25">
        <v>27.500000000000004</v>
      </c>
      <c r="BJ292" s="25">
        <v>12.100000000000001</v>
      </c>
      <c r="BK292" s="25">
        <v>0</v>
      </c>
      <c r="BL292" s="25">
        <v>6.6000000000000005</v>
      </c>
      <c r="BM292" s="25">
        <v>2.2000000000000002</v>
      </c>
      <c r="BN292" s="25">
        <v>17.600000000000001</v>
      </c>
      <c r="BO292" t="s">
        <v>38</v>
      </c>
    </row>
    <row r="293" spans="1:67" x14ac:dyDescent="0.25">
      <c r="A293" s="6">
        <v>45187</v>
      </c>
      <c r="B293" t="s">
        <v>15</v>
      </c>
      <c r="C293">
        <v>18</v>
      </c>
      <c r="D293">
        <f t="shared" si="36"/>
        <v>448.79999999999995</v>
      </c>
      <c r="E293">
        <f t="shared" si="37"/>
        <v>149.60000000000002</v>
      </c>
      <c r="F293">
        <f t="shared" si="38"/>
        <v>174.9</v>
      </c>
      <c r="G293">
        <f t="shared" si="39"/>
        <v>86.9</v>
      </c>
      <c r="H293">
        <f t="shared" si="40"/>
        <v>37.400000000000006</v>
      </c>
      <c r="I293">
        <v>0</v>
      </c>
      <c r="J293" s="22">
        <v>0.77000000000000013</v>
      </c>
      <c r="K293" s="22">
        <v>0.58300000000000007</v>
      </c>
      <c r="L293" s="22">
        <v>0.84700000000000009</v>
      </c>
      <c r="M293" s="22">
        <v>0.49500000000000005</v>
      </c>
      <c r="N293" s="22">
        <v>0.88000000000000012</v>
      </c>
      <c r="O293" s="24">
        <v>0.86900000000000011</v>
      </c>
      <c r="P293" s="24">
        <v>0.92400000000000004</v>
      </c>
      <c r="Q293" s="24">
        <v>0.94600000000000006</v>
      </c>
      <c r="R293" s="24">
        <v>0.96800000000000008</v>
      </c>
      <c r="S293" s="24">
        <v>0.67100000000000004</v>
      </c>
      <c r="T293" s="24">
        <v>0.7370000000000001</v>
      </c>
      <c r="U293" s="24">
        <v>0.8580000000000001</v>
      </c>
      <c r="V293" s="24">
        <v>0.29700000000000004</v>
      </c>
      <c r="W293" s="24">
        <v>0.84700000000000009</v>
      </c>
      <c r="X293" s="24">
        <v>0.44000000000000006</v>
      </c>
      <c r="Y293" s="24">
        <v>1.0010000000000001</v>
      </c>
      <c r="Z293" s="24">
        <v>0.97900000000000009</v>
      </c>
      <c r="AA293" s="25">
        <v>18.700000000000003</v>
      </c>
      <c r="AB293" s="25">
        <v>0</v>
      </c>
      <c r="AC293" s="25">
        <v>6.6000000000000005</v>
      </c>
      <c r="AD293" s="25">
        <v>22</v>
      </c>
      <c r="AE293" s="25">
        <v>12.100000000000001</v>
      </c>
      <c r="AF293" s="25">
        <v>34.1</v>
      </c>
      <c r="AG293" s="25">
        <v>15.400000000000002</v>
      </c>
      <c r="AH293" s="25">
        <v>14.3</v>
      </c>
      <c r="AI293" s="25">
        <v>13.200000000000001</v>
      </c>
      <c r="AJ293" s="25">
        <v>38.5</v>
      </c>
      <c r="AK293" s="25">
        <v>1.1000000000000001</v>
      </c>
      <c r="AL293" s="25">
        <v>0</v>
      </c>
      <c r="AM293" s="25">
        <v>12.100000000000001</v>
      </c>
      <c r="AN293" s="25">
        <v>0</v>
      </c>
      <c r="AO293" s="25">
        <v>1.1000000000000001</v>
      </c>
      <c r="AP293" s="25">
        <v>0</v>
      </c>
      <c r="AQ293" s="25">
        <v>22</v>
      </c>
      <c r="AR293" s="25">
        <v>0</v>
      </c>
      <c r="AS293" s="25">
        <v>2.2000000000000002</v>
      </c>
      <c r="AT293" s="25">
        <v>0</v>
      </c>
      <c r="AU293" s="25">
        <v>5.5</v>
      </c>
      <c r="AV293" s="25">
        <v>24.200000000000003</v>
      </c>
      <c r="AW293" s="25">
        <v>0</v>
      </c>
      <c r="AX293" s="25">
        <v>0</v>
      </c>
      <c r="AY293" s="25">
        <v>23.1</v>
      </c>
      <c r="AZ293" s="25">
        <v>6.6000000000000005</v>
      </c>
      <c r="BA293" s="25">
        <v>0</v>
      </c>
      <c r="BB293" s="25">
        <v>3.3000000000000003</v>
      </c>
      <c r="BC293" s="25">
        <v>24.200000000000003</v>
      </c>
      <c r="BD293" s="25">
        <v>0</v>
      </c>
      <c r="BE293" s="25">
        <v>30.800000000000004</v>
      </c>
      <c r="BF293" s="25">
        <v>53.900000000000006</v>
      </c>
      <c r="BG293" s="25">
        <v>19.8</v>
      </c>
      <c r="BH293" s="25">
        <v>1.1000000000000001</v>
      </c>
      <c r="BI293" s="25">
        <v>16.5</v>
      </c>
      <c r="BJ293" s="25">
        <v>7.7000000000000011</v>
      </c>
      <c r="BK293" s="25">
        <v>7.7000000000000011</v>
      </c>
      <c r="BL293" s="25">
        <v>3.3000000000000003</v>
      </c>
      <c r="BM293" s="25">
        <v>8.8000000000000007</v>
      </c>
      <c r="BN293" s="25">
        <v>0</v>
      </c>
      <c r="BO293" t="s">
        <v>38</v>
      </c>
    </row>
    <row r="294" spans="1:67" x14ac:dyDescent="0.25">
      <c r="A294" s="6">
        <v>45188</v>
      </c>
      <c r="B294" t="s">
        <v>15</v>
      </c>
      <c r="C294">
        <v>19</v>
      </c>
      <c r="D294">
        <f t="shared" si="36"/>
        <v>721.60000000000014</v>
      </c>
      <c r="E294">
        <f t="shared" si="37"/>
        <v>171.60000000000002</v>
      </c>
      <c r="F294">
        <f t="shared" si="38"/>
        <v>249.70000000000002</v>
      </c>
      <c r="G294">
        <f t="shared" si="39"/>
        <v>110.00000000000001</v>
      </c>
      <c r="H294">
        <f t="shared" si="40"/>
        <v>190.3</v>
      </c>
      <c r="I294">
        <v>0</v>
      </c>
      <c r="J294" s="22">
        <v>0.24200000000000002</v>
      </c>
      <c r="K294" s="22">
        <v>0.20900000000000002</v>
      </c>
      <c r="L294" s="22">
        <v>0.78100000000000003</v>
      </c>
      <c r="M294" s="22">
        <v>0.58300000000000007</v>
      </c>
      <c r="N294" s="22">
        <v>1.056</v>
      </c>
      <c r="O294" s="24">
        <v>1.056</v>
      </c>
      <c r="P294" s="24">
        <v>0.93500000000000005</v>
      </c>
      <c r="Q294" s="24">
        <v>0.67100000000000004</v>
      </c>
      <c r="R294" s="24">
        <v>1.0010000000000001</v>
      </c>
      <c r="S294" s="24">
        <v>0.50600000000000012</v>
      </c>
      <c r="T294" s="24">
        <v>1.089</v>
      </c>
      <c r="U294" s="24">
        <v>0.52800000000000002</v>
      </c>
      <c r="V294" s="24">
        <v>0.97900000000000009</v>
      </c>
      <c r="W294" s="24">
        <v>0.90200000000000014</v>
      </c>
      <c r="X294" s="24">
        <v>1.1000000000000001</v>
      </c>
      <c r="Y294" s="24">
        <v>0.90200000000000014</v>
      </c>
      <c r="Z294" s="24">
        <v>0.50600000000000012</v>
      </c>
      <c r="AA294" s="25">
        <v>6.6000000000000005</v>
      </c>
      <c r="AB294" s="25">
        <v>17.600000000000001</v>
      </c>
      <c r="AC294" s="25">
        <v>41.800000000000004</v>
      </c>
      <c r="AD294" s="25">
        <v>56.1</v>
      </c>
      <c r="AE294" s="25">
        <v>57.2</v>
      </c>
      <c r="AF294" s="25">
        <v>34.1</v>
      </c>
      <c r="AG294" s="25">
        <v>0</v>
      </c>
      <c r="AH294" s="25">
        <v>0</v>
      </c>
      <c r="AI294" s="25">
        <v>4.4000000000000004</v>
      </c>
      <c r="AJ294" s="25">
        <v>31.900000000000002</v>
      </c>
      <c r="AK294" s="25">
        <v>14.3</v>
      </c>
      <c r="AL294" s="25">
        <v>38.5</v>
      </c>
      <c r="AM294" s="25">
        <v>0</v>
      </c>
      <c r="AN294" s="25">
        <v>47.300000000000004</v>
      </c>
      <c r="AO294" s="25">
        <v>8.8000000000000007</v>
      </c>
      <c r="AP294" s="25">
        <v>11</v>
      </c>
      <c r="AQ294" s="25">
        <v>0</v>
      </c>
      <c r="AR294" s="25">
        <v>36.300000000000004</v>
      </c>
      <c r="AS294" s="25">
        <v>2.2000000000000002</v>
      </c>
      <c r="AT294" s="25">
        <v>46.2</v>
      </c>
      <c r="AU294" s="25">
        <v>1.1000000000000001</v>
      </c>
      <c r="AV294" s="25">
        <v>6.6000000000000005</v>
      </c>
      <c r="AW294" s="25">
        <v>23.1</v>
      </c>
      <c r="AX294" s="25">
        <v>17.600000000000001</v>
      </c>
      <c r="AY294" s="25">
        <v>0</v>
      </c>
      <c r="AZ294" s="25">
        <v>9.9</v>
      </c>
      <c r="BA294" s="25">
        <v>0</v>
      </c>
      <c r="BB294" s="25">
        <v>0</v>
      </c>
      <c r="BC294" s="25">
        <v>19.8</v>
      </c>
      <c r="BD294" s="25">
        <v>31.900000000000002</v>
      </c>
      <c r="BE294" s="25">
        <v>14.3</v>
      </c>
      <c r="BF294" s="25">
        <v>1.1000000000000001</v>
      </c>
      <c r="BG294" s="25">
        <v>12.100000000000001</v>
      </c>
      <c r="BH294" s="25">
        <v>17.600000000000001</v>
      </c>
      <c r="BI294" s="25">
        <v>0</v>
      </c>
      <c r="BJ294" s="25">
        <v>22</v>
      </c>
      <c r="BK294" s="25">
        <v>27.500000000000004</v>
      </c>
      <c r="BL294" s="25">
        <v>41.800000000000004</v>
      </c>
      <c r="BM294" s="25">
        <v>14.3</v>
      </c>
      <c r="BN294" s="25">
        <v>20.900000000000002</v>
      </c>
      <c r="BO294" t="s">
        <v>38</v>
      </c>
    </row>
    <row r="295" spans="1:67" x14ac:dyDescent="0.25">
      <c r="A295" s="6">
        <v>45189</v>
      </c>
      <c r="B295" t="s">
        <v>15</v>
      </c>
      <c r="C295">
        <v>20</v>
      </c>
      <c r="D295">
        <f t="shared" si="36"/>
        <v>481.80000000000007</v>
      </c>
      <c r="E295">
        <f t="shared" si="37"/>
        <v>166.10000000000002</v>
      </c>
      <c r="F295">
        <f t="shared" si="38"/>
        <v>70.400000000000006</v>
      </c>
      <c r="G295">
        <f t="shared" si="39"/>
        <v>146.30000000000001</v>
      </c>
      <c r="H295">
        <f t="shared" si="40"/>
        <v>99</v>
      </c>
      <c r="I295">
        <v>0</v>
      </c>
      <c r="J295" s="22">
        <v>0.38500000000000006</v>
      </c>
      <c r="K295" s="22">
        <v>0.89100000000000013</v>
      </c>
      <c r="L295" s="22">
        <v>0.83600000000000008</v>
      </c>
      <c r="M295" s="22">
        <v>0.96800000000000008</v>
      </c>
      <c r="N295" s="22">
        <v>0.9900000000000001</v>
      </c>
      <c r="O295" s="24">
        <v>0.69300000000000006</v>
      </c>
      <c r="P295" s="24">
        <v>0.74800000000000011</v>
      </c>
      <c r="Q295" s="24">
        <v>1.056</v>
      </c>
      <c r="R295" s="24">
        <v>0.62700000000000011</v>
      </c>
      <c r="S295" s="24">
        <v>0.70400000000000007</v>
      </c>
      <c r="T295" s="24">
        <v>0.96800000000000008</v>
      </c>
      <c r="U295" s="24">
        <v>0.45100000000000007</v>
      </c>
      <c r="V295" s="24">
        <v>0.46200000000000002</v>
      </c>
      <c r="W295" s="24">
        <v>1.0010000000000001</v>
      </c>
      <c r="X295" s="24">
        <v>0.12100000000000001</v>
      </c>
      <c r="Y295" s="24">
        <v>1.0010000000000001</v>
      </c>
      <c r="Z295" s="24">
        <v>0.67100000000000004</v>
      </c>
      <c r="AA295" s="25">
        <v>9.9</v>
      </c>
      <c r="AB295" s="25">
        <v>0</v>
      </c>
      <c r="AC295" s="25">
        <v>0</v>
      </c>
      <c r="AD295" s="25">
        <v>18.700000000000003</v>
      </c>
      <c r="AE295" s="25">
        <v>3.3000000000000003</v>
      </c>
      <c r="AF295" s="25">
        <v>17.600000000000001</v>
      </c>
      <c r="AG295" s="25">
        <v>12.100000000000001</v>
      </c>
      <c r="AH295" s="25">
        <v>8.8000000000000007</v>
      </c>
      <c r="AI295" s="25">
        <v>0</v>
      </c>
      <c r="AJ295" s="25">
        <v>0</v>
      </c>
      <c r="AK295" s="25">
        <v>33</v>
      </c>
      <c r="AL295" s="25">
        <v>20.900000000000002</v>
      </c>
      <c r="AM295" s="25">
        <v>8.8000000000000007</v>
      </c>
      <c r="AN295" s="25">
        <v>0</v>
      </c>
      <c r="AO295" s="25">
        <v>0</v>
      </c>
      <c r="AP295" s="25">
        <v>15.400000000000002</v>
      </c>
      <c r="AQ295" s="25">
        <v>14.3</v>
      </c>
      <c r="AR295" s="25">
        <v>12.100000000000001</v>
      </c>
      <c r="AS295" s="25">
        <v>9.9</v>
      </c>
      <c r="AT295" s="25">
        <v>17.600000000000001</v>
      </c>
      <c r="AU295" s="25">
        <v>0</v>
      </c>
      <c r="AV295" s="25">
        <v>0</v>
      </c>
      <c r="AW295" s="25">
        <v>16.5</v>
      </c>
      <c r="AX295" s="25">
        <v>5.5</v>
      </c>
      <c r="AY295" s="25">
        <v>0</v>
      </c>
      <c r="AZ295" s="25">
        <v>29.700000000000003</v>
      </c>
      <c r="BA295" s="25">
        <v>14.3</v>
      </c>
      <c r="BB295" s="25">
        <v>42.900000000000006</v>
      </c>
      <c r="BC295" s="25">
        <v>0</v>
      </c>
      <c r="BD295" s="25">
        <v>37.400000000000006</v>
      </c>
      <c r="BE295" s="25">
        <v>44</v>
      </c>
      <c r="BF295" s="25">
        <v>0</v>
      </c>
      <c r="BG295" s="25">
        <v>41.800000000000004</v>
      </c>
      <c r="BH295" s="25">
        <v>11</v>
      </c>
      <c r="BI295" s="25">
        <v>0</v>
      </c>
      <c r="BJ295" s="25">
        <v>46.2</v>
      </c>
      <c r="BK295" s="25">
        <v>3.3000000000000003</v>
      </c>
      <c r="BL295" s="25">
        <v>0</v>
      </c>
      <c r="BM295" s="25">
        <v>14.3</v>
      </c>
      <c r="BN295" s="25">
        <v>5.5</v>
      </c>
      <c r="BO295" t="s">
        <v>38</v>
      </c>
    </row>
    <row r="296" spans="1:67" x14ac:dyDescent="0.25">
      <c r="A296" s="6">
        <v>45190</v>
      </c>
      <c r="B296" t="s">
        <v>15</v>
      </c>
      <c r="C296">
        <v>21</v>
      </c>
      <c r="D296">
        <f t="shared" si="36"/>
        <v>612.70000000000027</v>
      </c>
      <c r="E296">
        <f t="shared" si="37"/>
        <v>160.60000000000002</v>
      </c>
      <c r="F296">
        <f t="shared" si="38"/>
        <v>112.20000000000002</v>
      </c>
      <c r="G296">
        <f t="shared" si="39"/>
        <v>238.70000000000016</v>
      </c>
      <c r="H296">
        <f t="shared" si="40"/>
        <v>101.20000000000002</v>
      </c>
      <c r="I296">
        <v>0</v>
      </c>
      <c r="J296" s="22">
        <v>0.52800000000000002</v>
      </c>
      <c r="K296" s="22">
        <v>0.75900000000000012</v>
      </c>
      <c r="L296" s="22">
        <v>0.93500000000000005</v>
      </c>
      <c r="M296" s="22">
        <v>0.91300000000000014</v>
      </c>
      <c r="N296" s="22">
        <v>1.089</v>
      </c>
      <c r="O296" s="24">
        <v>1.0780000000000001</v>
      </c>
      <c r="P296" s="24">
        <v>0.7370000000000001</v>
      </c>
      <c r="Q296" s="24">
        <v>0.97900000000000009</v>
      </c>
      <c r="R296" s="24">
        <v>0.72600000000000009</v>
      </c>
      <c r="S296" s="24">
        <v>0.75900000000000012</v>
      </c>
      <c r="T296" s="24">
        <v>0.88000000000000012</v>
      </c>
      <c r="U296" s="24">
        <v>0.48400000000000004</v>
      </c>
      <c r="V296" s="24">
        <v>1.0120000000000002</v>
      </c>
      <c r="W296" s="24">
        <v>0.82500000000000007</v>
      </c>
      <c r="X296" s="24">
        <v>0.63800000000000001</v>
      </c>
      <c r="Y296" s="24">
        <v>1.089</v>
      </c>
      <c r="Z296" s="24">
        <v>0.72600000000000009</v>
      </c>
      <c r="AA296" s="25">
        <v>45.1</v>
      </c>
      <c r="AB296" s="25">
        <v>3.3000000000000003</v>
      </c>
      <c r="AC296" s="25">
        <v>12.100000000000001</v>
      </c>
      <c r="AD296" s="25">
        <v>0</v>
      </c>
      <c r="AE296" s="25">
        <v>0</v>
      </c>
      <c r="AF296" s="25">
        <v>11</v>
      </c>
      <c r="AG296" s="25">
        <v>2.2000000000000002</v>
      </c>
      <c r="AH296" s="25">
        <v>4.4000000000000004</v>
      </c>
      <c r="AI296" s="25">
        <v>26.400000000000002</v>
      </c>
      <c r="AJ296" s="25">
        <v>7.7000000000000011</v>
      </c>
      <c r="AK296" s="25">
        <v>26.400000000000002</v>
      </c>
      <c r="AL296" s="25">
        <v>14.3</v>
      </c>
      <c r="AM296" s="25">
        <v>27.500000000000004</v>
      </c>
      <c r="AN296" s="25">
        <v>16.5</v>
      </c>
      <c r="AO296" s="25">
        <v>9.9</v>
      </c>
      <c r="AP296" s="25">
        <v>4.4000000000000004</v>
      </c>
      <c r="AQ296" s="25">
        <v>0</v>
      </c>
      <c r="AR296" s="25">
        <v>2.2000000000000002</v>
      </c>
      <c r="AS296" s="25">
        <v>0</v>
      </c>
      <c r="AT296" s="25">
        <v>26.400000000000002</v>
      </c>
      <c r="AU296" s="25">
        <v>0</v>
      </c>
      <c r="AV296" s="25">
        <v>26.400000000000002</v>
      </c>
      <c r="AW296" s="25">
        <v>7.7000000000001254</v>
      </c>
      <c r="AX296" s="25">
        <v>6.6000000000000005</v>
      </c>
      <c r="AY296" s="25">
        <v>55.000000000000007</v>
      </c>
      <c r="AZ296" s="25">
        <v>40.700000000000003</v>
      </c>
      <c r="BA296" s="25">
        <v>9.9</v>
      </c>
      <c r="BB296" s="25">
        <v>37.400000000000006</v>
      </c>
      <c r="BC296" s="25">
        <v>11</v>
      </c>
      <c r="BD296" s="25">
        <v>44</v>
      </c>
      <c r="BE296" s="25">
        <v>19.8</v>
      </c>
      <c r="BF296" s="25">
        <v>1.1000000000000001</v>
      </c>
      <c r="BG296" s="25">
        <v>15.400000000000002</v>
      </c>
      <c r="BH296" s="25">
        <v>22</v>
      </c>
      <c r="BI296" s="25">
        <v>0</v>
      </c>
      <c r="BJ296" s="25">
        <v>24.200000000000003</v>
      </c>
      <c r="BK296" s="25">
        <v>26.400000000000002</v>
      </c>
      <c r="BL296" s="25">
        <v>27.500000000000004</v>
      </c>
      <c r="BM296" s="25">
        <v>24.200000000000003</v>
      </c>
      <c r="BN296" s="25">
        <v>0</v>
      </c>
      <c r="BO296" t="s">
        <v>38</v>
      </c>
    </row>
    <row r="297" spans="1:67" x14ac:dyDescent="0.25">
      <c r="A297" s="6">
        <v>45191</v>
      </c>
      <c r="B297" t="s">
        <v>15</v>
      </c>
      <c r="C297">
        <v>22</v>
      </c>
      <c r="D297">
        <f t="shared" si="36"/>
        <v>657.80000000000007</v>
      </c>
      <c r="E297">
        <f t="shared" si="37"/>
        <v>173.8000000000001</v>
      </c>
      <c r="F297">
        <f t="shared" si="38"/>
        <v>176</v>
      </c>
      <c r="G297">
        <f t="shared" si="39"/>
        <v>112.2</v>
      </c>
      <c r="H297">
        <f t="shared" si="40"/>
        <v>195.80000000000004</v>
      </c>
      <c r="I297">
        <v>0</v>
      </c>
      <c r="J297" s="22">
        <v>0.38500000000000001</v>
      </c>
      <c r="K297" s="22">
        <v>0.68200000000000005</v>
      </c>
      <c r="L297" s="22">
        <v>0.79200000000000004</v>
      </c>
      <c r="M297" s="22">
        <v>0.88000000000000012</v>
      </c>
      <c r="N297" s="22">
        <v>0.55000000000000004</v>
      </c>
      <c r="O297" s="24">
        <v>0.68200000000000005</v>
      </c>
      <c r="P297" s="24">
        <v>0.86900000000000011</v>
      </c>
      <c r="Q297" s="24">
        <v>0.83600000000000008</v>
      </c>
      <c r="R297" s="24">
        <v>0.86900000000000011</v>
      </c>
      <c r="S297" s="24">
        <v>0.74800000000000011</v>
      </c>
      <c r="T297" s="24">
        <v>1.089</v>
      </c>
      <c r="U297" s="24">
        <v>0.51700000000000013</v>
      </c>
      <c r="V297" s="24">
        <v>1.1000000000000001</v>
      </c>
      <c r="W297" s="24">
        <v>0.88000000000000012</v>
      </c>
      <c r="X297" s="24">
        <v>0.77000000000000013</v>
      </c>
      <c r="Y297" s="24">
        <v>0.77000000000000013</v>
      </c>
      <c r="Z297" s="24">
        <v>0.9900000000000001</v>
      </c>
      <c r="AA297" s="25">
        <v>41.800000000000004</v>
      </c>
      <c r="AB297" s="25">
        <v>20.900000000000002</v>
      </c>
      <c r="AC297" s="25">
        <v>14.3</v>
      </c>
      <c r="AD297" s="25">
        <v>0</v>
      </c>
      <c r="AE297" s="25">
        <v>11</v>
      </c>
      <c r="AF297" s="25">
        <v>12.100000000000001</v>
      </c>
      <c r="AG297" s="25">
        <v>30.800000000000004</v>
      </c>
      <c r="AH297" s="25">
        <v>7.7000000000000011</v>
      </c>
      <c r="AI297" s="25">
        <v>18.700000000000003</v>
      </c>
      <c r="AJ297" s="25">
        <v>18.700000000000003</v>
      </c>
      <c r="AK297" s="25">
        <v>8.8000000000000007</v>
      </c>
      <c r="AL297" s="25">
        <v>22</v>
      </c>
      <c r="AM297" s="25">
        <v>28.6</v>
      </c>
      <c r="AN297" s="25">
        <v>15.400000000000002</v>
      </c>
      <c r="AO297" s="25">
        <v>30.800000000000004</v>
      </c>
      <c r="AP297" s="25">
        <v>31.900000000000002</v>
      </c>
      <c r="AQ297" s="25">
        <v>5.5</v>
      </c>
      <c r="AR297" s="25">
        <v>18.700000000000003</v>
      </c>
      <c r="AS297" s="25">
        <v>42.900000000000006</v>
      </c>
      <c r="AT297" s="25">
        <v>0</v>
      </c>
      <c r="AU297" s="25">
        <v>13.200000000000001</v>
      </c>
      <c r="AV297" s="25">
        <v>2.2000000000000002</v>
      </c>
      <c r="AW297" s="25">
        <v>17.600000000000001</v>
      </c>
      <c r="AX297" s="25">
        <v>0</v>
      </c>
      <c r="AY297" s="25">
        <v>8.8000000000000007</v>
      </c>
      <c r="AZ297" s="25">
        <v>1.1000000000000001</v>
      </c>
      <c r="BA297" s="25">
        <v>0</v>
      </c>
      <c r="BB297" s="25">
        <v>23.1</v>
      </c>
      <c r="BC297" s="25">
        <v>38.5</v>
      </c>
      <c r="BD297" s="25">
        <v>7.7000000000000011</v>
      </c>
      <c r="BE297" s="25">
        <v>0</v>
      </c>
      <c r="BF297" s="25">
        <v>5.5</v>
      </c>
      <c r="BG297" s="25">
        <v>34.1</v>
      </c>
      <c r="BH297" s="25">
        <v>0</v>
      </c>
      <c r="BI297" s="25">
        <v>2.2000000000000002</v>
      </c>
      <c r="BJ297" s="25">
        <v>7.7000000000000632</v>
      </c>
      <c r="BK297" s="25">
        <v>19.8</v>
      </c>
      <c r="BL297" s="25">
        <v>47.300000000000004</v>
      </c>
      <c r="BM297" s="25">
        <v>9.9</v>
      </c>
      <c r="BN297" s="25">
        <v>47.300000000000004</v>
      </c>
      <c r="BO297" t="s">
        <v>38</v>
      </c>
    </row>
    <row r="298" spans="1:67" x14ac:dyDescent="0.25">
      <c r="A298" s="6">
        <v>45192</v>
      </c>
      <c r="B298" t="s">
        <v>15</v>
      </c>
      <c r="C298">
        <v>23</v>
      </c>
      <c r="D298">
        <f t="shared" si="36"/>
        <v>531.30000000000007</v>
      </c>
      <c r="E298">
        <f t="shared" si="37"/>
        <v>127.60000000000001</v>
      </c>
      <c r="F298">
        <f t="shared" si="38"/>
        <v>129.80000000000001</v>
      </c>
      <c r="G298">
        <f t="shared" si="39"/>
        <v>154</v>
      </c>
      <c r="H298">
        <f t="shared" si="40"/>
        <v>119.9</v>
      </c>
      <c r="I298">
        <v>0</v>
      </c>
      <c r="J298" s="22">
        <v>0.25300000000000006</v>
      </c>
      <c r="K298" s="22">
        <v>0.70400000000000007</v>
      </c>
      <c r="L298" s="22">
        <v>1.089</v>
      </c>
      <c r="M298" s="22">
        <v>0.96800000000000008</v>
      </c>
      <c r="N298" s="22">
        <v>1.0120000000000002</v>
      </c>
      <c r="O298" s="24">
        <v>0.68200000000000005</v>
      </c>
      <c r="P298" s="24">
        <v>0.12100000000000001</v>
      </c>
      <c r="Q298" s="24">
        <v>0.8580000000000001</v>
      </c>
      <c r="R298" s="24">
        <v>1.0780000000000001</v>
      </c>
      <c r="S298" s="24">
        <v>0.72600000000000009</v>
      </c>
      <c r="T298" s="24">
        <v>0.89100000000000013</v>
      </c>
      <c r="U298" s="24">
        <v>0.51700000000000013</v>
      </c>
      <c r="V298" s="24">
        <v>1.089</v>
      </c>
      <c r="W298" s="24">
        <v>0.6160000000000001</v>
      </c>
      <c r="X298" s="24">
        <v>0.49500000000000005</v>
      </c>
      <c r="Y298" s="24">
        <v>1.0450000000000002</v>
      </c>
      <c r="Z298" s="24">
        <v>0.95700000000000007</v>
      </c>
      <c r="AA298" s="25">
        <v>0</v>
      </c>
      <c r="AB298" s="25">
        <v>39.6</v>
      </c>
      <c r="AC298" s="25">
        <v>0</v>
      </c>
      <c r="AD298" s="25">
        <v>0</v>
      </c>
      <c r="AE298" s="25">
        <v>0</v>
      </c>
      <c r="AF298" s="25">
        <v>5.5</v>
      </c>
      <c r="AG298" s="25">
        <v>22</v>
      </c>
      <c r="AH298" s="25">
        <v>16.5</v>
      </c>
      <c r="AI298" s="25">
        <v>29.700000000000003</v>
      </c>
      <c r="AJ298" s="25">
        <v>16.5</v>
      </c>
      <c r="AK298" s="25">
        <v>26.400000000000002</v>
      </c>
      <c r="AL298" s="25">
        <v>29.700000000000003</v>
      </c>
      <c r="AM298" s="25">
        <v>5.5</v>
      </c>
      <c r="AN298" s="25">
        <v>11</v>
      </c>
      <c r="AO298" s="25">
        <v>0</v>
      </c>
      <c r="AP298" s="25">
        <v>1.1000000000000001</v>
      </c>
      <c r="AQ298" s="25">
        <v>44</v>
      </c>
      <c r="AR298" s="25">
        <v>0</v>
      </c>
      <c r="AS298" s="25">
        <v>0</v>
      </c>
      <c r="AT298" s="25">
        <v>28.6</v>
      </c>
      <c r="AU298" s="25">
        <v>34.1</v>
      </c>
      <c r="AV298" s="25">
        <v>6.6000000000000005</v>
      </c>
      <c r="AW298" s="25">
        <v>16.5</v>
      </c>
      <c r="AX298" s="25">
        <v>0</v>
      </c>
      <c r="AY298" s="25">
        <v>0</v>
      </c>
      <c r="AZ298" s="25">
        <v>0</v>
      </c>
      <c r="BA298" s="25">
        <v>27.500000000000004</v>
      </c>
      <c r="BB298" s="25">
        <v>31.900000000000002</v>
      </c>
      <c r="BC298" s="25">
        <v>0</v>
      </c>
      <c r="BD298" s="25">
        <v>37.400000000000006</v>
      </c>
      <c r="BE298" s="25">
        <v>7.7000000000000011</v>
      </c>
      <c r="BF298" s="25">
        <v>0</v>
      </c>
      <c r="BG298" s="25">
        <v>59.400000000000006</v>
      </c>
      <c r="BH298" s="25">
        <v>0</v>
      </c>
      <c r="BI298" s="25">
        <v>5.5</v>
      </c>
      <c r="BJ298" s="25">
        <v>6.6000000000000005</v>
      </c>
      <c r="BK298" s="25">
        <v>0</v>
      </c>
      <c r="BL298" s="25">
        <v>22</v>
      </c>
      <c r="BM298" s="25">
        <v>0</v>
      </c>
      <c r="BN298" s="25">
        <v>26.400000000000002</v>
      </c>
      <c r="BO298" t="s">
        <v>38</v>
      </c>
    </row>
    <row r="299" spans="1:67" x14ac:dyDescent="0.25">
      <c r="A299" s="6">
        <v>45193</v>
      </c>
      <c r="B299" t="s">
        <v>15</v>
      </c>
      <c r="C299">
        <v>24</v>
      </c>
      <c r="D299">
        <f t="shared" si="36"/>
        <v>570.90000000000009</v>
      </c>
      <c r="E299">
        <f t="shared" si="37"/>
        <v>123.20000000000002</v>
      </c>
      <c r="F299">
        <f t="shared" si="38"/>
        <v>123.20000000000002</v>
      </c>
      <c r="G299">
        <f t="shared" si="39"/>
        <v>159.5</v>
      </c>
      <c r="H299">
        <f t="shared" si="40"/>
        <v>165</v>
      </c>
      <c r="I299">
        <v>0</v>
      </c>
      <c r="J299" s="22">
        <v>0.35200000000000004</v>
      </c>
      <c r="K299" s="22">
        <v>0.67100000000000004</v>
      </c>
      <c r="L299" s="22">
        <v>0.81400000000000006</v>
      </c>
      <c r="M299" s="22">
        <v>0.92400000000000004</v>
      </c>
      <c r="N299" s="22">
        <v>0.58300000000000007</v>
      </c>
      <c r="O299" s="24">
        <v>0.71500000000000008</v>
      </c>
      <c r="P299" s="24">
        <v>0.78100000000000003</v>
      </c>
      <c r="Q299" s="24">
        <v>0.79200000000000004</v>
      </c>
      <c r="R299" s="24">
        <v>0.82500000000000007</v>
      </c>
      <c r="S299" s="24">
        <v>1.0450000000000002</v>
      </c>
      <c r="T299" s="24">
        <v>0.80300000000000005</v>
      </c>
      <c r="U299" s="24">
        <v>1.0669999999999999</v>
      </c>
      <c r="V299" s="24">
        <v>0.83600000000000008</v>
      </c>
      <c r="W299" s="24">
        <v>1.056</v>
      </c>
      <c r="X299" s="24">
        <v>1.0010000000000001</v>
      </c>
      <c r="Y299" s="24">
        <v>0.84700000000000009</v>
      </c>
      <c r="Z299" s="24">
        <v>1.0120000000000002</v>
      </c>
      <c r="AA299" s="25">
        <v>3.3000000000000003</v>
      </c>
      <c r="AB299" s="25">
        <v>1.1000000000000001</v>
      </c>
      <c r="AC299" s="25">
        <v>8.8000000000000007</v>
      </c>
      <c r="AD299" s="25">
        <v>18.700000000000003</v>
      </c>
      <c r="AE299" s="25">
        <v>0</v>
      </c>
      <c r="AF299" s="25">
        <v>5.5</v>
      </c>
      <c r="AG299" s="25">
        <v>48.400000000000006</v>
      </c>
      <c r="AH299" s="25">
        <v>9.9</v>
      </c>
      <c r="AI299" s="25">
        <v>27.500000000000004</v>
      </c>
      <c r="AJ299" s="25">
        <v>0</v>
      </c>
      <c r="AK299" s="25">
        <v>8.8000000000000007</v>
      </c>
      <c r="AL299" s="25">
        <v>8.8000000000000007</v>
      </c>
      <c r="AM299" s="25">
        <v>30.800000000000004</v>
      </c>
      <c r="AN299" s="25">
        <v>2.2000000000000002</v>
      </c>
      <c r="AO299" s="25">
        <v>14.3</v>
      </c>
      <c r="AP299" s="25">
        <v>14.3</v>
      </c>
      <c r="AQ299" s="25">
        <v>53.900000000000006</v>
      </c>
      <c r="AR299" s="25">
        <v>39.6</v>
      </c>
      <c r="AS299" s="25">
        <v>1.1000000000000001</v>
      </c>
      <c r="AT299" s="25">
        <v>0</v>
      </c>
      <c r="AU299" s="25">
        <v>1.1000000000000001</v>
      </c>
      <c r="AV299" s="25">
        <v>8.8000000000000007</v>
      </c>
      <c r="AW299" s="25">
        <v>12.100000000000001</v>
      </c>
      <c r="AX299" s="25">
        <v>0</v>
      </c>
      <c r="AY299" s="25">
        <v>24.200000000000003</v>
      </c>
      <c r="AZ299" s="25">
        <v>47.300000000000004</v>
      </c>
      <c r="BA299" s="25">
        <v>34.1</v>
      </c>
      <c r="BB299" s="25">
        <v>23.1</v>
      </c>
      <c r="BC299" s="25">
        <v>3.3000000000000003</v>
      </c>
      <c r="BD299" s="25">
        <v>5.5</v>
      </c>
      <c r="BE299" s="25">
        <v>27.500000000000004</v>
      </c>
      <c r="BF299" s="25">
        <v>7.7000000000000011</v>
      </c>
      <c r="BG299" s="25">
        <v>20.900000000000002</v>
      </c>
      <c r="BH299" s="25">
        <v>0</v>
      </c>
      <c r="BI299" s="25">
        <v>0</v>
      </c>
      <c r="BJ299" s="25">
        <v>0</v>
      </c>
      <c r="BK299" s="25">
        <v>15.400000000000002</v>
      </c>
      <c r="BL299" s="25">
        <v>30.800000000000004</v>
      </c>
      <c r="BM299" s="25">
        <v>0</v>
      </c>
      <c r="BN299" s="25">
        <v>20.900000000000002</v>
      </c>
      <c r="BO299" t="s">
        <v>38</v>
      </c>
    </row>
    <row r="300" spans="1:67" x14ac:dyDescent="0.25">
      <c r="A300" s="6">
        <v>45194</v>
      </c>
      <c r="B300" t="s">
        <v>15</v>
      </c>
      <c r="C300">
        <v>25</v>
      </c>
      <c r="D300">
        <f t="shared" si="36"/>
        <v>502.70000000000005</v>
      </c>
      <c r="E300">
        <f t="shared" si="37"/>
        <v>129.80000000000001</v>
      </c>
      <c r="F300">
        <f t="shared" si="38"/>
        <v>163.90000000000003</v>
      </c>
      <c r="G300">
        <f t="shared" si="39"/>
        <v>122.10000000000001</v>
      </c>
      <c r="H300">
        <f t="shared" si="40"/>
        <v>86.899999999999991</v>
      </c>
      <c r="I300">
        <v>0</v>
      </c>
      <c r="J300" s="22">
        <v>0.36300000000000004</v>
      </c>
      <c r="K300" s="22">
        <v>0.64900000000000002</v>
      </c>
      <c r="L300" s="22">
        <v>0.81400000000000006</v>
      </c>
      <c r="M300" s="22">
        <v>0.90200000000000014</v>
      </c>
      <c r="N300" s="22">
        <v>0.64900000000000002</v>
      </c>
      <c r="O300" s="24">
        <v>0.88000000000000012</v>
      </c>
      <c r="P300" s="24">
        <v>0.7370000000000001</v>
      </c>
      <c r="Q300" s="24">
        <v>0.78100000000000003</v>
      </c>
      <c r="R300" s="24">
        <v>0.29700000000000004</v>
      </c>
      <c r="S300" s="24">
        <v>0.60500000000000009</v>
      </c>
      <c r="T300" s="24">
        <v>0.75900000000000012</v>
      </c>
      <c r="U300" s="24">
        <v>0.47300000000000003</v>
      </c>
      <c r="V300" s="24">
        <v>1.0780000000000001</v>
      </c>
      <c r="W300" s="24">
        <v>0.28600000000000003</v>
      </c>
      <c r="X300" s="24">
        <v>0.94600000000000006</v>
      </c>
      <c r="Y300" s="24">
        <v>1.089</v>
      </c>
      <c r="Z300" s="24">
        <v>0.9900000000000001</v>
      </c>
      <c r="AA300" s="25">
        <v>23.1</v>
      </c>
      <c r="AB300" s="25">
        <v>33</v>
      </c>
      <c r="AC300" s="25">
        <v>0</v>
      </c>
      <c r="AD300" s="25">
        <v>51.7</v>
      </c>
      <c r="AE300" s="25">
        <v>14.3</v>
      </c>
      <c r="AF300" s="25">
        <v>16.5</v>
      </c>
      <c r="AG300" s="25">
        <v>4.4000000000000004</v>
      </c>
      <c r="AH300" s="25">
        <v>0</v>
      </c>
      <c r="AI300" s="25">
        <v>20.900000000000002</v>
      </c>
      <c r="AJ300" s="25">
        <v>0</v>
      </c>
      <c r="AK300" s="25">
        <v>25.3</v>
      </c>
      <c r="AL300" s="25">
        <v>34.1</v>
      </c>
      <c r="AM300" s="25">
        <v>4.4000000000000004</v>
      </c>
      <c r="AN300" s="25">
        <v>17.600000000000001</v>
      </c>
      <c r="AO300" s="25">
        <v>16.5</v>
      </c>
      <c r="AP300" s="25">
        <v>0</v>
      </c>
      <c r="AQ300" s="25">
        <v>3.3000000000000003</v>
      </c>
      <c r="AR300" s="25">
        <v>0</v>
      </c>
      <c r="AS300" s="25">
        <v>0</v>
      </c>
      <c r="AT300" s="25">
        <v>11</v>
      </c>
      <c r="AU300" s="25">
        <v>45.1</v>
      </c>
      <c r="AV300" s="25">
        <v>0</v>
      </c>
      <c r="AW300" s="25">
        <v>26.400000000000002</v>
      </c>
      <c r="AX300" s="25">
        <v>0</v>
      </c>
      <c r="AY300" s="25">
        <v>13.200000000000001</v>
      </c>
      <c r="AZ300" s="25">
        <v>15.400000000000002</v>
      </c>
      <c r="BA300" s="25">
        <v>2.2000000000000002</v>
      </c>
      <c r="BB300" s="25">
        <v>4.4000000000000004</v>
      </c>
      <c r="BC300" s="25">
        <v>6.6000000000000005</v>
      </c>
      <c r="BD300" s="25">
        <v>8.8000000000000007</v>
      </c>
      <c r="BE300" s="25">
        <v>4.4000000000000004</v>
      </c>
      <c r="BF300" s="25">
        <v>0</v>
      </c>
      <c r="BG300" s="25">
        <v>4.4000000000000004</v>
      </c>
      <c r="BH300" s="25">
        <v>9.9</v>
      </c>
      <c r="BI300" s="25">
        <v>27.500000000000004</v>
      </c>
      <c r="BJ300" s="25">
        <v>30.800000000000004</v>
      </c>
      <c r="BK300" s="25">
        <v>26.400000000000002</v>
      </c>
      <c r="BL300" s="25">
        <v>0</v>
      </c>
      <c r="BM300" s="25">
        <v>4.4000000000000004</v>
      </c>
      <c r="BN300" s="25">
        <v>22</v>
      </c>
      <c r="BO300" t="s">
        <v>38</v>
      </c>
    </row>
    <row r="301" spans="1:67" x14ac:dyDescent="0.25">
      <c r="A301" s="6">
        <v>45195</v>
      </c>
      <c r="B301" t="s">
        <v>15</v>
      </c>
      <c r="C301">
        <v>26</v>
      </c>
      <c r="D301">
        <f t="shared" si="36"/>
        <v>462</v>
      </c>
      <c r="E301">
        <f t="shared" si="37"/>
        <v>105.6</v>
      </c>
      <c r="F301">
        <f t="shared" si="38"/>
        <v>118.80000000000001</v>
      </c>
      <c r="G301">
        <f t="shared" si="39"/>
        <v>144.10000000000002</v>
      </c>
      <c r="H301">
        <f t="shared" si="40"/>
        <v>93.5</v>
      </c>
      <c r="I301">
        <v>0</v>
      </c>
      <c r="J301" s="22">
        <v>0.60500000000000009</v>
      </c>
      <c r="K301" s="22">
        <v>0.7370000000000001</v>
      </c>
      <c r="L301" s="22">
        <v>0.80300000000000005</v>
      </c>
      <c r="M301" s="22">
        <v>0.63800000000000001</v>
      </c>
      <c r="N301" s="22">
        <v>0.52800000000000002</v>
      </c>
      <c r="O301" s="24">
        <v>1.0340000000000003</v>
      </c>
      <c r="P301" s="24">
        <v>0.69300000000000006</v>
      </c>
      <c r="Q301" s="24">
        <v>0.67100000000000004</v>
      </c>
      <c r="R301" s="24">
        <v>0.60500000000000009</v>
      </c>
      <c r="S301" s="24">
        <v>0.75900000000000012</v>
      </c>
      <c r="T301" s="24">
        <v>0.83600000000000008</v>
      </c>
      <c r="U301" s="24">
        <v>0.48400000000000004</v>
      </c>
      <c r="V301" s="24">
        <v>0.39600000000000002</v>
      </c>
      <c r="W301" s="24">
        <v>1.0230000000000001</v>
      </c>
      <c r="X301" s="24">
        <v>0.58300000000000007</v>
      </c>
      <c r="Y301" s="24">
        <v>0.92400000000000004</v>
      </c>
      <c r="Z301" s="24">
        <v>0.45100000000000007</v>
      </c>
      <c r="AA301" s="25">
        <v>30.800000000000004</v>
      </c>
      <c r="AB301" s="25">
        <v>0</v>
      </c>
      <c r="AC301" s="25">
        <v>0</v>
      </c>
      <c r="AD301" s="25">
        <v>13.200000000000001</v>
      </c>
      <c r="AE301" s="25">
        <v>7.7000000000000011</v>
      </c>
      <c r="AF301" s="25">
        <v>8.8000000000000007</v>
      </c>
      <c r="AG301" s="25">
        <v>0</v>
      </c>
      <c r="AH301" s="25">
        <v>3.3000000000000003</v>
      </c>
      <c r="AI301" s="25">
        <v>44</v>
      </c>
      <c r="AJ301" s="25">
        <v>11</v>
      </c>
      <c r="AK301" s="25">
        <v>24.200000000000003</v>
      </c>
      <c r="AL301" s="25">
        <v>0</v>
      </c>
      <c r="AM301" s="25">
        <v>35.200000000000003</v>
      </c>
      <c r="AN301" s="25">
        <v>30.800000000000004</v>
      </c>
      <c r="AO301" s="25">
        <v>19.8</v>
      </c>
      <c r="AP301" s="25">
        <v>0</v>
      </c>
      <c r="AQ301" s="25">
        <v>0</v>
      </c>
      <c r="AR301" s="25">
        <v>7.7000000000000011</v>
      </c>
      <c r="AS301" s="25">
        <v>0</v>
      </c>
      <c r="AT301" s="25">
        <v>0</v>
      </c>
      <c r="AU301" s="25">
        <v>0</v>
      </c>
      <c r="AV301" s="25">
        <v>13.200000000000001</v>
      </c>
      <c r="AW301" s="25">
        <v>60.500000000000007</v>
      </c>
      <c r="AX301" s="25">
        <v>16.5</v>
      </c>
      <c r="AY301" s="25">
        <v>16.5</v>
      </c>
      <c r="AZ301" s="25">
        <v>3.3000000000000003</v>
      </c>
      <c r="BA301" s="25">
        <v>30.800000000000004</v>
      </c>
      <c r="BB301" s="25">
        <v>0</v>
      </c>
      <c r="BC301" s="25">
        <v>3.3000000000000003</v>
      </c>
      <c r="BD301" s="25">
        <v>0</v>
      </c>
      <c r="BE301" s="25">
        <v>9.9</v>
      </c>
      <c r="BF301" s="25">
        <v>0</v>
      </c>
      <c r="BG301" s="25">
        <v>23.1</v>
      </c>
      <c r="BH301" s="25">
        <v>22</v>
      </c>
      <c r="BI301" s="25">
        <v>8.8000000000000007</v>
      </c>
      <c r="BJ301" s="25">
        <v>6.6000000000000005</v>
      </c>
      <c r="BK301" s="25">
        <v>7.7000000000000011</v>
      </c>
      <c r="BL301" s="25">
        <v>22</v>
      </c>
      <c r="BM301" s="25">
        <v>4.4000000000000004</v>
      </c>
      <c r="BN301" s="25">
        <v>1.1000000000000001</v>
      </c>
      <c r="BO301" t="s">
        <v>38</v>
      </c>
    </row>
    <row r="302" spans="1:67" x14ac:dyDescent="0.25">
      <c r="A302" s="6">
        <v>45196</v>
      </c>
      <c r="B302" t="s">
        <v>15</v>
      </c>
      <c r="C302">
        <v>27</v>
      </c>
      <c r="D302">
        <f t="shared" si="36"/>
        <v>449.90000000000003</v>
      </c>
      <c r="E302">
        <f t="shared" si="37"/>
        <v>74.800000000000011</v>
      </c>
      <c r="F302">
        <f t="shared" si="38"/>
        <v>135.29999999999998</v>
      </c>
      <c r="G302">
        <f t="shared" si="39"/>
        <v>170.50000000000003</v>
      </c>
      <c r="H302">
        <f t="shared" si="40"/>
        <v>69.300000000000011</v>
      </c>
      <c r="I302">
        <v>0</v>
      </c>
      <c r="J302" s="22">
        <v>0.8580000000000001</v>
      </c>
      <c r="K302" s="22">
        <v>0.75900000000000012</v>
      </c>
      <c r="L302" s="22">
        <v>0.56100000000000005</v>
      </c>
      <c r="M302" s="22">
        <v>0.25300000000000006</v>
      </c>
      <c r="N302" s="22">
        <v>0.88000000000000012</v>
      </c>
      <c r="O302" s="24">
        <v>0.66</v>
      </c>
      <c r="P302" s="24">
        <v>0.68200000000000005</v>
      </c>
      <c r="Q302" s="24">
        <v>0.81400000000000006</v>
      </c>
      <c r="R302" s="24">
        <v>0.83600000000000008</v>
      </c>
      <c r="S302" s="24">
        <v>0.7370000000000001</v>
      </c>
      <c r="T302" s="24">
        <v>1.1000000000000001</v>
      </c>
      <c r="U302" s="24">
        <v>1.0669999999999999</v>
      </c>
      <c r="V302" s="24">
        <v>0.9900000000000001</v>
      </c>
      <c r="W302" s="24">
        <v>0.40700000000000003</v>
      </c>
      <c r="X302" s="24">
        <v>1.056</v>
      </c>
      <c r="Y302" s="24">
        <v>0.64900000000000002</v>
      </c>
      <c r="Z302" s="24">
        <v>0.39600000000000002</v>
      </c>
      <c r="AA302" s="25">
        <v>4.4000000000000004</v>
      </c>
      <c r="AB302" s="25">
        <v>37.400000000000006</v>
      </c>
      <c r="AC302" s="25">
        <v>24.200000000000003</v>
      </c>
      <c r="AD302" s="25">
        <v>0</v>
      </c>
      <c r="AE302" s="25">
        <v>28.6</v>
      </c>
      <c r="AF302" s="25">
        <v>17.600000000000001</v>
      </c>
      <c r="AG302" s="25">
        <v>8.8000000000000007</v>
      </c>
      <c r="AH302" s="25">
        <v>3.3000000000000003</v>
      </c>
      <c r="AI302" s="25">
        <v>6.6000000000000005</v>
      </c>
      <c r="AJ302" s="25">
        <v>4.4000000000000004</v>
      </c>
      <c r="AK302" s="25">
        <v>8.8000000000000007</v>
      </c>
      <c r="AL302" s="25">
        <v>0</v>
      </c>
      <c r="AM302" s="25">
        <v>23.1</v>
      </c>
      <c r="AN302" s="25">
        <v>1.1000000000000001</v>
      </c>
      <c r="AO302" s="25">
        <v>16.5</v>
      </c>
      <c r="AP302" s="25">
        <v>15.400000000000002</v>
      </c>
      <c r="AQ302" s="25">
        <v>0</v>
      </c>
      <c r="AR302" s="25">
        <v>9.9</v>
      </c>
      <c r="AS302" s="25">
        <v>3.3000000000000003</v>
      </c>
      <c r="AT302" s="25">
        <v>0</v>
      </c>
      <c r="AU302" s="25">
        <v>0</v>
      </c>
      <c r="AV302" s="25">
        <v>25.3</v>
      </c>
      <c r="AW302" s="25">
        <v>8.8000000000000007</v>
      </c>
      <c r="AX302" s="25">
        <v>19.8</v>
      </c>
      <c r="AY302" s="25">
        <v>6.6000000000000005</v>
      </c>
      <c r="AZ302" s="25">
        <v>36.300000000000004</v>
      </c>
      <c r="BA302" s="25">
        <v>6.6000000000000005</v>
      </c>
      <c r="BB302" s="25">
        <v>3.3000000000000003</v>
      </c>
      <c r="BC302" s="25">
        <v>49.500000000000007</v>
      </c>
      <c r="BD302" s="25">
        <v>14.3</v>
      </c>
      <c r="BE302" s="25">
        <v>5.5</v>
      </c>
      <c r="BF302" s="25">
        <v>0</v>
      </c>
      <c r="BG302" s="25">
        <v>1.1000000000000001</v>
      </c>
      <c r="BH302" s="25">
        <v>0</v>
      </c>
      <c r="BI302" s="25">
        <v>5.5</v>
      </c>
      <c r="BJ302" s="25">
        <v>22</v>
      </c>
      <c r="BK302" s="25">
        <v>3.3000000000000003</v>
      </c>
      <c r="BL302" s="25">
        <v>37.400000000000006</v>
      </c>
      <c r="BM302" s="25">
        <v>0</v>
      </c>
      <c r="BN302" s="25">
        <v>0</v>
      </c>
      <c r="BO302" t="s">
        <v>38</v>
      </c>
    </row>
    <row r="303" spans="1:67" x14ac:dyDescent="0.25">
      <c r="A303" s="6">
        <v>45197</v>
      </c>
      <c r="B303" t="s">
        <v>15</v>
      </c>
      <c r="C303">
        <v>28</v>
      </c>
      <c r="D303">
        <f t="shared" si="36"/>
        <v>623.70000000000016</v>
      </c>
      <c r="E303">
        <f t="shared" si="37"/>
        <v>146.30000000000001</v>
      </c>
      <c r="F303">
        <f t="shared" si="38"/>
        <v>211.20000000000002</v>
      </c>
      <c r="G303">
        <f t="shared" si="39"/>
        <v>117.70000000000013</v>
      </c>
      <c r="H303">
        <f t="shared" si="40"/>
        <v>148.5</v>
      </c>
      <c r="I303">
        <v>0</v>
      </c>
      <c r="J303" s="22">
        <v>0.52800000000000002</v>
      </c>
      <c r="K303" s="22">
        <v>0.63800000000000001</v>
      </c>
      <c r="L303" s="22">
        <v>0.70400000000000007</v>
      </c>
      <c r="M303" s="22">
        <v>0.91300000000000014</v>
      </c>
      <c r="N303" s="22">
        <v>1.0669999999999999</v>
      </c>
      <c r="O303" s="24">
        <v>0.88000000000000012</v>
      </c>
      <c r="P303" s="24">
        <v>0.86900000000000011</v>
      </c>
      <c r="Q303" s="24">
        <v>1.0120000000000002</v>
      </c>
      <c r="R303" s="24">
        <v>0.74800000000000011</v>
      </c>
      <c r="S303" s="24">
        <v>0.11000000000000001</v>
      </c>
      <c r="T303" s="24">
        <v>0.78100000000000003</v>
      </c>
      <c r="U303" s="24">
        <v>0.50600000000000012</v>
      </c>
      <c r="V303" s="24">
        <v>1.0669999999999999</v>
      </c>
      <c r="W303" s="24">
        <v>1.0450000000000002</v>
      </c>
      <c r="X303" s="24">
        <v>0.46200000000000002</v>
      </c>
      <c r="Y303" s="24">
        <v>1.0010000000000001</v>
      </c>
      <c r="Z303" s="24">
        <v>0.45100000000000007</v>
      </c>
      <c r="AA303" s="25">
        <v>46.2</v>
      </c>
      <c r="AB303" s="25">
        <v>47.300000000000004</v>
      </c>
      <c r="AC303" s="25">
        <v>18.700000000000003</v>
      </c>
      <c r="AD303" s="25">
        <v>7.7000000000000011</v>
      </c>
      <c r="AE303" s="25">
        <v>14.3</v>
      </c>
      <c r="AF303" s="25">
        <v>13.200000000000001</v>
      </c>
      <c r="AG303" s="25">
        <v>25.3</v>
      </c>
      <c r="AH303" s="25">
        <v>0</v>
      </c>
      <c r="AI303" s="25">
        <v>38.5</v>
      </c>
      <c r="AJ303" s="25">
        <v>0</v>
      </c>
      <c r="AK303" s="25">
        <v>1.1000000000000001</v>
      </c>
      <c r="AL303" s="25">
        <v>25.3</v>
      </c>
      <c r="AM303" s="25">
        <v>30.800000000000004</v>
      </c>
      <c r="AN303" s="25">
        <v>0</v>
      </c>
      <c r="AO303" s="25">
        <v>8.8000000000000007</v>
      </c>
      <c r="AP303" s="25">
        <v>34.1</v>
      </c>
      <c r="AQ303" s="25">
        <v>0</v>
      </c>
      <c r="AR303" s="25">
        <v>6.6000000000000005</v>
      </c>
      <c r="AS303" s="25">
        <v>4.4000000000000004</v>
      </c>
      <c r="AT303" s="25">
        <v>38.5</v>
      </c>
      <c r="AU303" s="25">
        <v>4.4000000000000004</v>
      </c>
      <c r="AV303" s="25">
        <v>13.200000000000001</v>
      </c>
      <c r="AW303" s="25">
        <v>19.8</v>
      </c>
      <c r="AX303" s="25">
        <v>1.1000000000000001</v>
      </c>
      <c r="AY303" s="25">
        <v>11.000000000000126</v>
      </c>
      <c r="AZ303" s="25">
        <v>15.400000000000002</v>
      </c>
      <c r="BA303" s="25">
        <v>22</v>
      </c>
      <c r="BB303" s="25">
        <v>24.200000000000003</v>
      </c>
      <c r="BC303" s="25">
        <v>5.5</v>
      </c>
      <c r="BD303" s="25">
        <v>1.1000000000000001</v>
      </c>
      <c r="BE303" s="25">
        <v>0</v>
      </c>
      <c r="BF303" s="25">
        <v>0</v>
      </c>
      <c r="BG303" s="25">
        <v>9.9</v>
      </c>
      <c r="BH303" s="25">
        <v>9.9</v>
      </c>
      <c r="BI303" s="25">
        <v>46.2</v>
      </c>
      <c r="BJ303" s="25">
        <v>27.500000000000004</v>
      </c>
      <c r="BK303" s="25">
        <v>24.200000000000003</v>
      </c>
      <c r="BL303" s="25">
        <v>14.3</v>
      </c>
      <c r="BM303" s="25">
        <v>4.4000000000000004</v>
      </c>
      <c r="BN303" s="25">
        <v>9.9</v>
      </c>
      <c r="BO303" t="s">
        <v>38</v>
      </c>
    </row>
    <row r="304" spans="1:67" x14ac:dyDescent="0.25">
      <c r="A304" s="6">
        <v>45198</v>
      </c>
      <c r="B304" t="s">
        <v>15</v>
      </c>
      <c r="C304">
        <v>29</v>
      </c>
      <c r="D304">
        <f t="shared" si="36"/>
        <v>501.6</v>
      </c>
      <c r="E304">
        <f t="shared" si="37"/>
        <v>112.2</v>
      </c>
      <c r="F304">
        <f t="shared" si="38"/>
        <v>127.60000000000001</v>
      </c>
      <c r="G304">
        <f t="shared" si="39"/>
        <v>102.30000000000001</v>
      </c>
      <c r="H304">
        <f t="shared" si="40"/>
        <v>159.5</v>
      </c>
      <c r="I304">
        <v>0</v>
      </c>
      <c r="J304" s="22">
        <v>1.0450000000000002</v>
      </c>
      <c r="K304" s="22">
        <v>0.18700000000000003</v>
      </c>
      <c r="L304" s="22">
        <v>0.52800000000000002</v>
      </c>
      <c r="M304" s="22">
        <v>0.83600000000000008</v>
      </c>
      <c r="N304" s="22">
        <v>1.0230000000000001</v>
      </c>
      <c r="O304" s="24">
        <v>0.82500000000000007</v>
      </c>
      <c r="P304" s="24">
        <v>0.72600000000000009</v>
      </c>
      <c r="Q304" s="24">
        <v>0.94600000000000006</v>
      </c>
      <c r="R304" s="24">
        <v>0.8580000000000001</v>
      </c>
      <c r="S304" s="24">
        <v>0.30800000000000005</v>
      </c>
      <c r="T304" s="24">
        <v>0.68200000000000005</v>
      </c>
      <c r="U304" s="24">
        <v>0.49500000000000005</v>
      </c>
      <c r="V304" s="24">
        <v>0.93500000000000005</v>
      </c>
      <c r="W304" s="24">
        <v>0.88000000000000012</v>
      </c>
      <c r="X304" s="24">
        <v>0.60500000000000009</v>
      </c>
      <c r="Y304" s="24">
        <v>1.0230000000000001</v>
      </c>
      <c r="Z304" s="24">
        <v>0.97900000000000009</v>
      </c>
      <c r="AA304" s="25">
        <v>33</v>
      </c>
      <c r="AB304" s="25">
        <v>16.5</v>
      </c>
      <c r="AC304" s="25">
        <v>4.4000000000000004</v>
      </c>
      <c r="AD304" s="25">
        <v>22</v>
      </c>
      <c r="AE304" s="25">
        <v>1.1000000000000001</v>
      </c>
      <c r="AF304" s="25">
        <v>4.4000000000000004</v>
      </c>
      <c r="AG304" s="25">
        <v>24.200000000000003</v>
      </c>
      <c r="AH304" s="25">
        <v>19.8</v>
      </c>
      <c r="AI304" s="25">
        <v>0</v>
      </c>
      <c r="AJ304" s="25">
        <v>2.2000000000000002</v>
      </c>
      <c r="AK304" s="25">
        <v>1.1000000000000001</v>
      </c>
      <c r="AL304" s="25">
        <v>22</v>
      </c>
      <c r="AM304" s="25">
        <v>0</v>
      </c>
      <c r="AN304" s="25">
        <v>0</v>
      </c>
      <c r="AO304" s="25">
        <v>40.700000000000003</v>
      </c>
      <c r="AP304" s="25">
        <v>3.3000000000000003</v>
      </c>
      <c r="AQ304" s="25">
        <v>2.2000000000000002</v>
      </c>
      <c r="AR304" s="25">
        <v>14.3</v>
      </c>
      <c r="AS304" s="25">
        <v>29.700000000000003</v>
      </c>
      <c r="AT304" s="25">
        <v>47.300000000000004</v>
      </c>
      <c r="AU304" s="25">
        <v>17.600000000000001</v>
      </c>
      <c r="AV304" s="25">
        <v>3.3000000000000003</v>
      </c>
      <c r="AW304" s="25">
        <v>17.600000000000001</v>
      </c>
      <c r="AX304" s="25">
        <v>0</v>
      </c>
      <c r="AY304" s="25">
        <v>7.7000000000000011</v>
      </c>
      <c r="AZ304" s="25">
        <v>24.200000000000003</v>
      </c>
      <c r="BA304" s="25">
        <v>0</v>
      </c>
      <c r="BB304" s="25">
        <v>2.2000000000000002</v>
      </c>
      <c r="BC304" s="25">
        <v>6.6000000000000005</v>
      </c>
      <c r="BD304" s="25">
        <v>23.1</v>
      </c>
      <c r="BE304" s="25">
        <v>28.6</v>
      </c>
      <c r="BF304" s="25">
        <v>2.2000000000000002</v>
      </c>
      <c r="BG304" s="25">
        <v>16.5</v>
      </c>
      <c r="BH304" s="25">
        <v>17.600000000000001</v>
      </c>
      <c r="BI304" s="25">
        <v>0</v>
      </c>
      <c r="BJ304" s="25">
        <v>5.5</v>
      </c>
      <c r="BK304" s="25">
        <v>0</v>
      </c>
      <c r="BL304" s="25">
        <v>23.1</v>
      </c>
      <c r="BM304" s="25">
        <v>18.700000000000003</v>
      </c>
      <c r="BN304" s="25">
        <v>0</v>
      </c>
      <c r="BO304" t="s">
        <v>38</v>
      </c>
    </row>
    <row r="305" spans="1:67" x14ac:dyDescent="0.25">
      <c r="A305" s="6">
        <v>45199</v>
      </c>
      <c r="B305" t="s">
        <v>15</v>
      </c>
      <c r="C305">
        <v>30</v>
      </c>
      <c r="D305">
        <f t="shared" si="36"/>
        <v>530.20000000000016</v>
      </c>
      <c r="E305">
        <f t="shared" si="37"/>
        <v>111.10000000000001</v>
      </c>
      <c r="F305">
        <f t="shared" si="38"/>
        <v>157.30000000000001</v>
      </c>
      <c r="G305">
        <f t="shared" si="39"/>
        <v>144.10000000000002</v>
      </c>
      <c r="H305">
        <f t="shared" si="40"/>
        <v>117.70000000000007</v>
      </c>
      <c r="I305">
        <v>0</v>
      </c>
      <c r="J305" s="22">
        <v>0.37400000000000005</v>
      </c>
      <c r="K305" s="22">
        <v>0.30800000000000005</v>
      </c>
      <c r="L305" s="22">
        <v>0.94600000000000006</v>
      </c>
      <c r="M305" s="22">
        <v>0.96800000000000008</v>
      </c>
      <c r="N305" s="22">
        <v>1.056</v>
      </c>
      <c r="O305" s="24">
        <v>0.60500000000000009</v>
      </c>
      <c r="P305" s="24">
        <v>1.056</v>
      </c>
      <c r="Q305" s="24">
        <v>0.86900000000000011</v>
      </c>
      <c r="R305" s="24">
        <v>0.82500000000000007</v>
      </c>
      <c r="S305" s="24">
        <v>0.74800000000000011</v>
      </c>
      <c r="T305" s="24">
        <v>0.68200000000000005</v>
      </c>
      <c r="U305" s="24">
        <v>0.75900000000000012</v>
      </c>
      <c r="V305" s="24">
        <v>0.31900000000000001</v>
      </c>
      <c r="W305" s="24">
        <v>1.0780000000000001</v>
      </c>
      <c r="X305" s="24">
        <v>0.6160000000000001</v>
      </c>
      <c r="Y305" s="24">
        <v>0.93500000000000005</v>
      </c>
      <c r="Z305" s="24">
        <v>0.82500000000000007</v>
      </c>
      <c r="AA305" s="25">
        <v>27.500000000000004</v>
      </c>
      <c r="AB305" s="25">
        <v>0</v>
      </c>
      <c r="AC305" s="25">
        <v>2.2000000000000002</v>
      </c>
      <c r="AD305" s="25">
        <v>0</v>
      </c>
      <c r="AE305" s="25">
        <v>41.800000000000004</v>
      </c>
      <c r="AF305" s="25">
        <v>9.9</v>
      </c>
      <c r="AG305" s="25">
        <v>53.900000000000006</v>
      </c>
      <c r="AH305" s="25">
        <v>0</v>
      </c>
      <c r="AI305" s="25">
        <v>13.200000000000001</v>
      </c>
      <c r="AJ305" s="25">
        <v>8.8000000000000007</v>
      </c>
      <c r="AK305" s="25">
        <v>41.800000000000004</v>
      </c>
      <c r="AL305" s="25">
        <v>0</v>
      </c>
      <c r="AM305" s="25">
        <v>12.100000000000001</v>
      </c>
      <c r="AN305" s="25">
        <v>58.300000000000004</v>
      </c>
      <c r="AO305" s="25">
        <v>0</v>
      </c>
      <c r="AP305" s="25">
        <v>31.900000000000002</v>
      </c>
      <c r="AQ305" s="25">
        <v>15.400000000000064</v>
      </c>
      <c r="AR305" s="25">
        <v>0</v>
      </c>
      <c r="AS305" s="25">
        <v>0</v>
      </c>
      <c r="AT305" s="25">
        <v>0</v>
      </c>
      <c r="AU305" s="25">
        <v>3.3000000000000003</v>
      </c>
      <c r="AV305" s="25">
        <v>13.200000000000001</v>
      </c>
      <c r="AW305" s="25">
        <v>9.9</v>
      </c>
      <c r="AX305" s="25">
        <v>2.2000000000000002</v>
      </c>
      <c r="AY305" s="25">
        <v>18.700000000000003</v>
      </c>
      <c r="AZ305" s="25">
        <v>31.900000000000002</v>
      </c>
      <c r="BA305" s="25">
        <v>5.5</v>
      </c>
      <c r="BB305" s="25">
        <v>22</v>
      </c>
      <c r="BC305" s="25">
        <v>37.400000000000006</v>
      </c>
      <c r="BD305" s="25">
        <v>0</v>
      </c>
      <c r="BE305" s="25">
        <v>12.100000000000001</v>
      </c>
      <c r="BF305" s="25">
        <v>16.5</v>
      </c>
      <c r="BG305" s="25">
        <v>0</v>
      </c>
      <c r="BH305" s="25">
        <v>30.800000000000004</v>
      </c>
      <c r="BI305" s="25">
        <v>0</v>
      </c>
      <c r="BJ305" s="25">
        <v>16.5</v>
      </c>
      <c r="BK305" s="25">
        <v>16.5</v>
      </c>
      <c r="BL305" s="25">
        <v>0</v>
      </c>
      <c r="BM305" s="25">
        <v>0</v>
      </c>
      <c r="BN305" s="25">
        <v>18.700000000000003</v>
      </c>
      <c r="BO305" t="s">
        <v>38</v>
      </c>
    </row>
    <row r="306" spans="1:67" x14ac:dyDescent="0.25">
      <c r="A306" s="6">
        <v>45200</v>
      </c>
      <c r="B306" t="s">
        <v>16</v>
      </c>
      <c r="C306">
        <v>1</v>
      </c>
      <c r="D306">
        <f t="shared" si="36"/>
        <v>420.20000000000016</v>
      </c>
      <c r="E306">
        <f t="shared" si="37"/>
        <v>148.5</v>
      </c>
      <c r="F306">
        <f t="shared" si="38"/>
        <v>63.800000000000004</v>
      </c>
      <c r="G306">
        <f t="shared" si="39"/>
        <v>140.80000000000013</v>
      </c>
      <c r="H306">
        <f t="shared" si="40"/>
        <v>67.100000000000009</v>
      </c>
      <c r="I306">
        <v>0</v>
      </c>
      <c r="J306" s="22">
        <v>0.59400000000000008</v>
      </c>
      <c r="K306" s="22">
        <v>0.7370000000000001</v>
      </c>
      <c r="L306" s="22">
        <v>0.84700000000000009</v>
      </c>
      <c r="M306" s="22">
        <v>0.84700000000000009</v>
      </c>
      <c r="N306" s="22">
        <v>0.23100000000000001</v>
      </c>
      <c r="O306" s="24">
        <v>0.49500000000000005</v>
      </c>
      <c r="P306" s="24">
        <v>0.68200000000000005</v>
      </c>
      <c r="Q306" s="24">
        <v>0.11000000000000001</v>
      </c>
      <c r="R306" s="24">
        <v>0.59400000000000008</v>
      </c>
      <c r="S306" s="24">
        <v>0.72600000000000009</v>
      </c>
      <c r="T306" s="24">
        <v>0.75900000000000012</v>
      </c>
      <c r="U306" s="24">
        <v>0.56100000000000005</v>
      </c>
      <c r="V306" s="24">
        <v>0.96800000000000008</v>
      </c>
      <c r="W306" s="24">
        <v>1.0340000000000003</v>
      </c>
      <c r="X306" s="24">
        <v>1.089</v>
      </c>
      <c r="Y306" s="24">
        <v>0.45100000000000007</v>
      </c>
      <c r="Z306" s="24">
        <v>0.81400000000000006</v>
      </c>
      <c r="AA306" s="25">
        <v>8.8000000000000007</v>
      </c>
      <c r="AB306" s="25">
        <v>24.200000000000003</v>
      </c>
      <c r="AC306" s="25">
        <v>8.8000000000000007</v>
      </c>
      <c r="AD306" s="25">
        <v>2.2000000000000002</v>
      </c>
      <c r="AE306" s="25">
        <v>0</v>
      </c>
      <c r="AF306" s="25">
        <v>1.1000000000000001</v>
      </c>
      <c r="AG306" s="25">
        <v>2.2000000000000002</v>
      </c>
      <c r="AH306" s="25">
        <v>0</v>
      </c>
      <c r="AI306" s="25">
        <v>0</v>
      </c>
      <c r="AJ306" s="25">
        <v>16.5</v>
      </c>
      <c r="AK306" s="25">
        <v>7.7000000000000011</v>
      </c>
      <c r="AL306" s="25">
        <v>0</v>
      </c>
      <c r="AM306" s="25">
        <v>18.700000000000003</v>
      </c>
      <c r="AN306" s="25">
        <v>0</v>
      </c>
      <c r="AO306" s="25">
        <v>3.3000000000000003</v>
      </c>
      <c r="AP306" s="25">
        <v>0</v>
      </c>
      <c r="AQ306" s="25">
        <v>4.4000000000000004</v>
      </c>
      <c r="AR306" s="25">
        <v>27.500000000000004</v>
      </c>
      <c r="AS306" s="25">
        <v>13.200000000000001</v>
      </c>
      <c r="AT306" s="25">
        <v>0</v>
      </c>
      <c r="AU306" s="25">
        <v>16.500000000000128</v>
      </c>
      <c r="AV306" s="25">
        <v>7.7000000000000011</v>
      </c>
      <c r="AW306" s="25">
        <v>37.400000000000006</v>
      </c>
      <c r="AX306" s="25">
        <v>24.200000000000003</v>
      </c>
      <c r="AY306" s="25">
        <v>0</v>
      </c>
      <c r="AZ306" s="25">
        <v>39.6</v>
      </c>
      <c r="BA306" s="25">
        <v>0</v>
      </c>
      <c r="BB306" s="25">
        <v>12.100000000000001</v>
      </c>
      <c r="BC306" s="25">
        <v>1.1000000000000001</v>
      </c>
      <c r="BD306" s="25">
        <v>2.2000000000000002</v>
      </c>
      <c r="BE306" s="25">
        <v>31.900000000000002</v>
      </c>
      <c r="BF306" s="25">
        <v>9.9</v>
      </c>
      <c r="BG306" s="25">
        <v>26.400000000000002</v>
      </c>
      <c r="BH306" s="25">
        <v>0</v>
      </c>
      <c r="BI306" s="25">
        <v>19.8</v>
      </c>
      <c r="BJ306" s="25">
        <v>5.5</v>
      </c>
      <c r="BK306" s="25">
        <v>1.1000000000000001</v>
      </c>
      <c r="BL306" s="25">
        <v>0</v>
      </c>
      <c r="BM306" s="25">
        <v>22</v>
      </c>
      <c r="BN306" s="25">
        <v>31.900000000000002</v>
      </c>
      <c r="BO306" t="s">
        <v>38</v>
      </c>
    </row>
    <row r="307" spans="1:67" x14ac:dyDescent="0.25">
      <c r="A307" s="6">
        <v>45201</v>
      </c>
      <c r="B307" t="s">
        <v>16</v>
      </c>
      <c r="C307">
        <v>2</v>
      </c>
      <c r="D307">
        <f t="shared" si="36"/>
        <v>509.30000000000024</v>
      </c>
      <c r="E307">
        <f t="shared" si="37"/>
        <v>143.00000000000003</v>
      </c>
      <c r="F307">
        <f t="shared" si="38"/>
        <v>115.49999999999999</v>
      </c>
      <c r="G307">
        <f t="shared" si="39"/>
        <v>155.10000000000028</v>
      </c>
      <c r="H307">
        <f t="shared" si="40"/>
        <v>95.7</v>
      </c>
      <c r="I307">
        <v>0</v>
      </c>
      <c r="J307" s="22">
        <v>0.90200000000000014</v>
      </c>
      <c r="K307" s="22">
        <v>0.68200000000000005</v>
      </c>
      <c r="L307" s="22">
        <v>0.97900000000000009</v>
      </c>
      <c r="M307" s="22">
        <v>0.58300000000000007</v>
      </c>
      <c r="N307" s="22">
        <v>0.9900000000000001</v>
      </c>
      <c r="O307" s="24">
        <v>0.7370000000000001</v>
      </c>
      <c r="P307" s="24">
        <v>0.28600000000000003</v>
      </c>
      <c r="Q307" s="24">
        <v>0.6160000000000001</v>
      </c>
      <c r="R307" s="24">
        <v>1.0230000000000001</v>
      </c>
      <c r="S307" s="24">
        <v>0.68200000000000005</v>
      </c>
      <c r="T307" s="24">
        <v>0.63800000000000001</v>
      </c>
      <c r="U307" s="24">
        <v>0.86900000000000011</v>
      </c>
      <c r="V307" s="24">
        <v>1.056</v>
      </c>
      <c r="W307" s="24">
        <v>0.49500000000000005</v>
      </c>
      <c r="X307" s="24">
        <v>0.95700000000000007</v>
      </c>
      <c r="Y307" s="24">
        <v>0.86900000000000011</v>
      </c>
      <c r="Z307" s="24">
        <v>0.92400000000000004</v>
      </c>
      <c r="AA307" s="25">
        <v>19.8</v>
      </c>
      <c r="AB307" s="25">
        <v>8.8000000000000007</v>
      </c>
      <c r="AC307" s="25">
        <v>37.400000000000006</v>
      </c>
      <c r="AD307" s="25">
        <v>39.6</v>
      </c>
      <c r="AE307" s="25">
        <v>0</v>
      </c>
      <c r="AF307" s="25">
        <v>0</v>
      </c>
      <c r="AG307" s="25">
        <v>0</v>
      </c>
      <c r="AH307" s="25">
        <v>0</v>
      </c>
      <c r="AI307" s="25">
        <v>6.6000000000000005</v>
      </c>
      <c r="AJ307" s="25">
        <v>3.3000000000000003</v>
      </c>
      <c r="AK307" s="25">
        <v>24.200000000000003</v>
      </c>
      <c r="AL307" s="25">
        <v>7.7000000000000011</v>
      </c>
      <c r="AM307" s="25">
        <v>0</v>
      </c>
      <c r="AN307" s="25">
        <v>0</v>
      </c>
      <c r="AO307" s="25">
        <v>0</v>
      </c>
      <c r="AP307" s="25">
        <v>5.5</v>
      </c>
      <c r="AQ307" s="25">
        <v>49.500000000000007</v>
      </c>
      <c r="AR307" s="25">
        <v>2.2000000000000002</v>
      </c>
      <c r="AS307" s="25">
        <v>23.1</v>
      </c>
      <c r="AT307" s="25">
        <v>7.7000000000000011</v>
      </c>
      <c r="AU307" s="25">
        <v>23.1</v>
      </c>
      <c r="AV307" s="25">
        <v>42.900000000000006</v>
      </c>
      <c r="AW307" s="25">
        <v>4.4000000000000004</v>
      </c>
      <c r="AX307" s="25">
        <v>0</v>
      </c>
      <c r="AY307" s="25">
        <v>18.700000000000003</v>
      </c>
      <c r="AZ307" s="25">
        <v>16.5</v>
      </c>
      <c r="BA307" s="25">
        <v>0</v>
      </c>
      <c r="BB307" s="25">
        <v>8.8000000000002512</v>
      </c>
      <c r="BC307" s="25">
        <v>19.8</v>
      </c>
      <c r="BD307" s="25">
        <v>20.900000000000002</v>
      </c>
      <c r="BE307" s="25">
        <v>33</v>
      </c>
      <c r="BF307" s="25">
        <v>12.100000000000001</v>
      </c>
      <c r="BG307" s="25">
        <v>0</v>
      </c>
      <c r="BH307" s="25">
        <v>16.5</v>
      </c>
      <c r="BI307" s="25">
        <v>0</v>
      </c>
      <c r="BJ307" s="25">
        <v>28.6</v>
      </c>
      <c r="BK307" s="25">
        <v>9.9000000000000323</v>
      </c>
      <c r="BL307" s="25">
        <v>0</v>
      </c>
      <c r="BM307" s="25">
        <v>19.8</v>
      </c>
      <c r="BN307" s="25">
        <v>23.1</v>
      </c>
      <c r="BO307" t="s">
        <v>38</v>
      </c>
    </row>
    <row r="308" spans="1:67" x14ac:dyDescent="0.25">
      <c r="A308" s="6">
        <v>45202</v>
      </c>
      <c r="B308" t="s">
        <v>16</v>
      </c>
      <c r="C308">
        <v>3</v>
      </c>
      <c r="D308">
        <f t="shared" si="36"/>
        <v>507.10000000000008</v>
      </c>
      <c r="E308">
        <f t="shared" si="37"/>
        <v>111.10000000000001</v>
      </c>
      <c r="F308">
        <f t="shared" si="38"/>
        <v>132</v>
      </c>
      <c r="G308">
        <f t="shared" si="39"/>
        <v>189.20000000000002</v>
      </c>
      <c r="H308">
        <f t="shared" si="40"/>
        <v>74.8</v>
      </c>
      <c r="I308">
        <v>0</v>
      </c>
      <c r="J308" s="22">
        <v>0.52800000000000002</v>
      </c>
      <c r="K308" s="22">
        <v>0.59400000000000008</v>
      </c>
      <c r="L308" s="22">
        <v>0.79200000000000004</v>
      </c>
      <c r="M308" s="22">
        <v>0.41800000000000004</v>
      </c>
      <c r="N308" s="22">
        <v>0.41800000000000004</v>
      </c>
      <c r="O308" s="24">
        <v>0.78100000000000003</v>
      </c>
      <c r="P308" s="24">
        <v>0.86900000000000011</v>
      </c>
      <c r="Q308" s="24">
        <v>0.78100000000000003</v>
      </c>
      <c r="R308" s="24">
        <v>0.95700000000000007</v>
      </c>
      <c r="S308" s="24">
        <v>0.74800000000000011</v>
      </c>
      <c r="T308" s="24">
        <v>0.74800000000000011</v>
      </c>
      <c r="U308" s="24">
        <v>1.0340000000000003</v>
      </c>
      <c r="V308" s="24">
        <v>0.28600000000000003</v>
      </c>
      <c r="W308" s="24">
        <v>0.60500000000000009</v>
      </c>
      <c r="X308" s="24">
        <v>0.94600000000000006</v>
      </c>
      <c r="Y308" s="24">
        <v>0.41800000000000004</v>
      </c>
      <c r="Z308" s="24">
        <v>0.62700000000000011</v>
      </c>
      <c r="AA308" s="25">
        <v>19.8</v>
      </c>
      <c r="AB308" s="25">
        <v>0</v>
      </c>
      <c r="AC308" s="25">
        <v>1.1000000000000001</v>
      </c>
      <c r="AD308" s="25">
        <v>5.5</v>
      </c>
      <c r="AE308" s="25">
        <v>13.200000000000001</v>
      </c>
      <c r="AF308" s="25">
        <v>14.3</v>
      </c>
      <c r="AG308" s="25">
        <v>0</v>
      </c>
      <c r="AH308" s="25">
        <v>4.4000000000000004</v>
      </c>
      <c r="AI308" s="25">
        <v>36.300000000000004</v>
      </c>
      <c r="AJ308" s="25">
        <v>37.400000000000006</v>
      </c>
      <c r="AK308" s="25">
        <v>2.2000000000000002</v>
      </c>
      <c r="AL308" s="25">
        <v>14.3</v>
      </c>
      <c r="AM308" s="25">
        <v>0</v>
      </c>
      <c r="AN308" s="25">
        <v>31.900000000000002</v>
      </c>
      <c r="AO308" s="25">
        <v>0</v>
      </c>
      <c r="AP308" s="25">
        <v>2.2000000000000002</v>
      </c>
      <c r="AQ308" s="25">
        <v>9.9</v>
      </c>
      <c r="AR308" s="25">
        <v>2.2000000000000002</v>
      </c>
      <c r="AS308" s="25">
        <v>13.200000000000001</v>
      </c>
      <c r="AT308" s="25">
        <v>1.1000000000000001</v>
      </c>
      <c r="AU308" s="25">
        <v>38.5</v>
      </c>
      <c r="AV308" s="25">
        <v>0</v>
      </c>
      <c r="AW308" s="25">
        <v>2.2000000000000002</v>
      </c>
      <c r="AX308" s="25">
        <v>38.5</v>
      </c>
      <c r="AY308" s="25">
        <v>35.200000000000003</v>
      </c>
      <c r="AZ308" s="25">
        <v>24.200000000000003</v>
      </c>
      <c r="BA308" s="25">
        <v>34.1</v>
      </c>
      <c r="BB308" s="25">
        <v>12.100000000000001</v>
      </c>
      <c r="BC308" s="25">
        <v>4.4000000000000004</v>
      </c>
      <c r="BD308" s="25">
        <v>0</v>
      </c>
      <c r="BE308" s="25">
        <v>3.3000000000000003</v>
      </c>
      <c r="BF308" s="25">
        <v>27.500000000000004</v>
      </c>
      <c r="BG308" s="25">
        <v>0</v>
      </c>
      <c r="BH308" s="25">
        <v>14.3</v>
      </c>
      <c r="BI308" s="25">
        <v>8.8000000000000007</v>
      </c>
      <c r="BJ308" s="25">
        <v>0</v>
      </c>
      <c r="BK308" s="25">
        <v>16.5</v>
      </c>
      <c r="BL308" s="25">
        <v>5.5</v>
      </c>
      <c r="BM308" s="25">
        <v>35.200000000000003</v>
      </c>
      <c r="BN308" s="25">
        <v>0</v>
      </c>
      <c r="BO308" t="s">
        <v>38</v>
      </c>
    </row>
    <row r="309" spans="1:67" x14ac:dyDescent="0.25">
      <c r="A309" s="6">
        <v>45203</v>
      </c>
      <c r="B309" t="s">
        <v>16</v>
      </c>
      <c r="C309">
        <v>4</v>
      </c>
      <c r="D309">
        <f t="shared" si="36"/>
        <v>424.6</v>
      </c>
      <c r="E309">
        <f t="shared" si="37"/>
        <v>84.699999999999989</v>
      </c>
      <c r="F309">
        <f t="shared" si="38"/>
        <v>139.70000000000002</v>
      </c>
      <c r="G309">
        <f t="shared" si="39"/>
        <v>91.300000000000011</v>
      </c>
      <c r="H309">
        <f t="shared" si="40"/>
        <v>108.9</v>
      </c>
      <c r="I309">
        <v>0</v>
      </c>
      <c r="J309" s="22">
        <v>0.38500000000000006</v>
      </c>
      <c r="K309" s="22">
        <v>0.77000000000000013</v>
      </c>
      <c r="L309" s="22">
        <v>0.79200000000000004</v>
      </c>
      <c r="M309" s="22">
        <v>0.90200000000000014</v>
      </c>
      <c r="N309" s="22">
        <v>1.0230000000000001</v>
      </c>
      <c r="O309" s="24">
        <v>1.0340000000000003</v>
      </c>
      <c r="P309" s="24">
        <v>0.86900000000000011</v>
      </c>
      <c r="Q309" s="24">
        <v>0.75900000000000012</v>
      </c>
      <c r="R309" s="24">
        <v>0.79200000000000004</v>
      </c>
      <c r="S309" s="24">
        <v>0.67100000000000004</v>
      </c>
      <c r="T309" s="24">
        <v>0.29700000000000004</v>
      </c>
      <c r="U309" s="24">
        <v>0.8580000000000001</v>
      </c>
      <c r="V309" s="24">
        <v>0.37400000000000005</v>
      </c>
      <c r="W309" s="24">
        <v>0.94600000000000006</v>
      </c>
      <c r="X309" s="24">
        <v>0.11000000000000001</v>
      </c>
      <c r="Y309" s="24">
        <v>1.089</v>
      </c>
      <c r="Z309" s="24">
        <v>0.45100000000000007</v>
      </c>
      <c r="AA309" s="25">
        <v>0</v>
      </c>
      <c r="AB309" s="25">
        <v>13.200000000000001</v>
      </c>
      <c r="AC309" s="25">
        <v>17.600000000000001</v>
      </c>
      <c r="AD309" s="25">
        <v>38.5</v>
      </c>
      <c r="AE309" s="25">
        <v>15.400000000000002</v>
      </c>
      <c r="AF309" s="25">
        <v>13.200000000000001</v>
      </c>
      <c r="AG309" s="25">
        <v>4.4000000000000004</v>
      </c>
      <c r="AH309" s="25">
        <v>6.6000000000000005</v>
      </c>
      <c r="AI309" s="25">
        <v>30.800000000000004</v>
      </c>
      <c r="AJ309" s="25">
        <v>0</v>
      </c>
      <c r="AK309" s="25">
        <v>6.6000000000000005</v>
      </c>
      <c r="AL309" s="25">
        <v>5.5</v>
      </c>
      <c r="AM309" s="25">
        <v>0</v>
      </c>
      <c r="AN309" s="25">
        <v>25.3</v>
      </c>
      <c r="AO309" s="25">
        <v>19.8</v>
      </c>
      <c r="AP309" s="25">
        <v>0</v>
      </c>
      <c r="AQ309" s="25">
        <v>6.6000000000000005</v>
      </c>
      <c r="AR309" s="25">
        <v>0</v>
      </c>
      <c r="AS309" s="25">
        <v>1.1000000000000001</v>
      </c>
      <c r="AT309" s="25">
        <v>50.6</v>
      </c>
      <c r="AU309" s="25">
        <v>17.600000000000001</v>
      </c>
      <c r="AV309" s="25">
        <v>5.5</v>
      </c>
      <c r="AW309" s="25">
        <v>12.100000000000001</v>
      </c>
      <c r="AX309" s="25">
        <v>9.9</v>
      </c>
      <c r="AY309" s="25">
        <v>16.5</v>
      </c>
      <c r="AZ309" s="25">
        <v>0</v>
      </c>
      <c r="BA309" s="25">
        <v>14.3</v>
      </c>
      <c r="BB309" s="25">
        <v>9.9</v>
      </c>
      <c r="BC309" s="25">
        <v>5.5</v>
      </c>
      <c r="BD309" s="25">
        <v>0</v>
      </c>
      <c r="BE309" s="25">
        <v>0</v>
      </c>
      <c r="BF309" s="25">
        <v>0</v>
      </c>
      <c r="BG309" s="25">
        <v>0</v>
      </c>
      <c r="BH309" s="25">
        <v>5.5</v>
      </c>
      <c r="BI309" s="25">
        <v>27.500000000000004</v>
      </c>
      <c r="BJ309" s="25">
        <v>0</v>
      </c>
      <c r="BK309" s="25">
        <v>14.3</v>
      </c>
      <c r="BL309" s="25">
        <v>3.3000000000000003</v>
      </c>
      <c r="BM309" s="25">
        <v>5.5</v>
      </c>
      <c r="BN309" s="25">
        <v>28.6</v>
      </c>
      <c r="BO309" t="s">
        <v>38</v>
      </c>
    </row>
    <row r="310" spans="1:67" x14ac:dyDescent="0.25">
      <c r="A310" s="6">
        <v>45204</v>
      </c>
      <c r="B310" t="s">
        <v>16</v>
      </c>
      <c r="C310">
        <v>5</v>
      </c>
      <c r="D310">
        <f t="shared" si="36"/>
        <v>601.70000000000005</v>
      </c>
      <c r="E310">
        <f t="shared" si="37"/>
        <v>140.80000000000001</v>
      </c>
      <c r="F310">
        <f t="shared" si="38"/>
        <v>151.79999999999998</v>
      </c>
      <c r="G310">
        <f t="shared" si="39"/>
        <v>132</v>
      </c>
      <c r="H310">
        <f t="shared" si="40"/>
        <v>177.1</v>
      </c>
      <c r="I310">
        <v>0</v>
      </c>
      <c r="J310" s="22">
        <v>0.86900000000000011</v>
      </c>
      <c r="K310" s="22">
        <v>0.55000000000000004</v>
      </c>
      <c r="L310" s="22">
        <v>1.0230000000000001</v>
      </c>
      <c r="M310" s="22">
        <v>0.9900000000000001</v>
      </c>
      <c r="N310" s="22">
        <v>1.0230000000000001</v>
      </c>
      <c r="O310" s="24">
        <v>0.83600000000000008</v>
      </c>
      <c r="P310" s="24">
        <v>0.67100000000000004</v>
      </c>
      <c r="Q310" s="24">
        <v>0.8580000000000001</v>
      </c>
      <c r="R310" s="24">
        <v>0.74800000000000011</v>
      </c>
      <c r="S310" s="24">
        <v>0.66</v>
      </c>
      <c r="T310" s="24">
        <v>1.0669999999999999</v>
      </c>
      <c r="U310" s="24">
        <v>0.16500000000000001</v>
      </c>
      <c r="V310" s="24">
        <v>0.88000000000000012</v>
      </c>
      <c r="W310" s="24">
        <v>1.0340000000000003</v>
      </c>
      <c r="X310" s="24">
        <v>0.58300000000000007</v>
      </c>
      <c r="Y310" s="24">
        <v>0.6160000000000001</v>
      </c>
      <c r="Z310" s="24">
        <v>0.31900000000000001</v>
      </c>
      <c r="AA310" s="25">
        <v>15.400000000000002</v>
      </c>
      <c r="AB310" s="25">
        <v>6.6000000000000005</v>
      </c>
      <c r="AC310" s="25">
        <v>16.5</v>
      </c>
      <c r="AD310" s="25">
        <v>5.5</v>
      </c>
      <c r="AE310" s="25">
        <v>7.7000000000000011</v>
      </c>
      <c r="AF310" s="25">
        <v>40.700000000000003</v>
      </c>
      <c r="AG310" s="25">
        <v>6.6000000000000005</v>
      </c>
      <c r="AH310" s="25">
        <v>35.200000000000003</v>
      </c>
      <c r="AI310" s="25">
        <v>17.600000000000001</v>
      </c>
      <c r="AJ310" s="25">
        <v>0</v>
      </c>
      <c r="AK310" s="25">
        <v>5.5</v>
      </c>
      <c r="AL310" s="25">
        <v>11</v>
      </c>
      <c r="AM310" s="25">
        <v>18.700000000000003</v>
      </c>
      <c r="AN310" s="25">
        <v>5.5</v>
      </c>
      <c r="AO310" s="25">
        <v>9.9</v>
      </c>
      <c r="AP310" s="25">
        <v>17.600000000000001</v>
      </c>
      <c r="AQ310" s="25">
        <v>8.8000000000000007</v>
      </c>
      <c r="AR310" s="25">
        <v>49.500000000000007</v>
      </c>
      <c r="AS310" s="25">
        <v>46.2</v>
      </c>
      <c r="AT310" s="25">
        <v>9.9</v>
      </c>
      <c r="AU310" s="25">
        <v>13.200000000000001</v>
      </c>
      <c r="AV310" s="25">
        <v>0</v>
      </c>
      <c r="AW310" s="25">
        <v>44</v>
      </c>
      <c r="AX310" s="25">
        <v>5.5</v>
      </c>
      <c r="AY310" s="25">
        <v>1.1000000000000001</v>
      </c>
      <c r="AZ310" s="25">
        <v>7.7000000000000011</v>
      </c>
      <c r="BA310" s="25">
        <v>0</v>
      </c>
      <c r="BB310" s="25">
        <v>38.5</v>
      </c>
      <c r="BC310" s="25">
        <v>22</v>
      </c>
      <c r="BD310" s="25">
        <v>0</v>
      </c>
      <c r="BE310" s="25">
        <v>0</v>
      </c>
      <c r="BF310" s="25">
        <v>3.3000000000000003</v>
      </c>
      <c r="BG310" s="25">
        <v>44</v>
      </c>
      <c r="BH310" s="25">
        <v>6.6000000000000005</v>
      </c>
      <c r="BI310" s="25">
        <v>19.8</v>
      </c>
      <c r="BJ310" s="25">
        <v>17.600000000000001</v>
      </c>
      <c r="BK310" s="25">
        <v>33</v>
      </c>
      <c r="BL310" s="25">
        <v>16.5</v>
      </c>
      <c r="BM310" s="25">
        <v>0</v>
      </c>
      <c r="BN310" s="25">
        <v>0</v>
      </c>
      <c r="BO310" t="s">
        <v>38</v>
      </c>
    </row>
    <row r="311" spans="1:67" x14ac:dyDescent="0.25">
      <c r="A311" s="6">
        <v>45205</v>
      </c>
      <c r="B311" t="s">
        <v>16</v>
      </c>
      <c r="C311">
        <v>6</v>
      </c>
      <c r="D311">
        <f t="shared" si="36"/>
        <v>557.70000000000005</v>
      </c>
      <c r="E311">
        <f t="shared" si="37"/>
        <v>129.80000000000013</v>
      </c>
      <c r="F311">
        <f t="shared" si="38"/>
        <v>182.60000000000002</v>
      </c>
      <c r="G311">
        <f t="shared" si="39"/>
        <v>116.6</v>
      </c>
      <c r="H311">
        <f t="shared" si="40"/>
        <v>128.69999999999999</v>
      </c>
      <c r="I311">
        <v>0</v>
      </c>
      <c r="J311" s="22">
        <v>0.44000000000000006</v>
      </c>
      <c r="K311" s="22">
        <v>0.36300000000000004</v>
      </c>
      <c r="L311" s="22">
        <v>0.89100000000000013</v>
      </c>
      <c r="M311" s="22">
        <v>1.089</v>
      </c>
      <c r="N311" s="22">
        <v>0.9900000000000001</v>
      </c>
      <c r="O311" s="24">
        <v>0.53900000000000003</v>
      </c>
      <c r="P311" s="24">
        <v>1.0780000000000001</v>
      </c>
      <c r="Q311" s="24">
        <v>0.88000000000000012</v>
      </c>
      <c r="R311" s="24">
        <v>1.0780000000000001</v>
      </c>
      <c r="S311" s="24">
        <v>0.68200000000000005</v>
      </c>
      <c r="T311" s="24">
        <v>0.37400000000000005</v>
      </c>
      <c r="U311" s="24">
        <v>0.77000000000000013</v>
      </c>
      <c r="V311" s="24">
        <v>1.0010000000000001</v>
      </c>
      <c r="W311" s="24">
        <v>0.45100000000000007</v>
      </c>
      <c r="X311" s="24">
        <v>0.9900000000000001</v>
      </c>
      <c r="Y311" s="24">
        <v>0.8580000000000001</v>
      </c>
      <c r="Z311" s="24">
        <v>0.6160000000000001</v>
      </c>
      <c r="AA311" s="25">
        <v>9.9</v>
      </c>
      <c r="AB311" s="25">
        <v>17.600000000000001</v>
      </c>
      <c r="AC311" s="25">
        <v>46.2</v>
      </c>
      <c r="AD311" s="25">
        <v>0</v>
      </c>
      <c r="AE311" s="25">
        <v>16.5</v>
      </c>
      <c r="AF311" s="25">
        <v>3.3000000000000003</v>
      </c>
      <c r="AG311" s="25">
        <v>20.900000000000002</v>
      </c>
      <c r="AH311" s="25">
        <v>11</v>
      </c>
      <c r="AI311" s="25">
        <v>0</v>
      </c>
      <c r="AJ311" s="25">
        <v>57.2</v>
      </c>
      <c r="AK311" s="25">
        <v>0</v>
      </c>
      <c r="AL311" s="25">
        <v>3.3000000000000003</v>
      </c>
      <c r="AM311" s="25">
        <v>24.200000000000003</v>
      </c>
      <c r="AN311" s="25">
        <v>25.3</v>
      </c>
      <c r="AO311" s="25">
        <v>5.5</v>
      </c>
      <c r="AP311" s="25">
        <v>29.700000000000003</v>
      </c>
      <c r="AQ311" s="25">
        <v>5.5</v>
      </c>
      <c r="AR311" s="25">
        <v>23.1</v>
      </c>
      <c r="AS311" s="25">
        <v>12.100000000000001</v>
      </c>
      <c r="AT311" s="25">
        <v>0</v>
      </c>
      <c r="AU311" s="25">
        <v>0</v>
      </c>
      <c r="AV311" s="25">
        <v>0</v>
      </c>
      <c r="AW311" s="25">
        <v>0</v>
      </c>
      <c r="AX311" s="25">
        <v>39.6</v>
      </c>
      <c r="AY311" s="25">
        <v>0</v>
      </c>
      <c r="AZ311" s="25">
        <v>0</v>
      </c>
      <c r="BA311" s="25">
        <v>0</v>
      </c>
      <c r="BB311" s="25">
        <v>38.5</v>
      </c>
      <c r="BC311" s="25">
        <v>15.400000000000002</v>
      </c>
      <c r="BD311" s="25">
        <v>23.1</v>
      </c>
      <c r="BE311" s="25">
        <v>0</v>
      </c>
      <c r="BF311" s="25">
        <v>36.300000000000004</v>
      </c>
      <c r="BG311" s="25">
        <v>22</v>
      </c>
      <c r="BH311" s="25">
        <v>0</v>
      </c>
      <c r="BI311" s="25">
        <v>12.100000000000001</v>
      </c>
      <c r="BJ311" s="25">
        <v>16.5</v>
      </c>
      <c r="BK311" s="25">
        <v>0</v>
      </c>
      <c r="BL311" s="25">
        <v>5.5</v>
      </c>
      <c r="BM311" s="25">
        <v>35.200000000000003</v>
      </c>
      <c r="BN311" s="25">
        <v>2.2000000000001254</v>
      </c>
      <c r="BO311" t="s">
        <v>38</v>
      </c>
    </row>
    <row r="312" spans="1:67" x14ac:dyDescent="0.25">
      <c r="A312" s="6">
        <v>45206</v>
      </c>
      <c r="B312" t="s">
        <v>16</v>
      </c>
      <c r="C312">
        <v>7</v>
      </c>
      <c r="D312">
        <f t="shared" si="36"/>
        <v>539</v>
      </c>
      <c r="E312">
        <f t="shared" si="37"/>
        <v>148.5</v>
      </c>
      <c r="F312">
        <f t="shared" si="38"/>
        <v>59.4</v>
      </c>
      <c r="G312">
        <f t="shared" si="39"/>
        <v>201.30000000000004</v>
      </c>
      <c r="H312">
        <f t="shared" si="40"/>
        <v>129.80000000000001</v>
      </c>
      <c r="I312">
        <v>0</v>
      </c>
      <c r="J312" s="22">
        <v>0.88000000000000012</v>
      </c>
      <c r="K312" s="22">
        <v>0.56100000000000005</v>
      </c>
      <c r="L312" s="22">
        <v>0.64900000000000002</v>
      </c>
      <c r="M312" s="22">
        <v>0.93500000000000005</v>
      </c>
      <c r="N312" s="22">
        <v>1.0010000000000001</v>
      </c>
      <c r="O312" s="24">
        <v>0.27500000000000002</v>
      </c>
      <c r="P312" s="24">
        <v>0.12100000000000001</v>
      </c>
      <c r="Q312" s="24">
        <v>0.8580000000000001</v>
      </c>
      <c r="R312" s="24">
        <v>1.0340000000000003</v>
      </c>
      <c r="S312" s="24">
        <v>0.92400000000000004</v>
      </c>
      <c r="T312" s="24">
        <v>1.0230000000000001</v>
      </c>
      <c r="U312" s="24">
        <v>1.0340000000000003</v>
      </c>
      <c r="V312" s="24">
        <v>0.93500000000000005</v>
      </c>
      <c r="W312" s="24">
        <v>0.9900000000000001</v>
      </c>
      <c r="X312" s="24">
        <v>0.11000000000000001</v>
      </c>
      <c r="Y312" s="24">
        <v>1.1000000000000001</v>
      </c>
      <c r="Z312" s="24">
        <v>1.1000000000000001</v>
      </c>
      <c r="AA312" s="25">
        <v>18.700000000000003</v>
      </c>
      <c r="AB312" s="25">
        <v>11</v>
      </c>
      <c r="AC312" s="25">
        <v>5.5</v>
      </c>
      <c r="AD312" s="25">
        <v>0</v>
      </c>
      <c r="AE312" s="25">
        <v>4.4000000000000004</v>
      </c>
      <c r="AF312" s="25">
        <v>0</v>
      </c>
      <c r="AG312" s="25">
        <v>5.5</v>
      </c>
      <c r="AH312" s="25">
        <v>0</v>
      </c>
      <c r="AI312" s="25">
        <v>11</v>
      </c>
      <c r="AJ312" s="25">
        <v>3.3000000000000003</v>
      </c>
      <c r="AK312" s="25">
        <v>44</v>
      </c>
      <c r="AL312" s="25">
        <v>11</v>
      </c>
      <c r="AM312" s="25">
        <v>0</v>
      </c>
      <c r="AN312" s="25">
        <v>30.800000000000004</v>
      </c>
      <c r="AO312" s="25">
        <v>3.3000000000000003</v>
      </c>
      <c r="AP312" s="25">
        <v>23.1</v>
      </c>
      <c r="AQ312" s="25">
        <v>35.200000000000003</v>
      </c>
      <c r="AR312" s="25">
        <v>6.6000000000000005</v>
      </c>
      <c r="AS312" s="25">
        <v>0</v>
      </c>
      <c r="AT312" s="25">
        <v>19.8</v>
      </c>
      <c r="AU312" s="25">
        <v>18.700000000000003</v>
      </c>
      <c r="AV312" s="25">
        <v>24.200000000000003</v>
      </c>
      <c r="AW312" s="25">
        <v>15.400000000000002</v>
      </c>
      <c r="AX312" s="25">
        <v>31.900000000000002</v>
      </c>
      <c r="AY312" s="25">
        <v>7.7000000000000011</v>
      </c>
      <c r="AZ312" s="25">
        <v>18.700000000000003</v>
      </c>
      <c r="BA312" s="25">
        <v>45.1</v>
      </c>
      <c r="BB312" s="25">
        <v>5.5</v>
      </c>
      <c r="BC312" s="25">
        <v>14.3</v>
      </c>
      <c r="BD312" s="25">
        <v>19.8</v>
      </c>
      <c r="BE312" s="25">
        <v>0</v>
      </c>
      <c r="BF312" s="25">
        <v>17.600000000000001</v>
      </c>
      <c r="BG312" s="25">
        <v>50.6</v>
      </c>
      <c r="BH312" s="25">
        <v>0</v>
      </c>
      <c r="BI312" s="25">
        <v>16.5</v>
      </c>
      <c r="BJ312" s="25">
        <v>13.200000000000001</v>
      </c>
      <c r="BK312" s="25">
        <v>1.1000000000000001</v>
      </c>
      <c r="BL312" s="25">
        <v>8.8000000000000007</v>
      </c>
      <c r="BM312" s="25">
        <v>2.2000000000000002</v>
      </c>
      <c r="BN312" s="25">
        <v>38.5</v>
      </c>
      <c r="BO312" t="s">
        <v>38</v>
      </c>
    </row>
    <row r="313" spans="1:67" x14ac:dyDescent="0.25">
      <c r="A313" s="6">
        <v>45207</v>
      </c>
      <c r="B313" t="s">
        <v>16</v>
      </c>
      <c r="C313">
        <v>8</v>
      </c>
      <c r="D313">
        <f t="shared" si="36"/>
        <v>416.90000000000009</v>
      </c>
      <c r="E313">
        <f t="shared" si="37"/>
        <v>46.2</v>
      </c>
      <c r="F313">
        <f t="shared" si="38"/>
        <v>160.60000000000002</v>
      </c>
      <c r="G313">
        <f t="shared" si="39"/>
        <v>102.30000000000001</v>
      </c>
      <c r="H313">
        <f t="shared" si="40"/>
        <v>107.80000000000007</v>
      </c>
      <c r="I313">
        <v>0</v>
      </c>
      <c r="J313" s="22">
        <v>0.92400000000000004</v>
      </c>
      <c r="K313" s="22">
        <v>0.30800000000000005</v>
      </c>
      <c r="L313" s="22">
        <v>0.88000000000000012</v>
      </c>
      <c r="M313" s="22">
        <v>0.16500000000000001</v>
      </c>
      <c r="N313" s="22">
        <v>1.056</v>
      </c>
      <c r="O313" s="24">
        <v>1.0669999999999999</v>
      </c>
      <c r="P313" s="24">
        <v>1.0340000000000003</v>
      </c>
      <c r="Q313" s="24">
        <v>0.70400000000000007</v>
      </c>
      <c r="R313" s="24">
        <v>0.63800000000000001</v>
      </c>
      <c r="S313" s="24">
        <v>0.74800000000000011</v>
      </c>
      <c r="T313" s="24">
        <v>0.8580000000000001</v>
      </c>
      <c r="U313" s="24">
        <v>0.37400000000000005</v>
      </c>
      <c r="V313" s="24">
        <v>1.0450000000000002</v>
      </c>
      <c r="W313" s="24">
        <v>0.90200000000000014</v>
      </c>
      <c r="X313" s="24">
        <v>0.16500000000000001</v>
      </c>
      <c r="Y313" s="24">
        <v>0.8580000000000001</v>
      </c>
      <c r="Z313" s="24">
        <v>0.77000000000000013</v>
      </c>
      <c r="AA313" s="25">
        <v>5.5</v>
      </c>
      <c r="AB313" s="25">
        <v>4.4000000000000004</v>
      </c>
      <c r="AC313" s="25">
        <v>49.500000000000007</v>
      </c>
      <c r="AD313" s="25">
        <v>0</v>
      </c>
      <c r="AE313" s="25">
        <v>42.900000000000006</v>
      </c>
      <c r="AF313" s="25">
        <v>0</v>
      </c>
      <c r="AG313" s="25">
        <v>36.300000000000004</v>
      </c>
      <c r="AH313" s="25">
        <v>0</v>
      </c>
      <c r="AI313" s="25">
        <v>0</v>
      </c>
      <c r="AJ313" s="25">
        <v>22</v>
      </c>
      <c r="AK313" s="25">
        <v>19.8</v>
      </c>
      <c r="AL313" s="25">
        <v>0</v>
      </c>
      <c r="AM313" s="25">
        <v>12.100000000000001</v>
      </c>
      <c r="AN313" s="25">
        <v>8.8000000000000007</v>
      </c>
      <c r="AO313" s="25">
        <v>13.200000000000001</v>
      </c>
      <c r="AP313" s="25">
        <v>2.2000000000000628</v>
      </c>
      <c r="AQ313" s="25">
        <v>36.300000000000004</v>
      </c>
      <c r="AR313" s="25">
        <v>27.500000000000004</v>
      </c>
      <c r="AS313" s="25">
        <v>3.3000000000000003</v>
      </c>
      <c r="AT313" s="25">
        <v>4.4000000000000004</v>
      </c>
      <c r="AU313" s="25">
        <v>42.900000000000006</v>
      </c>
      <c r="AV313" s="25">
        <v>1.1000000000000001</v>
      </c>
      <c r="AW313" s="25">
        <v>9.9</v>
      </c>
      <c r="AX313" s="25">
        <v>0</v>
      </c>
      <c r="AY313" s="25">
        <v>7.7000000000000011</v>
      </c>
      <c r="AZ313" s="25">
        <v>3.3000000000000003</v>
      </c>
      <c r="BA313" s="25">
        <v>7.7000000000000011</v>
      </c>
      <c r="BB313" s="25">
        <v>25.3</v>
      </c>
      <c r="BC313" s="25">
        <v>4.4000000000000004</v>
      </c>
      <c r="BD313" s="25">
        <v>0</v>
      </c>
      <c r="BE313" s="25">
        <v>0</v>
      </c>
      <c r="BF313" s="25">
        <v>2.2000000000000002</v>
      </c>
      <c r="BG313" s="25">
        <v>0</v>
      </c>
      <c r="BH313" s="25">
        <v>0</v>
      </c>
      <c r="BI313" s="25">
        <v>0</v>
      </c>
      <c r="BJ313" s="25">
        <v>16.5</v>
      </c>
      <c r="BK313" s="25">
        <v>0</v>
      </c>
      <c r="BL313" s="25">
        <v>15.400000000000002</v>
      </c>
      <c r="BM313" s="25">
        <v>6.6000000000000005</v>
      </c>
      <c r="BN313" s="25">
        <v>5.5</v>
      </c>
      <c r="BO313" t="s">
        <v>38</v>
      </c>
    </row>
    <row r="314" spans="1:67" x14ac:dyDescent="0.25">
      <c r="A314" s="6">
        <v>45208</v>
      </c>
      <c r="B314" t="s">
        <v>16</v>
      </c>
      <c r="C314">
        <v>9</v>
      </c>
      <c r="D314">
        <f t="shared" si="36"/>
        <v>532.40000000000009</v>
      </c>
      <c r="E314">
        <f t="shared" si="37"/>
        <v>110</v>
      </c>
      <c r="F314">
        <f t="shared" si="38"/>
        <v>158.40000000000009</v>
      </c>
      <c r="G314">
        <f t="shared" si="39"/>
        <v>105.60000000000001</v>
      </c>
      <c r="H314">
        <f t="shared" si="40"/>
        <v>158.4</v>
      </c>
      <c r="I314">
        <v>1</v>
      </c>
      <c r="J314" s="22">
        <v>0.30800000000000005</v>
      </c>
      <c r="K314" s="22">
        <v>0.64900000000000002</v>
      </c>
      <c r="L314" s="22">
        <v>0.55000000000000004</v>
      </c>
      <c r="M314" s="22">
        <v>0.9900000000000001</v>
      </c>
      <c r="N314" s="22">
        <v>1.0450000000000002</v>
      </c>
      <c r="O314" s="24">
        <v>0.48400000000000004</v>
      </c>
      <c r="P314" s="24">
        <v>0.70400000000000007</v>
      </c>
      <c r="Q314" s="24">
        <v>0.46200000000000002</v>
      </c>
      <c r="R314" s="24">
        <v>0.48400000000000004</v>
      </c>
      <c r="S314" s="24">
        <v>1.056</v>
      </c>
      <c r="T314" s="24">
        <v>0.27500000000000002</v>
      </c>
      <c r="U314" s="24">
        <v>1.1000000000000001</v>
      </c>
      <c r="V314" s="24">
        <v>1.0340000000000003</v>
      </c>
      <c r="W314" s="24">
        <v>0.89100000000000013</v>
      </c>
      <c r="X314" s="24">
        <v>0.9900000000000001</v>
      </c>
      <c r="Y314" s="24">
        <v>1.056</v>
      </c>
      <c r="Z314" s="24">
        <v>0.8580000000000001</v>
      </c>
      <c r="AA314" s="25">
        <v>22</v>
      </c>
      <c r="AB314" s="25">
        <v>28.6</v>
      </c>
      <c r="AC314" s="25">
        <v>14.3</v>
      </c>
      <c r="AD314" s="25">
        <v>0</v>
      </c>
      <c r="AE314" s="25">
        <v>0</v>
      </c>
      <c r="AF314" s="25">
        <v>24.200000000000003</v>
      </c>
      <c r="AG314" s="25">
        <v>12.100000000000064</v>
      </c>
      <c r="AH314" s="25">
        <v>23.1</v>
      </c>
      <c r="AI314" s="25">
        <v>4.4000000000000004</v>
      </c>
      <c r="AJ314" s="25">
        <v>29.700000000000003</v>
      </c>
      <c r="AK314" s="25">
        <v>0</v>
      </c>
      <c r="AL314" s="25">
        <v>31.900000000000002</v>
      </c>
      <c r="AM314" s="25">
        <v>25.3</v>
      </c>
      <c r="AN314" s="25">
        <v>0</v>
      </c>
      <c r="AO314" s="25">
        <v>42.900000000000006</v>
      </c>
      <c r="AP314" s="25">
        <v>3.3000000000000003</v>
      </c>
      <c r="AQ314" s="25">
        <v>36.300000000000004</v>
      </c>
      <c r="AR314" s="25">
        <v>0</v>
      </c>
      <c r="AS314" s="25">
        <v>12.100000000000001</v>
      </c>
      <c r="AT314" s="25">
        <v>6.6000000000000005</v>
      </c>
      <c r="AU314" s="25">
        <v>0</v>
      </c>
      <c r="AV314" s="25">
        <v>0</v>
      </c>
      <c r="AW314" s="25">
        <v>5.5</v>
      </c>
      <c r="AX314" s="25">
        <v>8.8000000000000007</v>
      </c>
      <c r="AY314" s="25">
        <v>40.700000000000003</v>
      </c>
      <c r="AZ314" s="25">
        <v>0</v>
      </c>
      <c r="BA314" s="25">
        <v>41.800000000000004</v>
      </c>
      <c r="BB314" s="25">
        <v>0</v>
      </c>
      <c r="BC314" s="25">
        <v>0</v>
      </c>
      <c r="BD314" s="25">
        <v>8.8000000000000007</v>
      </c>
      <c r="BE314" s="25">
        <v>5.5</v>
      </c>
      <c r="BF314" s="25">
        <v>8.8000000000000007</v>
      </c>
      <c r="BG314" s="25">
        <v>2.2000000000000002</v>
      </c>
      <c r="BH314" s="25">
        <v>5.5</v>
      </c>
      <c r="BI314" s="25">
        <v>16.5</v>
      </c>
      <c r="BJ314" s="25">
        <v>0</v>
      </c>
      <c r="BK314" s="25">
        <v>8.8000000000000007</v>
      </c>
      <c r="BL314" s="25">
        <v>28.6</v>
      </c>
      <c r="BM314" s="25">
        <v>34.1</v>
      </c>
      <c r="BN314" s="25">
        <v>0</v>
      </c>
      <c r="BO314" t="s">
        <v>38</v>
      </c>
    </row>
    <row r="315" spans="1:67" x14ac:dyDescent="0.25">
      <c r="A315" s="6">
        <v>45209</v>
      </c>
      <c r="B315" t="s">
        <v>16</v>
      </c>
      <c r="C315">
        <v>10</v>
      </c>
      <c r="D315">
        <f t="shared" si="36"/>
        <v>442.20000000000005</v>
      </c>
      <c r="E315">
        <f t="shared" si="37"/>
        <v>106.70000000000003</v>
      </c>
      <c r="F315">
        <f t="shared" si="38"/>
        <v>192.5</v>
      </c>
      <c r="G315">
        <f t="shared" si="39"/>
        <v>85.800000000000011</v>
      </c>
      <c r="H315">
        <f t="shared" si="40"/>
        <v>57.2</v>
      </c>
      <c r="I315">
        <v>0</v>
      </c>
      <c r="J315" s="22">
        <v>0.53900000000000003</v>
      </c>
      <c r="K315" s="22">
        <v>0.55000000000000004</v>
      </c>
      <c r="L315" s="22">
        <v>0.26400000000000001</v>
      </c>
      <c r="M315" s="22">
        <v>0.6160000000000001</v>
      </c>
      <c r="N315" s="22">
        <v>0.48400000000000004</v>
      </c>
      <c r="O315" s="24">
        <v>0.79200000000000004</v>
      </c>
      <c r="P315" s="24">
        <v>0.83600000000000008</v>
      </c>
      <c r="Q315" s="24">
        <v>0.67100000000000004</v>
      </c>
      <c r="R315" s="24">
        <v>0.97900000000000009</v>
      </c>
      <c r="S315" s="24">
        <v>1.0120000000000002</v>
      </c>
      <c r="T315" s="24">
        <v>0.78100000000000003</v>
      </c>
      <c r="U315" s="24">
        <v>1.0230000000000001</v>
      </c>
      <c r="V315" s="24">
        <v>0.59400000000000008</v>
      </c>
      <c r="W315" s="24">
        <v>0.66</v>
      </c>
      <c r="X315" s="24">
        <v>0.47300000000000003</v>
      </c>
      <c r="Y315" s="24">
        <v>1.1000000000000001</v>
      </c>
      <c r="Z315" s="24">
        <v>0.77000000000000013</v>
      </c>
      <c r="AA315" s="25">
        <v>50.6</v>
      </c>
      <c r="AB315" s="25">
        <v>46.2</v>
      </c>
      <c r="AC315" s="25">
        <v>14.3</v>
      </c>
      <c r="AD315" s="25">
        <v>14.3</v>
      </c>
      <c r="AE315" s="25">
        <v>50.6</v>
      </c>
      <c r="AF315" s="25">
        <v>0</v>
      </c>
      <c r="AG315" s="25">
        <v>9.9</v>
      </c>
      <c r="AH315" s="25">
        <v>5.5</v>
      </c>
      <c r="AI315" s="25">
        <v>0</v>
      </c>
      <c r="AJ315" s="25">
        <v>1.1000000000000001</v>
      </c>
      <c r="AK315" s="25">
        <v>45.1</v>
      </c>
      <c r="AL315" s="25">
        <v>26.400000000000002</v>
      </c>
      <c r="AM315" s="25">
        <v>0</v>
      </c>
      <c r="AN315" s="25">
        <v>14.3</v>
      </c>
      <c r="AO315" s="25">
        <v>0</v>
      </c>
      <c r="AP315" s="25">
        <v>0</v>
      </c>
      <c r="AQ315" s="25">
        <v>0</v>
      </c>
      <c r="AR315" s="25">
        <v>16.5</v>
      </c>
      <c r="AS315" s="25">
        <v>0</v>
      </c>
      <c r="AT315" s="25">
        <v>0</v>
      </c>
      <c r="AU315" s="25">
        <v>13.200000000000001</v>
      </c>
      <c r="AV315" s="25">
        <v>0</v>
      </c>
      <c r="AW315" s="25">
        <v>7.7000000000000011</v>
      </c>
      <c r="AX315" s="25">
        <v>25.3</v>
      </c>
      <c r="AY315" s="25">
        <v>14.3</v>
      </c>
      <c r="AZ315" s="25">
        <v>0</v>
      </c>
      <c r="BA315" s="25">
        <v>4.4000000000000004</v>
      </c>
      <c r="BB315" s="25">
        <v>0</v>
      </c>
      <c r="BC315" s="25">
        <v>16.5</v>
      </c>
      <c r="BD315" s="25">
        <v>4.4000000000000004</v>
      </c>
      <c r="BE315" s="25">
        <v>12.100000000000001</v>
      </c>
      <c r="BF315" s="25">
        <v>7.7000000000000011</v>
      </c>
      <c r="BG315" s="25">
        <v>24.200000000000003</v>
      </c>
      <c r="BH315" s="25">
        <v>8.8000000000000007</v>
      </c>
      <c r="BI315" s="25">
        <v>20.900000000000002</v>
      </c>
      <c r="BJ315" s="25">
        <v>2.2000000000000002</v>
      </c>
      <c r="BK315" s="25">
        <v>0</v>
      </c>
      <c r="BL315" s="25">
        <v>20.900000000000002</v>
      </c>
      <c r="BM315" s="25">
        <v>9.9</v>
      </c>
      <c r="BN315" s="25">
        <v>0</v>
      </c>
      <c r="BO315" t="s">
        <v>38</v>
      </c>
    </row>
    <row r="316" spans="1:67" x14ac:dyDescent="0.25">
      <c r="A316" s="6">
        <v>45210</v>
      </c>
      <c r="B316" t="s">
        <v>16</v>
      </c>
      <c r="C316">
        <v>11</v>
      </c>
      <c r="D316">
        <f t="shared" si="36"/>
        <v>530.19999999999993</v>
      </c>
      <c r="E316">
        <f t="shared" si="37"/>
        <v>138.6</v>
      </c>
      <c r="F316">
        <f t="shared" si="38"/>
        <v>97.899999999999991</v>
      </c>
      <c r="G316">
        <f t="shared" si="39"/>
        <v>126.50000000000001</v>
      </c>
      <c r="H316">
        <f t="shared" si="40"/>
        <v>167.19999999999996</v>
      </c>
      <c r="I316">
        <v>0</v>
      </c>
      <c r="J316" s="22">
        <v>1.0120000000000002</v>
      </c>
      <c r="K316" s="22">
        <v>0.68200000000000005</v>
      </c>
      <c r="L316" s="22">
        <v>0.94600000000000006</v>
      </c>
      <c r="M316" s="22">
        <v>0.88000000000000012</v>
      </c>
      <c r="N316" s="22">
        <v>0.88000000000000012</v>
      </c>
      <c r="O316" s="24">
        <v>1.0010000000000001</v>
      </c>
      <c r="P316" s="24">
        <v>0.78100000000000003</v>
      </c>
      <c r="Q316" s="24">
        <v>0.68200000000000005</v>
      </c>
      <c r="R316" s="24">
        <v>0.82500000000000007</v>
      </c>
      <c r="S316" s="24">
        <v>0.66</v>
      </c>
      <c r="T316" s="24">
        <v>0.78100000000000003</v>
      </c>
      <c r="U316" s="24">
        <v>0.95700000000000007</v>
      </c>
      <c r="V316" s="24">
        <v>1.0230000000000001</v>
      </c>
      <c r="W316" s="24">
        <v>1.0230000000000001</v>
      </c>
      <c r="X316" s="24">
        <v>0.55000000000000004</v>
      </c>
      <c r="Y316" s="24">
        <v>0.34100000000000003</v>
      </c>
      <c r="Z316" s="24">
        <v>0.33</v>
      </c>
      <c r="AA316" s="25">
        <v>6.6000000000000005</v>
      </c>
      <c r="AB316" s="25">
        <v>11</v>
      </c>
      <c r="AC316" s="25">
        <v>0</v>
      </c>
      <c r="AD316" s="25">
        <v>11</v>
      </c>
      <c r="AE316" s="25">
        <v>4.4000000000000004</v>
      </c>
      <c r="AF316" s="25">
        <v>14.3</v>
      </c>
      <c r="AG316" s="25">
        <v>4.4000000000000004</v>
      </c>
      <c r="AH316" s="25">
        <v>37.400000000000006</v>
      </c>
      <c r="AI316" s="25">
        <v>8.8000000000000007</v>
      </c>
      <c r="AJ316" s="25">
        <v>0</v>
      </c>
      <c r="AK316" s="25">
        <v>0</v>
      </c>
      <c r="AL316" s="25">
        <v>14.299999999999939</v>
      </c>
      <c r="AM316" s="25">
        <v>2.2000000000000002</v>
      </c>
      <c r="AN316" s="25">
        <v>25.3</v>
      </c>
      <c r="AO316" s="25">
        <v>7.7000000000000011</v>
      </c>
      <c r="AP316" s="25">
        <v>16.5</v>
      </c>
      <c r="AQ316" s="25">
        <v>27.500000000000004</v>
      </c>
      <c r="AR316" s="25">
        <v>0</v>
      </c>
      <c r="AS316" s="25">
        <v>37.400000000000006</v>
      </c>
      <c r="AT316" s="25">
        <v>36.300000000000004</v>
      </c>
      <c r="AU316" s="25">
        <v>5.5</v>
      </c>
      <c r="AV316" s="25">
        <v>23.1</v>
      </c>
      <c r="AW316" s="25">
        <v>12.100000000000001</v>
      </c>
      <c r="AX316" s="25">
        <v>0</v>
      </c>
      <c r="AY316" s="25">
        <v>6.6000000000000005</v>
      </c>
      <c r="AZ316" s="25">
        <v>0</v>
      </c>
      <c r="BA316" s="25">
        <v>20.900000000000002</v>
      </c>
      <c r="BB316" s="25">
        <v>0</v>
      </c>
      <c r="BC316" s="25">
        <v>42.900000000000006</v>
      </c>
      <c r="BD316" s="25">
        <v>15.400000000000002</v>
      </c>
      <c r="BE316" s="25">
        <v>0</v>
      </c>
      <c r="BF316" s="25">
        <v>16.5</v>
      </c>
      <c r="BG316" s="25">
        <v>20.900000000000002</v>
      </c>
      <c r="BH316" s="25">
        <v>13.200000000000001</v>
      </c>
      <c r="BI316" s="25">
        <v>0</v>
      </c>
      <c r="BJ316" s="25">
        <v>40.700000000000003</v>
      </c>
      <c r="BK316" s="25">
        <v>14.3</v>
      </c>
      <c r="BL316" s="25">
        <v>16.5</v>
      </c>
      <c r="BM316" s="25">
        <v>1.1000000000000001</v>
      </c>
      <c r="BN316" s="25">
        <v>15.400000000000002</v>
      </c>
      <c r="BO316" t="s">
        <v>38</v>
      </c>
    </row>
    <row r="317" spans="1:67" x14ac:dyDescent="0.25">
      <c r="A317" s="6">
        <v>45211</v>
      </c>
      <c r="B317" t="s">
        <v>16</v>
      </c>
      <c r="C317">
        <v>12</v>
      </c>
      <c r="D317">
        <f t="shared" si="36"/>
        <v>492.8</v>
      </c>
      <c r="E317">
        <f t="shared" si="37"/>
        <v>89.100000000000009</v>
      </c>
      <c r="F317">
        <f t="shared" si="38"/>
        <v>165.00000000000003</v>
      </c>
      <c r="G317">
        <f t="shared" si="39"/>
        <v>92.399999999999991</v>
      </c>
      <c r="H317">
        <f t="shared" si="40"/>
        <v>146.30000000000001</v>
      </c>
      <c r="I317">
        <v>0</v>
      </c>
      <c r="J317" s="22">
        <v>0.46200000000000002</v>
      </c>
      <c r="K317" s="22">
        <v>0.88000000000000012</v>
      </c>
      <c r="L317" s="22">
        <v>0.94600000000000006</v>
      </c>
      <c r="M317" s="22">
        <v>0.44000000000000006</v>
      </c>
      <c r="N317" s="22">
        <v>0.92400000000000004</v>
      </c>
      <c r="O317" s="24">
        <v>0.26400000000000001</v>
      </c>
      <c r="P317" s="24">
        <v>0.69300000000000006</v>
      </c>
      <c r="Q317" s="24">
        <v>0.75900000000000012</v>
      </c>
      <c r="R317" s="24">
        <v>1.0120000000000002</v>
      </c>
      <c r="S317" s="24">
        <v>0.77000000000000013</v>
      </c>
      <c r="T317" s="24">
        <v>0.75900000000000012</v>
      </c>
      <c r="U317" s="24">
        <v>0.48400000000000004</v>
      </c>
      <c r="V317" s="24">
        <v>0.97900000000000009</v>
      </c>
      <c r="W317" s="24">
        <v>1.1000000000000001</v>
      </c>
      <c r="X317" s="24">
        <v>0.81400000000000006</v>
      </c>
      <c r="Y317" s="24">
        <v>0.60500000000000009</v>
      </c>
      <c r="Z317" s="24">
        <v>0.33</v>
      </c>
      <c r="AA317" s="25">
        <v>35.200000000000003</v>
      </c>
      <c r="AB317" s="25">
        <v>17.600000000000001</v>
      </c>
      <c r="AC317" s="25">
        <v>0</v>
      </c>
      <c r="AD317" s="25">
        <v>12.100000000000001</v>
      </c>
      <c r="AE317" s="25">
        <v>11</v>
      </c>
      <c r="AF317" s="25">
        <v>0</v>
      </c>
      <c r="AG317" s="25">
        <v>20.900000000000002</v>
      </c>
      <c r="AH317" s="25">
        <v>41.800000000000004</v>
      </c>
      <c r="AI317" s="25">
        <v>1.1000000000000001</v>
      </c>
      <c r="AJ317" s="25">
        <v>25.3</v>
      </c>
      <c r="AK317" s="25">
        <v>17.600000000000001</v>
      </c>
      <c r="AL317" s="25">
        <v>18.700000000000003</v>
      </c>
      <c r="AM317" s="25">
        <v>4.4000000000000004</v>
      </c>
      <c r="AN317" s="25">
        <v>7.7000000000000011</v>
      </c>
      <c r="AO317" s="25">
        <v>23.1</v>
      </c>
      <c r="AP317" s="25">
        <v>14.3</v>
      </c>
      <c r="AQ317" s="25">
        <v>6.6000000000000005</v>
      </c>
      <c r="AR317" s="25">
        <v>13.200000000000001</v>
      </c>
      <c r="AS317" s="25">
        <v>41.800000000000004</v>
      </c>
      <c r="AT317" s="25">
        <v>16.5</v>
      </c>
      <c r="AU317" s="25">
        <v>9.9</v>
      </c>
      <c r="AV317" s="25">
        <v>19.8</v>
      </c>
      <c r="AW317" s="25">
        <v>14.3</v>
      </c>
      <c r="AX317" s="25">
        <v>1.1000000000000001</v>
      </c>
      <c r="AY317" s="25">
        <v>8.8000000000000007</v>
      </c>
      <c r="AZ317" s="25">
        <v>0</v>
      </c>
      <c r="BA317" s="25">
        <v>17.600000000000001</v>
      </c>
      <c r="BB317" s="25">
        <v>17.600000000000001</v>
      </c>
      <c r="BC317" s="25">
        <v>0</v>
      </c>
      <c r="BD317" s="25">
        <v>3.3000000000000003</v>
      </c>
      <c r="BE317" s="25">
        <v>8.8000000000000007</v>
      </c>
      <c r="BF317" s="25">
        <v>28.6</v>
      </c>
      <c r="BG317" s="25">
        <v>5.5</v>
      </c>
      <c r="BH317" s="25">
        <v>0</v>
      </c>
      <c r="BI317" s="25">
        <v>9.9</v>
      </c>
      <c r="BJ317" s="25">
        <v>1.1000000000000001</v>
      </c>
      <c r="BK317" s="25">
        <v>24.200000000000003</v>
      </c>
      <c r="BL317" s="25">
        <v>0</v>
      </c>
      <c r="BM317" s="25">
        <v>7.7000000000000011</v>
      </c>
      <c r="BN317" s="25">
        <v>3.3000000000000003</v>
      </c>
      <c r="BO317" t="s">
        <v>38</v>
      </c>
    </row>
    <row r="318" spans="1:67" x14ac:dyDescent="0.25">
      <c r="A318" s="6">
        <v>45212</v>
      </c>
      <c r="B318" t="s">
        <v>16</v>
      </c>
      <c r="C318">
        <v>13</v>
      </c>
      <c r="D318">
        <f t="shared" si="36"/>
        <v>457.6</v>
      </c>
      <c r="E318">
        <f t="shared" si="37"/>
        <v>135.30000000000001</v>
      </c>
      <c r="F318">
        <f t="shared" si="38"/>
        <v>112.2</v>
      </c>
      <c r="G318">
        <f t="shared" si="39"/>
        <v>89.100000000000009</v>
      </c>
      <c r="H318">
        <f t="shared" si="40"/>
        <v>121</v>
      </c>
      <c r="I318">
        <v>0</v>
      </c>
      <c r="J318" s="22">
        <v>0.19800000000000001</v>
      </c>
      <c r="K318" s="22">
        <v>0.63800000000000001</v>
      </c>
      <c r="L318" s="22">
        <v>0.39600000000000002</v>
      </c>
      <c r="M318" s="22">
        <v>0.7370000000000001</v>
      </c>
      <c r="N318" s="22">
        <v>1.0450000000000002</v>
      </c>
      <c r="O318" s="24">
        <v>0.20900000000000002</v>
      </c>
      <c r="P318" s="24">
        <v>0.69300000000000006</v>
      </c>
      <c r="Q318" s="24">
        <v>0.59400000000000008</v>
      </c>
      <c r="R318" s="24">
        <v>1.089</v>
      </c>
      <c r="S318" s="24">
        <v>0.67100000000000004</v>
      </c>
      <c r="T318" s="24">
        <v>1.0780000000000001</v>
      </c>
      <c r="U318" s="24">
        <v>0.48400000000000004</v>
      </c>
      <c r="V318" s="24">
        <v>0.9900000000000001</v>
      </c>
      <c r="W318" s="24">
        <v>0.86900000000000011</v>
      </c>
      <c r="X318" s="24">
        <v>1.0230000000000001</v>
      </c>
      <c r="Y318" s="24">
        <v>0.86900000000000011</v>
      </c>
      <c r="Z318" s="24">
        <v>0.80300000000000005</v>
      </c>
      <c r="AA318" s="25">
        <v>14.3</v>
      </c>
      <c r="AB318" s="25">
        <v>0</v>
      </c>
      <c r="AC318" s="25">
        <v>24.200000000000003</v>
      </c>
      <c r="AD318" s="25">
        <v>4.4000000000000004</v>
      </c>
      <c r="AE318" s="25">
        <v>8.8000000000000007</v>
      </c>
      <c r="AF318" s="25">
        <v>27.500000000000004</v>
      </c>
      <c r="AG318" s="25">
        <v>8.8000000000000007</v>
      </c>
      <c r="AH318" s="25">
        <v>0</v>
      </c>
      <c r="AI318" s="25">
        <v>16.5</v>
      </c>
      <c r="AJ318" s="25">
        <v>7.7000000000000011</v>
      </c>
      <c r="AK318" s="25">
        <v>19.8</v>
      </c>
      <c r="AL318" s="25">
        <v>28.6</v>
      </c>
      <c r="AM318" s="25">
        <v>5.5</v>
      </c>
      <c r="AN318" s="25">
        <v>0</v>
      </c>
      <c r="AO318" s="25">
        <v>33</v>
      </c>
      <c r="AP318" s="25">
        <v>0</v>
      </c>
      <c r="AQ318" s="25">
        <v>7.7000000000000011</v>
      </c>
      <c r="AR318" s="25">
        <v>25.3</v>
      </c>
      <c r="AS318" s="25">
        <v>0</v>
      </c>
      <c r="AT318" s="25">
        <v>20.900000000000002</v>
      </c>
      <c r="AU318" s="25">
        <v>0</v>
      </c>
      <c r="AV318" s="25">
        <v>0</v>
      </c>
      <c r="AW318" s="25">
        <v>23.1</v>
      </c>
      <c r="AX318" s="25">
        <v>13.200000000000001</v>
      </c>
      <c r="AY318" s="25">
        <v>0</v>
      </c>
      <c r="AZ318" s="25">
        <v>2.2000000000000002</v>
      </c>
      <c r="BA318" s="25">
        <v>14.3</v>
      </c>
      <c r="BB318" s="25">
        <v>35.200000000000003</v>
      </c>
      <c r="BC318" s="25">
        <v>1.1000000000000001</v>
      </c>
      <c r="BD318" s="25">
        <v>0</v>
      </c>
      <c r="BE318" s="25">
        <v>18.700000000000003</v>
      </c>
      <c r="BF318" s="25">
        <v>11</v>
      </c>
      <c r="BG318" s="25">
        <v>34.1</v>
      </c>
      <c r="BH318" s="25">
        <v>19.8</v>
      </c>
      <c r="BI318" s="25">
        <v>11</v>
      </c>
      <c r="BJ318" s="25">
        <v>14.3</v>
      </c>
      <c r="BK318" s="25">
        <v>14.3</v>
      </c>
      <c r="BL318" s="25">
        <v>1.1000000000000001</v>
      </c>
      <c r="BM318" s="25">
        <v>11</v>
      </c>
      <c r="BN318" s="25">
        <v>0</v>
      </c>
      <c r="BO318" t="s">
        <v>38</v>
      </c>
    </row>
    <row r="319" spans="1:67" x14ac:dyDescent="0.25">
      <c r="A319" s="6">
        <v>45213</v>
      </c>
      <c r="B319" t="s">
        <v>16</v>
      </c>
      <c r="C319">
        <v>14</v>
      </c>
      <c r="D319">
        <f t="shared" si="36"/>
        <v>640.20000000000005</v>
      </c>
      <c r="E319">
        <f t="shared" si="37"/>
        <v>160.60000000000002</v>
      </c>
      <c r="F319">
        <f t="shared" si="38"/>
        <v>187</v>
      </c>
      <c r="G319">
        <f t="shared" si="39"/>
        <v>140.79999999999998</v>
      </c>
      <c r="H319">
        <f t="shared" si="40"/>
        <v>151.80000000000001</v>
      </c>
      <c r="I319">
        <v>0</v>
      </c>
      <c r="J319" s="22">
        <v>1.0230000000000001</v>
      </c>
      <c r="K319" s="22">
        <v>0.39600000000000002</v>
      </c>
      <c r="L319" s="22">
        <v>0.66</v>
      </c>
      <c r="M319" s="22">
        <v>0.91300000000000014</v>
      </c>
      <c r="N319" s="22">
        <v>1.0120000000000002</v>
      </c>
      <c r="O319" s="24">
        <v>1.1000000000000001</v>
      </c>
      <c r="P319" s="24">
        <v>0.80300000000000005</v>
      </c>
      <c r="Q319" s="24">
        <v>0.79200000000000004</v>
      </c>
      <c r="R319" s="24">
        <v>1.0450000000000002</v>
      </c>
      <c r="S319" s="24">
        <v>0.79200000000000004</v>
      </c>
      <c r="T319" s="24">
        <v>1.056</v>
      </c>
      <c r="U319" s="24">
        <v>0.51700000000000013</v>
      </c>
      <c r="V319" s="24">
        <v>0.77000000000000013</v>
      </c>
      <c r="W319" s="24">
        <v>0.90200000000000014</v>
      </c>
      <c r="X319" s="24">
        <v>1.0450000000000002</v>
      </c>
      <c r="Y319" s="24">
        <v>0.63800000000000001</v>
      </c>
      <c r="Z319" s="24">
        <v>0.89100000000000013</v>
      </c>
      <c r="AA319" s="25">
        <v>24.200000000000003</v>
      </c>
      <c r="AB319" s="25">
        <v>0</v>
      </c>
      <c r="AC319" s="25">
        <v>39.6</v>
      </c>
      <c r="AD319" s="25">
        <v>0</v>
      </c>
      <c r="AE319" s="25">
        <v>20.900000000000002</v>
      </c>
      <c r="AF319" s="25">
        <v>14.3</v>
      </c>
      <c r="AG319" s="25">
        <v>39.6</v>
      </c>
      <c r="AH319" s="25">
        <v>0</v>
      </c>
      <c r="AI319" s="25">
        <v>5.5</v>
      </c>
      <c r="AJ319" s="25">
        <v>42.900000000000006</v>
      </c>
      <c r="AK319" s="25">
        <v>6.6000000000000005</v>
      </c>
      <c r="AL319" s="25">
        <v>4.4000000000000004</v>
      </c>
      <c r="AM319" s="25">
        <v>0</v>
      </c>
      <c r="AN319" s="25">
        <v>12.100000000000001</v>
      </c>
      <c r="AO319" s="25">
        <v>18.700000000000003</v>
      </c>
      <c r="AP319" s="25">
        <v>3.3000000000000003</v>
      </c>
      <c r="AQ319" s="25">
        <v>37.400000000000006</v>
      </c>
      <c r="AR319" s="25">
        <v>5.5</v>
      </c>
      <c r="AS319" s="25">
        <v>26.400000000000002</v>
      </c>
      <c r="AT319" s="25">
        <v>44</v>
      </c>
      <c r="AU319" s="25">
        <v>31.900000000000002</v>
      </c>
      <c r="AV319" s="25">
        <v>0</v>
      </c>
      <c r="AW319" s="25">
        <v>7.7000000000000011</v>
      </c>
      <c r="AX319" s="25">
        <v>15.400000000000002</v>
      </c>
      <c r="AY319" s="25">
        <v>11</v>
      </c>
      <c r="AZ319" s="25">
        <v>6.6000000000000005</v>
      </c>
      <c r="BA319" s="25">
        <v>45.1</v>
      </c>
      <c r="BB319" s="25">
        <v>1.1000000000000001</v>
      </c>
      <c r="BC319" s="25">
        <v>22</v>
      </c>
      <c r="BD319" s="25">
        <v>0</v>
      </c>
      <c r="BE319" s="25">
        <v>0</v>
      </c>
      <c r="BF319" s="25">
        <v>40.700000000000003</v>
      </c>
      <c r="BG319" s="25">
        <v>0</v>
      </c>
      <c r="BH319" s="25">
        <v>45.1</v>
      </c>
      <c r="BI319" s="25">
        <v>11</v>
      </c>
      <c r="BJ319" s="25">
        <v>42.900000000000006</v>
      </c>
      <c r="BK319" s="25">
        <v>0</v>
      </c>
      <c r="BL319" s="25">
        <v>15.400000000000002</v>
      </c>
      <c r="BM319" s="25">
        <v>0</v>
      </c>
      <c r="BN319" s="25">
        <v>5.5</v>
      </c>
      <c r="BO319" t="s">
        <v>38</v>
      </c>
    </row>
    <row r="320" spans="1:67" x14ac:dyDescent="0.25">
      <c r="A320" s="6">
        <v>45214</v>
      </c>
      <c r="B320" t="s">
        <v>16</v>
      </c>
      <c r="C320">
        <v>15</v>
      </c>
      <c r="D320">
        <f t="shared" si="36"/>
        <v>368.50000000000006</v>
      </c>
      <c r="E320">
        <f t="shared" si="37"/>
        <v>56.100000000000009</v>
      </c>
      <c r="F320">
        <f t="shared" si="38"/>
        <v>116.60000000000002</v>
      </c>
      <c r="G320">
        <f t="shared" si="39"/>
        <v>102.3</v>
      </c>
      <c r="H320">
        <f t="shared" si="40"/>
        <v>93.5</v>
      </c>
      <c r="I320">
        <v>0</v>
      </c>
      <c r="J320" s="22">
        <v>0.9900000000000001</v>
      </c>
      <c r="K320" s="22">
        <v>0.60500000000000009</v>
      </c>
      <c r="L320" s="22">
        <v>0.47300000000000003</v>
      </c>
      <c r="M320" s="22">
        <v>0.93500000000000005</v>
      </c>
      <c r="N320" s="22">
        <v>0.97900000000000009</v>
      </c>
      <c r="O320" s="24">
        <v>0.97900000000000009</v>
      </c>
      <c r="P320" s="24">
        <v>0.79200000000000004</v>
      </c>
      <c r="Q320" s="24">
        <v>0.79200000000000004</v>
      </c>
      <c r="R320" s="24">
        <v>0.68200000000000005</v>
      </c>
      <c r="S320" s="24">
        <v>0.88000000000000012</v>
      </c>
      <c r="T320" s="24">
        <v>0.69300000000000006</v>
      </c>
      <c r="U320" s="24">
        <v>0.63800000000000001</v>
      </c>
      <c r="V320" s="24">
        <v>1.0120000000000002</v>
      </c>
      <c r="W320" s="24">
        <v>0.84700000000000009</v>
      </c>
      <c r="X320" s="24">
        <v>1.0230000000000001</v>
      </c>
      <c r="Y320" s="24">
        <v>1.0450000000000002</v>
      </c>
      <c r="Z320" s="24">
        <v>0.36300000000000004</v>
      </c>
      <c r="AA320" s="25">
        <v>0</v>
      </c>
      <c r="AB320" s="25">
        <v>0</v>
      </c>
      <c r="AC320" s="25">
        <v>0</v>
      </c>
      <c r="AD320" s="25">
        <v>42.900000000000006</v>
      </c>
      <c r="AE320" s="25">
        <v>0</v>
      </c>
      <c r="AF320" s="25">
        <v>7.7000000000000011</v>
      </c>
      <c r="AG320" s="25">
        <v>31.900000000000002</v>
      </c>
      <c r="AH320" s="25">
        <v>24.200000000000003</v>
      </c>
      <c r="AI320" s="25">
        <v>0</v>
      </c>
      <c r="AJ320" s="25">
        <v>9.9</v>
      </c>
      <c r="AK320" s="25">
        <v>3.3000000000000003</v>
      </c>
      <c r="AL320" s="25">
        <v>13.200000000000001</v>
      </c>
      <c r="AM320" s="25">
        <v>0</v>
      </c>
      <c r="AN320" s="25">
        <v>22</v>
      </c>
      <c r="AO320" s="25">
        <v>0</v>
      </c>
      <c r="AP320" s="25">
        <v>11</v>
      </c>
      <c r="AQ320" s="25">
        <v>0</v>
      </c>
      <c r="AR320" s="25">
        <v>0</v>
      </c>
      <c r="AS320" s="25">
        <v>0</v>
      </c>
      <c r="AT320" s="25">
        <v>47.300000000000004</v>
      </c>
      <c r="AU320" s="25">
        <v>0</v>
      </c>
      <c r="AV320" s="25">
        <v>28.6</v>
      </c>
      <c r="AW320" s="25">
        <v>0</v>
      </c>
      <c r="AX320" s="25">
        <v>14.3</v>
      </c>
      <c r="AY320" s="25">
        <v>0</v>
      </c>
      <c r="AZ320" s="25">
        <v>50.6</v>
      </c>
      <c r="BA320" s="25">
        <v>0</v>
      </c>
      <c r="BB320" s="25">
        <v>2.2000000000000002</v>
      </c>
      <c r="BC320" s="25">
        <v>0</v>
      </c>
      <c r="BD320" s="25">
        <v>6.6000000000000005</v>
      </c>
      <c r="BE320" s="25">
        <v>1.1000000000000001</v>
      </c>
      <c r="BF320" s="25">
        <v>1.1000000000000001</v>
      </c>
      <c r="BG320" s="25">
        <v>16.5</v>
      </c>
      <c r="BH320" s="25">
        <v>0</v>
      </c>
      <c r="BI320" s="25">
        <v>7.7000000000000011</v>
      </c>
      <c r="BJ320" s="25">
        <v>13.200000000000001</v>
      </c>
      <c r="BK320" s="25">
        <v>14.3</v>
      </c>
      <c r="BL320" s="25">
        <v>2.2000000000000002</v>
      </c>
      <c r="BM320" s="25">
        <v>0</v>
      </c>
      <c r="BN320" s="25">
        <v>0</v>
      </c>
      <c r="BO320" t="s">
        <v>38</v>
      </c>
    </row>
    <row r="321" spans="1:67" x14ac:dyDescent="0.25">
      <c r="A321" s="6">
        <v>45215</v>
      </c>
      <c r="B321" t="s">
        <v>16</v>
      </c>
      <c r="C321">
        <v>16</v>
      </c>
      <c r="D321">
        <f t="shared" si="36"/>
        <v>588.5</v>
      </c>
      <c r="E321">
        <f t="shared" si="37"/>
        <v>154</v>
      </c>
      <c r="F321">
        <f t="shared" si="38"/>
        <v>149.60000000000002</v>
      </c>
      <c r="G321">
        <f t="shared" si="39"/>
        <v>155.1</v>
      </c>
      <c r="H321">
        <f t="shared" si="40"/>
        <v>129.80000000000001</v>
      </c>
      <c r="I321">
        <v>0</v>
      </c>
      <c r="J321" s="22">
        <v>0.45100000000000007</v>
      </c>
      <c r="K321" s="22">
        <v>0.64900000000000002</v>
      </c>
      <c r="L321" s="22">
        <v>0.83600000000000008</v>
      </c>
      <c r="M321" s="22">
        <v>0.92400000000000004</v>
      </c>
      <c r="N321" s="22">
        <v>1.0669999999999999</v>
      </c>
      <c r="O321" s="24">
        <v>0.97900000000000009</v>
      </c>
      <c r="P321" s="24">
        <v>0.77000000000000013</v>
      </c>
      <c r="Q321" s="24">
        <v>0.9900000000000001</v>
      </c>
      <c r="R321" s="24">
        <v>0.6160000000000001</v>
      </c>
      <c r="S321" s="24">
        <v>0.82500000000000007</v>
      </c>
      <c r="T321" s="24">
        <v>0.66</v>
      </c>
      <c r="U321" s="24">
        <v>1.0120000000000002</v>
      </c>
      <c r="V321" s="24">
        <v>0.34100000000000003</v>
      </c>
      <c r="W321" s="24">
        <v>0.49500000000000005</v>
      </c>
      <c r="X321" s="24">
        <v>0.64900000000000002</v>
      </c>
      <c r="Y321" s="24">
        <v>1.0010000000000001</v>
      </c>
      <c r="Z321" s="24">
        <v>1.0120000000000002</v>
      </c>
      <c r="AA321" s="25">
        <v>13.200000000000001</v>
      </c>
      <c r="AB321" s="25">
        <v>12.100000000000001</v>
      </c>
      <c r="AC321" s="25">
        <v>19.8</v>
      </c>
      <c r="AD321" s="25">
        <v>13.200000000000001</v>
      </c>
      <c r="AE321" s="25">
        <v>0</v>
      </c>
      <c r="AF321" s="25">
        <v>26.400000000000002</v>
      </c>
      <c r="AG321" s="25">
        <v>0</v>
      </c>
      <c r="AH321" s="25">
        <v>19.8</v>
      </c>
      <c r="AI321" s="25">
        <v>41.800000000000004</v>
      </c>
      <c r="AJ321" s="25">
        <v>3.3000000000000003</v>
      </c>
      <c r="AK321" s="25">
        <v>0</v>
      </c>
      <c r="AL321" s="25">
        <v>6.6000000000000005</v>
      </c>
      <c r="AM321" s="25">
        <v>23.1</v>
      </c>
      <c r="AN321" s="25">
        <v>0</v>
      </c>
      <c r="AO321" s="25">
        <v>0</v>
      </c>
      <c r="AP321" s="25">
        <v>8.8000000000000007</v>
      </c>
      <c r="AQ321" s="25">
        <v>24.200000000000003</v>
      </c>
      <c r="AR321" s="25">
        <v>0</v>
      </c>
      <c r="AS321" s="25">
        <v>34.1</v>
      </c>
      <c r="AT321" s="25">
        <v>33</v>
      </c>
      <c r="AU321" s="25">
        <v>8.8000000000000007</v>
      </c>
      <c r="AV321" s="25">
        <v>1.1000000000000001</v>
      </c>
      <c r="AW321" s="25">
        <v>2.2000000000000002</v>
      </c>
      <c r="AX321" s="25">
        <v>47.300000000000004</v>
      </c>
      <c r="AY321" s="25">
        <v>11</v>
      </c>
      <c r="AZ321" s="25">
        <v>0</v>
      </c>
      <c r="BA321" s="25">
        <v>23.1</v>
      </c>
      <c r="BB321" s="25">
        <v>48.400000000000006</v>
      </c>
      <c r="BC321" s="25">
        <v>13.200000000000001</v>
      </c>
      <c r="BD321" s="25">
        <v>0</v>
      </c>
      <c r="BE321" s="25">
        <v>27.500000000000004</v>
      </c>
      <c r="BF321" s="25">
        <v>11</v>
      </c>
      <c r="BG321" s="25">
        <v>0</v>
      </c>
      <c r="BH321" s="25">
        <v>42.900000000000006</v>
      </c>
      <c r="BI321" s="25">
        <v>3.3000000000000003</v>
      </c>
      <c r="BJ321" s="25">
        <v>0</v>
      </c>
      <c r="BK321" s="25">
        <v>38.5</v>
      </c>
      <c r="BL321" s="25">
        <v>0</v>
      </c>
      <c r="BM321" s="25">
        <v>30.800000000000004</v>
      </c>
      <c r="BN321" s="25">
        <v>0</v>
      </c>
      <c r="BO321" t="s">
        <v>38</v>
      </c>
    </row>
    <row r="322" spans="1:67" x14ac:dyDescent="0.25">
      <c r="A322" s="6">
        <v>45216</v>
      </c>
      <c r="B322" t="s">
        <v>16</v>
      </c>
      <c r="C322">
        <v>17</v>
      </c>
      <c r="D322">
        <f t="shared" si="36"/>
        <v>459.80000000000007</v>
      </c>
      <c r="E322">
        <f t="shared" si="37"/>
        <v>181.5</v>
      </c>
      <c r="F322">
        <f t="shared" si="38"/>
        <v>102.30000000000007</v>
      </c>
      <c r="G322">
        <f t="shared" si="39"/>
        <v>64.900000000000006</v>
      </c>
      <c r="H322">
        <f t="shared" si="40"/>
        <v>111.10000000000001</v>
      </c>
      <c r="I322">
        <v>0</v>
      </c>
      <c r="J322" s="22">
        <v>0.9900000000000001</v>
      </c>
      <c r="K322" s="22">
        <v>0.64900000000000002</v>
      </c>
      <c r="L322" s="22">
        <v>0.91300000000000014</v>
      </c>
      <c r="M322" s="22">
        <v>0.67100000000000004</v>
      </c>
      <c r="N322" s="22">
        <v>0.81400000000000006</v>
      </c>
      <c r="O322" s="24">
        <v>1.0010000000000001</v>
      </c>
      <c r="P322" s="24">
        <v>1.056</v>
      </c>
      <c r="Q322" s="24">
        <v>1.0230000000000001</v>
      </c>
      <c r="R322" s="24">
        <v>0.95700000000000007</v>
      </c>
      <c r="S322" s="24">
        <v>1.0230000000000001</v>
      </c>
      <c r="T322" s="24">
        <v>0.82500000000000007</v>
      </c>
      <c r="U322" s="24">
        <v>0.44000000000000006</v>
      </c>
      <c r="V322" s="24">
        <v>0.63800000000000001</v>
      </c>
      <c r="W322" s="24">
        <v>1.0230000000000001</v>
      </c>
      <c r="X322" s="24">
        <v>1.0230000000000001</v>
      </c>
      <c r="Y322" s="24">
        <v>0.84700000000000009</v>
      </c>
      <c r="Z322" s="24">
        <v>0.49500000000000005</v>
      </c>
      <c r="AA322" s="25">
        <v>13.200000000000063</v>
      </c>
      <c r="AB322" s="25">
        <v>1.1000000000000001</v>
      </c>
      <c r="AC322" s="25">
        <v>1.1000000000000001</v>
      </c>
      <c r="AD322" s="25">
        <v>14.3</v>
      </c>
      <c r="AE322" s="25">
        <v>34.1</v>
      </c>
      <c r="AF322" s="25">
        <v>0</v>
      </c>
      <c r="AG322" s="25">
        <v>14.3</v>
      </c>
      <c r="AH322" s="25">
        <v>0</v>
      </c>
      <c r="AI322" s="25">
        <v>0</v>
      </c>
      <c r="AJ322" s="25">
        <v>24.200000000000003</v>
      </c>
      <c r="AK322" s="25">
        <v>0</v>
      </c>
      <c r="AL322" s="25">
        <v>0</v>
      </c>
      <c r="AM322" s="25">
        <v>0</v>
      </c>
      <c r="AN322" s="25">
        <v>4.4000000000000004</v>
      </c>
      <c r="AO322" s="25">
        <v>0</v>
      </c>
      <c r="AP322" s="25">
        <v>4.4000000000000004</v>
      </c>
      <c r="AQ322" s="25">
        <v>37.400000000000006</v>
      </c>
      <c r="AR322" s="25">
        <v>0</v>
      </c>
      <c r="AS322" s="25">
        <v>26.400000000000002</v>
      </c>
      <c r="AT322" s="25">
        <v>38.5</v>
      </c>
      <c r="AU322" s="25">
        <v>0</v>
      </c>
      <c r="AV322" s="25">
        <v>12.100000000000001</v>
      </c>
      <c r="AW322" s="25">
        <v>0</v>
      </c>
      <c r="AX322" s="25">
        <v>18.700000000000003</v>
      </c>
      <c r="AY322" s="25">
        <v>3.3000000000000003</v>
      </c>
      <c r="AZ322" s="25">
        <v>5.5</v>
      </c>
      <c r="BA322" s="25">
        <v>1.1000000000000001</v>
      </c>
      <c r="BB322" s="25">
        <v>2.2000000000000002</v>
      </c>
      <c r="BC322" s="25">
        <v>12.100000000000001</v>
      </c>
      <c r="BD322" s="25">
        <v>9.9</v>
      </c>
      <c r="BE322" s="25">
        <v>6.6000000000000005</v>
      </c>
      <c r="BF322" s="25">
        <v>0</v>
      </c>
      <c r="BG322" s="25">
        <v>26.400000000000002</v>
      </c>
      <c r="BH322" s="25">
        <v>0</v>
      </c>
      <c r="BI322" s="25">
        <v>14.3</v>
      </c>
      <c r="BJ322" s="25">
        <v>31.900000000000002</v>
      </c>
      <c r="BK322" s="25">
        <v>15.400000000000002</v>
      </c>
      <c r="BL322" s="25">
        <v>42.900000000000006</v>
      </c>
      <c r="BM322" s="25">
        <v>33</v>
      </c>
      <c r="BN322" s="25">
        <v>11</v>
      </c>
      <c r="BO322" t="s">
        <v>38</v>
      </c>
    </row>
    <row r="323" spans="1:67" x14ac:dyDescent="0.25">
      <c r="A323" s="6">
        <v>45217</v>
      </c>
      <c r="B323" t="s">
        <v>16</v>
      </c>
      <c r="C323">
        <v>18</v>
      </c>
      <c r="D323">
        <f t="shared" si="36"/>
        <v>519.20000000000005</v>
      </c>
      <c r="E323">
        <f t="shared" si="37"/>
        <v>159.5</v>
      </c>
      <c r="F323">
        <f t="shared" si="38"/>
        <v>115.5</v>
      </c>
      <c r="G323">
        <f t="shared" si="39"/>
        <v>138.60000000000002</v>
      </c>
      <c r="H323">
        <f t="shared" si="40"/>
        <v>105.60000000000001</v>
      </c>
      <c r="I323">
        <v>0</v>
      </c>
      <c r="J323" s="22">
        <v>0.88000000000000012</v>
      </c>
      <c r="K323" s="22">
        <v>0.59400000000000008</v>
      </c>
      <c r="L323" s="22">
        <v>0.81400000000000006</v>
      </c>
      <c r="M323" s="22">
        <v>0.90200000000000014</v>
      </c>
      <c r="N323" s="22">
        <v>0.95700000000000007</v>
      </c>
      <c r="O323" s="24">
        <v>0.9900000000000001</v>
      </c>
      <c r="P323" s="24">
        <v>1.0780000000000001</v>
      </c>
      <c r="Q323" s="24">
        <v>0.83600000000000008</v>
      </c>
      <c r="R323" s="24">
        <v>0.84700000000000009</v>
      </c>
      <c r="S323" s="24">
        <v>0.70400000000000007</v>
      </c>
      <c r="T323" s="24">
        <v>0.79200000000000004</v>
      </c>
      <c r="U323" s="24">
        <v>0.53900000000000003</v>
      </c>
      <c r="V323" s="24">
        <v>0.9900000000000001</v>
      </c>
      <c r="W323" s="24">
        <v>0.79200000000000004</v>
      </c>
      <c r="X323" s="24">
        <v>0.46200000000000002</v>
      </c>
      <c r="Y323" s="24">
        <v>0.97900000000000009</v>
      </c>
      <c r="Z323" s="24">
        <v>0.46200000000000002</v>
      </c>
      <c r="AA323" s="25">
        <v>15.400000000000002</v>
      </c>
      <c r="AB323" s="25">
        <v>39.6</v>
      </c>
      <c r="AC323" s="25">
        <v>1.1000000000000001</v>
      </c>
      <c r="AD323" s="25">
        <v>2.2000000000000002</v>
      </c>
      <c r="AE323" s="25">
        <v>17.600000000000001</v>
      </c>
      <c r="AF323" s="25">
        <v>6.6000000000000005</v>
      </c>
      <c r="AG323" s="25">
        <v>18.700000000000003</v>
      </c>
      <c r="AH323" s="25">
        <v>2.2000000000000002</v>
      </c>
      <c r="AI323" s="25">
        <v>0</v>
      </c>
      <c r="AJ323" s="25">
        <v>12.100000000000001</v>
      </c>
      <c r="AK323" s="25">
        <v>0</v>
      </c>
      <c r="AL323" s="25">
        <v>1.1000000000000001</v>
      </c>
      <c r="AM323" s="25">
        <v>19.8</v>
      </c>
      <c r="AN323" s="25">
        <v>1.1000000000000001</v>
      </c>
      <c r="AO323" s="25">
        <v>0</v>
      </c>
      <c r="AP323" s="25">
        <v>22</v>
      </c>
      <c r="AQ323" s="25">
        <v>11</v>
      </c>
      <c r="AR323" s="25">
        <v>15.400000000000002</v>
      </c>
      <c r="AS323" s="25">
        <v>22</v>
      </c>
      <c r="AT323" s="25">
        <v>13.200000000000001</v>
      </c>
      <c r="AU323" s="25">
        <v>0</v>
      </c>
      <c r="AV323" s="25">
        <v>15.400000000000002</v>
      </c>
      <c r="AW323" s="25">
        <v>0</v>
      </c>
      <c r="AX323" s="25">
        <v>8.8000000000000007</v>
      </c>
      <c r="AY323" s="25">
        <v>33</v>
      </c>
      <c r="AZ323" s="25">
        <v>0</v>
      </c>
      <c r="BA323" s="25">
        <v>40.700000000000003</v>
      </c>
      <c r="BB323" s="25">
        <v>15.400000000000002</v>
      </c>
      <c r="BC323" s="25">
        <v>4.4000000000000004</v>
      </c>
      <c r="BD323" s="25">
        <v>20.900000000000002</v>
      </c>
      <c r="BE323" s="25">
        <v>2.2000000000000002</v>
      </c>
      <c r="BF323" s="25">
        <v>0</v>
      </c>
      <c r="BG323" s="25">
        <v>31.900000000000002</v>
      </c>
      <c r="BH323" s="25">
        <v>0</v>
      </c>
      <c r="BI323" s="25">
        <v>0</v>
      </c>
      <c r="BJ323" s="25">
        <v>0</v>
      </c>
      <c r="BK323" s="25">
        <v>20.900000000000002</v>
      </c>
      <c r="BL323" s="25">
        <v>44</v>
      </c>
      <c r="BM323" s="25">
        <v>47.300000000000004</v>
      </c>
      <c r="BN323" s="25">
        <v>13.200000000000001</v>
      </c>
      <c r="BO323" t="s">
        <v>38</v>
      </c>
    </row>
    <row r="324" spans="1:67" x14ac:dyDescent="0.25">
      <c r="A324" s="6">
        <v>45218</v>
      </c>
      <c r="B324" t="s">
        <v>16</v>
      </c>
      <c r="C324">
        <v>19</v>
      </c>
      <c r="D324">
        <f t="shared" ref="D324:D387" si="41">SUM(E324:H324)</f>
        <v>563.20000000000005</v>
      </c>
      <c r="E324">
        <f t="shared" si="37"/>
        <v>146.30000000000001</v>
      </c>
      <c r="F324">
        <f t="shared" si="38"/>
        <v>147.4</v>
      </c>
      <c r="G324">
        <f t="shared" si="39"/>
        <v>134.20000000000002</v>
      </c>
      <c r="H324">
        <f t="shared" si="40"/>
        <v>135.30000000000001</v>
      </c>
      <c r="I324">
        <v>0</v>
      </c>
      <c r="J324" s="22">
        <v>0.29700000000000004</v>
      </c>
      <c r="K324" s="22">
        <v>0.63800000000000001</v>
      </c>
      <c r="L324" s="22">
        <v>0.83600000000000008</v>
      </c>
      <c r="M324" s="22">
        <v>1.0450000000000002</v>
      </c>
      <c r="N324" s="22">
        <v>0.58300000000000007</v>
      </c>
      <c r="O324" s="24">
        <v>0.86900000000000011</v>
      </c>
      <c r="P324" s="24">
        <v>0.77000000000000013</v>
      </c>
      <c r="Q324" s="24">
        <v>0.75900000000000012</v>
      </c>
      <c r="R324" s="24">
        <v>0.80300000000000005</v>
      </c>
      <c r="S324" s="24">
        <v>0.78100000000000003</v>
      </c>
      <c r="T324" s="24">
        <v>0.60500000000000009</v>
      </c>
      <c r="U324" s="24">
        <v>0.80300000000000005</v>
      </c>
      <c r="V324" s="24">
        <v>0.60500000000000009</v>
      </c>
      <c r="W324" s="24">
        <v>0.81400000000000006</v>
      </c>
      <c r="X324" s="24">
        <v>0.13200000000000001</v>
      </c>
      <c r="Y324" s="24">
        <v>0.69300000000000006</v>
      </c>
      <c r="Z324" s="24">
        <v>0.95700000000000007</v>
      </c>
      <c r="AA324" s="25">
        <v>14.3</v>
      </c>
      <c r="AB324" s="25">
        <v>18.700000000000003</v>
      </c>
      <c r="AC324" s="25">
        <v>0</v>
      </c>
      <c r="AD324" s="25">
        <v>0</v>
      </c>
      <c r="AE324" s="25">
        <v>4.4000000000000004</v>
      </c>
      <c r="AF324" s="25">
        <v>29.700000000000003</v>
      </c>
      <c r="AG324" s="25">
        <v>35.200000000000003</v>
      </c>
      <c r="AH324" s="25">
        <v>25.3</v>
      </c>
      <c r="AI324" s="25">
        <v>19.8</v>
      </c>
      <c r="AJ324" s="25">
        <v>0</v>
      </c>
      <c r="AK324" s="25">
        <v>35.200000000000003</v>
      </c>
      <c r="AL324" s="25">
        <v>7.7000000000000011</v>
      </c>
      <c r="AM324" s="25">
        <v>0</v>
      </c>
      <c r="AN324" s="25">
        <v>35.200000000000003</v>
      </c>
      <c r="AO324" s="25">
        <v>20.900000000000002</v>
      </c>
      <c r="AP324" s="25">
        <v>12.100000000000001</v>
      </c>
      <c r="AQ324" s="25">
        <v>50.6</v>
      </c>
      <c r="AR324" s="25">
        <v>0</v>
      </c>
      <c r="AS324" s="25">
        <v>3.3000000000000003</v>
      </c>
      <c r="AT324" s="25">
        <v>5.5</v>
      </c>
      <c r="AU324" s="25">
        <v>0</v>
      </c>
      <c r="AV324" s="25">
        <v>0</v>
      </c>
      <c r="AW324" s="25">
        <v>5.5</v>
      </c>
      <c r="AX324" s="25">
        <v>28.6</v>
      </c>
      <c r="AY324" s="25">
        <v>13.200000000000001</v>
      </c>
      <c r="AZ324" s="25">
        <v>15.400000000000002</v>
      </c>
      <c r="BA324" s="25">
        <v>17.600000000000001</v>
      </c>
      <c r="BB324" s="25">
        <v>33</v>
      </c>
      <c r="BC324" s="25">
        <v>0</v>
      </c>
      <c r="BD324" s="25">
        <v>20.900000000000002</v>
      </c>
      <c r="BE324" s="25">
        <v>11</v>
      </c>
      <c r="BF324" s="25">
        <v>0</v>
      </c>
      <c r="BG324" s="25">
        <v>2.2000000000000002</v>
      </c>
      <c r="BH324" s="25">
        <v>48.400000000000006</v>
      </c>
      <c r="BI324" s="25">
        <v>0</v>
      </c>
      <c r="BJ324" s="25">
        <v>25.3</v>
      </c>
      <c r="BK324" s="25">
        <v>8.8000000000000007</v>
      </c>
      <c r="BL324" s="25">
        <v>34.1</v>
      </c>
      <c r="BM324" s="25">
        <v>16.5</v>
      </c>
      <c r="BN324" s="25">
        <v>0</v>
      </c>
      <c r="BO324" t="s">
        <v>38</v>
      </c>
    </row>
    <row r="325" spans="1:67" x14ac:dyDescent="0.25">
      <c r="A325" s="6">
        <v>45219</v>
      </c>
      <c r="B325" t="s">
        <v>16</v>
      </c>
      <c r="C325">
        <v>20</v>
      </c>
      <c r="D325">
        <f t="shared" si="41"/>
        <v>537.90000000000009</v>
      </c>
      <c r="E325">
        <f t="shared" si="37"/>
        <v>110.00000000000001</v>
      </c>
      <c r="F325">
        <f t="shared" si="38"/>
        <v>192.5</v>
      </c>
      <c r="G325">
        <f t="shared" si="39"/>
        <v>114.40000000000002</v>
      </c>
      <c r="H325">
        <f t="shared" si="40"/>
        <v>121.00000000000001</v>
      </c>
      <c r="I325">
        <v>0</v>
      </c>
      <c r="J325" s="22">
        <v>0.39600000000000002</v>
      </c>
      <c r="K325" s="22">
        <v>1.0450000000000002</v>
      </c>
      <c r="L325" s="22">
        <v>0.86900000000000011</v>
      </c>
      <c r="M325" s="22">
        <v>0.90200000000000014</v>
      </c>
      <c r="N325" s="22">
        <v>0.97900000000000009</v>
      </c>
      <c r="O325" s="24">
        <v>0.22000000000000003</v>
      </c>
      <c r="P325" s="24">
        <v>0.75900000000000012</v>
      </c>
      <c r="Q325" s="24">
        <v>0.96800000000000008</v>
      </c>
      <c r="R325" s="24">
        <v>1.0450000000000002</v>
      </c>
      <c r="S325" s="24">
        <v>1.0780000000000001</v>
      </c>
      <c r="T325" s="24">
        <v>0.89100000000000013</v>
      </c>
      <c r="U325" s="24">
        <v>1.0340000000000003</v>
      </c>
      <c r="V325" s="24">
        <v>0.88000000000000012</v>
      </c>
      <c r="W325" s="24">
        <v>0.47300000000000003</v>
      </c>
      <c r="X325" s="24">
        <v>0.45100000000000007</v>
      </c>
      <c r="Y325" s="24">
        <v>1.089</v>
      </c>
      <c r="Z325" s="24">
        <v>1.0010000000000001</v>
      </c>
      <c r="AA325" s="25">
        <v>49.500000000000007</v>
      </c>
      <c r="AB325" s="25">
        <v>17.600000000000001</v>
      </c>
      <c r="AC325" s="25">
        <v>40.700000000000003</v>
      </c>
      <c r="AD325" s="25">
        <v>0</v>
      </c>
      <c r="AE325" s="25">
        <v>0</v>
      </c>
      <c r="AF325" s="25">
        <v>31.900000000000002</v>
      </c>
      <c r="AG325" s="25">
        <v>42.900000000000006</v>
      </c>
      <c r="AH325" s="25">
        <v>2.2000000000000002</v>
      </c>
      <c r="AI325" s="25">
        <v>7.7000000000000011</v>
      </c>
      <c r="AJ325" s="25">
        <v>0</v>
      </c>
      <c r="AK325" s="25">
        <v>9.9</v>
      </c>
      <c r="AL325" s="25">
        <v>6.6000000000000005</v>
      </c>
      <c r="AM325" s="25">
        <v>12.100000000000001</v>
      </c>
      <c r="AN325" s="25">
        <v>27.500000000000004</v>
      </c>
      <c r="AO325" s="25">
        <v>12.100000000000001</v>
      </c>
      <c r="AP325" s="25">
        <v>33</v>
      </c>
      <c r="AQ325" s="25">
        <v>0</v>
      </c>
      <c r="AR325" s="25">
        <v>6.6000000000000005</v>
      </c>
      <c r="AS325" s="25">
        <v>15.400000000000002</v>
      </c>
      <c r="AT325" s="25">
        <v>7.7000000000000011</v>
      </c>
      <c r="AU325" s="25">
        <v>9.9</v>
      </c>
      <c r="AV325" s="25">
        <v>2.2000000000000002</v>
      </c>
      <c r="AW325" s="25">
        <v>0</v>
      </c>
      <c r="AX325" s="25">
        <v>0</v>
      </c>
      <c r="AY325" s="25">
        <v>45.1</v>
      </c>
      <c r="AZ325" s="25">
        <v>34.1</v>
      </c>
      <c r="BA325" s="25">
        <v>0</v>
      </c>
      <c r="BB325" s="25">
        <v>0</v>
      </c>
      <c r="BC325" s="25">
        <v>2.2000000000000002</v>
      </c>
      <c r="BD325" s="25">
        <v>20.900000000000002</v>
      </c>
      <c r="BE325" s="25">
        <v>14.3</v>
      </c>
      <c r="BF325" s="25">
        <v>9.9</v>
      </c>
      <c r="BG325" s="25">
        <v>0</v>
      </c>
      <c r="BH325" s="25">
        <v>0</v>
      </c>
      <c r="BI325" s="25">
        <v>0</v>
      </c>
      <c r="BJ325" s="25">
        <v>12.100000000000001</v>
      </c>
      <c r="BK325" s="25">
        <v>14.3</v>
      </c>
      <c r="BL325" s="25">
        <v>7.7000000000000011</v>
      </c>
      <c r="BM325" s="25">
        <v>46.2</v>
      </c>
      <c r="BN325" s="25">
        <v>5.5</v>
      </c>
      <c r="BO325" t="s">
        <v>38</v>
      </c>
    </row>
    <row r="326" spans="1:67" x14ac:dyDescent="0.25">
      <c r="A326" s="6">
        <v>45220</v>
      </c>
      <c r="B326" t="s">
        <v>16</v>
      </c>
      <c r="C326">
        <v>21</v>
      </c>
      <c r="D326">
        <f t="shared" si="41"/>
        <v>601.70000000000005</v>
      </c>
      <c r="E326">
        <f t="shared" si="37"/>
        <v>132</v>
      </c>
      <c r="F326">
        <f t="shared" si="38"/>
        <v>117.69999999999999</v>
      </c>
      <c r="G326">
        <f t="shared" si="39"/>
        <v>180.4</v>
      </c>
      <c r="H326">
        <f t="shared" si="40"/>
        <v>171.60000000000005</v>
      </c>
      <c r="I326">
        <v>0</v>
      </c>
      <c r="J326" s="22">
        <v>0.41800000000000004</v>
      </c>
      <c r="K326" s="22">
        <v>0.72600000000000009</v>
      </c>
      <c r="L326" s="22">
        <v>0.86900000000000011</v>
      </c>
      <c r="M326" s="22">
        <v>0.79200000000000004</v>
      </c>
      <c r="N326" s="22">
        <v>1.089</v>
      </c>
      <c r="O326" s="24">
        <v>0.6160000000000001</v>
      </c>
      <c r="P326" s="24">
        <v>0.27500000000000002</v>
      </c>
      <c r="Q326" s="24">
        <v>0.84700000000000009</v>
      </c>
      <c r="R326" s="24">
        <v>0.78100000000000003</v>
      </c>
      <c r="S326" s="24">
        <v>1.0230000000000001</v>
      </c>
      <c r="T326" s="24">
        <v>1.0340000000000003</v>
      </c>
      <c r="U326" s="24">
        <v>0.96800000000000008</v>
      </c>
      <c r="V326" s="24">
        <v>1.056</v>
      </c>
      <c r="W326" s="24">
        <v>0.59400000000000008</v>
      </c>
      <c r="X326" s="24">
        <v>0.77000000000000013</v>
      </c>
      <c r="Y326" s="24">
        <v>0.96800000000000008</v>
      </c>
      <c r="Z326" s="24">
        <v>0.16500000000000001</v>
      </c>
      <c r="AA326" s="25">
        <v>0</v>
      </c>
      <c r="AB326" s="25">
        <v>8.8000000000000007</v>
      </c>
      <c r="AC326" s="25">
        <v>29.700000000000003</v>
      </c>
      <c r="AD326" s="25">
        <v>19.8</v>
      </c>
      <c r="AE326" s="25">
        <v>8.8000000000000007</v>
      </c>
      <c r="AF326" s="25">
        <v>0</v>
      </c>
      <c r="AG326" s="25">
        <v>0</v>
      </c>
      <c r="AH326" s="25">
        <v>4.4000000000000004</v>
      </c>
      <c r="AI326" s="25">
        <v>12.100000000000001</v>
      </c>
      <c r="AJ326" s="25">
        <v>34.1</v>
      </c>
      <c r="AK326" s="25">
        <v>0</v>
      </c>
      <c r="AL326" s="25">
        <v>15.400000000000002</v>
      </c>
      <c r="AM326" s="25">
        <v>5.5</v>
      </c>
      <c r="AN326" s="25">
        <v>20.900000000000002</v>
      </c>
      <c r="AO326" s="25">
        <v>39.6</v>
      </c>
      <c r="AP326" s="25">
        <v>30.800000000000004</v>
      </c>
      <c r="AQ326" s="25">
        <v>9.9</v>
      </c>
      <c r="AR326" s="25">
        <v>14.3</v>
      </c>
      <c r="AS326" s="25">
        <v>4.4000000000000004</v>
      </c>
      <c r="AT326" s="25">
        <v>30.800000000000004</v>
      </c>
      <c r="AU326" s="25">
        <v>4.4000000000000004</v>
      </c>
      <c r="AV326" s="25">
        <v>31.900000000000002</v>
      </c>
      <c r="AW326" s="25">
        <v>14.3</v>
      </c>
      <c r="AX326" s="25">
        <v>42.900000000000006</v>
      </c>
      <c r="AY326" s="25">
        <v>0</v>
      </c>
      <c r="AZ326" s="25">
        <v>20.900000000000002</v>
      </c>
      <c r="BA326" s="25">
        <v>0</v>
      </c>
      <c r="BB326" s="25">
        <v>25.3</v>
      </c>
      <c r="BC326" s="25">
        <v>33</v>
      </c>
      <c r="BD326" s="25">
        <v>7.7000000000000011</v>
      </c>
      <c r="BE326" s="25">
        <v>0</v>
      </c>
      <c r="BF326" s="25">
        <v>0</v>
      </c>
      <c r="BG326" s="25">
        <v>0</v>
      </c>
      <c r="BH326" s="25">
        <v>0</v>
      </c>
      <c r="BI326" s="25">
        <v>34.1</v>
      </c>
      <c r="BJ326" s="25">
        <v>26.400000000000002</v>
      </c>
      <c r="BK326" s="25">
        <v>7.7000000000000011</v>
      </c>
      <c r="BL326" s="25">
        <v>33</v>
      </c>
      <c r="BM326" s="25">
        <v>6.6000000000000005</v>
      </c>
      <c r="BN326" s="25">
        <v>24.200000000000003</v>
      </c>
      <c r="BO326" t="s">
        <v>38</v>
      </c>
    </row>
    <row r="327" spans="1:67" x14ac:dyDescent="0.25">
      <c r="A327" s="6">
        <v>45221</v>
      </c>
      <c r="B327" t="s">
        <v>16</v>
      </c>
      <c r="C327">
        <v>22</v>
      </c>
      <c r="D327">
        <f t="shared" si="41"/>
        <v>482.9000000000002</v>
      </c>
      <c r="E327">
        <f t="shared" si="37"/>
        <v>156.20000000000002</v>
      </c>
      <c r="F327">
        <f t="shared" si="38"/>
        <v>93.500000000000128</v>
      </c>
      <c r="G327">
        <f t="shared" si="39"/>
        <v>102.30000000000001</v>
      </c>
      <c r="H327">
        <f t="shared" si="40"/>
        <v>130.9</v>
      </c>
      <c r="I327">
        <v>0</v>
      </c>
      <c r="J327" s="22">
        <v>0.42900000000000005</v>
      </c>
      <c r="K327" s="22">
        <v>0.6160000000000001</v>
      </c>
      <c r="L327" s="22">
        <v>0.39600000000000002</v>
      </c>
      <c r="M327" s="22">
        <v>0.90200000000000014</v>
      </c>
      <c r="N327" s="22">
        <v>1.0120000000000002</v>
      </c>
      <c r="O327" s="24">
        <v>1.0340000000000003</v>
      </c>
      <c r="P327" s="24">
        <v>0.68200000000000005</v>
      </c>
      <c r="Q327" s="24">
        <v>0.7370000000000001</v>
      </c>
      <c r="R327" s="24">
        <v>1.0230000000000001</v>
      </c>
      <c r="S327" s="24">
        <v>1.0450000000000002</v>
      </c>
      <c r="T327" s="24">
        <v>0.71500000000000008</v>
      </c>
      <c r="U327" s="24">
        <v>1.056</v>
      </c>
      <c r="V327" s="24">
        <v>0.88000000000000012</v>
      </c>
      <c r="W327" s="24">
        <v>0.30800000000000005</v>
      </c>
      <c r="X327" s="24">
        <v>0.9900000000000001</v>
      </c>
      <c r="Y327" s="24">
        <v>0.29700000000000004</v>
      </c>
      <c r="Z327" s="24">
        <v>1.0450000000000002</v>
      </c>
      <c r="AA327" s="25">
        <v>0</v>
      </c>
      <c r="AB327" s="25">
        <v>0</v>
      </c>
      <c r="AC327" s="25">
        <v>0</v>
      </c>
      <c r="AD327" s="25">
        <v>37.400000000000006</v>
      </c>
      <c r="AE327" s="25">
        <v>16.5</v>
      </c>
      <c r="AF327" s="25">
        <v>4.4000000000000004</v>
      </c>
      <c r="AG327" s="25">
        <v>3.3000000000000003</v>
      </c>
      <c r="AH327" s="25">
        <v>13.200000000000001</v>
      </c>
      <c r="AI327" s="25">
        <v>2.2000000000001254</v>
      </c>
      <c r="AJ327" s="25">
        <v>16.5</v>
      </c>
      <c r="AK327" s="25">
        <v>27.500000000000004</v>
      </c>
      <c r="AL327" s="25">
        <v>0</v>
      </c>
      <c r="AM327" s="25">
        <v>7.7000000000000011</v>
      </c>
      <c r="AN327" s="25">
        <v>7.7000000000000011</v>
      </c>
      <c r="AO327" s="25">
        <v>20.900000000000002</v>
      </c>
      <c r="AP327" s="25">
        <v>12.100000000000001</v>
      </c>
      <c r="AQ327" s="25">
        <v>19.8</v>
      </c>
      <c r="AR327" s="25">
        <v>46.2</v>
      </c>
      <c r="AS327" s="25">
        <v>6.6000000000000005</v>
      </c>
      <c r="AT327" s="25">
        <v>9.9</v>
      </c>
      <c r="AU327" s="25">
        <v>0</v>
      </c>
      <c r="AV327" s="25">
        <v>0</v>
      </c>
      <c r="AW327" s="25">
        <v>24.200000000000003</v>
      </c>
      <c r="AX327" s="25">
        <v>1.1000000000000001</v>
      </c>
      <c r="AY327" s="25">
        <v>8.8000000000000007</v>
      </c>
      <c r="AZ327" s="25">
        <v>23.1</v>
      </c>
      <c r="BA327" s="25">
        <v>0</v>
      </c>
      <c r="BB327" s="25">
        <v>0</v>
      </c>
      <c r="BC327" s="25">
        <v>2.2000000000000002</v>
      </c>
      <c r="BD327" s="25">
        <v>42.900000000000006</v>
      </c>
      <c r="BE327" s="25">
        <v>11</v>
      </c>
      <c r="BF327" s="25">
        <v>5.5</v>
      </c>
      <c r="BG327" s="25">
        <v>0</v>
      </c>
      <c r="BH327" s="25">
        <v>23.1</v>
      </c>
      <c r="BI327" s="25">
        <v>0</v>
      </c>
      <c r="BJ327" s="25">
        <v>0</v>
      </c>
      <c r="BK327" s="25">
        <v>62.7</v>
      </c>
      <c r="BL327" s="25">
        <v>0</v>
      </c>
      <c r="BM327" s="25">
        <v>47.300000000000004</v>
      </c>
      <c r="BN327" s="25">
        <v>6.6000000000000005</v>
      </c>
      <c r="BO327" t="s">
        <v>38</v>
      </c>
    </row>
    <row r="328" spans="1:67" x14ac:dyDescent="0.25">
      <c r="A328" s="6">
        <v>45222</v>
      </c>
      <c r="B328" t="s">
        <v>16</v>
      </c>
      <c r="C328">
        <v>23</v>
      </c>
      <c r="D328">
        <f t="shared" si="41"/>
        <v>379.5</v>
      </c>
      <c r="E328">
        <f t="shared" si="37"/>
        <v>92.399999999999991</v>
      </c>
      <c r="F328">
        <f t="shared" si="38"/>
        <v>100.10000000000001</v>
      </c>
      <c r="G328">
        <f t="shared" si="39"/>
        <v>129.80000000000001</v>
      </c>
      <c r="H328">
        <f t="shared" si="40"/>
        <v>57.2</v>
      </c>
      <c r="I328">
        <v>0</v>
      </c>
      <c r="J328" s="22">
        <v>1.0340000000000003</v>
      </c>
      <c r="K328" s="22">
        <v>0.77000000000000013</v>
      </c>
      <c r="L328" s="22">
        <v>1.0120000000000002</v>
      </c>
      <c r="M328" s="22">
        <v>0.97900000000000009</v>
      </c>
      <c r="N328" s="22">
        <v>1.0450000000000002</v>
      </c>
      <c r="O328" s="24">
        <v>1.0780000000000001</v>
      </c>
      <c r="P328" s="24">
        <v>1.056</v>
      </c>
      <c r="Q328" s="24">
        <v>0.95700000000000007</v>
      </c>
      <c r="R328" s="24">
        <v>0.95700000000000007</v>
      </c>
      <c r="S328" s="24">
        <v>0.69300000000000006</v>
      </c>
      <c r="T328" s="24">
        <v>1.1000000000000001</v>
      </c>
      <c r="U328" s="24">
        <v>1.0780000000000001</v>
      </c>
      <c r="V328" s="24">
        <v>0.46200000000000002</v>
      </c>
      <c r="W328" s="24">
        <v>1.0230000000000001</v>
      </c>
      <c r="X328" s="24">
        <v>0.9900000000000001</v>
      </c>
      <c r="Y328" s="24">
        <v>1.0450000000000002</v>
      </c>
      <c r="Z328" s="24">
        <v>0.6160000000000001</v>
      </c>
      <c r="AA328" s="25">
        <v>2.2000000000000002</v>
      </c>
      <c r="AB328" s="25">
        <v>0</v>
      </c>
      <c r="AC328" s="25">
        <v>30.800000000000004</v>
      </c>
      <c r="AD328" s="25">
        <v>5.5</v>
      </c>
      <c r="AE328" s="25">
        <v>7.7000000000000011</v>
      </c>
      <c r="AF328" s="25">
        <v>0</v>
      </c>
      <c r="AG328" s="25">
        <v>20.900000000000002</v>
      </c>
      <c r="AH328" s="25">
        <v>22</v>
      </c>
      <c r="AI328" s="25">
        <v>4.4000000000000004</v>
      </c>
      <c r="AJ328" s="25">
        <v>6.6000000000000005</v>
      </c>
      <c r="AK328" s="25">
        <v>36.300000000000004</v>
      </c>
      <c r="AL328" s="25">
        <v>0</v>
      </c>
      <c r="AM328" s="25">
        <v>8.8000000000000007</v>
      </c>
      <c r="AN328" s="25">
        <v>0</v>
      </c>
      <c r="AO328" s="25">
        <v>0</v>
      </c>
      <c r="AP328" s="25">
        <v>0</v>
      </c>
      <c r="AQ328" s="25">
        <v>19.8</v>
      </c>
      <c r="AR328" s="25">
        <v>6.6000000000000005</v>
      </c>
      <c r="AS328" s="25">
        <v>18.700000000000003</v>
      </c>
      <c r="AT328" s="25">
        <v>3.3000000000000003</v>
      </c>
      <c r="AU328" s="25">
        <v>0</v>
      </c>
      <c r="AV328" s="25">
        <v>46.2</v>
      </c>
      <c r="AW328" s="25">
        <v>7.7000000000000011</v>
      </c>
      <c r="AX328" s="25">
        <v>1.1000000000000001</v>
      </c>
      <c r="AY328" s="25">
        <v>0</v>
      </c>
      <c r="AZ328" s="25">
        <v>35.200000000000003</v>
      </c>
      <c r="BA328" s="25">
        <v>0</v>
      </c>
      <c r="BB328" s="25">
        <v>7.7000000000000011</v>
      </c>
      <c r="BC328" s="25">
        <v>8.8000000000000007</v>
      </c>
      <c r="BD328" s="25">
        <v>23.1</v>
      </c>
      <c r="BE328" s="25">
        <v>0</v>
      </c>
      <c r="BF328" s="25">
        <v>24.200000000000003</v>
      </c>
      <c r="BG328" s="25">
        <v>0</v>
      </c>
      <c r="BH328" s="25">
        <v>0</v>
      </c>
      <c r="BI328" s="25">
        <v>3.3000000000000003</v>
      </c>
      <c r="BJ328" s="25">
        <v>0</v>
      </c>
      <c r="BK328" s="25">
        <v>9.9</v>
      </c>
      <c r="BL328" s="25">
        <v>28.6</v>
      </c>
      <c r="BM328" s="25">
        <v>12.100000000000001</v>
      </c>
      <c r="BN328" s="25">
        <v>14.3</v>
      </c>
      <c r="BO328" t="s">
        <v>38</v>
      </c>
    </row>
    <row r="329" spans="1:67" x14ac:dyDescent="0.25">
      <c r="A329" s="6">
        <v>45223</v>
      </c>
      <c r="B329" t="s">
        <v>16</v>
      </c>
      <c r="C329">
        <v>24</v>
      </c>
      <c r="D329">
        <f t="shared" si="41"/>
        <v>484.00000000000006</v>
      </c>
      <c r="E329">
        <f t="shared" si="37"/>
        <v>183.70000000000002</v>
      </c>
      <c r="F329">
        <f t="shared" si="38"/>
        <v>58.300000000000004</v>
      </c>
      <c r="G329">
        <f t="shared" si="39"/>
        <v>139.69999999999999</v>
      </c>
      <c r="H329">
        <f t="shared" si="40"/>
        <v>102.3</v>
      </c>
      <c r="I329">
        <v>0</v>
      </c>
      <c r="J329" s="22">
        <v>0.35200000000000004</v>
      </c>
      <c r="K329" s="22">
        <v>0.72600000000000009</v>
      </c>
      <c r="L329" s="22">
        <v>0.90200000000000014</v>
      </c>
      <c r="M329" s="22">
        <v>0.9900000000000001</v>
      </c>
      <c r="N329" s="22">
        <v>1.0780000000000001</v>
      </c>
      <c r="O329" s="24">
        <v>0.71500000000000008</v>
      </c>
      <c r="P329" s="24">
        <v>0.74800000000000011</v>
      </c>
      <c r="Q329" s="24">
        <v>0.97900000000000009</v>
      </c>
      <c r="R329" s="24">
        <v>0.30800000000000005</v>
      </c>
      <c r="S329" s="24">
        <v>0.71500000000000008</v>
      </c>
      <c r="T329" s="24">
        <v>0.74800000000000011</v>
      </c>
      <c r="U329" s="24">
        <v>0.7370000000000001</v>
      </c>
      <c r="V329" s="24">
        <v>1.0340000000000003</v>
      </c>
      <c r="W329" s="24">
        <v>1.1000000000000001</v>
      </c>
      <c r="X329" s="24">
        <v>1.0010000000000001</v>
      </c>
      <c r="Y329" s="24">
        <v>0.81400000000000006</v>
      </c>
      <c r="Z329" s="24">
        <v>0.78100000000000003</v>
      </c>
      <c r="AA329" s="25">
        <v>0</v>
      </c>
      <c r="AB329" s="25">
        <v>0</v>
      </c>
      <c r="AC329" s="25">
        <v>11</v>
      </c>
      <c r="AD329" s="25">
        <v>45.1</v>
      </c>
      <c r="AE329" s="25">
        <v>2.2000000000000002</v>
      </c>
      <c r="AF329" s="25">
        <v>0</v>
      </c>
      <c r="AG329" s="25">
        <v>0</v>
      </c>
      <c r="AH329" s="25">
        <v>0</v>
      </c>
      <c r="AI329" s="25">
        <v>0</v>
      </c>
      <c r="AJ329" s="25">
        <v>0</v>
      </c>
      <c r="AK329" s="25">
        <v>0</v>
      </c>
      <c r="AL329" s="25">
        <v>23.1</v>
      </c>
      <c r="AM329" s="25">
        <v>35.200000000000003</v>
      </c>
      <c r="AN329" s="25">
        <v>3.3000000000000003</v>
      </c>
      <c r="AO329" s="25">
        <v>4.4000000000000004</v>
      </c>
      <c r="AP329" s="25">
        <v>0</v>
      </c>
      <c r="AQ329" s="25">
        <v>16.5</v>
      </c>
      <c r="AR329" s="25">
        <v>16.5</v>
      </c>
      <c r="AS329" s="25">
        <v>1.1000000000000001</v>
      </c>
      <c r="AT329" s="25">
        <v>2.2000000000000002</v>
      </c>
      <c r="AU329" s="25">
        <v>13.200000000000001</v>
      </c>
      <c r="AV329" s="25">
        <v>18.700000000000003</v>
      </c>
      <c r="AW329" s="25">
        <v>0</v>
      </c>
      <c r="AX329" s="25">
        <v>23.1</v>
      </c>
      <c r="AY329" s="25">
        <v>13.200000000000001</v>
      </c>
      <c r="AZ329" s="25">
        <v>22</v>
      </c>
      <c r="BA329" s="25">
        <v>31.900000000000002</v>
      </c>
      <c r="BB329" s="25">
        <v>7.7000000000000011</v>
      </c>
      <c r="BC329" s="25">
        <v>2.2000000000000002</v>
      </c>
      <c r="BD329" s="25">
        <v>7.7000000000000011</v>
      </c>
      <c r="BE329" s="25">
        <v>35.200000000000003</v>
      </c>
      <c r="BF329" s="25">
        <v>0</v>
      </c>
      <c r="BG329" s="25">
        <v>0</v>
      </c>
      <c r="BH329" s="25">
        <v>40.700000000000003</v>
      </c>
      <c r="BI329" s="25">
        <v>0</v>
      </c>
      <c r="BJ329" s="25">
        <v>7.7000000000000011</v>
      </c>
      <c r="BK329" s="25">
        <v>13.200000000000001</v>
      </c>
      <c r="BL329" s="25">
        <v>45.1</v>
      </c>
      <c r="BM329" s="25">
        <v>41.800000000000004</v>
      </c>
      <c r="BN329" s="25">
        <v>0</v>
      </c>
      <c r="BO329" t="s">
        <v>38</v>
      </c>
    </row>
    <row r="330" spans="1:67" x14ac:dyDescent="0.25">
      <c r="A330" s="6">
        <v>45224</v>
      </c>
      <c r="B330" t="s">
        <v>16</v>
      </c>
      <c r="C330">
        <v>25</v>
      </c>
      <c r="D330">
        <f t="shared" si="41"/>
        <v>601.70000000000005</v>
      </c>
      <c r="E330">
        <f t="shared" si="37"/>
        <v>151.80000000000001</v>
      </c>
      <c r="F330">
        <f t="shared" si="38"/>
        <v>119.9</v>
      </c>
      <c r="G330">
        <f t="shared" si="39"/>
        <v>221.1</v>
      </c>
      <c r="H330">
        <f t="shared" si="40"/>
        <v>108.9</v>
      </c>
      <c r="I330">
        <v>0</v>
      </c>
      <c r="J330" s="22">
        <v>0.28600000000000003</v>
      </c>
      <c r="K330" s="22">
        <v>0.7370000000000001</v>
      </c>
      <c r="L330" s="22">
        <v>0.82500000000000007</v>
      </c>
      <c r="M330" s="22">
        <v>0.79200000000000004</v>
      </c>
      <c r="N330" s="22">
        <v>0.79200000000000004</v>
      </c>
      <c r="O330" s="24">
        <v>1.0230000000000001</v>
      </c>
      <c r="P330" s="24">
        <v>0.74800000000000011</v>
      </c>
      <c r="Q330" s="24">
        <v>0.96800000000000008</v>
      </c>
      <c r="R330" s="24">
        <v>0.83600000000000008</v>
      </c>
      <c r="S330" s="24">
        <v>0.69300000000000006</v>
      </c>
      <c r="T330" s="24">
        <v>1.1000000000000001</v>
      </c>
      <c r="U330" s="24">
        <v>1.056</v>
      </c>
      <c r="V330" s="24">
        <v>0.52800000000000002</v>
      </c>
      <c r="W330" s="24">
        <v>0.84700000000000009</v>
      </c>
      <c r="X330" s="24">
        <v>1.0340000000000003</v>
      </c>
      <c r="Y330" s="24">
        <v>0.45100000000000007</v>
      </c>
      <c r="Z330" s="24">
        <v>1.1000000000000001</v>
      </c>
      <c r="AA330" s="25">
        <v>6.6000000000000005</v>
      </c>
      <c r="AB330" s="25">
        <v>0</v>
      </c>
      <c r="AC330" s="25">
        <v>19.8</v>
      </c>
      <c r="AD330" s="25">
        <v>12.100000000000001</v>
      </c>
      <c r="AE330" s="25">
        <v>5.5</v>
      </c>
      <c r="AF330" s="25">
        <v>20.900000000000002</v>
      </c>
      <c r="AG330" s="25">
        <v>0</v>
      </c>
      <c r="AH330" s="25">
        <v>29.700000000000003</v>
      </c>
      <c r="AI330" s="25">
        <v>25.3</v>
      </c>
      <c r="AJ330" s="25">
        <v>0</v>
      </c>
      <c r="AK330" s="25">
        <v>9.9</v>
      </c>
      <c r="AL330" s="25">
        <v>15.400000000000002</v>
      </c>
      <c r="AM330" s="25">
        <v>2.2000000000000002</v>
      </c>
      <c r="AN330" s="25">
        <v>11</v>
      </c>
      <c r="AO330" s="25">
        <v>22</v>
      </c>
      <c r="AP330" s="25">
        <v>0</v>
      </c>
      <c r="AQ330" s="25">
        <v>14.3</v>
      </c>
      <c r="AR330" s="25">
        <v>13.200000000000001</v>
      </c>
      <c r="AS330" s="25">
        <v>22</v>
      </c>
      <c r="AT330" s="25">
        <v>8.8000000000000007</v>
      </c>
      <c r="AU330" s="25">
        <v>20.900000000000002</v>
      </c>
      <c r="AV330" s="25">
        <v>24.200000000000003</v>
      </c>
      <c r="AW330" s="25">
        <v>9.9</v>
      </c>
      <c r="AX330" s="25">
        <v>45.1</v>
      </c>
      <c r="AY330" s="25">
        <v>24.200000000000003</v>
      </c>
      <c r="AZ330" s="25">
        <v>35.200000000000003</v>
      </c>
      <c r="BA330" s="25">
        <v>29.700000000000003</v>
      </c>
      <c r="BB330" s="25">
        <v>3.3000000000000003</v>
      </c>
      <c r="BC330" s="25">
        <v>12.100000000000001</v>
      </c>
      <c r="BD330" s="25">
        <v>16.5</v>
      </c>
      <c r="BE330" s="25">
        <v>0</v>
      </c>
      <c r="BF330" s="25">
        <v>11</v>
      </c>
      <c r="BG330" s="25">
        <v>19.8</v>
      </c>
      <c r="BH330" s="25">
        <v>29.700000000000003</v>
      </c>
      <c r="BI330" s="25">
        <v>27.500000000000004</v>
      </c>
      <c r="BJ330" s="25">
        <v>4.4000000000000004</v>
      </c>
      <c r="BK330" s="25">
        <v>30.800000000000004</v>
      </c>
      <c r="BL330" s="25">
        <v>20.900000000000002</v>
      </c>
      <c r="BM330" s="25">
        <v>0</v>
      </c>
      <c r="BN330" s="25">
        <v>7.7000000000000011</v>
      </c>
      <c r="BO330" t="s">
        <v>38</v>
      </c>
    </row>
    <row r="331" spans="1:67" x14ac:dyDescent="0.25">
      <c r="A331" s="6">
        <v>45225</v>
      </c>
      <c r="B331" t="s">
        <v>16</v>
      </c>
      <c r="C331">
        <v>26</v>
      </c>
      <c r="D331">
        <f t="shared" si="41"/>
        <v>630.29999999999995</v>
      </c>
      <c r="E331">
        <f t="shared" si="37"/>
        <v>248.60000000000002</v>
      </c>
      <c r="F331">
        <f t="shared" si="38"/>
        <v>119.89999999999993</v>
      </c>
      <c r="G331">
        <f t="shared" si="39"/>
        <v>134.19999999999999</v>
      </c>
      <c r="H331">
        <f t="shared" si="40"/>
        <v>127.6</v>
      </c>
      <c r="I331">
        <v>0</v>
      </c>
      <c r="J331" s="22">
        <v>0.68200000000000005</v>
      </c>
      <c r="K331" s="22">
        <v>0.8580000000000001</v>
      </c>
      <c r="L331" s="22">
        <v>0.79200000000000004</v>
      </c>
      <c r="M331" s="22">
        <v>0.91300000000000014</v>
      </c>
      <c r="N331" s="22">
        <v>1.0450000000000002</v>
      </c>
      <c r="O331" s="24">
        <v>1.1000000000000001</v>
      </c>
      <c r="P331" s="24">
        <v>0.71500000000000008</v>
      </c>
      <c r="Q331" s="24">
        <v>0.68200000000000005</v>
      </c>
      <c r="R331" s="24">
        <v>1.0669999999999999</v>
      </c>
      <c r="S331" s="24">
        <v>0.88000000000000012</v>
      </c>
      <c r="T331" s="24">
        <v>0.31900000000000001</v>
      </c>
      <c r="U331" s="24">
        <v>0.47300000000000003</v>
      </c>
      <c r="V331" s="24">
        <v>0.31900000000000001</v>
      </c>
      <c r="W331" s="24">
        <v>0.58300000000000007</v>
      </c>
      <c r="X331" s="24">
        <v>0.33</v>
      </c>
      <c r="Y331" s="24">
        <v>0.64900000000000002</v>
      </c>
      <c r="Z331" s="24">
        <v>0.95700000000000007</v>
      </c>
      <c r="AA331" s="25">
        <v>0</v>
      </c>
      <c r="AB331" s="25">
        <v>42.900000000000006</v>
      </c>
      <c r="AC331" s="25">
        <v>17.600000000000001</v>
      </c>
      <c r="AD331" s="25">
        <v>22</v>
      </c>
      <c r="AE331" s="25">
        <v>16.5</v>
      </c>
      <c r="AF331" s="25">
        <v>0</v>
      </c>
      <c r="AG331" s="25">
        <v>13.200000000000001</v>
      </c>
      <c r="AH331" s="25">
        <v>5.5</v>
      </c>
      <c r="AI331" s="25">
        <v>2.1999999999999376</v>
      </c>
      <c r="AJ331" s="25">
        <v>0</v>
      </c>
      <c r="AK331" s="25">
        <v>5.5</v>
      </c>
      <c r="AL331" s="25">
        <v>38.5</v>
      </c>
      <c r="AM331" s="25">
        <v>33</v>
      </c>
      <c r="AN331" s="25">
        <v>9.9</v>
      </c>
      <c r="AO331" s="25">
        <v>0</v>
      </c>
      <c r="AP331" s="25">
        <v>0</v>
      </c>
      <c r="AQ331" s="25">
        <v>6.6000000000000005</v>
      </c>
      <c r="AR331" s="25">
        <v>9.9</v>
      </c>
      <c r="AS331" s="25">
        <v>12.100000000000001</v>
      </c>
      <c r="AT331" s="25">
        <v>17.600000000000001</v>
      </c>
      <c r="AU331" s="25">
        <v>11</v>
      </c>
      <c r="AV331" s="25">
        <v>7.7000000000000011</v>
      </c>
      <c r="AW331" s="25">
        <v>11</v>
      </c>
      <c r="AX331" s="25">
        <v>14.299999999999985</v>
      </c>
      <c r="AY331" s="25">
        <v>0</v>
      </c>
      <c r="AZ331" s="25">
        <v>26.400000000000002</v>
      </c>
      <c r="BA331" s="25">
        <v>0</v>
      </c>
      <c r="BB331" s="25">
        <v>24.200000000000003</v>
      </c>
      <c r="BC331" s="25">
        <v>8.8000000000000007</v>
      </c>
      <c r="BD331" s="25">
        <v>30.800000000000004</v>
      </c>
      <c r="BE331" s="25">
        <v>5.5</v>
      </c>
      <c r="BF331" s="25">
        <v>24.200000000000003</v>
      </c>
      <c r="BG331" s="25">
        <v>44</v>
      </c>
      <c r="BH331" s="25">
        <v>15.400000000000002</v>
      </c>
      <c r="BI331" s="25">
        <v>46.2</v>
      </c>
      <c r="BJ331" s="25">
        <v>5.5</v>
      </c>
      <c r="BK331" s="25">
        <v>44</v>
      </c>
      <c r="BL331" s="25">
        <v>9.9</v>
      </c>
      <c r="BM331" s="25">
        <v>34.1</v>
      </c>
      <c r="BN331" s="25">
        <v>19.8</v>
      </c>
      <c r="BO331" t="s">
        <v>38</v>
      </c>
    </row>
    <row r="332" spans="1:67" x14ac:dyDescent="0.25">
      <c r="A332" s="6">
        <v>45226</v>
      </c>
      <c r="B332" t="s">
        <v>16</v>
      </c>
      <c r="C332">
        <v>27</v>
      </c>
      <c r="D332">
        <f t="shared" si="41"/>
        <v>584.1</v>
      </c>
      <c r="E332">
        <f t="shared" si="37"/>
        <v>124.30000000000001</v>
      </c>
      <c r="F332">
        <f t="shared" si="38"/>
        <v>165</v>
      </c>
      <c r="G332">
        <f t="shared" si="39"/>
        <v>211.20000000000002</v>
      </c>
      <c r="H332">
        <f t="shared" si="40"/>
        <v>83.600000000000009</v>
      </c>
      <c r="I332">
        <v>0</v>
      </c>
      <c r="J332" s="22">
        <v>0.46200000000000002</v>
      </c>
      <c r="K332" s="22">
        <v>0.55000000000000004</v>
      </c>
      <c r="L332" s="22">
        <v>0.34100000000000003</v>
      </c>
      <c r="M332" s="22">
        <v>0.78100000000000003</v>
      </c>
      <c r="N332" s="22">
        <v>0.64900000000000002</v>
      </c>
      <c r="O332" s="24">
        <v>0.52800000000000002</v>
      </c>
      <c r="P332" s="24">
        <v>0.31900000000000001</v>
      </c>
      <c r="Q332" s="24">
        <v>0.67100000000000004</v>
      </c>
      <c r="R332" s="24">
        <v>0.52800000000000002</v>
      </c>
      <c r="S332" s="24">
        <v>0.44000000000000006</v>
      </c>
      <c r="T332" s="24">
        <v>0.88000000000000012</v>
      </c>
      <c r="U332" s="24">
        <v>0.89100000000000013</v>
      </c>
      <c r="V332" s="24">
        <v>1.1000000000000001</v>
      </c>
      <c r="W332" s="24">
        <v>1.089</v>
      </c>
      <c r="X332" s="24">
        <v>0.83600000000000008</v>
      </c>
      <c r="Y332" s="24">
        <v>0.30800000000000005</v>
      </c>
      <c r="Z332" s="24">
        <v>0.48400000000000004</v>
      </c>
      <c r="AA332" s="25">
        <v>0</v>
      </c>
      <c r="AB332" s="25">
        <v>35.200000000000003</v>
      </c>
      <c r="AC332" s="25">
        <v>6.6000000000000005</v>
      </c>
      <c r="AD332" s="25">
        <v>44</v>
      </c>
      <c r="AE332" s="25">
        <v>0</v>
      </c>
      <c r="AF332" s="25">
        <v>0</v>
      </c>
      <c r="AG332" s="25">
        <v>38.5</v>
      </c>
      <c r="AH332" s="25">
        <v>3.3000000000000003</v>
      </c>
      <c r="AI332" s="25">
        <v>36.300000000000004</v>
      </c>
      <c r="AJ332" s="25">
        <v>1.1000000000000001</v>
      </c>
      <c r="AK332" s="25">
        <v>13.200000000000001</v>
      </c>
      <c r="AL332" s="25">
        <v>13.200000000000001</v>
      </c>
      <c r="AM332" s="25">
        <v>30.800000000000004</v>
      </c>
      <c r="AN332" s="25">
        <v>0</v>
      </c>
      <c r="AO332" s="25">
        <v>14.3</v>
      </c>
      <c r="AP332" s="25">
        <v>4.4000000000000004</v>
      </c>
      <c r="AQ332" s="25">
        <v>0</v>
      </c>
      <c r="AR332" s="25">
        <v>0</v>
      </c>
      <c r="AS332" s="25">
        <v>20.900000000000002</v>
      </c>
      <c r="AT332" s="25">
        <v>0</v>
      </c>
      <c r="AU332" s="25">
        <v>0</v>
      </c>
      <c r="AV332" s="25">
        <v>22</v>
      </c>
      <c r="AW332" s="25">
        <v>57.2</v>
      </c>
      <c r="AX332" s="25">
        <v>4.4000000000000004</v>
      </c>
      <c r="AY332" s="25">
        <v>38.5</v>
      </c>
      <c r="AZ332" s="25">
        <v>44</v>
      </c>
      <c r="BA332" s="25">
        <v>8.8000000000000007</v>
      </c>
      <c r="BB332" s="25">
        <v>6.6000000000000005</v>
      </c>
      <c r="BC332" s="25">
        <v>22</v>
      </c>
      <c r="BD332" s="25">
        <v>7.7000000000000011</v>
      </c>
      <c r="BE332" s="25">
        <v>0</v>
      </c>
      <c r="BF332" s="25">
        <v>0</v>
      </c>
      <c r="BG332" s="25">
        <v>14.3</v>
      </c>
      <c r="BH332" s="25">
        <v>40.700000000000003</v>
      </c>
      <c r="BI332" s="25">
        <v>2.2000000000000002</v>
      </c>
      <c r="BJ332" s="25">
        <v>0</v>
      </c>
      <c r="BK332" s="25">
        <v>8.8000000000000007</v>
      </c>
      <c r="BL332" s="25">
        <v>41.800000000000004</v>
      </c>
      <c r="BM332" s="25">
        <v>8.8000000000000007</v>
      </c>
      <c r="BN332" s="25">
        <v>7.7000000000000011</v>
      </c>
      <c r="BO332" t="s">
        <v>38</v>
      </c>
    </row>
    <row r="333" spans="1:67" x14ac:dyDescent="0.25">
      <c r="A333" s="6">
        <v>45227</v>
      </c>
      <c r="B333" t="s">
        <v>16</v>
      </c>
      <c r="C333">
        <v>28</v>
      </c>
      <c r="D333">
        <f t="shared" si="41"/>
        <v>552.20000000000005</v>
      </c>
      <c r="E333">
        <f t="shared" si="37"/>
        <v>116.60000000000001</v>
      </c>
      <c r="F333">
        <f t="shared" si="38"/>
        <v>68.2</v>
      </c>
      <c r="G333">
        <f t="shared" si="39"/>
        <v>202.4</v>
      </c>
      <c r="H333">
        <f t="shared" si="40"/>
        <v>165</v>
      </c>
      <c r="I333">
        <v>0</v>
      </c>
      <c r="J333" s="22">
        <v>0.31900000000000001</v>
      </c>
      <c r="K333" s="22">
        <v>1.0340000000000003</v>
      </c>
      <c r="L333" s="22">
        <v>0.8580000000000001</v>
      </c>
      <c r="M333" s="22">
        <v>0.75900000000000012</v>
      </c>
      <c r="N333" s="22">
        <v>0.57200000000000006</v>
      </c>
      <c r="O333" s="24">
        <v>0.8580000000000001</v>
      </c>
      <c r="P333" s="24">
        <v>0.80300000000000005</v>
      </c>
      <c r="Q333" s="24">
        <v>0.81400000000000006</v>
      </c>
      <c r="R333" s="24">
        <v>0.88000000000000012</v>
      </c>
      <c r="S333" s="24">
        <v>0.90200000000000014</v>
      </c>
      <c r="T333" s="24">
        <v>0.7370000000000001</v>
      </c>
      <c r="U333" s="24">
        <v>0.41800000000000004</v>
      </c>
      <c r="V333" s="24">
        <v>1.0780000000000001</v>
      </c>
      <c r="W333" s="24">
        <v>1.0669999999999999</v>
      </c>
      <c r="X333" s="24">
        <v>0.9900000000000001</v>
      </c>
      <c r="Y333" s="24">
        <v>1.1000000000000001</v>
      </c>
      <c r="Z333" s="24">
        <v>0.93500000000000005</v>
      </c>
      <c r="AA333" s="25">
        <v>0</v>
      </c>
      <c r="AB333" s="25">
        <v>0</v>
      </c>
      <c r="AC333" s="25">
        <v>0</v>
      </c>
      <c r="AD333" s="25">
        <v>15.400000000000002</v>
      </c>
      <c r="AE333" s="25">
        <v>20.900000000000002</v>
      </c>
      <c r="AF333" s="25">
        <v>2.2000000000000002</v>
      </c>
      <c r="AG333" s="25">
        <v>7.7000000000000011</v>
      </c>
      <c r="AH333" s="25">
        <v>0</v>
      </c>
      <c r="AI333" s="25">
        <v>15.400000000000002</v>
      </c>
      <c r="AJ333" s="25">
        <v>6.6000000000000005</v>
      </c>
      <c r="AK333" s="25">
        <v>9.9</v>
      </c>
      <c r="AL333" s="25">
        <v>9.9</v>
      </c>
      <c r="AM333" s="25">
        <v>12.100000000000001</v>
      </c>
      <c r="AN333" s="25">
        <v>0</v>
      </c>
      <c r="AO333" s="25">
        <v>28.6</v>
      </c>
      <c r="AP333" s="25">
        <v>8.8000000000000007</v>
      </c>
      <c r="AQ333" s="25">
        <v>14.3</v>
      </c>
      <c r="AR333" s="25">
        <v>40.700000000000003</v>
      </c>
      <c r="AS333" s="25">
        <v>4.4000000000000004</v>
      </c>
      <c r="AT333" s="25">
        <v>46.2</v>
      </c>
      <c r="AU333" s="25">
        <v>13.200000000000001</v>
      </c>
      <c r="AV333" s="25">
        <v>52.800000000000004</v>
      </c>
      <c r="AW333" s="25">
        <v>2.2000000000000002</v>
      </c>
      <c r="AX333" s="25">
        <v>25.3</v>
      </c>
      <c r="AY333" s="25">
        <v>24.200000000000003</v>
      </c>
      <c r="AZ333" s="25">
        <v>34.1</v>
      </c>
      <c r="BA333" s="25">
        <v>33</v>
      </c>
      <c r="BB333" s="25">
        <v>6.6000000000000005</v>
      </c>
      <c r="BC333" s="25">
        <v>11</v>
      </c>
      <c r="BD333" s="25">
        <v>0</v>
      </c>
      <c r="BE333" s="25">
        <v>34.1</v>
      </c>
      <c r="BF333" s="25">
        <v>18.700000000000003</v>
      </c>
      <c r="BG333" s="25">
        <v>2.2000000000000002</v>
      </c>
      <c r="BH333" s="25">
        <v>3.3000000000000003</v>
      </c>
      <c r="BI333" s="25">
        <v>26.400000000000002</v>
      </c>
      <c r="BJ333" s="25">
        <v>12.100000000000001</v>
      </c>
      <c r="BK333" s="25">
        <v>3.3000000000000003</v>
      </c>
      <c r="BL333" s="25">
        <v>16.5</v>
      </c>
      <c r="BM333" s="25">
        <v>0</v>
      </c>
      <c r="BN333" s="25">
        <v>0</v>
      </c>
      <c r="BO333" t="s">
        <v>38</v>
      </c>
    </row>
    <row r="334" spans="1:67" x14ac:dyDescent="0.25">
      <c r="A334" s="6">
        <v>45228</v>
      </c>
      <c r="B334" t="s">
        <v>16</v>
      </c>
      <c r="C334">
        <v>29</v>
      </c>
      <c r="D334">
        <f t="shared" si="41"/>
        <v>529.10000000000014</v>
      </c>
      <c r="E334">
        <f t="shared" si="37"/>
        <v>138.60000000000002</v>
      </c>
      <c r="F334">
        <f t="shared" si="38"/>
        <v>105.60000000000014</v>
      </c>
      <c r="G334">
        <f t="shared" si="39"/>
        <v>114.4</v>
      </c>
      <c r="H334">
        <f t="shared" si="40"/>
        <v>170.5</v>
      </c>
      <c r="I334">
        <v>0</v>
      </c>
      <c r="J334" s="22">
        <v>0.68200000000000005</v>
      </c>
      <c r="K334" s="22">
        <v>0.96800000000000008</v>
      </c>
      <c r="L334" s="22">
        <v>0.82500000000000007</v>
      </c>
      <c r="M334" s="22">
        <v>1.0010000000000001</v>
      </c>
      <c r="N334" s="22">
        <v>1.0669999999999999</v>
      </c>
      <c r="O334" s="24">
        <v>0.66</v>
      </c>
      <c r="P334" s="24">
        <v>0.50600000000000012</v>
      </c>
      <c r="Q334" s="24">
        <v>0.67100000000000004</v>
      </c>
      <c r="R334" s="24">
        <v>0.9900000000000001</v>
      </c>
      <c r="S334" s="24">
        <v>0.68200000000000005</v>
      </c>
      <c r="T334" s="24">
        <v>0.60500000000000009</v>
      </c>
      <c r="U334" s="24">
        <v>0.64900000000000002</v>
      </c>
      <c r="V334" s="24">
        <v>0.46200000000000002</v>
      </c>
      <c r="W334" s="24">
        <v>0.78100000000000003</v>
      </c>
      <c r="X334" s="24">
        <v>1.1000000000000001</v>
      </c>
      <c r="Y334" s="24">
        <v>0.97900000000000009</v>
      </c>
      <c r="Z334" s="24">
        <v>0.46200000000000002</v>
      </c>
      <c r="AA334" s="25">
        <v>11.000000000000126</v>
      </c>
      <c r="AB334" s="25">
        <v>0</v>
      </c>
      <c r="AC334" s="25">
        <v>3.3000000000000003</v>
      </c>
      <c r="AD334" s="25">
        <v>0</v>
      </c>
      <c r="AE334" s="25">
        <v>22</v>
      </c>
      <c r="AF334" s="25">
        <v>35.200000000000003</v>
      </c>
      <c r="AG334" s="25">
        <v>4.4000000000000004</v>
      </c>
      <c r="AH334" s="25">
        <v>4.4000000000000004</v>
      </c>
      <c r="AI334" s="25">
        <v>13.200000000000001</v>
      </c>
      <c r="AJ334" s="25">
        <v>12.100000000000001</v>
      </c>
      <c r="AK334" s="25">
        <v>4.4000000000000004</v>
      </c>
      <c r="AL334" s="25">
        <v>13.200000000000001</v>
      </c>
      <c r="AM334" s="25">
        <v>3.3000000000000003</v>
      </c>
      <c r="AN334" s="25">
        <v>16.5</v>
      </c>
      <c r="AO334" s="25">
        <v>13.200000000000001</v>
      </c>
      <c r="AP334" s="25">
        <v>2.2000000000000002</v>
      </c>
      <c r="AQ334" s="25">
        <v>19.8</v>
      </c>
      <c r="AR334" s="25">
        <v>45.1</v>
      </c>
      <c r="AS334" s="25">
        <v>45.1</v>
      </c>
      <c r="AT334" s="25">
        <v>12.100000000000001</v>
      </c>
      <c r="AU334" s="25">
        <v>0</v>
      </c>
      <c r="AV334" s="25">
        <v>0</v>
      </c>
      <c r="AW334" s="25">
        <v>0</v>
      </c>
      <c r="AX334" s="25">
        <v>36.300000000000004</v>
      </c>
      <c r="AY334" s="25">
        <v>27.500000000000004</v>
      </c>
      <c r="AZ334" s="25">
        <v>17.600000000000001</v>
      </c>
      <c r="BA334" s="25">
        <v>0</v>
      </c>
      <c r="BB334" s="25">
        <v>3.3000000000000003</v>
      </c>
      <c r="BC334" s="25">
        <v>29.700000000000003</v>
      </c>
      <c r="BD334" s="25">
        <v>0</v>
      </c>
      <c r="BE334" s="25">
        <v>8.8000000000000007</v>
      </c>
      <c r="BF334" s="25">
        <v>0</v>
      </c>
      <c r="BG334" s="25">
        <v>47.300000000000004</v>
      </c>
      <c r="BH334" s="25">
        <v>22</v>
      </c>
      <c r="BI334" s="25">
        <v>9.9</v>
      </c>
      <c r="BJ334" s="25">
        <v>20.900000000000002</v>
      </c>
      <c r="BK334" s="25">
        <v>24.200000000000003</v>
      </c>
      <c r="BL334" s="25">
        <v>5.5</v>
      </c>
      <c r="BM334" s="25">
        <v>0</v>
      </c>
      <c r="BN334" s="25">
        <v>0</v>
      </c>
      <c r="BO334" t="s">
        <v>38</v>
      </c>
    </row>
    <row r="335" spans="1:67" x14ac:dyDescent="0.25">
      <c r="A335" s="6">
        <v>45229</v>
      </c>
      <c r="B335" t="s">
        <v>16</v>
      </c>
      <c r="C335">
        <v>30</v>
      </c>
      <c r="D335">
        <f t="shared" si="41"/>
        <v>539</v>
      </c>
      <c r="E335">
        <f t="shared" si="37"/>
        <v>138.60000000000002</v>
      </c>
      <c r="F335">
        <f t="shared" si="38"/>
        <v>165</v>
      </c>
      <c r="G335">
        <f t="shared" si="39"/>
        <v>103.4</v>
      </c>
      <c r="H335">
        <f t="shared" si="40"/>
        <v>132</v>
      </c>
      <c r="I335">
        <v>0</v>
      </c>
      <c r="J335" s="22">
        <v>0.67100000000000004</v>
      </c>
      <c r="K335" s="22">
        <v>0.26400000000000001</v>
      </c>
      <c r="L335" s="22">
        <v>0.80300000000000005</v>
      </c>
      <c r="M335" s="22">
        <v>0.90200000000000014</v>
      </c>
      <c r="N335" s="22">
        <v>1.0120000000000002</v>
      </c>
      <c r="O335" s="24">
        <v>0.55000000000000004</v>
      </c>
      <c r="P335" s="24">
        <v>0.84700000000000009</v>
      </c>
      <c r="Q335" s="24">
        <v>0.9900000000000001</v>
      </c>
      <c r="R335" s="24">
        <v>0.80300000000000005</v>
      </c>
      <c r="S335" s="24">
        <v>0.71500000000000008</v>
      </c>
      <c r="T335" s="24">
        <v>0.44000000000000006</v>
      </c>
      <c r="U335" s="24">
        <v>0.58300000000000007</v>
      </c>
      <c r="V335" s="24">
        <v>0.34100000000000003</v>
      </c>
      <c r="W335" s="24">
        <v>0.47300000000000003</v>
      </c>
      <c r="X335" s="24">
        <v>1.0010000000000001</v>
      </c>
      <c r="Y335" s="24">
        <v>1.0230000000000001</v>
      </c>
      <c r="Z335" s="24">
        <v>1.0340000000000003</v>
      </c>
      <c r="AA335" s="25">
        <v>39.6</v>
      </c>
      <c r="AB335" s="25">
        <v>28.6</v>
      </c>
      <c r="AC335" s="25">
        <v>0</v>
      </c>
      <c r="AD335" s="25">
        <v>0</v>
      </c>
      <c r="AE335" s="25">
        <v>0</v>
      </c>
      <c r="AF335" s="25">
        <v>6.6000000000000005</v>
      </c>
      <c r="AG335" s="25">
        <v>56.1</v>
      </c>
      <c r="AH335" s="25">
        <v>1.1000000000000001</v>
      </c>
      <c r="AI335" s="25">
        <v>33</v>
      </c>
      <c r="AJ335" s="25">
        <v>0</v>
      </c>
      <c r="AK335" s="25">
        <v>14.3</v>
      </c>
      <c r="AL335" s="25">
        <v>18.700000000000003</v>
      </c>
      <c r="AM335" s="25">
        <v>0</v>
      </c>
      <c r="AN335" s="25">
        <v>11</v>
      </c>
      <c r="AO335" s="25">
        <v>0</v>
      </c>
      <c r="AP335" s="25">
        <v>37.400000000000006</v>
      </c>
      <c r="AQ335" s="25">
        <v>11</v>
      </c>
      <c r="AR335" s="25">
        <v>22</v>
      </c>
      <c r="AS335" s="25">
        <v>14.3</v>
      </c>
      <c r="AT335" s="25">
        <v>17.600000000000001</v>
      </c>
      <c r="AU335" s="25">
        <v>6.6000000000000005</v>
      </c>
      <c r="AV335" s="25">
        <v>0</v>
      </c>
      <c r="AW335" s="25">
        <v>44</v>
      </c>
      <c r="AX335" s="25">
        <v>0</v>
      </c>
      <c r="AY335" s="25">
        <v>6.6000000000000005</v>
      </c>
      <c r="AZ335" s="25">
        <v>0</v>
      </c>
      <c r="BA335" s="25">
        <v>5.5</v>
      </c>
      <c r="BB335" s="25">
        <v>0</v>
      </c>
      <c r="BC335" s="25">
        <v>16.5</v>
      </c>
      <c r="BD335" s="25">
        <v>24.200000000000003</v>
      </c>
      <c r="BE335" s="25">
        <v>19.8</v>
      </c>
      <c r="BF335" s="25">
        <v>14.3</v>
      </c>
      <c r="BG335" s="25">
        <v>9.9</v>
      </c>
      <c r="BH335" s="25">
        <v>0</v>
      </c>
      <c r="BI335" s="25">
        <v>24.200000000000003</v>
      </c>
      <c r="BJ335" s="25">
        <v>0</v>
      </c>
      <c r="BK335" s="25">
        <v>12.100000000000001</v>
      </c>
      <c r="BL335" s="25">
        <v>0</v>
      </c>
      <c r="BM335" s="25">
        <v>33</v>
      </c>
      <c r="BN335" s="25">
        <v>25.3</v>
      </c>
      <c r="BO335" t="s">
        <v>38</v>
      </c>
    </row>
    <row r="336" spans="1:67" x14ac:dyDescent="0.25">
      <c r="A336" s="6">
        <v>45230</v>
      </c>
      <c r="B336" t="s">
        <v>16</v>
      </c>
      <c r="C336">
        <v>31</v>
      </c>
      <c r="D336">
        <f t="shared" si="41"/>
        <v>512.60000000000014</v>
      </c>
      <c r="E336">
        <f t="shared" si="37"/>
        <v>93.5</v>
      </c>
      <c r="F336">
        <f t="shared" si="38"/>
        <v>133.10000000000002</v>
      </c>
      <c r="G336">
        <f t="shared" si="39"/>
        <v>111.10000000000002</v>
      </c>
      <c r="H336">
        <f t="shared" si="40"/>
        <v>174.90000000000003</v>
      </c>
      <c r="I336">
        <v>0</v>
      </c>
      <c r="J336" s="22">
        <v>0.59400000000000008</v>
      </c>
      <c r="K336" s="22">
        <v>0.84700000000000009</v>
      </c>
      <c r="L336" s="22">
        <v>0.94600000000000006</v>
      </c>
      <c r="M336" s="22">
        <v>0.95700000000000007</v>
      </c>
      <c r="N336" s="22">
        <v>0.40700000000000003</v>
      </c>
      <c r="O336" s="24">
        <v>0.88000000000000012</v>
      </c>
      <c r="P336" s="24">
        <v>0.71500000000000008</v>
      </c>
      <c r="Q336" s="24">
        <v>0.80300000000000005</v>
      </c>
      <c r="R336" s="24">
        <v>0.75900000000000012</v>
      </c>
      <c r="S336" s="24">
        <v>0.81400000000000006</v>
      </c>
      <c r="T336" s="24">
        <v>0.77000000000000013</v>
      </c>
      <c r="U336" s="24">
        <v>0.46200000000000002</v>
      </c>
      <c r="V336" s="24">
        <v>1.0669999999999999</v>
      </c>
      <c r="W336" s="24">
        <v>0.55000000000000004</v>
      </c>
      <c r="X336" s="24">
        <v>1.0450000000000002</v>
      </c>
      <c r="Y336" s="24">
        <v>0.90200000000000014</v>
      </c>
      <c r="Z336" s="24">
        <v>1.0780000000000001</v>
      </c>
      <c r="AA336" s="25">
        <v>1.1000000000000001</v>
      </c>
      <c r="AB336" s="25">
        <v>34.1</v>
      </c>
      <c r="AC336" s="25">
        <v>0</v>
      </c>
      <c r="AD336" s="25">
        <v>0</v>
      </c>
      <c r="AE336" s="25">
        <v>36.300000000000004</v>
      </c>
      <c r="AF336" s="25">
        <v>15.400000000000002</v>
      </c>
      <c r="AG336" s="25">
        <v>8.8000000000000007</v>
      </c>
      <c r="AH336" s="25">
        <v>23.1</v>
      </c>
      <c r="AI336" s="25">
        <v>0</v>
      </c>
      <c r="AJ336" s="25">
        <v>14.3</v>
      </c>
      <c r="AK336" s="25">
        <v>13.200000000000001</v>
      </c>
      <c r="AL336" s="25">
        <v>0</v>
      </c>
      <c r="AM336" s="25">
        <v>45.1</v>
      </c>
      <c r="AN336" s="25">
        <v>0</v>
      </c>
      <c r="AO336" s="25">
        <v>20.900000000000002</v>
      </c>
      <c r="AP336" s="25">
        <v>8.8000000000000007</v>
      </c>
      <c r="AQ336" s="25">
        <v>20.900000000000002</v>
      </c>
      <c r="AR336" s="25">
        <v>18.700000000000003</v>
      </c>
      <c r="AS336" s="25">
        <v>14.3</v>
      </c>
      <c r="AT336" s="25">
        <v>46.2</v>
      </c>
      <c r="AU336" s="25">
        <v>1.1000000000000001</v>
      </c>
      <c r="AV336" s="25">
        <v>17.600000000000001</v>
      </c>
      <c r="AW336" s="25">
        <v>31.900000000000002</v>
      </c>
      <c r="AX336" s="25">
        <v>0</v>
      </c>
      <c r="AY336" s="25">
        <v>29.700000000000003</v>
      </c>
      <c r="AZ336" s="25">
        <v>2.2000000000000002</v>
      </c>
      <c r="BA336" s="25">
        <v>0</v>
      </c>
      <c r="BB336" s="25">
        <v>7.7000000000000011</v>
      </c>
      <c r="BC336" s="25">
        <v>20.900000000000002</v>
      </c>
      <c r="BD336" s="25">
        <v>0</v>
      </c>
      <c r="BE336" s="25">
        <v>14.3</v>
      </c>
      <c r="BF336" s="25">
        <v>5.5</v>
      </c>
      <c r="BG336" s="25">
        <v>5.5</v>
      </c>
      <c r="BH336" s="25">
        <v>8.8000000000000007</v>
      </c>
      <c r="BI336" s="25">
        <v>39.6</v>
      </c>
      <c r="BJ336" s="25">
        <v>6.6000000000000005</v>
      </c>
      <c r="BK336" s="25">
        <v>0</v>
      </c>
      <c r="BL336" s="25">
        <v>0</v>
      </c>
      <c r="BM336" s="25">
        <v>0</v>
      </c>
      <c r="BN336" s="25">
        <v>13.200000000000001</v>
      </c>
      <c r="BO336" t="s">
        <v>38</v>
      </c>
    </row>
    <row r="337" spans="1:67" x14ac:dyDescent="0.25">
      <c r="B337" t="s">
        <v>17</v>
      </c>
      <c r="C337">
        <v>0.01</v>
      </c>
      <c r="D337">
        <f t="shared" si="41"/>
        <v>0</v>
      </c>
      <c r="E337">
        <v>0</v>
      </c>
      <c r="F337">
        <v>0</v>
      </c>
      <c r="G337">
        <v>0</v>
      </c>
      <c r="H337">
        <v>0</v>
      </c>
      <c r="I337">
        <v>0</v>
      </c>
      <c r="J337" s="22">
        <v>0</v>
      </c>
      <c r="K337" s="22">
        <v>0</v>
      </c>
      <c r="L337" s="22">
        <v>0</v>
      </c>
      <c r="M337" s="22">
        <v>0</v>
      </c>
      <c r="N337" s="22">
        <v>0</v>
      </c>
      <c r="O337" s="24">
        <v>0</v>
      </c>
      <c r="P337" s="24">
        <v>0</v>
      </c>
      <c r="Q337" s="24">
        <v>0</v>
      </c>
      <c r="R337" s="24">
        <v>0</v>
      </c>
      <c r="S337" s="24">
        <v>0</v>
      </c>
      <c r="T337" s="24">
        <v>0</v>
      </c>
      <c r="U337" s="24">
        <v>0</v>
      </c>
      <c r="V337" s="24">
        <v>0</v>
      </c>
      <c r="W337" s="24">
        <v>0</v>
      </c>
      <c r="X337" s="24">
        <v>0</v>
      </c>
      <c r="Y337" s="24">
        <v>0</v>
      </c>
      <c r="Z337" s="24">
        <v>0</v>
      </c>
      <c r="AA337" s="25">
        <v>0</v>
      </c>
      <c r="AB337" s="25">
        <v>0</v>
      </c>
      <c r="AC337" s="25">
        <v>0</v>
      </c>
      <c r="AD337" s="25">
        <v>0</v>
      </c>
      <c r="AE337" s="25">
        <v>0</v>
      </c>
      <c r="AF337" s="25">
        <v>0</v>
      </c>
      <c r="AG337" s="25">
        <v>0</v>
      </c>
      <c r="AH337" s="25">
        <v>0</v>
      </c>
      <c r="AI337" s="25">
        <v>0</v>
      </c>
      <c r="AJ337" s="25">
        <v>0</v>
      </c>
      <c r="AK337" s="25">
        <v>0</v>
      </c>
      <c r="AL337" s="25">
        <v>0</v>
      </c>
      <c r="AM337" s="25">
        <v>0</v>
      </c>
      <c r="AN337" s="25">
        <v>0</v>
      </c>
      <c r="AO337" s="25">
        <v>0</v>
      </c>
      <c r="AP337" s="25">
        <v>0</v>
      </c>
      <c r="AQ337" s="25">
        <v>0</v>
      </c>
      <c r="AR337" s="25">
        <v>0</v>
      </c>
      <c r="AS337" s="25">
        <v>0</v>
      </c>
      <c r="AT337" s="25">
        <v>0</v>
      </c>
      <c r="AU337" s="25">
        <v>0</v>
      </c>
      <c r="AV337" s="25">
        <v>0</v>
      </c>
      <c r="AW337" s="25">
        <v>0</v>
      </c>
      <c r="AX337" s="25">
        <v>0</v>
      </c>
      <c r="AY337" s="25">
        <v>0</v>
      </c>
      <c r="AZ337" s="25">
        <v>0</v>
      </c>
      <c r="BA337" s="25">
        <v>0</v>
      </c>
      <c r="BB337" s="25">
        <v>0</v>
      </c>
      <c r="BC337" s="25">
        <v>0</v>
      </c>
      <c r="BD337" s="25">
        <v>0</v>
      </c>
      <c r="BE337" s="25">
        <v>0</v>
      </c>
      <c r="BF337" s="25">
        <v>0</v>
      </c>
      <c r="BG337" s="25">
        <v>0</v>
      </c>
      <c r="BH337" s="25">
        <v>0</v>
      </c>
      <c r="BI337" s="25">
        <v>0</v>
      </c>
      <c r="BJ337" s="25">
        <v>0</v>
      </c>
      <c r="BK337" s="25">
        <v>0</v>
      </c>
      <c r="BL337" s="25">
        <v>0</v>
      </c>
      <c r="BM337" s="25">
        <v>0</v>
      </c>
      <c r="BN337" s="25">
        <v>0</v>
      </c>
      <c r="BO337" t="s">
        <v>237</v>
      </c>
    </row>
    <row r="338" spans="1:67" x14ac:dyDescent="0.25">
      <c r="B338" t="s">
        <v>17</v>
      </c>
      <c r="C338">
        <v>0.02</v>
      </c>
      <c r="D338">
        <f t="shared" si="41"/>
        <v>0</v>
      </c>
      <c r="E338">
        <v>0</v>
      </c>
      <c r="F338">
        <v>0</v>
      </c>
      <c r="G338">
        <v>0</v>
      </c>
      <c r="H338">
        <v>0</v>
      </c>
      <c r="I338">
        <v>0</v>
      </c>
      <c r="J338" s="22">
        <v>0</v>
      </c>
      <c r="K338" s="22">
        <v>0</v>
      </c>
      <c r="L338" s="22">
        <v>0</v>
      </c>
      <c r="M338" s="22">
        <v>0</v>
      </c>
      <c r="N338" s="22">
        <v>0</v>
      </c>
      <c r="O338" s="24">
        <v>0</v>
      </c>
      <c r="P338" s="24">
        <v>0</v>
      </c>
      <c r="Q338" s="24">
        <v>0</v>
      </c>
      <c r="R338" s="24">
        <v>0</v>
      </c>
      <c r="S338" s="24">
        <v>0</v>
      </c>
      <c r="T338" s="24">
        <v>0</v>
      </c>
      <c r="U338" s="24">
        <v>0</v>
      </c>
      <c r="V338" s="24">
        <v>0</v>
      </c>
      <c r="W338" s="24">
        <v>0</v>
      </c>
      <c r="X338" s="24">
        <v>0</v>
      </c>
      <c r="Y338" s="24">
        <v>0</v>
      </c>
      <c r="Z338" s="24">
        <v>0</v>
      </c>
      <c r="AA338" s="25">
        <v>0</v>
      </c>
      <c r="AB338" s="25">
        <v>0</v>
      </c>
      <c r="AC338" s="25">
        <v>0</v>
      </c>
      <c r="AD338" s="25">
        <v>0</v>
      </c>
      <c r="AE338" s="25">
        <v>0</v>
      </c>
      <c r="AF338" s="25">
        <v>0</v>
      </c>
      <c r="AG338" s="25">
        <v>0</v>
      </c>
      <c r="AH338" s="25">
        <v>0</v>
      </c>
      <c r="AI338" s="25">
        <v>0</v>
      </c>
      <c r="AJ338" s="25">
        <v>0</v>
      </c>
      <c r="AK338" s="25">
        <v>0</v>
      </c>
      <c r="AL338" s="25">
        <v>0</v>
      </c>
      <c r="AM338" s="25">
        <v>0</v>
      </c>
      <c r="AN338" s="25">
        <v>0</v>
      </c>
      <c r="AO338" s="25">
        <v>0</v>
      </c>
      <c r="AP338" s="25">
        <v>0</v>
      </c>
      <c r="AQ338" s="25">
        <v>0</v>
      </c>
      <c r="AR338" s="25">
        <v>0</v>
      </c>
      <c r="AS338" s="25">
        <v>0</v>
      </c>
      <c r="AT338" s="25">
        <v>0</v>
      </c>
      <c r="AU338" s="25">
        <v>0</v>
      </c>
      <c r="AV338" s="25">
        <v>0</v>
      </c>
      <c r="AW338" s="25">
        <v>0</v>
      </c>
      <c r="AX338" s="25">
        <v>0</v>
      </c>
      <c r="AY338" s="25">
        <v>0</v>
      </c>
      <c r="AZ338" s="25">
        <v>0</v>
      </c>
      <c r="BA338" s="25">
        <v>0</v>
      </c>
      <c r="BB338" s="25">
        <v>0</v>
      </c>
      <c r="BC338" s="25">
        <v>0</v>
      </c>
      <c r="BD338" s="25">
        <v>0</v>
      </c>
      <c r="BE338" s="25">
        <v>0</v>
      </c>
      <c r="BF338" s="25">
        <v>0</v>
      </c>
      <c r="BG338" s="25">
        <v>0</v>
      </c>
      <c r="BH338" s="25">
        <v>0</v>
      </c>
      <c r="BI338" s="25">
        <v>0</v>
      </c>
      <c r="BJ338" s="25">
        <v>0</v>
      </c>
      <c r="BK338" s="25">
        <v>0</v>
      </c>
      <c r="BL338" s="25">
        <v>0</v>
      </c>
      <c r="BM338" s="25">
        <v>0</v>
      </c>
      <c r="BN338" s="25">
        <v>0</v>
      </c>
      <c r="BO338" t="s">
        <v>237</v>
      </c>
    </row>
    <row r="339" spans="1:67" x14ac:dyDescent="0.25">
      <c r="B339" t="s">
        <v>17</v>
      </c>
      <c r="C339">
        <v>0.03</v>
      </c>
      <c r="D339">
        <f t="shared" si="41"/>
        <v>0</v>
      </c>
      <c r="E339">
        <v>0</v>
      </c>
      <c r="F339">
        <v>0</v>
      </c>
      <c r="G339">
        <v>0</v>
      </c>
      <c r="H339">
        <v>0</v>
      </c>
      <c r="I339">
        <v>0</v>
      </c>
      <c r="J339" s="22">
        <v>0</v>
      </c>
      <c r="K339" s="22">
        <v>0</v>
      </c>
      <c r="L339" s="22">
        <v>0</v>
      </c>
      <c r="M339" s="22">
        <v>0</v>
      </c>
      <c r="N339" s="22">
        <v>0</v>
      </c>
      <c r="O339" s="24">
        <v>0</v>
      </c>
      <c r="P339" s="24">
        <v>0</v>
      </c>
      <c r="Q339" s="24">
        <v>0</v>
      </c>
      <c r="R339" s="24">
        <v>0</v>
      </c>
      <c r="S339" s="24">
        <v>0</v>
      </c>
      <c r="T339" s="24">
        <v>0</v>
      </c>
      <c r="U339" s="24">
        <v>0</v>
      </c>
      <c r="V339" s="24">
        <v>0</v>
      </c>
      <c r="W339" s="24">
        <v>0</v>
      </c>
      <c r="X339" s="24">
        <v>0</v>
      </c>
      <c r="Y339" s="24">
        <v>0</v>
      </c>
      <c r="Z339" s="24">
        <v>0</v>
      </c>
      <c r="AA339" s="25">
        <v>0</v>
      </c>
      <c r="AB339" s="25">
        <v>0</v>
      </c>
      <c r="AC339" s="25">
        <v>0</v>
      </c>
      <c r="AD339" s="25">
        <v>0</v>
      </c>
      <c r="AE339" s="25">
        <v>0</v>
      </c>
      <c r="AF339" s="25">
        <v>0</v>
      </c>
      <c r="AG339" s="25">
        <v>0</v>
      </c>
      <c r="AH339" s="25">
        <v>0</v>
      </c>
      <c r="AI339" s="25">
        <v>0</v>
      </c>
      <c r="AJ339" s="25">
        <v>0</v>
      </c>
      <c r="AK339" s="25">
        <v>0</v>
      </c>
      <c r="AL339" s="25">
        <v>0</v>
      </c>
      <c r="AM339" s="25">
        <v>0</v>
      </c>
      <c r="AN339" s="25">
        <v>0</v>
      </c>
      <c r="AO339" s="25">
        <v>0</v>
      </c>
      <c r="AP339" s="25">
        <v>0</v>
      </c>
      <c r="AQ339" s="25">
        <v>0</v>
      </c>
      <c r="AR339" s="25">
        <v>0</v>
      </c>
      <c r="AS339" s="25">
        <v>0</v>
      </c>
      <c r="AT339" s="25">
        <v>0</v>
      </c>
      <c r="AU339" s="25">
        <v>0</v>
      </c>
      <c r="AV339" s="25">
        <v>0</v>
      </c>
      <c r="AW339" s="25">
        <v>0</v>
      </c>
      <c r="AX339" s="25">
        <v>0</v>
      </c>
      <c r="AY339" s="25">
        <v>0</v>
      </c>
      <c r="AZ339" s="25">
        <v>0</v>
      </c>
      <c r="BA339" s="25">
        <v>0</v>
      </c>
      <c r="BB339" s="25">
        <v>0</v>
      </c>
      <c r="BC339" s="25">
        <v>0</v>
      </c>
      <c r="BD339" s="25">
        <v>0</v>
      </c>
      <c r="BE339" s="25">
        <v>0</v>
      </c>
      <c r="BF339" s="25">
        <v>0</v>
      </c>
      <c r="BG339" s="25">
        <v>0</v>
      </c>
      <c r="BH339" s="25">
        <v>0</v>
      </c>
      <c r="BI339" s="25">
        <v>0</v>
      </c>
      <c r="BJ339" s="25">
        <v>0</v>
      </c>
      <c r="BK339" s="25">
        <v>0</v>
      </c>
      <c r="BL339" s="25">
        <v>0</v>
      </c>
      <c r="BM339" s="25">
        <v>0</v>
      </c>
      <c r="BN339" s="25">
        <v>0</v>
      </c>
      <c r="BO339" t="s">
        <v>237</v>
      </c>
    </row>
    <row r="340" spans="1:67" x14ac:dyDescent="0.25">
      <c r="A340" s="6">
        <v>45231</v>
      </c>
      <c r="B340" t="s">
        <v>17</v>
      </c>
      <c r="C340">
        <v>1</v>
      </c>
      <c r="D340">
        <f t="shared" si="41"/>
        <v>476.30000000000007</v>
      </c>
      <c r="E340">
        <f t="shared" ref="E340:E369" si="42">SUM(BE340:BN340)</f>
        <v>136.40000000000003</v>
      </c>
      <c r="F340">
        <f t="shared" ref="F340:F369" si="43">SUM(AA340:AJ340)</f>
        <v>117.70000000000002</v>
      </c>
      <c r="G340">
        <f t="shared" ref="G340:G369" si="44">SUM(AU340:BD340)</f>
        <v>124.3</v>
      </c>
      <c r="H340">
        <f t="shared" ref="H340:H369" si="45">SUM(AL340:AT340)</f>
        <v>97.9</v>
      </c>
      <c r="I340">
        <v>0</v>
      </c>
      <c r="J340" s="22">
        <v>0.22000000000000003</v>
      </c>
      <c r="K340" s="22">
        <v>0.66</v>
      </c>
      <c r="L340" s="22">
        <v>0.20900000000000002</v>
      </c>
      <c r="M340" s="22">
        <v>0.92400000000000004</v>
      </c>
      <c r="N340" s="22">
        <v>1.0120000000000002</v>
      </c>
      <c r="O340" s="24">
        <v>0.96800000000000008</v>
      </c>
      <c r="P340" s="24">
        <v>0.81400000000000006</v>
      </c>
      <c r="Q340" s="24">
        <v>0.84700000000000009</v>
      </c>
      <c r="R340" s="24">
        <v>0.80300000000000005</v>
      </c>
      <c r="S340" s="24">
        <v>1.0780000000000001</v>
      </c>
      <c r="T340" s="24">
        <v>0.7370000000000001</v>
      </c>
      <c r="U340" s="24">
        <v>1.0340000000000003</v>
      </c>
      <c r="V340" s="24">
        <v>0.66</v>
      </c>
      <c r="W340" s="24">
        <v>1.056</v>
      </c>
      <c r="X340" s="24">
        <v>1.0780000000000001</v>
      </c>
      <c r="Y340" s="24">
        <v>0.66</v>
      </c>
      <c r="Z340" s="24">
        <v>0.80300000000000005</v>
      </c>
      <c r="AA340" s="25">
        <v>0</v>
      </c>
      <c r="AB340" s="25">
        <v>7.7000000000000011</v>
      </c>
      <c r="AC340" s="25">
        <v>0</v>
      </c>
      <c r="AD340" s="25">
        <v>0</v>
      </c>
      <c r="AE340" s="25">
        <v>0</v>
      </c>
      <c r="AF340" s="25">
        <v>11</v>
      </c>
      <c r="AG340" s="25">
        <v>41.800000000000004</v>
      </c>
      <c r="AH340" s="25">
        <v>0</v>
      </c>
      <c r="AI340" s="25">
        <v>57.2</v>
      </c>
      <c r="AJ340" s="25">
        <v>0</v>
      </c>
      <c r="AK340" s="25">
        <v>5.5</v>
      </c>
      <c r="AL340" s="25">
        <v>5.5</v>
      </c>
      <c r="AM340" s="25">
        <v>29.700000000000003</v>
      </c>
      <c r="AN340" s="25">
        <v>0</v>
      </c>
      <c r="AO340" s="25">
        <v>0</v>
      </c>
      <c r="AP340" s="25">
        <v>8.8000000000000007</v>
      </c>
      <c r="AQ340" s="25">
        <v>22</v>
      </c>
      <c r="AR340" s="25">
        <v>0</v>
      </c>
      <c r="AS340" s="25">
        <v>31.900000000000002</v>
      </c>
      <c r="AT340" s="25">
        <v>0</v>
      </c>
      <c r="AU340" s="25">
        <v>14.3</v>
      </c>
      <c r="AV340" s="25">
        <v>13.200000000000001</v>
      </c>
      <c r="AW340" s="25">
        <v>0</v>
      </c>
      <c r="AX340" s="25">
        <v>0</v>
      </c>
      <c r="AY340" s="25">
        <v>14.3</v>
      </c>
      <c r="AZ340" s="25">
        <v>0</v>
      </c>
      <c r="BA340" s="25">
        <v>12.100000000000001</v>
      </c>
      <c r="BB340" s="25">
        <v>0</v>
      </c>
      <c r="BC340" s="25">
        <v>35.200000000000003</v>
      </c>
      <c r="BD340" s="25">
        <v>35.200000000000003</v>
      </c>
      <c r="BE340" s="25">
        <v>22</v>
      </c>
      <c r="BF340" s="25">
        <v>4.4000000000000004</v>
      </c>
      <c r="BG340" s="25">
        <v>0</v>
      </c>
      <c r="BH340" s="25">
        <v>53.900000000000006</v>
      </c>
      <c r="BI340" s="25">
        <v>24.200000000000003</v>
      </c>
      <c r="BJ340" s="25">
        <v>12.100000000000001</v>
      </c>
      <c r="BK340" s="25">
        <v>14.3</v>
      </c>
      <c r="BL340" s="25">
        <v>0</v>
      </c>
      <c r="BM340" s="25">
        <v>0</v>
      </c>
      <c r="BN340" s="25">
        <v>5.5</v>
      </c>
      <c r="BO340" t="s">
        <v>38</v>
      </c>
    </row>
    <row r="341" spans="1:67" x14ac:dyDescent="0.25">
      <c r="A341" s="6">
        <v>45232</v>
      </c>
      <c r="B341" t="s">
        <v>17</v>
      </c>
      <c r="C341">
        <v>2</v>
      </c>
      <c r="D341">
        <f t="shared" si="41"/>
        <v>431.2000000000001</v>
      </c>
      <c r="E341">
        <f t="shared" si="42"/>
        <v>114.4</v>
      </c>
      <c r="F341">
        <f t="shared" si="43"/>
        <v>80.300000000000068</v>
      </c>
      <c r="G341">
        <f t="shared" si="44"/>
        <v>117.70000000000002</v>
      </c>
      <c r="H341">
        <f t="shared" si="45"/>
        <v>118.80000000000001</v>
      </c>
      <c r="I341">
        <v>0</v>
      </c>
      <c r="J341" s="22">
        <v>0.80300000000000005</v>
      </c>
      <c r="K341" s="22">
        <v>0.63800000000000001</v>
      </c>
      <c r="L341" s="22">
        <v>0.77000000000000013</v>
      </c>
      <c r="M341" s="22">
        <v>1.056</v>
      </c>
      <c r="N341" s="22">
        <v>1.0450000000000002</v>
      </c>
      <c r="O341" s="24">
        <v>0.78100000000000003</v>
      </c>
      <c r="P341" s="24">
        <v>0.82500000000000007</v>
      </c>
      <c r="Q341" s="24">
        <v>0.26400000000000001</v>
      </c>
      <c r="R341" s="24">
        <v>0.7370000000000001</v>
      </c>
      <c r="S341" s="24">
        <v>0.12100000000000001</v>
      </c>
      <c r="T341" s="24">
        <v>0.82500000000000007</v>
      </c>
      <c r="U341" s="24">
        <v>0.47300000000000003</v>
      </c>
      <c r="V341" s="24">
        <v>1.0780000000000001</v>
      </c>
      <c r="W341" s="24">
        <v>1.0450000000000002</v>
      </c>
      <c r="X341" s="24">
        <v>0.82500000000000007</v>
      </c>
      <c r="Y341" s="24">
        <v>0.93500000000000005</v>
      </c>
      <c r="Z341" s="24">
        <v>1.056</v>
      </c>
      <c r="AA341" s="25">
        <v>12.100000000000001</v>
      </c>
      <c r="AB341" s="25">
        <v>4.4000000000000004</v>
      </c>
      <c r="AC341" s="25">
        <v>4.4000000000000004</v>
      </c>
      <c r="AD341" s="25">
        <v>12.100000000000064</v>
      </c>
      <c r="AE341" s="25">
        <v>0</v>
      </c>
      <c r="AF341" s="25">
        <v>5.5</v>
      </c>
      <c r="AG341" s="25">
        <v>2.2000000000000002</v>
      </c>
      <c r="AH341" s="25">
        <v>30.800000000000004</v>
      </c>
      <c r="AI341" s="25">
        <v>8.8000000000000007</v>
      </c>
      <c r="AJ341" s="25">
        <v>0</v>
      </c>
      <c r="AK341" s="25">
        <v>17.600000000000001</v>
      </c>
      <c r="AL341" s="25">
        <v>52.800000000000004</v>
      </c>
      <c r="AM341" s="25">
        <v>0</v>
      </c>
      <c r="AN341" s="25">
        <v>9.9</v>
      </c>
      <c r="AO341" s="25">
        <v>0</v>
      </c>
      <c r="AP341" s="25">
        <v>8.8000000000000007</v>
      </c>
      <c r="AQ341" s="25">
        <v>16.5</v>
      </c>
      <c r="AR341" s="25">
        <v>0</v>
      </c>
      <c r="AS341" s="25">
        <v>7.7000000000000011</v>
      </c>
      <c r="AT341" s="25">
        <v>23.1</v>
      </c>
      <c r="AU341" s="25">
        <v>26.400000000000002</v>
      </c>
      <c r="AV341" s="25">
        <v>0</v>
      </c>
      <c r="AW341" s="25">
        <v>25.3</v>
      </c>
      <c r="AX341" s="25">
        <v>0</v>
      </c>
      <c r="AY341" s="25">
        <v>15.400000000000002</v>
      </c>
      <c r="AZ341" s="25">
        <v>0</v>
      </c>
      <c r="BA341" s="25">
        <v>29.700000000000003</v>
      </c>
      <c r="BB341" s="25">
        <v>1.1000000000000001</v>
      </c>
      <c r="BC341" s="25">
        <v>9.9</v>
      </c>
      <c r="BD341" s="25">
        <v>9.9</v>
      </c>
      <c r="BE341" s="25">
        <v>0</v>
      </c>
      <c r="BF341" s="25">
        <v>18.700000000000003</v>
      </c>
      <c r="BG341" s="25">
        <v>1.1000000000000001</v>
      </c>
      <c r="BH341" s="25">
        <v>25.3</v>
      </c>
      <c r="BI341" s="25">
        <v>48.400000000000006</v>
      </c>
      <c r="BJ341" s="25">
        <v>0</v>
      </c>
      <c r="BK341" s="25">
        <v>1.1000000000000001</v>
      </c>
      <c r="BL341" s="25">
        <v>5.5</v>
      </c>
      <c r="BM341" s="25">
        <v>14.3</v>
      </c>
      <c r="BN341" s="25">
        <v>0</v>
      </c>
      <c r="BO341" t="s">
        <v>38</v>
      </c>
    </row>
    <row r="342" spans="1:67" x14ac:dyDescent="0.25">
      <c r="A342" s="6">
        <v>45233</v>
      </c>
      <c r="B342" t="s">
        <v>17</v>
      </c>
      <c r="C342">
        <v>3</v>
      </c>
      <c r="D342">
        <f t="shared" si="41"/>
        <v>644.6</v>
      </c>
      <c r="E342">
        <f t="shared" si="42"/>
        <v>121.00000000000001</v>
      </c>
      <c r="F342">
        <f t="shared" si="43"/>
        <v>170.5</v>
      </c>
      <c r="G342">
        <f t="shared" si="44"/>
        <v>173.8</v>
      </c>
      <c r="H342">
        <f t="shared" si="45"/>
        <v>179.3</v>
      </c>
      <c r="I342">
        <v>0</v>
      </c>
      <c r="J342" s="22">
        <v>0.78100000000000003</v>
      </c>
      <c r="K342" s="22">
        <v>0.64900000000000002</v>
      </c>
      <c r="L342" s="22">
        <v>0.77000000000000013</v>
      </c>
      <c r="M342" s="22">
        <v>0.95700000000000007</v>
      </c>
      <c r="N342" s="22">
        <v>0.47300000000000003</v>
      </c>
      <c r="O342" s="24">
        <v>0.64900000000000002</v>
      </c>
      <c r="P342" s="24">
        <v>0.82500000000000007</v>
      </c>
      <c r="Q342" s="24">
        <v>0.77000000000000013</v>
      </c>
      <c r="R342" s="24">
        <v>0.91300000000000014</v>
      </c>
      <c r="S342" s="24">
        <v>1.0340000000000003</v>
      </c>
      <c r="T342" s="24">
        <v>0.30800000000000005</v>
      </c>
      <c r="U342" s="24">
        <v>0.60500000000000009</v>
      </c>
      <c r="V342" s="24">
        <v>0.49500000000000005</v>
      </c>
      <c r="W342" s="24">
        <v>0.40700000000000003</v>
      </c>
      <c r="X342" s="24">
        <v>0.39600000000000002</v>
      </c>
      <c r="Y342" s="24">
        <v>0.94600000000000006</v>
      </c>
      <c r="Z342" s="24">
        <v>0.68200000000000005</v>
      </c>
      <c r="AA342" s="25">
        <v>36.300000000000004</v>
      </c>
      <c r="AB342" s="25">
        <v>19.8</v>
      </c>
      <c r="AC342" s="25">
        <v>38.5</v>
      </c>
      <c r="AD342" s="25">
        <v>5.5</v>
      </c>
      <c r="AE342" s="25">
        <v>22</v>
      </c>
      <c r="AF342" s="25">
        <v>5.5</v>
      </c>
      <c r="AG342" s="25">
        <v>15.400000000000002</v>
      </c>
      <c r="AH342" s="25">
        <v>0</v>
      </c>
      <c r="AI342" s="25">
        <v>4.4000000000000004</v>
      </c>
      <c r="AJ342" s="25">
        <v>23.1</v>
      </c>
      <c r="AK342" s="25">
        <v>19.8</v>
      </c>
      <c r="AL342" s="25">
        <v>0</v>
      </c>
      <c r="AM342" s="25">
        <v>0</v>
      </c>
      <c r="AN342" s="25">
        <v>11</v>
      </c>
      <c r="AO342" s="25">
        <v>40.700000000000003</v>
      </c>
      <c r="AP342" s="25">
        <v>0</v>
      </c>
      <c r="AQ342" s="25">
        <v>26.400000000000002</v>
      </c>
      <c r="AR342" s="25">
        <v>18.700000000000003</v>
      </c>
      <c r="AS342" s="25">
        <v>58.300000000000004</v>
      </c>
      <c r="AT342" s="25">
        <v>24.200000000000003</v>
      </c>
      <c r="AU342" s="25">
        <v>12.100000000000001</v>
      </c>
      <c r="AV342" s="25">
        <v>44</v>
      </c>
      <c r="AW342" s="25">
        <v>19.8</v>
      </c>
      <c r="AX342" s="25">
        <v>3.3000000000000003</v>
      </c>
      <c r="AY342" s="25">
        <v>26.400000000000002</v>
      </c>
      <c r="AZ342" s="25">
        <v>13.200000000000001</v>
      </c>
      <c r="BA342" s="25">
        <v>0</v>
      </c>
      <c r="BB342" s="25">
        <v>29.700000000000003</v>
      </c>
      <c r="BC342" s="25">
        <v>25.3</v>
      </c>
      <c r="BD342" s="25">
        <v>0</v>
      </c>
      <c r="BE342" s="25">
        <v>29.700000000000003</v>
      </c>
      <c r="BF342" s="25">
        <v>0</v>
      </c>
      <c r="BG342" s="25">
        <v>9.9</v>
      </c>
      <c r="BH342" s="25">
        <v>0</v>
      </c>
      <c r="BI342" s="25">
        <v>39.6</v>
      </c>
      <c r="BJ342" s="25">
        <v>0</v>
      </c>
      <c r="BK342" s="25">
        <v>26.400000000000002</v>
      </c>
      <c r="BL342" s="25">
        <v>5.5</v>
      </c>
      <c r="BM342" s="25">
        <v>7.7000000000000011</v>
      </c>
      <c r="BN342" s="25">
        <v>2.2000000000000002</v>
      </c>
      <c r="BO342" t="s">
        <v>38</v>
      </c>
    </row>
    <row r="343" spans="1:67" x14ac:dyDescent="0.25">
      <c r="A343" s="6">
        <v>45234</v>
      </c>
      <c r="B343" t="s">
        <v>17</v>
      </c>
      <c r="C343">
        <v>4</v>
      </c>
      <c r="D343">
        <f t="shared" si="41"/>
        <v>477.40000000000003</v>
      </c>
      <c r="E343">
        <f t="shared" si="42"/>
        <v>91.3</v>
      </c>
      <c r="F343">
        <f t="shared" si="43"/>
        <v>128.70000000000002</v>
      </c>
      <c r="G343">
        <f t="shared" si="44"/>
        <v>180.4</v>
      </c>
      <c r="H343">
        <f t="shared" si="45"/>
        <v>77.000000000000071</v>
      </c>
      <c r="I343">
        <v>0</v>
      </c>
      <c r="J343" s="22">
        <v>1.0120000000000002</v>
      </c>
      <c r="K343" s="22">
        <v>0.34100000000000003</v>
      </c>
      <c r="L343" s="22">
        <v>0.89100000000000013</v>
      </c>
      <c r="M343" s="22">
        <v>0.92400000000000004</v>
      </c>
      <c r="N343" s="22">
        <v>1.0340000000000003</v>
      </c>
      <c r="O343" s="24">
        <v>0.93500000000000005</v>
      </c>
      <c r="P343" s="24">
        <v>1.089</v>
      </c>
      <c r="Q343" s="24">
        <v>0.84700000000000009</v>
      </c>
      <c r="R343" s="24">
        <v>0.9900000000000001</v>
      </c>
      <c r="S343" s="24">
        <v>0.68200000000000005</v>
      </c>
      <c r="T343" s="24">
        <v>0.63800000000000001</v>
      </c>
      <c r="U343" s="24">
        <v>0.48400000000000004</v>
      </c>
      <c r="V343" s="24">
        <v>0.95700000000000007</v>
      </c>
      <c r="W343" s="24">
        <v>1.0340000000000003</v>
      </c>
      <c r="X343" s="24">
        <v>0.39600000000000002</v>
      </c>
      <c r="Y343" s="24">
        <v>1.089</v>
      </c>
      <c r="Z343" s="24">
        <v>0.30800000000000005</v>
      </c>
      <c r="AA343" s="25">
        <v>14.3</v>
      </c>
      <c r="AB343" s="25">
        <v>0</v>
      </c>
      <c r="AC343" s="25">
        <v>5.5</v>
      </c>
      <c r="AD343" s="25">
        <v>44</v>
      </c>
      <c r="AE343" s="25">
        <v>12.100000000000001</v>
      </c>
      <c r="AF343" s="25">
        <v>0</v>
      </c>
      <c r="AG343" s="25">
        <v>0</v>
      </c>
      <c r="AH343" s="25">
        <v>0</v>
      </c>
      <c r="AI343" s="25">
        <v>22</v>
      </c>
      <c r="AJ343" s="25">
        <v>30.800000000000004</v>
      </c>
      <c r="AK343" s="25">
        <v>0</v>
      </c>
      <c r="AL343" s="25">
        <v>0</v>
      </c>
      <c r="AM343" s="25">
        <v>0</v>
      </c>
      <c r="AN343" s="25">
        <v>8.8000000000000007</v>
      </c>
      <c r="AO343" s="25">
        <v>11</v>
      </c>
      <c r="AP343" s="25">
        <v>3.3000000000000629</v>
      </c>
      <c r="AQ343" s="25">
        <v>19.8</v>
      </c>
      <c r="AR343" s="25">
        <v>31.900000000000002</v>
      </c>
      <c r="AS343" s="25">
        <v>0</v>
      </c>
      <c r="AT343" s="25">
        <v>2.2000000000000002</v>
      </c>
      <c r="AU343" s="25">
        <v>4.4000000000000004</v>
      </c>
      <c r="AV343" s="25">
        <v>5.5</v>
      </c>
      <c r="AW343" s="25">
        <v>7.7000000000000011</v>
      </c>
      <c r="AX343" s="25">
        <v>3.3000000000000003</v>
      </c>
      <c r="AY343" s="25">
        <v>53.900000000000006</v>
      </c>
      <c r="AZ343" s="25">
        <v>6.6000000000000005</v>
      </c>
      <c r="BA343" s="25">
        <v>20.900000000000002</v>
      </c>
      <c r="BB343" s="25">
        <v>7.7000000000000011</v>
      </c>
      <c r="BC343" s="25">
        <v>52.800000000000004</v>
      </c>
      <c r="BD343" s="25">
        <v>17.600000000000001</v>
      </c>
      <c r="BE343" s="25">
        <v>0</v>
      </c>
      <c r="BF343" s="25">
        <v>2.2000000000000002</v>
      </c>
      <c r="BG343" s="25">
        <v>3.3000000000000003</v>
      </c>
      <c r="BH343" s="25">
        <v>4.4000000000000004</v>
      </c>
      <c r="BI343" s="25">
        <v>29.700000000000003</v>
      </c>
      <c r="BJ343" s="25">
        <v>0</v>
      </c>
      <c r="BK343" s="25">
        <v>0</v>
      </c>
      <c r="BL343" s="25">
        <v>38.5</v>
      </c>
      <c r="BM343" s="25">
        <v>0</v>
      </c>
      <c r="BN343" s="25">
        <v>13.200000000000001</v>
      </c>
      <c r="BO343" t="s">
        <v>38</v>
      </c>
    </row>
    <row r="344" spans="1:67" x14ac:dyDescent="0.25">
      <c r="A344" s="6">
        <v>45235</v>
      </c>
      <c r="B344" t="s">
        <v>17</v>
      </c>
      <c r="C344">
        <v>5</v>
      </c>
      <c r="D344">
        <f t="shared" si="41"/>
        <v>515.9</v>
      </c>
      <c r="E344">
        <f t="shared" si="42"/>
        <v>131.99999999999989</v>
      </c>
      <c r="F344">
        <f t="shared" si="43"/>
        <v>97.90000000000002</v>
      </c>
      <c r="G344">
        <f t="shared" si="44"/>
        <v>148.50000000000003</v>
      </c>
      <c r="H344">
        <f t="shared" si="45"/>
        <v>137.50000000000003</v>
      </c>
      <c r="I344">
        <v>0</v>
      </c>
      <c r="J344" s="22">
        <v>1.0780000000000001</v>
      </c>
      <c r="K344" s="22">
        <v>0.9900000000000001</v>
      </c>
      <c r="L344" s="22">
        <v>0.53900000000000003</v>
      </c>
      <c r="M344" s="22">
        <v>1.0340000000000003</v>
      </c>
      <c r="N344" s="22">
        <v>1.0010000000000001</v>
      </c>
      <c r="O344" s="24">
        <v>0.97900000000000009</v>
      </c>
      <c r="P344" s="24">
        <v>0.96800000000000008</v>
      </c>
      <c r="Q344" s="24">
        <v>0.77000000000000013</v>
      </c>
      <c r="R344" s="24">
        <v>1.0120000000000002</v>
      </c>
      <c r="S344" s="24">
        <v>0.62700000000000011</v>
      </c>
      <c r="T344" s="24">
        <v>0.77000000000000013</v>
      </c>
      <c r="U344" s="24">
        <v>0.9900000000000001</v>
      </c>
      <c r="V344" s="24">
        <v>0.33</v>
      </c>
      <c r="W344" s="24">
        <v>0.86900000000000011</v>
      </c>
      <c r="X344" s="24">
        <v>1.0120000000000002</v>
      </c>
      <c r="Y344" s="24">
        <v>0.59400000000000008</v>
      </c>
      <c r="Z344" s="24">
        <v>0.81400000000000006</v>
      </c>
      <c r="AA344" s="25">
        <v>0</v>
      </c>
      <c r="AB344" s="25">
        <v>2.2000000000000002</v>
      </c>
      <c r="AC344" s="25">
        <v>0</v>
      </c>
      <c r="AD344" s="25">
        <v>0</v>
      </c>
      <c r="AE344" s="25">
        <v>42.900000000000006</v>
      </c>
      <c r="AF344" s="25">
        <v>13.200000000000001</v>
      </c>
      <c r="AG344" s="25">
        <v>16.5</v>
      </c>
      <c r="AH344" s="25">
        <v>15.400000000000002</v>
      </c>
      <c r="AI344" s="25">
        <v>3.3000000000000003</v>
      </c>
      <c r="AJ344" s="25">
        <v>4.4000000000000004</v>
      </c>
      <c r="AK344" s="25">
        <v>9.9</v>
      </c>
      <c r="AL344" s="25">
        <v>26.400000000000002</v>
      </c>
      <c r="AM344" s="25">
        <v>27.500000000000004</v>
      </c>
      <c r="AN344" s="25">
        <v>11</v>
      </c>
      <c r="AO344" s="25">
        <v>2.2000000000000002</v>
      </c>
      <c r="AP344" s="25">
        <v>11</v>
      </c>
      <c r="AQ344" s="25">
        <v>12.100000000000001</v>
      </c>
      <c r="AR344" s="25">
        <v>4.4000000000000004</v>
      </c>
      <c r="AS344" s="25">
        <v>24.200000000000003</v>
      </c>
      <c r="AT344" s="25">
        <v>18.700000000000003</v>
      </c>
      <c r="AU344" s="25">
        <v>14.3</v>
      </c>
      <c r="AV344" s="25">
        <v>13.200000000000001</v>
      </c>
      <c r="AW344" s="25">
        <v>30.800000000000004</v>
      </c>
      <c r="AX344" s="25">
        <v>9.9</v>
      </c>
      <c r="AY344" s="25">
        <v>23.1</v>
      </c>
      <c r="AZ344" s="25">
        <v>9.9</v>
      </c>
      <c r="BA344" s="25">
        <v>1.1000000000000001</v>
      </c>
      <c r="BB344" s="25">
        <v>4.4000000000000004</v>
      </c>
      <c r="BC344" s="25">
        <v>18.700000000000003</v>
      </c>
      <c r="BD344" s="25">
        <v>23.1</v>
      </c>
      <c r="BE344" s="25">
        <v>0</v>
      </c>
      <c r="BF344" s="25">
        <v>8.8000000000000007</v>
      </c>
      <c r="BG344" s="25">
        <v>19.8</v>
      </c>
      <c r="BH344" s="25">
        <v>27.500000000000004</v>
      </c>
      <c r="BI344" s="25">
        <v>15.400000000000002</v>
      </c>
      <c r="BJ344" s="25">
        <v>5.5</v>
      </c>
      <c r="BK344" s="25">
        <v>36.300000000000004</v>
      </c>
      <c r="BL344" s="25">
        <v>0</v>
      </c>
      <c r="BM344" s="25">
        <v>16.499999999999876</v>
      </c>
      <c r="BN344" s="25">
        <v>2.2000000000000002</v>
      </c>
      <c r="BO344" t="s">
        <v>38</v>
      </c>
    </row>
    <row r="345" spans="1:67" x14ac:dyDescent="0.25">
      <c r="A345" s="6">
        <v>45236</v>
      </c>
      <c r="B345" t="s">
        <v>17</v>
      </c>
      <c r="C345">
        <v>6</v>
      </c>
      <c r="D345">
        <f t="shared" si="41"/>
        <v>456.5</v>
      </c>
      <c r="E345">
        <f t="shared" si="42"/>
        <v>123.2</v>
      </c>
      <c r="F345">
        <f t="shared" si="43"/>
        <v>129.80000000000001</v>
      </c>
      <c r="G345">
        <f t="shared" si="44"/>
        <v>122.10000000000001</v>
      </c>
      <c r="H345">
        <f t="shared" si="45"/>
        <v>81.400000000000006</v>
      </c>
      <c r="I345">
        <v>0</v>
      </c>
      <c r="J345" s="22">
        <v>0.42900000000000005</v>
      </c>
      <c r="K345" s="22">
        <v>0.70400000000000007</v>
      </c>
      <c r="L345" s="22">
        <v>0.81400000000000006</v>
      </c>
      <c r="M345" s="22">
        <v>0.88000000000000012</v>
      </c>
      <c r="N345" s="22">
        <v>1.0669999999999999</v>
      </c>
      <c r="O345" s="24">
        <v>0.75900000000000012</v>
      </c>
      <c r="P345" s="24">
        <v>0.68200000000000005</v>
      </c>
      <c r="Q345" s="24">
        <v>0.78100000000000003</v>
      </c>
      <c r="R345" s="24">
        <v>0.56100000000000005</v>
      </c>
      <c r="S345" s="24">
        <v>0.93500000000000005</v>
      </c>
      <c r="T345" s="24">
        <v>1.1000000000000001</v>
      </c>
      <c r="U345" s="24">
        <v>0.93500000000000005</v>
      </c>
      <c r="V345" s="24">
        <v>0.39600000000000002</v>
      </c>
      <c r="W345" s="24">
        <v>0.55000000000000004</v>
      </c>
      <c r="X345" s="24">
        <v>0.6160000000000001</v>
      </c>
      <c r="Y345" s="24">
        <v>0.37400000000000005</v>
      </c>
      <c r="Z345" s="24">
        <v>0.95700000000000007</v>
      </c>
      <c r="AA345" s="25">
        <v>0</v>
      </c>
      <c r="AB345" s="25">
        <v>7.7000000000000011</v>
      </c>
      <c r="AC345" s="25">
        <v>27.500000000000004</v>
      </c>
      <c r="AD345" s="25">
        <v>34.1</v>
      </c>
      <c r="AE345" s="25">
        <v>0</v>
      </c>
      <c r="AF345" s="25">
        <v>1.1000000000000001</v>
      </c>
      <c r="AG345" s="25">
        <v>6.6000000000000005</v>
      </c>
      <c r="AH345" s="25">
        <v>30.800000000000004</v>
      </c>
      <c r="AI345" s="25">
        <v>20.900000000000002</v>
      </c>
      <c r="AJ345" s="25">
        <v>1.1000000000000001</v>
      </c>
      <c r="AK345" s="25">
        <v>36.300000000000004</v>
      </c>
      <c r="AL345" s="25">
        <v>1.1000000000000001</v>
      </c>
      <c r="AM345" s="25">
        <v>3.3000000000000003</v>
      </c>
      <c r="AN345" s="25">
        <v>51.7</v>
      </c>
      <c r="AO345" s="25">
        <v>0</v>
      </c>
      <c r="AP345" s="25">
        <v>4.4000000000000004</v>
      </c>
      <c r="AQ345" s="25">
        <v>13.200000000000017</v>
      </c>
      <c r="AR345" s="25">
        <v>1.1000000000000001</v>
      </c>
      <c r="AS345" s="25">
        <v>3.3000000000000003</v>
      </c>
      <c r="AT345" s="25">
        <v>3.3000000000000003</v>
      </c>
      <c r="AU345" s="25">
        <v>15.400000000000002</v>
      </c>
      <c r="AV345" s="25">
        <v>8.8000000000000007</v>
      </c>
      <c r="AW345" s="25">
        <v>0</v>
      </c>
      <c r="AX345" s="25">
        <v>18.700000000000003</v>
      </c>
      <c r="AY345" s="25">
        <v>0</v>
      </c>
      <c r="AZ345" s="25">
        <v>25.3</v>
      </c>
      <c r="BA345" s="25">
        <v>11</v>
      </c>
      <c r="BB345" s="25">
        <v>7.7000000000000011</v>
      </c>
      <c r="BC345" s="25">
        <v>9.9</v>
      </c>
      <c r="BD345" s="25">
        <v>25.3</v>
      </c>
      <c r="BE345" s="25">
        <v>22</v>
      </c>
      <c r="BF345" s="25">
        <v>0</v>
      </c>
      <c r="BG345" s="25">
        <v>0</v>
      </c>
      <c r="BH345" s="25">
        <v>38.5</v>
      </c>
      <c r="BI345" s="25">
        <v>19.8</v>
      </c>
      <c r="BJ345" s="25">
        <v>6.6000000000000005</v>
      </c>
      <c r="BK345" s="25">
        <v>9.9</v>
      </c>
      <c r="BL345" s="25">
        <v>2.2000000000000002</v>
      </c>
      <c r="BM345" s="25">
        <v>0</v>
      </c>
      <c r="BN345" s="25">
        <v>24.200000000000003</v>
      </c>
      <c r="BO345" t="s">
        <v>38</v>
      </c>
    </row>
    <row r="346" spans="1:67" x14ac:dyDescent="0.25">
      <c r="A346" s="6">
        <v>45237</v>
      </c>
      <c r="B346" t="s">
        <v>17</v>
      </c>
      <c r="C346">
        <v>7</v>
      </c>
      <c r="D346">
        <f t="shared" si="41"/>
        <v>597.30000000000018</v>
      </c>
      <c r="E346">
        <f t="shared" si="42"/>
        <v>156.19999999999999</v>
      </c>
      <c r="F346">
        <f t="shared" si="43"/>
        <v>162.80000000000015</v>
      </c>
      <c r="G346">
        <f t="shared" si="44"/>
        <v>157.30000000000001</v>
      </c>
      <c r="H346">
        <f t="shared" si="45"/>
        <v>121.00000000000006</v>
      </c>
      <c r="I346">
        <v>0</v>
      </c>
      <c r="J346" s="22">
        <v>0.29700000000000004</v>
      </c>
      <c r="K346" s="22">
        <v>0.78100000000000003</v>
      </c>
      <c r="L346" s="22">
        <v>0.34100000000000003</v>
      </c>
      <c r="M346" s="22">
        <v>0.96800000000000008</v>
      </c>
      <c r="N346" s="22">
        <v>0.16500000000000001</v>
      </c>
      <c r="O346" s="24">
        <v>0.80300000000000005</v>
      </c>
      <c r="P346" s="24">
        <v>0.7370000000000001</v>
      </c>
      <c r="Q346" s="24">
        <v>0.72600000000000009</v>
      </c>
      <c r="R346" s="24">
        <v>1.0450000000000002</v>
      </c>
      <c r="S346" s="24">
        <v>0.64900000000000002</v>
      </c>
      <c r="T346" s="24">
        <v>0.26400000000000001</v>
      </c>
      <c r="U346" s="24">
        <v>1.0230000000000001</v>
      </c>
      <c r="V346" s="24">
        <v>0.39600000000000002</v>
      </c>
      <c r="W346" s="24">
        <v>0.83600000000000008</v>
      </c>
      <c r="X346" s="24">
        <v>1.0669999999999999</v>
      </c>
      <c r="Y346" s="24">
        <v>0.47300000000000003</v>
      </c>
      <c r="Z346" s="24">
        <v>0.97900000000000009</v>
      </c>
      <c r="AA346" s="25">
        <v>14.300000000000127</v>
      </c>
      <c r="AB346" s="25">
        <v>48.400000000000006</v>
      </c>
      <c r="AC346" s="25">
        <v>41.800000000000004</v>
      </c>
      <c r="AD346" s="25">
        <v>41.800000000000004</v>
      </c>
      <c r="AE346" s="25">
        <v>2.2000000000000002</v>
      </c>
      <c r="AF346" s="25">
        <v>0</v>
      </c>
      <c r="AG346" s="25">
        <v>8.8000000000000007</v>
      </c>
      <c r="AH346" s="25">
        <v>5.5</v>
      </c>
      <c r="AI346" s="25">
        <v>0</v>
      </c>
      <c r="AJ346" s="25">
        <v>0</v>
      </c>
      <c r="AK346" s="25">
        <v>14.3</v>
      </c>
      <c r="AL346" s="25">
        <v>23.1</v>
      </c>
      <c r="AM346" s="25">
        <v>37.400000000000006</v>
      </c>
      <c r="AN346" s="25">
        <v>13.200000000000001</v>
      </c>
      <c r="AO346" s="25">
        <v>0</v>
      </c>
      <c r="AP346" s="25">
        <v>11</v>
      </c>
      <c r="AQ346" s="25">
        <v>25.3</v>
      </c>
      <c r="AR346" s="25">
        <v>6.6000000000000005</v>
      </c>
      <c r="AS346" s="25">
        <v>1.1000000000000001</v>
      </c>
      <c r="AT346" s="25">
        <v>3.3000000000000629</v>
      </c>
      <c r="AU346" s="25">
        <v>0</v>
      </c>
      <c r="AV346" s="25">
        <v>27.500000000000004</v>
      </c>
      <c r="AW346" s="25">
        <v>5.5</v>
      </c>
      <c r="AX346" s="25">
        <v>7.7000000000000011</v>
      </c>
      <c r="AY346" s="25">
        <v>13.200000000000001</v>
      </c>
      <c r="AZ346" s="25">
        <v>5.5</v>
      </c>
      <c r="BA346" s="25">
        <v>25.3</v>
      </c>
      <c r="BB346" s="25">
        <v>0</v>
      </c>
      <c r="BC346" s="25">
        <v>36.300000000000004</v>
      </c>
      <c r="BD346" s="25">
        <v>36.300000000000004</v>
      </c>
      <c r="BE346" s="25">
        <v>50.6</v>
      </c>
      <c r="BF346" s="25">
        <v>3.3000000000000003</v>
      </c>
      <c r="BG346" s="25">
        <v>4.4000000000000004</v>
      </c>
      <c r="BH346" s="25">
        <v>20.900000000000002</v>
      </c>
      <c r="BI346" s="25">
        <v>6.6000000000000005</v>
      </c>
      <c r="BJ346" s="25">
        <v>8.8000000000000007</v>
      </c>
      <c r="BK346" s="25">
        <v>12.100000000000001</v>
      </c>
      <c r="BL346" s="25">
        <v>0</v>
      </c>
      <c r="BM346" s="25">
        <v>49.500000000000007</v>
      </c>
      <c r="BN346" s="25">
        <v>0</v>
      </c>
      <c r="BO346" t="s">
        <v>38</v>
      </c>
    </row>
    <row r="347" spans="1:67" x14ac:dyDescent="0.25">
      <c r="A347" s="6">
        <v>45238</v>
      </c>
      <c r="B347" t="s">
        <v>17</v>
      </c>
      <c r="C347">
        <v>8</v>
      </c>
      <c r="D347">
        <f t="shared" si="41"/>
        <v>335.5</v>
      </c>
      <c r="E347">
        <f t="shared" si="42"/>
        <v>91.300000000000011</v>
      </c>
      <c r="F347">
        <f t="shared" si="43"/>
        <v>77</v>
      </c>
      <c r="G347">
        <f t="shared" si="44"/>
        <v>74.8</v>
      </c>
      <c r="H347">
        <f t="shared" si="45"/>
        <v>92.4</v>
      </c>
      <c r="I347">
        <v>0</v>
      </c>
      <c r="J347" s="22">
        <v>0.40700000000000003</v>
      </c>
      <c r="K347" s="22">
        <v>0.71500000000000008</v>
      </c>
      <c r="L347" s="22">
        <v>0.8580000000000001</v>
      </c>
      <c r="M347" s="22">
        <v>0.88000000000000012</v>
      </c>
      <c r="N347" s="22">
        <v>1.0120000000000002</v>
      </c>
      <c r="O347" s="24">
        <v>1.1000000000000001</v>
      </c>
      <c r="P347" s="24">
        <v>0.27500000000000002</v>
      </c>
      <c r="Q347" s="24">
        <v>0.64900000000000002</v>
      </c>
      <c r="R347" s="24">
        <v>0.69300000000000006</v>
      </c>
      <c r="S347" s="24">
        <v>1.089</v>
      </c>
      <c r="T347" s="24">
        <v>0.83600000000000008</v>
      </c>
      <c r="U347" s="24">
        <v>1.0450000000000002</v>
      </c>
      <c r="V347" s="24">
        <v>0.33</v>
      </c>
      <c r="W347" s="24">
        <v>0.6160000000000001</v>
      </c>
      <c r="X347" s="24">
        <v>1.0450000000000002</v>
      </c>
      <c r="Y347" s="24">
        <v>1.1000000000000001</v>
      </c>
      <c r="Z347" s="24">
        <v>0.81400000000000006</v>
      </c>
      <c r="AA347" s="25">
        <v>0</v>
      </c>
      <c r="AB347" s="25">
        <v>0</v>
      </c>
      <c r="AC347" s="25">
        <v>5.5</v>
      </c>
      <c r="AD347" s="25">
        <v>13.200000000000001</v>
      </c>
      <c r="AE347" s="25">
        <v>4.4000000000000004</v>
      </c>
      <c r="AF347" s="25">
        <v>22</v>
      </c>
      <c r="AG347" s="25">
        <v>2.2000000000000002</v>
      </c>
      <c r="AH347" s="25">
        <v>0</v>
      </c>
      <c r="AI347" s="25">
        <v>26.400000000000002</v>
      </c>
      <c r="AJ347" s="25">
        <v>3.3000000000000003</v>
      </c>
      <c r="AK347" s="25">
        <v>22</v>
      </c>
      <c r="AL347" s="25">
        <v>8.8000000000000007</v>
      </c>
      <c r="AM347" s="25">
        <v>15.400000000000002</v>
      </c>
      <c r="AN347" s="25">
        <v>35.200000000000003</v>
      </c>
      <c r="AO347" s="25">
        <v>0</v>
      </c>
      <c r="AP347" s="25">
        <v>15.400000000000002</v>
      </c>
      <c r="AQ347" s="25">
        <v>0</v>
      </c>
      <c r="AR347" s="25">
        <v>17.600000000000001</v>
      </c>
      <c r="AS347" s="25">
        <v>0</v>
      </c>
      <c r="AT347" s="25">
        <v>0</v>
      </c>
      <c r="AU347" s="25">
        <v>5.5</v>
      </c>
      <c r="AV347" s="25">
        <v>22</v>
      </c>
      <c r="AW347" s="25">
        <v>0</v>
      </c>
      <c r="AX347" s="25">
        <v>20.900000000000002</v>
      </c>
      <c r="AY347" s="25">
        <v>9.9</v>
      </c>
      <c r="AZ347" s="25">
        <v>6.6000000000000005</v>
      </c>
      <c r="BA347" s="25">
        <v>5.5</v>
      </c>
      <c r="BB347" s="25">
        <v>1.1000000000000001</v>
      </c>
      <c r="BC347" s="25">
        <v>0</v>
      </c>
      <c r="BD347" s="25">
        <v>3.3000000000000003</v>
      </c>
      <c r="BE347" s="25">
        <v>2.2000000000000002</v>
      </c>
      <c r="BF347" s="25">
        <v>9.9</v>
      </c>
      <c r="BG347" s="25">
        <v>5.5</v>
      </c>
      <c r="BH347" s="25">
        <v>0</v>
      </c>
      <c r="BI347" s="25">
        <v>15.400000000000002</v>
      </c>
      <c r="BJ347" s="25">
        <v>17.600000000000001</v>
      </c>
      <c r="BK347" s="25">
        <v>0</v>
      </c>
      <c r="BL347" s="25">
        <v>0</v>
      </c>
      <c r="BM347" s="25">
        <v>6.6000000000000005</v>
      </c>
      <c r="BN347" s="25">
        <v>34.1</v>
      </c>
      <c r="BO347" t="s">
        <v>38</v>
      </c>
    </row>
    <row r="348" spans="1:67" x14ac:dyDescent="0.25">
      <c r="A348" s="6">
        <v>45239</v>
      </c>
      <c r="B348" t="s">
        <v>17</v>
      </c>
      <c r="C348">
        <v>9</v>
      </c>
      <c r="D348">
        <f t="shared" si="41"/>
        <v>476.30000000000007</v>
      </c>
      <c r="E348">
        <f t="shared" si="42"/>
        <v>130.90000000000003</v>
      </c>
      <c r="F348">
        <f t="shared" si="43"/>
        <v>72.600000000000009</v>
      </c>
      <c r="G348">
        <f t="shared" si="44"/>
        <v>97.9</v>
      </c>
      <c r="H348">
        <f t="shared" si="45"/>
        <v>174.9</v>
      </c>
      <c r="I348">
        <v>0</v>
      </c>
      <c r="J348" s="22">
        <v>0.35200000000000004</v>
      </c>
      <c r="K348" s="22">
        <v>0.57200000000000006</v>
      </c>
      <c r="L348" s="22">
        <v>0.97900000000000009</v>
      </c>
      <c r="M348" s="22">
        <v>0.79200000000000004</v>
      </c>
      <c r="N348" s="22">
        <v>0.75900000000000012</v>
      </c>
      <c r="O348" s="24">
        <v>0.68200000000000005</v>
      </c>
      <c r="P348" s="24">
        <v>0.62700000000000011</v>
      </c>
      <c r="Q348" s="24">
        <v>1.0010000000000001</v>
      </c>
      <c r="R348" s="24">
        <v>0.78100000000000003</v>
      </c>
      <c r="S348" s="24">
        <v>0.84700000000000009</v>
      </c>
      <c r="T348" s="24">
        <v>0.74800000000000011</v>
      </c>
      <c r="U348" s="24">
        <v>1.0340000000000003</v>
      </c>
      <c r="V348" s="24">
        <v>1.0450000000000002</v>
      </c>
      <c r="W348" s="24">
        <v>1.0780000000000001</v>
      </c>
      <c r="X348" s="24">
        <v>0.30800000000000005</v>
      </c>
      <c r="Y348" s="24">
        <v>1.0010000000000001</v>
      </c>
      <c r="Z348" s="24">
        <v>0.91300000000000014</v>
      </c>
      <c r="AA348" s="25">
        <v>0</v>
      </c>
      <c r="AB348" s="25">
        <v>1.1000000000000001</v>
      </c>
      <c r="AC348" s="25">
        <v>29.700000000000003</v>
      </c>
      <c r="AD348" s="25">
        <v>5.5</v>
      </c>
      <c r="AE348" s="25">
        <v>0</v>
      </c>
      <c r="AF348" s="25">
        <v>0</v>
      </c>
      <c r="AG348" s="25">
        <v>1.1000000000000001</v>
      </c>
      <c r="AH348" s="25">
        <v>29.700000000000003</v>
      </c>
      <c r="AI348" s="25">
        <v>5.5</v>
      </c>
      <c r="AJ348" s="25">
        <v>0</v>
      </c>
      <c r="AK348" s="25">
        <v>27.500000000000004</v>
      </c>
      <c r="AL348" s="25">
        <v>2.2000000000000002</v>
      </c>
      <c r="AM348" s="25">
        <v>51.7</v>
      </c>
      <c r="AN348" s="25">
        <v>13.200000000000001</v>
      </c>
      <c r="AO348" s="25">
        <v>0</v>
      </c>
      <c r="AP348" s="25">
        <v>19.8</v>
      </c>
      <c r="AQ348" s="25">
        <v>45.1</v>
      </c>
      <c r="AR348" s="25">
        <v>5.5</v>
      </c>
      <c r="AS348" s="25">
        <v>4.4000000000000004</v>
      </c>
      <c r="AT348" s="25">
        <v>33</v>
      </c>
      <c r="AU348" s="25">
        <v>0</v>
      </c>
      <c r="AV348" s="25">
        <v>0</v>
      </c>
      <c r="AW348" s="25">
        <v>35.200000000000003</v>
      </c>
      <c r="AX348" s="25">
        <v>0</v>
      </c>
      <c r="AY348" s="25">
        <v>17.600000000000001</v>
      </c>
      <c r="AZ348" s="25">
        <v>2.2000000000000002</v>
      </c>
      <c r="BA348" s="25">
        <v>0</v>
      </c>
      <c r="BB348" s="25">
        <v>4.4000000000000004</v>
      </c>
      <c r="BC348" s="25">
        <v>18.700000000000003</v>
      </c>
      <c r="BD348" s="25">
        <v>19.8</v>
      </c>
      <c r="BE348" s="25">
        <v>0</v>
      </c>
      <c r="BF348" s="25">
        <v>8.8000000000000007</v>
      </c>
      <c r="BG348" s="25">
        <v>2.2000000000000002</v>
      </c>
      <c r="BH348" s="25">
        <v>56.1</v>
      </c>
      <c r="BI348" s="25">
        <v>38.5</v>
      </c>
      <c r="BJ348" s="25">
        <v>4.4000000000000004</v>
      </c>
      <c r="BK348" s="25">
        <v>5.5</v>
      </c>
      <c r="BL348" s="25">
        <v>0</v>
      </c>
      <c r="BM348" s="25">
        <v>1.1000000000000001</v>
      </c>
      <c r="BN348" s="25">
        <v>14.300000000000033</v>
      </c>
      <c r="BO348" t="s">
        <v>38</v>
      </c>
    </row>
    <row r="349" spans="1:67" x14ac:dyDescent="0.25">
      <c r="A349" s="6">
        <v>45240</v>
      </c>
      <c r="B349" t="s">
        <v>17</v>
      </c>
      <c r="C349">
        <v>10</v>
      </c>
      <c r="D349">
        <f t="shared" si="41"/>
        <v>513.70000000000005</v>
      </c>
      <c r="E349">
        <f t="shared" si="42"/>
        <v>159.50000000000003</v>
      </c>
      <c r="F349">
        <f t="shared" si="43"/>
        <v>107.80000000000001</v>
      </c>
      <c r="G349">
        <f t="shared" si="44"/>
        <v>68.2</v>
      </c>
      <c r="H349">
        <f t="shared" si="45"/>
        <v>178.2</v>
      </c>
      <c r="I349">
        <v>0</v>
      </c>
      <c r="J349" s="22">
        <v>0.27500000000000002</v>
      </c>
      <c r="K349" s="22">
        <v>0.64900000000000002</v>
      </c>
      <c r="L349" s="22">
        <v>0.36300000000000004</v>
      </c>
      <c r="M349" s="22">
        <v>0.89100000000000013</v>
      </c>
      <c r="N349" s="22">
        <v>0.88000000000000012</v>
      </c>
      <c r="O349" s="24">
        <v>0.74800000000000011</v>
      </c>
      <c r="P349" s="24">
        <v>0.80300000000000005</v>
      </c>
      <c r="Q349" s="24">
        <v>0.74800000000000011</v>
      </c>
      <c r="R349" s="24">
        <v>0.7370000000000001</v>
      </c>
      <c r="S349" s="24">
        <v>1.0450000000000002</v>
      </c>
      <c r="T349" s="24">
        <v>0.78100000000000003</v>
      </c>
      <c r="U349" s="24">
        <v>0.9900000000000001</v>
      </c>
      <c r="V349" s="24">
        <v>1.089</v>
      </c>
      <c r="W349" s="24">
        <v>0.94600000000000006</v>
      </c>
      <c r="X349" s="24">
        <v>1.0780000000000001</v>
      </c>
      <c r="Y349" s="24">
        <v>0.68200000000000005</v>
      </c>
      <c r="Z349" s="24">
        <v>0.31900000000000001</v>
      </c>
      <c r="AA349" s="25">
        <v>37.400000000000006</v>
      </c>
      <c r="AB349" s="25">
        <v>9.9</v>
      </c>
      <c r="AC349" s="25">
        <v>0</v>
      </c>
      <c r="AD349" s="25">
        <v>0</v>
      </c>
      <c r="AE349" s="25">
        <v>33</v>
      </c>
      <c r="AF349" s="25">
        <v>0</v>
      </c>
      <c r="AG349" s="25">
        <v>23.1</v>
      </c>
      <c r="AH349" s="25">
        <v>0</v>
      </c>
      <c r="AI349" s="25">
        <v>0</v>
      </c>
      <c r="AJ349" s="25">
        <v>4.4000000000000004</v>
      </c>
      <c r="AK349" s="25">
        <v>4.4000000000000004</v>
      </c>
      <c r="AL349" s="25">
        <v>31.900000000000002</v>
      </c>
      <c r="AM349" s="25">
        <v>4.4000000000000004</v>
      </c>
      <c r="AN349" s="25">
        <v>26.400000000000002</v>
      </c>
      <c r="AO349" s="25">
        <v>13.200000000000001</v>
      </c>
      <c r="AP349" s="25">
        <v>0</v>
      </c>
      <c r="AQ349" s="25">
        <v>14.3</v>
      </c>
      <c r="AR349" s="25">
        <v>0</v>
      </c>
      <c r="AS349" s="25">
        <v>41.800000000000004</v>
      </c>
      <c r="AT349" s="25">
        <v>46.2</v>
      </c>
      <c r="AU349" s="25">
        <v>5.5</v>
      </c>
      <c r="AV349" s="25">
        <v>2.2000000000000002</v>
      </c>
      <c r="AW349" s="25">
        <v>0</v>
      </c>
      <c r="AX349" s="25">
        <v>7.7000000000000011</v>
      </c>
      <c r="AY349" s="25">
        <v>15.400000000000002</v>
      </c>
      <c r="AZ349" s="25">
        <v>16.5</v>
      </c>
      <c r="BA349" s="25">
        <v>0</v>
      </c>
      <c r="BB349" s="25">
        <v>20.900000000000002</v>
      </c>
      <c r="BC349" s="25">
        <v>0</v>
      </c>
      <c r="BD349" s="25">
        <v>0</v>
      </c>
      <c r="BE349" s="25">
        <v>20.900000000000002</v>
      </c>
      <c r="BF349" s="25">
        <v>19.8</v>
      </c>
      <c r="BG349" s="25">
        <v>15.400000000000002</v>
      </c>
      <c r="BH349" s="25">
        <v>12.100000000000001</v>
      </c>
      <c r="BI349" s="25">
        <v>27.500000000000004</v>
      </c>
      <c r="BJ349" s="25">
        <v>9.9</v>
      </c>
      <c r="BK349" s="25">
        <v>4.4000000000000004</v>
      </c>
      <c r="BL349" s="25">
        <v>7.7000000000000011</v>
      </c>
      <c r="BM349" s="25">
        <v>41.800000000000004</v>
      </c>
      <c r="BN349" s="25">
        <v>0</v>
      </c>
      <c r="BO349" t="s">
        <v>38</v>
      </c>
    </row>
    <row r="350" spans="1:67" x14ac:dyDescent="0.25">
      <c r="A350" s="6">
        <v>45241</v>
      </c>
      <c r="B350" t="s">
        <v>17</v>
      </c>
      <c r="C350">
        <v>11</v>
      </c>
      <c r="D350">
        <f t="shared" si="41"/>
        <v>433.4</v>
      </c>
      <c r="E350">
        <f t="shared" si="42"/>
        <v>94.6</v>
      </c>
      <c r="F350">
        <f t="shared" si="43"/>
        <v>170.5</v>
      </c>
      <c r="G350">
        <f t="shared" si="44"/>
        <v>97.9</v>
      </c>
      <c r="H350">
        <f t="shared" si="45"/>
        <v>70.400000000000006</v>
      </c>
      <c r="I350">
        <v>1</v>
      </c>
      <c r="J350" s="22">
        <v>0.47300000000000003</v>
      </c>
      <c r="K350" s="22">
        <v>0.88000000000000012</v>
      </c>
      <c r="L350" s="22">
        <v>0.90200000000000014</v>
      </c>
      <c r="M350" s="22">
        <v>0.17600000000000002</v>
      </c>
      <c r="N350" s="22">
        <v>1.089</v>
      </c>
      <c r="O350" s="24">
        <v>0.79200000000000004</v>
      </c>
      <c r="P350" s="24">
        <v>1.1000000000000001</v>
      </c>
      <c r="Q350" s="24">
        <v>1.0450000000000002</v>
      </c>
      <c r="R350" s="24">
        <v>1.0669999999999999</v>
      </c>
      <c r="S350" s="24">
        <v>0.66</v>
      </c>
      <c r="T350" s="24">
        <v>0.82500000000000007</v>
      </c>
      <c r="U350" s="24">
        <v>0.49500000000000005</v>
      </c>
      <c r="V350" s="24">
        <v>1.1000000000000001</v>
      </c>
      <c r="W350" s="24">
        <v>0.66</v>
      </c>
      <c r="X350" s="24">
        <v>0.44000000000000006</v>
      </c>
      <c r="Y350" s="24">
        <v>0.9900000000000001</v>
      </c>
      <c r="Z350" s="24">
        <v>0.38500000000000006</v>
      </c>
      <c r="AA350" s="25">
        <v>33</v>
      </c>
      <c r="AB350" s="25">
        <v>16.5</v>
      </c>
      <c r="AC350" s="25">
        <v>5.5</v>
      </c>
      <c r="AD350" s="25">
        <v>14.3</v>
      </c>
      <c r="AE350" s="25">
        <v>0</v>
      </c>
      <c r="AF350" s="25">
        <v>6.6000000000000005</v>
      </c>
      <c r="AG350" s="25">
        <v>36.300000000000004</v>
      </c>
      <c r="AH350" s="25">
        <v>24.200000000000003</v>
      </c>
      <c r="AI350" s="25">
        <v>19.8</v>
      </c>
      <c r="AJ350" s="25">
        <v>14.3</v>
      </c>
      <c r="AK350" s="25">
        <v>0</v>
      </c>
      <c r="AL350" s="25">
        <v>19.8</v>
      </c>
      <c r="AM350" s="25">
        <v>0</v>
      </c>
      <c r="AN350" s="25">
        <v>24.200000000000003</v>
      </c>
      <c r="AO350" s="25">
        <v>15.400000000000002</v>
      </c>
      <c r="AP350" s="25">
        <v>0</v>
      </c>
      <c r="AQ350" s="25">
        <v>0</v>
      </c>
      <c r="AR350" s="25">
        <v>0</v>
      </c>
      <c r="AS350" s="25">
        <v>0</v>
      </c>
      <c r="AT350" s="25">
        <v>11</v>
      </c>
      <c r="AU350" s="25">
        <v>3.3000000000000003</v>
      </c>
      <c r="AV350" s="25">
        <v>29.700000000000003</v>
      </c>
      <c r="AW350" s="25">
        <v>6.6000000000000005</v>
      </c>
      <c r="AX350" s="25">
        <v>30.800000000000004</v>
      </c>
      <c r="AY350" s="25">
        <v>11</v>
      </c>
      <c r="AZ350" s="25">
        <v>0</v>
      </c>
      <c r="BA350" s="25">
        <v>0</v>
      </c>
      <c r="BB350" s="25">
        <v>9.9</v>
      </c>
      <c r="BC350" s="25">
        <v>0</v>
      </c>
      <c r="BD350" s="25">
        <v>6.6000000000000005</v>
      </c>
      <c r="BE350" s="25">
        <v>0</v>
      </c>
      <c r="BF350" s="25">
        <v>0</v>
      </c>
      <c r="BG350" s="25">
        <v>23.1</v>
      </c>
      <c r="BH350" s="25">
        <v>8.8000000000000007</v>
      </c>
      <c r="BI350" s="25">
        <v>7.7000000000000011</v>
      </c>
      <c r="BJ350" s="25">
        <v>3.3000000000000003</v>
      </c>
      <c r="BK350" s="25">
        <v>4.4000000000000004</v>
      </c>
      <c r="BL350" s="25">
        <v>30.800000000000004</v>
      </c>
      <c r="BM350" s="25">
        <v>7.7000000000000011</v>
      </c>
      <c r="BN350" s="25">
        <v>8.8000000000000007</v>
      </c>
      <c r="BO350" t="s">
        <v>38</v>
      </c>
    </row>
    <row r="351" spans="1:67" x14ac:dyDescent="0.25">
      <c r="A351" s="6">
        <v>45242</v>
      </c>
      <c r="B351" t="s">
        <v>17</v>
      </c>
      <c r="C351">
        <v>12</v>
      </c>
      <c r="D351">
        <f t="shared" si="41"/>
        <v>471.9000000000002</v>
      </c>
      <c r="E351">
        <f t="shared" si="42"/>
        <v>92.4</v>
      </c>
      <c r="F351">
        <f t="shared" si="43"/>
        <v>161.69999999999999</v>
      </c>
      <c r="G351">
        <f t="shared" si="44"/>
        <v>149.60000000000002</v>
      </c>
      <c r="H351">
        <f t="shared" si="45"/>
        <v>68.200000000000131</v>
      </c>
      <c r="I351">
        <v>0</v>
      </c>
      <c r="J351" s="22">
        <v>0.37400000000000005</v>
      </c>
      <c r="K351" s="22">
        <v>0.38500000000000006</v>
      </c>
      <c r="L351" s="22">
        <v>0.88000000000000012</v>
      </c>
      <c r="M351" s="22">
        <v>0.97900000000000009</v>
      </c>
      <c r="N351" s="22">
        <v>0.63800000000000001</v>
      </c>
      <c r="O351" s="24">
        <v>0.77000000000000013</v>
      </c>
      <c r="P351" s="24">
        <v>0.81400000000000006</v>
      </c>
      <c r="Q351" s="24">
        <v>0.78100000000000003</v>
      </c>
      <c r="R351" s="24">
        <v>0.12100000000000001</v>
      </c>
      <c r="S351" s="24">
        <v>1.056</v>
      </c>
      <c r="T351" s="24">
        <v>0.69300000000000006</v>
      </c>
      <c r="U351" s="24">
        <v>0.45100000000000007</v>
      </c>
      <c r="V351" s="24">
        <v>1.0669999999999999</v>
      </c>
      <c r="W351" s="24">
        <v>1.0450000000000002</v>
      </c>
      <c r="X351" s="24">
        <v>0.27500000000000002</v>
      </c>
      <c r="Y351" s="24">
        <v>0.41800000000000004</v>
      </c>
      <c r="Z351" s="24">
        <v>1.1000000000000001</v>
      </c>
      <c r="AA351" s="25">
        <v>33</v>
      </c>
      <c r="AB351" s="25">
        <v>8.8000000000000007</v>
      </c>
      <c r="AC351" s="25">
        <v>0</v>
      </c>
      <c r="AD351" s="25">
        <v>0</v>
      </c>
      <c r="AE351" s="25">
        <v>0</v>
      </c>
      <c r="AF351" s="25">
        <v>0</v>
      </c>
      <c r="AG351" s="25">
        <v>39.6</v>
      </c>
      <c r="AH351" s="25">
        <v>11</v>
      </c>
      <c r="AI351" s="25">
        <v>34.1</v>
      </c>
      <c r="AJ351" s="25">
        <v>35.200000000000003</v>
      </c>
      <c r="AK351" s="25">
        <v>0</v>
      </c>
      <c r="AL351" s="25">
        <v>0</v>
      </c>
      <c r="AM351" s="25">
        <v>22</v>
      </c>
      <c r="AN351" s="25">
        <v>11</v>
      </c>
      <c r="AO351" s="25">
        <v>0</v>
      </c>
      <c r="AP351" s="25">
        <v>13.200000000000001</v>
      </c>
      <c r="AQ351" s="25">
        <v>7.7000000000000011</v>
      </c>
      <c r="AR351" s="25">
        <v>0</v>
      </c>
      <c r="AS351" s="25">
        <v>3.3000000000001255</v>
      </c>
      <c r="AT351" s="25">
        <v>11</v>
      </c>
      <c r="AU351" s="25">
        <v>0</v>
      </c>
      <c r="AV351" s="25">
        <v>15.400000000000002</v>
      </c>
      <c r="AW351" s="25">
        <v>27.500000000000004</v>
      </c>
      <c r="AX351" s="25">
        <v>13.200000000000001</v>
      </c>
      <c r="AY351" s="25">
        <v>29.700000000000003</v>
      </c>
      <c r="AZ351" s="25">
        <v>3.3000000000000003</v>
      </c>
      <c r="BA351" s="25">
        <v>2.2000000000000002</v>
      </c>
      <c r="BB351" s="25">
        <v>20.900000000000002</v>
      </c>
      <c r="BC351" s="25">
        <v>33</v>
      </c>
      <c r="BD351" s="25">
        <v>4.4000000000000004</v>
      </c>
      <c r="BE351" s="25">
        <v>24.200000000000003</v>
      </c>
      <c r="BF351" s="25">
        <v>2.2000000000000002</v>
      </c>
      <c r="BG351" s="25">
        <v>0</v>
      </c>
      <c r="BH351" s="25">
        <v>17.600000000000001</v>
      </c>
      <c r="BI351" s="25">
        <v>0</v>
      </c>
      <c r="BJ351" s="25">
        <v>14.3</v>
      </c>
      <c r="BK351" s="25">
        <v>2.2000000000000002</v>
      </c>
      <c r="BL351" s="25">
        <v>13.200000000000001</v>
      </c>
      <c r="BM351" s="25">
        <v>0</v>
      </c>
      <c r="BN351" s="25">
        <v>18.700000000000003</v>
      </c>
      <c r="BO351" t="s">
        <v>38</v>
      </c>
    </row>
    <row r="352" spans="1:67" x14ac:dyDescent="0.25">
      <c r="A352" s="6">
        <v>45243</v>
      </c>
      <c r="B352" t="s">
        <v>17</v>
      </c>
      <c r="C352">
        <v>13</v>
      </c>
      <c r="D352">
        <f t="shared" si="41"/>
        <v>605</v>
      </c>
      <c r="E352">
        <f t="shared" si="42"/>
        <v>211.2</v>
      </c>
      <c r="F352">
        <f t="shared" si="43"/>
        <v>152.90000000000006</v>
      </c>
      <c r="G352">
        <f t="shared" si="44"/>
        <v>107.80000000000001</v>
      </c>
      <c r="H352">
        <f t="shared" si="45"/>
        <v>133.10000000000002</v>
      </c>
      <c r="I352">
        <v>0</v>
      </c>
      <c r="J352" s="22">
        <v>0.56100000000000005</v>
      </c>
      <c r="K352" s="22">
        <v>1.0010000000000001</v>
      </c>
      <c r="L352" s="22">
        <v>0.77000000000000013</v>
      </c>
      <c r="M352" s="22">
        <v>0.90200000000000014</v>
      </c>
      <c r="N352" s="22">
        <v>0.17600000000000002</v>
      </c>
      <c r="O352" s="24">
        <v>0.78100000000000003</v>
      </c>
      <c r="P352" s="24">
        <v>0.9900000000000001</v>
      </c>
      <c r="Q352" s="24">
        <v>1.0780000000000001</v>
      </c>
      <c r="R352" s="24">
        <v>0.66</v>
      </c>
      <c r="S352" s="24">
        <v>1.089</v>
      </c>
      <c r="T352" s="24">
        <v>1.0780000000000001</v>
      </c>
      <c r="U352" s="24">
        <v>0.11000000000000001</v>
      </c>
      <c r="V352" s="24">
        <v>1.0780000000000001</v>
      </c>
      <c r="W352" s="24">
        <v>0.72600000000000009</v>
      </c>
      <c r="X352" s="24">
        <v>1.0120000000000002</v>
      </c>
      <c r="Y352" s="24">
        <v>0.77000000000000013</v>
      </c>
      <c r="Z352" s="24">
        <v>0.27500000000000002</v>
      </c>
      <c r="AA352" s="25">
        <v>0</v>
      </c>
      <c r="AB352" s="25">
        <v>0</v>
      </c>
      <c r="AC352" s="25">
        <v>2.2000000000000002</v>
      </c>
      <c r="AD352" s="25">
        <v>35.200000000000003</v>
      </c>
      <c r="AE352" s="25">
        <v>7.7000000000000322</v>
      </c>
      <c r="AF352" s="25">
        <v>59.400000000000006</v>
      </c>
      <c r="AG352" s="25">
        <v>7.7000000000000011</v>
      </c>
      <c r="AH352" s="25">
        <v>3.3000000000000003</v>
      </c>
      <c r="AI352" s="25">
        <v>23.1</v>
      </c>
      <c r="AJ352" s="25">
        <v>14.3</v>
      </c>
      <c r="AK352" s="25">
        <v>0</v>
      </c>
      <c r="AL352" s="25">
        <v>38.5</v>
      </c>
      <c r="AM352" s="25">
        <v>19.8</v>
      </c>
      <c r="AN352" s="25">
        <v>13.200000000000001</v>
      </c>
      <c r="AO352" s="25">
        <v>22</v>
      </c>
      <c r="AP352" s="25">
        <v>4.4000000000000004</v>
      </c>
      <c r="AQ352" s="25">
        <v>13.200000000000001</v>
      </c>
      <c r="AR352" s="25">
        <v>16.5</v>
      </c>
      <c r="AS352" s="25">
        <v>0</v>
      </c>
      <c r="AT352" s="25">
        <v>5.5</v>
      </c>
      <c r="AU352" s="25">
        <v>0</v>
      </c>
      <c r="AV352" s="25">
        <v>29.700000000000003</v>
      </c>
      <c r="AW352" s="25">
        <v>6.6000000000000005</v>
      </c>
      <c r="AX352" s="25">
        <v>0</v>
      </c>
      <c r="AY352" s="25">
        <v>7.7000000000000011</v>
      </c>
      <c r="AZ352" s="25">
        <v>24.200000000000003</v>
      </c>
      <c r="BA352" s="25">
        <v>11</v>
      </c>
      <c r="BB352" s="25">
        <v>6.6000000000000005</v>
      </c>
      <c r="BC352" s="25">
        <v>8.8000000000000007</v>
      </c>
      <c r="BD352" s="25">
        <v>13.200000000000001</v>
      </c>
      <c r="BE352" s="25">
        <v>48.400000000000006</v>
      </c>
      <c r="BF352" s="25">
        <v>34.1</v>
      </c>
      <c r="BG352" s="25">
        <v>0</v>
      </c>
      <c r="BH352" s="25">
        <v>46.2</v>
      </c>
      <c r="BI352" s="25">
        <v>6.6000000000000005</v>
      </c>
      <c r="BJ352" s="25">
        <v>39.6</v>
      </c>
      <c r="BK352" s="25">
        <v>7.7000000000000011</v>
      </c>
      <c r="BL352" s="25">
        <v>25.3</v>
      </c>
      <c r="BM352" s="25">
        <v>3.3000000000000003</v>
      </c>
      <c r="BN352" s="25">
        <v>0</v>
      </c>
      <c r="BO352" t="s">
        <v>38</v>
      </c>
    </row>
    <row r="353" spans="1:67" x14ac:dyDescent="0.25">
      <c r="A353" s="6">
        <v>45244</v>
      </c>
      <c r="B353" t="s">
        <v>17</v>
      </c>
      <c r="C353">
        <v>14</v>
      </c>
      <c r="D353">
        <f t="shared" si="41"/>
        <v>399.30000000000007</v>
      </c>
      <c r="E353">
        <f t="shared" si="42"/>
        <v>36.300000000000004</v>
      </c>
      <c r="F353">
        <f t="shared" si="43"/>
        <v>154.00000000000003</v>
      </c>
      <c r="G353">
        <f t="shared" si="44"/>
        <v>92.4</v>
      </c>
      <c r="H353">
        <f t="shared" si="45"/>
        <v>116.60000000000001</v>
      </c>
      <c r="I353">
        <v>0</v>
      </c>
      <c r="J353" s="22">
        <v>0.9900000000000001</v>
      </c>
      <c r="K353" s="22">
        <v>0.36300000000000004</v>
      </c>
      <c r="L353" s="22">
        <v>0.77000000000000013</v>
      </c>
      <c r="M353" s="22">
        <v>0.94600000000000006</v>
      </c>
      <c r="N353" s="22">
        <v>1.0230000000000001</v>
      </c>
      <c r="O353" s="24">
        <v>0.60500000000000009</v>
      </c>
      <c r="P353" s="24">
        <v>0.75900000000000012</v>
      </c>
      <c r="Q353" s="24">
        <v>0.94600000000000006</v>
      </c>
      <c r="R353" s="24">
        <v>0.51700000000000013</v>
      </c>
      <c r="S353" s="24">
        <v>0.84700000000000009</v>
      </c>
      <c r="T353" s="24">
        <v>0.95700000000000007</v>
      </c>
      <c r="U353" s="24">
        <v>0.60500000000000009</v>
      </c>
      <c r="V353" s="24">
        <v>0.86900000000000011</v>
      </c>
      <c r="W353" s="24">
        <v>1.0780000000000001</v>
      </c>
      <c r="X353" s="24">
        <v>0.84700000000000009</v>
      </c>
      <c r="Y353" s="24">
        <v>1.0230000000000001</v>
      </c>
      <c r="Z353" s="24">
        <v>1.089</v>
      </c>
      <c r="AA353" s="25">
        <v>5.5</v>
      </c>
      <c r="AB353" s="25">
        <v>48.400000000000006</v>
      </c>
      <c r="AC353" s="25">
        <v>0</v>
      </c>
      <c r="AD353" s="25">
        <v>4.4000000000000004</v>
      </c>
      <c r="AE353" s="25">
        <v>7.7000000000000011</v>
      </c>
      <c r="AF353" s="25">
        <v>2.2000000000000002</v>
      </c>
      <c r="AG353" s="25">
        <v>4.4000000000000004</v>
      </c>
      <c r="AH353" s="25">
        <v>28.6</v>
      </c>
      <c r="AI353" s="25">
        <v>52.800000000000004</v>
      </c>
      <c r="AJ353" s="25">
        <v>0</v>
      </c>
      <c r="AK353" s="25">
        <v>42.900000000000006</v>
      </c>
      <c r="AL353" s="25">
        <v>41.800000000000004</v>
      </c>
      <c r="AM353" s="25">
        <v>36.300000000000004</v>
      </c>
      <c r="AN353" s="25">
        <v>0</v>
      </c>
      <c r="AO353" s="25">
        <v>1.1000000000000001</v>
      </c>
      <c r="AP353" s="25">
        <v>0</v>
      </c>
      <c r="AQ353" s="25">
        <v>4.4000000000000004</v>
      </c>
      <c r="AR353" s="25">
        <v>14.3</v>
      </c>
      <c r="AS353" s="25">
        <v>18.700000000000003</v>
      </c>
      <c r="AT353" s="25">
        <v>0</v>
      </c>
      <c r="AU353" s="25">
        <v>0</v>
      </c>
      <c r="AV353" s="25">
        <v>12.100000000000001</v>
      </c>
      <c r="AW353" s="25">
        <v>6.6000000000000005</v>
      </c>
      <c r="AX353" s="25">
        <v>0</v>
      </c>
      <c r="AY353" s="25">
        <v>12.100000000000001</v>
      </c>
      <c r="AZ353" s="25">
        <v>5.5</v>
      </c>
      <c r="BA353" s="25">
        <v>0</v>
      </c>
      <c r="BB353" s="25">
        <v>0</v>
      </c>
      <c r="BC353" s="25">
        <v>51.7</v>
      </c>
      <c r="BD353" s="25">
        <v>4.4000000000000004</v>
      </c>
      <c r="BE353" s="25">
        <v>3.3000000000000003</v>
      </c>
      <c r="BF353" s="25">
        <v>14.3</v>
      </c>
      <c r="BG353" s="25">
        <v>0</v>
      </c>
      <c r="BH353" s="25">
        <v>7.7000000000000011</v>
      </c>
      <c r="BI353" s="25">
        <v>4.4000000000000004</v>
      </c>
      <c r="BJ353" s="25">
        <v>0</v>
      </c>
      <c r="BK353" s="25">
        <v>0</v>
      </c>
      <c r="BL353" s="25">
        <v>4.4000000000000004</v>
      </c>
      <c r="BM353" s="25">
        <v>2.2000000000000002</v>
      </c>
      <c r="BN353" s="25">
        <v>0</v>
      </c>
      <c r="BO353" t="s">
        <v>38</v>
      </c>
    </row>
    <row r="354" spans="1:67" x14ac:dyDescent="0.25">
      <c r="A354" s="6">
        <v>45245</v>
      </c>
      <c r="B354" t="s">
        <v>17</v>
      </c>
      <c r="C354">
        <v>15</v>
      </c>
      <c r="D354">
        <f t="shared" si="41"/>
        <v>511.50000000000011</v>
      </c>
      <c r="E354">
        <f t="shared" si="42"/>
        <v>220.00000000000006</v>
      </c>
      <c r="F354">
        <f t="shared" si="43"/>
        <v>85.8</v>
      </c>
      <c r="G354">
        <f t="shared" si="44"/>
        <v>93.500000000000014</v>
      </c>
      <c r="H354">
        <f t="shared" si="45"/>
        <v>112.20000000000002</v>
      </c>
      <c r="I354">
        <v>0</v>
      </c>
      <c r="J354" s="22">
        <v>0.49500000000000005</v>
      </c>
      <c r="K354" s="22">
        <v>0.94600000000000006</v>
      </c>
      <c r="L354" s="22">
        <v>0.36300000000000004</v>
      </c>
      <c r="M354" s="22">
        <v>0.26400000000000001</v>
      </c>
      <c r="N354" s="22">
        <v>1.0450000000000002</v>
      </c>
      <c r="O354" s="24">
        <v>0.8580000000000001</v>
      </c>
      <c r="P354" s="24">
        <v>1.0230000000000001</v>
      </c>
      <c r="Q354" s="24">
        <v>0.88000000000000012</v>
      </c>
      <c r="R354" s="24">
        <v>1.089</v>
      </c>
      <c r="S354" s="24">
        <v>1.0669999999999999</v>
      </c>
      <c r="T354" s="24">
        <v>1.089</v>
      </c>
      <c r="U354" s="24">
        <v>0.45100000000000007</v>
      </c>
      <c r="V354" s="24">
        <v>1.0010000000000001</v>
      </c>
      <c r="W354" s="24">
        <v>0.94600000000000006</v>
      </c>
      <c r="X354" s="24">
        <v>1.1000000000000001</v>
      </c>
      <c r="Y354" s="24">
        <v>0.64900000000000002</v>
      </c>
      <c r="Z354" s="24">
        <v>0.8580000000000001</v>
      </c>
      <c r="AA354" s="25">
        <v>13.200000000000001</v>
      </c>
      <c r="AB354" s="25">
        <v>17.600000000000001</v>
      </c>
      <c r="AC354" s="25">
        <v>3.3000000000000003</v>
      </c>
      <c r="AD354" s="25">
        <v>9.9</v>
      </c>
      <c r="AE354" s="25">
        <v>16.5</v>
      </c>
      <c r="AF354" s="25">
        <v>0</v>
      </c>
      <c r="AG354" s="25">
        <v>0</v>
      </c>
      <c r="AH354" s="25">
        <v>22</v>
      </c>
      <c r="AI354" s="25">
        <v>3.3000000000000003</v>
      </c>
      <c r="AJ354" s="25">
        <v>0</v>
      </c>
      <c r="AK354" s="25">
        <v>26.400000000000002</v>
      </c>
      <c r="AL354" s="25">
        <v>0</v>
      </c>
      <c r="AM354" s="25">
        <v>53.900000000000006</v>
      </c>
      <c r="AN354" s="25">
        <v>37.400000000000006</v>
      </c>
      <c r="AO354" s="25">
        <v>15.400000000000002</v>
      </c>
      <c r="AP354" s="25">
        <v>0</v>
      </c>
      <c r="AQ354" s="25">
        <v>0</v>
      </c>
      <c r="AR354" s="25">
        <v>4.4000000000000004</v>
      </c>
      <c r="AS354" s="25">
        <v>1.1000000000000001</v>
      </c>
      <c r="AT354" s="25">
        <v>0</v>
      </c>
      <c r="AU354" s="25">
        <v>18.700000000000003</v>
      </c>
      <c r="AV354" s="25">
        <v>0</v>
      </c>
      <c r="AW354" s="25">
        <v>14.3</v>
      </c>
      <c r="AX354" s="25">
        <v>30.800000000000004</v>
      </c>
      <c r="AY354" s="25">
        <v>3.3000000000000003</v>
      </c>
      <c r="AZ354" s="25">
        <v>1.1000000000000001</v>
      </c>
      <c r="BA354" s="25">
        <v>0</v>
      </c>
      <c r="BB354" s="25">
        <v>4.4000000000000004</v>
      </c>
      <c r="BC354" s="25">
        <v>20.900000000000002</v>
      </c>
      <c r="BD354" s="25">
        <v>0</v>
      </c>
      <c r="BE354" s="25">
        <v>49.500000000000007</v>
      </c>
      <c r="BF354" s="25">
        <v>0</v>
      </c>
      <c r="BG354" s="25">
        <v>8.8000000000000007</v>
      </c>
      <c r="BH354" s="25">
        <v>6.6000000000000005</v>
      </c>
      <c r="BI354" s="25">
        <v>36.300000000000004</v>
      </c>
      <c r="BJ354" s="25">
        <v>26.400000000000002</v>
      </c>
      <c r="BK354" s="25">
        <v>12.100000000000001</v>
      </c>
      <c r="BL354" s="25">
        <v>3.3000000000000003</v>
      </c>
      <c r="BM354" s="25">
        <v>41.800000000000004</v>
      </c>
      <c r="BN354" s="25">
        <v>35.200000000000003</v>
      </c>
      <c r="BO354" t="s">
        <v>38</v>
      </c>
    </row>
    <row r="355" spans="1:67" x14ac:dyDescent="0.25">
      <c r="A355" s="6">
        <v>45246</v>
      </c>
      <c r="B355" t="s">
        <v>17</v>
      </c>
      <c r="C355">
        <v>16</v>
      </c>
      <c r="D355">
        <f t="shared" si="41"/>
        <v>605</v>
      </c>
      <c r="E355">
        <f t="shared" si="42"/>
        <v>96.8</v>
      </c>
      <c r="F355">
        <f t="shared" si="43"/>
        <v>135.30000000000001</v>
      </c>
      <c r="G355">
        <f t="shared" si="44"/>
        <v>154</v>
      </c>
      <c r="H355">
        <f t="shared" si="45"/>
        <v>218.9</v>
      </c>
      <c r="I355">
        <v>0</v>
      </c>
      <c r="J355" s="22">
        <v>0.8580000000000001</v>
      </c>
      <c r="K355" s="22">
        <v>0.94600000000000006</v>
      </c>
      <c r="L355" s="22">
        <v>0.77000000000000013</v>
      </c>
      <c r="M355" s="22">
        <v>0.7370000000000001</v>
      </c>
      <c r="N355" s="22">
        <v>0.86900000000000011</v>
      </c>
      <c r="O355" s="24">
        <v>1.1000000000000001</v>
      </c>
      <c r="P355" s="24">
        <v>1.089</v>
      </c>
      <c r="Q355" s="24">
        <v>0.94600000000000006</v>
      </c>
      <c r="R355" s="24">
        <v>0.42900000000000005</v>
      </c>
      <c r="S355" s="24">
        <v>0.69300000000000006</v>
      </c>
      <c r="T355" s="24">
        <v>0.66</v>
      </c>
      <c r="U355" s="24">
        <v>0.51700000000000013</v>
      </c>
      <c r="V355" s="24">
        <v>1.0450000000000002</v>
      </c>
      <c r="W355" s="24">
        <v>0.46200000000000002</v>
      </c>
      <c r="X355" s="24">
        <v>1.0340000000000003</v>
      </c>
      <c r="Y355" s="24">
        <v>0.66</v>
      </c>
      <c r="Z355" s="24">
        <v>0.45100000000000007</v>
      </c>
      <c r="AA355" s="25">
        <v>0</v>
      </c>
      <c r="AB355" s="25">
        <v>34.1</v>
      </c>
      <c r="AC355" s="25">
        <v>35.200000000000003</v>
      </c>
      <c r="AD355" s="25">
        <v>1.1000000000000001</v>
      </c>
      <c r="AE355" s="25">
        <v>7.7000000000000011</v>
      </c>
      <c r="AF355" s="25">
        <v>30.800000000000004</v>
      </c>
      <c r="AG355" s="25">
        <v>8.8000000000000007</v>
      </c>
      <c r="AH355" s="25">
        <v>0</v>
      </c>
      <c r="AI355" s="25">
        <v>2.2000000000000002</v>
      </c>
      <c r="AJ355" s="25">
        <v>15.400000000000002</v>
      </c>
      <c r="AK355" s="25">
        <v>0</v>
      </c>
      <c r="AL355" s="25">
        <v>39.6</v>
      </c>
      <c r="AM355" s="25">
        <v>14.3</v>
      </c>
      <c r="AN355" s="25">
        <v>45.1</v>
      </c>
      <c r="AO355" s="25">
        <v>59.400000000000006</v>
      </c>
      <c r="AP355" s="25">
        <v>17.600000000000001</v>
      </c>
      <c r="AQ355" s="25">
        <v>0</v>
      </c>
      <c r="AR355" s="25">
        <v>26.400000000000002</v>
      </c>
      <c r="AS355" s="25">
        <v>0</v>
      </c>
      <c r="AT355" s="25">
        <v>16.5</v>
      </c>
      <c r="AU355" s="25">
        <v>35.200000000000003</v>
      </c>
      <c r="AV355" s="25">
        <v>30.800000000000004</v>
      </c>
      <c r="AW355" s="25">
        <v>0</v>
      </c>
      <c r="AX355" s="25">
        <v>3.3000000000000003</v>
      </c>
      <c r="AY355" s="25">
        <v>23.1</v>
      </c>
      <c r="AZ355" s="25">
        <v>42.900000000000006</v>
      </c>
      <c r="BA355" s="25">
        <v>2.2000000000000002</v>
      </c>
      <c r="BB355" s="25">
        <v>0</v>
      </c>
      <c r="BC355" s="25">
        <v>12.100000000000001</v>
      </c>
      <c r="BD355" s="25">
        <v>4.4000000000000004</v>
      </c>
      <c r="BE355" s="25">
        <v>0</v>
      </c>
      <c r="BF355" s="25">
        <v>5.5</v>
      </c>
      <c r="BG355" s="25">
        <v>9.9</v>
      </c>
      <c r="BH355" s="25">
        <v>31.900000000000002</v>
      </c>
      <c r="BI355" s="25">
        <v>0</v>
      </c>
      <c r="BJ355" s="25">
        <v>4.4000000000000004</v>
      </c>
      <c r="BK355" s="25">
        <v>19.8</v>
      </c>
      <c r="BL355" s="25">
        <v>0</v>
      </c>
      <c r="BM355" s="25">
        <v>12.100000000000001</v>
      </c>
      <c r="BN355" s="25">
        <v>13.200000000000001</v>
      </c>
      <c r="BO355" t="s">
        <v>38</v>
      </c>
    </row>
    <row r="356" spans="1:67" x14ac:dyDescent="0.25">
      <c r="A356" s="6">
        <v>45247</v>
      </c>
      <c r="B356" t="s">
        <v>17</v>
      </c>
      <c r="C356">
        <v>17</v>
      </c>
      <c r="D356">
        <f t="shared" si="41"/>
        <v>510.40000000000003</v>
      </c>
      <c r="E356">
        <f t="shared" si="42"/>
        <v>78.099999999999994</v>
      </c>
      <c r="F356">
        <f t="shared" si="43"/>
        <v>161.70000000000002</v>
      </c>
      <c r="G356">
        <f t="shared" si="44"/>
        <v>182.60000000000002</v>
      </c>
      <c r="H356">
        <f t="shared" si="45"/>
        <v>88</v>
      </c>
      <c r="I356">
        <v>0</v>
      </c>
      <c r="J356" s="22">
        <v>0.36300000000000004</v>
      </c>
      <c r="K356" s="22">
        <v>0.74800000000000011</v>
      </c>
      <c r="L356" s="22">
        <v>0.83600000000000008</v>
      </c>
      <c r="M356" s="22">
        <v>0.42900000000000005</v>
      </c>
      <c r="N356" s="22">
        <v>1.0340000000000003</v>
      </c>
      <c r="O356" s="24">
        <v>0.94600000000000006</v>
      </c>
      <c r="P356" s="24">
        <v>0.69300000000000006</v>
      </c>
      <c r="Q356" s="24">
        <v>0.88000000000000012</v>
      </c>
      <c r="R356" s="24">
        <v>0.68200000000000005</v>
      </c>
      <c r="S356" s="24">
        <v>0.86900000000000011</v>
      </c>
      <c r="T356" s="24">
        <v>1.1000000000000001</v>
      </c>
      <c r="U356" s="24">
        <v>0.46200000000000002</v>
      </c>
      <c r="V356" s="24">
        <v>1.0780000000000001</v>
      </c>
      <c r="W356" s="24">
        <v>0.93500000000000005</v>
      </c>
      <c r="X356" s="24">
        <v>1.0780000000000001</v>
      </c>
      <c r="Y356" s="24">
        <v>0.9900000000000001</v>
      </c>
      <c r="Z356" s="24">
        <v>0.49500000000000005</v>
      </c>
      <c r="AA356" s="25">
        <v>11</v>
      </c>
      <c r="AB356" s="25">
        <v>58.300000000000004</v>
      </c>
      <c r="AC356" s="25">
        <v>0</v>
      </c>
      <c r="AD356" s="25">
        <v>1.1000000000000001</v>
      </c>
      <c r="AE356" s="25">
        <v>0</v>
      </c>
      <c r="AF356" s="25">
        <v>37.400000000000006</v>
      </c>
      <c r="AG356" s="25">
        <v>0</v>
      </c>
      <c r="AH356" s="25">
        <v>0</v>
      </c>
      <c r="AI356" s="25">
        <v>0</v>
      </c>
      <c r="AJ356" s="25">
        <v>53.900000000000006</v>
      </c>
      <c r="AK356" s="25">
        <v>30.800000000000004</v>
      </c>
      <c r="AL356" s="25">
        <v>0</v>
      </c>
      <c r="AM356" s="25">
        <v>18.700000000000003</v>
      </c>
      <c r="AN356" s="25">
        <v>22</v>
      </c>
      <c r="AO356" s="25">
        <v>0</v>
      </c>
      <c r="AP356" s="25">
        <v>14.3</v>
      </c>
      <c r="AQ356" s="25">
        <v>11</v>
      </c>
      <c r="AR356" s="25">
        <v>14.3</v>
      </c>
      <c r="AS356" s="25">
        <v>7.7000000000000011</v>
      </c>
      <c r="AT356" s="25">
        <v>0</v>
      </c>
      <c r="AU356" s="25">
        <v>0</v>
      </c>
      <c r="AV356" s="25">
        <v>16.5</v>
      </c>
      <c r="AW356" s="25">
        <v>29.700000000000003</v>
      </c>
      <c r="AX356" s="25">
        <v>33</v>
      </c>
      <c r="AY356" s="25">
        <v>61.600000000000009</v>
      </c>
      <c r="AZ356" s="25">
        <v>0</v>
      </c>
      <c r="BA356" s="25">
        <v>22</v>
      </c>
      <c r="BB356" s="25">
        <v>19.8</v>
      </c>
      <c r="BC356" s="25">
        <v>0</v>
      </c>
      <c r="BD356" s="25">
        <v>0</v>
      </c>
      <c r="BE356" s="25">
        <v>12.100000000000001</v>
      </c>
      <c r="BF356" s="25">
        <v>13.200000000000001</v>
      </c>
      <c r="BG356" s="25">
        <v>0</v>
      </c>
      <c r="BH356" s="25">
        <v>0</v>
      </c>
      <c r="BI356" s="25">
        <v>0</v>
      </c>
      <c r="BJ356" s="25">
        <v>0</v>
      </c>
      <c r="BK356" s="25">
        <v>9.9</v>
      </c>
      <c r="BL356" s="25">
        <v>19.8</v>
      </c>
      <c r="BM356" s="25">
        <v>23.1</v>
      </c>
      <c r="BN356" s="25">
        <v>0</v>
      </c>
      <c r="BO356" t="s">
        <v>38</v>
      </c>
    </row>
    <row r="357" spans="1:67" x14ac:dyDescent="0.25">
      <c r="A357" s="6">
        <v>45248</v>
      </c>
      <c r="B357" t="s">
        <v>17</v>
      </c>
      <c r="C357">
        <v>18</v>
      </c>
      <c r="D357">
        <f t="shared" si="41"/>
        <v>552.20000000000016</v>
      </c>
      <c r="E357">
        <f t="shared" si="42"/>
        <v>177.10000000000014</v>
      </c>
      <c r="F357">
        <f t="shared" si="43"/>
        <v>135.29999999999998</v>
      </c>
      <c r="G357">
        <f t="shared" si="44"/>
        <v>133.10000000000002</v>
      </c>
      <c r="H357">
        <f t="shared" si="45"/>
        <v>106.70000000000003</v>
      </c>
      <c r="I357">
        <v>0</v>
      </c>
      <c r="J357" s="22">
        <v>0.39600000000000002</v>
      </c>
      <c r="K357" s="22">
        <v>0.56100000000000005</v>
      </c>
      <c r="L357" s="22">
        <v>0.6160000000000001</v>
      </c>
      <c r="M357" s="22">
        <v>0.88000000000000012</v>
      </c>
      <c r="N357" s="22">
        <v>0.81400000000000006</v>
      </c>
      <c r="O357" s="24">
        <v>0.88000000000000012</v>
      </c>
      <c r="P357" s="24">
        <v>0.67100000000000004</v>
      </c>
      <c r="Q357" s="24">
        <v>0.67100000000000004</v>
      </c>
      <c r="R357" s="24">
        <v>0.95700000000000007</v>
      </c>
      <c r="S357" s="24">
        <v>0.81400000000000006</v>
      </c>
      <c r="T357" s="24">
        <v>0.82500000000000007</v>
      </c>
      <c r="U357" s="24">
        <v>0.58300000000000007</v>
      </c>
      <c r="V357" s="24">
        <v>1.1000000000000001</v>
      </c>
      <c r="W357" s="24">
        <v>1.0340000000000003</v>
      </c>
      <c r="X357" s="24">
        <v>0.30800000000000005</v>
      </c>
      <c r="Y357" s="24">
        <v>0.50600000000000012</v>
      </c>
      <c r="Z357" s="24">
        <v>0.47300000000000003</v>
      </c>
      <c r="AA357" s="25">
        <v>0</v>
      </c>
      <c r="AB357" s="25">
        <v>3.3000000000000003</v>
      </c>
      <c r="AC357" s="25">
        <v>1.1000000000000001</v>
      </c>
      <c r="AD357" s="25">
        <v>0</v>
      </c>
      <c r="AE357" s="25">
        <v>44</v>
      </c>
      <c r="AF357" s="25">
        <v>17.600000000000001</v>
      </c>
      <c r="AG357" s="25">
        <v>48.400000000000006</v>
      </c>
      <c r="AH357" s="25">
        <v>17.600000000000001</v>
      </c>
      <c r="AI357" s="25">
        <v>2.2000000000000002</v>
      </c>
      <c r="AJ357" s="25">
        <v>1.1000000000000001</v>
      </c>
      <c r="AK357" s="25">
        <v>25.3</v>
      </c>
      <c r="AL357" s="25">
        <v>14.300000000000033</v>
      </c>
      <c r="AM357" s="25">
        <v>18.700000000000003</v>
      </c>
      <c r="AN357" s="25">
        <v>11</v>
      </c>
      <c r="AO357" s="25">
        <v>5.5</v>
      </c>
      <c r="AP357" s="25">
        <v>12.100000000000001</v>
      </c>
      <c r="AQ357" s="25">
        <v>19.8</v>
      </c>
      <c r="AR357" s="25">
        <v>25.3</v>
      </c>
      <c r="AS357" s="25">
        <v>0</v>
      </c>
      <c r="AT357" s="25">
        <v>0</v>
      </c>
      <c r="AU357" s="25">
        <v>0</v>
      </c>
      <c r="AV357" s="25">
        <v>31.900000000000002</v>
      </c>
      <c r="AW357" s="25">
        <v>11</v>
      </c>
      <c r="AX357" s="25">
        <v>4.4000000000000004</v>
      </c>
      <c r="AY357" s="25">
        <v>37.400000000000006</v>
      </c>
      <c r="AZ357" s="25">
        <v>5.5</v>
      </c>
      <c r="BA357" s="25">
        <v>28.6</v>
      </c>
      <c r="BB357" s="25">
        <v>2.2000000000000002</v>
      </c>
      <c r="BC357" s="25">
        <v>0</v>
      </c>
      <c r="BD357" s="25">
        <v>12.100000000000001</v>
      </c>
      <c r="BE357" s="25">
        <v>0</v>
      </c>
      <c r="BF357" s="25">
        <v>0</v>
      </c>
      <c r="BG357" s="25">
        <v>8.8000000000000007</v>
      </c>
      <c r="BH357" s="25">
        <v>28.600000000000126</v>
      </c>
      <c r="BI357" s="25">
        <v>55.000000000000007</v>
      </c>
      <c r="BJ357" s="25">
        <v>27.500000000000004</v>
      </c>
      <c r="BK357" s="25">
        <v>27.500000000000004</v>
      </c>
      <c r="BL357" s="25">
        <v>0</v>
      </c>
      <c r="BM357" s="25">
        <v>29.700000000000003</v>
      </c>
      <c r="BN357" s="25">
        <v>0</v>
      </c>
      <c r="BO357" t="s">
        <v>38</v>
      </c>
    </row>
    <row r="358" spans="1:67" x14ac:dyDescent="0.25">
      <c r="A358" s="6">
        <v>45249</v>
      </c>
      <c r="B358" t="s">
        <v>17</v>
      </c>
      <c r="C358">
        <v>19</v>
      </c>
      <c r="D358">
        <f t="shared" si="41"/>
        <v>467.5</v>
      </c>
      <c r="E358">
        <f t="shared" si="42"/>
        <v>191.4</v>
      </c>
      <c r="F358">
        <f t="shared" si="43"/>
        <v>116.60000000000001</v>
      </c>
      <c r="G358">
        <f t="shared" si="44"/>
        <v>101.2</v>
      </c>
      <c r="H358">
        <f t="shared" si="45"/>
        <v>58.300000000000011</v>
      </c>
      <c r="I358">
        <v>0</v>
      </c>
      <c r="J358" s="22">
        <v>0.40700000000000003</v>
      </c>
      <c r="K358" s="22">
        <v>1.0780000000000001</v>
      </c>
      <c r="L358" s="22">
        <v>0.82500000000000007</v>
      </c>
      <c r="M358" s="22">
        <v>0.30800000000000005</v>
      </c>
      <c r="N358" s="22">
        <v>0.66</v>
      </c>
      <c r="O358" s="24">
        <v>0.75900000000000012</v>
      </c>
      <c r="P358" s="24">
        <v>0.72600000000000009</v>
      </c>
      <c r="Q358" s="24">
        <v>0.69300000000000006</v>
      </c>
      <c r="R358" s="24">
        <v>0.81400000000000006</v>
      </c>
      <c r="S358" s="24">
        <v>1.0450000000000002</v>
      </c>
      <c r="T358" s="24">
        <v>0.95700000000000007</v>
      </c>
      <c r="U358" s="24">
        <v>0.88000000000000012</v>
      </c>
      <c r="V358" s="24">
        <v>1.056</v>
      </c>
      <c r="W358" s="24">
        <v>0.37400000000000005</v>
      </c>
      <c r="X358" s="24">
        <v>1.0340000000000003</v>
      </c>
      <c r="Y358" s="24">
        <v>1.0340000000000003</v>
      </c>
      <c r="Z358" s="24">
        <v>0.9900000000000001</v>
      </c>
      <c r="AA358" s="25">
        <v>0</v>
      </c>
      <c r="AB358" s="25">
        <v>0</v>
      </c>
      <c r="AC358" s="25">
        <v>15.400000000000002</v>
      </c>
      <c r="AD358" s="25">
        <v>0</v>
      </c>
      <c r="AE358" s="25">
        <v>15.400000000000002</v>
      </c>
      <c r="AF358" s="25">
        <v>2.2000000000000002</v>
      </c>
      <c r="AG358" s="25">
        <v>24.200000000000003</v>
      </c>
      <c r="AH358" s="25">
        <v>16.5</v>
      </c>
      <c r="AI358" s="25">
        <v>39.6</v>
      </c>
      <c r="AJ358" s="25">
        <v>3.3000000000000003</v>
      </c>
      <c r="AK358" s="25">
        <v>8.8000000000000007</v>
      </c>
      <c r="AL358" s="25">
        <v>5.5</v>
      </c>
      <c r="AM358" s="25">
        <v>0</v>
      </c>
      <c r="AN358" s="25">
        <v>0</v>
      </c>
      <c r="AO358" s="25">
        <v>7.7000000000000011</v>
      </c>
      <c r="AP358" s="25">
        <v>24.200000000000003</v>
      </c>
      <c r="AQ358" s="25">
        <v>0</v>
      </c>
      <c r="AR358" s="25">
        <v>18.700000000000003</v>
      </c>
      <c r="AS358" s="25">
        <v>2.2000000000000002</v>
      </c>
      <c r="AT358" s="25">
        <v>0</v>
      </c>
      <c r="AU358" s="25">
        <v>9.9</v>
      </c>
      <c r="AV358" s="25">
        <v>0</v>
      </c>
      <c r="AW358" s="25">
        <v>2.2000000000000002</v>
      </c>
      <c r="AX358" s="25">
        <v>30.800000000000004</v>
      </c>
      <c r="AY358" s="25">
        <v>9.9</v>
      </c>
      <c r="AZ358" s="25">
        <v>0</v>
      </c>
      <c r="BA358" s="25">
        <v>2.2000000000000002</v>
      </c>
      <c r="BB358" s="25">
        <v>31.900000000000002</v>
      </c>
      <c r="BC358" s="25">
        <v>14.3</v>
      </c>
      <c r="BD358" s="25">
        <v>0</v>
      </c>
      <c r="BE358" s="25">
        <v>9.9</v>
      </c>
      <c r="BF358" s="25">
        <v>40.700000000000003</v>
      </c>
      <c r="BG358" s="25">
        <v>15.400000000000002</v>
      </c>
      <c r="BH358" s="25">
        <v>47.300000000000004</v>
      </c>
      <c r="BI358" s="25">
        <v>17.600000000000001</v>
      </c>
      <c r="BJ358" s="25">
        <v>18.700000000000003</v>
      </c>
      <c r="BK358" s="25">
        <v>7.7000000000000011</v>
      </c>
      <c r="BL358" s="25">
        <v>13.200000000000001</v>
      </c>
      <c r="BM358" s="25">
        <v>20.900000000000002</v>
      </c>
      <c r="BN358" s="25">
        <v>0</v>
      </c>
      <c r="BO358" t="s">
        <v>38</v>
      </c>
    </row>
    <row r="359" spans="1:67" x14ac:dyDescent="0.25">
      <c r="A359" s="6">
        <v>45250</v>
      </c>
      <c r="B359" t="s">
        <v>17</v>
      </c>
      <c r="C359">
        <v>20</v>
      </c>
      <c r="D359">
        <f t="shared" si="41"/>
        <v>532.4</v>
      </c>
      <c r="E359">
        <f t="shared" si="42"/>
        <v>27.5</v>
      </c>
      <c r="F359">
        <f t="shared" si="43"/>
        <v>217.80000000000004</v>
      </c>
      <c r="G359">
        <f t="shared" si="44"/>
        <v>183.7</v>
      </c>
      <c r="H359">
        <f t="shared" si="45"/>
        <v>103.4</v>
      </c>
      <c r="I359">
        <v>0</v>
      </c>
      <c r="J359" s="22">
        <v>0.94600000000000006</v>
      </c>
      <c r="K359" s="22">
        <v>1.0120000000000002</v>
      </c>
      <c r="L359" s="22">
        <v>0.77000000000000013</v>
      </c>
      <c r="M359" s="22">
        <v>0.92400000000000004</v>
      </c>
      <c r="N359" s="22">
        <v>1.089</v>
      </c>
      <c r="O359" s="24">
        <v>0.84700000000000009</v>
      </c>
      <c r="P359" s="24">
        <v>0.7370000000000001</v>
      </c>
      <c r="Q359" s="24">
        <v>1.0010000000000001</v>
      </c>
      <c r="R359" s="24">
        <v>0.68200000000000005</v>
      </c>
      <c r="S359" s="24">
        <v>0.93500000000000005</v>
      </c>
      <c r="T359" s="24">
        <v>0.83600000000000008</v>
      </c>
      <c r="U359" s="24">
        <v>0.66</v>
      </c>
      <c r="V359" s="24">
        <v>0.56100000000000005</v>
      </c>
      <c r="W359" s="24">
        <v>0.80300000000000005</v>
      </c>
      <c r="X359" s="24">
        <v>1.0230000000000001</v>
      </c>
      <c r="Y359" s="24">
        <v>1.0780000000000001</v>
      </c>
      <c r="Z359" s="24">
        <v>0.77000000000000013</v>
      </c>
      <c r="AA359" s="25">
        <v>5.5</v>
      </c>
      <c r="AB359" s="25">
        <v>17.600000000000001</v>
      </c>
      <c r="AC359" s="25">
        <v>37.400000000000006</v>
      </c>
      <c r="AD359" s="25">
        <v>29.700000000000003</v>
      </c>
      <c r="AE359" s="25">
        <v>33</v>
      </c>
      <c r="AF359" s="25">
        <v>15.400000000000002</v>
      </c>
      <c r="AG359" s="25">
        <v>26.400000000000002</v>
      </c>
      <c r="AH359" s="25">
        <v>42.900000000000006</v>
      </c>
      <c r="AI359" s="25">
        <v>0</v>
      </c>
      <c r="AJ359" s="25">
        <v>9.9</v>
      </c>
      <c r="AK359" s="25">
        <v>0</v>
      </c>
      <c r="AL359" s="25">
        <v>22</v>
      </c>
      <c r="AM359" s="25">
        <v>28.6</v>
      </c>
      <c r="AN359" s="25">
        <v>8.8000000000000007</v>
      </c>
      <c r="AO359" s="25">
        <v>3.3000000000000003</v>
      </c>
      <c r="AP359" s="25">
        <v>33</v>
      </c>
      <c r="AQ359" s="25">
        <v>0</v>
      </c>
      <c r="AR359" s="25">
        <v>5.5</v>
      </c>
      <c r="AS359" s="25">
        <v>0</v>
      </c>
      <c r="AT359" s="25">
        <v>2.2000000000000002</v>
      </c>
      <c r="AU359" s="25">
        <v>0</v>
      </c>
      <c r="AV359" s="25">
        <v>35.200000000000003</v>
      </c>
      <c r="AW359" s="25">
        <v>25.3</v>
      </c>
      <c r="AX359" s="25">
        <v>14.3</v>
      </c>
      <c r="AY359" s="25">
        <v>33</v>
      </c>
      <c r="AZ359" s="25">
        <v>37.400000000000006</v>
      </c>
      <c r="BA359" s="25">
        <v>27.500000000000004</v>
      </c>
      <c r="BB359" s="25">
        <v>1.1000000000000001</v>
      </c>
      <c r="BC359" s="25">
        <v>1.1000000000000001</v>
      </c>
      <c r="BD359" s="25">
        <v>8.8000000000000007</v>
      </c>
      <c r="BE359" s="25">
        <v>3.3000000000000003</v>
      </c>
      <c r="BF359" s="25">
        <v>11</v>
      </c>
      <c r="BG359" s="25">
        <v>0</v>
      </c>
      <c r="BH359" s="25">
        <v>0</v>
      </c>
      <c r="BI359" s="25">
        <v>2.2000000000000002</v>
      </c>
      <c r="BJ359" s="25">
        <v>4.4000000000000004</v>
      </c>
      <c r="BK359" s="25">
        <v>0</v>
      </c>
      <c r="BL359" s="25">
        <v>0</v>
      </c>
      <c r="BM359" s="25">
        <v>0</v>
      </c>
      <c r="BN359" s="25">
        <v>6.6000000000000005</v>
      </c>
      <c r="BO359" t="s">
        <v>38</v>
      </c>
    </row>
    <row r="360" spans="1:67" x14ac:dyDescent="0.25">
      <c r="A360" s="6">
        <v>45251</v>
      </c>
      <c r="B360" t="s">
        <v>17</v>
      </c>
      <c r="C360">
        <v>21</v>
      </c>
      <c r="D360">
        <f t="shared" si="41"/>
        <v>544.50000000000011</v>
      </c>
      <c r="E360">
        <f t="shared" si="42"/>
        <v>94.600000000000009</v>
      </c>
      <c r="F360">
        <f t="shared" si="43"/>
        <v>163.9</v>
      </c>
      <c r="G360">
        <f t="shared" si="44"/>
        <v>97.900000000000077</v>
      </c>
      <c r="H360">
        <f t="shared" si="45"/>
        <v>188.10000000000002</v>
      </c>
      <c r="I360">
        <v>0</v>
      </c>
      <c r="J360" s="22">
        <v>0.31900000000000001</v>
      </c>
      <c r="K360" s="22">
        <v>0.80300000000000005</v>
      </c>
      <c r="L360" s="22">
        <v>0.49500000000000005</v>
      </c>
      <c r="M360" s="22">
        <v>0.41800000000000004</v>
      </c>
      <c r="N360" s="22">
        <v>1.0120000000000002</v>
      </c>
      <c r="O360" s="24">
        <v>0.62700000000000011</v>
      </c>
      <c r="P360" s="24">
        <v>1.089</v>
      </c>
      <c r="Q360" s="24">
        <v>0.68200000000000005</v>
      </c>
      <c r="R360" s="24">
        <v>0.7370000000000001</v>
      </c>
      <c r="S360" s="24">
        <v>0.11000000000000001</v>
      </c>
      <c r="T360" s="24">
        <v>0.72600000000000009</v>
      </c>
      <c r="U360" s="24">
        <v>1.1000000000000001</v>
      </c>
      <c r="V360" s="24">
        <v>0.62700000000000011</v>
      </c>
      <c r="W360" s="24">
        <v>0.55000000000000004</v>
      </c>
      <c r="X360" s="24">
        <v>0.40700000000000003</v>
      </c>
      <c r="Y360" s="24">
        <v>1.0120000000000002</v>
      </c>
      <c r="Z360" s="24">
        <v>0.97900000000000009</v>
      </c>
      <c r="AA360" s="25">
        <v>8.8000000000000007</v>
      </c>
      <c r="AB360" s="25">
        <v>39.6</v>
      </c>
      <c r="AC360" s="25">
        <v>0</v>
      </c>
      <c r="AD360" s="25">
        <v>0</v>
      </c>
      <c r="AE360" s="25">
        <v>0</v>
      </c>
      <c r="AF360" s="25">
        <v>11</v>
      </c>
      <c r="AG360" s="25">
        <v>16.5</v>
      </c>
      <c r="AH360" s="25">
        <v>7.7000000000000011</v>
      </c>
      <c r="AI360" s="25">
        <v>33</v>
      </c>
      <c r="AJ360" s="25">
        <v>47.300000000000004</v>
      </c>
      <c r="AK360" s="25">
        <v>8.8000000000000007</v>
      </c>
      <c r="AL360" s="25">
        <v>9.9</v>
      </c>
      <c r="AM360" s="25">
        <v>19.8</v>
      </c>
      <c r="AN360" s="25">
        <v>51.7</v>
      </c>
      <c r="AO360" s="25">
        <v>7.7000000000000011</v>
      </c>
      <c r="AP360" s="25">
        <v>17.600000000000001</v>
      </c>
      <c r="AQ360" s="25">
        <v>52.800000000000004</v>
      </c>
      <c r="AR360" s="25">
        <v>2.2000000000000002</v>
      </c>
      <c r="AS360" s="25">
        <v>26.400000000000002</v>
      </c>
      <c r="AT360" s="25">
        <v>0</v>
      </c>
      <c r="AU360" s="25">
        <v>20.900000000000002</v>
      </c>
      <c r="AV360" s="25">
        <v>0</v>
      </c>
      <c r="AW360" s="25">
        <v>9.9</v>
      </c>
      <c r="AX360" s="25">
        <v>3.3000000000000003</v>
      </c>
      <c r="AY360" s="25">
        <v>18.700000000000003</v>
      </c>
      <c r="AZ360" s="25">
        <v>19.8</v>
      </c>
      <c r="BA360" s="25">
        <v>3.3000000000000003</v>
      </c>
      <c r="BB360" s="25">
        <v>4.4000000000000004</v>
      </c>
      <c r="BC360" s="25">
        <v>5.5</v>
      </c>
      <c r="BD360" s="25">
        <v>12.100000000000064</v>
      </c>
      <c r="BE360" s="25">
        <v>3.3000000000000003</v>
      </c>
      <c r="BF360" s="25">
        <v>12.100000000000001</v>
      </c>
      <c r="BG360" s="25">
        <v>0</v>
      </c>
      <c r="BH360" s="25">
        <v>27.500000000000004</v>
      </c>
      <c r="BI360" s="25">
        <v>29.700000000000003</v>
      </c>
      <c r="BJ360" s="25">
        <v>11</v>
      </c>
      <c r="BK360" s="25">
        <v>7.7000000000000011</v>
      </c>
      <c r="BL360" s="25">
        <v>3.3000000000000003</v>
      </c>
      <c r="BM360" s="25">
        <v>0</v>
      </c>
      <c r="BN360" s="25">
        <v>0</v>
      </c>
      <c r="BO360" t="s">
        <v>38</v>
      </c>
    </row>
    <row r="361" spans="1:67" x14ac:dyDescent="0.25">
      <c r="A361" s="6">
        <v>45252</v>
      </c>
      <c r="B361" t="s">
        <v>17</v>
      </c>
      <c r="C361">
        <v>22</v>
      </c>
      <c r="D361">
        <f t="shared" si="41"/>
        <v>551.1</v>
      </c>
      <c r="E361">
        <f t="shared" si="42"/>
        <v>151.80000000000001</v>
      </c>
      <c r="F361">
        <f t="shared" si="43"/>
        <v>143</v>
      </c>
      <c r="G361">
        <f t="shared" si="44"/>
        <v>163.9</v>
      </c>
      <c r="H361">
        <f t="shared" si="45"/>
        <v>92.4</v>
      </c>
      <c r="I361">
        <v>0</v>
      </c>
      <c r="J361" s="22">
        <v>0.57200000000000006</v>
      </c>
      <c r="K361" s="22">
        <v>0.57200000000000006</v>
      </c>
      <c r="L361" s="22">
        <v>0.8580000000000001</v>
      </c>
      <c r="M361" s="22">
        <v>0.77000000000000013</v>
      </c>
      <c r="N361" s="22">
        <v>1.0449999999999999</v>
      </c>
      <c r="O361" s="24">
        <v>0.83600000000000008</v>
      </c>
      <c r="P361" s="24">
        <v>1.0340000000000003</v>
      </c>
      <c r="Q361" s="24">
        <v>1.089</v>
      </c>
      <c r="R361" s="24">
        <v>0.64900000000000002</v>
      </c>
      <c r="S361" s="24">
        <v>0.74800000000000011</v>
      </c>
      <c r="T361" s="24">
        <v>0.40700000000000003</v>
      </c>
      <c r="U361" s="24">
        <v>0.83600000000000008</v>
      </c>
      <c r="V361" s="24">
        <v>0.86900000000000011</v>
      </c>
      <c r="W361" s="24">
        <v>1.0340000000000003</v>
      </c>
      <c r="X361" s="24">
        <v>0.68200000000000005</v>
      </c>
      <c r="Y361" s="24">
        <v>1.0120000000000002</v>
      </c>
      <c r="Z361" s="24">
        <v>0.64900000000000002</v>
      </c>
      <c r="AA361" s="25">
        <v>15.400000000000002</v>
      </c>
      <c r="AB361" s="25">
        <v>0</v>
      </c>
      <c r="AC361" s="25">
        <v>30.800000000000004</v>
      </c>
      <c r="AD361" s="25">
        <v>8.8000000000000007</v>
      </c>
      <c r="AE361" s="25">
        <v>48.400000000000006</v>
      </c>
      <c r="AF361" s="25">
        <v>0</v>
      </c>
      <c r="AG361" s="25">
        <v>4.4000000000000004</v>
      </c>
      <c r="AH361" s="25">
        <v>23.1</v>
      </c>
      <c r="AI361" s="25">
        <v>0</v>
      </c>
      <c r="AJ361" s="25">
        <v>12.100000000000001</v>
      </c>
      <c r="AK361" s="25">
        <v>0</v>
      </c>
      <c r="AL361" s="25">
        <v>0</v>
      </c>
      <c r="AM361" s="25">
        <v>26.400000000000002</v>
      </c>
      <c r="AN361" s="25">
        <v>0</v>
      </c>
      <c r="AO361" s="25">
        <v>0</v>
      </c>
      <c r="AP361" s="25">
        <v>1.1000000000000001</v>
      </c>
      <c r="AQ361" s="25">
        <v>26.400000000000002</v>
      </c>
      <c r="AR361" s="25">
        <v>33</v>
      </c>
      <c r="AS361" s="25">
        <v>0</v>
      </c>
      <c r="AT361" s="25">
        <v>5.5</v>
      </c>
      <c r="AU361" s="25">
        <v>19.8</v>
      </c>
      <c r="AV361" s="25">
        <v>0</v>
      </c>
      <c r="AW361" s="25">
        <v>7.7000000000000011</v>
      </c>
      <c r="AX361" s="25">
        <v>1.1000000000000001</v>
      </c>
      <c r="AY361" s="25">
        <v>35.200000000000003</v>
      </c>
      <c r="AZ361" s="25">
        <v>19.8</v>
      </c>
      <c r="BA361" s="25">
        <v>40.700000000000003</v>
      </c>
      <c r="BB361" s="25">
        <v>23.1</v>
      </c>
      <c r="BC361" s="25">
        <v>16.5</v>
      </c>
      <c r="BD361" s="25">
        <v>0</v>
      </c>
      <c r="BE361" s="25">
        <v>0</v>
      </c>
      <c r="BF361" s="25">
        <v>5.5</v>
      </c>
      <c r="BG361" s="25">
        <v>0</v>
      </c>
      <c r="BH361" s="25">
        <v>48.400000000000006</v>
      </c>
      <c r="BI361" s="25">
        <v>13.200000000000001</v>
      </c>
      <c r="BJ361" s="25">
        <v>0</v>
      </c>
      <c r="BK361" s="25">
        <v>15.400000000000002</v>
      </c>
      <c r="BL361" s="25">
        <v>12.100000000000001</v>
      </c>
      <c r="BM361" s="25">
        <v>44</v>
      </c>
      <c r="BN361" s="25">
        <v>13.200000000000001</v>
      </c>
      <c r="BO361" t="s">
        <v>38</v>
      </c>
    </row>
    <row r="362" spans="1:67" x14ac:dyDescent="0.25">
      <c r="A362" s="6">
        <v>45253</v>
      </c>
      <c r="B362" t="s">
        <v>17</v>
      </c>
      <c r="C362">
        <v>23</v>
      </c>
      <c r="D362">
        <f t="shared" si="41"/>
        <v>562.10000000000014</v>
      </c>
      <c r="E362">
        <f t="shared" si="42"/>
        <v>159.50000000000003</v>
      </c>
      <c r="F362">
        <f t="shared" si="43"/>
        <v>206.8</v>
      </c>
      <c r="G362">
        <f t="shared" si="44"/>
        <v>82.5</v>
      </c>
      <c r="H362">
        <f t="shared" si="45"/>
        <v>113.30000000000001</v>
      </c>
      <c r="I362">
        <v>1</v>
      </c>
      <c r="J362" s="22">
        <v>1.0450000000000002</v>
      </c>
      <c r="K362" s="22">
        <v>0.75900000000000012</v>
      </c>
      <c r="L362" s="22">
        <v>0.81400000000000006</v>
      </c>
      <c r="M362" s="22">
        <v>0.88000000000000012</v>
      </c>
      <c r="N362" s="22">
        <v>1.0669999999999999</v>
      </c>
      <c r="O362" s="24">
        <v>0.75900000000000012</v>
      </c>
      <c r="P362" s="24">
        <v>0.88000000000000012</v>
      </c>
      <c r="Q362" s="24">
        <v>0.82500000000000007</v>
      </c>
      <c r="R362" s="24">
        <v>0.80300000000000005</v>
      </c>
      <c r="S362" s="24">
        <v>1.056</v>
      </c>
      <c r="T362" s="24">
        <v>1.056</v>
      </c>
      <c r="U362" s="24">
        <v>0.82500000000000007</v>
      </c>
      <c r="V362" s="24">
        <v>0.33</v>
      </c>
      <c r="W362" s="24">
        <v>0.55000000000000004</v>
      </c>
      <c r="X362" s="24">
        <v>1.0120000000000002</v>
      </c>
      <c r="Y362" s="24">
        <v>0.88000000000000012</v>
      </c>
      <c r="Z362" s="24">
        <v>0.62700000000000011</v>
      </c>
      <c r="AA362" s="25">
        <v>56.1</v>
      </c>
      <c r="AB362" s="25">
        <v>26.400000000000002</v>
      </c>
      <c r="AC362" s="25">
        <v>30.800000000000004</v>
      </c>
      <c r="AD362" s="25">
        <v>7.7000000000000011</v>
      </c>
      <c r="AE362" s="25">
        <v>9.9</v>
      </c>
      <c r="AF362" s="25">
        <v>27.500000000000004</v>
      </c>
      <c r="AG362" s="25">
        <v>5.5</v>
      </c>
      <c r="AH362" s="25">
        <v>0</v>
      </c>
      <c r="AI362" s="25">
        <v>0</v>
      </c>
      <c r="AJ362" s="25">
        <v>42.900000000000006</v>
      </c>
      <c r="AK362" s="25">
        <v>13.200000000000001</v>
      </c>
      <c r="AL362" s="25">
        <v>18.700000000000003</v>
      </c>
      <c r="AM362" s="25">
        <v>39.6</v>
      </c>
      <c r="AN362" s="25">
        <v>0</v>
      </c>
      <c r="AO362" s="25">
        <v>6.6000000000000005</v>
      </c>
      <c r="AP362" s="25">
        <v>0</v>
      </c>
      <c r="AQ362" s="25">
        <v>11</v>
      </c>
      <c r="AR362" s="25">
        <v>7.7000000000000011</v>
      </c>
      <c r="AS362" s="25">
        <v>29.700000000000003</v>
      </c>
      <c r="AT362" s="25">
        <v>0</v>
      </c>
      <c r="AU362" s="25">
        <v>25.3</v>
      </c>
      <c r="AV362" s="25">
        <v>16.5</v>
      </c>
      <c r="AW362" s="25">
        <v>0</v>
      </c>
      <c r="AX362" s="25">
        <v>0</v>
      </c>
      <c r="AY362" s="25">
        <v>0</v>
      </c>
      <c r="AZ362" s="25">
        <v>6.6000000000000005</v>
      </c>
      <c r="BA362" s="25">
        <v>1.1000000000000001</v>
      </c>
      <c r="BB362" s="25">
        <v>6.6000000000000005</v>
      </c>
      <c r="BC362" s="25">
        <v>4.4000000000000004</v>
      </c>
      <c r="BD362" s="25">
        <v>22</v>
      </c>
      <c r="BE362" s="25">
        <v>25.3</v>
      </c>
      <c r="BF362" s="25">
        <v>2.2000000000000002</v>
      </c>
      <c r="BG362" s="25">
        <v>15.400000000000002</v>
      </c>
      <c r="BH362" s="25">
        <v>11</v>
      </c>
      <c r="BI362" s="25">
        <v>0</v>
      </c>
      <c r="BJ362" s="25">
        <v>29.700000000000003</v>
      </c>
      <c r="BK362" s="25">
        <v>18.700000000000003</v>
      </c>
      <c r="BL362" s="25">
        <v>47.300000000000004</v>
      </c>
      <c r="BM362" s="25">
        <v>9.9</v>
      </c>
      <c r="BN362" s="25">
        <v>0</v>
      </c>
      <c r="BO362" t="s">
        <v>38</v>
      </c>
    </row>
    <row r="363" spans="1:67" x14ac:dyDescent="0.25">
      <c r="A363" s="6">
        <v>45254</v>
      </c>
      <c r="B363" t="s">
        <v>17</v>
      </c>
      <c r="C363">
        <v>24</v>
      </c>
      <c r="D363">
        <f t="shared" si="41"/>
        <v>577.50000000000023</v>
      </c>
      <c r="E363">
        <f t="shared" si="42"/>
        <v>180.40000000000003</v>
      </c>
      <c r="F363">
        <f t="shared" si="43"/>
        <v>149.60000000000002</v>
      </c>
      <c r="G363">
        <f t="shared" si="44"/>
        <v>156.20000000000013</v>
      </c>
      <c r="H363">
        <f t="shared" si="45"/>
        <v>91.300000000000011</v>
      </c>
      <c r="I363">
        <v>1</v>
      </c>
      <c r="J363" s="22">
        <v>0.77000000000000013</v>
      </c>
      <c r="K363" s="22">
        <v>0.58300000000000007</v>
      </c>
      <c r="L363" s="22">
        <v>0.59400000000000008</v>
      </c>
      <c r="M363" s="22">
        <v>1.0780000000000001</v>
      </c>
      <c r="N363" s="22">
        <v>1.056</v>
      </c>
      <c r="O363" s="24">
        <v>0.81400000000000006</v>
      </c>
      <c r="P363" s="24">
        <v>0.7370000000000001</v>
      </c>
      <c r="Q363" s="24">
        <v>0.9900000000000001</v>
      </c>
      <c r="R363" s="24">
        <v>0.82500000000000007</v>
      </c>
      <c r="S363" s="24">
        <v>0.11000000000000001</v>
      </c>
      <c r="T363" s="24">
        <v>0.80300000000000005</v>
      </c>
      <c r="U363" s="24">
        <v>0.38500000000000006</v>
      </c>
      <c r="V363" s="24">
        <v>0.97900000000000009</v>
      </c>
      <c r="W363" s="24">
        <v>0.45100000000000007</v>
      </c>
      <c r="X363" s="24">
        <v>0.9900000000000001</v>
      </c>
      <c r="Y363" s="24">
        <v>1.0340000000000003</v>
      </c>
      <c r="Z363" s="24">
        <v>1.1000000000000001</v>
      </c>
      <c r="AA363" s="25">
        <v>0</v>
      </c>
      <c r="AB363" s="25">
        <v>34.1</v>
      </c>
      <c r="AC363" s="25">
        <v>16.5</v>
      </c>
      <c r="AD363" s="25">
        <v>34.1</v>
      </c>
      <c r="AE363" s="25">
        <v>0</v>
      </c>
      <c r="AF363" s="25">
        <v>16.5</v>
      </c>
      <c r="AG363" s="25">
        <v>7.7000000000000011</v>
      </c>
      <c r="AH363" s="25">
        <v>11</v>
      </c>
      <c r="AI363" s="25">
        <v>9.9</v>
      </c>
      <c r="AJ363" s="25">
        <v>19.8</v>
      </c>
      <c r="AK363" s="25">
        <v>0</v>
      </c>
      <c r="AL363" s="25">
        <v>2.2000000000000002</v>
      </c>
      <c r="AM363" s="25">
        <v>14.3</v>
      </c>
      <c r="AN363" s="25">
        <v>0</v>
      </c>
      <c r="AO363" s="25">
        <v>1.1000000000000001</v>
      </c>
      <c r="AP363" s="25">
        <v>0</v>
      </c>
      <c r="AQ363" s="25">
        <v>14.3</v>
      </c>
      <c r="AR363" s="25">
        <v>36.300000000000004</v>
      </c>
      <c r="AS363" s="25">
        <v>13.200000000000001</v>
      </c>
      <c r="AT363" s="25">
        <v>9.9</v>
      </c>
      <c r="AU363" s="25">
        <v>22</v>
      </c>
      <c r="AV363" s="25">
        <v>0</v>
      </c>
      <c r="AW363" s="25">
        <v>0</v>
      </c>
      <c r="AX363" s="25">
        <v>17.600000000000001</v>
      </c>
      <c r="AY363" s="25">
        <v>34.100000000000129</v>
      </c>
      <c r="AZ363" s="25">
        <v>11</v>
      </c>
      <c r="BA363" s="25">
        <v>35.200000000000003</v>
      </c>
      <c r="BB363" s="25">
        <v>0</v>
      </c>
      <c r="BC363" s="25">
        <v>36.300000000000004</v>
      </c>
      <c r="BD363" s="25">
        <v>0</v>
      </c>
      <c r="BE363" s="25">
        <v>0</v>
      </c>
      <c r="BF363" s="25">
        <v>20.900000000000002</v>
      </c>
      <c r="BG363" s="25">
        <v>14.3</v>
      </c>
      <c r="BH363" s="25">
        <v>7.7000000000000011</v>
      </c>
      <c r="BI363" s="25">
        <v>18.700000000000003</v>
      </c>
      <c r="BJ363" s="25">
        <v>17.600000000000001</v>
      </c>
      <c r="BK363" s="25">
        <v>26.400000000000002</v>
      </c>
      <c r="BL363" s="25">
        <v>53.900000000000006</v>
      </c>
      <c r="BM363" s="25">
        <v>14.3</v>
      </c>
      <c r="BN363" s="25">
        <v>6.6000000000000005</v>
      </c>
      <c r="BO363" t="s">
        <v>38</v>
      </c>
    </row>
    <row r="364" spans="1:67" x14ac:dyDescent="0.25">
      <c r="A364" s="6">
        <v>45255</v>
      </c>
      <c r="B364" t="s">
        <v>17</v>
      </c>
      <c r="C364">
        <v>25</v>
      </c>
      <c r="D364">
        <f t="shared" si="41"/>
        <v>514.80000000000007</v>
      </c>
      <c r="E364">
        <f t="shared" si="42"/>
        <v>154</v>
      </c>
      <c r="F364">
        <f t="shared" si="43"/>
        <v>173.8</v>
      </c>
      <c r="G364">
        <f t="shared" si="44"/>
        <v>107.80000000000001</v>
      </c>
      <c r="H364">
        <f t="shared" si="45"/>
        <v>79.200000000000017</v>
      </c>
      <c r="I364">
        <v>0</v>
      </c>
      <c r="J364" s="22">
        <v>0.55000000000000004</v>
      </c>
      <c r="K364" s="22">
        <v>0.25300000000000006</v>
      </c>
      <c r="L364" s="22">
        <v>0.83600000000000008</v>
      </c>
      <c r="M364" s="22">
        <v>0.71500000000000008</v>
      </c>
      <c r="N364" s="22">
        <v>0.72600000000000009</v>
      </c>
      <c r="O364" s="24">
        <v>1.0120000000000002</v>
      </c>
      <c r="P364" s="24">
        <v>0.11000000000000001</v>
      </c>
      <c r="Q364" s="24">
        <v>0.39600000000000002</v>
      </c>
      <c r="R364" s="24">
        <v>0.82500000000000007</v>
      </c>
      <c r="S364" s="24">
        <v>0.91300000000000014</v>
      </c>
      <c r="T364" s="24">
        <v>0.8580000000000001</v>
      </c>
      <c r="U364" s="24">
        <v>0.79200000000000004</v>
      </c>
      <c r="V364" s="24">
        <v>1.0669999999999999</v>
      </c>
      <c r="W364" s="24">
        <v>0.77000000000000013</v>
      </c>
      <c r="X364" s="24">
        <v>0.9900000000000001</v>
      </c>
      <c r="Y364" s="24">
        <v>0.96800000000000008</v>
      </c>
      <c r="Z364" s="24">
        <v>0.29700000000000004</v>
      </c>
      <c r="AA364" s="25">
        <v>13.200000000000001</v>
      </c>
      <c r="AB364" s="25">
        <v>6.6000000000000005</v>
      </c>
      <c r="AC364" s="25">
        <v>0</v>
      </c>
      <c r="AD364" s="25">
        <v>41.800000000000004</v>
      </c>
      <c r="AE364" s="25">
        <v>0</v>
      </c>
      <c r="AF364" s="25">
        <v>14.3</v>
      </c>
      <c r="AG364" s="25">
        <v>29.700000000000003</v>
      </c>
      <c r="AH364" s="25">
        <v>29.700000000000003</v>
      </c>
      <c r="AI364" s="25">
        <v>30.800000000000004</v>
      </c>
      <c r="AJ364" s="25">
        <v>7.7000000000000011</v>
      </c>
      <c r="AK364" s="25">
        <v>19.8</v>
      </c>
      <c r="AL364" s="25">
        <v>17.600000000000001</v>
      </c>
      <c r="AM364" s="25">
        <v>0</v>
      </c>
      <c r="AN364" s="25">
        <v>29.700000000000003</v>
      </c>
      <c r="AO364" s="25">
        <v>4.4000000000000004</v>
      </c>
      <c r="AP364" s="25">
        <v>0</v>
      </c>
      <c r="AQ364" s="25">
        <v>2.2000000000000002</v>
      </c>
      <c r="AR364" s="25">
        <v>2.2000000000000002</v>
      </c>
      <c r="AS364" s="25">
        <v>17.600000000000001</v>
      </c>
      <c r="AT364" s="25">
        <v>5.5</v>
      </c>
      <c r="AU364" s="25">
        <v>15.400000000000002</v>
      </c>
      <c r="AV364" s="25">
        <v>24.200000000000003</v>
      </c>
      <c r="AW364" s="25">
        <v>0</v>
      </c>
      <c r="AX364" s="25">
        <v>7.7000000000000011</v>
      </c>
      <c r="AY364" s="25">
        <v>1.1000000000000001</v>
      </c>
      <c r="AZ364" s="25">
        <v>19.8</v>
      </c>
      <c r="BA364" s="25">
        <v>23.1</v>
      </c>
      <c r="BB364" s="25">
        <v>8.8000000000000007</v>
      </c>
      <c r="BC364" s="25">
        <v>3.3000000000000003</v>
      </c>
      <c r="BD364" s="25">
        <v>4.4000000000000004</v>
      </c>
      <c r="BE364" s="25">
        <v>13.200000000000001</v>
      </c>
      <c r="BF364" s="25">
        <v>23.1</v>
      </c>
      <c r="BG364" s="25">
        <v>0</v>
      </c>
      <c r="BH364" s="25">
        <v>26.400000000000002</v>
      </c>
      <c r="BI364" s="25">
        <v>8.8000000000000007</v>
      </c>
      <c r="BJ364" s="25">
        <v>7.7000000000000011</v>
      </c>
      <c r="BK364" s="25">
        <v>23.1</v>
      </c>
      <c r="BL364" s="25">
        <v>28.6</v>
      </c>
      <c r="BM364" s="25">
        <v>15.400000000000002</v>
      </c>
      <c r="BN364" s="25">
        <v>7.7000000000000011</v>
      </c>
      <c r="BO364" t="s">
        <v>38</v>
      </c>
    </row>
    <row r="365" spans="1:67" x14ac:dyDescent="0.25">
      <c r="A365" s="6">
        <v>45256</v>
      </c>
      <c r="B365" t="s">
        <v>17</v>
      </c>
      <c r="C365">
        <v>26</v>
      </c>
      <c r="D365">
        <f t="shared" si="41"/>
        <v>485.10000000000008</v>
      </c>
      <c r="E365">
        <f t="shared" si="42"/>
        <v>161.70000000000005</v>
      </c>
      <c r="F365">
        <f t="shared" si="43"/>
        <v>151.80000000000001</v>
      </c>
      <c r="G365">
        <f t="shared" si="44"/>
        <v>122.10000000000001</v>
      </c>
      <c r="H365">
        <f t="shared" si="45"/>
        <v>49.500000000000007</v>
      </c>
      <c r="I365">
        <v>0</v>
      </c>
      <c r="J365" s="22">
        <v>0.22000000000000003</v>
      </c>
      <c r="K365" s="22">
        <v>0.82500000000000007</v>
      </c>
      <c r="L365" s="22">
        <v>0.56100000000000005</v>
      </c>
      <c r="M365" s="22">
        <v>0.8580000000000001</v>
      </c>
      <c r="N365" s="22">
        <v>1.0669999999999999</v>
      </c>
      <c r="O365" s="24">
        <v>1.0669999999999999</v>
      </c>
      <c r="P365" s="24">
        <v>0.81400000000000006</v>
      </c>
      <c r="Q365" s="24">
        <v>1.056</v>
      </c>
      <c r="R365" s="24">
        <v>0.74800000000000011</v>
      </c>
      <c r="S365" s="24">
        <v>0.70400000000000007</v>
      </c>
      <c r="T365" s="24">
        <v>0.67100000000000004</v>
      </c>
      <c r="U365" s="24">
        <v>0.58300000000000007</v>
      </c>
      <c r="V365" s="24">
        <v>0.49500000000000005</v>
      </c>
      <c r="W365" s="24">
        <v>0.94600000000000006</v>
      </c>
      <c r="X365" s="24">
        <v>0.40700000000000003</v>
      </c>
      <c r="Y365" s="24">
        <v>0.53900000000000003</v>
      </c>
      <c r="Z365" s="24">
        <v>1.0230000000000001</v>
      </c>
      <c r="AA365" s="25">
        <v>3.3000000000000003</v>
      </c>
      <c r="AB365" s="25">
        <v>24.200000000000003</v>
      </c>
      <c r="AC365" s="25">
        <v>16.5</v>
      </c>
      <c r="AD365" s="25">
        <v>2.2000000000000002</v>
      </c>
      <c r="AE365" s="25">
        <v>13.200000000000001</v>
      </c>
      <c r="AF365" s="25">
        <v>0</v>
      </c>
      <c r="AG365" s="25">
        <v>0</v>
      </c>
      <c r="AH365" s="25">
        <v>49.500000000000007</v>
      </c>
      <c r="AI365" s="25">
        <v>0</v>
      </c>
      <c r="AJ365" s="25">
        <v>42.900000000000006</v>
      </c>
      <c r="AK365" s="25">
        <v>45.1</v>
      </c>
      <c r="AL365" s="25">
        <v>3.3000000000000003</v>
      </c>
      <c r="AM365" s="25">
        <v>0</v>
      </c>
      <c r="AN365" s="25">
        <v>0</v>
      </c>
      <c r="AO365" s="25">
        <v>23.1</v>
      </c>
      <c r="AP365" s="25">
        <v>0</v>
      </c>
      <c r="AQ365" s="25">
        <v>0</v>
      </c>
      <c r="AR365" s="25">
        <v>4.4000000000000004</v>
      </c>
      <c r="AS365" s="25">
        <v>0</v>
      </c>
      <c r="AT365" s="25">
        <v>18.700000000000003</v>
      </c>
      <c r="AU365" s="25">
        <v>22</v>
      </c>
      <c r="AV365" s="25">
        <v>15.400000000000002</v>
      </c>
      <c r="AW365" s="25">
        <v>20.900000000000002</v>
      </c>
      <c r="AX365" s="25">
        <v>16.5</v>
      </c>
      <c r="AY365" s="25">
        <v>1.1000000000000001</v>
      </c>
      <c r="AZ365" s="25">
        <v>12.100000000000001</v>
      </c>
      <c r="BA365" s="25">
        <v>18.700000000000003</v>
      </c>
      <c r="BB365" s="25">
        <v>0</v>
      </c>
      <c r="BC365" s="25">
        <v>0</v>
      </c>
      <c r="BD365" s="25">
        <v>15.400000000000002</v>
      </c>
      <c r="BE365" s="25">
        <v>0</v>
      </c>
      <c r="BF365" s="25">
        <v>6.6000000000000005</v>
      </c>
      <c r="BG365" s="25">
        <v>46.2</v>
      </c>
      <c r="BH365" s="25">
        <v>9.9</v>
      </c>
      <c r="BI365" s="25">
        <v>17.600000000000001</v>
      </c>
      <c r="BJ365" s="25">
        <v>30.800000000000004</v>
      </c>
      <c r="BK365" s="25">
        <v>0</v>
      </c>
      <c r="BL365" s="25">
        <v>9.9</v>
      </c>
      <c r="BM365" s="25">
        <v>22</v>
      </c>
      <c r="BN365" s="25">
        <v>18.700000000000003</v>
      </c>
      <c r="BO365" t="s">
        <v>38</v>
      </c>
    </row>
    <row r="366" spans="1:67" x14ac:dyDescent="0.25">
      <c r="A366" s="6">
        <v>45257</v>
      </c>
      <c r="B366" t="s">
        <v>17</v>
      </c>
      <c r="C366">
        <v>27</v>
      </c>
      <c r="D366">
        <f t="shared" si="41"/>
        <v>416.90000000000015</v>
      </c>
      <c r="E366">
        <f t="shared" si="42"/>
        <v>59.4</v>
      </c>
      <c r="F366">
        <f t="shared" si="43"/>
        <v>167.20000000000002</v>
      </c>
      <c r="G366">
        <f t="shared" si="44"/>
        <v>145.20000000000002</v>
      </c>
      <c r="H366">
        <f t="shared" si="45"/>
        <v>45.100000000000065</v>
      </c>
      <c r="I366">
        <v>0</v>
      </c>
      <c r="J366" s="22">
        <v>0.70400000000000007</v>
      </c>
      <c r="K366" s="22">
        <v>0.22000000000000003</v>
      </c>
      <c r="L366" s="22">
        <v>0.77000000000000013</v>
      </c>
      <c r="M366" s="22">
        <v>0.6160000000000001</v>
      </c>
      <c r="N366" s="22">
        <v>0.72600000000000009</v>
      </c>
      <c r="O366" s="24">
        <v>0.41800000000000004</v>
      </c>
      <c r="P366" s="24">
        <v>0.72600000000000009</v>
      </c>
      <c r="Q366" s="24">
        <v>0.52800000000000002</v>
      </c>
      <c r="R366" s="24">
        <v>0.48400000000000004</v>
      </c>
      <c r="S366" s="24">
        <v>0.58300000000000007</v>
      </c>
      <c r="T366" s="24">
        <v>0.69300000000000006</v>
      </c>
      <c r="U366" s="24">
        <v>1.0669999999999999</v>
      </c>
      <c r="V366" s="24">
        <v>0.95700000000000007</v>
      </c>
      <c r="W366" s="24">
        <v>0.9900000000000001</v>
      </c>
      <c r="X366" s="24">
        <v>0.89100000000000013</v>
      </c>
      <c r="Y366" s="24">
        <v>0.33</v>
      </c>
      <c r="Z366" s="24">
        <v>0.7370000000000001</v>
      </c>
      <c r="AA366" s="25">
        <v>0</v>
      </c>
      <c r="AB366" s="25">
        <v>15.400000000000002</v>
      </c>
      <c r="AC366" s="25">
        <v>9.9</v>
      </c>
      <c r="AD366" s="25">
        <v>6.6000000000000005</v>
      </c>
      <c r="AE366" s="25">
        <v>29.700000000000003</v>
      </c>
      <c r="AF366" s="25">
        <v>7.7000000000000011</v>
      </c>
      <c r="AG366" s="25">
        <v>9.9</v>
      </c>
      <c r="AH366" s="25">
        <v>30.800000000000004</v>
      </c>
      <c r="AI366" s="25">
        <v>34.1</v>
      </c>
      <c r="AJ366" s="25">
        <v>23.1</v>
      </c>
      <c r="AK366" s="25">
        <v>3.3000000000000003</v>
      </c>
      <c r="AL366" s="25">
        <v>5.5</v>
      </c>
      <c r="AM366" s="25">
        <v>11.000000000000064</v>
      </c>
      <c r="AN366" s="25">
        <v>11</v>
      </c>
      <c r="AO366" s="25">
        <v>0</v>
      </c>
      <c r="AP366" s="25">
        <v>2.2000000000000002</v>
      </c>
      <c r="AQ366" s="25">
        <v>3.3000000000000003</v>
      </c>
      <c r="AR366" s="25">
        <v>4.4000000000000004</v>
      </c>
      <c r="AS366" s="25">
        <v>7.7000000000000011</v>
      </c>
      <c r="AT366" s="25">
        <v>0</v>
      </c>
      <c r="AU366" s="25">
        <v>46.2</v>
      </c>
      <c r="AV366" s="25">
        <v>0</v>
      </c>
      <c r="AW366" s="25">
        <v>20.900000000000002</v>
      </c>
      <c r="AX366" s="25">
        <v>4.4000000000000004</v>
      </c>
      <c r="AY366" s="25">
        <v>14.3</v>
      </c>
      <c r="AZ366" s="25">
        <v>5.5</v>
      </c>
      <c r="BA366" s="25">
        <v>27.500000000000004</v>
      </c>
      <c r="BB366" s="25">
        <v>3.3000000000000003</v>
      </c>
      <c r="BC366" s="25">
        <v>11</v>
      </c>
      <c r="BD366" s="25">
        <v>12.100000000000001</v>
      </c>
      <c r="BE366" s="25">
        <v>11</v>
      </c>
      <c r="BF366" s="25">
        <v>0</v>
      </c>
      <c r="BG366" s="25">
        <v>0</v>
      </c>
      <c r="BH366" s="25">
        <v>0</v>
      </c>
      <c r="BI366" s="25">
        <v>9.9</v>
      </c>
      <c r="BJ366" s="25">
        <v>0</v>
      </c>
      <c r="BK366" s="25">
        <v>13.200000000000001</v>
      </c>
      <c r="BL366" s="25">
        <v>17.600000000000001</v>
      </c>
      <c r="BM366" s="25">
        <v>3.3000000000000003</v>
      </c>
      <c r="BN366" s="25">
        <v>4.4000000000000004</v>
      </c>
      <c r="BO366" t="s">
        <v>38</v>
      </c>
    </row>
    <row r="367" spans="1:67" x14ac:dyDescent="0.25">
      <c r="A367" s="6">
        <v>45258</v>
      </c>
      <c r="B367" t="s">
        <v>17</v>
      </c>
      <c r="C367">
        <v>28</v>
      </c>
      <c r="D367">
        <f t="shared" si="41"/>
        <v>431.20000000000016</v>
      </c>
      <c r="E367">
        <f t="shared" si="42"/>
        <v>160.60000000000002</v>
      </c>
      <c r="F367">
        <f t="shared" si="43"/>
        <v>67.100000000000009</v>
      </c>
      <c r="G367">
        <f t="shared" si="44"/>
        <v>124.30000000000014</v>
      </c>
      <c r="H367">
        <f t="shared" si="45"/>
        <v>79.2</v>
      </c>
      <c r="I367">
        <v>0</v>
      </c>
      <c r="J367" s="22">
        <v>1.0669999999999999</v>
      </c>
      <c r="K367" s="22">
        <v>0.94600000000000006</v>
      </c>
      <c r="L367" s="22">
        <v>0.78100000000000003</v>
      </c>
      <c r="M367" s="22">
        <v>0.22000000000000003</v>
      </c>
      <c r="N367" s="22">
        <v>1.056</v>
      </c>
      <c r="O367" s="24">
        <v>1.0120000000000002</v>
      </c>
      <c r="P367" s="24">
        <v>0.83600000000000008</v>
      </c>
      <c r="Q367" s="24">
        <v>1.0230000000000001</v>
      </c>
      <c r="R367" s="24">
        <v>0.74800000000000011</v>
      </c>
      <c r="S367" s="24">
        <v>1.0230000000000001</v>
      </c>
      <c r="T367" s="24">
        <v>0.49500000000000005</v>
      </c>
      <c r="U367" s="24">
        <v>0.77000000000000013</v>
      </c>
      <c r="V367" s="24">
        <v>1.0120000000000002</v>
      </c>
      <c r="W367" s="24">
        <v>0.84700000000000009</v>
      </c>
      <c r="X367" s="24">
        <v>0.51700000000000013</v>
      </c>
      <c r="Y367" s="24">
        <v>1.0669999999999999</v>
      </c>
      <c r="Z367" s="24">
        <v>0.91300000000000014</v>
      </c>
      <c r="AA367" s="25">
        <v>14.3</v>
      </c>
      <c r="AB367" s="25">
        <v>0</v>
      </c>
      <c r="AC367" s="25">
        <v>0</v>
      </c>
      <c r="AD367" s="25">
        <v>0</v>
      </c>
      <c r="AE367" s="25">
        <v>0</v>
      </c>
      <c r="AF367" s="25">
        <v>0</v>
      </c>
      <c r="AG367" s="25">
        <v>4.4000000000000004</v>
      </c>
      <c r="AH367" s="25">
        <v>0</v>
      </c>
      <c r="AI367" s="25">
        <v>48.400000000000006</v>
      </c>
      <c r="AJ367" s="25">
        <v>0</v>
      </c>
      <c r="AK367" s="25">
        <v>7.7000000000000632</v>
      </c>
      <c r="AL367" s="25">
        <v>16.5</v>
      </c>
      <c r="AM367" s="25">
        <v>1.1000000000000001</v>
      </c>
      <c r="AN367" s="25">
        <v>14.3</v>
      </c>
      <c r="AO367" s="25">
        <v>6.6000000000000005</v>
      </c>
      <c r="AP367" s="25">
        <v>5.5</v>
      </c>
      <c r="AQ367" s="25">
        <v>0</v>
      </c>
      <c r="AR367" s="25">
        <v>0</v>
      </c>
      <c r="AS367" s="25">
        <v>0</v>
      </c>
      <c r="AT367" s="25">
        <v>35.200000000000003</v>
      </c>
      <c r="AU367" s="25">
        <v>38.5</v>
      </c>
      <c r="AV367" s="25">
        <v>9.9</v>
      </c>
      <c r="AW367" s="25">
        <v>14.3</v>
      </c>
      <c r="AX367" s="25">
        <v>0</v>
      </c>
      <c r="AY367" s="25">
        <v>15.400000000000002</v>
      </c>
      <c r="AZ367" s="25">
        <v>9.9</v>
      </c>
      <c r="BA367" s="25">
        <v>0</v>
      </c>
      <c r="BB367" s="25">
        <v>7.7000000000000011</v>
      </c>
      <c r="BC367" s="25">
        <v>28.600000000000126</v>
      </c>
      <c r="BD367" s="25">
        <v>0</v>
      </c>
      <c r="BE367" s="25">
        <v>29.700000000000003</v>
      </c>
      <c r="BF367" s="25">
        <v>0</v>
      </c>
      <c r="BG367" s="25">
        <v>1.1000000000000001</v>
      </c>
      <c r="BH367" s="25">
        <v>8.8000000000000007</v>
      </c>
      <c r="BI367" s="25">
        <v>33</v>
      </c>
      <c r="BJ367" s="25">
        <v>37.400000000000006</v>
      </c>
      <c r="BK367" s="25">
        <v>0</v>
      </c>
      <c r="BL367" s="25">
        <v>26.400000000000002</v>
      </c>
      <c r="BM367" s="25">
        <v>24.200000000000003</v>
      </c>
      <c r="BN367" s="25">
        <v>0</v>
      </c>
      <c r="BO367" t="s">
        <v>38</v>
      </c>
    </row>
    <row r="368" spans="1:67" x14ac:dyDescent="0.25">
      <c r="A368" s="6">
        <v>45259</v>
      </c>
      <c r="B368" t="s">
        <v>17</v>
      </c>
      <c r="C368">
        <v>29</v>
      </c>
      <c r="D368">
        <f t="shared" si="41"/>
        <v>522.50000000000011</v>
      </c>
      <c r="E368">
        <f t="shared" si="42"/>
        <v>106.70000000000002</v>
      </c>
      <c r="F368">
        <f t="shared" si="43"/>
        <v>129.80000000000001</v>
      </c>
      <c r="G368">
        <f t="shared" si="44"/>
        <v>89.100000000000023</v>
      </c>
      <c r="H368">
        <f t="shared" si="45"/>
        <v>196.90000000000009</v>
      </c>
      <c r="I368">
        <v>0</v>
      </c>
      <c r="J368" s="22">
        <v>0.46200000000000002</v>
      </c>
      <c r="K368" s="22">
        <v>0.91300000000000014</v>
      </c>
      <c r="L368" s="22">
        <v>0.88000000000000012</v>
      </c>
      <c r="M368" s="22">
        <v>0.96800000000000008</v>
      </c>
      <c r="N368" s="22">
        <v>0.92400000000000004</v>
      </c>
      <c r="O368" s="24">
        <v>1.056</v>
      </c>
      <c r="P368" s="24">
        <v>0.70400000000000007</v>
      </c>
      <c r="Q368" s="24">
        <v>0.7370000000000001</v>
      </c>
      <c r="R368" s="24">
        <v>0.72600000000000009</v>
      </c>
      <c r="S368" s="24">
        <v>0.74800000000000011</v>
      </c>
      <c r="T368" s="24">
        <v>0.89100000000000013</v>
      </c>
      <c r="U368" s="24">
        <v>0.50600000000000012</v>
      </c>
      <c r="V368" s="24">
        <v>1.0120000000000002</v>
      </c>
      <c r="W368" s="24">
        <v>0.42900000000000005</v>
      </c>
      <c r="X368" s="24">
        <v>0.94600000000000006</v>
      </c>
      <c r="Y368" s="24">
        <v>0.30800000000000005</v>
      </c>
      <c r="Z368" s="24">
        <v>0.95700000000000007</v>
      </c>
      <c r="AA368" s="25">
        <v>7.7000000000000011</v>
      </c>
      <c r="AB368" s="25">
        <v>19.8</v>
      </c>
      <c r="AC368" s="25">
        <v>14.3</v>
      </c>
      <c r="AD368" s="25">
        <v>8.8000000000000007</v>
      </c>
      <c r="AE368" s="25">
        <v>35.200000000000003</v>
      </c>
      <c r="AF368" s="25">
        <v>0</v>
      </c>
      <c r="AG368" s="25">
        <v>0</v>
      </c>
      <c r="AH368" s="25">
        <v>35.200000000000003</v>
      </c>
      <c r="AI368" s="25">
        <v>0</v>
      </c>
      <c r="AJ368" s="25">
        <v>8.8000000000000007</v>
      </c>
      <c r="AK368" s="25">
        <v>12.100000000000001</v>
      </c>
      <c r="AL368" s="25">
        <v>0</v>
      </c>
      <c r="AM368" s="25">
        <v>41.800000000000004</v>
      </c>
      <c r="AN368" s="25">
        <v>14.3</v>
      </c>
      <c r="AO368" s="25">
        <v>38.5</v>
      </c>
      <c r="AP368" s="25">
        <v>8.8000000000000629</v>
      </c>
      <c r="AQ368" s="25">
        <v>29.700000000000003</v>
      </c>
      <c r="AR368" s="25">
        <v>26.400000000000002</v>
      </c>
      <c r="AS368" s="25">
        <v>20.900000000000002</v>
      </c>
      <c r="AT368" s="25">
        <v>16.5</v>
      </c>
      <c r="AU368" s="25">
        <v>29.700000000000003</v>
      </c>
      <c r="AV368" s="25">
        <v>9.9</v>
      </c>
      <c r="AW368" s="25">
        <v>7.7000000000000011</v>
      </c>
      <c r="AX368" s="25">
        <v>1.1000000000000001</v>
      </c>
      <c r="AY368" s="25">
        <v>0</v>
      </c>
      <c r="AZ368" s="25">
        <v>15.400000000000002</v>
      </c>
      <c r="BA368" s="25">
        <v>5.5</v>
      </c>
      <c r="BB368" s="25">
        <v>4.4000000000000004</v>
      </c>
      <c r="BC368" s="25">
        <v>15.400000000000002</v>
      </c>
      <c r="BD368" s="25">
        <v>0</v>
      </c>
      <c r="BE368" s="25">
        <v>0</v>
      </c>
      <c r="BF368" s="25">
        <v>0</v>
      </c>
      <c r="BG368" s="25">
        <v>6.6000000000000005</v>
      </c>
      <c r="BH368" s="25">
        <v>1.1000000000000001</v>
      </c>
      <c r="BI368" s="25">
        <v>28.6</v>
      </c>
      <c r="BJ368" s="25">
        <v>4.4000000000000004</v>
      </c>
      <c r="BK368" s="25">
        <v>49.500000000000007</v>
      </c>
      <c r="BL368" s="25">
        <v>0</v>
      </c>
      <c r="BM368" s="25">
        <v>5.5</v>
      </c>
      <c r="BN368" s="25">
        <v>11</v>
      </c>
      <c r="BO368" t="s">
        <v>38</v>
      </c>
    </row>
    <row r="369" spans="1:67" x14ac:dyDescent="0.25">
      <c r="A369" s="6">
        <v>45260</v>
      </c>
      <c r="B369" t="s">
        <v>17</v>
      </c>
      <c r="C369">
        <v>30</v>
      </c>
      <c r="D369">
        <f t="shared" si="41"/>
        <v>584.10000000000025</v>
      </c>
      <c r="E369">
        <f t="shared" si="42"/>
        <v>123.20000000000002</v>
      </c>
      <c r="F369">
        <f t="shared" si="43"/>
        <v>107.80000000000001</v>
      </c>
      <c r="G369">
        <f t="shared" si="44"/>
        <v>203.50000000000017</v>
      </c>
      <c r="H369">
        <f t="shared" si="45"/>
        <v>149.6</v>
      </c>
      <c r="I369">
        <v>0</v>
      </c>
      <c r="J369" s="22">
        <v>0.31900000000000001</v>
      </c>
      <c r="K369" s="22">
        <v>0.58300000000000007</v>
      </c>
      <c r="L369" s="22">
        <v>0.82500000000000007</v>
      </c>
      <c r="M369" s="22">
        <v>0.89100000000000013</v>
      </c>
      <c r="N369" s="22">
        <v>0.79200000000000004</v>
      </c>
      <c r="O369" s="24">
        <v>0.74800000000000011</v>
      </c>
      <c r="P369" s="24">
        <v>0.18700000000000003</v>
      </c>
      <c r="Q369" s="24">
        <v>1.0669999999999999</v>
      </c>
      <c r="R369" s="24">
        <v>0.67100000000000004</v>
      </c>
      <c r="S369" s="24">
        <v>0.69300000000000006</v>
      </c>
      <c r="T369" s="24">
        <v>1.0120000000000002</v>
      </c>
      <c r="U369" s="24">
        <v>0.11000000000000001</v>
      </c>
      <c r="V369" s="24">
        <v>0.81400000000000006</v>
      </c>
      <c r="W369" s="24">
        <v>0.67100000000000004</v>
      </c>
      <c r="X369" s="24">
        <v>1.089</v>
      </c>
      <c r="Y369" s="24">
        <v>0.6160000000000001</v>
      </c>
      <c r="Z369" s="24">
        <v>0.83600000000000008</v>
      </c>
      <c r="AA369" s="25">
        <v>6.6000000000000005</v>
      </c>
      <c r="AB369" s="25">
        <v>11</v>
      </c>
      <c r="AC369" s="25">
        <v>6.6000000000000005</v>
      </c>
      <c r="AD369" s="25">
        <v>31.900000000000002</v>
      </c>
      <c r="AE369" s="25">
        <v>3.3000000000000003</v>
      </c>
      <c r="AF369" s="25">
        <v>0</v>
      </c>
      <c r="AG369" s="25">
        <v>2.2000000000000002</v>
      </c>
      <c r="AH369" s="25">
        <v>7.7000000000000011</v>
      </c>
      <c r="AI369" s="25">
        <v>11</v>
      </c>
      <c r="AJ369" s="25">
        <v>27.500000000000004</v>
      </c>
      <c r="AK369" s="25">
        <v>0</v>
      </c>
      <c r="AL369" s="25">
        <v>41.800000000000004</v>
      </c>
      <c r="AM369" s="25">
        <v>5.5</v>
      </c>
      <c r="AN369" s="25">
        <v>7.7000000000000011</v>
      </c>
      <c r="AO369" s="25">
        <v>37.400000000000006</v>
      </c>
      <c r="AP369" s="25">
        <v>11</v>
      </c>
      <c r="AQ369" s="25">
        <v>16.5</v>
      </c>
      <c r="AR369" s="25">
        <v>3.3000000000000003</v>
      </c>
      <c r="AS369" s="25">
        <v>0</v>
      </c>
      <c r="AT369" s="25">
        <v>26.400000000000002</v>
      </c>
      <c r="AU369" s="25">
        <v>0</v>
      </c>
      <c r="AV369" s="25">
        <v>19.8</v>
      </c>
      <c r="AW369" s="25">
        <v>0</v>
      </c>
      <c r="AX369" s="25">
        <v>0</v>
      </c>
      <c r="AY369" s="25">
        <v>27.500000000000004</v>
      </c>
      <c r="AZ369" s="25">
        <v>42.900000000000006</v>
      </c>
      <c r="BA369" s="25">
        <v>33</v>
      </c>
      <c r="BB369" s="25">
        <v>18.700000000000127</v>
      </c>
      <c r="BC369" s="25">
        <v>47.300000000000004</v>
      </c>
      <c r="BD369" s="25">
        <v>14.3</v>
      </c>
      <c r="BE369" s="25">
        <v>13.200000000000001</v>
      </c>
      <c r="BF369" s="25">
        <v>12.100000000000001</v>
      </c>
      <c r="BG369" s="25">
        <v>28.6</v>
      </c>
      <c r="BH369" s="25">
        <v>6.6000000000000005</v>
      </c>
      <c r="BI369" s="25">
        <v>12.100000000000001</v>
      </c>
      <c r="BJ369" s="25">
        <v>0</v>
      </c>
      <c r="BK369" s="25">
        <v>0</v>
      </c>
      <c r="BL369" s="25">
        <v>7.7000000000000011</v>
      </c>
      <c r="BM369" s="25">
        <v>6.6000000000000005</v>
      </c>
      <c r="BN369" s="25">
        <v>36.300000000000004</v>
      </c>
      <c r="BO369" t="s">
        <v>38</v>
      </c>
    </row>
    <row r="370" spans="1:67" x14ac:dyDescent="0.25">
      <c r="B370" t="s">
        <v>18</v>
      </c>
      <c r="C370">
        <v>0.01</v>
      </c>
      <c r="D370">
        <f t="shared" si="41"/>
        <v>0</v>
      </c>
      <c r="E370">
        <v>0</v>
      </c>
      <c r="F370">
        <v>0</v>
      </c>
      <c r="G370">
        <v>0</v>
      </c>
      <c r="H370">
        <v>0</v>
      </c>
      <c r="I370">
        <v>0</v>
      </c>
      <c r="J370" s="22">
        <v>0</v>
      </c>
      <c r="K370" s="22">
        <v>0</v>
      </c>
      <c r="L370" s="22">
        <v>0</v>
      </c>
      <c r="M370" s="22">
        <v>0</v>
      </c>
      <c r="N370" s="22">
        <v>0</v>
      </c>
      <c r="O370" s="24">
        <v>0</v>
      </c>
      <c r="P370" s="24">
        <v>0</v>
      </c>
      <c r="Q370" s="24">
        <v>0</v>
      </c>
      <c r="R370" s="24">
        <v>0</v>
      </c>
      <c r="S370" s="24">
        <v>0</v>
      </c>
      <c r="T370" s="24">
        <v>0</v>
      </c>
      <c r="U370" s="24">
        <v>0</v>
      </c>
      <c r="V370" s="24">
        <v>0</v>
      </c>
      <c r="W370" s="24">
        <v>0</v>
      </c>
      <c r="X370" s="24">
        <v>0</v>
      </c>
      <c r="Y370" s="24">
        <v>0</v>
      </c>
      <c r="Z370" s="24">
        <v>0</v>
      </c>
      <c r="AA370" s="25">
        <v>0</v>
      </c>
      <c r="AB370" s="25">
        <v>0</v>
      </c>
      <c r="AC370" s="25">
        <v>0</v>
      </c>
      <c r="AD370" s="25">
        <v>0</v>
      </c>
      <c r="AE370" s="25">
        <v>0</v>
      </c>
      <c r="AF370" s="25">
        <v>0</v>
      </c>
      <c r="AG370" s="25">
        <v>0</v>
      </c>
      <c r="AH370" s="25">
        <v>0</v>
      </c>
      <c r="AI370" s="25">
        <v>0</v>
      </c>
      <c r="AJ370" s="25">
        <v>0</v>
      </c>
      <c r="AK370" s="25">
        <v>0</v>
      </c>
      <c r="AL370" s="25">
        <v>0</v>
      </c>
      <c r="AM370" s="25">
        <v>0</v>
      </c>
      <c r="AN370" s="25">
        <v>0</v>
      </c>
      <c r="AO370" s="25">
        <v>0</v>
      </c>
      <c r="AP370" s="25">
        <v>0</v>
      </c>
      <c r="AQ370" s="25">
        <v>0</v>
      </c>
      <c r="AR370" s="25">
        <v>0</v>
      </c>
      <c r="AS370" s="25">
        <v>0</v>
      </c>
      <c r="AT370" s="25">
        <v>0</v>
      </c>
      <c r="AU370" s="25">
        <v>0</v>
      </c>
      <c r="AV370" s="25">
        <v>0</v>
      </c>
      <c r="AW370" s="25">
        <v>0</v>
      </c>
      <c r="AX370" s="25">
        <v>0</v>
      </c>
      <c r="AY370" s="25">
        <v>0</v>
      </c>
      <c r="AZ370" s="25">
        <v>0</v>
      </c>
      <c r="BA370" s="25">
        <v>0</v>
      </c>
      <c r="BB370" s="25">
        <v>0</v>
      </c>
      <c r="BC370" s="25">
        <v>0</v>
      </c>
      <c r="BD370" s="25">
        <v>0</v>
      </c>
      <c r="BE370" s="25">
        <v>0</v>
      </c>
      <c r="BF370" s="25">
        <v>0</v>
      </c>
      <c r="BG370" s="25">
        <v>0</v>
      </c>
      <c r="BH370" s="25">
        <v>0</v>
      </c>
      <c r="BI370" s="25">
        <v>0</v>
      </c>
      <c r="BJ370" s="25">
        <v>0</v>
      </c>
      <c r="BK370" s="25">
        <v>0</v>
      </c>
      <c r="BL370" s="25">
        <v>0</v>
      </c>
      <c r="BM370" s="25">
        <v>0</v>
      </c>
      <c r="BN370" s="25">
        <v>0</v>
      </c>
      <c r="BO370" t="s">
        <v>237</v>
      </c>
    </row>
    <row r="371" spans="1:67" x14ac:dyDescent="0.25">
      <c r="B371" t="s">
        <v>18</v>
      </c>
      <c r="C371">
        <v>0.02</v>
      </c>
      <c r="D371">
        <f t="shared" si="41"/>
        <v>0</v>
      </c>
      <c r="E371">
        <v>0</v>
      </c>
      <c r="F371">
        <v>0</v>
      </c>
      <c r="G371">
        <v>0</v>
      </c>
      <c r="H371">
        <v>0</v>
      </c>
      <c r="I371">
        <v>0</v>
      </c>
      <c r="J371" s="22">
        <v>0</v>
      </c>
      <c r="K371" s="22">
        <v>0</v>
      </c>
      <c r="L371" s="22">
        <v>0</v>
      </c>
      <c r="M371" s="22">
        <v>0</v>
      </c>
      <c r="N371" s="22">
        <v>0</v>
      </c>
      <c r="O371" s="24">
        <v>0</v>
      </c>
      <c r="P371" s="24">
        <v>0</v>
      </c>
      <c r="Q371" s="24">
        <v>0</v>
      </c>
      <c r="R371" s="24">
        <v>0</v>
      </c>
      <c r="S371" s="24">
        <v>0</v>
      </c>
      <c r="T371" s="24">
        <v>0</v>
      </c>
      <c r="U371" s="24">
        <v>0</v>
      </c>
      <c r="V371" s="24">
        <v>0</v>
      </c>
      <c r="W371" s="24">
        <v>0</v>
      </c>
      <c r="X371" s="24">
        <v>0</v>
      </c>
      <c r="Y371" s="24">
        <v>0</v>
      </c>
      <c r="Z371" s="24">
        <v>0</v>
      </c>
      <c r="AA371" s="25">
        <v>0</v>
      </c>
      <c r="AB371" s="25">
        <v>0</v>
      </c>
      <c r="AC371" s="25">
        <v>0</v>
      </c>
      <c r="AD371" s="25">
        <v>0</v>
      </c>
      <c r="AE371" s="25">
        <v>0</v>
      </c>
      <c r="AF371" s="25">
        <v>0</v>
      </c>
      <c r="AG371" s="25">
        <v>0</v>
      </c>
      <c r="AH371" s="25">
        <v>0</v>
      </c>
      <c r="AI371" s="25">
        <v>0</v>
      </c>
      <c r="AJ371" s="25">
        <v>0</v>
      </c>
      <c r="AK371" s="25">
        <v>0</v>
      </c>
      <c r="AL371" s="25">
        <v>0</v>
      </c>
      <c r="AM371" s="25">
        <v>0</v>
      </c>
      <c r="AN371" s="25">
        <v>0</v>
      </c>
      <c r="AO371" s="25">
        <v>0</v>
      </c>
      <c r="AP371" s="25">
        <v>0</v>
      </c>
      <c r="AQ371" s="25">
        <v>0</v>
      </c>
      <c r="AR371" s="25">
        <v>0</v>
      </c>
      <c r="AS371" s="25">
        <v>0</v>
      </c>
      <c r="AT371" s="25">
        <v>0</v>
      </c>
      <c r="AU371" s="25">
        <v>0</v>
      </c>
      <c r="AV371" s="25">
        <v>0</v>
      </c>
      <c r="AW371" s="25">
        <v>0</v>
      </c>
      <c r="AX371" s="25">
        <v>0</v>
      </c>
      <c r="AY371" s="25">
        <v>0</v>
      </c>
      <c r="AZ371" s="25">
        <v>0</v>
      </c>
      <c r="BA371" s="25">
        <v>0</v>
      </c>
      <c r="BB371" s="25">
        <v>0</v>
      </c>
      <c r="BC371" s="25">
        <v>0</v>
      </c>
      <c r="BD371" s="25">
        <v>0</v>
      </c>
      <c r="BE371" s="25">
        <v>0</v>
      </c>
      <c r="BF371" s="25">
        <v>0</v>
      </c>
      <c r="BG371" s="25">
        <v>0</v>
      </c>
      <c r="BH371" s="25">
        <v>0</v>
      </c>
      <c r="BI371" s="25">
        <v>0</v>
      </c>
      <c r="BJ371" s="25">
        <v>0</v>
      </c>
      <c r="BK371" s="25">
        <v>0</v>
      </c>
      <c r="BL371" s="25">
        <v>0</v>
      </c>
      <c r="BM371" s="25">
        <v>0</v>
      </c>
      <c r="BN371" s="25">
        <v>0</v>
      </c>
      <c r="BO371" t="s">
        <v>237</v>
      </c>
    </row>
    <row r="372" spans="1:67" x14ac:dyDescent="0.25">
      <c r="B372" t="s">
        <v>18</v>
      </c>
      <c r="C372">
        <v>0.03</v>
      </c>
      <c r="D372">
        <f t="shared" si="41"/>
        <v>0</v>
      </c>
      <c r="E372">
        <v>0</v>
      </c>
      <c r="F372">
        <v>0</v>
      </c>
      <c r="G372">
        <v>0</v>
      </c>
      <c r="H372">
        <v>0</v>
      </c>
      <c r="I372">
        <v>0</v>
      </c>
      <c r="J372" s="22">
        <v>0</v>
      </c>
      <c r="K372" s="22">
        <v>0</v>
      </c>
      <c r="L372" s="22">
        <v>0</v>
      </c>
      <c r="M372" s="22">
        <v>0</v>
      </c>
      <c r="N372" s="22">
        <v>0</v>
      </c>
      <c r="O372" s="24">
        <v>0</v>
      </c>
      <c r="P372" s="24">
        <v>0</v>
      </c>
      <c r="Q372" s="24">
        <v>0</v>
      </c>
      <c r="R372" s="24">
        <v>0</v>
      </c>
      <c r="S372" s="24">
        <v>0</v>
      </c>
      <c r="T372" s="24">
        <v>0</v>
      </c>
      <c r="U372" s="24">
        <v>0</v>
      </c>
      <c r="V372" s="24">
        <v>0</v>
      </c>
      <c r="W372" s="24">
        <v>0</v>
      </c>
      <c r="X372" s="24">
        <v>0</v>
      </c>
      <c r="Y372" s="24">
        <v>0</v>
      </c>
      <c r="Z372" s="24">
        <v>0</v>
      </c>
      <c r="AA372" s="25">
        <v>0</v>
      </c>
      <c r="AB372" s="25">
        <v>0</v>
      </c>
      <c r="AC372" s="25">
        <v>0</v>
      </c>
      <c r="AD372" s="25">
        <v>0</v>
      </c>
      <c r="AE372" s="25">
        <v>0</v>
      </c>
      <c r="AF372" s="25">
        <v>0</v>
      </c>
      <c r="AG372" s="25">
        <v>0</v>
      </c>
      <c r="AH372" s="25">
        <v>0</v>
      </c>
      <c r="AI372" s="25">
        <v>0</v>
      </c>
      <c r="AJ372" s="25">
        <v>0</v>
      </c>
      <c r="AK372" s="25">
        <v>0</v>
      </c>
      <c r="AL372" s="25">
        <v>0</v>
      </c>
      <c r="AM372" s="25">
        <v>0</v>
      </c>
      <c r="AN372" s="25">
        <v>0</v>
      </c>
      <c r="AO372" s="25">
        <v>0</v>
      </c>
      <c r="AP372" s="25">
        <v>0</v>
      </c>
      <c r="AQ372" s="25">
        <v>0</v>
      </c>
      <c r="AR372" s="25">
        <v>0</v>
      </c>
      <c r="AS372" s="25">
        <v>0</v>
      </c>
      <c r="AT372" s="25">
        <v>0</v>
      </c>
      <c r="AU372" s="25">
        <v>0</v>
      </c>
      <c r="AV372" s="25">
        <v>0</v>
      </c>
      <c r="AW372" s="25">
        <v>0</v>
      </c>
      <c r="AX372" s="25">
        <v>0</v>
      </c>
      <c r="AY372" s="25">
        <v>0</v>
      </c>
      <c r="AZ372" s="25">
        <v>0</v>
      </c>
      <c r="BA372" s="25">
        <v>0</v>
      </c>
      <c r="BB372" s="25">
        <v>0</v>
      </c>
      <c r="BC372" s="25">
        <v>0</v>
      </c>
      <c r="BD372" s="25">
        <v>0</v>
      </c>
      <c r="BE372" s="25">
        <v>0</v>
      </c>
      <c r="BF372" s="25">
        <v>0</v>
      </c>
      <c r="BG372" s="25">
        <v>0</v>
      </c>
      <c r="BH372" s="25">
        <v>0</v>
      </c>
      <c r="BI372" s="25">
        <v>0</v>
      </c>
      <c r="BJ372" s="25">
        <v>0</v>
      </c>
      <c r="BK372" s="25">
        <v>0</v>
      </c>
      <c r="BL372" s="25">
        <v>0</v>
      </c>
      <c r="BM372" s="25">
        <v>0</v>
      </c>
      <c r="BN372" s="25">
        <v>0</v>
      </c>
      <c r="BO372" t="s">
        <v>237</v>
      </c>
    </row>
    <row r="373" spans="1:67" x14ac:dyDescent="0.25">
      <c r="B373" t="s">
        <v>18</v>
      </c>
      <c r="C373">
        <v>0.04</v>
      </c>
      <c r="D373">
        <f t="shared" si="41"/>
        <v>0</v>
      </c>
      <c r="E373">
        <v>0</v>
      </c>
      <c r="F373">
        <v>0</v>
      </c>
      <c r="G373">
        <v>0</v>
      </c>
      <c r="H373">
        <v>0</v>
      </c>
      <c r="I373">
        <v>0</v>
      </c>
      <c r="J373" s="22">
        <v>0</v>
      </c>
      <c r="K373" s="22">
        <v>0</v>
      </c>
      <c r="L373" s="22">
        <v>0</v>
      </c>
      <c r="M373" s="22">
        <v>0</v>
      </c>
      <c r="N373" s="22">
        <v>0</v>
      </c>
      <c r="O373" s="24">
        <v>0</v>
      </c>
      <c r="P373" s="24">
        <v>0</v>
      </c>
      <c r="Q373" s="24">
        <v>0</v>
      </c>
      <c r="R373" s="24">
        <v>0</v>
      </c>
      <c r="S373" s="24">
        <v>0</v>
      </c>
      <c r="T373" s="24">
        <v>0</v>
      </c>
      <c r="U373" s="24">
        <v>0</v>
      </c>
      <c r="V373" s="24">
        <v>0</v>
      </c>
      <c r="W373" s="24">
        <v>0</v>
      </c>
      <c r="X373" s="24">
        <v>0</v>
      </c>
      <c r="Y373" s="24">
        <v>0</v>
      </c>
      <c r="Z373" s="24">
        <v>0</v>
      </c>
      <c r="AA373" s="25">
        <v>0</v>
      </c>
      <c r="AB373" s="25">
        <v>0</v>
      </c>
      <c r="AC373" s="25">
        <v>0</v>
      </c>
      <c r="AD373" s="25">
        <v>0</v>
      </c>
      <c r="AE373" s="25">
        <v>0</v>
      </c>
      <c r="AF373" s="25">
        <v>0</v>
      </c>
      <c r="AG373" s="25">
        <v>0</v>
      </c>
      <c r="AH373" s="25">
        <v>0</v>
      </c>
      <c r="AI373" s="25">
        <v>0</v>
      </c>
      <c r="AJ373" s="25">
        <v>0</v>
      </c>
      <c r="AK373" s="25">
        <v>0</v>
      </c>
      <c r="AL373" s="25">
        <v>0</v>
      </c>
      <c r="AM373" s="25">
        <v>0</v>
      </c>
      <c r="AN373" s="25">
        <v>0</v>
      </c>
      <c r="AO373" s="25">
        <v>0</v>
      </c>
      <c r="AP373" s="25">
        <v>0</v>
      </c>
      <c r="AQ373" s="25">
        <v>0</v>
      </c>
      <c r="AR373" s="25">
        <v>0</v>
      </c>
      <c r="AS373" s="25">
        <v>0</v>
      </c>
      <c r="AT373" s="25">
        <v>0</v>
      </c>
      <c r="AU373" s="25">
        <v>0</v>
      </c>
      <c r="AV373" s="25">
        <v>0</v>
      </c>
      <c r="AW373" s="25">
        <v>0</v>
      </c>
      <c r="AX373" s="25">
        <v>0</v>
      </c>
      <c r="AY373" s="25">
        <v>0</v>
      </c>
      <c r="AZ373" s="25">
        <v>0</v>
      </c>
      <c r="BA373" s="25">
        <v>0</v>
      </c>
      <c r="BB373" s="25">
        <v>0</v>
      </c>
      <c r="BC373" s="25">
        <v>0</v>
      </c>
      <c r="BD373" s="25">
        <v>0</v>
      </c>
      <c r="BE373" s="25">
        <v>0</v>
      </c>
      <c r="BF373" s="25">
        <v>0</v>
      </c>
      <c r="BG373" s="25">
        <v>0</v>
      </c>
      <c r="BH373" s="25">
        <v>0</v>
      </c>
      <c r="BI373" s="25">
        <v>0</v>
      </c>
      <c r="BJ373" s="25">
        <v>0</v>
      </c>
      <c r="BK373" s="25">
        <v>0</v>
      </c>
      <c r="BL373" s="25">
        <v>0</v>
      </c>
      <c r="BM373" s="25">
        <v>0</v>
      </c>
      <c r="BN373" s="25">
        <v>0</v>
      </c>
      <c r="BO373" t="s">
        <v>237</v>
      </c>
    </row>
    <row r="374" spans="1:67" x14ac:dyDescent="0.25">
      <c r="B374" t="s">
        <v>18</v>
      </c>
      <c r="C374">
        <v>0.05</v>
      </c>
      <c r="D374">
        <f t="shared" si="41"/>
        <v>0</v>
      </c>
      <c r="E374">
        <v>0</v>
      </c>
      <c r="F374">
        <v>0</v>
      </c>
      <c r="G374">
        <v>0</v>
      </c>
      <c r="H374">
        <v>0</v>
      </c>
      <c r="I374">
        <v>0</v>
      </c>
      <c r="J374" s="22">
        <v>0</v>
      </c>
      <c r="K374" s="22">
        <v>0</v>
      </c>
      <c r="L374" s="22">
        <v>0</v>
      </c>
      <c r="M374" s="22">
        <v>0</v>
      </c>
      <c r="N374" s="22">
        <v>0</v>
      </c>
      <c r="O374" s="24">
        <v>0</v>
      </c>
      <c r="P374" s="24">
        <v>0</v>
      </c>
      <c r="Q374" s="24">
        <v>0</v>
      </c>
      <c r="R374" s="24">
        <v>0</v>
      </c>
      <c r="S374" s="24">
        <v>0</v>
      </c>
      <c r="T374" s="24">
        <v>0</v>
      </c>
      <c r="U374" s="24">
        <v>0</v>
      </c>
      <c r="V374" s="24">
        <v>0</v>
      </c>
      <c r="W374" s="24">
        <v>0</v>
      </c>
      <c r="X374" s="24">
        <v>0</v>
      </c>
      <c r="Y374" s="24">
        <v>0</v>
      </c>
      <c r="Z374" s="24">
        <v>0</v>
      </c>
      <c r="AA374" s="25">
        <v>0</v>
      </c>
      <c r="AB374" s="25">
        <v>0</v>
      </c>
      <c r="AC374" s="25">
        <v>0</v>
      </c>
      <c r="AD374" s="25">
        <v>0</v>
      </c>
      <c r="AE374" s="25">
        <v>0</v>
      </c>
      <c r="AF374" s="25">
        <v>0</v>
      </c>
      <c r="AG374" s="25">
        <v>0</v>
      </c>
      <c r="AH374" s="25">
        <v>0</v>
      </c>
      <c r="AI374" s="25">
        <v>0</v>
      </c>
      <c r="AJ374" s="25">
        <v>0</v>
      </c>
      <c r="AK374" s="25">
        <v>0</v>
      </c>
      <c r="AL374" s="25">
        <v>0</v>
      </c>
      <c r="AM374" s="25">
        <v>0</v>
      </c>
      <c r="AN374" s="25">
        <v>0</v>
      </c>
      <c r="AO374" s="25">
        <v>0</v>
      </c>
      <c r="AP374" s="25">
        <v>0</v>
      </c>
      <c r="AQ374" s="25">
        <v>0</v>
      </c>
      <c r="AR374" s="25">
        <v>0</v>
      </c>
      <c r="AS374" s="25">
        <v>0</v>
      </c>
      <c r="AT374" s="25">
        <v>0</v>
      </c>
      <c r="AU374" s="25">
        <v>0</v>
      </c>
      <c r="AV374" s="25">
        <v>0</v>
      </c>
      <c r="AW374" s="25">
        <v>0</v>
      </c>
      <c r="AX374" s="25">
        <v>0</v>
      </c>
      <c r="AY374" s="25">
        <v>0</v>
      </c>
      <c r="AZ374" s="25">
        <v>0</v>
      </c>
      <c r="BA374" s="25">
        <v>0</v>
      </c>
      <c r="BB374" s="25">
        <v>0</v>
      </c>
      <c r="BC374" s="25">
        <v>0</v>
      </c>
      <c r="BD374" s="25">
        <v>0</v>
      </c>
      <c r="BE374" s="25">
        <v>0</v>
      </c>
      <c r="BF374" s="25">
        <v>0</v>
      </c>
      <c r="BG374" s="25">
        <v>0</v>
      </c>
      <c r="BH374" s="25">
        <v>0</v>
      </c>
      <c r="BI374" s="25">
        <v>0</v>
      </c>
      <c r="BJ374" s="25">
        <v>0</v>
      </c>
      <c r="BK374" s="25">
        <v>0</v>
      </c>
      <c r="BL374" s="25">
        <v>0</v>
      </c>
      <c r="BM374" s="25">
        <v>0</v>
      </c>
      <c r="BN374" s="25">
        <v>0</v>
      </c>
      <c r="BO374" t="s">
        <v>237</v>
      </c>
    </row>
    <row r="375" spans="1:67" x14ac:dyDescent="0.25">
      <c r="A375" s="6">
        <v>45261</v>
      </c>
      <c r="B375" t="s">
        <v>18</v>
      </c>
      <c r="C375">
        <v>1</v>
      </c>
      <c r="D375">
        <f t="shared" si="41"/>
        <v>577.50000000000011</v>
      </c>
      <c r="E375">
        <f t="shared" ref="E375:E405" si="46">SUM(BE375:BN375)</f>
        <v>144.10000000000002</v>
      </c>
      <c r="F375">
        <f t="shared" ref="F375:F405" si="47">SUM(AA375:AJ375)</f>
        <v>184.80000000000004</v>
      </c>
      <c r="G375">
        <f t="shared" ref="G375:G405" si="48">SUM(AU375:BD375)</f>
        <v>129.80000000000001</v>
      </c>
      <c r="H375">
        <f t="shared" ref="H375:H436" si="49">SUM(AL375:AT375)</f>
        <v>118.80000000000001</v>
      </c>
      <c r="I375">
        <v>0</v>
      </c>
      <c r="J375" s="22">
        <v>1.0340000000000003</v>
      </c>
      <c r="K375" s="22">
        <v>0.18700000000000003</v>
      </c>
      <c r="L375" s="22">
        <v>0.88000000000000012</v>
      </c>
      <c r="M375" s="22">
        <v>0.23100000000000001</v>
      </c>
      <c r="N375" s="22">
        <v>0.91300000000000014</v>
      </c>
      <c r="O375" s="24">
        <v>0.83600000000000008</v>
      </c>
      <c r="P375" s="24">
        <v>0.82500000000000007</v>
      </c>
      <c r="Q375" s="24">
        <v>0.77000000000000013</v>
      </c>
      <c r="R375" s="24">
        <v>0.69300000000000006</v>
      </c>
      <c r="S375" s="24">
        <v>1.0450000000000002</v>
      </c>
      <c r="T375" s="24">
        <v>0.80300000000000005</v>
      </c>
      <c r="U375" s="24">
        <v>0.59400000000000008</v>
      </c>
      <c r="V375" s="24">
        <v>1.0120000000000002</v>
      </c>
      <c r="W375" s="24">
        <v>0.59400000000000008</v>
      </c>
      <c r="X375" s="24">
        <v>1.0120000000000002</v>
      </c>
      <c r="Y375" s="24">
        <v>1.056</v>
      </c>
      <c r="Z375" s="24">
        <v>0.55000000000000004</v>
      </c>
      <c r="AA375" s="25">
        <v>26.400000000000002</v>
      </c>
      <c r="AB375" s="25">
        <v>18.700000000000003</v>
      </c>
      <c r="AC375" s="25">
        <v>26.400000000000002</v>
      </c>
      <c r="AD375" s="25">
        <v>9.9</v>
      </c>
      <c r="AE375" s="25">
        <v>55.000000000000007</v>
      </c>
      <c r="AF375" s="25">
        <v>45.1</v>
      </c>
      <c r="AG375" s="25">
        <v>3.3000000000000003</v>
      </c>
      <c r="AH375" s="25">
        <v>0</v>
      </c>
      <c r="AI375" s="25">
        <v>0</v>
      </c>
      <c r="AJ375" s="25">
        <v>0</v>
      </c>
      <c r="AK375" s="25">
        <v>11</v>
      </c>
      <c r="AL375" s="25">
        <v>3.3000000000000003</v>
      </c>
      <c r="AM375" s="25">
        <v>0</v>
      </c>
      <c r="AN375" s="25">
        <v>45.1</v>
      </c>
      <c r="AO375" s="25">
        <v>0</v>
      </c>
      <c r="AP375" s="25">
        <v>2.2000000000000002</v>
      </c>
      <c r="AQ375" s="25">
        <v>7.7000000000000011</v>
      </c>
      <c r="AR375" s="25">
        <v>0</v>
      </c>
      <c r="AS375" s="25">
        <v>22</v>
      </c>
      <c r="AT375" s="25">
        <v>38.5</v>
      </c>
      <c r="AU375" s="25">
        <v>3.3000000000000003</v>
      </c>
      <c r="AV375" s="25">
        <v>0</v>
      </c>
      <c r="AW375" s="25">
        <v>0</v>
      </c>
      <c r="AX375" s="25">
        <v>30.800000000000004</v>
      </c>
      <c r="AY375" s="25">
        <v>0</v>
      </c>
      <c r="AZ375" s="25">
        <v>47.300000000000004</v>
      </c>
      <c r="BA375" s="25">
        <v>11</v>
      </c>
      <c r="BB375" s="25">
        <v>2.2000000000000002</v>
      </c>
      <c r="BC375" s="25">
        <v>25.3</v>
      </c>
      <c r="BD375" s="25">
        <v>9.9</v>
      </c>
      <c r="BE375" s="25">
        <v>9.9</v>
      </c>
      <c r="BF375" s="25">
        <v>24.200000000000003</v>
      </c>
      <c r="BG375" s="25">
        <v>24.200000000000003</v>
      </c>
      <c r="BH375" s="25">
        <v>17.600000000000001</v>
      </c>
      <c r="BI375" s="25">
        <v>5.5</v>
      </c>
      <c r="BJ375" s="25">
        <v>14.3</v>
      </c>
      <c r="BK375" s="25">
        <v>30.800000000000004</v>
      </c>
      <c r="BL375" s="25">
        <v>3.3000000000000003</v>
      </c>
      <c r="BM375" s="25">
        <v>0</v>
      </c>
      <c r="BN375" s="25">
        <v>14.3</v>
      </c>
      <c r="BO375" t="s">
        <v>38</v>
      </c>
    </row>
    <row r="376" spans="1:67" x14ac:dyDescent="0.25">
      <c r="A376" s="6">
        <v>45262</v>
      </c>
      <c r="B376" t="s">
        <v>18</v>
      </c>
      <c r="C376">
        <v>2</v>
      </c>
      <c r="D376">
        <f t="shared" si="41"/>
        <v>520.30000000000007</v>
      </c>
      <c r="E376">
        <f t="shared" si="46"/>
        <v>85.8</v>
      </c>
      <c r="F376">
        <f t="shared" si="47"/>
        <v>105.60000000000002</v>
      </c>
      <c r="G376">
        <f t="shared" si="48"/>
        <v>184.8</v>
      </c>
      <c r="H376">
        <f t="shared" si="49"/>
        <v>144.1</v>
      </c>
      <c r="I376">
        <v>0</v>
      </c>
      <c r="J376" s="22">
        <v>1.0010000000000001</v>
      </c>
      <c r="K376" s="22">
        <v>0.83600000000000008</v>
      </c>
      <c r="L376" s="22">
        <v>0.95700000000000007</v>
      </c>
      <c r="M376" s="22">
        <v>0.96800000000000008</v>
      </c>
      <c r="N376" s="22">
        <v>0.37400000000000005</v>
      </c>
      <c r="O376" s="24">
        <v>0.67100000000000004</v>
      </c>
      <c r="P376" s="24">
        <v>0.7370000000000001</v>
      </c>
      <c r="Q376" s="24">
        <v>0.82500000000000007</v>
      </c>
      <c r="R376" s="24">
        <v>0.84700000000000009</v>
      </c>
      <c r="S376" s="24">
        <v>0.48400000000000004</v>
      </c>
      <c r="T376" s="24">
        <v>0.8580000000000001</v>
      </c>
      <c r="U376" s="24">
        <v>0.66</v>
      </c>
      <c r="V376" s="24">
        <v>0.96800000000000008</v>
      </c>
      <c r="W376" s="24">
        <v>0.34100000000000003</v>
      </c>
      <c r="X376" s="24">
        <v>0.37400000000000005</v>
      </c>
      <c r="Y376" s="24">
        <v>0.7370000000000001</v>
      </c>
      <c r="Z376" s="24">
        <v>0.42900000000000005</v>
      </c>
      <c r="AA376" s="25">
        <v>1.1000000000000001</v>
      </c>
      <c r="AB376" s="25">
        <v>0</v>
      </c>
      <c r="AC376" s="25">
        <v>26.400000000000002</v>
      </c>
      <c r="AD376" s="25">
        <v>0</v>
      </c>
      <c r="AE376" s="25">
        <v>3.3000000000000003</v>
      </c>
      <c r="AF376" s="25">
        <v>8.8000000000000007</v>
      </c>
      <c r="AG376" s="25">
        <v>18.700000000000003</v>
      </c>
      <c r="AH376" s="25">
        <v>0</v>
      </c>
      <c r="AI376" s="25">
        <v>2.2000000000000002</v>
      </c>
      <c r="AJ376" s="25">
        <v>45.1</v>
      </c>
      <c r="AK376" s="25">
        <v>22</v>
      </c>
      <c r="AL376" s="25">
        <v>29.700000000000003</v>
      </c>
      <c r="AM376" s="25">
        <v>0</v>
      </c>
      <c r="AN376" s="25">
        <v>25.3</v>
      </c>
      <c r="AO376" s="25">
        <v>25.3</v>
      </c>
      <c r="AP376" s="25">
        <v>0</v>
      </c>
      <c r="AQ376" s="25">
        <v>22</v>
      </c>
      <c r="AR376" s="25">
        <v>31.900000000000002</v>
      </c>
      <c r="AS376" s="25">
        <v>0</v>
      </c>
      <c r="AT376" s="25">
        <v>9.9</v>
      </c>
      <c r="AU376" s="25">
        <v>0</v>
      </c>
      <c r="AV376" s="25">
        <v>30.800000000000004</v>
      </c>
      <c r="AW376" s="25">
        <v>1.1000000000000001</v>
      </c>
      <c r="AX376" s="25">
        <v>47.300000000000004</v>
      </c>
      <c r="AY376" s="25">
        <v>22</v>
      </c>
      <c r="AZ376" s="25">
        <v>44</v>
      </c>
      <c r="BA376" s="25">
        <v>1.1000000000000001</v>
      </c>
      <c r="BB376" s="25">
        <v>22</v>
      </c>
      <c r="BC376" s="25">
        <v>15.400000000000002</v>
      </c>
      <c r="BD376" s="25">
        <v>1.1000000000000001</v>
      </c>
      <c r="BE376" s="25">
        <v>0</v>
      </c>
      <c r="BF376" s="25">
        <v>8.8000000000000007</v>
      </c>
      <c r="BG376" s="25">
        <v>3.3000000000000003</v>
      </c>
      <c r="BH376" s="25">
        <v>0</v>
      </c>
      <c r="BI376" s="25">
        <v>18.700000000000003</v>
      </c>
      <c r="BJ376" s="25">
        <v>20.900000000000002</v>
      </c>
      <c r="BK376" s="25">
        <v>26.400000000000002</v>
      </c>
      <c r="BL376" s="25">
        <v>6.6000000000000005</v>
      </c>
      <c r="BM376" s="25">
        <v>1.1000000000000001</v>
      </c>
      <c r="BN376" s="25">
        <v>0</v>
      </c>
      <c r="BO376" t="s">
        <v>38</v>
      </c>
    </row>
    <row r="377" spans="1:67" x14ac:dyDescent="0.25">
      <c r="A377" s="6">
        <v>45263</v>
      </c>
      <c r="B377" t="s">
        <v>18</v>
      </c>
      <c r="C377">
        <v>3</v>
      </c>
      <c r="D377">
        <f t="shared" si="41"/>
        <v>607.20000000000005</v>
      </c>
      <c r="E377">
        <f t="shared" si="46"/>
        <v>167.20000000000005</v>
      </c>
      <c r="F377">
        <f t="shared" si="47"/>
        <v>149.60000000000002</v>
      </c>
      <c r="G377">
        <f t="shared" si="48"/>
        <v>127.60000000000001</v>
      </c>
      <c r="H377">
        <f t="shared" si="49"/>
        <v>162.79999999999998</v>
      </c>
      <c r="I377">
        <v>0</v>
      </c>
      <c r="J377" s="22">
        <v>1.0010000000000001</v>
      </c>
      <c r="K377" s="22">
        <v>1.0450000000000002</v>
      </c>
      <c r="L377" s="22">
        <v>0.8580000000000001</v>
      </c>
      <c r="M377" s="22">
        <v>0.89100000000000013</v>
      </c>
      <c r="N377" s="22">
        <v>0.41800000000000004</v>
      </c>
      <c r="O377" s="24">
        <v>0.93500000000000005</v>
      </c>
      <c r="P377" s="24">
        <v>0.68200000000000005</v>
      </c>
      <c r="Q377" s="24">
        <v>0.11000000000000001</v>
      </c>
      <c r="R377" s="24">
        <v>1.0340000000000003</v>
      </c>
      <c r="S377" s="24">
        <v>0.64900000000000002</v>
      </c>
      <c r="T377" s="24">
        <v>0.6160000000000001</v>
      </c>
      <c r="U377" s="24">
        <v>0.55000000000000004</v>
      </c>
      <c r="V377" s="24">
        <v>0.53900000000000003</v>
      </c>
      <c r="W377" s="24">
        <v>1.0669999999999999</v>
      </c>
      <c r="X377" s="24">
        <v>0.97900000000000009</v>
      </c>
      <c r="Y377" s="24">
        <v>0.93500000000000005</v>
      </c>
      <c r="Z377" s="24">
        <v>0.55000000000000004</v>
      </c>
      <c r="AA377" s="25">
        <v>46.2</v>
      </c>
      <c r="AB377" s="25">
        <v>0</v>
      </c>
      <c r="AC377" s="25">
        <v>11</v>
      </c>
      <c r="AD377" s="25">
        <v>11</v>
      </c>
      <c r="AE377" s="25">
        <v>4.4000000000000004</v>
      </c>
      <c r="AF377" s="25">
        <v>1.1000000000000001</v>
      </c>
      <c r="AG377" s="25">
        <v>36.300000000000004</v>
      </c>
      <c r="AH377" s="25">
        <v>0</v>
      </c>
      <c r="AI377" s="25">
        <v>25.3</v>
      </c>
      <c r="AJ377" s="25">
        <v>14.3</v>
      </c>
      <c r="AK377" s="25">
        <v>5.5</v>
      </c>
      <c r="AL377" s="25">
        <v>35.200000000000003</v>
      </c>
      <c r="AM377" s="25">
        <v>0</v>
      </c>
      <c r="AN377" s="25">
        <v>24.200000000000003</v>
      </c>
      <c r="AO377" s="25">
        <v>25.3</v>
      </c>
      <c r="AP377" s="25">
        <v>8.8000000000000007</v>
      </c>
      <c r="AQ377" s="25">
        <v>49.500000000000007</v>
      </c>
      <c r="AR377" s="25">
        <v>6.6000000000000005</v>
      </c>
      <c r="AS377" s="25">
        <v>12.100000000000001</v>
      </c>
      <c r="AT377" s="25">
        <v>1.1000000000000001</v>
      </c>
      <c r="AU377" s="25">
        <v>6.6000000000000005</v>
      </c>
      <c r="AV377" s="25">
        <v>4.4000000000000004</v>
      </c>
      <c r="AW377" s="25">
        <v>48.400000000000006</v>
      </c>
      <c r="AX377" s="25">
        <v>7.7000000000000011</v>
      </c>
      <c r="AY377" s="25">
        <v>16.5</v>
      </c>
      <c r="AZ377" s="25">
        <v>29.700000000000003</v>
      </c>
      <c r="BA377" s="25">
        <v>3.3000000000000003</v>
      </c>
      <c r="BB377" s="25">
        <v>0</v>
      </c>
      <c r="BC377" s="25">
        <v>0</v>
      </c>
      <c r="BD377" s="25">
        <v>11</v>
      </c>
      <c r="BE377" s="25">
        <v>22</v>
      </c>
      <c r="BF377" s="25">
        <v>0</v>
      </c>
      <c r="BG377" s="25">
        <v>7.7000000000000011</v>
      </c>
      <c r="BH377" s="25">
        <v>56.1</v>
      </c>
      <c r="BI377" s="25">
        <v>20.900000000000002</v>
      </c>
      <c r="BJ377" s="25">
        <v>9.9</v>
      </c>
      <c r="BK377" s="25">
        <v>41.800000000000004</v>
      </c>
      <c r="BL377" s="25">
        <v>0</v>
      </c>
      <c r="BM377" s="25">
        <v>0</v>
      </c>
      <c r="BN377" s="25">
        <v>8.8000000000000007</v>
      </c>
      <c r="BO377" t="s">
        <v>38</v>
      </c>
    </row>
    <row r="378" spans="1:67" x14ac:dyDescent="0.25">
      <c r="A378" s="6">
        <v>45264</v>
      </c>
      <c r="B378" t="s">
        <v>18</v>
      </c>
      <c r="C378">
        <v>4</v>
      </c>
      <c r="D378">
        <f t="shared" si="41"/>
        <v>600.60000000000025</v>
      </c>
      <c r="E378">
        <f t="shared" si="46"/>
        <v>135.30000000000001</v>
      </c>
      <c r="F378">
        <f t="shared" si="47"/>
        <v>181.50000000000011</v>
      </c>
      <c r="G378">
        <f t="shared" si="48"/>
        <v>147.4</v>
      </c>
      <c r="H378">
        <f t="shared" si="49"/>
        <v>136.40000000000009</v>
      </c>
      <c r="I378">
        <v>0</v>
      </c>
      <c r="J378" s="22">
        <v>0.45100000000000007</v>
      </c>
      <c r="K378" s="22">
        <v>1.0669999999999999</v>
      </c>
      <c r="L378" s="22">
        <v>0.91300000000000014</v>
      </c>
      <c r="M378" s="22">
        <v>0.27500000000000002</v>
      </c>
      <c r="N378" s="22">
        <v>1.0780000000000001</v>
      </c>
      <c r="O378" s="24">
        <v>0.71500000000000008</v>
      </c>
      <c r="P378" s="24">
        <v>1.0340000000000003</v>
      </c>
      <c r="Q378" s="24">
        <v>0.55000000000000004</v>
      </c>
      <c r="R378" s="24">
        <v>0.77000000000000013</v>
      </c>
      <c r="S378" s="24">
        <v>0.7370000000000001</v>
      </c>
      <c r="T378" s="24">
        <v>0.66</v>
      </c>
      <c r="U378" s="24">
        <v>0.46200000000000002</v>
      </c>
      <c r="V378" s="24">
        <v>0.34100000000000003</v>
      </c>
      <c r="W378" s="24">
        <v>0.27500000000000002</v>
      </c>
      <c r="X378" s="24">
        <v>1.089</v>
      </c>
      <c r="Y378" s="24">
        <v>1.1000000000000001</v>
      </c>
      <c r="Z378" s="24">
        <v>1.0010000000000001</v>
      </c>
      <c r="AA378" s="25">
        <v>9.9</v>
      </c>
      <c r="AB378" s="25">
        <v>9.9000000000001265</v>
      </c>
      <c r="AC378" s="25">
        <v>11</v>
      </c>
      <c r="AD378" s="25">
        <v>26.400000000000002</v>
      </c>
      <c r="AE378" s="25">
        <v>0</v>
      </c>
      <c r="AF378" s="25">
        <v>17.600000000000001</v>
      </c>
      <c r="AG378" s="25">
        <v>55.000000000000007</v>
      </c>
      <c r="AH378" s="25">
        <v>1.1000000000000001</v>
      </c>
      <c r="AI378" s="25">
        <v>28.6</v>
      </c>
      <c r="AJ378" s="25">
        <v>22</v>
      </c>
      <c r="AK378" s="25">
        <v>2.2000000000000002</v>
      </c>
      <c r="AL378" s="25">
        <v>24.200000000000003</v>
      </c>
      <c r="AM378" s="25">
        <v>0</v>
      </c>
      <c r="AN378" s="25">
        <v>0</v>
      </c>
      <c r="AO378" s="25">
        <v>59.400000000000006</v>
      </c>
      <c r="AP378" s="25">
        <v>15.400000000000064</v>
      </c>
      <c r="AQ378" s="25">
        <v>0</v>
      </c>
      <c r="AR378" s="25">
        <v>12.100000000000001</v>
      </c>
      <c r="AS378" s="25">
        <v>0</v>
      </c>
      <c r="AT378" s="25">
        <v>25.3</v>
      </c>
      <c r="AU378" s="25">
        <v>30.800000000000004</v>
      </c>
      <c r="AV378" s="25">
        <v>0</v>
      </c>
      <c r="AW378" s="25">
        <v>0</v>
      </c>
      <c r="AX378" s="25">
        <v>14.3</v>
      </c>
      <c r="AY378" s="25">
        <v>37.400000000000006</v>
      </c>
      <c r="AZ378" s="25">
        <v>45.1</v>
      </c>
      <c r="BA378" s="25">
        <v>0</v>
      </c>
      <c r="BB378" s="25">
        <v>18.700000000000003</v>
      </c>
      <c r="BC378" s="25">
        <v>1.1000000000000001</v>
      </c>
      <c r="BD378" s="25">
        <v>0</v>
      </c>
      <c r="BE378" s="25">
        <v>0</v>
      </c>
      <c r="BF378" s="25">
        <v>9.9</v>
      </c>
      <c r="BG378" s="25">
        <v>2.2000000000000002</v>
      </c>
      <c r="BH378" s="25">
        <v>7.7000000000000011</v>
      </c>
      <c r="BI378" s="25">
        <v>12.100000000000001</v>
      </c>
      <c r="BJ378" s="25">
        <v>48.400000000000006</v>
      </c>
      <c r="BK378" s="25">
        <v>0</v>
      </c>
      <c r="BL378" s="25">
        <v>24.200000000000003</v>
      </c>
      <c r="BM378" s="25">
        <v>7.7000000000000011</v>
      </c>
      <c r="BN378" s="25">
        <v>23.1</v>
      </c>
      <c r="BO378" t="s">
        <v>38</v>
      </c>
    </row>
    <row r="379" spans="1:67" x14ac:dyDescent="0.25">
      <c r="A379" s="6">
        <v>45265</v>
      </c>
      <c r="B379" t="s">
        <v>18</v>
      </c>
      <c r="C379">
        <v>5</v>
      </c>
      <c r="D379">
        <f t="shared" si="41"/>
        <v>594.00000000000023</v>
      </c>
      <c r="E379">
        <f t="shared" si="46"/>
        <v>160.60000000000014</v>
      </c>
      <c r="F379">
        <f t="shared" si="47"/>
        <v>106.70000000000002</v>
      </c>
      <c r="G379">
        <f t="shared" si="48"/>
        <v>154.00000000000014</v>
      </c>
      <c r="H379">
        <f t="shared" si="49"/>
        <v>172.7</v>
      </c>
      <c r="I379">
        <v>0</v>
      </c>
      <c r="J379" s="22">
        <v>0.17600000000000002</v>
      </c>
      <c r="K379" s="22">
        <v>0.22000000000000003</v>
      </c>
      <c r="L379" s="22">
        <v>0.67100000000000004</v>
      </c>
      <c r="M379" s="22">
        <v>0.69300000000000006</v>
      </c>
      <c r="N379" s="22">
        <v>1.0669999999999999</v>
      </c>
      <c r="O379" s="24">
        <v>0.7370000000000001</v>
      </c>
      <c r="P379" s="24">
        <v>0.81400000000000006</v>
      </c>
      <c r="Q379" s="24">
        <v>0.66</v>
      </c>
      <c r="R379" s="24">
        <v>0.70400000000000007</v>
      </c>
      <c r="S379" s="24">
        <v>1.089</v>
      </c>
      <c r="T379" s="24">
        <v>0.74800000000000011</v>
      </c>
      <c r="U379" s="24">
        <v>0.56100000000000005</v>
      </c>
      <c r="V379" s="24">
        <v>1.0780000000000001</v>
      </c>
      <c r="W379" s="24">
        <v>1.0010000000000001</v>
      </c>
      <c r="X379" s="24">
        <v>1.0120000000000002</v>
      </c>
      <c r="Y379" s="24">
        <v>0.44000000000000006</v>
      </c>
      <c r="Z379" s="24">
        <v>0.92400000000000004</v>
      </c>
      <c r="AA379" s="25">
        <v>0</v>
      </c>
      <c r="AB379" s="25">
        <v>0</v>
      </c>
      <c r="AC379" s="25">
        <v>12.100000000000001</v>
      </c>
      <c r="AD379" s="25">
        <v>6.6000000000000005</v>
      </c>
      <c r="AE379" s="25">
        <v>0</v>
      </c>
      <c r="AF379" s="25">
        <v>24.200000000000003</v>
      </c>
      <c r="AG379" s="25">
        <v>2.2000000000000002</v>
      </c>
      <c r="AH379" s="25">
        <v>22</v>
      </c>
      <c r="AI379" s="25">
        <v>0</v>
      </c>
      <c r="AJ379" s="25">
        <v>39.6</v>
      </c>
      <c r="AK379" s="25">
        <v>29.700000000000003</v>
      </c>
      <c r="AL379" s="25">
        <v>15.400000000000002</v>
      </c>
      <c r="AM379" s="25">
        <v>26.400000000000002</v>
      </c>
      <c r="AN379" s="25">
        <v>5.5</v>
      </c>
      <c r="AO379" s="25">
        <v>15.400000000000002</v>
      </c>
      <c r="AP379" s="25">
        <v>14.3</v>
      </c>
      <c r="AQ379" s="25">
        <v>1.1000000000000001</v>
      </c>
      <c r="AR379" s="25">
        <v>42.900000000000006</v>
      </c>
      <c r="AS379" s="25">
        <v>13.200000000000001</v>
      </c>
      <c r="AT379" s="25">
        <v>38.5</v>
      </c>
      <c r="AU379" s="25">
        <v>12.100000000000001</v>
      </c>
      <c r="AV379" s="25">
        <v>33.000000000000128</v>
      </c>
      <c r="AW379" s="25">
        <v>42.900000000000006</v>
      </c>
      <c r="AX379" s="25">
        <v>0</v>
      </c>
      <c r="AY379" s="25">
        <v>1.1000000000000001</v>
      </c>
      <c r="AZ379" s="25">
        <v>27.500000000000004</v>
      </c>
      <c r="BA379" s="25">
        <v>24.200000000000003</v>
      </c>
      <c r="BB379" s="25">
        <v>9.9</v>
      </c>
      <c r="BC379" s="25">
        <v>3.3000000000000003</v>
      </c>
      <c r="BD379" s="25">
        <v>0</v>
      </c>
      <c r="BE379" s="25">
        <v>0</v>
      </c>
      <c r="BF379" s="25">
        <v>20.900000000000002</v>
      </c>
      <c r="BG379" s="25">
        <v>31.900000000000002</v>
      </c>
      <c r="BH379" s="25">
        <v>15.400000000000002</v>
      </c>
      <c r="BI379" s="25">
        <v>39.6</v>
      </c>
      <c r="BJ379" s="25">
        <v>6.6000000000001258</v>
      </c>
      <c r="BK379" s="25">
        <v>26.400000000000002</v>
      </c>
      <c r="BL379" s="25">
        <v>11</v>
      </c>
      <c r="BM379" s="25">
        <v>8.8000000000000007</v>
      </c>
      <c r="BN379" s="25">
        <v>0</v>
      </c>
      <c r="BO379" t="s">
        <v>38</v>
      </c>
    </row>
    <row r="380" spans="1:67" x14ac:dyDescent="0.25">
      <c r="A380" s="6">
        <v>45266</v>
      </c>
      <c r="B380" t="s">
        <v>18</v>
      </c>
      <c r="C380">
        <v>6</v>
      </c>
      <c r="D380">
        <f t="shared" si="41"/>
        <v>478.50000000000006</v>
      </c>
      <c r="E380">
        <f t="shared" si="46"/>
        <v>125.4</v>
      </c>
      <c r="F380">
        <f t="shared" si="47"/>
        <v>138.60000000000002</v>
      </c>
      <c r="G380">
        <f t="shared" si="48"/>
        <v>95.700000000000017</v>
      </c>
      <c r="H380">
        <f t="shared" si="49"/>
        <v>118.80000000000001</v>
      </c>
      <c r="I380">
        <v>0</v>
      </c>
      <c r="J380" s="22">
        <v>0.52800000000000002</v>
      </c>
      <c r="K380" s="22">
        <v>0.68200000000000005</v>
      </c>
      <c r="L380" s="22">
        <v>0.28600000000000003</v>
      </c>
      <c r="M380" s="22">
        <v>1.0450000000000002</v>
      </c>
      <c r="N380" s="22">
        <v>0.62700000000000011</v>
      </c>
      <c r="O380" s="24">
        <v>0.71500000000000008</v>
      </c>
      <c r="P380" s="24">
        <v>0.78100000000000003</v>
      </c>
      <c r="Q380" s="24">
        <v>0.45100000000000007</v>
      </c>
      <c r="R380" s="24">
        <v>0.94600000000000006</v>
      </c>
      <c r="S380" s="24">
        <v>1.0340000000000003</v>
      </c>
      <c r="T380" s="24">
        <v>1.089</v>
      </c>
      <c r="U380" s="24">
        <v>0.46200000000000002</v>
      </c>
      <c r="V380" s="24">
        <v>0.9900000000000001</v>
      </c>
      <c r="W380" s="24">
        <v>1.0010000000000001</v>
      </c>
      <c r="X380" s="24">
        <v>0.92400000000000004</v>
      </c>
      <c r="Y380" s="24">
        <v>1.1000000000000001</v>
      </c>
      <c r="Z380" s="24">
        <v>0.33</v>
      </c>
      <c r="AA380" s="25">
        <v>6.6000000000000005</v>
      </c>
      <c r="AB380" s="25">
        <v>12.100000000000001</v>
      </c>
      <c r="AC380" s="25">
        <v>17.600000000000001</v>
      </c>
      <c r="AD380" s="25">
        <v>28.6</v>
      </c>
      <c r="AE380" s="25">
        <v>9.9</v>
      </c>
      <c r="AF380" s="25">
        <v>14.3</v>
      </c>
      <c r="AG380" s="25">
        <v>0</v>
      </c>
      <c r="AH380" s="25">
        <v>0</v>
      </c>
      <c r="AI380" s="25">
        <v>11</v>
      </c>
      <c r="AJ380" s="25">
        <v>38.5</v>
      </c>
      <c r="AK380" s="25">
        <v>0</v>
      </c>
      <c r="AL380" s="25">
        <v>13.200000000000001</v>
      </c>
      <c r="AM380" s="25">
        <v>5.5</v>
      </c>
      <c r="AN380" s="25">
        <v>0</v>
      </c>
      <c r="AO380" s="25">
        <v>0</v>
      </c>
      <c r="AP380" s="25">
        <v>29.700000000000003</v>
      </c>
      <c r="AQ380" s="25">
        <v>0</v>
      </c>
      <c r="AR380" s="25">
        <v>18.700000000000003</v>
      </c>
      <c r="AS380" s="25">
        <v>4.4000000000000004</v>
      </c>
      <c r="AT380" s="25">
        <v>47.300000000000004</v>
      </c>
      <c r="AU380" s="25">
        <v>1.1000000000000001</v>
      </c>
      <c r="AV380" s="25">
        <v>0</v>
      </c>
      <c r="AW380" s="25">
        <v>16.5</v>
      </c>
      <c r="AX380" s="25">
        <v>0</v>
      </c>
      <c r="AY380" s="25">
        <v>2.2000000000000002</v>
      </c>
      <c r="AZ380" s="25">
        <v>0</v>
      </c>
      <c r="BA380" s="25">
        <v>30.800000000000004</v>
      </c>
      <c r="BB380" s="25">
        <v>0</v>
      </c>
      <c r="BC380" s="25">
        <v>11</v>
      </c>
      <c r="BD380" s="25">
        <v>34.1</v>
      </c>
      <c r="BE380" s="25">
        <v>4.4000000000000004</v>
      </c>
      <c r="BF380" s="25">
        <v>15.400000000000002</v>
      </c>
      <c r="BG380" s="25">
        <v>55.000000000000007</v>
      </c>
      <c r="BH380" s="25">
        <v>0</v>
      </c>
      <c r="BI380" s="25">
        <v>19.8</v>
      </c>
      <c r="BJ380" s="25">
        <v>1.1000000000000001</v>
      </c>
      <c r="BK380" s="25">
        <v>29.700000000000003</v>
      </c>
      <c r="BL380" s="25">
        <v>0</v>
      </c>
      <c r="BM380" s="25">
        <v>0</v>
      </c>
      <c r="BN380" s="25">
        <v>0</v>
      </c>
      <c r="BO380" t="s">
        <v>38</v>
      </c>
    </row>
    <row r="381" spans="1:67" x14ac:dyDescent="0.25">
      <c r="A381" s="6">
        <v>45267</v>
      </c>
      <c r="B381" t="s">
        <v>18</v>
      </c>
      <c r="C381">
        <v>7</v>
      </c>
      <c r="D381">
        <f t="shared" si="41"/>
        <v>490.60000000000019</v>
      </c>
      <c r="E381">
        <f t="shared" si="46"/>
        <v>113.30000000000001</v>
      </c>
      <c r="F381">
        <f t="shared" si="47"/>
        <v>201.3</v>
      </c>
      <c r="G381">
        <f t="shared" si="48"/>
        <v>75.900000000000134</v>
      </c>
      <c r="H381">
        <f t="shared" si="49"/>
        <v>100.10000000000001</v>
      </c>
      <c r="I381">
        <v>0</v>
      </c>
      <c r="J381" s="22">
        <v>1.0230000000000001</v>
      </c>
      <c r="K381" s="22">
        <v>0.67100000000000004</v>
      </c>
      <c r="L381" s="22">
        <v>0.78100000000000003</v>
      </c>
      <c r="M381" s="22">
        <v>0.89100000000000013</v>
      </c>
      <c r="N381" s="22">
        <v>1.0230000000000001</v>
      </c>
      <c r="O381" s="24">
        <v>0.80300000000000005</v>
      </c>
      <c r="P381" s="24">
        <v>0.8580000000000001</v>
      </c>
      <c r="Q381" s="24">
        <v>0.78100000000000003</v>
      </c>
      <c r="R381" s="24">
        <v>0.71500000000000008</v>
      </c>
      <c r="S381" s="24">
        <v>0.79200000000000004</v>
      </c>
      <c r="T381" s="24">
        <v>0.97900000000000009</v>
      </c>
      <c r="U381" s="24">
        <v>1.0120000000000002</v>
      </c>
      <c r="V381" s="24">
        <v>1.0120000000000002</v>
      </c>
      <c r="W381" s="24">
        <v>0.45100000000000007</v>
      </c>
      <c r="X381" s="24">
        <v>0.84700000000000009</v>
      </c>
      <c r="Y381" s="24">
        <v>1.1000000000000001</v>
      </c>
      <c r="Z381" s="24">
        <v>1.056</v>
      </c>
      <c r="AA381" s="25">
        <v>2.2000000000000002</v>
      </c>
      <c r="AB381" s="25">
        <v>24.200000000000003</v>
      </c>
      <c r="AC381" s="25">
        <v>16.5</v>
      </c>
      <c r="AD381" s="25">
        <v>36.300000000000004</v>
      </c>
      <c r="AE381" s="25">
        <v>0</v>
      </c>
      <c r="AF381" s="25">
        <v>34.1</v>
      </c>
      <c r="AG381" s="25">
        <v>40.700000000000003</v>
      </c>
      <c r="AH381" s="25">
        <v>30.800000000000004</v>
      </c>
      <c r="AI381" s="25">
        <v>9.9</v>
      </c>
      <c r="AJ381" s="25">
        <v>6.6000000000000005</v>
      </c>
      <c r="AK381" s="25">
        <v>9.9</v>
      </c>
      <c r="AL381" s="25">
        <v>35.200000000000003</v>
      </c>
      <c r="AM381" s="25">
        <v>15.400000000000002</v>
      </c>
      <c r="AN381" s="25">
        <v>1.1000000000000001</v>
      </c>
      <c r="AO381" s="25">
        <v>11</v>
      </c>
      <c r="AP381" s="25">
        <v>1.1000000000000001</v>
      </c>
      <c r="AQ381" s="25">
        <v>28.6</v>
      </c>
      <c r="AR381" s="25">
        <v>7.7000000000000011</v>
      </c>
      <c r="AS381" s="25">
        <v>0</v>
      </c>
      <c r="AT381" s="25">
        <v>0</v>
      </c>
      <c r="AU381" s="25">
        <v>0</v>
      </c>
      <c r="AV381" s="25">
        <v>0</v>
      </c>
      <c r="AW381" s="25">
        <v>4.4000000000000004</v>
      </c>
      <c r="AX381" s="25">
        <v>7.7000000000000011</v>
      </c>
      <c r="AY381" s="25">
        <v>3.3000000000000003</v>
      </c>
      <c r="AZ381" s="25">
        <v>2.2000000000000002</v>
      </c>
      <c r="BA381" s="25">
        <v>0</v>
      </c>
      <c r="BB381" s="25">
        <v>19.8</v>
      </c>
      <c r="BC381" s="25">
        <v>7.7000000000001254</v>
      </c>
      <c r="BD381" s="25">
        <v>30.800000000000004</v>
      </c>
      <c r="BE381" s="25">
        <v>8.8000000000000007</v>
      </c>
      <c r="BF381" s="25">
        <v>13.200000000000001</v>
      </c>
      <c r="BG381" s="25">
        <v>8.8000000000000007</v>
      </c>
      <c r="BH381" s="25">
        <v>1.1000000000000001</v>
      </c>
      <c r="BI381" s="25">
        <v>4.4000000000000004</v>
      </c>
      <c r="BJ381" s="25">
        <v>0</v>
      </c>
      <c r="BK381" s="25">
        <v>0</v>
      </c>
      <c r="BL381" s="25">
        <v>55.000000000000007</v>
      </c>
      <c r="BM381" s="25">
        <v>0</v>
      </c>
      <c r="BN381" s="25">
        <v>22</v>
      </c>
      <c r="BO381" t="s">
        <v>38</v>
      </c>
    </row>
    <row r="382" spans="1:67" x14ac:dyDescent="0.25">
      <c r="A382" s="6">
        <v>45268</v>
      </c>
      <c r="B382" t="s">
        <v>18</v>
      </c>
      <c r="C382">
        <v>8</v>
      </c>
      <c r="D382">
        <f t="shared" si="41"/>
        <v>575.3000000000003</v>
      </c>
      <c r="E382">
        <f t="shared" si="46"/>
        <v>161.70000000000013</v>
      </c>
      <c r="F382">
        <f t="shared" si="47"/>
        <v>183.70000000000002</v>
      </c>
      <c r="G382">
        <f t="shared" si="48"/>
        <v>125.40000000000002</v>
      </c>
      <c r="H382">
        <f t="shared" si="49"/>
        <v>104.50000000000013</v>
      </c>
      <c r="I382">
        <v>0</v>
      </c>
      <c r="J382" s="22">
        <v>0.48400000000000004</v>
      </c>
      <c r="K382" s="22">
        <v>0.58300000000000007</v>
      </c>
      <c r="L382" s="22">
        <v>0.78100000000000003</v>
      </c>
      <c r="M382" s="22">
        <v>0.9900000000000001</v>
      </c>
      <c r="N382" s="22">
        <v>0.84700000000000009</v>
      </c>
      <c r="O382" s="24">
        <v>1.0010000000000001</v>
      </c>
      <c r="P382" s="24">
        <v>0.17600000000000002</v>
      </c>
      <c r="Q382" s="24">
        <v>1.089</v>
      </c>
      <c r="R382" s="24">
        <v>1.0230000000000001</v>
      </c>
      <c r="S382" s="24">
        <v>1.0230000000000001</v>
      </c>
      <c r="T382" s="24">
        <v>0.71500000000000008</v>
      </c>
      <c r="U382" s="24">
        <v>0.79200000000000004</v>
      </c>
      <c r="V382" s="24">
        <v>1.0450000000000002</v>
      </c>
      <c r="W382" s="24">
        <v>0.86900000000000011</v>
      </c>
      <c r="X382" s="24">
        <v>1.1000000000000001</v>
      </c>
      <c r="Y382" s="24">
        <v>0.50600000000000012</v>
      </c>
      <c r="Z382" s="24">
        <v>1.1000000000000001</v>
      </c>
      <c r="AA382" s="25">
        <v>15.400000000000002</v>
      </c>
      <c r="AB382" s="25">
        <v>5.5</v>
      </c>
      <c r="AC382" s="25">
        <v>1.1000000000000001</v>
      </c>
      <c r="AD382" s="25">
        <v>0</v>
      </c>
      <c r="AE382" s="25">
        <v>23.1</v>
      </c>
      <c r="AF382" s="25">
        <v>42.900000000000006</v>
      </c>
      <c r="AG382" s="25">
        <v>31.900000000000002</v>
      </c>
      <c r="AH382" s="25">
        <v>40.700000000000003</v>
      </c>
      <c r="AI382" s="25">
        <v>23.1</v>
      </c>
      <c r="AJ382" s="25">
        <v>0</v>
      </c>
      <c r="AK382" s="25">
        <v>19.8</v>
      </c>
      <c r="AL382" s="25">
        <v>50.6</v>
      </c>
      <c r="AM382" s="25">
        <v>0</v>
      </c>
      <c r="AN382" s="25">
        <v>5.5</v>
      </c>
      <c r="AO382" s="25">
        <v>12.100000000000001</v>
      </c>
      <c r="AP382" s="25">
        <v>16.5</v>
      </c>
      <c r="AQ382" s="25">
        <v>0</v>
      </c>
      <c r="AR382" s="25">
        <v>7.7000000000001254</v>
      </c>
      <c r="AS382" s="25">
        <v>11</v>
      </c>
      <c r="AT382" s="25">
        <v>1.1000000000000001</v>
      </c>
      <c r="AU382" s="25">
        <v>18.700000000000003</v>
      </c>
      <c r="AV382" s="25">
        <v>39.6</v>
      </c>
      <c r="AW382" s="25">
        <v>0</v>
      </c>
      <c r="AX382" s="25">
        <v>0</v>
      </c>
      <c r="AY382" s="25">
        <v>0</v>
      </c>
      <c r="AZ382" s="25">
        <v>5.5</v>
      </c>
      <c r="BA382" s="25">
        <v>19.8</v>
      </c>
      <c r="BB382" s="25">
        <v>20.900000000000002</v>
      </c>
      <c r="BC382" s="25">
        <v>20.900000000000002</v>
      </c>
      <c r="BD382" s="25">
        <v>0</v>
      </c>
      <c r="BE382" s="25">
        <v>19.8</v>
      </c>
      <c r="BF382" s="25">
        <v>28.6</v>
      </c>
      <c r="BG382" s="25">
        <v>38.500000000000128</v>
      </c>
      <c r="BH382" s="25">
        <v>0</v>
      </c>
      <c r="BI382" s="25">
        <v>6.6000000000000005</v>
      </c>
      <c r="BJ382" s="25">
        <v>0</v>
      </c>
      <c r="BK382" s="25">
        <v>36.300000000000004</v>
      </c>
      <c r="BL382" s="25">
        <v>0</v>
      </c>
      <c r="BM382" s="25">
        <v>4.4000000000000004</v>
      </c>
      <c r="BN382" s="25">
        <v>27.500000000000004</v>
      </c>
      <c r="BO382" t="s">
        <v>38</v>
      </c>
    </row>
    <row r="383" spans="1:67" x14ac:dyDescent="0.25">
      <c r="A383" s="6">
        <v>45269</v>
      </c>
      <c r="B383" t="s">
        <v>18</v>
      </c>
      <c r="C383">
        <v>9</v>
      </c>
      <c r="D383">
        <f t="shared" si="41"/>
        <v>508.2</v>
      </c>
      <c r="E383">
        <f t="shared" si="46"/>
        <v>156.19999999999999</v>
      </c>
      <c r="F383">
        <f t="shared" si="47"/>
        <v>200.20000000000002</v>
      </c>
      <c r="G383">
        <f t="shared" si="48"/>
        <v>77</v>
      </c>
      <c r="H383">
        <f t="shared" si="49"/>
        <v>74.800000000000011</v>
      </c>
      <c r="I383">
        <v>0</v>
      </c>
      <c r="J383" s="22">
        <v>0.77000000000000013</v>
      </c>
      <c r="K383" s="22">
        <v>0.8580000000000001</v>
      </c>
      <c r="L383" s="22">
        <v>0.63800000000000001</v>
      </c>
      <c r="M383" s="22">
        <v>0.92400000000000004</v>
      </c>
      <c r="N383" s="22">
        <v>0.90200000000000014</v>
      </c>
      <c r="O383" s="24">
        <v>0.97900000000000009</v>
      </c>
      <c r="P383" s="24">
        <v>0.72600000000000009</v>
      </c>
      <c r="Q383" s="24">
        <v>0.63800000000000001</v>
      </c>
      <c r="R383" s="24">
        <v>0.7370000000000001</v>
      </c>
      <c r="S383" s="24">
        <v>1.089</v>
      </c>
      <c r="T383" s="24">
        <v>0.77000000000000013</v>
      </c>
      <c r="U383" s="24">
        <v>0.66</v>
      </c>
      <c r="V383" s="24">
        <v>1.0010000000000001</v>
      </c>
      <c r="W383" s="24">
        <v>0.95700000000000007</v>
      </c>
      <c r="X383" s="24">
        <v>0.55000000000000004</v>
      </c>
      <c r="Y383" s="24">
        <v>0.45100000000000007</v>
      </c>
      <c r="Z383" s="24">
        <v>0.62700000000000011</v>
      </c>
      <c r="AA383" s="25">
        <v>4.4000000000000004</v>
      </c>
      <c r="AB383" s="25">
        <v>33</v>
      </c>
      <c r="AC383" s="25">
        <v>48.400000000000006</v>
      </c>
      <c r="AD383" s="25">
        <v>17.600000000000001</v>
      </c>
      <c r="AE383" s="25">
        <v>44</v>
      </c>
      <c r="AF383" s="25">
        <v>4.4000000000000004</v>
      </c>
      <c r="AG383" s="25">
        <v>31.900000000000002</v>
      </c>
      <c r="AH383" s="25">
        <v>0</v>
      </c>
      <c r="AI383" s="25">
        <v>9.9</v>
      </c>
      <c r="AJ383" s="25">
        <v>6.6000000000000005</v>
      </c>
      <c r="AK383" s="25">
        <v>36.300000000000004</v>
      </c>
      <c r="AL383" s="25">
        <v>4.4000000000000004</v>
      </c>
      <c r="AM383" s="25">
        <v>7.7000000000000011</v>
      </c>
      <c r="AN383" s="25">
        <v>0</v>
      </c>
      <c r="AO383" s="25">
        <v>1.1000000000000001</v>
      </c>
      <c r="AP383" s="25">
        <v>0</v>
      </c>
      <c r="AQ383" s="25">
        <v>8.8000000000000007</v>
      </c>
      <c r="AR383" s="25">
        <v>39.6</v>
      </c>
      <c r="AS383" s="25">
        <v>2.2000000000000002</v>
      </c>
      <c r="AT383" s="25">
        <v>11</v>
      </c>
      <c r="AU383" s="25">
        <v>0</v>
      </c>
      <c r="AV383" s="25">
        <v>20.900000000000002</v>
      </c>
      <c r="AW383" s="25">
        <v>2.2000000000000002</v>
      </c>
      <c r="AX383" s="25">
        <v>3.3000000000000003</v>
      </c>
      <c r="AY383" s="25">
        <v>0</v>
      </c>
      <c r="AZ383" s="25">
        <v>39.6</v>
      </c>
      <c r="BA383" s="25">
        <v>0</v>
      </c>
      <c r="BB383" s="25">
        <v>7.7000000000000011</v>
      </c>
      <c r="BC383" s="25">
        <v>3.3000000000000003</v>
      </c>
      <c r="BD383" s="25">
        <v>0</v>
      </c>
      <c r="BE383" s="25">
        <v>0</v>
      </c>
      <c r="BF383" s="25">
        <v>0</v>
      </c>
      <c r="BG383" s="25">
        <v>15.400000000000002</v>
      </c>
      <c r="BH383" s="25">
        <v>0</v>
      </c>
      <c r="BI383" s="25">
        <v>58.300000000000004</v>
      </c>
      <c r="BJ383" s="25">
        <v>0</v>
      </c>
      <c r="BK383" s="25">
        <v>41.800000000000004</v>
      </c>
      <c r="BL383" s="25">
        <v>0</v>
      </c>
      <c r="BM383" s="25">
        <v>12.100000000000001</v>
      </c>
      <c r="BN383" s="25">
        <v>28.6</v>
      </c>
      <c r="BO383" t="s">
        <v>38</v>
      </c>
    </row>
    <row r="384" spans="1:67" x14ac:dyDescent="0.25">
      <c r="A384" s="6">
        <v>45270</v>
      </c>
      <c r="B384" t="s">
        <v>18</v>
      </c>
      <c r="C384">
        <v>10</v>
      </c>
      <c r="D384">
        <f t="shared" si="41"/>
        <v>334.40000000000009</v>
      </c>
      <c r="E384">
        <f t="shared" si="46"/>
        <v>136.40000000000003</v>
      </c>
      <c r="F384">
        <f t="shared" si="47"/>
        <v>37.4</v>
      </c>
      <c r="G384">
        <f t="shared" si="48"/>
        <v>72.599999999999994</v>
      </c>
      <c r="H384">
        <f t="shared" si="49"/>
        <v>88.000000000000028</v>
      </c>
      <c r="I384">
        <v>0</v>
      </c>
      <c r="J384" s="22">
        <v>0.94600000000000006</v>
      </c>
      <c r="K384" s="22">
        <v>0.57200000000000006</v>
      </c>
      <c r="L384" s="22">
        <v>1.0230000000000001</v>
      </c>
      <c r="M384" s="22">
        <v>0.47300000000000003</v>
      </c>
      <c r="N384" s="22">
        <v>0.78100000000000003</v>
      </c>
      <c r="O384" s="24">
        <v>0.7370000000000001</v>
      </c>
      <c r="P384" s="24">
        <v>0.63800000000000001</v>
      </c>
      <c r="Q384" s="24">
        <v>0.70400000000000007</v>
      </c>
      <c r="R384" s="24">
        <v>1.0230000000000001</v>
      </c>
      <c r="S384" s="24">
        <v>0.30800000000000005</v>
      </c>
      <c r="T384" s="24">
        <v>1.089</v>
      </c>
      <c r="U384" s="24">
        <v>0.33</v>
      </c>
      <c r="V384" s="24">
        <v>0.62700000000000011</v>
      </c>
      <c r="W384" s="24">
        <v>0.29700000000000004</v>
      </c>
      <c r="X384" s="24">
        <v>0.49500000000000005</v>
      </c>
      <c r="Y384" s="24">
        <v>0.60500000000000009</v>
      </c>
      <c r="Z384" s="24">
        <v>0.40700000000000003</v>
      </c>
      <c r="AA384" s="25">
        <v>16.5</v>
      </c>
      <c r="AB384" s="25">
        <v>11</v>
      </c>
      <c r="AC384" s="25">
        <v>6.6000000000000005</v>
      </c>
      <c r="AD384" s="25">
        <v>0</v>
      </c>
      <c r="AE384" s="25">
        <v>0</v>
      </c>
      <c r="AF384" s="25">
        <v>0</v>
      </c>
      <c r="AG384" s="25">
        <v>0</v>
      </c>
      <c r="AH384" s="25">
        <v>0</v>
      </c>
      <c r="AI384" s="25">
        <v>0</v>
      </c>
      <c r="AJ384" s="25">
        <v>3.3000000000000003</v>
      </c>
      <c r="AK384" s="25">
        <v>11</v>
      </c>
      <c r="AL384" s="25">
        <v>3.3000000000000003</v>
      </c>
      <c r="AM384" s="25">
        <v>0</v>
      </c>
      <c r="AN384" s="25">
        <v>22</v>
      </c>
      <c r="AO384" s="25">
        <v>3.3000000000000003</v>
      </c>
      <c r="AP384" s="25">
        <v>0</v>
      </c>
      <c r="AQ384" s="25">
        <v>14.3</v>
      </c>
      <c r="AR384" s="25">
        <v>36.300000000000004</v>
      </c>
      <c r="AS384" s="25">
        <v>4.4000000000000004</v>
      </c>
      <c r="AT384" s="25">
        <v>4.4000000000000004</v>
      </c>
      <c r="AU384" s="25">
        <v>4.4000000000000004</v>
      </c>
      <c r="AV384" s="25">
        <v>0</v>
      </c>
      <c r="AW384" s="25">
        <v>15.400000000000002</v>
      </c>
      <c r="AX384" s="25">
        <v>0</v>
      </c>
      <c r="AY384" s="25">
        <v>11</v>
      </c>
      <c r="AZ384" s="25">
        <v>5.5</v>
      </c>
      <c r="BA384" s="25">
        <v>9.9</v>
      </c>
      <c r="BB384" s="25">
        <v>14.3</v>
      </c>
      <c r="BC384" s="25">
        <v>5.5</v>
      </c>
      <c r="BD384" s="25">
        <v>6.6000000000000005</v>
      </c>
      <c r="BE384" s="25">
        <v>15.400000000000002</v>
      </c>
      <c r="BF384" s="25">
        <v>3.3000000000000003</v>
      </c>
      <c r="BG384" s="25">
        <v>2.2000000000000002</v>
      </c>
      <c r="BH384" s="25">
        <v>35.200000000000003</v>
      </c>
      <c r="BI384" s="25">
        <v>15.400000000000002</v>
      </c>
      <c r="BJ384" s="25">
        <v>0</v>
      </c>
      <c r="BK384" s="25">
        <v>9.9</v>
      </c>
      <c r="BL384" s="25">
        <v>9.9</v>
      </c>
      <c r="BM384" s="25">
        <v>40.700000000000003</v>
      </c>
      <c r="BN384" s="25">
        <v>4.4000000000000004</v>
      </c>
      <c r="BO384" t="s">
        <v>38</v>
      </c>
    </row>
    <row r="385" spans="1:67" x14ac:dyDescent="0.25">
      <c r="A385" s="6">
        <v>45271</v>
      </c>
      <c r="B385" t="s">
        <v>18</v>
      </c>
      <c r="C385">
        <v>11</v>
      </c>
      <c r="D385">
        <f t="shared" si="41"/>
        <v>524.70000000000005</v>
      </c>
      <c r="E385">
        <f t="shared" si="46"/>
        <v>162.80000000000001</v>
      </c>
      <c r="F385">
        <f t="shared" si="47"/>
        <v>116.60000000000001</v>
      </c>
      <c r="G385">
        <f t="shared" si="48"/>
        <v>133.1</v>
      </c>
      <c r="H385">
        <f t="shared" si="49"/>
        <v>112.20000000000002</v>
      </c>
      <c r="I385">
        <v>0</v>
      </c>
      <c r="J385" s="22">
        <v>1.056</v>
      </c>
      <c r="K385" s="22">
        <v>0.40700000000000003</v>
      </c>
      <c r="L385" s="22">
        <v>0.84700000000000009</v>
      </c>
      <c r="M385" s="22">
        <v>1.0449999999999999</v>
      </c>
      <c r="N385" s="22">
        <v>1.0340000000000003</v>
      </c>
      <c r="O385" s="24">
        <v>0.44000000000000006</v>
      </c>
      <c r="P385" s="24">
        <v>0.40700000000000003</v>
      </c>
      <c r="Q385" s="24">
        <v>0.51700000000000013</v>
      </c>
      <c r="R385" s="24">
        <v>1.0340000000000003</v>
      </c>
      <c r="S385" s="24">
        <v>0.80300000000000005</v>
      </c>
      <c r="T385" s="24">
        <v>0.69300000000000006</v>
      </c>
      <c r="U385" s="24">
        <v>1.0230000000000001</v>
      </c>
      <c r="V385" s="24">
        <v>0.58300000000000007</v>
      </c>
      <c r="W385" s="24">
        <v>0.90200000000000014</v>
      </c>
      <c r="X385" s="24">
        <v>0.50600000000000012</v>
      </c>
      <c r="Y385" s="24">
        <v>0.35200000000000004</v>
      </c>
      <c r="Z385" s="24">
        <v>0.91300000000000014</v>
      </c>
      <c r="AA385" s="25">
        <v>9.9</v>
      </c>
      <c r="AB385" s="25">
        <v>2.2000000000000002</v>
      </c>
      <c r="AC385" s="25">
        <v>0</v>
      </c>
      <c r="AD385" s="25">
        <v>18.700000000000003</v>
      </c>
      <c r="AE385" s="25">
        <v>14.3</v>
      </c>
      <c r="AF385" s="25">
        <v>41.800000000000004</v>
      </c>
      <c r="AG385" s="25">
        <v>0</v>
      </c>
      <c r="AH385" s="25">
        <v>0</v>
      </c>
      <c r="AI385" s="25">
        <v>13.200000000000001</v>
      </c>
      <c r="AJ385" s="25">
        <v>16.5</v>
      </c>
      <c r="AK385" s="25">
        <v>0</v>
      </c>
      <c r="AL385" s="25">
        <v>0</v>
      </c>
      <c r="AM385" s="25">
        <v>0</v>
      </c>
      <c r="AN385" s="25">
        <v>5.5</v>
      </c>
      <c r="AO385" s="25">
        <v>7.7000000000000011</v>
      </c>
      <c r="AP385" s="25">
        <v>5.5</v>
      </c>
      <c r="AQ385" s="25">
        <v>23.1</v>
      </c>
      <c r="AR385" s="25">
        <v>55.000000000000007</v>
      </c>
      <c r="AS385" s="25">
        <v>4.4000000000000004</v>
      </c>
      <c r="AT385" s="25">
        <v>11</v>
      </c>
      <c r="AU385" s="25">
        <v>0</v>
      </c>
      <c r="AV385" s="25">
        <v>0</v>
      </c>
      <c r="AW385" s="25">
        <v>9.9</v>
      </c>
      <c r="AX385" s="25">
        <v>6.6000000000000005</v>
      </c>
      <c r="AY385" s="25">
        <v>12.100000000000001</v>
      </c>
      <c r="AZ385" s="25">
        <v>20.900000000000002</v>
      </c>
      <c r="BA385" s="25">
        <v>9.9</v>
      </c>
      <c r="BB385" s="25">
        <v>24.200000000000003</v>
      </c>
      <c r="BC385" s="25">
        <v>44</v>
      </c>
      <c r="BD385" s="25">
        <v>5.5</v>
      </c>
      <c r="BE385" s="25">
        <v>28.6</v>
      </c>
      <c r="BF385" s="25">
        <v>16.5</v>
      </c>
      <c r="BG385" s="25">
        <v>9.9</v>
      </c>
      <c r="BH385" s="25">
        <v>4.4000000000000004</v>
      </c>
      <c r="BI385" s="25">
        <v>23.1</v>
      </c>
      <c r="BJ385" s="25">
        <v>0</v>
      </c>
      <c r="BK385" s="25">
        <v>20.900000000000002</v>
      </c>
      <c r="BL385" s="25">
        <v>6.6000000000000005</v>
      </c>
      <c r="BM385" s="25">
        <v>31.900000000000002</v>
      </c>
      <c r="BN385" s="25">
        <v>20.900000000000002</v>
      </c>
      <c r="BO385" t="s">
        <v>38</v>
      </c>
    </row>
    <row r="386" spans="1:67" x14ac:dyDescent="0.25">
      <c r="A386" s="6">
        <v>45272</v>
      </c>
      <c r="B386" t="s">
        <v>18</v>
      </c>
      <c r="C386">
        <v>12</v>
      </c>
      <c r="D386">
        <f t="shared" si="41"/>
        <v>606.10000000000025</v>
      </c>
      <c r="E386">
        <f t="shared" si="46"/>
        <v>137.5</v>
      </c>
      <c r="F386">
        <f t="shared" si="47"/>
        <v>149.60000000000028</v>
      </c>
      <c r="G386">
        <f t="shared" si="48"/>
        <v>180.39999999999998</v>
      </c>
      <c r="H386">
        <f t="shared" si="49"/>
        <v>138.60000000000002</v>
      </c>
      <c r="I386">
        <v>0</v>
      </c>
      <c r="J386" s="22">
        <v>0.78100000000000003</v>
      </c>
      <c r="K386" s="22">
        <v>0.66</v>
      </c>
      <c r="L386" s="22">
        <v>0.96800000000000008</v>
      </c>
      <c r="M386" s="22">
        <v>0.91300000000000014</v>
      </c>
      <c r="N386" s="22">
        <v>0.18700000000000003</v>
      </c>
      <c r="O386" s="24">
        <v>0.88000000000000012</v>
      </c>
      <c r="P386" s="24">
        <v>0.68200000000000005</v>
      </c>
      <c r="Q386" s="24">
        <v>0.77000000000000013</v>
      </c>
      <c r="R386" s="24">
        <v>0.93500000000000005</v>
      </c>
      <c r="S386" s="24">
        <v>1.0669999999999999</v>
      </c>
      <c r="T386" s="24">
        <v>0.55000000000000004</v>
      </c>
      <c r="U386" s="24">
        <v>0.9900000000000001</v>
      </c>
      <c r="V386" s="24">
        <v>1.0230000000000001</v>
      </c>
      <c r="W386" s="24">
        <v>1.0230000000000001</v>
      </c>
      <c r="X386" s="24">
        <v>0.6160000000000001</v>
      </c>
      <c r="Y386" s="24">
        <v>1.1000000000000001</v>
      </c>
      <c r="Z386" s="24">
        <v>0.81400000000000006</v>
      </c>
      <c r="AA386" s="25">
        <v>0</v>
      </c>
      <c r="AB386" s="25">
        <v>46.2</v>
      </c>
      <c r="AC386" s="25">
        <v>9.9000000000002508</v>
      </c>
      <c r="AD386" s="25">
        <v>11</v>
      </c>
      <c r="AE386" s="25">
        <v>34.1</v>
      </c>
      <c r="AF386" s="25">
        <v>13.200000000000001</v>
      </c>
      <c r="AG386" s="25">
        <v>16.5</v>
      </c>
      <c r="AH386" s="25">
        <v>8.8000000000000007</v>
      </c>
      <c r="AI386" s="25">
        <v>1.1000000000000001</v>
      </c>
      <c r="AJ386" s="25">
        <v>8.8000000000000007</v>
      </c>
      <c r="AK386" s="25">
        <v>0</v>
      </c>
      <c r="AL386" s="25">
        <v>0</v>
      </c>
      <c r="AM386" s="25">
        <v>0</v>
      </c>
      <c r="AN386" s="25">
        <v>16.5</v>
      </c>
      <c r="AO386" s="25">
        <v>44</v>
      </c>
      <c r="AP386" s="25">
        <v>5.5</v>
      </c>
      <c r="AQ386" s="25">
        <v>26.400000000000002</v>
      </c>
      <c r="AR386" s="25">
        <v>36.300000000000004</v>
      </c>
      <c r="AS386" s="25">
        <v>0</v>
      </c>
      <c r="AT386" s="25">
        <v>9.9</v>
      </c>
      <c r="AU386" s="25">
        <v>42.900000000000006</v>
      </c>
      <c r="AV386" s="25">
        <v>8.8000000000000007</v>
      </c>
      <c r="AW386" s="25">
        <v>14.3</v>
      </c>
      <c r="AX386" s="25">
        <v>24.200000000000003</v>
      </c>
      <c r="AY386" s="25">
        <v>1.1000000000000001</v>
      </c>
      <c r="AZ386" s="25">
        <v>0</v>
      </c>
      <c r="BA386" s="25">
        <v>8.8000000000000007</v>
      </c>
      <c r="BB386" s="25">
        <v>34.1</v>
      </c>
      <c r="BC386" s="25">
        <v>11</v>
      </c>
      <c r="BD386" s="25">
        <v>35.200000000000003</v>
      </c>
      <c r="BE386" s="25">
        <v>0</v>
      </c>
      <c r="BF386" s="25">
        <v>0</v>
      </c>
      <c r="BG386" s="25">
        <v>22</v>
      </c>
      <c r="BH386" s="25">
        <v>34.1</v>
      </c>
      <c r="BI386" s="25">
        <v>27.500000000000004</v>
      </c>
      <c r="BJ386" s="25">
        <v>18.700000000000003</v>
      </c>
      <c r="BK386" s="25">
        <v>0</v>
      </c>
      <c r="BL386" s="25">
        <v>0</v>
      </c>
      <c r="BM386" s="25">
        <v>35.200000000000003</v>
      </c>
      <c r="BN386" s="25">
        <v>0</v>
      </c>
      <c r="BO386" t="s">
        <v>38</v>
      </c>
    </row>
    <row r="387" spans="1:67" x14ac:dyDescent="0.25">
      <c r="A387" s="6">
        <v>45273</v>
      </c>
      <c r="B387" t="s">
        <v>18</v>
      </c>
      <c r="C387">
        <v>13</v>
      </c>
      <c r="D387">
        <f t="shared" si="41"/>
        <v>368.50000000000006</v>
      </c>
      <c r="E387">
        <f t="shared" si="46"/>
        <v>82.500000000000014</v>
      </c>
      <c r="F387">
        <f t="shared" si="47"/>
        <v>160.60000000000002</v>
      </c>
      <c r="G387">
        <f t="shared" si="48"/>
        <v>80.300000000000011</v>
      </c>
      <c r="H387">
        <f t="shared" si="49"/>
        <v>45.1</v>
      </c>
      <c r="I387">
        <v>0</v>
      </c>
      <c r="J387" s="22">
        <v>0.22000000000000003</v>
      </c>
      <c r="K387" s="22">
        <v>1.0120000000000002</v>
      </c>
      <c r="L387" s="22">
        <v>0.79200000000000004</v>
      </c>
      <c r="M387" s="22">
        <v>0.18700000000000003</v>
      </c>
      <c r="N387" s="22">
        <v>0.86900000000000011</v>
      </c>
      <c r="O387" s="24">
        <v>0.93500000000000005</v>
      </c>
      <c r="P387" s="24">
        <v>0.64900000000000002</v>
      </c>
      <c r="Q387" s="24">
        <v>0.27500000000000002</v>
      </c>
      <c r="R387" s="24">
        <v>0.77000000000000013</v>
      </c>
      <c r="S387" s="24">
        <v>0.25300000000000006</v>
      </c>
      <c r="T387" s="24">
        <v>0.83600000000000008</v>
      </c>
      <c r="U387" s="24">
        <v>0.48400000000000004</v>
      </c>
      <c r="V387" s="24">
        <v>0.39600000000000002</v>
      </c>
      <c r="W387" s="24">
        <v>0.92400000000000004</v>
      </c>
      <c r="X387" s="24">
        <v>1.089</v>
      </c>
      <c r="Y387" s="24">
        <v>0.97900000000000009</v>
      </c>
      <c r="Z387" s="24">
        <v>0.68200000000000005</v>
      </c>
      <c r="AA387" s="25">
        <v>14.3</v>
      </c>
      <c r="AB387" s="25">
        <v>7.7000000000000011</v>
      </c>
      <c r="AC387" s="25">
        <v>28.6</v>
      </c>
      <c r="AD387" s="25">
        <v>55.000000000000007</v>
      </c>
      <c r="AE387" s="25">
        <v>2.2000000000000002</v>
      </c>
      <c r="AF387" s="25">
        <v>15.400000000000002</v>
      </c>
      <c r="AG387" s="25">
        <v>1.1000000000000001</v>
      </c>
      <c r="AH387" s="25">
        <v>0</v>
      </c>
      <c r="AI387" s="25">
        <v>0</v>
      </c>
      <c r="AJ387" s="25">
        <v>36.300000000000004</v>
      </c>
      <c r="AK387" s="25">
        <v>23.1</v>
      </c>
      <c r="AL387" s="25">
        <v>0</v>
      </c>
      <c r="AM387" s="25">
        <v>0</v>
      </c>
      <c r="AN387" s="25">
        <v>0</v>
      </c>
      <c r="AO387" s="25">
        <v>35.200000000000003</v>
      </c>
      <c r="AP387" s="25">
        <v>9.9</v>
      </c>
      <c r="AQ387" s="25">
        <v>0</v>
      </c>
      <c r="AR387" s="25">
        <v>0</v>
      </c>
      <c r="AS387" s="25">
        <v>0</v>
      </c>
      <c r="AT387" s="25">
        <v>0</v>
      </c>
      <c r="AU387" s="25">
        <v>14.3</v>
      </c>
      <c r="AV387" s="25">
        <v>39.6</v>
      </c>
      <c r="AW387" s="25">
        <v>0</v>
      </c>
      <c r="AX387" s="25">
        <v>0</v>
      </c>
      <c r="AY387" s="25">
        <v>1.1000000000000001</v>
      </c>
      <c r="AZ387" s="25">
        <v>0</v>
      </c>
      <c r="BA387" s="25">
        <v>3.3000000000000003</v>
      </c>
      <c r="BB387" s="25">
        <v>17.600000000000001</v>
      </c>
      <c r="BC387" s="25">
        <v>4.4000000000000004</v>
      </c>
      <c r="BD387" s="25">
        <v>0</v>
      </c>
      <c r="BE387" s="25">
        <v>0</v>
      </c>
      <c r="BF387" s="25">
        <v>0</v>
      </c>
      <c r="BG387" s="25">
        <v>0</v>
      </c>
      <c r="BH387" s="25">
        <v>24.200000000000003</v>
      </c>
      <c r="BI387" s="25">
        <v>15.400000000000002</v>
      </c>
      <c r="BJ387" s="25">
        <v>0</v>
      </c>
      <c r="BK387" s="25">
        <v>31.900000000000002</v>
      </c>
      <c r="BL387" s="25">
        <v>0</v>
      </c>
      <c r="BM387" s="25">
        <v>0</v>
      </c>
      <c r="BN387" s="25">
        <v>11</v>
      </c>
      <c r="BO387" t="s">
        <v>38</v>
      </c>
    </row>
    <row r="388" spans="1:67" x14ac:dyDescent="0.25">
      <c r="A388" s="6">
        <v>45274</v>
      </c>
      <c r="B388" t="s">
        <v>18</v>
      </c>
      <c r="C388">
        <v>14</v>
      </c>
      <c r="D388">
        <f t="shared" ref="D388:D405" si="50">SUM(E388:H388)</f>
        <v>584.1</v>
      </c>
      <c r="E388">
        <f t="shared" si="46"/>
        <v>88.000000000000014</v>
      </c>
      <c r="F388">
        <f t="shared" si="47"/>
        <v>170.5</v>
      </c>
      <c r="G388">
        <f t="shared" si="48"/>
        <v>176.00000000000003</v>
      </c>
      <c r="H388">
        <f t="shared" si="49"/>
        <v>149.6</v>
      </c>
      <c r="I388">
        <v>0</v>
      </c>
      <c r="J388" s="22">
        <v>0.97900000000000009</v>
      </c>
      <c r="K388" s="22">
        <v>0.39600000000000002</v>
      </c>
      <c r="L388" s="22">
        <v>0.83600000000000008</v>
      </c>
      <c r="M388" s="22">
        <v>0.94600000000000006</v>
      </c>
      <c r="N388" s="22">
        <v>1.0010000000000001</v>
      </c>
      <c r="O388" s="24">
        <v>0.93500000000000005</v>
      </c>
      <c r="P388" s="24">
        <v>0.18700000000000003</v>
      </c>
      <c r="Q388" s="24">
        <v>0.72600000000000009</v>
      </c>
      <c r="R388" s="24">
        <v>0.34100000000000003</v>
      </c>
      <c r="S388" s="24">
        <v>1.0010000000000001</v>
      </c>
      <c r="T388" s="24">
        <v>0.67100000000000004</v>
      </c>
      <c r="U388" s="24">
        <v>0.80300000000000005</v>
      </c>
      <c r="V388" s="24">
        <v>1.056</v>
      </c>
      <c r="W388" s="24">
        <v>0.88000000000000012</v>
      </c>
      <c r="X388" s="24">
        <v>0.45100000000000007</v>
      </c>
      <c r="Y388" s="24">
        <v>0.9900000000000001</v>
      </c>
      <c r="Z388" s="24">
        <v>0.41800000000000004</v>
      </c>
      <c r="AA388" s="25">
        <v>16.5</v>
      </c>
      <c r="AB388" s="25">
        <v>15.400000000000002</v>
      </c>
      <c r="AC388" s="25">
        <v>7.7000000000000011</v>
      </c>
      <c r="AD388" s="25">
        <v>11</v>
      </c>
      <c r="AE388" s="25">
        <v>6.6000000000000005</v>
      </c>
      <c r="AF388" s="25">
        <v>0</v>
      </c>
      <c r="AG388" s="25">
        <v>23.1</v>
      </c>
      <c r="AH388" s="25">
        <v>55.000000000000007</v>
      </c>
      <c r="AI388" s="25">
        <v>5.5</v>
      </c>
      <c r="AJ388" s="25">
        <v>29.700000000000003</v>
      </c>
      <c r="AK388" s="25">
        <v>0</v>
      </c>
      <c r="AL388" s="25">
        <v>25.3</v>
      </c>
      <c r="AM388" s="25">
        <v>0</v>
      </c>
      <c r="AN388" s="25">
        <v>31.900000000000002</v>
      </c>
      <c r="AO388" s="25">
        <v>9.9</v>
      </c>
      <c r="AP388" s="25">
        <v>51.7</v>
      </c>
      <c r="AQ388" s="25">
        <v>17.600000000000001</v>
      </c>
      <c r="AR388" s="25">
        <v>0</v>
      </c>
      <c r="AS388" s="25">
        <v>1.1000000000000001</v>
      </c>
      <c r="AT388" s="25">
        <v>12.100000000000001</v>
      </c>
      <c r="AU388" s="25">
        <v>8.8000000000000007</v>
      </c>
      <c r="AV388" s="25">
        <v>14.3</v>
      </c>
      <c r="AW388" s="25">
        <v>23.1</v>
      </c>
      <c r="AX388" s="25">
        <v>30.800000000000004</v>
      </c>
      <c r="AY388" s="25">
        <v>2.2000000000000002</v>
      </c>
      <c r="AZ388" s="25">
        <v>16.5</v>
      </c>
      <c r="BA388" s="25">
        <v>29.700000000000003</v>
      </c>
      <c r="BB388" s="25">
        <v>0</v>
      </c>
      <c r="BC388" s="25">
        <v>41.800000000000004</v>
      </c>
      <c r="BD388" s="25">
        <v>8.8000000000000007</v>
      </c>
      <c r="BE388" s="25">
        <v>20.900000000000002</v>
      </c>
      <c r="BF388" s="25">
        <v>0</v>
      </c>
      <c r="BG388" s="25">
        <v>0</v>
      </c>
      <c r="BH388" s="25">
        <v>12.100000000000001</v>
      </c>
      <c r="BI388" s="25">
        <v>0</v>
      </c>
      <c r="BJ388" s="25">
        <v>35.200000000000003</v>
      </c>
      <c r="BK388" s="25">
        <v>0</v>
      </c>
      <c r="BL388" s="25">
        <v>4.4000000000000004</v>
      </c>
      <c r="BM388" s="25">
        <v>0</v>
      </c>
      <c r="BN388" s="25">
        <v>15.400000000000002</v>
      </c>
      <c r="BO388" t="s">
        <v>38</v>
      </c>
    </row>
    <row r="389" spans="1:67" x14ac:dyDescent="0.25">
      <c r="A389" s="6">
        <v>45275</v>
      </c>
      <c r="B389" t="s">
        <v>18</v>
      </c>
      <c r="C389">
        <v>15</v>
      </c>
      <c r="D389">
        <f t="shared" si="50"/>
        <v>601.70000000000005</v>
      </c>
      <c r="E389">
        <f t="shared" si="46"/>
        <v>128.70000000000002</v>
      </c>
      <c r="F389">
        <f t="shared" si="47"/>
        <v>255.20000000000002</v>
      </c>
      <c r="G389">
        <f t="shared" si="48"/>
        <v>110</v>
      </c>
      <c r="H389">
        <f t="shared" si="49"/>
        <v>107.80000000000001</v>
      </c>
      <c r="I389">
        <v>0</v>
      </c>
      <c r="J389" s="22">
        <v>0.44000000000000006</v>
      </c>
      <c r="K389" s="22">
        <v>0.72600000000000009</v>
      </c>
      <c r="L389" s="22">
        <v>0.81400000000000006</v>
      </c>
      <c r="M389" s="22">
        <v>0.89100000000000013</v>
      </c>
      <c r="N389" s="22">
        <v>1.0230000000000001</v>
      </c>
      <c r="O389" s="24">
        <v>0.63800000000000001</v>
      </c>
      <c r="P389" s="24">
        <v>0.44000000000000006</v>
      </c>
      <c r="Q389" s="24">
        <v>1.0340000000000003</v>
      </c>
      <c r="R389" s="24">
        <v>0.83600000000000008</v>
      </c>
      <c r="S389" s="24">
        <v>0.74800000000000011</v>
      </c>
      <c r="T389" s="24">
        <v>0.94600000000000006</v>
      </c>
      <c r="U389" s="24">
        <v>0.60500000000000009</v>
      </c>
      <c r="V389" s="24">
        <v>1.0780000000000001</v>
      </c>
      <c r="W389" s="24">
        <v>1.0669999999999999</v>
      </c>
      <c r="X389" s="24">
        <v>0.90200000000000014</v>
      </c>
      <c r="Y389" s="24">
        <v>1.0669999999999999</v>
      </c>
      <c r="Z389" s="24">
        <v>0.40700000000000003</v>
      </c>
      <c r="AA389" s="25">
        <v>28.6</v>
      </c>
      <c r="AB389" s="25">
        <v>31.900000000000002</v>
      </c>
      <c r="AC389" s="25">
        <v>41.800000000000004</v>
      </c>
      <c r="AD389" s="25">
        <v>33</v>
      </c>
      <c r="AE389" s="25">
        <v>19.8</v>
      </c>
      <c r="AF389" s="25">
        <v>37.400000000000006</v>
      </c>
      <c r="AG389" s="25">
        <v>6.6000000000000005</v>
      </c>
      <c r="AH389" s="25">
        <v>16.5</v>
      </c>
      <c r="AI389" s="25">
        <v>12.100000000000001</v>
      </c>
      <c r="AJ389" s="25">
        <v>27.500000000000004</v>
      </c>
      <c r="AK389" s="25">
        <v>31.900000000000002</v>
      </c>
      <c r="AL389" s="25">
        <v>0</v>
      </c>
      <c r="AM389" s="25">
        <v>31.900000000000002</v>
      </c>
      <c r="AN389" s="25">
        <v>0</v>
      </c>
      <c r="AO389" s="25">
        <v>0</v>
      </c>
      <c r="AP389" s="25">
        <v>17.600000000000001</v>
      </c>
      <c r="AQ389" s="25">
        <v>4.4000000000000004</v>
      </c>
      <c r="AR389" s="25">
        <v>23.1</v>
      </c>
      <c r="AS389" s="25">
        <v>30.800000000000004</v>
      </c>
      <c r="AT389" s="25">
        <v>0</v>
      </c>
      <c r="AU389" s="25">
        <v>0</v>
      </c>
      <c r="AV389" s="25">
        <v>15.400000000000002</v>
      </c>
      <c r="AW389" s="25">
        <v>14.3</v>
      </c>
      <c r="AX389" s="25">
        <v>11</v>
      </c>
      <c r="AY389" s="25">
        <v>0</v>
      </c>
      <c r="AZ389" s="25">
        <v>3.3000000000000003</v>
      </c>
      <c r="BA389" s="25">
        <v>25.3</v>
      </c>
      <c r="BB389" s="25">
        <v>24.200000000000003</v>
      </c>
      <c r="BC389" s="25">
        <v>13.200000000000001</v>
      </c>
      <c r="BD389" s="25">
        <v>3.3000000000000003</v>
      </c>
      <c r="BE389" s="25">
        <v>18.700000000000003</v>
      </c>
      <c r="BF389" s="25">
        <v>20.900000000000002</v>
      </c>
      <c r="BG389" s="25">
        <v>24.200000000000003</v>
      </c>
      <c r="BH389" s="25">
        <v>17.600000000000001</v>
      </c>
      <c r="BI389" s="25">
        <v>0</v>
      </c>
      <c r="BJ389" s="25">
        <v>5.5</v>
      </c>
      <c r="BK389" s="25">
        <v>16.5</v>
      </c>
      <c r="BL389" s="25">
        <v>9.9</v>
      </c>
      <c r="BM389" s="25">
        <v>4.4000000000000004</v>
      </c>
      <c r="BN389" s="25">
        <v>11</v>
      </c>
      <c r="BO389" t="s">
        <v>38</v>
      </c>
    </row>
    <row r="390" spans="1:67" x14ac:dyDescent="0.25">
      <c r="A390" s="6">
        <v>45276</v>
      </c>
      <c r="B390" t="s">
        <v>18</v>
      </c>
      <c r="C390">
        <v>16</v>
      </c>
      <c r="D390">
        <f t="shared" si="50"/>
        <v>438.9000000000002</v>
      </c>
      <c r="E390">
        <f t="shared" si="46"/>
        <v>79.2</v>
      </c>
      <c r="F390">
        <f t="shared" si="47"/>
        <v>113.30000000000014</v>
      </c>
      <c r="G390">
        <f t="shared" si="48"/>
        <v>136.40000000000003</v>
      </c>
      <c r="H390">
        <f t="shared" si="49"/>
        <v>110.00000000000001</v>
      </c>
      <c r="I390">
        <v>0</v>
      </c>
      <c r="J390" s="22">
        <v>0.37400000000000005</v>
      </c>
      <c r="K390" s="22">
        <v>0.74800000000000011</v>
      </c>
      <c r="L390" s="22">
        <v>0.66</v>
      </c>
      <c r="M390" s="22">
        <v>0.91300000000000014</v>
      </c>
      <c r="N390" s="22">
        <v>0.83600000000000008</v>
      </c>
      <c r="O390" s="24">
        <v>0.45100000000000007</v>
      </c>
      <c r="P390" s="24">
        <v>1.0120000000000002</v>
      </c>
      <c r="Q390" s="24">
        <v>0.45100000000000007</v>
      </c>
      <c r="R390" s="24">
        <v>0.97900000000000009</v>
      </c>
      <c r="S390" s="24">
        <v>0.63800000000000001</v>
      </c>
      <c r="T390" s="24">
        <v>0.67100000000000004</v>
      </c>
      <c r="U390" s="24">
        <v>1.1000000000000001</v>
      </c>
      <c r="V390" s="24">
        <v>0.84700000000000009</v>
      </c>
      <c r="W390" s="24">
        <v>0.96800000000000008</v>
      </c>
      <c r="X390" s="24">
        <v>1.0230000000000001</v>
      </c>
      <c r="Y390" s="24">
        <v>0.96800000000000008</v>
      </c>
      <c r="Z390" s="24">
        <v>0.27500000000000002</v>
      </c>
      <c r="AA390" s="25">
        <v>15.400000000000002</v>
      </c>
      <c r="AB390" s="25">
        <v>14.3</v>
      </c>
      <c r="AC390" s="25">
        <v>0</v>
      </c>
      <c r="AD390" s="25">
        <v>1.2505552149377764E-13</v>
      </c>
      <c r="AE390" s="25">
        <v>60.500000000000007</v>
      </c>
      <c r="AF390" s="25">
        <v>0</v>
      </c>
      <c r="AG390" s="25">
        <v>0</v>
      </c>
      <c r="AH390" s="25">
        <v>18.700000000000003</v>
      </c>
      <c r="AI390" s="25">
        <v>0</v>
      </c>
      <c r="AJ390" s="25">
        <v>4.4000000000000004</v>
      </c>
      <c r="AK390" s="25">
        <v>15.400000000000064</v>
      </c>
      <c r="AL390" s="25">
        <v>6.6000000000000005</v>
      </c>
      <c r="AM390" s="25">
        <v>2.2000000000000002</v>
      </c>
      <c r="AN390" s="25">
        <v>25.3</v>
      </c>
      <c r="AO390" s="25">
        <v>17.600000000000001</v>
      </c>
      <c r="AP390" s="25">
        <v>0</v>
      </c>
      <c r="AQ390" s="25">
        <v>0</v>
      </c>
      <c r="AR390" s="25">
        <v>28.6</v>
      </c>
      <c r="AS390" s="25">
        <v>8.8000000000000007</v>
      </c>
      <c r="AT390" s="25">
        <v>20.900000000000002</v>
      </c>
      <c r="AU390" s="25">
        <v>5.5</v>
      </c>
      <c r="AV390" s="25">
        <v>40.700000000000003</v>
      </c>
      <c r="AW390" s="25">
        <v>14.3</v>
      </c>
      <c r="AX390" s="25">
        <v>0</v>
      </c>
      <c r="AY390" s="25">
        <v>15.400000000000002</v>
      </c>
      <c r="AZ390" s="25">
        <v>0</v>
      </c>
      <c r="BA390" s="25">
        <v>11</v>
      </c>
      <c r="BB390" s="25">
        <v>46.2</v>
      </c>
      <c r="BC390" s="25">
        <v>3.3000000000000003</v>
      </c>
      <c r="BD390" s="25">
        <v>0</v>
      </c>
      <c r="BE390" s="25">
        <v>2.2000000000000002</v>
      </c>
      <c r="BF390" s="25">
        <v>0</v>
      </c>
      <c r="BG390" s="25">
        <v>9.9</v>
      </c>
      <c r="BH390" s="25">
        <v>0</v>
      </c>
      <c r="BI390" s="25">
        <v>9.9</v>
      </c>
      <c r="BJ390" s="25">
        <v>30.800000000000004</v>
      </c>
      <c r="BK390" s="25">
        <v>5.5</v>
      </c>
      <c r="BL390" s="25">
        <v>7.7000000000000011</v>
      </c>
      <c r="BM390" s="25">
        <v>0</v>
      </c>
      <c r="BN390" s="25">
        <v>13.200000000000001</v>
      </c>
      <c r="BO390" t="s">
        <v>38</v>
      </c>
    </row>
    <row r="391" spans="1:67" x14ac:dyDescent="0.25">
      <c r="A391" s="6">
        <v>45277</v>
      </c>
      <c r="B391" t="s">
        <v>18</v>
      </c>
      <c r="C391">
        <v>17</v>
      </c>
      <c r="D391">
        <f t="shared" si="50"/>
        <v>619.30000000000007</v>
      </c>
      <c r="E391">
        <f t="shared" si="46"/>
        <v>149.60000000000002</v>
      </c>
      <c r="F391">
        <f t="shared" si="47"/>
        <v>178.20000000000002</v>
      </c>
      <c r="G391">
        <f t="shared" si="48"/>
        <v>191.40000000000003</v>
      </c>
      <c r="H391">
        <f t="shared" si="49"/>
        <v>100.1</v>
      </c>
      <c r="I391">
        <v>0</v>
      </c>
      <c r="J391" s="22">
        <v>0.66</v>
      </c>
      <c r="K391" s="22">
        <v>0.71500000000000008</v>
      </c>
      <c r="L391" s="22">
        <v>0.78100000000000003</v>
      </c>
      <c r="M391" s="22">
        <v>0.55000000000000004</v>
      </c>
      <c r="N391" s="22">
        <v>0.62700000000000011</v>
      </c>
      <c r="O391" s="24">
        <v>0.83600000000000008</v>
      </c>
      <c r="P391" s="24">
        <v>0.8580000000000001</v>
      </c>
      <c r="Q391" s="24">
        <v>0.92400000000000004</v>
      </c>
      <c r="R391" s="24">
        <v>0.75900000000000012</v>
      </c>
      <c r="S391" s="24">
        <v>1.0120000000000002</v>
      </c>
      <c r="T391" s="24">
        <v>0.93500000000000005</v>
      </c>
      <c r="U391" s="24">
        <v>0.51700000000000013</v>
      </c>
      <c r="V391" s="24">
        <v>1.0120000000000002</v>
      </c>
      <c r="W391" s="24">
        <v>0.92400000000000004</v>
      </c>
      <c r="X391" s="24">
        <v>0.34100000000000003</v>
      </c>
      <c r="Y391" s="24">
        <v>1.1000000000000001</v>
      </c>
      <c r="Z391" s="24">
        <v>0.27500000000000002</v>
      </c>
      <c r="AA391" s="25">
        <v>0</v>
      </c>
      <c r="AB391" s="25">
        <v>19.8</v>
      </c>
      <c r="AC391" s="25">
        <v>0</v>
      </c>
      <c r="AD391" s="25">
        <v>33</v>
      </c>
      <c r="AE391" s="25">
        <v>20.900000000000002</v>
      </c>
      <c r="AF391" s="25">
        <v>33</v>
      </c>
      <c r="AG391" s="25">
        <v>23.1</v>
      </c>
      <c r="AH391" s="25">
        <v>20.900000000000002</v>
      </c>
      <c r="AI391" s="25">
        <v>20.900000000000002</v>
      </c>
      <c r="AJ391" s="25">
        <v>6.6000000000000005</v>
      </c>
      <c r="AK391" s="25">
        <v>14.3</v>
      </c>
      <c r="AL391" s="25">
        <v>0</v>
      </c>
      <c r="AM391" s="25">
        <v>0</v>
      </c>
      <c r="AN391" s="25">
        <v>34.1</v>
      </c>
      <c r="AO391" s="25">
        <v>4.4000000000000004</v>
      </c>
      <c r="AP391" s="25">
        <v>8.8000000000000007</v>
      </c>
      <c r="AQ391" s="25">
        <v>33</v>
      </c>
      <c r="AR391" s="25">
        <v>14.3</v>
      </c>
      <c r="AS391" s="25">
        <v>3.3000000000000003</v>
      </c>
      <c r="AT391" s="25">
        <v>2.2000000000000002</v>
      </c>
      <c r="AU391" s="25">
        <v>40.700000000000003</v>
      </c>
      <c r="AV391" s="25">
        <v>14.3</v>
      </c>
      <c r="AW391" s="25">
        <v>9.9</v>
      </c>
      <c r="AX391" s="25">
        <v>0</v>
      </c>
      <c r="AY391" s="25">
        <v>42.900000000000006</v>
      </c>
      <c r="AZ391" s="25">
        <v>22</v>
      </c>
      <c r="BA391" s="25">
        <v>5.500000000000032</v>
      </c>
      <c r="BB391" s="25">
        <v>0</v>
      </c>
      <c r="BC391" s="25">
        <v>27.500000000000004</v>
      </c>
      <c r="BD391" s="25">
        <v>28.6</v>
      </c>
      <c r="BE391" s="25">
        <v>22</v>
      </c>
      <c r="BF391" s="25">
        <v>5.5</v>
      </c>
      <c r="BG391" s="25">
        <v>23.1</v>
      </c>
      <c r="BH391" s="25">
        <v>4.4000000000000004</v>
      </c>
      <c r="BI391" s="25">
        <v>40.700000000000003</v>
      </c>
      <c r="BJ391" s="25">
        <v>0</v>
      </c>
      <c r="BK391" s="25">
        <v>42.900000000000006</v>
      </c>
      <c r="BL391" s="25">
        <v>6.6000000000000005</v>
      </c>
      <c r="BM391" s="25">
        <v>0</v>
      </c>
      <c r="BN391" s="25">
        <v>4.4000000000000004</v>
      </c>
      <c r="BO391" t="s">
        <v>38</v>
      </c>
    </row>
    <row r="392" spans="1:67" x14ac:dyDescent="0.25">
      <c r="A392" s="6">
        <v>45278</v>
      </c>
      <c r="B392" t="s">
        <v>18</v>
      </c>
      <c r="C392">
        <v>18</v>
      </c>
      <c r="D392">
        <f t="shared" si="50"/>
        <v>488.40000000000003</v>
      </c>
      <c r="E392">
        <f t="shared" si="46"/>
        <v>82.5</v>
      </c>
      <c r="F392">
        <f t="shared" si="47"/>
        <v>128.70000000000002</v>
      </c>
      <c r="G392">
        <f t="shared" si="48"/>
        <v>133.1</v>
      </c>
      <c r="H392">
        <f t="shared" si="49"/>
        <v>144.10000000000002</v>
      </c>
      <c r="I392">
        <v>0</v>
      </c>
      <c r="J392" s="22">
        <v>0.29700000000000004</v>
      </c>
      <c r="K392" s="22">
        <v>0.6160000000000001</v>
      </c>
      <c r="L392" s="22">
        <v>1.089</v>
      </c>
      <c r="M392" s="22">
        <v>1.0669999999999999</v>
      </c>
      <c r="N392" s="22">
        <v>1.0010000000000001</v>
      </c>
      <c r="O392" s="24">
        <v>0.82500000000000007</v>
      </c>
      <c r="P392" s="24">
        <v>0.78100000000000003</v>
      </c>
      <c r="Q392" s="24">
        <v>0.81400000000000006</v>
      </c>
      <c r="R392" s="24">
        <v>0.75900000000000012</v>
      </c>
      <c r="S392" s="24">
        <v>0.66</v>
      </c>
      <c r="T392" s="24">
        <v>0.71500000000000008</v>
      </c>
      <c r="U392" s="24">
        <v>1.089</v>
      </c>
      <c r="V392" s="24">
        <v>0.79200000000000004</v>
      </c>
      <c r="W392" s="24">
        <v>1.0340000000000003</v>
      </c>
      <c r="X392" s="24">
        <v>0.9900000000000001</v>
      </c>
      <c r="Y392" s="24">
        <v>1.0010000000000001</v>
      </c>
      <c r="Z392" s="24">
        <v>0.62700000000000011</v>
      </c>
      <c r="AA392" s="25">
        <v>0</v>
      </c>
      <c r="AB392" s="25">
        <v>13.200000000000001</v>
      </c>
      <c r="AC392" s="25">
        <v>3.3000000000000003</v>
      </c>
      <c r="AD392" s="25">
        <v>7.7000000000000011</v>
      </c>
      <c r="AE392" s="25">
        <v>33</v>
      </c>
      <c r="AF392" s="25">
        <v>13.200000000000001</v>
      </c>
      <c r="AG392" s="25">
        <v>0</v>
      </c>
      <c r="AH392" s="25">
        <v>16.5</v>
      </c>
      <c r="AI392" s="25">
        <v>38.5</v>
      </c>
      <c r="AJ392" s="25">
        <v>3.3000000000000003</v>
      </c>
      <c r="AK392" s="25">
        <v>0</v>
      </c>
      <c r="AL392" s="25">
        <v>29.700000000000003</v>
      </c>
      <c r="AM392" s="25">
        <v>9.9</v>
      </c>
      <c r="AN392" s="25">
        <v>0</v>
      </c>
      <c r="AO392" s="25">
        <v>35.200000000000003</v>
      </c>
      <c r="AP392" s="25">
        <v>0</v>
      </c>
      <c r="AQ392" s="25">
        <v>0</v>
      </c>
      <c r="AR392" s="25">
        <v>0</v>
      </c>
      <c r="AS392" s="25">
        <v>44</v>
      </c>
      <c r="AT392" s="25">
        <v>25.3</v>
      </c>
      <c r="AU392" s="25">
        <v>0</v>
      </c>
      <c r="AV392" s="25">
        <v>0</v>
      </c>
      <c r="AW392" s="25">
        <v>0</v>
      </c>
      <c r="AX392" s="25">
        <v>5.5</v>
      </c>
      <c r="AY392" s="25">
        <v>19.8</v>
      </c>
      <c r="AZ392" s="25">
        <v>7.7000000000000011</v>
      </c>
      <c r="BA392" s="25">
        <v>28.6</v>
      </c>
      <c r="BB392" s="25">
        <v>0</v>
      </c>
      <c r="BC392" s="25">
        <v>44</v>
      </c>
      <c r="BD392" s="25">
        <v>27.500000000000004</v>
      </c>
      <c r="BE392" s="25">
        <v>5.5</v>
      </c>
      <c r="BF392" s="25">
        <v>6.6000000000000005</v>
      </c>
      <c r="BG392" s="25">
        <v>0</v>
      </c>
      <c r="BH392" s="25">
        <v>17.600000000000001</v>
      </c>
      <c r="BI392" s="25">
        <v>0</v>
      </c>
      <c r="BJ392" s="25">
        <v>22</v>
      </c>
      <c r="BK392" s="25">
        <v>14.3</v>
      </c>
      <c r="BL392" s="25">
        <v>16.5</v>
      </c>
      <c r="BM392" s="25">
        <v>0</v>
      </c>
      <c r="BN392" s="25">
        <v>0</v>
      </c>
      <c r="BO392" t="s">
        <v>38</v>
      </c>
    </row>
    <row r="393" spans="1:67" x14ac:dyDescent="0.25">
      <c r="A393" s="6">
        <v>45279</v>
      </c>
      <c r="B393" t="s">
        <v>18</v>
      </c>
      <c r="C393">
        <v>19</v>
      </c>
      <c r="D393">
        <f t="shared" si="50"/>
        <v>475.2000000000001</v>
      </c>
      <c r="E393">
        <f t="shared" si="46"/>
        <v>114.4</v>
      </c>
      <c r="F393">
        <f t="shared" si="47"/>
        <v>169.40000000000003</v>
      </c>
      <c r="G393">
        <f t="shared" si="48"/>
        <v>83.6</v>
      </c>
      <c r="H393">
        <f t="shared" si="49"/>
        <v>107.80000000000001</v>
      </c>
      <c r="I393">
        <v>0</v>
      </c>
      <c r="J393" s="22">
        <v>1.0230000000000001</v>
      </c>
      <c r="K393" s="22">
        <v>0.72600000000000009</v>
      </c>
      <c r="L393" s="22">
        <v>1.089</v>
      </c>
      <c r="M393" s="22">
        <v>0.64900000000000002</v>
      </c>
      <c r="N393" s="22">
        <v>1.0340000000000003</v>
      </c>
      <c r="O393" s="24">
        <v>1.0340000000000003</v>
      </c>
      <c r="P393" s="24">
        <v>0.91300000000000014</v>
      </c>
      <c r="Q393" s="24">
        <v>0.11000000000000001</v>
      </c>
      <c r="R393" s="24">
        <v>0.79200000000000004</v>
      </c>
      <c r="S393" s="24">
        <v>0.14300000000000002</v>
      </c>
      <c r="T393" s="24">
        <v>1.089</v>
      </c>
      <c r="U393" s="24">
        <v>1.0450000000000002</v>
      </c>
      <c r="V393" s="24">
        <v>0.92400000000000004</v>
      </c>
      <c r="W393" s="24">
        <v>1.1000000000000001</v>
      </c>
      <c r="X393" s="24">
        <v>0.37400000000000005</v>
      </c>
      <c r="Y393" s="24">
        <v>0.34100000000000003</v>
      </c>
      <c r="Z393" s="24">
        <v>0.36300000000000004</v>
      </c>
      <c r="AA393" s="25">
        <v>42.900000000000006</v>
      </c>
      <c r="AB393" s="25">
        <v>26.400000000000002</v>
      </c>
      <c r="AC393" s="25">
        <v>8.8000000000000007</v>
      </c>
      <c r="AD393" s="25">
        <v>6.6000000000000005</v>
      </c>
      <c r="AE393" s="25">
        <v>1.1000000000000001</v>
      </c>
      <c r="AF393" s="25">
        <v>23.1</v>
      </c>
      <c r="AG393" s="25">
        <v>0</v>
      </c>
      <c r="AH393" s="25">
        <v>47.300000000000004</v>
      </c>
      <c r="AI393" s="25">
        <v>3.3000000000000003</v>
      </c>
      <c r="AJ393" s="25">
        <v>9.9</v>
      </c>
      <c r="AK393" s="25">
        <v>1.1000000000000001</v>
      </c>
      <c r="AL393" s="25">
        <v>0</v>
      </c>
      <c r="AM393" s="25">
        <v>25.3</v>
      </c>
      <c r="AN393" s="25">
        <v>2.2000000000000002</v>
      </c>
      <c r="AO393" s="25">
        <v>19.8</v>
      </c>
      <c r="AP393" s="25">
        <v>28.6</v>
      </c>
      <c r="AQ393" s="25">
        <v>11</v>
      </c>
      <c r="AR393" s="25">
        <v>0</v>
      </c>
      <c r="AS393" s="25">
        <v>0</v>
      </c>
      <c r="AT393" s="25">
        <v>20.900000000000002</v>
      </c>
      <c r="AU393" s="25">
        <v>0</v>
      </c>
      <c r="AV393" s="25">
        <v>5.5</v>
      </c>
      <c r="AW393" s="25">
        <v>0</v>
      </c>
      <c r="AX393" s="25">
        <v>25.3</v>
      </c>
      <c r="AY393" s="25">
        <v>0</v>
      </c>
      <c r="AZ393" s="25">
        <v>0</v>
      </c>
      <c r="BA393" s="25">
        <v>5.5</v>
      </c>
      <c r="BB393" s="25">
        <v>12.100000000000001</v>
      </c>
      <c r="BC393" s="25">
        <v>35.200000000000003</v>
      </c>
      <c r="BD393" s="25">
        <v>0</v>
      </c>
      <c r="BE393" s="25">
        <v>5.5</v>
      </c>
      <c r="BF393" s="25">
        <v>0</v>
      </c>
      <c r="BG393" s="25">
        <v>13.200000000000001</v>
      </c>
      <c r="BH393" s="25">
        <v>0</v>
      </c>
      <c r="BI393" s="25">
        <v>30.800000000000004</v>
      </c>
      <c r="BJ393" s="25">
        <v>3.3000000000000003</v>
      </c>
      <c r="BK393" s="25">
        <v>8.8000000000000007</v>
      </c>
      <c r="BL393" s="25">
        <v>48.400000000000006</v>
      </c>
      <c r="BM393" s="25">
        <v>1.1000000000000001</v>
      </c>
      <c r="BN393" s="25">
        <v>3.3000000000000003</v>
      </c>
      <c r="BO393" t="s">
        <v>38</v>
      </c>
    </row>
    <row r="394" spans="1:67" x14ac:dyDescent="0.25">
      <c r="A394" s="6">
        <v>45280</v>
      </c>
      <c r="B394" t="s">
        <v>18</v>
      </c>
      <c r="C394">
        <v>20</v>
      </c>
      <c r="D394">
        <f t="shared" si="50"/>
        <v>709.50000000000011</v>
      </c>
      <c r="E394">
        <f t="shared" si="46"/>
        <v>187</v>
      </c>
      <c r="F394">
        <f t="shared" si="47"/>
        <v>170.50000000000003</v>
      </c>
      <c r="G394">
        <f t="shared" si="48"/>
        <v>191.40000000000003</v>
      </c>
      <c r="H394">
        <f t="shared" si="49"/>
        <v>160.60000000000002</v>
      </c>
      <c r="I394">
        <v>0</v>
      </c>
      <c r="J394" s="22">
        <v>0.70400000000000007</v>
      </c>
      <c r="K394" s="22">
        <v>0.77000000000000013</v>
      </c>
      <c r="L394" s="22">
        <v>0.77000000000000013</v>
      </c>
      <c r="M394" s="22">
        <v>0.88000000000000012</v>
      </c>
      <c r="N394" s="22">
        <v>1.089</v>
      </c>
      <c r="O394" s="24">
        <v>1.1000000000000001</v>
      </c>
      <c r="P394" s="24">
        <v>0.79200000000000004</v>
      </c>
      <c r="Q394" s="24">
        <v>0.19800000000000001</v>
      </c>
      <c r="R394" s="24">
        <v>0.80300000000000005</v>
      </c>
      <c r="S394" s="24">
        <v>0.79200000000000004</v>
      </c>
      <c r="T394" s="24">
        <v>0.69300000000000006</v>
      </c>
      <c r="U394" s="24">
        <v>0.9900000000000001</v>
      </c>
      <c r="V394" s="24">
        <v>0.9900000000000001</v>
      </c>
      <c r="W394" s="24">
        <v>0.96800000000000008</v>
      </c>
      <c r="X394" s="24">
        <v>0.90200000000000014</v>
      </c>
      <c r="Y394" s="24">
        <v>0.35200000000000004</v>
      </c>
      <c r="Z394" s="24">
        <v>0.79200000000000004</v>
      </c>
      <c r="AA394" s="25">
        <v>0</v>
      </c>
      <c r="AB394" s="25">
        <v>37.400000000000006</v>
      </c>
      <c r="AC394" s="25">
        <v>0</v>
      </c>
      <c r="AD394" s="25">
        <v>11</v>
      </c>
      <c r="AE394" s="25">
        <v>23.1</v>
      </c>
      <c r="AF394" s="25">
        <v>26.400000000000002</v>
      </c>
      <c r="AG394" s="25">
        <v>0</v>
      </c>
      <c r="AH394" s="25">
        <v>40.700000000000003</v>
      </c>
      <c r="AI394" s="25">
        <v>26.400000000000002</v>
      </c>
      <c r="AJ394" s="25">
        <v>5.5</v>
      </c>
      <c r="AK394" s="25">
        <v>29.700000000000003</v>
      </c>
      <c r="AL394" s="25">
        <v>7.7000000000000011</v>
      </c>
      <c r="AM394" s="25">
        <v>22</v>
      </c>
      <c r="AN394" s="25">
        <v>0</v>
      </c>
      <c r="AO394" s="25">
        <v>48.400000000000006</v>
      </c>
      <c r="AP394" s="25">
        <v>6.6000000000000005</v>
      </c>
      <c r="AQ394" s="25">
        <v>27.500000000000004</v>
      </c>
      <c r="AR394" s="25">
        <v>34.1</v>
      </c>
      <c r="AS394" s="25">
        <v>11</v>
      </c>
      <c r="AT394" s="25">
        <v>3.3000000000000003</v>
      </c>
      <c r="AU394" s="25">
        <v>12.100000000000001</v>
      </c>
      <c r="AV394" s="25">
        <v>26.400000000000002</v>
      </c>
      <c r="AW394" s="25">
        <v>36.300000000000004</v>
      </c>
      <c r="AX394" s="25">
        <v>17.600000000000001</v>
      </c>
      <c r="AY394" s="25">
        <v>27.500000000000004</v>
      </c>
      <c r="AZ394" s="25">
        <v>8.8000000000000007</v>
      </c>
      <c r="BA394" s="25">
        <v>30.800000000000004</v>
      </c>
      <c r="BB394" s="25">
        <v>16.5</v>
      </c>
      <c r="BC394" s="25">
        <v>8.8000000000000007</v>
      </c>
      <c r="BD394" s="25">
        <v>6.6000000000000005</v>
      </c>
      <c r="BE394" s="25">
        <v>15.400000000000002</v>
      </c>
      <c r="BF394" s="25">
        <v>1.1000000000000001</v>
      </c>
      <c r="BG394" s="25">
        <v>44</v>
      </c>
      <c r="BH394" s="25">
        <v>3.3000000000000003</v>
      </c>
      <c r="BI394" s="25">
        <v>29.700000000000003</v>
      </c>
      <c r="BJ394" s="25">
        <v>22</v>
      </c>
      <c r="BK394" s="25">
        <v>41.800000000000004</v>
      </c>
      <c r="BL394" s="25">
        <v>29.700000000000003</v>
      </c>
      <c r="BM394" s="25">
        <v>0</v>
      </c>
      <c r="BN394" s="25">
        <v>0</v>
      </c>
      <c r="BO394" t="s">
        <v>38</v>
      </c>
    </row>
    <row r="395" spans="1:67" x14ac:dyDescent="0.25">
      <c r="A395" s="6">
        <v>45281</v>
      </c>
      <c r="B395" t="s">
        <v>18</v>
      </c>
      <c r="C395">
        <v>21</v>
      </c>
      <c r="D395">
        <f t="shared" si="50"/>
        <v>493.9</v>
      </c>
      <c r="E395">
        <f t="shared" si="46"/>
        <v>105.6</v>
      </c>
      <c r="F395">
        <f t="shared" si="47"/>
        <v>169.4</v>
      </c>
      <c r="G395">
        <f t="shared" si="48"/>
        <v>85.800000000000011</v>
      </c>
      <c r="H395">
        <f t="shared" si="49"/>
        <v>133.1</v>
      </c>
      <c r="I395">
        <v>0</v>
      </c>
      <c r="J395" s="22">
        <v>0.39600000000000002</v>
      </c>
      <c r="K395" s="22">
        <v>0.72600000000000009</v>
      </c>
      <c r="L395" s="22">
        <v>0.9900000000000001</v>
      </c>
      <c r="M395" s="22">
        <v>1.056</v>
      </c>
      <c r="N395" s="22">
        <v>1.0010000000000001</v>
      </c>
      <c r="O395" s="24">
        <v>0.83600000000000008</v>
      </c>
      <c r="P395" s="24">
        <v>0.78100000000000003</v>
      </c>
      <c r="Q395" s="24">
        <v>1.0120000000000002</v>
      </c>
      <c r="R395" s="24">
        <v>1.0669999999999999</v>
      </c>
      <c r="S395" s="24">
        <v>0.88000000000000012</v>
      </c>
      <c r="T395" s="24">
        <v>0.62700000000000011</v>
      </c>
      <c r="U395" s="24">
        <v>0.9900000000000001</v>
      </c>
      <c r="V395" s="24">
        <v>1.1000000000000001</v>
      </c>
      <c r="W395" s="24">
        <v>0.94600000000000006</v>
      </c>
      <c r="X395" s="24">
        <v>0.47300000000000003</v>
      </c>
      <c r="Y395" s="24">
        <v>0.37400000000000005</v>
      </c>
      <c r="Z395" s="24">
        <v>0.41800000000000004</v>
      </c>
      <c r="AA395" s="25">
        <v>5.5</v>
      </c>
      <c r="AB395" s="25">
        <v>5.5</v>
      </c>
      <c r="AC395" s="25">
        <v>39.6</v>
      </c>
      <c r="AD395" s="25">
        <v>9.9</v>
      </c>
      <c r="AE395" s="25">
        <v>7.7000000000000011</v>
      </c>
      <c r="AF395" s="25">
        <v>0</v>
      </c>
      <c r="AG395" s="25">
        <v>23.1</v>
      </c>
      <c r="AH395" s="25">
        <v>51.7</v>
      </c>
      <c r="AI395" s="25">
        <v>12.100000000000001</v>
      </c>
      <c r="AJ395" s="25">
        <v>14.3</v>
      </c>
      <c r="AK395" s="25">
        <v>0</v>
      </c>
      <c r="AL395" s="25">
        <v>28.6</v>
      </c>
      <c r="AM395" s="25">
        <v>26.400000000000002</v>
      </c>
      <c r="AN395" s="25">
        <v>0</v>
      </c>
      <c r="AO395" s="25">
        <v>23.1</v>
      </c>
      <c r="AP395" s="25">
        <v>28.6</v>
      </c>
      <c r="AQ395" s="25">
        <v>12.100000000000001</v>
      </c>
      <c r="AR395" s="25">
        <v>0</v>
      </c>
      <c r="AS395" s="25">
        <v>0</v>
      </c>
      <c r="AT395" s="25">
        <v>14.3</v>
      </c>
      <c r="AU395" s="25">
        <v>7.7000000000000011</v>
      </c>
      <c r="AV395" s="25">
        <v>0</v>
      </c>
      <c r="AW395" s="25">
        <v>22</v>
      </c>
      <c r="AX395" s="25">
        <v>2.2000000000000002</v>
      </c>
      <c r="AY395" s="25">
        <v>27.500000000000004</v>
      </c>
      <c r="AZ395" s="25">
        <v>7.7000000000000011</v>
      </c>
      <c r="BA395" s="25">
        <v>0</v>
      </c>
      <c r="BB395" s="25">
        <v>9.9</v>
      </c>
      <c r="BC395" s="25">
        <v>1.1000000000000001</v>
      </c>
      <c r="BD395" s="25">
        <v>7.7000000000000011</v>
      </c>
      <c r="BE395" s="25">
        <v>14.3</v>
      </c>
      <c r="BF395" s="25">
        <v>14.3</v>
      </c>
      <c r="BG395" s="25">
        <v>7.7000000000000011</v>
      </c>
      <c r="BH395" s="25">
        <v>28.6</v>
      </c>
      <c r="BI395" s="25">
        <v>8.8000000000000007</v>
      </c>
      <c r="BJ395" s="25">
        <v>0</v>
      </c>
      <c r="BK395" s="25">
        <v>0</v>
      </c>
      <c r="BL395" s="25">
        <v>1.1000000000000001</v>
      </c>
      <c r="BM395" s="25">
        <v>30.800000000000004</v>
      </c>
      <c r="BN395" s="25">
        <v>0</v>
      </c>
      <c r="BO395" t="s">
        <v>38</v>
      </c>
    </row>
    <row r="396" spans="1:67" x14ac:dyDescent="0.25">
      <c r="A396" s="6">
        <v>45282</v>
      </c>
      <c r="B396" t="s">
        <v>18</v>
      </c>
      <c r="C396">
        <v>22</v>
      </c>
      <c r="D396">
        <f t="shared" si="50"/>
        <v>616</v>
      </c>
      <c r="E396">
        <f t="shared" si="46"/>
        <v>189.1999999999999</v>
      </c>
      <c r="F396">
        <f t="shared" si="47"/>
        <v>107.80000000000001</v>
      </c>
      <c r="G396">
        <f t="shared" si="48"/>
        <v>111.1</v>
      </c>
      <c r="H396">
        <f t="shared" si="49"/>
        <v>207.90000000000003</v>
      </c>
      <c r="I396">
        <v>0</v>
      </c>
      <c r="J396" s="22">
        <v>0.26400000000000001</v>
      </c>
      <c r="K396" s="22">
        <v>0.9900000000000001</v>
      </c>
      <c r="L396" s="22">
        <v>0.86900000000000011</v>
      </c>
      <c r="M396" s="22">
        <v>1.0450000000000002</v>
      </c>
      <c r="N396" s="22">
        <v>1.0450000000000002</v>
      </c>
      <c r="O396" s="24">
        <v>0.63800000000000001</v>
      </c>
      <c r="P396" s="24">
        <v>0.83600000000000008</v>
      </c>
      <c r="Q396" s="24">
        <v>0.81400000000000006</v>
      </c>
      <c r="R396" s="24">
        <v>0.95700000000000007</v>
      </c>
      <c r="S396" s="24">
        <v>0.83600000000000008</v>
      </c>
      <c r="T396" s="24">
        <v>0.82500000000000007</v>
      </c>
      <c r="U396" s="24">
        <v>0.45100000000000007</v>
      </c>
      <c r="V396" s="24">
        <v>0.75900000000000012</v>
      </c>
      <c r="W396" s="24">
        <v>1.0010000000000001</v>
      </c>
      <c r="X396" s="24">
        <v>1.0340000000000003</v>
      </c>
      <c r="Y396" s="24">
        <v>0.97900000000000009</v>
      </c>
      <c r="Z396" s="24">
        <v>0.44000000000000006</v>
      </c>
      <c r="AA396" s="25">
        <v>0</v>
      </c>
      <c r="AB396" s="25">
        <v>5.5</v>
      </c>
      <c r="AC396" s="25">
        <v>6.6000000000000005</v>
      </c>
      <c r="AD396" s="25">
        <v>15.400000000000002</v>
      </c>
      <c r="AE396" s="25">
        <v>6.6000000000000005</v>
      </c>
      <c r="AF396" s="25">
        <v>37.400000000000006</v>
      </c>
      <c r="AG396" s="25">
        <v>0</v>
      </c>
      <c r="AH396" s="25">
        <v>5.5</v>
      </c>
      <c r="AI396" s="25">
        <v>30.800000000000004</v>
      </c>
      <c r="AJ396" s="25">
        <v>0</v>
      </c>
      <c r="AK396" s="25">
        <v>0</v>
      </c>
      <c r="AL396" s="25">
        <v>51.7</v>
      </c>
      <c r="AM396" s="25">
        <v>8.8000000000000007</v>
      </c>
      <c r="AN396" s="25">
        <v>0</v>
      </c>
      <c r="AO396" s="25">
        <v>4.4000000000000004</v>
      </c>
      <c r="AP396" s="25">
        <v>1.1000000000000001</v>
      </c>
      <c r="AQ396" s="25">
        <v>58.300000000000004</v>
      </c>
      <c r="AR396" s="25">
        <v>13.200000000000001</v>
      </c>
      <c r="AS396" s="25">
        <v>3.3000000000000003</v>
      </c>
      <c r="AT396" s="25">
        <v>67.100000000000009</v>
      </c>
      <c r="AU396" s="25">
        <v>7.7000000000000011</v>
      </c>
      <c r="AV396" s="25">
        <v>46.2</v>
      </c>
      <c r="AW396" s="25">
        <v>12.100000000000001</v>
      </c>
      <c r="AX396" s="25">
        <v>1.1000000000000001</v>
      </c>
      <c r="AY396" s="25">
        <v>0</v>
      </c>
      <c r="AZ396" s="25">
        <v>7.7000000000000011</v>
      </c>
      <c r="BA396" s="25">
        <v>0</v>
      </c>
      <c r="BB396" s="25">
        <v>5.5</v>
      </c>
      <c r="BC396" s="25">
        <v>0</v>
      </c>
      <c r="BD396" s="25">
        <v>30.800000000000004</v>
      </c>
      <c r="BE396" s="25">
        <v>4.4000000000000004</v>
      </c>
      <c r="BF396" s="25">
        <v>12.100000000000001</v>
      </c>
      <c r="BG396" s="25">
        <v>3.3000000000000003</v>
      </c>
      <c r="BH396" s="25">
        <v>44</v>
      </c>
      <c r="BI396" s="25">
        <v>36.300000000000004</v>
      </c>
      <c r="BJ396" s="25">
        <v>8.8000000000000007</v>
      </c>
      <c r="BK396" s="25">
        <v>23.1</v>
      </c>
      <c r="BL396" s="25">
        <v>26.400000000000002</v>
      </c>
      <c r="BM396" s="25">
        <v>16.499999999999876</v>
      </c>
      <c r="BN396" s="25">
        <v>14.3</v>
      </c>
      <c r="BO396" t="s">
        <v>38</v>
      </c>
    </row>
    <row r="397" spans="1:67" x14ac:dyDescent="0.25">
      <c r="A397" s="6">
        <v>45283</v>
      </c>
      <c r="B397" t="s">
        <v>18</v>
      </c>
      <c r="C397">
        <v>23</v>
      </c>
      <c r="D397">
        <f t="shared" si="50"/>
        <v>399.30000000000007</v>
      </c>
      <c r="E397">
        <f t="shared" si="46"/>
        <v>109.99999999999999</v>
      </c>
      <c r="F397">
        <f t="shared" si="47"/>
        <v>108.90000000000006</v>
      </c>
      <c r="G397">
        <f t="shared" si="48"/>
        <v>102.30000000000001</v>
      </c>
      <c r="H397">
        <f t="shared" si="49"/>
        <v>78.100000000000009</v>
      </c>
      <c r="I397">
        <v>0</v>
      </c>
      <c r="J397" s="22">
        <v>0.48400000000000004</v>
      </c>
      <c r="K397" s="22">
        <v>0.59400000000000008</v>
      </c>
      <c r="L397" s="22">
        <v>0.77000000000000013</v>
      </c>
      <c r="M397" s="22">
        <v>0.93500000000000005</v>
      </c>
      <c r="N397" s="22">
        <v>0.46200000000000002</v>
      </c>
      <c r="O397" s="24">
        <v>1.0010000000000001</v>
      </c>
      <c r="P397" s="24">
        <v>0.81400000000000006</v>
      </c>
      <c r="Q397" s="24">
        <v>0.72600000000000009</v>
      </c>
      <c r="R397" s="24">
        <v>0.27500000000000002</v>
      </c>
      <c r="S397" s="24">
        <v>0.11000000000000001</v>
      </c>
      <c r="T397" s="24">
        <v>1.0120000000000002</v>
      </c>
      <c r="U397" s="24">
        <v>1.056</v>
      </c>
      <c r="V397" s="24">
        <v>1.0230000000000001</v>
      </c>
      <c r="W397" s="24">
        <v>1.056</v>
      </c>
      <c r="X397" s="24">
        <v>0.9900000000000001</v>
      </c>
      <c r="Y397" s="24">
        <v>0.44000000000000006</v>
      </c>
      <c r="Z397" s="24">
        <v>0.49500000000000005</v>
      </c>
      <c r="AA397" s="25">
        <v>0</v>
      </c>
      <c r="AB397" s="25">
        <v>26.400000000000002</v>
      </c>
      <c r="AC397" s="25">
        <v>3.3000000000000003</v>
      </c>
      <c r="AD397" s="25">
        <v>25.3</v>
      </c>
      <c r="AE397" s="25">
        <v>0</v>
      </c>
      <c r="AF397" s="25">
        <v>3.3000000000000629</v>
      </c>
      <c r="AG397" s="25">
        <v>0</v>
      </c>
      <c r="AH397" s="25">
        <v>5.5</v>
      </c>
      <c r="AI397" s="25">
        <v>2.2000000000000002</v>
      </c>
      <c r="AJ397" s="25">
        <v>42.900000000000006</v>
      </c>
      <c r="AK397" s="25">
        <v>45.1</v>
      </c>
      <c r="AL397" s="25">
        <v>28.6</v>
      </c>
      <c r="AM397" s="25">
        <v>0</v>
      </c>
      <c r="AN397" s="25">
        <v>16.5</v>
      </c>
      <c r="AO397" s="25">
        <v>6.6000000000000005</v>
      </c>
      <c r="AP397" s="25">
        <v>0</v>
      </c>
      <c r="AQ397" s="25">
        <v>8.8000000000000007</v>
      </c>
      <c r="AR397" s="25">
        <v>7.7000000000000011</v>
      </c>
      <c r="AS397" s="25">
        <v>0</v>
      </c>
      <c r="AT397" s="25">
        <v>9.9</v>
      </c>
      <c r="AU397" s="25">
        <v>13.200000000000001</v>
      </c>
      <c r="AV397" s="25">
        <v>11</v>
      </c>
      <c r="AW397" s="25">
        <v>9.9</v>
      </c>
      <c r="AX397" s="25">
        <v>0</v>
      </c>
      <c r="AY397" s="25">
        <v>0</v>
      </c>
      <c r="AZ397" s="25">
        <v>17.600000000000001</v>
      </c>
      <c r="BA397" s="25">
        <v>26.400000000000002</v>
      </c>
      <c r="BB397" s="25">
        <v>7.7000000000000011</v>
      </c>
      <c r="BC397" s="25">
        <v>16.5</v>
      </c>
      <c r="BD397" s="25">
        <v>0</v>
      </c>
      <c r="BE397" s="25">
        <v>38.5</v>
      </c>
      <c r="BF397" s="25">
        <v>4.4000000000000004</v>
      </c>
      <c r="BG397" s="25">
        <v>25.3</v>
      </c>
      <c r="BH397" s="25">
        <v>8.8000000000000007</v>
      </c>
      <c r="BI397" s="25">
        <v>6.6000000000000005</v>
      </c>
      <c r="BJ397" s="25">
        <v>0</v>
      </c>
      <c r="BK397" s="25">
        <v>5.5</v>
      </c>
      <c r="BL397" s="25">
        <v>1.1000000000000001</v>
      </c>
      <c r="BM397" s="25">
        <v>1.1000000000000001</v>
      </c>
      <c r="BN397" s="25">
        <v>18.700000000000003</v>
      </c>
      <c r="BO397" t="s">
        <v>38</v>
      </c>
    </row>
    <row r="398" spans="1:67" x14ac:dyDescent="0.25">
      <c r="A398" s="6">
        <v>45284</v>
      </c>
      <c r="B398" t="s">
        <v>18</v>
      </c>
      <c r="C398">
        <v>24</v>
      </c>
      <c r="D398">
        <f t="shared" si="50"/>
        <v>555.50000000000011</v>
      </c>
      <c r="E398">
        <f t="shared" si="46"/>
        <v>62.7</v>
      </c>
      <c r="F398">
        <f t="shared" si="47"/>
        <v>147.4</v>
      </c>
      <c r="G398">
        <f t="shared" si="48"/>
        <v>192.50000000000014</v>
      </c>
      <c r="H398">
        <f t="shared" si="49"/>
        <v>152.9</v>
      </c>
      <c r="I398">
        <v>1</v>
      </c>
      <c r="J398" s="22">
        <v>0.9900000000000001</v>
      </c>
      <c r="K398" s="22">
        <v>0.78100000000000003</v>
      </c>
      <c r="L398" s="22">
        <v>0.27500000000000002</v>
      </c>
      <c r="M398" s="22">
        <v>0.93500000000000005</v>
      </c>
      <c r="N398" s="22">
        <v>0.70400000000000007</v>
      </c>
      <c r="O398" s="24">
        <v>0.68200000000000005</v>
      </c>
      <c r="P398" s="24">
        <v>0.97900000000000009</v>
      </c>
      <c r="Q398" s="24">
        <v>0.81400000000000006</v>
      </c>
      <c r="R398" s="24">
        <v>0.71500000000000008</v>
      </c>
      <c r="S398" s="24">
        <v>0.74800000000000011</v>
      </c>
      <c r="T398" s="24">
        <v>1.1000000000000001</v>
      </c>
      <c r="U398" s="24">
        <v>0.64900000000000002</v>
      </c>
      <c r="V398" s="24">
        <v>1.0780000000000001</v>
      </c>
      <c r="W398" s="24">
        <v>0.95700000000000007</v>
      </c>
      <c r="X398" s="24">
        <v>1.0669999999999999</v>
      </c>
      <c r="Y398" s="24">
        <v>0.97900000000000009</v>
      </c>
      <c r="Z398" s="24">
        <v>0.47300000000000003</v>
      </c>
      <c r="AA398" s="25">
        <v>20.900000000000002</v>
      </c>
      <c r="AB398" s="25">
        <v>0</v>
      </c>
      <c r="AC398" s="25">
        <v>14.3</v>
      </c>
      <c r="AD398" s="25">
        <v>2.2000000000000002</v>
      </c>
      <c r="AE398" s="25">
        <v>35.200000000000003</v>
      </c>
      <c r="AF398" s="25">
        <v>17.600000000000001</v>
      </c>
      <c r="AG398" s="25">
        <v>1.1000000000000001</v>
      </c>
      <c r="AH398" s="25">
        <v>0</v>
      </c>
      <c r="AI398" s="25">
        <v>0</v>
      </c>
      <c r="AJ398" s="25">
        <v>56.1</v>
      </c>
      <c r="AK398" s="25">
        <v>8.8000000000000007</v>
      </c>
      <c r="AL398" s="25">
        <v>18.700000000000003</v>
      </c>
      <c r="AM398" s="25">
        <v>45.1</v>
      </c>
      <c r="AN398" s="25">
        <v>20.900000000000002</v>
      </c>
      <c r="AO398" s="25">
        <v>0</v>
      </c>
      <c r="AP398" s="25">
        <v>0</v>
      </c>
      <c r="AQ398" s="25">
        <v>6.6000000000000005</v>
      </c>
      <c r="AR398" s="25">
        <v>9.9</v>
      </c>
      <c r="AS398" s="25">
        <v>45.1</v>
      </c>
      <c r="AT398" s="25">
        <v>6.6000000000000005</v>
      </c>
      <c r="AU398" s="25">
        <v>40.700000000000003</v>
      </c>
      <c r="AV398" s="25">
        <v>15.400000000000002</v>
      </c>
      <c r="AW398" s="25">
        <v>3.3000000000000003</v>
      </c>
      <c r="AX398" s="25">
        <v>2.2000000000000002</v>
      </c>
      <c r="AY398" s="25">
        <v>3.3000000000000003</v>
      </c>
      <c r="AZ398" s="25">
        <v>24.200000000000003</v>
      </c>
      <c r="BA398" s="25">
        <v>39.6</v>
      </c>
      <c r="BB398" s="25">
        <v>24.200000000000127</v>
      </c>
      <c r="BC398" s="25">
        <v>18.700000000000003</v>
      </c>
      <c r="BD398" s="25">
        <v>20.900000000000002</v>
      </c>
      <c r="BE398" s="25">
        <v>0</v>
      </c>
      <c r="BF398" s="25">
        <v>1.1000000000000001</v>
      </c>
      <c r="BG398" s="25">
        <v>0</v>
      </c>
      <c r="BH398" s="25">
        <v>0</v>
      </c>
      <c r="BI398" s="25">
        <v>0</v>
      </c>
      <c r="BJ398" s="25">
        <v>6.6000000000000005</v>
      </c>
      <c r="BK398" s="25">
        <v>17.600000000000001</v>
      </c>
      <c r="BL398" s="25">
        <v>12.100000000000001</v>
      </c>
      <c r="BM398" s="25">
        <v>25.3</v>
      </c>
      <c r="BN398" s="25">
        <v>0</v>
      </c>
      <c r="BO398" t="s">
        <v>38</v>
      </c>
    </row>
    <row r="399" spans="1:67" x14ac:dyDescent="0.25">
      <c r="A399" s="6">
        <v>45285</v>
      </c>
      <c r="B399" t="s">
        <v>18</v>
      </c>
      <c r="C399">
        <v>25</v>
      </c>
      <c r="D399">
        <f t="shared" si="50"/>
        <v>586.30000000000018</v>
      </c>
      <c r="E399">
        <f t="shared" si="46"/>
        <v>184.80000000000004</v>
      </c>
      <c r="F399">
        <f t="shared" si="47"/>
        <v>166.1</v>
      </c>
      <c r="G399">
        <f t="shared" si="48"/>
        <v>99.000000000000142</v>
      </c>
      <c r="H399">
        <f t="shared" si="49"/>
        <v>136.4</v>
      </c>
      <c r="I399">
        <v>1</v>
      </c>
      <c r="J399" s="22">
        <v>0.41800000000000004</v>
      </c>
      <c r="K399" s="22">
        <v>0.60500000000000009</v>
      </c>
      <c r="L399" s="22">
        <v>0.77000000000000013</v>
      </c>
      <c r="M399" s="22">
        <v>0.97900000000000009</v>
      </c>
      <c r="N399" s="22">
        <v>0.83600000000000008</v>
      </c>
      <c r="O399" s="24">
        <v>0.79200000000000004</v>
      </c>
      <c r="P399" s="24">
        <v>0.77000000000000013</v>
      </c>
      <c r="Q399" s="24">
        <v>1.0780000000000001</v>
      </c>
      <c r="R399" s="24">
        <v>0.93500000000000005</v>
      </c>
      <c r="S399" s="24">
        <v>0.27500000000000002</v>
      </c>
      <c r="T399" s="24">
        <v>0.78100000000000003</v>
      </c>
      <c r="U399" s="24">
        <v>1.056</v>
      </c>
      <c r="V399" s="24">
        <v>0.94600000000000006</v>
      </c>
      <c r="W399" s="24">
        <v>0.90200000000000014</v>
      </c>
      <c r="X399" s="24">
        <v>0.79200000000000004</v>
      </c>
      <c r="Y399" s="24">
        <v>0.44000000000000006</v>
      </c>
      <c r="Z399" s="24">
        <v>0.9900000000000001</v>
      </c>
      <c r="AA399" s="25">
        <v>0</v>
      </c>
      <c r="AB399" s="25">
        <v>20.900000000000002</v>
      </c>
      <c r="AC399" s="25">
        <v>13.200000000000001</v>
      </c>
      <c r="AD399" s="25">
        <v>52.800000000000004</v>
      </c>
      <c r="AE399" s="25">
        <v>0</v>
      </c>
      <c r="AF399" s="25">
        <v>39.6</v>
      </c>
      <c r="AG399" s="25">
        <v>2.2000000000000002</v>
      </c>
      <c r="AH399" s="25">
        <v>15.400000000000002</v>
      </c>
      <c r="AI399" s="25">
        <v>14.3</v>
      </c>
      <c r="AJ399" s="25">
        <v>7.7000000000000011</v>
      </c>
      <c r="AK399" s="25">
        <v>24.200000000000003</v>
      </c>
      <c r="AL399" s="25">
        <v>31.900000000000002</v>
      </c>
      <c r="AM399" s="25">
        <v>0</v>
      </c>
      <c r="AN399" s="25">
        <v>30.800000000000004</v>
      </c>
      <c r="AO399" s="25">
        <v>6.6000000000000005</v>
      </c>
      <c r="AP399" s="25">
        <v>3.3000000000000003</v>
      </c>
      <c r="AQ399" s="25">
        <v>0</v>
      </c>
      <c r="AR399" s="25">
        <v>30.800000000000004</v>
      </c>
      <c r="AS399" s="25">
        <v>5.5</v>
      </c>
      <c r="AT399" s="25">
        <v>27.500000000000004</v>
      </c>
      <c r="AU399" s="25">
        <v>7.7000000000000011</v>
      </c>
      <c r="AV399" s="25">
        <v>11</v>
      </c>
      <c r="AW399" s="25">
        <v>33</v>
      </c>
      <c r="AX399" s="25">
        <v>0</v>
      </c>
      <c r="AY399" s="25">
        <v>0</v>
      </c>
      <c r="AZ399" s="25">
        <v>13.200000000000125</v>
      </c>
      <c r="BA399" s="25">
        <v>0</v>
      </c>
      <c r="BB399" s="25">
        <v>2.2000000000000002</v>
      </c>
      <c r="BC399" s="25">
        <v>0</v>
      </c>
      <c r="BD399" s="25">
        <v>31.900000000000002</v>
      </c>
      <c r="BE399" s="25">
        <v>30.800000000000004</v>
      </c>
      <c r="BF399" s="25">
        <v>5.5</v>
      </c>
      <c r="BG399" s="25">
        <v>4.4000000000000004</v>
      </c>
      <c r="BH399" s="25">
        <v>35.200000000000003</v>
      </c>
      <c r="BI399" s="25">
        <v>29.700000000000003</v>
      </c>
      <c r="BJ399" s="25">
        <v>0</v>
      </c>
      <c r="BK399" s="25">
        <v>0</v>
      </c>
      <c r="BL399" s="25">
        <v>38.5</v>
      </c>
      <c r="BM399" s="25">
        <v>8.8000000000000007</v>
      </c>
      <c r="BN399" s="25">
        <v>31.900000000000002</v>
      </c>
      <c r="BO399" t="s">
        <v>38</v>
      </c>
    </row>
    <row r="400" spans="1:67" x14ac:dyDescent="0.25">
      <c r="A400" s="6">
        <v>45286</v>
      </c>
      <c r="B400" t="s">
        <v>18</v>
      </c>
      <c r="C400">
        <v>26</v>
      </c>
      <c r="D400">
        <f t="shared" si="50"/>
        <v>453.20000000000005</v>
      </c>
      <c r="E400">
        <f t="shared" si="46"/>
        <v>133.10000000000002</v>
      </c>
      <c r="F400">
        <f t="shared" si="47"/>
        <v>129.80000000000001</v>
      </c>
      <c r="G400">
        <f t="shared" si="48"/>
        <v>86.9</v>
      </c>
      <c r="H400">
        <f t="shared" si="49"/>
        <v>103.4</v>
      </c>
      <c r="I400">
        <v>0</v>
      </c>
      <c r="J400" s="22">
        <v>0.18700000000000003</v>
      </c>
      <c r="K400" s="22">
        <v>0.75900000000000012</v>
      </c>
      <c r="L400" s="22">
        <v>0.9900000000000001</v>
      </c>
      <c r="M400" s="22">
        <v>0.95700000000000007</v>
      </c>
      <c r="N400" s="22">
        <v>1.056</v>
      </c>
      <c r="O400" s="24">
        <v>0.92400000000000004</v>
      </c>
      <c r="P400" s="24">
        <v>0.97900000000000009</v>
      </c>
      <c r="Q400" s="24">
        <v>0.68200000000000005</v>
      </c>
      <c r="R400" s="24">
        <v>0.51700000000000013</v>
      </c>
      <c r="S400" s="24">
        <v>0.81400000000000006</v>
      </c>
      <c r="T400" s="24">
        <v>0.82500000000000007</v>
      </c>
      <c r="U400" s="24">
        <v>0.84700000000000009</v>
      </c>
      <c r="V400" s="24">
        <v>1.0010000000000001</v>
      </c>
      <c r="W400" s="24">
        <v>1.0340000000000003</v>
      </c>
      <c r="X400" s="24">
        <v>1.0669999999999999</v>
      </c>
      <c r="Y400" s="24">
        <v>1.0340000000000003</v>
      </c>
      <c r="Z400" s="24">
        <v>0.45100000000000007</v>
      </c>
      <c r="AA400" s="25">
        <v>0</v>
      </c>
      <c r="AB400" s="25">
        <v>7.7000000000000011</v>
      </c>
      <c r="AC400" s="25">
        <v>49.500000000000007</v>
      </c>
      <c r="AD400" s="25">
        <v>5.5</v>
      </c>
      <c r="AE400" s="25">
        <v>0</v>
      </c>
      <c r="AF400" s="25">
        <v>39.6</v>
      </c>
      <c r="AG400" s="25">
        <v>0</v>
      </c>
      <c r="AH400" s="25">
        <v>0</v>
      </c>
      <c r="AI400" s="25">
        <v>27.500000000000004</v>
      </c>
      <c r="AJ400" s="25">
        <v>0</v>
      </c>
      <c r="AK400" s="25">
        <v>39.6</v>
      </c>
      <c r="AL400" s="25">
        <v>0</v>
      </c>
      <c r="AM400" s="25">
        <v>25.3</v>
      </c>
      <c r="AN400" s="25">
        <v>8.8000000000000007</v>
      </c>
      <c r="AO400" s="25">
        <v>11</v>
      </c>
      <c r="AP400" s="25">
        <v>26.400000000000002</v>
      </c>
      <c r="AQ400" s="25">
        <v>11</v>
      </c>
      <c r="AR400" s="25">
        <v>9.9</v>
      </c>
      <c r="AS400" s="25">
        <v>9.9</v>
      </c>
      <c r="AT400" s="25">
        <v>1.1000000000000001</v>
      </c>
      <c r="AU400" s="25">
        <v>7.7000000000000011</v>
      </c>
      <c r="AV400" s="25">
        <v>27.500000000000004</v>
      </c>
      <c r="AW400" s="25">
        <v>0</v>
      </c>
      <c r="AX400" s="25">
        <v>3.3000000000000003</v>
      </c>
      <c r="AY400" s="25">
        <v>3.3000000000000003</v>
      </c>
      <c r="AZ400" s="25">
        <v>0</v>
      </c>
      <c r="BA400" s="25">
        <v>2.2000000000000002</v>
      </c>
      <c r="BB400" s="25">
        <v>4.4000000000000004</v>
      </c>
      <c r="BC400" s="25">
        <v>17.600000000000001</v>
      </c>
      <c r="BD400" s="25">
        <v>20.900000000000002</v>
      </c>
      <c r="BE400" s="25">
        <v>0</v>
      </c>
      <c r="BF400" s="25">
        <v>15.400000000000002</v>
      </c>
      <c r="BG400" s="25">
        <v>1.1000000000000001</v>
      </c>
      <c r="BH400" s="25">
        <v>6.6000000000000005</v>
      </c>
      <c r="BI400" s="25">
        <v>44</v>
      </c>
      <c r="BJ400" s="25">
        <v>12.100000000000001</v>
      </c>
      <c r="BK400" s="25">
        <v>8.8000000000000007</v>
      </c>
      <c r="BL400" s="25">
        <v>31.900000000000002</v>
      </c>
      <c r="BM400" s="25">
        <v>13.200000000000001</v>
      </c>
      <c r="BN400" s="25">
        <v>0</v>
      </c>
      <c r="BO400" t="s">
        <v>38</v>
      </c>
    </row>
    <row r="401" spans="1:67" x14ac:dyDescent="0.25">
      <c r="A401" s="6">
        <v>45287</v>
      </c>
      <c r="B401" t="s">
        <v>18</v>
      </c>
      <c r="C401">
        <v>27</v>
      </c>
      <c r="D401">
        <f t="shared" si="50"/>
        <v>498.30000000000007</v>
      </c>
      <c r="E401">
        <f t="shared" si="46"/>
        <v>139.69999999999999</v>
      </c>
      <c r="F401">
        <f t="shared" si="47"/>
        <v>82.5</v>
      </c>
      <c r="G401">
        <f t="shared" si="48"/>
        <v>148.50000000000003</v>
      </c>
      <c r="H401">
        <f t="shared" si="49"/>
        <v>127.60000000000002</v>
      </c>
      <c r="I401">
        <v>0</v>
      </c>
      <c r="J401" s="22">
        <v>0.45100000000000007</v>
      </c>
      <c r="K401" s="22">
        <v>0.62700000000000011</v>
      </c>
      <c r="L401" s="22">
        <v>0.80300000000000005</v>
      </c>
      <c r="M401" s="22">
        <v>0.9900000000000001</v>
      </c>
      <c r="N401" s="22">
        <v>0.64900000000000002</v>
      </c>
      <c r="O401" s="24">
        <v>0.68200000000000005</v>
      </c>
      <c r="P401" s="24">
        <v>0.55000000000000004</v>
      </c>
      <c r="Q401" s="24">
        <v>0.66</v>
      </c>
      <c r="R401" s="24">
        <v>0.82500000000000007</v>
      </c>
      <c r="S401" s="24">
        <v>1.1000000000000001</v>
      </c>
      <c r="T401" s="24">
        <v>0.53900000000000003</v>
      </c>
      <c r="U401" s="24">
        <v>0.81400000000000006</v>
      </c>
      <c r="V401" s="24">
        <v>1.1000000000000001</v>
      </c>
      <c r="W401" s="24">
        <v>0.74800000000000011</v>
      </c>
      <c r="X401" s="24">
        <v>0.68200000000000005</v>
      </c>
      <c r="Y401" s="24">
        <v>1.1000000000000001</v>
      </c>
      <c r="Z401" s="24">
        <v>0.77000000000000013</v>
      </c>
      <c r="AA401" s="25">
        <v>0</v>
      </c>
      <c r="AB401" s="25">
        <v>14.3</v>
      </c>
      <c r="AC401" s="25">
        <v>2.2000000000000002</v>
      </c>
      <c r="AD401" s="25">
        <v>19.8</v>
      </c>
      <c r="AE401" s="25">
        <v>14.3</v>
      </c>
      <c r="AF401" s="25">
        <v>11</v>
      </c>
      <c r="AG401" s="25">
        <v>4.4000000000000004</v>
      </c>
      <c r="AH401" s="25">
        <v>14.3</v>
      </c>
      <c r="AI401" s="25">
        <v>0</v>
      </c>
      <c r="AJ401" s="25">
        <v>2.2000000000000002</v>
      </c>
      <c r="AK401" s="25">
        <v>1.1000000000000001</v>
      </c>
      <c r="AL401" s="25">
        <v>44</v>
      </c>
      <c r="AM401" s="25">
        <v>7.7000000000000011</v>
      </c>
      <c r="AN401" s="25">
        <v>15.400000000000002</v>
      </c>
      <c r="AO401" s="25">
        <v>9.9</v>
      </c>
      <c r="AP401" s="25">
        <v>28.6</v>
      </c>
      <c r="AQ401" s="25">
        <v>0</v>
      </c>
      <c r="AR401" s="25">
        <v>5.5</v>
      </c>
      <c r="AS401" s="25">
        <v>16.5</v>
      </c>
      <c r="AT401" s="25">
        <v>0</v>
      </c>
      <c r="AU401" s="25">
        <v>20.900000000000002</v>
      </c>
      <c r="AV401" s="25">
        <v>25.3</v>
      </c>
      <c r="AW401" s="25">
        <v>26.400000000000002</v>
      </c>
      <c r="AX401" s="25">
        <v>17.600000000000001</v>
      </c>
      <c r="AY401" s="25">
        <v>23.1</v>
      </c>
      <c r="AZ401" s="25">
        <v>5.5</v>
      </c>
      <c r="BA401" s="25">
        <v>5.5</v>
      </c>
      <c r="BB401" s="25">
        <v>14.3</v>
      </c>
      <c r="BC401" s="25">
        <v>0</v>
      </c>
      <c r="BD401" s="25">
        <v>9.9</v>
      </c>
      <c r="BE401" s="25">
        <v>4.4000000000000004</v>
      </c>
      <c r="BF401" s="25">
        <v>34.1</v>
      </c>
      <c r="BG401" s="25">
        <v>42.900000000000006</v>
      </c>
      <c r="BH401" s="25">
        <v>4.4000000000000004</v>
      </c>
      <c r="BI401" s="25">
        <v>24.200000000000003</v>
      </c>
      <c r="BJ401" s="25">
        <v>20.900000000000002</v>
      </c>
      <c r="BK401" s="25">
        <v>0</v>
      </c>
      <c r="BL401" s="25">
        <v>7.7000000000000011</v>
      </c>
      <c r="BM401" s="25">
        <v>0</v>
      </c>
      <c r="BN401" s="25">
        <v>1.1000000000000001</v>
      </c>
      <c r="BO401" t="s">
        <v>38</v>
      </c>
    </row>
    <row r="402" spans="1:67" x14ac:dyDescent="0.25">
      <c r="A402" s="6">
        <v>45288</v>
      </c>
      <c r="B402" t="s">
        <v>18</v>
      </c>
      <c r="C402">
        <v>28</v>
      </c>
      <c r="D402">
        <f t="shared" si="50"/>
        <v>482.9000000000002</v>
      </c>
      <c r="E402">
        <f t="shared" si="46"/>
        <v>170.5</v>
      </c>
      <c r="F402">
        <f t="shared" si="47"/>
        <v>108.90000000000006</v>
      </c>
      <c r="G402">
        <f t="shared" si="48"/>
        <v>59.4</v>
      </c>
      <c r="H402">
        <f t="shared" si="49"/>
        <v>144.10000000000014</v>
      </c>
      <c r="I402">
        <v>0</v>
      </c>
      <c r="J402" s="22">
        <v>0.20900000000000002</v>
      </c>
      <c r="K402" s="22">
        <v>0.63800000000000001</v>
      </c>
      <c r="L402" s="22">
        <v>0.97900000000000009</v>
      </c>
      <c r="M402" s="22">
        <v>0.62700000000000011</v>
      </c>
      <c r="N402" s="22">
        <v>0.83600000000000008</v>
      </c>
      <c r="O402" s="24">
        <v>0.9900000000000001</v>
      </c>
      <c r="P402" s="24">
        <v>1.056</v>
      </c>
      <c r="Q402" s="24">
        <v>0.82500000000000007</v>
      </c>
      <c r="R402" s="24">
        <v>0.60500000000000009</v>
      </c>
      <c r="S402" s="24">
        <v>1.0010000000000001</v>
      </c>
      <c r="T402" s="24">
        <v>1.0340000000000003</v>
      </c>
      <c r="U402" s="24">
        <v>0.57200000000000006</v>
      </c>
      <c r="V402" s="24">
        <v>1.0780000000000001</v>
      </c>
      <c r="W402" s="24">
        <v>0.48400000000000004</v>
      </c>
      <c r="X402" s="24">
        <v>0.44000000000000006</v>
      </c>
      <c r="Y402" s="24">
        <v>1.1000000000000001</v>
      </c>
      <c r="Z402" s="24">
        <v>0.95700000000000007</v>
      </c>
      <c r="AA402" s="25">
        <v>4.4000000000000004</v>
      </c>
      <c r="AB402" s="25">
        <v>4.4000000000000004</v>
      </c>
      <c r="AC402" s="25">
        <v>20.900000000000002</v>
      </c>
      <c r="AD402" s="25">
        <v>9.9</v>
      </c>
      <c r="AE402" s="25">
        <v>3.3000000000000003</v>
      </c>
      <c r="AF402" s="25">
        <v>19.8</v>
      </c>
      <c r="AG402" s="25">
        <v>16.5</v>
      </c>
      <c r="AH402" s="25">
        <v>4.4000000000000004</v>
      </c>
      <c r="AI402" s="25">
        <v>13.200000000000063</v>
      </c>
      <c r="AJ402" s="25">
        <v>12.100000000000001</v>
      </c>
      <c r="AK402" s="25">
        <v>24.200000000000003</v>
      </c>
      <c r="AL402" s="25">
        <v>39.6</v>
      </c>
      <c r="AM402" s="25">
        <v>0</v>
      </c>
      <c r="AN402" s="25">
        <v>1.1000000000000001</v>
      </c>
      <c r="AO402" s="25">
        <v>12.100000000000001</v>
      </c>
      <c r="AP402" s="25">
        <v>3.3000000000001255</v>
      </c>
      <c r="AQ402" s="25">
        <v>8.8000000000000007</v>
      </c>
      <c r="AR402" s="25">
        <v>33</v>
      </c>
      <c r="AS402" s="25">
        <v>33</v>
      </c>
      <c r="AT402" s="25">
        <v>13.200000000000001</v>
      </c>
      <c r="AU402" s="25">
        <v>9.9</v>
      </c>
      <c r="AV402" s="25">
        <v>23.1</v>
      </c>
      <c r="AW402" s="25">
        <v>0</v>
      </c>
      <c r="AX402" s="25">
        <v>0</v>
      </c>
      <c r="AY402" s="25">
        <v>11</v>
      </c>
      <c r="AZ402" s="25">
        <v>12.100000000000001</v>
      </c>
      <c r="BA402" s="25">
        <v>0</v>
      </c>
      <c r="BB402" s="25">
        <v>3.3000000000000003</v>
      </c>
      <c r="BC402" s="25">
        <v>0</v>
      </c>
      <c r="BD402" s="25">
        <v>0</v>
      </c>
      <c r="BE402" s="25">
        <v>6.6000000000000005</v>
      </c>
      <c r="BF402" s="25">
        <v>30.800000000000004</v>
      </c>
      <c r="BG402" s="25">
        <v>0</v>
      </c>
      <c r="BH402" s="25">
        <v>7.7000000000000011</v>
      </c>
      <c r="BI402" s="25">
        <v>33</v>
      </c>
      <c r="BJ402" s="25">
        <v>9.9</v>
      </c>
      <c r="BK402" s="25">
        <v>14.3</v>
      </c>
      <c r="BL402" s="25">
        <v>1.1000000000000001</v>
      </c>
      <c r="BM402" s="25">
        <v>37.400000000000006</v>
      </c>
      <c r="BN402" s="25">
        <v>29.700000000000003</v>
      </c>
      <c r="BO402" t="s">
        <v>38</v>
      </c>
    </row>
    <row r="403" spans="1:67" x14ac:dyDescent="0.25">
      <c r="A403" s="6">
        <v>45289</v>
      </c>
      <c r="B403" t="s">
        <v>18</v>
      </c>
      <c r="C403">
        <v>29</v>
      </c>
      <c r="D403">
        <f t="shared" si="50"/>
        <v>425.70000000000005</v>
      </c>
      <c r="E403">
        <f t="shared" si="46"/>
        <v>132</v>
      </c>
      <c r="F403">
        <f t="shared" si="47"/>
        <v>140.80000000000001</v>
      </c>
      <c r="G403">
        <f t="shared" si="48"/>
        <v>108.90000000000002</v>
      </c>
      <c r="H403">
        <f t="shared" si="49"/>
        <v>44</v>
      </c>
      <c r="I403">
        <v>0</v>
      </c>
      <c r="J403" s="22">
        <v>0.34100000000000003</v>
      </c>
      <c r="K403" s="22">
        <v>1.0450000000000002</v>
      </c>
      <c r="L403" s="22">
        <v>0.7370000000000001</v>
      </c>
      <c r="M403" s="22">
        <v>1.0230000000000001</v>
      </c>
      <c r="N403" s="22">
        <v>0.92400000000000004</v>
      </c>
      <c r="O403" s="24">
        <v>1.0669999999999999</v>
      </c>
      <c r="P403" s="24">
        <v>1.0120000000000002</v>
      </c>
      <c r="Q403" s="24">
        <v>0.83600000000000008</v>
      </c>
      <c r="R403" s="24">
        <v>0.75900000000000012</v>
      </c>
      <c r="S403" s="24">
        <v>0.70400000000000007</v>
      </c>
      <c r="T403" s="24">
        <v>0.80300000000000005</v>
      </c>
      <c r="U403" s="24">
        <v>0.64900000000000002</v>
      </c>
      <c r="V403" s="24">
        <v>0.94600000000000006</v>
      </c>
      <c r="W403" s="24">
        <v>1.1000000000000001</v>
      </c>
      <c r="X403" s="24">
        <v>0.18700000000000003</v>
      </c>
      <c r="Y403" s="24">
        <v>0.48400000000000004</v>
      </c>
      <c r="Z403" s="24">
        <v>0.88000000000000012</v>
      </c>
      <c r="AA403" s="25">
        <v>0</v>
      </c>
      <c r="AB403" s="25">
        <v>39.6</v>
      </c>
      <c r="AC403" s="25">
        <v>3.3000000000000003</v>
      </c>
      <c r="AD403" s="25">
        <v>5.5</v>
      </c>
      <c r="AE403" s="25">
        <v>2.2000000000000002</v>
      </c>
      <c r="AF403" s="25">
        <v>40.700000000000003</v>
      </c>
      <c r="AG403" s="25">
        <v>0</v>
      </c>
      <c r="AH403" s="25">
        <v>0</v>
      </c>
      <c r="AI403" s="25">
        <v>15.400000000000002</v>
      </c>
      <c r="AJ403" s="25">
        <v>34.1</v>
      </c>
      <c r="AK403" s="25">
        <v>24.200000000000003</v>
      </c>
      <c r="AL403" s="25">
        <v>4.4000000000000004</v>
      </c>
      <c r="AM403" s="25">
        <v>0</v>
      </c>
      <c r="AN403" s="25">
        <v>0</v>
      </c>
      <c r="AO403" s="25">
        <v>0</v>
      </c>
      <c r="AP403" s="25">
        <v>18.700000000000003</v>
      </c>
      <c r="AQ403" s="25">
        <v>4.4000000000000004</v>
      </c>
      <c r="AR403" s="25">
        <v>9.9</v>
      </c>
      <c r="AS403" s="25">
        <v>4.4000000000000004</v>
      </c>
      <c r="AT403" s="25">
        <v>2.2000000000000002</v>
      </c>
      <c r="AU403" s="25">
        <v>24.200000000000003</v>
      </c>
      <c r="AV403" s="25">
        <v>12.100000000000001</v>
      </c>
      <c r="AW403" s="25">
        <v>14.3</v>
      </c>
      <c r="AX403" s="25">
        <v>0</v>
      </c>
      <c r="AY403" s="25">
        <v>8.8000000000000007</v>
      </c>
      <c r="AZ403" s="25">
        <v>0</v>
      </c>
      <c r="BA403" s="25">
        <v>9.9</v>
      </c>
      <c r="BB403" s="25">
        <v>4.4000000000000004</v>
      </c>
      <c r="BC403" s="25">
        <v>25.3</v>
      </c>
      <c r="BD403" s="25">
        <v>9.9</v>
      </c>
      <c r="BE403" s="25">
        <v>2.2000000000000002</v>
      </c>
      <c r="BF403" s="25">
        <v>31.900000000000002</v>
      </c>
      <c r="BG403" s="25">
        <v>0</v>
      </c>
      <c r="BH403" s="25">
        <v>0</v>
      </c>
      <c r="BI403" s="25">
        <v>29.700000000000003</v>
      </c>
      <c r="BJ403" s="25">
        <v>2.2000000000000002</v>
      </c>
      <c r="BK403" s="25">
        <v>0</v>
      </c>
      <c r="BL403" s="25">
        <v>29.700000000000003</v>
      </c>
      <c r="BM403" s="25">
        <v>23.1</v>
      </c>
      <c r="BN403" s="25">
        <v>13.200000000000001</v>
      </c>
      <c r="BO403" t="s">
        <v>38</v>
      </c>
    </row>
    <row r="404" spans="1:67" x14ac:dyDescent="0.25">
      <c r="A404" s="6">
        <v>45290</v>
      </c>
      <c r="B404" t="s">
        <v>18</v>
      </c>
      <c r="C404">
        <v>30</v>
      </c>
      <c r="D404">
        <f t="shared" si="50"/>
        <v>777.7</v>
      </c>
      <c r="E404">
        <f t="shared" si="46"/>
        <v>196.9</v>
      </c>
      <c r="F404">
        <f t="shared" si="47"/>
        <v>213.40000000000006</v>
      </c>
      <c r="G404">
        <f t="shared" si="48"/>
        <v>194.7</v>
      </c>
      <c r="H404">
        <f t="shared" si="49"/>
        <v>172.70000000000002</v>
      </c>
      <c r="I404">
        <v>0</v>
      </c>
      <c r="J404" s="22">
        <v>0.88000000000000012</v>
      </c>
      <c r="K404" s="22">
        <v>0.80300000000000005</v>
      </c>
      <c r="L404" s="22">
        <v>0.78100000000000003</v>
      </c>
      <c r="M404" s="22">
        <v>0.58300000000000007</v>
      </c>
      <c r="N404" s="22">
        <v>1.0230000000000001</v>
      </c>
      <c r="O404" s="24">
        <v>0.68200000000000005</v>
      </c>
      <c r="P404" s="24">
        <v>0.66</v>
      </c>
      <c r="Q404" s="24">
        <v>0.95700000000000007</v>
      </c>
      <c r="R404" s="24">
        <v>0.50600000000000012</v>
      </c>
      <c r="S404" s="24">
        <v>0.75900000000000012</v>
      </c>
      <c r="T404" s="24">
        <v>0.79200000000000004</v>
      </c>
      <c r="U404" s="24">
        <v>0.53900000000000003</v>
      </c>
      <c r="V404" s="24">
        <v>0.96800000000000008</v>
      </c>
      <c r="W404" s="24">
        <v>0.96800000000000008</v>
      </c>
      <c r="X404" s="24">
        <v>0.71500000000000008</v>
      </c>
      <c r="Y404" s="24">
        <v>0.86900000000000011</v>
      </c>
      <c r="Z404" s="24">
        <v>0.94600000000000006</v>
      </c>
      <c r="AA404" s="25">
        <v>18.700000000000003</v>
      </c>
      <c r="AB404" s="25">
        <v>9.9</v>
      </c>
      <c r="AC404" s="25">
        <v>0</v>
      </c>
      <c r="AD404" s="25">
        <v>57.2</v>
      </c>
      <c r="AE404" s="25">
        <v>41.800000000000004</v>
      </c>
      <c r="AF404" s="25">
        <v>9.9</v>
      </c>
      <c r="AG404" s="25">
        <v>8.8000000000000007</v>
      </c>
      <c r="AH404" s="25">
        <v>36.300000000000004</v>
      </c>
      <c r="AI404" s="25">
        <v>26.400000000000002</v>
      </c>
      <c r="AJ404" s="25">
        <v>4.4000000000000004</v>
      </c>
      <c r="AK404" s="25">
        <v>1.1000000000000001</v>
      </c>
      <c r="AL404" s="25">
        <v>50.6</v>
      </c>
      <c r="AM404" s="25">
        <v>16.5</v>
      </c>
      <c r="AN404" s="25">
        <v>11</v>
      </c>
      <c r="AO404" s="25">
        <v>7.7000000000000011</v>
      </c>
      <c r="AP404" s="25">
        <v>0</v>
      </c>
      <c r="AQ404" s="25">
        <v>27.500000000000004</v>
      </c>
      <c r="AR404" s="25">
        <v>6.6000000000000005</v>
      </c>
      <c r="AS404" s="25">
        <v>27.500000000000004</v>
      </c>
      <c r="AT404" s="25">
        <v>25.3</v>
      </c>
      <c r="AU404" s="25">
        <v>0</v>
      </c>
      <c r="AV404" s="25">
        <v>29.700000000000003</v>
      </c>
      <c r="AW404" s="25">
        <v>11</v>
      </c>
      <c r="AX404" s="25">
        <v>4.4000000000000004</v>
      </c>
      <c r="AY404" s="25">
        <v>31.900000000000002</v>
      </c>
      <c r="AZ404" s="25">
        <v>23.1</v>
      </c>
      <c r="BA404" s="25">
        <v>20.900000000000002</v>
      </c>
      <c r="BB404" s="25">
        <v>0</v>
      </c>
      <c r="BC404" s="25">
        <v>40.700000000000003</v>
      </c>
      <c r="BD404" s="25">
        <v>33</v>
      </c>
      <c r="BE404" s="25">
        <v>0</v>
      </c>
      <c r="BF404" s="25">
        <v>12.100000000000001</v>
      </c>
      <c r="BG404" s="25">
        <v>0</v>
      </c>
      <c r="BH404" s="25">
        <v>25.3</v>
      </c>
      <c r="BI404" s="25">
        <v>47.300000000000004</v>
      </c>
      <c r="BJ404" s="25">
        <v>33</v>
      </c>
      <c r="BK404" s="25">
        <v>39.6</v>
      </c>
      <c r="BL404" s="25">
        <v>15.400000000000002</v>
      </c>
      <c r="BM404" s="25">
        <v>7.7000000000000011</v>
      </c>
      <c r="BN404" s="25">
        <v>16.5</v>
      </c>
      <c r="BO404" t="s">
        <v>38</v>
      </c>
    </row>
    <row r="405" spans="1:67" x14ac:dyDescent="0.25">
      <c r="A405" s="6">
        <v>45291</v>
      </c>
      <c r="B405" t="s">
        <v>18</v>
      </c>
      <c r="C405">
        <v>31</v>
      </c>
      <c r="D405">
        <f t="shared" si="50"/>
        <v>649.00000000000011</v>
      </c>
      <c r="E405">
        <f t="shared" si="46"/>
        <v>176</v>
      </c>
      <c r="F405">
        <f t="shared" si="47"/>
        <v>128.70000000000002</v>
      </c>
      <c r="G405">
        <f t="shared" si="48"/>
        <v>187</v>
      </c>
      <c r="H405">
        <f t="shared" si="49"/>
        <v>157.30000000000004</v>
      </c>
      <c r="I405">
        <v>1</v>
      </c>
      <c r="J405" s="22">
        <v>0.26400000000000001</v>
      </c>
      <c r="K405" s="22">
        <v>0.69300000000000006</v>
      </c>
      <c r="L405" s="22">
        <v>0.79200000000000004</v>
      </c>
      <c r="M405" s="22">
        <v>0.92400000000000004</v>
      </c>
      <c r="N405" s="22">
        <v>1.0340000000000003</v>
      </c>
      <c r="O405" s="24">
        <v>0.97900000000000009</v>
      </c>
      <c r="P405" s="24">
        <v>0.70400000000000007</v>
      </c>
      <c r="Q405" s="24">
        <v>0.81400000000000006</v>
      </c>
      <c r="R405" s="24">
        <v>0.8580000000000001</v>
      </c>
      <c r="S405" s="24">
        <v>0.83600000000000008</v>
      </c>
      <c r="T405" s="24">
        <v>0.71500000000000008</v>
      </c>
      <c r="U405" s="24">
        <v>0.96800000000000008</v>
      </c>
      <c r="V405" s="24">
        <v>0.30800000000000005</v>
      </c>
      <c r="W405" s="24">
        <v>0.90200000000000014</v>
      </c>
      <c r="X405" s="24">
        <v>0.64900000000000002</v>
      </c>
      <c r="Y405" s="24">
        <v>1.0230000000000001</v>
      </c>
      <c r="Z405" s="24">
        <v>1.0230000000000001</v>
      </c>
      <c r="AA405" s="25">
        <v>29.700000000000003</v>
      </c>
      <c r="AB405" s="25">
        <v>0</v>
      </c>
      <c r="AC405" s="25">
        <v>4.4000000000000004</v>
      </c>
      <c r="AD405" s="25">
        <v>13.200000000000001</v>
      </c>
      <c r="AE405" s="25">
        <v>27.500000000000004</v>
      </c>
      <c r="AF405" s="25">
        <v>15.400000000000002</v>
      </c>
      <c r="AG405" s="25">
        <v>36.300000000000004</v>
      </c>
      <c r="AH405" s="25">
        <v>0</v>
      </c>
      <c r="AI405" s="25">
        <v>2.2000000000000002</v>
      </c>
      <c r="AJ405" s="25">
        <v>0</v>
      </c>
      <c r="AK405" s="25">
        <v>0</v>
      </c>
      <c r="AL405" s="25">
        <v>4.4000000000000004</v>
      </c>
      <c r="AM405" s="25">
        <v>1.1000000000000001</v>
      </c>
      <c r="AN405" s="25">
        <v>15.400000000000016</v>
      </c>
      <c r="AO405" s="25">
        <v>19.8</v>
      </c>
      <c r="AP405" s="25">
        <v>36.300000000000004</v>
      </c>
      <c r="AQ405" s="25">
        <v>29.700000000000003</v>
      </c>
      <c r="AR405" s="25">
        <v>8.8000000000000007</v>
      </c>
      <c r="AS405" s="25">
        <v>25.3</v>
      </c>
      <c r="AT405" s="25">
        <v>16.5</v>
      </c>
      <c r="AU405" s="25">
        <v>37.400000000000006</v>
      </c>
      <c r="AV405" s="25">
        <v>16.5</v>
      </c>
      <c r="AW405" s="25">
        <v>12.100000000000001</v>
      </c>
      <c r="AX405" s="25">
        <v>29.700000000000003</v>
      </c>
      <c r="AY405" s="25">
        <v>40.700000000000003</v>
      </c>
      <c r="AZ405" s="25">
        <v>15.400000000000002</v>
      </c>
      <c r="BA405" s="25">
        <v>5.5</v>
      </c>
      <c r="BB405" s="25">
        <v>0</v>
      </c>
      <c r="BC405" s="25">
        <v>16.5</v>
      </c>
      <c r="BD405" s="25">
        <v>13.200000000000001</v>
      </c>
      <c r="BE405" s="25">
        <v>16.5</v>
      </c>
      <c r="BF405" s="25">
        <v>49.500000000000007</v>
      </c>
      <c r="BG405" s="25">
        <v>0</v>
      </c>
      <c r="BH405" s="25">
        <v>9.9</v>
      </c>
      <c r="BI405" s="25">
        <v>36.300000000000004</v>
      </c>
      <c r="BJ405" s="25">
        <v>33</v>
      </c>
      <c r="BK405" s="25">
        <v>7.7000000000000011</v>
      </c>
      <c r="BL405" s="25">
        <v>5.5</v>
      </c>
      <c r="BM405" s="25">
        <v>17.600000000000001</v>
      </c>
      <c r="BN405" s="25">
        <v>0</v>
      </c>
      <c r="BO405" t="s">
        <v>38</v>
      </c>
    </row>
    <row r="406" spans="1:67" x14ac:dyDescent="0.25">
      <c r="A406" s="6">
        <v>44927</v>
      </c>
      <c r="B406" t="s">
        <v>7</v>
      </c>
      <c r="C406">
        <v>1</v>
      </c>
      <c r="D406">
        <v>170</v>
      </c>
      <c r="E406">
        <f t="shared" ref="E406:E467" si="51">SUM(BE406:BN406)</f>
        <v>33</v>
      </c>
      <c r="F406">
        <f>SUM(AA406:AJ406)</f>
        <v>40</v>
      </c>
      <c r="G406">
        <f>SUM(AU406:BD406)</f>
        <v>50</v>
      </c>
      <c r="H406">
        <f t="shared" si="49"/>
        <v>43</v>
      </c>
      <c r="I406">
        <v>1</v>
      </c>
      <c r="J406" s="21">
        <v>0.23</v>
      </c>
      <c r="K406" s="21">
        <v>0.69000000000000006</v>
      </c>
      <c r="L406" s="21">
        <v>0.70000000000000007</v>
      </c>
      <c r="M406" s="21">
        <v>0.87</v>
      </c>
      <c r="N406" s="21">
        <v>0.97</v>
      </c>
      <c r="O406" s="24">
        <v>0.93</v>
      </c>
      <c r="P406" s="24">
        <v>0.1</v>
      </c>
      <c r="Q406" s="24">
        <v>0.1</v>
      </c>
      <c r="R406" s="24">
        <v>0.94000000000000006</v>
      </c>
      <c r="S406" s="24">
        <v>0.1</v>
      </c>
      <c r="T406" s="24">
        <v>0.95000000000000007</v>
      </c>
      <c r="U406" s="24">
        <v>0.43</v>
      </c>
      <c r="V406" s="24">
        <v>1</v>
      </c>
      <c r="W406" s="24">
        <v>0.91</v>
      </c>
      <c r="X406" s="24">
        <v>0.72</v>
      </c>
      <c r="Y406" s="24">
        <v>0.9</v>
      </c>
      <c r="Z406" s="24">
        <v>0.5</v>
      </c>
      <c r="AA406" s="25">
        <v>6</v>
      </c>
      <c r="AB406" s="25">
        <v>10</v>
      </c>
      <c r="AC406" s="25">
        <v>0</v>
      </c>
      <c r="AD406" s="25">
        <v>1</v>
      </c>
      <c r="AE406" s="25">
        <v>0</v>
      </c>
      <c r="AF406" s="25">
        <v>3</v>
      </c>
      <c r="AG406" s="25">
        <v>0</v>
      </c>
      <c r="AH406" s="25">
        <v>0</v>
      </c>
      <c r="AI406" s="25">
        <v>5</v>
      </c>
      <c r="AJ406" s="25">
        <v>15</v>
      </c>
      <c r="AK406" s="25">
        <v>4</v>
      </c>
      <c r="AL406" s="25">
        <v>0</v>
      </c>
      <c r="AM406" s="25">
        <v>0</v>
      </c>
      <c r="AN406" s="25">
        <v>4</v>
      </c>
      <c r="AO406" s="25">
        <v>11</v>
      </c>
      <c r="AP406" s="25">
        <v>10</v>
      </c>
      <c r="AQ406" s="25">
        <v>0</v>
      </c>
      <c r="AR406" s="25">
        <v>9</v>
      </c>
      <c r="AS406" s="25">
        <v>4</v>
      </c>
      <c r="AT406" s="25">
        <v>5</v>
      </c>
      <c r="AU406" s="25">
        <v>5</v>
      </c>
      <c r="AV406" s="25">
        <v>1</v>
      </c>
      <c r="AW406" s="25">
        <v>7</v>
      </c>
      <c r="AX406" s="25">
        <v>0</v>
      </c>
      <c r="AY406" s="25">
        <v>11</v>
      </c>
      <c r="AZ406" s="25">
        <v>1</v>
      </c>
      <c r="BA406" s="25">
        <v>2</v>
      </c>
      <c r="BB406" s="25">
        <v>7</v>
      </c>
      <c r="BC406" s="25">
        <v>10</v>
      </c>
      <c r="BD406" s="25">
        <v>6</v>
      </c>
      <c r="BE406" s="25">
        <v>10</v>
      </c>
      <c r="BF406" s="25">
        <v>4</v>
      </c>
      <c r="BG406" s="25">
        <v>9</v>
      </c>
      <c r="BH406" s="25">
        <v>0</v>
      </c>
      <c r="BI406" s="25">
        <v>1</v>
      </c>
      <c r="BJ406" s="25">
        <v>0</v>
      </c>
      <c r="BK406" s="25">
        <v>0</v>
      </c>
      <c r="BL406" s="25">
        <v>9</v>
      </c>
      <c r="BM406" s="25">
        <v>0</v>
      </c>
      <c r="BN406" s="25">
        <v>0</v>
      </c>
      <c r="BO406" t="s">
        <v>37</v>
      </c>
    </row>
    <row r="407" spans="1:67" x14ac:dyDescent="0.25">
      <c r="A407" s="6">
        <v>44928</v>
      </c>
      <c r="B407" t="s">
        <v>7</v>
      </c>
      <c r="C407">
        <v>2</v>
      </c>
      <c r="D407">
        <v>230</v>
      </c>
      <c r="E407">
        <f t="shared" si="51"/>
        <v>49</v>
      </c>
      <c r="F407">
        <f t="shared" ref="F407:F467" si="52">SUM(AA407:AJ407)</f>
        <v>67</v>
      </c>
      <c r="G407">
        <f t="shared" ref="G407:G467" si="53">SUM(AU407:BD407)</f>
        <v>66</v>
      </c>
      <c r="H407">
        <f t="shared" si="49"/>
        <v>42</v>
      </c>
      <c r="I407">
        <v>0</v>
      </c>
      <c r="J407" s="21">
        <v>0.33</v>
      </c>
      <c r="K407" s="21">
        <v>0.51</v>
      </c>
      <c r="L407" s="21">
        <v>0.75</v>
      </c>
      <c r="M407" s="21">
        <v>0.82000000000000006</v>
      </c>
      <c r="N407" s="21">
        <v>0.98</v>
      </c>
      <c r="O407" s="24">
        <v>0.82000000000000006</v>
      </c>
      <c r="P407" s="24">
        <v>0.11</v>
      </c>
      <c r="Q407" s="24">
        <v>0.62</v>
      </c>
      <c r="R407" s="24">
        <v>0.91</v>
      </c>
      <c r="S407" s="24">
        <v>0.6</v>
      </c>
      <c r="T407" s="24">
        <v>1</v>
      </c>
      <c r="U407" s="24">
        <v>0.1</v>
      </c>
      <c r="V407" s="24">
        <v>0.88</v>
      </c>
      <c r="W407" s="24">
        <v>0.96</v>
      </c>
      <c r="X407" s="24">
        <v>0.78</v>
      </c>
      <c r="Y407" s="24">
        <v>1</v>
      </c>
      <c r="Z407" s="24">
        <v>0.27</v>
      </c>
      <c r="AA407" s="25">
        <v>14</v>
      </c>
      <c r="AB407" s="25">
        <v>0</v>
      </c>
      <c r="AC407" s="25">
        <v>0</v>
      </c>
      <c r="AD407" s="25">
        <v>3</v>
      </c>
      <c r="AE407" s="25">
        <v>14</v>
      </c>
      <c r="AF407" s="25">
        <v>11</v>
      </c>
      <c r="AG407" s="25">
        <v>9</v>
      </c>
      <c r="AH407" s="25">
        <v>8</v>
      </c>
      <c r="AI407" s="25">
        <v>6</v>
      </c>
      <c r="AJ407" s="25">
        <v>2</v>
      </c>
      <c r="AK407" s="25">
        <v>6</v>
      </c>
      <c r="AL407" s="25">
        <v>4</v>
      </c>
      <c r="AM407" s="25">
        <v>9</v>
      </c>
      <c r="AN407" s="25">
        <v>1</v>
      </c>
      <c r="AO407" s="25">
        <v>0</v>
      </c>
      <c r="AP407" s="25">
        <v>5</v>
      </c>
      <c r="AQ407" s="25">
        <v>0</v>
      </c>
      <c r="AR407" s="25">
        <v>5</v>
      </c>
      <c r="AS407" s="25">
        <v>8</v>
      </c>
      <c r="AT407" s="25">
        <v>10</v>
      </c>
      <c r="AU407" s="25">
        <v>5</v>
      </c>
      <c r="AV407" s="25">
        <v>11</v>
      </c>
      <c r="AW407" s="25">
        <v>15</v>
      </c>
      <c r="AX407" s="25">
        <v>9</v>
      </c>
      <c r="AY407" s="25">
        <v>12</v>
      </c>
      <c r="AZ407" s="25">
        <v>0</v>
      </c>
      <c r="BA407" s="25">
        <v>10</v>
      </c>
      <c r="BB407" s="25">
        <v>4</v>
      </c>
      <c r="BC407" s="25">
        <v>0</v>
      </c>
      <c r="BD407" s="25">
        <v>0</v>
      </c>
      <c r="BE407" s="25">
        <v>0</v>
      </c>
      <c r="BF407" s="25">
        <v>1</v>
      </c>
      <c r="BG407" s="25">
        <v>0</v>
      </c>
      <c r="BH407" s="25">
        <v>6</v>
      </c>
      <c r="BI407" s="25">
        <v>5</v>
      </c>
      <c r="BJ407" s="25">
        <v>2</v>
      </c>
      <c r="BK407" s="25">
        <v>13</v>
      </c>
      <c r="BL407" s="25">
        <v>15</v>
      </c>
      <c r="BM407" s="25">
        <v>7</v>
      </c>
      <c r="BN407" s="25">
        <v>0</v>
      </c>
      <c r="BO407" t="s">
        <v>37</v>
      </c>
    </row>
    <row r="408" spans="1:67" x14ac:dyDescent="0.25">
      <c r="A408" s="6">
        <v>44929</v>
      </c>
      <c r="B408" t="s">
        <v>7</v>
      </c>
      <c r="C408">
        <v>3</v>
      </c>
      <c r="D408">
        <v>300.00000000000006</v>
      </c>
      <c r="E408">
        <f t="shared" si="51"/>
        <v>98</v>
      </c>
      <c r="F408">
        <f t="shared" si="52"/>
        <v>72</v>
      </c>
      <c r="G408">
        <f t="shared" si="53"/>
        <v>33</v>
      </c>
      <c r="H408">
        <f t="shared" si="49"/>
        <v>77.000000000000057</v>
      </c>
      <c r="I408">
        <v>0</v>
      </c>
      <c r="J408" s="21">
        <v>0.22</v>
      </c>
      <c r="K408" s="21">
        <v>0.6</v>
      </c>
      <c r="L408" s="21">
        <v>0.72</v>
      </c>
      <c r="M408" s="21">
        <v>0.86</v>
      </c>
      <c r="N408" s="21">
        <v>0.94000000000000006</v>
      </c>
      <c r="O408" s="24">
        <v>0.8</v>
      </c>
      <c r="P408" s="24">
        <v>0.67</v>
      </c>
      <c r="Q408" s="24">
        <v>0.12</v>
      </c>
      <c r="R408" s="24">
        <v>0.9</v>
      </c>
      <c r="S408" s="24">
        <v>0.75</v>
      </c>
      <c r="T408" s="24">
        <v>0.96</v>
      </c>
      <c r="U408" s="24">
        <v>0.57999999999999996</v>
      </c>
      <c r="V408" s="24">
        <v>1</v>
      </c>
      <c r="W408" s="24">
        <v>0.98</v>
      </c>
      <c r="X408" s="24">
        <v>0.9</v>
      </c>
      <c r="Y408" s="24">
        <v>0.88</v>
      </c>
      <c r="Z408" s="24">
        <v>0.39</v>
      </c>
      <c r="AA408" s="25">
        <v>10</v>
      </c>
      <c r="AB408" s="25">
        <v>10</v>
      </c>
      <c r="AC408" s="25">
        <v>0</v>
      </c>
      <c r="AD408" s="25">
        <v>3</v>
      </c>
      <c r="AE408" s="25">
        <v>6</v>
      </c>
      <c r="AF408" s="25">
        <v>12</v>
      </c>
      <c r="AG408" s="25">
        <v>0</v>
      </c>
      <c r="AH408" s="25">
        <v>9</v>
      </c>
      <c r="AI408" s="25">
        <v>11</v>
      </c>
      <c r="AJ408" s="25">
        <v>11</v>
      </c>
      <c r="AK408" s="25">
        <v>20</v>
      </c>
      <c r="AL408" s="25">
        <v>1</v>
      </c>
      <c r="AM408" s="25">
        <v>10.000000000000057</v>
      </c>
      <c r="AN408" s="25">
        <v>0</v>
      </c>
      <c r="AO408" s="25">
        <v>7</v>
      </c>
      <c r="AP408" s="25">
        <v>11</v>
      </c>
      <c r="AQ408" s="25">
        <v>0</v>
      </c>
      <c r="AR408" s="25">
        <v>19</v>
      </c>
      <c r="AS408" s="25">
        <v>12</v>
      </c>
      <c r="AT408" s="25">
        <v>17</v>
      </c>
      <c r="AU408" s="25">
        <v>0</v>
      </c>
      <c r="AV408" s="25">
        <v>0</v>
      </c>
      <c r="AW408" s="25">
        <v>2</v>
      </c>
      <c r="AX408" s="25">
        <v>0</v>
      </c>
      <c r="AY408" s="25">
        <v>0</v>
      </c>
      <c r="AZ408" s="25">
        <v>11</v>
      </c>
      <c r="BA408" s="25">
        <v>0</v>
      </c>
      <c r="BB408" s="25">
        <v>4</v>
      </c>
      <c r="BC408" s="25">
        <v>0</v>
      </c>
      <c r="BD408" s="25">
        <v>16</v>
      </c>
      <c r="BE408" s="25">
        <v>0</v>
      </c>
      <c r="BF408" s="25">
        <v>12</v>
      </c>
      <c r="BG408" s="25">
        <v>7</v>
      </c>
      <c r="BH408" s="25">
        <v>6</v>
      </c>
      <c r="BI408" s="25">
        <v>14</v>
      </c>
      <c r="BJ408" s="25">
        <v>19</v>
      </c>
      <c r="BK408" s="25">
        <v>4</v>
      </c>
      <c r="BL408" s="25">
        <v>15</v>
      </c>
      <c r="BM408" s="25">
        <v>4</v>
      </c>
      <c r="BN408" s="25">
        <v>17</v>
      </c>
      <c r="BO408" t="s">
        <v>37</v>
      </c>
    </row>
    <row r="409" spans="1:67" x14ac:dyDescent="0.25">
      <c r="A409" s="6">
        <v>44930</v>
      </c>
      <c r="B409" t="s">
        <v>7</v>
      </c>
      <c r="C409">
        <v>4</v>
      </c>
      <c r="D409">
        <v>368</v>
      </c>
      <c r="E409">
        <f t="shared" si="51"/>
        <v>92</v>
      </c>
      <c r="F409">
        <f t="shared" si="52"/>
        <v>93</v>
      </c>
      <c r="G409">
        <f t="shared" si="53"/>
        <v>92</v>
      </c>
      <c r="H409">
        <f t="shared" si="49"/>
        <v>69</v>
      </c>
      <c r="I409">
        <v>0</v>
      </c>
      <c r="J409" s="21">
        <v>0.35000000000000003</v>
      </c>
      <c r="K409" s="21">
        <v>0.59</v>
      </c>
      <c r="L409" s="21">
        <v>0.77</v>
      </c>
      <c r="M409" s="21">
        <v>0.81</v>
      </c>
      <c r="N409" s="21">
        <v>0.92</v>
      </c>
      <c r="O409" s="24">
        <v>0.94000000000000006</v>
      </c>
      <c r="P409" s="24">
        <v>0.68</v>
      </c>
      <c r="Q409" s="24">
        <v>0.73</v>
      </c>
      <c r="R409" s="24">
        <v>1</v>
      </c>
      <c r="S409" s="24">
        <v>0.63</v>
      </c>
      <c r="T409" s="24">
        <v>0.94000000000000006</v>
      </c>
      <c r="U409" s="24">
        <v>0.41000000000000003</v>
      </c>
      <c r="V409" s="24">
        <v>0.96</v>
      </c>
      <c r="W409" s="24">
        <v>0.95000000000000007</v>
      </c>
      <c r="X409" s="24">
        <v>0.76</v>
      </c>
      <c r="Y409" s="24">
        <v>1</v>
      </c>
      <c r="Z409" s="24">
        <v>0.44</v>
      </c>
      <c r="AA409" s="25">
        <v>15</v>
      </c>
      <c r="AB409" s="25">
        <v>16</v>
      </c>
      <c r="AC409" s="25">
        <v>0</v>
      </c>
      <c r="AD409" s="25">
        <v>20</v>
      </c>
      <c r="AE409" s="25">
        <v>0</v>
      </c>
      <c r="AF409" s="25">
        <v>12</v>
      </c>
      <c r="AG409" s="25">
        <v>15</v>
      </c>
      <c r="AH409" s="25">
        <v>0</v>
      </c>
      <c r="AI409" s="25">
        <v>0</v>
      </c>
      <c r="AJ409" s="25">
        <v>15</v>
      </c>
      <c r="AK409" s="25">
        <v>22</v>
      </c>
      <c r="AL409" s="25">
        <v>0</v>
      </c>
      <c r="AM409" s="25">
        <v>20</v>
      </c>
      <c r="AN409" s="25">
        <v>0</v>
      </c>
      <c r="AO409" s="25">
        <v>16</v>
      </c>
      <c r="AP409" s="25">
        <v>1</v>
      </c>
      <c r="AQ409" s="25">
        <v>0</v>
      </c>
      <c r="AR409" s="25">
        <v>11</v>
      </c>
      <c r="AS409" s="25">
        <v>0</v>
      </c>
      <c r="AT409" s="25">
        <v>21</v>
      </c>
      <c r="AU409" s="25">
        <v>16</v>
      </c>
      <c r="AV409" s="25">
        <v>12</v>
      </c>
      <c r="AW409" s="25">
        <v>0</v>
      </c>
      <c r="AX409" s="25">
        <v>23</v>
      </c>
      <c r="AY409" s="25">
        <v>0</v>
      </c>
      <c r="AZ409" s="25">
        <v>4</v>
      </c>
      <c r="BA409" s="25">
        <v>0</v>
      </c>
      <c r="BB409" s="25">
        <v>22</v>
      </c>
      <c r="BC409" s="25">
        <v>3</v>
      </c>
      <c r="BD409" s="25">
        <v>12</v>
      </c>
      <c r="BE409" s="25">
        <v>3</v>
      </c>
      <c r="BF409" s="25">
        <v>0</v>
      </c>
      <c r="BG409" s="25">
        <v>0</v>
      </c>
      <c r="BH409" s="25">
        <v>23</v>
      </c>
      <c r="BI409" s="25">
        <v>0</v>
      </c>
      <c r="BJ409" s="25">
        <v>17</v>
      </c>
      <c r="BK409" s="25">
        <v>10</v>
      </c>
      <c r="BL409" s="25">
        <v>24</v>
      </c>
      <c r="BM409" s="25">
        <v>15</v>
      </c>
      <c r="BN409" s="25">
        <v>0</v>
      </c>
      <c r="BO409" t="s">
        <v>37</v>
      </c>
    </row>
    <row r="410" spans="1:67" x14ac:dyDescent="0.25">
      <c r="A410" s="6">
        <v>44931</v>
      </c>
      <c r="B410" t="s">
        <v>7</v>
      </c>
      <c r="C410">
        <v>5</v>
      </c>
      <c r="D410">
        <v>435.99999999999994</v>
      </c>
      <c r="E410">
        <f t="shared" si="51"/>
        <v>149.99999999999994</v>
      </c>
      <c r="F410">
        <f t="shared" si="52"/>
        <v>61</v>
      </c>
      <c r="G410">
        <f t="shared" si="53"/>
        <v>119</v>
      </c>
      <c r="H410">
        <f t="shared" si="49"/>
        <v>86</v>
      </c>
      <c r="I410">
        <v>0</v>
      </c>
      <c r="J410" s="21">
        <v>0.28000000000000003</v>
      </c>
      <c r="K410" s="21">
        <v>0.66</v>
      </c>
      <c r="L410" s="21">
        <v>0.76</v>
      </c>
      <c r="M410" s="21">
        <v>0.84</v>
      </c>
      <c r="N410" s="21">
        <v>0.97</v>
      </c>
      <c r="O410" s="24">
        <v>0.92</v>
      </c>
      <c r="P410" s="24">
        <v>0.69000000000000006</v>
      </c>
      <c r="Q410" s="24">
        <v>0.67</v>
      </c>
      <c r="R410" s="24">
        <v>0.99</v>
      </c>
      <c r="S410" s="24">
        <v>0.64</v>
      </c>
      <c r="T410" s="24">
        <v>0.99</v>
      </c>
      <c r="U410" s="24">
        <v>0.1</v>
      </c>
      <c r="V410" s="24">
        <v>1</v>
      </c>
      <c r="W410" s="24">
        <v>0.94000000000000006</v>
      </c>
      <c r="X410" s="24">
        <v>0.73</v>
      </c>
      <c r="Y410" s="24">
        <v>0.95000000000000007</v>
      </c>
      <c r="Z410" s="24">
        <v>0.37</v>
      </c>
      <c r="AA410" s="25">
        <v>0</v>
      </c>
      <c r="AB410" s="25">
        <v>9</v>
      </c>
      <c r="AC410" s="25">
        <v>0</v>
      </c>
      <c r="AD410" s="25">
        <v>0</v>
      </c>
      <c r="AE410" s="25">
        <v>0</v>
      </c>
      <c r="AF410" s="25">
        <v>10</v>
      </c>
      <c r="AG410" s="25">
        <v>0</v>
      </c>
      <c r="AH410" s="25">
        <v>13</v>
      </c>
      <c r="AI410" s="25">
        <v>0</v>
      </c>
      <c r="AJ410" s="25">
        <v>29</v>
      </c>
      <c r="AK410" s="25">
        <v>20</v>
      </c>
      <c r="AL410" s="25">
        <v>13</v>
      </c>
      <c r="AM410" s="25">
        <v>9</v>
      </c>
      <c r="AN410" s="25">
        <v>0</v>
      </c>
      <c r="AO410" s="25">
        <v>0</v>
      </c>
      <c r="AP410" s="25">
        <v>0</v>
      </c>
      <c r="AQ410" s="25">
        <v>27</v>
      </c>
      <c r="AR410" s="25">
        <v>0</v>
      </c>
      <c r="AS410" s="25">
        <v>8</v>
      </c>
      <c r="AT410" s="25">
        <v>29</v>
      </c>
      <c r="AU410" s="25">
        <v>19</v>
      </c>
      <c r="AV410" s="25">
        <v>22</v>
      </c>
      <c r="AW410" s="25">
        <v>0</v>
      </c>
      <c r="AX410" s="25">
        <v>18</v>
      </c>
      <c r="AY410" s="25">
        <v>8</v>
      </c>
      <c r="AZ410" s="25">
        <v>0</v>
      </c>
      <c r="BA410" s="25">
        <v>0</v>
      </c>
      <c r="BB410" s="25">
        <v>24</v>
      </c>
      <c r="BC410" s="25">
        <v>28</v>
      </c>
      <c r="BD410" s="25">
        <v>0</v>
      </c>
      <c r="BE410" s="25">
        <v>2</v>
      </c>
      <c r="BF410" s="25">
        <v>3</v>
      </c>
      <c r="BG410" s="25">
        <v>14</v>
      </c>
      <c r="BH410" s="25">
        <v>26</v>
      </c>
      <c r="BI410" s="25">
        <v>19.999999999999943</v>
      </c>
      <c r="BJ410" s="25">
        <v>16</v>
      </c>
      <c r="BK410" s="25">
        <v>13</v>
      </c>
      <c r="BL410" s="25">
        <v>28</v>
      </c>
      <c r="BM410" s="25">
        <v>23</v>
      </c>
      <c r="BN410" s="25">
        <v>5</v>
      </c>
      <c r="BO410" t="s">
        <v>37</v>
      </c>
    </row>
    <row r="411" spans="1:67" x14ac:dyDescent="0.25">
      <c r="A411" s="6">
        <v>44932</v>
      </c>
      <c r="B411" t="s">
        <v>7</v>
      </c>
      <c r="C411">
        <v>6</v>
      </c>
      <c r="D411">
        <v>488.00000000000011</v>
      </c>
      <c r="E411">
        <f t="shared" si="51"/>
        <v>109.00000000000011</v>
      </c>
      <c r="F411">
        <f t="shared" si="52"/>
        <v>76</v>
      </c>
      <c r="G411">
        <f t="shared" si="53"/>
        <v>141</v>
      </c>
      <c r="H411">
        <f t="shared" si="49"/>
        <v>146</v>
      </c>
      <c r="I411">
        <v>0</v>
      </c>
      <c r="J411" s="21">
        <v>0.35000000000000003</v>
      </c>
      <c r="K411" s="21">
        <v>0.57000000000000006</v>
      </c>
      <c r="L411" s="21">
        <v>0.73</v>
      </c>
      <c r="M411" s="21">
        <v>0.89</v>
      </c>
      <c r="N411" s="21">
        <v>0.92</v>
      </c>
      <c r="O411" s="24">
        <v>1</v>
      </c>
      <c r="P411" s="24">
        <v>0.65</v>
      </c>
      <c r="Q411" s="24">
        <v>0.74</v>
      </c>
      <c r="R411" s="24">
        <v>0.92</v>
      </c>
      <c r="S411" s="24">
        <v>0.15</v>
      </c>
      <c r="T411" s="24">
        <v>1</v>
      </c>
      <c r="U411" s="24">
        <v>0.15</v>
      </c>
      <c r="V411" s="24">
        <v>0.9</v>
      </c>
      <c r="W411" s="24">
        <v>0.93</v>
      </c>
      <c r="X411" s="24">
        <v>0.76</v>
      </c>
      <c r="Y411" s="24">
        <v>1</v>
      </c>
      <c r="Z411" s="24">
        <v>0.5</v>
      </c>
      <c r="AA411" s="25">
        <v>0</v>
      </c>
      <c r="AB411" s="25">
        <v>0</v>
      </c>
      <c r="AC411" s="25">
        <v>21</v>
      </c>
      <c r="AD411" s="25">
        <v>0</v>
      </c>
      <c r="AE411" s="25">
        <v>0</v>
      </c>
      <c r="AF411" s="25">
        <v>13</v>
      </c>
      <c r="AG411" s="25">
        <v>24</v>
      </c>
      <c r="AH411" s="25">
        <v>18</v>
      </c>
      <c r="AI411" s="25">
        <v>0</v>
      </c>
      <c r="AJ411" s="25">
        <v>0</v>
      </c>
      <c r="AK411" s="25">
        <v>16</v>
      </c>
      <c r="AL411" s="25">
        <v>0</v>
      </c>
      <c r="AM411" s="25">
        <v>26</v>
      </c>
      <c r="AN411" s="25">
        <v>19</v>
      </c>
      <c r="AO411" s="25">
        <v>11</v>
      </c>
      <c r="AP411" s="25">
        <v>2</v>
      </c>
      <c r="AQ411" s="25">
        <v>30</v>
      </c>
      <c r="AR411" s="25">
        <v>13</v>
      </c>
      <c r="AS411" s="25">
        <v>17</v>
      </c>
      <c r="AT411" s="25">
        <v>28</v>
      </c>
      <c r="AU411" s="25">
        <v>6</v>
      </c>
      <c r="AV411" s="25">
        <v>12</v>
      </c>
      <c r="AW411" s="25">
        <v>2</v>
      </c>
      <c r="AX411" s="25">
        <v>5</v>
      </c>
      <c r="AY411" s="25">
        <v>10</v>
      </c>
      <c r="AZ411" s="25">
        <v>23</v>
      </c>
      <c r="BA411" s="25">
        <v>12</v>
      </c>
      <c r="BB411" s="25">
        <v>28</v>
      </c>
      <c r="BC411" s="25">
        <v>24</v>
      </c>
      <c r="BD411" s="25">
        <v>19</v>
      </c>
      <c r="BE411" s="25">
        <v>6</v>
      </c>
      <c r="BF411" s="25">
        <v>9</v>
      </c>
      <c r="BG411" s="25">
        <v>23</v>
      </c>
      <c r="BH411" s="25">
        <v>29</v>
      </c>
      <c r="BI411" s="25">
        <v>7</v>
      </c>
      <c r="BJ411" s="25">
        <v>1</v>
      </c>
      <c r="BK411" s="25">
        <v>12</v>
      </c>
      <c r="BL411" s="25">
        <v>0</v>
      </c>
      <c r="BM411" s="25">
        <v>14</v>
      </c>
      <c r="BN411" s="25">
        <v>8.0000000000001137</v>
      </c>
      <c r="BO411" t="s">
        <v>37</v>
      </c>
    </row>
    <row r="412" spans="1:67" x14ac:dyDescent="0.25">
      <c r="A412" s="6">
        <v>44933</v>
      </c>
      <c r="B412" t="s">
        <v>7</v>
      </c>
      <c r="C412">
        <v>7</v>
      </c>
      <c r="D412">
        <v>531</v>
      </c>
      <c r="E412">
        <f t="shared" si="51"/>
        <v>107</v>
      </c>
      <c r="F412">
        <f t="shared" si="52"/>
        <v>136</v>
      </c>
      <c r="G412">
        <f t="shared" si="53"/>
        <v>122</v>
      </c>
      <c r="H412">
        <f t="shared" si="49"/>
        <v>148</v>
      </c>
      <c r="I412">
        <v>0</v>
      </c>
      <c r="J412" s="21">
        <v>0.28999999999999998</v>
      </c>
      <c r="K412" s="21">
        <v>0.62</v>
      </c>
      <c r="L412" s="21">
        <v>0.8</v>
      </c>
      <c r="M412" s="21">
        <v>0.95</v>
      </c>
      <c r="N412" s="21">
        <v>0.97</v>
      </c>
      <c r="O412" s="24">
        <v>0.8</v>
      </c>
      <c r="P412" s="24">
        <v>0.1</v>
      </c>
      <c r="Q412" s="24">
        <v>0.1</v>
      </c>
      <c r="R412" s="24">
        <v>0.9</v>
      </c>
      <c r="S412" s="24">
        <v>0.75</v>
      </c>
      <c r="T412" s="24">
        <v>0.96</v>
      </c>
      <c r="U412" s="24">
        <v>0.42</v>
      </c>
      <c r="V412" s="24">
        <v>0.93</v>
      </c>
      <c r="W412" s="24">
        <v>0.93</v>
      </c>
      <c r="X412" s="24">
        <v>0.15</v>
      </c>
      <c r="Y412" s="24">
        <v>0.93</v>
      </c>
      <c r="Z412" s="24">
        <v>0.15</v>
      </c>
      <c r="AA412" s="25">
        <v>0</v>
      </c>
      <c r="AB412" s="25">
        <v>9</v>
      </c>
      <c r="AC412" s="25">
        <v>16</v>
      </c>
      <c r="AD412" s="25">
        <v>17</v>
      </c>
      <c r="AE412" s="25">
        <v>4</v>
      </c>
      <c r="AF412" s="25">
        <v>35</v>
      </c>
      <c r="AG412" s="25">
        <v>0</v>
      </c>
      <c r="AH412" s="25">
        <v>14</v>
      </c>
      <c r="AI412" s="25">
        <v>33</v>
      </c>
      <c r="AJ412" s="25">
        <v>8</v>
      </c>
      <c r="AK412" s="25">
        <v>18</v>
      </c>
      <c r="AL412" s="25">
        <v>21</v>
      </c>
      <c r="AM412" s="25">
        <v>1</v>
      </c>
      <c r="AN412" s="25">
        <v>25</v>
      </c>
      <c r="AO412" s="25">
        <v>34</v>
      </c>
      <c r="AP412" s="25">
        <v>4</v>
      </c>
      <c r="AQ412" s="25">
        <v>0</v>
      </c>
      <c r="AR412" s="25">
        <v>21</v>
      </c>
      <c r="AS412" s="25">
        <v>12</v>
      </c>
      <c r="AT412" s="25">
        <v>30</v>
      </c>
      <c r="AU412" s="25">
        <v>0</v>
      </c>
      <c r="AV412" s="25">
        <v>34</v>
      </c>
      <c r="AW412" s="25">
        <v>13</v>
      </c>
      <c r="AX412" s="25">
        <v>10</v>
      </c>
      <c r="AY412" s="25">
        <v>14</v>
      </c>
      <c r="AZ412" s="25">
        <v>2</v>
      </c>
      <c r="BA412" s="25">
        <v>24</v>
      </c>
      <c r="BB412" s="25">
        <v>9</v>
      </c>
      <c r="BC412" s="25">
        <v>16</v>
      </c>
      <c r="BD412" s="25">
        <v>0</v>
      </c>
      <c r="BE412" s="25">
        <v>0</v>
      </c>
      <c r="BF412" s="25">
        <v>19</v>
      </c>
      <c r="BG412" s="25">
        <v>0</v>
      </c>
      <c r="BH412" s="25">
        <v>0</v>
      </c>
      <c r="BI412" s="25">
        <v>17</v>
      </c>
      <c r="BJ412" s="25">
        <v>30</v>
      </c>
      <c r="BK412" s="25">
        <v>15</v>
      </c>
      <c r="BL412" s="25">
        <v>0</v>
      </c>
      <c r="BM412" s="25">
        <v>14</v>
      </c>
      <c r="BN412" s="25">
        <v>12</v>
      </c>
      <c r="BO412" t="s">
        <v>37</v>
      </c>
    </row>
    <row r="413" spans="1:67" x14ac:dyDescent="0.25">
      <c r="A413" s="6">
        <v>44934</v>
      </c>
      <c r="B413" t="s">
        <v>7</v>
      </c>
      <c r="C413">
        <v>8</v>
      </c>
      <c r="D413">
        <v>564</v>
      </c>
      <c r="E413">
        <f t="shared" si="51"/>
        <v>148</v>
      </c>
      <c r="F413">
        <f t="shared" si="52"/>
        <v>79</v>
      </c>
      <c r="G413">
        <f t="shared" si="53"/>
        <v>198</v>
      </c>
      <c r="H413">
        <f t="shared" si="49"/>
        <v>139</v>
      </c>
      <c r="I413">
        <v>0</v>
      </c>
      <c r="J413" s="21">
        <v>0.41000000000000003</v>
      </c>
      <c r="K413" s="21">
        <v>0.53</v>
      </c>
      <c r="L413" s="21">
        <v>0.76</v>
      </c>
      <c r="M413" s="21">
        <v>0.8</v>
      </c>
      <c r="N413" s="21">
        <v>0.92</v>
      </c>
      <c r="O413" s="24">
        <v>0.91</v>
      </c>
      <c r="P413" s="24">
        <v>0.64</v>
      </c>
      <c r="Q413" s="24">
        <v>0.71</v>
      </c>
      <c r="R413" s="24">
        <v>0.87</v>
      </c>
      <c r="S413" s="24">
        <v>0.64</v>
      </c>
      <c r="T413" s="24">
        <v>1</v>
      </c>
      <c r="U413" s="24">
        <v>0.48</v>
      </c>
      <c r="V413" s="24">
        <v>1</v>
      </c>
      <c r="W413" s="24">
        <v>0.91</v>
      </c>
      <c r="X413" s="24">
        <v>0.1</v>
      </c>
      <c r="Y413" s="24">
        <v>1</v>
      </c>
      <c r="Z413" s="24">
        <v>0.15</v>
      </c>
      <c r="AA413" s="25">
        <v>32</v>
      </c>
      <c r="AB413" s="25">
        <v>0</v>
      </c>
      <c r="AC413" s="25">
        <v>3</v>
      </c>
      <c r="AD413" s="25">
        <v>24</v>
      </c>
      <c r="AE413" s="25">
        <v>0</v>
      </c>
      <c r="AF413" s="25">
        <v>0</v>
      </c>
      <c r="AG413" s="25">
        <v>2</v>
      </c>
      <c r="AH413" s="25">
        <v>18</v>
      </c>
      <c r="AI413" s="25">
        <v>0</v>
      </c>
      <c r="AJ413" s="25">
        <v>0</v>
      </c>
      <c r="AK413" s="25">
        <v>0</v>
      </c>
      <c r="AL413" s="25">
        <v>16</v>
      </c>
      <c r="AM413" s="25">
        <v>0</v>
      </c>
      <c r="AN413" s="25">
        <v>25</v>
      </c>
      <c r="AO413" s="25">
        <v>6</v>
      </c>
      <c r="AP413" s="25">
        <v>0</v>
      </c>
      <c r="AQ413" s="25">
        <v>35</v>
      </c>
      <c r="AR413" s="25">
        <v>0</v>
      </c>
      <c r="AS413" s="25">
        <v>27</v>
      </c>
      <c r="AT413" s="25">
        <v>30</v>
      </c>
      <c r="AU413" s="25">
        <v>9</v>
      </c>
      <c r="AV413" s="25">
        <v>6</v>
      </c>
      <c r="AW413" s="25">
        <v>37</v>
      </c>
      <c r="AX413" s="25">
        <v>30</v>
      </c>
      <c r="AY413" s="25">
        <v>32</v>
      </c>
      <c r="AZ413" s="25">
        <v>7</v>
      </c>
      <c r="BA413" s="25">
        <v>32</v>
      </c>
      <c r="BB413" s="25">
        <v>0</v>
      </c>
      <c r="BC413" s="25">
        <v>29</v>
      </c>
      <c r="BD413" s="25">
        <v>16</v>
      </c>
      <c r="BE413" s="25">
        <v>0</v>
      </c>
      <c r="BF413" s="25">
        <v>0</v>
      </c>
      <c r="BG413" s="25">
        <v>36</v>
      </c>
      <c r="BH413" s="25">
        <v>33</v>
      </c>
      <c r="BI413" s="25">
        <v>7</v>
      </c>
      <c r="BJ413" s="25">
        <v>21</v>
      </c>
      <c r="BK413" s="25">
        <v>11</v>
      </c>
      <c r="BL413" s="25">
        <v>23</v>
      </c>
      <c r="BM413" s="25">
        <v>0</v>
      </c>
      <c r="BN413" s="25">
        <v>17</v>
      </c>
      <c r="BO413" t="s">
        <v>37</v>
      </c>
    </row>
    <row r="414" spans="1:67" x14ac:dyDescent="0.25">
      <c r="A414" s="6">
        <v>44935</v>
      </c>
      <c r="B414" t="s">
        <v>7</v>
      </c>
      <c r="C414">
        <v>9</v>
      </c>
      <c r="D414">
        <v>591.00000000000011</v>
      </c>
      <c r="E414">
        <f t="shared" si="51"/>
        <v>119.00000000000011</v>
      </c>
      <c r="F414">
        <f t="shared" si="52"/>
        <v>180</v>
      </c>
      <c r="G414">
        <f t="shared" si="53"/>
        <v>160</v>
      </c>
      <c r="H414">
        <f t="shared" si="49"/>
        <v>128</v>
      </c>
      <c r="I414">
        <v>0</v>
      </c>
      <c r="J414" s="21">
        <v>0.38</v>
      </c>
      <c r="K414" s="21">
        <v>0.57000000000000006</v>
      </c>
      <c r="L414" s="21">
        <v>0.74</v>
      </c>
      <c r="M414" s="21">
        <v>0.83000000000000007</v>
      </c>
      <c r="N414" s="21">
        <v>0.9</v>
      </c>
      <c r="O414" s="24">
        <v>0.9</v>
      </c>
      <c r="P414" s="24">
        <v>0.12</v>
      </c>
      <c r="Q414" s="24">
        <v>0.12</v>
      </c>
      <c r="R414" s="24">
        <v>0.93</v>
      </c>
      <c r="S414" s="24">
        <v>0.68</v>
      </c>
      <c r="T414" s="24">
        <v>1.05</v>
      </c>
      <c r="U414" s="24">
        <v>0.49</v>
      </c>
      <c r="V414" s="24">
        <v>0.98</v>
      </c>
      <c r="W414" s="24">
        <v>0.94000000000000006</v>
      </c>
      <c r="X414" s="24">
        <v>0.17</v>
      </c>
      <c r="Y414" s="24">
        <v>0.97</v>
      </c>
      <c r="Z414" s="24">
        <v>0.45</v>
      </c>
      <c r="AA414" s="25">
        <v>0</v>
      </c>
      <c r="AB414" s="25">
        <v>26</v>
      </c>
      <c r="AC414" s="25">
        <v>26</v>
      </c>
      <c r="AD414" s="25">
        <v>30</v>
      </c>
      <c r="AE414" s="25">
        <v>18</v>
      </c>
      <c r="AF414" s="25">
        <v>24</v>
      </c>
      <c r="AG414" s="25">
        <v>35</v>
      </c>
      <c r="AH414" s="25">
        <v>2</v>
      </c>
      <c r="AI414" s="25">
        <v>19</v>
      </c>
      <c r="AJ414" s="25">
        <v>0</v>
      </c>
      <c r="AK414" s="25">
        <v>4</v>
      </c>
      <c r="AL414" s="25">
        <v>0</v>
      </c>
      <c r="AM414" s="25">
        <v>16</v>
      </c>
      <c r="AN414" s="25">
        <v>7</v>
      </c>
      <c r="AO414" s="25">
        <v>9</v>
      </c>
      <c r="AP414" s="25">
        <v>16</v>
      </c>
      <c r="AQ414" s="25">
        <v>39</v>
      </c>
      <c r="AR414" s="25">
        <v>38</v>
      </c>
      <c r="AS414" s="25">
        <v>3</v>
      </c>
      <c r="AT414" s="25">
        <v>0</v>
      </c>
      <c r="AU414" s="25">
        <v>15</v>
      </c>
      <c r="AV414" s="25">
        <v>15</v>
      </c>
      <c r="AW414" s="25">
        <v>19</v>
      </c>
      <c r="AX414" s="25">
        <v>7</v>
      </c>
      <c r="AY414" s="25">
        <v>29</v>
      </c>
      <c r="AZ414" s="25">
        <v>0</v>
      </c>
      <c r="BA414" s="25">
        <v>15</v>
      </c>
      <c r="BB414" s="25">
        <v>20</v>
      </c>
      <c r="BC414" s="25">
        <v>6</v>
      </c>
      <c r="BD414" s="25">
        <v>34</v>
      </c>
      <c r="BE414" s="25">
        <v>0</v>
      </c>
      <c r="BF414" s="25">
        <v>8</v>
      </c>
      <c r="BG414" s="25">
        <v>30.000000000000114</v>
      </c>
      <c r="BH414" s="25">
        <v>0</v>
      </c>
      <c r="BI414" s="25">
        <v>19</v>
      </c>
      <c r="BJ414" s="25">
        <v>0</v>
      </c>
      <c r="BK414" s="25">
        <v>0</v>
      </c>
      <c r="BL414" s="25">
        <v>30</v>
      </c>
      <c r="BM414" s="25">
        <v>32</v>
      </c>
      <c r="BN414" s="25">
        <v>0</v>
      </c>
      <c r="BO414" t="s">
        <v>37</v>
      </c>
    </row>
    <row r="415" spans="1:67" x14ac:dyDescent="0.25">
      <c r="A415" s="6">
        <v>44936</v>
      </c>
      <c r="B415" t="s">
        <v>7</v>
      </c>
      <c r="C415">
        <v>10</v>
      </c>
      <c r="D415">
        <v>612</v>
      </c>
      <c r="E415">
        <f t="shared" si="51"/>
        <v>160</v>
      </c>
      <c r="F415">
        <f t="shared" si="52"/>
        <v>88</v>
      </c>
      <c r="G415">
        <f t="shared" si="53"/>
        <v>77</v>
      </c>
      <c r="H415">
        <f t="shared" si="49"/>
        <v>249</v>
      </c>
      <c r="I415">
        <v>0</v>
      </c>
      <c r="J415" s="21">
        <v>0.3</v>
      </c>
      <c r="K415" s="21">
        <v>0.53</v>
      </c>
      <c r="L415" s="21">
        <v>0.70000000000000007</v>
      </c>
      <c r="M415" s="21">
        <v>0.88</v>
      </c>
      <c r="N415" s="21">
        <v>0.97</v>
      </c>
      <c r="O415" s="24">
        <v>0.97</v>
      </c>
      <c r="P415" s="24">
        <v>0.75</v>
      </c>
      <c r="Q415" s="24">
        <v>0.61</v>
      </c>
      <c r="R415" s="24">
        <v>1</v>
      </c>
      <c r="S415" s="24">
        <v>0.11</v>
      </c>
      <c r="T415" s="24">
        <v>0.96</v>
      </c>
      <c r="U415" s="24">
        <v>0.45</v>
      </c>
      <c r="V415" s="24">
        <v>1</v>
      </c>
      <c r="W415" s="24">
        <v>0.96</v>
      </c>
      <c r="X415" s="24">
        <v>0.12</v>
      </c>
      <c r="Y415" s="24">
        <v>1</v>
      </c>
      <c r="Z415" s="24">
        <v>0.41000000000000003</v>
      </c>
      <c r="AA415" s="25">
        <v>0</v>
      </c>
      <c r="AB415" s="25">
        <v>0</v>
      </c>
      <c r="AC415" s="25">
        <v>3</v>
      </c>
      <c r="AD415" s="25">
        <v>0</v>
      </c>
      <c r="AE415" s="25">
        <v>0</v>
      </c>
      <c r="AF415" s="25">
        <v>10</v>
      </c>
      <c r="AG415" s="25">
        <v>15</v>
      </c>
      <c r="AH415" s="25">
        <v>0</v>
      </c>
      <c r="AI415" s="25">
        <v>29</v>
      </c>
      <c r="AJ415" s="25">
        <v>31</v>
      </c>
      <c r="AK415" s="25">
        <v>38</v>
      </c>
      <c r="AL415" s="25">
        <v>29</v>
      </c>
      <c r="AM415" s="25">
        <v>24</v>
      </c>
      <c r="AN415" s="25">
        <v>36</v>
      </c>
      <c r="AO415" s="25">
        <v>40</v>
      </c>
      <c r="AP415" s="25">
        <v>29</v>
      </c>
      <c r="AQ415" s="25">
        <v>25</v>
      </c>
      <c r="AR415" s="25">
        <v>36</v>
      </c>
      <c r="AS415" s="25">
        <v>17</v>
      </c>
      <c r="AT415" s="25">
        <v>13</v>
      </c>
      <c r="AU415" s="25">
        <v>25</v>
      </c>
      <c r="AV415" s="25">
        <v>29</v>
      </c>
      <c r="AW415" s="25">
        <v>7</v>
      </c>
      <c r="AX415" s="25">
        <v>5</v>
      </c>
      <c r="AY415" s="25">
        <v>0</v>
      </c>
      <c r="AZ415" s="25">
        <v>10</v>
      </c>
      <c r="BA415" s="25">
        <v>0</v>
      </c>
      <c r="BB415" s="25">
        <v>1</v>
      </c>
      <c r="BC415" s="25">
        <v>0</v>
      </c>
      <c r="BD415" s="25">
        <v>0</v>
      </c>
      <c r="BE415" s="25">
        <v>27</v>
      </c>
      <c r="BF415" s="25">
        <v>15</v>
      </c>
      <c r="BG415" s="25">
        <v>19</v>
      </c>
      <c r="BH415" s="25">
        <v>0</v>
      </c>
      <c r="BI415" s="25">
        <v>0</v>
      </c>
      <c r="BJ415" s="25">
        <v>10</v>
      </c>
      <c r="BK415" s="25">
        <v>22</v>
      </c>
      <c r="BL415" s="25">
        <v>35</v>
      </c>
      <c r="BM415" s="25">
        <v>32</v>
      </c>
      <c r="BN415" s="25">
        <v>0</v>
      </c>
      <c r="BO415" t="s">
        <v>37</v>
      </c>
    </row>
    <row r="416" spans="1:67" x14ac:dyDescent="0.25">
      <c r="A416" s="6">
        <v>44937</v>
      </c>
      <c r="B416" t="s">
        <v>7</v>
      </c>
      <c r="C416">
        <v>11</v>
      </c>
      <c r="D416">
        <v>630.00000000000011</v>
      </c>
      <c r="E416">
        <f t="shared" si="51"/>
        <v>203</v>
      </c>
      <c r="F416">
        <f t="shared" si="52"/>
        <v>90</v>
      </c>
      <c r="G416">
        <f t="shared" si="53"/>
        <v>144.00000000000011</v>
      </c>
      <c r="H416">
        <f t="shared" si="49"/>
        <v>159</v>
      </c>
      <c r="I416">
        <v>0</v>
      </c>
      <c r="J416" s="21">
        <v>0.32</v>
      </c>
      <c r="K416" s="21">
        <v>0.57999999999999996</v>
      </c>
      <c r="L416" s="21">
        <v>0.70000000000000007</v>
      </c>
      <c r="M416" s="21">
        <v>0.9</v>
      </c>
      <c r="N416" s="21">
        <v>0.94000000000000006</v>
      </c>
      <c r="O416" s="24">
        <v>0.96</v>
      </c>
      <c r="P416" s="24">
        <v>0.1</v>
      </c>
      <c r="Q416" s="24">
        <v>0.1</v>
      </c>
      <c r="R416" s="24">
        <v>0.98</v>
      </c>
      <c r="S416" s="24">
        <v>0.69000000000000006</v>
      </c>
      <c r="T416" s="24">
        <v>0.97</v>
      </c>
      <c r="U416" s="24">
        <v>0.45</v>
      </c>
      <c r="V416" s="24">
        <v>0.97</v>
      </c>
      <c r="W416" s="24">
        <v>0.96</v>
      </c>
      <c r="X416" s="24">
        <v>0.2</v>
      </c>
      <c r="Y416" s="24">
        <v>1</v>
      </c>
      <c r="Z416" s="24">
        <v>0.97</v>
      </c>
      <c r="AA416" s="25">
        <v>0</v>
      </c>
      <c r="AB416" s="25">
        <v>0</v>
      </c>
      <c r="AC416" s="25">
        <v>6</v>
      </c>
      <c r="AD416" s="25">
        <v>6</v>
      </c>
      <c r="AE416" s="25">
        <v>22</v>
      </c>
      <c r="AF416" s="25">
        <v>17</v>
      </c>
      <c r="AG416" s="25">
        <v>0</v>
      </c>
      <c r="AH416" s="25">
        <v>0</v>
      </c>
      <c r="AI416" s="25">
        <v>11</v>
      </c>
      <c r="AJ416" s="25">
        <v>28</v>
      </c>
      <c r="AK416" s="25">
        <v>34</v>
      </c>
      <c r="AL416" s="25">
        <v>0</v>
      </c>
      <c r="AM416" s="25">
        <v>11</v>
      </c>
      <c r="AN416" s="25">
        <v>23</v>
      </c>
      <c r="AO416" s="25">
        <v>36</v>
      </c>
      <c r="AP416" s="25">
        <v>25</v>
      </c>
      <c r="AQ416" s="25">
        <v>4</v>
      </c>
      <c r="AR416" s="25">
        <v>30</v>
      </c>
      <c r="AS416" s="25">
        <v>30</v>
      </c>
      <c r="AT416" s="25">
        <v>0</v>
      </c>
      <c r="AU416" s="25">
        <v>15.000000000000114</v>
      </c>
      <c r="AV416" s="25">
        <v>40</v>
      </c>
      <c r="AW416" s="25">
        <v>7</v>
      </c>
      <c r="AX416" s="25">
        <v>36</v>
      </c>
      <c r="AY416" s="25">
        <v>12</v>
      </c>
      <c r="AZ416" s="25">
        <v>0</v>
      </c>
      <c r="BA416" s="25">
        <v>0</v>
      </c>
      <c r="BB416" s="25">
        <v>0</v>
      </c>
      <c r="BC416" s="25">
        <v>22</v>
      </c>
      <c r="BD416" s="25">
        <v>12</v>
      </c>
      <c r="BE416" s="25">
        <v>16</v>
      </c>
      <c r="BF416" s="25">
        <v>29</v>
      </c>
      <c r="BG416" s="25">
        <v>9</v>
      </c>
      <c r="BH416" s="25">
        <v>28</v>
      </c>
      <c r="BI416" s="25">
        <v>0</v>
      </c>
      <c r="BJ416" s="25">
        <v>41</v>
      </c>
      <c r="BK416" s="25">
        <v>0</v>
      </c>
      <c r="BL416" s="25">
        <v>42</v>
      </c>
      <c r="BM416" s="25">
        <v>3</v>
      </c>
      <c r="BN416" s="25">
        <v>35</v>
      </c>
      <c r="BO416" t="s">
        <v>37</v>
      </c>
    </row>
    <row r="417" spans="1:67" x14ac:dyDescent="0.25">
      <c r="A417" s="6">
        <v>44938</v>
      </c>
      <c r="B417" t="s">
        <v>7</v>
      </c>
      <c r="C417">
        <v>12</v>
      </c>
      <c r="D417">
        <v>644</v>
      </c>
      <c r="E417">
        <f t="shared" si="51"/>
        <v>126</v>
      </c>
      <c r="F417">
        <f t="shared" si="52"/>
        <v>223</v>
      </c>
      <c r="G417">
        <f t="shared" si="53"/>
        <v>156</v>
      </c>
      <c r="H417">
        <f t="shared" si="49"/>
        <v>127</v>
      </c>
      <c r="I417">
        <v>0</v>
      </c>
      <c r="J417" s="21">
        <v>0.24</v>
      </c>
      <c r="K417" s="21">
        <v>0.62</v>
      </c>
      <c r="L417" s="21">
        <v>0.79</v>
      </c>
      <c r="M417" s="21">
        <v>0.93</v>
      </c>
      <c r="N417" s="21">
        <v>0.91</v>
      </c>
      <c r="O417" s="24">
        <v>0.92</v>
      </c>
      <c r="P417" s="24">
        <v>0.74</v>
      </c>
      <c r="Q417" s="24">
        <v>0.61</v>
      </c>
      <c r="R417" s="24">
        <v>0.93</v>
      </c>
      <c r="S417" s="24">
        <v>0.12</v>
      </c>
      <c r="T417" s="24">
        <v>1</v>
      </c>
      <c r="U417" s="24">
        <v>0.44</v>
      </c>
      <c r="V417" s="24">
        <v>1</v>
      </c>
      <c r="W417" s="24">
        <v>0.92</v>
      </c>
      <c r="X417" s="24">
        <v>0.1</v>
      </c>
      <c r="Y417" s="24">
        <v>0.97</v>
      </c>
      <c r="Z417" s="24">
        <v>0.39</v>
      </c>
      <c r="AA417" s="25">
        <v>36</v>
      </c>
      <c r="AB417" s="25">
        <v>39</v>
      </c>
      <c r="AC417" s="25">
        <v>18</v>
      </c>
      <c r="AD417" s="25">
        <v>39</v>
      </c>
      <c r="AE417" s="25">
        <v>0</v>
      </c>
      <c r="AF417" s="25">
        <v>0</v>
      </c>
      <c r="AG417" s="25">
        <v>34</v>
      </c>
      <c r="AH417" s="25">
        <v>0</v>
      </c>
      <c r="AI417" s="25">
        <v>24</v>
      </c>
      <c r="AJ417" s="25">
        <v>33</v>
      </c>
      <c r="AK417" s="25">
        <v>12</v>
      </c>
      <c r="AL417" s="25">
        <v>2</v>
      </c>
      <c r="AM417" s="25">
        <v>21</v>
      </c>
      <c r="AN417" s="25">
        <v>40</v>
      </c>
      <c r="AO417" s="25">
        <v>11</v>
      </c>
      <c r="AP417" s="25">
        <v>26</v>
      </c>
      <c r="AQ417" s="25">
        <v>6</v>
      </c>
      <c r="AR417" s="25">
        <v>5</v>
      </c>
      <c r="AS417" s="25">
        <v>16</v>
      </c>
      <c r="AT417" s="25">
        <v>0</v>
      </c>
      <c r="AU417" s="25">
        <v>10</v>
      </c>
      <c r="AV417" s="25">
        <v>32</v>
      </c>
      <c r="AW417" s="25">
        <v>27</v>
      </c>
      <c r="AX417" s="25">
        <v>42</v>
      </c>
      <c r="AY417" s="25">
        <v>5</v>
      </c>
      <c r="AZ417" s="25">
        <v>22</v>
      </c>
      <c r="BA417" s="25">
        <v>3</v>
      </c>
      <c r="BB417" s="25">
        <v>13</v>
      </c>
      <c r="BC417" s="25">
        <v>0</v>
      </c>
      <c r="BD417" s="25">
        <v>2</v>
      </c>
      <c r="BE417" s="25">
        <v>15</v>
      </c>
      <c r="BF417" s="25">
        <v>0</v>
      </c>
      <c r="BG417" s="25">
        <v>9</v>
      </c>
      <c r="BH417" s="25">
        <v>16</v>
      </c>
      <c r="BI417" s="25">
        <v>4</v>
      </c>
      <c r="BJ417" s="25">
        <v>23</v>
      </c>
      <c r="BK417" s="25">
        <v>0</v>
      </c>
      <c r="BL417" s="25">
        <v>27</v>
      </c>
      <c r="BM417" s="25">
        <v>32</v>
      </c>
      <c r="BN417" s="25">
        <v>0</v>
      </c>
      <c r="BO417" t="s">
        <v>37</v>
      </c>
    </row>
    <row r="418" spans="1:67" x14ac:dyDescent="0.25">
      <c r="A418" s="6">
        <v>44939</v>
      </c>
      <c r="B418" t="s">
        <v>7</v>
      </c>
      <c r="C418">
        <v>13</v>
      </c>
      <c r="D418">
        <v>655.00000000000011</v>
      </c>
      <c r="E418">
        <f t="shared" si="51"/>
        <v>168</v>
      </c>
      <c r="F418">
        <f t="shared" si="52"/>
        <v>199.00000000000011</v>
      </c>
      <c r="G418">
        <f t="shared" si="53"/>
        <v>127</v>
      </c>
      <c r="H418">
        <f t="shared" si="49"/>
        <v>151</v>
      </c>
      <c r="I418">
        <v>0</v>
      </c>
      <c r="J418" s="21">
        <v>0.34</v>
      </c>
      <c r="K418" s="21">
        <v>0.69000000000000006</v>
      </c>
      <c r="L418" s="21">
        <v>0.79</v>
      </c>
      <c r="M418" s="21">
        <v>0.81</v>
      </c>
      <c r="N418" s="21">
        <v>0.95</v>
      </c>
      <c r="O418" s="24">
        <v>0.83000000000000007</v>
      </c>
      <c r="P418" s="24">
        <v>0.11</v>
      </c>
      <c r="Q418" s="24">
        <v>0.12</v>
      </c>
      <c r="R418" s="24">
        <v>0.95000000000000007</v>
      </c>
      <c r="S418" s="24">
        <v>0.1</v>
      </c>
      <c r="T418" s="24">
        <v>0.97</v>
      </c>
      <c r="U418" s="24">
        <v>0.44</v>
      </c>
      <c r="V418" s="24">
        <v>1</v>
      </c>
      <c r="W418" s="24">
        <v>0.93</v>
      </c>
      <c r="X418" s="24">
        <v>0.45</v>
      </c>
      <c r="Y418" s="24">
        <v>0.85</v>
      </c>
      <c r="Z418" s="24">
        <v>0.5</v>
      </c>
      <c r="AA418" s="25">
        <v>43</v>
      </c>
      <c r="AB418" s="25">
        <v>29.000000000000114</v>
      </c>
      <c r="AC418" s="25">
        <v>16</v>
      </c>
      <c r="AD418" s="25">
        <v>8</v>
      </c>
      <c r="AE418" s="25">
        <v>0</v>
      </c>
      <c r="AF418" s="25">
        <v>42</v>
      </c>
      <c r="AG418" s="25">
        <v>31</v>
      </c>
      <c r="AH418" s="25">
        <v>4</v>
      </c>
      <c r="AI418" s="25">
        <v>25</v>
      </c>
      <c r="AJ418" s="25">
        <v>1</v>
      </c>
      <c r="AK418" s="25">
        <v>10</v>
      </c>
      <c r="AL418" s="25">
        <v>26</v>
      </c>
      <c r="AM418" s="25">
        <v>5</v>
      </c>
      <c r="AN418" s="25">
        <v>43</v>
      </c>
      <c r="AO418" s="25">
        <v>27</v>
      </c>
      <c r="AP418" s="25">
        <v>4</v>
      </c>
      <c r="AQ418" s="25">
        <v>13</v>
      </c>
      <c r="AR418" s="25">
        <v>11</v>
      </c>
      <c r="AS418" s="25">
        <v>17</v>
      </c>
      <c r="AT418" s="25">
        <v>5</v>
      </c>
      <c r="AU418" s="25">
        <v>21</v>
      </c>
      <c r="AV418" s="25">
        <v>9</v>
      </c>
      <c r="AW418" s="25">
        <v>0</v>
      </c>
      <c r="AX418" s="25">
        <v>17</v>
      </c>
      <c r="AY418" s="25">
        <v>6</v>
      </c>
      <c r="AZ418" s="25">
        <v>0</v>
      </c>
      <c r="BA418" s="25">
        <v>24</v>
      </c>
      <c r="BB418" s="25">
        <v>31</v>
      </c>
      <c r="BC418" s="25">
        <v>0</v>
      </c>
      <c r="BD418" s="25">
        <v>19</v>
      </c>
      <c r="BE418" s="25">
        <v>1</v>
      </c>
      <c r="BF418" s="25">
        <v>28</v>
      </c>
      <c r="BG418" s="25">
        <v>36</v>
      </c>
      <c r="BH418" s="25">
        <v>0</v>
      </c>
      <c r="BI418" s="25">
        <v>18</v>
      </c>
      <c r="BJ418" s="25">
        <v>2</v>
      </c>
      <c r="BK418" s="25">
        <v>12</v>
      </c>
      <c r="BL418" s="25">
        <v>39</v>
      </c>
      <c r="BM418" s="25">
        <v>31</v>
      </c>
      <c r="BN418" s="25">
        <v>1</v>
      </c>
      <c r="BO418" t="s">
        <v>37</v>
      </c>
    </row>
    <row r="419" spans="1:67" x14ac:dyDescent="0.25">
      <c r="A419" s="6">
        <v>44940</v>
      </c>
      <c r="B419" t="s">
        <v>7</v>
      </c>
      <c r="C419">
        <v>14</v>
      </c>
      <c r="D419">
        <v>661.99999999999989</v>
      </c>
      <c r="E419">
        <f t="shared" si="51"/>
        <v>213</v>
      </c>
      <c r="F419">
        <f t="shared" si="52"/>
        <v>171</v>
      </c>
      <c r="G419">
        <f t="shared" si="53"/>
        <v>144.99999999999989</v>
      </c>
      <c r="H419">
        <f t="shared" si="49"/>
        <v>123</v>
      </c>
      <c r="I419">
        <v>0</v>
      </c>
      <c r="J419" s="21">
        <v>0.33</v>
      </c>
      <c r="K419" s="21">
        <v>0.65</v>
      </c>
      <c r="L419" s="21">
        <v>0.79</v>
      </c>
      <c r="M419" s="21">
        <v>0.85</v>
      </c>
      <c r="N419" s="21">
        <v>0.93</v>
      </c>
      <c r="O419" s="24">
        <v>1</v>
      </c>
      <c r="P419" s="24">
        <v>0.74</v>
      </c>
      <c r="Q419" s="24">
        <v>0.70000000000000007</v>
      </c>
      <c r="R419" s="24">
        <v>0.93</v>
      </c>
      <c r="S419" s="24">
        <v>0.6</v>
      </c>
      <c r="T419" s="24">
        <v>0.95000000000000007</v>
      </c>
      <c r="U419" s="24">
        <v>0.15</v>
      </c>
      <c r="V419" s="24">
        <v>0.96</v>
      </c>
      <c r="W419" s="24">
        <v>0.99</v>
      </c>
      <c r="X419" s="24">
        <v>0.9</v>
      </c>
      <c r="Y419" s="24">
        <v>0.9</v>
      </c>
      <c r="Z419" s="24">
        <v>0.44</v>
      </c>
      <c r="AA419" s="25">
        <v>1</v>
      </c>
      <c r="AB419" s="25">
        <v>44</v>
      </c>
      <c r="AC419" s="25">
        <v>8</v>
      </c>
      <c r="AD419" s="25">
        <v>0</v>
      </c>
      <c r="AE419" s="25">
        <v>42</v>
      </c>
      <c r="AF419" s="25">
        <v>30</v>
      </c>
      <c r="AG419" s="25">
        <v>0</v>
      </c>
      <c r="AH419" s="25">
        <v>0</v>
      </c>
      <c r="AI419" s="25">
        <v>34</v>
      </c>
      <c r="AJ419" s="25">
        <v>12</v>
      </c>
      <c r="AK419" s="25">
        <v>10</v>
      </c>
      <c r="AL419" s="25">
        <v>23</v>
      </c>
      <c r="AM419" s="25">
        <v>17</v>
      </c>
      <c r="AN419" s="25">
        <v>9</v>
      </c>
      <c r="AO419" s="25">
        <v>0</v>
      </c>
      <c r="AP419" s="25">
        <v>0</v>
      </c>
      <c r="AQ419" s="25">
        <v>34</v>
      </c>
      <c r="AR419" s="25">
        <v>0</v>
      </c>
      <c r="AS419" s="25">
        <v>3</v>
      </c>
      <c r="AT419" s="25">
        <v>37</v>
      </c>
      <c r="AU419" s="25">
        <v>0</v>
      </c>
      <c r="AV419" s="25">
        <v>24</v>
      </c>
      <c r="AW419" s="25">
        <v>2.9999999999998863</v>
      </c>
      <c r="AX419" s="25">
        <v>0</v>
      </c>
      <c r="AY419" s="25">
        <v>8</v>
      </c>
      <c r="AZ419" s="25">
        <v>43</v>
      </c>
      <c r="BA419" s="25">
        <v>27</v>
      </c>
      <c r="BB419" s="25">
        <v>0</v>
      </c>
      <c r="BC419" s="25">
        <v>0</v>
      </c>
      <c r="BD419" s="25">
        <v>40</v>
      </c>
      <c r="BE419" s="25">
        <v>22</v>
      </c>
      <c r="BF419" s="25">
        <v>37</v>
      </c>
      <c r="BG419" s="25">
        <v>24</v>
      </c>
      <c r="BH419" s="25">
        <v>0</v>
      </c>
      <c r="BI419" s="25">
        <v>3</v>
      </c>
      <c r="BJ419" s="25">
        <v>43</v>
      </c>
      <c r="BK419" s="25">
        <v>12</v>
      </c>
      <c r="BL419" s="25">
        <v>11</v>
      </c>
      <c r="BM419" s="25">
        <v>20</v>
      </c>
      <c r="BN419" s="25">
        <v>41</v>
      </c>
      <c r="BO419" t="s">
        <v>37</v>
      </c>
    </row>
    <row r="420" spans="1:67" x14ac:dyDescent="0.25">
      <c r="A420" s="6">
        <v>44941</v>
      </c>
      <c r="B420" t="s">
        <v>7</v>
      </c>
      <c r="C420">
        <v>15</v>
      </c>
      <c r="D420">
        <v>667</v>
      </c>
      <c r="E420">
        <f t="shared" si="51"/>
        <v>133</v>
      </c>
      <c r="F420">
        <f t="shared" si="52"/>
        <v>217</v>
      </c>
      <c r="G420">
        <f t="shared" si="53"/>
        <v>159</v>
      </c>
      <c r="H420">
        <f t="shared" si="49"/>
        <v>158</v>
      </c>
      <c r="I420">
        <v>0</v>
      </c>
      <c r="J420" s="21">
        <v>0.3</v>
      </c>
      <c r="K420" s="21">
        <v>0.67</v>
      </c>
      <c r="L420" s="21">
        <v>0.75</v>
      </c>
      <c r="M420" s="21">
        <v>0.86</v>
      </c>
      <c r="N420" s="21">
        <v>0.92</v>
      </c>
      <c r="O420" s="24">
        <v>0.94000000000000006</v>
      </c>
      <c r="P420" s="24">
        <v>0.64</v>
      </c>
      <c r="Q420" s="24">
        <v>0.6</v>
      </c>
      <c r="R420" s="24">
        <v>0.9</v>
      </c>
      <c r="S420" s="24">
        <v>0.68</v>
      </c>
      <c r="T420" s="24">
        <v>1</v>
      </c>
      <c r="U420" s="24">
        <v>0.2</v>
      </c>
      <c r="V420" s="24">
        <v>0.94000000000000006</v>
      </c>
      <c r="W420" s="24">
        <v>0.96</v>
      </c>
      <c r="X420" s="24">
        <v>0.74</v>
      </c>
      <c r="Y420" s="24">
        <v>1</v>
      </c>
      <c r="Z420" s="24">
        <v>0.41000000000000003</v>
      </c>
      <c r="AA420" s="25">
        <v>29</v>
      </c>
      <c r="AB420" s="25">
        <v>27</v>
      </c>
      <c r="AC420" s="25">
        <v>0</v>
      </c>
      <c r="AD420" s="25">
        <v>31</v>
      </c>
      <c r="AE420" s="25">
        <v>22</v>
      </c>
      <c r="AF420" s="25">
        <v>16</v>
      </c>
      <c r="AG420" s="25">
        <v>28</v>
      </c>
      <c r="AH420" s="25">
        <v>29</v>
      </c>
      <c r="AI420" s="25">
        <v>35</v>
      </c>
      <c r="AJ420" s="25">
        <v>0</v>
      </c>
      <c r="AK420" s="25">
        <v>0</v>
      </c>
      <c r="AL420" s="25">
        <v>42</v>
      </c>
      <c r="AM420" s="25">
        <v>14</v>
      </c>
      <c r="AN420" s="25">
        <v>23</v>
      </c>
      <c r="AO420" s="25">
        <v>0</v>
      </c>
      <c r="AP420" s="25">
        <v>20</v>
      </c>
      <c r="AQ420" s="25">
        <v>23</v>
      </c>
      <c r="AR420" s="25">
        <v>8</v>
      </c>
      <c r="AS420" s="25">
        <v>28</v>
      </c>
      <c r="AT420" s="25">
        <v>0</v>
      </c>
      <c r="AU420" s="25">
        <v>0</v>
      </c>
      <c r="AV420" s="25">
        <v>40</v>
      </c>
      <c r="AW420" s="25">
        <v>10</v>
      </c>
      <c r="AX420" s="25">
        <v>41</v>
      </c>
      <c r="AY420" s="25">
        <v>11</v>
      </c>
      <c r="AZ420" s="25">
        <v>22</v>
      </c>
      <c r="BA420" s="25">
        <v>4</v>
      </c>
      <c r="BB420" s="25">
        <v>2</v>
      </c>
      <c r="BC420" s="25">
        <v>27</v>
      </c>
      <c r="BD420" s="25">
        <v>2</v>
      </c>
      <c r="BE420" s="25">
        <v>10</v>
      </c>
      <c r="BF420" s="25">
        <v>42</v>
      </c>
      <c r="BG420" s="25">
        <v>0</v>
      </c>
      <c r="BH420" s="25">
        <v>6</v>
      </c>
      <c r="BI420" s="25">
        <v>25</v>
      </c>
      <c r="BJ420" s="25">
        <v>0</v>
      </c>
      <c r="BK420" s="25">
        <v>2</v>
      </c>
      <c r="BL420" s="25">
        <v>9</v>
      </c>
      <c r="BM420" s="25">
        <v>14</v>
      </c>
      <c r="BN420" s="25">
        <v>25</v>
      </c>
      <c r="BO420" t="s">
        <v>37</v>
      </c>
    </row>
    <row r="421" spans="1:67" x14ac:dyDescent="0.25">
      <c r="A421" s="6">
        <v>44942</v>
      </c>
      <c r="B421" t="s">
        <v>7</v>
      </c>
      <c r="C421">
        <v>16</v>
      </c>
      <c r="D421">
        <v>667</v>
      </c>
      <c r="E421">
        <f t="shared" si="51"/>
        <v>116</v>
      </c>
      <c r="F421">
        <f t="shared" si="52"/>
        <v>207</v>
      </c>
      <c r="G421">
        <f t="shared" si="53"/>
        <v>252</v>
      </c>
      <c r="H421">
        <f t="shared" si="49"/>
        <v>58</v>
      </c>
      <c r="I421">
        <v>1</v>
      </c>
      <c r="J421" s="21">
        <v>0.41000000000000003</v>
      </c>
      <c r="K421" s="21">
        <v>0.62</v>
      </c>
      <c r="L421" s="21">
        <v>0.72</v>
      </c>
      <c r="M421" s="21">
        <v>0.89</v>
      </c>
      <c r="N421" s="21">
        <v>0.98</v>
      </c>
      <c r="O421" s="24">
        <v>0.94000000000000006</v>
      </c>
      <c r="P421" s="24">
        <v>0.6</v>
      </c>
      <c r="Q421" s="24">
        <v>0.70000000000000007</v>
      </c>
      <c r="R421" s="24">
        <v>0.89</v>
      </c>
      <c r="S421" s="24">
        <v>0.62</v>
      </c>
      <c r="T421" s="24">
        <v>0.96</v>
      </c>
      <c r="U421" s="24">
        <v>0.47000000000000003</v>
      </c>
      <c r="V421" s="24">
        <v>1</v>
      </c>
      <c r="W421" s="24">
        <v>0.94000000000000006</v>
      </c>
      <c r="X421" s="24">
        <v>0.71</v>
      </c>
      <c r="Y421" s="24">
        <v>1</v>
      </c>
      <c r="Z421" s="24">
        <v>0.43</v>
      </c>
      <c r="AA421" s="25">
        <v>32</v>
      </c>
      <c r="AB421" s="25">
        <v>34</v>
      </c>
      <c r="AC421" s="25">
        <v>5</v>
      </c>
      <c r="AD421" s="25">
        <v>18</v>
      </c>
      <c r="AE421" s="25">
        <v>34</v>
      </c>
      <c r="AF421" s="25">
        <v>29</v>
      </c>
      <c r="AG421" s="25">
        <v>17</v>
      </c>
      <c r="AH421" s="25">
        <v>0</v>
      </c>
      <c r="AI421" s="25">
        <v>10</v>
      </c>
      <c r="AJ421" s="25">
        <v>28</v>
      </c>
      <c r="AK421" s="25">
        <v>34</v>
      </c>
      <c r="AL421" s="25">
        <v>12</v>
      </c>
      <c r="AM421" s="25">
        <v>0</v>
      </c>
      <c r="AN421" s="25">
        <v>24</v>
      </c>
      <c r="AO421" s="25">
        <v>7</v>
      </c>
      <c r="AP421" s="25">
        <v>0</v>
      </c>
      <c r="AQ421" s="25">
        <v>0</v>
      </c>
      <c r="AR421" s="25">
        <v>5</v>
      </c>
      <c r="AS421" s="25">
        <v>0</v>
      </c>
      <c r="AT421" s="25">
        <v>10</v>
      </c>
      <c r="AU421" s="25">
        <v>35</v>
      </c>
      <c r="AV421" s="25">
        <v>22</v>
      </c>
      <c r="AW421" s="25">
        <v>0</v>
      </c>
      <c r="AX421" s="25">
        <v>0</v>
      </c>
      <c r="AY421" s="25">
        <v>42</v>
      </c>
      <c r="AZ421" s="25">
        <v>16</v>
      </c>
      <c r="BA421" s="25">
        <v>23</v>
      </c>
      <c r="BB421" s="25">
        <v>34</v>
      </c>
      <c r="BC421" s="25">
        <v>39</v>
      </c>
      <c r="BD421" s="25">
        <v>41</v>
      </c>
      <c r="BE421" s="25">
        <v>40</v>
      </c>
      <c r="BF421" s="25">
        <v>0</v>
      </c>
      <c r="BG421" s="25">
        <v>8</v>
      </c>
      <c r="BH421" s="25">
        <v>0</v>
      </c>
      <c r="BI421" s="25">
        <v>13</v>
      </c>
      <c r="BJ421" s="25">
        <v>11</v>
      </c>
      <c r="BK421" s="25">
        <v>9</v>
      </c>
      <c r="BL421" s="25">
        <v>29</v>
      </c>
      <c r="BM421" s="25">
        <v>5</v>
      </c>
      <c r="BN421" s="25">
        <v>1</v>
      </c>
      <c r="BO421" t="s">
        <v>37</v>
      </c>
    </row>
    <row r="422" spans="1:67" x14ac:dyDescent="0.25">
      <c r="A422" s="6">
        <v>44943</v>
      </c>
      <c r="B422" t="s">
        <v>7</v>
      </c>
      <c r="C422">
        <v>17</v>
      </c>
      <c r="D422">
        <v>661.00000000000011</v>
      </c>
      <c r="E422">
        <f t="shared" si="51"/>
        <v>181.00000000000011</v>
      </c>
      <c r="F422">
        <f t="shared" si="52"/>
        <v>162</v>
      </c>
      <c r="G422">
        <f t="shared" si="53"/>
        <v>180</v>
      </c>
      <c r="H422">
        <f t="shared" si="49"/>
        <v>102</v>
      </c>
      <c r="I422">
        <v>0</v>
      </c>
      <c r="J422" s="21">
        <v>0.22</v>
      </c>
      <c r="K422" s="21">
        <v>0.62</v>
      </c>
      <c r="L422" s="21">
        <v>0.76</v>
      </c>
      <c r="M422" s="21">
        <v>0.82000000000000006</v>
      </c>
      <c r="N422" s="21">
        <v>0.93</v>
      </c>
      <c r="O422" s="24">
        <v>0.93</v>
      </c>
      <c r="P422" s="24">
        <v>0.8</v>
      </c>
      <c r="Q422" s="24">
        <v>0.73</v>
      </c>
      <c r="R422" s="24">
        <v>0.99</v>
      </c>
      <c r="S422" s="24">
        <v>0.61</v>
      </c>
      <c r="T422" s="24">
        <v>0.96</v>
      </c>
      <c r="U422" s="24">
        <v>0.41000000000000003</v>
      </c>
      <c r="V422" s="24">
        <v>1</v>
      </c>
      <c r="W422" s="24">
        <v>0.9</v>
      </c>
      <c r="X422" s="24">
        <v>0.15</v>
      </c>
      <c r="Y422" s="24">
        <v>0.95000000000000007</v>
      </c>
      <c r="Z422" s="24">
        <v>0.45</v>
      </c>
      <c r="AA422" s="25">
        <v>39</v>
      </c>
      <c r="AB422" s="25">
        <v>42</v>
      </c>
      <c r="AC422" s="25">
        <v>0</v>
      </c>
      <c r="AD422" s="25">
        <v>37</v>
      </c>
      <c r="AE422" s="25">
        <v>0</v>
      </c>
      <c r="AF422" s="25">
        <v>0</v>
      </c>
      <c r="AG422" s="25">
        <v>7</v>
      </c>
      <c r="AH422" s="25">
        <v>0</v>
      </c>
      <c r="AI422" s="25">
        <v>28</v>
      </c>
      <c r="AJ422" s="25">
        <v>9</v>
      </c>
      <c r="AK422" s="25">
        <v>36</v>
      </c>
      <c r="AL422" s="25">
        <v>33</v>
      </c>
      <c r="AM422" s="25">
        <v>0</v>
      </c>
      <c r="AN422" s="25">
        <v>24</v>
      </c>
      <c r="AO422" s="25">
        <v>11</v>
      </c>
      <c r="AP422" s="25">
        <v>26</v>
      </c>
      <c r="AQ422" s="25">
        <v>0</v>
      </c>
      <c r="AR422" s="25">
        <v>0</v>
      </c>
      <c r="AS422" s="25">
        <v>8</v>
      </c>
      <c r="AT422" s="25">
        <v>0</v>
      </c>
      <c r="AU422" s="25">
        <v>0</v>
      </c>
      <c r="AV422" s="25">
        <v>41</v>
      </c>
      <c r="AW422" s="25">
        <v>2</v>
      </c>
      <c r="AX422" s="25">
        <v>0</v>
      </c>
      <c r="AY422" s="25">
        <v>43</v>
      </c>
      <c r="AZ422" s="25">
        <v>0</v>
      </c>
      <c r="BA422" s="25">
        <v>19</v>
      </c>
      <c r="BB422" s="25">
        <v>20</v>
      </c>
      <c r="BC422" s="25">
        <v>14</v>
      </c>
      <c r="BD422" s="25">
        <v>41</v>
      </c>
      <c r="BE422" s="25">
        <v>15.000000000000114</v>
      </c>
      <c r="BF422" s="25">
        <v>0</v>
      </c>
      <c r="BG422" s="25">
        <v>26</v>
      </c>
      <c r="BH422" s="25">
        <v>9</v>
      </c>
      <c r="BI422" s="25">
        <v>44</v>
      </c>
      <c r="BJ422" s="25">
        <v>0</v>
      </c>
      <c r="BK422" s="25">
        <v>36</v>
      </c>
      <c r="BL422" s="25">
        <v>0</v>
      </c>
      <c r="BM422" s="25">
        <v>16</v>
      </c>
      <c r="BN422" s="25">
        <v>35</v>
      </c>
      <c r="BO422" t="s">
        <v>37</v>
      </c>
    </row>
    <row r="423" spans="1:67" x14ac:dyDescent="0.25">
      <c r="A423" s="6">
        <v>44944</v>
      </c>
      <c r="B423" t="s">
        <v>7</v>
      </c>
      <c r="C423">
        <v>18</v>
      </c>
      <c r="D423">
        <v>651.00000000000011</v>
      </c>
      <c r="E423">
        <f t="shared" si="51"/>
        <v>187</v>
      </c>
      <c r="F423">
        <f t="shared" si="52"/>
        <v>56.000000000000114</v>
      </c>
      <c r="G423">
        <f t="shared" si="53"/>
        <v>246</v>
      </c>
      <c r="H423">
        <f t="shared" si="49"/>
        <v>129</v>
      </c>
      <c r="I423">
        <v>0</v>
      </c>
      <c r="J423" s="21">
        <v>0.44</v>
      </c>
      <c r="K423" s="21">
        <v>0.5</v>
      </c>
      <c r="L423" s="21">
        <v>0.8</v>
      </c>
      <c r="M423" s="21">
        <v>0.84</v>
      </c>
      <c r="N423" s="21">
        <v>0.97</v>
      </c>
      <c r="O423" s="24">
        <v>0.97</v>
      </c>
      <c r="P423" s="24">
        <v>0.62</v>
      </c>
      <c r="Q423" s="24">
        <v>0.59</v>
      </c>
      <c r="R423" s="24">
        <v>0.97</v>
      </c>
      <c r="S423" s="24">
        <v>0.64</v>
      </c>
      <c r="T423" s="24">
        <v>0.98</v>
      </c>
      <c r="U423" s="24">
        <v>0.6</v>
      </c>
      <c r="V423" s="24">
        <v>0.91</v>
      </c>
      <c r="W423" s="24">
        <v>0.94000000000000006</v>
      </c>
      <c r="X423" s="24">
        <v>0.1</v>
      </c>
      <c r="Y423" s="24">
        <v>1</v>
      </c>
      <c r="Z423" s="24">
        <v>0.15</v>
      </c>
      <c r="AA423" s="25">
        <v>0</v>
      </c>
      <c r="AB423" s="25">
        <v>0</v>
      </c>
      <c r="AC423" s="25">
        <v>0</v>
      </c>
      <c r="AD423" s="25">
        <v>0</v>
      </c>
      <c r="AE423" s="25">
        <v>0</v>
      </c>
      <c r="AF423" s="25">
        <v>0</v>
      </c>
      <c r="AG423" s="25">
        <v>35</v>
      </c>
      <c r="AH423" s="25">
        <v>0</v>
      </c>
      <c r="AI423" s="25">
        <v>0</v>
      </c>
      <c r="AJ423" s="25">
        <v>21.000000000000114</v>
      </c>
      <c r="AK423" s="25">
        <v>33</v>
      </c>
      <c r="AL423" s="25">
        <v>2</v>
      </c>
      <c r="AM423" s="25">
        <v>39</v>
      </c>
      <c r="AN423" s="25">
        <v>0</v>
      </c>
      <c r="AO423" s="25">
        <v>0</v>
      </c>
      <c r="AP423" s="25">
        <v>34</v>
      </c>
      <c r="AQ423" s="25">
        <v>3</v>
      </c>
      <c r="AR423" s="25">
        <v>35</v>
      </c>
      <c r="AS423" s="25">
        <v>16</v>
      </c>
      <c r="AT423" s="25">
        <v>0</v>
      </c>
      <c r="AU423" s="25">
        <v>37</v>
      </c>
      <c r="AV423" s="25">
        <v>0</v>
      </c>
      <c r="AW423" s="25">
        <v>40</v>
      </c>
      <c r="AX423" s="25">
        <v>40</v>
      </c>
      <c r="AY423" s="25">
        <v>13</v>
      </c>
      <c r="AZ423" s="25">
        <v>34</v>
      </c>
      <c r="BA423" s="25">
        <v>28</v>
      </c>
      <c r="BB423" s="25">
        <v>2</v>
      </c>
      <c r="BC423" s="25">
        <v>32</v>
      </c>
      <c r="BD423" s="25">
        <v>20</v>
      </c>
      <c r="BE423" s="25">
        <v>11</v>
      </c>
      <c r="BF423" s="25">
        <v>19</v>
      </c>
      <c r="BG423" s="25">
        <v>0</v>
      </c>
      <c r="BH423" s="25">
        <v>40</v>
      </c>
      <c r="BI423" s="25">
        <v>9</v>
      </c>
      <c r="BJ423" s="25">
        <v>42</v>
      </c>
      <c r="BK423" s="25">
        <v>26</v>
      </c>
      <c r="BL423" s="25">
        <v>0</v>
      </c>
      <c r="BM423" s="25">
        <v>0</v>
      </c>
      <c r="BN423" s="25">
        <v>40</v>
      </c>
      <c r="BO423" t="s">
        <v>37</v>
      </c>
    </row>
    <row r="424" spans="1:67" x14ac:dyDescent="0.25">
      <c r="A424" s="6">
        <v>44945</v>
      </c>
      <c r="B424" t="s">
        <v>7</v>
      </c>
      <c r="C424">
        <v>19</v>
      </c>
      <c r="D424">
        <v>641</v>
      </c>
      <c r="E424">
        <f t="shared" si="51"/>
        <v>152</v>
      </c>
      <c r="F424">
        <f t="shared" si="52"/>
        <v>133</v>
      </c>
      <c r="G424">
        <f t="shared" si="53"/>
        <v>154</v>
      </c>
      <c r="H424">
        <f t="shared" si="49"/>
        <v>178</v>
      </c>
      <c r="I424">
        <v>0</v>
      </c>
      <c r="J424" s="21">
        <v>0.24</v>
      </c>
      <c r="K424" s="21">
        <v>0.59</v>
      </c>
      <c r="L424" s="21">
        <v>0.8</v>
      </c>
      <c r="M424" s="21">
        <v>0.9</v>
      </c>
      <c r="N424" s="21">
        <v>0.96</v>
      </c>
      <c r="O424" s="24">
        <v>0.84</v>
      </c>
      <c r="P424" s="24">
        <v>0.15</v>
      </c>
      <c r="Q424" s="24">
        <v>0.14000000000000001</v>
      </c>
      <c r="R424" s="24">
        <v>1</v>
      </c>
      <c r="S424" s="24">
        <v>0.63</v>
      </c>
      <c r="T424" s="24">
        <v>0.99</v>
      </c>
      <c r="U424" s="24">
        <v>0.1</v>
      </c>
      <c r="V424" s="24">
        <v>1</v>
      </c>
      <c r="W424" s="24">
        <v>0.97</v>
      </c>
      <c r="X424" s="24">
        <v>0.11</v>
      </c>
      <c r="Y424" s="24">
        <v>1</v>
      </c>
      <c r="Z424" s="24">
        <v>0.33</v>
      </c>
      <c r="AA424" s="25">
        <v>18</v>
      </c>
      <c r="AB424" s="25">
        <v>0</v>
      </c>
      <c r="AC424" s="25">
        <v>13</v>
      </c>
      <c r="AD424" s="25">
        <v>11</v>
      </c>
      <c r="AE424" s="25">
        <v>23</v>
      </c>
      <c r="AF424" s="25">
        <v>0</v>
      </c>
      <c r="AG424" s="25">
        <v>23</v>
      </c>
      <c r="AH424" s="25">
        <v>4</v>
      </c>
      <c r="AI424" s="25">
        <v>41</v>
      </c>
      <c r="AJ424" s="25">
        <v>0</v>
      </c>
      <c r="AK424" s="25">
        <v>24</v>
      </c>
      <c r="AL424" s="25">
        <v>24</v>
      </c>
      <c r="AM424" s="25">
        <v>0</v>
      </c>
      <c r="AN424" s="25">
        <v>16</v>
      </c>
      <c r="AO424" s="25">
        <v>18</v>
      </c>
      <c r="AP424" s="25">
        <v>8</v>
      </c>
      <c r="AQ424" s="25">
        <v>29</v>
      </c>
      <c r="AR424" s="25">
        <v>23</v>
      </c>
      <c r="AS424" s="25">
        <v>18</v>
      </c>
      <c r="AT424" s="25">
        <v>42</v>
      </c>
      <c r="AU424" s="25">
        <v>0</v>
      </c>
      <c r="AV424" s="25">
        <v>12</v>
      </c>
      <c r="AW424" s="25">
        <v>34</v>
      </c>
      <c r="AX424" s="25">
        <v>22</v>
      </c>
      <c r="AY424" s="25">
        <v>33</v>
      </c>
      <c r="AZ424" s="25">
        <v>0</v>
      </c>
      <c r="BA424" s="25">
        <v>11</v>
      </c>
      <c r="BB424" s="25">
        <v>0</v>
      </c>
      <c r="BC424" s="25">
        <v>40</v>
      </c>
      <c r="BD424" s="25">
        <v>2</v>
      </c>
      <c r="BE424" s="25">
        <v>21</v>
      </c>
      <c r="BF424" s="25">
        <v>34</v>
      </c>
      <c r="BG424" s="25">
        <v>26</v>
      </c>
      <c r="BH424" s="25">
        <v>1</v>
      </c>
      <c r="BI424" s="25">
        <v>0</v>
      </c>
      <c r="BJ424" s="25">
        <v>0</v>
      </c>
      <c r="BK424" s="25">
        <v>22</v>
      </c>
      <c r="BL424" s="25">
        <v>22</v>
      </c>
      <c r="BM424" s="25">
        <v>0</v>
      </c>
      <c r="BN424" s="25">
        <v>26</v>
      </c>
      <c r="BO424" t="s">
        <v>37</v>
      </c>
    </row>
    <row r="425" spans="1:67" x14ac:dyDescent="0.25">
      <c r="A425" s="6">
        <v>44946</v>
      </c>
      <c r="B425" t="s">
        <v>7</v>
      </c>
      <c r="C425">
        <v>20</v>
      </c>
      <c r="D425">
        <v>626</v>
      </c>
      <c r="E425">
        <f t="shared" si="51"/>
        <v>118</v>
      </c>
      <c r="F425">
        <f t="shared" si="52"/>
        <v>126</v>
      </c>
      <c r="G425">
        <f t="shared" si="53"/>
        <v>229</v>
      </c>
      <c r="H425">
        <f t="shared" si="49"/>
        <v>140</v>
      </c>
      <c r="I425">
        <v>0</v>
      </c>
      <c r="J425" s="21">
        <v>0.39</v>
      </c>
      <c r="K425" s="21">
        <v>0.66</v>
      </c>
      <c r="L425" s="21">
        <v>0.76</v>
      </c>
      <c r="M425" s="21">
        <v>0.8</v>
      </c>
      <c r="N425" s="21">
        <v>0.95000000000000007</v>
      </c>
      <c r="O425" s="24">
        <v>0.91</v>
      </c>
      <c r="P425" s="24">
        <v>0.61</v>
      </c>
      <c r="Q425" s="24">
        <v>0.55000000000000004</v>
      </c>
      <c r="R425" s="24">
        <v>0.85</v>
      </c>
      <c r="S425" s="24">
        <v>0.1</v>
      </c>
      <c r="T425" s="24">
        <v>1</v>
      </c>
      <c r="U425" s="24">
        <v>0.15</v>
      </c>
      <c r="V425" s="24">
        <v>1</v>
      </c>
      <c r="W425" s="24">
        <v>0.97</v>
      </c>
      <c r="X425" s="24">
        <v>0.70000000000000007</v>
      </c>
      <c r="Y425" s="24">
        <v>0.97</v>
      </c>
      <c r="Z425" s="24">
        <v>0.36</v>
      </c>
      <c r="AA425" s="25">
        <v>0</v>
      </c>
      <c r="AB425" s="25">
        <v>0</v>
      </c>
      <c r="AC425" s="25">
        <v>0</v>
      </c>
      <c r="AD425" s="25">
        <v>0</v>
      </c>
      <c r="AE425" s="25">
        <v>32</v>
      </c>
      <c r="AF425" s="25">
        <v>32</v>
      </c>
      <c r="AG425" s="25">
        <v>13</v>
      </c>
      <c r="AH425" s="25">
        <v>8</v>
      </c>
      <c r="AI425" s="25">
        <v>19</v>
      </c>
      <c r="AJ425" s="25">
        <v>22</v>
      </c>
      <c r="AK425" s="25">
        <v>13</v>
      </c>
      <c r="AL425" s="25">
        <v>0</v>
      </c>
      <c r="AM425" s="25">
        <v>18</v>
      </c>
      <c r="AN425" s="25">
        <v>11</v>
      </c>
      <c r="AO425" s="25">
        <v>38</v>
      </c>
      <c r="AP425" s="25">
        <v>27</v>
      </c>
      <c r="AQ425" s="25">
        <v>37</v>
      </c>
      <c r="AR425" s="25">
        <v>0</v>
      </c>
      <c r="AS425" s="25">
        <v>4</v>
      </c>
      <c r="AT425" s="25">
        <v>5</v>
      </c>
      <c r="AU425" s="25">
        <v>37</v>
      </c>
      <c r="AV425" s="25">
        <v>34</v>
      </c>
      <c r="AW425" s="25">
        <v>30</v>
      </c>
      <c r="AX425" s="25">
        <v>21</v>
      </c>
      <c r="AY425" s="25">
        <v>41</v>
      </c>
      <c r="AZ425" s="25">
        <v>0</v>
      </c>
      <c r="BA425" s="25">
        <v>0</v>
      </c>
      <c r="BB425" s="25">
        <v>14</v>
      </c>
      <c r="BC425" s="25">
        <v>17</v>
      </c>
      <c r="BD425" s="25">
        <v>35</v>
      </c>
      <c r="BE425" s="25">
        <v>1</v>
      </c>
      <c r="BF425" s="25">
        <v>27</v>
      </c>
      <c r="BG425" s="25">
        <v>23</v>
      </c>
      <c r="BH425" s="25">
        <v>24</v>
      </c>
      <c r="BI425" s="25">
        <v>0</v>
      </c>
      <c r="BJ425" s="25">
        <v>21</v>
      </c>
      <c r="BK425" s="25">
        <v>10</v>
      </c>
      <c r="BL425" s="25">
        <v>2</v>
      </c>
      <c r="BM425" s="25">
        <v>0</v>
      </c>
      <c r="BN425" s="25">
        <v>10</v>
      </c>
      <c r="BO425" t="s">
        <v>37</v>
      </c>
    </row>
    <row r="426" spans="1:67" x14ac:dyDescent="0.25">
      <c r="A426" s="6">
        <v>44947</v>
      </c>
      <c r="B426" t="s">
        <v>7</v>
      </c>
      <c r="C426">
        <v>21</v>
      </c>
      <c r="D426">
        <v>603</v>
      </c>
      <c r="E426">
        <f t="shared" si="51"/>
        <v>131</v>
      </c>
      <c r="F426">
        <f t="shared" si="52"/>
        <v>153</v>
      </c>
      <c r="G426">
        <f t="shared" si="53"/>
        <v>178</v>
      </c>
      <c r="H426">
        <f t="shared" si="49"/>
        <v>141</v>
      </c>
      <c r="I426">
        <v>0</v>
      </c>
      <c r="J426" s="21">
        <v>0.4</v>
      </c>
      <c r="K426" s="21">
        <v>0.57999999999999996</v>
      </c>
      <c r="L426" s="21">
        <v>0.70000000000000007</v>
      </c>
      <c r="M426" s="21">
        <v>0.88</v>
      </c>
      <c r="N426" s="21">
        <v>0.96</v>
      </c>
      <c r="O426" s="24">
        <v>0.92</v>
      </c>
      <c r="P426" s="24">
        <v>0.76</v>
      </c>
      <c r="Q426" s="24">
        <v>0.70000000000000007</v>
      </c>
      <c r="R426" s="24">
        <v>0.92</v>
      </c>
      <c r="S426" s="24">
        <v>0.75</v>
      </c>
      <c r="T426" s="24">
        <v>1</v>
      </c>
      <c r="U426" s="24">
        <v>0.43</v>
      </c>
      <c r="V426" s="24">
        <v>0.97</v>
      </c>
      <c r="W426" s="24">
        <v>0.98</v>
      </c>
      <c r="X426" s="24">
        <v>0.89</v>
      </c>
      <c r="Y426" s="24">
        <v>1</v>
      </c>
      <c r="Z426" s="24">
        <v>0.4</v>
      </c>
      <c r="AA426" s="25">
        <v>13</v>
      </c>
      <c r="AB426" s="25">
        <v>0</v>
      </c>
      <c r="AC426" s="25">
        <v>34</v>
      </c>
      <c r="AD426" s="25">
        <v>16</v>
      </c>
      <c r="AE426" s="25">
        <v>2</v>
      </c>
      <c r="AF426" s="25">
        <v>2</v>
      </c>
      <c r="AG426" s="25">
        <v>0</v>
      </c>
      <c r="AH426" s="25">
        <v>33</v>
      </c>
      <c r="AI426" s="25">
        <v>32</v>
      </c>
      <c r="AJ426" s="25">
        <v>21</v>
      </c>
      <c r="AK426" s="25">
        <v>0</v>
      </c>
      <c r="AL426" s="25">
        <v>21</v>
      </c>
      <c r="AM426" s="25">
        <v>23</v>
      </c>
      <c r="AN426" s="25">
        <v>0</v>
      </c>
      <c r="AO426" s="25">
        <v>29</v>
      </c>
      <c r="AP426" s="25">
        <v>0</v>
      </c>
      <c r="AQ426" s="25">
        <v>0</v>
      </c>
      <c r="AR426" s="25">
        <v>0</v>
      </c>
      <c r="AS426" s="25">
        <v>29</v>
      </c>
      <c r="AT426" s="25">
        <v>39</v>
      </c>
      <c r="AU426" s="25">
        <v>0</v>
      </c>
      <c r="AV426" s="25">
        <v>15</v>
      </c>
      <c r="AW426" s="25">
        <v>28</v>
      </c>
      <c r="AX426" s="25">
        <v>5</v>
      </c>
      <c r="AY426" s="25">
        <v>7</v>
      </c>
      <c r="AZ426" s="25">
        <v>39</v>
      </c>
      <c r="BA426" s="25">
        <v>27</v>
      </c>
      <c r="BB426" s="25">
        <v>33</v>
      </c>
      <c r="BC426" s="25">
        <v>17</v>
      </c>
      <c r="BD426" s="25">
        <v>7</v>
      </c>
      <c r="BE426" s="25">
        <v>0</v>
      </c>
      <c r="BF426" s="25">
        <v>16</v>
      </c>
      <c r="BG426" s="25">
        <v>14</v>
      </c>
      <c r="BH426" s="25">
        <v>32</v>
      </c>
      <c r="BI426" s="25">
        <v>14</v>
      </c>
      <c r="BJ426" s="25">
        <v>17</v>
      </c>
      <c r="BK426" s="25">
        <v>0</v>
      </c>
      <c r="BL426" s="25">
        <v>0</v>
      </c>
      <c r="BM426" s="25">
        <v>0</v>
      </c>
      <c r="BN426" s="25">
        <v>38</v>
      </c>
      <c r="BO426" t="s">
        <v>37</v>
      </c>
    </row>
    <row r="427" spans="1:67" x14ac:dyDescent="0.25">
      <c r="A427" s="6">
        <v>44948</v>
      </c>
      <c r="B427" t="s">
        <v>7</v>
      </c>
      <c r="C427">
        <v>22</v>
      </c>
      <c r="D427">
        <v>578</v>
      </c>
      <c r="E427">
        <f t="shared" si="51"/>
        <v>136</v>
      </c>
      <c r="F427">
        <f t="shared" si="52"/>
        <v>194</v>
      </c>
      <c r="G427">
        <f t="shared" si="53"/>
        <v>160</v>
      </c>
      <c r="H427">
        <f t="shared" si="49"/>
        <v>88</v>
      </c>
      <c r="I427">
        <v>0</v>
      </c>
      <c r="J427" s="21">
        <v>0.23</v>
      </c>
      <c r="K427" s="21">
        <v>0.69000000000000006</v>
      </c>
      <c r="L427" s="21">
        <v>0.8</v>
      </c>
      <c r="M427" s="21">
        <v>0.87</v>
      </c>
      <c r="N427" s="21">
        <v>0.91</v>
      </c>
      <c r="O427" s="24">
        <v>0.84</v>
      </c>
      <c r="P427" s="24">
        <v>0.67</v>
      </c>
      <c r="Q427" s="24">
        <v>0.69000000000000006</v>
      </c>
      <c r="R427" s="24">
        <v>0.86</v>
      </c>
      <c r="S427" s="24">
        <v>0.1</v>
      </c>
      <c r="T427" s="24">
        <v>1</v>
      </c>
      <c r="U427" s="24">
        <v>0.48</v>
      </c>
      <c r="V427" s="24">
        <v>1</v>
      </c>
      <c r="W427" s="24">
        <v>0.91</v>
      </c>
      <c r="X427" s="24">
        <v>0.75</v>
      </c>
      <c r="Y427" s="24">
        <v>0.89</v>
      </c>
      <c r="Z427" s="24">
        <v>0.1</v>
      </c>
      <c r="AA427" s="25">
        <v>34</v>
      </c>
      <c r="AB427" s="25">
        <v>12</v>
      </c>
      <c r="AC427" s="25">
        <v>0</v>
      </c>
      <c r="AD427" s="25">
        <v>15</v>
      </c>
      <c r="AE427" s="25">
        <v>7</v>
      </c>
      <c r="AF427" s="25">
        <v>30</v>
      </c>
      <c r="AG427" s="25">
        <v>23</v>
      </c>
      <c r="AH427" s="25">
        <v>0</v>
      </c>
      <c r="AI427" s="25">
        <v>37</v>
      </c>
      <c r="AJ427" s="25">
        <v>36</v>
      </c>
      <c r="AK427" s="25">
        <v>0</v>
      </c>
      <c r="AL427" s="25">
        <v>14</v>
      </c>
      <c r="AM427" s="25">
        <v>0</v>
      </c>
      <c r="AN427" s="25">
        <v>15</v>
      </c>
      <c r="AO427" s="25">
        <v>0</v>
      </c>
      <c r="AP427" s="25">
        <v>6</v>
      </c>
      <c r="AQ427" s="25">
        <v>21</v>
      </c>
      <c r="AR427" s="25">
        <v>0</v>
      </c>
      <c r="AS427" s="25">
        <v>32</v>
      </c>
      <c r="AT427" s="25">
        <v>0</v>
      </c>
      <c r="AU427" s="25">
        <v>0</v>
      </c>
      <c r="AV427" s="25">
        <v>0</v>
      </c>
      <c r="AW427" s="25">
        <v>0</v>
      </c>
      <c r="AX427" s="25">
        <v>35</v>
      </c>
      <c r="AY427" s="25">
        <v>31</v>
      </c>
      <c r="AZ427" s="25">
        <v>26</v>
      </c>
      <c r="BA427" s="25">
        <v>19</v>
      </c>
      <c r="BB427" s="25">
        <v>21</v>
      </c>
      <c r="BC427" s="25">
        <v>28</v>
      </c>
      <c r="BD427" s="25">
        <v>0</v>
      </c>
      <c r="BE427" s="25">
        <v>37</v>
      </c>
      <c r="BF427" s="25">
        <v>22</v>
      </c>
      <c r="BG427" s="25">
        <v>1</v>
      </c>
      <c r="BH427" s="25">
        <v>0</v>
      </c>
      <c r="BI427" s="25">
        <v>2</v>
      </c>
      <c r="BJ427" s="25">
        <v>30</v>
      </c>
      <c r="BK427" s="25">
        <v>24</v>
      </c>
      <c r="BL427" s="25">
        <v>0</v>
      </c>
      <c r="BM427" s="25">
        <v>6</v>
      </c>
      <c r="BN427" s="25">
        <v>14</v>
      </c>
      <c r="BO427" t="s">
        <v>37</v>
      </c>
    </row>
    <row r="428" spans="1:67" x14ac:dyDescent="0.25">
      <c r="A428" s="6">
        <v>44949</v>
      </c>
      <c r="B428" t="s">
        <v>7</v>
      </c>
      <c r="C428">
        <v>23</v>
      </c>
      <c r="D428">
        <v>552</v>
      </c>
      <c r="E428">
        <f t="shared" si="51"/>
        <v>137</v>
      </c>
      <c r="F428">
        <f t="shared" si="52"/>
        <v>105</v>
      </c>
      <c r="G428">
        <f t="shared" si="53"/>
        <v>160</v>
      </c>
      <c r="H428">
        <f t="shared" si="49"/>
        <v>135</v>
      </c>
      <c r="I428">
        <v>0</v>
      </c>
      <c r="J428" s="21">
        <v>0.39</v>
      </c>
      <c r="K428" s="21">
        <v>0.59</v>
      </c>
      <c r="L428" s="21">
        <v>0.73</v>
      </c>
      <c r="M428" s="21">
        <v>0.81</v>
      </c>
      <c r="N428" s="21">
        <v>0.99</v>
      </c>
      <c r="O428" s="24">
        <v>0.94000000000000006</v>
      </c>
      <c r="P428" s="24">
        <v>0.11</v>
      </c>
      <c r="Q428" s="24">
        <v>0.11</v>
      </c>
      <c r="R428" s="24">
        <v>0.89</v>
      </c>
      <c r="S428" s="24">
        <v>0.64</v>
      </c>
      <c r="T428" s="24">
        <v>0.97</v>
      </c>
      <c r="U428" s="24">
        <v>0.1</v>
      </c>
      <c r="V428" s="24">
        <v>0.97</v>
      </c>
      <c r="W428" s="24">
        <v>0.93</v>
      </c>
      <c r="X428" s="24">
        <v>0.1</v>
      </c>
      <c r="Y428" s="24">
        <v>1</v>
      </c>
      <c r="Z428" s="24">
        <v>0.38</v>
      </c>
      <c r="AA428" s="25">
        <v>0</v>
      </c>
      <c r="AB428" s="25">
        <v>11</v>
      </c>
      <c r="AC428" s="25">
        <v>0</v>
      </c>
      <c r="AD428" s="25">
        <v>32</v>
      </c>
      <c r="AE428" s="25">
        <v>25</v>
      </c>
      <c r="AF428" s="25">
        <v>9</v>
      </c>
      <c r="AG428" s="25">
        <v>0</v>
      </c>
      <c r="AH428" s="25">
        <v>19</v>
      </c>
      <c r="AI428" s="25">
        <v>0</v>
      </c>
      <c r="AJ428" s="25">
        <v>9</v>
      </c>
      <c r="AK428" s="25">
        <v>15</v>
      </c>
      <c r="AL428" s="25">
        <v>29</v>
      </c>
      <c r="AM428" s="25">
        <v>13</v>
      </c>
      <c r="AN428" s="25">
        <v>32</v>
      </c>
      <c r="AO428" s="25">
        <v>5</v>
      </c>
      <c r="AP428" s="25">
        <v>0</v>
      </c>
      <c r="AQ428" s="25">
        <v>21</v>
      </c>
      <c r="AR428" s="25">
        <v>30</v>
      </c>
      <c r="AS428" s="25">
        <v>0</v>
      </c>
      <c r="AT428" s="25">
        <v>5</v>
      </c>
      <c r="AU428" s="25">
        <v>31</v>
      </c>
      <c r="AV428" s="25">
        <v>10</v>
      </c>
      <c r="AW428" s="25">
        <v>0</v>
      </c>
      <c r="AX428" s="25">
        <v>15</v>
      </c>
      <c r="AY428" s="25">
        <v>0</v>
      </c>
      <c r="AZ428" s="25">
        <v>32</v>
      </c>
      <c r="BA428" s="25">
        <v>22</v>
      </c>
      <c r="BB428" s="25">
        <v>12</v>
      </c>
      <c r="BC428" s="25">
        <v>36</v>
      </c>
      <c r="BD428" s="25">
        <v>2</v>
      </c>
      <c r="BE428" s="25">
        <v>3</v>
      </c>
      <c r="BF428" s="25">
        <v>0</v>
      </c>
      <c r="BG428" s="25">
        <v>21</v>
      </c>
      <c r="BH428" s="25">
        <v>6</v>
      </c>
      <c r="BI428" s="25">
        <v>0</v>
      </c>
      <c r="BJ428" s="25">
        <v>13</v>
      </c>
      <c r="BK428" s="25">
        <v>18</v>
      </c>
      <c r="BL428" s="25">
        <v>20</v>
      </c>
      <c r="BM428" s="25">
        <v>34</v>
      </c>
      <c r="BN428" s="25">
        <v>22</v>
      </c>
      <c r="BO428" t="s">
        <v>37</v>
      </c>
    </row>
    <row r="429" spans="1:67" x14ac:dyDescent="0.25">
      <c r="A429" s="6">
        <v>44950</v>
      </c>
      <c r="B429" t="s">
        <v>7</v>
      </c>
      <c r="C429">
        <v>24</v>
      </c>
      <c r="D429">
        <v>521.00000000000011</v>
      </c>
      <c r="E429">
        <f t="shared" si="51"/>
        <v>103</v>
      </c>
      <c r="F429">
        <f t="shared" si="52"/>
        <v>94</v>
      </c>
      <c r="G429">
        <f t="shared" si="53"/>
        <v>152.00000000000011</v>
      </c>
      <c r="H429">
        <f t="shared" si="49"/>
        <v>156</v>
      </c>
      <c r="I429">
        <v>0</v>
      </c>
      <c r="J429" s="21">
        <v>0.28000000000000003</v>
      </c>
      <c r="K429" s="21">
        <v>0.59</v>
      </c>
      <c r="L429" s="21">
        <v>0.77</v>
      </c>
      <c r="M429" s="21">
        <v>0.84</v>
      </c>
      <c r="N429" s="21">
        <v>0.96</v>
      </c>
      <c r="O429" s="24">
        <v>0.8</v>
      </c>
      <c r="P429" s="24">
        <v>0.62</v>
      </c>
      <c r="Q429" s="24">
        <v>0.6</v>
      </c>
      <c r="R429" s="24">
        <v>0.89</v>
      </c>
      <c r="S429" s="24">
        <v>0.65</v>
      </c>
      <c r="T429" s="24">
        <v>1</v>
      </c>
      <c r="U429" s="24">
        <v>0.52</v>
      </c>
      <c r="V429" s="24">
        <v>0.95000000000000007</v>
      </c>
      <c r="W429" s="24">
        <v>1</v>
      </c>
      <c r="X429" s="24">
        <v>0.78</v>
      </c>
      <c r="Y429" s="24">
        <v>1</v>
      </c>
      <c r="Z429" s="24">
        <v>0.1</v>
      </c>
      <c r="AA429" s="25">
        <v>0</v>
      </c>
      <c r="AB429" s="25">
        <v>31</v>
      </c>
      <c r="AC429" s="25">
        <v>0</v>
      </c>
      <c r="AD429" s="25">
        <v>19</v>
      </c>
      <c r="AE429" s="25">
        <v>5</v>
      </c>
      <c r="AF429" s="25">
        <v>12</v>
      </c>
      <c r="AG429" s="25">
        <v>0</v>
      </c>
      <c r="AH429" s="25">
        <v>27</v>
      </c>
      <c r="AI429" s="25">
        <v>0</v>
      </c>
      <c r="AJ429" s="25">
        <v>0</v>
      </c>
      <c r="AK429" s="25">
        <v>16</v>
      </c>
      <c r="AL429" s="25">
        <v>29</v>
      </c>
      <c r="AM429" s="25">
        <v>33</v>
      </c>
      <c r="AN429" s="25">
        <v>7</v>
      </c>
      <c r="AO429" s="25">
        <v>21</v>
      </c>
      <c r="AP429" s="25">
        <v>0</v>
      </c>
      <c r="AQ429" s="25">
        <v>20</v>
      </c>
      <c r="AR429" s="25">
        <v>13</v>
      </c>
      <c r="AS429" s="25">
        <v>0</v>
      </c>
      <c r="AT429" s="25">
        <v>33</v>
      </c>
      <c r="AU429" s="25">
        <v>5</v>
      </c>
      <c r="AV429" s="25">
        <v>0</v>
      </c>
      <c r="AW429" s="25">
        <v>19</v>
      </c>
      <c r="AX429" s="25">
        <v>4.0000000000001137</v>
      </c>
      <c r="AY429" s="25">
        <v>25</v>
      </c>
      <c r="AZ429" s="25">
        <v>0</v>
      </c>
      <c r="BA429" s="25">
        <v>27</v>
      </c>
      <c r="BB429" s="25">
        <v>7</v>
      </c>
      <c r="BC429" s="25">
        <v>32</v>
      </c>
      <c r="BD429" s="25">
        <v>33</v>
      </c>
      <c r="BE429" s="25">
        <v>5</v>
      </c>
      <c r="BF429" s="25">
        <v>0</v>
      </c>
      <c r="BG429" s="25">
        <v>21</v>
      </c>
      <c r="BH429" s="25">
        <v>23</v>
      </c>
      <c r="BI429" s="25">
        <v>21</v>
      </c>
      <c r="BJ429" s="25">
        <v>31</v>
      </c>
      <c r="BK429" s="25">
        <v>2</v>
      </c>
      <c r="BL429" s="25">
        <v>0</v>
      </c>
      <c r="BM429" s="25">
        <v>0</v>
      </c>
      <c r="BN429" s="25">
        <v>0</v>
      </c>
      <c r="BO429" t="s">
        <v>37</v>
      </c>
    </row>
    <row r="430" spans="1:67" x14ac:dyDescent="0.25">
      <c r="A430" s="6">
        <v>44951</v>
      </c>
      <c r="B430" t="s">
        <v>7</v>
      </c>
      <c r="C430">
        <v>25</v>
      </c>
      <c r="D430">
        <v>488.00000000000011</v>
      </c>
      <c r="E430">
        <f t="shared" si="51"/>
        <v>124</v>
      </c>
      <c r="F430">
        <f t="shared" si="52"/>
        <v>199</v>
      </c>
      <c r="G430">
        <f t="shared" si="53"/>
        <v>92.000000000000114</v>
      </c>
      <c r="H430">
        <f t="shared" si="49"/>
        <v>69</v>
      </c>
      <c r="I430">
        <v>0</v>
      </c>
      <c r="J430" s="21">
        <v>0.32</v>
      </c>
      <c r="K430" s="21">
        <v>0.62</v>
      </c>
      <c r="L430" s="21">
        <v>0.72</v>
      </c>
      <c r="M430" s="21">
        <v>0.86</v>
      </c>
      <c r="N430" s="21">
        <v>0.95000000000000007</v>
      </c>
      <c r="O430" s="24">
        <v>0.99</v>
      </c>
      <c r="P430" s="24">
        <v>0.1</v>
      </c>
      <c r="Q430" s="24">
        <v>0.1</v>
      </c>
      <c r="R430" s="24">
        <v>0.93</v>
      </c>
      <c r="S430" s="24">
        <v>0.63</v>
      </c>
      <c r="T430" s="24">
        <v>0.99</v>
      </c>
      <c r="U430" s="24">
        <v>0.51</v>
      </c>
      <c r="V430" s="24">
        <v>0.98</v>
      </c>
      <c r="W430" s="24">
        <v>0.97</v>
      </c>
      <c r="X430" s="24">
        <v>0.12</v>
      </c>
      <c r="Y430" s="24">
        <v>1</v>
      </c>
      <c r="Z430" s="24">
        <v>0.39</v>
      </c>
      <c r="AA430" s="25">
        <v>0</v>
      </c>
      <c r="AB430" s="25">
        <v>31</v>
      </c>
      <c r="AC430" s="25">
        <v>25</v>
      </c>
      <c r="AD430" s="25">
        <v>32</v>
      </c>
      <c r="AE430" s="25">
        <v>17</v>
      </c>
      <c r="AF430" s="25">
        <v>31</v>
      </c>
      <c r="AG430" s="25">
        <v>0</v>
      </c>
      <c r="AH430" s="25">
        <v>20</v>
      </c>
      <c r="AI430" s="25">
        <v>12</v>
      </c>
      <c r="AJ430" s="25">
        <v>31</v>
      </c>
      <c r="AK430" s="25">
        <v>4</v>
      </c>
      <c r="AL430" s="25">
        <v>0</v>
      </c>
      <c r="AM430" s="25">
        <v>19</v>
      </c>
      <c r="AN430" s="25">
        <v>10</v>
      </c>
      <c r="AO430" s="25">
        <v>11</v>
      </c>
      <c r="AP430" s="25">
        <v>5</v>
      </c>
      <c r="AQ430" s="25">
        <v>0</v>
      </c>
      <c r="AR430" s="25">
        <v>0</v>
      </c>
      <c r="AS430" s="25">
        <v>4</v>
      </c>
      <c r="AT430" s="25">
        <v>20</v>
      </c>
      <c r="AU430" s="25">
        <v>12</v>
      </c>
      <c r="AV430" s="25">
        <v>20</v>
      </c>
      <c r="AW430" s="25">
        <v>0</v>
      </c>
      <c r="AX430" s="25">
        <v>3</v>
      </c>
      <c r="AY430" s="25">
        <v>7</v>
      </c>
      <c r="AZ430" s="25">
        <v>3</v>
      </c>
      <c r="BA430" s="25">
        <v>31</v>
      </c>
      <c r="BB430" s="25">
        <v>1</v>
      </c>
      <c r="BC430" s="25">
        <v>7.0000000000001137</v>
      </c>
      <c r="BD430" s="25">
        <v>8</v>
      </c>
      <c r="BE430" s="25">
        <v>24</v>
      </c>
      <c r="BF430" s="25">
        <v>1</v>
      </c>
      <c r="BG430" s="25">
        <v>18</v>
      </c>
      <c r="BH430" s="25">
        <v>12</v>
      </c>
      <c r="BI430" s="25">
        <v>6</v>
      </c>
      <c r="BJ430" s="25">
        <v>0</v>
      </c>
      <c r="BK430" s="25">
        <v>19</v>
      </c>
      <c r="BL430" s="25">
        <v>16</v>
      </c>
      <c r="BM430" s="25">
        <v>0</v>
      </c>
      <c r="BN430" s="25">
        <v>28</v>
      </c>
      <c r="BO430" t="s">
        <v>37</v>
      </c>
    </row>
    <row r="431" spans="1:67" x14ac:dyDescent="0.25">
      <c r="A431" s="6">
        <v>44952</v>
      </c>
      <c r="B431" t="s">
        <v>7</v>
      </c>
      <c r="C431">
        <v>26</v>
      </c>
      <c r="D431">
        <v>449.00000000000006</v>
      </c>
      <c r="E431">
        <f t="shared" si="51"/>
        <v>88.000000000000057</v>
      </c>
      <c r="F431">
        <f t="shared" si="52"/>
        <v>153</v>
      </c>
      <c r="G431">
        <f t="shared" si="53"/>
        <v>115</v>
      </c>
      <c r="H431">
        <f t="shared" si="49"/>
        <v>93</v>
      </c>
      <c r="I431">
        <v>0</v>
      </c>
      <c r="J431" s="21">
        <v>0.15</v>
      </c>
      <c r="K431" s="21">
        <v>0.68</v>
      </c>
      <c r="L431" s="21">
        <v>0.8</v>
      </c>
      <c r="M431" s="21">
        <v>0.8</v>
      </c>
      <c r="N431" s="21">
        <v>0.91</v>
      </c>
      <c r="O431" s="24">
        <v>1</v>
      </c>
      <c r="P431" s="24">
        <v>0.75</v>
      </c>
      <c r="Q431" s="24">
        <v>0.72</v>
      </c>
      <c r="R431" s="24">
        <v>0.94000000000000006</v>
      </c>
      <c r="S431" s="24">
        <v>0.61</v>
      </c>
      <c r="T431" s="24">
        <v>0.97</v>
      </c>
      <c r="U431" s="24">
        <v>0.41000000000000003</v>
      </c>
      <c r="V431" s="24">
        <v>0.91</v>
      </c>
      <c r="W431" s="24">
        <v>0.92</v>
      </c>
      <c r="X431" s="24">
        <v>0.78</v>
      </c>
      <c r="Y431" s="24">
        <v>1</v>
      </c>
      <c r="Z431" s="24">
        <v>0.97</v>
      </c>
      <c r="AA431" s="25">
        <v>26</v>
      </c>
      <c r="AB431" s="25">
        <v>9</v>
      </c>
      <c r="AC431" s="25">
        <v>10</v>
      </c>
      <c r="AD431" s="25">
        <v>23</v>
      </c>
      <c r="AE431" s="25">
        <v>11</v>
      </c>
      <c r="AF431" s="25">
        <v>27</v>
      </c>
      <c r="AG431" s="25">
        <v>24</v>
      </c>
      <c r="AH431" s="25">
        <v>0</v>
      </c>
      <c r="AI431" s="25">
        <v>23</v>
      </c>
      <c r="AJ431" s="25">
        <v>0</v>
      </c>
      <c r="AK431" s="25">
        <v>0</v>
      </c>
      <c r="AL431" s="25">
        <v>0</v>
      </c>
      <c r="AM431" s="25">
        <v>0</v>
      </c>
      <c r="AN431" s="25">
        <v>25</v>
      </c>
      <c r="AO431" s="25">
        <v>1</v>
      </c>
      <c r="AP431" s="25">
        <v>8</v>
      </c>
      <c r="AQ431" s="25">
        <v>27</v>
      </c>
      <c r="AR431" s="25">
        <v>22</v>
      </c>
      <c r="AS431" s="25">
        <v>10</v>
      </c>
      <c r="AT431" s="25">
        <v>0</v>
      </c>
      <c r="AU431" s="25">
        <v>13</v>
      </c>
      <c r="AV431" s="25">
        <v>13</v>
      </c>
      <c r="AW431" s="25">
        <v>0</v>
      </c>
      <c r="AX431" s="25">
        <v>28</v>
      </c>
      <c r="AY431" s="25">
        <v>7</v>
      </c>
      <c r="AZ431" s="25">
        <v>9</v>
      </c>
      <c r="BA431" s="25">
        <v>3</v>
      </c>
      <c r="BB431" s="25">
        <v>16</v>
      </c>
      <c r="BC431" s="25">
        <v>0</v>
      </c>
      <c r="BD431" s="25">
        <v>26</v>
      </c>
      <c r="BE431" s="25">
        <v>0</v>
      </c>
      <c r="BF431" s="25">
        <v>2</v>
      </c>
      <c r="BG431" s="25">
        <v>0</v>
      </c>
      <c r="BH431" s="25">
        <v>0</v>
      </c>
      <c r="BI431" s="25">
        <v>26</v>
      </c>
      <c r="BJ431" s="25">
        <v>3</v>
      </c>
      <c r="BK431" s="25">
        <v>27</v>
      </c>
      <c r="BL431" s="25">
        <v>16</v>
      </c>
      <c r="BM431" s="25">
        <v>0</v>
      </c>
      <c r="BN431" s="25">
        <v>14.000000000000057</v>
      </c>
      <c r="BO431" t="s">
        <v>37</v>
      </c>
    </row>
    <row r="432" spans="1:67" x14ac:dyDescent="0.25">
      <c r="A432" s="6">
        <v>44953</v>
      </c>
      <c r="B432" t="s">
        <v>7</v>
      </c>
      <c r="C432">
        <v>27</v>
      </c>
      <c r="D432">
        <v>400</v>
      </c>
      <c r="E432">
        <f t="shared" si="51"/>
        <v>89</v>
      </c>
      <c r="F432">
        <f t="shared" si="52"/>
        <v>137</v>
      </c>
      <c r="G432">
        <f t="shared" si="53"/>
        <v>84</v>
      </c>
      <c r="H432">
        <f t="shared" si="49"/>
        <v>68</v>
      </c>
      <c r="I432">
        <v>0</v>
      </c>
      <c r="J432" s="21">
        <v>0.48</v>
      </c>
      <c r="K432" s="21">
        <v>0.63</v>
      </c>
      <c r="L432" s="21">
        <v>0.8</v>
      </c>
      <c r="M432" s="21">
        <v>0.86</v>
      </c>
      <c r="N432" s="21">
        <v>0.92</v>
      </c>
      <c r="O432" s="24">
        <v>0.91</v>
      </c>
      <c r="P432" s="24">
        <v>0.6</v>
      </c>
      <c r="Q432" s="24">
        <v>0.68</v>
      </c>
      <c r="R432" s="24">
        <v>0.99</v>
      </c>
      <c r="S432" s="24">
        <v>0.1</v>
      </c>
      <c r="T432" s="24">
        <v>0.95000000000000007</v>
      </c>
      <c r="U432" s="24">
        <v>0.46</v>
      </c>
      <c r="V432" s="24">
        <v>0.92</v>
      </c>
      <c r="W432" s="24">
        <v>0.98</v>
      </c>
      <c r="X432" s="24">
        <v>0.77</v>
      </c>
      <c r="Y432" s="24">
        <v>0.93</v>
      </c>
      <c r="Z432" s="24">
        <v>0.15</v>
      </c>
      <c r="AA432" s="25">
        <v>24</v>
      </c>
      <c r="AB432" s="25">
        <v>14</v>
      </c>
      <c r="AC432" s="25">
        <v>11</v>
      </c>
      <c r="AD432" s="25">
        <v>8</v>
      </c>
      <c r="AE432" s="25">
        <v>25</v>
      </c>
      <c r="AF432" s="25">
        <v>14</v>
      </c>
      <c r="AG432" s="25">
        <v>20</v>
      </c>
      <c r="AH432" s="25">
        <v>21</v>
      </c>
      <c r="AI432" s="25">
        <v>0</v>
      </c>
      <c r="AJ432" s="25">
        <v>0</v>
      </c>
      <c r="AK432" s="25">
        <v>22</v>
      </c>
      <c r="AL432" s="25">
        <v>14</v>
      </c>
      <c r="AM432" s="25">
        <v>1</v>
      </c>
      <c r="AN432" s="25">
        <v>3</v>
      </c>
      <c r="AO432" s="25">
        <v>14</v>
      </c>
      <c r="AP432" s="25">
        <v>13</v>
      </c>
      <c r="AQ432" s="25">
        <v>3</v>
      </c>
      <c r="AR432" s="25">
        <v>14</v>
      </c>
      <c r="AS432" s="25">
        <v>0</v>
      </c>
      <c r="AT432" s="25">
        <v>6</v>
      </c>
      <c r="AU432" s="25">
        <v>17</v>
      </c>
      <c r="AV432" s="25">
        <v>7</v>
      </c>
      <c r="AW432" s="25">
        <v>4</v>
      </c>
      <c r="AX432" s="25">
        <v>2</v>
      </c>
      <c r="AY432" s="25">
        <v>10</v>
      </c>
      <c r="AZ432" s="25">
        <v>0</v>
      </c>
      <c r="BA432" s="25">
        <v>20</v>
      </c>
      <c r="BB432" s="25">
        <v>10</v>
      </c>
      <c r="BC432" s="25">
        <v>14</v>
      </c>
      <c r="BD432" s="25">
        <v>0</v>
      </c>
      <c r="BE432" s="25">
        <v>18</v>
      </c>
      <c r="BF432" s="25">
        <v>20</v>
      </c>
      <c r="BG432" s="25">
        <v>0</v>
      </c>
      <c r="BH432" s="25">
        <v>6</v>
      </c>
      <c r="BI432" s="25">
        <v>14</v>
      </c>
      <c r="BJ432" s="25">
        <v>6</v>
      </c>
      <c r="BK432" s="25">
        <v>14</v>
      </c>
      <c r="BL432" s="25">
        <v>1</v>
      </c>
      <c r="BM432" s="25">
        <v>5</v>
      </c>
      <c r="BN432" s="25">
        <v>5</v>
      </c>
      <c r="BO432" t="s">
        <v>37</v>
      </c>
    </row>
    <row r="433" spans="1:67" x14ac:dyDescent="0.25">
      <c r="A433" s="6">
        <v>44954</v>
      </c>
      <c r="B433" t="s">
        <v>7</v>
      </c>
      <c r="C433">
        <v>28</v>
      </c>
      <c r="D433">
        <v>349.00000000000006</v>
      </c>
      <c r="E433">
        <f t="shared" si="51"/>
        <v>87</v>
      </c>
      <c r="F433">
        <f t="shared" si="52"/>
        <v>94</v>
      </c>
      <c r="G433">
        <f t="shared" si="53"/>
        <v>76</v>
      </c>
      <c r="H433">
        <f t="shared" si="49"/>
        <v>83.000000000000057</v>
      </c>
      <c r="I433">
        <v>0</v>
      </c>
      <c r="J433" s="21">
        <v>0.2</v>
      </c>
      <c r="K433" s="21">
        <v>0.64</v>
      </c>
      <c r="L433" s="21">
        <v>0.8</v>
      </c>
      <c r="M433" s="21">
        <v>0.84</v>
      </c>
      <c r="N433" s="21">
        <v>0.93</v>
      </c>
      <c r="O433" s="24">
        <v>0.96</v>
      </c>
      <c r="P433" s="24">
        <v>0.1</v>
      </c>
      <c r="Q433" s="24">
        <v>0.1</v>
      </c>
      <c r="R433" s="24">
        <v>0.98</v>
      </c>
      <c r="S433" s="24">
        <v>0.64</v>
      </c>
      <c r="T433" s="24">
        <v>0.99</v>
      </c>
      <c r="U433" s="24">
        <v>0.1</v>
      </c>
      <c r="V433" s="24">
        <v>0.92</v>
      </c>
      <c r="W433" s="24">
        <v>0.95000000000000007</v>
      </c>
      <c r="X433" s="24">
        <v>0.85</v>
      </c>
      <c r="Y433" s="24">
        <v>1</v>
      </c>
      <c r="Z433" s="24">
        <v>0.36</v>
      </c>
      <c r="AA433" s="25">
        <v>10</v>
      </c>
      <c r="AB433" s="25">
        <v>16</v>
      </c>
      <c r="AC433" s="25">
        <v>15</v>
      </c>
      <c r="AD433" s="25">
        <v>7</v>
      </c>
      <c r="AE433" s="25">
        <v>9</v>
      </c>
      <c r="AF433" s="25">
        <v>2</v>
      </c>
      <c r="AG433" s="25">
        <v>10</v>
      </c>
      <c r="AH433" s="25">
        <v>4</v>
      </c>
      <c r="AI433" s="25">
        <v>11</v>
      </c>
      <c r="AJ433" s="25">
        <v>10</v>
      </c>
      <c r="AK433" s="25">
        <v>9</v>
      </c>
      <c r="AL433" s="25">
        <v>17</v>
      </c>
      <c r="AM433" s="25">
        <v>2</v>
      </c>
      <c r="AN433" s="25">
        <v>0</v>
      </c>
      <c r="AO433" s="25">
        <v>22</v>
      </c>
      <c r="AP433" s="25">
        <v>5.0000000000000568</v>
      </c>
      <c r="AQ433" s="25">
        <v>14</v>
      </c>
      <c r="AR433" s="25">
        <v>10</v>
      </c>
      <c r="AS433" s="25">
        <v>12</v>
      </c>
      <c r="AT433" s="25">
        <v>1</v>
      </c>
      <c r="AU433" s="25">
        <v>0</v>
      </c>
      <c r="AV433" s="25">
        <v>19</v>
      </c>
      <c r="AW433" s="25">
        <v>2</v>
      </c>
      <c r="AX433" s="25">
        <v>20</v>
      </c>
      <c r="AY433" s="25">
        <v>4</v>
      </c>
      <c r="AZ433" s="25">
        <v>5</v>
      </c>
      <c r="BA433" s="25">
        <v>5</v>
      </c>
      <c r="BB433" s="25">
        <v>14</v>
      </c>
      <c r="BC433" s="25">
        <v>1</v>
      </c>
      <c r="BD433" s="25">
        <v>6</v>
      </c>
      <c r="BE433" s="25">
        <v>0</v>
      </c>
      <c r="BF433" s="25">
        <v>19</v>
      </c>
      <c r="BG433" s="25">
        <v>1</v>
      </c>
      <c r="BH433" s="25">
        <v>5</v>
      </c>
      <c r="BI433" s="25">
        <v>16</v>
      </c>
      <c r="BJ433" s="25">
        <v>11</v>
      </c>
      <c r="BK433" s="25">
        <v>0</v>
      </c>
      <c r="BL433" s="25">
        <v>4</v>
      </c>
      <c r="BM433" s="25">
        <v>19</v>
      </c>
      <c r="BN433" s="25">
        <v>12</v>
      </c>
      <c r="BO433" t="s">
        <v>37</v>
      </c>
    </row>
    <row r="434" spans="1:67" x14ac:dyDescent="0.25">
      <c r="A434" s="6">
        <v>44955</v>
      </c>
      <c r="B434" t="s">
        <v>7</v>
      </c>
      <c r="C434">
        <v>29</v>
      </c>
      <c r="D434">
        <v>303.00000000000006</v>
      </c>
      <c r="E434">
        <f t="shared" si="51"/>
        <v>67</v>
      </c>
      <c r="F434">
        <f t="shared" si="52"/>
        <v>49</v>
      </c>
      <c r="G434">
        <f t="shared" si="53"/>
        <v>93.000000000000057</v>
      </c>
      <c r="H434">
        <f t="shared" si="49"/>
        <v>78</v>
      </c>
      <c r="I434">
        <v>0</v>
      </c>
      <c r="J434" s="21">
        <v>0.41000000000000003</v>
      </c>
      <c r="K434" s="21">
        <v>0.68</v>
      </c>
      <c r="L434" s="21">
        <v>0.72</v>
      </c>
      <c r="M434" s="21">
        <v>0.89</v>
      </c>
      <c r="N434" s="21">
        <v>0.92</v>
      </c>
      <c r="O434" s="24">
        <v>0.87</v>
      </c>
      <c r="P434" s="24">
        <v>0.66</v>
      </c>
      <c r="Q434" s="24">
        <v>0.56000000000000005</v>
      </c>
      <c r="R434" s="24">
        <v>0.94000000000000006</v>
      </c>
      <c r="S434" s="24">
        <v>0.11</v>
      </c>
      <c r="T434" s="24">
        <v>1</v>
      </c>
      <c r="U434" s="24">
        <v>0.15</v>
      </c>
      <c r="V434" s="24">
        <v>1</v>
      </c>
      <c r="W434" s="24">
        <v>0.9</v>
      </c>
      <c r="X434" s="24">
        <v>0.84</v>
      </c>
      <c r="Y434" s="24">
        <v>0.86</v>
      </c>
      <c r="Z434" s="24">
        <v>0.43</v>
      </c>
      <c r="AA434" s="25">
        <v>19</v>
      </c>
      <c r="AB434" s="25">
        <v>0</v>
      </c>
      <c r="AC434" s="25">
        <v>15</v>
      </c>
      <c r="AD434" s="25">
        <v>0</v>
      </c>
      <c r="AE434" s="25">
        <v>8</v>
      </c>
      <c r="AF434" s="25">
        <v>0</v>
      </c>
      <c r="AG434" s="25">
        <v>0</v>
      </c>
      <c r="AH434" s="25">
        <v>0</v>
      </c>
      <c r="AI434" s="25">
        <v>0</v>
      </c>
      <c r="AJ434" s="25">
        <v>7</v>
      </c>
      <c r="AK434" s="25">
        <v>16</v>
      </c>
      <c r="AL434" s="25">
        <v>10</v>
      </c>
      <c r="AM434" s="25">
        <v>2</v>
      </c>
      <c r="AN434" s="25">
        <v>3</v>
      </c>
      <c r="AO434" s="25">
        <v>0</v>
      </c>
      <c r="AP434" s="25">
        <v>20</v>
      </c>
      <c r="AQ434" s="25">
        <v>18</v>
      </c>
      <c r="AR434" s="25">
        <v>4</v>
      </c>
      <c r="AS434" s="25">
        <v>9</v>
      </c>
      <c r="AT434" s="25">
        <v>12</v>
      </c>
      <c r="AU434" s="25">
        <v>16</v>
      </c>
      <c r="AV434" s="25">
        <v>19</v>
      </c>
      <c r="AW434" s="25">
        <v>9</v>
      </c>
      <c r="AX434" s="25">
        <v>1.0000000000000568</v>
      </c>
      <c r="AY434" s="25">
        <v>3</v>
      </c>
      <c r="AZ434" s="25">
        <v>0</v>
      </c>
      <c r="BA434" s="25">
        <v>12</v>
      </c>
      <c r="BB434" s="25">
        <v>3</v>
      </c>
      <c r="BC434" s="25">
        <v>14</v>
      </c>
      <c r="BD434" s="25">
        <v>16</v>
      </c>
      <c r="BE434" s="25">
        <v>4</v>
      </c>
      <c r="BF434" s="25">
        <v>0</v>
      </c>
      <c r="BG434" s="25">
        <v>10</v>
      </c>
      <c r="BH434" s="25">
        <v>9</v>
      </c>
      <c r="BI434" s="25">
        <v>6</v>
      </c>
      <c r="BJ434" s="25">
        <v>5</v>
      </c>
      <c r="BK434" s="25">
        <v>6</v>
      </c>
      <c r="BL434" s="25">
        <v>8</v>
      </c>
      <c r="BM434" s="25">
        <v>5</v>
      </c>
      <c r="BN434" s="25">
        <v>14</v>
      </c>
      <c r="BO434" t="s">
        <v>37</v>
      </c>
    </row>
    <row r="435" spans="1:67" x14ac:dyDescent="0.25">
      <c r="A435" s="6">
        <v>44956</v>
      </c>
      <c r="B435" t="s">
        <v>7</v>
      </c>
      <c r="C435">
        <v>30</v>
      </c>
      <c r="D435">
        <v>268</v>
      </c>
      <c r="E435">
        <f t="shared" si="51"/>
        <v>69</v>
      </c>
      <c r="F435">
        <f t="shared" si="52"/>
        <v>81</v>
      </c>
      <c r="G435">
        <f t="shared" si="53"/>
        <v>70</v>
      </c>
      <c r="H435">
        <f t="shared" si="49"/>
        <v>39</v>
      </c>
      <c r="I435">
        <v>0</v>
      </c>
      <c r="J435" s="21">
        <v>0.42</v>
      </c>
      <c r="K435" s="21">
        <v>0.70000000000000007</v>
      </c>
      <c r="L435" s="21">
        <v>0.78</v>
      </c>
      <c r="M435" s="21">
        <v>0.89</v>
      </c>
      <c r="N435" s="21">
        <v>0.92</v>
      </c>
      <c r="O435" s="24">
        <v>0.84</v>
      </c>
      <c r="P435" s="24">
        <v>0.1</v>
      </c>
      <c r="Q435" s="24">
        <v>0.1</v>
      </c>
      <c r="R435" s="24">
        <v>0.98</v>
      </c>
      <c r="S435" s="24">
        <v>0.75</v>
      </c>
      <c r="T435" s="24">
        <v>0.98</v>
      </c>
      <c r="U435" s="24">
        <v>0.15</v>
      </c>
      <c r="V435" s="24">
        <v>1</v>
      </c>
      <c r="W435" s="24">
        <v>0.98</v>
      </c>
      <c r="X435" s="24">
        <v>0.81</v>
      </c>
      <c r="Y435" s="24">
        <v>0.8</v>
      </c>
      <c r="Z435" s="24">
        <v>0.35000000000000003</v>
      </c>
      <c r="AA435" s="25">
        <v>0</v>
      </c>
      <c r="AB435" s="25">
        <v>9</v>
      </c>
      <c r="AC435" s="25">
        <v>11</v>
      </c>
      <c r="AD435" s="25">
        <v>17</v>
      </c>
      <c r="AE435" s="25">
        <v>4</v>
      </c>
      <c r="AF435" s="25">
        <v>0</v>
      </c>
      <c r="AG435" s="25">
        <v>9</v>
      </c>
      <c r="AH435" s="25">
        <v>5</v>
      </c>
      <c r="AI435" s="25">
        <v>16</v>
      </c>
      <c r="AJ435" s="25">
        <v>10</v>
      </c>
      <c r="AK435" s="25">
        <v>9</v>
      </c>
      <c r="AL435" s="25">
        <v>1</v>
      </c>
      <c r="AM435" s="25">
        <v>0</v>
      </c>
      <c r="AN435" s="25">
        <v>3</v>
      </c>
      <c r="AO435" s="25">
        <v>0</v>
      </c>
      <c r="AP435" s="25">
        <v>13</v>
      </c>
      <c r="AQ435" s="25">
        <v>0</v>
      </c>
      <c r="AR435" s="25">
        <v>7</v>
      </c>
      <c r="AS435" s="25">
        <v>3</v>
      </c>
      <c r="AT435" s="25">
        <v>12</v>
      </c>
      <c r="AU435" s="25">
        <v>0</v>
      </c>
      <c r="AV435" s="25">
        <v>0</v>
      </c>
      <c r="AW435" s="25">
        <v>17</v>
      </c>
      <c r="AX435" s="25">
        <v>11</v>
      </c>
      <c r="AY435" s="25">
        <v>2</v>
      </c>
      <c r="AZ435" s="25">
        <v>6</v>
      </c>
      <c r="BA435" s="25">
        <v>13</v>
      </c>
      <c r="BB435" s="25">
        <v>12</v>
      </c>
      <c r="BC435" s="25">
        <v>6</v>
      </c>
      <c r="BD435" s="25">
        <v>3</v>
      </c>
      <c r="BE435" s="25">
        <v>8</v>
      </c>
      <c r="BF435" s="25">
        <v>17</v>
      </c>
      <c r="BG435" s="25">
        <v>0</v>
      </c>
      <c r="BH435" s="25">
        <v>1</v>
      </c>
      <c r="BI435" s="25">
        <v>9</v>
      </c>
      <c r="BJ435" s="25">
        <v>6</v>
      </c>
      <c r="BK435" s="25">
        <v>14</v>
      </c>
      <c r="BL435" s="25">
        <v>14</v>
      </c>
      <c r="BM435" s="25">
        <v>0</v>
      </c>
      <c r="BN435" s="25">
        <v>0</v>
      </c>
      <c r="BO435" t="s">
        <v>37</v>
      </c>
    </row>
    <row r="436" spans="1:67" x14ac:dyDescent="0.25">
      <c r="A436" s="6">
        <v>44957</v>
      </c>
      <c r="B436" t="s">
        <v>7</v>
      </c>
      <c r="C436">
        <v>31</v>
      </c>
      <c r="D436">
        <v>237.00000000000003</v>
      </c>
      <c r="E436">
        <f t="shared" si="51"/>
        <v>62</v>
      </c>
      <c r="F436">
        <f t="shared" si="52"/>
        <v>45</v>
      </c>
      <c r="G436">
        <f t="shared" si="53"/>
        <v>66</v>
      </c>
      <c r="H436">
        <f t="shared" si="49"/>
        <v>49.000000000000028</v>
      </c>
      <c r="I436">
        <v>0</v>
      </c>
      <c r="J436" s="21">
        <v>0.35</v>
      </c>
      <c r="K436" s="21">
        <v>0.59</v>
      </c>
      <c r="L436" s="21">
        <v>0.8</v>
      </c>
      <c r="M436" s="21">
        <v>0.89</v>
      </c>
      <c r="N436" s="21">
        <v>0.95000000000000007</v>
      </c>
      <c r="O436" s="24">
        <v>0.84</v>
      </c>
      <c r="P436" s="24">
        <v>0.72</v>
      </c>
      <c r="Q436" s="24">
        <v>0.56000000000000005</v>
      </c>
      <c r="R436" s="24">
        <v>0.99</v>
      </c>
      <c r="S436" s="24">
        <v>0.12</v>
      </c>
      <c r="T436" s="24">
        <v>0.96</v>
      </c>
      <c r="U436" s="24">
        <v>0.48</v>
      </c>
      <c r="V436" s="24">
        <v>0.97</v>
      </c>
      <c r="W436" s="24">
        <v>0.94000000000000006</v>
      </c>
      <c r="X436" s="24">
        <v>0.5</v>
      </c>
      <c r="Y436" s="24">
        <v>1</v>
      </c>
      <c r="Z436" s="24">
        <v>0.32</v>
      </c>
      <c r="AA436" s="25">
        <v>0</v>
      </c>
      <c r="AB436" s="25">
        <v>11</v>
      </c>
      <c r="AC436" s="25">
        <v>6</v>
      </c>
      <c r="AD436" s="25">
        <v>12</v>
      </c>
      <c r="AE436" s="25">
        <v>1</v>
      </c>
      <c r="AF436" s="25">
        <v>0</v>
      </c>
      <c r="AG436" s="25">
        <v>0</v>
      </c>
      <c r="AH436" s="25">
        <v>12</v>
      </c>
      <c r="AI436" s="25">
        <v>0</v>
      </c>
      <c r="AJ436" s="25">
        <v>3</v>
      </c>
      <c r="AK436" s="25">
        <v>15</v>
      </c>
      <c r="AL436" s="25">
        <v>9</v>
      </c>
      <c r="AM436" s="25">
        <v>9</v>
      </c>
      <c r="AN436" s="25">
        <v>0</v>
      </c>
      <c r="AO436" s="25">
        <v>0</v>
      </c>
      <c r="AP436" s="25">
        <v>4</v>
      </c>
      <c r="AQ436" s="25">
        <v>0</v>
      </c>
      <c r="AR436" s="25">
        <v>6</v>
      </c>
      <c r="AS436" s="25">
        <v>9.0000000000000284</v>
      </c>
      <c r="AT436" s="25">
        <v>12</v>
      </c>
      <c r="AU436" s="25">
        <v>5</v>
      </c>
      <c r="AV436" s="25">
        <v>6</v>
      </c>
      <c r="AW436" s="25">
        <v>9</v>
      </c>
      <c r="AX436" s="25">
        <v>14</v>
      </c>
      <c r="AY436" s="25">
        <v>14</v>
      </c>
      <c r="AZ436" s="25">
        <v>2</v>
      </c>
      <c r="BA436" s="25">
        <v>3</v>
      </c>
      <c r="BB436" s="25">
        <v>10</v>
      </c>
      <c r="BC436" s="25">
        <v>3</v>
      </c>
      <c r="BD436" s="25">
        <v>0</v>
      </c>
      <c r="BE436" s="25">
        <v>14</v>
      </c>
      <c r="BF436" s="25">
        <v>14</v>
      </c>
      <c r="BG436" s="25">
        <v>6</v>
      </c>
      <c r="BH436" s="25">
        <v>6</v>
      </c>
      <c r="BI436" s="25">
        <v>0</v>
      </c>
      <c r="BJ436" s="25">
        <v>6</v>
      </c>
      <c r="BK436" s="25">
        <v>8</v>
      </c>
      <c r="BL436" s="25">
        <v>0</v>
      </c>
      <c r="BM436" s="25">
        <v>4</v>
      </c>
      <c r="BN436" s="25">
        <v>4</v>
      </c>
      <c r="BO436" t="s">
        <v>37</v>
      </c>
    </row>
    <row r="437" spans="1:67" x14ac:dyDescent="0.25">
      <c r="A437" s="6"/>
      <c r="B437" t="s">
        <v>8</v>
      </c>
      <c r="C437">
        <v>1E-8</v>
      </c>
      <c r="D437">
        <v>0</v>
      </c>
      <c r="E437">
        <v>0</v>
      </c>
      <c r="F437">
        <v>0</v>
      </c>
      <c r="G437">
        <v>0</v>
      </c>
      <c r="H437">
        <v>0</v>
      </c>
      <c r="I437">
        <v>0</v>
      </c>
      <c r="J437" s="22">
        <v>0</v>
      </c>
      <c r="K437" s="22">
        <v>0</v>
      </c>
      <c r="L437" s="22">
        <v>0</v>
      </c>
      <c r="M437" s="22">
        <v>0</v>
      </c>
      <c r="N437" s="22">
        <v>0</v>
      </c>
      <c r="O437" s="24">
        <v>0</v>
      </c>
      <c r="P437" s="24">
        <v>0</v>
      </c>
      <c r="Q437" s="24">
        <v>0</v>
      </c>
      <c r="R437" s="24">
        <v>0</v>
      </c>
      <c r="S437" s="24">
        <v>0</v>
      </c>
      <c r="T437" s="24">
        <v>0</v>
      </c>
      <c r="U437" s="24">
        <v>0</v>
      </c>
      <c r="V437" s="24">
        <v>0</v>
      </c>
      <c r="W437" s="24">
        <v>0</v>
      </c>
      <c r="X437" s="24">
        <v>0</v>
      </c>
      <c r="Y437" s="24">
        <v>0</v>
      </c>
      <c r="Z437" s="24">
        <v>0</v>
      </c>
      <c r="AA437" s="25">
        <v>0</v>
      </c>
      <c r="AB437" s="25">
        <v>0</v>
      </c>
      <c r="AC437" s="25">
        <v>0</v>
      </c>
      <c r="AD437" s="25">
        <v>0</v>
      </c>
      <c r="AE437" s="25">
        <v>0</v>
      </c>
      <c r="AF437" s="25">
        <v>0</v>
      </c>
      <c r="AG437" s="25">
        <v>0</v>
      </c>
      <c r="AH437" s="25">
        <v>0</v>
      </c>
      <c r="AI437" s="25">
        <v>0</v>
      </c>
      <c r="AJ437" s="25">
        <v>0</v>
      </c>
      <c r="AK437" s="25">
        <v>0</v>
      </c>
      <c r="AL437" s="25">
        <v>0</v>
      </c>
      <c r="AM437" s="25">
        <v>0</v>
      </c>
      <c r="AN437" s="25">
        <v>0</v>
      </c>
      <c r="AO437" s="25">
        <v>0</v>
      </c>
      <c r="AP437" s="25">
        <v>0</v>
      </c>
      <c r="AQ437" s="25">
        <v>0</v>
      </c>
      <c r="AR437" s="25">
        <v>0</v>
      </c>
      <c r="AS437" s="25">
        <v>0</v>
      </c>
      <c r="AT437" s="25">
        <v>0</v>
      </c>
      <c r="AU437" s="25">
        <v>0</v>
      </c>
      <c r="AV437" s="25">
        <v>0</v>
      </c>
      <c r="AW437" s="25">
        <v>0</v>
      </c>
      <c r="AX437" s="25">
        <v>0</v>
      </c>
      <c r="AY437" s="25">
        <v>0</v>
      </c>
      <c r="AZ437" s="25">
        <v>0</v>
      </c>
      <c r="BA437" s="25">
        <v>0</v>
      </c>
      <c r="BB437" s="25">
        <v>0</v>
      </c>
      <c r="BC437" s="25">
        <v>0</v>
      </c>
      <c r="BD437" s="25">
        <v>0</v>
      </c>
      <c r="BE437" s="25">
        <v>0</v>
      </c>
      <c r="BF437" s="25">
        <v>0</v>
      </c>
      <c r="BG437" s="25">
        <v>0</v>
      </c>
      <c r="BH437" s="25">
        <v>0</v>
      </c>
      <c r="BI437" s="25">
        <v>0</v>
      </c>
      <c r="BJ437" s="25">
        <v>0</v>
      </c>
      <c r="BK437" s="25">
        <v>0</v>
      </c>
      <c r="BL437" s="25">
        <v>0</v>
      </c>
      <c r="BM437" s="25">
        <v>0</v>
      </c>
      <c r="BN437" s="25">
        <v>0</v>
      </c>
      <c r="BO437" t="s">
        <v>237</v>
      </c>
    </row>
    <row r="438" spans="1:67" x14ac:dyDescent="0.25">
      <c r="A438" s="6"/>
      <c r="B438" t="s">
        <v>8</v>
      </c>
      <c r="C438">
        <v>2E-8</v>
      </c>
      <c r="D438">
        <v>0</v>
      </c>
      <c r="E438">
        <v>0</v>
      </c>
      <c r="F438">
        <v>0</v>
      </c>
      <c r="G438">
        <v>0</v>
      </c>
      <c r="H438">
        <v>0</v>
      </c>
      <c r="I438">
        <v>0</v>
      </c>
      <c r="J438" s="22">
        <v>0</v>
      </c>
      <c r="K438" s="22">
        <v>0</v>
      </c>
      <c r="L438" s="22">
        <v>0</v>
      </c>
      <c r="M438" s="22">
        <v>0</v>
      </c>
      <c r="N438" s="22">
        <v>0</v>
      </c>
      <c r="O438" s="24">
        <v>0</v>
      </c>
      <c r="P438" s="24">
        <v>0</v>
      </c>
      <c r="Q438" s="24">
        <v>0</v>
      </c>
      <c r="R438" s="24">
        <v>0</v>
      </c>
      <c r="S438" s="24">
        <v>0</v>
      </c>
      <c r="T438" s="24">
        <v>0</v>
      </c>
      <c r="U438" s="24">
        <v>0</v>
      </c>
      <c r="V438" s="24">
        <v>0</v>
      </c>
      <c r="W438" s="24">
        <v>0</v>
      </c>
      <c r="X438" s="24">
        <v>0</v>
      </c>
      <c r="Y438" s="24">
        <v>0</v>
      </c>
      <c r="Z438" s="24">
        <v>0</v>
      </c>
      <c r="AA438" s="25">
        <v>0</v>
      </c>
      <c r="AB438" s="25">
        <v>0</v>
      </c>
      <c r="AC438" s="25">
        <v>0</v>
      </c>
      <c r="AD438" s="25">
        <v>0</v>
      </c>
      <c r="AE438" s="25">
        <v>0</v>
      </c>
      <c r="AF438" s="25">
        <v>0</v>
      </c>
      <c r="AG438" s="25">
        <v>0</v>
      </c>
      <c r="AH438" s="25">
        <v>0</v>
      </c>
      <c r="AI438" s="25">
        <v>0</v>
      </c>
      <c r="AJ438" s="25">
        <v>0</v>
      </c>
      <c r="AK438" s="25">
        <v>0</v>
      </c>
      <c r="AL438" s="25">
        <v>0</v>
      </c>
      <c r="AM438" s="25">
        <v>0</v>
      </c>
      <c r="AN438" s="25">
        <v>0</v>
      </c>
      <c r="AO438" s="25">
        <v>0</v>
      </c>
      <c r="AP438" s="25">
        <v>0</v>
      </c>
      <c r="AQ438" s="25">
        <v>0</v>
      </c>
      <c r="AR438" s="25">
        <v>0</v>
      </c>
      <c r="AS438" s="25">
        <v>0</v>
      </c>
      <c r="AT438" s="25">
        <v>0</v>
      </c>
      <c r="AU438" s="25">
        <v>0</v>
      </c>
      <c r="AV438" s="25">
        <v>0</v>
      </c>
      <c r="AW438" s="25">
        <v>0</v>
      </c>
      <c r="AX438" s="25">
        <v>0</v>
      </c>
      <c r="AY438" s="25">
        <v>0</v>
      </c>
      <c r="AZ438" s="25">
        <v>0</v>
      </c>
      <c r="BA438" s="25">
        <v>0</v>
      </c>
      <c r="BB438" s="25">
        <v>0</v>
      </c>
      <c r="BC438" s="25">
        <v>0</v>
      </c>
      <c r="BD438" s="25">
        <v>0</v>
      </c>
      <c r="BE438" s="25">
        <v>0</v>
      </c>
      <c r="BF438" s="25">
        <v>0</v>
      </c>
      <c r="BG438" s="25">
        <v>0</v>
      </c>
      <c r="BH438" s="25">
        <v>0</v>
      </c>
      <c r="BI438" s="25">
        <v>0</v>
      </c>
      <c r="BJ438" s="25">
        <v>0</v>
      </c>
      <c r="BK438" s="25">
        <v>0</v>
      </c>
      <c r="BL438" s="25">
        <v>0</v>
      </c>
      <c r="BM438" s="25">
        <v>0</v>
      </c>
      <c r="BN438" s="25">
        <v>0</v>
      </c>
      <c r="BO438" t="s">
        <v>237</v>
      </c>
    </row>
    <row r="439" spans="1:67" x14ac:dyDescent="0.25">
      <c r="A439" s="6"/>
      <c r="B439" t="s">
        <v>8</v>
      </c>
      <c r="C439">
        <v>2.9999999999999997E-8</v>
      </c>
      <c r="D439">
        <v>0</v>
      </c>
      <c r="E439">
        <v>0</v>
      </c>
      <c r="F439">
        <v>0</v>
      </c>
      <c r="G439">
        <v>0</v>
      </c>
      <c r="H439">
        <v>0</v>
      </c>
      <c r="I439">
        <v>0</v>
      </c>
      <c r="J439" s="22">
        <v>0</v>
      </c>
      <c r="K439" s="22">
        <v>0</v>
      </c>
      <c r="L439" s="22">
        <v>0</v>
      </c>
      <c r="M439" s="22">
        <v>0</v>
      </c>
      <c r="N439" s="22">
        <v>0</v>
      </c>
      <c r="O439" s="24">
        <v>0</v>
      </c>
      <c r="P439" s="24">
        <v>0</v>
      </c>
      <c r="Q439" s="24">
        <v>0</v>
      </c>
      <c r="R439" s="24">
        <v>0</v>
      </c>
      <c r="S439" s="24">
        <v>0</v>
      </c>
      <c r="T439" s="24">
        <v>0</v>
      </c>
      <c r="U439" s="24">
        <v>0</v>
      </c>
      <c r="V439" s="24">
        <v>0</v>
      </c>
      <c r="W439" s="24">
        <v>0</v>
      </c>
      <c r="X439" s="24">
        <v>0</v>
      </c>
      <c r="Y439" s="24">
        <v>0</v>
      </c>
      <c r="Z439" s="24">
        <v>0</v>
      </c>
      <c r="AA439" s="25">
        <v>0</v>
      </c>
      <c r="AB439" s="25">
        <v>0</v>
      </c>
      <c r="AC439" s="25">
        <v>0</v>
      </c>
      <c r="AD439" s="25">
        <v>0</v>
      </c>
      <c r="AE439" s="25">
        <v>0</v>
      </c>
      <c r="AF439" s="25">
        <v>0</v>
      </c>
      <c r="AG439" s="25">
        <v>0</v>
      </c>
      <c r="AH439" s="25">
        <v>0</v>
      </c>
      <c r="AI439" s="25">
        <v>0</v>
      </c>
      <c r="AJ439" s="25">
        <v>0</v>
      </c>
      <c r="AK439" s="25">
        <v>0</v>
      </c>
      <c r="AL439" s="25">
        <v>0</v>
      </c>
      <c r="AM439" s="25">
        <v>0</v>
      </c>
      <c r="AN439" s="25">
        <v>0</v>
      </c>
      <c r="AO439" s="25">
        <v>0</v>
      </c>
      <c r="AP439" s="25">
        <v>0</v>
      </c>
      <c r="AQ439" s="25">
        <v>0</v>
      </c>
      <c r="AR439" s="25">
        <v>0</v>
      </c>
      <c r="AS439" s="25">
        <v>0</v>
      </c>
      <c r="AT439" s="25">
        <v>0</v>
      </c>
      <c r="AU439" s="25">
        <v>0</v>
      </c>
      <c r="AV439" s="25">
        <v>0</v>
      </c>
      <c r="AW439" s="25">
        <v>0</v>
      </c>
      <c r="AX439" s="25">
        <v>0</v>
      </c>
      <c r="AY439" s="25">
        <v>0</v>
      </c>
      <c r="AZ439" s="25">
        <v>0</v>
      </c>
      <c r="BA439" s="25">
        <v>0</v>
      </c>
      <c r="BB439" s="25">
        <v>0</v>
      </c>
      <c r="BC439" s="25">
        <v>0</v>
      </c>
      <c r="BD439" s="25">
        <v>0</v>
      </c>
      <c r="BE439" s="25">
        <v>0</v>
      </c>
      <c r="BF439" s="25">
        <v>0</v>
      </c>
      <c r="BG439" s="25">
        <v>0</v>
      </c>
      <c r="BH439" s="25">
        <v>0</v>
      </c>
      <c r="BI439" s="25">
        <v>0</v>
      </c>
      <c r="BJ439" s="25">
        <v>0</v>
      </c>
      <c r="BK439" s="25">
        <v>0</v>
      </c>
      <c r="BL439" s="25">
        <v>0</v>
      </c>
      <c r="BM439" s="25">
        <v>0</v>
      </c>
      <c r="BN439" s="25">
        <v>0</v>
      </c>
      <c r="BO439" t="s">
        <v>237</v>
      </c>
    </row>
    <row r="440" spans="1:67" x14ac:dyDescent="0.25">
      <c r="A440" s="6">
        <v>44958</v>
      </c>
      <c r="B440" t="s">
        <v>8</v>
      </c>
      <c r="C440">
        <v>1</v>
      </c>
      <c r="D440">
        <v>217.99999999999997</v>
      </c>
      <c r="E440">
        <f t="shared" si="51"/>
        <v>52</v>
      </c>
      <c r="F440">
        <f t="shared" si="52"/>
        <v>68.999999999999972</v>
      </c>
      <c r="G440">
        <f t="shared" si="53"/>
        <v>47</v>
      </c>
      <c r="H440">
        <f t="shared" ref="H440:H467" si="54">SUM(AL440:AT440)</f>
        <v>41</v>
      </c>
      <c r="I440">
        <v>0</v>
      </c>
      <c r="J440" s="22">
        <v>0.48</v>
      </c>
      <c r="K440" s="22">
        <v>0.69000000000000006</v>
      </c>
      <c r="L440" s="22">
        <v>0.77</v>
      </c>
      <c r="M440" s="22">
        <v>0.89</v>
      </c>
      <c r="N440" s="22">
        <v>0.97</v>
      </c>
      <c r="O440" s="24">
        <v>0.69000000000000006</v>
      </c>
      <c r="P440" s="24">
        <v>0.96</v>
      </c>
      <c r="Q440" s="24">
        <v>0.55000000000000004</v>
      </c>
      <c r="R440" s="24">
        <v>0.51</v>
      </c>
      <c r="S440" s="24">
        <v>0.4</v>
      </c>
      <c r="T440" s="24">
        <v>0.77</v>
      </c>
      <c r="U440" s="24">
        <v>0.55000000000000004</v>
      </c>
      <c r="V440" s="24">
        <v>0.98</v>
      </c>
      <c r="W440" s="24">
        <v>0.72</v>
      </c>
      <c r="X440" s="24">
        <v>0.92</v>
      </c>
      <c r="Y440" s="24">
        <v>0.79</v>
      </c>
      <c r="Z440" s="24">
        <v>0.26</v>
      </c>
      <c r="AA440" s="25">
        <v>0</v>
      </c>
      <c r="AB440" s="25">
        <v>8</v>
      </c>
      <c r="AC440" s="25">
        <v>6</v>
      </c>
      <c r="AD440" s="25">
        <v>12</v>
      </c>
      <c r="AE440" s="25">
        <v>10</v>
      </c>
      <c r="AF440" s="25">
        <v>6</v>
      </c>
      <c r="AG440" s="25">
        <v>14.999999999999972</v>
      </c>
      <c r="AH440" s="25">
        <v>8</v>
      </c>
      <c r="AI440" s="25">
        <v>1</v>
      </c>
      <c r="AJ440" s="25">
        <v>3</v>
      </c>
      <c r="AK440" s="25">
        <v>9</v>
      </c>
      <c r="AL440" s="25">
        <v>10</v>
      </c>
      <c r="AM440" s="25">
        <v>0</v>
      </c>
      <c r="AN440" s="25">
        <v>0</v>
      </c>
      <c r="AO440" s="25">
        <v>0</v>
      </c>
      <c r="AP440" s="25">
        <v>8</v>
      </c>
      <c r="AQ440" s="25">
        <v>7</v>
      </c>
      <c r="AR440" s="25">
        <v>0</v>
      </c>
      <c r="AS440" s="25">
        <v>8</v>
      </c>
      <c r="AT440" s="25">
        <v>8</v>
      </c>
      <c r="AU440" s="25">
        <v>7</v>
      </c>
      <c r="AV440" s="25">
        <v>10</v>
      </c>
      <c r="AW440" s="25">
        <v>0</v>
      </c>
      <c r="AX440" s="25">
        <v>1</v>
      </c>
      <c r="AY440" s="25">
        <v>2</v>
      </c>
      <c r="AZ440" s="25">
        <v>13</v>
      </c>
      <c r="BA440" s="25">
        <v>0</v>
      </c>
      <c r="BB440" s="25">
        <v>0</v>
      </c>
      <c r="BC440" s="25">
        <v>3</v>
      </c>
      <c r="BD440" s="25">
        <v>11</v>
      </c>
      <c r="BE440" s="25">
        <v>13</v>
      </c>
      <c r="BF440" s="25">
        <v>6</v>
      </c>
      <c r="BG440" s="25">
        <v>0</v>
      </c>
      <c r="BH440" s="25">
        <v>1</v>
      </c>
      <c r="BI440" s="25">
        <v>0</v>
      </c>
      <c r="BJ440" s="25">
        <v>0</v>
      </c>
      <c r="BK440" s="25">
        <v>13</v>
      </c>
      <c r="BL440" s="25">
        <v>9</v>
      </c>
      <c r="BM440" s="25">
        <v>1</v>
      </c>
      <c r="BN440" s="25">
        <v>9</v>
      </c>
      <c r="BO440" t="s">
        <v>37</v>
      </c>
    </row>
    <row r="441" spans="1:67" x14ac:dyDescent="0.25">
      <c r="A441" s="6">
        <v>44959</v>
      </c>
      <c r="B441" t="s">
        <v>8</v>
      </c>
      <c r="C441">
        <v>2</v>
      </c>
      <c r="D441">
        <v>211.00000000000006</v>
      </c>
      <c r="E441">
        <f t="shared" si="51"/>
        <v>45</v>
      </c>
      <c r="F441">
        <f t="shared" si="52"/>
        <v>51</v>
      </c>
      <c r="G441">
        <f t="shared" si="53"/>
        <v>70.000000000000057</v>
      </c>
      <c r="H441">
        <f t="shared" si="54"/>
        <v>35</v>
      </c>
      <c r="I441">
        <v>1</v>
      </c>
      <c r="J441" s="22">
        <v>0.48</v>
      </c>
      <c r="K441" s="22">
        <v>0.48</v>
      </c>
      <c r="L441" s="22">
        <v>0.48</v>
      </c>
      <c r="M441" s="22">
        <v>0.48</v>
      </c>
      <c r="N441" s="22">
        <v>0.48</v>
      </c>
      <c r="O441" s="24">
        <v>0.63</v>
      </c>
      <c r="P441" s="24">
        <v>0.96</v>
      </c>
      <c r="Q441" s="24">
        <v>0.74</v>
      </c>
      <c r="R441" s="24">
        <v>0.72</v>
      </c>
      <c r="S441" s="24">
        <v>0.69000000000000006</v>
      </c>
      <c r="T441" s="24">
        <v>0.78</v>
      </c>
      <c r="U441" s="24">
        <v>0.45</v>
      </c>
      <c r="V441" s="24">
        <v>1</v>
      </c>
      <c r="W441" s="24">
        <v>0.70000000000000007</v>
      </c>
      <c r="X441" s="24">
        <v>0.92</v>
      </c>
      <c r="Y441" s="24">
        <v>0.72</v>
      </c>
      <c r="Z441" s="24">
        <v>0.3</v>
      </c>
      <c r="AA441" s="25">
        <v>0</v>
      </c>
      <c r="AB441" s="25">
        <v>2</v>
      </c>
      <c r="AC441" s="25">
        <v>1</v>
      </c>
      <c r="AD441" s="25">
        <v>7</v>
      </c>
      <c r="AE441" s="25">
        <v>7</v>
      </c>
      <c r="AF441" s="25">
        <v>0</v>
      </c>
      <c r="AG441" s="25">
        <v>11</v>
      </c>
      <c r="AH441" s="25">
        <v>9</v>
      </c>
      <c r="AI441" s="25">
        <v>4</v>
      </c>
      <c r="AJ441" s="25">
        <v>10</v>
      </c>
      <c r="AK441" s="25">
        <v>10</v>
      </c>
      <c r="AL441" s="25">
        <v>8</v>
      </c>
      <c r="AM441" s="25">
        <v>2</v>
      </c>
      <c r="AN441" s="25">
        <v>7</v>
      </c>
      <c r="AO441" s="25">
        <v>5</v>
      </c>
      <c r="AP441" s="25">
        <v>0</v>
      </c>
      <c r="AQ441" s="25">
        <v>0</v>
      </c>
      <c r="AR441" s="25">
        <v>8</v>
      </c>
      <c r="AS441" s="25">
        <v>0</v>
      </c>
      <c r="AT441" s="25">
        <v>5</v>
      </c>
      <c r="AU441" s="25">
        <v>12</v>
      </c>
      <c r="AV441" s="25">
        <v>5</v>
      </c>
      <c r="AW441" s="25">
        <v>13</v>
      </c>
      <c r="AX441" s="25">
        <v>0</v>
      </c>
      <c r="AY441" s="25">
        <v>3</v>
      </c>
      <c r="AZ441" s="25">
        <v>11</v>
      </c>
      <c r="BA441" s="25">
        <v>3</v>
      </c>
      <c r="BB441" s="25">
        <v>15.000000000000057</v>
      </c>
      <c r="BC441" s="25">
        <v>8</v>
      </c>
      <c r="BD441" s="25">
        <v>0</v>
      </c>
      <c r="BE441" s="25">
        <v>3</v>
      </c>
      <c r="BF441" s="25">
        <v>0</v>
      </c>
      <c r="BG441" s="25">
        <v>2</v>
      </c>
      <c r="BH441" s="25">
        <v>0</v>
      </c>
      <c r="BI441" s="25">
        <v>5</v>
      </c>
      <c r="BJ441" s="25">
        <v>1</v>
      </c>
      <c r="BK441" s="25">
        <v>8</v>
      </c>
      <c r="BL441" s="25">
        <v>6</v>
      </c>
      <c r="BM441" s="25">
        <v>11</v>
      </c>
      <c r="BN441" s="25">
        <v>9</v>
      </c>
      <c r="BO441" t="s">
        <v>37</v>
      </c>
    </row>
    <row r="442" spans="1:67" x14ac:dyDescent="0.25">
      <c r="A442" s="6">
        <v>44960</v>
      </c>
      <c r="B442" t="s">
        <v>8</v>
      </c>
      <c r="C442">
        <v>3</v>
      </c>
      <c r="D442">
        <v>213</v>
      </c>
      <c r="E442">
        <f t="shared" si="51"/>
        <v>80</v>
      </c>
      <c r="F442">
        <f t="shared" si="52"/>
        <v>47</v>
      </c>
      <c r="G442">
        <f t="shared" si="53"/>
        <v>40</v>
      </c>
      <c r="H442">
        <f t="shared" si="54"/>
        <v>46</v>
      </c>
      <c r="I442">
        <v>0</v>
      </c>
      <c r="J442" s="22">
        <v>0.48</v>
      </c>
      <c r="K442" s="22">
        <v>0.69000000000000006</v>
      </c>
      <c r="L442" s="22">
        <v>0.77</v>
      </c>
      <c r="M442" s="22">
        <v>0.89</v>
      </c>
      <c r="N442" s="22">
        <v>0.97</v>
      </c>
      <c r="O442" s="24">
        <v>0.44</v>
      </c>
      <c r="P442" s="24">
        <v>0.94000000000000006</v>
      </c>
      <c r="Q442" s="24">
        <v>0.78</v>
      </c>
      <c r="R442" s="24">
        <v>0.73</v>
      </c>
      <c r="S442" s="24">
        <v>0.68</v>
      </c>
      <c r="T442" s="24">
        <v>0.69000000000000006</v>
      </c>
      <c r="U442" s="24">
        <v>0.47000000000000003</v>
      </c>
      <c r="V442" s="24">
        <v>0.96</v>
      </c>
      <c r="W442" s="24">
        <v>0.88</v>
      </c>
      <c r="X442" s="24">
        <v>0.94000000000000006</v>
      </c>
      <c r="Y442" s="24">
        <v>0.59</v>
      </c>
      <c r="Z442" s="24">
        <v>0.41000000000000003</v>
      </c>
      <c r="AA442" s="25">
        <v>0</v>
      </c>
      <c r="AB442" s="25">
        <v>0</v>
      </c>
      <c r="AC442" s="25">
        <v>0</v>
      </c>
      <c r="AD442" s="25">
        <v>8</v>
      </c>
      <c r="AE442" s="25">
        <v>11</v>
      </c>
      <c r="AF442" s="25">
        <v>14</v>
      </c>
      <c r="AG442" s="25">
        <v>0</v>
      </c>
      <c r="AH442" s="25">
        <v>0</v>
      </c>
      <c r="AI442" s="25">
        <v>4</v>
      </c>
      <c r="AJ442" s="25">
        <v>10</v>
      </c>
      <c r="AK442" s="25">
        <v>0</v>
      </c>
      <c r="AL442" s="25">
        <v>13</v>
      </c>
      <c r="AM442" s="25">
        <v>11</v>
      </c>
      <c r="AN442" s="25">
        <v>7</v>
      </c>
      <c r="AO442" s="25">
        <v>3</v>
      </c>
      <c r="AP442" s="25">
        <v>4</v>
      </c>
      <c r="AQ442" s="25">
        <v>3</v>
      </c>
      <c r="AR442" s="25">
        <v>2</v>
      </c>
      <c r="AS442" s="25">
        <v>0</v>
      </c>
      <c r="AT442" s="25">
        <v>3</v>
      </c>
      <c r="AU442" s="25">
        <v>11</v>
      </c>
      <c r="AV442" s="25">
        <v>2</v>
      </c>
      <c r="AW442" s="25">
        <v>5</v>
      </c>
      <c r="AX442" s="25">
        <v>9</v>
      </c>
      <c r="AY442" s="25">
        <v>0</v>
      </c>
      <c r="AZ442" s="25">
        <v>4</v>
      </c>
      <c r="BA442" s="25">
        <v>0</v>
      </c>
      <c r="BB442" s="25">
        <v>1</v>
      </c>
      <c r="BC442" s="25">
        <v>0</v>
      </c>
      <c r="BD442" s="25">
        <v>8</v>
      </c>
      <c r="BE442" s="25">
        <v>6</v>
      </c>
      <c r="BF442" s="25">
        <v>11</v>
      </c>
      <c r="BG442" s="25">
        <v>0</v>
      </c>
      <c r="BH442" s="25">
        <v>11</v>
      </c>
      <c r="BI442" s="25">
        <v>2</v>
      </c>
      <c r="BJ442" s="25">
        <v>9</v>
      </c>
      <c r="BK442" s="25">
        <v>14</v>
      </c>
      <c r="BL442" s="25">
        <v>8</v>
      </c>
      <c r="BM442" s="25">
        <v>6</v>
      </c>
      <c r="BN442" s="25">
        <v>13</v>
      </c>
      <c r="BO442" t="s">
        <v>37</v>
      </c>
    </row>
    <row r="443" spans="1:67" x14ac:dyDescent="0.25">
      <c r="A443" s="6">
        <v>44961</v>
      </c>
      <c r="B443" t="s">
        <v>8</v>
      </c>
      <c r="C443">
        <v>4</v>
      </c>
      <c r="D443">
        <v>223.00000000000006</v>
      </c>
      <c r="E443">
        <f t="shared" si="51"/>
        <v>75</v>
      </c>
      <c r="F443">
        <f t="shared" si="52"/>
        <v>61</v>
      </c>
      <c r="G443">
        <f t="shared" si="53"/>
        <v>26.000000000000057</v>
      </c>
      <c r="H443">
        <f t="shared" si="54"/>
        <v>61</v>
      </c>
      <c r="I443">
        <v>0</v>
      </c>
      <c r="J443" s="22">
        <v>0.48</v>
      </c>
      <c r="K443" s="22">
        <v>0.48</v>
      </c>
      <c r="L443" s="22">
        <v>0.48</v>
      </c>
      <c r="M443" s="22">
        <v>0.48</v>
      </c>
      <c r="N443" s="22">
        <v>0.48</v>
      </c>
      <c r="O443" s="24">
        <v>0.88</v>
      </c>
      <c r="P443" s="24">
        <v>0.70000000000000007</v>
      </c>
      <c r="Q443" s="24">
        <v>0.69000000000000006</v>
      </c>
      <c r="R443" s="24">
        <v>0.97</v>
      </c>
      <c r="S443" s="24">
        <v>0.69000000000000006</v>
      </c>
      <c r="T443" s="24">
        <v>0.36</v>
      </c>
      <c r="U443" s="24">
        <v>0.45</v>
      </c>
      <c r="V443" s="24">
        <v>0.96</v>
      </c>
      <c r="W443" s="24">
        <v>0.85</v>
      </c>
      <c r="X443" s="24">
        <v>0.91</v>
      </c>
      <c r="Y443" s="24">
        <v>0.63</v>
      </c>
      <c r="Z443" s="24">
        <v>0.28000000000000003</v>
      </c>
      <c r="AA443" s="25">
        <v>10</v>
      </c>
      <c r="AB443" s="25">
        <v>6</v>
      </c>
      <c r="AC443" s="25">
        <v>3</v>
      </c>
      <c r="AD443" s="25">
        <v>14</v>
      </c>
      <c r="AE443" s="25">
        <v>6</v>
      </c>
      <c r="AF443" s="25">
        <v>0</v>
      </c>
      <c r="AG443" s="25">
        <v>9</v>
      </c>
      <c r="AH443" s="25">
        <v>0</v>
      </c>
      <c r="AI443" s="25">
        <v>10</v>
      </c>
      <c r="AJ443" s="25">
        <v>3</v>
      </c>
      <c r="AK443" s="25">
        <v>0</v>
      </c>
      <c r="AL443" s="25">
        <v>13</v>
      </c>
      <c r="AM443" s="25">
        <v>0</v>
      </c>
      <c r="AN443" s="25">
        <v>2</v>
      </c>
      <c r="AO443" s="25">
        <v>10</v>
      </c>
      <c r="AP443" s="25">
        <v>4</v>
      </c>
      <c r="AQ443" s="25">
        <v>4</v>
      </c>
      <c r="AR443" s="25">
        <v>13</v>
      </c>
      <c r="AS443" s="25">
        <v>7</v>
      </c>
      <c r="AT443" s="25">
        <v>8</v>
      </c>
      <c r="AU443" s="25">
        <v>3</v>
      </c>
      <c r="AV443" s="25">
        <v>4.0000000000000568</v>
      </c>
      <c r="AW443" s="25">
        <v>2</v>
      </c>
      <c r="AX443" s="25">
        <v>0</v>
      </c>
      <c r="AY443" s="25">
        <v>0</v>
      </c>
      <c r="AZ443" s="25">
        <v>6</v>
      </c>
      <c r="BA443" s="25">
        <v>0</v>
      </c>
      <c r="BB443" s="25">
        <v>7</v>
      </c>
      <c r="BC443" s="25">
        <v>4</v>
      </c>
      <c r="BD443" s="25">
        <v>0</v>
      </c>
      <c r="BE443" s="25">
        <v>0</v>
      </c>
      <c r="BF443" s="25">
        <v>11</v>
      </c>
      <c r="BG443" s="25">
        <v>0</v>
      </c>
      <c r="BH443" s="25">
        <v>12</v>
      </c>
      <c r="BI443" s="25">
        <v>4</v>
      </c>
      <c r="BJ443" s="25">
        <v>11</v>
      </c>
      <c r="BK443" s="25">
        <v>0</v>
      </c>
      <c r="BL443" s="25">
        <v>12</v>
      </c>
      <c r="BM443" s="25">
        <v>11</v>
      </c>
      <c r="BN443" s="25">
        <v>14</v>
      </c>
      <c r="BO443" t="s">
        <v>37</v>
      </c>
    </row>
    <row r="444" spans="1:67" x14ac:dyDescent="0.25">
      <c r="A444" s="6">
        <v>44962</v>
      </c>
      <c r="B444" t="s">
        <v>8</v>
      </c>
      <c r="C444">
        <v>5</v>
      </c>
      <c r="D444">
        <v>240.00000000000003</v>
      </c>
      <c r="E444">
        <f t="shared" si="51"/>
        <v>84</v>
      </c>
      <c r="F444">
        <f t="shared" si="52"/>
        <v>53</v>
      </c>
      <c r="G444">
        <f t="shared" si="53"/>
        <v>34.000000000000028</v>
      </c>
      <c r="H444">
        <f t="shared" si="54"/>
        <v>65</v>
      </c>
      <c r="I444">
        <v>0</v>
      </c>
      <c r="J444" s="22">
        <v>0.4</v>
      </c>
      <c r="K444" s="22">
        <v>0.61</v>
      </c>
      <c r="L444" s="22">
        <v>0.74</v>
      </c>
      <c r="M444" s="22">
        <v>0.88</v>
      </c>
      <c r="N444" s="22">
        <v>0.92</v>
      </c>
      <c r="O444" s="24">
        <v>0.6</v>
      </c>
      <c r="P444" s="24">
        <v>0.99</v>
      </c>
      <c r="Q444" s="24">
        <v>0.19</v>
      </c>
      <c r="R444" s="24">
        <v>0.65</v>
      </c>
      <c r="S444" s="24">
        <v>0.98</v>
      </c>
      <c r="T444" s="24">
        <v>0.79</v>
      </c>
      <c r="U444" s="24">
        <v>0.55000000000000004</v>
      </c>
      <c r="V444" s="24">
        <v>1</v>
      </c>
      <c r="W444" s="24">
        <v>0.87</v>
      </c>
      <c r="X444" s="24">
        <v>0.92</v>
      </c>
      <c r="Y444" s="24">
        <v>0.57000000000000006</v>
      </c>
      <c r="Z444" s="24">
        <v>0.34</v>
      </c>
      <c r="AA444" s="25">
        <v>8</v>
      </c>
      <c r="AB444" s="25">
        <v>0</v>
      </c>
      <c r="AC444" s="25">
        <v>3</v>
      </c>
      <c r="AD444" s="25">
        <v>13</v>
      </c>
      <c r="AE444" s="25">
        <v>3</v>
      </c>
      <c r="AF444" s="25">
        <v>0</v>
      </c>
      <c r="AG444" s="25">
        <v>9</v>
      </c>
      <c r="AH444" s="25">
        <v>6</v>
      </c>
      <c r="AI444" s="25">
        <v>8</v>
      </c>
      <c r="AJ444" s="25">
        <v>3</v>
      </c>
      <c r="AK444" s="25">
        <v>4</v>
      </c>
      <c r="AL444" s="25">
        <v>3</v>
      </c>
      <c r="AM444" s="25">
        <v>11</v>
      </c>
      <c r="AN444" s="25">
        <v>9</v>
      </c>
      <c r="AO444" s="25">
        <v>9</v>
      </c>
      <c r="AP444" s="25">
        <v>0</v>
      </c>
      <c r="AQ444" s="25">
        <v>5</v>
      </c>
      <c r="AR444" s="25">
        <v>12</v>
      </c>
      <c r="AS444" s="25">
        <v>10</v>
      </c>
      <c r="AT444" s="25">
        <v>6</v>
      </c>
      <c r="AU444" s="25">
        <v>0</v>
      </c>
      <c r="AV444" s="25">
        <v>6</v>
      </c>
      <c r="AW444" s="25">
        <v>0</v>
      </c>
      <c r="AX444" s="25">
        <v>1</v>
      </c>
      <c r="AY444" s="25">
        <v>2</v>
      </c>
      <c r="AZ444" s="25">
        <v>5</v>
      </c>
      <c r="BA444" s="25">
        <v>9</v>
      </c>
      <c r="BB444" s="25">
        <v>3</v>
      </c>
      <c r="BC444" s="25">
        <v>8.0000000000000284</v>
      </c>
      <c r="BD444" s="25">
        <v>0</v>
      </c>
      <c r="BE444" s="25">
        <v>9</v>
      </c>
      <c r="BF444" s="25">
        <v>10</v>
      </c>
      <c r="BG444" s="25">
        <v>9</v>
      </c>
      <c r="BH444" s="25">
        <v>4</v>
      </c>
      <c r="BI444" s="25">
        <v>14</v>
      </c>
      <c r="BJ444" s="25">
        <v>3</v>
      </c>
      <c r="BK444" s="25">
        <v>16</v>
      </c>
      <c r="BL444" s="25">
        <v>15</v>
      </c>
      <c r="BM444" s="25">
        <v>4</v>
      </c>
      <c r="BN444" s="25">
        <v>0</v>
      </c>
      <c r="BO444" t="s">
        <v>37</v>
      </c>
    </row>
    <row r="445" spans="1:67" x14ac:dyDescent="0.25">
      <c r="A445" s="6">
        <v>44963</v>
      </c>
      <c r="B445" t="s">
        <v>8</v>
      </c>
      <c r="C445">
        <v>6</v>
      </c>
      <c r="D445">
        <v>269.00000000000006</v>
      </c>
      <c r="E445">
        <f t="shared" si="51"/>
        <v>70.000000000000057</v>
      </c>
      <c r="F445">
        <f t="shared" si="52"/>
        <v>92</v>
      </c>
      <c r="G445">
        <f t="shared" si="53"/>
        <v>67</v>
      </c>
      <c r="H445">
        <f t="shared" si="54"/>
        <v>38</v>
      </c>
      <c r="I445">
        <v>0</v>
      </c>
      <c r="J445" s="22">
        <v>0.47000000000000003</v>
      </c>
      <c r="K445" s="22">
        <v>0.55000000000000004</v>
      </c>
      <c r="L445" s="22">
        <v>0.70000000000000007</v>
      </c>
      <c r="M445" s="22">
        <v>0.8</v>
      </c>
      <c r="N445" s="22">
        <v>0.95000000000000007</v>
      </c>
      <c r="O445" s="24">
        <v>0.8</v>
      </c>
      <c r="P445" s="24">
        <v>0.63</v>
      </c>
      <c r="Q445" s="24">
        <v>0.64</v>
      </c>
      <c r="R445" s="24">
        <v>1</v>
      </c>
      <c r="S445" s="24">
        <v>0.77</v>
      </c>
      <c r="T445" s="24">
        <v>0.25</v>
      </c>
      <c r="U445" s="24">
        <v>0.53</v>
      </c>
      <c r="V445" s="24">
        <v>0.91</v>
      </c>
      <c r="W445" s="24">
        <v>0.70000000000000007</v>
      </c>
      <c r="X445" s="24">
        <v>0.99</v>
      </c>
      <c r="Y445" s="24">
        <v>0.91</v>
      </c>
      <c r="Z445" s="24">
        <v>0.32</v>
      </c>
      <c r="AA445" s="25">
        <v>9</v>
      </c>
      <c r="AB445" s="25">
        <v>3</v>
      </c>
      <c r="AC445" s="25">
        <v>14</v>
      </c>
      <c r="AD445" s="25">
        <v>17</v>
      </c>
      <c r="AE445" s="25">
        <v>13</v>
      </c>
      <c r="AF445" s="25">
        <v>1</v>
      </c>
      <c r="AG445" s="25">
        <v>0</v>
      </c>
      <c r="AH445" s="25">
        <v>14</v>
      </c>
      <c r="AI445" s="25">
        <v>14</v>
      </c>
      <c r="AJ445" s="25">
        <v>7</v>
      </c>
      <c r="AK445" s="25">
        <v>2</v>
      </c>
      <c r="AL445" s="25">
        <v>1</v>
      </c>
      <c r="AM445" s="25">
        <v>7</v>
      </c>
      <c r="AN445" s="25">
        <v>9</v>
      </c>
      <c r="AO445" s="25">
        <v>3</v>
      </c>
      <c r="AP445" s="25">
        <v>6</v>
      </c>
      <c r="AQ445" s="25">
        <v>1</v>
      </c>
      <c r="AR445" s="25">
        <v>0</v>
      </c>
      <c r="AS445" s="25">
        <v>11</v>
      </c>
      <c r="AT445" s="25">
        <v>0</v>
      </c>
      <c r="AU445" s="25">
        <v>12</v>
      </c>
      <c r="AV445" s="25">
        <v>13</v>
      </c>
      <c r="AW445" s="25">
        <v>10</v>
      </c>
      <c r="AX445" s="25">
        <v>3</v>
      </c>
      <c r="AY445" s="25">
        <v>7</v>
      </c>
      <c r="AZ445" s="25">
        <v>1</v>
      </c>
      <c r="BA445" s="25">
        <v>1</v>
      </c>
      <c r="BB445" s="25">
        <v>3</v>
      </c>
      <c r="BC445" s="25">
        <v>17</v>
      </c>
      <c r="BD445" s="25">
        <v>0</v>
      </c>
      <c r="BE445" s="25">
        <v>2</v>
      </c>
      <c r="BF445" s="25">
        <v>6</v>
      </c>
      <c r="BG445" s="25">
        <v>9</v>
      </c>
      <c r="BH445" s="25">
        <v>9</v>
      </c>
      <c r="BI445" s="25">
        <v>15</v>
      </c>
      <c r="BJ445" s="25">
        <v>5</v>
      </c>
      <c r="BK445" s="25">
        <v>7</v>
      </c>
      <c r="BL445" s="25">
        <v>14</v>
      </c>
      <c r="BM445" s="25">
        <v>0</v>
      </c>
      <c r="BN445" s="25">
        <v>3.0000000000000568</v>
      </c>
      <c r="BO445" t="s">
        <v>37</v>
      </c>
    </row>
    <row r="446" spans="1:67" x14ac:dyDescent="0.25">
      <c r="A446" s="6">
        <v>44964</v>
      </c>
      <c r="B446" t="s">
        <v>8</v>
      </c>
      <c r="C446">
        <v>7</v>
      </c>
      <c r="D446">
        <v>300.00000000000006</v>
      </c>
      <c r="E446">
        <f t="shared" si="51"/>
        <v>81</v>
      </c>
      <c r="F446">
        <f t="shared" si="52"/>
        <v>72.000000000000057</v>
      </c>
      <c r="G446">
        <f t="shared" si="53"/>
        <v>104</v>
      </c>
      <c r="H446">
        <f t="shared" si="54"/>
        <v>43</v>
      </c>
      <c r="I446">
        <v>0</v>
      </c>
      <c r="J446" s="22">
        <v>0.31</v>
      </c>
      <c r="K446" s="22">
        <v>0.57000000000000006</v>
      </c>
      <c r="L446" s="22">
        <v>0.77</v>
      </c>
      <c r="M446" s="22">
        <v>0.84</v>
      </c>
      <c r="N446" s="22">
        <v>0.9</v>
      </c>
      <c r="O446" s="24">
        <v>0.6</v>
      </c>
      <c r="P446" s="24">
        <v>0.78</v>
      </c>
      <c r="Q446" s="24">
        <v>0.17</v>
      </c>
      <c r="R446" s="24">
        <v>0.49</v>
      </c>
      <c r="S446" s="24">
        <v>1</v>
      </c>
      <c r="T446" s="24">
        <v>0.69000000000000006</v>
      </c>
      <c r="U446" s="24">
        <v>0.47000000000000003</v>
      </c>
      <c r="V446" s="24">
        <v>0.99</v>
      </c>
      <c r="W446" s="24">
        <v>0.77</v>
      </c>
      <c r="X446" s="24">
        <v>0.97</v>
      </c>
      <c r="Y446" s="24">
        <v>0.82000000000000006</v>
      </c>
      <c r="Z446" s="24">
        <v>0.38</v>
      </c>
      <c r="AA446" s="25">
        <v>12.000000000000057</v>
      </c>
      <c r="AB446" s="25">
        <v>15</v>
      </c>
      <c r="AC446" s="25">
        <v>9</v>
      </c>
      <c r="AD446" s="25">
        <v>0</v>
      </c>
      <c r="AE446" s="25">
        <v>0</v>
      </c>
      <c r="AF446" s="25">
        <v>4</v>
      </c>
      <c r="AG446" s="25">
        <v>12</v>
      </c>
      <c r="AH446" s="25">
        <v>0</v>
      </c>
      <c r="AI446" s="25">
        <v>18</v>
      </c>
      <c r="AJ446" s="25">
        <v>2</v>
      </c>
      <c r="AK446" s="25">
        <v>0</v>
      </c>
      <c r="AL446" s="25">
        <v>7</v>
      </c>
      <c r="AM446" s="25">
        <v>0</v>
      </c>
      <c r="AN446" s="25">
        <v>20</v>
      </c>
      <c r="AO446" s="25">
        <v>0</v>
      </c>
      <c r="AP446" s="25">
        <v>0</v>
      </c>
      <c r="AQ446" s="25">
        <v>0</v>
      </c>
      <c r="AR446" s="25">
        <v>0</v>
      </c>
      <c r="AS446" s="25">
        <v>0</v>
      </c>
      <c r="AT446" s="25">
        <v>16</v>
      </c>
      <c r="AU446" s="25">
        <v>19</v>
      </c>
      <c r="AV446" s="25">
        <v>15</v>
      </c>
      <c r="AW446" s="25">
        <v>6</v>
      </c>
      <c r="AX446" s="25">
        <v>14</v>
      </c>
      <c r="AY446" s="25">
        <v>0</v>
      </c>
      <c r="AZ446" s="25">
        <v>6</v>
      </c>
      <c r="BA446" s="25">
        <v>11</v>
      </c>
      <c r="BB446" s="25">
        <v>12</v>
      </c>
      <c r="BC446" s="25">
        <v>7</v>
      </c>
      <c r="BD446" s="25">
        <v>14</v>
      </c>
      <c r="BE446" s="25">
        <v>0</v>
      </c>
      <c r="BF446" s="25">
        <v>5</v>
      </c>
      <c r="BG446" s="25">
        <v>11</v>
      </c>
      <c r="BH446" s="25">
        <v>8</v>
      </c>
      <c r="BI446" s="25">
        <v>14</v>
      </c>
      <c r="BJ446" s="25">
        <v>19</v>
      </c>
      <c r="BK446" s="25">
        <v>6</v>
      </c>
      <c r="BL446" s="25">
        <v>16</v>
      </c>
      <c r="BM446" s="25">
        <v>0</v>
      </c>
      <c r="BN446" s="25">
        <v>2</v>
      </c>
      <c r="BO446" t="s">
        <v>37</v>
      </c>
    </row>
    <row r="447" spans="1:67" x14ac:dyDescent="0.25">
      <c r="A447" s="6">
        <v>44965</v>
      </c>
      <c r="B447" t="s">
        <v>8</v>
      </c>
      <c r="C447">
        <v>8</v>
      </c>
      <c r="D447">
        <v>336.00000000000011</v>
      </c>
      <c r="E447">
        <f t="shared" si="51"/>
        <v>85.000000000000114</v>
      </c>
      <c r="F447">
        <f t="shared" si="52"/>
        <v>83</v>
      </c>
      <c r="G447">
        <f t="shared" si="53"/>
        <v>83</v>
      </c>
      <c r="H447">
        <f t="shared" si="54"/>
        <v>76</v>
      </c>
      <c r="I447">
        <v>0</v>
      </c>
      <c r="J447" s="22">
        <v>0.33</v>
      </c>
      <c r="K447" s="22">
        <v>0.66</v>
      </c>
      <c r="L447" s="22">
        <v>0.77</v>
      </c>
      <c r="M447" s="22">
        <v>0.87</v>
      </c>
      <c r="N447" s="22">
        <v>0.94000000000000006</v>
      </c>
      <c r="O447" s="24">
        <v>0.68</v>
      </c>
      <c r="P447" s="24">
        <v>0.61</v>
      </c>
      <c r="Q447" s="24">
        <v>0.9</v>
      </c>
      <c r="R447" s="24">
        <v>0.95000000000000007</v>
      </c>
      <c r="S447" s="24">
        <v>0.78</v>
      </c>
      <c r="T447" s="24">
        <v>0.4</v>
      </c>
      <c r="U447" s="24">
        <v>0.52</v>
      </c>
      <c r="V447" s="24">
        <v>0.87</v>
      </c>
      <c r="W447" s="24">
        <v>0.73</v>
      </c>
      <c r="X447" s="24">
        <v>0.91</v>
      </c>
      <c r="Y447" s="24">
        <v>0.89</v>
      </c>
      <c r="Z447" s="24">
        <v>0.28999999999999998</v>
      </c>
      <c r="AA447" s="25">
        <v>0</v>
      </c>
      <c r="AB447" s="25">
        <v>11</v>
      </c>
      <c r="AC447" s="25">
        <v>11</v>
      </c>
      <c r="AD447" s="25">
        <v>11</v>
      </c>
      <c r="AE447" s="25">
        <v>18</v>
      </c>
      <c r="AF447" s="25">
        <v>5</v>
      </c>
      <c r="AG447" s="25">
        <v>5</v>
      </c>
      <c r="AH447" s="25">
        <v>4</v>
      </c>
      <c r="AI447" s="25">
        <v>18</v>
      </c>
      <c r="AJ447" s="25">
        <v>0</v>
      </c>
      <c r="AK447" s="25">
        <v>9</v>
      </c>
      <c r="AL447" s="25">
        <v>5</v>
      </c>
      <c r="AM447" s="25">
        <v>6</v>
      </c>
      <c r="AN447" s="25">
        <v>22</v>
      </c>
      <c r="AO447" s="25">
        <v>0</v>
      </c>
      <c r="AP447" s="25">
        <v>11</v>
      </c>
      <c r="AQ447" s="25">
        <v>0</v>
      </c>
      <c r="AR447" s="25">
        <v>2</v>
      </c>
      <c r="AS447" s="25">
        <v>15</v>
      </c>
      <c r="AT447" s="25">
        <v>15</v>
      </c>
      <c r="AU447" s="25">
        <v>12</v>
      </c>
      <c r="AV447" s="25">
        <v>20</v>
      </c>
      <c r="AW447" s="25">
        <v>0</v>
      </c>
      <c r="AX447" s="25">
        <v>0</v>
      </c>
      <c r="AY447" s="25">
        <v>11</v>
      </c>
      <c r="AZ447" s="25">
        <v>13</v>
      </c>
      <c r="BA447" s="25">
        <v>0</v>
      </c>
      <c r="BB447" s="25">
        <v>18</v>
      </c>
      <c r="BC447" s="25">
        <v>4</v>
      </c>
      <c r="BD447" s="25">
        <v>5</v>
      </c>
      <c r="BE447" s="25">
        <v>10</v>
      </c>
      <c r="BF447" s="25">
        <v>15.000000000000114</v>
      </c>
      <c r="BG447" s="25">
        <v>10</v>
      </c>
      <c r="BH447" s="25">
        <v>12</v>
      </c>
      <c r="BI447" s="25">
        <v>5</v>
      </c>
      <c r="BJ447" s="25">
        <v>4</v>
      </c>
      <c r="BK447" s="25">
        <v>16</v>
      </c>
      <c r="BL447" s="25">
        <v>13</v>
      </c>
      <c r="BM447" s="25">
        <v>0</v>
      </c>
      <c r="BN447" s="25">
        <v>0</v>
      </c>
      <c r="BO447" t="s">
        <v>37</v>
      </c>
    </row>
    <row r="448" spans="1:67" x14ac:dyDescent="0.25">
      <c r="A448" s="6">
        <v>44966</v>
      </c>
      <c r="B448" t="s">
        <v>8</v>
      </c>
      <c r="C448">
        <v>9</v>
      </c>
      <c r="D448">
        <v>381</v>
      </c>
      <c r="E448">
        <f t="shared" si="51"/>
        <v>99</v>
      </c>
      <c r="F448">
        <f t="shared" si="52"/>
        <v>115</v>
      </c>
      <c r="G448">
        <f t="shared" si="53"/>
        <v>88</v>
      </c>
      <c r="H448">
        <f t="shared" si="54"/>
        <v>63</v>
      </c>
      <c r="I448">
        <v>0</v>
      </c>
      <c r="J448" s="22">
        <v>0.47000000000000003</v>
      </c>
      <c r="K448" s="22">
        <v>0.67</v>
      </c>
      <c r="L448" s="22">
        <v>0.70000000000000007</v>
      </c>
      <c r="M448" s="22">
        <v>0.83000000000000007</v>
      </c>
      <c r="N448" s="22">
        <v>0.93</v>
      </c>
      <c r="O448" s="24">
        <v>0.41000000000000003</v>
      </c>
      <c r="P448" s="24">
        <v>0.67</v>
      </c>
      <c r="Q448" s="24">
        <v>0.96</v>
      </c>
      <c r="R448" s="24">
        <v>0.67</v>
      </c>
      <c r="S448" s="24">
        <v>0.69000000000000006</v>
      </c>
      <c r="T448" s="24">
        <v>0.27</v>
      </c>
      <c r="U448" s="24">
        <v>0.42</v>
      </c>
      <c r="V448" s="24">
        <v>0.96</v>
      </c>
      <c r="W448" s="24">
        <v>0.84</v>
      </c>
      <c r="X448" s="24">
        <v>0.98</v>
      </c>
      <c r="Y448" s="24">
        <v>0.63</v>
      </c>
      <c r="Z448" s="24">
        <v>0.37</v>
      </c>
      <c r="AA448" s="25">
        <v>0</v>
      </c>
      <c r="AB448" s="25">
        <v>6</v>
      </c>
      <c r="AC448" s="25">
        <v>19</v>
      </c>
      <c r="AD448" s="25">
        <v>13</v>
      </c>
      <c r="AE448" s="25">
        <v>12</v>
      </c>
      <c r="AF448" s="25">
        <v>5</v>
      </c>
      <c r="AG448" s="25">
        <v>19</v>
      </c>
      <c r="AH448" s="25">
        <v>20</v>
      </c>
      <c r="AI448" s="25">
        <v>18</v>
      </c>
      <c r="AJ448" s="25">
        <v>3</v>
      </c>
      <c r="AK448" s="25">
        <v>16</v>
      </c>
      <c r="AL448" s="25">
        <v>0</v>
      </c>
      <c r="AM448" s="25">
        <v>0</v>
      </c>
      <c r="AN448" s="25">
        <v>0</v>
      </c>
      <c r="AO448" s="25">
        <v>0</v>
      </c>
      <c r="AP448" s="25">
        <v>19</v>
      </c>
      <c r="AQ448" s="25">
        <v>0</v>
      </c>
      <c r="AR448" s="25">
        <v>23</v>
      </c>
      <c r="AS448" s="25">
        <v>0</v>
      </c>
      <c r="AT448" s="25">
        <v>21</v>
      </c>
      <c r="AU448" s="25">
        <v>0</v>
      </c>
      <c r="AV448" s="25">
        <v>0</v>
      </c>
      <c r="AW448" s="25">
        <v>0</v>
      </c>
      <c r="AX448" s="25">
        <v>22</v>
      </c>
      <c r="AY448" s="25">
        <v>0</v>
      </c>
      <c r="AZ448" s="25">
        <v>0</v>
      </c>
      <c r="BA448" s="25">
        <v>19</v>
      </c>
      <c r="BB448" s="25">
        <v>24</v>
      </c>
      <c r="BC448" s="25">
        <v>23</v>
      </c>
      <c r="BD448" s="25">
        <v>0</v>
      </c>
      <c r="BE448" s="25">
        <v>0</v>
      </c>
      <c r="BF448" s="25">
        <v>0</v>
      </c>
      <c r="BG448" s="25">
        <v>0</v>
      </c>
      <c r="BH448" s="25">
        <v>23</v>
      </c>
      <c r="BI448" s="25">
        <v>0</v>
      </c>
      <c r="BJ448" s="25">
        <v>18</v>
      </c>
      <c r="BK448" s="25">
        <v>15</v>
      </c>
      <c r="BL448" s="25">
        <v>24</v>
      </c>
      <c r="BM448" s="25">
        <v>19</v>
      </c>
      <c r="BN448" s="25">
        <v>0</v>
      </c>
      <c r="BO448" t="s">
        <v>37</v>
      </c>
    </row>
    <row r="449" spans="1:67" x14ac:dyDescent="0.25">
      <c r="A449" s="6">
        <v>44967</v>
      </c>
      <c r="B449" t="s">
        <v>8</v>
      </c>
      <c r="C449">
        <v>10</v>
      </c>
      <c r="D449">
        <v>436.99999999999994</v>
      </c>
      <c r="E449">
        <f t="shared" si="51"/>
        <v>97.999999999999943</v>
      </c>
      <c r="F449">
        <f t="shared" si="52"/>
        <v>136</v>
      </c>
      <c r="G449">
        <f t="shared" si="53"/>
        <v>90</v>
      </c>
      <c r="H449">
        <f t="shared" si="54"/>
        <v>113</v>
      </c>
      <c r="I449">
        <v>0</v>
      </c>
      <c r="J449" s="22">
        <v>0.5</v>
      </c>
      <c r="K449" s="22">
        <v>0.65</v>
      </c>
      <c r="L449" s="22">
        <v>0.79</v>
      </c>
      <c r="M449" s="22">
        <v>0.83000000000000007</v>
      </c>
      <c r="N449" s="22">
        <v>0.97</v>
      </c>
      <c r="O449" s="24">
        <v>0.74</v>
      </c>
      <c r="P449" s="24">
        <v>0.66</v>
      </c>
      <c r="Q449" s="24">
        <v>0.87</v>
      </c>
      <c r="R449" s="24">
        <v>0.59</v>
      </c>
      <c r="S449" s="24">
        <v>0.83000000000000007</v>
      </c>
      <c r="T449" s="24">
        <v>0.6</v>
      </c>
      <c r="U449" s="24">
        <v>0.54</v>
      </c>
      <c r="V449" s="24">
        <v>0.86</v>
      </c>
      <c r="W449" s="24">
        <v>0.79</v>
      </c>
      <c r="X449" s="24">
        <v>0.9</v>
      </c>
      <c r="Y449" s="24">
        <v>0.79</v>
      </c>
      <c r="Z449" s="24">
        <v>0.4</v>
      </c>
      <c r="AA449" s="25">
        <v>2</v>
      </c>
      <c r="AB449" s="25">
        <v>19</v>
      </c>
      <c r="AC449" s="25">
        <v>14</v>
      </c>
      <c r="AD449" s="25">
        <v>21</v>
      </c>
      <c r="AE449" s="25">
        <v>26</v>
      </c>
      <c r="AF449" s="25">
        <v>10</v>
      </c>
      <c r="AG449" s="25">
        <v>15</v>
      </c>
      <c r="AH449" s="25">
        <v>29</v>
      </c>
      <c r="AI449" s="25">
        <v>0</v>
      </c>
      <c r="AJ449" s="25">
        <v>0</v>
      </c>
      <c r="AK449" s="25">
        <v>0</v>
      </c>
      <c r="AL449" s="25">
        <v>27</v>
      </c>
      <c r="AM449" s="25">
        <v>0</v>
      </c>
      <c r="AN449" s="25">
        <v>0</v>
      </c>
      <c r="AO449" s="25">
        <v>1</v>
      </c>
      <c r="AP449" s="25">
        <v>18</v>
      </c>
      <c r="AQ449" s="25">
        <v>0</v>
      </c>
      <c r="AR449" s="25">
        <v>29</v>
      </c>
      <c r="AS449" s="25">
        <v>21</v>
      </c>
      <c r="AT449" s="25">
        <v>17</v>
      </c>
      <c r="AU449" s="25">
        <v>0</v>
      </c>
      <c r="AV449" s="25">
        <v>3</v>
      </c>
      <c r="AW449" s="25">
        <v>27</v>
      </c>
      <c r="AX449" s="25">
        <v>0</v>
      </c>
      <c r="AY449" s="25">
        <v>20</v>
      </c>
      <c r="AZ449" s="25">
        <v>0</v>
      </c>
      <c r="BA449" s="25">
        <v>0</v>
      </c>
      <c r="BB449" s="25">
        <v>16</v>
      </c>
      <c r="BC449" s="25">
        <v>24</v>
      </c>
      <c r="BD449" s="25">
        <v>0</v>
      </c>
      <c r="BE449" s="25">
        <v>19</v>
      </c>
      <c r="BF449" s="25">
        <v>0</v>
      </c>
      <c r="BG449" s="25">
        <v>0</v>
      </c>
      <c r="BH449" s="25">
        <v>8.9999999999999432</v>
      </c>
      <c r="BI449" s="25">
        <v>0</v>
      </c>
      <c r="BJ449" s="25">
        <v>21</v>
      </c>
      <c r="BK449" s="25">
        <v>20</v>
      </c>
      <c r="BL449" s="25">
        <v>17</v>
      </c>
      <c r="BM449" s="25">
        <v>7</v>
      </c>
      <c r="BN449" s="25">
        <v>5</v>
      </c>
      <c r="BO449" t="s">
        <v>37</v>
      </c>
    </row>
    <row r="450" spans="1:67" x14ac:dyDescent="0.25">
      <c r="A450" s="6">
        <v>44968</v>
      </c>
      <c r="B450" t="s">
        <v>8</v>
      </c>
      <c r="C450">
        <v>11</v>
      </c>
      <c r="D450">
        <v>491</v>
      </c>
      <c r="E450">
        <f t="shared" si="51"/>
        <v>105</v>
      </c>
      <c r="F450">
        <f t="shared" si="52"/>
        <v>142</v>
      </c>
      <c r="G450">
        <f t="shared" si="53"/>
        <v>93</v>
      </c>
      <c r="H450">
        <f t="shared" si="54"/>
        <v>142</v>
      </c>
      <c r="I450">
        <v>0</v>
      </c>
      <c r="J450" s="22">
        <v>0.32</v>
      </c>
      <c r="K450" s="22">
        <v>0.53</v>
      </c>
      <c r="L450" s="22">
        <v>0.74</v>
      </c>
      <c r="M450" s="22">
        <v>0.86</v>
      </c>
      <c r="N450" s="22">
        <v>0.91</v>
      </c>
      <c r="O450" s="24">
        <v>0.67</v>
      </c>
      <c r="P450" s="24">
        <v>0.63</v>
      </c>
      <c r="Q450" s="24">
        <v>0.4</v>
      </c>
      <c r="R450" s="24">
        <v>0.88</v>
      </c>
      <c r="S450" s="24">
        <v>0.63</v>
      </c>
      <c r="T450" s="24">
        <v>0.79</v>
      </c>
      <c r="U450" s="24">
        <v>0.41000000000000003</v>
      </c>
      <c r="V450" s="24">
        <v>0.91</v>
      </c>
      <c r="W450" s="24">
        <v>0.82000000000000006</v>
      </c>
      <c r="X450" s="24">
        <v>0.99</v>
      </c>
      <c r="Y450" s="24">
        <v>0.6</v>
      </c>
      <c r="Z450" s="24">
        <v>0.28000000000000003</v>
      </c>
      <c r="AA450" s="25">
        <v>4</v>
      </c>
      <c r="AB450" s="25">
        <v>10</v>
      </c>
      <c r="AC450" s="25">
        <v>16</v>
      </c>
      <c r="AD450" s="25">
        <v>28</v>
      </c>
      <c r="AE450" s="25">
        <v>10</v>
      </c>
      <c r="AF450" s="25">
        <v>0</v>
      </c>
      <c r="AG450" s="25">
        <v>28</v>
      </c>
      <c r="AH450" s="25">
        <v>20</v>
      </c>
      <c r="AI450" s="25">
        <v>24</v>
      </c>
      <c r="AJ450" s="25">
        <v>2</v>
      </c>
      <c r="AK450" s="25">
        <v>9</v>
      </c>
      <c r="AL450" s="25">
        <v>3</v>
      </c>
      <c r="AM450" s="25">
        <v>17</v>
      </c>
      <c r="AN450" s="25">
        <v>20</v>
      </c>
      <c r="AO450" s="25">
        <v>12</v>
      </c>
      <c r="AP450" s="25">
        <v>6</v>
      </c>
      <c r="AQ450" s="25">
        <v>9</v>
      </c>
      <c r="AR450" s="25">
        <v>31</v>
      </c>
      <c r="AS450" s="25">
        <v>14</v>
      </c>
      <c r="AT450" s="25">
        <v>30</v>
      </c>
      <c r="AU450" s="25">
        <v>22</v>
      </c>
      <c r="AV450" s="25">
        <v>9</v>
      </c>
      <c r="AW450" s="25">
        <v>1</v>
      </c>
      <c r="AX450" s="25">
        <v>7</v>
      </c>
      <c r="AY450" s="25">
        <v>24</v>
      </c>
      <c r="AZ450" s="25">
        <v>0</v>
      </c>
      <c r="BA450" s="25">
        <v>1</v>
      </c>
      <c r="BB450" s="25">
        <v>22</v>
      </c>
      <c r="BC450" s="25">
        <v>1</v>
      </c>
      <c r="BD450" s="25">
        <v>6</v>
      </c>
      <c r="BE450" s="25">
        <v>16</v>
      </c>
      <c r="BF450" s="25">
        <v>7</v>
      </c>
      <c r="BG450" s="25">
        <v>30</v>
      </c>
      <c r="BH450" s="25">
        <v>6</v>
      </c>
      <c r="BI450" s="25">
        <v>2</v>
      </c>
      <c r="BJ450" s="25">
        <v>3</v>
      </c>
      <c r="BK450" s="25">
        <v>7</v>
      </c>
      <c r="BL450" s="25">
        <v>16</v>
      </c>
      <c r="BM450" s="25">
        <v>1</v>
      </c>
      <c r="BN450" s="25">
        <v>17</v>
      </c>
      <c r="BO450" t="s">
        <v>37</v>
      </c>
    </row>
    <row r="451" spans="1:67" x14ac:dyDescent="0.25">
      <c r="A451" s="6">
        <v>44969</v>
      </c>
      <c r="B451" t="s">
        <v>8</v>
      </c>
      <c r="C451">
        <v>12</v>
      </c>
      <c r="D451">
        <v>551</v>
      </c>
      <c r="E451">
        <f t="shared" si="51"/>
        <v>190</v>
      </c>
      <c r="F451">
        <f t="shared" si="52"/>
        <v>124</v>
      </c>
      <c r="G451">
        <f t="shared" si="53"/>
        <v>97</v>
      </c>
      <c r="H451">
        <f t="shared" si="54"/>
        <v>114</v>
      </c>
      <c r="I451">
        <v>0</v>
      </c>
      <c r="J451" s="22">
        <v>0.15</v>
      </c>
      <c r="K451" s="22">
        <v>0.70000000000000007</v>
      </c>
      <c r="L451" s="22">
        <v>0.76</v>
      </c>
      <c r="M451" s="22">
        <v>0.82000000000000006</v>
      </c>
      <c r="N451" s="22">
        <v>0.99</v>
      </c>
      <c r="O451" s="24">
        <v>0.9</v>
      </c>
      <c r="P451" s="24">
        <v>0.99</v>
      </c>
      <c r="Q451" s="24">
        <v>0.61</v>
      </c>
      <c r="R451" s="24">
        <v>0.56000000000000005</v>
      </c>
      <c r="S451" s="24">
        <v>0.48</v>
      </c>
      <c r="T451" s="24">
        <v>0.70000000000000007</v>
      </c>
      <c r="U451" s="24">
        <v>0.54</v>
      </c>
      <c r="V451" s="24">
        <v>0.92</v>
      </c>
      <c r="W451" s="24">
        <v>0.88</v>
      </c>
      <c r="X451" s="24">
        <v>1</v>
      </c>
      <c r="Y451" s="24">
        <v>0.79</v>
      </c>
      <c r="Z451" s="24">
        <v>0.37</v>
      </c>
      <c r="AA451" s="25">
        <v>22</v>
      </c>
      <c r="AB451" s="25">
        <v>5</v>
      </c>
      <c r="AC451" s="25">
        <v>4</v>
      </c>
      <c r="AD451" s="25">
        <v>31</v>
      </c>
      <c r="AE451" s="25">
        <v>1</v>
      </c>
      <c r="AF451" s="25">
        <v>18</v>
      </c>
      <c r="AG451" s="25">
        <v>8</v>
      </c>
      <c r="AH451" s="25">
        <v>32</v>
      </c>
      <c r="AI451" s="25">
        <v>1</v>
      </c>
      <c r="AJ451" s="25">
        <v>2</v>
      </c>
      <c r="AK451" s="25">
        <v>26</v>
      </c>
      <c r="AL451" s="25">
        <v>18</v>
      </c>
      <c r="AM451" s="25">
        <v>0</v>
      </c>
      <c r="AN451" s="25">
        <v>23</v>
      </c>
      <c r="AO451" s="25">
        <v>16</v>
      </c>
      <c r="AP451" s="25">
        <v>17</v>
      </c>
      <c r="AQ451" s="25">
        <v>15</v>
      </c>
      <c r="AR451" s="25">
        <v>2</v>
      </c>
      <c r="AS451" s="25">
        <v>10</v>
      </c>
      <c r="AT451" s="25">
        <v>13</v>
      </c>
      <c r="AU451" s="25">
        <v>11</v>
      </c>
      <c r="AV451" s="25">
        <v>18</v>
      </c>
      <c r="AW451" s="25">
        <v>13</v>
      </c>
      <c r="AX451" s="25">
        <v>0</v>
      </c>
      <c r="AY451" s="25">
        <v>26</v>
      </c>
      <c r="AZ451" s="25">
        <v>1</v>
      </c>
      <c r="BA451" s="25">
        <v>0</v>
      </c>
      <c r="BB451" s="25">
        <v>5</v>
      </c>
      <c r="BC451" s="25">
        <v>9</v>
      </c>
      <c r="BD451" s="25">
        <v>14</v>
      </c>
      <c r="BE451" s="25">
        <v>20</v>
      </c>
      <c r="BF451" s="25">
        <v>1</v>
      </c>
      <c r="BG451" s="25">
        <v>4</v>
      </c>
      <c r="BH451" s="25">
        <v>35</v>
      </c>
      <c r="BI451" s="25">
        <v>25</v>
      </c>
      <c r="BJ451" s="25">
        <v>23</v>
      </c>
      <c r="BK451" s="25">
        <v>30</v>
      </c>
      <c r="BL451" s="25">
        <v>27</v>
      </c>
      <c r="BM451" s="25">
        <v>9</v>
      </c>
      <c r="BN451" s="25">
        <v>16</v>
      </c>
      <c r="BO451" t="s">
        <v>37</v>
      </c>
    </row>
    <row r="452" spans="1:67" x14ac:dyDescent="0.25">
      <c r="A452" s="6">
        <v>44970</v>
      </c>
      <c r="B452" t="s">
        <v>8</v>
      </c>
      <c r="C452">
        <v>13</v>
      </c>
      <c r="D452">
        <v>603</v>
      </c>
      <c r="E452">
        <f t="shared" si="51"/>
        <v>222</v>
      </c>
      <c r="F452">
        <f t="shared" si="52"/>
        <v>90</v>
      </c>
      <c r="G452">
        <f t="shared" si="53"/>
        <v>164</v>
      </c>
      <c r="H452">
        <f t="shared" si="54"/>
        <v>127</v>
      </c>
      <c r="I452">
        <v>0</v>
      </c>
      <c r="J452" s="22">
        <v>0.37</v>
      </c>
      <c r="K452" s="22">
        <v>0.64</v>
      </c>
      <c r="L452" s="22">
        <v>0.73</v>
      </c>
      <c r="M452" s="22">
        <v>0.85</v>
      </c>
      <c r="N452" s="22">
        <v>0.91</v>
      </c>
      <c r="O452" s="24">
        <v>0.68</v>
      </c>
      <c r="P452" s="24">
        <v>0.17</v>
      </c>
      <c r="Q452" s="24">
        <v>0.69000000000000006</v>
      </c>
      <c r="R452" s="24">
        <v>0.87</v>
      </c>
      <c r="S452" s="24">
        <v>0.77</v>
      </c>
      <c r="T452" s="24">
        <v>0.56000000000000005</v>
      </c>
      <c r="U452" s="24">
        <v>0.51</v>
      </c>
      <c r="V452" s="24">
        <v>0.96</v>
      </c>
      <c r="W452" s="24">
        <v>0.77</v>
      </c>
      <c r="X452" s="24">
        <v>0.91</v>
      </c>
      <c r="Y452" s="24">
        <v>0.94000000000000006</v>
      </c>
      <c r="Z452" s="24">
        <v>0.37</v>
      </c>
      <c r="AA452" s="25">
        <v>0</v>
      </c>
      <c r="AB452" s="25">
        <v>0</v>
      </c>
      <c r="AC452" s="25">
        <v>0</v>
      </c>
      <c r="AD452" s="25">
        <v>27</v>
      </c>
      <c r="AE452" s="25">
        <v>0</v>
      </c>
      <c r="AF452" s="25">
        <v>25</v>
      </c>
      <c r="AG452" s="25">
        <v>21</v>
      </c>
      <c r="AH452" s="25">
        <v>16</v>
      </c>
      <c r="AI452" s="25">
        <v>0</v>
      </c>
      <c r="AJ452" s="25">
        <v>1</v>
      </c>
      <c r="AK452" s="25">
        <v>0</v>
      </c>
      <c r="AL452" s="25">
        <v>26</v>
      </c>
      <c r="AM452" s="25">
        <v>0</v>
      </c>
      <c r="AN452" s="25">
        <v>0</v>
      </c>
      <c r="AO452" s="25">
        <v>23</v>
      </c>
      <c r="AP452" s="25">
        <v>0</v>
      </c>
      <c r="AQ452" s="25">
        <v>24</v>
      </c>
      <c r="AR452" s="25">
        <v>19</v>
      </c>
      <c r="AS452" s="25">
        <v>0</v>
      </c>
      <c r="AT452" s="25">
        <v>35</v>
      </c>
      <c r="AU452" s="25">
        <v>5</v>
      </c>
      <c r="AV452" s="25">
        <v>0</v>
      </c>
      <c r="AW452" s="25">
        <v>39</v>
      </c>
      <c r="AX452" s="25">
        <v>29</v>
      </c>
      <c r="AY452" s="25">
        <v>15</v>
      </c>
      <c r="AZ452" s="25">
        <v>34</v>
      </c>
      <c r="BA452" s="25">
        <v>0</v>
      </c>
      <c r="BB452" s="25">
        <v>21</v>
      </c>
      <c r="BC452" s="25">
        <v>0</v>
      </c>
      <c r="BD452" s="25">
        <v>21</v>
      </c>
      <c r="BE452" s="25">
        <v>10</v>
      </c>
      <c r="BF452" s="25">
        <v>31</v>
      </c>
      <c r="BG452" s="25">
        <v>38</v>
      </c>
      <c r="BH452" s="25">
        <v>34</v>
      </c>
      <c r="BI452" s="25">
        <v>34</v>
      </c>
      <c r="BJ452" s="25">
        <v>35</v>
      </c>
      <c r="BK452" s="25">
        <v>0</v>
      </c>
      <c r="BL452" s="25">
        <v>0</v>
      </c>
      <c r="BM452" s="25">
        <v>6</v>
      </c>
      <c r="BN452" s="25">
        <v>34</v>
      </c>
      <c r="BO452" t="s">
        <v>37</v>
      </c>
    </row>
    <row r="453" spans="1:67" x14ac:dyDescent="0.25">
      <c r="A453" s="6">
        <v>44971</v>
      </c>
      <c r="B453" t="s">
        <v>8</v>
      </c>
      <c r="C453">
        <v>14</v>
      </c>
      <c r="D453">
        <v>651.00000000000011</v>
      </c>
      <c r="E453">
        <f t="shared" si="51"/>
        <v>172</v>
      </c>
      <c r="F453">
        <f t="shared" si="52"/>
        <v>143.00000000000011</v>
      </c>
      <c r="G453">
        <f t="shared" si="53"/>
        <v>221</v>
      </c>
      <c r="H453">
        <f t="shared" si="54"/>
        <v>103</v>
      </c>
      <c r="I453">
        <v>1</v>
      </c>
      <c r="J453" s="22">
        <v>0.3</v>
      </c>
      <c r="K453" s="22">
        <v>0.6</v>
      </c>
      <c r="L453" s="22">
        <v>0.74</v>
      </c>
      <c r="M453" s="22">
        <v>0.8</v>
      </c>
      <c r="N453" s="22">
        <v>0.99</v>
      </c>
      <c r="O453" s="24">
        <v>0.82000000000000006</v>
      </c>
      <c r="P453" s="24">
        <v>0.70000000000000007</v>
      </c>
      <c r="Q453" s="24">
        <v>0.63</v>
      </c>
      <c r="R453" s="24">
        <v>0.18</v>
      </c>
      <c r="S453" s="24">
        <v>0.59</v>
      </c>
      <c r="T453" s="24">
        <v>0.91</v>
      </c>
      <c r="U453" s="24">
        <v>0.43</v>
      </c>
      <c r="V453" s="24">
        <v>0.98</v>
      </c>
      <c r="W453" s="24">
        <v>0.8</v>
      </c>
      <c r="X453" s="24">
        <v>0.93</v>
      </c>
      <c r="Y453" s="24">
        <v>0.72</v>
      </c>
      <c r="Z453" s="24">
        <v>0.44</v>
      </c>
      <c r="AA453" s="25">
        <v>16</v>
      </c>
      <c r="AB453" s="25">
        <v>0</v>
      </c>
      <c r="AC453" s="25">
        <v>22</v>
      </c>
      <c r="AD453" s="25">
        <v>34</v>
      </c>
      <c r="AE453" s="25">
        <v>1.1368683772161603E-13</v>
      </c>
      <c r="AF453" s="25">
        <v>10</v>
      </c>
      <c r="AG453" s="25">
        <v>2</v>
      </c>
      <c r="AH453" s="25">
        <v>8</v>
      </c>
      <c r="AI453" s="25">
        <v>16</v>
      </c>
      <c r="AJ453" s="25">
        <v>35</v>
      </c>
      <c r="AK453" s="25">
        <v>12</v>
      </c>
      <c r="AL453" s="25">
        <v>0</v>
      </c>
      <c r="AM453" s="25">
        <v>0</v>
      </c>
      <c r="AN453" s="25">
        <v>21</v>
      </c>
      <c r="AO453" s="25">
        <v>20</v>
      </c>
      <c r="AP453" s="25">
        <v>36</v>
      </c>
      <c r="AQ453" s="25">
        <v>25</v>
      </c>
      <c r="AR453" s="25">
        <v>1</v>
      </c>
      <c r="AS453" s="25">
        <v>0</v>
      </c>
      <c r="AT453" s="25">
        <v>0</v>
      </c>
      <c r="AU453" s="25">
        <v>22</v>
      </c>
      <c r="AV453" s="25">
        <v>39</v>
      </c>
      <c r="AW453" s="25">
        <v>19</v>
      </c>
      <c r="AX453" s="25">
        <v>43</v>
      </c>
      <c r="AY453" s="25">
        <v>0</v>
      </c>
      <c r="AZ453" s="25">
        <v>40</v>
      </c>
      <c r="BA453" s="25">
        <v>11</v>
      </c>
      <c r="BB453" s="25">
        <v>16</v>
      </c>
      <c r="BC453" s="25">
        <v>31</v>
      </c>
      <c r="BD453" s="25">
        <v>0</v>
      </c>
      <c r="BE453" s="25">
        <v>0</v>
      </c>
      <c r="BF453" s="25">
        <v>35</v>
      </c>
      <c r="BG453" s="25">
        <v>0</v>
      </c>
      <c r="BH453" s="25">
        <v>43</v>
      </c>
      <c r="BI453" s="25">
        <v>0</v>
      </c>
      <c r="BJ453" s="25">
        <v>28</v>
      </c>
      <c r="BK453" s="25">
        <v>43</v>
      </c>
      <c r="BL453" s="25">
        <v>7</v>
      </c>
      <c r="BM453" s="25">
        <v>0</v>
      </c>
      <c r="BN453" s="25">
        <v>16</v>
      </c>
      <c r="BO453" t="s">
        <v>37</v>
      </c>
    </row>
    <row r="454" spans="1:67" x14ac:dyDescent="0.25">
      <c r="A454" s="6">
        <v>44972</v>
      </c>
      <c r="B454" t="s">
        <v>8</v>
      </c>
      <c r="C454">
        <v>15</v>
      </c>
      <c r="D454">
        <v>691.00000000000011</v>
      </c>
      <c r="E454">
        <f t="shared" si="51"/>
        <v>154</v>
      </c>
      <c r="F454">
        <f t="shared" si="52"/>
        <v>208.00000000000011</v>
      </c>
      <c r="G454">
        <f t="shared" si="53"/>
        <v>186</v>
      </c>
      <c r="H454">
        <f t="shared" si="54"/>
        <v>138</v>
      </c>
      <c r="I454">
        <v>0</v>
      </c>
      <c r="J454" s="22">
        <v>0.17</v>
      </c>
      <c r="K454" s="22">
        <v>0.69000000000000006</v>
      </c>
      <c r="L454" s="22">
        <v>0.70000000000000007</v>
      </c>
      <c r="M454" s="22">
        <v>0.84</v>
      </c>
      <c r="N454" s="22">
        <v>0.93</v>
      </c>
      <c r="O454" s="24">
        <v>0.6</v>
      </c>
      <c r="P454" s="24">
        <v>0.62</v>
      </c>
      <c r="Q454" s="24">
        <v>0.97</v>
      </c>
      <c r="R454" s="24">
        <v>0.8</v>
      </c>
      <c r="S454" s="24">
        <v>0.96</v>
      </c>
      <c r="T454" s="24">
        <v>0.6</v>
      </c>
      <c r="U454" s="24">
        <v>0.43</v>
      </c>
      <c r="V454" s="24">
        <v>0.96</v>
      </c>
      <c r="W454" s="24">
        <v>0.78</v>
      </c>
      <c r="X454" s="24">
        <v>0.9</v>
      </c>
      <c r="Y454" s="24">
        <v>0.57000000000000006</v>
      </c>
      <c r="Z454" s="24">
        <v>0.38</v>
      </c>
      <c r="AA454" s="25">
        <v>12</v>
      </c>
      <c r="AB454" s="25">
        <v>42</v>
      </c>
      <c r="AC454" s="25">
        <v>23.000000000000114</v>
      </c>
      <c r="AD454" s="25">
        <v>0</v>
      </c>
      <c r="AE454" s="25">
        <v>0</v>
      </c>
      <c r="AF454" s="25">
        <v>25</v>
      </c>
      <c r="AG454" s="25">
        <v>5</v>
      </c>
      <c r="AH454" s="25">
        <v>36</v>
      </c>
      <c r="AI454" s="25">
        <v>20</v>
      </c>
      <c r="AJ454" s="25">
        <v>45</v>
      </c>
      <c r="AK454" s="25">
        <v>5</v>
      </c>
      <c r="AL454" s="25">
        <v>0</v>
      </c>
      <c r="AM454" s="25">
        <v>34</v>
      </c>
      <c r="AN454" s="25">
        <v>10</v>
      </c>
      <c r="AO454" s="25">
        <v>14</v>
      </c>
      <c r="AP454" s="25">
        <v>44</v>
      </c>
      <c r="AQ454" s="25">
        <v>15</v>
      </c>
      <c r="AR454" s="25">
        <v>18</v>
      </c>
      <c r="AS454" s="25">
        <v>0</v>
      </c>
      <c r="AT454" s="25">
        <v>3</v>
      </c>
      <c r="AU454" s="25">
        <v>0</v>
      </c>
      <c r="AV454" s="25">
        <v>6</v>
      </c>
      <c r="AW454" s="25">
        <v>9</v>
      </c>
      <c r="AX454" s="25">
        <v>16</v>
      </c>
      <c r="AY454" s="25">
        <v>7</v>
      </c>
      <c r="AZ454" s="25">
        <v>33</v>
      </c>
      <c r="BA454" s="25">
        <v>46</v>
      </c>
      <c r="BB454" s="25">
        <v>33</v>
      </c>
      <c r="BC454" s="25">
        <v>0</v>
      </c>
      <c r="BD454" s="25">
        <v>36</v>
      </c>
      <c r="BE454" s="25">
        <v>17</v>
      </c>
      <c r="BF454" s="25">
        <v>0</v>
      </c>
      <c r="BG454" s="25">
        <v>29</v>
      </c>
      <c r="BH454" s="25">
        <v>1</v>
      </c>
      <c r="BI454" s="25">
        <v>22</v>
      </c>
      <c r="BJ454" s="25">
        <v>0</v>
      </c>
      <c r="BK454" s="25">
        <v>24</v>
      </c>
      <c r="BL454" s="25">
        <v>28</v>
      </c>
      <c r="BM454" s="25">
        <v>9</v>
      </c>
      <c r="BN454" s="25">
        <v>24</v>
      </c>
      <c r="BO454" t="s">
        <v>37</v>
      </c>
    </row>
    <row r="455" spans="1:67" x14ac:dyDescent="0.25">
      <c r="A455" s="6">
        <v>44973</v>
      </c>
      <c r="B455" t="s">
        <v>8</v>
      </c>
      <c r="C455">
        <v>16</v>
      </c>
      <c r="D455">
        <v>718</v>
      </c>
      <c r="E455">
        <f t="shared" si="51"/>
        <v>152</v>
      </c>
      <c r="F455">
        <f t="shared" si="52"/>
        <v>272</v>
      </c>
      <c r="G455">
        <f t="shared" si="53"/>
        <v>130</v>
      </c>
      <c r="H455">
        <f t="shared" si="54"/>
        <v>164</v>
      </c>
      <c r="I455">
        <v>0</v>
      </c>
      <c r="J455" s="22">
        <v>0.43</v>
      </c>
      <c r="K455" s="22">
        <v>0.61</v>
      </c>
      <c r="L455" s="22">
        <v>0.72</v>
      </c>
      <c r="M455" s="22">
        <v>0.81</v>
      </c>
      <c r="N455" s="22">
        <v>0.91</v>
      </c>
      <c r="O455" s="24">
        <v>0.76</v>
      </c>
      <c r="P455" s="24">
        <v>0.62</v>
      </c>
      <c r="Q455" s="24">
        <v>0.97</v>
      </c>
      <c r="R455" s="24">
        <v>0.61</v>
      </c>
      <c r="S455" s="24">
        <v>0.61</v>
      </c>
      <c r="T455" s="24">
        <v>0.88</v>
      </c>
      <c r="U455" s="24">
        <v>0.49</v>
      </c>
      <c r="V455" s="24">
        <v>0.96</v>
      </c>
      <c r="W455" s="24">
        <v>0.72</v>
      </c>
      <c r="X455" s="24">
        <v>0.94000000000000006</v>
      </c>
      <c r="Y455" s="24">
        <v>0.91</v>
      </c>
      <c r="Z455" s="24">
        <v>0.37</v>
      </c>
      <c r="AA455" s="25">
        <v>4</v>
      </c>
      <c r="AB455" s="25">
        <v>26</v>
      </c>
      <c r="AC455" s="25">
        <v>45</v>
      </c>
      <c r="AD455" s="25">
        <v>46</v>
      </c>
      <c r="AE455" s="25">
        <v>40</v>
      </c>
      <c r="AF455" s="25">
        <v>7</v>
      </c>
      <c r="AG455" s="25">
        <v>38</v>
      </c>
      <c r="AH455" s="25">
        <v>44</v>
      </c>
      <c r="AI455" s="25">
        <v>22</v>
      </c>
      <c r="AJ455" s="25">
        <v>0</v>
      </c>
      <c r="AK455" s="25">
        <v>0</v>
      </c>
      <c r="AL455" s="25">
        <v>0</v>
      </c>
      <c r="AM455" s="25">
        <v>15</v>
      </c>
      <c r="AN455" s="25">
        <v>0</v>
      </c>
      <c r="AO455" s="25">
        <v>7</v>
      </c>
      <c r="AP455" s="25">
        <v>42</v>
      </c>
      <c r="AQ455" s="25">
        <v>24</v>
      </c>
      <c r="AR455" s="25">
        <v>41</v>
      </c>
      <c r="AS455" s="25">
        <v>0</v>
      </c>
      <c r="AT455" s="25">
        <v>35</v>
      </c>
      <c r="AU455" s="25">
        <v>0</v>
      </c>
      <c r="AV455" s="25">
        <v>1</v>
      </c>
      <c r="AW455" s="25">
        <v>0</v>
      </c>
      <c r="AX455" s="25">
        <v>21</v>
      </c>
      <c r="AY455" s="25">
        <v>9</v>
      </c>
      <c r="AZ455" s="25">
        <v>6</v>
      </c>
      <c r="BA455" s="25">
        <v>24</v>
      </c>
      <c r="BB455" s="25">
        <v>0</v>
      </c>
      <c r="BC455" s="25">
        <v>45</v>
      </c>
      <c r="BD455" s="25">
        <v>24</v>
      </c>
      <c r="BE455" s="25">
        <v>17</v>
      </c>
      <c r="BF455" s="25">
        <v>0</v>
      </c>
      <c r="BG455" s="25">
        <v>34</v>
      </c>
      <c r="BH455" s="25">
        <v>0</v>
      </c>
      <c r="BI455" s="25">
        <v>4</v>
      </c>
      <c r="BJ455" s="25">
        <v>12</v>
      </c>
      <c r="BK455" s="25">
        <v>39</v>
      </c>
      <c r="BL455" s="25">
        <v>46</v>
      </c>
      <c r="BM455" s="25">
        <v>0</v>
      </c>
      <c r="BN455" s="25">
        <v>0</v>
      </c>
      <c r="BO455" t="s">
        <v>37</v>
      </c>
    </row>
    <row r="456" spans="1:67" x14ac:dyDescent="0.25">
      <c r="A456" s="6">
        <v>44974</v>
      </c>
      <c r="B456" t="s">
        <v>8</v>
      </c>
      <c r="C456">
        <v>17</v>
      </c>
      <c r="D456">
        <v>735</v>
      </c>
      <c r="E456">
        <f t="shared" si="51"/>
        <v>235</v>
      </c>
      <c r="F456">
        <f t="shared" si="52"/>
        <v>180</v>
      </c>
      <c r="G456">
        <f t="shared" si="53"/>
        <v>161</v>
      </c>
      <c r="H456">
        <f t="shared" si="54"/>
        <v>159</v>
      </c>
      <c r="I456">
        <v>0</v>
      </c>
      <c r="J456" s="22">
        <v>0.48</v>
      </c>
      <c r="K456" s="22">
        <v>0.62</v>
      </c>
      <c r="L456" s="22">
        <v>0.78</v>
      </c>
      <c r="M456" s="22">
        <v>0.86</v>
      </c>
      <c r="N456" s="22">
        <v>0.96</v>
      </c>
      <c r="O456" s="24">
        <v>0.57999999999999996</v>
      </c>
      <c r="P456" s="24">
        <v>0.64</v>
      </c>
      <c r="Q456" s="24">
        <v>0.28000000000000003</v>
      </c>
      <c r="R456" s="24">
        <v>0.76</v>
      </c>
      <c r="S456" s="24">
        <v>0.85</v>
      </c>
      <c r="T456" s="24">
        <v>0.72</v>
      </c>
      <c r="U456" s="24">
        <v>0.59</v>
      </c>
      <c r="V456" s="24">
        <v>0.95000000000000007</v>
      </c>
      <c r="W456" s="24">
        <v>0.79</v>
      </c>
      <c r="X456" s="24">
        <v>1</v>
      </c>
      <c r="Y456" s="24">
        <v>0.87</v>
      </c>
      <c r="Z456" s="24">
        <v>0.41000000000000003</v>
      </c>
      <c r="AA456" s="25">
        <v>35</v>
      </c>
      <c r="AB456" s="25">
        <v>21</v>
      </c>
      <c r="AC456" s="25">
        <v>0</v>
      </c>
      <c r="AD456" s="25">
        <v>27</v>
      </c>
      <c r="AE456" s="25">
        <v>0</v>
      </c>
      <c r="AF456" s="25">
        <v>28</v>
      </c>
      <c r="AG456" s="25">
        <v>0</v>
      </c>
      <c r="AH456" s="25">
        <v>38</v>
      </c>
      <c r="AI456" s="25">
        <v>31</v>
      </c>
      <c r="AJ456" s="25">
        <v>0</v>
      </c>
      <c r="AK456" s="25">
        <v>0</v>
      </c>
      <c r="AL456" s="25">
        <v>0</v>
      </c>
      <c r="AM456" s="25">
        <v>44</v>
      </c>
      <c r="AN456" s="25">
        <v>47</v>
      </c>
      <c r="AO456" s="25">
        <v>7</v>
      </c>
      <c r="AP456" s="25">
        <v>0</v>
      </c>
      <c r="AQ456" s="25">
        <v>0</v>
      </c>
      <c r="AR456" s="25">
        <v>1</v>
      </c>
      <c r="AS456" s="25">
        <v>44</v>
      </c>
      <c r="AT456" s="25">
        <v>16</v>
      </c>
      <c r="AU456" s="25">
        <v>0</v>
      </c>
      <c r="AV456" s="25">
        <v>37</v>
      </c>
      <c r="AW456" s="25">
        <v>24</v>
      </c>
      <c r="AX456" s="25">
        <v>36</v>
      </c>
      <c r="AY456" s="25">
        <v>0</v>
      </c>
      <c r="AZ456" s="25">
        <v>0</v>
      </c>
      <c r="BA456" s="25">
        <v>3</v>
      </c>
      <c r="BB456" s="25">
        <v>0</v>
      </c>
      <c r="BC456" s="25">
        <v>48</v>
      </c>
      <c r="BD456" s="25">
        <v>13</v>
      </c>
      <c r="BE456" s="25">
        <v>41</v>
      </c>
      <c r="BF456" s="25">
        <v>31</v>
      </c>
      <c r="BG456" s="25">
        <v>0</v>
      </c>
      <c r="BH456" s="25">
        <v>13</v>
      </c>
      <c r="BI456" s="25">
        <v>7</v>
      </c>
      <c r="BJ456" s="25">
        <v>27</v>
      </c>
      <c r="BK456" s="25">
        <v>0</v>
      </c>
      <c r="BL456" s="25">
        <v>41</v>
      </c>
      <c r="BM456" s="25">
        <v>32</v>
      </c>
      <c r="BN456" s="25">
        <v>43</v>
      </c>
      <c r="BO456" t="s">
        <v>37</v>
      </c>
    </row>
    <row r="457" spans="1:67" x14ac:dyDescent="0.25">
      <c r="A457" s="6">
        <v>44975</v>
      </c>
      <c r="B457" t="s">
        <v>8</v>
      </c>
      <c r="C457">
        <v>18</v>
      </c>
      <c r="D457">
        <v>754</v>
      </c>
      <c r="E457">
        <f t="shared" si="51"/>
        <v>148</v>
      </c>
      <c r="F457">
        <f t="shared" si="52"/>
        <v>230</v>
      </c>
      <c r="G457">
        <f t="shared" si="53"/>
        <v>158</v>
      </c>
      <c r="H457">
        <f t="shared" si="54"/>
        <v>175</v>
      </c>
      <c r="I457">
        <v>0</v>
      </c>
      <c r="J457" s="22">
        <v>0.26</v>
      </c>
      <c r="K457" s="22">
        <v>0.61</v>
      </c>
      <c r="L457" s="22">
        <v>0.72</v>
      </c>
      <c r="M457" s="22">
        <v>0.8</v>
      </c>
      <c r="N457" s="22">
        <v>0.92</v>
      </c>
      <c r="O457" s="24">
        <v>0.6</v>
      </c>
      <c r="P457" s="24">
        <v>0.96</v>
      </c>
      <c r="Q457" s="24">
        <v>0.42</v>
      </c>
      <c r="R457" s="24">
        <v>0.42</v>
      </c>
      <c r="S457" s="24">
        <v>0.64</v>
      </c>
      <c r="T457" s="24">
        <v>0.76</v>
      </c>
      <c r="U457" s="24">
        <v>0.56000000000000005</v>
      </c>
      <c r="V457" s="24">
        <v>0.97</v>
      </c>
      <c r="W457" s="24">
        <v>0.76</v>
      </c>
      <c r="X457" s="24">
        <v>0.96</v>
      </c>
      <c r="Y457" s="24">
        <v>0.6</v>
      </c>
      <c r="Z457" s="24">
        <v>0.4</v>
      </c>
      <c r="AA457" s="25">
        <v>42</v>
      </c>
      <c r="AB457" s="25">
        <v>0</v>
      </c>
      <c r="AC457" s="25">
        <v>0</v>
      </c>
      <c r="AD457" s="25">
        <v>46</v>
      </c>
      <c r="AE457" s="25">
        <v>15</v>
      </c>
      <c r="AF457" s="25">
        <v>7</v>
      </c>
      <c r="AG457" s="25">
        <v>37</v>
      </c>
      <c r="AH457" s="25">
        <v>13</v>
      </c>
      <c r="AI457" s="25">
        <v>39</v>
      </c>
      <c r="AJ457" s="25">
        <v>31</v>
      </c>
      <c r="AK457" s="25">
        <v>43</v>
      </c>
      <c r="AL457" s="25">
        <v>8</v>
      </c>
      <c r="AM457" s="25">
        <v>41</v>
      </c>
      <c r="AN457" s="25">
        <v>0</v>
      </c>
      <c r="AO457" s="25">
        <v>0</v>
      </c>
      <c r="AP457" s="25">
        <v>33</v>
      </c>
      <c r="AQ457" s="25">
        <v>32</v>
      </c>
      <c r="AR457" s="25">
        <v>0</v>
      </c>
      <c r="AS457" s="25">
        <v>38</v>
      </c>
      <c r="AT457" s="25">
        <v>23</v>
      </c>
      <c r="AU457" s="25">
        <v>0</v>
      </c>
      <c r="AV457" s="25">
        <v>1</v>
      </c>
      <c r="AW457" s="25">
        <v>13</v>
      </c>
      <c r="AX457" s="25">
        <v>49</v>
      </c>
      <c r="AY457" s="25">
        <v>0</v>
      </c>
      <c r="AZ457" s="25">
        <v>0</v>
      </c>
      <c r="BA457" s="25">
        <v>0</v>
      </c>
      <c r="BB457" s="25">
        <v>39</v>
      </c>
      <c r="BC457" s="25">
        <v>24</v>
      </c>
      <c r="BD457" s="25">
        <v>32</v>
      </c>
      <c r="BE457" s="25">
        <v>15</v>
      </c>
      <c r="BF457" s="25">
        <v>8</v>
      </c>
      <c r="BG457" s="25">
        <v>34</v>
      </c>
      <c r="BH457" s="25">
        <v>29</v>
      </c>
      <c r="BI457" s="25">
        <v>9</v>
      </c>
      <c r="BJ457" s="25">
        <v>7</v>
      </c>
      <c r="BK457" s="25">
        <v>18</v>
      </c>
      <c r="BL457" s="25">
        <v>7</v>
      </c>
      <c r="BM457" s="25">
        <v>21</v>
      </c>
      <c r="BN457" s="25">
        <v>0</v>
      </c>
      <c r="BO457" t="s">
        <v>37</v>
      </c>
    </row>
    <row r="458" spans="1:67" x14ac:dyDescent="0.25">
      <c r="A458" s="6">
        <v>44976</v>
      </c>
      <c r="B458" t="s">
        <v>8</v>
      </c>
      <c r="C458">
        <v>19</v>
      </c>
      <c r="D458">
        <v>762</v>
      </c>
      <c r="E458">
        <f t="shared" si="51"/>
        <v>295</v>
      </c>
      <c r="F458">
        <f t="shared" si="52"/>
        <v>198</v>
      </c>
      <c r="G458">
        <f t="shared" si="53"/>
        <v>107</v>
      </c>
      <c r="H458">
        <f t="shared" si="54"/>
        <v>162</v>
      </c>
      <c r="I458">
        <v>0</v>
      </c>
      <c r="J458" s="22">
        <v>0.49</v>
      </c>
      <c r="K458" s="22">
        <v>0.62</v>
      </c>
      <c r="L458" s="22">
        <v>0.71</v>
      </c>
      <c r="M458" s="22">
        <v>0.87</v>
      </c>
      <c r="N458" s="22">
        <v>0.99</v>
      </c>
      <c r="O458" s="24">
        <v>0.85</v>
      </c>
      <c r="P458" s="24">
        <v>0.24</v>
      </c>
      <c r="Q458" s="24">
        <v>0.63</v>
      </c>
      <c r="R458" s="24">
        <v>0.86</v>
      </c>
      <c r="S458" s="24">
        <v>0.62</v>
      </c>
      <c r="T458" s="24">
        <v>0.71</v>
      </c>
      <c r="U458" s="24">
        <v>0.59</v>
      </c>
      <c r="V458" s="24">
        <v>0.98</v>
      </c>
      <c r="W458" s="24">
        <v>0.72</v>
      </c>
      <c r="X458" s="24">
        <v>0.9</v>
      </c>
      <c r="Y458" s="24">
        <v>0.75</v>
      </c>
      <c r="Z458" s="24">
        <v>0.44</v>
      </c>
      <c r="AA458" s="25">
        <v>11</v>
      </c>
      <c r="AB458" s="25">
        <v>36</v>
      </c>
      <c r="AC458" s="25">
        <v>4</v>
      </c>
      <c r="AD458" s="25">
        <v>48</v>
      </c>
      <c r="AE458" s="25">
        <v>25</v>
      </c>
      <c r="AF458" s="25">
        <v>0</v>
      </c>
      <c r="AG458" s="25">
        <v>6</v>
      </c>
      <c r="AH458" s="25">
        <v>12</v>
      </c>
      <c r="AI458" s="25">
        <v>48</v>
      </c>
      <c r="AJ458" s="25">
        <v>8</v>
      </c>
      <c r="AK458" s="25">
        <v>0</v>
      </c>
      <c r="AL458" s="25">
        <v>16</v>
      </c>
      <c r="AM458" s="25">
        <v>0</v>
      </c>
      <c r="AN458" s="25">
        <v>0</v>
      </c>
      <c r="AO458" s="25">
        <v>47</v>
      </c>
      <c r="AP458" s="25">
        <v>29</v>
      </c>
      <c r="AQ458" s="25">
        <v>15</v>
      </c>
      <c r="AR458" s="25">
        <v>0</v>
      </c>
      <c r="AS458" s="25">
        <v>12</v>
      </c>
      <c r="AT458" s="25">
        <v>43</v>
      </c>
      <c r="AU458" s="25">
        <v>2</v>
      </c>
      <c r="AV458" s="25">
        <v>0</v>
      </c>
      <c r="AW458" s="25">
        <v>0</v>
      </c>
      <c r="AX458" s="25">
        <v>0</v>
      </c>
      <c r="AY458" s="25">
        <v>50</v>
      </c>
      <c r="AZ458" s="25">
        <v>25</v>
      </c>
      <c r="BA458" s="25">
        <v>3</v>
      </c>
      <c r="BB458" s="25">
        <v>27</v>
      </c>
      <c r="BC458" s="25">
        <v>0</v>
      </c>
      <c r="BD458" s="25">
        <v>0</v>
      </c>
      <c r="BE458" s="25">
        <v>22</v>
      </c>
      <c r="BF458" s="25">
        <v>24</v>
      </c>
      <c r="BG458" s="25">
        <v>40</v>
      </c>
      <c r="BH458" s="25">
        <v>49</v>
      </c>
      <c r="BI458" s="25">
        <v>50</v>
      </c>
      <c r="BJ458" s="25">
        <v>0</v>
      </c>
      <c r="BK458" s="25">
        <v>29</v>
      </c>
      <c r="BL458" s="25">
        <v>39</v>
      </c>
      <c r="BM458" s="25">
        <v>42</v>
      </c>
      <c r="BN458" s="25">
        <v>0</v>
      </c>
      <c r="BO458" t="s">
        <v>37</v>
      </c>
    </row>
    <row r="459" spans="1:67" x14ac:dyDescent="0.25">
      <c r="A459" s="6">
        <v>44977</v>
      </c>
      <c r="B459" t="s">
        <v>8</v>
      </c>
      <c r="C459">
        <v>20</v>
      </c>
      <c r="D459">
        <v>767</v>
      </c>
      <c r="E459">
        <f t="shared" si="51"/>
        <v>159</v>
      </c>
      <c r="F459">
        <f t="shared" si="52"/>
        <v>197</v>
      </c>
      <c r="G459">
        <f t="shared" si="53"/>
        <v>170</v>
      </c>
      <c r="H459">
        <f t="shared" si="54"/>
        <v>216</v>
      </c>
      <c r="I459">
        <v>1</v>
      </c>
      <c r="J459" s="22">
        <v>0.24</v>
      </c>
      <c r="K459" s="22">
        <v>0.54</v>
      </c>
      <c r="L459" s="22">
        <v>0.77</v>
      </c>
      <c r="M459" s="22">
        <v>0.9</v>
      </c>
      <c r="N459" s="22">
        <v>0.98</v>
      </c>
      <c r="O459" s="24">
        <v>0.96</v>
      </c>
      <c r="P459" s="24">
        <v>0.67</v>
      </c>
      <c r="Q459" s="24">
        <v>0.75</v>
      </c>
      <c r="R459" s="24">
        <v>0.71</v>
      </c>
      <c r="S459" s="24">
        <v>0.96</v>
      </c>
      <c r="T459" s="24">
        <v>0.68</v>
      </c>
      <c r="U459" s="24">
        <v>0.6</v>
      </c>
      <c r="V459" s="24">
        <v>0.93</v>
      </c>
      <c r="W459" s="24">
        <v>0.82000000000000006</v>
      </c>
      <c r="X459" s="24">
        <v>0.9</v>
      </c>
      <c r="Y459" s="24">
        <v>0.95000000000000007</v>
      </c>
      <c r="Z459" s="24">
        <v>0.37</v>
      </c>
      <c r="AA459" s="25">
        <v>5</v>
      </c>
      <c r="AB459" s="25">
        <v>18</v>
      </c>
      <c r="AC459" s="25">
        <v>4</v>
      </c>
      <c r="AD459" s="25">
        <v>48</v>
      </c>
      <c r="AE459" s="25">
        <v>45</v>
      </c>
      <c r="AF459" s="25">
        <v>5</v>
      </c>
      <c r="AG459" s="25">
        <v>6</v>
      </c>
      <c r="AH459" s="25">
        <v>10</v>
      </c>
      <c r="AI459" s="25">
        <v>5</v>
      </c>
      <c r="AJ459" s="25">
        <v>51</v>
      </c>
      <c r="AK459" s="25">
        <v>25</v>
      </c>
      <c r="AL459" s="25">
        <v>4</v>
      </c>
      <c r="AM459" s="25">
        <v>49</v>
      </c>
      <c r="AN459" s="25">
        <v>23</v>
      </c>
      <c r="AO459" s="25">
        <v>25</v>
      </c>
      <c r="AP459" s="25">
        <v>43</v>
      </c>
      <c r="AQ459" s="25">
        <v>8</v>
      </c>
      <c r="AR459" s="25">
        <v>13</v>
      </c>
      <c r="AS459" s="25">
        <v>4</v>
      </c>
      <c r="AT459" s="25">
        <v>47</v>
      </c>
      <c r="AU459" s="25">
        <v>30</v>
      </c>
      <c r="AV459" s="25">
        <v>0</v>
      </c>
      <c r="AW459" s="25">
        <v>36</v>
      </c>
      <c r="AX459" s="25">
        <v>24</v>
      </c>
      <c r="AY459" s="25">
        <v>3</v>
      </c>
      <c r="AZ459" s="25">
        <v>41</v>
      </c>
      <c r="BA459" s="25">
        <v>3</v>
      </c>
      <c r="BB459" s="25">
        <v>0</v>
      </c>
      <c r="BC459" s="25">
        <v>8</v>
      </c>
      <c r="BD459" s="25">
        <v>25</v>
      </c>
      <c r="BE459" s="25">
        <v>30</v>
      </c>
      <c r="BF459" s="25">
        <v>11</v>
      </c>
      <c r="BG459" s="25">
        <v>17</v>
      </c>
      <c r="BH459" s="25">
        <v>37</v>
      </c>
      <c r="BI459" s="25">
        <v>20</v>
      </c>
      <c r="BJ459" s="25">
        <v>28</v>
      </c>
      <c r="BK459" s="25">
        <v>0</v>
      </c>
      <c r="BL459" s="25">
        <v>0</v>
      </c>
      <c r="BM459" s="25">
        <v>0</v>
      </c>
      <c r="BN459" s="25">
        <v>16</v>
      </c>
      <c r="BO459" t="s">
        <v>37</v>
      </c>
    </row>
    <row r="460" spans="1:67" x14ac:dyDescent="0.25">
      <c r="A460" s="6">
        <v>44978</v>
      </c>
      <c r="B460" t="s">
        <v>8</v>
      </c>
      <c r="C460">
        <v>21</v>
      </c>
      <c r="D460">
        <v>764</v>
      </c>
      <c r="E460">
        <f t="shared" si="51"/>
        <v>192</v>
      </c>
      <c r="F460">
        <f t="shared" si="52"/>
        <v>75</v>
      </c>
      <c r="G460">
        <f t="shared" si="53"/>
        <v>253</v>
      </c>
      <c r="H460">
        <f t="shared" si="54"/>
        <v>205</v>
      </c>
      <c r="I460">
        <v>0</v>
      </c>
      <c r="J460" s="22">
        <v>0.28000000000000003</v>
      </c>
      <c r="K460" s="22">
        <v>0.52</v>
      </c>
      <c r="L460" s="22">
        <v>0.72</v>
      </c>
      <c r="M460" s="22">
        <v>0.84</v>
      </c>
      <c r="N460" s="22">
        <v>0.91</v>
      </c>
      <c r="O460" s="24">
        <v>0.66</v>
      </c>
      <c r="P460" s="24">
        <v>0.46</v>
      </c>
      <c r="Q460" s="24">
        <v>0.47000000000000003</v>
      </c>
      <c r="R460" s="24">
        <v>0.64</v>
      </c>
      <c r="S460" s="24">
        <v>0.64</v>
      </c>
      <c r="T460" s="24">
        <v>0.95000000000000007</v>
      </c>
      <c r="U460" s="24">
        <v>0.47000000000000003</v>
      </c>
      <c r="V460" s="24">
        <v>0.9</v>
      </c>
      <c r="W460" s="24">
        <v>0.9</v>
      </c>
      <c r="X460" s="24">
        <v>0.95000000000000007</v>
      </c>
      <c r="Y460" s="24">
        <v>0.67</v>
      </c>
      <c r="Z460" s="24">
        <v>0.31</v>
      </c>
      <c r="AA460" s="25">
        <v>2</v>
      </c>
      <c r="AB460" s="25">
        <v>0</v>
      </c>
      <c r="AC460" s="25">
        <v>35</v>
      </c>
      <c r="AD460" s="25">
        <v>21</v>
      </c>
      <c r="AE460" s="25">
        <v>0</v>
      </c>
      <c r="AF460" s="25">
        <v>0</v>
      </c>
      <c r="AG460" s="25">
        <v>0</v>
      </c>
      <c r="AH460" s="25">
        <v>11</v>
      </c>
      <c r="AI460" s="25">
        <v>4</v>
      </c>
      <c r="AJ460" s="25">
        <v>2</v>
      </c>
      <c r="AK460" s="25">
        <v>39</v>
      </c>
      <c r="AL460" s="25">
        <v>32</v>
      </c>
      <c r="AM460" s="25">
        <v>28</v>
      </c>
      <c r="AN460" s="25">
        <v>10</v>
      </c>
      <c r="AO460" s="25">
        <v>44</v>
      </c>
      <c r="AP460" s="25">
        <v>0</v>
      </c>
      <c r="AQ460" s="25">
        <v>1</v>
      </c>
      <c r="AR460" s="25">
        <v>0</v>
      </c>
      <c r="AS460" s="25">
        <v>44</v>
      </c>
      <c r="AT460" s="25">
        <v>46</v>
      </c>
      <c r="AU460" s="25">
        <v>22</v>
      </c>
      <c r="AV460" s="25">
        <v>25</v>
      </c>
      <c r="AW460" s="25">
        <v>23</v>
      </c>
      <c r="AX460" s="25">
        <v>0</v>
      </c>
      <c r="AY460" s="25">
        <v>39</v>
      </c>
      <c r="AZ460" s="25">
        <v>0</v>
      </c>
      <c r="BA460" s="25">
        <v>47</v>
      </c>
      <c r="BB460" s="25">
        <v>44</v>
      </c>
      <c r="BC460" s="25">
        <v>33</v>
      </c>
      <c r="BD460" s="25">
        <v>20</v>
      </c>
      <c r="BE460" s="25">
        <v>19</v>
      </c>
      <c r="BF460" s="25">
        <v>0</v>
      </c>
      <c r="BG460" s="25">
        <v>6</v>
      </c>
      <c r="BH460" s="25">
        <v>0</v>
      </c>
      <c r="BI460" s="25">
        <v>43</v>
      </c>
      <c r="BJ460" s="25">
        <v>44</v>
      </c>
      <c r="BK460" s="25">
        <v>50</v>
      </c>
      <c r="BL460" s="25">
        <v>0</v>
      </c>
      <c r="BM460" s="25">
        <v>30</v>
      </c>
      <c r="BN460" s="25">
        <v>0</v>
      </c>
      <c r="BO460" t="s">
        <v>37</v>
      </c>
    </row>
    <row r="461" spans="1:67" x14ac:dyDescent="0.25">
      <c r="A461" s="6">
        <v>44979</v>
      </c>
      <c r="B461" t="s">
        <v>8</v>
      </c>
      <c r="C461">
        <v>22</v>
      </c>
      <c r="D461">
        <v>757.00000000000023</v>
      </c>
      <c r="E461">
        <f t="shared" si="51"/>
        <v>243</v>
      </c>
      <c r="F461">
        <f t="shared" si="52"/>
        <v>126.00000000000023</v>
      </c>
      <c r="G461">
        <f t="shared" si="53"/>
        <v>230</v>
      </c>
      <c r="H461">
        <f t="shared" si="54"/>
        <v>158</v>
      </c>
      <c r="I461">
        <v>0</v>
      </c>
      <c r="J461" s="22">
        <v>0.21</v>
      </c>
      <c r="K461" s="22">
        <v>0.51</v>
      </c>
      <c r="L461" s="22">
        <v>0.70000000000000007</v>
      </c>
      <c r="M461" s="22">
        <v>0.87</v>
      </c>
      <c r="N461" s="22">
        <v>0.91</v>
      </c>
      <c r="O461" s="24">
        <v>0.75</v>
      </c>
      <c r="P461" s="24">
        <v>0.94000000000000006</v>
      </c>
      <c r="Q461" s="24">
        <v>0.8</v>
      </c>
      <c r="R461" s="24">
        <v>0.28000000000000003</v>
      </c>
      <c r="S461" s="24">
        <v>0.93</v>
      </c>
      <c r="T461" s="24">
        <v>0.65</v>
      </c>
      <c r="U461" s="24">
        <v>0.54</v>
      </c>
      <c r="V461" s="24">
        <v>0.85</v>
      </c>
      <c r="W461" s="24">
        <v>0.73</v>
      </c>
      <c r="X461" s="24">
        <v>0.99</v>
      </c>
      <c r="Y461" s="24">
        <v>0.55000000000000004</v>
      </c>
      <c r="Z461" s="24">
        <v>0.41000000000000003</v>
      </c>
      <c r="AA461" s="25">
        <v>0</v>
      </c>
      <c r="AB461" s="25">
        <v>22</v>
      </c>
      <c r="AC461" s="25">
        <v>9.0000000000002274</v>
      </c>
      <c r="AD461" s="25">
        <v>0</v>
      </c>
      <c r="AE461" s="25">
        <v>4</v>
      </c>
      <c r="AF461" s="25">
        <v>17</v>
      </c>
      <c r="AG461" s="25">
        <v>1</v>
      </c>
      <c r="AH461" s="25">
        <v>40</v>
      </c>
      <c r="AI461" s="25">
        <v>27</v>
      </c>
      <c r="AJ461" s="25">
        <v>6</v>
      </c>
      <c r="AK461" s="25">
        <v>0</v>
      </c>
      <c r="AL461" s="25">
        <v>36</v>
      </c>
      <c r="AM461" s="25">
        <v>18</v>
      </c>
      <c r="AN461" s="25">
        <v>11</v>
      </c>
      <c r="AO461" s="25">
        <v>23</v>
      </c>
      <c r="AP461" s="25">
        <v>19</v>
      </c>
      <c r="AQ461" s="25">
        <v>8</v>
      </c>
      <c r="AR461" s="25">
        <v>3</v>
      </c>
      <c r="AS461" s="25">
        <v>17</v>
      </c>
      <c r="AT461" s="25">
        <v>23</v>
      </c>
      <c r="AU461" s="25">
        <v>34</v>
      </c>
      <c r="AV461" s="25">
        <v>18</v>
      </c>
      <c r="AW461" s="25">
        <v>36</v>
      </c>
      <c r="AX461" s="25">
        <v>44</v>
      </c>
      <c r="AY461" s="25">
        <v>0</v>
      </c>
      <c r="AZ461" s="25">
        <v>34</v>
      </c>
      <c r="BA461" s="25">
        <v>3</v>
      </c>
      <c r="BB461" s="25">
        <v>16</v>
      </c>
      <c r="BC461" s="25">
        <v>0</v>
      </c>
      <c r="BD461" s="25">
        <v>45</v>
      </c>
      <c r="BE461" s="25">
        <v>18</v>
      </c>
      <c r="BF461" s="25">
        <v>16</v>
      </c>
      <c r="BG461" s="25">
        <v>3</v>
      </c>
      <c r="BH461" s="25">
        <v>23</v>
      </c>
      <c r="BI461" s="25">
        <v>43</v>
      </c>
      <c r="BJ461" s="25">
        <v>31</v>
      </c>
      <c r="BK461" s="25">
        <v>30</v>
      </c>
      <c r="BL461" s="25">
        <v>31</v>
      </c>
      <c r="BM461" s="25">
        <v>48</v>
      </c>
      <c r="BN461" s="25">
        <v>0</v>
      </c>
      <c r="BO461" t="s">
        <v>37</v>
      </c>
    </row>
    <row r="462" spans="1:67" x14ac:dyDescent="0.25">
      <c r="A462" s="6">
        <v>44980</v>
      </c>
      <c r="B462" t="s">
        <v>8</v>
      </c>
      <c r="C462">
        <v>23</v>
      </c>
      <c r="D462">
        <v>746.00000000000011</v>
      </c>
      <c r="E462">
        <f t="shared" si="51"/>
        <v>237</v>
      </c>
      <c r="F462">
        <f t="shared" si="52"/>
        <v>149</v>
      </c>
      <c r="G462">
        <f t="shared" si="53"/>
        <v>132.00000000000011</v>
      </c>
      <c r="H462">
        <f t="shared" si="54"/>
        <v>187</v>
      </c>
      <c r="I462">
        <v>0</v>
      </c>
      <c r="J462" s="22">
        <v>0.5</v>
      </c>
      <c r="K462" s="22">
        <v>0.69000000000000006</v>
      </c>
      <c r="L462" s="22">
        <v>0.74</v>
      </c>
      <c r="M462" s="22">
        <v>0.86</v>
      </c>
      <c r="N462" s="22">
        <v>0.96</v>
      </c>
      <c r="O462" s="24">
        <v>0.75</v>
      </c>
      <c r="P462" s="24">
        <v>0.57000000000000006</v>
      </c>
      <c r="Q462" s="24">
        <v>0.70000000000000007</v>
      </c>
      <c r="R462" s="24">
        <v>0.72</v>
      </c>
      <c r="S462" s="24">
        <v>0.98</v>
      </c>
      <c r="T462" s="24">
        <v>0.62</v>
      </c>
      <c r="U462" s="24">
        <v>0.59</v>
      </c>
      <c r="V462" s="24">
        <v>0.92</v>
      </c>
      <c r="W462" s="24">
        <v>0.84</v>
      </c>
      <c r="X462" s="24">
        <v>0.99</v>
      </c>
      <c r="Y462" s="24">
        <v>0.78</v>
      </c>
      <c r="Z462" s="24">
        <v>0.28999999999999998</v>
      </c>
      <c r="AA462" s="25">
        <v>0</v>
      </c>
      <c r="AB462" s="25">
        <v>0</v>
      </c>
      <c r="AC462" s="25">
        <v>34</v>
      </c>
      <c r="AD462" s="25">
        <v>5</v>
      </c>
      <c r="AE462" s="25">
        <v>0</v>
      </c>
      <c r="AF462" s="25">
        <v>37</v>
      </c>
      <c r="AG462" s="25">
        <v>0</v>
      </c>
      <c r="AH462" s="25">
        <v>30</v>
      </c>
      <c r="AI462" s="25">
        <v>15</v>
      </c>
      <c r="AJ462" s="25">
        <v>28</v>
      </c>
      <c r="AK462" s="25">
        <v>41</v>
      </c>
      <c r="AL462" s="25">
        <v>17</v>
      </c>
      <c r="AM462" s="25">
        <v>32</v>
      </c>
      <c r="AN462" s="25">
        <v>28</v>
      </c>
      <c r="AO462" s="25">
        <v>32</v>
      </c>
      <c r="AP462" s="25">
        <v>48</v>
      </c>
      <c r="AQ462" s="25">
        <v>0</v>
      </c>
      <c r="AR462" s="25">
        <v>0</v>
      </c>
      <c r="AS462" s="25">
        <v>0</v>
      </c>
      <c r="AT462" s="25">
        <v>30</v>
      </c>
      <c r="AU462" s="25">
        <v>0</v>
      </c>
      <c r="AV462" s="25">
        <v>3</v>
      </c>
      <c r="AW462" s="25">
        <v>30.000000000000114</v>
      </c>
      <c r="AX462" s="25">
        <v>1</v>
      </c>
      <c r="AY462" s="25">
        <v>39</v>
      </c>
      <c r="AZ462" s="25">
        <v>29</v>
      </c>
      <c r="BA462" s="25">
        <v>12</v>
      </c>
      <c r="BB462" s="25">
        <v>0</v>
      </c>
      <c r="BC462" s="25">
        <v>0</v>
      </c>
      <c r="BD462" s="25">
        <v>18</v>
      </c>
      <c r="BE462" s="25">
        <v>30</v>
      </c>
      <c r="BF462" s="25">
        <v>47</v>
      </c>
      <c r="BG462" s="25">
        <v>40</v>
      </c>
      <c r="BH462" s="25">
        <v>7</v>
      </c>
      <c r="BI462" s="25">
        <v>0</v>
      </c>
      <c r="BJ462" s="25">
        <v>0</v>
      </c>
      <c r="BK462" s="25">
        <v>41</v>
      </c>
      <c r="BL462" s="25">
        <v>18</v>
      </c>
      <c r="BM462" s="25">
        <v>40</v>
      </c>
      <c r="BN462" s="25">
        <v>14</v>
      </c>
      <c r="BO462" t="s">
        <v>37</v>
      </c>
    </row>
    <row r="463" spans="1:67" x14ac:dyDescent="0.25">
      <c r="A463" s="6">
        <v>44981</v>
      </c>
      <c r="B463" t="s">
        <v>8</v>
      </c>
      <c r="C463">
        <v>24</v>
      </c>
      <c r="D463">
        <v>725.00000000000011</v>
      </c>
      <c r="E463">
        <f t="shared" si="51"/>
        <v>143.00000000000011</v>
      </c>
      <c r="F463">
        <f t="shared" si="52"/>
        <v>191</v>
      </c>
      <c r="G463">
        <f t="shared" si="53"/>
        <v>183</v>
      </c>
      <c r="H463">
        <f t="shared" si="54"/>
        <v>184</v>
      </c>
      <c r="I463">
        <v>0</v>
      </c>
      <c r="J463" s="22">
        <v>0.17</v>
      </c>
      <c r="K463" s="22">
        <v>0.51</v>
      </c>
      <c r="L463" s="22">
        <v>0.75</v>
      </c>
      <c r="M463" s="22">
        <v>0.88</v>
      </c>
      <c r="N463" s="22">
        <v>0.95000000000000007</v>
      </c>
      <c r="O463" s="24">
        <v>0.95000000000000007</v>
      </c>
      <c r="P463" s="24">
        <v>0.66</v>
      </c>
      <c r="Q463" s="24">
        <v>0.67</v>
      </c>
      <c r="R463" s="24">
        <v>0.28999999999999998</v>
      </c>
      <c r="S463" s="24">
        <v>0.69000000000000006</v>
      </c>
      <c r="T463" s="24">
        <v>0.68</v>
      </c>
      <c r="U463" s="24">
        <v>0.46</v>
      </c>
      <c r="V463" s="24">
        <v>0.91</v>
      </c>
      <c r="W463" s="24">
        <v>0.75</v>
      </c>
      <c r="X463" s="24">
        <v>0.92</v>
      </c>
      <c r="Y463" s="24">
        <v>0.9</v>
      </c>
      <c r="Z463" s="24">
        <v>0.42</v>
      </c>
      <c r="AA463" s="25">
        <v>3</v>
      </c>
      <c r="AB463" s="25">
        <v>9</v>
      </c>
      <c r="AC463" s="25">
        <v>43</v>
      </c>
      <c r="AD463" s="25">
        <v>0</v>
      </c>
      <c r="AE463" s="25">
        <v>33</v>
      </c>
      <c r="AF463" s="25">
        <v>43</v>
      </c>
      <c r="AG463" s="25">
        <v>0</v>
      </c>
      <c r="AH463" s="25">
        <v>30</v>
      </c>
      <c r="AI463" s="25">
        <v>0</v>
      </c>
      <c r="AJ463" s="25">
        <v>30</v>
      </c>
      <c r="AK463" s="25">
        <v>24</v>
      </c>
      <c r="AL463" s="25">
        <v>27</v>
      </c>
      <c r="AM463" s="25">
        <v>0</v>
      </c>
      <c r="AN463" s="25">
        <v>13</v>
      </c>
      <c r="AO463" s="25">
        <v>27</v>
      </c>
      <c r="AP463" s="25">
        <v>0</v>
      </c>
      <c r="AQ463" s="25">
        <v>48</v>
      </c>
      <c r="AR463" s="25">
        <v>4</v>
      </c>
      <c r="AS463" s="25">
        <v>30</v>
      </c>
      <c r="AT463" s="25">
        <v>35</v>
      </c>
      <c r="AU463" s="25">
        <v>14</v>
      </c>
      <c r="AV463" s="25">
        <v>23</v>
      </c>
      <c r="AW463" s="25">
        <v>38</v>
      </c>
      <c r="AX463" s="25">
        <v>0</v>
      </c>
      <c r="AY463" s="25">
        <v>0</v>
      </c>
      <c r="AZ463" s="25">
        <v>46</v>
      </c>
      <c r="BA463" s="25">
        <v>33</v>
      </c>
      <c r="BB463" s="25">
        <v>20</v>
      </c>
      <c r="BC463" s="25">
        <v>9</v>
      </c>
      <c r="BD463" s="25">
        <v>0</v>
      </c>
      <c r="BE463" s="25">
        <v>15</v>
      </c>
      <c r="BF463" s="25">
        <v>19</v>
      </c>
      <c r="BG463" s="25">
        <v>11</v>
      </c>
      <c r="BH463" s="25">
        <v>0</v>
      </c>
      <c r="BI463" s="25">
        <v>0</v>
      </c>
      <c r="BJ463" s="25">
        <v>8.0000000000001137</v>
      </c>
      <c r="BK463" s="25">
        <v>11</v>
      </c>
      <c r="BL463" s="25">
        <v>45</v>
      </c>
      <c r="BM463" s="25">
        <v>13</v>
      </c>
      <c r="BN463" s="25">
        <v>21</v>
      </c>
      <c r="BO463" t="s">
        <v>37</v>
      </c>
    </row>
    <row r="464" spans="1:67" x14ac:dyDescent="0.25">
      <c r="A464" s="6">
        <v>44982</v>
      </c>
      <c r="B464" t="s">
        <v>8</v>
      </c>
      <c r="C464">
        <v>25</v>
      </c>
      <c r="D464">
        <v>703.99999999999989</v>
      </c>
      <c r="E464">
        <f t="shared" si="51"/>
        <v>139</v>
      </c>
      <c r="F464">
        <f t="shared" si="52"/>
        <v>177</v>
      </c>
      <c r="G464">
        <f t="shared" si="53"/>
        <v>217.99999999999989</v>
      </c>
      <c r="H464">
        <f t="shared" si="54"/>
        <v>143</v>
      </c>
      <c r="I464">
        <v>0</v>
      </c>
      <c r="J464" s="22">
        <v>0.28999999999999998</v>
      </c>
      <c r="K464" s="22">
        <v>0.62</v>
      </c>
      <c r="L464" s="22">
        <v>0.74</v>
      </c>
      <c r="M464" s="22">
        <v>0.85</v>
      </c>
      <c r="N464" s="22">
        <v>0.93</v>
      </c>
      <c r="O464" s="24">
        <v>0.72</v>
      </c>
      <c r="P464" s="24">
        <v>1</v>
      </c>
      <c r="Q464" s="24">
        <v>0.72</v>
      </c>
      <c r="R464" s="24">
        <v>0.94000000000000006</v>
      </c>
      <c r="S464" s="24">
        <v>0.74</v>
      </c>
      <c r="T464" s="24">
        <v>0.72</v>
      </c>
      <c r="U464" s="24">
        <v>0.47000000000000003</v>
      </c>
      <c r="V464" s="24">
        <v>1</v>
      </c>
      <c r="W464" s="24">
        <v>0.74</v>
      </c>
      <c r="X464" s="24">
        <v>0.99</v>
      </c>
      <c r="Y464" s="24">
        <v>0.87</v>
      </c>
      <c r="Z464" s="24">
        <v>0.38</v>
      </c>
      <c r="AA464" s="25">
        <v>14</v>
      </c>
      <c r="AB464" s="25">
        <v>0</v>
      </c>
      <c r="AC464" s="25">
        <v>42</v>
      </c>
      <c r="AD464" s="25">
        <v>7</v>
      </c>
      <c r="AE464" s="25">
        <v>30</v>
      </c>
      <c r="AF464" s="25">
        <v>0</v>
      </c>
      <c r="AG464" s="25">
        <v>38</v>
      </c>
      <c r="AH464" s="25">
        <v>28</v>
      </c>
      <c r="AI464" s="25">
        <v>5</v>
      </c>
      <c r="AJ464" s="25">
        <v>13</v>
      </c>
      <c r="AK464" s="25">
        <v>27</v>
      </c>
      <c r="AL464" s="25">
        <v>2</v>
      </c>
      <c r="AM464" s="25">
        <v>23</v>
      </c>
      <c r="AN464" s="25">
        <v>34</v>
      </c>
      <c r="AO464" s="25">
        <v>20</v>
      </c>
      <c r="AP464" s="25">
        <v>27</v>
      </c>
      <c r="AQ464" s="25">
        <v>14</v>
      </c>
      <c r="AR464" s="25">
        <v>19</v>
      </c>
      <c r="AS464" s="25">
        <v>4</v>
      </c>
      <c r="AT464" s="25">
        <v>0</v>
      </c>
      <c r="AU464" s="25">
        <v>15</v>
      </c>
      <c r="AV464" s="25">
        <v>31</v>
      </c>
      <c r="AW464" s="25">
        <v>29</v>
      </c>
      <c r="AX464" s="25">
        <v>13.999999999999886</v>
      </c>
      <c r="AY464" s="25">
        <v>31</v>
      </c>
      <c r="AZ464" s="25">
        <v>29</v>
      </c>
      <c r="BA464" s="25">
        <v>8</v>
      </c>
      <c r="BB464" s="25">
        <v>37</v>
      </c>
      <c r="BC464" s="25">
        <v>16</v>
      </c>
      <c r="BD464" s="25">
        <v>8</v>
      </c>
      <c r="BE464" s="25">
        <v>20</v>
      </c>
      <c r="BF464" s="25">
        <v>13</v>
      </c>
      <c r="BG464" s="25">
        <v>0</v>
      </c>
      <c r="BH464" s="25">
        <v>4</v>
      </c>
      <c r="BI464" s="25">
        <v>13</v>
      </c>
      <c r="BJ464" s="25">
        <v>15</v>
      </c>
      <c r="BK464" s="25">
        <v>9</v>
      </c>
      <c r="BL464" s="25">
        <v>16</v>
      </c>
      <c r="BM464" s="25">
        <v>33</v>
      </c>
      <c r="BN464" s="25">
        <v>16</v>
      </c>
      <c r="BO464" t="s">
        <v>37</v>
      </c>
    </row>
    <row r="465" spans="1:67" x14ac:dyDescent="0.25">
      <c r="A465" s="6">
        <v>44983</v>
      </c>
      <c r="B465" t="s">
        <v>8</v>
      </c>
      <c r="C465">
        <v>26</v>
      </c>
      <c r="D465">
        <v>670</v>
      </c>
      <c r="E465">
        <f t="shared" si="51"/>
        <v>153</v>
      </c>
      <c r="F465">
        <f t="shared" si="52"/>
        <v>193</v>
      </c>
      <c r="G465">
        <f t="shared" si="53"/>
        <v>132</v>
      </c>
      <c r="H465">
        <f t="shared" si="54"/>
        <v>188</v>
      </c>
      <c r="I465">
        <v>0</v>
      </c>
      <c r="J465" s="22">
        <v>0.38</v>
      </c>
      <c r="K465" s="22">
        <v>0.57000000000000006</v>
      </c>
      <c r="L465" s="22">
        <v>0.77</v>
      </c>
      <c r="M465" s="22">
        <v>0.86</v>
      </c>
      <c r="N465" s="22">
        <v>0.95000000000000007</v>
      </c>
      <c r="O465" s="24">
        <v>0.55000000000000004</v>
      </c>
      <c r="P465" s="24">
        <v>0.26</v>
      </c>
      <c r="Q465" s="24">
        <v>0.76</v>
      </c>
      <c r="R465" s="24">
        <v>0.8</v>
      </c>
      <c r="S465" s="24">
        <v>0.91</v>
      </c>
      <c r="T465" s="24">
        <v>0.70000000000000007</v>
      </c>
      <c r="U465" s="24">
        <v>0.52</v>
      </c>
      <c r="V465" s="24">
        <v>0.87</v>
      </c>
      <c r="W465" s="24">
        <v>0.86</v>
      </c>
      <c r="X465" s="24">
        <v>0.94000000000000006</v>
      </c>
      <c r="Y465" s="24">
        <v>0.87</v>
      </c>
      <c r="Z465" s="24">
        <v>0.3</v>
      </c>
      <c r="AA465" s="25">
        <v>39</v>
      </c>
      <c r="AB465" s="25">
        <v>17</v>
      </c>
      <c r="AC465" s="25">
        <v>4</v>
      </c>
      <c r="AD465" s="25">
        <v>30</v>
      </c>
      <c r="AE465" s="25">
        <v>26</v>
      </c>
      <c r="AF465" s="25">
        <v>9</v>
      </c>
      <c r="AG465" s="25">
        <v>13</v>
      </c>
      <c r="AH465" s="25">
        <v>17</v>
      </c>
      <c r="AI465" s="25">
        <v>31</v>
      </c>
      <c r="AJ465" s="25">
        <v>7</v>
      </c>
      <c r="AK465" s="25">
        <v>4</v>
      </c>
      <c r="AL465" s="25">
        <v>7</v>
      </c>
      <c r="AM465" s="25">
        <v>23</v>
      </c>
      <c r="AN465" s="25">
        <v>7</v>
      </c>
      <c r="AO465" s="25">
        <v>32</v>
      </c>
      <c r="AP465" s="25">
        <v>12</v>
      </c>
      <c r="AQ465" s="25">
        <v>44</v>
      </c>
      <c r="AR465" s="25">
        <v>0</v>
      </c>
      <c r="AS465" s="25">
        <v>21</v>
      </c>
      <c r="AT465" s="25">
        <v>42</v>
      </c>
      <c r="AU465" s="25">
        <v>15</v>
      </c>
      <c r="AV465" s="25">
        <v>22</v>
      </c>
      <c r="AW465" s="25">
        <v>0</v>
      </c>
      <c r="AX465" s="25">
        <v>39</v>
      </c>
      <c r="AY465" s="25">
        <v>1</v>
      </c>
      <c r="AZ465" s="25">
        <v>10</v>
      </c>
      <c r="BA465" s="25">
        <v>0</v>
      </c>
      <c r="BB465" s="25">
        <v>15</v>
      </c>
      <c r="BC465" s="25">
        <v>12</v>
      </c>
      <c r="BD465" s="25">
        <v>18</v>
      </c>
      <c r="BE465" s="25">
        <v>25</v>
      </c>
      <c r="BF465" s="25">
        <v>0</v>
      </c>
      <c r="BG465" s="25">
        <v>0</v>
      </c>
      <c r="BH465" s="25">
        <v>6</v>
      </c>
      <c r="BI465" s="25">
        <v>33</v>
      </c>
      <c r="BJ465" s="25">
        <v>17</v>
      </c>
      <c r="BK465" s="25">
        <v>23</v>
      </c>
      <c r="BL465" s="25">
        <v>43</v>
      </c>
      <c r="BM465" s="25">
        <v>0</v>
      </c>
      <c r="BN465" s="25">
        <v>6</v>
      </c>
      <c r="BO465" t="s">
        <v>37</v>
      </c>
    </row>
    <row r="466" spans="1:67" x14ac:dyDescent="0.25">
      <c r="A466" s="6">
        <v>44984</v>
      </c>
      <c r="B466" t="s">
        <v>8</v>
      </c>
      <c r="C466">
        <v>27</v>
      </c>
      <c r="D466">
        <v>632.00000000000011</v>
      </c>
      <c r="E466">
        <f t="shared" si="51"/>
        <v>102</v>
      </c>
      <c r="F466">
        <f t="shared" si="52"/>
        <v>136.00000000000011</v>
      </c>
      <c r="G466">
        <f t="shared" si="53"/>
        <v>262</v>
      </c>
      <c r="H466">
        <f t="shared" si="54"/>
        <v>110</v>
      </c>
      <c r="I466">
        <v>0</v>
      </c>
      <c r="J466" s="22">
        <v>0.37</v>
      </c>
      <c r="K466" s="22">
        <v>0.57999999999999996</v>
      </c>
      <c r="L466" s="22">
        <v>0.77</v>
      </c>
      <c r="M466" s="22">
        <v>0.84</v>
      </c>
      <c r="N466" s="22">
        <v>0.98</v>
      </c>
      <c r="O466" s="24">
        <v>0.92</v>
      </c>
      <c r="P466" s="24">
        <v>0.76</v>
      </c>
      <c r="Q466" s="24">
        <v>0.62</v>
      </c>
      <c r="R466" s="24">
        <v>0.47000000000000003</v>
      </c>
      <c r="S466" s="24">
        <v>0.91</v>
      </c>
      <c r="T466" s="24">
        <v>0.57999999999999996</v>
      </c>
      <c r="U466" s="24">
        <v>0.55000000000000004</v>
      </c>
      <c r="V466" s="24">
        <v>0.97</v>
      </c>
      <c r="W466" s="24">
        <v>0.8</v>
      </c>
      <c r="X466" s="24">
        <v>0.93</v>
      </c>
      <c r="Y466" s="24">
        <v>0.68</v>
      </c>
      <c r="Z466" s="24">
        <v>0.26</v>
      </c>
      <c r="AA466" s="25">
        <v>27</v>
      </c>
      <c r="AB466" s="25">
        <v>14</v>
      </c>
      <c r="AC466" s="25">
        <v>5</v>
      </c>
      <c r="AD466" s="25">
        <v>3.0000000000001137</v>
      </c>
      <c r="AE466" s="25">
        <v>0</v>
      </c>
      <c r="AF466" s="25">
        <v>33</v>
      </c>
      <c r="AG466" s="25">
        <v>0</v>
      </c>
      <c r="AH466" s="25">
        <v>12</v>
      </c>
      <c r="AI466" s="25">
        <v>34</v>
      </c>
      <c r="AJ466" s="25">
        <v>8</v>
      </c>
      <c r="AK466" s="25">
        <v>22</v>
      </c>
      <c r="AL466" s="25">
        <v>8</v>
      </c>
      <c r="AM466" s="25">
        <v>3</v>
      </c>
      <c r="AN466" s="25">
        <v>2</v>
      </c>
      <c r="AO466" s="25">
        <v>41</v>
      </c>
      <c r="AP466" s="25">
        <v>21</v>
      </c>
      <c r="AQ466" s="25">
        <v>29</v>
      </c>
      <c r="AR466" s="25">
        <v>0</v>
      </c>
      <c r="AS466" s="25">
        <v>2</v>
      </c>
      <c r="AT466" s="25">
        <v>4</v>
      </c>
      <c r="AU466" s="25">
        <v>36</v>
      </c>
      <c r="AV466" s="25">
        <v>42</v>
      </c>
      <c r="AW466" s="25">
        <v>21</v>
      </c>
      <c r="AX466" s="25">
        <v>37</v>
      </c>
      <c r="AY466" s="25">
        <v>35</v>
      </c>
      <c r="AZ466" s="25">
        <v>41</v>
      </c>
      <c r="BA466" s="25">
        <v>3</v>
      </c>
      <c r="BB466" s="25">
        <v>0</v>
      </c>
      <c r="BC466" s="25">
        <v>8</v>
      </c>
      <c r="BD466" s="25">
        <v>39</v>
      </c>
      <c r="BE466" s="25">
        <v>19</v>
      </c>
      <c r="BF466" s="25">
        <v>4</v>
      </c>
      <c r="BG466" s="25">
        <v>28</v>
      </c>
      <c r="BH466" s="25">
        <v>14</v>
      </c>
      <c r="BI466" s="25">
        <v>14</v>
      </c>
      <c r="BJ466" s="25">
        <v>0</v>
      </c>
      <c r="BK466" s="25">
        <v>0</v>
      </c>
      <c r="BL466" s="25">
        <v>0</v>
      </c>
      <c r="BM466" s="25">
        <v>13</v>
      </c>
      <c r="BN466" s="25">
        <v>10</v>
      </c>
      <c r="BO466" t="s">
        <v>37</v>
      </c>
    </row>
    <row r="467" spans="1:67" x14ac:dyDescent="0.25">
      <c r="A467" s="6">
        <v>44985</v>
      </c>
      <c r="B467" t="s">
        <v>8</v>
      </c>
      <c r="C467">
        <v>28</v>
      </c>
      <c r="D467">
        <v>581.00000000000011</v>
      </c>
      <c r="E467">
        <f t="shared" si="51"/>
        <v>192</v>
      </c>
      <c r="F467">
        <f t="shared" si="52"/>
        <v>137.00000000000011</v>
      </c>
      <c r="G467">
        <f t="shared" si="53"/>
        <v>113</v>
      </c>
      <c r="H467">
        <f t="shared" si="54"/>
        <v>106</v>
      </c>
      <c r="I467">
        <v>0</v>
      </c>
      <c r="J467" s="22">
        <v>0.25</v>
      </c>
      <c r="K467" s="22">
        <v>0.53</v>
      </c>
      <c r="L467" s="22">
        <v>0.70000000000000007</v>
      </c>
      <c r="M467" s="22">
        <v>0.87</v>
      </c>
      <c r="N467" s="22">
        <v>0.96</v>
      </c>
      <c r="O467" s="24">
        <v>0.9</v>
      </c>
      <c r="P467" s="24">
        <v>0.94000000000000006</v>
      </c>
      <c r="Q467" s="24">
        <v>0.69000000000000006</v>
      </c>
      <c r="R467" s="24">
        <v>0.73</v>
      </c>
      <c r="S467" s="24">
        <v>0.98</v>
      </c>
      <c r="T467" s="24">
        <v>0.62</v>
      </c>
      <c r="U467" s="24">
        <v>0.53</v>
      </c>
      <c r="V467" s="24">
        <v>0.96</v>
      </c>
      <c r="W467" s="24">
        <v>0.88</v>
      </c>
      <c r="X467" s="24">
        <v>0.98</v>
      </c>
      <c r="Y467" s="24">
        <v>0.70000000000000007</v>
      </c>
      <c r="Z467" s="24">
        <v>0.33</v>
      </c>
      <c r="AA467" s="25">
        <v>0</v>
      </c>
      <c r="AB467" s="25">
        <v>7</v>
      </c>
      <c r="AC467" s="25">
        <v>36</v>
      </c>
      <c r="AD467" s="25">
        <v>22</v>
      </c>
      <c r="AE467" s="25">
        <v>25</v>
      </c>
      <c r="AF467" s="25">
        <v>0</v>
      </c>
      <c r="AG467" s="25">
        <v>13.000000000000114</v>
      </c>
      <c r="AH467" s="25">
        <v>23</v>
      </c>
      <c r="AI467" s="25">
        <v>5</v>
      </c>
      <c r="AJ467" s="25">
        <v>6</v>
      </c>
      <c r="AK467" s="25">
        <v>33</v>
      </c>
      <c r="AL467" s="25">
        <v>32</v>
      </c>
      <c r="AM467" s="25">
        <v>8</v>
      </c>
      <c r="AN467" s="25">
        <v>24</v>
      </c>
      <c r="AO467" s="25">
        <v>15</v>
      </c>
      <c r="AP467" s="25">
        <v>3</v>
      </c>
      <c r="AQ467" s="25">
        <v>0</v>
      </c>
      <c r="AR467" s="25">
        <v>0</v>
      </c>
      <c r="AS467" s="25">
        <v>16</v>
      </c>
      <c r="AT467" s="25">
        <v>8</v>
      </c>
      <c r="AU467" s="25">
        <v>18</v>
      </c>
      <c r="AV467" s="25">
        <v>2</v>
      </c>
      <c r="AW467" s="25">
        <v>0</v>
      </c>
      <c r="AX467" s="25">
        <v>6</v>
      </c>
      <c r="AY467" s="25">
        <v>8</v>
      </c>
      <c r="AZ467" s="25">
        <v>31</v>
      </c>
      <c r="BA467" s="25">
        <v>21</v>
      </c>
      <c r="BB467" s="25">
        <v>0</v>
      </c>
      <c r="BC467" s="25">
        <v>3</v>
      </c>
      <c r="BD467" s="25">
        <v>24</v>
      </c>
      <c r="BE467" s="25">
        <v>19</v>
      </c>
      <c r="BF467" s="25">
        <v>29</v>
      </c>
      <c r="BG467" s="25">
        <v>27</v>
      </c>
      <c r="BH467" s="25">
        <v>0</v>
      </c>
      <c r="BI467" s="25">
        <v>14</v>
      </c>
      <c r="BJ467" s="25">
        <v>24</v>
      </c>
      <c r="BK467" s="25">
        <v>19</v>
      </c>
      <c r="BL467" s="25">
        <v>0</v>
      </c>
      <c r="BM467" s="25">
        <v>36</v>
      </c>
      <c r="BN467" s="25">
        <v>24</v>
      </c>
      <c r="BO467" t="s">
        <v>37</v>
      </c>
    </row>
    <row r="468" spans="1:67" x14ac:dyDescent="0.25">
      <c r="B468" t="s">
        <v>9</v>
      </c>
      <c r="C468">
        <v>0.01</v>
      </c>
      <c r="D468">
        <v>0</v>
      </c>
      <c r="E468">
        <v>0</v>
      </c>
      <c r="F468">
        <v>0</v>
      </c>
      <c r="G468">
        <v>0</v>
      </c>
      <c r="H468">
        <v>0</v>
      </c>
      <c r="I468">
        <v>0</v>
      </c>
      <c r="J468" s="22">
        <v>0</v>
      </c>
      <c r="K468" s="22">
        <v>0</v>
      </c>
      <c r="L468" s="22">
        <v>0</v>
      </c>
      <c r="M468" s="22">
        <v>0</v>
      </c>
      <c r="N468" s="22">
        <v>0</v>
      </c>
      <c r="O468" s="24">
        <v>0</v>
      </c>
      <c r="P468" s="24">
        <v>0</v>
      </c>
      <c r="Q468" s="24">
        <v>0</v>
      </c>
      <c r="R468" s="24">
        <v>0</v>
      </c>
      <c r="S468" s="24">
        <v>0</v>
      </c>
      <c r="T468" s="24">
        <v>0</v>
      </c>
      <c r="U468" s="24">
        <v>0</v>
      </c>
      <c r="V468" s="24">
        <v>0</v>
      </c>
      <c r="W468" s="24">
        <v>0</v>
      </c>
      <c r="X468" s="24">
        <v>0</v>
      </c>
      <c r="Y468" s="24">
        <v>0</v>
      </c>
      <c r="Z468" s="24">
        <v>0</v>
      </c>
      <c r="AA468" s="25">
        <v>0</v>
      </c>
      <c r="AB468" s="25">
        <v>0</v>
      </c>
      <c r="AC468" s="25">
        <v>0</v>
      </c>
      <c r="AD468" s="25">
        <v>0</v>
      </c>
      <c r="AE468" s="25">
        <v>0</v>
      </c>
      <c r="AF468" s="25">
        <v>0</v>
      </c>
      <c r="AG468" s="25">
        <v>0</v>
      </c>
      <c r="AH468" s="25">
        <v>0</v>
      </c>
      <c r="AI468" s="25">
        <v>0</v>
      </c>
      <c r="AJ468" s="25">
        <v>0</v>
      </c>
      <c r="AK468" s="25">
        <v>0</v>
      </c>
      <c r="AL468" s="25">
        <v>0</v>
      </c>
      <c r="AM468" s="25">
        <v>0</v>
      </c>
      <c r="AN468" s="25">
        <v>0</v>
      </c>
      <c r="AO468" s="25">
        <v>0</v>
      </c>
      <c r="AP468" s="25">
        <v>0</v>
      </c>
      <c r="AQ468" s="25">
        <v>0</v>
      </c>
      <c r="AR468" s="25">
        <v>0</v>
      </c>
      <c r="AS468" s="25">
        <v>0</v>
      </c>
      <c r="AT468" s="25">
        <v>0</v>
      </c>
      <c r="AU468" s="25">
        <v>0</v>
      </c>
      <c r="AV468" s="25">
        <v>0</v>
      </c>
      <c r="AW468" s="25">
        <v>0</v>
      </c>
      <c r="AX468" s="25">
        <v>0</v>
      </c>
      <c r="AY468" s="25">
        <v>0</v>
      </c>
      <c r="AZ468" s="25">
        <v>0</v>
      </c>
      <c r="BA468" s="25">
        <v>0</v>
      </c>
      <c r="BB468" s="25">
        <v>0</v>
      </c>
      <c r="BC468" s="25">
        <v>0</v>
      </c>
      <c r="BD468" s="25">
        <v>0</v>
      </c>
      <c r="BE468" s="25">
        <v>0</v>
      </c>
      <c r="BF468" s="25">
        <v>0</v>
      </c>
      <c r="BG468" s="25">
        <v>0</v>
      </c>
      <c r="BH468" s="25">
        <v>0</v>
      </c>
      <c r="BI468" s="25">
        <v>0</v>
      </c>
      <c r="BJ468" s="25">
        <v>0</v>
      </c>
      <c r="BK468" s="25">
        <v>0</v>
      </c>
      <c r="BL468" s="25">
        <v>0</v>
      </c>
      <c r="BM468" s="25">
        <v>0</v>
      </c>
      <c r="BN468" s="25">
        <v>0</v>
      </c>
      <c r="BO468" t="s">
        <v>237</v>
      </c>
    </row>
    <row r="469" spans="1:67" x14ac:dyDescent="0.25">
      <c r="B469" t="s">
        <v>9</v>
      </c>
      <c r="C469">
        <v>0.02</v>
      </c>
      <c r="D469">
        <v>0</v>
      </c>
      <c r="E469">
        <v>0</v>
      </c>
      <c r="F469">
        <v>0</v>
      </c>
      <c r="G469">
        <v>0</v>
      </c>
      <c r="H469">
        <v>0</v>
      </c>
      <c r="I469">
        <v>0</v>
      </c>
      <c r="J469" s="22">
        <v>0</v>
      </c>
      <c r="K469" s="22">
        <v>0</v>
      </c>
      <c r="L469" s="22">
        <v>0</v>
      </c>
      <c r="M469" s="22">
        <v>0</v>
      </c>
      <c r="N469" s="22">
        <v>0</v>
      </c>
      <c r="O469" s="24">
        <v>0</v>
      </c>
      <c r="P469" s="24">
        <v>0</v>
      </c>
      <c r="Q469" s="24">
        <v>0</v>
      </c>
      <c r="R469" s="24">
        <v>0</v>
      </c>
      <c r="S469" s="24">
        <v>0</v>
      </c>
      <c r="T469" s="24">
        <v>0</v>
      </c>
      <c r="U469" s="24">
        <v>0</v>
      </c>
      <c r="V469" s="24">
        <v>0</v>
      </c>
      <c r="W469" s="24">
        <v>0</v>
      </c>
      <c r="X469" s="24">
        <v>0</v>
      </c>
      <c r="Y469" s="24">
        <v>0</v>
      </c>
      <c r="Z469" s="24">
        <v>0</v>
      </c>
      <c r="AA469" s="25">
        <v>0</v>
      </c>
      <c r="AB469" s="25">
        <v>0</v>
      </c>
      <c r="AC469" s="25">
        <v>0</v>
      </c>
      <c r="AD469" s="25">
        <v>0</v>
      </c>
      <c r="AE469" s="25">
        <v>0</v>
      </c>
      <c r="AF469" s="25">
        <v>0</v>
      </c>
      <c r="AG469" s="25">
        <v>0</v>
      </c>
      <c r="AH469" s="25">
        <v>0</v>
      </c>
      <c r="AI469" s="25">
        <v>0</v>
      </c>
      <c r="AJ469" s="25">
        <v>0</v>
      </c>
      <c r="AK469" s="25">
        <v>0</v>
      </c>
      <c r="AL469" s="25">
        <v>0</v>
      </c>
      <c r="AM469" s="25">
        <v>0</v>
      </c>
      <c r="AN469" s="25">
        <v>0</v>
      </c>
      <c r="AO469" s="25">
        <v>0</v>
      </c>
      <c r="AP469" s="25">
        <v>0</v>
      </c>
      <c r="AQ469" s="25">
        <v>0</v>
      </c>
      <c r="AR469" s="25">
        <v>0</v>
      </c>
      <c r="AS469" s="25">
        <v>0</v>
      </c>
      <c r="AT469" s="25">
        <v>0</v>
      </c>
      <c r="AU469" s="25">
        <v>0</v>
      </c>
      <c r="AV469" s="25">
        <v>0</v>
      </c>
      <c r="AW469" s="25">
        <v>0</v>
      </c>
      <c r="AX469" s="25">
        <v>0</v>
      </c>
      <c r="AY469" s="25">
        <v>0</v>
      </c>
      <c r="AZ469" s="25">
        <v>0</v>
      </c>
      <c r="BA469" s="25">
        <v>0</v>
      </c>
      <c r="BB469" s="25">
        <v>0</v>
      </c>
      <c r="BC469" s="25">
        <v>0</v>
      </c>
      <c r="BD469" s="25">
        <v>0</v>
      </c>
      <c r="BE469" s="25">
        <v>0</v>
      </c>
      <c r="BF469" s="25">
        <v>0</v>
      </c>
      <c r="BG469" s="25">
        <v>0</v>
      </c>
      <c r="BH469" s="25">
        <v>0</v>
      </c>
      <c r="BI469" s="25">
        <v>0</v>
      </c>
      <c r="BJ469" s="25">
        <v>0</v>
      </c>
      <c r="BK469" s="25">
        <v>0</v>
      </c>
      <c r="BL469" s="25">
        <v>0</v>
      </c>
      <c r="BM469" s="25">
        <v>0</v>
      </c>
      <c r="BN469" s="25">
        <v>0</v>
      </c>
      <c r="BO469" t="s">
        <v>237</v>
      </c>
    </row>
    <row r="470" spans="1:67" x14ac:dyDescent="0.25">
      <c r="B470" t="s">
        <v>9</v>
      </c>
      <c r="C470">
        <v>0.03</v>
      </c>
      <c r="D470">
        <v>0</v>
      </c>
      <c r="E470">
        <v>0</v>
      </c>
      <c r="F470">
        <v>0</v>
      </c>
      <c r="G470">
        <v>0</v>
      </c>
      <c r="H470">
        <v>0</v>
      </c>
      <c r="I470">
        <v>0</v>
      </c>
      <c r="J470" s="22">
        <v>0</v>
      </c>
      <c r="K470" s="22">
        <v>0</v>
      </c>
      <c r="L470" s="22">
        <v>0</v>
      </c>
      <c r="M470" s="22">
        <v>0</v>
      </c>
      <c r="N470" s="22">
        <v>0</v>
      </c>
      <c r="O470" s="24">
        <v>0</v>
      </c>
      <c r="P470" s="24">
        <v>0</v>
      </c>
      <c r="Q470" s="24">
        <v>0</v>
      </c>
      <c r="R470" s="24">
        <v>0</v>
      </c>
      <c r="S470" s="24">
        <v>0</v>
      </c>
      <c r="T470" s="24">
        <v>0</v>
      </c>
      <c r="U470" s="24">
        <v>0</v>
      </c>
      <c r="V470" s="24">
        <v>0</v>
      </c>
      <c r="W470" s="24">
        <v>0</v>
      </c>
      <c r="X470" s="24">
        <v>0</v>
      </c>
      <c r="Y470" s="24">
        <v>0</v>
      </c>
      <c r="Z470" s="24">
        <v>0</v>
      </c>
      <c r="AA470" s="25">
        <v>0</v>
      </c>
      <c r="AB470" s="25">
        <v>0</v>
      </c>
      <c r="AC470" s="25">
        <v>0</v>
      </c>
      <c r="AD470" s="25">
        <v>0</v>
      </c>
      <c r="AE470" s="25">
        <v>0</v>
      </c>
      <c r="AF470" s="25">
        <v>0</v>
      </c>
      <c r="AG470" s="25">
        <v>0</v>
      </c>
      <c r="AH470" s="25">
        <v>0</v>
      </c>
      <c r="AI470" s="25">
        <v>0</v>
      </c>
      <c r="AJ470" s="25">
        <v>0</v>
      </c>
      <c r="AK470" s="25">
        <v>0</v>
      </c>
      <c r="AL470" s="25">
        <v>0</v>
      </c>
      <c r="AM470" s="25">
        <v>0</v>
      </c>
      <c r="AN470" s="25">
        <v>0</v>
      </c>
      <c r="AO470" s="25">
        <v>0</v>
      </c>
      <c r="AP470" s="25">
        <v>0</v>
      </c>
      <c r="AQ470" s="25">
        <v>0</v>
      </c>
      <c r="AR470" s="25">
        <v>0</v>
      </c>
      <c r="AS470" s="25">
        <v>0</v>
      </c>
      <c r="AT470" s="25">
        <v>0</v>
      </c>
      <c r="AU470" s="25">
        <v>0</v>
      </c>
      <c r="AV470" s="25">
        <v>0</v>
      </c>
      <c r="AW470" s="25">
        <v>0</v>
      </c>
      <c r="AX470" s="25">
        <v>0</v>
      </c>
      <c r="AY470" s="25">
        <v>0</v>
      </c>
      <c r="AZ470" s="25">
        <v>0</v>
      </c>
      <c r="BA470" s="25">
        <v>0</v>
      </c>
      <c r="BB470" s="25">
        <v>0</v>
      </c>
      <c r="BC470" s="25">
        <v>0</v>
      </c>
      <c r="BD470" s="25">
        <v>0</v>
      </c>
      <c r="BE470" s="25">
        <v>0</v>
      </c>
      <c r="BF470" s="25">
        <v>0</v>
      </c>
      <c r="BG470" s="25">
        <v>0</v>
      </c>
      <c r="BH470" s="25">
        <v>0</v>
      </c>
      <c r="BI470" s="25">
        <v>0</v>
      </c>
      <c r="BJ470" s="25">
        <v>0</v>
      </c>
      <c r="BK470" s="25">
        <v>0</v>
      </c>
      <c r="BL470" s="25">
        <v>0</v>
      </c>
      <c r="BM470" s="25">
        <v>0</v>
      </c>
      <c r="BN470" s="25">
        <v>0</v>
      </c>
      <c r="BO470" t="s">
        <v>237</v>
      </c>
    </row>
    <row r="471" spans="1:67" x14ac:dyDescent="0.25">
      <c r="A471" s="6">
        <v>44986</v>
      </c>
      <c r="B471" t="s">
        <v>9</v>
      </c>
      <c r="C471">
        <v>1</v>
      </c>
      <c r="D471">
        <v>514.00000000000011</v>
      </c>
      <c r="E471">
        <f t="shared" ref="E471:E534" si="55">SUM(BE471:BN471)</f>
        <v>86</v>
      </c>
      <c r="F471">
        <f t="shared" ref="F471:F534" si="56">SUM(AA471:AJ471)</f>
        <v>157</v>
      </c>
      <c r="G471">
        <f t="shared" ref="G471:G534" si="57">SUM(AU471:BD471)</f>
        <v>133</v>
      </c>
      <c r="H471">
        <f t="shared" ref="H471:H534" si="58">SUM(AL471:AT471)</f>
        <v>128</v>
      </c>
      <c r="I471">
        <v>0</v>
      </c>
      <c r="J471" s="22">
        <v>0.96</v>
      </c>
      <c r="K471" s="22">
        <v>0.87</v>
      </c>
      <c r="L471" s="22">
        <v>0.74</v>
      </c>
      <c r="M471" s="22">
        <v>0.69000000000000006</v>
      </c>
      <c r="N471" s="22">
        <v>0.26</v>
      </c>
      <c r="O471" s="24">
        <v>0.89</v>
      </c>
      <c r="P471" s="24">
        <v>0.46</v>
      </c>
      <c r="Q471" s="24">
        <v>0.41000000000000003</v>
      </c>
      <c r="R471" s="24">
        <v>0.69000000000000006</v>
      </c>
      <c r="S471" s="24">
        <v>0.71</v>
      </c>
      <c r="T471" s="24">
        <v>0.63</v>
      </c>
      <c r="U471" s="24">
        <v>0.51</v>
      </c>
      <c r="V471" s="24">
        <v>0.97</v>
      </c>
      <c r="W471" s="24">
        <v>0.8</v>
      </c>
      <c r="X471" s="24">
        <v>0.96</v>
      </c>
      <c r="Y471" s="24">
        <v>0.27</v>
      </c>
      <c r="Z471" s="24">
        <v>0.89</v>
      </c>
      <c r="AA471" s="25">
        <v>20</v>
      </c>
      <c r="AB471" s="25">
        <v>1</v>
      </c>
      <c r="AC471" s="25">
        <v>0</v>
      </c>
      <c r="AD471" s="25">
        <v>17</v>
      </c>
      <c r="AE471" s="25">
        <v>8</v>
      </c>
      <c r="AF471" s="25">
        <v>0</v>
      </c>
      <c r="AG471" s="25">
        <v>33</v>
      </c>
      <c r="AH471" s="25">
        <v>21</v>
      </c>
      <c r="AI471" s="25">
        <v>30</v>
      </c>
      <c r="AJ471" s="25">
        <v>27</v>
      </c>
      <c r="AK471" s="25">
        <v>10.000000000000114</v>
      </c>
      <c r="AL471" s="25">
        <v>0</v>
      </c>
      <c r="AM471" s="25">
        <v>17</v>
      </c>
      <c r="AN471" s="25">
        <v>0</v>
      </c>
      <c r="AO471" s="25">
        <v>0</v>
      </c>
      <c r="AP471" s="25">
        <v>28</v>
      </c>
      <c r="AQ471" s="25">
        <v>17</v>
      </c>
      <c r="AR471" s="25">
        <v>29</v>
      </c>
      <c r="AS471" s="25">
        <v>13</v>
      </c>
      <c r="AT471" s="25">
        <v>24</v>
      </c>
      <c r="AU471" s="25">
        <v>9</v>
      </c>
      <c r="AV471" s="25">
        <v>0</v>
      </c>
      <c r="AW471" s="25">
        <v>0</v>
      </c>
      <c r="AX471" s="25">
        <v>29</v>
      </c>
      <c r="AY471" s="25">
        <v>0</v>
      </c>
      <c r="AZ471" s="25">
        <v>9</v>
      </c>
      <c r="BA471" s="25">
        <v>26</v>
      </c>
      <c r="BB471" s="25">
        <v>28</v>
      </c>
      <c r="BC471" s="25">
        <v>0</v>
      </c>
      <c r="BD471" s="25">
        <v>32</v>
      </c>
      <c r="BE471" s="25">
        <v>0</v>
      </c>
      <c r="BF471" s="25">
        <v>18</v>
      </c>
      <c r="BG471" s="25">
        <v>0</v>
      </c>
      <c r="BH471" s="25">
        <v>0</v>
      </c>
      <c r="BI471" s="25">
        <v>10</v>
      </c>
      <c r="BJ471" s="25">
        <v>0</v>
      </c>
      <c r="BK471" s="25">
        <v>22</v>
      </c>
      <c r="BL471" s="25">
        <v>16</v>
      </c>
      <c r="BM471" s="25">
        <v>0</v>
      </c>
      <c r="BN471" s="25">
        <v>20</v>
      </c>
      <c r="BO471" t="s">
        <v>37</v>
      </c>
    </row>
    <row r="472" spans="1:67" x14ac:dyDescent="0.25">
      <c r="A472" s="6">
        <v>44987</v>
      </c>
      <c r="B472" t="s">
        <v>9</v>
      </c>
      <c r="C472">
        <v>2</v>
      </c>
      <c r="D472">
        <v>428.99999999999989</v>
      </c>
      <c r="E472">
        <f t="shared" si="55"/>
        <v>50</v>
      </c>
      <c r="F472">
        <f t="shared" si="56"/>
        <v>109.99999999999989</v>
      </c>
      <c r="G472">
        <f t="shared" si="57"/>
        <v>170</v>
      </c>
      <c r="H472">
        <f t="shared" si="58"/>
        <v>98</v>
      </c>
      <c r="I472">
        <v>0</v>
      </c>
      <c r="J472" s="22">
        <v>0.49</v>
      </c>
      <c r="K472" s="22">
        <v>0.67</v>
      </c>
      <c r="L472" s="22">
        <v>0.94000000000000006</v>
      </c>
      <c r="M472" s="22">
        <v>0.77</v>
      </c>
      <c r="N472" s="22">
        <v>0.89</v>
      </c>
      <c r="O472" s="24">
        <v>0.17</v>
      </c>
      <c r="P472" s="24">
        <v>0.78</v>
      </c>
      <c r="Q472" s="24">
        <v>0.59</v>
      </c>
      <c r="R472" s="24">
        <v>0.70000000000000007</v>
      </c>
      <c r="S472" s="24">
        <v>0.45</v>
      </c>
      <c r="T472" s="24">
        <v>0.99</v>
      </c>
      <c r="U472" s="24">
        <v>0.51</v>
      </c>
      <c r="V472" s="24">
        <v>0.98</v>
      </c>
      <c r="W472" s="24">
        <v>0.82000000000000006</v>
      </c>
      <c r="X472" s="24">
        <v>0.96</v>
      </c>
      <c r="Y472" s="24">
        <v>0.36</v>
      </c>
      <c r="Z472" s="24">
        <v>0.81</v>
      </c>
      <c r="AA472" s="25">
        <v>0</v>
      </c>
      <c r="AB472" s="25">
        <v>6.9999999999998863</v>
      </c>
      <c r="AC472" s="25">
        <v>16</v>
      </c>
      <c r="AD472" s="25">
        <v>3</v>
      </c>
      <c r="AE472" s="25">
        <v>0</v>
      </c>
      <c r="AF472" s="25">
        <v>19</v>
      </c>
      <c r="AG472" s="25">
        <v>0</v>
      </c>
      <c r="AH472" s="25">
        <v>28</v>
      </c>
      <c r="AI472" s="25">
        <v>25</v>
      </c>
      <c r="AJ472" s="25">
        <v>12</v>
      </c>
      <c r="AK472" s="25">
        <v>1</v>
      </c>
      <c r="AL472" s="25">
        <v>17</v>
      </c>
      <c r="AM472" s="25">
        <v>21</v>
      </c>
      <c r="AN472" s="25">
        <v>7</v>
      </c>
      <c r="AO472" s="25">
        <v>24</v>
      </c>
      <c r="AP472" s="25">
        <v>7</v>
      </c>
      <c r="AQ472" s="25">
        <v>0</v>
      </c>
      <c r="AR472" s="25">
        <v>0</v>
      </c>
      <c r="AS472" s="25">
        <v>1</v>
      </c>
      <c r="AT472" s="25">
        <v>21</v>
      </c>
      <c r="AU472" s="25">
        <v>24</v>
      </c>
      <c r="AV472" s="25">
        <v>27</v>
      </c>
      <c r="AW472" s="25">
        <v>15</v>
      </c>
      <c r="AX472" s="25">
        <v>14</v>
      </c>
      <c r="AY472" s="25">
        <v>0</v>
      </c>
      <c r="AZ472" s="25">
        <v>17</v>
      </c>
      <c r="BA472" s="25">
        <v>28</v>
      </c>
      <c r="BB472" s="25">
        <v>16</v>
      </c>
      <c r="BC472" s="25">
        <v>17</v>
      </c>
      <c r="BD472" s="25">
        <v>12</v>
      </c>
      <c r="BE472" s="25">
        <v>0</v>
      </c>
      <c r="BF472" s="25">
        <v>0</v>
      </c>
      <c r="BG472" s="25">
        <v>8</v>
      </c>
      <c r="BH472" s="25">
        <v>0</v>
      </c>
      <c r="BI472" s="25">
        <v>0</v>
      </c>
      <c r="BJ472" s="25">
        <v>20</v>
      </c>
      <c r="BK472" s="25">
        <v>0</v>
      </c>
      <c r="BL472" s="25">
        <v>0</v>
      </c>
      <c r="BM472" s="25">
        <v>0</v>
      </c>
      <c r="BN472" s="25">
        <v>22</v>
      </c>
      <c r="BO472" t="s">
        <v>37</v>
      </c>
    </row>
    <row r="473" spans="1:67" x14ac:dyDescent="0.25">
      <c r="A473" s="6">
        <v>44988</v>
      </c>
      <c r="B473" t="s">
        <v>9</v>
      </c>
      <c r="C473">
        <v>3</v>
      </c>
      <c r="D473">
        <v>360.00000000000006</v>
      </c>
      <c r="E473">
        <f t="shared" si="55"/>
        <v>45</v>
      </c>
      <c r="F473">
        <f t="shared" si="56"/>
        <v>110.00000000000006</v>
      </c>
      <c r="G473">
        <f t="shared" si="57"/>
        <v>106</v>
      </c>
      <c r="H473">
        <f t="shared" si="58"/>
        <v>99</v>
      </c>
      <c r="I473">
        <v>0</v>
      </c>
      <c r="J473" s="22">
        <v>0.76</v>
      </c>
      <c r="K473" s="22">
        <v>0.99</v>
      </c>
      <c r="L473" s="22">
        <v>0.85</v>
      </c>
      <c r="M473" s="22">
        <v>0.27</v>
      </c>
      <c r="N473" s="22">
        <v>0.59</v>
      </c>
      <c r="O473" s="24">
        <v>0.85</v>
      </c>
      <c r="P473" s="24">
        <v>0.73</v>
      </c>
      <c r="Q473" s="24">
        <v>0.98</v>
      </c>
      <c r="R473" s="24">
        <v>1</v>
      </c>
      <c r="S473" s="24">
        <v>0.6</v>
      </c>
      <c r="T473" s="24">
        <v>0.67</v>
      </c>
      <c r="U473" s="24">
        <v>0.41000000000000003</v>
      </c>
      <c r="V473" s="24">
        <v>0.95000000000000007</v>
      </c>
      <c r="W473" s="24">
        <v>0.73</v>
      </c>
      <c r="X473" s="24">
        <v>0.97</v>
      </c>
      <c r="Y473" s="24">
        <v>0.41000000000000003</v>
      </c>
      <c r="Z473" s="24">
        <v>0.78</v>
      </c>
      <c r="AA473" s="25">
        <v>0</v>
      </c>
      <c r="AB473" s="25">
        <v>13</v>
      </c>
      <c r="AC473" s="25">
        <v>21</v>
      </c>
      <c r="AD473" s="25">
        <v>8</v>
      </c>
      <c r="AE473" s="25">
        <v>0</v>
      </c>
      <c r="AF473" s="25">
        <v>15.000000000000057</v>
      </c>
      <c r="AG473" s="25">
        <v>4</v>
      </c>
      <c r="AH473" s="25">
        <v>17</v>
      </c>
      <c r="AI473" s="25">
        <v>9</v>
      </c>
      <c r="AJ473" s="25">
        <v>23</v>
      </c>
      <c r="AK473" s="25">
        <v>0</v>
      </c>
      <c r="AL473" s="25">
        <v>17</v>
      </c>
      <c r="AM473" s="25">
        <v>23</v>
      </c>
      <c r="AN473" s="25">
        <v>0</v>
      </c>
      <c r="AO473" s="25">
        <v>0</v>
      </c>
      <c r="AP473" s="25">
        <v>0</v>
      </c>
      <c r="AQ473" s="25">
        <v>16</v>
      </c>
      <c r="AR473" s="25">
        <v>19</v>
      </c>
      <c r="AS473" s="25">
        <v>0</v>
      </c>
      <c r="AT473" s="25">
        <v>24</v>
      </c>
      <c r="AU473" s="25">
        <v>8</v>
      </c>
      <c r="AV473" s="25">
        <v>19</v>
      </c>
      <c r="AW473" s="25">
        <v>0</v>
      </c>
      <c r="AX473" s="25">
        <v>0</v>
      </c>
      <c r="AY473" s="25">
        <v>21</v>
      </c>
      <c r="AZ473" s="25">
        <v>0</v>
      </c>
      <c r="BA473" s="25">
        <v>8</v>
      </c>
      <c r="BB473" s="25">
        <v>19</v>
      </c>
      <c r="BC473" s="25">
        <v>15</v>
      </c>
      <c r="BD473" s="25">
        <v>16</v>
      </c>
      <c r="BE473" s="25">
        <v>0</v>
      </c>
      <c r="BF473" s="25">
        <v>8</v>
      </c>
      <c r="BG473" s="25">
        <v>0</v>
      </c>
      <c r="BH473" s="25">
        <v>0</v>
      </c>
      <c r="BI473" s="25">
        <v>19</v>
      </c>
      <c r="BJ473" s="25">
        <v>0</v>
      </c>
      <c r="BK473" s="25">
        <v>0</v>
      </c>
      <c r="BL473" s="25">
        <v>0</v>
      </c>
      <c r="BM473" s="25">
        <v>10</v>
      </c>
      <c r="BN473" s="25">
        <v>8</v>
      </c>
      <c r="BO473" t="s">
        <v>37</v>
      </c>
    </row>
    <row r="474" spans="1:67" x14ac:dyDescent="0.25">
      <c r="A474" s="6">
        <v>44989</v>
      </c>
      <c r="B474" t="s">
        <v>9</v>
      </c>
      <c r="C474">
        <v>4</v>
      </c>
      <c r="D474">
        <v>300.00000000000006</v>
      </c>
      <c r="E474">
        <f t="shared" si="55"/>
        <v>53</v>
      </c>
      <c r="F474">
        <f t="shared" si="56"/>
        <v>66</v>
      </c>
      <c r="G474">
        <f t="shared" si="57"/>
        <v>98.000000000000057</v>
      </c>
      <c r="H474">
        <f t="shared" si="58"/>
        <v>74</v>
      </c>
      <c r="I474">
        <v>0</v>
      </c>
      <c r="J474" s="22">
        <v>0.48</v>
      </c>
      <c r="K474" s="22">
        <v>0.79</v>
      </c>
      <c r="L474" s="22">
        <v>0.94000000000000006</v>
      </c>
      <c r="M474" s="22">
        <v>0.5</v>
      </c>
      <c r="N474" s="22">
        <v>0.86</v>
      </c>
      <c r="O474" s="24">
        <v>0.91</v>
      </c>
      <c r="P474" s="24">
        <v>0.54</v>
      </c>
      <c r="Q474" s="24">
        <v>0.61</v>
      </c>
      <c r="R474" s="24">
        <v>0.77</v>
      </c>
      <c r="S474" s="24">
        <v>0.66</v>
      </c>
      <c r="T474" s="24">
        <v>0.39</v>
      </c>
      <c r="U474" s="24">
        <v>0.6</v>
      </c>
      <c r="V474" s="24">
        <v>0.88</v>
      </c>
      <c r="W474" s="24">
        <v>0.82000000000000006</v>
      </c>
      <c r="X474" s="24">
        <v>0.93</v>
      </c>
      <c r="Y474" s="24">
        <v>0.44</v>
      </c>
      <c r="Z474" s="24">
        <v>0.76</v>
      </c>
      <c r="AA474" s="25">
        <v>12</v>
      </c>
      <c r="AB474" s="25">
        <v>15</v>
      </c>
      <c r="AC474" s="25">
        <v>1</v>
      </c>
      <c r="AD474" s="25">
        <v>13</v>
      </c>
      <c r="AE474" s="25">
        <v>0</v>
      </c>
      <c r="AF474" s="25">
        <v>0</v>
      </c>
      <c r="AG474" s="25">
        <v>0</v>
      </c>
      <c r="AH474" s="25">
        <v>5</v>
      </c>
      <c r="AI474" s="25">
        <v>5</v>
      </c>
      <c r="AJ474" s="25">
        <v>15</v>
      </c>
      <c r="AK474" s="25">
        <v>9</v>
      </c>
      <c r="AL474" s="25">
        <v>13</v>
      </c>
      <c r="AM474" s="25">
        <v>19</v>
      </c>
      <c r="AN474" s="25">
        <v>0</v>
      </c>
      <c r="AO474" s="25">
        <v>0</v>
      </c>
      <c r="AP474" s="25">
        <v>12</v>
      </c>
      <c r="AQ474" s="25">
        <v>0</v>
      </c>
      <c r="AR474" s="25">
        <v>11</v>
      </c>
      <c r="AS474" s="25">
        <v>0</v>
      </c>
      <c r="AT474" s="25">
        <v>19</v>
      </c>
      <c r="AU474" s="25">
        <v>3</v>
      </c>
      <c r="AV474" s="25">
        <v>13.000000000000057</v>
      </c>
      <c r="AW474" s="25">
        <v>15</v>
      </c>
      <c r="AX474" s="25">
        <v>19</v>
      </c>
      <c r="AY474" s="25">
        <v>0</v>
      </c>
      <c r="AZ474" s="25">
        <v>15</v>
      </c>
      <c r="BA474" s="25">
        <v>0</v>
      </c>
      <c r="BB474" s="25">
        <v>4</v>
      </c>
      <c r="BC474" s="25">
        <v>17</v>
      </c>
      <c r="BD474" s="25">
        <v>12</v>
      </c>
      <c r="BE474" s="25">
        <v>0</v>
      </c>
      <c r="BF474" s="25">
        <v>0</v>
      </c>
      <c r="BG474" s="25">
        <v>10</v>
      </c>
      <c r="BH474" s="25">
        <v>0</v>
      </c>
      <c r="BI474" s="25">
        <v>11</v>
      </c>
      <c r="BJ474" s="25">
        <v>4</v>
      </c>
      <c r="BK474" s="25">
        <v>11</v>
      </c>
      <c r="BL474" s="25">
        <v>0</v>
      </c>
      <c r="BM474" s="25">
        <v>17</v>
      </c>
      <c r="BN474" s="25">
        <v>0</v>
      </c>
      <c r="BO474" t="s">
        <v>37</v>
      </c>
    </row>
    <row r="475" spans="1:67" x14ac:dyDescent="0.25">
      <c r="A475" s="6">
        <v>44990</v>
      </c>
      <c r="B475" t="s">
        <v>9</v>
      </c>
      <c r="C475">
        <v>5</v>
      </c>
      <c r="D475">
        <v>250</v>
      </c>
      <c r="E475">
        <f t="shared" si="55"/>
        <v>33</v>
      </c>
      <c r="F475">
        <f t="shared" si="56"/>
        <v>65</v>
      </c>
      <c r="G475">
        <f t="shared" si="57"/>
        <v>62</v>
      </c>
      <c r="H475">
        <f t="shared" si="58"/>
        <v>77</v>
      </c>
      <c r="I475">
        <v>0</v>
      </c>
      <c r="J475" s="22">
        <v>0.89</v>
      </c>
      <c r="K475" s="22">
        <v>0.53</v>
      </c>
      <c r="L475" s="22">
        <v>0.8</v>
      </c>
      <c r="M475" s="22">
        <v>0.4</v>
      </c>
      <c r="N475" s="22">
        <v>0.96</v>
      </c>
      <c r="O475" s="24">
        <v>0.18</v>
      </c>
      <c r="P475" s="24">
        <v>0.64</v>
      </c>
      <c r="Q475" s="24">
        <v>0.75</v>
      </c>
      <c r="R475" s="24">
        <v>0.87</v>
      </c>
      <c r="S475" s="24">
        <v>0.71</v>
      </c>
      <c r="T475" s="24">
        <v>0.86</v>
      </c>
      <c r="U475" s="24">
        <v>0.57000000000000006</v>
      </c>
      <c r="V475" s="24">
        <v>0.94000000000000006</v>
      </c>
      <c r="W475" s="24">
        <v>0.87</v>
      </c>
      <c r="X475" s="24">
        <v>0.94000000000000006</v>
      </c>
      <c r="Y475" s="24">
        <v>0.41000000000000003</v>
      </c>
      <c r="Z475" s="24">
        <v>0.74</v>
      </c>
      <c r="AA475" s="25">
        <v>14</v>
      </c>
      <c r="AB475" s="25">
        <v>11</v>
      </c>
      <c r="AC475" s="25">
        <v>0</v>
      </c>
      <c r="AD475" s="25">
        <v>0</v>
      </c>
      <c r="AE475" s="25">
        <v>5</v>
      </c>
      <c r="AF475" s="25">
        <v>2</v>
      </c>
      <c r="AG475" s="25">
        <v>4</v>
      </c>
      <c r="AH475" s="25">
        <v>16</v>
      </c>
      <c r="AI475" s="25">
        <v>4</v>
      </c>
      <c r="AJ475" s="25">
        <v>9</v>
      </c>
      <c r="AK475" s="25">
        <v>13</v>
      </c>
      <c r="AL475" s="25">
        <v>14</v>
      </c>
      <c r="AM475" s="25">
        <v>0</v>
      </c>
      <c r="AN475" s="25">
        <v>10</v>
      </c>
      <c r="AO475" s="25">
        <v>3</v>
      </c>
      <c r="AP475" s="25">
        <v>8</v>
      </c>
      <c r="AQ475" s="25">
        <v>16</v>
      </c>
      <c r="AR475" s="25">
        <v>8</v>
      </c>
      <c r="AS475" s="25">
        <v>9</v>
      </c>
      <c r="AT475" s="25">
        <v>9</v>
      </c>
      <c r="AU475" s="25">
        <v>4</v>
      </c>
      <c r="AV475" s="25">
        <v>9</v>
      </c>
      <c r="AW475" s="25">
        <v>0</v>
      </c>
      <c r="AX475" s="25">
        <v>13</v>
      </c>
      <c r="AY475" s="25">
        <v>8</v>
      </c>
      <c r="AZ475" s="25">
        <v>5</v>
      </c>
      <c r="BA475" s="25">
        <v>2</v>
      </c>
      <c r="BB475" s="25">
        <v>2</v>
      </c>
      <c r="BC475" s="25">
        <v>14</v>
      </c>
      <c r="BD475" s="25">
        <v>5</v>
      </c>
      <c r="BE475" s="25">
        <v>12</v>
      </c>
      <c r="BF475" s="25">
        <v>2</v>
      </c>
      <c r="BG475" s="25">
        <v>0</v>
      </c>
      <c r="BH475" s="25">
        <v>3</v>
      </c>
      <c r="BI475" s="25">
        <v>0</v>
      </c>
      <c r="BJ475" s="25">
        <v>8</v>
      </c>
      <c r="BK475" s="25">
        <v>5</v>
      </c>
      <c r="BL475" s="25">
        <v>3</v>
      </c>
      <c r="BM475" s="25">
        <v>0</v>
      </c>
      <c r="BN475" s="25">
        <v>0</v>
      </c>
      <c r="BO475" t="s">
        <v>37</v>
      </c>
    </row>
    <row r="476" spans="1:67" x14ac:dyDescent="0.25">
      <c r="A476" s="6">
        <v>44991</v>
      </c>
      <c r="B476" t="s">
        <v>9</v>
      </c>
      <c r="C476">
        <v>6</v>
      </c>
      <c r="D476">
        <v>210.00000000000003</v>
      </c>
      <c r="E476">
        <f t="shared" si="55"/>
        <v>31</v>
      </c>
      <c r="F476">
        <f t="shared" si="56"/>
        <v>61.000000000000028</v>
      </c>
      <c r="G476">
        <f t="shared" si="57"/>
        <v>59</v>
      </c>
      <c r="H476">
        <f t="shared" si="58"/>
        <v>50</v>
      </c>
      <c r="I476">
        <v>0</v>
      </c>
      <c r="J476" s="22">
        <v>0.93</v>
      </c>
      <c r="K476" s="22">
        <v>0.24</v>
      </c>
      <c r="L476" s="22">
        <v>0.70000000000000007</v>
      </c>
      <c r="M476" s="22">
        <v>0.82000000000000006</v>
      </c>
      <c r="N476" s="22">
        <v>0.73</v>
      </c>
      <c r="O476" s="24">
        <v>0.47000000000000003</v>
      </c>
      <c r="P476" s="24">
        <v>0.67</v>
      </c>
      <c r="Q476" s="24">
        <v>0.3</v>
      </c>
      <c r="R476" s="24">
        <v>0.74</v>
      </c>
      <c r="S476" s="24">
        <v>0.68</v>
      </c>
      <c r="T476" s="24">
        <v>0.95000000000000007</v>
      </c>
      <c r="U476" s="24">
        <v>0.53</v>
      </c>
      <c r="V476" s="24">
        <v>0.88</v>
      </c>
      <c r="W476" s="24">
        <v>0.9</v>
      </c>
      <c r="X476" s="24">
        <v>1</v>
      </c>
      <c r="Y476" s="24">
        <v>0.32</v>
      </c>
      <c r="Z476" s="24">
        <v>0.81</v>
      </c>
      <c r="AA476" s="25">
        <v>4</v>
      </c>
      <c r="AB476" s="25">
        <v>0</v>
      </c>
      <c r="AC476" s="25">
        <v>0</v>
      </c>
      <c r="AD476" s="25">
        <v>15.000000000000028</v>
      </c>
      <c r="AE476" s="25">
        <v>7</v>
      </c>
      <c r="AF476" s="25">
        <v>0</v>
      </c>
      <c r="AG476" s="25">
        <v>5</v>
      </c>
      <c r="AH476" s="25">
        <v>9</v>
      </c>
      <c r="AI476" s="25">
        <v>10</v>
      </c>
      <c r="AJ476" s="25">
        <v>11</v>
      </c>
      <c r="AK476" s="25">
        <v>9</v>
      </c>
      <c r="AL476" s="25">
        <v>1</v>
      </c>
      <c r="AM476" s="25">
        <v>5</v>
      </c>
      <c r="AN476" s="25">
        <v>0</v>
      </c>
      <c r="AO476" s="25">
        <v>11</v>
      </c>
      <c r="AP476" s="25">
        <v>5</v>
      </c>
      <c r="AQ476" s="25">
        <v>1</v>
      </c>
      <c r="AR476" s="25">
        <v>11</v>
      </c>
      <c r="AS476" s="25">
        <v>9</v>
      </c>
      <c r="AT476" s="25">
        <v>7</v>
      </c>
      <c r="AU476" s="25">
        <v>11</v>
      </c>
      <c r="AV476" s="25">
        <v>0</v>
      </c>
      <c r="AW476" s="25">
        <v>3</v>
      </c>
      <c r="AX476" s="25">
        <v>9</v>
      </c>
      <c r="AY476" s="25">
        <v>7</v>
      </c>
      <c r="AZ476" s="25">
        <v>8</v>
      </c>
      <c r="BA476" s="25">
        <v>3</v>
      </c>
      <c r="BB476" s="25">
        <v>5</v>
      </c>
      <c r="BC476" s="25">
        <v>0</v>
      </c>
      <c r="BD476" s="25">
        <v>13</v>
      </c>
      <c r="BE476" s="25">
        <v>0</v>
      </c>
      <c r="BF476" s="25">
        <v>2</v>
      </c>
      <c r="BG476" s="25">
        <v>0</v>
      </c>
      <c r="BH476" s="25">
        <v>0</v>
      </c>
      <c r="BI476" s="25">
        <v>2</v>
      </c>
      <c r="BJ476" s="25">
        <v>12</v>
      </c>
      <c r="BK476" s="25">
        <v>7</v>
      </c>
      <c r="BL476" s="25">
        <v>0</v>
      </c>
      <c r="BM476" s="25">
        <v>2</v>
      </c>
      <c r="BN476" s="25">
        <v>6</v>
      </c>
      <c r="BO476" t="s">
        <v>37</v>
      </c>
    </row>
    <row r="477" spans="1:67" x14ac:dyDescent="0.25">
      <c r="A477" s="6">
        <v>44992</v>
      </c>
      <c r="B477" t="s">
        <v>9</v>
      </c>
      <c r="C477">
        <v>7</v>
      </c>
      <c r="D477">
        <v>177.00000000000003</v>
      </c>
      <c r="E477">
        <f t="shared" si="55"/>
        <v>47.000000000000028</v>
      </c>
      <c r="F477">
        <f t="shared" si="56"/>
        <v>39</v>
      </c>
      <c r="G477">
        <f t="shared" si="57"/>
        <v>46</v>
      </c>
      <c r="H477">
        <f t="shared" si="58"/>
        <v>35</v>
      </c>
      <c r="I477">
        <v>0</v>
      </c>
      <c r="J477" s="22">
        <v>0.32</v>
      </c>
      <c r="K477" s="22">
        <v>0.72</v>
      </c>
      <c r="L477" s="22">
        <v>0.99</v>
      </c>
      <c r="M477" s="22">
        <v>0.69000000000000006</v>
      </c>
      <c r="N477" s="22">
        <v>0.86</v>
      </c>
      <c r="O477" s="24">
        <v>0.62</v>
      </c>
      <c r="P477" s="24">
        <v>0.75</v>
      </c>
      <c r="Q477" s="24">
        <v>0.68</v>
      </c>
      <c r="R477" s="24">
        <v>0.89</v>
      </c>
      <c r="S477" s="24">
        <v>0.91</v>
      </c>
      <c r="T477" s="24">
        <v>0.99</v>
      </c>
      <c r="U477" s="24">
        <v>0.46</v>
      </c>
      <c r="V477" s="24">
        <v>0.85</v>
      </c>
      <c r="W477" s="24">
        <v>0.76</v>
      </c>
      <c r="X477" s="24">
        <v>0.99</v>
      </c>
      <c r="Y477" s="24">
        <v>0.32</v>
      </c>
      <c r="Z477" s="24">
        <v>0.85</v>
      </c>
      <c r="AA477" s="25">
        <v>5</v>
      </c>
      <c r="AB477" s="25">
        <v>4</v>
      </c>
      <c r="AC477" s="25">
        <v>6</v>
      </c>
      <c r="AD477" s="25">
        <v>2</v>
      </c>
      <c r="AE477" s="25">
        <v>3</v>
      </c>
      <c r="AF477" s="25">
        <v>4</v>
      </c>
      <c r="AG477" s="25">
        <v>9</v>
      </c>
      <c r="AH477" s="25">
        <v>0</v>
      </c>
      <c r="AI477" s="25">
        <v>0</v>
      </c>
      <c r="AJ477" s="25">
        <v>6</v>
      </c>
      <c r="AK477" s="25">
        <v>10</v>
      </c>
      <c r="AL477" s="25">
        <v>2</v>
      </c>
      <c r="AM477" s="25">
        <v>0</v>
      </c>
      <c r="AN477" s="25">
        <v>11</v>
      </c>
      <c r="AO477" s="25">
        <v>6</v>
      </c>
      <c r="AP477" s="25">
        <v>0</v>
      </c>
      <c r="AQ477" s="25">
        <v>6</v>
      </c>
      <c r="AR477" s="25">
        <v>0</v>
      </c>
      <c r="AS477" s="25">
        <v>0</v>
      </c>
      <c r="AT477" s="25">
        <v>10</v>
      </c>
      <c r="AU477" s="25">
        <v>8</v>
      </c>
      <c r="AV477" s="25">
        <v>0</v>
      </c>
      <c r="AW477" s="25">
        <v>9</v>
      </c>
      <c r="AX477" s="25">
        <v>11</v>
      </c>
      <c r="AY477" s="25">
        <v>5</v>
      </c>
      <c r="AZ477" s="25">
        <v>0</v>
      </c>
      <c r="BA477" s="25">
        <v>3</v>
      </c>
      <c r="BB477" s="25">
        <v>0</v>
      </c>
      <c r="BC477" s="25">
        <v>10</v>
      </c>
      <c r="BD477" s="25">
        <v>0</v>
      </c>
      <c r="BE477" s="25">
        <v>5</v>
      </c>
      <c r="BF477" s="25">
        <v>11</v>
      </c>
      <c r="BG477" s="25">
        <v>1</v>
      </c>
      <c r="BH477" s="25">
        <v>0</v>
      </c>
      <c r="BI477" s="25">
        <v>0</v>
      </c>
      <c r="BJ477" s="25">
        <v>11</v>
      </c>
      <c r="BK477" s="25">
        <v>0</v>
      </c>
      <c r="BL477" s="25">
        <v>0</v>
      </c>
      <c r="BM477" s="25">
        <v>6</v>
      </c>
      <c r="BN477" s="25">
        <v>13.000000000000028</v>
      </c>
      <c r="BO477" t="s">
        <v>37</v>
      </c>
    </row>
    <row r="478" spans="1:67" x14ac:dyDescent="0.25">
      <c r="A478" s="6">
        <v>44993</v>
      </c>
      <c r="B478" t="s">
        <v>9</v>
      </c>
      <c r="C478">
        <v>8</v>
      </c>
      <c r="D478">
        <v>151</v>
      </c>
      <c r="E478">
        <f t="shared" si="55"/>
        <v>55</v>
      </c>
      <c r="F478">
        <f t="shared" si="56"/>
        <v>34</v>
      </c>
      <c r="G478">
        <f t="shared" si="57"/>
        <v>28</v>
      </c>
      <c r="H478">
        <f t="shared" si="58"/>
        <v>34</v>
      </c>
      <c r="I478">
        <v>1</v>
      </c>
      <c r="J478" s="22">
        <v>0.9</v>
      </c>
      <c r="K478" s="22">
        <v>0.95000000000000007</v>
      </c>
      <c r="L478" s="22">
        <v>0.18</v>
      </c>
      <c r="M478" s="22">
        <v>0.74</v>
      </c>
      <c r="N478" s="22">
        <v>0.63</v>
      </c>
      <c r="O478" s="24">
        <v>0.57999999999999996</v>
      </c>
      <c r="P478" s="24">
        <v>0.47000000000000003</v>
      </c>
      <c r="Q478" s="24">
        <v>0.99</v>
      </c>
      <c r="R478" s="24">
        <v>0.68</v>
      </c>
      <c r="S478" s="24">
        <v>0.95000000000000007</v>
      </c>
      <c r="T478" s="24">
        <v>0.76</v>
      </c>
      <c r="U478" s="24">
        <v>0.45</v>
      </c>
      <c r="V478" s="24">
        <v>0.87</v>
      </c>
      <c r="W478" s="24">
        <v>0.79</v>
      </c>
      <c r="X478" s="24">
        <v>0.92</v>
      </c>
      <c r="Y478" s="24">
        <v>0.34</v>
      </c>
      <c r="Z478" s="24">
        <v>0.75</v>
      </c>
      <c r="AA478" s="25">
        <v>13</v>
      </c>
      <c r="AB478" s="25">
        <v>0</v>
      </c>
      <c r="AC478" s="25">
        <v>4</v>
      </c>
      <c r="AD478" s="25">
        <v>3</v>
      </c>
      <c r="AE478" s="25">
        <v>7</v>
      </c>
      <c r="AF478" s="25">
        <v>5</v>
      </c>
      <c r="AG478" s="25">
        <v>1</v>
      </c>
      <c r="AH478" s="25">
        <v>0</v>
      </c>
      <c r="AI478" s="25">
        <v>0</v>
      </c>
      <c r="AJ478" s="25">
        <v>1</v>
      </c>
      <c r="AK478" s="25">
        <v>0</v>
      </c>
      <c r="AL478" s="25">
        <v>0</v>
      </c>
      <c r="AM478" s="25">
        <v>0</v>
      </c>
      <c r="AN478" s="25">
        <v>0</v>
      </c>
      <c r="AO478" s="25">
        <v>9</v>
      </c>
      <c r="AP478" s="25">
        <v>0</v>
      </c>
      <c r="AQ478" s="25">
        <v>8</v>
      </c>
      <c r="AR478" s="25">
        <v>7</v>
      </c>
      <c r="AS478" s="25">
        <v>10</v>
      </c>
      <c r="AT478" s="25">
        <v>0</v>
      </c>
      <c r="AU478" s="25">
        <v>3</v>
      </c>
      <c r="AV478" s="25">
        <v>8</v>
      </c>
      <c r="AW478" s="25">
        <v>6</v>
      </c>
      <c r="AX478" s="25">
        <v>4</v>
      </c>
      <c r="AY478" s="25">
        <v>0</v>
      </c>
      <c r="AZ478" s="25">
        <v>0</v>
      </c>
      <c r="BA478" s="25">
        <v>0</v>
      </c>
      <c r="BB478" s="25">
        <v>0</v>
      </c>
      <c r="BC478" s="25">
        <v>4</v>
      </c>
      <c r="BD478" s="25">
        <v>3</v>
      </c>
      <c r="BE478" s="25">
        <v>2</v>
      </c>
      <c r="BF478" s="25">
        <v>10</v>
      </c>
      <c r="BG478" s="25">
        <v>10</v>
      </c>
      <c r="BH478" s="25">
        <v>8</v>
      </c>
      <c r="BI478" s="25">
        <v>1</v>
      </c>
      <c r="BJ478" s="25">
        <v>7</v>
      </c>
      <c r="BK478" s="25">
        <v>3</v>
      </c>
      <c r="BL478" s="25">
        <v>2</v>
      </c>
      <c r="BM478" s="25">
        <v>2</v>
      </c>
      <c r="BN478" s="25">
        <v>10</v>
      </c>
      <c r="BO478" t="s">
        <v>37</v>
      </c>
    </row>
    <row r="479" spans="1:67" x14ac:dyDescent="0.25">
      <c r="A479" s="6">
        <v>44994</v>
      </c>
      <c r="B479" t="s">
        <v>9</v>
      </c>
      <c r="C479">
        <v>9</v>
      </c>
      <c r="D479">
        <v>135</v>
      </c>
      <c r="E479">
        <f t="shared" si="55"/>
        <v>36</v>
      </c>
      <c r="F479">
        <f t="shared" si="56"/>
        <v>40</v>
      </c>
      <c r="G479">
        <f t="shared" si="57"/>
        <v>23</v>
      </c>
      <c r="H479">
        <f t="shared" si="58"/>
        <v>30</v>
      </c>
      <c r="I479">
        <v>0</v>
      </c>
      <c r="J479" s="22">
        <v>0.9</v>
      </c>
      <c r="K479" s="22">
        <v>0.62</v>
      </c>
      <c r="L479" s="22">
        <v>0.72</v>
      </c>
      <c r="M479" s="22">
        <v>0.98</v>
      </c>
      <c r="N479" s="22">
        <v>0.16</v>
      </c>
      <c r="O479" s="24">
        <v>0.97</v>
      </c>
      <c r="P479" s="24">
        <v>0.6</v>
      </c>
      <c r="Q479" s="24">
        <v>0.61</v>
      </c>
      <c r="R479" s="24">
        <v>0.43</v>
      </c>
      <c r="S479" s="24">
        <v>0.61</v>
      </c>
      <c r="T479" s="24">
        <v>1</v>
      </c>
      <c r="U479" s="24">
        <v>0.48</v>
      </c>
      <c r="V479" s="24">
        <v>0.87</v>
      </c>
      <c r="W479" s="24">
        <v>0.86</v>
      </c>
      <c r="X479" s="24">
        <v>0.92</v>
      </c>
      <c r="Y479" s="24">
        <v>0.4</v>
      </c>
      <c r="Z479" s="24">
        <v>0.8</v>
      </c>
      <c r="AA479" s="25">
        <v>8</v>
      </c>
      <c r="AB479" s="25">
        <v>3</v>
      </c>
      <c r="AC479" s="25">
        <v>5</v>
      </c>
      <c r="AD479" s="25">
        <v>0</v>
      </c>
      <c r="AE479" s="25">
        <v>0</v>
      </c>
      <c r="AF479" s="25">
        <v>2</v>
      </c>
      <c r="AG479" s="25">
        <v>14</v>
      </c>
      <c r="AH479" s="25">
        <v>0</v>
      </c>
      <c r="AI479" s="25">
        <v>8</v>
      </c>
      <c r="AJ479" s="25">
        <v>0</v>
      </c>
      <c r="AK479" s="25">
        <v>6</v>
      </c>
      <c r="AL479" s="25">
        <v>7</v>
      </c>
      <c r="AM479" s="25">
        <v>8</v>
      </c>
      <c r="AN479" s="25">
        <v>4</v>
      </c>
      <c r="AO479" s="25">
        <v>3</v>
      </c>
      <c r="AP479" s="25">
        <v>8</v>
      </c>
      <c r="AQ479" s="25">
        <v>0</v>
      </c>
      <c r="AR479" s="25">
        <v>0</v>
      </c>
      <c r="AS479" s="25">
        <v>0</v>
      </c>
      <c r="AT479" s="25">
        <v>0</v>
      </c>
      <c r="AU479" s="25">
        <v>8</v>
      </c>
      <c r="AV479" s="25">
        <v>0</v>
      </c>
      <c r="AW479" s="25">
        <v>0</v>
      </c>
      <c r="AX479" s="25">
        <v>0</v>
      </c>
      <c r="AY479" s="25">
        <v>2</v>
      </c>
      <c r="AZ479" s="25">
        <v>5</v>
      </c>
      <c r="BA479" s="25">
        <v>2</v>
      </c>
      <c r="BB479" s="25">
        <v>0</v>
      </c>
      <c r="BC479" s="25">
        <v>0</v>
      </c>
      <c r="BD479" s="25">
        <v>6</v>
      </c>
      <c r="BE479" s="25">
        <v>0</v>
      </c>
      <c r="BF479" s="25">
        <v>0</v>
      </c>
      <c r="BG479" s="25">
        <v>0</v>
      </c>
      <c r="BH479" s="25">
        <v>5</v>
      </c>
      <c r="BI479" s="25">
        <v>0</v>
      </c>
      <c r="BJ479" s="25">
        <v>0</v>
      </c>
      <c r="BK479" s="25">
        <v>8</v>
      </c>
      <c r="BL479" s="25">
        <v>9</v>
      </c>
      <c r="BM479" s="25">
        <v>6</v>
      </c>
      <c r="BN479" s="25">
        <v>8</v>
      </c>
      <c r="BO479" t="s">
        <v>37</v>
      </c>
    </row>
    <row r="480" spans="1:67" x14ac:dyDescent="0.25">
      <c r="A480" s="6">
        <v>44995</v>
      </c>
      <c r="B480" t="s">
        <v>9</v>
      </c>
      <c r="C480">
        <v>10</v>
      </c>
      <c r="D480">
        <v>117.99999999999999</v>
      </c>
      <c r="E480">
        <f t="shared" si="55"/>
        <v>17</v>
      </c>
      <c r="F480">
        <f t="shared" si="56"/>
        <v>46.999999999999986</v>
      </c>
      <c r="G480">
        <f t="shared" si="57"/>
        <v>27</v>
      </c>
      <c r="H480">
        <f t="shared" si="58"/>
        <v>27</v>
      </c>
      <c r="I480">
        <v>0</v>
      </c>
      <c r="J480" s="22">
        <v>0.79</v>
      </c>
      <c r="K480" s="22">
        <v>0.6</v>
      </c>
      <c r="L480" s="22">
        <v>0.99</v>
      </c>
      <c r="M480" s="22">
        <v>0.84</v>
      </c>
      <c r="N480" s="22">
        <v>0.17</v>
      </c>
      <c r="O480" s="24">
        <v>0.86</v>
      </c>
      <c r="P480" s="24">
        <v>0.68</v>
      </c>
      <c r="Q480" s="24">
        <v>0.76</v>
      </c>
      <c r="R480" s="24">
        <v>0.69000000000000006</v>
      </c>
      <c r="S480" s="24">
        <v>0.68</v>
      </c>
      <c r="T480" s="24">
        <v>0.88</v>
      </c>
      <c r="U480" s="24">
        <v>0.57000000000000006</v>
      </c>
      <c r="V480" s="24">
        <v>0.9</v>
      </c>
      <c r="W480" s="24">
        <v>0.9</v>
      </c>
      <c r="X480" s="24">
        <v>0.92</v>
      </c>
      <c r="Y480" s="24">
        <v>0.4</v>
      </c>
      <c r="Z480" s="24">
        <v>0.56000000000000005</v>
      </c>
      <c r="AA480" s="25">
        <v>6</v>
      </c>
      <c r="AB480" s="25">
        <v>14.999999999999986</v>
      </c>
      <c r="AC480" s="25">
        <v>4</v>
      </c>
      <c r="AD480" s="25">
        <v>7</v>
      </c>
      <c r="AE480" s="25">
        <v>3</v>
      </c>
      <c r="AF480" s="25">
        <v>1</v>
      </c>
      <c r="AG480" s="25">
        <v>7</v>
      </c>
      <c r="AH480" s="25">
        <v>4</v>
      </c>
      <c r="AI480" s="25">
        <v>0</v>
      </c>
      <c r="AJ480" s="25">
        <v>0</v>
      </c>
      <c r="AK480" s="25">
        <v>0</v>
      </c>
      <c r="AL480" s="25">
        <v>0</v>
      </c>
      <c r="AM480" s="25">
        <v>0</v>
      </c>
      <c r="AN480" s="25">
        <v>6</v>
      </c>
      <c r="AO480" s="25">
        <v>1</v>
      </c>
      <c r="AP480" s="25">
        <v>7</v>
      </c>
      <c r="AQ480" s="25">
        <v>3</v>
      </c>
      <c r="AR480" s="25">
        <v>0</v>
      </c>
      <c r="AS480" s="25">
        <v>7</v>
      </c>
      <c r="AT480" s="25">
        <v>3</v>
      </c>
      <c r="AU480" s="25">
        <v>7</v>
      </c>
      <c r="AV480" s="25">
        <v>6</v>
      </c>
      <c r="AW480" s="25">
        <v>0</v>
      </c>
      <c r="AX480" s="25">
        <v>1</v>
      </c>
      <c r="AY480" s="25">
        <v>2</v>
      </c>
      <c r="AZ480" s="25">
        <v>5</v>
      </c>
      <c r="BA480" s="25">
        <v>0</v>
      </c>
      <c r="BB480" s="25">
        <v>0</v>
      </c>
      <c r="BC480" s="25">
        <v>6</v>
      </c>
      <c r="BD480" s="25">
        <v>0</v>
      </c>
      <c r="BE480" s="25">
        <v>0</v>
      </c>
      <c r="BF480" s="25">
        <v>1</v>
      </c>
      <c r="BG480" s="25">
        <v>0</v>
      </c>
      <c r="BH480" s="25">
        <v>1</v>
      </c>
      <c r="BI480" s="25">
        <v>3</v>
      </c>
      <c r="BJ480" s="25">
        <v>3</v>
      </c>
      <c r="BK480" s="25">
        <v>0</v>
      </c>
      <c r="BL480" s="25">
        <v>7</v>
      </c>
      <c r="BM480" s="25">
        <v>0</v>
      </c>
      <c r="BN480" s="25">
        <v>2</v>
      </c>
      <c r="BO480" t="s">
        <v>37</v>
      </c>
    </row>
    <row r="481" spans="1:67" x14ac:dyDescent="0.25">
      <c r="A481" s="6">
        <v>44996</v>
      </c>
      <c r="B481" t="s">
        <v>9</v>
      </c>
      <c r="C481">
        <v>11</v>
      </c>
      <c r="D481">
        <v>112.99999999999999</v>
      </c>
      <c r="E481">
        <f t="shared" si="55"/>
        <v>21</v>
      </c>
      <c r="F481">
        <f t="shared" si="56"/>
        <v>31</v>
      </c>
      <c r="G481">
        <f t="shared" si="57"/>
        <v>29.999999999999986</v>
      </c>
      <c r="H481">
        <f t="shared" si="58"/>
        <v>24</v>
      </c>
      <c r="I481">
        <v>0</v>
      </c>
      <c r="J481" s="22">
        <v>0.67</v>
      </c>
      <c r="K481" s="22">
        <v>0.77</v>
      </c>
      <c r="L481" s="22">
        <v>0.99</v>
      </c>
      <c r="M481" s="22">
        <v>0.15</v>
      </c>
      <c r="N481" s="22">
        <v>0.81</v>
      </c>
      <c r="O481" s="24">
        <v>0.61</v>
      </c>
      <c r="P481" s="24">
        <v>0.92</v>
      </c>
      <c r="Q481" s="24">
        <v>0.93</v>
      </c>
      <c r="R481" s="24">
        <v>0.6</v>
      </c>
      <c r="S481" s="24">
        <v>0.71</v>
      </c>
      <c r="T481" s="24">
        <v>0.65</v>
      </c>
      <c r="U481" s="24">
        <v>0.49</v>
      </c>
      <c r="V481" s="24">
        <v>0.89</v>
      </c>
      <c r="W481" s="24">
        <v>0.89</v>
      </c>
      <c r="X481" s="24">
        <v>0.94000000000000006</v>
      </c>
      <c r="Y481" s="24">
        <v>0.41000000000000003</v>
      </c>
      <c r="Z481" s="24">
        <v>0.74</v>
      </c>
      <c r="AA481" s="25">
        <v>1</v>
      </c>
      <c r="AB481" s="25">
        <v>5</v>
      </c>
      <c r="AC481" s="25">
        <v>3</v>
      </c>
      <c r="AD481" s="25">
        <v>0</v>
      </c>
      <c r="AE481" s="25">
        <v>7</v>
      </c>
      <c r="AF481" s="25">
        <v>6</v>
      </c>
      <c r="AG481" s="25">
        <v>0</v>
      </c>
      <c r="AH481" s="25">
        <v>0</v>
      </c>
      <c r="AI481" s="25">
        <v>6</v>
      </c>
      <c r="AJ481" s="25">
        <v>3</v>
      </c>
      <c r="AK481" s="25">
        <v>7</v>
      </c>
      <c r="AL481" s="25">
        <v>5</v>
      </c>
      <c r="AM481" s="25">
        <v>7</v>
      </c>
      <c r="AN481" s="25">
        <v>0</v>
      </c>
      <c r="AO481" s="25">
        <v>0</v>
      </c>
      <c r="AP481" s="25">
        <v>0</v>
      </c>
      <c r="AQ481" s="25">
        <v>1</v>
      </c>
      <c r="AR481" s="25">
        <v>7</v>
      </c>
      <c r="AS481" s="25">
        <v>4</v>
      </c>
      <c r="AT481" s="25">
        <v>0</v>
      </c>
      <c r="AU481" s="25">
        <v>1</v>
      </c>
      <c r="AV481" s="25">
        <v>1</v>
      </c>
      <c r="AW481" s="25">
        <v>7</v>
      </c>
      <c r="AX481" s="25">
        <v>12.999999999999986</v>
      </c>
      <c r="AY481" s="25">
        <v>1</v>
      </c>
      <c r="AZ481" s="25">
        <v>0</v>
      </c>
      <c r="BA481" s="25">
        <v>0</v>
      </c>
      <c r="BB481" s="25">
        <v>2</v>
      </c>
      <c r="BC481" s="25">
        <v>1</v>
      </c>
      <c r="BD481" s="25">
        <v>4</v>
      </c>
      <c r="BE481" s="25">
        <v>6</v>
      </c>
      <c r="BF481" s="25">
        <v>0</v>
      </c>
      <c r="BG481" s="25">
        <v>0</v>
      </c>
      <c r="BH481" s="25">
        <v>0</v>
      </c>
      <c r="BI481" s="25">
        <v>1</v>
      </c>
      <c r="BJ481" s="25">
        <v>4</v>
      </c>
      <c r="BK481" s="25">
        <v>0</v>
      </c>
      <c r="BL481" s="25">
        <v>6</v>
      </c>
      <c r="BM481" s="25">
        <v>4</v>
      </c>
      <c r="BN481" s="25">
        <v>0</v>
      </c>
      <c r="BO481" t="s">
        <v>37</v>
      </c>
    </row>
    <row r="482" spans="1:67" x14ac:dyDescent="0.25">
      <c r="A482" s="6">
        <v>44997</v>
      </c>
      <c r="B482" t="s">
        <v>9</v>
      </c>
      <c r="C482">
        <v>12</v>
      </c>
      <c r="D482">
        <v>111.00000000000001</v>
      </c>
      <c r="E482">
        <f t="shared" si="55"/>
        <v>35</v>
      </c>
      <c r="F482">
        <f t="shared" si="56"/>
        <v>12</v>
      </c>
      <c r="G482">
        <f t="shared" si="57"/>
        <v>30</v>
      </c>
      <c r="H482">
        <f t="shared" si="58"/>
        <v>34.000000000000014</v>
      </c>
      <c r="I482">
        <v>0</v>
      </c>
      <c r="J482" s="22">
        <v>0.6</v>
      </c>
      <c r="K482" s="22">
        <v>0.9</v>
      </c>
      <c r="L482" s="22">
        <v>0.72</v>
      </c>
      <c r="M482" s="22">
        <v>0.96</v>
      </c>
      <c r="N482" s="22">
        <v>0.48</v>
      </c>
      <c r="O482" s="24">
        <v>0.89</v>
      </c>
      <c r="P482" s="24">
        <v>0.37</v>
      </c>
      <c r="Q482" s="24">
        <v>0.59</v>
      </c>
      <c r="R482" s="24">
        <v>0.8</v>
      </c>
      <c r="S482" s="24">
        <v>0.46</v>
      </c>
      <c r="T482" s="24">
        <v>0.68</v>
      </c>
      <c r="U482" s="24">
        <v>0.49</v>
      </c>
      <c r="V482" s="24">
        <v>0.89</v>
      </c>
      <c r="W482" s="24">
        <v>0.89</v>
      </c>
      <c r="X482" s="24">
        <v>0.95000000000000007</v>
      </c>
      <c r="Y482" s="24">
        <v>0.3</v>
      </c>
      <c r="Z482" s="24">
        <v>0.87</v>
      </c>
      <c r="AA482" s="25">
        <v>4</v>
      </c>
      <c r="AB482" s="25">
        <v>0</v>
      </c>
      <c r="AC482" s="25">
        <v>0</v>
      </c>
      <c r="AD482" s="25">
        <v>0</v>
      </c>
      <c r="AE482" s="25">
        <v>0</v>
      </c>
      <c r="AF482" s="25">
        <v>0</v>
      </c>
      <c r="AG482" s="25">
        <v>6</v>
      </c>
      <c r="AH482" s="25">
        <v>0</v>
      </c>
      <c r="AI482" s="25">
        <v>2</v>
      </c>
      <c r="AJ482" s="25">
        <v>0</v>
      </c>
      <c r="AK482" s="25">
        <v>0</v>
      </c>
      <c r="AL482" s="25">
        <v>6</v>
      </c>
      <c r="AM482" s="25">
        <v>2</v>
      </c>
      <c r="AN482" s="25">
        <v>14.000000000000014</v>
      </c>
      <c r="AO482" s="25">
        <v>0</v>
      </c>
      <c r="AP482" s="25">
        <v>0</v>
      </c>
      <c r="AQ482" s="25">
        <v>3</v>
      </c>
      <c r="AR482" s="25">
        <v>7</v>
      </c>
      <c r="AS482" s="25">
        <v>2</v>
      </c>
      <c r="AT482" s="25">
        <v>0</v>
      </c>
      <c r="AU482" s="25">
        <v>4</v>
      </c>
      <c r="AV482" s="25">
        <v>7</v>
      </c>
      <c r="AW482" s="25">
        <v>0</v>
      </c>
      <c r="AX482" s="25">
        <v>2</v>
      </c>
      <c r="AY482" s="25">
        <v>3</v>
      </c>
      <c r="AZ482" s="25">
        <v>0</v>
      </c>
      <c r="BA482" s="25">
        <v>2</v>
      </c>
      <c r="BB482" s="25">
        <v>0</v>
      </c>
      <c r="BC482" s="25">
        <v>5</v>
      </c>
      <c r="BD482" s="25">
        <v>7</v>
      </c>
      <c r="BE482" s="25">
        <v>2</v>
      </c>
      <c r="BF482" s="25">
        <v>6</v>
      </c>
      <c r="BG482" s="25">
        <v>0</v>
      </c>
      <c r="BH482" s="25">
        <v>4</v>
      </c>
      <c r="BI482" s="25">
        <v>7</v>
      </c>
      <c r="BJ482" s="25">
        <v>0</v>
      </c>
      <c r="BK482" s="25">
        <v>5</v>
      </c>
      <c r="BL482" s="25">
        <v>6</v>
      </c>
      <c r="BM482" s="25">
        <v>5</v>
      </c>
      <c r="BN482" s="25">
        <v>0</v>
      </c>
      <c r="BO482" t="s">
        <v>37</v>
      </c>
    </row>
    <row r="483" spans="1:67" x14ac:dyDescent="0.25">
      <c r="A483" s="6">
        <v>44998</v>
      </c>
      <c r="B483" t="s">
        <v>9</v>
      </c>
      <c r="C483">
        <v>13</v>
      </c>
      <c r="D483">
        <v>110.00000000000001</v>
      </c>
      <c r="E483">
        <f t="shared" si="55"/>
        <v>35.000000000000014</v>
      </c>
      <c r="F483">
        <f t="shared" si="56"/>
        <v>17</v>
      </c>
      <c r="G483">
        <f t="shared" si="57"/>
        <v>32</v>
      </c>
      <c r="H483">
        <f t="shared" si="58"/>
        <v>26</v>
      </c>
      <c r="I483">
        <v>0</v>
      </c>
      <c r="J483" s="22">
        <v>0.91</v>
      </c>
      <c r="K483" s="22">
        <v>0.5</v>
      </c>
      <c r="L483" s="22">
        <v>0.88</v>
      </c>
      <c r="M483" s="22">
        <v>0.79</v>
      </c>
      <c r="N483" s="22">
        <v>0.42</v>
      </c>
      <c r="O483" s="24">
        <v>0.43</v>
      </c>
      <c r="P483" s="24">
        <v>0.55000000000000004</v>
      </c>
      <c r="Q483" s="24">
        <v>0.16</v>
      </c>
      <c r="R483" s="24">
        <v>0.88</v>
      </c>
      <c r="S483" s="24">
        <v>0.66</v>
      </c>
      <c r="T483" s="24">
        <v>0.65</v>
      </c>
      <c r="U483" s="24">
        <v>0.42</v>
      </c>
      <c r="V483" s="24">
        <v>0.85</v>
      </c>
      <c r="W483" s="24">
        <v>0.75</v>
      </c>
      <c r="X483" s="24">
        <v>0.98</v>
      </c>
      <c r="Y483" s="24">
        <v>0.31</v>
      </c>
      <c r="Z483" s="24">
        <v>0.78</v>
      </c>
      <c r="AA483" s="25">
        <v>1</v>
      </c>
      <c r="AB483" s="25">
        <v>1</v>
      </c>
      <c r="AC483" s="25">
        <v>5</v>
      </c>
      <c r="AD483" s="25">
        <v>0</v>
      </c>
      <c r="AE483" s="25">
        <v>2</v>
      </c>
      <c r="AF483" s="25">
        <v>1</v>
      </c>
      <c r="AG483" s="25">
        <v>0</v>
      </c>
      <c r="AH483" s="25">
        <v>0</v>
      </c>
      <c r="AI483" s="25">
        <v>5</v>
      </c>
      <c r="AJ483" s="25">
        <v>2</v>
      </c>
      <c r="AK483" s="25">
        <v>0</v>
      </c>
      <c r="AL483" s="25">
        <v>4</v>
      </c>
      <c r="AM483" s="25">
        <v>4</v>
      </c>
      <c r="AN483" s="25">
        <v>5</v>
      </c>
      <c r="AO483" s="25">
        <v>0</v>
      </c>
      <c r="AP483" s="25">
        <v>2</v>
      </c>
      <c r="AQ483" s="25">
        <v>4</v>
      </c>
      <c r="AR483" s="25">
        <v>4</v>
      </c>
      <c r="AS483" s="25">
        <v>2</v>
      </c>
      <c r="AT483" s="25">
        <v>1</v>
      </c>
      <c r="AU483" s="25">
        <v>0</v>
      </c>
      <c r="AV483" s="25">
        <v>7</v>
      </c>
      <c r="AW483" s="25">
        <v>2</v>
      </c>
      <c r="AX483" s="25">
        <v>3</v>
      </c>
      <c r="AY483" s="25">
        <v>0</v>
      </c>
      <c r="AZ483" s="25">
        <v>6</v>
      </c>
      <c r="BA483" s="25">
        <v>2</v>
      </c>
      <c r="BB483" s="25">
        <v>4</v>
      </c>
      <c r="BC483" s="25">
        <v>3</v>
      </c>
      <c r="BD483" s="25">
        <v>5</v>
      </c>
      <c r="BE483" s="25">
        <v>1</v>
      </c>
      <c r="BF483" s="25">
        <v>5</v>
      </c>
      <c r="BG483" s="25">
        <v>0</v>
      </c>
      <c r="BH483" s="25">
        <v>0</v>
      </c>
      <c r="BI483" s="25">
        <v>6</v>
      </c>
      <c r="BJ483" s="25">
        <v>7</v>
      </c>
      <c r="BK483" s="25">
        <v>1</v>
      </c>
      <c r="BL483" s="25">
        <v>0</v>
      </c>
      <c r="BM483" s="25">
        <v>1</v>
      </c>
      <c r="BN483" s="25">
        <v>14.000000000000014</v>
      </c>
      <c r="BO483" t="s">
        <v>37</v>
      </c>
    </row>
    <row r="484" spans="1:67" x14ac:dyDescent="0.25">
      <c r="A484" s="6">
        <v>44999</v>
      </c>
      <c r="B484" t="s">
        <v>9</v>
      </c>
      <c r="C484">
        <v>14</v>
      </c>
      <c r="D484">
        <v>115</v>
      </c>
      <c r="E484">
        <f t="shared" si="55"/>
        <v>30</v>
      </c>
      <c r="F484">
        <f t="shared" si="56"/>
        <v>29</v>
      </c>
      <c r="G484">
        <f t="shared" si="57"/>
        <v>28</v>
      </c>
      <c r="H484">
        <f t="shared" si="58"/>
        <v>28</v>
      </c>
      <c r="I484">
        <v>0</v>
      </c>
      <c r="J484" s="22">
        <v>0.65</v>
      </c>
      <c r="K484" s="22">
        <v>0.38</v>
      </c>
      <c r="L484" s="22">
        <v>0.72</v>
      </c>
      <c r="M484" s="22">
        <v>0.9</v>
      </c>
      <c r="N484" s="22">
        <v>0.92</v>
      </c>
      <c r="O484" s="24">
        <v>0.78</v>
      </c>
      <c r="P484" s="24">
        <v>0.69000000000000006</v>
      </c>
      <c r="Q484" s="24">
        <v>0.59</v>
      </c>
      <c r="R484" s="24">
        <v>0.64</v>
      </c>
      <c r="S484" s="24">
        <v>0.45</v>
      </c>
      <c r="T484" s="24">
        <v>0.89</v>
      </c>
      <c r="U484" s="24">
        <v>0.48</v>
      </c>
      <c r="V484" s="24">
        <v>0.94000000000000006</v>
      </c>
      <c r="W484" s="24">
        <v>0.70000000000000007</v>
      </c>
      <c r="X484" s="24">
        <v>0.94000000000000006</v>
      </c>
      <c r="Y484" s="24">
        <v>0.4</v>
      </c>
      <c r="Z484" s="24">
        <v>0.87</v>
      </c>
      <c r="AA484" s="25">
        <v>4</v>
      </c>
      <c r="AB484" s="25">
        <v>4</v>
      </c>
      <c r="AC484" s="25">
        <v>4</v>
      </c>
      <c r="AD484" s="25">
        <v>0</v>
      </c>
      <c r="AE484" s="25">
        <v>2</v>
      </c>
      <c r="AF484" s="25">
        <v>7</v>
      </c>
      <c r="AG484" s="25">
        <v>1</v>
      </c>
      <c r="AH484" s="25">
        <v>0</v>
      </c>
      <c r="AI484" s="25">
        <v>2</v>
      </c>
      <c r="AJ484" s="25">
        <v>5</v>
      </c>
      <c r="AK484" s="25">
        <v>0</v>
      </c>
      <c r="AL484" s="25">
        <v>6</v>
      </c>
      <c r="AM484" s="25">
        <v>0</v>
      </c>
      <c r="AN484" s="25">
        <v>5</v>
      </c>
      <c r="AO484" s="25">
        <v>3</v>
      </c>
      <c r="AP484" s="25">
        <v>1</v>
      </c>
      <c r="AQ484" s="25">
        <v>0</v>
      </c>
      <c r="AR484" s="25">
        <v>1</v>
      </c>
      <c r="AS484" s="25">
        <v>12</v>
      </c>
      <c r="AT484" s="25">
        <v>0</v>
      </c>
      <c r="AU484" s="25">
        <v>6</v>
      </c>
      <c r="AV484" s="25">
        <v>3</v>
      </c>
      <c r="AW484" s="25">
        <v>7</v>
      </c>
      <c r="AX484" s="25">
        <v>1</v>
      </c>
      <c r="AY484" s="25">
        <v>2</v>
      </c>
      <c r="AZ484" s="25">
        <v>1</v>
      </c>
      <c r="BA484" s="25">
        <v>4</v>
      </c>
      <c r="BB484" s="25">
        <v>0</v>
      </c>
      <c r="BC484" s="25">
        <v>4</v>
      </c>
      <c r="BD484" s="25">
        <v>0</v>
      </c>
      <c r="BE484" s="25">
        <v>5</v>
      </c>
      <c r="BF484" s="25">
        <v>3</v>
      </c>
      <c r="BG484" s="25">
        <v>3</v>
      </c>
      <c r="BH484" s="25">
        <v>2</v>
      </c>
      <c r="BI484" s="25">
        <v>1</v>
      </c>
      <c r="BJ484" s="25">
        <v>0</v>
      </c>
      <c r="BK484" s="25">
        <v>3</v>
      </c>
      <c r="BL484" s="25">
        <v>1</v>
      </c>
      <c r="BM484" s="25">
        <v>5</v>
      </c>
      <c r="BN484" s="25">
        <v>7</v>
      </c>
      <c r="BO484" t="s">
        <v>37</v>
      </c>
    </row>
    <row r="485" spans="1:67" x14ac:dyDescent="0.25">
      <c r="A485" s="6">
        <v>45000</v>
      </c>
      <c r="B485" t="s">
        <v>9</v>
      </c>
      <c r="C485">
        <v>15</v>
      </c>
      <c r="D485">
        <v>135</v>
      </c>
      <c r="E485">
        <f t="shared" si="55"/>
        <v>19</v>
      </c>
      <c r="F485">
        <f t="shared" si="56"/>
        <v>45</v>
      </c>
      <c r="G485">
        <f t="shared" si="57"/>
        <v>22</v>
      </c>
      <c r="H485">
        <f t="shared" si="58"/>
        <v>41</v>
      </c>
      <c r="I485">
        <v>0</v>
      </c>
      <c r="J485" s="22">
        <v>0.66</v>
      </c>
      <c r="K485" s="22">
        <v>0.88</v>
      </c>
      <c r="L485" s="22">
        <v>0.76</v>
      </c>
      <c r="M485" s="22">
        <v>0.94000000000000006</v>
      </c>
      <c r="N485" s="22">
        <v>0.43</v>
      </c>
      <c r="O485" s="24">
        <v>0.74</v>
      </c>
      <c r="P485" s="24">
        <v>0.64</v>
      </c>
      <c r="Q485" s="24">
        <v>0.75</v>
      </c>
      <c r="R485" s="24">
        <v>0.85</v>
      </c>
      <c r="S485" s="24">
        <v>0.55000000000000004</v>
      </c>
      <c r="T485" s="24">
        <v>0.8</v>
      </c>
      <c r="U485" s="24">
        <v>0.56000000000000005</v>
      </c>
      <c r="V485" s="24">
        <v>0.87</v>
      </c>
      <c r="W485" s="24">
        <v>0.82000000000000006</v>
      </c>
      <c r="X485" s="24">
        <v>0.93</v>
      </c>
      <c r="Y485" s="24">
        <v>0.38</v>
      </c>
      <c r="Z485" s="24">
        <v>0.74</v>
      </c>
      <c r="AA485" s="25">
        <v>6</v>
      </c>
      <c r="AB485" s="25">
        <v>6</v>
      </c>
      <c r="AC485" s="25">
        <v>6</v>
      </c>
      <c r="AD485" s="25">
        <v>0</v>
      </c>
      <c r="AE485" s="25">
        <v>3</v>
      </c>
      <c r="AF485" s="25">
        <v>8</v>
      </c>
      <c r="AG485" s="25">
        <v>12</v>
      </c>
      <c r="AH485" s="25">
        <v>0</v>
      </c>
      <c r="AI485" s="25">
        <v>1</v>
      </c>
      <c r="AJ485" s="25">
        <v>3</v>
      </c>
      <c r="AK485" s="25">
        <v>8</v>
      </c>
      <c r="AL485" s="25">
        <v>4</v>
      </c>
      <c r="AM485" s="25">
        <v>6</v>
      </c>
      <c r="AN485" s="25">
        <v>0</v>
      </c>
      <c r="AO485" s="25">
        <v>6</v>
      </c>
      <c r="AP485" s="25">
        <v>5</v>
      </c>
      <c r="AQ485" s="25">
        <v>9</v>
      </c>
      <c r="AR485" s="25">
        <v>8</v>
      </c>
      <c r="AS485" s="25">
        <v>0</v>
      </c>
      <c r="AT485" s="25">
        <v>3</v>
      </c>
      <c r="AU485" s="25">
        <v>0</v>
      </c>
      <c r="AV485" s="25">
        <v>8</v>
      </c>
      <c r="AW485" s="25">
        <v>1</v>
      </c>
      <c r="AX485" s="25">
        <v>1</v>
      </c>
      <c r="AY485" s="25">
        <v>0</v>
      </c>
      <c r="AZ485" s="25">
        <v>4</v>
      </c>
      <c r="BA485" s="25">
        <v>0</v>
      </c>
      <c r="BB485" s="25">
        <v>0</v>
      </c>
      <c r="BC485" s="25">
        <v>0</v>
      </c>
      <c r="BD485" s="25">
        <v>8</v>
      </c>
      <c r="BE485" s="25">
        <v>7</v>
      </c>
      <c r="BF485" s="25">
        <v>0</v>
      </c>
      <c r="BG485" s="25">
        <v>3</v>
      </c>
      <c r="BH485" s="25">
        <v>0</v>
      </c>
      <c r="BI485" s="25">
        <v>4</v>
      </c>
      <c r="BJ485" s="25">
        <v>0</v>
      </c>
      <c r="BK485" s="25">
        <v>1</v>
      </c>
      <c r="BL485" s="25">
        <v>0</v>
      </c>
      <c r="BM485" s="25">
        <v>4</v>
      </c>
      <c r="BN485" s="25">
        <v>0</v>
      </c>
      <c r="BO485" t="s">
        <v>37</v>
      </c>
    </row>
    <row r="486" spans="1:67" x14ac:dyDescent="0.25">
      <c r="A486" s="6">
        <v>45001</v>
      </c>
      <c r="B486" t="s">
        <v>9</v>
      </c>
      <c r="C486">
        <v>16</v>
      </c>
      <c r="D486">
        <v>170</v>
      </c>
      <c r="E486">
        <f t="shared" si="55"/>
        <v>38</v>
      </c>
      <c r="F486">
        <f t="shared" si="56"/>
        <v>47</v>
      </c>
      <c r="G486">
        <f t="shared" si="57"/>
        <v>62</v>
      </c>
      <c r="H486">
        <f t="shared" si="58"/>
        <v>19</v>
      </c>
      <c r="I486">
        <v>0</v>
      </c>
      <c r="J486" s="22">
        <v>0.84</v>
      </c>
      <c r="K486" s="22">
        <v>0.95000000000000007</v>
      </c>
      <c r="L486" s="22">
        <v>0.35000000000000003</v>
      </c>
      <c r="M486" s="22">
        <v>0.76</v>
      </c>
      <c r="N486" s="22">
        <v>0.62</v>
      </c>
      <c r="O486" s="24">
        <v>0.57000000000000006</v>
      </c>
      <c r="P486" s="24">
        <v>0.99</v>
      </c>
      <c r="Q486" s="24">
        <v>0.28000000000000003</v>
      </c>
      <c r="R486" s="24">
        <v>0.68</v>
      </c>
      <c r="S486" s="24">
        <v>0.91</v>
      </c>
      <c r="T486" s="24">
        <v>0.62</v>
      </c>
      <c r="U486" s="24">
        <v>0.55000000000000004</v>
      </c>
      <c r="V486" s="24">
        <v>0.93</v>
      </c>
      <c r="W486" s="24">
        <v>0.72</v>
      </c>
      <c r="X486" s="24">
        <v>0.98</v>
      </c>
      <c r="Y486" s="24">
        <v>0.32</v>
      </c>
      <c r="Z486" s="24">
        <v>0.86</v>
      </c>
      <c r="AA486" s="25">
        <v>2</v>
      </c>
      <c r="AB486" s="25">
        <v>0</v>
      </c>
      <c r="AC486" s="25">
        <v>0</v>
      </c>
      <c r="AD486" s="25">
        <v>2</v>
      </c>
      <c r="AE486" s="25">
        <v>15</v>
      </c>
      <c r="AF486" s="25">
        <v>7</v>
      </c>
      <c r="AG486" s="25">
        <v>5</v>
      </c>
      <c r="AH486" s="25">
        <v>1</v>
      </c>
      <c r="AI486" s="25">
        <v>8</v>
      </c>
      <c r="AJ486" s="25">
        <v>7</v>
      </c>
      <c r="AK486" s="25">
        <v>4</v>
      </c>
      <c r="AL486" s="25">
        <v>8</v>
      </c>
      <c r="AM486" s="25">
        <v>0</v>
      </c>
      <c r="AN486" s="25">
        <v>0</v>
      </c>
      <c r="AO486" s="25">
        <v>0</v>
      </c>
      <c r="AP486" s="25">
        <v>3</v>
      </c>
      <c r="AQ486" s="25">
        <v>0</v>
      </c>
      <c r="AR486" s="25">
        <v>3</v>
      </c>
      <c r="AS486" s="25">
        <v>0</v>
      </c>
      <c r="AT486" s="25">
        <v>5</v>
      </c>
      <c r="AU486" s="25">
        <v>11</v>
      </c>
      <c r="AV486" s="25">
        <v>2</v>
      </c>
      <c r="AW486" s="25">
        <v>8</v>
      </c>
      <c r="AX486" s="25">
        <v>3</v>
      </c>
      <c r="AY486" s="25">
        <v>11</v>
      </c>
      <c r="AZ486" s="25">
        <v>10</v>
      </c>
      <c r="BA486" s="25">
        <v>0</v>
      </c>
      <c r="BB486" s="25">
        <v>6</v>
      </c>
      <c r="BC486" s="25">
        <v>3</v>
      </c>
      <c r="BD486" s="25">
        <v>8</v>
      </c>
      <c r="BE486" s="25">
        <v>8</v>
      </c>
      <c r="BF486" s="25">
        <v>4</v>
      </c>
      <c r="BG486" s="25">
        <v>7</v>
      </c>
      <c r="BH486" s="25">
        <v>0</v>
      </c>
      <c r="BI486" s="25">
        <v>8</v>
      </c>
      <c r="BJ486" s="25">
        <v>5</v>
      </c>
      <c r="BK486" s="25">
        <v>6</v>
      </c>
      <c r="BL486" s="25">
        <v>0</v>
      </c>
      <c r="BM486" s="25">
        <v>0</v>
      </c>
      <c r="BN486" s="25">
        <v>0</v>
      </c>
      <c r="BO486" t="s">
        <v>37</v>
      </c>
    </row>
    <row r="487" spans="1:67" x14ac:dyDescent="0.25">
      <c r="A487" s="6">
        <v>45002</v>
      </c>
      <c r="B487" t="s">
        <v>9</v>
      </c>
      <c r="C487">
        <v>17</v>
      </c>
      <c r="D487">
        <v>230</v>
      </c>
      <c r="E487">
        <f t="shared" si="55"/>
        <v>67</v>
      </c>
      <c r="F487">
        <f t="shared" si="56"/>
        <v>56</v>
      </c>
      <c r="G487">
        <f t="shared" si="57"/>
        <v>68</v>
      </c>
      <c r="H487">
        <f t="shared" si="58"/>
        <v>38</v>
      </c>
      <c r="I487">
        <v>1</v>
      </c>
      <c r="J487" s="22">
        <v>0.43</v>
      </c>
      <c r="K487" s="22">
        <v>0.77</v>
      </c>
      <c r="L487" s="22">
        <v>0.91</v>
      </c>
      <c r="M487" s="22">
        <v>0.57000000000000006</v>
      </c>
      <c r="N487" s="22">
        <v>0.82000000000000006</v>
      </c>
      <c r="O487" s="24">
        <v>0.4</v>
      </c>
      <c r="P487" s="24">
        <v>0.72</v>
      </c>
      <c r="Q487" s="24">
        <v>0.62</v>
      </c>
      <c r="R487" s="24">
        <v>0.64</v>
      </c>
      <c r="S487" s="24">
        <v>0.93</v>
      </c>
      <c r="T487" s="24">
        <v>0.72</v>
      </c>
      <c r="U487" s="24">
        <v>0.4</v>
      </c>
      <c r="V487" s="24">
        <v>0.96</v>
      </c>
      <c r="W487" s="24">
        <v>0.81</v>
      </c>
      <c r="X487" s="24">
        <v>0.93</v>
      </c>
      <c r="Y487" s="24">
        <v>0.34</v>
      </c>
      <c r="Z487" s="24">
        <v>0.87</v>
      </c>
      <c r="AA487" s="25">
        <v>13</v>
      </c>
      <c r="AB487" s="25">
        <v>5</v>
      </c>
      <c r="AC487" s="25">
        <v>0</v>
      </c>
      <c r="AD487" s="25">
        <v>13</v>
      </c>
      <c r="AE487" s="25">
        <v>0</v>
      </c>
      <c r="AF487" s="25">
        <v>13</v>
      </c>
      <c r="AG487" s="25">
        <v>12</v>
      </c>
      <c r="AH487" s="25">
        <v>0</v>
      </c>
      <c r="AI487" s="25">
        <v>0</v>
      </c>
      <c r="AJ487" s="25">
        <v>0</v>
      </c>
      <c r="AK487" s="25">
        <v>1</v>
      </c>
      <c r="AL487" s="25">
        <v>1</v>
      </c>
      <c r="AM487" s="25">
        <v>10</v>
      </c>
      <c r="AN487" s="25">
        <v>9</v>
      </c>
      <c r="AO487" s="25">
        <v>0</v>
      </c>
      <c r="AP487" s="25">
        <v>8</v>
      </c>
      <c r="AQ487" s="25">
        <v>2</v>
      </c>
      <c r="AR487" s="25">
        <v>0</v>
      </c>
      <c r="AS487" s="25">
        <v>5</v>
      </c>
      <c r="AT487" s="25">
        <v>3</v>
      </c>
      <c r="AU487" s="25">
        <v>15</v>
      </c>
      <c r="AV487" s="25">
        <v>10</v>
      </c>
      <c r="AW487" s="25">
        <v>5</v>
      </c>
      <c r="AX487" s="25">
        <v>0</v>
      </c>
      <c r="AY487" s="25">
        <v>11</v>
      </c>
      <c r="AZ487" s="25">
        <v>9</v>
      </c>
      <c r="BA487" s="25">
        <v>4</v>
      </c>
      <c r="BB487" s="25">
        <v>6</v>
      </c>
      <c r="BC487" s="25">
        <v>0</v>
      </c>
      <c r="BD487" s="25">
        <v>8</v>
      </c>
      <c r="BE487" s="25">
        <v>8</v>
      </c>
      <c r="BF487" s="25">
        <v>9</v>
      </c>
      <c r="BG487" s="25">
        <v>5</v>
      </c>
      <c r="BH487" s="25">
        <v>9</v>
      </c>
      <c r="BI487" s="25">
        <v>3</v>
      </c>
      <c r="BJ487" s="25">
        <v>5</v>
      </c>
      <c r="BK487" s="25">
        <v>1</v>
      </c>
      <c r="BL487" s="25">
        <v>13</v>
      </c>
      <c r="BM487" s="25">
        <v>0</v>
      </c>
      <c r="BN487" s="25">
        <v>14</v>
      </c>
      <c r="BO487" t="s">
        <v>37</v>
      </c>
    </row>
    <row r="488" spans="1:67" x14ac:dyDescent="0.25">
      <c r="A488" s="6">
        <v>45003</v>
      </c>
      <c r="B488" t="s">
        <v>9</v>
      </c>
      <c r="C488">
        <v>18</v>
      </c>
      <c r="D488">
        <v>300.00000000000006</v>
      </c>
      <c r="E488">
        <f t="shared" si="55"/>
        <v>80</v>
      </c>
      <c r="F488">
        <f t="shared" si="56"/>
        <v>52</v>
      </c>
      <c r="G488">
        <f t="shared" si="57"/>
        <v>111</v>
      </c>
      <c r="H488">
        <f t="shared" si="58"/>
        <v>52.000000000000057</v>
      </c>
      <c r="I488">
        <v>0</v>
      </c>
      <c r="J488" s="22">
        <v>0.9</v>
      </c>
      <c r="K488" s="22">
        <v>0.24</v>
      </c>
      <c r="L488" s="22">
        <v>0.91</v>
      </c>
      <c r="M488" s="22">
        <v>0.71</v>
      </c>
      <c r="N488" s="22">
        <v>0.65</v>
      </c>
      <c r="O488" s="24">
        <v>1</v>
      </c>
      <c r="P488" s="24">
        <v>0.8</v>
      </c>
      <c r="Q488" s="24">
        <v>0.86</v>
      </c>
      <c r="R488" s="24">
        <v>0.70000000000000007</v>
      </c>
      <c r="S488" s="24">
        <v>1</v>
      </c>
      <c r="T488" s="24">
        <v>0.6</v>
      </c>
      <c r="U488" s="24">
        <v>0.47000000000000003</v>
      </c>
      <c r="V488" s="24">
        <v>0.92</v>
      </c>
      <c r="W488" s="24">
        <v>0.71</v>
      </c>
      <c r="X488" s="24">
        <v>0.95000000000000007</v>
      </c>
      <c r="Y488" s="24">
        <v>0.33</v>
      </c>
      <c r="Z488" s="24">
        <v>0.79</v>
      </c>
      <c r="AA488" s="25">
        <v>8</v>
      </c>
      <c r="AB488" s="25">
        <v>4</v>
      </c>
      <c r="AC488" s="25">
        <v>3</v>
      </c>
      <c r="AD488" s="25">
        <v>4</v>
      </c>
      <c r="AE488" s="25">
        <v>5</v>
      </c>
      <c r="AF488" s="25">
        <v>13</v>
      </c>
      <c r="AG488" s="25">
        <v>0</v>
      </c>
      <c r="AH488" s="25">
        <v>11</v>
      </c>
      <c r="AI488" s="25">
        <v>4</v>
      </c>
      <c r="AJ488" s="25">
        <v>0</v>
      </c>
      <c r="AK488" s="25">
        <v>5</v>
      </c>
      <c r="AL488" s="25">
        <v>0</v>
      </c>
      <c r="AM488" s="25">
        <v>0</v>
      </c>
      <c r="AN488" s="25">
        <v>12</v>
      </c>
      <c r="AO488" s="25">
        <v>0</v>
      </c>
      <c r="AP488" s="25">
        <v>1</v>
      </c>
      <c r="AQ488" s="25">
        <v>3.0000000000000568</v>
      </c>
      <c r="AR488" s="25">
        <v>16</v>
      </c>
      <c r="AS488" s="25">
        <v>16</v>
      </c>
      <c r="AT488" s="25">
        <v>4</v>
      </c>
      <c r="AU488" s="25">
        <v>1</v>
      </c>
      <c r="AV488" s="25">
        <v>15</v>
      </c>
      <c r="AW488" s="25">
        <v>0</v>
      </c>
      <c r="AX488" s="25">
        <v>1</v>
      </c>
      <c r="AY488" s="25">
        <v>20</v>
      </c>
      <c r="AZ488" s="25">
        <v>13</v>
      </c>
      <c r="BA488" s="25">
        <v>13</v>
      </c>
      <c r="BB488" s="25">
        <v>18</v>
      </c>
      <c r="BC488" s="25">
        <v>13</v>
      </c>
      <c r="BD488" s="25">
        <v>17</v>
      </c>
      <c r="BE488" s="25">
        <v>12</v>
      </c>
      <c r="BF488" s="25">
        <v>14</v>
      </c>
      <c r="BG488" s="25">
        <v>0</v>
      </c>
      <c r="BH488" s="25">
        <v>0</v>
      </c>
      <c r="BI488" s="25">
        <v>17</v>
      </c>
      <c r="BJ488" s="25">
        <v>18</v>
      </c>
      <c r="BK488" s="25">
        <v>7</v>
      </c>
      <c r="BL488" s="25">
        <v>8</v>
      </c>
      <c r="BM488" s="25">
        <v>4</v>
      </c>
      <c r="BN488" s="25">
        <v>0</v>
      </c>
      <c r="BO488" t="s">
        <v>37</v>
      </c>
    </row>
    <row r="489" spans="1:67" x14ac:dyDescent="0.25">
      <c r="A489" s="6">
        <v>45004</v>
      </c>
      <c r="B489" t="s">
        <v>9</v>
      </c>
      <c r="C489">
        <v>19</v>
      </c>
      <c r="D489">
        <v>368</v>
      </c>
      <c r="E489">
        <f t="shared" si="55"/>
        <v>120</v>
      </c>
      <c r="F489">
        <f t="shared" si="56"/>
        <v>76</v>
      </c>
      <c r="G489">
        <f t="shared" si="57"/>
        <v>85</v>
      </c>
      <c r="H489">
        <f t="shared" si="58"/>
        <v>87</v>
      </c>
      <c r="I489">
        <v>0</v>
      </c>
      <c r="J489" s="22">
        <v>0.91</v>
      </c>
      <c r="K489" s="22">
        <v>0.53</v>
      </c>
      <c r="L489" s="22">
        <v>0.70000000000000007</v>
      </c>
      <c r="M489" s="22">
        <v>0.87</v>
      </c>
      <c r="N489" s="22">
        <v>0.38</v>
      </c>
      <c r="O489" s="24">
        <v>0.71</v>
      </c>
      <c r="P489" s="24">
        <v>0.74</v>
      </c>
      <c r="Q489" s="24">
        <v>0.75</v>
      </c>
      <c r="R489" s="24">
        <v>0.98</v>
      </c>
      <c r="S489" s="24">
        <v>0.62</v>
      </c>
      <c r="T489" s="24">
        <v>0.71</v>
      </c>
      <c r="U489" s="24">
        <v>0.43</v>
      </c>
      <c r="V489" s="24">
        <v>0.98</v>
      </c>
      <c r="W489" s="24">
        <v>0.82000000000000006</v>
      </c>
      <c r="X489" s="24">
        <v>0.96</v>
      </c>
      <c r="Y489" s="24">
        <v>0.44</v>
      </c>
      <c r="Z489" s="24">
        <v>0.57000000000000006</v>
      </c>
      <c r="AA489" s="25">
        <v>18</v>
      </c>
      <c r="AB489" s="25">
        <v>20</v>
      </c>
      <c r="AC489" s="25">
        <v>0</v>
      </c>
      <c r="AD489" s="25">
        <v>9</v>
      </c>
      <c r="AE489" s="25">
        <v>0</v>
      </c>
      <c r="AF489" s="25">
        <v>15</v>
      </c>
      <c r="AG489" s="25">
        <v>6</v>
      </c>
      <c r="AH489" s="25">
        <v>0</v>
      </c>
      <c r="AI489" s="25">
        <v>0</v>
      </c>
      <c r="AJ489" s="25">
        <v>8</v>
      </c>
      <c r="AK489" s="25">
        <v>0</v>
      </c>
      <c r="AL489" s="25">
        <v>0</v>
      </c>
      <c r="AM489" s="25">
        <v>20</v>
      </c>
      <c r="AN489" s="25">
        <v>21</v>
      </c>
      <c r="AO489" s="25">
        <v>4</v>
      </c>
      <c r="AP489" s="25">
        <v>6</v>
      </c>
      <c r="AQ489" s="25">
        <v>4</v>
      </c>
      <c r="AR489" s="25">
        <v>6</v>
      </c>
      <c r="AS489" s="25">
        <v>5</v>
      </c>
      <c r="AT489" s="25">
        <v>21</v>
      </c>
      <c r="AU489" s="25">
        <v>0</v>
      </c>
      <c r="AV489" s="25">
        <v>17</v>
      </c>
      <c r="AW489" s="25">
        <v>3</v>
      </c>
      <c r="AX489" s="25">
        <v>0</v>
      </c>
      <c r="AY489" s="25">
        <v>23</v>
      </c>
      <c r="AZ489" s="25">
        <v>13</v>
      </c>
      <c r="BA489" s="25">
        <v>23</v>
      </c>
      <c r="BB489" s="25">
        <v>3</v>
      </c>
      <c r="BC489" s="25">
        <v>2</v>
      </c>
      <c r="BD489" s="25">
        <v>1</v>
      </c>
      <c r="BE489" s="25">
        <v>0</v>
      </c>
      <c r="BF489" s="25">
        <v>16</v>
      </c>
      <c r="BG489" s="25">
        <v>24</v>
      </c>
      <c r="BH489" s="25">
        <v>0</v>
      </c>
      <c r="BI489" s="25">
        <v>0</v>
      </c>
      <c r="BJ489" s="25">
        <v>0</v>
      </c>
      <c r="BK489" s="25">
        <v>20</v>
      </c>
      <c r="BL489" s="25">
        <v>16</v>
      </c>
      <c r="BM489" s="25">
        <v>22</v>
      </c>
      <c r="BN489" s="25">
        <v>22</v>
      </c>
      <c r="BO489" t="s">
        <v>37</v>
      </c>
    </row>
    <row r="490" spans="1:67" x14ac:dyDescent="0.25">
      <c r="A490" s="6">
        <v>45005</v>
      </c>
      <c r="B490" t="s">
        <v>9</v>
      </c>
      <c r="C490">
        <v>20</v>
      </c>
      <c r="D490">
        <v>435.99999999999994</v>
      </c>
      <c r="E490">
        <f t="shared" si="55"/>
        <v>137</v>
      </c>
      <c r="F490">
        <f t="shared" si="56"/>
        <v>117</v>
      </c>
      <c r="G490">
        <f t="shared" si="57"/>
        <v>89</v>
      </c>
      <c r="H490">
        <f t="shared" si="58"/>
        <v>92.999999999999943</v>
      </c>
      <c r="I490">
        <v>0</v>
      </c>
      <c r="J490" s="22">
        <v>0.51</v>
      </c>
      <c r="K490" s="22">
        <v>0.77</v>
      </c>
      <c r="L490" s="22">
        <v>0.9</v>
      </c>
      <c r="M490" s="22">
        <v>0.97</v>
      </c>
      <c r="N490" s="22">
        <v>0.44</v>
      </c>
      <c r="O490" s="24">
        <v>0.55000000000000004</v>
      </c>
      <c r="P490" s="24">
        <v>0.70000000000000007</v>
      </c>
      <c r="Q490" s="24">
        <v>0.71</v>
      </c>
      <c r="R490" s="24">
        <v>0.67</v>
      </c>
      <c r="S490" s="24">
        <v>0.61</v>
      </c>
      <c r="T490" s="24">
        <v>0.85</v>
      </c>
      <c r="U490" s="24">
        <v>0.53</v>
      </c>
      <c r="V490" s="24">
        <v>0.86</v>
      </c>
      <c r="W490" s="24">
        <v>0.9</v>
      </c>
      <c r="X490" s="24">
        <v>0.95000000000000007</v>
      </c>
      <c r="Y490" s="24">
        <v>0.31</v>
      </c>
      <c r="Z490" s="24">
        <v>0.92</v>
      </c>
      <c r="AA490" s="25">
        <v>0</v>
      </c>
      <c r="AB490" s="25">
        <v>18</v>
      </c>
      <c r="AC490" s="25">
        <v>25</v>
      </c>
      <c r="AD490" s="25">
        <v>0</v>
      </c>
      <c r="AE490" s="25">
        <v>26</v>
      </c>
      <c r="AF490" s="25">
        <v>0</v>
      </c>
      <c r="AG490" s="25">
        <v>0</v>
      </c>
      <c r="AH490" s="25">
        <v>3</v>
      </c>
      <c r="AI490" s="25">
        <v>29</v>
      </c>
      <c r="AJ490" s="25">
        <v>16</v>
      </c>
      <c r="AK490" s="25">
        <v>0</v>
      </c>
      <c r="AL490" s="25">
        <v>0</v>
      </c>
      <c r="AM490" s="25">
        <v>10</v>
      </c>
      <c r="AN490" s="25">
        <v>9</v>
      </c>
      <c r="AO490" s="25">
        <v>10.999999999999943</v>
      </c>
      <c r="AP490" s="25">
        <v>19</v>
      </c>
      <c r="AQ490" s="25">
        <v>21</v>
      </c>
      <c r="AR490" s="25">
        <v>0</v>
      </c>
      <c r="AS490" s="25">
        <v>23</v>
      </c>
      <c r="AT490" s="25">
        <v>0</v>
      </c>
      <c r="AU490" s="25">
        <v>0</v>
      </c>
      <c r="AV490" s="25">
        <v>27</v>
      </c>
      <c r="AW490" s="25">
        <v>15</v>
      </c>
      <c r="AX490" s="25">
        <v>0</v>
      </c>
      <c r="AY490" s="25">
        <v>0</v>
      </c>
      <c r="AZ490" s="25">
        <v>0</v>
      </c>
      <c r="BA490" s="25">
        <v>25</v>
      </c>
      <c r="BB490" s="25">
        <v>18</v>
      </c>
      <c r="BC490" s="25">
        <v>0</v>
      </c>
      <c r="BD490" s="25">
        <v>4</v>
      </c>
      <c r="BE490" s="25">
        <v>27</v>
      </c>
      <c r="BF490" s="25">
        <v>4</v>
      </c>
      <c r="BG490" s="25">
        <v>22</v>
      </c>
      <c r="BH490" s="25">
        <v>8</v>
      </c>
      <c r="BI490" s="25">
        <v>0</v>
      </c>
      <c r="BJ490" s="25">
        <v>24</v>
      </c>
      <c r="BK490" s="25">
        <v>12</v>
      </c>
      <c r="BL490" s="25">
        <v>1</v>
      </c>
      <c r="BM490" s="25">
        <v>16</v>
      </c>
      <c r="BN490" s="25">
        <v>23</v>
      </c>
      <c r="BO490" t="s">
        <v>37</v>
      </c>
    </row>
    <row r="491" spans="1:67" x14ac:dyDescent="0.25">
      <c r="A491" s="6">
        <v>45006</v>
      </c>
      <c r="B491" t="s">
        <v>9</v>
      </c>
      <c r="C491">
        <v>21</v>
      </c>
      <c r="D491">
        <v>488.00000000000011</v>
      </c>
      <c r="E491">
        <f t="shared" si="55"/>
        <v>172</v>
      </c>
      <c r="F491">
        <f t="shared" si="56"/>
        <v>136.00000000000011</v>
      </c>
      <c r="G491">
        <f t="shared" si="57"/>
        <v>130</v>
      </c>
      <c r="H491">
        <f t="shared" si="58"/>
        <v>45</v>
      </c>
      <c r="I491">
        <v>0</v>
      </c>
      <c r="J491" s="22">
        <v>0.8</v>
      </c>
      <c r="K491" s="22">
        <v>0.2</v>
      </c>
      <c r="L491" s="22">
        <v>0.64</v>
      </c>
      <c r="M491" s="22">
        <v>0.8</v>
      </c>
      <c r="N491" s="22">
        <v>0.94000000000000006</v>
      </c>
      <c r="O491" s="24">
        <v>0.68</v>
      </c>
      <c r="P491" s="24">
        <v>0.67</v>
      </c>
      <c r="Q491" s="24">
        <v>0.63</v>
      </c>
      <c r="R491" s="24">
        <v>0.86</v>
      </c>
      <c r="S491" s="24">
        <v>0.28000000000000003</v>
      </c>
      <c r="T491" s="24">
        <v>0.78</v>
      </c>
      <c r="U491" s="24">
        <v>0.59</v>
      </c>
      <c r="V491" s="24">
        <v>0.89</v>
      </c>
      <c r="W491" s="24">
        <v>0.73</v>
      </c>
      <c r="X491" s="24">
        <v>0.98</v>
      </c>
      <c r="Y491" s="24">
        <v>0.37</v>
      </c>
      <c r="Z491" s="24">
        <v>0.87</v>
      </c>
      <c r="AA491" s="25">
        <v>0</v>
      </c>
      <c r="AB491" s="25">
        <v>19</v>
      </c>
      <c r="AC491" s="25">
        <v>32</v>
      </c>
      <c r="AD491" s="25">
        <v>31</v>
      </c>
      <c r="AE491" s="25">
        <v>1</v>
      </c>
      <c r="AF491" s="25">
        <v>7</v>
      </c>
      <c r="AG491" s="25">
        <v>5.0000000000001137</v>
      </c>
      <c r="AH491" s="25">
        <v>27</v>
      </c>
      <c r="AI491" s="25">
        <v>14</v>
      </c>
      <c r="AJ491" s="25">
        <v>0</v>
      </c>
      <c r="AK491" s="25">
        <v>5</v>
      </c>
      <c r="AL491" s="25">
        <v>12</v>
      </c>
      <c r="AM491" s="25">
        <v>0</v>
      </c>
      <c r="AN491" s="25">
        <v>0</v>
      </c>
      <c r="AO491" s="25">
        <v>5</v>
      </c>
      <c r="AP491" s="25">
        <v>7</v>
      </c>
      <c r="AQ491" s="25">
        <v>0</v>
      </c>
      <c r="AR491" s="25">
        <v>0</v>
      </c>
      <c r="AS491" s="25">
        <v>2</v>
      </c>
      <c r="AT491" s="25">
        <v>19</v>
      </c>
      <c r="AU491" s="25">
        <v>31</v>
      </c>
      <c r="AV491" s="25">
        <v>0</v>
      </c>
      <c r="AW491" s="25">
        <v>0</v>
      </c>
      <c r="AX491" s="25">
        <v>7</v>
      </c>
      <c r="AY491" s="25">
        <v>18</v>
      </c>
      <c r="AZ491" s="25">
        <v>10</v>
      </c>
      <c r="BA491" s="25">
        <v>30</v>
      </c>
      <c r="BB491" s="25">
        <v>9</v>
      </c>
      <c r="BC491" s="25">
        <v>25</v>
      </c>
      <c r="BD491" s="25">
        <v>0</v>
      </c>
      <c r="BE491" s="25">
        <v>10</v>
      </c>
      <c r="BF491" s="25">
        <v>0</v>
      </c>
      <c r="BG491" s="25">
        <v>29</v>
      </c>
      <c r="BH491" s="25">
        <v>16</v>
      </c>
      <c r="BI491" s="25">
        <v>32</v>
      </c>
      <c r="BJ491" s="25">
        <v>0</v>
      </c>
      <c r="BK491" s="25">
        <v>22</v>
      </c>
      <c r="BL491" s="25">
        <v>24</v>
      </c>
      <c r="BM491" s="25">
        <v>29</v>
      </c>
      <c r="BN491" s="25">
        <v>10</v>
      </c>
      <c r="BO491" t="s">
        <v>37</v>
      </c>
    </row>
    <row r="492" spans="1:67" x14ac:dyDescent="0.25">
      <c r="A492" s="6">
        <v>45007</v>
      </c>
      <c r="B492" t="s">
        <v>9</v>
      </c>
      <c r="C492">
        <v>22</v>
      </c>
      <c r="D492">
        <v>531</v>
      </c>
      <c r="E492">
        <f t="shared" si="55"/>
        <v>126</v>
      </c>
      <c r="F492">
        <f t="shared" si="56"/>
        <v>106</v>
      </c>
      <c r="G492">
        <f t="shared" si="57"/>
        <v>123</v>
      </c>
      <c r="H492">
        <f t="shared" si="58"/>
        <v>147</v>
      </c>
      <c r="I492">
        <v>0</v>
      </c>
      <c r="J492" s="22">
        <v>0.8</v>
      </c>
      <c r="K492" s="22">
        <v>0.78</v>
      </c>
      <c r="L492" s="22">
        <v>0.9</v>
      </c>
      <c r="M492" s="22">
        <v>0.67</v>
      </c>
      <c r="N492" s="22">
        <v>0.46</v>
      </c>
      <c r="O492" s="24">
        <v>0.6</v>
      </c>
      <c r="P492" s="24">
        <v>0.66</v>
      </c>
      <c r="Q492" s="24">
        <v>0.6</v>
      </c>
      <c r="R492" s="24">
        <v>0.72</v>
      </c>
      <c r="S492" s="24">
        <v>0.95000000000000007</v>
      </c>
      <c r="T492" s="24">
        <v>0.66</v>
      </c>
      <c r="U492" s="24">
        <v>0.44</v>
      </c>
      <c r="V492" s="24">
        <v>0.96</v>
      </c>
      <c r="W492" s="24">
        <v>0.86</v>
      </c>
      <c r="X492" s="24">
        <v>0.95000000000000007</v>
      </c>
      <c r="Y492" s="24">
        <v>0.45</v>
      </c>
      <c r="Z492" s="24">
        <v>0.6</v>
      </c>
      <c r="AA492" s="25">
        <v>22</v>
      </c>
      <c r="AB492" s="25">
        <v>0</v>
      </c>
      <c r="AC492" s="25">
        <v>22</v>
      </c>
      <c r="AD492" s="25">
        <v>33</v>
      </c>
      <c r="AE492" s="25">
        <v>5</v>
      </c>
      <c r="AF492" s="25">
        <v>24</v>
      </c>
      <c r="AG492" s="25">
        <v>0</v>
      </c>
      <c r="AH492" s="25">
        <v>0</v>
      </c>
      <c r="AI492" s="25">
        <v>0</v>
      </c>
      <c r="AJ492" s="25">
        <v>0</v>
      </c>
      <c r="AK492" s="25">
        <v>29</v>
      </c>
      <c r="AL492" s="25">
        <v>32</v>
      </c>
      <c r="AM492" s="25">
        <v>0</v>
      </c>
      <c r="AN492" s="25">
        <v>33</v>
      </c>
      <c r="AO492" s="25">
        <v>0</v>
      </c>
      <c r="AP492" s="25">
        <v>24</v>
      </c>
      <c r="AQ492" s="25">
        <v>21</v>
      </c>
      <c r="AR492" s="25">
        <v>16</v>
      </c>
      <c r="AS492" s="25">
        <v>21</v>
      </c>
      <c r="AT492" s="25">
        <v>0</v>
      </c>
      <c r="AU492" s="25">
        <v>13</v>
      </c>
      <c r="AV492" s="25">
        <v>9</v>
      </c>
      <c r="AW492" s="25">
        <v>13</v>
      </c>
      <c r="AX492" s="25">
        <v>25</v>
      </c>
      <c r="AY492" s="25">
        <v>28</v>
      </c>
      <c r="AZ492" s="25">
        <v>0</v>
      </c>
      <c r="BA492" s="25">
        <v>0</v>
      </c>
      <c r="BB492" s="25">
        <v>30</v>
      </c>
      <c r="BC492" s="25">
        <v>0</v>
      </c>
      <c r="BD492" s="25">
        <v>5</v>
      </c>
      <c r="BE492" s="25">
        <v>0</v>
      </c>
      <c r="BF492" s="25">
        <v>0</v>
      </c>
      <c r="BG492" s="25">
        <v>20</v>
      </c>
      <c r="BH492" s="25">
        <v>0</v>
      </c>
      <c r="BI492" s="25">
        <v>9</v>
      </c>
      <c r="BJ492" s="25">
        <v>0</v>
      </c>
      <c r="BK492" s="25">
        <v>17</v>
      </c>
      <c r="BL492" s="25">
        <v>25</v>
      </c>
      <c r="BM492" s="25">
        <v>30</v>
      </c>
      <c r="BN492" s="25">
        <v>25</v>
      </c>
      <c r="BO492" t="s">
        <v>37</v>
      </c>
    </row>
    <row r="493" spans="1:67" x14ac:dyDescent="0.25">
      <c r="A493" s="6">
        <v>45008</v>
      </c>
      <c r="B493" t="s">
        <v>9</v>
      </c>
      <c r="C493">
        <v>23</v>
      </c>
      <c r="D493">
        <v>564</v>
      </c>
      <c r="E493">
        <f t="shared" si="55"/>
        <v>148</v>
      </c>
      <c r="F493">
        <f t="shared" si="56"/>
        <v>151</v>
      </c>
      <c r="G493">
        <f t="shared" si="57"/>
        <v>109</v>
      </c>
      <c r="H493">
        <f t="shared" si="58"/>
        <v>156</v>
      </c>
      <c r="I493">
        <v>0</v>
      </c>
      <c r="J493" s="22">
        <v>0.62</v>
      </c>
      <c r="K493" s="22">
        <v>0.88</v>
      </c>
      <c r="L493" s="22">
        <v>0.95000000000000007</v>
      </c>
      <c r="M493" s="22">
        <v>0.25</v>
      </c>
      <c r="N493" s="22">
        <v>0.72</v>
      </c>
      <c r="O493" s="24">
        <v>0.98</v>
      </c>
      <c r="P493" s="24">
        <v>0.57999999999999996</v>
      </c>
      <c r="Q493" s="24">
        <v>0.73</v>
      </c>
      <c r="R493" s="24">
        <v>0.55000000000000004</v>
      </c>
      <c r="S493" s="24">
        <v>0.6</v>
      </c>
      <c r="T493" s="24">
        <v>0.64</v>
      </c>
      <c r="U493" s="24">
        <v>0.51</v>
      </c>
      <c r="V493" s="24">
        <v>0.93</v>
      </c>
      <c r="W493" s="24">
        <v>0.79</v>
      </c>
      <c r="X493" s="24">
        <v>0.9</v>
      </c>
      <c r="Y493" s="24">
        <v>0.43</v>
      </c>
      <c r="Z493" s="24">
        <v>0.88</v>
      </c>
      <c r="AA493" s="25">
        <v>9</v>
      </c>
      <c r="AB493" s="25">
        <v>25</v>
      </c>
      <c r="AC493" s="25">
        <v>24</v>
      </c>
      <c r="AD493" s="25">
        <v>4</v>
      </c>
      <c r="AE493" s="25">
        <v>16</v>
      </c>
      <c r="AF493" s="25">
        <v>15</v>
      </c>
      <c r="AG493" s="25">
        <v>19</v>
      </c>
      <c r="AH493" s="25">
        <v>0</v>
      </c>
      <c r="AI493" s="25">
        <v>11</v>
      </c>
      <c r="AJ493" s="25">
        <v>28</v>
      </c>
      <c r="AK493" s="25">
        <v>0</v>
      </c>
      <c r="AL493" s="25">
        <v>11</v>
      </c>
      <c r="AM493" s="25">
        <v>18</v>
      </c>
      <c r="AN493" s="25">
        <v>32</v>
      </c>
      <c r="AO493" s="25">
        <v>0</v>
      </c>
      <c r="AP493" s="25">
        <v>0</v>
      </c>
      <c r="AQ493" s="25">
        <v>31</v>
      </c>
      <c r="AR493" s="25">
        <v>0</v>
      </c>
      <c r="AS493" s="25">
        <v>37</v>
      </c>
      <c r="AT493" s="25">
        <v>27</v>
      </c>
      <c r="AU493" s="25">
        <v>13</v>
      </c>
      <c r="AV493" s="25">
        <v>16</v>
      </c>
      <c r="AW493" s="25">
        <v>3</v>
      </c>
      <c r="AX493" s="25">
        <v>6</v>
      </c>
      <c r="AY493" s="25">
        <v>7</v>
      </c>
      <c r="AZ493" s="25">
        <v>5</v>
      </c>
      <c r="BA493" s="25">
        <v>33</v>
      </c>
      <c r="BB493" s="25">
        <v>19</v>
      </c>
      <c r="BC493" s="25">
        <v>3</v>
      </c>
      <c r="BD493" s="25">
        <v>4</v>
      </c>
      <c r="BE493" s="25">
        <v>26</v>
      </c>
      <c r="BF493" s="25">
        <v>24</v>
      </c>
      <c r="BG493" s="25">
        <v>21</v>
      </c>
      <c r="BH493" s="25">
        <v>14</v>
      </c>
      <c r="BI493" s="25">
        <v>1</v>
      </c>
      <c r="BJ493" s="25">
        <v>8</v>
      </c>
      <c r="BK493" s="25">
        <v>7</v>
      </c>
      <c r="BL493" s="25">
        <v>15</v>
      </c>
      <c r="BM493" s="25">
        <v>11</v>
      </c>
      <c r="BN493" s="25">
        <v>21</v>
      </c>
      <c r="BO493" t="s">
        <v>37</v>
      </c>
    </row>
    <row r="494" spans="1:67" x14ac:dyDescent="0.25">
      <c r="A494" s="6">
        <v>45009</v>
      </c>
      <c r="B494" t="s">
        <v>9</v>
      </c>
      <c r="C494">
        <v>24</v>
      </c>
      <c r="D494">
        <v>591.00000000000011</v>
      </c>
      <c r="E494">
        <f t="shared" si="55"/>
        <v>145.00000000000011</v>
      </c>
      <c r="F494">
        <f t="shared" si="56"/>
        <v>140</v>
      </c>
      <c r="G494">
        <f t="shared" si="57"/>
        <v>193</v>
      </c>
      <c r="H494">
        <f t="shared" si="58"/>
        <v>106</v>
      </c>
      <c r="I494">
        <v>0</v>
      </c>
      <c r="J494" s="22">
        <v>0.64</v>
      </c>
      <c r="K494" s="22">
        <v>0.25</v>
      </c>
      <c r="L494" s="22">
        <v>0.70000000000000007</v>
      </c>
      <c r="M494" s="22">
        <v>0.93</v>
      </c>
      <c r="N494" s="22">
        <v>0.87</v>
      </c>
      <c r="O494" s="24">
        <v>0.64</v>
      </c>
      <c r="P494" s="24">
        <v>0.69000000000000006</v>
      </c>
      <c r="Q494" s="24">
        <v>0.93</v>
      </c>
      <c r="R494" s="24">
        <v>0.73</v>
      </c>
      <c r="S494" s="24">
        <v>0.74</v>
      </c>
      <c r="T494" s="24">
        <v>0.99</v>
      </c>
      <c r="U494" s="24">
        <v>0.4</v>
      </c>
      <c r="V494" s="24">
        <v>0.91</v>
      </c>
      <c r="W494" s="24">
        <v>0.83000000000000007</v>
      </c>
      <c r="X494" s="24">
        <v>1</v>
      </c>
      <c r="Y494" s="24">
        <v>0.32</v>
      </c>
      <c r="Z494" s="24">
        <v>0.81</v>
      </c>
      <c r="AA494" s="25">
        <v>0</v>
      </c>
      <c r="AB494" s="25">
        <v>7</v>
      </c>
      <c r="AC494" s="25">
        <v>0</v>
      </c>
      <c r="AD494" s="25">
        <v>35</v>
      </c>
      <c r="AE494" s="25">
        <v>34</v>
      </c>
      <c r="AF494" s="25">
        <v>21</v>
      </c>
      <c r="AG494" s="25">
        <v>28</v>
      </c>
      <c r="AH494" s="25">
        <v>13</v>
      </c>
      <c r="AI494" s="25">
        <v>1</v>
      </c>
      <c r="AJ494" s="25">
        <v>1</v>
      </c>
      <c r="AK494" s="25">
        <v>7</v>
      </c>
      <c r="AL494" s="25">
        <v>0</v>
      </c>
      <c r="AM494" s="25">
        <v>17</v>
      </c>
      <c r="AN494" s="25">
        <v>39</v>
      </c>
      <c r="AO494" s="25">
        <v>9</v>
      </c>
      <c r="AP494" s="25">
        <v>24</v>
      </c>
      <c r="AQ494" s="25">
        <v>0</v>
      </c>
      <c r="AR494" s="25">
        <v>14</v>
      </c>
      <c r="AS494" s="25">
        <v>3</v>
      </c>
      <c r="AT494" s="25">
        <v>0</v>
      </c>
      <c r="AU494" s="25">
        <v>18</v>
      </c>
      <c r="AV494" s="25">
        <v>35</v>
      </c>
      <c r="AW494" s="25">
        <v>16</v>
      </c>
      <c r="AX494" s="25">
        <v>4</v>
      </c>
      <c r="AY494" s="25">
        <v>13</v>
      </c>
      <c r="AZ494" s="25">
        <v>0</v>
      </c>
      <c r="BA494" s="25">
        <v>13</v>
      </c>
      <c r="BB494" s="25">
        <v>35</v>
      </c>
      <c r="BC494" s="25">
        <v>37</v>
      </c>
      <c r="BD494" s="25">
        <v>22</v>
      </c>
      <c r="BE494" s="25">
        <v>27</v>
      </c>
      <c r="BF494" s="25">
        <v>4</v>
      </c>
      <c r="BG494" s="25">
        <v>14</v>
      </c>
      <c r="BH494" s="25">
        <v>26.000000000000114</v>
      </c>
      <c r="BI494" s="25">
        <v>25</v>
      </c>
      <c r="BJ494" s="25">
        <v>28</v>
      </c>
      <c r="BK494" s="25">
        <v>0</v>
      </c>
      <c r="BL494" s="25">
        <v>2</v>
      </c>
      <c r="BM494" s="25">
        <v>5</v>
      </c>
      <c r="BN494" s="25">
        <v>14</v>
      </c>
      <c r="BO494" t="s">
        <v>37</v>
      </c>
    </row>
    <row r="495" spans="1:67" x14ac:dyDescent="0.25">
      <c r="A495" s="6">
        <v>45010</v>
      </c>
      <c r="B495" t="s">
        <v>9</v>
      </c>
      <c r="C495">
        <v>25</v>
      </c>
      <c r="D495">
        <v>612</v>
      </c>
      <c r="E495">
        <f t="shared" si="55"/>
        <v>173</v>
      </c>
      <c r="F495">
        <f t="shared" si="56"/>
        <v>154</v>
      </c>
      <c r="G495">
        <f t="shared" si="57"/>
        <v>129</v>
      </c>
      <c r="H495">
        <f t="shared" si="58"/>
        <v>151</v>
      </c>
      <c r="I495">
        <v>0</v>
      </c>
      <c r="J495" s="22">
        <v>0.9</v>
      </c>
      <c r="K495" s="22">
        <v>0.74</v>
      </c>
      <c r="L495" s="22">
        <v>0.37</v>
      </c>
      <c r="M495" s="22">
        <v>0.56000000000000005</v>
      </c>
      <c r="N495" s="22">
        <v>0.95000000000000007</v>
      </c>
      <c r="O495" s="24">
        <v>0.56000000000000005</v>
      </c>
      <c r="P495" s="24">
        <v>0.74</v>
      </c>
      <c r="Q495" s="24">
        <v>0.79</v>
      </c>
      <c r="R495" s="24">
        <v>0.71</v>
      </c>
      <c r="S495" s="24">
        <v>0.79</v>
      </c>
      <c r="T495" s="24">
        <v>0.88</v>
      </c>
      <c r="U495" s="24">
        <v>0.5</v>
      </c>
      <c r="V495" s="24">
        <v>0.9</v>
      </c>
      <c r="W495" s="24">
        <v>0.83000000000000007</v>
      </c>
      <c r="X495" s="24">
        <v>0.97</v>
      </c>
      <c r="Y495" s="24">
        <v>0.3</v>
      </c>
      <c r="Z495" s="24">
        <v>0.64</v>
      </c>
      <c r="AA495" s="25">
        <v>25</v>
      </c>
      <c r="AB495" s="25">
        <v>0</v>
      </c>
      <c r="AC495" s="25">
        <v>0</v>
      </c>
      <c r="AD495" s="25">
        <v>2</v>
      </c>
      <c r="AE495" s="25">
        <v>39</v>
      </c>
      <c r="AF495" s="25">
        <v>38</v>
      </c>
      <c r="AG495" s="25">
        <v>26</v>
      </c>
      <c r="AH495" s="25">
        <v>18</v>
      </c>
      <c r="AI495" s="25">
        <v>6</v>
      </c>
      <c r="AJ495" s="25">
        <v>0</v>
      </c>
      <c r="AK495" s="25">
        <v>5</v>
      </c>
      <c r="AL495" s="25">
        <v>27</v>
      </c>
      <c r="AM495" s="25">
        <v>0</v>
      </c>
      <c r="AN495" s="25">
        <v>30</v>
      </c>
      <c r="AO495" s="25">
        <v>36</v>
      </c>
      <c r="AP495" s="25">
        <v>10</v>
      </c>
      <c r="AQ495" s="25">
        <v>17</v>
      </c>
      <c r="AR495" s="25">
        <v>0</v>
      </c>
      <c r="AS495" s="25">
        <v>20</v>
      </c>
      <c r="AT495" s="25">
        <v>11</v>
      </c>
      <c r="AU495" s="25">
        <v>11</v>
      </c>
      <c r="AV495" s="25">
        <v>16</v>
      </c>
      <c r="AW495" s="25">
        <v>0</v>
      </c>
      <c r="AX495" s="25">
        <v>28</v>
      </c>
      <c r="AY495" s="25">
        <v>0</v>
      </c>
      <c r="AZ495" s="25">
        <v>24</v>
      </c>
      <c r="BA495" s="25">
        <v>29</v>
      </c>
      <c r="BB495" s="25">
        <v>0</v>
      </c>
      <c r="BC495" s="25">
        <v>21</v>
      </c>
      <c r="BD495" s="25">
        <v>0</v>
      </c>
      <c r="BE495" s="25">
        <v>0</v>
      </c>
      <c r="BF495" s="25">
        <v>19</v>
      </c>
      <c r="BG495" s="25">
        <v>22</v>
      </c>
      <c r="BH495" s="25">
        <v>0</v>
      </c>
      <c r="BI495" s="25">
        <v>35</v>
      </c>
      <c r="BJ495" s="25">
        <v>23</v>
      </c>
      <c r="BK495" s="25">
        <v>31</v>
      </c>
      <c r="BL495" s="25">
        <v>30</v>
      </c>
      <c r="BM495" s="25">
        <v>13</v>
      </c>
      <c r="BN495" s="25">
        <v>0</v>
      </c>
      <c r="BO495" t="s">
        <v>37</v>
      </c>
    </row>
    <row r="496" spans="1:67" x14ac:dyDescent="0.25">
      <c r="A496" s="6">
        <v>45011</v>
      </c>
      <c r="B496" t="s">
        <v>9</v>
      </c>
      <c r="C496">
        <v>26</v>
      </c>
      <c r="D496">
        <v>630.00000000000011</v>
      </c>
      <c r="E496">
        <f t="shared" si="55"/>
        <v>232</v>
      </c>
      <c r="F496">
        <f t="shared" si="56"/>
        <v>89</v>
      </c>
      <c r="G496">
        <f t="shared" si="57"/>
        <v>185.00000000000011</v>
      </c>
      <c r="H496">
        <f t="shared" si="58"/>
        <v>124</v>
      </c>
      <c r="I496">
        <v>0</v>
      </c>
      <c r="J496" s="22">
        <v>0.52</v>
      </c>
      <c r="K496" s="22">
        <v>0.9</v>
      </c>
      <c r="L496" s="22">
        <v>0.82000000000000006</v>
      </c>
      <c r="M496" s="22">
        <v>0.73</v>
      </c>
      <c r="N496" s="22">
        <v>0.17</v>
      </c>
      <c r="O496" s="24">
        <v>0.77</v>
      </c>
      <c r="P496" s="24">
        <v>0.56000000000000005</v>
      </c>
      <c r="Q496" s="24">
        <v>0.87</v>
      </c>
      <c r="R496" s="24">
        <v>0.97</v>
      </c>
      <c r="S496" s="24">
        <v>0.73</v>
      </c>
      <c r="T496" s="24">
        <v>0.86</v>
      </c>
      <c r="U496" s="24">
        <v>0.49</v>
      </c>
      <c r="V496" s="24">
        <v>0.98</v>
      </c>
      <c r="W496" s="24">
        <v>0.76</v>
      </c>
      <c r="X496" s="24">
        <v>0.94000000000000006</v>
      </c>
      <c r="Y496" s="24">
        <v>0.43</v>
      </c>
      <c r="Z496" s="24">
        <v>0.75</v>
      </c>
      <c r="AA496" s="25">
        <v>0</v>
      </c>
      <c r="AB496" s="25">
        <v>0</v>
      </c>
      <c r="AC496" s="25">
        <v>0</v>
      </c>
      <c r="AD496" s="25">
        <v>29</v>
      </c>
      <c r="AE496" s="25">
        <v>0</v>
      </c>
      <c r="AF496" s="25">
        <v>34</v>
      </c>
      <c r="AG496" s="25">
        <v>0</v>
      </c>
      <c r="AH496" s="25">
        <v>0</v>
      </c>
      <c r="AI496" s="25">
        <v>21</v>
      </c>
      <c r="AJ496" s="25">
        <v>5</v>
      </c>
      <c r="AK496" s="25">
        <v>0</v>
      </c>
      <c r="AL496" s="25">
        <v>36</v>
      </c>
      <c r="AM496" s="25">
        <v>25</v>
      </c>
      <c r="AN496" s="25">
        <v>7</v>
      </c>
      <c r="AO496" s="25">
        <v>0</v>
      </c>
      <c r="AP496" s="25">
        <v>3</v>
      </c>
      <c r="AQ496" s="25">
        <v>22</v>
      </c>
      <c r="AR496" s="25">
        <v>31</v>
      </c>
      <c r="AS496" s="25">
        <v>0</v>
      </c>
      <c r="AT496" s="25">
        <v>0</v>
      </c>
      <c r="AU496" s="25">
        <v>26.000000000000114</v>
      </c>
      <c r="AV496" s="25">
        <v>29</v>
      </c>
      <c r="AW496" s="25">
        <v>32</v>
      </c>
      <c r="AX496" s="25">
        <v>16</v>
      </c>
      <c r="AY496" s="25">
        <v>29</v>
      </c>
      <c r="AZ496" s="25">
        <v>36</v>
      </c>
      <c r="BA496" s="25">
        <v>0</v>
      </c>
      <c r="BB496" s="25">
        <v>0</v>
      </c>
      <c r="BC496" s="25">
        <v>10</v>
      </c>
      <c r="BD496" s="25">
        <v>7</v>
      </c>
      <c r="BE496" s="25">
        <v>29</v>
      </c>
      <c r="BF496" s="25">
        <v>17</v>
      </c>
      <c r="BG496" s="25">
        <v>39</v>
      </c>
      <c r="BH496" s="25">
        <v>26</v>
      </c>
      <c r="BI496" s="25">
        <v>37</v>
      </c>
      <c r="BJ496" s="25">
        <v>15</v>
      </c>
      <c r="BK496" s="25">
        <v>30</v>
      </c>
      <c r="BL496" s="25">
        <v>0</v>
      </c>
      <c r="BM496" s="25">
        <v>17</v>
      </c>
      <c r="BN496" s="25">
        <v>22</v>
      </c>
      <c r="BO496" t="s">
        <v>37</v>
      </c>
    </row>
    <row r="497" spans="1:67" x14ac:dyDescent="0.25">
      <c r="A497" s="6">
        <v>45012</v>
      </c>
      <c r="B497" t="s">
        <v>9</v>
      </c>
      <c r="C497">
        <v>27</v>
      </c>
      <c r="D497">
        <v>644</v>
      </c>
      <c r="E497">
        <f t="shared" si="55"/>
        <v>168</v>
      </c>
      <c r="F497">
        <f t="shared" si="56"/>
        <v>171</v>
      </c>
      <c r="G497">
        <f t="shared" si="57"/>
        <v>207</v>
      </c>
      <c r="H497">
        <f t="shared" si="58"/>
        <v>78</v>
      </c>
      <c r="I497">
        <v>0</v>
      </c>
      <c r="J497" s="22">
        <v>0.92</v>
      </c>
      <c r="K497" s="22">
        <v>0.70000000000000007</v>
      </c>
      <c r="L497" s="22">
        <v>0.9</v>
      </c>
      <c r="M497" s="22">
        <v>0.70000000000000007</v>
      </c>
      <c r="N497" s="22">
        <v>0.48</v>
      </c>
      <c r="O497" s="24">
        <v>0.88</v>
      </c>
      <c r="P497" s="24">
        <v>0.33</v>
      </c>
      <c r="Q497" s="24">
        <v>0.93</v>
      </c>
      <c r="R497" s="24">
        <v>0.65</v>
      </c>
      <c r="S497" s="24">
        <v>0.75</v>
      </c>
      <c r="T497" s="24">
        <v>0.62</v>
      </c>
      <c r="U497" s="24">
        <v>0.57000000000000006</v>
      </c>
      <c r="V497" s="24">
        <v>0.87</v>
      </c>
      <c r="W497" s="24">
        <v>0.8</v>
      </c>
      <c r="X497" s="24">
        <v>0.98</v>
      </c>
      <c r="Y497" s="24">
        <v>0.36</v>
      </c>
      <c r="Z497" s="24">
        <v>0.79</v>
      </c>
      <c r="AA497" s="25">
        <v>4</v>
      </c>
      <c r="AB497" s="25">
        <v>1</v>
      </c>
      <c r="AC497" s="25">
        <v>3</v>
      </c>
      <c r="AD497" s="25">
        <v>38</v>
      </c>
      <c r="AE497" s="25">
        <v>31</v>
      </c>
      <c r="AF497" s="25">
        <v>15</v>
      </c>
      <c r="AG497" s="25">
        <v>34</v>
      </c>
      <c r="AH497" s="25">
        <v>6</v>
      </c>
      <c r="AI497" s="25">
        <v>10</v>
      </c>
      <c r="AJ497" s="25">
        <v>29</v>
      </c>
      <c r="AK497" s="25">
        <v>20</v>
      </c>
      <c r="AL497" s="25">
        <v>4</v>
      </c>
      <c r="AM497" s="25">
        <v>6</v>
      </c>
      <c r="AN497" s="25">
        <v>17</v>
      </c>
      <c r="AO497" s="25">
        <v>9</v>
      </c>
      <c r="AP497" s="25">
        <v>2</v>
      </c>
      <c r="AQ497" s="25">
        <v>4</v>
      </c>
      <c r="AR497" s="25">
        <v>10</v>
      </c>
      <c r="AS497" s="25">
        <v>0</v>
      </c>
      <c r="AT497" s="25">
        <v>26</v>
      </c>
      <c r="AU497" s="25">
        <v>4</v>
      </c>
      <c r="AV497" s="25">
        <v>12</v>
      </c>
      <c r="AW497" s="25">
        <v>33</v>
      </c>
      <c r="AX497" s="25">
        <v>23</v>
      </c>
      <c r="AY497" s="25">
        <v>36</v>
      </c>
      <c r="AZ497" s="25">
        <v>8</v>
      </c>
      <c r="BA497" s="25">
        <v>18</v>
      </c>
      <c r="BB497" s="25">
        <v>7</v>
      </c>
      <c r="BC497" s="25">
        <v>42</v>
      </c>
      <c r="BD497" s="25">
        <v>24</v>
      </c>
      <c r="BE497" s="25">
        <v>22</v>
      </c>
      <c r="BF497" s="25">
        <v>15</v>
      </c>
      <c r="BG497" s="25">
        <v>33</v>
      </c>
      <c r="BH497" s="25">
        <v>24</v>
      </c>
      <c r="BI497" s="25">
        <v>5</v>
      </c>
      <c r="BJ497" s="25">
        <v>39</v>
      </c>
      <c r="BK497" s="25">
        <v>2</v>
      </c>
      <c r="BL497" s="25">
        <v>6</v>
      </c>
      <c r="BM497" s="25">
        <v>21</v>
      </c>
      <c r="BN497" s="25">
        <v>1</v>
      </c>
      <c r="BO497" t="s">
        <v>37</v>
      </c>
    </row>
    <row r="498" spans="1:67" x14ac:dyDescent="0.25">
      <c r="A498" s="6">
        <v>45013</v>
      </c>
      <c r="B498" t="s">
        <v>9</v>
      </c>
      <c r="C498">
        <v>28</v>
      </c>
      <c r="D498">
        <v>655.00000000000011</v>
      </c>
      <c r="E498">
        <f t="shared" si="55"/>
        <v>173</v>
      </c>
      <c r="F498">
        <f t="shared" si="56"/>
        <v>200</v>
      </c>
      <c r="G498">
        <f t="shared" si="57"/>
        <v>107</v>
      </c>
      <c r="H498">
        <f t="shared" si="58"/>
        <v>136.00000000000011</v>
      </c>
      <c r="I498">
        <v>0</v>
      </c>
      <c r="J498" s="22">
        <v>0.9</v>
      </c>
      <c r="K498" s="22">
        <v>0.28000000000000003</v>
      </c>
      <c r="L498" s="22">
        <v>0.61</v>
      </c>
      <c r="M498" s="22">
        <v>0.92</v>
      </c>
      <c r="N498" s="22">
        <v>0.74</v>
      </c>
      <c r="O498" s="24">
        <v>0.92</v>
      </c>
      <c r="P498" s="24">
        <v>0.63</v>
      </c>
      <c r="Q498" s="24">
        <v>0.66</v>
      </c>
      <c r="R498" s="24">
        <v>0.78</v>
      </c>
      <c r="S498" s="24">
        <v>0.95000000000000007</v>
      </c>
      <c r="T498" s="24">
        <v>0.79</v>
      </c>
      <c r="U498" s="24">
        <v>0.59</v>
      </c>
      <c r="V498" s="24">
        <v>0.92</v>
      </c>
      <c r="W498" s="24">
        <v>0.74</v>
      </c>
      <c r="X498" s="24">
        <v>0.98</v>
      </c>
      <c r="Y498" s="24">
        <v>0.28000000000000003</v>
      </c>
      <c r="Z498" s="24">
        <v>0.62</v>
      </c>
      <c r="AA498" s="25">
        <v>41</v>
      </c>
      <c r="AB498" s="25">
        <v>22</v>
      </c>
      <c r="AC498" s="25">
        <v>0</v>
      </c>
      <c r="AD498" s="25">
        <v>4</v>
      </c>
      <c r="AE498" s="25">
        <v>25</v>
      </c>
      <c r="AF498" s="25">
        <v>40</v>
      </c>
      <c r="AG498" s="25">
        <v>2</v>
      </c>
      <c r="AH498" s="25">
        <v>22</v>
      </c>
      <c r="AI498" s="25">
        <v>37</v>
      </c>
      <c r="AJ498" s="25">
        <v>7</v>
      </c>
      <c r="AK498" s="25">
        <v>39</v>
      </c>
      <c r="AL498" s="25">
        <v>26</v>
      </c>
      <c r="AM498" s="25">
        <v>0</v>
      </c>
      <c r="AN498" s="25">
        <v>17</v>
      </c>
      <c r="AO498" s="25">
        <v>10.000000000000114</v>
      </c>
      <c r="AP498" s="25">
        <v>0</v>
      </c>
      <c r="AQ498" s="25">
        <v>40</v>
      </c>
      <c r="AR498" s="25">
        <v>25</v>
      </c>
      <c r="AS498" s="25">
        <v>18</v>
      </c>
      <c r="AT498" s="25">
        <v>0</v>
      </c>
      <c r="AU498" s="25">
        <v>4</v>
      </c>
      <c r="AV498" s="25">
        <v>0</v>
      </c>
      <c r="AW498" s="25">
        <v>29</v>
      </c>
      <c r="AX498" s="25">
        <v>5</v>
      </c>
      <c r="AY498" s="25">
        <v>0</v>
      </c>
      <c r="AZ498" s="25">
        <v>37</v>
      </c>
      <c r="BA498" s="25">
        <v>0</v>
      </c>
      <c r="BB498" s="25">
        <v>32</v>
      </c>
      <c r="BC498" s="25">
        <v>0</v>
      </c>
      <c r="BD498" s="25">
        <v>0</v>
      </c>
      <c r="BE498" s="25">
        <v>15</v>
      </c>
      <c r="BF498" s="25">
        <v>0</v>
      </c>
      <c r="BG498" s="25">
        <v>2</v>
      </c>
      <c r="BH498" s="25">
        <v>40</v>
      </c>
      <c r="BI498" s="25">
        <v>36</v>
      </c>
      <c r="BJ498" s="25">
        <v>37</v>
      </c>
      <c r="BK498" s="25">
        <v>0</v>
      </c>
      <c r="BL498" s="25">
        <v>0</v>
      </c>
      <c r="BM498" s="25">
        <v>0</v>
      </c>
      <c r="BN498" s="25">
        <v>43</v>
      </c>
      <c r="BO498" t="s">
        <v>37</v>
      </c>
    </row>
    <row r="499" spans="1:67" x14ac:dyDescent="0.25">
      <c r="A499" s="6">
        <v>45014</v>
      </c>
      <c r="B499" t="s">
        <v>9</v>
      </c>
      <c r="C499">
        <v>29</v>
      </c>
      <c r="D499">
        <v>661.99999999999989</v>
      </c>
      <c r="E499">
        <f t="shared" si="55"/>
        <v>120.99999999999989</v>
      </c>
      <c r="F499">
        <f t="shared" si="56"/>
        <v>116</v>
      </c>
      <c r="G499">
        <f t="shared" si="57"/>
        <v>250</v>
      </c>
      <c r="H499">
        <f t="shared" si="58"/>
        <v>154</v>
      </c>
      <c r="I499">
        <v>0</v>
      </c>
      <c r="J499" s="22">
        <v>0.98</v>
      </c>
      <c r="K499" s="22">
        <v>0.59</v>
      </c>
      <c r="L499" s="22">
        <v>0.81</v>
      </c>
      <c r="M499" s="22">
        <v>0.79</v>
      </c>
      <c r="N499" s="22">
        <v>0.47000000000000003</v>
      </c>
      <c r="O499" s="24">
        <v>0.75</v>
      </c>
      <c r="P499" s="24">
        <v>0.94000000000000006</v>
      </c>
      <c r="Q499" s="24">
        <v>0.54</v>
      </c>
      <c r="R499" s="24">
        <v>0.75</v>
      </c>
      <c r="S499" s="24">
        <v>0.92</v>
      </c>
      <c r="T499" s="24">
        <v>0.63</v>
      </c>
      <c r="U499" s="24">
        <v>0.59</v>
      </c>
      <c r="V499" s="24">
        <v>0.9</v>
      </c>
      <c r="W499" s="24">
        <v>0.81</v>
      </c>
      <c r="X499" s="24">
        <v>0.91</v>
      </c>
      <c r="Y499" s="24">
        <v>0.31</v>
      </c>
      <c r="Z499" s="24">
        <v>0.63</v>
      </c>
      <c r="AA499" s="25">
        <v>9</v>
      </c>
      <c r="AB499" s="25">
        <v>0</v>
      </c>
      <c r="AC499" s="25">
        <v>2</v>
      </c>
      <c r="AD499" s="25">
        <v>36</v>
      </c>
      <c r="AE499" s="25">
        <v>44</v>
      </c>
      <c r="AF499" s="25">
        <v>8</v>
      </c>
      <c r="AG499" s="25">
        <v>8</v>
      </c>
      <c r="AH499" s="25">
        <v>3</v>
      </c>
      <c r="AI499" s="25">
        <v>1</v>
      </c>
      <c r="AJ499" s="25">
        <v>5</v>
      </c>
      <c r="AK499" s="25">
        <v>21</v>
      </c>
      <c r="AL499" s="25">
        <v>35</v>
      </c>
      <c r="AM499" s="25">
        <v>0</v>
      </c>
      <c r="AN499" s="25">
        <v>28</v>
      </c>
      <c r="AO499" s="25">
        <v>0</v>
      </c>
      <c r="AP499" s="25">
        <v>5</v>
      </c>
      <c r="AQ499" s="25">
        <v>33</v>
      </c>
      <c r="AR499" s="25">
        <v>17</v>
      </c>
      <c r="AS499" s="25">
        <v>36</v>
      </c>
      <c r="AT499" s="25">
        <v>0</v>
      </c>
      <c r="AU499" s="25">
        <v>29</v>
      </c>
      <c r="AV499" s="25">
        <v>6</v>
      </c>
      <c r="AW499" s="25">
        <v>36</v>
      </c>
      <c r="AX499" s="25">
        <v>23</v>
      </c>
      <c r="AY499" s="25">
        <v>44</v>
      </c>
      <c r="AZ499" s="25">
        <v>18</v>
      </c>
      <c r="BA499" s="25">
        <v>23</v>
      </c>
      <c r="BB499" s="25">
        <v>13</v>
      </c>
      <c r="BC499" s="25">
        <v>37</v>
      </c>
      <c r="BD499" s="25">
        <v>21</v>
      </c>
      <c r="BE499" s="25">
        <v>0</v>
      </c>
      <c r="BF499" s="25">
        <v>37</v>
      </c>
      <c r="BG499" s="25">
        <v>7</v>
      </c>
      <c r="BH499" s="25">
        <v>18</v>
      </c>
      <c r="BI499" s="25">
        <v>0</v>
      </c>
      <c r="BJ499" s="25">
        <v>9</v>
      </c>
      <c r="BK499" s="25">
        <v>25</v>
      </c>
      <c r="BL499" s="25">
        <v>10</v>
      </c>
      <c r="BM499" s="25">
        <v>14.999999999999886</v>
      </c>
      <c r="BN499" s="25">
        <v>0</v>
      </c>
      <c r="BO499" t="s">
        <v>37</v>
      </c>
    </row>
    <row r="500" spans="1:67" x14ac:dyDescent="0.25">
      <c r="A500" s="6">
        <v>45015</v>
      </c>
      <c r="B500" t="s">
        <v>9</v>
      </c>
      <c r="C500">
        <v>30</v>
      </c>
      <c r="D500">
        <v>667</v>
      </c>
      <c r="E500">
        <f t="shared" si="55"/>
        <v>242</v>
      </c>
      <c r="F500">
        <f t="shared" si="56"/>
        <v>106</v>
      </c>
      <c r="G500">
        <f t="shared" si="57"/>
        <v>171</v>
      </c>
      <c r="H500">
        <f t="shared" si="58"/>
        <v>148</v>
      </c>
      <c r="I500">
        <v>0</v>
      </c>
      <c r="J500" s="22">
        <v>0.74</v>
      </c>
      <c r="K500" s="22">
        <v>0.83000000000000007</v>
      </c>
      <c r="L500" s="22">
        <v>0.91</v>
      </c>
      <c r="M500" s="22">
        <v>0.49</v>
      </c>
      <c r="N500" s="22">
        <v>0.69000000000000006</v>
      </c>
      <c r="O500" s="24">
        <v>0.87</v>
      </c>
      <c r="P500" s="24">
        <v>0.63</v>
      </c>
      <c r="Q500" s="24">
        <v>0.92</v>
      </c>
      <c r="R500" s="24">
        <v>0.68</v>
      </c>
      <c r="S500" s="24">
        <v>0.67</v>
      </c>
      <c r="T500" s="24">
        <v>0.78</v>
      </c>
      <c r="U500" s="24">
        <v>0.49</v>
      </c>
      <c r="V500" s="24">
        <v>0.94000000000000006</v>
      </c>
      <c r="W500" s="24">
        <v>0.86</v>
      </c>
      <c r="X500" s="24">
        <v>1</v>
      </c>
      <c r="Y500" s="24">
        <v>0.3</v>
      </c>
      <c r="Z500" s="24">
        <v>0.67</v>
      </c>
      <c r="AA500" s="25">
        <v>0</v>
      </c>
      <c r="AB500" s="25">
        <v>0</v>
      </c>
      <c r="AC500" s="25">
        <v>26</v>
      </c>
      <c r="AD500" s="25">
        <v>0</v>
      </c>
      <c r="AE500" s="25">
        <v>1</v>
      </c>
      <c r="AF500" s="25">
        <v>10</v>
      </c>
      <c r="AG500" s="25">
        <v>2</v>
      </c>
      <c r="AH500" s="25">
        <v>16</v>
      </c>
      <c r="AI500" s="25">
        <v>34</v>
      </c>
      <c r="AJ500" s="25">
        <v>17</v>
      </c>
      <c r="AK500" s="25">
        <v>0</v>
      </c>
      <c r="AL500" s="25">
        <v>17</v>
      </c>
      <c r="AM500" s="25">
        <v>0</v>
      </c>
      <c r="AN500" s="25">
        <v>0</v>
      </c>
      <c r="AO500" s="25">
        <v>30</v>
      </c>
      <c r="AP500" s="25">
        <v>0</v>
      </c>
      <c r="AQ500" s="25">
        <v>13</v>
      </c>
      <c r="AR500" s="25">
        <v>22</v>
      </c>
      <c r="AS500" s="25">
        <v>24</v>
      </c>
      <c r="AT500" s="25">
        <v>42</v>
      </c>
      <c r="AU500" s="25">
        <v>44</v>
      </c>
      <c r="AV500" s="25">
        <v>40</v>
      </c>
      <c r="AW500" s="25">
        <v>21</v>
      </c>
      <c r="AX500" s="25">
        <v>5</v>
      </c>
      <c r="AY500" s="25">
        <v>22</v>
      </c>
      <c r="AZ500" s="25">
        <v>0</v>
      </c>
      <c r="BA500" s="25">
        <v>3</v>
      </c>
      <c r="BB500" s="25">
        <v>0</v>
      </c>
      <c r="BC500" s="25">
        <v>31</v>
      </c>
      <c r="BD500" s="25">
        <v>5</v>
      </c>
      <c r="BE500" s="25">
        <v>40</v>
      </c>
      <c r="BF500" s="25">
        <v>15</v>
      </c>
      <c r="BG500" s="25">
        <v>0</v>
      </c>
      <c r="BH500" s="25">
        <v>14</v>
      </c>
      <c r="BI500" s="25">
        <v>15</v>
      </c>
      <c r="BJ500" s="25">
        <v>14</v>
      </c>
      <c r="BK500" s="25">
        <v>42</v>
      </c>
      <c r="BL500" s="25">
        <v>41</v>
      </c>
      <c r="BM500" s="25">
        <v>17</v>
      </c>
      <c r="BN500" s="25">
        <v>44</v>
      </c>
      <c r="BO500" t="s">
        <v>37</v>
      </c>
    </row>
    <row r="501" spans="1:67" x14ac:dyDescent="0.25">
      <c r="A501" s="6">
        <v>45016</v>
      </c>
      <c r="B501" t="s">
        <v>9</v>
      </c>
      <c r="C501">
        <v>31</v>
      </c>
      <c r="D501">
        <v>667</v>
      </c>
      <c r="E501">
        <f t="shared" si="55"/>
        <v>114</v>
      </c>
      <c r="F501">
        <f t="shared" si="56"/>
        <v>169</v>
      </c>
      <c r="G501">
        <f t="shared" si="57"/>
        <v>171</v>
      </c>
      <c r="H501">
        <f t="shared" si="58"/>
        <v>190</v>
      </c>
      <c r="I501">
        <v>0</v>
      </c>
      <c r="J501" s="22">
        <v>0.4</v>
      </c>
      <c r="K501" s="22">
        <v>0.56000000000000005</v>
      </c>
      <c r="L501" s="22">
        <v>0.89</v>
      </c>
      <c r="M501" s="22">
        <v>0.79</v>
      </c>
      <c r="N501" s="22">
        <v>0.92</v>
      </c>
      <c r="O501" s="24">
        <v>0.72</v>
      </c>
      <c r="P501" s="24">
        <v>0.85</v>
      </c>
      <c r="Q501" s="24">
        <v>0.99</v>
      </c>
      <c r="R501" s="24">
        <v>0.61</v>
      </c>
      <c r="S501" s="24">
        <v>0.68</v>
      </c>
      <c r="T501" s="24">
        <v>0.76</v>
      </c>
      <c r="U501" s="24">
        <v>0.57999999999999996</v>
      </c>
      <c r="V501" s="24">
        <v>0.92</v>
      </c>
      <c r="W501" s="24">
        <v>0.78</v>
      </c>
      <c r="X501" s="24">
        <v>0.9</v>
      </c>
      <c r="Y501" s="24">
        <v>0.43</v>
      </c>
      <c r="Z501" s="24">
        <v>0.8</v>
      </c>
      <c r="AA501" s="25">
        <v>8</v>
      </c>
      <c r="AB501" s="25">
        <v>15</v>
      </c>
      <c r="AC501" s="25">
        <v>32</v>
      </c>
      <c r="AD501" s="25">
        <v>29</v>
      </c>
      <c r="AE501" s="25">
        <v>38</v>
      </c>
      <c r="AF501" s="25">
        <v>0</v>
      </c>
      <c r="AG501" s="25">
        <v>4</v>
      </c>
      <c r="AH501" s="25">
        <v>7</v>
      </c>
      <c r="AI501" s="25">
        <v>36</v>
      </c>
      <c r="AJ501" s="25">
        <v>0</v>
      </c>
      <c r="AK501" s="25">
        <v>23</v>
      </c>
      <c r="AL501" s="25">
        <v>42</v>
      </c>
      <c r="AM501" s="25">
        <v>33</v>
      </c>
      <c r="AN501" s="25">
        <v>0</v>
      </c>
      <c r="AO501" s="25">
        <v>0</v>
      </c>
      <c r="AP501" s="25">
        <v>0</v>
      </c>
      <c r="AQ501" s="25">
        <v>38</v>
      </c>
      <c r="AR501" s="25">
        <v>40</v>
      </c>
      <c r="AS501" s="25">
        <v>25</v>
      </c>
      <c r="AT501" s="25">
        <v>12</v>
      </c>
      <c r="AU501" s="25">
        <v>21</v>
      </c>
      <c r="AV501" s="25">
        <v>14</v>
      </c>
      <c r="AW501" s="25">
        <v>39</v>
      </c>
      <c r="AX501" s="25">
        <v>39</v>
      </c>
      <c r="AY501" s="25">
        <v>3</v>
      </c>
      <c r="AZ501" s="25">
        <v>14</v>
      </c>
      <c r="BA501" s="25">
        <v>9</v>
      </c>
      <c r="BB501" s="25">
        <v>9</v>
      </c>
      <c r="BC501" s="25">
        <v>0</v>
      </c>
      <c r="BD501" s="25">
        <v>23</v>
      </c>
      <c r="BE501" s="25">
        <v>0</v>
      </c>
      <c r="BF501" s="25">
        <v>39</v>
      </c>
      <c r="BG501" s="25">
        <v>0</v>
      </c>
      <c r="BH501" s="25">
        <v>10</v>
      </c>
      <c r="BI501" s="25">
        <v>2</v>
      </c>
      <c r="BJ501" s="25">
        <v>16</v>
      </c>
      <c r="BK501" s="25">
        <v>7</v>
      </c>
      <c r="BL501" s="25">
        <v>0</v>
      </c>
      <c r="BM501" s="25">
        <v>40</v>
      </c>
      <c r="BN501" s="25">
        <v>0</v>
      </c>
      <c r="BO501" t="s">
        <v>37</v>
      </c>
    </row>
    <row r="502" spans="1:67" x14ac:dyDescent="0.25">
      <c r="B502" t="s">
        <v>10</v>
      </c>
      <c r="C502">
        <v>0.01</v>
      </c>
      <c r="D502">
        <v>0</v>
      </c>
      <c r="E502">
        <v>0</v>
      </c>
      <c r="F502">
        <v>0</v>
      </c>
      <c r="G502">
        <v>0</v>
      </c>
      <c r="H502">
        <v>0</v>
      </c>
      <c r="I502">
        <v>0</v>
      </c>
      <c r="J502" s="22">
        <v>0</v>
      </c>
      <c r="K502" s="22">
        <v>0</v>
      </c>
      <c r="L502" s="22">
        <v>0</v>
      </c>
      <c r="M502" s="22">
        <v>0</v>
      </c>
      <c r="N502" s="22">
        <v>0</v>
      </c>
      <c r="O502" s="24">
        <v>0</v>
      </c>
      <c r="P502" s="24">
        <v>0</v>
      </c>
      <c r="Q502" s="24">
        <v>0</v>
      </c>
      <c r="R502" s="24">
        <v>0</v>
      </c>
      <c r="S502" s="24">
        <v>0</v>
      </c>
      <c r="T502" s="24">
        <v>0</v>
      </c>
      <c r="U502" s="24">
        <v>0</v>
      </c>
      <c r="V502" s="24">
        <v>0</v>
      </c>
      <c r="W502" s="24">
        <v>0</v>
      </c>
      <c r="X502" s="24">
        <v>0</v>
      </c>
      <c r="Y502" s="24">
        <v>0</v>
      </c>
      <c r="Z502" s="24">
        <v>0</v>
      </c>
      <c r="AA502" s="25">
        <v>0</v>
      </c>
      <c r="AB502" s="25">
        <v>0</v>
      </c>
      <c r="AC502" s="25">
        <v>0</v>
      </c>
      <c r="AD502" s="25">
        <v>0</v>
      </c>
      <c r="AE502" s="25">
        <v>0</v>
      </c>
      <c r="AF502" s="25">
        <v>0</v>
      </c>
      <c r="AG502" s="25">
        <v>0</v>
      </c>
      <c r="AH502" s="25">
        <v>0</v>
      </c>
      <c r="AI502" s="25">
        <v>0</v>
      </c>
      <c r="AJ502" s="25">
        <v>0</v>
      </c>
      <c r="AK502" s="25">
        <v>0</v>
      </c>
      <c r="AL502" s="25">
        <v>0</v>
      </c>
      <c r="AM502" s="25">
        <v>0</v>
      </c>
      <c r="AN502" s="25">
        <v>0</v>
      </c>
      <c r="AO502" s="25">
        <v>0</v>
      </c>
      <c r="AP502" s="25">
        <v>0</v>
      </c>
      <c r="AQ502" s="25">
        <v>0</v>
      </c>
      <c r="AR502" s="25">
        <v>0</v>
      </c>
      <c r="AS502" s="25">
        <v>0</v>
      </c>
      <c r="AT502" s="25">
        <v>0</v>
      </c>
      <c r="AU502" s="25">
        <v>0</v>
      </c>
      <c r="AV502" s="25">
        <v>0</v>
      </c>
      <c r="AW502" s="25">
        <v>0</v>
      </c>
      <c r="AX502" s="25">
        <v>0</v>
      </c>
      <c r="AY502" s="25">
        <v>0</v>
      </c>
      <c r="AZ502" s="25">
        <v>0</v>
      </c>
      <c r="BA502" s="25">
        <v>0</v>
      </c>
      <c r="BB502" s="25">
        <v>0</v>
      </c>
      <c r="BC502" s="25">
        <v>0</v>
      </c>
      <c r="BD502" s="25">
        <v>0</v>
      </c>
      <c r="BE502" s="25">
        <v>0</v>
      </c>
      <c r="BF502" s="25">
        <v>0</v>
      </c>
      <c r="BG502" s="25">
        <v>0</v>
      </c>
      <c r="BH502" s="25">
        <v>0</v>
      </c>
      <c r="BI502" s="25">
        <v>0</v>
      </c>
      <c r="BJ502" s="25">
        <v>0</v>
      </c>
      <c r="BK502" s="25">
        <v>0</v>
      </c>
      <c r="BL502" s="25">
        <v>0</v>
      </c>
      <c r="BM502" s="25">
        <v>0</v>
      </c>
      <c r="BN502" s="25">
        <v>0</v>
      </c>
      <c r="BO502" t="s">
        <v>237</v>
      </c>
    </row>
    <row r="503" spans="1:67" x14ac:dyDescent="0.25">
      <c r="B503" t="s">
        <v>10</v>
      </c>
      <c r="C503">
        <v>0.02</v>
      </c>
      <c r="D503">
        <v>0</v>
      </c>
      <c r="E503">
        <v>0</v>
      </c>
      <c r="F503">
        <v>0</v>
      </c>
      <c r="G503">
        <v>0</v>
      </c>
      <c r="H503">
        <v>0</v>
      </c>
      <c r="I503">
        <v>0</v>
      </c>
      <c r="J503" s="22">
        <v>0</v>
      </c>
      <c r="K503" s="22">
        <v>0</v>
      </c>
      <c r="L503" s="22">
        <v>0</v>
      </c>
      <c r="M503" s="22">
        <v>0</v>
      </c>
      <c r="N503" s="22">
        <v>0</v>
      </c>
      <c r="O503" s="24">
        <v>0</v>
      </c>
      <c r="P503" s="24">
        <v>0</v>
      </c>
      <c r="Q503" s="24">
        <v>0</v>
      </c>
      <c r="R503" s="24">
        <v>0</v>
      </c>
      <c r="S503" s="24">
        <v>0</v>
      </c>
      <c r="T503" s="24">
        <v>0</v>
      </c>
      <c r="U503" s="24">
        <v>0</v>
      </c>
      <c r="V503" s="24">
        <v>0</v>
      </c>
      <c r="W503" s="24">
        <v>0</v>
      </c>
      <c r="X503" s="24">
        <v>0</v>
      </c>
      <c r="Y503" s="24">
        <v>0</v>
      </c>
      <c r="Z503" s="24">
        <v>0</v>
      </c>
      <c r="AA503" s="25">
        <v>0</v>
      </c>
      <c r="AB503" s="25">
        <v>0</v>
      </c>
      <c r="AC503" s="25">
        <v>0</v>
      </c>
      <c r="AD503" s="25">
        <v>0</v>
      </c>
      <c r="AE503" s="25">
        <v>0</v>
      </c>
      <c r="AF503" s="25">
        <v>0</v>
      </c>
      <c r="AG503" s="25">
        <v>0</v>
      </c>
      <c r="AH503" s="25">
        <v>0</v>
      </c>
      <c r="AI503" s="25">
        <v>0</v>
      </c>
      <c r="AJ503" s="25">
        <v>0</v>
      </c>
      <c r="AK503" s="25">
        <v>0</v>
      </c>
      <c r="AL503" s="25">
        <v>0</v>
      </c>
      <c r="AM503" s="25">
        <v>0</v>
      </c>
      <c r="AN503" s="25">
        <v>0</v>
      </c>
      <c r="AO503" s="25">
        <v>0</v>
      </c>
      <c r="AP503" s="25">
        <v>0</v>
      </c>
      <c r="AQ503" s="25">
        <v>0</v>
      </c>
      <c r="AR503" s="25">
        <v>0</v>
      </c>
      <c r="AS503" s="25">
        <v>0</v>
      </c>
      <c r="AT503" s="25">
        <v>0</v>
      </c>
      <c r="AU503" s="25">
        <v>0</v>
      </c>
      <c r="AV503" s="25">
        <v>0</v>
      </c>
      <c r="AW503" s="25">
        <v>0</v>
      </c>
      <c r="AX503" s="25">
        <v>0</v>
      </c>
      <c r="AY503" s="25">
        <v>0</v>
      </c>
      <c r="AZ503" s="25">
        <v>0</v>
      </c>
      <c r="BA503" s="25">
        <v>0</v>
      </c>
      <c r="BB503" s="25">
        <v>0</v>
      </c>
      <c r="BC503" s="25">
        <v>0</v>
      </c>
      <c r="BD503" s="25">
        <v>0</v>
      </c>
      <c r="BE503" s="25">
        <v>0</v>
      </c>
      <c r="BF503" s="25">
        <v>0</v>
      </c>
      <c r="BG503" s="25">
        <v>0</v>
      </c>
      <c r="BH503" s="25">
        <v>0</v>
      </c>
      <c r="BI503" s="25">
        <v>0</v>
      </c>
      <c r="BJ503" s="25">
        <v>0</v>
      </c>
      <c r="BK503" s="25">
        <v>0</v>
      </c>
      <c r="BL503" s="25">
        <v>0</v>
      </c>
      <c r="BM503" s="25">
        <v>0</v>
      </c>
      <c r="BN503" s="25">
        <v>0</v>
      </c>
      <c r="BO503" t="s">
        <v>237</v>
      </c>
    </row>
    <row r="504" spans="1:67" x14ac:dyDescent="0.25">
      <c r="B504" t="s">
        <v>10</v>
      </c>
      <c r="C504">
        <v>0.03</v>
      </c>
      <c r="D504">
        <v>0</v>
      </c>
      <c r="E504">
        <v>0</v>
      </c>
      <c r="F504">
        <v>0</v>
      </c>
      <c r="G504">
        <v>0</v>
      </c>
      <c r="H504">
        <v>0</v>
      </c>
      <c r="I504">
        <v>0</v>
      </c>
      <c r="J504" s="22">
        <v>0</v>
      </c>
      <c r="K504" s="22">
        <v>0</v>
      </c>
      <c r="L504" s="22">
        <v>0</v>
      </c>
      <c r="M504" s="22">
        <v>0</v>
      </c>
      <c r="N504" s="22">
        <v>0</v>
      </c>
      <c r="O504" s="24">
        <v>0</v>
      </c>
      <c r="P504" s="24">
        <v>0</v>
      </c>
      <c r="Q504" s="24">
        <v>0</v>
      </c>
      <c r="R504" s="24">
        <v>0</v>
      </c>
      <c r="S504" s="24">
        <v>0</v>
      </c>
      <c r="T504" s="24">
        <v>0</v>
      </c>
      <c r="U504" s="24">
        <v>0</v>
      </c>
      <c r="V504" s="24">
        <v>0</v>
      </c>
      <c r="W504" s="24">
        <v>0</v>
      </c>
      <c r="X504" s="24">
        <v>0</v>
      </c>
      <c r="Y504" s="24">
        <v>0</v>
      </c>
      <c r="Z504" s="24">
        <v>0</v>
      </c>
      <c r="AA504" s="25">
        <v>0</v>
      </c>
      <c r="AB504" s="25">
        <v>0</v>
      </c>
      <c r="AC504" s="25">
        <v>0</v>
      </c>
      <c r="AD504" s="25">
        <v>0</v>
      </c>
      <c r="AE504" s="25">
        <v>0</v>
      </c>
      <c r="AF504" s="25">
        <v>0</v>
      </c>
      <c r="AG504" s="25">
        <v>0</v>
      </c>
      <c r="AH504" s="25">
        <v>0</v>
      </c>
      <c r="AI504" s="25">
        <v>0</v>
      </c>
      <c r="AJ504" s="25">
        <v>0</v>
      </c>
      <c r="AK504" s="25">
        <v>0</v>
      </c>
      <c r="AL504" s="25">
        <v>0</v>
      </c>
      <c r="AM504" s="25">
        <v>0</v>
      </c>
      <c r="AN504" s="25">
        <v>0</v>
      </c>
      <c r="AO504" s="25">
        <v>0</v>
      </c>
      <c r="AP504" s="25">
        <v>0</v>
      </c>
      <c r="AQ504" s="25">
        <v>0</v>
      </c>
      <c r="AR504" s="25">
        <v>0</v>
      </c>
      <c r="AS504" s="25">
        <v>0</v>
      </c>
      <c r="AT504" s="25">
        <v>0</v>
      </c>
      <c r="AU504" s="25">
        <v>0</v>
      </c>
      <c r="AV504" s="25">
        <v>0</v>
      </c>
      <c r="AW504" s="25">
        <v>0</v>
      </c>
      <c r="AX504" s="25">
        <v>0</v>
      </c>
      <c r="AY504" s="25">
        <v>0</v>
      </c>
      <c r="AZ504" s="25">
        <v>0</v>
      </c>
      <c r="BA504" s="25">
        <v>0</v>
      </c>
      <c r="BB504" s="25">
        <v>0</v>
      </c>
      <c r="BC504" s="25">
        <v>0</v>
      </c>
      <c r="BD504" s="25">
        <v>0</v>
      </c>
      <c r="BE504" s="25">
        <v>0</v>
      </c>
      <c r="BF504" s="25">
        <v>0</v>
      </c>
      <c r="BG504" s="25">
        <v>0</v>
      </c>
      <c r="BH504" s="25">
        <v>0</v>
      </c>
      <c r="BI504" s="25">
        <v>0</v>
      </c>
      <c r="BJ504" s="25">
        <v>0</v>
      </c>
      <c r="BK504" s="25">
        <v>0</v>
      </c>
      <c r="BL504" s="25">
        <v>0</v>
      </c>
      <c r="BM504" s="25">
        <v>0</v>
      </c>
      <c r="BN504" s="25">
        <v>0</v>
      </c>
      <c r="BO504" t="s">
        <v>237</v>
      </c>
    </row>
    <row r="505" spans="1:67" x14ac:dyDescent="0.25">
      <c r="B505" t="s">
        <v>10</v>
      </c>
      <c r="C505">
        <v>0.04</v>
      </c>
      <c r="D505">
        <v>0</v>
      </c>
      <c r="E505">
        <v>0</v>
      </c>
      <c r="F505">
        <v>0</v>
      </c>
      <c r="G505">
        <v>0</v>
      </c>
      <c r="H505">
        <v>0</v>
      </c>
      <c r="I505">
        <v>0</v>
      </c>
      <c r="J505" s="22">
        <v>0</v>
      </c>
      <c r="K505" s="22">
        <v>0</v>
      </c>
      <c r="L505" s="22">
        <v>0</v>
      </c>
      <c r="M505" s="22">
        <v>0</v>
      </c>
      <c r="N505" s="22">
        <v>0</v>
      </c>
      <c r="O505" s="24">
        <v>0</v>
      </c>
      <c r="P505" s="24">
        <v>0</v>
      </c>
      <c r="Q505" s="24">
        <v>0</v>
      </c>
      <c r="R505" s="24">
        <v>0</v>
      </c>
      <c r="S505" s="24">
        <v>0</v>
      </c>
      <c r="T505" s="24">
        <v>0</v>
      </c>
      <c r="U505" s="24">
        <v>0</v>
      </c>
      <c r="V505" s="24">
        <v>0</v>
      </c>
      <c r="W505" s="24">
        <v>0</v>
      </c>
      <c r="X505" s="24">
        <v>0</v>
      </c>
      <c r="Y505" s="24">
        <v>0</v>
      </c>
      <c r="Z505" s="24">
        <v>0</v>
      </c>
      <c r="AA505" s="25">
        <v>0</v>
      </c>
      <c r="AB505" s="25">
        <v>0</v>
      </c>
      <c r="AC505" s="25">
        <v>0</v>
      </c>
      <c r="AD505" s="25">
        <v>0</v>
      </c>
      <c r="AE505" s="25">
        <v>0</v>
      </c>
      <c r="AF505" s="25">
        <v>0</v>
      </c>
      <c r="AG505" s="25">
        <v>0</v>
      </c>
      <c r="AH505" s="25">
        <v>0</v>
      </c>
      <c r="AI505" s="25">
        <v>0</v>
      </c>
      <c r="AJ505" s="25">
        <v>0</v>
      </c>
      <c r="AK505" s="25">
        <v>0</v>
      </c>
      <c r="AL505" s="25">
        <v>0</v>
      </c>
      <c r="AM505" s="25">
        <v>0</v>
      </c>
      <c r="AN505" s="25">
        <v>0</v>
      </c>
      <c r="AO505" s="25">
        <v>0</v>
      </c>
      <c r="AP505" s="25">
        <v>0</v>
      </c>
      <c r="AQ505" s="25">
        <v>0</v>
      </c>
      <c r="AR505" s="25">
        <v>0</v>
      </c>
      <c r="AS505" s="25">
        <v>0</v>
      </c>
      <c r="AT505" s="25">
        <v>0</v>
      </c>
      <c r="AU505" s="25">
        <v>0</v>
      </c>
      <c r="AV505" s="25">
        <v>0</v>
      </c>
      <c r="AW505" s="25">
        <v>0</v>
      </c>
      <c r="AX505" s="25">
        <v>0</v>
      </c>
      <c r="AY505" s="25">
        <v>0</v>
      </c>
      <c r="AZ505" s="25">
        <v>0</v>
      </c>
      <c r="BA505" s="25">
        <v>0</v>
      </c>
      <c r="BB505" s="25">
        <v>0</v>
      </c>
      <c r="BC505" s="25">
        <v>0</v>
      </c>
      <c r="BD505" s="25">
        <v>0</v>
      </c>
      <c r="BE505" s="25">
        <v>0</v>
      </c>
      <c r="BF505" s="25">
        <v>0</v>
      </c>
      <c r="BG505" s="25">
        <v>0</v>
      </c>
      <c r="BH505" s="25">
        <v>0</v>
      </c>
      <c r="BI505" s="25">
        <v>0</v>
      </c>
      <c r="BJ505" s="25">
        <v>0</v>
      </c>
      <c r="BK505" s="25">
        <v>0</v>
      </c>
      <c r="BL505" s="25">
        <v>0</v>
      </c>
      <c r="BM505" s="25">
        <v>0</v>
      </c>
      <c r="BN505" s="25">
        <v>0</v>
      </c>
      <c r="BO505" t="s">
        <v>237</v>
      </c>
    </row>
    <row r="506" spans="1:67" x14ac:dyDescent="0.25">
      <c r="B506" t="s">
        <v>10</v>
      </c>
      <c r="C506">
        <v>0.05</v>
      </c>
      <c r="D506">
        <v>0</v>
      </c>
      <c r="E506">
        <v>0</v>
      </c>
      <c r="F506">
        <v>0</v>
      </c>
      <c r="G506">
        <v>0</v>
      </c>
      <c r="H506">
        <v>0</v>
      </c>
      <c r="I506">
        <v>0</v>
      </c>
      <c r="J506" s="22">
        <v>0</v>
      </c>
      <c r="K506" s="22">
        <v>0</v>
      </c>
      <c r="L506" s="22">
        <v>0</v>
      </c>
      <c r="M506" s="22">
        <v>0</v>
      </c>
      <c r="N506" s="22">
        <v>0</v>
      </c>
      <c r="O506" s="24">
        <v>0</v>
      </c>
      <c r="P506" s="24">
        <v>0</v>
      </c>
      <c r="Q506" s="24">
        <v>0</v>
      </c>
      <c r="R506" s="24">
        <v>0</v>
      </c>
      <c r="S506" s="24">
        <v>0</v>
      </c>
      <c r="T506" s="24">
        <v>0</v>
      </c>
      <c r="U506" s="24">
        <v>0</v>
      </c>
      <c r="V506" s="24">
        <v>0</v>
      </c>
      <c r="W506" s="24">
        <v>0</v>
      </c>
      <c r="X506" s="24">
        <v>0</v>
      </c>
      <c r="Y506" s="24">
        <v>0</v>
      </c>
      <c r="Z506" s="24">
        <v>0</v>
      </c>
      <c r="AA506" s="25">
        <v>0</v>
      </c>
      <c r="AB506" s="25">
        <v>0</v>
      </c>
      <c r="AC506" s="25">
        <v>0</v>
      </c>
      <c r="AD506" s="25">
        <v>0</v>
      </c>
      <c r="AE506" s="25">
        <v>0</v>
      </c>
      <c r="AF506" s="25">
        <v>0</v>
      </c>
      <c r="AG506" s="25">
        <v>0</v>
      </c>
      <c r="AH506" s="25">
        <v>0</v>
      </c>
      <c r="AI506" s="25">
        <v>0</v>
      </c>
      <c r="AJ506" s="25">
        <v>0</v>
      </c>
      <c r="AK506" s="25">
        <v>0</v>
      </c>
      <c r="AL506" s="25">
        <v>0</v>
      </c>
      <c r="AM506" s="25">
        <v>0</v>
      </c>
      <c r="AN506" s="25">
        <v>0</v>
      </c>
      <c r="AO506" s="25">
        <v>0</v>
      </c>
      <c r="AP506" s="25">
        <v>0</v>
      </c>
      <c r="AQ506" s="25">
        <v>0</v>
      </c>
      <c r="AR506" s="25">
        <v>0</v>
      </c>
      <c r="AS506" s="25">
        <v>0</v>
      </c>
      <c r="AT506" s="25">
        <v>0</v>
      </c>
      <c r="AU506" s="25">
        <v>0</v>
      </c>
      <c r="AV506" s="25">
        <v>0</v>
      </c>
      <c r="AW506" s="25">
        <v>0</v>
      </c>
      <c r="AX506" s="25">
        <v>0</v>
      </c>
      <c r="AY506" s="25">
        <v>0</v>
      </c>
      <c r="AZ506" s="25">
        <v>0</v>
      </c>
      <c r="BA506" s="25">
        <v>0</v>
      </c>
      <c r="BB506" s="25">
        <v>0</v>
      </c>
      <c r="BC506" s="25">
        <v>0</v>
      </c>
      <c r="BD506" s="25">
        <v>0</v>
      </c>
      <c r="BE506" s="25">
        <v>0</v>
      </c>
      <c r="BF506" s="25">
        <v>0</v>
      </c>
      <c r="BG506" s="25">
        <v>0</v>
      </c>
      <c r="BH506" s="25">
        <v>0</v>
      </c>
      <c r="BI506" s="25">
        <v>0</v>
      </c>
      <c r="BJ506" s="25">
        <v>0</v>
      </c>
      <c r="BK506" s="25">
        <v>0</v>
      </c>
      <c r="BL506" s="25">
        <v>0</v>
      </c>
      <c r="BM506" s="25">
        <v>0</v>
      </c>
      <c r="BN506" s="25">
        <v>0</v>
      </c>
      <c r="BO506" t="s">
        <v>237</v>
      </c>
    </row>
    <row r="507" spans="1:67" x14ac:dyDescent="0.25">
      <c r="B507" t="s">
        <v>10</v>
      </c>
      <c r="C507">
        <v>0.06</v>
      </c>
      <c r="D507">
        <v>0</v>
      </c>
      <c r="E507">
        <v>0</v>
      </c>
      <c r="F507">
        <v>0</v>
      </c>
      <c r="G507">
        <v>0</v>
      </c>
      <c r="H507">
        <v>0</v>
      </c>
      <c r="I507">
        <v>0</v>
      </c>
      <c r="J507" s="22">
        <v>0</v>
      </c>
      <c r="K507" s="22">
        <v>0</v>
      </c>
      <c r="L507" s="22">
        <v>0</v>
      </c>
      <c r="M507" s="22">
        <v>0</v>
      </c>
      <c r="N507" s="22">
        <v>0</v>
      </c>
      <c r="O507" s="24">
        <v>0</v>
      </c>
      <c r="P507" s="24">
        <v>0</v>
      </c>
      <c r="Q507" s="24">
        <v>0</v>
      </c>
      <c r="R507" s="24">
        <v>0</v>
      </c>
      <c r="S507" s="24">
        <v>0</v>
      </c>
      <c r="T507" s="24">
        <v>0</v>
      </c>
      <c r="U507" s="24">
        <v>0</v>
      </c>
      <c r="V507" s="24">
        <v>0</v>
      </c>
      <c r="W507" s="24">
        <v>0</v>
      </c>
      <c r="X507" s="24">
        <v>0</v>
      </c>
      <c r="Y507" s="24">
        <v>0</v>
      </c>
      <c r="Z507" s="24">
        <v>0</v>
      </c>
      <c r="AA507" s="25">
        <v>0</v>
      </c>
      <c r="AB507" s="25">
        <v>0</v>
      </c>
      <c r="AC507" s="25">
        <v>0</v>
      </c>
      <c r="AD507" s="25">
        <v>0</v>
      </c>
      <c r="AE507" s="25">
        <v>0</v>
      </c>
      <c r="AF507" s="25">
        <v>0</v>
      </c>
      <c r="AG507" s="25">
        <v>0</v>
      </c>
      <c r="AH507" s="25">
        <v>0</v>
      </c>
      <c r="AI507" s="25">
        <v>0</v>
      </c>
      <c r="AJ507" s="25">
        <v>0</v>
      </c>
      <c r="AK507" s="25">
        <v>0</v>
      </c>
      <c r="AL507" s="25">
        <v>0</v>
      </c>
      <c r="AM507" s="25">
        <v>0</v>
      </c>
      <c r="AN507" s="25">
        <v>0</v>
      </c>
      <c r="AO507" s="25">
        <v>0</v>
      </c>
      <c r="AP507" s="25">
        <v>0</v>
      </c>
      <c r="AQ507" s="25">
        <v>0</v>
      </c>
      <c r="AR507" s="25">
        <v>0</v>
      </c>
      <c r="AS507" s="25">
        <v>0</v>
      </c>
      <c r="AT507" s="25">
        <v>0</v>
      </c>
      <c r="AU507" s="25">
        <v>0</v>
      </c>
      <c r="AV507" s="25">
        <v>0</v>
      </c>
      <c r="AW507" s="25">
        <v>0</v>
      </c>
      <c r="AX507" s="25">
        <v>0</v>
      </c>
      <c r="AY507" s="25">
        <v>0</v>
      </c>
      <c r="AZ507" s="25">
        <v>0</v>
      </c>
      <c r="BA507" s="25">
        <v>0</v>
      </c>
      <c r="BB507" s="25">
        <v>0</v>
      </c>
      <c r="BC507" s="25">
        <v>0</v>
      </c>
      <c r="BD507" s="25">
        <v>0</v>
      </c>
      <c r="BE507" s="25">
        <v>0</v>
      </c>
      <c r="BF507" s="25">
        <v>0</v>
      </c>
      <c r="BG507" s="25">
        <v>0</v>
      </c>
      <c r="BH507" s="25">
        <v>0</v>
      </c>
      <c r="BI507" s="25">
        <v>0</v>
      </c>
      <c r="BJ507" s="25">
        <v>0</v>
      </c>
      <c r="BK507" s="25">
        <v>0</v>
      </c>
      <c r="BL507" s="25">
        <v>0</v>
      </c>
      <c r="BM507" s="25">
        <v>0</v>
      </c>
      <c r="BN507" s="25">
        <v>0</v>
      </c>
      <c r="BO507" t="s">
        <v>237</v>
      </c>
    </row>
    <row r="508" spans="1:67" x14ac:dyDescent="0.25">
      <c r="A508" s="6">
        <v>45017</v>
      </c>
      <c r="B508" t="s">
        <v>10</v>
      </c>
      <c r="C508">
        <v>1</v>
      </c>
      <c r="D508">
        <v>661.00000000000011</v>
      </c>
      <c r="E508">
        <f t="shared" si="55"/>
        <v>160</v>
      </c>
      <c r="F508">
        <f t="shared" si="56"/>
        <v>118</v>
      </c>
      <c r="G508">
        <f t="shared" si="57"/>
        <v>240</v>
      </c>
      <c r="H508">
        <f t="shared" si="58"/>
        <v>129.00000000000011</v>
      </c>
      <c r="I508">
        <v>0</v>
      </c>
      <c r="J508" s="22">
        <v>0.2</v>
      </c>
      <c r="K508" s="22">
        <v>0.66</v>
      </c>
      <c r="L508" s="22">
        <v>0.72</v>
      </c>
      <c r="M508" s="22">
        <v>0.83000000000000007</v>
      </c>
      <c r="N508" s="22">
        <v>0.95000000000000007</v>
      </c>
      <c r="O508" s="24">
        <v>0.69000000000000006</v>
      </c>
      <c r="P508" s="24">
        <v>0.70000000000000007</v>
      </c>
      <c r="Q508" s="24">
        <v>0.65</v>
      </c>
      <c r="R508" s="24">
        <v>0.11</v>
      </c>
      <c r="S508" s="24">
        <v>0.89</v>
      </c>
      <c r="T508" s="24">
        <v>0.99</v>
      </c>
      <c r="U508" s="24">
        <v>0.43</v>
      </c>
      <c r="V508" s="24">
        <v>0.9</v>
      </c>
      <c r="W508" s="24">
        <v>0.53</v>
      </c>
      <c r="X508" s="24">
        <v>0.71</v>
      </c>
      <c r="Y508" s="24">
        <v>0.89</v>
      </c>
      <c r="Z508" s="24">
        <v>0.92</v>
      </c>
      <c r="AA508" s="25">
        <v>1</v>
      </c>
      <c r="AB508" s="25">
        <v>7</v>
      </c>
      <c r="AC508" s="25">
        <v>8</v>
      </c>
      <c r="AD508" s="25">
        <v>7</v>
      </c>
      <c r="AE508" s="25">
        <v>2</v>
      </c>
      <c r="AF508" s="25">
        <v>39</v>
      </c>
      <c r="AG508" s="25">
        <v>23</v>
      </c>
      <c r="AH508" s="25">
        <v>29</v>
      </c>
      <c r="AI508" s="25">
        <v>2</v>
      </c>
      <c r="AJ508" s="25">
        <v>0</v>
      </c>
      <c r="AK508" s="25">
        <v>14</v>
      </c>
      <c r="AL508" s="25">
        <v>0</v>
      </c>
      <c r="AM508" s="25">
        <v>36</v>
      </c>
      <c r="AN508" s="25">
        <v>0</v>
      </c>
      <c r="AO508" s="25">
        <v>14.000000000000114</v>
      </c>
      <c r="AP508" s="25">
        <v>38</v>
      </c>
      <c r="AQ508" s="25">
        <v>21</v>
      </c>
      <c r="AR508" s="25">
        <v>4</v>
      </c>
      <c r="AS508" s="25">
        <v>16</v>
      </c>
      <c r="AT508" s="25">
        <v>0</v>
      </c>
      <c r="AU508" s="25">
        <v>42</v>
      </c>
      <c r="AV508" s="25">
        <v>15</v>
      </c>
      <c r="AW508" s="25">
        <v>16</v>
      </c>
      <c r="AX508" s="25">
        <v>15</v>
      </c>
      <c r="AY508" s="25">
        <v>41</v>
      </c>
      <c r="AZ508" s="25">
        <v>0</v>
      </c>
      <c r="BA508" s="25">
        <v>32</v>
      </c>
      <c r="BB508" s="25">
        <v>14</v>
      </c>
      <c r="BC508" s="25">
        <v>35</v>
      </c>
      <c r="BD508" s="25">
        <v>30</v>
      </c>
      <c r="BE508" s="25">
        <v>10</v>
      </c>
      <c r="BF508" s="25">
        <v>3</v>
      </c>
      <c r="BG508" s="25">
        <v>15</v>
      </c>
      <c r="BH508" s="25">
        <v>21</v>
      </c>
      <c r="BI508" s="25">
        <v>0</v>
      </c>
      <c r="BJ508" s="25">
        <v>27</v>
      </c>
      <c r="BK508" s="25">
        <v>8</v>
      </c>
      <c r="BL508" s="25">
        <v>0</v>
      </c>
      <c r="BM508" s="25">
        <v>41</v>
      </c>
      <c r="BN508" s="25">
        <v>35</v>
      </c>
      <c r="BO508" t="s">
        <v>37</v>
      </c>
    </row>
    <row r="509" spans="1:67" x14ac:dyDescent="0.25">
      <c r="A509" s="6">
        <v>45018</v>
      </c>
      <c r="B509" t="s">
        <v>10</v>
      </c>
      <c r="C509">
        <v>2</v>
      </c>
      <c r="D509">
        <v>651.00000000000011</v>
      </c>
      <c r="E509">
        <f t="shared" si="55"/>
        <v>182</v>
      </c>
      <c r="F509">
        <f t="shared" si="56"/>
        <v>171</v>
      </c>
      <c r="G509">
        <f t="shared" si="57"/>
        <v>129.00000000000011</v>
      </c>
      <c r="H509">
        <f t="shared" si="58"/>
        <v>169</v>
      </c>
      <c r="I509">
        <v>0</v>
      </c>
      <c r="J509" s="22">
        <v>0.22</v>
      </c>
      <c r="K509" s="22">
        <v>0.69000000000000006</v>
      </c>
      <c r="L509" s="22">
        <v>0.72</v>
      </c>
      <c r="M509" s="22">
        <v>0.83000000000000007</v>
      </c>
      <c r="N509" s="22">
        <v>0.9</v>
      </c>
      <c r="O509" s="24">
        <v>0.67</v>
      </c>
      <c r="P509" s="24">
        <v>0.83000000000000007</v>
      </c>
      <c r="Q509" s="24">
        <v>0.68</v>
      </c>
      <c r="R509" s="24">
        <v>0.55000000000000004</v>
      </c>
      <c r="S509" s="24">
        <v>0.93</v>
      </c>
      <c r="T509" s="24">
        <v>0.25</v>
      </c>
      <c r="U509" s="24">
        <v>0.41000000000000003</v>
      </c>
      <c r="V509" s="24">
        <v>0.49</v>
      </c>
      <c r="W509" s="24">
        <v>0.98</v>
      </c>
      <c r="X509" s="24">
        <v>1</v>
      </c>
      <c r="Y509" s="24">
        <v>0.77</v>
      </c>
      <c r="Z509" s="24">
        <v>0.93</v>
      </c>
      <c r="AA509" s="25">
        <v>16</v>
      </c>
      <c r="AB509" s="25">
        <v>9</v>
      </c>
      <c r="AC509" s="25">
        <v>40</v>
      </c>
      <c r="AD509" s="25">
        <v>19</v>
      </c>
      <c r="AE509" s="25">
        <v>2</v>
      </c>
      <c r="AF509" s="25">
        <v>28</v>
      </c>
      <c r="AG509" s="25">
        <v>37</v>
      </c>
      <c r="AH509" s="25">
        <v>2</v>
      </c>
      <c r="AI509" s="25">
        <v>9</v>
      </c>
      <c r="AJ509" s="25">
        <v>9</v>
      </c>
      <c r="AK509" s="25">
        <v>0</v>
      </c>
      <c r="AL509" s="25">
        <v>1</v>
      </c>
      <c r="AM509" s="25">
        <v>39</v>
      </c>
      <c r="AN509" s="25">
        <v>22</v>
      </c>
      <c r="AO509" s="25">
        <v>33</v>
      </c>
      <c r="AP509" s="25">
        <v>2</v>
      </c>
      <c r="AQ509" s="25">
        <v>9</v>
      </c>
      <c r="AR509" s="25">
        <v>42</v>
      </c>
      <c r="AS509" s="25">
        <v>6</v>
      </c>
      <c r="AT509" s="25">
        <v>15</v>
      </c>
      <c r="AU509" s="25">
        <v>0</v>
      </c>
      <c r="AV509" s="25">
        <v>12.000000000000114</v>
      </c>
      <c r="AW509" s="25">
        <v>33</v>
      </c>
      <c r="AX509" s="25">
        <v>0</v>
      </c>
      <c r="AY509" s="25">
        <v>11</v>
      </c>
      <c r="AZ509" s="25">
        <v>28</v>
      </c>
      <c r="BA509" s="25">
        <v>0</v>
      </c>
      <c r="BB509" s="25">
        <v>0</v>
      </c>
      <c r="BC509" s="25">
        <v>17</v>
      </c>
      <c r="BD509" s="25">
        <v>28</v>
      </c>
      <c r="BE509" s="25">
        <v>22</v>
      </c>
      <c r="BF509" s="25">
        <v>0</v>
      </c>
      <c r="BG509" s="25">
        <v>34</v>
      </c>
      <c r="BH509" s="25">
        <v>27</v>
      </c>
      <c r="BI509" s="25">
        <v>40</v>
      </c>
      <c r="BJ509" s="25">
        <v>0</v>
      </c>
      <c r="BK509" s="25">
        <v>5</v>
      </c>
      <c r="BL509" s="25">
        <v>12</v>
      </c>
      <c r="BM509" s="25">
        <v>42</v>
      </c>
      <c r="BN509" s="25">
        <v>0</v>
      </c>
      <c r="BO509" t="s">
        <v>37</v>
      </c>
    </row>
    <row r="510" spans="1:67" x14ac:dyDescent="0.25">
      <c r="A510" s="6">
        <v>45019</v>
      </c>
      <c r="B510" t="s">
        <v>10</v>
      </c>
      <c r="C510">
        <v>3</v>
      </c>
      <c r="D510">
        <v>641</v>
      </c>
      <c r="E510">
        <f t="shared" si="55"/>
        <v>155</v>
      </c>
      <c r="F510">
        <f t="shared" si="56"/>
        <v>171</v>
      </c>
      <c r="G510">
        <f t="shared" si="57"/>
        <v>186</v>
      </c>
      <c r="H510">
        <f t="shared" si="58"/>
        <v>119</v>
      </c>
      <c r="I510">
        <v>0</v>
      </c>
      <c r="J510" s="22">
        <v>0.2</v>
      </c>
      <c r="K510" s="22">
        <v>0.67</v>
      </c>
      <c r="L510" s="22">
        <v>0.77</v>
      </c>
      <c r="M510" s="22">
        <v>0.86</v>
      </c>
      <c r="N510" s="22">
        <v>0.9</v>
      </c>
      <c r="O510" s="24">
        <v>0.67</v>
      </c>
      <c r="P510" s="24">
        <v>0.74</v>
      </c>
      <c r="Q510" s="24">
        <v>0.79</v>
      </c>
      <c r="R510" s="24">
        <v>0.68</v>
      </c>
      <c r="S510" s="24">
        <v>0.96</v>
      </c>
      <c r="T510" s="24">
        <v>0.94000000000000006</v>
      </c>
      <c r="U510" s="24">
        <v>0.97</v>
      </c>
      <c r="V510" s="24">
        <v>0.49</v>
      </c>
      <c r="W510" s="24">
        <v>0.91</v>
      </c>
      <c r="X510" s="24">
        <v>0.28999999999999998</v>
      </c>
      <c r="Y510" s="24">
        <v>0.74</v>
      </c>
      <c r="Z510" s="24">
        <v>0.57000000000000006</v>
      </c>
      <c r="AA510" s="25">
        <v>30</v>
      </c>
      <c r="AB510" s="25">
        <v>37</v>
      </c>
      <c r="AC510" s="25">
        <v>25</v>
      </c>
      <c r="AD510" s="25">
        <v>31</v>
      </c>
      <c r="AE510" s="25">
        <v>23</v>
      </c>
      <c r="AF510" s="25">
        <v>2</v>
      </c>
      <c r="AG510" s="25">
        <v>7</v>
      </c>
      <c r="AH510" s="25">
        <v>1</v>
      </c>
      <c r="AI510" s="25">
        <v>8</v>
      </c>
      <c r="AJ510" s="25">
        <v>7</v>
      </c>
      <c r="AK510" s="25">
        <v>10</v>
      </c>
      <c r="AL510" s="25">
        <v>36</v>
      </c>
      <c r="AM510" s="25">
        <v>9</v>
      </c>
      <c r="AN510" s="25">
        <v>0</v>
      </c>
      <c r="AO510" s="25">
        <v>27</v>
      </c>
      <c r="AP510" s="25">
        <v>0</v>
      </c>
      <c r="AQ510" s="25">
        <v>0</v>
      </c>
      <c r="AR510" s="25">
        <v>19</v>
      </c>
      <c r="AS510" s="25">
        <v>11</v>
      </c>
      <c r="AT510" s="25">
        <v>17</v>
      </c>
      <c r="AU510" s="25">
        <v>23</v>
      </c>
      <c r="AV510" s="25">
        <v>0</v>
      </c>
      <c r="AW510" s="25">
        <v>29</v>
      </c>
      <c r="AX510" s="25">
        <v>35</v>
      </c>
      <c r="AY510" s="25">
        <v>11</v>
      </c>
      <c r="AZ510" s="25">
        <v>22</v>
      </c>
      <c r="BA510" s="25">
        <v>37</v>
      </c>
      <c r="BB510" s="25">
        <v>3</v>
      </c>
      <c r="BC510" s="25">
        <v>0</v>
      </c>
      <c r="BD510" s="25">
        <v>26</v>
      </c>
      <c r="BE510" s="25">
        <v>33</v>
      </c>
      <c r="BF510" s="25">
        <v>8</v>
      </c>
      <c r="BG510" s="25">
        <v>29</v>
      </c>
      <c r="BH510" s="25">
        <v>32</v>
      </c>
      <c r="BI510" s="25">
        <v>0</v>
      </c>
      <c r="BJ510" s="25">
        <v>4</v>
      </c>
      <c r="BK510" s="25">
        <v>33</v>
      </c>
      <c r="BL510" s="25">
        <v>1</v>
      </c>
      <c r="BM510" s="25">
        <v>12</v>
      </c>
      <c r="BN510" s="25">
        <v>3</v>
      </c>
      <c r="BO510" t="s">
        <v>37</v>
      </c>
    </row>
    <row r="511" spans="1:67" x14ac:dyDescent="0.25">
      <c r="A511" s="6">
        <v>45020</v>
      </c>
      <c r="B511" t="s">
        <v>10</v>
      </c>
      <c r="C511">
        <v>4</v>
      </c>
      <c r="D511">
        <v>626</v>
      </c>
      <c r="E511">
        <f t="shared" si="55"/>
        <v>158</v>
      </c>
      <c r="F511">
        <f t="shared" si="56"/>
        <v>116</v>
      </c>
      <c r="G511">
        <f t="shared" si="57"/>
        <v>150</v>
      </c>
      <c r="H511">
        <f t="shared" si="58"/>
        <v>184</v>
      </c>
      <c r="I511">
        <v>0</v>
      </c>
      <c r="J511" s="22">
        <v>0.34</v>
      </c>
      <c r="K511" s="22">
        <v>0.55000000000000004</v>
      </c>
      <c r="L511" s="22">
        <v>0.75</v>
      </c>
      <c r="M511" s="22">
        <v>0.8</v>
      </c>
      <c r="N511" s="22">
        <v>0.98</v>
      </c>
      <c r="O511" s="24">
        <v>0.72</v>
      </c>
      <c r="P511" s="24">
        <v>0.75</v>
      </c>
      <c r="Q511" s="24">
        <v>1</v>
      </c>
      <c r="R511" s="24">
        <v>0.41000000000000003</v>
      </c>
      <c r="S511" s="24">
        <v>0.75</v>
      </c>
      <c r="T511" s="24">
        <v>0.77</v>
      </c>
      <c r="U511" s="24">
        <v>0.73</v>
      </c>
      <c r="V511" s="24">
        <v>0.73</v>
      </c>
      <c r="W511" s="24">
        <v>0.94000000000000006</v>
      </c>
      <c r="X511" s="24">
        <v>0.44</v>
      </c>
      <c r="Y511" s="24">
        <v>0.93</v>
      </c>
      <c r="Z511" s="24">
        <v>0.39</v>
      </c>
      <c r="AA511" s="25">
        <v>19</v>
      </c>
      <c r="AB511" s="25">
        <v>0</v>
      </c>
      <c r="AC511" s="25">
        <v>13</v>
      </c>
      <c r="AD511" s="25">
        <v>12</v>
      </c>
      <c r="AE511" s="25">
        <v>0</v>
      </c>
      <c r="AF511" s="25">
        <v>6</v>
      </c>
      <c r="AG511" s="25">
        <v>0</v>
      </c>
      <c r="AH511" s="25">
        <v>31</v>
      </c>
      <c r="AI511" s="25">
        <v>19</v>
      </c>
      <c r="AJ511" s="25">
        <v>16</v>
      </c>
      <c r="AK511" s="25">
        <v>18</v>
      </c>
      <c r="AL511" s="25">
        <v>10</v>
      </c>
      <c r="AM511" s="25">
        <v>32</v>
      </c>
      <c r="AN511" s="25">
        <v>27</v>
      </c>
      <c r="AO511" s="25">
        <v>18</v>
      </c>
      <c r="AP511" s="25">
        <v>0</v>
      </c>
      <c r="AQ511" s="25">
        <v>0</v>
      </c>
      <c r="AR511" s="25">
        <v>39</v>
      </c>
      <c r="AS511" s="25">
        <v>33</v>
      </c>
      <c r="AT511" s="25">
        <v>25</v>
      </c>
      <c r="AU511" s="25">
        <v>36</v>
      </c>
      <c r="AV511" s="25">
        <v>0</v>
      </c>
      <c r="AW511" s="25">
        <v>0</v>
      </c>
      <c r="AX511" s="25">
        <v>2</v>
      </c>
      <c r="AY511" s="25">
        <v>30</v>
      </c>
      <c r="AZ511" s="25">
        <v>0</v>
      </c>
      <c r="BA511" s="25">
        <v>28</v>
      </c>
      <c r="BB511" s="25">
        <v>27</v>
      </c>
      <c r="BC511" s="25">
        <v>1</v>
      </c>
      <c r="BD511" s="25">
        <v>26</v>
      </c>
      <c r="BE511" s="25">
        <v>20</v>
      </c>
      <c r="BF511" s="25">
        <v>36</v>
      </c>
      <c r="BG511" s="25">
        <v>10</v>
      </c>
      <c r="BH511" s="25">
        <v>1</v>
      </c>
      <c r="BI511" s="25">
        <v>22</v>
      </c>
      <c r="BJ511" s="25">
        <v>29</v>
      </c>
      <c r="BK511" s="25">
        <v>0</v>
      </c>
      <c r="BL511" s="25">
        <v>0</v>
      </c>
      <c r="BM511" s="25">
        <v>11</v>
      </c>
      <c r="BN511" s="25">
        <v>29</v>
      </c>
      <c r="BO511" t="s">
        <v>37</v>
      </c>
    </row>
    <row r="512" spans="1:67" x14ac:dyDescent="0.25">
      <c r="A512" s="6">
        <v>45021</v>
      </c>
      <c r="B512" t="s">
        <v>10</v>
      </c>
      <c r="C512">
        <v>5</v>
      </c>
      <c r="D512">
        <v>603</v>
      </c>
      <c r="E512">
        <f t="shared" si="55"/>
        <v>112</v>
      </c>
      <c r="F512">
        <f t="shared" si="56"/>
        <v>214</v>
      </c>
      <c r="G512">
        <f t="shared" si="57"/>
        <v>212</v>
      </c>
      <c r="H512">
        <f t="shared" si="58"/>
        <v>65</v>
      </c>
      <c r="I512">
        <v>0</v>
      </c>
      <c r="J512" s="22">
        <v>0.36</v>
      </c>
      <c r="K512" s="22">
        <v>0.57999999999999996</v>
      </c>
      <c r="L512" s="22">
        <v>0.73</v>
      </c>
      <c r="M512" s="22">
        <v>0.85</v>
      </c>
      <c r="N512" s="22">
        <v>0.94000000000000006</v>
      </c>
      <c r="O512" s="24">
        <v>0.74</v>
      </c>
      <c r="P512" s="24">
        <v>0.92</v>
      </c>
      <c r="Q512" s="24">
        <v>0.77</v>
      </c>
      <c r="R512" s="24">
        <v>0.73</v>
      </c>
      <c r="S512" s="24">
        <v>0.72</v>
      </c>
      <c r="T512" s="24">
        <v>0.65</v>
      </c>
      <c r="U512" s="24">
        <v>0.88</v>
      </c>
      <c r="V512" s="24">
        <v>0.92</v>
      </c>
      <c r="W512" s="24">
        <v>0.32</v>
      </c>
      <c r="X512" s="24">
        <v>0.45</v>
      </c>
      <c r="Y512" s="24">
        <v>0.8</v>
      </c>
      <c r="Z512" s="24">
        <v>0.89</v>
      </c>
      <c r="AA512" s="25">
        <v>8</v>
      </c>
      <c r="AB512" s="25">
        <v>36</v>
      </c>
      <c r="AC512" s="25">
        <v>0</v>
      </c>
      <c r="AD512" s="25">
        <v>40</v>
      </c>
      <c r="AE512" s="25">
        <v>33</v>
      </c>
      <c r="AF512" s="25">
        <v>27</v>
      </c>
      <c r="AG512" s="25">
        <v>0</v>
      </c>
      <c r="AH512" s="25">
        <v>37</v>
      </c>
      <c r="AI512" s="25">
        <v>14</v>
      </c>
      <c r="AJ512" s="25">
        <v>19</v>
      </c>
      <c r="AK512" s="25">
        <v>0</v>
      </c>
      <c r="AL512" s="25">
        <v>19</v>
      </c>
      <c r="AM512" s="25">
        <v>22</v>
      </c>
      <c r="AN512" s="25">
        <v>0</v>
      </c>
      <c r="AO512" s="25">
        <v>6</v>
      </c>
      <c r="AP512" s="25">
        <v>0</v>
      </c>
      <c r="AQ512" s="25">
        <v>0</v>
      </c>
      <c r="AR512" s="25">
        <v>15</v>
      </c>
      <c r="AS512" s="25">
        <v>3</v>
      </c>
      <c r="AT512" s="25">
        <v>0</v>
      </c>
      <c r="AU512" s="25">
        <v>39</v>
      </c>
      <c r="AV512" s="25">
        <v>32</v>
      </c>
      <c r="AW512" s="25">
        <v>36</v>
      </c>
      <c r="AX512" s="25">
        <v>27</v>
      </c>
      <c r="AY512" s="25">
        <v>22</v>
      </c>
      <c r="AZ512" s="25">
        <v>0</v>
      </c>
      <c r="BA512" s="25">
        <v>0</v>
      </c>
      <c r="BB512" s="25">
        <v>10</v>
      </c>
      <c r="BC512" s="25">
        <v>30</v>
      </c>
      <c r="BD512" s="25">
        <v>16</v>
      </c>
      <c r="BE512" s="25">
        <v>15</v>
      </c>
      <c r="BF512" s="25">
        <v>8</v>
      </c>
      <c r="BG512" s="25">
        <v>0</v>
      </c>
      <c r="BH512" s="25">
        <v>16</v>
      </c>
      <c r="BI512" s="25">
        <v>17</v>
      </c>
      <c r="BJ512" s="25">
        <v>36</v>
      </c>
      <c r="BK512" s="25">
        <v>7</v>
      </c>
      <c r="BL512" s="25">
        <v>0</v>
      </c>
      <c r="BM512" s="25">
        <v>0</v>
      </c>
      <c r="BN512" s="25">
        <v>13</v>
      </c>
      <c r="BO512" t="s">
        <v>37</v>
      </c>
    </row>
    <row r="513" spans="1:67" x14ac:dyDescent="0.25">
      <c r="A513" s="6">
        <v>45022</v>
      </c>
      <c r="B513" t="s">
        <v>10</v>
      </c>
      <c r="C513">
        <v>6</v>
      </c>
      <c r="D513">
        <v>578</v>
      </c>
      <c r="E513">
        <f t="shared" si="55"/>
        <v>138</v>
      </c>
      <c r="F513">
        <f t="shared" si="56"/>
        <v>173</v>
      </c>
      <c r="G513">
        <f t="shared" si="57"/>
        <v>83</v>
      </c>
      <c r="H513">
        <f t="shared" si="58"/>
        <v>181</v>
      </c>
      <c r="I513">
        <v>0</v>
      </c>
      <c r="J513" s="22">
        <v>0.3</v>
      </c>
      <c r="K513" s="22">
        <v>0.66</v>
      </c>
      <c r="L513" s="22">
        <v>0.74</v>
      </c>
      <c r="M513" s="22">
        <v>0.87</v>
      </c>
      <c r="N513" s="22">
        <v>0.95000000000000007</v>
      </c>
      <c r="O513" s="24">
        <v>0.89</v>
      </c>
      <c r="P513" s="24">
        <v>0.6</v>
      </c>
      <c r="Q513" s="24">
        <v>0.64</v>
      </c>
      <c r="R513" s="24">
        <v>0.61</v>
      </c>
      <c r="S513" s="24">
        <v>0.49</v>
      </c>
      <c r="T513" s="24">
        <v>0.97</v>
      </c>
      <c r="U513" s="24">
        <v>0.85</v>
      </c>
      <c r="V513" s="24">
        <v>1</v>
      </c>
      <c r="W513" s="24">
        <v>0.44</v>
      </c>
      <c r="X513" s="24">
        <v>0.39</v>
      </c>
      <c r="Y513" s="24">
        <v>0.65</v>
      </c>
      <c r="Z513" s="24">
        <v>0.73</v>
      </c>
      <c r="AA513" s="25">
        <v>0</v>
      </c>
      <c r="AB513" s="25">
        <v>26</v>
      </c>
      <c r="AC513" s="25">
        <v>0</v>
      </c>
      <c r="AD513" s="25">
        <v>35</v>
      </c>
      <c r="AE513" s="25">
        <v>24</v>
      </c>
      <c r="AF513" s="25">
        <v>38</v>
      </c>
      <c r="AG513" s="25">
        <v>19</v>
      </c>
      <c r="AH513" s="25">
        <v>15</v>
      </c>
      <c r="AI513" s="25">
        <v>0</v>
      </c>
      <c r="AJ513" s="25">
        <v>16</v>
      </c>
      <c r="AK513" s="25">
        <v>3</v>
      </c>
      <c r="AL513" s="25">
        <v>23</v>
      </c>
      <c r="AM513" s="25">
        <v>0</v>
      </c>
      <c r="AN513" s="25">
        <v>27</v>
      </c>
      <c r="AO513" s="25">
        <v>14</v>
      </c>
      <c r="AP513" s="25">
        <v>33</v>
      </c>
      <c r="AQ513" s="25">
        <v>0</v>
      </c>
      <c r="AR513" s="25">
        <v>37</v>
      </c>
      <c r="AS513" s="25">
        <v>32</v>
      </c>
      <c r="AT513" s="25">
        <v>15</v>
      </c>
      <c r="AU513" s="25">
        <v>0</v>
      </c>
      <c r="AV513" s="25">
        <v>0</v>
      </c>
      <c r="AW513" s="25">
        <v>12</v>
      </c>
      <c r="AX513" s="25">
        <v>3</v>
      </c>
      <c r="AY513" s="25">
        <v>0</v>
      </c>
      <c r="AZ513" s="25">
        <v>13</v>
      </c>
      <c r="BA513" s="25">
        <v>21</v>
      </c>
      <c r="BB513" s="25">
        <v>11</v>
      </c>
      <c r="BC513" s="25">
        <v>14</v>
      </c>
      <c r="BD513" s="25">
        <v>9</v>
      </c>
      <c r="BE513" s="25">
        <v>4</v>
      </c>
      <c r="BF513" s="25">
        <v>20</v>
      </c>
      <c r="BG513" s="25">
        <v>36</v>
      </c>
      <c r="BH513" s="25">
        <v>0</v>
      </c>
      <c r="BI513" s="25">
        <v>29</v>
      </c>
      <c r="BJ513" s="25">
        <v>23</v>
      </c>
      <c r="BK513" s="25">
        <v>6</v>
      </c>
      <c r="BL513" s="25">
        <v>0</v>
      </c>
      <c r="BM513" s="25">
        <v>20</v>
      </c>
      <c r="BN513" s="25">
        <v>0</v>
      </c>
      <c r="BO513" t="s">
        <v>37</v>
      </c>
    </row>
    <row r="514" spans="1:67" x14ac:dyDescent="0.25">
      <c r="A514" s="6">
        <v>45023</v>
      </c>
      <c r="B514" t="s">
        <v>10</v>
      </c>
      <c r="C514">
        <v>7</v>
      </c>
      <c r="D514">
        <v>552</v>
      </c>
      <c r="E514">
        <f t="shared" si="55"/>
        <v>163</v>
      </c>
      <c r="F514">
        <f t="shared" si="56"/>
        <v>107</v>
      </c>
      <c r="G514">
        <f t="shared" si="57"/>
        <v>122</v>
      </c>
      <c r="H514">
        <f t="shared" si="58"/>
        <v>146</v>
      </c>
      <c r="I514">
        <v>1</v>
      </c>
      <c r="J514" s="22">
        <v>0.28999999999999998</v>
      </c>
      <c r="K514" s="22">
        <v>0.64</v>
      </c>
      <c r="L514" s="22">
        <v>0.72</v>
      </c>
      <c r="M514" s="22">
        <v>0.87</v>
      </c>
      <c r="N514" s="22">
        <v>0.99</v>
      </c>
      <c r="O514" s="24">
        <v>0.70000000000000007</v>
      </c>
      <c r="P514" s="24">
        <v>0.78</v>
      </c>
      <c r="Q514" s="24">
        <v>0.54</v>
      </c>
      <c r="R514" s="24">
        <v>0.31</v>
      </c>
      <c r="S514" s="24">
        <v>0.62</v>
      </c>
      <c r="T514" s="24">
        <v>0.9</v>
      </c>
      <c r="U514" s="24">
        <v>0.31</v>
      </c>
      <c r="V514" s="24">
        <v>0.85</v>
      </c>
      <c r="W514" s="24">
        <v>0.83000000000000007</v>
      </c>
      <c r="X514" s="24">
        <v>0.57999999999999996</v>
      </c>
      <c r="Y514" s="24">
        <v>0.92</v>
      </c>
      <c r="Z514" s="24">
        <v>0.42</v>
      </c>
      <c r="AA514" s="25">
        <v>14</v>
      </c>
      <c r="AB514" s="25">
        <v>30</v>
      </c>
      <c r="AC514" s="25">
        <v>0</v>
      </c>
      <c r="AD514" s="25">
        <v>0</v>
      </c>
      <c r="AE514" s="25">
        <v>0</v>
      </c>
      <c r="AF514" s="25">
        <v>15</v>
      </c>
      <c r="AG514" s="25">
        <v>7</v>
      </c>
      <c r="AH514" s="25">
        <v>0</v>
      </c>
      <c r="AI514" s="25">
        <v>24</v>
      </c>
      <c r="AJ514" s="25">
        <v>17</v>
      </c>
      <c r="AK514" s="25">
        <v>14</v>
      </c>
      <c r="AL514" s="25">
        <v>29</v>
      </c>
      <c r="AM514" s="25">
        <v>22</v>
      </c>
      <c r="AN514" s="25">
        <v>29</v>
      </c>
      <c r="AO514" s="25">
        <v>7</v>
      </c>
      <c r="AP514" s="25">
        <v>0</v>
      </c>
      <c r="AQ514" s="25">
        <v>14</v>
      </c>
      <c r="AR514" s="25">
        <v>0</v>
      </c>
      <c r="AS514" s="25">
        <v>10</v>
      </c>
      <c r="AT514" s="25">
        <v>35</v>
      </c>
      <c r="AU514" s="25">
        <v>6</v>
      </c>
      <c r="AV514" s="25">
        <v>28</v>
      </c>
      <c r="AW514" s="25">
        <v>0</v>
      </c>
      <c r="AX514" s="25">
        <v>6</v>
      </c>
      <c r="AY514" s="25">
        <v>32</v>
      </c>
      <c r="AZ514" s="25">
        <v>7</v>
      </c>
      <c r="BA514" s="25">
        <v>9</v>
      </c>
      <c r="BB514" s="25">
        <v>24</v>
      </c>
      <c r="BC514" s="25">
        <v>5</v>
      </c>
      <c r="BD514" s="25">
        <v>5</v>
      </c>
      <c r="BE514" s="25">
        <v>5</v>
      </c>
      <c r="BF514" s="25">
        <v>26</v>
      </c>
      <c r="BG514" s="25">
        <v>0</v>
      </c>
      <c r="BH514" s="25">
        <v>36</v>
      </c>
      <c r="BI514" s="25">
        <v>31</v>
      </c>
      <c r="BJ514" s="25">
        <v>14</v>
      </c>
      <c r="BK514" s="25">
        <v>0</v>
      </c>
      <c r="BL514" s="25">
        <v>27</v>
      </c>
      <c r="BM514" s="25">
        <v>21</v>
      </c>
      <c r="BN514" s="25">
        <v>3</v>
      </c>
      <c r="BO514" t="s">
        <v>37</v>
      </c>
    </row>
    <row r="515" spans="1:67" x14ac:dyDescent="0.25">
      <c r="A515" s="6">
        <v>45024</v>
      </c>
      <c r="B515" t="s">
        <v>10</v>
      </c>
      <c r="C515">
        <v>8</v>
      </c>
      <c r="D515">
        <v>521.00000000000011</v>
      </c>
      <c r="E515">
        <f t="shared" si="55"/>
        <v>116.00000000000011</v>
      </c>
      <c r="F515">
        <f t="shared" si="56"/>
        <v>97</v>
      </c>
      <c r="G515">
        <f t="shared" si="57"/>
        <v>141</v>
      </c>
      <c r="H515">
        <f t="shared" si="58"/>
        <v>145</v>
      </c>
      <c r="I515">
        <v>1</v>
      </c>
      <c r="J515" s="22">
        <v>0.2</v>
      </c>
      <c r="K515" s="22">
        <v>0.51</v>
      </c>
      <c r="L515" s="22">
        <v>0.71</v>
      </c>
      <c r="M515" s="22">
        <v>0.83000000000000007</v>
      </c>
      <c r="N515" s="22">
        <v>0.99</v>
      </c>
      <c r="O515" s="24">
        <v>0.97</v>
      </c>
      <c r="P515" s="24">
        <v>0.59</v>
      </c>
      <c r="Q515" s="24">
        <v>0.69000000000000006</v>
      </c>
      <c r="R515" s="24">
        <v>0.46</v>
      </c>
      <c r="S515" s="24">
        <v>0.75</v>
      </c>
      <c r="T515" s="24">
        <v>0.49</v>
      </c>
      <c r="U515" s="24">
        <v>0.75</v>
      </c>
      <c r="V515" s="24">
        <v>0.57000000000000006</v>
      </c>
      <c r="W515" s="24">
        <v>0.39</v>
      </c>
      <c r="X515" s="24">
        <v>0.70000000000000007</v>
      </c>
      <c r="Y515" s="24">
        <v>0.9</v>
      </c>
      <c r="Z515" s="24">
        <v>0.95000000000000007</v>
      </c>
      <c r="AA515" s="25">
        <v>0</v>
      </c>
      <c r="AB515" s="25">
        <v>26</v>
      </c>
      <c r="AC515" s="25">
        <v>0</v>
      </c>
      <c r="AD515" s="25">
        <v>4</v>
      </c>
      <c r="AE515" s="25">
        <v>11</v>
      </c>
      <c r="AF515" s="25">
        <v>0</v>
      </c>
      <c r="AG515" s="25">
        <v>33</v>
      </c>
      <c r="AH515" s="25">
        <v>20</v>
      </c>
      <c r="AI515" s="25">
        <v>0</v>
      </c>
      <c r="AJ515" s="25">
        <v>3</v>
      </c>
      <c r="AK515" s="25">
        <v>22</v>
      </c>
      <c r="AL515" s="25">
        <v>9</v>
      </c>
      <c r="AM515" s="25">
        <v>32</v>
      </c>
      <c r="AN515" s="25">
        <v>8</v>
      </c>
      <c r="AO515" s="25">
        <v>17</v>
      </c>
      <c r="AP515" s="25">
        <v>18</v>
      </c>
      <c r="AQ515" s="25">
        <v>22</v>
      </c>
      <c r="AR515" s="25">
        <v>16</v>
      </c>
      <c r="AS515" s="25">
        <v>5</v>
      </c>
      <c r="AT515" s="25">
        <v>18</v>
      </c>
      <c r="AU515" s="25">
        <v>33</v>
      </c>
      <c r="AV515" s="25">
        <v>0</v>
      </c>
      <c r="AW515" s="25">
        <v>0</v>
      </c>
      <c r="AX515" s="25">
        <v>20</v>
      </c>
      <c r="AY515" s="25">
        <v>1</v>
      </c>
      <c r="AZ515" s="25">
        <v>2</v>
      </c>
      <c r="BA515" s="25">
        <v>26</v>
      </c>
      <c r="BB515" s="25">
        <v>4</v>
      </c>
      <c r="BC515" s="25">
        <v>33</v>
      </c>
      <c r="BD515" s="25">
        <v>22</v>
      </c>
      <c r="BE515" s="25">
        <v>14</v>
      </c>
      <c r="BF515" s="25">
        <v>20</v>
      </c>
      <c r="BG515" s="25">
        <v>12</v>
      </c>
      <c r="BH515" s="25">
        <v>7</v>
      </c>
      <c r="BI515" s="25">
        <v>6</v>
      </c>
      <c r="BJ515" s="25">
        <v>26</v>
      </c>
      <c r="BK515" s="25">
        <v>7.0000000000001137</v>
      </c>
      <c r="BL515" s="25">
        <v>8</v>
      </c>
      <c r="BM515" s="25">
        <v>16</v>
      </c>
      <c r="BN515" s="25">
        <v>0</v>
      </c>
      <c r="BO515" t="s">
        <v>37</v>
      </c>
    </row>
    <row r="516" spans="1:67" x14ac:dyDescent="0.25">
      <c r="A516" s="6">
        <v>45025</v>
      </c>
      <c r="B516" t="s">
        <v>10</v>
      </c>
      <c r="C516">
        <v>9</v>
      </c>
      <c r="D516">
        <v>488.00000000000011</v>
      </c>
      <c r="E516">
        <f t="shared" si="55"/>
        <v>88</v>
      </c>
      <c r="F516">
        <f t="shared" si="56"/>
        <v>137.00000000000011</v>
      </c>
      <c r="G516">
        <f t="shared" si="57"/>
        <v>145</v>
      </c>
      <c r="H516">
        <f t="shared" si="58"/>
        <v>94</v>
      </c>
      <c r="I516">
        <v>0</v>
      </c>
      <c r="J516" s="22">
        <v>0.4</v>
      </c>
      <c r="K516" s="22">
        <v>0.5</v>
      </c>
      <c r="L516" s="22">
        <v>0.78</v>
      </c>
      <c r="M516" s="22">
        <v>0.8</v>
      </c>
      <c r="N516" s="22">
        <v>0.94000000000000006</v>
      </c>
      <c r="O516" s="24">
        <v>0.73</v>
      </c>
      <c r="P516" s="24">
        <v>0.92</v>
      </c>
      <c r="Q516" s="24">
        <v>0.71</v>
      </c>
      <c r="R516" s="24">
        <v>0.79</v>
      </c>
      <c r="S516" s="24">
        <v>0.28000000000000003</v>
      </c>
      <c r="T516" s="24">
        <v>0.65</v>
      </c>
      <c r="U516" s="24">
        <v>0.59</v>
      </c>
      <c r="V516" s="24">
        <v>0.94000000000000006</v>
      </c>
      <c r="W516" s="24">
        <v>0.65</v>
      </c>
      <c r="X516" s="24">
        <v>0.9</v>
      </c>
      <c r="Y516" s="24">
        <v>0.32</v>
      </c>
      <c r="Z516" s="24">
        <v>0.94000000000000006</v>
      </c>
      <c r="AA516" s="25">
        <v>10.000000000000114</v>
      </c>
      <c r="AB516" s="25">
        <v>18</v>
      </c>
      <c r="AC516" s="25">
        <v>0</v>
      </c>
      <c r="AD516" s="25">
        <v>23</v>
      </c>
      <c r="AE516" s="25">
        <v>13</v>
      </c>
      <c r="AF516" s="25">
        <v>0</v>
      </c>
      <c r="AG516" s="25">
        <v>29</v>
      </c>
      <c r="AH516" s="25">
        <v>12</v>
      </c>
      <c r="AI516" s="25">
        <v>0</v>
      </c>
      <c r="AJ516" s="25">
        <v>32</v>
      </c>
      <c r="AK516" s="25">
        <v>24</v>
      </c>
      <c r="AL516" s="25">
        <v>0</v>
      </c>
      <c r="AM516" s="25">
        <v>30</v>
      </c>
      <c r="AN516" s="25">
        <v>0</v>
      </c>
      <c r="AO516" s="25">
        <v>16</v>
      </c>
      <c r="AP516" s="25">
        <v>0</v>
      </c>
      <c r="AQ516" s="25">
        <v>0</v>
      </c>
      <c r="AR516" s="25">
        <v>22</v>
      </c>
      <c r="AS516" s="25">
        <v>5</v>
      </c>
      <c r="AT516" s="25">
        <v>21</v>
      </c>
      <c r="AU516" s="25">
        <v>0</v>
      </c>
      <c r="AV516" s="25">
        <v>20</v>
      </c>
      <c r="AW516" s="25">
        <v>4</v>
      </c>
      <c r="AX516" s="25">
        <v>12</v>
      </c>
      <c r="AY516" s="25">
        <v>13</v>
      </c>
      <c r="AZ516" s="25">
        <v>17</v>
      </c>
      <c r="BA516" s="25">
        <v>30</v>
      </c>
      <c r="BB516" s="25">
        <v>30</v>
      </c>
      <c r="BC516" s="25">
        <v>2</v>
      </c>
      <c r="BD516" s="25">
        <v>17</v>
      </c>
      <c r="BE516" s="25">
        <v>14</v>
      </c>
      <c r="BF516" s="25">
        <v>3</v>
      </c>
      <c r="BG516" s="25">
        <v>2</v>
      </c>
      <c r="BH516" s="25">
        <v>25</v>
      </c>
      <c r="BI516" s="25">
        <v>1</v>
      </c>
      <c r="BJ516" s="25">
        <v>0</v>
      </c>
      <c r="BK516" s="25">
        <v>0</v>
      </c>
      <c r="BL516" s="25">
        <v>0</v>
      </c>
      <c r="BM516" s="25">
        <v>24</v>
      </c>
      <c r="BN516" s="25">
        <v>19</v>
      </c>
      <c r="BO516" t="s">
        <v>37</v>
      </c>
    </row>
    <row r="517" spans="1:67" x14ac:dyDescent="0.25">
      <c r="A517" s="6">
        <v>45026</v>
      </c>
      <c r="B517" t="s">
        <v>10</v>
      </c>
      <c r="C517">
        <v>10</v>
      </c>
      <c r="D517">
        <v>449.00000000000006</v>
      </c>
      <c r="E517">
        <f t="shared" si="55"/>
        <v>175</v>
      </c>
      <c r="F517">
        <f t="shared" si="56"/>
        <v>61.000000000000057</v>
      </c>
      <c r="G517">
        <f t="shared" si="57"/>
        <v>87</v>
      </c>
      <c r="H517">
        <f t="shared" si="58"/>
        <v>115</v>
      </c>
      <c r="I517">
        <v>1</v>
      </c>
      <c r="J517" s="22">
        <v>0.27</v>
      </c>
      <c r="K517" s="22">
        <v>0.59</v>
      </c>
      <c r="L517" s="22">
        <v>0.71</v>
      </c>
      <c r="M517" s="22">
        <v>0.8</v>
      </c>
      <c r="N517" s="22">
        <v>0.99</v>
      </c>
      <c r="O517" s="24">
        <v>0.98</v>
      </c>
      <c r="P517" s="24">
        <v>0.9</v>
      </c>
      <c r="Q517" s="24">
        <v>0.57999999999999996</v>
      </c>
      <c r="R517" s="24">
        <v>0.71</v>
      </c>
      <c r="S517" s="24">
        <v>0.63</v>
      </c>
      <c r="T517" s="24">
        <v>0.62</v>
      </c>
      <c r="U517" s="24">
        <v>0.98</v>
      </c>
      <c r="V517" s="24">
        <v>0.89</v>
      </c>
      <c r="W517" s="24">
        <v>0.98</v>
      </c>
      <c r="X517" s="24">
        <v>0.28000000000000003</v>
      </c>
      <c r="Y517" s="24">
        <v>0.59</v>
      </c>
      <c r="Z517" s="24">
        <v>0.86</v>
      </c>
      <c r="AA517" s="25">
        <v>0</v>
      </c>
      <c r="AB517" s="25">
        <v>0</v>
      </c>
      <c r="AC517" s="25">
        <v>12</v>
      </c>
      <c r="AD517" s="25">
        <v>11.000000000000057</v>
      </c>
      <c r="AE517" s="25">
        <v>0</v>
      </c>
      <c r="AF517" s="25">
        <v>0</v>
      </c>
      <c r="AG517" s="25">
        <v>10</v>
      </c>
      <c r="AH517" s="25">
        <v>23</v>
      </c>
      <c r="AI517" s="25">
        <v>5</v>
      </c>
      <c r="AJ517" s="25">
        <v>0</v>
      </c>
      <c r="AK517" s="25">
        <v>11</v>
      </c>
      <c r="AL517" s="25">
        <v>0</v>
      </c>
      <c r="AM517" s="25">
        <v>5</v>
      </c>
      <c r="AN517" s="25">
        <v>9</v>
      </c>
      <c r="AO517" s="25">
        <v>29</v>
      </c>
      <c r="AP517" s="25">
        <v>0</v>
      </c>
      <c r="AQ517" s="25">
        <v>18</v>
      </c>
      <c r="AR517" s="25">
        <v>5</v>
      </c>
      <c r="AS517" s="25">
        <v>23</v>
      </c>
      <c r="AT517" s="25">
        <v>26</v>
      </c>
      <c r="AU517" s="25">
        <v>9</v>
      </c>
      <c r="AV517" s="25">
        <v>12</v>
      </c>
      <c r="AW517" s="25">
        <v>23</v>
      </c>
      <c r="AX517" s="25">
        <v>22</v>
      </c>
      <c r="AY517" s="25">
        <v>0</v>
      </c>
      <c r="AZ517" s="25">
        <v>0</v>
      </c>
      <c r="BA517" s="25">
        <v>21</v>
      </c>
      <c r="BB517" s="25">
        <v>0</v>
      </c>
      <c r="BC517" s="25">
        <v>0</v>
      </c>
      <c r="BD517" s="25">
        <v>0</v>
      </c>
      <c r="BE517" s="25">
        <v>0</v>
      </c>
      <c r="BF517" s="25">
        <v>26</v>
      </c>
      <c r="BG517" s="25">
        <v>21</v>
      </c>
      <c r="BH517" s="25">
        <v>10</v>
      </c>
      <c r="BI517" s="25">
        <v>14</v>
      </c>
      <c r="BJ517" s="25">
        <v>11</v>
      </c>
      <c r="BK517" s="25">
        <v>29</v>
      </c>
      <c r="BL517" s="25">
        <v>17</v>
      </c>
      <c r="BM517" s="25">
        <v>26</v>
      </c>
      <c r="BN517" s="25">
        <v>21</v>
      </c>
      <c r="BO517" t="s">
        <v>37</v>
      </c>
    </row>
    <row r="518" spans="1:67" x14ac:dyDescent="0.25">
      <c r="A518" s="6">
        <v>45027</v>
      </c>
      <c r="B518" t="s">
        <v>10</v>
      </c>
      <c r="C518">
        <v>11</v>
      </c>
      <c r="D518">
        <v>400</v>
      </c>
      <c r="E518">
        <f t="shared" si="55"/>
        <v>89</v>
      </c>
      <c r="F518">
        <f t="shared" si="56"/>
        <v>89</v>
      </c>
      <c r="G518">
        <f t="shared" si="57"/>
        <v>126</v>
      </c>
      <c r="H518">
        <f t="shared" si="58"/>
        <v>74</v>
      </c>
      <c r="I518">
        <v>0</v>
      </c>
      <c r="J518" s="22">
        <v>0.24</v>
      </c>
      <c r="K518" s="22">
        <v>0.51</v>
      </c>
      <c r="L518" s="22">
        <v>0.72</v>
      </c>
      <c r="M518" s="22">
        <v>0.82000000000000006</v>
      </c>
      <c r="N518" s="22">
        <v>0.95000000000000007</v>
      </c>
      <c r="O518" s="24">
        <v>0.93</v>
      </c>
      <c r="P518" s="24">
        <v>0.78</v>
      </c>
      <c r="Q518" s="24">
        <v>0.6</v>
      </c>
      <c r="R518" s="24">
        <v>0.51</v>
      </c>
      <c r="S518" s="24">
        <v>0.65</v>
      </c>
      <c r="T518" s="24">
        <v>0.68</v>
      </c>
      <c r="U518" s="24">
        <v>0.99</v>
      </c>
      <c r="V518" s="24">
        <v>0.59</v>
      </c>
      <c r="W518" s="24">
        <v>0.4</v>
      </c>
      <c r="X518" s="24">
        <v>0.91</v>
      </c>
      <c r="Y518" s="24">
        <v>0.89</v>
      </c>
      <c r="Z518" s="24">
        <v>0.25</v>
      </c>
      <c r="AA518" s="25">
        <v>0</v>
      </c>
      <c r="AB518" s="25">
        <v>15</v>
      </c>
      <c r="AC518" s="25">
        <v>24</v>
      </c>
      <c r="AD518" s="25">
        <v>4</v>
      </c>
      <c r="AE518" s="25">
        <v>7</v>
      </c>
      <c r="AF518" s="25">
        <v>0</v>
      </c>
      <c r="AG518" s="25">
        <v>22</v>
      </c>
      <c r="AH518" s="25">
        <v>15</v>
      </c>
      <c r="AI518" s="25">
        <v>2</v>
      </c>
      <c r="AJ518" s="25">
        <v>0</v>
      </c>
      <c r="AK518" s="25">
        <v>22</v>
      </c>
      <c r="AL518" s="25">
        <v>4</v>
      </c>
      <c r="AM518" s="25">
        <v>0</v>
      </c>
      <c r="AN518" s="25">
        <v>26</v>
      </c>
      <c r="AO518" s="25">
        <v>16</v>
      </c>
      <c r="AP518" s="25">
        <v>3</v>
      </c>
      <c r="AQ518" s="25">
        <v>5</v>
      </c>
      <c r="AR518" s="25">
        <v>0</v>
      </c>
      <c r="AS518" s="25">
        <v>12</v>
      </c>
      <c r="AT518" s="25">
        <v>8</v>
      </c>
      <c r="AU518" s="25">
        <v>19</v>
      </c>
      <c r="AV518" s="25">
        <v>18</v>
      </c>
      <c r="AW518" s="25">
        <v>9</v>
      </c>
      <c r="AX518" s="25">
        <v>11</v>
      </c>
      <c r="AY518" s="25">
        <v>8</v>
      </c>
      <c r="AZ518" s="25">
        <v>16</v>
      </c>
      <c r="BA518" s="25">
        <v>24</v>
      </c>
      <c r="BB518" s="25">
        <v>18</v>
      </c>
      <c r="BC518" s="25">
        <v>0</v>
      </c>
      <c r="BD518" s="25">
        <v>3</v>
      </c>
      <c r="BE518" s="25">
        <v>0</v>
      </c>
      <c r="BF518" s="25">
        <v>0</v>
      </c>
      <c r="BG518" s="25">
        <v>20</v>
      </c>
      <c r="BH518" s="25">
        <v>19</v>
      </c>
      <c r="BI518" s="25">
        <v>0</v>
      </c>
      <c r="BJ518" s="25">
        <v>0</v>
      </c>
      <c r="BK518" s="25">
        <v>2</v>
      </c>
      <c r="BL518" s="25">
        <v>18</v>
      </c>
      <c r="BM518" s="25">
        <v>16</v>
      </c>
      <c r="BN518" s="25">
        <v>14</v>
      </c>
      <c r="BO518" t="s">
        <v>37</v>
      </c>
    </row>
    <row r="519" spans="1:67" x14ac:dyDescent="0.25">
      <c r="A519" s="6">
        <v>45028</v>
      </c>
      <c r="B519" t="s">
        <v>10</v>
      </c>
      <c r="C519">
        <v>12</v>
      </c>
      <c r="D519">
        <v>349.00000000000006</v>
      </c>
      <c r="E519">
        <f t="shared" si="55"/>
        <v>84</v>
      </c>
      <c r="F519">
        <f t="shared" si="56"/>
        <v>114</v>
      </c>
      <c r="G519">
        <f t="shared" si="57"/>
        <v>68.000000000000057</v>
      </c>
      <c r="H519">
        <f t="shared" si="58"/>
        <v>76</v>
      </c>
      <c r="I519">
        <v>0</v>
      </c>
      <c r="J519" s="22">
        <v>0.46</v>
      </c>
      <c r="K519" s="22">
        <v>0.56000000000000005</v>
      </c>
      <c r="L519" s="22">
        <v>0.79</v>
      </c>
      <c r="M519" s="22">
        <v>0.84</v>
      </c>
      <c r="N519" s="22">
        <v>0.91</v>
      </c>
      <c r="O519" s="24">
        <v>0.73</v>
      </c>
      <c r="P519" s="24">
        <v>0.75</v>
      </c>
      <c r="Q519" s="24">
        <v>0.55000000000000004</v>
      </c>
      <c r="R519" s="24">
        <v>0.94000000000000006</v>
      </c>
      <c r="S519" s="24">
        <v>0.98</v>
      </c>
      <c r="T519" s="24">
        <v>0.67</v>
      </c>
      <c r="U519" s="24">
        <v>0.41000000000000003</v>
      </c>
      <c r="V519" s="24">
        <v>0.94000000000000006</v>
      </c>
      <c r="W519" s="24">
        <v>0.82000000000000006</v>
      </c>
      <c r="X519" s="24">
        <v>0.37</v>
      </c>
      <c r="Y519" s="24">
        <v>0.6</v>
      </c>
      <c r="Z519" s="24">
        <v>0.85</v>
      </c>
      <c r="AA519" s="25">
        <v>12</v>
      </c>
      <c r="AB519" s="25">
        <v>23</v>
      </c>
      <c r="AC519" s="25">
        <v>13</v>
      </c>
      <c r="AD519" s="25">
        <v>5</v>
      </c>
      <c r="AE519" s="25">
        <v>12</v>
      </c>
      <c r="AF519" s="25">
        <v>21</v>
      </c>
      <c r="AG519" s="25">
        <v>7</v>
      </c>
      <c r="AH519" s="25">
        <v>0</v>
      </c>
      <c r="AI519" s="25">
        <v>19</v>
      </c>
      <c r="AJ519" s="25">
        <v>2</v>
      </c>
      <c r="AK519" s="25">
        <v>7</v>
      </c>
      <c r="AL519" s="25">
        <v>19</v>
      </c>
      <c r="AM519" s="25">
        <v>8</v>
      </c>
      <c r="AN519" s="25">
        <v>14</v>
      </c>
      <c r="AO519" s="25">
        <v>5</v>
      </c>
      <c r="AP519" s="25">
        <v>10</v>
      </c>
      <c r="AQ519" s="25">
        <v>13</v>
      </c>
      <c r="AR519" s="25">
        <v>3</v>
      </c>
      <c r="AS519" s="25">
        <v>4</v>
      </c>
      <c r="AT519" s="25">
        <v>0</v>
      </c>
      <c r="AU519" s="25">
        <v>2</v>
      </c>
      <c r="AV519" s="25">
        <v>15</v>
      </c>
      <c r="AW519" s="25">
        <v>12</v>
      </c>
      <c r="AX519" s="25">
        <v>14</v>
      </c>
      <c r="AY519" s="25">
        <v>0</v>
      </c>
      <c r="AZ519" s="25">
        <v>0</v>
      </c>
      <c r="BA519" s="25">
        <v>6</v>
      </c>
      <c r="BB519" s="25">
        <v>11.000000000000057</v>
      </c>
      <c r="BC519" s="25">
        <v>8</v>
      </c>
      <c r="BD519" s="25">
        <v>0</v>
      </c>
      <c r="BE519" s="25">
        <v>0</v>
      </c>
      <c r="BF519" s="25">
        <v>1</v>
      </c>
      <c r="BG519" s="25">
        <v>11</v>
      </c>
      <c r="BH519" s="25">
        <v>16</v>
      </c>
      <c r="BI519" s="25">
        <v>20</v>
      </c>
      <c r="BJ519" s="25">
        <v>0</v>
      </c>
      <c r="BK519" s="25">
        <v>5</v>
      </c>
      <c r="BL519" s="25">
        <v>11</v>
      </c>
      <c r="BM519" s="25">
        <v>12</v>
      </c>
      <c r="BN519" s="25">
        <v>8</v>
      </c>
      <c r="BO519" t="s">
        <v>37</v>
      </c>
    </row>
    <row r="520" spans="1:67" x14ac:dyDescent="0.25">
      <c r="A520" s="6">
        <v>45029</v>
      </c>
      <c r="B520" t="s">
        <v>10</v>
      </c>
      <c r="C520">
        <v>13</v>
      </c>
      <c r="D520">
        <v>303.00000000000006</v>
      </c>
      <c r="E520">
        <f t="shared" si="55"/>
        <v>79</v>
      </c>
      <c r="F520">
        <f t="shared" si="56"/>
        <v>60</v>
      </c>
      <c r="G520">
        <f t="shared" si="57"/>
        <v>67.000000000000057</v>
      </c>
      <c r="H520">
        <f t="shared" si="58"/>
        <v>81</v>
      </c>
      <c r="I520">
        <v>0</v>
      </c>
      <c r="J520" s="22">
        <v>0.37</v>
      </c>
      <c r="K520" s="22">
        <v>0.54</v>
      </c>
      <c r="L520" s="22">
        <v>0.77</v>
      </c>
      <c r="M520" s="22">
        <v>0.9</v>
      </c>
      <c r="N520" s="22">
        <v>0.92</v>
      </c>
      <c r="O520" s="24">
        <v>0.62</v>
      </c>
      <c r="P520" s="24">
        <v>0.9</v>
      </c>
      <c r="Q520" s="24">
        <v>0.69000000000000006</v>
      </c>
      <c r="R520" s="24">
        <v>0.47000000000000003</v>
      </c>
      <c r="S520" s="24">
        <v>0.68</v>
      </c>
      <c r="T520" s="24">
        <v>0.72</v>
      </c>
      <c r="U520" s="24">
        <v>0.95000000000000007</v>
      </c>
      <c r="V520" s="24">
        <v>0.9</v>
      </c>
      <c r="W520" s="24">
        <v>0.8</v>
      </c>
      <c r="X520" s="24">
        <v>0.94000000000000006</v>
      </c>
      <c r="Y520" s="24">
        <v>0.49</v>
      </c>
      <c r="Z520" s="24">
        <v>0.31</v>
      </c>
      <c r="AA520" s="25">
        <v>0</v>
      </c>
      <c r="AB520" s="25">
        <v>0</v>
      </c>
      <c r="AC520" s="25">
        <v>11</v>
      </c>
      <c r="AD520" s="25">
        <v>16</v>
      </c>
      <c r="AE520" s="25">
        <v>19</v>
      </c>
      <c r="AF520" s="25">
        <v>14</v>
      </c>
      <c r="AG520" s="25">
        <v>0</v>
      </c>
      <c r="AH520" s="25">
        <v>0</v>
      </c>
      <c r="AI520" s="25">
        <v>0</v>
      </c>
      <c r="AJ520" s="25">
        <v>0</v>
      </c>
      <c r="AK520" s="25">
        <v>16</v>
      </c>
      <c r="AL520" s="25">
        <v>0</v>
      </c>
      <c r="AM520" s="25">
        <v>0</v>
      </c>
      <c r="AN520" s="25">
        <v>13</v>
      </c>
      <c r="AO520" s="25">
        <v>20</v>
      </c>
      <c r="AP520" s="25">
        <v>16</v>
      </c>
      <c r="AQ520" s="25">
        <v>0</v>
      </c>
      <c r="AR520" s="25">
        <v>13</v>
      </c>
      <c r="AS520" s="25">
        <v>14</v>
      </c>
      <c r="AT520" s="25">
        <v>5</v>
      </c>
      <c r="AU520" s="25">
        <v>11</v>
      </c>
      <c r="AV520" s="25">
        <v>1</v>
      </c>
      <c r="AW520" s="25">
        <v>18</v>
      </c>
      <c r="AX520" s="25">
        <v>7.0000000000000568</v>
      </c>
      <c r="AY520" s="25">
        <v>0</v>
      </c>
      <c r="AZ520" s="25">
        <v>0</v>
      </c>
      <c r="BA520" s="25">
        <v>10</v>
      </c>
      <c r="BB520" s="25">
        <v>0</v>
      </c>
      <c r="BC520" s="25">
        <v>0</v>
      </c>
      <c r="BD520" s="25">
        <v>20</v>
      </c>
      <c r="BE520" s="25">
        <v>13</v>
      </c>
      <c r="BF520" s="25">
        <v>12</v>
      </c>
      <c r="BG520" s="25">
        <v>6</v>
      </c>
      <c r="BH520" s="25">
        <v>1</v>
      </c>
      <c r="BI520" s="25">
        <v>9</v>
      </c>
      <c r="BJ520" s="25">
        <v>7</v>
      </c>
      <c r="BK520" s="25">
        <v>19</v>
      </c>
      <c r="BL520" s="25">
        <v>0</v>
      </c>
      <c r="BM520" s="25">
        <v>0</v>
      </c>
      <c r="BN520" s="25">
        <v>12</v>
      </c>
      <c r="BO520" t="s">
        <v>37</v>
      </c>
    </row>
    <row r="521" spans="1:67" x14ac:dyDescent="0.25">
      <c r="A521" s="6">
        <v>45030</v>
      </c>
      <c r="B521" t="s">
        <v>10</v>
      </c>
      <c r="C521">
        <v>14</v>
      </c>
      <c r="D521">
        <v>268</v>
      </c>
      <c r="E521">
        <f t="shared" si="55"/>
        <v>61</v>
      </c>
      <c r="F521">
        <f t="shared" si="56"/>
        <v>66</v>
      </c>
      <c r="G521">
        <f t="shared" si="57"/>
        <v>69</v>
      </c>
      <c r="H521">
        <f t="shared" si="58"/>
        <v>68</v>
      </c>
      <c r="I521">
        <v>0</v>
      </c>
      <c r="J521" s="22">
        <v>0.25</v>
      </c>
      <c r="K521" s="22">
        <v>0.54</v>
      </c>
      <c r="L521" s="22">
        <v>0.78</v>
      </c>
      <c r="M521" s="22">
        <v>0.88</v>
      </c>
      <c r="N521" s="22">
        <v>0.92</v>
      </c>
      <c r="O521" s="24">
        <v>0.69000000000000006</v>
      </c>
      <c r="P521" s="24">
        <v>0.79</v>
      </c>
      <c r="Q521" s="24">
        <v>0.66</v>
      </c>
      <c r="R521" s="24">
        <v>0.6</v>
      </c>
      <c r="S521" s="24">
        <v>0.59</v>
      </c>
      <c r="T521" s="24">
        <v>0.92</v>
      </c>
      <c r="U521" s="24">
        <v>0.76</v>
      </c>
      <c r="V521" s="24">
        <v>0.36</v>
      </c>
      <c r="W521" s="24">
        <v>0.93</v>
      </c>
      <c r="X521" s="24">
        <v>0.56000000000000005</v>
      </c>
      <c r="Y521" s="24">
        <v>0.54</v>
      </c>
      <c r="Z521" s="24">
        <v>0.92</v>
      </c>
      <c r="AA521" s="25">
        <v>9</v>
      </c>
      <c r="AB521" s="25">
        <v>8</v>
      </c>
      <c r="AC521" s="25">
        <v>1</v>
      </c>
      <c r="AD521" s="25">
        <v>16</v>
      </c>
      <c r="AE521" s="25">
        <v>0</v>
      </c>
      <c r="AF521" s="25">
        <v>11</v>
      </c>
      <c r="AG521" s="25">
        <v>7</v>
      </c>
      <c r="AH521" s="25">
        <v>13</v>
      </c>
      <c r="AI521" s="25">
        <v>0</v>
      </c>
      <c r="AJ521" s="25">
        <v>1</v>
      </c>
      <c r="AK521" s="25">
        <v>4</v>
      </c>
      <c r="AL521" s="25">
        <v>17</v>
      </c>
      <c r="AM521" s="25">
        <v>11</v>
      </c>
      <c r="AN521" s="25">
        <v>14</v>
      </c>
      <c r="AO521" s="25">
        <v>0</v>
      </c>
      <c r="AP521" s="25">
        <v>13</v>
      </c>
      <c r="AQ521" s="25">
        <v>2</v>
      </c>
      <c r="AR521" s="25">
        <v>10</v>
      </c>
      <c r="AS521" s="25">
        <v>1</v>
      </c>
      <c r="AT521" s="25">
        <v>0</v>
      </c>
      <c r="AU521" s="25">
        <v>12</v>
      </c>
      <c r="AV521" s="25">
        <v>16</v>
      </c>
      <c r="AW521" s="25">
        <v>11</v>
      </c>
      <c r="AX521" s="25">
        <v>7</v>
      </c>
      <c r="AY521" s="25">
        <v>0</v>
      </c>
      <c r="AZ521" s="25">
        <v>3</v>
      </c>
      <c r="BA521" s="25">
        <v>5</v>
      </c>
      <c r="BB521" s="25">
        <v>15</v>
      </c>
      <c r="BC521" s="25">
        <v>0</v>
      </c>
      <c r="BD521" s="25">
        <v>0</v>
      </c>
      <c r="BE521" s="25">
        <v>13</v>
      </c>
      <c r="BF521" s="25">
        <v>0</v>
      </c>
      <c r="BG521" s="25">
        <v>0</v>
      </c>
      <c r="BH521" s="25">
        <v>10</v>
      </c>
      <c r="BI521" s="25">
        <v>0</v>
      </c>
      <c r="BJ521" s="25">
        <v>0</v>
      </c>
      <c r="BK521" s="25">
        <v>0</v>
      </c>
      <c r="BL521" s="25">
        <v>15</v>
      </c>
      <c r="BM521" s="25">
        <v>10</v>
      </c>
      <c r="BN521" s="25">
        <v>13</v>
      </c>
      <c r="BO521" t="s">
        <v>37</v>
      </c>
    </row>
    <row r="522" spans="1:67" x14ac:dyDescent="0.25">
      <c r="A522" s="6">
        <v>45031</v>
      </c>
      <c r="B522" t="s">
        <v>10</v>
      </c>
      <c r="C522">
        <v>15</v>
      </c>
      <c r="D522">
        <v>237.00000000000003</v>
      </c>
      <c r="E522">
        <f t="shared" si="55"/>
        <v>77.000000000000028</v>
      </c>
      <c r="F522">
        <f t="shared" si="56"/>
        <v>44</v>
      </c>
      <c r="G522">
        <f t="shared" si="57"/>
        <v>73</v>
      </c>
      <c r="H522">
        <f t="shared" si="58"/>
        <v>43</v>
      </c>
      <c r="I522">
        <v>0</v>
      </c>
      <c r="J522" s="22">
        <v>0.43</v>
      </c>
      <c r="K522" s="22">
        <v>0.56000000000000005</v>
      </c>
      <c r="L522" s="22">
        <v>0.77</v>
      </c>
      <c r="M522" s="22">
        <v>0.83000000000000007</v>
      </c>
      <c r="N522" s="22">
        <v>0.91</v>
      </c>
      <c r="O522" s="24">
        <v>0.71</v>
      </c>
      <c r="P522" s="24">
        <v>0.77</v>
      </c>
      <c r="Q522" s="24">
        <v>0.41000000000000003</v>
      </c>
      <c r="R522" s="24">
        <v>0.73</v>
      </c>
      <c r="S522" s="24">
        <v>0.65</v>
      </c>
      <c r="T522" s="24">
        <v>0.98</v>
      </c>
      <c r="U522" s="24">
        <v>0.59</v>
      </c>
      <c r="V522" s="24">
        <v>0.9</v>
      </c>
      <c r="W522" s="24">
        <v>0.9</v>
      </c>
      <c r="X522" s="24">
        <v>0.88</v>
      </c>
      <c r="Y522" s="24">
        <v>0.26</v>
      </c>
      <c r="Z522" s="24">
        <v>0.57000000000000006</v>
      </c>
      <c r="AA522" s="25">
        <v>0</v>
      </c>
      <c r="AB522" s="25">
        <v>0</v>
      </c>
      <c r="AC522" s="25">
        <v>0</v>
      </c>
      <c r="AD522" s="25">
        <v>9</v>
      </c>
      <c r="AE522" s="25">
        <v>1</v>
      </c>
      <c r="AF522" s="25">
        <v>6</v>
      </c>
      <c r="AG522" s="25">
        <v>4</v>
      </c>
      <c r="AH522" s="25">
        <v>15</v>
      </c>
      <c r="AI522" s="25">
        <v>9</v>
      </c>
      <c r="AJ522" s="25">
        <v>0</v>
      </c>
      <c r="AK522" s="25">
        <v>0</v>
      </c>
      <c r="AL522" s="25">
        <v>4</v>
      </c>
      <c r="AM522" s="25">
        <v>1</v>
      </c>
      <c r="AN522" s="25">
        <v>10</v>
      </c>
      <c r="AO522" s="25">
        <v>14</v>
      </c>
      <c r="AP522" s="25">
        <v>0</v>
      </c>
      <c r="AQ522" s="25">
        <v>6</v>
      </c>
      <c r="AR522" s="25">
        <v>0</v>
      </c>
      <c r="AS522" s="25">
        <v>8</v>
      </c>
      <c r="AT522" s="25">
        <v>0</v>
      </c>
      <c r="AU522" s="25">
        <v>15</v>
      </c>
      <c r="AV522" s="25">
        <v>11</v>
      </c>
      <c r="AW522" s="25">
        <v>0</v>
      </c>
      <c r="AX522" s="25">
        <v>0</v>
      </c>
      <c r="AY522" s="25">
        <v>2</v>
      </c>
      <c r="AZ522" s="25">
        <v>14</v>
      </c>
      <c r="BA522" s="25">
        <v>13</v>
      </c>
      <c r="BB522" s="25">
        <v>6</v>
      </c>
      <c r="BC522" s="25">
        <v>10</v>
      </c>
      <c r="BD522" s="25">
        <v>2</v>
      </c>
      <c r="BE522" s="25">
        <v>10</v>
      </c>
      <c r="BF522" s="25">
        <v>15</v>
      </c>
      <c r="BG522" s="25">
        <v>14</v>
      </c>
      <c r="BH522" s="25">
        <v>7</v>
      </c>
      <c r="BI522" s="25">
        <v>1.0000000000000284</v>
      </c>
      <c r="BJ522" s="25">
        <v>0</v>
      </c>
      <c r="BK522" s="25">
        <v>8</v>
      </c>
      <c r="BL522" s="25">
        <v>6</v>
      </c>
      <c r="BM522" s="25">
        <v>10</v>
      </c>
      <c r="BN522" s="25">
        <v>6</v>
      </c>
      <c r="BO522" t="s">
        <v>37</v>
      </c>
    </row>
    <row r="523" spans="1:67" x14ac:dyDescent="0.25">
      <c r="A523" s="6">
        <v>45032</v>
      </c>
      <c r="B523" t="s">
        <v>10</v>
      </c>
      <c r="C523">
        <v>16</v>
      </c>
      <c r="D523">
        <v>217.99999999999997</v>
      </c>
      <c r="E523">
        <f t="shared" si="55"/>
        <v>57.999999999999972</v>
      </c>
      <c r="F523">
        <f t="shared" si="56"/>
        <v>63</v>
      </c>
      <c r="G523">
        <f t="shared" si="57"/>
        <v>59</v>
      </c>
      <c r="H523">
        <f t="shared" si="58"/>
        <v>38</v>
      </c>
      <c r="I523">
        <v>0</v>
      </c>
      <c r="J523" s="22">
        <v>0.44</v>
      </c>
      <c r="K523" s="22">
        <v>0.64</v>
      </c>
      <c r="L523" s="22">
        <v>0.74</v>
      </c>
      <c r="M523" s="22">
        <v>0.89</v>
      </c>
      <c r="N523" s="22">
        <v>0.95000000000000007</v>
      </c>
      <c r="O523" s="24">
        <v>0.57000000000000006</v>
      </c>
      <c r="P523" s="24">
        <v>0.91</v>
      </c>
      <c r="Q523" s="24">
        <v>0.79</v>
      </c>
      <c r="R523" s="24">
        <v>0.85</v>
      </c>
      <c r="S523" s="24">
        <v>0.6</v>
      </c>
      <c r="T523" s="24">
        <v>0.79</v>
      </c>
      <c r="U523" s="24">
        <v>1</v>
      </c>
      <c r="V523" s="24">
        <v>0.74</v>
      </c>
      <c r="W523" s="24">
        <v>0.6</v>
      </c>
      <c r="X523" s="24">
        <v>0.54</v>
      </c>
      <c r="Y523" s="24">
        <v>0.98</v>
      </c>
      <c r="Z523" s="24">
        <v>0.34</v>
      </c>
      <c r="AA523" s="25">
        <v>12</v>
      </c>
      <c r="AB523" s="25">
        <v>6</v>
      </c>
      <c r="AC523" s="25">
        <v>1</v>
      </c>
      <c r="AD523" s="25">
        <v>0</v>
      </c>
      <c r="AE523" s="25">
        <v>0</v>
      </c>
      <c r="AF523" s="25">
        <v>14</v>
      </c>
      <c r="AG523" s="25">
        <v>10</v>
      </c>
      <c r="AH523" s="25">
        <v>7</v>
      </c>
      <c r="AI523" s="25">
        <v>12</v>
      </c>
      <c r="AJ523" s="25">
        <v>1</v>
      </c>
      <c r="AK523" s="25">
        <v>0</v>
      </c>
      <c r="AL523" s="25">
        <v>1</v>
      </c>
      <c r="AM523" s="25">
        <v>0</v>
      </c>
      <c r="AN523" s="25">
        <v>0</v>
      </c>
      <c r="AO523" s="25">
        <v>8</v>
      </c>
      <c r="AP523" s="25">
        <v>0</v>
      </c>
      <c r="AQ523" s="25">
        <v>13</v>
      </c>
      <c r="AR523" s="25">
        <v>5</v>
      </c>
      <c r="AS523" s="25">
        <v>11</v>
      </c>
      <c r="AT523" s="25">
        <v>0</v>
      </c>
      <c r="AU523" s="25">
        <v>6</v>
      </c>
      <c r="AV523" s="25">
        <v>8</v>
      </c>
      <c r="AW523" s="25">
        <v>0</v>
      </c>
      <c r="AX523" s="25">
        <v>13</v>
      </c>
      <c r="AY523" s="25">
        <v>10</v>
      </c>
      <c r="AZ523" s="25">
        <v>9</v>
      </c>
      <c r="BA523" s="25">
        <v>11</v>
      </c>
      <c r="BB523" s="25">
        <v>0</v>
      </c>
      <c r="BC523" s="25">
        <v>2</v>
      </c>
      <c r="BD523" s="25">
        <v>0</v>
      </c>
      <c r="BE523" s="25">
        <v>8</v>
      </c>
      <c r="BF523" s="25">
        <v>9</v>
      </c>
      <c r="BG523" s="25">
        <v>4</v>
      </c>
      <c r="BH523" s="25">
        <v>0</v>
      </c>
      <c r="BI523" s="25">
        <v>0</v>
      </c>
      <c r="BJ523" s="25">
        <v>0</v>
      </c>
      <c r="BK523" s="25">
        <v>10</v>
      </c>
      <c r="BL523" s="25">
        <v>13.999999999999972</v>
      </c>
      <c r="BM523" s="25">
        <v>13</v>
      </c>
      <c r="BN523" s="25">
        <v>0</v>
      </c>
      <c r="BO523" t="s">
        <v>37</v>
      </c>
    </row>
    <row r="524" spans="1:67" x14ac:dyDescent="0.25">
      <c r="A524" s="6">
        <v>45033</v>
      </c>
      <c r="B524" t="s">
        <v>10</v>
      </c>
      <c r="C524">
        <v>17</v>
      </c>
      <c r="D524">
        <v>211.00000000000006</v>
      </c>
      <c r="E524">
        <f t="shared" si="55"/>
        <v>52</v>
      </c>
      <c r="F524">
        <f t="shared" si="56"/>
        <v>55</v>
      </c>
      <c r="G524">
        <f t="shared" si="57"/>
        <v>72.000000000000057</v>
      </c>
      <c r="H524">
        <f t="shared" si="58"/>
        <v>32</v>
      </c>
      <c r="I524">
        <v>0</v>
      </c>
      <c r="J524" s="22">
        <v>0.42</v>
      </c>
      <c r="K524" s="22">
        <v>0.70000000000000007</v>
      </c>
      <c r="L524" s="22">
        <v>0.76</v>
      </c>
      <c r="M524" s="22">
        <v>0.82000000000000006</v>
      </c>
      <c r="N524" s="22">
        <v>0.91</v>
      </c>
      <c r="O524" s="24">
        <v>0.92</v>
      </c>
      <c r="P524" s="24">
        <v>0.6</v>
      </c>
      <c r="Q524" s="24">
        <v>0.65</v>
      </c>
      <c r="R524" s="24">
        <v>0.5</v>
      </c>
      <c r="S524" s="24">
        <v>0.81</v>
      </c>
      <c r="T524" s="24">
        <v>0.6</v>
      </c>
      <c r="U524" s="24">
        <v>0.72</v>
      </c>
      <c r="V524" s="24">
        <v>0.88</v>
      </c>
      <c r="W524" s="24">
        <v>0.45</v>
      </c>
      <c r="X524" s="24">
        <v>0.55000000000000004</v>
      </c>
      <c r="Y524" s="24">
        <v>0.36</v>
      </c>
      <c r="Z524" s="24">
        <v>1</v>
      </c>
      <c r="AA524" s="25">
        <v>6</v>
      </c>
      <c r="AB524" s="25">
        <v>14</v>
      </c>
      <c r="AC524" s="25">
        <v>4</v>
      </c>
      <c r="AD524" s="25">
        <v>6</v>
      </c>
      <c r="AE524" s="25">
        <v>0</v>
      </c>
      <c r="AF524" s="25">
        <v>0</v>
      </c>
      <c r="AG524" s="25">
        <v>11</v>
      </c>
      <c r="AH524" s="25">
        <v>1</v>
      </c>
      <c r="AI524" s="25">
        <v>6</v>
      </c>
      <c r="AJ524" s="25">
        <v>7</v>
      </c>
      <c r="AK524" s="25">
        <v>0</v>
      </c>
      <c r="AL524" s="25">
        <v>8</v>
      </c>
      <c r="AM524" s="25">
        <v>5</v>
      </c>
      <c r="AN524" s="25">
        <v>0</v>
      </c>
      <c r="AO524" s="25">
        <v>0</v>
      </c>
      <c r="AP524" s="25">
        <v>0</v>
      </c>
      <c r="AQ524" s="25">
        <v>1</v>
      </c>
      <c r="AR524" s="25">
        <v>13</v>
      </c>
      <c r="AS524" s="25">
        <v>0</v>
      </c>
      <c r="AT524" s="25">
        <v>5</v>
      </c>
      <c r="AU524" s="25">
        <v>10</v>
      </c>
      <c r="AV524" s="25">
        <v>8</v>
      </c>
      <c r="AW524" s="25">
        <v>13</v>
      </c>
      <c r="AX524" s="25">
        <v>12</v>
      </c>
      <c r="AY524" s="25">
        <v>6.0000000000000568</v>
      </c>
      <c r="AZ524" s="25">
        <v>2</v>
      </c>
      <c r="BA524" s="25">
        <v>4</v>
      </c>
      <c r="BB524" s="25">
        <v>0</v>
      </c>
      <c r="BC524" s="25">
        <v>13</v>
      </c>
      <c r="BD524" s="25">
        <v>4</v>
      </c>
      <c r="BE524" s="25">
        <v>14</v>
      </c>
      <c r="BF524" s="25">
        <v>0</v>
      </c>
      <c r="BG524" s="25">
        <v>7</v>
      </c>
      <c r="BH524" s="25">
        <v>3</v>
      </c>
      <c r="BI524" s="25">
        <v>3</v>
      </c>
      <c r="BJ524" s="25">
        <v>0</v>
      </c>
      <c r="BK524" s="25">
        <v>12</v>
      </c>
      <c r="BL524" s="25">
        <v>13</v>
      </c>
      <c r="BM524" s="25">
        <v>0</v>
      </c>
      <c r="BN524" s="25">
        <v>0</v>
      </c>
      <c r="BO524" t="s">
        <v>37</v>
      </c>
    </row>
    <row r="525" spans="1:67" x14ac:dyDescent="0.25">
      <c r="A525" s="6">
        <v>45034</v>
      </c>
      <c r="B525" t="s">
        <v>10</v>
      </c>
      <c r="C525">
        <v>18</v>
      </c>
      <c r="D525">
        <v>213</v>
      </c>
      <c r="E525">
        <f t="shared" si="55"/>
        <v>45</v>
      </c>
      <c r="F525">
        <f t="shared" si="56"/>
        <v>62</v>
      </c>
      <c r="G525">
        <f t="shared" si="57"/>
        <v>62</v>
      </c>
      <c r="H525">
        <f t="shared" si="58"/>
        <v>44</v>
      </c>
      <c r="I525">
        <v>0</v>
      </c>
      <c r="J525" s="22">
        <v>0.4</v>
      </c>
      <c r="K525" s="22">
        <v>0.66</v>
      </c>
      <c r="L525" s="22">
        <v>0.73</v>
      </c>
      <c r="M525" s="22">
        <v>0.84</v>
      </c>
      <c r="N525" s="22">
        <v>0.9</v>
      </c>
      <c r="O525" s="24">
        <v>0.65</v>
      </c>
      <c r="P525" s="24">
        <v>0.61</v>
      </c>
      <c r="Q525" s="24">
        <v>0.59</v>
      </c>
      <c r="R525" s="24">
        <v>0.86</v>
      </c>
      <c r="S525" s="24">
        <v>0.76</v>
      </c>
      <c r="T525" s="24">
        <v>0.5</v>
      </c>
      <c r="U525" s="24">
        <v>0.47000000000000003</v>
      </c>
      <c r="V525" s="24">
        <v>0.3</v>
      </c>
      <c r="W525" s="24">
        <v>0.9</v>
      </c>
      <c r="X525" s="24">
        <v>0.97</v>
      </c>
      <c r="Y525" s="24">
        <v>0.94000000000000006</v>
      </c>
      <c r="Z525" s="24">
        <v>0.92</v>
      </c>
      <c r="AA525" s="25">
        <v>13</v>
      </c>
      <c r="AB525" s="25">
        <v>0</v>
      </c>
      <c r="AC525" s="25">
        <v>0</v>
      </c>
      <c r="AD525" s="25">
        <v>0</v>
      </c>
      <c r="AE525" s="25">
        <v>14</v>
      </c>
      <c r="AF525" s="25">
        <v>8</v>
      </c>
      <c r="AG525" s="25">
        <v>1</v>
      </c>
      <c r="AH525" s="25">
        <v>12</v>
      </c>
      <c r="AI525" s="25">
        <v>14</v>
      </c>
      <c r="AJ525" s="25">
        <v>0</v>
      </c>
      <c r="AK525" s="25">
        <v>0</v>
      </c>
      <c r="AL525" s="25">
        <v>7</v>
      </c>
      <c r="AM525" s="25">
        <v>2</v>
      </c>
      <c r="AN525" s="25">
        <v>13</v>
      </c>
      <c r="AO525" s="25">
        <v>0</v>
      </c>
      <c r="AP525" s="25">
        <v>9</v>
      </c>
      <c r="AQ525" s="25">
        <v>5</v>
      </c>
      <c r="AR525" s="25">
        <v>6</v>
      </c>
      <c r="AS525" s="25">
        <v>2</v>
      </c>
      <c r="AT525" s="25">
        <v>0</v>
      </c>
      <c r="AU525" s="25">
        <v>7</v>
      </c>
      <c r="AV525" s="25">
        <v>5</v>
      </c>
      <c r="AW525" s="25">
        <v>8</v>
      </c>
      <c r="AX525" s="25">
        <v>11</v>
      </c>
      <c r="AY525" s="25">
        <v>4</v>
      </c>
      <c r="AZ525" s="25">
        <v>7</v>
      </c>
      <c r="BA525" s="25">
        <v>6</v>
      </c>
      <c r="BB525" s="25">
        <v>0</v>
      </c>
      <c r="BC525" s="25">
        <v>2</v>
      </c>
      <c r="BD525" s="25">
        <v>12</v>
      </c>
      <c r="BE525" s="25">
        <v>4</v>
      </c>
      <c r="BF525" s="25">
        <v>12</v>
      </c>
      <c r="BG525" s="25">
        <v>9</v>
      </c>
      <c r="BH525" s="25">
        <v>0</v>
      </c>
      <c r="BI525" s="25">
        <v>4</v>
      </c>
      <c r="BJ525" s="25">
        <v>3</v>
      </c>
      <c r="BK525" s="25">
        <v>3</v>
      </c>
      <c r="BL525" s="25">
        <v>0</v>
      </c>
      <c r="BM525" s="25">
        <v>2</v>
      </c>
      <c r="BN525" s="25">
        <v>8</v>
      </c>
      <c r="BO525" t="s">
        <v>37</v>
      </c>
    </row>
    <row r="526" spans="1:67" x14ac:dyDescent="0.25">
      <c r="A526" s="6">
        <v>45035</v>
      </c>
      <c r="B526" t="s">
        <v>10</v>
      </c>
      <c r="C526">
        <v>19</v>
      </c>
      <c r="D526">
        <v>223.00000000000006</v>
      </c>
      <c r="E526">
        <f t="shared" si="55"/>
        <v>43</v>
      </c>
      <c r="F526">
        <f t="shared" si="56"/>
        <v>74</v>
      </c>
      <c r="G526">
        <f t="shared" si="57"/>
        <v>69</v>
      </c>
      <c r="H526">
        <f t="shared" si="58"/>
        <v>23</v>
      </c>
      <c r="I526">
        <v>0</v>
      </c>
      <c r="J526" s="22">
        <v>0.28000000000000003</v>
      </c>
      <c r="K526" s="22">
        <v>0.5</v>
      </c>
      <c r="L526" s="22">
        <v>0.70000000000000007</v>
      </c>
      <c r="M526" s="22">
        <v>0.85</v>
      </c>
      <c r="N526" s="22">
        <v>0.98</v>
      </c>
      <c r="O526" s="24">
        <v>0.67</v>
      </c>
      <c r="P526" s="24">
        <v>0.79</v>
      </c>
      <c r="Q526" s="24">
        <v>0.57999999999999996</v>
      </c>
      <c r="R526" s="24">
        <v>0.91</v>
      </c>
      <c r="S526" s="24">
        <v>0.21</v>
      </c>
      <c r="T526" s="24">
        <v>0.63</v>
      </c>
      <c r="U526" s="24">
        <v>0.96</v>
      </c>
      <c r="V526" s="24">
        <v>0.54</v>
      </c>
      <c r="W526" s="24">
        <v>0.43</v>
      </c>
      <c r="X526" s="24">
        <v>0.8</v>
      </c>
      <c r="Y526" s="24">
        <v>0.91</v>
      </c>
      <c r="Z526" s="24">
        <v>0.99</v>
      </c>
      <c r="AA526" s="25">
        <v>12</v>
      </c>
      <c r="AB526" s="25">
        <v>14</v>
      </c>
      <c r="AC526" s="25">
        <v>14</v>
      </c>
      <c r="AD526" s="25">
        <v>7</v>
      </c>
      <c r="AE526" s="25">
        <v>10</v>
      </c>
      <c r="AF526" s="25">
        <v>0</v>
      </c>
      <c r="AG526" s="25">
        <v>4</v>
      </c>
      <c r="AH526" s="25">
        <v>8</v>
      </c>
      <c r="AI526" s="25">
        <v>0</v>
      </c>
      <c r="AJ526" s="25">
        <v>5</v>
      </c>
      <c r="AK526" s="25">
        <v>14.000000000000057</v>
      </c>
      <c r="AL526" s="25">
        <v>7</v>
      </c>
      <c r="AM526" s="25">
        <v>0</v>
      </c>
      <c r="AN526" s="25">
        <v>0</v>
      </c>
      <c r="AO526" s="25">
        <v>0</v>
      </c>
      <c r="AP526" s="25">
        <v>0</v>
      </c>
      <c r="AQ526" s="25">
        <v>0</v>
      </c>
      <c r="AR526" s="25">
        <v>6</v>
      </c>
      <c r="AS526" s="25">
        <v>1</v>
      </c>
      <c r="AT526" s="25">
        <v>9</v>
      </c>
      <c r="AU526" s="25">
        <v>0</v>
      </c>
      <c r="AV526" s="25">
        <v>13</v>
      </c>
      <c r="AW526" s="25">
        <v>13</v>
      </c>
      <c r="AX526" s="25">
        <v>0</v>
      </c>
      <c r="AY526" s="25">
        <v>5</v>
      </c>
      <c r="AZ526" s="25">
        <v>9</v>
      </c>
      <c r="BA526" s="25">
        <v>14</v>
      </c>
      <c r="BB526" s="25">
        <v>4</v>
      </c>
      <c r="BC526" s="25">
        <v>2</v>
      </c>
      <c r="BD526" s="25">
        <v>9</v>
      </c>
      <c r="BE526" s="25">
        <v>0</v>
      </c>
      <c r="BF526" s="25">
        <v>13</v>
      </c>
      <c r="BG526" s="25">
        <v>11</v>
      </c>
      <c r="BH526" s="25">
        <v>0</v>
      </c>
      <c r="BI526" s="25">
        <v>7</v>
      </c>
      <c r="BJ526" s="25">
        <v>0</v>
      </c>
      <c r="BK526" s="25">
        <v>0</v>
      </c>
      <c r="BL526" s="25">
        <v>0</v>
      </c>
      <c r="BM526" s="25">
        <v>7</v>
      </c>
      <c r="BN526" s="25">
        <v>5</v>
      </c>
      <c r="BO526" t="s">
        <v>37</v>
      </c>
    </row>
    <row r="527" spans="1:67" x14ac:dyDescent="0.25">
      <c r="A527" s="6">
        <v>45036</v>
      </c>
      <c r="B527" t="s">
        <v>10</v>
      </c>
      <c r="C527">
        <v>20</v>
      </c>
      <c r="D527">
        <v>240.00000000000003</v>
      </c>
      <c r="E527">
        <f t="shared" si="55"/>
        <v>51</v>
      </c>
      <c r="F527">
        <f t="shared" si="56"/>
        <v>78</v>
      </c>
      <c r="G527">
        <f t="shared" si="57"/>
        <v>67</v>
      </c>
      <c r="H527">
        <f t="shared" si="58"/>
        <v>44.000000000000028</v>
      </c>
      <c r="I527">
        <v>0</v>
      </c>
      <c r="J527" s="22">
        <v>0.5</v>
      </c>
      <c r="K527" s="22">
        <v>0.57000000000000006</v>
      </c>
      <c r="L527" s="22">
        <v>0.70000000000000007</v>
      </c>
      <c r="M527" s="22">
        <v>0.88</v>
      </c>
      <c r="N527" s="22">
        <v>0.93</v>
      </c>
      <c r="O527" s="24">
        <v>0.98</v>
      </c>
      <c r="P527" s="24">
        <v>0.62</v>
      </c>
      <c r="Q527" s="24">
        <v>0.64</v>
      </c>
      <c r="R527" s="24">
        <v>1</v>
      </c>
      <c r="S527" s="24">
        <v>0.72</v>
      </c>
      <c r="T527" s="24">
        <v>0.70000000000000007</v>
      </c>
      <c r="U527" s="24">
        <v>0.76</v>
      </c>
      <c r="V527" s="24">
        <v>0.94000000000000006</v>
      </c>
      <c r="W527" s="24">
        <v>0.76</v>
      </c>
      <c r="X527" s="24">
        <v>0.36</v>
      </c>
      <c r="Y527" s="24">
        <v>0.4</v>
      </c>
      <c r="Z527" s="24">
        <v>0.97</v>
      </c>
      <c r="AA527" s="25">
        <v>14</v>
      </c>
      <c r="AB527" s="25">
        <v>12</v>
      </c>
      <c r="AC527" s="25">
        <v>0</v>
      </c>
      <c r="AD527" s="25">
        <v>0</v>
      </c>
      <c r="AE527" s="25">
        <v>2</v>
      </c>
      <c r="AF527" s="25">
        <v>13</v>
      </c>
      <c r="AG527" s="25">
        <v>0</v>
      </c>
      <c r="AH527" s="25">
        <v>14</v>
      </c>
      <c r="AI527" s="25">
        <v>12</v>
      </c>
      <c r="AJ527" s="25">
        <v>11</v>
      </c>
      <c r="AK527" s="25">
        <v>0</v>
      </c>
      <c r="AL527" s="25">
        <v>13.000000000000028</v>
      </c>
      <c r="AM527" s="25">
        <v>11</v>
      </c>
      <c r="AN527" s="25">
        <v>0</v>
      </c>
      <c r="AO527" s="25">
        <v>4</v>
      </c>
      <c r="AP527" s="25">
        <v>0</v>
      </c>
      <c r="AQ527" s="25">
        <v>0</v>
      </c>
      <c r="AR527" s="25">
        <v>0</v>
      </c>
      <c r="AS527" s="25">
        <v>16</v>
      </c>
      <c r="AT527" s="25">
        <v>0</v>
      </c>
      <c r="AU527" s="25">
        <v>10</v>
      </c>
      <c r="AV527" s="25">
        <v>12</v>
      </c>
      <c r="AW527" s="25">
        <v>14</v>
      </c>
      <c r="AX527" s="25">
        <v>6</v>
      </c>
      <c r="AY527" s="25">
        <v>1</v>
      </c>
      <c r="AZ527" s="25">
        <v>3</v>
      </c>
      <c r="BA527" s="25">
        <v>0</v>
      </c>
      <c r="BB527" s="25">
        <v>9</v>
      </c>
      <c r="BC527" s="25">
        <v>4</v>
      </c>
      <c r="BD527" s="25">
        <v>8</v>
      </c>
      <c r="BE527" s="25">
        <v>8</v>
      </c>
      <c r="BF527" s="25">
        <v>0</v>
      </c>
      <c r="BG527" s="25">
        <v>0</v>
      </c>
      <c r="BH527" s="25">
        <v>10</v>
      </c>
      <c r="BI527" s="25">
        <v>3</v>
      </c>
      <c r="BJ527" s="25">
        <v>0</v>
      </c>
      <c r="BK527" s="25">
        <v>13</v>
      </c>
      <c r="BL527" s="25">
        <v>3</v>
      </c>
      <c r="BM527" s="25">
        <v>5</v>
      </c>
      <c r="BN527" s="25">
        <v>9</v>
      </c>
      <c r="BO527" t="s">
        <v>37</v>
      </c>
    </row>
    <row r="528" spans="1:67" x14ac:dyDescent="0.25">
      <c r="A528" s="6">
        <v>45037</v>
      </c>
      <c r="B528" t="s">
        <v>10</v>
      </c>
      <c r="C528">
        <v>21</v>
      </c>
      <c r="D528">
        <v>269.00000000000006</v>
      </c>
      <c r="E528">
        <f t="shared" si="55"/>
        <v>45</v>
      </c>
      <c r="F528">
        <f t="shared" si="56"/>
        <v>66.000000000000057</v>
      </c>
      <c r="G528">
        <f t="shared" si="57"/>
        <v>64</v>
      </c>
      <c r="H528">
        <f t="shared" si="58"/>
        <v>88</v>
      </c>
      <c r="I528">
        <v>0</v>
      </c>
      <c r="J528" s="22">
        <v>0.36</v>
      </c>
      <c r="K528" s="22">
        <v>0.69000000000000006</v>
      </c>
      <c r="L528" s="22">
        <v>0.78</v>
      </c>
      <c r="M528" s="22">
        <v>0.82000000000000006</v>
      </c>
      <c r="N528" s="22">
        <v>0.94000000000000006</v>
      </c>
      <c r="O528" s="24">
        <v>0.85</v>
      </c>
      <c r="P528" s="24">
        <v>0.78</v>
      </c>
      <c r="Q528" s="24">
        <v>0.69000000000000006</v>
      </c>
      <c r="R528" s="24">
        <v>0.4</v>
      </c>
      <c r="S528" s="24">
        <v>0.98</v>
      </c>
      <c r="T528" s="24">
        <v>0.77</v>
      </c>
      <c r="U528" s="24">
        <v>0.85</v>
      </c>
      <c r="V528" s="24">
        <v>0.52</v>
      </c>
      <c r="W528" s="24">
        <v>0.71</v>
      </c>
      <c r="X528" s="24">
        <v>0.96</v>
      </c>
      <c r="Y528" s="24">
        <v>0.70000000000000007</v>
      </c>
      <c r="Z528" s="24">
        <v>0.25</v>
      </c>
      <c r="AA528" s="25">
        <v>0</v>
      </c>
      <c r="AB528" s="25">
        <v>10</v>
      </c>
      <c r="AC528" s="25">
        <v>12</v>
      </c>
      <c r="AD528" s="25">
        <v>9</v>
      </c>
      <c r="AE528" s="25">
        <v>17</v>
      </c>
      <c r="AF528" s="25">
        <v>1</v>
      </c>
      <c r="AG528" s="25">
        <v>11.000000000000057</v>
      </c>
      <c r="AH528" s="25">
        <v>4</v>
      </c>
      <c r="AI528" s="25">
        <v>0</v>
      </c>
      <c r="AJ528" s="25">
        <v>2</v>
      </c>
      <c r="AK528" s="25">
        <v>6</v>
      </c>
      <c r="AL528" s="25">
        <v>11</v>
      </c>
      <c r="AM528" s="25">
        <v>0</v>
      </c>
      <c r="AN528" s="25">
        <v>8</v>
      </c>
      <c r="AO528" s="25">
        <v>13</v>
      </c>
      <c r="AP528" s="25">
        <v>15</v>
      </c>
      <c r="AQ528" s="25">
        <v>2</v>
      </c>
      <c r="AR528" s="25">
        <v>14</v>
      </c>
      <c r="AS528" s="25">
        <v>14</v>
      </c>
      <c r="AT528" s="25">
        <v>11</v>
      </c>
      <c r="AU528" s="25">
        <v>0</v>
      </c>
      <c r="AV528" s="25">
        <v>14</v>
      </c>
      <c r="AW528" s="25">
        <v>1</v>
      </c>
      <c r="AX528" s="25">
        <v>9</v>
      </c>
      <c r="AY528" s="25">
        <v>0</v>
      </c>
      <c r="AZ528" s="25">
        <v>17</v>
      </c>
      <c r="BA528" s="25">
        <v>2</v>
      </c>
      <c r="BB528" s="25">
        <v>4</v>
      </c>
      <c r="BC528" s="25">
        <v>0</v>
      </c>
      <c r="BD528" s="25">
        <v>17</v>
      </c>
      <c r="BE528" s="25">
        <v>0</v>
      </c>
      <c r="BF528" s="25">
        <v>4</v>
      </c>
      <c r="BG528" s="25">
        <v>1</v>
      </c>
      <c r="BH528" s="25">
        <v>9</v>
      </c>
      <c r="BI528" s="25">
        <v>12</v>
      </c>
      <c r="BJ528" s="25">
        <v>0</v>
      </c>
      <c r="BK528" s="25">
        <v>14</v>
      </c>
      <c r="BL528" s="25">
        <v>5</v>
      </c>
      <c r="BM528" s="25">
        <v>0</v>
      </c>
      <c r="BN528" s="25">
        <v>0</v>
      </c>
      <c r="BO528" t="s">
        <v>37</v>
      </c>
    </row>
    <row r="529" spans="1:67" x14ac:dyDescent="0.25">
      <c r="A529" s="6">
        <v>45038</v>
      </c>
      <c r="B529" t="s">
        <v>10</v>
      </c>
      <c r="C529">
        <v>22</v>
      </c>
      <c r="D529">
        <v>300.00000000000006</v>
      </c>
      <c r="E529">
        <f t="shared" si="55"/>
        <v>46</v>
      </c>
      <c r="F529">
        <f t="shared" si="56"/>
        <v>111</v>
      </c>
      <c r="G529">
        <f t="shared" si="57"/>
        <v>58</v>
      </c>
      <c r="H529">
        <f t="shared" si="58"/>
        <v>77.000000000000057</v>
      </c>
      <c r="I529">
        <v>0</v>
      </c>
      <c r="J529" s="22">
        <v>0.45</v>
      </c>
      <c r="K529" s="22">
        <v>0.51</v>
      </c>
      <c r="L529" s="22">
        <v>0.75</v>
      </c>
      <c r="M529" s="22">
        <v>0.81</v>
      </c>
      <c r="N529" s="22">
        <v>0.9</v>
      </c>
      <c r="O529" s="24">
        <v>0.79</v>
      </c>
      <c r="P529" s="24">
        <v>0.92</v>
      </c>
      <c r="Q529" s="24">
        <v>1</v>
      </c>
      <c r="R529" s="24">
        <v>0.6</v>
      </c>
      <c r="S529" s="24">
        <v>0.69000000000000006</v>
      </c>
      <c r="T529" s="24">
        <v>0.25</v>
      </c>
      <c r="U529" s="24">
        <v>0.99</v>
      </c>
      <c r="V529" s="24">
        <v>0.98</v>
      </c>
      <c r="W529" s="24">
        <v>0.88</v>
      </c>
      <c r="X529" s="24">
        <v>0.4</v>
      </c>
      <c r="Y529" s="24">
        <v>0.51</v>
      </c>
      <c r="Z529" s="24">
        <v>0.85</v>
      </c>
      <c r="AA529" s="25">
        <v>0</v>
      </c>
      <c r="AB529" s="25">
        <v>12</v>
      </c>
      <c r="AC529" s="25">
        <v>19</v>
      </c>
      <c r="AD529" s="25">
        <v>11</v>
      </c>
      <c r="AE529" s="25">
        <v>16</v>
      </c>
      <c r="AF529" s="25">
        <v>16</v>
      </c>
      <c r="AG529" s="25">
        <v>0</v>
      </c>
      <c r="AH529" s="25">
        <v>20</v>
      </c>
      <c r="AI529" s="25">
        <v>11</v>
      </c>
      <c r="AJ529" s="25">
        <v>6</v>
      </c>
      <c r="AK529" s="25">
        <v>8</v>
      </c>
      <c r="AL529" s="25">
        <v>14</v>
      </c>
      <c r="AM529" s="25">
        <v>0</v>
      </c>
      <c r="AN529" s="25">
        <v>8</v>
      </c>
      <c r="AO529" s="25">
        <v>2</v>
      </c>
      <c r="AP529" s="25">
        <v>18</v>
      </c>
      <c r="AQ529" s="25">
        <v>14.000000000000057</v>
      </c>
      <c r="AR529" s="25">
        <v>17</v>
      </c>
      <c r="AS529" s="25">
        <v>0</v>
      </c>
      <c r="AT529" s="25">
        <v>4</v>
      </c>
      <c r="AU529" s="25">
        <v>0</v>
      </c>
      <c r="AV529" s="25">
        <v>0</v>
      </c>
      <c r="AW529" s="25">
        <v>9</v>
      </c>
      <c r="AX529" s="25">
        <v>9</v>
      </c>
      <c r="AY529" s="25">
        <v>15</v>
      </c>
      <c r="AZ529" s="25">
        <v>0</v>
      </c>
      <c r="BA529" s="25">
        <v>19</v>
      </c>
      <c r="BB529" s="25">
        <v>5</v>
      </c>
      <c r="BC529" s="25">
        <v>0</v>
      </c>
      <c r="BD529" s="25">
        <v>1</v>
      </c>
      <c r="BE529" s="25">
        <v>4</v>
      </c>
      <c r="BF529" s="25">
        <v>9</v>
      </c>
      <c r="BG529" s="25">
        <v>0</v>
      </c>
      <c r="BH529" s="25">
        <v>10</v>
      </c>
      <c r="BI529" s="25">
        <v>6</v>
      </c>
      <c r="BJ529" s="25">
        <v>0</v>
      </c>
      <c r="BK529" s="25">
        <v>0</v>
      </c>
      <c r="BL529" s="25">
        <v>6</v>
      </c>
      <c r="BM529" s="25">
        <v>8</v>
      </c>
      <c r="BN529" s="25">
        <v>3</v>
      </c>
      <c r="BO529" t="s">
        <v>37</v>
      </c>
    </row>
    <row r="530" spans="1:67" x14ac:dyDescent="0.25">
      <c r="A530" s="6">
        <v>45039</v>
      </c>
      <c r="B530" t="s">
        <v>10</v>
      </c>
      <c r="C530">
        <v>23</v>
      </c>
      <c r="D530">
        <v>336.00000000000011</v>
      </c>
      <c r="E530">
        <f t="shared" si="55"/>
        <v>119</v>
      </c>
      <c r="F530">
        <f t="shared" si="56"/>
        <v>79</v>
      </c>
      <c r="G530">
        <f t="shared" si="57"/>
        <v>92.000000000000114</v>
      </c>
      <c r="H530">
        <f t="shared" si="58"/>
        <v>46</v>
      </c>
      <c r="I530">
        <v>0</v>
      </c>
      <c r="J530" s="22">
        <v>0.45</v>
      </c>
      <c r="K530" s="22">
        <v>0.62</v>
      </c>
      <c r="L530" s="22">
        <v>0.75</v>
      </c>
      <c r="M530" s="22">
        <v>0.82000000000000006</v>
      </c>
      <c r="N530" s="22">
        <v>0.96</v>
      </c>
      <c r="O530" s="24">
        <v>0.67</v>
      </c>
      <c r="P530" s="24">
        <v>0.67</v>
      </c>
      <c r="Q530" s="24">
        <v>0.74</v>
      </c>
      <c r="R530" s="24">
        <v>0.98</v>
      </c>
      <c r="S530" s="24">
        <v>0.44</v>
      </c>
      <c r="T530" s="24">
        <v>0.72</v>
      </c>
      <c r="U530" s="24">
        <v>0.93</v>
      </c>
      <c r="V530" s="24">
        <v>0.83000000000000007</v>
      </c>
      <c r="W530" s="24">
        <v>0.97</v>
      </c>
      <c r="X530" s="24">
        <v>0.28999999999999998</v>
      </c>
      <c r="Y530" s="24">
        <v>0.9</v>
      </c>
      <c r="Z530" s="24">
        <v>0.56000000000000005</v>
      </c>
      <c r="AA530" s="25">
        <v>0</v>
      </c>
      <c r="AB530" s="25">
        <v>9</v>
      </c>
      <c r="AC530" s="25">
        <v>8</v>
      </c>
      <c r="AD530" s="25">
        <v>0</v>
      </c>
      <c r="AE530" s="25">
        <v>7</v>
      </c>
      <c r="AF530" s="25">
        <v>21</v>
      </c>
      <c r="AG530" s="25">
        <v>11</v>
      </c>
      <c r="AH530" s="25">
        <v>20</v>
      </c>
      <c r="AI530" s="25">
        <v>3</v>
      </c>
      <c r="AJ530" s="25">
        <v>0</v>
      </c>
      <c r="AK530" s="25">
        <v>0</v>
      </c>
      <c r="AL530" s="25">
        <v>10</v>
      </c>
      <c r="AM530" s="25">
        <v>14</v>
      </c>
      <c r="AN530" s="25">
        <v>0</v>
      </c>
      <c r="AO530" s="25">
        <v>0</v>
      </c>
      <c r="AP530" s="25">
        <v>0</v>
      </c>
      <c r="AQ530" s="25">
        <v>19</v>
      </c>
      <c r="AR530" s="25">
        <v>0</v>
      </c>
      <c r="AS530" s="25">
        <v>1</v>
      </c>
      <c r="AT530" s="25">
        <v>2</v>
      </c>
      <c r="AU530" s="25">
        <v>0</v>
      </c>
      <c r="AV530" s="25">
        <v>22</v>
      </c>
      <c r="AW530" s="25">
        <v>17</v>
      </c>
      <c r="AX530" s="25">
        <v>3</v>
      </c>
      <c r="AY530" s="25">
        <v>2</v>
      </c>
      <c r="AZ530" s="25">
        <v>14.000000000000114</v>
      </c>
      <c r="BA530" s="25">
        <v>12</v>
      </c>
      <c r="BB530" s="25">
        <v>3</v>
      </c>
      <c r="BC530" s="25">
        <v>2</v>
      </c>
      <c r="BD530" s="25">
        <v>17</v>
      </c>
      <c r="BE530" s="25">
        <v>4</v>
      </c>
      <c r="BF530" s="25">
        <v>0</v>
      </c>
      <c r="BG530" s="25">
        <v>9</v>
      </c>
      <c r="BH530" s="25">
        <v>15</v>
      </c>
      <c r="BI530" s="25">
        <v>19</v>
      </c>
      <c r="BJ530" s="25">
        <v>20</v>
      </c>
      <c r="BK530" s="25">
        <v>0</v>
      </c>
      <c r="BL530" s="25">
        <v>21</v>
      </c>
      <c r="BM530" s="25">
        <v>10</v>
      </c>
      <c r="BN530" s="25">
        <v>21</v>
      </c>
      <c r="BO530" t="s">
        <v>37</v>
      </c>
    </row>
    <row r="531" spans="1:67" x14ac:dyDescent="0.25">
      <c r="A531" s="6">
        <v>45040</v>
      </c>
      <c r="B531" t="s">
        <v>10</v>
      </c>
      <c r="C531">
        <v>24</v>
      </c>
      <c r="D531">
        <v>381</v>
      </c>
      <c r="E531">
        <f t="shared" si="55"/>
        <v>125</v>
      </c>
      <c r="F531">
        <f t="shared" si="56"/>
        <v>70</v>
      </c>
      <c r="G531">
        <f t="shared" si="57"/>
        <v>109</v>
      </c>
      <c r="H531">
        <f t="shared" si="58"/>
        <v>75</v>
      </c>
      <c r="I531">
        <v>0</v>
      </c>
      <c r="J531" s="22">
        <v>0.15</v>
      </c>
      <c r="K531" s="22">
        <v>0.67</v>
      </c>
      <c r="L531" s="22">
        <v>0.72</v>
      </c>
      <c r="M531" s="22">
        <v>0.85</v>
      </c>
      <c r="N531" s="22">
        <v>0.99</v>
      </c>
      <c r="O531" s="24">
        <v>0.8</v>
      </c>
      <c r="P531" s="24">
        <v>0.6</v>
      </c>
      <c r="Q531" s="24">
        <v>0.9</v>
      </c>
      <c r="R531" s="24">
        <v>0.71</v>
      </c>
      <c r="S531" s="24">
        <v>0.72</v>
      </c>
      <c r="T531" s="24">
        <v>0.78</v>
      </c>
      <c r="U531" s="24">
        <v>0.91</v>
      </c>
      <c r="V531" s="24">
        <v>0.41000000000000003</v>
      </c>
      <c r="W531" s="24">
        <v>0.45</v>
      </c>
      <c r="X531" s="24">
        <v>0.86</v>
      </c>
      <c r="Y531" s="24">
        <v>0.8</v>
      </c>
      <c r="Z531" s="24">
        <v>0.86</v>
      </c>
      <c r="AA531" s="25">
        <v>19</v>
      </c>
      <c r="AB531" s="25">
        <v>8</v>
      </c>
      <c r="AC531" s="25">
        <v>0</v>
      </c>
      <c r="AD531" s="25">
        <v>13</v>
      </c>
      <c r="AE531" s="25">
        <v>9</v>
      </c>
      <c r="AF531" s="25">
        <v>19</v>
      </c>
      <c r="AG531" s="25">
        <v>0</v>
      </c>
      <c r="AH531" s="25">
        <v>0</v>
      </c>
      <c r="AI531" s="25">
        <v>0</v>
      </c>
      <c r="AJ531" s="25">
        <v>2</v>
      </c>
      <c r="AK531" s="25">
        <v>2</v>
      </c>
      <c r="AL531" s="25">
        <v>14</v>
      </c>
      <c r="AM531" s="25">
        <v>3</v>
      </c>
      <c r="AN531" s="25">
        <v>0</v>
      </c>
      <c r="AO531" s="25">
        <v>0</v>
      </c>
      <c r="AP531" s="25">
        <v>11</v>
      </c>
      <c r="AQ531" s="25">
        <v>11</v>
      </c>
      <c r="AR531" s="25">
        <v>0</v>
      </c>
      <c r="AS531" s="25">
        <v>24</v>
      </c>
      <c r="AT531" s="25">
        <v>12</v>
      </c>
      <c r="AU531" s="25">
        <v>0</v>
      </c>
      <c r="AV531" s="25">
        <v>12</v>
      </c>
      <c r="AW531" s="25">
        <v>2</v>
      </c>
      <c r="AX531" s="25">
        <v>16</v>
      </c>
      <c r="AY531" s="25">
        <v>25</v>
      </c>
      <c r="AZ531" s="25">
        <v>12</v>
      </c>
      <c r="BA531" s="25">
        <v>25</v>
      </c>
      <c r="BB531" s="25">
        <v>8</v>
      </c>
      <c r="BC531" s="25">
        <v>9</v>
      </c>
      <c r="BD531" s="25">
        <v>0</v>
      </c>
      <c r="BE531" s="25">
        <v>24</v>
      </c>
      <c r="BF531" s="25">
        <v>19</v>
      </c>
      <c r="BG531" s="25">
        <v>6</v>
      </c>
      <c r="BH531" s="25">
        <v>7</v>
      </c>
      <c r="BI531" s="25">
        <v>17</v>
      </c>
      <c r="BJ531" s="25">
        <v>20</v>
      </c>
      <c r="BK531" s="25">
        <v>2</v>
      </c>
      <c r="BL531" s="25">
        <v>0</v>
      </c>
      <c r="BM531" s="25">
        <v>5</v>
      </c>
      <c r="BN531" s="25">
        <v>25</v>
      </c>
      <c r="BO531" t="s">
        <v>37</v>
      </c>
    </row>
    <row r="532" spans="1:67" x14ac:dyDescent="0.25">
      <c r="A532" s="6">
        <v>45041</v>
      </c>
      <c r="B532" t="s">
        <v>10</v>
      </c>
      <c r="C532">
        <v>25</v>
      </c>
      <c r="D532">
        <v>436.99999999999994</v>
      </c>
      <c r="E532">
        <f t="shared" si="55"/>
        <v>118</v>
      </c>
      <c r="F532">
        <f t="shared" si="56"/>
        <v>113</v>
      </c>
      <c r="G532">
        <f t="shared" si="57"/>
        <v>126</v>
      </c>
      <c r="H532">
        <f t="shared" si="58"/>
        <v>71.999999999999943</v>
      </c>
      <c r="I532">
        <v>0</v>
      </c>
      <c r="J532" s="22">
        <v>0.4</v>
      </c>
      <c r="K532" s="22">
        <v>0.66</v>
      </c>
      <c r="L532" s="22">
        <v>0.74</v>
      </c>
      <c r="M532" s="22">
        <v>0.88</v>
      </c>
      <c r="N532" s="22">
        <v>0.95000000000000007</v>
      </c>
      <c r="O532" s="24">
        <v>0.70000000000000007</v>
      </c>
      <c r="P532" s="24">
        <v>0.4</v>
      </c>
      <c r="Q532" s="24">
        <v>0.57000000000000006</v>
      </c>
      <c r="R532" s="24">
        <v>0.79</v>
      </c>
      <c r="S532" s="24">
        <v>0.64</v>
      </c>
      <c r="T532" s="24">
        <v>0.94000000000000006</v>
      </c>
      <c r="U532" s="24">
        <v>0.71</v>
      </c>
      <c r="V532" s="24">
        <v>0.99</v>
      </c>
      <c r="W532" s="24">
        <v>0.9</v>
      </c>
      <c r="X532" s="24">
        <v>0.52</v>
      </c>
      <c r="Y532" s="24">
        <v>0.79</v>
      </c>
      <c r="Z532" s="24">
        <v>0.35000000000000003</v>
      </c>
      <c r="AA532" s="25">
        <v>20</v>
      </c>
      <c r="AB532" s="25">
        <v>16</v>
      </c>
      <c r="AC532" s="25">
        <v>0</v>
      </c>
      <c r="AD532" s="25">
        <v>9</v>
      </c>
      <c r="AE532" s="25">
        <v>3</v>
      </c>
      <c r="AF532" s="25">
        <v>22</v>
      </c>
      <c r="AG532" s="25">
        <v>29</v>
      </c>
      <c r="AH532" s="25">
        <v>1</v>
      </c>
      <c r="AI532" s="25">
        <v>4</v>
      </c>
      <c r="AJ532" s="25">
        <v>9</v>
      </c>
      <c r="AK532" s="25">
        <v>8</v>
      </c>
      <c r="AL532" s="25">
        <v>16</v>
      </c>
      <c r="AM532" s="25">
        <v>7.9999999999999432</v>
      </c>
      <c r="AN532" s="25">
        <v>4</v>
      </c>
      <c r="AO532" s="25">
        <v>9</v>
      </c>
      <c r="AP532" s="25">
        <v>0</v>
      </c>
      <c r="AQ532" s="25">
        <v>8</v>
      </c>
      <c r="AR532" s="25">
        <v>4</v>
      </c>
      <c r="AS532" s="25">
        <v>0</v>
      </c>
      <c r="AT532" s="25">
        <v>23</v>
      </c>
      <c r="AU532" s="25">
        <v>0</v>
      </c>
      <c r="AV532" s="25">
        <v>24</v>
      </c>
      <c r="AW532" s="25">
        <v>9</v>
      </c>
      <c r="AX532" s="25">
        <v>0</v>
      </c>
      <c r="AY532" s="25">
        <v>21</v>
      </c>
      <c r="AZ532" s="25">
        <v>16</v>
      </c>
      <c r="BA532" s="25">
        <v>16</v>
      </c>
      <c r="BB532" s="25">
        <v>12</v>
      </c>
      <c r="BC532" s="25">
        <v>5</v>
      </c>
      <c r="BD532" s="25">
        <v>23</v>
      </c>
      <c r="BE532" s="25">
        <v>11</v>
      </c>
      <c r="BF532" s="25">
        <v>8</v>
      </c>
      <c r="BG532" s="25">
        <v>5</v>
      </c>
      <c r="BH532" s="25">
        <v>3</v>
      </c>
      <c r="BI532" s="25">
        <v>6</v>
      </c>
      <c r="BJ532" s="25">
        <v>2</v>
      </c>
      <c r="BK532" s="25">
        <v>28</v>
      </c>
      <c r="BL532" s="25">
        <v>28</v>
      </c>
      <c r="BM532" s="25">
        <v>10</v>
      </c>
      <c r="BN532" s="25">
        <v>17</v>
      </c>
      <c r="BO532" t="s">
        <v>37</v>
      </c>
    </row>
    <row r="533" spans="1:67" x14ac:dyDescent="0.25">
      <c r="A533" s="6">
        <v>45042</v>
      </c>
      <c r="B533" t="s">
        <v>10</v>
      </c>
      <c r="C533">
        <v>26</v>
      </c>
      <c r="D533">
        <v>491</v>
      </c>
      <c r="E533">
        <f t="shared" si="55"/>
        <v>89</v>
      </c>
      <c r="F533">
        <f t="shared" si="56"/>
        <v>149</v>
      </c>
      <c r="G533">
        <f t="shared" si="57"/>
        <v>117</v>
      </c>
      <c r="H533">
        <f t="shared" si="58"/>
        <v>126</v>
      </c>
      <c r="I533">
        <v>0</v>
      </c>
      <c r="J533" s="22">
        <v>0.44</v>
      </c>
      <c r="K533" s="22">
        <v>0.64</v>
      </c>
      <c r="L533" s="22">
        <v>0.73</v>
      </c>
      <c r="M533" s="22">
        <v>0.88</v>
      </c>
      <c r="N533" s="22">
        <v>0.95000000000000007</v>
      </c>
      <c r="O533" s="24">
        <v>0.69000000000000006</v>
      </c>
      <c r="P533" s="24">
        <v>0.56000000000000005</v>
      </c>
      <c r="Q533" s="24">
        <v>0.73</v>
      </c>
      <c r="R533" s="24">
        <v>0.64</v>
      </c>
      <c r="S533" s="24">
        <v>0.55000000000000004</v>
      </c>
      <c r="T533" s="24">
        <v>0.96</v>
      </c>
      <c r="U533" s="24">
        <v>0.87</v>
      </c>
      <c r="V533" s="24">
        <v>0.48</v>
      </c>
      <c r="W533" s="24">
        <v>0.96</v>
      </c>
      <c r="X533" s="24">
        <v>0.97</v>
      </c>
      <c r="Y533" s="24">
        <v>0.45</v>
      </c>
      <c r="Z533" s="24">
        <v>0.71</v>
      </c>
      <c r="AA533" s="25">
        <v>10</v>
      </c>
      <c r="AB533" s="25">
        <v>30</v>
      </c>
      <c r="AC533" s="25">
        <v>8</v>
      </c>
      <c r="AD533" s="25">
        <v>26</v>
      </c>
      <c r="AE533" s="25">
        <v>7</v>
      </c>
      <c r="AF533" s="25">
        <v>32</v>
      </c>
      <c r="AG533" s="25">
        <v>8</v>
      </c>
      <c r="AH533" s="25">
        <v>0</v>
      </c>
      <c r="AI533" s="25">
        <v>24</v>
      </c>
      <c r="AJ533" s="25">
        <v>4</v>
      </c>
      <c r="AK533" s="25">
        <v>10</v>
      </c>
      <c r="AL533" s="25">
        <v>23</v>
      </c>
      <c r="AM533" s="25">
        <v>21</v>
      </c>
      <c r="AN533" s="25">
        <v>8</v>
      </c>
      <c r="AO533" s="25">
        <v>11</v>
      </c>
      <c r="AP533" s="25">
        <v>0</v>
      </c>
      <c r="AQ533" s="25">
        <v>18</v>
      </c>
      <c r="AR533" s="25">
        <v>3</v>
      </c>
      <c r="AS533" s="25">
        <v>14</v>
      </c>
      <c r="AT533" s="25">
        <v>28</v>
      </c>
      <c r="AU533" s="25">
        <v>20</v>
      </c>
      <c r="AV533" s="25">
        <v>25</v>
      </c>
      <c r="AW533" s="25">
        <v>4</v>
      </c>
      <c r="AX533" s="25">
        <v>1</v>
      </c>
      <c r="AY533" s="25">
        <v>0</v>
      </c>
      <c r="AZ533" s="25">
        <v>0</v>
      </c>
      <c r="BA533" s="25">
        <v>8</v>
      </c>
      <c r="BB533" s="25">
        <v>18</v>
      </c>
      <c r="BC533" s="25">
        <v>17</v>
      </c>
      <c r="BD533" s="25">
        <v>24</v>
      </c>
      <c r="BE533" s="25">
        <v>2</v>
      </c>
      <c r="BF533" s="25">
        <v>0</v>
      </c>
      <c r="BG533" s="25">
        <v>3</v>
      </c>
      <c r="BH533" s="25">
        <v>2</v>
      </c>
      <c r="BI533" s="25">
        <v>0</v>
      </c>
      <c r="BJ533" s="25">
        <v>16</v>
      </c>
      <c r="BK533" s="25">
        <v>24</v>
      </c>
      <c r="BL533" s="25">
        <v>7</v>
      </c>
      <c r="BM533" s="25">
        <v>15</v>
      </c>
      <c r="BN533" s="25">
        <v>20</v>
      </c>
      <c r="BO533" t="s">
        <v>37</v>
      </c>
    </row>
    <row r="534" spans="1:67" x14ac:dyDescent="0.25">
      <c r="A534" s="6">
        <v>45043</v>
      </c>
      <c r="B534" t="s">
        <v>10</v>
      </c>
      <c r="C534">
        <v>27</v>
      </c>
      <c r="D534">
        <v>551</v>
      </c>
      <c r="E534">
        <f t="shared" si="55"/>
        <v>174</v>
      </c>
      <c r="F534">
        <f t="shared" si="56"/>
        <v>109</v>
      </c>
      <c r="G534">
        <f t="shared" si="57"/>
        <v>162</v>
      </c>
      <c r="H534">
        <f t="shared" si="58"/>
        <v>103</v>
      </c>
      <c r="I534">
        <v>0</v>
      </c>
      <c r="J534" s="22">
        <v>0.25</v>
      </c>
      <c r="K534" s="22">
        <v>0.52</v>
      </c>
      <c r="L534" s="22">
        <v>0.74</v>
      </c>
      <c r="M534" s="22">
        <v>0.85</v>
      </c>
      <c r="N534" s="22">
        <v>0.96</v>
      </c>
      <c r="O534" s="24">
        <v>0.65</v>
      </c>
      <c r="P534" s="24">
        <v>0.66</v>
      </c>
      <c r="Q534" s="24">
        <v>0.86</v>
      </c>
      <c r="R534" s="24">
        <v>0.53</v>
      </c>
      <c r="S534" s="24">
        <v>0.97</v>
      </c>
      <c r="T534" s="24">
        <v>0.66</v>
      </c>
      <c r="U534" s="24">
        <v>0.99</v>
      </c>
      <c r="V534" s="24">
        <v>0.87</v>
      </c>
      <c r="W534" s="24">
        <v>0.93</v>
      </c>
      <c r="X534" s="24">
        <v>0.28000000000000003</v>
      </c>
      <c r="Y534" s="24">
        <v>0.96</v>
      </c>
      <c r="Z534" s="24">
        <v>0.57999999999999996</v>
      </c>
      <c r="AA534" s="25">
        <v>19</v>
      </c>
      <c r="AB534" s="25">
        <v>25</v>
      </c>
      <c r="AC534" s="25">
        <v>0</v>
      </c>
      <c r="AD534" s="25">
        <v>0</v>
      </c>
      <c r="AE534" s="25">
        <v>5</v>
      </c>
      <c r="AF534" s="25">
        <v>15</v>
      </c>
      <c r="AG534" s="25">
        <v>11</v>
      </c>
      <c r="AH534" s="25">
        <v>0</v>
      </c>
      <c r="AI534" s="25">
        <v>31</v>
      </c>
      <c r="AJ534" s="25">
        <v>3</v>
      </c>
      <c r="AK534" s="25">
        <v>3</v>
      </c>
      <c r="AL534" s="25">
        <v>0</v>
      </c>
      <c r="AM534" s="25">
        <v>23</v>
      </c>
      <c r="AN534" s="25">
        <v>0</v>
      </c>
      <c r="AO534" s="25">
        <v>19</v>
      </c>
      <c r="AP534" s="25">
        <v>9</v>
      </c>
      <c r="AQ534" s="25">
        <v>26</v>
      </c>
      <c r="AR534" s="25">
        <v>25</v>
      </c>
      <c r="AS534" s="25">
        <v>1</v>
      </c>
      <c r="AT534" s="25">
        <v>0</v>
      </c>
      <c r="AU534" s="25">
        <v>21</v>
      </c>
      <c r="AV534" s="25">
        <v>13</v>
      </c>
      <c r="AW534" s="25">
        <v>0</v>
      </c>
      <c r="AX534" s="25">
        <v>14</v>
      </c>
      <c r="AY534" s="25">
        <v>23</v>
      </c>
      <c r="AZ534" s="25">
        <v>27</v>
      </c>
      <c r="BA534" s="25">
        <v>30</v>
      </c>
      <c r="BB534" s="25">
        <v>15</v>
      </c>
      <c r="BC534" s="25">
        <v>0</v>
      </c>
      <c r="BD534" s="25">
        <v>19</v>
      </c>
      <c r="BE534" s="25">
        <v>0</v>
      </c>
      <c r="BF534" s="25">
        <v>0</v>
      </c>
      <c r="BG534" s="25">
        <v>17</v>
      </c>
      <c r="BH534" s="25">
        <v>17</v>
      </c>
      <c r="BI534" s="25">
        <v>1</v>
      </c>
      <c r="BJ534" s="25">
        <v>7</v>
      </c>
      <c r="BK534" s="25">
        <v>31</v>
      </c>
      <c r="BL534" s="25">
        <v>29</v>
      </c>
      <c r="BM534" s="25">
        <v>36</v>
      </c>
      <c r="BN534" s="25">
        <v>36</v>
      </c>
      <c r="BO534" t="s">
        <v>37</v>
      </c>
    </row>
    <row r="535" spans="1:67" x14ac:dyDescent="0.25">
      <c r="A535" s="6">
        <v>45044</v>
      </c>
      <c r="B535" t="s">
        <v>10</v>
      </c>
      <c r="C535">
        <v>28</v>
      </c>
      <c r="D535">
        <v>603</v>
      </c>
      <c r="E535">
        <f t="shared" ref="E535:E598" si="59">SUM(BE535:BN535)</f>
        <v>81</v>
      </c>
      <c r="F535">
        <f t="shared" ref="F535:F598" si="60">SUM(AA535:AJ535)</f>
        <v>151</v>
      </c>
      <c r="G535">
        <f t="shared" ref="G535:G598" si="61">SUM(AU535:BD535)</f>
        <v>169</v>
      </c>
      <c r="H535">
        <f t="shared" ref="H535:H598" si="62">SUM(AL535:AT535)</f>
        <v>184</v>
      </c>
      <c r="I535">
        <v>0</v>
      </c>
      <c r="J535" s="22">
        <v>0.19</v>
      </c>
      <c r="K535" s="22">
        <v>0.63</v>
      </c>
      <c r="L535" s="22">
        <v>0.74</v>
      </c>
      <c r="M535" s="22">
        <v>0.87</v>
      </c>
      <c r="N535" s="22">
        <v>0.97</v>
      </c>
      <c r="O535" s="24">
        <v>0.68</v>
      </c>
      <c r="P535" s="24">
        <v>0.71</v>
      </c>
      <c r="Q535" s="24">
        <v>0.75</v>
      </c>
      <c r="R535" s="24">
        <v>0.69000000000000006</v>
      </c>
      <c r="S535" s="24">
        <v>0.99</v>
      </c>
      <c r="T535" s="24">
        <v>0.69000000000000006</v>
      </c>
      <c r="U535" s="24">
        <v>0.56000000000000005</v>
      </c>
      <c r="V535" s="24">
        <v>0.92</v>
      </c>
      <c r="W535" s="24">
        <v>0.86</v>
      </c>
      <c r="X535" s="24">
        <v>0.98</v>
      </c>
      <c r="Y535" s="24">
        <v>0.25</v>
      </c>
      <c r="Z535" s="24">
        <v>0.57999999999999996</v>
      </c>
      <c r="AA535" s="25">
        <v>24</v>
      </c>
      <c r="AB535" s="25">
        <v>0</v>
      </c>
      <c r="AC535" s="25">
        <v>6</v>
      </c>
      <c r="AD535" s="25">
        <v>24</v>
      </c>
      <c r="AE535" s="25">
        <v>2</v>
      </c>
      <c r="AF535" s="25">
        <v>31</v>
      </c>
      <c r="AG535" s="25">
        <v>0</v>
      </c>
      <c r="AH535" s="25">
        <v>22</v>
      </c>
      <c r="AI535" s="25">
        <v>31</v>
      </c>
      <c r="AJ535" s="25">
        <v>11</v>
      </c>
      <c r="AK535" s="25">
        <v>18</v>
      </c>
      <c r="AL535" s="25">
        <v>30</v>
      </c>
      <c r="AM535" s="25">
        <v>22</v>
      </c>
      <c r="AN535" s="25">
        <v>0</v>
      </c>
      <c r="AO535" s="25">
        <v>30</v>
      </c>
      <c r="AP535" s="25">
        <v>13</v>
      </c>
      <c r="AQ535" s="25">
        <v>34</v>
      </c>
      <c r="AR535" s="25">
        <v>36</v>
      </c>
      <c r="AS535" s="25">
        <v>4</v>
      </c>
      <c r="AT535" s="25">
        <v>15</v>
      </c>
      <c r="AU535" s="25">
        <v>32</v>
      </c>
      <c r="AV535" s="25">
        <v>1</v>
      </c>
      <c r="AW535" s="25">
        <v>33</v>
      </c>
      <c r="AX535" s="25">
        <v>4</v>
      </c>
      <c r="AY535" s="25">
        <v>11</v>
      </c>
      <c r="AZ535" s="25">
        <v>39</v>
      </c>
      <c r="BA535" s="25">
        <v>20</v>
      </c>
      <c r="BB535" s="25">
        <v>1</v>
      </c>
      <c r="BC535" s="25">
        <v>10</v>
      </c>
      <c r="BD535" s="25">
        <v>18</v>
      </c>
      <c r="BE535" s="25">
        <v>3</v>
      </c>
      <c r="BF535" s="25">
        <v>7</v>
      </c>
      <c r="BG535" s="25">
        <v>4</v>
      </c>
      <c r="BH535" s="25">
        <v>2</v>
      </c>
      <c r="BI535" s="25">
        <v>7</v>
      </c>
      <c r="BJ535" s="25">
        <v>28</v>
      </c>
      <c r="BK535" s="25">
        <v>5</v>
      </c>
      <c r="BL535" s="25">
        <v>8</v>
      </c>
      <c r="BM535" s="25">
        <v>17</v>
      </c>
      <c r="BN535" s="25">
        <v>0</v>
      </c>
      <c r="BO535" t="s">
        <v>37</v>
      </c>
    </row>
    <row r="536" spans="1:67" x14ac:dyDescent="0.25">
      <c r="A536" s="6">
        <v>45045</v>
      </c>
      <c r="B536" t="s">
        <v>10</v>
      </c>
      <c r="C536">
        <v>29</v>
      </c>
      <c r="D536">
        <v>651.00000000000011</v>
      </c>
      <c r="E536">
        <f t="shared" si="59"/>
        <v>167</v>
      </c>
      <c r="F536">
        <f t="shared" si="60"/>
        <v>196</v>
      </c>
      <c r="G536">
        <f t="shared" si="61"/>
        <v>127</v>
      </c>
      <c r="H536">
        <f t="shared" si="62"/>
        <v>158.00000000000011</v>
      </c>
      <c r="I536">
        <v>0</v>
      </c>
      <c r="J536" s="22">
        <v>0.38</v>
      </c>
      <c r="K536" s="22">
        <v>0.67</v>
      </c>
      <c r="L536" s="22">
        <v>0.8</v>
      </c>
      <c r="M536" s="22">
        <v>0.81</v>
      </c>
      <c r="N536" s="22">
        <v>0.91</v>
      </c>
      <c r="O536" s="24">
        <v>0.57000000000000006</v>
      </c>
      <c r="P536" s="24">
        <v>0.87</v>
      </c>
      <c r="Q536" s="24">
        <v>0.61</v>
      </c>
      <c r="R536" s="24">
        <v>0.86</v>
      </c>
      <c r="S536" s="24">
        <v>0.44</v>
      </c>
      <c r="T536" s="24">
        <v>0.72</v>
      </c>
      <c r="U536" s="24">
        <v>0.72</v>
      </c>
      <c r="V536" s="24">
        <v>0.98</v>
      </c>
      <c r="W536" s="24">
        <v>0.74</v>
      </c>
      <c r="X536" s="24">
        <v>0.95000000000000007</v>
      </c>
      <c r="Y536" s="24">
        <v>0.6</v>
      </c>
      <c r="Z536" s="24">
        <v>0.28000000000000003</v>
      </c>
      <c r="AA536" s="25">
        <v>21</v>
      </c>
      <c r="AB536" s="25">
        <v>21</v>
      </c>
      <c r="AC536" s="25">
        <v>0</v>
      </c>
      <c r="AD536" s="25">
        <v>37</v>
      </c>
      <c r="AE536" s="25">
        <v>27</v>
      </c>
      <c r="AF536" s="25">
        <v>37</v>
      </c>
      <c r="AG536" s="25">
        <v>24</v>
      </c>
      <c r="AH536" s="25">
        <v>26</v>
      </c>
      <c r="AI536" s="25">
        <v>0</v>
      </c>
      <c r="AJ536" s="25">
        <v>3</v>
      </c>
      <c r="AK536" s="25">
        <v>3</v>
      </c>
      <c r="AL536" s="25">
        <v>1.0000000000001137</v>
      </c>
      <c r="AM536" s="25">
        <v>15</v>
      </c>
      <c r="AN536" s="25">
        <v>36</v>
      </c>
      <c r="AO536" s="25">
        <v>19</v>
      </c>
      <c r="AP536" s="25">
        <v>34</v>
      </c>
      <c r="AQ536" s="25">
        <v>0</v>
      </c>
      <c r="AR536" s="25">
        <v>21</v>
      </c>
      <c r="AS536" s="25">
        <v>32</v>
      </c>
      <c r="AT536" s="25">
        <v>0</v>
      </c>
      <c r="AU536" s="25">
        <v>0</v>
      </c>
      <c r="AV536" s="25">
        <v>42</v>
      </c>
      <c r="AW536" s="25">
        <v>8</v>
      </c>
      <c r="AX536" s="25">
        <v>0</v>
      </c>
      <c r="AY536" s="25">
        <v>0</v>
      </c>
      <c r="AZ536" s="25">
        <v>0</v>
      </c>
      <c r="BA536" s="25">
        <v>0</v>
      </c>
      <c r="BB536" s="25">
        <v>33</v>
      </c>
      <c r="BC536" s="25">
        <v>29</v>
      </c>
      <c r="BD536" s="25">
        <v>15</v>
      </c>
      <c r="BE536" s="25">
        <v>0</v>
      </c>
      <c r="BF536" s="25">
        <v>0</v>
      </c>
      <c r="BG536" s="25">
        <v>42</v>
      </c>
      <c r="BH536" s="25">
        <v>19</v>
      </c>
      <c r="BI536" s="25">
        <v>21</v>
      </c>
      <c r="BJ536" s="25">
        <v>19</v>
      </c>
      <c r="BK536" s="25">
        <v>0</v>
      </c>
      <c r="BL536" s="25">
        <v>16</v>
      </c>
      <c r="BM536" s="25">
        <v>42</v>
      </c>
      <c r="BN536" s="25">
        <v>8</v>
      </c>
      <c r="BO536" t="s">
        <v>37</v>
      </c>
    </row>
    <row r="537" spans="1:67" x14ac:dyDescent="0.25">
      <c r="A537" s="6">
        <v>45046</v>
      </c>
      <c r="B537" t="s">
        <v>10</v>
      </c>
      <c r="C537">
        <v>30</v>
      </c>
      <c r="D537">
        <v>691.00000000000011</v>
      </c>
      <c r="E537">
        <f t="shared" si="59"/>
        <v>189.00000000000011</v>
      </c>
      <c r="F537">
        <f t="shared" si="60"/>
        <v>184</v>
      </c>
      <c r="G537">
        <f t="shared" si="61"/>
        <v>155</v>
      </c>
      <c r="H537">
        <f t="shared" si="62"/>
        <v>138</v>
      </c>
      <c r="I537">
        <v>0</v>
      </c>
      <c r="J537" s="22">
        <v>0.31</v>
      </c>
      <c r="K537" s="22">
        <v>0.53</v>
      </c>
      <c r="L537" s="22">
        <v>0.76</v>
      </c>
      <c r="M537" s="22">
        <v>0.82000000000000006</v>
      </c>
      <c r="N537" s="22">
        <v>0.92</v>
      </c>
      <c r="O537" s="24">
        <v>0.74</v>
      </c>
      <c r="P537" s="24">
        <v>0.73</v>
      </c>
      <c r="Q537" s="24">
        <v>0.88</v>
      </c>
      <c r="R537" s="24">
        <v>0.89</v>
      </c>
      <c r="S537" s="24">
        <v>0.77</v>
      </c>
      <c r="T537" s="24">
        <v>0.71</v>
      </c>
      <c r="U537" s="24">
        <v>0.87</v>
      </c>
      <c r="V537" s="24">
        <v>0.31</v>
      </c>
      <c r="W537" s="24">
        <v>0.88</v>
      </c>
      <c r="X537" s="24">
        <v>0.59</v>
      </c>
      <c r="Y537" s="24">
        <v>0.92</v>
      </c>
      <c r="Z537" s="24">
        <v>0.46</v>
      </c>
      <c r="AA537" s="25">
        <v>20</v>
      </c>
      <c r="AB537" s="25">
        <v>43</v>
      </c>
      <c r="AC537" s="25">
        <v>2</v>
      </c>
      <c r="AD537" s="25">
        <v>0</v>
      </c>
      <c r="AE537" s="25">
        <v>15</v>
      </c>
      <c r="AF537" s="25">
        <v>36</v>
      </c>
      <c r="AG537" s="25">
        <v>40</v>
      </c>
      <c r="AH537" s="25">
        <v>0</v>
      </c>
      <c r="AI537" s="25">
        <v>0</v>
      </c>
      <c r="AJ537" s="25">
        <v>28</v>
      </c>
      <c r="AK537" s="25">
        <v>25</v>
      </c>
      <c r="AL537" s="25">
        <v>46</v>
      </c>
      <c r="AM537" s="25">
        <v>8</v>
      </c>
      <c r="AN537" s="25">
        <v>5</v>
      </c>
      <c r="AO537" s="25">
        <v>18</v>
      </c>
      <c r="AP537" s="25">
        <v>0</v>
      </c>
      <c r="AQ537" s="25">
        <v>7</v>
      </c>
      <c r="AR537" s="25">
        <v>46</v>
      </c>
      <c r="AS537" s="25">
        <v>0</v>
      </c>
      <c r="AT537" s="25">
        <v>8</v>
      </c>
      <c r="AU537" s="25">
        <v>4</v>
      </c>
      <c r="AV537" s="25">
        <v>1</v>
      </c>
      <c r="AW537" s="25">
        <v>37</v>
      </c>
      <c r="AX537" s="25">
        <v>0</v>
      </c>
      <c r="AY537" s="25">
        <v>37</v>
      </c>
      <c r="AZ537" s="25">
        <v>40</v>
      </c>
      <c r="BA537" s="25">
        <v>36</v>
      </c>
      <c r="BB537" s="25">
        <v>0</v>
      </c>
      <c r="BC537" s="25">
        <v>0</v>
      </c>
      <c r="BD537" s="25">
        <v>0</v>
      </c>
      <c r="BE537" s="25">
        <v>28</v>
      </c>
      <c r="BF537" s="25">
        <v>0</v>
      </c>
      <c r="BG537" s="25">
        <v>0</v>
      </c>
      <c r="BH537" s="25">
        <v>10.000000000000114</v>
      </c>
      <c r="BI537" s="25">
        <v>28</v>
      </c>
      <c r="BJ537" s="25">
        <v>34</v>
      </c>
      <c r="BK537" s="25">
        <v>0</v>
      </c>
      <c r="BL537" s="25">
        <v>40</v>
      </c>
      <c r="BM537" s="25">
        <v>28</v>
      </c>
      <c r="BN537" s="25">
        <v>21</v>
      </c>
      <c r="BO537" t="s">
        <v>37</v>
      </c>
    </row>
    <row r="538" spans="1:67" x14ac:dyDescent="0.25">
      <c r="B538" t="s">
        <v>11</v>
      </c>
      <c r="C538">
        <v>0.01</v>
      </c>
      <c r="D538">
        <v>0</v>
      </c>
      <c r="E538">
        <v>0</v>
      </c>
      <c r="F538">
        <v>0</v>
      </c>
      <c r="G538">
        <v>0</v>
      </c>
      <c r="H538">
        <v>0</v>
      </c>
      <c r="I538">
        <v>0</v>
      </c>
      <c r="J538" s="22">
        <v>0</v>
      </c>
      <c r="K538" s="22">
        <v>0</v>
      </c>
      <c r="L538" s="22">
        <v>0</v>
      </c>
      <c r="M538" s="22">
        <v>0</v>
      </c>
      <c r="N538" s="22">
        <v>0</v>
      </c>
      <c r="O538" s="24">
        <v>0</v>
      </c>
      <c r="P538" s="24">
        <v>0</v>
      </c>
      <c r="Q538" s="24">
        <v>0</v>
      </c>
      <c r="R538" s="24">
        <v>0</v>
      </c>
      <c r="S538" s="24">
        <v>0</v>
      </c>
      <c r="T538" s="24">
        <v>0</v>
      </c>
      <c r="U538" s="24">
        <v>0</v>
      </c>
      <c r="V538" s="24">
        <v>0</v>
      </c>
      <c r="W538" s="24">
        <v>0</v>
      </c>
      <c r="X538" s="24">
        <v>0</v>
      </c>
      <c r="Y538" s="24">
        <v>0</v>
      </c>
      <c r="Z538" s="24">
        <v>0</v>
      </c>
      <c r="AA538" s="25">
        <v>0</v>
      </c>
      <c r="AB538" s="25">
        <v>0</v>
      </c>
      <c r="AC538" s="25">
        <v>0</v>
      </c>
      <c r="AD538" s="25">
        <v>0</v>
      </c>
      <c r="AE538" s="25">
        <v>0</v>
      </c>
      <c r="AF538" s="25">
        <v>0</v>
      </c>
      <c r="AG538" s="25">
        <v>0</v>
      </c>
      <c r="AH538" s="25">
        <v>0</v>
      </c>
      <c r="AI538" s="25">
        <v>0</v>
      </c>
      <c r="AJ538" s="25">
        <v>0</v>
      </c>
      <c r="AK538" s="25">
        <v>0</v>
      </c>
      <c r="AL538" s="25">
        <v>0</v>
      </c>
      <c r="AM538" s="25">
        <v>0</v>
      </c>
      <c r="AN538" s="25">
        <v>0</v>
      </c>
      <c r="AO538" s="25">
        <v>0</v>
      </c>
      <c r="AP538" s="25">
        <v>0</v>
      </c>
      <c r="AQ538" s="25">
        <v>0</v>
      </c>
      <c r="AR538" s="25">
        <v>0</v>
      </c>
      <c r="AS538" s="25">
        <v>0</v>
      </c>
      <c r="AT538" s="25">
        <v>0</v>
      </c>
      <c r="AU538" s="25">
        <v>0</v>
      </c>
      <c r="AV538" s="25">
        <v>0</v>
      </c>
      <c r="AW538" s="25">
        <v>0</v>
      </c>
      <c r="AX538" s="25">
        <v>0</v>
      </c>
      <c r="AY538" s="25">
        <v>0</v>
      </c>
      <c r="AZ538" s="25">
        <v>0</v>
      </c>
      <c r="BA538" s="25">
        <v>0</v>
      </c>
      <c r="BB538" s="25">
        <v>0</v>
      </c>
      <c r="BC538" s="25">
        <v>0</v>
      </c>
      <c r="BD538" s="25">
        <v>0</v>
      </c>
      <c r="BE538" s="25">
        <v>0</v>
      </c>
      <c r="BF538" s="25">
        <v>0</v>
      </c>
      <c r="BG538" s="25">
        <v>0</v>
      </c>
      <c r="BH538" s="25">
        <v>0</v>
      </c>
      <c r="BI538" s="25">
        <v>0</v>
      </c>
      <c r="BJ538" s="25">
        <v>0</v>
      </c>
      <c r="BK538" s="25">
        <v>0</v>
      </c>
      <c r="BL538" s="25">
        <v>0</v>
      </c>
      <c r="BM538" s="25">
        <v>0</v>
      </c>
      <c r="BN538" s="25">
        <v>0</v>
      </c>
      <c r="BO538" t="s">
        <v>237</v>
      </c>
    </row>
    <row r="539" spans="1:67" x14ac:dyDescent="0.25">
      <c r="A539" s="6">
        <v>45047</v>
      </c>
      <c r="B539" t="s">
        <v>11</v>
      </c>
      <c r="C539">
        <v>1</v>
      </c>
      <c r="D539">
        <v>718</v>
      </c>
      <c r="E539">
        <f t="shared" si="59"/>
        <v>205</v>
      </c>
      <c r="F539">
        <f t="shared" si="60"/>
        <v>114</v>
      </c>
      <c r="G539">
        <f t="shared" si="61"/>
        <v>275</v>
      </c>
      <c r="H539">
        <f t="shared" si="62"/>
        <v>80</v>
      </c>
      <c r="I539">
        <v>0</v>
      </c>
      <c r="J539" s="22">
        <v>0.8</v>
      </c>
      <c r="K539" s="22">
        <v>0.17</v>
      </c>
      <c r="L539" s="22">
        <v>0.57999999999999996</v>
      </c>
      <c r="M539" s="22">
        <v>0.95000000000000007</v>
      </c>
      <c r="N539" s="22">
        <v>0.82000000000000006</v>
      </c>
      <c r="O539" s="24">
        <v>0.94000000000000006</v>
      </c>
      <c r="P539" s="24">
        <v>0.6</v>
      </c>
      <c r="Q539" s="24">
        <v>0.70000000000000007</v>
      </c>
      <c r="R539" s="24">
        <v>0.44</v>
      </c>
      <c r="S539" s="24">
        <v>0.48</v>
      </c>
      <c r="T539" s="24">
        <v>0.66</v>
      </c>
      <c r="U539" s="24">
        <v>0.79</v>
      </c>
      <c r="V539" s="24">
        <v>0.6</v>
      </c>
      <c r="W539" s="24">
        <v>0.95000000000000007</v>
      </c>
      <c r="X539" s="24">
        <v>0.54</v>
      </c>
      <c r="Y539" s="24">
        <v>0.4</v>
      </c>
      <c r="Z539" s="24">
        <v>0.95000000000000007</v>
      </c>
      <c r="AA539" s="25">
        <v>14</v>
      </c>
      <c r="AB539" s="25">
        <v>17</v>
      </c>
      <c r="AC539" s="25">
        <v>15</v>
      </c>
      <c r="AD539" s="25">
        <v>0</v>
      </c>
      <c r="AE539" s="25">
        <v>0</v>
      </c>
      <c r="AF539" s="25">
        <v>0</v>
      </c>
      <c r="AG539" s="25">
        <v>29</v>
      </c>
      <c r="AH539" s="25">
        <v>0</v>
      </c>
      <c r="AI539" s="25">
        <v>0</v>
      </c>
      <c r="AJ539" s="25">
        <v>39</v>
      </c>
      <c r="AK539" s="25">
        <v>44</v>
      </c>
      <c r="AL539" s="25">
        <v>31</v>
      </c>
      <c r="AM539" s="25">
        <v>0</v>
      </c>
      <c r="AN539" s="25">
        <v>7</v>
      </c>
      <c r="AO539" s="25">
        <v>0</v>
      </c>
      <c r="AP539" s="25">
        <v>17</v>
      </c>
      <c r="AQ539" s="25">
        <v>16</v>
      </c>
      <c r="AR539" s="25">
        <v>0</v>
      </c>
      <c r="AS539" s="25">
        <v>0</v>
      </c>
      <c r="AT539" s="25">
        <v>9</v>
      </c>
      <c r="AU539" s="25">
        <v>41</v>
      </c>
      <c r="AV539" s="25">
        <v>25</v>
      </c>
      <c r="AW539" s="25">
        <v>0</v>
      </c>
      <c r="AX539" s="25">
        <v>28</v>
      </c>
      <c r="AY539" s="25">
        <v>13</v>
      </c>
      <c r="AZ539" s="25">
        <v>36</v>
      </c>
      <c r="BA539" s="25">
        <v>0</v>
      </c>
      <c r="BB539" s="25">
        <v>46</v>
      </c>
      <c r="BC539" s="25">
        <v>40</v>
      </c>
      <c r="BD539" s="25">
        <v>46</v>
      </c>
      <c r="BE539" s="25">
        <v>23</v>
      </c>
      <c r="BF539" s="25">
        <v>3</v>
      </c>
      <c r="BG539" s="25">
        <v>7</v>
      </c>
      <c r="BH539" s="25">
        <v>29</v>
      </c>
      <c r="BI539" s="25">
        <v>0</v>
      </c>
      <c r="BJ539" s="25">
        <v>18</v>
      </c>
      <c r="BK539" s="25">
        <v>43</v>
      </c>
      <c r="BL539" s="25">
        <v>44</v>
      </c>
      <c r="BM539" s="25">
        <v>21</v>
      </c>
      <c r="BN539" s="25">
        <v>17</v>
      </c>
      <c r="BO539" t="s">
        <v>37</v>
      </c>
    </row>
    <row r="540" spans="1:67" x14ac:dyDescent="0.25">
      <c r="A540" s="6">
        <v>45048</v>
      </c>
      <c r="B540" t="s">
        <v>11</v>
      </c>
      <c r="C540">
        <v>2</v>
      </c>
      <c r="D540">
        <v>735</v>
      </c>
      <c r="E540">
        <f t="shared" si="59"/>
        <v>221</v>
      </c>
      <c r="F540">
        <f t="shared" si="60"/>
        <v>129</v>
      </c>
      <c r="G540">
        <f t="shared" si="61"/>
        <v>190</v>
      </c>
      <c r="H540">
        <f t="shared" si="62"/>
        <v>189</v>
      </c>
      <c r="I540">
        <v>0</v>
      </c>
      <c r="J540" s="22">
        <v>0.49</v>
      </c>
      <c r="K540" s="22">
        <v>0.74</v>
      </c>
      <c r="L540" s="22">
        <v>0.67</v>
      </c>
      <c r="M540" s="22">
        <v>0.88</v>
      </c>
      <c r="N540" s="22">
        <v>0.96</v>
      </c>
      <c r="O540" s="24">
        <v>0.55000000000000004</v>
      </c>
      <c r="P540" s="24">
        <v>0.98</v>
      </c>
      <c r="Q540" s="24">
        <v>0.66</v>
      </c>
      <c r="R540" s="24">
        <v>0.74</v>
      </c>
      <c r="S540" s="24">
        <v>0.61</v>
      </c>
      <c r="T540" s="24">
        <v>0.69000000000000006</v>
      </c>
      <c r="U540" s="24">
        <v>0.95000000000000007</v>
      </c>
      <c r="V540" s="24">
        <v>0.33</v>
      </c>
      <c r="W540" s="24">
        <v>0.41000000000000003</v>
      </c>
      <c r="X540" s="24">
        <v>0.57999999999999996</v>
      </c>
      <c r="Y540" s="24">
        <v>0.99</v>
      </c>
      <c r="Z540" s="24">
        <v>0.83000000000000007</v>
      </c>
      <c r="AA540" s="25">
        <v>21</v>
      </c>
      <c r="AB540" s="25">
        <v>12</v>
      </c>
      <c r="AC540" s="25">
        <v>0</v>
      </c>
      <c r="AD540" s="25">
        <v>29</v>
      </c>
      <c r="AE540" s="25">
        <v>13</v>
      </c>
      <c r="AF540" s="25">
        <v>0</v>
      </c>
      <c r="AG540" s="25">
        <v>9</v>
      </c>
      <c r="AH540" s="25">
        <v>3</v>
      </c>
      <c r="AI540" s="25">
        <v>9</v>
      </c>
      <c r="AJ540" s="25">
        <v>33</v>
      </c>
      <c r="AK540" s="25">
        <v>6</v>
      </c>
      <c r="AL540" s="25">
        <v>33</v>
      </c>
      <c r="AM540" s="25">
        <v>41</v>
      </c>
      <c r="AN540" s="25">
        <v>13</v>
      </c>
      <c r="AO540" s="25">
        <v>28</v>
      </c>
      <c r="AP540" s="25">
        <v>0</v>
      </c>
      <c r="AQ540" s="25">
        <v>27</v>
      </c>
      <c r="AR540" s="25">
        <v>28</v>
      </c>
      <c r="AS540" s="25">
        <v>19</v>
      </c>
      <c r="AT540" s="25">
        <v>0</v>
      </c>
      <c r="AU540" s="25">
        <v>4</v>
      </c>
      <c r="AV540" s="25">
        <v>33</v>
      </c>
      <c r="AW540" s="25">
        <v>0</v>
      </c>
      <c r="AX540" s="25">
        <v>7</v>
      </c>
      <c r="AY540" s="25">
        <v>34</v>
      </c>
      <c r="AZ540" s="25">
        <v>0</v>
      </c>
      <c r="BA540" s="25">
        <v>18</v>
      </c>
      <c r="BB540" s="25">
        <v>38</v>
      </c>
      <c r="BC540" s="25">
        <v>28</v>
      </c>
      <c r="BD540" s="25">
        <v>28</v>
      </c>
      <c r="BE540" s="25">
        <v>22</v>
      </c>
      <c r="BF540" s="25">
        <v>31</v>
      </c>
      <c r="BG540" s="25">
        <v>28</v>
      </c>
      <c r="BH540" s="25">
        <v>42</v>
      </c>
      <c r="BI540" s="25">
        <v>0</v>
      </c>
      <c r="BJ540" s="25">
        <v>44</v>
      </c>
      <c r="BK540" s="25">
        <v>12</v>
      </c>
      <c r="BL540" s="25">
        <v>8</v>
      </c>
      <c r="BM540" s="25">
        <v>0</v>
      </c>
      <c r="BN540" s="25">
        <v>34</v>
      </c>
      <c r="BO540" t="s">
        <v>37</v>
      </c>
    </row>
    <row r="541" spans="1:67" x14ac:dyDescent="0.25">
      <c r="A541" s="6">
        <v>45049</v>
      </c>
      <c r="B541" t="s">
        <v>11</v>
      </c>
      <c r="C541">
        <v>3</v>
      </c>
      <c r="D541">
        <v>754</v>
      </c>
      <c r="E541">
        <f t="shared" si="59"/>
        <v>187</v>
      </c>
      <c r="F541">
        <f t="shared" si="60"/>
        <v>193</v>
      </c>
      <c r="G541">
        <f t="shared" si="61"/>
        <v>113</v>
      </c>
      <c r="H541">
        <f t="shared" si="62"/>
        <v>234</v>
      </c>
      <c r="I541">
        <v>0</v>
      </c>
      <c r="J541" s="22">
        <v>0.54</v>
      </c>
      <c r="K541" s="22">
        <v>0.89</v>
      </c>
      <c r="L541" s="22">
        <v>0.74</v>
      </c>
      <c r="M541" s="22">
        <v>0.9</v>
      </c>
      <c r="N541" s="22">
        <v>0.43</v>
      </c>
      <c r="O541" s="24">
        <v>0.42</v>
      </c>
      <c r="P541" s="24">
        <v>0.84</v>
      </c>
      <c r="Q541" s="24">
        <v>0.57999999999999996</v>
      </c>
      <c r="R541" s="24">
        <v>0.61</v>
      </c>
      <c r="S541" s="24">
        <v>0.96</v>
      </c>
      <c r="T541" s="24">
        <v>0.63</v>
      </c>
      <c r="U541" s="24">
        <v>0.42</v>
      </c>
      <c r="V541" s="24">
        <v>0.94000000000000006</v>
      </c>
      <c r="W541" s="24">
        <v>0.95000000000000007</v>
      </c>
      <c r="X541" s="24">
        <v>0.98</v>
      </c>
      <c r="Y541" s="24">
        <v>0.74</v>
      </c>
      <c r="Z541" s="24">
        <v>0.39</v>
      </c>
      <c r="AA541" s="25">
        <v>38</v>
      </c>
      <c r="AB541" s="25">
        <v>0</v>
      </c>
      <c r="AC541" s="25">
        <v>6</v>
      </c>
      <c r="AD541" s="25">
        <v>0</v>
      </c>
      <c r="AE541" s="25">
        <v>50</v>
      </c>
      <c r="AF541" s="25">
        <v>20</v>
      </c>
      <c r="AG541" s="25">
        <v>27</v>
      </c>
      <c r="AH541" s="25">
        <v>0</v>
      </c>
      <c r="AI541" s="25">
        <v>35</v>
      </c>
      <c r="AJ541" s="25">
        <v>17</v>
      </c>
      <c r="AK541" s="25">
        <v>27</v>
      </c>
      <c r="AL541" s="25">
        <v>33</v>
      </c>
      <c r="AM541" s="25">
        <v>16</v>
      </c>
      <c r="AN541" s="25">
        <v>32</v>
      </c>
      <c r="AO541" s="25">
        <v>0</v>
      </c>
      <c r="AP541" s="25">
        <v>49</v>
      </c>
      <c r="AQ541" s="25">
        <v>32</v>
      </c>
      <c r="AR541" s="25">
        <v>2</v>
      </c>
      <c r="AS541" s="25">
        <v>23</v>
      </c>
      <c r="AT541" s="25">
        <v>47</v>
      </c>
      <c r="AU541" s="25">
        <v>22</v>
      </c>
      <c r="AV541" s="25">
        <v>0</v>
      </c>
      <c r="AW541" s="25">
        <v>0</v>
      </c>
      <c r="AX541" s="25">
        <v>13</v>
      </c>
      <c r="AY541" s="25">
        <v>0</v>
      </c>
      <c r="AZ541" s="25">
        <v>0</v>
      </c>
      <c r="BA541" s="25">
        <v>0</v>
      </c>
      <c r="BB541" s="25">
        <v>18</v>
      </c>
      <c r="BC541" s="25">
        <v>47</v>
      </c>
      <c r="BD541" s="25">
        <v>13</v>
      </c>
      <c r="BE541" s="25">
        <v>0</v>
      </c>
      <c r="BF541" s="25">
        <v>5</v>
      </c>
      <c r="BG541" s="25">
        <v>43</v>
      </c>
      <c r="BH541" s="25">
        <v>0</v>
      </c>
      <c r="BI541" s="25">
        <v>0</v>
      </c>
      <c r="BJ541" s="25">
        <v>47</v>
      </c>
      <c r="BK541" s="25">
        <v>4</v>
      </c>
      <c r="BL541" s="25">
        <v>0</v>
      </c>
      <c r="BM541" s="25">
        <v>46</v>
      </c>
      <c r="BN541" s="25">
        <v>42</v>
      </c>
      <c r="BO541" t="s">
        <v>37</v>
      </c>
    </row>
    <row r="542" spans="1:67" x14ac:dyDescent="0.25">
      <c r="A542" s="6">
        <v>45050</v>
      </c>
      <c r="B542" t="s">
        <v>11</v>
      </c>
      <c r="C542">
        <v>4</v>
      </c>
      <c r="D542">
        <v>762</v>
      </c>
      <c r="E542">
        <f t="shared" si="59"/>
        <v>215</v>
      </c>
      <c r="F542">
        <f t="shared" si="60"/>
        <v>188</v>
      </c>
      <c r="G542">
        <f t="shared" si="61"/>
        <v>112</v>
      </c>
      <c r="H542">
        <f t="shared" si="62"/>
        <v>215</v>
      </c>
      <c r="I542">
        <v>0</v>
      </c>
      <c r="J542" s="22">
        <v>0.87</v>
      </c>
      <c r="K542" s="22">
        <v>0.53</v>
      </c>
      <c r="L542" s="22">
        <v>0.39</v>
      </c>
      <c r="M542" s="22">
        <v>0.79</v>
      </c>
      <c r="N542" s="22">
        <v>0.95000000000000007</v>
      </c>
      <c r="O542" s="24">
        <v>0.25</v>
      </c>
      <c r="P542" s="24">
        <v>0.71</v>
      </c>
      <c r="Q542" s="24">
        <v>0.95000000000000007</v>
      </c>
      <c r="R542" s="24">
        <v>0.77</v>
      </c>
      <c r="S542" s="24">
        <v>0.75</v>
      </c>
      <c r="T542" s="24">
        <v>0.70000000000000007</v>
      </c>
      <c r="U542" s="24">
        <v>0.46</v>
      </c>
      <c r="V542" s="24">
        <v>0.93</v>
      </c>
      <c r="W542" s="24">
        <v>0.70000000000000007</v>
      </c>
      <c r="X542" s="24">
        <v>0.59</v>
      </c>
      <c r="Y542" s="24">
        <v>0.28999999999999998</v>
      </c>
      <c r="Z542" s="24">
        <v>0.96</v>
      </c>
      <c r="AA542" s="25">
        <v>0</v>
      </c>
      <c r="AB542" s="25">
        <v>22</v>
      </c>
      <c r="AC542" s="25">
        <v>45</v>
      </c>
      <c r="AD542" s="25">
        <v>34</v>
      </c>
      <c r="AE542" s="25">
        <v>9</v>
      </c>
      <c r="AF542" s="25">
        <v>4</v>
      </c>
      <c r="AG542" s="25">
        <v>19</v>
      </c>
      <c r="AH542" s="25">
        <v>4</v>
      </c>
      <c r="AI542" s="25">
        <v>23</v>
      </c>
      <c r="AJ542" s="25">
        <v>28</v>
      </c>
      <c r="AK542" s="25">
        <v>32</v>
      </c>
      <c r="AL542" s="25">
        <v>44</v>
      </c>
      <c r="AM542" s="25">
        <v>17</v>
      </c>
      <c r="AN542" s="25">
        <v>2</v>
      </c>
      <c r="AO542" s="25">
        <v>43</v>
      </c>
      <c r="AP542" s="25">
        <v>4</v>
      </c>
      <c r="AQ542" s="25">
        <v>30</v>
      </c>
      <c r="AR542" s="25">
        <v>42</v>
      </c>
      <c r="AS542" s="25">
        <v>24</v>
      </c>
      <c r="AT542" s="25">
        <v>9</v>
      </c>
      <c r="AU542" s="25">
        <v>10</v>
      </c>
      <c r="AV542" s="25">
        <v>11</v>
      </c>
      <c r="AW542" s="25">
        <v>0</v>
      </c>
      <c r="AX542" s="25">
        <v>17</v>
      </c>
      <c r="AY542" s="25">
        <v>0</v>
      </c>
      <c r="AZ542" s="25">
        <v>40</v>
      </c>
      <c r="BA542" s="25">
        <v>10</v>
      </c>
      <c r="BB542" s="25">
        <v>6</v>
      </c>
      <c r="BC542" s="25">
        <v>0</v>
      </c>
      <c r="BD542" s="25">
        <v>18</v>
      </c>
      <c r="BE542" s="25">
        <v>29</v>
      </c>
      <c r="BF542" s="25">
        <v>24</v>
      </c>
      <c r="BG542" s="25">
        <v>16</v>
      </c>
      <c r="BH542" s="25">
        <v>29</v>
      </c>
      <c r="BI542" s="25">
        <v>41</v>
      </c>
      <c r="BJ542" s="25">
        <v>0</v>
      </c>
      <c r="BK542" s="25">
        <v>18</v>
      </c>
      <c r="BL542" s="25">
        <v>30</v>
      </c>
      <c r="BM542" s="25">
        <v>1</v>
      </c>
      <c r="BN542" s="25">
        <v>27</v>
      </c>
      <c r="BO542" t="s">
        <v>37</v>
      </c>
    </row>
    <row r="543" spans="1:67" x14ac:dyDescent="0.25">
      <c r="A543" s="6">
        <v>45051</v>
      </c>
      <c r="B543" t="s">
        <v>11</v>
      </c>
      <c r="C543">
        <v>5</v>
      </c>
      <c r="D543">
        <v>767</v>
      </c>
      <c r="E543">
        <f t="shared" si="59"/>
        <v>134</v>
      </c>
      <c r="F543">
        <f t="shared" si="60"/>
        <v>186</v>
      </c>
      <c r="G543">
        <f t="shared" si="61"/>
        <v>226</v>
      </c>
      <c r="H543">
        <f t="shared" si="62"/>
        <v>208</v>
      </c>
      <c r="I543">
        <v>1</v>
      </c>
      <c r="J543" s="22">
        <v>0.55000000000000004</v>
      </c>
      <c r="K543" s="22">
        <v>0.19</v>
      </c>
      <c r="L543" s="22">
        <v>0.8</v>
      </c>
      <c r="M543" s="22">
        <v>0.88</v>
      </c>
      <c r="N543" s="22">
        <v>0.99</v>
      </c>
      <c r="O543" s="24">
        <v>1</v>
      </c>
      <c r="P543" s="24">
        <v>0.6</v>
      </c>
      <c r="Q543" s="24">
        <v>0.75</v>
      </c>
      <c r="R543" s="24">
        <v>0.72</v>
      </c>
      <c r="S543" s="24">
        <v>0.76</v>
      </c>
      <c r="T543" s="24">
        <v>0.79</v>
      </c>
      <c r="U543" s="24">
        <v>0.89</v>
      </c>
      <c r="V543" s="24">
        <v>0.97</v>
      </c>
      <c r="W543" s="24">
        <v>0.34</v>
      </c>
      <c r="X543" s="24">
        <v>0.62</v>
      </c>
      <c r="Y543" s="24">
        <v>0.44</v>
      </c>
      <c r="Z543" s="24">
        <v>0.76</v>
      </c>
      <c r="AA543" s="25">
        <v>34</v>
      </c>
      <c r="AB543" s="25">
        <v>2</v>
      </c>
      <c r="AC543" s="25">
        <v>8</v>
      </c>
      <c r="AD543" s="25">
        <v>40</v>
      </c>
      <c r="AE543" s="25">
        <v>15</v>
      </c>
      <c r="AF543" s="25">
        <v>0</v>
      </c>
      <c r="AG543" s="25">
        <v>44</v>
      </c>
      <c r="AH543" s="25">
        <v>31</v>
      </c>
      <c r="AI543" s="25">
        <v>6</v>
      </c>
      <c r="AJ543" s="25">
        <v>6</v>
      </c>
      <c r="AK543" s="25">
        <v>13</v>
      </c>
      <c r="AL543" s="25">
        <v>34</v>
      </c>
      <c r="AM543" s="25">
        <v>7</v>
      </c>
      <c r="AN543" s="25">
        <v>49</v>
      </c>
      <c r="AO543" s="25">
        <v>50</v>
      </c>
      <c r="AP543" s="25">
        <v>33</v>
      </c>
      <c r="AQ543" s="25">
        <v>6</v>
      </c>
      <c r="AR543" s="25">
        <v>6</v>
      </c>
      <c r="AS543" s="25">
        <v>22</v>
      </c>
      <c r="AT543" s="25">
        <v>1</v>
      </c>
      <c r="AU543" s="25">
        <v>6</v>
      </c>
      <c r="AV543" s="25">
        <v>15</v>
      </c>
      <c r="AW543" s="25">
        <v>21</v>
      </c>
      <c r="AX543" s="25">
        <v>16</v>
      </c>
      <c r="AY543" s="25">
        <v>31</v>
      </c>
      <c r="AZ543" s="25">
        <v>21</v>
      </c>
      <c r="BA543" s="25">
        <v>33</v>
      </c>
      <c r="BB543" s="25">
        <v>22</v>
      </c>
      <c r="BC543" s="25">
        <v>49</v>
      </c>
      <c r="BD543" s="25">
        <v>12</v>
      </c>
      <c r="BE543" s="25">
        <v>32</v>
      </c>
      <c r="BF543" s="25">
        <v>0</v>
      </c>
      <c r="BG543" s="25">
        <v>14</v>
      </c>
      <c r="BH543" s="25">
        <v>6</v>
      </c>
      <c r="BI543" s="25">
        <v>17</v>
      </c>
      <c r="BJ543" s="25">
        <v>0</v>
      </c>
      <c r="BK543" s="25">
        <v>22</v>
      </c>
      <c r="BL543" s="25">
        <v>17</v>
      </c>
      <c r="BM543" s="25">
        <v>13</v>
      </c>
      <c r="BN543" s="25">
        <v>13</v>
      </c>
      <c r="BO543" t="s">
        <v>37</v>
      </c>
    </row>
    <row r="544" spans="1:67" x14ac:dyDescent="0.25">
      <c r="A544" s="6">
        <v>45052</v>
      </c>
      <c r="B544" t="s">
        <v>11</v>
      </c>
      <c r="C544">
        <v>6</v>
      </c>
      <c r="D544">
        <v>764</v>
      </c>
      <c r="E544">
        <f t="shared" si="59"/>
        <v>159</v>
      </c>
      <c r="F544">
        <f t="shared" si="60"/>
        <v>234</v>
      </c>
      <c r="G544">
        <f t="shared" si="61"/>
        <v>206</v>
      </c>
      <c r="H544">
        <f t="shared" si="62"/>
        <v>143</v>
      </c>
      <c r="I544">
        <v>0</v>
      </c>
      <c r="J544" s="22">
        <v>0.44</v>
      </c>
      <c r="K544" s="22">
        <v>0.73</v>
      </c>
      <c r="L544" s="22">
        <v>0.6</v>
      </c>
      <c r="M544" s="22">
        <v>0.94000000000000006</v>
      </c>
      <c r="N544" s="22">
        <v>0.8</v>
      </c>
      <c r="O544" s="24">
        <v>0.67</v>
      </c>
      <c r="P544" s="24">
        <v>0.48</v>
      </c>
      <c r="Q544" s="24">
        <v>0.95000000000000007</v>
      </c>
      <c r="R544" s="24">
        <v>0.94000000000000006</v>
      </c>
      <c r="S544" s="24">
        <v>0.67</v>
      </c>
      <c r="T544" s="24">
        <v>0.64</v>
      </c>
      <c r="U544" s="24">
        <v>0.27</v>
      </c>
      <c r="V544" s="24">
        <v>0.54</v>
      </c>
      <c r="W544" s="24">
        <v>0.98</v>
      </c>
      <c r="X544" s="24">
        <v>0.83000000000000007</v>
      </c>
      <c r="Y544" s="24">
        <v>0.86</v>
      </c>
      <c r="Z544" s="24">
        <v>0.70000000000000007</v>
      </c>
      <c r="AA544" s="25">
        <v>45</v>
      </c>
      <c r="AB544" s="25">
        <v>0</v>
      </c>
      <c r="AC544" s="25">
        <v>34</v>
      </c>
      <c r="AD544" s="25">
        <v>9</v>
      </c>
      <c r="AE544" s="25">
        <v>40</v>
      </c>
      <c r="AF544" s="25">
        <v>0</v>
      </c>
      <c r="AG544" s="25">
        <v>42</v>
      </c>
      <c r="AH544" s="25">
        <v>5</v>
      </c>
      <c r="AI544" s="25">
        <v>27</v>
      </c>
      <c r="AJ544" s="25">
        <v>32</v>
      </c>
      <c r="AK544" s="25">
        <v>22</v>
      </c>
      <c r="AL544" s="25">
        <v>8</v>
      </c>
      <c r="AM544" s="25">
        <v>27</v>
      </c>
      <c r="AN544" s="25">
        <v>0</v>
      </c>
      <c r="AO544" s="25">
        <v>0</v>
      </c>
      <c r="AP544" s="25">
        <v>4</v>
      </c>
      <c r="AQ544" s="25">
        <v>48</v>
      </c>
      <c r="AR544" s="25">
        <v>5</v>
      </c>
      <c r="AS544" s="25">
        <v>4</v>
      </c>
      <c r="AT544" s="25">
        <v>47</v>
      </c>
      <c r="AU544" s="25">
        <v>41</v>
      </c>
      <c r="AV544" s="25">
        <v>36</v>
      </c>
      <c r="AW544" s="25">
        <v>47</v>
      </c>
      <c r="AX544" s="25">
        <v>0</v>
      </c>
      <c r="AY544" s="25">
        <v>7</v>
      </c>
      <c r="AZ544" s="25">
        <v>0</v>
      </c>
      <c r="BA544" s="25">
        <v>0</v>
      </c>
      <c r="BB544" s="25">
        <v>23</v>
      </c>
      <c r="BC544" s="25">
        <v>33</v>
      </c>
      <c r="BD544" s="25">
        <v>19</v>
      </c>
      <c r="BE544" s="25">
        <v>36</v>
      </c>
      <c r="BF544" s="25">
        <v>0</v>
      </c>
      <c r="BG544" s="25">
        <v>0</v>
      </c>
      <c r="BH544" s="25">
        <v>12</v>
      </c>
      <c r="BI544" s="25">
        <v>25</v>
      </c>
      <c r="BJ544" s="25">
        <v>2</v>
      </c>
      <c r="BK544" s="25">
        <v>40</v>
      </c>
      <c r="BL544" s="25">
        <v>35</v>
      </c>
      <c r="BM544" s="25">
        <v>4</v>
      </c>
      <c r="BN544" s="25">
        <v>5</v>
      </c>
      <c r="BO544" t="s">
        <v>37</v>
      </c>
    </row>
    <row r="545" spans="1:67" x14ac:dyDescent="0.25">
      <c r="A545" s="6">
        <v>45053</v>
      </c>
      <c r="B545" t="s">
        <v>11</v>
      </c>
      <c r="C545">
        <v>7</v>
      </c>
      <c r="D545">
        <v>757.00000000000023</v>
      </c>
      <c r="E545">
        <f t="shared" si="59"/>
        <v>180</v>
      </c>
      <c r="F545">
        <f t="shared" si="60"/>
        <v>271</v>
      </c>
      <c r="G545">
        <f t="shared" si="61"/>
        <v>116.00000000000023</v>
      </c>
      <c r="H545">
        <f t="shared" si="62"/>
        <v>157</v>
      </c>
      <c r="I545">
        <v>0</v>
      </c>
      <c r="J545" s="22">
        <v>0.8</v>
      </c>
      <c r="K545" s="22">
        <v>0.86</v>
      </c>
      <c r="L545" s="22">
        <v>0.37</v>
      </c>
      <c r="M545" s="22">
        <v>0.97</v>
      </c>
      <c r="N545" s="22">
        <v>0.57000000000000006</v>
      </c>
      <c r="O545" s="24">
        <v>0.6</v>
      </c>
      <c r="P545" s="24">
        <v>0.75</v>
      </c>
      <c r="Q545" s="24">
        <v>0.74</v>
      </c>
      <c r="R545" s="24">
        <v>0.6</v>
      </c>
      <c r="S545" s="24">
        <v>0.47000000000000003</v>
      </c>
      <c r="T545" s="24">
        <v>0.91</v>
      </c>
      <c r="U545" s="24">
        <v>0.71</v>
      </c>
      <c r="V545" s="24">
        <v>0.95000000000000007</v>
      </c>
      <c r="W545" s="24">
        <v>0.82000000000000006</v>
      </c>
      <c r="X545" s="24">
        <v>0.44</v>
      </c>
      <c r="Y545" s="24">
        <v>0.91</v>
      </c>
      <c r="Z545" s="24">
        <v>0.57999999999999996</v>
      </c>
      <c r="AA545" s="25">
        <v>21</v>
      </c>
      <c r="AB545" s="25">
        <v>50</v>
      </c>
      <c r="AC545" s="25">
        <v>0</v>
      </c>
      <c r="AD545" s="25">
        <v>22</v>
      </c>
      <c r="AE545" s="25">
        <v>50</v>
      </c>
      <c r="AF545" s="25">
        <v>47</v>
      </c>
      <c r="AG545" s="25">
        <v>0</v>
      </c>
      <c r="AH545" s="25">
        <v>35</v>
      </c>
      <c r="AI545" s="25">
        <v>16</v>
      </c>
      <c r="AJ545" s="25">
        <v>30</v>
      </c>
      <c r="AK545" s="25">
        <v>33</v>
      </c>
      <c r="AL545" s="25">
        <v>0</v>
      </c>
      <c r="AM545" s="25">
        <v>26</v>
      </c>
      <c r="AN545" s="25">
        <v>25</v>
      </c>
      <c r="AO545" s="25">
        <v>9</v>
      </c>
      <c r="AP545" s="25">
        <v>5</v>
      </c>
      <c r="AQ545" s="25">
        <v>0</v>
      </c>
      <c r="AR545" s="25">
        <v>12</v>
      </c>
      <c r="AS545" s="25">
        <v>50</v>
      </c>
      <c r="AT545" s="25">
        <v>30</v>
      </c>
      <c r="AU545" s="25">
        <v>9</v>
      </c>
      <c r="AV545" s="25">
        <v>0</v>
      </c>
      <c r="AW545" s="25">
        <v>46</v>
      </c>
      <c r="AX545" s="25">
        <v>0</v>
      </c>
      <c r="AY545" s="25">
        <v>0</v>
      </c>
      <c r="AZ545" s="25">
        <v>0</v>
      </c>
      <c r="BA545" s="25">
        <v>3</v>
      </c>
      <c r="BB545" s="25">
        <v>8.0000000000002274</v>
      </c>
      <c r="BC545" s="25">
        <v>41</v>
      </c>
      <c r="BD545" s="25">
        <v>9</v>
      </c>
      <c r="BE545" s="25">
        <v>45</v>
      </c>
      <c r="BF545" s="25">
        <v>42</v>
      </c>
      <c r="BG545" s="25">
        <v>0</v>
      </c>
      <c r="BH545" s="25">
        <v>0</v>
      </c>
      <c r="BI545" s="25">
        <v>0</v>
      </c>
      <c r="BJ545" s="25">
        <v>9</v>
      </c>
      <c r="BK545" s="25">
        <v>48</v>
      </c>
      <c r="BL545" s="25">
        <v>36</v>
      </c>
      <c r="BM545" s="25">
        <v>0</v>
      </c>
      <c r="BN545" s="25">
        <v>0</v>
      </c>
      <c r="BO545" t="s">
        <v>37</v>
      </c>
    </row>
    <row r="546" spans="1:67" x14ac:dyDescent="0.25">
      <c r="A546" s="6">
        <v>45054</v>
      </c>
      <c r="B546" t="s">
        <v>11</v>
      </c>
      <c r="C546">
        <v>8</v>
      </c>
      <c r="D546">
        <v>746.00000000000011</v>
      </c>
      <c r="E546">
        <f t="shared" si="59"/>
        <v>238</v>
      </c>
      <c r="F546">
        <f t="shared" si="60"/>
        <v>196</v>
      </c>
      <c r="G546">
        <f t="shared" si="61"/>
        <v>104</v>
      </c>
      <c r="H546">
        <f t="shared" si="62"/>
        <v>198.00000000000011</v>
      </c>
      <c r="I546">
        <v>0</v>
      </c>
      <c r="J546" s="22">
        <v>0.92</v>
      </c>
      <c r="K546" s="22">
        <v>0.53</v>
      </c>
      <c r="L546" s="22">
        <v>0.8</v>
      </c>
      <c r="M546" s="22">
        <v>0.19</v>
      </c>
      <c r="N546" s="22">
        <v>0.70000000000000007</v>
      </c>
      <c r="O546" s="24">
        <v>0.62</v>
      </c>
      <c r="P546" s="24">
        <v>0.67</v>
      </c>
      <c r="Q546" s="24">
        <v>0.41000000000000003</v>
      </c>
      <c r="R546" s="24">
        <v>0.94000000000000006</v>
      </c>
      <c r="S546" s="24">
        <v>0.71</v>
      </c>
      <c r="T546" s="24">
        <v>0.65</v>
      </c>
      <c r="U546" s="24">
        <v>0.32</v>
      </c>
      <c r="V546" s="24">
        <v>0.86</v>
      </c>
      <c r="W546" s="24">
        <v>0.77</v>
      </c>
      <c r="X546" s="24">
        <v>0.96</v>
      </c>
      <c r="Y546" s="24">
        <v>0.67</v>
      </c>
      <c r="Z546" s="24">
        <v>0.49</v>
      </c>
      <c r="AA546" s="25">
        <v>32</v>
      </c>
      <c r="AB546" s="25">
        <v>44</v>
      </c>
      <c r="AC546" s="25">
        <v>5</v>
      </c>
      <c r="AD546" s="25">
        <v>15</v>
      </c>
      <c r="AE546" s="25">
        <v>0</v>
      </c>
      <c r="AF546" s="25">
        <v>16</v>
      </c>
      <c r="AG546" s="25">
        <v>34</v>
      </c>
      <c r="AH546" s="25">
        <v>39</v>
      </c>
      <c r="AI546" s="25">
        <v>8</v>
      </c>
      <c r="AJ546" s="25">
        <v>3</v>
      </c>
      <c r="AK546" s="25">
        <v>10</v>
      </c>
      <c r="AL546" s="25">
        <v>35</v>
      </c>
      <c r="AM546" s="25">
        <v>22</v>
      </c>
      <c r="AN546" s="25">
        <v>0</v>
      </c>
      <c r="AO546" s="25">
        <v>14</v>
      </c>
      <c r="AP546" s="25">
        <v>6</v>
      </c>
      <c r="AQ546" s="25">
        <v>22</v>
      </c>
      <c r="AR546" s="25">
        <v>7.0000000000001137</v>
      </c>
      <c r="AS546" s="25">
        <v>49</v>
      </c>
      <c r="AT546" s="25">
        <v>43</v>
      </c>
      <c r="AU546" s="25">
        <v>0</v>
      </c>
      <c r="AV546" s="25">
        <v>0</v>
      </c>
      <c r="AW546" s="25">
        <v>29</v>
      </c>
      <c r="AX546" s="25">
        <v>5</v>
      </c>
      <c r="AY546" s="25">
        <v>0</v>
      </c>
      <c r="AZ546" s="25">
        <v>20</v>
      </c>
      <c r="BA546" s="25">
        <v>21</v>
      </c>
      <c r="BB546" s="25">
        <v>9</v>
      </c>
      <c r="BC546" s="25">
        <v>8</v>
      </c>
      <c r="BD546" s="25">
        <v>12</v>
      </c>
      <c r="BE546" s="25">
        <v>0</v>
      </c>
      <c r="BF546" s="25">
        <v>0</v>
      </c>
      <c r="BG546" s="25">
        <v>18</v>
      </c>
      <c r="BH546" s="25">
        <v>26</v>
      </c>
      <c r="BI546" s="25">
        <v>1</v>
      </c>
      <c r="BJ546" s="25">
        <v>42</v>
      </c>
      <c r="BK546" s="25">
        <v>32</v>
      </c>
      <c r="BL546" s="25">
        <v>49</v>
      </c>
      <c r="BM546" s="25">
        <v>45</v>
      </c>
      <c r="BN546" s="25">
        <v>25</v>
      </c>
      <c r="BO546" t="s">
        <v>37</v>
      </c>
    </row>
    <row r="547" spans="1:67" x14ac:dyDescent="0.25">
      <c r="A547" s="6">
        <v>45055</v>
      </c>
      <c r="B547" t="s">
        <v>11</v>
      </c>
      <c r="C547">
        <v>9</v>
      </c>
      <c r="D547">
        <v>725.00000000000011</v>
      </c>
      <c r="E547">
        <f t="shared" si="59"/>
        <v>154</v>
      </c>
      <c r="F547">
        <f t="shared" si="60"/>
        <v>166</v>
      </c>
      <c r="G547">
        <f t="shared" si="61"/>
        <v>202.00000000000011</v>
      </c>
      <c r="H547">
        <f t="shared" si="62"/>
        <v>203</v>
      </c>
      <c r="I547">
        <v>0</v>
      </c>
      <c r="J547" s="22">
        <v>0.31</v>
      </c>
      <c r="K547" s="22">
        <v>0.73</v>
      </c>
      <c r="L547" s="22">
        <v>0.99</v>
      </c>
      <c r="M547" s="22">
        <v>0.89</v>
      </c>
      <c r="N547" s="22">
        <v>0.63</v>
      </c>
      <c r="O547" s="24">
        <v>0.12</v>
      </c>
      <c r="P547" s="24">
        <v>0.45</v>
      </c>
      <c r="Q547" s="24">
        <v>0.86</v>
      </c>
      <c r="R547" s="24">
        <v>0.68</v>
      </c>
      <c r="S547" s="24">
        <v>0.69000000000000006</v>
      </c>
      <c r="T547" s="24">
        <v>0.67</v>
      </c>
      <c r="U547" s="24">
        <v>0.94000000000000006</v>
      </c>
      <c r="V547" s="24">
        <v>0.91</v>
      </c>
      <c r="W547" s="24">
        <v>0.5</v>
      </c>
      <c r="X547" s="24">
        <v>0.86</v>
      </c>
      <c r="Y547" s="24">
        <v>0.28000000000000003</v>
      </c>
      <c r="Z547" s="24">
        <v>0.9</v>
      </c>
      <c r="AA547" s="25">
        <v>25</v>
      </c>
      <c r="AB547" s="25">
        <v>0</v>
      </c>
      <c r="AC547" s="25">
        <v>17</v>
      </c>
      <c r="AD547" s="25">
        <v>0</v>
      </c>
      <c r="AE547" s="25">
        <v>3</v>
      </c>
      <c r="AF547" s="25">
        <v>0</v>
      </c>
      <c r="AG547" s="25">
        <v>38</v>
      </c>
      <c r="AH547" s="25">
        <v>18</v>
      </c>
      <c r="AI547" s="25">
        <v>30</v>
      </c>
      <c r="AJ547" s="25">
        <v>35</v>
      </c>
      <c r="AK547" s="25">
        <v>0</v>
      </c>
      <c r="AL547" s="25">
        <v>39</v>
      </c>
      <c r="AM547" s="25">
        <v>38</v>
      </c>
      <c r="AN547" s="25">
        <v>5</v>
      </c>
      <c r="AO547" s="25">
        <v>0</v>
      </c>
      <c r="AP547" s="25">
        <v>0</v>
      </c>
      <c r="AQ547" s="25">
        <v>12</v>
      </c>
      <c r="AR547" s="25">
        <v>28</v>
      </c>
      <c r="AS547" s="25">
        <v>46</v>
      </c>
      <c r="AT547" s="25">
        <v>35</v>
      </c>
      <c r="AU547" s="25">
        <v>19</v>
      </c>
      <c r="AV547" s="25">
        <v>44</v>
      </c>
      <c r="AW547" s="25">
        <v>18.000000000000114</v>
      </c>
      <c r="AX547" s="25">
        <v>43</v>
      </c>
      <c r="AY547" s="25">
        <v>35</v>
      </c>
      <c r="AZ547" s="25">
        <v>0</v>
      </c>
      <c r="BA547" s="25">
        <v>0</v>
      </c>
      <c r="BB547" s="25">
        <v>0</v>
      </c>
      <c r="BC547" s="25">
        <v>15</v>
      </c>
      <c r="BD547" s="25">
        <v>28</v>
      </c>
      <c r="BE547" s="25">
        <v>10</v>
      </c>
      <c r="BF547" s="25">
        <v>25</v>
      </c>
      <c r="BG547" s="25">
        <v>26</v>
      </c>
      <c r="BH547" s="25">
        <v>0</v>
      </c>
      <c r="BI547" s="25">
        <v>46</v>
      </c>
      <c r="BJ547" s="25">
        <v>36</v>
      </c>
      <c r="BK547" s="25">
        <v>0</v>
      </c>
      <c r="BL547" s="25">
        <v>0</v>
      </c>
      <c r="BM547" s="25">
        <v>11</v>
      </c>
      <c r="BN547" s="25">
        <v>0</v>
      </c>
      <c r="BO547" t="s">
        <v>37</v>
      </c>
    </row>
    <row r="548" spans="1:67" x14ac:dyDescent="0.25">
      <c r="A548" s="6">
        <v>45056</v>
      </c>
      <c r="B548" t="s">
        <v>11</v>
      </c>
      <c r="C548">
        <v>10</v>
      </c>
      <c r="D548">
        <v>703.99999999999989</v>
      </c>
      <c r="E548">
        <f t="shared" si="59"/>
        <v>160</v>
      </c>
      <c r="F548">
        <f t="shared" si="60"/>
        <v>226</v>
      </c>
      <c r="G548">
        <f t="shared" si="61"/>
        <v>140.99999999999989</v>
      </c>
      <c r="H548">
        <f t="shared" si="62"/>
        <v>136</v>
      </c>
      <c r="I548">
        <v>0</v>
      </c>
      <c r="J548" s="22">
        <v>0.52</v>
      </c>
      <c r="K548" s="22">
        <v>0.35000000000000003</v>
      </c>
      <c r="L548" s="22">
        <v>0.72</v>
      </c>
      <c r="M548" s="22">
        <v>0.96</v>
      </c>
      <c r="N548" s="22">
        <v>0.85</v>
      </c>
      <c r="O548" s="24">
        <v>0.76</v>
      </c>
      <c r="P548" s="24">
        <v>0.56000000000000005</v>
      </c>
      <c r="Q548" s="24">
        <v>0.61</v>
      </c>
      <c r="R548" s="24">
        <v>0.69000000000000006</v>
      </c>
      <c r="S548" s="24">
        <v>0.93</v>
      </c>
      <c r="T548" s="24">
        <v>0.93</v>
      </c>
      <c r="U548" s="24">
        <v>0.69000000000000006</v>
      </c>
      <c r="V548" s="24">
        <v>0.86</v>
      </c>
      <c r="W548" s="24">
        <v>0.95000000000000007</v>
      </c>
      <c r="X548" s="24">
        <v>0.45</v>
      </c>
      <c r="Y548" s="24">
        <v>0.45</v>
      </c>
      <c r="Z548" s="24">
        <v>0.99</v>
      </c>
      <c r="AA548" s="25">
        <v>36</v>
      </c>
      <c r="AB548" s="25">
        <v>17</v>
      </c>
      <c r="AC548" s="25">
        <v>0</v>
      </c>
      <c r="AD548" s="25">
        <v>0</v>
      </c>
      <c r="AE548" s="25">
        <v>26</v>
      </c>
      <c r="AF548" s="25">
        <v>38</v>
      </c>
      <c r="AG548" s="25">
        <v>36</v>
      </c>
      <c r="AH548" s="25">
        <v>0</v>
      </c>
      <c r="AI548" s="25">
        <v>43</v>
      </c>
      <c r="AJ548" s="25">
        <v>30</v>
      </c>
      <c r="AK548" s="25">
        <v>41</v>
      </c>
      <c r="AL548" s="25">
        <v>36</v>
      </c>
      <c r="AM548" s="25">
        <v>12</v>
      </c>
      <c r="AN548" s="25">
        <v>2</v>
      </c>
      <c r="AO548" s="25">
        <v>0</v>
      </c>
      <c r="AP548" s="25">
        <v>0</v>
      </c>
      <c r="AQ548" s="25">
        <v>46</v>
      </c>
      <c r="AR548" s="25">
        <v>0</v>
      </c>
      <c r="AS548" s="25">
        <v>38</v>
      </c>
      <c r="AT548" s="25">
        <v>2</v>
      </c>
      <c r="AU548" s="25">
        <v>42</v>
      </c>
      <c r="AV548" s="25">
        <v>2.9999999999998863</v>
      </c>
      <c r="AW548" s="25">
        <v>0</v>
      </c>
      <c r="AX548" s="25">
        <v>0</v>
      </c>
      <c r="AY548" s="25">
        <v>18</v>
      </c>
      <c r="AZ548" s="25">
        <v>24</v>
      </c>
      <c r="BA548" s="25">
        <v>10</v>
      </c>
      <c r="BB548" s="25">
        <v>0</v>
      </c>
      <c r="BC548" s="25">
        <v>2</v>
      </c>
      <c r="BD548" s="25">
        <v>42</v>
      </c>
      <c r="BE548" s="25">
        <v>46</v>
      </c>
      <c r="BF548" s="25">
        <v>12</v>
      </c>
      <c r="BG548" s="25">
        <v>27</v>
      </c>
      <c r="BH548" s="25">
        <v>1</v>
      </c>
      <c r="BI548" s="25">
        <v>34</v>
      </c>
      <c r="BJ548" s="25">
        <v>20</v>
      </c>
      <c r="BK548" s="25">
        <v>0</v>
      </c>
      <c r="BL548" s="25">
        <v>0</v>
      </c>
      <c r="BM548" s="25">
        <v>14</v>
      </c>
      <c r="BN548" s="25">
        <v>6</v>
      </c>
      <c r="BO548" t="s">
        <v>37</v>
      </c>
    </row>
    <row r="549" spans="1:67" x14ac:dyDescent="0.25">
      <c r="A549" s="6">
        <v>45057</v>
      </c>
      <c r="B549" t="s">
        <v>11</v>
      </c>
      <c r="C549">
        <v>11</v>
      </c>
      <c r="D549">
        <v>670</v>
      </c>
      <c r="E549">
        <f t="shared" si="59"/>
        <v>144</v>
      </c>
      <c r="F549">
        <f t="shared" si="60"/>
        <v>147</v>
      </c>
      <c r="G549">
        <f t="shared" si="61"/>
        <v>145</v>
      </c>
      <c r="H549">
        <f t="shared" si="62"/>
        <v>220</v>
      </c>
      <c r="I549">
        <v>0</v>
      </c>
      <c r="J549" s="22">
        <v>0.86</v>
      </c>
      <c r="K549" s="22">
        <v>0.75</v>
      </c>
      <c r="L549" s="22">
        <v>0.57999999999999996</v>
      </c>
      <c r="M549" s="22">
        <v>0.43</v>
      </c>
      <c r="N549" s="22">
        <v>0.94000000000000006</v>
      </c>
      <c r="O549" s="24">
        <v>0.99</v>
      </c>
      <c r="P549" s="24">
        <v>0.75</v>
      </c>
      <c r="Q549" s="24">
        <v>0.57000000000000006</v>
      </c>
      <c r="R549" s="24">
        <v>0.6</v>
      </c>
      <c r="S549" s="24">
        <v>0.70000000000000007</v>
      </c>
      <c r="T549" s="24">
        <v>0.24</v>
      </c>
      <c r="U549" s="24">
        <v>0.88</v>
      </c>
      <c r="V549" s="24">
        <v>0.85</v>
      </c>
      <c r="W549" s="24">
        <v>0.36</v>
      </c>
      <c r="X549" s="24">
        <v>0.54</v>
      </c>
      <c r="Y549" s="24">
        <v>0.55000000000000004</v>
      </c>
      <c r="Z549" s="24">
        <v>0.99</v>
      </c>
      <c r="AA549" s="25">
        <v>38</v>
      </c>
      <c r="AB549" s="25">
        <v>11</v>
      </c>
      <c r="AC549" s="25">
        <v>0</v>
      </c>
      <c r="AD549" s="25">
        <v>0</v>
      </c>
      <c r="AE549" s="25">
        <v>36</v>
      </c>
      <c r="AF549" s="25">
        <v>30</v>
      </c>
      <c r="AG549" s="25">
        <v>8</v>
      </c>
      <c r="AH549" s="25">
        <v>0</v>
      </c>
      <c r="AI549" s="25">
        <v>24</v>
      </c>
      <c r="AJ549" s="25">
        <v>0</v>
      </c>
      <c r="AK549" s="25">
        <v>14</v>
      </c>
      <c r="AL549" s="25">
        <v>0</v>
      </c>
      <c r="AM549" s="25">
        <v>44</v>
      </c>
      <c r="AN549" s="25">
        <v>22</v>
      </c>
      <c r="AO549" s="25">
        <v>44</v>
      </c>
      <c r="AP549" s="25">
        <v>0</v>
      </c>
      <c r="AQ549" s="25">
        <v>20</v>
      </c>
      <c r="AR549" s="25">
        <v>31</v>
      </c>
      <c r="AS549" s="25">
        <v>44</v>
      </c>
      <c r="AT549" s="25">
        <v>15</v>
      </c>
      <c r="AU549" s="25">
        <v>0</v>
      </c>
      <c r="AV549" s="25">
        <v>42</v>
      </c>
      <c r="AW549" s="25">
        <v>17</v>
      </c>
      <c r="AX549" s="25">
        <v>0</v>
      </c>
      <c r="AY549" s="25">
        <v>0</v>
      </c>
      <c r="AZ549" s="25">
        <v>43</v>
      </c>
      <c r="BA549" s="25">
        <v>0</v>
      </c>
      <c r="BB549" s="25">
        <v>14</v>
      </c>
      <c r="BC549" s="25">
        <v>0</v>
      </c>
      <c r="BD549" s="25">
        <v>29</v>
      </c>
      <c r="BE549" s="25">
        <v>26</v>
      </c>
      <c r="BF549" s="25">
        <v>4</v>
      </c>
      <c r="BG549" s="25">
        <v>0</v>
      </c>
      <c r="BH549" s="25">
        <v>0</v>
      </c>
      <c r="BI549" s="25">
        <v>21</v>
      </c>
      <c r="BJ549" s="25">
        <v>0</v>
      </c>
      <c r="BK549" s="25">
        <v>34</v>
      </c>
      <c r="BL549" s="25">
        <v>32</v>
      </c>
      <c r="BM549" s="25">
        <v>0</v>
      </c>
      <c r="BN549" s="25">
        <v>27</v>
      </c>
      <c r="BO549" t="s">
        <v>37</v>
      </c>
    </row>
    <row r="550" spans="1:67" x14ac:dyDescent="0.25">
      <c r="A550" s="6">
        <v>45058</v>
      </c>
      <c r="B550" t="s">
        <v>11</v>
      </c>
      <c r="C550">
        <v>12</v>
      </c>
      <c r="D550">
        <v>632.00000000000011</v>
      </c>
      <c r="E550">
        <f t="shared" si="59"/>
        <v>168</v>
      </c>
      <c r="F550">
        <f t="shared" si="60"/>
        <v>123.00000000000011</v>
      </c>
      <c r="G550">
        <f t="shared" si="61"/>
        <v>176</v>
      </c>
      <c r="H550">
        <f t="shared" si="62"/>
        <v>162</v>
      </c>
      <c r="I550">
        <v>0</v>
      </c>
      <c r="J550" s="22">
        <v>0.27</v>
      </c>
      <c r="K550" s="22">
        <v>0.63</v>
      </c>
      <c r="L550" s="22">
        <v>0.71</v>
      </c>
      <c r="M550" s="22">
        <v>0.95000000000000007</v>
      </c>
      <c r="N550" s="22">
        <v>0.82000000000000006</v>
      </c>
      <c r="O550" s="24">
        <v>0.72</v>
      </c>
      <c r="P550" s="24">
        <v>0.69000000000000006</v>
      </c>
      <c r="Q550" s="24">
        <v>0.75</v>
      </c>
      <c r="R550" s="24">
        <v>0.93</v>
      </c>
      <c r="S550" s="24">
        <v>0.96</v>
      </c>
      <c r="T550" s="24">
        <v>0.8</v>
      </c>
      <c r="U550" s="24">
        <v>0.94000000000000006</v>
      </c>
      <c r="V550" s="24">
        <v>0.72</v>
      </c>
      <c r="W550" s="24">
        <v>0.85</v>
      </c>
      <c r="X550" s="24">
        <v>0.96</v>
      </c>
      <c r="Y550" s="24">
        <v>0.27</v>
      </c>
      <c r="Z550" s="24">
        <v>0.59</v>
      </c>
      <c r="AA550" s="25">
        <v>24</v>
      </c>
      <c r="AB550" s="25">
        <v>34</v>
      </c>
      <c r="AC550" s="25">
        <v>0</v>
      </c>
      <c r="AD550" s="25">
        <v>13</v>
      </c>
      <c r="AE550" s="25">
        <v>19</v>
      </c>
      <c r="AF550" s="25">
        <v>0</v>
      </c>
      <c r="AG550" s="25">
        <v>13</v>
      </c>
      <c r="AH550" s="25">
        <v>0</v>
      </c>
      <c r="AI550" s="25">
        <v>2.0000000000001137</v>
      </c>
      <c r="AJ550" s="25">
        <v>18</v>
      </c>
      <c r="AK550" s="25">
        <v>3</v>
      </c>
      <c r="AL550" s="25">
        <v>24</v>
      </c>
      <c r="AM550" s="25">
        <v>0</v>
      </c>
      <c r="AN550" s="25">
        <v>32</v>
      </c>
      <c r="AO550" s="25">
        <v>0</v>
      </c>
      <c r="AP550" s="25">
        <v>0</v>
      </c>
      <c r="AQ550" s="25">
        <v>37</v>
      </c>
      <c r="AR550" s="25">
        <v>28</v>
      </c>
      <c r="AS550" s="25">
        <v>20</v>
      </c>
      <c r="AT550" s="25">
        <v>21</v>
      </c>
      <c r="AU550" s="25">
        <v>42</v>
      </c>
      <c r="AV550" s="25">
        <v>29</v>
      </c>
      <c r="AW550" s="25">
        <v>24</v>
      </c>
      <c r="AX550" s="25">
        <v>29</v>
      </c>
      <c r="AY550" s="25">
        <v>0</v>
      </c>
      <c r="AZ550" s="25">
        <v>23</v>
      </c>
      <c r="BA550" s="25">
        <v>0</v>
      </c>
      <c r="BB550" s="25">
        <v>8</v>
      </c>
      <c r="BC550" s="25">
        <v>0</v>
      </c>
      <c r="BD550" s="25">
        <v>21</v>
      </c>
      <c r="BE550" s="25">
        <v>0</v>
      </c>
      <c r="BF550" s="25">
        <v>33</v>
      </c>
      <c r="BG550" s="25">
        <v>41</v>
      </c>
      <c r="BH550" s="25">
        <v>0</v>
      </c>
      <c r="BI550" s="25">
        <v>35</v>
      </c>
      <c r="BJ550" s="25">
        <v>24</v>
      </c>
      <c r="BK550" s="25">
        <v>7</v>
      </c>
      <c r="BL550" s="25">
        <v>9</v>
      </c>
      <c r="BM550" s="25">
        <v>19</v>
      </c>
      <c r="BN550" s="25">
        <v>0</v>
      </c>
      <c r="BO550" t="s">
        <v>37</v>
      </c>
    </row>
    <row r="551" spans="1:67" x14ac:dyDescent="0.25">
      <c r="A551" s="6">
        <v>45059</v>
      </c>
      <c r="B551" t="s">
        <v>11</v>
      </c>
      <c r="C551">
        <v>13</v>
      </c>
      <c r="D551">
        <v>581.00000000000011</v>
      </c>
      <c r="E551">
        <f t="shared" si="59"/>
        <v>132.00000000000011</v>
      </c>
      <c r="F551">
        <f t="shared" si="60"/>
        <v>187</v>
      </c>
      <c r="G551">
        <f t="shared" si="61"/>
        <v>161</v>
      </c>
      <c r="H551">
        <f t="shared" si="62"/>
        <v>97</v>
      </c>
      <c r="I551">
        <v>0</v>
      </c>
      <c r="J551" s="22">
        <v>0.99</v>
      </c>
      <c r="K551" s="22">
        <v>0.56000000000000005</v>
      </c>
      <c r="L551" s="22">
        <v>0.82000000000000006</v>
      </c>
      <c r="M551" s="22">
        <v>0.21</v>
      </c>
      <c r="N551" s="22">
        <v>0.8</v>
      </c>
      <c r="O551" s="24">
        <v>0.43</v>
      </c>
      <c r="P551" s="24">
        <v>0.96</v>
      </c>
      <c r="Q551" s="24">
        <v>0.61</v>
      </c>
      <c r="R551" s="24">
        <v>0.70000000000000007</v>
      </c>
      <c r="S551" s="24">
        <v>0.63</v>
      </c>
      <c r="T551" s="24">
        <v>0.85</v>
      </c>
      <c r="U551" s="24">
        <v>0.3</v>
      </c>
      <c r="V551" s="24">
        <v>1</v>
      </c>
      <c r="W551" s="24">
        <v>0.88</v>
      </c>
      <c r="X551" s="24">
        <v>0.5</v>
      </c>
      <c r="Y551" s="24">
        <v>0.76</v>
      </c>
      <c r="Z551" s="24">
        <v>0.61</v>
      </c>
      <c r="AA551" s="25">
        <v>11</v>
      </c>
      <c r="AB551" s="25">
        <v>9</v>
      </c>
      <c r="AC551" s="25">
        <v>0</v>
      </c>
      <c r="AD551" s="25">
        <v>20</v>
      </c>
      <c r="AE551" s="25">
        <v>29</v>
      </c>
      <c r="AF551" s="25">
        <v>22</v>
      </c>
      <c r="AG551" s="25">
        <v>32</v>
      </c>
      <c r="AH551" s="25">
        <v>23</v>
      </c>
      <c r="AI551" s="25">
        <v>30</v>
      </c>
      <c r="AJ551" s="25">
        <v>11</v>
      </c>
      <c r="AK551" s="25">
        <v>4</v>
      </c>
      <c r="AL551" s="25">
        <v>25</v>
      </c>
      <c r="AM551" s="25">
        <v>17</v>
      </c>
      <c r="AN551" s="25">
        <v>7</v>
      </c>
      <c r="AO551" s="25">
        <v>1</v>
      </c>
      <c r="AP551" s="25">
        <v>9</v>
      </c>
      <c r="AQ551" s="25">
        <v>0</v>
      </c>
      <c r="AR551" s="25">
        <v>28</v>
      </c>
      <c r="AS551" s="25">
        <v>10</v>
      </c>
      <c r="AT551" s="25">
        <v>0</v>
      </c>
      <c r="AU551" s="25">
        <v>15</v>
      </c>
      <c r="AV551" s="25">
        <v>21</v>
      </c>
      <c r="AW551" s="25">
        <v>26</v>
      </c>
      <c r="AX551" s="25">
        <v>0</v>
      </c>
      <c r="AY551" s="25">
        <v>0</v>
      </c>
      <c r="AZ551" s="25">
        <v>16</v>
      </c>
      <c r="BA551" s="25">
        <v>30</v>
      </c>
      <c r="BB551" s="25">
        <v>21</v>
      </c>
      <c r="BC551" s="25">
        <v>4</v>
      </c>
      <c r="BD551" s="25">
        <v>28</v>
      </c>
      <c r="BE551" s="25">
        <v>3</v>
      </c>
      <c r="BF551" s="25">
        <v>0</v>
      </c>
      <c r="BG551" s="25">
        <v>14</v>
      </c>
      <c r="BH551" s="25">
        <v>36</v>
      </c>
      <c r="BI551" s="25">
        <v>31</v>
      </c>
      <c r="BJ551" s="25">
        <v>15</v>
      </c>
      <c r="BK551" s="25">
        <v>0</v>
      </c>
      <c r="BL551" s="25">
        <v>12</v>
      </c>
      <c r="BM551" s="25">
        <v>19</v>
      </c>
      <c r="BN551" s="25">
        <v>2.0000000000001137</v>
      </c>
      <c r="BO551" t="s">
        <v>37</v>
      </c>
    </row>
    <row r="552" spans="1:67" x14ac:dyDescent="0.25">
      <c r="A552" s="6">
        <v>45060</v>
      </c>
      <c r="B552" t="s">
        <v>11</v>
      </c>
      <c r="C552">
        <v>14</v>
      </c>
      <c r="D552">
        <v>514.00000000000011</v>
      </c>
      <c r="E552">
        <f t="shared" si="59"/>
        <v>102</v>
      </c>
      <c r="F552">
        <f t="shared" si="60"/>
        <v>152</v>
      </c>
      <c r="G552">
        <f t="shared" si="61"/>
        <v>115</v>
      </c>
      <c r="H552">
        <f t="shared" si="62"/>
        <v>134.00000000000011</v>
      </c>
      <c r="I552">
        <v>1</v>
      </c>
      <c r="J552" s="22">
        <v>0.26</v>
      </c>
      <c r="K552" s="22">
        <v>0.81</v>
      </c>
      <c r="L552" s="22">
        <v>0.99</v>
      </c>
      <c r="M552" s="22">
        <v>0.55000000000000004</v>
      </c>
      <c r="N552" s="22">
        <v>0.77</v>
      </c>
      <c r="O552" s="24">
        <v>0.92</v>
      </c>
      <c r="P552" s="24">
        <v>0.8</v>
      </c>
      <c r="Q552" s="24">
        <v>0.6</v>
      </c>
      <c r="R552" s="24">
        <v>0.99</v>
      </c>
      <c r="S552" s="24">
        <v>0.67</v>
      </c>
      <c r="T552" s="24">
        <v>0.71</v>
      </c>
      <c r="U552" s="24">
        <v>0.4</v>
      </c>
      <c r="V552" s="24">
        <v>0.4</v>
      </c>
      <c r="W552" s="24">
        <v>0.94000000000000006</v>
      </c>
      <c r="X552" s="24">
        <v>0.56000000000000005</v>
      </c>
      <c r="Y552" s="24">
        <v>0.8</v>
      </c>
      <c r="Z552" s="24">
        <v>0.91</v>
      </c>
      <c r="AA552" s="25">
        <v>0</v>
      </c>
      <c r="AB552" s="25">
        <v>13</v>
      </c>
      <c r="AC552" s="25">
        <v>0</v>
      </c>
      <c r="AD552" s="25">
        <v>11</v>
      </c>
      <c r="AE552" s="25">
        <v>31</v>
      </c>
      <c r="AF552" s="25">
        <v>0</v>
      </c>
      <c r="AG552" s="25">
        <v>30</v>
      </c>
      <c r="AH552" s="25">
        <v>0</v>
      </c>
      <c r="AI552" s="25">
        <v>33</v>
      </c>
      <c r="AJ552" s="25">
        <v>34</v>
      </c>
      <c r="AK552" s="25">
        <v>11</v>
      </c>
      <c r="AL552" s="25">
        <v>0</v>
      </c>
      <c r="AM552" s="25">
        <v>28</v>
      </c>
      <c r="AN552" s="25">
        <v>30</v>
      </c>
      <c r="AO552" s="25">
        <v>0</v>
      </c>
      <c r="AP552" s="25">
        <v>10</v>
      </c>
      <c r="AQ552" s="25">
        <v>24</v>
      </c>
      <c r="AR552" s="25">
        <v>0</v>
      </c>
      <c r="AS552" s="25">
        <v>12.000000000000114</v>
      </c>
      <c r="AT552" s="25">
        <v>30</v>
      </c>
      <c r="AU552" s="25">
        <v>7</v>
      </c>
      <c r="AV552" s="25">
        <v>0</v>
      </c>
      <c r="AW552" s="25">
        <v>10</v>
      </c>
      <c r="AX552" s="25">
        <v>8</v>
      </c>
      <c r="AY552" s="25">
        <v>9</v>
      </c>
      <c r="AZ552" s="25">
        <v>7</v>
      </c>
      <c r="BA552" s="25">
        <v>0</v>
      </c>
      <c r="BB552" s="25">
        <v>26</v>
      </c>
      <c r="BC552" s="25">
        <v>18</v>
      </c>
      <c r="BD552" s="25">
        <v>30</v>
      </c>
      <c r="BE552" s="25">
        <v>11</v>
      </c>
      <c r="BF552" s="25">
        <v>0</v>
      </c>
      <c r="BG552" s="25">
        <v>14</v>
      </c>
      <c r="BH552" s="25">
        <v>14</v>
      </c>
      <c r="BI552" s="25">
        <v>8</v>
      </c>
      <c r="BJ552" s="25">
        <v>32</v>
      </c>
      <c r="BK552" s="25">
        <v>5</v>
      </c>
      <c r="BL552" s="25">
        <v>18</v>
      </c>
      <c r="BM552" s="25">
        <v>0</v>
      </c>
      <c r="BN552" s="25">
        <v>0</v>
      </c>
      <c r="BO552" t="s">
        <v>37</v>
      </c>
    </row>
    <row r="553" spans="1:67" x14ac:dyDescent="0.25">
      <c r="A553" s="6">
        <v>45061</v>
      </c>
      <c r="B553" t="s">
        <v>11</v>
      </c>
      <c r="C553">
        <v>15</v>
      </c>
      <c r="D553">
        <v>428.99999999999989</v>
      </c>
      <c r="E553">
        <f t="shared" si="59"/>
        <v>108</v>
      </c>
      <c r="F553">
        <f t="shared" si="60"/>
        <v>101</v>
      </c>
      <c r="G553">
        <f t="shared" si="61"/>
        <v>103</v>
      </c>
      <c r="H553">
        <f t="shared" si="62"/>
        <v>102.99999999999989</v>
      </c>
      <c r="I553">
        <v>0</v>
      </c>
      <c r="J553" s="22">
        <v>0.88</v>
      </c>
      <c r="K553" s="22">
        <v>0.5</v>
      </c>
      <c r="L553" s="22">
        <v>0.99</v>
      </c>
      <c r="M553" s="22">
        <v>0.56000000000000005</v>
      </c>
      <c r="N553" s="22">
        <v>0.75</v>
      </c>
      <c r="O553" s="24">
        <v>0.69000000000000006</v>
      </c>
      <c r="P553" s="24">
        <v>0.61</v>
      </c>
      <c r="Q553" s="24">
        <v>0.97</v>
      </c>
      <c r="R553" s="24">
        <v>0.62</v>
      </c>
      <c r="S553" s="24">
        <v>0.68</v>
      </c>
      <c r="T553" s="24">
        <v>0.68</v>
      </c>
      <c r="U553" s="24">
        <v>0.72</v>
      </c>
      <c r="V553" s="24">
        <v>0.25</v>
      </c>
      <c r="W553" s="24">
        <v>0.72</v>
      </c>
      <c r="X553" s="24">
        <v>0.94000000000000006</v>
      </c>
      <c r="Y553" s="24">
        <v>0.85</v>
      </c>
      <c r="Z553" s="24">
        <v>0.45</v>
      </c>
      <c r="AA553" s="25">
        <v>7</v>
      </c>
      <c r="AB553" s="25">
        <v>7</v>
      </c>
      <c r="AC553" s="25">
        <v>24</v>
      </c>
      <c r="AD553" s="25">
        <v>4</v>
      </c>
      <c r="AE553" s="25">
        <v>17</v>
      </c>
      <c r="AF553" s="25">
        <v>12</v>
      </c>
      <c r="AG553" s="25">
        <v>0</v>
      </c>
      <c r="AH553" s="25">
        <v>21</v>
      </c>
      <c r="AI553" s="25">
        <v>0</v>
      </c>
      <c r="AJ553" s="25">
        <v>9</v>
      </c>
      <c r="AK553" s="25">
        <v>14</v>
      </c>
      <c r="AL553" s="25">
        <v>11.999999999999886</v>
      </c>
      <c r="AM553" s="25">
        <v>0</v>
      </c>
      <c r="AN553" s="25">
        <v>28</v>
      </c>
      <c r="AO553" s="25">
        <v>12</v>
      </c>
      <c r="AP553" s="25">
        <v>8</v>
      </c>
      <c r="AQ553" s="25">
        <v>16</v>
      </c>
      <c r="AR553" s="25">
        <v>6</v>
      </c>
      <c r="AS553" s="25">
        <v>21</v>
      </c>
      <c r="AT553" s="25">
        <v>0</v>
      </c>
      <c r="AU553" s="25">
        <v>20</v>
      </c>
      <c r="AV553" s="25">
        <v>0</v>
      </c>
      <c r="AW553" s="25">
        <v>18</v>
      </c>
      <c r="AX553" s="25">
        <v>0</v>
      </c>
      <c r="AY553" s="25">
        <v>22</v>
      </c>
      <c r="AZ553" s="25">
        <v>13</v>
      </c>
      <c r="BA553" s="25">
        <v>12</v>
      </c>
      <c r="BB553" s="25">
        <v>10</v>
      </c>
      <c r="BC553" s="25">
        <v>8</v>
      </c>
      <c r="BD553" s="25">
        <v>0</v>
      </c>
      <c r="BE553" s="25">
        <v>24</v>
      </c>
      <c r="BF553" s="25">
        <v>16</v>
      </c>
      <c r="BG553" s="25">
        <v>5</v>
      </c>
      <c r="BH553" s="25">
        <v>0</v>
      </c>
      <c r="BI553" s="25">
        <v>7</v>
      </c>
      <c r="BJ553" s="25">
        <v>0</v>
      </c>
      <c r="BK553" s="25">
        <v>6</v>
      </c>
      <c r="BL553" s="25">
        <v>12</v>
      </c>
      <c r="BM553" s="25">
        <v>23</v>
      </c>
      <c r="BN553" s="25">
        <v>15</v>
      </c>
      <c r="BO553" t="s">
        <v>37</v>
      </c>
    </row>
    <row r="554" spans="1:67" x14ac:dyDescent="0.25">
      <c r="A554" s="6">
        <v>45062</v>
      </c>
      <c r="B554" t="s">
        <v>11</v>
      </c>
      <c r="C554">
        <v>16</v>
      </c>
      <c r="D554">
        <v>360.00000000000006</v>
      </c>
      <c r="E554">
        <f t="shared" si="59"/>
        <v>118</v>
      </c>
      <c r="F554">
        <f t="shared" si="60"/>
        <v>85.000000000000057</v>
      </c>
      <c r="G554">
        <f t="shared" si="61"/>
        <v>70</v>
      </c>
      <c r="H554">
        <f t="shared" si="62"/>
        <v>85</v>
      </c>
      <c r="I554">
        <v>0</v>
      </c>
      <c r="J554" s="22">
        <v>0.52</v>
      </c>
      <c r="K554" s="22">
        <v>0.78</v>
      </c>
      <c r="L554" s="22">
        <v>0.15</v>
      </c>
      <c r="M554" s="22">
        <v>0.92</v>
      </c>
      <c r="N554" s="22">
        <v>0.89</v>
      </c>
      <c r="O554" s="24">
        <v>0.67</v>
      </c>
      <c r="P554" s="24">
        <v>0.41000000000000003</v>
      </c>
      <c r="Q554" s="24">
        <v>0.70000000000000007</v>
      </c>
      <c r="R554" s="24">
        <v>0.68</v>
      </c>
      <c r="S554" s="24">
        <v>0.85</v>
      </c>
      <c r="T554" s="24">
        <v>0.75</v>
      </c>
      <c r="U554" s="24">
        <v>0.48</v>
      </c>
      <c r="V554" s="24">
        <v>0.93</v>
      </c>
      <c r="W554" s="24">
        <v>0.37</v>
      </c>
      <c r="X554" s="24">
        <v>0.9</v>
      </c>
      <c r="Y554" s="24">
        <v>0.93</v>
      </c>
      <c r="Z554" s="24">
        <v>0.8</v>
      </c>
      <c r="AA554" s="25">
        <v>6</v>
      </c>
      <c r="AB554" s="25">
        <v>1</v>
      </c>
      <c r="AC554" s="25">
        <v>22</v>
      </c>
      <c r="AD554" s="25">
        <v>18</v>
      </c>
      <c r="AE554" s="25">
        <v>21</v>
      </c>
      <c r="AF554" s="25">
        <v>0</v>
      </c>
      <c r="AG554" s="25">
        <v>0</v>
      </c>
      <c r="AH554" s="25">
        <v>0</v>
      </c>
      <c r="AI554" s="25">
        <v>10</v>
      </c>
      <c r="AJ554" s="25">
        <v>7.0000000000000568</v>
      </c>
      <c r="AK554" s="25">
        <v>2</v>
      </c>
      <c r="AL554" s="25">
        <v>18</v>
      </c>
      <c r="AM554" s="25">
        <v>6</v>
      </c>
      <c r="AN554" s="25">
        <v>23</v>
      </c>
      <c r="AO554" s="25">
        <v>0</v>
      </c>
      <c r="AP554" s="25">
        <v>22</v>
      </c>
      <c r="AQ554" s="25">
        <v>0</v>
      </c>
      <c r="AR554" s="25">
        <v>0</v>
      </c>
      <c r="AS554" s="25">
        <v>0</v>
      </c>
      <c r="AT554" s="25">
        <v>16</v>
      </c>
      <c r="AU554" s="25">
        <v>0</v>
      </c>
      <c r="AV554" s="25">
        <v>21</v>
      </c>
      <c r="AW554" s="25">
        <v>9</v>
      </c>
      <c r="AX554" s="25">
        <v>9</v>
      </c>
      <c r="AY554" s="25">
        <v>9</v>
      </c>
      <c r="AZ554" s="25">
        <v>2</v>
      </c>
      <c r="BA554" s="25">
        <v>1</v>
      </c>
      <c r="BB554" s="25">
        <v>7</v>
      </c>
      <c r="BC554" s="25">
        <v>10</v>
      </c>
      <c r="BD554" s="25">
        <v>2</v>
      </c>
      <c r="BE554" s="25">
        <v>21</v>
      </c>
      <c r="BF554" s="25">
        <v>14</v>
      </c>
      <c r="BG554" s="25">
        <v>0</v>
      </c>
      <c r="BH554" s="25">
        <v>8</v>
      </c>
      <c r="BI554" s="25">
        <v>2</v>
      </c>
      <c r="BJ554" s="25">
        <v>17</v>
      </c>
      <c r="BK554" s="25">
        <v>3</v>
      </c>
      <c r="BL554" s="25">
        <v>12</v>
      </c>
      <c r="BM554" s="25">
        <v>17</v>
      </c>
      <c r="BN554" s="25">
        <v>24</v>
      </c>
      <c r="BO554" t="s">
        <v>37</v>
      </c>
    </row>
    <row r="555" spans="1:67" x14ac:dyDescent="0.25">
      <c r="A555" s="6">
        <v>45063</v>
      </c>
      <c r="B555" t="s">
        <v>11</v>
      </c>
      <c r="C555">
        <v>17</v>
      </c>
      <c r="D555">
        <v>300.00000000000006</v>
      </c>
      <c r="E555">
        <f t="shared" si="59"/>
        <v>70</v>
      </c>
      <c r="F555">
        <f t="shared" si="60"/>
        <v>66.000000000000057</v>
      </c>
      <c r="G555">
        <f t="shared" si="61"/>
        <v>34</v>
      </c>
      <c r="H555">
        <f t="shared" si="62"/>
        <v>122</v>
      </c>
      <c r="I555">
        <v>0</v>
      </c>
      <c r="J555" s="22">
        <v>0.67</v>
      </c>
      <c r="K555" s="22">
        <v>0.91</v>
      </c>
      <c r="L555" s="22">
        <v>0.75</v>
      </c>
      <c r="M555" s="22">
        <v>0.85</v>
      </c>
      <c r="N555" s="22">
        <v>0.39</v>
      </c>
      <c r="O555" s="24">
        <v>0.95000000000000007</v>
      </c>
      <c r="P555" s="24">
        <v>0.71</v>
      </c>
      <c r="Q555" s="24">
        <v>0.73</v>
      </c>
      <c r="R555" s="24">
        <v>0.75</v>
      </c>
      <c r="S555" s="24">
        <v>0.8</v>
      </c>
      <c r="T555" s="24">
        <v>0.59</v>
      </c>
      <c r="U555" s="24">
        <v>0.88</v>
      </c>
      <c r="V555" s="24">
        <v>0.42</v>
      </c>
      <c r="W555" s="24">
        <v>0.32</v>
      </c>
      <c r="X555" s="24">
        <v>0.99</v>
      </c>
      <c r="Y555" s="24">
        <v>0.83000000000000007</v>
      </c>
      <c r="Z555" s="24">
        <v>0.67</v>
      </c>
      <c r="AA555" s="25">
        <v>0</v>
      </c>
      <c r="AB555" s="25">
        <v>3</v>
      </c>
      <c r="AC555" s="25">
        <v>18</v>
      </c>
      <c r="AD555" s="25">
        <v>0</v>
      </c>
      <c r="AE555" s="25">
        <v>1</v>
      </c>
      <c r="AF555" s="25">
        <v>14</v>
      </c>
      <c r="AG555" s="25">
        <v>18</v>
      </c>
      <c r="AH555" s="25">
        <v>0</v>
      </c>
      <c r="AI555" s="25">
        <v>12.000000000000057</v>
      </c>
      <c r="AJ555" s="25">
        <v>0</v>
      </c>
      <c r="AK555" s="25">
        <v>8</v>
      </c>
      <c r="AL555" s="25">
        <v>0</v>
      </c>
      <c r="AM555" s="25">
        <v>20</v>
      </c>
      <c r="AN555" s="25">
        <v>18</v>
      </c>
      <c r="AO555" s="25">
        <v>17</v>
      </c>
      <c r="AP555" s="25">
        <v>13</v>
      </c>
      <c r="AQ555" s="25">
        <v>19</v>
      </c>
      <c r="AR555" s="25">
        <v>15</v>
      </c>
      <c r="AS555" s="25">
        <v>0</v>
      </c>
      <c r="AT555" s="25">
        <v>20</v>
      </c>
      <c r="AU555" s="25">
        <v>0</v>
      </c>
      <c r="AV555" s="25">
        <v>0</v>
      </c>
      <c r="AW555" s="25">
        <v>2</v>
      </c>
      <c r="AX555" s="25">
        <v>0</v>
      </c>
      <c r="AY555" s="25">
        <v>0</v>
      </c>
      <c r="AZ555" s="25">
        <v>6</v>
      </c>
      <c r="BA555" s="25">
        <v>1</v>
      </c>
      <c r="BB555" s="25">
        <v>10</v>
      </c>
      <c r="BC555" s="25">
        <v>15</v>
      </c>
      <c r="BD555" s="25">
        <v>0</v>
      </c>
      <c r="BE555" s="25">
        <v>9</v>
      </c>
      <c r="BF555" s="25">
        <v>11</v>
      </c>
      <c r="BG555" s="25">
        <v>15</v>
      </c>
      <c r="BH555" s="25">
        <v>0</v>
      </c>
      <c r="BI555" s="25">
        <v>0</v>
      </c>
      <c r="BJ555" s="25">
        <v>13</v>
      </c>
      <c r="BK555" s="25">
        <v>0</v>
      </c>
      <c r="BL555" s="25">
        <v>6</v>
      </c>
      <c r="BM555" s="25">
        <v>0</v>
      </c>
      <c r="BN555" s="25">
        <v>16</v>
      </c>
      <c r="BO555" t="s">
        <v>37</v>
      </c>
    </row>
    <row r="556" spans="1:67" x14ac:dyDescent="0.25">
      <c r="A556" s="6">
        <v>45064</v>
      </c>
      <c r="B556" t="s">
        <v>11</v>
      </c>
      <c r="C556">
        <v>18</v>
      </c>
      <c r="D556">
        <v>250</v>
      </c>
      <c r="E556">
        <f t="shared" si="59"/>
        <v>70</v>
      </c>
      <c r="F556">
        <f t="shared" si="60"/>
        <v>99</v>
      </c>
      <c r="G556">
        <f t="shared" si="61"/>
        <v>27</v>
      </c>
      <c r="H556">
        <f t="shared" si="62"/>
        <v>48</v>
      </c>
      <c r="I556">
        <v>0</v>
      </c>
      <c r="J556" s="22">
        <v>0.92</v>
      </c>
      <c r="K556" s="22">
        <v>0.37</v>
      </c>
      <c r="L556" s="22">
        <v>0.72</v>
      </c>
      <c r="M556" s="22">
        <v>0.66</v>
      </c>
      <c r="N556" s="22">
        <v>0.88</v>
      </c>
      <c r="O556" s="24">
        <v>0.12</v>
      </c>
      <c r="P556" s="24">
        <v>0.71</v>
      </c>
      <c r="Q556" s="24">
        <v>0.77</v>
      </c>
      <c r="R556" s="24">
        <v>0.6</v>
      </c>
      <c r="S556" s="24">
        <v>0.65</v>
      </c>
      <c r="T556" s="24">
        <v>0.99</v>
      </c>
      <c r="U556" s="24">
        <v>0.93</v>
      </c>
      <c r="V556" s="24">
        <v>0.85</v>
      </c>
      <c r="W556" s="24">
        <v>0.93</v>
      </c>
      <c r="X556" s="24">
        <v>0.55000000000000004</v>
      </c>
      <c r="Y556" s="24">
        <v>0.28000000000000003</v>
      </c>
      <c r="Z556" s="24">
        <v>0.81</v>
      </c>
      <c r="AA556" s="25">
        <v>14</v>
      </c>
      <c r="AB556" s="25">
        <v>9</v>
      </c>
      <c r="AC556" s="25">
        <v>13</v>
      </c>
      <c r="AD556" s="25">
        <v>13</v>
      </c>
      <c r="AE556" s="25">
        <v>7</v>
      </c>
      <c r="AF556" s="25">
        <v>16</v>
      </c>
      <c r="AG556" s="25">
        <v>14</v>
      </c>
      <c r="AH556" s="25">
        <v>0</v>
      </c>
      <c r="AI556" s="25">
        <v>4</v>
      </c>
      <c r="AJ556" s="25">
        <v>9</v>
      </c>
      <c r="AK556" s="25">
        <v>6</v>
      </c>
      <c r="AL556" s="25">
        <v>0</v>
      </c>
      <c r="AM556" s="25">
        <v>13</v>
      </c>
      <c r="AN556" s="25">
        <v>15</v>
      </c>
      <c r="AO556" s="25">
        <v>14</v>
      </c>
      <c r="AP556" s="25">
        <v>0</v>
      </c>
      <c r="AQ556" s="25">
        <v>1</v>
      </c>
      <c r="AR556" s="25">
        <v>0</v>
      </c>
      <c r="AS556" s="25">
        <v>0</v>
      </c>
      <c r="AT556" s="25">
        <v>5</v>
      </c>
      <c r="AU556" s="25">
        <v>2</v>
      </c>
      <c r="AV556" s="25">
        <v>8</v>
      </c>
      <c r="AW556" s="25">
        <v>0</v>
      </c>
      <c r="AX556" s="25">
        <v>13</v>
      </c>
      <c r="AY556" s="25">
        <v>3</v>
      </c>
      <c r="AZ556" s="25">
        <v>0</v>
      </c>
      <c r="BA556" s="25">
        <v>1</v>
      </c>
      <c r="BB556" s="25">
        <v>0</v>
      </c>
      <c r="BC556" s="25">
        <v>0</v>
      </c>
      <c r="BD556" s="25">
        <v>0</v>
      </c>
      <c r="BE556" s="25">
        <v>13</v>
      </c>
      <c r="BF556" s="25">
        <v>14</v>
      </c>
      <c r="BG556" s="25">
        <v>8</v>
      </c>
      <c r="BH556" s="25">
        <v>0</v>
      </c>
      <c r="BI556" s="25">
        <v>0</v>
      </c>
      <c r="BJ556" s="25">
        <v>10</v>
      </c>
      <c r="BK556" s="25">
        <v>14</v>
      </c>
      <c r="BL556" s="25">
        <v>0</v>
      </c>
      <c r="BM556" s="25">
        <v>11</v>
      </c>
      <c r="BN556" s="25">
        <v>0</v>
      </c>
      <c r="BO556" t="s">
        <v>37</v>
      </c>
    </row>
    <row r="557" spans="1:67" x14ac:dyDescent="0.25">
      <c r="A557" s="6">
        <v>45065</v>
      </c>
      <c r="B557" t="s">
        <v>11</v>
      </c>
      <c r="C557">
        <v>19</v>
      </c>
      <c r="D557">
        <v>210.00000000000003</v>
      </c>
      <c r="E557">
        <f t="shared" si="59"/>
        <v>52.000000000000028</v>
      </c>
      <c r="F557">
        <f t="shared" si="60"/>
        <v>69</v>
      </c>
      <c r="G557">
        <f t="shared" si="61"/>
        <v>57</v>
      </c>
      <c r="H557">
        <f t="shared" si="62"/>
        <v>27</v>
      </c>
      <c r="I557">
        <v>0</v>
      </c>
      <c r="J557" s="22">
        <v>0.78</v>
      </c>
      <c r="K557" s="22">
        <v>0.8</v>
      </c>
      <c r="L557" s="22">
        <v>0.64</v>
      </c>
      <c r="M557" s="22">
        <v>0.22</v>
      </c>
      <c r="N557" s="22">
        <v>0.96</v>
      </c>
      <c r="O557" s="24">
        <v>0.91</v>
      </c>
      <c r="P557" s="24">
        <v>0.99</v>
      </c>
      <c r="Q557" s="24">
        <v>0.65</v>
      </c>
      <c r="R557" s="24">
        <v>0.43</v>
      </c>
      <c r="S557" s="24">
        <v>0.77</v>
      </c>
      <c r="T557" s="24">
        <v>0.78</v>
      </c>
      <c r="U557" s="24">
        <v>0.9</v>
      </c>
      <c r="V557" s="24">
        <v>0.44</v>
      </c>
      <c r="W557" s="24">
        <v>0.57000000000000006</v>
      </c>
      <c r="X557" s="24">
        <v>0.92</v>
      </c>
      <c r="Y557" s="24">
        <v>0.87</v>
      </c>
      <c r="Z557" s="24">
        <v>0.74</v>
      </c>
      <c r="AA557" s="25">
        <v>11</v>
      </c>
      <c r="AB557" s="25">
        <v>10</v>
      </c>
      <c r="AC557" s="25">
        <v>13</v>
      </c>
      <c r="AD557" s="25">
        <v>7</v>
      </c>
      <c r="AE557" s="25">
        <v>5</v>
      </c>
      <c r="AF557" s="25">
        <v>14</v>
      </c>
      <c r="AG557" s="25">
        <v>4</v>
      </c>
      <c r="AH557" s="25">
        <v>0</v>
      </c>
      <c r="AI557" s="25">
        <v>5</v>
      </c>
      <c r="AJ557" s="25">
        <v>0</v>
      </c>
      <c r="AK557" s="25">
        <v>5</v>
      </c>
      <c r="AL557" s="25">
        <v>1</v>
      </c>
      <c r="AM557" s="25">
        <v>11</v>
      </c>
      <c r="AN557" s="25">
        <v>0</v>
      </c>
      <c r="AO557" s="25">
        <v>0</v>
      </c>
      <c r="AP557" s="25">
        <v>0</v>
      </c>
      <c r="AQ557" s="25">
        <v>11</v>
      </c>
      <c r="AR557" s="25">
        <v>0</v>
      </c>
      <c r="AS557" s="25">
        <v>1</v>
      </c>
      <c r="AT557" s="25">
        <v>3</v>
      </c>
      <c r="AU557" s="25">
        <v>7</v>
      </c>
      <c r="AV557" s="25">
        <v>8</v>
      </c>
      <c r="AW557" s="25">
        <v>5</v>
      </c>
      <c r="AX557" s="25">
        <v>3</v>
      </c>
      <c r="AY557" s="25">
        <v>5</v>
      </c>
      <c r="AZ557" s="25">
        <v>4</v>
      </c>
      <c r="BA557" s="25">
        <v>14</v>
      </c>
      <c r="BB557" s="25">
        <v>0</v>
      </c>
      <c r="BC557" s="25">
        <v>0</v>
      </c>
      <c r="BD557" s="25">
        <v>11</v>
      </c>
      <c r="BE557" s="25">
        <v>0</v>
      </c>
      <c r="BF557" s="25">
        <v>10</v>
      </c>
      <c r="BG557" s="25">
        <v>6</v>
      </c>
      <c r="BH557" s="25">
        <v>0</v>
      </c>
      <c r="BI557" s="25">
        <v>10</v>
      </c>
      <c r="BJ557" s="25">
        <v>0</v>
      </c>
      <c r="BK557" s="25">
        <v>5</v>
      </c>
      <c r="BL557" s="25">
        <v>0</v>
      </c>
      <c r="BM557" s="25">
        <v>12.000000000000028</v>
      </c>
      <c r="BN557" s="25">
        <v>9</v>
      </c>
      <c r="BO557" t="s">
        <v>37</v>
      </c>
    </row>
    <row r="558" spans="1:67" x14ac:dyDescent="0.25">
      <c r="A558" s="6">
        <v>45066</v>
      </c>
      <c r="B558" t="s">
        <v>11</v>
      </c>
      <c r="C558">
        <v>20</v>
      </c>
      <c r="D558">
        <v>177.00000000000003</v>
      </c>
      <c r="E558">
        <f t="shared" si="59"/>
        <v>50</v>
      </c>
      <c r="F558">
        <f t="shared" si="60"/>
        <v>37</v>
      </c>
      <c r="G558">
        <f t="shared" si="61"/>
        <v>41.000000000000028</v>
      </c>
      <c r="H558">
        <f t="shared" si="62"/>
        <v>47</v>
      </c>
      <c r="I558">
        <v>0</v>
      </c>
      <c r="J558" s="22">
        <v>0.41000000000000003</v>
      </c>
      <c r="K558" s="22">
        <v>0.8</v>
      </c>
      <c r="L558" s="22">
        <v>0.94000000000000006</v>
      </c>
      <c r="M558" s="22">
        <v>0.9</v>
      </c>
      <c r="N558" s="22">
        <v>0.67</v>
      </c>
      <c r="O558" s="24">
        <v>0.65</v>
      </c>
      <c r="P558" s="24">
        <v>0.70000000000000007</v>
      </c>
      <c r="Q558" s="24">
        <v>0.55000000000000004</v>
      </c>
      <c r="R558" s="24">
        <v>0.86</v>
      </c>
      <c r="S558" s="24">
        <v>0.66</v>
      </c>
      <c r="T558" s="24">
        <v>0.52</v>
      </c>
      <c r="U558" s="24">
        <v>0.96</v>
      </c>
      <c r="V558" s="24">
        <v>1</v>
      </c>
      <c r="W558" s="24">
        <v>0.85</v>
      </c>
      <c r="X558" s="24">
        <v>0.65</v>
      </c>
      <c r="Y558" s="24">
        <v>0.28000000000000003</v>
      </c>
      <c r="Z558" s="24">
        <v>0.56000000000000005</v>
      </c>
      <c r="AA558" s="25">
        <v>10</v>
      </c>
      <c r="AB558" s="25">
        <v>1</v>
      </c>
      <c r="AC558" s="25">
        <v>2</v>
      </c>
      <c r="AD558" s="25">
        <v>0</v>
      </c>
      <c r="AE558" s="25">
        <v>4</v>
      </c>
      <c r="AF558" s="25">
        <v>0</v>
      </c>
      <c r="AG558" s="25">
        <v>3</v>
      </c>
      <c r="AH558" s="25">
        <v>0</v>
      </c>
      <c r="AI558" s="25">
        <v>11</v>
      </c>
      <c r="AJ558" s="25">
        <v>6</v>
      </c>
      <c r="AK558" s="25">
        <v>2</v>
      </c>
      <c r="AL558" s="25">
        <v>9</v>
      </c>
      <c r="AM558" s="25">
        <v>0</v>
      </c>
      <c r="AN558" s="25">
        <v>3</v>
      </c>
      <c r="AO558" s="25">
        <v>10</v>
      </c>
      <c r="AP558" s="25">
        <v>6</v>
      </c>
      <c r="AQ558" s="25">
        <v>10</v>
      </c>
      <c r="AR558" s="25">
        <v>2</v>
      </c>
      <c r="AS558" s="25">
        <v>7</v>
      </c>
      <c r="AT558" s="25">
        <v>0</v>
      </c>
      <c r="AU558" s="25">
        <v>0</v>
      </c>
      <c r="AV558" s="25">
        <v>0</v>
      </c>
      <c r="AW558" s="25">
        <v>0</v>
      </c>
      <c r="AX558" s="25">
        <v>11</v>
      </c>
      <c r="AY558" s="25">
        <v>0</v>
      </c>
      <c r="AZ558" s="25">
        <v>0</v>
      </c>
      <c r="BA558" s="25">
        <v>5</v>
      </c>
      <c r="BB558" s="25">
        <v>1</v>
      </c>
      <c r="BC558" s="25">
        <v>11</v>
      </c>
      <c r="BD558" s="25">
        <v>13.000000000000028</v>
      </c>
      <c r="BE558" s="25">
        <v>10</v>
      </c>
      <c r="BF558" s="25">
        <v>5</v>
      </c>
      <c r="BG558" s="25">
        <v>2</v>
      </c>
      <c r="BH558" s="25">
        <v>11</v>
      </c>
      <c r="BI558" s="25">
        <v>0</v>
      </c>
      <c r="BJ558" s="25">
        <v>5</v>
      </c>
      <c r="BK558" s="25">
        <v>4</v>
      </c>
      <c r="BL558" s="25">
        <v>10</v>
      </c>
      <c r="BM558" s="25">
        <v>1</v>
      </c>
      <c r="BN558" s="25">
        <v>2</v>
      </c>
      <c r="BO558" t="s">
        <v>37</v>
      </c>
    </row>
    <row r="559" spans="1:67" x14ac:dyDescent="0.25">
      <c r="A559" s="6">
        <v>45067</v>
      </c>
      <c r="B559" t="s">
        <v>11</v>
      </c>
      <c r="C559">
        <v>21</v>
      </c>
      <c r="D559">
        <v>151</v>
      </c>
      <c r="E559">
        <f t="shared" si="59"/>
        <v>44</v>
      </c>
      <c r="F559">
        <f t="shared" si="60"/>
        <v>53</v>
      </c>
      <c r="G559">
        <f t="shared" si="61"/>
        <v>31</v>
      </c>
      <c r="H559">
        <f t="shared" si="62"/>
        <v>23</v>
      </c>
      <c r="I559">
        <v>0</v>
      </c>
      <c r="J559" s="22">
        <v>0.69000000000000006</v>
      </c>
      <c r="K559" s="22">
        <v>0.28999999999999998</v>
      </c>
      <c r="L559" s="22">
        <v>0.8</v>
      </c>
      <c r="M559" s="22">
        <v>0.97</v>
      </c>
      <c r="N559" s="22">
        <v>0.79</v>
      </c>
      <c r="O559" s="24">
        <v>0.57999999999999996</v>
      </c>
      <c r="P559" s="24">
        <v>0.88</v>
      </c>
      <c r="Q559" s="24">
        <v>0.76</v>
      </c>
      <c r="R559" s="24">
        <v>0.8</v>
      </c>
      <c r="S559" s="24">
        <v>0.72</v>
      </c>
      <c r="T559" s="24">
        <v>0.71</v>
      </c>
      <c r="U559" s="24">
        <v>0.99</v>
      </c>
      <c r="V559" s="24">
        <v>0.92</v>
      </c>
      <c r="W559" s="24">
        <v>0.82000000000000006</v>
      </c>
      <c r="X559" s="24">
        <v>0.56000000000000005</v>
      </c>
      <c r="Y559" s="24">
        <v>0.85</v>
      </c>
      <c r="Z559" s="24">
        <v>0.39</v>
      </c>
      <c r="AA559" s="25">
        <v>13</v>
      </c>
      <c r="AB559" s="25">
        <v>10</v>
      </c>
      <c r="AC559" s="25">
        <v>0</v>
      </c>
      <c r="AD559" s="25">
        <v>5</v>
      </c>
      <c r="AE559" s="25">
        <v>0</v>
      </c>
      <c r="AF559" s="25">
        <v>3</v>
      </c>
      <c r="AG559" s="25">
        <v>8</v>
      </c>
      <c r="AH559" s="25">
        <v>0</v>
      </c>
      <c r="AI559" s="25">
        <v>4</v>
      </c>
      <c r="AJ559" s="25">
        <v>10</v>
      </c>
      <c r="AK559" s="25">
        <v>0</v>
      </c>
      <c r="AL559" s="25">
        <v>0</v>
      </c>
      <c r="AM559" s="25">
        <v>5</v>
      </c>
      <c r="AN559" s="25">
        <v>0</v>
      </c>
      <c r="AO559" s="25">
        <v>3</v>
      </c>
      <c r="AP559" s="25">
        <v>9</v>
      </c>
      <c r="AQ559" s="25">
        <v>0</v>
      </c>
      <c r="AR559" s="25">
        <v>0</v>
      </c>
      <c r="AS559" s="25">
        <v>0</v>
      </c>
      <c r="AT559" s="25">
        <v>6</v>
      </c>
      <c r="AU559" s="25">
        <v>0</v>
      </c>
      <c r="AV559" s="25">
        <v>0</v>
      </c>
      <c r="AW559" s="25">
        <v>0</v>
      </c>
      <c r="AX559" s="25">
        <v>3</v>
      </c>
      <c r="AY559" s="25">
        <v>4</v>
      </c>
      <c r="AZ559" s="25">
        <v>9</v>
      </c>
      <c r="BA559" s="25">
        <v>0</v>
      </c>
      <c r="BB559" s="25">
        <v>7</v>
      </c>
      <c r="BC559" s="25">
        <v>4</v>
      </c>
      <c r="BD559" s="25">
        <v>4</v>
      </c>
      <c r="BE559" s="25">
        <v>1</v>
      </c>
      <c r="BF559" s="25">
        <v>2</v>
      </c>
      <c r="BG559" s="25">
        <v>5</v>
      </c>
      <c r="BH559" s="25">
        <v>4</v>
      </c>
      <c r="BI559" s="25">
        <v>9</v>
      </c>
      <c r="BJ559" s="25">
        <v>5</v>
      </c>
      <c r="BK559" s="25">
        <v>3</v>
      </c>
      <c r="BL559" s="25">
        <v>5</v>
      </c>
      <c r="BM559" s="25">
        <v>0</v>
      </c>
      <c r="BN559" s="25">
        <v>10</v>
      </c>
      <c r="BO559" t="s">
        <v>37</v>
      </c>
    </row>
    <row r="560" spans="1:67" x14ac:dyDescent="0.25">
      <c r="A560" s="6">
        <v>45068</v>
      </c>
      <c r="B560" t="s">
        <v>11</v>
      </c>
      <c r="C560">
        <v>22</v>
      </c>
      <c r="D560">
        <v>135</v>
      </c>
      <c r="E560">
        <f t="shared" si="59"/>
        <v>35</v>
      </c>
      <c r="F560">
        <f t="shared" si="60"/>
        <v>30</v>
      </c>
      <c r="G560">
        <f t="shared" si="61"/>
        <v>48</v>
      </c>
      <c r="H560">
        <f t="shared" si="62"/>
        <v>21</v>
      </c>
      <c r="I560">
        <v>0</v>
      </c>
      <c r="J560" s="22">
        <v>0.74</v>
      </c>
      <c r="K560" s="22">
        <v>0.83000000000000007</v>
      </c>
      <c r="L560" s="22">
        <v>0.99</v>
      </c>
      <c r="M560" s="22">
        <v>0.59</v>
      </c>
      <c r="N560" s="22">
        <v>0.45</v>
      </c>
      <c r="O560" s="24">
        <v>0.55000000000000004</v>
      </c>
      <c r="P560" s="24">
        <v>0.74</v>
      </c>
      <c r="Q560" s="24">
        <v>0.96</v>
      </c>
      <c r="R560" s="24">
        <v>0.79</v>
      </c>
      <c r="S560" s="24">
        <v>0.94000000000000006</v>
      </c>
      <c r="T560" s="24">
        <v>0.66</v>
      </c>
      <c r="U560" s="24">
        <v>0.8</v>
      </c>
      <c r="V560" s="24">
        <v>0.51</v>
      </c>
      <c r="W560" s="24">
        <v>0.36</v>
      </c>
      <c r="X560" s="24">
        <v>0.89</v>
      </c>
      <c r="Y560" s="24">
        <v>0.91</v>
      </c>
      <c r="Z560" s="24">
        <v>0.93</v>
      </c>
      <c r="AA560" s="25">
        <v>4</v>
      </c>
      <c r="AB560" s="25">
        <v>3</v>
      </c>
      <c r="AC560" s="25">
        <v>2</v>
      </c>
      <c r="AD560" s="25">
        <v>2</v>
      </c>
      <c r="AE560" s="25">
        <v>6</v>
      </c>
      <c r="AF560" s="25">
        <v>8</v>
      </c>
      <c r="AG560" s="25">
        <v>2</v>
      </c>
      <c r="AH560" s="25">
        <v>1</v>
      </c>
      <c r="AI560" s="25">
        <v>0</v>
      </c>
      <c r="AJ560" s="25">
        <v>2</v>
      </c>
      <c r="AK560" s="25">
        <v>1</v>
      </c>
      <c r="AL560" s="25">
        <v>1</v>
      </c>
      <c r="AM560" s="25">
        <v>2</v>
      </c>
      <c r="AN560" s="25">
        <v>0</v>
      </c>
      <c r="AO560" s="25">
        <v>1</v>
      </c>
      <c r="AP560" s="25">
        <v>8</v>
      </c>
      <c r="AQ560" s="25">
        <v>5</v>
      </c>
      <c r="AR560" s="25">
        <v>0</v>
      </c>
      <c r="AS560" s="25">
        <v>4</v>
      </c>
      <c r="AT560" s="25">
        <v>0</v>
      </c>
      <c r="AU560" s="25">
        <v>9</v>
      </c>
      <c r="AV560" s="25">
        <v>0</v>
      </c>
      <c r="AW560" s="25">
        <v>6</v>
      </c>
      <c r="AX560" s="25">
        <v>4</v>
      </c>
      <c r="AY560" s="25">
        <v>1</v>
      </c>
      <c r="AZ560" s="25">
        <v>9</v>
      </c>
      <c r="BA560" s="25">
        <v>0</v>
      </c>
      <c r="BB560" s="25">
        <v>4</v>
      </c>
      <c r="BC560" s="25">
        <v>8</v>
      </c>
      <c r="BD560" s="25">
        <v>7</v>
      </c>
      <c r="BE560" s="25">
        <v>0</v>
      </c>
      <c r="BF560" s="25">
        <v>7</v>
      </c>
      <c r="BG560" s="25">
        <v>9</v>
      </c>
      <c r="BH560" s="25">
        <v>0</v>
      </c>
      <c r="BI560" s="25">
        <v>6</v>
      </c>
      <c r="BJ560" s="25">
        <v>5</v>
      </c>
      <c r="BK560" s="25">
        <v>1</v>
      </c>
      <c r="BL560" s="25">
        <v>0</v>
      </c>
      <c r="BM560" s="25">
        <v>0</v>
      </c>
      <c r="BN560" s="25">
        <v>7</v>
      </c>
      <c r="BO560" t="s">
        <v>37</v>
      </c>
    </row>
    <row r="561" spans="1:67" x14ac:dyDescent="0.25">
      <c r="A561" s="6">
        <v>45069</v>
      </c>
      <c r="B561" t="s">
        <v>11</v>
      </c>
      <c r="C561">
        <v>23</v>
      </c>
      <c r="D561">
        <v>117.99999999999999</v>
      </c>
      <c r="E561">
        <f t="shared" si="59"/>
        <v>40.999999999999986</v>
      </c>
      <c r="F561">
        <f t="shared" si="60"/>
        <v>17</v>
      </c>
      <c r="G561">
        <f t="shared" si="61"/>
        <v>36</v>
      </c>
      <c r="H561">
        <f t="shared" si="62"/>
        <v>24</v>
      </c>
      <c r="I561">
        <v>0</v>
      </c>
      <c r="J561" s="22">
        <v>0.6</v>
      </c>
      <c r="K561" s="22">
        <v>0.95000000000000007</v>
      </c>
      <c r="L561" s="22">
        <v>0.86</v>
      </c>
      <c r="M561" s="22">
        <v>0.74</v>
      </c>
      <c r="N561" s="22">
        <v>0.25</v>
      </c>
      <c r="O561" s="24">
        <v>0.6</v>
      </c>
      <c r="P561" s="24">
        <v>0.61</v>
      </c>
      <c r="Q561" s="24">
        <v>0.9</v>
      </c>
      <c r="R561" s="24">
        <v>0.78</v>
      </c>
      <c r="S561" s="24">
        <v>0.95000000000000007</v>
      </c>
      <c r="T561" s="24">
        <v>0.73</v>
      </c>
      <c r="U561" s="24">
        <v>0.76</v>
      </c>
      <c r="V561" s="24">
        <v>0.86</v>
      </c>
      <c r="W561" s="24">
        <v>0.9</v>
      </c>
      <c r="X561" s="24">
        <v>0.92</v>
      </c>
      <c r="Y561" s="24">
        <v>0.41000000000000003</v>
      </c>
      <c r="Z561" s="24">
        <v>0.25</v>
      </c>
      <c r="AA561" s="25">
        <v>0</v>
      </c>
      <c r="AB561" s="25">
        <v>5</v>
      </c>
      <c r="AC561" s="25">
        <v>0</v>
      </c>
      <c r="AD561" s="25">
        <v>0</v>
      </c>
      <c r="AE561" s="25">
        <v>0</v>
      </c>
      <c r="AF561" s="25">
        <v>6</v>
      </c>
      <c r="AG561" s="25">
        <v>1</v>
      </c>
      <c r="AH561" s="25">
        <v>5</v>
      </c>
      <c r="AI561" s="25">
        <v>0</v>
      </c>
      <c r="AJ561" s="25">
        <v>0</v>
      </c>
      <c r="AK561" s="25">
        <v>0</v>
      </c>
      <c r="AL561" s="25">
        <v>0</v>
      </c>
      <c r="AM561" s="25">
        <v>3</v>
      </c>
      <c r="AN561" s="25">
        <v>0</v>
      </c>
      <c r="AO561" s="25">
        <v>2</v>
      </c>
      <c r="AP561" s="25">
        <v>5</v>
      </c>
      <c r="AQ561" s="25">
        <v>7</v>
      </c>
      <c r="AR561" s="25">
        <v>5</v>
      </c>
      <c r="AS561" s="25">
        <v>1</v>
      </c>
      <c r="AT561" s="25">
        <v>1</v>
      </c>
      <c r="AU561" s="25">
        <v>5</v>
      </c>
      <c r="AV561" s="25">
        <v>7</v>
      </c>
      <c r="AW561" s="25">
        <v>2</v>
      </c>
      <c r="AX561" s="25">
        <v>0</v>
      </c>
      <c r="AY561" s="25">
        <v>6</v>
      </c>
      <c r="AZ561" s="25">
        <v>1</v>
      </c>
      <c r="BA561" s="25">
        <v>1</v>
      </c>
      <c r="BB561" s="25">
        <v>7</v>
      </c>
      <c r="BC561" s="25">
        <v>7</v>
      </c>
      <c r="BD561" s="25">
        <v>0</v>
      </c>
      <c r="BE561" s="25">
        <v>6</v>
      </c>
      <c r="BF561" s="25">
        <v>3</v>
      </c>
      <c r="BG561" s="25">
        <v>3</v>
      </c>
      <c r="BH561" s="25">
        <v>0</v>
      </c>
      <c r="BI561" s="25">
        <v>2</v>
      </c>
      <c r="BJ561" s="25">
        <v>7</v>
      </c>
      <c r="BK561" s="25">
        <v>3</v>
      </c>
      <c r="BL561" s="25">
        <v>3</v>
      </c>
      <c r="BM561" s="25">
        <v>1</v>
      </c>
      <c r="BN561" s="25">
        <v>12.999999999999986</v>
      </c>
      <c r="BO561" t="s">
        <v>37</v>
      </c>
    </row>
    <row r="562" spans="1:67" x14ac:dyDescent="0.25">
      <c r="A562" s="6">
        <v>45070</v>
      </c>
      <c r="B562" t="s">
        <v>11</v>
      </c>
      <c r="C562">
        <v>24</v>
      </c>
      <c r="D562">
        <v>112.99999999999999</v>
      </c>
      <c r="E562">
        <f t="shared" si="59"/>
        <v>18</v>
      </c>
      <c r="F562">
        <f t="shared" si="60"/>
        <v>24</v>
      </c>
      <c r="G562">
        <f t="shared" si="61"/>
        <v>33</v>
      </c>
      <c r="H562">
        <f t="shared" si="62"/>
        <v>34.999999999999986</v>
      </c>
      <c r="I562">
        <v>0</v>
      </c>
      <c r="J562" s="22">
        <v>0.53</v>
      </c>
      <c r="K562" s="22">
        <v>0.75</v>
      </c>
      <c r="L562" s="22">
        <v>0.31</v>
      </c>
      <c r="M562" s="22">
        <v>0.82000000000000006</v>
      </c>
      <c r="N562" s="22">
        <v>0.93</v>
      </c>
      <c r="O562" s="24">
        <v>0.91</v>
      </c>
      <c r="P562" s="24">
        <v>0.43</v>
      </c>
      <c r="Q562" s="24">
        <v>0.55000000000000004</v>
      </c>
      <c r="R562" s="24">
        <v>0.70000000000000007</v>
      </c>
      <c r="S562" s="24">
        <v>0.63</v>
      </c>
      <c r="T562" s="24">
        <v>0.73</v>
      </c>
      <c r="U562" s="24">
        <v>0.79</v>
      </c>
      <c r="V562" s="24">
        <v>0.27</v>
      </c>
      <c r="W562" s="24">
        <v>0.92</v>
      </c>
      <c r="X562" s="24">
        <v>0.70000000000000007</v>
      </c>
      <c r="Y562" s="24">
        <v>0.47000000000000003</v>
      </c>
      <c r="Z562" s="24">
        <v>0.93</v>
      </c>
      <c r="AA562" s="25">
        <v>0</v>
      </c>
      <c r="AB562" s="25">
        <v>2</v>
      </c>
      <c r="AC562" s="25">
        <v>2</v>
      </c>
      <c r="AD562" s="25">
        <v>4</v>
      </c>
      <c r="AE562" s="25">
        <v>2</v>
      </c>
      <c r="AF562" s="25">
        <v>5</v>
      </c>
      <c r="AG562" s="25">
        <v>2</v>
      </c>
      <c r="AH562" s="25">
        <v>7</v>
      </c>
      <c r="AI562" s="25">
        <v>0</v>
      </c>
      <c r="AJ562" s="25">
        <v>0</v>
      </c>
      <c r="AK562" s="25">
        <v>3</v>
      </c>
      <c r="AL562" s="25">
        <v>0</v>
      </c>
      <c r="AM562" s="25">
        <v>10.999999999999986</v>
      </c>
      <c r="AN562" s="25">
        <v>0</v>
      </c>
      <c r="AO562" s="25">
        <v>6</v>
      </c>
      <c r="AP562" s="25">
        <v>6</v>
      </c>
      <c r="AQ562" s="25">
        <v>0</v>
      </c>
      <c r="AR562" s="25">
        <v>5</v>
      </c>
      <c r="AS562" s="25">
        <v>0</v>
      </c>
      <c r="AT562" s="25">
        <v>7</v>
      </c>
      <c r="AU562" s="25">
        <v>4</v>
      </c>
      <c r="AV562" s="25">
        <v>5</v>
      </c>
      <c r="AW562" s="25">
        <v>6</v>
      </c>
      <c r="AX562" s="25">
        <v>3</v>
      </c>
      <c r="AY562" s="25">
        <v>0</v>
      </c>
      <c r="AZ562" s="25">
        <v>6</v>
      </c>
      <c r="BA562" s="25">
        <v>0</v>
      </c>
      <c r="BB562" s="25">
        <v>2</v>
      </c>
      <c r="BC562" s="25">
        <v>6</v>
      </c>
      <c r="BD562" s="25">
        <v>1</v>
      </c>
      <c r="BE562" s="25">
        <v>0</v>
      </c>
      <c r="BF562" s="25">
        <v>0</v>
      </c>
      <c r="BG562" s="25">
        <v>0</v>
      </c>
      <c r="BH562" s="25">
        <v>7</v>
      </c>
      <c r="BI562" s="25">
        <v>0</v>
      </c>
      <c r="BJ562" s="25">
        <v>1</v>
      </c>
      <c r="BK562" s="25">
        <v>4</v>
      </c>
      <c r="BL562" s="25">
        <v>4</v>
      </c>
      <c r="BM562" s="25">
        <v>0</v>
      </c>
      <c r="BN562" s="25">
        <v>2</v>
      </c>
      <c r="BO562" t="s">
        <v>37</v>
      </c>
    </row>
    <row r="563" spans="1:67" x14ac:dyDescent="0.25">
      <c r="A563" s="6">
        <v>45071</v>
      </c>
      <c r="B563" t="s">
        <v>11</v>
      </c>
      <c r="C563">
        <v>25</v>
      </c>
      <c r="D563">
        <v>111.00000000000001</v>
      </c>
      <c r="E563">
        <f t="shared" si="59"/>
        <v>24</v>
      </c>
      <c r="F563">
        <f t="shared" si="60"/>
        <v>21</v>
      </c>
      <c r="G563">
        <f t="shared" si="61"/>
        <v>44.000000000000014</v>
      </c>
      <c r="H563">
        <f t="shared" si="62"/>
        <v>21</v>
      </c>
      <c r="I563">
        <v>0</v>
      </c>
      <c r="J563" s="22">
        <v>0.8</v>
      </c>
      <c r="K563" s="22">
        <v>0.56000000000000005</v>
      </c>
      <c r="L563" s="22">
        <v>0.25</v>
      </c>
      <c r="M563" s="22">
        <v>0.76</v>
      </c>
      <c r="N563" s="22">
        <v>0.96</v>
      </c>
      <c r="O563" s="24">
        <v>0.62</v>
      </c>
      <c r="P563" s="24">
        <v>0.55000000000000004</v>
      </c>
      <c r="Q563" s="24">
        <v>0.95000000000000007</v>
      </c>
      <c r="R563" s="24">
        <v>0.76</v>
      </c>
      <c r="S563" s="24">
        <v>0.47000000000000003</v>
      </c>
      <c r="T563" s="24">
        <v>0.63</v>
      </c>
      <c r="U563" s="24">
        <v>0.71</v>
      </c>
      <c r="V563" s="24">
        <v>0.87</v>
      </c>
      <c r="W563" s="24">
        <v>0.4</v>
      </c>
      <c r="X563" s="24">
        <v>0.48</v>
      </c>
      <c r="Y563" s="24">
        <v>0.97</v>
      </c>
      <c r="Z563" s="24">
        <v>0.84</v>
      </c>
      <c r="AA563" s="25">
        <v>6</v>
      </c>
      <c r="AB563" s="25">
        <v>3</v>
      </c>
      <c r="AC563" s="25">
        <v>4</v>
      </c>
      <c r="AD563" s="25">
        <v>5</v>
      </c>
      <c r="AE563" s="25">
        <v>0</v>
      </c>
      <c r="AF563" s="25">
        <v>1</v>
      </c>
      <c r="AG563" s="25">
        <v>0</v>
      </c>
      <c r="AH563" s="25">
        <v>1</v>
      </c>
      <c r="AI563" s="25">
        <v>1</v>
      </c>
      <c r="AJ563" s="25">
        <v>0</v>
      </c>
      <c r="AK563" s="25">
        <v>1</v>
      </c>
      <c r="AL563" s="25">
        <v>4</v>
      </c>
      <c r="AM563" s="25">
        <v>7</v>
      </c>
      <c r="AN563" s="25">
        <v>0</v>
      </c>
      <c r="AO563" s="25">
        <v>0</v>
      </c>
      <c r="AP563" s="25">
        <v>1</v>
      </c>
      <c r="AQ563" s="25">
        <v>0</v>
      </c>
      <c r="AR563" s="25">
        <v>4</v>
      </c>
      <c r="AS563" s="25">
        <v>0</v>
      </c>
      <c r="AT563" s="25">
        <v>5</v>
      </c>
      <c r="AU563" s="25">
        <v>0</v>
      </c>
      <c r="AV563" s="25">
        <v>0</v>
      </c>
      <c r="AW563" s="25">
        <v>6</v>
      </c>
      <c r="AX563" s="25">
        <v>0</v>
      </c>
      <c r="AY563" s="25">
        <v>6</v>
      </c>
      <c r="AZ563" s="25">
        <v>0</v>
      </c>
      <c r="BA563" s="25">
        <v>5</v>
      </c>
      <c r="BB563" s="25">
        <v>7</v>
      </c>
      <c r="BC563" s="25">
        <v>6</v>
      </c>
      <c r="BD563" s="25">
        <v>14.000000000000014</v>
      </c>
      <c r="BE563" s="25">
        <v>4</v>
      </c>
      <c r="BF563" s="25">
        <v>0</v>
      </c>
      <c r="BG563" s="25">
        <v>7</v>
      </c>
      <c r="BH563" s="25">
        <v>7</v>
      </c>
      <c r="BI563" s="25">
        <v>2</v>
      </c>
      <c r="BJ563" s="25">
        <v>0</v>
      </c>
      <c r="BK563" s="25">
        <v>1</v>
      </c>
      <c r="BL563" s="25">
        <v>3</v>
      </c>
      <c r="BM563" s="25">
        <v>0</v>
      </c>
      <c r="BN563" s="25">
        <v>0</v>
      </c>
      <c r="BO563" t="s">
        <v>37</v>
      </c>
    </row>
    <row r="564" spans="1:67" x14ac:dyDescent="0.25">
      <c r="A564" s="6">
        <v>45072</v>
      </c>
      <c r="B564" t="s">
        <v>11</v>
      </c>
      <c r="C564">
        <v>26</v>
      </c>
      <c r="D564">
        <v>110.00000000000001</v>
      </c>
      <c r="E564">
        <f t="shared" si="59"/>
        <v>28</v>
      </c>
      <c r="F564">
        <f t="shared" si="60"/>
        <v>15</v>
      </c>
      <c r="G564">
        <f t="shared" si="61"/>
        <v>27</v>
      </c>
      <c r="H564">
        <f t="shared" si="62"/>
        <v>34.000000000000014</v>
      </c>
      <c r="I564">
        <v>0</v>
      </c>
      <c r="J564" s="22">
        <v>0.75</v>
      </c>
      <c r="K564" s="22">
        <v>0.66</v>
      </c>
      <c r="L564" s="22">
        <v>0.85</v>
      </c>
      <c r="M564" s="22">
        <v>0.95000000000000007</v>
      </c>
      <c r="N564" s="22">
        <v>0.15</v>
      </c>
      <c r="O564" s="24">
        <v>0.85</v>
      </c>
      <c r="P564" s="24">
        <v>0.79</v>
      </c>
      <c r="Q564" s="24">
        <v>0.24</v>
      </c>
      <c r="R564" s="24">
        <v>0.61</v>
      </c>
      <c r="S564" s="24">
        <v>0.69000000000000006</v>
      </c>
      <c r="T564" s="24">
        <v>0.53</v>
      </c>
      <c r="U564" s="24">
        <v>0.92</v>
      </c>
      <c r="V564" s="24">
        <v>0.69000000000000006</v>
      </c>
      <c r="W564" s="24">
        <v>0.88</v>
      </c>
      <c r="X564" s="24">
        <v>0.43</v>
      </c>
      <c r="Y564" s="24">
        <v>0.41000000000000003</v>
      </c>
      <c r="Z564" s="24">
        <v>0.96</v>
      </c>
      <c r="AA564" s="25">
        <v>5</v>
      </c>
      <c r="AB564" s="25">
        <v>0</v>
      </c>
      <c r="AC564" s="25">
        <v>0</v>
      </c>
      <c r="AD564" s="25">
        <v>2</v>
      </c>
      <c r="AE564" s="25">
        <v>0</v>
      </c>
      <c r="AF564" s="25">
        <v>6</v>
      </c>
      <c r="AG564" s="25">
        <v>0</v>
      </c>
      <c r="AH564" s="25">
        <v>0</v>
      </c>
      <c r="AI564" s="25">
        <v>2</v>
      </c>
      <c r="AJ564" s="25">
        <v>0</v>
      </c>
      <c r="AK564" s="25">
        <v>6</v>
      </c>
      <c r="AL564" s="25">
        <v>0</v>
      </c>
      <c r="AM564" s="25">
        <v>4</v>
      </c>
      <c r="AN564" s="25">
        <v>3</v>
      </c>
      <c r="AO564" s="25">
        <v>7</v>
      </c>
      <c r="AP564" s="25">
        <v>6</v>
      </c>
      <c r="AQ564" s="25">
        <v>12.000000000000014</v>
      </c>
      <c r="AR564" s="25">
        <v>0</v>
      </c>
      <c r="AS564" s="25">
        <v>2</v>
      </c>
      <c r="AT564" s="25">
        <v>0</v>
      </c>
      <c r="AU564" s="25">
        <v>4</v>
      </c>
      <c r="AV564" s="25">
        <v>3</v>
      </c>
      <c r="AW564" s="25">
        <v>0</v>
      </c>
      <c r="AX564" s="25">
        <v>6</v>
      </c>
      <c r="AY564" s="25">
        <v>3</v>
      </c>
      <c r="AZ564" s="25">
        <v>3</v>
      </c>
      <c r="BA564" s="25">
        <v>0</v>
      </c>
      <c r="BB564" s="25">
        <v>4</v>
      </c>
      <c r="BC564" s="25">
        <v>3</v>
      </c>
      <c r="BD564" s="25">
        <v>1</v>
      </c>
      <c r="BE564" s="25">
        <v>0</v>
      </c>
      <c r="BF564" s="25">
        <v>0</v>
      </c>
      <c r="BG564" s="25">
        <v>1</v>
      </c>
      <c r="BH564" s="25">
        <v>5</v>
      </c>
      <c r="BI564" s="25">
        <v>0</v>
      </c>
      <c r="BJ564" s="25">
        <v>0</v>
      </c>
      <c r="BK564" s="25">
        <v>4</v>
      </c>
      <c r="BL564" s="25">
        <v>4</v>
      </c>
      <c r="BM564" s="25">
        <v>7</v>
      </c>
      <c r="BN564" s="25">
        <v>7</v>
      </c>
      <c r="BO564" t="s">
        <v>37</v>
      </c>
    </row>
    <row r="565" spans="1:67" x14ac:dyDescent="0.25">
      <c r="A565" s="6">
        <v>45073</v>
      </c>
      <c r="B565" t="s">
        <v>11</v>
      </c>
      <c r="C565">
        <v>27</v>
      </c>
      <c r="D565">
        <v>115</v>
      </c>
      <c r="E565">
        <f t="shared" si="59"/>
        <v>25</v>
      </c>
      <c r="F565">
        <f t="shared" si="60"/>
        <v>30</v>
      </c>
      <c r="G565">
        <f t="shared" si="61"/>
        <v>37</v>
      </c>
      <c r="H565">
        <f t="shared" si="62"/>
        <v>23</v>
      </c>
      <c r="I565">
        <v>0</v>
      </c>
      <c r="J565" s="22">
        <v>0.9</v>
      </c>
      <c r="K565" s="22">
        <v>0.84</v>
      </c>
      <c r="L565" s="22">
        <v>0.76</v>
      </c>
      <c r="M565" s="22">
        <v>0.69000000000000006</v>
      </c>
      <c r="N565" s="22">
        <v>0.47000000000000003</v>
      </c>
      <c r="O565" s="24">
        <v>0.6</v>
      </c>
      <c r="P565" s="24">
        <v>0.6</v>
      </c>
      <c r="Q565" s="24">
        <v>0.70000000000000007</v>
      </c>
      <c r="R565" s="24">
        <v>0.96</v>
      </c>
      <c r="S565" s="24">
        <v>0.94000000000000006</v>
      </c>
      <c r="T565" s="24">
        <v>0.83000000000000007</v>
      </c>
      <c r="U565" s="24">
        <v>0.70000000000000007</v>
      </c>
      <c r="V565" s="24">
        <v>0.32</v>
      </c>
      <c r="W565" s="24">
        <v>0.42</v>
      </c>
      <c r="X565" s="24">
        <v>0.92</v>
      </c>
      <c r="Y565" s="24">
        <v>0.88</v>
      </c>
      <c r="Z565" s="24">
        <v>0.82000000000000006</v>
      </c>
      <c r="AA565" s="25">
        <v>0</v>
      </c>
      <c r="AB565" s="25">
        <v>4</v>
      </c>
      <c r="AC565" s="25">
        <v>4</v>
      </c>
      <c r="AD565" s="25">
        <v>6</v>
      </c>
      <c r="AE565" s="25">
        <v>0</v>
      </c>
      <c r="AF565" s="25">
        <v>3</v>
      </c>
      <c r="AG565" s="25">
        <v>6</v>
      </c>
      <c r="AH565" s="25">
        <v>0</v>
      </c>
      <c r="AI565" s="25">
        <v>0</v>
      </c>
      <c r="AJ565" s="25">
        <v>7</v>
      </c>
      <c r="AK565" s="25">
        <v>0</v>
      </c>
      <c r="AL565" s="25">
        <v>0</v>
      </c>
      <c r="AM565" s="25">
        <v>5</v>
      </c>
      <c r="AN565" s="25">
        <v>4</v>
      </c>
      <c r="AO565" s="25">
        <v>3</v>
      </c>
      <c r="AP565" s="25">
        <v>0</v>
      </c>
      <c r="AQ565" s="25">
        <v>4</v>
      </c>
      <c r="AR565" s="25">
        <v>6</v>
      </c>
      <c r="AS565" s="25">
        <v>1</v>
      </c>
      <c r="AT565" s="25">
        <v>0</v>
      </c>
      <c r="AU565" s="25">
        <v>7</v>
      </c>
      <c r="AV565" s="25">
        <v>2</v>
      </c>
      <c r="AW565" s="25">
        <v>5</v>
      </c>
      <c r="AX565" s="25">
        <v>11</v>
      </c>
      <c r="AY565" s="25">
        <v>4</v>
      </c>
      <c r="AZ565" s="25">
        <v>1</v>
      </c>
      <c r="BA565" s="25">
        <v>0</v>
      </c>
      <c r="BB565" s="25">
        <v>5</v>
      </c>
      <c r="BC565" s="25">
        <v>0</v>
      </c>
      <c r="BD565" s="25">
        <v>2</v>
      </c>
      <c r="BE565" s="25">
        <v>7</v>
      </c>
      <c r="BF565" s="25">
        <v>0</v>
      </c>
      <c r="BG565" s="25">
        <v>4</v>
      </c>
      <c r="BH565" s="25">
        <v>2</v>
      </c>
      <c r="BI565" s="25">
        <v>0</v>
      </c>
      <c r="BJ565" s="25">
        <v>2</v>
      </c>
      <c r="BK565" s="25">
        <v>0</v>
      </c>
      <c r="BL565" s="25">
        <v>1</v>
      </c>
      <c r="BM565" s="25">
        <v>6</v>
      </c>
      <c r="BN565" s="25">
        <v>3</v>
      </c>
      <c r="BO565" t="s">
        <v>37</v>
      </c>
    </row>
    <row r="566" spans="1:67" x14ac:dyDescent="0.25">
      <c r="A566" s="6">
        <v>45074</v>
      </c>
      <c r="B566" t="s">
        <v>11</v>
      </c>
      <c r="C566">
        <v>28</v>
      </c>
      <c r="D566">
        <v>135</v>
      </c>
      <c r="E566">
        <f t="shared" si="59"/>
        <v>28</v>
      </c>
      <c r="F566">
        <f t="shared" si="60"/>
        <v>37</v>
      </c>
      <c r="G566">
        <f t="shared" si="61"/>
        <v>34</v>
      </c>
      <c r="H566">
        <f t="shared" si="62"/>
        <v>32</v>
      </c>
      <c r="I566">
        <v>0</v>
      </c>
      <c r="J566" s="22">
        <v>0.86</v>
      </c>
      <c r="K566" s="22">
        <v>0.70000000000000007</v>
      </c>
      <c r="L566" s="22">
        <v>0.15</v>
      </c>
      <c r="M566" s="22">
        <v>0.65</v>
      </c>
      <c r="N566" s="22">
        <v>0.96</v>
      </c>
      <c r="O566" s="24">
        <v>0.99</v>
      </c>
      <c r="P566" s="24">
        <v>0.78</v>
      </c>
      <c r="Q566" s="24">
        <v>0.65</v>
      </c>
      <c r="R566" s="24">
        <v>0.75</v>
      </c>
      <c r="S566" s="24">
        <v>0.68</v>
      </c>
      <c r="T566" s="24">
        <v>0.61</v>
      </c>
      <c r="U566" s="24">
        <v>0.9</v>
      </c>
      <c r="V566" s="24">
        <v>1</v>
      </c>
      <c r="W566" s="24">
        <v>0.54</v>
      </c>
      <c r="X566" s="24">
        <v>0.85</v>
      </c>
      <c r="Y566" s="24">
        <v>0.86</v>
      </c>
      <c r="Z566" s="24">
        <v>0.45</v>
      </c>
      <c r="AA566" s="25">
        <v>8</v>
      </c>
      <c r="AB566" s="25">
        <v>7</v>
      </c>
      <c r="AC566" s="25">
        <v>0</v>
      </c>
      <c r="AD566" s="25">
        <v>4</v>
      </c>
      <c r="AE566" s="25">
        <v>9</v>
      </c>
      <c r="AF566" s="25">
        <v>0</v>
      </c>
      <c r="AG566" s="25">
        <v>0</v>
      </c>
      <c r="AH566" s="25">
        <v>1</v>
      </c>
      <c r="AI566" s="25">
        <v>0</v>
      </c>
      <c r="AJ566" s="25">
        <v>8</v>
      </c>
      <c r="AK566" s="25">
        <v>4</v>
      </c>
      <c r="AL566" s="25">
        <v>8</v>
      </c>
      <c r="AM566" s="25">
        <v>1</v>
      </c>
      <c r="AN566" s="25">
        <v>0</v>
      </c>
      <c r="AO566" s="25">
        <v>0</v>
      </c>
      <c r="AP566" s="25">
        <v>6</v>
      </c>
      <c r="AQ566" s="25">
        <v>5</v>
      </c>
      <c r="AR566" s="25">
        <v>4</v>
      </c>
      <c r="AS566" s="25">
        <v>0</v>
      </c>
      <c r="AT566" s="25">
        <v>8</v>
      </c>
      <c r="AU566" s="25">
        <v>5</v>
      </c>
      <c r="AV566" s="25">
        <v>5</v>
      </c>
      <c r="AW566" s="25">
        <v>0</v>
      </c>
      <c r="AX566" s="25">
        <v>0</v>
      </c>
      <c r="AY566" s="25">
        <v>0</v>
      </c>
      <c r="AZ566" s="25">
        <v>5</v>
      </c>
      <c r="BA566" s="25">
        <v>8</v>
      </c>
      <c r="BB566" s="25">
        <v>2</v>
      </c>
      <c r="BC566" s="25">
        <v>0</v>
      </c>
      <c r="BD566" s="25">
        <v>9</v>
      </c>
      <c r="BE566" s="25">
        <v>0</v>
      </c>
      <c r="BF566" s="25">
        <v>6</v>
      </c>
      <c r="BG566" s="25">
        <v>5</v>
      </c>
      <c r="BH566" s="25">
        <v>0</v>
      </c>
      <c r="BI566" s="25">
        <v>9</v>
      </c>
      <c r="BJ566" s="25">
        <v>0</v>
      </c>
      <c r="BK566" s="25">
        <v>0</v>
      </c>
      <c r="BL566" s="25">
        <v>0</v>
      </c>
      <c r="BM566" s="25">
        <v>1</v>
      </c>
      <c r="BN566" s="25">
        <v>7</v>
      </c>
      <c r="BO566" t="s">
        <v>37</v>
      </c>
    </row>
    <row r="567" spans="1:67" x14ac:dyDescent="0.25">
      <c r="A567" s="6">
        <v>45075</v>
      </c>
      <c r="B567" t="s">
        <v>11</v>
      </c>
      <c r="C567">
        <v>29</v>
      </c>
      <c r="D567">
        <v>170</v>
      </c>
      <c r="E567">
        <f t="shared" si="59"/>
        <v>54</v>
      </c>
      <c r="F567">
        <f t="shared" si="60"/>
        <v>53</v>
      </c>
      <c r="G567">
        <f t="shared" si="61"/>
        <v>33</v>
      </c>
      <c r="H567">
        <f t="shared" si="62"/>
        <v>30</v>
      </c>
      <c r="I567">
        <v>1</v>
      </c>
      <c r="J567" s="22">
        <v>0.27</v>
      </c>
      <c r="K567" s="22">
        <v>0.75</v>
      </c>
      <c r="L567" s="22">
        <v>0.98</v>
      </c>
      <c r="M567" s="22">
        <v>0.67</v>
      </c>
      <c r="N567" s="22">
        <v>0.8</v>
      </c>
      <c r="O567" s="24">
        <v>0.63</v>
      </c>
      <c r="P567" s="24">
        <v>0.15</v>
      </c>
      <c r="Q567" s="24">
        <v>0.96</v>
      </c>
      <c r="R567" s="24">
        <v>0.73</v>
      </c>
      <c r="S567" s="24">
        <v>0.62</v>
      </c>
      <c r="T567" s="24">
        <v>0.69000000000000006</v>
      </c>
      <c r="U567" s="24">
        <v>0.96</v>
      </c>
      <c r="V567" s="24">
        <v>0.78</v>
      </c>
      <c r="W567" s="24">
        <v>0.41000000000000003</v>
      </c>
      <c r="X567" s="24">
        <v>0.43</v>
      </c>
      <c r="Y567" s="24">
        <v>0.8</v>
      </c>
      <c r="Z567" s="24">
        <v>1</v>
      </c>
      <c r="AA567" s="25">
        <v>10</v>
      </c>
      <c r="AB567" s="25">
        <v>0</v>
      </c>
      <c r="AC567" s="25">
        <v>0</v>
      </c>
      <c r="AD567" s="25">
        <v>7</v>
      </c>
      <c r="AE567" s="25">
        <v>5</v>
      </c>
      <c r="AF567" s="25">
        <v>0</v>
      </c>
      <c r="AG567" s="25">
        <v>11</v>
      </c>
      <c r="AH567" s="25">
        <v>9</v>
      </c>
      <c r="AI567" s="25">
        <v>9</v>
      </c>
      <c r="AJ567" s="25">
        <v>2</v>
      </c>
      <c r="AK567" s="25">
        <v>0</v>
      </c>
      <c r="AL567" s="25">
        <v>9</v>
      </c>
      <c r="AM567" s="25">
        <v>0</v>
      </c>
      <c r="AN567" s="25">
        <v>1</v>
      </c>
      <c r="AO567" s="25">
        <v>4</v>
      </c>
      <c r="AP567" s="25">
        <v>0</v>
      </c>
      <c r="AQ567" s="25">
        <v>8</v>
      </c>
      <c r="AR567" s="25">
        <v>0</v>
      </c>
      <c r="AS567" s="25">
        <v>8</v>
      </c>
      <c r="AT567" s="25">
        <v>0</v>
      </c>
      <c r="AU567" s="25">
        <v>1</v>
      </c>
      <c r="AV567" s="25">
        <v>0</v>
      </c>
      <c r="AW567" s="25">
        <v>0</v>
      </c>
      <c r="AX567" s="25">
        <v>4</v>
      </c>
      <c r="AY567" s="25">
        <v>0</v>
      </c>
      <c r="AZ567" s="25">
        <v>3</v>
      </c>
      <c r="BA567" s="25">
        <v>2</v>
      </c>
      <c r="BB567" s="25">
        <v>11</v>
      </c>
      <c r="BC567" s="25">
        <v>4</v>
      </c>
      <c r="BD567" s="25">
        <v>8</v>
      </c>
      <c r="BE567" s="25">
        <v>8</v>
      </c>
      <c r="BF567" s="25">
        <v>8</v>
      </c>
      <c r="BG567" s="25">
        <v>11</v>
      </c>
      <c r="BH567" s="25">
        <v>0</v>
      </c>
      <c r="BI567" s="25">
        <v>0</v>
      </c>
      <c r="BJ567" s="25">
        <v>0</v>
      </c>
      <c r="BK567" s="25">
        <v>11</v>
      </c>
      <c r="BL567" s="25">
        <v>1</v>
      </c>
      <c r="BM567" s="25">
        <v>10</v>
      </c>
      <c r="BN567" s="25">
        <v>5</v>
      </c>
      <c r="BO567" t="s">
        <v>37</v>
      </c>
    </row>
    <row r="568" spans="1:67" x14ac:dyDescent="0.25">
      <c r="A568" s="6">
        <v>45076</v>
      </c>
      <c r="B568" t="s">
        <v>11</v>
      </c>
      <c r="C568">
        <v>30</v>
      </c>
      <c r="D568">
        <v>230</v>
      </c>
      <c r="E568">
        <f t="shared" si="59"/>
        <v>40</v>
      </c>
      <c r="F568">
        <f t="shared" si="60"/>
        <v>65</v>
      </c>
      <c r="G568">
        <f t="shared" si="61"/>
        <v>64</v>
      </c>
      <c r="H568">
        <f t="shared" si="62"/>
        <v>59</v>
      </c>
      <c r="I568">
        <v>0</v>
      </c>
      <c r="J568" s="22">
        <v>0.45</v>
      </c>
      <c r="K568" s="22">
        <v>0.99</v>
      </c>
      <c r="L568" s="22">
        <v>0.83000000000000007</v>
      </c>
      <c r="M568" s="22">
        <v>0.62</v>
      </c>
      <c r="N568" s="22">
        <v>0.74</v>
      </c>
      <c r="O568" s="24">
        <v>0.74</v>
      </c>
      <c r="P568" s="24">
        <v>0.64</v>
      </c>
      <c r="Q568" s="24">
        <v>0.63</v>
      </c>
      <c r="R568" s="24">
        <v>0.62</v>
      </c>
      <c r="S568" s="24">
        <v>0.56000000000000005</v>
      </c>
      <c r="T568" s="24">
        <v>0.91</v>
      </c>
      <c r="U568" s="24">
        <v>0.71</v>
      </c>
      <c r="V568" s="24">
        <v>0.25</v>
      </c>
      <c r="W568" s="24">
        <v>0.66</v>
      </c>
      <c r="X568" s="24">
        <v>0.98</v>
      </c>
      <c r="Y568" s="24">
        <v>0.49</v>
      </c>
      <c r="Z568" s="24">
        <v>0.98</v>
      </c>
      <c r="AA568" s="25">
        <v>12</v>
      </c>
      <c r="AB568" s="25">
        <v>9</v>
      </c>
      <c r="AC568" s="25">
        <v>11</v>
      </c>
      <c r="AD568" s="25">
        <v>6</v>
      </c>
      <c r="AE568" s="25">
        <v>15</v>
      </c>
      <c r="AF568" s="25">
        <v>2</v>
      </c>
      <c r="AG568" s="25">
        <v>0</v>
      </c>
      <c r="AH568" s="25">
        <v>0</v>
      </c>
      <c r="AI568" s="25">
        <v>4</v>
      </c>
      <c r="AJ568" s="25">
        <v>6</v>
      </c>
      <c r="AK568" s="25">
        <v>2</v>
      </c>
      <c r="AL568" s="25">
        <v>0</v>
      </c>
      <c r="AM568" s="25">
        <v>2</v>
      </c>
      <c r="AN568" s="25">
        <v>15</v>
      </c>
      <c r="AO568" s="25">
        <v>0</v>
      </c>
      <c r="AP568" s="25">
        <v>13</v>
      </c>
      <c r="AQ568" s="25">
        <v>10</v>
      </c>
      <c r="AR568" s="25">
        <v>4</v>
      </c>
      <c r="AS568" s="25">
        <v>3</v>
      </c>
      <c r="AT568" s="25">
        <v>12</v>
      </c>
      <c r="AU568" s="25">
        <v>1</v>
      </c>
      <c r="AV568" s="25">
        <v>8</v>
      </c>
      <c r="AW568" s="25">
        <v>14</v>
      </c>
      <c r="AX568" s="25">
        <v>4</v>
      </c>
      <c r="AY568" s="25">
        <v>3</v>
      </c>
      <c r="AZ568" s="25">
        <v>14</v>
      </c>
      <c r="BA568" s="25">
        <v>1</v>
      </c>
      <c r="BB568" s="25">
        <v>1</v>
      </c>
      <c r="BC568" s="25">
        <v>13</v>
      </c>
      <c r="BD568" s="25">
        <v>5</v>
      </c>
      <c r="BE568" s="25">
        <v>9</v>
      </c>
      <c r="BF568" s="25">
        <v>4</v>
      </c>
      <c r="BG568" s="25">
        <v>3</v>
      </c>
      <c r="BH568" s="25">
        <v>7</v>
      </c>
      <c r="BI568" s="25">
        <v>12</v>
      </c>
      <c r="BJ568" s="25">
        <v>0</v>
      </c>
      <c r="BK568" s="25">
        <v>0</v>
      </c>
      <c r="BL568" s="25">
        <v>3</v>
      </c>
      <c r="BM568" s="25">
        <v>2</v>
      </c>
      <c r="BN568" s="25">
        <v>0</v>
      </c>
      <c r="BO568" t="s">
        <v>37</v>
      </c>
    </row>
    <row r="569" spans="1:67" x14ac:dyDescent="0.25">
      <c r="A569" s="6">
        <v>45077</v>
      </c>
      <c r="B569" t="s">
        <v>11</v>
      </c>
      <c r="C569">
        <v>31</v>
      </c>
      <c r="D569">
        <v>300.00000000000006</v>
      </c>
      <c r="E569">
        <f t="shared" si="59"/>
        <v>78</v>
      </c>
      <c r="F569">
        <f t="shared" si="60"/>
        <v>67</v>
      </c>
      <c r="G569">
        <f t="shared" si="61"/>
        <v>75</v>
      </c>
      <c r="H569">
        <f t="shared" si="62"/>
        <v>63.000000000000057</v>
      </c>
      <c r="I569">
        <v>0</v>
      </c>
      <c r="J569" s="22">
        <v>0.3</v>
      </c>
      <c r="K569" s="22">
        <v>0.94000000000000006</v>
      </c>
      <c r="L569" s="22">
        <v>0.88</v>
      </c>
      <c r="M569" s="22">
        <v>0.69000000000000006</v>
      </c>
      <c r="N569" s="22">
        <v>0.76</v>
      </c>
      <c r="O569" s="24">
        <v>0.89</v>
      </c>
      <c r="P569" s="24">
        <v>0.75</v>
      </c>
      <c r="Q569" s="24">
        <v>0.59</v>
      </c>
      <c r="R569" s="24">
        <v>0.86</v>
      </c>
      <c r="S569" s="24">
        <v>0.98</v>
      </c>
      <c r="T569" s="24">
        <v>0.73</v>
      </c>
      <c r="U569" s="24">
        <v>0.86</v>
      </c>
      <c r="V569" s="24">
        <v>0.48</v>
      </c>
      <c r="W569" s="24">
        <v>0.35000000000000003</v>
      </c>
      <c r="X569" s="24">
        <v>1</v>
      </c>
      <c r="Y569" s="24">
        <v>0.93</v>
      </c>
      <c r="Z569" s="24">
        <v>0.56000000000000005</v>
      </c>
      <c r="AA569" s="25">
        <v>13</v>
      </c>
      <c r="AB569" s="25">
        <v>0</v>
      </c>
      <c r="AC569" s="25">
        <v>0</v>
      </c>
      <c r="AD569" s="25">
        <v>14</v>
      </c>
      <c r="AE569" s="25">
        <v>1</v>
      </c>
      <c r="AF569" s="25">
        <v>1</v>
      </c>
      <c r="AG569" s="25">
        <v>14</v>
      </c>
      <c r="AH569" s="25">
        <v>10</v>
      </c>
      <c r="AI569" s="25">
        <v>14</v>
      </c>
      <c r="AJ569" s="25">
        <v>0</v>
      </c>
      <c r="AK569" s="25">
        <v>17</v>
      </c>
      <c r="AL569" s="25">
        <v>0</v>
      </c>
      <c r="AM569" s="25">
        <v>20</v>
      </c>
      <c r="AN569" s="25">
        <v>0</v>
      </c>
      <c r="AO569" s="25">
        <v>13</v>
      </c>
      <c r="AP569" s="25">
        <v>2.0000000000000568</v>
      </c>
      <c r="AQ569" s="25">
        <v>11</v>
      </c>
      <c r="AR569" s="25">
        <v>0</v>
      </c>
      <c r="AS569" s="25">
        <v>0</v>
      </c>
      <c r="AT569" s="25">
        <v>17</v>
      </c>
      <c r="AU569" s="25">
        <v>17</v>
      </c>
      <c r="AV569" s="25">
        <v>0</v>
      </c>
      <c r="AW569" s="25">
        <v>0</v>
      </c>
      <c r="AX569" s="25">
        <v>19</v>
      </c>
      <c r="AY569" s="25">
        <v>17</v>
      </c>
      <c r="AZ569" s="25">
        <v>8</v>
      </c>
      <c r="BA569" s="25">
        <v>10</v>
      </c>
      <c r="BB569" s="25">
        <v>2</v>
      </c>
      <c r="BC569" s="25">
        <v>2</v>
      </c>
      <c r="BD569" s="25">
        <v>0</v>
      </c>
      <c r="BE569" s="25">
        <v>16</v>
      </c>
      <c r="BF569" s="25">
        <v>18</v>
      </c>
      <c r="BG569" s="25">
        <v>0</v>
      </c>
      <c r="BH569" s="25">
        <v>14</v>
      </c>
      <c r="BI569" s="25">
        <v>3</v>
      </c>
      <c r="BJ569" s="25">
        <v>5</v>
      </c>
      <c r="BK569" s="25">
        <v>0</v>
      </c>
      <c r="BL569" s="25">
        <v>0</v>
      </c>
      <c r="BM569" s="25">
        <v>10</v>
      </c>
      <c r="BN569" s="25">
        <v>12</v>
      </c>
      <c r="BO569" t="s">
        <v>37</v>
      </c>
    </row>
    <row r="570" spans="1:67" x14ac:dyDescent="0.25">
      <c r="B570" t="s">
        <v>12</v>
      </c>
      <c r="C570">
        <v>0.01</v>
      </c>
      <c r="D570">
        <v>0</v>
      </c>
      <c r="E570">
        <v>0</v>
      </c>
      <c r="F570">
        <v>0</v>
      </c>
      <c r="G570">
        <v>0</v>
      </c>
      <c r="H570">
        <v>0</v>
      </c>
      <c r="I570">
        <v>0</v>
      </c>
      <c r="J570" s="22">
        <v>0</v>
      </c>
      <c r="K570" s="22">
        <v>0</v>
      </c>
      <c r="L570" s="22">
        <v>0</v>
      </c>
      <c r="M570" s="22">
        <v>0</v>
      </c>
      <c r="N570" s="22">
        <v>0</v>
      </c>
      <c r="O570" s="24">
        <v>0</v>
      </c>
      <c r="P570" s="24">
        <v>0</v>
      </c>
      <c r="Q570" s="24">
        <v>0</v>
      </c>
      <c r="R570" s="24">
        <v>0</v>
      </c>
      <c r="S570" s="24">
        <v>0</v>
      </c>
      <c r="T570" s="24">
        <v>0</v>
      </c>
      <c r="U570" s="24">
        <v>0</v>
      </c>
      <c r="V570" s="24">
        <v>0</v>
      </c>
      <c r="W570" s="24">
        <v>0</v>
      </c>
      <c r="X570" s="24">
        <v>0</v>
      </c>
      <c r="Y570" s="24">
        <v>0</v>
      </c>
      <c r="Z570" s="24">
        <v>0</v>
      </c>
      <c r="AA570" s="25">
        <v>0</v>
      </c>
      <c r="AB570" s="25">
        <v>0</v>
      </c>
      <c r="AC570" s="25">
        <v>0</v>
      </c>
      <c r="AD570" s="25">
        <v>0</v>
      </c>
      <c r="AE570" s="25">
        <v>0</v>
      </c>
      <c r="AF570" s="25">
        <v>0</v>
      </c>
      <c r="AG570" s="25">
        <v>0</v>
      </c>
      <c r="AH570" s="25">
        <v>0</v>
      </c>
      <c r="AI570" s="25">
        <v>0</v>
      </c>
      <c r="AJ570" s="25">
        <v>0</v>
      </c>
      <c r="AK570" s="25">
        <v>0</v>
      </c>
      <c r="AL570" s="25">
        <v>0</v>
      </c>
      <c r="AM570" s="25">
        <v>0</v>
      </c>
      <c r="AN570" s="25">
        <v>0</v>
      </c>
      <c r="AO570" s="25">
        <v>0</v>
      </c>
      <c r="AP570" s="25">
        <v>0</v>
      </c>
      <c r="AQ570" s="25">
        <v>0</v>
      </c>
      <c r="AR570" s="25">
        <v>0</v>
      </c>
      <c r="AS570" s="25">
        <v>0</v>
      </c>
      <c r="AT570" s="25">
        <v>0</v>
      </c>
      <c r="AU570" s="25">
        <v>0</v>
      </c>
      <c r="AV570" s="25">
        <v>0</v>
      </c>
      <c r="AW570" s="25">
        <v>0</v>
      </c>
      <c r="AX570" s="25">
        <v>0</v>
      </c>
      <c r="AY570" s="25">
        <v>0</v>
      </c>
      <c r="AZ570" s="25">
        <v>0</v>
      </c>
      <c r="BA570" s="25">
        <v>0</v>
      </c>
      <c r="BB570" s="25">
        <v>0</v>
      </c>
      <c r="BC570" s="25">
        <v>0</v>
      </c>
      <c r="BD570" s="25">
        <v>0</v>
      </c>
      <c r="BE570" s="25">
        <v>0</v>
      </c>
      <c r="BF570" s="25">
        <v>0</v>
      </c>
      <c r="BG570" s="25">
        <v>0</v>
      </c>
      <c r="BH570" s="25">
        <v>0</v>
      </c>
      <c r="BI570" s="25">
        <v>0</v>
      </c>
      <c r="BJ570" s="25">
        <v>0</v>
      </c>
      <c r="BK570" s="25">
        <v>0</v>
      </c>
      <c r="BL570" s="25">
        <v>0</v>
      </c>
      <c r="BM570" s="25">
        <v>0</v>
      </c>
      <c r="BN570" s="25">
        <v>0</v>
      </c>
      <c r="BO570" t="s">
        <v>237</v>
      </c>
    </row>
    <row r="571" spans="1:67" x14ac:dyDescent="0.25">
      <c r="B571" t="s">
        <v>12</v>
      </c>
      <c r="C571">
        <v>0.02</v>
      </c>
      <c r="D571">
        <v>0</v>
      </c>
      <c r="E571">
        <v>0</v>
      </c>
      <c r="F571">
        <v>0</v>
      </c>
      <c r="G571">
        <v>0</v>
      </c>
      <c r="H571">
        <v>0</v>
      </c>
      <c r="I571">
        <v>0</v>
      </c>
      <c r="J571" s="22">
        <v>0</v>
      </c>
      <c r="K571" s="22">
        <v>0</v>
      </c>
      <c r="L571" s="22">
        <v>0</v>
      </c>
      <c r="M571" s="22">
        <v>0</v>
      </c>
      <c r="N571" s="22">
        <v>0</v>
      </c>
      <c r="O571" s="24">
        <v>0</v>
      </c>
      <c r="P571" s="24">
        <v>0</v>
      </c>
      <c r="Q571" s="24">
        <v>0</v>
      </c>
      <c r="R571" s="24">
        <v>0</v>
      </c>
      <c r="S571" s="24">
        <v>0</v>
      </c>
      <c r="T571" s="24">
        <v>0</v>
      </c>
      <c r="U571" s="24">
        <v>0</v>
      </c>
      <c r="V571" s="24">
        <v>0</v>
      </c>
      <c r="W571" s="24">
        <v>0</v>
      </c>
      <c r="X571" s="24">
        <v>0</v>
      </c>
      <c r="Y571" s="24">
        <v>0</v>
      </c>
      <c r="Z571" s="24">
        <v>0</v>
      </c>
      <c r="AA571" s="25">
        <v>0</v>
      </c>
      <c r="AB571" s="25">
        <v>0</v>
      </c>
      <c r="AC571" s="25">
        <v>0</v>
      </c>
      <c r="AD571" s="25">
        <v>0</v>
      </c>
      <c r="AE571" s="25">
        <v>0</v>
      </c>
      <c r="AF571" s="25">
        <v>0</v>
      </c>
      <c r="AG571" s="25">
        <v>0</v>
      </c>
      <c r="AH571" s="25">
        <v>0</v>
      </c>
      <c r="AI571" s="25">
        <v>0</v>
      </c>
      <c r="AJ571" s="25">
        <v>0</v>
      </c>
      <c r="AK571" s="25">
        <v>0</v>
      </c>
      <c r="AL571" s="25">
        <v>0</v>
      </c>
      <c r="AM571" s="25">
        <v>0</v>
      </c>
      <c r="AN571" s="25">
        <v>0</v>
      </c>
      <c r="AO571" s="25">
        <v>0</v>
      </c>
      <c r="AP571" s="25">
        <v>0</v>
      </c>
      <c r="AQ571" s="25">
        <v>0</v>
      </c>
      <c r="AR571" s="25">
        <v>0</v>
      </c>
      <c r="AS571" s="25">
        <v>0</v>
      </c>
      <c r="AT571" s="25">
        <v>0</v>
      </c>
      <c r="AU571" s="25">
        <v>0</v>
      </c>
      <c r="AV571" s="25">
        <v>0</v>
      </c>
      <c r="AW571" s="25">
        <v>0</v>
      </c>
      <c r="AX571" s="25">
        <v>0</v>
      </c>
      <c r="AY571" s="25">
        <v>0</v>
      </c>
      <c r="AZ571" s="25">
        <v>0</v>
      </c>
      <c r="BA571" s="25">
        <v>0</v>
      </c>
      <c r="BB571" s="25">
        <v>0</v>
      </c>
      <c r="BC571" s="25">
        <v>0</v>
      </c>
      <c r="BD571" s="25">
        <v>0</v>
      </c>
      <c r="BE571" s="25">
        <v>0</v>
      </c>
      <c r="BF571" s="25">
        <v>0</v>
      </c>
      <c r="BG571" s="25">
        <v>0</v>
      </c>
      <c r="BH571" s="25">
        <v>0</v>
      </c>
      <c r="BI571" s="25">
        <v>0</v>
      </c>
      <c r="BJ571" s="25">
        <v>0</v>
      </c>
      <c r="BK571" s="25">
        <v>0</v>
      </c>
      <c r="BL571" s="25">
        <v>0</v>
      </c>
      <c r="BM571" s="25">
        <v>0</v>
      </c>
      <c r="BN571" s="25">
        <v>0</v>
      </c>
      <c r="BO571" t="s">
        <v>237</v>
      </c>
    </row>
    <row r="572" spans="1:67" x14ac:dyDescent="0.25">
      <c r="B572" t="s">
        <v>12</v>
      </c>
      <c r="C572">
        <v>0.03</v>
      </c>
      <c r="D572">
        <v>0</v>
      </c>
      <c r="E572">
        <v>0</v>
      </c>
      <c r="F572">
        <v>0</v>
      </c>
      <c r="G572">
        <v>0</v>
      </c>
      <c r="H572">
        <v>0</v>
      </c>
      <c r="I572">
        <v>0</v>
      </c>
      <c r="J572" s="22">
        <v>0</v>
      </c>
      <c r="K572" s="22">
        <v>0</v>
      </c>
      <c r="L572" s="22">
        <v>0</v>
      </c>
      <c r="M572" s="22">
        <v>0</v>
      </c>
      <c r="N572" s="22">
        <v>0</v>
      </c>
      <c r="O572" s="24">
        <v>0</v>
      </c>
      <c r="P572" s="24">
        <v>0</v>
      </c>
      <c r="Q572" s="24">
        <v>0</v>
      </c>
      <c r="R572" s="24">
        <v>0</v>
      </c>
      <c r="S572" s="24">
        <v>0</v>
      </c>
      <c r="T572" s="24">
        <v>0</v>
      </c>
      <c r="U572" s="24">
        <v>0</v>
      </c>
      <c r="V572" s="24">
        <v>0</v>
      </c>
      <c r="W572" s="24">
        <v>0</v>
      </c>
      <c r="X572" s="24">
        <v>0</v>
      </c>
      <c r="Y572" s="24">
        <v>0</v>
      </c>
      <c r="Z572" s="24">
        <v>0</v>
      </c>
      <c r="AA572" s="25">
        <v>0</v>
      </c>
      <c r="AB572" s="25">
        <v>0</v>
      </c>
      <c r="AC572" s="25">
        <v>0</v>
      </c>
      <c r="AD572" s="25">
        <v>0</v>
      </c>
      <c r="AE572" s="25">
        <v>0</v>
      </c>
      <c r="AF572" s="25">
        <v>0</v>
      </c>
      <c r="AG572" s="25">
        <v>0</v>
      </c>
      <c r="AH572" s="25">
        <v>0</v>
      </c>
      <c r="AI572" s="25">
        <v>0</v>
      </c>
      <c r="AJ572" s="25">
        <v>0</v>
      </c>
      <c r="AK572" s="25">
        <v>0</v>
      </c>
      <c r="AL572" s="25">
        <v>0</v>
      </c>
      <c r="AM572" s="25">
        <v>0</v>
      </c>
      <c r="AN572" s="25">
        <v>0</v>
      </c>
      <c r="AO572" s="25">
        <v>0</v>
      </c>
      <c r="AP572" s="25">
        <v>0</v>
      </c>
      <c r="AQ572" s="25">
        <v>0</v>
      </c>
      <c r="AR572" s="25">
        <v>0</v>
      </c>
      <c r="AS572" s="25">
        <v>0</v>
      </c>
      <c r="AT572" s="25">
        <v>0</v>
      </c>
      <c r="AU572" s="25">
        <v>0</v>
      </c>
      <c r="AV572" s="25">
        <v>0</v>
      </c>
      <c r="AW572" s="25">
        <v>0</v>
      </c>
      <c r="AX572" s="25">
        <v>0</v>
      </c>
      <c r="AY572" s="25">
        <v>0</v>
      </c>
      <c r="AZ572" s="25">
        <v>0</v>
      </c>
      <c r="BA572" s="25">
        <v>0</v>
      </c>
      <c r="BB572" s="25">
        <v>0</v>
      </c>
      <c r="BC572" s="25">
        <v>0</v>
      </c>
      <c r="BD572" s="25">
        <v>0</v>
      </c>
      <c r="BE572" s="25">
        <v>0</v>
      </c>
      <c r="BF572" s="25">
        <v>0</v>
      </c>
      <c r="BG572" s="25">
        <v>0</v>
      </c>
      <c r="BH572" s="25">
        <v>0</v>
      </c>
      <c r="BI572" s="25">
        <v>0</v>
      </c>
      <c r="BJ572" s="25">
        <v>0</v>
      </c>
      <c r="BK572" s="25">
        <v>0</v>
      </c>
      <c r="BL572" s="25">
        <v>0</v>
      </c>
      <c r="BM572" s="25">
        <v>0</v>
      </c>
      <c r="BN572" s="25">
        <v>0</v>
      </c>
      <c r="BO572" t="s">
        <v>237</v>
      </c>
    </row>
    <row r="573" spans="1:67" x14ac:dyDescent="0.25">
      <c r="B573" t="s">
        <v>12</v>
      </c>
      <c r="C573">
        <v>0.04</v>
      </c>
      <c r="D573">
        <v>0</v>
      </c>
      <c r="E573">
        <v>0</v>
      </c>
      <c r="F573">
        <v>0</v>
      </c>
      <c r="G573">
        <v>0</v>
      </c>
      <c r="H573">
        <v>0</v>
      </c>
      <c r="I573">
        <v>0</v>
      </c>
      <c r="J573" s="22">
        <v>0</v>
      </c>
      <c r="K573" s="22">
        <v>0</v>
      </c>
      <c r="L573" s="22">
        <v>0</v>
      </c>
      <c r="M573" s="22">
        <v>0</v>
      </c>
      <c r="N573" s="22">
        <v>0</v>
      </c>
      <c r="O573" s="24">
        <v>0</v>
      </c>
      <c r="P573" s="24">
        <v>0</v>
      </c>
      <c r="Q573" s="24">
        <v>0</v>
      </c>
      <c r="R573" s="24">
        <v>0</v>
      </c>
      <c r="S573" s="24">
        <v>0</v>
      </c>
      <c r="T573" s="24">
        <v>0</v>
      </c>
      <c r="U573" s="24">
        <v>0</v>
      </c>
      <c r="V573" s="24">
        <v>0</v>
      </c>
      <c r="W573" s="24">
        <v>0</v>
      </c>
      <c r="X573" s="24">
        <v>0</v>
      </c>
      <c r="Y573" s="24">
        <v>0</v>
      </c>
      <c r="Z573" s="24">
        <v>0</v>
      </c>
      <c r="AA573" s="25">
        <v>0</v>
      </c>
      <c r="AB573" s="25">
        <v>0</v>
      </c>
      <c r="AC573" s="25">
        <v>0</v>
      </c>
      <c r="AD573" s="25">
        <v>0</v>
      </c>
      <c r="AE573" s="25">
        <v>0</v>
      </c>
      <c r="AF573" s="25">
        <v>0</v>
      </c>
      <c r="AG573" s="25">
        <v>0</v>
      </c>
      <c r="AH573" s="25">
        <v>0</v>
      </c>
      <c r="AI573" s="25">
        <v>0</v>
      </c>
      <c r="AJ573" s="25">
        <v>0</v>
      </c>
      <c r="AK573" s="25">
        <v>0</v>
      </c>
      <c r="AL573" s="25">
        <v>0</v>
      </c>
      <c r="AM573" s="25">
        <v>0</v>
      </c>
      <c r="AN573" s="25">
        <v>0</v>
      </c>
      <c r="AO573" s="25">
        <v>0</v>
      </c>
      <c r="AP573" s="25">
        <v>0</v>
      </c>
      <c r="AQ573" s="25">
        <v>0</v>
      </c>
      <c r="AR573" s="25">
        <v>0</v>
      </c>
      <c r="AS573" s="25">
        <v>0</v>
      </c>
      <c r="AT573" s="25">
        <v>0</v>
      </c>
      <c r="AU573" s="25">
        <v>0</v>
      </c>
      <c r="AV573" s="25">
        <v>0</v>
      </c>
      <c r="AW573" s="25">
        <v>0</v>
      </c>
      <c r="AX573" s="25">
        <v>0</v>
      </c>
      <c r="AY573" s="25">
        <v>0</v>
      </c>
      <c r="AZ573" s="25">
        <v>0</v>
      </c>
      <c r="BA573" s="25">
        <v>0</v>
      </c>
      <c r="BB573" s="25">
        <v>0</v>
      </c>
      <c r="BC573" s="25">
        <v>0</v>
      </c>
      <c r="BD573" s="25">
        <v>0</v>
      </c>
      <c r="BE573" s="25">
        <v>0</v>
      </c>
      <c r="BF573" s="25">
        <v>0</v>
      </c>
      <c r="BG573" s="25">
        <v>0</v>
      </c>
      <c r="BH573" s="25">
        <v>0</v>
      </c>
      <c r="BI573" s="25">
        <v>0</v>
      </c>
      <c r="BJ573" s="25">
        <v>0</v>
      </c>
      <c r="BK573" s="25">
        <v>0</v>
      </c>
      <c r="BL573" s="25">
        <v>0</v>
      </c>
      <c r="BM573" s="25">
        <v>0</v>
      </c>
      <c r="BN573" s="25">
        <v>0</v>
      </c>
      <c r="BO573" t="s">
        <v>237</v>
      </c>
    </row>
    <row r="574" spans="1:67" x14ac:dyDescent="0.25">
      <c r="A574" s="6">
        <v>45078</v>
      </c>
      <c r="B574" t="s">
        <v>12</v>
      </c>
      <c r="C574">
        <v>1</v>
      </c>
      <c r="D574">
        <v>368</v>
      </c>
      <c r="E574">
        <f t="shared" si="59"/>
        <v>74</v>
      </c>
      <c r="F574">
        <f t="shared" si="60"/>
        <v>63</v>
      </c>
      <c r="G574">
        <f t="shared" si="61"/>
        <v>105</v>
      </c>
      <c r="H574">
        <f t="shared" si="62"/>
        <v>106</v>
      </c>
      <c r="I574">
        <v>1</v>
      </c>
      <c r="J574" s="22">
        <v>0.46</v>
      </c>
      <c r="K574" s="22">
        <v>0.57999999999999996</v>
      </c>
      <c r="L574" s="22">
        <v>0.8</v>
      </c>
      <c r="M574" s="22">
        <v>0.84</v>
      </c>
      <c r="N574" s="22">
        <v>0.95000000000000007</v>
      </c>
      <c r="O574" s="24">
        <v>0.73</v>
      </c>
      <c r="P574" s="24">
        <v>0.71</v>
      </c>
      <c r="Q574" s="24">
        <v>0.67</v>
      </c>
      <c r="R574" s="24">
        <v>0.92</v>
      </c>
      <c r="S574" s="24">
        <v>0.64</v>
      </c>
      <c r="T574" s="24">
        <v>0.81</v>
      </c>
      <c r="U574" s="24">
        <v>0.34</v>
      </c>
      <c r="V574" s="24">
        <v>0.94000000000000006</v>
      </c>
      <c r="W574" s="24">
        <v>0.93</v>
      </c>
      <c r="X574" s="24">
        <v>0.89</v>
      </c>
      <c r="Y574" s="24">
        <v>0.59</v>
      </c>
      <c r="Z574" s="24">
        <v>0.53</v>
      </c>
      <c r="AA574" s="25">
        <v>4</v>
      </c>
      <c r="AB574" s="25">
        <v>20</v>
      </c>
      <c r="AC574" s="25">
        <v>8</v>
      </c>
      <c r="AD574" s="25">
        <v>12</v>
      </c>
      <c r="AE574" s="25">
        <v>0</v>
      </c>
      <c r="AF574" s="25">
        <v>4</v>
      </c>
      <c r="AG574" s="25">
        <v>3</v>
      </c>
      <c r="AH574" s="25">
        <v>0</v>
      </c>
      <c r="AI574" s="25">
        <v>0</v>
      </c>
      <c r="AJ574" s="25">
        <v>12</v>
      </c>
      <c r="AK574" s="25">
        <v>20</v>
      </c>
      <c r="AL574" s="25">
        <v>18</v>
      </c>
      <c r="AM574" s="25">
        <v>4</v>
      </c>
      <c r="AN574" s="25">
        <v>14</v>
      </c>
      <c r="AO574" s="25">
        <v>7</v>
      </c>
      <c r="AP574" s="25">
        <v>10</v>
      </c>
      <c r="AQ574" s="25">
        <v>13</v>
      </c>
      <c r="AR574" s="25">
        <v>14</v>
      </c>
      <c r="AS574" s="25">
        <v>2</v>
      </c>
      <c r="AT574" s="25">
        <v>24</v>
      </c>
      <c r="AU574" s="25">
        <v>20</v>
      </c>
      <c r="AV574" s="25">
        <v>7</v>
      </c>
      <c r="AW574" s="25">
        <v>8</v>
      </c>
      <c r="AX574" s="25">
        <v>4</v>
      </c>
      <c r="AY574" s="25">
        <v>13</v>
      </c>
      <c r="AZ574" s="25">
        <v>9</v>
      </c>
      <c r="BA574" s="25">
        <v>5</v>
      </c>
      <c r="BB574" s="25">
        <v>23</v>
      </c>
      <c r="BC574" s="25">
        <v>16</v>
      </c>
      <c r="BD574" s="25">
        <v>0</v>
      </c>
      <c r="BE574" s="25">
        <v>9</v>
      </c>
      <c r="BF574" s="25">
        <v>0</v>
      </c>
      <c r="BG574" s="25">
        <v>0</v>
      </c>
      <c r="BH574" s="25">
        <v>5</v>
      </c>
      <c r="BI574" s="25">
        <v>14</v>
      </c>
      <c r="BJ574" s="25">
        <v>2</v>
      </c>
      <c r="BK574" s="25">
        <v>0</v>
      </c>
      <c r="BL574" s="25">
        <v>12</v>
      </c>
      <c r="BM574" s="25">
        <v>11</v>
      </c>
      <c r="BN574" s="25">
        <v>21</v>
      </c>
      <c r="BO574" t="s">
        <v>37</v>
      </c>
    </row>
    <row r="575" spans="1:67" x14ac:dyDescent="0.25">
      <c r="A575" s="6">
        <v>45079</v>
      </c>
      <c r="B575" t="s">
        <v>12</v>
      </c>
      <c r="C575">
        <v>2</v>
      </c>
      <c r="D575">
        <v>435.99999999999994</v>
      </c>
      <c r="E575">
        <f t="shared" si="59"/>
        <v>138</v>
      </c>
      <c r="F575">
        <f t="shared" si="60"/>
        <v>66.999999999999943</v>
      </c>
      <c r="G575">
        <f t="shared" si="61"/>
        <v>101</v>
      </c>
      <c r="H575">
        <f t="shared" si="62"/>
        <v>110</v>
      </c>
      <c r="I575">
        <v>0</v>
      </c>
      <c r="J575" s="22">
        <v>0.5</v>
      </c>
      <c r="K575" s="22">
        <v>0.57999999999999996</v>
      </c>
      <c r="L575" s="22">
        <v>0.71</v>
      </c>
      <c r="M575" s="22">
        <v>0.89</v>
      </c>
      <c r="N575" s="22">
        <v>0.98</v>
      </c>
      <c r="O575" s="24">
        <v>0.99</v>
      </c>
      <c r="P575" s="24">
        <v>0.62</v>
      </c>
      <c r="Q575" s="24">
        <v>0.78</v>
      </c>
      <c r="R575" s="24">
        <v>0.6</v>
      </c>
      <c r="S575" s="24">
        <v>0.55000000000000004</v>
      </c>
      <c r="T575" s="24">
        <v>0.9</v>
      </c>
      <c r="U575" s="24">
        <v>1</v>
      </c>
      <c r="V575" s="24">
        <v>0.92</v>
      </c>
      <c r="W575" s="24">
        <v>0.4</v>
      </c>
      <c r="X575" s="24">
        <v>0.28000000000000003</v>
      </c>
      <c r="Y575" s="24">
        <v>0.62</v>
      </c>
      <c r="Z575" s="24">
        <v>0.72</v>
      </c>
      <c r="AA575" s="25">
        <v>1</v>
      </c>
      <c r="AB575" s="25">
        <v>0</v>
      </c>
      <c r="AC575" s="25">
        <v>5</v>
      </c>
      <c r="AD575" s="25">
        <v>0</v>
      </c>
      <c r="AE575" s="25">
        <v>29</v>
      </c>
      <c r="AF575" s="25">
        <v>20</v>
      </c>
      <c r="AG575" s="25">
        <v>2</v>
      </c>
      <c r="AH575" s="25">
        <v>8</v>
      </c>
      <c r="AI575" s="25">
        <v>1.9999999999999432</v>
      </c>
      <c r="AJ575" s="25">
        <v>0</v>
      </c>
      <c r="AK575" s="25">
        <v>20</v>
      </c>
      <c r="AL575" s="25">
        <v>3</v>
      </c>
      <c r="AM575" s="25">
        <v>13</v>
      </c>
      <c r="AN575" s="25">
        <v>0</v>
      </c>
      <c r="AO575" s="25">
        <v>3</v>
      </c>
      <c r="AP575" s="25">
        <v>15</v>
      </c>
      <c r="AQ575" s="25">
        <v>10</v>
      </c>
      <c r="AR575" s="25">
        <v>27</v>
      </c>
      <c r="AS575" s="25">
        <v>21</v>
      </c>
      <c r="AT575" s="25">
        <v>18</v>
      </c>
      <c r="AU575" s="25">
        <v>0</v>
      </c>
      <c r="AV575" s="25">
        <v>27</v>
      </c>
      <c r="AW575" s="25">
        <v>12</v>
      </c>
      <c r="AX575" s="25">
        <v>8</v>
      </c>
      <c r="AY575" s="25">
        <v>0</v>
      </c>
      <c r="AZ575" s="25">
        <v>1</v>
      </c>
      <c r="BA575" s="25">
        <v>28</v>
      </c>
      <c r="BB575" s="25">
        <v>15</v>
      </c>
      <c r="BC575" s="25">
        <v>0</v>
      </c>
      <c r="BD575" s="25">
        <v>10</v>
      </c>
      <c r="BE575" s="25">
        <v>1</v>
      </c>
      <c r="BF575" s="25">
        <v>10</v>
      </c>
      <c r="BG575" s="25">
        <v>24</v>
      </c>
      <c r="BH575" s="25">
        <v>3</v>
      </c>
      <c r="BI575" s="25">
        <v>28</v>
      </c>
      <c r="BJ575" s="25">
        <v>0</v>
      </c>
      <c r="BK575" s="25">
        <v>13</v>
      </c>
      <c r="BL575" s="25">
        <v>28</v>
      </c>
      <c r="BM575" s="25">
        <v>9</v>
      </c>
      <c r="BN575" s="25">
        <v>22</v>
      </c>
      <c r="BO575" t="s">
        <v>37</v>
      </c>
    </row>
    <row r="576" spans="1:67" x14ac:dyDescent="0.25">
      <c r="A576" s="6">
        <v>45080</v>
      </c>
      <c r="B576" t="s">
        <v>12</v>
      </c>
      <c r="C576">
        <v>3</v>
      </c>
      <c r="D576">
        <v>488.00000000000011</v>
      </c>
      <c r="E576">
        <f t="shared" si="59"/>
        <v>108</v>
      </c>
      <c r="F576">
        <f t="shared" si="60"/>
        <v>98</v>
      </c>
      <c r="G576">
        <f t="shared" si="61"/>
        <v>125</v>
      </c>
      <c r="H576">
        <f t="shared" si="62"/>
        <v>143</v>
      </c>
      <c r="I576">
        <v>0</v>
      </c>
      <c r="J576" s="22">
        <v>0.34</v>
      </c>
      <c r="K576" s="22">
        <v>0.56000000000000005</v>
      </c>
      <c r="L576" s="22">
        <v>0.8</v>
      </c>
      <c r="M576" s="22">
        <v>0.83000000000000007</v>
      </c>
      <c r="N576" s="22">
        <v>0.95000000000000007</v>
      </c>
      <c r="O576" s="24">
        <v>0.72</v>
      </c>
      <c r="P576" s="24">
        <v>0.66</v>
      </c>
      <c r="Q576" s="24">
        <v>0.74</v>
      </c>
      <c r="R576" s="24">
        <v>0.47000000000000003</v>
      </c>
      <c r="S576" s="24">
        <v>0.78</v>
      </c>
      <c r="T576" s="24">
        <v>0.91</v>
      </c>
      <c r="U576" s="24">
        <v>1</v>
      </c>
      <c r="V576" s="24">
        <v>0.82000000000000006</v>
      </c>
      <c r="W576" s="24">
        <v>0.43</v>
      </c>
      <c r="X576" s="24">
        <v>0.47000000000000003</v>
      </c>
      <c r="Y576" s="24">
        <v>0.62</v>
      </c>
      <c r="Z576" s="24">
        <v>0.97</v>
      </c>
      <c r="AA576" s="25">
        <v>1</v>
      </c>
      <c r="AB576" s="25">
        <v>14</v>
      </c>
      <c r="AC576" s="25">
        <v>23</v>
      </c>
      <c r="AD576" s="25">
        <v>10</v>
      </c>
      <c r="AE576" s="25">
        <v>17</v>
      </c>
      <c r="AF576" s="25">
        <v>28</v>
      </c>
      <c r="AG576" s="25">
        <v>0</v>
      </c>
      <c r="AH576" s="25">
        <v>0</v>
      </c>
      <c r="AI576" s="25">
        <v>2</v>
      </c>
      <c r="AJ576" s="25">
        <v>3</v>
      </c>
      <c r="AK576" s="25">
        <v>14</v>
      </c>
      <c r="AL576" s="25">
        <v>29</v>
      </c>
      <c r="AM576" s="25">
        <v>5</v>
      </c>
      <c r="AN576" s="25">
        <v>0</v>
      </c>
      <c r="AO576" s="25">
        <v>21</v>
      </c>
      <c r="AP576" s="25">
        <v>30</v>
      </c>
      <c r="AQ576" s="25">
        <v>29</v>
      </c>
      <c r="AR576" s="25">
        <v>17</v>
      </c>
      <c r="AS576" s="25">
        <v>12</v>
      </c>
      <c r="AT576" s="25">
        <v>0</v>
      </c>
      <c r="AU576" s="25">
        <v>19</v>
      </c>
      <c r="AV576" s="25">
        <v>12</v>
      </c>
      <c r="AW576" s="25">
        <v>0</v>
      </c>
      <c r="AX576" s="25">
        <v>27</v>
      </c>
      <c r="AY576" s="25">
        <v>21</v>
      </c>
      <c r="AZ576" s="25">
        <v>5</v>
      </c>
      <c r="BA576" s="25">
        <v>5</v>
      </c>
      <c r="BB576" s="25">
        <v>17</v>
      </c>
      <c r="BC576" s="25">
        <v>2</v>
      </c>
      <c r="BD576" s="25">
        <v>17</v>
      </c>
      <c r="BE576" s="25">
        <v>9</v>
      </c>
      <c r="BF576" s="25">
        <v>6</v>
      </c>
      <c r="BG576" s="25">
        <v>9</v>
      </c>
      <c r="BH576" s="25">
        <v>0</v>
      </c>
      <c r="BI576" s="25">
        <v>10</v>
      </c>
      <c r="BJ576" s="25">
        <v>20</v>
      </c>
      <c r="BK576" s="25">
        <v>0</v>
      </c>
      <c r="BL576" s="25">
        <v>24</v>
      </c>
      <c r="BM576" s="25">
        <v>14</v>
      </c>
      <c r="BN576" s="25">
        <v>16</v>
      </c>
      <c r="BO576" t="s">
        <v>37</v>
      </c>
    </row>
    <row r="577" spans="1:67" x14ac:dyDescent="0.25">
      <c r="A577" s="6">
        <v>45081</v>
      </c>
      <c r="B577" t="s">
        <v>12</v>
      </c>
      <c r="C577">
        <v>4</v>
      </c>
      <c r="D577">
        <v>531</v>
      </c>
      <c r="E577">
        <f t="shared" si="59"/>
        <v>122</v>
      </c>
      <c r="F577">
        <f t="shared" si="60"/>
        <v>99</v>
      </c>
      <c r="G577">
        <f t="shared" si="61"/>
        <v>166</v>
      </c>
      <c r="H577">
        <f t="shared" si="62"/>
        <v>136</v>
      </c>
      <c r="I577">
        <v>0</v>
      </c>
      <c r="J577" s="22">
        <v>0.48</v>
      </c>
      <c r="K577" s="22">
        <v>0.62</v>
      </c>
      <c r="L577" s="22">
        <v>0.79</v>
      </c>
      <c r="M577" s="22">
        <v>0.89</v>
      </c>
      <c r="N577" s="22">
        <v>0.99</v>
      </c>
      <c r="O577" s="24">
        <v>0.69000000000000006</v>
      </c>
      <c r="P577" s="24">
        <v>0.89</v>
      </c>
      <c r="Q577" s="24">
        <v>0.81</v>
      </c>
      <c r="R577" s="24">
        <v>0.62</v>
      </c>
      <c r="S577" s="24">
        <v>0.66</v>
      </c>
      <c r="T577" s="24">
        <v>0.8</v>
      </c>
      <c r="U577" s="24">
        <v>0.94000000000000006</v>
      </c>
      <c r="V577" s="24">
        <v>0.3</v>
      </c>
      <c r="W577" s="24">
        <v>0.96</v>
      </c>
      <c r="X577" s="24">
        <v>0.87</v>
      </c>
      <c r="Y577" s="24">
        <v>0.53</v>
      </c>
      <c r="Z577" s="24">
        <v>0.93</v>
      </c>
      <c r="AA577" s="25">
        <v>17</v>
      </c>
      <c r="AB577" s="25">
        <v>0</v>
      </c>
      <c r="AC577" s="25">
        <v>0</v>
      </c>
      <c r="AD577" s="25">
        <v>0</v>
      </c>
      <c r="AE577" s="25">
        <v>24</v>
      </c>
      <c r="AF577" s="25">
        <v>8</v>
      </c>
      <c r="AG577" s="25">
        <v>29</v>
      </c>
      <c r="AH577" s="25">
        <v>0</v>
      </c>
      <c r="AI577" s="25">
        <v>0</v>
      </c>
      <c r="AJ577" s="25">
        <v>21</v>
      </c>
      <c r="AK577" s="25">
        <v>8</v>
      </c>
      <c r="AL577" s="25">
        <v>10</v>
      </c>
      <c r="AM577" s="25">
        <v>23</v>
      </c>
      <c r="AN577" s="25">
        <v>28</v>
      </c>
      <c r="AO577" s="25">
        <v>13</v>
      </c>
      <c r="AP577" s="25">
        <v>27</v>
      </c>
      <c r="AQ577" s="25">
        <v>0</v>
      </c>
      <c r="AR577" s="25">
        <v>0</v>
      </c>
      <c r="AS577" s="25">
        <v>0</v>
      </c>
      <c r="AT577" s="25">
        <v>35</v>
      </c>
      <c r="AU577" s="25">
        <v>30</v>
      </c>
      <c r="AV577" s="25">
        <v>7</v>
      </c>
      <c r="AW577" s="25">
        <v>24</v>
      </c>
      <c r="AX577" s="25">
        <v>0</v>
      </c>
      <c r="AY577" s="25">
        <v>0</v>
      </c>
      <c r="AZ577" s="25">
        <v>27</v>
      </c>
      <c r="BA577" s="25">
        <v>30</v>
      </c>
      <c r="BB577" s="25">
        <v>13</v>
      </c>
      <c r="BC577" s="25">
        <v>0</v>
      </c>
      <c r="BD577" s="25">
        <v>35</v>
      </c>
      <c r="BE577" s="25">
        <v>0</v>
      </c>
      <c r="BF577" s="25">
        <v>23</v>
      </c>
      <c r="BG577" s="25">
        <v>0</v>
      </c>
      <c r="BH577" s="25">
        <v>27</v>
      </c>
      <c r="BI577" s="25">
        <v>5</v>
      </c>
      <c r="BJ577" s="25">
        <v>31</v>
      </c>
      <c r="BK577" s="25">
        <v>14</v>
      </c>
      <c r="BL577" s="25">
        <v>0</v>
      </c>
      <c r="BM577" s="25">
        <v>22</v>
      </c>
      <c r="BN577" s="25">
        <v>0</v>
      </c>
      <c r="BO577" t="s">
        <v>37</v>
      </c>
    </row>
    <row r="578" spans="1:67" x14ac:dyDescent="0.25">
      <c r="A578" s="6">
        <v>45082</v>
      </c>
      <c r="B578" t="s">
        <v>12</v>
      </c>
      <c r="C578">
        <v>5</v>
      </c>
      <c r="D578">
        <v>564</v>
      </c>
      <c r="E578">
        <f t="shared" si="59"/>
        <v>144</v>
      </c>
      <c r="F578">
        <f t="shared" si="60"/>
        <v>115</v>
      </c>
      <c r="G578">
        <f t="shared" si="61"/>
        <v>136</v>
      </c>
      <c r="H578">
        <f t="shared" si="62"/>
        <v>148</v>
      </c>
      <c r="I578">
        <v>0</v>
      </c>
      <c r="J578" s="22">
        <v>0.23</v>
      </c>
      <c r="K578" s="22">
        <v>0.6</v>
      </c>
      <c r="L578" s="22">
        <v>0.75</v>
      </c>
      <c r="M578" s="22">
        <v>0.88</v>
      </c>
      <c r="N578" s="22">
        <v>0.99</v>
      </c>
      <c r="O578" s="24">
        <v>0.57000000000000006</v>
      </c>
      <c r="P578" s="24">
        <v>0.74</v>
      </c>
      <c r="Q578" s="24">
        <v>0.8</v>
      </c>
      <c r="R578" s="24">
        <v>0.97</v>
      </c>
      <c r="S578" s="24">
        <v>0.69000000000000006</v>
      </c>
      <c r="T578" s="24">
        <v>0.75</v>
      </c>
      <c r="U578" s="24">
        <v>0.72</v>
      </c>
      <c r="V578" s="24">
        <v>0.9</v>
      </c>
      <c r="W578" s="24">
        <v>0.6</v>
      </c>
      <c r="X578" s="24">
        <v>0.45</v>
      </c>
      <c r="Y578" s="24">
        <v>0.84</v>
      </c>
      <c r="Z578" s="24">
        <v>1</v>
      </c>
      <c r="AA578" s="25">
        <v>1</v>
      </c>
      <c r="AB578" s="25">
        <v>12</v>
      </c>
      <c r="AC578" s="25">
        <v>5</v>
      </c>
      <c r="AD578" s="25">
        <v>0</v>
      </c>
      <c r="AE578" s="25">
        <v>5</v>
      </c>
      <c r="AF578" s="25">
        <v>7</v>
      </c>
      <c r="AG578" s="25">
        <v>29</v>
      </c>
      <c r="AH578" s="25">
        <v>11</v>
      </c>
      <c r="AI578" s="25">
        <v>36</v>
      </c>
      <c r="AJ578" s="25">
        <v>9</v>
      </c>
      <c r="AK578" s="25">
        <v>21</v>
      </c>
      <c r="AL578" s="25">
        <v>11</v>
      </c>
      <c r="AM578" s="25">
        <v>9</v>
      </c>
      <c r="AN578" s="25">
        <v>21</v>
      </c>
      <c r="AO578" s="25">
        <v>27</v>
      </c>
      <c r="AP578" s="25">
        <v>30</v>
      </c>
      <c r="AQ578" s="25">
        <v>13</v>
      </c>
      <c r="AR578" s="25">
        <v>3</v>
      </c>
      <c r="AS578" s="25">
        <v>19</v>
      </c>
      <c r="AT578" s="25">
        <v>15</v>
      </c>
      <c r="AU578" s="25">
        <v>19</v>
      </c>
      <c r="AV578" s="25">
        <v>9</v>
      </c>
      <c r="AW578" s="25">
        <v>0</v>
      </c>
      <c r="AX578" s="25">
        <v>3</v>
      </c>
      <c r="AY578" s="25">
        <v>17</v>
      </c>
      <c r="AZ578" s="25">
        <v>12</v>
      </c>
      <c r="BA578" s="25">
        <v>0</v>
      </c>
      <c r="BB578" s="25">
        <v>23</v>
      </c>
      <c r="BC578" s="25">
        <v>17</v>
      </c>
      <c r="BD578" s="25">
        <v>36</v>
      </c>
      <c r="BE578" s="25">
        <v>8</v>
      </c>
      <c r="BF578" s="25">
        <v>25</v>
      </c>
      <c r="BG578" s="25">
        <v>15</v>
      </c>
      <c r="BH578" s="25">
        <v>8</v>
      </c>
      <c r="BI578" s="25">
        <v>15</v>
      </c>
      <c r="BJ578" s="25">
        <v>9</v>
      </c>
      <c r="BK578" s="25">
        <v>7</v>
      </c>
      <c r="BL578" s="25">
        <v>17</v>
      </c>
      <c r="BM578" s="25">
        <v>29</v>
      </c>
      <c r="BN578" s="25">
        <v>11</v>
      </c>
      <c r="BO578" t="s">
        <v>37</v>
      </c>
    </row>
    <row r="579" spans="1:67" x14ac:dyDescent="0.25">
      <c r="A579" s="6">
        <v>45083</v>
      </c>
      <c r="B579" t="s">
        <v>12</v>
      </c>
      <c r="C579">
        <v>6</v>
      </c>
      <c r="D579">
        <v>591.00000000000011</v>
      </c>
      <c r="E579">
        <f t="shared" si="59"/>
        <v>200.00000000000011</v>
      </c>
      <c r="F579">
        <f t="shared" si="60"/>
        <v>119</v>
      </c>
      <c r="G579">
        <f t="shared" si="61"/>
        <v>104</v>
      </c>
      <c r="H579">
        <f t="shared" si="62"/>
        <v>156</v>
      </c>
      <c r="I579">
        <v>0</v>
      </c>
      <c r="J579" s="22">
        <v>0.45</v>
      </c>
      <c r="K579" s="22">
        <v>0.6</v>
      </c>
      <c r="L579" s="22">
        <v>0.74</v>
      </c>
      <c r="M579" s="22">
        <v>0.84</v>
      </c>
      <c r="N579" s="22">
        <v>0.91</v>
      </c>
      <c r="O579" s="24">
        <v>0.68</v>
      </c>
      <c r="P579" s="24">
        <v>0.70000000000000007</v>
      </c>
      <c r="Q579" s="24">
        <v>0.9</v>
      </c>
      <c r="R579" s="24">
        <v>0.2</v>
      </c>
      <c r="S579" s="24">
        <v>0.75</v>
      </c>
      <c r="T579" s="24">
        <v>0.72</v>
      </c>
      <c r="U579" s="24">
        <v>0.44</v>
      </c>
      <c r="V579" s="24">
        <v>0.57000000000000006</v>
      </c>
      <c r="W579" s="24">
        <v>1</v>
      </c>
      <c r="X579" s="24">
        <v>0.73</v>
      </c>
      <c r="Y579" s="24">
        <v>0.9</v>
      </c>
      <c r="Z579" s="24">
        <v>0.83000000000000007</v>
      </c>
      <c r="AA579" s="25">
        <v>38</v>
      </c>
      <c r="AB579" s="25">
        <v>0</v>
      </c>
      <c r="AC579" s="25">
        <v>32</v>
      </c>
      <c r="AD579" s="25">
        <v>12</v>
      </c>
      <c r="AE579" s="25">
        <v>0</v>
      </c>
      <c r="AF579" s="25">
        <v>2</v>
      </c>
      <c r="AG579" s="25">
        <v>35</v>
      </c>
      <c r="AH579" s="25">
        <v>0</v>
      </c>
      <c r="AI579" s="25">
        <v>0</v>
      </c>
      <c r="AJ579" s="25">
        <v>0</v>
      </c>
      <c r="AK579" s="25">
        <v>12</v>
      </c>
      <c r="AL579" s="25">
        <v>30</v>
      </c>
      <c r="AM579" s="25">
        <v>18</v>
      </c>
      <c r="AN579" s="25">
        <v>16</v>
      </c>
      <c r="AO579" s="25">
        <v>17</v>
      </c>
      <c r="AP579" s="25">
        <v>20</v>
      </c>
      <c r="AQ579" s="25">
        <v>23</v>
      </c>
      <c r="AR579" s="25">
        <v>4</v>
      </c>
      <c r="AS579" s="25">
        <v>3</v>
      </c>
      <c r="AT579" s="25">
        <v>25</v>
      </c>
      <c r="AU579" s="25">
        <v>18</v>
      </c>
      <c r="AV579" s="25">
        <v>1</v>
      </c>
      <c r="AW579" s="25">
        <v>0</v>
      </c>
      <c r="AX579" s="25">
        <v>0</v>
      </c>
      <c r="AY579" s="25">
        <v>10</v>
      </c>
      <c r="AZ579" s="25">
        <v>39</v>
      </c>
      <c r="BA579" s="25">
        <v>19</v>
      </c>
      <c r="BB579" s="25">
        <v>11</v>
      </c>
      <c r="BC579" s="25">
        <v>0</v>
      </c>
      <c r="BD579" s="25">
        <v>6</v>
      </c>
      <c r="BE579" s="25">
        <v>32</v>
      </c>
      <c r="BF579" s="25">
        <v>11</v>
      </c>
      <c r="BG579" s="25">
        <v>28</v>
      </c>
      <c r="BH579" s="25">
        <v>35</v>
      </c>
      <c r="BI579" s="25">
        <v>26</v>
      </c>
      <c r="BJ579" s="25">
        <v>27</v>
      </c>
      <c r="BK579" s="25">
        <v>1</v>
      </c>
      <c r="BL579" s="25">
        <v>13.000000000000114</v>
      </c>
      <c r="BM579" s="25">
        <v>27</v>
      </c>
      <c r="BN579" s="25">
        <v>0</v>
      </c>
      <c r="BO579" t="s">
        <v>37</v>
      </c>
    </row>
    <row r="580" spans="1:67" x14ac:dyDescent="0.25">
      <c r="A580" s="6">
        <v>45084</v>
      </c>
      <c r="B580" t="s">
        <v>12</v>
      </c>
      <c r="C580">
        <v>7</v>
      </c>
      <c r="D580">
        <v>612</v>
      </c>
      <c r="E580">
        <f t="shared" si="59"/>
        <v>129</v>
      </c>
      <c r="F580">
        <f t="shared" si="60"/>
        <v>159</v>
      </c>
      <c r="G580">
        <f t="shared" si="61"/>
        <v>211</v>
      </c>
      <c r="H580">
        <f t="shared" si="62"/>
        <v>107</v>
      </c>
      <c r="I580">
        <v>0</v>
      </c>
      <c r="J580" s="22">
        <v>0.39</v>
      </c>
      <c r="K580" s="22">
        <v>0.67</v>
      </c>
      <c r="L580" s="22">
        <v>0.70000000000000007</v>
      </c>
      <c r="M580" s="22">
        <v>0.88</v>
      </c>
      <c r="N580" s="22">
        <v>0.9</v>
      </c>
      <c r="O580" s="24">
        <v>0.76</v>
      </c>
      <c r="P580" s="24">
        <v>0.77</v>
      </c>
      <c r="Q580" s="24">
        <v>0.69000000000000006</v>
      </c>
      <c r="R580" s="24">
        <v>0.25</v>
      </c>
      <c r="S580" s="24">
        <v>0.61</v>
      </c>
      <c r="T580" s="24">
        <v>0.95000000000000007</v>
      </c>
      <c r="U580" s="24">
        <v>0.89</v>
      </c>
      <c r="V580" s="24">
        <v>0.77</v>
      </c>
      <c r="W580" s="24">
        <v>0.9</v>
      </c>
      <c r="X580" s="24">
        <v>0.4</v>
      </c>
      <c r="Y580" s="24">
        <v>1</v>
      </c>
      <c r="Z580" s="24">
        <v>0.33</v>
      </c>
      <c r="AA580" s="25">
        <v>0</v>
      </c>
      <c r="AB580" s="25">
        <v>36</v>
      </c>
      <c r="AC580" s="25">
        <v>0</v>
      </c>
      <c r="AD580" s="25">
        <v>29</v>
      </c>
      <c r="AE580" s="25">
        <v>0</v>
      </c>
      <c r="AF580" s="25">
        <v>0</v>
      </c>
      <c r="AG580" s="25">
        <v>26</v>
      </c>
      <c r="AH580" s="25">
        <v>6</v>
      </c>
      <c r="AI580" s="25">
        <v>35</v>
      </c>
      <c r="AJ580" s="25">
        <v>27</v>
      </c>
      <c r="AK580" s="25">
        <v>6</v>
      </c>
      <c r="AL580" s="25">
        <v>0</v>
      </c>
      <c r="AM580" s="25">
        <v>17</v>
      </c>
      <c r="AN580" s="25">
        <v>0</v>
      </c>
      <c r="AO580" s="25">
        <v>12</v>
      </c>
      <c r="AP580" s="25">
        <v>0</v>
      </c>
      <c r="AQ580" s="25">
        <v>0</v>
      </c>
      <c r="AR580" s="25">
        <v>22</v>
      </c>
      <c r="AS580" s="25">
        <v>27</v>
      </c>
      <c r="AT580" s="25">
        <v>29</v>
      </c>
      <c r="AU580" s="25">
        <v>14</v>
      </c>
      <c r="AV580" s="25">
        <v>29</v>
      </c>
      <c r="AW580" s="25">
        <v>1</v>
      </c>
      <c r="AX580" s="25">
        <v>0</v>
      </c>
      <c r="AY580" s="25">
        <v>33</v>
      </c>
      <c r="AZ580" s="25">
        <v>19</v>
      </c>
      <c r="BA580" s="25">
        <v>39</v>
      </c>
      <c r="BB580" s="25">
        <v>7</v>
      </c>
      <c r="BC580" s="25">
        <v>33</v>
      </c>
      <c r="BD580" s="25">
        <v>36</v>
      </c>
      <c r="BE580" s="25">
        <v>20</v>
      </c>
      <c r="BF580" s="25">
        <v>0</v>
      </c>
      <c r="BG580" s="25">
        <v>0</v>
      </c>
      <c r="BH580" s="25">
        <v>37</v>
      </c>
      <c r="BI580" s="25">
        <v>9</v>
      </c>
      <c r="BJ580" s="25">
        <v>0</v>
      </c>
      <c r="BK580" s="25">
        <v>15</v>
      </c>
      <c r="BL580" s="25">
        <v>29</v>
      </c>
      <c r="BM580" s="25">
        <v>0</v>
      </c>
      <c r="BN580" s="25">
        <v>19</v>
      </c>
      <c r="BO580" t="s">
        <v>37</v>
      </c>
    </row>
    <row r="581" spans="1:67" x14ac:dyDescent="0.25">
      <c r="A581" s="6">
        <v>45085</v>
      </c>
      <c r="B581" t="s">
        <v>12</v>
      </c>
      <c r="C581">
        <v>8</v>
      </c>
      <c r="D581">
        <v>630.00000000000011</v>
      </c>
      <c r="E581">
        <f t="shared" si="59"/>
        <v>137.00000000000011</v>
      </c>
      <c r="F581">
        <f t="shared" si="60"/>
        <v>160</v>
      </c>
      <c r="G581">
        <f t="shared" si="61"/>
        <v>263</v>
      </c>
      <c r="H581">
        <f t="shared" si="62"/>
        <v>63</v>
      </c>
      <c r="I581">
        <v>0</v>
      </c>
      <c r="J581" s="22">
        <v>0.47000000000000003</v>
      </c>
      <c r="K581" s="22">
        <v>0.69000000000000006</v>
      </c>
      <c r="L581" s="22">
        <v>0.73</v>
      </c>
      <c r="M581" s="22">
        <v>0.8</v>
      </c>
      <c r="N581" s="22">
        <v>0.94000000000000006</v>
      </c>
      <c r="O581" s="24">
        <v>0.78</v>
      </c>
      <c r="P581" s="24">
        <v>0.78</v>
      </c>
      <c r="Q581" s="24">
        <v>0.74</v>
      </c>
      <c r="R581" s="24">
        <v>0.78</v>
      </c>
      <c r="S581" s="24">
        <v>0.92</v>
      </c>
      <c r="T581" s="24">
        <v>0.93</v>
      </c>
      <c r="U581" s="24">
        <v>0.64</v>
      </c>
      <c r="V581" s="24">
        <v>0.74</v>
      </c>
      <c r="W581" s="24">
        <v>0.92</v>
      </c>
      <c r="X581" s="24">
        <v>0.97</v>
      </c>
      <c r="Y581" s="24">
        <v>0.42</v>
      </c>
      <c r="Z581" s="24">
        <v>0.3</v>
      </c>
      <c r="AA581" s="25">
        <v>0</v>
      </c>
      <c r="AB581" s="25">
        <v>39</v>
      </c>
      <c r="AC581" s="25">
        <v>2</v>
      </c>
      <c r="AD581" s="25">
        <v>0</v>
      </c>
      <c r="AE581" s="25">
        <v>0</v>
      </c>
      <c r="AF581" s="25">
        <v>33</v>
      </c>
      <c r="AG581" s="25">
        <v>27</v>
      </c>
      <c r="AH581" s="25">
        <v>8</v>
      </c>
      <c r="AI581" s="25">
        <v>24</v>
      </c>
      <c r="AJ581" s="25">
        <v>27</v>
      </c>
      <c r="AK581" s="25">
        <v>7</v>
      </c>
      <c r="AL581" s="25">
        <v>6</v>
      </c>
      <c r="AM581" s="25">
        <v>0</v>
      </c>
      <c r="AN581" s="25">
        <v>10</v>
      </c>
      <c r="AO581" s="25">
        <v>18</v>
      </c>
      <c r="AP581" s="25">
        <v>13</v>
      </c>
      <c r="AQ581" s="25">
        <v>0</v>
      </c>
      <c r="AR581" s="25">
        <v>0</v>
      </c>
      <c r="AS581" s="25">
        <v>3</v>
      </c>
      <c r="AT581" s="25">
        <v>13</v>
      </c>
      <c r="AU581" s="25">
        <v>21</v>
      </c>
      <c r="AV581" s="25">
        <v>32</v>
      </c>
      <c r="AW581" s="25">
        <v>9</v>
      </c>
      <c r="AX581" s="25">
        <v>38</v>
      </c>
      <c r="AY581" s="25">
        <v>8</v>
      </c>
      <c r="AZ581" s="25">
        <v>27</v>
      </c>
      <c r="BA581" s="25">
        <v>36</v>
      </c>
      <c r="BB581" s="25">
        <v>24</v>
      </c>
      <c r="BC581" s="25">
        <v>33</v>
      </c>
      <c r="BD581" s="25">
        <v>35</v>
      </c>
      <c r="BE581" s="25">
        <v>5</v>
      </c>
      <c r="BF581" s="25">
        <v>4</v>
      </c>
      <c r="BG581" s="25">
        <v>0</v>
      </c>
      <c r="BH581" s="25">
        <v>32</v>
      </c>
      <c r="BI581" s="25">
        <v>37</v>
      </c>
      <c r="BJ581" s="25">
        <v>31</v>
      </c>
      <c r="BK581" s="25">
        <v>0</v>
      </c>
      <c r="BL581" s="25">
        <v>9</v>
      </c>
      <c r="BM581" s="25">
        <v>6.0000000000001137</v>
      </c>
      <c r="BN581" s="25">
        <v>13</v>
      </c>
      <c r="BO581" t="s">
        <v>37</v>
      </c>
    </row>
    <row r="582" spans="1:67" x14ac:dyDescent="0.25">
      <c r="A582" s="6">
        <v>45086</v>
      </c>
      <c r="B582" t="s">
        <v>12</v>
      </c>
      <c r="C582">
        <v>9</v>
      </c>
      <c r="D582">
        <v>644</v>
      </c>
      <c r="E582">
        <f t="shared" si="59"/>
        <v>216</v>
      </c>
      <c r="F582">
        <f t="shared" si="60"/>
        <v>211</v>
      </c>
      <c r="G582">
        <f t="shared" si="61"/>
        <v>172</v>
      </c>
      <c r="H582">
        <f t="shared" si="62"/>
        <v>45</v>
      </c>
      <c r="I582">
        <v>0</v>
      </c>
      <c r="J582" s="22">
        <v>0.43</v>
      </c>
      <c r="K582" s="22">
        <v>0.67</v>
      </c>
      <c r="L582" s="22">
        <v>0.71</v>
      </c>
      <c r="M582" s="22">
        <v>0.87</v>
      </c>
      <c r="N582" s="22">
        <v>0.93</v>
      </c>
      <c r="O582" s="24">
        <v>0.57000000000000006</v>
      </c>
      <c r="P582" s="24">
        <v>0.86</v>
      </c>
      <c r="Q582" s="24">
        <v>0.65</v>
      </c>
      <c r="R582" s="24">
        <v>0.85</v>
      </c>
      <c r="S582" s="24">
        <v>0.51</v>
      </c>
      <c r="T582" s="24">
        <v>0.67</v>
      </c>
      <c r="U582" s="24">
        <v>0.98</v>
      </c>
      <c r="V582" s="24">
        <v>0.89</v>
      </c>
      <c r="W582" s="24">
        <v>0.45</v>
      </c>
      <c r="X582" s="24">
        <v>0.31</v>
      </c>
      <c r="Y582" s="24">
        <v>0.82000000000000006</v>
      </c>
      <c r="Z582" s="24">
        <v>0.93</v>
      </c>
      <c r="AA582" s="25">
        <v>41</v>
      </c>
      <c r="AB582" s="25">
        <v>0</v>
      </c>
      <c r="AC582" s="25">
        <v>0</v>
      </c>
      <c r="AD582" s="25">
        <v>8</v>
      </c>
      <c r="AE582" s="25">
        <v>38</v>
      </c>
      <c r="AF582" s="25">
        <v>16</v>
      </c>
      <c r="AG582" s="25">
        <v>28</v>
      </c>
      <c r="AH582" s="25">
        <v>2</v>
      </c>
      <c r="AI582" s="25">
        <v>36</v>
      </c>
      <c r="AJ582" s="25">
        <v>42</v>
      </c>
      <c r="AK582" s="25">
        <v>0</v>
      </c>
      <c r="AL582" s="25">
        <v>0</v>
      </c>
      <c r="AM582" s="25">
        <v>5</v>
      </c>
      <c r="AN582" s="25">
        <v>0</v>
      </c>
      <c r="AO582" s="25">
        <v>0</v>
      </c>
      <c r="AP582" s="25">
        <v>0</v>
      </c>
      <c r="AQ582" s="25">
        <v>13</v>
      </c>
      <c r="AR582" s="25">
        <v>0</v>
      </c>
      <c r="AS582" s="25">
        <v>27</v>
      </c>
      <c r="AT582" s="25">
        <v>0</v>
      </c>
      <c r="AU582" s="25">
        <v>9</v>
      </c>
      <c r="AV582" s="25">
        <v>12</v>
      </c>
      <c r="AW582" s="25">
        <v>29</v>
      </c>
      <c r="AX582" s="25">
        <v>3</v>
      </c>
      <c r="AY582" s="25">
        <v>12</v>
      </c>
      <c r="AZ582" s="25">
        <v>35</v>
      </c>
      <c r="BA582" s="25">
        <v>8</v>
      </c>
      <c r="BB582" s="25">
        <v>11</v>
      </c>
      <c r="BC582" s="25">
        <v>24</v>
      </c>
      <c r="BD582" s="25">
        <v>29</v>
      </c>
      <c r="BE582" s="25">
        <v>28</v>
      </c>
      <c r="BF582" s="25">
        <v>28</v>
      </c>
      <c r="BG582" s="25">
        <v>0</v>
      </c>
      <c r="BH582" s="25">
        <v>34</v>
      </c>
      <c r="BI582" s="25">
        <v>21</v>
      </c>
      <c r="BJ582" s="25">
        <v>10</v>
      </c>
      <c r="BK582" s="25">
        <v>36</v>
      </c>
      <c r="BL582" s="25">
        <v>32</v>
      </c>
      <c r="BM582" s="25">
        <v>0</v>
      </c>
      <c r="BN582" s="25">
        <v>27</v>
      </c>
      <c r="BO582" t="s">
        <v>37</v>
      </c>
    </row>
    <row r="583" spans="1:67" x14ac:dyDescent="0.25">
      <c r="A583" s="6">
        <v>45087</v>
      </c>
      <c r="B583" t="s">
        <v>12</v>
      </c>
      <c r="C583">
        <v>10</v>
      </c>
      <c r="D583">
        <v>655.00000000000011</v>
      </c>
      <c r="E583">
        <f t="shared" si="59"/>
        <v>78</v>
      </c>
      <c r="F583">
        <f t="shared" si="60"/>
        <v>234</v>
      </c>
      <c r="G583">
        <f t="shared" si="61"/>
        <v>132</v>
      </c>
      <c r="H583">
        <f t="shared" si="62"/>
        <v>193.00000000000011</v>
      </c>
      <c r="I583">
        <v>0</v>
      </c>
      <c r="J583" s="22">
        <v>0.25</v>
      </c>
      <c r="K583" s="22">
        <v>0.67</v>
      </c>
      <c r="L583" s="22">
        <v>0.70000000000000007</v>
      </c>
      <c r="M583" s="22">
        <v>0.81</v>
      </c>
      <c r="N583" s="22">
        <v>0.99</v>
      </c>
      <c r="O583" s="24">
        <v>0.83000000000000007</v>
      </c>
      <c r="P583" s="24">
        <v>0.68</v>
      </c>
      <c r="Q583" s="24">
        <v>0.93</v>
      </c>
      <c r="R583" s="24">
        <v>0.54</v>
      </c>
      <c r="S583" s="24">
        <v>0.71</v>
      </c>
      <c r="T583" s="24">
        <v>0.68</v>
      </c>
      <c r="U583" s="24">
        <v>0.71</v>
      </c>
      <c r="V583" s="24">
        <v>0.93</v>
      </c>
      <c r="W583" s="24">
        <v>0.96</v>
      </c>
      <c r="X583" s="24">
        <v>0.34</v>
      </c>
      <c r="Y583" s="24">
        <v>0.46</v>
      </c>
      <c r="Z583" s="24">
        <v>0.71</v>
      </c>
      <c r="AA583" s="25">
        <v>42</v>
      </c>
      <c r="AB583" s="25">
        <v>20</v>
      </c>
      <c r="AC583" s="25">
        <v>0</v>
      </c>
      <c r="AD583" s="25">
        <v>23</v>
      </c>
      <c r="AE583" s="25">
        <v>42</v>
      </c>
      <c r="AF583" s="25">
        <v>41</v>
      </c>
      <c r="AG583" s="25">
        <v>20</v>
      </c>
      <c r="AH583" s="25">
        <v>0</v>
      </c>
      <c r="AI583" s="25">
        <v>13</v>
      </c>
      <c r="AJ583" s="25">
        <v>33</v>
      </c>
      <c r="AK583" s="25">
        <v>18</v>
      </c>
      <c r="AL583" s="25">
        <v>16</v>
      </c>
      <c r="AM583" s="25">
        <v>25</v>
      </c>
      <c r="AN583" s="25">
        <v>0</v>
      </c>
      <c r="AO583" s="25">
        <v>35</v>
      </c>
      <c r="AP583" s="25">
        <v>40</v>
      </c>
      <c r="AQ583" s="25">
        <v>0</v>
      </c>
      <c r="AR583" s="25">
        <v>36</v>
      </c>
      <c r="AS583" s="25">
        <v>3.0000000000001137</v>
      </c>
      <c r="AT583" s="25">
        <v>38</v>
      </c>
      <c r="AU583" s="25">
        <v>0</v>
      </c>
      <c r="AV583" s="25">
        <v>38</v>
      </c>
      <c r="AW583" s="25">
        <v>11</v>
      </c>
      <c r="AX583" s="25">
        <v>24</v>
      </c>
      <c r="AY583" s="25">
        <v>0</v>
      </c>
      <c r="AZ583" s="25">
        <v>0</v>
      </c>
      <c r="BA583" s="25">
        <v>0</v>
      </c>
      <c r="BB583" s="25">
        <v>20</v>
      </c>
      <c r="BC583" s="25">
        <v>0</v>
      </c>
      <c r="BD583" s="25">
        <v>39</v>
      </c>
      <c r="BE583" s="25">
        <v>0</v>
      </c>
      <c r="BF583" s="25">
        <v>0</v>
      </c>
      <c r="BG583" s="25">
        <v>0</v>
      </c>
      <c r="BH583" s="25">
        <v>0</v>
      </c>
      <c r="BI583" s="25">
        <v>20</v>
      </c>
      <c r="BJ583" s="25">
        <v>9</v>
      </c>
      <c r="BK583" s="25">
        <v>38</v>
      </c>
      <c r="BL583" s="25">
        <v>9</v>
      </c>
      <c r="BM583" s="25">
        <v>2</v>
      </c>
      <c r="BN583" s="25">
        <v>0</v>
      </c>
      <c r="BO583" t="s">
        <v>37</v>
      </c>
    </row>
    <row r="584" spans="1:67" x14ac:dyDescent="0.25">
      <c r="A584" s="6">
        <v>45088</v>
      </c>
      <c r="B584" t="s">
        <v>12</v>
      </c>
      <c r="C584">
        <v>11</v>
      </c>
      <c r="D584">
        <v>661.99999999999989</v>
      </c>
      <c r="E584">
        <f t="shared" si="59"/>
        <v>180.99999999999989</v>
      </c>
      <c r="F584">
        <f t="shared" si="60"/>
        <v>206</v>
      </c>
      <c r="G584">
        <f t="shared" si="61"/>
        <v>140</v>
      </c>
      <c r="H584">
        <f t="shared" si="62"/>
        <v>125</v>
      </c>
      <c r="I584">
        <v>0</v>
      </c>
      <c r="J584" s="22">
        <v>0.31</v>
      </c>
      <c r="K584" s="22">
        <v>0.53</v>
      </c>
      <c r="L584" s="22">
        <v>0.76</v>
      </c>
      <c r="M584" s="22">
        <v>0.8</v>
      </c>
      <c r="N584" s="22">
        <v>0.93</v>
      </c>
      <c r="O584" s="24">
        <v>0.87</v>
      </c>
      <c r="P584" s="24">
        <v>0.89</v>
      </c>
      <c r="Q584" s="24">
        <v>0.25</v>
      </c>
      <c r="R584" s="24">
        <v>0.61</v>
      </c>
      <c r="S584" s="24">
        <v>0.69000000000000006</v>
      </c>
      <c r="T584" s="24">
        <v>0.62</v>
      </c>
      <c r="U584" s="24">
        <v>0.53</v>
      </c>
      <c r="V584" s="24">
        <v>0.79</v>
      </c>
      <c r="W584" s="24">
        <v>0.64</v>
      </c>
      <c r="X584" s="24">
        <v>0.38</v>
      </c>
      <c r="Y584" s="24">
        <v>0.98</v>
      </c>
      <c r="Z584" s="24">
        <v>0.96</v>
      </c>
      <c r="AA584" s="25">
        <v>38</v>
      </c>
      <c r="AB584" s="25">
        <v>30</v>
      </c>
      <c r="AC584" s="25">
        <v>0</v>
      </c>
      <c r="AD584" s="25">
        <v>9</v>
      </c>
      <c r="AE584" s="25">
        <v>19</v>
      </c>
      <c r="AF584" s="25">
        <v>20</v>
      </c>
      <c r="AG584" s="25">
        <v>38</v>
      </c>
      <c r="AH584" s="25">
        <v>21</v>
      </c>
      <c r="AI584" s="25">
        <v>28</v>
      </c>
      <c r="AJ584" s="25">
        <v>3</v>
      </c>
      <c r="AK584" s="25">
        <v>10</v>
      </c>
      <c r="AL584" s="25">
        <v>2</v>
      </c>
      <c r="AM584" s="25">
        <v>5</v>
      </c>
      <c r="AN584" s="25">
        <v>13</v>
      </c>
      <c r="AO584" s="25">
        <v>11</v>
      </c>
      <c r="AP584" s="25">
        <v>22</v>
      </c>
      <c r="AQ584" s="25">
        <v>41</v>
      </c>
      <c r="AR584" s="25">
        <v>25</v>
      </c>
      <c r="AS584" s="25">
        <v>0</v>
      </c>
      <c r="AT584" s="25">
        <v>6</v>
      </c>
      <c r="AU584" s="25">
        <v>27</v>
      </c>
      <c r="AV584" s="25">
        <v>8</v>
      </c>
      <c r="AW584" s="25">
        <v>42</v>
      </c>
      <c r="AX584" s="25">
        <v>0</v>
      </c>
      <c r="AY584" s="25">
        <v>23</v>
      </c>
      <c r="AZ584" s="25">
        <v>5</v>
      </c>
      <c r="BA584" s="25">
        <v>6</v>
      </c>
      <c r="BB584" s="25">
        <v>1</v>
      </c>
      <c r="BC584" s="25">
        <v>9</v>
      </c>
      <c r="BD584" s="25">
        <v>19</v>
      </c>
      <c r="BE584" s="25">
        <v>27</v>
      </c>
      <c r="BF584" s="25">
        <v>17</v>
      </c>
      <c r="BG584" s="25">
        <v>13</v>
      </c>
      <c r="BH584" s="25">
        <v>29</v>
      </c>
      <c r="BI584" s="25">
        <v>12</v>
      </c>
      <c r="BJ584" s="25">
        <v>8</v>
      </c>
      <c r="BK584" s="25">
        <v>32</v>
      </c>
      <c r="BL584" s="25">
        <v>1</v>
      </c>
      <c r="BM584" s="25">
        <v>10.999999999999886</v>
      </c>
      <c r="BN584" s="25">
        <v>31</v>
      </c>
      <c r="BO584" t="s">
        <v>37</v>
      </c>
    </row>
    <row r="585" spans="1:67" x14ac:dyDescent="0.25">
      <c r="A585" s="6">
        <v>45089</v>
      </c>
      <c r="B585" t="s">
        <v>12</v>
      </c>
      <c r="C585">
        <v>12</v>
      </c>
      <c r="D585">
        <v>667</v>
      </c>
      <c r="E585">
        <f t="shared" si="59"/>
        <v>124</v>
      </c>
      <c r="F585">
        <f t="shared" si="60"/>
        <v>160</v>
      </c>
      <c r="G585">
        <f t="shared" si="61"/>
        <v>162</v>
      </c>
      <c r="H585">
        <f t="shared" si="62"/>
        <v>196</v>
      </c>
      <c r="I585">
        <v>0</v>
      </c>
      <c r="J585" s="22">
        <v>0.34</v>
      </c>
      <c r="K585" s="22">
        <v>0.52</v>
      </c>
      <c r="L585" s="22">
        <v>0.72</v>
      </c>
      <c r="M585" s="22">
        <v>0.88</v>
      </c>
      <c r="N585" s="22">
        <v>0.94000000000000006</v>
      </c>
      <c r="O585" s="24">
        <v>0.69000000000000006</v>
      </c>
      <c r="P585" s="24">
        <v>0.75</v>
      </c>
      <c r="Q585" s="24">
        <v>0.62</v>
      </c>
      <c r="R585" s="24">
        <v>0.64</v>
      </c>
      <c r="S585" s="24">
        <v>0.87</v>
      </c>
      <c r="T585" s="24">
        <v>0.37</v>
      </c>
      <c r="U585" s="24">
        <v>0.85</v>
      </c>
      <c r="V585" s="24">
        <v>0.98</v>
      </c>
      <c r="W585" s="24">
        <v>0.87</v>
      </c>
      <c r="X585" s="24">
        <v>0.45</v>
      </c>
      <c r="Y585" s="24">
        <v>0.49</v>
      </c>
      <c r="Z585" s="24">
        <v>0.8</v>
      </c>
      <c r="AA585" s="25">
        <v>0</v>
      </c>
      <c r="AB585" s="25">
        <v>33</v>
      </c>
      <c r="AC585" s="25">
        <v>3</v>
      </c>
      <c r="AD585" s="25">
        <v>0</v>
      </c>
      <c r="AE585" s="25">
        <v>25</v>
      </c>
      <c r="AF585" s="25">
        <v>32</v>
      </c>
      <c r="AG585" s="25">
        <v>0</v>
      </c>
      <c r="AH585" s="25">
        <v>27</v>
      </c>
      <c r="AI585" s="25">
        <v>28</v>
      </c>
      <c r="AJ585" s="25">
        <v>12</v>
      </c>
      <c r="AK585" s="25">
        <v>25</v>
      </c>
      <c r="AL585" s="25">
        <v>17</v>
      </c>
      <c r="AM585" s="25">
        <v>0</v>
      </c>
      <c r="AN585" s="25">
        <v>37</v>
      </c>
      <c r="AO585" s="25">
        <v>32</v>
      </c>
      <c r="AP585" s="25">
        <v>27</v>
      </c>
      <c r="AQ585" s="25">
        <v>35</v>
      </c>
      <c r="AR585" s="25">
        <v>0</v>
      </c>
      <c r="AS585" s="25">
        <v>27</v>
      </c>
      <c r="AT585" s="25">
        <v>21</v>
      </c>
      <c r="AU585" s="25">
        <v>26</v>
      </c>
      <c r="AV585" s="25">
        <v>6</v>
      </c>
      <c r="AW585" s="25">
        <v>22</v>
      </c>
      <c r="AX585" s="25">
        <v>27</v>
      </c>
      <c r="AY585" s="25">
        <v>0</v>
      </c>
      <c r="AZ585" s="25">
        <v>19</v>
      </c>
      <c r="BA585" s="25">
        <v>11</v>
      </c>
      <c r="BB585" s="25">
        <v>3</v>
      </c>
      <c r="BC585" s="25">
        <v>30</v>
      </c>
      <c r="BD585" s="25">
        <v>18</v>
      </c>
      <c r="BE585" s="25">
        <v>0</v>
      </c>
      <c r="BF585" s="25">
        <v>0</v>
      </c>
      <c r="BG585" s="25">
        <v>43</v>
      </c>
      <c r="BH585" s="25">
        <v>28</v>
      </c>
      <c r="BI585" s="25">
        <v>0</v>
      </c>
      <c r="BJ585" s="25">
        <v>2</v>
      </c>
      <c r="BK585" s="25">
        <v>21</v>
      </c>
      <c r="BL585" s="25">
        <v>0</v>
      </c>
      <c r="BM585" s="25">
        <v>30</v>
      </c>
      <c r="BN585" s="25">
        <v>0</v>
      </c>
      <c r="BO585" t="s">
        <v>37</v>
      </c>
    </row>
    <row r="586" spans="1:67" x14ac:dyDescent="0.25">
      <c r="A586" s="6">
        <v>45090</v>
      </c>
      <c r="B586" t="s">
        <v>12</v>
      </c>
      <c r="C586">
        <v>13</v>
      </c>
      <c r="D586">
        <v>667</v>
      </c>
      <c r="E586">
        <f t="shared" si="59"/>
        <v>184</v>
      </c>
      <c r="F586">
        <f t="shared" si="60"/>
        <v>110</v>
      </c>
      <c r="G586">
        <f t="shared" si="61"/>
        <v>178</v>
      </c>
      <c r="H586">
        <f t="shared" si="62"/>
        <v>160</v>
      </c>
      <c r="I586">
        <v>0</v>
      </c>
      <c r="J586" s="22">
        <v>0.28999999999999998</v>
      </c>
      <c r="K586" s="22">
        <v>0.64</v>
      </c>
      <c r="L586" s="22">
        <v>0.77</v>
      </c>
      <c r="M586" s="22">
        <v>0.87</v>
      </c>
      <c r="N586" s="22">
        <v>0.99</v>
      </c>
      <c r="O586" s="24">
        <v>0.28000000000000003</v>
      </c>
      <c r="P586" s="24">
        <v>0.77</v>
      </c>
      <c r="Q586" s="24">
        <v>0.61</v>
      </c>
      <c r="R586" s="24">
        <v>0.56000000000000005</v>
      </c>
      <c r="S586" s="24">
        <v>0.92</v>
      </c>
      <c r="T586" s="24">
        <v>0.89</v>
      </c>
      <c r="U586" s="24">
        <v>0.83000000000000007</v>
      </c>
      <c r="V586" s="24">
        <v>0.49</v>
      </c>
      <c r="W586" s="24">
        <v>0.97</v>
      </c>
      <c r="X586" s="24">
        <v>0.67</v>
      </c>
      <c r="Y586" s="24">
        <v>0.97</v>
      </c>
      <c r="Z586" s="24">
        <v>0.43</v>
      </c>
      <c r="AA586" s="25">
        <v>0</v>
      </c>
      <c r="AB586" s="25">
        <v>0</v>
      </c>
      <c r="AC586" s="25">
        <v>30</v>
      </c>
      <c r="AD586" s="25">
        <v>0</v>
      </c>
      <c r="AE586" s="25">
        <v>15</v>
      </c>
      <c r="AF586" s="25">
        <v>10</v>
      </c>
      <c r="AG586" s="25">
        <v>29</v>
      </c>
      <c r="AH586" s="25">
        <v>11</v>
      </c>
      <c r="AI586" s="25">
        <v>15</v>
      </c>
      <c r="AJ586" s="25">
        <v>0</v>
      </c>
      <c r="AK586" s="25">
        <v>35</v>
      </c>
      <c r="AL586" s="25">
        <v>8</v>
      </c>
      <c r="AM586" s="25">
        <v>43</v>
      </c>
      <c r="AN586" s="25">
        <v>21</v>
      </c>
      <c r="AO586" s="25">
        <v>3</v>
      </c>
      <c r="AP586" s="25">
        <v>6</v>
      </c>
      <c r="AQ586" s="25">
        <v>5</v>
      </c>
      <c r="AR586" s="25">
        <v>33</v>
      </c>
      <c r="AS586" s="25">
        <v>18</v>
      </c>
      <c r="AT586" s="25">
        <v>23</v>
      </c>
      <c r="AU586" s="25">
        <v>37</v>
      </c>
      <c r="AV586" s="25">
        <v>0</v>
      </c>
      <c r="AW586" s="25">
        <v>0</v>
      </c>
      <c r="AX586" s="25">
        <v>11</v>
      </c>
      <c r="AY586" s="25">
        <v>21</v>
      </c>
      <c r="AZ586" s="25">
        <v>43</v>
      </c>
      <c r="BA586" s="25">
        <v>0</v>
      </c>
      <c r="BB586" s="25">
        <v>41</v>
      </c>
      <c r="BC586" s="25">
        <v>25</v>
      </c>
      <c r="BD586" s="25">
        <v>0</v>
      </c>
      <c r="BE586" s="25">
        <v>8</v>
      </c>
      <c r="BF586" s="25">
        <v>17</v>
      </c>
      <c r="BG586" s="25">
        <v>9</v>
      </c>
      <c r="BH586" s="25">
        <v>44</v>
      </c>
      <c r="BI586" s="25">
        <v>0</v>
      </c>
      <c r="BJ586" s="25">
        <v>36</v>
      </c>
      <c r="BK586" s="25">
        <v>40</v>
      </c>
      <c r="BL586" s="25">
        <v>0</v>
      </c>
      <c r="BM586" s="25">
        <v>16</v>
      </c>
      <c r="BN586" s="25">
        <v>14</v>
      </c>
      <c r="BO586" t="s">
        <v>37</v>
      </c>
    </row>
    <row r="587" spans="1:67" x14ac:dyDescent="0.25">
      <c r="A587" s="6">
        <v>45091</v>
      </c>
      <c r="B587" t="s">
        <v>12</v>
      </c>
      <c r="C587">
        <v>14</v>
      </c>
      <c r="D587">
        <v>661.00000000000011</v>
      </c>
      <c r="E587">
        <f t="shared" si="59"/>
        <v>122</v>
      </c>
      <c r="F587">
        <f t="shared" si="60"/>
        <v>232.00000000000011</v>
      </c>
      <c r="G587">
        <f t="shared" si="61"/>
        <v>129</v>
      </c>
      <c r="H587">
        <f t="shared" si="62"/>
        <v>178</v>
      </c>
      <c r="I587">
        <v>0</v>
      </c>
      <c r="J587" s="22">
        <v>0.49</v>
      </c>
      <c r="K587" s="22">
        <v>0.51</v>
      </c>
      <c r="L587" s="22">
        <v>0.71</v>
      </c>
      <c r="M587" s="22">
        <v>0.82000000000000006</v>
      </c>
      <c r="N587" s="22">
        <v>0.92</v>
      </c>
      <c r="O587" s="24">
        <v>0.25</v>
      </c>
      <c r="P587" s="24">
        <v>0.54</v>
      </c>
      <c r="Q587" s="24">
        <v>0.91</v>
      </c>
      <c r="R587" s="24">
        <v>0.74</v>
      </c>
      <c r="S587" s="24">
        <v>0.76</v>
      </c>
      <c r="T587" s="24">
        <v>0.65</v>
      </c>
      <c r="U587" s="24">
        <v>0.65</v>
      </c>
      <c r="V587" s="24">
        <v>0.28999999999999998</v>
      </c>
      <c r="W587" s="24">
        <v>0.8</v>
      </c>
      <c r="X587" s="24">
        <v>0.85</v>
      </c>
      <c r="Y587" s="24">
        <v>0.99</v>
      </c>
      <c r="Z587" s="24">
        <v>0.41000000000000003</v>
      </c>
      <c r="AA587" s="25">
        <v>44</v>
      </c>
      <c r="AB587" s="25">
        <v>33</v>
      </c>
      <c r="AC587" s="25">
        <v>19</v>
      </c>
      <c r="AD587" s="25">
        <v>0</v>
      </c>
      <c r="AE587" s="25">
        <v>6.0000000000001137</v>
      </c>
      <c r="AF587" s="25">
        <v>33</v>
      </c>
      <c r="AG587" s="25">
        <v>36</v>
      </c>
      <c r="AH587" s="25">
        <v>0</v>
      </c>
      <c r="AI587" s="25">
        <v>21</v>
      </c>
      <c r="AJ587" s="25">
        <v>40</v>
      </c>
      <c r="AK587" s="25">
        <v>0</v>
      </c>
      <c r="AL587" s="25">
        <v>6</v>
      </c>
      <c r="AM587" s="25">
        <v>41</v>
      </c>
      <c r="AN587" s="25">
        <v>40</v>
      </c>
      <c r="AO587" s="25">
        <v>0</v>
      </c>
      <c r="AP587" s="25">
        <v>28</v>
      </c>
      <c r="AQ587" s="25">
        <v>25</v>
      </c>
      <c r="AR587" s="25">
        <v>22</v>
      </c>
      <c r="AS587" s="25">
        <v>0</v>
      </c>
      <c r="AT587" s="25">
        <v>16</v>
      </c>
      <c r="AU587" s="25">
        <v>40</v>
      </c>
      <c r="AV587" s="25">
        <v>19</v>
      </c>
      <c r="AW587" s="25">
        <v>0</v>
      </c>
      <c r="AX587" s="25">
        <v>5</v>
      </c>
      <c r="AY587" s="25">
        <v>0</v>
      </c>
      <c r="AZ587" s="25">
        <v>9</v>
      </c>
      <c r="BA587" s="25">
        <v>0</v>
      </c>
      <c r="BB587" s="25">
        <v>44</v>
      </c>
      <c r="BC587" s="25">
        <v>0</v>
      </c>
      <c r="BD587" s="25">
        <v>12</v>
      </c>
      <c r="BE587" s="25">
        <v>0</v>
      </c>
      <c r="BF587" s="25">
        <v>15</v>
      </c>
      <c r="BG587" s="25">
        <v>0</v>
      </c>
      <c r="BH587" s="25">
        <v>4</v>
      </c>
      <c r="BI587" s="25">
        <v>14</v>
      </c>
      <c r="BJ587" s="25">
        <v>42</v>
      </c>
      <c r="BK587" s="25">
        <v>0</v>
      </c>
      <c r="BL587" s="25">
        <v>38</v>
      </c>
      <c r="BM587" s="25">
        <v>9</v>
      </c>
      <c r="BN587" s="25">
        <v>0</v>
      </c>
      <c r="BO587" t="s">
        <v>37</v>
      </c>
    </row>
    <row r="588" spans="1:67" x14ac:dyDescent="0.25">
      <c r="A588" s="6">
        <v>45092</v>
      </c>
      <c r="B588" t="s">
        <v>12</v>
      </c>
      <c r="C588">
        <v>15</v>
      </c>
      <c r="D588">
        <v>651.00000000000011</v>
      </c>
      <c r="E588">
        <f t="shared" si="59"/>
        <v>107</v>
      </c>
      <c r="F588">
        <f t="shared" si="60"/>
        <v>160.00000000000011</v>
      </c>
      <c r="G588">
        <f t="shared" si="61"/>
        <v>154</v>
      </c>
      <c r="H588">
        <f t="shared" si="62"/>
        <v>189</v>
      </c>
      <c r="I588">
        <v>0</v>
      </c>
      <c r="J588" s="22">
        <v>0.43</v>
      </c>
      <c r="K588" s="22">
        <v>0.64</v>
      </c>
      <c r="L588" s="22">
        <v>0.73</v>
      </c>
      <c r="M588" s="22">
        <v>0.84</v>
      </c>
      <c r="N588" s="22">
        <v>0.97</v>
      </c>
      <c r="O588" s="24">
        <v>0.24</v>
      </c>
      <c r="P588" s="24">
        <v>0.8</v>
      </c>
      <c r="Q588" s="24">
        <v>0.95000000000000007</v>
      </c>
      <c r="R588" s="24">
        <v>0.76</v>
      </c>
      <c r="S588" s="24">
        <v>0.78</v>
      </c>
      <c r="T588" s="24">
        <v>0.75</v>
      </c>
      <c r="U588" s="24">
        <v>0.94000000000000006</v>
      </c>
      <c r="V588" s="24">
        <v>0.89</v>
      </c>
      <c r="W588" s="24">
        <v>0.4</v>
      </c>
      <c r="X588" s="24">
        <v>0.98</v>
      </c>
      <c r="Y588" s="24">
        <v>0.34</v>
      </c>
      <c r="Z588" s="24">
        <v>0.62</v>
      </c>
      <c r="AA588" s="25">
        <v>0</v>
      </c>
      <c r="AB588" s="25">
        <v>0</v>
      </c>
      <c r="AC588" s="25">
        <v>3.0000000000001137</v>
      </c>
      <c r="AD588" s="25">
        <v>26</v>
      </c>
      <c r="AE588" s="25">
        <v>24</v>
      </c>
      <c r="AF588" s="25">
        <v>36</v>
      </c>
      <c r="AG588" s="25">
        <v>0</v>
      </c>
      <c r="AH588" s="25">
        <v>0</v>
      </c>
      <c r="AI588" s="25">
        <v>32</v>
      </c>
      <c r="AJ588" s="25">
        <v>39</v>
      </c>
      <c r="AK588" s="25">
        <v>41</v>
      </c>
      <c r="AL588" s="25">
        <v>0</v>
      </c>
      <c r="AM588" s="25">
        <v>0</v>
      </c>
      <c r="AN588" s="25">
        <v>43</v>
      </c>
      <c r="AO588" s="25">
        <v>27</v>
      </c>
      <c r="AP588" s="25">
        <v>0</v>
      </c>
      <c r="AQ588" s="25">
        <v>42</v>
      </c>
      <c r="AR588" s="25">
        <v>43</v>
      </c>
      <c r="AS588" s="25">
        <v>0</v>
      </c>
      <c r="AT588" s="25">
        <v>34</v>
      </c>
      <c r="AU588" s="25">
        <v>0</v>
      </c>
      <c r="AV588" s="25">
        <v>0</v>
      </c>
      <c r="AW588" s="25">
        <v>38</v>
      </c>
      <c r="AX588" s="25">
        <v>10</v>
      </c>
      <c r="AY588" s="25">
        <v>0</v>
      </c>
      <c r="AZ588" s="25">
        <v>40</v>
      </c>
      <c r="BA588" s="25">
        <v>0</v>
      </c>
      <c r="BB588" s="25">
        <v>3</v>
      </c>
      <c r="BC588" s="25">
        <v>34</v>
      </c>
      <c r="BD588" s="25">
        <v>29</v>
      </c>
      <c r="BE588" s="25">
        <v>0</v>
      </c>
      <c r="BF588" s="25">
        <v>5</v>
      </c>
      <c r="BG588" s="25">
        <v>0</v>
      </c>
      <c r="BH588" s="25">
        <v>0</v>
      </c>
      <c r="BI588" s="25">
        <v>0</v>
      </c>
      <c r="BJ588" s="25">
        <v>34</v>
      </c>
      <c r="BK588" s="25">
        <v>0</v>
      </c>
      <c r="BL588" s="25">
        <v>7</v>
      </c>
      <c r="BM588" s="25">
        <v>29</v>
      </c>
      <c r="BN588" s="25">
        <v>32</v>
      </c>
      <c r="BO588" t="s">
        <v>37</v>
      </c>
    </row>
    <row r="589" spans="1:67" x14ac:dyDescent="0.25">
      <c r="A589" s="6">
        <v>45093</v>
      </c>
      <c r="B589" t="s">
        <v>12</v>
      </c>
      <c r="C589">
        <v>16</v>
      </c>
      <c r="D589">
        <v>641</v>
      </c>
      <c r="E589">
        <f t="shared" si="59"/>
        <v>222</v>
      </c>
      <c r="F589">
        <f t="shared" si="60"/>
        <v>109</v>
      </c>
      <c r="G589">
        <f t="shared" si="61"/>
        <v>114</v>
      </c>
      <c r="H589">
        <f t="shared" si="62"/>
        <v>166</v>
      </c>
      <c r="I589">
        <v>0</v>
      </c>
      <c r="J589" s="22">
        <v>0.41000000000000003</v>
      </c>
      <c r="K589" s="22">
        <v>0.68</v>
      </c>
      <c r="L589" s="22">
        <v>0.71</v>
      </c>
      <c r="M589" s="22">
        <v>0.82000000000000006</v>
      </c>
      <c r="N589" s="22">
        <v>0.96</v>
      </c>
      <c r="O589" s="24">
        <v>0.34</v>
      </c>
      <c r="P589" s="24">
        <v>0.8</v>
      </c>
      <c r="Q589" s="24">
        <v>0.71</v>
      </c>
      <c r="R589" s="24">
        <v>0.97</v>
      </c>
      <c r="S589" s="24">
        <v>0.73</v>
      </c>
      <c r="T589" s="24">
        <v>0.66</v>
      </c>
      <c r="U589" s="24">
        <v>0.9</v>
      </c>
      <c r="V589" s="24">
        <v>0.28999999999999998</v>
      </c>
      <c r="W589" s="24">
        <v>0.5</v>
      </c>
      <c r="X589" s="24">
        <v>0.74</v>
      </c>
      <c r="Y589" s="24">
        <v>0.94000000000000006</v>
      </c>
      <c r="Z589" s="24">
        <v>0.57000000000000006</v>
      </c>
      <c r="AA589" s="25">
        <v>0</v>
      </c>
      <c r="AB589" s="25">
        <v>0</v>
      </c>
      <c r="AC589" s="25">
        <v>38</v>
      </c>
      <c r="AD589" s="25">
        <v>0</v>
      </c>
      <c r="AE589" s="25">
        <v>0</v>
      </c>
      <c r="AF589" s="25">
        <v>0</v>
      </c>
      <c r="AG589" s="25">
        <v>11</v>
      </c>
      <c r="AH589" s="25">
        <v>22</v>
      </c>
      <c r="AI589" s="25">
        <v>32</v>
      </c>
      <c r="AJ589" s="25">
        <v>6</v>
      </c>
      <c r="AK589" s="25">
        <v>30</v>
      </c>
      <c r="AL589" s="25">
        <v>10</v>
      </c>
      <c r="AM589" s="25">
        <v>32</v>
      </c>
      <c r="AN589" s="25">
        <v>11</v>
      </c>
      <c r="AO589" s="25">
        <v>4</v>
      </c>
      <c r="AP589" s="25">
        <v>9</v>
      </c>
      <c r="AQ589" s="25">
        <v>16</v>
      </c>
      <c r="AR589" s="25">
        <v>36</v>
      </c>
      <c r="AS589" s="25">
        <v>27</v>
      </c>
      <c r="AT589" s="25">
        <v>21</v>
      </c>
      <c r="AU589" s="25">
        <v>23</v>
      </c>
      <c r="AV589" s="25">
        <v>2</v>
      </c>
      <c r="AW589" s="25">
        <v>21</v>
      </c>
      <c r="AX589" s="25">
        <v>3</v>
      </c>
      <c r="AY589" s="25">
        <v>13</v>
      </c>
      <c r="AZ589" s="25">
        <v>0</v>
      </c>
      <c r="BA589" s="25">
        <v>20</v>
      </c>
      <c r="BB589" s="25">
        <v>0</v>
      </c>
      <c r="BC589" s="25">
        <v>32</v>
      </c>
      <c r="BD589" s="25">
        <v>0</v>
      </c>
      <c r="BE589" s="25">
        <v>26</v>
      </c>
      <c r="BF589" s="25">
        <v>10</v>
      </c>
      <c r="BG589" s="25">
        <v>24</v>
      </c>
      <c r="BH589" s="25">
        <v>22</v>
      </c>
      <c r="BI589" s="25">
        <v>30</v>
      </c>
      <c r="BJ589" s="25">
        <v>16</v>
      </c>
      <c r="BK589" s="25">
        <v>0</v>
      </c>
      <c r="BL589" s="25">
        <v>34</v>
      </c>
      <c r="BM589" s="25">
        <v>27</v>
      </c>
      <c r="BN589" s="25">
        <v>33</v>
      </c>
      <c r="BO589" t="s">
        <v>37</v>
      </c>
    </row>
    <row r="590" spans="1:67" x14ac:dyDescent="0.25">
      <c r="A590" s="6">
        <v>45094</v>
      </c>
      <c r="B590" t="s">
        <v>12</v>
      </c>
      <c r="C590">
        <v>17</v>
      </c>
      <c r="D590">
        <v>626</v>
      </c>
      <c r="E590">
        <f t="shared" si="59"/>
        <v>182</v>
      </c>
      <c r="F590">
        <f t="shared" si="60"/>
        <v>156</v>
      </c>
      <c r="G590">
        <f t="shared" si="61"/>
        <v>105</v>
      </c>
      <c r="H590">
        <f t="shared" si="62"/>
        <v>183</v>
      </c>
      <c r="I590">
        <v>1</v>
      </c>
      <c r="J590" s="22">
        <v>0.49</v>
      </c>
      <c r="K590" s="22">
        <v>0.51</v>
      </c>
      <c r="L590" s="22">
        <v>0.77</v>
      </c>
      <c r="M590" s="22">
        <v>0.8</v>
      </c>
      <c r="N590" s="22">
        <v>0.96</v>
      </c>
      <c r="O590" s="24">
        <v>0.69000000000000006</v>
      </c>
      <c r="P590" s="24">
        <v>0.77</v>
      </c>
      <c r="Q590" s="24">
        <v>0.94000000000000006</v>
      </c>
      <c r="R590" s="24">
        <v>0.67</v>
      </c>
      <c r="S590" s="24">
        <v>0.72</v>
      </c>
      <c r="T590" s="24">
        <v>0.68</v>
      </c>
      <c r="U590" s="24">
        <v>0.96</v>
      </c>
      <c r="V590" s="24">
        <v>0.83000000000000007</v>
      </c>
      <c r="W590" s="24">
        <v>0.33</v>
      </c>
      <c r="X590" s="24">
        <v>0.51</v>
      </c>
      <c r="Y590" s="24">
        <v>0.9</v>
      </c>
      <c r="Z590" s="24">
        <v>0.91</v>
      </c>
      <c r="AA590" s="25">
        <v>0</v>
      </c>
      <c r="AB590" s="25">
        <v>0</v>
      </c>
      <c r="AC590" s="25">
        <v>0</v>
      </c>
      <c r="AD590" s="25">
        <v>21</v>
      </c>
      <c r="AE590" s="25">
        <v>32</v>
      </c>
      <c r="AF590" s="25">
        <v>39</v>
      </c>
      <c r="AG590" s="25">
        <v>23</v>
      </c>
      <c r="AH590" s="25">
        <v>0</v>
      </c>
      <c r="AI590" s="25">
        <v>28</v>
      </c>
      <c r="AJ590" s="25">
        <v>13</v>
      </c>
      <c r="AK590" s="25">
        <v>0</v>
      </c>
      <c r="AL590" s="25">
        <v>17</v>
      </c>
      <c r="AM590" s="25">
        <v>14</v>
      </c>
      <c r="AN590" s="25">
        <v>40</v>
      </c>
      <c r="AO590" s="25">
        <v>27</v>
      </c>
      <c r="AP590" s="25">
        <v>20</v>
      </c>
      <c r="AQ590" s="25">
        <v>0</v>
      </c>
      <c r="AR590" s="25">
        <v>24</v>
      </c>
      <c r="AS590" s="25">
        <v>41</v>
      </c>
      <c r="AT590" s="25">
        <v>0</v>
      </c>
      <c r="AU590" s="25">
        <v>0</v>
      </c>
      <c r="AV590" s="25">
        <v>0</v>
      </c>
      <c r="AW590" s="25">
        <v>30</v>
      </c>
      <c r="AX590" s="25">
        <v>0</v>
      </c>
      <c r="AY590" s="25">
        <v>0</v>
      </c>
      <c r="AZ590" s="25">
        <v>33</v>
      </c>
      <c r="BA590" s="25">
        <v>40</v>
      </c>
      <c r="BB590" s="25">
        <v>0</v>
      </c>
      <c r="BC590" s="25">
        <v>2</v>
      </c>
      <c r="BD590" s="25">
        <v>0</v>
      </c>
      <c r="BE590" s="25">
        <v>38</v>
      </c>
      <c r="BF590" s="25">
        <v>3</v>
      </c>
      <c r="BG590" s="25">
        <v>0</v>
      </c>
      <c r="BH590" s="25">
        <v>0</v>
      </c>
      <c r="BI590" s="25">
        <v>4</v>
      </c>
      <c r="BJ590" s="25">
        <v>22</v>
      </c>
      <c r="BK590" s="25">
        <v>36</v>
      </c>
      <c r="BL590" s="25">
        <v>9</v>
      </c>
      <c r="BM590" s="25">
        <v>38</v>
      </c>
      <c r="BN590" s="25">
        <v>32</v>
      </c>
      <c r="BO590" t="s">
        <v>37</v>
      </c>
    </row>
    <row r="591" spans="1:67" x14ac:dyDescent="0.25">
      <c r="A591" s="6">
        <v>45095</v>
      </c>
      <c r="B591" t="s">
        <v>12</v>
      </c>
      <c r="C591">
        <v>18</v>
      </c>
      <c r="D591">
        <v>603</v>
      </c>
      <c r="E591">
        <f t="shared" si="59"/>
        <v>154</v>
      </c>
      <c r="F591">
        <f t="shared" si="60"/>
        <v>140</v>
      </c>
      <c r="G591">
        <f t="shared" si="61"/>
        <v>154</v>
      </c>
      <c r="H591">
        <f t="shared" si="62"/>
        <v>155</v>
      </c>
      <c r="I591">
        <v>0</v>
      </c>
      <c r="J591" s="22">
        <v>0.39</v>
      </c>
      <c r="K591" s="22">
        <v>0.52</v>
      </c>
      <c r="L591" s="22">
        <v>0.72</v>
      </c>
      <c r="M591" s="22">
        <v>0.81</v>
      </c>
      <c r="N591" s="22">
        <v>0.93</v>
      </c>
      <c r="O591" s="24">
        <v>0.69000000000000006</v>
      </c>
      <c r="P591" s="24">
        <v>0.64</v>
      </c>
      <c r="Q591" s="24">
        <v>0.95000000000000007</v>
      </c>
      <c r="R591" s="24">
        <v>0.76</v>
      </c>
      <c r="S591" s="24">
        <v>0.82000000000000006</v>
      </c>
      <c r="T591" s="24">
        <v>0.71</v>
      </c>
      <c r="U591" s="24">
        <v>0.99</v>
      </c>
      <c r="V591" s="24">
        <v>0.86</v>
      </c>
      <c r="W591" s="24">
        <v>0.3</v>
      </c>
      <c r="X591" s="24">
        <v>0.5</v>
      </c>
      <c r="Y591" s="24">
        <v>0.99</v>
      </c>
      <c r="Z591" s="24">
        <v>0.73</v>
      </c>
      <c r="AA591" s="25">
        <v>15</v>
      </c>
      <c r="AB591" s="25">
        <v>13</v>
      </c>
      <c r="AC591" s="25">
        <v>24</v>
      </c>
      <c r="AD591" s="25">
        <v>0</v>
      </c>
      <c r="AE591" s="25">
        <v>13</v>
      </c>
      <c r="AF591" s="25">
        <v>5</v>
      </c>
      <c r="AG591" s="25">
        <v>39</v>
      </c>
      <c r="AH591" s="25">
        <v>28</v>
      </c>
      <c r="AI591" s="25">
        <v>0</v>
      </c>
      <c r="AJ591" s="25">
        <v>3</v>
      </c>
      <c r="AK591" s="25">
        <v>0</v>
      </c>
      <c r="AL591" s="25">
        <v>0</v>
      </c>
      <c r="AM591" s="25">
        <v>30</v>
      </c>
      <c r="AN591" s="25">
        <v>23</v>
      </c>
      <c r="AO591" s="25">
        <v>15</v>
      </c>
      <c r="AP591" s="25">
        <v>18</v>
      </c>
      <c r="AQ591" s="25">
        <v>33</v>
      </c>
      <c r="AR591" s="25">
        <v>10</v>
      </c>
      <c r="AS591" s="25">
        <v>26</v>
      </c>
      <c r="AT591" s="25">
        <v>0</v>
      </c>
      <c r="AU591" s="25">
        <v>0</v>
      </c>
      <c r="AV591" s="25">
        <v>7</v>
      </c>
      <c r="AW591" s="25">
        <v>0</v>
      </c>
      <c r="AX591" s="25">
        <v>12</v>
      </c>
      <c r="AY591" s="25">
        <v>36</v>
      </c>
      <c r="AZ591" s="25">
        <v>0</v>
      </c>
      <c r="BA591" s="25">
        <v>2</v>
      </c>
      <c r="BB591" s="25">
        <v>37</v>
      </c>
      <c r="BC591" s="25">
        <v>26</v>
      </c>
      <c r="BD591" s="25">
        <v>34</v>
      </c>
      <c r="BE591" s="25">
        <v>35</v>
      </c>
      <c r="BF591" s="25">
        <v>10</v>
      </c>
      <c r="BG591" s="25">
        <v>19</v>
      </c>
      <c r="BH591" s="25">
        <v>16</v>
      </c>
      <c r="BI591" s="25">
        <v>0</v>
      </c>
      <c r="BJ591" s="25">
        <v>30</v>
      </c>
      <c r="BK591" s="25">
        <v>22</v>
      </c>
      <c r="BL591" s="25">
        <v>0</v>
      </c>
      <c r="BM591" s="25">
        <v>3</v>
      </c>
      <c r="BN591" s="25">
        <v>19</v>
      </c>
      <c r="BO591" t="s">
        <v>37</v>
      </c>
    </row>
    <row r="592" spans="1:67" x14ac:dyDescent="0.25">
      <c r="A592" s="6">
        <v>45096</v>
      </c>
      <c r="B592" t="s">
        <v>12</v>
      </c>
      <c r="C592">
        <v>19</v>
      </c>
      <c r="D592">
        <v>578</v>
      </c>
      <c r="E592">
        <f t="shared" si="59"/>
        <v>179</v>
      </c>
      <c r="F592">
        <f t="shared" si="60"/>
        <v>174</v>
      </c>
      <c r="G592">
        <f t="shared" si="61"/>
        <v>104</v>
      </c>
      <c r="H592">
        <f t="shared" si="62"/>
        <v>121</v>
      </c>
      <c r="I592">
        <v>0</v>
      </c>
      <c r="J592" s="22">
        <v>0.5</v>
      </c>
      <c r="K592" s="22">
        <v>0.56000000000000005</v>
      </c>
      <c r="L592" s="22">
        <v>0.78</v>
      </c>
      <c r="M592" s="22">
        <v>0.9</v>
      </c>
      <c r="N592" s="22">
        <v>0.96</v>
      </c>
      <c r="O592" s="24">
        <v>0.74</v>
      </c>
      <c r="P592" s="24">
        <v>0.67</v>
      </c>
      <c r="Q592" s="24">
        <v>0.68</v>
      </c>
      <c r="R592" s="24">
        <v>0.97</v>
      </c>
      <c r="S592" s="24">
        <v>0.83000000000000007</v>
      </c>
      <c r="T592" s="24">
        <v>0.97</v>
      </c>
      <c r="U592" s="24">
        <v>0.42</v>
      </c>
      <c r="V592" s="24">
        <v>0.85</v>
      </c>
      <c r="W592" s="24">
        <v>0.91</v>
      </c>
      <c r="X592" s="24">
        <v>0.94000000000000006</v>
      </c>
      <c r="Y592" s="24">
        <v>0.76</v>
      </c>
      <c r="Z592" s="24">
        <v>0.54</v>
      </c>
      <c r="AA592" s="25">
        <v>22</v>
      </c>
      <c r="AB592" s="25">
        <v>35</v>
      </c>
      <c r="AC592" s="25">
        <v>0</v>
      </c>
      <c r="AD592" s="25">
        <v>7</v>
      </c>
      <c r="AE592" s="25">
        <v>0</v>
      </c>
      <c r="AF592" s="25">
        <v>16</v>
      </c>
      <c r="AG592" s="25">
        <v>27</v>
      </c>
      <c r="AH592" s="25">
        <v>38</v>
      </c>
      <c r="AI592" s="25">
        <v>2</v>
      </c>
      <c r="AJ592" s="25">
        <v>27</v>
      </c>
      <c r="AK592" s="25">
        <v>0</v>
      </c>
      <c r="AL592" s="25">
        <v>20</v>
      </c>
      <c r="AM592" s="25">
        <v>0</v>
      </c>
      <c r="AN592" s="25">
        <v>0</v>
      </c>
      <c r="AO592" s="25">
        <v>21</v>
      </c>
      <c r="AP592" s="25">
        <v>34</v>
      </c>
      <c r="AQ592" s="25">
        <v>1</v>
      </c>
      <c r="AR592" s="25">
        <v>0</v>
      </c>
      <c r="AS592" s="25">
        <v>22</v>
      </c>
      <c r="AT592" s="25">
        <v>23</v>
      </c>
      <c r="AU592" s="25">
        <v>0</v>
      </c>
      <c r="AV592" s="25">
        <v>9</v>
      </c>
      <c r="AW592" s="25">
        <v>0</v>
      </c>
      <c r="AX592" s="25">
        <v>0</v>
      </c>
      <c r="AY592" s="25">
        <v>2</v>
      </c>
      <c r="AZ592" s="25">
        <v>26</v>
      </c>
      <c r="BA592" s="25">
        <v>35</v>
      </c>
      <c r="BB592" s="25">
        <v>25</v>
      </c>
      <c r="BC592" s="25">
        <v>0</v>
      </c>
      <c r="BD592" s="25">
        <v>7</v>
      </c>
      <c r="BE592" s="25">
        <v>20</v>
      </c>
      <c r="BF592" s="25">
        <v>27</v>
      </c>
      <c r="BG592" s="25">
        <v>38</v>
      </c>
      <c r="BH592" s="25">
        <v>0</v>
      </c>
      <c r="BI592" s="25">
        <v>33</v>
      </c>
      <c r="BJ592" s="25">
        <v>38</v>
      </c>
      <c r="BK592" s="25">
        <v>23</v>
      </c>
      <c r="BL592" s="25">
        <v>0</v>
      </c>
      <c r="BM592" s="25">
        <v>0</v>
      </c>
      <c r="BN592" s="25">
        <v>0</v>
      </c>
      <c r="BO592" t="s">
        <v>37</v>
      </c>
    </row>
    <row r="593" spans="1:67" x14ac:dyDescent="0.25">
      <c r="A593" s="6">
        <v>45097</v>
      </c>
      <c r="B593" t="s">
        <v>12</v>
      </c>
      <c r="C593">
        <v>20</v>
      </c>
      <c r="D593">
        <v>552</v>
      </c>
      <c r="E593">
        <f t="shared" si="59"/>
        <v>146</v>
      </c>
      <c r="F593">
        <f t="shared" si="60"/>
        <v>87</v>
      </c>
      <c r="G593">
        <f t="shared" si="61"/>
        <v>179</v>
      </c>
      <c r="H593">
        <f t="shared" si="62"/>
        <v>135</v>
      </c>
      <c r="I593">
        <v>0</v>
      </c>
      <c r="J593" s="22">
        <v>0.28000000000000003</v>
      </c>
      <c r="K593" s="22">
        <v>0.56000000000000005</v>
      </c>
      <c r="L593" s="22">
        <v>0.8</v>
      </c>
      <c r="M593" s="22">
        <v>0.82000000000000006</v>
      </c>
      <c r="N593" s="22">
        <v>0.91</v>
      </c>
      <c r="O593" s="24">
        <v>0.72</v>
      </c>
      <c r="P593" s="24">
        <v>0.98</v>
      </c>
      <c r="Q593" s="24">
        <v>0.70000000000000007</v>
      </c>
      <c r="R593" s="24">
        <v>0.71</v>
      </c>
      <c r="S593" s="24">
        <v>0.6</v>
      </c>
      <c r="T593" s="24">
        <v>0.48</v>
      </c>
      <c r="U593" s="24">
        <v>0.25</v>
      </c>
      <c r="V593" s="24">
        <v>0.9</v>
      </c>
      <c r="W593" s="24">
        <v>0.45</v>
      </c>
      <c r="X593" s="24">
        <v>0.93</v>
      </c>
      <c r="Y593" s="24">
        <v>0.93</v>
      </c>
      <c r="Z593" s="24">
        <v>0.86</v>
      </c>
      <c r="AA593" s="25">
        <v>0</v>
      </c>
      <c r="AB593" s="25">
        <v>8</v>
      </c>
      <c r="AC593" s="25">
        <v>9</v>
      </c>
      <c r="AD593" s="25">
        <v>5</v>
      </c>
      <c r="AE593" s="25">
        <v>8</v>
      </c>
      <c r="AF593" s="25">
        <v>5</v>
      </c>
      <c r="AG593" s="25">
        <v>19</v>
      </c>
      <c r="AH593" s="25">
        <v>5</v>
      </c>
      <c r="AI593" s="25">
        <v>21</v>
      </c>
      <c r="AJ593" s="25">
        <v>7</v>
      </c>
      <c r="AK593" s="25">
        <v>5</v>
      </c>
      <c r="AL593" s="25">
        <v>6</v>
      </c>
      <c r="AM593" s="25">
        <v>13</v>
      </c>
      <c r="AN593" s="25">
        <v>17</v>
      </c>
      <c r="AO593" s="25">
        <v>23</v>
      </c>
      <c r="AP593" s="25">
        <v>29</v>
      </c>
      <c r="AQ593" s="25">
        <v>33</v>
      </c>
      <c r="AR593" s="25">
        <v>9</v>
      </c>
      <c r="AS593" s="25">
        <v>4</v>
      </c>
      <c r="AT593" s="25">
        <v>1</v>
      </c>
      <c r="AU593" s="25">
        <v>23</v>
      </c>
      <c r="AV593" s="25">
        <v>11</v>
      </c>
      <c r="AW593" s="25">
        <v>8</v>
      </c>
      <c r="AX593" s="25">
        <v>4</v>
      </c>
      <c r="AY593" s="25">
        <v>30</v>
      </c>
      <c r="AZ593" s="25">
        <v>36</v>
      </c>
      <c r="BA593" s="25">
        <v>23</v>
      </c>
      <c r="BB593" s="25">
        <v>4</v>
      </c>
      <c r="BC593" s="25">
        <v>14</v>
      </c>
      <c r="BD593" s="25">
        <v>26</v>
      </c>
      <c r="BE593" s="25">
        <v>1</v>
      </c>
      <c r="BF593" s="25">
        <v>33</v>
      </c>
      <c r="BG593" s="25">
        <v>14</v>
      </c>
      <c r="BH593" s="25">
        <v>4</v>
      </c>
      <c r="BI593" s="25">
        <v>2</v>
      </c>
      <c r="BJ593" s="25">
        <v>26</v>
      </c>
      <c r="BK593" s="25">
        <v>9</v>
      </c>
      <c r="BL593" s="25">
        <v>32</v>
      </c>
      <c r="BM593" s="25">
        <v>24</v>
      </c>
      <c r="BN593" s="25">
        <v>1</v>
      </c>
      <c r="BO593" t="s">
        <v>37</v>
      </c>
    </row>
    <row r="594" spans="1:67" x14ac:dyDescent="0.25">
      <c r="A594" s="6">
        <v>45098</v>
      </c>
      <c r="B594" t="s">
        <v>12</v>
      </c>
      <c r="C594">
        <v>21</v>
      </c>
      <c r="D594">
        <v>521.00000000000011</v>
      </c>
      <c r="E594">
        <f t="shared" si="59"/>
        <v>161.00000000000011</v>
      </c>
      <c r="F594">
        <f t="shared" si="60"/>
        <v>116</v>
      </c>
      <c r="G594">
        <f t="shared" si="61"/>
        <v>109</v>
      </c>
      <c r="H594">
        <f t="shared" si="62"/>
        <v>127</v>
      </c>
      <c r="I594">
        <v>0</v>
      </c>
      <c r="J594" s="22">
        <v>0.38</v>
      </c>
      <c r="K594" s="22">
        <v>0.63</v>
      </c>
      <c r="L594" s="22">
        <v>0.72</v>
      </c>
      <c r="M594" s="22">
        <v>0.85</v>
      </c>
      <c r="N594" s="22">
        <v>0.9</v>
      </c>
      <c r="O594" s="24">
        <v>1</v>
      </c>
      <c r="P594" s="24">
        <v>0.93</v>
      </c>
      <c r="Q594" s="24">
        <v>0.36</v>
      </c>
      <c r="R594" s="24">
        <v>0.75</v>
      </c>
      <c r="S594" s="24">
        <v>0.72</v>
      </c>
      <c r="T594" s="24">
        <v>0.68</v>
      </c>
      <c r="U594" s="24">
        <v>0.93</v>
      </c>
      <c r="V594" s="24">
        <v>0.4</v>
      </c>
      <c r="W594" s="24">
        <v>0.31</v>
      </c>
      <c r="X594" s="24">
        <v>0.82000000000000006</v>
      </c>
      <c r="Y594" s="24">
        <v>0.86</v>
      </c>
      <c r="Z594" s="24">
        <v>0.74</v>
      </c>
      <c r="AA594" s="25">
        <v>25</v>
      </c>
      <c r="AB594" s="25">
        <v>18</v>
      </c>
      <c r="AC594" s="25">
        <v>20</v>
      </c>
      <c r="AD594" s="25">
        <v>0</v>
      </c>
      <c r="AE594" s="25">
        <v>4</v>
      </c>
      <c r="AF594" s="25">
        <v>29</v>
      </c>
      <c r="AG594" s="25">
        <v>2</v>
      </c>
      <c r="AH594" s="25">
        <v>2</v>
      </c>
      <c r="AI594" s="25">
        <v>16</v>
      </c>
      <c r="AJ594" s="25">
        <v>0</v>
      </c>
      <c r="AK594" s="25">
        <v>8</v>
      </c>
      <c r="AL594" s="25">
        <v>0</v>
      </c>
      <c r="AM594" s="25">
        <v>14</v>
      </c>
      <c r="AN594" s="25">
        <v>30</v>
      </c>
      <c r="AO594" s="25">
        <v>4</v>
      </c>
      <c r="AP594" s="25">
        <v>4</v>
      </c>
      <c r="AQ594" s="25">
        <v>8</v>
      </c>
      <c r="AR594" s="25">
        <v>28</v>
      </c>
      <c r="AS594" s="25">
        <v>29</v>
      </c>
      <c r="AT594" s="25">
        <v>10</v>
      </c>
      <c r="AU594" s="25">
        <v>0</v>
      </c>
      <c r="AV594" s="25">
        <v>24</v>
      </c>
      <c r="AW594" s="25">
        <v>22</v>
      </c>
      <c r="AX594" s="25">
        <v>0</v>
      </c>
      <c r="AY594" s="25">
        <v>25</v>
      </c>
      <c r="AZ594" s="25">
        <v>3</v>
      </c>
      <c r="BA594" s="25">
        <v>0</v>
      </c>
      <c r="BB594" s="25">
        <v>2</v>
      </c>
      <c r="BC594" s="25">
        <v>33</v>
      </c>
      <c r="BD594" s="25">
        <v>0</v>
      </c>
      <c r="BE594" s="25">
        <v>16</v>
      </c>
      <c r="BF594" s="25">
        <v>2.0000000000001137</v>
      </c>
      <c r="BG594" s="25">
        <v>26</v>
      </c>
      <c r="BH594" s="25">
        <v>20</v>
      </c>
      <c r="BI594" s="25">
        <v>9</v>
      </c>
      <c r="BJ594" s="25">
        <v>30</v>
      </c>
      <c r="BK594" s="25">
        <v>6</v>
      </c>
      <c r="BL594" s="25">
        <v>18</v>
      </c>
      <c r="BM594" s="25">
        <v>33</v>
      </c>
      <c r="BN594" s="25">
        <v>1</v>
      </c>
      <c r="BO594" t="s">
        <v>37</v>
      </c>
    </row>
    <row r="595" spans="1:67" x14ac:dyDescent="0.25">
      <c r="A595" s="6">
        <v>45099</v>
      </c>
      <c r="B595" t="s">
        <v>12</v>
      </c>
      <c r="C595">
        <v>22</v>
      </c>
      <c r="D595">
        <v>488.00000000000011</v>
      </c>
      <c r="E595">
        <f t="shared" si="59"/>
        <v>69.000000000000114</v>
      </c>
      <c r="F595">
        <f t="shared" si="60"/>
        <v>136</v>
      </c>
      <c r="G595">
        <f t="shared" si="61"/>
        <v>93</v>
      </c>
      <c r="H595">
        <f t="shared" si="62"/>
        <v>168</v>
      </c>
      <c r="I595">
        <v>0</v>
      </c>
      <c r="J595" s="22">
        <v>0.25</v>
      </c>
      <c r="K595" s="22">
        <v>0.56000000000000005</v>
      </c>
      <c r="L595" s="22">
        <v>0.8</v>
      </c>
      <c r="M595" s="22">
        <v>0.89</v>
      </c>
      <c r="N595" s="22">
        <v>0.97</v>
      </c>
      <c r="O595" s="24">
        <v>0.71</v>
      </c>
      <c r="P595" s="24">
        <v>0.85</v>
      </c>
      <c r="Q595" s="24">
        <v>0.71</v>
      </c>
      <c r="R595" s="24">
        <v>0.75</v>
      </c>
      <c r="S595" s="24">
        <v>0.66</v>
      </c>
      <c r="T595" s="24">
        <v>1</v>
      </c>
      <c r="U595" s="24">
        <v>0.54</v>
      </c>
      <c r="V595" s="24">
        <v>0.74</v>
      </c>
      <c r="W595" s="24">
        <v>0.38</v>
      </c>
      <c r="X595" s="24">
        <v>0.87</v>
      </c>
      <c r="Y595" s="24">
        <v>0.9</v>
      </c>
      <c r="Z595" s="24">
        <v>0.98</v>
      </c>
      <c r="AA595" s="25">
        <v>1</v>
      </c>
      <c r="AB595" s="25">
        <v>16</v>
      </c>
      <c r="AC595" s="25">
        <v>11</v>
      </c>
      <c r="AD595" s="25">
        <v>28</v>
      </c>
      <c r="AE595" s="25">
        <v>3</v>
      </c>
      <c r="AF595" s="25">
        <v>19</v>
      </c>
      <c r="AG595" s="25">
        <v>25</v>
      </c>
      <c r="AH595" s="25">
        <v>0</v>
      </c>
      <c r="AI595" s="25">
        <v>30</v>
      </c>
      <c r="AJ595" s="25">
        <v>3</v>
      </c>
      <c r="AK595" s="25">
        <v>22</v>
      </c>
      <c r="AL595" s="25">
        <v>29</v>
      </c>
      <c r="AM595" s="25">
        <v>16</v>
      </c>
      <c r="AN595" s="25">
        <v>20</v>
      </c>
      <c r="AO595" s="25">
        <v>28</v>
      </c>
      <c r="AP595" s="25">
        <v>0</v>
      </c>
      <c r="AQ595" s="25">
        <v>13</v>
      </c>
      <c r="AR595" s="25">
        <v>26</v>
      </c>
      <c r="AS595" s="25">
        <v>7</v>
      </c>
      <c r="AT595" s="25">
        <v>29</v>
      </c>
      <c r="AU595" s="25">
        <v>0</v>
      </c>
      <c r="AV595" s="25">
        <v>12</v>
      </c>
      <c r="AW595" s="25">
        <v>19</v>
      </c>
      <c r="AX595" s="25">
        <v>0</v>
      </c>
      <c r="AY595" s="25">
        <v>10</v>
      </c>
      <c r="AZ595" s="25">
        <v>19</v>
      </c>
      <c r="BA595" s="25">
        <v>0</v>
      </c>
      <c r="BB595" s="25">
        <v>0</v>
      </c>
      <c r="BC595" s="25">
        <v>27</v>
      </c>
      <c r="BD595" s="25">
        <v>6</v>
      </c>
      <c r="BE595" s="25">
        <v>9</v>
      </c>
      <c r="BF595" s="25">
        <v>18</v>
      </c>
      <c r="BG595" s="25">
        <v>7</v>
      </c>
      <c r="BH595" s="25">
        <v>0</v>
      </c>
      <c r="BI595" s="25">
        <v>0</v>
      </c>
      <c r="BJ595" s="25">
        <v>0</v>
      </c>
      <c r="BK595" s="25">
        <v>0</v>
      </c>
      <c r="BL595" s="25">
        <v>5</v>
      </c>
      <c r="BM595" s="25">
        <v>26</v>
      </c>
      <c r="BN595" s="25">
        <v>4.0000000000001137</v>
      </c>
      <c r="BO595" t="s">
        <v>37</v>
      </c>
    </row>
    <row r="596" spans="1:67" x14ac:dyDescent="0.25">
      <c r="A596" s="6">
        <v>45100</v>
      </c>
      <c r="B596" t="s">
        <v>12</v>
      </c>
      <c r="C596">
        <v>23</v>
      </c>
      <c r="D596">
        <v>449.00000000000006</v>
      </c>
      <c r="E596">
        <f t="shared" si="59"/>
        <v>123</v>
      </c>
      <c r="F596">
        <f t="shared" si="60"/>
        <v>98</v>
      </c>
      <c r="G596">
        <f t="shared" si="61"/>
        <v>133</v>
      </c>
      <c r="H596">
        <f t="shared" si="62"/>
        <v>66.000000000000057</v>
      </c>
      <c r="I596">
        <v>0</v>
      </c>
      <c r="J596" s="22">
        <v>0.17</v>
      </c>
      <c r="K596" s="22">
        <v>0.52</v>
      </c>
      <c r="L596" s="22">
        <v>0.79</v>
      </c>
      <c r="M596" s="22">
        <v>0.87</v>
      </c>
      <c r="N596" s="22">
        <v>0.96</v>
      </c>
      <c r="O596" s="24">
        <v>0.87</v>
      </c>
      <c r="P596" s="24">
        <v>0.93</v>
      </c>
      <c r="Q596" s="24">
        <v>0.6</v>
      </c>
      <c r="R596" s="24">
        <v>0.69000000000000006</v>
      </c>
      <c r="S596" s="24">
        <v>0.68</v>
      </c>
      <c r="T596" s="24">
        <v>0.93</v>
      </c>
      <c r="U596" s="24">
        <v>0.95000000000000007</v>
      </c>
      <c r="V596" s="24">
        <v>0.85</v>
      </c>
      <c r="W596" s="24">
        <v>0.70000000000000007</v>
      </c>
      <c r="X596" s="24">
        <v>0.37</v>
      </c>
      <c r="Y596" s="24">
        <v>0.85</v>
      </c>
      <c r="Z596" s="24">
        <v>0.47000000000000003</v>
      </c>
      <c r="AA596" s="25">
        <v>26</v>
      </c>
      <c r="AB596" s="25">
        <v>0</v>
      </c>
      <c r="AC596" s="25">
        <v>2</v>
      </c>
      <c r="AD596" s="25">
        <v>0</v>
      </c>
      <c r="AE596" s="25">
        <v>10</v>
      </c>
      <c r="AF596" s="25">
        <v>14</v>
      </c>
      <c r="AG596" s="25">
        <v>0</v>
      </c>
      <c r="AH596" s="25">
        <v>0</v>
      </c>
      <c r="AI596" s="25">
        <v>18</v>
      </c>
      <c r="AJ596" s="25">
        <v>28</v>
      </c>
      <c r="AK596" s="25">
        <v>29</v>
      </c>
      <c r="AL596" s="25">
        <v>0</v>
      </c>
      <c r="AM596" s="25">
        <v>0</v>
      </c>
      <c r="AN596" s="25">
        <v>24</v>
      </c>
      <c r="AO596" s="25">
        <v>0</v>
      </c>
      <c r="AP596" s="25">
        <v>24</v>
      </c>
      <c r="AQ596" s="25">
        <v>0</v>
      </c>
      <c r="AR596" s="25">
        <v>15.000000000000057</v>
      </c>
      <c r="AS596" s="25">
        <v>3</v>
      </c>
      <c r="AT596" s="25">
        <v>0</v>
      </c>
      <c r="AU596" s="25">
        <v>8</v>
      </c>
      <c r="AV596" s="25">
        <v>13</v>
      </c>
      <c r="AW596" s="25">
        <v>8</v>
      </c>
      <c r="AX596" s="25">
        <v>15</v>
      </c>
      <c r="AY596" s="25">
        <v>0</v>
      </c>
      <c r="AZ596" s="25">
        <v>22</v>
      </c>
      <c r="BA596" s="25">
        <v>25</v>
      </c>
      <c r="BB596" s="25">
        <v>0</v>
      </c>
      <c r="BC596" s="25">
        <v>18</v>
      </c>
      <c r="BD596" s="25">
        <v>24</v>
      </c>
      <c r="BE596" s="25">
        <v>13</v>
      </c>
      <c r="BF596" s="25">
        <v>8</v>
      </c>
      <c r="BG596" s="25">
        <v>24</v>
      </c>
      <c r="BH596" s="25">
        <v>5</v>
      </c>
      <c r="BI596" s="25">
        <v>0</v>
      </c>
      <c r="BJ596" s="25">
        <v>20</v>
      </c>
      <c r="BK596" s="25">
        <v>8</v>
      </c>
      <c r="BL596" s="25">
        <v>23</v>
      </c>
      <c r="BM596" s="25">
        <v>13</v>
      </c>
      <c r="BN596" s="25">
        <v>9</v>
      </c>
      <c r="BO596" t="s">
        <v>37</v>
      </c>
    </row>
    <row r="597" spans="1:67" x14ac:dyDescent="0.25">
      <c r="A597" s="6">
        <v>45101</v>
      </c>
      <c r="B597" t="s">
        <v>12</v>
      </c>
      <c r="C597">
        <v>24</v>
      </c>
      <c r="D597">
        <v>400</v>
      </c>
      <c r="E597">
        <f t="shared" si="59"/>
        <v>111</v>
      </c>
      <c r="F597">
        <f t="shared" si="60"/>
        <v>103</v>
      </c>
      <c r="G597">
        <f t="shared" si="61"/>
        <v>109</v>
      </c>
      <c r="H597">
        <f t="shared" si="62"/>
        <v>71</v>
      </c>
      <c r="I597">
        <v>0</v>
      </c>
      <c r="J597" s="22">
        <v>0.17</v>
      </c>
      <c r="K597" s="22">
        <v>0.5</v>
      </c>
      <c r="L597" s="22">
        <v>0.71</v>
      </c>
      <c r="M597" s="22">
        <v>0.83000000000000007</v>
      </c>
      <c r="N597" s="22">
        <v>0.95000000000000007</v>
      </c>
      <c r="O597" s="24">
        <v>0.74</v>
      </c>
      <c r="P597" s="24">
        <v>0.76</v>
      </c>
      <c r="Q597" s="24">
        <v>0.86</v>
      </c>
      <c r="R597" s="24">
        <v>0.75</v>
      </c>
      <c r="S597" s="24">
        <v>0.56000000000000005</v>
      </c>
      <c r="T597" s="24">
        <v>0.92</v>
      </c>
      <c r="U597" s="24">
        <v>0.9</v>
      </c>
      <c r="V597" s="24">
        <v>0.5</v>
      </c>
      <c r="W597" s="24">
        <v>0.93</v>
      </c>
      <c r="X597" s="24">
        <v>0.3</v>
      </c>
      <c r="Y597" s="24">
        <v>0.57999999999999996</v>
      </c>
      <c r="Z597" s="24">
        <v>0.87</v>
      </c>
      <c r="AA597" s="25">
        <v>22</v>
      </c>
      <c r="AB597" s="25">
        <v>18</v>
      </c>
      <c r="AC597" s="25">
        <v>13</v>
      </c>
      <c r="AD597" s="25">
        <v>10</v>
      </c>
      <c r="AE597" s="25">
        <v>3</v>
      </c>
      <c r="AF597" s="25">
        <v>5</v>
      </c>
      <c r="AG597" s="25">
        <v>21</v>
      </c>
      <c r="AH597" s="25">
        <v>0</v>
      </c>
      <c r="AI597" s="25">
        <v>4</v>
      </c>
      <c r="AJ597" s="25">
        <v>7</v>
      </c>
      <c r="AK597" s="25">
        <v>6</v>
      </c>
      <c r="AL597" s="25">
        <v>5</v>
      </c>
      <c r="AM597" s="25">
        <v>0</v>
      </c>
      <c r="AN597" s="25">
        <v>0</v>
      </c>
      <c r="AO597" s="25">
        <v>7</v>
      </c>
      <c r="AP597" s="25">
        <v>26</v>
      </c>
      <c r="AQ597" s="25">
        <v>0</v>
      </c>
      <c r="AR597" s="25">
        <v>17</v>
      </c>
      <c r="AS597" s="25">
        <v>0</v>
      </c>
      <c r="AT597" s="25">
        <v>16</v>
      </c>
      <c r="AU597" s="25">
        <v>0</v>
      </c>
      <c r="AV597" s="25">
        <v>14</v>
      </c>
      <c r="AW597" s="25">
        <v>12</v>
      </c>
      <c r="AX597" s="25">
        <v>15</v>
      </c>
      <c r="AY597" s="25">
        <v>21</v>
      </c>
      <c r="AZ597" s="25">
        <v>10</v>
      </c>
      <c r="BA597" s="25">
        <v>0</v>
      </c>
      <c r="BB597" s="25">
        <v>12</v>
      </c>
      <c r="BC597" s="25">
        <v>1</v>
      </c>
      <c r="BD597" s="25">
        <v>24</v>
      </c>
      <c r="BE597" s="25">
        <v>4</v>
      </c>
      <c r="BF597" s="25">
        <v>23</v>
      </c>
      <c r="BG597" s="25">
        <v>7</v>
      </c>
      <c r="BH597" s="25">
        <v>15</v>
      </c>
      <c r="BI597" s="25">
        <v>0</v>
      </c>
      <c r="BJ597" s="25">
        <v>25</v>
      </c>
      <c r="BK597" s="25">
        <v>24</v>
      </c>
      <c r="BL597" s="25">
        <v>0</v>
      </c>
      <c r="BM597" s="25">
        <v>0</v>
      </c>
      <c r="BN597" s="25">
        <v>13</v>
      </c>
      <c r="BO597" t="s">
        <v>37</v>
      </c>
    </row>
    <row r="598" spans="1:67" x14ac:dyDescent="0.25">
      <c r="A598" s="6">
        <v>45102</v>
      </c>
      <c r="B598" t="s">
        <v>12</v>
      </c>
      <c r="C598">
        <v>25</v>
      </c>
      <c r="D598">
        <v>349.00000000000006</v>
      </c>
      <c r="E598">
        <f t="shared" si="59"/>
        <v>105.00000000000006</v>
      </c>
      <c r="F598">
        <f t="shared" si="60"/>
        <v>38</v>
      </c>
      <c r="G598">
        <f t="shared" si="61"/>
        <v>120</v>
      </c>
      <c r="H598">
        <f t="shared" si="62"/>
        <v>81</v>
      </c>
      <c r="I598">
        <v>0</v>
      </c>
      <c r="J598" s="22">
        <v>0.38</v>
      </c>
      <c r="K598" s="22">
        <v>0.59</v>
      </c>
      <c r="L598" s="22">
        <v>0.72</v>
      </c>
      <c r="M598" s="22">
        <v>0.86</v>
      </c>
      <c r="N598" s="22">
        <v>0.93</v>
      </c>
      <c r="O598" s="24">
        <v>0.72</v>
      </c>
      <c r="P598" s="24">
        <v>0.71</v>
      </c>
      <c r="Q598" s="24">
        <v>0.72</v>
      </c>
      <c r="R598" s="24">
        <v>0.43</v>
      </c>
      <c r="S598" s="24">
        <v>0.75</v>
      </c>
      <c r="T598" s="24">
        <v>0.93</v>
      </c>
      <c r="U598" s="24">
        <v>0.92</v>
      </c>
      <c r="V598" s="24">
        <v>0.76</v>
      </c>
      <c r="W598" s="24">
        <v>0.94000000000000006</v>
      </c>
      <c r="X598" s="24">
        <v>0.42</v>
      </c>
      <c r="Y598" s="24">
        <v>0.72</v>
      </c>
      <c r="Z598" s="24">
        <v>0.51</v>
      </c>
      <c r="AA598" s="25">
        <v>8</v>
      </c>
      <c r="AB598" s="25">
        <v>0</v>
      </c>
      <c r="AC598" s="25">
        <v>4</v>
      </c>
      <c r="AD598" s="25">
        <v>11</v>
      </c>
      <c r="AE598" s="25">
        <v>1</v>
      </c>
      <c r="AF598" s="25">
        <v>14</v>
      </c>
      <c r="AG598" s="25">
        <v>0</v>
      </c>
      <c r="AH598" s="25">
        <v>0</v>
      </c>
      <c r="AI598" s="25">
        <v>0</v>
      </c>
      <c r="AJ598" s="25">
        <v>0</v>
      </c>
      <c r="AK598" s="25">
        <v>5</v>
      </c>
      <c r="AL598" s="25">
        <v>0</v>
      </c>
      <c r="AM598" s="25">
        <v>14</v>
      </c>
      <c r="AN598" s="25">
        <v>0</v>
      </c>
      <c r="AO598" s="25">
        <v>6</v>
      </c>
      <c r="AP598" s="25">
        <v>16</v>
      </c>
      <c r="AQ598" s="25">
        <v>11</v>
      </c>
      <c r="AR598" s="25">
        <v>0</v>
      </c>
      <c r="AS598" s="25">
        <v>23</v>
      </c>
      <c r="AT598" s="25">
        <v>11</v>
      </c>
      <c r="AU598" s="25">
        <v>14</v>
      </c>
      <c r="AV598" s="25">
        <v>23</v>
      </c>
      <c r="AW598" s="25">
        <v>21</v>
      </c>
      <c r="AX598" s="25">
        <v>0</v>
      </c>
      <c r="AY598" s="25">
        <v>11</v>
      </c>
      <c r="AZ598" s="25">
        <v>9</v>
      </c>
      <c r="BA598" s="25">
        <v>2</v>
      </c>
      <c r="BB598" s="25">
        <v>22</v>
      </c>
      <c r="BC598" s="25">
        <v>7</v>
      </c>
      <c r="BD598" s="25">
        <v>11</v>
      </c>
      <c r="BE598" s="25">
        <v>1</v>
      </c>
      <c r="BF598" s="25">
        <v>19</v>
      </c>
      <c r="BG598" s="25">
        <v>2</v>
      </c>
      <c r="BH598" s="25">
        <v>18</v>
      </c>
      <c r="BI598" s="25">
        <v>0</v>
      </c>
      <c r="BJ598" s="25">
        <v>21</v>
      </c>
      <c r="BK598" s="25">
        <v>18</v>
      </c>
      <c r="BL598" s="25">
        <v>14</v>
      </c>
      <c r="BM598" s="25">
        <v>6.0000000000000568</v>
      </c>
      <c r="BN598" s="25">
        <v>6</v>
      </c>
      <c r="BO598" t="s">
        <v>37</v>
      </c>
    </row>
    <row r="599" spans="1:67" x14ac:dyDescent="0.25">
      <c r="A599" s="6">
        <v>45103</v>
      </c>
      <c r="B599" t="s">
        <v>12</v>
      </c>
      <c r="C599">
        <v>26</v>
      </c>
      <c r="D599">
        <v>303.00000000000006</v>
      </c>
      <c r="E599">
        <f t="shared" ref="E599:E662" si="63">SUM(BE599:BN599)</f>
        <v>68</v>
      </c>
      <c r="F599">
        <f t="shared" ref="F599:F662" si="64">SUM(AA599:AJ599)</f>
        <v>61</v>
      </c>
      <c r="G599">
        <f t="shared" ref="G599:G662" si="65">SUM(AU599:BD599)</f>
        <v>62</v>
      </c>
      <c r="H599">
        <f t="shared" ref="H599:H662" si="66">SUM(AL599:AT599)</f>
        <v>95.000000000000057</v>
      </c>
      <c r="I599">
        <v>0</v>
      </c>
      <c r="J599" s="22">
        <v>0.25</v>
      </c>
      <c r="K599" s="22">
        <v>0.64</v>
      </c>
      <c r="L599" s="22">
        <v>0.79</v>
      </c>
      <c r="M599" s="22">
        <v>0.8</v>
      </c>
      <c r="N599" s="22">
        <v>0.91</v>
      </c>
      <c r="O599" s="24">
        <v>0.79</v>
      </c>
      <c r="P599" s="24">
        <v>0.56000000000000005</v>
      </c>
      <c r="Q599" s="24">
        <v>0.86</v>
      </c>
      <c r="R599" s="24">
        <v>0.9</v>
      </c>
      <c r="S599" s="24">
        <v>0.82000000000000006</v>
      </c>
      <c r="T599" s="24">
        <v>0.74</v>
      </c>
      <c r="U599" s="24">
        <v>0.43</v>
      </c>
      <c r="V599" s="24">
        <v>0.45</v>
      </c>
      <c r="W599" s="24">
        <v>0.91</v>
      </c>
      <c r="X599" s="24">
        <v>0.94000000000000006</v>
      </c>
      <c r="Y599" s="24">
        <v>0.89</v>
      </c>
      <c r="Z599" s="24">
        <v>0.95000000000000007</v>
      </c>
      <c r="AA599" s="25">
        <v>0</v>
      </c>
      <c r="AB599" s="25">
        <v>0</v>
      </c>
      <c r="AC599" s="25">
        <v>8</v>
      </c>
      <c r="AD599" s="25">
        <v>0</v>
      </c>
      <c r="AE599" s="25">
        <v>19</v>
      </c>
      <c r="AF599" s="25">
        <v>13</v>
      </c>
      <c r="AG599" s="25">
        <v>5</v>
      </c>
      <c r="AH599" s="25">
        <v>12</v>
      </c>
      <c r="AI599" s="25">
        <v>0</v>
      </c>
      <c r="AJ599" s="25">
        <v>4</v>
      </c>
      <c r="AK599" s="25">
        <v>17</v>
      </c>
      <c r="AL599" s="25">
        <v>9</v>
      </c>
      <c r="AM599" s="25">
        <v>17</v>
      </c>
      <c r="AN599" s="25">
        <v>14</v>
      </c>
      <c r="AO599" s="25">
        <v>13.000000000000057</v>
      </c>
      <c r="AP599" s="25">
        <v>9</v>
      </c>
      <c r="AQ599" s="25">
        <v>2</v>
      </c>
      <c r="AR599" s="25">
        <v>9</v>
      </c>
      <c r="AS599" s="25">
        <v>7</v>
      </c>
      <c r="AT599" s="25">
        <v>15</v>
      </c>
      <c r="AU599" s="25">
        <v>8</v>
      </c>
      <c r="AV599" s="25">
        <v>8</v>
      </c>
      <c r="AW599" s="25">
        <v>0</v>
      </c>
      <c r="AX599" s="25">
        <v>0</v>
      </c>
      <c r="AY599" s="25">
        <v>10</v>
      </c>
      <c r="AZ599" s="25">
        <v>18</v>
      </c>
      <c r="BA599" s="25">
        <v>10</v>
      </c>
      <c r="BB599" s="25">
        <v>1</v>
      </c>
      <c r="BC599" s="25">
        <v>5</v>
      </c>
      <c r="BD599" s="25">
        <v>2</v>
      </c>
      <c r="BE599" s="25">
        <v>0</v>
      </c>
      <c r="BF599" s="25">
        <v>0</v>
      </c>
      <c r="BG599" s="25">
        <v>0</v>
      </c>
      <c r="BH599" s="25">
        <v>13</v>
      </c>
      <c r="BI599" s="25">
        <v>15</v>
      </c>
      <c r="BJ599" s="25">
        <v>0</v>
      </c>
      <c r="BK599" s="25">
        <v>5</v>
      </c>
      <c r="BL599" s="25">
        <v>0</v>
      </c>
      <c r="BM599" s="25">
        <v>17</v>
      </c>
      <c r="BN599" s="25">
        <v>18</v>
      </c>
      <c r="BO599" t="s">
        <v>37</v>
      </c>
    </row>
    <row r="600" spans="1:67" x14ac:dyDescent="0.25">
      <c r="A600" s="6">
        <v>45104</v>
      </c>
      <c r="B600" t="s">
        <v>12</v>
      </c>
      <c r="C600">
        <v>27</v>
      </c>
      <c r="D600">
        <v>268</v>
      </c>
      <c r="E600">
        <f t="shared" si="63"/>
        <v>88</v>
      </c>
      <c r="F600">
        <f t="shared" si="64"/>
        <v>55</v>
      </c>
      <c r="G600">
        <f t="shared" si="65"/>
        <v>48</v>
      </c>
      <c r="H600">
        <f t="shared" si="66"/>
        <v>74</v>
      </c>
      <c r="I600">
        <v>0</v>
      </c>
      <c r="J600" s="22">
        <v>0.33</v>
      </c>
      <c r="K600" s="22">
        <v>0.52</v>
      </c>
      <c r="L600" s="22">
        <v>0.74</v>
      </c>
      <c r="M600" s="22">
        <v>0.83000000000000007</v>
      </c>
      <c r="N600" s="22">
        <v>0.99</v>
      </c>
      <c r="O600" s="24">
        <v>0.68</v>
      </c>
      <c r="P600" s="24">
        <v>0.57999999999999996</v>
      </c>
      <c r="Q600" s="24">
        <v>0.6</v>
      </c>
      <c r="R600" s="24">
        <v>0.78</v>
      </c>
      <c r="S600" s="24">
        <v>0.92</v>
      </c>
      <c r="T600" s="24">
        <v>0.46</v>
      </c>
      <c r="U600" s="24">
        <v>0.36</v>
      </c>
      <c r="V600" s="24">
        <v>0.92</v>
      </c>
      <c r="W600" s="24">
        <v>0.51</v>
      </c>
      <c r="X600" s="24">
        <v>0.77</v>
      </c>
      <c r="Y600" s="24">
        <v>0.62</v>
      </c>
      <c r="Z600" s="24">
        <v>0.91</v>
      </c>
      <c r="AA600" s="25">
        <v>3</v>
      </c>
      <c r="AB600" s="25">
        <v>0</v>
      </c>
      <c r="AC600" s="25">
        <v>17</v>
      </c>
      <c r="AD600" s="25">
        <v>0</v>
      </c>
      <c r="AE600" s="25">
        <v>11</v>
      </c>
      <c r="AF600" s="25">
        <v>10</v>
      </c>
      <c r="AG600" s="25">
        <v>7</v>
      </c>
      <c r="AH600" s="25">
        <v>0</v>
      </c>
      <c r="AI600" s="25">
        <v>7</v>
      </c>
      <c r="AJ600" s="25">
        <v>0</v>
      </c>
      <c r="AK600" s="25">
        <v>3</v>
      </c>
      <c r="AL600" s="25">
        <v>0</v>
      </c>
      <c r="AM600" s="25">
        <v>15</v>
      </c>
      <c r="AN600" s="25">
        <v>10</v>
      </c>
      <c r="AO600" s="25">
        <v>8</v>
      </c>
      <c r="AP600" s="25">
        <v>0</v>
      </c>
      <c r="AQ600" s="25">
        <v>11</v>
      </c>
      <c r="AR600" s="25">
        <v>17</v>
      </c>
      <c r="AS600" s="25">
        <v>0</v>
      </c>
      <c r="AT600" s="25">
        <v>13</v>
      </c>
      <c r="AU600" s="25">
        <v>7</v>
      </c>
      <c r="AV600" s="25">
        <v>0</v>
      </c>
      <c r="AW600" s="25">
        <v>0</v>
      </c>
      <c r="AX600" s="25">
        <v>2</v>
      </c>
      <c r="AY600" s="25">
        <v>3</v>
      </c>
      <c r="AZ600" s="25">
        <v>9</v>
      </c>
      <c r="BA600" s="25">
        <v>14</v>
      </c>
      <c r="BB600" s="25">
        <v>0</v>
      </c>
      <c r="BC600" s="25">
        <v>7</v>
      </c>
      <c r="BD600" s="25">
        <v>6</v>
      </c>
      <c r="BE600" s="25">
        <v>7</v>
      </c>
      <c r="BF600" s="25">
        <v>8</v>
      </c>
      <c r="BG600" s="25">
        <v>2</v>
      </c>
      <c r="BH600" s="25">
        <v>5</v>
      </c>
      <c r="BI600" s="25">
        <v>13</v>
      </c>
      <c r="BJ600" s="25">
        <v>4</v>
      </c>
      <c r="BK600" s="25">
        <v>15</v>
      </c>
      <c r="BL600" s="25">
        <v>13</v>
      </c>
      <c r="BM600" s="25">
        <v>6</v>
      </c>
      <c r="BN600" s="25">
        <v>15</v>
      </c>
      <c r="BO600" t="s">
        <v>37</v>
      </c>
    </row>
    <row r="601" spans="1:67" x14ac:dyDescent="0.25">
      <c r="A601" s="6">
        <v>45105</v>
      </c>
      <c r="B601" t="s">
        <v>12</v>
      </c>
      <c r="C601">
        <v>28</v>
      </c>
      <c r="D601">
        <v>237.00000000000003</v>
      </c>
      <c r="E601">
        <f t="shared" si="63"/>
        <v>73.000000000000028</v>
      </c>
      <c r="F601">
        <f t="shared" si="64"/>
        <v>58</v>
      </c>
      <c r="G601">
        <f t="shared" si="65"/>
        <v>68</v>
      </c>
      <c r="H601">
        <f t="shared" si="66"/>
        <v>38</v>
      </c>
      <c r="I601">
        <v>0</v>
      </c>
      <c r="J601" s="22">
        <v>0.33</v>
      </c>
      <c r="K601" s="22">
        <v>0.65</v>
      </c>
      <c r="L601" s="22">
        <v>0.74</v>
      </c>
      <c r="M601" s="22">
        <v>0.81</v>
      </c>
      <c r="N601" s="22">
        <v>0.99</v>
      </c>
      <c r="O601" s="24">
        <v>0.48</v>
      </c>
      <c r="P601" s="24">
        <v>0.6</v>
      </c>
      <c r="Q601" s="24">
        <v>0.72</v>
      </c>
      <c r="R601" s="24">
        <v>0.97</v>
      </c>
      <c r="S601" s="24">
        <v>0.76</v>
      </c>
      <c r="T601" s="24">
        <v>0.64</v>
      </c>
      <c r="U601" s="24">
        <v>0.86</v>
      </c>
      <c r="V601" s="24">
        <v>0.42</v>
      </c>
      <c r="W601" s="24">
        <v>0.92</v>
      </c>
      <c r="X601" s="24">
        <v>0.76</v>
      </c>
      <c r="Y601" s="24">
        <v>0.89</v>
      </c>
      <c r="Z601" s="24">
        <v>0.41000000000000003</v>
      </c>
      <c r="AA601" s="25">
        <v>0</v>
      </c>
      <c r="AB601" s="25">
        <v>3</v>
      </c>
      <c r="AC601" s="25">
        <v>13</v>
      </c>
      <c r="AD601" s="25">
        <v>10</v>
      </c>
      <c r="AE601" s="25">
        <v>6</v>
      </c>
      <c r="AF601" s="25">
        <v>0</v>
      </c>
      <c r="AG601" s="25">
        <v>14</v>
      </c>
      <c r="AH601" s="25">
        <v>5</v>
      </c>
      <c r="AI601" s="25">
        <v>0</v>
      </c>
      <c r="AJ601" s="25">
        <v>7</v>
      </c>
      <c r="AK601" s="25">
        <v>0</v>
      </c>
      <c r="AL601" s="25">
        <v>0</v>
      </c>
      <c r="AM601" s="25">
        <v>6</v>
      </c>
      <c r="AN601" s="25">
        <v>7</v>
      </c>
      <c r="AO601" s="25">
        <v>8</v>
      </c>
      <c r="AP601" s="25">
        <v>15</v>
      </c>
      <c r="AQ601" s="25">
        <v>2</v>
      </c>
      <c r="AR601" s="25">
        <v>0</v>
      </c>
      <c r="AS601" s="25">
        <v>0</v>
      </c>
      <c r="AT601" s="25">
        <v>0</v>
      </c>
      <c r="AU601" s="25">
        <v>7</v>
      </c>
      <c r="AV601" s="25">
        <v>5</v>
      </c>
      <c r="AW601" s="25">
        <v>4</v>
      </c>
      <c r="AX601" s="25">
        <v>14</v>
      </c>
      <c r="AY601" s="25">
        <v>3</v>
      </c>
      <c r="AZ601" s="25">
        <v>9</v>
      </c>
      <c r="BA601" s="25">
        <v>5</v>
      </c>
      <c r="BB601" s="25">
        <v>14</v>
      </c>
      <c r="BC601" s="25">
        <v>0</v>
      </c>
      <c r="BD601" s="25">
        <v>7</v>
      </c>
      <c r="BE601" s="25">
        <v>11</v>
      </c>
      <c r="BF601" s="25">
        <v>0</v>
      </c>
      <c r="BG601" s="25">
        <v>12</v>
      </c>
      <c r="BH601" s="25">
        <v>7</v>
      </c>
      <c r="BI601" s="25">
        <v>9</v>
      </c>
      <c r="BJ601" s="25">
        <v>6</v>
      </c>
      <c r="BK601" s="25">
        <v>9.0000000000000284</v>
      </c>
      <c r="BL601" s="25">
        <v>7</v>
      </c>
      <c r="BM601" s="25">
        <v>0</v>
      </c>
      <c r="BN601" s="25">
        <v>12</v>
      </c>
      <c r="BO601" t="s">
        <v>37</v>
      </c>
    </row>
    <row r="602" spans="1:67" x14ac:dyDescent="0.25">
      <c r="A602" s="6">
        <v>45106</v>
      </c>
      <c r="B602" t="s">
        <v>12</v>
      </c>
      <c r="C602">
        <v>29</v>
      </c>
      <c r="D602">
        <v>217.99999999999997</v>
      </c>
      <c r="E602">
        <f t="shared" si="63"/>
        <v>60.999999999999972</v>
      </c>
      <c r="F602">
        <f t="shared" si="64"/>
        <v>55</v>
      </c>
      <c r="G602">
        <f t="shared" si="65"/>
        <v>58</v>
      </c>
      <c r="H602">
        <f t="shared" si="66"/>
        <v>42</v>
      </c>
      <c r="I602">
        <v>0</v>
      </c>
      <c r="J602" s="22">
        <v>0.23</v>
      </c>
      <c r="K602" s="22">
        <v>0.54</v>
      </c>
      <c r="L602" s="22">
        <v>0.73</v>
      </c>
      <c r="M602" s="22">
        <v>0.85</v>
      </c>
      <c r="N602" s="22">
        <v>0.93</v>
      </c>
      <c r="O602" s="24">
        <v>0.93</v>
      </c>
      <c r="P602" s="24">
        <v>0.66</v>
      </c>
      <c r="Q602" s="24">
        <v>0.44</v>
      </c>
      <c r="R602" s="24">
        <v>0.71</v>
      </c>
      <c r="S602" s="24">
        <v>0.57999999999999996</v>
      </c>
      <c r="T602" s="24">
        <v>0.13</v>
      </c>
      <c r="U602" s="24">
        <v>0.28999999999999998</v>
      </c>
      <c r="V602" s="24">
        <v>0.9</v>
      </c>
      <c r="W602" s="24">
        <v>0.83000000000000007</v>
      </c>
      <c r="X602" s="24">
        <v>0.53</v>
      </c>
      <c r="Y602" s="24">
        <v>0.99</v>
      </c>
      <c r="Z602" s="24">
        <v>0.87</v>
      </c>
      <c r="AA602" s="25">
        <v>3</v>
      </c>
      <c r="AB602" s="25">
        <v>7</v>
      </c>
      <c r="AC602" s="25">
        <v>3</v>
      </c>
      <c r="AD602" s="25">
        <v>1</v>
      </c>
      <c r="AE602" s="25">
        <v>10</v>
      </c>
      <c r="AF602" s="25">
        <v>0</v>
      </c>
      <c r="AG602" s="25">
        <v>3</v>
      </c>
      <c r="AH602" s="25">
        <v>13</v>
      </c>
      <c r="AI602" s="25">
        <v>6</v>
      </c>
      <c r="AJ602" s="25">
        <v>9</v>
      </c>
      <c r="AK602" s="25">
        <v>2</v>
      </c>
      <c r="AL602" s="25">
        <v>0</v>
      </c>
      <c r="AM602" s="25">
        <v>4</v>
      </c>
      <c r="AN602" s="25">
        <v>8</v>
      </c>
      <c r="AO602" s="25">
        <v>11</v>
      </c>
      <c r="AP602" s="25">
        <v>0</v>
      </c>
      <c r="AQ602" s="25">
        <v>13</v>
      </c>
      <c r="AR602" s="25">
        <v>3</v>
      </c>
      <c r="AS602" s="25">
        <v>3</v>
      </c>
      <c r="AT602" s="25">
        <v>0</v>
      </c>
      <c r="AU602" s="25">
        <v>0</v>
      </c>
      <c r="AV602" s="25">
        <v>14</v>
      </c>
      <c r="AW602" s="25">
        <v>10</v>
      </c>
      <c r="AX602" s="25">
        <v>1</v>
      </c>
      <c r="AY602" s="25">
        <v>3</v>
      </c>
      <c r="AZ602" s="25">
        <v>5</v>
      </c>
      <c r="BA602" s="25">
        <v>6</v>
      </c>
      <c r="BB602" s="25">
        <v>4</v>
      </c>
      <c r="BC602" s="25">
        <v>9</v>
      </c>
      <c r="BD602" s="25">
        <v>6</v>
      </c>
      <c r="BE602" s="25">
        <v>12</v>
      </c>
      <c r="BF602" s="25">
        <v>6</v>
      </c>
      <c r="BG602" s="25">
        <v>9</v>
      </c>
      <c r="BH602" s="25">
        <v>0</v>
      </c>
      <c r="BI602" s="25">
        <v>0</v>
      </c>
      <c r="BJ602" s="25">
        <v>13.999999999999972</v>
      </c>
      <c r="BK602" s="25">
        <v>5</v>
      </c>
      <c r="BL602" s="25">
        <v>2</v>
      </c>
      <c r="BM602" s="25">
        <v>8</v>
      </c>
      <c r="BN602" s="25">
        <v>5</v>
      </c>
      <c r="BO602" t="s">
        <v>37</v>
      </c>
    </row>
    <row r="603" spans="1:67" x14ac:dyDescent="0.25">
      <c r="A603" s="6">
        <v>45107</v>
      </c>
      <c r="B603" t="s">
        <v>12</v>
      </c>
      <c r="C603">
        <v>30</v>
      </c>
      <c r="D603">
        <v>250</v>
      </c>
      <c r="E603">
        <f t="shared" si="63"/>
        <v>53</v>
      </c>
      <c r="F603">
        <f t="shared" si="64"/>
        <v>55</v>
      </c>
      <c r="G603">
        <f t="shared" si="65"/>
        <v>78</v>
      </c>
      <c r="H603">
        <f t="shared" si="66"/>
        <v>48</v>
      </c>
      <c r="I603">
        <v>0</v>
      </c>
      <c r="J603" s="22">
        <v>0.18</v>
      </c>
      <c r="K603" s="22">
        <v>0.53</v>
      </c>
      <c r="L603" s="22">
        <v>0.71</v>
      </c>
      <c r="M603" s="22">
        <v>0.87</v>
      </c>
      <c r="N603" s="22">
        <v>0.9</v>
      </c>
      <c r="O603" s="24">
        <v>0.93</v>
      </c>
      <c r="P603" s="24">
        <v>0.25</v>
      </c>
      <c r="Q603" s="24">
        <v>0.44</v>
      </c>
      <c r="R603" s="24">
        <v>0.59</v>
      </c>
      <c r="S603" s="24">
        <v>0.71</v>
      </c>
      <c r="T603" s="24">
        <v>0.72</v>
      </c>
      <c r="U603" s="24">
        <v>0.79</v>
      </c>
      <c r="V603" s="24">
        <v>0.99</v>
      </c>
      <c r="W603" s="24">
        <v>0.44</v>
      </c>
      <c r="X603" s="24">
        <v>0.98</v>
      </c>
      <c r="Y603" s="24">
        <v>0.56000000000000005</v>
      </c>
      <c r="Z603" s="24">
        <v>0.57000000000000006</v>
      </c>
      <c r="AA603" s="25">
        <v>0</v>
      </c>
      <c r="AB603" s="25">
        <v>0</v>
      </c>
      <c r="AC603" s="25">
        <v>15</v>
      </c>
      <c r="AD603" s="25">
        <v>0</v>
      </c>
      <c r="AE603" s="25">
        <v>15</v>
      </c>
      <c r="AF603" s="25">
        <v>0</v>
      </c>
      <c r="AG603" s="25">
        <v>0</v>
      </c>
      <c r="AH603" s="25">
        <v>0</v>
      </c>
      <c r="AI603" s="25">
        <v>14</v>
      </c>
      <c r="AJ603" s="25">
        <v>11</v>
      </c>
      <c r="AK603" s="25">
        <v>16</v>
      </c>
      <c r="AL603" s="25">
        <v>0</v>
      </c>
      <c r="AM603" s="25">
        <v>0</v>
      </c>
      <c r="AN603" s="25">
        <v>7</v>
      </c>
      <c r="AO603" s="25">
        <v>0</v>
      </c>
      <c r="AP603" s="25">
        <v>14</v>
      </c>
      <c r="AQ603" s="25">
        <v>6</v>
      </c>
      <c r="AR603" s="25">
        <v>9</v>
      </c>
      <c r="AS603" s="25">
        <v>10</v>
      </c>
      <c r="AT603" s="25">
        <v>2</v>
      </c>
      <c r="AU603" s="25">
        <v>1</v>
      </c>
      <c r="AV603" s="25">
        <v>0</v>
      </c>
      <c r="AW603" s="25">
        <v>0</v>
      </c>
      <c r="AX603" s="25">
        <v>16</v>
      </c>
      <c r="AY603" s="25">
        <v>13</v>
      </c>
      <c r="AZ603" s="25">
        <v>9</v>
      </c>
      <c r="BA603" s="25">
        <v>4</v>
      </c>
      <c r="BB603" s="25">
        <v>5</v>
      </c>
      <c r="BC603" s="25">
        <v>16</v>
      </c>
      <c r="BD603" s="25">
        <v>14</v>
      </c>
      <c r="BE603" s="25">
        <v>4</v>
      </c>
      <c r="BF603" s="25">
        <v>5</v>
      </c>
      <c r="BG603" s="25">
        <v>14</v>
      </c>
      <c r="BH603" s="25">
        <v>0</v>
      </c>
      <c r="BI603" s="25">
        <v>10</v>
      </c>
      <c r="BJ603" s="25">
        <v>10</v>
      </c>
      <c r="BK603" s="25">
        <v>0</v>
      </c>
      <c r="BL603" s="25">
        <v>10</v>
      </c>
      <c r="BM603" s="25">
        <v>0</v>
      </c>
      <c r="BN603" s="25">
        <v>0</v>
      </c>
      <c r="BO603" t="s">
        <v>37</v>
      </c>
    </row>
    <row r="604" spans="1:67" x14ac:dyDescent="0.25">
      <c r="B604" t="s">
        <v>13</v>
      </c>
      <c r="C604">
        <v>0.01</v>
      </c>
      <c r="D604">
        <v>0</v>
      </c>
      <c r="E604">
        <v>0</v>
      </c>
      <c r="F604">
        <v>0</v>
      </c>
      <c r="G604">
        <v>0</v>
      </c>
      <c r="H604">
        <v>0</v>
      </c>
      <c r="I604">
        <v>0</v>
      </c>
      <c r="J604" s="22">
        <v>0</v>
      </c>
      <c r="K604" s="22">
        <v>0</v>
      </c>
      <c r="L604" s="22">
        <v>0</v>
      </c>
      <c r="M604" s="22">
        <v>0</v>
      </c>
      <c r="N604" s="22">
        <v>0</v>
      </c>
      <c r="O604" s="24">
        <v>0</v>
      </c>
      <c r="P604" s="24">
        <v>0</v>
      </c>
      <c r="Q604" s="24">
        <v>0</v>
      </c>
      <c r="R604" s="24">
        <v>0</v>
      </c>
      <c r="S604" s="24">
        <v>0</v>
      </c>
      <c r="T604" s="24">
        <v>0</v>
      </c>
      <c r="U604" s="24">
        <v>0</v>
      </c>
      <c r="V604" s="24">
        <v>0</v>
      </c>
      <c r="W604" s="24">
        <v>0</v>
      </c>
      <c r="X604" s="24">
        <v>0</v>
      </c>
      <c r="Y604" s="24">
        <v>0</v>
      </c>
      <c r="Z604" s="24">
        <v>0</v>
      </c>
      <c r="AA604" s="25">
        <v>0</v>
      </c>
      <c r="AB604" s="25">
        <v>0</v>
      </c>
      <c r="AC604" s="25">
        <v>0</v>
      </c>
      <c r="AD604" s="25">
        <v>0</v>
      </c>
      <c r="AE604" s="25">
        <v>0</v>
      </c>
      <c r="AF604" s="25">
        <v>0</v>
      </c>
      <c r="AG604" s="25">
        <v>0</v>
      </c>
      <c r="AH604" s="25">
        <v>0</v>
      </c>
      <c r="AI604" s="25">
        <v>0</v>
      </c>
      <c r="AJ604" s="25">
        <v>0</v>
      </c>
      <c r="AK604" s="25">
        <v>0</v>
      </c>
      <c r="AL604" s="25">
        <v>0</v>
      </c>
      <c r="AM604" s="25">
        <v>0</v>
      </c>
      <c r="AN604" s="25">
        <v>0</v>
      </c>
      <c r="AO604" s="25">
        <v>0</v>
      </c>
      <c r="AP604" s="25">
        <v>0</v>
      </c>
      <c r="AQ604" s="25">
        <v>0</v>
      </c>
      <c r="AR604" s="25">
        <v>0</v>
      </c>
      <c r="AS604" s="25">
        <v>0</v>
      </c>
      <c r="AT604" s="25">
        <v>0</v>
      </c>
      <c r="AU604" s="25">
        <v>0</v>
      </c>
      <c r="AV604" s="25">
        <v>0</v>
      </c>
      <c r="AW604" s="25">
        <v>0</v>
      </c>
      <c r="AX604" s="25">
        <v>0</v>
      </c>
      <c r="AY604" s="25">
        <v>0</v>
      </c>
      <c r="AZ604" s="25">
        <v>0</v>
      </c>
      <c r="BA604" s="25">
        <v>0</v>
      </c>
      <c r="BB604" s="25">
        <v>0</v>
      </c>
      <c r="BC604" s="25">
        <v>0</v>
      </c>
      <c r="BD604" s="25">
        <v>0</v>
      </c>
      <c r="BE604" s="25">
        <v>0</v>
      </c>
      <c r="BF604" s="25">
        <v>0</v>
      </c>
      <c r="BG604" s="25">
        <v>0</v>
      </c>
      <c r="BH604" s="25">
        <v>0</v>
      </c>
      <c r="BI604" s="25">
        <v>0</v>
      </c>
      <c r="BJ604" s="25">
        <v>0</v>
      </c>
      <c r="BK604" s="25">
        <v>0</v>
      </c>
      <c r="BL604" s="25">
        <v>0</v>
      </c>
      <c r="BM604" s="25">
        <v>0</v>
      </c>
      <c r="BN604" s="25">
        <v>0</v>
      </c>
      <c r="BO604" t="s">
        <v>237</v>
      </c>
    </row>
    <row r="605" spans="1:67" x14ac:dyDescent="0.25">
      <c r="B605" t="s">
        <v>13</v>
      </c>
      <c r="C605">
        <v>0.02</v>
      </c>
      <c r="D605">
        <v>0</v>
      </c>
      <c r="E605">
        <v>0</v>
      </c>
      <c r="F605">
        <v>0</v>
      </c>
      <c r="G605">
        <v>0</v>
      </c>
      <c r="H605">
        <v>0</v>
      </c>
      <c r="I605">
        <v>0</v>
      </c>
      <c r="J605" s="22">
        <v>0</v>
      </c>
      <c r="K605" s="22">
        <v>0</v>
      </c>
      <c r="L605" s="22">
        <v>0</v>
      </c>
      <c r="M605" s="22">
        <v>0</v>
      </c>
      <c r="N605" s="22">
        <v>0</v>
      </c>
      <c r="O605" s="24">
        <v>0</v>
      </c>
      <c r="P605" s="24">
        <v>0</v>
      </c>
      <c r="Q605" s="24">
        <v>0</v>
      </c>
      <c r="R605" s="24">
        <v>0</v>
      </c>
      <c r="S605" s="24">
        <v>0</v>
      </c>
      <c r="T605" s="24">
        <v>0</v>
      </c>
      <c r="U605" s="24">
        <v>0</v>
      </c>
      <c r="V605" s="24">
        <v>0</v>
      </c>
      <c r="W605" s="24">
        <v>0</v>
      </c>
      <c r="X605" s="24">
        <v>0</v>
      </c>
      <c r="Y605" s="24">
        <v>0</v>
      </c>
      <c r="Z605" s="24">
        <v>0</v>
      </c>
      <c r="AA605" s="25">
        <v>0</v>
      </c>
      <c r="AB605" s="25">
        <v>0</v>
      </c>
      <c r="AC605" s="25">
        <v>0</v>
      </c>
      <c r="AD605" s="25">
        <v>0</v>
      </c>
      <c r="AE605" s="25">
        <v>0</v>
      </c>
      <c r="AF605" s="25">
        <v>0</v>
      </c>
      <c r="AG605" s="25">
        <v>0</v>
      </c>
      <c r="AH605" s="25">
        <v>0</v>
      </c>
      <c r="AI605" s="25">
        <v>0</v>
      </c>
      <c r="AJ605" s="25">
        <v>0</v>
      </c>
      <c r="AK605" s="25">
        <v>0</v>
      </c>
      <c r="AL605" s="25">
        <v>0</v>
      </c>
      <c r="AM605" s="25">
        <v>0</v>
      </c>
      <c r="AN605" s="25">
        <v>0</v>
      </c>
      <c r="AO605" s="25">
        <v>0</v>
      </c>
      <c r="AP605" s="25">
        <v>0</v>
      </c>
      <c r="AQ605" s="25">
        <v>0</v>
      </c>
      <c r="AR605" s="25">
        <v>0</v>
      </c>
      <c r="AS605" s="25">
        <v>0</v>
      </c>
      <c r="AT605" s="25">
        <v>0</v>
      </c>
      <c r="AU605" s="25">
        <v>0</v>
      </c>
      <c r="AV605" s="25">
        <v>0</v>
      </c>
      <c r="AW605" s="25">
        <v>0</v>
      </c>
      <c r="AX605" s="25">
        <v>0</v>
      </c>
      <c r="AY605" s="25">
        <v>0</v>
      </c>
      <c r="AZ605" s="25">
        <v>0</v>
      </c>
      <c r="BA605" s="25">
        <v>0</v>
      </c>
      <c r="BB605" s="25">
        <v>0</v>
      </c>
      <c r="BC605" s="25">
        <v>0</v>
      </c>
      <c r="BD605" s="25">
        <v>0</v>
      </c>
      <c r="BE605" s="25">
        <v>0</v>
      </c>
      <c r="BF605" s="25">
        <v>0</v>
      </c>
      <c r="BG605" s="25">
        <v>0</v>
      </c>
      <c r="BH605" s="25">
        <v>0</v>
      </c>
      <c r="BI605" s="25">
        <v>0</v>
      </c>
      <c r="BJ605" s="25">
        <v>0</v>
      </c>
      <c r="BK605" s="25">
        <v>0</v>
      </c>
      <c r="BL605" s="25">
        <v>0</v>
      </c>
      <c r="BM605" s="25">
        <v>0</v>
      </c>
      <c r="BN605" s="25">
        <v>0</v>
      </c>
      <c r="BO605" t="s">
        <v>237</v>
      </c>
    </row>
    <row r="606" spans="1:67" x14ac:dyDescent="0.25">
      <c r="B606" t="s">
        <v>13</v>
      </c>
      <c r="C606">
        <v>0.03</v>
      </c>
      <c r="D606">
        <v>0</v>
      </c>
      <c r="E606">
        <v>0</v>
      </c>
      <c r="F606">
        <v>0</v>
      </c>
      <c r="G606">
        <v>0</v>
      </c>
      <c r="H606">
        <v>0</v>
      </c>
      <c r="I606">
        <v>0</v>
      </c>
      <c r="J606" s="22">
        <v>0</v>
      </c>
      <c r="K606" s="22">
        <v>0</v>
      </c>
      <c r="L606" s="22">
        <v>0</v>
      </c>
      <c r="M606" s="22">
        <v>0</v>
      </c>
      <c r="N606" s="22">
        <v>0</v>
      </c>
      <c r="O606" s="24">
        <v>0</v>
      </c>
      <c r="P606" s="24">
        <v>0</v>
      </c>
      <c r="Q606" s="24">
        <v>0</v>
      </c>
      <c r="R606" s="24">
        <v>0</v>
      </c>
      <c r="S606" s="24">
        <v>0</v>
      </c>
      <c r="T606" s="24">
        <v>0</v>
      </c>
      <c r="U606" s="24">
        <v>0</v>
      </c>
      <c r="V606" s="24">
        <v>0</v>
      </c>
      <c r="W606" s="24">
        <v>0</v>
      </c>
      <c r="X606" s="24">
        <v>0</v>
      </c>
      <c r="Y606" s="24">
        <v>0</v>
      </c>
      <c r="Z606" s="24">
        <v>0</v>
      </c>
      <c r="AA606" s="25">
        <v>0</v>
      </c>
      <c r="AB606" s="25">
        <v>0</v>
      </c>
      <c r="AC606" s="25">
        <v>0</v>
      </c>
      <c r="AD606" s="25">
        <v>0</v>
      </c>
      <c r="AE606" s="25">
        <v>0</v>
      </c>
      <c r="AF606" s="25">
        <v>0</v>
      </c>
      <c r="AG606" s="25">
        <v>0</v>
      </c>
      <c r="AH606" s="25">
        <v>0</v>
      </c>
      <c r="AI606" s="25">
        <v>0</v>
      </c>
      <c r="AJ606" s="25">
        <v>0</v>
      </c>
      <c r="AK606" s="25">
        <v>0</v>
      </c>
      <c r="AL606" s="25">
        <v>0</v>
      </c>
      <c r="AM606" s="25">
        <v>0</v>
      </c>
      <c r="AN606" s="25">
        <v>0</v>
      </c>
      <c r="AO606" s="25">
        <v>0</v>
      </c>
      <c r="AP606" s="25">
        <v>0</v>
      </c>
      <c r="AQ606" s="25">
        <v>0</v>
      </c>
      <c r="AR606" s="25">
        <v>0</v>
      </c>
      <c r="AS606" s="25">
        <v>0</v>
      </c>
      <c r="AT606" s="25">
        <v>0</v>
      </c>
      <c r="AU606" s="25">
        <v>0</v>
      </c>
      <c r="AV606" s="25">
        <v>0</v>
      </c>
      <c r="AW606" s="25">
        <v>0</v>
      </c>
      <c r="AX606" s="25">
        <v>0</v>
      </c>
      <c r="AY606" s="25">
        <v>0</v>
      </c>
      <c r="AZ606" s="25">
        <v>0</v>
      </c>
      <c r="BA606" s="25">
        <v>0</v>
      </c>
      <c r="BB606" s="25">
        <v>0</v>
      </c>
      <c r="BC606" s="25">
        <v>0</v>
      </c>
      <c r="BD606" s="25">
        <v>0</v>
      </c>
      <c r="BE606" s="25">
        <v>0</v>
      </c>
      <c r="BF606" s="25">
        <v>0</v>
      </c>
      <c r="BG606" s="25">
        <v>0</v>
      </c>
      <c r="BH606" s="25">
        <v>0</v>
      </c>
      <c r="BI606" s="25">
        <v>0</v>
      </c>
      <c r="BJ606" s="25">
        <v>0</v>
      </c>
      <c r="BK606" s="25">
        <v>0</v>
      </c>
      <c r="BL606" s="25">
        <v>0</v>
      </c>
      <c r="BM606" s="25">
        <v>0</v>
      </c>
      <c r="BN606" s="25">
        <v>0</v>
      </c>
      <c r="BO606" t="s">
        <v>237</v>
      </c>
    </row>
    <row r="607" spans="1:67" x14ac:dyDescent="0.25">
      <c r="B607" t="s">
        <v>13</v>
      </c>
      <c r="C607">
        <v>0.04</v>
      </c>
      <c r="D607">
        <v>0</v>
      </c>
      <c r="E607">
        <v>0</v>
      </c>
      <c r="F607">
        <v>0</v>
      </c>
      <c r="G607">
        <v>0</v>
      </c>
      <c r="H607">
        <v>0</v>
      </c>
      <c r="I607">
        <v>0</v>
      </c>
      <c r="J607" s="22">
        <v>0</v>
      </c>
      <c r="K607" s="22">
        <v>0</v>
      </c>
      <c r="L607" s="22">
        <v>0</v>
      </c>
      <c r="M607" s="22">
        <v>0</v>
      </c>
      <c r="N607" s="22">
        <v>0</v>
      </c>
      <c r="O607" s="24">
        <v>0</v>
      </c>
      <c r="P607" s="24">
        <v>0</v>
      </c>
      <c r="Q607" s="24">
        <v>0</v>
      </c>
      <c r="R607" s="24">
        <v>0</v>
      </c>
      <c r="S607" s="24">
        <v>0</v>
      </c>
      <c r="T607" s="24">
        <v>0</v>
      </c>
      <c r="U607" s="24">
        <v>0</v>
      </c>
      <c r="V607" s="24">
        <v>0</v>
      </c>
      <c r="W607" s="24">
        <v>0</v>
      </c>
      <c r="X607" s="24">
        <v>0</v>
      </c>
      <c r="Y607" s="24">
        <v>0</v>
      </c>
      <c r="Z607" s="24">
        <v>0</v>
      </c>
      <c r="AA607" s="25">
        <v>0</v>
      </c>
      <c r="AB607" s="25">
        <v>0</v>
      </c>
      <c r="AC607" s="25">
        <v>0</v>
      </c>
      <c r="AD607" s="25">
        <v>0</v>
      </c>
      <c r="AE607" s="25">
        <v>0</v>
      </c>
      <c r="AF607" s="25">
        <v>0</v>
      </c>
      <c r="AG607" s="25">
        <v>0</v>
      </c>
      <c r="AH607" s="25">
        <v>0</v>
      </c>
      <c r="AI607" s="25">
        <v>0</v>
      </c>
      <c r="AJ607" s="25">
        <v>0</v>
      </c>
      <c r="AK607" s="25">
        <v>0</v>
      </c>
      <c r="AL607" s="25">
        <v>0</v>
      </c>
      <c r="AM607" s="25">
        <v>0</v>
      </c>
      <c r="AN607" s="25">
        <v>0</v>
      </c>
      <c r="AO607" s="25">
        <v>0</v>
      </c>
      <c r="AP607" s="25">
        <v>0</v>
      </c>
      <c r="AQ607" s="25">
        <v>0</v>
      </c>
      <c r="AR607" s="25">
        <v>0</v>
      </c>
      <c r="AS607" s="25">
        <v>0</v>
      </c>
      <c r="AT607" s="25">
        <v>0</v>
      </c>
      <c r="AU607" s="25">
        <v>0</v>
      </c>
      <c r="AV607" s="25">
        <v>0</v>
      </c>
      <c r="AW607" s="25">
        <v>0</v>
      </c>
      <c r="AX607" s="25">
        <v>0</v>
      </c>
      <c r="AY607" s="25">
        <v>0</v>
      </c>
      <c r="AZ607" s="25">
        <v>0</v>
      </c>
      <c r="BA607" s="25">
        <v>0</v>
      </c>
      <c r="BB607" s="25">
        <v>0</v>
      </c>
      <c r="BC607" s="25">
        <v>0</v>
      </c>
      <c r="BD607" s="25">
        <v>0</v>
      </c>
      <c r="BE607" s="25">
        <v>0</v>
      </c>
      <c r="BF607" s="25">
        <v>0</v>
      </c>
      <c r="BG607" s="25">
        <v>0</v>
      </c>
      <c r="BH607" s="25">
        <v>0</v>
      </c>
      <c r="BI607" s="25">
        <v>0</v>
      </c>
      <c r="BJ607" s="25">
        <v>0</v>
      </c>
      <c r="BK607" s="25">
        <v>0</v>
      </c>
      <c r="BL607" s="25">
        <v>0</v>
      </c>
      <c r="BM607" s="25">
        <v>0</v>
      </c>
      <c r="BN607" s="25">
        <v>0</v>
      </c>
      <c r="BO607" t="s">
        <v>237</v>
      </c>
    </row>
    <row r="608" spans="1:67" x14ac:dyDescent="0.25">
      <c r="B608" t="s">
        <v>13</v>
      </c>
      <c r="C608">
        <v>0.05</v>
      </c>
      <c r="D608">
        <v>0</v>
      </c>
      <c r="E608">
        <v>0</v>
      </c>
      <c r="F608">
        <v>0</v>
      </c>
      <c r="G608">
        <v>0</v>
      </c>
      <c r="H608">
        <v>0</v>
      </c>
      <c r="I608">
        <v>0</v>
      </c>
      <c r="J608" s="22">
        <v>0</v>
      </c>
      <c r="K608" s="22">
        <v>0</v>
      </c>
      <c r="L608" s="22">
        <v>0</v>
      </c>
      <c r="M608" s="22">
        <v>0</v>
      </c>
      <c r="N608" s="22">
        <v>0</v>
      </c>
      <c r="O608" s="24">
        <v>0</v>
      </c>
      <c r="P608" s="24">
        <v>0</v>
      </c>
      <c r="Q608" s="24">
        <v>0</v>
      </c>
      <c r="R608" s="24">
        <v>0</v>
      </c>
      <c r="S608" s="24">
        <v>0</v>
      </c>
      <c r="T608" s="24">
        <v>0</v>
      </c>
      <c r="U608" s="24">
        <v>0</v>
      </c>
      <c r="V608" s="24">
        <v>0</v>
      </c>
      <c r="W608" s="24">
        <v>0</v>
      </c>
      <c r="X608" s="24">
        <v>0</v>
      </c>
      <c r="Y608" s="24">
        <v>0</v>
      </c>
      <c r="Z608" s="24">
        <v>0</v>
      </c>
      <c r="AA608" s="25">
        <v>0</v>
      </c>
      <c r="AB608" s="25">
        <v>0</v>
      </c>
      <c r="AC608" s="25">
        <v>0</v>
      </c>
      <c r="AD608" s="25">
        <v>0</v>
      </c>
      <c r="AE608" s="25">
        <v>0</v>
      </c>
      <c r="AF608" s="25">
        <v>0</v>
      </c>
      <c r="AG608" s="25">
        <v>0</v>
      </c>
      <c r="AH608" s="25">
        <v>0</v>
      </c>
      <c r="AI608" s="25">
        <v>0</v>
      </c>
      <c r="AJ608" s="25">
        <v>0</v>
      </c>
      <c r="AK608" s="25">
        <v>0</v>
      </c>
      <c r="AL608" s="25">
        <v>0</v>
      </c>
      <c r="AM608" s="25">
        <v>0</v>
      </c>
      <c r="AN608" s="25">
        <v>0</v>
      </c>
      <c r="AO608" s="25">
        <v>0</v>
      </c>
      <c r="AP608" s="25">
        <v>0</v>
      </c>
      <c r="AQ608" s="25">
        <v>0</v>
      </c>
      <c r="AR608" s="25">
        <v>0</v>
      </c>
      <c r="AS608" s="25">
        <v>0</v>
      </c>
      <c r="AT608" s="25">
        <v>0</v>
      </c>
      <c r="AU608" s="25">
        <v>0</v>
      </c>
      <c r="AV608" s="25">
        <v>0</v>
      </c>
      <c r="AW608" s="25">
        <v>0</v>
      </c>
      <c r="AX608" s="25">
        <v>0</v>
      </c>
      <c r="AY608" s="25">
        <v>0</v>
      </c>
      <c r="AZ608" s="25">
        <v>0</v>
      </c>
      <c r="BA608" s="25">
        <v>0</v>
      </c>
      <c r="BB608" s="25">
        <v>0</v>
      </c>
      <c r="BC608" s="25">
        <v>0</v>
      </c>
      <c r="BD608" s="25">
        <v>0</v>
      </c>
      <c r="BE608" s="25">
        <v>0</v>
      </c>
      <c r="BF608" s="25">
        <v>0</v>
      </c>
      <c r="BG608" s="25">
        <v>0</v>
      </c>
      <c r="BH608" s="25">
        <v>0</v>
      </c>
      <c r="BI608" s="25">
        <v>0</v>
      </c>
      <c r="BJ608" s="25">
        <v>0</v>
      </c>
      <c r="BK608" s="25">
        <v>0</v>
      </c>
      <c r="BL608" s="25">
        <v>0</v>
      </c>
      <c r="BM608" s="25">
        <v>0</v>
      </c>
      <c r="BN608" s="25">
        <v>0</v>
      </c>
      <c r="BO608" t="s">
        <v>237</v>
      </c>
    </row>
    <row r="609" spans="1:67" x14ac:dyDescent="0.25">
      <c r="B609" t="s">
        <v>13</v>
      </c>
      <c r="C609">
        <v>0.06</v>
      </c>
      <c r="D609">
        <v>0</v>
      </c>
      <c r="E609">
        <v>0</v>
      </c>
      <c r="F609">
        <v>0</v>
      </c>
      <c r="G609">
        <v>0</v>
      </c>
      <c r="H609">
        <v>0</v>
      </c>
      <c r="I609">
        <v>0</v>
      </c>
      <c r="J609" s="22">
        <v>0</v>
      </c>
      <c r="K609" s="22">
        <v>0</v>
      </c>
      <c r="L609" s="22">
        <v>0</v>
      </c>
      <c r="M609" s="22">
        <v>0</v>
      </c>
      <c r="N609" s="22">
        <v>0</v>
      </c>
      <c r="O609" s="24">
        <v>0</v>
      </c>
      <c r="P609" s="24">
        <v>0</v>
      </c>
      <c r="Q609" s="24">
        <v>0</v>
      </c>
      <c r="R609" s="24">
        <v>0</v>
      </c>
      <c r="S609" s="24">
        <v>0</v>
      </c>
      <c r="T609" s="24">
        <v>0</v>
      </c>
      <c r="U609" s="24">
        <v>0</v>
      </c>
      <c r="V609" s="24">
        <v>0</v>
      </c>
      <c r="W609" s="24">
        <v>0</v>
      </c>
      <c r="X609" s="24">
        <v>0</v>
      </c>
      <c r="Y609" s="24">
        <v>0</v>
      </c>
      <c r="Z609" s="24">
        <v>0</v>
      </c>
      <c r="AA609" s="25">
        <v>0</v>
      </c>
      <c r="AB609" s="25">
        <v>0</v>
      </c>
      <c r="AC609" s="25">
        <v>0</v>
      </c>
      <c r="AD609" s="25">
        <v>0</v>
      </c>
      <c r="AE609" s="25">
        <v>0</v>
      </c>
      <c r="AF609" s="25">
        <v>0</v>
      </c>
      <c r="AG609" s="25">
        <v>0</v>
      </c>
      <c r="AH609" s="25">
        <v>0</v>
      </c>
      <c r="AI609" s="25">
        <v>0</v>
      </c>
      <c r="AJ609" s="25">
        <v>0</v>
      </c>
      <c r="AK609" s="25">
        <v>0</v>
      </c>
      <c r="AL609" s="25">
        <v>0</v>
      </c>
      <c r="AM609" s="25">
        <v>0</v>
      </c>
      <c r="AN609" s="25">
        <v>0</v>
      </c>
      <c r="AO609" s="25">
        <v>0</v>
      </c>
      <c r="AP609" s="25">
        <v>0</v>
      </c>
      <c r="AQ609" s="25">
        <v>0</v>
      </c>
      <c r="AR609" s="25">
        <v>0</v>
      </c>
      <c r="AS609" s="25">
        <v>0</v>
      </c>
      <c r="AT609" s="25">
        <v>0</v>
      </c>
      <c r="AU609" s="25">
        <v>0</v>
      </c>
      <c r="AV609" s="25">
        <v>0</v>
      </c>
      <c r="AW609" s="25">
        <v>0</v>
      </c>
      <c r="AX609" s="25">
        <v>0</v>
      </c>
      <c r="AY609" s="25">
        <v>0</v>
      </c>
      <c r="AZ609" s="25">
        <v>0</v>
      </c>
      <c r="BA609" s="25">
        <v>0</v>
      </c>
      <c r="BB609" s="25">
        <v>0</v>
      </c>
      <c r="BC609" s="25">
        <v>0</v>
      </c>
      <c r="BD609" s="25">
        <v>0</v>
      </c>
      <c r="BE609" s="25">
        <v>0</v>
      </c>
      <c r="BF609" s="25">
        <v>0</v>
      </c>
      <c r="BG609" s="25">
        <v>0</v>
      </c>
      <c r="BH609" s="25">
        <v>0</v>
      </c>
      <c r="BI609" s="25">
        <v>0</v>
      </c>
      <c r="BJ609" s="25">
        <v>0</v>
      </c>
      <c r="BK609" s="25">
        <v>0</v>
      </c>
      <c r="BL609" s="25">
        <v>0</v>
      </c>
      <c r="BM609" s="25">
        <v>0</v>
      </c>
      <c r="BN609" s="25">
        <v>0</v>
      </c>
      <c r="BO609" t="s">
        <v>237</v>
      </c>
    </row>
    <row r="610" spans="1:67" x14ac:dyDescent="0.25">
      <c r="A610" s="6">
        <v>45108</v>
      </c>
      <c r="B610" t="s">
        <v>13</v>
      </c>
      <c r="C610">
        <v>1</v>
      </c>
      <c r="D610">
        <v>684</v>
      </c>
      <c r="E610">
        <f t="shared" si="63"/>
        <v>142</v>
      </c>
      <c r="F610">
        <f t="shared" si="64"/>
        <v>153</v>
      </c>
      <c r="G610">
        <f t="shared" si="65"/>
        <v>169</v>
      </c>
      <c r="H610">
        <f t="shared" si="66"/>
        <v>220</v>
      </c>
      <c r="I610">
        <v>0</v>
      </c>
      <c r="J610" s="22">
        <v>0.93</v>
      </c>
      <c r="K610" s="22">
        <v>0.78</v>
      </c>
      <c r="L610" s="22">
        <v>0.85</v>
      </c>
      <c r="M610" s="22">
        <v>0.18</v>
      </c>
      <c r="N610" s="22">
        <v>0.57000000000000006</v>
      </c>
      <c r="O610" s="24">
        <v>0.57999999999999996</v>
      </c>
      <c r="P610" s="24">
        <v>0.68</v>
      </c>
      <c r="Q610" s="24">
        <v>0.71</v>
      </c>
      <c r="R610" s="24">
        <v>0.57999999999999996</v>
      </c>
      <c r="S610" s="24">
        <v>0.76</v>
      </c>
      <c r="T610" s="24">
        <v>0.89</v>
      </c>
      <c r="U610" s="24">
        <v>0.99</v>
      </c>
      <c r="V610" s="24">
        <v>0.49</v>
      </c>
      <c r="W610" s="24">
        <v>0.95000000000000007</v>
      </c>
      <c r="X610" s="24">
        <v>0.4</v>
      </c>
      <c r="Y610" s="24">
        <v>0.56000000000000005</v>
      </c>
      <c r="Z610" s="24">
        <v>0.85</v>
      </c>
      <c r="AA610" s="25">
        <v>10</v>
      </c>
      <c r="AB610" s="25">
        <v>0</v>
      </c>
      <c r="AC610" s="25">
        <v>40</v>
      </c>
      <c r="AD610" s="25">
        <v>0</v>
      </c>
      <c r="AE610" s="25">
        <v>12</v>
      </c>
      <c r="AF610" s="25">
        <v>31</v>
      </c>
      <c r="AG610" s="25">
        <v>19</v>
      </c>
      <c r="AH610" s="25">
        <v>0</v>
      </c>
      <c r="AI610" s="25">
        <v>14</v>
      </c>
      <c r="AJ610" s="25">
        <v>27</v>
      </c>
      <c r="AK610" s="25">
        <v>0</v>
      </c>
      <c r="AL610" s="25">
        <v>36</v>
      </c>
      <c r="AM610" s="25">
        <v>28</v>
      </c>
      <c r="AN610" s="25">
        <v>0</v>
      </c>
      <c r="AO610" s="25">
        <v>43</v>
      </c>
      <c r="AP610" s="25">
        <v>0</v>
      </c>
      <c r="AQ610" s="25">
        <v>38</v>
      </c>
      <c r="AR610" s="25">
        <v>24</v>
      </c>
      <c r="AS610" s="25">
        <v>21</v>
      </c>
      <c r="AT610" s="25">
        <v>30</v>
      </c>
      <c r="AU610" s="25">
        <v>0</v>
      </c>
      <c r="AV610" s="25">
        <v>41</v>
      </c>
      <c r="AW610" s="25">
        <v>28</v>
      </c>
      <c r="AX610" s="25">
        <v>0</v>
      </c>
      <c r="AY610" s="25">
        <v>40</v>
      </c>
      <c r="AZ610" s="25">
        <v>0</v>
      </c>
      <c r="BA610" s="25">
        <v>0</v>
      </c>
      <c r="BB610" s="25">
        <v>15</v>
      </c>
      <c r="BC610" s="25">
        <v>37</v>
      </c>
      <c r="BD610" s="25">
        <v>8</v>
      </c>
      <c r="BE610" s="25">
        <v>0</v>
      </c>
      <c r="BF610" s="25">
        <v>30</v>
      </c>
      <c r="BG610" s="25">
        <v>13</v>
      </c>
      <c r="BH610" s="25">
        <v>0</v>
      </c>
      <c r="BI610" s="25">
        <v>0</v>
      </c>
      <c r="BJ610" s="25">
        <v>29</v>
      </c>
      <c r="BK610" s="25">
        <v>45</v>
      </c>
      <c r="BL610" s="25">
        <v>8</v>
      </c>
      <c r="BM610" s="25">
        <v>0</v>
      </c>
      <c r="BN610" s="25">
        <v>17</v>
      </c>
      <c r="BO610" t="s">
        <v>37</v>
      </c>
    </row>
    <row r="611" spans="1:67" x14ac:dyDescent="0.25">
      <c r="A611" s="6">
        <v>45109</v>
      </c>
      <c r="B611" t="s">
        <v>13</v>
      </c>
      <c r="C611">
        <v>2</v>
      </c>
      <c r="D611">
        <v>684</v>
      </c>
      <c r="E611">
        <f t="shared" si="63"/>
        <v>170</v>
      </c>
      <c r="F611">
        <f t="shared" si="64"/>
        <v>128</v>
      </c>
      <c r="G611">
        <f t="shared" si="65"/>
        <v>178</v>
      </c>
      <c r="H611">
        <f t="shared" si="66"/>
        <v>184</v>
      </c>
      <c r="I611">
        <v>0</v>
      </c>
      <c r="J611" s="22">
        <v>0.25</v>
      </c>
      <c r="K611" s="22">
        <v>0.6</v>
      </c>
      <c r="L611" s="22">
        <v>0.73</v>
      </c>
      <c r="M611" s="22">
        <v>0.94000000000000006</v>
      </c>
      <c r="N611" s="22">
        <v>0.88</v>
      </c>
      <c r="O611" s="24">
        <v>0.66</v>
      </c>
      <c r="P611" s="24">
        <v>0.57999999999999996</v>
      </c>
      <c r="Q611" s="24">
        <v>0.88</v>
      </c>
      <c r="R611" s="24">
        <v>0.76</v>
      </c>
      <c r="S611" s="24">
        <v>0.35000000000000003</v>
      </c>
      <c r="T611" s="24">
        <v>0.70000000000000007</v>
      </c>
      <c r="U611" s="24">
        <v>0.96</v>
      </c>
      <c r="V611" s="24">
        <v>0.53</v>
      </c>
      <c r="W611" s="24">
        <v>0.97</v>
      </c>
      <c r="X611" s="24">
        <v>0.70000000000000007</v>
      </c>
      <c r="Y611" s="24">
        <v>0.25</v>
      </c>
      <c r="Z611" s="24">
        <v>0.86</v>
      </c>
      <c r="AA611" s="25">
        <v>32</v>
      </c>
      <c r="AB611" s="25">
        <v>0</v>
      </c>
      <c r="AC611" s="25">
        <v>0</v>
      </c>
      <c r="AD611" s="25">
        <v>4</v>
      </c>
      <c r="AE611" s="25">
        <v>11</v>
      </c>
      <c r="AF611" s="25">
        <v>34</v>
      </c>
      <c r="AG611" s="25">
        <v>4</v>
      </c>
      <c r="AH611" s="25">
        <v>32</v>
      </c>
      <c r="AI611" s="25">
        <v>10</v>
      </c>
      <c r="AJ611" s="25">
        <v>1</v>
      </c>
      <c r="AK611" s="25">
        <v>24</v>
      </c>
      <c r="AL611" s="25">
        <v>9</v>
      </c>
      <c r="AM611" s="25">
        <v>31</v>
      </c>
      <c r="AN611" s="25">
        <v>10</v>
      </c>
      <c r="AO611" s="25">
        <v>11</v>
      </c>
      <c r="AP611" s="25">
        <v>17</v>
      </c>
      <c r="AQ611" s="25">
        <v>0</v>
      </c>
      <c r="AR611" s="25">
        <v>43</v>
      </c>
      <c r="AS611" s="25">
        <v>20</v>
      </c>
      <c r="AT611" s="25">
        <v>43</v>
      </c>
      <c r="AU611" s="25">
        <v>27</v>
      </c>
      <c r="AV611" s="25">
        <v>20</v>
      </c>
      <c r="AW611" s="25">
        <v>5</v>
      </c>
      <c r="AX611" s="25">
        <v>2</v>
      </c>
      <c r="AY611" s="25">
        <v>22</v>
      </c>
      <c r="AZ611" s="25">
        <v>31</v>
      </c>
      <c r="BA611" s="25">
        <v>19</v>
      </c>
      <c r="BB611" s="25">
        <v>40</v>
      </c>
      <c r="BC611" s="25">
        <v>6</v>
      </c>
      <c r="BD611" s="25">
        <v>6</v>
      </c>
      <c r="BE611" s="25">
        <v>33</v>
      </c>
      <c r="BF611" s="25">
        <v>16</v>
      </c>
      <c r="BG611" s="25">
        <v>18</v>
      </c>
      <c r="BH611" s="25">
        <v>11</v>
      </c>
      <c r="BI611" s="25">
        <v>25</v>
      </c>
      <c r="BJ611" s="25">
        <v>3</v>
      </c>
      <c r="BK611" s="25">
        <v>0</v>
      </c>
      <c r="BL611" s="25">
        <v>24</v>
      </c>
      <c r="BM611" s="25">
        <v>0</v>
      </c>
      <c r="BN611" s="25">
        <v>40</v>
      </c>
      <c r="BO611" t="s">
        <v>37</v>
      </c>
    </row>
    <row r="612" spans="1:67" x14ac:dyDescent="0.25">
      <c r="A612" s="6">
        <v>45110</v>
      </c>
      <c r="B612" t="s">
        <v>13</v>
      </c>
      <c r="C612">
        <v>3</v>
      </c>
      <c r="D612">
        <v>678.99999999999989</v>
      </c>
      <c r="E612">
        <f t="shared" si="63"/>
        <v>45</v>
      </c>
      <c r="F612">
        <f t="shared" si="64"/>
        <v>244</v>
      </c>
      <c r="G612">
        <f t="shared" si="65"/>
        <v>214</v>
      </c>
      <c r="H612">
        <f t="shared" si="66"/>
        <v>137.99999999999989</v>
      </c>
      <c r="I612">
        <v>0</v>
      </c>
      <c r="J612" s="22">
        <v>0.5</v>
      </c>
      <c r="K612" s="22">
        <v>0.79</v>
      </c>
      <c r="L612" s="22">
        <v>0.68</v>
      </c>
      <c r="M612" s="22">
        <v>0.92</v>
      </c>
      <c r="N612" s="22">
        <v>0.9</v>
      </c>
      <c r="O612" s="24">
        <v>0.87</v>
      </c>
      <c r="P612" s="24">
        <v>0.71</v>
      </c>
      <c r="Q612" s="24">
        <v>0.64</v>
      </c>
      <c r="R612" s="24">
        <v>0.75</v>
      </c>
      <c r="S612" s="24">
        <v>0.57000000000000006</v>
      </c>
      <c r="T612" s="24">
        <v>0.73</v>
      </c>
      <c r="U612" s="24">
        <v>0.44</v>
      </c>
      <c r="V612" s="24">
        <v>0.85</v>
      </c>
      <c r="W612" s="24">
        <v>0.95000000000000007</v>
      </c>
      <c r="X612" s="24">
        <v>0.56000000000000005</v>
      </c>
      <c r="Y612" s="24">
        <v>0.85</v>
      </c>
      <c r="Z612" s="24">
        <v>0.85</v>
      </c>
      <c r="AA612" s="25">
        <v>0</v>
      </c>
      <c r="AB612" s="25">
        <v>39</v>
      </c>
      <c r="AC612" s="25">
        <v>20</v>
      </c>
      <c r="AD612" s="25">
        <v>30</v>
      </c>
      <c r="AE612" s="25">
        <v>32</v>
      </c>
      <c r="AF612" s="25">
        <v>36</v>
      </c>
      <c r="AG612" s="25">
        <v>0</v>
      </c>
      <c r="AH612" s="25">
        <v>25</v>
      </c>
      <c r="AI612" s="25">
        <v>42</v>
      </c>
      <c r="AJ612" s="25">
        <v>20</v>
      </c>
      <c r="AK612" s="25">
        <v>38</v>
      </c>
      <c r="AL612" s="25">
        <v>26</v>
      </c>
      <c r="AM612" s="25">
        <v>0</v>
      </c>
      <c r="AN612" s="25">
        <v>41</v>
      </c>
      <c r="AO612" s="25">
        <v>17</v>
      </c>
      <c r="AP612" s="25">
        <v>0</v>
      </c>
      <c r="AQ612" s="25">
        <v>0</v>
      </c>
      <c r="AR612" s="25">
        <v>0</v>
      </c>
      <c r="AS612" s="25">
        <v>24</v>
      </c>
      <c r="AT612" s="25">
        <v>29.999999999999886</v>
      </c>
      <c r="AU612" s="25">
        <v>0</v>
      </c>
      <c r="AV612" s="25">
        <v>15</v>
      </c>
      <c r="AW612" s="25">
        <v>32</v>
      </c>
      <c r="AX612" s="25">
        <v>43</v>
      </c>
      <c r="AY612" s="25">
        <v>30</v>
      </c>
      <c r="AZ612" s="25">
        <v>0</v>
      </c>
      <c r="BA612" s="25">
        <v>41</v>
      </c>
      <c r="BB612" s="25">
        <v>29</v>
      </c>
      <c r="BC612" s="25">
        <v>12</v>
      </c>
      <c r="BD612" s="25">
        <v>12</v>
      </c>
      <c r="BE612" s="25">
        <v>2</v>
      </c>
      <c r="BF612" s="25">
        <v>31</v>
      </c>
      <c r="BG612" s="25">
        <v>0</v>
      </c>
      <c r="BH612" s="25">
        <v>0</v>
      </c>
      <c r="BI612" s="25">
        <v>0</v>
      </c>
      <c r="BJ612" s="25">
        <v>12</v>
      </c>
      <c r="BK612" s="25">
        <v>0</v>
      </c>
      <c r="BL612" s="25">
        <v>0</v>
      </c>
      <c r="BM612" s="25">
        <v>0</v>
      </c>
      <c r="BN612" s="25">
        <v>0</v>
      </c>
      <c r="BO612" t="s">
        <v>37</v>
      </c>
    </row>
    <row r="613" spans="1:67" x14ac:dyDescent="0.25">
      <c r="A613" s="6">
        <v>45111</v>
      </c>
      <c r="B613" t="s">
        <v>13</v>
      </c>
      <c r="C613">
        <v>4</v>
      </c>
      <c r="D613">
        <v>672.00000000000011</v>
      </c>
      <c r="E613">
        <f t="shared" si="63"/>
        <v>129</v>
      </c>
      <c r="F613">
        <f t="shared" si="64"/>
        <v>142</v>
      </c>
      <c r="G613">
        <f t="shared" si="65"/>
        <v>120</v>
      </c>
      <c r="H613">
        <f t="shared" si="66"/>
        <v>247.00000000000011</v>
      </c>
      <c r="I613">
        <v>1</v>
      </c>
      <c r="J613" s="22">
        <v>0.26</v>
      </c>
      <c r="K613" s="22">
        <v>0.83000000000000007</v>
      </c>
      <c r="L613" s="22">
        <v>0.55000000000000004</v>
      </c>
      <c r="M613" s="22">
        <v>0.9</v>
      </c>
      <c r="N613" s="22">
        <v>0.76</v>
      </c>
      <c r="O613" s="24">
        <v>0.9</v>
      </c>
      <c r="P613" s="24">
        <v>0.74</v>
      </c>
      <c r="Q613" s="24">
        <v>0.13</v>
      </c>
      <c r="R613" s="24">
        <v>0.73</v>
      </c>
      <c r="S613" s="24">
        <v>0.42</v>
      </c>
      <c r="T613" s="24">
        <v>0.64</v>
      </c>
      <c r="U613" s="24">
        <v>0.95000000000000007</v>
      </c>
      <c r="V613" s="24">
        <v>0.81</v>
      </c>
      <c r="W613" s="24">
        <v>0.61</v>
      </c>
      <c r="X613" s="24">
        <v>0.3</v>
      </c>
      <c r="Y613" s="24">
        <v>1</v>
      </c>
      <c r="Z613" s="24">
        <v>0.42</v>
      </c>
      <c r="AA613" s="25">
        <v>41</v>
      </c>
      <c r="AB613" s="25">
        <v>8</v>
      </c>
      <c r="AC613" s="25">
        <v>18</v>
      </c>
      <c r="AD613" s="25">
        <v>0</v>
      </c>
      <c r="AE613" s="25">
        <v>0</v>
      </c>
      <c r="AF613" s="25">
        <v>36</v>
      </c>
      <c r="AG613" s="25">
        <v>34</v>
      </c>
      <c r="AH613" s="25">
        <v>0</v>
      </c>
      <c r="AI613" s="25">
        <v>5</v>
      </c>
      <c r="AJ613" s="25">
        <v>0</v>
      </c>
      <c r="AK613" s="25">
        <v>34</v>
      </c>
      <c r="AL613" s="25">
        <v>44</v>
      </c>
      <c r="AM613" s="25">
        <v>16</v>
      </c>
      <c r="AN613" s="25">
        <v>27</v>
      </c>
      <c r="AO613" s="25">
        <v>37</v>
      </c>
      <c r="AP613" s="25">
        <v>0</v>
      </c>
      <c r="AQ613" s="25">
        <v>33</v>
      </c>
      <c r="AR613" s="25">
        <v>19.000000000000114</v>
      </c>
      <c r="AS613" s="25">
        <v>41</v>
      </c>
      <c r="AT613" s="25">
        <v>30</v>
      </c>
      <c r="AU613" s="25">
        <v>18</v>
      </c>
      <c r="AV613" s="25">
        <v>25</v>
      </c>
      <c r="AW613" s="25">
        <v>22</v>
      </c>
      <c r="AX613" s="25">
        <v>0</v>
      </c>
      <c r="AY613" s="25">
        <v>0</v>
      </c>
      <c r="AZ613" s="25">
        <v>0</v>
      </c>
      <c r="BA613" s="25">
        <v>42</v>
      </c>
      <c r="BB613" s="25">
        <v>13</v>
      </c>
      <c r="BC613" s="25">
        <v>0</v>
      </c>
      <c r="BD613" s="25">
        <v>0</v>
      </c>
      <c r="BE613" s="25">
        <v>25</v>
      </c>
      <c r="BF613" s="25">
        <v>5</v>
      </c>
      <c r="BG613" s="25">
        <v>13</v>
      </c>
      <c r="BH613" s="25">
        <v>20</v>
      </c>
      <c r="BI613" s="25">
        <v>37</v>
      </c>
      <c r="BJ613" s="25">
        <v>0</v>
      </c>
      <c r="BK613" s="25">
        <v>15</v>
      </c>
      <c r="BL613" s="25">
        <v>9</v>
      </c>
      <c r="BM613" s="25">
        <v>0</v>
      </c>
      <c r="BN613" s="25">
        <v>5</v>
      </c>
      <c r="BO613" t="s">
        <v>37</v>
      </c>
    </row>
    <row r="614" spans="1:67" x14ac:dyDescent="0.25">
      <c r="A614" s="6">
        <v>45112</v>
      </c>
      <c r="B614" t="s">
        <v>13</v>
      </c>
      <c r="C614">
        <v>5</v>
      </c>
      <c r="D614">
        <v>661</v>
      </c>
      <c r="E614">
        <f t="shared" si="63"/>
        <v>162</v>
      </c>
      <c r="F614">
        <f t="shared" si="64"/>
        <v>198</v>
      </c>
      <c r="G614">
        <f t="shared" si="65"/>
        <v>164</v>
      </c>
      <c r="H614">
        <f t="shared" si="66"/>
        <v>137</v>
      </c>
      <c r="I614">
        <v>0</v>
      </c>
      <c r="J614" s="22">
        <v>0.55000000000000004</v>
      </c>
      <c r="K614" s="22">
        <v>0.95000000000000007</v>
      </c>
      <c r="L614" s="22">
        <v>0.83000000000000007</v>
      </c>
      <c r="M614" s="22">
        <v>0.28000000000000003</v>
      </c>
      <c r="N614" s="22">
        <v>0.76</v>
      </c>
      <c r="O614" s="24">
        <v>0.25</v>
      </c>
      <c r="P614" s="24">
        <v>0.85</v>
      </c>
      <c r="Q614" s="24">
        <v>0.57000000000000006</v>
      </c>
      <c r="R614" s="24">
        <v>0.71</v>
      </c>
      <c r="S614" s="24">
        <v>0.96</v>
      </c>
      <c r="T614" s="24">
        <v>0.61</v>
      </c>
      <c r="U614" s="24">
        <v>0.91</v>
      </c>
      <c r="V614" s="24">
        <v>0.98</v>
      </c>
      <c r="W614" s="24">
        <v>0.37</v>
      </c>
      <c r="X614" s="24">
        <v>0.86</v>
      </c>
      <c r="Y614" s="24">
        <v>0.5</v>
      </c>
      <c r="Z614" s="24">
        <v>0.65</v>
      </c>
      <c r="AA614" s="25">
        <v>9</v>
      </c>
      <c r="AB614" s="25">
        <v>17</v>
      </c>
      <c r="AC614" s="25">
        <v>43</v>
      </c>
      <c r="AD614" s="25">
        <v>27</v>
      </c>
      <c r="AE614" s="25">
        <v>15</v>
      </c>
      <c r="AF614" s="25">
        <v>12</v>
      </c>
      <c r="AG614" s="25">
        <v>40</v>
      </c>
      <c r="AH614" s="25">
        <v>5</v>
      </c>
      <c r="AI614" s="25">
        <v>27</v>
      </c>
      <c r="AJ614" s="25">
        <v>3</v>
      </c>
      <c r="AK614" s="25">
        <v>0</v>
      </c>
      <c r="AL614" s="25">
        <v>20</v>
      </c>
      <c r="AM614" s="25">
        <v>16</v>
      </c>
      <c r="AN614" s="25">
        <v>18</v>
      </c>
      <c r="AO614" s="25">
        <v>8</v>
      </c>
      <c r="AP614" s="25">
        <v>10</v>
      </c>
      <c r="AQ614" s="25">
        <v>10</v>
      </c>
      <c r="AR614" s="25">
        <v>0</v>
      </c>
      <c r="AS614" s="25">
        <v>15</v>
      </c>
      <c r="AT614" s="25">
        <v>40</v>
      </c>
      <c r="AU614" s="25">
        <v>20</v>
      </c>
      <c r="AV614" s="25">
        <v>44</v>
      </c>
      <c r="AW614" s="25">
        <v>11</v>
      </c>
      <c r="AX614" s="25">
        <v>7</v>
      </c>
      <c r="AY614" s="25">
        <v>34</v>
      </c>
      <c r="AZ614" s="25">
        <v>7</v>
      </c>
      <c r="BA614" s="25">
        <v>11</v>
      </c>
      <c r="BB614" s="25">
        <v>0</v>
      </c>
      <c r="BC614" s="25">
        <v>30</v>
      </c>
      <c r="BD614" s="25">
        <v>0</v>
      </c>
      <c r="BE614" s="25">
        <v>0</v>
      </c>
      <c r="BF614" s="25">
        <v>2</v>
      </c>
      <c r="BG614" s="25">
        <v>41</v>
      </c>
      <c r="BH614" s="25">
        <v>25</v>
      </c>
      <c r="BI614" s="25">
        <v>30</v>
      </c>
      <c r="BJ614" s="25">
        <v>30</v>
      </c>
      <c r="BK614" s="25">
        <v>15</v>
      </c>
      <c r="BL614" s="25">
        <v>5</v>
      </c>
      <c r="BM614" s="25">
        <v>0</v>
      </c>
      <c r="BN614" s="25">
        <v>14</v>
      </c>
      <c r="BO614" t="s">
        <v>37</v>
      </c>
    </row>
    <row r="615" spans="1:67" x14ac:dyDescent="0.25">
      <c r="A615" s="6">
        <v>45113</v>
      </c>
      <c r="B615" t="s">
        <v>13</v>
      </c>
      <c r="C615">
        <v>6</v>
      </c>
      <c r="D615">
        <v>647.00000000000011</v>
      </c>
      <c r="E615">
        <f t="shared" si="63"/>
        <v>110.00000000000011</v>
      </c>
      <c r="F615">
        <f t="shared" si="64"/>
        <v>181</v>
      </c>
      <c r="G615">
        <f t="shared" si="65"/>
        <v>229</v>
      </c>
      <c r="H615">
        <f t="shared" si="66"/>
        <v>108</v>
      </c>
      <c r="I615">
        <v>0</v>
      </c>
      <c r="J615" s="22">
        <v>0.70000000000000007</v>
      </c>
      <c r="K615" s="22">
        <v>0.99</v>
      </c>
      <c r="L615" s="22">
        <v>0.43</v>
      </c>
      <c r="M615" s="22">
        <v>0.78</v>
      </c>
      <c r="N615" s="22">
        <v>0.8</v>
      </c>
      <c r="O615" s="24">
        <v>0.64</v>
      </c>
      <c r="P615" s="24">
        <v>0.57999999999999996</v>
      </c>
      <c r="Q615" s="24">
        <v>0.78</v>
      </c>
      <c r="R615" s="24">
        <v>0.70000000000000007</v>
      </c>
      <c r="S615" s="24">
        <v>0.75</v>
      </c>
      <c r="T615" s="24">
        <v>0.98</v>
      </c>
      <c r="U615" s="24">
        <v>0.73</v>
      </c>
      <c r="V615" s="24">
        <v>0.56000000000000005</v>
      </c>
      <c r="W615" s="24">
        <v>0.9</v>
      </c>
      <c r="X615" s="24">
        <v>0.95000000000000007</v>
      </c>
      <c r="Y615" s="24">
        <v>0.46</v>
      </c>
      <c r="Z615" s="24">
        <v>0.33</v>
      </c>
      <c r="AA615" s="25">
        <v>6</v>
      </c>
      <c r="AB615" s="25">
        <v>10</v>
      </c>
      <c r="AC615" s="25">
        <v>0</v>
      </c>
      <c r="AD615" s="25">
        <v>0</v>
      </c>
      <c r="AE615" s="25">
        <v>14</v>
      </c>
      <c r="AF615" s="25">
        <v>43</v>
      </c>
      <c r="AG615" s="25">
        <v>7</v>
      </c>
      <c r="AH615" s="25">
        <v>39</v>
      </c>
      <c r="AI615" s="25">
        <v>28</v>
      </c>
      <c r="AJ615" s="25">
        <v>34</v>
      </c>
      <c r="AK615" s="25">
        <v>19</v>
      </c>
      <c r="AL615" s="25">
        <v>0</v>
      </c>
      <c r="AM615" s="25">
        <v>26</v>
      </c>
      <c r="AN615" s="25">
        <v>26</v>
      </c>
      <c r="AO615" s="25">
        <v>0</v>
      </c>
      <c r="AP615" s="25">
        <v>0</v>
      </c>
      <c r="AQ615" s="25">
        <v>18</v>
      </c>
      <c r="AR615" s="25">
        <v>38</v>
      </c>
      <c r="AS615" s="25">
        <v>0</v>
      </c>
      <c r="AT615" s="25">
        <v>0</v>
      </c>
      <c r="AU615" s="25">
        <v>26</v>
      </c>
      <c r="AV615" s="25">
        <v>29</v>
      </c>
      <c r="AW615" s="25">
        <v>37</v>
      </c>
      <c r="AX615" s="25">
        <v>20</v>
      </c>
      <c r="AY615" s="25">
        <v>37</v>
      </c>
      <c r="AZ615" s="25">
        <v>0</v>
      </c>
      <c r="BA615" s="25">
        <v>0</v>
      </c>
      <c r="BB615" s="25">
        <v>37</v>
      </c>
      <c r="BC615" s="25">
        <v>43</v>
      </c>
      <c r="BD615" s="25">
        <v>0</v>
      </c>
      <c r="BE615" s="25">
        <v>12</v>
      </c>
      <c r="BF615" s="25">
        <v>11</v>
      </c>
      <c r="BG615" s="25">
        <v>12</v>
      </c>
      <c r="BH615" s="25">
        <v>16</v>
      </c>
      <c r="BI615" s="25">
        <v>18</v>
      </c>
      <c r="BJ615" s="25">
        <v>6.0000000000001137</v>
      </c>
      <c r="BK615" s="25">
        <v>0</v>
      </c>
      <c r="BL615" s="25">
        <v>19</v>
      </c>
      <c r="BM615" s="25">
        <v>16</v>
      </c>
      <c r="BN615" s="25">
        <v>0</v>
      </c>
      <c r="BO615" t="s">
        <v>37</v>
      </c>
    </row>
    <row r="616" spans="1:67" x14ac:dyDescent="0.25">
      <c r="A616" s="6">
        <v>45114</v>
      </c>
      <c r="B616" t="s">
        <v>13</v>
      </c>
      <c r="C616">
        <v>7</v>
      </c>
      <c r="D616">
        <v>629</v>
      </c>
      <c r="E616">
        <f t="shared" si="63"/>
        <v>131</v>
      </c>
      <c r="F616">
        <f t="shared" si="64"/>
        <v>203</v>
      </c>
      <c r="G616">
        <f t="shared" si="65"/>
        <v>141</v>
      </c>
      <c r="H616">
        <f t="shared" si="66"/>
        <v>149</v>
      </c>
      <c r="I616">
        <v>0</v>
      </c>
      <c r="J616" s="22">
        <v>0.86</v>
      </c>
      <c r="K616" s="22">
        <v>0.96</v>
      </c>
      <c r="L616" s="22">
        <v>0.33</v>
      </c>
      <c r="M616" s="22">
        <v>0.71</v>
      </c>
      <c r="N616" s="22">
        <v>0.57000000000000006</v>
      </c>
      <c r="O616" s="24">
        <v>0.79</v>
      </c>
      <c r="P616" s="24">
        <v>0.61</v>
      </c>
      <c r="Q616" s="24">
        <v>0.75</v>
      </c>
      <c r="R616" s="24">
        <v>0.61</v>
      </c>
      <c r="S616" s="24">
        <v>0.45</v>
      </c>
      <c r="T616" s="24">
        <v>0.85</v>
      </c>
      <c r="U616" s="24">
        <v>0.75</v>
      </c>
      <c r="V616" s="24">
        <v>0.52</v>
      </c>
      <c r="W616" s="24">
        <v>0.32</v>
      </c>
      <c r="X616" s="24">
        <v>0.98</v>
      </c>
      <c r="Y616" s="24">
        <v>0.93</v>
      </c>
      <c r="Z616" s="24">
        <v>0.62</v>
      </c>
      <c r="AA616" s="25">
        <v>11</v>
      </c>
      <c r="AB616" s="25">
        <v>41</v>
      </c>
      <c r="AC616" s="25">
        <v>28</v>
      </c>
      <c r="AD616" s="25">
        <v>18</v>
      </c>
      <c r="AE616" s="25">
        <v>6</v>
      </c>
      <c r="AF616" s="25">
        <v>17</v>
      </c>
      <c r="AG616" s="25">
        <v>16</v>
      </c>
      <c r="AH616" s="25">
        <v>30</v>
      </c>
      <c r="AI616" s="25">
        <v>13</v>
      </c>
      <c r="AJ616" s="25">
        <v>23</v>
      </c>
      <c r="AK616" s="25">
        <v>5</v>
      </c>
      <c r="AL616" s="25">
        <v>27</v>
      </c>
      <c r="AM616" s="25">
        <v>31</v>
      </c>
      <c r="AN616" s="25">
        <v>11</v>
      </c>
      <c r="AO616" s="25">
        <v>16</v>
      </c>
      <c r="AP616" s="25">
        <v>30</v>
      </c>
      <c r="AQ616" s="25">
        <v>0</v>
      </c>
      <c r="AR616" s="25">
        <v>25</v>
      </c>
      <c r="AS616" s="25">
        <v>7</v>
      </c>
      <c r="AT616" s="25">
        <v>2</v>
      </c>
      <c r="AU616" s="25">
        <v>9</v>
      </c>
      <c r="AV616" s="25">
        <v>37</v>
      </c>
      <c r="AW616" s="25">
        <v>0</v>
      </c>
      <c r="AX616" s="25">
        <v>34</v>
      </c>
      <c r="AY616" s="25">
        <v>0</v>
      </c>
      <c r="AZ616" s="25">
        <v>14</v>
      </c>
      <c r="BA616" s="25">
        <v>2</v>
      </c>
      <c r="BB616" s="25">
        <v>12</v>
      </c>
      <c r="BC616" s="25">
        <v>30</v>
      </c>
      <c r="BD616" s="25">
        <v>3</v>
      </c>
      <c r="BE616" s="25">
        <v>39</v>
      </c>
      <c r="BF616" s="25">
        <v>16</v>
      </c>
      <c r="BG616" s="25">
        <v>17</v>
      </c>
      <c r="BH616" s="25">
        <v>14</v>
      </c>
      <c r="BI616" s="25">
        <v>0</v>
      </c>
      <c r="BJ616" s="25">
        <v>15</v>
      </c>
      <c r="BK616" s="25">
        <v>4</v>
      </c>
      <c r="BL616" s="25">
        <v>0</v>
      </c>
      <c r="BM616" s="25">
        <v>19</v>
      </c>
      <c r="BN616" s="25">
        <v>7</v>
      </c>
      <c r="BO616" t="s">
        <v>37</v>
      </c>
    </row>
    <row r="617" spans="1:67" x14ac:dyDescent="0.25">
      <c r="A617" s="6">
        <v>45115</v>
      </c>
      <c r="B617" t="s">
        <v>13</v>
      </c>
      <c r="C617">
        <v>8</v>
      </c>
      <c r="D617">
        <v>608.00000000000011</v>
      </c>
      <c r="E617">
        <f t="shared" si="63"/>
        <v>168.00000000000011</v>
      </c>
      <c r="F617">
        <f t="shared" si="64"/>
        <v>113</v>
      </c>
      <c r="G617">
        <f t="shared" si="65"/>
        <v>175</v>
      </c>
      <c r="H617">
        <f t="shared" si="66"/>
        <v>129</v>
      </c>
      <c r="I617">
        <v>0</v>
      </c>
      <c r="J617" s="22">
        <v>0.9</v>
      </c>
      <c r="K617" s="22">
        <v>0.87</v>
      </c>
      <c r="L617" s="22">
        <v>0.5</v>
      </c>
      <c r="M617" s="22">
        <v>0.76</v>
      </c>
      <c r="N617" s="22">
        <v>0.3</v>
      </c>
      <c r="O617" s="24">
        <v>0.63</v>
      </c>
      <c r="P617" s="24">
        <v>0.76</v>
      </c>
      <c r="Q617" s="24">
        <v>0.51</v>
      </c>
      <c r="R617" s="24">
        <v>0.66</v>
      </c>
      <c r="S617" s="24">
        <v>0.64</v>
      </c>
      <c r="T617" s="24">
        <v>0.99</v>
      </c>
      <c r="U617" s="24">
        <v>0.48</v>
      </c>
      <c r="V617" s="24">
        <v>0.39</v>
      </c>
      <c r="W617" s="24">
        <v>0.96</v>
      </c>
      <c r="X617" s="24">
        <v>0.72</v>
      </c>
      <c r="Y617" s="24">
        <v>0.96</v>
      </c>
      <c r="Z617" s="24">
        <v>0.69000000000000006</v>
      </c>
      <c r="AA617" s="25">
        <v>40</v>
      </c>
      <c r="AB617" s="25">
        <v>2</v>
      </c>
      <c r="AC617" s="25">
        <v>6</v>
      </c>
      <c r="AD617" s="25">
        <v>6</v>
      </c>
      <c r="AE617" s="25">
        <v>20</v>
      </c>
      <c r="AF617" s="25">
        <v>0</v>
      </c>
      <c r="AG617" s="25">
        <v>0</v>
      </c>
      <c r="AH617" s="25">
        <v>28</v>
      </c>
      <c r="AI617" s="25">
        <v>0</v>
      </c>
      <c r="AJ617" s="25">
        <v>11</v>
      </c>
      <c r="AK617" s="25">
        <v>23</v>
      </c>
      <c r="AL617" s="25">
        <v>0</v>
      </c>
      <c r="AM617" s="25">
        <v>28</v>
      </c>
      <c r="AN617" s="25">
        <v>15</v>
      </c>
      <c r="AO617" s="25">
        <v>28</v>
      </c>
      <c r="AP617" s="25">
        <v>17</v>
      </c>
      <c r="AQ617" s="25">
        <v>16</v>
      </c>
      <c r="AR617" s="25">
        <v>0</v>
      </c>
      <c r="AS617" s="25">
        <v>0</v>
      </c>
      <c r="AT617" s="25">
        <v>25</v>
      </c>
      <c r="AU617" s="25">
        <v>29</v>
      </c>
      <c r="AV617" s="25">
        <v>34</v>
      </c>
      <c r="AW617" s="25">
        <v>40</v>
      </c>
      <c r="AX617" s="25">
        <v>13</v>
      </c>
      <c r="AY617" s="25">
        <v>37</v>
      </c>
      <c r="AZ617" s="25">
        <v>0</v>
      </c>
      <c r="BA617" s="25">
        <v>0</v>
      </c>
      <c r="BB617" s="25">
        <v>0</v>
      </c>
      <c r="BC617" s="25">
        <v>0</v>
      </c>
      <c r="BD617" s="25">
        <v>22</v>
      </c>
      <c r="BE617" s="25">
        <v>20</v>
      </c>
      <c r="BF617" s="25">
        <v>10</v>
      </c>
      <c r="BG617" s="25">
        <v>35.000000000000114</v>
      </c>
      <c r="BH617" s="25">
        <v>29</v>
      </c>
      <c r="BI617" s="25">
        <v>2</v>
      </c>
      <c r="BJ617" s="25">
        <v>31</v>
      </c>
      <c r="BK617" s="25">
        <v>4</v>
      </c>
      <c r="BL617" s="25">
        <v>27</v>
      </c>
      <c r="BM617" s="25">
        <v>10</v>
      </c>
      <c r="BN617" s="25">
        <v>0</v>
      </c>
      <c r="BO617" t="s">
        <v>37</v>
      </c>
    </row>
    <row r="618" spans="1:67" x14ac:dyDescent="0.25">
      <c r="A618" s="6">
        <v>45116</v>
      </c>
      <c r="B618" t="s">
        <v>13</v>
      </c>
      <c r="C618">
        <v>9</v>
      </c>
      <c r="D618">
        <v>581</v>
      </c>
      <c r="E618">
        <f t="shared" si="63"/>
        <v>170</v>
      </c>
      <c r="F618">
        <f t="shared" si="64"/>
        <v>136</v>
      </c>
      <c r="G618">
        <f t="shared" si="65"/>
        <v>126</v>
      </c>
      <c r="H618">
        <f t="shared" si="66"/>
        <v>146</v>
      </c>
      <c r="I618">
        <v>0</v>
      </c>
      <c r="J618" s="22">
        <v>0.89</v>
      </c>
      <c r="K618" s="22">
        <v>0.2</v>
      </c>
      <c r="L618" s="22">
        <v>0.78</v>
      </c>
      <c r="M618" s="22">
        <v>0.97</v>
      </c>
      <c r="N618" s="22">
        <v>0.52</v>
      </c>
      <c r="O618" s="24">
        <v>0.96</v>
      </c>
      <c r="P618" s="24">
        <v>0.87</v>
      </c>
      <c r="Q618" s="24">
        <v>0.71</v>
      </c>
      <c r="R618" s="24">
        <v>0.68</v>
      </c>
      <c r="S618" s="24">
        <v>0.70000000000000007</v>
      </c>
      <c r="T618" s="24">
        <v>0.98</v>
      </c>
      <c r="U618" s="24">
        <v>0.38</v>
      </c>
      <c r="V618" s="24">
        <v>0.96</v>
      </c>
      <c r="W618" s="24">
        <v>0.59</v>
      </c>
      <c r="X618" s="24">
        <v>0.64</v>
      </c>
      <c r="Y618" s="24">
        <v>0.89</v>
      </c>
      <c r="Z618" s="24">
        <v>0.98</v>
      </c>
      <c r="AA618" s="25">
        <v>37</v>
      </c>
      <c r="AB618" s="25">
        <v>35</v>
      </c>
      <c r="AC618" s="25">
        <v>13</v>
      </c>
      <c r="AD618" s="25">
        <v>0</v>
      </c>
      <c r="AE618" s="25">
        <v>15</v>
      </c>
      <c r="AF618" s="25">
        <v>18</v>
      </c>
      <c r="AG618" s="25">
        <v>4</v>
      </c>
      <c r="AH618" s="25">
        <v>14</v>
      </c>
      <c r="AI618" s="25">
        <v>0</v>
      </c>
      <c r="AJ618" s="25">
        <v>0</v>
      </c>
      <c r="AK618" s="25">
        <v>3</v>
      </c>
      <c r="AL618" s="25">
        <v>34</v>
      </c>
      <c r="AM618" s="25">
        <v>0</v>
      </c>
      <c r="AN618" s="25">
        <v>15</v>
      </c>
      <c r="AO618" s="25">
        <v>10</v>
      </c>
      <c r="AP618" s="25">
        <v>0</v>
      </c>
      <c r="AQ618" s="25">
        <v>32</v>
      </c>
      <c r="AR618" s="25">
        <v>27</v>
      </c>
      <c r="AS618" s="25">
        <v>11</v>
      </c>
      <c r="AT618" s="25">
        <v>17</v>
      </c>
      <c r="AU618" s="25">
        <v>0</v>
      </c>
      <c r="AV618" s="25">
        <v>5</v>
      </c>
      <c r="AW618" s="25">
        <v>21</v>
      </c>
      <c r="AX618" s="25">
        <v>26</v>
      </c>
      <c r="AY618" s="25">
        <v>8</v>
      </c>
      <c r="AZ618" s="25">
        <v>0</v>
      </c>
      <c r="BA618" s="25">
        <v>0</v>
      </c>
      <c r="BB618" s="25">
        <v>29</v>
      </c>
      <c r="BC618" s="25">
        <v>23</v>
      </c>
      <c r="BD618" s="25">
        <v>14</v>
      </c>
      <c r="BE618" s="25">
        <v>0</v>
      </c>
      <c r="BF618" s="25">
        <v>29</v>
      </c>
      <c r="BG618" s="25">
        <v>1</v>
      </c>
      <c r="BH618" s="25">
        <v>32</v>
      </c>
      <c r="BI618" s="25">
        <v>32</v>
      </c>
      <c r="BJ618" s="25">
        <v>0</v>
      </c>
      <c r="BK618" s="25">
        <v>34</v>
      </c>
      <c r="BL618" s="25">
        <v>20</v>
      </c>
      <c r="BM618" s="25">
        <v>10</v>
      </c>
      <c r="BN618" s="25">
        <v>12</v>
      </c>
      <c r="BO618" t="s">
        <v>37</v>
      </c>
    </row>
    <row r="619" spans="1:67" x14ac:dyDescent="0.25">
      <c r="A619" s="6">
        <v>45117</v>
      </c>
      <c r="B619" t="s">
        <v>13</v>
      </c>
      <c r="C619">
        <v>10</v>
      </c>
      <c r="D619">
        <v>548</v>
      </c>
      <c r="E619">
        <f t="shared" si="63"/>
        <v>158</v>
      </c>
      <c r="F619">
        <f t="shared" si="64"/>
        <v>122</v>
      </c>
      <c r="G619">
        <f t="shared" si="65"/>
        <v>174</v>
      </c>
      <c r="H619">
        <f t="shared" si="66"/>
        <v>94</v>
      </c>
      <c r="I619">
        <v>0</v>
      </c>
      <c r="J619" s="22">
        <v>0.78</v>
      </c>
      <c r="K619" s="22">
        <v>0.57000000000000006</v>
      </c>
      <c r="L619" s="22">
        <v>0.87</v>
      </c>
      <c r="M619" s="22">
        <v>0.91</v>
      </c>
      <c r="N619" s="22">
        <v>0.38</v>
      </c>
      <c r="O619" s="24">
        <v>0.76</v>
      </c>
      <c r="P619" s="24">
        <v>0.99</v>
      </c>
      <c r="Q619" s="24">
        <v>0.74</v>
      </c>
      <c r="R619" s="24">
        <v>0.87</v>
      </c>
      <c r="S619" s="24">
        <v>0.55000000000000004</v>
      </c>
      <c r="T619" s="24">
        <v>0.34</v>
      </c>
      <c r="U619" s="24">
        <v>0.44</v>
      </c>
      <c r="V619" s="24">
        <v>0.93</v>
      </c>
      <c r="W619" s="24">
        <v>0.92</v>
      </c>
      <c r="X619" s="24">
        <v>0.43</v>
      </c>
      <c r="Y619" s="24">
        <v>0.94000000000000006</v>
      </c>
      <c r="Z619" s="24">
        <v>0.72</v>
      </c>
      <c r="AA619" s="25">
        <v>31</v>
      </c>
      <c r="AB619" s="25">
        <v>19</v>
      </c>
      <c r="AC619" s="25">
        <v>0</v>
      </c>
      <c r="AD619" s="25">
        <v>14</v>
      </c>
      <c r="AE619" s="25">
        <v>15</v>
      </c>
      <c r="AF619" s="25">
        <v>11</v>
      </c>
      <c r="AG619" s="25">
        <v>2</v>
      </c>
      <c r="AH619" s="25">
        <v>7</v>
      </c>
      <c r="AI619" s="25">
        <v>0</v>
      </c>
      <c r="AJ619" s="25">
        <v>23</v>
      </c>
      <c r="AK619" s="25">
        <v>0</v>
      </c>
      <c r="AL619" s="25">
        <v>0</v>
      </c>
      <c r="AM619" s="25">
        <v>0</v>
      </c>
      <c r="AN619" s="25">
        <v>27</v>
      </c>
      <c r="AO619" s="25">
        <v>16</v>
      </c>
      <c r="AP619" s="25">
        <v>1</v>
      </c>
      <c r="AQ619" s="25">
        <v>0</v>
      </c>
      <c r="AR619" s="25">
        <v>20</v>
      </c>
      <c r="AS619" s="25">
        <v>28</v>
      </c>
      <c r="AT619" s="25">
        <v>2</v>
      </c>
      <c r="AU619" s="25">
        <v>0</v>
      </c>
      <c r="AV619" s="25">
        <v>0</v>
      </c>
      <c r="AW619" s="25">
        <v>23</v>
      </c>
      <c r="AX619" s="25">
        <v>28</v>
      </c>
      <c r="AY619" s="25">
        <v>17</v>
      </c>
      <c r="AZ619" s="25">
        <v>27</v>
      </c>
      <c r="BA619" s="25">
        <v>18</v>
      </c>
      <c r="BB619" s="25">
        <v>29</v>
      </c>
      <c r="BC619" s="25">
        <v>0</v>
      </c>
      <c r="BD619" s="25">
        <v>32</v>
      </c>
      <c r="BE619" s="25">
        <v>32</v>
      </c>
      <c r="BF619" s="25">
        <v>1</v>
      </c>
      <c r="BG619" s="25">
        <v>0</v>
      </c>
      <c r="BH619" s="25">
        <v>17</v>
      </c>
      <c r="BI619" s="25">
        <v>4</v>
      </c>
      <c r="BJ619" s="25">
        <v>6</v>
      </c>
      <c r="BK619" s="25">
        <v>32</v>
      </c>
      <c r="BL619" s="25">
        <v>11</v>
      </c>
      <c r="BM619" s="25">
        <v>25</v>
      </c>
      <c r="BN619" s="25">
        <v>30</v>
      </c>
      <c r="BO619" t="s">
        <v>37</v>
      </c>
    </row>
    <row r="620" spans="1:67" x14ac:dyDescent="0.25">
      <c r="A620" s="6">
        <v>45118</v>
      </c>
      <c r="B620" t="s">
        <v>13</v>
      </c>
      <c r="C620">
        <v>11</v>
      </c>
      <c r="D620">
        <v>505.00000000000011</v>
      </c>
      <c r="E620">
        <f t="shared" si="63"/>
        <v>158</v>
      </c>
      <c r="F620">
        <f t="shared" si="64"/>
        <v>126.00000000000011</v>
      </c>
      <c r="G620">
        <f t="shared" si="65"/>
        <v>94</v>
      </c>
      <c r="H620">
        <f t="shared" si="66"/>
        <v>125</v>
      </c>
      <c r="I620">
        <v>0</v>
      </c>
      <c r="J620" s="22">
        <v>0.28000000000000003</v>
      </c>
      <c r="K620" s="22">
        <v>0.8</v>
      </c>
      <c r="L620" s="22">
        <v>0.85</v>
      </c>
      <c r="M620" s="22">
        <v>0.99</v>
      </c>
      <c r="N620" s="22">
        <v>0.61</v>
      </c>
      <c r="O620" s="24">
        <v>0.68</v>
      </c>
      <c r="P620" s="24">
        <v>0.79</v>
      </c>
      <c r="Q620" s="24">
        <v>0.8</v>
      </c>
      <c r="R620" s="24">
        <v>1</v>
      </c>
      <c r="S620" s="24">
        <v>0.73</v>
      </c>
      <c r="T620" s="24">
        <v>0.99</v>
      </c>
      <c r="U620" s="24">
        <v>0.34</v>
      </c>
      <c r="V620" s="24">
        <v>0.83000000000000007</v>
      </c>
      <c r="W620" s="24">
        <v>0.9</v>
      </c>
      <c r="X620" s="24">
        <v>0.94000000000000006</v>
      </c>
      <c r="Y620" s="24">
        <v>0.57000000000000006</v>
      </c>
      <c r="Z620" s="24">
        <v>0.93</v>
      </c>
      <c r="AA620" s="25">
        <v>17</v>
      </c>
      <c r="AB620" s="25">
        <v>9.0000000000001137</v>
      </c>
      <c r="AC620" s="25">
        <v>11</v>
      </c>
      <c r="AD620" s="25">
        <v>20</v>
      </c>
      <c r="AE620" s="25">
        <v>7</v>
      </c>
      <c r="AF620" s="25">
        <v>11</v>
      </c>
      <c r="AG620" s="25">
        <v>0</v>
      </c>
      <c r="AH620" s="25">
        <v>25</v>
      </c>
      <c r="AI620" s="25">
        <v>26</v>
      </c>
      <c r="AJ620" s="25">
        <v>0</v>
      </c>
      <c r="AK620" s="25">
        <v>2</v>
      </c>
      <c r="AL620" s="25">
        <v>5</v>
      </c>
      <c r="AM620" s="25">
        <v>33</v>
      </c>
      <c r="AN620" s="25">
        <v>4</v>
      </c>
      <c r="AO620" s="25">
        <v>0</v>
      </c>
      <c r="AP620" s="25">
        <v>24</v>
      </c>
      <c r="AQ620" s="25">
        <v>15</v>
      </c>
      <c r="AR620" s="25">
        <v>11</v>
      </c>
      <c r="AS620" s="25">
        <v>0</v>
      </c>
      <c r="AT620" s="25">
        <v>33</v>
      </c>
      <c r="AU620" s="25">
        <v>10</v>
      </c>
      <c r="AV620" s="25">
        <v>19</v>
      </c>
      <c r="AW620" s="25">
        <v>33</v>
      </c>
      <c r="AX620" s="25">
        <v>0</v>
      </c>
      <c r="AY620" s="25">
        <v>0</v>
      </c>
      <c r="AZ620" s="25">
        <v>0</v>
      </c>
      <c r="BA620" s="25">
        <v>0</v>
      </c>
      <c r="BB620" s="25">
        <v>4</v>
      </c>
      <c r="BC620" s="25">
        <v>0</v>
      </c>
      <c r="BD620" s="25">
        <v>28</v>
      </c>
      <c r="BE620" s="25">
        <v>25</v>
      </c>
      <c r="BF620" s="25">
        <v>29</v>
      </c>
      <c r="BG620" s="25">
        <v>0</v>
      </c>
      <c r="BH620" s="25">
        <v>11</v>
      </c>
      <c r="BI620" s="25">
        <v>28</v>
      </c>
      <c r="BJ620" s="25">
        <v>5</v>
      </c>
      <c r="BK620" s="25">
        <v>1</v>
      </c>
      <c r="BL620" s="25">
        <v>15</v>
      </c>
      <c r="BM620" s="25">
        <v>16</v>
      </c>
      <c r="BN620" s="25">
        <v>28</v>
      </c>
      <c r="BO620" t="s">
        <v>37</v>
      </c>
    </row>
    <row r="621" spans="1:67" x14ac:dyDescent="0.25">
      <c r="A621" s="6">
        <v>45119</v>
      </c>
      <c r="B621" t="s">
        <v>13</v>
      </c>
      <c r="C621">
        <v>12</v>
      </c>
      <c r="D621">
        <v>452.99999999999994</v>
      </c>
      <c r="E621">
        <f t="shared" si="63"/>
        <v>174</v>
      </c>
      <c r="F621">
        <f t="shared" si="64"/>
        <v>71.999999999999943</v>
      </c>
      <c r="G621">
        <f t="shared" si="65"/>
        <v>120</v>
      </c>
      <c r="H621">
        <f t="shared" si="66"/>
        <v>59</v>
      </c>
      <c r="I621">
        <v>0</v>
      </c>
      <c r="J621" s="22">
        <v>0.54</v>
      </c>
      <c r="K621" s="22">
        <v>0.28999999999999998</v>
      </c>
      <c r="L621" s="22">
        <v>0.74</v>
      </c>
      <c r="M621" s="22">
        <v>0.82000000000000006</v>
      </c>
      <c r="N621" s="22">
        <v>0.91</v>
      </c>
      <c r="O621" s="24">
        <v>0.76</v>
      </c>
      <c r="P621" s="24">
        <v>0.89</v>
      </c>
      <c r="Q621" s="24">
        <v>0.87</v>
      </c>
      <c r="R621" s="24">
        <v>0.74</v>
      </c>
      <c r="S621" s="24">
        <v>0.62</v>
      </c>
      <c r="T621" s="24">
        <v>0.61</v>
      </c>
      <c r="U621" s="24">
        <v>0.92</v>
      </c>
      <c r="V621" s="24">
        <v>0.8</v>
      </c>
      <c r="W621" s="24">
        <v>0.45</v>
      </c>
      <c r="X621" s="24">
        <v>0.48</v>
      </c>
      <c r="Y621" s="24">
        <v>0.74</v>
      </c>
      <c r="Z621" s="24">
        <v>0.86</v>
      </c>
      <c r="AA621" s="25">
        <v>24</v>
      </c>
      <c r="AB621" s="25">
        <v>0</v>
      </c>
      <c r="AC621" s="25">
        <v>0</v>
      </c>
      <c r="AD621" s="25">
        <v>0</v>
      </c>
      <c r="AE621" s="25">
        <v>19</v>
      </c>
      <c r="AF621" s="25">
        <v>15</v>
      </c>
      <c r="AG621" s="25">
        <v>0</v>
      </c>
      <c r="AH621" s="25">
        <v>0</v>
      </c>
      <c r="AI621" s="25">
        <v>13.999999999999943</v>
      </c>
      <c r="AJ621" s="25">
        <v>0</v>
      </c>
      <c r="AK621" s="25">
        <v>28</v>
      </c>
      <c r="AL621" s="25">
        <v>0</v>
      </c>
      <c r="AM621" s="25">
        <v>13</v>
      </c>
      <c r="AN621" s="25">
        <v>7</v>
      </c>
      <c r="AO621" s="25">
        <v>0</v>
      </c>
      <c r="AP621" s="25">
        <v>8</v>
      </c>
      <c r="AQ621" s="25">
        <v>0</v>
      </c>
      <c r="AR621" s="25">
        <v>9</v>
      </c>
      <c r="AS621" s="25">
        <v>3</v>
      </c>
      <c r="AT621" s="25">
        <v>19</v>
      </c>
      <c r="AU621" s="25">
        <v>8</v>
      </c>
      <c r="AV621" s="25">
        <v>12</v>
      </c>
      <c r="AW621" s="25">
        <v>15</v>
      </c>
      <c r="AX621" s="25">
        <v>24</v>
      </c>
      <c r="AY621" s="25">
        <v>9</v>
      </c>
      <c r="AZ621" s="25">
        <v>0</v>
      </c>
      <c r="BA621" s="25">
        <v>23</v>
      </c>
      <c r="BB621" s="25">
        <v>0</v>
      </c>
      <c r="BC621" s="25">
        <v>0</v>
      </c>
      <c r="BD621" s="25">
        <v>29</v>
      </c>
      <c r="BE621" s="25">
        <v>28</v>
      </c>
      <c r="BF621" s="25">
        <v>25</v>
      </c>
      <c r="BG621" s="25">
        <v>22</v>
      </c>
      <c r="BH621" s="25">
        <v>0</v>
      </c>
      <c r="BI621" s="25">
        <v>25</v>
      </c>
      <c r="BJ621" s="25">
        <v>0</v>
      </c>
      <c r="BK621" s="25">
        <v>30</v>
      </c>
      <c r="BL621" s="25">
        <v>27</v>
      </c>
      <c r="BM621" s="25">
        <v>16</v>
      </c>
      <c r="BN621" s="25">
        <v>1</v>
      </c>
      <c r="BO621" t="s">
        <v>37</v>
      </c>
    </row>
    <row r="622" spans="1:67" x14ac:dyDescent="0.25">
      <c r="A622" s="6">
        <v>45120</v>
      </c>
      <c r="B622" t="s">
        <v>13</v>
      </c>
      <c r="C622">
        <v>13</v>
      </c>
      <c r="D622">
        <v>385</v>
      </c>
      <c r="E622">
        <f t="shared" si="63"/>
        <v>80</v>
      </c>
      <c r="F622">
        <f t="shared" si="64"/>
        <v>125</v>
      </c>
      <c r="G622">
        <f t="shared" si="65"/>
        <v>87</v>
      </c>
      <c r="H622">
        <f t="shared" si="66"/>
        <v>91</v>
      </c>
      <c r="I622">
        <v>0</v>
      </c>
      <c r="J622" s="22">
        <v>0.28000000000000003</v>
      </c>
      <c r="K622" s="22">
        <v>0.87</v>
      </c>
      <c r="L622" s="22">
        <v>0.64</v>
      </c>
      <c r="M622" s="22">
        <v>0.71</v>
      </c>
      <c r="N622" s="22">
        <v>0.98</v>
      </c>
      <c r="O622" s="24">
        <v>0.69000000000000006</v>
      </c>
      <c r="P622" s="24">
        <v>0.71</v>
      </c>
      <c r="Q622" s="24">
        <v>0.92</v>
      </c>
      <c r="R622" s="24">
        <v>0.15</v>
      </c>
      <c r="S622" s="24">
        <v>0.61</v>
      </c>
      <c r="T622" s="24">
        <v>0.77</v>
      </c>
      <c r="U622" s="24">
        <v>0.49</v>
      </c>
      <c r="V622" s="24">
        <v>0.8</v>
      </c>
      <c r="W622" s="24">
        <v>0.8</v>
      </c>
      <c r="X622" s="24">
        <v>0.95000000000000007</v>
      </c>
      <c r="Y622" s="24">
        <v>0.34</v>
      </c>
      <c r="Z622" s="24">
        <v>0.97</v>
      </c>
      <c r="AA622" s="25">
        <v>3</v>
      </c>
      <c r="AB622" s="25">
        <v>22</v>
      </c>
      <c r="AC622" s="25">
        <v>0</v>
      </c>
      <c r="AD622" s="25">
        <v>0</v>
      </c>
      <c r="AE622" s="25">
        <v>13</v>
      </c>
      <c r="AF622" s="25">
        <v>21</v>
      </c>
      <c r="AG622" s="25">
        <v>12</v>
      </c>
      <c r="AH622" s="25">
        <v>18</v>
      </c>
      <c r="AI622" s="25">
        <v>19</v>
      </c>
      <c r="AJ622" s="25">
        <v>17</v>
      </c>
      <c r="AK622" s="25">
        <v>2</v>
      </c>
      <c r="AL622" s="25">
        <v>12</v>
      </c>
      <c r="AM622" s="25">
        <v>10</v>
      </c>
      <c r="AN622" s="25">
        <v>0</v>
      </c>
      <c r="AO622" s="25">
        <v>6</v>
      </c>
      <c r="AP622" s="25">
        <v>10</v>
      </c>
      <c r="AQ622" s="25">
        <v>25</v>
      </c>
      <c r="AR622" s="25">
        <v>8</v>
      </c>
      <c r="AS622" s="25">
        <v>20</v>
      </c>
      <c r="AT622" s="25">
        <v>0</v>
      </c>
      <c r="AU622" s="25">
        <v>9</v>
      </c>
      <c r="AV622" s="25">
        <v>5</v>
      </c>
      <c r="AW622" s="25">
        <v>24</v>
      </c>
      <c r="AX622" s="25">
        <v>2</v>
      </c>
      <c r="AY622" s="25">
        <v>0</v>
      </c>
      <c r="AZ622" s="25">
        <v>24</v>
      </c>
      <c r="BA622" s="25">
        <v>23</v>
      </c>
      <c r="BB622" s="25">
        <v>0</v>
      </c>
      <c r="BC622" s="25">
        <v>0</v>
      </c>
      <c r="BD622" s="25">
        <v>0</v>
      </c>
      <c r="BE622" s="25">
        <v>14</v>
      </c>
      <c r="BF622" s="25">
        <v>2</v>
      </c>
      <c r="BG622" s="25">
        <v>22</v>
      </c>
      <c r="BH622" s="25">
        <v>9</v>
      </c>
      <c r="BI622" s="25">
        <v>18</v>
      </c>
      <c r="BJ622" s="25">
        <v>0</v>
      </c>
      <c r="BK622" s="25">
        <v>0</v>
      </c>
      <c r="BL622" s="25">
        <v>5</v>
      </c>
      <c r="BM622" s="25">
        <v>10</v>
      </c>
      <c r="BN622" s="25">
        <v>0</v>
      </c>
      <c r="BO622" t="s">
        <v>37</v>
      </c>
    </row>
    <row r="623" spans="1:67" x14ac:dyDescent="0.25">
      <c r="A623" s="6">
        <v>45121</v>
      </c>
      <c r="B623" t="s">
        <v>13</v>
      </c>
      <c r="C623">
        <v>14</v>
      </c>
      <c r="D623">
        <v>317.00000000000006</v>
      </c>
      <c r="E623">
        <f t="shared" si="63"/>
        <v>68</v>
      </c>
      <c r="F623">
        <f t="shared" si="64"/>
        <v>77.000000000000057</v>
      </c>
      <c r="G623">
        <f t="shared" si="65"/>
        <v>94</v>
      </c>
      <c r="H623">
        <f t="shared" si="66"/>
        <v>70</v>
      </c>
      <c r="I623">
        <v>0</v>
      </c>
      <c r="J623" s="22">
        <v>0.82000000000000006</v>
      </c>
      <c r="K623" s="22">
        <v>0.79</v>
      </c>
      <c r="L623" s="22">
        <v>0.91</v>
      </c>
      <c r="M623" s="22">
        <v>0.67</v>
      </c>
      <c r="N623" s="22">
        <v>0.38</v>
      </c>
      <c r="O623" s="24">
        <v>0.75</v>
      </c>
      <c r="P623" s="24">
        <v>0.62</v>
      </c>
      <c r="Q623" s="24">
        <v>0.75</v>
      </c>
      <c r="R623" s="24">
        <v>0.57000000000000006</v>
      </c>
      <c r="S623" s="24">
        <v>0.92</v>
      </c>
      <c r="T623" s="24">
        <v>0.75</v>
      </c>
      <c r="U623" s="24">
        <v>0.8</v>
      </c>
      <c r="V623" s="24">
        <v>0.89</v>
      </c>
      <c r="W623" s="24">
        <v>0.46</v>
      </c>
      <c r="X623" s="24">
        <v>1</v>
      </c>
      <c r="Y623" s="24">
        <v>0.38</v>
      </c>
      <c r="Z623" s="24">
        <v>0.94000000000000006</v>
      </c>
      <c r="AA623" s="25">
        <v>0</v>
      </c>
      <c r="AB623" s="25">
        <v>5</v>
      </c>
      <c r="AC623" s="25">
        <v>7</v>
      </c>
      <c r="AD623" s="25">
        <v>14</v>
      </c>
      <c r="AE623" s="25">
        <v>0</v>
      </c>
      <c r="AF623" s="25">
        <v>3.0000000000000568</v>
      </c>
      <c r="AG623" s="25">
        <v>21</v>
      </c>
      <c r="AH623" s="25">
        <v>13</v>
      </c>
      <c r="AI623" s="25">
        <v>14</v>
      </c>
      <c r="AJ623" s="25">
        <v>0</v>
      </c>
      <c r="AK623" s="25">
        <v>8</v>
      </c>
      <c r="AL623" s="25">
        <v>18</v>
      </c>
      <c r="AM623" s="25">
        <v>0</v>
      </c>
      <c r="AN623" s="25">
        <v>17</v>
      </c>
      <c r="AO623" s="25">
        <v>7</v>
      </c>
      <c r="AP623" s="25">
        <v>1</v>
      </c>
      <c r="AQ623" s="25">
        <v>3</v>
      </c>
      <c r="AR623" s="25">
        <v>6</v>
      </c>
      <c r="AS623" s="25">
        <v>0</v>
      </c>
      <c r="AT623" s="25">
        <v>18</v>
      </c>
      <c r="AU623" s="25">
        <v>12</v>
      </c>
      <c r="AV623" s="25">
        <v>3</v>
      </c>
      <c r="AW623" s="25">
        <v>21</v>
      </c>
      <c r="AX623" s="25">
        <v>11</v>
      </c>
      <c r="AY623" s="25">
        <v>3</v>
      </c>
      <c r="AZ623" s="25">
        <v>0</v>
      </c>
      <c r="BA623" s="25">
        <v>21</v>
      </c>
      <c r="BB623" s="25">
        <v>0</v>
      </c>
      <c r="BC623" s="25">
        <v>20</v>
      </c>
      <c r="BD623" s="25">
        <v>3</v>
      </c>
      <c r="BE623" s="25">
        <v>0</v>
      </c>
      <c r="BF623" s="25">
        <v>1</v>
      </c>
      <c r="BG623" s="25">
        <v>14</v>
      </c>
      <c r="BH623" s="25">
        <v>0</v>
      </c>
      <c r="BI623" s="25">
        <v>18</v>
      </c>
      <c r="BJ623" s="25">
        <v>0</v>
      </c>
      <c r="BK623" s="25">
        <v>13</v>
      </c>
      <c r="BL623" s="25">
        <v>5</v>
      </c>
      <c r="BM623" s="25">
        <v>17</v>
      </c>
      <c r="BN623" s="25">
        <v>0</v>
      </c>
      <c r="BO623" t="s">
        <v>37</v>
      </c>
    </row>
    <row r="624" spans="1:67" x14ac:dyDescent="0.25">
      <c r="A624" s="6">
        <v>45122</v>
      </c>
      <c r="B624" t="s">
        <v>13</v>
      </c>
      <c r="C624">
        <v>15</v>
      </c>
      <c r="D624">
        <v>247</v>
      </c>
      <c r="E624">
        <f t="shared" si="63"/>
        <v>49</v>
      </c>
      <c r="F624">
        <f t="shared" si="64"/>
        <v>53</v>
      </c>
      <c r="G624">
        <f t="shared" si="65"/>
        <v>65</v>
      </c>
      <c r="H624">
        <f t="shared" si="66"/>
        <v>71</v>
      </c>
      <c r="I624">
        <v>0</v>
      </c>
      <c r="J624" s="22">
        <v>0.94000000000000006</v>
      </c>
      <c r="K624" s="22">
        <v>0.71</v>
      </c>
      <c r="L624" s="22">
        <v>0.25</v>
      </c>
      <c r="M624" s="22">
        <v>0.87</v>
      </c>
      <c r="N624" s="22">
        <v>0.63</v>
      </c>
      <c r="O624" s="24">
        <v>0.5</v>
      </c>
      <c r="P624" s="24">
        <v>0.66</v>
      </c>
      <c r="Q624" s="24">
        <v>0.61</v>
      </c>
      <c r="R624" s="24">
        <v>0.47000000000000003</v>
      </c>
      <c r="S624" s="24">
        <v>0.97</v>
      </c>
      <c r="T624" s="24">
        <v>0.75</v>
      </c>
      <c r="U624" s="24">
        <v>0.86</v>
      </c>
      <c r="V624" s="24">
        <v>0.31</v>
      </c>
      <c r="W624" s="24">
        <v>1</v>
      </c>
      <c r="X624" s="24">
        <v>0.85</v>
      </c>
      <c r="Y624" s="24">
        <v>0.57999999999999996</v>
      </c>
      <c r="Z624" s="24">
        <v>0.61</v>
      </c>
      <c r="AA624" s="25">
        <v>0</v>
      </c>
      <c r="AB624" s="25">
        <v>0</v>
      </c>
      <c r="AC624" s="25">
        <v>0</v>
      </c>
      <c r="AD624" s="25">
        <v>10</v>
      </c>
      <c r="AE624" s="25">
        <v>4</v>
      </c>
      <c r="AF624" s="25">
        <v>13</v>
      </c>
      <c r="AG624" s="25">
        <v>0</v>
      </c>
      <c r="AH624" s="25">
        <v>15</v>
      </c>
      <c r="AI624" s="25">
        <v>11</v>
      </c>
      <c r="AJ624" s="25">
        <v>0</v>
      </c>
      <c r="AK624" s="25">
        <v>9</v>
      </c>
      <c r="AL624" s="25">
        <v>12</v>
      </c>
      <c r="AM624" s="25">
        <v>0</v>
      </c>
      <c r="AN624" s="25">
        <v>0</v>
      </c>
      <c r="AO624" s="25">
        <v>6</v>
      </c>
      <c r="AP624" s="25">
        <v>14</v>
      </c>
      <c r="AQ624" s="25">
        <v>10</v>
      </c>
      <c r="AR624" s="25">
        <v>8</v>
      </c>
      <c r="AS624" s="25">
        <v>11</v>
      </c>
      <c r="AT624" s="25">
        <v>10</v>
      </c>
      <c r="AU624" s="25">
        <v>12</v>
      </c>
      <c r="AV624" s="25">
        <v>0</v>
      </c>
      <c r="AW624" s="25">
        <v>14</v>
      </c>
      <c r="AX624" s="25">
        <v>14</v>
      </c>
      <c r="AY624" s="25">
        <v>11</v>
      </c>
      <c r="AZ624" s="25">
        <v>10</v>
      </c>
      <c r="BA624" s="25">
        <v>0</v>
      </c>
      <c r="BB624" s="25">
        <v>0</v>
      </c>
      <c r="BC624" s="25">
        <v>4</v>
      </c>
      <c r="BD624" s="25">
        <v>0</v>
      </c>
      <c r="BE624" s="25">
        <v>1</v>
      </c>
      <c r="BF624" s="25">
        <v>4</v>
      </c>
      <c r="BG624" s="25">
        <v>13</v>
      </c>
      <c r="BH624" s="25">
        <v>0</v>
      </c>
      <c r="BI624" s="25">
        <v>11</v>
      </c>
      <c r="BJ624" s="25">
        <v>8</v>
      </c>
      <c r="BK624" s="25">
        <v>4</v>
      </c>
      <c r="BL624" s="25">
        <v>0</v>
      </c>
      <c r="BM624" s="25">
        <v>8</v>
      </c>
      <c r="BN624" s="25">
        <v>0</v>
      </c>
      <c r="BO624" t="s">
        <v>37</v>
      </c>
    </row>
    <row r="625" spans="1:67" x14ac:dyDescent="0.25">
      <c r="A625" s="6">
        <v>45123</v>
      </c>
      <c r="B625" t="s">
        <v>13</v>
      </c>
      <c r="C625">
        <v>16</v>
      </c>
      <c r="D625">
        <v>187</v>
      </c>
      <c r="E625">
        <f t="shared" si="63"/>
        <v>55</v>
      </c>
      <c r="F625">
        <f t="shared" si="64"/>
        <v>59</v>
      </c>
      <c r="G625">
        <f t="shared" si="65"/>
        <v>53</v>
      </c>
      <c r="H625">
        <f t="shared" si="66"/>
        <v>19</v>
      </c>
      <c r="I625">
        <v>0</v>
      </c>
      <c r="J625" s="22">
        <v>0.78</v>
      </c>
      <c r="K625" s="22">
        <v>0.86</v>
      </c>
      <c r="L625" s="22">
        <v>0.46</v>
      </c>
      <c r="M625" s="22">
        <v>0.59</v>
      </c>
      <c r="N625" s="22">
        <v>0.94000000000000006</v>
      </c>
      <c r="O625" s="24">
        <v>0.62</v>
      </c>
      <c r="P625" s="24">
        <v>0.95000000000000007</v>
      </c>
      <c r="Q625" s="24">
        <v>0.72</v>
      </c>
      <c r="R625" s="24">
        <v>0.75</v>
      </c>
      <c r="S625" s="24">
        <v>0.76</v>
      </c>
      <c r="T625" s="24">
        <v>0.51</v>
      </c>
      <c r="U625" s="24">
        <v>0.57000000000000006</v>
      </c>
      <c r="V625" s="24">
        <v>0.77</v>
      </c>
      <c r="W625" s="24">
        <v>0.94000000000000006</v>
      </c>
      <c r="X625" s="24">
        <v>0.34</v>
      </c>
      <c r="Y625" s="24">
        <v>0.99</v>
      </c>
      <c r="Z625" s="24">
        <v>0.57999999999999996</v>
      </c>
      <c r="AA625" s="25">
        <v>12</v>
      </c>
      <c r="AB625" s="25">
        <v>0</v>
      </c>
      <c r="AC625" s="25">
        <v>6</v>
      </c>
      <c r="AD625" s="25">
        <v>12</v>
      </c>
      <c r="AE625" s="25">
        <v>12</v>
      </c>
      <c r="AF625" s="25">
        <v>4</v>
      </c>
      <c r="AG625" s="25">
        <v>7</v>
      </c>
      <c r="AH625" s="25">
        <v>3</v>
      </c>
      <c r="AI625" s="25">
        <v>3</v>
      </c>
      <c r="AJ625" s="25">
        <v>0</v>
      </c>
      <c r="AK625" s="25">
        <v>1</v>
      </c>
      <c r="AL625" s="25">
        <v>0</v>
      </c>
      <c r="AM625" s="25">
        <v>7</v>
      </c>
      <c r="AN625" s="25">
        <v>4</v>
      </c>
      <c r="AO625" s="25">
        <v>0</v>
      </c>
      <c r="AP625" s="25">
        <v>5</v>
      </c>
      <c r="AQ625" s="25">
        <v>0</v>
      </c>
      <c r="AR625" s="25">
        <v>0</v>
      </c>
      <c r="AS625" s="25">
        <v>0</v>
      </c>
      <c r="AT625" s="25">
        <v>3</v>
      </c>
      <c r="AU625" s="25">
        <v>11</v>
      </c>
      <c r="AV625" s="25">
        <v>2</v>
      </c>
      <c r="AW625" s="25">
        <v>8</v>
      </c>
      <c r="AX625" s="25">
        <v>13</v>
      </c>
      <c r="AY625" s="25">
        <v>0</v>
      </c>
      <c r="AZ625" s="25">
        <v>5</v>
      </c>
      <c r="BA625" s="25">
        <v>9</v>
      </c>
      <c r="BB625" s="25">
        <v>2</v>
      </c>
      <c r="BC625" s="25">
        <v>2</v>
      </c>
      <c r="BD625" s="25">
        <v>1</v>
      </c>
      <c r="BE625" s="25">
        <v>3</v>
      </c>
      <c r="BF625" s="25">
        <v>4</v>
      </c>
      <c r="BG625" s="25">
        <v>9</v>
      </c>
      <c r="BH625" s="25">
        <v>0</v>
      </c>
      <c r="BI625" s="25">
        <v>11</v>
      </c>
      <c r="BJ625" s="25">
        <v>3</v>
      </c>
      <c r="BK625" s="25">
        <v>4</v>
      </c>
      <c r="BL625" s="25">
        <v>9</v>
      </c>
      <c r="BM625" s="25">
        <v>9</v>
      </c>
      <c r="BN625" s="25">
        <v>3</v>
      </c>
      <c r="BO625" t="s">
        <v>37</v>
      </c>
    </row>
    <row r="626" spans="1:67" x14ac:dyDescent="0.25">
      <c r="A626" s="6">
        <v>45124</v>
      </c>
      <c r="B626" t="s">
        <v>13</v>
      </c>
      <c r="C626">
        <v>17</v>
      </c>
      <c r="D626">
        <v>152</v>
      </c>
      <c r="E626">
        <f t="shared" si="63"/>
        <v>40</v>
      </c>
      <c r="F626">
        <f t="shared" si="64"/>
        <v>27</v>
      </c>
      <c r="G626">
        <f t="shared" si="65"/>
        <v>33</v>
      </c>
      <c r="H626">
        <f t="shared" si="66"/>
        <v>44</v>
      </c>
      <c r="I626">
        <v>0</v>
      </c>
      <c r="J626" s="22">
        <v>0.31</v>
      </c>
      <c r="K626" s="22">
        <v>0.76</v>
      </c>
      <c r="L626" s="22">
        <v>0.99</v>
      </c>
      <c r="M626" s="22">
        <v>0.82000000000000006</v>
      </c>
      <c r="N626" s="22">
        <v>0.51</v>
      </c>
      <c r="O626" s="24">
        <v>0.68</v>
      </c>
      <c r="P626" s="24">
        <v>1</v>
      </c>
      <c r="Q626" s="24">
        <v>0.92</v>
      </c>
      <c r="R626" s="24">
        <v>0.66</v>
      </c>
      <c r="S626" s="24">
        <v>0.61</v>
      </c>
      <c r="T626" s="24">
        <v>0.63</v>
      </c>
      <c r="U626" s="24">
        <v>0.81</v>
      </c>
      <c r="V626" s="24">
        <v>0.75</v>
      </c>
      <c r="W626" s="24">
        <v>0.97</v>
      </c>
      <c r="X626" s="24">
        <v>0.44</v>
      </c>
      <c r="Y626" s="24">
        <v>0.92</v>
      </c>
      <c r="Z626" s="24">
        <v>0.26</v>
      </c>
      <c r="AA626" s="25">
        <v>0</v>
      </c>
      <c r="AB626" s="25">
        <v>0</v>
      </c>
      <c r="AC626" s="25">
        <v>9</v>
      </c>
      <c r="AD626" s="25">
        <v>1</v>
      </c>
      <c r="AE626" s="25">
        <v>6</v>
      </c>
      <c r="AF626" s="25">
        <v>4</v>
      </c>
      <c r="AG626" s="25">
        <v>0</v>
      </c>
      <c r="AH626" s="25">
        <v>0</v>
      </c>
      <c r="AI626" s="25">
        <v>7</v>
      </c>
      <c r="AJ626" s="25">
        <v>0</v>
      </c>
      <c r="AK626" s="25">
        <v>8</v>
      </c>
      <c r="AL626" s="25">
        <v>14</v>
      </c>
      <c r="AM626" s="25">
        <v>4</v>
      </c>
      <c r="AN626" s="25">
        <v>0</v>
      </c>
      <c r="AO626" s="25">
        <v>4</v>
      </c>
      <c r="AP626" s="25">
        <v>9</v>
      </c>
      <c r="AQ626" s="25">
        <v>10</v>
      </c>
      <c r="AR626" s="25">
        <v>0</v>
      </c>
      <c r="AS626" s="25">
        <v>3</v>
      </c>
      <c r="AT626" s="25">
        <v>0</v>
      </c>
      <c r="AU626" s="25">
        <v>10</v>
      </c>
      <c r="AV626" s="25">
        <v>9</v>
      </c>
      <c r="AW626" s="25">
        <v>3</v>
      </c>
      <c r="AX626" s="25">
        <v>1</v>
      </c>
      <c r="AY626" s="25">
        <v>1</v>
      </c>
      <c r="AZ626" s="25">
        <v>4</v>
      </c>
      <c r="BA626" s="25">
        <v>0</v>
      </c>
      <c r="BB626" s="25">
        <v>1</v>
      </c>
      <c r="BC626" s="25">
        <v>0</v>
      </c>
      <c r="BD626" s="25">
        <v>4</v>
      </c>
      <c r="BE626" s="25">
        <v>7</v>
      </c>
      <c r="BF626" s="25">
        <v>5</v>
      </c>
      <c r="BG626" s="25">
        <v>0</v>
      </c>
      <c r="BH626" s="25">
        <v>0</v>
      </c>
      <c r="BI626" s="25">
        <v>10</v>
      </c>
      <c r="BJ626" s="25">
        <v>0</v>
      </c>
      <c r="BK626" s="25">
        <v>6</v>
      </c>
      <c r="BL626" s="25">
        <v>0</v>
      </c>
      <c r="BM626" s="25">
        <v>3</v>
      </c>
      <c r="BN626" s="25">
        <v>9</v>
      </c>
      <c r="BO626" t="s">
        <v>37</v>
      </c>
    </row>
    <row r="627" spans="1:67" x14ac:dyDescent="0.25">
      <c r="A627" s="6">
        <v>45125</v>
      </c>
      <c r="B627" t="s">
        <v>13</v>
      </c>
      <c r="C627">
        <v>18</v>
      </c>
      <c r="D627">
        <v>132</v>
      </c>
      <c r="E627">
        <f t="shared" si="63"/>
        <v>22</v>
      </c>
      <c r="F627">
        <f t="shared" si="64"/>
        <v>39</v>
      </c>
      <c r="G627">
        <f t="shared" si="65"/>
        <v>34</v>
      </c>
      <c r="H627">
        <f t="shared" si="66"/>
        <v>30</v>
      </c>
      <c r="I627">
        <v>0</v>
      </c>
      <c r="J627" s="22">
        <v>0.66</v>
      </c>
      <c r="K627" s="22">
        <v>0.82000000000000006</v>
      </c>
      <c r="L627" s="22">
        <v>0.32</v>
      </c>
      <c r="M627" s="22">
        <v>0.9</v>
      </c>
      <c r="N627" s="22">
        <v>0.77</v>
      </c>
      <c r="O627" s="24">
        <v>0.93</v>
      </c>
      <c r="P627" s="24">
        <v>0.68</v>
      </c>
      <c r="Q627" s="24">
        <v>0.61</v>
      </c>
      <c r="R627" s="24">
        <v>0.61</v>
      </c>
      <c r="S627" s="24">
        <v>0.94000000000000006</v>
      </c>
      <c r="T627" s="24">
        <v>0.79</v>
      </c>
      <c r="U627" s="24">
        <v>0.96</v>
      </c>
      <c r="V627" s="24">
        <v>0.69000000000000006</v>
      </c>
      <c r="W627" s="24">
        <v>0.87</v>
      </c>
      <c r="X627" s="24">
        <v>0.4</v>
      </c>
      <c r="Y627" s="24">
        <v>0.38</v>
      </c>
      <c r="Z627" s="24">
        <v>0.8</v>
      </c>
      <c r="AA627" s="25">
        <v>6</v>
      </c>
      <c r="AB627" s="25">
        <v>4</v>
      </c>
      <c r="AC627" s="25">
        <v>4</v>
      </c>
      <c r="AD627" s="25">
        <v>8</v>
      </c>
      <c r="AE627" s="25">
        <v>3</v>
      </c>
      <c r="AF627" s="25">
        <v>8</v>
      </c>
      <c r="AG627" s="25">
        <v>5</v>
      </c>
      <c r="AH627" s="25">
        <v>0</v>
      </c>
      <c r="AI627" s="25">
        <v>1</v>
      </c>
      <c r="AJ627" s="25">
        <v>0</v>
      </c>
      <c r="AK627" s="25">
        <v>7</v>
      </c>
      <c r="AL627" s="25">
        <v>5</v>
      </c>
      <c r="AM627" s="25">
        <v>6</v>
      </c>
      <c r="AN627" s="25">
        <v>0</v>
      </c>
      <c r="AO627" s="25">
        <v>3</v>
      </c>
      <c r="AP627" s="25">
        <v>8</v>
      </c>
      <c r="AQ627" s="25">
        <v>0</v>
      </c>
      <c r="AR627" s="25">
        <v>0</v>
      </c>
      <c r="AS627" s="25">
        <v>4</v>
      </c>
      <c r="AT627" s="25">
        <v>4</v>
      </c>
      <c r="AU627" s="25">
        <v>6</v>
      </c>
      <c r="AV627" s="25">
        <v>0</v>
      </c>
      <c r="AW627" s="25">
        <v>0</v>
      </c>
      <c r="AX627" s="25">
        <v>5</v>
      </c>
      <c r="AY627" s="25">
        <v>1</v>
      </c>
      <c r="AZ627" s="25">
        <v>0</v>
      </c>
      <c r="BA627" s="25">
        <v>8</v>
      </c>
      <c r="BB627" s="25">
        <v>7</v>
      </c>
      <c r="BC627" s="25">
        <v>6</v>
      </c>
      <c r="BD627" s="25">
        <v>1</v>
      </c>
      <c r="BE627" s="25">
        <v>0</v>
      </c>
      <c r="BF627" s="25">
        <v>0</v>
      </c>
      <c r="BG627" s="25">
        <v>0</v>
      </c>
      <c r="BH627" s="25">
        <v>15</v>
      </c>
      <c r="BI627" s="25">
        <v>0</v>
      </c>
      <c r="BJ627" s="25">
        <v>0</v>
      </c>
      <c r="BK627" s="25">
        <v>5</v>
      </c>
      <c r="BL627" s="25">
        <v>0</v>
      </c>
      <c r="BM627" s="25">
        <v>2</v>
      </c>
      <c r="BN627" s="25">
        <v>0</v>
      </c>
      <c r="BO627" t="s">
        <v>37</v>
      </c>
    </row>
    <row r="628" spans="1:67" x14ac:dyDescent="0.25">
      <c r="A628" s="6">
        <v>45126</v>
      </c>
      <c r="B628" t="s">
        <v>13</v>
      </c>
      <c r="C628">
        <v>19</v>
      </c>
      <c r="D628">
        <v>127.00000000000001</v>
      </c>
      <c r="E628">
        <f t="shared" si="63"/>
        <v>28</v>
      </c>
      <c r="F628">
        <f t="shared" si="64"/>
        <v>46.000000000000014</v>
      </c>
      <c r="G628">
        <f t="shared" si="65"/>
        <v>17</v>
      </c>
      <c r="H628">
        <f t="shared" si="66"/>
        <v>29</v>
      </c>
      <c r="I628">
        <v>0</v>
      </c>
      <c r="J628" s="22">
        <v>0.68</v>
      </c>
      <c r="K628" s="22">
        <v>0.89</v>
      </c>
      <c r="L628" s="22">
        <v>0.9</v>
      </c>
      <c r="M628" s="22">
        <v>0.70000000000000007</v>
      </c>
      <c r="N628" s="22">
        <v>0.38</v>
      </c>
      <c r="O628" s="24">
        <v>0.62</v>
      </c>
      <c r="P628" s="24">
        <v>0.61</v>
      </c>
      <c r="Q628" s="24">
        <v>0.64</v>
      </c>
      <c r="R628" s="24">
        <v>0.91</v>
      </c>
      <c r="S628" s="24">
        <v>0.62</v>
      </c>
      <c r="T628" s="24">
        <v>0.46</v>
      </c>
      <c r="U628" s="24">
        <v>0.96</v>
      </c>
      <c r="V628" s="24">
        <v>0.35000000000000003</v>
      </c>
      <c r="W628" s="24">
        <v>0.77</v>
      </c>
      <c r="X628" s="24">
        <v>0.68</v>
      </c>
      <c r="Y628" s="24">
        <v>0.94000000000000006</v>
      </c>
      <c r="Z628" s="24">
        <v>0.41000000000000003</v>
      </c>
      <c r="AA628" s="25">
        <v>0</v>
      </c>
      <c r="AB628" s="25">
        <v>8</v>
      </c>
      <c r="AC628" s="25">
        <v>6</v>
      </c>
      <c r="AD628" s="25">
        <v>5</v>
      </c>
      <c r="AE628" s="25">
        <v>14.000000000000014</v>
      </c>
      <c r="AF628" s="25">
        <v>0</v>
      </c>
      <c r="AG628" s="25">
        <v>7</v>
      </c>
      <c r="AH628" s="25">
        <v>5</v>
      </c>
      <c r="AI628" s="25">
        <v>0</v>
      </c>
      <c r="AJ628" s="25">
        <v>1</v>
      </c>
      <c r="AK628" s="25">
        <v>7</v>
      </c>
      <c r="AL628" s="25">
        <v>4</v>
      </c>
      <c r="AM628" s="25">
        <v>1</v>
      </c>
      <c r="AN628" s="25">
        <v>7</v>
      </c>
      <c r="AO628" s="25">
        <v>0</v>
      </c>
      <c r="AP628" s="25">
        <v>3</v>
      </c>
      <c r="AQ628" s="25">
        <v>8</v>
      </c>
      <c r="AR628" s="25">
        <v>4</v>
      </c>
      <c r="AS628" s="25">
        <v>0</v>
      </c>
      <c r="AT628" s="25">
        <v>2</v>
      </c>
      <c r="AU628" s="25">
        <v>0</v>
      </c>
      <c r="AV628" s="25">
        <v>0</v>
      </c>
      <c r="AW628" s="25">
        <v>0</v>
      </c>
      <c r="AX628" s="25">
        <v>2</v>
      </c>
      <c r="AY628" s="25">
        <v>4</v>
      </c>
      <c r="AZ628" s="25">
        <v>2</v>
      </c>
      <c r="BA628" s="25">
        <v>0</v>
      </c>
      <c r="BB628" s="25">
        <v>7</v>
      </c>
      <c r="BC628" s="25">
        <v>0</v>
      </c>
      <c r="BD628" s="25">
        <v>2</v>
      </c>
      <c r="BE628" s="25">
        <v>0</v>
      </c>
      <c r="BF628" s="25">
        <v>0</v>
      </c>
      <c r="BG628" s="25">
        <v>7</v>
      </c>
      <c r="BH628" s="25">
        <v>4</v>
      </c>
      <c r="BI628" s="25">
        <v>6</v>
      </c>
      <c r="BJ628" s="25">
        <v>2</v>
      </c>
      <c r="BK628" s="25">
        <v>7</v>
      </c>
      <c r="BL628" s="25">
        <v>0</v>
      </c>
      <c r="BM628" s="25">
        <v>0</v>
      </c>
      <c r="BN628" s="25">
        <v>2</v>
      </c>
      <c r="BO628" t="s">
        <v>37</v>
      </c>
    </row>
    <row r="629" spans="1:67" x14ac:dyDescent="0.25">
      <c r="A629" s="6">
        <v>45127</v>
      </c>
      <c r="B629" t="s">
        <v>13</v>
      </c>
      <c r="C629">
        <v>20</v>
      </c>
      <c r="D629">
        <v>128</v>
      </c>
      <c r="E629">
        <f t="shared" si="63"/>
        <v>22</v>
      </c>
      <c r="F629">
        <f t="shared" si="64"/>
        <v>36</v>
      </c>
      <c r="G629">
        <f t="shared" si="65"/>
        <v>19</v>
      </c>
      <c r="H629">
        <f t="shared" si="66"/>
        <v>51</v>
      </c>
      <c r="I629">
        <v>0</v>
      </c>
      <c r="J629" s="22">
        <v>0.91</v>
      </c>
      <c r="K629" s="22">
        <v>0.8</v>
      </c>
      <c r="L629" s="22">
        <v>0.5</v>
      </c>
      <c r="M629" s="22">
        <v>0.82000000000000006</v>
      </c>
      <c r="N629" s="22">
        <v>0.4</v>
      </c>
      <c r="O629" s="24">
        <v>0.95000000000000007</v>
      </c>
      <c r="P629" s="24">
        <v>0.64</v>
      </c>
      <c r="Q629" s="24">
        <v>0.71</v>
      </c>
      <c r="R629" s="24">
        <v>0.56000000000000005</v>
      </c>
      <c r="S629" s="24">
        <v>0.95000000000000007</v>
      </c>
      <c r="T629" s="24">
        <v>0.63</v>
      </c>
      <c r="U629" s="24">
        <v>0.73</v>
      </c>
      <c r="V629" s="24">
        <v>0.95000000000000007</v>
      </c>
      <c r="W629" s="24">
        <v>0.86</v>
      </c>
      <c r="X629" s="24">
        <v>0.37</v>
      </c>
      <c r="Y629" s="24">
        <v>0.4</v>
      </c>
      <c r="Z629" s="24">
        <v>0.93</v>
      </c>
      <c r="AA629" s="25">
        <v>4</v>
      </c>
      <c r="AB629" s="25">
        <v>5</v>
      </c>
      <c r="AC629" s="25">
        <v>1</v>
      </c>
      <c r="AD629" s="25">
        <v>0</v>
      </c>
      <c r="AE629" s="25">
        <v>0</v>
      </c>
      <c r="AF629" s="25">
        <v>8</v>
      </c>
      <c r="AG629" s="25">
        <v>8</v>
      </c>
      <c r="AH629" s="25">
        <v>5</v>
      </c>
      <c r="AI629" s="25">
        <v>5</v>
      </c>
      <c r="AJ629" s="25">
        <v>0</v>
      </c>
      <c r="AK629" s="25">
        <v>0</v>
      </c>
      <c r="AL629" s="25">
        <v>6</v>
      </c>
      <c r="AM629" s="25">
        <v>8</v>
      </c>
      <c r="AN629" s="25">
        <v>15</v>
      </c>
      <c r="AO629" s="25">
        <v>6</v>
      </c>
      <c r="AP629" s="25">
        <v>6</v>
      </c>
      <c r="AQ629" s="25">
        <v>0</v>
      </c>
      <c r="AR629" s="25">
        <v>3</v>
      </c>
      <c r="AS629" s="25">
        <v>0</v>
      </c>
      <c r="AT629" s="25">
        <v>7</v>
      </c>
      <c r="AU629" s="25">
        <v>0</v>
      </c>
      <c r="AV629" s="25">
        <v>6</v>
      </c>
      <c r="AW629" s="25">
        <v>8</v>
      </c>
      <c r="AX629" s="25">
        <v>1</v>
      </c>
      <c r="AY629" s="25">
        <v>1</v>
      </c>
      <c r="AZ629" s="25">
        <v>0</v>
      </c>
      <c r="BA629" s="25">
        <v>0</v>
      </c>
      <c r="BB629" s="25">
        <v>0</v>
      </c>
      <c r="BC629" s="25">
        <v>0</v>
      </c>
      <c r="BD629" s="25">
        <v>3</v>
      </c>
      <c r="BE629" s="25">
        <v>0</v>
      </c>
      <c r="BF629" s="25">
        <v>0</v>
      </c>
      <c r="BG629" s="25">
        <v>0</v>
      </c>
      <c r="BH629" s="25">
        <v>6</v>
      </c>
      <c r="BI629" s="25">
        <v>6</v>
      </c>
      <c r="BJ629" s="25">
        <v>2</v>
      </c>
      <c r="BK629" s="25">
        <v>0</v>
      </c>
      <c r="BL629" s="25">
        <v>8</v>
      </c>
      <c r="BM629" s="25">
        <v>0</v>
      </c>
      <c r="BN629" s="25">
        <v>0</v>
      </c>
      <c r="BO629" t="s">
        <v>37</v>
      </c>
    </row>
    <row r="630" spans="1:67" x14ac:dyDescent="0.25">
      <c r="A630" s="6">
        <v>45128</v>
      </c>
      <c r="B630" t="s">
        <v>13</v>
      </c>
      <c r="C630">
        <v>21</v>
      </c>
      <c r="D630">
        <v>130</v>
      </c>
      <c r="E630">
        <f t="shared" si="63"/>
        <v>35</v>
      </c>
      <c r="F630">
        <f t="shared" si="64"/>
        <v>39</v>
      </c>
      <c r="G630">
        <f t="shared" si="65"/>
        <v>31</v>
      </c>
      <c r="H630">
        <f t="shared" si="66"/>
        <v>23</v>
      </c>
      <c r="I630">
        <v>0</v>
      </c>
      <c r="J630" s="22">
        <v>0.9</v>
      </c>
      <c r="K630" s="22">
        <v>0.23</v>
      </c>
      <c r="L630" s="22">
        <v>0.5</v>
      </c>
      <c r="M630" s="22">
        <v>0.73</v>
      </c>
      <c r="N630" s="22">
        <v>0.9</v>
      </c>
      <c r="O630" s="24">
        <v>0.62</v>
      </c>
      <c r="P630" s="24">
        <v>0.70000000000000007</v>
      </c>
      <c r="Q630" s="24">
        <v>0.4</v>
      </c>
      <c r="R630" s="24">
        <v>0.93</v>
      </c>
      <c r="S630" s="24">
        <v>0.47000000000000003</v>
      </c>
      <c r="T630" s="24">
        <v>0.69000000000000006</v>
      </c>
      <c r="U630" s="24">
        <v>0.84</v>
      </c>
      <c r="V630" s="24">
        <v>0.76</v>
      </c>
      <c r="W630" s="24">
        <v>0.48</v>
      </c>
      <c r="X630" s="24">
        <v>0.38</v>
      </c>
      <c r="Y630" s="24">
        <v>0.91</v>
      </c>
      <c r="Z630" s="24">
        <v>0.92</v>
      </c>
      <c r="AA630" s="25">
        <v>4</v>
      </c>
      <c r="AB630" s="25">
        <v>7</v>
      </c>
      <c r="AC630" s="25">
        <v>7</v>
      </c>
      <c r="AD630" s="25">
        <v>0</v>
      </c>
      <c r="AE630" s="25">
        <v>6</v>
      </c>
      <c r="AF630" s="25">
        <v>14</v>
      </c>
      <c r="AG630" s="25">
        <v>0</v>
      </c>
      <c r="AH630" s="25">
        <v>0</v>
      </c>
      <c r="AI630" s="25">
        <v>1</v>
      </c>
      <c r="AJ630" s="25">
        <v>0</v>
      </c>
      <c r="AK630" s="25">
        <v>2</v>
      </c>
      <c r="AL630" s="25">
        <v>2</v>
      </c>
      <c r="AM630" s="25">
        <v>0</v>
      </c>
      <c r="AN630" s="25">
        <v>1</v>
      </c>
      <c r="AO630" s="25">
        <v>1</v>
      </c>
      <c r="AP630" s="25">
        <v>2</v>
      </c>
      <c r="AQ630" s="25">
        <v>6</v>
      </c>
      <c r="AR630" s="25">
        <v>0</v>
      </c>
      <c r="AS630" s="25">
        <v>7</v>
      </c>
      <c r="AT630" s="25">
        <v>4</v>
      </c>
      <c r="AU630" s="25">
        <v>0</v>
      </c>
      <c r="AV630" s="25">
        <v>0</v>
      </c>
      <c r="AW630" s="25">
        <v>4</v>
      </c>
      <c r="AX630" s="25">
        <v>8</v>
      </c>
      <c r="AY630" s="25">
        <v>6</v>
      </c>
      <c r="AZ630" s="25">
        <v>7</v>
      </c>
      <c r="BA630" s="25">
        <v>0</v>
      </c>
      <c r="BB630" s="25">
        <v>4</v>
      </c>
      <c r="BC630" s="25">
        <v>2</v>
      </c>
      <c r="BD630" s="25">
        <v>0</v>
      </c>
      <c r="BE630" s="25">
        <v>2</v>
      </c>
      <c r="BF630" s="25">
        <v>3</v>
      </c>
      <c r="BG630" s="25">
        <v>5</v>
      </c>
      <c r="BH630" s="25">
        <v>6</v>
      </c>
      <c r="BI630" s="25">
        <v>5</v>
      </c>
      <c r="BJ630" s="25">
        <v>0</v>
      </c>
      <c r="BK630" s="25">
        <v>7</v>
      </c>
      <c r="BL630" s="25">
        <v>6</v>
      </c>
      <c r="BM630" s="25">
        <v>0</v>
      </c>
      <c r="BN630" s="25">
        <v>1</v>
      </c>
      <c r="BO630" t="s">
        <v>37</v>
      </c>
    </row>
    <row r="631" spans="1:67" x14ac:dyDescent="0.25">
      <c r="A631" s="6">
        <v>45129</v>
      </c>
      <c r="B631" t="s">
        <v>13</v>
      </c>
      <c r="C631">
        <v>22</v>
      </c>
      <c r="D631">
        <v>135</v>
      </c>
      <c r="E631">
        <f t="shared" si="63"/>
        <v>44</v>
      </c>
      <c r="F631">
        <f t="shared" si="64"/>
        <v>36</v>
      </c>
      <c r="G631">
        <f t="shared" si="65"/>
        <v>32</v>
      </c>
      <c r="H631">
        <f t="shared" si="66"/>
        <v>23</v>
      </c>
      <c r="I631">
        <v>0</v>
      </c>
      <c r="J631" s="22">
        <v>0.62</v>
      </c>
      <c r="K631" s="22">
        <v>0.87</v>
      </c>
      <c r="L631" s="22">
        <v>0.99</v>
      </c>
      <c r="M631" s="22">
        <v>0.73</v>
      </c>
      <c r="N631" s="22">
        <v>0.16</v>
      </c>
      <c r="O631" s="24">
        <v>0.63</v>
      </c>
      <c r="P631" s="24">
        <v>0.98</v>
      </c>
      <c r="Q631" s="24">
        <v>0.92</v>
      </c>
      <c r="R631" s="24">
        <v>0.69000000000000006</v>
      </c>
      <c r="S631" s="24">
        <v>0.76</v>
      </c>
      <c r="T631" s="24">
        <v>0.75</v>
      </c>
      <c r="U631" s="24">
        <v>0.61</v>
      </c>
      <c r="V631" s="24">
        <v>0.32</v>
      </c>
      <c r="W631" s="24">
        <v>0.97</v>
      </c>
      <c r="X631" s="24">
        <v>0.95000000000000007</v>
      </c>
      <c r="Y631" s="24">
        <v>0.74</v>
      </c>
      <c r="Z631" s="24">
        <v>0.45</v>
      </c>
      <c r="AA631" s="25">
        <v>6</v>
      </c>
      <c r="AB631" s="25">
        <v>0</v>
      </c>
      <c r="AC631" s="25">
        <v>5</v>
      </c>
      <c r="AD631" s="25">
        <v>9</v>
      </c>
      <c r="AE631" s="25">
        <v>3</v>
      </c>
      <c r="AF631" s="25">
        <v>0</v>
      </c>
      <c r="AG631" s="25">
        <v>7</v>
      </c>
      <c r="AH631" s="25">
        <v>6</v>
      </c>
      <c r="AI631" s="25">
        <v>0</v>
      </c>
      <c r="AJ631" s="25">
        <v>0</v>
      </c>
      <c r="AK631" s="25">
        <v>0</v>
      </c>
      <c r="AL631" s="25">
        <v>2</v>
      </c>
      <c r="AM631" s="25">
        <v>9</v>
      </c>
      <c r="AN631" s="25">
        <v>0</v>
      </c>
      <c r="AO631" s="25">
        <v>0</v>
      </c>
      <c r="AP631" s="25">
        <v>7</v>
      </c>
      <c r="AQ631" s="25">
        <v>0</v>
      </c>
      <c r="AR631" s="25">
        <v>0</v>
      </c>
      <c r="AS631" s="25">
        <v>4</v>
      </c>
      <c r="AT631" s="25">
        <v>1</v>
      </c>
      <c r="AU631" s="25">
        <v>0</v>
      </c>
      <c r="AV631" s="25">
        <v>7</v>
      </c>
      <c r="AW631" s="25">
        <v>9</v>
      </c>
      <c r="AX631" s="25">
        <v>6</v>
      </c>
      <c r="AY631" s="25">
        <v>8</v>
      </c>
      <c r="AZ631" s="25">
        <v>0</v>
      </c>
      <c r="BA631" s="25">
        <v>0</v>
      </c>
      <c r="BB631" s="25">
        <v>0</v>
      </c>
      <c r="BC631" s="25">
        <v>2</v>
      </c>
      <c r="BD631" s="25">
        <v>0</v>
      </c>
      <c r="BE631" s="25">
        <v>0</v>
      </c>
      <c r="BF631" s="25">
        <v>0</v>
      </c>
      <c r="BG631" s="25">
        <v>15</v>
      </c>
      <c r="BH631" s="25">
        <v>4</v>
      </c>
      <c r="BI631" s="25">
        <v>8</v>
      </c>
      <c r="BJ631" s="25">
        <v>0</v>
      </c>
      <c r="BK631" s="25">
        <v>8</v>
      </c>
      <c r="BL631" s="25">
        <v>9</v>
      </c>
      <c r="BM631" s="25">
        <v>0</v>
      </c>
      <c r="BN631" s="25">
        <v>0</v>
      </c>
      <c r="BO631" t="s">
        <v>37</v>
      </c>
    </row>
    <row r="632" spans="1:67" x14ac:dyDescent="0.25">
      <c r="A632" s="6">
        <v>45130</v>
      </c>
      <c r="B632" t="s">
        <v>13</v>
      </c>
      <c r="C632">
        <v>23</v>
      </c>
      <c r="D632">
        <v>152</v>
      </c>
      <c r="E632">
        <f t="shared" si="63"/>
        <v>38</v>
      </c>
      <c r="F632">
        <f t="shared" si="64"/>
        <v>37</v>
      </c>
      <c r="G632">
        <f t="shared" si="65"/>
        <v>51</v>
      </c>
      <c r="H632">
        <f t="shared" si="66"/>
        <v>26</v>
      </c>
      <c r="I632">
        <v>0</v>
      </c>
      <c r="J632" s="22">
        <v>0.76</v>
      </c>
      <c r="K632" s="22">
        <v>0.17</v>
      </c>
      <c r="L632" s="22">
        <v>0.52</v>
      </c>
      <c r="M632" s="22">
        <v>0.83000000000000007</v>
      </c>
      <c r="N632" s="22">
        <v>0.96</v>
      </c>
      <c r="O632" s="24">
        <v>0.65</v>
      </c>
      <c r="P632" s="24">
        <v>0.5</v>
      </c>
      <c r="Q632" s="24">
        <v>0.36</v>
      </c>
      <c r="R632" s="24">
        <v>0.93</v>
      </c>
      <c r="S632" s="24">
        <v>0.61</v>
      </c>
      <c r="T632" s="24">
        <v>0.62</v>
      </c>
      <c r="U632" s="24">
        <v>0.47000000000000003</v>
      </c>
      <c r="V632" s="24">
        <v>0.32</v>
      </c>
      <c r="W632" s="24">
        <v>0.91</v>
      </c>
      <c r="X632" s="24">
        <v>0.79</v>
      </c>
      <c r="Y632" s="24">
        <v>0.99</v>
      </c>
      <c r="Z632" s="24">
        <v>0.81</v>
      </c>
      <c r="AA632" s="25">
        <v>0</v>
      </c>
      <c r="AB632" s="25">
        <v>13</v>
      </c>
      <c r="AC632" s="25">
        <v>0</v>
      </c>
      <c r="AD632" s="25">
        <v>0</v>
      </c>
      <c r="AE632" s="25">
        <v>8</v>
      </c>
      <c r="AF632" s="25">
        <v>1</v>
      </c>
      <c r="AG632" s="25">
        <v>0</v>
      </c>
      <c r="AH632" s="25">
        <v>9</v>
      </c>
      <c r="AI632" s="25">
        <v>0</v>
      </c>
      <c r="AJ632" s="25">
        <v>6</v>
      </c>
      <c r="AK632" s="25">
        <v>0</v>
      </c>
      <c r="AL632" s="25">
        <v>0</v>
      </c>
      <c r="AM632" s="25">
        <v>5</v>
      </c>
      <c r="AN632" s="25">
        <v>7</v>
      </c>
      <c r="AO632" s="25">
        <v>6</v>
      </c>
      <c r="AP632" s="25">
        <v>0</v>
      </c>
      <c r="AQ632" s="25">
        <v>6</v>
      </c>
      <c r="AR632" s="25">
        <v>0</v>
      </c>
      <c r="AS632" s="25">
        <v>0</v>
      </c>
      <c r="AT632" s="25">
        <v>2</v>
      </c>
      <c r="AU632" s="25">
        <v>7</v>
      </c>
      <c r="AV632" s="25">
        <v>7</v>
      </c>
      <c r="AW632" s="25">
        <v>0</v>
      </c>
      <c r="AX632" s="25">
        <v>10</v>
      </c>
      <c r="AY632" s="25">
        <v>1</v>
      </c>
      <c r="AZ632" s="25">
        <v>0</v>
      </c>
      <c r="BA632" s="25">
        <v>3</v>
      </c>
      <c r="BB632" s="25">
        <v>7</v>
      </c>
      <c r="BC632" s="25">
        <v>10</v>
      </c>
      <c r="BD632" s="25">
        <v>6</v>
      </c>
      <c r="BE632" s="25">
        <v>0</v>
      </c>
      <c r="BF632" s="25">
        <v>6</v>
      </c>
      <c r="BG632" s="25">
        <v>0</v>
      </c>
      <c r="BH632" s="25">
        <v>5</v>
      </c>
      <c r="BI632" s="25">
        <v>7</v>
      </c>
      <c r="BJ632" s="25">
        <v>4</v>
      </c>
      <c r="BK632" s="25">
        <v>3</v>
      </c>
      <c r="BL632" s="25">
        <v>8</v>
      </c>
      <c r="BM632" s="25">
        <v>0</v>
      </c>
      <c r="BN632" s="25">
        <v>5</v>
      </c>
      <c r="BO632" t="s">
        <v>37</v>
      </c>
    </row>
    <row r="633" spans="1:67" x14ac:dyDescent="0.25">
      <c r="A633" s="6">
        <v>45131</v>
      </c>
      <c r="B633" t="s">
        <v>13</v>
      </c>
      <c r="C633">
        <v>24</v>
      </c>
      <c r="D633">
        <v>168</v>
      </c>
      <c r="E633">
        <f t="shared" si="63"/>
        <v>42</v>
      </c>
      <c r="F633">
        <f t="shared" si="64"/>
        <v>63</v>
      </c>
      <c r="G633">
        <f t="shared" si="65"/>
        <v>34</v>
      </c>
      <c r="H633">
        <f t="shared" si="66"/>
        <v>28</v>
      </c>
      <c r="I633">
        <v>0</v>
      </c>
      <c r="J633" s="22">
        <v>0.61</v>
      </c>
      <c r="K633" s="22">
        <v>0.98</v>
      </c>
      <c r="L633" s="22">
        <v>0.87</v>
      </c>
      <c r="M633" s="22">
        <v>0.73</v>
      </c>
      <c r="N633" s="22">
        <v>0.24</v>
      </c>
      <c r="O633" s="24">
        <v>0.77</v>
      </c>
      <c r="P633" s="24">
        <v>0.55000000000000004</v>
      </c>
      <c r="Q633" s="24">
        <v>0.94000000000000006</v>
      </c>
      <c r="R633" s="24">
        <v>0.56000000000000005</v>
      </c>
      <c r="S633" s="24">
        <v>0.53</v>
      </c>
      <c r="T633" s="24">
        <v>0.65</v>
      </c>
      <c r="U633" s="24">
        <v>0.9</v>
      </c>
      <c r="V633" s="24">
        <v>0.48</v>
      </c>
      <c r="W633" s="24">
        <v>0.81</v>
      </c>
      <c r="X633" s="24">
        <v>0.34</v>
      </c>
      <c r="Y633" s="24">
        <v>0.89</v>
      </c>
      <c r="Z633" s="24">
        <v>0.79</v>
      </c>
      <c r="AA633" s="25">
        <v>9</v>
      </c>
      <c r="AB633" s="25">
        <v>2</v>
      </c>
      <c r="AC633" s="25">
        <v>2</v>
      </c>
      <c r="AD633" s="25">
        <v>1</v>
      </c>
      <c r="AE633" s="25">
        <v>11</v>
      </c>
      <c r="AF633" s="25">
        <v>9</v>
      </c>
      <c r="AG633" s="25">
        <v>10</v>
      </c>
      <c r="AH633" s="25">
        <v>0</v>
      </c>
      <c r="AI633" s="25">
        <v>11</v>
      </c>
      <c r="AJ633" s="25">
        <v>8</v>
      </c>
      <c r="AK633" s="25">
        <v>1</v>
      </c>
      <c r="AL633" s="25">
        <v>8</v>
      </c>
      <c r="AM633" s="25">
        <v>0</v>
      </c>
      <c r="AN633" s="25">
        <v>3</v>
      </c>
      <c r="AO633" s="25">
        <v>0</v>
      </c>
      <c r="AP633" s="25">
        <v>0</v>
      </c>
      <c r="AQ633" s="25">
        <v>0</v>
      </c>
      <c r="AR633" s="25">
        <v>0</v>
      </c>
      <c r="AS633" s="25">
        <v>8</v>
      </c>
      <c r="AT633" s="25">
        <v>9</v>
      </c>
      <c r="AU633" s="25">
        <v>0</v>
      </c>
      <c r="AV633" s="25">
        <v>0</v>
      </c>
      <c r="AW633" s="25">
        <v>4</v>
      </c>
      <c r="AX633" s="25">
        <v>7</v>
      </c>
      <c r="AY633" s="25">
        <v>7</v>
      </c>
      <c r="AZ633" s="25">
        <v>12</v>
      </c>
      <c r="BA633" s="25">
        <v>0</v>
      </c>
      <c r="BB633" s="25">
        <v>0</v>
      </c>
      <c r="BC633" s="25">
        <v>4</v>
      </c>
      <c r="BD633" s="25">
        <v>0</v>
      </c>
      <c r="BE633" s="25">
        <v>0</v>
      </c>
      <c r="BF633" s="25">
        <v>0</v>
      </c>
      <c r="BG633" s="25">
        <v>11</v>
      </c>
      <c r="BH633" s="25">
        <v>7</v>
      </c>
      <c r="BI633" s="25">
        <v>6</v>
      </c>
      <c r="BJ633" s="25">
        <v>6</v>
      </c>
      <c r="BK633" s="25">
        <v>1</v>
      </c>
      <c r="BL633" s="25">
        <v>3</v>
      </c>
      <c r="BM633" s="25">
        <v>8</v>
      </c>
      <c r="BN633" s="25">
        <v>0</v>
      </c>
      <c r="BO633" t="s">
        <v>37</v>
      </c>
    </row>
    <row r="634" spans="1:67" x14ac:dyDescent="0.25">
      <c r="A634" s="6">
        <v>45132</v>
      </c>
      <c r="B634" t="s">
        <v>13</v>
      </c>
      <c r="C634">
        <v>25</v>
      </c>
      <c r="D634">
        <v>194.00000000000003</v>
      </c>
      <c r="E634">
        <f t="shared" si="63"/>
        <v>45</v>
      </c>
      <c r="F634">
        <f t="shared" si="64"/>
        <v>47.000000000000028</v>
      </c>
      <c r="G634">
        <f t="shared" si="65"/>
        <v>60</v>
      </c>
      <c r="H634">
        <f t="shared" si="66"/>
        <v>42</v>
      </c>
      <c r="I634">
        <v>0</v>
      </c>
      <c r="J634" s="22">
        <v>0.88</v>
      </c>
      <c r="K634" s="22">
        <v>0.8</v>
      </c>
      <c r="L634" s="22">
        <v>0.54</v>
      </c>
      <c r="M634" s="22">
        <v>0.24</v>
      </c>
      <c r="N634" s="22">
        <v>0.98</v>
      </c>
      <c r="O634" s="24">
        <v>0.65</v>
      </c>
      <c r="P634" s="24">
        <v>0.70000000000000007</v>
      </c>
      <c r="Q634" s="24">
        <v>0.72</v>
      </c>
      <c r="R634" s="24">
        <v>0.82000000000000006</v>
      </c>
      <c r="S634" s="24">
        <v>0.91</v>
      </c>
      <c r="T634" s="24">
        <v>0.67</v>
      </c>
      <c r="U634" s="24">
        <v>0.47000000000000003</v>
      </c>
      <c r="V634" s="24">
        <v>0.34</v>
      </c>
      <c r="W634" s="24">
        <v>0.96</v>
      </c>
      <c r="X634" s="24">
        <v>0.71</v>
      </c>
      <c r="Y634" s="24">
        <v>0.87</v>
      </c>
      <c r="Z634" s="24">
        <v>0.79</v>
      </c>
      <c r="AA634" s="25">
        <v>0</v>
      </c>
      <c r="AB634" s="25">
        <v>10</v>
      </c>
      <c r="AC634" s="25">
        <v>0</v>
      </c>
      <c r="AD634" s="25">
        <v>12</v>
      </c>
      <c r="AE634" s="25">
        <v>7.0000000000000284</v>
      </c>
      <c r="AF634" s="25">
        <v>0</v>
      </c>
      <c r="AG634" s="25">
        <v>10</v>
      </c>
      <c r="AH634" s="25">
        <v>0</v>
      </c>
      <c r="AI634" s="25">
        <v>4</v>
      </c>
      <c r="AJ634" s="25">
        <v>4</v>
      </c>
      <c r="AK634" s="25">
        <v>0</v>
      </c>
      <c r="AL634" s="25">
        <v>9</v>
      </c>
      <c r="AM634" s="25">
        <v>0</v>
      </c>
      <c r="AN634" s="25">
        <v>12</v>
      </c>
      <c r="AO634" s="25">
        <v>0</v>
      </c>
      <c r="AP634" s="25">
        <v>8</v>
      </c>
      <c r="AQ634" s="25">
        <v>0</v>
      </c>
      <c r="AR634" s="25">
        <v>6</v>
      </c>
      <c r="AS634" s="25">
        <v>7</v>
      </c>
      <c r="AT634" s="25">
        <v>0</v>
      </c>
      <c r="AU634" s="25">
        <v>11</v>
      </c>
      <c r="AV634" s="25">
        <v>5</v>
      </c>
      <c r="AW634" s="25">
        <v>11</v>
      </c>
      <c r="AX634" s="25">
        <v>7</v>
      </c>
      <c r="AY634" s="25">
        <v>8</v>
      </c>
      <c r="AZ634" s="25">
        <v>0</v>
      </c>
      <c r="BA634" s="25">
        <v>10</v>
      </c>
      <c r="BB634" s="25">
        <v>5</v>
      </c>
      <c r="BC634" s="25">
        <v>3</v>
      </c>
      <c r="BD634" s="25">
        <v>0</v>
      </c>
      <c r="BE634" s="25">
        <v>10</v>
      </c>
      <c r="BF634" s="25">
        <v>3</v>
      </c>
      <c r="BG634" s="25">
        <v>8</v>
      </c>
      <c r="BH634" s="25">
        <v>1</v>
      </c>
      <c r="BI634" s="25">
        <v>0</v>
      </c>
      <c r="BJ634" s="25">
        <v>9</v>
      </c>
      <c r="BK634" s="25">
        <v>2</v>
      </c>
      <c r="BL634" s="25">
        <v>0</v>
      </c>
      <c r="BM634" s="25">
        <v>0</v>
      </c>
      <c r="BN634" s="25">
        <v>12</v>
      </c>
      <c r="BO634" t="s">
        <v>37</v>
      </c>
    </row>
    <row r="635" spans="1:67" x14ac:dyDescent="0.25">
      <c r="A635" s="6">
        <v>45133</v>
      </c>
      <c r="B635" t="s">
        <v>13</v>
      </c>
      <c r="C635">
        <v>26</v>
      </c>
      <c r="D635">
        <v>227.00000000000003</v>
      </c>
      <c r="E635">
        <f t="shared" si="63"/>
        <v>56</v>
      </c>
      <c r="F635">
        <f t="shared" si="64"/>
        <v>55</v>
      </c>
      <c r="G635">
        <f t="shared" si="65"/>
        <v>71.000000000000028</v>
      </c>
      <c r="H635">
        <f t="shared" si="66"/>
        <v>45</v>
      </c>
      <c r="I635">
        <v>0</v>
      </c>
      <c r="J635" s="22">
        <v>0.59</v>
      </c>
      <c r="K635" s="22">
        <v>0.9</v>
      </c>
      <c r="L635" s="22">
        <v>0.31</v>
      </c>
      <c r="M635" s="22">
        <v>0.84</v>
      </c>
      <c r="N635" s="22">
        <v>0.75</v>
      </c>
      <c r="O635" s="24">
        <v>0.76</v>
      </c>
      <c r="P635" s="24">
        <v>0.72</v>
      </c>
      <c r="Q635" s="24">
        <v>0.85</v>
      </c>
      <c r="R635" s="24">
        <v>0.16</v>
      </c>
      <c r="S635" s="24">
        <v>0.97</v>
      </c>
      <c r="T635" s="24">
        <v>0.68</v>
      </c>
      <c r="U635" s="24">
        <v>0.86</v>
      </c>
      <c r="V635" s="24">
        <v>0.63</v>
      </c>
      <c r="W635" s="24">
        <v>0.76</v>
      </c>
      <c r="X635" s="24">
        <v>0.94000000000000006</v>
      </c>
      <c r="Y635" s="24">
        <v>0.57000000000000006</v>
      </c>
      <c r="Z635" s="24">
        <v>0.36</v>
      </c>
      <c r="AA635" s="25">
        <v>0</v>
      </c>
      <c r="AB635" s="25">
        <v>14</v>
      </c>
      <c r="AC635" s="25">
        <v>0</v>
      </c>
      <c r="AD635" s="25">
        <v>6</v>
      </c>
      <c r="AE635" s="25">
        <v>0</v>
      </c>
      <c r="AF635" s="25">
        <v>0</v>
      </c>
      <c r="AG635" s="25">
        <v>15</v>
      </c>
      <c r="AH635" s="25">
        <v>9</v>
      </c>
      <c r="AI635" s="25">
        <v>0</v>
      </c>
      <c r="AJ635" s="25">
        <v>11</v>
      </c>
      <c r="AK635" s="25">
        <v>0</v>
      </c>
      <c r="AL635" s="25">
        <v>0</v>
      </c>
      <c r="AM635" s="25">
        <v>13</v>
      </c>
      <c r="AN635" s="25">
        <v>13</v>
      </c>
      <c r="AO635" s="25">
        <v>0</v>
      </c>
      <c r="AP635" s="25">
        <v>14</v>
      </c>
      <c r="AQ635" s="25">
        <v>0</v>
      </c>
      <c r="AR635" s="25">
        <v>3</v>
      </c>
      <c r="AS635" s="25">
        <v>0</v>
      </c>
      <c r="AT635" s="25">
        <v>2</v>
      </c>
      <c r="AU635" s="25">
        <v>5</v>
      </c>
      <c r="AV635" s="25">
        <v>11</v>
      </c>
      <c r="AW635" s="25">
        <v>0</v>
      </c>
      <c r="AX635" s="25">
        <v>3</v>
      </c>
      <c r="AY635" s="25">
        <v>9</v>
      </c>
      <c r="AZ635" s="25">
        <v>14</v>
      </c>
      <c r="BA635" s="25">
        <v>5.0000000000000284</v>
      </c>
      <c r="BB635" s="25">
        <v>9</v>
      </c>
      <c r="BC635" s="25">
        <v>11</v>
      </c>
      <c r="BD635" s="25">
        <v>4</v>
      </c>
      <c r="BE635" s="25">
        <v>1</v>
      </c>
      <c r="BF635" s="25">
        <v>0</v>
      </c>
      <c r="BG635" s="25">
        <v>5</v>
      </c>
      <c r="BH635" s="25">
        <v>8</v>
      </c>
      <c r="BI635" s="25">
        <v>0</v>
      </c>
      <c r="BJ635" s="25">
        <v>0</v>
      </c>
      <c r="BK635" s="25">
        <v>5</v>
      </c>
      <c r="BL635" s="25">
        <v>14</v>
      </c>
      <c r="BM635" s="25">
        <v>14</v>
      </c>
      <c r="BN635" s="25">
        <v>9</v>
      </c>
      <c r="BO635" t="s">
        <v>37</v>
      </c>
    </row>
    <row r="636" spans="1:67" x14ac:dyDescent="0.25">
      <c r="A636" s="6">
        <v>45134</v>
      </c>
      <c r="B636" t="s">
        <v>13</v>
      </c>
      <c r="C636">
        <v>27</v>
      </c>
      <c r="D636">
        <v>267</v>
      </c>
      <c r="E636">
        <f t="shared" si="63"/>
        <v>58</v>
      </c>
      <c r="F636">
        <f t="shared" si="64"/>
        <v>66</v>
      </c>
      <c r="G636">
        <f t="shared" si="65"/>
        <v>81</v>
      </c>
      <c r="H636">
        <f t="shared" si="66"/>
        <v>58</v>
      </c>
      <c r="I636">
        <v>0</v>
      </c>
      <c r="J636" s="22">
        <v>0.70000000000000007</v>
      </c>
      <c r="K636" s="22">
        <v>0.95000000000000007</v>
      </c>
      <c r="L636" s="22">
        <v>0.32</v>
      </c>
      <c r="M636" s="22">
        <v>0.72</v>
      </c>
      <c r="N636" s="22">
        <v>0.83000000000000007</v>
      </c>
      <c r="O636" s="24">
        <v>0.6</v>
      </c>
      <c r="P636" s="24">
        <v>0.76</v>
      </c>
      <c r="Q636" s="24">
        <v>0.85</v>
      </c>
      <c r="R636" s="24">
        <v>0.18</v>
      </c>
      <c r="S636" s="24">
        <v>0.6</v>
      </c>
      <c r="T636" s="24">
        <v>0.66</v>
      </c>
      <c r="U636" s="24">
        <v>0.87</v>
      </c>
      <c r="V636" s="24">
        <v>0.9</v>
      </c>
      <c r="W636" s="24">
        <v>0.34</v>
      </c>
      <c r="X636" s="24">
        <v>0.57999999999999996</v>
      </c>
      <c r="Y636" s="24">
        <v>0.64</v>
      </c>
      <c r="Z636" s="24">
        <v>0.89</v>
      </c>
      <c r="AA636" s="25">
        <v>0</v>
      </c>
      <c r="AB636" s="25">
        <v>9</v>
      </c>
      <c r="AC636" s="25">
        <v>7</v>
      </c>
      <c r="AD636" s="25">
        <v>8</v>
      </c>
      <c r="AE636" s="25">
        <v>8</v>
      </c>
      <c r="AF636" s="25">
        <v>17</v>
      </c>
      <c r="AG636" s="25">
        <v>0</v>
      </c>
      <c r="AH636" s="25">
        <v>0</v>
      </c>
      <c r="AI636" s="25">
        <v>17</v>
      </c>
      <c r="AJ636" s="25">
        <v>0</v>
      </c>
      <c r="AK636" s="25">
        <v>4</v>
      </c>
      <c r="AL636" s="25">
        <v>2</v>
      </c>
      <c r="AM636" s="25">
        <v>0</v>
      </c>
      <c r="AN636" s="25">
        <v>11</v>
      </c>
      <c r="AO636" s="25">
        <v>16</v>
      </c>
      <c r="AP636" s="25">
        <v>12</v>
      </c>
      <c r="AQ636" s="25">
        <v>3</v>
      </c>
      <c r="AR636" s="25">
        <v>13</v>
      </c>
      <c r="AS636" s="25">
        <v>1</v>
      </c>
      <c r="AT636" s="25">
        <v>0</v>
      </c>
      <c r="AU636" s="25">
        <v>16</v>
      </c>
      <c r="AV636" s="25">
        <v>14</v>
      </c>
      <c r="AW636" s="25">
        <v>0</v>
      </c>
      <c r="AX636" s="25">
        <v>8</v>
      </c>
      <c r="AY636" s="25">
        <v>0</v>
      </c>
      <c r="AZ636" s="25">
        <v>17</v>
      </c>
      <c r="BA636" s="25">
        <v>0</v>
      </c>
      <c r="BB636" s="25">
        <v>13</v>
      </c>
      <c r="BC636" s="25">
        <v>13</v>
      </c>
      <c r="BD636" s="25">
        <v>0</v>
      </c>
      <c r="BE636" s="25">
        <v>0</v>
      </c>
      <c r="BF636" s="25">
        <v>0</v>
      </c>
      <c r="BG636" s="25">
        <v>0</v>
      </c>
      <c r="BH636" s="25">
        <v>13</v>
      </c>
      <c r="BI636" s="25">
        <v>0</v>
      </c>
      <c r="BJ636" s="25">
        <v>12</v>
      </c>
      <c r="BK636" s="25">
        <v>0</v>
      </c>
      <c r="BL636" s="25">
        <v>15</v>
      </c>
      <c r="BM636" s="25">
        <v>3</v>
      </c>
      <c r="BN636" s="25">
        <v>15</v>
      </c>
      <c r="BO636" t="s">
        <v>37</v>
      </c>
    </row>
    <row r="637" spans="1:67" x14ac:dyDescent="0.25">
      <c r="A637" s="6">
        <v>45135</v>
      </c>
      <c r="B637" t="s">
        <v>13</v>
      </c>
      <c r="C637">
        <v>28</v>
      </c>
      <c r="D637">
        <v>317.00000000000006</v>
      </c>
      <c r="E637">
        <f t="shared" si="63"/>
        <v>46</v>
      </c>
      <c r="F637">
        <f t="shared" si="64"/>
        <v>104</v>
      </c>
      <c r="G637">
        <f t="shared" si="65"/>
        <v>84.000000000000057</v>
      </c>
      <c r="H637">
        <f t="shared" si="66"/>
        <v>63</v>
      </c>
      <c r="I637">
        <v>0</v>
      </c>
      <c r="J637" s="22">
        <v>0.82000000000000006</v>
      </c>
      <c r="K637" s="22">
        <v>0.95000000000000007</v>
      </c>
      <c r="L637" s="22">
        <v>0.75</v>
      </c>
      <c r="M637" s="22">
        <v>0.66</v>
      </c>
      <c r="N637" s="22">
        <v>0.5</v>
      </c>
      <c r="O637" s="24">
        <v>0.72</v>
      </c>
      <c r="P637" s="24">
        <v>0.18</v>
      </c>
      <c r="Q637" s="24">
        <v>0.62</v>
      </c>
      <c r="R637" s="24">
        <v>0.78</v>
      </c>
      <c r="S637" s="24">
        <v>0.87</v>
      </c>
      <c r="T637" s="24">
        <v>0.89</v>
      </c>
      <c r="U637" s="24">
        <v>0.55000000000000004</v>
      </c>
      <c r="V637" s="24">
        <v>0.39</v>
      </c>
      <c r="W637" s="24">
        <v>0.5</v>
      </c>
      <c r="X637" s="24">
        <v>0.95000000000000007</v>
      </c>
      <c r="Y637" s="24">
        <v>0.9</v>
      </c>
      <c r="Z637" s="24">
        <v>0.97</v>
      </c>
      <c r="AA637" s="25">
        <v>11</v>
      </c>
      <c r="AB637" s="25">
        <v>5</v>
      </c>
      <c r="AC637" s="25">
        <v>10</v>
      </c>
      <c r="AD637" s="25">
        <v>16</v>
      </c>
      <c r="AE637" s="25">
        <v>0</v>
      </c>
      <c r="AF637" s="25">
        <v>21</v>
      </c>
      <c r="AG637" s="25">
        <v>2</v>
      </c>
      <c r="AH637" s="25">
        <v>10</v>
      </c>
      <c r="AI637" s="25">
        <v>8</v>
      </c>
      <c r="AJ637" s="25">
        <v>21</v>
      </c>
      <c r="AK637" s="25">
        <v>20</v>
      </c>
      <c r="AL637" s="25">
        <v>16</v>
      </c>
      <c r="AM637" s="25">
        <v>20</v>
      </c>
      <c r="AN637" s="25">
        <v>6</v>
      </c>
      <c r="AO637" s="25">
        <v>1</v>
      </c>
      <c r="AP637" s="25">
        <v>4</v>
      </c>
      <c r="AQ637" s="25">
        <v>0</v>
      </c>
      <c r="AR637" s="25">
        <v>0</v>
      </c>
      <c r="AS637" s="25">
        <v>12</v>
      </c>
      <c r="AT637" s="25">
        <v>4</v>
      </c>
      <c r="AU637" s="25">
        <v>16</v>
      </c>
      <c r="AV637" s="25">
        <v>6</v>
      </c>
      <c r="AW637" s="25">
        <v>0</v>
      </c>
      <c r="AX637" s="25">
        <v>17</v>
      </c>
      <c r="AY637" s="25">
        <v>14</v>
      </c>
      <c r="AZ637" s="25">
        <v>2</v>
      </c>
      <c r="BA637" s="25">
        <v>4</v>
      </c>
      <c r="BB637" s="25">
        <v>0</v>
      </c>
      <c r="BC637" s="25">
        <v>11.000000000000057</v>
      </c>
      <c r="BD637" s="25">
        <v>14</v>
      </c>
      <c r="BE637" s="25">
        <v>0</v>
      </c>
      <c r="BF637" s="25">
        <v>5</v>
      </c>
      <c r="BG637" s="25">
        <v>13</v>
      </c>
      <c r="BH637" s="25">
        <v>9</v>
      </c>
      <c r="BI637" s="25">
        <v>0</v>
      </c>
      <c r="BJ637" s="25">
        <v>1</v>
      </c>
      <c r="BK637" s="25">
        <v>4</v>
      </c>
      <c r="BL637" s="25">
        <v>0</v>
      </c>
      <c r="BM637" s="25">
        <v>14</v>
      </c>
      <c r="BN637" s="25">
        <v>0</v>
      </c>
      <c r="BO637" t="s">
        <v>37</v>
      </c>
    </row>
    <row r="638" spans="1:67" x14ac:dyDescent="0.25">
      <c r="A638" s="6">
        <v>45136</v>
      </c>
      <c r="B638" t="s">
        <v>13</v>
      </c>
      <c r="C638">
        <v>29</v>
      </c>
      <c r="D638">
        <v>377.00000000000006</v>
      </c>
      <c r="E638">
        <f t="shared" si="63"/>
        <v>82</v>
      </c>
      <c r="F638">
        <f t="shared" si="64"/>
        <v>75</v>
      </c>
      <c r="G638">
        <f t="shared" si="65"/>
        <v>67</v>
      </c>
      <c r="H638">
        <f t="shared" si="66"/>
        <v>133.00000000000006</v>
      </c>
      <c r="I638">
        <v>0</v>
      </c>
      <c r="J638" s="22">
        <v>0.18</v>
      </c>
      <c r="K638" s="22">
        <v>0.85</v>
      </c>
      <c r="L638" s="22">
        <v>0.93</v>
      </c>
      <c r="M638" s="22">
        <v>0.63</v>
      </c>
      <c r="N638" s="22">
        <v>0.78</v>
      </c>
      <c r="O638" s="24">
        <v>0.76</v>
      </c>
      <c r="P638" s="24">
        <v>0.13</v>
      </c>
      <c r="Q638" s="24">
        <v>0.73</v>
      </c>
      <c r="R638" s="24">
        <v>0.96</v>
      </c>
      <c r="S638" s="24">
        <v>0.76</v>
      </c>
      <c r="T638" s="24">
        <v>0.86</v>
      </c>
      <c r="U638" s="24">
        <v>0.97</v>
      </c>
      <c r="V638" s="24">
        <v>0.70000000000000007</v>
      </c>
      <c r="W638" s="24">
        <v>0.86</v>
      </c>
      <c r="X638" s="24">
        <v>0.51</v>
      </c>
      <c r="Y638" s="24">
        <v>0.91</v>
      </c>
      <c r="Z638" s="24">
        <v>0.27</v>
      </c>
      <c r="AA638" s="25">
        <v>17</v>
      </c>
      <c r="AB638" s="25">
        <v>7</v>
      </c>
      <c r="AC638" s="25">
        <v>24</v>
      </c>
      <c r="AD638" s="25">
        <v>5</v>
      </c>
      <c r="AE638" s="25">
        <v>7</v>
      </c>
      <c r="AF638" s="25">
        <v>0</v>
      </c>
      <c r="AG638" s="25">
        <v>0</v>
      </c>
      <c r="AH638" s="25">
        <v>0</v>
      </c>
      <c r="AI638" s="25">
        <v>0</v>
      </c>
      <c r="AJ638" s="25">
        <v>15</v>
      </c>
      <c r="AK638" s="25">
        <v>20</v>
      </c>
      <c r="AL638" s="25">
        <v>11</v>
      </c>
      <c r="AM638" s="25">
        <v>9</v>
      </c>
      <c r="AN638" s="25">
        <v>8</v>
      </c>
      <c r="AO638" s="25">
        <v>16</v>
      </c>
      <c r="AP638" s="25">
        <v>22</v>
      </c>
      <c r="AQ638" s="25">
        <v>23</v>
      </c>
      <c r="AR638" s="25">
        <v>4</v>
      </c>
      <c r="AS638" s="25">
        <v>19</v>
      </c>
      <c r="AT638" s="25">
        <v>21.000000000000057</v>
      </c>
      <c r="AU638" s="25">
        <v>3</v>
      </c>
      <c r="AV638" s="25">
        <v>5</v>
      </c>
      <c r="AW638" s="25">
        <v>6</v>
      </c>
      <c r="AX638" s="25">
        <v>1</v>
      </c>
      <c r="AY638" s="25">
        <v>16</v>
      </c>
      <c r="AZ638" s="25">
        <v>5</v>
      </c>
      <c r="BA638" s="25">
        <v>0</v>
      </c>
      <c r="BB638" s="25">
        <v>19</v>
      </c>
      <c r="BC638" s="25">
        <v>12</v>
      </c>
      <c r="BD638" s="25">
        <v>0</v>
      </c>
      <c r="BE638" s="25">
        <v>22</v>
      </c>
      <c r="BF638" s="25">
        <v>13</v>
      </c>
      <c r="BG638" s="25">
        <v>1</v>
      </c>
      <c r="BH638" s="25">
        <v>0</v>
      </c>
      <c r="BI638" s="25">
        <v>0</v>
      </c>
      <c r="BJ638" s="25">
        <v>25</v>
      </c>
      <c r="BK638" s="25">
        <v>0</v>
      </c>
      <c r="BL638" s="25">
        <v>9</v>
      </c>
      <c r="BM638" s="25">
        <v>0</v>
      </c>
      <c r="BN638" s="25">
        <v>12</v>
      </c>
      <c r="BO638" t="s">
        <v>37</v>
      </c>
    </row>
    <row r="639" spans="1:67" x14ac:dyDescent="0.25">
      <c r="A639" s="6">
        <v>45137</v>
      </c>
      <c r="B639" t="s">
        <v>13</v>
      </c>
      <c r="C639">
        <v>30</v>
      </c>
      <c r="D639">
        <v>445.99999999999989</v>
      </c>
      <c r="E639">
        <f t="shared" si="63"/>
        <v>101</v>
      </c>
      <c r="F639">
        <f t="shared" si="64"/>
        <v>85</v>
      </c>
      <c r="G639">
        <f t="shared" si="65"/>
        <v>130</v>
      </c>
      <c r="H639">
        <f t="shared" si="66"/>
        <v>121.99999999999989</v>
      </c>
      <c r="I639">
        <v>0</v>
      </c>
      <c r="J639" s="22">
        <v>0.62</v>
      </c>
      <c r="K639" s="22">
        <v>0.36</v>
      </c>
      <c r="L639" s="22">
        <v>0.93</v>
      </c>
      <c r="M639" s="22">
        <v>0.72</v>
      </c>
      <c r="N639" s="22">
        <v>0.84</v>
      </c>
      <c r="O639" s="24">
        <v>0.96</v>
      </c>
      <c r="P639" s="24">
        <v>0.74</v>
      </c>
      <c r="Q639" s="24">
        <v>0.66</v>
      </c>
      <c r="R639" s="24">
        <v>0.87</v>
      </c>
      <c r="S639" s="24">
        <v>0.99</v>
      </c>
      <c r="T639" s="24">
        <v>0.72</v>
      </c>
      <c r="U639" s="24">
        <v>1</v>
      </c>
      <c r="V639" s="24">
        <v>0.44</v>
      </c>
      <c r="W639" s="24">
        <v>0.6</v>
      </c>
      <c r="X639" s="24">
        <v>0.82000000000000006</v>
      </c>
      <c r="Y639" s="24">
        <v>0.64</v>
      </c>
      <c r="Z639" s="24">
        <v>0.99</v>
      </c>
      <c r="AA639" s="25">
        <v>5</v>
      </c>
      <c r="AB639" s="25">
        <v>18</v>
      </c>
      <c r="AC639" s="25">
        <v>6</v>
      </c>
      <c r="AD639" s="25">
        <v>23</v>
      </c>
      <c r="AE639" s="25">
        <v>0</v>
      </c>
      <c r="AF639" s="25">
        <v>4</v>
      </c>
      <c r="AG639" s="25">
        <v>12</v>
      </c>
      <c r="AH639" s="25">
        <v>1</v>
      </c>
      <c r="AI639" s="25">
        <v>9</v>
      </c>
      <c r="AJ639" s="25">
        <v>7</v>
      </c>
      <c r="AK639" s="25">
        <v>8</v>
      </c>
      <c r="AL639" s="25">
        <v>25</v>
      </c>
      <c r="AM639" s="25">
        <v>12</v>
      </c>
      <c r="AN639" s="25">
        <v>0</v>
      </c>
      <c r="AO639" s="25">
        <v>0</v>
      </c>
      <c r="AP639" s="25">
        <v>21</v>
      </c>
      <c r="AQ639" s="25">
        <v>25</v>
      </c>
      <c r="AR639" s="25">
        <v>27</v>
      </c>
      <c r="AS639" s="25">
        <v>0</v>
      </c>
      <c r="AT639" s="25">
        <v>11.999999999999886</v>
      </c>
      <c r="AU639" s="25">
        <v>10</v>
      </c>
      <c r="AV639" s="25">
        <v>18</v>
      </c>
      <c r="AW639" s="25">
        <v>0</v>
      </c>
      <c r="AX639" s="25">
        <v>10</v>
      </c>
      <c r="AY639" s="25">
        <v>22</v>
      </c>
      <c r="AZ639" s="25">
        <v>22</v>
      </c>
      <c r="BA639" s="25">
        <v>21</v>
      </c>
      <c r="BB639" s="25">
        <v>0</v>
      </c>
      <c r="BC639" s="25">
        <v>8</v>
      </c>
      <c r="BD639" s="25">
        <v>19</v>
      </c>
      <c r="BE639" s="25">
        <v>28</v>
      </c>
      <c r="BF639" s="25">
        <v>0</v>
      </c>
      <c r="BG639" s="25">
        <v>0</v>
      </c>
      <c r="BH639" s="25">
        <v>23</v>
      </c>
      <c r="BI639" s="25">
        <v>0</v>
      </c>
      <c r="BJ639" s="25">
        <v>0</v>
      </c>
      <c r="BK639" s="25">
        <v>10</v>
      </c>
      <c r="BL639" s="25">
        <v>2</v>
      </c>
      <c r="BM639" s="25">
        <v>23</v>
      </c>
      <c r="BN639" s="25">
        <v>15</v>
      </c>
      <c r="BO639" t="s">
        <v>37</v>
      </c>
    </row>
    <row r="640" spans="1:67" x14ac:dyDescent="0.25">
      <c r="A640" s="6">
        <v>45138</v>
      </c>
      <c r="B640" t="s">
        <v>13</v>
      </c>
      <c r="C640">
        <v>31</v>
      </c>
      <c r="D640">
        <v>531.00000000000011</v>
      </c>
      <c r="E640">
        <f t="shared" si="63"/>
        <v>79</v>
      </c>
      <c r="F640">
        <f t="shared" si="64"/>
        <v>211</v>
      </c>
      <c r="G640">
        <f t="shared" si="65"/>
        <v>120</v>
      </c>
      <c r="H640">
        <f t="shared" si="66"/>
        <v>100.00000000000011</v>
      </c>
      <c r="I640">
        <v>0</v>
      </c>
      <c r="J640" s="22">
        <v>0.5</v>
      </c>
      <c r="K640" s="22">
        <v>0.93</v>
      </c>
      <c r="L640" s="22">
        <v>0.89</v>
      </c>
      <c r="M640" s="22">
        <v>0.56000000000000005</v>
      </c>
      <c r="N640" s="22">
        <v>0.76</v>
      </c>
      <c r="O640" s="24">
        <v>0.71</v>
      </c>
      <c r="P640" s="24">
        <v>0.32</v>
      </c>
      <c r="Q640" s="24">
        <v>0.61</v>
      </c>
      <c r="R640" s="24">
        <v>0.62</v>
      </c>
      <c r="S640" s="24">
        <v>0.75</v>
      </c>
      <c r="T640" s="24">
        <v>0.88</v>
      </c>
      <c r="U640" s="24">
        <v>0.9</v>
      </c>
      <c r="V640" s="24">
        <v>0.6</v>
      </c>
      <c r="W640" s="24">
        <v>0.98</v>
      </c>
      <c r="X640" s="24">
        <v>0.41000000000000003</v>
      </c>
      <c r="Y640" s="24">
        <v>0.91</v>
      </c>
      <c r="Z640" s="24">
        <v>0.74</v>
      </c>
      <c r="AA640" s="25">
        <v>12</v>
      </c>
      <c r="AB640" s="25">
        <v>22</v>
      </c>
      <c r="AC640" s="25">
        <v>20</v>
      </c>
      <c r="AD640" s="25">
        <v>33</v>
      </c>
      <c r="AE640" s="25">
        <v>20</v>
      </c>
      <c r="AF640" s="25">
        <v>11</v>
      </c>
      <c r="AG640" s="25">
        <v>28</v>
      </c>
      <c r="AH640" s="25">
        <v>11</v>
      </c>
      <c r="AI640" s="25">
        <v>29</v>
      </c>
      <c r="AJ640" s="25">
        <v>25</v>
      </c>
      <c r="AK640" s="25">
        <v>21</v>
      </c>
      <c r="AL640" s="25">
        <v>5</v>
      </c>
      <c r="AM640" s="25">
        <v>0</v>
      </c>
      <c r="AN640" s="25">
        <v>21</v>
      </c>
      <c r="AO640" s="25">
        <v>0</v>
      </c>
      <c r="AP640" s="25">
        <v>9</v>
      </c>
      <c r="AQ640" s="25">
        <v>13</v>
      </c>
      <c r="AR640" s="25">
        <v>14.000000000000114</v>
      </c>
      <c r="AS640" s="25">
        <v>35</v>
      </c>
      <c r="AT640" s="25">
        <v>3</v>
      </c>
      <c r="AU640" s="25">
        <v>12</v>
      </c>
      <c r="AV640" s="25">
        <v>0</v>
      </c>
      <c r="AW640" s="25">
        <v>0</v>
      </c>
      <c r="AX640" s="25">
        <v>2</v>
      </c>
      <c r="AY640" s="25">
        <v>34</v>
      </c>
      <c r="AZ640" s="25">
        <v>0</v>
      </c>
      <c r="BA640" s="25">
        <v>20</v>
      </c>
      <c r="BB640" s="25">
        <v>16</v>
      </c>
      <c r="BC640" s="25">
        <v>30</v>
      </c>
      <c r="BD640" s="25">
        <v>6</v>
      </c>
      <c r="BE640" s="25">
        <v>5</v>
      </c>
      <c r="BF640" s="25">
        <v>28</v>
      </c>
      <c r="BG640" s="25">
        <v>1</v>
      </c>
      <c r="BH640" s="25">
        <v>4</v>
      </c>
      <c r="BI640" s="25">
        <v>1</v>
      </c>
      <c r="BJ640" s="25">
        <v>4</v>
      </c>
      <c r="BK640" s="25">
        <v>26</v>
      </c>
      <c r="BL640" s="25">
        <v>5</v>
      </c>
      <c r="BM640" s="25">
        <v>5</v>
      </c>
      <c r="BN640" s="25">
        <v>0</v>
      </c>
      <c r="BO640" t="s">
        <v>37</v>
      </c>
    </row>
    <row r="641" spans="1:67" x14ac:dyDescent="0.25">
      <c r="B641" t="s">
        <v>14</v>
      </c>
      <c r="C641">
        <v>0.01</v>
      </c>
      <c r="D641">
        <v>0</v>
      </c>
      <c r="E641">
        <v>0</v>
      </c>
      <c r="F641">
        <v>0</v>
      </c>
      <c r="G641">
        <v>0</v>
      </c>
      <c r="H641">
        <v>0</v>
      </c>
      <c r="I641">
        <v>0</v>
      </c>
      <c r="J641" s="22">
        <v>0</v>
      </c>
      <c r="K641" s="22">
        <v>0</v>
      </c>
      <c r="L641" s="22">
        <v>0</v>
      </c>
      <c r="M641" s="22">
        <v>0</v>
      </c>
      <c r="N641" s="22">
        <v>0</v>
      </c>
      <c r="O641" s="24">
        <v>0</v>
      </c>
      <c r="P641" s="24">
        <v>0</v>
      </c>
      <c r="Q641" s="24">
        <v>0</v>
      </c>
      <c r="R641" s="24">
        <v>0</v>
      </c>
      <c r="S641" s="24">
        <v>0</v>
      </c>
      <c r="T641" s="24">
        <v>0</v>
      </c>
      <c r="U641" s="24">
        <v>0</v>
      </c>
      <c r="V641" s="24">
        <v>0</v>
      </c>
      <c r="W641" s="24">
        <v>0</v>
      </c>
      <c r="X641" s="24">
        <v>0</v>
      </c>
      <c r="Y641" s="24">
        <v>0</v>
      </c>
      <c r="Z641" s="24">
        <v>0</v>
      </c>
      <c r="AA641" s="25">
        <v>0</v>
      </c>
      <c r="AB641" s="25">
        <v>0</v>
      </c>
      <c r="AC641" s="25">
        <v>0</v>
      </c>
      <c r="AD641" s="25">
        <v>0</v>
      </c>
      <c r="AE641" s="25">
        <v>0</v>
      </c>
      <c r="AF641" s="25">
        <v>0</v>
      </c>
      <c r="AG641" s="25">
        <v>0</v>
      </c>
      <c r="AH641" s="25">
        <v>0</v>
      </c>
      <c r="AI641" s="25">
        <v>0</v>
      </c>
      <c r="AJ641" s="25">
        <v>0</v>
      </c>
      <c r="AK641" s="25">
        <v>0</v>
      </c>
      <c r="AL641" s="25">
        <v>0</v>
      </c>
      <c r="AM641" s="25">
        <v>0</v>
      </c>
      <c r="AN641" s="25">
        <v>0</v>
      </c>
      <c r="AO641" s="25">
        <v>0</v>
      </c>
      <c r="AP641" s="25">
        <v>0</v>
      </c>
      <c r="AQ641" s="25">
        <v>0</v>
      </c>
      <c r="AR641" s="25">
        <v>0</v>
      </c>
      <c r="AS641" s="25">
        <v>0</v>
      </c>
      <c r="AT641" s="25">
        <v>0</v>
      </c>
      <c r="AU641" s="25">
        <v>0</v>
      </c>
      <c r="AV641" s="25">
        <v>0</v>
      </c>
      <c r="AW641" s="25">
        <v>0</v>
      </c>
      <c r="AX641" s="25">
        <v>0</v>
      </c>
      <c r="AY641" s="25">
        <v>0</v>
      </c>
      <c r="AZ641" s="25">
        <v>0</v>
      </c>
      <c r="BA641" s="25">
        <v>0</v>
      </c>
      <c r="BB641" s="25">
        <v>0</v>
      </c>
      <c r="BC641" s="25">
        <v>0</v>
      </c>
      <c r="BD641" s="25">
        <v>0</v>
      </c>
      <c r="BE641" s="25">
        <v>0</v>
      </c>
      <c r="BF641" s="25">
        <v>0</v>
      </c>
      <c r="BG641" s="25">
        <v>0</v>
      </c>
      <c r="BH641" s="25">
        <v>0</v>
      </c>
      <c r="BI641" s="25">
        <v>0</v>
      </c>
      <c r="BJ641" s="25">
        <v>0</v>
      </c>
      <c r="BK641" s="25">
        <v>0</v>
      </c>
      <c r="BL641" s="25">
        <v>0</v>
      </c>
      <c r="BM641" s="25">
        <v>0</v>
      </c>
      <c r="BN641" s="25">
        <v>0</v>
      </c>
      <c r="BO641" t="s">
        <v>237</v>
      </c>
    </row>
    <row r="642" spans="1:67" x14ac:dyDescent="0.25">
      <c r="B642" t="s">
        <v>14</v>
      </c>
      <c r="C642">
        <v>0.02</v>
      </c>
      <c r="D642">
        <v>0</v>
      </c>
      <c r="E642">
        <v>0</v>
      </c>
      <c r="F642">
        <v>0</v>
      </c>
      <c r="G642">
        <v>0</v>
      </c>
      <c r="H642">
        <v>0</v>
      </c>
      <c r="I642">
        <v>0</v>
      </c>
      <c r="J642" s="22">
        <v>0</v>
      </c>
      <c r="K642" s="22">
        <v>0</v>
      </c>
      <c r="L642" s="22">
        <v>0</v>
      </c>
      <c r="M642" s="22">
        <v>0</v>
      </c>
      <c r="N642" s="22">
        <v>0</v>
      </c>
      <c r="O642" s="24">
        <v>0</v>
      </c>
      <c r="P642" s="24">
        <v>0</v>
      </c>
      <c r="Q642" s="24">
        <v>0</v>
      </c>
      <c r="R642" s="24">
        <v>0</v>
      </c>
      <c r="S642" s="24">
        <v>0</v>
      </c>
      <c r="T642" s="24">
        <v>0</v>
      </c>
      <c r="U642" s="24">
        <v>0</v>
      </c>
      <c r="V642" s="24">
        <v>0</v>
      </c>
      <c r="W642" s="24">
        <v>0</v>
      </c>
      <c r="X642" s="24">
        <v>0</v>
      </c>
      <c r="Y642" s="24">
        <v>0</v>
      </c>
      <c r="Z642" s="24">
        <v>0</v>
      </c>
      <c r="AA642" s="25">
        <v>0</v>
      </c>
      <c r="AB642" s="25">
        <v>0</v>
      </c>
      <c r="AC642" s="25">
        <v>0</v>
      </c>
      <c r="AD642" s="25">
        <v>0</v>
      </c>
      <c r="AE642" s="25">
        <v>0</v>
      </c>
      <c r="AF642" s="25">
        <v>0</v>
      </c>
      <c r="AG642" s="25">
        <v>0</v>
      </c>
      <c r="AH642" s="25">
        <v>0</v>
      </c>
      <c r="AI642" s="25">
        <v>0</v>
      </c>
      <c r="AJ642" s="25">
        <v>0</v>
      </c>
      <c r="AK642" s="25">
        <v>0</v>
      </c>
      <c r="AL642" s="25">
        <v>0</v>
      </c>
      <c r="AM642" s="25">
        <v>0</v>
      </c>
      <c r="AN642" s="25">
        <v>0</v>
      </c>
      <c r="AO642" s="25">
        <v>0</v>
      </c>
      <c r="AP642" s="25">
        <v>0</v>
      </c>
      <c r="AQ642" s="25">
        <v>0</v>
      </c>
      <c r="AR642" s="25">
        <v>0</v>
      </c>
      <c r="AS642" s="25">
        <v>0</v>
      </c>
      <c r="AT642" s="25">
        <v>0</v>
      </c>
      <c r="AU642" s="25">
        <v>0</v>
      </c>
      <c r="AV642" s="25">
        <v>0</v>
      </c>
      <c r="AW642" s="25">
        <v>0</v>
      </c>
      <c r="AX642" s="25">
        <v>0</v>
      </c>
      <c r="AY642" s="25">
        <v>0</v>
      </c>
      <c r="AZ642" s="25">
        <v>0</v>
      </c>
      <c r="BA642" s="25">
        <v>0</v>
      </c>
      <c r="BB642" s="25">
        <v>0</v>
      </c>
      <c r="BC642" s="25">
        <v>0</v>
      </c>
      <c r="BD642" s="25">
        <v>0</v>
      </c>
      <c r="BE642" s="25">
        <v>0</v>
      </c>
      <c r="BF642" s="25">
        <v>0</v>
      </c>
      <c r="BG642" s="25">
        <v>0</v>
      </c>
      <c r="BH642" s="25">
        <v>0</v>
      </c>
      <c r="BI642" s="25">
        <v>0</v>
      </c>
      <c r="BJ642" s="25">
        <v>0</v>
      </c>
      <c r="BK642" s="25">
        <v>0</v>
      </c>
      <c r="BL642" s="25">
        <v>0</v>
      </c>
      <c r="BM642" s="25">
        <v>0</v>
      </c>
      <c r="BN642" s="25">
        <v>0</v>
      </c>
      <c r="BO642" t="s">
        <v>237</v>
      </c>
    </row>
    <row r="643" spans="1:67" x14ac:dyDescent="0.25">
      <c r="A643" s="6">
        <v>45139</v>
      </c>
      <c r="B643" t="s">
        <v>14</v>
      </c>
      <c r="C643">
        <v>1</v>
      </c>
      <c r="D643">
        <v>142</v>
      </c>
      <c r="E643">
        <f t="shared" si="63"/>
        <v>30</v>
      </c>
      <c r="F643">
        <f t="shared" si="64"/>
        <v>34</v>
      </c>
      <c r="G643">
        <f t="shared" si="65"/>
        <v>47</v>
      </c>
      <c r="H643">
        <f t="shared" si="66"/>
        <v>31</v>
      </c>
      <c r="I643">
        <v>0</v>
      </c>
      <c r="J643" s="22">
        <v>0.19</v>
      </c>
      <c r="K643" s="22">
        <v>0.62</v>
      </c>
      <c r="L643" s="22">
        <v>0.79</v>
      </c>
      <c r="M643" s="22">
        <v>0.87</v>
      </c>
      <c r="N643" s="22">
        <v>0.94000000000000006</v>
      </c>
      <c r="O643" s="24">
        <v>0.67</v>
      </c>
      <c r="P643" s="24">
        <v>0.6</v>
      </c>
      <c r="Q643" s="24">
        <v>0.87</v>
      </c>
      <c r="R643" s="24">
        <v>0.87</v>
      </c>
      <c r="S643" s="24">
        <v>0.70000000000000007</v>
      </c>
      <c r="T643" s="24">
        <v>0.97</v>
      </c>
      <c r="U643" s="24">
        <v>0.92</v>
      </c>
      <c r="V643" s="24">
        <v>0.57000000000000006</v>
      </c>
      <c r="W643" s="24">
        <v>0.26</v>
      </c>
      <c r="X643" s="24">
        <v>0.9</v>
      </c>
      <c r="Y643" s="24">
        <v>0.56000000000000005</v>
      </c>
      <c r="Z643" s="24">
        <v>0.85</v>
      </c>
      <c r="AA643" s="25">
        <v>2</v>
      </c>
      <c r="AB643" s="25">
        <v>0</v>
      </c>
      <c r="AC643" s="25">
        <v>6</v>
      </c>
      <c r="AD643" s="25">
        <v>7</v>
      </c>
      <c r="AE643" s="25">
        <v>0</v>
      </c>
      <c r="AF643" s="25">
        <v>8</v>
      </c>
      <c r="AG643" s="25">
        <v>1</v>
      </c>
      <c r="AH643" s="25">
        <v>6</v>
      </c>
      <c r="AI643" s="25">
        <v>4</v>
      </c>
      <c r="AJ643" s="25">
        <v>0</v>
      </c>
      <c r="AK643" s="25">
        <v>0</v>
      </c>
      <c r="AL643" s="25">
        <v>0</v>
      </c>
      <c r="AM643" s="25">
        <v>9</v>
      </c>
      <c r="AN643" s="25">
        <v>0</v>
      </c>
      <c r="AO643" s="25">
        <v>9</v>
      </c>
      <c r="AP643" s="25">
        <v>0</v>
      </c>
      <c r="AQ643" s="25">
        <v>0</v>
      </c>
      <c r="AR643" s="25">
        <v>7</v>
      </c>
      <c r="AS643" s="25">
        <v>4</v>
      </c>
      <c r="AT643" s="25">
        <v>2</v>
      </c>
      <c r="AU643" s="25">
        <v>10</v>
      </c>
      <c r="AV643" s="25">
        <v>3</v>
      </c>
      <c r="AW643" s="25">
        <v>3</v>
      </c>
      <c r="AX643" s="25">
        <v>0</v>
      </c>
      <c r="AY643" s="25">
        <v>4</v>
      </c>
      <c r="AZ643" s="25">
        <v>3</v>
      </c>
      <c r="BA643" s="25">
        <v>6</v>
      </c>
      <c r="BB643" s="25">
        <v>4</v>
      </c>
      <c r="BC643" s="25">
        <v>8</v>
      </c>
      <c r="BD643" s="25">
        <v>6</v>
      </c>
      <c r="BE643" s="25">
        <v>5</v>
      </c>
      <c r="BF643" s="25">
        <v>0</v>
      </c>
      <c r="BG643" s="25">
        <v>1</v>
      </c>
      <c r="BH643" s="25">
        <v>0</v>
      </c>
      <c r="BI643" s="25">
        <v>8</v>
      </c>
      <c r="BJ643" s="25">
        <v>0</v>
      </c>
      <c r="BK643" s="25">
        <v>2</v>
      </c>
      <c r="BL643" s="25">
        <v>1</v>
      </c>
      <c r="BM643" s="25">
        <v>8</v>
      </c>
      <c r="BN643" s="25">
        <v>5</v>
      </c>
      <c r="BO643" t="s">
        <v>37</v>
      </c>
    </row>
    <row r="644" spans="1:67" x14ac:dyDescent="0.25">
      <c r="A644" s="6">
        <v>45140</v>
      </c>
      <c r="B644" t="s">
        <v>14</v>
      </c>
      <c r="C644">
        <v>2</v>
      </c>
      <c r="D644">
        <v>202</v>
      </c>
      <c r="E644">
        <f t="shared" si="63"/>
        <v>57</v>
      </c>
      <c r="F644">
        <f t="shared" si="64"/>
        <v>26</v>
      </c>
      <c r="G644">
        <f t="shared" si="65"/>
        <v>70</v>
      </c>
      <c r="H644">
        <f t="shared" si="66"/>
        <v>46</v>
      </c>
      <c r="I644">
        <v>0</v>
      </c>
      <c r="J644" s="22">
        <v>0.3</v>
      </c>
      <c r="K644" s="22">
        <v>0.66</v>
      </c>
      <c r="L644" s="22">
        <v>0.8</v>
      </c>
      <c r="M644" s="22">
        <v>0.83000000000000007</v>
      </c>
      <c r="N644" s="22">
        <v>0.98</v>
      </c>
      <c r="O644" s="24">
        <v>0.9</v>
      </c>
      <c r="P644" s="24">
        <v>0.92</v>
      </c>
      <c r="Q644" s="24">
        <v>0.79</v>
      </c>
      <c r="R644" s="24">
        <v>0.70000000000000007</v>
      </c>
      <c r="S644" s="24">
        <v>0.74</v>
      </c>
      <c r="T644" s="24">
        <v>0.57999999999999996</v>
      </c>
      <c r="U644" s="24">
        <v>0.91</v>
      </c>
      <c r="V644" s="24">
        <v>0.48</v>
      </c>
      <c r="W644" s="24">
        <v>0.35000000000000003</v>
      </c>
      <c r="X644" s="24">
        <v>0.99</v>
      </c>
      <c r="Y644" s="24">
        <v>0.78</v>
      </c>
      <c r="Z644" s="24">
        <v>0.87</v>
      </c>
      <c r="AA644" s="25">
        <v>0</v>
      </c>
      <c r="AB644" s="25">
        <v>3</v>
      </c>
      <c r="AC644" s="25">
        <v>0</v>
      </c>
      <c r="AD644" s="25">
        <v>6</v>
      </c>
      <c r="AE644" s="25">
        <v>0</v>
      </c>
      <c r="AF644" s="25">
        <v>5</v>
      </c>
      <c r="AG644" s="25">
        <v>0</v>
      </c>
      <c r="AH644" s="25">
        <v>12</v>
      </c>
      <c r="AI644" s="25">
        <v>0</v>
      </c>
      <c r="AJ644" s="25">
        <v>0</v>
      </c>
      <c r="AK644" s="25">
        <v>3</v>
      </c>
      <c r="AL644" s="25">
        <v>13</v>
      </c>
      <c r="AM644" s="25">
        <v>0</v>
      </c>
      <c r="AN644" s="25">
        <v>1</v>
      </c>
      <c r="AO644" s="25">
        <v>13</v>
      </c>
      <c r="AP644" s="25">
        <v>4</v>
      </c>
      <c r="AQ644" s="25">
        <v>0</v>
      </c>
      <c r="AR644" s="25">
        <v>7</v>
      </c>
      <c r="AS644" s="25">
        <v>8</v>
      </c>
      <c r="AT644" s="25">
        <v>0</v>
      </c>
      <c r="AU644" s="25">
        <v>11</v>
      </c>
      <c r="AV644" s="25">
        <v>0</v>
      </c>
      <c r="AW644" s="25">
        <v>5</v>
      </c>
      <c r="AX644" s="25">
        <v>13</v>
      </c>
      <c r="AY644" s="25">
        <v>10</v>
      </c>
      <c r="AZ644" s="25">
        <v>7</v>
      </c>
      <c r="BA644" s="25">
        <v>4</v>
      </c>
      <c r="BB644" s="25">
        <v>8</v>
      </c>
      <c r="BC644" s="25">
        <v>12</v>
      </c>
      <c r="BD644" s="25">
        <v>0</v>
      </c>
      <c r="BE644" s="25">
        <v>8</v>
      </c>
      <c r="BF644" s="25">
        <v>10</v>
      </c>
      <c r="BG644" s="25">
        <v>11</v>
      </c>
      <c r="BH644" s="25">
        <v>0</v>
      </c>
      <c r="BI644" s="25">
        <v>9</v>
      </c>
      <c r="BJ644" s="25">
        <v>13</v>
      </c>
      <c r="BK644" s="25">
        <v>0</v>
      </c>
      <c r="BL644" s="25">
        <v>5</v>
      </c>
      <c r="BM644" s="25">
        <v>1</v>
      </c>
      <c r="BN644" s="25">
        <v>0</v>
      </c>
      <c r="BO644" t="s">
        <v>37</v>
      </c>
    </row>
    <row r="645" spans="1:67" x14ac:dyDescent="0.25">
      <c r="A645" s="6">
        <v>45141</v>
      </c>
      <c r="B645" t="s">
        <v>14</v>
      </c>
      <c r="C645">
        <v>3</v>
      </c>
      <c r="D645">
        <v>272.00000000000006</v>
      </c>
      <c r="E645">
        <f t="shared" si="63"/>
        <v>47</v>
      </c>
      <c r="F645">
        <f t="shared" si="64"/>
        <v>99.000000000000057</v>
      </c>
      <c r="G645">
        <f t="shared" si="65"/>
        <v>66</v>
      </c>
      <c r="H645">
        <f t="shared" si="66"/>
        <v>60</v>
      </c>
      <c r="I645">
        <v>0</v>
      </c>
      <c r="J645" s="22">
        <v>0.35000000000000003</v>
      </c>
      <c r="K645" s="22">
        <v>0.54</v>
      </c>
      <c r="L645" s="22">
        <v>0.74</v>
      </c>
      <c r="M645" s="22">
        <v>0.8</v>
      </c>
      <c r="N645" s="22">
        <v>0.93</v>
      </c>
      <c r="O645" s="24">
        <v>0.91</v>
      </c>
      <c r="P645" s="24">
        <v>0.15</v>
      </c>
      <c r="Q645" s="24">
        <v>0.78</v>
      </c>
      <c r="R645" s="24">
        <v>0.61</v>
      </c>
      <c r="S645" s="24">
        <v>0.93</v>
      </c>
      <c r="T645" s="24">
        <v>0.57000000000000006</v>
      </c>
      <c r="U645" s="24">
        <v>0.79</v>
      </c>
      <c r="V645" s="24">
        <v>0.95000000000000007</v>
      </c>
      <c r="W645" s="24">
        <v>0.85</v>
      </c>
      <c r="X645" s="24">
        <v>0.49</v>
      </c>
      <c r="Y645" s="24">
        <v>0.39</v>
      </c>
      <c r="Z645" s="24">
        <v>0.66</v>
      </c>
      <c r="AA645" s="25">
        <v>2</v>
      </c>
      <c r="AB645" s="25">
        <v>16</v>
      </c>
      <c r="AC645" s="25">
        <v>3</v>
      </c>
      <c r="AD645" s="25">
        <v>12</v>
      </c>
      <c r="AE645" s="25">
        <v>11.000000000000057</v>
      </c>
      <c r="AF645" s="25">
        <v>2</v>
      </c>
      <c r="AG645" s="25">
        <v>10</v>
      </c>
      <c r="AH645" s="25">
        <v>15</v>
      </c>
      <c r="AI645" s="25">
        <v>16</v>
      </c>
      <c r="AJ645" s="25">
        <v>12</v>
      </c>
      <c r="AK645" s="25">
        <v>0</v>
      </c>
      <c r="AL645" s="25">
        <v>0</v>
      </c>
      <c r="AM645" s="25">
        <v>16</v>
      </c>
      <c r="AN645" s="25">
        <v>4</v>
      </c>
      <c r="AO645" s="25">
        <v>12</v>
      </c>
      <c r="AP645" s="25">
        <v>5</v>
      </c>
      <c r="AQ645" s="25">
        <v>8</v>
      </c>
      <c r="AR645" s="25">
        <v>5</v>
      </c>
      <c r="AS645" s="25">
        <v>8</v>
      </c>
      <c r="AT645" s="25">
        <v>2</v>
      </c>
      <c r="AU645" s="25">
        <v>0</v>
      </c>
      <c r="AV645" s="25">
        <v>0</v>
      </c>
      <c r="AW645" s="25">
        <v>5</v>
      </c>
      <c r="AX645" s="25">
        <v>11</v>
      </c>
      <c r="AY645" s="25">
        <v>13</v>
      </c>
      <c r="AZ645" s="25">
        <v>17</v>
      </c>
      <c r="BA645" s="25">
        <v>7</v>
      </c>
      <c r="BB645" s="25">
        <v>0</v>
      </c>
      <c r="BC645" s="25">
        <v>13</v>
      </c>
      <c r="BD645" s="25">
        <v>0</v>
      </c>
      <c r="BE645" s="25">
        <v>1</v>
      </c>
      <c r="BF645" s="25">
        <v>6</v>
      </c>
      <c r="BG645" s="25">
        <v>9</v>
      </c>
      <c r="BH645" s="25">
        <v>0</v>
      </c>
      <c r="BI645" s="25">
        <v>5</v>
      </c>
      <c r="BJ645" s="25">
        <v>6</v>
      </c>
      <c r="BK645" s="25">
        <v>3</v>
      </c>
      <c r="BL645" s="25">
        <v>0</v>
      </c>
      <c r="BM645" s="25">
        <v>0</v>
      </c>
      <c r="BN645" s="25">
        <v>17</v>
      </c>
      <c r="BO645" t="s">
        <v>37</v>
      </c>
    </row>
    <row r="646" spans="1:67" x14ac:dyDescent="0.25">
      <c r="A646" s="6">
        <v>45142</v>
      </c>
      <c r="B646" t="s">
        <v>14</v>
      </c>
      <c r="C646">
        <v>4</v>
      </c>
      <c r="D646">
        <v>340</v>
      </c>
      <c r="E646">
        <f t="shared" si="63"/>
        <v>107</v>
      </c>
      <c r="F646">
        <f t="shared" si="64"/>
        <v>81</v>
      </c>
      <c r="G646">
        <f t="shared" si="65"/>
        <v>81</v>
      </c>
      <c r="H646">
        <f t="shared" si="66"/>
        <v>71</v>
      </c>
      <c r="I646">
        <v>0</v>
      </c>
      <c r="J646" s="22">
        <v>0.21</v>
      </c>
      <c r="K646" s="22">
        <v>0.5</v>
      </c>
      <c r="L646" s="22">
        <v>0.75</v>
      </c>
      <c r="M646" s="22">
        <v>0.89</v>
      </c>
      <c r="N646" s="22">
        <v>0.9</v>
      </c>
      <c r="O646" s="24">
        <v>0.67</v>
      </c>
      <c r="P646" s="24">
        <v>0.70000000000000007</v>
      </c>
      <c r="Q646" s="24">
        <v>0.97</v>
      </c>
      <c r="R646" s="24">
        <v>0.62</v>
      </c>
      <c r="S646" s="24">
        <v>0.71</v>
      </c>
      <c r="T646" s="24">
        <v>0.67</v>
      </c>
      <c r="U646" s="24">
        <v>0.53</v>
      </c>
      <c r="V646" s="24">
        <v>0.25</v>
      </c>
      <c r="W646" s="24">
        <v>0.70000000000000007</v>
      </c>
      <c r="X646" s="24">
        <v>0.96</v>
      </c>
      <c r="Y646" s="24">
        <v>0.95000000000000007</v>
      </c>
      <c r="Z646" s="24">
        <v>0.84</v>
      </c>
      <c r="AA646" s="25">
        <v>9</v>
      </c>
      <c r="AB646" s="25">
        <v>19</v>
      </c>
      <c r="AC646" s="25">
        <v>9</v>
      </c>
      <c r="AD646" s="25">
        <v>1</v>
      </c>
      <c r="AE646" s="25">
        <v>0</v>
      </c>
      <c r="AF646" s="25">
        <v>5</v>
      </c>
      <c r="AG646" s="25">
        <v>0</v>
      </c>
      <c r="AH646" s="25">
        <v>17</v>
      </c>
      <c r="AI646" s="25">
        <v>18</v>
      </c>
      <c r="AJ646" s="25">
        <v>3</v>
      </c>
      <c r="AK646" s="25">
        <v>0</v>
      </c>
      <c r="AL646" s="25">
        <v>3</v>
      </c>
      <c r="AM646" s="25">
        <v>0</v>
      </c>
      <c r="AN646" s="25">
        <v>22</v>
      </c>
      <c r="AO646" s="25">
        <v>14</v>
      </c>
      <c r="AP646" s="25">
        <v>1</v>
      </c>
      <c r="AQ646" s="25">
        <v>13</v>
      </c>
      <c r="AR646" s="25">
        <v>8</v>
      </c>
      <c r="AS646" s="25">
        <v>0</v>
      </c>
      <c r="AT646" s="25">
        <v>10</v>
      </c>
      <c r="AU646" s="25">
        <v>22</v>
      </c>
      <c r="AV646" s="25">
        <v>0</v>
      </c>
      <c r="AW646" s="25">
        <v>0</v>
      </c>
      <c r="AX646" s="25">
        <v>5</v>
      </c>
      <c r="AY646" s="25">
        <v>11</v>
      </c>
      <c r="AZ646" s="25">
        <v>17</v>
      </c>
      <c r="BA646" s="25">
        <v>7</v>
      </c>
      <c r="BB646" s="25">
        <v>2</v>
      </c>
      <c r="BC646" s="25">
        <v>10</v>
      </c>
      <c r="BD646" s="25">
        <v>7</v>
      </c>
      <c r="BE646" s="25">
        <v>0</v>
      </c>
      <c r="BF646" s="25">
        <v>20</v>
      </c>
      <c r="BG646" s="25">
        <v>0</v>
      </c>
      <c r="BH646" s="25">
        <v>22</v>
      </c>
      <c r="BI646" s="25">
        <v>11</v>
      </c>
      <c r="BJ646" s="25">
        <v>1</v>
      </c>
      <c r="BK646" s="25">
        <v>18</v>
      </c>
      <c r="BL646" s="25">
        <v>14</v>
      </c>
      <c r="BM646" s="25">
        <v>18</v>
      </c>
      <c r="BN646" s="25">
        <v>3</v>
      </c>
      <c r="BO646" t="s">
        <v>37</v>
      </c>
    </row>
    <row r="647" spans="1:67" x14ac:dyDescent="0.25">
      <c r="A647" s="6">
        <v>45143</v>
      </c>
      <c r="B647" t="s">
        <v>14</v>
      </c>
      <c r="C647">
        <v>5</v>
      </c>
      <c r="D647">
        <v>407.99999999999994</v>
      </c>
      <c r="E647">
        <f t="shared" si="63"/>
        <v>137</v>
      </c>
      <c r="F647">
        <f t="shared" si="64"/>
        <v>105.99999999999994</v>
      </c>
      <c r="G647">
        <f t="shared" si="65"/>
        <v>49</v>
      </c>
      <c r="H647">
        <f t="shared" si="66"/>
        <v>92</v>
      </c>
      <c r="I647">
        <v>0</v>
      </c>
      <c r="J647" s="22">
        <v>0.24</v>
      </c>
      <c r="K647" s="22">
        <v>0.66</v>
      </c>
      <c r="L647" s="22">
        <v>0.75</v>
      </c>
      <c r="M647" s="22">
        <v>0.88</v>
      </c>
      <c r="N647" s="22">
        <v>0.9</v>
      </c>
      <c r="O647" s="24">
        <v>0.73</v>
      </c>
      <c r="P647" s="24">
        <v>0.65</v>
      </c>
      <c r="Q647" s="24">
        <v>0.41000000000000003</v>
      </c>
      <c r="R647" s="24">
        <v>0.61</v>
      </c>
      <c r="S647" s="24">
        <v>0.72</v>
      </c>
      <c r="T647" s="24">
        <v>0.87</v>
      </c>
      <c r="U647" s="24">
        <v>0.68</v>
      </c>
      <c r="V647" s="24">
        <v>0.88</v>
      </c>
      <c r="W647" s="24">
        <v>0.26</v>
      </c>
      <c r="X647" s="24">
        <v>0.93</v>
      </c>
      <c r="Y647" s="24">
        <v>0.88</v>
      </c>
      <c r="Z647" s="24">
        <v>0.48</v>
      </c>
      <c r="AA647" s="25">
        <v>13.999999999999943</v>
      </c>
      <c r="AB647" s="25">
        <v>1</v>
      </c>
      <c r="AC647" s="25">
        <v>0</v>
      </c>
      <c r="AD647" s="25">
        <v>0</v>
      </c>
      <c r="AE647" s="25">
        <v>20</v>
      </c>
      <c r="AF647" s="25">
        <v>24</v>
      </c>
      <c r="AG647" s="25">
        <v>18</v>
      </c>
      <c r="AH647" s="25">
        <v>0</v>
      </c>
      <c r="AI647" s="25">
        <v>20</v>
      </c>
      <c r="AJ647" s="25">
        <v>9</v>
      </c>
      <c r="AK647" s="25">
        <v>24</v>
      </c>
      <c r="AL647" s="25">
        <v>27</v>
      </c>
      <c r="AM647" s="25">
        <v>0</v>
      </c>
      <c r="AN647" s="25">
        <v>0</v>
      </c>
      <c r="AO647" s="25">
        <v>0</v>
      </c>
      <c r="AP647" s="25">
        <v>1</v>
      </c>
      <c r="AQ647" s="25">
        <v>20</v>
      </c>
      <c r="AR647" s="25">
        <v>8</v>
      </c>
      <c r="AS647" s="25">
        <v>9</v>
      </c>
      <c r="AT647" s="25">
        <v>27</v>
      </c>
      <c r="AU647" s="25">
        <v>2</v>
      </c>
      <c r="AV647" s="25">
        <v>0</v>
      </c>
      <c r="AW647" s="25">
        <v>0</v>
      </c>
      <c r="AX647" s="25">
        <v>0</v>
      </c>
      <c r="AY647" s="25">
        <v>15</v>
      </c>
      <c r="AZ647" s="25">
        <v>23</v>
      </c>
      <c r="BA647" s="25">
        <v>9</v>
      </c>
      <c r="BB647" s="25">
        <v>0</v>
      </c>
      <c r="BC647" s="25">
        <v>0</v>
      </c>
      <c r="BD647" s="25">
        <v>0</v>
      </c>
      <c r="BE647" s="25">
        <v>2</v>
      </c>
      <c r="BF647" s="25">
        <v>0</v>
      </c>
      <c r="BG647" s="25">
        <v>3</v>
      </c>
      <c r="BH647" s="25">
        <v>26</v>
      </c>
      <c r="BI647" s="25">
        <v>19</v>
      </c>
      <c r="BJ647" s="25">
        <v>13</v>
      </c>
      <c r="BK647" s="25">
        <v>24</v>
      </c>
      <c r="BL647" s="25">
        <v>10</v>
      </c>
      <c r="BM647" s="25">
        <v>16</v>
      </c>
      <c r="BN647" s="25">
        <v>24</v>
      </c>
      <c r="BO647" t="s">
        <v>37</v>
      </c>
    </row>
    <row r="648" spans="1:67" x14ac:dyDescent="0.25">
      <c r="A648" s="6">
        <v>45144</v>
      </c>
      <c r="B648" t="s">
        <v>14</v>
      </c>
      <c r="C648">
        <v>6</v>
      </c>
      <c r="D648">
        <v>460.00000000000011</v>
      </c>
      <c r="E648">
        <f t="shared" si="63"/>
        <v>80</v>
      </c>
      <c r="F648">
        <f t="shared" si="64"/>
        <v>129</v>
      </c>
      <c r="G648">
        <f t="shared" si="65"/>
        <v>142</v>
      </c>
      <c r="H648">
        <f t="shared" si="66"/>
        <v>106</v>
      </c>
      <c r="I648">
        <v>0</v>
      </c>
      <c r="J648" s="22">
        <v>0.47000000000000003</v>
      </c>
      <c r="K648" s="22">
        <v>0.66</v>
      </c>
      <c r="L648" s="22">
        <v>0.71</v>
      </c>
      <c r="M648" s="22">
        <v>0.86</v>
      </c>
      <c r="N648" s="22">
        <v>0.94000000000000006</v>
      </c>
      <c r="O648" s="24">
        <v>0.91</v>
      </c>
      <c r="P648" s="24">
        <v>0.4</v>
      </c>
      <c r="Q648" s="24">
        <v>0.6</v>
      </c>
      <c r="R648" s="24">
        <v>0.8</v>
      </c>
      <c r="S648" s="24">
        <v>0.94000000000000006</v>
      </c>
      <c r="T648" s="24">
        <v>0.75</v>
      </c>
      <c r="U648" s="24">
        <v>0.9</v>
      </c>
      <c r="V648" s="24">
        <v>0.89</v>
      </c>
      <c r="W648" s="24">
        <v>0.71</v>
      </c>
      <c r="X648" s="24">
        <v>0.84</v>
      </c>
      <c r="Y648" s="24">
        <v>0.48</v>
      </c>
      <c r="Z648" s="24">
        <v>0.3</v>
      </c>
      <c r="AA648" s="25">
        <v>16</v>
      </c>
      <c r="AB648" s="25">
        <v>6</v>
      </c>
      <c r="AC648" s="25">
        <v>13</v>
      </c>
      <c r="AD648" s="25">
        <v>16</v>
      </c>
      <c r="AE648" s="25">
        <v>19</v>
      </c>
      <c r="AF648" s="25">
        <v>1</v>
      </c>
      <c r="AG648" s="25">
        <v>26</v>
      </c>
      <c r="AH648" s="25">
        <v>13</v>
      </c>
      <c r="AI648" s="25">
        <v>2</v>
      </c>
      <c r="AJ648" s="25">
        <v>17</v>
      </c>
      <c r="AK648" s="25">
        <v>3</v>
      </c>
      <c r="AL648" s="25">
        <v>0</v>
      </c>
      <c r="AM648" s="25">
        <v>20</v>
      </c>
      <c r="AN648" s="25">
        <v>16</v>
      </c>
      <c r="AO648" s="25">
        <v>11</v>
      </c>
      <c r="AP648" s="25">
        <v>26</v>
      </c>
      <c r="AQ648" s="25">
        <v>12</v>
      </c>
      <c r="AR648" s="25">
        <v>0</v>
      </c>
      <c r="AS648" s="25">
        <v>16</v>
      </c>
      <c r="AT648" s="25">
        <v>5</v>
      </c>
      <c r="AU648" s="25">
        <v>29</v>
      </c>
      <c r="AV648" s="25">
        <v>16</v>
      </c>
      <c r="AW648" s="25">
        <v>8</v>
      </c>
      <c r="AX648" s="25">
        <v>1</v>
      </c>
      <c r="AY648" s="25">
        <v>15</v>
      </c>
      <c r="AZ648" s="25">
        <v>3</v>
      </c>
      <c r="BA648" s="25">
        <v>5</v>
      </c>
      <c r="BB648" s="25">
        <v>6</v>
      </c>
      <c r="BC648" s="25">
        <v>30</v>
      </c>
      <c r="BD648" s="25">
        <v>29</v>
      </c>
      <c r="BE648" s="25">
        <v>7</v>
      </c>
      <c r="BF648" s="25">
        <v>5</v>
      </c>
      <c r="BG648" s="25">
        <v>8</v>
      </c>
      <c r="BH648" s="25">
        <v>3</v>
      </c>
      <c r="BI648" s="25">
        <v>13</v>
      </c>
      <c r="BJ648" s="25">
        <v>0</v>
      </c>
      <c r="BK648" s="25">
        <v>1</v>
      </c>
      <c r="BL648" s="25">
        <v>1</v>
      </c>
      <c r="BM648" s="25">
        <v>24</v>
      </c>
      <c r="BN648" s="25">
        <v>18</v>
      </c>
      <c r="BO648" t="s">
        <v>37</v>
      </c>
    </row>
    <row r="649" spans="1:67" x14ac:dyDescent="0.25">
      <c r="A649" s="6">
        <v>45145</v>
      </c>
      <c r="B649" t="s">
        <v>14</v>
      </c>
      <c r="C649">
        <v>7</v>
      </c>
      <c r="D649">
        <v>503</v>
      </c>
      <c r="E649">
        <f t="shared" si="63"/>
        <v>174</v>
      </c>
      <c r="F649">
        <f t="shared" si="64"/>
        <v>105</v>
      </c>
      <c r="G649">
        <f t="shared" si="65"/>
        <v>67</v>
      </c>
      <c r="H649">
        <f t="shared" si="66"/>
        <v>129</v>
      </c>
      <c r="I649">
        <v>0</v>
      </c>
      <c r="J649" s="22">
        <v>0.47000000000000003</v>
      </c>
      <c r="K649" s="22">
        <v>0.53</v>
      </c>
      <c r="L649" s="22">
        <v>0.77</v>
      </c>
      <c r="M649" s="22">
        <v>0.84</v>
      </c>
      <c r="N649" s="22">
        <v>0.95000000000000007</v>
      </c>
      <c r="O649" s="24">
        <v>0.61</v>
      </c>
      <c r="P649" s="24">
        <v>0.75</v>
      </c>
      <c r="Q649" s="24">
        <v>0.79</v>
      </c>
      <c r="R649" s="24">
        <v>0.97</v>
      </c>
      <c r="S649" s="24">
        <v>0.78</v>
      </c>
      <c r="T649" s="24">
        <v>0.74</v>
      </c>
      <c r="U649" s="24">
        <v>0.86</v>
      </c>
      <c r="V649" s="24">
        <v>0.89</v>
      </c>
      <c r="W649" s="24">
        <v>0.45</v>
      </c>
      <c r="X649" s="24">
        <v>0.9</v>
      </c>
      <c r="Y649" s="24">
        <v>0.28999999999999998</v>
      </c>
      <c r="Z649" s="24">
        <v>0.9</v>
      </c>
      <c r="AA649" s="25">
        <v>8</v>
      </c>
      <c r="AB649" s="25">
        <v>0</v>
      </c>
      <c r="AC649" s="25">
        <v>0</v>
      </c>
      <c r="AD649" s="25">
        <v>26</v>
      </c>
      <c r="AE649" s="25">
        <v>0</v>
      </c>
      <c r="AF649" s="25">
        <v>25</v>
      </c>
      <c r="AG649" s="25">
        <v>0</v>
      </c>
      <c r="AH649" s="25">
        <v>15</v>
      </c>
      <c r="AI649" s="25">
        <v>10</v>
      </c>
      <c r="AJ649" s="25">
        <v>21</v>
      </c>
      <c r="AK649" s="25">
        <v>28</v>
      </c>
      <c r="AL649" s="25">
        <v>19</v>
      </c>
      <c r="AM649" s="25">
        <v>3</v>
      </c>
      <c r="AN649" s="25">
        <v>0</v>
      </c>
      <c r="AO649" s="25">
        <v>15</v>
      </c>
      <c r="AP649" s="25">
        <v>5</v>
      </c>
      <c r="AQ649" s="25">
        <v>30</v>
      </c>
      <c r="AR649" s="25">
        <v>13</v>
      </c>
      <c r="AS649" s="25">
        <v>28</v>
      </c>
      <c r="AT649" s="25">
        <v>16</v>
      </c>
      <c r="AU649" s="25">
        <v>7</v>
      </c>
      <c r="AV649" s="25">
        <v>8</v>
      </c>
      <c r="AW649" s="25">
        <v>10</v>
      </c>
      <c r="AX649" s="25">
        <v>0</v>
      </c>
      <c r="AY649" s="25">
        <v>0</v>
      </c>
      <c r="AZ649" s="25">
        <v>15</v>
      </c>
      <c r="BA649" s="25">
        <v>26</v>
      </c>
      <c r="BB649" s="25">
        <v>0</v>
      </c>
      <c r="BC649" s="25">
        <v>1</v>
      </c>
      <c r="BD649" s="25">
        <v>0</v>
      </c>
      <c r="BE649" s="25">
        <v>32</v>
      </c>
      <c r="BF649" s="25">
        <v>0</v>
      </c>
      <c r="BG649" s="25">
        <v>29</v>
      </c>
      <c r="BH649" s="25">
        <v>11</v>
      </c>
      <c r="BI649" s="25">
        <v>10</v>
      </c>
      <c r="BJ649" s="25">
        <v>0</v>
      </c>
      <c r="BK649" s="25">
        <v>33</v>
      </c>
      <c r="BL649" s="25">
        <v>19</v>
      </c>
      <c r="BM649" s="25">
        <v>16</v>
      </c>
      <c r="BN649" s="25">
        <v>24</v>
      </c>
      <c r="BO649" t="s">
        <v>37</v>
      </c>
    </row>
    <row r="650" spans="1:67" x14ac:dyDescent="0.25">
      <c r="A650" s="6">
        <v>45146</v>
      </c>
      <c r="B650" t="s">
        <v>14</v>
      </c>
      <c r="C650">
        <v>8</v>
      </c>
      <c r="D650">
        <v>536</v>
      </c>
      <c r="E650">
        <f t="shared" si="63"/>
        <v>134</v>
      </c>
      <c r="F650">
        <f t="shared" si="64"/>
        <v>152</v>
      </c>
      <c r="G650">
        <f t="shared" si="65"/>
        <v>152</v>
      </c>
      <c r="H650">
        <f t="shared" si="66"/>
        <v>94</v>
      </c>
      <c r="I650">
        <v>0</v>
      </c>
      <c r="J650" s="22">
        <v>0.33</v>
      </c>
      <c r="K650" s="22">
        <v>0.59</v>
      </c>
      <c r="L650" s="22">
        <v>0.77</v>
      </c>
      <c r="M650" s="22">
        <v>0.83000000000000007</v>
      </c>
      <c r="N650" s="22">
        <v>0.97</v>
      </c>
      <c r="O650" s="24">
        <v>0.85</v>
      </c>
      <c r="P650" s="24">
        <v>0.73</v>
      </c>
      <c r="Q650" s="24">
        <v>0.18</v>
      </c>
      <c r="R650" s="24">
        <v>0.4</v>
      </c>
      <c r="S650" s="24">
        <v>0.63</v>
      </c>
      <c r="T650" s="24">
        <v>0.77</v>
      </c>
      <c r="U650" s="24">
        <v>0.41000000000000003</v>
      </c>
      <c r="V650" s="24">
        <v>0.45</v>
      </c>
      <c r="W650" s="24">
        <v>0.75</v>
      </c>
      <c r="X650" s="24">
        <v>0.92</v>
      </c>
      <c r="Y650" s="24">
        <v>0.82000000000000006</v>
      </c>
      <c r="Z650" s="24">
        <v>0.99</v>
      </c>
      <c r="AA650" s="25">
        <v>16</v>
      </c>
      <c r="AB650" s="25">
        <v>13</v>
      </c>
      <c r="AC650" s="25">
        <v>20</v>
      </c>
      <c r="AD650" s="25">
        <v>7</v>
      </c>
      <c r="AE650" s="25">
        <v>9</v>
      </c>
      <c r="AF650" s="25">
        <v>31</v>
      </c>
      <c r="AG650" s="25">
        <v>29</v>
      </c>
      <c r="AH650" s="25">
        <v>11</v>
      </c>
      <c r="AI650" s="25">
        <v>13</v>
      </c>
      <c r="AJ650" s="25">
        <v>3</v>
      </c>
      <c r="AK650" s="25">
        <v>4</v>
      </c>
      <c r="AL650" s="25">
        <v>10</v>
      </c>
      <c r="AM650" s="25">
        <v>1</v>
      </c>
      <c r="AN650" s="25">
        <v>7</v>
      </c>
      <c r="AO650" s="25">
        <v>10</v>
      </c>
      <c r="AP650" s="25">
        <v>21</v>
      </c>
      <c r="AQ650" s="25">
        <v>20</v>
      </c>
      <c r="AR650" s="25">
        <v>2</v>
      </c>
      <c r="AS650" s="25">
        <v>4</v>
      </c>
      <c r="AT650" s="25">
        <v>19</v>
      </c>
      <c r="AU650" s="25">
        <v>15</v>
      </c>
      <c r="AV650" s="25">
        <v>22</v>
      </c>
      <c r="AW650" s="25">
        <v>26</v>
      </c>
      <c r="AX650" s="25">
        <v>7</v>
      </c>
      <c r="AY650" s="25">
        <v>26</v>
      </c>
      <c r="AZ650" s="25">
        <v>6</v>
      </c>
      <c r="BA650" s="25">
        <v>13</v>
      </c>
      <c r="BB650" s="25">
        <v>2</v>
      </c>
      <c r="BC650" s="25">
        <v>25</v>
      </c>
      <c r="BD650" s="25">
        <v>10</v>
      </c>
      <c r="BE650" s="25">
        <v>24</v>
      </c>
      <c r="BF650" s="25">
        <v>5</v>
      </c>
      <c r="BG650" s="25">
        <v>0</v>
      </c>
      <c r="BH650" s="25">
        <v>2</v>
      </c>
      <c r="BI650" s="25">
        <v>4</v>
      </c>
      <c r="BJ650" s="25">
        <v>23</v>
      </c>
      <c r="BK650" s="25">
        <v>23</v>
      </c>
      <c r="BL650" s="25">
        <v>11</v>
      </c>
      <c r="BM650" s="25">
        <v>7</v>
      </c>
      <c r="BN650" s="25">
        <v>35</v>
      </c>
      <c r="BO650" t="s">
        <v>37</v>
      </c>
    </row>
    <row r="651" spans="1:67" x14ac:dyDescent="0.25">
      <c r="A651" s="6">
        <v>45147</v>
      </c>
      <c r="B651" t="s">
        <v>14</v>
      </c>
      <c r="C651">
        <v>9</v>
      </c>
      <c r="D651">
        <v>563.00000000000011</v>
      </c>
      <c r="E651">
        <f t="shared" si="63"/>
        <v>96</v>
      </c>
      <c r="F651">
        <f t="shared" si="64"/>
        <v>101</v>
      </c>
      <c r="G651">
        <f t="shared" si="65"/>
        <v>197.00000000000011</v>
      </c>
      <c r="H651">
        <f t="shared" si="66"/>
        <v>169</v>
      </c>
      <c r="I651">
        <v>0</v>
      </c>
      <c r="J651" s="22">
        <v>0.43</v>
      </c>
      <c r="K651" s="22">
        <v>0.64</v>
      </c>
      <c r="L651" s="22">
        <v>0.78</v>
      </c>
      <c r="M651" s="22">
        <v>0.82000000000000006</v>
      </c>
      <c r="N651" s="22">
        <v>0.94000000000000006</v>
      </c>
      <c r="O651" s="24">
        <v>0.77</v>
      </c>
      <c r="P651" s="24">
        <v>0.53</v>
      </c>
      <c r="Q651" s="24">
        <v>0.74</v>
      </c>
      <c r="R651" s="24">
        <v>0.95000000000000007</v>
      </c>
      <c r="S651" s="24">
        <v>0.57000000000000006</v>
      </c>
      <c r="T651" s="24">
        <v>0.71</v>
      </c>
      <c r="U651" s="24">
        <v>0.98</v>
      </c>
      <c r="V651" s="24">
        <v>0.82000000000000006</v>
      </c>
      <c r="W651" s="24">
        <v>0.86</v>
      </c>
      <c r="X651" s="24">
        <v>0.54</v>
      </c>
      <c r="Y651" s="24">
        <v>1</v>
      </c>
      <c r="Z651" s="24">
        <v>0.36</v>
      </c>
      <c r="AA651" s="25">
        <v>19</v>
      </c>
      <c r="AB651" s="25">
        <v>13</v>
      </c>
      <c r="AC651" s="25">
        <v>0</v>
      </c>
      <c r="AD651" s="25">
        <v>14</v>
      </c>
      <c r="AE651" s="25">
        <v>0</v>
      </c>
      <c r="AF651" s="25">
        <v>31</v>
      </c>
      <c r="AG651" s="25">
        <v>0</v>
      </c>
      <c r="AH651" s="25">
        <v>24</v>
      </c>
      <c r="AI651" s="25">
        <v>0</v>
      </c>
      <c r="AJ651" s="25">
        <v>0</v>
      </c>
      <c r="AK651" s="25">
        <v>0</v>
      </c>
      <c r="AL651" s="25">
        <v>16</v>
      </c>
      <c r="AM651" s="25">
        <v>25</v>
      </c>
      <c r="AN651" s="25">
        <v>0</v>
      </c>
      <c r="AO651" s="25">
        <v>10</v>
      </c>
      <c r="AP651" s="25">
        <v>27</v>
      </c>
      <c r="AQ651" s="25">
        <v>31</v>
      </c>
      <c r="AR651" s="25">
        <v>0</v>
      </c>
      <c r="AS651" s="25">
        <v>30</v>
      </c>
      <c r="AT651" s="25">
        <v>30</v>
      </c>
      <c r="AU651" s="25">
        <v>34</v>
      </c>
      <c r="AV651" s="25">
        <v>0</v>
      </c>
      <c r="AW651" s="25">
        <v>13.000000000000114</v>
      </c>
      <c r="AX651" s="25">
        <v>9</v>
      </c>
      <c r="AY651" s="25">
        <v>9</v>
      </c>
      <c r="AZ651" s="25">
        <v>33</v>
      </c>
      <c r="BA651" s="25">
        <v>0</v>
      </c>
      <c r="BB651" s="25">
        <v>37</v>
      </c>
      <c r="BC651" s="25">
        <v>25</v>
      </c>
      <c r="BD651" s="25">
        <v>37</v>
      </c>
      <c r="BE651" s="25">
        <v>0</v>
      </c>
      <c r="BF651" s="25">
        <v>20</v>
      </c>
      <c r="BG651" s="25">
        <v>35</v>
      </c>
      <c r="BH651" s="25">
        <v>0</v>
      </c>
      <c r="BI651" s="25">
        <v>11</v>
      </c>
      <c r="BJ651" s="25">
        <v>4</v>
      </c>
      <c r="BK651" s="25">
        <v>8</v>
      </c>
      <c r="BL651" s="25">
        <v>0</v>
      </c>
      <c r="BM651" s="25">
        <v>0</v>
      </c>
      <c r="BN651" s="25">
        <v>18</v>
      </c>
      <c r="BO651" t="s">
        <v>37</v>
      </c>
    </row>
    <row r="652" spans="1:67" x14ac:dyDescent="0.25">
      <c r="A652" s="6">
        <v>45148</v>
      </c>
      <c r="B652" t="s">
        <v>14</v>
      </c>
      <c r="C652">
        <v>10</v>
      </c>
      <c r="D652">
        <v>584</v>
      </c>
      <c r="E652">
        <f t="shared" si="63"/>
        <v>146</v>
      </c>
      <c r="F652">
        <f t="shared" si="64"/>
        <v>155</v>
      </c>
      <c r="G652">
        <f t="shared" si="65"/>
        <v>129</v>
      </c>
      <c r="H652">
        <f t="shared" si="66"/>
        <v>147</v>
      </c>
      <c r="I652">
        <v>0</v>
      </c>
      <c r="J652" s="22">
        <v>0.36</v>
      </c>
      <c r="K652" s="22">
        <v>0.51</v>
      </c>
      <c r="L652" s="22">
        <v>0.70000000000000007</v>
      </c>
      <c r="M652" s="22">
        <v>0.8</v>
      </c>
      <c r="N652" s="22">
        <v>0.92</v>
      </c>
      <c r="O652" s="24">
        <v>0.14000000000000001</v>
      </c>
      <c r="P652" s="24">
        <v>0.71</v>
      </c>
      <c r="Q652" s="24">
        <v>0.78</v>
      </c>
      <c r="R652" s="24">
        <v>0.75</v>
      </c>
      <c r="S652" s="24">
        <v>0.78</v>
      </c>
      <c r="T652" s="24">
        <v>0.99</v>
      </c>
      <c r="U652" s="24">
        <v>0.89</v>
      </c>
      <c r="V652" s="24">
        <v>0.79</v>
      </c>
      <c r="W652" s="24">
        <v>0.98</v>
      </c>
      <c r="X652" s="24">
        <v>0.85</v>
      </c>
      <c r="Y652" s="24">
        <v>0.52</v>
      </c>
      <c r="Z652" s="24">
        <v>0.3</v>
      </c>
      <c r="AA652" s="25">
        <v>0</v>
      </c>
      <c r="AB652" s="25">
        <v>24</v>
      </c>
      <c r="AC652" s="25">
        <v>0</v>
      </c>
      <c r="AD652" s="25">
        <v>32</v>
      </c>
      <c r="AE652" s="25">
        <v>19</v>
      </c>
      <c r="AF652" s="25">
        <v>20</v>
      </c>
      <c r="AG652" s="25">
        <v>15</v>
      </c>
      <c r="AH652" s="25">
        <v>20</v>
      </c>
      <c r="AI652" s="25">
        <v>25</v>
      </c>
      <c r="AJ652" s="25">
        <v>0</v>
      </c>
      <c r="AK652" s="25">
        <v>7</v>
      </c>
      <c r="AL652" s="25">
        <v>11</v>
      </c>
      <c r="AM652" s="25">
        <v>0</v>
      </c>
      <c r="AN652" s="25">
        <v>3</v>
      </c>
      <c r="AO652" s="25">
        <v>27</v>
      </c>
      <c r="AP652" s="25">
        <v>17</v>
      </c>
      <c r="AQ652" s="25">
        <v>15</v>
      </c>
      <c r="AR652" s="25">
        <v>0</v>
      </c>
      <c r="AS652" s="25">
        <v>38</v>
      </c>
      <c r="AT652" s="25">
        <v>36</v>
      </c>
      <c r="AU652" s="25">
        <v>35</v>
      </c>
      <c r="AV652" s="25">
        <v>18</v>
      </c>
      <c r="AW652" s="25">
        <v>0</v>
      </c>
      <c r="AX652" s="25">
        <v>31</v>
      </c>
      <c r="AY652" s="25">
        <v>16</v>
      </c>
      <c r="AZ652" s="25">
        <v>29</v>
      </c>
      <c r="BA652" s="25">
        <v>0</v>
      </c>
      <c r="BB652" s="25">
        <v>0</v>
      </c>
      <c r="BC652" s="25">
        <v>0</v>
      </c>
      <c r="BD652" s="25">
        <v>0</v>
      </c>
      <c r="BE652" s="25">
        <v>24</v>
      </c>
      <c r="BF652" s="25">
        <v>11</v>
      </c>
      <c r="BG652" s="25">
        <v>31</v>
      </c>
      <c r="BH652" s="25">
        <v>4</v>
      </c>
      <c r="BI652" s="25">
        <v>0</v>
      </c>
      <c r="BJ652" s="25">
        <v>29</v>
      </c>
      <c r="BK652" s="25">
        <v>26</v>
      </c>
      <c r="BL652" s="25">
        <v>11</v>
      </c>
      <c r="BM652" s="25">
        <v>0</v>
      </c>
      <c r="BN652" s="25">
        <v>10</v>
      </c>
      <c r="BO652" t="s">
        <v>37</v>
      </c>
    </row>
    <row r="653" spans="1:67" x14ac:dyDescent="0.25">
      <c r="A653" s="6">
        <v>45149</v>
      </c>
      <c r="B653" t="s">
        <v>14</v>
      </c>
      <c r="C653">
        <v>11</v>
      </c>
      <c r="D653">
        <v>602.00000000000011</v>
      </c>
      <c r="E653">
        <f t="shared" si="63"/>
        <v>111</v>
      </c>
      <c r="F653">
        <f t="shared" si="64"/>
        <v>171</v>
      </c>
      <c r="G653">
        <f t="shared" si="65"/>
        <v>196.00000000000011</v>
      </c>
      <c r="H653">
        <f t="shared" si="66"/>
        <v>123</v>
      </c>
      <c r="I653">
        <v>0</v>
      </c>
      <c r="J653" s="22">
        <v>0.17</v>
      </c>
      <c r="K653" s="22">
        <v>0.56000000000000005</v>
      </c>
      <c r="L653" s="22">
        <v>0.78</v>
      </c>
      <c r="M653" s="22">
        <v>0.81</v>
      </c>
      <c r="N653" s="22">
        <v>0.9</v>
      </c>
      <c r="O653" s="24">
        <v>0.85</v>
      </c>
      <c r="P653" s="24">
        <v>0.76</v>
      </c>
      <c r="Q653" s="24">
        <v>0.89</v>
      </c>
      <c r="R653" s="24">
        <v>0.97</v>
      </c>
      <c r="S653" s="24">
        <v>0.65</v>
      </c>
      <c r="T653" s="24">
        <v>0.6</v>
      </c>
      <c r="U653" s="24">
        <v>0.56000000000000005</v>
      </c>
      <c r="V653" s="24">
        <v>0.28000000000000003</v>
      </c>
      <c r="W653" s="24">
        <v>0.91</v>
      </c>
      <c r="X653" s="24">
        <v>0.87</v>
      </c>
      <c r="Y653" s="24">
        <v>0.56000000000000005</v>
      </c>
      <c r="Z653" s="24">
        <v>0.85</v>
      </c>
      <c r="AA653" s="25">
        <v>14</v>
      </c>
      <c r="AB653" s="25">
        <v>18</v>
      </c>
      <c r="AC653" s="25">
        <v>27</v>
      </c>
      <c r="AD653" s="25">
        <v>5</v>
      </c>
      <c r="AE653" s="25">
        <v>0</v>
      </c>
      <c r="AF653" s="25">
        <v>31</v>
      </c>
      <c r="AG653" s="25">
        <v>3</v>
      </c>
      <c r="AH653" s="25">
        <v>24</v>
      </c>
      <c r="AI653" s="25">
        <v>40</v>
      </c>
      <c r="AJ653" s="25">
        <v>9</v>
      </c>
      <c r="AK653" s="25">
        <v>1</v>
      </c>
      <c r="AL653" s="25">
        <v>0</v>
      </c>
      <c r="AM653" s="25">
        <v>28</v>
      </c>
      <c r="AN653" s="25">
        <v>0</v>
      </c>
      <c r="AO653" s="25">
        <v>18</v>
      </c>
      <c r="AP653" s="25">
        <v>31</v>
      </c>
      <c r="AQ653" s="25">
        <v>0</v>
      </c>
      <c r="AR653" s="25">
        <v>11</v>
      </c>
      <c r="AS653" s="25">
        <v>35</v>
      </c>
      <c r="AT653" s="25">
        <v>0</v>
      </c>
      <c r="AU653" s="25">
        <v>1</v>
      </c>
      <c r="AV653" s="25">
        <v>20</v>
      </c>
      <c r="AW653" s="25">
        <v>7.0000000000001137</v>
      </c>
      <c r="AX653" s="25">
        <v>17</v>
      </c>
      <c r="AY653" s="25">
        <v>25</v>
      </c>
      <c r="AZ653" s="25">
        <v>21</v>
      </c>
      <c r="BA653" s="25">
        <v>19</v>
      </c>
      <c r="BB653" s="25">
        <v>11</v>
      </c>
      <c r="BC653" s="25">
        <v>38</v>
      </c>
      <c r="BD653" s="25">
        <v>37</v>
      </c>
      <c r="BE653" s="25">
        <v>31</v>
      </c>
      <c r="BF653" s="25">
        <v>12</v>
      </c>
      <c r="BG653" s="25">
        <v>0</v>
      </c>
      <c r="BH653" s="25">
        <v>4</v>
      </c>
      <c r="BI653" s="25">
        <v>0</v>
      </c>
      <c r="BJ653" s="25">
        <v>27</v>
      </c>
      <c r="BK653" s="25">
        <v>22</v>
      </c>
      <c r="BL653" s="25">
        <v>0</v>
      </c>
      <c r="BM653" s="25">
        <v>0</v>
      </c>
      <c r="BN653" s="25">
        <v>15</v>
      </c>
      <c r="BO653" t="s">
        <v>37</v>
      </c>
    </row>
    <row r="654" spans="1:67" x14ac:dyDescent="0.25">
      <c r="A654" s="6">
        <v>45150</v>
      </c>
      <c r="B654" t="s">
        <v>14</v>
      </c>
      <c r="C654">
        <v>12</v>
      </c>
      <c r="D654">
        <v>616</v>
      </c>
      <c r="E654">
        <f t="shared" si="63"/>
        <v>205</v>
      </c>
      <c r="F654">
        <f t="shared" si="64"/>
        <v>138</v>
      </c>
      <c r="G654">
        <f t="shared" si="65"/>
        <v>108</v>
      </c>
      <c r="H654">
        <f t="shared" si="66"/>
        <v>165</v>
      </c>
      <c r="I654">
        <v>0</v>
      </c>
      <c r="J654" s="22">
        <v>0.49</v>
      </c>
      <c r="K654" s="22">
        <v>0.59</v>
      </c>
      <c r="L654" s="22">
        <v>0.78</v>
      </c>
      <c r="M654" s="22">
        <v>0.9</v>
      </c>
      <c r="N654" s="22">
        <v>0.98</v>
      </c>
      <c r="O654" s="24">
        <v>0.92</v>
      </c>
      <c r="P654" s="24">
        <v>0.8</v>
      </c>
      <c r="Q654" s="24">
        <v>0.74</v>
      </c>
      <c r="R654" s="24">
        <v>0.75</v>
      </c>
      <c r="S654" s="24">
        <v>0.74</v>
      </c>
      <c r="T654" s="24">
        <v>0.95000000000000007</v>
      </c>
      <c r="U654" s="24">
        <v>0.35000000000000003</v>
      </c>
      <c r="V654" s="24">
        <v>0.91</v>
      </c>
      <c r="W654" s="24">
        <v>0.56000000000000005</v>
      </c>
      <c r="X654" s="24">
        <v>0.97</v>
      </c>
      <c r="Y654" s="24">
        <v>0.89</v>
      </c>
      <c r="Z654" s="24">
        <v>0.84</v>
      </c>
      <c r="AA654" s="25">
        <v>33</v>
      </c>
      <c r="AB654" s="25">
        <v>4</v>
      </c>
      <c r="AC654" s="25">
        <v>27</v>
      </c>
      <c r="AD654" s="25">
        <v>0</v>
      </c>
      <c r="AE654" s="25">
        <v>30</v>
      </c>
      <c r="AF654" s="25">
        <v>10</v>
      </c>
      <c r="AG654" s="25">
        <v>33</v>
      </c>
      <c r="AH654" s="25">
        <v>1</v>
      </c>
      <c r="AI654" s="25">
        <v>0</v>
      </c>
      <c r="AJ654" s="25">
        <v>0</v>
      </c>
      <c r="AK654" s="25">
        <v>0</v>
      </c>
      <c r="AL654" s="25">
        <v>16</v>
      </c>
      <c r="AM654" s="25">
        <v>39</v>
      </c>
      <c r="AN654" s="25">
        <v>0</v>
      </c>
      <c r="AO654" s="25">
        <v>25</v>
      </c>
      <c r="AP654" s="25">
        <v>12</v>
      </c>
      <c r="AQ654" s="25">
        <v>0</v>
      </c>
      <c r="AR654" s="25">
        <v>19</v>
      </c>
      <c r="AS654" s="25">
        <v>39</v>
      </c>
      <c r="AT654" s="25">
        <v>15</v>
      </c>
      <c r="AU654" s="25">
        <v>8</v>
      </c>
      <c r="AV654" s="25">
        <v>33</v>
      </c>
      <c r="AW654" s="25">
        <v>0</v>
      </c>
      <c r="AX654" s="25">
        <v>0</v>
      </c>
      <c r="AY654" s="25">
        <v>0</v>
      </c>
      <c r="AZ654" s="25">
        <v>0</v>
      </c>
      <c r="BA654" s="25">
        <v>28</v>
      </c>
      <c r="BB654" s="25">
        <v>0</v>
      </c>
      <c r="BC654" s="25">
        <v>15</v>
      </c>
      <c r="BD654" s="25">
        <v>24</v>
      </c>
      <c r="BE654" s="25">
        <v>19</v>
      </c>
      <c r="BF654" s="25">
        <v>13</v>
      </c>
      <c r="BG654" s="25">
        <v>41</v>
      </c>
      <c r="BH654" s="25">
        <v>41</v>
      </c>
      <c r="BI654" s="25">
        <v>36</v>
      </c>
      <c r="BJ654" s="25">
        <v>2</v>
      </c>
      <c r="BK654" s="25">
        <v>23</v>
      </c>
      <c r="BL654" s="25">
        <v>0</v>
      </c>
      <c r="BM654" s="25">
        <v>18</v>
      </c>
      <c r="BN654" s="25">
        <v>12</v>
      </c>
      <c r="BO654" t="s">
        <v>37</v>
      </c>
    </row>
    <row r="655" spans="1:67" x14ac:dyDescent="0.25">
      <c r="A655" s="6">
        <v>45151</v>
      </c>
      <c r="B655" t="s">
        <v>14</v>
      </c>
      <c r="C655">
        <v>13</v>
      </c>
      <c r="D655">
        <v>627.00000000000011</v>
      </c>
      <c r="E655">
        <f t="shared" si="63"/>
        <v>153.00000000000011</v>
      </c>
      <c r="F655">
        <f t="shared" si="64"/>
        <v>110</v>
      </c>
      <c r="G655">
        <f t="shared" si="65"/>
        <v>235</v>
      </c>
      <c r="H655">
        <f t="shared" si="66"/>
        <v>114</v>
      </c>
      <c r="I655">
        <v>0</v>
      </c>
      <c r="J655" s="22">
        <v>0.46</v>
      </c>
      <c r="K655" s="22">
        <v>0.52</v>
      </c>
      <c r="L655" s="22">
        <v>0.78</v>
      </c>
      <c r="M655" s="22">
        <v>0.89</v>
      </c>
      <c r="N655" s="22">
        <v>0.94000000000000006</v>
      </c>
      <c r="O655" s="24">
        <v>0.74</v>
      </c>
      <c r="P655" s="24">
        <v>0.65</v>
      </c>
      <c r="Q655" s="24">
        <v>0.8</v>
      </c>
      <c r="R655" s="24">
        <v>0.95000000000000007</v>
      </c>
      <c r="S655" s="24">
        <v>0.52</v>
      </c>
      <c r="T655" s="24">
        <v>0.69000000000000006</v>
      </c>
      <c r="U655" s="24">
        <v>1</v>
      </c>
      <c r="V655" s="24">
        <v>0.32</v>
      </c>
      <c r="W655" s="24">
        <v>0.41000000000000003</v>
      </c>
      <c r="X655" s="24">
        <v>0.97</v>
      </c>
      <c r="Y655" s="24">
        <v>0.72</v>
      </c>
      <c r="Z655" s="24">
        <v>0.86</v>
      </c>
      <c r="AA655" s="25">
        <v>0</v>
      </c>
      <c r="AB655" s="25">
        <v>0</v>
      </c>
      <c r="AC655" s="25">
        <v>0</v>
      </c>
      <c r="AD655" s="25">
        <v>1</v>
      </c>
      <c r="AE655" s="25">
        <v>6</v>
      </c>
      <c r="AF655" s="25">
        <v>24</v>
      </c>
      <c r="AG655" s="25">
        <v>15</v>
      </c>
      <c r="AH655" s="25">
        <v>16</v>
      </c>
      <c r="AI655" s="25">
        <v>11</v>
      </c>
      <c r="AJ655" s="25">
        <v>37</v>
      </c>
      <c r="AK655" s="25">
        <v>15</v>
      </c>
      <c r="AL655" s="25">
        <v>29</v>
      </c>
      <c r="AM655" s="25">
        <v>19</v>
      </c>
      <c r="AN655" s="25">
        <v>18</v>
      </c>
      <c r="AO655" s="25">
        <v>13</v>
      </c>
      <c r="AP655" s="25">
        <v>11</v>
      </c>
      <c r="AQ655" s="25">
        <v>0</v>
      </c>
      <c r="AR655" s="25">
        <v>12</v>
      </c>
      <c r="AS655" s="25">
        <v>12</v>
      </c>
      <c r="AT655" s="25">
        <v>0</v>
      </c>
      <c r="AU655" s="25">
        <v>35</v>
      </c>
      <c r="AV655" s="25">
        <v>28</v>
      </c>
      <c r="AW655" s="25">
        <v>35</v>
      </c>
      <c r="AX655" s="25">
        <v>22</v>
      </c>
      <c r="AY655" s="25">
        <v>35</v>
      </c>
      <c r="AZ655" s="25">
        <v>10</v>
      </c>
      <c r="BA655" s="25">
        <v>39</v>
      </c>
      <c r="BB655" s="25">
        <v>31</v>
      </c>
      <c r="BC655" s="25">
        <v>0</v>
      </c>
      <c r="BD655" s="25">
        <v>0</v>
      </c>
      <c r="BE655" s="25">
        <v>0</v>
      </c>
      <c r="BF655" s="25">
        <v>1.0000000000001137</v>
      </c>
      <c r="BG655" s="25">
        <v>0</v>
      </c>
      <c r="BH655" s="25">
        <v>8</v>
      </c>
      <c r="BI655" s="25">
        <v>36</v>
      </c>
      <c r="BJ655" s="25">
        <v>0</v>
      </c>
      <c r="BK655" s="25">
        <v>34</v>
      </c>
      <c r="BL655" s="25">
        <v>16</v>
      </c>
      <c r="BM655" s="25">
        <v>41</v>
      </c>
      <c r="BN655" s="25">
        <v>17</v>
      </c>
      <c r="BO655" t="s">
        <v>37</v>
      </c>
    </row>
    <row r="656" spans="1:67" x14ac:dyDescent="0.25">
      <c r="A656" s="6">
        <v>45152</v>
      </c>
      <c r="B656" t="s">
        <v>14</v>
      </c>
      <c r="C656">
        <v>14</v>
      </c>
      <c r="D656">
        <v>633.99999999999989</v>
      </c>
      <c r="E656">
        <f t="shared" si="63"/>
        <v>133.99999999999989</v>
      </c>
      <c r="F656">
        <f t="shared" si="64"/>
        <v>176</v>
      </c>
      <c r="G656">
        <f t="shared" si="65"/>
        <v>153</v>
      </c>
      <c r="H656">
        <f t="shared" si="66"/>
        <v>139</v>
      </c>
      <c r="I656">
        <v>0</v>
      </c>
      <c r="J656" s="22">
        <v>0.32</v>
      </c>
      <c r="K656" s="22">
        <v>0.67</v>
      </c>
      <c r="L656" s="22">
        <v>0.75</v>
      </c>
      <c r="M656" s="22">
        <v>0.86</v>
      </c>
      <c r="N656" s="22">
        <v>0.97</v>
      </c>
      <c r="O656" s="24">
        <v>0.71</v>
      </c>
      <c r="P656" s="24">
        <v>0.57999999999999996</v>
      </c>
      <c r="Q656" s="24">
        <v>0.96</v>
      </c>
      <c r="R656" s="24">
        <v>0.37</v>
      </c>
      <c r="S656" s="24">
        <v>0.87</v>
      </c>
      <c r="T656" s="24">
        <v>0.63</v>
      </c>
      <c r="U656" s="24">
        <v>0.92</v>
      </c>
      <c r="V656" s="24">
        <v>0.67</v>
      </c>
      <c r="W656" s="24">
        <v>0.42</v>
      </c>
      <c r="X656" s="24">
        <v>0.74</v>
      </c>
      <c r="Y656" s="24">
        <v>0.45</v>
      </c>
      <c r="Z656" s="24">
        <v>0.9</v>
      </c>
      <c r="AA656" s="25">
        <v>33</v>
      </c>
      <c r="AB656" s="25">
        <v>34</v>
      </c>
      <c r="AC656" s="25">
        <v>14</v>
      </c>
      <c r="AD656" s="25">
        <v>42</v>
      </c>
      <c r="AE656" s="25">
        <v>0</v>
      </c>
      <c r="AF656" s="25">
        <v>6</v>
      </c>
      <c r="AG656" s="25">
        <v>8</v>
      </c>
      <c r="AH656" s="25">
        <v>10</v>
      </c>
      <c r="AI656" s="25">
        <v>0</v>
      </c>
      <c r="AJ656" s="25">
        <v>29</v>
      </c>
      <c r="AK656" s="25">
        <v>32</v>
      </c>
      <c r="AL656" s="25">
        <v>8</v>
      </c>
      <c r="AM656" s="25">
        <v>23</v>
      </c>
      <c r="AN656" s="25">
        <v>12</v>
      </c>
      <c r="AO656" s="25">
        <v>22</v>
      </c>
      <c r="AP656" s="25">
        <v>27</v>
      </c>
      <c r="AQ656" s="25">
        <v>16</v>
      </c>
      <c r="AR656" s="25">
        <v>9</v>
      </c>
      <c r="AS656" s="25">
        <v>22</v>
      </c>
      <c r="AT656" s="25">
        <v>0</v>
      </c>
      <c r="AU656" s="25">
        <v>36</v>
      </c>
      <c r="AV656" s="25">
        <v>28</v>
      </c>
      <c r="AW656" s="25">
        <v>0</v>
      </c>
      <c r="AX656" s="25">
        <v>0</v>
      </c>
      <c r="AY656" s="25">
        <v>0</v>
      </c>
      <c r="AZ656" s="25">
        <v>0</v>
      </c>
      <c r="BA656" s="25">
        <v>0</v>
      </c>
      <c r="BB656" s="25">
        <v>12</v>
      </c>
      <c r="BC656" s="25">
        <v>36</v>
      </c>
      <c r="BD656" s="25">
        <v>41</v>
      </c>
      <c r="BE656" s="25">
        <v>19</v>
      </c>
      <c r="BF656" s="25">
        <v>12</v>
      </c>
      <c r="BG656" s="25">
        <v>10</v>
      </c>
      <c r="BH656" s="25">
        <v>11</v>
      </c>
      <c r="BI656" s="25">
        <v>27</v>
      </c>
      <c r="BJ656" s="25">
        <v>5</v>
      </c>
      <c r="BK656" s="25">
        <v>38</v>
      </c>
      <c r="BL656" s="25">
        <v>0</v>
      </c>
      <c r="BM656" s="25">
        <v>3</v>
      </c>
      <c r="BN656" s="25">
        <v>8.9999999999998863</v>
      </c>
      <c r="BO656" t="s">
        <v>37</v>
      </c>
    </row>
    <row r="657" spans="1:67" x14ac:dyDescent="0.25">
      <c r="A657" s="6">
        <v>45153</v>
      </c>
      <c r="B657" t="s">
        <v>14</v>
      </c>
      <c r="C657">
        <v>15</v>
      </c>
      <c r="D657">
        <v>639</v>
      </c>
      <c r="E657">
        <f t="shared" si="63"/>
        <v>153</v>
      </c>
      <c r="F657">
        <f t="shared" si="64"/>
        <v>169</v>
      </c>
      <c r="G657">
        <f t="shared" si="65"/>
        <v>150</v>
      </c>
      <c r="H657">
        <f t="shared" si="66"/>
        <v>134</v>
      </c>
      <c r="I657">
        <v>0</v>
      </c>
      <c r="J657" s="22">
        <v>0.16</v>
      </c>
      <c r="K657" s="22">
        <v>0.62</v>
      </c>
      <c r="L657" s="22">
        <v>0.79</v>
      </c>
      <c r="M657" s="22">
        <v>0.81</v>
      </c>
      <c r="N657" s="22">
        <v>0.93</v>
      </c>
      <c r="O657" s="24">
        <v>1</v>
      </c>
      <c r="P657" s="24">
        <v>0.99</v>
      </c>
      <c r="Q657" s="24">
        <v>0.62</v>
      </c>
      <c r="R657" s="24">
        <v>0.75</v>
      </c>
      <c r="S657" s="24">
        <v>0.64</v>
      </c>
      <c r="T657" s="24">
        <v>0.45</v>
      </c>
      <c r="U657" s="24">
        <v>0.97</v>
      </c>
      <c r="V657" s="24">
        <v>0.8</v>
      </c>
      <c r="W657" s="24">
        <v>0.54</v>
      </c>
      <c r="X657" s="24">
        <v>0.72</v>
      </c>
      <c r="Y657" s="24">
        <v>0.32</v>
      </c>
      <c r="Z657" s="24">
        <v>0.95000000000000007</v>
      </c>
      <c r="AA657" s="25">
        <v>28</v>
      </c>
      <c r="AB657" s="25">
        <v>0</v>
      </c>
      <c r="AC657" s="25">
        <v>31</v>
      </c>
      <c r="AD657" s="25">
        <v>21</v>
      </c>
      <c r="AE657" s="25">
        <v>2</v>
      </c>
      <c r="AF657" s="25">
        <v>34</v>
      </c>
      <c r="AG657" s="25">
        <v>8</v>
      </c>
      <c r="AH657" s="25">
        <v>21</v>
      </c>
      <c r="AI657" s="25">
        <v>24</v>
      </c>
      <c r="AJ657" s="25">
        <v>0</v>
      </c>
      <c r="AK657" s="25">
        <v>33</v>
      </c>
      <c r="AL657" s="25">
        <v>27</v>
      </c>
      <c r="AM657" s="25">
        <v>4</v>
      </c>
      <c r="AN657" s="25">
        <v>32</v>
      </c>
      <c r="AO657" s="25">
        <v>8</v>
      </c>
      <c r="AP657" s="25">
        <v>15</v>
      </c>
      <c r="AQ657" s="25">
        <v>0</v>
      </c>
      <c r="AR657" s="25">
        <v>23</v>
      </c>
      <c r="AS657" s="25">
        <v>25</v>
      </c>
      <c r="AT657" s="25">
        <v>0</v>
      </c>
      <c r="AU657" s="25">
        <v>8</v>
      </c>
      <c r="AV657" s="25">
        <v>0</v>
      </c>
      <c r="AW657" s="25">
        <v>37</v>
      </c>
      <c r="AX657" s="25">
        <v>22</v>
      </c>
      <c r="AY657" s="25">
        <v>23</v>
      </c>
      <c r="AZ657" s="25">
        <v>0</v>
      </c>
      <c r="BA657" s="25">
        <v>27</v>
      </c>
      <c r="BB657" s="25">
        <v>0</v>
      </c>
      <c r="BC657" s="25">
        <v>33</v>
      </c>
      <c r="BD657" s="25">
        <v>0</v>
      </c>
      <c r="BE657" s="25">
        <v>3</v>
      </c>
      <c r="BF657" s="25">
        <v>22</v>
      </c>
      <c r="BG657" s="25">
        <v>18</v>
      </c>
      <c r="BH657" s="25">
        <v>26</v>
      </c>
      <c r="BI657" s="25">
        <v>0</v>
      </c>
      <c r="BJ657" s="25">
        <v>23</v>
      </c>
      <c r="BK657" s="25">
        <v>29</v>
      </c>
      <c r="BL657" s="25">
        <v>0</v>
      </c>
      <c r="BM657" s="25">
        <v>0</v>
      </c>
      <c r="BN657" s="25">
        <v>32</v>
      </c>
      <c r="BO657" t="s">
        <v>37</v>
      </c>
    </row>
    <row r="658" spans="1:67" x14ac:dyDescent="0.25">
      <c r="A658" s="6">
        <v>45154</v>
      </c>
      <c r="B658" t="s">
        <v>14</v>
      </c>
      <c r="C658">
        <v>16</v>
      </c>
      <c r="D658">
        <v>639</v>
      </c>
      <c r="E658">
        <f t="shared" si="63"/>
        <v>182</v>
      </c>
      <c r="F658">
        <f t="shared" si="64"/>
        <v>171</v>
      </c>
      <c r="G658">
        <f t="shared" si="65"/>
        <v>134</v>
      </c>
      <c r="H658">
        <f t="shared" si="66"/>
        <v>114</v>
      </c>
      <c r="I658">
        <v>0</v>
      </c>
      <c r="J658" s="22">
        <v>0.41000000000000003</v>
      </c>
      <c r="K658" s="22">
        <v>0.59</v>
      </c>
      <c r="L658" s="22">
        <v>0.78</v>
      </c>
      <c r="M658" s="22">
        <v>0.87</v>
      </c>
      <c r="N658" s="22">
        <v>0.93</v>
      </c>
      <c r="O658" s="24">
        <v>0.65</v>
      </c>
      <c r="P658" s="24">
        <v>0.97</v>
      </c>
      <c r="Q658" s="24">
        <v>0.55000000000000004</v>
      </c>
      <c r="R658" s="24">
        <v>0.59</v>
      </c>
      <c r="S658" s="24">
        <v>0.69000000000000006</v>
      </c>
      <c r="T658" s="24">
        <v>0.75</v>
      </c>
      <c r="U658" s="24">
        <v>0.37</v>
      </c>
      <c r="V658" s="24">
        <v>0.55000000000000004</v>
      </c>
      <c r="W658" s="24">
        <v>0.42</v>
      </c>
      <c r="X658" s="24">
        <v>0.70000000000000007</v>
      </c>
      <c r="Y658" s="24">
        <v>0.92</v>
      </c>
      <c r="Z658" s="24">
        <v>0.9</v>
      </c>
      <c r="AA658" s="25">
        <v>0</v>
      </c>
      <c r="AB658" s="25">
        <v>5</v>
      </c>
      <c r="AC658" s="25">
        <v>11</v>
      </c>
      <c r="AD658" s="25">
        <v>35</v>
      </c>
      <c r="AE658" s="25">
        <v>13</v>
      </c>
      <c r="AF658" s="25">
        <v>19</v>
      </c>
      <c r="AG658" s="25">
        <v>0</v>
      </c>
      <c r="AH658" s="25">
        <v>16</v>
      </c>
      <c r="AI658" s="25">
        <v>37</v>
      </c>
      <c r="AJ658" s="25">
        <v>35</v>
      </c>
      <c r="AK658" s="25">
        <v>38</v>
      </c>
      <c r="AL658" s="25">
        <v>0</v>
      </c>
      <c r="AM658" s="25">
        <v>16</v>
      </c>
      <c r="AN658" s="25">
        <v>0</v>
      </c>
      <c r="AO658" s="25">
        <v>31</v>
      </c>
      <c r="AP658" s="25">
        <v>16</v>
      </c>
      <c r="AQ658" s="25">
        <v>2</v>
      </c>
      <c r="AR658" s="25">
        <v>10</v>
      </c>
      <c r="AS658" s="25">
        <v>39</v>
      </c>
      <c r="AT658" s="25">
        <v>0</v>
      </c>
      <c r="AU658" s="25">
        <v>19</v>
      </c>
      <c r="AV658" s="25">
        <v>28</v>
      </c>
      <c r="AW658" s="25">
        <v>0</v>
      </c>
      <c r="AX658" s="25">
        <v>17</v>
      </c>
      <c r="AY658" s="25">
        <v>1</v>
      </c>
      <c r="AZ658" s="25">
        <v>32</v>
      </c>
      <c r="BA658" s="25">
        <v>19</v>
      </c>
      <c r="BB658" s="25">
        <v>0</v>
      </c>
      <c r="BC658" s="25">
        <v>13</v>
      </c>
      <c r="BD658" s="25">
        <v>5</v>
      </c>
      <c r="BE658" s="25">
        <v>21</v>
      </c>
      <c r="BF658" s="25">
        <v>6</v>
      </c>
      <c r="BG658" s="25">
        <v>8</v>
      </c>
      <c r="BH658" s="25">
        <v>28</v>
      </c>
      <c r="BI658" s="25">
        <v>20</v>
      </c>
      <c r="BJ658" s="25">
        <v>27</v>
      </c>
      <c r="BK658" s="25">
        <v>34</v>
      </c>
      <c r="BL658" s="25">
        <v>38</v>
      </c>
      <c r="BM658" s="25">
        <v>0</v>
      </c>
      <c r="BN658" s="25">
        <v>0</v>
      </c>
      <c r="BO658" t="s">
        <v>37</v>
      </c>
    </row>
    <row r="659" spans="1:67" x14ac:dyDescent="0.25">
      <c r="A659" s="6">
        <v>45155</v>
      </c>
      <c r="B659" t="s">
        <v>14</v>
      </c>
      <c r="C659">
        <v>17</v>
      </c>
      <c r="D659">
        <v>633.00000000000011</v>
      </c>
      <c r="E659">
        <f t="shared" si="63"/>
        <v>156</v>
      </c>
      <c r="F659">
        <f t="shared" si="64"/>
        <v>221</v>
      </c>
      <c r="G659">
        <f t="shared" si="65"/>
        <v>95</v>
      </c>
      <c r="H659">
        <f t="shared" si="66"/>
        <v>130.00000000000011</v>
      </c>
      <c r="I659">
        <v>0</v>
      </c>
      <c r="J659" s="22">
        <v>0.43</v>
      </c>
      <c r="K659" s="22">
        <v>0.66</v>
      </c>
      <c r="L659" s="22">
        <v>0.76</v>
      </c>
      <c r="M659" s="22">
        <v>0.81</v>
      </c>
      <c r="N659" s="22">
        <v>0.91</v>
      </c>
      <c r="O659" s="24">
        <v>0.89</v>
      </c>
      <c r="P659" s="24">
        <v>0.78</v>
      </c>
      <c r="Q659" s="24">
        <v>0.9</v>
      </c>
      <c r="R659" s="24">
        <v>0.66</v>
      </c>
      <c r="S659" s="24">
        <v>0.70000000000000007</v>
      </c>
      <c r="T659" s="24">
        <v>0.8</v>
      </c>
      <c r="U659" s="24">
        <v>0.74</v>
      </c>
      <c r="V659" s="24">
        <v>0.54</v>
      </c>
      <c r="W659" s="24">
        <v>0.86</v>
      </c>
      <c r="X659" s="24">
        <v>0.88</v>
      </c>
      <c r="Y659" s="24">
        <v>0.99</v>
      </c>
      <c r="Z659" s="24">
        <v>0.26</v>
      </c>
      <c r="AA659" s="25">
        <v>0</v>
      </c>
      <c r="AB659" s="25">
        <v>42</v>
      </c>
      <c r="AC659" s="25">
        <v>40</v>
      </c>
      <c r="AD659" s="25">
        <v>38</v>
      </c>
      <c r="AE659" s="25">
        <v>40</v>
      </c>
      <c r="AF659" s="25">
        <v>0</v>
      </c>
      <c r="AG659" s="25">
        <v>9</v>
      </c>
      <c r="AH659" s="25">
        <v>17</v>
      </c>
      <c r="AI659" s="25">
        <v>34</v>
      </c>
      <c r="AJ659" s="25">
        <v>1</v>
      </c>
      <c r="AK659" s="25">
        <v>31</v>
      </c>
      <c r="AL659" s="25">
        <v>36</v>
      </c>
      <c r="AM659" s="25">
        <v>0</v>
      </c>
      <c r="AN659" s="25">
        <v>17</v>
      </c>
      <c r="AO659" s="25">
        <v>35</v>
      </c>
      <c r="AP659" s="25">
        <v>0</v>
      </c>
      <c r="AQ659" s="25">
        <v>9.0000000000001137</v>
      </c>
      <c r="AR659" s="25">
        <v>33</v>
      </c>
      <c r="AS659" s="25">
        <v>0</v>
      </c>
      <c r="AT659" s="25">
        <v>0</v>
      </c>
      <c r="AU659" s="25">
        <v>0</v>
      </c>
      <c r="AV659" s="25">
        <v>9</v>
      </c>
      <c r="AW659" s="25">
        <v>40</v>
      </c>
      <c r="AX659" s="25">
        <v>0</v>
      </c>
      <c r="AY659" s="25">
        <v>0</v>
      </c>
      <c r="AZ659" s="25">
        <v>0</v>
      </c>
      <c r="BA659" s="25">
        <v>0</v>
      </c>
      <c r="BB659" s="25">
        <v>0</v>
      </c>
      <c r="BC659" s="25">
        <v>33</v>
      </c>
      <c r="BD659" s="25">
        <v>13</v>
      </c>
      <c r="BE659" s="25">
        <v>30</v>
      </c>
      <c r="BF659" s="25">
        <v>31</v>
      </c>
      <c r="BG659" s="25">
        <v>0</v>
      </c>
      <c r="BH659" s="25">
        <v>13</v>
      </c>
      <c r="BI659" s="25">
        <v>14</v>
      </c>
      <c r="BJ659" s="25">
        <v>16</v>
      </c>
      <c r="BK659" s="25">
        <v>33</v>
      </c>
      <c r="BL659" s="25">
        <v>19</v>
      </c>
      <c r="BM659" s="25">
        <v>0</v>
      </c>
      <c r="BN659" s="25">
        <v>0</v>
      </c>
      <c r="BO659" t="s">
        <v>37</v>
      </c>
    </row>
    <row r="660" spans="1:67" x14ac:dyDescent="0.25">
      <c r="A660" s="6">
        <v>45156</v>
      </c>
      <c r="B660" t="s">
        <v>14</v>
      </c>
      <c r="C660">
        <v>18</v>
      </c>
      <c r="D660">
        <v>623.00000000000011</v>
      </c>
      <c r="E660">
        <f t="shared" si="63"/>
        <v>66</v>
      </c>
      <c r="F660">
        <f t="shared" si="64"/>
        <v>223</v>
      </c>
      <c r="G660">
        <f t="shared" si="65"/>
        <v>201</v>
      </c>
      <c r="H660">
        <f t="shared" si="66"/>
        <v>122.00000000000011</v>
      </c>
      <c r="I660">
        <v>0</v>
      </c>
      <c r="J660" s="22">
        <v>0.48</v>
      </c>
      <c r="K660" s="22">
        <v>0.6</v>
      </c>
      <c r="L660" s="22">
        <v>0.79</v>
      </c>
      <c r="M660" s="22">
        <v>0.88</v>
      </c>
      <c r="N660" s="22">
        <v>0.99</v>
      </c>
      <c r="O660" s="24">
        <v>0.78</v>
      </c>
      <c r="P660" s="24">
        <v>0.39</v>
      </c>
      <c r="Q660" s="24">
        <v>0.91</v>
      </c>
      <c r="R660" s="24">
        <v>0.66</v>
      </c>
      <c r="S660" s="24">
        <v>0.99</v>
      </c>
      <c r="T660" s="24">
        <v>0.64</v>
      </c>
      <c r="U660" s="24">
        <v>0.78</v>
      </c>
      <c r="V660" s="24">
        <v>0.92</v>
      </c>
      <c r="W660" s="24">
        <v>0.8</v>
      </c>
      <c r="X660" s="24">
        <v>0.88</v>
      </c>
      <c r="Y660" s="24">
        <v>0.41000000000000003</v>
      </c>
      <c r="Z660" s="24">
        <v>0.57000000000000006</v>
      </c>
      <c r="AA660" s="25">
        <v>0</v>
      </c>
      <c r="AB660" s="25">
        <v>12</v>
      </c>
      <c r="AC660" s="25">
        <v>27</v>
      </c>
      <c r="AD660" s="25">
        <v>40</v>
      </c>
      <c r="AE660" s="25">
        <v>40</v>
      </c>
      <c r="AF660" s="25">
        <v>20</v>
      </c>
      <c r="AG660" s="25">
        <v>31</v>
      </c>
      <c r="AH660" s="25">
        <v>18</v>
      </c>
      <c r="AI660" s="25">
        <v>23</v>
      </c>
      <c r="AJ660" s="25">
        <v>12</v>
      </c>
      <c r="AK660" s="25">
        <v>11</v>
      </c>
      <c r="AL660" s="25">
        <v>0</v>
      </c>
      <c r="AM660" s="25">
        <v>12.000000000000114</v>
      </c>
      <c r="AN660" s="25">
        <v>20</v>
      </c>
      <c r="AO660" s="25">
        <v>35</v>
      </c>
      <c r="AP660" s="25">
        <v>0</v>
      </c>
      <c r="AQ660" s="25">
        <v>21</v>
      </c>
      <c r="AR660" s="25">
        <v>5</v>
      </c>
      <c r="AS660" s="25">
        <v>0</v>
      </c>
      <c r="AT660" s="25">
        <v>29</v>
      </c>
      <c r="AU660" s="25">
        <v>34</v>
      </c>
      <c r="AV660" s="25">
        <v>16</v>
      </c>
      <c r="AW660" s="25">
        <v>33</v>
      </c>
      <c r="AX660" s="25">
        <v>0</v>
      </c>
      <c r="AY660" s="25">
        <v>29</v>
      </c>
      <c r="AZ660" s="25">
        <v>18</v>
      </c>
      <c r="BA660" s="25">
        <v>31</v>
      </c>
      <c r="BB660" s="25">
        <v>0</v>
      </c>
      <c r="BC660" s="25">
        <v>0</v>
      </c>
      <c r="BD660" s="25">
        <v>40</v>
      </c>
      <c r="BE660" s="25">
        <v>5</v>
      </c>
      <c r="BF660" s="25">
        <v>0</v>
      </c>
      <c r="BG660" s="25">
        <v>2</v>
      </c>
      <c r="BH660" s="25">
        <v>0</v>
      </c>
      <c r="BI660" s="25">
        <v>0</v>
      </c>
      <c r="BJ660" s="25">
        <v>15</v>
      </c>
      <c r="BK660" s="25">
        <v>0</v>
      </c>
      <c r="BL660" s="25">
        <v>6</v>
      </c>
      <c r="BM660" s="25">
        <v>38</v>
      </c>
      <c r="BN660" s="25">
        <v>0</v>
      </c>
      <c r="BO660" t="s">
        <v>37</v>
      </c>
    </row>
    <row r="661" spans="1:67" x14ac:dyDescent="0.25">
      <c r="A661" s="6">
        <v>45157</v>
      </c>
      <c r="B661" t="s">
        <v>14</v>
      </c>
      <c r="C661">
        <v>19</v>
      </c>
      <c r="D661">
        <v>613</v>
      </c>
      <c r="E661">
        <f t="shared" si="63"/>
        <v>145</v>
      </c>
      <c r="F661">
        <f t="shared" si="64"/>
        <v>159</v>
      </c>
      <c r="G661">
        <f t="shared" si="65"/>
        <v>138</v>
      </c>
      <c r="H661">
        <f t="shared" si="66"/>
        <v>150</v>
      </c>
      <c r="I661">
        <v>0</v>
      </c>
      <c r="J661" s="22">
        <v>0.38</v>
      </c>
      <c r="K661" s="22">
        <v>0.59</v>
      </c>
      <c r="L661" s="22">
        <v>0.71</v>
      </c>
      <c r="M661" s="22">
        <v>0.89</v>
      </c>
      <c r="N661" s="22">
        <v>0.95000000000000007</v>
      </c>
      <c r="O661" s="24">
        <v>0.55000000000000004</v>
      </c>
      <c r="P661" s="24">
        <v>0.67</v>
      </c>
      <c r="Q661" s="24">
        <v>0.64</v>
      </c>
      <c r="R661" s="24">
        <v>0.92</v>
      </c>
      <c r="S661" s="24">
        <v>0.62</v>
      </c>
      <c r="T661" s="24">
        <v>1</v>
      </c>
      <c r="U661" s="24">
        <v>0.71</v>
      </c>
      <c r="V661" s="24">
        <v>0.31</v>
      </c>
      <c r="W661" s="24">
        <v>0.91</v>
      </c>
      <c r="X661" s="24">
        <v>0.91</v>
      </c>
      <c r="Y661" s="24">
        <v>0.6</v>
      </c>
      <c r="Z661" s="24">
        <v>0.84</v>
      </c>
      <c r="AA661" s="25">
        <v>40</v>
      </c>
      <c r="AB661" s="25">
        <v>12</v>
      </c>
      <c r="AC661" s="25">
        <v>25</v>
      </c>
      <c r="AD661" s="25">
        <v>26</v>
      </c>
      <c r="AE661" s="25">
        <v>2</v>
      </c>
      <c r="AF661" s="25">
        <v>1</v>
      </c>
      <c r="AG661" s="25">
        <v>2</v>
      </c>
      <c r="AH661" s="25">
        <v>15</v>
      </c>
      <c r="AI661" s="25">
        <v>2</v>
      </c>
      <c r="AJ661" s="25">
        <v>34</v>
      </c>
      <c r="AK661" s="25">
        <v>21</v>
      </c>
      <c r="AL661" s="25">
        <v>33</v>
      </c>
      <c r="AM661" s="25">
        <v>24</v>
      </c>
      <c r="AN661" s="25">
        <v>32</v>
      </c>
      <c r="AO661" s="25">
        <v>5</v>
      </c>
      <c r="AP661" s="25">
        <v>7</v>
      </c>
      <c r="AQ661" s="25">
        <v>38</v>
      </c>
      <c r="AR661" s="25">
        <v>4</v>
      </c>
      <c r="AS661" s="25">
        <v>4</v>
      </c>
      <c r="AT661" s="25">
        <v>3</v>
      </c>
      <c r="AU661" s="25">
        <v>17</v>
      </c>
      <c r="AV661" s="25">
        <v>21</v>
      </c>
      <c r="AW661" s="25">
        <v>13</v>
      </c>
      <c r="AX661" s="25">
        <v>0</v>
      </c>
      <c r="AY661" s="25">
        <v>15</v>
      </c>
      <c r="AZ661" s="25">
        <v>14</v>
      </c>
      <c r="BA661" s="25">
        <v>18</v>
      </c>
      <c r="BB661" s="25">
        <v>31</v>
      </c>
      <c r="BC661" s="25">
        <v>8</v>
      </c>
      <c r="BD661" s="25">
        <v>1</v>
      </c>
      <c r="BE661" s="25">
        <v>9</v>
      </c>
      <c r="BF661" s="25">
        <v>33</v>
      </c>
      <c r="BG661" s="25">
        <v>22</v>
      </c>
      <c r="BH661" s="25">
        <v>10</v>
      </c>
      <c r="BI661" s="25">
        <v>6</v>
      </c>
      <c r="BJ661" s="25">
        <v>9</v>
      </c>
      <c r="BK661" s="25">
        <v>11</v>
      </c>
      <c r="BL661" s="25">
        <v>23</v>
      </c>
      <c r="BM661" s="25">
        <v>6</v>
      </c>
      <c r="BN661" s="25">
        <v>16</v>
      </c>
      <c r="BO661" t="s">
        <v>37</v>
      </c>
    </row>
    <row r="662" spans="1:67" x14ac:dyDescent="0.25">
      <c r="A662" s="6">
        <v>45158</v>
      </c>
      <c r="B662" t="s">
        <v>14</v>
      </c>
      <c r="C662">
        <v>20</v>
      </c>
      <c r="D662">
        <v>598</v>
      </c>
      <c r="E662">
        <f t="shared" si="63"/>
        <v>144</v>
      </c>
      <c r="F662">
        <f t="shared" si="64"/>
        <v>240</v>
      </c>
      <c r="G662">
        <f t="shared" si="65"/>
        <v>96</v>
      </c>
      <c r="H662">
        <f t="shared" si="66"/>
        <v>91</v>
      </c>
      <c r="I662">
        <v>0</v>
      </c>
      <c r="J662" s="22">
        <v>0.36</v>
      </c>
      <c r="K662" s="22">
        <v>0.57999999999999996</v>
      </c>
      <c r="L662" s="22">
        <v>0.77</v>
      </c>
      <c r="M662" s="22">
        <v>0.83000000000000007</v>
      </c>
      <c r="N662" s="22">
        <v>0.94000000000000006</v>
      </c>
      <c r="O662" s="24">
        <v>0.99</v>
      </c>
      <c r="P662" s="24">
        <v>0.5</v>
      </c>
      <c r="Q662" s="24">
        <v>0.68</v>
      </c>
      <c r="R662" s="24">
        <v>0.64</v>
      </c>
      <c r="S662" s="24">
        <v>0.68</v>
      </c>
      <c r="T662" s="24">
        <v>0.61</v>
      </c>
      <c r="U662" s="24">
        <v>0.72</v>
      </c>
      <c r="V662" s="24">
        <v>0.9</v>
      </c>
      <c r="W662" s="24">
        <v>0.87</v>
      </c>
      <c r="X662" s="24">
        <v>0.39</v>
      </c>
      <c r="Y662" s="24">
        <v>0.57999999999999996</v>
      </c>
      <c r="Z662" s="24">
        <v>0.83000000000000007</v>
      </c>
      <c r="AA662" s="25">
        <v>16</v>
      </c>
      <c r="AB662" s="25">
        <v>7</v>
      </c>
      <c r="AC662" s="25">
        <v>24</v>
      </c>
      <c r="AD662" s="25">
        <v>26</v>
      </c>
      <c r="AE662" s="25">
        <v>33</v>
      </c>
      <c r="AF662" s="25">
        <v>25</v>
      </c>
      <c r="AG662" s="25">
        <v>33</v>
      </c>
      <c r="AH662" s="25">
        <v>27</v>
      </c>
      <c r="AI662" s="25">
        <v>34</v>
      </c>
      <c r="AJ662" s="25">
        <v>15</v>
      </c>
      <c r="AK662" s="25">
        <v>27</v>
      </c>
      <c r="AL662" s="25">
        <v>12</v>
      </c>
      <c r="AM662" s="25">
        <v>14</v>
      </c>
      <c r="AN662" s="25">
        <v>0</v>
      </c>
      <c r="AO662" s="25">
        <v>0</v>
      </c>
      <c r="AP662" s="25">
        <v>1</v>
      </c>
      <c r="AQ662" s="25">
        <v>13</v>
      </c>
      <c r="AR662" s="25">
        <v>0</v>
      </c>
      <c r="AS662" s="25">
        <v>25</v>
      </c>
      <c r="AT662" s="25">
        <v>26</v>
      </c>
      <c r="AU662" s="25">
        <v>12</v>
      </c>
      <c r="AV662" s="25">
        <v>0</v>
      </c>
      <c r="AW662" s="25">
        <v>12</v>
      </c>
      <c r="AX662" s="25">
        <v>0</v>
      </c>
      <c r="AY662" s="25">
        <v>3</v>
      </c>
      <c r="AZ662" s="25">
        <v>0</v>
      </c>
      <c r="BA662" s="25">
        <v>22</v>
      </c>
      <c r="BB662" s="25">
        <v>0</v>
      </c>
      <c r="BC662" s="25">
        <v>11</v>
      </c>
      <c r="BD662" s="25">
        <v>36</v>
      </c>
      <c r="BE662" s="25">
        <v>28</v>
      </c>
      <c r="BF662" s="25">
        <v>12</v>
      </c>
      <c r="BG662" s="25">
        <v>20</v>
      </c>
      <c r="BH662" s="25">
        <v>10</v>
      </c>
      <c r="BI662" s="25">
        <v>20</v>
      </c>
      <c r="BJ662" s="25">
        <v>19</v>
      </c>
      <c r="BK662" s="25">
        <v>22</v>
      </c>
      <c r="BL662" s="25">
        <v>13</v>
      </c>
      <c r="BM662" s="25">
        <v>0</v>
      </c>
      <c r="BN662" s="25">
        <v>0</v>
      </c>
      <c r="BO662" t="s">
        <v>37</v>
      </c>
    </row>
    <row r="663" spans="1:67" x14ac:dyDescent="0.25">
      <c r="A663" s="6">
        <v>45159</v>
      </c>
      <c r="B663" t="s">
        <v>14</v>
      </c>
      <c r="C663">
        <v>21</v>
      </c>
      <c r="D663">
        <v>575</v>
      </c>
      <c r="E663">
        <f t="shared" ref="E663:E726" si="67">SUM(BE663:BN663)</f>
        <v>94</v>
      </c>
      <c r="F663">
        <f t="shared" ref="F663:F726" si="68">SUM(AA663:AJ663)</f>
        <v>181</v>
      </c>
      <c r="G663">
        <f t="shared" ref="G663:G726" si="69">SUM(AU663:BD663)</f>
        <v>88</v>
      </c>
      <c r="H663">
        <f t="shared" ref="H663:H726" si="70">SUM(AL663:AT663)</f>
        <v>188</v>
      </c>
      <c r="I663">
        <v>0</v>
      </c>
      <c r="J663" s="22">
        <v>0.35000000000000003</v>
      </c>
      <c r="K663" s="22">
        <v>0.6</v>
      </c>
      <c r="L663" s="22">
        <v>0.76</v>
      </c>
      <c r="M663" s="22">
        <v>0.83000000000000007</v>
      </c>
      <c r="N663" s="22">
        <v>0.99</v>
      </c>
      <c r="O663" s="24">
        <v>0.61</v>
      </c>
      <c r="P663" s="24">
        <v>0.70000000000000007</v>
      </c>
      <c r="Q663" s="24">
        <v>0.99</v>
      </c>
      <c r="R663" s="24">
        <v>0.15</v>
      </c>
      <c r="S663" s="24">
        <v>0.66</v>
      </c>
      <c r="T663" s="24">
        <v>0.63</v>
      </c>
      <c r="U663" s="24">
        <v>0.52</v>
      </c>
      <c r="V663" s="24">
        <v>0.71</v>
      </c>
      <c r="W663" s="24">
        <v>0.77</v>
      </c>
      <c r="X663" s="24">
        <v>0.85</v>
      </c>
      <c r="Y663" s="24">
        <v>0.4</v>
      </c>
      <c r="Z663" s="24">
        <v>0.98</v>
      </c>
      <c r="AA663" s="25">
        <v>16</v>
      </c>
      <c r="AB663" s="25">
        <v>32</v>
      </c>
      <c r="AC663" s="25">
        <v>13</v>
      </c>
      <c r="AD663" s="25">
        <v>0</v>
      </c>
      <c r="AE663" s="25">
        <v>23</v>
      </c>
      <c r="AF663" s="25">
        <v>0</v>
      </c>
      <c r="AG663" s="25">
        <v>35</v>
      </c>
      <c r="AH663" s="25">
        <v>27</v>
      </c>
      <c r="AI663" s="25">
        <v>0</v>
      </c>
      <c r="AJ663" s="25">
        <v>35</v>
      </c>
      <c r="AK663" s="25">
        <v>24</v>
      </c>
      <c r="AL663" s="25">
        <v>35</v>
      </c>
      <c r="AM663" s="25">
        <v>32</v>
      </c>
      <c r="AN663" s="25">
        <v>0</v>
      </c>
      <c r="AO663" s="25">
        <v>0</v>
      </c>
      <c r="AP663" s="25">
        <v>24</v>
      </c>
      <c r="AQ663" s="25">
        <v>22</v>
      </c>
      <c r="AR663" s="25">
        <v>37</v>
      </c>
      <c r="AS663" s="25">
        <v>38</v>
      </c>
      <c r="AT663" s="25">
        <v>0</v>
      </c>
      <c r="AU663" s="25">
        <v>16</v>
      </c>
      <c r="AV663" s="25">
        <v>22</v>
      </c>
      <c r="AW663" s="25">
        <v>7</v>
      </c>
      <c r="AX663" s="25">
        <v>0</v>
      </c>
      <c r="AY663" s="25">
        <v>20</v>
      </c>
      <c r="AZ663" s="25">
        <v>0</v>
      </c>
      <c r="BA663" s="25">
        <v>0</v>
      </c>
      <c r="BB663" s="25">
        <v>0</v>
      </c>
      <c r="BC663" s="25">
        <v>0</v>
      </c>
      <c r="BD663" s="25">
        <v>23</v>
      </c>
      <c r="BE663" s="25">
        <v>0</v>
      </c>
      <c r="BF663" s="25">
        <v>0</v>
      </c>
      <c r="BG663" s="25">
        <v>0</v>
      </c>
      <c r="BH663" s="25">
        <v>23</v>
      </c>
      <c r="BI663" s="25">
        <v>1</v>
      </c>
      <c r="BJ663" s="25">
        <v>0</v>
      </c>
      <c r="BK663" s="25">
        <v>0</v>
      </c>
      <c r="BL663" s="25">
        <v>0</v>
      </c>
      <c r="BM663" s="25">
        <v>34</v>
      </c>
      <c r="BN663" s="25">
        <v>36</v>
      </c>
      <c r="BO663" t="s">
        <v>37</v>
      </c>
    </row>
    <row r="664" spans="1:67" x14ac:dyDescent="0.25">
      <c r="A664" s="6">
        <v>45160</v>
      </c>
      <c r="B664" t="s">
        <v>14</v>
      </c>
      <c r="C664">
        <v>22</v>
      </c>
      <c r="D664">
        <v>550</v>
      </c>
      <c r="E664">
        <f t="shared" si="67"/>
        <v>176</v>
      </c>
      <c r="F664">
        <f t="shared" si="68"/>
        <v>91</v>
      </c>
      <c r="G664">
        <f t="shared" si="69"/>
        <v>121</v>
      </c>
      <c r="H664">
        <f t="shared" si="70"/>
        <v>145</v>
      </c>
      <c r="I664">
        <v>0</v>
      </c>
      <c r="J664" s="22">
        <v>0.5</v>
      </c>
      <c r="K664" s="22">
        <v>0.56000000000000005</v>
      </c>
      <c r="L664" s="22">
        <v>0.71</v>
      </c>
      <c r="M664" s="22">
        <v>0.9</v>
      </c>
      <c r="N664" s="22">
        <v>0.9</v>
      </c>
      <c r="O664" s="24">
        <v>1</v>
      </c>
      <c r="P664" s="24">
        <v>0.73</v>
      </c>
      <c r="Q664" s="24">
        <v>0.62</v>
      </c>
      <c r="R664" s="24">
        <v>0.73</v>
      </c>
      <c r="S664" s="24">
        <v>0.96</v>
      </c>
      <c r="T664" s="24">
        <v>0.14000000000000001</v>
      </c>
      <c r="U664" s="24">
        <v>0.95000000000000007</v>
      </c>
      <c r="V664" s="24">
        <v>0.36</v>
      </c>
      <c r="W664" s="24">
        <v>0.76</v>
      </c>
      <c r="X664" s="24">
        <v>0.96</v>
      </c>
      <c r="Y664" s="24">
        <v>0.43</v>
      </c>
      <c r="Z664" s="24">
        <v>0.76</v>
      </c>
      <c r="AA664" s="25">
        <v>12</v>
      </c>
      <c r="AB664" s="25">
        <v>9</v>
      </c>
      <c r="AC664" s="25">
        <v>27</v>
      </c>
      <c r="AD664" s="25">
        <v>24</v>
      </c>
      <c r="AE664" s="25">
        <v>13</v>
      </c>
      <c r="AF664" s="25">
        <v>0</v>
      </c>
      <c r="AG664" s="25">
        <v>6</v>
      </c>
      <c r="AH664" s="25">
        <v>0</v>
      </c>
      <c r="AI664" s="25">
        <v>0</v>
      </c>
      <c r="AJ664" s="25">
        <v>0</v>
      </c>
      <c r="AK664" s="25">
        <v>17</v>
      </c>
      <c r="AL664" s="25">
        <v>18</v>
      </c>
      <c r="AM664" s="25">
        <v>0</v>
      </c>
      <c r="AN664" s="25">
        <v>28</v>
      </c>
      <c r="AO664" s="25">
        <v>8</v>
      </c>
      <c r="AP664" s="25">
        <v>0</v>
      </c>
      <c r="AQ664" s="25">
        <v>24</v>
      </c>
      <c r="AR664" s="25">
        <v>13</v>
      </c>
      <c r="AS664" s="25">
        <v>36</v>
      </c>
      <c r="AT664" s="25">
        <v>18</v>
      </c>
      <c r="AU664" s="25">
        <v>0</v>
      </c>
      <c r="AV664" s="25">
        <v>12</v>
      </c>
      <c r="AW664" s="25">
        <v>27</v>
      </c>
      <c r="AX664" s="25">
        <v>0</v>
      </c>
      <c r="AY664" s="25">
        <v>11</v>
      </c>
      <c r="AZ664" s="25">
        <v>32</v>
      </c>
      <c r="BA664" s="25">
        <v>26</v>
      </c>
      <c r="BB664" s="25">
        <v>0</v>
      </c>
      <c r="BC664" s="25">
        <v>13</v>
      </c>
      <c r="BD664" s="25">
        <v>0</v>
      </c>
      <c r="BE664" s="25">
        <v>6</v>
      </c>
      <c r="BF664" s="25">
        <v>17</v>
      </c>
      <c r="BG664" s="25">
        <v>21</v>
      </c>
      <c r="BH664" s="25">
        <v>0</v>
      </c>
      <c r="BI664" s="25">
        <v>36</v>
      </c>
      <c r="BJ664" s="25">
        <v>17</v>
      </c>
      <c r="BK664" s="25">
        <v>19</v>
      </c>
      <c r="BL664" s="25">
        <v>0</v>
      </c>
      <c r="BM664" s="25">
        <v>31</v>
      </c>
      <c r="BN664" s="25">
        <v>29</v>
      </c>
      <c r="BO664" t="s">
        <v>37</v>
      </c>
    </row>
    <row r="665" spans="1:67" x14ac:dyDescent="0.25">
      <c r="A665" s="6">
        <v>45161</v>
      </c>
      <c r="B665" t="s">
        <v>14</v>
      </c>
      <c r="C665">
        <v>23</v>
      </c>
      <c r="D665">
        <v>524</v>
      </c>
      <c r="E665">
        <f t="shared" si="67"/>
        <v>138</v>
      </c>
      <c r="F665">
        <f t="shared" si="68"/>
        <v>118</v>
      </c>
      <c r="G665">
        <f t="shared" si="69"/>
        <v>105</v>
      </c>
      <c r="H665">
        <f t="shared" si="70"/>
        <v>153</v>
      </c>
      <c r="I665">
        <v>0</v>
      </c>
      <c r="J665" s="22">
        <v>0.35000000000000003</v>
      </c>
      <c r="K665" s="22">
        <v>0.59</v>
      </c>
      <c r="L665" s="22">
        <v>0.79</v>
      </c>
      <c r="M665" s="22">
        <v>0.88</v>
      </c>
      <c r="N665" s="22">
        <v>0.98</v>
      </c>
      <c r="O665" s="24">
        <v>0.97</v>
      </c>
      <c r="P665" s="24">
        <v>0.26</v>
      </c>
      <c r="Q665" s="24">
        <v>0.66</v>
      </c>
      <c r="R665" s="24">
        <v>0.87</v>
      </c>
      <c r="S665" s="24">
        <v>0.63</v>
      </c>
      <c r="T665" s="24">
        <v>0.78</v>
      </c>
      <c r="U665" s="24">
        <v>0.74</v>
      </c>
      <c r="V665" s="24">
        <v>0.36</v>
      </c>
      <c r="W665" s="24">
        <v>0.78</v>
      </c>
      <c r="X665" s="24">
        <v>1</v>
      </c>
      <c r="Y665" s="24">
        <v>0.88</v>
      </c>
      <c r="Z665" s="24">
        <v>0.41000000000000003</v>
      </c>
      <c r="AA665" s="25">
        <v>18</v>
      </c>
      <c r="AB665" s="25">
        <v>0</v>
      </c>
      <c r="AC665" s="25">
        <v>15</v>
      </c>
      <c r="AD665" s="25">
        <v>6</v>
      </c>
      <c r="AE665" s="25">
        <v>21</v>
      </c>
      <c r="AF665" s="25">
        <v>14</v>
      </c>
      <c r="AG665" s="25">
        <v>11</v>
      </c>
      <c r="AH665" s="25">
        <v>5</v>
      </c>
      <c r="AI665" s="25">
        <v>0</v>
      </c>
      <c r="AJ665" s="25">
        <v>28</v>
      </c>
      <c r="AK665" s="25">
        <v>10</v>
      </c>
      <c r="AL665" s="25">
        <v>8</v>
      </c>
      <c r="AM665" s="25">
        <v>25</v>
      </c>
      <c r="AN665" s="25">
        <v>0</v>
      </c>
      <c r="AO665" s="25">
        <v>29</v>
      </c>
      <c r="AP665" s="25">
        <v>28</v>
      </c>
      <c r="AQ665" s="25">
        <v>10</v>
      </c>
      <c r="AR665" s="25">
        <v>20</v>
      </c>
      <c r="AS665" s="25">
        <v>17</v>
      </c>
      <c r="AT665" s="25">
        <v>16</v>
      </c>
      <c r="AU665" s="25">
        <v>0</v>
      </c>
      <c r="AV665" s="25">
        <v>0</v>
      </c>
      <c r="AW665" s="25">
        <v>17</v>
      </c>
      <c r="AX665" s="25">
        <v>12</v>
      </c>
      <c r="AY665" s="25">
        <v>21</v>
      </c>
      <c r="AZ665" s="25">
        <v>24</v>
      </c>
      <c r="BA665" s="25">
        <v>0</v>
      </c>
      <c r="BB665" s="25">
        <v>31</v>
      </c>
      <c r="BC665" s="25">
        <v>0</v>
      </c>
      <c r="BD665" s="25">
        <v>0</v>
      </c>
      <c r="BE665" s="25">
        <v>30</v>
      </c>
      <c r="BF665" s="25">
        <v>17</v>
      </c>
      <c r="BG665" s="25">
        <v>26</v>
      </c>
      <c r="BH665" s="25">
        <v>12</v>
      </c>
      <c r="BI665" s="25">
        <v>0</v>
      </c>
      <c r="BJ665" s="25">
        <v>13</v>
      </c>
      <c r="BK665" s="25">
        <v>22</v>
      </c>
      <c r="BL665" s="25">
        <v>12</v>
      </c>
      <c r="BM665" s="25">
        <v>6</v>
      </c>
      <c r="BN665" s="25">
        <v>0</v>
      </c>
      <c r="BO665" t="s">
        <v>37</v>
      </c>
    </row>
    <row r="666" spans="1:67" x14ac:dyDescent="0.25">
      <c r="A666" s="6">
        <v>45162</v>
      </c>
      <c r="B666" t="s">
        <v>14</v>
      </c>
      <c r="C666">
        <v>24</v>
      </c>
      <c r="D666">
        <v>493.00000000000011</v>
      </c>
      <c r="E666">
        <f t="shared" si="67"/>
        <v>131</v>
      </c>
      <c r="F666">
        <f t="shared" si="68"/>
        <v>81</v>
      </c>
      <c r="G666">
        <f t="shared" si="69"/>
        <v>140</v>
      </c>
      <c r="H666">
        <f t="shared" si="70"/>
        <v>138.00000000000011</v>
      </c>
      <c r="I666">
        <v>0</v>
      </c>
      <c r="J666" s="22">
        <v>0.46</v>
      </c>
      <c r="K666" s="22">
        <v>0.52</v>
      </c>
      <c r="L666" s="22">
        <v>0.77</v>
      </c>
      <c r="M666" s="22">
        <v>0.84</v>
      </c>
      <c r="N666" s="22">
        <v>0.99</v>
      </c>
      <c r="O666" s="24">
        <v>0.63</v>
      </c>
      <c r="P666" s="24">
        <v>0.71</v>
      </c>
      <c r="Q666" s="24">
        <v>0.53</v>
      </c>
      <c r="R666" s="24">
        <v>0.43</v>
      </c>
      <c r="S666" s="24">
        <v>0.66</v>
      </c>
      <c r="T666" s="24">
        <v>0.87</v>
      </c>
      <c r="U666" s="24">
        <v>0.31</v>
      </c>
      <c r="V666" s="24">
        <v>0.99</v>
      </c>
      <c r="W666" s="24">
        <v>0.81</v>
      </c>
      <c r="X666" s="24">
        <v>0.49</v>
      </c>
      <c r="Y666" s="24">
        <v>0.84</v>
      </c>
      <c r="Z666" s="24">
        <v>0.99</v>
      </c>
      <c r="AA666" s="25">
        <v>0</v>
      </c>
      <c r="AB666" s="25">
        <v>0</v>
      </c>
      <c r="AC666" s="25">
        <v>0</v>
      </c>
      <c r="AD666" s="25">
        <v>10</v>
      </c>
      <c r="AE666" s="25">
        <v>21</v>
      </c>
      <c r="AF666" s="25">
        <v>2</v>
      </c>
      <c r="AG666" s="25">
        <v>8</v>
      </c>
      <c r="AH666" s="25">
        <v>13</v>
      </c>
      <c r="AI666" s="25">
        <v>2</v>
      </c>
      <c r="AJ666" s="25">
        <v>25</v>
      </c>
      <c r="AK666" s="25">
        <v>3</v>
      </c>
      <c r="AL666" s="25">
        <v>0</v>
      </c>
      <c r="AM666" s="25">
        <v>9</v>
      </c>
      <c r="AN666" s="25">
        <v>20</v>
      </c>
      <c r="AO666" s="25">
        <v>7</v>
      </c>
      <c r="AP666" s="25">
        <v>3.0000000000001137</v>
      </c>
      <c r="AQ666" s="25">
        <v>26</v>
      </c>
      <c r="AR666" s="25">
        <v>20</v>
      </c>
      <c r="AS666" s="25">
        <v>32</v>
      </c>
      <c r="AT666" s="25">
        <v>21</v>
      </c>
      <c r="AU666" s="25">
        <v>14</v>
      </c>
      <c r="AV666" s="25">
        <v>18</v>
      </c>
      <c r="AW666" s="25">
        <v>0</v>
      </c>
      <c r="AX666" s="25">
        <v>22</v>
      </c>
      <c r="AY666" s="25">
        <v>32</v>
      </c>
      <c r="AZ666" s="25">
        <v>11</v>
      </c>
      <c r="BA666" s="25">
        <v>0</v>
      </c>
      <c r="BB666" s="25">
        <v>21</v>
      </c>
      <c r="BC666" s="25">
        <v>22</v>
      </c>
      <c r="BD666" s="25">
        <v>0</v>
      </c>
      <c r="BE666" s="25">
        <v>26</v>
      </c>
      <c r="BF666" s="25">
        <v>2</v>
      </c>
      <c r="BG666" s="25">
        <v>8</v>
      </c>
      <c r="BH666" s="25">
        <v>12</v>
      </c>
      <c r="BI666" s="25">
        <v>22</v>
      </c>
      <c r="BJ666" s="25">
        <v>0</v>
      </c>
      <c r="BK666" s="25">
        <v>18</v>
      </c>
      <c r="BL666" s="25">
        <v>21</v>
      </c>
      <c r="BM666" s="25">
        <v>22</v>
      </c>
      <c r="BN666" s="25">
        <v>0</v>
      </c>
      <c r="BO666" t="s">
        <v>37</v>
      </c>
    </row>
    <row r="667" spans="1:67" x14ac:dyDescent="0.25">
      <c r="A667" s="6">
        <v>45163</v>
      </c>
      <c r="B667" t="s">
        <v>14</v>
      </c>
      <c r="C667">
        <v>25</v>
      </c>
      <c r="D667">
        <v>460.00000000000011</v>
      </c>
      <c r="E667">
        <f t="shared" si="67"/>
        <v>97.000000000000114</v>
      </c>
      <c r="F667">
        <f t="shared" si="68"/>
        <v>126</v>
      </c>
      <c r="G667">
        <f t="shared" si="69"/>
        <v>85</v>
      </c>
      <c r="H667">
        <f t="shared" si="70"/>
        <v>125</v>
      </c>
      <c r="I667">
        <v>0</v>
      </c>
      <c r="J667" s="22">
        <v>0.15</v>
      </c>
      <c r="K667" s="22">
        <v>0.65</v>
      </c>
      <c r="L667" s="22">
        <v>0.8</v>
      </c>
      <c r="M667" s="22">
        <v>0.8</v>
      </c>
      <c r="N667" s="22">
        <v>0.94000000000000006</v>
      </c>
      <c r="O667" s="24">
        <v>0.93</v>
      </c>
      <c r="P667" s="24">
        <v>0.64</v>
      </c>
      <c r="Q667" s="24">
        <v>0.67</v>
      </c>
      <c r="R667" s="24">
        <v>0.95000000000000007</v>
      </c>
      <c r="S667" s="24">
        <v>0.72</v>
      </c>
      <c r="T667" s="24">
        <v>0.69000000000000006</v>
      </c>
      <c r="U667" s="24">
        <v>0.67</v>
      </c>
      <c r="V667" s="24">
        <v>0.3</v>
      </c>
      <c r="W667" s="24">
        <v>0.9</v>
      </c>
      <c r="X667" s="24">
        <v>0.76</v>
      </c>
      <c r="Y667" s="24">
        <v>0.49</v>
      </c>
      <c r="Z667" s="24">
        <v>0.92</v>
      </c>
      <c r="AA667" s="25">
        <v>0</v>
      </c>
      <c r="AB667" s="25">
        <v>0</v>
      </c>
      <c r="AC667" s="25">
        <v>18</v>
      </c>
      <c r="AD667" s="25">
        <v>20</v>
      </c>
      <c r="AE667" s="25">
        <v>0</v>
      </c>
      <c r="AF667" s="25">
        <v>28</v>
      </c>
      <c r="AG667" s="25">
        <v>12</v>
      </c>
      <c r="AH667" s="25">
        <v>8</v>
      </c>
      <c r="AI667" s="25">
        <v>12</v>
      </c>
      <c r="AJ667" s="25">
        <v>28</v>
      </c>
      <c r="AK667" s="25">
        <v>27</v>
      </c>
      <c r="AL667" s="25">
        <v>0</v>
      </c>
      <c r="AM667" s="25">
        <v>16</v>
      </c>
      <c r="AN667" s="25">
        <v>10</v>
      </c>
      <c r="AO667" s="25">
        <v>11</v>
      </c>
      <c r="AP667" s="25">
        <v>29</v>
      </c>
      <c r="AQ667" s="25">
        <v>21</v>
      </c>
      <c r="AR667" s="25">
        <v>19</v>
      </c>
      <c r="AS667" s="25">
        <v>17</v>
      </c>
      <c r="AT667" s="25">
        <v>2</v>
      </c>
      <c r="AU667" s="25">
        <v>6</v>
      </c>
      <c r="AV667" s="25">
        <v>0</v>
      </c>
      <c r="AW667" s="25">
        <v>20</v>
      </c>
      <c r="AX667" s="25">
        <v>7</v>
      </c>
      <c r="AY667" s="25">
        <v>0</v>
      </c>
      <c r="AZ667" s="25">
        <v>18</v>
      </c>
      <c r="BA667" s="25">
        <v>19</v>
      </c>
      <c r="BB667" s="25">
        <v>11</v>
      </c>
      <c r="BC667" s="25">
        <v>0</v>
      </c>
      <c r="BD667" s="25">
        <v>4</v>
      </c>
      <c r="BE667" s="25">
        <v>25</v>
      </c>
      <c r="BF667" s="25">
        <v>0</v>
      </c>
      <c r="BG667" s="25">
        <v>13</v>
      </c>
      <c r="BH667" s="25">
        <v>19</v>
      </c>
      <c r="BI667" s="25">
        <v>15</v>
      </c>
      <c r="BJ667" s="25">
        <v>0</v>
      </c>
      <c r="BK667" s="25">
        <v>0</v>
      </c>
      <c r="BL667" s="25">
        <v>25.000000000000114</v>
      </c>
      <c r="BM667" s="25">
        <v>0</v>
      </c>
      <c r="BN667" s="25">
        <v>0</v>
      </c>
      <c r="BO667" t="s">
        <v>37</v>
      </c>
    </row>
    <row r="668" spans="1:67" x14ac:dyDescent="0.25">
      <c r="A668" s="6">
        <v>45164</v>
      </c>
      <c r="B668" t="s">
        <v>14</v>
      </c>
      <c r="C668">
        <v>26</v>
      </c>
      <c r="D668">
        <v>421.00000000000006</v>
      </c>
      <c r="E668">
        <f t="shared" si="67"/>
        <v>126.00000000000006</v>
      </c>
      <c r="F668">
        <f t="shared" si="68"/>
        <v>135</v>
      </c>
      <c r="G668">
        <f t="shared" si="69"/>
        <v>64</v>
      </c>
      <c r="H668">
        <f t="shared" si="70"/>
        <v>72</v>
      </c>
      <c r="I668">
        <v>1</v>
      </c>
      <c r="J668" s="22">
        <v>0.45</v>
      </c>
      <c r="K668" s="22">
        <v>0.64</v>
      </c>
      <c r="L668" s="22">
        <v>0.71</v>
      </c>
      <c r="M668" s="22">
        <v>0.89</v>
      </c>
      <c r="N668" s="22">
        <v>0.9</v>
      </c>
      <c r="O668" s="24">
        <v>0.73</v>
      </c>
      <c r="P668" s="24">
        <v>0.57000000000000006</v>
      </c>
      <c r="Q668" s="24">
        <v>0.77</v>
      </c>
      <c r="R668" s="24">
        <v>0.97</v>
      </c>
      <c r="S668" s="24">
        <v>0.42</v>
      </c>
      <c r="T668" s="24">
        <v>0.28999999999999998</v>
      </c>
      <c r="U668" s="24">
        <v>0.98</v>
      </c>
      <c r="V668" s="24">
        <v>0.59</v>
      </c>
      <c r="W668" s="24">
        <v>0.73</v>
      </c>
      <c r="X668" s="24">
        <v>0.36</v>
      </c>
      <c r="Y668" s="24">
        <v>0.83000000000000007</v>
      </c>
      <c r="Z668" s="24">
        <v>0.9</v>
      </c>
      <c r="AA668" s="25">
        <v>0</v>
      </c>
      <c r="AB668" s="25">
        <v>24</v>
      </c>
      <c r="AC668" s="25">
        <v>15</v>
      </c>
      <c r="AD668" s="25">
        <v>21</v>
      </c>
      <c r="AE668" s="25">
        <v>7</v>
      </c>
      <c r="AF668" s="25">
        <v>28</v>
      </c>
      <c r="AG668" s="25">
        <v>0</v>
      </c>
      <c r="AH668" s="25">
        <v>19</v>
      </c>
      <c r="AI668" s="25">
        <v>9</v>
      </c>
      <c r="AJ668" s="25">
        <v>12</v>
      </c>
      <c r="AK668" s="25">
        <v>24</v>
      </c>
      <c r="AL668" s="25">
        <v>6</v>
      </c>
      <c r="AM668" s="25">
        <v>18</v>
      </c>
      <c r="AN668" s="25">
        <v>0</v>
      </c>
      <c r="AO668" s="25">
        <v>0</v>
      </c>
      <c r="AP668" s="25">
        <v>0</v>
      </c>
      <c r="AQ668" s="25">
        <v>22</v>
      </c>
      <c r="AR668" s="25">
        <v>15</v>
      </c>
      <c r="AS668" s="25">
        <v>0</v>
      </c>
      <c r="AT668" s="25">
        <v>11</v>
      </c>
      <c r="AU668" s="25">
        <v>0</v>
      </c>
      <c r="AV668" s="25">
        <v>2</v>
      </c>
      <c r="AW668" s="25">
        <v>0</v>
      </c>
      <c r="AX668" s="25">
        <v>10</v>
      </c>
      <c r="AY668" s="25">
        <v>7</v>
      </c>
      <c r="AZ668" s="25">
        <v>11</v>
      </c>
      <c r="BA668" s="25">
        <v>11</v>
      </c>
      <c r="BB668" s="25">
        <v>0</v>
      </c>
      <c r="BC668" s="25">
        <v>23</v>
      </c>
      <c r="BD668" s="25">
        <v>0</v>
      </c>
      <c r="BE668" s="25">
        <v>20</v>
      </c>
      <c r="BF668" s="25">
        <v>0</v>
      </c>
      <c r="BG668" s="25">
        <v>8</v>
      </c>
      <c r="BH668" s="25">
        <v>27</v>
      </c>
      <c r="BI668" s="25">
        <v>0</v>
      </c>
      <c r="BJ668" s="25">
        <v>0</v>
      </c>
      <c r="BK668" s="25">
        <v>21</v>
      </c>
      <c r="BL668" s="25">
        <v>14</v>
      </c>
      <c r="BM668" s="25">
        <v>28</v>
      </c>
      <c r="BN668" s="25">
        <v>8.0000000000000568</v>
      </c>
      <c r="BO668" t="s">
        <v>37</v>
      </c>
    </row>
    <row r="669" spans="1:67" x14ac:dyDescent="0.25">
      <c r="A669" s="6">
        <v>45165</v>
      </c>
      <c r="B669" t="s">
        <v>14</v>
      </c>
      <c r="C669">
        <v>27</v>
      </c>
      <c r="D669">
        <v>372</v>
      </c>
      <c r="E669">
        <f t="shared" si="67"/>
        <v>89</v>
      </c>
      <c r="F669">
        <f t="shared" si="68"/>
        <v>82</v>
      </c>
      <c r="G669">
        <f t="shared" si="69"/>
        <v>91</v>
      </c>
      <c r="H669">
        <f t="shared" si="70"/>
        <v>99</v>
      </c>
      <c r="I669">
        <v>0</v>
      </c>
      <c r="J669" s="22">
        <v>0.37</v>
      </c>
      <c r="K669" s="22">
        <v>0.57999999999999996</v>
      </c>
      <c r="L669" s="22">
        <v>0.77</v>
      </c>
      <c r="M669" s="22">
        <v>0.88</v>
      </c>
      <c r="N669" s="22">
        <v>0.96</v>
      </c>
      <c r="O669" s="24">
        <v>0.95000000000000007</v>
      </c>
      <c r="P669" s="24">
        <v>0.62</v>
      </c>
      <c r="Q669" s="24">
        <v>0.8</v>
      </c>
      <c r="R669" s="24">
        <v>0.62</v>
      </c>
      <c r="S669" s="24">
        <v>0.53</v>
      </c>
      <c r="T669" s="24">
        <v>0.55000000000000004</v>
      </c>
      <c r="U669" s="24">
        <v>0.84</v>
      </c>
      <c r="V669" s="24">
        <v>0.61</v>
      </c>
      <c r="W669" s="24">
        <v>0.9</v>
      </c>
      <c r="X669" s="24">
        <v>0.35000000000000003</v>
      </c>
      <c r="Y669" s="24">
        <v>0.52</v>
      </c>
      <c r="Z669" s="24">
        <v>0.95000000000000007</v>
      </c>
      <c r="AA669" s="25">
        <v>0</v>
      </c>
      <c r="AB669" s="25">
        <v>0</v>
      </c>
      <c r="AC669" s="25">
        <v>20</v>
      </c>
      <c r="AD669" s="25">
        <v>12</v>
      </c>
      <c r="AE669" s="25">
        <v>12</v>
      </c>
      <c r="AF669" s="25">
        <v>2</v>
      </c>
      <c r="AG669" s="25">
        <v>9</v>
      </c>
      <c r="AH669" s="25">
        <v>14</v>
      </c>
      <c r="AI669" s="25">
        <v>8</v>
      </c>
      <c r="AJ669" s="25">
        <v>5</v>
      </c>
      <c r="AK669" s="25">
        <v>11</v>
      </c>
      <c r="AL669" s="25">
        <v>5</v>
      </c>
      <c r="AM669" s="25">
        <v>0</v>
      </c>
      <c r="AN669" s="25">
        <v>23</v>
      </c>
      <c r="AO669" s="25">
        <v>19</v>
      </c>
      <c r="AP669" s="25">
        <v>8</v>
      </c>
      <c r="AQ669" s="25">
        <v>13</v>
      </c>
      <c r="AR669" s="25">
        <v>9</v>
      </c>
      <c r="AS669" s="25">
        <v>0</v>
      </c>
      <c r="AT669" s="25">
        <v>22</v>
      </c>
      <c r="AU669" s="25">
        <v>17</v>
      </c>
      <c r="AV669" s="25">
        <v>18</v>
      </c>
      <c r="AW669" s="25">
        <v>0</v>
      </c>
      <c r="AX669" s="25">
        <v>7</v>
      </c>
      <c r="AY669" s="25">
        <v>10</v>
      </c>
      <c r="AZ669" s="25">
        <v>21</v>
      </c>
      <c r="BA669" s="25">
        <v>17</v>
      </c>
      <c r="BB669" s="25">
        <v>0</v>
      </c>
      <c r="BC669" s="25">
        <v>1</v>
      </c>
      <c r="BD669" s="25">
        <v>0</v>
      </c>
      <c r="BE669" s="25">
        <v>10</v>
      </c>
      <c r="BF669" s="25">
        <v>22</v>
      </c>
      <c r="BG669" s="25">
        <v>2</v>
      </c>
      <c r="BH669" s="25">
        <v>6</v>
      </c>
      <c r="BI669" s="25">
        <v>9</v>
      </c>
      <c r="BJ669" s="25">
        <v>19</v>
      </c>
      <c r="BK669" s="25">
        <v>0</v>
      </c>
      <c r="BL669" s="25">
        <v>16</v>
      </c>
      <c r="BM669" s="25">
        <v>5</v>
      </c>
      <c r="BN669" s="25">
        <v>0</v>
      </c>
      <c r="BO669" t="s">
        <v>37</v>
      </c>
    </row>
    <row r="670" spans="1:67" x14ac:dyDescent="0.25">
      <c r="A670" s="6">
        <v>45166</v>
      </c>
      <c r="B670" t="s">
        <v>14</v>
      </c>
      <c r="C670">
        <v>28</v>
      </c>
      <c r="D670">
        <v>321.00000000000006</v>
      </c>
      <c r="E670">
        <f t="shared" si="67"/>
        <v>80</v>
      </c>
      <c r="F670">
        <f t="shared" si="68"/>
        <v>76</v>
      </c>
      <c r="G670">
        <f t="shared" si="69"/>
        <v>100.00000000000006</v>
      </c>
      <c r="H670">
        <f t="shared" si="70"/>
        <v>57</v>
      </c>
      <c r="I670">
        <v>0</v>
      </c>
      <c r="J670" s="22">
        <v>0.21</v>
      </c>
      <c r="K670" s="22">
        <v>0.51</v>
      </c>
      <c r="L670" s="22">
        <v>0.78</v>
      </c>
      <c r="M670" s="22">
        <v>0.83000000000000007</v>
      </c>
      <c r="N670" s="22">
        <v>0.95000000000000007</v>
      </c>
      <c r="O670" s="24">
        <v>0.89</v>
      </c>
      <c r="P670" s="24">
        <v>0.67</v>
      </c>
      <c r="Q670" s="24">
        <v>0.64</v>
      </c>
      <c r="R670" s="24">
        <v>0.78</v>
      </c>
      <c r="S670" s="24">
        <v>0.93</v>
      </c>
      <c r="T670" s="24">
        <v>0.70000000000000007</v>
      </c>
      <c r="U670" s="24">
        <v>0.97</v>
      </c>
      <c r="V670" s="24">
        <v>0.49</v>
      </c>
      <c r="W670" s="24">
        <v>0.79</v>
      </c>
      <c r="X670" s="24">
        <v>0.92</v>
      </c>
      <c r="Y670" s="24">
        <v>0.32</v>
      </c>
      <c r="Z670" s="24">
        <v>0.78</v>
      </c>
      <c r="AA670" s="25">
        <v>0</v>
      </c>
      <c r="AB670" s="25">
        <v>2</v>
      </c>
      <c r="AC670" s="25">
        <v>12</v>
      </c>
      <c r="AD670" s="25">
        <v>21</v>
      </c>
      <c r="AE670" s="25">
        <v>15</v>
      </c>
      <c r="AF670" s="25">
        <v>12</v>
      </c>
      <c r="AG670" s="25">
        <v>2</v>
      </c>
      <c r="AH670" s="25">
        <v>0</v>
      </c>
      <c r="AI670" s="25">
        <v>12</v>
      </c>
      <c r="AJ670" s="25">
        <v>0</v>
      </c>
      <c r="AK670" s="25">
        <v>8</v>
      </c>
      <c r="AL670" s="25">
        <v>12</v>
      </c>
      <c r="AM670" s="25">
        <v>14</v>
      </c>
      <c r="AN670" s="25">
        <v>12</v>
      </c>
      <c r="AO670" s="25">
        <v>1</v>
      </c>
      <c r="AP670" s="25">
        <v>5</v>
      </c>
      <c r="AQ670" s="25">
        <v>0</v>
      </c>
      <c r="AR670" s="25">
        <v>0</v>
      </c>
      <c r="AS670" s="25">
        <v>0</v>
      </c>
      <c r="AT670" s="25">
        <v>13</v>
      </c>
      <c r="AU670" s="25">
        <v>14</v>
      </c>
      <c r="AV670" s="25">
        <v>11</v>
      </c>
      <c r="AW670" s="25">
        <v>11</v>
      </c>
      <c r="AX670" s="25">
        <v>7</v>
      </c>
      <c r="AY670" s="25">
        <v>14</v>
      </c>
      <c r="AZ670" s="25">
        <v>4</v>
      </c>
      <c r="BA670" s="25">
        <v>14</v>
      </c>
      <c r="BB670" s="25">
        <v>10.000000000000057</v>
      </c>
      <c r="BC670" s="25">
        <v>15</v>
      </c>
      <c r="BD670" s="25">
        <v>0</v>
      </c>
      <c r="BE670" s="25">
        <v>5</v>
      </c>
      <c r="BF670" s="25">
        <v>0</v>
      </c>
      <c r="BG670" s="25">
        <v>18</v>
      </c>
      <c r="BH670" s="25">
        <v>6</v>
      </c>
      <c r="BI670" s="25">
        <v>3</v>
      </c>
      <c r="BJ670" s="25">
        <v>9</v>
      </c>
      <c r="BK670" s="25">
        <v>13</v>
      </c>
      <c r="BL670" s="25">
        <v>8</v>
      </c>
      <c r="BM670" s="25">
        <v>18</v>
      </c>
      <c r="BN670" s="25">
        <v>0</v>
      </c>
      <c r="BO670" t="s">
        <v>37</v>
      </c>
    </row>
    <row r="671" spans="1:67" x14ac:dyDescent="0.25">
      <c r="A671" s="6">
        <v>45167</v>
      </c>
      <c r="B671" t="s">
        <v>14</v>
      </c>
      <c r="C671">
        <v>29</v>
      </c>
      <c r="D671">
        <v>275.00000000000006</v>
      </c>
      <c r="E671">
        <f t="shared" si="67"/>
        <v>80</v>
      </c>
      <c r="F671">
        <f t="shared" si="68"/>
        <v>117</v>
      </c>
      <c r="G671">
        <f t="shared" si="69"/>
        <v>46.000000000000057</v>
      </c>
      <c r="H671">
        <f t="shared" si="70"/>
        <v>32</v>
      </c>
      <c r="I671">
        <v>0</v>
      </c>
      <c r="J671" s="22">
        <v>0.19</v>
      </c>
      <c r="K671" s="22">
        <v>0.56000000000000005</v>
      </c>
      <c r="L671" s="22">
        <v>0.72</v>
      </c>
      <c r="M671" s="22">
        <v>0.84</v>
      </c>
      <c r="N671" s="22">
        <v>0.99</v>
      </c>
      <c r="O671" s="24">
        <v>0.8</v>
      </c>
      <c r="P671" s="24">
        <v>0.69000000000000006</v>
      </c>
      <c r="Q671" s="24">
        <v>0.93</v>
      </c>
      <c r="R671" s="24">
        <v>0.74</v>
      </c>
      <c r="S671" s="24">
        <v>0.99</v>
      </c>
      <c r="T671" s="24">
        <v>0.63</v>
      </c>
      <c r="U671" s="24">
        <v>0.35000000000000003</v>
      </c>
      <c r="V671" s="24">
        <v>0.81</v>
      </c>
      <c r="W671" s="24">
        <v>0.42</v>
      </c>
      <c r="X671" s="24">
        <v>0.93</v>
      </c>
      <c r="Y671" s="24">
        <v>0.96</v>
      </c>
      <c r="Z671" s="24">
        <v>0.81</v>
      </c>
      <c r="AA671" s="25">
        <v>6</v>
      </c>
      <c r="AB671" s="25">
        <v>15</v>
      </c>
      <c r="AC671" s="25">
        <v>17</v>
      </c>
      <c r="AD671" s="25">
        <v>16</v>
      </c>
      <c r="AE671" s="25">
        <v>4</v>
      </c>
      <c r="AF671" s="25">
        <v>0</v>
      </c>
      <c r="AG671" s="25">
        <v>16</v>
      </c>
      <c r="AH671" s="25">
        <v>10</v>
      </c>
      <c r="AI671" s="25">
        <v>18</v>
      </c>
      <c r="AJ671" s="25">
        <v>15</v>
      </c>
      <c r="AK671" s="25">
        <v>0</v>
      </c>
      <c r="AL671" s="25">
        <v>0</v>
      </c>
      <c r="AM671" s="25">
        <v>0</v>
      </c>
      <c r="AN671" s="25">
        <v>0</v>
      </c>
      <c r="AO671" s="25">
        <v>0</v>
      </c>
      <c r="AP671" s="25">
        <v>0</v>
      </c>
      <c r="AQ671" s="25">
        <v>8</v>
      </c>
      <c r="AR671" s="25">
        <v>0</v>
      </c>
      <c r="AS671" s="25">
        <v>9</v>
      </c>
      <c r="AT671" s="25">
        <v>15</v>
      </c>
      <c r="AU671" s="25">
        <v>0</v>
      </c>
      <c r="AV671" s="25">
        <v>0</v>
      </c>
      <c r="AW671" s="25">
        <v>0</v>
      </c>
      <c r="AX671" s="25">
        <v>6</v>
      </c>
      <c r="AY671" s="25">
        <v>1</v>
      </c>
      <c r="AZ671" s="25">
        <v>14</v>
      </c>
      <c r="BA671" s="25">
        <v>0</v>
      </c>
      <c r="BB671" s="25">
        <v>2</v>
      </c>
      <c r="BC671" s="25">
        <v>12</v>
      </c>
      <c r="BD671" s="25">
        <v>11.000000000000057</v>
      </c>
      <c r="BE671" s="25">
        <v>18</v>
      </c>
      <c r="BF671" s="25">
        <v>4</v>
      </c>
      <c r="BG671" s="25">
        <v>6</v>
      </c>
      <c r="BH671" s="25">
        <v>16</v>
      </c>
      <c r="BI671" s="25">
        <v>5</v>
      </c>
      <c r="BJ671" s="25">
        <v>0</v>
      </c>
      <c r="BK671" s="25">
        <v>0</v>
      </c>
      <c r="BL671" s="25">
        <v>8</v>
      </c>
      <c r="BM671" s="25">
        <v>16</v>
      </c>
      <c r="BN671" s="25">
        <v>7</v>
      </c>
      <c r="BO671" t="s">
        <v>37</v>
      </c>
    </row>
    <row r="672" spans="1:67" x14ac:dyDescent="0.25">
      <c r="A672" s="6">
        <v>45168</v>
      </c>
      <c r="B672" t="s">
        <v>14</v>
      </c>
      <c r="C672">
        <v>30</v>
      </c>
      <c r="D672">
        <v>240</v>
      </c>
      <c r="E672">
        <f t="shared" si="67"/>
        <v>71</v>
      </c>
      <c r="F672">
        <f t="shared" si="68"/>
        <v>58</v>
      </c>
      <c r="G672">
        <f t="shared" si="69"/>
        <v>62</v>
      </c>
      <c r="H672">
        <f t="shared" si="70"/>
        <v>37</v>
      </c>
      <c r="I672">
        <v>0</v>
      </c>
      <c r="J672" s="22">
        <v>0.42</v>
      </c>
      <c r="K672" s="22">
        <v>0.57999999999999996</v>
      </c>
      <c r="L672" s="22">
        <v>0.78</v>
      </c>
      <c r="M672" s="22">
        <v>0.81</v>
      </c>
      <c r="N672" s="22">
        <v>0.9</v>
      </c>
      <c r="O672" s="24">
        <v>0.5</v>
      </c>
      <c r="P672" s="24">
        <v>0.76</v>
      </c>
      <c r="Q672" s="24">
        <v>0.4</v>
      </c>
      <c r="R672" s="24">
        <v>0.89</v>
      </c>
      <c r="S672" s="24">
        <v>0.63</v>
      </c>
      <c r="T672" s="24">
        <v>0.65</v>
      </c>
      <c r="U672" s="24">
        <v>0.4</v>
      </c>
      <c r="V672" s="24">
        <v>0.72</v>
      </c>
      <c r="W672" s="24">
        <v>0.34</v>
      </c>
      <c r="X672" s="24">
        <v>0.86</v>
      </c>
      <c r="Y672" s="24">
        <v>0.96</v>
      </c>
      <c r="Z672" s="24">
        <v>0.78</v>
      </c>
      <c r="AA672" s="25">
        <v>14</v>
      </c>
      <c r="AB672" s="25">
        <v>13</v>
      </c>
      <c r="AC672" s="25">
        <v>0</v>
      </c>
      <c r="AD672" s="25">
        <v>2</v>
      </c>
      <c r="AE672" s="25">
        <v>0</v>
      </c>
      <c r="AF672" s="25">
        <v>6</v>
      </c>
      <c r="AG672" s="25">
        <v>16</v>
      </c>
      <c r="AH672" s="25">
        <v>0</v>
      </c>
      <c r="AI672" s="25">
        <v>3</v>
      </c>
      <c r="AJ672" s="25">
        <v>4</v>
      </c>
      <c r="AK672" s="25">
        <v>12</v>
      </c>
      <c r="AL672" s="25">
        <v>0</v>
      </c>
      <c r="AM672" s="25">
        <v>0</v>
      </c>
      <c r="AN672" s="25">
        <v>13</v>
      </c>
      <c r="AO672" s="25">
        <v>10</v>
      </c>
      <c r="AP672" s="25">
        <v>1</v>
      </c>
      <c r="AQ672" s="25">
        <v>1</v>
      </c>
      <c r="AR672" s="25">
        <v>0</v>
      </c>
      <c r="AS672" s="25">
        <v>12</v>
      </c>
      <c r="AT672" s="25">
        <v>0</v>
      </c>
      <c r="AU672" s="25">
        <v>7</v>
      </c>
      <c r="AV672" s="25">
        <v>0</v>
      </c>
      <c r="AW672" s="25">
        <v>4</v>
      </c>
      <c r="AX672" s="25">
        <v>1</v>
      </c>
      <c r="AY672" s="25">
        <v>0</v>
      </c>
      <c r="AZ672" s="25">
        <v>15</v>
      </c>
      <c r="BA672" s="25">
        <v>15</v>
      </c>
      <c r="BB672" s="25">
        <v>10</v>
      </c>
      <c r="BC672" s="25">
        <v>8</v>
      </c>
      <c r="BD672" s="25">
        <v>2</v>
      </c>
      <c r="BE672" s="25">
        <v>8</v>
      </c>
      <c r="BF672" s="25">
        <v>0</v>
      </c>
      <c r="BG672" s="25">
        <v>15</v>
      </c>
      <c r="BH672" s="25">
        <v>13</v>
      </c>
      <c r="BI672" s="25">
        <v>0</v>
      </c>
      <c r="BJ672" s="25">
        <v>0</v>
      </c>
      <c r="BK672" s="25">
        <v>10</v>
      </c>
      <c r="BL672" s="25">
        <v>12</v>
      </c>
      <c r="BM672" s="25">
        <v>1</v>
      </c>
      <c r="BN672" s="25">
        <v>12</v>
      </c>
      <c r="BO672" t="s">
        <v>37</v>
      </c>
    </row>
    <row r="673" spans="1:67" x14ac:dyDescent="0.25">
      <c r="A673" s="6">
        <v>45169</v>
      </c>
      <c r="B673" t="s">
        <v>14</v>
      </c>
      <c r="C673">
        <v>31</v>
      </c>
      <c r="D673">
        <v>209.00000000000003</v>
      </c>
      <c r="E673">
        <f t="shared" si="67"/>
        <v>31</v>
      </c>
      <c r="F673">
        <f t="shared" si="68"/>
        <v>33</v>
      </c>
      <c r="G673">
        <f t="shared" si="69"/>
        <v>86</v>
      </c>
      <c r="H673">
        <f t="shared" si="70"/>
        <v>56.000000000000028</v>
      </c>
      <c r="I673">
        <v>0</v>
      </c>
      <c r="J673" s="22">
        <v>0.48</v>
      </c>
      <c r="K673" s="22">
        <v>0.59</v>
      </c>
      <c r="L673" s="22">
        <v>0.75</v>
      </c>
      <c r="M673" s="22">
        <v>0.89</v>
      </c>
      <c r="N673" s="22">
        <v>0.97</v>
      </c>
      <c r="O673" s="24">
        <v>0.88</v>
      </c>
      <c r="P673" s="24">
        <v>0.97</v>
      </c>
      <c r="Q673" s="24">
        <v>0.13</v>
      </c>
      <c r="R673" s="24">
        <v>0.55000000000000004</v>
      </c>
      <c r="S673" s="24">
        <v>0.8</v>
      </c>
      <c r="T673" s="24">
        <v>0.69000000000000006</v>
      </c>
      <c r="U673" s="24">
        <v>0.97</v>
      </c>
      <c r="V673" s="24">
        <v>0.74</v>
      </c>
      <c r="W673" s="24">
        <v>0.42</v>
      </c>
      <c r="X673" s="24">
        <v>0.41000000000000003</v>
      </c>
      <c r="Y673" s="24">
        <v>0.79</v>
      </c>
      <c r="Z673" s="24">
        <v>0.94000000000000006</v>
      </c>
      <c r="AA673" s="25">
        <v>0</v>
      </c>
      <c r="AB673" s="25">
        <v>0</v>
      </c>
      <c r="AC673" s="25">
        <v>0</v>
      </c>
      <c r="AD673" s="25">
        <v>0</v>
      </c>
      <c r="AE673" s="25">
        <v>0</v>
      </c>
      <c r="AF673" s="25">
        <v>3</v>
      </c>
      <c r="AG673" s="25">
        <v>10</v>
      </c>
      <c r="AH673" s="25">
        <v>11</v>
      </c>
      <c r="AI673" s="25">
        <v>0</v>
      </c>
      <c r="AJ673" s="25">
        <v>9</v>
      </c>
      <c r="AK673" s="25">
        <v>3</v>
      </c>
      <c r="AL673" s="25">
        <v>5</v>
      </c>
      <c r="AM673" s="25">
        <v>12</v>
      </c>
      <c r="AN673" s="25">
        <v>0</v>
      </c>
      <c r="AO673" s="25">
        <v>13</v>
      </c>
      <c r="AP673" s="25">
        <v>13.000000000000028</v>
      </c>
      <c r="AQ673" s="25">
        <v>3</v>
      </c>
      <c r="AR673" s="25">
        <v>9</v>
      </c>
      <c r="AS673" s="25">
        <v>0</v>
      </c>
      <c r="AT673" s="25">
        <v>1</v>
      </c>
      <c r="AU673" s="25">
        <v>5</v>
      </c>
      <c r="AV673" s="25">
        <v>0</v>
      </c>
      <c r="AW673" s="25">
        <v>9</v>
      </c>
      <c r="AX673" s="25">
        <v>11</v>
      </c>
      <c r="AY673" s="25">
        <v>13</v>
      </c>
      <c r="AZ673" s="25">
        <v>11</v>
      </c>
      <c r="BA673" s="25">
        <v>13</v>
      </c>
      <c r="BB673" s="25">
        <v>10</v>
      </c>
      <c r="BC673" s="25">
        <v>12</v>
      </c>
      <c r="BD673" s="25">
        <v>2</v>
      </c>
      <c r="BE673" s="25">
        <v>3</v>
      </c>
      <c r="BF673" s="25">
        <v>0</v>
      </c>
      <c r="BG673" s="25">
        <v>4</v>
      </c>
      <c r="BH673" s="25">
        <v>7</v>
      </c>
      <c r="BI673" s="25">
        <v>6</v>
      </c>
      <c r="BJ673" s="25">
        <v>4</v>
      </c>
      <c r="BK673" s="25">
        <v>0</v>
      </c>
      <c r="BL673" s="25">
        <v>5</v>
      </c>
      <c r="BM673" s="25">
        <v>0</v>
      </c>
      <c r="BN673" s="25">
        <v>2</v>
      </c>
      <c r="BO673" t="s">
        <v>37</v>
      </c>
    </row>
    <row r="674" spans="1:67" x14ac:dyDescent="0.25">
      <c r="B674" t="s">
        <v>15</v>
      </c>
      <c r="C674">
        <v>0.01</v>
      </c>
      <c r="D674">
        <v>0</v>
      </c>
      <c r="E674">
        <v>0</v>
      </c>
      <c r="F674">
        <v>0</v>
      </c>
      <c r="G674">
        <v>0</v>
      </c>
      <c r="H674">
        <v>0</v>
      </c>
      <c r="I674">
        <v>0</v>
      </c>
      <c r="J674" s="22">
        <v>0</v>
      </c>
      <c r="K674" s="22">
        <v>0</v>
      </c>
      <c r="L674" s="22">
        <v>0</v>
      </c>
      <c r="M674" s="22">
        <v>0</v>
      </c>
      <c r="N674" s="22">
        <v>0</v>
      </c>
      <c r="O674" s="24">
        <v>0</v>
      </c>
      <c r="P674" s="24">
        <v>0</v>
      </c>
      <c r="Q674" s="24">
        <v>0</v>
      </c>
      <c r="R674" s="24">
        <v>0</v>
      </c>
      <c r="S674" s="24">
        <v>0</v>
      </c>
      <c r="T674" s="24">
        <v>0</v>
      </c>
      <c r="U674" s="24">
        <v>0</v>
      </c>
      <c r="V674" s="24">
        <v>0</v>
      </c>
      <c r="W674" s="24">
        <v>0</v>
      </c>
      <c r="X674" s="24">
        <v>0</v>
      </c>
      <c r="Y674" s="24">
        <v>0</v>
      </c>
      <c r="Z674" s="24">
        <v>0</v>
      </c>
      <c r="AA674" s="25">
        <v>0</v>
      </c>
      <c r="AB674" s="25">
        <v>0</v>
      </c>
      <c r="AC674" s="25">
        <v>0</v>
      </c>
      <c r="AD674" s="25">
        <v>0</v>
      </c>
      <c r="AE674" s="25">
        <v>0</v>
      </c>
      <c r="AF674" s="25">
        <v>0</v>
      </c>
      <c r="AG674" s="25">
        <v>0</v>
      </c>
      <c r="AH674" s="25">
        <v>0</v>
      </c>
      <c r="AI674" s="25">
        <v>0</v>
      </c>
      <c r="AJ674" s="25">
        <v>0</v>
      </c>
      <c r="AK674" s="25">
        <v>0</v>
      </c>
      <c r="AL674" s="25">
        <v>0</v>
      </c>
      <c r="AM674" s="25">
        <v>0</v>
      </c>
      <c r="AN674" s="25">
        <v>0</v>
      </c>
      <c r="AO674" s="25">
        <v>0</v>
      </c>
      <c r="AP674" s="25">
        <v>0</v>
      </c>
      <c r="AQ674" s="25">
        <v>0</v>
      </c>
      <c r="AR674" s="25">
        <v>0</v>
      </c>
      <c r="AS674" s="25">
        <v>0</v>
      </c>
      <c r="AT674" s="25">
        <v>0</v>
      </c>
      <c r="AU674" s="25">
        <v>0</v>
      </c>
      <c r="AV674" s="25">
        <v>0</v>
      </c>
      <c r="AW674" s="25">
        <v>0</v>
      </c>
      <c r="AX674" s="25">
        <v>0</v>
      </c>
      <c r="AY674" s="25">
        <v>0</v>
      </c>
      <c r="AZ674" s="25">
        <v>0</v>
      </c>
      <c r="BA674" s="25">
        <v>0</v>
      </c>
      <c r="BB674" s="25">
        <v>0</v>
      </c>
      <c r="BC674" s="25">
        <v>0</v>
      </c>
      <c r="BD674" s="25">
        <v>0</v>
      </c>
      <c r="BE674" s="25">
        <v>0</v>
      </c>
      <c r="BF674" s="25">
        <v>0</v>
      </c>
      <c r="BG674" s="25">
        <v>0</v>
      </c>
      <c r="BH674" s="25">
        <v>0</v>
      </c>
      <c r="BI674" s="25">
        <v>0</v>
      </c>
      <c r="BJ674" s="25">
        <v>0</v>
      </c>
      <c r="BK674" s="25">
        <v>0</v>
      </c>
      <c r="BL674" s="25">
        <v>0</v>
      </c>
      <c r="BM674" s="25">
        <v>0</v>
      </c>
      <c r="BN674" s="25">
        <v>0</v>
      </c>
      <c r="BO674" t="s">
        <v>237</v>
      </c>
    </row>
    <row r="675" spans="1:67" x14ac:dyDescent="0.25">
      <c r="B675" t="s">
        <v>15</v>
      </c>
      <c r="C675">
        <v>0.02</v>
      </c>
      <c r="D675">
        <v>0</v>
      </c>
      <c r="E675">
        <v>0</v>
      </c>
      <c r="F675">
        <v>0</v>
      </c>
      <c r="G675">
        <v>0</v>
      </c>
      <c r="H675">
        <v>0</v>
      </c>
      <c r="I675">
        <v>0</v>
      </c>
      <c r="J675" s="22">
        <v>0</v>
      </c>
      <c r="K675" s="22">
        <v>0</v>
      </c>
      <c r="L675" s="22">
        <v>0</v>
      </c>
      <c r="M675" s="22">
        <v>0</v>
      </c>
      <c r="N675" s="22">
        <v>0</v>
      </c>
      <c r="O675" s="24">
        <v>0</v>
      </c>
      <c r="P675" s="24">
        <v>0</v>
      </c>
      <c r="Q675" s="24">
        <v>0</v>
      </c>
      <c r="R675" s="24">
        <v>0</v>
      </c>
      <c r="S675" s="24">
        <v>0</v>
      </c>
      <c r="T675" s="24">
        <v>0</v>
      </c>
      <c r="U675" s="24">
        <v>0</v>
      </c>
      <c r="V675" s="24">
        <v>0</v>
      </c>
      <c r="W675" s="24">
        <v>0</v>
      </c>
      <c r="X675" s="24">
        <v>0</v>
      </c>
      <c r="Y675" s="24">
        <v>0</v>
      </c>
      <c r="Z675" s="24">
        <v>0</v>
      </c>
      <c r="AA675" s="25">
        <v>0</v>
      </c>
      <c r="AB675" s="25">
        <v>0</v>
      </c>
      <c r="AC675" s="25">
        <v>0</v>
      </c>
      <c r="AD675" s="25">
        <v>0</v>
      </c>
      <c r="AE675" s="25">
        <v>0</v>
      </c>
      <c r="AF675" s="25">
        <v>0</v>
      </c>
      <c r="AG675" s="25">
        <v>0</v>
      </c>
      <c r="AH675" s="25">
        <v>0</v>
      </c>
      <c r="AI675" s="25">
        <v>0</v>
      </c>
      <c r="AJ675" s="25">
        <v>0</v>
      </c>
      <c r="AK675" s="25">
        <v>0</v>
      </c>
      <c r="AL675" s="25">
        <v>0</v>
      </c>
      <c r="AM675" s="25">
        <v>0</v>
      </c>
      <c r="AN675" s="25">
        <v>0</v>
      </c>
      <c r="AO675" s="25">
        <v>0</v>
      </c>
      <c r="AP675" s="25">
        <v>0</v>
      </c>
      <c r="AQ675" s="25">
        <v>0</v>
      </c>
      <c r="AR675" s="25">
        <v>0</v>
      </c>
      <c r="AS675" s="25">
        <v>0</v>
      </c>
      <c r="AT675" s="25">
        <v>0</v>
      </c>
      <c r="AU675" s="25">
        <v>0</v>
      </c>
      <c r="AV675" s="25">
        <v>0</v>
      </c>
      <c r="AW675" s="25">
        <v>0</v>
      </c>
      <c r="AX675" s="25">
        <v>0</v>
      </c>
      <c r="AY675" s="25">
        <v>0</v>
      </c>
      <c r="AZ675" s="25">
        <v>0</v>
      </c>
      <c r="BA675" s="25">
        <v>0</v>
      </c>
      <c r="BB675" s="25">
        <v>0</v>
      </c>
      <c r="BC675" s="25">
        <v>0</v>
      </c>
      <c r="BD675" s="25">
        <v>0</v>
      </c>
      <c r="BE675" s="25">
        <v>0</v>
      </c>
      <c r="BF675" s="25">
        <v>0</v>
      </c>
      <c r="BG675" s="25">
        <v>0</v>
      </c>
      <c r="BH675" s="25">
        <v>0</v>
      </c>
      <c r="BI675" s="25">
        <v>0</v>
      </c>
      <c r="BJ675" s="25">
        <v>0</v>
      </c>
      <c r="BK675" s="25">
        <v>0</v>
      </c>
      <c r="BL675" s="25">
        <v>0</v>
      </c>
      <c r="BM675" s="25">
        <v>0</v>
      </c>
      <c r="BN675" s="25">
        <v>0</v>
      </c>
      <c r="BO675" t="s">
        <v>237</v>
      </c>
    </row>
    <row r="676" spans="1:67" x14ac:dyDescent="0.25">
      <c r="B676" t="s">
        <v>15</v>
      </c>
      <c r="C676">
        <v>0.03</v>
      </c>
      <c r="D676">
        <v>0</v>
      </c>
      <c r="E676">
        <v>0</v>
      </c>
      <c r="F676">
        <v>0</v>
      </c>
      <c r="G676">
        <v>0</v>
      </c>
      <c r="H676">
        <v>0</v>
      </c>
      <c r="I676">
        <v>0</v>
      </c>
      <c r="J676" s="22">
        <v>0</v>
      </c>
      <c r="K676" s="22">
        <v>0</v>
      </c>
      <c r="L676" s="22">
        <v>0</v>
      </c>
      <c r="M676" s="22">
        <v>0</v>
      </c>
      <c r="N676" s="22">
        <v>0</v>
      </c>
      <c r="O676" s="24">
        <v>0</v>
      </c>
      <c r="P676" s="24">
        <v>0</v>
      </c>
      <c r="Q676" s="24">
        <v>0</v>
      </c>
      <c r="R676" s="24">
        <v>0</v>
      </c>
      <c r="S676" s="24">
        <v>0</v>
      </c>
      <c r="T676" s="24">
        <v>0</v>
      </c>
      <c r="U676" s="24">
        <v>0</v>
      </c>
      <c r="V676" s="24">
        <v>0</v>
      </c>
      <c r="W676" s="24">
        <v>0</v>
      </c>
      <c r="X676" s="24">
        <v>0</v>
      </c>
      <c r="Y676" s="24">
        <v>0</v>
      </c>
      <c r="Z676" s="24">
        <v>0</v>
      </c>
      <c r="AA676" s="25">
        <v>0</v>
      </c>
      <c r="AB676" s="25">
        <v>0</v>
      </c>
      <c r="AC676" s="25">
        <v>0</v>
      </c>
      <c r="AD676" s="25">
        <v>0</v>
      </c>
      <c r="AE676" s="25">
        <v>0</v>
      </c>
      <c r="AF676" s="25">
        <v>0</v>
      </c>
      <c r="AG676" s="25">
        <v>0</v>
      </c>
      <c r="AH676" s="25">
        <v>0</v>
      </c>
      <c r="AI676" s="25">
        <v>0</v>
      </c>
      <c r="AJ676" s="25">
        <v>0</v>
      </c>
      <c r="AK676" s="25">
        <v>0</v>
      </c>
      <c r="AL676" s="25">
        <v>0</v>
      </c>
      <c r="AM676" s="25">
        <v>0</v>
      </c>
      <c r="AN676" s="25">
        <v>0</v>
      </c>
      <c r="AO676" s="25">
        <v>0</v>
      </c>
      <c r="AP676" s="25">
        <v>0</v>
      </c>
      <c r="AQ676" s="25">
        <v>0</v>
      </c>
      <c r="AR676" s="25">
        <v>0</v>
      </c>
      <c r="AS676" s="25">
        <v>0</v>
      </c>
      <c r="AT676" s="25">
        <v>0</v>
      </c>
      <c r="AU676" s="25">
        <v>0</v>
      </c>
      <c r="AV676" s="25">
        <v>0</v>
      </c>
      <c r="AW676" s="25">
        <v>0</v>
      </c>
      <c r="AX676" s="25">
        <v>0</v>
      </c>
      <c r="AY676" s="25">
        <v>0</v>
      </c>
      <c r="AZ676" s="25">
        <v>0</v>
      </c>
      <c r="BA676" s="25">
        <v>0</v>
      </c>
      <c r="BB676" s="25">
        <v>0</v>
      </c>
      <c r="BC676" s="25">
        <v>0</v>
      </c>
      <c r="BD676" s="25">
        <v>0</v>
      </c>
      <c r="BE676" s="25">
        <v>0</v>
      </c>
      <c r="BF676" s="25">
        <v>0</v>
      </c>
      <c r="BG676" s="25">
        <v>0</v>
      </c>
      <c r="BH676" s="25">
        <v>0</v>
      </c>
      <c r="BI676" s="25">
        <v>0</v>
      </c>
      <c r="BJ676" s="25">
        <v>0</v>
      </c>
      <c r="BK676" s="25">
        <v>0</v>
      </c>
      <c r="BL676" s="25">
        <v>0</v>
      </c>
      <c r="BM676" s="25">
        <v>0</v>
      </c>
      <c r="BN676" s="25">
        <v>0</v>
      </c>
      <c r="BO676" t="s">
        <v>237</v>
      </c>
    </row>
    <row r="677" spans="1:67" x14ac:dyDescent="0.25">
      <c r="B677" t="s">
        <v>15</v>
      </c>
      <c r="C677">
        <v>0.04</v>
      </c>
      <c r="D677">
        <v>0</v>
      </c>
      <c r="E677">
        <v>0</v>
      </c>
      <c r="F677">
        <v>0</v>
      </c>
      <c r="G677">
        <v>0</v>
      </c>
      <c r="H677">
        <v>0</v>
      </c>
      <c r="I677">
        <v>0</v>
      </c>
      <c r="J677" s="22">
        <v>0</v>
      </c>
      <c r="K677" s="22">
        <v>0</v>
      </c>
      <c r="L677" s="22">
        <v>0</v>
      </c>
      <c r="M677" s="22">
        <v>0</v>
      </c>
      <c r="N677" s="22">
        <v>0</v>
      </c>
      <c r="O677" s="24">
        <v>0</v>
      </c>
      <c r="P677" s="24">
        <v>0</v>
      </c>
      <c r="Q677" s="24">
        <v>0</v>
      </c>
      <c r="R677" s="24">
        <v>0</v>
      </c>
      <c r="S677" s="24">
        <v>0</v>
      </c>
      <c r="T677" s="24">
        <v>0</v>
      </c>
      <c r="U677" s="24">
        <v>0</v>
      </c>
      <c r="V677" s="24">
        <v>0</v>
      </c>
      <c r="W677" s="24">
        <v>0</v>
      </c>
      <c r="X677" s="24">
        <v>0</v>
      </c>
      <c r="Y677" s="24">
        <v>0</v>
      </c>
      <c r="Z677" s="24">
        <v>0</v>
      </c>
      <c r="AA677" s="25">
        <v>0</v>
      </c>
      <c r="AB677" s="25">
        <v>0</v>
      </c>
      <c r="AC677" s="25">
        <v>0</v>
      </c>
      <c r="AD677" s="25">
        <v>0</v>
      </c>
      <c r="AE677" s="25">
        <v>0</v>
      </c>
      <c r="AF677" s="25">
        <v>0</v>
      </c>
      <c r="AG677" s="25">
        <v>0</v>
      </c>
      <c r="AH677" s="25">
        <v>0</v>
      </c>
      <c r="AI677" s="25">
        <v>0</v>
      </c>
      <c r="AJ677" s="25">
        <v>0</v>
      </c>
      <c r="AK677" s="25">
        <v>0</v>
      </c>
      <c r="AL677" s="25">
        <v>0</v>
      </c>
      <c r="AM677" s="25">
        <v>0</v>
      </c>
      <c r="AN677" s="25">
        <v>0</v>
      </c>
      <c r="AO677" s="25">
        <v>0</v>
      </c>
      <c r="AP677" s="25">
        <v>0</v>
      </c>
      <c r="AQ677" s="25">
        <v>0</v>
      </c>
      <c r="AR677" s="25">
        <v>0</v>
      </c>
      <c r="AS677" s="25">
        <v>0</v>
      </c>
      <c r="AT677" s="25">
        <v>0</v>
      </c>
      <c r="AU677" s="25">
        <v>0</v>
      </c>
      <c r="AV677" s="25">
        <v>0</v>
      </c>
      <c r="AW677" s="25">
        <v>0</v>
      </c>
      <c r="AX677" s="25">
        <v>0</v>
      </c>
      <c r="AY677" s="25">
        <v>0</v>
      </c>
      <c r="AZ677" s="25">
        <v>0</v>
      </c>
      <c r="BA677" s="25">
        <v>0</v>
      </c>
      <c r="BB677" s="25">
        <v>0</v>
      </c>
      <c r="BC677" s="25">
        <v>0</v>
      </c>
      <c r="BD677" s="25">
        <v>0</v>
      </c>
      <c r="BE677" s="25">
        <v>0</v>
      </c>
      <c r="BF677" s="25">
        <v>0</v>
      </c>
      <c r="BG677" s="25">
        <v>0</v>
      </c>
      <c r="BH677" s="25">
        <v>0</v>
      </c>
      <c r="BI677" s="25">
        <v>0</v>
      </c>
      <c r="BJ677" s="25">
        <v>0</v>
      </c>
      <c r="BK677" s="25">
        <v>0</v>
      </c>
      <c r="BL677" s="25">
        <v>0</v>
      </c>
      <c r="BM677" s="25">
        <v>0</v>
      </c>
      <c r="BN677" s="25">
        <v>0</v>
      </c>
      <c r="BO677" t="s">
        <v>237</v>
      </c>
    </row>
    <row r="678" spans="1:67" x14ac:dyDescent="0.25">
      <c r="B678" t="s">
        <v>15</v>
      </c>
      <c r="C678">
        <v>0.05</v>
      </c>
      <c r="D678">
        <v>0</v>
      </c>
      <c r="E678">
        <v>0</v>
      </c>
      <c r="F678">
        <v>0</v>
      </c>
      <c r="G678">
        <v>0</v>
      </c>
      <c r="H678">
        <v>0</v>
      </c>
      <c r="I678">
        <v>0</v>
      </c>
      <c r="J678" s="22">
        <v>0</v>
      </c>
      <c r="K678" s="22">
        <v>0</v>
      </c>
      <c r="L678" s="22">
        <v>0</v>
      </c>
      <c r="M678" s="22">
        <v>0</v>
      </c>
      <c r="N678" s="22">
        <v>0</v>
      </c>
      <c r="O678" s="24">
        <v>0</v>
      </c>
      <c r="P678" s="24">
        <v>0</v>
      </c>
      <c r="Q678" s="24">
        <v>0</v>
      </c>
      <c r="R678" s="24">
        <v>0</v>
      </c>
      <c r="S678" s="24">
        <v>0</v>
      </c>
      <c r="T678" s="24">
        <v>0</v>
      </c>
      <c r="U678" s="24">
        <v>0</v>
      </c>
      <c r="V678" s="24">
        <v>0</v>
      </c>
      <c r="W678" s="24">
        <v>0</v>
      </c>
      <c r="X678" s="24">
        <v>0</v>
      </c>
      <c r="Y678" s="24">
        <v>0</v>
      </c>
      <c r="Z678" s="24">
        <v>0</v>
      </c>
      <c r="AA678" s="25">
        <v>0</v>
      </c>
      <c r="AB678" s="25">
        <v>0</v>
      </c>
      <c r="AC678" s="25">
        <v>0</v>
      </c>
      <c r="AD678" s="25">
        <v>0</v>
      </c>
      <c r="AE678" s="25">
        <v>0</v>
      </c>
      <c r="AF678" s="25">
        <v>0</v>
      </c>
      <c r="AG678" s="25">
        <v>0</v>
      </c>
      <c r="AH678" s="25">
        <v>0</v>
      </c>
      <c r="AI678" s="25">
        <v>0</v>
      </c>
      <c r="AJ678" s="25">
        <v>0</v>
      </c>
      <c r="AK678" s="25">
        <v>0</v>
      </c>
      <c r="AL678" s="25">
        <v>0</v>
      </c>
      <c r="AM678" s="25">
        <v>0</v>
      </c>
      <c r="AN678" s="25">
        <v>0</v>
      </c>
      <c r="AO678" s="25">
        <v>0</v>
      </c>
      <c r="AP678" s="25">
        <v>0</v>
      </c>
      <c r="AQ678" s="25">
        <v>0</v>
      </c>
      <c r="AR678" s="25">
        <v>0</v>
      </c>
      <c r="AS678" s="25">
        <v>0</v>
      </c>
      <c r="AT678" s="25">
        <v>0</v>
      </c>
      <c r="AU678" s="25">
        <v>0</v>
      </c>
      <c r="AV678" s="25">
        <v>0</v>
      </c>
      <c r="AW678" s="25">
        <v>0</v>
      </c>
      <c r="AX678" s="25">
        <v>0</v>
      </c>
      <c r="AY678" s="25">
        <v>0</v>
      </c>
      <c r="AZ678" s="25">
        <v>0</v>
      </c>
      <c r="BA678" s="25">
        <v>0</v>
      </c>
      <c r="BB678" s="25">
        <v>0</v>
      </c>
      <c r="BC678" s="25">
        <v>0</v>
      </c>
      <c r="BD678" s="25">
        <v>0</v>
      </c>
      <c r="BE678" s="25">
        <v>0</v>
      </c>
      <c r="BF678" s="25">
        <v>0</v>
      </c>
      <c r="BG678" s="25">
        <v>0</v>
      </c>
      <c r="BH678" s="25">
        <v>0</v>
      </c>
      <c r="BI678" s="25">
        <v>0</v>
      </c>
      <c r="BJ678" s="25">
        <v>0</v>
      </c>
      <c r="BK678" s="25">
        <v>0</v>
      </c>
      <c r="BL678" s="25">
        <v>0</v>
      </c>
      <c r="BM678" s="25">
        <v>0</v>
      </c>
      <c r="BN678" s="25">
        <v>0</v>
      </c>
      <c r="BO678" t="s">
        <v>237</v>
      </c>
    </row>
    <row r="679" spans="1:67" x14ac:dyDescent="0.25">
      <c r="A679" s="6">
        <v>45170</v>
      </c>
      <c r="B679" t="s">
        <v>15</v>
      </c>
      <c r="C679">
        <v>1</v>
      </c>
      <c r="D679">
        <v>330</v>
      </c>
      <c r="E679">
        <f t="shared" si="67"/>
        <v>80</v>
      </c>
      <c r="F679">
        <f t="shared" si="68"/>
        <v>90</v>
      </c>
      <c r="G679">
        <f t="shared" si="69"/>
        <v>89</v>
      </c>
      <c r="H679">
        <f t="shared" si="70"/>
        <v>71</v>
      </c>
      <c r="I679">
        <v>0</v>
      </c>
      <c r="J679" s="22">
        <v>0.26</v>
      </c>
      <c r="K679" s="22">
        <v>0.66</v>
      </c>
      <c r="L679" s="22">
        <v>0.8</v>
      </c>
      <c r="M679" s="22">
        <v>0.83000000000000007</v>
      </c>
      <c r="N679" s="22">
        <v>0.96</v>
      </c>
      <c r="O679" s="24">
        <v>0.59</v>
      </c>
      <c r="P679" s="24">
        <v>0.65</v>
      </c>
      <c r="Q679" s="24">
        <v>0.91</v>
      </c>
      <c r="R679" s="24">
        <v>0.99</v>
      </c>
      <c r="S679" s="24">
        <v>0.70000000000000007</v>
      </c>
      <c r="T679" s="24">
        <v>0.64</v>
      </c>
      <c r="U679" s="24">
        <v>0.41000000000000003</v>
      </c>
      <c r="V679" s="24">
        <v>0.4</v>
      </c>
      <c r="W679" s="24">
        <v>0.78</v>
      </c>
      <c r="X679" s="24">
        <v>0.91</v>
      </c>
      <c r="Y679" s="24">
        <v>0.99</v>
      </c>
      <c r="Z679" s="24">
        <v>0.92</v>
      </c>
      <c r="AA679" s="25">
        <v>15</v>
      </c>
      <c r="AB679" s="25">
        <v>22</v>
      </c>
      <c r="AC679" s="25">
        <v>0</v>
      </c>
      <c r="AD679" s="25">
        <v>2</v>
      </c>
      <c r="AE679" s="25">
        <v>0</v>
      </c>
      <c r="AF679" s="25">
        <v>22</v>
      </c>
      <c r="AG679" s="25">
        <v>0</v>
      </c>
      <c r="AH679" s="25">
        <v>4</v>
      </c>
      <c r="AI679" s="25">
        <v>3</v>
      </c>
      <c r="AJ679" s="25">
        <v>22</v>
      </c>
      <c r="AK679" s="25">
        <v>0</v>
      </c>
      <c r="AL679" s="25">
        <v>20</v>
      </c>
      <c r="AM679" s="25">
        <v>0</v>
      </c>
      <c r="AN679" s="25">
        <v>20</v>
      </c>
      <c r="AO679" s="25">
        <v>0</v>
      </c>
      <c r="AP679" s="25">
        <v>4</v>
      </c>
      <c r="AQ679" s="25">
        <v>19</v>
      </c>
      <c r="AR679" s="25">
        <v>6</v>
      </c>
      <c r="AS679" s="25">
        <v>2</v>
      </c>
      <c r="AT679" s="25">
        <v>0</v>
      </c>
      <c r="AU679" s="25">
        <v>21</v>
      </c>
      <c r="AV679" s="25">
        <v>10</v>
      </c>
      <c r="AW679" s="25">
        <v>16</v>
      </c>
      <c r="AX679" s="25">
        <v>14</v>
      </c>
      <c r="AY679" s="25">
        <v>1</v>
      </c>
      <c r="AZ679" s="25">
        <v>5</v>
      </c>
      <c r="BA679" s="25">
        <v>11</v>
      </c>
      <c r="BB679" s="25">
        <v>11</v>
      </c>
      <c r="BC679" s="25">
        <v>0</v>
      </c>
      <c r="BD679" s="25">
        <v>0</v>
      </c>
      <c r="BE679" s="25">
        <v>0</v>
      </c>
      <c r="BF679" s="25">
        <v>0</v>
      </c>
      <c r="BG679" s="25">
        <v>0</v>
      </c>
      <c r="BH679" s="25">
        <v>9</v>
      </c>
      <c r="BI679" s="25">
        <v>10</v>
      </c>
      <c r="BJ679" s="25">
        <v>19</v>
      </c>
      <c r="BK679" s="25">
        <v>9</v>
      </c>
      <c r="BL679" s="25">
        <v>13</v>
      </c>
      <c r="BM679" s="25">
        <v>0</v>
      </c>
      <c r="BN679" s="25">
        <v>20</v>
      </c>
      <c r="BO679" t="s">
        <v>37</v>
      </c>
    </row>
    <row r="680" spans="1:67" x14ac:dyDescent="0.25">
      <c r="A680" s="6">
        <v>45171</v>
      </c>
      <c r="B680" t="s">
        <v>15</v>
      </c>
      <c r="C680">
        <v>2</v>
      </c>
      <c r="D680">
        <v>350.00000000000006</v>
      </c>
      <c r="E680">
        <f t="shared" si="67"/>
        <v>90.000000000000057</v>
      </c>
      <c r="F680">
        <f t="shared" si="68"/>
        <v>83</v>
      </c>
      <c r="G680">
        <f t="shared" si="69"/>
        <v>87</v>
      </c>
      <c r="H680">
        <f t="shared" si="70"/>
        <v>89</v>
      </c>
      <c r="I680">
        <v>0</v>
      </c>
      <c r="J680" s="22">
        <v>0.32</v>
      </c>
      <c r="K680" s="22">
        <v>0.54</v>
      </c>
      <c r="L680" s="22">
        <v>0.8</v>
      </c>
      <c r="M680" s="22">
        <v>0.83000000000000007</v>
      </c>
      <c r="N680" s="22">
        <v>0.9</v>
      </c>
      <c r="O680" s="24">
        <v>0.75</v>
      </c>
      <c r="P680" s="24">
        <v>0.57000000000000006</v>
      </c>
      <c r="Q680" s="24">
        <v>0.78</v>
      </c>
      <c r="R680" s="24">
        <v>0.52</v>
      </c>
      <c r="S680" s="24">
        <v>0.79</v>
      </c>
      <c r="T680" s="24">
        <v>0.91</v>
      </c>
      <c r="U680" s="24">
        <v>0.9</v>
      </c>
      <c r="V680" s="24">
        <v>0.28000000000000003</v>
      </c>
      <c r="W680" s="24">
        <v>0.82000000000000006</v>
      </c>
      <c r="X680" s="24">
        <v>0.41000000000000003</v>
      </c>
      <c r="Y680" s="24">
        <v>0.65</v>
      </c>
      <c r="Z680" s="24">
        <v>0.89</v>
      </c>
      <c r="AA680" s="25">
        <v>5</v>
      </c>
      <c r="AB680" s="25">
        <v>16</v>
      </c>
      <c r="AC680" s="25">
        <v>0</v>
      </c>
      <c r="AD680" s="25">
        <v>0</v>
      </c>
      <c r="AE680" s="25">
        <v>21</v>
      </c>
      <c r="AF680" s="25">
        <v>17</v>
      </c>
      <c r="AG680" s="25">
        <v>0</v>
      </c>
      <c r="AH680" s="25">
        <v>0</v>
      </c>
      <c r="AI680" s="25">
        <v>10</v>
      </c>
      <c r="AJ680" s="25">
        <v>14</v>
      </c>
      <c r="AK680" s="25">
        <v>1</v>
      </c>
      <c r="AL680" s="25">
        <v>5</v>
      </c>
      <c r="AM680" s="25">
        <v>11</v>
      </c>
      <c r="AN680" s="25">
        <v>20</v>
      </c>
      <c r="AO680" s="25">
        <v>0</v>
      </c>
      <c r="AP680" s="25">
        <v>18</v>
      </c>
      <c r="AQ680" s="25">
        <v>4</v>
      </c>
      <c r="AR680" s="25">
        <v>8</v>
      </c>
      <c r="AS680" s="25">
        <v>14</v>
      </c>
      <c r="AT680" s="25">
        <v>9</v>
      </c>
      <c r="AU680" s="25">
        <v>8</v>
      </c>
      <c r="AV680" s="25">
        <v>0</v>
      </c>
      <c r="AW680" s="25">
        <v>13</v>
      </c>
      <c r="AX680" s="25">
        <v>2</v>
      </c>
      <c r="AY680" s="25">
        <v>7</v>
      </c>
      <c r="AZ680" s="25">
        <v>18</v>
      </c>
      <c r="BA680" s="25">
        <v>4</v>
      </c>
      <c r="BB680" s="25">
        <v>1</v>
      </c>
      <c r="BC680" s="25">
        <v>23</v>
      </c>
      <c r="BD680" s="25">
        <v>11</v>
      </c>
      <c r="BE680" s="25">
        <v>0</v>
      </c>
      <c r="BF680" s="25">
        <v>3</v>
      </c>
      <c r="BG680" s="25">
        <v>13.000000000000057</v>
      </c>
      <c r="BH680" s="25">
        <v>16</v>
      </c>
      <c r="BI680" s="25">
        <v>11</v>
      </c>
      <c r="BJ680" s="25">
        <v>14</v>
      </c>
      <c r="BK680" s="25">
        <v>12</v>
      </c>
      <c r="BL680" s="25">
        <v>9</v>
      </c>
      <c r="BM680" s="25">
        <v>12</v>
      </c>
      <c r="BN680" s="25">
        <v>0</v>
      </c>
      <c r="BO680" t="s">
        <v>37</v>
      </c>
    </row>
    <row r="681" spans="1:67" x14ac:dyDescent="0.25">
      <c r="A681" s="6">
        <v>45172</v>
      </c>
      <c r="B681" t="s">
        <v>15</v>
      </c>
      <c r="C681">
        <v>3</v>
      </c>
      <c r="D681">
        <v>350.00000000000006</v>
      </c>
      <c r="E681">
        <f t="shared" si="67"/>
        <v>139</v>
      </c>
      <c r="F681">
        <f t="shared" si="68"/>
        <v>78</v>
      </c>
      <c r="G681">
        <f t="shared" si="69"/>
        <v>99</v>
      </c>
      <c r="H681">
        <f t="shared" si="70"/>
        <v>23.000000000000057</v>
      </c>
      <c r="I681">
        <v>0</v>
      </c>
      <c r="J681" s="22">
        <v>0.19</v>
      </c>
      <c r="K681" s="22">
        <v>0.62</v>
      </c>
      <c r="L681" s="22">
        <v>0.70000000000000007</v>
      </c>
      <c r="M681" s="22">
        <v>0.88</v>
      </c>
      <c r="N681" s="22">
        <v>0.93</v>
      </c>
      <c r="O681" s="24">
        <v>1</v>
      </c>
      <c r="P681" s="24">
        <v>0.48</v>
      </c>
      <c r="Q681" s="24">
        <v>0.51</v>
      </c>
      <c r="R681" s="24">
        <v>0.68</v>
      </c>
      <c r="S681" s="24">
        <v>0.70000000000000007</v>
      </c>
      <c r="T681" s="24">
        <v>0.66</v>
      </c>
      <c r="U681" s="24">
        <v>0.70000000000000007</v>
      </c>
      <c r="V681" s="24">
        <v>0.54</v>
      </c>
      <c r="W681" s="24">
        <v>0.82000000000000006</v>
      </c>
      <c r="X681" s="24">
        <v>0.9</v>
      </c>
      <c r="Y681" s="24">
        <v>0.96</v>
      </c>
      <c r="Z681" s="24">
        <v>0.3</v>
      </c>
      <c r="AA681" s="25">
        <v>16</v>
      </c>
      <c r="AB681" s="25">
        <v>8</v>
      </c>
      <c r="AC681" s="25">
        <v>0</v>
      </c>
      <c r="AD681" s="25">
        <v>2</v>
      </c>
      <c r="AE681" s="25">
        <v>19</v>
      </c>
      <c r="AF681" s="25">
        <v>0</v>
      </c>
      <c r="AG681" s="25">
        <v>12</v>
      </c>
      <c r="AH681" s="25">
        <v>0</v>
      </c>
      <c r="AI681" s="25">
        <v>1</v>
      </c>
      <c r="AJ681" s="25">
        <v>20</v>
      </c>
      <c r="AK681" s="25">
        <v>11</v>
      </c>
      <c r="AL681" s="25">
        <v>0</v>
      </c>
      <c r="AM681" s="25">
        <v>0</v>
      </c>
      <c r="AN681" s="25">
        <v>8</v>
      </c>
      <c r="AO681" s="25">
        <v>3</v>
      </c>
      <c r="AP681" s="25">
        <v>4</v>
      </c>
      <c r="AQ681" s="25">
        <v>5</v>
      </c>
      <c r="AR681" s="25">
        <v>0</v>
      </c>
      <c r="AS681" s="25">
        <v>0</v>
      </c>
      <c r="AT681" s="25">
        <v>3.0000000000000568</v>
      </c>
      <c r="AU681" s="25">
        <v>12</v>
      </c>
      <c r="AV681" s="25">
        <v>8</v>
      </c>
      <c r="AW681" s="25">
        <v>11</v>
      </c>
      <c r="AX681" s="25">
        <v>14</v>
      </c>
      <c r="AY681" s="25">
        <v>22</v>
      </c>
      <c r="AZ681" s="25">
        <v>0</v>
      </c>
      <c r="BA681" s="25">
        <v>0</v>
      </c>
      <c r="BB681" s="25">
        <v>23</v>
      </c>
      <c r="BC681" s="25">
        <v>9</v>
      </c>
      <c r="BD681" s="25">
        <v>0</v>
      </c>
      <c r="BE681" s="25">
        <v>17</v>
      </c>
      <c r="BF681" s="25">
        <v>17</v>
      </c>
      <c r="BG681" s="25">
        <v>14</v>
      </c>
      <c r="BH681" s="25">
        <v>21</v>
      </c>
      <c r="BI681" s="25">
        <v>22</v>
      </c>
      <c r="BJ681" s="25">
        <v>0</v>
      </c>
      <c r="BK681" s="25">
        <v>22</v>
      </c>
      <c r="BL681" s="25">
        <v>1</v>
      </c>
      <c r="BM681" s="25">
        <v>20</v>
      </c>
      <c r="BN681" s="25">
        <v>5</v>
      </c>
      <c r="BO681" t="s">
        <v>37</v>
      </c>
    </row>
    <row r="682" spans="1:67" x14ac:dyDescent="0.25">
      <c r="A682" s="6">
        <v>45173</v>
      </c>
      <c r="B682" t="s">
        <v>15</v>
      </c>
      <c r="C682">
        <v>4</v>
      </c>
      <c r="D682">
        <v>470.00000000000006</v>
      </c>
      <c r="E682">
        <f t="shared" si="67"/>
        <v>98</v>
      </c>
      <c r="F682">
        <f t="shared" si="68"/>
        <v>110</v>
      </c>
      <c r="G682">
        <f t="shared" si="69"/>
        <v>103</v>
      </c>
      <c r="H682">
        <f t="shared" si="70"/>
        <v>131.00000000000006</v>
      </c>
      <c r="I682">
        <v>1</v>
      </c>
      <c r="J682" s="22">
        <v>0.66</v>
      </c>
      <c r="K682" s="22">
        <v>0.76</v>
      </c>
      <c r="L682" s="22">
        <v>0.91</v>
      </c>
      <c r="M682" s="22">
        <v>0.39</v>
      </c>
      <c r="N682" s="22">
        <v>0.83000000000000007</v>
      </c>
      <c r="O682" s="24">
        <v>0.77</v>
      </c>
      <c r="P682" s="24">
        <v>0.97</v>
      </c>
      <c r="Q682" s="24">
        <v>0.74</v>
      </c>
      <c r="R682" s="24">
        <v>0.95000000000000007</v>
      </c>
      <c r="S682" s="24">
        <v>0.15</v>
      </c>
      <c r="T682" s="24">
        <v>0.76</v>
      </c>
      <c r="U682" s="24">
        <v>0.85</v>
      </c>
      <c r="V682" s="24">
        <v>1</v>
      </c>
      <c r="W682" s="24">
        <v>0.45</v>
      </c>
      <c r="X682" s="24">
        <v>0.62</v>
      </c>
      <c r="Y682" s="24">
        <v>0.9</v>
      </c>
      <c r="Z682" s="24">
        <v>0.27</v>
      </c>
      <c r="AA682" s="25">
        <v>24</v>
      </c>
      <c r="AB682" s="25">
        <v>0</v>
      </c>
      <c r="AC682" s="25">
        <v>0</v>
      </c>
      <c r="AD682" s="25">
        <v>0</v>
      </c>
      <c r="AE682" s="25">
        <v>3</v>
      </c>
      <c r="AF682" s="25">
        <v>16</v>
      </c>
      <c r="AG682" s="25">
        <v>24</v>
      </c>
      <c r="AH682" s="25">
        <v>17</v>
      </c>
      <c r="AI682" s="25">
        <v>6</v>
      </c>
      <c r="AJ682" s="25">
        <v>20</v>
      </c>
      <c r="AK682" s="25">
        <v>28</v>
      </c>
      <c r="AL682" s="25">
        <v>13</v>
      </c>
      <c r="AM682" s="25">
        <v>21</v>
      </c>
      <c r="AN682" s="25">
        <v>16</v>
      </c>
      <c r="AO682" s="25">
        <v>18</v>
      </c>
      <c r="AP682" s="25">
        <v>8.0000000000000568</v>
      </c>
      <c r="AQ682" s="25">
        <v>14</v>
      </c>
      <c r="AR682" s="25">
        <v>0</v>
      </c>
      <c r="AS682" s="25">
        <v>12</v>
      </c>
      <c r="AT682" s="25">
        <v>29</v>
      </c>
      <c r="AU682" s="25">
        <v>0</v>
      </c>
      <c r="AV682" s="25">
        <v>29</v>
      </c>
      <c r="AW682" s="25">
        <v>0</v>
      </c>
      <c r="AX682" s="25">
        <v>13</v>
      </c>
      <c r="AY682" s="25">
        <v>3</v>
      </c>
      <c r="AZ682" s="25">
        <v>0</v>
      </c>
      <c r="BA682" s="25">
        <v>25</v>
      </c>
      <c r="BB682" s="25">
        <v>24</v>
      </c>
      <c r="BC682" s="25">
        <v>9</v>
      </c>
      <c r="BD682" s="25">
        <v>0</v>
      </c>
      <c r="BE682" s="25">
        <v>3</v>
      </c>
      <c r="BF682" s="25">
        <v>0</v>
      </c>
      <c r="BG682" s="25">
        <v>9</v>
      </c>
      <c r="BH682" s="25">
        <v>0</v>
      </c>
      <c r="BI682" s="25">
        <v>30</v>
      </c>
      <c r="BJ682" s="25">
        <v>4</v>
      </c>
      <c r="BK682" s="25">
        <v>0</v>
      </c>
      <c r="BL682" s="25">
        <v>27</v>
      </c>
      <c r="BM682" s="25">
        <v>25</v>
      </c>
      <c r="BN682" s="25">
        <v>0</v>
      </c>
      <c r="BO682" t="s">
        <v>37</v>
      </c>
    </row>
    <row r="683" spans="1:67" x14ac:dyDescent="0.25">
      <c r="A683" s="6">
        <v>45174</v>
      </c>
      <c r="B683" t="s">
        <v>15</v>
      </c>
      <c r="C683">
        <v>5</v>
      </c>
      <c r="D683">
        <v>480</v>
      </c>
      <c r="E683">
        <f t="shared" si="67"/>
        <v>84</v>
      </c>
      <c r="F683">
        <f t="shared" si="68"/>
        <v>155</v>
      </c>
      <c r="G683">
        <f t="shared" si="69"/>
        <v>150</v>
      </c>
      <c r="H683">
        <f t="shared" si="70"/>
        <v>91</v>
      </c>
      <c r="I683">
        <v>0</v>
      </c>
      <c r="J683" s="22">
        <v>0.2</v>
      </c>
      <c r="K683" s="22">
        <v>0.92</v>
      </c>
      <c r="L683" s="22">
        <v>0.73</v>
      </c>
      <c r="M683" s="22">
        <v>0.63</v>
      </c>
      <c r="N683" s="22">
        <v>0.8</v>
      </c>
      <c r="O683" s="24">
        <v>0.74</v>
      </c>
      <c r="P683" s="24">
        <v>0.4</v>
      </c>
      <c r="Q683" s="24">
        <v>0.8</v>
      </c>
      <c r="R683" s="24">
        <v>0.9</v>
      </c>
      <c r="S683" s="24">
        <v>0.72</v>
      </c>
      <c r="T683" s="24">
        <v>0.92</v>
      </c>
      <c r="U683" s="24">
        <v>0.89</v>
      </c>
      <c r="V683" s="24">
        <v>0.43</v>
      </c>
      <c r="W683" s="24">
        <v>0.31</v>
      </c>
      <c r="X683" s="24">
        <v>0.87</v>
      </c>
      <c r="Y683" s="24">
        <v>0.94000000000000006</v>
      </c>
      <c r="Z683" s="24">
        <v>0.89</v>
      </c>
      <c r="AA683" s="25">
        <v>0</v>
      </c>
      <c r="AB683" s="25">
        <v>15</v>
      </c>
      <c r="AC683" s="25">
        <v>27</v>
      </c>
      <c r="AD683" s="25">
        <v>0</v>
      </c>
      <c r="AE683" s="25">
        <v>32</v>
      </c>
      <c r="AF683" s="25">
        <v>8</v>
      </c>
      <c r="AG683" s="25">
        <v>0</v>
      </c>
      <c r="AH683" s="25">
        <v>24</v>
      </c>
      <c r="AI683" s="25">
        <v>21</v>
      </c>
      <c r="AJ683" s="25">
        <v>28</v>
      </c>
      <c r="AK683" s="25">
        <v>0</v>
      </c>
      <c r="AL683" s="25">
        <v>0</v>
      </c>
      <c r="AM683" s="25">
        <v>28</v>
      </c>
      <c r="AN683" s="25">
        <v>29</v>
      </c>
      <c r="AO683" s="25">
        <v>0</v>
      </c>
      <c r="AP683" s="25">
        <v>0</v>
      </c>
      <c r="AQ683" s="25">
        <v>0</v>
      </c>
      <c r="AR683" s="25">
        <v>12</v>
      </c>
      <c r="AS683" s="25">
        <v>0</v>
      </c>
      <c r="AT683" s="25">
        <v>22</v>
      </c>
      <c r="AU683" s="25">
        <v>12</v>
      </c>
      <c r="AV683" s="25">
        <v>6</v>
      </c>
      <c r="AW683" s="25">
        <v>0</v>
      </c>
      <c r="AX683" s="25">
        <v>23</v>
      </c>
      <c r="AY683" s="25">
        <v>31</v>
      </c>
      <c r="AZ683" s="25">
        <v>27</v>
      </c>
      <c r="BA683" s="25">
        <v>0</v>
      </c>
      <c r="BB683" s="25">
        <v>10</v>
      </c>
      <c r="BC683" s="25">
        <v>18</v>
      </c>
      <c r="BD683" s="25">
        <v>23</v>
      </c>
      <c r="BE683" s="25">
        <v>10</v>
      </c>
      <c r="BF683" s="25">
        <v>0</v>
      </c>
      <c r="BG683" s="25">
        <v>0</v>
      </c>
      <c r="BH683" s="25">
        <v>14</v>
      </c>
      <c r="BI683" s="25">
        <v>5</v>
      </c>
      <c r="BJ683" s="25">
        <v>31</v>
      </c>
      <c r="BK683" s="25">
        <v>0</v>
      </c>
      <c r="BL683" s="25">
        <v>24</v>
      </c>
      <c r="BM683" s="25">
        <v>0</v>
      </c>
      <c r="BN683" s="25">
        <v>0</v>
      </c>
      <c r="BO683" t="s">
        <v>37</v>
      </c>
    </row>
    <row r="684" spans="1:67" x14ac:dyDescent="0.25">
      <c r="A684" s="6">
        <v>45175</v>
      </c>
      <c r="B684" t="s">
        <v>15</v>
      </c>
      <c r="C684">
        <v>6</v>
      </c>
      <c r="D684">
        <v>520</v>
      </c>
      <c r="E684">
        <f t="shared" si="67"/>
        <v>105</v>
      </c>
      <c r="F684">
        <f t="shared" si="68"/>
        <v>124</v>
      </c>
      <c r="G684">
        <f t="shared" si="69"/>
        <v>150</v>
      </c>
      <c r="H684">
        <f t="shared" si="70"/>
        <v>118</v>
      </c>
      <c r="I684">
        <v>0</v>
      </c>
      <c r="J684" s="22">
        <v>0.94000000000000006</v>
      </c>
      <c r="K684" s="22">
        <v>0.28999999999999998</v>
      </c>
      <c r="L684" s="22">
        <v>0.8</v>
      </c>
      <c r="M684" s="22">
        <v>0.82000000000000006</v>
      </c>
      <c r="N684" s="22">
        <v>0.57999999999999996</v>
      </c>
      <c r="O684" s="24">
        <v>0.24</v>
      </c>
      <c r="P684" s="24">
        <v>0.83000000000000007</v>
      </c>
      <c r="Q684" s="24">
        <v>0.64</v>
      </c>
      <c r="R684" s="24">
        <v>0.87</v>
      </c>
      <c r="S684" s="24">
        <v>0.69000000000000006</v>
      </c>
      <c r="T684" s="24">
        <v>0.75</v>
      </c>
      <c r="U684" s="24">
        <v>0.76</v>
      </c>
      <c r="V684" s="24">
        <v>0.41000000000000003</v>
      </c>
      <c r="W684" s="24">
        <v>0.41000000000000003</v>
      </c>
      <c r="X684" s="24">
        <v>0.98</v>
      </c>
      <c r="Y684" s="24">
        <v>0.82000000000000006</v>
      </c>
      <c r="Z684" s="24">
        <v>0.88</v>
      </c>
      <c r="AA684" s="25">
        <v>7</v>
      </c>
      <c r="AB684" s="25">
        <v>3</v>
      </c>
      <c r="AC684" s="25">
        <v>29</v>
      </c>
      <c r="AD684" s="25">
        <v>17</v>
      </c>
      <c r="AE684" s="25">
        <v>16</v>
      </c>
      <c r="AF684" s="25">
        <v>33</v>
      </c>
      <c r="AG684" s="25">
        <v>0</v>
      </c>
      <c r="AH684" s="25">
        <v>2</v>
      </c>
      <c r="AI684" s="25">
        <v>4</v>
      </c>
      <c r="AJ684" s="25">
        <v>13</v>
      </c>
      <c r="AK684" s="25">
        <v>23</v>
      </c>
      <c r="AL684" s="25">
        <v>12</v>
      </c>
      <c r="AM684" s="25">
        <v>12</v>
      </c>
      <c r="AN684" s="25">
        <v>5</v>
      </c>
      <c r="AO684" s="25">
        <v>9</v>
      </c>
      <c r="AP684" s="25">
        <v>13</v>
      </c>
      <c r="AQ684" s="25">
        <v>30</v>
      </c>
      <c r="AR684" s="25">
        <v>13</v>
      </c>
      <c r="AS684" s="25">
        <v>15</v>
      </c>
      <c r="AT684" s="25">
        <v>9</v>
      </c>
      <c r="AU684" s="25">
        <v>0</v>
      </c>
      <c r="AV684" s="25">
        <v>3</v>
      </c>
      <c r="AW684" s="25">
        <v>18</v>
      </c>
      <c r="AX684" s="25">
        <v>0</v>
      </c>
      <c r="AY684" s="25">
        <v>24</v>
      </c>
      <c r="AZ684" s="25">
        <v>31</v>
      </c>
      <c r="BA684" s="25">
        <v>21</v>
      </c>
      <c r="BB684" s="25">
        <v>0</v>
      </c>
      <c r="BC684" s="25">
        <v>19</v>
      </c>
      <c r="BD684" s="25">
        <v>34</v>
      </c>
      <c r="BE684" s="25">
        <v>21</v>
      </c>
      <c r="BF684" s="25">
        <v>0</v>
      </c>
      <c r="BG684" s="25">
        <v>18</v>
      </c>
      <c r="BH684" s="25">
        <v>0</v>
      </c>
      <c r="BI684" s="25">
        <v>0</v>
      </c>
      <c r="BJ684" s="25">
        <v>20</v>
      </c>
      <c r="BK684" s="25">
        <v>0</v>
      </c>
      <c r="BL684" s="25">
        <v>28</v>
      </c>
      <c r="BM684" s="25">
        <v>18</v>
      </c>
      <c r="BN684" s="25">
        <v>0</v>
      </c>
      <c r="BO684" t="s">
        <v>37</v>
      </c>
    </row>
    <row r="685" spans="1:67" x14ac:dyDescent="0.25">
      <c r="A685" s="6">
        <v>45176</v>
      </c>
      <c r="B685" t="s">
        <v>15</v>
      </c>
      <c r="C685">
        <v>7</v>
      </c>
      <c r="D685">
        <v>550</v>
      </c>
      <c r="E685">
        <f t="shared" si="67"/>
        <v>145</v>
      </c>
      <c r="F685">
        <f t="shared" si="68"/>
        <v>118</v>
      </c>
      <c r="G685">
        <f t="shared" si="69"/>
        <v>118</v>
      </c>
      <c r="H685">
        <f t="shared" si="70"/>
        <v>151</v>
      </c>
      <c r="I685">
        <v>0</v>
      </c>
      <c r="J685" s="22">
        <v>0.56000000000000005</v>
      </c>
      <c r="K685" s="22">
        <v>0.8</v>
      </c>
      <c r="L685" s="22">
        <v>0.82000000000000006</v>
      </c>
      <c r="M685" s="22">
        <v>0.95000000000000007</v>
      </c>
      <c r="N685" s="22">
        <v>0.42</v>
      </c>
      <c r="O685" s="24">
        <v>0.62</v>
      </c>
      <c r="P685" s="24">
        <v>0.25</v>
      </c>
      <c r="Q685" s="24">
        <v>0.78</v>
      </c>
      <c r="R685" s="24">
        <v>0.69000000000000006</v>
      </c>
      <c r="S685" s="24">
        <v>0.77</v>
      </c>
      <c r="T685" s="24">
        <v>0.94000000000000006</v>
      </c>
      <c r="U685" s="24">
        <v>0.34</v>
      </c>
      <c r="V685" s="24">
        <v>0.86</v>
      </c>
      <c r="W685" s="24">
        <v>0.56000000000000005</v>
      </c>
      <c r="X685" s="24">
        <v>0.94000000000000006</v>
      </c>
      <c r="Y685" s="24">
        <v>0.67</v>
      </c>
      <c r="Z685" s="24">
        <v>0.83000000000000007</v>
      </c>
      <c r="AA685" s="25">
        <v>7</v>
      </c>
      <c r="AB685" s="25">
        <v>13</v>
      </c>
      <c r="AC685" s="25">
        <v>22</v>
      </c>
      <c r="AD685" s="25">
        <v>0</v>
      </c>
      <c r="AE685" s="25">
        <v>0</v>
      </c>
      <c r="AF685" s="25">
        <v>0</v>
      </c>
      <c r="AG685" s="25">
        <v>27</v>
      </c>
      <c r="AH685" s="25">
        <v>28</v>
      </c>
      <c r="AI685" s="25">
        <v>2</v>
      </c>
      <c r="AJ685" s="25">
        <v>19</v>
      </c>
      <c r="AK685" s="25">
        <v>18</v>
      </c>
      <c r="AL685" s="25">
        <v>21</v>
      </c>
      <c r="AM685" s="25">
        <v>7</v>
      </c>
      <c r="AN685" s="25">
        <v>3</v>
      </c>
      <c r="AO685" s="25">
        <v>35</v>
      </c>
      <c r="AP685" s="25">
        <v>8</v>
      </c>
      <c r="AQ685" s="25">
        <v>20</v>
      </c>
      <c r="AR685" s="25">
        <v>33</v>
      </c>
      <c r="AS685" s="25">
        <v>21</v>
      </c>
      <c r="AT685" s="25">
        <v>3</v>
      </c>
      <c r="AU685" s="25">
        <v>9</v>
      </c>
      <c r="AV685" s="25">
        <v>8</v>
      </c>
      <c r="AW685" s="25">
        <v>13</v>
      </c>
      <c r="AX685" s="25">
        <v>0</v>
      </c>
      <c r="AY685" s="25">
        <v>35</v>
      </c>
      <c r="AZ685" s="25">
        <v>5</v>
      </c>
      <c r="BA685" s="25">
        <v>20</v>
      </c>
      <c r="BB685" s="25">
        <v>21</v>
      </c>
      <c r="BC685" s="25">
        <v>0</v>
      </c>
      <c r="BD685" s="25">
        <v>7</v>
      </c>
      <c r="BE685" s="25">
        <v>0</v>
      </c>
      <c r="BF685" s="25">
        <v>14</v>
      </c>
      <c r="BG685" s="25">
        <v>4</v>
      </c>
      <c r="BH685" s="25">
        <v>11</v>
      </c>
      <c r="BI685" s="25">
        <v>0</v>
      </c>
      <c r="BJ685" s="25">
        <v>34</v>
      </c>
      <c r="BK685" s="25">
        <v>13</v>
      </c>
      <c r="BL685" s="25">
        <v>35</v>
      </c>
      <c r="BM685" s="25">
        <v>10</v>
      </c>
      <c r="BN685" s="25">
        <v>24</v>
      </c>
      <c r="BO685" t="s">
        <v>37</v>
      </c>
    </row>
    <row r="686" spans="1:67" x14ac:dyDescent="0.25">
      <c r="A686" s="6">
        <v>45177</v>
      </c>
      <c r="B686" t="s">
        <v>15</v>
      </c>
      <c r="C686">
        <v>8</v>
      </c>
      <c r="D686">
        <v>570.00000000000011</v>
      </c>
      <c r="E686">
        <f t="shared" si="67"/>
        <v>178</v>
      </c>
      <c r="F686">
        <f t="shared" si="68"/>
        <v>136</v>
      </c>
      <c r="G686">
        <f t="shared" si="69"/>
        <v>95.000000000000114</v>
      </c>
      <c r="H686">
        <f t="shared" si="70"/>
        <v>143</v>
      </c>
      <c r="I686">
        <v>0</v>
      </c>
      <c r="J686" s="22">
        <v>0.93</v>
      </c>
      <c r="K686" s="22">
        <v>0.55000000000000004</v>
      </c>
      <c r="L686" s="22">
        <v>0.22</v>
      </c>
      <c r="M686" s="22">
        <v>0.8</v>
      </c>
      <c r="N686" s="22">
        <v>0.71</v>
      </c>
      <c r="O686" s="24">
        <v>0.55000000000000004</v>
      </c>
      <c r="P686" s="24">
        <v>0.77</v>
      </c>
      <c r="Q686" s="24">
        <v>0.6</v>
      </c>
      <c r="R686" s="24">
        <v>0.27</v>
      </c>
      <c r="S686" s="24">
        <v>0.68</v>
      </c>
      <c r="T686" s="24">
        <v>0.89</v>
      </c>
      <c r="U686" s="24">
        <v>0.77</v>
      </c>
      <c r="V686" s="24">
        <v>0.28999999999999998</v>
      </c>
      <c r="W686" s="24">
        <v>0.4</v>
      </c>
      <c r="X686" s="24">
        <v>0.87</v>
      </c>
      <c r="Y686" s="24">
        <v>0.9</v>
      </c>
      <c r="Z686" s="24">
        <v>0.9</v>
      </c>
      <c r="AA686" s="25">
        <v>32</v>
      </c>
      <c r="AB686" s="25">
        <v>33</v>
      </c>
      <c r="AC686" s="25">
        <v>0</v>
      </c>
      <c r="AD686" s="25">
        <v>0</v>
      </c>
      <c r="AE686" s="25">
        <v>0</v>
      </c>
      <c r="AF686" s="25">
        <v>24</v>
      </c>
      <c r="AG686" s="25">
        <v>0</v>
      </c>
      <c r="AH686" s="25">
        <v>13</v>
      </c>
      <c r="AI686" s="25">
        <v>11</v>
      </c>
      <c r="AJ686" s="25">
        <v>23</v>
      </c>
      <c r="AK686" s="25">
        <v>18</v>
      </c>
      <c r="AL686" s="25">
        <v>22</v>
      </c>
      <c r="AM686" s="25">
        <v>19</v>
      </c>
      <c r="AN686" s="25">
        <v>35</v>
      </c>
      <c r="AO686" s="25">
        <v>0</v>
      </c>
      <c r="AP686" s="25">
        <v>0</v>
      </c>
      <c r="AQ686" s="25">
        <v>9</v>
      </c>
      <c r="AR686" s="25">
        <v>5</v>
      </c>
      <c r="AS686" s="25">
        <v>17</v>
      </c>
      <c r="AT686" s="25">
        <v>36</v>
      </c>
      <c r="AU686" s="25">
        <v>0</v>
      </c>
      <c r="AV686" s="25">
        <v>2</v>
      </c>
      <c r="AW686" s="25">
        <v>7</v>
      </c>
      <c r="AX686" s="25">
        <v>0</v>
      </c>
      <c r="AY686" s="25">
        <v>35</v>
      </c>
      <c r="AZ686" s="25">
        <v>3</v>
      </c>
      <c r="BA686" s="25">
        <v>3</v>
      </c>
      <c r="BB686" s="25">
        <v>0</v>
      </c>
      <c r="BC686" s="25">
        <v>22.000000000000114</v>
      </c>
      <c r="BD686" s="25">
        <v>23</v>
      </c>
      <c r="BE686" s="25">
        <v>13</v>
      </c>
      <c r="BF686" s="25">
        <v>18</v>
      </c>
      <c r="BG686" s="25">
        <v>27</v>
      </c>
      <c r="BH686" s="25">
        <v>30</v>
      </c>
      <c r="BI686" s="25">
        <v>0</v>
      </c>
      <c r="BJ686" s="25">
        <v>5</v>
      </c>
      <c r="BK686" s="25">
        <v>23</v>
      </c>
      <c r="BL686" s="25">
        <v>26</v>
      </c>
      <c r="BM686" s="25">
        <v>0</v>
      </c>
      <c r="BN686" s="25">
        <v>36</v>
      </c>
      <c r="BO686" t="s">
        <v>37</v>
      </c>
    </row>
    <row r="687" spans="1:67" x14ac:dyDescent="0.25">
      <c r="A687" s="6">
        <v>45178</v>
      </c>
      <c r="B687" t="s">
        <v>15</v>
      </c>
      <c r="C687">
        <v>9</v>
      </c>
      <c r="D687">
        <v>580</v>
      </c>
      <c r="E687">
        <f t="shared" si="67"/>
        <v>157</v>
      </c>
      <c r="F687">
        <f t="shared" si="68"/>
        <v>134</v>
      </c>
      <c r="G687">
        <f t="shared" si="69"/>
        <v>185</v>
      </c>
      <c r="H687">
        <f t="shared" si="70"/>
        <v>104</v>
      </c>
      <c r="I687">
        <v>0</v>
      </c>
      <c r="J687" s="22">
        <v>0.44</v>
      </c>
      <c r="K687" s="22">
        <v>0.75</v>
      </c>
      <c r="L687" s="22">
        <v>0.83000000000000007</v>
      </c>
      <c r="M687" s="22">
        <v>0.92</v>
      </c>
      <c r="N687" s="22">
        <v>0.67</v>
      </c>
      <c r="O687" s="24">
        <v>0.5</v>
      </c>
      <c r="P687" s="24">
        <v>0.65</v>
      </c>
      <c r="Q687" s="24">
        <v>0.71</v>
      </c>
      <c r="R687" s="24">
        <v>0.72</v>
      </c>
      <c r="S687" s="24">
        <v>0.91</v>
      </c>
      <c r="T687" s="24">
        <v>0.70000000000000007</v>
      </c>
      <c r="U687" s="24">
        <v>0.55000000000000004</v>
      </c>
      <c r="V687" s="24">
        <v>0.91</v>
      </c>
      <c r="W687" s="24">
        <v>0.98</v>
      </c>
      <c r="X687" s="24">
        <v>0.74</v>
      </c>
      <c r="Y687" s="24">
        <v>0.36</v>
      </c>
      <c r="Z687" s="24">
        <v>0.8</v>
      </c>
      <c r="AA687" s="25">
        <v>20</v>
      </c>
      <c r="AB687" s="25">
        <v>22</v>
      </c>
      <c r="AC687" s="25">
        <v>18</v>
      </c>
      <c r="AD687" s="25">
        <v>0</v>
      </c>
      <c r="AE687" s="25">
        <v>0</v>
      </c>
      <c r="AF687" s="25">
        <v>4</v>
      </c>
      <c r="AG687" s="25">
        <v>0</v>
      </c>
      <c r="AH687" s="25">
        <v>33</v>
      </c>
      <c r="AI687" s="25">
        <v>24</v>
      </c>
      <c r="AJ687" s="25">
        <v>13</v>
      </c>
      <c r="AK687" s="25">
        <v>0</v>
      </c>
      <c r="AL687" s="25">
        <v>11</v>
      </c>
      <c r="AM687" s="25">
        <v>30</v>
      </c>
      <c r="AN687" s="25">
        <v>31</v>
      </c>
      <c r="AO687" s="25">
        <v>0</v>
      </c>
      <c r="AP687" s="25">
        <v>16</v>
      </c>
      <c r="AQ687" s="25">
        <v>0</v>
      </c>
      <c r="AR687" s="25">
        <v>4</v>
      </c>
      <c r="AS687" s="25">
        <v>0</v>
      </c>
      <c r="AT687" s="25">
        <v>12</v>
      </c>
      <c r="AU687" s="25">
        <v>13</v>
      </c>
      <c r="AV687" s="25">
        <v>16</v>
      </c>
      <c r="AW687" s="25">
        <v>13</v>
      </c>
      <c r="AX687" s="25">
        <v>36</v>
      </c>
      <c r="AY687" s="25">
        <v>13</v>
      </c>
      <c r="AZ687" s="25">
        <v>37</v>
      </c>
      <c r="BA687" s="25">
        <v>10</v>
      </c>
      <c r="BB687" s="25">
        <v>34</v>
      </c>
      <c r="BC687" s="25">
        <v>1</v>
      </c>
      <c r="BD687" s="25">
        <v>12</v>
      </c>
      <c r="BE687" s="25">
        <v>34</v>
      </c>
      <c r="BF687" s="25">
        <v>15</v>
      </c>
      <c r="BG687" s="25">
        <v>22</v>
      </c>
      <c r="BH687" s="25">
        <v>10</v>
      </c>
      <c r="BI687" s="25">
        <v>26</v>
      </c>
      <c r="BJ687" s="25">
        <v>0</v>
      </c>
      <c r="BK687" s="25">
        <v>13</v>
      </c>
      <c r="BL687" s="25">
        <v>13</v>
      </c>
      <c r="BM687" s="25">
        <v>8</v>
      </c>
      <c r="BN687" s="25">
        <v>16</v>
      </c>
      <c r="BO687" t="s">
        <v>37</v>
      </c>
    </row>
    <row r="688" spans="1:67" x14ac:dyDescent="0.25">
      <c r="A688" s="6">
        <v>45179</v>
      </c>
      <c r="B688" t="s">
        <v>15</v>
      </c>
      <c r="C688">
        <v>10</v>
      </c>
      <c r="D688">
        <v>590</v>
      </c>
      <c r="E688">
        <f t="shared" si="67"/>
        <v>100</v>
      </c>
      <c r="F688">
        <f t="shared" si="68"/>
        <v>143</v>
      </c>
      <c r="G688">
        <f t="shared" si="69"/>
        <v>157</v>
      </c>
      <c r="H688">
        <f t="shared" si="70"/>
        <v>152</v>
      </c>
      <c r="I688">
        <v>0</v>
      </c>
      <c r="J688" s="22">
        <v>0.97</v>
      </c>
      <c r="K688" s="22">
        <v>0.87</v>
      </c>
      <c r="L688" s="22">
        <v>0.36</v>
      </c>
      <c r="M688" s="22">
        <v>0.77</v>
      </c>
      <c r="N688" s="22">
        <v>0.59</v>
      </c>
      <c r="O688" s="24">
        <v>0.59</v>
      </c>
      <c r="P688" s="24">
        <v>0.66</v>
      </c>
      <c r="Q688" s="24">
        <v>0.68</v>
      </c>
      <c r="R688" s="24">
        <v>0.68</v>
      </c>
      <c r="S688" s="24">
        <v>0.87</v>
      </c>
      <c r="T688" s="24">
        <v>0.57999999999999996</v>
      </c>
      <c r="U688" s="24">
        <v>0.79</v>
      </c>
      <c r="V688" s="24">
        <v>0.99</v>
      </c>
      <c r="W688" s="24">
        <v>0.45</v>
      </c>
      <c r="X688" s="24">
        <v>0.28000000000000003</v>
      </c>
      <c r="Y688" s="24">
        <v>0.62</v>
      </c>
      <c r="Z688" s="24">
        <v>0.87</v>
      </c>
      <c r="AA688" s="25">
        <v>14</v>
      </c>
      <c r="AB688" s="25">
        <v>0</v>
      </c>
      <c r="AC688" s="25">
        <v>16</v>
      </c>
      <c r="AD688" s="25">
        <v>30</v>
      </c>
      <c r="AE688" s="25">
        <v>5</v>
      </c>
      <c r="AF688" s="25">
        <v>16</v>
      </c>
      <c r="AG688" s="25">
        <v>28</v>
      </c>
      <c r="AH688" s="25">
        <v>0</v>
      </c>
      <c r="AI688" s="25">
        <v>34</v>
      </c>
      <c r="AJ688" s="25">
        <v>0</v>
      </c>
      <c r="AK688" s="25">
        <v>38</v>
      </c>
      <c r="AL688" s="25">
        <v>29</v>
      </c>
      <c r="AM688" s="25">
        <v>0</v>
      </c>
      <c r="AN688" s="25">
        <v>26</v>
      </c>
      <c r="AO688" s="25">
        <v>0</v>
      </c>
      <c r="AP688" s="25">
        <v>36</v>
      </c>
      <c r="AQ688" s="25">
        <v>34</v>
      </c>
      <c r="AR688" s="25">
        <v>0</v>
      </c>
      <c r="AS688" s="25">
        <v>15</v>
      </c>
      <c r="AT688" s="25">
        <v>12</v>
      </c>
      <c r="AU688" s="25">
        <v>0</v>
      </c>
      <c r="AV688" s="25">
        <v>31</v>
      </c>
      <c r="AW688" s="25">
        <v>31</v>
      </c>
      <c r="AX688" s="25">
        <v>9</v>
      </c>
      <c r="AY688" s="25">
        <v>8</v>
      </c>
      <c r="AZ688" s="25">
        <v>14</v>
      </c>
      <c r="BA688" s="25">
        <v>33</v>
      </c>
      <c r="BB688" s="25">
        <v>2</v>
      </c>
      <c r="BC688" s="25">
        <v>25</v>
      </c>
      <c r="BD688" s="25">
        <v>4</v>
      </c>
      <c r="BE688" s="25">
        <v>14</v>
      </c>
      <c r="BF688" s="25">
        <v>12</v>
      </c>
      <c r="BG688" s="25">
        <v>0</v>
      </c>
      <c r="BH688" s="25">
        <v>28</v>
      </c>
      <c r="BI688" s="25">
        <v>16</v>
      </c>
      <c r="BJ688" s="25">
        <v>0</v>
      </c>
      <c r="BK688" s="25">
        <v>0</v>
      </c>
      <c r="BL688" s="25">
        <v>6</v>
      </c>
      <c r="BM688" s="25">
        <v>22</v>
      </c>
      <c r="BN688" s="25">
        <v>2</v>
      </c>
      <c r="BO688" t="s">
        <v>37</v>
      </c>
    </row>
    <row r="689" spans="1:67" x14ac:dyDescent="0.25">
      <c r="A689" s="6">
        <v>45180</v>
      </c>
      <c r="B689" t="s">
        <v>15</v>
      </c>
      <c r="C689">
        <v>11</v>
      </c>
      <c r="D689">
        <v>600</v>
      </c>
      <c r="E689">
        <f t="shared" si="67"/>
        <v>205</v>
      </c>
      <c r="F689">
        <f t="shared" si="68"/>
        <v>101</v>
      </c>
      <c r="G689">
        <f t="shared" si="69"/>
        <v>135</v>
      </c>
      <c r="H689">
        <f t="shared" si="70"/>
        <v>134</v>
      </c>
      <c r="I689">
        <v>0</v>
      </c>
      <c r="J689" s="22">
        <v>0.92</v>
      </c>
      <c r="K689" s="22">
        <v>0.76</v>
      </c>
      <c r="L689" s="22">
        <v>0.83000000000000007</v>
      </c>
      <c r="M689" s="22">
        <v>0.38</v>
      </c>
      <c r="N689" s="22">
        <v>0.5</v>
      </c>
      <c r="O689" s="24">
        <v>0.36</v>
      </c>
      <c r="P689" s="24">
        <v>0.66</v>
      </c>
      <c r="Q689" s="24">
        <v>0.64</v>
      </c>
      <c r="R689" s="24">
        <v>0.55000000000000004</v>
      </c>
      <c r="S689" s="24">
        <v>0.74</v>
      </c>
      <c r="T689" s="24">
        <v>0.86</v>
      </c>
      <c r="U689" s="24">
        <v>0.35000000000000003</v>
      </c>
      <c r="V689" s="24">
        <v>0.51</v>
      </c>
      <c r="W689" s="24">
        <v>0.94000000000000006</v>
      </c>
      <c r="X689" s="24">
        <v>0.96</v>
      </c>
      <c r="Y689" s="24">
        <v>0.85</v>
      </c>
      <c r="Z689" s="24">
        <v>0.95000000000000007</v>
      </c>
      <c r="AA689" s="25">
        <v>28</v>
      </c>
      <c r="AB689" s="25">
        <v>0</v>
      </c>
      <c r="AC689" s="25">
        <v>6</v>
      </c>
      <c r="AD689" s="25">
        <v>0</v>
      </c>
      <c r="AE689" s="25">
        <v>30</v>
      </c>
      <c r="AF689" s="25">
        <v>4</v>
      </c>
      <c r="AG689" s="25">
        <v>0</v>
      </c>
      <c r="AH689" s="25">
        <v>0</v>
      </c>
      <c r="AI689" s="25">
        <v>29</v>
      </c>
      <c r="AJ689" s="25">
        <v>4</v>
      </c>
      <c r="AK689" s="25">
        <v>25</v>
      </c>
      <c r="AL689" s="25">
        <v>8</v>
      </c>
      <c r="AM689" s="25">
        <v>8</v>
      </c>
      <c r="AN689" s="25">
        <v>29</v>
      </c>
      <c r="AO689" s="25">
        <v>27</v>
      </c>
      <c r="AP689" s="25">
        <v>0</v>
      </c>
      <c r="AQ689" s="25">
        <v>35</v>
      </c>
      <c r="AR689" s="25">
        <v>13</v>
      </c>
      <c r="AS689" s="25">
        <v>3</v>
      </c>
      <c r="AT689" s="25">
        <v>11</v>
      </c>
      <c r="AU689" s="25">
        <v>20</v>
      </c>
      <c r="AV689" s="25">
        <v>16</v>
      </c>
      <c r="AW689" s="25">
        <v>6</v>
      </c>
      <c r="AX689" s="25">
        <v>35</v>
      </c>
      <c r="AY689" s="25">
        <v>0</v>
      </c>
      <c r="AZ689" s="25">
        <v>7</v>
      </c>
      <c r="BA689" s="25">
        <v>27</v>
      </c>
      <c r="BB689" s="25">
        <v>6</v>
      </c>
      <c r="BC689" s="25">
        <v>0</v>
      </c>
      <c r="BD689" s="25">
        <v>18</v>
      </c>
      <c r="BE689" s="25">
        <v>31</v>
      </c>
      <c r="BF689" s="25">
        <v>14</v>
      </c>
      <c r="BG689" s="25">
        <v>14</v>
      </c>
      <c r="BH689" s="25">
        <v>1</v>
      </c>
      <c r="BI689" s="25">
        <v>24</v>
      </c>
      <c r="BJ689" s="25">
        <v>40</v>
      </c>
      <c r="BK689" s="25">
        <v>9</v>
      </c>
      <c r="BL689" s="25">
        <v>31</v>
      </c>
      <c r="BM689" s="25">
        <v>16</v>
      </c>
      <c r="BN689" s="25">
        <v>25</v>
      </c>
      <c r="BO689" t="s">
        <v>37</v>
      </c>
    </row>
    <row r="690" spans="1:67" x14ac:dyDescent="0.25">
      <c r="A690" s="6">
        <v>45181</v>
      </c>
      <c r="B690" t="s">
        <v>15</v>
      </c>
      <c r="C690">
        <v>12</v>
      </c>
      <c r="D690">
        <v>620</v>
      </c>
      <c r="E690">
        <f t="shared" si="67"/>
        <v>200</v>
      </c>
      <c r="F690">
        <f t="shared" si="68"/>
        <v>124</v>
      </c>
      <c r="G690">
        <f t="shared" si="69"/>
        <v>139</v>
      </c>
      <c r="H690">
        <f t="shared" si="70"/>
        <v>157</v>
      </c>
      <c r="I690">
        <v>0</v>
      </c>
      <c r="J690" s="22">
        <v>0.81</v>
      </c>
      <c r="K690" s="22">
        <v>0.72</v>
      </c>
      <c r="L690" s="22">
        <v>0.66</v>
      </c>
      <c r="M690" s="22">
        <v>0.94000000000000006</v>
      </c>
      <c r="N690" s="22">
        <v>0.37</v>
      </c>
      <c r="O690" s="24">
        <v>0.22</v>
      </c>
      <c r="P690" s="24">
        <v>0.75</v>
      </c>
      <c r="Q690" s="24">
        <v>0.85</v>
      </c>
      <c r="R690" s="24">
        <v>0.77</v>
      </c>
      <c r="S690" s="24">
        <v>0.77</v>
      </c>
      <c r="T690" s="24">
        <v>1</v>
      </c>
      <c r="U690" s="24">
        <v>0.91</v>
      </c>
      <c r="V690" s="24">
        <v>0.43</v>
      </c>
      <c r="W690" s="24">
        <v>0.75</v>
      </c>
      <c r="X690" s="24">
        <v>0.41000000000000003</v>
      </c>
      <c r="Y690" s="24">
        <v>0.94000000000000006</v>
      </c>
      <c r="Z690" s="24">
        <v>0.85</v>
      </c>
      <c r="AA690" s="25">
        <v>0</v>
      </c>
      <c r="AB690" s="25">
        <v>0</v>
      </c>
      <c r="AC690" s="25">
        <v>0</v>
      </c>
      <c r="AD690" s="25">
        <v>0</v>
      </c>
      <c r="AE690" s="25">
        <v>21</v>
      </c>
      <c r="AF690" s="25">
        <v>6</v>
      </c>
      <c r="AG690" s="25">
        <v>25</v>
      </c>
      <c r="AH690" s="25">
        <v>30</v>
      </c>
      <c r="AI690" s="25">
        <v>20</v>
      </c>
      <c r="AJ690" s="25">
        <v>22</v>
      </c>
      <c r="AK690" s="25">
        <v>0</v>
      </c>
      <c r="AL690" s="25">
        <v>0</v>
      </c>
      <c r="AM690" s="25">
        <v>26</v>
      </c>
      <c r="AN690" s="25">
        <v>10</v>
      </c>
      <c r="AO690" s="25">
        <v>30</v>
      </c>
      <c r="AP690" s="25">
        <v>10</v>
      </c>
      <c r="AQ690" s="25">
        <v>0</v>
      </c>
      <c r="AR690" s="25">
        <v>21</v>
      </c>
      <c r="AS690" s="25">
        <v>30</v>
      </c>
      <c r="AT690" s="25">
        <v>30</v>
      </c>
      <c r="AU690" s="25">
        <v>33</v>
      </c>
      <c r="AV690" s="25">
        <v>0</v>
      </c>
      <c r="AW690" s="25">
        <v>0</v>
      </c>
      <c r="AX690" s="25">
        <v>37</v>
      </c>
      <c r="AY690" s="25">
        <v>0</v>
      </c>
      <c r="AZ690" s="25">
        <v>38</v>
      </c>
      <c r="BA690" s="25">
        <v>0</v>
      </c>
      <c r="BB690" s="25">
        <v>12</v>
      </c>
      <c r="BC690" s="25">
        <v>14</v>
      </c>
      <c r="BD690" s="25">
        <v>5</v>
      </c>
      <c r="BE690" s="25">
        <v>11</v>
      </c>
      <c r="BF690" s="25">
        <v>33</v>
      </c>
      <c r="BG690" s="25">
        <v>29</v>
      </c>
      <c r="BH690" s="25">
        <v>38</v>
      </c>
      <c r="BI690" s="25">
        <v>37</v>
      </c>
      <c r="BJ690" s="25">
        <v>1</v>
      </c>
      <c r="BK690" s="25">
        <v>0</v>
      </c>
      <c r="BL690" s="25">
        <v>24</v>
      </c>
      <c r="BM690" s="25">
        <v>27</v>
      </c>
      <c r="BN690" s="25">
        <v>0</v>
      </c>
      <c r="BO690" t="s">
        <v>37</v>
      </c>
    </row>
    <row r="691" spans="1:67" x14ac:dyDescent="0.25">
      <c r="A691" s="6">
        <v>45182</v>
      </c>
      <c r="B691" t="s">
        <v>15</v>
      </c>
      <c r="C691">
        <v>13</v>
      </c>
      <c r="D691">
        <v>640</v>
      </c>
      <c r="E691">
        <f t="shared" si="67"/>
        <v>136</v>
      </c>
      <c r="F691">
        <f t="shared" si="68"/>
        <v>84</v>
      </c>
      <c r="G691">
        <f t="shared" si="69"/>
        <v>240</v>
      </c>
      <c r="H691">
        <f t="shared" si="70"/>
        <v>153</v>
      </c>
      <c r="I691">
        <v>0</v>
      </c>
      <c r="J691" s="22">
        <v>0.57999999999999996</v>
      </c>
      <c r="K691" s="22">
        <v>0.84</v>
      </c>
      <c r="L691" s="22">
        <v>0.96</v>
      </c>
      <c r="M691" s="22">
        <v>0.18</v>
      </c>
      <c r="N691" s="22">
        <v>0.72</v>
      </c>
      <c r="O691" s="24">
        <v>0.85</v>
      </c>
      <c r="P691" s="24">
        <v>0.61</v>
      </c>
      <c r="Q691" s="24">
        <v>0.63</v>
      </c>
      <c r="R691" s="24">
        <v>0.93</v>
      </c>
      <c r="S691" s="24">
        <v>0.83000000000000007</v>
      </c>
      <c r="T691" s="24">
        <v>0.72</v>
      </c>
      <c r="U691" s="24">
        <v>0.42</v>
      </c>
      <c r="V691" s="24">
        <v>0.78</v>
      </c>
      <c r="W691" s="24">
        <v>0.91</v>
      </c>
      <c r="X691" s="24">
        <v>0.99</v>
      </c>
      <c r="Y691" s="24">
        <v>0.75</v>
      </c>
      <c r="Z691" s="24">
        <v>0.26</v>
      </c>
      <c r="AA691" s="25">
        <v>0</v>
      </c>
      <c r="AB691" s="25">
        <v>11</v>
      </c>
      <c r="AC691" s="25">
        <v>22</v>
      </c>
      <c r="AD691" s="25">
        <v>0</v>
      </c>
      <c r="AE691" s="25">
        <v>0</v>
      </c>
      <c r="AF691" s="25">
        <v>14</v>
      </c>
      <c r="AG691" s="25">
        <v>0</v>
      </c>
      <c r="AH691" s="25">
        <v>8</v>
      </c>
      <c r="AI691" s="25">
        <v>29</v>
      </c>
      <c r="AJ691" s="25">
        <v>0</v>
      </c>
      <c r="AK691" s="25">
        <v>27</v>
      </c>
      <c r="AL691" s="25">
        <v>1</v>
      </c>
      <c r="AM691" s="25">
        <v>11</v>
      </c>
      <c r="AN691" s="25">
        <v>15</v>
      </c>
      <c r="AO691" s="25">
        <v>16</v>
      </c>
      <c r="AP691" s="25">
        <v>9</v>
      </c>
      <c r="AQ691" s="25">
        <v>41</v>
      </c>
      <c r="AR691" s="25">
        <v>22</v>
      </c>
      <c r="AS691" s="25">
        <v>23</v>
      </c>
      <c r="AT691" s="25">
        <v>15</v>
      </c>
      <c r="AU691" s="25">
        <v>33</v>
      </c>
      <c r="AV691" s="25">
        <v>17</v>
      </c>
      <c r="AW691" s="25">
        <v>27</v>
      </c>
      <c r="AX691" s="25">
        <v>6</v>
      </c>
      <c r="AY691" s="25">
        <v>12</v>
      </c>
      <c r="AZ691" s="25">
        <v>42</v>
      </c>
      <c r="BA691" s="25">
        <v>38</v>
      </c>
      <c r="BB691" s="25">
        <v>32</v>
      </c>
      <c r="BC691" s="25">
        <v>0</v>
      </c>
      <c r="BD691" s="25">
        <v>33</v>
      </c>
      <c r="BE691" s="25">
        <v>27</v>
      </c>
      <c r="BF691" s="25">
        <v>0</v>
      </c>
      <c r="BG691" s="25">
        <v>0</v>
      </c>
      <c r="BH691" s="25">
        <v>13</v>
      </c>
      <c r="BI691" s="25">
        <v>27</v>
      </c>
      <c r="BJ691" s="25">
        <v>3</v>
      </c>
      <c r="BK691" s="25">
        <v>0</v>
      </c>
      <c r="BL691" s="25">
        <v>40</v>
      </c>
      <c r="BM691" s="25">
        <v>0</v>
      </c>
      <c r="BN691" s="25">
        <v>26</v>
      </c>
      <c r="BO691" t="s">
        <v>37</v>
      </c>
    </row>
    <row r="692" spans="1:67" x14ac:dyDescent="0.25">
      <c r="A692" s="6">
        <v>45183</v>
      </c>
      <c r="B692" t="s">
        <v>15</v>
      </c>
      <c r="C692">
        <v>14</v>
      </c>
      <c r="D692">
        <v>740</v>
      </c>
      <c r="E692">
        <f t="shared" si="67"/>
        <v>155</v>
      </c>
      <c r="F692">
        <f t="shared" si="68"/>
        <v>96</v>
      </c>
      <c r="G692">
        <f t="shared" si="69"/>
        <v>232</v>
      </c>
      <c r="H692">
        <f t="shared" si="70"/>
        <v>213</v>
      </c>
      <c r="I692">
        <v>0</v>
      </c>
      <c r="J692" s="22">
        <v>0.35000000000000003</v>
      </c>
      <c r="K692" s="22">
        <v>0.71</v>
      </c>
      <c r="L692" s="22">
        <v>0.51</v>
      </c>
      <c r="M692" s="22">
        <v>0.86</v>
      </c>
      <c r="N692" s="22">
        <v>0.93</v>
      </c>
      <c r="O692" s="24">
        <v>0.65</v>
      </c>
      <c r="P692" s="24">
        <v>0.84</v>
      </c>
      <c r="Q692" s="24">
        <v>0.62</v>
      </c>
      <c r="R692" s="24">
        <v>0.89</v>
      </c>
      <c r="S692" s="24">
        <v>0.70000000000000007</v>
      </c>
      <c r="T692" s="24">
        <v>0.6</v>
      </c>
      <c r="U692" s="24">
        <v>0.26</v>
      </c>
      <c r="V692" s="24">
        <v>0.88</v>
      </c>
      <c r="W692" s="24">
        <v>0.52</v>
      </c>
      <c r="X692" s="24">
        <v>1</v>
      </c>
      <c r="Y692" s="24">
        <v>0.81</v>
      </c>
      <c r="Z692" s="24">
        <v>0.92</v>
      </c>
      <c r="AA692" s="25">
        <v>0</v>
      </c>
      <c r="AB692" s="25">
        <v>6</v>
      </c>
      <c r="AC692" s="25">
        <v>10</v>
      </c>
      <c r="AD692" s="25">
        <v>0</v>
      </c>
      <c r="AE692" s="25">
        <v>0</v>
      </c>
      <c r="AF692" s="25">
        <v>4</v>
      </c>
      <c r="AG692" s="25">
        <v>0</v>
      </c>
      <c r="AH692" s="25">
        <v>37</v>
      </c>
      <c r="AI692" s="25">
        <v>0</v>
      </c>
      <c r="AJ692" s="25">
        <v>39</v>
      </c>
      <c r="AK692" s="25">
        <v>44</v>
      </c>
      <c r="AL692" s="25">
        <v>30</v>
      </c>
      <c r="AM692" s="25">
        <v>22</v>
      </c>
      <c r="AN692" s="25">
        <v>0</v>
      </c>
      <c r="AO692" s="25">
        <v>49</v>
      </c>
      <c r="AP692" s="25">
        <v>15</v>
      </c>
      <c r="AQ692" s="25">
        <v>32</v>
      </c>
      <c r="AR692" s="25">
        <v>0</v>
      </c>
      <c r="AS692" s="25">
        <v>48</v>
      </c>
      <c r="AT692" s="25">
        <v>17</v>
      </c>
      <c r="AU692" s="25">
        <v>43</v>
      </c>
      <c r="AV692" s="25">
        <v>38</v>
      </c>
      <c r="AW692" s="25">
        <v>3</v>
      </c>
      <c r="AX692" s="25">
        <v>0</v>
      </c>
      <c r="AY692" s="25">
        <v>49</v>
      </c>
      <c r="AZ692" s="25">
        <v>41</v>
      </c>
      <c r="BA692" s="25">
        <v>5</v>
      </c>
      <c r="BB692" s="25">
        <v>30</v>
      </c>
      <c r="BC692" s="25">
        <v>23</v>
      </c>
      <c r="BD692" s="25">
        <v>0</v>
      </c>
      <c r="BE692" s="25">
        <v>21</v>
      </c>
      <c r="BF692" s="25">
        <v>44</v>
      </c>
      <c r="BG692" s="25">
        <v>40</v>
      </c>
      <c r="BH692" s="25">
        <v>7</v>
      </c>
      <c r="BI692" s="25">
        <v>0</v>
      </c>
      <c r="BJ692" s="25">
        <v>0</v>
      </c>
      <c r="BK692" s="25">
        <v>0</v>
      </c>
      <c r="BL692" s="25">
        <v>0</v>
      </c>
      <c r="BM692" s="25">
        <v>43</v>
      </c>
      <c r="BN692" s="25">
        <v>0</v>
      </c>
      <c r="BO692" t="s">
        <v>37</v>
      </c>
    </row>
    <row r="693" spans="1:67" x14ac:dyDescent="0.25">
      <c r="A693" s="6">
        <v>45184</v>
      </c>
      <c r="B693" t="s">
        <v>15</v>
      </c>
      <c r="C693">
        <v>15</v>
      </c>
      <c r="D693">
        <v>760</v>
      </c>
      <c r="E693">
        <f t="shared" si="67"/>
        <v>155</v>
      </c>
      <c r="F693">
        <f t="shared" si="68"/>
        <v>168</v>
      </c>
      <c r="G693">
        <f t="shared" si="69"/>
        <v>200</v>
      </c>
      <c r="H693">
        <f t="shared" si="70"/>
        <v>230</v>
      </c>
      <c r="I693">
        <v>0</v>
      </c>
      <c r="J693" s="22">
        <v>0.70000000000000007</v>
      </c>
      <c r="K693" s="22">
        <v>0.91</v>
      </c>
      <c r="L693" s="22">
        <v>0.52</v>
      </c>
      <c r="M693" s="22">
        <v>0.26</v>
      </c>
      <c r="N693" s="22">
        <v>0.84</v>
      </c>
      <c r="O693" s="24">
        <v>0.73</v>
      </c>
      <c r="P693" s="24">
        <v>0.69000000000000006</v>
      </c>
      <c r="Q693" s="24">
        <v>0.84</v>
      </c>
      <c r="R693" s="24">
        <v>0.91</v>
      </c>
      <c r="S693" s="24">
        <v>0.61</v>
      </c>
      <c r="T693" s="24">
        <v>0.71</v>
      </c>
      <c r="U693" s="24">
        <v>0.52</v>
      </c>
      <c r="V693" s="24">
        <v>0.26</v>
      </c>
      <c r="W693" s="24">
        <v>1</v>
      </c>
      <c r="X693" s="24">
        <v>0.93</v>
      </c>
      <c r="Y693" s="24">
        <v>0.79</v>
      </c>
      <c r="Z693" s="24">
        <v>0.87</v>
      </c>
      <c r="AA693" s="25">
        <v>0</v>
      </c>
      <c r="AB693" s="25">
        <v>1</v>
      </c>
      <c r="AC693" s="25">
        <v>0</v>
      </c>
      <c r="AD693" s="25">
        <v>40</v>
      </c>
      <c r="AE693" s="25">
        <v>7</v>
      </c>
      <c r="AF693" s="25">
        <v>36</v>
      </c>
      <c r="AG693" s="25">
        <v>15</v>
      </c>
      <c r="AH693" s="25">
        <v>24</v>
      </c>
      <c r="AI693" s="25">
        <v>10</v>
      </c>
      <c r="AJ693" s="25">
        <v>35</v>
      </c>
      <c r="AK693" s="25">
        <v>7</v>
      </c>
      <c r="AL693" s="25">
        <v>35</v>
      </c>
      <c r="AM693" s="25">
        <v>20</v>
      </c>
      <c r="AN693" s="25">
        <v>42</v>
      </c>
      <c r="AO693" s="25">
        <v>0</v>
      </c>
      <c r="AP693" s="25">
        <v>30</v>
      </c>
      <c r="AQ693" s="25">
        <v>49</v>
      </c>
      <c r="AR693" s="25">
        <v>11</v>
      </c>
      <c r="AS693" s="25">
        <v>39</v>
      </c>
      <c r="AT693" s="25">
        <v>4</v>
      </c>
      <c r="AU693" s="25">
        <v>0</v>
      </c>
      <c r="AV693" s="25">
        <v>5</v>
      </c>
      <c r="AW693" s="25">
        <v>39</v>
      </c>
      <c r="AX693" s="25">
        <v>23</v>
      </c>
      <c r="AY693" s="25">
        <v>13</v>
      </c>
      <c r="AZ693" s="25">
        <v>12</v>
      </c>
      <c r="BA693" s="25">
        <v>0</v>
      </c>
      <c r="BB693" s="25">
        <v>42</v>
      </c>
      <c r="BC693" s="25">
        <v>48</v>
      </c>
      <c r="BD693" s="25">
        <v>18</v>
      </c>
      <c r="BE693" s="25">
        <v>30</v>
      </c>
      <c r="BF693" s="25">
        <v>8</v>
      </c>
      <c r="BG693" s="25">
        <v>19</v>
      </c>
      <c r="BH693" s="25">
        <v>5</v>
      </c>
      <c r="BI693" s="25">
        <v>0</v>
      </c>
      <c r="BJ693" s="25">
        <v>6</v>
      </c>
      <c r="BK693" s="25">
        <v>13</v>
      </c>
      <c r="BL693" s="25">
        <v>19</v>
      </c>
      <c r="BM693" s="25">
        <v>42</v>
      </c>
      <c r="BN693" s="25">
        <v>13</v>
      </c>
      <c r="BO693" t="s">
        <v>37</v>
      </c>
    </row>
    <row r="694" spans="1:67" x14ac:dyDescent="0.25">
      <c r="A694" s="6">
        <v>45185</v>
      </c>
      <c r="B694" t="s">
        <v>15</v>
      </c>
      <c r="C694">
        <v>16</v>
      </c>
      <c r="D694">
        <v>790</v>
      </c>
      <c r="E694">
        <f t="shared" si="67"/>
        <v>164</v>
      </c>
      <c r="F694">
        <f t="shared" si="68"/>
        <v>152</v>
      </c>
      <c r="G694">
        <f t="shared" si="69"/>
        <v>195</v>
      </c>
      <c r="H694">
        <f t="shared" si="70"/>
        <v>235</v>
      </c>
      <c r="I694">
        <v>0</v>
      </c>
      <c r="J694" s="22">
        <v>0.9</v>
      </c>
      <c r="K694" s="22">
        <v>0.78</v>
      </c>
      <c r="L694" s="22">
        <v>0.2</v>
      </c>
      <c r="M694" s="22">
        <v>0.61</v>
      </c>
      <c r="N694" s="22">
        <v>0.89</v>
      </c>
      <c r="O694" s="24">
        <v>0.70000000000000007</v>
      </c>
      <c r="P694" s="24">
        <v>0.75</v>
      </c>
      <c r="Q694" s="24">
        <v>0.93</v>
      </c>
      <c r="R694" s="24">
        <v>0.95000000000000007</v>
      </c>
      <c r="S694" s="24">
        <v>0.62</v>
      </c>
      <c r="T694" s="24">
        <v>0.18</v>
      </c>
      <c r="U694" s="24">
        <v>0.9</v>
      </c>
      <c r="V694" s="24">
        <v>0.89</v>
      </c>
      <c r="W694" s="24">
        <v>0.28000000000000003</v>
      </c>
      <c r="X694" s="24">
        <v>0.53</v>
      </c>
      <c r="Y694" s="24">
        <v>0.95000000000000007</v>
      </c>
      <c r="Z694" s="24">
        <v>0.70000000000000007</v>
      </c>
      <c r="AA694" s="25">
        <v>44</v>
      </c>
      <c r="AB694" s="25">
        <v>14</v>
      </c>
      <c r="AC694" s="25">
        <v>0</v>
      </c>
      <c r="AD694" s="25">
        <v>0</v>
      </c>
      <c r="AE694" s="25">
        <v>0</v>
      </c>
      <c r="AF694" s="25">
        <v>19</v>
      </c>
      <c r="AG694" s="25">
        <v>32</v>
      </c>
      <c r="AH694" s="25">
        <v>18</v>
      </c>
      <c r="AI694" s="25">
        <v>0</v>
      </c>
      <c r="AJ694" s="25">
        <v>25</v>
      </c>
      <c r="AK694" s="25">
        <v>44</v>
      </c>
      <c r="AL694" s="25">
        <v>46</v>
      </c>
      <c r="AM694" s="25">
        <v>52</v>
      </c>
      <c r="AN694" s="25">
        <v>1</v>
      </c>
      <c r="AO694" s="25">
        <v>27</v>
      </c>
      <c r="AP694" s="25">
        <v>0</v>
      </c>
      <c r="AQ694" s="25">
        <v>35</v>
      </c>
      <c r="AR694" s="25">
        <v>40</v>
      </c>
      <c r="AS694" s="25">
        <v>0</v>
      </c>
      <c r="AT694" s="25">
        <v>34</v>
      </c>
      <c r="AU694" s="25">
        <v>5</v>
      </c>
      <c r="AV694" s="25">
        <v>36</v>
      </c>
      <c r="AW694" s="25">
        <v>52</v>
      </c>
      <c r="AX694" s="25">
        <v>0</v>
      </c>
      <c r="AY694" s="25">
        <v>34</v>
      </c>
      <c r="AZ694" s="25">
        <v>27</v>
      </c>
      <c r="BA694" s="25">
        <v>0</v>
      </c>
      <c r="BB694" s="25">
        <v>2</v>
      </c>
      <c r="BC694" s="25">
        <v>29</v>
      </c>
      <c r="BD694" s="25">
        <v>10</v>
      </c>
      <c r="BE694" s="25">
        <v>4</v>
      </c>
      <c r="BF694" s="25">
        <v>10</v>
      </c>
      <c r="BG694" s="25">
        <v>31</v>
      </c>
      <c r="BH694" s="25">
        <v>47</v>
      </c>
      <c r="BI694" s="25">
        <v>0</v>
      </c>
      <c r="BJ694" s="25">
        <v>24</v>
      </c>
      <c r="BK694" s="25">
        <v>0</v>
      </c>
      <c r="BL694" s="25">
        <v>15</v>
      </c>
      <c r="BM694" s="25">
        <v>7</v>
      </c>
      <c r="BN694" s="25">
        <v>26</v>
      </c>
      <c r="BO694" t="s">
        <v>37</v>
      </c>
    </row>
    <row r="695" spans="1:67" x14ac:dyDescent="0.25">
      <c r="A695" s="6">
        <v>45186</v>
      </c>
      <c r="B695" t="s">
        <v>15</v>
      </c>
      <c r="C695">
        <v>17</v>
      </c>
      <c r="D695">
        <v>810</v>
      </c>
      <c r="E695">
        <f t="shared" si="67"/>
        <v>263</v>
      </c>
      <c r="F695">
        <f t="shared" si="68"/>
        <v>244</v>
      </c>
      <c r="G695">
        <f t="shared" si="69"/>
        <v>50</v>
      </c>
      <c r="H695">
        <f t="shared" si="70"/>
        <v>207</v>
      </c>
      <c r="I695">
        <v>0</v>
      </c>
      <c r="J695" s="22">
        <v>0.57999999999999996</v>
      </c>
      <c r="K695" s="22">
        <v>0.72</v>
      </c>
      <c r="L695" s="22">
        <v>0.86</v>
      </c>
      <c r="M695" s="22">
        <v>0.96</v>
      </c>
      <c r="N695" s="22">
        <v>0.38</v>
      </c>
      <c r="O695" s="24">
        <v>0.71</v>
      </c>
      <c r="P695" s="24">
        <v>0.96</v>
      </c>
      <c r="Q695" s="24">
        <v>0.64</v>
      </c>
      <c r="R695" s="24">
        <v>0.73</v>
      </c>
      <c r="S695" s="24">
        <v>0.21</v>
      </c>
      <c r="T695" s="24">
        <v>0.55000000000000004</v>
      </c>
      <c r="U695" s="24">
        <v>0.5</v>
      </c>
      <c r="V695" s="24">
        <v>0.83000000000000007</v>
      </c>
      <c r="W695" s="24">
        <v>0.99</v>
      </c>
      <c r="X695" s="24">
        <v>0.78</v>
      </c>
      <c r="Y695" s="24">
        <v>0.98</v>
      </c>
      <c r="Z695" s="24">
        <v>0.3</v>
      </c>
      <c r="AA695" s="25">
        <v>0</v>
      </c>
      <c r="AB695" s="25">
        <v>13</v>
      </c>
      <c r="AC695" s="25">
        <v>22</v>
      </c>
      <c r="AD695" s="25">
        <v>50</v>
      </c>
      <c r="AE695" s="25">
        <v>9</v>
      </c>
      <c r="AF695" s="25">
        <v>39</v>
      </c>
      <c r="AG695" s="25">
        <v>14</v>
      </c>
      <c r="AH695" s="25">
        <v>0</v>
      </c>
      <c r="AI695" s="25">
        <v>54</v>
      </c>
      <c r="AJ695" s="25">
        <v>43</v>
      </c>
      <c r="AK695" s="25">
        <v>46</v>
      </c>
      <c r="AL695" s="25">
        <v>20</v>
      </c>
      <c r="AM695" s="25">
        <v>36</v>
      </c>
      <c r="AN695" s="25">
        <v>53</v>
      </c>
      <c r="AO695" s="25">
        <v>21</v>
      </c>
      <c r="AP695" s="25">
        <v>4</v>
      </c>
      <c r="AQ695" s="25">
        <v>51</v>
      </c>
      <c r="AR695" s="25">
        <v>0</v>
      </c>
      <c r="AS695" s="25">
        <v>0</v>
      </c>
      <c r="AT695" s="25">
        <v>22</v>
      </c>
      <c r="AU695" s="25">
        <v>0</v>
      </c>
      <c r="AV695" s="25">
        <v>0</v>
      </c>
      <c r="AW695" s="25">
        <v>0</v>
      </c>
      <c r="AX695" s="25">
        <v>0</v>
      </c>
      <c r="AY695" s="25">
        <v>27</v>
      </c>
      <c r="AZ695" s="25">
        <v>5</v>
      </c>
      <c r="BA695" s="25">
        <v>0</v>
      </c>
      <c r="BB695" s="25">
        <v>0</v>
      </c>
      <c r="BC695" s="25">
        <v>18</v>
      </c>
      <c r="BD695" s="25">
        <v>0</v>
      </c>
      <c r="BE695" s="25">
        <v>0</v>
      </c>
      <c r="BF695" s="25">
        <v>33</v>
      </c>
      <c r="BG695" s="25">
        <v>37</v>
      </c>
      <c r="BH695" s="25">
        <v>31</v>
      </c>
      <c r="BI695" s="25">
        <v>24</v>
      </c>
      <c r="BJ695" s="25">
        <v>25</v>
      </c>
      <c r="BK695" s="25">
        <v>24</v>
      </c>
      <c r="BL695" s="25">
        <v>0</v>
      </c>
      <c r="BM695" s="25">
        <v>36</v>
      </c>
      <c r="BN695" s="25">
        <v>53</v>
      </c>
      <c r="BO695" t="s">
        <v>37</v>
      </c>
    </row>
    <row r="696" spans="1:67" x14ac:dyDescent="0.25">
      <c r="A696" s="6">
        <v>45187</v>
      </c>
      <c r="B696" t="s">
        <v>15</v>
      </c>
      <c r="C696">
        <v>18</v>
      </c>
      <c r="D696">
        <v>810</v>
      </c>
      <c r="E696">
        <f t="shared" si="67"/>
        <v>184</v>
      </c>
      <c r="F696">
        <f t="shared" si="68"/>
        <v>152</v>
      </c>
      <c r="G696">
        <f t="shared" si="69"/>
        <v>244</v>
      </c>
      <c r="H696">
        <f t="shared" si="70"/>
        <v>176</v>
      </c>
      <c r="I696">
        <v>0</v>
      </c>
      <c r="J696" s="22">
        <v>0.56000000000000005</v>
      </c>
      <c r="K696" s="22">
        <v>0.46</v>
      </c>
      <c r="L696" s="22">
        <v>0.87</v>
      </c>
      <c r="M696" s="22">
        <v>0.99</v>
      </c>
      <c r="N696" s="22">
        <v>0.77</v>
      </c>
      <c r="O696" s="24">
        <v>0.79</v>
      </c>
      <c r="P696" s="24">
        <v>0.93</v>
      </c>
      <c r="Q696" s="24">
        <v>0.66</v>
      </c>
      <c r="R696" s="24">
        <v>0.66</v>
      </c>
      <c r="S696" s="24">
        <v>0.74</v>
      </c>
      <c r="T696" s="24">
        <v>0.66</v>
      </c>
      <c r="U696" s="24">
        <v>0.77</v>
      </c>
      <c r="V696" s="24">
        <v>0.84</v>
      </c>
      <c r="W696" s="24">
        <v>0.93</v>
      </c>
      <c r="X696" s="24">
        <v>0.99</v>
      </c>
      <c r="Y696" s="24">
        <v>0.6</v>
      </c>
      <c r="Z696" s="24">
        <v>0.44</v>
      </c>
      <c r="AA696" s="25">
        <v>4</v>
      </c>
      <c r="AB696" s="25">
        <v>36</v>
      </c>
      <c r="AC696" s="25">
        <v>23</v>
      </c>
      <c r="AD696" s="25">
        <v>0</v>
      </c>
      <c r="AE696" s="25">
        <v>5</v>
      </c>
      <c r="AF696" s="25">
        <v>53</v>
      </c>
      <c r="AG696" s="25">
        <v>9</v>
      </c>
      <c r="AH696" s="25">
        <v>0</v>
      </c>
      <c r="AI696" s="25">
        <v>22</v>
      </c>
      <c r="AJ696" s="25">
        <v>0</v>
      </c>
      <c r="AK696" s="25">
        <v>54</v>
      </c>
      <c r="AL696" s="25">
        <v>5</v>
      </c>
      <c r="AM696" s="25">
        <v>0</v>
      </c>
      <c r="AN696" s="25">
        <v>13</v>
      </c>
      <c r="AO696" s="25">
        <v>5</v>
      </c>
      <c r="AP696" s="25">
        <v>32</v>
      </c>
      <c r="AQ696" s="25">
        <v>45</v>
      </c>
      <c r="AR696" s="25">
        <v>4</v>
      </c>
      <c r="AS696" s="25">
        <v>40</v>
      </c>
      <c r="AT696" s="25">
        <v>32</v>
      </c>
      <c r="AU696" s="25">
        <v>1</v>
      </c>
      <c r="AV696" s="25">
        <v>26</v>
      </c>
      <c r="AW696" s="25">
        <v>24</v>
      </c>
      <c r="AX696" s="25">
        <v>50</v>
      </c>
      <c r="AY696" s="25">
        <v>2</v>
      </c>
      <c r="AZ696" s="25">
        <v>40</v>
      </c>
      <c r="BA696" s="25">
        <v>5</v>
      </c>
      <c r="BB696" s="25">
        <v>0</v>
      </c>
      <c r="BC696" s="25">
        <v>50</v>
      </c>
      <c r="BD696" s="25">
        <v>46</v>
      </c>
      <c r="BE696" s="25">
        <v>0</v>
      </c>
      <c r="BF696" s="25">
        <v>28</v>
      </c>
      <c r="BG696" s="25">
        <v>0</v>
      </c>
      <c r="BH696" s="25">
        <v>43</v>
      </c>
      <c r="BI696" s="25">
        <v>3</v>
      </c>
      <c r="BJ696" s="25">
        <v>0</v>
      </c>
      <c r="BK696" s="25">
        <v>33</v>
      </c>
      <c r="BL696" s="25">
        <v>26</v>
      </c>
      <c r="BM696" s="25">
        <v>45</v>
      </c>
      <c r="BN696" s="25">
        <v>6</v>
      </c>
      <c r="BO696" t="s">
        <v>37</v>
      </c>
    </row>
    <row r="697" spans="1:67" x14ac:dyDescent="0.25">
      <c r="A697" s="6">
        <v>45188</v>
      </c>
      <c r="B697" t="s">
        <v>15</v>
      </c>
      <c r="C697">
        <v>19</v>
      </c>
      <c r="D697">
        <v>830.00000000000011</v>
      </c>
      <c r="E697">
        <f t="shared" si="67"/>
        <v>162</v>
      </c>
      <c r="F697">
        <f t="shared" si="68"/>
        <v>231</v>
      </c>
      <c r="G697">
        <f t="shared" si="69"/>
        <v>185.00000000000011</v>
      </c>
      <c r="H697">
        <f t="shared" si="70"/>
        <v>211</v>
      </c>
      <c r="I697">
        <v>0</v>
      </c>
      <c r="J697" s="22">
        <v>0.54</v>
      </c>
      <c r="K697" s="22">
        <v>0.9</v>
      </c>
      <c r="L697" s="22">
        <v>0.99</v>
      </c>
      <c r="M697" s="22">
        <v>0.78</v>
      </c>
      <c r="N697" s="22">
        <v>0.33</v>
      </c>
      <c r="O697" s="24">
        <v>0.57999999999999996</v>
      </c>
      <c r="P697" s="24">
        <v>0.94000000000000006</v>
      </c>
      <c r="Q697" s="24">
        <v>0.86</v>
      </c>
      <c r="R697" s="24">
        <v>0.70000000000000007</v>
      </c>
      <c r="S697" s="24">
        <v>0.79</v>
      </c>
      <c r="T697" s="24">
        <v>0.78</v>
      </c>
      <c r="U697" s="24">
        <v>0.95000000000000007</v>
      </c>
      <c r="V697" s="24">
        <v>0.41000000000000003</v>
      </c>
      <c r="W697" s="24">
        <v>0.77</v>
      </c>
      <c r="X697" s="24">
        <v>0.25</v>
      </c>
      <c r="Y697" s="24">
        <v>0.8</v>
      </c>
      <c r="Z697" s="24">
        <v>0.97</v>
      </c>
      <c r="AA697" s="25">
        <v>0</v>
      </c>
      <c r="AB697" s="25">
        <v>16</v>
      </c>
      <c r="AC697" s="25">
        <v>2</v>
      </c>
      <c r="AD697" s="25">
        <v>38</v>
      </c>
      <c r="AE697" s="25">
        <v>52</v>
      </c>
      <c r="AF697" s="25">
        <v>29</v>
      </c>
      <c r="AG697" s="25">
        <v>17</v>
      </c>
      <c r="AH697" s="25">
        <v>28</v>
      </c>
      <c r="AI697" s="25">
        <v>0</v>
      </c>
      <c r="AJ697" s="25">
        <v>49</v>
      </c>
      <c r="AK697" s="25">
        <v>41</v>
      </c>
      <c r="AL697" s="25">
        <v>40</v>
      </c>
      <c r="AM697" s="25">
        <v>27</v>
      </c>
      <c r="AN697" s="25">
        <v>5</v>
      </c>
      <c r="AO697" s="25">
        <v>42</v>
      </c>
      <c r="AP697" s="25">
        <v>15</v>
      </c>
      <c r="AQ697" s="25">
        <v>0</v>
      </c>
      <c r="AR697" s="25">
        <v>54</v>
      </c>
      <c r="AS697" s="25">
        <v>28</v>
      </c>
      <c r="AT697" s="25">
        <v>0</v>
      </c>
      <c r="AU697" s="25">
        <v>19</v>
      </c>
      <c r="AV697" s="25">
        <v>41</v>
      </c>
      <c r="AW697" s="25">
        <v>0</v>
      </c>
      <c r="AX697" s="25">
        <v>15</v>
      </c>
      <c r="AY697" s="25">
        <v>8</v>
      </c>
      <c r="AZ697" s="25">
        <v>41</v>
      </c>
      <c r="BA697" s="25">
        <v>13</v>
      </c>
      <c r="BB697" s="25">
        <v>22.000000000000114</v>
      </c>
      <c r="BC697" s="25">
        <v>26</v>
      </c>
      <c r="BD697" s="25">
        <v>0</v>
      </c>
      <c r="BE697" s="25">
        <v>3</v>
      </c>
      <c r="BF697" s="25">
        <v>21</v>
      </c>
      <c r="BG697" s="25">
        <v>49</v>
      </c>
      <c r="BH697" s="25">
        <v>20</v>
      </c>
      <c r="BI697" s="25">
        <v>18</v>
      </c>
      <c r="BJ697" s="25">
        <v>9</v>
      </c>
      <c r="BK697" s="25">
        <v>0</v>
      </c>
      <c r="BL697" s="25">
        <v>25</v>
      </c>
      <c r="BM697" s="25">
        <v>17</v>
      </c>
      <c r="BN697" s="25">
        <v>0</v>
      </c>
      <c r="BO697" t="s">
        <v>37</v>
      </c>
    </row>
    <row r="698" spans="1:67" x14ac:dyDescent="0.25">
      <c r="A698" s="6">
        <v>45189</v>
      </c>
      <c r="B698" t="s">
        <v>15</v>
      </c>
      <c r="C698">
        <v>20</v>
      </c>
      <c r="D698">
        <v>830.00000000000011</v>
      </c>
      <c r="E698">
        <f t="shared" si="67"/>
        <v>301</v>
      </c>
      <c r="F698">
        <f t="shared" si="68"/>
        <v>146.00000000000011</v>
      </c>
      <c r="G698">
        <f t="shared" si="69"/>
        <v>213</v>
      </c>
      <c r="H698">
        <f t="shared" si="70"/>
        <v>170</v>
      </c>
      <c r="I698">
        <v>0</v>
      </c>
      <c r="J698" s="22">
        <v>0.23</v>
      </c>
      <c r="K698" s="22">
        <v>0.91</v>
      </c>
      <c r="L698" s="22">
        <v>0.81</v>
      </c>
      <c r="M698" s="22">
        <v>0.65</v>
      </c>
      <c r="N698" s="22">
        <v>0.77</v>
      </c>
      <c r="O698" s="24">
        <v>0.8</v>
      </c>
      <c r="P698" s="24">
        <v>0.77</v>
      </c>
      <c r="Q698" s="24">
        <v>0.78</v>
      </c>
      <c r="R698" s="24">
        <v>0.27</v>
      </c>
      <c r="S698" s="24">
        <v>0.89</v>
      </c>
      <c r="T698" s="24">
        <v>0.69000000000000006</v>
      </c>
      <c r="U698" s="24">
        <v>0.59</v>
      </c>
      <c r="V698" s="24">
        <v>0.9</v>
      </c>
      <c r="W698" s="24">
        <v>0.88</v>
      </c>
      <c r="X698" s="24">
        <v>0.4</v>
      </c>
      <c r="Y698" s="24">
        <v>0.52</v>
      </c>
      <c r="Z698" s="24">
        <v>0.83000000000000007</v>
      </c>
      <c r="AA698" s="25">
        <v>0</v>
      </c>
      <c r="AB698" s="25">
        <v>4</v>
      </c>
      <c r="AC698" s="25">
        <v>0</v>
      </c>
      <c r="AD698" s="25">
        <v>1.1368683772161603E-13</v>
      </c>
      <c r="AE698" s="25">
        <v>25</v>
      </c>
      <c r="AF698" s="25">
        <v>40</v>
      </c>
      <c r="AG698" s="25">
        <v>41</v>
      </c>
      <c r="AH698" s="25">
        <v>21</v>
      </c>
      <c r="AI698" s="25">
        <v>0</v>
      </c>
      <c r="AJ698" s="25">
        <v>15</v>
      </c>
      <c r="AK698" s="25">
        <v>0</v>
      </c>
      <c r="AL698" s="25">
        <v>48</v>
      </c>
      <c r="AM698" s="25">
        <v>0</v>
      </c>
      <c r="AN698" s="25">
        <v>0</v>
      </c>
      <c r="AO698" s="25">
        <v>0</v>
      </c>
      <c r="AP698" s="25">
        <v>31</v>
      </c>
      <c r="AQ698" s="25">
        <v>46</v>
      </c>
      <c r="AR698" s="25">
        <v>45</v>
      </c>
      <c r="AS698" s="25">
        <v>0</v>
      </c>
      <c r="AT698" s="25">
        <v>0</v>
      </c>
      <c r="AU698" s="25">
        <v>0</v>
      </c>
      <c r="AV698" s="25">
        <v>50</v>
      </c>
      <c r="AW698" s="25">
        <v>47</v>
      </c>
      <c r="AX698" s="25">
        <v>32</v>
      </c>
      <c r="AY698" s="25">
        <v>5</v>
      </c>
      <c r="AZ698" s="25">
        <v>53</v>
      </c>
      <c r="BA698" s="25">
        <v>4</v>
      </c>
      <c r="BB698" s="25">
        <v>22</v>
      </c>
      <c r="BC698" s="25">
        <v>0</v>
      </c>
      <c r="BD698" s="25">
        <v>0</v>
      </c>
      <c r="BE698" s="25">
        <v>34</v>
      </c>
      <c r="BF698" s="25">
        <v>26</v>
      </c>
      <c r="BG698" s="25">
        <v>51</v>
      </c>
      <c r="BH698" s="25">
        <v>30</v>
      </c>
      <c r="BI698" s="25">
        <v>15</v>
      </c>
      <c r="BJ698" s="25">
        <v>34</v>
      </c>
      <c r="BK698" s="25">
        <v>38</v>
      </c>
      <c r="BL698" s="25">
        <v>50</v>
      </c>
      <c r="BM698" s="25">
        <v>23</v>
      </c>
      <c r="BN698" s="25">
        <v>0</v>
      </c>
      <c r="BO698" t="s">
        <v>37</v>
      </c>
    </row>
    <row r="699" spans="1:67" x14ac:dyDescent="0.25">
      <c r="A699" s="6">
        <v>45190</v>
      </c>
      <c r="B699" t="s">
        <v>15</v>
      </c>
      <c r="C699">
        <v>21</v>
      </c>
      <c r="D699">
        <v>830.00000000000011</v>
      </c>
      <c r="E699">
        <f t="shared" si="67"/>
        <v>78.000000000000114</v>
      </c>
      <c r="F699">
        <f t="shared" si="68"/>
        <v>301</v>
      </c>
      <c r="G699">
        <f t="shared" si="69"/>
        <v>223</v>
      </c>
      <c r="H699">
        <f t="shared" si="70"/>
        <v>188</v>
      </c>
      <c r="I699">
        <v>0</v>
      </c>
      <c r="J699" s="22">
        <v>0.36</v>
      </c>
      <c r="K699" s="22">
        <v>0.97</v>
      </c>
      <c r="L699" s="22">
        <v>0.84</v>
      </c>
      <c r="M699" s="22">
        <v>0.73</v>
      </c>
      <c r="N699" s="22">
        <v>0.53</v>
      </c>
      <c r="O699" s="24">
        <v>0.19</v>
      </c>
      <c r="P699" s="24">
        <v>1</v>
      </c>
      <c r="Q699" s="24">
        <v>0.77</v>
      </c>
      <c r="R699" s="24">
        <v>0.56000000000000005</v>
      </c>
      <c r="S699" s="24">
        <v>0.77</v>
      </c>
      <c r="T699" s="24">
        <v>0.8</v>
      </c>
      <c r="U699" s="24">
        <v>0.65</v>
      </c>
      <c r="V699" s="24">
        <v>0.88</v>
      </c>
      <c r="W699" s="24">
        <v>0.36</v>
      </c>
      <c r="X699" s="24">
        <v>0.91</v>
      </c>
      <c r="Y699" s="24">
        <v>0.43</v>
      </c>
      <c r="Z699" s="24">
        <v>0.92</v>
      </c>
      <c r="AA699" s="25">
        <v>54</v>
      </c>
      <c r="AB699" s="25">
        <v>53</v>
      </c>
      <c r="AC699" s="25">
        <v>38</v>
      </c>
      <c r="AD699" s="25">
        <v>10</v>
      </c>
      <c r="AE699" s="25">
        <v>36</v>
      </c>
      <c r="AF699" s="25">
        <v>54</v>
      </c>
      <c r="AG699" s="25">
        <v>3</v>
      </c>
      <c r="AH699" s="25">
        <v>10</v>
      </c>
      <c r="AI699" s="25">
        <v>4</v>
      </c>
      <c r="AJ699" s="25">
        <v>39</v>
      </c>
      <c r="AK699" s="25">
        <v>40</v>
      </c>
      <c r="AL699" s="25">
        <v>23</v>
      </c>
      <c r="AM699" s="25">
        <v>7</v>
      </c>
      <c r="AN699" s="25">
        <v>0</v>
      </c>
      <c r="AO699" s="25">
        <v>0</v>
      </c>
      <c r="AP699" s="25">
        <v>0</v>
      </c>
      <c r="AQ699" s="25">
        <v>35</v>
      </c>
      <c r="AR699" s="25">
        <v>50</v>
      </c>
      <c r="AS699" s="25">
        <v>46</v>
      </c>
      <c r="AT699" s="25">
        <v>27</v>
      </c>
      <c r="AU699" s="25">
        <v>40</v>
      </c>
      <c r="AV699" s="25">
        <v>0</v>
      </c>
      <c r="AW699" s="25">
        <v>0</v>
      </c>
      <c r="AX699" s="25">
        <v>12</v>
      </c>
      <c r="AY699" s="25">
        <v>50</v>
      </c>
      <c r="AZ699" s="25">
        <v>23</v>
      </c>
      <c r="BA699" s="25">
        <v>0</v>
      </c>
      <c r="BB699" s="25">
        <v>50</v>
      </c>
      <c r="BC699" s="25">
        <v>0</v>
      </c>
      <c r="BD699" s="25">
        <v>48</v>
      </c>
      <c r="BE699" s="25">
        <v>0</v>
      </c>
      <c r="BF699" s="25">
        <v>3</v>
      </c>
      <c r="BG699" s="25">
        <v>0</v>
      </c>
      <c r="BH699" s="25">
        <v>1</v>
      </c>
      <c r="BI699" s="25">
        <v>22</v>
      </c>
      <c r="BJ699" s="25">
        <v>6.0000000000001137</v>
      </c>
      <c r="BK699" s="25">
        <v>0</v>
      </c>
      <c r="BL699" s="25">
        <v>34</v>
      </c>
      <c r="BM699" s="25">
        <v>12</v>
      </c>
      <c r="BN699" s="25">
        <v>0</v>
      </c>
      <c r="BO699" t="s">
        <v>37</v>
      </c>
    </row>
    <row r="700" spans="1:67" x14ac:dyDescent="0.25">
      <c r="A700" s="6">
        <v>45191</v>
      </c>
      <c r="B700" t="s">
        <v>15</v>
      </c>
      <c r="C700">
        <v>22</v>
      </c>
      <c r="D700">
        <v>850</v>
      </c>
      <c r="E700">
        <f t="shared" si="67"/>
        <v>196</v>
      </c>
      <c r="F700">
        <f t="shared" si="68"/>
        <v>295</v>
      </c>
      <c r="G700">
        <f t="shared" si="69"/>
        <v>140</v>
      </c>
      <c r="H700">
        <f t="shared" si="70"/>
        <v>190</v>
      </c>
      <c r="I700">
        <v>0</v>
      </c>
      <c r="J700" s="22">
        <v>0.70000000000000007</v>
      </c>
      <c r="K700" s="22">
        <v>0.75</v>
      </c>
      <c r="L700" s="22">
        <v>0.9</v>
      </c>
      <c r="M700" s="22">
        <v>0.5</v>
      </c>
      <c r="N700" s="22">
        <v>0.83000000000000007</v>
      </c>
      <c r="O700" s="24">
        <v>0.13</v>
      </c>
      <c r="P700" s="24">
        <v>0.87</v>
      </c>
      <c r="Q700" s="24">
        <v>0.66</v>
      </c>
      <c r="R700" s="24">
        <v>0.61</v>
      </c>
      <c r="S700" s="24">
        <v>0.84</v>
      </c>
      <c r="T700" s="24">
        <v>0.61</v>
      </c>
      <c r="U700" s="24">
        <v>0.83000000000000007</v>
      </c>
      <c r="V700" s="24">
        <v>0.91</v>
      </c>
      <c r="W700" s="24">
        <v>0.42</v>
      </c>
      <c r="X700" s="24">
        <v>0.9</v>
      </c>
      <c r="Y700" s="24">
        <v>0.44</v>
      </c>
      <c r="Z700" s="24">
        <v>0.93</v>
      </c>
      <c r="AA700" s="25">
        <v>46</v>
      </c>
      <c r="AB700" s="25">
        <v>10</v>
      </c>
      <c r="AC700" s="25">
        <v>41</v>
      </c>
      <c r="AD700" s="25">
        <v>56</v>
      </c>
      <c r="AE700" s="25">
        <v>6</v>
      </c>
      <c r="AF700" s="25">
        <v>7</v>
      </c>
      <c r="AG700" s="25">
        <v>50</v>
      </c>
      <c r="AH700" s="25">
        <v>0</v>
      </c>
      <c r="AI700" s="25">
        <v>27</v>
      </c>
      <c r="AJ700" s="25">
        <v>52</v>
      </c>
      <c r="AK700" s="25">
        <v>29</v>
      </c>
      <c r="AL700" s="25">
        <v>38</v>
      </c>
      <c r="AM700" s="25">
        <v>24</v>
      </c>
      <c r="AN700" s="25">
        <v>7</v>
      </c>
      <c r="AO700" s="25">
        <v>21</v>
      </c>
      <c r="AP700" s="25">
        <v>0</v>
      </c>
      <c r="AQ700" s="25">
        <v>43</v>
      </c>
      <c r="AR700" s="25">
        <v>22</v>
      </c>
      <c r="AS700" s="25">
        <v>26</v>
      </c>
      <c r="AT700" s="25">
        <v>9</v>
      </c>
      <c r="AU700" s="25">
        <v>0</v>
      </c>
      <c r="AV700" s="25">
        <v>45</v>
      </c>
      <c r="AW700" s="25">
        <v>18</v>
      </c>
      <c r="AX700" s="25">
        <v>28</v>
      </c>
      <c r="AY700" s="25">
        <v>16</v>
      </c>
      <c r="AZ700" s="25">
        <v>0</v>
      </c>
      <c r="BA700" s="25">
        <v>0</v>
      </c>
      <c r="BB700" s="25">
        <v>29</v>
      </c>
      <c r="BC700" s="25">
        <v>1</v>
      </c>
      <c r="BD700" s="25">
        <v>3</v>
      </c>
      <c r="BE700" s="25">
        <v>16</v>
      </c>
      <c r="BF700" s="25">
        <v>23</v>
      </c>
      <c r="BG700" s="25">
        <v>29</v>
      </c>
      <c r="BH700" s="25">
        <v>51</v>
      </c>
      <c r="BI700" s="25">
        <v>4</v>
      </c>
      <c r="BJ700" s="25">
        <v>20</v>
      </c>
      <c r="BK700" s="25">
        <v>13</v>
      </c>
      <c r="BL700" s="25">
        <v>40</v>
      </c>
      <c r="BM700" s="25">
        <v>0</v>
      </c>
      <c r="BN700" s="25">
        <v>0</v>
      </c>
      <c r="BO700" t="s">
        <v>37</v>
      </c>
    </row>
    <row r="701" spans="1:67" x14ac:dyDescent="0.25">
      <c r="A701" s="6">
        <v>45192</v>
      </c>
      <c r="B701" t="s">
        <v>15</v>
      </c>
      <c r="C701">
        <v>23</v>
      </c>
      <c r="D701">
        <v>860</v>
      </c>
      <c r="E701">
        <f t="shared" si="67"/>
        <v>288</v>
      </c>
      <c r="F701">
        <f t="shared" si="68"/>
        <v>116</v>
      </c>
      <c r="G701">
        <f t="shared" si="69"/>
        <v>259</v>
      </c>
      <c r="H701">
        <f t="shared" si="70"/>
        <v>177</v>
      </c>
      <c r="I701">
        <v>0</v>
      </c>
      <c r="J701" s="22">
        <v>0.62</v>
      </c>
      <c r="K701" s="22">
        <v>0.47000000000000003</v>
      </c>
      <c r="L701" s="22">
        <v>0.88</v>
      </c>
      <c r="M701" s="22">
        <v>0.97</v>
      </c>
      <c r="N701" s="22">
        <v>0.8</v>
      </c>
      <c r="O701" s="24">
        <v>0.92</v>
      </c>
      <c r="P701" s="24">
        <v>0.96</v>
      </c>
      <c r="Q701" s="24">
        <v>0.62</v>
      </c>
      <c r="R701" s="24">
        <v>0.44</v>
      </c>
      <c r="S701" s="24">
        <v>0.72</v>
      </c>
      <c r="T701" s="24">
        <v>0.57999999999999996</v>
      </c>
      <c r="U701" s="24">
        <v>0.76</v>
      </c>
      <c r="V701" s="24">
        <v>0.92</v>
      </c>
      <c r="W701" s="24">
        <v>0.38</v>
      </c>
      <c r="X701" s="24">
        <v>0.81</v>
      </c>
      <c r="Y701" s="24">
        <v>0.51</v>
      </c>
      <c r="Z701" s="24">
        <v>1</v>
      </c>
      <c r="AA701" s="25">
        <v>0</v>
      </c>
      <c r="AB701" s="25">
        <v>18</v>
      </c>
      <c r="AC701" s="25">
        <v>18</v>
      </c>
      <c r="AD701" s="25">
        <v>0</v>
      </c>
      <c r="AE701" s="25">
        <v>0</v>
      </c>
      <c r="AF701" s="25">
        <v>2</v>
      </c>
      <c r="AG701" s="25">
        <v>0</v>
      </c>
      <c r="AH701" s="25">
        <v>56</v>
      </c>
      <c r="AI701" s="25">
        <v>5</v>
      </c>
      <c r="AJ701" s="25">
        <v>17</v>
      </c>
      <c r="AK701" s="25">
        <v>20</v>
      </c>
      <c r="AL701" s="25">
        <v>34</v>
      </c>
      <c r="AM701" s="25">
        <v>47</v>
      </c>
      <c r="AN701" s="25">
        <v>0</v>
      </c>
      <c r="AO701" s="25">
        <v>24</v>
      </c>
      <c r="AP701" s="25">
        <v>0</v>
      </c>
      <c r="AQ701" s="25">
        <v>15</v>
      </c>
      <c r="AR701" s="25">
        <v>0</v>
      </c>
      <c r="AS701" s="25">
        <v>0</v>
      </c>
      <c r="AT701" s="25">
        <v>57</v>
      </c>
      <c r="AU701" s="25">
        <v>36</v>
      </c>
      <c r="AV701" s="25">
        <v>36</v>
      </c>
      <c r="AW701" s="25">
        <v>14</v>
      </c>
      <c r="AX701" s="25">
        <v>43</v>
      </c>
      <c r="AY701" s="25">
        <v>3</v>
      </c>
      <c r="AZ701" s="25">
        <v>34</v>
      </c>
      <c r="BA701" s="25">
        <v>37</v>
      </c>
      <c r="BB701" s="25">
        <v>22</v>
      </c>
      <c r="BC701" s="25">
        <v>22</v>
      </c>
      <c r="BD701" s="25">
        <v>12</v>
      </c>
      <c r="BE701" s="25">
        <v>26</v>
      </c>
      <c r="BF701" s="25">
        <v>26</v>
      </c>
      <c r="BG701" s="25">
        <v>0</v>
      </c>
      <c r="BH701" s="25">
        <v>50</v>
      </c>
      <c r="BI701" s="25">
        <v>53</v>
      </c>
      <c r="BJ701" s="25">
        <v>53</v>
      </c>
      <c r="BK701" s="25">
        <v>35</v>
      </c>
      <c r="BL701" s="25">
        <v>17</v>
      </c>
      <c r="BM701" s="25">
        <v>28</v>
      </c>
      <c r="BN701" s="25">
        <v>0</v>
      </c>
      <c r="BO701" t="s">
        <v>37</v>
      </c>
    </row>
    <row r="702" spans="1:67" x14ac:dyDescent="0.25">
      <c r="A702" s="6">
        <v>45193</v>
      </c>
      <c r="B702" t="s">
        <v>15</v>
      </c>
      <c r="C702">
        <v>24</v>
      </c>
      <c r="D702">
        <v>930</v>
      </c>
      <c r="E702">
        <f t="shared" si="67"/>
        <v>177</v>
      </c>
      <c r="F702">
        <f t="shared" si="68"/>
        <v>323</v>
      </c>
      <c r="G702">
        <f t="shared" si="69"/>
        <v>297</v>
      </c>
      <c r="H702">
        <f t="shared" si="70"/>
        <v>119</v>
      </c>
      <c r="I702">
        <v>0</v>
      </c>
      <c r="J702" s="22">
        <v>0.99</v>
      </c>
      <c r="K702" s="22">
        <v>0.83000000000000007</v>
      </c>
      <c r="L702" s="22">
        <v>0.77</v>
      </c>
      <c r="M702" s="22">
        <v>0.16</v>
      </c>
      <c r="N702" s="22">
        <v>0.53</v>
      </c>
      <c r="O702" s="24">
        <v>0.6</v>
      </c>
      <c r="P702" s="24">
        <v>0.56000000000000005</v>
      </c>
      <c r="Q702" s="24">
        <v>0.8</v>
      </c>
      <c r="R702" s="24">
        <v>0.14000000000000001</v>
      </c>
      <c r="S702" s="24">
        <v>0.77</v>
      </c>
      <c r="T702" s="24">
        <v>0.85</v>
      </c>
      <c r="U702" s="24">
        <v>0.44</v>
      </c>
      <c r="V702" s="24">
        <v>0.57999999999999996</v>
      </c>
      <c r="W702" s="24">
        <v>0.9</v>
      </c>
      <c r="X702" s="24">
        <v>0.89</v>
      </c>
      <c r="Y702" s="24">
        <v>0.98</v>
      </c>
      <c r="Z702" s="24">
        <v>0.9</v>
      </c>
      <c r="AA702" s="25">
        <v>0</v>
      </c>
      <c r="AB702" s="25">
        <v>32</v>
      </c>
      <c r="AC702" s="25">
        <v>35</v>
      </c>
      <c r="AD702" s="25">
        <v>39</v>
      </c>
      <c r="AE702" s="25">
        <v>56</v>
      </c>
      <c r="AF702" s="25">
        <v>26</v>
      </c>
      <c r="AG702" s="25">
        <v>44</v>
      </c>
      <c r="AH702" s="25">
        <v>34</v>
      </c>
      <c r="AI702" s="25">
        <v>16</v>
      </c>
      <c r="AJ702" s="25">
        <v>41</v>
      </c>
      <c r="AK702" s="25">
        <v>14</v>
      </c>
      <c r="AL702" s="25">
        <v>32</v>
      </c>
      <c r="AM702" s="25">
        <v>0</v>
      </c>
      <c r="AN702" s="25">
        <v>0</v>
      </c>
      <c r="AO702" s="25">
        <v>54</v>
      </c>
      <c r="AP702" s="25">
        <v>0</v>
      </c>
      <c r="AQ702" s="25">
        <v>0</v>
      </c>
      <c r="AR702" s="25">
        <v>16</v>
      </c>
      <c r="AS702" s="25">
        <v>0</v>
      </c>
      <c r="AT702" s="25">
        <v>17</v>
      </c>
      <c r="AU702" s="25">
        <v>0</v>
      </c>
      <c r="AV702" s="25">
        <v>2</v>
      </c>
      <c r="AW702" s="25">
        <v>1</v>
      </c>
      <c r="AX702" s="25">
        <v>55</v>
      </c>
      <c r="AY702" s="25">
        <v>32</v>
      </c>
      <c r="AZ702" s="25">
        <v>58</v>
      </c>
      <c r="BA702" s="25">
        <v>33</v>
      </c>
      <c r="BB702" s="25">
        <v>41</v>
      </c>
      <c r="BC702" s="25">
        <v>32</v>
      </c>
      <c r="BD702" s="25">
        <v>43</v>
      </c>
      <c r="BE702" s="25">
        <v>0</v>
      </c>
      <c r="BF702" s="25">
        <v>6</v>
      </c>
      <c r="BG702" s="25">
        <v>35</v>
      </c>
      <c r="BH702" s="25">
        <v>57</v>
      </c>
      <c r="BI702" s="25">
        <v>17</v>
      </c>
      <c r="BJ702" s="25">
        <v>0</v>
      </c>
      <c r="BK702" s="25">
        <v>0</v>
      </c>
      <c r="BL702" s="25">
        <v>0</v>
      </c>
      <c r="BM702" s="25">
        <v>62</v>
      </c>
      <c r="BN702" s="25">
        <v>0</v>
      </c>
      <c r="BO702" t="s">
        <v>37</v>
      </c>
    </row>
    <row r="703" spans="1:67" x14ac:dyDescent="0.25">
      <c r="A703" s="6">
        <v>45194</v>
      </c>
      <c r="B703" t="s">
        <v>15</v>
      </c>
      <c r="C703">
        <v>25</v>
      </c>
      <c r="D703">
        <v>930</v>
      </c>
      <c r="E703">
        <f t="shared" si="67"/>
        <v>188</v>
      </c>
      <c r="F703">
        <f t="shared" si="68"/>
        <v>240</v>
      </c>
      <c r="G703">
        <f t="shared" si="69"/>
        <v>256</v>
      </c>
      <c r="H703">
        <f t="shared" si="70"/>
        <v>208</v>
      </c>
      <c r="I703">
        <v>0</v>
      </c>
      <c r="J703" s="22">
        <v>0.8</v>
      </c>
      <c r="K703" s="22">
        <v>0.65</v>
      </c>
      <c r="L703" s="22">
        <v>0.86</v>
      </c>
      <c r="M703" s="22">
        <v>0.17</v>
      </c>
      <c r="N703" s="22">
        <v>0.96</v>
      </c>
      <c r="O703" s="24">
        <v>0.57999999999999996</v>
      </c>
      <c r="P703" s="24">
        <v>0.73</v>
      </c>
      <c r="Q703" s="24">
        <v>0.91</v>
      </c>
      <c r="R703" s="24">
        <v>0.75</v>
      </c>
      <c r="S703" s="24">
        <v>0.89</v>
      </c>
      <c r="T703" s="24">
        <v>0.92</v>
      </c>
      <c r="U703" s="24">
        <v>0.42</v>
      </c>
      <c r="V703" s="24">
        <v>0.57999999999999996</v>
      </c>
      <c r="W703" s="24">
        <v>0.32</v>
      </c>
      <c r="X703" s="24">
        <v>0.9</v>
      </c>
      <c r="Y703" s="24">
        <v>0.98</v>
      </c>
      <c r="Z703" s="24">
        <v>0.71</v>
      </c>
      <c r="AA703" s="25">
        <v>41</v>
      </c>
      <c r="AB703" s="25">
        <v>16</v>
      </c>
      <c r="AC703" s="25">
        <v>0</v>
      </c>
      <c r="AD703" s="25">
        <v>39</v>
      </c>
      <c r="AE703" s="25">
        <v>25</v>
      </c>
      <c r="AF703" s="25">
        <v>52</v>
      </c>
      <c r="AG703" s="25">
        <v>2</v>
      </c>
      <c r="AH703" s="25">
        <v>18</v>
      </c>
      <c r="AI703" s="25">
        <v>37</v>
      </c>
      <c r="AJ703" s="25">
        <v>10</v>
      </c>
      <c r="AK703" s="25">
        <v>38</v>
      </c>
      <c r="AL703" s="25">
        <v>29</v>
      </c>
      <c r="AM703" s="25">
        <v>9</v>
      </c>
      <c r="AN703" s="25">
        <v>13</v>
      </c>
      <c r="AO703" s="25">
        <v>4</v>
      </c>
      <c r="AP703" s="25">
        <v>37</v>
      </c>
      <c r="AQ703" s="25">
        <v>0</v>
      </c>
      <c r="AR703" s="25">
        <v>40</v>
      </c>
      <c r="AS703" s="25">
        <v>21</v>
      </c>
      <c r="AT703" s="25">
        <v>55</v>
      </c>
      <c r="AU703" s="25">
        <v>1</v>
      </c>
      <c r="AV703" s="25">
        <v>48</v>
      </c>
      <c r="AW703" s="25">
        <v>56</v>
      </c>
      <c r="AX703" s="25">
        <v>12</v>
      </c>
      <c r="AY703" s="25">
        <v>56</v>
      </c>
      <c r="AZ703" s="25">
        <v>12</v>
      </c>
      <c r="BA703" s="25">
        <v>5</v>
      </c>
      <c r="BB703" s="25">
        <v>38</v>
      </c>
      <c r="BC703" s="25">
        <v>0</v>
      </c>
      <c r="BD703" s="25">
        <v>28</v>
      </c>
      <c r="BE703" s="25">
        <v>0</v>
      </c>
      <c r="BF703" s="25">
        <v>14</v>
      </c>
      <c r="BG703" s="25">
        <v>2</v>
      </c>
      <c r="BH703" s="25">
        <v>0</v>
      </c>
      <c r="BI703" s="25">
        <v>32</v>
      </c>
      <c r="BJ703" s="25">
        <v>53</v>
      </c>
      <c r="BK703" s="25">
        <v>7</v>
      </c>
      <c r="BL703" s="25">
        <v>49</v>
      </c>
      <c r="BM703" s="25">
        <v>0</v>
      </c>
      <c r="BN703" s="25">
        <v>31</v>
      </c>
      <c r="BO703" t="s">
        <v>37</v>
      </c>
    </row>
    <row r="704" spans="1:67" x14ac:dyDescent="0.25">
      <c r="A704" s="6">
        <v>45195</v>
      </c>
      <c r="B704" t="s">
        <v>15</v>
      </c>
      <c r="C704">
        <v>26</v>
      </c>
      <c r="D704">
        <v>940.00000000000011</v>
      </c>
      <c r="E704">
        <f t="shared" si="67"/>
        <v>226</v>
      </c>
      <c r="F704">
        <f t="shared" si="68"/>
        <v>161</v>
      </c>
      <c r="G704">
        <f t="shared" si="69"/>
        <v>307</v>
      </c>
      <c r="H704">
        <f t="shared" si="70"/>
        <v>202.00000000000011</v>
      </c>
      <c r="I704">
        <v>0</v>
      </c>
      <c r="J704" s="22">
        <v>0.42</v>
      </c>
      <c r="K704" s="22">
        <v>0.8</v>
      </c>
      <c r="L704" s="22">
        <v>0.92</v>
      </c>
      <c r="M704" s="22">
        <v>0.53</v>
      </c>
      <c r="N704" s="22">
        <v>0.87</v>
      </c>
      <c r="O704" s="24">
        <v>0.63</v>
      </c>
      <c r="P704" s="24">
        <v>0.41000000000000003</v>
      </c>
      <c r="Q704" s="24">
        <v>0.32</v>
      </c>
      <c r="R704" s="24">
        <v>0.78</v>
      </c>
      <c r="S704" s="24">
        <v>0.93</v>
      </c>
      <c r="T704" s="24">
        <v>0.63</v>
      </c>
      <c r="U704" s="24">
        <v>0.57999999999999996</v>
      </c>
      <c r="V704" s="24">
        <v>0.71</v>
      </c>
      <c r="W704" s="24">
        <v>1</v>
      </c>
      <c r="X704" s="24">
        <v>0.59</v>
      </c>
      <c r="Y704" s="24">
        <v>0.98</v>
      </c>
      <c r="Z704" s="24">
        <v>0.27</v>
      </c>
      <c r="AA704" s="25">
        <v>2</v>
      </c>
      <c r="AB704" s="25">
        <v>31</v>
      </c>
      <c r="AC704" s="25">
        <v>0</v>
      </c>
      <c r="AD704" s="25">
        <v>4</v>
      </c>
      <c r="AE704" s="25">
        <v>15</v>
      </c>
      <c r="AF704" s="25">
        <v>36</v>
      </c>
      <c r="AG704" s="25">
        <v>4</v>
      </c>
      <c r="AH704" s="25">
        <v>26</v>
      </c>
      <c r="AI704" s="25">
        <v>8</v>
      </c>
      <c r="AJ704" s="25">
        <v>35</v>
      </c>
      <c r="AK704" s="25">
        <v>44</v>
      </c>
      <c r="AL704" s="25">
        <v>41</v>
      </c>
      <c r="AM704" s="25">
        <v>14</v>
      </c>
      <c r="AN704" s="25">
        <v>14</v>
      </c>
      <c r="AO704" s="25">
        <v>54</v>
      </c>
      <c r="AP704" s="25">
        <v>4</v>
      </c>
      <c r="AQ704" s="25">
        <v>20</v>
      </c>
      <c r="AR704" s="25">
        <v>21</v>
      </c>
      <c r="AS704" s="25">
        <v>32</v>
      </c>
      <c r="AT704" s="25">
        <v>2.0000000000001137</v>
      </c>
      <c r="AU704" s="25">
        <v>39</v>
      </c>
      <c r="AV704" s="25">
        <v>40</v>
      </c>
      <c r="AW704" s="25">
        <v>45</v>
      </c>
      <c r="AX704" s="25">
        <v>43</v>
      </c>
      <c r="AY704" s="25">
        <v>27</v>
      </c>
      <c r="AZ704" s="25">
        <v>24</v>
      </c>
      <c r="BA704" s="25">
        <v>55</v>
      </c>
      <c r="BB704" s="25">
        <v>10</v>
      </c>
      <c r="BC704" s="25">
        <v>0</v>
      </c>
      <c r="BD704" s="25">
        <v>24</v>
      </c>
      <c r="BE704" s="25">
        <v>21</v>
      </c>
      <c r="BF704" s="25">
        <v>0</v>
      </c>
      <c r="BG704" s="25">
        <v>26</v>
      </c>
      <c r="BH704" s="25">
        <v>54</v>
      </c>
      <c r="BI704" s="25">
        <v>26</v>
      </c>
      <c r="BJ704" s="25">
        <v>13</v>
      </c>
      <c r="BK704" s="25">
        <v>11</v>
      </c>
      <c r="BL704" s="25">
        <v>44</v>
      </c>
      <c r="BM704" s="25">
        <v>9</v>
      </c>
      <c r="BN704" s="25">
        <v>22</v>
      </c>
      <c r="BO704" t="s">
        <v>37</v>
      </c>
    </row>
    <row r="705" spans="1:67" x14ac:dyDescent="0.25">
      <c r="A705" s="6">
        <v>45196</v>
      </c>
      <c r="B705" t="s">
        <v>15</v>
      </c>
      <c r="C705">
        <v>27</v>
      </c>
      <c r="D705">
        <v>950.00000000000011</v>
      </c>
      <c r="E705">
        <f t="shared" si="67"/>
        <v>220</v>
      </c>
      <c r="F705">
        <f t="shared" si="68"/>
        <v>216</v>
      </c>
      <c r="G705">
        <f t="shared" si="69"/>
        <v>215.00000000000011</v>
      </c>
      <c r="H705">
        <f t="shared" si="70"/>
        <v>242</v>
      </c>
      <c r="I705">
        <v>0</v>
      </c>
      <c r="J705" s="22">
        <v>0.87</v>
      </c>
      <c r="K705" s="22">
        <v>0.48</v>
      </c>
      <c r="L705" s="22">
        <v>0.8</v>
      </c>
      <c r="M705" s="22">
        <v>0.53</v>
      </c>
      <c r="N705" s="22">
        <v>0.91</v>
      </c>
      <c r="O705" s="24">
        <v>0.9</v>
      </c>
      <c r="P705" s="24">
        <v>0.59</v>
      </c>
      <c r="Q705" s="24">
        <v>0.69000000000000006</v>
      </c>
      <c r="R705" s="24">
        <v>0.37</v>
      </c>
      <c r="S705" s="24">
        <v>0.95000000000000007</v>
      </c>
      <c r="T705" s="24">
        <v>0.75</v>
      </c>
      <c r="U705" s="24">
        <v>0.92</v>
      </c>
      <c r="V705" s="24">
        <v>0.92</v>
      </c>
      <c r="W705" s="24">
        <v>0.5</v>
      </c>
      <c r="X705" s="24">
        <v>0.67</v>
      </c>
      <c r="Y705" s="24">
        <v>0.72</v>
      </c>
      <c r="Z705" s="24">
        <v>0.43</v>
      </c>
      <c r="AA705" s="25">
        <v>13</v>
      </c>
      <c r="AB705" s="25">
        <v>8</v>
      </c>
      <c r="AC705" s="25">
        <v>0</v>
      </c>
      <c r="AD705" s="25">
        <v>0</v>
      </c>
      <c r="AE705" s="25">
        <v>0</v>
      </c>
      <c r="AF705" s="25">
        <v>46</v>
      </c>
      <c r="AG705" s="25">
        <v>8</v>
      </c>
      <c r="AH705" s="25">
        <v>49</v>
      </c>
      <c r="AI705" s="25">
        <v>63</v>
      </c>
      <c r="AJ705" s="25">
        <v>29</v>
      </c>
      <c r="AK705" s="25">
        <v>57</v>
      </c>
      <c r="AL705" s="25">
        <v>20</v>
      </c>
      <c r="AM705" s="25">
        <v>10</v>
      </c>
      <c r="AN705" s="25">
        <v>54</v>
      </c>
      <c r="AO705" s="25">
        <v>6</v>
      </c>
      <c r="AP705" s="25">
        <v>0</v>
      </c>
      <c r="AQ705" s="25">
        <v>40</v>
      </c>
      <c r="AR705" s="25">
        <v>0</v>
      </c>
      <c r="AS705" s="25">
        <v>51</v>
      </c>
      <c r="AT705" s="25">
        <v>61</v>
      </c>
      <c r="AU705" s="25">
        <v>43</v>
      </c>
      <c r="AV705" s="25">
        <v>0</v>
      </c>
      <c r="AW705" s="25">
        <v>52</v>
      </c>
      <c r="AX705" s="25">
        <v>53</v>
      </c>
      <c r="AY705" s="25">
        <v>14</v>
      </c>
      <c r="AZ705" s="25">
        <v>0</v>
      </c>
      <c r="BA705" s="25">
        <v>22</v>
      </c>
      <c r="BB705" s="25">
        <v>5</v>
      </c>
      <c r="BC705" s="25">
        <v>26.000000000000114</v>
      </c>
      <c r="BD705" s="25">
        <v>0</v>
      </c>
      <c r="BE705" s="25">
        <v>25</v>
      </c>
      <c r="BF705" s="25">
        <v>61</v>
      </c>
      <c r="BG705" s="25">
        <v>0</v>
      </c>
      <c r="BH705" s="25">
        <v>38</v>
      </c>
      <c r="BI705" s="25">
        <v>0</v>
      </c>
      <c r="BJ705" s="25">
        <v>11</v>
      </c>
      <c r="BK705" s="25">
        <v>60</v>
      </c>
      <c r="BL705" s="25">
        <v>0</v>
      </c>
      <c r="BM705" s="25">
        <v>10</v>
      </c>
      <c r="BN705" s="25">
        <v>15</v>
      </c>
      <c r="BO705" t="s">
        <v>37</v>
      </c>
    </row>
    <row r="706" spans="1:67" x14ac:dyDescent="0.25">
      <c r="A706" s="6">
        <v>45197</v>
      </c>
      <c r="B706" t="s">
        <v>15</v>
      </c>
      <c r="C706">
        <v>28</v>
      </c>
      <c r="D706">
        <v>270</v>
      </c>
      <c r="E706">
        <f t="shared" si="67"/>
        <v>98</v>
      </c>
      <c r="F706">
        <f t="shared" si="68"/>
        <v>32</v>
      </c>
      <c r="G706">
        <f t="shared" si="69"/>
        <v>51</v>
      </c>
      <c r="H706">
        <f t="shared" si="70"/>
        <v>89</v>
      </c>
      <c r="I706">
        <v>0</v>
      </c>
      <c r="J706" s="22">
        <v>0.45</v>
      </c>
      <c r="K706" s="22">
        <v>0.9</v>
      </c>
      <c r="L706" s="22">
        <v>0.71</v>
      </c>
      <c r="M706" s="22">
        <v>0.6</v>
      </c>
      <c r="N706" s="22">
        <v>0.87</v>
      </c>
      <c r="O706" s="24">
        <v>0.68</v>
      </c>
      <c r="P706" s="24">
        <v>0.59</v>
      </c>
      <c r="Q706" s="24">
        <v>0.95000000000000007</v>
      </c>
      <c r="R706" s="24">
        <v>0.57000000000000006</v>
      </c>
      <c r="S706" s="24">
        <v>0.8</v>
      </c>
      <c r="T706" s="24">
        <v>0.8</v>
      </c>
      <c r="U706" s="24">
        <v>0.42</v>
      </c>
      <c r="V706" s="24">
        <v>0.99</v>
      </c>
      <c r="W706" s="24">
        <v>0.91</v>
      </c>
      <c r="X706" s="24">
        <v>0.72</v>
      </c>
      <c r="Y706" s="24">
        <v>0.31</v>
      </c>
      <c r="Z706" s="24">
        <v>0.93</v>
      </c>
      <c r="AA706" s="25">
        <v>0</v>
      </c>
      <c r="AB706" s="25">
        <v>6</v>
      </c>
      <c r="AC706" s="25">
        <v>1</v>
      </c>
      <c r="AD706" s="25">
        <v>0</v>
      </c>
      <c r="AE706" s="25">
        <v>0</v>
      </c>
      <c r="AF706" s="25">
        <v>10</v>
      </c>
      <c r="AG706" s="25">
        <v>4</v>
      </c>
      <c r="AH706" s="25">
        <v>0</v>
      </c>
      <c r="AI706" s="25">
        <v>9</v>
      </c>
      <c r="AJ706" s="25">
        <v>2</v>
      </c>
      <c r="AK706" s="25">
        <v>0</v>
      </c>
      <c r="AL706" s="25">
        <v>5</v>
      </c>
      <c r="AM706" s="25">
        <v>11</v>
      </c>
      <c r="AN706" s="25">
        <v>13</v>
      </c>
      <c r="AO706" s="25">
        <v>3</v>
      </c>
      <c r="AP706" s="25">
        <v>4</v>
      </c>
      <c r="AQ706" s="25">
        <v>3</v>
      </c>
      <c r="AR706" s="25">
        <v>18</v>
      </c>
      <c r="AS706" s="25">
        <v>14</v>
      </c>
      <c r="AT706" s="25">
        <v>18</v>
      </c>
      <c r="AU706" s="25">
        <v>12</v>
      </c>
      <c r="AV706" s="25">
        <v>9</v>
      </c>
      <c r="AW706" s="25">
        <v>2</v>
      </c>
      <c r="AX706" s="25">
        <v>1</v>
      </c>
      <c r="AY706" s="25">
        <v>0</v>
      </c>
      <c r="AZ706" s="25">
        <v>9</v>
      </c>
      <c r="BA706" s="25">
        <v>4</v>
      </c>
      <c r="BB706" s="25">
        <v>14</v>
      </c>
      <c r="BC706" s="25">
        <v>0</v>
      </c>
      <c r="BD706" s="25">
        <v>0</v>
      </c>
      <c r="BE706" s="25">
        <v>0</v>
      </c>
      <c r="BF706" s="25">
        <v>7</v>
      </c>
      <c r="BG706" s="25">
        <v>18</v>
      </c>
      <c r="BH706" s="25">
        <v>0</v>
      </c>
      <c r="BI706" s="25">
        <v>14</v>
      </c>
      <c r="BJ706" s="25">
        <v>15</v>
      </c>
      <c r="BK706" s="25">
        <v>8</v>
      </c>
      <c r="BL706" s="25">
        <v>2</v>
      </c>
      <c r="BM706" s="25">
        <v>16</v>
      </c>
      <c r="BN706" s="25">
        <v>18</v>
      </c>
      <c r="BO706" t="s">
        <v>37</v>
      </c>
    </row>
    <row r="707" spans="1:67" x14ac:dyDescent="0.25">
      <c r="A707" s="6">
        <v>45198</v>
      </c>
      <c r="B707" t="s">
        <v>15</v>
      </c>
      <c r="C707">
        <v>29</v>
      </c>
      <c r="D707">
        <v>300</v>
      </c>
      <c r="E707">
        <f t="shared" si="67"/>
        <v>59</v>
      </c>
      <c r="F707">
        <f t="shared" si="68"/>
        <v>80</v>
      </c>
      <c r="G707">
        <f t="shared" si="69"/>
        <v>63</v>
      </c>
      <c r="H707">
        <f t="shared" si="70"/>
        <v>87</v>
      </c>
      <c r="I707">
        <v>0</v>
      </c>
      <c r="J707" s="22">
        <v>0.84</v>
      </c>
      <c r="K707" s="22">
        <v>0.55000000000000004</v>
      </c>
      <c r="L707" s="22">
        <v>0.8</v>
      </c>
      <c r="M707" s="22">
        <v>0.48</v>
      </c>
      <c r="N707" s="22">
        <v>0.97</v>
      </c>
      <c r="O707" s="24">
        <v>0.97</v>
      </c>
      <c r="P707" s="24">
        <v>0.65</v>
      </c>
      <c r="Q707" s="24">
        <v>0.64</v>
      </c>
      <c r="R707" s="24">
        <v>0.66</v>
      </c>
      <c r="S707" s="24">
        <v>0.68</v>
      </c>
      <c r="T707" s="24">
        <v>0.78</v>
      </c>
      <c r="U707" s="24">
        <v>0.85</v>
      </c>
      <c r="V707" s="24">
        <v>0.88</v>
      </c>
      <c r="W707" s="24">
        <v>0.94000000000000006</v>
      </c>
      <c r="X707" s="24">
        <v>0.28000000000000003</v>
      </c>
      <c r="Y707" s="24">
        <v>0.56000000000000005</v>
      </c>
      <c r="Z707" s="24">
        <v>0.93</v>
      </c>
      <c r="AA707" s="25">
        <v>14</v>
      </c>
      <c r="AB707" s="25">
        <v>8</v>
      </c>
      <c r="AC707" s="25">
        <v>0</v>
      </c>
      <c r="AD707" s="25">
        <v>3</v>
      </c>
      <c r="AE707" s="25">
        <v>20</v>
      </c>
      <c r="AF707" s="25">
        <v>10</v>
      </c>
      <c r="AG707" s="25">
        <v>18</v>
      </c>
      <c r="AH707" s="25">
        <v>7</v>
      </c>
      <c r="AI707" s="25">
        <v>0</v>
      </c>
      <c r="AJ707" s="25">
        <v>0</v>
      </c>
      <c r="AK707" s="25">
        <v>11</v>
      </c>
      <c r="AL707" s="25">
        <v>16</v>
      </c>
      <c r="AM707" s="25">
        <v>17</v>
      </c>
      <c r="AN707" s="25">
        <v>13</v>
      </c>
      <c r="AO707" s="25">
        <v>0</v>
      </c>
      <c r="AP707" s="25">
        <v>8</v>
      </c>
      <c r="AQ707" s="25">
        <v>19</v>
      </c>
      <c r="AR707" s="25">
        <v>0</v>
      </c>
      <c r="AS707" s="25">
        <v>13</v>
      </c>
      <c r="AT707" s="25">
        <v>1</v>
      </c>
      <c r="AU707" s="25">
        <v>4</v>
      </c>
      <c r="AV707" s="25">
        <v>10</v>
      </c>
      <c r="AW707" s="25">
        <v>6</v>
      </c>
      <c r="AX707" s="25">
        <v>19</v>
      </c>
      <c r="AY707" s="25">
        <v>3</v>
      </c>
      <c r="AZ707" s="25">
        <v>2</v>
      </c>
      <c r="BA707" s="25">
        <v>0</v>
      </c>
      <c r="BB707" s="25">
        <v>0</v>
      </c>
      <c r="BC707" s="25">
        <v>0</v>
      </c>
      <c r="BD707" s="25">
        <v>19</v>
      </c>
      <c r="BE707" s="25">
        <v>17</v>
      </c>
      <c r="BF707" s="25">
        <v>0</v>
      </c>
      <c r="BG707" s="25">
        <v>0</v>
      </c>
      <c r="BH707" s="25">
        <v>0</v>
      </c>
      <c r="BI707" s="25">
        <v>0</v>
      </c>
      <c r="BJ707" s="25">
        <v>6</v>
      </c>
      <c r="BK707" s="25">
        <v>0</v>
      </c>
      <c r="BL707" s="25">
        <v>8</v>
      </c>
      <c r="BM707" s="25">
        <v>16</v>
      </c>
      <c r="BN707" s="25">
        <v>12</v>
      </c>
      <c r="BO707" t="s">
        <v>37</v>
      </c>
    </row>
    <row r="708" spans="1:67" x14ac:dyDescent="0.25">
      <c r="A708" s="6">
        <v>45199</v>
      </c>
      <c r="B708" t="s">
        <v>15</v>
      </c>
      <c r="C708">
        <v>30</v>
      </c>
      <c r="D708">
        <v>300</v>
      </c>
      <c r="E708">
        <f t="shared" si="67"/>
        <v>61</v>
      </c>
      <c r="F708">
        <f t="shared" si="68"/>
        <v>91</v>
      </c>
      <c r="G708">
        <f t="shared" si="69"/>
        <v>63</v>
      </c>
      <c r="H708">
        <f t="shared" si="70"/>
        <v>77</v>
      </c>
      <c r="I708">
        <v>0</v>
      </c>
      <c r="J708" s="22">
        <v>0.93</v>
      </c>
      <c r="K708" s="22">
        <v>0.9</v>
      </c>
      <c r="L708" s="22">
        <v>0.78</v>
      </c>
      <c r="M708" s="22">
        <v>0.36</v>
      </c>
      <c r="N708" s="22">
        <v>0.5</v>
      </c>
      <c r="O708" s="24">
        <v>0.6</v>
      </c>
      <c r="P708" s="24">
        <v>0.69000000000000006</v>
      </c>
      <c r="Q708" s="24">
        <v>0.5</v>
      </c>
      <c r="R708" s="24">
        <v>0.73</v>
      </c>
      <c r="S708" s="24">
        <v>0.72</v>
      </c>
      <c r="T708" s="24">
        <v>0.98</v>
      </c>
      <c r="U708" s="24">
        <v>0.93</v>
      </c>
      <c r="V708" s="24">
        <v>0.28000000000000003</v>
      </c>
      <c r="W708" s="24">
        <v>0.89</v>
      </c>
      <c r="X708" s="24">
        <v>0.86</v>
      </c>
      <c r="Y708" s="24">
        <v>0.54</v>
      </c>
      <c r="Z708" s="24">
        <v>0.96</v>
      </c>
      <c r="AA708" s="25">
        <v>13</v>
      </c>
      <c r="AB708" s="25">
        <v>9</v>
      </c>
      <c r="AC708" s="25">
        <v>15</v>
      </c>
      <c r="AD708" s="25">
        <v>13</v>
      </c>
      <c r="AE708" s="25">
        <v>6</v>
      </c>
      <c r="AF708" s="25">
        <v>17</v>
      </c>
      <c r="AG708" s="25">
        <v>0</v>
      </c>
      <c r="AH708" s="25">
        <v>7</v>
      </c>
      <c r="AI708" s="25">
        <v>6</v>
      </c>
      <c r="AJ708" s="25">
        <v>5</v>
      </c>
      <c r="AK708" s="25">
        <v>8</v>
      </c>
      <c r="AL708" s="25">
        <v>20</v>
      </c>
      <c r="AM708" s="25">
        <v>0</v>
      </c>
      <c r="AN708" s="25">
        <v>0</v>
      </c>
      <c r="AO708" s="25">
        <v>19</v>
      </c>
      <c r="AP708" s="25">
        <v>0</v>
      </c>
      <c r="AQ708" s="25">
        <v>0</v>
      </c>
      <c r="AR708" s="25">
        <v>11</v>
      </c>
      <c r="AS708" s="25">
        <v>11</v>
      </c>
      <c r="AT708" s="25">
        <v>16</v>
      </c>
      <c r="AU708" s="25">
        <v>3</v>
      </c>
      <c r="AV708" s="25">
        <v>0</v>
      </c>
      <c r="AW708" s="25">
        <v>16</v>
      </c>
      <c r="AX708" s="25">
        <v>3</v>
      </c>
      <c r="AY708" s="25">
        <v>15</v>
      </c>
      <c r="AZ708" s="25">
        <v>0</v>
      </c>
      <c r="BA708" s="25">
        <v>16</v>
      </c>
      <c r="BB708" s="25">
        <v>0</v>
      </c>
      <c r="BC708" s="25">
        <v>10</v>
      </c>
      <c r="BD708" s="25">
        <v>0</v>
      </c>
      <c r="BE708" s="25">
        <v>2</v>
      </c>
      <c r="BF708" s="25">
        <v>0</v>
      </c>
      <c r="BG708" s="25">
        <v>0</v>
      </c>
      <c r="BH708" s="25">
        <v>16</v>
      </c>
      <c r="BI708" s="25">
        <v>14</v>
      </c>
      <c r="BJ708" s="25">
        <v>0</v>
      </c>
      <c r="BK708" s="25">
        <v>10</v>
      </c>
      <c r="BL708" s="25">
        <v>16</v>
      </c>
      <c r="BM708" s="25">
        <v>3</v>
      </c>
      <c r="BN708" s="25">
        <v>0</v>
      </c>
      <c r="BO708" t="s">
        <v>37</v>
      </c>
    </row>
    <row r="709" spans="1:67" x14ac:dyDescent="0.25">
      <c r="A709" s="6">
        <v>45200</v>
      </c>
      <c r="B709" t="s">
        <v>16</v>
      </c>
      <c r="C709">
        <v>1</v>
      </c>
      <c r="D709">
        <v>701</v>
      </c>
      <c r="E709">
        <f t="shared" si="67"/>
        <v>77</v>
      </c>
      <c r="F709">
        <f t="shared" si="68"/>
        <v>166</v>
      </c>
      <c r="G709">
        <f t="shared" si="69"/>
        <v>213</v>
      </c>
      <c r="H709">
        <f t="shared" si="70"/>
        <v>226</v>
      </c>
      <c r="I709">
        <v>0</v>
      </c>
      <c r="J709" s="22">
        <v>0.75</v>
      </c>
      <c r="K709" s="22">
        <v>0.5</v>
      </c>
      <c r="L709" s="22">
        <v>0.99</v>
      </c>
      <c r="M709" s="22">
        <v>0.51</v>
      </c>
      <c r="N709" s="22">
        <v>0.85</v>
      </c>
      <c r="O709" s="24">
        <v>0.69000000000000006</v>
      </c>
      <c r="P709" s="24">
        <v>0.17</v>
      </c>
      <c r="Q709" s="24">
        <v>0.61</v>
      </c>
      <c r="R709" s="24">
        <v>0.89</v>
      </c>
      <c r="S709" s="24">
        <v>0.68</v>
      </c>
      <c r="T709" s="24">
        <v>0.71</v>
      </c>
      <c r="U709" s="24">
        <v>0.93</v>
      </c>
      <c r="V709" s="24">
        <v>0.55000000000000004</v>
      </c>
      <c r="W709" s="24">
        <v>0.94000000000000006</v>
      </c>
      <c r="X709" s="24">
        <v>0.26</v>
      </c>
      <c r="Y709" s="24">
        <v>0.70000000000000007</v>
      </c>
      <c r="Z709" s="24">
        <v>0.74</v>
      </c>
      <c r="AA709" s="25">
        <v>46</v>
      </c>
      <c r="AB709" s="25">
        <v>7</v>
      </c>
      <c r="AC709" s="25">
        <v>4</v>
      </c>
      <c r="AD709" s="25">
        <v>32</v>
      </c>
      <c r="AE709" s="25">
        <v>31</v>
      </c>
      <c r="AF709" s="25">
        <v>0</v>
      </c>
      <c r="AG709" s="25">
        <v>15</v>
      </c>
      <c r="AH709" s="25">
        <v>0</v>
      </c>
      <c r="AI709" s="25">
        <v>31</v>
      </c>
      <c r="AJ709" s="25">
        <v>0</v>
      </c>
      <c r="AK709" s="25">
        <v>19</v>
      </c>
      <c r="AL709" s="25">
        <v>2</v>
      </c>
      <c r="AM709" s="25">
        <v>34</v>
      </c>
      <c r="AN709" s="25">
        <v>36</v>
      </c>
      <c r="AO709" s="25">
        <v>0</v>
      </c>
      <c r="AP709" s="25">
        <v>39</v>
      </c>
      <c r="AQ709" s="25">
        <v>21</v>
      </c>
      <c r="AR709" s="25">
        <v>25</v>
      </c>
      <c r="AS709" s="25">
        <v>27</v>
      </c>
      <c r="AT709" s="25">
        <v>42</v>
      </c>
      <c r="AU709" s="25">
        <v>0</v>
      </c>
      <c r="AV709" s="25">
        <v>42</v>
      </c>
      <c r="AW709" s="25">
        <v>37</v>
      </c>
      <c r="AX709" s="25">
        <v>28</v>
      </c>
      <c r="AY709" s="25">
        <v>7</v>
      </c>
      <c r="AZ709" s="25">
        <v>30</v>
      </c>
      <c r="BA709" s="25">
        <v>21</v>
      </c>
      <c r="BB709" s="25">
        <v>27</v>
      </c>
      <c r="BC709" s="25">
        <v>0</v>
      </c>
      <c r="BD709" s="25">
        <v>21</v>
      </c>
      <c r="BE709" s="25">
        <v>0</v>
      </c>
      <c r="BF709" s="25">
        <v>18</v>
      </c>
      <c r="BG709" s="25">
        <v>11</v>
      </c>
      <c r="BH709" s="25">
        <v>0</v>
      </c>
      <c r="BI709" s="25">
        <v>25</v>
      </c>
      <c r="BJ709" s="25">
        <v>0</v>
      </c>
      <c r="BK709" s="25">
        <v>3</v>
      </c>
      <c r="BL709" s="25">
        <v>0</v>
      </c>
      <c r="BM709" s="25">
        <v>20</v>
      </c>
      <c r="BN709" s="25">
        <v>0</v>
      </c>
      <c r="BO709" t="s">
        <v>37</v>
      </c>
    </row>
    <row r="710" spans="1:67" x14ac:dyDescent="0.25">
      <c r="A710" s="6">
        <v>45201</v>
      </c>
      <c r="B710" t="s">
        <v>16</v>
      </c>
      <c r="C710">
        <v>2</v>
      </c>
      <c r="D710">
        <v>701</v>
      </c>
      <c r="E710">
        <f t="shared" si="67"/>
        <v>150</v>
      </c>
      <c r="F710">
        <f t="shared" si="68"/>
        <v>192</v>
      </c>
      <c r="G710">
        <f t="shared" si="69"/>
        <v>168</v>
      </c>
      <c r="H710">
        <f t="shared" si="70"/>
        <v>180</v>
      </c>
      <c r="I710">
        <v>0</v>
      </c>
      <c r="J710" s="22">
        <v>0.52</v>
      </c>
      <c r="K710" s="22">
        <v>0.92</v>
      </c>
      <c r="L710" s="22">
        <v>0.73</v>
      </c>
      <c r="M710" s="22">
        <v>0.81</v>
      </c>
      <c r="N710" s="22">
        <v>0.2</v>
      </c>
      <c r="O710" s="24">
        <v>0.37</v>
      </c>
      <c r="P710" s="24">
        <v>0.67</v>
      </c>
      <c r="Q710" s="24">
        <v>0.8</v>
      </c>
      <c r="R710" s="24">
        <v>0.65</v>
      </c>
      <c r="S710" s="24">
        <v>0.85</v>
      </c>
      <c r="T710" s="24">
        <v>0.70000000000000007</v>
      </c>
      <c r="U710" s="24">
        <v>0.45</v>
      </c>
      <c r="V710" s="24">
        <v>0.9</v>
      </c>
      <c r="W710" s="24">
        <v>0.56000000000000005</v>
      </c>
      <c r="X710" s="24">
        <v>0.92</v>
      </c>
      <c r="Y710" s="24">
        <v>0.70000000000000007</v>
      </c>
      <c r="Z710" s="24">
        <v>0.57000000000000006</v>
      </c>
      <c r="AA710" s="25">
        <v>0</v>
      </c>
      <c r="AB710" s="25">
        <v>0</v>
      </c>
      <c r="AC710" s="25">
        <v>45</v>
      </c>
      <c r="AD710" s="25">
        <v>30</v>
      </c>
      <c r="AE710" s="25">
        <v>14</v>
      </c>
      <c r="AF710" s="25">
        <v>22</v>
      </c>
      <c r="AG710" s="25">
        <v>36</v>
      </c>
      <c r="AH710" s="25">
        <v>45</v>
      </c>
      <c r="AI710" s="25">
        <v>0</v>
      </c>
      <c r="AJ710" s="25">
        <v>0</v>
      </c>
      <c r="AK710" s="25">
        <v>11</v>
      </c>
      <c r="AL710" s="25">
        <v>4</v>
      </c>
      <c r="AM710" s="25">
        <v>0</v>
      </c>
      <c r="AN710" s="25">
        <v>19</v>
      </c>
      <c r="AO710" s="25">
        <v>44</v>
      </c>
      <c r="AP710" s="25">
        <v>4</v>
      </c>
      <c r="AQ710" s="25">
        <v>24</v>
      </c>
      <c r="AR710" s="25">
        <v>43</v>
      </c>
      <c r="AS710" s="25">
        <v>42</v>
      </c>
      <c r="AT710" s="25">
        <v>0</v>
      </c>
      <c r="AU710" s="25">
        <v>0</v>
      </c>
      <c r="AV710" s="25">
        <v>26</v>
      </c>
      <c r="AW710" s="25">
        <v>46</v>
      </c>
      <c r="AX710" s="25">
        <v>0</v>
      </c>
      <c r="AY710" s="25">
        <v>0</v>
      </c>
      <c r="AZ710" s="25">
        <v>6</v>
      </c>
      <c r="BA710" s="25">
        <v>41</v>
      </c>
      <c r="BB710" s="25">
        <v>0</v>
      </c>
      <c r="BC710" s="25">
        <v>40</v>
      </c>
      <c r="BD710" s="25">
        <v>9</v>
      </c>
      <c r="BE710" s="25">
        <v>0</v>
      </c>
      <c r="BF710" s="25">
        <v>17</v>
      </c>
      <c r="BG710" s="25">
        <v>29</v>
      </c>
      <c r="BH710" s="25">
        <v>40</v>
      </c>
      <c r="BI710" s="25">
        <v>0</v>
      </c>
      <c r="BJ710" s="25">
        <v>0</v>
      </c>
      <c r="BK710" s="25">
        <v>0</v>
      </c>
      <c r="BL710" s="25">
        <v>44</v>
      </c>
      <c r="BM710" s="25">
        <v>18</v>
      </c>
      <c r="BN710" s="25">
        <v>2</v>
      </c>
      <c r="BO710" t="s">
        <v>37</v>
      </c>
    </row>
    <row r="711" spans="1:67" x14ac:dyDescent="0.25">
      <c r="A711" s="6">
        <v>45202</v>
      </c>
      <c r="B711" t="s">
        <v>16</v>
      </c>
      <c r="C711">
        <v>3</v>
      </c>
      <c r="D711">
        <v>695.99999999999989</v>
      </c>
      <c r="E711">
        <f t="shared" si="67"/>
        <v>175.99999999999989</v>
      </c>
      <c r="F711">
        <f t="shared" si="68"/>
        <v>165</v>
      </c>
      <c r="G711">
        <f t="shared" si="69"/>
        <v>185</v>
      </c>
      <c r="H711">
        <f t="shared" si="70"/>
        <v>170</v>
      </c>
      <c r="I711">
        <v>0</v>
      </c>
      <c r="J711" s="22">
        <v>0.68</v>
      </c>
      <c r="K711" s="22">
        <v>0.31</v>
      </c>
      <c r="L711" s="22">
        <v>0.74</v>
      </c>
      <c r="M711" s="22">
        <v>0.95000000000000007</v>
      </c>
      <c r="N711" s="22">
        <v>0.89</v>
      </c>
      <c r="O711" s="24">
        <v>0.91</v>
      </c>
      <c r="P711" s="24">
        <v>0.70000000000000007</v>
      </c>
      <c r="Q711" s="24">
        <v>0.69000000000000006</v>
      </c>
      <c r="R711" s="24">
        <v>0.61</v>
      </c>
      <c r="S711" s="24">
        <v>0.53</v>
      </c>
      <c r="T711" s="24">
        <v>0.92</v>
      </c>
      <c r="U711" s="24">
        <v>0.78</v>
      </c>
      <c r="V711" s="24">
        <v>0.57999999999999996</v>
      </c>
      <c r="W711" s="24">
        <v>0.95000000000000007</v>
      </c>
      <c r="X711" s="24">
        <v>0.43</v>
      </c>
      <c r="Y711" s="24">
        <v>0.96</v>
      </c>
      <c r="Z711" s="24">
        <v>0.88</v>
      </c>
      <c r="AA711" s="25">
        <v>5</v>
      </c>
      <c r="AB711" s="25">
        <v>0</v>
      </c>
      <c r="AC711" s="25">
        <v>40</v>
      </c>
      <c r="AD711" s="25">
        <v>5</v>
      </c>
      <c r="AE711" s="25">
        <v>4</v>
      </c>
      <c r="AF711" s="25">
        <v>24</v>
      </c>
      <c r="AG711" s="25">
        <v>44</v>
      </c>
      <c r="AH711" s="25">
        <v>7</v>
      </c>
      <c r="AI711" s="25">
        <v>23</v>
      </c>
      <c r="AJ711" s="25">
        <v>13</v>
      </c>
      <c r="AK711" s="25">
        <v>0</v>
      </c>
      <c r="AL711" s="25">
        <v>20</v>
      </c>
      <c r="AM711" s="25">
        <v>29</v>
      </c>
      <c r="AN711" s="25">
        <v>24</v>
      </c>
      <c r="AO711" s="25">
        <v>17</v>
      </c>
      <c r="AP711" s="25">
        <v>2</v>
      </c>
      <c r="AQ711" s="25">
        <v>46</v>
      </c>
      <c r="AR711" s="25">
        <v>10</v>
      </c>
      <c r="AS711" s="25">
        <v>22</v>
      </c>
      <c r="AT711" s="25">
        <v>0</v>
      </c>
      <c r="AU711" s="25">
        <v>19</v>
      </c>
      <c r="AV711" s="25">
        <v>6</v>
      </c>
      <c r="AW711" s="25">
        <v>11</v>
      </c>
      <c r="AX711" s="25">
        <v>44</v>
      </c>
      <c r="AY711" s="25">
        <v>33</v>
      </c>
      <c r="AZ711" s="25">
        <v>15</v>
      </c>
      <c r="BA711" s="25">
        <v>13</v>
      </c>
      <c r="BB711" s="25">
        <v>44</v>
      </c>
      <c r="BC711" s="25">
        <v>0</v>
      </c>
      <c r="BD711" s="25">
        <v>0</v>
      </c>
      <c r="BE711" s="25">
        <v>44</v>
      </c>
      <c r="BF711" s="25">
        <v>22</v>
      </c>
      <c r="BG711" s="25">
        <v>0</v>
      </c>
      <c r="BH711" s="25">
        <v>15</v>
      </c>
      <c r="BI711" s="25">
        <v>12</v>
      </c>
      <c r="BJ711" s="25">
        <v>24</v>
      </c>
      <c r="BK711" s="25">
        <v>18</v>
      </c>
      <c r="BL711" s="25">
        <v>0</v>
      </c>
      <c r="BM711" s="25">
        <v>14.999999999999886</v>
      </c>
      <c r="BN711" s="25">
        <v>26</v>
      </c>
      <c r="BO711" t="s">
        <v>37</v>
      </c>
    </row>
    <row r="712" spans="1:67" x14ac:dyDescent="0.25">
      <c r="A712" s="6">
        <v>45203</v>
      </c>
      <c r="B712" t="s">
        <v>16</v>
      </c>
      <c r="C712">
        <v>4</v>
      </c>
      <c r="D712">
        <v>689.00000000000011</v>
      </c>
      <c r="E712">
        <f t="shared" si="67"/>
        <v>216</v>
      </c>
      <c r="F712">
        <f t="shared" si="68"/>
        <v>210</v>
      </c>
      <c r="G712">
        <f t="shared" si="69"/>
        <v>148.00000000000011</v>
      </c>
      <c r="H712">
        <f t="shared" si="70"/>
        <v>93</v>
      </c>
      <c r="I712">
        <v>0</v>
      </c>
      <c r="J712" s="22">
        <v>0.81</v>
      </c>
      <c r="K712" s="22">
        <v>0.98</v>
      </c>
      <c r="L712" s="22">
        <v>0.31</v>
      </c>
      <c r="M712" s="22">
        <v>0.76</v>
      </c>
      <c r="N712" s="22">
        <v>0.6</v>
      </c>
      <c r="O712" s="24">
        <v>0.73</v>
      </c>
      <c r="P712" s="24">
        <v>0.28999999999999998</v>
      </c>
      <c r="Q712" s="24">
        <v>0.86</v>
      </c>
      <c r="R712" s="24">
        <v>0.75</v>
      </c>
      <c r="S712" s="24">
        <v>0.68</v>
      </c>
      <c r="T712" s="24">
        <v>0.69000000000000006</v>
      </c>
      <c r="U712" s="24">
        <v>0.31</v>
      </c>
      <c r="V712" s="24">
        <v>0.91</v>
      </c>
      <c r="W712" s="24">
        <v>1</v>
      </c>
      <c r="X712" s="24">
        <v>0.46</v>
      </c>
      <c r="Y712" s="24">
        <v>0.67</v>
      </c>
      <c r="Z712" s="24">
        <v>0.89</v>
      </c>
      <c r="AA712" s="25">
        <v>0</v>
      </c>
      <c r="AB712" s="25">
        <v>43</v>
      </c>
      <c r="AC712" s="25">
        <v>37</v>
      </c>
      <c r="AD712" s="25">
        <v>5</v>
      </c>
      <c r="AE712" s="25">
        <v>32</v>
      </c>
      <c r="AF712" s="25">
        <v>8</v>
      </c>
      <c r="AG712" s="25">
        <v>41</v>
      </c>
      <c r="AH712" s="25">
        <v>16</v>
      </c>
      <c r="AI712" s="25">
        <v>0</v>
      </c>
      <c r="AJ712" s="25">
        <v>28</v>
      </c>
      <c r="AK712" s="25">
        <v>22</v>
      </c>
      <c r="AL712" s="25">
        <v>11</v>
      </c>
      <c r="AM712" s="25">
        <v>22</v>
      </c>
      <c r="AN712" s="25">
        <v>2</v>
      </c>
      <c r="AO712" s="25">
        <v>42</v>
      </c>
      <c r="AP712" s="25">
        <v>0</v>
      </c>
      <c r="AQ712" s="25">
        <v>0</v>
      </c>
      <c r="AR712" s="25">
        <v>0</v>
      </c>
      <c r="AS712" s="25">
        <v>16</v>
      </c>
      <c r="AT712" s="25">
        <v>0</v>
      </c>
      <c r="AU712" s="25">
        <v>0</v>
      </c>
      <c r="AV712" s="25">
        <v>27</v>
      </c>
      <c r="AW712" s="25">
        <v>24</v>
      </c>
      <c r="AX712" s="25">
        <v>0</v>
      </c>
      <c r="AY712" s="25">
        <v>10.000000000000114</v>
      </c>
      <c r="AZ712" s="25">
        <v>27</v>
      </c>
      <c r="BA712" s="25">
        <v>30</v>
      </c>
      <c r="BB712" s="25">
        <v>11</v>
      </c>
      <c r="BC712" s="25">
        <v>19</v>
      </c>
      <c r="BD712" s="25">
        <v>0</v>
      </c>
      <c r="BE712" s="25">
        <v>19</v>
      </c>
      <c r="BF712" s="25">
        <v>11</v>
      </c>
      <c r="BG712" s="25">
        <v>44</v>
      </c>
      <c r="BH712" s="25">
        <v>39</v>
      </c>
      <c r="BI712" s="25">
        <v>35</v>
      </c>
      <c r="BJ712" s="25">
        <v>4</v>
      </c>
      <c r="BK712" s="25">
        <v>0</v>
      </c>
      <c r="BL712" s="25">
        <v>17</v>
      </c>
      <c r="BM712" s="25">
        <v>36</v>
      </c>
      <c r="BN712" s="25">
        <v>11</v>
      </c>
      <c r="BO712" t="s">
        <v>37</v>
      </c>
    </row>
    <row r="713" spans="1:67" x14ac:dyDescent="0.25">
      <c r="A713" s="6">
        <v>45204</v>
      </c>
      <c r="B713" t="s">
        <v>16</v>
      </c>
      <c r="C713">
        <v>5</v>
      </c>
      <c r="D713">
        <v>678</v>
      </c>
      <c r="E713">
        <f t="shared" si="67"/>
        <v>215</v>
      </c>
      <c r="F713">
        <f t="shared" si="68"/>
        <v>198</v>
      </c>
      <c r="G713">
        <f t="shared" si="69"/>
        <v>170</v>
      </c>
      <c r="H713">
        <f t="shared" si="70"/>
        <v>66</v>
      </c>
      <c r="I713">
        <v>0</v>
      </c>
      <c r="J713" s="22">
        <v>0.28999999999999998</v>
      </c>
      <c r="K713" s="22">
        <v>0.66</v>
      </c>
      <c r="L713" s="22">
        <v>0.78</v>
      </c>
      <c r="M713" s="22">
        <v>0.84</v>
      </c>
      <c r="N713" s="22">
        <v>0.93</v>
      </c>
      <c r="O713" s="24">
        <v>0.38</v>
      </c>
      <c r="P713" s="24">
        <v>0.78</v>
      </c>
      <c r="Q713" s="24">
        <v>0.92</v>
      </c>
      <c r="R713" s="24">
        <v>0.61</v>
      </c>
      <c r="S713" s="24">
        <v>0.87</v>
      </c>
      <c r="T713" s="24">
        <v>0.6</v>
      </c>
      <c r="U713" s="24">
        <v>0.93</v>
      </c>
      <c r="V713" s="24">
        <v>0.93</v>
      </c>
      <c r="W713" s="24">
        <v>0.9</v>
      </c>
      <c r="X713" s="24">
        <v>0.89</v>
      </c>
      <c r="Y713" s="24">
        <v>0.36</v>
      </c>
      <c r="Z713" s="24">
        <v>0.55000000000000004</v>
      </c>
      <c r="AA713" s="25">
        <v>7</v>
      </c>
      <c r="AB713" s="25">
        <v>26</v>
      </c>
      <c r="AC713" s="25">
        <v>12</v>
      </c>
      <c r="AD713" s="25">
        <v>29</v>
      </c>
      <c r="AE713" s="25">
        <v>39</v>
      </c>
      <c r="AF713" s="25">
        <v>8</v>
      </c>
      <c r="AG713" s="25">
        <v>25</v>
      </c>
      <c r="AH713" s="25">
        <v>0</v>
      </c>
      <c r="AI713" s="25">
        <v>44</v>
      </c>
      <c r="AJ713" s="25">
        <v>8</v>
      </c>
      <c r="AK713" s="25">
        <v>29</v>
      </c>
      <c r="AL713" s="25">
        <v>2</v>
      </c>
      <c r="AM713" s="25">
        <v>16</v>
      </c>
      <c r="AN713" s="25">
        <v>0</v>
      </c>
      <c r="AO713" s="25">
        <v>0</v>
      </c>
      <c r="AP713" s="25">
        <v>0</v>
      </c>
      <c r="AQ713" s="25">
        <v>0</v>
      </c>
      <c r="AR713" s="25">
        <v>32</v>
      </c>
      <c r="AS713" s="25">
        <v>16</v>
      </c>
      <c r="AT713" s="25">
        <v>0</v>
      </c>
      <c r="AU713" s="25">
        <v>35</v>
      </c>
      <c r="AV713" s="25">
        <v>5</v>
      </c>
      <c r="AW713" s="25">
        <v>11</v>
      </c>
      <c r="AX713" s="25">
        <v>23</v>
      </c>
      <c r="AY713" s="25">
        <v>0</v>
      </c>
      <c r="AZ713" s="25">
        <v>42</v>
      </c>
      <c r="BA713" s="25">
        <v>0</v>
      </c>
      <c r="BB713" s="25">
        <v>10</v>
      </c>
      <c r="BC713" s="25">
        <v>41</v>
      </c>
      <c r="BD713" s="25">
        <v>3</v>
      </c>
      <c r="BE713" s="25">
        <v>15</v>
      </c>
      <c r="BF713" s="25">
        <v>7</v>
      </c>
      <c r="BG713" s="25">
        <v>0</v>
      </c>
      <c r="BH713" s="25">
        <v>42</v>
      </c>
      <c r="BI713" s="25">
        <v>42</v>
      </c>
      <c r="BJ713" s="25">
        <v>32</v>
      </c>
      <c r="BK713" s="25">
        <v>0</v>
      </c>
      <c r="BL713" s="25">
        <v>0</v>
      </c>
      <c r="BM713" s="25">
        <v>38</v>
      </c>
      <c r="BN713" s="25">
        <v>39</v>
      </c>
      <c r="BO713" t="s">
        <v>37</v>
      </c>
    </row>
    <row r="714" spans="1:67" x14ac:dyDescent="0.25">
      <c r="A714" s="6">
        <v>45205</v>
      </c>
      <c r="B714" t="s">
        <v>16</v>
      </c>
      <c r="C714">
        <v>6</v>
      </c>
      <c r="D714">
        <v>664.00000000000011</v>
      </c>
      <c r="E714">
        <f t="shared" si="67"/>
        <v>160</v>
      </c>
      <c r="F714">
        <f t="shared" si="68"/>
        <v>74</v>
      </c>
      <c r="G714">
        <f t="shared" si="69"/>
        <v>227.00000000000011</v>
      </c>
      <c r="H714">
        <f t="shared" si="70"/>
        <v>173</v>
      </c>
      <c r="I714">
        <v>0</v>
      </c>
      <c r="J714" s="22">
        <v>0.98</v>
      </c>
      <c r="K714" s="22">
        <v>0.77</v>
      </c>
      <c r="L714" s="22">
        <v>0.83000000000000007</v>
      </c>
      <c r="M714" s="22">
        <v>0.25</v>
      </c>
      <c r="N714" s="22">
        <v>0.68</v>
      </c>
      <c r="O714" s="24">
        <v>0.68</v>
      </c>
      <c r="P714" s="24">
        <v>0.38</v>
      </c>
      <c r="Q714" s="24">
        <v>0.88</v>
      </c>
      <c r="R714" s="24">
        <v>0.8</v>
      </c>
      <c r="S714" s="24">
        <v>0.8</v>
      </c>
      <c r="T714" s="24">
        <v>0.57000000000000006</v>
      </c>
      <c r="U714" s="24">
        <v>0.43</v>
      </c>
      <c r="V714" s="24">
        <v>0.87</v>
      </c>
      <c r="W714" s="24">
        <v>0.56000000000000005</v>
      </c>
      <c r="X714" s="24">
        <v>0.94000000000000006</v>
      </c>
      <c r="Y714" s="24">
        <v>0.36</v>
      </c>
      <c r="Z714" s="24">
        <v>0.94000000000000006</v>
      </c>
      <c r="AA714" s="25">
        <v>0</v>
      </c>
      <c r="AB714" s="25">
        <v>0</v>
      </c>
      <c r="AC714" s="25">
        <v>30</v>
      </c>
      <c r="AD714" s="25">
        <v>26</v>
      </c>
      <c r="AE714" s="25">
        <v>6</v>
      </c>
      <c r="AF714" s="25">
        <v>0</v>
      </c>
      <c r="AG714" s="25">
        <v>7</v>
      </c>
      <c r="AH714" s="25">
        <v>0</v>
      </c>
      <c r="AI714" s="25">
        <v>5</v>
      </c>
      <c r="AJ714" s="25">
        <v>0</v>
      </c>
      <c r="AK714" s="25">
        <v>30</v>
      </c>
      <c r="AL714" s="25">
        <v>38</v>
      </c>
      <c r="AM714" s="25">
        <v>30</v>
      </c>
      <c r="AN714" s="25">
        <v>0</v>
      </c>
      <c r="AO714" s="25">
        <v>0</v>
      </c>
      <c r="AP714" s="25">
        <v>25</v>
      </c>
      <c r="AQ714" s="25">
        <v>0</v>
      </c>
      <c r="AR714" s="25">
        <v>34</v>
      </c>
      <c r="AS714" s="25">
        <v>8</v>
      </c>
      <c r="AT714" s="25">
        <v>38</v>
      </c>
      <c r="AU714" s="25">
        <v>42</v>
      </c>
      <c r="AV714" s="25">
        <v>30.000000000000114</v>
      </c>
      <c r="AW714" s="25">
        <v>31</v>
      </c>
      <c r="AX714" s="25">
        <v>43</v>
      </c>
      <c r="AY714" s="25">
        <v>32</v>
      </c>
      <c r="AZ714" s="25">
        <v>0</v>
      </c>
      <c r="BA714" s="25">
        <v>3</v>
      </c>
      <c r="BB714" s="25">
        <v>0</v>
      </c>
      <c r="BC714" s="25">
        <v>24</v>
      </c>
      <c r="BD714" s="25">
        <v>22</v>
      </c>
      <c r="BE714" s="25">
        <v>34</v>
      </c>
      <c r="BF714" s="25">
        <v>8</v>
      </c>
      <c r="BG714" s="25">
        <v>0</v>
      </c>
      <c r="BH714" s="25">
        <v>10</v>
      </c>
      <c r="BI714" s="25">
        <v>44</v>
      </c>
      <c r="BJ714" s="25">
        <v>22</v>
      </c>
      <c r="BK714" s="25">
        <v>13</v>
      </c>
      <c r="BL714" s="25">
        <v>0</v>
      </c>
      <c r="BM714" s="25">
        <v>0</v>
      </c>
      <c r="BN714" s="25">
        <v>29</v>
      </c>
      <c r="BO714" t="s">
        <v>37</v>
      </c>
    </row>
    <row r="715" spans="1:67" x14ac:dyDescent="0.25">
      <c r="A715" s="6">
        <v>45206</v>
      </c>
      <c r="B715" t="s">
        <v>16</v>
      </c>
      <c r="C715">
        <v>7</v>
      </c>
      <c r="D715">
        <v>646</v>
      </c>
      <c r="E715">
        <f t="shared" si="67"/>
        <v>151</v>
      </c>
      <c r="F715">
        <f t="shared" si="68"/>
        <v>203</v>
      </c>
      <c r="G715">
        <f t="shared" si="69"/>
        <v>174</v>
      </c>
      <c r="H715">
        <f t="shared" si="70"/>
        <v>118</v>
      </c>
      <c r="I715">
        <v>0</v>
      </c>
      <c r="J715" s="22">
        <v>0.69000000000000006</v>
      </c>
      <c r="K715" s="22">
        <v>0.9</v>
      </c>
      <c r="L715" s="22">
        <v>0.74</v>
      </c>
      <c r="M715" s="22">
        <v>0.83000000000000007</v>
      </c>
      <c r="N715" s="22">
        <v>0.47000000000000003</v>
      </c>
      <c r="O715" s="24">
        <v>0.28999999999999998</v>
      </c>
      <c r="P715" s="24">
        <v>0.6</v>
      </c>
      <c r="Q715" s="24">
        <v>0.89</v>
      </c>
      <c r="R715" s="24">
        <v>0.63</v>
      </c>
      <c r="S715" s="24">
        <v>0.6</v>
      </c>
      <c r="T715" s="24">
        <v>0.61</v>
      </c>
      <c r="U715" s="24">
        <v>0.41000000000000003</v>
      </c>
      <c r="V715" s="24">
        <v>0.98</v>
      </c>
      <c r="W715" s="24">
        <v>0.64</v>
      </c>
      <c r="X715" s="24">
        <v>0.44</v>
      </c>
      <c r="Y715" s="24">
        <v>0.91</v>
      </c>
      <c r="Z715" s="24">
        <v>0.83000000000000007</v>
      </c>
      <c r="AA715" s="25">
        <v>0</v>
      </c>
      <c r="AB715" s="25">
        <v>25</v>
      </c>
      <c r="AC715" s="25">
        <v>35</v>
      </c>
      <c r="AD715" s="25">
        <v>10</v>
      </c>
      <c r="AE715" s="25">
        <v>17</v>
      </c>
      <c r="AF715" s="25">
        <v>12</v>
      </c>
      <c r="AG715" s="25">
        <v>22</v>
      </c>
      <c r="AH715" s="25">
        <v>40</v>
      </c>
      <c r="AI715" s="25">
        <v>34</v>
      </c>
      <c r="AJ715" s="25">
        <v>8</v>
      </c>
      <c r="AK715" s="25">
        <v>0</v>
      </c>
      <c r="AL715" s="25">
        <v>22</v>
      </c>
      <c r="AM715" s="25">
        <v>0</v>
      </c>
      <c r="AN715" s="25">
        <v>16</v>
      </c>
      <c r="AO715" s="25">
        <v>22</v>
      </c>
      <c r="AP715" s="25">
        <v>0</v>
      </c>
      <c r="AQ715" s="25">
        <v>33</v>
      </c>
      <c r="AR715" s="25">
        <v>25</v>
      </c>
      <c r="AS715" s="25">
        <v>0</v>
      </c>
      <c r="AT715" s="25">
        <v>0</v>
      </c>
      <c r="AU715" s="25">
        <v>13</v>
      </c>
      <c r="AV715" s="25">
        <v>14</v>
      </c>
      <c r="AW715" s="25">
        <v>4</v>
      </c>
      <c r="AX715" s="25">
        <v>41</v>
      </c>
      <c r="AY715" s="25">
        <v>41</v>
      </c>
      <c r="AZ715" s="25">
        <v>22</v>
      </c>
      <c r="BA715" s="25">
        <v>0</v>
      </c>
      <c r="BB715" s="25">
        <v>19</v>
      </c>
      <c r="BC715" s="25">
        <v>11</v>
      </c>
      <c r="BD715" s="25">
        <v>9</v>
      </c>
      <c r="BE715" s="25">
        <v>5</v>
      </c>
      <c r="BF715" s="25">
        <v>1</v>
      </c>
      <c r="BG715" s="25">
        <v>0</v>
      </c>
      <c r="BH715" s="25">
        <v>20</v>
      </c>
      <c r="BI715" s="25">
        <v>33</v>
      </c>
      <c r="BJ715" s="25">
        <v>43</v>
      </c>
      <c r="BK715" s="25">
        <v>10</v>
      </c>
      <c r="BL715" s="25">
        <v>0</v>
      </c>
      <c r="BM715" s="25">
        <v>39</v>
      </c>
      <c r="BN715" s="25">
        <v>0</v>
      </c>
      <c r="BO715" t="s">
        <v>37</v>
      </c>
    </row>
    <row r="716" spans="1:67" x14ac:dyDescent="0.25">
      <c r="A716" s="6">
        <v>45207</v>
      </c>
      <c r="B716" t="s">
        <v>16</v>
      </c>
      <c r="C716">
        <v>8</v>
      </c>
      <c r="D716">
        <v>625.00000000000011</v>
      </c>
      <c r="E716">
        <f t="shared" si="67"/>
        <v>86</v>
      </c>
      <c r="F716">
        <f t="shared" si="68"/>
        <v>210</v>
      </c>
      <c r="G716">
        <f t="shared" si="69"/>
        <v>150.00000000000011</v>
      </c>
      <c r="H716">
        <f t="shared" si="70"/>
        <v>149</v>
      </c>
      <c r="I716">
        <v>0</v>
      </c>
      <c r="J716" s="22">
        <v>0.85</v>
      </c>
      <c r="K716" s="22">
        <v>0.72</v>
      </c>
      <c r="L716" s="22">
        <v>0.49</v>
      </c>
      <c r="M716" s="22">
        <v>0.63</v>
      </c>
      <c r="N716" s="22">
        <v>0.92</v>
      </c>
      <c r="O716" s="24">
        <v>0.6</v>
      </c>
      <c r="P716" s="24">
        <v>0.79</v>
      </c>
      <c r="Q716" s="24">
        <v>0.98</v>
      </c>
      <c r="R716" s="24">
        <v>0.66</v>
      </c>
      <c r="S716" s="24">
        <v>0.13</v>
      </c>
      <c r="T716" s="24">
        <v>0.8</v>
      </c>
      <c r="U716" s="24">
        <v>0.57999999999999996</v>
      </c>
      <c r="V716" s="24">
        <v>0.81</v>
      </c>
      <c r="W716" s="24">
        <v>0.43</v>
      </c>
      <c r="X716" s="24">
        <v>0.93</v>
      </c>
      <c r="Y716" s="24">
        <v>0.54</v>
      </c>
      <c r="Z716" s="24">
        <v>0.96</v>
      </c>
      <c r="AA716" s="25">
        <v>17</v>
      </c>
      <c r="AB716" s="25">
        <v>8</v>
      </c>
      <c r="AC716" s="25">
        <v>10</v>
      </c>
      <c r="AD716" s="25">
        <v>33</v>
      </c>
      <c r="AE716" s="25">
        <v>40</v>
      </c>
      <c r="AF716" s="25">
        <v>18</v>
      </c>
      <c r="AG716" s="25">
        <v>33</v>
      </c>
      <c r="AH716" s="25">
        <v>6</v>
      </c>
      <c r="AI716" s="25">
        <v>9</v>
      </c>
      <c r="AJ716" s="25">
        <v>36</v>
      </c>
      <c r="AK716" s="25">
        <v>30</v>
      </c>
      <c r="AL716" s="25">
        <v>0</v>
      </c>
      <c r="AM716" s="25">
        <v>9</v>
      </c>
      <c r="AN716" s="25">
        <v>41</v>
      </c>
      <c r="AO716" s="25">
        <v>14</v>
      </c>
      <c r="AP716" s="25">
        <v>0</v>
      </c>
      <c r="AQ716" s="25">
        <v>0</v>
      </c>
      <c r="AR716" s="25">
        <v>36</v>
      </c>
      <c r="AS716" s="25">
        <v>20</v>
      </c>
      <c r="AT716" s="25">
        <v>29</v>
      </c>
      <c r="AU716" s="25">
        <v>28</v>
      </c>
      <c r="AV716" s="25">
        <v>13</v>
      </c>
      <c r="AW716" s="25">
        <v>0</v>
      </c>
      <c r="AX716" s="25">
        <v>0</v>
      </c>
      <c r="AY716" s="25">
        <v>14.000000000000114</v>
      </c>
      <c r="AZ716" s="25">
        <v>22</v>
      </c>
      <c r="BA716" s="25">
        <v>21</v>
      </c>
      <c r="BB716" s="25">
        <v>1</v>
      </c>
      <c r="BC716" s="25">
        <v>10</v>
      </c>
      <c r="BD716" s="25">
        <v>41</v>
      </c>
      <c r="BE716" s="25">
        <v>7</v>
      </c>
      <c r="BF716" s="25">
        <v>0</v>
      </c>
      <c r="BG716" s="25">
        <v>12</v>
      </c>
      <c r="BH716" s="25">
        <v>16</v>
      </c>
      <c r="BI716" s="25">
        <v>1</v>
      </c>
      <c r="BJ716" s="25">
        <v>20</v>
      </c>
      <c r="BK716" s="25">
        <v>0</v>
      </c>
      <c r="BL716" s="25">
        <v>0</v>
      </c>
      <c r="BM716" s="25">
        <v>18</v>
      </c>
      <c r="BN716" s="25">
        <v>12</v>
      </c>
      <c r="BO716" t="s">
        <v>37</v>
      </c>
    </row>
    <row r="717" spans="1:67" x14ac:dyDescent="0.25">
      <c r="A717" s="6">
        <v>45208</v>
      </c>
      <c r="B717" t="s">
        <v>16</v>
      </c>
      <c r="C717">
        <v>9</v>
      </c>
      <c r="D717">
        <v>598</v>
      </c>
      <c r="E717">
        <f t="shared" si="67"/>
        <v>160</v>
      </c>
      <c r="F717">
        <f t="shared" si="68"/>
        <v>148</v>
      </c>
      <c r="G717">
        <f t="shared" si="69"/>
        <v>182</v>
      </c>
      <c r="H717">
        <f t="shared" si="70"/>
        <v>98</v>
      </c>
      <c r="I717">
        <v>1</v>
      </c>
      <c r="J717" s="22">
        <v>0.19</v>
      </c>
      <c r="K717" s="22">
        <v>0.86</v>
      </c>
      <c r="L717" s="22">
        <v>0.73</v>
      </c>
      <c r="M717" s="22">
        <v>0.95000000000000007</v>
      </c>
      <c r="N717" s="22">
        <v>0.51</v>
      </c>
      <c r="O717" s="24">
        <v>0.91</v>
      </c>
      <c r="P717" s="24">
        <v>0.92</v>
      </c>
      <c r="Q717" s="24">
        <v>0.63</v>
      </c>
      <c r="R717" s="24">
        <v>0.65</v>
      </c>
      <c r="S717" s="24">
        <v>0.6</v>
      </c>
      <c r="T717" s="24">
        <v>0.70000000000000007</v>
      </c>
      <c r="U717" s="24">
        <v>0.9</v>
      </c>
      <c r="V717" s="24">
        <v>0.3</v>
      </c>
      <c r="W717" s="24">
        <v>0.91</v>
      </c>
      <c r="X717" s="24">
        <v>0.89</v>
      </c>
      <c r="Y717" s="24">
        <v>0.51</v>
      </c>
      <c r="Z717" s="24">
        <v>0.76</v>
      </c>
      <c r="AA717" s="25">
        <v>25</v>
      </c>
      <c r="AB717" s="25">
        <v>0</v>
      </c>
      <c r="AC717" s="25">
        <v>12</v>
      </c>
      <c r="AD717" s="25">
        <v>0</v>
      </c>
      <c r="AE717" s="25">
        <v>35</v>
      </c>
      <c r="AF717" s="25">
        <v>31</v>
      </c>
      <c r="AG717" s="25">
        <v>0</v>
      </c>
      <c r="AH717" s="25">
        <v>0</v>
      </c>
      <c r="AI717" s="25">
        <v>33</v>
      </c>
      <c r="AJ717" s="25">
        <v>12</v>
      </c>
      <c r="AK717" s="25">
        <v>10</v>
      </c>
      <c r="AL717" s="25">
        <v>0</v>
      </c>
      <c r="AM717" s="25">
        <v>0</v>
      </c>
      <c r="AN717" s="25">
        <v>5</v>
      </c>
      <c r="AO717" s="25">
        <v>20</v>
      </c>
      <c r="AP717" s="25">
        <v>32</v>
      </c>
      <c r="AQ717" s="25">
        <v>0</v>
      </c>
      <c r="AR717" s="25">
        <v>18</v>
      </c>
      <c r="AS717" s="25">
        <v>14</v>
      </c>
      <c r="AT717" s="25">
        <v>9</v>
      </c>
      <c r="AU717" s="25">
        <v>17</v>
      </c>
      <c r="AV717" s="25">
        <v>17</v>
      </c>
      <c r="AW717" s="25">
        <v>14</v>
      </c>
      <c r="AX717" s="25">
        <v>25</v>
      </c>
      <c r="AY717" s="25">
        <v>30</v>
      </c>
      <c r="AZ717" s="25">
        <v>23</v>
      </c>
      <c r="BA717" s="25">
        <v>16</v>
      </c>
      <c r="BB717" s="25">
        <v>20</v>
      </c>
      <c r="BC717" s="25">
        <v>20</v>
      </c>
      <c r="BD717" s="25">
        <v>0</v>
      </c>
      <c r="BE717" s="25">
        <v>23</v>
      </c>
      <c r="BF717" s="25">
        <v>37</v>
      </c>
      <c r="BG717" s="25">
        <v>13</v>
      </c>
      <c r="BH717" s="25">
        <v>0</v>
      </c>
      <c r="BI717" s="25">
        <v>38</v>
      </c>
      <c r="BJ717" s="25">
        <v>0</v>
      </c>
      <c r="BK717" s="25">
        <v>15</v>
      </c>
      <c r="BL717" s="25">
        <v>22</v>
      </c>
      <c r="BM717" s="25">
        <v>8</v>
      </c>
      <c r="BN717" s="25">
        <v>4</v>
      </c>
      <c r="BO717" t="s">
        <v>37</v>
      </c>
    </row>
    <row r="718" spans="1:67" x14ac:dyDescent="0.25">
      <c r="A718" s="6">
        <v>45209</v>
      </c>
      <c r="B718" t="s">
        <v>16</v>
      </c>
      <c r="C718">
        <v>10</v>
      </c>
      <c r="D718">
        <v>565</v>
      </c>
      <c r="E718">
        <f t="shared" si="67"/>
        <v>141</v>
      </c>
      <c r="F718">
        <f t="shared" si="68"/>
        <v>134</v>
      </c>
      <c r="G718">
        <f t="shared" si="69"/>
        <v>86</v>
      </c>
      <c r="H718">
        <f t="shared" si="70"/>
        <v>180</v>
      </c>
      <c r="I718">
        <v>0</v>
      </c>
      <c r="J718" s="22">
        <v>0.59</v>
      </c>
      <c r="K718" s="22">
        <v>0.81</v>
      </c>
      <c r="L718" s="22">
        <v>0.9</v>
      </c>
      <c r="M718" s="22">
        <v>0.77</v>
      </c>
      <c r="N718" s="22">
        <v>0.34</v>
      </c>
      <c r="O718" s="24">
        <v>0.48</v>
      </c>
      <c r="P718" s="24">
        <v>0.75</v>
      </c>
      <c r="Q718" s="24">
        <v>0.86</v>
      </c>
      <c r="R718" s="24">
        <v>0.75</v>
      </c>
      <c r="S718" s="24">
        <v>0.68</v>
      </c>
      <c r="T718" s="24">
        <v>0.92</v>
      </c>
      <c r="U718" s="24">
        <v>0.45</v>
      </c>
      <c r="V718" s="24">
        <v>0.98</v>
      </c>
      <c r="W718" s="24">
        <v>0.88</v>
      </c>
      <c r="X718" s="24">
        <v>0.73</v>
      </c>
      <c r="Y718" s="24">
        <v>0.77</v>
      </c>
      <c r="Z718" s="24">
        <v>0.55000000000000004</v>
      </c>
      <c r="AA718" s="25">
        <v>17</v>
      </c>
      <c r="AB718" s="25">
        <v>0</v>
      </c>
      <c r="AC718" s="25">
        <v>28</v>
      </c>
      <c r="AD718" s="25">
        <v>16</v>
      </c>
      <c r="AE718" s="25">
        <v>0</v>
      </c>
      <c r="AF718" s="25">
        <v>34</v>
      </c>
      <c r="AG718" s="25">
        <v>0</v>
      </c>
      <c r="AH718" s="25">
        <v>0</v>
      </c>
      <c r="AI718" s="25">
        <v>3</v>
      </c>
      <c r="AJ718" s="25">
        <v>36</v>
      </c>
      <c r="AK718" s="25">
        <v>24</v>
      </c>
      <c r="AL718" s="25">
        <v>35</v>
      </c>
      <c r="AM718" s="25">
        <v>13</v>
      </c>
      <c r="AN718" s="25">
        <v>0</v>
      </c>
      <c r="AO718" s="25">
        <v>26</v>
      </c>
      <c r="AP718" s="25">
        <v>36</v>
      </c>
      <c r="AQ718" s="25">
        <v>34</v>
      </c>
      <c r="AR718" s="25">
        <v>26</v>
      </c>
      <c r="AS718" s="25">
        <v>0</v>
      </c>
      <c r="AT718" s="25">
        <v>10</v>
      </c>
      <c r="AU718" s="25">
        <v>0</v>
      </c>
      <c r="AV718" s="25">
        <v>0</v>
      </c>
      <c r="AW718" s="25">
        <v>17</v>
      </c>
      <c r="AX718" s="25">
        <v>6</v>
      </c>
      <c r="AY718" s="25">
        <v>0</v>
      </c>
      <c r="AZ718" s="25">
        <v>0</v>
      </c>
      <c r="BA718" s="25">
        <v>31</v>
      </c>
      <c r="BB718" s="25">
        <v>0</v>
      </c>
      <c r="BC718" s="25">
        <v>24</v>
      </c>
      <c r="BD718" s="25">
        <v>8</v>
      </c>
      <c r="BE718" s="25">
        <v>4</v>
      </c>
      <c r="BF718" s="25">
        <v>27</v>
      </c>
      <c r="BG718" s="25">
        <v>28</v>
      </c>
      <c r="BH718" s="25">
        <v>28</v>
      </c>
      <c r="BI718" s="25">
        <v>0</v>
      </c>
      <c r="BJ718" s="25">
        <v>14</v>
      </c>
      <c r="BK718" s="25">
        <v>0</v>
      </c>
      <c r="BL718" s="25">
        <v>24</v>
      </c>
      <c r="BM718" s="25">
        <v>0</v>
      </c>
      <c r="BN718" s="25">
        <v>16</v>
      </c>
      <c r="BO718" t="s">
        <v>37</v>
      </c>
    </row>
    <row r="719" spans="1:67" x14ac:dyDescent="0.25">
      <c r="A719" s="6">
        <v>45210</v>
      </c>
      <c r="B719" t="s">
        <v>16</v>
      </c>
      <c r="C719">
        <v>11</v>
      </c>
      <c r="D719">
        <v>522.00000000000011</v>
      </c>
      <c r="E719">
        <f t="shared" si="67"/>
        <v>182</v>
      </c>
      <c r="F719">
        <f t="shared" si="68"/>
        <v>159.00000000000011</v>
      </c>
      <c r="G719">
        <f t="shared" si="69"/>
        <v>72</v>
      </c>
      <c r="H719">
        <f t="shared" si="70"/>
        <v>77</v>
      </c>
      <c r="I719">
        <v>0</v>
      </c>
      <c r="J719" s="22">
        <v>0.94000000000000006</v>
      </c>
      <c r="K719" s="22">
        <v>0.33</v>
      </c>
      <c r="L719" s="22">
        <v>0.59</v>
      </c>
      <c r="M719" s="22">
        <v>0.72</v>
      </c>
      <c r="N719" s="22">
        <v>0.89</v>
      </c>
      <c r="O719" s="24">
        <v>0.6</v>
      </c>
      <c r="P719" s="24">
        <v>0.6</v>
      </c>
      <c r="Q719" s="24">
        <v>0.97</v>
      </c>
      <c r="R719" s="24">
        <v>0.75</v>
      </c>
      <c r="S719" s="24">
        <v>0.53</v>
      </c>
      <c r="T719" s="24">
        <v>0.16</v>
      </c>
      <c r="U719" s="24">
        <v>0.9</v>
      </c>
      <c r="V719" s="24">
        <v>0.98</v>
      </c>
      <c r="W719" s="24">
        <v>0.79</v>
      </c>
      <c r="X719" s="24">
        <v>0.43</v>
      </c>
      <c r="Y719" s="24">
        <v>0.6</v>
      </c>
      <c r="Z719" s="24">
        <v>0.85</v>
      </c>
      <c r="AA719" s="25">
        <v>13.000000000000114</v>
      </c>
      <c r="AB719" s="25">
        <v>0</v>
      </c>
      <c r="AC719" s="25">
        <v>9</v>
      </c>
      <c r="AD719" s="25">
        <v>14</v>
      </c>
      <c r="AE719" s="25">
        <v>26</v>
      </c>
      <c r="AF719" s="25">
        <v>28</v>
      </c>
      <c r="AG719" s="25">
        <v>16</v>
      </c>
      <c r="AH719" s="25">
        <v>5</v>
      </c>
      <c r="AI719" s="25">
        <v>34</v>
      </c>
      <c r="AJ719" s="25">
        <v>14</v>
      </c>
      <c r="AK719" s="25">
        <v>32</v>
      </c>
      <c r="AL719" s="25">
        <v>13</v>
      </c>
      <c r="AM719" s="25">
        <v>7</v>
      </c>
      <c r="AN719" s="25">
        <v>0</v>
      </c>
      <c r="AO719" s="25">
        <v>0</v>
      </c>
      <c r="AP719" s="25">
        <v>26</v>
      </c>
      <c r="AQ719" s="25">
        <v>0</v>
      </c>
      <c r="AR719" s="25">
        <v>14</v>
      </c>
      <c r="AS719" s="25">
        <v>13</v>
      </c>
      <c r="AT719" s="25">
        <v>4</v>
      </c>
      <c r="AU719" s="25">
        <v>7</v>
      </c>
      <c r="AV719" s="25">
        <v>10</v>
      </c>
      <c r="AW719" s="25">
        <v>0</v>
      </c>
      <c r="AX719" s="25">
        <v>0</v>
      </c>
      <c r="AY719" s="25">
        <v>0</v>
      </c>
      <c r="AZ719" s="25">
        <v>0</v>
      </c>
      <c r="BA719" s="25">
        <v>0</v>
      </c>
      <c r="BB719" s="25">
        <v>21</v>
      </c>
      <c r="BC719" s="25">
        <v>2</v>
      </c>
      <c r="BD719" s="25">
        <v>32</v>
      </c>
      <c r="BE719" s="25">
        <v>31</v>
      </c>
      <c r="BF719" s="25">
        <v>0</v>
      </c>
      <c r="BG719" s="25">
        <v>7</v>
      </c>
      <c r="BH719" s="25">
        <v>18</v>
      </c>
      <c r="BI719" s="25">
        <v>31</v>
      </c>
      <c r="BJ719" s="25">
        <v>32</v>
      </c>
      <c r="BK719" s="25">
        <v>5</v>
      </c>
      <c r="BL719" s="25">
        <v>23</v>
      </c>
      <c r="BM719" s="25">
        <v>17</v>
      </c>
      <c r="BN719" s="25">
        <v>18</v>
      </c>
      <c r="BO719" t="s">
        <v>37</v>
      </c>
    </row>
    <row r="720" spans="1:67" x14ac:dyDescent="0.25">
      <c r="A720" s="6">
        <v>45211</v>
      </c>
      <c r="B720" t="s">
        <v>16</v>
      </c>
      <c r="C720">
        <v>12</v>
      </c>
      <c r="D720">
        <v>469.99999999999994</v>
      </c>
      <c r="E720">
        <f t="shared" si="67"/>
        <v>123</v>
      </c>
      <c r="F720">
        <f t="shared" si="68"/>
        <v>123</v>
      </c>
      <c r="G720">
        <f t="shared" si="69"/>
        <v>157</v>
      </c>
      <c r="H720">
        <f t="shared" si="70"/>
        <v>66.999999999999943</v>
      </c>
      <c r="I720">
        <v>0</v>
      </c>
      <c r="J720" s="22">
        <v>0.91</v>
      </c>
      <c r="K720" s="22">
        <v>0.54</v>
      </c>
      <c r="L720" s="22">
        <v>0.71</v>
      </c>
      <c r="M720" s="22">
        <v>0.85</v>
      </c>
      <c r="N720" s="22">
        <v>0.21</v>
      </c>
      <c r="O720" s="24">
        <v>0.42</v>
      </c>
      <c r="P720" s="24">
        <v>0.95000000000000007</v>
      </c>
      <c r="Q720" s="24">
        <v>0.74</v>
      </c>
      <c r="R720" s="24">
        <v>0.6</v>
      </c>
      <c r="S720" s="24">
        <v>0.68</v>
      </c>
      <c r="T720" s="24">
        <v>0.72</v>
      </c>
      <c r="U720" s="24">
        <v>0.97</v>
      </c>
      <c r="V720" s="24">
        <v>0.55000000000000004</v>
      </c>
      <c r="W720" s="24">
        <v>0.3</v>
      </c>
      <c r="X720" s="24">
        <v>0.9</v>
      </c>
      <c r="Y720" s="24">
        <v>0.70000000000000007</v>
      </c>
      <c r="Z720" s="24">
        <v>0.61</v>
      </c>
      <c r="AA720" s="25">
        <v>23</v>
      </c>
      <c r="AB720" s="25">
        <v>15</v>
      </c>
      <c r="AC720" s="25">
        <v>14</v>
      </c>
      <c r="AD720" s="25">
        <v>5</v>
      </c>
      <c r="AE720" s="25">
        <v>25</v>
      </c>
      <c r="AF720" s="25">
        <v>10</v>
      </c>
      <c r="AG720" s="25">
        <v>24</v>
      </c>
      <c r="AH720" s="25">
        <v>0</v>
      </c>
      <c r="AI720" s="25">
        <v>0</v>
      </c>
      <c r="AJ720" s="25">
        <v>7</v>
      </c>
      <c r="AK720" s="25">
        <v>0</v>
      </c>
      <c r="AL720" s="25">
        <v>12.999999999999943</v>
      </c>
      <c r="AM720" s="25">
        <v>0</v>
      </c>
      <c r="AN720" s="25">
        <v>0</v>
      </c>
      <c r="AO720" s="25">
        <v>4</v>
      </c>
      <c r="AP720" s="25">
        <v>7</v>
      </c>
      <c r="AQ720" s="25">
        <v>22</v>
      </c>
      <c r="AR720" s="25">
        <v>8</v>
      </c>
      <c r="AS720" s="25">
        <v>8</v>
      </c>
      <c r="AT720" s="25">
        <v>5</v>
      </c>
      <c r="AU720" s="25">
        <v>12</v>
      </c>
      <c r="AV720" s="25">
        <v>10</v>
      </c>
      <c r="AW720" s="25">
        <v>13</v>
      </c>
      <c r="AX720" s="25">
        <v>21</v>
      </c>
      <c r="AY720" s="25">
        <v>27</v>
      </c>
      <c r="AZ720" s="25">
        <v>0</v>
      </c>
      <c r="BA720" s="25">
        <v>28</v>
      </c>
      <c r="BB720" s="25">
        <v>14</v>
      </c>
      <c r="BC720" s="25">
        <v>23</v>
      </c>
      <c r="BD720" s="25">
        <v>9</v>
      </c>
      <c r="BE720" s="25">
        <v>6</v>
      </c>
      <c r="BF720" s="25">
        <v>29</v>
      </c>
      <c r="BG720" s="25">
        <v>0</v>
      </c>
      <c r="BH720" s="25">
        <v>11</v>
      </c>
      <c r="BI720" s="25">
        <v>23</v>
      </c>
      <c r="BJ720" s="25">
        <v>0</v>
      </c>
      <c r="BK720" s="25">
        <v>12</v>
      </c>
      <c r="BL720" s="25">
        <v>0</v>
      </c>
      <c r="BM720" s="25">
        <v>16</v>
      </c>
      <c r="BN720" s="25">
        <v>26</v>
      </c>
      <c r="BO720" t="s">
        <v>37</v>
      </c>
    </row>
    <row r="721" spans="1:67" x14ac:dyDescent="0.25">
      <c r="A721" s="6">
        <v>45212</v>
      </c>
      <c r="B721" t="s">
        <v>16</v>
      </c>
      <c r="C721">
        <v>13</v>
      </c>
      <c r="D721">
        <v>402</v>
      </c>
      <c r="E721">
        <f t="shared" si="67"/>
        <v>107</v>
      </c>
      <c r="F721">
        <f t="shared" si="68"/>
        <v>139</v>
      </c>
      <c r="G721">
        <f t="shared" si="69"/>
        <v>97</v>
      </c>
      <c r="H721">
        <f t="shared" si="70"/>
        <v>50</v>
      </c>
      <c r="I721">
        <v>0</v>
      </c>
      <c r="J721" s="22">
        <v>0.94000000000000006</v>
      </c>
      <c r="K721" s="22">
        <v>0.56000000000000005</v>
      </c>
      <c r="L721" s="22">
        <v>0.89</v>
      </c>
      <c r="M721" s="22">
        <v>0.47000000000000003</v>
      </c>
      <c r="N721" s="22">
        <v>0.77</v>
      </c>
      <c r="O721" s="24">
        <v>0.84</v>
      </c>
      <c r="P721" s="24">
        <v>0.68</v>
      </c>
      <c r="Q721" s="24">
        <v>0.54</v>
      </c>
      <c r="R721" s="24">
        <v>0.68</v>
      </c>
      <c r="S721" s="24">
        <v>0.89</v>
      </c>
      <c r="T721" s="24">
        <v>0.69000000000000006</v>
      </c>
      <c r="U721" s="24">
        <v>0.96</v>
      </c>
      <c r="V721" s="24">
        <v>0.79</v>
      </c>
      <c r="W721" s="24">
        <v>0.62</v>
      </c>
      <c r="X721" s="24">
        <v>0.43</v>
      </c>
      <c r="Y721" s="24">
        <v>0.51</v>
      </c>
      <c r="Z721" s="24">
        <v>0.94000000000000006</v>
      </c>
      <c r="AA721" s="25">
        <v>22</v>
      </c>
      <c r="AB721" s="25">
        <v>26</v>
      </c>
      <c r="AC721" s="25">
        <v>12</v>
      </c>
      <c r="AD721" s="25">
        <v>14</v>
      </c>
      <c r="AE721" s="25">
        <v>5</v>
      </c>
      <c r="AF721" s="25">
        <v>16</v>
      </c>
      <c r="AG721" s="25">
        <v>14</v>
      </c>
      <c r="AH721" s="25">
        <v>0</v>
      </c>
      <c r="AI721" s="25">
        <v>12</v>
      </c>
      <c r="AJ721" s="25">
        <v>18</v>
      </c>
      <c r="AK721" s="25">
        <v>9</v>
      </c>
      <c r="AL721" s="25">
        <v>1</v>
      </c>
      <c r="AM721" s="25">
        <v>0</v>
      </c>
      <c r="AN721" s="25">
        <v>10</v>
      </c>
      <c r="AO721" s="25">
        <v>15</v>
      </c>
      <c r="AP721" s="25">
        <v>0</v>
      </c>
      <c r="AQ721" s="25">
        <v>10</v>
      </c>
      <c r="AR721" s="25">
        <v>0</v>
      </c>
      <c r="AS721" s="25">
        <v>14</v>
      </c>
      <c r="AT721" s="25">
        <v>0</v>
      </c>
      <c r="AU721" s="25">
        <v>20</v>
      </c>
      <c r="AV721" s="25">
        <v>0</v>
      </c>
      <c r="AW721" s="25">
        <v>12</v>
      </c>
      <c r="AX721" s="25">
        <v>16</v>
      </c>
      <c r="AY721" s="25">
        <v>0</v>
      </c>
      <c r="AZ721" s="25">
        <v>0</v>
      </c>
      <c r="BA721" s="25">
        <v>0</v>
      </c>
      <c r="BB721" s="25">
        <v>25</v>
      </c>
      <c r="BC721" s="25">
        <v>24</v>
      </c>
      <c r="BD721" s="25">
        <v>0</v>
      </c>
      <c r="BE721" s="25">
        <v>5</v>
      </c>
      <c r="BF721" s="25">
        <v>0</v>
      </c>
      <c r="BG721" s="25">
        <v>22</v>
      </c>
      <c r="BH721" s="25">
        <v>4</v>
      </c>
      <c r="BI721" s="25">
        <v>8</v>
      </c>
      <c r="BJ721" s="25">
        <v>8</v>
      </c>
      <c r="BK721" s="25">
        <v>20</v>
      </c>
      <c r="BL721" s="25">
        <v>0</v>
      </c>
      <c r="BM721" s="25">
        <v>21</v>
      </c>
      <c r="BN721" s="25">
        <v>19</v>
      </c>
      <c r="BO721" t="s">
        <v>37</v>
      </c>
    </row>
    <row r="722" spans="1:67" x14ac:dyDescent="0.25">
      <c r="A722" s="6">
        <v>45213</v>
      </c>
      <c r="B722" t="s">
        <v>16</v>
      </c>
      <c r="C722">
        <v>14</v>
      </c>
      <c r="D722">
        <v>334.00000000000006</v>
      </c>
      <c r="E722">
        <f t="shared" si="67"/>
        <v>76</v>
      </c>
      <c r="F722">
        <f t="shared" si="68"/>
        <v>92.000000000000057</v>
      </c>
      <c r="G722">
        <f t="shared" si="69"/>
        <v>89</v>
      </c>
      <c r="H722">
        <f t="shared" si="70"/>
        <v>77</v>
      </c>
      <c r="I722">
        <v>0</v>
      </c>
      <c r="J722" s="22">
        <v>0.73</v>
      </c>
      <c r="K722" s="22">
        <v>0.9</v>
      </c>
      <c r="L722" s="22">
        <v>0.98</v>
      </c>
      <c r="M722" s="22">
        <v>0.70000000000000007</v>
      </c>
      <c r="N722" s="22">
        <v>0.34</v>
      </c>
      <c r="O722" s="24">
        <v>0.69000000000000006</v>
      </c>
      <c r="P722" s="24">
        <v>0.66</v>
      </c>
      <c r="Q722" s="24">
        <v>0.92</v>
      </c>
      <c r="R722" s="24">
        <v>0.93</v>
      </c>
      <c r="S722" s="24">
        <v>0.6</v>
      </c>
      <c r="T722" s="24">
        <v>0.83000000000000007</v>
      </c>
      <c r="U722" s="24">
        <v>0.4</v>
      </c>
      <c r="V722" s="24">
        <v>0.92</v>
      </c>
      <c r="W722" s="24">
        <v>0.94000000000000006</v>
      </c>
      <c r="X722" s="24">
        <v>0.9</v>
      </c>
      <c r="Y722" s="24">
        <v>0.79</v>
      </c>
      <c r="Z722" s="24">
        <v>0.56000000000000005</v>
      </c>
      <c r="AA722" s="25">
        <v>17</v>
      </c>
      <c r="AB722" s="25">
        <v>0</v>
      </c>
      <c r="AC722" s="25">
        <v>4</v>
      </c>
      <c r="AD722" s="25">
        <v>3</v>
      </c>
      <c r="AE722" s="25">
        <v>8.0000000000000568</v>
      </c>
      <c r="AF722" s="25">
        <v>22</v>
      </c>
      <c r="AG722" s="25">
        <v>21</v>
      </c>
      <c r="AH722" s="25">
        <v>4</v>
      </c>
      <c r="AI722" s="25">
        <v>5</v>
      </c>
      <c r="AJ722" s="25">
        <v>8</v>
      </c>
      <c r="AK722" s="25">
        <v>0</v>
      </c>
      <c r="AL722" s="25">
        <v>3</v>
      </c>
      <c r="AM722" s="25">
        <v>12</v>
      </c>
      <c r="AN722" s="25">
        <v>15</v>
      </c>
      <c r="AO722" s="25">
        <v>10</v>
      </c>
      <c r="AP722" s="25">
        <v>14</v>
      </c>
      <c r="AQ722" s="25">
        <v>0</v>
      </c>
      <c r="AR722" s="25">
        <v>2</v>
      </c>
      <c r="AS722" s="25">
        <v>1</v>
      </c>
      <c r="AT722" s="25">
        <v>20</v>
      </c>
      <c r="AU722" s="25">
        <v>1</v>
      </c>
      <c r="AV722" s="25">
        <v>16</v>
      </c>
      <c r="AW722" s="25">
        <v>11</v>
      </c>
      <c r="AX722" s="25">
        <v>0</v>
      </c>
      <c r="AY722" s="25">
        <v>5</v>
      </c>
      <c r="AZ722" s="25">
        <v>11</v>
      </c>
      <c r="BA722" s="25">
        <v>8</v>
      </c>
      <c r="BB722" s="25">
        <v>22</v>
      </c>
      <c r="BC722" s="25">
        <v>15</v>
      </c>
      <c r="BD722" s="25">
        <v>0</v>
      </c>
      <c r="BE722" s="25">
        <v>0</v>
      </c>
      <c r="BF722" s="25">
        <v>1</v>
      </c>
      <c r="BG722" s="25">
        <v>2</v>
      </c>
      <c r="BH722" s="25">
        <v>17</v>
      </c>
      <c r="BI722" s="25">
        <v>21</v>
      </c>
      <c r="BJ722" s="25">
        <v>11</v>
      </c>
      <c r="BK722" s="25">
        <v>7</v>
      </c>
      <c r="BL722" s="25">
        <v>0</v>
      </c>
      <c r="BM722" s="25">
        <v>13</v>
      </c>
      <c r="BN722" s="25">
        <v>4</v>
      </c>
      <c r="BO722" t="s">
        <v>37</v>
      </c>
    </row>
    <row r="723" spans="1:67" x14ac:dyDescent="0.25">
      <c r="A723" s="6">
        <v>45214</v>
      </c>
      <c r="B723" t="s">
        <v>16</v>
      </c>
      <c r="C723">
        <v>15</v>
      </c>
      <c r="D723">
        <v>264</v>
      </c>
      <c r="E723">
        <f t="shared" si="67"/>
        <v>67</v>
      </c>
      <c r="F723">
        <f t="shared" si="68"/>
        <v>61</v>
      </c>
      <c r="G723">
        <f t="shared" si="69"/>
        <v>22</v>
      </c>
      <c r="H723">
        <f t="shared" si="70"/>
        <v>99</v>
      </c>
      <c r="I723">
        <v>0</v>
      </c>
      <c r="J723" s="22">
        <v>0.37</v>
      </c>
      <c r="K723" s="22">
        <v>0.93</v>
      </c>
      <c r="L723" s="22">
        <v>0.82000000000000006</v>
      </c>
      <c r="M723" s="22">
        <v>0.77</v>
      </c>
      <c r="N723" s="22">
        <v>0.5</v>
      </c>
      <c r="O723" s="24">
        <v>0.70000000000000007</v>
      </c>
      <c r="P723" s="24">
        <v>0.64</v>
      </c>
      <c r="Q723" s="24">
        <v>0.59</v>
      </c>
      <c r="R723" s="24">
        <v>0.9</v>
      </c>
      <c r="S723" s="24">
        <v>0.6</v>
      </c>
      <c r="T723" s="24">
        <v>0.28000000000000003</v>
      </c>
      <c r="U723" s="24">
        <v>0.96</v>
      </c>
      <c r="V723" s="24">
        <v>0.95000000000000007</v>
      </c>
      <c r="W723" s="24">
        <v>0.25</v>
      </c>
      <c r="X723" s="24">
        <v>0.85</v>
      </c>
      <c r="Y723" s="24">
        <v>0.81</v>
      </c>
      <c r="Z723" s="24">
        <v>0.42</v>
      </c>
      <c r="AA723" s="25">
        <v>4</v>
      </c>
      <c r="AB723" s="25">
        <v>3</v>
      </c>
      <c r="AC723" s="25">
        <v>12</v>
      </c>
      <c r="AD723" s="25">
        <v>9</v>
      </c>
      <c r="AE723" s="25">
        <v>0</v>
      </c>
      <c r="AF723" s="25">
        <v>0</v>
      </c>
      <c r="AG723" s="25">
        <v>15</v>
      </c>
      <c r="AH723" s="25">
        <v>5</v>
      </c>
      <c r="AI723" s="25">
        <v>0</v>
      </c>
      <c r="AJ723" s="25">
        <v>13</v>
      </c>
      <c r="AK723" s="25">
        <v>15</v>
      </c>
      <c r="AL723" s="25">
        <v>17</v>
      </c>
      <c r="AM723" s="25">
        <v>17</v>
      </c>
      <c r="AN723" s="25">
        <v>0</v>
      </c>
      <c r="AO723" s="25">
        <v>16</v>
      </c>
      <c r="AP723" s="25">
        <v>14</v>
      </c>
      <c r="AQ723" s="25">
        <v>7</v>
      </c>
      <c r="AR723" s="25">
        <v>0</v>
      </c>
      <c r="AS723" s="25">
        <v>13</v>
      </c>
      <c r="AT723" s="25">
        <v>15</v>
      </c>
      <c r="AU723" s="25">
        <v>0</v>
      </c>
      <c r="AV723" s="25">
        <v>0</v>
      </c>
      <c r="AW723" s="25">
        <v>1</v>
      </c>
      <c r="AX723" s="25">
        <v>0</v>
      </c>
      <c r="AY723" s="25">
        <v>9</v>
      </c>
      <c r="AZ723" s="25">
        <v>0</v>
      </c>
      <c r="BA723" s="25">
        <v>0</v>
      </c>
      <c r="BB723" s="25">
        <v>12</v>
      </c>
      <c r="BC723" s="25">
        <v>0</v>
      </c>
      <c r="BD723" s="25">
        <v>0</v>
      </c>
      <c r="BE723" s="25">
        <v>14</v>
      </c>
      <c r="BF723" s="25">
        <v>0</v>
      </c>
      <c r="BG723" s="25">
        <v>13</v>
      </c>
      <c r="BH723" s="25">
        <v>0</v>
      </c>
      <c r="BI723" s="25">
        <v>1</v>
      </c>
      <c r="BJ723" s="25">
        <v>15</v>
      </c>
      <c r="BK723" s="25">
        <v>0</v>
      </c>
      <c r="BL723" s="25">
        <v>0</v>
      </c>
      <c r="BM723" s="25">
        <v>15</v>
      </c>
      <c r="BN723" s="25">
        <v>9</v>
      </c>
      <c r="BO723" t="s">
        <v>37</v>
      </c>
    </row>
    <row r="724" spans="1:67" x14ac:dyDescent="0.25">
      <c r="A724" s="6">
        <v>45215</v>
      </c>
      <c r="B724" t="s">
        <v>16</v>
      </c>
      <c r="C724">
        <v>16</v>
      </c>
      <c r="D724">
        <v>204</v>
      </c>
      <c r="E724">
        <f t="shared" si="67"/>
        <v>70</v>
      </c>
      <c r="F724">
        <f t="shared" si="68"/>
        <v>53</v>
      </c>
      <c r="G724">
        <f t="shared" si="69"/>
        <v>23</v>
      </c>
      <c r="H724">
        <f t="shared" si="70"/>
        <v>48</v>
      </c>
      <c r="I724">
        <v>0</v>
      </c>
      <c r="J724" s="22">
        <v>0.48</v>
      </c>
      <c r="K724" s="22">
        <v>0.51</v>
      </c>
      <c r="L724" s="22">
        <v>0.87</v>
      </c>
      <c r="M724" s="22">
        <v>0.77</v>
      </c>
      <c r="N724" s="22">
        <v>0.94000000000000006</v>
      </c>
      <c r="O724" s="24">
        <v>0.67</v>
      </c>
      <c r="P724" s="24">
        <v>0.73</v>
      </c>
      <c r="Q724" s="24">
        <v>0.16</v>
      </c>
      <c r="R724" s="24">
        <v>0.72</v>
      </c>
      <c r="S724" s="24">
        <v>0.92</v>
      </c>
      <c r="T724" s="24">
        <v>0.62</v>
      </c>
      <c r="U724" s="24">
        <v>0.9</v>
      </c>
      <c r="V724" s="24">
        <v>0.79</v>
      </c>
      <c r="W724" s="24">
        <v>0.70000000000000007</v>
      </c>
      <c r="X724" s="24">
        <v>0.59</v>
      </c>
      <c r="Y724" s="24">
        <v>1</v>
      </c>
      <c r="Z724" s="24">
        <v>0.35000000000000003</v>
      </c>
      <c r="AA724" s="25">
        <v>0</v>
      </c>
      <c r="AB724" s="25">
        <v>9</v>
      </c>
      <c r="AC724" s="25">
        <v>0</v>
      </c>
      <c r="AD724" s="25">
        <v>6</v>
      </c>
      <c r="AE724" s="25">
        <v>8</v>
      </c>
      <c r="AF724" s="25">
        <v>7</v>
      </c>
      <c r="AG724" s="25">
        <v>12</v>
      </c>
      <c r="AH724" s="25">
        <v>4</v>
      </c>
      <c r="AI724" s="25">
        <v>0</v>
      </c>
      <c r="AJ724" s="25">
        <v>7</v>
      </c>
      <c r="AK724" s="25">
        <v>10</v>
      </c>
      <c r="AL724" s="25">
        <v>3</v>
      </c>
      <c r="AM724" s="25">
        <v>0</v>
      </c>
      <c r="AN724" s="25">
        <v>8</v>
      </c>
      <c r="AO724" s="25">
        <v>1</v>
      </c>
      <c r="AP724" s="25">
        <v>5</v>
      </c>
      <c r="AQ724" s="25">
        <v>12</v>
      </c>
      <c r="AR724" s="25">
        <v>9</v>
      </c>
      <c r="AS724" s="25">
        <v>10</v>
      </c>
      <c r="AT724" s="25">
        <v>0</v>
      </c>
      <c r="AU724" s="25">
        <v>0</v>
      </c>
      <c r="AV724" s="25">
        <v>3</v>
      </c>
      <c r="AW724" s="25">
        <v>0</v>
      </c>
      <c r="AX724" s="25">
        <v>1</v>
      </c>
      <c r="AY724" s="25">
        <v>4</v>
      </c>
      <c r="AZ724" s="25">
        <v>0</v>
      </c>
      <c r="BA724" s="25">
        <v>1</v>
      </c>
      <c r="BB724" s="25">
        <v>11</v>
      </c>
      <c r="BC724" s="25">
        <v>0</v>
      </c>
      <c r="BD724" s="25">
        <v>3</v>
      </c>
      <c r="BE724" s="25">
        <v>8</v>
      </c>
      <c r="BF724" s="25">
        <v>0</v>
      </c>
      <c r="BG724" s="25">
        <v>11</v>
      </c>
      <c r="BH724" s="25">
        <v>0</v>
      </c>
      <c r="BI724" s="25">
        <v>4</v>
      </c>
      <c r="BJ724" s="25">
        <v>13</v>
      </c>
      <c r="BK724" s="25">
        <v>0</v>
      </c>
      <c r="BL724" s="25">
        <v>10</v>
      </c>
      <c r="BM724" s="25">
        <v>11</v>
      </c>
      <c r="BN724" s="25">
        <v>13</v>
      </c>
      <c r="BO724" t="s">
        <v>37</v>
      </c>
    </row>
    <row r="725" spans="1:67" x14ac:dyDescent="0.25">
      <c r="A725" s="6">
        <v>45216</v>
      </c>
      <c r="B725" t="s">
        <v>16</v>
      </c>
      <c r="C725">
        <v>17</v>
      </c>
      <c r="D725">
        <v>169</v>
      </c>
      <c r="E725">
        <f t="shared" si="67"/>
        <v>44</v>
      </c>
      <c r="F725">
        <f t="shared" si="68"/>
        <v>48</v>
      </c>
      <c r="G725">
        <f t="shared" si="69"/>
        <v>43</v>
      </c>
      <c r="H725">
        <f t="shared" si="70"/>
        <v>26</v>
      </c>
      <c r="I725">
        <v>0</v>
      </c>
      <c r="J725" s="22">
        <v>0.41000000000000003</v>
      </c>
      <c r="K725" s="22">
        <v>0.99</v>
      </c>
      <c r="L725" s="22">
        <v>0.78</v>
      </c>
      <c r="M725" s="22">
        <v>0.53</v>
      </c>
      <c r="N725" s="22">
        <v>0.88</v>
      </c>
      <c r="O725" s="24">
        <v>0.64</v>
      </c>
      <c r="P725" s="24">
        <v>0.68</v>
      </c>
      <c r="Q725" s="24">
        <v>0.89</v>
      </c>
      <c r="R725" s="24">
        <v>0.64</v>
      </c>
      <c r="S725" s="24">
        <v>0.71</v>
      </c>
      <c r="T725" s="24">
        <v>0.95000000000000007</v>
      </c>
      <c r="U725" s="24">
        <v>0.97</v>
      </c>
      <c r="V725" s="24">
        <v>0.5</v>
      </c>
      <c r="W725" s="24">
        <v>0.27</v>
      </c>
      <c r="X725" s="24">
        <v>0.68</v>
      </c>
      <c r="Y725" s="24">
        <v>0.77</v>
      </c>
      <c r="Z725" s="24">
        <v>0.97</v>
      </c>
      <c r="AA725" s="25">
        <v>0</v>
      </c>
      <c r="AB725" s="25">
        <v>1</v>
      </c>
      <c r="AC725" s="25">
        <v>11</v>
      </c>
      <c r="AD725" s="25">
        <v>11</v>
      </c>
      <c r="AE725" s="25">
        <v>11</v>
      </c>
      <c r="AF725" s="25">
        <v>2</v>
      </c>
      <c r="AG725" s="25">
        <v>4</v>
      </c>
      <c r="AH725" s="25">
        <v>0</v>
      </c>
      <c r="AI725" s="25">
        <v>7</v>
      </c>
      <c r="AJ725" s="25">
        <v>1</v>
      </c>
      <c r="AK725" s="25">
        <v>8</v>
      </c>
      <c r="AL725" s="25">
        <v>0</v>
      </c>
      <c r="AM725" s="25">
        <v>8</v>
      </c>
      <c r="AN725" s="25">
        <v>5</v>
      </c>
      <c r="AO725" s="25">
        <v>0</v>
      </c>
      <c r="AP725" s="25">
        <v>5</v>
      </c>
      <c r="AQ725" s="25">
        <v>0</v>
      </c>
      <c r="AR725" s="25">
        <v>0</v>
      </c>
      <c r="AS725" s="25">
        <v>1</v>
      </c>
      <c r="AT725" s="25">
        <v>7</v>
      </c>
      <c r="AU725" s="25">
        <v>8</v>
      </c>
      <c r="AV725" s="25">
        <v>0</v>
      </c>
      <c r="AW725" s="25">
        <v>8</v>
      </c>
      <c r="AX725" s="25">
        <v>5</v>
      </c>
      <c r="AY725" s="25">
        <v>8</v>
      </c>
      <c r="AZ725" s="25">
        <v>0</v>
      </c>
      <c r="BA725" s="25">
        <v>2</v>
      </c>
      <c r="BB725" s="25">
        <v>1</v>
      </c>
      <c r="BC725" s="25">
        <v>11</v>
      </c>
      <c r="BD725" s="25">
        <v>0</v>
      </c>
      <c r="BE725" s="25">
        <v>0</v>
      </c>
      <c r="BF725" s="25">
        <v>0</v>
      </c>
      <c r="BG725" s="25">
        <v>4</v>
      </c>
      <c r="BH725" s="25">
        <v>10</v>
      </c>
      <c r="BI725" s="25">
        <v>2</v>
      </c>
      <c r="BJ725" s="25">
        <v>11</v>
      </c>
      <c r="BK725" s="25">
        <v>6</v>
      </c>
      <c r="BL725" s="25">
        <v>10</v>
      </c>
      <c r="BM725" s="25">
        <v>0</v>
      </c>
      <c r="BN725" s="25">
        <v>1</v>
      </c>
      <c r="BO725" t="s">
        <v>37</v>
      </c>
    </row>
    <row r="726" spans="1:67" x14ac:dyDescent="0.25">
      <c r="A726" s="6">
        <v>45217</v>
      </c>
      <c r="B726" t="s">
        <v>16</v>
      </c>
      <c r="C726">
        <v>18</v>
      </c>
      <c r="D726">
        <v>149</v>
      </c>
      <c r="E726">
        <f t="shared" si="67"/>
        <v>37</v>
      </c>
      <c r="F726">
        <f t="shared" si="68"/>
        <v>39</v>
      </c>
      <c r="G726">
        <f t="shared" si="69"/>
        <v>33</v>
      </c>
      <c r="H726">
        <f t="shared" si="70"/>
        <v>40</v>
      </c>
      <c r="I726">
        <v>0</v>
      </c>
      <c r="J726" s="22">
        <v>0.57000000000000006</v>
      </c>
      <c r="K726" s="22">
        <v>0.96</v>
      </c>
      <c r="L726" s="22">
        <v>0.8</v>
      </c>
      <c r="M726" s="22">
        <v>0.19</v>
      </c>
      <c r="N726" s="22">
        <v>0.9</v>
      </c>
      <c r="O726" s="24">
        <v>0.98</v>
      </c>
      <c r="P726" s="24">
        <v>0.8</v>
      </c>
      <c r="Q726" s="24">
        <v>0.74</v>
      </c>
      <c r="R726" s="24">
        <v>0.62</v>
      </c>
      <c r="S726" s="24">
        <v>0.91</v>
      </c>
      <c r="T726" s="24">
        <v>0.61</v>
      </c>
      <c r="U726" s="24">
        <v>0.38</v>
      </c>
      <c r="V726" s="24">
        <v>0.98</v>
      </c>
      <c r="W726" s="24">
        <v>0.94000000000000006</v>
      </c>
      <c r="X726" s="24">
        <v>0.41000000000000003</v>
      </c>
      <c r="Y726" s="24">
        <v>0.77</v>
      </c>
      <c r="Z726" s="24">
        <v>0.72</v>
      </c>
      <c r="AA726" s="25">
        <v>0</v>
      </c>
      <c r="AB726" s="25">
        <v>3</v>
      </c>
      <c r="AC726" s="25">
        <v>4</v>
      </c>
      <c r="AD726" s="25">
        <v>5</v>
      </c>
      <c r="AE726" s="25">
        <v>6</v>
      </c>
      <c r="AF726" s="25">
        <v>5</v>
      </c>
      <c r="AG726" s="25">
        <v>3</v>
      </c>
      <c r="AH726" s="25">
        <v>0</v>
      </c>
      <c r="AI726" s="25">
        <v>8</v>
      </c>
      <c r="AJ726" s="25">
        <v>5</v>
      </c>
      <c r="AK726" s="25">
        <v>0</v>
      </c>
      <c r="AL726" s="25">
        <v>0</v>
      </c>
      <c r="AM726" s="25">
        <v>0</v>
      </c>
      <c r="AN726" s="25">
        <v>15</v>
      </c>
      <c r="AO726" s="25">
        <v>0</v>
      </c>
      <c r="AP726" s="25">
        <v>0</v>
      </c>
      <c r="AQ726" s="25">
        <v>7</v>
      </c>
      <c r="AR726" s="25">
        <v>7</v>
      </c>
      <c r="AS726" s="25">
        <v>6</v>
      </c>
      <c r="AT726" s="25">
        <v>5</v>
      </c>
      <c r="AU726" s="25">
        <v>6</v>
      </c>
      <c r="AV726" s="25">
        <v>6</v>
      </c>
      <c r="AW726" s="25">
        <v>0</v>
      </c>
      <c r="AX726" s="25">
        <v>7</v>
      </c>
      <c r="AY726" s="25">
        <v>0</v>
      </c>
      <c r="AZ726" s="25">
        <v>0</v>
      </c>
      <c r="BA726" s="25">
        <v>2</v>
      </c>
      <c r="BB726" s="25">
        <v>4</v>
      </c>
      <c r="BC726" s="25">
        <v>8</v>
      </c>
      <c r="BD726" s="25">
        <v>0</v>
      </c>
      <c r="BE726" s="25">
        <v>4</v>
      </c>
      <c r="BF726" s="25">
        <v>8</v>
      </c>
      <c r="BG726" s="25">
        <v>0</v>
      </c>
      <c r="BH726" s="25">
        <v>0</v>
      </c>
      <c r="BI726" s="25">
        <v>8</v>
      </c>
      <c r="BJ726" s="25">
        <v>9</v>
      </c>
      <c r="BK726" s="25">
        <v>1</v>
      </c>
      <c r="BL726" s="25">
        <v>0</v>
      </c>
      <c r="BM726" s="25">
        <v>7</v>
      </c>
      <c r="BN726" s="25">
        <v>0</v>
      </c>
      <c r="BO726" t="s">
        <v>37</v>
      </c>
    </row>
    <row r="727" spans="1:67" x14ac:dyDescent="0.25">
      <c r="A727" s="6">
        <v>45218</v>
      </c>
      <c r="B727" t="s">
        <v>16</v>
      </c>
      <c r="C727">
        <v>19</v>
      </c>
      <c r="D727">
        <v>144</v>
      </c>
      <c r="E727">
        <f t="shared" ref="E727:E790" si="71">SUM(BE727:BN727)</f>
        <v>39</v>
      </c>
      <c r="F727">
        <f t="shared" ref="F727:F790" si="72">SUM(AA727:AJ727)</f>
        <v>26</v>
      </c>
      <c r="G727">
        <f t="shared" ref="G727:G790" si="73">SUM(AU727:BD727)</f>
        <v>33</v>
      </c>
      <c r="H727">
        <f t="shared" ref="H727:H790" si="74">SUM(AL727:AT727)</f>
        <v>38</v>
      </c>
      <c r="I727">
        <v>0</v>
      </c>
      <c r="J727" s="22">
        <v>0.27</v>
      </c>
      <c r="K727" s="22">
        <v>0.86</v>
      </c>
      <c r="L727" s="22">
        <v>0.51</v>
      </c>
      <c r="M727" s="22">
        <v>0.98</v>
      </c>
      <c r="N727" s="22">
        <v>0.71</v>
      </c>
      <c r="O727" s="24">
        <v>0.68</v>
      </c>
      <c r="P727" s="24">
        <v>0.53</v>
      </c>
      <c r="Q727" s="24">
        <v>0.72</v>
      </c>
      <c r="R727" s="24">
        <v>0.87</v>
      </c>
      <c r="S727" s="24">
        <v>0.59</v>
      </c>
      <c r="T727" s="24">
        <v>0.69000000000000006</v>
      </c>
      <c r="U727" s="24">
        <v>0.9</v>
      </c>
      <c r="V727" s="24">
        <v>0.28000000000000003</v>
      </c>
      <c r="W727" s="24">
        <v>0.73</v>
      </c>
      <c r="X727" s="24">
        <v>0.81</v>
      </c>
      <c r="Y727" s="24">
        <v>0.41000000000000003</v>
      </c>
      <c r="Z727" s="24">
        <v>0.93</v>
      </c>
      <c r="AA727" s="25">
        <v>0</v>
      </c>
      <c r="AB727" s="25">
        <v>1</v>
      </c>
      <c r="AC727" s="25">
        <v>5</v>
      </c>
      <c r="AD727" s="25">
        <v>0</v>
      </c>
      <c r="AE727" s="25">
        <v>3</v>
      </c>
      <c r="AF727" s="25">
        <v>0</v>
      </c>
      <c r="AG727" s="25">
        <v>0</v>
      </c>
      <c r="AH727" s="25">
        <v>3</v>
      </c>
      <c r="AI727" s="25">
        <v>9</v>
      </c>
      <c r="AJ727" s="25">
        <v>5</v>
      </c>
      <c r="AK727" s="25">
        <v>8</v>
      </c>
      <c r="AL727" s="25">
        <v>8</v>
      </c>
      <c r="AM727" s="25">
        <v>1</v>
      </c>
      <c r="AN727" s="25">
        <v>2</v>
      </c>
      <c r="AO727" s="25">
        <v>5</v>
      </c>
      <c r="AP727" s="25">
        <v>3</v>
      </c>
      <c r="AQ727" s="25">
        <v>10</v>
      </c>
      <c r="AR727" s="25">
        <v>9</v>
      </c>
      <c r="AS727" s="25">
        <v>0</v>
      </c>
      <c r="AT727" s="25">
        <v>0</v>
      </c>
      <c r="AU727" s="25">
        <v>8</v>
      </c>
      <c r="AV727" s="25">
        <v>9</v>
      </c>
      <c r="AW727" s="25">
        <v>0</v>
      </c>
      <c r="AX727" s="25">
        <v>0</v>
      </c>
      <c r="AY727" s="25">
        <v>0</v>
      </c>
      <c r="AZ727" s="25">
        <v>1</v>
      </c>
      <c r="BA727" s="25">
        <v>6</v>
      </c>
      <c r="BB727" s="25">
        <v>3</v>
      </c>
      <c r="BC727" s="25">
        <v>2</v>
      </c>
      <c r="BD727" s="25">
        <v>4</v>
      </c>
      <c r="BE727" s="25">
        <v>2</v>
      </c>
      <c r="BF727" s="25">
        <v>8</v>
      </c>
      <c r="BG727" s="25">
        <v>0</v>
      </c>
      <c r="BH727" s="25">
        <v>6</v>
      </c>
      <c r="BI727" s="25">
        <v>9</v>
      </c>
      <c r="BJ727" s="25">
        <v>1</v>
      </c>
      <c r="BK727" s="25">
        <v>0</v>
      </c>
      <c r="BL727" s="25">
        <v>4</v>
      </c>
      <c r="BM727" s="25">
        <v>9</v>
      </c>
      <c r="BN727" s="25">
        <v>0</v>
      </c>
      <c r="BO727" t="s">
        <v>37</v>
      </c>
    </row>
    <row r="728" spans="1:67" x14ac:dyDescent="0.25">
      <c r="A728" s="6">
        <v>45219</v>
      </c>
      <c r="B728" t="s">
        <v>16</v>
      </c>
      <c r="C728">
        <v>20</v>
      </c>
      <c r="D728">
        <v>145</v>
      </c>
      <c r="E728">
        <f t="shared" si="71"/>
        <v>28</v>
      </c>
      <c r="F728">
        <f t="shared" si="72"/>
        <v>26</v>
      </c>
      <c r="G728">
        <f t="shared" si="73"/>
        <v>57</v>
      </c>
      <c r="H728">
        <f t="shared" si="74"/>
        <v>32</v>
      </c>
      <c r="I728">
        <v>0</v>
      </c>
      <c r="J728" s="22">
        <v>0.35000000000000003</v>
      </c>
      <c r="K728" s="22">
        <v>0.92</v>
      </c>
      <c r="L728" s="22">
        <v>0.70000000000000007</v>
      </c>
      <c r="M728" s="22">
        <v>0.88</v>
      </c>
      <c r="N728" s="22">
        <v>0.77</v>
      </c>
      <c r="O728" s="24">
        <v>0.65</v>
      </c>
      <c r="P728" s="24">
        <v>0.8</v>
      </c>
      <c r="Q728" s="24">
        <v>0.83000000000000007</v>
      </c>
      <c r="R728" s="24">
        <v>0.39</v>
      </c>
      <c r="S728" s="24">
        <v>0.72</v>
      </c>
      <c r="T728" s="24">
        <v>0.89</v>
      </c>
      <c r="U728" s="24">
        <v>0.42</v>
      </c>
      <c r="V728" s="24">
        <v>0.85</v>
      </c>
      <c r="W728" s="24">
        <v>0.68</v>
      </c>
      <c r="X728" s="24">
        <v>0.94000000000000006</v>
      </c>
      <c r="Y728" s="24">
        <v>0.55000000000000004</v>
      </c>
      <c r="Z728" s="24">
        <v>0.78</v>
      </c>
      <c r="AA728" s="25">
        <v>5</v>
      </c>
      <c r="AB728" s="25">
        <v>4</v>
      </c>
      <c r="AC728" s="25">
        <v>0</v>
      </c>
      <c r="AD728" s="25">
        <v>8</v>
      </c>
      <c r="AE728" s="25">
        <v>0</v>
      </c>
      <c r="AF728" s="25">
        <v>2</v>
      </c>
      <c r="AG728" s="25">
        <v>0</v>
      </c>
      <c r="AH728" s="25">
        <v>2</v>
      </c>
      <c r="AI728" s="25">
        <v>5</v>
      </c>
      <c r="AJ728" s="25">
        <v>0</v>
      </c>
      <c r="AK728" s="25">
        <v>2</v>
      </c>
      <c r="AL728" s="25">
        <v>5</v>
      </c>
      <c r="AM728" s="25">
        <v>5</v>
      </c>
      <c r="AN728" s="25">
        <v>2</v>
      </c>
      <c r="AO728" s="25">
        <v>8</v>
      </c>
      <c r="AP728" s="25">
        <v>5</v>
      </c>
      <c r="AQ728" s="25">
        <v>0</v>
      </c>
      <c r="AR728" s="25">
        <v>7</v>
      </c>
      <c r="AS728" s="25">
        <v>0</v>
      </c>
      <c r="AT728" s="25">
        <v>0</v>
      </c>
      <c r="AU728" s="25">
        <v>0</v>
      </c>
      <c r="AV728" s="25">
        <v>8</v>
      </c>
      <c r="AW728" s="25">
        <v>9</v>
      </c>
      <c r="AX728" s="25">
        <v>0</v>
      </c>
      <c r="AY728" s="25">
        <v>6</v>
      </c>
      <c r="AZ728" s="25">
        <v>5</v>
      </c>
      <c r="BA728" s="25">
        <v>6</v>
      </c>
      <c r="BB728" s="25">
        <v>3</v>
      </c>
      <c r="BC728" s="25">
        <v>9</v>
      </c>
      <c r="BD728" s="25">
        <v>11</v>
      </c>
      <c r="BE728" s="25">
        <v>5</v>
      </c>
      <c r="BF728" s="25">
        <v>2</v>
      </c>
      <c r="BG728" s="25">
        <v>0</v>
      </c>
      <c r="BH728" s="25">
        <v>8</v>
      </c>
      <c r="BI728" s="25">
        <v>4</v>
      </c>
      <c r="BJ728" s="25">
        <v>6</v>
      </c>
      <c r="BK728" s="25">
        <v>0</v>
      </c>
      <c r="BL728" s="25">
        <v>3</v>
      </c>
      <c r="BM728" s="25">
        <v>0</v>
      </c>
      <c r="BN728" s="25">
        <v>0</v>
      </c>
      <c r="BO728" t="s">
        <v>37</v>
      </c>
    </row>
    <row r="729" spans="1:67" x14ac:dyDescent="0.25">
      <c r="A729" s="6">
        <v>45220</v>
      </c>
      <c r="B729" t="s">
        <v>16</v>
      </c>
      <c r="C729">
        <v>21</v>
      </c>
      <c r="D729">
        <v>147</v>
      </c>
      <c r="E729">
        <f t="shared" si="71"/>
        <v>45</v>
      </c>
      <c r="F729">
        <f t="shared" si="72"/>
        <v>36</v>
      </c>
      <c r="G729">
        <f t="shared" si="73"/>
        <v>32</v>
      </c>
      <c r="H729">
        <f t="shared" si="74"/>
        <v>27</v>
      </c>
      <c r="I729">
        <v>0</v>
      </c>
      <c r="J729" s="22">
        <v>0.64</v>
      </c>
      <c r="K729" s="22">
        <v>0.75</v>
      </c>
      <c r="L729" s="22">
        <v>0.92</v>
      </c>
      <c r="M729" s="22">
        <v>0.84</v>
      </c>
      <c r="N729" s="22">
        <v>0.36</v>
      </c>
      <c r="O729" s="24">
        <v>0.71</v>
      </c>
      <c r="P729" s="24">
        <v>1</v>
      </c>
      <c r="Q729" s="24">
        <v>0.94000000000000006</v>
      </c>
      <c r="R729" s="24">
        <v>0.70000000000000007</v>
      </c>
      <c r="S729" s="24">
        <v>0.68</v>
      </c>
      <c r="T729" s="24">
        <v>0.94000000000000006</v>
      </c>
      <c r="U729" s="24">
        <v>0.9</v>
      </c>
      <c r="V729" s="24">
        <v>0.87</v>
      </c>
      <c r="W729" s="24">
        <v>0.84</v>
      </c>
      <c r="X729" s="24">
        <v>0.56000000000000005</v>
      </c>
      <c r="Y729" s="24">
        <v>0.92</v>
      </c>
      <c r="Z729" s="24">
        <v>0.26</v>
      </c>
      <c r="AA729" s="25">
        <v>3</v>
      </c>
      <c r="AB729" s="25">
        <v>8</v>
      </c>
      <c r="AC729" s="25">
        <v>1</v>
      </c>
      <c r="AD729" s="25">
        <v>8</v>
      </c>
      <c r="AE729" s="25">
        <v>0</v>
      </c>
      <c r="AF729" s="25">
        <v>3</v>
      </c>
      <c r="AG729" s="25">
        <v>8</v>
      </c>
      <c r="AH729" s="25">
        <v>0</v>
      </c>
      <c r="AI729" s="25">
        <v>0</v>
      </c>
      <c r="AJ729" s="25">
        <v>5</v>
      </c>
      <c r="AK729" s="25">
        <v>7</v>
      </c>
      <c r="AL729" s="25">
        <v>3</v>
      </c>
      <c r="AM729" s="25">
        <v>2</v>
      </c>
      <c r="AN729" s="25">
        <v>7</v>
      </c>
      <c r="AO729" s="25">
        <v>0</v>
      </c>
      <c r="AP729" s="25">
        <v>0</v>
      </c>
      <c r="AQ729" s="25">
        <v>7</v>
      </c>
      <c r="AR729" s="25">
        <v>7</v>
      </c>
      <c r="AS729" s="25">
        <v>1</v>
      </c>
      <c r="AT729" s="25">
        <v>0</v>
      </c>
      <c r="AU729" s="25">
        <v>4</v>
      </c>
      <c r="AV729" s="25">
        <v>0</v>
      </c>
      <c r="AW729" s="25">
        <v>9</v>
      </c>
      <c r="AX729" s="25">
        <v>4</v>
      </c>
      <c r="AY729" s="25">
        <v>6</v>
      </c>
      <c r="AZ729" s="25">
        <v>9</v>
      </c>
      <c r="BA729" s="25">
        <v>0</v>
      </c>
      <c r="BB729" s="25">
        <v>0</v>
      </c>
      <c r="BC729" s="25">
        <v>0</v>
      </c>
      <c r="BD729" s="25">
        <v>0</v>
      </c>
      <c r="BE729" s="25">
        <v>3</v>
      </c>
      <c r="BF729" s="25">
        <v>4</v>
      </c>
      <c r="BG729" s="25">
        <v>6</v>
      </c>
      <c r="BH729" s="25">
        <v>2</v>
      </c>
      <c r="BI729" s="25">
        <v>1</v>
      </c>
      <c r="BJ729" s="25">
        <v>9</v>
      </c>
      <c r="BK729" s="25">
        <v>8</v>
      </c>
      <c r="BL729" s="25">
        <v>2</v>
      </c>
      <c r="BM729" s="25">
        <v>4</v>
      </c>
      <c r="BN729" s="25">
        <v>6</v>
      </c>
      <c r="BO729" t="s">
        <v>37</v>
      </c>
    </row>
    <row r="730" spans="1:67" x14ac:dyDescent="0.25">
      <c r="A730" s="6">
        <v>45221</v>
      </c>
      <c r="B730" t="s">
        <v>16</v>
      </c>
      <c r="C730">
        <v>22</v>
      </c>
      <c r="D730">
        <v>152</v>
      </c>
      <c r="E730">
        <f t="shared" si="71"/>
        <v>45</v>
      </c>
      <c r="F730">
        <f t="shared" si="72"/>
        <v>20</v>
      </c>
      <c r="G730">
        <f t="shared" si="73"/>
        <v>44</v>
      </c>
      <c r="H730">
        <f t="shared" si="74"/>
        <v>42</v>
      </c>
      <c r="I730">
        <v>0</v>
      </c>
      <c r="J730" s="22">
        <v>0.88</v>
      </c>
      <c r="K730" s="22">
        <v>0.8</v>
      </c>
      <c r="L730" s="22">
        <v>0.48</v>
      </c>
      <c r="M730" s="22">
        <v>0.91</v>
      </c>
      <c r="N730" s="22">
        <v>0.66</v>
      </c>
      <c r="O730" s="24">
        <v>0.66</v>
      </c>
      <c r="P730" s="24">
        <v>0.46</v>
      </c>
      <c r="Q730" s="24">
        <v>0.6</v>
      </c>
      <c r="R730" s="24">
        <v>0.67</v>
      </c>
      <c r="S730" s="24">
        <v>0.43</v>
      </c>
      <c r="T730" s="24">
        <v>0.91</v>
      </c>
      <c r="U730" s="24">
        <v>0.98</v>
      </c>
      <c r="V730" s="24">
        <v>0.77</v>
      </c>
      <c r="W730" s="24">
        <v>0.5</v>
      </c>
      <c r="X730" s="24">
        <v>0.98</v>
      </c>
      <c r="Y730" s="24">
        <v>0.31</v>
      </c>
      <c r="Z730" s="24">
        <v>0.74</v>
      </c>
      <c r="AA730" s="25">
        <v>6</v>
      </c>
      <c r="AB730" s="25">
        <v>0</v>
      </c>
      <c r="AC730" s="25">
        <v>1</v>
      </c>
      <c r="AD730" s="25">
        <v>0</v>
      </c>
      <c r="AE730" s="25">
        <v>0</v>
      </c>
      <c r="AF730" s="25">
        <v>7</v>
      </c>
      <c r="AG730" s="25">
        <v>4</v>
      </c>
      <c r="AH730" s="25">
        <v>1</v>
      </c>
      <c r="AI730" s="25">
        <v>1</v>
      </c>
      <c r="AJ730" s="25">
        <v>0</v>
      </c>
      <c r="AK730" s="25">
        <v>1</v>
      </c>
      <c r="AL730" s="25">
        <v>10</v>
      </c>
      <c r="AM730" s="25">
        <v>4</v>
      </c>
      <c r="AN730" s="25">
        <v>6</v>
      </c>
      <c r="AO730" s="25">
        <v>6</v>
      </c>
      <c r="AP730" s="25">
        <v>0</v>
      </c>
      <c r="AQ730" s="25">
        <v>8</v>
      </c>
      <c r="AR730" s="25">
        <v>0</v>
      </c>
      <c r="AS730" s="25">
        <v>8</v>
      </c>
      <c r="AT730" s="25">
        <v>0</v>
      </c>
      <c r="AU730" s="25">
        <v>7</v>
      </c>
      <c r="AV730" s="25">
        <v>0</v>
      </c>
      <c r="AW730" s="25">
        <v>2</v>
      </c>
      <c r="AX730" s="25">
        <v>8</v>
      </c>
      <c r="AY730" s="25">
        <v>0</v>
      </c>
      <c r="AZ730" s="25">
        <v>5</v>
      </c>
      <c r="BA730" s="25">
        <v>0</v>
      </c>
      <c r="BB730" s="25">
        <v>7</v>
      </c>
      <c r="BC730" s="25">
        <v>13</v>
      </c>
      <c r="BD730" s="25">
        <v>2</v>
      </c>
      <c r="BE730" s="25">
        <v>9</v>
      </c>
      <c r="BF730" s="25">
        <v>8</v>
      </c>
      <c r="BG730" s="25">
        <v>7</v>
      </c>
      <c r="BH730" s="25">
        <v>0</v>
      </c>
      <c r="BI730" s="25">
        <v>10</v>
      </c>
      <c r="BJ730" s="25">
        <v>0</v>
      </c>
      <c r="BK730" s="25">
        <v>0</v>
      </c>
      <c r="BL730" s="25">
        <v>3</v>
      </c>
      <c r="BM730" s="25">
        <v>8</v>
      </c>
      <c r="BN730" s="25">
        <v>0</v>
      </c>
      <c r="BO730" t="s">
        <v>37</v>
      </c>
    </row>
    <row r="731" spans="1:67" x14ac:dyDescent="0.25">
      <c r="A731" s="6">
        <v>45222</v>
      </c>
      <c r="B731" t="s">
        <v>16</v>
      </c>
      <c r="C731">
        <v>23</v>
      </c>
      <c r="D731">
        <v>169</v>
      </c>
      <c r="E731">
        <f t="shared" si="71"/>
        <v>33</v>
      </c>
      <c r="F731">
        <f t="shared" si="72"/>
        <v>65</v>
      </c>
      <c r="G731">
        <f t="shared" si="73"/>
        <v>28</v>
      </c>
      <c r="H731">
        <f t="shared" si="74"/>
        <v>38</v>
      </c>
      <c r="I731">
        <v>0</v>
      </c>
      <c r="J731" s="22">
        <v>0.59</v>
      </c>
      <c r="K731" s="22">
        <v>0.5</v>
      </c>
      <c r="L731" s="22">
        <v>0.81</v>
      </c>
      <c r="M731" s="22">
        <v>0.9</v>
      </c>
      <c r="N731" s="22">
        <v>0.79</v>
      </c>
      <c r="O731" s="24">
        <v>0.73</v>
      </c>
      <c r="P731" s="24">
        <v>0.99</v>
      </c>
      <c r="Q731" s="24">
        <v>0.86</v>
      </c>
      <c r="R731" s="24">
        <v>0.77</v>
      </c>
      <c r="S731" s="24">
        <v>0.65</v>
      </c>
      <c r="T731" s="24">
        <v>0.68</v>
      </c>
      <c r="U731" s="24">
        <v>0.54</v>
      </c>
      <c r="V731" s="24">
        <v>0.36</v>
      </c>
      <c r="W731" s="24">
        <v>0.93</v>
      </c>
      <c r="X731" s="24">
        <v>0.95000000000000007</v>
      </c>
      <c r="Y731" s="24">
        <v>0.95000000000000007</v>
      </c>
      <c r="Z731" s="24">
        <v>0.78</v>
      </c>
      <c r="AA731" s="25">
        <v>5</v>
      </c>
      <c r="AB731" s="25">
        <v>2</v>
      </c>
      <c r="AC731" s="25">
        <v>0</v>
      </c>
      <c r="AD731" s="25">
        <v>9</v>
      </c>
      <c r="AE731" s="25">
        <v>14</v>
      </c>
      <c r="AF731" s="25">
        <v>9</v>
      </c>
      <c r="AG731" s="25">
        <v>10</v>
      </c>
      <c r="AH731" s="25">
        <v>7</v>
      </c>
      <c r="AI731" s="25">
        <v>2</v>
      </c>
      <c r="AJ731" s="25">
        <v>7</v>
      </c>
      <c r="AK731" s="25">
        <v>5</v>
      </c>
      <c r="AL731" s="25">
        <v>7</v>
      </c>
      <c r="AM731" s="25">
        <v>2</v>
      </c>
      <c r="AN731" s="25">
        <v>8</v>
      </c>
      <c r="AO731" s="25">
        <v>5</v>
      </c>
      <c r="AP731" s="25">
        <v>3</v>
      </c>
      <c r="AQ731" s="25">
        <v>0</v>
      </c>
      <c r="AR731" s="25">
        <v>8</v>
      </c>
      <c r="AS731" s="25">
        <v>0</v>
      </c>
      <c r="AT731" s="25">
        <v>5</v>
      </c>
      <c r="AU731" s="25">
        <v>0</v>
      </c>
      <c r="AV731" s="25">
        <v>0</v>
      </c>
      <c r="AW731" s="25">
        <v>1</v>
      </c>
      <c r="AX731" s="25">
        <v>0</v>
      </c>
      <c r="AY731" s="25">
        <v>0</v>
      </c>
      <c r="AZ731" s="25">
        <v>3</v>
      </c>
      <c r="BA731" s="25">
        <v>2</v>
      </c>
      <c r="BB731" s="25">
        <v>5</v>
      </c>
      <c r="BC731" s="25">
        <v>11</v>
      </c>
      <c r="BD731" s="25">
        <v>6</v>
      </c>
      <c r="BE731" s="25">
        <v>2</v>
      </c>
      <c r="BF731" s="25">
        <v>1</v>
      </c>
      <c r="BG731" s="25">
        <v>0</v>
      </c>
      <c r="BH731" s="25">
        <v>0</v>
      </c>
      <c r="BI731" s="25">
        <v>3</v>
      </c>
      <c r="BJ731" s="25">
        <v>0</v>
      </c>
      <c r="BK731" s="25">
        <v>9</v>
      </c>
      <c r="BL731" s="25">
        <v>4</v>
      </c>
      <c r="BM731" s="25">
        <v>9</v>
      </c>
      <c r="BN731" s="25">
        <v>5</v>
      </c>
      <c r="BO731" t="s">
        <v>37</v>
      </c>
    </row>
    <row r="732" spans="1:67" x14ac:dyDescent="0.25">
      <c r="A732" s="6">
        <v>45223</v>
      </c>
      <c r="B732" t="s">
        <v>16</v>
      </c>
      <c r="C732">
        <v>24</v>
      </c>
      <c r="D732">
        <v>185</v>
      </c>
      <c r="E732">
        <f t="shared" si="71"/>
        <v>41</v>
      </c>
      <c r="F732">
        <f t="shared" si="72"/>
        <v>52</v>
      </c>
      <c r="G732">
        <f t="shared" si="73"/>
        <v>44</v>
      </c>
      <c r="H732">
        <f t="shared" si="74"/>
        <v>48</v>
      </c>
      <c r="I732">
        <v>0</v>
      </c>
      <c r="J732" s="22">
        <v>0.99</v>
      </c>
      <c r="K732" s="22">
        <v>0.9</v>
      </c>
      <c r="L732" s="22">
        <v>0.36</v>
      </c>
      <c r="M732" s="22">
        <v>0.70000000000000007</v>
      </c>
      <c r="N732" s="22">
        <v>0.51</v>
      </c>
      <c r="O732" s="24">
        <v>0.67</v>
      </c>
      <c r="P732" s="24">
        <v>0.86</v>
      </c>
      <c r="Q732" s="24">
        <v>0.83000000000000007</v>
      </c>
      <c r="R732" s="24">
        <v>0.77</v>
      </c>
      <c r="S732" s="24">
        <v>0.65</v>
      </c>
      <c r="T732" s="24">
        <v>0.63</v>
      </c>
      <c r="U732" s="24">
        <v>0.76</v>
      </c>
      <c r="V732" s="24">
        <v>0.38</v>
      </c>
      <c r="W732" s="24">
        <v>0.53</v>
      </c>
      <c r="X732" s="24">
        <v>0.56000000000000005</v>
      </c>
      <c r="Y732" s="24">
        <v>0.93</v>
      </c>
      <c r="Z732" s="24">
        <v>0.99</v>
      </c>
      <c r="AA732" s="25">
        <v>8</v>
      </c>
      <c r="AB732" s="25">
        <v>0</v>
      </c>
      <c r="AC732" s="25">
        <v>2</v>
      </c>
      <c r="AD732" s="25">
        <v>9</v>
      </c>
      <c r="AE732" s="25">
        <v>12</v>
      </c>
      <c r="AF732" s="25">
        <v>3</v>
      </c>
      <c r="AG732" s="25">
        <v>8</v>
      </c>
      <c r="AH732" s="25">
        <v>0</v>
      </c>
      <c r="AI732" s="25">
        <v>9</v>
      </c>
      <c r="AJ732" s="25">
        <v>1</v>
      </c>
      <c r="AK732" s="25">
        <v>0</v>
      </c>
      <c r="AL732" s="25">
        <v>7</v>
      </c>
      <c r="AM732" s="25">
        <v>7</v>
      </c>
      <c r="AN732" s="25">
        <v>7</v>
      </c>
      <c r="AO732" s="25">
        <v>0</v>
      </c>
      <c r="AP732" s="25">
        <v>8</v>
      </c>
      <c r="AQ732" s="25">
        <v>0</v>
      </c>
      <c r="AR732" s="25">
        <v>11</v>
      </c>
      <c r="AS732" s="25">
        <v>8</v>
      </c>
      <c r="AT732" s="25">
        <v>0</v>
      </c>
      <c r="AU732" s="25">
        <v>0</v>
      </c>
      <c r="AV732" s="25">
        <v>0</v>
      </c>
      <c r="AW732" s="25">
        <v>0</v>
      </c>
      <c r="AX732" s="25">
        <v>10</v>
      </c>
      <c r="AY732" s="25">
        <v>0</v>
      </c>
      <c r="AZ732" s="25">
        <v>11</v>
      </c>
      <c r="BA732" s="25">
        <v>12</v>
      </c>
      <c r="BB732" s="25">
        <v>0</v>
      </c>
      <c r="BC732" s="25">
        <v>6</v>
      </c>
      <c r="BD732" s="25">
        <v>5</v>
      </c>
      <c r="BE732" s="25">
        <v>0</v>
      </c>
      <c r="BF732" s="25">
        <v>8</v>
      </c>
      <c r="BG732" s="25">
        <v>9</v>
      </c>
      <c r="BH732" s="25">
        <v>0</v>
      </c>
      <c r="BI732" s="25">
        <v>0</v>
      </c>
      <c r="BJ732" s="25">
        <v>4</v>
      </c>
      <c r="BK732" s="25">
        <v>8</v>
      </c>
      <c r="BL732" s="25">
        <v>6</v>
      </c>
      <c r="BM732" s="25">
        <v>0</v>
      </c>
      <c r="BN732" s="25">
        <v>6</v>
      </c>
      <c r="BO732" t="s">
        <v>37</v>
      </c>
    </row>
    <row r="733" spans="1:67" x14ac:dyDescent="0.25">
      <c r="A733" s="6">
        <v>45224</v>
      </c>
      <c r="B733" t="s">
        <v>16</v>
      </c>
      <c r="C733">
        <v>25</v>
      </c>
      <c r="D733">
        <v>211.00000000000003</v>
      </c>
      <c r="E733">
        <f t="shared" si="71"/>
        <v>58</v>
      </c>
      <c r="F733">
        <f t="shared" si="72"/>
        <v>77.000000000000028</v>
      </c>
      <c r="G733">
        <f t="shared" si="73"/>
        <v>53</v>
      </c>
      <c r="H733">
        <f t="shared" si="74"/>
        <v>23</v>
      </c>
      <c r="I733">
        <v>0</v>
      </c>
      <c r="J733" s="22">
        <v>0.71</v>
      </c>
      <c r="K733" s="22">
        <v>0.9</v>
      </c>
      <c r="L733" s="22">
        <v>0.81</v>
      </c>
      <c r="M733" s="22">
        <v>0.31</v>
      </c>
      <c r="N733" s="22">
        <v>0.53</v>
      </c>
      <c r="O733" s="24">
        <v>0.59</v>
      </c>
      <c r="P733" s="24">
        <v>0.9</v>
      </c>
      <c r="Q733" s="24">
        <v>0.8</v>
      </c>
      <c r="R733" s="24">
        <v>0.67</v>
      </c>
      <c r="S733" s="24">
        <v>1</v>
      </c>
      <c r="T733" s="24">
        <v>0.57999999999999996</v>
      </c>
      <c r="U733" s="24">
        <v>0.93</v>
      </c>
      <c r="V733" s="24">
        <v>0.26</v>
      </c>
      <c r="W733" s="24">
        <v>0.4</v>
      </c>
      <c r="X733" s="24">
        <v>0.62</v>
      </c>
      <c r="Y733" s="24">
        <v>0.74</v>
      </c>
      <c r="Z733" s="24">
        <v>0.92</v>
      </c>
      <c r="AA733" s="25">
        <v>0</v>
      </c>
      <c r="AB733" s="25">
        <v>4</v>
      </c>
      <c r="AC733" s="25">
        <v>13</v>
      </c>
      <c r="AD733" s="25">
        <v>13</v>
      </c>
      <c r="AE733" s="25">
        <v>14</v>
      </c>
      <c r="AF733" s="25">
        <v>13.000000000000028</v>
      </c>
      <c r="AG733" s="25">
        <v>8</v>
      </c>
      <c r="AH733" s="25">
        <v>12</v>
      </c>
      <c r="AI733" s="25">
        <v>0</v>
      </c>
      <c r="AJ733" s="25">
        <v>0</v>
      </c>
      <c r="AK733" s="25">
        <v>0</v>
      </c>
      <c r="AL733" s="25">
        <v>4</v>
      </c>
      <c r="AM733" s="25">
        <v>5</v>
      </c>
      <c r="AN733" s="25">
        <v>0</v>
      </c>
      <c r="AO733" s="25">
        <v>14</v>
      </c>
      <c r="AP733" s="25">
        <v>0</v>
      </c>
      <c r="AQ733" s="25">
        <v>0</v>
      </c>
      <c r="AR733" s="25">
        <v>0</v>
      </c>
      <c r="AS733" s="25">
        <v>0</v>
      </c>
      <c r="AT733" s="25">
        <v>0</v>
      </c>
      <c r="AU733" s="25">
        <v>0</v>
      </c>
      <c r="AV733" s="25">
        <v>0</v>
      </c>
      <c r="AW733" s="25">
        <v>0</v>
      </c>
      <c r="AX733" s="25">
        <v>0</v>
      </c>
      <c r="AY733" s="25">
        <v>0</v>
      </c>
      <c r="AZ733" s="25">
        <v>14</v>
      </c>
      <c r="BA733" s="25">
        <v>0</v>
      </c>
      <c r="BB733" s="25">
        <v>14</v>
      </c>
      <c r="BC733" s="25">
        <v>13</v>
      </c>
      <c r="BD733" s="25">
        <v>12</v>
      </c>
      <c r="BE733" s="25">
        <v>14</v>
      </c>
      <c r="BF733" s="25">
        <v>8</v>
      </c>
      <c r="BG733" s="25">
        <v>0</v>
      </c>
      <c r="BH733" s="25">
        <v>0</v>
      </c>
      <c r="BI733" s="25">
        <v>6</v>
      </c>
      <c r="BJ733" s="25">
        <v>0</v>
      </c>
      <c r="BK733" s="25">
        <v>11</v>
      </c>
      <c r="BL733" s="25">
        <v>0</v>
      </c>
      <c r="BM733" s="25">
        <v>7</v>
      </c>
      <c r="BN733" s="25">
        <v>12</v>
      </c>
      <c r="BO733" t="s">
        <v>37</v>
      </c>
    </row>
    <row r="734" spans="1:67" x14ac:dyDescent="0.25">
      <c r="A734" s="6">
        <v>45225</v>
      </c>
      <c r="B734" t="s">
        <v>16</v>
      </c>
      <c r="C734">
        <v>26</v>
      </c>
      <c r="D734">
        <v>244.00000000000003</v>
      </c>
      <c r="E734">
        <f t="shared" si="71"/>
        <v>64</v>
      </c>
      <c r="F734">
        <f t="shared" si="72"/>
        <v>56</v>
      </c>
      <c r="G734">
        <f t="shared" si="73"/>
        <v>59.000000000000028</v>
      </c>
      <c r="H734">
        <f t="shared" si="74"/>
        <v>61</v>
      </c>
      <c r="I734">
        <v>0</v>
      </c>
      <c r="J734" s="22">
        <v>0.91</v>
      </c>
      <c r="K734" s="22">
        <v>0.83000000000000007</v>
      </c>
      <c r="L734" s="22">
        <v>0.75</v>
      </c>
      <c r="M734" s="22">
        <v>0.4</v>
      </c>
      <c r="N734" s="22">
        <v>0.66</v>
      </c>
      <c r="O734" s="24">
        <v>0.73</v>
      </c>
      <c r="P734" s="24">
        <v>0.72</v>
      </c>
      <c r="Q734" s="24">
        <v>0.42</v>
      </c>
      <c r="R734" s="24">
        <v>0.87</v>
      </c>
      <c r="S734" s="24">
        <v>0.21</v>
      </c>
      <c r="T734" s="24">
        <v>0.63</v>
      </c>
      <c r="U734" s="24">
        <v>0.9</v>
      </c>
      <c r="V734" s="24">
        <v>0.78</v>
      </c>
      <c r="W734" s="24">
        <v>0.31</v>
      </c>
      <c r="X734" s="24">
        <v>0.99</v>
      </c>
      <c r="Y734" s="24">
        <v>0.94000000000000006</v>
      </c>
      <c r="Z734" s="24">
        <v>0.6</v>
      </c>
      <c r="AA734" s="25">
        <v>6</v>
      </c>
      <c r="AB734" s="25">
        <v>10</v>
      </c>
      <c r="AC734" s="25">
        <v>8</v>
      </c>
      <c r="AD734" s="25">
        <v>0</v>
      </c>
      <c r="AE734" s="25">
        <v>8</v>
      </c>
      <c r="AF734" s="25">
        <v>1</v>
      </c>
      <c r="AG734" s="25">
        <v>0</v>
      </c>
      <c r="AH734" s="25">
        <v>1</v>
      </c>
      <c r="AI734" s="25">
        <v>14</v>
      </c>
      <c r="AJ734" s="25">
        <v>8</v>
      </c>
      <c r="AK734" s="25">
        <v>4</v>
      </c>
      <c r="AL734" s="25">
        <v>16</v>
      </c>
      <c r="AM734" s="25">
        <v>1</v>
      </c>
      <c r="AN734" s="25">
        <v>0</v>
      </c>
      <c r="AO734" s="25">
        <v>11</v>
      </c>
      <c r="AP734" s="25">
        <v>3</v>
      </c>
      <c r="AQ734" s="25">
        <v>4</v>
      </c>
      <c r="AR734" s="25">
        <v>15</v>
      </c>
      <c r="AS734" s="25">
        <v>2</v>
      </c>
      <c r="AT734" s="25">
        <v>9</v>
      </c>
      <c r="AU734" s="25">
        <v>5</v>
      </c>
      <c r="AV734" s="25">
        <v>3</v>
      </c>
      <c r="AW734" s="25">
        <v>6</v>
      </c>
      <c r="AX734" s="25">
        <v>8</v>
      </c>
      <c r="AY734" s="25">
        <v>2.0000000000000284</v>
      </c>
      <c r="AZ734" s="25">
        <v>4</v>
      </c>
      <c r="BA734" s="25">
        <v>16</v>
      </c>
      <c r="BB734" s="25">
        <v>6</v>
      </c>
      <c r="BC734" s="25">
        <v>2</v>
      </c>
      <c r="BD734" s="25">
        <v>7</v>
      </c>
      <c r="BE734" s="25">
        <v>15</v>
      </c>
      <c r="BF734" s="25">
        <v>0</v>
      </c>
      <c r="BG734" s="25">
        <v>4</v>
      </c>
      <c r="BH734" s="25">
        <v>9</v>
      </c>
      <c r="BI734" s="25">
        <v>8</v>
      </c>
      <c r="BJ734" s="25">
        <v>1</v>
      </c>
      <c r="BK734" s="25">
        <v>9</v>
      </c>
      <c r="BL734" s="25">
        <v>8</v>
      </c>
      <c r="BM734" s="25">
        <v>6</v>
      </c>
      <c r="BN734" s="25">
        <v>4</v>
      </c>
      <c r="BO734" t="s">
        <v>37</v>
      </c>
    </row>
    <row r="735" spans="1:67" x14ac:dyDescent="0.25">
      <c r="A735" s="6">
        <v>45226</v>
      </c>
      <c r="B735" t="s">
        <v>16</v>
      </c>
      <c r="C735">
        <v>27</v>
      </c>
      <c r="D735">
        <v>284</v>
      </c>
      <c r="E735">
        <f t="shared" si="71"/>
        <v>94</v>
      </c>
      <c r="F735">
        <f t="shared" si="72"/>
        <v>57</v>
      </c>
      <c r="G735">
        <f t="shared" si="73"/>
        <v>51</v>
      </c>
      <c r="H735">
        <f t="shared" si="74"/>
        <v>77</v>
      </c>
      <c r="I735">
        <v>0</v>
      </c>
      <c r="J735" s="22">
        <v>0.76</v>
      </c>
      <c r="K735" s="22">
        <v>0.86</v>
      </c>
      <c r="L735" s="22">
        <v>0.70000000000000007</v>
      </c>
      <c r="M735" s="22">
        <v>0.23</v>
      </c>
      <c r="N735" s="22">
        <v>0.9</v>
      </c>
      <c r="O735" s="24">
        <v>0.89</v>
      </c>
      <c r="P735" s="24">
        <v>0.16</v>
      </c>
      <c r="Q735" s="24">
        <v>0.56000000000000005</v>
      </c>
      <c r="R735" s="24">
        <v>0.8</v>
      </c>
      <c r="S735" s="24">
        <v>0.96</v>
      </c>
      <c r="T735" s="24">
        <v>0.61</v>
      </c>
      <c r="U735" s="24">
        <v>0.86</v>
      </c>
      <c r="V735" s="24">
        <v>0.42</v>
      </c>
      <c r="W735" s="24">
        <v>0.42</v>
      </c>
      <c r="X735" s="24">
        <v>0.73</v>
      </c>
      <c r="Y735" s="24">
        <v>0.92</v>
      </c>
      <c r="Z735" s="24">
        <v>0.75</v>
      </c>
      <c r="AA735" s="25">
        <v>0</v>
      </c>
      <c r="AB735" s="25">
        <v>0</v>
      </c>
      <c r="AC735" s="25">
        <v>9</v>
      </c>
      <c r="AD735" s="25">
        <v>2</v>
      </c>
      <c r="AE735" s="25">
        <v>18</v>
      </c>
      <c r="AF735" s="25">
        <v>4</v>
      </c>
      <c r="AG735" s="25">
        <v>6</v>
      </c>
      <c r="AH735" s="25">
        <v>1</v>
      </c>
      <c r="AI735" s="25">
        <v>17</v>
      </c>
      <c r="AJ735" s="25">
        <v>0</v>
      </c>
      <c r="AK735" s="25">
        <v>5</v>
      </c>
      <c r="AL735" s="25">
        <v>0</v>
      </c>
      <c r="AM735" s="25">
        <v>11</v>
      </c>
      <c r="AN735" s="25">
        <v>16</v>
      </c>
      <c r="AO735" s="25">
        <v>17</v>
      </c>
      <c r="AP735" s="25">
        <v>6</v>
      </c>
      <c r="AQ735" s="25">
        <v>15</v>
      </c>
      <c r="AR735" s="25">
        <v>0</v>
      </c>
      <c r="AS735" s="25">
        <v>10</v>
      </c>
      <c r="AT735" s="25">
        <v>2</v>
      </c>
      <c r="AU735" s="25">
        <v>0</v>
      </c>
      <c r="AV735" s="25">
        <v>0</v>
      </c>
      <c r="AW735" s="25">
        <v>0</v>
      </c>
      <c r="AX735" s="25">
        <v>2</v>
      </c>
      <c r="AY735" s="25">
        <v>10</v>
      </c>
      <c r="AZ735" s="25">
        <v>18</v>
      </c>
      <c r="BA735" s="25">
        <v>6</v>
      </c>
      <c r="BB735" s="25">
        <v>3</v>
      </c>
      <c r="BC735" s="25">
        <v>1</v>
      </c>
      <c r="BD735" s="25">
        <v>11</v>
      </c>
      <c r="BE735" s="25">
        <v>15</v>
      </c>
      <c r="BF735" s="25">
        <v>10</v>
      </c>
      <c r="BG735" s="25">
        <v>4</v>
      </c>
      <c r="BH735" s="25">
        <v>5</v>
      </c>
      <c r="BI735" s="25">
        <v>0</v>
      </c>
      <c r="BJ735" s="25">
        <v>3</v>
      </c>
      <c r="BK735" s="25">
        <v>13</v>
      </c>
      <c r="BL735" s="25">
        <v>12</v>
      </c>
      <c r="BM735" s="25">
        <v>15</v>
      </c>
      <c r="BN735" s="25">
        <v>17</v>
      </c>
      <c r="BO735" t="s">
        <v>37</v>
      </c>
    </row>
    <row r="736" spans="1:67" x14ac:dyDescent="0.25">
      <c r="A736" s="6">
        <v>45227</v>
      </c>
      <c r="B736" t="s">
        <v>16</v>
      </c>
      <c r="C736">
        <v>28</v>
      </c>
      <c r="D736">
        <v>334.00000000000006</v>
      </c>
      <c r="E736">
        <f t="shared" si="71"/>
        <v>124</v>
      </c>
      <c r="F736">
        <f t="shared" si="72"/>
        <v>70</v>
      </c>
      <c r="G736">
        <f t="shared" si="73"/>
        <v>63</v>
      </c>
      <c r="H736">
        <f t="shared" si="74"/>
        <v>75.000000000000057</v>
      </c>
      <c r="I736">
        <v>0</v>
      </c>
      <c r="J736" s="22">
        <v>0.41000000000000003</v>
      </c>
      <c r="K736" s="22">
        <v>0.96</v>
      </c>
      <c r="L736" s="22">
        <v>0.6</v>
      </c>
      <c r="M736" s="22">
        <v>0.71</v>
      </c>
      <c r="N736" s="22">
        <v>0.82000000000000006</v>
      </c>
      <c r="O736" s="24">
        <v>0.46</v>
      </c>
      <c r="P736" s="24">
        <v>0.75</v>
      </c>
      <c r="Q736" s="24">
        <v>0.98</v>
      </c>
      <c r="R736" s="24">
        <v>0.76</v>
      </c>
      <c r="S736" s="24">
        <v>0.95000000000000007</v>
      </c>
      <c r="T736" s="24">
        <v>0.57000000000000006</v>
      </c>
      <c r="U736" s="24">
        <v>0.89</v>
      </c>
      <c r="V736" s="24">
        <v>0.98</v>
      </c>
      <c r="W736" s="24">
        <v>0.89</v>
      </c>
      <c r="X736" s="24">
        <v>0.47000000000000003</v>
      </c>
      <c r="Y736" s="24">
        <v>0.3</v>
      </c>
      <c r="Z736" s="24">
        <v>0.96</v>
      </c>
      <c r="AA736" s="25">
        <v>0</v>
      </c>
      <c r="AB736" s="25">
        <v>13</v>
      </c>
      <c r="AC736" s="25">
        <v>0</v>
      </c>
      <c r="AD736" s="25">
        <v>14</v>
      </c>
      <c r="AE736" s="25">
        <v>2</v>
      </c>
      <c r="AF736" s="25">
        <v>12</v>
      </c>
      <c r="AG736" s="25">
        <v>11</v>
      </c>
      <c r="AH736" s="25">
        <v>0</v>
      </c>
      <c r="AI736" s="25">
        <v>14</v>
      </c>
      <c r="AJ736" s="25">
        <v>4</v>
      </c>
      <c r="AK736" s="25">
        <v>2</v>
      </c>
      <c r="AL736" s="25">
        <v>21</v>
      </c>
      <c r="AM736" s="25">
        <v>18</v>
      </c>
      <c r="AN736" s="25">
        <v>4</v>
      </c>
      <c r="AO736" s="25">
        <v>5</v>
      </c>
      <c r="AP736" s="25">
        <v>4</v>
      </c>
      <c r="AQ736" s="25">
        <v>1.0000000000000568</v>
      </c>
      <c r="AR736" s="25">
        <v>14</v>
      </c>
      <c r="AS736" s="25">
        <v>8</v>
      </c>
      <c r="AT736" s="25">
        <v>0</v>
      </c>
      <c r="AU736" s="25">
        <v>0</v>
      </c>
      <c r="AV736" s="25">
        <v>8</v>
      </c>
      <c r="AW736" s="25">
        <v>14</v>
      </c>
      <c r="AX736" s="25">
        <v>0</v>
      </c>
      <c r="AY736" s="25">
        <v>9</v>
      </c>
      <c r="AZ736" s="25">
        <v>8</v>
      </c>
      <c r="BA736" s="25">
        <v>11</v>
      </c>
      <c r="BB736" s="25">
        <v>0</v>
      </c>
      <c r="BC736" s="25">
        <v>6</v>
      </c>
      <c r="BD736" s="25">
        <v>7</v>
      </c>
      <c r="BE736" s="25">
        <v>3</v>
      </c>
      <c r="BF736" s="25">
        <v>17</v>
      </c>
      <c r="BG736" s="25">
        <v>3</v>
      </c>
      <c r="BH736" s="25">
        <v>14</v>
      </c>
      <c r="BI736" s="25">
        <v>17</v>
      </c>
      <c r="BJ736" s="25">
        <v>12</v>
      </c>
      <c r="BK736" s="25">
        <v>19</v>
      </c>
      <c r="BL736" s="25">
        <v>14</v>
      </c>
      <c r="BM736" s="25">
        <v>13</v>
      </c>
      <c r="BN736" s="25">
        <v>12</v>
      </c>
      <c r="BO736" t="s">
        <v>37</v>
      </c>
    </row>
    <row r="737" spans="1:67" x14ac:dyDescent="0.25">
      <c r="A737" s="6">
        <v>45228</v>
      </c>
      <c r="B737" t="s">
        <v>16</v>
      </c>
      <c r="C737">
        <v>29</v>
      </c>
      <c r="D737">
        <v>394.00000000000006</v>
      </c>
      <c r="E737">
        <f t="shared" si="71"/>
        <v>86.000000000000057</v>
      </c>
      <c r="F737">
        <f t="shared" si="72"/>
        <v>99</v>
      </c>
      <c r="G737">
        <f t="shared" si="73"/>
        <v>108</v>
      </c>
      <c r="H737">
        <f t="shared" si="74"/>
        <v>88</v>
      </c>
      <c r="I737">
        <v>0</v>
      </c>
      <c r="J737" s="22">
        <v>0.83000000000000007</v>
      </c>
      <c r="K737" s="22">
        <v>0.36</v>
      </c>
      <c r="L737" s="22">
        <v>0.61</v>
      </c>
      <c r="M737" s="22">
        <v>0.72</v>
      </c>
      <c r="N737" s="22">
        <v>0.97</v>
      </c>
      <c r="O737" s="24">
        <v>0.8</v>
      </c>
      <c r="P737" s="24">
        <v>0.75</v>
      </c>
      <c r="Q737" s="24">
        <v>0.57999999999999996</v>
      </c>
      <c r="R737" s="24">
        <v>0.83000000000000007</v>
      </c>
      <c r="S737" s="24">
        <v>0.62</v>
      </c>
      <c r="T737" s="24">
        <v>0.9</v>
      </c>
      <c r="U737" s="24">
        <v>0.87</v>
      </c>
      <c r="V737" s="24">
        <v>0.71</v>
      </c>
      <c r="W737" s="24">
        <v>0.42</v>
      </c>
      <c r="X737" s="24">
        <v>0.70000000000000007</v>
      </c>
      <c r="Y737" s="24">
        <v>0.6</v>
      </c>
      <c r="Z737" s="24">
        <v>1</v>
      </c>
      <c r="AA737" s="25">
        <v>0</v>
      </c>
      <c r="AB737" s="25">
        <v>6</v>
      </c>
      <c r="AC737" s="25">
        <v>20</v>
      </c>
      <c r="AD737" s="25">
        <v>0</v>
      </c>
      <c r="AE737" s="25">
        <v>13</v>
      </c>
      <c r="AF737" s="25">
        <v>6</v>
      </c>
      <c r="AG737" s="25">
        <v>14</v>
      </c>
      <c r="AH737" s="25">
        <v>24</v>
      </c>
      <c r="AI737" s="25">
        <v>0</v>
      </c>
      <c r="AJ737" s="25">
        <v>16</v>
      </c>
      <c r="AK737" s="25">
        <v>13</v>
      </c>
      <c r="AL737" s="25">
        <v>1</v>
      </c>
      <c r="AM737" s="25">
        <v>23</v>
      </c>
      <c r="AN737" s="25">
        <v>20</v>
      </c>
      <c r="AO737" s="25">
        <v>0</v>
      </c>
      <c r="AP737" s="25">
        <v>5</v>
      </c>
      <c r="AQ737" s="25">
        <v>1</v>
      </c>
      <c r="AR737" s="25">
        <v>15</v>
      </c>
      <c r="AS737" s="25">
        <v>13</v>
      </c>
      <c r="AT737" s="25">
        <v>10</v>
      </c>
      <c r="AU737" s="25">
        <v>3</v>
      </c>
      <c r="AV737" s="25">
        <v>26</v>
      </c>
      <c r="AW737" s="25">
        <v>5</v>
      </c>
      <c r="AX737" s="25">
        <v>16</v>
      </c>
      <c r="AY737" s="25">
        <v>10</v>
      </c>
      <c r="AZ737" s="25">
        <v>19</v>
      </c>
      <c r="BA737" s="25">
        <v>10</v>
      </c>
      <c r="BB737" s="25">
        <v>5</v>
      </c>
      <c r="BC737" s="25">
        <v>14</v>
      </c>
      <c r="BD737" s="25">
        <v>0</v>
      </c>
      <c r="BE737" s="25">
        <v>20</v>
      </c>
      <c r="BF737" s="25">
        <v>0</v>
      </c>
      <c r="BG737" s="25">
        <v>12</v>
      </c>
      <c r="BH737" s="25">
        <v>11</v>
      </c>
      <c r="BI737" s="25">
        <v>18</v>
      </c>
      <c r="BJ737" s="25">
        <v>7.0000000000000568</v>
      </c>
      <c r="BK737" s="25">
        <v>0</v>
      </c>
      <c r="BL737" s="25">
        <v>5</v>
      </c>
      <c r="BM737" s="25">
        <v>0</v>
      </c>
      <c r="BN737" s="25">
        <v>13</v>
      </c>
      <c r="BO737" t="s">
        <v>37</v>
      </c>
    </row>
    <row r="738" spans="1:67" x14ac:dyDescent="0.25">
      <c r="A738" s="6">
        <v>45229</v>
      </c>
      <c r="B738" t="s">
        <v>16</v>
      </c>
      <c r="C738">
        <v>30</v>
      </c>
      <c r="D738">
        <v>462.99999999999989</v>
      </c>
      <c r="E738">
        <f t="shared" si="71"/>
        <v>87</v>
      </c>
      <c r="F738">
        <f t="shared" si="72"/>
        <v>174.99999999999989</v>
      </c>
      <c r="G738">
        <f t="shared" si="73"/>
        <v>81</v>
      </c>
      <c r="H738">
        <f t="shared" si="74"/>
        <v>96</v>
      </c>
      <c r="I738">
        <v>0</v>
      </c>
      <c r="J738" s="22">
        <v>0.98</v>
      </c>
      <c r="K738" s="22">
        <v>0.16</v>
      </c>
      <c r="L738" s="22">
        <v>0.72</v>
      </c>
      <c r="M738" s="22">
        <v>0.66</v>
      </c>
      <c r="N738" s="22">
        <v>0.84</v>
      </c>
      <c r="O738" s="24">
        <v>0.76</v>
      </c>
      <c r="P738" s="24">
        <v>0.71</v>
      </c>
      <c r="Q738" s="24">
        <v>0.1</v>
      </c>
      <c r="R738" s="24">
        <v>0.95000000000000007</v>
      </c>
      <c r="S738" s="24">
        <v>0.61</v>
      </c>
      <c r="T738" s="24">
        <v>0.81</v>
      </c>
      <c r="U738" s="24">
        <v>0.49</v>
      </c>
      <c r="V738" s="24">
        <v>0.42</v>
      </c>
      <c r="W738" s="24">
        <v>0.79</v>
      </c>
      <c r="X738" s="24">
        <v>0.89</v>
      </c>
      <c r="Y738" s="24">
        <v>0.98</v>
      </c>
      <c r="Z738" s="24">
        <v>0.97</v>
      </c>
      <c r="AA738" s="25">
        <v>21</v>
      </c>
      <c r="AB738" s="25">
        <v>22</v>
      </c>
      <c r="AC738" s="25">
        <v>0</v>
      </c>
      <c r="AD738" s="25">
        <v>7</v>
      </c>
      <c r="AE738" s="25">
        <v>26</v>
      </c>
      <c r="AF738" s="25">
        <v>4</v>
      </c>
      <c r="AG738" s="25">
        <v>30</v>
      </c>
      <c r="AH738" s="25">
        <v>27</v>
      </c>
      <c r="AI738" s="25">
        <v>14</v>
      </c>
      <c r="AJ738" s="25">
        <v>23.999999999999886</v>
      </c>
      <c r="AK738" s="25">
        <v>24</v>
      </c>
      <c r="AL738" s="25">
        <v>3</v>
      </c>
      <c r="AM738" s="25">
        <v>27</v>
      </c>
      <c r="AN738" s="25">
        <v>26</v>
      </c>
      <c r="AO738" s="25">
        <v>0</v>
      </c>
      <c r="AP738" s="25">
        <v>22</v>
      </c>
      <c r="AQ738" s="25">
        <v>0</v>
      </c>
      <c r="AR738" s="25">
        <v>0</v>
      </c>
      <c r="AS738" s="25">
        <v>0</v>
      </c>
      <c r="AT738" s="25">
        <v>18</v>
      </c>
      <c r="AU738" s="25">
        <v>1</v>
      </c>
      <c r="AV738" s="25">
        <v>0</v>
      </c>
      <c r="AW738" s="25">
        <v>9</v>
      </c>
      <c r="AX738" s="25">
        <v>26</v>
      </c>
      <c r="AY738" s="25">
        <v>6</v>
      </c>
      <c r="AZ738" s="25">
        <v>11</v>
      </c>
      <c r="BA738" s="25">
        <v>0</v>
      </c>
      <c r="BB738" s="25">
        <v>22</v>
      </c>
      <c r="BC738" s="25">
        <v>6</v>
      </c>
      <c r="BD738" s="25">
        <v>0</v>
      </c>
      <c r="BE738" s="25">
        <v>0</v>
      </c>
      <c r="BF738" s="25">
        <v>0</v>
      </c>
      <c r="BG738" s="25">
        <v>9</v>
      </c>
      <c r="BH738" s="25">
        <v>0</v>
      </c>
      <c r="BI738" s="25">
        <v>10</v>
      </c>
      <c r="BJ738" s="25">
        <v>0</v>
      </c>
      <c r="BK738" s="25">
        <v>28</v>
      </c>
      <c r="BL738" s="25">
        <v>27</v>
      </c>
      <c r="BM738" s="25">
        <v>13</v>
      </c>
      <c r="BN738" s="25">
        <v>0</v>
      </c>
      <c r="BO738" t="s">
        <v>37</v>
      </c>
    </row>
    <row r="739" spans="1:67" x14ac:dyDescent="0.25">
      <c r="A739" s="6">
        <v>45230</v>
      </c>
      <c r="B739" t="s">
        <v>16</v>
      </c>
      <c r="C739">
        <v>31</v>
      </c>
      <c r="D739">
        <v>548.00000000000011</v>
      </c>
      <c r="E739">
        <f t="shared" si="71"/>
        <v>169</v>
      </c>
      <c r="F739">
        <f t="shared" si="72"/>
        <v>113</v>
      </c>
      <c r="G739">
        <f t="shared" si="73"/>
        <v>98</v>
      </c>
      <c r="H739">
        <f t="shared" si="74"/>
        <v>155.00000000000011</v>
      </c>
      <c r="I739">
        <v>0</v>
      </c>
      <c r="J739" s="22">
        <v>0.73</v>
      </c>
      <c r="K739" s="22">
        <v>0.83000000000000007</v>
      </c>
      <c r="L739" s="22">
        <v>0.31</v>
      </c>
      <c r="M739" s="22">
        <v>0.57000000000000006</v>
      </c>
      <c r="N739" s="22">
        <v>0.95000000000000007</v>
      </c>
      <c r="O739" s="24">
        <v>0.83000000000000007</v>
      </c>
      <c r="P739" s="24">
        <v>0.72</v>
      </c>
      <c r="Q739" s="24">
        <v>0.39</v>
      </c>
      <c r="R739" s="24">
        <v>0.71</v>
      </c>
      <c r="S739" s="24">
        <v>0.95000000000000007</v>
      </c>
      <c r="T739" s="24">
        <v>0.62</v>
      </c>
      <c r="U739" s="24">
        <v>0.95000000000000007</v>
      </c>
      <c r="V739" s="24">
        <v>0.6</v>
      </c>
      <c r="W739" s="24">
        <v>0.86</v>
      </c>
      <c r="X739" s="24">
        <v>0.46</v>
      </c>
      <c r="Y739" s="24">
        <v>0.45</v>
      </c>
      <c r="Z739" s="24">
        <v>0.74</v>
      </c>
      <c r="AA739" s="25">
        <v>31</v>
      </c>
      <c r="AB739" s="25">
        <v>13</v>
      </c>
      <c r="AC739" s="25">
        <v>23</v>
      </c>
      <c r="AD739" s="25">
        <v>1</v>
      </c>
      <c r="AE739" s="25">
        <v>0</v>
      </c>
      <c r="AF739" s="25">
        <v>30</v>
      </c>
      <c r="AG739" s="25">
        <v>0</v>
      </c>
      <c r="AH739" s="25">
        <v>2</v>
      </c>
      <c r="AI739" s="25">
        <v>7</v>
      </c>
      <c r="AJ739" s="25">
        <v>6</v>
      </c>
      <c r="AK739" s="25">
        <v>13</v>
      </c>
      <c r="AL739" s="25">
        <v>11.000000000000114</v>
      </c>
      <c r="AM739" s="25">
        <v>14</v>
      </c>
      <c r="AN739" s="25">
        <v>0</v>
      </c>
      <c r="AO739" s="25">
        <v>28</v>
      </c>
      <c r="AP739" s="25">
        <v>30</v>
      </c>
      <c r="AQ739" s="25">
        <v>26</v>
      </c>
      <c r="AR739" s="25">
        <v>17</v>
      </c>
      <c r="AS739" s="25">
        <v>29</v>
      </c>
      <c r="AT739" s="25">
        <v>0</v>
      </c>
      <c r="AU739" s="25">
        <v>12</v>
      </c>
      <c r="AV739" s="25">
        <v>14</v>
      </c>
      <c r="AW739" s="25">
        <v>0</v>
      </c>
      <c r="AX739" s="25">
        <v>6</v>
      </c>
      <c r="AY739" s="25">
        <v>21</v>
      </c>
      <c r="AZ739" s="25">
        <v>14</v>
      </c>
      <c r="BA739" s="25">
        <v>0</v>
      </c>
      <c r="BB739" s="25">
        <v>11</v>
      </c>
      <c r="BC739" s="25">
        <v>18</v>
      </c>
      <c r="BD739" s="25">
        <v>2</v>
      </c>
      <c r="BE739" s="25">
        <v>20</v>
      </c>
      <c r="BF739" s="25">
        <v>19</v>
      </c>
      <c r="BG739" s="25">
        <v>31</v>
      </c>
      <c r="BH739" s="25">
        <v>19</v>
      </c>
      <c r="BI739" s="25">
        <v>27</v>
      </c>
      <c r="BJ739" s="25">
        <v>24</v>
      </c>
      <c r="BK739" s="25">
        <v>0</v>
      </c>
      <c r="BL739" s="25">
        <v>20</v>
      </c>
      <c r="BM739" s="25">
        <v>5</v>
      </c>
      <c r="BN739" s="25">
        <v>4</v>
      </c>
      <c r="BO739" t="s">
        <v>37</v>
      </c>
    </row>
    <row r="740" spans="1:67" x14ac:dyDescent="0.25">
      <c r="B740" t="s">
        <v>17</v>
      </c>
      <c r="C740">
        <v>0.01</v>
      </c>
      <c r="D740">
        <v>0</v>
      </c>
      <c r="E740">
        <v>0</v>
      </c>
      <c r="F740">
        <v>0</v>
      </c>
      <c r="G740">
        <v>0</v>
      </c>
      <c r="H740">
        <v>0</v>
      </c>
      <c r="I740">
        <v>0</v>
      </c>
      <c r="J740" s="22">
        <v>0</v>
      </c>
      <c r="K740" s="22">
        <v>0</v>
      </c>
      <c r="L740" s="22">
        <v>0</v>
      </c>
      <c r="M740" s="22">
        <v>0</v>
      </c>
      <c r="N740" s="22">
        <v>0</v>
      </c>
      <c r="O740" s="24">
        <v>0</v>
      </c>
      <c r="P740" s="24">
        <v>0</v>
      </c>
      <c r="Q740" s="24">
        <v>0</v>
      </c>
      <c r="R740" s="24">
        <v>0</v>
      </c>
      <c r="S740" s="24">
        <v>0</v>
      </c>
      <c r="T740" s="24">
        <v>0</v>
      </c>
      <c r="U740" s="24">
        <v>0</v>
      </c>
      <c r="V740" s="24">
        <v>0</v>
      </c>
      <c r="W740" s="24">
        <v>0</v>
      </c>
      <c r="X740" s="24">
        <v>0</v>
      </c>
      <c r="Y740" s="24">
        <v>0</v>
      </c>
      <c r="Z740" s="24">
        <v>0</v>
      </c>
      <c r="AA740" s="25">
        <v>0</v>
      </c>
      <c r="AB740" s="25">
        <v>0</v>
      </c>
      <c r="AC740" s="25">
        <v>0</v>
      </c>
      <c r="AD740" s="25">
        <v>0</v>
      </c>
      <c r="AE740" s="25">
        <v>0</v>
      </c>
      <c r="AF740" s="25">
        <v>0</v>
      </c>
      <c r="AG740" s="25">
        <v>0</v>
      </c>
      <c r="AH740" s="25">
        <v>0</v>
      </c>
      <c r="AI740" s="25">
        <v>0</v>
      </c>
      <c r="AJ740" s="25">
        <v>0</v>
      </c>
      <c r="AK740" s="25">
        <v>0</v>
      </c>
      <c r="AL740" s="25">
        <v>0</v>
      </c>
      <c r="AM740" s="25">
        <v>0</v>
      </c>
      <c r="AN740" s="25">
        <v>0</v>
      </c>
      <c r="AO740" s="25">
        <v>0</v>
      </c>
      <c r="AP740" s="25">
        <v>0</v>
      </c>
      <c r="AQ740" s="25">
        <v>0</v>
      </c>
      <c r="AR740" s="25">
        <v>0</v>
      </c>
      <c r="AS740" s="25">
        <v>0</v>
      </c>
      <c r="AT740" s="25">
        <v>0</v>
      </c>
      <c r="AU740" s="25">
        <v>0</v>
      </c>
      <c r="AV740" s="25">
        <v>0</v>
      </c>
      <c r="AW740" s="25">
        <v>0</v>
      </c>
      <c r="AX740" s="25">
        <v>0</v>
      </c>
      <c r="AY740" s="25">
        <v>0</v>
      </c>
      <c r="AZ740" s="25">
        <v>0</v>
      </c>
      <c r="BA740" s="25">
        <v>0</v>
      </c>
      <c r="BB740" s="25">
        <v>0</v>
      </c>
      <c r="BC740" s="25">
        <v>0</v>
      </c>
      <c r="BD740" s="25">
        <v>0</v>
      </c>
      <c r="BE740" s="25">
        <v>0</v>
      </c>
      <c r="BF740" s="25">
        <v>0</v>
      </c>
      <c r="BG740" s="25">
        <v>0</v>
      </c>
      <c r="BH740" s="25">
        <v>0</v>
      </c>
      <c r="BI740" s="25">
        <v>0</v>
      </c>
      <c r="BJ740" s="25">
        <v>0</v>
      </c>
      <c r="BK740" s="25">
        <v>0</v>
      </c>
      <c r="BL740" s="25">
        <v>0</v>
      </c>
      <c r="BM740" s="25">
        <v>0</v>
      </c>
      <c r="BN740" s="25">
        <v>0</v>
      </c>
      <c r="BO740" t="s">
        <v>237</v>
      </c>
    </row>
    <row r="741" spans="1:67" x14ac:dyDescent="0.25">
      <c r="B741" t="s">
        <v>17</v>
      </c>
      <c r="C741">
        <v>0.02</v>
      </c>
      <c r="D741">
        <v>0</v>
      </c>
      <c r="E741">
        <v>0</v>
      </c>
      <c r="F741">
        <v>0</v>
      </c>
      <c r="G741">
        <v>0</v>
      </c>
      <c r="H741">
        <v>0</v>
      </c>
      <c r="I741">
        <v>0</v>
      </c>
      <c r="J741" s="22">
        <v>0</v>
      </c>
      <c r="K741" s="22">
        <v>0</v>
      </c>
      <c r="L741" s="22">
        <v>0</v>
      </c>
      <c r="M741" s="22">
        <v>0</v>
      </c>
      <c r="N741" s="22">
        <v>0</v>
      </c>
      <c r="O741" s="24">
        <v>0</v>
      </c>
      <c r="P741" s="24">
        <v>0</v>
      </c>
      <c r="Q741" s="24">
        <v>0</v>
      </c>
      <c r="R741" s="24">
        <v>0</v>
      </c>
      <c r="S741" s="24">
        <v>0</v>
      </c>
      <c r="T741" s="24">
        <v>0</v>
      </c>
      <c r="U741" s="24">
        <v>0</v>
      </c>
      <c r="V741" s="24">
        <v>0</v>
      </c>
      <c r="W741" s="24">
        <v>0</v>
      </c>
      <c r="X741" s="24">
        <v>0</v>
      </c>
      <c r="Y741" s="24">
        <v>0</v>
      </c>
      <c r="Z741" s="24">
        <v>0</v>
      </c>
      <c r="AA741" s="25">
        <v>0</v>
      </c>
      <c r="AB741" s="25">
        <v>0</v>
      </c>
      <c r="AC741" s="25">
        <v>0</v>
      </c>
      <c r="AD741" s="25">
        <v>0</v>
      </c>
      <c r="AE741" s="25">
        <v>0</v>
      </c>
      <c r="AF741" s="25">
        <v>0</v>
      </c>
      <c r="AG741" s="25">
        <v>0</v>
      </c>
      <c r="AH741" s="25">
        <v>0</v>
      </c>
      <c r="AI741" s="25">
        <v>0</v>
      </c>
      <c r="AJ741" s="25">
        <v>0</v>
      </c>
      <c r="AK741" s="25">
        <v>0</v>
      </c>
      <c r="AL741" s="25">
        <v>0</v>
      </c>
      <c r="AM741" s="25">
        <v>0</v>
      </c>
      <c r="AN741" s="25">
        <v>0</v>
      </c>
      <c r="AO741" s="25">
        <v>0</v>
      </c>
      <c r="AP741" s="25">
        <v>0</v>
      </c>
      <c r="AQ741" s="25">
        <v>0</v>
      </c>
      <c r="AR741" s="25">
        <v>0</v>
      </c>
      <c r="AS741" s="25">
        <v>0</v>
      </c>
      <c r="AT741" s="25">
        <v>0</v>
      </c>
      <c r="AU741" s="25">
        <v>0</v>
      </c>
      <c r="AV741" s="25">
        <v>0</v>
      </c>
      <c r="AW741" s="25">
        <v>0</v>
      </c>
      <c r="AX741" s="25">
        <v>0</v>
      </c>
      <c r="AY741" s="25">
        <v>0</v>
      </c>
      <c r="AZ741" s="25">
        <v>0</v>
      </c>
      <c r="BA741" s="25">
        <v>0</v>
      </c>
      <c r="BB741" s="25">
        <v>0</v>
      </c>
      <c r="BC741" s="25">
        <v>0</v>
      </c>
      <c r="BD741" s="25">
        <v>0</v>
      </c>
      <c r="BE741" s="25">
        <v>0</v>
      </c>
      <c r="BF741" s="25">
        <v>0</v>
      </c>
      <c r="BG741" s="25">
        <v>0</v>
      </c>
      <c r="BH741" s="25">
        <v>0</v>
      </c>
      <c r="BI741" s="25">
        <v>0</v>
      </c>
      <c r="BJ741" s="25">
        <v>0</v>
      </c>
      <c r="BK741" s="25">
        <v>0</v>
      </c>
      <c r="BL741" s="25">
        <v>0</v>
      </c>
      <c r="BM741" s="25">
        <v>0</v>
      </c>
      <c r="BN741" s="25">
        <v>0</v>
      </c>
      <c r="BO741" t="s">
        <v>237</v>
      </c>
    </row>
    <row r="742" spans="1:67" x14ac:dyDescent="0.25">
      <c r="B742" t="s">
        <v>17</v>
      </c>
      <c r="C742">
        <v>0.03</v>
      </c>
      <c r="D742">
        <v>0</v>
      </c>
      <c r="E742">
        <v>0</v>
      </c>
      <c r="F742">
        <v>0</v>
      </c>
      <c r="G742">
        <v>0</v>
      </c>
      <c r="H742">
        <v>0</v>
      </c>
      <c r="I742">
        <v>0</v>
      </c>
      <c r="J742" s="22">
        <v>0</v>
      </c>
      <c r="K742" s="22">
        <v>0</v>
      </c>
      <c r="L742" s="22">
        <v>0</v>
      </c>
      <c r="M742" s="22">
        <v>0</v>
      </c>
      <c r="N742" s="22">
        <v>0</v>
      </c>
      <c r="O742" s="24">
        <v>0</v>
      </c>
      <c r="P742" s="24">
        <v>0</v>
      </c>
      <c r="Q742" s="24">
        <v>0</v>
      </c>
      <c r="R742" s="24">
        <v>0</v>
      </c>
      <c r="S742" s="24">
        <v>0</v>
      </c>
      <c r="T742" s="24">
        <v>0</v>
      </c>
      <c r="U742" s="24">
        <v>0</v>
      </c>
      <c r="V742" s="24">
        <v>0</v>
      </c>
      <c r="W742" s="24">
        <v>0</v>
      </c>
      <c r="X742" s="24">
        <v>0</v>
      </c>
      <c r="Y742" s="24">
        <v>0</v>
      </c>
      <c r="Z742" s="24">
        <v>0</v>
      </c>
      <c r="AA742" s="25">
        <v>0</v>
      </c>
      <c r="AB742" s="25">
        <v>0</v>
      </c>
      <c r="AC742" s="25">
        <v>0</v>
      </c>
      <c r="AD742" s="25">
        <v>0</v>
      </c>
      <c r="AE742" s="25">
        <v>0</v>
      </c>
      <c r="AF742" s="25">
        <v>0</v>
      </c>
      <c r="AG742" s="25">
        <v>0</v>
      </c>
      <c r="AH742" s="25">
        <v>0</v>
      </c>
      <c r="AI742" s="25">
        <v>0</v>
      </c>
      <c r="AJ742" s="25">
        <v>0</v>
      </c>
      <c r="AK742" s="25">
        <v>0</v>
      </c>
      <c r="AL742" s="25">
        <v>0</v>
      </c>
      <c r="AM742" s="25">
        <v>0</v>
      </c>
      <c r="AN742" s="25">
        <v>0</v>
      </c>
      <c r="AO742" s="25">
        <v>0</v>
      </c>
      <c r="AP742" s="25">
        <v>0</v>
      </c>
      <c r="AQ742" s="25">
        <v>0</v>
      </c>
      <c r="AR742" s="25">
        <v>0</v>
      </c>
      <c r="AS742" s="25">
        <v>0</v>
      </c>
      <c r="AT742" s="25">
        <v>0</v>
      </c>
      <c r="AU742" s="25">
        <v>0</v>
      </c>
      <c r="AV742" s="25">
        <v>0</v>
      </c>
      <c r="AW742" s="25">
        <v>0</v>
      </c>
      <c r="AX742" s="25">
        <v>0</v>
      </c>
      <c r="AY742" s="25">
        <v>0</v>
      </c>
      <c r="AZ742" s="25">
        <v>0</v>
      </c>
      <c r="BA742" s="25">
        <v>0</v>
      </c>
      <c r="BB742" s="25">
        <v>0</v>
      </c>
      <c r="BC742" s="25">
        <v>0</v>
      </c>
      <c r="BD742" s="25">
        <v>0</v>
      </c>
      <c r="BE742" s="25">
        <v>0</v>
      </c>
      <c r="BF742" s="25">
        <v>0</v>
      </c>
      <c r="BG742" s="25">
        <v>0</v>
      </c>
      <c r="BH742" s="25">
        <v>0</v>
      </c>
      <c r="BI742" s="25">
        <v>0</v>
      </c>
      <c r="BJ742" s="25">
        <v>0</v>
      </c>
      <c r="BK742" s="25">
        <v>0</v>
      </c>
      <c r="BL742" s="25">
        <v>0</v>
      </c>
      <c r="BM742" s="25">
        <v>0</v>
      </c>
      <c r="BN742" s="25">
        <v>0</v>
      </c>
      <c r="BO742" t="s">
        <v>237</v>
      </c>
    </row>
    <row r="743" spans="1:67" x14ac:dyDescent="0.25">
      <c r="A743" s="6">
        <v>45231</v>
      </c>
      <c r="B743" t="s">
        <v>17</v>
      </c>
      <c r="C743">
        <v>1</v>
      </c>
      <c r="D743">
        <v>791.00000000000011</v>
      </c>
      <c r="E743">
        <f t="shared" si="71"/>
        <v>221</v>
      </c>
      <c r="F743">
        <f t="shared" si="72"/>
        <v>200</v>
      </c>
      <c r="G743">
        <f t="shared" si="73"/>
        <v>145.00000000000011</v>
      </c>
      <c r="H743">
        <f t="shared" si="74"/>
        <v>215</v>
      </c>
      <c r="I743">
        <v>0</v>
      </c>
      <c r="J743" s="22">
        <v>0.8</v>
      </c>
      <c r="K743" s="22">
        <v>0.3</v>
      </c>
      <c r="L743" s="22">
        <v>0.99</v>
      </c>
      <c r="M743" s="22">
        <v>0.89</v>
      </c>
      <c r="N743" s="22">
        <v>0.62</v>
      </c>
      <c r="O743" s="24">
        <v>0.79</v>
      </c>
      <c r="P743" s="24">
        <v>0.63</v>
      </c>
      <c r="Q743" s="24">
        <v>0.63</v>
      </c>
      <c r="R743" s="24">
        <v>0.86</v>
      </c>
      <c r="S743" s="24">
        <v>0.65</v>
      </c>
      <c r="T743" s="24">
        <v>0.44</v>
      </c>
      <c r="U743" s="24">
        <v>0.41000000000000003</v>
      </c>
      <c r="V743" s="24">
        <v>0.45</v>
      </c>
      <c r="W743" s="24">
        <v>0.97</v>
      </c>
      <c r="X743" s="24">
        <v>0.82000000000000006</v>
      </c>
      <c r="Y743" s="24">
        <v>0.94000000000000006</v>
      </c>
      <c r="Z743" s="24">
        <v>0.89</v>
      </c>
      <c r="AA743" s="25">
        <v>18</v>
      </c>
      <c r="AB743" s="25">
        <v>42</v>
      </c>
      <c r="AC743" s="25">
        <v>25</v>
      </c>
      <c r="AD743" s="25">
        <v>46</v>
      </c>
      <c r="AE743" s="25">
        <v>51</v>
      </c>
      <c r="AF743" s="25">
        <v>0</v>
      </c>
      <c r="AG743" s="25">
        <v>18</v>
      </c>
      <c r="AH743" s="25">
        <v>0</v>
      </c>
      <c r="AI743" s="25">
        <v>0</v>
      </c>
      <c r="AJ743" s="25">
        <v>0</v>
      </c>
      <c r="AK743" s="25">
        <v>10</v>
      </c>
      <c r="AL743" s="25">
        <v>17</v>
      </c>
      <c r="AM743" s="25">
        <v>0</v>
      </c>
      <c r="AN743" s="25">
        <v>31</v>
      </c>
      <c r="AO743" s="25">
        <v>44</v>
      </c>
      <c r="AP743" s="25">
        <v>9</v>
      </c>
      <c r="AQ743" s="25">
        <v>46</v>
      </c>
      <c r="AR743" s="25">
        <v>11</v>
      </c>
      <c r="AS743" s="25">
        <v>49</v>
      </c>
      <c r="AT743" s="25">
        <v>8</v>
      </c>
      <c r="AU743" s="25">
        <v>0</v>
      </c>
      <c r="AV743" s="25">
        <v>23</v>
      </c>
      <c r="AW743" s="25">
        <v>9</v>
      </c>
      <c r="AX743" s="25">
        <v>33</v>
      </c>
      <c r="AY743" s="25">
        <v>21</v>
      </c>
      <c r="AZ743" s="25">
        <v>14</v>
      </c>
      <c r="BA743" s="25">
        <v>11</v>
      </c>
      <c r="BB743" s="25">
        <v>17.000000000000114</v>
      </c>
      <c r="BC743" s="25">
        <v>13</v>
      </c>
      <c r="BD743" s="25">
        <v>4</v>
      </c>
      <c r="BE743" s="25">
        <v>7</v>
      </c>
      <c r="BF743" s="25">
        <v>12</v>
      </c>
      <c r="BG743" s="25">
        <v>0</v>
      </c>
      <c r="BH743" s="25">
        <v>23</v>
      </c>
      <c r="BI743" s="25">
        <v>38</v>
      </c>
      <c r="BJ743" s="25">
        <v>29</v>
      </c>
      <c r="BK743" s="25">
        <v>37</v>
      </c>
      <c r="BL743" s="25">
        <v>43</v>
      </c>
      <c r="BM743" s="25">
        <v>0</v>
      </c>
      <c r="BN743" s="25">
        <v>32</v>
      </c>
      <c r="BO743" t="s">
        <v>37</v>
      </c>
    </row>
    <row r="744" spans="1:67" x14ac:dyDescent="0.25">
      <c r="A744" s="6">
        <v>45232</v>
      </c>
      <c r="B744" t="s">
        <v>17</v>
      </c>
      <c r="C744">
        <v>2</v>
      </c>
      <c r="D744">
        <v>781.00000000000011</v>
      </c>
      <c r="E744">
        <f t="shared" si="71"/>
        <v>239.00000000000011</v>
      </c>
      <c r="F744">
        <f t="shared" si="72"/>
        <v>127</v>
      </c>
      <c r="G744">
        <f t="shared" si="73"/>
        <v>252</v>
      </c>
      <c r="H744">
        <f t="shared" si="74"/>
        <v>123</v>
      </c>
      <c r="I744">
        <v>0</v>
      </c>
      <c r="J744" s="22">
        <v>0.91</v>
      </c>
      <c r="K744" s="22">
        <v>0.59</v>
      </c>
      <c r="L744" s="22">
        <v>0.8</v>
      </c>
      <c r="M744" s="22">
        <v>0.8</v>
      </c>
      <c r="N744" s="22">
        <v>0.19</v>
      </c>
      <c r="O744" s="24">
        <v>0.71</v>
      </c>
      <c r="P744" s="24">
        <v>0.65</v>
      </c>
      <c r="Q744" s="24">
        <v>0.78</v>
      </c>
      <c r="R744" s="24">
        <v>0.93</v>
      </c>
      <c r="S744" s="24">
        <v>0.71</v>
      </c>
      <c r="T744" s="24">
        <v>0.94000000000000006</v>
      </c>
      <c r="U744" s="24">
        <v>0.98</v>
      </c>
      <c r="V744" s="24">
        <v>0.97</v>
      </c>
      <c r="W744" s="24">
        <v>0.87</v>
      </c>
      <c r="X744" s="24">
        <v>0.36</v>
      </c>
      <c r="Y744" s="24">
        <v>0.43</v>
      </c>
      <c r="Z744" s="24">
        <v>0.73</v>
      </c>
      <c r="AA744" s="25">
        <v>0</v>
      </c>
      <c r="AB744" s="25">
        <v>36</v>
      </c>
      <c r="AC744" s="25">
        <v>0</v>
      </c>
      <c r="AD744" s="25">
        <v>13</v>
      </c>
      <c r="AE744" s="25">
        <v>15</v>
      </c>
      <c r="AF744" s="25">
        <v>0</v>
      </c>
      <c r="AG744" s="25">
        <v>1</v>
      </c>
      <c r="AH744" s="25">
        <v>10</v>
      </c>
      <c r="AI744" s="25">
        <v>52</v>
      </c>
      <c r="AJ744" s="25">
        <v>0</v>
      </c>
      <c r="AK744" s="25">
        <v>40</v>
      </c>
      <c r="AL744" s="25">
        <v>0</v>
      </c>
      <c r="AM744" s="25">
        <v>13</v>
      </c>
      <c r="AN744" s="25">
        <v>41</v>
      </c>
      <c r="AO744" s="25">
        <v>0</v>
      </c>
      <c r="AP744" s="25">
        <v>8</v>
      </c>
      <c r="AQ744" s="25">
        <v>0</v>
      </c>
      <c r="AR744" s="25">
        <v>13</v>
      </c>
      <c r="AS744" s="25">
        <v>48</v>
      </c>
      <c r="AT744" s="25">
        <v>0</v>
      </c>
      <c r="AU744" s="25">
        <v>47</v>
      </c>
      <c r="AV744" s="25">
        <v>27</v>
      </c>
      <c r="AW744" s="25">
        <v>0</v>
      </c>
      <c r="AX744" s="25">
        <v>16</v>
      </c>
      <c r="AY744" s="25">
        <v>10</v>
      </c>
      <c r="AZ744" s="25">
        <v>50</v>
      </c>
      <c r="BA744" s="25">
        <v>38</v>
      </c>
      <c r="BB744" s="25">
        <v>0</v>
      </c>
      <c r="BC744" s="25">
        <v>28</v>
      </c>
      <c r="BD744" s="25">
        <v>36</v>
      </c>
      <c r="BE744" s="25">
        <v>42</v>
      </c>
      <c r="BF744" s="25">
        <v>0</v>
      </c>
      <c r="BG744" s="25">
        <v>46</v>
      </c>
      <c r="BH744" s="25">
        <v>12</v>
      </c>
      <c r="BI744" s="25">
        <v>0</v>
      </c>
      <c r="BJ744" s="25">
        <v>50</v>
      </c>
      <c r="BK744" s="25">
        <v>21</v>
      </c>
      <c r="BL744" s="25">
        <v>22</v>
      </c>
      <c r="BM744" s="25">
        <v>43</v>
      </c>
      <c r="BN744" s="25">
        <v>3.0000000000001137</v>
      </c>
      <c r="BO744" t="s">
        <v>37</v>
      </c>
    </row>
    <row r="745" spans="1:67" x14ac:dyDescent="0.25">
      <c r="A745" s="6">
        <v>45233</v>
      </c>
      <c r="B745" t="s">
        <v>17</v>
      </c>
      <c r="C745">
        <v>3</v>
      </c>
      <c r="D745">
        <v>771</v>
      </c>
      <c r="E745">
        <f t="shared" si="71"/>
        <v>271</v>
      </c>
      <c r="F745">
        <f t="shared" si="72"/>
        <v>183</v>
      </c>
      <c r="G745">
        <f t="shared" si="73"/>
        <v>184</v>
      </c>
      <c r="H745">
        <f t="shared" si="74"/>
        <v>133</v>
      </c>
      <c r="I745">
        <v>0</v>
      </c>
      <c r="J745" s="22">
        <v>0.33</v>
      </c>
      <c r="K745" s="22">
        <v>0.53</v>
      </c>
      <c r="L745" s="22">
        <v>0.99</v>
      </c>
      <c r="M745" s="22">
        <v>0.88</v>
      </c>
      <c r="N745" s="22">
        <v>0.78</v>
      </c>
      <c r="O745" s="24">
        <v>0.67</v>
      </c>
      <c r="P745" s="24">
        <v>0.22</v>
      </c>
      <c r="Q745" s="24">
        <v>0.66</v>
      </c>
      <c r="R745" s="24">
        <v>0.93</v>
      </c>
      <c r="S745" s="24">
        <v>0.96</v>
      </c>
      <c r="T745" s="24">
        <v>0.72</v>
      </c>
      <c r="U745" s="24">
        <v>0.42</v>
      </c>
      <c r="V745" s="24">
        <v>0.53</v>
      </c>
      <c r="W745" s="24">
        <v>0.89</v>
      </c>
      <c r="X745" s="24">
        <v>0.77</v>
      </c>
      <c r="Y745" s="24">
        <v>0.57999999999999996</v>
      </c>
      <c r="Z745" s="24">
        <v>0.99</v>
      </c>
      <c r="AA745" s="25">
        <v>0</v>
      </c>
      <c r="AB745" s="25">
        <v>17</v>
      </c>
      <c r="AC745" s="25">
        <v>0</v>
      </c>
      <c r="AD745" s="25">
        <v>7</v>
      </c>
      <c r="AE745" s="25">
        <v>21</v>
      </c>
      <c r="AF745" s="25">
        <v>0</v>
      </c>
      <c r="AG745" s="25">
        <v>21</v>
      </c>
      <c r="AH745" s="25">
        <v>50</v>
      </c>
      <c r="AI745" s="25">
        <v>50</v>
      </c>
      <c r="AJ745" s="25">
        <v>17</v>
      </c>
      <c r="AK745" s="25">
        <v>0</v>
      </c>
      <c r="AL745" s="25">
        <v>0</v>
      </c>
      <c r="AM745" s="25">
        <v>31</v>
      </c>
      <c r="AN745" s="25">
        <v>0</v>
      </c>
      <c r="AO745" s="25">
        <v>14</v>
      </c>
      <c r="AP745" s="25">
        <v>0</v>
      </c>
      <c r="AQ745" s="25">
        <v>7</v>
      </c>
      <c r="AR745" s="25">
        <v>0</v>
      </c>
      <c r="AS745" s="25">
        <v>49</v>
      </c>
      <c r="AT745" s="25">
        <v>32</v>
      </c>
      <c r="AU745" s="25">
        <v>18</v>
      </c>
      <c r="AV745" s="25">
        <v>3</v>
      </c>
      <c r="AW745" s="25">
        <v>0</v>
      </c>
      <c r="AX745" s="25">
        <v>28</v>
      </c>
      <c r="AY745" s="25">
        <v>9</v>
      </c>
      <c r="AZ745" s="25">
        <v>36</v>
      </c>
      <c r="BA745" s="25">
        <v>31</v>
      </c>
      <c r="BB745" s="25">
        <v>6</v>
      </c>
      <c r="BC745" s="25">
        <v>32</v>
      </c>
      <c r="BD745" s="25">
        <v>21</v>
      </c>
      <c r="BE745" s="25">
        <v>0</v>
      </c>
      <c r="BF745" s="25">
        <v>42</v>
      </c>
      <c r="BG745" s="25">
        <v>42</v>
      </c>
      <c r="BH745" s="25">
        <v>51</v>
      </c>
      <c r="BI745" s="25">
        <v>47</v>
      </c>
      <c r="BJ745" s="25">
        <v>35</v>
      </c>
      <c r="BK745" s="25">
        <v>7</v>
      </c>
      <c r="BL745" s="25">
        <v>36</v>
      </c>
      <c r="BM745" s="25">
        <v>0</v>
      </c>
      <c r="BN745" s="25">
        <v>11</v>
      </c>
      <c r="BO745" t="s">
        <v>37</v>
      </c>
    </row>
    <row r="746" spans="1:67" x14ac:dyDescent="0.25">
      <c r="A746" s="6">
        <v>45234</v>
      </c>
      <c r="B746" t="s">
        <v>17</v>
      </c>
      <c r="C746">
        <v>4</v>
      </c>
      <c r="D746">
        <v>756</v>
      </c>
      <c r="E746">
        <f t="shared" si="71"/>
        <v>163</v>
      </c>
      <c r="F746">
        <f t="shared" si="72"/>
        <v>230</v>
      </c>
      <c r="G746">
        <f t="shared" si="73"/>
        <v>146</v>
      </c>
      <c r="H746">
        <f t="shared" si="74"/>
        <v>208</v>
      </c>
      <c r="I746">
        <v>0</v>
      </c>
      <c r="J746" s="22">
        <v>0.92</v>
      </c>
      <c r="K746" s="22">
        <v>0.77</v>
      </c>
      <c r="L746" s="22">
        <v>0.43</v>
      </c>
      <c r="M746" s="22">
        <v>0.82000000000000006</v>
      </c>
      <c r="N746" s="22">
        <v>0.57999999999999996</v>
      </c>
      <c r="O746" s="24">
        <v>0.65</v>
      </c>
      <c r="P746" s="24">
        <v>0.94000000000000006</v>
      </c>
      <c r="Q746" s="24">
        <v>0.70000000000000007</v>
      </c>
      <c r="R746" s="24">
        <v>0.48</v>
      </c>
      <c r="S746" s="24">
        <v>0.45</v>
      </c>
      <c r="T746" s="24">
        <v>0.73</v>
      </c>
      <c r="U746" s="24">
        <v>0.41000000000000003</v>
      </c>
      <c r="V746" s="24">
        <v>0.85</v>
      </c>
      <c r="W746" s="24">
        <v>0.91</v>
      </c>
      <c r="X746" s="24">
        <v>0.9</v>
      </c>
      <c r="Y746" s="24">
        <v>0.84</v>
      </c>
      <c r="Z746" s="24">
        <v>0.59</v>
      </c>
      <c r="AA746" s="25">
        <v>50</v>
      </c>
      <c r="AB746" s="25">
        <v>27</v>
      </c>
      <c r="AC746" s="25">
        <v>0</v>
      </c>
      <c r="AD746" s="25">
        <v>0</v>
      </c>
      <c r="AE746" s="25">
        <v>5</v>
      </c>
      <c r="AF746" s="25">
        <v>49</v>
      </c>
      <c r="AG746" s="25">
        <v>49</v>
      </c>
      <c r="AH746" s="25">
        <v>25</v>
      </c>
      <c r="AI746" s="25">
        <v>25</v>
      </c>
      <c r="AJ746" s="25">
        <v>0</v>
      </c>
      <c r="AK746" s="25">
        <v>9</v>
      </c>
      <c r="AL746" s="25">
        <v>0</v>
      </c>
      <c r="AM746" s="25">
        <v>0</v>
      </c>
      <c r="AN746" s="25">
        <v>47</v>
      </c>
      <c r="AO746" s="25">
        <v>32</v>
      </c>
      <c r="AP746" s="25">
        <v>30</v>
      </c>
      <c r="AQ746" s="25">
        <v>33</v>
      </c>
      <c r="AR746" s="25">
        <v>1</v>
      </c>
      <c r="AS746" s="25">
        <v>34</v>
      </c>
      <c r="AT746" s="25">
        <v>31</v>
      </c>
      <c r="AU746" s="25">
        <v>0</v>
      </c>
      <c r="AV746" s="25">
        <v>14</v>
      </c>
      <c r="AW746" s="25">
        <v>11</v>
      </c>
      <c r="AX746" s="25">
        <v>15</v>
      </c>
      <c r="AY746" s="25">
        <v>9</v>
      </c>
      <c r="AZ746" s="25">
        <v>0</v>
      </c>
      <c r="BA746" s="25">
        <v>35</v>
      </c>
      <c r="BB746" s="25">
        <v>0</v>
      </c>
      <c r="BC746" s="25">
        <v>17</v>
      </c>
      <c r="BD746" s="25">
        <v>45</v>
      </c>
      <c r="BE746" s="25">
        <v>8</v>
      </c>
      <c r="BF746" s="25">
        <v>3</v>
      </c>
      <c r="BG746" s="25">
        <v>50</v>
      </c>
      <c r="BH746" s="25">
        <v>6</v>
      </c>
      <c r="BI746" s="25">
        <v>0</v>
      </c>
      <c r="BJ746" s="25">
        <v>31</v>
      </c>
      <c r="BK746" s="25">
        <v>40</v>
      </c>
      <c r="BL746" s="25">
        <v>0</v>
      </c>
      <c r="BM746" s="25">
        <v>0</v>
      </c>
      <c r="BN746" s="25">
        <v>25</v>
      </c>
      <c r="BO746" t="s">
        <v>37</v>
      </c>
    </row>
    <row r="747" spans="1:67" x14ac:dyDescent="0.25">
      <c r="A747" s="6">
        <v>45235</v>
      </c>
      <c r="B747" t="s">
        <v>17</v>
      </c>
      <c r="C747">
        <v>5</v>
      </c>
      <c r="D747">
        <v>733</v>
      </c>
      <c r="E747">
        <f t="shared" si="71"/>
        <v>174</v>
      </c>
      <c r="F747">
        <f t="shared" si="72"/>
        <v>172</v>
      </c>
      <c r="G747">
        <f t="shared" si="73"/>
        <v>185</v>
      </c>
      <c r="H747">
        <f t="shared" si="74"/>
        <v>198</v>
      </c>
      <c r="I747">
        <v>0</v>
      </c>
      <c r="J747" s="22">
        <v>0.55000000000000004</v>
      </c>
      <c r="K747" s="22">
        <v>0.35000000000000003</v>
      </c>
      <c r="L747" s="22">
        <v>0.89</v>
      </c>
      <c r="M747" s="22">
        <v>0.76</v>
      </c>
      <c r="N747" s="22">
        <v>0.92</v>
      </c>
      <c r="O747" s="24">
        <v>0.75</v>
      </c>
      <c r="P747" s="24">
        <v>0.64</v>
      </c>
      <c r="Q747" s="24">
        <v>0.89</v>
      </c>
      <c r="R747" s="24">
        <v>0.63</v>
      </c>
      <c r="S747" s="24">
        <v>0.65</v>
      </c>
      <c r="T747" s="24">
        <v>0.63</v>
      </c>
      <c r="U747" s="24">
        <v>0.4</v>
      </c>
      <c r="V747" s="24">
        <v>0.82000000000000006</v>
      </c>
      <c r="W747" s="24">
        <v>0.99</v>
      </c>
      <c r="X747" s="24">
        <v>0.38</v>
      </c>
      <c r="Y747" s="24">
        <v>0.96</v>
      </c>
      <c r="Z747" s="24">
        <v>0.83000000000000007</v>
      </c>
      <c r="AA747" s="25">
        <v>28</v>
      </c>
      <c r="AB747" s="25">
        <v>29</v>
      </c>
      <c r="AC747" s="25">
        <v>33</v>
      </c>
      <c r="AD747" s="25">
        <v>18</v>
      </c>
      <c r="AE747" s="25">
        <v>7</v>
      </c>
      <c r="AF747" s="25">
        <v>1</v>
      </c>
      <c r="AG747" s="25">
        <v>0</v>
      </c>
      <c r="AH747" s="25">
        <v>8</v>
      </c>
      <c r="AI747" s="25">
        <v>6</v>
      </c>
      <c r="AJ747" s="25">
        <v>42</v>
      </c>
      <c r="AK747" s="25">
        <v>4</v>
      </c>
      <c r="AL747" s="25">
        <v>6</v>
      </c>
      <c r="AM747" s="25">
        <v>29</v>
      </c>
      <c r="AN747" s="25">
        <v>37</v>
      </c>
      <c r="AO747" s="25">
        <v>7</v>
      </c>
      <c r="AP747" s="25">
        <v>2</v>
      </c>
      <c r="AQ747" s="25">
        <v>24</v>
      </c>
      <c r="AR747" s="25">
        <v>44</v>
      </c>
      <c r="AS747" s="25">
        <v>40</v>
      </c>
      <c r="AT747" s="25">
        <v>9</v>
      </c>
      <c r="AU747" s="25">
        <v>14</v>
      </c>
      <c r="AV747" s="25">
        <v>39</v>
      </c>
      <c r="AW747" s="25">
        <v>27</v>
      </c>
      <c r="AX747" s="25">
        <v>32</v>
      </c>
      <c r="AY747" s="25">
        <v>23</v>
      </c>
      <c r="AZ747" s="25">
        <v>12</v>
      </c>
      <c r="BA747" s="25">
        <v>2</v>
      </c>
      <c r="BB747" s="25">
        <v>14</v>
      </c>
      <c r="BC747" s="25">
        <v>13</v>
      </c>
      <c r="BD747" s="25">
        <v>9</v>
      </c>
      <c r="BE747" s="25">
        <v>17</v>
      </c>
      <c r="BF747" s="25">
        <v>27</v>
      </c>
      <c r="BG747" s="25">
        <v>18</v>
      </c>
      <c r="BH747" s="25">
        <v>20</v>
      </c>
      <c r="BI747" s="25">
        <v>6</v>
      </c>
      <c r="BJ747" s="25">
        <v>5</v>
      </c>
      <c r="BK747" s="25">
        <v>39</v>
      </c>
      <c r="BL747" s="25">
        <v>1</v>
      </c>
      <c r="BM747" s="25">
        <v>9</v>
      </c>
      <c r="BN747" s="25">
        <v>32</v>
      </c>
      <c r="BO747" t="s">
        <v>37</v>
      </c>
    </row>
    <row r="748" spans="1:67" x14ac:dyDescent="0.25">
      <c r="A748" s="6">
        <v>45236</v>
      </c>
      <c r="B748" t="s">
        <v>17</v>
      </c>
      <c r="C748">
        <v>6</v>
      </c>
      <c r="D748">
        <v>708</v>
      </c>
      <c r="E748">
        <f t="shared" si="71"/>
        <v>150</v>
      </c>
      <c r="F748">
        <f t="shared" si="72"/>
        <v>233</v>
      </c>
      <c r="G748">
        <f t="shared" si="73"/>
        <v>173</v>
      </c>
      <c r="H748">
        <f t="shared" si="74"/>
        <v>129</v>
      </c>
      <c r="I748">
        <v>0</v>
      </c>
      <c r="J748" s="22">
        <v>0.98</v>
      </c>
      <c r="K748" s="22">
        <v>0.57000000000000006</v>
      </c>
      <c r="L748" s="22">
        <v>0.75</v>
      </c>
      <c r="M748" s="22">
        <v>0.16</v>
      </c>
      <c r="N748" s="22">
        <v>0.82000000000000006</v>
      </c>
      <c r="O748" s="24">
        <v>0.64</v>
      </c>
      <c r="P748" s="24">
        <v>0.77</v>
      </c>
      <c r="Q748" s="24">
        <v>0.67</v>
      </c>
      <c r="R748" s="24">
        <v>0.88</v>
      </c>
      <c r="S748" s="24">
        <v>0.99</v>
      </c>
      <c r="T748" s="24">
        <v>0.88</v>
      </c>
      <c r="U748" s="24">
        <v>0.81</v>
      </c>
      <c r="V748" s="24">
        <v>0.62</v>
      </c>
      <c r="W748" s="24">
        <v>0.88</v>
      </c>
      <c r="X748" s="24">
        <v>0.91</v>
      </c>
      <c r="Y748" s="24">
        <v>0.45</v>
      </c>
      <c r="Z748" s="24">
        <v>0.41000000000000003</v>
      </c>
      <c r="AA748" s="25">
        <v>44</v>
      </c>
      <c r="AB748" s="25">
        <v>46</v>
      </c>
      <c r="AC748" s="25">
        <v>32</v>
      </c>
      <c r="AD748" s="25">
        <v>38</v>
      </c>
      <c r="AE748" s="25">
        <v>0</v>
      </c>
      <c r="AF748" s="25">
        <v>0</v>
      </c>
      <c r="AG748" s="25">
        <v>12</v>
      </c>
      <c r="AH748" s="25">
        <v>23</v>
      </c>
      <c r="AI748" s="25">
        <v>38</v>
      </c>
      <c r="AJ748" s="25">
        <v>0</v>
      </c>
      <c r="AK748" s="25">
        <v>23</v>
      </c>
      <c r="AL748" s="25">
        <v>21</v>
      </c>
      <c r="AM748" s="25">
        <v>0</v>
      </c>
      <c r="AN748" s="25">
        <v>1</v>
      </c>
      <c r="AO748" s="25">
        <v>16</v>
      </c>
      <c r="AP748" s="25">
        <v>12</v>
      </c>
      <c r="AQ748" s="25">
        <v>25</v>
      </c>
      <c r="AR748" s="25">
        <v>37</v>
      </c>
      <c r="AS748" s="25">
        <v>17</v>
      </c>
      <c r="AT748" s="25">
        <v>0</v>
      </c>
      <c r="AU748" s="25">
        <v>10</v>
      </c>
      <c r="AV748" s="25">
        <v>23</v>
      </c>
      <c r="AW748" s="25">
        <v>7</v>
      </c>
      <c r="AX748" s="25">
        <v>43</v>
      </c>
      <c r="AY748" s="25">
        <v>16</v>
      </c>
      <c r="AZ748" s="25">
        <v>1</v>
      </c>
      <c r="BA748" s="25">
        <v>13</v>
      </c>
      <c r="BB748" s="25">
        <v>42</v>
      </c>
      <c r="BC748" s="25">
        <v>2</v>
      </c>
      <c r="BD748" s="25">
        <v>16</v>
      </c>
      <c r="BE748" s="25">
        <v>1</v>
      </c>
      <c r="BF748" s="25">
        <v>19</v>
      </c>
      <c r="BG748" s="25">
        <v>40</v>
      </c>
      <c r="BH748" s="25">
        <v>22</v>
      </c>
      <c r="BI748" s="25">
        <v>0</v>
      </c>
      <c r="BJ748" s="25">
        <v>0</v>
      </c>
      <c r="BK748" s="25">
        <v>21</v>
      </c>
      <c r="BL748" s="25">
        <v>7</v>
      </c>
      <c r="BM748" s="25">
        <v>0</v>
      </c>
      <c r="BN748" s="25">
        <v>40</v>
      </c>
      <c r="BO748" t="s">
        <v>37</v>
      </c>
    </row>
    <row r="749" spans="1:67" x14ac:dyDescent="0.25">
      <c r="A749" s="6">
        <v>45237</v>
      </c>
      <c r="B749" t="s">
        <v>17</v>
      </c>
      <c r="C749">
        <v>7</v>
      </c>
      <c r="D749">
        <v>682</v>
      </c>
      <c r="E749">
        <f t="shared" si="71"/>
        <v>151</v>
      </c>
      <c r="F749">
        <f t="shared" si="72"/>
        <v>145</v>
      </c>
      <c r="G749">
        <f t="shared" si="73"/>
        <v>214</v>
      </c>
      <c r="H749">
        <f t="shared" si="74"/>
        <v>172</v>
      </c>
      <c r="I749">
        <v>0</v>
      </c>
      <c r="J749" s="22">
        <v>0.51</v>
      </c>
      <c r="K749" s="22">
        <v>0.95000000000000007</v>
      </c>
      <c r="L749" s="22">
        <v>0.71</v>
      </c>
      <c r="M749" s="22">
        <v>0.81</v>
      </c>
      <c r="N749" s="22">
        <v>0.21</v>
      </c>
      <c r="O749" s="24">
        <v>0.65</v>
      </c>
      <c r="P749" s="24">
        <v>0.88</v>
      </c>
      <c r="Q749" s="24">
        <v>0.70000000000000007</v>
      </c>
      <c r="R749" s="24">
        <v>0.26</v>
      </c>
      <c r="S749" s="24">
        <v>0.73</v>
      </c>
      <c r="T749" s="24">
        <v>0.5</v>
      </c>
      <c r="U749" s="24">
        <v>0.74</v>
      </c>
      <c r="V749" s="24">
        <v>0.42</v>
      </c>
      <c r="W749" s="24">
        <v>1</v>
      </c>
      <c r="X749" s="24">
        <v>0.88</v>
      </c>
      <c r="Y749" s="24">
        <v>0.37</v>
      </c>
      <c r="Z749" s="24">
        <v>0.76</v>
      </c>
      <c r="AA749" s="25">
        <v>22</v>
      </c>
      <c r="AB749" s="25">
        <v>9</v>
      </c>
      <c r="AC749" s="25">
        <v>27</v>
      </c>
      <c r="AD749" s="25">
        <v>0</v>
      </c>
      <c r="AE749" s="25">
        <v>30</v>
      </c>
      <c r="AF749" s="25">
        <v>36</v>
      </c>
      <c r="AG749" s="25">
        <v>7</v>
      </c>
      <c r="AH749" s="25">
        <v>8</v>
      </c>
      <c r="AI749" s="25">
        <v>6</v>
      </c>
      <c r="AJ749" s="25">
        <v>0</v>
      </c>
      <c r="AK749" s="25">
        <v>0</v>
      </c>
      <c r="AL749" s="25">
        <v>0</v>
      </c>
      <c r="AM749" s="25">
        <v>29</v>
      </c>
      <c r="AN749" s="25">
        <v>41</v>
      </c>
      <c r="AO749" s="25">
        <v>16</v>
      </c>
      <c r="AP749" s="25">
        <v>5</v>
      </c>
      <c r="AQ749" s="25">
        <v>1</v>
      </c>
      <c r="AR749" s="25">
        <v>45</v>
      </c>
      <c r="AS749" s="25">
        <v>12</v>
      </c>
      <c r="AT749" s="25">
        <v>23</v>
      </c>
      <c r="AU749" s="25">
        <v>26</v>
      </c>
      <c r="AV749" s="25">
        <v>0</v>
      </c>
      <c r="AW749" s="25">
        <v>43</v>
      </c>
      <c r="AX749" s="25">
        <v>0</v>
      </c>
      <c r="AY749" s="25">
        <v>45</v>
      </c>
      <c r="AZ749" s="25">
        <v>23</v>
      </c>
      <c r="BA749" s="25">
        <v>37</v>
      </c>
      <c r="BB749" s="25">
        <v>15</v>
      </c>
      <c r="BC749" s="25">
        <v>16</v>
      </c>
      <c r="BD749" s="25">
        <v>9</v>
      </c>
      <c r="BE749" s="25">
        <v>0</v>
      </c>
      <c r="BF749" s="25">
        <v>4</v>
      </c>
      <c r="BG749" s="25">
        <v>9</v>
      </c>
      <c r="BH749" s="25">
        <v>24</v>
      </c>
      <c r="BI749" s="25">
        <v>26</v>
      </c>
      <c r="BJ749" s="25">
        <v>19</v>
      </c>
      <c r="BK749" s="25">
        <v>16</v>
      </c>
      <c r="BL749" s="25">
        <v>30</v>
      </c>
      <c r="BM749" s="25">
        <v>7</v>
      </c>
      <c r="BN749" s="25">
        <v>16</v>
      </c>
      <c r="BO749" t="s">
        <v>37</v>
      </c>
    </row>
    <row r="750" spans="1:67" x14ac:dyDescent="0.25">
      <c r="A750" s="6">
        <v>45238</v>
      </c>
      <c r="B750" t="s">
        <v>17</v>
      </c>
      <c r="C750">
        <v>8</v>
      </c>
      <c r="D750">
        <v>651.00000000000011</v>
      </c>
      <c r="E750">
        <f t="shared" si="71"/>
        <v>144</v>
      </c>
      <c r="F750">
        <f t="shared" si="72"/>
        <v>176.00000000000011</v>
      </c>
      <c r="G750">
        <f t="shared" si="73"/>
        <v>154</v>
      </c>
      <c r="H750">
        <f t="shared" si="74"/>
        <v>145</v>
      </c>
      <c r="I750">
        <v>0</v>
      </c>
      <c r="J750" s="22">
        <v>0.59</v>
      </c>
      <c r="K750" s="22">
        <v>0.75</v>
      </c>
      <c r="L750" s="22">
        <v>0.37</v>
      </c>
      <c r="M750" s="22">
        <v>0.98</v>
      </c>
      <c r="N750" s="22">
        <v>0.8</v>
      </c>
      <c r="O750" s="24">
        <v>0.6</v>
      </c>
      <c r="P750" s="24">
        <v>0.88</v>
      </c>
      <c r="Q750" s="24">
        <v>0.64</v>
      </c>
      <c r="R750" s="24">
        <v>0.92</v>
      </c>
      <c r="S750" s="24">
        <v>0.74</v>
      </c>
      <c r="T750" s="24">
        <v>0.74</v>
      </c>
      <c r="U750" s="24">
        <v>0.78</v>
      </c>
      <c r="V750" s="24">
        <v>0.92</v>
      </c>
      <c r="W750" s="24">
        <v>0.70000000000000007</v>
      </c>
      <c r="X750" s="24">
        <v>0.87</v>
      </c>
      <c r="Y750" s="24">
        <v>0.28999999999999998</v>
      </c>
      <c r="Z750" s="24">
        <v>0.5</v>
      </c>
      <c r="AA750" s="25">
        <v>8</v>
      </c>
      <c r="AB750" s="25">
        <v>22</v>
      </c>
      <c r="AC750" s="25">
        <v>38.000000000000114</v>
      </c>
      <c r="AD750" s="25">
        <v>20</v>
      </c>
      <c r="AE750" s="25">
        <v>13</v>
      </c>
      <c r="AF750" s="25">
        <v>28</v>
      </c>
      <c r="AG750" s="25">
        <v>17</v>
      </c>
      <c r="AH750" s="25">
        <v>0</v>
      </c>
      <c r="AI750" s="25">
        <v>21</v>
      </c>
      <c r="AJ750" s="25">
        <v>9</v>
      </c>
      <c r="AK750" s="25">
        <v>32</v>
      </c>
      <c r="AL750" s="25">
        <v>0</v>
      </c>
      <c r="AM750" s="25">
        <v>32</v>
      </c>
      <c r="AN750" s="25">
        <v>0</v>
      </c>
      <c r="AO750" s="25">
        <v>0</v>
      </c>
      <c r="AP750" s="25">
        <v>17</v>
      </c>
      <c r="AQ750" s="25">
        <v>0</v>
      </c>
      <c r="AR750" s="25">
        <v>31</v>
      </c>
      <c r="AS750" s="25">
        <v>30</v>
      </c>
      <c r="AT750" s="25">
        <v>35</v>
      </c>
      <c r="AU750" s="25">
        <v>23</v>
      </c>
      <c r="AV750" s="25">
        <v>0</v>
      </c>
      <c r="AW750" s="25">
        <v>19</v>
      </c>
      <c r="AX750" s="25">
        <v>26</v>
      </c>
      <c r="AY750" s="25">
        <v>0</v>
      </c>
      <c r="AZ750" s="25">
        <v>32</v>
      </c>
      <c r="BA750" s="25">
        <v>7</v>
      </c>
      <c r="BB750" s="25">
        <v>9</v>
      </c>
      <c r="BC750" s="25">
        <v>0</v>
      </c>
      <c r="BD750" s="25">
        <v>38</v>
      </c>
      <c r="BE750" s="25">
        <v>31</v>
      </c>
      <c r="BF750" s="25">
        <v>9</v>
      </c>
      <c r="BG750" s="25">
        <v>28</v>
      </c>
      <c r="BH750" s="25">
        <v>3</v>
      </c>
      <c r="BI750" s="25">
        <v>8</v>
      </c>
      <c r="BJ750" s="25">
        <v>11</v>
      </c>
      <c r="BK750" s="25">
        <v>23</v>
      </c>
      <c r="BL750" s="25">
        <v>15</v>
      </c>
      <c r="BM750" s="25">
        <v>5</v>
      </c>
      <c r="BN750" s="25">
        <v>11</v>
      </c>
      <c r="BO750" t="s">
        <v>37</v>
      </c>
    </row>
    <row r="751" spans="1:67" x14ac:dyDescent="0.25">
      <c r="A751" s="6">
        <v>45239</v>
      </c>
      <c r="B751" t="s">
        <v>17</v>
      </c>
      <c r="C751">
        <v>9</v>
      </c>
      <c r="D751">
        <v>618.00000000000011</v>
      </c>
      <c r="E751">
        <f t="shared" si="71"/>
        <v>98</v>
      </c>
      <c r="F751">
        <f t="shared" si="72"/>
        <v>185</v>
      </c>
      <c r="G751">
        <f t="shared" si="73"/>
        <v>195</v>
      </c>
      <c r="H751">
        <f t="shared" si="74"/>
        <v>120.00000000000011</v>
      </c>
      <c r="I751">
        <v>0</v>
      </c>
      <c r="J751" s="22">
        <v>0.71</v>
      </c>
      <c r="K751" s="22">
        <v>0.52</v>
      </c>
      <c r="L751" s="22">
        <v>0.86</v>
      </c>
      <c r="M751" s="22">
        <v>0.34</v>
      </c>
      <c r="N751" s="22">
        <v>0.98</v>
      </c>
      <c r="O751" s="24">
        <v>0.71</v>
      </c>
      <c r="P751" s="24">
        <v>0.88</v>
      </c>
      <c r="Q751" s="24">
        <v>0.77</v>
      </c>
      <c r="R751" s="24">
        <v>0.71</v>
      </c>
      <c r="S751" s="24">
        <v>0.48</v>
      </c>
      <c r="T751" s="24">
        <v>0.67</v>
      </c>
      <c r="U751" s="24">
        <v>0.83000000000000007</v>
      </c>
      <c r="V751" s="24">
        <v>0.42</v>
      </c>
      <c r="W751" s="24">
        <v>0.88</v>
      </c>
      <c r="X751" s="24">
        <v>0.94000000000000006</v>
      </c>
      <c r="Y751" s="24">
        <v>0.86</v>
      </c>
      <c r="Z751" s="24">
        <v>0.42</v>
      </c>
      <c r="AA751" s="25">
        <v>3</v>
      </c>
      <c r="AB751" s="25">
        <v>0</v>
      </c>
      <c r="AC751" s="25">
        <v>26</v>
      </c>
      <c r="AD751" s="25">
        <v>2</v>
      </c>
      <c r="AE751" s="25">
        <v>34</v>
      </c>
      <c r="AF751" s="25">
        <v>15</v>
      </c>
      <c r="AG751" s="25">
        <v>22</v>
      </c>
      <c r="AH751" s="25">
        <v>37</v>
      </c>
      <c r="AI751" s="25">
        <v>24</v>
      </c>
      <c r="AJ751" s="25">
        <v>22</v>
      </c>
      <c r="AK751" s="25">
        <v>20</v>
      </c>
      <c r="AL751" s="25">
        <v>11</v>
      </c>
      <c r="AM751" s="25">
        <v>5</v>
      </c>
      <c r="AN751" s="25">
        <v>20</v>
      </c>
      <c r="AO751" s="25">
        <v>0</v>
      </c>
      <c r="AP751" s="25">
        <v>7</v>
      </c>
      <c r="AQ751" s="25">
        <v>31</v>
      </c>
      <c r="AR751" s="25">
        <v>14.000000000000114</v>
      </c>
      <c r="AS751" s="25">
        <v>19</v>
      </c>
      <c r="AT751" s="25">
        <v>13</v>
      </c>
      <c r="AU751" s="25">
        <v>41</v>
      </c>
      <c r="AV751" s="25">
        <v>4</v>
      </c>
      <c r="AW751" s="25">
        <v>16</v>
      </c>
      <c r="AX751" s="25">
        <v>4</v>
      </c>
      <c r="AY751" s="25">
        <v>12</v>
      </c>
      <c r="AZ751" s="25">
        <v>29</v>
      </c>
      <c r="BA751" s="25">
        <v>7</v>
      </c>
      <c r="BB751" s="25">
        <v>18</v>
      </c>
      <c r="BC751" s="25">
        <v>24</v>
      </c>
      <c r="BD751" s="25">
        <v>40</v>
      </c>
      <c r="BE751" s="25">
        <v>9</v>
      </c>
      <c r="BF751" s="25">
        <v>6</v>
      </c>
      <c r="BG751" s="25">
        <v>8</v>
      </c>
      <c r="BH751" s="25">
        <v>1</v>
      </c>
      <c r="BI751" s="25">
        <v>0</v>
      </c>
      <c r="BJ751" s="25">
        <v>0</v>
      </c>
      <c r="BK751" s="25">
        <v>8</v>
      </c>
      <c r="BL751" s="25">
        <v>26</v>
      </c>
      <c r="BM751" s="25">
        <v>1</v>
      </c>
      <c r="BN751" s="25">
        <v>39</v>
      </c>
      <c r="BO751" t="s">
        <v>37</v>
      </c>
    </row>
    <row r="752" spans="1:67" x14ac:dyDescent="0.25">
      <c r="A752" s="6">
        <v>45240</v>
      </c>
      <c r="B752" t="s">
        <v>17</v>
      </c>
      <c r="C752">
        <v>10</v>
      </c>
      <c r="D752">
        <v>579</v>
      </c>
      <c r="E752">
        <f t="shared" si="71"/>
        <v>134</v>
      </c>
      <c r="F752">
        <f t="shared" si="72"/>
        <v>129</v>
      </c>
      <c r="G752">
        <f t="shared" si="73"/>
        <v>175</v>
      </c>
      <c r="H752">
        <f t="shared" si="74"/>
        <v>133</v>
      </c>
      <c r="I752">
        <v>0</v>
      </c>
      <c r="J752" s="22">
        <v>0.70000000000000007</v>
      </c>
      <c r="K752" s="22">
        <v>0.99</v>
      </c>
      <c r="L752" s="22">
        <v>0.66</v>
      </c>
      <c r="M752" s="22">
        <v>0.84</v>
      </c>
      <c r="N752" s="22">
        <v>0.17</v>
      </c>
      <c r="O752" s="24">
        <v>0.62</v>
      </c>
      <c r="P752" s="24">
        <v>0.96</v>
      </c>
      <c r="Q752" s="24">
        <v>0.8</v>
      </c>
      <c r="R752" s="24">
        <v>0.86</v>
      </c>
      <c r="S752" s="24">
        <v>1</v>
      </c>
      <c r="T752" s="24">
        <v>0.70000000000000007</v>
      </c>
      <c r="U752" s="24">
        <v>0.84</v>
      </c>
      <c r="V752" s="24">
        <v>0.70000000000000007</v>
      </c>
      <c r="W752" s="24">
        <v>0.34</v>
      </c>
      <c r="X752" s="24">
        <v>0.46</v>
      </c>
      <c r="Y752" s="24">
        <v>0.93</v>
      </c>
      <c r="Z752" s="24">
        <v>0.96</v>
      </c>
      <c r="AA752" s="25">
        <v>0</v>
      </c>
      <c r="AB752" s="25">
        <v>16</v>
      </c>
      <c r="AC752" s="25">
        <v>3</v>
      </c>
      <c r="AD752" s="25">
        <v>31</v>
      </c>
      <c r="AE752" s="25">
        <v>0</v>
      </c>
      <c r="AF752" s="25">
        <v>25</v>
      </c>
      <c r="AG752" s="25">
        <v>26</v>
      </c>
      <c r="AH752" s="25">
        <v>6</v>
      </c>
      <c r="AI752" s="25">
        <v>0</v>
      </c>
      <c r="AJ752" s="25">
        <v>22</v>
      </c>
      <c r="AK752" s="25">
        <v>8</v>
      </c>
      <c r="AL752" s="25">
        <v>28</v>
      </c>
      <c r="AM752" s="25">
        <v>33</v>
      </c>
      <c r="AN752" s="25">
        <v>0</v>
      </c>
      <c r="AO752" s="25">
        <v>0</v>
      </c>
      <c r="AP752" s="25">
        <v>0</v>
      </c>
      <c r="AQ752" s="25">
        <v>28</v>
      </c>
      <c r="AR752" s="25">
        <v>9</v>
      </c>
      <c r="AS752" s="25">
        <v>0</v>
      </c>
      <c r="AT752" s="25">
        <v>35</v>
      </c>
      <c r="AU752" s="25">
        <v>0</v>
      </c>
      <c r="AV752" s="25">
        <v>31</v>
      </c>
      <c r="AW752" s="25">
        <v>9</v>
      </c>
      <c r="AX752" s="25">
        <v>38</v>
      </c>
      <c r="AY752" s="25">
        <v>0</v>
      </c>
      <c r="AZ752" s="25">
        <v>31</v>
      </c>
      <c r="BA752" s="25">
        <v>9</v>
      </c>
      <c r="BB752" s="25">
        <v>38</v>
      </c>
      <c r="BC752" s="25">
        <v>0</v>
      </c>
      <c r="BD752" s="25">
        <v>19</v>
      </c>
      <c r="BE752" s="25">
        <v>16</v>
      </c>
      <c r="BF752" s="25">
        <v>0</v>
      </c>
      <c r="BG752" s="25">
        <v>28</v>
      </c>
      <c r="BH752" s="25">
        <v>27</v>
      </c>
      <c r="BI752" s="25">
        <v>13</v>
      </c>
      <c r="BJ752" s="25">
        <v>28</v>
      </c>
      <c r="BK752" s="25">
        <v>2</v>
      </c>
      <c r="BL752" s="25">
        <v>0</v>
      </c>
      <c r="BM752" s="25">
        <v>20</v>
      </c>
      <c r="BN752" s="25">
        <v>0</v>
      </c>
      <c r="BO752" t="s">
        <v>37</v>
      </c>
    </row>
    <row r="753" spans="1:67" x14ac:dyDescent="0.25">
      <c r="A753" s="6">
        <v>45241</v>
      </c>
      <c r="B753" t="s">
        <v>17</v>
      </c>
      <c r="C753">
        <v>11</v>
      </c>
      <c r="D753">
        <v>530</v>
      </c>
      <c r="E753">
        <f t="shared" si="71"/>
        <v>156</v>
      </c>
      <c r="F753">
        <f t="shared" si="72"/>
        <v>173</v>
      </c>
      <c r="G753">
        <f t="shared" si="73"/>
        <v>124</v>
      </c>
      <c r="H753">
        <f t="shared" si="74"/>
        <v>77</v>
      </c>
      <c r="I753">
        <v>1</v>
      </c>
      <c r="J753" s="22">
        <v>0.78</v>
      </c>
      <c r="K753" s="22">
        <v>0.91</v>
      </c>
      <c r="L753" s="22">
        <v>0.83000000000000007</v>
      </c>
      <c r="M753" s="22">
        <v>0.2</v>
      </c>
      <c r="N753" s="22">
        <v>0.66</v>
      </c>
      <c r="O753" s="24">
        <v>0.72</v>
      </c>
      <c r="P753" s="24">
        <v>0.94000000000000006</v>
      </c>
      <c r="Q753" s="24">
        <v>0.64</v>
      </c>
      <c r="R753" s="24">
        <v>0.67</v>
      </c>
      <c r="S753" s="24">
        <v>0.62</v>
      </c>
      <c r="T753" s="24">
        <v>0.96</v>
      </c>
      <c r="U753" s="24">
        <v>0.92</v>
      </c>
      <c r="V753" s="24">
        <v>0.74</v>
      </c>
      <c r="W753" s="24">
        <v>0.9</v>
      </c>
      <c r="X753" s="24">
        <v>0.56000000000000005</v>
      </c>
      <c r="Y753" s="24">
        <v>0.4</v>
      </c>
      <c r="Z753" s="24">
        <v>0.3</v>
      </c>
      <c r="AA753" s="25">
        <v>10</v>
      </c>
      <c r="AB753" s="25">
        <v>34</v>
      </c>
      <c r="AC753" s="25">
        <v>7</v>
      </c>
      <c r="AD753" s="25">
        <v>0</v>
      </c>
      <c r="AE753" s="25">
        <v>33</v>
      </c>
      <c r="AF753" s="25">
        <v>0</v>
      </c>
      <c r="AG753" s="25">
        <v>35</v>
      </c>
      <c r="AH753" s="25">
        <v>0</v>
      </c>
      <c r="AI753" s="25">
        <v>19</v>
      </c>
      <c r="AJ753" s="25">
        <v>35</v>
      </c>
      <c r="AK753" s="25">
        <v>0</v>
      </c>
      <c r="AL753" s="25">
        <v>29</v>
      </c>
      <c r="AM753" s="25">
        <v>0</v>
      </c>
      <c r="AN753" s="25">
        <v>0</v>
      </c>
      <c r="AO753" s="25">
        <v>24</v>
      </c>
      <c r="AP753" s="25">
        <v>4</v>
      </c>
      <c r="AQ753" s="25">
        <v>0</v>
      </c>
      <c r="AR753" s="25">
        <v>0</v>
      </c>
      <c r="AS753" s="25">
        <v>0</v>
      </c>
      <c r="AT753" s="25">
        <v>20</v>
      </c>
      <c r="AU753" s="25">
        <v>24</v>
      </c>
      <c r="AV753" s="25">
        <v>16</v>
      </c>
      <c r="AW753" s="25">
        <v>17</v>
      </c>
      <c r="AX753" s="25">
        <v>0</v>
      </c>
      <c r="AY753" s="25">
        <v>25</v>
      </c>
      <c r="AZ753" s="25">
        <v>8</v>
      </c>
      <c r="BA753" s="25">
        <v>0</v>
      </c>
      <c r="BB753" s="25">
        <v>0</v>
      </c>
      <c r="BC753" s="25">
        <v>3</v>
      </c>
      <c r="BD753" s="25">
        <v>31</v>
      </c>
      <c r="BE753" s="25">
        <v>0</v>
      </c>
      <c r="BF753" s="25">
        <v>18</v>
      </c>
      <c r="BG753" s="25">
        <v>8</v>
      </c>
      <c r="BH753" s="25">
        <v>0</v>
      </c>
      <c r="BI753" s="25">
        <v>18</v>
      </c>
      <c r="BJ753" s="25">
        <v>25</v>
      </c>
      <c r="BK753" s="25">
        <v>20</v>
      </c>
      <c r="BL753" s="25">
        <v>35</v>
      </c>
      <c r="BM753" s="25">
        <v>0</v>
      </c>
      <c r="BN753" s="25">
        <v>32</v>
      </c>
      <c r="BO753" t="s">
        <v>37</v>
      </c>
    </row>
    <row r="754" spans="1:67" x14ac:dyDescent="0.25">
      <c r="A754" s="6">
        <v>45242</v>
      </c>
      <c r="B754" t="s">
        <v>17</v>
      </c>
      <c r="C754">
        <v>12</v>
      </c>
      <c r="D754">
        <v>479.00000000000006</v>
      </c>
      <c r="E754">
        <f t="shared" si="71"/>
        <v>106</v>
      </c>
      <c r="F754">
        <f t="shared" si="72"/>
        <v>86</v>
      </c>
      <c r="G754">
        <f t="shared" si="73"/>
        <v>129</v>
      </c>
      <c r="H754">
        <f t="shared" si="74"/>
        <v>140.00000000000006</v>
      </c>
      <c r="I754">
        <v>0</v>
      </c>
      <c r="J754" s="22">
        <v>0.79</v>
      </c>
      <c r="K754" s="22">
        <v>0.92</v>
      </c>
      <c r="L754" s="22">
        <v>0.38</v>
      </c>
      <c r="M754" s="22">
        <v>0.68</v>
      </c>
      <c r="N754" s="22">
        <v>0.89</v>
      </c>
      <c r="O754" s="24">
        <v>0.87</v>
      </c>
      <c r="P754" s="24">
        <v>0.63</v>
      </c>
      <c r="Q754" s="24">
        <v>0.34</v>
      </c>
      <c r="R754" s="24">
        <v>0.54</v>
      </c>
      <c r="S754" s="24">
        <v>0.69000000000000006</v>
      </c>
      <c r="T754" s="24">
        <v>0.71</v>
      </c>
      <c r="U754" s="24">
        <v>0.9</v>
      </c>
      <c r="V754" s="24">
        <v>0.33</v>
      </c>
      <c r="W754" s="24">
        <v>0.42</v>
      </c>
      <c r="X754" s="24">
        <v>0.66</v>
      </c>
      <c r="Y754" s="24">
        <v>0.79</v>
      </c>
      <c r="Z754" s="24">
        <v>0.91</v>
      </c>
      <c r="AA754" s="25">
        <v>0</v>
      </c>
      <c r="AB754" s="25">
        <v>24</v>
      </c>
      <c r="AC754" s="25">
        <v>17</v>
      </c>
      <c r="AD754" s="25">
        <v>0</v>
      </c>
      <c r="AE754" s="25">
        <v>13</v>
      </c>
      <c r="AF754" s="25">
        <v>4</v>
      </c>
      <c r="AG754" s="25">
        <v>0</v>
      </c>
      <c r="AH754" s="25">
        <v>10</v>
      </c>
      <c r="AI754" s="25">
        <v>0</v>
      </c>
      <c r="AJ754" s="25">
        <v>18</v>
      </c>
      <c r="AK754" s="25">
        <v>18</v>
      </c>
      <c r="AL754" s="25">
        <v>17</v>
      </c>
      <c r="AM754" s="25">
        <v>23</v>
      </c>
      <c r="AN754" s="25">
        <v>0</v>
      </c>
      <c r="AO754" s="25">
        <v>25</v>
      </c>
      <c r="AP754" s="25">
        <v>14.000000000000057</v>
      </c>
      <c r="AQ754" s="25">
        <v>28</v>
      </c>
      <c r="AR754" s="25">
        <v>0</v>
      </c>
      <c r="AS754" s="25">
        <v>18</v>
      </c>
      <c r="AT754" s="25">
        <v>15</v>
      </c>
      <c r="AU754" s="25">
        <v>24</v>
      </c>
      <c r="AV754" s="25">
        <v>7</v>
      </c>
      <c r="AW754" s="25">
        <v>29</v>
      </c>
      <c r="AX754" s="25">
        <v>4</v>
      </c>
      <c r="AY754" s="25">
        <v>14</v>
      </c>
      <c r="AZ754" s="25">
        <v>18</v>
      </c>
      <c r="BA754" s="25">
        <v>0</v>
      </c>
      <c r="BB754" s="25">
        <v>6</v>
      </c>
      <c r="BC754" s="25">
        <v>27</v>
      </c>
      <c r="BD754" s="25">
        <v>0</v>
      </c>
      <c r="BE754" s="25">
        <v>0</v>
      </c>
      <c r="BF754" s="25">
        <v>11</v>
      </c>
      <c r="BG754" s="25">
        <v>19</v>
      </c>
      <c r="BH754" s="25">
        <v>20</v>
      </c>
      <c r="BI754" s="25">
        <v>16</v>
      </c>
      <c r="BJ754" s="25">
        <v>0</v>
      </c>
      <c r="BK754" s="25">
        <v>24</v>
      </c>
      <c r="BL754" s="25">
        <v>16</v>
      </c>
      <c r="BM754" s="25">
        <v>0</v>
      </c>
      <c r="BN754" s="25">
        <v>0</v>
      </c>
      <c r="BO754" t="s">
        <v>37</v>
      </c>
    </row>
    <row r="755" spans="1:67" x14ac:dyDescent="0.25">
      <c r="A755" s="6">
        <v>45243</v>
      </c>
      <c r="B755" t="s">
        <v>17</v>
      </c>
      <c r="C755">
        <v>13</v>
      </c>
      <c r="D755">
        <v>433.00000000000006</v>
      </c>
      <c r="E755">
        <f t="shared" si="71"/>
        <v>123</v>
      </c>
      <c r="F755">
        <f t="shared" si="72"/>
        <v>106</v>
      </c>
      <c r="G755">
        <f t="shared" si="73"/>
        <v>86</v>
      </c>
      <c r="H755">
        <f t="shared" si="74"/>
        <v>111</v>
      </c>
      <c r="I755">
        <v>0</v>
      </c>
      <c r="J755" s="22">
        <v>0.77</v>
      </c>
      <c r="K755" s="22">
        <v>0.68</v>
      </c>
      <c r="L755" s="22">
        <v>0.99</v>
      </c>
      <c r="M755" s="22">
        <v>0.38</v>
      </c>
      <c r="N755" s="22">
        <v>0.89</v>
      </c>
      <c r="O755" s="24">
        <v>0.33</v>
      </c>
      <c r="P755" s="24">
        <v>0.63</v>
      </c>
      <c r="Q755" s="24">
        <v>0.66</v>
      </c>
      <c r="R755" s="24">
        <v>0.61</v>
      </c>
      <c r="S755" s="24">
        <v>0.63</v>
      </c>
      <c r="T755" s="24">
        <v>0.98</v>
      </c>
      <c r="U755" s="24">
        <v>0.81</v>
      </c>
      <c r="V755" s="24">
        <v>0.42</v>
      </c>
      <c r="W755" s="24">
        <v>1</v>
      </c>
      <c r="X755" s="24">
        <v>0.4</v>
      </c>
      <c r="Y755" s="24">
        <v>0.97</v>
      </c>
      <c r="Z755" s="24">
        <v>0.87</v>
      </c>
      <c r="AA755" s="25">
        <v>25</v>
      </c>
      <c r="AB755" s="25">
        <v>0</v>
      </c>
      <c r="AC755" s="25">
        <v>15</v>
      </c>
      <c r="AD755" s="25">
        <v>27</v>
      </c>
      <c r="AE755" s="25">
        <v>5</v>
      </c>
      <c r="AF755" s="25">
        <v>13</v>
      </c>
      <c r="AG755" s="25">
        <v>20</v>
      </c>
      <c r="AH755" s="25">
        <v>0</v>
      </c>
      <c r="AI755" s="25">
        <v>0</v>
      </c>
      <c r="AJ755" s="25">
        <v>1</v>
      </c>
      <c r="AK755" s="25">
        <v>7.0000000000000568</v>
      </c>
      <c r="AL755" s="25">
        <v>27</v>
      </c>
      <c r="AM755" s="25">
        <v>8</v>
      </c>
      <c r="AN755" s="25">
        <v>23</v>
      </c>
      <c r="AO755" s="25">
        <v>9</v>
      </c>
      <c r="AP755" s="25">
        <v>0</v>
      </c>
      <c r="AQ755" s="25">
        <v>6</v>
      </c>
      <c r="AR755" s="25">
        <v>21</v>
      </c>
      <c r="AS755" s="25">
        <v>0</v>
      </c>
      <c r="AT755" s="25">
        <v>17</v>
      </c>
      <c r="AU755" s="25">
        <v>9</v>
      </c>
      <c r="AV755" s="25">
        <v>0</v>
      </c>
      <c r="AW755" s="25">
        <v>18</v>
      </c>
      <c r="AX755" s="25">
        <v>19</v>
      </c>
      <c r="AY755" s="25">
        <v>0</v>
      </c>
      <c r="AZ755" s="25">
        <v>0</v>
      </c>
      <c r="BA755" s="25">
        <v>11</v>
      </c>
      <c r="BB755" s="25">
        <v>23</v>
      </c>
      <c r="BC755" s="25">
        <v>6</v>
      </c>
      <c r="BD755" s="25">
        <v>0</v>
      </c>
      <c r="BE755" s="25">
        <v>0</v>
      </c>
      <c r="BF755" s="25">
        <v>2</v>
      </c>
      <c r="BG755" s="25">
        <v>4</v>
      </c>
      <c r="BH755" s="25">
        <v>24</v>
      </c>
      <c r="BI755" s="25">
        <v>23</v>
      </c>
      <c r="BJ755" s="25">
        <v>27</v>
      </c>
      <c r="BK755" s="25">
        <v>20</v>
      </c>
      <c r="BL755" s="25">
        <v>0</v>
      </c>
      <c r="BM755" s="25">
        <v>20</v>
      </c>
      <c r="BN755" s="25">
        <v>3</v>
      </c>
      <c r="BO755" t="s">
        <v>37</v>
      </c>
    </row>
    <row r="756" spans="1:67" x14ac:dyDescent="0.25">
      <c r="A756" s="6">
        <v>45244</v>
      </c>
      <c r="B756" t="s">
        <v>17</v>
      </c>
      <c r="C756">
        <v>14</v>
      </c>
      <c r="D756">
        <v>398</v>
      </c>
      <c r="E756">
        <f t="shared" si="71"/>
        <v>97</v>
      </c>
      <c r="F756">
        <f t="shared" si="72"/>
        <v>140</v>
      </c>
      <c r="G756">
        <f t="shared" si="73"/>
        <v>80</v>
      </c>
      <c r="H756">
        <f t="shared" si="74"/>
        <v>81</v>
      </c>
      <c r="I756">
        <v>0</v>
      </c>
      <c r="J756" s="22">
        <v>0.95000000000000007</v>
      </c>
      <c r="K756" s="22">
        <v>0.76</v>
      </c>
      <c r="L756" s="22">
        <v>0.51</v>
      </c>
      <c r="M756" s="22">
        <v>0.87</v>
      </c>
      <c r="N756" s="22">
        <v>0.16</v>
      </c>
      <c r="O756" s="24">
        <v>0.57000000000000006</v>
      </c>
      <c r="P756" s="24">
        <v>0.79</v>
      </c>
      <c r="Q756" s="24">
        <v>0.77</v>
      </c>
      <c r="R756" s="24">
        <v>0.49</v>
      </c>
      <c r="S756" s="24">
        <v>0.88</v>
      </c>
      <c r="T756" s="24">
        <v>0.63</v>
      </c>
      <c r="U756" s="24">
        <v>0.79</v>
      </c>
      <c r="V756" s="24">
        <v>0.84</v>
      </c>
      <c r="W756" s="24">
        <v>0.57999999999999996</v>
      </c>
      <c r="X756" s="24">
        <v>0.95000000000000007</v>
      </c>
      <c r="Y756" s="24">
        <v>0.44</v>
      </c>
      <c r="Z756" s="24">
        <v>1</v>
      </c>
      <c r="AA756" s="25">
        <v>25</v>
      </c>
      <c r="AB756" s="25">
        <v>15</v>
      </c>
      <c r="AC756" s="25">
        <v>14</v>
      </c>
      <c r="AD756" s="25">
        <v>24</v>
      </c>
      <c r="AE756" s="25">
        <v>1</v>
      </c>
      <c r="AF756" s="25">
        <v>4</v>
      </c>
      <c r="AG756" s="25">
        <v>16</v>
      </c>
      <c r="AH756" s="25">
        <v>11</v>
      </c>
      <c r="AI756" s="25">
        <v>9</v>
      </c>
      <c r="AJ756" s="25">
        <v>21</v>
      </c>
      <c r="AK756" s="25">
        <v>0</v>
      </c>
      <c r="AL756" s="25">
        <v>0</v>
      </c>
      <c r="AM756" s="25">
        <v>0</v>
      </c>
      <c r="AN756" s="25">
        <v>9</v>
      </c>
      <c r="AO756" s="25">
        <v>2</v>
      </c>
      <c r="AP756" s="25">
        <v>11</v>
      </c>
      <c r="AQ756" s="25">
        <v>0</v>
      </c>
      <c r="AR756" s="25">
        <v>26</v>
      </c>
      <c r="AS756" s="25">
        <v>10</v>
      </c>
      <c r="AT756" s="25">
        <v>23</v>
      </c>
      <c r="AU756" s="25">
        <v>12</v>
      </c>
      <c r="AV756" s="25">
        <v>17</v>
      </c>
      <c r="AW756" s="25">
        <v>0</v>
      </c>
      <c r="AX756" s="25">
        <v>0</v>
      </c>
      <c r="AY756" s="25">
        <v>0</v>
      </c>
      <c r="AZ756" s="25">
        <v>25</v>
      </c>
      <c r="BA756" s="25">
        <v>6</v>
      </c>
      <c r="BB756" s="25">
        <v>14</v>
      </c>
      <c r="BC756" s="25">
        <v>6</v>
      </c>
      <c r="BD756" s="25">
        <v>0</v>
      </c>
      <c r="BE756" s="25">
        <v>12</v>
      </c>
      <c r="BF756" s="25">
        <v>12</v>
      </c>
      <c r="BG756" s="25">
        <v>0</v>
      </c>
      <c r="BH756" s="25">
        <v>0</v>
      </c>
      <c r="BI756" s="25">
        <v>23</v>
      </c>
      <c r="BJ756" s="25">
        <v>13</v>
      </c>
      <c r="BK756" s="25">
        <v>15</v>
      </c>
      <c r="BL756" s="25">
        <v>0</v>
      </c>
      <c r="BM756" s="25">
        <v>12</v>
      </c>
      <c r="BN756" s="25">
        <v>10</v>
      </c>
      <c r="BO756" t="s">
        <v>37</v>
      </c>
    </row>
    <row r="757" spans="1:67" x14ac:dyDescent="0.25">
      <c r="A757" s="6">
        <v>45245</v>
      </c>
      <c r="B757" t="s">
        <v>17</v>
      </c>
      <c r="C757">
        <v>15</v>
      </c>
      <c r="D757">
        <v>367</v>
      </c>
      <c r="E757">
        <f t="shared" si="71"/>
        <v>84</v>
      </c>
      <c r="F757">
        <f t="shared" si="72"/>
        <v>79</v>
      </c>
      <c r="G757">
        <f t="shared" si="73"/>
        <v>107</v>
      </c>
      <c r="H757">
        <f t="shared" si="74"/>
        <v>88</v>
      </c>
      <c r="I757">
        <v>0</v>
      </c>
      <c r="J757" s="22">
        <v>0.84</v>
      </c>
      <c r="K757" s="22">
        <v>0.95000000000000007</v>
      </c>
      <c r="L757" s="22">
        <v>0.33</v>
      </c>
      <c r="M757" s="22">
        <v>0.56000000000000005</v>
      </c>
      <c r="N757" s="22">
        <v>0.70000000000000007</v>
      </c>
      <c r="O757" s="24">
        <v>0.81</v>
      </c>
      <c r="P757" s="24">
        <v>0.75</v>
      </c>
      <c r="Q757" s="24">
        <v>0.85</v>
      </c>
      <c r="R757" s="24">
        <v>0.12</v>
      </c>
      <c r="S757" s="24">
        <v>0.74</v>
      </c>
      <c r="T757" s="24">
        <v>0.73</v>
      </c>
      <c r="U757" s="24">
        <v>0.96</v>
      </c>
      <c r="V757" s="24">
        <v>0.49</v>
      </c>
      <c r="W757" s="24">
        <v>0.26</v>
      </c>
      <c r="X757" s="24">
        <v>0.96</v>
      </c>
      <c r="Y757" s="24">
        <v>0.84</v>
      </c>
      <c r="Z757" s="24">
        <v>0.71</v>
      </c>
      <c r="AA757" s="25">
        <v>0</v>
      </c>
      <c r="AB757" s="25">
        <v>7</v>
      </c>
      <c r="AC757" s="25">
        <v>1</v>
      </c>
      <c r="AD757" s="25">
        <v>5</v>
      </c>
      <c r="AE757" s="25">
        <v>11</v>
      </c>
      <c r="AF757" s="25">
        <v>10</v>
      </c>
      <c r="AG757" s="25">
        <v>0</v>
      </c>
      <c r="AH757" s="25">
        <v>21</v>
      </c>
      <c r="AI757" s="25">
        <v>20</v>
      </c>
      <c r="AJ757" s="25">
        <v>4</v>
      </c>
      <c r="AK757" s="25">
        <v>9</v>
      </c>
      <c r="AL757" s="25">
        <v>0</v>
      </c>
      <c r="AM757" s="25">
        <v>0</v>
      </c>
      <c r="AN757" s="25">
        <v>15</v>
      </c>
      <c r="AO757" s="25">
        <v>0</v>
      </c>
      <c r="AP757" s="25">
        <v>16</v>
      </c>
      <c r="AQ757" s="25">
        <v>17</v>
      </c>
      <c r="AR757" s="25">
        <v>19</v>
      </c>
      <c r="AS757" s="25">
        <v>0</v>
      </c>
      <c r="AT757" s="25">
        <v>21</v>
      </c>
      <c r="AU757" s="25">
        <v>0</v>
      </c>
      <c r="AV757" s="25">
        <v>23</v>
      </c>
      <c r="AW757" s="25">
        <v>0</v>
      </c>
      <c r="AX757" s="25">
        <v>16</v>
      </c>
      <c r="AY757" s="25">
        <v>8</v>
      </c>
      <c r="AZ757" s="25">
        <v>3</v>
      </c>
      <c r="BA757" s="25">
        <v>19</v>
      </c>
      <c r="BB757" s="25">
        <v>23</v>
      </c>
      <c r="BC757" s="25">
        <v>15</v>
      </c>
      <c r="BD757" s="25">
        <v>0</v>
      </c>
      <c r="BE757" s="25">
        <v>13</v>
      </c>
      <c r="BF757" s="25">
        <v>7</v>
      </c>
      <c r="BG757" s="25">
        <v>12</v>
      </c>
      <c r="BH757" s="25">
        <v>5</v>
      </c>
      <c r="BI757" s="25">
        <v>23</v>
      </c>
      <c r="BJ757" s="25">
        <v>7</v>
      </c>
      <c r="BK757" s="25">
        <v>14</v>
      </c>
      <c r="BL757" s="25">
        <v>0</v>
      </c>
      <c r="BM757" s="25">
        <v>0</v>
      </c>
      <c r="BN757" s="25">
        <v>3</v>
      </c>
      <c r="BO757" t="s">
        <v>37</v>
      </c>
    </row>
    <row r="758" spans="1:67" x14ac:dyDescent="0.25">
      <c r="A758" s="6">
        <v>45246</v>
      </c>
      <c r="B758" t="s">
        <v>17</v>
      </c>
      <c r="C758">
        <v>16</v>
      </c>
      <c r="D758">
        <v>348</v>
      </c>
      <c r="E758">
        <f t="shared" si="71"/>
        <v>126</v>
      </c>
      <c r="F758">
        <f t="shared" si="72"/>
        <v>121</v>
      </c>
      <c r="G758">
        <f t="shared" si="73"/>
        <v>68</v>
      </c>
      <c r="H758">
        <f t="shared" si="74"/>
        <v>33</v>
      </c>
      <c r="I758">
        <v>0</v>
      </c>
      <c r="J758" s="22">
        <v>0.9</v>
      </c>
      <c r="K758" s="22">
        <v>0.86</v>
      </c>
      <c r="L758" s="22">
        <v>0.24</v>
      </c>
      <c r="M758" s="22">
        <v>0.5</v>
      </c>
      <c r="N758" s="22">
        <v>0.72</v>
      </c>
      <c r="O758" s="24">
        <v>0.42</v>
      </c>
      <c r="P758" s="24">
        <v>0.89</v>
      </c>
      <c r="Q758" s="24">
        <v>0.74</v>
      </c>
      <c r="R758" s="24">
        <v>0.69000000000000006</v>
      </c>
      <c r="S758" s="24">
        <v>0.63</v>
      </c>
      <c r="T758" s="24">
        <v>0.57999999999999996</v>
      </c>
      <c r="U758" s="24">
        <v>0.92</v>
      </c>
      <c r="V758" s="24">
        <v>0.76</v>
      </c>
      <c r="W758" s="24">
        <v>0.88</v>
      </c>
      <c r="X758" s="24">
        <v>0.70000000000000007</v>
      </c>
      <c r="Y758" s="24">
        <v>0.55000000000000004</v>
      </c>
      <c r="Z758" s="24">
        <v>0.3</v>
      </c>
      <c r="AA758" s="25">
        <v>1</v>
      </c>
      <c r="AB758" s="25">
        <v>7</v>
      </c>
      <c r="AC758" s="25">
        <v>19</v>
      </c>
      <c r="AD758" s="25">
        <v>0</v>
      </c>
      <c r="AE758" s="25">
        <v>20</v>
      </c>
      <c r="AF758" s="25">
        <v>13</v>
      </c>
      <c r="AG758" s="25">
        <v>14</v>
      </c>
      <c r="AH758" s="25">
        <v>15</v>
      </c>
      <c r="AI758" s="25">
        <v>15</v>
      </c>
      <c r="AJ758" s="25">
        <v>17</v>
      </c>
      <c r="AK758" s="25">
        <v>0</v>
      </c>
      <c r="AL758" s="25">
        <v>3</v>
      </c>
      <c r="AM758" s="25">
        <v>0</v>
      </c>
      <c r="AN758" s="25">
        <v>4</v>
      </c>
      <c r="AO758" s="25">
        <v>0</v>
      </c>
      <c r="AP758" s="25">
        <v>16</v>
      </c>
      <c r="AQ758" s="25">
        <v>0</v>
      </c>
      <c r="AR758" s="25">
        <v>1</v>
      </c>
      <c r="AS758" s="25">
        <v>0</v>
      </c>
      <c r="AT758" s="25">
        <v>9</v>
      </c>
      <c r="AU758" s="25">
        <v>9</v>
      </c>
      <c r="AV758" s="25">
        <v>9</v>
      </c>
      <c r="AW758" s="25">
        <v>4</v>
      </c>
      <c r="AX758" s="25">
        <v>3</v>
      </c>
      <c r="AY758" s="25">
        <v>0</v>
      </c>
      <c r="AZ758" s="25">
        <v>10</v>
      </c>
      <c r="BA758" s="25">
        <v>7</v>
      </c>
      <c r="BB758" s="25">
        <v>7</v>
      </c>
      <c r="BC758" s="25">
        <v>0</v>
      </c>
      <c r="BD758" s="25">
        <v>19</v>
      </c>
      <c r="BE758" s="25">
        <v>0</v>
      </c>
      <c r="BF758" s="25">
        <v>4</v>
      </c>
      <c r="BG758" s="25">
        <v>5</v>
      </c>
      <c r="BH758" s="25">
        <v>20</v>
      </c>
      <c r="BI758" s="25">
        <v>7</v>
      </c>
      <c r="BJ758" s="25">
        <v>16</v>
      </c>
      <c r="BK758" s="25">
        <v>23</v>
      </c>
      <c r="BL758" s="25">
        <v>21</v>
      </c>
      <c r="BM758" s="25">
        <v>11</v>
      </c>
      <c r="BN758" s="25">
        <v>19</v>
      </c>
      <c r="BO758" t="s">
        <v>37</v>
      </c>
    </row>
    <row r="759" spans="1:67" x14ac:dyDescent="0.25">
      <c r="A759" s="6">
        <v>45247</v>
      </c>
      <c r="B759" t="s">
        <v>17</v>
      </c>
      <c r="C759">
        <v>17</v>
      </c>
      <c r="D759">
        <v>341.00000000000006</v>
      </c>
      <c r="E759">
        <f t="shared" si="71"/>
        <v>107</v>
      </c>
      <c r="F759">
        <f t="shared" si="72"/>
        <v>77</v>
      </c>
      <c r="G759">
        <f t="shared" si="73"/>
        <v>68.000000000000057</v>
      </c>
      <c r="H759">
        <f t="shared" si="74"/>
        <v>89</v>
      </c>
      <c r="I759">
        <v>0</v>
      </c>
      <c r="J759" s="22">
        <v>0.18</v>
      </c>
      <c r="K759" s="22">
        <v>0.78</v>
      </c>
      <c r="L759" s="22">
        <v>0.86</v>
      </c>
      <c r="M759" s="22">
        <v>0.53</v>
      </c>
      <c r="N759" s="22">
        <v>0.99</v>
      </c>
      <c r="O759" s="24">
        <v>0.65</v>
      </c>
      <c r="P759" s="24">
        <v>0.87</v>
      </c>
      <c r="Q759" s="24">
        <v>0.73</v>
      </c>
      <c r="R759" s="24">
        <v>0.79</v>
      </c>
      <c r="S759" s="24">
        <v>0.71</v>
      </c>
      <c r="T759" s="24">
        <v>0.63</v>
      </c>
      <c r="U759" s="24">
        <v>0.3</v>
      </c>
      <c r="V759" s="24">
        <v>0.84</v>
      </c>
      <c r="W759" s="24">
        <v>0.91</v>
      </c>
      <c r="X759" s="24">
        <v>0.87</v>
      </c>
      <c r="Y759" s="24">
        <v>0.57000000000000006</v>
      </c>
      <c r="Z759" s="24">
        <v>0.88</v>
      </c>
      <c r="AA759" s="25">
        <v>12</v>
      </c>
      <c r="AB759" s="25">
        <v>2</v>
      </c>
      <c r="AC759" s="25">
        <v>0</v>
      </c>
      <c r="AD759" s="25">
        <v>19</v>
      </c>
      <c r="AE759" s="25">
        <v>0</v>
      </c>
      <c r="AF759" s="25">
        <v>0</v>
      </c>
      <c r="AG759" s="25">
        <v>0</v>
      </c>
      <c r="AH759" s="25">
        <v>18</v>
      </c>
      <c r="AI759" s="25">
        <v>8</v>
      </c>
      <c r="AJ759" s="25">
        <v>18</v>
      </c>
      <c r="AK759" s="25">
        <v>0</v>
      </c>
      <c r="AL759" s="25">
        <v>15</v>
      </c>
      <c r="AM759" s="25">
        <v>0</v>
      </c>
      <c r="AN759" s="25">
        <v>0</v>
      </c>
      <c r="AO759" s="25">
        <v>20</v>
      </c>
      <c r="AP759" s="25">
        <v>0</v>
      </c>
      <c r="AQ759" s="25">
        <v>12</v>
      </c>
      <c r="AR759" s="25">
        <v>16</v>
      </c>
      <c r="AS759" s="25">
        <v>9</v>
      </c>
      <c r="AT759" s="25">
        <v>17</v>
      </c>
      <c r="AU759" s="25">
        <v>11</v>
      </c>
      <c r="AV759" s="25">
        <v>1</v>
      </c>
      <c r="AW759" s="25">
        <v>11</v>
      </c>
      <c r="AX759" s="25">
        <v>7</v>
      </c>
      <c r="AY759" s="25">
        <v>0</v>
      </c>
      <c r="AZ759" s="25">
        <v>6</v>
      </c>
      <c r="BA759" s="25">
        <v>0</v>
      </c>
      <c r="BB759" s="25">
        <v>3</v>
      </c>
      <c r="BC759" s="25">
        <v>18</v>
      </c>
      <c r="BD759" s="25">
        <v>11.000000000000057</v>
      </c>
      <c r="BE759" s="25">
        <v>0</v>
      </c>
      <c r="BF759" s="25">
        <v>11</v>
      </c>
      <c r="BG759" s="25">
        <v>0</v>
      </c>
      <c r="BH759" s="25">
        <v>15</v>
      </c>
      <c r="BI759" s="25">
        <v>12</v>
      </c>
      <c r="BJ759" s="25">
        <v>22</v>
      </c>
      <c r="BK759" s="25">
        <v>2</v>
      </c>
      <c r="BL759" s="25">
        <v>19</v>
      </c>
      <c r="BM759" s="25">
        <v>21</v>
      </c>
      <c r="BN759" s="25">
        <v>5</v>
      </c>
      <c r="BO759" t="s">
        <v>37</v>
      </c>
    </row>
    <row r="760" spans="1:67" x14ac:dyDescent="0.25">
      <c r="A760" s="6">
        <v>45248</v>
      </c>
      <c r="B760" t="s">
        <v>17</v>
      </c>
      <c r="C760">
        <v>18</v>
      </c>
      <c r="D760">
        <v>343</v>
      </c>
      <c r="E760">
        <f t="shared" si="71"/>
        <v>80</v>
      </c>
      <c r="F760">
        <f t="shared" si="72"/>
        <v>121</v>
      </c>
      <c r="G760">
        <f t="shared" si="73"/>
        <v>45</v>
      </c>
      <c r="H760">
        <f t="shared" si="74"/>
        <v>77</v>
      </c>
      <c r="I760">
        <v>0</v>
      </c>
      <c r="J760" s="22">
        <v>0.66</v>
      </c>
      <c r="K760" s="22">
        <v>0.95000000000000007</v>
      </c>
      <c r="L760" s="22">
        <v>0.83000000000000007</v>
      </c>
      <c r="M760" s="22">
        <v>0.5</v>
      </c>
      <c r="N760" s="22">
        <v>0.78</v>
      </c>
      <c r="O760" s="24">
        <v>0.70000000000000007</v>
      </c>
      <c r="P760" s="24">
        <v>0.62</v>
      </c>
      <c r="Q760" s="24">
        <v>1</v>
      </c>
      <c r="R760" s="24">
        <v>0.75</v>
      </c>
      <c r="S760" s="24">
        <v>0.87</v>
      </c>
      <c r="T760" s="24">
        <v>0.81</v>
      </c>
      <c r="U760" s="24">
        <v>0.94000000000000006</v>
      </c>
      <c r="V760" s="24">
        <v>0.47000000000000003</v>
      </c>
      <c r="W760" s="24">
        <v>0.93</v>
      </c>
      <c r="X760" s="24">
        <v>0.71</v>
      </c>
      <c r="Y760" s="24">
        <v>0.85</v>
      </c>
      <c r="Z760" s="24">
        <v>0.34</v>
      </c>
      <c r="AA760" s="25">
        <v>14</v>
      </c>
      <c r="AB760" s="25">
        <v>20</v>
      </c>
      <c r="AC760" s="25">
        <v>19</v>
      </c>
      <c r="AD760" s="25">
        <v>21</v>
      </c>
      <c r="AE760" s="25">
        <v>7</v>
      </c>
      <c r="AF760" s="25">
        <v>0</v>
      </c>
      <c r="AG760" s="25">
        <v>6</v>
      </c>
      <c r="AH760" s="25">
        <v>19</v>
      </c>
      <c r="AI760" s="25">
        <v>5</v>
      </c>
      <c r="AJ760" s="25">
        <v>10</v>
      </c>
      <c r="AK760" s="25">
        <v>20</v>
      </c>
      <c r="AL760" s="25">
        <v>15</v>
      </c>
      <c r="AM760" s="25">
        <v>2</v>
      </c>
      <c r="AN760" s="25">
        <v>15</v>
      </c>
      <c r="AO760" s="25">
        <v>4</v>
      </c>
      <c r="AP760" s="25">
        <v>18</v>
      </c>
      <c r="AQ760" s="25">
        <v>0</v>
      </c>
      <c r="AR760" s="25">
        <v>0</v>
      </c>
      <c r="AS760" s="25">
        <v>7</v>
      </c>
      <c r="AT760" s="25">
        <v>16</v>
      </c>
      <c r="AU760" s="25">
        <v>4</v>
      </c>
      <c r="AV760" s="25">
        <v>4</v>
      </c>
      <c r="AW760" s="25">
        <v>0</v>
      </c>
      <c r="AX760" s="25">
        <v>0</v>
      </c>
      <c r="AY760" s="25">
        <v>3</v>
      </c>
      <c r="AZ760" s="25">
        <v>0</v>
      </c>
      <c r="BA760" s="25">
        <v>3</v>
      </c>
      <c r="BB760" s="25">
        <v>15</v>
      </c>
      <c r="BC760" s="25">
        <v>10</v>
      </c>
      <c r="BD760" s="25">
        <v>6</v>
      </c>
      <c r="BE760" s="25">
        <v>9</v>
      </c>
      <c r="BF760" s="25">
        <v>17</v>
      </c>
      <c r="BG760" s="25">
        <v>2</v>
      </c>
      <c r="BH760" s="25">
        <v>22</v>
      </c>
      <c r="BI760" s="25">
        <v>0</v>
      </c>
      <c r="BJ760" s="25">
        <v>7</v>
      </c>
      <c r="BK760" s="25">
        <v>7</v>
      </c>
      <c r="BL760" s="25">
        <v>7</v>
      </c>
      <c r="BM760" s="25">
        <v>2</v>
      </c>
      <c r="BN760" s="25">
        <v>7</v>
      </c>
      <c r="BO760" t="s">
        <v>37</v>
      </c>
    </row>
    <row r="761" spans="1:67" x14ac:dyDescent="0.25">
      <c r="A761" s="6">
        <v>45249</v>
      </c>
      <c r="B761" t="s">
        <v>17</v>
      </c>
      <c r="C761">
        <v>19</v>
      </c>
      <c r="D761">
        <v>353.00000000000006</v>
      </c>
      <c r="E761">
        <f t="shared" si="71"/>
        <v>62</v>
      </c>
      <c r="F761">
        <f t="shared" si="72"/>
        <v>49</v>
      </c>
      <c r="G761">
        <f t="shared" si="73"/>
        <v>123</v>
      </c>
      <c r="H761">
        <f t="shared" si="74"/>
        <v>109.00000000000006</v>
      </c>
      <c r="I761">
        <v>0</v>
      </c>
      <c r="J761" s="22">
        <v>0.71</v>
      </c>
      <c r="K761" s="22">
        <v>0.86</v>
      </c>
      <c r="L761" s="22">
        <v>0.64</v>
      </c>
      <c r="M761" s="22">
        <v>0.9</v>
      </c>
      <c r="N761" s="22">
        <v>0.43</v>
      </c>
      <c r="O761" s="24">
        <v>0.45</v>
      </c>
      <c r="P761" s="24">
        <v>0.92</v>
      </c>
      <c r="Q761" s="24">
        <v>0.31</v>
      </c>
      <c r="R761" s="24">
        <v>0.67</v>
      </c>
      <c r="S761" s="24">
        <v>0.59</v>
      </c>
      <c r="T761" s="24">
        <v>0.6</v>
      </c>
      <c r="U761" s="24">
        <v>0.98</v>
      </c>
      <c r="V761" s="24">
        <v>0.57999999999999996</v>
      </c>
      <c r="W761" s="24">
        <v>0.93</v>
      </c>
      <c r="X761" s="24">
        <v>0.92</v>
      </c>
      <c r="Y761" s="24">
        <v>0.83000000000000007</v>
      </c>
      <c r="Z761" s="24">
        <v>0.41000000000000003</v>
      </c>
      <c r="AA761" s="25">
        <v>0</v>
      </c>
      <c r="AB761" s="25">
        <v>0</v>
      </c>
      <c r="AC761" s="25">
        <v>0</v>
      </c>
      <c r="AD761" s="25">
        <v>20</v>
      </c>
      <c r="AE761" s="25">
        <v>8</v>
      </c>
      <c r="AF761" s="25">
        <v>0</v>
      </c>
      <c r="AG761" s="25">
        <v>0</v>
      </c>
      <c r="AH761" s="25">
        <v>8</v>
      </c>
      <c r="AI761" s="25">
        <v>0</v>
      </c>
      <c r="AJ761" s="25">
        <v>13</v>
      </c>
      <c r="AK761" s="25">
        <v>10</v>
      </c>
      <c r="AL761" s="25">
        <v>21</v>
      </c>
      <c r="AM761" s="25">
        <v>11</v>
      </c>
      <c r="AN761" s="25">
        <v>23</v>
      </c>
      <c r="AO761" s="25">
        <v>16</v>
      </c>
      <c r="AP761" s="25">
        <v>3.0000000000000568</v>
      </c>
      <c r="AQ761" s="25">
        <v>0</v>
      </c>
      <c r="AR761" s="25">
        <v>7</v>
      </c>
      <c r="AS761" s="25">
        <v>20</v>
      </c>
      <c r="AT761" s="25">
        <v>8</v>
      </c>
      <c r="AU761" s="25">
        <v>0</v>
      </c>
      <c r="AV761" s="25">
        <v>18</v>
      </c>
      <c r="AW761" s="25">
        <v>6</v>
      </c>
      <c r="AX761" s="25">
        <v>16</v>
      </c>
      <c r="AY761" s="25">
        <v>6</v>
      </c>
      <c r="AZ761" s="25">
        <v>15</v>
      </c>
      <c r="BA761" s="25">
        <v>6</v>
      </c>
      <c r="BB761" s="25">
        <v>16</v>
      </c>
      <c r="BC761" s="25">
        <v>20</v>
      </c>
      <c r="BD761" s="25">
        <v>20</v>
      </c>
      <c r="BE761" s="25">
        <v>0</v>
      </c>
      <c r="BF761" s="25">
        <v>6</v>
      </c>
      <c r="BG761" s="25">
        <v>15</v>
      </c>
      <c r="BH761" s="25">
        <v>4</v>
      </c>
      <c r="BI761" s="25">
        <v>6</v>
      </c>
      <c r="BJ761" s="25">
        <v>0</v>
      </c>
      <c r="BK761" s="25">
        <v>20</v>
      </c>
      <c r="BL761" s="25">
        <v>1</v>
      </c>
      <c r="BM761" s="25">
        <v>0</v>
      </c>
      <c r="BN761" s="25">
        <v>10</v>
      </c>
      <c r="BO761" t="s">
        <v>37</v>
      </c>
    </row>
    <row r="762" spans="1:67" x14ac:dyDescent="0.25">
      <c r="A762" s="6">
        <v>45250</v>
      </c>
      <c r="B762" t="s">
        <v>17</v>
      </c>
      <c r="C762">
        <v>20</v>
      </c>
      <c r="D762">
        <v>370</v>
      </c>
      <c r="E762">
        <f t="shared" si="71"/>
        <v>105</v>
      </c>
      <c r="F762">
        <f t="shared" si="72"/>
        <v>105</v>
      </c>
      <c r="G762">
        <f t="shared" si="73"/>
        <v>66</v>
      </c>
      <c r="H762">
        <f t="shared" si="74"/>
        <v>94</v>
      </c>
      <c r="I762">
        <v>0</v>
      </c>
      <c r="J762" s="22">
        <v>0.33</v>
      </c>
      <c r="K762" s="22">
        <v>0.8</v>
      </c>
      <c r="L762" s="22">
        <v>0.88</v>
      </c>
      <c r="M762" s="22">
        <v>0.68</v>
      </c>
      <c r="N762" s="22">
        <v>0.93</v>
      </c>
      <c r="O762" s="24">
        <v>0.89</v>
      </c>
      <c r="P762" s="24">
        <v>0.57000000000000006</v>
      </c>
      <c r="Q762" s="24">
        <v>0.21</v>
      </c>
      <c r="R762" s="24">
        <v>0.66</v>
      </c>
      <c r="S762" s="24">
        <v>0.77</v>
      </c>
      <c r="T762" s="24">
        <v>0.64</v>
      </c>
      <c r="U762" s="24">
        <v>0.70000000000000007</v>
      </c>
      <c r="V762" s="24">
        <v>0.93</v>
      </c>
      <c r="W762" s="24">
        <v>0.38</v>
      </c>
      <c r="X762" s="24">
        <v>0.98</v>
      </c>
      <c r="Y762" s="24">
        <v>0.67</v>
      </c>
      <c r="Z762" s="24">
        <v>0.54</v>
      </c>
      <c r="AA762" s="25">
        <v>16</v>
      </c>
      <c r="AB762" s="25">
        <v>14</v>
      </c>
      <c r="AC762" s="25">
        <v>3</v>
      </c>
      <c r="AD762" s="25">
        <v>0</v>
      </c>
      <c r="AE762" s="25">
        <v>13</v>
      </c>
      <c r="AF762" s="25">
        <v>2</v>
      </c>
      <c r="AG762" s="25">
        <v>21</v>
      </c>
      <c r="AH762" s="25">
        <v>0</v>
      </c>
      <c r="AI762" s="25">
        <v>13</v>
      </c>
      <c r="AJ762" s="25">
        <v>23</v>
      </c>
      <c r="AK762" s="25">
        <v>0</v>
      </c>
      <c r="AL762" s="25">
        <v>11</v>
      </c>
      <c r="AM762" s="25">
        <v>19</v>
      </c>
      <c r="AN762" s="25">
        <v>17</v>
      </c>
      <c r="AO762" s="25">
        <v>8</v>
      </c>
      <c r="AP762" s="25">
        <v>14</v>
      </c>
      <c r="AQ762" s="25">
        <v>0</v>
      </c>
      <c r="AR762" s="25">
        <v>5</v>
      </c>
      <c r="AS762" s="25">
        <v>5</v>
      </c>
      <c r="AT762" s="25">
        <v>15</v>
      </c>
      <c r="AU762" s="25">
        <v>0</v>
      </c>
      <c r="AV762" s="25">
        <v>13</v>
      </c>
      <c r="AW762" s="25">
        <v>0</v>
      </c>
      <c r="AX762" s="25">
        <v>0</v>
      </c>
      <c r="AY762" s="25">
        <v>21</v>
      </c>
      <c r="AZ762" s="25">
        <v>16</v>
      </c>
      <c r="BA762" s="25">
        <v>2</v>
      </c>
      <c r="BB762" s="25">
        <v>3</v>
      </c>
      <c r="BC762" s="25">
        <v>11</v>
      </c>
      <c r="BD762" s="25">
        <v>0</v>
      </c>
      <c r="BE762" s="25">
        <v>7</v>
      </c>
      <c r="BF762" s="25">
        <v>11</v>
      </c>
      <c r="BG762" s="25">
        <v>21</v>
      </c>
      <c r="BH762" s="25">
        <v>4</v>
      </c>
      <c r="BI762" s="25">
        <v>0</v>
      </c>
      <c r="BJ762" s="25">
        <v>1</v>
      </c>
      <c r="BK762" s="25">
        <v>20</v>
      </c>
      <c r="BL762" s="25">
        <v>19</v>
      </c>
      <c r="BM762" s="25">
        <v>0</v>
      </c>
      <c r="BN762" s="25">
        <v>22</v>
      </c>
      <c r="BO762" t="s">
        <v>37</v>
      </c>
    </row>
    <row r="763" spans="1:67" x14ac:dyDescent="0.25">
      <c r="A763" s="6">
        <v>45251</v>
      </c>
      <c r="B763" t="s">
        <v>17</v>
      </c>
      <c r="C763">
        <v>21</v>
      </c>
      <c r="D763">
        <v>399.00000000000006</v>
      </c>
      <c r="E763">
        <f t="shared" si="71"/>
        <v>128</v>
      </c>
      <c r="F763">
        <f t="shared" si="72"/>
        <v>58.000000000000057</v>
      </c>
      <c r="G763">
        <f t="shared" si="73"/>
        <v>96</v>
      </c>
      <c r="H763">
        <f t="shared" si="74"/>
        <v>93</v>
      </c>
      <c r="I763">
        <v>0</v>
      </c>
      <c r="J763" s="22">
        <v>0.57999999999999996</v>
      </c>
      <c r="K763" s="22">
        <v>0.21</v>
      </c>
      <c r="L763" s="22">
        <v>0.85</v>
      </c>
      <c r="M763" s="22">
        <v>0.95000000000000007</v>
      </c>
      <c r="N763" s="22">
        <v>0.74</v>
      </c>
      <c r="O763" s="24">
        <v>0.63</v>
      </c>
      <c r="P763" s="24">
        <v>0.53</v>
      </c>
      <c r="Q763" s="24">
        <v>0.64</v>
      </c>
      <c r="R763" s="24">
        <v>0.76</v>
      </c>
      <c r="S763" s="24">
        <v>0.57000000000000006</v>
      </c>
      <c r="T763" s="24">
        <v>0.89</v>
      </c>
      <c r="U763" s="24">
        <v>0.45</v>
      </c>
      <c r="V763" s="24">
        <v>0.75</v>
      </c>
      <c r="W763" s="24">
        <v>0.96</v>
      </c>
      <c r="X763" s="24">
        <v>0.26</v>
      </c>
      <c r="Y763" s="24">
        <v>0.97</v>
      </c>
      <c r="Z763" s="24">
        <v>0.77</v>
      </c>
      <c r="AA763" s="25">
        <v>13</v>
      </c>
      <c r="AB763" s="25">
        <v>0</v>
      </c>
      <c r="AC763" s="25">
        <v>0</v>
      </c>
      <c r="AD763" s="25">
        <v>0</v>
      </c>
      <c r="AE763" s="25">
        <v>0</v>
      </c>
      <c r="AF763" s="25">
        <v>16</v>
      </c>
      <c r="AG763" s="25">
        <v>0</v>
      </c>
      <c r="AH763" s="25">
        <v>25</v>
      </c>
      <c r="AI763" s="25">
        <v>0</v>
      </c>
      <c r="AJ763" s="25">
        <v>4.0000000000000568</v>
      </c>
      <c r="AK763" s="25">
        <v>24</v>
      </c>
      <c r="AL763" s="25">
        <v>22</v>
      </c>
      <c r="AM763" s="25">
        <v>0</v>
      </c>
      <c r="AN763" s="25">
        <v>2</v>
      </c>
      <c r="AO763" s="25">
        <v>13</v>
      </c>
      <c r="AP763" s="25">
        <v>0</v>
      </c>
      <c r="AQ763" s="25">
        <v>24</v>
      </c>
      <c r="AR763" s="25">
        <v>15</v>
      </c>
      <c r="AS763" s="25">
        <v>3</v>
      </c>
      <c r="AT763" s="25">
        <v>14</v>
      </c>
      <c r="AU763" s="25">
        <v>23</v>
      </c>
      <c r="AV763" s="25">
        <v>22</v>
      </c>
      <c r="AW763" s="25">
        <v>0</v>
      </c>
      <c r="AX763" s="25">
        <v>0</v>
      </c>
      <c r="AY763" s="25">
        <v>2</v>
      </c>
      <c r="AZ763" s="25">
        <v>8</v>
      </c>
      <c r="BA763" s="25">
        <v>19</v>
      </c>
      <c r="BB763" s="25">
        <v>0</v>
      </c>
      <c r="BC763" s="25">
        <v>3</v>
      </c>
      <c r="BD763" s="25">
        <v>19</v>
      </c>
      <c r="BE763" s="25">
        <v>2</v>
      </c>
      <c r="BF763" s="25">
        <v>9</v>
      </c>
      <c r="BG763" s="25">
        <v>0</v>
      </c>
      <c r="BH763" s="25">
        <v>16</v>
      </c>
      <c r="BI763" s="25">
        <v>14</v>
      </c>
      <c r="BJ763" s="25">
        <v>19</v>
      </c>
      <c r="BK763" s="25">
        <v>21</v>
      </c>
      <c r="BL763" s="25">
        <v>26</v>
      </c>
      <c r="BM763" s="25">
        <v>3</v>
      </c>
      <c r="BN763" s="25">
        <v>18</v>
      </c>
      <c r="BO763" t="s">
        <v>37</v>
      </c>
    </row>
    <row r="764" spans="1:67" x14ac:dyDescent="0.25">
      <c r="A764" s="6">
        <v>45252</v>
      </c>
      <c r="B764" t="s">
        <v>17</v>
      </c>
      <c r="C764">
        <v>22</v>
      </c>
      <c r="D764">
        <v>430.00000000000006</v>
      </c>
      <c r="E764">
        <f t="shared" si="71"/>
        <v>118</v>
      </c>
      <c r="F764">
        <f t="shared" si="72"/>
        <v>118.00000000000006</v>
      </c>
      <c r="G764">
        <f t="shared" si="73"/>
        <v>102</v>
      </c>
      <c r="H764">
        <f t="shared" si="74"/>
        <v>92</v>
      </c>
      <c r="I764">
        <v>0</v>
      </c>
      <c r="J764" s="22">
        <v>0.9</v>
      </c>
      <c r="K764" s="22">
        <v>0.34</v>
      </c>
      <c r="L764" s="22">
        <v>0.6</v>
      </c>
      <c r="M764" s="22">
        <v>0.82000000000000006</v>
      </c>
      <c r="N764" s="22">
        <v>0.74</v>
      </c>
      <c r="O764" s="24">
        <v>0.67</v>
      </c>
      <c r="P764" s="24">
        <v>1</v>
      </c>
      <c r="Q764" s="24">
        <v>0.72</v>
      </c>
      <c r="R764" s="24">
        <v>0.98</v>
      </c>
      <c r="S764" s="24">
        <v>0.66</v>
      </c>
      <c r="T764" s="24">
        <v>0.78</v>
      </c>
      <c r="U764" s="24">
        <v>0.82000000000000006</v>
      </c>
      <c r="V764" s="24">
        <v>0.98</v>
      </c>
      <c r="W764" s="24">
        <v>0.73</v>
      </c>
      <c r="X764" s="24">
        <v>0.31</v>
      </c>
      <c r="Y764" s="24">
        <v>0.9</v>
      </c>
      <c r="Z764" s="24">
        <v>0.51</v>
      </c>
      <c r="AA764" s="25">
        <v>19</v>
      </c>
      <c r="AB764" s="25">
        <v>0</v>
      </c>
      <c r="AC764" s="25">
        <v>0</v>
      </c>
      <c r="AD764" s="25">
        <v>17</v>
      </c>
      <c r="AE764" s="25">
        <v>1.0000000000000568</v>
      </c>
      <c r="AF764" s="25">
        <v>0</v>
      </c>
      <c r="AG764" s="25">
        <v>28</v>
      </c>
      <c r="AH764" s="25">
        <v>26</v>
      </c>
      <c r="AI764" s="25">
        <v>18</v>
      </c>
      <c r="AJ764" s="25">
        <v>9</v>
      </c>
      <c r="AK764" s="25">
        <v>0</v>
      </c>
      <c r="AL764" s="25">
        <v>24</v>
      </c>
      <c r="AM764" s="25">
        <v>1</v>
      </c>
      <c r="AN764" s="25">
        <v>0</v>
      </c>
      <c r="AO764" s="25">
        <v>6</v>
      </c>
      <c r="AP764" s="25">
        <v>10</v>
      </c>
      <c r="AQ764" s="25">
        <v>18</v>
      </c>
      <c r="AR764" s="25">
        <v>9</v>
      </c>
      <c r="AS764" s="25">
        <v>24</v>
      </c>
      <c r="AT764" s="25">
        <v>0</v>
      </c>
      <c r="AU764" s="25">
        <v>0</v>
      </c>
      <c r="AV764" s="25">
        <v>0</v>
      </c>
      <c r="AW764" s="25">
        <v>16</v>
      </c>
      <c r="AX764" s="25">
        <v>28</v>
      </c>
      <c r="AY764" s="25">
        <v>0</v>
      </c>
      <c r="AZ764" s="25">
        <v>15</v>
      </c>
      <c r="BA764" s="25">
        <v>0</v>
      </c>
      <c r="BB764" s="25">
        <v>25</v>
      </c>
      <c r="BC764" s="25">
        <v>18</v>
      </c>
      <c r="BD764" s="25">
        <v>0</v>
      </c>
      <c r="BE764" s="25">
        <v>23</v>
      </c>
      <c r="BF764" s="25">
        <v>2</v>
      </c>
      <c r="BG764" s="25">
        <v>15</v>
      </c>
      <c r="BH764" s="25">
        <v>12</v>
      </c>
      <c r="BI764" s="25">
        <v>28</v>
      </c>
      <c r="BJ764" s="25">
        <v>13</v>
      </c>
      <c r="BK764" s="25">
        <v>18</v>
      </c>
      <c r="BL764" s="25">
        <v>0</v>
      </c>
      <c r="BM764" s="25">
        <v>0</v>
      </c>
      <c r="BN764" s="25">
        <v>7</v>
      </c>
      <c r="BO764" t="s">
        <v>37</v>
      </c>
    </row>
    <row r="765" spans="1:67" x14ac:dyDescent="0.25">
      <c r="A765" s="6">
        <v>45253</v>
      </c>
      <c r="B765" t="s">
        <v>17</v>
      </c>
      <c r="C765">
        <v>23</v>
      </c>
      <c r="D765">
        <v>466.00000000000011</v>
      </c>
      <c r="E765">
        <f t="shared" si="71"/>
        <v>120</v>
      </c>
      <c r="F765">
        <f t="shared" si="72"/>
        <v>102</v>
      </c>
      <c r="G765">
        <f t="shared" si="73"/>
        <v>112.00000000000011</v>
      </c>
      <c r="H765">
        <f t="shared" si="74"/>
        <v>102</v>
      </c>
      <c r="I765">
        <v>1</v>
      </c>
      <c r="J765" s="22">
        <v>0.95000000000000007</v>
      </c>
      <c r="K765" s="22">
        <v>0.15</v>
      </c>
      <c r="L765" s="22">
        <v>0.76</v>
      </c>
      <c r="M765" s="22">
        <v>0.84</v>
      </c>
      <c r="N765" s="22">
        <v>0.59</v>
      </c>
      <c r="O765" s="24">
        <v>0.8</v>
      </c>
      <c r="P765" s="24">
        <v>0.72</v>
      </c>
      <c r="Q765" s="24">
        <v>0.68</v>
      </c>
      <c r="R765" s="24">
        <v>0.74</v>
      </c>
      <c r="S765" s="24">
        <v>0.57999999999999996</v>
      </c>
      <c r="T765" s="24">
        <v>0.96</v>
      </c>
      <c r="U765" s="24">
        <v>0.87</v>
      </c>
      <c r="V765" s="24">
        <v>0.89</v>
      </c>
      <c r="W765" s="24">
        <v>0.4</v>
      </c>
      <c r="X765" s="24">
        <v>0.8</v>
      </c>
      <c r="Y765" s="24">
        <v>0.4</v>
      </c>
      <c r="Z765" s="24">
        <v>0.97</v>
      </c>
      <c r="AA765" s="25">
        <v>30</v>
      </c>
      <c r="AB765" s="25">
        <v>12</v>
      </c>
      <c r="AC765" s="25">
        <v>0</v>
      </c>
      <c r="AD765" s="25">
        <v>0</v>
      </c>
      <c r="AE765" s="25">
        <v>27</v>
      </c>
      <c r="AF765" s="25">
        <v>8</v>
      </c>
      <c r="AG765" s="25">
        <v>14</v>
      </c>
      <c r="AH765" s="25">
        <v>1</v>
      </c>
      <c r="AI765" s="25">
        <v>0</v>
      </c>
      <c r="AJ765" s="25">
        <v>10</v>
      </c>
      <c r="AK765" s="25">
        <v>30</v>
      </c>
      <c r="AL765" s="25">
        <v>12</v>
      </c>
      <c r="AM765" s="25">
        <v>17</v>
      </c>
      <c r="AN765" s="25">
        <v>0</v>
      </c>
      <c r="AO765" s="25">
        <v>15</v>
      </c>
      <c r="AP765" s="25">
        <v>27</v>
      </c>
      <c r="AQ765" s="25">
        <v>12</v>
      </c>
      <c r="AR765" s="25">
        <v>1</v>
      </c>
      <c r="AS765" s="25">
        <v>11</v>
      </c>
      <c r="AT765" s="25">
        <v>7</v>
      </c>
      <c r="AU765" s="25">
        <v>13.000000000000114</v>
      </c>
      <c r="AV765" s="25">
        <v>0</v>
      </c>
      <c r="AW765" s="25">
        <v>12</v>
      </c>
      <c r="AX765" s="25">
        <v>18</v>
      </c>
      <c r="AY765" s="25">
        <v>27</v>
      </c>
      <c r="AZ765" s="25">
        <v>3</v>
      </c>
      <c r="BA765" s="25">
        <v>0</v>
      </c>
      <c r="BB765" s="25">
        <v>18</v>
      </c>
      <c r="BC765" s="25">
        <v>20</v>
      </c>
      <c r="BD765" s="25">
        <v>1</v>
      </c>
      <c r="BE765" s="25">
        <v>17</v>
      </c>
      <c r="BF765" s="25">
        <v>1</v>
      </c>
      <c r="BG765" s="25">
        <v>17</v>
      </c>
      <c r="BH765" s="25">
        <v>0</v>
      </c>
      <c r="BI765" s="25">
        <v>19</v>
      </c>
      <c r="BJ765" s="25">
        <v>6</v>
      </c>
      <c r="BK765" s="25">
        <v>7</v>
      </c>
      <c r="BL765" s="25">
        <v>4</v>
      </c>
      <c r="BM765" s="25">
        <v>20</v>
      </c>
      <c r="BN765" s="25">
        <v>29</v>
      </c>
      <c r="BO765" t="s">
        <v>37</v>
      </c>
    </row>
    <row r="766" spans="1:67" x14ac:dyDescent="0.25">
      <c r="A766" s="6">
        <v>45254</v>
      </c>
      <c r="B766" t="s">
        <v>17</v>
      </c>
      <c r="C766">
        <v>24</v>
      </c>
      <c r="D766">
        <v>511</v>
      </c>
      <c r="E766">
        <f t="shared" si="71"/>
        <v>149</v>
      </c>
      <c r="F766">
        <f t="shared" si="72"/>
        <v>162</v>
      </c>
      <c r="G766">
        <f t="shared" si="73"/>
        <v>109</v>
      </c>
      <c r="H766">
        <f t="shared" si="74"/>
        <v>62</v>
      </c>
      <c r="I766">
        <v>1</v>
      </c>
      <c r="J766" s="22">
        <v>0.25</v>
      </c>
      <c r="K766" s="22">
        <v>0.57999999999999996</v>
      </c>
      <c r="L766" s="22">
        <v>0.82000000000000006</v>
      </c>
      <c r="M766" s="22">
        <v>0.99</v>
      </c>
      <c r="N766" s="22">
        <v>0.70000000000000007</v>
      </c>
      <c r="O766" s="24">
        <v>0.88</v>
      </c>
      <c r="P766" s="24">
        <v>0.67</v>
      </c>
      <c r="Q766" s="24">
        <v>0.63</v>
      </c>
      <c r="R766" s="24">
        <v>0.37</v>
      </c>
      <c r="S766" s="24">
        <v>0.8</v>
      </c>
      <c r="T766" s="24">
        <v>0.72</v>
      </c>
      <c r="U766" s="24">
        <v>0.8</v>
      </c>
      <c r="V766" s="24">
        <v>0.31</v>
      </c>
      <c r="W766" s="24">
        <v>0.55000000000000004</v>
      </c>
      <c r="X766" s="24">
        <v>0.98</v>
      </c>
      <c r="Y766" s="24">
        <v>0.98</v>
      </c>
      <c r="Z766" s="24">
        <v>0.83000000000000007</v>
      </c>
      <c r="AA766" s="25">
        <v>8</v>
      </c>
      <c r="AB766" s="25">
        <v>25</v>
      </c>
      <c r="AC766" s="25">
        <v>0</v>
      </c>
      <c r="AD766" s="25">
        <v>25</v>
      </c>
      <c r="AE766" s="25">
        <v>26</v>
      </c>
      <c r="AF766" s="25">
        <v>30</v>
      </c>
      <c r="AG766" s="25">
        <v>14</v>
      </c>
      <c r="AH766" s="25">
        <v>34</v>
      </c>
      <c r="AI766" s="25">
        <v>0</v>
      </c>
      <c r="AJ766" s="25">
        <v>0</v>
      </c>
      <c r="AK766" s="25">
        <v>29</v>
      </c>
      <c r="AL766" s="25">
        <v>15</v>
      </c>
      <c r="AM766" s="25">
        <v>0</v>
      </c>
      <c r="AN766" s="25">
        <v>28</v>
      </c>
      <c r="AO766" s="25">
        <v>11</v>
      </c>
      <c r="AP766" s="25">
        <v>6</v>
      </c>
      <c r="AQ766" s="25">
        <v>0</v>
      </c>
      <c r="AR766" s="25">
        <v>0</v>
      </c>
      <c r="AS766" s="25">
        <v>0</v>
      </c>
      <c r="AT766" s="25">
        <v>2</v>
      </c>
      <c r="AU766" s="25">
        <v>33</v>
      </c>
      <c r="AV766" s="25">
        <v>8</v>
      </c>
      <c r="AW766" s="25">
        <v>9</v>
      </c>
      <c r="AX766" s="25">
        <v>0</v>
      </c>
      <c r="AY766" s="25">
        <v>7</v>
      </c>
      <c r="AZ766" s="25">
        <v>2</v>
      </c>
      <c r="BA766" s="25">
        <v>13</v>
      </c>
      <c r="BB766" s="25">
        <v>22</v>
      </c>
      <c r="BC766" s="25">
        <v>8</v>
      </c>
      <c r="BD766" s="25">
        <v>7</v>
      </c>
      <c r="BE766" s="25">
        <v>29</v>
      </c>
      <c r="BF766" s="25">
        <v>10</v>
      </c>
      <c r="BG766" s="25">
        <v>0</v>
      </c>
      <c r="BH766" s="25">
        <v>0</v>
      </c>
      <c r="BI766" s="25">
        <v>25</v>
      </c>
      <c r="BJ766" s="25">
        <v>0</v>
      </c>
      <c r="BK766" s="25">
        <v>30</v>
      </c>
      <c r="BL766" s="25">
        <v>0</v>
      </c>
      <c r="BM766" s="25">
        <v>31</v>
      </c>
      <c r="BN766" s="25">
        <v>24</v>
      </c>
      <c r="BO766" t="s">
        <v>37</v>
      </c>
    </row>
    <row r="767" spans="1:67" x14ac:dyDescent="0.25">
      <c r="A767" s="6">
        <v>45255</v>
      </c>
      <c r="B767" t="s">
        <v>17</v>
      </c>
      <c r="C767">
        <v>25</v>
      </c>
      <c r="D767">
        <v>567</v>
      </c>
      <c r="E767">
        <f t="shared" si="71"/>
        <v>166</v>
      </c>
      <c r="F767">
        <f t="shared" si="72"/>
        <v>149</v>
      </c>
      <c r="G767">
        <f t="shared" si="73"/>
        <v>144</v>
      </c>
      <c r="H767">
        <f t="shared" si="74"/>
        <v>103</v>
      </c>
      <c r="I767">
        <v>0</v>
      </c>
      <c r="J767" s="22">
        <v>0.97</v>
      </c>
      <c r="K767" s="22">
        <v>0.86</v>
      </c>
      <c r="L767" s="22">
        <v>0.53</v>
      </c>
      <c r="M767" s="22">
        <v>0.49</v>
      </c>
      <c r="N767" s="22">
        <v>0.74</v>
      </c>
      <c r="O767" s="24">
        <v>0.94000000000000006</v>
      </c>
      <c r="P767" s="24">
        <v>0.67</v>
      </c>
      <c r="Q767" s="24">
        <v>0.79</v>
      </c>
      <c r="R767" s="24">
        <v>0.47000000000000003</v>
      </c>
      <c r="S767" s="24">
        <v>0.68</v>
      </c>
      <c r="T767" s="24">
        <v>0.99</v>
      </c>
      <c r="U767" s="24">
        <v>0.92</v>
      </c>
      <c r="V767" s="24">
        <v>0.97</v>
      </c>
      <c r="W767" s="24">
        <v>0.28999999999999998</v>
      </c>
      <c r="X767" s="24">
        <v>0.86</v>
      </c>
      <c r="Y767" s="24">
        <v>0.49</v>
      </c>
      <c r="Z767" s="24">
        <v>0.70000000000000007</v>
      </c>
      <c r="AA767" s="25">
        <v>24</v>
      </c>
      <c r="AB767" s="25">
        <v>24</v>
      </c>
      <c r="AC767" s="25">
        <v>23</v>
      </c>
      <c r="AD767" s="25">
        <v>0</v>
      </c>
      <c r="AE767" s="25">
        <v>6</v>
      </c>
      <c r="AF767" s="25">
        <v>8</v>
      </c>
      <c r="AG767" s="25">
        <v>0</v>
      </c>
      <c r="AH767" s="25">
        <v>18</v>
      </c>
      <c r="AI767" s="25">
        <v>18</v>
      </c>
      <c r="AJ767" s="25">
        <v>28</v>
      </c>
      <c r="AK767" s="25">
        <v>5</v>
      </c>
      <c r="AL767" s="25">
        <v>18</v>
      </c>
      <c r="AM767" s="25">
        <v>32</v>
      </c>
      <c r="AN767" s="25">
        <v>0</v>
      </c>
      <c r="AO767" s="25">
        <v>3</v>
      </c>
      <c r="AP767" s="25">
        <v>13</v>
      </c>
      <c r="AQ767" s="25">
        <v>4</v>
      </c>
      <c r="AR767" s="25">
        <v>0</v>
      </c>
      <c r="AS767" s="25">
        <v>28</v>
      </c>
      <c r="AT767" s="25">
        <v>5</v>
      </c>
      <c r="AU767" s="25">
        <v>18</v>
      </c>
      <c r="AV767" s="25">
        <v>12</v>
      </c>
      <c r="AW767" s="25">
        <v>6</v>
      </c>
      <c r="AX767" s="25">
        <v>34</v>
      </c>
      <c r="AY767" s="25">
        <v>25</v>
      </c>
      <c r="AZ767" s="25">
        <v>9</v>
      </c>
      <c r="BA767" s="25">
        <v>25</v>
      </c>
      <c r="BB767" s="25">
        <v>12</v>
      </c>
      <c r="BC767" s="25">
        <v>3</v>
      </c>
      <c r="BD767" s="25">
        <v>0</v>
      </c>
      <c r="BE767" s="25">
        <v>20</v>
      </c>
      <c r="BF767" s="25">
        <v>18</v>
      </c>
      <c r="BG767" s="25">
        <v>7</v>
      </c>
      <c r="BH767" s="25">
        <v>16</v>
      </c>
      <c r="BI767" s="25">
        <v>15</v>
      </c>
      <c r="BJ767" s="25">
        <v>28</v>
      </c>
      <c r="BK767" s="25">
        <v>4</v>
      </c>
      <c r="BL767" s="25">
        <v>25</v>
      </c>
      <c r="BM767" s="25">
        <v>33</v>
      </c>
      <c r="BN767" s="25">
        <v>0</v>
      </c>
      <c r="BO767" t="s">
        <v>37</v>
      </c>
    </row>
    <row r="768" spans="1:67" x14ac:dyDescent="0.25">
      <c r="A768" s="6">
        <v>45256</v>
      </c>
      <c r="B768" t="s">
        <v>17</v>
      </c>
      <c r="C768">
        <v>26</v>
      </c>
      <c r="D768">
        <v>621</v>
      </c>
      <c r="E768">
        <f t="shared" si="71"/>
        <v>110</v>
      </c>
      <c r="F768">
        <f t="shared" si="72"/>
        <v>214</v>
      </c>
      <c r="G768">
        <f t="shared" si="73"/>
        <v>127</v>
      </c>
      <c r="H768">
        <f t="shared" si="74"/>
        <v>170</v>
      </c>
      <c r="I768">
        <v>0</v>
      </c>
      <c r="J768" s="22">
        <v>0.96</v>
      </c>
      <c r="K768" s="22">
        <v>0.77</v>
      </c>
      <c r="L768" s="22">
        <v>0.54</v>
      </c>
      <c r="M768" s="22">
        <v>0.45</v>
      </c>
      <c r="N768" s="22">
        <v>0.84</v>
      </c>
      <c r="O768" s="24">
        <v>0.85</v>
      </c>
      <c r="P768" s="24">
        <v>0.59</v>
      </c>
      <c r="Q768" s="24">
        <v>0.8</v>
      </c>
      <c r="R768" s="24">
        <v>0.65</v>
      </c>
      <c r="S768" s="24">
        <v>0.25</v>
      </c>
      <c r="T768" s="24">
        <v>0.62</v>
      </c>
      <c r="U768" s="24">
        <v>0.96</v>
      </c>
      <c r="V768" s="24">
        <v>1</v>
      </c>
      <c r="W768" s="24">
        <v>0.25</v>
      </c>
      <c r="X768" s="24">
        <v>0.56000000000000005</v>
      </c>
      <c r="Y768" s="24">
        <v>0.62</v>
      </c>
      <c r="Z768" s="24">
        <v>0.78</v>
      </c>
      <c r="AA768" s="25">
        <v>28</v>
      </c>
      <c r="AB768" s="25">
        <v>38</v>
      </c>
      <c r="AC768" s="25">
        <v>36</v>
      </c>
      <c r="AD768" s="25">
        <v>0</v>
      </c>
      <c r="AE768" s="25">
        <v>0</v>
      </c>
      <c r="AF768" s="25">
        <v>0</v>
      </c>
      <c r="AG768" s="25">
        <v>39</v>
      </c>
      <c r="AH768" s="25">
        <v>30</v>
      </c>
      <c r="AI768" s="25">
        <v>11</v>
      </c>
      <c r="AJ768" s="25">
        <v>32</v>
      </c>
      <c r="AK768" s="25">
        <v>0</v>
      </c>
      <c r="AL768" s="25">
        <v>32</v>
      </c>
      <c r="AM768" s="25">
        <v>15</v>
      </c>
      <c r="AN768" s="25">
        <v>7</v>
      </c>
      <c r="AO768" s="25">
        <v>23</v>
      </c>
      <c r="AP768" s="25">
        <v>31</v>
      </c>
      <c r="AQ768" s="25">
        <v>13</v>
      </c>
      <c r="AR768" s="25">
        <v>15</v>
      </c>
      <c r="AS768" s="25">
        <v>30</v>
      </c>
      <c r="AT768" s="25">
        <v>4</v>
      </c>
      <c r="AU768" s="25">
        <v>1</v>
      </c>
      <c r="AV768" s="25">
        <v>14</v>
      </c>
      <c r="AW768" s="25">
        <v>17</v>
      </c>
      <c r="AX768" s="25">
        <v>36</v>
      </c>
      <c r="AY768" s="25">
        <v>0</v>
      </c>
      <c r="AZ768" s="25">
        <v>27</v>
      </c>
      <c r="BA768" s="25">
        <v>0</v>
      </c>
      <c r="BB768" s="25">
        <v>0</v>
      </c>
      <c r="BC768" s="25">
        <v>0</v>
      </c>
      <c r="BD768" s="25">
        <v>32</v>
      </c>
      <c r="BE768" s="25">
        <v>0</v>
      </c>
      <c r="BF768" s="25">
        <v>0</v>
      </c>
      <c r="BG768" s="25">
        <v>40</v>
      </c>
      <c r="BH768" s="25">
        <v>15</v>
      </c>
      <c r="BI768" s="25">
        <v>6</v>
      </c>
      <c r="BJ768" s="25">
        <v>0</v>
      </c>
      <c r="BK768" s="25">
        <v>5</v>
      </c>
      <c r="BL768" s="25">
        <v>4</v>
      </c>
      <c r="BM768" s="25">
        <v>13</v>
      </c>
      <c r="BN768" s="25">
        <v>27</v>
      </c>
      <c r="BO768" t="s">
        <v>37</v>
      </c>
    </row>
    <row r="769" spans="1:67" x14ac:dyDescent="0.25">
      <c r="A769" s="6">
        <v>45257</v>
      </c>
      <c r="B769" t="s">
        <v>17</v>
      </c>
      <c r="C769">
        <v>27</v>
      </c>
      <c r="D769">
        <v>681</v>
      </c>
      <c r="E769">
        <f t="shared" si="71"/>
        <v>193</v>
      </c>
      <c r="F769">
        <f t="shared" si="72"/>
        <v>205</v>
      </c>
      <c r="G769">
        <f t="shared" si="73"/>
        <v>152</v>
      </c>
      <c r="H769">
        <f t="shared" si="74"/>
        <v>131</v>
      </c>
      <c r="I769">
        <v>0</v>
      </c>
      <c r="J769" s="22">
        <v>0.68</v>
      </c>
      <c r="K769" s="22">
        <v>0.19</v>
      </c>
      <c r="L769" s="22">
        <v>0.9</v>
      </c>
      <c r="M769" s="22">
        <v>0.95000000000000007</v>
      </c>
      <c r="N769" s="22">
        <v>0.78</v>
      </c>
      <c r="O769" s="24">
        <v>0.70000000000000007</v>
      </c>
      <c r="P769" s="24">
        <v>0.71</v>
      </c>
      <c r="Q769" s="24">
        <v>0.68</v>
      </c>
      <c r="R769" s="24">
        <v>0.95000000000000007</v>
      </c>
      <c r="S769" s="24">
        <v>0.76</v>
      </c>
      <c r="T769" s="24">
        <v>0.87</v>
      </c>
      <c r="U769" s="24">
        <v>0.94000000000000006</v>
      </c>
      <c r="V769" s="24">
        <v>0.45</v>
      </c>
      <c r="W769" s="24">
        <v>0.89</v>
      </c>
      <c r="X769" s="24">
        <v>0.27</v>
      </c>
      <c r="Y769" s="24">
        <v>0.9</v>
      </c>
      <c r="Z769" s="24">
        <v>0.70000000000000007</v>
      </c>
      <c r="AA769" s="25">
        <v>39</v>
      </c>
      <c r="AB769" s="25">
        <v>0</v>
      </c>
      <c r="AC769" s="25">
        <v>0</v>
      </c>
      <c r="AD769" s="25">
        <v>17</v>
      </c>
      <c r="AE769" s="25">
        <v>45</v>
      </c>
      <c r="AF769" s="25">
        <v>0</v>
      </c>
      <c r="AG769" s="25">
        <v>0</v>
      </c>
      <c r="AH769" s="25">
        <v>37</v>
      </c>
      <c r="AI769" s="25">
        <v>26</v>
      </c>
      <c r="AJ769" s="25">
        <v>41</v>
      </c>
      <c r="AK769" s="25">
        <v>0</v>
      </c>
      <c r="AL769" s="25">
        <v>13</v>
      </c>
      <c r="AM769" s="25">
        <v>0</v>
      </c>
      <c r="AN769" s="25">
        <v>41</v>
      </c>
      <c r="AO769" s="25">
        <v>42</v>
      </c>
      <c r="AP769" s="25">
        <v>0</v>
      </c>
      <c r="AQ769" s="25">
        <v>0</v>
      </c>
      <c r="AR769" s="25">
        <v>35</v>
      </c>
      <c r="AS769" s="25">
        <v>0</v>
      </c>
      <c r="AT769" s="25">
        <v>0</v>
      </c>
      <c r="AU769" s="25">
        <v>17</v>
      </c>
      <c r="AV769" s="25">
        <v>45</v>
      </c>
      <c r="AW769" s="25">
        <v>15</v>
      </c>
      <c r="AX769" s="25">
        <v>0</v>
      </c>
      <c r="AY769" s="25">
        <v>0</v>
      </c>
      <c r="AZ769" s="25">
        <v>6</v>
      </c>
      <c r="BA769" s="25">
        <v>11</v>
      </c>
      <c r="BB769" s="25">
        <v>32</v>
      </c>
      <c r="BC769" s="25">
        <v>26</v>
      </c>
      <c r="BD769" s="25">
        <v>0</v>
      </c>
      <c r="BE769" s="25">
        <v>0</v>
      </c>
      <c r="BF769" s="25">
        <v>45</v>
      </c>
      <c r="BG769" s="25">
        <v>0</v>
      </c>
      <c r="BH769" s="25">
        <v>29</v>
      </c>
      <c r="BI769" s="25">
        <v>2</v>
      </c>
      <c r="BJ769" s="25">
        <v>10</v>
      </c>
      <c r="BK769" s="25">
        <v>27</v>
      </c>
      <c r="BL769" s="25">
        <v>14</v>
      </c>
      <c r="BM769" s="25">
        <v>27</v>
      </c>
      <c r="BN769" s="25">
        <v>39</v>
      </c>
      <c r="BO769" t="s">
        <v>37</v>
      </c>
    </row>
    <row r="770" spans="1:67" x14ac:dyDescent="0.25">
      <c r="A770" s="6">
        <v>45258</v>
      </c>
      <c r="B770" t="s">
        <v>17</v>
      </c>
      <c r="C770">
        <v>28</v>
      </c>
      <c r="D770">
        <v>733</v>
      </c>
      <c r="E770">
        <f t="shared" si="71"/>
        <v>236</v>
      </c>
      <c r="F770">
        <f t="shared" si="72"/>
        <v>117</v>
      </c>
      <c r="G770">
        <f t="shared" si="73"/>
        <v>189</v>
      </c>
      <c r="H770">
        <f t="shared" si="74"/>
        <v>191</v>
      </c>
      <c r="I770">
        <v>0</v>
      </c>
      <c r="J770" s="22">
        <v>0.3</v>
      </c>
      <c r="K770" s="22">
        <v>0.62</v>
      </c>
      <c r="L770" s="22">
        <v>0.72</v>
      </c>
      <c r="M770" s="22">
        <v>0.93</v>
      </c>
      <c r="N770" s="22">
        <v>0.8</v>
      </c>
      <c r="O770" s="24">
        <v>0.6</v>
      </c>
      <c r="P770" s="24">
        <v>0.64</v>
      </c>
      <c r="Q770" s="24">
        <v>0.91</v>
      </c>
      <c r="R770" s="24">
        <v>0.63</v>
      </c>
      <c r="S770" s="24">
        <v>0.92</v>
      </c>
      <c r="T770" s="24">
        <v>0.62</v>
      </c>
      <c r="U770" s="24">
        <v>0.59</v>
      </c>
      <c r="V770" s="24">
        <v>0.25</v>
      </c>
      <c r="W770" s="24">
        <v>0.94000000000000006</v>
      </c>
      <c r="X770" s="24">
        <v>0.86</v>
      </c>
      <c r="Y770" s="24">
        <v>0.47000000000000003</v>
      </c>
      <c r="Z770" s="24">
        <v>0.85</v>
      </c>
      <c r="AA770" s="25">
        <v>12</v>
      </c>
      <c r="AB770" s="25">
        <v>0</v>
      </c>
      <c r="AC770" s="25">
        <v>0</v>
      </c>
      <c r="AD770" s="25">
        <v>40</v>
      </c>
      <c r="AE770" s="25">
        <v>12</v>
      </c>
      <c r="AF770" s="25">
        <v>12</v>
      </c>
      <c r="AG770" s="25">
        <v>0</v>
      </c>
      <c r="AH770" s="25">
        <v>4</v>
      </c>
      <c r="AI770" s="25">
        <v>36</v>
      </c>
      <c r="AJ770" s="25">
        <v>1</v>
      </c>
      <c r="AK770" s="25">
        <v>0</v>
      </c>
      <c r="AL770" s="25">
        <v>21</v>
      </c>
      <c r="AM770" s="25">
        <v>3</v>
      </c>
      <c r="AN770" s="25">
        <v>40</v>
      </c>
      <c r="AO770" s="25">
        <v>17</v>
      </c>
      <c r="AP770" s="25">
        <v>3</v>
      </c>
      <c r="AQ770" s="25">
        <v>45</v>
      </c>
      <c r="AR770" s="25">
        <v>13</v>
      </c>
      <c r="AS770" s="25">
        <v>36</v>
      </c>
      <c r="AT770" s="25">
        <v>13</v>
      </c>
      <c r="AU770" s="25">
        <v>18</v>
      </c>
      <c r="AV770" s="25">
        <v>10</v>
      </c>
      <c r="AW770" s="25">
        <v>15</v>
      </c>
      <c r="AX770" s="25">
        <v>10</v>
      </c>
      <c r="AY770" s="25">
        <v>39</v>
      </c>
      <c r="AZ770" s="25">
        <v>20</v>
      </c>
      <c r="BA770" s="25">
        <v>11</v>
      </c>
      <c r="BB770" s="25">
        <v>39</v>
      </c>
      <c r="BC770" s="25">
        <v>0</v>
      </c>
      <c r="BD770" s="25">
        <v>27</v>
      </c>
      <c r="BE770" s="25">
        <v>14</v>
      </c>
      <c r="BF770" s="25">
        <v>37</v>
      </c>
      <c r="BG770" s="25">
        <v>38</v>
      </c>
      <c r="BH770" s="25">
        <v>4</v>
      </c>
      <c r="BI770" s="25">
        <v>27</v>
      </c>
      <c r="BJ770" s="25">
        <v>3</v>
      </c>
      <c r="BK770" s="25">
        <v>47</v>
      </c>
      <c r="BL770" s="25">
        <v>37</v>
      </c>
      <c r="BM770" s="25">
        <v>22</v>
      </c>
      <c r="BN770" s="25">
        <v>7</v>
      </c>
      <c r="BO770" t="s">
        <v>37</v>
      </c>
    </row>
    <row r="771" spans="1:67" x14ac:dyDescent="0.25">
      <c r="A771" s="6">
        <v>45259</v>
      </c>
      <c r="B771" t="s">
        <v>17</v>
      </c>
      <c r="C771">
        <v>29</v>
      </c>
      <c r="D771">
        <v>781.00000000000011</v>
      </c>
      <c r="E771">
        <f t="shared" si="71"/>
        <v>214.00000000000011</v>
      </c>
      <c r="F771">
        <f t="shared" si="72"/>
        <v>143</v>
      </c>
      <c r="G771">
        <f t="shared" si="73"/>
        <v>149</v>
      </c>
      <c r="H771">
        <f t="shared" si="74"/>
        <v>274</v>
      </c>
      <c r="I771">
        <v>0</v>
      </c>
      <c r="J771" s="22">
        <v>0.79</v>
      </c>
      <c r="K771" s="22">
        <v>0.83000000000000007</v>
      </c>
      <c r="L771" s="22">
        <v>0.93</v>
      </c>
      <c r="M771" s="22">
        <v>0.4</v>
      </c>
      <c r="N771" s="22">
        <v>0.65</v>
      </c>
      <c r="O771" s="24">
        <v>0.61</v>
      </c>
      <c r="P771" s="24">
        <v>0.72</v>
      </c>
      <c r="Q771" s="24">
        <v>0.88</v>
      </c>
      <c r="R771" s="24">
        <v>0.98</v>
      </c>
      <c r="S771" s="24">
        <v>0.71</v>
      </c>
      <c r="T771" s="24">
        <v>0.76</v>
      </c>
      <c r="U771" s="24">
        <v>0.81</v>
      </c>
      <c r="V771" s="24">
        <v>0.98</v>
      </c>
      <c r="W771" s="24">
        <v>0.86</v>
      </c>
      <c r="X771" s="24">
        <v>0.25</v>
      </c>
      <c r="Y771" s="24">
        <v>0.99</v>
      </c>
      <c r="Z771" s="24">
        <v>0.43</v>
      </c>
      <c r="AA771" s="25">
        <v>24</v>
      </c>
      <c r="AB771" s="25">
        <v>35</v>
      </c>
      <c r="AC771" s="25">
        <v>11</v>
      </c>
      <c r="AD771" s="25">
        <v>13</v>
      </c>
      <c r="AE771" s="25">
        <v>0</v>
      </c>
      <c r="AF771" s="25">
        <v>28</v>
      </c>
      <c r="AG771" s="25">
        <v>0</v>
      </c>
      <c r="AH771" s="25">
        <v>14</v>
      </c>
      <c r="AI771" s="25">
        <v>0</v>
      </c>
      <c r="AJ771" s="25">
        <v>18</v>
      </c>
      <c r="AK771" s="25">
        <v>1</v>
      </c>
      <c r="AL771" s="25">
        <v>46</v>
      </c>
      <c r="AM771" s="25">
        <v>48</v>
      </c>
      <c r="AN771" s="25">
        <v>42</v>
      </c>
      <c r="AO771" s="25">
        <v>0</v>
      </c>
      <c r="AP771" s="25">
        <v>0</v>
      </c>
      <c r="AQ771" s="25">
        <v>51</v>
      </c>
      <c r="AR771" s="25">
        <v>0</v>
      </c>
      <c r="AS771" s="25">
        <v>41</v>
      </c>
      <c r="AT771" s="25">
        <v>46</v>
      </c>
      <c r="AU771" s="25">
        <v>0</v>
      </c>
      <c r="AV771" s="25">
        <v>3</v>
      </c>
      <c r="AW771" s="25">
        <v>21</v>
      </c>
      <c r="AX771" s="25">
        <v>0</v>
      </c>
      <c r="AY771" s="25">
        <v>28</v>
      </c>
      <c r="AZ771" s="25">
        <v>5</v>
      </c>
      <c r="BA771" s="25">
        <v>40</v>
      </c>
      <c r="BB771" s="25">
        <v>0</v>
      </c>
      <c r="BC771" s="25">
        <v>48</v>
      </c>
      <c r="BD771" s="25">
        <v>4</v>
      </c>
      <c r="BE771" s="25">
        <v>45</v>
      </c>
      <c r="BF771" s="25">
        <v>24</v>
      </c>
      <c r="BG771" s="25">
        <v>3</v>
      </c>
      <c r="BH771" s="25">
        <v>52</v>
      </c>
      <c r="BI771" s="25">
        <v>0</v>
      </c>
      <c r="BJ771" s="25">
        <v>34</v>
      </c>
      <c r="BK771" s="25">
        <v>38</v>
      </c>
      <c r="BL771" s="25">
        <v>18</v>
      </c>
      <c r="BM771" s="25">
        <v>1.1368683772161603E-13</v>
      </c>
      <c r="BN771" s="25">
        <v>0</v>
      </c>
      <c r="BO771" t="s">
        <v>37</v>
      </c>
    </row>
    <row r="772" spans="1:67" x14ac:dyDescent="0.25">
      <c r="A772" s="6">
        <v>45260</v>
      </c>
      <c r="B772" t="s">
        <v>17</v>
      </c>
      <c r="C772">
        <v>30</v>
      </c>
      <c r="D772">
        <v>821.00000000000011</v>
      </c>
      <c r="E772">
        <f t="shared" si="71"/>
        <v>185</v>
      </c>
      <c r="F772">
        <f t="shared" si="72"/>
        <v>180</v>
      </c>
      <c r="G772">
        <f t="shared" si="73"/>
        <v>221.00000000000011</v>
      </c>
      <c r="H772">
        <f t="shared" si="74"/>
        <v>192</v>
      </c>
      <c r="I772">
        <v>0</v>
      </c>
      <c r="J772" s="22">
        <v>0.70000000000000007</v>
      </c>
      <c r="K772" s="22">
        <v>0.47000000000000003</v>
      </c>
      <c r="L772" s="22">
        <v>0.61</v>
      </c>
      <c r="M772" s="22">
        <v>0.9</v>
      </c>
      <c r="N772" s="22">
        <v>0.85</v>
      </c>
      <c r="O772" s="24">
        <v>0.61</v>
      </c>
      <c r="P772" s="24">
        <v>0.70000000000000007</v>
      </c>
      <c r="Q772" s="24">
        <v>0.27</v>
      </c>
      <c r="R772" s="24">
        <v>0.54</v>
      </c>
      <c r="S772" s="24">
        <v>0.61</v>
      </c>
      <c r="T772" s="24">
        <v>0.87</v>
      </c>
      <c r="U772" s="24">
        <v>0.55000000000000004</v>
      </c>
      <c r="V772" s="24">
        <v>0.35000000000000003</v>
      </c>
      <c r="W772" s="24">
        <v>0.92</v>
      </c>
      <c r="X772" s="24">
        <v>0.70000000000000007</v>
      </c>
      <c r="Y772" s="24">
        <v>1</v>
      </c>
      <c r="Z772" s="24">
        <v>0.81</v>
      </c>
      <c r="AA772" s="25">
        <v>12</v>
      </c>
      <c r="AB772" s="25">
        <v>37</v>
      </c>
      <c r="AC772" s="25">
        <v>0</v>
      </c>
      <c r="AD772" s="25">
        <v>47</v>
      </c>
      <c r="AE772" s="25">
        <v>52</v>
      </c>
      <c r="AF772" s="25">
        <v>0</v>
      </c>
      <c r="AG772" s="25">
        <v>0</v>
      </c>
      <c r="AH772" s="25">
        <v>32</v>
      </c>
      <c r="AI772" s="25">
        <v>0</v>
      </c>
      <c r="AJ772" s="25">
        <v>0</v>
      </c>
      <c r="AK772" s="25">
        <v>43</v>
      </c>
      <c r="AL772" s="25">
        <v>45</v>
      </c>
      <c r="AM772" s="25">
        <v>0</v>
      </c>
      <c r="AN772" s="25">
        <v>0</v>
      </c>
      <c r="AO772" s="25">
        <v>0</v>
      </c>
      <c r="AP772" s="25">
        <v>0</v>
      </c>
      <c r="AQ772" s="25">
        <v>41</v>
      </c>
      <c r="AR772" s="25">
        <v>24</v>
      </c>
      <c r="AS772" s="25">
        <v>30</v>
      </c>
      <c r="AT772" s="25">
        <v>52</v>
      </c>
      <c r="AU772" s="25">
        <v>31</v>
      </c>
      <c r="AV772" s="25">
        <v>0</v>
      </c>
      <c r="AW772" s="25">
        <v>11.000000000000114</v>
      </c>
      <c r="AX772" s="25">
        <v>36</v>
      </c>
      <c r="AY772" s="25">
        <v>48</v>
      </c>
      <c r="AZ772" s="25">
        <v>52</v>
      </c>
      <c r="BA772" s="25">
        <v>43</v>
      </c>
      <c r="BB772" s="25">
        <v>0</v>
      </c>
      <c r="BC772" s="25">
        <v>0</v>
      </c>
      <c r="BD772" s="25">
        <v>0</v>
      </c>
      <c r="BE772" s="25">
        <v>0</v>
      </c>
      <c r="BF772" s="25">
        <v>36</v>
      </c>
      <c r="BG772" s="25">
        <v>0</v>
      </c>
      <c r="BH772" s="25">
        <v>37</v>
      </c>
      <c r="BI772" s="25">
        <v>0</v>
      </c>
      <c r="BJ772" s="25">
        <v>47</v>
      </c>
      <c r="BK772" s="25">
        <v>0</v>
      </c>
      <c r="BL772" s="25">
        <v>32</v>
      </c>
      <c r="BM772" s="25">
        <v>33</v>
      </c>
      <c r="BN772" s="25">
        <v>0</v>
      </c>
      <c r="BO772" t="s">
        <v>37</v>
      </c>
    </row>
    <row r="773" spans="1:67" x14ac:dyDescent="0.25">
      <c r="B773" t="s">
        <v>18</v>
      </c>
      <c r="C773">
        <v>0.01</v>
      </c>
      <c r="D773">
        <v>0</v>
      </c>
      <c r="E773">
        <v>0</v>
      </c>
      <c r="F773">
        <v>0</v>
      </c>
      <c r="G773">
        <v>0</v>
      </c>
      <c r="H773">
        <v>0</v>
      </c>
      <c r="I773">
        <v>0</v>
      </c>
      <c r="J773" s="22">
        <v>0</v>
      </c>
      <c r="K773" s="22">
        <v>0</v>
      </c>
      <c r="L773" s="22">
        <v>0</v>
      </c>
      <c r="M773" s="22">
        <v>0</v>
      </c>
      <c r="N773" s="22">
        <v>0</v>
      </c>
      <c r="O773" s="24">
        <v>0</v>
      </c>
      <c r="P773" s="24">
        <v>0</v>
      </c>
      <c r="Q773" s="24">
        <v>0</v>
      </c>
      <c r="R773" s="24">
        <v>0</v>
      </c>
      <c r="S773" s="24">
        <v>0</v>
      </c>
      <c r="T773" s="24">
        <v>0</v>
      </c>
      <c r="U773" s="24">
        <v>0</v>
      </c>
      <c r="V773" s="24">
        <v>0</v>
      </c>
      <c r="W773" s="24">
        <v>0</v>
      </c>
      <c r="X773" s="24">
        <v>0</v>
      </c>
      <c r="Y773" s="24">
        <v>0</v>
      </c>
      <c r="Z773" s="24">
        <v>0</v>
      </c>
      <c r="AA773" s="25">
        <v>0</v>
      </c>
      <c r="AB773" s="25">
        <v>0</v>
      </c>
      <c r="AC773" s="25">
        <v>0</v>
      </c>
      <c r="AD773" s="25">
        <v>0</v>
      </c>
      <c r="AE773" s="25">
        <v>0</v>
      </c>
      <c r="AF773" s="25">
        <v>0</v>
      </c>
      <c r="AG773" s="25">
        <v>0</v>
      </c>
      <c r="AH773" s="25">
        <v>0</v>
      </c>
      <c r="AI773" s="25">
        <v>0</v>
      </c>
      <c r="AJ773" s="25">
        <v>0</v>
      </c>
      <c r="AK773" s="25">
        <v>0</v>
      </c>
      <c r="AL773" s="25">
        <v>0</v>
      </c>
      <c r="AM773" s="25">
        <v>0</v>
      </c>
      <c r="AN773" s="25">
        <v>0</v>
      </c>
      <c r="AO773" s="25">
        <v>0</v>
      </c>
      <c r="AP773" s="25">
        <v>0</v>
      </c>
      <c r="AQ773" s="25">
        <v>0</v>
      </c>
      <c r="AR773" s="25">
        <v>0</v>
      </c>
      <c r="AS773" s="25">
        <v>0</v>
      </c>
      <c r="AT773" s="25">
        <v>0</v>
      </c>
      <c r="AU773" s="25">
        <v>0</v>
      </c>
      <c r="AV773" s="25">
        <v>0</v>
      </c>
      <c r="AW773" s="25">
        <v>0</v>
      </c>
      <c r="AX773" s="25">
        <v>0</v>
      </c>
      <c r="AY773" s="25">
        <v>0</v>
      </c>
      <c r="AZ773" s="25">
        <v>0</v>
      </c>
      <c r="BA773" s="25">
        <v>0</v>
      </c>
      <c r="BB773" s="25">
        <v>0</v>
      </c>
      <c r="BC773" s="25">
        <v>0</v>
      </c>
      <c r="BD773" s="25">
        <v>0</v>
      </c>
      <c r="BE773" s="25">
        <v>0</v>
      </c>
      <c r="BF773" s="25">
        <v>0</v>
      </c>
      <c r="BG773" s="25">
        <v>0</v>
      </c>
      <c r="BH773" s="25">
        <v>0</v>
      </c>
      <c r="BI773" s="25">
        <v>0</v>
      </c>
      <c r="BJ773" s="25">
        <v>0</v>
      </c>
      <c r="BK773" s="25">
        <v>0</v>
      </c>
      <c r="BL773" s="25">
        <v>0</v>
      </c>
      <c r="BM773" s="25">
        <v>0</v>
      </c>
      <c r="BN773" s="25">
        <v>0</v>
      </c>
      <c r="BO773" t="s">
        <v>237</v>
      </c>
    </row>
    <row r="774" spans="1:67" x14ac:dyDescent="0.25">
      <c r="B774" t="s">
        <v>18</v>
      </c>
      <c r="C774">
        <v>0.02</v>
      </c>
      <c r="D774">
        <v>0</v>
      </c>
      <c r="E774">
        <v>0</v>
      </c>
      <c r="F774">
        <v>0</v>
      </c>
      <c r="G774">
        <v>0</v>
      </c>
      <c r="H774">
        <v>0</v>
      </c>
      <c r="I774">
        <v>0</v>
      </c>
      <c r="J774" s="22">
        <v>0</v>
      </c>
      <c r="K774" s="22">
        <v>0</v>
      </c>
      <c r="L774" s="22">
        <v>0</v>
      </c>
      <c r="M774" s="22">
        <v>0</v>
      </c>
      <c r="N774" s="22">
        <v>0</v>
      </c>
      <c r="O774" s="24">
        <v>0</v>
      </c>
      <c r="P774" s="24">
        <v>0</v>
      </c>
      <c r="Q774" s="24">
        <v>0</v>
      </c>
      <c r="R774" s="24">
        <v>0</v>
      </c>
      <c r="S774" s="24">
        <v>0</v>
      </c>
      <c r="T774" s="24">
        <v>0</v>
      </c>
      <c r="U774" s="24">
        <v>0</v>
      </c>
      <c r="V774" s="24">
        <v>0</v>
      </c>
      <c r="W774" s="24">
        <v>0</v>
      </c>
      <c r="X774" s="24">
        <v>0</v>
      </c>
      <c r="Y774" s="24">
        <v>0</v>
      </c>
      <c r="Z774" s="24">
        <v>0</v>
      </c>
      <c r="AA774" s="25">
        <v>0</v>
      </c>
      <c r="AB774" s="25">
        <v>0</v>
      </c>
      <c r="AC774" s="25">
        <v>0</v>
      </c>
      <c r="AD774" s="25">
        <v>0</v>
      </c>
      <c r="AE774" s="25">
        <v>0</v>
      </c>
      <c r="AF774" s="25">
        <v>0</v>
      </c>
      <c r="AG774" s="25">
        <v>0</v>
      </c>
      <c r="AH774" s="25">
        <v>0</v>
      </c>
      <c r="AI774" s="25">
        <v>0</v>
      </c>
      <c r="AJ774" s="25">
        <v>0</v>
      </c>
      <c r="AK774" s="25">
        <v>0</v>
      </c>
      <c r="AL774" s="25">
        <v>0</v>
      </c>
      <c r="AM774" s="25">
        <v>0</v>
      </c>
      <c r="AN774" s="25">
        <v>0</v>
      </c>
      <c r="AO774" s="25">
        <v>0</v>
      </c>
      <c r="AP774" s="25">
        <v>0</v>
      </c>
      <c r="AQ774" s="25">
        <v>0</v>
      </c>
      <c r="AR774" s="25">
        <v>0</v>
      </c>
      <c r="AS774" s="25">
        <v>0</v>
      </c>
      <c r="AT774" s="25">
        <v>0</v>
      </c>
      <c r="AU774" s="25">
        <v>0</v>
      </c>
      <c r="AV774" s="25">
        <v>0</v>
      </c>
      <c r="AW774" s="25">
        <v>0</v>
      </c>
      <c r="AX774" s="25">
        <v>0</v>
      </c>
      <c r="AY774" s="25">
        <v>0</v>
      </c>
      <c r="AZ774" s="25">
        <v>0</v>
      </c>
      <c r="BA774" s="25">
        <v>0</v>
      </c>
      <c r="BB774" s="25">
        <v>0</v>
      </c>
      <c r="BC774" s="25">
        <v>0</v>
      </c>
      <c r="BD774" s="25">
        <v>0</v>
      </c>
      <c r="BE774" s="25">
        <v>0</v>
      </c>
      <c r="BF774" s="25">
        <v>0</v>
      </c>
      <c r="BG774" s="25">
        <v>0</v>
      </c>
      <c r="BH774" s="25">
        <v>0</v>
      </c>
      <c r="BI774" s="25">
        <v>0</v>
      </c>
      <c r="BJ774" s="25">
        <v>0</v>
      </c>
      <c r="BK774" s="25">
        <v>0</v>
      </c>
      <c r="BL774" s="25">
        <v>0</v>
      </c>
      <c r="BM774" s="25">
        <v>0</v>
      </c>
      <c r="BN774" s="25">
        <v>0</v>
      </c>
      <c r="BO774" t="s">
        <v>237</v>
      </c>
    </row>
    <row r="775" spans="1:67" x14ac:dyDescent="0.25">
      <c r="B775" t="s">
        <v>18</v>
      </c>
      <c r="C775">
        <v>0.03</v>
      </c>
      <c r="D775">
        <v>0</v>
      </c>
      <c r="E775">
        <v>0</v>
      </c>
      <c r="F775">
        <v>0</v>
      </c>
      <c r="G775">
        <v>0</v>
      </c>
      <c r="H775">
        <v>0</v>
      </c>
      <c r="I775">
        <v>0</v>
      </c>
      <c r="J775" s="22">
        <v>0</v>
      </c>
      <c r="K775" s="22">
        <v>0</v>
      </c>
      <c r="L775" s="22">
        <v>0</v>
      </c>
      <c r="M775" s="22">
        <v>0</v>
      </c>
      <c r="N775" s="22">
        <v>0</v>
      </c>
      <c r="O775" s="24">
        <v>0</v>
      </c>
      <c r="P775" s="24">
        <v>0</v>
      </c>
      <c r="Q775" s="24">
        <v>0</v>
      </c>
      <c r="R775" s="24">
        <v>0</v>
      </c>
      <c r="S775" s="24">
        <v>0</v>
      </c>
      <c r="T775" s="24">
        <v>0</v>
      </c>
      <c r="U775" s="24">
        <v>0</v>
      </c>
      <c r="V775" s="24">
        <v>0</v>
      </c>
      <c r="W775" s="24">
        <v>0</v>
      </c>
      <c r="X775" s="24">
        <v>0</v>
      </c>
      <c r="Y775" s="24">
        <v>0</v>
      </c>
      <c r="Z775" s="24">
        <v>0</v>
      </c>
      <c r="AA775" s="25">
        <v>0</v>
      </c>
      <c r="AB775" s="25">
        <v>0</v>
      </c>
      <c r="AC775" s="25">
        <v>0</v>
      </c>
      <c r="AD775" s="25">
        <v>0</v>
      </c>
      <c r="AE775" s="25">
        <v>0</v>
      </c>
      <c r="AF775" s="25">
        <v>0</v>
      </c>
      <c r="AG775" s="25">
        <v>0</v>
      </c>
      <c r="AH775" s="25">
        <v>0</v>
      </c>
      <c r="AI775" s="25">
        <v>0</v>
      </c>
      <c r="AJ775" s="25">
        <v>0</v>
      </c>
      <c r="AK775" s="25">
        <v>0</v>
      </c>
      <c r="AL775" s="25">
        <v>0</v>
      </c>
      <c r="AM775" s="25">
        <v>0</v>
      </c>
      <c r="AN775" s="25">
        <v>0</v>
      </c>
      <c r="AO775" s="25">
        <v>0</v>
      </c>
      <c r="AP775" s="25">
        <v>0</v>
      </c>
      <c r="AQ775" s="25">
        <v>0</v>
      </c>
      <c r="AR775" s="25">
        <v>0</v>
      </c>
      <c r="AS775" s="25">
        <v>0</v>
      </c>
      <c r="AT775" s="25">
        <v>0</v>
      </c>
      <c r="AU775" s="25">
        <v>0</v>
      </c>
      <c r="AV775" s="25">
        <v>0</v>
      </c>
      <c r="AW775" s="25">
        <v>0</v>
      </c>
      <c r="AX775" s="25">
        <v>0</v>
      </c>
      <c r="AY775" s="25">
        <v>0</v>
      </c>
      <c r="AZ775" s="25">
        <v>0</v>
      </c>
      <c r="BA775" s="25">
        <v>0</v>
      </c>
      <c r="BB775" s="25">
        <v>0</v>
      </c>
      <c r="BC775" s="25">
        <v>0</v>
      </c>
      <c r="BD775" s="25">
        <v>0</v>
      </c>
      <c r="BE775" s="25">
        <v>0</v>
      </c>
      <c r="BF775" s="25">
        <v>0</v>
      </c>
      <c r="BG775" s="25">
        <v>0</v>
      </c>
      <c r="BH775" s="25">
        <v>0</v>
      </c>
      <c r="BI775" s="25">
        <v>0</v>
      </c>
      <c r="BJ775" s="25">
        <v>0</v>
      </c>
      <c r="BK775" s="25">
        <v>0</v>
      </c>
      <c r="BL775" s="25">
        <v>0</v>
      </c>
      <c r="BM775" s="25">
        <v>0</v>
      </c>
      <c r="BN775" s="25">
        <v>0</v>
      </c>
      <c r="BO775" t="s">
        <v>237</v>
      </c>
    </row>
    <row r="776" spans="1:67" x14ac:dyDescent="0.25">
      <c r="B776" t="s">
        <v>18</v>
      </c>
      <c r="C776">
        <v>0.04</v>
      </c>
      <c r="D776">
        <v>0</v>
      </c>
      <c r="E776">
        <v>0</v>
      </c>
      <c r="F776">
        <v>0</v>
      </c>
      <c r="G776">
        <v>0</v>
      </c>
      <c r="H776">
        <v>0</v>
      </c>
      <c r="I776">
        <v>0</v>
      </c>
      <c r="J776" s="22">
        <v>0</v>
      </c>
      <c r="K776" s="22">
        <v>0</v>
      </c>
      <c r="L776" s="22">
        <v>0</v>
      </c>
      <c r="M776" s="22">
        <v>0</v>
      </c>
      <c r="N776" s="22">
        <v>0</v>
      </c>
      <c r="O776" s="24">
        <v>0</v>
      </c>
      <c r="P776" s="24">
        <v>0</v>
      </c>
      <c r="Q776" s="24">
        <v>0</v>
      </c>
      <c r="R776" s="24">
        <v>0</v>
      </c>
      <c r="S776" s="24">
        <v>0</v>
      </c>
      <c r="T776" s="24">
        <v>0</v>
      </c>
      <c r="U776" s="24">
        <v>0</v>
      </c>
      <c r="V776" s="24">
        <v>0</v>
      </c>
      <c r="W776" s="24">
        <v>0</v>
      </c>
      <c r="X776" s="24">
        <v>0</v>
      </c>
      <c r="Y776" s="24">
        <v>0</v>
      </c>
      <c r="Z776" s="24">
        <v>0</v>
      </c>
      <c r="AA776" s="25">
        <v>0</v>
      </c>
      <c r="AB776" s="25">
        <v>0</v>
      </c>
      <c r="AC776" s="25">
        <v>0</v>
      </c>
      <c r="AD776" s="25">
        <v>0</v>
      </c>
      <c r="AE776" s="25">
        <v>0</v>
      </c>
      <c r="AF776" s="25">
        <v>0</v>
      </c>
      <c r="AG776" s="25">
        <v>0</v>
      </c>
      <c r="AH776" s="25">
        <v>0</v>
      </c>
      <c r="AI776" s="25">
        <v>0</v>
      </c>
      <c r="AJ776" s="25">
        <v>0</v>
      </c>
      <c r="AK776" s="25">
        <v>0</v>
      </c>
      <c r="AL776" s="25">
        <v>0</v>
      </c>
      <c r="AM776" s="25">
        <v>0</v>
      </c>
      <c r="AN776" s="25">
        <v>0</v>
      </c>
      <c r="AO776" s="25">
        <v>0</v>
      </c>
      <c r="AP776" s="25">
        <v>0</v>
      </c>
      <c r="AQ776" s="25">
        <v>0</v>
      </c>
      <c r="AR776" s="25">
        <v>0</v>
      </c>
      <c r="AS776" s="25">
        <v>0</v>
      </c>
      <c r="AT776" s="25">
        <v>0</v>
      </c>
      <c r="AU776" s="25">
        <v>0</v>
      </c>
      <c r="AV776" s="25">
        <v>0</v>
      </c>
      <c r="AW776" s="25">
        <v>0</v>
      </c>
      <c r="AX776" s="25">
        <v>0</v>
      </c>
      <c r="AY776" s="25">
        <v>0</v>
      </c>
      <c r="AZ776" s="25">
        <v>0</v>
      </c>
      <c r="BA776" s="25">
        <v>0</v>
      </c>
      <c r="BB776" s="25">
        <v>0</v>
      </c>
      <c r="BC776" s="25">
        <v>0</v>
      </c>
      <c r="BD776" s="25">
        <v>0</v>
      </c>
      <c r="BE776" s="25">
        <v>0</v>
      </c>
      <c r="BF776" s="25">
        <v>0</v>
      </c>
      <c r="BG776" s="25">
        <v>0</v>
      </c>
      <c r="BH776" s="25">
        <v>0</v>
      </c>
      <c r="BI776" s="25">
        <v>0</v>
      </c>
      <c r="BJ776" s="25">
        <v>0</v>
      </c>
      <c r="BK776" s="25">
        <v>0</v>
      </c>
      <c r="BL776" s="25">
        <v>0</v>
      </c>
      <c r="BM776" s="25">
        <v>0</v>
      </c>
      <c r="BN776" s="25">
        <v>0</v>
      </c>
      <c r="BO776" t="s">
        <v>237</v>
      </c>
    </row>
    <row r="777" spans="1:67" x14ac:dyDescent="0.25">
      <c r="B777" t="s">
        <v>18</v>
      </c>
      <c r="C777">
        <v>0.05</v>
      </c>
      <c r="D777">
        <v>0</v>
      </c>
      <c r="E777">
        <v>0</v>
      </c>
      <c r="F777">
        <v>0</v>
      </c>
      <c r="G777">
        <v>0</v>
      </c>
      <c r="H777">
        <v>0</v>
      </c>
      <c r="I777">
        <v>0</v>
      </c>
      <c r="J777" s="22">
        <v>0</v>
      </c>
      <c r="K777" s="22">
        <v>0</v>
      </c>
      <c r="L777" s="22">
        <v>0</v>
      </c>
      <c r="M777" s="22">
        <v>0</v>
      </c>
      <c r="N777" s="22">
        <v>0</v>
      </c>
      <c r="O777" s="24">
        <v>0</v>
      </c>
      <c r="P777" s="24">
        <v>0</v>
      </c>
      <c r="Q777" s="24">
        <v>0</v>
      </c>
      <c r="R777" s="24">
        <v>0</v>
      </c>
      <c r="S777" s="24">
        <v>0</v>
      </c>
      <c r="T777" s="24">
        <v>0</v>
      </c>
      <c r="U777" s="24">
        <v>0</v>
      </c>
      <c r="V777" s="24">
        <v>0</v>
      </c>
      <c r="W777" s="24">
        <v>0</v>
      </c>
      <c r="X777" s="24">
        <v>0</v>
      </c>
      <c r="Y777" s="24">
        <v>0</v>
      </c>
      <c r="Z777" s="24">
        <v>0</v>
      </c>
      <c r="AA777" s="25">
        <v>0</v>
      </c>
      <c r="AB777" s="25">
        <v>0</v>
      </c>
      <c r="AC777" s="25">
        <v>0</v>
      </c>
      <c r="AD777" s="25">
        <v>0</v>
      </c>
      <c r="AE777" s="25">
        <v>0</v>
      </c>
      <c r="AF777" s="25">
        <v>0</v>
      </c>
      <c r="AG777" s="25">
        <v>0</v>
      </c>
      <c r="AH777" s="25">
        <v>0</v>
      </c>
      <c r="AI777" s="25">
        <v>0</v>
      </c>
      <c r="AJ777" s="25">
        <v>0</v>
      </c>
      <c r="AK777" s="25">
        <v>0</v>
      </c>
      <c r="AL777" s="25">
        <v>0</v>
      </c>
      <c r="AM777" s="25">
        <v>0</v>
      </c>
      <c r="AN777" s="25">
        <v>0</v>
      </c>
      <c r="AO777" s="25">
        <v>0</v>
      </c>
      <c r="AP777" s="25">
        <v>0</v>
      </c>
      <c r="AQ777" s="25">
        <v>0</v>
      </c>
      <c r="AR777" s="25">
        <v>0</v>
      </c>
      <c r="AS777" s="25">
        <v>0</v>
      </c>
      <c r="AT777" s="25">
        <v>0</v>
      </c>
      <c r="AU777" s="25">
        <v>0</v>
      </c>
      <c r="AV777" s="25">
        <v>0</v>
      </c>
      <c r="AW777" s="25">
        <v>0</v>
      </c>
      <c r="AX777" s="25">
        <v>0</v>
      </c>
      <c r="AY777" s="25">
        <v>0</v>
      </c>
      <c r="AZ777" s="25">
        <v>0</v>
      </c>
      <c r="BA777" s="25">
        <v>0</v>
      </c>
      <c r="BB777" s="25">
        <v>0</v>
      </c>
      <c r="BC777" s="25">
        <v>0</v>
      </c>
      <c r="BD777" s="25">
        <v>0</v>
      </c>
      <c r="BE777" s="25">
        <v>0</v>
      </c>
      <c r="BF777" s="25">
        <v>0</v>
      </c>
      <c r="BG777" s="25">
        <v>0</v>
      </c>
      <c r="BH777" s="25">
        <v>0</v>
      </c>
      <c r="BI777" s="25">
        <v>0</v>
      </c>
      <c r="BJ777" s="25">
        <v>0</v>
      </c>
      <c r="BK777" s="25">
        <v>0</v>
      </c>
      <c r="BL777" s="25">
        <v>0</v>
      </c>
      <c r="BM777" s="25">
        <v>0</v>
      </c>
      <c r="BN777" s="25">
        <v>0</v>
      </c>
      <c r="BO777" t="s">
        <v>237</v>
      </c>
    </row>
    <row r="778" spans="1:67" x14ac:dyDescent="0.25">
      <c r="A778" s="6">
        <v>45261</v>
      </c>
      <c r="B778" t="s">
        <v>18</v>
      </c>
      <c r="C778">
        <v>1</v>
      </c>
      <c r="D778">
        <v>310</v>
      </c>
      <c r="E778">
        <f t="shared" si="71"/>
        <v>67</v>
      </c>
      <c r="F778">
        <f t="shared" si="72"/>
        <v>60</v>
      </c>
      <c r="G778">
        <f t="shared" si="73"/>
        <v>64</v>
      </c>
      <c r="H778">
        <f t="shared" si="74"/>
        <v>101</v>
      </c>
      <c r="I778">
        <v>0</v>
      </c>
      <c r="J778" s="22">
        <v>0.36</v>
      </c>
      <c r="K778" s="22">
        <v>0.67</v>
      </c>
      <c r="L778" s="22">
        <v>0.73</v>
      </c>
      <c r="M778" s="22">
        <v>0.84</v>
      </c>
      <c r="N778" s="22">
        <v>0.99</v>
      </c>
      <c r="O778" s="24">
        <v>0.96</v>
      </c>
      <c r="P778" s="24">
        <v>0.61</v>
      </c>
      <c r="Q778" s="24">
        <v>0.88</v>
      </c>
      <c r="R778" s="24">
        <v>0.76</v>
      </c>
      <c r="S778" s="24">
        <v>0.79</v>
      </c>
      <c r="T778" s="24">
        <v>0.57999999999999996</v>
      </c>
      <c r="U778" s="24">
        <v>0.93</v>
      </c>
      <c r="V778" s="24">
        <v>0.95000000000000007</v>
      </c>
      <c r="W778" s="24">
        <v>0.73</v>
      </c>
      <c r="X778" s="24">
        <v>0.95000000000000007</v>
      </c>
      <c r="Y778" s="24">
        <v>0.37</v>
      </c>
      <c r="Z778" s="24">
        <v>0.46</v>
      </c>
      <c r="AA778" s="25">
        <v>14</v>
      </c>
      <c r="AB778" s="25">
        <v>0</v>
      </c>
      <c r="AC778" s="25">
        <v>20</v>
      </c>
      <c r="AD778" s="25">
        <v>0</v>
      </c>
      <c r="AE778" s="25">
        <v>2</v>
      </c>
      <c r="AF778" s="25">
        <v>0</v>
      </c>
      <c r="AG778" s="25">
        <v>0</v>
      </c>
      <c r="AH778" s="25">
        <v>3</v>
      </c>
      <c r="AI778" s="25">
        <v>6</v>
      </c>
      <c r="AJ778" s="25">
        <v>15</v>
      </c>
      <c r="AK778" s="25">
        <v>18</v>
      </c>
      <c r="AL778" s="25">
        <v>14</v>
      </c>
      <c r="AM778" s="25">
        <v>0</v>
      </c>
      <c r="AN778" s="25">
        <v>20</v>
      </c>
      <c r="AO778" s="25">
        <v>18</v>
      </c>
      <c r="AP778" s="25">
        <v>8</v>
      </c>
      <c r="AQ778" s="25">
        <v>12</v>
      </c>
      <c r="AR778" s="25">
        <v>11</v>
      </c>
      <c r="AS778" s="25">
        <v>0</v>
      </c>
      <c r="AT778" s="25">
        <v>18</v>
      </c>
      <c r="AU778" s="25">
        <v>16</v>
      </c>
      <c r="AV778" s="25">
        <v>9</v>
      </c>
      <c r="AW778" s="25">
        <v>0</v>
      </c>
      <c r="AX778" s="25">
        <v>0</v>
      </c>
      <c r="AY778" s="25">
        <v>14</v>
      </c>
      <c r="AZ778" s="25">
        <v>0</v>
      </c>
      <c r="BA778" s="25">
        <v>15</v>
      </c>
      <c r="BB778" s="25">
        <v>4</v>
      </c>
      <c r="BC778" s="25">
        <v>0</v>
      </c>
      <c r="BD778" s="25">
        <v>6</v>
      </c>
      <c r="BE778" s="25">
        <v>17</v>
      </c>
      <c r="BF778" s="25">
        <v>14</v>
      </c>
      <c r="BG778" s="25">
        <v>2</v>
      </c>
      <c r="BH778" s="25">
        <v>0</v>
      </c>
      <c r="BI778" s="25">
        <v>8</v>
      </c>
      <c r="BJ778" s="25">
        <v>0</v>
      </c>
      <c r="BK778" s="25">
        <v>14</v>
      </c>
      <c r="BL778" s="25">
        <v>9</v>
      </c>
      <c r="BM778" s="25">
        <v>0</v>
      </c>
      <c r="BN778" s="25">
        <v>3</v>
      </c>
      <c r="BO778" t="s">
        <v>37</v>
      </c>
    </row>
    <row r="779" spans="1:67" x14ac:dyDescent="0.25">
      <c r="A779" s="6">
        <v>45262</v>
      </c>
      <c r="B779" t="s">
        <v>18</v>
      </c>
      <c r="C779">
        <v>2</v>
      </c>
      <c r="D779">
        <v>340</v>
      </c>
      <c r="E779">
        <f t="shared" si="71"/>
        <v>106</v>
      </c>
      <c r="F779">
        <f t="shared" si="72"/>
        <v>89</v>
      </c>
      <c r="G779">
        <f t="shared" si="73"/>
        <v>63</v>
      </c>
      <c r="H779">
        <f t="shared" si="74"/>
        <v>81</v>
      </c>
      <c r="I779">
        <v>0</v>
      </c>
      <c r="J779" s="22">
        <v>0.96</v>
      </c>
      <c r="K779" s="22">
        <v>0.25</v>
      </c>
      <c r="L779" s="22">
        <v>0.67</v>
      </c>
      <c r="M779" s="22">
        <v>0.83000000000000007</v>
      </c>
      <c r="N779" s="22">
        <v>0.72</v>
      </c>
      <c r="O779" s="24">
        <v>0.87</v>
      </c>
      <c r="P779" s="24">
        <v>0.69000000000000006</v>
      </c>
      <c r="Q779" s="24">
        <v>0.69000000000000006</v>
      </c>
      <c r="R779" s="24">
        <v>0.63</v>
      </c>
      <c r="S779" s="24">
        <v>0.89</v>
      </c>
      <c r="T779" s="24">
        <v>0.63</v>
      </c>
      <c r="U779" s="24">
        <v>0.95000000000000007</v>
      </c>
      <c r="V779" s="24">
        <v>0.54</v>
      </c>
      <c r="W779" s="24">
        <v>0.94000000000000006</v>
      </c>
      <c r="X779" s="24">
        <v>0.70000000000000007</v>
      </c>
      <c r="Y779" s="24">
        <v>0.31</v>
      </c>
      <c r="Z779" s="24">
        <v>0.92</v>
      </c>
      <c r="AA779" s="25">
        <v>2</v>
      </c>
      <c r="AB779" s="25">
        <v>4</v>
      </c>
      <c r="AC779" s="25">
        <v>12</v>
      </c>
      <c r="AD779" s="25">
        <v>10</v>
      </c>
      <c r="AE779" s="25">
        <v>10</v>
      </c>
      <c r="AF779" s="25">
        <v>14</v>
      </c>
      <c r="AG779" s="25">
        <v>20</v>
      </c>
      <c r="AH779" s="25">
        <v>10</v>
      </c>
      <c r="AI779" s="25">
        <v>3</v>
      </c>
      <c r="AJ779" s="25">
        <v>4</v>
      </c>
      <c r="AK779" s="25">
        <v>1</v>
      </c>
      <c r="AL779" s="25">
        <v>13</v>
      </c>
      <c r="AM779" s="25">
        <v>0</v>
      </c>
      <c r="AN779" s="25">
        <v>5</v>
      </c>
      <c r="AO779" s="25">
        <v>0</v>
      </c>
      <c r="AP779" s="25">
        <v>0</v>
      </c>
      <c r="AQ779" s="25">
        <v>10</v>
      </c>
      <c r="AR779" s="25">
        <v>17</v>
      </c>
      <c r="AS779" s="25">
        <v>22</v>
      </c>
      <c r="AT779" s="25">
        <v>14</v>
      </c>
      <c r="AU779" s="25">
        <v>15</v>
      </c>
      <c r="AV779" s="25">
        <v>11</v>
      </c>
      <c r="AW779" s="25">
        <v>7</v>
      </c>
      <c r="AX779" s="25">
        <v>2</v>
      </c>
      <c r="AY779" s="25">
        <v>12</v>
      </c>
      <c r="AZ779" s="25">
        <v>0</v>
      </c>
      <c r="BA779" s="25">
        <v>2</v>
      </c>
      <c r="BB779" s="25">
        <v>6</v>
      </c>
      <c r="BC779" s="25">
        <v>5</v>
      </c>
      <c r="BD779" s="25">
        <v>3</v>
      </c>
      <c r="BE779" s="25">
        <v>14</v>
      </c>
      <c r="BF779" s="25">
        <v>15</v>
      </c>
      <c r="BG779" s="25">
        <v>6</v>
      </c>
      <c r="BH779" s="25">
        <v>6</v>
      </c>
      <c r="BI779" s="25">
        <v>13</v>
      </c>
      <c r="BJ779" s="25">
        <v>18</v>
      </c>
      <c r="BK779" s="25">
        <v>0</v>
      </c>
      <c r="BL779" s="25">
        <v>1</v>
      </c>
      <c r="BM779" s="25">
        <v>18</v>
      </c>
      <c r="BN779" s="25">
        <v>15</v>
      </c>
      <c r="BO779" t="s">
        <v>37</v>
      </c>
    </row>
    <row r="780" spans="1:67" x14ac:dyDescent="0.25">
      <c r="A780" s="6">
        <v>45263</v>
      </c>
      <c r="B780" t="s">
        <v>18</v>
      </c>
      <c r="C780">
        <v>3</v>
      </c>
      <c r="D780">
        <v>360</v>
      </c>
      <c r="E780">
        <f t="shared" si="71"/>
        <v>109</v>
      </c>
      <c r="F780">
        <f t="shared" si="72"/>
        <v>120</v>
      </c>
      <c r="G780">
        <f t="shared" si="73"/>
        <v>79</v>
      </c>
      <c r="H780">
        <f t="shared" si="74"/>
        <v>42</v>
      </c>
      <c r="I780">
        <v>0</v>
      </c>
      <c r="J780" s="22">
        <v>0.2</v>
      </c>
      <c r="K780" s="22">
        <v>0.78</v>
      </c>
      <c r="L780" s="22">
        <v>0.9</v>
      </c>
      <c r="M780" s="22">
        <v>0.91</v>
      </c>
      <c r="N780" s="22">
        <v>0.6</v>
      </c>
      <c r="O780" s="24">
        <v>0.69000000000000006</v>
      </c>
      <c r="P780" s="24">
        <v>0.77</v>
      </c>
      <c r="Q780" s="24">
        <v>0.6</v>
      </c>
      <c r="R780" s="24">
        <v>0.99</v>
      </c>
      <c r="S780" s="24">
        <v>0.99</v>
      </c>
      <c r="T780" s="24">
        <v>0.27</v>
      </c>
      <c r="U780" s="24">
        <v>0.82000000000000006</v>
      </c>
      <c r="V780" s="24">
        <v>0.95000000000000007</v>
      </c>
      <c r="W780" s="24">
        <v>0.44</v>
      </c>
      <c r="X780" s="24">
        <v>0.53</v>
      </c>
      <c r="Y780" s="24">
        <v>0.91</v>
      </c>
      <c r="Z780" s="24">
        <v>0.87</v>
      </c>
      <c r="AA780" s="25">
        <v>8</v>
      </c>
      <c r="AB780" s="25">
        <v>16</v>
      </c>
      <c r="AC780" s="25">
        <v>3</v>
      </c>
      <c r="AD780" s="25">
        <v>21</v>
      </c>
      <c r="AE780" s="25">
        <v>21</v>
      </c>
      <c r="AF780" s="25">
        <v>0</v>
      </c>
      <c r="AG780" s="25">
        <v>0</v>
      </c>
      <c r="AH780" s="25">
        <v>15</v>
      </c>
      <c r="AI780" s="25">
        <v>12</v>
      </c>
      <c r="AJ780" s="25">
        <v>24</v>
      </c>
      <c r="AK780" s="25">
        <v>10</v>
      </c>
      <c r="AL780" s="25">
        <v>0</v>
      </c>
      <c r="AM780" s="25">
        <v>5</v>
      </c>
      <c r="AN780" s="25">
        <v>13</v>
      </c>
      <c r="AO780" s="25">
        <v>0</v>
      </c>
      <c r="AP780" s="25">
        <v>0</v>
      </c>
      <c r="AQ780" s="25">
        <v>15</v>
      </c>
      <c r="AR780" s="25">
        <v>4</v>
      </c>
      <c r="AS780" s="25">
        <v>0</v>
      </c>
      <c r="AT780" s="25">
        <v>5</v>
      </c>
      <c r="AU780" s="25">
        <v>0</v>
      </c>
      <c r="AV780" s="25">
        <v>3</v>
      </c>
      <c r="AW780" s="25">
        <v>20</v>
      </c>
      <c r="AX780" s="25">
        <v>0</v>
      </c>
      <c r="AY780" s="25">
        <v>9</v>
      </c>
      <c r="AZ780" s="25">
        <v>8</v>
      </c>
      <c r="BA780" s="25">
        <v>19</v>
      </c>
      <c r="BB780" s="25">
        <v>9</v>
      </c>
      <c r="BC780" s="25">
        <v>11</v>
      </c>
      <c r="BD780" s="25">
        <v>0</v>
      </c>
      <c r="BE780" s="25">
        <v>10</v>
      </c>
      <c r="BF780" s="25">
        <v>5</v>
      </c>
      <c r="BG780" s="25">
        <v>24</v>
      </c>
      <c r="BH780" s="25">
        <v>8</v>
      </c>
      <c r="BI780" s="25">
        <v>0</v>
      </c>
      <c r="BJ780" s="25">
        <v>4</v>
      </c>
      <c r="BK780" s="25">
        <v>12</v>
      </c>
      <c r="BL780" s="25">
        <v>23</v>
      </c>
      <c r="BM780" s="25">
        <v>0</v>
      </c>
      <c r="BN780" s="25">
        <v>23</v>
      </c>
      <c r="BO780" t="s">
        <v>37</v>
      </c>
    </row>
    <row r="781" spans="1:67" x14ac:dyDescent="0.25">
      <c r="A781" s="6">
        <v>45264</v>
      </c>
      <c r="B781" t="s">
        <v>18</v>
      </c>
      <c r="C781">
        <v>4</v>
      </c>
      <c r="D781">
        <v>380</v>
      </c>
      <c r="E781">
        <f t="shared" si="71"/>
        <v>59</v>
      </c>
      <c r="F781">
        <f t="shared" si="72"/>
        <v>116</v>
      </c>
      <c r="G781">
        <f t="shared" si="73"/>
        <v>115</v>
      </c>
      <c r="H781">
        <f t="shared" si="74"/>
        <v>90</v>
      </c>
      <c r="I781">
        <v>0</v>
      </c>
      <c r="J781" s="22">
        <v>0.71</v>
      </c>
      <c r="K781" s="22">
        <v>0.54</v>
      </c>
      <c r="L781" s="22">
        <v>0.45</v>
      </c>
      <c r="M781" s="22">
        <v>0.94000000000000006</v>
      </c>
      <c r="N781" s="22">
        <v>0.85</v>
      </c>
      <c r="O781" s="24">
        <v>0.71</v>
      </c>
      <c r="P781" s="24">
        <v>0.88</v>
      </c>
      <c r="Q781" s="24">
        <v>0.8</v>
      </c>
      <c r="R781" s="24">
        <v>0.1</v>
      </c>
      <c r="S781" s="24">
        <v>0.73</v>
      </c>
      <c r="T781" s="24">
        <v>0.9</v>
      </c>
      <c r="U781" s="24">
        <v>0.84</v>
      </c>
      <c r="V781" s="24">
        <v>0.98</v>
      </c>
      <c r="W781" s="24">
        <v>0.41000000000000003</v>
      </c>
      <c r="X781" s="24">
        <v>0.76</v>
      </c>
      <c r="Y781" s="24">
        <v>0.42</v>
      </c>
      <c r="Z781" s="24">
        <v>0.94000000000000006</v>
      </c>
      <c r="AA781" s="25">
        <v>0</v>
      </c>
      <c r="AB781" s="25">
        <v>8</v>
      </c>
      <c r="AC781" s="25">
        <v>24</v>
      </c>
      <c r="AD781" s="25">
        <v>10</v>
      </c>
      <c r="AE781" s="25">
        <v>6</v>
      </c>
      <c r="AF781" s="25">
        <v>18</v>
      </c>
      <c r="AG781" s="25">
        <v>25</v>
      </c>
      <c r="AH781" s="25">
        <v>25</v>
      </c>
      <c r="AI781" s="25">
        <v>0</v>
      </c>
      <c r="AJ781" s="25">
        <v>0</v>
      </c>
      <c r="AK781" s="25">
        <v>0</v>
      </c>
      <c r="AL781" s="25">
        <v>10</v>
      </c>
      <c r="AM781" s="25">
        <v>5</v>
      </c>
      <c r="AN781" s="25">
        <v>19</v>
      </c>
      <c r="AO781" s="25">
        <v>21</v>
      </c>
      <c r="AP781" s="25">
        <v>0</v>
      </c>
      <c r="AQ781" s="25">
        <v>0</v>
      </c>
      <c r="AR781" s="25">
        <v>5</v>
      </c>
      <c r="AS781" s="25">
        <v>6</v>
      </c>
      <c r="AT781" s="25">
        <v>24</v>
      </c>
      <c r="AU781" s="25">
        <v>21</v>
      </c>
      <c r="AV781" s="25">
        <v>13</v>
      </c>
      <c r="AW781" s="25">
        <v>20</v>
      </c>
      <c r="AX781" s="25">
        <v>18</v>
      </c>
      <c r="AY781" s="25">
        <v>0</v>
      </c>
      <c r="AZ781" s="25">
        <v>3</v>
      </c>
      <c r="BA781" s="25">
        <v>17</v>
      </c>
      <c r="BB781" s="25">
        <v>22</v>
      </c>
      <c r="BC781" s="25">
        <v>1</v>
      </c>
      <c r="BD781" s="25">
        <v>0</v>
      </c>
      <c r="BE781" s="25">
        <v>10</v>
      </c>
      <c r="BF781" s="25">
        <v>3</v>
      </c>
      <c r="BG781" s="25">
        <v>10</v>
      </c>
      <c r="BH781" s="25">
        <v>0</v>
      </c>
      <c r="BI781" s="25">
        <v>11</v>
      </c>
      <c r="BJ781" s="25">
        <v>10</v>
      </c>
      <c r="BK781" s="25">
        <v>0</v>
      </c>
      <c r="BL781" s="25">
        <v>0</v>
      </c>
      <c r="BM781" s="25">
        <v>15</v>
      </c>
      <c r="BN781" s="25">
        <v>0</v>
      </c>
      <c r="BO781" t="s">
        <v>37</v>
      </c>
    </row>
    <row r="782" spans="1:67" x14ac:dyDescent="0.25">
      <c r="A782" s="6">
        <v>45265</v>
      </c>
      <c r="B782" t="s">
        <v>18</v>
      </c>
      <c r="C782">
        <v>5</v>
      </c>
      <c r="D782">
        <v>440</v>
      </c>
      <c r="E782">
        <f t="shared" si="71"/>
        <v>88</v>
      </c>
      <c r="F782">
        <f t="shared" si="72"/>
        <v>146</v>
      </c>
      <c r="G782">
        <f t="shared" si="73"/>
        <v>55</v>
      </c>
      <c r="H782">
        <f t="shared" si="74"/>
        <v>124</v>
      </c>
      <c r="I782">
        <v>0</v>
      </c>
      <c r="J782" s="22">
        <v>0.54</v>
      </c>
      <c r="K782" s="22">
        <v>0.88</v>
      </c>
      <c r="L782" s="22">
        <v>0.19</v>
      </c>
      <c r="M782" s="22">
        <v>0.72</v>
      </c>
      <c r="N782" s="22">
        <v>0.9</v>
      </c>
      <c r="O782" s="24">
        <v>0.85</v>
      </c>
      <c r="P782" s="24">
        <v>0.55000000000000004</v>
      </c>
      <c r="Q782" s="24">
        <v>0.9</v>
      </c>
      <c r="R782" s="24">
        <v>0.63</v>
      </c>
      <c r="S782" s="24">
        <v>0.56000000000000005</v>
      </c>
      <c r="T782" s="24">
        <v>0.76</v>
      </c>
      <c r="U782" s="24">
        <v>0.92</v>
      </c>
      <c r="V782" s="24">
        <v>0.8</v>
      </c>
      <c r="W782" s="24">
        <v>0.86</v>
      </c>
      <c r="X782" s="24">
        <v>0.26</v>
      </c>
      <c r="Y782" s="24">
        <v>0.56000000000000005</v>
      </c>
      <c r="Z782" s="24">
        <v>0.57000000000000006</v>
      </c>
      <c r="AA782" s="25">
        <v>0</v>
      </c>
      <c r="AB782" s="25">
        <v>28</v>
      </c>
      <c r="AC782" s="25">
        <v>17</v>
      </c>
      <c r="AD782" s="25">
        <v>29</v>
      </c>
      <c r="AE782" s="25">
        <v>0</v>
      </c>
      <c r="AF782" s="25">
        <v>29</v>
      </c>
      <c r="AG782" s="25">
        <v>17</v>
      </c>
      <c r="AH782" s="25">
        <v>16</v>
      </c>
      <c r="AI782" s="25">
        <v>10</v>
      </c>
      <c r="AJ782" s="25">
        <v>0</v>
      </c>
      <c r="AK782" s="25">
        <v>27</v>
      </c>
      <c r="AL782" s="25">
        <v>9</v>
      </c>
      <c r="AM782" s="25">
        <v>1</v>
      </c>
      <c r="AN782" s="25">
        <v>23</v>
      </c>
      <c r="AO782" s="25">
        <v>26</v>
      </c>
      <c r="AP782" s="25">
        <v>15</v>
      </c>
      <c r="AQ782" s="25">
        <v>21</v>
      </c>
      <c r="AR782" s="25">
        <v>28</v>
      </c>
      <c r="AS782" s="25">
        <v>1</v>
      </c>
      <c r="AT782" s="25">
        <v>0</v>
      </c>
      <c r="AU782" s="25">
        <v>4</v>
      </c>
      <c r="AV782" s="25">
        <v>0</v>
      </c>
      <c r="AW782" s="25">
        <v>0</v>
      </c>
      <c r="AX782" s="25">
        <v>10</v>
      </c>
      <c r="AY782" s="25">
        <v>0</v>
      </c>
      <c r="AZ782" s="25">
        <v>0</v>
      </c>
      <c r="BA782" s="25">
        <v>11</v>
      </c>
      <c r="BB782" s="25">
        <v>5</v>
      </c>
      <c r="BC782" s="25">
        <v>19</v>
      </c>
      <c r="BD782" s="25">
        <v>6</v>
      </c>
      <c r="BE782" s="25">
        <v>7</v>
      </c>
      <c r="BF782" s="25">
        <v>11</v>
      </c>
      <c r="BG782" s="25">
        <v>0</v>
      </c>
      <c r="BH782" s="25">
        <v>16</v>
      </c>
      <c r="BI782" s="25">
        <v>22</v>
      </c>
      <c r="BJ782" s="25">
        <v>15</v>
      </c>
      <c r="BK782" s="25">
        <v>0</v>
      </c>
      <c r="BL782" s="25">
        <v>8</v>
      </c>
      <c r="BM782" s="25">
        <v>5</v>
      </c>
      <c r="BN782" s="25">
        <v>4</v>
      </c>
      <c r="BO782" t="s">
        <v>37</v>
      </c>
    </row>
    <row r="783" spans="1:67" x14ac:dyDescent="0.25">
      <c r="A783" s="6">
        <v>45266</v>
      </c>
      <c r="B783" t="s">
        <v>18</v>
      </c>
      <c r="C783">
        <v>6</v>
      </c>
      <c r="D783">
        <v>450</v>
      </c>
      <c r="E783">
        <f t="shared" si="71"/>
        <v>166</v>
      </c>
      <c r="F783">
        <f t="shared" si="72"/>
        <v>76</v>
      </c>
      <c r="G783">
        <f t="shared" si="73"/>
        <v>83</v>
      </c>
      <c r="H783">
        <f t="shared" si="74"/>
        <v>111</v>
      </c>
      <c r="I783">
        <v>0</v>
      </c>
      <c r="J783" s="22">
        <v>0.85</v>
      </c>
      <c r="K783" s="22">
        <v>0.51</v>
      </c>
      <c r="L783" s="22">
        <v>0.19</v>
      </c>
      <c r="M783" s="22">
        <v>0.8</v>
      </c>
      <c r="N783" s="22">
        <v>0.95000000000000007</v>
      </c>
      <c r="O783" s="24">
        <v>0.64</v>
      </c>
      <c r="P783" s="24">
        <v>0.67</v>
      </c>
      <c r="Q783" s="24">
        <v>0.75</v>
      </c>
      <c r="R783" s="24">
        <v>0.51</v>
      </c>
      <c r="S783" s="24">
        <v>0.73</v>
      </c>
      <c r="T783" s="24">
        <v>0.87</v>
      </c>
      <c r="U783" s="24">
        <v>0.97</v>
      </c>
      <c r="V783" s="24">
        <v>0.81</v>
      </c>
      <c r="W783" s="24">
        <v>0.55000000000000004</v>
      </c>
      <c r="X783" s="24">
        <v>0.26</v>
      </c>
      <c r="Y783" s="24">
        <v>0.73</v>
      </c>
      <c r="Z783" s="24">
        <v>0.86</v>
      </c>
      <c r="AA783" s="25">
        <v>5</v>
      </c>
      <c r="AB783" s="25">
        <v>30</v>
      </c>
      <c r="AC783" s="25">
        <v>0</v>
      </c>
      <c r="AD783" s="25">
        <v>3</v>
      </c>
      <c r="AE783" s="25">
        <v>12</v>
      </c>
      <c r="AF783" s="25">
        <v>17</v>
      </c>
      <c r="AG783" s="25">
        <v>0</v>
      </c>
      <c r="AH783" s="25">
        <v>6</v>
      </c>
      <c r="AI783" s="25">
        <v>0</v>
      </c>
      <c r="AJ783" s="25">
        <v>3</v>
      </c>
      <c r="AK783" s="25">
        <v>14</v>
      </c>
      <c r="AL783" s="25">
        <v>19</v>
      </c>
      <c r="AM783" s="25">
        <v>21</v>
      </c>
      <c r="AN783" s="25">
        <v>10</v>
      </c>
      <c r="AO783" s="25">
        <v>16</v>
      </c>
      <c r="AP783" s="25">
        <v>0</v>
      </c>
      <c r="AQ783" s="25">
        <v>21</v>
      </c>
      <c r="AR783" s="25">
        <v>0</v>
      </c>
      <c r="AS783" s="25">
        <v>0</v>
      </c>
      <c r="AT783" s="25">
        <v>24</v>
      </c>
      <c r="AU783" s="25">
        <v>19</v>
      </c>
      <c r="AV783" s="25">
        <v>16</v>
      </c>
      <c r="AW783" s="25">
        <v>0</v>
      </c>
      <c r="AX783" s="25">
        <v>0</v>
      </c>
      <c r="AY783" s="25">
        <v>25</v>
      </c>
      <c r="AZ783" s="25">
        <v>0</v>
      </c>
      <c r="BA783" s="25">
        <v>0</v>
      </c>
      <c r="BB783" s="25">
        <v>3</v>
      </c>
      <c r="BC783" s="25">
        <v>20</v>
      </c>
      <c r="BD783" s="25">
        <v>0</v>
      </c>
      <c r="BE783" s="25">
        <v>0</v>
      </c>
      <c r="BF783" s="25">
        <v>30</v>
      </c>
      <c r="BG783" s="25">
        <v>25</v>
      </c>
      <c r="BH783" s="25">
        <v>8</v>
      </c>
      <c r="BI783" s="25">
        <v>23</v>
      </c>
      <c r="BJ783" s="25">
        <v>3</v>
      </c>
      <c r="BK783" s="25">
        <v>3</v>
      </c>
      <c r="BL783" s="25">
        <v>29</v>
      </c>
      <c r="BM783" s="25">
        <v>15</v>
      </c>
      <c r="BN783" s="25">
        <v>30</v>
      </c>
      <c r="BO783" t="s">
        <v>37</v>
      </c>
    </row>
    <row r="784" spans="1:67" x14ac:dyDescent="0.25">
      <c r="A784" s="6">
        <v>45267</v>
      </c>
      <c r="B784" t="s">
        <v>18</v>
      </c>
      <c r="C784">
        <v>7</v>
      </c>
      <c r="D784">
        <v>480</v>
      </c>
      <c r="E784">
        <f t="shared" si="71"/>
        <v>91</v>
      </c>
      <c r="F784">
        <f t="shared" si="72"/>
        <v>174</v>
      </c>
      <c r="G784">
        <f t="shared" si="73"/>
        <v>89</v>
      </c>
      <c r="H784">
        <f t="shared" si="74"/>
        <v>117</v>
      </c>
      <c r="I784">
        <v>0</v>
      </c>
      <c r="J784" s="22">
        <v>0.72</v>
      </c>
      <c r="K784" s="22">
        <v>0.8</v>
      </c>
      <c r="L784" s="22">
        <v>0.46</v>
      </c>
      <c r="M784" s="22">
        <v>0.57999999999999996</v>
      </c>
      <c r="N784" s="22">
        <v>0.93</v>
      </c>
      <c r="O784" s="24">
        <v>0.55000000000000004</v>
      </c>
      <c r="P784" s="24">
        <v>0.31</v>
      </c>
      <c r="Q784" s="24">
        <v>0.73</v>
      </c>
      <c r="R784" s="24">
        <v>0.73</v>
      </c>
      <c r="S784" s="24">
        <v>0.93</v>
      </c>
      <c r="T784" s="24">
        <v>0.6</v>
      </c>
      <c r="U784" s="24">
        <v>0.57999999999999996</v>
      </c>
      <c r="V784" s="24">
        <v>0.86</v>
      </c>
      <c r="W784" s="24">
        <v>0.92</v>
      </c>
      <c r="X784" s="24">
        <v>1</v>
      </c>
      <c r="Y784" s="24">
        <v>0.57999999999999996</v>
      </c>
      <c r="Z784" s="24">
        <v>0.28000000000000003</v>
      </c>
      <c r="AA784" s="25">
        <v>28</v>
      </c>
      <c r="AB784" s="25">
        <v>0</v>
      </c>
      <c r="AC784" s="25">
        <v>7</v>
      </c>
      <c r="AD784" s="25">
        <v>29</v>
      </c>
      <c r="AE784" s="25">
        <v>31</v>
      </c>
      <c r="AF784" s="25">
        <v>29</v>
      </c>
      <c r="AG784" s="25">
        <v>17</v>
      </c>
      <c r="AH784" s="25">
        <v>20</v>
      </c>
      <c r="AI784" s="25">
        <v>0</v>
      </c>
      <c r="AJ784" s="25">
        <v>13</v>
      </c>
      <c r="AK784" s="25">
        <v>9</v>
      </c>
      <c r="AL784" s="25">
        <v>1</v>
      </c>
      <c r="AM784" s="25">
        <v>0</v>
      </c>
      <c r="AN784" s="25">
        <v>10</v>
      </c>
      <c r="AO784" s="25">
        <v>9</v>
      </c>
      <c r="AP784" s="25">
        <v>0</v>
      </c>
      <c r="AQ784" s="25">
        <v>27</v>
      </c>
      <c r="AR784" s="25">
        <v>29</v>
      </c>
      <c r="AS784" s="25">
        <v>28</v>
      </c>
      <c r="AT784" s="25">
        <v>13</v>
      </c>
      <c r="AU784" s="25">
        <v>0</v>
      </c>
      <c r="AV784" s="25">
        <v>24</v>
      </c>
      <c r="AW784" s="25">
        <v>25</v>
      </c>
      <c r="AX784" s="25">
        <v>0</v>
      </c>
      <c r="AY784" s="25">
        <v>15</v>
      </c>
      <c r="AZ784" s="25">
        <v>19</v>
      </c>
      <c r="BA784" s="25">
        <v>0</v>
      </c>
      <c r="BB784" s="25">
        <v>0</v>
      </c>
      <c r="BC784" s="25">
        <v>6</v>
      </c>
      <c r="BD784" s="25">
        <v>0</v>
      </c>
      <c r="BE784" s="25">
        <v>12</v>
      </c>
      <c r="BF784" s="25">
        <v>4</v>
      </c>
      <c r="BG784" s="25">
        <v>23</v>
      </c>
      <c r="BH784" s="25">
        <v>2</v>
      </c>
      <c r="BI784" s="25">
        <v>0</v>
      </c>
      <c r="BJ784" s="25">
        <v>0</v>
      </c>
      <c r="BK784" s="25">
        <v>17</v>
      </c>
      <c r="BL784" s="25">
        <v>12</v>
      </c>
      <c r="BM784" s="25">
        <v>9</v>
      </c>
      <c r="BN784" s="25">
        <v>12</v>
      </c>
      <c r="BO784" t="s">
        <v>37</v>
      </c>
    </row>
    <row r="785" spans="1:67" x14ac:dyDescent="0.25">
      <c r="A785" s="6">
        <v>45268</v>
      </c>
      <c r="B785" t="s">
        <v>18</v>
      </c>
      <c r="C785">
        <v>8</v>
      </c>
      <c r="D785">
        <v>480</v>
      </c>
      <c r="E785">
        <f t="shared" si="71"/>
        <v>113</v>
      </c>
      <c r="F785">
        <f t="shared" si="72"/>
        <v>113</v>
      </c>
      <c r="G785">
        <f t="shared" si="73"/>
        <v>114</v>
      </c>
      <c r="H785">
        <f t="shared" si="74"/>
        <v>137</v>
      </c>
      <c r="I785">
        <v>0</v>
      </c>
      <c r="J785" s="22">
        <v>0.3</v>
      </c>
      <c r="K785" s="22">
        <v>0.73</v>
      </c>
      <c r="L785" s="22">
        <v>0.9</v>
      </c>
      <c r="M785" s="22">
        <v>0.83000000000000007</v>
      </c>
      <c r="N785" s="22">
        <v>0.67</v>
      </c>
      <c r="O785" s="24">
        <v>0.72</v>
      </c>
      <c r="P785" s="24">
        <v>0.71</v>
      </c>
      <c r="Q785" s="24">
        <v>0.48</v>
      </c>
      <c r="R785" s="24">
        <v>0.57999999999999996</v>
      </c>
      <c r="S785" s="24">
        <v>0.68</v>
      </c>
      <c r="T785" s="24">
        <v>0.89</v>
      </c>
      <c r="U785" s="24">
        <v>0.35000000000000003</v>
      </c>
      <c r="V785" s="24">
        <v>0.91</v>
      </c>
      <c r="W785" s="24">
        <v>0.71</v>
      </c>
      <c r="X785" s="24">
        <v>0.55000000000000004</v>
      </c>
      <c r="Y785" s="24">
        <v>0.91</v>
      </c>
      <c r="Z785" s="24">
        <v>0.94000000000000006</v>
      </c>
      <c r="AA785" s="25">
        <v>17</v>
      </c>
      <c r="AB785" s="25">
        <v>25</v>
      </c>
      <c r="AC785" s="25">
        <v>1</v>
      </c>
      <c r="AD785" s="25">
        <v>0</v>
      </c>
      <c r="AE785" s="25">
        <v>15</v>
      </c>
      <c r="AF785" s="25">
        <v>21</v>
      </c>
      <c r="AG785" s="25">
        <v>0</v>
      </c>
      <c r="AH785" s="25">
        <v>4</v>
      </c>
      <c r="AI785" s="25">
        <v>24</v>
      </c>
      <c r="AJ785" s="25">
        <v>6</v>
      </c>
      <c r="AK785" s="25">
        <v>3</v>
      </c>
      <c r="AL785" s="25">
        <v>5</v>
      </c>
      <c r="AM785" s="25">
        <v>5</v>
      </c>
      <c r="AN785" s="25">
        <v>24</v>
      </c>
      <c r="AO785" s="25">
        <v>19</v>
      </c>
      <c r="AP785" s="25">
        <v>13</v>
      </c>
      <c r="AQ785" s="25">
        <v>13</v>
      </c>
      <c r="AR785" s="25">
        <v>27</v>
      </c>
      <c r="AS785" s="25">
        <v>31</v>
      </c>
      <c r="AT785" s="25">
        <v>0</v>
      </c>
      <c r="AU785" s="25">
        <v>10</v>
      </c>
      <c r="AV785" s="25">
        <v>16</v>
      </c>
      <c r="AW785" s="25">
        <v>23</v>
      </c>
      <c r="AX785" s="25">
        <v>7</v>
      </c>
      <c r="AY785" s="25">
        <v>14</v>
      </c>
      <c r="AZ785" s="25">
        <v>22</v>
      </c>
      <c r="BA785" s="25">
        <v>10</v>
      </c>
      <c r="BB785" s="25">
        <v>0</v>
      </c>
      <c r="BC785" s="25">
        <v>0</v>
      </c>
      <c r="BD785" s="25">
        <v>12</v>
      </c>
      <c r="BE785" s="25">
        <v>20</v>
      </c>
      <c r="BF785" s="25">
        <v>0</v>
      </c>
      <c r="BG785" s="25">
        <v>9</v>
      </c>
      <c r="BH785" s="25">
        <v>15</v>
      </c>
      <c r="BI785" s="25">
        <v>28</v>
      </c>
      <c r="BJ785" s="25">
        <v>9</v>
      </c>
      <c r="BK785" s="25">
        <v>11</v>
      </c>
      <c r="BL785" s="25">
        <v>0</v>
      </c>
      <c r="BM785" s="25">
        <v>9</v>
      </c>
      <c r="BN785" s="25">
        <v>12</v>
      </c>
      <c r="BO785" t="s">
        <v>37</v>
      </c>
    </row>
    <row r="786" spans="1:67" x14ac:dyDescent="0.25">
      <c r="A786" s="6">
        <v>45269</v>
      </c>
      <c r="B786" t="s">
        <v>18</v>
      </c>
      <c r="C786">
        <v>9</v>
      </c>
      <c r="D786">
        <v>510</v>
      </c>
      <c r="E786">
        <f t="shared" si="71"/>
        <v>102</v>
      </c>
      <c r="F786">
        <f t="shared" si="72"/>
        <v>146</v>
      </c>
      <c r="G786">
        <f t="shared" si="73"/>
        <v>169</v>
      </c>
      <c r="H786">
        <f t="shared" si="74"/>
        <v>66</v>
      </c>
      <c r="I786">
        <v>0</v>
      </c>
      <c r="J786" s="22">
        <v>0.92</v>
      </c>
      <c r="K786" s="22">
        <v>0.57999999999999996</v>
      </c>
      <c r="L786" s="22">
        <v>0.26</v>
      </c>
      <c r="M786" s="22">
        <v>0.70000000000000007</v>
      </c>
      <c r="N786" s="22">
        <v>0.86</v>
      </c>
      <c r="O786" s="24">
        <v>0.49</v>
      </c>
      <c r="P786" s="24">
        <v>0.73</v>
      </c>
      <c r="Q786" s="24">
        <v>0.89</v>
      </c>
      <c r="R786" s="24">
        <v>0.8</v>
      </c>
      <c r="S786" s="24">
        <v>0.75</v>
      </c>
      <c r="T786" s="24">
        <v>0.79</v>
      </c>
      <c r="U786" s="24">
        <v>0.87</v>
      </c>
      <c r="V786" s="24">
        <v>0.99</v>
      </c>
      <c r="W786" s="24">
        <v>0.75</v>
      </c>
      <c r="X786" s="24">
        <v>0.70000000000000007</v>
      </c>
      <c r="Y786" s="24">
        <v>0.59</v>
      </c>
      <c r="Z786" s="24">
        <v>0.4</v>
      </c>
      <c r="AA786" s="25">
        <v>24</v>
      </c>
      <c r="AB786" s="25">
        <v>16</v>
      </c>
      <c r="AC786" s="25">
        <v>32</v>
      </c>
      <c r="AD786" s="25">
        <v>2</v>
      </c>
      <c r="AE786" s="25">
        <v>0</v>
      </c>
      <c r="AF786" s="25">
        <v>26</v>
      </c>
      <c r="AG786" s="25">
        <v>0</v>
      </c>
      <c r="AH786" s="25">
        <v>21</v>
      </c>
      <c r="AI786" s="25">
        <v>11</v>
      </c>
      <c r="AJ786" s="25">
        <v>14</v>
      </c>
      <c r="AK786" s="25">
        <v>27</v>
      </c>
      <c r="AL786" s="25">
        <v>7</v>
      </c>
      <c r="AM786" s="25">
        <v>30</v>
      </c>
      <c r="AN786" s="25">
        <v>10</v>
      </c>
      <c r="AO786" s="25">
        <v>0</v>
      </c>
      <c r="AP786" s="25">
        <v>11</v>
      </c>
      <c r="AQ786" s="25">
        <v>0</v>
      </c>
      <c r="AR786" s="25">
        <v>0</v>
      </c>
      <c r="AS786" s="25">
        <v>8</v>
      </c>
      <c r="AT786" s="25">
        <v>0</v>
      </c>
      <c r="AU786" s="25">
        <v>4</v>
      </c>
      <c r="AV786" s="25">
        <v>4</v>
      </c>
      <c r="AW786" s="25">
        <v>9</v>
      </c>
      <c r="AX786" s="25">
        <v>34</v>
      </c>
      <c r="AY786" s="25">
        <v>8</v>
      </c>
      <c r="AZ786" s="25">
        <v>20</v>
      </c>
      <c r="BA786" s="25">
        <v>32</v>
      </c>
      <c r="BB786" s="25">
        <v>5</v>
      </c>
      <c r="BC786" s="25">
        <v>27</v>
      </c>
      <c r="BD786" s="25">
        <v>26</v>
      </c>
      <c r="BE786" s="25">
        <v>21</v>
      </c>
      <c r="BF786" s="25">
        <v>20</v>
      </c>
      <c r="BG786" s="25">
        <v>5</v>
      </c>
      <c r="BH786" s="25">
        <v>8</v>
      </c>
      <c r="BI786" s="25">
        <v>18</v>
      </c>
      <c r="BJ786" s="25">
        <v>17</v>
      </c>
      <c r="BK786" s="25">
        <v>0</v>
      </c>
      <c r="BL786" s="25">
        <v>13</v>
      </c>
      <c r="BM786" s="25">
        <v>0</v>
      </c>
      <c r="BN786" s="25">
        <v>0</v>
      </c>
      <c r="BO786" t="s">
        <v>37</v>
      </c>
    </row>
    <row r="787" spans="1:67" x14ac:dyDescent="0.25">
      <c r="A787" s="6">
        <v>45270</v>
      </c>
      <c r="B787" t="s">
        <v>18</v>
      </c>
      <c r="C787">
        <v>10</v>
      </c>
      <c r="D787">
        <v>600</v>
      </c>
      <c r="E787">
        <f t="shared" si="71"/>
        <v>107</v>
      </c>
      <c r="F787">
        <f t="shared" si="72"/>
        <v>143</v>
      </c>
      <c r="G787">
        <f t="shared" si="73"/>
        <v>208</v>
      </c>
      <c r="H787">
        <f t="shared" si="74"/>
        <v>109</v>
      </c>
      <c r="I787">
        <v>0</v>
      </c>
      <c r="J787" s="22">
        <v>0.76</v>
      </c>
      <c r="K787" s="22">
        <v>0.87</v>
      </c>
      <c r="L787" s="22">
        <v>0.99</v>
      </c>
      <c r="M787" s="22">
        <v>0.23</v>
      </c>
      <c r="N787" s="22">
        <v>0.62</v>
      </c>
      <c r="O787" s="24">
        <v>0.96</v>
      </c>
      <c r="P787" s="24">
        <v>0.53</v>
      </c>
      <c r="Q787" s="24">
        <v>0.78</v>
      </c>
      <c r="R787" s="24">
        <v>0.74</v>
      </c>
      <c r="S787" s="24">
        <v>0.87</v>
      </c>
      <c r="T787" s="24">
        <v>0.74</v>
      </c>
      <c r="U787" s="24">
        <v>0.96</v>
      </c>
      <c r="V787" s="24">
        <v>0.89</v>
      </c>
      <c r="W787" s="24">
        <v>0.36</v>
      </c>
      <c r="X787" s="24">
        <v>0.9</v>
      </c>
      <c r="Y787" s="24">
        <v>0.45</v>
      </c>
      <c r="Z787" s="24">
        <v>0.83000000000000007</v>
      </c>
      <c r="AA787" s="25">
        <v>1</v>
      </c>
      <c r="AB787" s="25">
        <v>0</v>
      </c>
      <c r="AC787" s="25">
        <v>26</v>
      </c>
      <c r="AD787" s="25">
        <v>0</v>
      </c>
      <c r="AE787" s="25">
        <v>12</v>
      </c>
      <c r="AF787" s="25">
        <v>33</v>
      </c>
      <c r="AG787" s="25">
        <v>17</v>
      </c>
      <c r="AH787" s="25">
        <v>23</v>
      </c>
      <c r="AI787" s="25">
        <v>28</v>
      </c>
      <c r="AJ787" s="25">
        <v>3</v>
      </c>
      <c r="AK787" s="25">
        <v>33</v>
      </c>
      <c r="AL787" s="25">
        <v>13</v>
      </c>
      <c r="AM787" s="25">
        <v>34</v>
      </c>
      <c r="AN787" s="25">
        <v>20</v>
      </c>
      <c r="AO787" s="25">
        <v>9</v>
      </c>
      <c r="AP787" s="25">
        <v>5</v>
      </c>
      <c r="AQ787" s="25">
        <v>13</v>
      </c>
      <c r="AR787" s="25">
        <v>0</v>
      </c>
      <c r="AS787" s="25">
        <v>7</v>
      </c>
      <c r="AT787" s="25">
        <v>8</v>
      </c>
      <c r="AU787" s="25">
        <v>20</v>
      </c>
      <c r="AV787" s="25">
        <v>35</v>
      </c>
      <c r="AW787" s="25">
        <v>19</v>
      </c>
      <c r="AX787" s="25">
        <v>11</v>
      </c>
      <c r="AY787" s="25">
        <v>12</v>
      </c>
      <c r="AZ787" s="25">
        <v>40</v>
      </c>
      <c r="BA787" s="25">
        <v>1</v>
      </c>
      <c r="BB787" s="25">
        <v>21</v>
      </c>
      <c r="BC787" s="25">
        <v>15</v>
      </c>
      <c r="BD787" s="25">
        <v>34</v>
      </c>
      <c r="BE787" s="25">
        <v>18</v>
      </c>
      <c r="BF787" s="25">
        <v>0</v>
      </c>
      <c r="BG787" s="25">
        <v>0</v>
      </c>
      <c r="BH787" s="25">
        <v>5</v>
      </c>
      <c r="BI787" s="25">
        <v>33</v>
      </c>
      <c r="BJ787" s="25">
        <v>24</v>
      </c>
      <c r="BK787" s="25">
        <v>3</v>
      </c>
      <c r="BL787" s="25">
        <v>12</v>
      </c>
      <c r="BM787" s="25">
        <v>0</v>
      </c>
      <c r="BN787" s="25">
        <v>12</v>
      </c>
      <c r="BO787" t="s">
        <v>37</v>
      </c>
    </row>
    <row r="788" spans="1:67" x14ac:dyDescent="0.25">
      <c r="A788" s="6">
        <v>45271</v>
      </c>
      <c r="B788" t="s">
        <v>18</v>
      </c>
      <c r="C788">
        <v>11</v>
      </c>
      <c r="D788">
        <v>640</v>
      </c>
      <c r="E788">
        <f t="shared" si="71"/>
        <v>171</v>
      </c>
      <c r="F788">
        <f t="shared" si="72"/>
        <v>152</v>
      </c>
      <c r="G788">
        <f t="shared" si="73"/>
        <v>187</v>
      </c>
      <c r="H788">
        <f t="shared" si="74"/>
        <v>130</v>
      </c>
      <c r="I788">
        <v>0</v>
      </c>
      <c r="J788" s="22">
        <v>0.86</v>
      </c>
      <c r="K788" s="22">
        <v>0.43</v>
      </c>
      <c r="L788" s="22">
        <v>0.5</v>
      </c>
      <c r="M788" s="22">
        <v>0.99</v>
      </c>
      <c r="N788" s="22">
        <v>0.8</v>
      </c>
      <c r="O788" s="24">
        <v>0.8</v>
      </c>
      <c r="P788" s="24">
        <v>0.94000000000000006</v>
      </c>
      <c r="Q788" s="24">
        <v>0.85</v>
      </c>
      <c r="R788" s="24">
        <v>0.66</v>
      </c>
      <c r="S788" s="24">
        <v>0.64</v>
      </c>
      <c r="T788" s="24">
        <v>0.81</v>
      </c>
      <c r="U788" s="24">
        <v>0.82000000000000006</v>
      </c>
      <c r="V788" s="24">
        <v>0.98</v>
      </c>
      <c r="W788" s="24">
        <v>0.95000000000000007</v>
      </c>
      <c r="X788" s="24">
        <v>0.33</v>
      </c>
      <c r="Y788" s="24">
        <v>0.42</v>
      </c>
      <c r="Z788" s="24">
        <v>0.78</v>
      </c>
      <c r="AA788" s="25">
        <v>1</v>
      </c>
      <c r="AB788" s="25">
        <v>24</v>
      </c>
      <c r="AC788" s="25">
        <v>38</v>
      </c>
      <c r="AD788" s="25">
        <v>23</v>
      </c>
      <c r="AE788" s="25">
        <v>0</v>
      </c>
      <c r="AF788" s="25">
        <v>5</v>
      </c>
      <c r="AG788" s="25">
        <v>18</v>
      </c>
      <c r="AH788" s="25">
        <v>35</v>
      </c>
      <c r="AI788" s="25">
        <v>0</v>
      </c>
      <c r="AJ788" s="25">
        <v>8</v>
      </c>
      <c r="AK788" s="25">
        <v>0</v>
      </c>
      <c r="AL788" s="25">
        <v>0</v>
      </c>
      <c r="AM788" s="25">
        <v>38</v>
      </c>
      <c r="AN788" s="25">
        <v>28</v>
      </c>
      <c r="AO788" s="25">
        <v>4</v>
      </c>
      <c r="AP788" s="25">
        <v>0</v>
      </c>
      <c r="AQ788" s="25">
        <v>27</v>
      </c>
      <c r="AR788" s="25">
        <v>15</v>
      </c>
      <c r="AS788" s="25">
        <v>15</v>
      </c>
      <c r="AT788" s="25">
        <v>3</v>
      </c>
      <c r="AU788" s="25">
        <v>8</v>
      </c>
      <c r="AV788" s="25">
        <v>29</v>
      </c>
      <c r="AW788" s="25">
        <v>0</v>
      </c>
      <c r="AX788" s="25">
        <v>10</v>
      </c>
      <c r="AY788" s="25">
        <v>27</v>
      </c>
      <c r="AZ788" s="25">
        <v>36</v>
      </c>
      <c r="BA788" s="25">
        <v>13</v>
      </c>
      <c r="BB788" s="25">
        <v>0</v>
      </c>
      <c r="BC788" s="25">
        <v>28</v>
      </c>
      <c r="BD788" s="25">
        <v>36</v>
      </c>
      <c r="BE788" s="25">
        <v>23</v>
      </c>
      <c r="BF788" s="25">
        <v>22</v>
      </c>
      <c r="BG788" s="25">
        <v>2</v>
      </c>
      <c r="BH788" s="25">
        <v>42</v>
      </c>
      <c r="BI788" s="25">
        <v>42</v>
      </c>
      <c r="BJ788" s="25">
        <v>21</v>
      </c>
      <c r="BK788" s="25">
        <v>10</v>
      </c>
      <c r="BL788" s="25">
        <v>9</v>
      </c>
      <c r="BM788" s="25">
        <v>0</v>
      </c>
      <c r="BN788" s="25">
        <v>0</v>
      </c>
      <c r="BO788" t="s">
        <v>37</v>
      </c>
    </row>
    <row r="789" spans="1:67" x14ac:dyDescent="0.25">
      <c r="A789" s="6">
        <v>45272</v>
      </c>
      <c r="B789" t="s">
        <v>18</v>
      </c>
      <c r="C789">
        <v>12</v>
      </c>
      <c r="D789">
        <v>640</v>
      </c>
      <c r="E789">
        <f t="shared" si="71"/>
        <v>178</v>
      </c>
      <c r="F789">
        <f t="shared" si="72"/>
        <v>171</v>
      </c>
      <c r="G789">
        <f t="shared" si="73"/>
        <v>164</v>
      </c>
      <c r="H789">
        <f t="shared" si="74"/>
        <v>127</v>
      </c>
      <c r="I789">
        <v>0</v>
      </c>
      <c r="J789" s="22">
        <v>0.88</v>
      </c>
      <c r="K789" s="22">
        <v>0.21</v>
      </c>
      <c r="L789" s="22">
        <v>0.72</v>
      </c>
      <c r="M789" s="22">
        <v>0.93</v>
      </c>
      <c r="N789" s="22">
        <v>0.68</v>
      </c>
      <c r="O789" s="24">
        <v>0.8</v>
      </c>
      <c r="P789" s="24">
        <v>0.73</v>
      </c>
      <c r="Q789" s="24">
        <v>0.61</v>
      </c>
      <c r="R789" s="24">
        <v>0.53</v>
      </c>
      <c r="S789" s="24">
        <v>0.96</v>
      </c>
      <c r="T789" s="24">
        <v>0.72</v>
      </c>
      <c r="U789" s="24">
        <v>0.3</v>
      </c>
      <c r="V789" s="24">
        <v>0.87</v>
      </c>
      <c r="W789" s="24">
        <v>0.88</v>
      </c>
      <c r="X789" s="24">
        <v>0.4</v>
      </c>
      <c r="Y789" s="24">
        <v>0.77</v>
      </c>
      <c r="Z789" s="24">
        <v>0.9</v>
      </c>
      <c r="AA789" s="25">
        <v>6</v>
      </c>
      <c r="AB789" s="25">
        <v>8</v>
      </c>
      <c r="AC789" s="25">
        <v>22</v>
      </c>
      <c r="AD789" s="25">
        <v>27</v>
      </c>
      <c r="AE789" s="25">
        <v>15</v>
      </c>
      <c r="AF789" s="25">
        <v>39</v>
      </c>
      <c r="AG789" s="25">
        <v>0</v>
      </c>
      <c r="AH789" s="25">
        <v>28</v>
      </c>
      <c r="AI789" s="25">
        <v>12</v>
      </c>
      <c r="AJ789" s="25">
        <v>14</v>
      </c>
      <c r="AK789" s="25">
        <v>0</v>
      </c>
      <c r="AL789" s="25">
        <v>32</v>
      </c>
      <c r="AM789" s="25">
        <v>4</v>
      </c>
      <c r="AN789" s="25">
        <v>38</v>
      </c>
      <c r="AO789" s="25">
        <v>35</v>
      </c>
      <c r="AP789" s="25">
        <v>0</v>
      </c>
      <c r="AQ789" s="25">
        <v>18</v>
      </c>
      <c r="AR789" s="25">
        <v>0</v>
      </c>
      <c r="AS789" s="25">
        <v>0</v>
      </c>
      <c r="AT789" s="25">
        <v>0</v>
      </c>
      <c r="AU789" s="25">
        <v>4</v>
      </c>
      <c r="AV789" s="25">
        <v>0</v>
      </c>
      <c r="AW789" s="25">
        <v>12</v>
      </c>
      <c r="AX789" s="25">
        <v>39</v>
      </c>
      <c r="AY789" s="25">
        <v>12</v>
      </c>
      <c r="AZ789" s="25">
        <v>18</v>
      </c>
      <c r="BA789" s="25">
        <v>38</v>
      </c>
      <c r="BB789" s="25">
        <v>19</v>
      </c>
      <c r="BC789" s="25">
        <v>0</v>
      </c>
      <c r="BD789" s="25">
        <v>22</v>
      </c>
      <c r="BE789" s="25">
        <v>0</v>
      </c>
      <c r="BF789" s="25">
        <v>12</v>
      </c>
      <c r="BG789" s="25">
        <v>29</v>
      </c>
      <c r="BH789" s="25">
        <v>8</v>
      </c>
      <c r="BI789" s="25">
        <v>26</v>
      </c>
      <c r="BJ789" s="25">
        <v>13</v>
      </c>
      <c r="BK789" s="25">
        <v>7</v>
      </c>
      <c r="BL789" s="25">
        <v>39</v>
      </c>
      <c r="BM789" s="25">
        <v>42</v>
      </c>
      <c r="BN789" s="25">
        <v>2</v>
      </c>
      <c r="BO789" t="s">
        <v>37</v>
      </c>
    </row>
    <row r="790" spans="1:67" x14ac:dyDescent="0.25">
      <c r="A790" s="6">
        <v>45273</v>
      </c>
      <c r="B790" t="s">
        <v>18</v>
      </c>
      <c r="C790">
        <v>13</v>
      </c>
      <c r="D790">
        <v>650</v>
      </c>
      <c r="E790">
        <f t="shared" si="71"/>
        <v>164</v>
      </c>
      <c r="F790">
        <f t="shared" si="72"/>
        <v>82</v>
      </c>
      <c r="G790">
        <f t="shared" si="73"/>
        <v>212</v>
      </c>
      <c r="H790">
        <f t="shared" si="74"/>
        <v>151</v>
      </c>
      <c r="I790">
        <v>0</v>
      </c>
      <c r="J790" s="22">
        <v>0.45</v>
      </c>
      <c r="K790" s="22">
        <v>0.71</v>
      </c>
      <c r="L790" s="22">
        <v>0.99</v>
      </c>
      <c r="M790" s="22">
        <v>0.6</v>
      </c>
      <c r="N790" s="22">
        <v>0.86</v>
      </c>
      <c r="O790" s="24">
        <v>0.8</v>
      </c>
      <c r="P790" s="24">
        <v>0.57000000000000006</v>
      </c>
      <c r="Q790" s="24">
        <v>0.99</v>
      </c>
      <c r="R790" s="24">
        <v>0.69000000000000006</v>
      </c>
      <c r="S790" s="24">
        <v>0.68</v>
      </c>
      <c r="T790" s="24">
        <v>0.65</v>
      </c>
      <c r="U790" s="24">
        <v>0.92</v>
      </c>
      <c r="V790" s="24">
        <v>0.87</v>
      </c>
      <c r="W790" s="24">
        <v>0.77</v>
      </c>
      <c r="X790" s="24">
        <v>0.9</v>
      </c>
      <c r="Y790" s="24">
        <v>0.57000000000000006</v>
      </c>
      <c r="Z790" s="24">
        <v>0.38</v>
      </c>
      <c r="AA790" s="25">
        <v>0</v>
      </c>
      <c r="AB790" s="25">
        <v>39</v>
      </c>
      <c r="AC790" s="25">
        <v>5</v>
      </c>
      <c r="AD790" s="25">
        <v>0</v>
      </c>
      <c r="AE790" s="25">
        <v>0</v>
      </c>
      <c r="AF790" s="25">
        <v>0</v>
      </c>
      <c r="AG790" s="25">
        <v>38</v>
      </c>
      <c r="AH790" s="25">
        <v>0</v>
      </c>
      <c r="AI790" s="25">
        <v>0</v>
      </c>
      <c r="AJ790" s="25">
        <v>0</v>
      </c>
      <c r="AK790" s="25">
        <v>41</v>
      </c>
      <c r="AL790" s="25">
        <v>18</v>
      </c>
      <c r="AM790" s="25">
        <v>33</v>
      </c>
      <c r="AN790" s="25">
        <v>0</v>
      </c>
      <c r="AO790" s="25">
        <v>39</v>
      </c>
      <c r="AP790" s="25">
        <v>27</v>
      </c>
      <c r="AQ790" s="25">
        <v>2</v>
      </c>
      <c r="AR790" s="25">
        <v>2</v>
      </c>
      <c r="AS790" s="25">
        <v>30</v>
      </c>
      <c r="AT790" s="25">
        <v>0</v>
      </c>
      <c r="AU790" s="25">
        <v>5</v>
      </c>
      <c r="AV790" s="25">
        <v>0</v>
      </c>
      <c r="AW790" s="25">
        <v>42</v>
      </c>
      <c r="AX790" s="25">
        <v>0</v>
      </c>
      <c r="AY790" s="25">
        <v>20</v>
      </c>
      <c r="AZ790" s="25">
        <v>18</v>
      </c>
      <c r="BA790" s="25">
        <v>37</v>
      </c>
      <c r="BB790" s="25">
        <v>24</v>
      </c>
      <c r="BC790" s="25">
        <v>37</v>
      </c>
      <c r="BD790" s="25">
        <v>29</v>
      </c>
      <c r="BE790" s="25">
        <v>8</v>
      </c>
      <c r="BF790" s="25">
        <v>32</v>
      </c>
      <c r="BG790" s="25">
        <v>0</v>
      </c>
      <c r="BH790" s="25">
        <v>34</v>
      </c>
      <c r="BI790" s="25">
        <v>8</v>
      </c>
      <c r="BJ790" s="25">
        <v>0</v>
      </c>
      <c r="BK790" s="25">
        <v>5</v>
      </c>
      <c r="BL790" s="25">
        <v>38</v>
      </c>
      <c r="BM790" s="25">
        <v>0</v>
      </c>
      <c r="BN790" s="25">
        <v>39</v>
      </c>
      <c r="BO790" t="s">
        <v>37</v>
      </c>
    </row>
    <row r="791" spans="1:67" x14ac:dyDescent="0.25">
      <c r="A791" s="6">
        <v>45274</v>
      </c>
      <c r="B791" t="s">
        <v>18</v>
      </c>
      <c r="C791">
        <v>14</v>
      </c>
      <c r="D791">
        <v>670</v>
      </c>
      <c r="E791">
        <f t="shared" ref="E791:E808" si="75">SUM(BE791:BN791)</f>
        <v>111</v>
      </c>
      <c r="F791">
        <f t="shared" ref="F791:F839" si="76">SUM(AA791:AJ791)</f>
        <v>239</v>
      </c>
      <c r="G791">
        <f t="shared" ref="G791:G839" si="77">SUM(AU791:BD791)</f>
        <v>131</v>
      </c>
      <c r="H791">
        <f t="shared" ref="H791:H839" si="78">SUM(AL791:AT791)</f>
        <v>176</v>
      </c>
      <c r="I791">
        <v>0</v>
      </c>
      <c r="J791" s="22">
        <v>0.99</v>
      </c>
      <c r="K791" s="22">
        <v>0.71</v>
      </c>
      <c r="L791" s="22">
        <v>0.87</v>
      </c>
      <c r="M791" s="22">
        <v>0.53</v>
      </c>
      <c r="N791" s="22">
        <v>0.38</v>
      </c>
      <c r="O791" s="24">
        <v>0.2</v>
      </c>
      <c r="P791" s="24">
        <v>0.63</v>
      </c>
      <c r="Q791" s="24">
        <v>0.76</v>
      </c>
      <c r="R791" s="24">
        <v>0.98</v>
      </c>
      <c r="S791" s="24">
        <v>0.68</v>
      </c>
      <c r="T791" s="24">
        <v>0.89</v>
      </c>
      <c r="U791" s="24">
        <v>0.54</v>
      </c>
      <c r="V791" s="24">
        <v>0.89</v>
      </c>
      <c r="W791" s="24">
        <v>0.75</v>
      </c>
      <c r="X791" s="24">
        <v>0.86</v>
      </c>
      <c r="Y791" s="24">
        <v>0.36</v>
      </c>
      <c r="Z791" s="24">
        <v>0.94000000000000006</v>
      </c>
      <c r="AA791" s="25">
        <v>30</v>
      </c>
      <c r="AB791" s="25">
        <v>43</v>
      </c>
      <c r="AC791" s="25">
        <v>43</v>
      </c>
      <c r="AD791" s="25">
        <v>28</v>
      </c>
      <c r="AE791" s="25">
        <v>44</v>
      </c>
      <c r="AF791" s="25">
        <v>29</v>
      </c>
      <c r="AG791" s="25">
        <v>0</v>
      </c>
      <c r="AH791" s="25">
        <v>1</v>
      </c>
      <c r="AI791" s="25">
        <v>21</v>
      </c>
      <c r="AJ791" s="25">
        <v>0</v>
      </c>
      <c r="AK791" s="25">
        <v>13</v>
      </c>
      <c r="AL791" s="25">
        <v>0</v>
      </c>
      <c r="AM791" s="25">
        <v>41</v>
      </c>
      <c r="AN791" s="25">
        <v>37</v>
      </c>
      <c r="AO791" s="25">
        <v>37</v>
      </c>
      <c r="AP791" s="25">
        <v>16</v>
      </c>
      <c r="AQ791" s="25">
        <v>0</v>
      </c>
      <c r="AR791" s="25">
        <v>11</v>
      </c>
      <c r="AS791" s="25">
        <v>34</v>
      </c>
      <c r="AT791" s="25">
        <v>0</v>
      </c>
      <c r="AU791" s="25">
        <v>0</v>
      </c>
      <c r="AV791" s="25">
        <v>42</v>
      </c>
      <c r="AW791" s="25">
        <v>33</v>
      </c>
      <c r="AX791" s="25">
        <v>16</v>
      </c>
      <c r="AY791" s="25">
        <v>40</v>
      </c>
      <c r="AZ791" s="25">
        <v>0</v>
      </c>
      <c r="BA791" s="25">
        <v>0</v>
      </c>
      <c r="BB791" s="25">
        <v>0</v>
      </c>
      <c r="BC791" s="25">
        <v>0</v>
      </c>
      <c r="BD791" s="25">
        <v>0</v>
      </c>
      <c r="BE791" s="25">
        <v>33</v>
      </c>
      <c r="BF791" s="25">
        <v>0</v>
      </c>
      <c r="BG791" s="25">
        <v>0</v>
      </c>
      <c r="BH791" s="25">
        <v>9</v>
      </c>
      <c r="BI791" s="25">
        <v>15</v>
      </c>
      <c r="BJ791" s="25">
        <v>27</v>
      </c>
      <c r="BK791" s="25">
        <v>25</v>
      </c>
      <c r="BL791" s="25">
        <v>0</v>
      </c>
      <c r="BM791" s="25">
        <v>2</v>
      </c>
      <c r="BN791" s="25">
        <v>0</v>
      </c>
      <c r="BO791" t="s">
        <v>37</v>
      </c>
    </row>
    <row r="792" spans="1:67" x14ac:dyDescent="0.25">
      <c r="A792" s="6">
        <v>45275</v>
      </c>
      <c r="B792" t="s">
        <v>18</v>
      </c>
      <c r="C792">
        <v>15</v>
      </c>
      <c r="D792">
        <v>760</v>
      </c>
      <c r="E792">
        <f t="shared" si="75"/>
        <v>186</v>
      </c>
      <c r="F792">
        <f t="shared" si="76"/>
        <v>219</v>
      </c>
      <c r="G792">
        <f t="shared" si="77"/>
        <v>232</v>
      </c>
      <c r="H792">
        <f t="shared" si="78"/>
        <v>123</v>
      </c>
      <c r="I792">
        <v>0</v>
      </c>
      <c r="J792" s="22">
        <v>0.79</v>
      </c>
      <c r="K792" s="22">
        <v>0.33</v>
      </c>
      <c r="L792" s="22">
        <v>0.93</v>
      </c>
      <c r="M792" s="22">
        <v>0.9</v>
      </c>
      <c r="N792" s="22">
        <v>0.64</v>
      </c>
      <c r="O792" s="24">
        <v>0.41000000000000003</v>
      </c>
      <c r="P792" s="24">
        <v>0.1</v>
      </c>
      <c r="Q792" s="24">
        <v>0.64</v>
      </c>
      <c r="R792" s="24">
        <v>0.63</v>
      </c>
      <c r="S792" s="24">
        <v>0.89</v>
      </c>
      <c r="T792" s="24">
        <v>0.61</v>
      </c>
      <c r="U792" s="24">
        <v>1</v>
      </c>
      <c r="V792" s="24">
        <v>0.28999999999999998</v>
      </c>
      <c r="W792" s="24">
        <v>0.54</v>
      </c>
      <c r="X792" s="24">
        <v>0.93</v>
      </c>
      <c r="Y792" s="24">
        <v>0.74</v>
      </c>
      <c r="Z792" s="24">
        <v>0.83000000000000007</v>
      </c>
      <c r="AA792" s="25">
        <v>0</v>
      </c>
      <c r="AB792" s="25">
        <v>36</v>
      </c>
      <c r="AC792" s="25">
        <v>0</v>
      </c>
      <c r="AD792" s="25">
        <v>41</v>
      </c>
      <c r="AE792" s="25">
        <v>0</v>
      </c>
      <c r="AF792" s="25">
        <v>7</v>
      </c>
      <c r="AG792" s="25">
        <v>0</v>
      </c>
      <c r="AH792" s="25">
        <v>42</v>
      </c>
      <c r="AI792" s="25">
        <v>45</v>
      </c>
      <c r="AJ792" s="25">
        <v>48</v>
      </c>
      <c r="AK792" s="25">
        <v>0</v>
      </c>
      <c r="AL792" s="25">
        <v>6</v>
      </c>
      <c r="AM792" s="25">
        <v>0</v>
      </c>
      <c r="AN792" s="25">
        <v>44</v>
      </c>
      <c r="AO792" s="25">
        <v>18</v>
      </c>
      <c r="AP792" s="25">
        <v>10</v>
      </c>
      <c r="AQ792" s="25">
        <v>4</v>
      </c>
      <c r="AR792" s="25">
        <v>10</v>
      </c>
      <c r="AS792" s="25">
        <v>0</v>
      </c>
      <c r="AT792" s="25">
        <v>31</v>
      </c>
      <c r="AU792" s="25">
        <v>46</v>
      </c>
      <c r="AV792" s="25">
        <v>40</v>
      </c>
      <c r="AW792" s="25">
        <v>13</v>
      </c>
      <c r="AX792" s="25">
        <v>31</v>
      </c>
      <c r="AY792" s="25">
        <v>10</v>
      </c>
      <c r="AZ792" s="25">
        <v>37</v>
      </c>
      <c r="BA792" s="25">
        <v>9</v>
      </c>
      <c r="BB792" s="25">
        <v>3</v>
      </c>
      <c r="BC792" s="25">
        <v>10</v>
      </c>
      <c r="BD792" s="25">
        <v>33</v>
      </c>
      <c r="BE792" s="25">
        <v>0</v>
      </c>
      <c r="BF792" s="25">
        <v>10</v>
      </c>
      <c r="BG792" s="25">
        <v>19</v>
      </c>
      <c r="BH792" s="25">
        <v>44</v>
      </c>
      <c r="BI792" s="25">
        <v>15</v>
      </c>
      <c r="BJ792" s="25">
        <v>42</v>
      </c>
      <c r="BK792" s="25">
        <v>38</v>
      </c>
      <c r="BL792" s="25">
        <v>0</v>
      </c>
      <c r="BM792" s="25">
        <v>18</v>
      </c>
      <c r="BN792" s="25">
        <v>0</v>
      </c>
      <c r="BO792" t="s">
        <v>37</v>
      </c>
    </row>
    <row r="793" spans="1:67" x14ac:dyDescent="0.25">
      <c r="A793" s="6">
        <v>45276</v>
      </c>
      <c r="B793" t="s">
        <v>18</v>
      </c>
      <c r="C793">
        <v>16</v>
      </c>
      <c r="D793">
        <v>790</v>
      </c>
      <c r="E793">
        <f t="shared" si="75"/>
        <v>134</v>
      </c>
      <c r="F793">
        <f t="shared" si="76"/>
        <v>263</v>
      </c>
      <c r="G793">
        <f t="shared" si="77"/>
        <v>179</v>
      </c>
      <c r="H793">
        <f t="shared" si="78"/>
        <v>166</v>
      </c>
      <c r="I793">
        <v>0</v>
      </c>
      <c r="J793" s="22">
        <v>0.97</v>
      </c>
      <c r="K793" s="22">
        <v>0.49</v>
      </c>
      <c r="L793" s="22">
        <v>0.86</v>
      </c>
      <c r="M793" s="22">
        <v>0.72</v>
      </c>
      <c r="N793" s="22">
        <v>0.66</v>
      </c>
      <c r="O793" s="24">
        <v>0.6</v>
      </c>
      <c r="P793" s="24">
        <v>0.87</v>
      </c>
      <c r="Q793" s="24">
        <v>0.76</v>
      </c>
      <c r="R793" s="24">
        <v>0.63</v>
      </c>
      <c r="S793" s="24">
        <v>0.78</v>
      </c>
      <c r="T793" s="24">
        <v>1</v>
      </c>
      <c r="U793" s="24">
        <v>0.46</v>
      </c>
      <c r="V793" s="24">
        <v>0.36</v>
      </c>
      <c r="W793" s="24">
        <v>0.9</v>
      </c>
      <c r="X793" s="24">
        <v>0.75</v>
      </c>
      <c r="Y793" s="24">
        <v>0.92</v>
      </c>
      <c r="Z793" s="24">
        <v>0.81</v>
      </c>
      <c r="AA793" s="25">
        <v>42</v>
      </c>
      <c r="AB793" s="25">
        <v>28</v>
      </c>
      <c r="AC793" s="25">
        <v>0</v>
      </c>
      <c r="AD793" s="25">
        <v>1</v>
      </c>
      <c r="AE793" s="25">
        <v>46</v>
      </c>
      <c r="AF793" s="25">
        <v>47</v>
      </c>
      <c r="AG793" s="25">
        <v>46</v>
      </c>
      <c r="AH793" s="25">
        <v>17</v>
      </c>
      <c r="AI793" s="25">
        <v>36</v>
      </c>
      <c r="AJ793" s="25">
        <v>0</v>
      </c>
      <c r="AK793" s="25">
        <v>48</v>
      </c>
      <c r="AL793" s="25">
        <v>0</v>
      </c>
      <c r="AM793" s="25">
        <v>0</v>
      </c>
      <c r="AN793" s="25">
        <v>11</v>
      </c>
      <c r="AO793" s="25">
        <v>52</v>
      </c>
      <c r="AP793" s="25">
        <v>21</v>
      </c>
      <c r="AQ793" s="25">
        <v>0</v>
      </c>
      <c r="AR793" s="25">
        <v>30</v>
      </c>
      <c r="AS793" s="25">
        <v>12</v>
      </c>
      <c r="AT793" s="25">
        <v>40</v>
      </c>
      <c r="AU793" s="25">
        <v>0</v>
      </c>
      <c r="AV793" s="25">
        <v>0</v>
      </c>
      <c r="AW793" s="25">
        <v>15</v>
      </c>
      <c r="AX793" s="25">
        <v>43</v>
      </c>
      <c r="AY793" s="25">
        <v>0</v>
      </c>
      <c r="AZ793" s="25">
        <v>9</v>
      </c>
      <c r="BA793" s="25">
        <v>47</v>
      </c>
      <c r="BB793" s="25">
        <v>21</v>
      </c>
      <c r="BC793" s="25">
        <v>20</v>
      </c>
      <c r="BD793" s="25">
        <v>24</v>
      </c>
      <c r="BE793" s="25">
        <v>12</v>
      </c>
      <c r="BF793" s="25">
        <v>0</v>
      </c>
      <c r="BG793" s="25">
        <v>35</v>
      </c>
      <c r="BH793" s="25">
        <v>0</v>
      </c>
      <c r="BI793" s="25">
        <v>2</v>
      </c>
      <c r="BJ793" s="25">
        <v>6</v>
      </c>
      <c r="BK793" s="25">
        <v>52</v>
      </c>
      <c r="BL793" s="25">
        <v>0</v>
      </c>
      <c r="BM793" s="25">
        <v>7</v>
      </c>
      <c r="BN793" s="25">
        <v>20</v>
      </c>
      <c r="BO793" t="s">
        <v>37</v>
      </c>
    </row>
    <row r="794" spans="1:67" x14ac:dyDescent="0.25">
      <c r="A794" s="6">
        <v>45277</v>
      </c>
      <c r="B794" t="s">
        <v>18</v>
      </c>
      <c r="C794">
        <v>17</v>
      </c>
      <c r="D794">
        <v>790</v>
      </c>
      <c r="E794">
        <f t="shared" si="75"/>
        <v>133</v>
      </c>
      <c r="F794">
        <f t="shared" si="76"/>
        <v>190</v>
      </c>
      <c r="G794">
        <f t="shared" si="77"/>
        <v>234</v>
      </c>
      <c r="H794">
        <f t="shared" si="78"/>
        <v>225</v>
      </c>
      <c r="I794">
        <v>0</v>
      </c>
      <c r="J794" s="22">
        <v>0.93</v>
      </c>
      <c r="K794" s="22">
        <v>0.78</v>
      </c>
      <c r="L794" s="22">
        <v>0.61</v>
      </c>
      <c r="M794" s="22">
        <v>0.8</v>
      </c>
      <c r="N794" s="22">
        <v>0.25</v>
      </c>
      <c r="O794" s="24">
        <v>0.86</v>
      </c>
      <c r="P794" s="24">
        <v>0.65</v>
      </c>
      <c r="Q794" s="24">
        <v>0.76</v>
      </c>
      <c r="R794" s="24">
        <v>0.74</v>
      </c>
      <c r="S794" s="24">
        <v>0.42</v>
      </c>
      <c r="T794" s="24">
        <v>0.23</v>
      </c>
      <c r="U794" s="24">
        <v>0.88</v>
      </c>
      <c r="V794" s="24">
        <v>1</v>
      </c>
      <c r="W794" s="24">
        <v>0.33</v>
      </c>
      <c r="X794" s="24">
        <v>0.77</v>
      </c>
      <c r="Y794" s="24">
        <v>0.46</v>
      </c>
      <c r="Z794" s="24">
        <v>0.87</v>
      </c>
      <c r="AA794" s="25">
        <v>28</v>
      </c>
      <c r="AB794" s="25">
        <v>6</v>
      </c>
      <c r="AC794" s="25">
        <v>28</v>
      </c>
      <c r="AD794" s="25">
        <v>0</v>
      </c>
      <c r="AE794" s="25">
        <v>47</v>
      </c>
      <c r="AF794" s="25">
        <v>14</v>
      </c>
      <c r="AG794" s="25">
        <v>30</v>
      </c>
      <c r="AH794" s="25">
        <v>24</v>
      </c>
      <c r="AI794" s="25">
        <v>8</v>
      </c>
      <c r="AJ794" s="25">
        <v>5</v>
      </c>
      <c r="AK794" s="25">
        <v>8</v>
      </c>
      <c r="AL794" s="25">
        <v>16</v>
      </c>
      <c r="AM794" s="25">
        <v>25</v>
      </c>
      <c r="AN794" s="25">
        <v>25</v>
      </c>
      <c r="AO794" s="25">
        <v>32</v>
      </c>
      <c r="AP794" s="25">
        <v>20</v>
      </c>
      <c r="AQ794" s="25">
        <v>16</v>
      </c>
      <c r="AR794" s="25">
        <v>21</v>
      </c>
      <c r="AS794" s="25">
        <v>24</v>
      </c>
      <c r="AT794" s="25">
        <v>46</v>
      </c>
      <c r="AU794" s="25">
        <v>39</v>
      </c>
      <c r="AV794" s="25">
        <v>29</v>
      </c>
      <c r="AW794" s="25">
        <v>20</v>
      </c>
      <c r="AX794" s="25">
        <v>0</v>
      </c>
      <c r="AY794" s="25">
        <v>34</v>
      </c>
      <c r="AZ794" s="25">
        <v>2</v>
      </c>
      <c r="BA794" s="25">
        <v>22</v>
      </c>
      <c r="BB794" s="25">
        <v>29</v>
      </c>
      <c r="BC794" s="25">
        <v>17</v>
      </c>
      <c r="BD794" s="25">
        <v>42</v>
      </c>
      <c r="BE794" s="25">
        <v>0</v>
      </c>
      <c r="BF794" s="25">
        <v>3</v>
      </c>
      <c r="BG794" s="25">
        <v>6</v>
      </c>
      <c r="BH794" s="25">
        <v>7</v>
      </c>
      <c r="BI794" s="25">
        <v>16</v>
      </c>
      <c r="BJ794" s="25">
        <v>46</v>
      </c>
      <c r="BK794" s="25">
        <v>7</v>
      </c>
      <c r="BL794" s="25">
        <v>0</v>
      </c>
      <c r="BM794" s="25">
        <v>48</v>
      </c>
      <c r="BN794" s="25">
        <v>0</v>
      </c>
      <c r="BO794" t="s">
        <v>37</v>
      </c>
    </row>
    <row r="795" spans="1:67" x14ac:dyDescent="0.25">
      <c r="A795" s="6">
        <v>45278</v>
      </c>
      <c r="B795" t="s">
        <v>18</v>
      </c>
      <c r="C795">
        <v>18</v>
      </c>
      <c r="D795">
        <v>800</v>
      </c>
      <c r="E795">
        <f t="shared" si="75"/>
        <v>192</v>
      </c>
      <c r="F795">
        <f t="shared" si="76"/>
        <v>187</v>
      </c>
      <c r="G795">
        <f t="shared" si="77"/>
        <v>169</v>
      </c>
      <c r="H795">
        <f t="shared" si="78"/>
        <v>203</v>
      </c>
      <c r="I795">
        <v>0</v>
      </c>
      <c r="J795" s="22">
        <v>0.55000000000000004</v>
      </c>
      <c r="K795" s="22">
        <v>0.81</v>
      </c>
      <c r="L795" s="22">
        <v>0.76</v>
      </c>
      <c r="M795" s="22">
        <v>0.91</v>
      </c>
      <c r="N795" s="22">
        <v>0.28000000000000003</v>
      </c>
      <c r="O795" s="24">
        <v>0.62</v>
      </c>
      <c r="P795" s="24">
        <v>0.77</v>
      </c>
      <c r="Q795" s="24">
        <v>0.61</v>
      </c>
      <c r="R795" s="24">
        <v>0.89</v>
      </c>
      <c r="S795" s="24">
        <v>0.66</v>
      </c>
      <c r="T795" s="24">
        <v>0.86</v>
      </c>
      <c r="U795" s="24">
        <v>0.45</v>
      </c>
      <c r="V795" s="24">
        <v>0.78</v>
      </c>
      <c r="W795" s="24">
        <v>0.97</v>
      </c>
      <c r="X795" s="24">
        <v>0.57000000000000006</v>
      </c>
      <c r="Y795" s="24">
        <v>0.96</v>
      </c>
      <c r="Z795" s="24">
        <v>0.89</v>
      </c>
      <c r="AA795" s="25">
        <v>11</v>
      </c>
      <c r="AB795" s="25">
        <v>0</v>
      </c>
      <c r="AC795" s="25">
        <v>0</v>
      </c>
      <c r="AD795" s="25">
        <v>51</v>
      </c>
      <c r="AE795" s="25">
        <v>0</v>
      </c>
      <c r="AF795" s="25">
        <v>0</v>
      </c>
      <c r="AG795" s="25">
        <v>27</v>
      </c>
      <c r="AH795" s="25">
        <v>47</v>
      </c>
      <c r="AI795" s="25">
        <v>51</v>
      </c>
      <c r="AJ795" s="25">
        <v>0</v>
      </c>
      <c r="AK795" s="25">
        <v>49</v>
      </c>
      <c r="AL795" s="25">
        <v>0</v>
      </c>
      <c r="AM795" s="25">
        <v>47</v>
      </c>
      <c r="AN795" s="25">
        <v>53</v>
      </c>
      <c r="AO795" s="25">
        <v>0</v>
      </c>
      <c r="AP795" s="25">
        <v>0</v>
      </c>
      <c r="AQ795" s="25">
        <v>0</v>
      </c>
      <c r="AR795" s="25">
        <v>32</v>
      </c>
      <c r="AS795" s="25">
        <v>53</v>
      </c>
      <c r="AT795" s="25">
        <v>18</v>
      </c>
      <c r="AU795" s="25">
        <v>0</v>
      </c>
      <c r="AV795" s="25">
        <v>0</v>
      </c>
      <c r="AW795" s="25">
        <v>24</v>
      </c>
      <c r="AX795" s="25">
        <v>41</v>
      </c>
      <c r="AY795" s="25">
        <v>0</v>
      </c>
      <c r="AZ795" s="25">
        <v>19</v>
      </c>
      <c r="BA795" s="25">
        <v>28</v>
      </c>
      <c r="BB795" s="25">
        <v>35</v>
      </c>
      <c r="BC795" s="25">
        <v>22</v>
      </c>
      <c r="BD795" s="25">
        <v>0</v>
      </c>
      <c r="BE795" s="25">
        <v>10</v>
      </c>
      <c r="BF795" s="25">
        <v>10</v>
      </c>
      <c r="BG795" s="25">
        <v>7</v>
      </c>
      <c r="BH795" s="25">
        <v>46</v>
      </c>
      <c r="BI795" s="25">
        <v>53</v>
      </c>
      <c r="BJ795" s="25">
        <v>19</v>
      </c>
      <c r="BK795" s="25">
        <v>0</v>
      </c>
      <c r="BL795" s="25">
        <v>30</v>
      </c>
      <c r="BM795" s="25">
        <v>4</v>
      </c>
      <c r="BN795" s="25">
        <v>13</v>
      </c>
      <c r="BO795" t="s">
        <v>37</v>
      </c>
    </row>
    <row r="796" spans="1:67" x14ac:dyDescent="0.25">
      <c r="A796" s="6">
        <v>45279</v>
      </c>
      <c r="B796" t="s">
        <v>18</v>
      </c>
      <c r="C796">
        <v>19</v>
      </c>
      <c r="D796">
        <v>820.00000000000011</v>
      </c>
      <c r="E796">
        <f t="shared" si="75"/>
        <v>70</v>
      </c>
      <c r="F796">
        <f t="shared" si="76"/>
        <v>250</v>
      </c>
      <c r="G796">
        <f t="shared" si="77"/>
        <v>198.00000000000011</v>
      </c>
      <c r="H796">
        <f t="shared" si="78"/>
        <v>273</v>
      </c>
      <c r="I796">
        <v>0</v>
      </c>
      <c r="J796" s="22">
        <v>0.8</v>
      </c>
      <c r="K796" s="22">
        <v>0.5</v>
      </c>
      <c r="L796" s="22">
        <v>0.83000000000000007</v>
      </c>
      <c r="M796" s="22">
        <v>0.92</v>
      </c>
      <c r="N796" s="22">
        <v>0.2</v>
      </c>
      <c r="O796" s="24">
        <v>0.98</v>
      </c>
      <c r="P796" s="24">
        <v>0.47000000000000003</v>
      </c>
      <c r="Q796" s="24">
        <v>0.63</v>
      </c>
      <c r="R796" s="24">
        <v>0.65</v>
      </c>
      <c r="S796" s="24">
        <v>0.85</v>
      </c>
      <c r="T796" s="24">
        <v>0.79</v>
      </c>
      <c r="U796" s="24">
        <v>0.57999999999999996</v>
      </c>
      <c r="V796" s="24">
        <v>0.27</v>
      </c>
      <c r="W796" s="24">
        <v>0.9</v>
      </c>
      <c r="X796" s="24">
        <v>0.95000000000000007</v>
      </c>
      <c r="Y796" s="24">
        <v>0.86</v>
      </c>
      <c r="Z796" s="24">
        <v>1</v>
      </c>
      <c r="AA796" s="25">
        <v>0</v>
      </c>
      <c r="AB796" s="25">
        <v>33</v>
      </c>
      <c r="AC796" s="25">
        <v>0</v>
      </c>
      <c r="AD796" s="25">
        <v>46</v>
      </c>
      <c r="AE796" s="25">
        <v>33</v>
      </c>
      <c r="AF796" s="25">
        <v>54</v>
      </c>
      <c r="AG796" s="25">
        <v>28</v>
      </c>
      <c r="AH796" s="25">
        <v>18</v>
      </c>
      <c r="AI796" s="25">
        <v>28</v>
      </c>
      <c r="AJ796" s="25">
        <v>10</v>
      </c>
      <c r="AK796" s="25">
        <v>29</v>
      </c>
      <c r="AL796" s="25">
        <v>0</v>
      </c>
      <c r="AM796" s="25">
        <v>18</v>
      </c>
      <c r="AN796" s="25">
        <v>53</v>
      </c>
      <c r="AO796" s="25">
        <v>41</v>
      </c>
      <c r="AP796" s="25">
        <v>48</v>
      </c>
      <c r="AQ796" s="25">
        <v>47</v>
      </c>
      <c r="AR796" s="25">
        <v>25</v>
      </c>
      <c r="AS796" s="25">
        <v>1</v>
      </c>
      <c r="AT796" s="25">
        <v>40</v>
      </c>
      <c r="AU796" s="25">
        <v>0</v>
      </c>
      <c r="AV796" s="25">
        <v>31</v>
      </c>
      <c r="AW796" s="25">
        <v>9</v>
      </c>
      <c r="AX796" s="25">
        <v>0</v>
      </c>
      <c r="AY796" s="25">
        <v>44</v>
      </c>
      <c r="AZ796" s="25">
        <v>12.000000000000114</v>
      </c>
      <c r="BA796" s="25">
        <v>39</v>
      </c>
      <c r="BB796" s="25">
        <v>0</v>
      </c>
      <c r="BC796" s="25">
        <v>42</v>
      </c>
      <c r="BD796" s="25">
        <v>21</v>
      </c>
      <c r="BE796" s="25">
        <v>32</v>
      </c>
      <c r="BF796" s="25">
        <v>9</v>
      </c>
      <c r="BG796" s="25">
        <v>0</v>
      </c>
      <c r="BH796" s="25">
        <v>0</v>
      </c>
      <c r="BI796" s="25">
        <v>0</v>
      </c>
      <c r="BJ796" s="25">
        <v>0</v>
      </c>
      <c r="BK796" s="25">
        <v>9</v>
      </c>
      <c r="BL796" s="25">
        <v>3</v>
      </c>
      <c r="BM796" s="25">
        <v>17</v>
      </c>
      <c r="BN796" s="25">
        <v>0</v>
      </c>
      <c r="BO796" t="s">
        <v>37</v>
      </c>
    </row>
    <row r="797" spans="1:67" x14ac:dyDescent="0.25">
      <c r="A797" s="6">
        <v>45280</v>
      </c>
      <c r="B797" t="s">
        <v>18</v>
      </c>
      <c r="C797">
        <v>20</v>
      </c>
      <c r="D797">
        <v>820.00000000000011</v>
      </c>
      <c r="E797">
        <f t="shared" si="75"/>
        <v>157.00000000000011</v>
      </c>
      <c r="F797">
        <f t="shared" si="76"/>
        <v>251</v>
      </c>
      <c r="G797">
        <f t="shared" si="77"/>
        <v>242</v>
      </c>
      <c r="H797">
        <f t="shared" si="78"/>
        <v>157</v>
      </c>
      <c r="I797">
        <v>0</v>
      </c>
      <c r="J797" s="22">
        <v>0.8</v>
      </c>
      <c r="K797" s="22">
        <v>0.63</v>
      </c>
      <c r="L797" s="22">
        <v>0.77</v>
      </c>
      <c r="M797" s="22">
        <v>0.24</v>
      </c>
      <c r="N797" s="22">
        <v>0.9</v>
      </c>
      <c r="O797" s="24">
        <v>0.71</v>
      </c>
      <c r="P797" s="24">
        <v>0.62</v>
      </c>
      <c r="Q797" s="24">
        <v>0.57999999999999996</v>
      </c>
      <c r="R797" s="24">
        <v>0.76</v>
      </c>
      <c r="S797" s="24">
        <v>0.99</v>
      </c>
      <c r="T797" s="24">
        <v>0.68</v>
      </c>
      <c r="U797" s="24">
        <v>0.45</v>
      </c>
      <c r="V797" s="24">
        <v>0.70000000000000007</v>
      </c>
      <c r="W797" s="24">
        <v>0.96</v>
      </c>
      <c r="X797" s="24">
        <v>0.4</v>
      </c>
      <c r="Y797" s="24">
        <v>0.99</v>
      </c>
      <c r="Z797" s="24">
        <v>0.70000000000000007</v>
      </c>
      <c r="AA797" s="25">
        <v>45</v>
      </c>
      <c r="AB797" s="25">
        <v>14</v>
      </c>
      <c r="AC797" s="25">
        <v>0</v>
      </c>
      <c r="AD797" s="25">
        <v>10</v>
      </c>
      <c r="AE797" s="25">
        <v>14</v>
      </c>
      <c r="AF797" s="25">
        <v>30</v>
      </c>
      <c r="AG797" s="25">
        <v>51</v>
      </c>
      <c r="AH797" s="25">
        <v>36</v>
      </c>
      <c r="AI797" s="25">
        <v>38</v>
      </c>
      <c r="AJ797" s="25">
        <v>13</v>
      </c>
      <c r="AK797" s="25">
        <v>13</v>
      </c>
      <c r="AL797" s="25">
        <v>0</v>
      </c>
      <c r="AM797" s="25">
        <v>0</v>
      </c>
      <c r="AN797" s="25">
        <v>0</v>
      </c>
      <c r="AO797" s="25">
        <v>54</v>
      </c>
      <c r="AP797" s="25">
        <v>53</v>
      </c>
      <c r="AQ797" s="25">
        <v>0</v>
      </c>
      <c r="AR797" s="25">
        <v>35</v>
      </c>
      <c r="AS797" s="25">
        <v>15</v>
      </c>
      <c r="AT797" s="25">
        <v>0</v>
      </c>
      <c r="AU797" s="25">
        <v>44</v>
      </c>
      <c r="AV797" s="25">
        <v>45</v>
      </c>
      <c r="AW797" s="25">
        <v>25</v>
      </c>
      <c r="AX797" s="25">
        <v>0</v>
      </c>
      <c r="AY797" s="25">
        <v>6</v>
      </c>
      <c r="AZ797" s="25">
        <v>51</v>
      </c>
      <c r="BA797" s="25">
        <v>40</v>
      </c>
      <c r="BB797" s="25">
        <v>4</v>
      </c>
      <c r="BC797" s="25">
        <v>10</v>
      </c>
      <c r="BD797" s="25">
        <v>17</v>
      </c>
      <c r="BE797" s="25">
        <v>0</v>
      </c>
      <c r="BF797" s="25">
        <v>0</v>
      </c>
      <c r="BG797" s="25">
        <v>54</v>
      </c>
      <c r="BH797" s="25">
        <v>0</v>
      </c>
      <c r="BI797" s="25">
        <v>15</v>
      </c>
      <c r="BJ797" s="25">
        <v>22</v>
      </c>
      <c r="BK797" s="25">
        <v>29.000000000000114</v>
      </c>
      <c r="BL797" s="25">
        <v>0</v>
      </c>
      <c r="BM797" s="25">
        <v>0</v>
      </c>
      <c r="BN797" s="25">
        <v>37</v>
      </c>
      <c r="BO797" t="s">
        <v>37</v>
      </c>
    </row>
    <row r="798" spans="1:67" x14ac:dyDescent="0.25">
      <c r="A798" s="6">
        <v>45281</v>
      </c>
      <c r="B798" t="s">
        <v>18</v>
      </c>
      <c r="C798">
        <v>21</v>
      </c>
      <c r="D798">
        <v>830.00000000000011</v>
      </c>
      <c r="E798">
        <f t="shared" si="75"/>
        <v>195</v>
      </c>
      <c r="F798">
        <f t="shared" si="76"/>
        <v>144</v>
      </c>
      <c r="G798">
        <f t="shared" si="77"/>
        <v>149.00000000000011</v>
      </c>
      <c r="H798">
        <f t="shared" si="78"/>
        <v>291</v>
      </c>
      <c r="I798">
        <v>0</v>
      </c>
      <c r="J798" s="22">
        <v>0.67</v>
      </c>
      <c r="K798" s="22">
        <v>0.72</v>
      </c>
      <c r="L798" s="22">
        <v>0.18</v>
      </c>
      <c r="M798" s="22">
        <v>0.98</v>
      </c>
      <c r="N798" s="22">
        <v>0.88</v>
      </c>
      <c r="O798" s="24">
        <v>0.61</v>
      </c>
      <c r="P798" s="24">
        <v>0.78</v>
      </c>
      <c r="Q798" s="24">
        <v>0.73</v>
      </c>
      <c r="R798" s="24">
        <v>0.71</v>
      </c>
      <c r="S798" s="24">
        <v>0.72</v>
      </c>
      <c r="T798" s="24">
        <v>0.89</v>
      </c>
      <c r="U798" s="24">
        <v>0.8</v>
      </c>
      <c r="V798" s="24">
        <v>0.37</v>
      </c>
      <c r="W798" s="24">
        <v>0.43</v>
      </c>
      <c r="X798" s="24">
        <v>0.9</v>
      </c>
      <c r="Y798" s="24">
        <v>0.75</v>
      </c>
      <c r="Z798" s="24">
        <v>0.96</v>
      </c>
      <c r="AA798" s="25">
        <v>23</v>
      </c>
      <c r="AB798" s="25">
        <v>7</v>
      </c>
      <c r="AC798" s="25">
        <v>0</v>
      </c>
      <c r="AD798" s="25">
        <v>39</v>
      </c>
      <c r="AE798" s="25">
        <v>0</v>
      </c>
      <c r="AF798" s="25">
        <v>0</v>
      </c>
      <c r="AG798" s="25">
        <v>50</v>
      </c>
      <c r="AH798" s="25">
        <v>25</v>
      </c>
      <c r="AI798" s="25">
        <v>0</v>
      </c>
      <c r="AJ798" s="25">
        <v>0</v>
      </c>
      <c r="AK798" s="25">
        <v>51</v>
      </c>
      <c r="AL798" s="25">
        <v>0</v>
      </c>
      <c r="AM798" s="25">
        <v>0</v>
      </c>
      <c r="AN798" s="25">
        <v>34</v>
      </c>
      <c r="AO798" s="25">
        <v>32</v>
      </c>
      <c r="AP798" s="25">
        <v>42</v>
      </c>
      <c r="AQ798" s="25">
        <v>53</v>
      </c>
      <c r="AR798" s="25">
        <v>42</v>
      </c>
      <c r="AS798" s="25">
        <v>42</v>
      </c>
      <c r="AT798" s="25">
        <v>46</v>
      </c>
      <c r="AU798" s="25">
        <v>34</v>
      </c>
      <c r="AV798" s="25">
        <v>0</v>
      </c>
      <c r="AW798" s="25">
        <v>0</v>
      </c>
      <c r="AX798" s="25">
        <v>3</v>
      </c>
      <c r="AY798" s="25">
        <v>39</v>
      </c>
      <c r="AZ798" s="25">
        <v>0</v>
      </c>
      <c r="BA798" s="25">
        <v>10</v>
      </c>
      <c r="BB798" s="25">
        <v>43</v>
      </c>
      <c r="BC798" s="25">
        <v>9</v>
      </c>
      <c r="BD798" s="25">
        <v>11.000000000000114</v>
      </c>
      <c r="BE798" s="25">
        <v>21</v>
      </c>
      <c r="BF798" s="25">
        <v>28</v>
      </c>
      <c r="BG798" s="25">
        <v>0</v>
      </c>
      <c r="BH798" s="25">
        <v>0</v>
      </c>
      <c r="BI798" s="25">
        <v>21</v>
      </c>
      <c r="BJ798" s="25">
        <v>49</v>
      </c>
      <c r="BK798" s="25">
        <v>0</v>
      </c>
      <c r="BL798" s="25">
        <v>34</v>
      </c>
      <c r="BM798" s="25">
        <v>37</v>
      </c>
      <c r="BN798" s="25">
        <v>5</v>
      </c>
      <c r="BO798" t="s">
        <v>37</v>
      </c>
    </row>
    <row r="799" spans="1:67" x14ac:dyDescent="0.25">
      <c r="A799" s="6">
        <v>45282</v>
      </c>
      <c r="B799" t="s">
        <v>18</v>
      </c>
      <c r="C799">
        <v>22</v>
      </c>
      <c r="D799">
        <v>830.00000000000011</v>
      </c>
      <c r="E799">
        <f t="shared" si="75"/>
        <v>234</v>
      </c>
      <c r="F799">
        <f t="shared" si="76"/>
        <v>269</v>
      </c>
      <c r="G799">
        <f t="shared" si="77"/>
        <v>258.00000000000011</v>
      </c>
      <c r="H799">
        <f t="shared" si="78"/>
        <v>56</v>
      </c>
      <c r="I799">
        <v>0</v>
      </c>
      <c r="J799" s="22">
        <v>0.87</v>
      </c>
      <c r="K799" s="22">
        <v>0.74</v>
      </c>
      <c r="L799" s="22">
        <v>0.99</v>
      </c>
      <c r="M799" s="22">
        <v>0.5</v>
      </c>
      <c r="N799" s="22">
        <v>0.46</v>
      </c>
      <c r="O799" s="24">
        <v>0.78</v>
      </c>
      <c r="P799" s="24">
        <v>0.56000000000000005</v>
      </c>
      <c r="Q799" s="24">
        <v>0.68</v>
      </c>
      <c r="R799" s="24">
        <v>0.70000000000000007</v>
      </c>
      <c r="S799" s="24">
        <v>0.45</v>
      </c>
      <c r="T799" s="24">
        <v>0.85</v>
      </c>
      <c r="U799" s="24">
        <v>0.55000000000000004</v>
      </c>
      <c r="V799" s="24">
        <v>0.97</v>
      </c>
      <c r="W799" s="24">
        <v>0.78</v>
      </c>
      <c r="X799" s="24">
        <v>0.97</v>
      </c>
      <c r="Y799" s="24">
        <v>0.35000000000000003</v>
      </c>
      <c r="Z799" s="24">
        <v>0.89</v>
      </c>
      <c r="AA799" s="25">
        <v>51</v>
      </c>
      <c r="AB799" s="25">
        <v>0</v>
      </c>
      <c r="AC799" s="25">
        <v>37</v>
      </c>
      <c r="AD799" s="25">
        <v>0</v>
      </c>
      <c r="AE799" s="25">
        <v>53</v>
      </c>
      <c r="AF799" s="25">
        <v>51</v>
      </c>
      <c r="AG799" s="25">
        <v>0</v>
      </c>
      <c r="AH799" s="25">
        <v>50</v>
      </c>
      <c r="AI799" s="25">
        <v>27</v>
      </c>
      <c r="AJ799" s="25">
        <v>0</v>
      </c>
      <c r="AK799" s="25">
        <v>13</v>
      </c>
      <c r="AL799" s="25">
        <v>0</v>
      </c>
      <c r="AM799" s="25">
        <v>6</v>
      </c>
      <c r="AN799" s="25">
        <v>3</v>
      </c>
      <c r="AO799" s="25">
        <v>2</v>
      </c>
      <c r="AP799" s="25">
        <v>0</v>
      </c>
      <c r="AQ799" s="25">
        <v>3</v>
      </c>
      <c r="AR799" s="25">
        <v>0</v>
      </c>
      <c r="AS799" s="25">
        <v>0</v>
      </c>
      <c r="AT799" s="25">
        <v>42</v>
      </c>
      <c r="AU799" s="25">
        <v>0</v>
      </c>
      <c r="AV799" s="25">
        <v>23</v>
      </c>
      <c r="AW799" s="25">
        <v>52</v>
      </c>
      <c r="AX799" s="25">
        <v>40</v>
      </c>
      <c r="AY799" s="25">
        <v>31.000000000000114</v>
      </c>
      <c r="AZ799" s="25">
        <v>0</v>
      </c>
      <c r="BA799" s="25">
        <v>25</v>
      </c>
      <c r="BB799" s="25">
        <v>0</v>
      </c>
      <c r="BC799" s="25">
        <v>55</v>
      </c>
      <c r="BD799" s="25">
        <v>32</v>
      </c>
      <c r="BE799" s="25">
        <v>30</v>
      </c>
      <c r="BF799" s="25">
        <v>7</v>
      </c>
      <c r="BG799" s="25">
        <v>52</v>
      </c>
      <c r="BH799" s="25">
        <v>9</v>
      </c>
      <c r="BI799" s="25">
        <v>27</v>
      </c>
      <c r="BJ799" s="25">
        <v>15</v>
      </c>
      <c r="BK799" s="25">
        <v>15</v>
      </c>
      <c r="BL799" s="25">
        <v>0</v>
      </c>
      <c r="BM799" s="25">
        <v>43</v>
      </c>
      <c r="BN799" s="25">
        <v>36</v>
      </c>
      <c r="BO799" t="s">
        <v>37</v>
      </c>
    </row>
    <row r="800" spans="1:67" x14ac:dyDescent="0.25">
      <c r="A800" s="6">
        <v>45283</v>
      </c>
      <c r="B800" t="s">
        <v>18</v>
      </c>
      <c r="C800">
        <v>23</v>
      </c>
      <c r="D800">
        <v>830.00000000000011</v>
      </c>
      <c r="E800">
        <f t="shared" si="75"/>
        <v>295</v>
      </c>
      <c r="F800">
        <f t="shared" si="76"/>
        <v>220.00000000000011</v>
      </c>
      <c r="G800">
        <f t="shared" si="77"/>
        <v>141</v>
      </c>
      <c r="H800">
        <f t="shared" si="78"/>
        <v>173</v>
      </c>
      <c r="I800">
        <v>0</v>
      </c>
      <c r="J800" s="22">
        <v>0.77</v>
      </c>
      <c r="K800" s="22">
        <v>0.28000000000000003</v>
      </c>
      <c r="L800" s="22">
        <v>0.52</v>
      </c>
      <c r="M800" s="22">
        <v>0.84</v>
      </c>
      <c r="N800" s="22">
        <v>0.95000000000000007</v>
      </c>
      <c r="O800" s="24">
        <v>0.8</v>
      </c>
      <c r="P800" s="24">
        <v>0.66</v>
      </c>
      <c r="Q800" s="24">
        <v>0.89</v>
      </c>
      <c r="R800" s="24">
        <v>0.75</v>
      </c>
      <c r="S800" s="24">
        <v>0.65</v>
      </c>
      <c r="T800" s="24">
        <v>0.55000000000000004</v>
      </c>
      <c r="U800" s="24">
        <v>0.81</v>
      </c>
      <c r="V800" s="24">
        <v>0.86</v>
      </c>
      <c r="W800" s="24">
        <v>0.35000000000000003</v>
      </c>
      <c r="X800" s="24">
        <v>0.42</v>
      </c>
      <c r="Y800" s="24">
        <v>0.93</v>
      </c>
      <c r="Z800" s="24">
        <v>0.67</v>
      </c>
      <c r="AA800" s="25">
        <v>19</v>
      </c>
      <c r="AB800" s="25">
        <v>46</v>
      </c>
      <c r="AC800" s="25">
        <v>0</v>
      </c>
      <c r="AD800" s="25">
        <v>0</v>
      </c>
      <c r="AE800" s="25">
        <v>1.0000000000001137</v>
      </c>
      <c r="AF800" s="25">
        <v>29</v>
      </c>
      <c r="AG800" s="25">
        <v>39</v>
      </c>
      <c r="AH800" s="25">
        <v>54</v>
      </c>
      <c r="AI800" s="25">
        <v>32</v>
      </c>
      <c r="AJ800" s="25">
        <v>0</v>
      </c>
      <c r="AK800" s="25">
        <v>1</v>
      </c>
      <c r="AL800" s="25">
        <v>0</v>
      </c>
      <c r="AM800" s="25">
        <v>0</v>
      </c>
      <c r="AN800" s="25">
        <v>47</v>
      </c>
      <c r="AO800" s="25">
        <v>18</v>
      </c>
      <c r="AP800" s="25">
        <v>36</v>
      </c>
      <c r="AQ800" s="25">
        <v>27</v>
      </c>
      <c r="AR800" s="25">
        <v>33</v>
      </c>
      <c r="AS800" s="25">
        <v>8</v>
      </c>
      <c r="AT800" s="25">
        <v>4</v>
      </c>
      <c r="AU800" s="25">
        <v>35</v>
      </c>
      <c r="AV800" s="25">
        <v>18</v>
      </c>
      <c r="AW800" s="25">
        <v>0</v>
      </c>
      <c r="AX800" s="25">
        <v>0</v>
      </c>
      <c r="AY800" s="25">
        <v>31</v>
      </c>
      <c r="AZ800" s="25">
        <v>6</v>
      </c>
      <c r="BA800" s="25">
        <v>24</v>
      </c>
      <c r="BB800" s="25">
        <v>7</v>
      </c>
      <c r="BC800" s="25">
        <v>5</v>
      </c>
      <c r="BD800" s="25">
        <v>15</v>
      </c>
      <c r="BE800" s="25">
        <v>26</v>
      </c>
      <c r="BF800" s="25">
        <v>49</v>
      </c>
      <c r="BG800" s="25">
        <v>44</v>
      </c>
      <c r="BH800" s="25">
        <v>17</v>
      </c>
      <c r="BI800" s="25">
        <v>49</v>
      </c>
      <c r="BJ800" s="25">
        <v>21</v>
      </c>
      <c r="BK800" s="25">
        <v>47</v>
      </c>
      <c r="BL800" s="25">
        <v>11</v>
      </c>
      <c r="BM800" s="25">
        <v>1</v>
      </c>
      <c r="BN800" s="25">
        <v>30</v>
      </c>
      <c r="BO800" t="s">
        <v>37</v>
      </c>
    </row>
    <row r="801" spans="1:67" x14ac:dyDescent="0.25">
      <c r="A801" s="6">
        <v>45284</v>
      </c>
      <c r="B801" t="s">
        <v>18</v>
      </c>
      <c r="C801">
        <v>24</v>
      </c>
      <c r="D801">
        <v>860</v>
      </c>
      <c r="E801">
        <f t="shared" si="75"/>
        <v>192</v>
      </c>
      <c r="F801">
        <f t="shared" si="76"/>
        <v>280</v>
      </c>
      <c r="G801">
        <f t="shared" si="77"/>
        <v>181</v>
      </c>
      <c r="H801">
        <f t="shared" si="78"/>
        <v>207</v>
      </c>
      <c r="I801">
        <v>1</v>
      </c>
      <c r="J801" s="22">
        <v>0.93</v>
      </c>
      <c r="K801" s="22">
        <v>0.81</v>
      </c>
      <c r="L801" s="22">
        <v>0.75</v>
      </c>
      <c r="M801" s="22">
        <v>0.56000000000000005</v>
      </c>
      <c r="N801" s="22">
        <v>0.46</v>
      </c>
      <c r="O801" s="24">
        <v>0.68</v>
      </c>
      <c r="P801" s="24">
        <v>0.72</v>
      </c>
      <c r="Q801" s="24">
        <v>0.99</v>
      </c>
      <c r="R801" s="24">
        <v>0.79</v>
      </c>
      <c r="S801" s="24">
        <v>0.89</v>
      </c>
      <c r="T801" s="24">
        <v>0.68</v>
      </c>
      <c r="U801" s="24">
        <v>0.94000000000000006</v>
      </c>
      <c r="V801" s="24">
        <v>0.84</v>
      </c>
      <c r="W801" s="24">
        <v>0.56000000000000005</v>
      </c>
      <c r="X801" s="24">
        <v>0.94000000000000006</v>
      </c>
      <c r="Y801" s="24">
        <v>0.5</v>
      </c>
      <c r="Z801" s="24">
        <v>0.4</v>
      </c>
      <c r="AA801" s="25">
        <v>0</v>
      </c>
      <c r="AB801" s="25">
        <v>0</v>
      </c>
      <c r="AC801" s="25">
        <v>3</v>
      </c>
      <c r="AD801" s="25">
        <v>52</v>
      </c>
      <c r="AE801" s="25">
        <v>57</v>
      </c>
      <c r="AF801" s="25">
        <v>0</v>
      </c>
      <c r="AG801" s="25">
        <v>55</v>
      </c>
      <c r="AH801" s="25">
        <v>55</v>
      </c>
      <c r="AI801" s="25">
        <v>28</v>
      </c>
      <c r="AJ801" s="25">
        <v>30</v>
      </c>
      <c r="AK801" s="25">
        <v>0</v>
      </c>
      <c r="AL801" s="25">
        <v>47</v>
      </c>
      <c r="AM801" s="25">
        <v>49</v>
      </c>
      <c r="AN801" s="25">
        <v>47</v>
      </c>
      <c r="AO801" s="25">
        <v>0</v>
      </c>
      <c r="AP801" s="25">
        <v>1</v>
      </c>
      <c r="AQ801" s="25">
        <v>50</v>
      </c>
      <c r="AR801" s="25">
        <v>9</v>
      </c>
      <c r="AS801" s="25">
        <v>0</v>
      </c>
      <c r="AT801" s="25">
        <v>4</v>
      </c>
      <c r="AU801" s="25">
        <v>0</v>
      </c>
      <c r="AV801" s="25">
        <v>0</v>
      </c>
      <c r="AW801" s="25">
        <v>26</v>
      </c>
      <c r="AX801" s="25">
        <v>0</v>
      </c>
      <c r="AY801" s="25">
        <v>55</v>
      </c>
      <c r="AZ801" s="25">
        <v>0</v>
      </c>
      <c r="BA801" s="25">
        <v>42</v>
      </c>
      <c r="BB801" s="25">
        <v>24</v>
      </c>
      <c r="BC801" s="25">
        <v>30</v>
      </c>
      <c r="BD801" s="25">
        <v>4</v>
      </c>
      <c r="BE801" s="25">
        <v>36</v>
      </c>
      <c r="BF801" s="25">
        <v>0</v>
      </c>
      <c r="BG801" s="25">
        <v>21</v>
      </c>
      <c r="BH801" s="25">
        <v>0</v>
      </c>
      <c r="BI801" s="25">
        <v>50</v>
      </c>
      <c r="BJ801" s="25">
        <v>16</v>
      </c>
      <c r="BK801" s="25">
        <v>37</v>
      </c>
      <c r="BL801" s="25">
        <v>0</v>
      </c>
      <c r="BM801" s="25">
        <v>32</v>
      </c>
      <c r="BN801" s="25">
        <v>0</v>
      </c>
      <c r="BO801" t="s">
        <v>37</v>
      </c>
    </row>
    <row r="802" spans="1:67" x14ac:dyDescent="0.25">
      <c r="A802" s="6">
        <v>45285</v>
      </c>
      <c r="B802" t="s">
        <v>18</v>
      </c>
      <c r="C802">
        <v>25</v>
      </c>
      <c r="D802">
        <v>870</v>
      </c>
      <c r="E802">
        <f t="shared" si="75"/>
        <v>198</v>
      </c>
      <c r="F802">
        <f t="shared" si="76"/>
        <v>265</v>
      </c>
      <c r="G802">
        <f t="shared" si="77"/>
        <v>191</v>
      </c>
      <c r="H802">
        <f t="shared" si="78"/>
        <v>173</v>
      </c>
      <c r="I802">
        <v>1</v>
      </c>
      <c r="J802" s="22">
        <v>0.77</v>
      </c>
      <c r="K802" s="22">
        <v>0.57000000000000006</v>
      </c>
      <c r="L802" s="22">
        <v>0.9</v>
      </c>
      <c r="M802" s="22">
        <v>0.96</v>
      </c>
      <c r="N802" s="22">
        <v>0.48</v>
      </c>
      <c r="O802" s="24">
        <v>0.93</v>
      </c>
      <c r="P802" s="24">
        <v>0.70000000000000007</v>
      </c>
      <c r="Q802" s="24">
        <v>0.67</v>
      </c>
      <c r="R802" s="24">
        <v>0.65</v>
      </c>
      <c r="S802" s="24">
        <v>0.62</v>
      </c>
      <c r="T802" s="24">
        <v>1</v>
      </c>
      <c r="U802" s="24">
        <v>0.9</v>
      </c>
      <c r="V802" s="24">
        <v>0.91</v>
      </c>
      <c r="W802" s="24">
        <v>0.6</v>
      </c>
      <c r="X802" s="24">
        <v>0.9</v>
      </c>
      <c r="Y802" s="24">
        <v>0.27</v>
      </c>
      <c r="Z802" s="24">
        <v>0.46</v>
      </c>
      <c r="AA802" s="25">
        <v>20</v>
      </c>
      <c r="AB802" s="25">
        <v>11</v>
      </c>
      <c r="AC802" s="25">
        <v>0</v>
      </c>
      <c r="AD802" s="25">
        <v>18</v>
      </c>
      <c r="AE802" s="25">
        <v>55</v>
      </c>
      <c r="AF802" s="25">
        <v>17</v>
      </c>
      <c r="AG802" s="25">
        <v>36</v>
      </c>
      <c r="AH802" s="25">
        <v>56</v>
      </c>
      <c r="AI802" s="25">
        <v>35</v>
      </c>
      <c r="AJ802" s="25">
        <v>17</v>
      </c>
      <c r="AK802" s="25">
        <v>43</v>
      </c>
      <c r="AL802" s="25">
        <v>17</v>
      </c>
      <c r="AM802" s="25">
        <v>4</v>
      </c>
      <c r="AN802" s="25">
        <v>0</v>
      </c>
      <c r="AO802" s="25">
        <v>0</v>
      </c>
      <c r="AP802" s="25">
        <v>54</v>
      </c>
      <c r="AQ802" s="25">
        <v>24</v>
      </c>
      <c r="AR802" s="25">
        <v>14</v>
      </c>
      <c r="AS802" s="25">
        <v>46</v>
      </c>
      <c r="AT802" s="25">
        <v>14</v>
      </c>
      <c r="AU802" s="25">
        <v>24</v>
      </c>
      <c r="AV802" s="25">
        <v>18</v>
      </c>
      <c r="AW802" s="25">
        <v>44</v>
      </c>
      <c r="AX802" s="25">
        <v>5</v>
      </c>
      <c r="AY802" s="25">
        <v>29</v>
      </c>
      <c r="AZ802" s="25">
        <v>11</v>
      </c>
      <c r="BA802" s="25">
        <v>38</v>
      </c>
      <c r="BB802" s="25">
        <v>2</v>
      </c>
      <c r="BC802" s="25">
        <v>16</v>
      </c>
      <c r="BD802" s="25">
        <v>4</v>
      </c>
      <c r="BE802" s="25">
        <v>26</v>
      </c>
      <c r="BF802" s="25">
        <v>9</v>
      </c>
      <c r="BG802" s="25">
        <v>27</v>
      </c>
      <c r="BH802" s="25">
        <v>1</v>
      </c>
      <c r="BI802" s="25">
        <v>35</v>
      </c>
      <c r="BJ802" s="25">
        <v>0</v>
      </c>
      <c r="BK802" s="25">
        <v>24</v>
      </c>
      <c r="BL802" s="25">
        <v>42</v>
      </c>
      <c r="BM802" s="25">
        <v>13</v>
      </c>
      <c r="BN802" s="25">
        <v>21</v>
      </c>
      <c r="BO802" t="s">
        <v>37</v>
      </c>
    </row>
    <row r="803" spans="1:67" x14ac:dyDescent="0.25">
      <c r="A803" s="6">
        <v>45286</v>
      </c>
      <c r="B803" t="s">
        <v>18</v>
      </c>
      <c r="C803">
        <v>26</v>
      </c>
      <c r="D803">
        <v>890</v>
      </c>
      <c r="E803">
        <f t="shared" si="75"/>
        <v>190</v>
      </c>
      <c r="F803">
        <f t="shared" si="76"/>
        <v>220</v>
      </c>
      <c r="G803">
        <f t="shared" si="77"/>
        <v>175</v>
      </c>
      <c r="H803">
        <f t="shared" si="78"/>
        <v>305</v>
      </c>
      <c r="I803">
        <v>0</v>
      </c>
      <c r="J803" s="22">
        <v>0.39</v>
      </c>
      <c r="K803" s="22">
        <v>0.93</v>
      </c>
      <c r="L803" s="22">
        <v>0.54</v>
      </c>
      <c r="M803" s="22">
        <v>0.74</v>
      </c>
      <c r="N803" s="22">
        <v>0.82000000000000006</v>
      </c>
      <c r="O803" s="24">
        <v>0.44</v>
      </c>
      <c r="P803" s="24">
        <v>0.66</v>
      </c>
      <c r="Q803" s="24">
        <v>0.73</v>
      </c>
      <c r="R803" s="24">
        <v>0.11</v>
      </c>
      <c r="S803" s="24">
        <v>0.96</v>
      </c>
      <c r="T803" s="24">
        <v>0.71</v>
      </c>
      <c r="U803" s="24">
        <v>0.97</v>
      </c>
      <c r="V803" s="24">
        <v>0.69000000000000006</v>
      </c>
      <c r="W803" s="24">
        <v>0.57999999999999996</v>
      </c>
      <c r="X803" s="24">
        <v>0.73</v>
      </c>
      <c r="Y803" s="24">
        <v>0.92</v>
      </c>
      <c r="Z803" s="24">
        <v>0.32</v>
      </c>
      <c r="AA803" s="25">
        <v>11</v>
      </c>
      <c r="AB803" s="25">
        <v>0</v>
      </c>
      <c r="AC803" s="25">
        <v>44</v>
      </c>
      <c r="AD803" s="25">
        <v>50</v>
      </c>
      <c r="AE803" s="25">
        <v>0</v>
      </c>
      <c r="AF803" s="25">
        <v>0</v>
      </c>
      <c r="AG803" s="25">
        <v>39</v>
      </c>
      <c r="AH803" s="25">
        <v>43</v>
      </c>
      <c r="AI803" s="25">
        <v>33</v>
      </c>
      <c r="AJ803" s="25">
        <v>0</v>
      </c>
      <c r="AK803" s="25">
        <v>0</v>
      </c>
      <c r="AL803" s="25">
        <v>56</v>
      </c>
      <c r="AM803" s="25">
        <v>5</v>
      </c>
      <c r="AN803" s="25">
        <v>51</v>
      </c>
      <c r="AO803" s="25">
        <v>35</v>
      </c>
      <c r="AP803" s="25">
        <v>0</v>
      </c>
      <c r="AQ803" s="25">
        <v>56</v>
      </c>
      <c r="AR803" s="25">
        <v>20</v>
      </c>
      <c r="AS803" s="25">
        <v>34</v>
      </c>
      <c r="AT803" s="25">
        <v>48</v>
      </c>
      <c r="AU803" s="25">
        <v>12</v>
      </c>
      <c r="AV803" s="25">
        <v>0</v>
      </c>
      <c r="AW803" s="25">
        <v>55</v>
      </c>
      <c r="AX803" s="25">
        <v>0</v>
      </c>
      <c r="AY803" s="25">
        <v>14</v>
      </c>
      <c r="AZ803" s="25">
        <v>26</v>
      </c>
      <c r="BA803" s="25">
        <v>27</v>
      </c>
      <c r="BB803" s="25">
        <v>0</v>
      </c>
      <c r="BC803" s="25">
        <v>41</v>
      </c>
      <c r="BD803" s="25">
        <v>0</v>
      </c>
      <c r="BE803" s="25">
        <v>0</v>
      </c>
      <c r="BF803" s="25">
        <v>2</v>
      </c>
      <c r="BG803" s="25">
        <v>10</v>
      </c>
      <c r="BH803" s="25">
        <v>35</v>
      </c>
      <c r="BI803" s="25">
        <v>49</v>
      </c>
      <c r="BJ803" s="25">
        <v>55</v>
      </c>
      <c r="BK803" s="25">
        <v>24</v>
      </c>
      <c r="BL803" s="25">
        <v>6</v>
      </c>
      <c r="BM803" s="25">
        <v>7</v>
      </c>
      <c r="BN803" s="25">
        <v>2</v>
      </c>
      <c r="BO803" t="s">
        <v>37</v>
      </c>
    </row>
    <row r="804" spans="1:67" x14ac:dyDescent="0.25">
      <c r="A804" s="6">
        <v>45287</v>
      </c>
      <c r="B804" t="s">
        <v>18</v>
      </c>
      <c r="C804">
        <v>27</v>
      </c>
      <c r="D804">
        <v>871</v>
      </c>
      <c r="E804">
        <f t="shared" si="75"/>
        <v>259</v>
      </c>
      <c r="F804">
        <f t="shared" si="76"/>
        <v>181</v>
      </c>
      <c r="G804">
        <f t="shared" si="77"/>
        <v>150</v>
      </c>
      <c r="H804">
        <f t="shared" si="78"/>
        <v>263</v>
      </c>
      <c r="I804">
        <v>0</v>
      </c>
      <c r="J804" s="22">
        <v>0.42</v>
      </c>
      <c r="K804" s="22">
        <v>0.74</v>
      </c>
      <c r="L804" s="22">
        <v>0.81</v>
      </c>
      <c r="M804" s="22">
        <v>0.5</v>
      </c>
      <c r="N804" s="22">
        <v>0.98</v>
      </c>
      <c r="O804" s="24">
        <v>0.71</v>
      </c>
      <c r="P804" s="24">
        <v>0.72</v>
      </c>
      <c r="Q804" s="24">
        <v>0.71</v>
      </c>
      <c r="R804" s="24">
        <v>0.86</v>
      </c>
      <c r="S804" s="24">
        <v>0.57999999999999996</v>
      </c>
      <c r="T804" s="24">
        <v>0.6</v>
      </c>
      <c r="U804" s="24">
        <v>0.8</v>
      </c>
      <c r="V804" s="24">
        <v>0.28999999999999998</v>
      </c>
      <c r="W804" s="24">
        <v>0.91</v>
      </c>
      <c r="X804" s="24">
        <v>0.63</v>
      </c>
      <c r="Y804" s="24">
        <v>0.92</v>
      </c>
      <c r="Z804" s="24">
        <v>0.41000000000000003</v>
      </c>
      <c r="AA804" s="25">
        <v>6</v>
      </c>
      <c r="AB804" s="25">
        <v>0</v>
      </c>
      <c r="AC804" s="25">
        <v>46</v>
      </c>
      <c r="AD804" s="25">
        <v>0</v>
      </c>
      <c r="AE804" s="25">
        <v>0</v>
      </c>
      <c r="AF804" s="25">
        <v>52</v>
      </c>
      <c r="AG804" s="25">
        <v>0</v>
      </c>
      <c r="AH804" s="25">
        <v>30</v>
      </c>
      <c r="AI804" s="25">
        <v>37</v>
      </c>
      <c r="AJ804" s="25">
        <v>10</v>
      </c>
      <c r="AK804" s="25">
        <v>18</v>
      </c>
      <c r="AL804" s="25">
        <v>0</v>
      </c>
      <c r="AM804" s="25">
        <v>24</v>
      </c>
      <c r="AN804" s="25">
        <v>0</v>
      </c>
      <c r="AO804" s="25">
        <v>53</v>
      </c>
      <c r="AP804" s="25">
        <v>28</v>
      </c>
      <c r="AQ804" s="25">
        <v>28</v>
      </c>
      <c r="AR804" s="25">
        <v>33</v>
      </c>
      <c r="AS804" s="25">
        <v>56</v>
      </c>
      <c r="AT804" s="25">
        <v>41</v>
      </c>
      <c r="AU804" s="25">
        <v>15</v>
      </c>
      <c r="AV804" s="25">
        <v>10</v>
      </c>
      <c r="AW804" s="25">
        <v>55</v>
      </c>
      <c r="AX804" s="25">
        <v>35</v>
      </c>
      <c r="AY804" s="25">
        <v>0</v>
      </c>
      <c r="AZ804" s="25">
        <v>0</v>
      </c>
      <c r="BA804" s="25">
        <v>1</v>
      </c>
      <c r="BB804" s="25">
        <v>34</v>
      </c>
      <c r="BC804" s="25">
        <v>0</v>
      </c>
      <c r="BD804" s="25">
        <v>0</v>
      </c>
      <c r="BE804" s="25">
        <v>5</v>
      </c>
      <c r="BF804" s="25">
        <v>50</v>
      </c>
      <c r="BG804" s="25">
        <v>22</v>
      </c>
      <c r="BH804" s="25">
        <v>43</v>
      </c>
      <c r="BI804" s="25">
        <v>0</v>
      </c>
      <c r="BJ804" s="25">
        <v>13</v>
      </c>
      <c r="BK804" s="25">
        <v>57</v>
      </c>
      <c r="BL804" s="25">
        <v>23</v>
      </c>
      <c r="BM804" s="25">
        <v>13</v>
      </c>
      <c r="BN804" s="25">
        <v>33</v>
      </c>
      <c r="BO804" t="s">
        <v>37</v>
      </c>
    </row>
    <row r="805" spans="1:67" x14ac:dyDescent="0.25">
      <c r="A805" s="6">
        <v>45288</v>
      </c>
      <c r="B805" t="s">
        <v>18</v>
      </c>
      <c r="C805">
        <v>28</v>
      </c>
      <c r="D805">
        <v>865</v>
      </c>
      <c r="E805">
        <f t="shared" si="75"/>
        <v>238</v>
      </c>
      <c r="F805">
        <f t="shared" si="76"/>
        <v>230</v>
      </c>
      <c r="G805">
        <f t="shared" si="77"/>
        <v>247</v>
      </c>
      <c r="H805">
        <f t="shared" si="78"/>
        <v>137</v>
      </c>
      <c r="I805">
        <v>0</v>
      </c>
      <c r="J805" s="22">
        <v>0.92</v>
      </c>
      <c r="K805" s="22">
        <v>0.9</v>
      </c>
      <c r="L805" s="22">
        <v>0.56000000000000005</v>
      </c>
      <c r="M805" s="22">
        <v>0.77</v>
      </c>
      <c r="N805" s="22">
        <v>0.16</v>
      </c>
      <c r="O805" s="24">
        <v>0.89</v>
      </c>
      <c r="P805" s="24">
        <v>0.66</v>
      </c>
      <c r="Q805" s="24">
        <v>0.68</v>
      </c>
      <c r="R805" s="24">
        <v>0.94000000000000006</v>
      </c>
      <c r="S805" s="24">
        <v>0.6</v>
      </c>
      <c r="T805" s="24">
        <v>0.5</v>
      </c>
      <c r="U805" s="24">
        <v>0.3</v>
      </c>
      <c r="V805" s="24">
        <v>0.56000000000000005</v>
      </c>
      <c r="W805" s="24">
        <v>0.97</v>
      </c>
      <c r="X805" s="24">
        <v>0.57999999999999996</v>
      </c>
      <c r="Y805" s="24">
        <v>0.9</v>
      </c>
      <c r="Z805" s="24">
        <v>0.74</v>
      </c>
      <c r="AA805" s="25">
        <v>30</v>
      </c>
      <c r="AB805" s="25">
        <v>15</v>
      </c>
      <c r="AC805" s="25">
        <v>25</v>
      </c>
      <c r="AD805" s="25">
        <v>24</v>
      </c>
      <c r="AE805" s="25">
        <v>54</v>
      </c>
      <c r="AF805" s="25">
        <v>0</v>
      </c>
      <c r="AG805" s="25">
        <v>7</v>
      </c>
      <c r="AH805" s="25">
        <v>2</v>
      </c>
      <c r="AI805" s="25">
        <v>16</v>
      </c>
      <c r="AJ805" s="25">
        <v>57</v>
      </c>
      <c r="AK805" s="25">
        <v>13</v>
      </c>
      <c r="AL805" s="25">
        <v>9</v>
      </c>
      <c r="AM805" s="25">
        <v>11</v>
      </c>
      <c r="AN805" s="25">
        <v>22</v>
      </c>
      <c r="AO805" s="25">
        <v>12</v>
      </c>
      <c r="AP805" s="25">
        <v>0</v>
      </c>
      <c r="AQ805" s="25">
        <v>18</v>
      </c>
      <c r="AR805" s="25">
        <v>45</v>
      </c>
      <c r="AS805" s="25">
        <v>1</v>
      </c>
      <c r="AT805" s="25">
        <v>19</v>
      </c>
      <c r="AU805" s="25">
        <v>28</v>
      </c>
      <c r="AV805" s="25">
        <v>0</v>
      </c>
      <c r="AW805" s="25">
        <v>30</v>
      </c>
      <c r="AX805" s="25">
        <v>0</v>
      </c>
      <c r="AY805" s="25">
        <v>46</v>
      </c>
      <c r="AZ805" s="25">
        <v>23</v>
      </c>
      <c r="BA805" s="25">
        <v>12</v>
      </c>
      <c r="BB805" s="25">
        <v>46</v>
      </c>
      <c r="BC805" s="25">
        <v>41</v>
      </c>
      <c r="BD805" s="25">
        <v>21</v>
      </c>
      <c r="BE805" s="25">
        <v>13</v>
      </c>
      <c r="BF805" s="25">
        <v>51</v>
      </c>
      <c r="BG805" s="25">
        <v>10</v>
      </c>
      <c r="BH805" s="25">
        <v>3</v>
      </c>
      <c r="BI805" s="25">
        <v>52</v>
      </c>
      <c r="BJ805" s="25">
        <v>19</v>
      </c>
      <c r="BK805" s="25">
        <v>37</v>
      </c>
      <c r="BL805" s="25">
        <v>39</v>
      </c>
      <c r="BM805" s="25">
        <v>0</v>
      </c>
      <c r="BN805" s="25">
        <v>14</v>
      </c>
      <c r="BO805" t="s">
        <v>37</v>
      </c>
    </row>
    <row r="806" spans="1:67" x14ac:dyDescent="0.25">
      <c r="A806" s="6">
        <v>45289</v>
      </c>
      <c r="B806" t="s">
        <v>18</v>
      </c>
      <c r="C806">
        <v>29</v>
      </c>
      <c r="D806">
        <v>829</v>
      </c>
      <c r="E806">
        <f t="shared" si="75"/>
        <v>152</v>
      </c>
      <c r="F806">
        <f t="shared" si="76"/>
        <v>146</v>
      </c>
      <c r="G806">
        <f t="shared" si="77"/>
        <v>286</v>
      </c>
      <c r="H806">
        <f t="shared" si="78"/>
        <v>211</v>
      </c>
      <c r="I806">
        <v>0</v>
      </c>
      <c r="J806" s="22">
        <v>0.83000000000000007</v>
      </c>
      <c r="K806" s="22">
        <v>0.9</v>
      </c>
      <c r="L806" s="22">
        <v>0.55000000000000004</v>
      </c>
      <c r="M806" s="22">
        <v>0.35000000000000003</v>
      </c>
      <c r="N806" s="22">
        <v>0.77</v>
      </c>
      <c r="O806" s="24">
        <v>0.92</v>
      </c>
      <c r="P806" s="24">
        <v>0.74</v>
      </c>
      <c r="Q806" s="24">
        <v>0.99</v>
      </c>
      <c r="R806" s="24">
        <v>0.77</v>
      </c>
      <c r="S806" s="24">
        <v>0.65</v>
      </c>
      <c r="T806" s="24">
        <v>0.99</v>
      </c>
      <c r="U806" s="24">
        <v>0.65</v>
      </c>
      <c r="V806" s="24">
        <v>0.98</v>
      </c>
      <c r="W806" s="24">
        <v>0.95000000000000007</v>
      </c>
      <c r="X806" s="24">
        <v>0.43</v>
      </c>
      <c r="Y806" s="24">
        <v>0.38</v>
      </c>
      <c r="Z806" s="24">
        <v>0.73</v>
      </c>
      <c r="AA806" s="25">
        <v>0</v>
      </c>
      <c r="AB806" s="25">
        <v>26</v>
      </c>
      <c r="AC806" s="25">
        <v>42</v>
      </c>
      <c r="AD806" s="25">
        <v>3</v>
      </c>
      <c r="AE806" s="25">
        <v>0</v>
      </c>
      <c r="AF806" s="25">
        <v>24</v>
      </c>
      <c r="AG806" s="25">
        <v>0</v>
      </c>
      <c r="AH806" s="25">
        <v>0</v>
      </c>
      <c r="AI806" s="25">
        <v>0</v>
      </c>
      <c r="AJ806" s="25">
        <v>51</v>
      </c>
      <c r="AK806" s="25">
        <v>34</v>
      </c>
      <c r="AL806" s="25">
        <v>24</v>
      </c>
      <c r="AM806" s="25">
        <v>29</v>
      </c>
      <c r="AN806" s="25">
        <v>42</v>
      </c>
      <c r="AO806" s="25">
        <v>15</v>
      </c>
      <c r="AP806" s="25">
        <v>47</v>
      </c>
      <c r="AQ806" s="25">
        <v>0</v>
      </c>
      <c r="AR806" s="25">
        <v>0</v>
      </c>
      <c r="AS806" s="25">
        <v>54</v>
      </c>
      <c r="AT806" s="25">
        <v>0</v>
      </c>
      <c r="AU806" s="25">
        <v>12</v>
      </c>
      <c r="AV806" s="25">
        <v>19</v>
      </c>
      <c r="AW806" s="25">
        <v>54</v>
      </c>
      <c r="AX806" s="25">
        <v>3</v>
      </c>
      <c r="AY806" s="25">
        <v>0</v>
      </c>
      <c r="AZ806" s="25">
        <v>45</v>
      </c>
      <c r="BA806" s="25">
        <v>26</v>
      </c>
      <c r="BB806" s="25">
        <v>53</v>
      </c>
      <c r="BC806" s="25">
        <v>52</v>
      </c>
      <c r="BD806" s="25">
        <v>22</v>
      </c>
      <c r="BE806" s="25">
        <v>0</v>
      </c>
      <c r="BF806" s="25">
        <v>6</v>
      </c>
      <c r="BG806" s="25">
        <v>3</v>
      </c>
      <c r="BH806" s="25">
        <v>49</v>
      </c>
      <c r="BI806" s="25">
        <v>53</v>
      </c>
      <c r="BJ806" s="25">
        <v>25</v>
      </c>
      <c r="BK806" s="25">
        <v>0</v>
      </c>
      <c r="BL806" s="25">
        <v>0</v>
      </c>
      <c r="BM806" s="25">
        <v>3</v>
      </c>
      <c r="BN806" s="25">
        <v>13</v>
      </c>
      <c r="BO806" t="s">
        <v>37</v>
      </c>
    </row>
    <row r="807" spans="1:67" x14ac:dyDescent="0.25">
      <c r="A807" s="6">
        <v>45290</v>
      </c>
      <c r="B807" t="s">
        <v>18</v>
      </c>
      <c r="C807">
        <v>30</v>
      </c>
      <c r="D807">
        <v>822</v>
      </c>
      <c r="E807">
        <f t="shared" si="75"/>
        <v>223</v>
      </c>
      <c r="F807">
        <f t="shared" si="76"/>
        <v>149</v>
      </c>
      <c r="G807">
        <f t="shared" si="77"/>
        <v>173</v>
      </c>
      <c r="H807">
        <f t="shared" si="78"/>
        <v>262</v>
      </c>
      <c r="I807">
        <v>0</v>
      </c>
      <c r="J807" s="22">
        <v>0.74</v>
      </c>
      <c r="K807" s="22">
        <v>0.54</v>
      </c>
      <c r="L807" s="22">
        <v>0.83000000000000007</v>
      </c>
      <c r="M807" s="22">
        <v>0.19</v>
      </c>
      <c r="N807" s="22">
        <v>0.93</v>
      </c>
      <c r="O807" s="24">
        <v>0.79</v>
      </c>
      <c r="P807" s="24">
        <v>0.93</v>
      </c>
      <c r="Q807" s="24">
        <v>1</v>
      </c>
      <c r="R807" s="24">
        <v>0.6</v>
      </c>
      <c r="S807" s="24">
        <v>0.23</v>
      </c>
      <c r="T807" s="24">
        <v>0.76</v>
      </c>
      <c r="U807" s="24">
        <v>0.92</v>
      </c>
      <c r="V807" s="24">
        <v>0.72</v>
      </c>
      <c r="W807" s="24">
        <v>0.73</v>
      </c>
      <c r="X807" s="24">
        <v>0.31</v>
      </c>
      <c r="Y807" s="24">
        <v>0.48</v>
      </c>
      <c r="Z807" s="24">
        <v>1</v>
      </c>
      <c r="AA807" s="25">
        <v>14</v>
      </c>
      <c r="AB807" s="25">
        <v>31</v>
      </c>
      <c r="AC807" s="25">
        <v>28</v>
      </c>
      <c r="AD807" s="25">
        <v>0</v>
      </c>
      <c r="AE807" s="25">
        <v>0</v>
      </c>
      <c r="AF807" s="25">
        <v>13</v>
      </c>
      <c r="AG807" s="25">
        <v>21</v>
      </c>
      <c r="AH807" s="25">
        <v>15</v>
      </c>
      <c r="AI807" s="25">
        <v>14</v>
      </c>
      <c r="AJ807" s="25">
        <v>13</v>
      </c>
      <c r="AK807" s="25">
        <v>15</v>
      </c>
      <c r="AL807" s="25">
        <v>38</v>
      </c>
      <c r="AM807" s="25">
        <v>15</v>
      </c>
      <c r="AN807" s="25">
        <v>39</v>
      </c>
      <c r="AO807" s="25">
        <v>47</v>
      </c>
      <c r="AP807" s="25">
        <v>51</v>
      </c>
      <c r="AQ807" s="25">
        <v>0</v>
      </c>
      <c r="AR807" s="25">
        <v>50</v>
      </c>
      <c r="AS807" s="25">
        <v>22</v>
      </c>
      <c r="AT807" s="25">
        <v>0</v>
      </c>
      <c r="AU807" s="25">
        <v>29</v>
      </c>
      <c r="AV807" s="25">
        <v>38</v>
      </c>
      <c r="AW807" s="25">
        <v>34</v>
      </c>
      <c r="AX807" s="25">
        <v>0</v>
      </c>
      <c r="AY807" s="25">
        <v>37</v>
      </c>
      <c r="AZ807" s="25">
        <v>0</v>
      </c>
      <c r="BA807" s="25">
        <v>0</v>
      </c>
      <c r="BB807" s="25">
        <v>1</v>
      </c>
      <c r="BC807" s="25">
        <v>0</v>
      </c>
      <c r="BD807" s="25">
        <v>34</v>
      </c>
      <c r="BE807" s="25">
        <v>0</v>
      </c>
      <c r="BF807" s="25">
        <v>8</v>
      </c>
      <c r="BG807" s="25">
        <v>52</v>
      </c>
      <c r="BH807" s="25">
        <v>42</v>
      </c>
      <c r="BI807" s="25">
        <v>39</v>
      </c>
      <c r="BJ807" s="25">
        <v>28</v>
      </c>
      <c r="BK807" s="25">
        <v>0</v>
      </c>
      <c r="BL807" s="25">
        <v>1</v>
      </c>
      <c r="BM807" s="25">
        <v>30</v>
      </c>
      <c r="BN807" s="25">
        <v>23</v>
      </c>
      <c r="BO807" t="s">
        <v>37</v>
      </c>
    </row>
    <row r="808" spans="1:67" x14ac:dyDescent="0.25">
      <c r="A808" s="6">
        <v>45291</v>
      </c>
      <c r="B808" t="s">
        <v>18</v>
      </c>
      <c r="C808">
        <v>31</v>
      </c>
      <c r="D808">
        <v>819</v>
      </c>
      <c r="E808">
        <f t="shared" si="75"/>
        <v>142</v>
      </c>
      <c r="F808">
        <f t="shared" si="76"/>
        <v>253</v>
      </c>
      <c r="G808">
        <f t="shared" si="77"/>
        <v>268</v>
      </c>
      <c r="H808">
        <f t="shared" si="78"/>
        <v>106</v>
      </c>
      <c r="I808">
        <v>1</v>
      </c>
      <c r="J808" s="22">
        <v>0.78</v>
      </c>
      <c r="K808" s="22">
        <v>0.24</v>
      </c>
      <c r="L808" s="22">
        <v>0.94000000000000006</v>
      </c>
      <c r="M808" s="22">
        <v>0.63</v>
      </c>
      <c r="N808" s="22">
        <v>0.89</v>
      </c>
      <c r="O808" s="24">
        <v>0.66</v>
      </c>
      <c r="P808" s="24">
        <v>0.63</v>
      </c>
      <c r="Q808" s="24">
        <v>0.75</v>
      </c>
      <c r="R808" s="24">
        <v>0.39</v>
      </c>
      <c r="S808" s="24">
        <v>0.88</v>
      </c>
      <c r="T808" s="24">
        <v>0.86</v>
      </c>
      <c r="U808" s="24">
        <v>0.75</v>
      </c>
      <c r="V808" s="24">
        <v>0.42</v>
      </c>
      <c r="W808" s="24">
        <v>0.79</v>
      </c>
      <c r="X808" s="24">
        <v>0.86</v>
      </c>
      <c r="Y808" s="24">
        <v>0.56000000000000005</v>
      </c>
      <c r="Z808" s="24">
        <v>0.94000000000000006</v>
      </c>
      <c r="AA808" s="25">
        <v>46</v>
      </c>
      <c r="AB808" s="25">
        <v>34</v>
      </c>
      <c r="AC808" s="25">
        <v>50</v>
      </c>
      <c r="AD808" s="25">
        <v>38</v>
      </c>
      <c r="AE808" s="25">
        <v>10</v>
      </c>
      <c r="AF808" s="25">
        <v>5</v>
      </c>
      <c r="AG808" s="25">
        <v>4</v>
      </c>
      <c r="AH808" s="25">
        <v>13</v>
      </c>
      <c r="AI808" s="25">
        <v>28</v>
      </c>
      <c r="AJ808" s="25">
        <v>25</v>
      </c>
      <c r="AK808" s="25">
        <v>50</v>
      </c>
      <c r="AL808" s="25">
        <v>0</v>
      </c>
      <c r="AM808" s="25">
        <v>0</v>
      </c>
      <c r="AN808" s="25">
        <v>24</v>
      </c>
      <c r="AO808" s="25">
        <v>3</v>
      </c>
      <c r="AP808" s="25">
        <v>7</v>
      </c>
      <c r="AQ808" s="25">
        <v>24</v>
      </c>
      <c r="AR808" s="25">
        <v>11</v>
      </c>
      <c r="AS808" s="25">
        <v>37</v>
      </c>
      <c r="AT808" s="25">
        <v>0</v>
      </c>
      <c r="AU808" s="25">
        <v>54</v>
      </c>
      <c r="AV808" s="25">
        <v>18</v>
      </c>
      <c r="AW808" s="25">
        <v>22</v>
      </c>
      <c r="AX808" s="25">
        <v>4</v>
      </c>
      <c r="AY808" s="25">
        <v>35</v>
      </c>
      <c r="AZ808" s="25">
        <v>26</v>
      </c>
      <c r="BA808" s="25">
        <v>34</v>
      </c>
      <c r="BB808" s="25">
        <v>33</v>
      </c>
      <c r="BC808" s="25">
        <v>0</v>
      </c>
      <c r="BD808" s="25">
        <v>42</v>
      </c>
      <c r="BE808" s="25">
        <v>8</v>
      </c>
      <c r="BF808" s="25">
        <v>16</v>
      </c>
      <c r="BG808" s="25">
        <v>8</v>
      </c>
      <c r="BH808" s="25">
        <v>48</v>
      </c>
      <c r="BI808" s="25">
        <v>15</v>
      </c>
      <c r="BJ808" s="25">
        <v>5</v>
      </c>
      <c r="BK808" s="25">
        <v>31</v>
      </c>
      <c r="BL808" s="25">
        <v>5</v>
      </c>
      <c r="BM808" s="25">
        <v>6</v>
      </c>
      <c r="BN808" s="25">
        <v>0</v>
      </c>
      <c r="BO808" t="s">
        <v>37</v>
      </c>
    </row>
    <row r="809" spans="1:67" x14ac:dyDescent="0.25">
      <c r="A809" s="6">
        <v>44927</v>
      </c>
      <c r="B809" t="s">
        <v>7</v>
      </c>
      <c r="C809">
        <v>1</v>
      </c>
      <c r="D809">
        <f>SUM(E809:H809)</f>
        <v>388.80000000000007</v>
      </c>
      <c r="E809">
        <f t="shared" ref="E809:E839" si="79">SUM(BE809:BN809)</f>
        <v>131.20000000000002</v>
      </c>
      <c r="F809">
        <f t="shared" si="76"/>
        <v>141.60000000000002</v>
      </c>
      <c r="G809">
        <f t="shared" si="77"/>
        <v>70.400000000000006</v>
      </c>
      <c r="H809">
        <f t="shared" si="78"/>
        <v>45.6</v>
      </c>
      <c r="I809">
        <v>1</v>
      </c>
      <c r="J809" s="21">
        <v>0.38400000000000001</v>
      </c>
      <c r="K809" s="21">
        <v>0.45600000000000007</v>
      </c>
      <c r="L809" s="21">
        <v>0.56000000000000005</v>
      </c>
      <c r="M809" s="21">
        <v>0.67200000000000004</v>
      </c>
      <c r="N809" s="21">
        <v>0.76000000000000012</v>
      </c>
      <c r="O809" s="24">
        <v>0.6080000000000001</v>
      </c>
      <c r="P809" s="24">
        <v>0.72000000000000008</v>
      </c>
      <c r="Q809" s="24">
        <v>0.62400000000000011</v>
      </c>
      <c r="R809" s="24">
        <v>8.0000000000000016E-2</v>
      </c>
      <c r="S809" s="24">
        <v>0.47199999999999998</v>
      </c>
      <c r="T809" s="24">
        <v>0.62400000000000011</v>
      </c>
      <c r="U809" s="24">
        <v>0.71200000000000008</v>
      </c>
      <c r="V809" s="24">
        <v>0.79200000000000004</v>
      </c>
      <c r="W809" s="24">
        <v>0.68800000000000006</v>
      </c>
      <c r="X809" s="24">
        <v>0.68800000000000006</v>
      </c>
      <c r="Y809" s="24">
        <v>0.63200000000000012</v>
      </c>
      <c r="Z809" s="24">
        <v>0.32000000000000006</v>
      </c>
      <c r="AA809" s="25">
        <v>19.200000000000003</v>
      </c>
      <c r="AB809" s="25">
        <v>0</v>
      </c>
      <c r="AC809" s="25">
        <v>3.2</v>
      </c>
      <c r="AD809" s="25">
        <v>40</v>
      </c>
      <c r="AE809" s="25">
        <v>26.400000000000002</v>
      </c>
      <c r="AF809" s="25">
        <v>4.8000000000000007</v>
      </c>
      <c r="AG809" s="25">
        <v>16</v>
      </c>
      <c r="AH809" s="25">
        <v>0</v>
      </c>
      <c r="AI809" s="25">
        <v>24</v>
      </c>
      <c r="AJ809" s="25">
        <v>8</v>
      </c>
      <c r="AK809" s="25">
        <v>0</v>
      </c>
      <c r="AL809" s="25">
        <v>13.600000000000001</v>
      </c>
      <c r="AM809" s="25">
        <v>0</v>
      </c>
      <c r="AN809" s="25">
        <v>2.4000000000000004</v>
      </c>
      <c r="AO809" s="25">
        <v>18.400000000000002</v>
      </c>
      <c r="AP809" s="25">
        <v>0</v>
      </c>
      <c r="AQ809" s="25">
        <v>9.6000000000000014</v>
      </c>
      <c r="AR809" s="25">
        <v>0.8</v>
      </c>
      <c r="AS809" s="25">
        <v>0</v>
      </c>
      <c r="AT809" s="25">
        <v>0.8</v>
      </c>
      <c r="AU809" s="25">
        <v>0</v>
      </c>
      <c r="AV809" s="25">
        <v>32</v>
      </c>
      <c r="AW809" s="25">
        <v>1.6</v>
      </c>
      <c r="AX809" s="25">
        <v>0.8</v>
      </c>
      <c r="AY809" s="25">
        <v>1.6</v>
      </c>
      <c r="AZ809" s="25">
        <v>1.6</v>
      </c>
      <c r="BA809" s="25">
        <v>15.200000000000001</v>
      </c>
      <c r="BB809" s="25">
        <v>17.600000000000001</v>
      </c>
      <c r="BC809" s="25">
        <v>0</v>
      </c>
      <c r="BD809" s="25">
        <v>0</v>
      </c>
      <c r="BE809" s="25">
        <v>7.2</v>
      </c>
      <c r="BF809" s="25">
        <v>11.200000000000001</v>
      </c>
      <c r="BG809" s="25">
        <v>10.4</v>
      </c>
      <c r="BH809" s="25">
        <v>14.4</v>
      </c>
      <c r="BI809" s="25">
        <v>0</v>
      </c>
      <c r="BJ809" s="25">
        <v>9.6000000000000014</v>
      </c>
      <c r="BK809" s="25">
        <v>8.8000000000000007</v>
      </c>
      <c r="BL809" s="25">
        <v>31.200000000000003</v>
      </c>
      <c r="BM809" s="25">
        <v>7.2</v>
      </c>
      <c r="BN809" s="25">
        <v>31.200000000000003</v>
      </c>
      <c r="BO809" t="s">
        <v>236</v>
      </c>
    </row>
    <row r="810" spans="1:67" x14ac:dyDescent="0.25">
      <c r="A810" s="6">
        <v>44928</v>
      </c>
      <c r="B810" t="s">
        <v>7</v>
      </c>
      <c r="C810">
        <v>2</v>
      </c>
      <c r="D810">
        <f t="shared" ref="D810:D873" si="80">SUM(E810:H810)</f>
        <v>320</v>
      </c>
      <c r="E810">
        <f t="shared" si="79"/>
        <v>69.600000000000009</v>
      </c>
      <c r="F810">
        <f t="shared" si="76"/>
        <v>91.2</v>
      </c>
      <c r="G810">
        <f t="shared" si="77"/>
        <v>56</v>
      </c>
      <c r="H810">
        <f t="shared" si="78"/>
        <v>103.20000000000002</v>
      </c>
      <c r="I810">
        <v>0</v>
      </c>
      <c r="J810" s="21">
        <v>0.32000000000000006</v>
      </c>
      <c r="K810" s="21">
        <v>0.46399999999999997</v>
      </c>
      <c r="L810" s="21">
        <v>0.28799999999999998</v>
      </c>
      <c r="M810" s="21">
        <v>0.67200000000000004</v>
      </c>
      <c r="N810" s="21">
        <v>0.68</v>
      </c>
      <c r="O810" s="24">
        <v>0.64000000000000012</v>
      </c>
      <c r="P810" s="24">
        <v>0.48799999999999999</v>
      </c>
      <c r="Q810" s="24">
        <v>0.62400000000000011</v>
      </c>
      <c r="R810" s="24">
        <v>0.56799999999999995</v>
      </c>
      <c r="S810" s="24">
        <v>0.12</v>
      </c>
      <c r="T810" s="24">
        <v>0.54400000000000004</v>
      </c>
      <c r="U810" s="24">
        <v>0.72000000000000008</v>
      </c>
      <c r="V810" s="24">
        <v>0.72000000000000008</v>
      </c>
      <c r="W810" s="24">
        <v>0.67200000000000004</v>
      </c>
      <c r="X810" s="24">
        <v>0.21600000000000003</v>
      </c>
      <c r="Y810" s="24">
        <v>0.51200000000000001</v>
      </c>
      <c r="Z810" s="24">
        <v>0.56000000000000005</v>
      </c>
      <c r="AA810" s="25">
        <v>27.200000000000003</v>
      </c>
      <c r="AB810" s="25">
        <v>5.6000000000000005</v>
      </c>
      <c r="AC810" s="25">
        <v>16.8</v>
      </c>
      <c r="AD810" s="25">
        <v>0.8</v>
      </c>
      <c r="AE810" s="25">
        <v>16.8</v>
      </c>
      <c r="AF810" s="25">
        <v>8</v>
      </c>
      <c r="AG810" s="25">
        <v>0</v>
      </c>
      <c r="AH810" s="25">
        <v>0</v>
      </c>
      <c r="AI810" s="25">
        <v>0</v>
      </c>
      <c r="AJ810" s="25">
        <v>16</v>
      </c>
      <c r="AK810" s="25">
        <v>0</v>
      </c>
      <c r="AL810" s="25">
        <v>13.600000000000001</v>
      </c>
      <c r="AM810" s="25">
        <v>17.600000000000001</v>
      </c>
      <c r="AN810" s="25">
        <v>0</v>
      </c>
      <c r="AO810" s="25">
        <v>0</v>
      </c>
      <c r="AP810" s="25">
        <v>10.4</v>
      </c>
      <c r="AQ810" s="25">
        <v>21.6</v>
      </c>
      <c r="AR810" s="25">
        <v>2.4000000000000004</v>
      </c>
      <c r="AS810" s="25">
        <v>0.8</v>
      </c>
      <c r="AT810" s="25">
        <v>36.800000000000004</v>
      </c>
      <c r="AU810" s="25">
        <v>0</v>
      </c>
      <c r="AV810" s="25">
        <v>4</v>
      </c>
      <c r="AW810" s="25">
        <v>25.6</v>
      </c>
      <c r="AX810" s="25">
        <v>0</v>
      </c>
      <c r="AY810" s="25">
        <v>4.8000000000000007</v>
      </c>
      <c r="AZ810" s="25">
        <v>8.8000000000000007</v>
      </c>
      <c r="BA810" s="25">
        <v>4</v>
      </c>
      <c r="BB810" s="25">
        <v>0</v>
      </c>
      <c r="BC810" s="25">
        <v>8</v>
      </c>
      <c r="BD810" s="25">
        <v>0.8</v>
      </c>
      <c r="BE810" s="25">
        <v>3.2</v>
      </c>
      <c r="BF810" s="25">
        <v>0</v>
      </c>
      <c r="BG810" s="25">
        <v>23.200000000000003</v>
      </c>
      <c r="BH810" s="25">
        <v>7.2</v>
      </c>
      <c r="BI810" s="25">
        <v>0</v>
      </c>
      <c r="BJ810" s="25">
        <v>8.8000000000000007</v>
      </c>
      <c r="BK810" s="25">
        <v>15.200000000000001</v>
      </c>
      <c r="BL810" s="25">
        <v>0</v>
      </c>
      <c r="BM810" s="25">
        <v>3.2</v>
      </c>
      <c r="BN810" s="25">
        <v>8.8000000000000007</v>
      </c>
      <c r="BO810" t="s">
        <v>236</v>
      </c>
    </row>
    <row r="811" spans="1:67" x14ac:dyDescent="0.25">
      <c r="A811" s="6">
        <v>44929</v>
      </c>
      <c r="B811" t="s">
        <v>7</v>
      </c>
      <c r="C811">
        <v>3</v>
      </c>
      <c r="D811">
        <f t="shared" si="80"/>
        <v>408.80000000000007</v>
      </c>
      <c r="E811">
        <f t="shared" si="79"/>
        <v>100</v>
      </c>
      <c r="F811">
        <f t="shared" si="76"/>
        <v>114.40000000000002</v>
      </c>
      <c r="G811">
        <f t="shared" si="77"/>
        <v>48</v>
      </c>
      <c r="H811">
        <f t="shared" si="78"/>
        <v>146.4</v>
      </c>
      <c r="I811">
        <v>0</v>
      </c>
      <c r="J811" s="21">
        <v>0.29599999999999999</v>
      </c>
      <c r="K811" s="21">
        <v>0.6080000000000001</v>
      </c>
      <c r="L811" s="21">
        <v>0.56799999999999995</v>
      </c>
      <c r="M811" s="21">
        <v>0.68800000000000006</v>
      </c>
      <c r="N811" s="21">
        <v>0.78400000000000003</v>
      </c>
      <c r="O811" s="24">
        <v>0.45600000000000007</v>
      </c>
      <c r="P811" s="24">
        <v>0.44800000000000006</v>
      </c>
      <c r="Q811" s="24">
        <v>0.48</v>
      </c>
      <c r="R811" s="24">
        <v>0.78400000000000003</v>
      </c>
      <c r="S811" s="24">
        <v>0.52</v>
      </c>
      <c r="T811" s="24">
        <v>0.7360000000000001</v>
      </c>
      <c r="U811" s="24">
        <v>0.77600000000000002</v>
      </c>
      <c r="V811" s="24">
        <v>0.77600000000000002</v>
      </c>
      <c r="W811" s="24">
        <v>0.68800000000000006</v>
      </c>
      <c r="X811" s="24">
        <v>0.78400000000000003</v>
      </c>
      <c r="Y811" s="24">
        <v>0.34400000000000003</v>
      </c>
      <c r="Z811" s="24">
        <v>0.35200000000000004</v>
      </c>
      <c r="AA811" s="25">
        <v>32.800000000000004</v>
      </c>
      <c r="AB811" s="25">
        <v>27.200000000000003</v>
      </c>
      <c r="AC811" s="25">
        <v>12.8</v>
      </c>
      <c r="AD811" s="25">
        <v>0</v>
      </c>
      <c r="AE811" s="25">
        <v>4</v>
      </c>
      <c r="AF811" s="25">
        <v>11.200000000000001</v>
      </c>
      <c r="AG811" s="25">
        <v>20</v>
      </c>
      <c r="AH811" s="25">
        <v>0</v>
      </c>
      <c r="AI811" s="25">
        <v>0</v>
      </c>
      <c r="AJ811" s="25">
        <v>6.4</v>
      </c>
      <c r="AK811" s="25">
        <v>2.4000000000000004</v>
      </c>
      <c r="AL811" s="25">
        <v>33.6</v>
      </c>
      <c r="AM811" s="25">
        <v>35.200000000000003</v>
      </c>
      <c r="AN811" s="25">
        <v>0</v>
      </c>
      <c r="AO811" s="25">
        <v>25.6</v>
      </c>
      <c r="AP811" s="25">
        <v>12</v>
      </c>
      <c r="AQ811" s="25">
        <v>0</v>
      </c>
      <c r="AR811" s="25">
        <v>0</v>
      </c>
      <c r="AS811" s="25">
        <v>40</v>
      </c>
      <c r="AT811" s="25">
        <v>0</v>
      </c>
      <c r="AU811" s="25">
        <v>12</v>
      </c>
      <c r="AV811" s="25">
        <v>0</v>
      </c>
      <c r="AW811" s="25">
        <v>0</v>
      </c>
      <c r="AX811" s="25">
        <v>0</v>
      </c>
      <c r="AY811" s="25">
        <v>10.4</v>
      </c>
      <c r="AZ811" s="25">
        <v>0</v>
      </c>
      <c r="BA811" s="25">
        <v>0</v>
      </c>
      <c r="BB811" s="25">
        <v>0</v>
      </c>
      <c r="BC811" s="25">
        <v>6.4</v>
      </c>
      <c r="BD811" s="25">
        <v>19.200000000000003</v>
      </c>
      <c r="BE811" s="25">
        <v>0</v>
      </c>
      <c r="BF811" s="25">
        <v>8</v>
      </c>
      <c r="BG811" s="25">
        <v>19.200000000000003</v>
      </c>
      <c r="BH811" s="25">
        <v>0</v>
      </c>
      <c r="BI811" s="25">
        <v>4</v>
      </c>
      <c r="BJ811" s="25">
        <v>11.200000000000001</v>
      </c>
      <c r="BK811" s="25">
        <v>14.4</v>
      </c>
      <c r="BL811" s="25">
        <v>9.6000000000000014</v>
      </c>
      <c r="BM811" s="25">
        <v>12</v>
      </c>
      <c r="BN811" s="25">
        <v>21.6</v>
      </c>
      <c r="BO811" t="s">
        <v>236</v>
      </c>
    </row>
    <row r="812" spans="1:67" x14ac:dyDescent="0.25">
      <c r="A812" s="6">
        <v>44930</v>
      </c>
      <c r="B812" t="s">
        <v>7</v>
      </c>
      <c r="C812">
        <v>4</v>
      </c>
      <c r="D812">
        <f t="shared" si="80"/>
        <v>374.40000000000003</v>
      </c>
      <c r="E812">
        <f t="shared" si="79"/>
        <v>132</v>
      </c>
      <c r="F812">
        <f t="shared" si="76"/>
        <v>107.2</v>
      </c>
      <c r="G812">
        <f t="shared" si="77"/>
        <v>70.400000000000006</v>
      </c>
      <c r="H812">
        <f t="shared" si="78"/>
        <v>64.800000000000011</v>
      </c>
      <c r="I812">
        <v>0</v>
      </c>
      <c r="J812" s="21">
        <v>0.25600000000000001</v>
      </c>
      <c r="K812" s="21">
        <v>0.16000000000000003</v>
      </c>
      <c r="L812" s="21">
        <v>0.48799999999999999</v>
      </c>
      <c r="M812" s="21">
        <v>0.64000000000000012</v>
      </c>
      <c r="N812" s="21">
        <v>0.72000000000000008</v>
      </c>
      <c r="O812" s="24">
        <v>0.14399999999999999</v>
      </c>
      <c r="P812" s="24">
        <v>0.63200000000000012</v>
      </c>
      <c r="Q812" s="24">
        <v>8.0000000000000016E-2</v>
      </c>
      <c r="R812" s="24">
        <v>0.22400000000000003</v>
      </c>
      <c r="S812" s="24">
        <v>0.72800000000000009</v>
      </c>
      <c r="T812" s="24">
        <v>0.56799999999999995</v>
      </c>
      <c r="U812" s="24">
        <v>0.34400000000000003</v>
      </c>
      <c r="V812" s="24">
        <v>0.75200000000000011</v>
      </c>
      <c r="W812" s="24">
        <v>0.33600000000000002</v>
      </c>
      <c r="X812" s="24">
        <v>0.40800000000000003</v>
      </c>
      <c r="Y812" s="24">
        <v>0.77600000000000002</v>
      </c>
      <c r="Z812" s="24">
        <v>0.66400000000000015</v>
      </c>
      <c r="AA812" s="25">
        <v>15.200000000000001</v>
      </c>
      <c r="AB812" s="25">
        <v>3.2</v>
      </c>
      <c r="AC812" s="25">
        <v>3.2</v>
      </c>
      <c r="AD812" s="25">
        <v>0</v>
      </c>
      <c r="AE812" s="25">
        <v>5.6000000000000005</v>
      </c>
      <c r="AF812" s="25">
        <v>32.800000000000004</v>
      </c>
      <c r="AG812" s="25">
        <v>8</v>
      </c>
      <c r="AH812" s="25">
        <v>6.4</v>
      </c>
      <c r="AI812" s="25">
        <v>28</v>
      </c>
      <c r="AJ812" s="25">
        <v>4.8000000000000007</v>
      </c>
      <c r="AK812" s="25">
        <v>30.400000000000002</v>
      </c>
      <c r="AL812" s="25">
        <v>2.4000000000000004</v>
      </c>
      <c r="AM812" s="25">
        <v>4.8000000000000007</v>
      </c>
      <c r="AN812" s="25">
        <v>8</v>
      </c>
      <c r="AO812" s="25">
        <v>13.600000000000001</v>
      </c>
      <c r="AP812" s="25">
        <v>28.8</v>
      </c>
      <c r="AQ812" s="25">
        <v>0</v>
      </c>
      <c r="AR812" s="25">
        <v>0</v>
      </c>
      <c r="AS812" s="25">
        <v>3.2</v>
      </c>
      <c r="AT812" s="25">
        <v>4</v>
      </c>
      <c r="AU812" s="25">
        <v>0</v>
      </c>
      <c r="AV812" s="25">
        <v>11.200000000000001</v>
      </c>
      <c r="AW812" s="25">
        <v>8</v>
      </c>
      <c r="AX812" s="25">
        <v>0</v>
      </c>
      <c r="AY812" s="25">
        <v>0.8</v>
      </c>
      <c r="AZ812" s="25">
        <v>0</v>
      </c>
      <c r="BA812" s="25">
        <v>19.200000000000003</v>
      </c>
      <c r="BB812" s="25">
        <v>20.8</v>
      </c>
      <c r="BC812" s="25">
        <v>10.4</v>
      </c>
      <c r="BD812" s="25">
        <v>0</v>
      </c>
      <c r="BE812" s="25">
        <v>9.6000000000000014</v>
      </c>
      <c r="BF812" s="25">
        <v>0.8</v>
      </c>
      <c r="BG812" s="25">
        <v>7.2</v>
      </c>
      <c r="BH812" s="25">
        <v>18.400000000000002</v>
      </c>
      <c r="BI812" s="25">
        <v>14.4</v>
      </c>
      <c r="BJ812" s="25">
        <v>13.600000000000001</v>
      </c>
      <c r="BK812" s="25">
        <v>30.400000000000002</v>
      </c>
      <c r="BL812" s="25">
        <v>0</v>
      </c>
      <c r="BM812" s="25">
        <v>24</v>
      </c>
      <c r="BN812" s="25">
        <v>13.600000000000001</v>
      </c>
      <c r="BO812" t="s">
        <v>236</v>
      </c>
    </row>
    <row r="813" spans="1:67" x14ac:dyDescent="0.25">
      <c r="A813" s="6">
        <v>44931</v>
      </c>
      <c r="B813" t="s">
        <v>7</v>
      </c>
      <c r="C813">
        <v>5</v>
      </c>
      <c r="D813">
        <f t="shared" si="80"/>
        <v>328</v>
      </c>
      <c r="E813">
        <f t="shared" si="79"/>
        <v>74.400000000000006</v>
      </c>
      <c r="F813">
        <f t="shared" si="76"/>
        <v>48.800000000000004</v>
      </c>
      <c r="G813">
        <f t="shared" si="77"/>
        <v>115.2</v>
      </c>
      <c r="H813">
        <f t="shared" si="78"/>
        <v>89.6</v>
      </c>
      <c r="I813">
        <v>0</v>
      </c>
      <c r="J813" s="21">
        <v>0.25600000000000001</v>
      </c>
      <c r="K813" s="21">
        <v>0.43200000000000005</v>
      </c>
      <c r="L813" s="21">
        <v>0.6160000000000001</v>
      </c>
      <c r="M813" s="21">
        <v>0.64800000000000013</v>
      </c>
      <c r="N813" s="21">
        <v>0.72800000000000009</v>
      </c>
      <c r="O813" s="24">
        <v>0.74400000000000011</v>
      </c>
      <c r="P813" s="24">
        <v>0.54400000000000004</v>
      </c>
      <c r="Q813" s="24">
        <v>0.47199999999999998</v>
      </c>
      <c r="R813" s="24">
        <v>0.54400000000000004</v>
      </c>
      <c r="S813" s="24">
        <v>0.78400000000000003</v>
      </c>
      <c r="T813" s="24">
        <v>0.8</v>
      </c>
      <c r="U813" s="24">
        <v>0.7360000000000001</v>
      </c>
      <c r="V813" s="24">
        <v>0.71200000000000008</v>
      </c>
      <c r="W813" s="24">
        <v>0.74400000000000011</v>
      </c>
      <c r="X813" s="24">
        <v>0.70400000000000007</v>
      </c>
      <c r="Y813" s="24">
        <v>0.4</v>
      </c>
      <c r="Z813" s="24">
        <v>0.8</v>
      </c>
      <c r="AA813" s="25">
        <v>3.2</v>
      </c>
      <c r="AB813" s="25">
        <v>29.6</v>
      </c>
      <c r="AC813" s="25">
        <v>5.6000000000000005</v>
      </c>
      <c r="AD813" s="25">
        <v>9.6000000000000014</v>
      </c>
      <c r="AE813" s="25">
        <v>0</v>
      </c>
      <c r="AF813" s="25">
        <v>0</v>
      </c>
      <c r="AG813" s="25">
        <v>0</v>
      </c>
      <c r="AH813" s="25">
        <v>0</v>
      </c>
      <c r="AI813" s="25">
        <v>0</v>
      </c>
      <c r="AJ813" s="25">
        <v>0.8</v>
      </c>
      <c r="AK813" s="25">
        <v>5.6000000000000458</v>
      </c>
      <c r="AL813" s="25">
        <v>6.4</v>
      </c>
      <c r="AM813" s="25">
        <v>0</v>
      </c>
      <c r="AN813" s="25">
        <v>0</v>
      </c>
      <c r="AO813" s="25">
        <v>14.4</v>
      </c>
      <c r="AP813" s="25">
        <v>12</v>
      </c>
      <c r="AQ813" s="25">
        <v>12.8</v>
      </c>
      <c r="AR813" s="25">
        <v>4</v>
      </c>
      <c r="AS813" s="25">
        <v>6.4</v>
      </c>
      <c r="AT813" s="25">
        <v>33.6</v>
      </c>
      <c r="AU813" s="25">
        <v>0</v>
      </c>
      <c r="AV813" s="25">
        <v>2.4000000000000004</v>
      </c>
      <c r="AW813" s="25">
        <v>0</v>
      </c>
      <c r="AX813" s="25">
        <v>34.4</v>
      </c>
      <c r="AY813" s="25">
        <v>0</v>
      </c>
      <c r="AZ813" s="25">
        <v>14.4</v>
      </c>
      <c r="BA813" s="25">
        <v>30.400000000000002</v>
      </c>
      <c r="BB813" s="25">
        <v>0</v>
      </c>
      <c r="BC813" s="25">
        <v>11.200000000000001</v>
      </c>
      <c r="BD813" s="25">
        <v>22.400000000000002</v>
      </c>
      <c r="BE813" s="25">
        <v>1.6</v>
      </c>
      <c r="BF813" s="25">
        <v>10.4</v>
      </c>
      <c r="BG813" s="25">
        <v>17.600000000000001</v>
      </c>
      <c r="BH813" s="25">
        <v>6.4</v>
      </c>
      <c r="BI813" s="25">
        <v>0</v>
      </c>
      <c r="BJ813" s="25">
        <v>10.4</v>
      </c>
      <c r="BK813" s="25">
        <v>20.8</v>
      </c>
      <c r="BL813" s="25">
        <v>0</v>
      </c>
      <c r="BM813" s="25">
        <v>7.2</v>
      </c>
      <c r="BN813" s="25">
        <v>0</v>
      </c>
      <c r="BO813" t="s">
        <v>236</v>
      </c>
    </row>
    <row r="814" spans="1:67" x14ac:dyDescent="0.25">
      <c r="A814" s="6">
        <v>44932</v>
      </c>
      <c r="B814" t="s">
        <v>7</v>
      </c>
      <c r="C814">
        <v>6</v>
      </c>
      <c r="D814">
        <f t="shared" si="80"/>
        <v>492.00000000000011</v>
      </c>
      <c r="E814">
        <f t="shared" si="79"/>
        <v>130.4</v>
      </c>
      <c r="F814">
        <f t="shared" si="76"/>
        <v>158.40000000000003</v>
      </c>
      <c r="G814">
        <f t="shared" si="77"/>
        <v>116.80000000000001</v>
      </c>
      <c r="H814">
        <f t="shared" si="78"/>
        <v>86.4</v>
      </c>
      <c r="I814">
        <v>0</v>
      </c>
      <c r="J814" s="21">
        <v>0.43200000000000005</v>
      </c>
      <c r="K814" s="21">
        <v>0.4</v>
      </c>
      <c r="L814" s="21">
        <v>0.64000000000000012</v>
      </c>
      <c r="M814" s="21">
        <v>0.504</v>
      </c>
      <c r="N814" s="21">
        <v>0.13600000000000001</v>
      </c>
      <c r="O814" s="24">
        <v>0.7360000000000001</v>
      </c>
      <c r="P814" s="24">
        <v>0.62400000000000011</v>
      </c>
      <c r="Q814" s="24">
        <v>0.58399999999999996</v>
      </c>
      <c r="R814" s="24">
        <v>0.59199999999999997</v>
      </c>
      <c r="S814" s="24">
        <v>0.60000000000000009</v>
      </c>
      <c r="T814" s="24">
        <v>0.76800000000000002</v>
      </c>
      <c r="U814" s="24">
        <v>0.64000000000000012</v>
      </c>
      <c r="V814" s="24">
        <v>0.38400000000000001</v>
      </c>
      <c r="W814" s="24">
        <v>0.30400000000000005</v>
      </c>
      <c r="X814" s="24">
        <v>0.46399999999999997</v>
      </c>
      <c r="Y814" s="24">
        <v>0.71200000000000008</v>
      </c>
      <c r="Z814" s="24">
        <v>0.62400000000000011</v>
      </c>
      <c r="AA814" s="25">
        <v>43.2</v>
      </c>
      <c r="AB814" s="25">
        <v>0</v>
      </c>
      <c r="AC814" s="25">
        <v>4.8000000000000007</v>
      </c>
      <c r="AD814" s="25">
        <v>23.200000000000003</v>
      </c>
      <c r="AE814" s="25">
        <v>41.6</v>
      </c>
      <c r="AF814" s="25">
        <v>11.200000000000001</v>
      </c>
      <c r="AG814" s="25">
        <v>5.6000000000000005</v>
      </c>
      <c r="AH814" s="25">
        <v>0</v>
      </c>
      <c r="AI814" s="25">
        <v>28.8</v>
      </c>
      <c r="AJ814" s="25">
        <v>0</v>
      </c>
      <c r="AK814" s="25">
        <v>21.6</v>
      </c>
      <c r="AL814" s="25">
        <v>7.2</v>
      </c>
      <c r="AM814" s="25">
        <v>8.8000000000000007</v>
      </c>
      <c r="AN814" s="25">
        <v>0</v>
      </c>
      <c r="AO814" s="25">
        <v>0</v>
      </c>
      <c r="AP814" s="25">
        <v>1.6</v>
      </c>
      <c r="AQ814" s="25">
        <v>0</v>
      </c>
      <c r="AR814" s="25">
        <v>36.800000000000004</v>
      </c>
      <c r="AS814" s="25">
        <v>30.400000000000002</v>
      </c>
      <c r="AT814" s="25">
        <v>1.6</v>
      </c>
      <c r="AU814" s="25">
        <v>0.8</v>
      </c>
      <c r="AV814" s="25">
        <v>8.8000000000000007</v>
      </c>
      <c r="AW814" s="25">
        <v>18.400000000000002</v>
      </c>
      <c r="AX814" s="25">
        <v>4.8000000000000007</v>
      </c>
      <c r="AY814" s="25">
        <v>21.6</v>
      </c>
      <c r="AZ814" s="25">
        <v>32</v>
      </c>
      <c r="BA814" s="25">
        <v>0</v>
      </c>
      <c r="BB814" s="25">
        <v>22.400000000000002</v>
      </c>
      <c r="BC814" s="25">
        <v>3.2</v>
      </c>
      <c r="BD814" s="25">
        <v>4.8000000000000007</v>
      </c>
      <c r="BE814" s="25">
        <v>11.200000000000001</v>
      </c>
      <c r="BF814" s="25">
        <v>13.600000000000001</v>
      </c>
      <c r="BG814" s="25">
        <v>20.8</v>
      </c>
      <c r="BH814" s="25">
        <v>0.8</v>
      </c>
      <c r="BI814" s="25">
        <v>0.8</v>
      </c>
      <c r="BJ814" s="25">
        <v>34.4</v>
      </c>
      <c r="BK814" s="25">
        <v>34.4</v>
      </c>
      <c r="BL814" s="25">
        <v>0</v>
      </c>
      <c r="BM814" s="25">
        <v>2.4000000000000004</v>
      </c>
      <c r="BN814" s="25">
        <v>12</v>
      </c>
      <c r="BO814" t="s">
        <v>236</v>
      </c>
    </row>
    <row r="815" spans="1:67" x14ac:dyDescent="0.25">
      <c r="A815" s="6">
        <v>44933</v>
      </c>
      <c r="B815" t="s">
        <v>7</v>
      </c>
      <c r="C815">
        <v>7</v>
      </c>
      <c r="D815">
        <f t="shared" si="80"/>
        <v>382.4</v>
      </c>
      <c r="E815">
        <f t="shared" si="79"/>
        <v>106.4</v>
      </c>
      <c r="F815">
        <f t="shared" si="76"/>
        <v>104</v>
      </c>
      <c r="G815">
        <f t="shared" si="77"/>
        <v>111.99999999999999</v>
      </c>
      <c r="H815">
        <f t="shared" si="78"/>
        <v>60</v>
      </c>
      <c r="I815">
        <v>0</v>
      </c>
      <c r="J815" s="21">
        <v>0.14399999999999999</v>
      </c>
      <c r="K815" s="21">
        <v>0.4</v>
      </c>
      <c r="L815" s="21">
        <v>0.59199999999999997</v>
      </c>
      <c r="M815" s="21">
        <v>0.67200000000000004</v>
      </c>
      <c r="N815" s="21">
        <v>0.72000000000000008</v>
      </c>
      <c r="O815" s="24">
        <v>0.58399999999999996</v>
      </c>
      <c r="P815" s="24">
        <v>0.56000000000000005</v>
      </c>
      <c r="Q815" s="24">
        <v>0.55200000000000005</v>
      </c>
      <c r="R815" s="24">
        <v>0.52</v>
      </c>
      <c r="S815" s="24">
        <v>0.70400000000000007</v>
      </c>
      <c r="T815" s="24">
        <v>0.68</v>
      </c>
      <c r="U815" s="24">
        <v>0.76800000000000002</v>
      </c>
      <c r="V815" s="24">
        <v>0.72800000000000009</v>
      </c>
      <c r="W815" s="24">
        <v>0.76800000000000002</v>
      </c>
      <c r="X815" s="24">
        <v>0.72000000000000008</v>
      </c>
      <c r="Y815" s="24">
        <v>0.76800000000000002</v>
      </c>
      <c r="Z815" s="24">
        <v>0.31200000000000006</v>
      </c>
      <c r="AA815" s="25">
        <v>3.2</v>
      </c>
      <c r="AB815" s="25">
        <v>0</v>
      </c>
      <c r="AC815" s="25">
        <v>3.2</v>
      </c>
      <c r="AD815" s="25">
        <v>10.4</v>
      </c>
      <c r="AE815" s="25">
        <v>20</v>
      </c>
      <c r="AF815" s="25">
        <v>0</v>
      </c>
      <c r="AG815" s="25">
        <v>22.400000000000002</v>
      </c>
      <c r="AH815" s="25">
        <v>16</v>
      </c>
      <c r="AI815" s="25">
        <v>8.8000000000000007</v>
      </c>
      <c r="AJ815" s="25">
        <v>20</v>
      </c>
      <c r="AK815" s="25">
        <v>0</v>
      </c>
      <c r="AL815" s="25">
        <v>0</v>
      </c>
      <c r="AM815" s="25">
        <v>9.6000000000000014</v>
      </c>
      <c r="AN815" s="25">
        <v>22.400000000000002</v>
      </c>
      <c r="AO815" s="25">
        <v>0</v>
      </c>
      <c r="AP815" s="25">
        <v>3.2</v>
      </c>
      <c r="AQ815" s="25">
        <v>0</v>
      </c>
      <c r="AR815" s="25">
        <v>6.4</v>
      </c>
      <c r="AS815" s="25">
        <v>0</v>
      </c>
      <c r="AT815" s="25">
        <v>18.400000000000002</v>
      </c>
      <c r="AU815" s="25">
        <v>0</v>
      </c>
      <c r="AV815" s="25">
        <v>6.4</v>
      </c>
      <c r="AW815" s="25">
        <v>0.8</v>
      </c>
      <c r="AX815" s="25">
        <v>1.6</v>
      </c>
      <c r="AY815" s="25">
        <v>2.4000000000000004</v>
      </c>
      <c r="AZ815" s="25">
        <v>0.8</v>
      </c>
      <c r="BA815" s="25">
        <v>37.6</v>
      </c>
      <c r="BB815" s="25">
        <v>40</v>
      </c>
      <c r="BC815" s="25">
        <v>17.600000000000001</v>
      </c>
      <c r="BD815" s="25">
        <v>4.8000000000000007</v>
      </c>
      <c r="BE815" s="25">
        <v>13.600000000000001</v>
      </c>
      <c r="BF815" s="25">
        <v>0</v>
      </c>
      <c r="BG815" s="25">
        <v>0</v>
      </c>
      <c r="BH815" s="25">
        <v>23.200000000000003</v>
      </c>
      <c r="BI815" s="25">
        <v>21.6</v>
      </c>
      <c r="BJ815" s="25">
        <v>0</v>
      </c>
      <c r="BK815" s="25">
        <v>1.6</v>
      </c>
      <c r="BL815" s="25">
        <v>11.200000000000001</v>
      </c>
      <c r="BM815" s="25">
        <v>0.8</v>
      </c>
      <c r="BN815" s="25">
        <v>34.4</v>
      </c>
      <c r="BO815" t="s">
        <v>236</v>
      </c>
    </row>
    <row r="816" spans="1:67" x14ac:dyDescent="0.25">
      <c r="A816" s="6">
        <v>44934</v>
      </c>
      <c r="B816" t="s">
        <v>7</v>
      </c>
      <c r="C816">
        <v>8</v>
      </c>
      <c r="D816">
        <f t="shared" si="80"/>
        <v>395.20000000000016</v>
      </c>
      <c r="E816">
        <f t="shared" si="79"/>
        <v>87.200000000000088</v>
      </c>
      <c r="F816">
        <f t="shared" si="76"/>
        <v>119.20000000000002</v>
      </c>
      <c r="G816">
        <f t="shared" si="77"/>
        <v>108</v>
      </c>
      <c r="H816">
        <f t="shared" si="78"/>
        <v>80.80000000000004</v>
      </c>
      <c r="I816">
        <v>0</v>
      </c>
      <c r="J816" s="21">
        <v>0.64000000000000012</v>
      </c>
      <c r="K816" s="21">
        <v>0.40800000000000003</v>
      </c>
      <c r="L816" s="21">
        <v>0.59199999999999997</v>
      </c>
      <c r="M816" s="21">
        <v>0.65600000000000014</v>
      </c>
      <c r="N816" s="21">
        <v>0.74400000000000011</v>
      </c>
      <c r="O816" s="24">
        <v>0.44000000000000006</v>
      </c>
      <c r="P816" s="24">
        <v>0.44000000000000006</v>
      </c>
      <c r="Q816" s="24">
        <v>0.52800000000000002</v>
      </c>
      <c r="R816" s="24">
        <v>0.496</v>
      </c>
      <c r="S816" s="24">
        <v>0.76000000000000012</v>
      </c>
      <c r="T816" s="24">
        <v>0.8</v>
      </c>
      <c r="U816" s="24">
        <v>0.24</v>
      </c>
      <c r="V816" s="24">
        <v>0.7360000000000001</v>
      </c>
      <c r="W816" s="24">
        <v>0.72000000000000008</v>
      </c>
      <c r="X816" s="24">
        <v>0.72800000000000009</v>
      </c>
      <c r="Y816" s="24">
        <v>0.76800000000000002</v>
      </c>
      <c r="Z816" s="24">
        <v>0.47199999999999998</v>
      </c>
      <c r="AA816" s="25">
        <v>6.4</v>
      </c>
      <c r="AB816" s="25">
        <v>4.8000000000000007</v>
      </c>
      <c r="AC816" s="25">
        <v>18.400000000000002</v>
      </c>
      <c r="AD816" s="25">
        <v>5.6000000000000005</v>
      </c>
      <c r="AE816" s="25">
        <v>8</v>
      </c>
      <c r="AF816" s="25">
        <v>0</v>
      </c>
      <c r="AG816" s="25">
        <v>14.4</v>
      </c>
      <c r="AH816" s="25">
        <v>23.200000000000003</v>
      </c>
      <c r="AI816" s="25">
        <v>32</v>
      </c>
      <c r="AJ816" s="25">
        <v>6.4</v>
      </c>
      <c r="AK816" s="25">
        <v>0</v>
      </c>
      <c r="AL816" s="25">
        <v>11.200000000000001</v>
      </c>
      <c r="AM816" s="25">
        <v>24.8</v>
      </c>
      <c r="AN816" s="25">
        <v>20.8</v>
      </c>
      <c r="AO816" s="25">
        <v>2.4000000000000004</v>
      </c>
      <c r="AP816" s="25">
        <v>13.600000000000001</v>
      </c>
      <c r="AQ816" s="25">
        <v>2.4000000000000457</v>
      </c>
      <c r="AR816" s="25">
        <v>5.6000000000000005</v>
      </c>
      <c r="AS816" s="25">
        <v>0</v>
      </c>
      <c r="AT816" s="25">
        <v>0</v>
      </c>
      <c r="AU816" s="25">
        <v>4</v>
      </c>
      <c r="AV816" s="25">
        <v>1.6</v>
      </c>
      <c r="AW816" s="25">
        <v>0.8</v>
      </c>
      <c r="AX816" s="25">
        <v>2.4000000000000004</v>
      </c>
      <c r="AY816" s="25">
        <v>8.8000000000000007</v>
      </c>
      <c r="AZ816" s="25">
        <v>32.800000000000004</v>
      </c>
      <c r="BA816" s="25">
        <v>24.8</v>
      </c>
      <c r="BB816" s="25">
        <v>0</v>
      </c>
      <c r="BC816" s="25">
        <v>0</v>
      </c>
      <c r="BD816" s="25">
        <v>32.800000000000004</v>
      </c>
      <c r="BE816" s="25">
        <v>3.2</v>
      </c>
      <c r="BF816" s="25">
        <v>0</v>
      </c>
      <c r="BG816" s="25">
        <v>28.000000000000092</v>
      </c>
      <c r="BH816" s="25">
        <v>34.4</v>
      </c>
      <c r="BI816" s="25">
        <v>3.2</v>
      </c>
      <c r="BJ816" s="25">
        <v>0</v>
      </c>
      <c r="BK816" s="25">
        <v>0</v>
      </c>
      <c r="BL816" s="25">
        <v>12.8</v>
      </c>
      <c r="BM816" s="25">
        <v>5.6000000000000005</v>
      </c>
      <c r="BN816" s="25">
        <v>0</v>
      </c>
      <c r="BO816" t="s">
        <v>236</v>
      </c>
    </row>
    <row r="817" spans="1:67" x14ac:dyDescent="0.25">
      <c r="A817" s="6">
        <v>44935</v>
      </c>
      <c r="B817" t="s">
        <v>7</v>
      </c>
      <c r="C817">
        <v>9</v>
      </c>
      <c r="D817">
        <f t="shared" si="80"/>
        <v>350.4000000000002</v>
      </c>
      <c r="E817">
        <f t="shared" si="79"/>
        <v>113.60000000000001</v>
      </c>
      <c r="F817">
        <f t="shared" si="76"/>
        <v>103.2</v>
      </c>
      <c r="G817">
        <f t="shared" si="77"/>
        <v>51.200000000000088</v>
      </c>
      <c r="H817">
        <f t="shared" si="78"/>
        <v>82.400000000000091</v>
      </c>
      <c r="I817">
        <v>0</v>
      </c>
      <c r="J817" s="21">
        <v>0.17600000000000002</v>
      </c>
      <c r="K817" s="21">
        <v>0.496</v>
      </c>
      <c r="L817" s="21">
        <v>0.64000000000000012</v>
      </c>
      <c r="M817" s="21">
        <v>0.58399999999999996</v>
      </c>
      <c r="N817" s="21">
        <v>0.76800000000000002</v>
      </c>
      <c r="O817" s="24">
        <v>0.56000000000000005</v>
      </c>
      <c r="P817" s="24">
        <v>0.12</v>
      </c>
      <c r="Q817" s="24">
        <v>0.60000000000000009</v>
      </c>
      <c r="R817" s="24">
        <v>0.56799999999999995</v>
      </c>
      <c r="S817" s="24">
        <v>0.64000000000000012</v>
      </c>
      <c r="T817" s="24">
        <v>0.52800000000000002</v>
      </c>
      <c r="U817" s="24">
        <v>0.42400000000000004</v>
      </c>
      <c r="V817" s="24">
        <v>0.72000000000000008</v>
      </c>
      <c r="W817" s="24">
        <v>0.78400000000000003</v>
      </c>
      <c r="X817" s="24">
        <v>0.32800000000000007</v>
      </c>
      <c r="Y817" s="24">
        <v>0.68800000000000006</v>
      </c>
      <c r="Z817" s="24">
        <v>0.2</v>
      </c>
      <c r="AA817" s="25">
        <v>20</v>
      </c>
      <c r="AB817" s="25">
        <v>8.8000000000000007</v>
      </c>
      <c r="AC817" s="25">
        <v>0</v>
      </c>
      <c r="AD817" s="25">
        <v>25.6</v>
      </c>
      <c r="AE817" s="25">
        <v>8.8000000000000007</v>
      </c>
      <c r="AF817" s="25">
        <v>8.8000000000000007</v>
      </c>
      <c r="AG817" s="25">
        <v>0.8</v>
      </c>
      <c r="AH817" s="25">
        <v>4</v>
      </c>
      <c r="AI817" s="25">
        <v>4</v>
      </c>
      <c r="AJ817" s="25">
        <v>22.400000000000002</v>
      </c>
      <c r="AK817" s="25">
        <v>0</v>
      </c>
      <c r="AL817" s="25">
        <v>20.8</v>
      </c>
      <c r="AM817" s="25">
        <v>9.600000000000092</v>
      </c>
      <c r="AN817" s="25">
        <v>0</v>
      </c>
      <c r="AO817" s="25">
        <v>4</v>
      </c>
      <c r="AP817" s="25">
        <v>0</v>
      </c>
      <c r="AQ817" s="25">
        <v>0</v>
      </c>
      <c r="AR817" s="25">
        <v>10.4</v>
      </c>
      <c r="AS817" s="25">
        <v>0</v>
      </c>
      <c r="AT817" s="25">
        <v>37.6</v>
      </c>
      <c r="AU817" s="25">
        <v>11.200000000000001</v>
      </c>
      <c r="AV817" s="25">
        <v>2.4000000000000004</v>
      </c>
      <c r="AW817" s="25">
        <v>0</v>
      </c>
      <c r="AX817" s="25">
        <v>0</v>
      </c>
      <c r="AY817" s="25">
        <v>17.600000000000001</v>
      </c>
      <c r="AZ817" s="25">
        <v>0</v>
      </c>
      <c r="BA817" s="25">
        <v>2.4000000000000004</v>
      </c>
      <c r="BB817" s="25">
        <v>0</v>
      </c>
      <c r="BC817" s="25">
        <v>17.60000000000009</v>
      </c>
      <c r="BD817" s="25">
        <v>0</v>
      </c>
      <c r="BE817" s="25">
        <v>16.8</v>
      </c>
      <c r="BF817" s="25">
        <v>6.4</v>
      </c>
      <c r="BG817" s="25">
        <v>14.4</v>
      </c>
      <c r="BH817" s="25">
        <v>39.200000000000003</v>
      </c>
      <c r="BI817" s="25">
        <v>9.6000000000000014</v>
      </c>
      <c r="BJ817" s="25">
        <v>0</v>
      </c>
      <c r="BK817" s="25">
        <v>14.4</v>
      </c>
      <c r="BL817" s="25">
        <v>0</v>
      </c>
      <c r="BM817" s="25">
        <v>8.8000000000000007</v>
      </c>
      <c r="BN817" s="25">
        <v>4</v>
      </c>
      <c r="BO817" t="s">
        <v>236</v>
      </c>
    </row>
    <row r="818" spans="1:67" x14ac:dyDescent="0.25">
      <c r="A818" s="6">
        <v>44936</v>
      </c>
      <c r="B818" t="s">
        <v>7</v>
      </c>
      <c r="C818">
        <v>10</v>
      </c>
      <c r="D818">
        <f t="shared" si="80"/>
        <v>409.6</v>
      </c>
      <c r="E818">
        <f t="shared" si="79"/>
        <v>122.39999999999999</v>
      </c>
      <c r="F818">
        <f t="shared" si="76"/>
        <v>58.4</v>
      </c>
      <c r="G818">
        <f t="shared" si="77"/>
        <v>115.19999999999999</v>
      </c>
      <c r="H818">
        <f t="shared" si="78"/>
        <v>113.60000000000002</v>
      </c>
      <c r="I818">
        <v>0</v>
      </c>
      <c r="J818" s="21">
        <v>0.76800000000000002</v>
      </c>
      <c r="K818" s="21">
        <v>0.45600000000000007</v>
      </c>
      <c r="L818" s="21">
        <v>0.56000000000000005</v>
      </c>
      <c r="M818" s="21">
        <v>0.74400000000000011</v>
      </c>
      <c r="N818" s="21">
        <v>0.77600000000000002</v>
      </c>
      <c r="O818" s="24">
        <v>0.504</v>
      </c>
      <c r="P818" s="24">
        <v>0.56000000000000005</v>
      </c>
      <c r="Q818" s="24">
        <v>0.59199999999999997</v>
      </c>
      <c r="R818" s="24">
        <v>0.53600000000000003</v>
      </c>
      <c r="S818" s="24">
        <v>0.62400000000000011</v>
      </c>
      <c r="T818" s="24">
        <v>0.8</v>
      </c>
      <c r="U818" s="24">
        <v>0.74400000000000011</v>
      </c>
      <c r="V818" s="24">
        <v>0.78400000000000003</v>
      </c>
      <c r="W818" s="24">
        <v>0.33600000000000002</v>
      </c>
      <c r="X818" s="24">
        <v>0.76000000000000012</v>
      </c>
      <c r="Y818" s="24">
        <v>0.34400000000000003</v>
      </c>
      <c r="Z818" s="24">
        <v>0.22400000000000003</v>
      </c>
      <c r="AA818" s="25">
        <v>9.6000000000000014</v>
      </c>
      <c r="AB818" s="25">
        <v>10.4</v>
      </c>
      <c r="AC818" s="25">
        <v>2.4000000000000004</v>
      </c>
      <c r="AD818" s="25">
        <v>0</v>
      </c>
      <c r="AE818" s="25">
        <v>20</v>
      </c>
      <c r="AF818" s="25">
        <v>0</v>
      </c>
      <c r="AG818" s="25">
        <v>0</v>
      </c>
      <c r="AH818" s="25">
        <v>0</v>
      </c>
      <c r="AI818" s="25">
        <v>2.4000000000000004</v>
      </c>
      <c r="AJ818" s="25">
        <v>13.600000000000001</v>
      </c>
      <c r="AK818" s="25">
        <v>7.2</v>
      </c>
      <c r="AL818" s="25">
        <v>13.600000000000001</v>
      </c>
      <c r="AM818" s="25">
        <v>15.200000000000001</v>
      </c>
      <c r="AN818" s="25">
        <v>0</v>
      </c>
      <c r="AO818" s="25">
        <v>8.8000000000000007</v>
      </c>
      <c r="AP818" s="25">
        <v>0</v>
      </c>
      <c r="AQ818" s="25">
        <v>37.6</v>
      </c>
      <c r="AR818" s="25">
        <v>0</v>
      </c>
      <c r="AS818" s="25">
        <v>10.4</v>
      </c>
      <c r="AT818" s="25">
        <v>28</v>
      </c>
      <c r="AU818" s="25">
        <v>34.4</v>
      </c>
      <c r="AV818" s="25">
        <v>0</v>
      </c>
      <c r="AW818" s="25">
        <v>10.4</v>
      </c>
      <c r="AX818" s="25">
        <v>18.400000000000002</v>
      </c>
      <c r="AY818" s="25">
        <v>16.8</v>
      </c>
      <c r="AZ818" s="25">
        <v>0</v>
      </c>
      <c r="BA818" s="25">
        <v>1.6</v>
      </c>
      <c r="BB818" s="25">
        <v>0</v>
      </c>
      <c r="BC818" s="25">
        <v>33.6</v>
      </c>
      <c r="BD818" s="25">
        <v>0</v>
      </c>
      <c r="BE818" s="25">
        <v>3.2</v>
      </c>
      <c r="BF818" s="25">
        <v>22.400000000000002</v>
      </c>
      <c r="BG818" s="25">
        <v>2.4000000000000004</v>
      </c>
      <c r="BH818" s="25">
        <v>24</v>
      </c>
      <c r="BI818" s="25">
        <v>17.600000000000001</v>
      </c>
      <c r="BJ818" s="25">
        <v>0</v>
      </c>
      <c r="BK818" s="25">
        <v>0</v>
      </c>
      <c r="BL818" s="25">
        <v>12</v>
      </c>
      <c r="BM818" s="25">
        <v>12</v>
      </c>
      <c r="BN818" s="25">
        <v>28.8</v>
      </c>
      <c r="BO818" t="s">
        <v>236</v>
      </c>
    </row>
    <row r="819" spans="1:67" x14ac:dyDescent="0.25">
      <c r="A819" s="6">
        <v>44937</v>
      </c>
      <c r="B819" t="s">
        <v>7</v>
      </c>
      <c r="C819">
        <v>11</v>
      </c>
      <c r="D819">
        <f t="shared" si="80"/>
        <v>332.00000000000011</v>
      </c>
      <c r="E819">
        <f t="shared" si="79"/>
        <v>54.400000000000006</v>
      </c>
      <c r="F819">
        <f t="shared" si="76"/>
        <v>96</v>
      </c>
      <c r="G819">
        <f t="shared" si="77"/>
        <v>96.8</v>
      </c>
      <c r="H819">
        <f t="shared" si="78"/>
        <v>84.800000000000097</v>
      </c>
      <c r="I819">
        <v>0</v>
      </c>
      <c r="J819" s="21">
        <v>0.28000000000000003</v>
      </c>
      <c r="K819" s="21">
        <v>0.13600000000000001</v>
      </c>
      <c r="L819" s="21">
        <v>0.43200000000000005</v>
      </c>
      <c r="M819" s="21">
        <v>0.7360000000000001</v>
      </c>
      <c r="N819" s="21">
        <v>0.4</v>
      </c>
      <c r="O819" s="24">
        <v>0.58399999999999996</v>
      </c>
      <c r="P819" s="24">
        <v>0.64000000000000012</v>
      </c>
      <c r="Q819" s="24">
        <v>0.48</v>
      </c>
      <c r="R819" s="24">
        <v>0.48799999999999999</v>
      </c>
      <c r="S819" s="24">
        <v>0.56799999999999995</v>
      </c>
      <c r="T819" s="24">
        <v>0.14399999999999999</v>
      </c>
      <c r="U819" s="24">
        <v>0.8</v>
      </c>
      <c r="V819" s="24">
        <v>0.78400000000000003</v>
      </c>
      <c r="W819" s="24">
        <v>0.77600000000000002</v>
      </c>
      <c r="X819" s="24">
        <v>0.78400000000000003</v>
      </c>
      <c r="Y819" s="24">
        <v>0.63200000000000012</v>
      </c>
      <c r="Z819" s="24">
        <v>0.56799999999999995</v>
      </c>
      <c r="AA819" s="25">
        <v>0</v>
      </c>
      <c r="AB819" s="25">
        <v>12.8</v>
      </c>
      <c r="AC819" s="25">
        <v>0</v>
      </c>
      <c r="AD819" s="25">
        <v>7.2</v>
      </c>
      <c r="AE819" s="25">
        <v>1.6</v>
      </c>
      <c r="AF819" s="25">
        <v>19.200000000000003</v>
      </c>
      <c r="AG819" s="25">
        <v>30.400000000000002</v>
      </c>
      <c r="AH819" s="25">
        <v>14.4</v>
      </c>
      <c r="AI819" s="25">
        <v>4.8000000000000007</v>
      </c>
      <c r="AJ819" s="25">
        <v>5.6000000000000005</v>
      </c>
      <c r="AK819" s="25">
        <v>0</v>
      </c>
      <c r="AL819" s="25">
        <v>25.6</v>
      </c>
      <c r="AM819" s="25">
        <v>22.400000000000002</v>
      </c>
      <c r="AN819" s="25">
        <v>0</v>
      </c>
      <c r="AO819" s="25">
        <v>18.400000000000002</v>
      </c>
      <c r="AP819" s="25">
        <v>6.4</v>
      </c>
      <c r="AQ819" s="25">
        <v>9.6000000000000014</v>
      </c>
      <c r="AR819" s="25">
        <v>0</v>
      </c>
      <c r="AS819" s="25">
        <v>2.4000000000000909</v>
      </c>
      <c r="AT819" s="25">
        <v>0</v>
      </c>
      <c r="AU819" s="25">
        <v>11.200000000000001</v>
      </c>
      <c r="AV819" s="25">
        <v>0</v>
      </c>
      <c r="AW819" s="25">
        <v>1.6</v>
      </c>
      <c r="AX819" s="25">
        <v>0.8</v>
      </c>
      <c r="AY819" s="25">
        <v>20</v>
      </c>
      <c r="AZ819" s="25">
        <v>11.200000000000001</v>
      </c>
      <c r="BA819" s="25">
        <v>21.6</v>
      </c>
      <c r="BB819" s="25">
        <v>17.600000000000001</v>
      </c>
      <c r="BC819" s="25">
        <v>12.8</v>
      </c>
      <c r="BD819" s="25">
        <v>0</v>
      </c>
      <c r="BE819" s="25">
        <v>4</v>
      </c>
      <c r="BF819" s="25">
        <v>1.6</v>
      </c>
      <c r="BG819" s="25">
        <v>18.400000000000002</v>
      </c>
      <c r="BH819" s="25">
        <v>9.6000000000000014</v>
      </c>
      <c r="BI819" s="25">
        <v>0</v>
      </c>
      <c r="BJ819" s="25">
        <v>4</v>
      </c>
      <c r="BK819" s="25">
        <v>3.2</v>
      </c>
      <c r="BL819" s="25">
        <v>2.4000000000000004</v>
      </c>
      <c r="BM819" s="25">
        <v>8</v>
      </c>
      <c r="BN819" s="25">
        <v>3.2</v>
      </c>
      <c r="BO819" t="s">
        <v>236</v>
      </c>
    </row>
    <row r="820" spans="1:67" x14ac:dyDescent="0.25">
      <c r="A820" s="6">
        <v>44938</v>
      </c>
      <c r="B820" t="s">
        <v>7</v>
      </c>
      <c r="C820">
        <v>12</v>
      </c>
      <c r="D820">
        <f t="shared" si="80"/>
        <v>350.4</v>
      </c>
      <c r="E820">
        <f t="shared" si="79"/>
        <v>126.4</v>
      </c>
      <c r="F820">
        <f t="shared" si="76"/>
        <v>86.4</v>
      </c>
      <c r="G820">
        <f t="shared" si="77"/>
        <v>64</v>
      </c>
      <c r="H820">
        <f t="shared" si="78"/>
        <v>73.599999999999994</v>
      </c>
      <c r="I820">
        <v>0</v>
      </c>
      <c r="J820" s="21">
        <v>0.67200000000000004</v>
      </c>
      <c r="K820" s="21">
        <v>0.46399999999999997</v>
      </c>
      <c r="L820" s="21">
        <v>0.2</v>
      </c>
      <c r="M820" s="21">
        <v>0.72000000000000008</v>
      </c>
      <c r="N820" s="21">
        <v>0.55200000000000005</v>
      </c>
      <c r="O820" s="24">
        <v>0.6160000000000001</v>
      </c>
      <c r="P820" s="24">
        <v>0.53600000000000003</v>
      </c>
      <c r="Q820" s="24">
        <v>0.60000000000000009</v>
      </c>
      <c r="R820" s="24">
        <v>0.68</v>
      </c>
      <c r="S820" s="24">
        <v>0.64000000000000012</v>
      </c>
      <c r="T820" s="24">
        <v>0.72000000000000008</v>
      </c>
      <c r="U820" s="24">
        <v>0.47199999999999998</v>
      </c>
      <c r="V820" s="24">
        <v>0.8</v>
      </c>
      <c r="W820" s="24">
        <v>0.60000000000000009</v>
      </c>
      <c r="X820" s="24">
        <v>0.62400000000000011</v>
      </c>
      <c r="Y820" s="24">
        <v>0.71200000000000008</v>
      </c>
      <c r="Z820" s="24">
        <v>0.74400000000000011</v>
      </c>
      <c r="AA820" s="25">
        <v>0</v>
      </c>
      <c r="AB820" s="25">
        <v>33.6</v>
      </c>
      <c r="AC820" s="25">
        <v>1.6</v>
      </c>
      <c r="AD820" s="25">
        <v>4</v>
      </c>
      <c r="AE820" s="25">
        <v>0</v>
      </c>
      <c r="AF820" s="25">
        <v>24</v>
      </c>
      <c r="AG820" s="25">
        <v>0</v>
      </c>
      <c r="AH820" s="25">
        <v>8.8000000000000007</v>
      </c>
      <c r="AI820" s="25">
        <v>0</v>
      </c>
      <c r="AJ820" s="25">
        <v>14.4</v>
      </c>
      <c r="AK820" s="25">
        <v>6.4</v>
      </c>
      <c r="AL820" s="25">
        <v>0</v>
      </c>
      <c r="AM820" s="25">
        <v>0</v>
      </c>
      <c r="AN820" s="25">
        <v>12.8</v>
      </c>
      <c r="AO820" s="25">
        <v>21.6</v>
      </c>
      <c r="AP820" s="25">
        <v>6.4</v>
      </c>
      <c r="AQ820" s="25">
        <v>0</v>
      </c>
      <c r="AR820" s="25">
        <v>0</v>
      </c>
      <c r="AS820" s="25">
        <v>31.200000000000003</v>
      </c>
      <c r="AT820" s="25">
        <v>1.6</v>
      </c>
      <c r="AU820" s="25">
        <v>3.2</v>
      </c>
      <c r="AV820" s="25">
        <v>5.6000000000000005</v>
      </c>
      <c r="AW820" s="25">
        <v>6.4</v>
      </c>
      <c r="AX820" s="25">
        <v>8</v>
      </c>
      <c r="AY820" s="25">
        <v>12</v>
      </c>
      <c r="AZ820" s="25">
        <v>15.200000000000001</v>
      </c>
      <c r="BA820" s="25">
        <v>2.4000000000000004</v>
      </c>
      <c r="BB820" s="25">
        <v>0.8</v>
      </c>
      <c r="BC820" s="25">
        <v>8.8000000000000007</v>
      </c>
      <c r="BD820" s="25">
        <v>1.6</v>
      </c>
      <c r="BE820" s="25">
        <v>6.4</v>
      </c>
      <c r="BF820" s="25">
        <v>20</v>
      </c>
      <c r="BG820" s="25">
        <v>4.8000000000000007</v>
      </c>
      <c r="BH820" s="25">
        <v>12</v>
      </c>
      <c r="BI820" s="25">
        <v>16</v>
      </c>
      <c r="BJ820" s="25">
        <v>10.4</v>
      </c>
      <c r="BK820" s="25">
        <v>6.4</v>
      </c>
      <c r="BL820" s="25">
        <v>0</v>
      </c>
      <c r="BM820" s="25">
        <v>34.4</v>
      </c>
      <c r="BN820" s="25">
        <v>16</v>
      </c>
      <c r="BO820" t="s">
        <v>236</v>
      </c>
    </row>
    <row r="821" spans="1:67" x14ac:dyDescent="0.25">
      <c r="A821" s="6">
        <v>44939</v>
      </c>
      <c r="B821" t="s">
        <v>7</v>
      </c>
      <c r="C821">
        <v>13</v>
      </c>
      <c r="D821">
        <f t="shared" si="80"/>
        <v>390.4</v>
      </c>
      <c r="E821">
        <f t="shared" si="79"/>
        <v>117.60000000000001</v>
      </c>
      <c r="F821">
        <f t="shared" si="76"/>
        <v>76.8</v>
      </c>
      <c r="G821">
        <f t="shared" si="77"/>
        <v>104</v>
      </c>
      <c r="H821">
        <f t="shared" si="78"/>
        <v>92</v>
      </c>
      <c r="I821">
        <v>0</v>
      </c>
      <c r="J821" s="21">
        <v>0.28000000000000003</v>
      </c>
      <c r="K821" s="21">
        <v>0.72800000000000009</v>
      </c>
      <c r="L821" s="21">
        <v>0.59199999999999997</v>
      </c>
      <c r="M821" s="21">
        <v>0.70400000000000007</v>
      </c>
      <c r="N821" s="21">
        <v>0.74400000000000011</v>
      </c>
      <c r="O821" s="24">
        <v>0.48</v>
      </c>
      <c r="P821" s="24">
        <v>0.45600000000000007</v>
      </c>
      <c r="Q821" s="24">
        <v>0.48</v>
      </c>
      <c r="R821" s="24">
        <v>0.56799999999999995</v>
      </c>
      <c r="S821" s="24">
        <v>0.56000000000000005</v>
      </c>
      <c r="T821" s="24">
        <v>0.52</v>
      </c>
      <c r="U821" s="24">
        <v>0.62400000000000011</v>
      </c>
      <c r="V821" s="24">
        <v>0.33600000000000002</v>
      </c>
      <c r="W821" s="24">
        <v>0.68800000000000006</v>
      </c>
      <c r="X821" s="24">
        <v>8.0000000000000016E-2</v>
      </c>
      <c r="Y821" s="24">
        <v>0.71200000000000008</v>
      </c>
      <c r="Z821" s="24">
        <v>0.64800000000000013</v>
      </c>
      <c r="AA821" s="25">
        <v>10.4</v>
      </c>
      <c r="AB821" s="25">
        <v>8</v>
      </c>
      <c r="AC821" s="25">
        <v>0</v>
      </c>
      <c r="AD821" s="25">
        <v>0</v>
      </c>
      <c r="AE821" s="25">
        <v>8</v>
      </c>
      <c r="AF821" s="25">
        <v>13.600000000000001</v>
      </c>
      <c r="AG821" s="25">
        <v>12</v>
      </c>
      <c r="AH821" s="25">
        <v>0</v>
      </c>
      <c r="AI821" s="25">
        <v>24.8</v>
      </c>
      <c r="AJ821" s="25">
        <v>0</v>
      </c>
      <c r="AK821" s="25">
        <v>4.8000000000000007</v>
      </c>
      <c r="AL821" s="25">
        <v>10.4</v>
      </c>
      <c r="AM821" s="25">
        <v>4</v>
      </c>
      <c r="AN821" s="25">
        <v>12</v>
      </c>
      <c r="AO821" s="25">
        <v>19.200000000000003</v>
      </c>
      <c r="AP821" s="25">
        <v>2.4000000000000004</v>
      </c>
      <c r="AQ821" s="25">
        <v>12</v>
      </c>
      <c r="AR821" s="25">
        <v>8.8000000000000007</v>
      </c>
      <c r="AS821" s="25">
        <v>6.4</v>
      </c>
      <c r="AT821" s="25">
        <v>16.8</v>
      </c>
      <c r="AU821" s="25">
        <v>26.400000000000002</v>
      </c>
      <c r="AV821" s="25">
        <v>9.6000000000000014</v>
      </c>
      <c r="AW821" s="25">
        <v>0</v>
      </c>
      <c r="AX821" s="25">
        <v>11.200000000000001</v>
      </c>
      <c r="AY821" s="25">
        <v>5.6000000000000005</v>
      </c>
      <c r="AZ821" s="25">
        <v>20.8</v>
      </c>
      <c r="BA821" s="25">
        <v>0</v>
      </c>
      <c r="BB821" s="25">
        <v>0</v>
      </c>
      <c r="BC821" s="25">
        <v>24.8</v>
      </c>
      <c r="BD821" s="25">
        <v>5.6000000000000005</v>
      </c>
      <c r="BE821" s="25">
        <v>19.200000000000003</v>
      </c>
      <c r="BF821" s="25">
        <v>29.6</v>
      </c>
      <c r="BG821" s="25">
        <v>9.6000000000000014</v>
      </c>
      <c r="BH821" s="25">
        <v>0</v>
      </c>
      <c r="BI821" s="25">
        <v>0</v>
      </c>
      <c r="BJ821" s="25">
        <v>20.8</v>
      </c>
      <c r="BK821" s="25">
        <v>8</v>
      </c>
      <c r="BL821" s="25">
        <v>20</v>
      </c>
      <c r="BM821" s="25">
        <v>10.4</v>
      </c>
      <c r="BN821" s="25">
        <v>0</v>
      </c>
      <c r="BO821" t="s">
        <v>236</v>
      </c>
    </row>
    <row r="822" spans="1:67" x14ac:dyDescent="0.25">
      <c r="A822" s="6">
        <v>44940</v>
      </c>
      <c r="B822" t="s">
        <v>7</v>
      </c>
      <c r="C822">
        <v>14</v>
      </c>
      <c r="D822">
        <f t="shared" si="80"/>
        <v>317.60000000000014</v>
      </c>
      <c r="E822">
        <f t="shared" si="79"/>
        <v>83.200000000000017</v>
      </c>
      <c r="F822">
        <f t="shared" si="76"/>
        <v>64.8</v>
      </c>
      <c r="G822">
        <f t="shared" si="77"/>
        <v>52.800000000000004</v>
      </c>
      <c r="H822">
        <f t="shared" si="78"/>
        <v>116.80000000000013</v>
      </c>
      <c r="I822">
        <v>0</v>
      </c>
      <c r="J822" s="21">
        <v>0.38400000000000001</v>
      </c>
      <c r="K822" s="21">
        <v>0.55200000000000005</v>
      </c>
      <c r="L822" s="21">
        <v>0.59199999999999997</v>
      </c>
      <c r="M822" s="21">
        <v>0.58399999999999996</v>
      </c>
      <c r="N822" s="21">
        <v>0.53600000000000003</v>
      </c>
      <c r="O822" s="24">
        <v>0.44000000000000006</v>
      </c>
      <c r="P822" s="24">
        <v>0.53600000000000003</v>
      </c>
      <c r="Q822" s="24">
        <v>0.62400000000000011</v>
      </c>
      <c r="R822" s="24">
        <v>0.6160000000000001</v>
      </c>
      <c r="S822" s="24">
        <v>0.54400000000000004</v>
      </c>
      <c r="T822" s="24">
        <v>0.496</v>
      </c>
      <c r="U822" s="24">
        <v>0.30400000000000005</v>
      </c>
      <c r="V822" s="24">
        <v>0.22400000000000003</v>
      </c>
      <c r="W822" s="24">
        <v>0.36000000000000004</v>
      </c>
      <c r="X822" s="24">
        <v>0.77600000000000002</v>
      </c>
      <c r="Y822" s="24">
        <v>0.35200000000000004</v>
      </c>
      <c r="Z822" s="24">
        <v>0.8</v>
      </c>
      <c r="AA822" s="25">
        <v>9.6000000000000014</v>
      </c>
      <c r="AB822" s="25">
        <v>12.8</v>
      </c>
      <c r="AC822" s="25">
        <v>8.8000000000000007</v>
      </c>
      <c r="AD822" s="25">
        <v>0</v>
      </c>
      <c r="AE822" s="25">
        <v>0.8</v>
      </c>
      <c r="AF822" s="25">
        <v>9.6000000000000014</v>
      </c>
      <c r="AG822" s="25">
        <v>18.400000000000002</v>
      </c>
      <c r="AH822" s="25">
        <v>0</v>
      </c>
      <c r="AI822" s="25">
        <v>4</v>
      </c>
      <c r="AJ822" s="25">
        <v>0.8</v>
      </c>
      <c r="AK822" s="25">
        <v>0</v>
      </c>
      <c r="AL822" s="25">
        <v>27.200000000000003</v>
      </c>
      <c r="AM822" s="25">
        <v>12</v>
      </c>
      <c r="AN822" s="25">
        <v>10.4</v>
      </c>
      <c r="AO822" s="25">
        <v>11.200000000000092</v>
      </c>
      <c r="AP822" s="25">
        <v>10.4</v>
      </c>
      <c r="AQ822" s="25">
        <v>2.4000000000000004</v>
      </c>
      <c r="AR822" s="25">
        <v>20</v>
      </c>
      <c r="AS822" s="25">
        <v>7.2000000000000233</v>
      </c>
      <c r="AT822" s="25">
        <v>16</v>
      </c>
      <c r="AU822" s="25">
        <v>8</v>
      </c>
      <c r="AV822" s="25">
        <v>0</v>
      </c>
      <c r="AW822" s="25">
        <v>0</v>
      </c>
      <c r="AX822" s="25">
        <v>3.2</v>
      </c>
      <c r="AY822" s="25">
        <v>4.8000000000000007</v>
      </c>
      <c r="AZ822" s="25">
        <v>0</v>
      </c>
      <c r="BA822" s="25">
        <v>5.6000000000000005</v>
      </c>
      <c r="BB822" s="25">
        <v>31.200000000000003</v>
      </c>
      <c r="BC822" s="25">
        <v>0</v>
      </c>
      <c r="BD822" s="25">
        <v>0</v>
      </c>
      <c r="BE822" s="25">
        <v>11.200000000000001</v>
      </c>
      <c r="BF822" s="25">
        <v>0</v>
      </c>
      <c r="BG822" s="25">
        <v>0.8</v>
      </c>
      <c r="BH822" s="25">
        <v>0</v>
      </c>
      <c r="BI822" s="25">
        <v>14.4</v>
      </c>
      <c r="BJ822" s="25">
        <v>12.8</v>
      </c>
      <c r="BK822" s="25">
        <v>0</v>
      </c>
      <c r="BL822" s="25">
        <v>13.600000000000001</v>
      </c>
      <c r="BM822" s="25">
        <v>16.8</v>
      </c>
      <c r="BN822" s="25">
        <v>13.600000000000001</v>
      </c>
      <c r="BO822" t="s">
        <v>236</v>
      </c>
    </row>
    <row r="823" spans="1:67" x14ac:dyDescent="0.25">
      <c r="A823" s="6">
        <v>44941</v>
      </c>
      <c r="B823" t="s">
        <v>7</v>
      </c>
      <c r="C823">
        <v>15</v>
      </c>
      <c r="D823">
        <f t="shared" si="80"/>
        <v>310.40000000000003</v>
      </c>
      <c r="E823">
        <f t="shared" si="79"/>
        <v>101.60000000000001</v>
      </c>
      <c r="F823">
        <f t="shared" si="76"/>
        <v>53.6</v>
      </c>
      <c r="G823">
        <f t="shared" si="77"/>
        <v>79.2</v>
      </c>
      <c r="H823">
        <f t="shared" si="78"/>
        <v>76</v>
      </c>
      <c r="I823">
        <v>0</v>
      </c>
      <c r="J823" s="21">
        <v>0.16000000000000003</v>
      </c>
      <c r="K823" s="21">
        <v>0.26400000000000001</v>
      </c>
      <c r="L823" s="21">
        <v>0.60000000000000009</v>
      </c>
      <c r="M823" s="21">
        <v>0.6160000000000001</v>
      </c>
      <c r="N823" s="21">
        <v>0.6160000000000001</v>
      </c>
      <c r="O823" s="24">
        <v>0.2</v>
      </c>
      <c r="P823" s="24">
        <v>0.60000000000000009</v>
      </c>
      <c r="Q823" s="24">
        <v>0.60000000000000009</v>
      </c>
      <c r="R823" s="24">
        <v>0.48</v>
      </c>
      <c r="S823" s="24">
        <v>0.504</v>
      </c>
      <c r="T823" s="24">
        <v>0.78400000000000003</v>
      </c>
      <c r="U823" s="24">
        <v>0.63200000000000012</v>
      </c>
      <c r="V823" s="24">
        <v>0.65600000000000014</v>
      </c>
      <c r="W823" s="24">
        <v>0.77600000000000002</v>
      </c>
      <c r="X823" s="24">
        <v>0.59199999999999997</v>
      </c>
      <c r="Y823" s="24">
        <v>0.79200000000000004</v>
      </c>
      <c r="Z823" s="24">
        <v>0.31200000000000006</v>
      </c>
      <c r="AA823" s="25">
        <v>3.2</v>
      </c>
      <c r="AB823" s="25">
        <v>0.8</v>
      </c>
      <c r="AC823" s="25">
        <v>22.400000000000002</v>
      </c>
      <c r="AD823" s="25">
        <v>4.8000000000000007</v>
      </c>
      <c r="AE823" s="25">
        <v>4</v>
      </c>
      <c r="AF823" s="25">
        <v>6.4</v>
      </c>
      <c r="AG823" s="25">
        <v>2.4000000000000004</v>
      </c>
      <c r="AH823" s="25">
        <v>0</v>
      </c>
      <c r="AI823" s="25">
        <v>0</v>
      </c>
      <c r="AJ823" s="25">
        <v>9.6000000000000014</v>
      </c>
      <c r="AK823" s="25">
        <v>0</v>
      </c>
      <c r="AL823" s="25">
        <v>0.8</v>
      </c>
      <c r="AM823" s="25">
        <v>6.4</v>
      </c>
      <c r="AN823" s="25">
        <v>18.400000000000002</v>
      </c>
      <c r="AO823" s="25">
        <v>0</v>
      </c>
      <c r="AP823" s="25">
        <v>20.8</v>
      </c>
      <c r="AQ823" s="25">
        <v>0</v>
      </c>
      <c r="AR823" s="25">
        <v>1.6</v>
      </c>
      <c r="AS823" s="25">
        <v>28</v>
      </c>
      <c r="AT823" s="25">
        <v>0</v>
      </c>
      <c r="AU823" s="25">
        <v>6.4</v>
      </c>
      <c r="AV823" s="25">
        <v>0</v>
      </c>
      <c r="AW823" s="25">
        <v>7.2</v>
      </c>
      <c r="AX823" s="25">
        <v>0</v>
      </c>
      <c r="AY823" s="25">
        <v>20</v>
      </c>
      <c r="AZ823" s="25">
        <v>0</v>
      </c>
      <c r="BA823" s="25">
        <v>10.4</v>
      </c>
      <c r="BB823" s="25">
        <v>2.4000000000000004</v>
      </c>
      <c r="BC823" s="25">
        <v>2.4000000000000004</v>
      </c>
      <c r="BD823" s="25">
        <v>30.400000000000002</v>
      </c>
      <c r="BE823" s="25">
        <v>21.6</v>
      </c>
      <c r="BF823" s="25">
        <v>1.6</v>
      </c>
      <c r="BG823" s="25">
        <v>0</v>
      </c>
      <c r="BH823" s="25">
        <v>24</v>
      </c>
      <c r="BI823" s="25">
        <v>8</v>
      </c>
      <c r="BJ823" s="25">
        <v>2.4000000000000004</v>
      </c>
      <c r="BK823" s="25">
        <v>24.8</v>
      </c>
      <c r="BL823" s="25">
        <v>0</v>
      </c>
      <c r="BM823" s="25">
        <v>19.200000000000003</v>
      </c>
      <c r="BN823" s="25">
        <v>0</v>
      </c>
      <c r="BO823" t="s">
        <v>236</v>
      </c>
    </row>
    <row r="824" spans="1:67" x14ac:dyDescent="0.25">
      <c r="A824" s="6">
        <v>44942</v>
      </c>
      <c r="B824" t="s">
        <v>7</v>
      </c>
      <c r="C824">
        <v>16</v>
      </c>
      <c r="D824">
        <f t="shared" si="80"/>
        <v>337.6</v>
      </c>
      <c r="E824">
        <f t="shared" si="79"/>
        <v>115.2</v>
      </c>
      <c r="F824">
        <f t="shared" si="76"/>
        <v>86.4</v>
      </c>
      <c r="G824">
        <f t="shared" si="77"/>
        <v>67.2</v>
      </c>
      <c r="H824">
        <f t="shared" si="78"/>
        <v>68.8</v>
      </c>
      <c r="I824">
        <v>1</v>
      </c>
      <c r="J824" s="21">
        <v>0.17600000000000002</v>
      </c>
      <c r="K824" s="21">
        <v>0.15200000000000002</v>
      </c>
      <c r="L824" s="21">
        <v>0.69600000000000006</v>
      </c>
      <c r="M824" s="21">
        <v>0.32000000000000006</v>
      </c>
      <c r="N824" s="21">
        <v>0.76000000000000012</v>
      </c>
      <c r="O824" s="24">
        <v>0.32800000000000007</v>
      </c>
      <c r="P824" s="24">
        <v>0.52800000000000002</v>
      </c>
      <c r="Q824" s="24">
        <v>0.44800000000000006</v>
      </c>
      <c r="R824" s="24">
        <v>0.48</v>
      </c>
      <c r="S824" s="24">
        <v>0.74400000000000011</v>
      </c>
      <c r="T824" s="24">
        <v>0.52</v>
      </c>
      <c r="U824" s="24">
        <v>0.6080000000000001</v>
      </c>
      <c r="V824" s="24">
        <v>0.7360000000000001</v>
      </c>
      <c r="W824" s="24">
        <v>0.70400000000000007</v>
      </c>
      <c r="X824" s="24">
        <v>0.79200000000000004</v>
      </c>
      <c r="Y824" s="24">
        <v>0.35200000000000004</v>
      </c>
      <c r="Z824" s="24">
        <v>0.75200000000000011</v>
      </c>
      <c r="AA824" s="25">
        <v>9.6000000000000014</v>
      </c>
      <c r="AB824" s="25">
        <v>10.4</v>
      </c>
      <c r="AC824" s="25">
        <v>0</v>
      </c>
      <c r="AD824" s="25">
        <v>3.2</v>
      </c>
      <c r="AE824" s="25">
        <v>11.200000000000001</v>
      </c>
      <c r="AF824" s="25">
        <v>26.400000000000002</v>
      </c>
      <c r="AG824" s="25">
        <v>3.2</v>
      </c>
      <c r="AH824" s="25">
        <v>0</v>
      </c>
      <c r="AI824" s="25">
        <v>0</v>
      </c>
      <c r="AJ824" s="25">
        <v>22.400000000000002</v>
      </c>
      <c r="AK824" s="25">
        <v>1.6</v>
      </c>
      <c r="AL824" s="25">
        <v>20.8</v>
      </c>
      <c r="AM824" s="25">
        <v>2.4000000000000004</v>
      </c>
      <c r="AN824" s="25">
        <v>5.6000000000000005</v>
      </c>
      <c r="AO824" s="25">
        <v>5.6000000000000005</v>
      </c>
      <c r="AP824" s="25">
        <v>0</v>
      </c>
      <c r="AQ824" s="25">
        <v>8.8000000000000007</v>
      </c>
      <c r="AR824" s="25">
        <v>12</v>
      </c>
      <c r="AS824" s="25">
        <v>6.4</v>
      </c>
      <c r="AT824" s="25">
        <v>7.2</v>
      </c>
      <c r="AU824" s="25">
        <v>0</v>
      </c>
      <c r="AV824" s="25">
        <v>9.6000000000000014</v>
      </c>
      <c r="AW824" s="25">
        <v>0</v>
      </c>
      <c r="AX824" s="25">
        <v>4</v>
      </c>
      <c r="AY824" s="25">
        <v>0</v>
      </c>
      <c r="AZ824" s="25">
        <v>18.400000000000002</v>
      </c>
      <c r="BA824" s="25">
        <v>8</v>
      </c>
      <c r="BB824" s="25">
        <v>0</v>
      </c>
      <c r="BC824" s="25">
        <v>0.8</v>
      </c>
      <c r="BD824" s="25">
        <v>26.400000000000002</v>
      </c>
      <c r="BE824" s="25">
        <v>5.6000000000000005</v>
      </c>
      <c r="BF824" s="25">
        <v>9.6000000000000014</v>
      </c>
      <c r="BG824" s="25">
        <v>6.4</v>
      </c>
      <c r="BH824" s="25">
        <v>19.200000000000003</v>
      </c>
      <c r="BI824" s="25">
        <v>15.200000000000001</v>
      </c>
      <c r="BJ824" s="25">
        <v>4.8000000000000007</v>
      </c>
      <c r="BK824" s="25">
        <v>16.8</v>
      </c>
      <c r="BL824" s="25">
        <v>0.8</v>
      </c>
      <c r="BM824" s="25">
        <v>4.8000000000000007</v>
      </c>
      <c r="BN824" s="25">
        <v>32</v>
      </c>
      <c r="BO824" t="s">
        <v>236</v>
      </c>
    </row>
    <row r="825" spans="1:67" x14ac:dyDescent="0.25">
      <c r="A825" s="6">
        <v>44943</v>
      </c>
      <c r="B825" t="s">
        <v>7</v>
      </c>
      <c r="C825">
        <v>17</v>
      </c>
      <c r="D825">
        <f t="shared" si="80"/>
        <v>445.60000000000008</v>
      </c>
      <c r="E825">
        <f t="shared" si="79"/>
        <v>108</v>
      </c>
      <c r="F825">
        <f t="shared" si="76"/>
        <v>148.80000000000004</v>
      </c>
      <c r="G825">
        <f t="shared" si="77"/>
        <v>115.19999999999999</v>
      </c>
      <c r="H825">
        <f t="shared" si="78"/>
        <v>73.600000000000009</v>
      </c>
      <c r="I825">
        <v>0</v>
      </c>
      <c r="J825" s="21">
        <v>0.47199999999999998</v>
      </c>
      <c r="K825" s="21">
        <v>0.46399999999999997</v>
      </c>
      <c r="L825" s="21">
        <v>0.66400000000000015</v>
      </c>
      <c r="M825" s="21">
        <v>0.70400000000000007</v>
      </c>
      <c r="N825" s="21">
        <v>0.72800000000000009</v>
      </c>
      <c r="O825" s="24">
        <v>0.8</v>
      </c>
      <c r="P825" s="24">
        <v>0.57599999999999996</v>
      </c>
      <c r="Q825" s="24">
        <v>0.48</v>
      </c>
      <c r="R825" s="24">
        <v>0.57599999999999996</v>
      </c>
      <c r="S825" s="24">
        <v>0.40800000000000003</v>
      </c>
      <c r="T825" s="24">
        <v>0.29599999999999999</v>
      </c>
      <c r="U825" s="24">
        <v>0.33600000000000002</v>
      </c>
      <c r="V825" s="24">
        <v>0.43200000000000005</v>
      </c>
      <c r="W825" s="24">
        <v>0.68</v>
      </c>
      <c r="X825" s="24">
        <v>0.67200000000000004</v>
      </c>
      <c r="Y825" s="24">
        <v>0.75200000000000011</v>
      </c>
      <c r="Z825" s="24">
        <v>0.74400000000000011</v>
      </c>
      <c r="AA825" s="25">
        <v>4</v>
      </c>
      <c r="AB825" s="25">
        <v>0</v>
      </c>
      <c r="AC825" s="25">
        <v>0</v>
      </c>
      <c r="AD825" s="25">
        <v>0</v>
      </c>
      <c r="AE825" s="25">
        <v>20</v>
      </c>
      <c r="AF825" s="25">
        <v>12</v>
      </c>
      <c r="AG825" s="25">
        <v>40.800000000000004</v>
      </c>
      <c r="AH825" s="25">
        <v>26.400000000000002</v>
      </c>
      <c r="AI825" s="25">
        <v>27.200000000000003</v>
      </c>
      <c r="AJ825" s="25">
        <v>18.400000000000002</v>
      </c>
      <c r="AK825" s="25">
        <v>12</v>
      </c>
      <c r="AL825" s="25">
        <v>1.6</v>
      </c>
      <c r="AM825" s="25">
        <v>0</v>
      </c>
      <c r="AN825" s="25">
        <v>19.200000000000003</v>
      </c>
      <c r="AO825" s="25">
        <v>8.8000000000000007</v>
      </c>
      <c r="AP825" s="25">
        <v>8</v>
      </c>
      <c r="AQ825" s="25">
        <v>0</v>
      </c>
      <c r="AR825" s="25">
        <v>36</v>
      </c>
      <c r="AS825" s="25">
        <v>0</v>
      </c>
      <c r="AT825" s="25">
        <v>0</v>
      </c>
      <c r="AU825" s="25">
        <v>10.4</v>
      </c>
      <c r="AV825" s="25">
        <v>17.600000000000001</v>
      </c>
      <c r="AW825" s="25">
        <v>31.200000000000003</v>
      </c>
      <c r="AX825" s="25">
        <v>2.4000000000000004</v>
      </c>
      <c r="AY825" s="25">
        <v>36.800000000000004</v>
      </c>
      <c r="AZ825" s="25">
        <v>13.600000000000001</v>
      </c>
      <c r="BA825" s="25">
        <v>1.6</v>
      </c>
      <c r="BB825" s="25">
        <v>0</v>
      </c>
      <c r="BC825" s="25">
        <v>0</v>
      </c>
      <c r="BD825" s="25">
        <v>1.6</v>
      </c>
      <c r="BE825" s="25">
        <v>0</v>
      </c>
      <c r="BF825" s="25">
        <v>22.400000000000002</v>
      </c>
      <c r="BG825" s="25">
        <v>34.4</v>
      </c>
      <c r="BH825" s="25">
        <v>0</v>
      </c>
      <c r="BI825" s="25">
        <v>5.6000000000000005</v>
      </c>
      <c r="BJ825" s="25">
        <v>2.4000000000000004</v>
      </c>
      <c r="BK825" s="25">
        <v>5.6000000000000005</v>
      </c>
      <c r="BL825" s="25">
        <v>27.200000000000003</v>
      </c>
      <c r="BM825" s="25">
        <v>0</v>
      </c>
      <c r="BN825" s="25">
        <v>10.4</v>
      </c>
      <c r="BO825" t="s">
        <v>236</v>
      </c>
    </row>
    <row r="826" spans="1:67" x14ac:dyDescent="0.25">
      <c r="A826" s="6">
        <v>44944</v>
      </c>
      <c r="B826" t="s">
        <v>7</v>
      </c>
      <c r="C826">
        <v>18</v>
      </c>
      <c r="D826">
        <f t="shared" si="80"/>
        <v>376.8</v>
      </c>
      <c r="E826">
        <f t="shared" si="79"/>
        <v>124.80000000000001</v>
      </c>
      <c r="F826">
        <f t="shared" si="76"/>
        <v>108.00000000000001</v>
      </c>
      <c r="G826">
        <f t="shared" si="77"/>
        <v>88.800000000000011</v>
      </c>
      <c r="H826">
        <f t="shared" si="78"/>
        <v>55.20000000000001</v>
      </c>
      <c r="I826">
        <v>0</v>
      </c>
      <c r="J826" s="21">
        <v>0.22400000000000003</v>
      </c>
      <c r="K826" s="21">
        <v>0.69600000000000006</v>
      </c>
      <c r="L826" s="21">
        <v>0.62400000000000011</v>
      </c>
      <c r="M826" s="21">
        <v>0.504</v>
      </c>
      <c r="N826" s="21">
        <v>0.72000000000000008</v>
      </c>
      <c r="O826" s="24">
        <v>0.69600000000000006</v>
      </c>
      <c r="P826" s="24">
        <v>0.48799999999999999</v>
      </c>
      <c r="Q826" s="24">
        <v>0.53600000000000003</v>
      </c>
      <c r="R826" s="24">
        <v>0.54400000000000004</v>
      </c>
      <c r="S826" s="24">
        <v>0.76800000000000002</v>
      </c>
      <c r="T826" s="24">
        <v>0.6160000000000001</v>
      </c>
      <c r="U826" s="24">
        <v>0.32800000000000007</v>
      </c>
      <c r="V826" s="24">
        <v>0.77600000000000002</v>
      </c>
      <c r="W826" s="24">
        <v>0.52800000000000002</v>
      </c>
      <c r="X826" s="24">
        <v>0.78400000000000003</v>
      </c>
      <c r="Y826" s="24">
        <v>0.32000000000000006</v>
      </c>
      <c r="Z826" s="24">
        <v>0.2</v>
      </c>
      <c r="AA826" s="25">
        <v>31.200000000000003</v>
      </c>
      <c r="AB826" s="25">
        <v>5.6000000000000005</v>
      </c>
      <c r="AC826" s="25">
        <v>0</v>
      </c>
      <c r="AD826" s="25">
        <v>29.6</v>
      </c>
      <c r="AE826" s="25">
        <v>0</v>
      </c>
      <c r="AF826" s="25">
        <v>14.4</v>
      </c>
      <c r="AG826" s="25">
        <v>21.6</v>
      </c>
      <c r="AH826" s="25">
        <v>3.2</v>
      </c>
      <c r="AI826" s="25">
        <v>0</v>
      </c>
      <c r="AJ826" s="25">
        <v>2.4000000000000004</v>
      </c>
      <c r="AK826" s="25">
        <v>0.8</v>
      </c>
      <c r="AL826" s="25">
        <v>4.8000000000000007</v>
      </c>
      <c r="AM826" s="25">
        <v>6.4</v>
      </c>
      <c r="AN826" s="25">
        <v>18.400000000000002</v>
      </c>
      <c r="AO826" s="25">
        <v>4.8000000000000007</v>
      </c>
      <c r="AP826" s="25">
        <v>15.200000000000001</v>
      </c>
      <c r="AQ826" s="25">
        <v>0</v>
      </c>
      <c r="AR826" s="25">
        <v>3.2</v>
      </c>
      <c r="AS826" s="25">
        <v>0</v>
      </c>
      <c r="AT826" s="25">
        <v>2.4000000000000004</v>
      </c>
      <c r="AU826" s="25">
        <v>3.2</v>
      </c>
      <c r="AV826" s="25">
        <v>0</v>
      </c>
      <c r="AW826" s="25">
        <v>0</v>
      </c>
      <c r="AX826" s="25">
        <v>30.400000000000002</v>
      </c>
      <c r="AY826" s="25">
        <v>2.4000000000000004</v>
      </c>
      <c r="AZ826" s="25">
        <v>17.600000000000001</v>
      </c>
      <c r="BA826" s="25">
        <v>9.6000000000000014</v>
      </c>
      <c r="BB826" s="25">
        <v>0</v>
      </c>
      <c r="BC826" s="25">
        <v>9.6000000000000014</v>
      </c>
      <c r="BD826" s="25">
        <v>16</v>
      </c>
      <c r="BE826" s="25">
        <v>17.600000000000001</v>
      </c>
      <c r="BF826" s="25">
        <v>16</v>
      </c>
      <c r="BG826" s="25">
        <v>4</v>
      </c>
      <c r="BH826" s="25">
        <v>3.2</v>
      </c>
      <c r="BI826" s="25">
        <v>5.6000000000000005</v>
      </c>
      <c r="BJ826" s="25">
        <v>7.2</v>
      </c>
      <c r="BK826" s="25">
        <v>18.400000000000002</v>
      </c>
      <c r="BL826" s="25">
        <v>24</v>
      </c>
      <c r="BM826" s="25">
        <v>28.8</v>
      </c>
      <c r="BN826" s="25">
        <v>0</v>
      </c>
      <c r="BO826" t="s">
        <v>236</v>
      </c>
    </row>
    <row r="827" spans="1:67" x14ac:dyDescent="0.25">
      <c r="A827" s="6">
        <v>44945</v>
      </c>
      <c r="B827" t="s">
        <v>7</v>
      </c>
      <c r="C827">
        <v>19</v>
      </c>
      <c r="D827">
        <f t="shared" si="80"/>
        <v>320.00000000000006</v>
      </c>
      <c r="E827">
        <f t="shared" si="79"/>
        <v>116.00000000000003</v>
      </c>
      <c r="F827">
        <f t="shared" si="76"/>
        <v>69.599999999999994</v>
      </c>
      <c r="G827">
        <f t="shared" si="77"/>
        <v>63.200000000000031</v>
      </c>
      <c r="H827">
        <f t="shared" si="78"/>
        <v>71.2</v>
      </c>
      <c r="I827">
        <v>0</v>
      </c>
      <c r="J827" s="21">
        <v>0.7360000000000001</v>
      </c>
      <c r="K827" s="21">
        <v>0.16800000000000001</v>
      </c>
      <c r="L827" s="21">
        <v>0.42400000000000004</v>
      </c>
      <c r="M827" s="21">
        <v>0.64000000000000012</v>
      </c>
      <c r="N827" s="21">
        <v>0.78400000000000003</v>
      </c>
      <c r="O827" s="24">
        <v>0.77600000000000002</v>
      </c>
      <c r="P827" s="24">
        <v>0.8</v>
      </c>
      <c r="Q827" s="24">
        <v>0.496</v>
      </c>
      <c r="R827" s="24">
        <v>0.43200000000000005</v>
      </c>
      <c r="S827" s="24">
        <v>0.52</v>
      </c>
      <c r="T827" s="24">
        <v>0.56000000000000005</v>
      </c>
      <c r="U827" s="24">
        <v>0.79200000000000004</v>
      </c>
      <c r="V827" s="24">
        <v>0.78400000000000003</v>
      </c>
      <c r="W827" s="24">
        <v>0.32000000000000006</v>
      </c>
      <c r="X827" s="24">
        <v>0.56799999999999995</v>
      </c>
      <c r="Y827" s="24">
        <v>0.28799999999999998</v>
      </c>
      <c r="Z827" s="24">
        <v>0.33600000000000002</v>
      </c>
      <c r="AA827" s="25">
        <v>11.200000000000001</v>
      </c>
      <c r="AB827" s="25">
        <v>0</v>
      </c>
      <c r="AC827" s="25">
        <v>4</v>
      </c>
      <c r="AD827" s="25">
        <v>23.200000000000003</v>
      </c>
      <c r="AE827" s="25">
        <v>2.4000000000000004</v>
      </c>
      <c r="AF827" s="25">
        <v>4</v>
      </c>
      <c r="AG827" s="25">
        <v>0</v>
      </c>
      <c r="AH827" s="25">
        <v>0</v>
      </c>
      <c r="AI827" s="25">
        <v>19.200000000000003</v>
      </c>
      <c r="AJ827" s="25">
        <v>5.6000000000000005</v>
      </c>
      <c r="AK827" s="25">
        <v>0</v>
      </c>
      <c r="AL827" s="25">
        <v>21.6</v>
      </c>
      <c r="AM827" s="25">
        <v>4.8000000000000007</v>
      </c>
      <c r="AN827" s="25">
        <v>0</v>
      </c>
      <c r="AO827" s="25">
        <v>16.8</v>
      </c>
      <c r="AP827" s="25">
        <v>8</v>
      </c>
      <c r="AQ827" s="25">
        <v>0</v>
      </c>
      <c r="AR827" s="25">
        <v>1.6</v>
      </c>
      <c r="AS827" s="25">
        <v>18.400000000000002</v>
      </c>
      <c r="AT827" s="25">
        <v>0</v>
      </c>
      <c r="AU827" s="25">
        <v>0</v>
      </c>
      <c r="AV827" s="25">
        <v>0</v>
      </c>
      <c r="AW827" s="25">
        <v>8.8000000000000007</v>
      </c>
      <c r="AX827" s="25">
        <v>0</v>
      </c>
      <c r="AY827" s="25">
        <v>5.6000000000000005</v>
      </c>
      <c r="AZ827" s="25">
        <v>14.4</v>
      </c>
      <c r="BA827" s="25">
        <v>4</v>
      </c>
      <c r="BB827" s="25">
        <v>0</v>
      </c>
      <c r="BC827" s="25">
        <v>6.4000000000000234</v>
      </c>
      <c r="BD827" s="25">
        <v>24</v>
      </c>
      <c r="BE827" s="25">
        <v>0</v>
      </c>
      <c r="BF827" s="25">
        <v>0</v>
      </c>
      <c r="BG827" s="25">
        <v>41.6</v>
      </c>
      <c r="BH827" s="25">
        <v>4.8000000000000007</v>
      </c>
      <c r="BI827" s="25">
        <v>0</v>
      </c>
      <c r="BJ827" s="25">
        <v>22.400000000000002</v>
      </c>
      <c r="BK827" s="25">
        <v>18.400000000000002</v>
      </c>
      <c r="BL827" s="25">
        <v>19.200000000000003</v>
      </c>
      <c r="BM827" s="25">
        <v>9.6000000000000014</v>
      </c>
      <c r="BN827" s="25">
        <v>0</v>
      </c>
      <c r="BO827" t="s">
        <v>236</v>
      </c>
    </row>
    <row r="828" spans="1:67" x14ac:dyDescent="0.25">
      <c r="A828" s="6">
        <v>44946</v>
      </c>
      <c r="B828" t="s">
        <v>7</v>
      </c>
      <c r="C828">
        <v>20</v>
      </c>
      <c r="D828">
        <f t="shared" si="80"/>
        <v>380.8</v>
      </c>
      <c r="E828">
        <f t="shared" si="79"/>
        <v>88</v>
      </c>
      <c r="F828">
        <f t="shared" si="76"/>
        <v>150.4</v>
      </c>
      <c r="G828">
        <f t="shared" si="77"/>
        <v>82.4</v>
      </c>
      <c r="H828">
        <f t="shared" si="78"/>
        <v>60</v>
      </c>
      <c r="I828">
        <v>0</v>
      </c>
      <c r="J828" s="21">
        <v>0.26400000000000001</v>
      </c>
      <c r="K828" s="21">
        <v>0.128</v>
      </c>
      <c r="L828" s="21">
        <v>0.6080000000000001</v>
      </c>
      <c r="M828" s="21">
        <v>0.76000000000000012</v>
      </c>
      <c r="N828" s="21">
        <v>0.37600000000000006</v>
      </c>
      <c r="O828" s="24">
        <v>0.69600000000000006</v>
      </c>
      <c r="P828" s="24">
        <v>0.68</v>
      </c>
      <c r="Q828" s="24">
        <v>0.53600000000000003</v>
      </c>
      <c r="R828" s="24">
        <v>0.36800000000000005</v>
      </c>
      <c r="S828" s="24">
        <v>0.72800000000000009</v>
      </c>
      <c r="T828" s="24">
        <v>0.64800000000000013</v>
      </c>
      <c r="U828" s="24">
        <v>0.20800000000000002</v>
      </c>
      <c r="V828" s="24">
        <v>0.75200000000000011</v>
      </c>
      <c r="W828" s="24">
        <v>0.63200000000000012</v>
      </c>
      <c r="X828" s="24">
        <v>0.72000000000000008</v>
      </c>
      <c r="Y828" s="24">
        <v>0.68</v>
      </c>
      <c r="Z828" s="24">
        <v>0.59199999999999997</v>
      </c>
      <c r="AA828" s="25">
        <v>9.6000000000000014</v>
      </c>
      <c r="AB828" s="25">
        <v>15.200000000000001</v>
      </c>
      <c r="AC828" s="25">
        <v>3.2</v>
      </c>
      <c r="AD828" s="25">
        <v>28</v>
      </c>
      <c r="AE828" s="25">
        <v>44.800000000000004</v>
      </c>
      <c r="AF828" s="25">
        <v>16.8</v>
      </c>
      <c r="AG828" s="25">
        <v>29.6</v>
      </c>
      <c r="AH828" s="25">
        <v>0</v>
      </c>
      <c r="AI828" s="25">
        <v>1.6</v>
      </c>
      <c r="AJ828" s="25">
        <v>1.6</v>
      </c>
      <c r="AK828" s="25">
        <v>7.2</v>
      </c>
      <c r="AL828" s="25">
        <v>25.6</v>
      </c>
      <c r="AM828" s="25">
        <v>4</v>
      </c>
      <c r="AN828" s="25">
        <v>1.6</v>
      </c>
      <c r="AO828" s="25">
        <v>6.4</v>
      </c>
      <c r="AP828" s="25">
        <v>14.4</v>
      </c>
      <c r="AQ828" s="25">
        <v>0</v>
      </c>
      <c r="AR828" s="25">
        <v>0</v>
      </c>
      <c r="AS828" s="25">
        <v>8</v>
      </c>
      <c r="AT828" s="25">
        <v>0</v>
      </c>
      <c r="AU828" s="25">
        <v>8.8000000000000007</v>
      </c>
      <c r="AV828" s="25">
        <v>4.8000000000000007</v>
      </c>
      <c r="AW828" s="25">
        <v>9.6000000000000014</v>
      </c>
      <c r="AX828" s="25">
        <v>21.6</v>
      </c>
      <c r="AY828" s="25">
        <v>6.4</v>
      </c>
      <c r="AZ828" s="25">
        <v>2.4000000000000004</v>
      </c>
      <c r="BA828" s="25">
        <v>2.4000000000000004</v>
      </c>
      <c r="BB828" s="25">
        <v>8</v>
      </c>
      <c r="BC828" s="25">
        <v>0</v>
      </c>
      <c r="BD828" s="25">
        <v>18.400000000000002</v>
      </c>
      <c r="BE828" s="25">
        <v>10.4</v>
      </c>
      <c r="BF828" s="25">
        <v>4.8000000000000007</v>
      </c>
      <c r="BG828" s="25">
        <v>32</v>
      </c>
      <c r="BH828" s="25">
        <v>0.8</v>
      </c>
      <c r="BI828" s="25">
        <v>4.8000000000000007</v>
      </c>
      <c r="BJ828" s="25">
        <v>16.8</v>
      </c>
      <c r="BK828" s="25">
        <v>3.2</v>
      </c>
      <c r="BL828" s="25">
        <v>6.4</v>
      </c>
      <c r="BM828" s="25">
        <v>8.8000000000000007</v>
      </c>
      <c r="BN828" s="25">
        <v>0</v>
      </c>
      <c r="BO828" t="s">
        <v>236</v>
      </c>
    </row>
    <row r="829" spans="1:67" x14ac:dyDescent="0.25">
      <c r="A829" s="6">
        <v>44947</v>
      </c>
      <c r="B829" t="s">
        <v>7</v>
      </c>
      <c r="C829">
        <v>21</v>
      </c>
      <c r="D829">
        <f t="shared" si="80"/>
        <v>440.8</v>
      </c>
      <c r="E829">
        <f t="shared" si="79"/>
        <v>109.6</v>
      </c>
      <c r="F829">
        <f t="shared" si="76"/>
        <v>124.00000000000003</v>
      </c>
      <c r="G829">
        <f t="shared" si="77"/>
        <v>83.2</v>
      </c>
      <c r="H829">
        <f t="shared" si="78"/>
        <v>124.00000000000001</v>
      </c>
      <c r="I829">
        <v>0</v>
      </c>
      <c r="J829" s="21">
        <v>0.24</v>
      </c>
      <c r="K829" s="21">
        <v>0.53600000000000003</v>
      </c>
      <c r="L829" s="21">
        <v>0.64000000000000012</v>
      </c>
      <c r="M829" s="21">
        <v>0.67200000000000004</v>
      </c>
      <c r="N829" s="21">
        <v>0.6160000000000001</v>
      </c>
      <c r="O829" s="24">
        <v>0.71200000000000008</v>
      </c>
      <c r="P829" s="24">
        <v>0.59199999999999997</v>
      </c>
      <c r="Q829" s="24">
        <v>0.32800000000000007</v>
      </c>
      <c r="R829" s="24">
        <v>0.56799999999999995</v>
      </c>
      <c r="S829" s="24">
        <v>0.60000000000000009</v>
      </c>
      <c r="T829" s="24">
        <v>0.48</v>
      </c>
      <c r="U829" s="24">
        <v>0.57599999999999996</v>
      </c>
      <c r="V829" s="24">
        <v>0.68</v>
      </c>
      <c r="W829" s="24">
        <v>0.6160000000000001</v>
      </c>
      <c r="X829" s="24">
        <v>0.4</v>
      </c>
      <c r="Y829" s="24">
        <v>0.57599999999999996</v>
      </c>
      <c r="Z829" s="24">
        <v>0.25600000000000001</v>
      </c>
      <c r="AA829" s="25">
        <v>24.8</v>
      </c>
      <c r="AB829" s="25">
        <v>26.400000000000002</v>
      </c>
      <c r="AC829" s="25">
        <v>0</v>
      </c>
      <c r="AD829" s="25">
        <v>20</v>
      </c>
      <c r="AE829" s="25">
        <v>2.4000000000000004</v>
      </c>
      <c r="AF829" s="25">
        <v>3.2</v>
      </c>
      <c r="AG829" s="25">
        <v>4.8000000000000007</v>
      </c>
      <c r="AH829" s="25">
        <v>30.400000000000002</v>
      </c>
      <c r="AI829" s="25">
        <v>9.6000000000000014</v>
      </c>
      <c r="AJ829" s="25">
        <v>2.4000000000000004</v>
      </c>
      <c r="AK829" s="25">
        <v>4.8000000000000007</v>
      </c>
      <c r="AL829" s="25">
        <v>12.8</v>
      </c>
      <c r="AM829" s="25">
        <v>8.8000000000000007</v>
      </c>
      <c r="AN829" s="25">
        <v>32.800000000000004</v>
      </c>
      <c r="AO829" s="25">
        <v>0</v>
      </c>
      <c r="AP829" s="25">
        <v>10.4</v>
      </c>
      <c r="AQ829" s="25">
        <v>0</v>
      </c>
      <c r="AR829" s="25">
        <v>0</v>
      </c>
      <c r="AS829" s="25">
        <v>15.200000000000001</v>
      </c>
      <c r="AT829" s="25">
        <v>44</v>
      </c>
      <c r="AU829" s="25">
        <v>24</v>
      </c>
      <c r="AV829" s="25">
        <v>0</v>
      </c>
      <c r="AW829" s="25">
        <v>15.200000000000001</v>
      </c>
      <c r="AX829" s="25">
        <v>0</v>
      </c>
      <c r="AY829" s="25">
        <v>0</v>
      </c>
      <c r="AZ829" s="25">
        <v>0</v>
      </c>
      <c r="BA829" s="25">
        <v>14.4</v>
      </c>
      <c r="BB829" s="25">
        <v>0</v>
      </c>
      <c r="BC829" s="25">
        <v>14.4</v>
      </c>
      <c r="BD829" s="25">
        <v>15.200000000000001</v>
      </c>
      <c r="BE829" s="25">
        <v>2.4000000000000004</v>
      </c>
      <c r="BF829" s="25">
        <v>0</v>
      </c>
      <c r="BG829" s="25">
        <v>19.200000000000003</v>
      </c>
      <c r="BH829" s="25">
        <v>1.6</v>
      </c>
      <c r="BI829" s="25">
        <v>28.8</v>
      </c>
      <c r="BJ829" s="25">
        <v>0</v>
      </c>
      <c r="BK829" s="25">
        <v>9.6000000000000014</v>
      </c>
      <c r="BL829" s="25">
        <v>2.4000000000000004</v>
      </c>
      <c r="BM829" s="25">
        <v>24.8</v>
      </c>
      <c r="BN829" s="25">
        <v>20.8</v>
      </c>
      <c r="BO829" t="s">
        <v>236</v>
      </c>
    </row>
    <row r="830" spans="1:67" x14ac:dyDescent="0.25">
      <c r="A830" s="6">
        <v>44948</v>
      </c>
      <c r="B830" t="s">
        <v>7</v>
      </c>
      <c r="C830">
        <v>22</v>
      </c>
      <c r="D830">
        <f t="shared" si="80"/>
        <v>392</v>
      </c>
      <c r="E830">
        <f t="shared" si="79"/>
        <v>98.4</v>
      </c>
      <c r="F830">
        <f t="shared" si="76"/>
        <v>98.4</v>
      </c>
      <c r="G830">
        <f t="shared" si="77"/>
        <v>61.6</v>
      </c>
      <c r="H830">
        <f t="shared" si="78"/>
        <v>133.6</v>
      </c>
      <c r="I830">
        <v>0</v>
      </c>
      <c r="J830" s="21">
        <v>0.68800000000000006</v>
      </c>
      <c r="K830" s="21">
        <v>0.76000000000000012</v>
      </c>
      <c r="L830" s="21">
        <v>0.64800000000000013</v>
      </c>
      <c r="M830" s="21">
        <v>0.64000000000000012</v>
      </c>
      <c r="N830" s="21">
        <v>0.16800000000000001</v>
      </c>
      <c r="O830" s="24">
        <v>0.67200000000000004</v>
      </c>
      <c r="P830" s="24">
        <v>0.504</v>
      </c>
      <c r="Q830" s="24">
        <v>0.59199999999999997</v>
      </c>
      <c r="R830" s="24">
        <v>0.69600000000000006</v>
      </c>
      <c r="S830" s="24">
        <v>0.71200000000000008</v>
      </c>
      <c r="T830" s="24">
        <v>0.496</v>
      </c>
      <c r="U830" s="24">
        <v>0.68800000000000006</v>
      </c>
      <c r="V830" s="24">
        <v>0.68</v>
      </c>
      <c r="W830" s="24">
        <v>0.58399999999999996</v>
      </c>
      <c r="X830" s="24">
        <v>0.58399999999999996</v>
      </c>
      <c r="Y830" s="24">
        <v>0.53600000000000003</v>
      </c>
      <c r="Z830" s="24">
        <v>0.58399999999999996</v>
      </c>
      <c r="AA830" s="25">
        <v>0</v>
      </c>
      <c r="AB830" s="25">
        <v>25.6</v>
      </c>
      <c r="AC830" s="25">
        <v>25.6</v>
      </c>
      <c r="AD830" s="25">
        <v>0</v>
      </c>
      <c r="AE830" s="25">
        <v>0.8</v>
      </c>
      <c r="AF830" s="25">
        <v>13.600000000000001</v>
      </c>
      <c r="AG830" s="25">
        <v>11.200000000000001</v>
      </c>
      <c r="AH830" s="25">
        <v>15.200000000000001</v>
      </c>
      <c r="AI830" s="25">
        <v>6.4</v>
      </c>
      <c r="AJ830" s="25">
        <v>0</v>
      </c>
      <c r="AK830" s="25">
        <v>2.4000000000000004</v>
      </c>
      <c r="AL830" s="25">
        <v>16</v>
      </c>
      <c r="AM830" s="25">
        <v>0</v>
      </c>
      <c r="AN830" s="25">
        <v>13.600000000000001</v>
      </c>
      <c r="AO830" s="25">
        <v>4.8000000000000007</v>
      </c>
      <c r="AP830" s="25">
        <v>28.8</v>
      </c>
      <c r="AQ830" s="25">
        <v>16</v>
      </c>
      <c r="AR830" s="25">
        <v>34.4</v>
      </c>
      <c r="AS830" s="25">
        <v>16.8</v>
      </c>
      <c r="AT830" s="25">
        <v>3.2</v>
      </c>
      <c r="AU830" s="25">
        <v>10.4</v>
      </c>
      <c r="AV830" s="25">
        <v>6.4</v>
      </c>
      <c r="AW830" s="25">
        <v>7.2</v>
      </c>
      <c r="AX830" s="25">
        <v>0</v>
      </c>
      <c r="AY830" s="25">
        <v>0</v>
      </c>
      <c r="AZ830" s="25">
        <v>17.600000000000001</v>
      </c>
      <c r="BA830" s="25">
        <v>7.2</v>
      </c>
      <c r="BB830" s="25">
        <v>0</v>
      </c>
      <c r="BC830" s="25">
        <v>12</v>
      </c>
      <c r="BD830" s="25">
        <v>0.8</v>
      </c>
      <c r="BE830" s="25">
        <v>8</v>
      </c>
      <c r="BF830" s="25">
        <v>0</v>
      </c>
      <c r="BG830" s="25">
        <v>0</v>
      </c>
      <c r="BH830" s="25">
        <v>12.8</v>
      </c>
      <c r="BI830" s="25">
        <v>13.600000000000001</v>
      </c>
      <c r="BJ830" s="25">
        <v>16</v>
      </c>
      <c r="BK830" s="25">
        <v>20</v>
      </c>
      <c r="BL830" s="25">
        <v>0</v>
      </c>
      <c r="BM830" s="25">
        <v>0</v>
      </c>
      <c r="BN830" s="25">
        <v>28</v>
      </c>
      <c r="BO830" t="s">
        <v>236</v>
      </c>
    </row>
    <row r="831" spans="1:67" x14ac:dyDescent="0.25">
      <c r="A831" s="6">
        <v>44949</v>
      </c>
      <c r="B831" t="s">
        <v>7</v>
      </c>
      <c r="C831">
        <v>23</v>
      </c>
      <c r="D831">
        <f t="shared" si="80"/>
        <v>342.40000000000032</v>
      </c>
      <c r="E831">
        <f t="shared" si="79"/>
        <v>74.400000000000006</v>
      </c>
      <c r="F831">
        <f t="shared" si="76"/>
        <v>65.600000000000094</v>
      </c>
      <c r="G831">
        <f t="shared" si="77"/>
        <v>116.80000000000018</v>
      </c>
      <c r="H831">
        <f t="shared" si="78"/>
        <v>85.6</v>
      </c>
      <c r="I831">
        <v>0</v>
      </c>
      <c r="J831" s="21">
        <v>0.47199999999999998</v>
      </c>
      <c r="K831" s="21">
        <v>0.48</v>
      </c>
      <c r="L831" s="21">
        <v>0.6080000000000001</v>
      </c>
      <c r="M831" s="21">
        <v>0.7360000000000001</v>
      </c>
      <c r="N831" s="21">
        <v>0.2</v>
      </c>
      <c r="O831" s="24">
        <v>0.70400000000000007</v>
      </c>
      <c r="P831" s="24">
        <v>0.52800000000000002</v>
      </c>
      <c r="Q831" s="24">
        <v>0.56000000000000005</v>
      </c>
      <c r="R831" s="24">
        <v>0.248</v>
      </c>
      <c r="S831" s="24">
        <v>0.60000000000000009</v>
      </c>
      <c r="T831" s="24">
        <v>0.48799999999999999</v>
      </c>
      <c r="U831" s="24">
        <v>0.37600000000000006</v>
      </c>
      <c r="V831" s="24">
        <v>0.248</v>
      </c>
      <c r="W831" s="24">
        <v>0.76000000000000012</v>
      </c>
      <c r="X831" s="24">
        <v>0.78400000000000003</v>
      </c>
      <c r="Y831" s="24">
        <v>0.25600000000000001</v>
      </c>
      <c r="Z831" s="24">
        <v>0.72000000000000008</v>
      </c>
      <c r="AA831" s="25">
        <v>0</v>
      </c>
      <c r="AB831" s="25">
        <v>27.200000000000003</v>
      </c>
      <c r="AC831" s="25">
        <v>0</v>
      </c>
      <c r="AD831" s="25">
        <v>0</v>
      </c>
      <c r="AE831" s="25">
        <v>1.6</v>
      </c>
      <c r="AF831" s="25">
        <v>10.4</v>
      </c>
      <c r="AG831" s="25">
        <v>1.6</v>
      </c>
      <c r="AH831" s="25">
        <v>8</v>
      </c>
      <c r="AI831" s="25">
        <v>0</v>
      </c>
      <c r="AJ831" s="25">
        <v>16.800000000000093</v>
      </c>
      <c r="AK831" s="25">
        <v>0</v>
      </c>
      <c r="AL831" s="25">
        <v>12.8</v>
      </c>
      <c r="AM831" s="25">
        <v>0</v>
      </c>
      <c r="AN831" s="25">
        <v>8</v>
      </c>
      <c r="AO831" s="25">
        <v>9.6000000000000014</v>
      </c>
      <c r="AP831" s="25">
        <v>13.600000000000001</v>
      </c>
      <c r="AQ831" s="25">
        <v>16</v>
      </c>
      <c r="AR831" s="25">
        <v>0</v>
      </c>
      <c r="AS831" s="25">
        <v>0</v>
      </c>
      <c r="AT831" s="25">
        <v>25.6</v>
      </c>
      <c r="AU831" s="25">
        <v>0</v>
      </c>
      <c r="AV831" s="25">
        <v>7.2</v>
      </c>
      <c r="AW831" s="25">
        <v>29.6</v>
      </c>
      <c r="AX831" s="25">
        <v>22.400000000000002</v>
      </c>
      <c r="AY831" s="25">
        <v>8.8000000000000007</v>
      </c>
      <c r="AZ831" s="25">
        <v>0</v>
      </c>
      <c r="BA831" s="25">
        <v>26.400000000000002</v>
      </c>
      <c r="BB831" s="25">
        <v>6.4000000000001824</v>
      </c>
      <c r="BC831" s="25">
        <v>13.600000000000001</v>
      </c>
      <c r="BD831" s="25">
        <v>2.4000000000000004</v>
      </c>
      <c r="BE831" s="25">
        <v>0</v>
      </c>
      <c r="BF831" s="25">
        <v>10.4</v>
      </c>
      <c r="BG831" s="25">
        <v>12.8</v>
      </c>
      <c r="BH831" s="25">
        <v>7.2</v>
      </c>
      <c r="BI831" s="25">
        <v>0</v>
      </c>
      <c r="BJ831" s="25">
        <v>17.600000000000001</v>
      </c>
      <c r="BK831" s="25">
        <v>11.200000000000001</v>
      </c>
      <c r="BL831" s="25">
        <v>0</v>
      </c>
      <c r="BM831" s="25">
        <v>15.200000000000001</v>
      </c>
      <c r="BN831" s="25">
        <v>0</v>
      </c>
      <c r="BO831" t="s">
        <v>236</v>
      </c>
    </row>
    <row r="832" spans="1:67" x14ac:dyDescent="0.25">
      <c r="A832" s="6">
        <v>44950</v>
      </c>
      <c r="B832" t="s">
        <v>7</v>
      </c>
      <c r="C832">
        <v>24</v>
      </c>
      <c r="D832">
        <f t="shared" si="80"/>
        <v>400</v>
      </c>
      <c r="E832">
        <f t="shared" si="79"/>
        <v>72</v>
      </c>
      <c r="F832">
        <f t="shared" si="76"/>
        <v>96.8</v>
      </c>
      <c r="G832">
        <f t="shared" si="77"/>
        <v>83.2</v>
      </c>
      <c r="H832">
        <f t="shared" si="78"/>
        <v>148</v>
      </c>
      <c r="I832">
        <v>0</v>
      </c>
      <c r="J832" s="21">
        <v>0.37600000000000006</v>
      </c>
      <c r="K832" s="21">
        <v>0.496</v>
      </c>
      <c r="L832" s="21">
        <v>0.66400000000000015</v>
      </c>
      <c r="M832" s="21">
        <v>0.69600000000000006</v>
      </c>
      <c r="N832" s="21">
        <v>0.24</v>
      </c>
      <c r="O832" s="24">
        <v>0.10400000000000001</v>
      </c>
      <c r="P832" s="24">
        <v>0.53600000000000003</v>
      </c>
      <c r="Q832" s="24">
        <v>0.79200000000000004</v>
      </c>
      <c r="R832" s="24">
        <v>0.56799999999999995</v>
      </c>
      <c r="S832" s="24">
        <v>0.54400000000000004</v>
      </c>
      <c r="T832" s="24">
        <v>0.72800000000000009</v>
      </c>
      <c r="U832" s="24">
        <v>0.7360000000000001</v>
      </c>
      <c r="V832" s="24">
        <v>0.48</v>
      </c>
      <c r="W832" s="24">
        <v>0.62400000000000011</v>
      </c>
      <c r="X832" s="24">
        <v>0.47199999999999998</v>
      </c>
      <c r="Y832" s="24">
        <v>0.75200000000000011</v>
      </c>
      <c r="Z832" s="24">
        <v>0.45600000000000007</v>
      </c>
      <c r="AA832" s="25">
        <v>16</v>
      </c>
      <c r="AB832" s="25">
        <v>5.6000000000000005</v>
      </c>
      <c r="AC832" s="25">
        <v>36</v>
      </c>
      <c r="AD832" s="25">
        <v>0</v>
      </c>
      <c r="AE832" s="25">
        <v>8.8000000000000007</v>
      </c>
      <c r="AF832" s="25">
        <v>13.600000000000001</v>
      </c>
      <c r="AG832" s="25">
        <v>0</v>
      </c>
      <c r="AH832" s="25">
        <v>0</v>
      </c>
      <c r="AI832" s="25">
        <v>16.8</v>
      </c>
      <c r="AJ832" s="25">
        <v>0</v>
      </c>
      <c r="AK832" s="25">
        <v>5.6000000000000005</v>
      </c>
      <c r="AL832" s="25">
        <v>32</v>
      </c>
      <c r="AM832" s="25">
        <v>14.4</v>
      </c>
      <c r="AN832" s="25">
        <v>8</v>
      </c>
      <c r="AO832" s="25">
        <v>19.200000000000003</v>
      </c>
      <c r="AP832" s="25">
        <v>0</v>
      </c>
      <c r="AQ832" s="25">
        <v>35.200000000000003</v>
      </c>
      <c r="AR832" s="25">
        <v>8</v>
      </c>
      <c r="AS832" s="25">
        <v>9.6000000000000014</v>
      </c>
      <c r="AT832" s="25">
        <v>21.6</v>
      </c>
      <c r="AU832" s="25">
        <v>0</v>
      </c>
      <c r="AV832" s="25">
        <v>0</v>
      </c>
      <c r="AW832" s="25">
        <v>7.2</v>
      </c>
      <c r="AX832" s="25">
        <v>6.4</v>
      </c>
      <c r="AY832" s="25">
        <v>20</v>
      </c>
      <c r="AZ832" s="25">
        <v>8</v>
      </c>
      <c r="BA832" s="25">
        <v>9.6000000000000014</v>
      </c>
      <c r="BB832" s="25">
        <v>4.8000000000000007</v>
      </c>
      <c r="BC832" s="25">
        <v>18.400000000000002</v>
      </c>
      <c r="BD832" s="25">
        <v>8.8000000000000007</v>
      </c>
      <c r="BE832" s="25">
        <v>6.4</v>
      </c>
      <c r="BF832" s="25">
        <v>3.2</v>
      </c>
      <c r="BG832" s="25">
        <v>0</v>
      </c>
      <c r="BH832" s="25">
        <v>26.400000000000002</v>
      </c>
      <c r="BI832" s="25">
        <v>0</v>
      </c>
      <c r="BJ832" s="25">
        <v>27.200000000000003</v>
      </c>
      <c r="BK832" s="25">
        <v>0</v>
      </c>
      <c r="BL832" s="25">
        <v>3.2</v>
      </c>
      <c r="BM832" s="25">
        <v>0</v>
      </c>
      <c r="BN832" s="25">
        <v>5.6000000000000005</v>
      </c>
      <c r="BO832" t="s">
        <v>236</v>
      </c>
    </row>
    <row r="833" spans="1:67" x14ac:dyDescent="0.25">
      <c r="A833" s="6">
        <v>44951</v>
      </c>
      <c r="B833" t="s">
        <v>7</v>
      </c>
      <c r="C833">
        <v>25</v>
      </c>
      <c r="D833">
        <f t="shared" si="80"/>
        <v>460.8</v>
      </c>
      <c r="E833">
        <f t="shared" si="79"/>
        <v>119.19999999999999</v>
      </c>
      <c r="F833">
        <f t="shared" si="76"/>
        <v>88.800000000000011</v>
      </c>
      <c r="G833">
        <f t="shared" si="77"/>
        <v>136</v>
      </c>
      <c r="H833">
        <f t="shared" si="78"/>
        <v>116.80000000000001</v>
      </c>
      <c r="I833">
        <v>0</v>
      </c>
      <c r="J833" s="21">
        <v>0.192</v>
      </c>
      <c r="K833" s="21">
        <v>0.42400000000000004</v>
      </c>
      <c r="L833" s="21">
        <v>0.51200000000000001</v>
      </c>
      <c r="M833" s="21">
        <v>0.53600000000000003</v>
      </c>
      <c r="N833" s="21">
        <v>0.79200000000000004</v>
      </c>
      <c r="O833" s="24">
        <v>0.71200000000000008</v>
      </c>
      <c r="P833" s="24">
        <v>8.0000000000000016E-2</v>
      </c>
      <c r="Q833" s="24">
        <v>0.76000000000000012</v>
      </c>
      <c r="R833" s="24">
        <v>0.59199999999999997</v>
      </c>
      <c r="S833" s="24">
        <v>0.54400000000000004</v>
      </c>
      <c r="T833" s="24">
        <v>0.56799999999999995</v>
      </c>
      <c r="U833" s="24">
        <v>0.32800000000000007</v>
      </c>
      <c r="V833" s="24">
        <v>0.24</v>
      </c>
      <c r="W833" s="24">
        <v>0.72000000000000008</v>
      </c>
      <c r="X833" s="24">
        <v>0.74400000000000011</v>
      </c>
      <c r="Y833" s="24">
        <v>0.68</v>
      </c>
      <c r="Z833" s="24">
        <v>0.32800000000000007</v>
      </c>
      <c r="AA833" s="25">
        <v>8</v>
      </c>
      <c r="AB833" s="25">
        <v>0.8</v>
      </c>
      <c r="AC833" s="25">
        <v>0</v>
      </c>
      <c r="AD833" s="25">
        <v>0</v>
      </c>
      <c r="AE833" s="25">
        <v>10.4</v>
      </c>
      <c r="AF833" s="25">
        <v>29.6</v>
      </c>
      <c r="AG833" s="25">
        <v>10.4</v>
      </c>
      <c r="AH833" s="25">
        <v>10.4</v>
      </c>
      <c r="AI833" s="25">
        <v>11.200000000000001</v>
      </c>
      <c r="AJ833" s="25">
        <v>8</v>
      </c>
      <c r="AK833" s="25">
        <v>1.6</v>
      </c>
      <c r="AL833" s="25">
        <v>14.4</v>
      </c>
      <c r="AM833" s="25">
        <v>8</v>
      </c>
      <c r="AN833" s="25">
        <v>22.400000000000002</v>
      </c>
      <c r="AO833" s="25">
        <v>33.6</v>
      </c>
      <c r="AP833" s="25">
        <v>0.8</v>
      </c>
      <c r="AQ833" s="25">
        <v>8</v>
      </c>
      <c r="AR833" s="25">
        <v>12</v>
      </c>
      <c r="AS833" s="25">
        <v>13.600000000000001</v>
      </c>
      <c r="AT833" s="25">
        <v>4</v>
      </c>
      <c r="AU833" s="25">
        <v>0</v>
      </c>
      <c r="AV833" s="25">
        <v>40</v>
      </c>
      <c r="AW833" s="25">
        <v>27.200000000000003</v>
      </c>
      <c r="AX833" s="25">
        <v>13.600000000000001</v>
      </c>
      <c r="AY833" s="25">
        <v>0</v>
      </c>
      <c r="AZ833" s="25">
        <v>11.200000000000001</v>
      </c>
      <c r="BA833" s="25">
        <v>8.8000000000000007</v>
      </c>
      <c r="BB833" s="25">
        <v>0</v>
      </c>
      <c r="BC833" s="25">
        <v>1.6</v>
      </c>
      <c r="BD833" s="25">
        <v>33.6</v>
      </c>
      <c r="BE833" s="25">
        <v>0</v>
      </c>
      <c r="BF833" s="25">
        <v>11.200000000000001</v>
      </c>
      <c r="BG833" s="25">
        <v>24</v>
      </c>
      <c r="BH833" s="25">
        <v>19.200000000000003</v>
      </c>
      <c r="BI833" s="25">
        <v>1.6</v>
      </c>
      <c r="BJ833" s="25">
        <v>18.400000000000002</v>
      </c>
      <c r="BK833" s="25">
        <v>17.600000000000001</v>
      </c>
      <c r="BL833" s="25">
        <v>9.6000000000000014</v>
      </c>
      <c r="BM833" s="25">
        <v>0</v>
      </c>
      <c r="BN833" s="25">
        <v>17.600000000000001</v>
      </c>
      <c r="BO833" t="s">
        <v>236</v>
      </c>
    </row>
    <row r="834" spans="1:67" x14ac:dyDescent="0.25">
      <c r="A834" s="6">
        <v>44952</v>
      </c>
      <c r="B834" t="s">
        <v>7</v>
      </c>
      <c r="C834">
        <v>26</v>
      </c>
      <c r="D834">
        <f t="shared" si="80"/>
        <v>403.20000000000005</v>
      </c>
      <c r="E834">
        <f t="shared" si="79"/>
        <v>130.4</v>
      </c>
      <c r="F834">
        <f t="shared" si="76"/>
        <v>85.600000000000009</v>
      </c>
      <c r="G834">
        <f t="shared" si="77"/>
        <v>56.800000000000011</v>
      </c>
      <c r="H834">
        <f t="shared" si="78"/>
        <v>130.4</v>
      </c>
      <c r="I834">
        <v>0</v>
      </c>
      <c r="J834" s="21">
        <v>0.16000000000000003</v>
      </c>
      <c r="K834" s="21">
        <v>0.56000000000000005</v>
      </c>
      <c r="L834" s="21">
        <v>0.72000000000000008</v>
      </c>
      <c r="M834" s="21">
        <v>0.70400000000000007</v>
      </c>
      <c r="N834" s="21">
        <v>0.76800000000000002</v>
      </c>
      <c r="O834" s="24">
        <v>0.64000000000000012</v>
      </c>
      <c r="P834" s="24">
        <v>0.64000000000000012</v>
      </c>
      <c r="Q834" s="24">
        <v>0.55200000000000005</v>
      </c>
      <c r="R834" s="24">
        <v>0.21600000000000003</v>
      </c>
      <c r="S834" s="24">
        <v>8.0000000000000016E-2</v>
      </c>
      <c r="T834" s="24">
        <v>0.504</v>
      </c>
      <c r="U834" s="24">
        <v>0.72000000000000008</v>
      </c>
      <c r="V834" s="24">
        <v>0.57599999999999996</v>
      </c>
      <c r="W834" s="24">
        <v>0.76000000000000012</v>
      </c>
      <c r="X834" s="24">
        <v>0.74400000000000011</v>
      </c>
      <c r="Y834" s="24">
        <v>0.504</v>
      </c>
      <c r="Z834" s="24">
        <v>0.40800000000000003</v>
      </c>
      <c r="AA834" s="25">
        <v>0</v>
      </c>
      <c r="AB834" s="25">
        <v>11.200000000000001</v>
      </c>
      <c r="AC834" s="25">
        <v>14.4</v>
      </c>
      <c r="AD834" s="25">
        <v>8</v>
      </c>
      <c r="AE834" s="25">
        <v>24.8</v>
      </c>
      <c r="AF834" s="25">
        <v>0</v>
      </c>
      <c r="AG834" s="25">
        <v>0</v>
      </c>
      <c r="AH834" s="25">
        <v>14.4</v>
      </c>
      <c r="AI834" s="25">
        <v>1.6</v>
      </c>
      <c r="AJ834" s="25">
        <v>11.200000000000001</v>
      </c>
      <c r="AK834" s="25">
        <v>0</v>
      </c>
      <c r="AL834" s="25">
        <v>28</v>
      </c>
      <c r="AM834" s="25">
        <v>22.400000000000002</v>
      </c>
      <c r="AN834" s="25">
        <v>28.8</v>
      </c>
      <c r="AO834" s="25">
        <v>0</v>
      </c>
      <c r="AP834" s="25">
        <v>4.8000000000000007</v>
      </c>
      <c r="AQ834" s="25">
        <v>36</v>
      </c>
      <c r="AR834" s="25">
        <v>0</v>
      </c>
      <c r="AS834" s="25">
        <v>0</v>
      </c>
      <c r="AT834" s="25">
        <v>10.4</v>
      </c>
      <c r="AU834" s="25">
        <v>0.8</v>
      </c>
      <c r="AV834" s="25">
        <v>5.6000000000000005</v>
      </c>
      <c r="AW834" s="25">
        <v>0</v>
      </c>
      <c r="AX834" s="25">
        <v>22.400000000000002</v>
      </c>
      <c r="AY834" s="25">
        <v>0</v>
      </c>
      <c r="AZ834" s="25">
        <v>1.6</v>
      </c>
      <c r="BA834" s="25">
        <v>26.400000000000002</v>
      </c>
      <c r="BB834" s="25">
        <v>0</v>
      </c>
      <c r="BC834" s="25">
        <v>0</v>
      </c>
      <c r="BD834" s="25">
        <v>0</v>
      </c>
      <c r="BE834" s="25">
        <v>8</v>
      </c>
      <c r="BF834" s="25">
        <v>5.6000000000000005</v>
      </c>
      <c r="BG834" s="25">
        <v>4.8000000000000007</v>
      </c>
      <c r="BH834" s="25">
        <v>33.6</v>
      </c>
      <c r="BI834" s="25">
        <v>14.4</v>
      </c>
      <c r="BJ834" s="25">
        <v>5.6000000000000005</v>
      </c>
      <c r="BK834" s="25">
        <v>12</v>
      </c>
      <c r="BL834" s="25">
        <v>12.8</v>
      </c>
      <c r="BM834" s="25">
        <v>32</v>
      </c>
      <c r="BN834" s="25">
        <v>1.6</v>
      </c>
      <c r="BO834" t="s">
        <v>236</v>
      </c>
    </row>
    <row r="835" spans="1:67" x14ac:dyDescent="0.25">
      <c r="A835" s="6">
        <v>44953</v>
      </c>
      <c r="B835" t="s">
        <v>7</v>
      </c>
      <c r="C835">
        <v>27</v>
      </c>
      <c r="D835">
        <f t="shared" si="80"/>
        <v>440.80000000000007</v>
      </c>
      <c r="E835">
        <f t="shared" si="79"/>
        <v>114.40000000000002</v>
      </c>
      <c r="F835">
        <f t="shared" si="76"/>
        <v>111.20000000000002</v>
      </c>
      <c r="G835">
        <f t="shared" si="77"/>
        <v>76.8</v>
      </c>
      <c r="H835">
        <f t="shared" si="78"/>
        <v>138.4</v>
      </c>
      <c r="I835">
        <v>0</v>
      </c>
      <c r="J835" s="21">
        <v>0.60000000000000009</v>
      </c>
      <c r="K835" s="21">
        <v>0.44800000000000006</v>
      </c>
      <c r="L835" s="21">
        <v>0.69600000000000006</v>
      </c>
      <c r="M835" s="21">
        <v>0.65600000000000014</v>
      </c>
      <c r="N835" s="21">
        <v>0.56000000000000005</v>
      </c>
      <c r="O835" s="24">
        <v>0.68</v>
      </c>
      <c r="P835" s="24">
        <v>0.53600000000000003</v>
      </c>
      <c r="Q835" s="24">
        <v>0.77600000000000002</v>
      </c>
      <c r="R835" s="24">
        <v>0.8</v>
      </c>
      <c r="S835" s="24">
        <v>0.504</v>
      </c>
      <c r="T835" s="24">
        <v>0.75200000000000011</v>
      </c>
      <c r="U835" s="24">
        <v>0.37600000000000006</v>
      </c>
      <c r="V835" s="24">
        <v>0.78400000000000003</v>
      </c>
      <c r="W835" s="24">
        <v>0.44800000000000006</v>
      </c>
      <c r="X835" s="24">
        <v>0.2</v>
      </c>
      <c r="Y835" s="24">
        <v>0.8</v>
      </c>
      <c r="Z835" s="24">
        <v>0.46399999999999997</v>
      </c>
      <c r="AA835" s="25">
        <v>0</v>
      </c>
      <c r="AB835" s="25">
        <v>24.8</v>
      </c>
      <c r="AC835" s="25">
        <v>0</v>
      </c>
      <c r="AD835" s="25">
        <v>0</v>
      </c>
      <c r="AE835" s="25">
        <v>18.400000000000002</v>
      </c>
      <c r="AF835" s="25">
        <v>13.600000000000001</v>
      </c>
      <c r="AG835" s="25">
        <v>2.4000000000000004</v>
      </c>
      <c r="AH835" s="25">
        <v>19.200000000000003</v>
      </c>
      <c r="AI835" s="25">
        <v>10.4</v>
      </c>
      <c r="AJ835" s="25">
        <v>22.400000000000002</v>
      </c>
      <c r="AK835" s="25">
        <v>0</v>
      </c>
      <c r="AL835" s="25">
        <v>36.800000000000004</v>
      </c>
      <c r="AM835" s="25">
        <v>8.8000000000000007</v>
      </c>
      <c r="AN835" s="25">
        <v>0</v>
      </c>
      <c r="AO835" s="25">
        <v>2.4000000000000004</v>
      </c>
      <c r="AP835" s="25">
        <v>11.200000000000001</v>
      </c>
      <c r="AQ835" s="25">
        <v>1.6</v>
      </c>
      <c r="AR835" s="25">
        <v>16.8</v>
      </c>
      <c r="AS835" s="25">
        <v>28.8</v>
      </c>
      <c r="AT835" s="25">
        <v>32</v>
      </c>
      <c r="AU835" s="25">
        <v>7.2</v>
      </c>
      <c r="AV835" s="25">
        <v>6.4</v>
      </c>
      <c r="AW835" s="25">
        <v>32</v>
      </c>
      <c r="AX835" s="25">
        <v>0</v>
      </c>
      <c r="AY835" s="25">
        <v>0</v>
      </c>
      <c r="AZ835" s="25">
        <v>0</v>
      </c>
      <c r="BA835" s="25">
        <v>0.8</v>
      </c>
      <c r="BB835" s="25">
        <v>2.4000000000000004</v>
      </c>
      <c r="BC835" s="25">
        <v>8.8000000000000007</v>
      </c>
      <c r="BD835" s="25">
        <v>19.200000000000003</v>
      </c>
      <c r="BE835" s="25">
        <v>17.600000000000001</v>
      </c>
      <c r="BF835" s="25">
        <v>0</v>
      </c>
      <c r="BG835" s="25">
        <v>14.4</v>
      </c>
      <c r="BH835" s="25">
        <v>9.6000000000000014</v>
      </c>
      <c r="BI835" s="25">
        <v>1.6</v>
      </c>
      <c r="BJ835" s="25">
        <v>0</v>
      </c>
      <c r="BK835" s="25">
        <v>7.2</v>
      </c>
      <c r="BL835" s="25">
        <v>11.200000000000001</v>
      </c>
      <c r="BM835" s="25">
        <v>10.4</v>
      </c>
      <c r="BN835" s="25">
        <v>42.400000000000006</v>
      </c>
      <c r="BO835" t="s">
        <v>236</v>
      </c>
    </row>
    <row r="836" spans="1:67" x14ac:dyDescent="0.25">
      <c r="A836" s="6">
        <v>44954</v>
      </c>
      <c r="B836" t="s">
        <v>7</v>
      </c>
      <c r="C836">
        <v>28</v>
      </c>
      <c r="D836">
        <f t="shared" si="80"/>
        <v>304.80000000000007</v>
      </c>
      <c r="E836">
        <f t="shared" si="79"/>
        <v>76.800000000000054</v>
      </c>
      <c r="F836">
        <f t="shared" si="76"/>
        <v>68.800000000000011</v>
      </c>
      <c r="G836">
        <f t="shared" si="77"/>
        <v>93.6</v>
      </c>
      <c r="H836">
        <f t="shared" si="78"/>
        <v>65.600000000000009</v>
      </c>
      <c r="I836">
        <v>0</v>
      </c>
      <c r="J836" s="21">
        <v>0.39200000000000002</v>
      </c>
      <c r="K836" s="21">
        <v>0.72000000000000008</v>
      </c>
      <c r="L836" s="21">
        <v>0.72800000000000009</v>
      </c>
      <c r="M836" s="21">
        <v>0.78400000000000003</v>
      </c>
      <c r="N836" s="21">
        <v>0.77600000000000002</v>
      </c>
      <c r="O836" s="24">
        <v>0.48</v>
      </c>
      <c r="P836" s="24">
        <v>0.55200000000000005</v>
      </c>
      <c r="Q836" s="24">
        <v>0.59199999999999997</v>
      </c>
      <c r="R836" s="24">
        <v>0.68800000000000006</v>
      </c>
      <c r="S836" s="24">
        <v>0.76800000000000002</v>
      </c>
      <c r="T836" s="24">
        <v>0.52</v>
      </c>
      <c r="U836" s="24">
        <v>0.68</v>
      </c>
      <c r="V836" s="24">
        <v>0.76800000000000002</v>
      </c>
      <c r="W836" s="24">
        <v>0.68800000000000006</v>
      </c>
      <c r="X836" s="24">
        <v>0.8</v>
      </c>
      <c r="Y836" s="24">
        <v>0.34400000000000003</v>
      </c>
      <c r="Z836" s="24">
        <v>0.40800000000000003</v>
      </c>
      <c r="AA836" s="25">
        <v>0</v>
      </c>
      <c r="AB836" s="25">
        <v>0</v>
      </c>
      <c r="AC836" s="25">
        <v>11.200000000000001</v>
      </c>
      <c r="AD836" s="25">
        <v>0</v>
      </c>
      <c r="AE836" s="25">
        <v>12</v>
      </c>
      <c r="AF836" s="25">
        <v>19.200000000000003</v>
      </c>
      <c r="AG836" s="25">
        <v>13.600000000000001</v>
      </c>
      <c r="AH836" s="25">
        <v>0</v>
      </c>
      <c r="AI836" s="25">
        <v>12.8</v>
      </c>
      <c r="AJ836" s="25">
        <v>0</v>
      </c>
      <c r="AK836" s="25">
        <v>0</v>
      </c>
      <c r="AL836" s="25">
        <v>22.400000000000002</v>
      </c>
      <c r="AM836" s="25">
        <v>0</v>
      </c>
      <c r="AN836" s="25">
        <v>7.2</v>
      </c>
      <c r="AO836" s="25">
        <v>0</v>
      </c>
      <c r="AP836" s="25">
        <v>0</v>
      </c>
      <c r="AQ836" s="25">
        <v>0.8</v>
      </c>
      <c r="AR836" s="25">
        <v>0</v>
      </c>
      <c r="AS836" s="25">
        <v>19.200000000000003</v>
      </c>
      <c r="AT836" s="25">
        <v>16</v>
      </c>
      <c r="AU836" s="25">
        <v>16</v>
      </c>
      <c r="AV836" s="25">
        <v>5.6000000000000005</v>
      </c>
      <c r="AW836" s="25">
        <v>0</v>
      </c>
      <c r="AX836" s="25">
        <v>4.8000000000000007</v>
      </c>
      <c r="AY836" s="25">
        <v>0</v>
      </c>
      <c r="AZ836" s="25">
        <v>29.6</v>
      </c>
      <c r="BA836" s="25">
        <v>11.200000000000001</v>
      </c>
      <c r="BB836" s="25">
        <v>4.8000000000000007</v>
      </c>
      <c r="BC836" s="25">
        <v>21.6</v>
      </c>
      <c r="BD836" s="25">
        <v>0</v>
      </c>
      <c r="BE836" s="25">
        <v>14.4</v>
      </c>
      <c r="BF836" s="25">
        <v>0</v>
      </c>
      <c r="BG836" s="25">
        <v>2.4000000000000004</v>
      </c>
      <c r="BH836" s="25">
        <v>3.2</v>
      </c>
      <c r="BI836" s="25">
        <v>0.8</v>
      </c>
      <c r="BJ836" s="25">
        <v>4</v>
      </c>
      <c r="BK836" s="25">
        <v>8</v>
      </c>
      <c r="BL836" s="25">
        <v>22.400000000000002</v>
      </c>
      <c r="BM836" s="25">
        <v>10.4</v>
      </c>
      <c r="BN836" s="25">
        <v>11.200000000000045</v>
      </c>
      <c r="BO836" t="s">
        <v>236</v>
      </c>
    </row>
    <row r="837" spans="1:67" x14ac:dyDescent="0.25">
      <c r="A837" s="6">
        <v>44955</v>
      </c>
      <c r="B837" t="s">
        <v>7</v>
      </c>
      <c r="C837">
        <v>29</v>
      </c>
      <c r="D837">
        <f t="shared" si="80"/>
        <v>388.80000000000007</v>
      </c>
      <c r="E837">
        <f t="shared" si="79"/>
        <v>83.2</v>
      </c>
      <c r="F837">
        <f t="shared" si="76"/>
        <v>99.999999999999986</v>
      </c>
      <c r="G837">
        <f t="shared" si="77"/>
        <v>98.4</v>
      </c>
      <c r="H837">
        <f t="shared" si="78"/>
        <v>107.20000000000002</v>
      </c>
      <c r="I837">
        <v>0</v>
      </c>
      <c r="J837" s="21">
        <v>0.75200000000000011</v>
      </c>
      <c r="K837" s="21">
        <v>0.40800000000000003</v>
      </c>
      <c r="L837" s="21">
        <v>0.57599999999999996</v>
      </c>
      <c r="M837" s="21">
        <v>0.56799999999999995</v>
      </c>
      <c r="N837" s="21">
        <v>0.72000000000000008</v>
      </c>
      <c r="O837" s="24">
        <v>0.56000000000000005</v>
      </c>
      <c r="P837" s="24">
        <v>0.52800000000000002</v>
      </c>
      <c r="Q837" s="24">
        <v>0.48</v>
      </c>
      <c r="R837" s="24">
        <v>0.56799999999999995</v>
      </c>
      <c r="S837" s="24">
        <v>0.48799999999999999</v>
      </c>
      <c r="T837" s="24">
        <v>0.58399999999999996</v>
      </c>
      <c r="U837" s="24">
        <v>0.37600000000000006</v>
      </c>
      <c r="V837" s="24">
        <v>0.7360000000000001</v>
      </c>
      <c r="W837" s="24">
        <v>0.72800000000000009</v>
      </c>
      <c r="X837" s="24">
        <v>0.7360000000000001</v>
      </c>
      <c r="Y837" s="24">
        <v>0.79200000000000004</v>
      </c>
      <c r="Z837" s="24">
        <v>0.28799999999999998</v>
      </c>
      <c r="AA837" s="25">
        <v>11.200000000000001</v>
      </c>
      <c r="AB837" s="25">
        <v>3.2</v>
      </c>
      <c r="AC837" s="25">
        <v>3.2</v>
      </c>
      <c r="AD837" s="25">
        <v>24</v>
      </c>
      <c r="AE837" s="25">
        <v>6.4</v>
      </c>
      <c r="AF837" s="25">
        <v>8</v>
      </c>
      <c r="AG837" s="25">
        <v>32</v>
      </c>
      <c r="AH837" s="25">
        <v>1.6</v>
      </c>
      <c r="AI837" s="25">
        <v>1.6</v>
      </c>
      <c r="AJ837" s="25">
        <v>8.8000000000000007</v>
      </c>
      <c r="AK837" s="25">
        <v>17.600000000000001</v>
      </c>
      <c r="AL837" s="25">
        <v>15.200000000000001</v>
      </c>
      <c r="AM837" s="25">
        <v>0</v>
      </c>
      <c r="AN837" s="25">
        <v>29.6</v>
      </c>
      <c r="AO837" s="25">
        <v>25.6</v>
      </c>
      <c r="AP837" s="25">
        <v>12.8</v>
      </c>
      <c r="AQ837" s="25">
        <v>14.4</v>
      </c>
      <c r="AR837" s="25">
        <v>0</v>
      </c>
      <c r="AS837" s="25">
        <v>6.4</v>
      </c>
      <c r="AT837" s="25">
        <v>3.2</v>
      </c>
      <c r="AU837" s="25">
        <v>0</v>
      </c>
      <c r="AV837" s="25">
        <v>23.200000000000003</v>
      </c>
      <c r="AW837" s="25">
        <v>14.4</v>
      </c>
      <c r="AX837" s="25">
        <v>0</v>
      </c>
      <c r="AY837" s="25">
        <v>28</v>
      </c>
      <c r="AZ837" s="25">
        <v>4.8000000000000007</v>
      </c>
      <c r="BA837" s="25">
        <v>18.400000000000002</v>
      </c>
      <c r="BB837" s="25">
        <v>0</v>
      </c>
      <c r="BC837" s="25">
        <v>3.2</v>
      </c>
      <c r="BD837" s="25">
        <v>6.4</v>
      </c>
      <c r="BE837" s="25">
        <v>25.6</v>
      </c>
      <c r="BF837" s="25">
        <v>0</v>
      </c>
      <c r="BG837" s="25">
        <v>8</v>
      </c>
      <c r="BH837" s="25">
        <v>0</v>
      </c>
      <c r="BI837" s="25">
        <v>3.2</v>
      </c>
      <c r="BJ837" s="25">
        <v>0</v>
      </c>
      <c r="BK837" s="25">
        <v>2.4000000000000004</v>
      </c>
      <c r="BL837" s="25">
        <v>23.200000000000003</v>
      </c>
      <c r="BM837" s="25">
        <v>8</v>
      </c>
      <c r="BN837" s="25">
        <v>12.8</v>
      </c>
      <c r="BO837" t="s">
        <v>236</v>
      </c>
    </row>
    <row r="838" spans="1:67" x14ac:dyDescent="0.25">
      <c r="A838" s="6">
        <v>44956</v>
      </c>
      <c r="B838" t="s">
        <v>7</v>
      </c>
      <c r="C838">
        <v>30</v>
      </c>
      <c r="D838">
        <f t="shared" si="80"/>
        <v>402.4</v>
      </c>
      <c r="E838">
        <f t="shared" si="79"/>
        <v>157.6</v>
      </c>
      <c r="F838">
        <f t="shared" si="76"/>
        <v>71.2</v>
      </c>
      <c r="G838">
        <f t="shared" si="77"/>
        <v>87.2</v>
      </c>
      <c r="H838">
        <f t="shared" si="78"/>
        <v>86.4</v>
      </c>
      <c r="I838">
        <v>0</v>
      </c>
      <c r="J838" s="21">
        <v>0.496</v>
      </c>
      <c r="K838" s="21">
        <v>0.60000000000000009</v>
      </c>
      <c r="L838" s="21">
        <v>0.64000000000000012</v>
      </c>
      <c r="M838" s="21">
        <v>0.57599999999999996</v>
      </c>
      <c r="N838" s="21">
        <v>0.74400000000000011</v>
      </c>
      <c r="O838" s="24">
        <v>0.28799999999999998</v>
      </c>
      <c r="P838" s="24">
        <v>0.68</v>
      </c>
      <c r="Q838" s="24">
        <v>0.74400000000000011</v>
      </c>
      <c r="R838" s="24">
        <v>0.60000000000000009</v>
      </c>
      <c r="S838" s="24">
        <v>0.74400000000000011</v>
      </c>
      <c r="T838" s="24">
        <v>0.56000000000000005</v>
      </c>
      <c r="U838" s="24">
        <v>8.0000000000000016E-2</v>
      </c>
      <c r="V838" s="24">
        <v>0.32800000000000007</v>
      </c>
      <c r="W838" s="24">
        <v>0.78400000000000003</v>
      </c>
      <c r="X838" s="24">
        <v>0.7360000000000001</v>
      </c>
      <c r="Y838" s="24">
        <v>0.68800000000000006</v>
      </c>
      <c r="Z838" s="24">
        <v>0.8</v>
      </c>
      <c r="AA838" s="25">
        <v>0</v>
      </c>
      <c r="AB838" s="25">
        <v>0</v>
      </c>
      <c r="AC838" s="25">
        <v>1.6</v>
      </c>
      <c r="AD838" s="25">
        <v>8</v>
      </c>
      <c r="AE838" s="25">
        <v>13.600000000000001</v>
      </c>
      <c r="AF838" s="25">
        <v>0</v>
      </c>
      <c r="AG838" s="25">
        <v>12.8</v>
      </c>
      <c r="AH838" s="25">
        <v>19.200000000000003</v>
      </c>
      <c r="AI838" s="25">
        <v>14.4</v>
      </c>
      <c r="AJ838" s="25">
        <v>1.6</v>
      </c>
      <c r="AK838" s="25">
        <v>4</v>
      </c>
      <c r="AL838" s="25">
        <v>2.4000000000000004</v>
      </c>
      <c r="AM838" s="25">
        <v>13.600000000000001</v>
      </c>
      <c r="AN838" s="25">
        <v>0</v>
      </c>
      <c r="AO838" s="25">
        <v>0</v>
      </c>
      <c r="AP838" s="25">
        <v>0</v>
      </c>
      <c r="AQ838" s="25">
        <v>7.2</v>
      </c>
      <c r="AR838" s="25">
        <v>20</v>
      </c>
      <c r="AS838" s="25">
        <v>25.6</v>
      </c>
      <c r="AT838" s="25">
        <v>17.600000000000001</v>
      </c>
      <c r="AU838" s="25">
        <v>27.200000000000003</v>
      </c>
      <c r="AV838" s="25">
        <v>0</v>
      </c>
      <c r="AW838" s="25">
        <v>0</v>
      </c>
      <c r="AX838" s="25">
        <v>0.8</v>
      </c>
      <c r="AY838" s="25">
        <v>5.6000000000000005</v>
      </c>
      <c r="AZ838" s="25">
        <v>5.6000000000000005</v>
      </c>
      <c r="BA838" s="25">
        <v>0</v>
      </c>
      <c r="BB838" s="25">
        <v>20</v>
      </c>
      <c r="BC838" s="25">
        <v>15.200000000000001</v>
      </c>
      <c r="BD838" s="25">
        <v>12.8</v>
      </c>
      <c r="BE838" s="25">
        <v>12</v>
      </c>
      <c r="BF838" s="25">
        <v>21.6</v>
      </c>
      <c r="BG838" s="25">
        <v>6.4</v>
      </c>
      <c r="BH838" s="25">
        <v>8</v>
      </c>
      <c r="BI838" s="25">
        <v>20</v>
      </c>
      <c r="BJ838" s="25">
        <v>28</v>
      </c>
      <c r="BK838" s="25">
        <v>19.200000000000003</v>
      </c>
      <c r="BL838" s="25">
        <v>4</v>
      </c>
      <c r="BM838" s="25">
        <v>30.400000000000002</v>
      </c>
      <c r="BN838" s="25">
        <v>8</v>
      </c>
      <c r="BO838" t="s">
        <v>236</v>
      </c>
    </row>
    <row r="839" spans="1:67" x14ac:dyDescent="0.25">
      <c r="A839" s="6">
        <v>44957</v>
      </c>
      <c r="B839" t="s">
        <v>7</v>
      </c>
      <c r="C839">
        <v>31</v>
      </c>
      <c r="D839">
        <f t="shared" si="80"/>
        <v>408.80000000000007</v>
      </c>
      <c r="E839">
        <f t="shared" si="79"/>
        <v>80.8</v>
      </c>
      <c r="F839">
        <f t="shared" si="76"/>
        <v>100.80000000000001</v>
      </c>
      <c r="G839">
        <f t="shared" si="77"/>
        <v>120.00000000000001</v>
      </c>
      <c r="H839">
        <f t="shared" si="78"/>
        <v>107.20000000000005</v>
      </c>
      <c r="I839">
        <v>0</v>
      </c>
      <c r="J839" s="21">
        <v>0.60000000000000009</v>
      </c>
      <c r="K839" s="21">
        <v>0.71200000000000008</v>
      </c>
      <c r="L839" s="21">
        <v>0.64000000000000012</v>
      </c>
      <c r="M839" s="21">
        <v>0.68</v>
      </c>
      <c r="N839" s="21">
        <v>0.6160000000000001</v>
      </c>
      <c r="O839" s="24">
        <v>0.78400000000000003</v>
      </c>
      <c r="P839" s="24">
        <v>0.53600000000000003</v>
      </c>
      <c r="Q839" s="24">
        <v>0.63200000000000012</v>
      </c>
      <c r="R839" s="24">
        <v>0.47199999999999998</v>
      </c>
      <c r="S839" s="24">
        <v>0.16800000000000001</v>
      </c>
      <c r="T839" s="24">
        <v>0.8</v>
      </c>
      <c r="U839" s="24">
        <v>0.74400000000000011</v>
      </c>
      <c r="V839" s="24">
        <v>0.67200000000000004</v>
      </c>
      <c r="W839" s="24">
        <v>0.65600000000000014</v>
      </c>
      <c r="X839" s="24">
        <v>0.75200000000000011</v>
      </c>
      <c r="Y839" s="24">
        <v>0.72800000000000009</v>
      </c>
      <c r="Z839" s="24">
        <v>0.20800000000000002</v>
      </c>
      <c r="AA839" s="25">
        <v>8.8000000000000007</v>
      </c>
      <c r="AB839" s="25">
        <v>0</v>
      </c>
      <c r="AC839" s="25">
        <v>12.8</v>
      </c>
      <c r="AD839" s="25">
        <v>7.2</v>
      </c>
      <c r="AE839" s="25">
        <v>6.4</v>
      </c>
      <c r="AF839" s="25">
        <v>9.6000000000000014</v>
      </c>
      <c r="AG839" s="25">
        <v>9.6000000000000014</v>
      </c>
      <c r="AH839" s="25">
        <v>20</v>
      </c>
      <c r="AI839" s="25">
        <v>2.4000000000000004</v>
      </c>
      <c r="AJ839" s="25">
        <v>24</v>
      </c>
      <c r="AK839" s="25">
        <v>16</v>
      </c>
      <c r="AL839" s="25">
        <v>12.8</v>
      </c>
      <c r="AM839" s="25">
        <v>22.400000000000002</v>
      </c>
      <c r="AN839" s="25">
        <v>24</v>
      </c>
      <c r="AO839" s="25">
        <v>20</v>
      </c>
      <c r="AP839" s="25">
        <v>0</v>
      </c>
      <c r="AQ839" s="25">
        <v>0.80000000000004556</v>
      </c>
      <c r="AR839" s="25">
        <v>18.400000000000002</v>
      </c>
      <c r="AS839" s="25">
        <v>8.8000000000000007</v>
      </c>
      <c r="AT839" s="25">
        <v>0</v>
      </c>
      <c r="AU839" s="25">
        <v>14.4</v>
      </c>
      <c r="AV839" s="25">
        <v>14.4</v>
      </c>
      <c r="AW839" s="25">
        <v>3.2</v>
      </c>
      <c r="AX839" s="25">
        <v>12.8</v>
      </c>
      <c r="AY839" s="25">
        <v>32</v>
      </c>
      <c r="AZ839" s="25">
        <v>0</v>
      </c>
      <c r="BA839" s="25">
        <v>30.400000000000002</v>
      </c>
      <c r="BB839" s="25">
        <v>0</v>
      </c>
      <c r="BC839" s="25">
        <v>6.4</v>
      </c>
      <c r="BD839" s="25">
        <v>6.4</v>
      </c>
      <c r="BE839" s="25">
        <v>12.8</v>
      </c>
      <c r="BF839" s="25">
        <v>2.4000000000000004</v>
      </c>
      <c r="BG839" s="25">
        <v>2.4000000000000004</v>
      </c>
      <c r="BH839" s="25">
        <v>0</v>
      </c>
      <c r="BI839" s="25">
        <v>28</v>
      </c>
      <c r="BJ839" s="25">
        <v>4</v>
      </c>
      <c r="BK839" s="25">
        <v>20.8</v>
      </c>
      <c r="BL839" s="25">
        <v>5.6000000000000005</v>
      </c>
      <c r="BM839" s="25">
        <v>0</v>
      </c>
      <c r="BN839" s="25">
        <v>4.8000000000000007</v>
      </c>
      <c r="BO839" t="s">
        <v>236</v>
      </c>
    </row>
    <row r="840" spans="1:67" x14ac:dyDescent="0.25">
      <c r="A840" s="6"/>
      <c r="B840" t="s">
        <v>8</v>
      </c>
      <c r="C840">
        <v>1E-8</v>
      </c>
      <c r="D840">
        <f t="shared" si="80"/>
        <v>0</v>
      </c>
      <c r="E840">
        <v>0</v>
      </c>
      <c r="F840">
        <v>0</v>
      </c>
      <c r="G840">
        <v>0</v>
      </c>
      <c r="H840">
        <v>0</v>
      </c>
      <c r="I840">
        <v>0</v>
      </c>
      <c r="J840" s="22">
        <v>0</v>
      </c>
      <c r="K840" s="22">
        <v>0</v>
      </c>
      <c r="L840" s="22">
        <v>0</v>
      </c>
      <c r="M840" s="22">
        <v>0</v>
      </c>
      <c r="N840" s="22">
        <v>0</v>
      </c>
      <c r="O840" s="24">
        <v>0</v>
      </c>
      <c r="P840" s="24">
        <v>0</v>
      </c>
      <c r="Q840" s="24">
        <v>0</v>
      </c>
      <c r="R840" s="24">
        <v>0</v>
      </c>
      <c r="S840" s="24">
        <v>0</v>
      </c>
      <c r="T840" s="24">
        <v>0</v>
      </c>
      <c r="U840" s="24">
        <v>0</v>
      </c>
      <c r="V840" s="24">
        <v>0</v>
      </c>
      <c r="W840" s="24">
        <v>0</v>
      </c>
      <c r="X840" s="24">
        <v>0</v>
      </c>
      <c r="Y840" s="24">
        <v>0</v>
      </c>
      <c r="Z840" s="24">
        <v>0</v>
      </c>
      <c r="AA840" s="25">
        <v>0</v>
      </c>
      <c r="AB840" s="25">
        <v>0</v>
      </c>
      <c r="AC840" s="25">
        <v>0</v>
      </c>
      <c r="AD840" s="25">
        <v>0</v>
      </c>
      <c r="AE840" s="25">
        <v>0</v>
      </c>
      <c r="AF840" s="25">
        <v>0</v>
      </c>
      <c r="AG840" s="25">
        <v>0</v>
      </c>
      <c r="AH840" s="25">
        <v>0</v>
      </c>
      <c r="AI840" s="25">
        <v>0</v>
      </c>
      <c r="AJ840" s="25">
        <v>0</v>
      </c>
      <c r="AK840" s="25">
        <v>0</v>
      </c>
      <c r="AL840" s="25">
        <v>0</v>
      </c>
      <c r="AM840" s="25">
        <v>0</v>
      </c>
      <c r="AN840" s="25">
        <v>0</v>
      </c>
      <c r="AO840" s="25">
        <v>0</v>
      </c>
      <c r="AP840" s="25">
        <v>0</v>
      </c>
      <c r="AQ840" s="25">
        <v>0</v>
      </c>
      <c r="AR840" s="25">
        <v>0</v>
      </c>
      <c r="AS840" s="25">
        <v>0</v>
      </c>
      <c r="AT840" s="25">
        <v>0</v>
      </c>
      <c r="AU840" s="25">
        <v>0</v>
      </c>
      <c r="AV840" s="25">
        <v>0</v>
      </c>
      <c r="AW840" s="25">
        <v>0</v>
      </c>
      <c r="AX840" s="25">
        <v>0</v>
      </c>
      <c r="AY840" s="25">
        <v>0</v>
      </c>
      <c r="AZ840" s="25">
        <v>0</v>
      </c>
      <c r="BA840" s="25">
        <v>0</v>
      </c>
      <c r="BB840" s="25">
        <v>0</v>
      </c>
      <c r="BC840" s="25">
        <v>0</v>
      </c>
      <c r="BD840" s="25">
        <v>0</v>
      </c>
      <c r="BE840" s="25">
        <v>0</v>
      </c>
      <c r="BF840" s="25">
        <v>0</v>
      </c>
      <c r="BG840" s="25">
        <v>0</v>
      </c>
      <c r="BH840" s="25">
        <v>0</v>
      </c>
      <c r="BI840" s="25">
        <v>0</v>
      </c>
      <c r="BJ840" s="25">
        <v>0</v>
      </c>
      <c r="BK840" s="25">
        <v>0</v>
      </c>
      <c r="BL840" s="25">
        <v>0</v>
      </c>
      <c r="BM840" s="25">
        <v>0</v>
      </c>
      <c r="BN840" s="25">
        <v>0</v>
      </c>
      <c r="BO840" t="s">
        <v>237</v>
      </c>
    </row>
    <row r="841" spans="1:67" x14ac:dyDescent="0.25">
      <c r="A841" s="6"/>
      <c r="B841" t="s">
        <v>8</v>
      </c>
      <c r="C841">
        <v>2E-8</v>
      </c>
      <c r="D841">
        <f t="shared" si="80"/>
        <v>0</v>
      </c>
      <c r="E841">
        <v>0</v>
      </c>
      <c r="F841">
        <v>0</v>
      </c>
      <c r="G841">
        <v>0</v>
      </c>
      <c r="H841">
        <v>0</v>
      </c>
      <c r="I841">
        <v>0</v>
      </c>
      <c r="J841" s="22">
        <v>0</v>
      </c>
      <c r="K841" s="22">
        <v>0</v>
      </c>
      <c r="L841" s="22">
        <v>0</v>
      </c>
      <c r="M841" s="22">
        <v>0</v>
      </c>
      <c r="N841" s="22">
        <v>0</v>
      </c>
      <c r="O841" s="24">
        <v>0</v>
      </c>
      <c r="P841" s="24">
        <v>0</v>
      </c>
      <c r="Q841" s="24">
        <v>0</v>
      </c>
      <c r="R841" s="24">
        <v>0</v>
      </c>
      <c r="S841" s="24">
        <v>0</v>
      </c>
      <c r="T841" s="24">
        <v>0</v>
      </c>
      <c r="U841" s="24">
        <v>0</v>
      </c>
      <c r="V841" s="24">
        <v>0</v>
      </c>
      <c r="W841" s="24">
        <v>0</v>
      </c>
      <c r="X841" s="24">
        <v>0</v>
      </c>
      <c r="Y841" s="24">
        <v>0</v>
      </c>
      <c r="Z841" s="24">
        <v>0</v>
      </c>
      <c r="AA841" s="25">
        <v>0</v>
      </c>
      <c r="AB841" s="25">
        <v>0</v>
      </c>
      <c r="AC841" s="25">
        <v>0</v>
      </c>
      <c r="AD841" s="25">
        <v>0</v>
      </c>
      <c r="AE841" s="25">
        <v>0</v>
      </c>
      <c r="AF841" s="25">
        <v>0</v>
      </c>
      <c r="AG841" s="25">
        <v>0</v>
      </c>
      <c r="AH841" s="25">
        <v>0</v>
      </c>
      <c r="AI841" s="25">
        <v>0</v>
      </c>
      <c r="AJ841" s="25">
        <v>0</v>
      </c>
      <c r="AK841" s="25">
        <v>0</v>
      </c>
      <c r="AL841" s="25">
        <v>0</v>
      </c>
      <c r="AM841" s="25">
        <v>0</v>
      </c>
      <c r="AN841" s="25">
        <v>0</v>
      </c>
      <c r="AO841" s="25">
        <v>0</v>
      </c>
      <c r="AP841" s="25">
        <v>0</v>
      </c>
      <c r="AQ841" s="25">
        <v>0</v>
      </c>
      <c r="AR841" s="25">
        <v>0</v>
      </c>
      <c r="AS841" s="25">
        <v>0</v>
      </c>
      <c r="AT841" s="25">
        <v>0</v>
      </c>
      <c r="AU841" s="25">
        <v>0</v>
      </c>
      <c r="AV841" s="25">
        <v>0</v>
      </c>
      <c r="AW841" s="25">
        <v>0</v>
      </c>
      <c r="AX841" s="25">
        <v>0</v>
      </c>
      <c r="AY841" s="25">
        <v>0</v>
      </c>
      <c r="AZ841" s="25">
        <v>0</v>
      </c>
      <c r="BA841" s="25">
        <v>0</v>
      </c>
      <c r="BB841" s="25">
        <v>0</v>
      </c>
      <c r="BC841" s="25">
        <v>0</v>
      </c>
      <c r="BD841" s="25">
        <v>0</v>
      </c>
      <c r="BE841" s="25">
        <v>0</v>
      </c>
      <c r="BF841" s="25">
        <v>0</v>
      </c>
      <c r="BG841" s="25">
        <v>0</v>
      </c>
      <c r="BH841" s="25">
        <v>0</v>
      </c>
      <c r="BI841" s="25">
        <v>0</v>
      </c>
      <c r="BJ841" s="25">
        <v>0</v>
      </c>
      <c r="BK841" s="25">
        <v>0</v>
      </c>
      <c r="BL841" s="25">
        <v>0</v>
      </c>
      <c r="BM841" s="25">
        <v>0</v>
      </c>
      <c r="BN841" s="25">
        <v>0</v>
      </c>
      <c r="BO841" t="s">
        <v>237</v>
      </c>
    </row>
    <row r="842" spans="1:67" x14ac:dyDescent="0.25">
      <c r="A842" s="6"/>
      <c r="B842" t="s">
        <v>8</v>
      </c>
      <c r="C842">
        <v>2.9999999999999997E-8</v>
      </c>
      <c r="D842">
        <f t="shared" si="80"/>
        <v>0</v>
      </c>
      <c r="E842">
        <v>0</v>
      </c>
      <c r="F842">
        <v>0</v>
      </c>
      <c r="G842">
        <v>0</v>
      </c>
      <c r="H842">
        <v>0</v>
      </c>
      <c r="I842">
        <v>0</v>
      </c>
      <c r="J842" s="22">
        <v>0</v>
      </c>
      <c r="K842" s="22">
        <v>0</v>
      </c>
      <c r="L842" s="22">
        <v>0</v>
      </c>
      <c r="M842" s="22">
        <v>0</v>
      </c>
      <c r="N842" s="22">
        <v>0</v>
      </c>
      <c r="O842" s="24">
        <v>0</v>
      </c>
      <c r="P842" s="24">
        <v>0</v>
      </c>
      <c r="Q842" s="24">
        <v>0</v>
      </c>
      <c r="R842" s="24">
        <v>0</v>
      </c>
      <c r="S842" s="24">
        <v>0</v>
      </c>
      <c r="T842" s="24">
        <v>0</v>
      </c>
      <c r="U842" s="24">
        <v>0</v>
      </c>
      <c r="V842" s="24">
        <v>0</v>
      </c>
      <c r="W842" s="24">
        <v>0</v>
      </c>
      <c r="X842" s="24">
        <v>0</v>
      </c>
      <c r="Y842" s="24">
        <v>0</v>
      </c>
      <c r="Z842" s="24">
        <v>0</v>
      </c>
      <c r="AA842" s="25">
        <v>0</v>
      </c>
      <c r="AB842" s="25">
        <v>0</v>
      </c>
      <c r="AC842" s="25">
        <v>0</v>
      </c>
      <c r="AD842" s="25">
        <v>0</v>
      </c>
      <c r="AE842" s="25">
        <v>0</v>
      </c>
      <c r="AF842" s="25">
        <v>0</v>
      </c>
      <c r="AG842" s="25">
        <v>0</v>
      </c>
      <c r="AH842" s="25">
        <v>0</v>
      </c>
      <c r="AI842" s="25">
        <v>0</v>
      </c>
      <c r="AJ842" s="25">
        <v>0</v>
      </c>
      <c r="AK842" s="25">
        <v>0</v>
      </c>
      <c r="AL842" s="25">
        <v>0</v>
      </c>
      <c r="AM842" s="25">
        <v>0</v>
      </c>
      <c r="AN842" s="25">
        <v>0</v>
      </c>
      <c r="AO842" s="25">
        <v>0</v>
      </c>
      <c r="AP842" s="25">
        <v>0</v>
      </c>
      <c r="AQ842" s="25">
        <v>0</v>
      </c>
      <c r="AR842" s="25">
        <v>0</v>
      </c>
      <c r="AS842" s="25">
        <v>0</v>
      </c>
      <c r="AT842" s="25">
        <v>0</v>
      </c>
      <c r="AU842" s="25">
        <v>0</v>
      </c>
      <c r="AV842" s="25">
        <v>0</v>
      </c>
      <c r="AW842" s="25">
        <v>0</v>
      </c>
      <c r="AX842" s="25">
        <v>0</v>
      </c>
      <c r="AY842" s="25">
        <v>0</v>
      </c>
      <c r="AZ842" s="25">
        <v>0</v>
      </c>
      <c r="BA842" s="25">
        <v>0</v>
      </c>
      <c r="BB842" s="25">
        <v>0</v>
      </c>
      <c r="BC842" s="25">
        <v>0</v>
      </c>
      <c r="BD842" s="25">
        <v>0</v>
      </c>
      <c r="BE842" s="25">
        <v>0</v>
      </c>
      <c r="BF842" s="25">
        <v>0</v>
      </c>
      <c r="BG842" s="25">
        <v>0</v>
      </c>
      <c r="BH842" s="25">
        <v>0</v>
      </c>
      <c r="BI842" s="25">
        <v>0</v>
      </c>
      <c r="BJ842" s="25">
        <v>0</v>
      </c>
      <c r="BK842" s="25">
        <v>0</v>
      </c>
      <c r="BL842" s="25">
        <v>0</v>
      </c>
      <c r="BM842" s="25">
        <v>0</v>
      </c>
      <c r="BN842" s="25">
        <v>0</v>
      </c>
      <c r="BO842" t="s">
        <v>237</v>
      </c>
    </row>
    <row r="843" spans="1:67" x14ac:dyDescent="0.25">
      <c r="A843" s="6">
        <v>44958</v>
      </c>
      <c r="B843" t="s">
        <v>8</v>
      </c>
      <c r="C843">
        <v>1</v>
      </c>
      <c r="D843">
        <f t="shared" si="80"/>
        <v>424.79999999999995</v>
      </c>
      <c r="E843">
        <f t="shared" ref="E843:E870" si="81">SUM(BE843:BN843)</f>
        <v>112</v>
      </c>
      <c r="F843">
        <f t="shared" ref="F843:F870" si="82">SUM(AA843:AJ843)</f>
        <v>111.2</v>
      </c>
      <c r="G843">
        <f t="shared" ref="G843:G870" si="83">SUM(AU843:BD843)</f>
        <v>91.2</v>
      </c>
      <c r="H843">
        <f t="shared" ref="H843:H870" si="84">SUM(AL843:AT843)</f>
        <v>110.4</v>
      </c>
      <c r="I843">
        <v>0</v>
      </c>
      <c r="J843" s="22">
        <v>0.32000000000000006</v>
      </c>
      <c r="K843" s="22">
        <v>0.36800000000000005</v>
      </c>
      <c r="L843" s="22">
        <v>0.76800000000000002</v>
      </c>
      <c r="M843" s="22">
        <v>0.70400000000000007</v>
      </c>
      <c r="N843" s="22">
        <v>0.74400000000000011</v>
      </c>
      <c r="O843" s="24">
        <v>0.58399999999999996</v>
      </c>
      <c r="P843" s="24">
        <v>0.52800000000000002</v>
      </c>
      <c r="Q843" s="24">
        <v>0.52</v>
      </c>
      <c r="R843" s="24">
        <v>0.58399999999999996</v>
      </c>
      <c r="S843" s="24">
        <v>0.79200000000000004</v>
      </c>
      <c r="T843" s="24">
        <v>0.64000000000000012</v>
      </c>
      <c r="U843" s="24">
        <v>0.78400000000000003</v>
      </c>
      <c r="V843" s="24">
        <v>0.76800000000000002</v>
      </c>
      <c r="W843" s="24">
        <v>0.32000000000000006</v>
      </c>
      <c r="X843" s="24">
        <v>8.0000000000000016E-2</v>
      </c>
      <c r="Y843" s="24">
        <v>0.21600000000000003</v>
      </c>
      <c r="Z843" s="24">
        <v>0.64000000000000012</v>
      </c>
      <c r="AA843" s="25">
        <v>17.600000000000001</v>
      </c>
      <c r="AB843" s="25">
        <v>7.2</v>
      </c>
      <c r="AC843" s="25">
        <v>3.2</v>
      </c>
      <c r="AD843" s="25">
        <v>0</v>
      </c>
      <c r="AE843" s="25">
        <v>15.200000000000001</v>
      </c>
      <c r="AF843" s="25">
        <v>0</v>
      </c>
      <c r="AG843" s="25">
        <v>8.8000000000000007</v>
      </c>
      <c r="AH843" s="25">
        <v>0.8</v>
      </c>
      <c r="AI843" s="25">
        <v>50.400000000000006</v>
      </c>
      <c r="AJ843" s="25">
        <v>8</v>
      </c>
      <c r="AK843" s="25">
        <v>0</v>
      </c>
      <c r="AL843" s="25">
        <v>5.6000000000000005</v>
      </c>
      <c r="AM843" s="25">
        <v>8.8000000000000007</v>
      </c>
      <c r="AN843" s="25">
        <v>0.8</v>
      </c>
      <c r="AO843" s="25">
        <v>21.6</v>
      </c>
      <c r="AP843" s="25">
        <v>12</v>
      </c>
      <c r="AQ843" s="25">
        <v>15.200000000000001</v>
      </c>
      <c r="AR843" s="25">
        <v>23.200000000000003</v>
      </c>
      <c r="AS843" s="25">
        <v>21.6</v>
      </c>
      <c r="AT843" s="25">
        <v>1.6</v>
      </c>
      <c r="AU843" s="25">
        <v>3.2</v>
      </c>
      <c r="AV843" s="25">
        <v>9.6000000000000014</v>
      </c>
      <c r="AW843" s="25">
        <v>19.200000000000003</v>
      </c>
      <c r="AX843" s="25">
        <v>0</v>
      </c>
      <c r="AY843" s="25">
        <v>5.6000000000000005</v>
      </c>
      <c r="AZ843" s="25">
        <v>0</v>
      </c>
      <c r="BA843" s="25">
        <v>15.200000000000001</v>
      </c>
      <c r="BB843" s="25">
        <v>15.200000000000001</v>
      </c>
      <c r="BC843" s="25">
        <v>20</v>
      </c>
      <c r="BD843" s="25">
        <v>3.2</v>
      </c>
      <c r="BE843" s="25">
        <v>20.8</v>
      </c>
      <c r="BF843" s="25">
        <v>15.200000000000001</v>
      </c>
      <c r="BG843" s="25">
        <v>11.200000000000001</v>
      </c>
      <c r="BH843" s="25">
        <v>0</v>
      </c>
      <c r="BI843" s="25">
        <v>13.600000000000001</v>
      </c>
      <c r="BJ843" s="25">
        <v>4.8000000000000007</v>
      </c>
      <c r="BK843" s="25">
        <v>1.6</v>
      </c>
      <c r="BL843" s="25">
        <v>14.4</v>
      </c>
      <c r="BM843" s="25">
        <v>4.8000000000000007</v>
      </c>
      <c r="BN843" s="25">
        <v>25.6</v>
      </c>
      <c r="BO843" t="s">
        <v>236</v>
      </c>
    </row>
    <row r="844" spans="1:67" x14ac:dyDescent="0.25">
      <c r="A844" s="6">
        <v>44959</v>
      </c>
      <c r="B844" t="s">
        <v>8</v>
      </c>
      <c r="C844">
        <v>2</v>
      </c>
      <c r="D844">
        <f t="shared" si="80"/>
        <v>462.40000000000015</v>
      </c>
      <c r="E844">
        <f t="shared" si="81"/>
        <v>93.600000000000009</v>
      </c>
      <c r="F844">
        <f t="shared" si="82"/>
        <v>160.80000000000001</v>
      </c>
      <c r="G844">
        <f t="shared" si="83"/>
        <v>92.800000000000097</v>
      </c>
      <c r="H844">
        <f t="shared" si="84"/>
        <v>115.2</v>
      </c>
      <c r="I844">
        <v>1</v>
      </c>
      <c r="J844" s="22">
        <v>0.128</v>
      </c>
      <c r="K844" s="22">
        <v>0.55200000000000005</v>
      </c>
      <c r="L844" s="22">
        <v>0.78400000000000003</v>
      </c>
      <c r="M844" s="22">
        <v>0.68800000000000006</v>
      </c>
      <c r="N844" s="22">
        <v>0.192</v>
      </c>
      <c r="O844" s="24">
        <v>0.48</v>
      </c>
      <c r="P844" s="24">
        <v>0.36000000000000004</v>
      </c>
      <c r="Q844" s="24">
        <v>0.48799999999999999</v>
      </c>
      <c r="R844" s="24">
        <v>0.68800000000000006</v>
      </c>
      <c r="S844" s="24">
        <v>0.57599999999999996</v>
      </c>
      <c r="T844" s="24">
        <v>0.58399999999999996</v>
      </c>
      <c r="U844" s="24">
        <v>0.78400000000000003</v>
      </c>
      <c r="V844" s="24">
        <v>0.78400000000000003</v>
      </c>
      <c r="W844" s="24">
        <v>0.75200000000000011</v>
      </c>
      <c r="X844" s="24">
        <v>0.67200000000000004</v>
      </c>
      <c r="Y844" s="24">
        <v>0.48</v>
      </c>
      <c r="Z844" s="24">
        <v>0.77600000000000002</v>
      </c>
      <c r="AA844" s="25">
        <v>19.200000000000003</v>
      </c>
      <c r="AB844" s="25">
        <v>12.8</v>
      </c>
      <c r="AC844" s="25">
        <v>1.6</v>
      </c>
      <c r="AD844" s="25">
        <v>7.2</v>
      </c>
      <c r="AE844" s="25">
        <v>3.2</v>
      </c>
      <c r="AF844" s="25">
        <v>19.200000000000003</v>
      </c>
      <c r="AG844" s="25">
        <v>44</v>
      </c>
      <c r="AH844" s="25">
        <v>14.4</v>
      </c>
      <c r="AI844" s="25">
        <v>12</v>
      </c>
      <c r="AJ844" s="25">
        <v>27.200000000000003</v>
      </c>
      <c r="AK844" s="25">
        <v>11.200000000000001</v>
      </c>
      <c r="AL844" s="25">
        <v>0</v>
      </c>
      <c r="AM844" s="25">
        <v>18.400000000000002</v>
      </c>
      <c r="AN844" s="25">
        <v>9.6000000000000014</v>
      </c>
      <c r="AO844" s="25">
        <v>8.8000000000000007</v>
      </c>
      <c r="AP844" s="25">
        <v>37.6</v>
      </c>
      <c r="AQ844" s="25">
        <v>17.600000000000001</v>
      </c>
      <c r="AR844" s="25">
        <v>0</v>
      </c>
      <c r="AS844" s="25">
        <v>0</v>
      </c>
      <c r="AT844" s="25">
        <v>23.200000000000003</v>
      </c>
      <c r="AU844" s="25">
        <v>32</v>
      </c>
      <c r="AV844" s="25">
        <v>0</v>
      </c>
      <c r="AW844" s="25">
        <v>10.4</v>
      </c>
      <c r="AX844" s="25">
        <v>0</v>
      </c>
      <c r="AY844" s="25">
        <v>5.6000000000000005</v>
      </c>
      <c r="AZ844" s="25">
        <v>16.8</v>
      </c>
      <c r="BA844" s="25">
        <v>3.2</v>
      </c>
      <c r="BB844" s="25">
        <v>0</v>
      </c>
      <c r="BC844" s="25">
        <v>5.6000000000000911</v>
      </c>
      <c r="BD844" s="25">
        <v>19.200000000000003</v>
      </c>
      <c r="BE844" s="25">
        <v>0</v>
      </c>
      <c r="BF844" s="25">
        <v>17.600000000000001</v>
      </c>
      <c r="BG844" s="25">
        <v>3.2</v>
      </c>
      <c r="BH844" s="25">
        <v>22.400000000000002</v>
      </c>
      <c r="BI844" s="25">
        <v>8</v>
      </c>
      <c r="BJ844" s="25">
        <v>0</v>
      </c>
      <c r="BK844" s="25">
        <v>0</v>
      </c>
      <c r="BL844" s="25">
        <v>0</v>
      </c>
      <c r="BM844" s="25">
        <v>13.600000000000001</v>
      </c>
      <c r="BN844" s="25">
        <v>28.8</v>
      </c>
      <c r="BO844" t="s">
        <v>236</v>
      </c>
    </row>
    <row r="845" spans="1:67" x14ac:dyDescent="0.25">
      <c r="A845" s="6">
        <v>44960</v>
      </c>
      <c r="B845" t="s">
        <v>8</v>
      </c>
      <c r="C845">
        <v>3</v>
      </c>
      <c r="D845">
        <f t="shared" si="80"/>
        <v>359.2000000000001</v>
      </c>
      <c r="E845">
        <f t="shared" si="81"/>
        <v>69.600000000000009</v>
      </c>
      <c r="F845">
        <f t="shared" si="82"/>
        <v>148.80000000000001</v>
      </c>
      <c r="G845">
        <f t="shared" si="83"/>
        <v>106.4</v>
      </c>
      <c r="H845">
        <f t="shared" si="84"/>
        <v>34.400000000000048</v>
      </c>
      <c r="I845">
        <v>0</v>
      </c>
      <c r="J845" s="22">
        <v>0.32800000000000007</v>
      </c>
      <c r="K845" s="22">
        <v>0.44800000000000006</v>
      </c>
      <c r="L845" s="22">
        <v>0.52800000000000002</v>
      </c>
      <c r="M845" s="22">
        <v>0.22400000000000003</v>
      </c>
      <c r="N845" s="22">
        <v>0.76000000000000012</v>
      </c>
      <c r="O845" s="24">
        <v>0.56799999999999995</v>
      </c>
      <c r="P845" s="24">
        <v>0.79200000000000004</v>
      </c>
      <c r="Q845" s="24">
        <v>0.42400000000000004</v>
      </c>
      <c r="R845" s="24">
        <v>0.51200000000000001</v>
      </c>
      <c r="S845" s="24">
        <v>0.58399999999999996</v>
      </c>
      <c r="T845" s="24">
        <v>0.8</v>
      </c>
      <c r="U845" s="24">
        <v>0.79200000000000004</v>
      </c>
      <c r="V845" s="24">
        <v>0.59199999999999997</v>
      </c>
      <c r="W845" s="24">
        <v>0.32000000000000006</v>
      </c>
      <c r="X845" s="24">
        <v>0.36000000000000004</v>
      </c>
      <c r="Y845" s="24">
        <v>0.32000000000000006</v>
      </c>
      <c r="Z845" s="24">
        <v>0.69600000000000006</v>
      </c>
      <c r="AA845" s="25">
        <v>0</v>
      </c>
      <c r="AB845" s="25">
        <v>40</v>
      </c>
      <c r="AC845" s="25">
        <v>0</v>
      </c>
      <c r="AD845" s="25">
        <v>7.2</v>
      </c>
      <c r="AE845" s="25">
        <v>16</v>
      </c>
      <c r="AF845" s="25">
        <v>12.8</v>
      </c>
      <c r="AG845" s="25">
        <v>2.4000000000000004</v>
      </c>
      <c r="AH845" s="25">
        <v>43.2</v>
      </c>
      <c r="AI845" s="25">
        <v>8.8000000000000007</v>
      </c>
      <c r="AJ845" s="25">
        <v>18.400000000000002</v>
      </c>
      <c r="AK845" s="25">
        <v>0</v>
      </c>
      <c r="AL845" s="25">
        <v>7.2</v>
      </c>
      <c r="AM845" s="25">
        <v>0</v>
      </c>
      <c r="AN845" s="25">
        <v>11.200000000000001</v>
      </c>
      <c r="AO845" s="25">
        <v>0</v>
      </c>
      <c r="AP845" s="25">
        <v>2.4000000000000457</v>
      </c>
      <c r="AQ845" s="25">
        <v>4</v>
      </c>
      <c r="AR845" s="25">
        <v>0.8</v>
      </c>
      <c r="AS845" s="25">
        <v>8.8000000000000007</v>
      </c>
      <c r="AT845" s="25">
        <v>0</v>
      </c>
      <c r="AU845" s="25">
        <v>32</v>
      </c>
      <c r="AV845" s="25">
        <v>7.2</v>
      </c>
      <c r="AW845" s="25">
        <v>7.2</v>
      </c>
      <c r="AX845" s="25">
        <v>0</v>
      </c>
      <c r="AY845" s="25">
        <v>5.6000000000000005</v>
      </c>
      <c r="AZ845" s="25">
        <v>13.600000000000001</v>
      </c>
      <c r="BA845" s="25">
        <v>4.8000000000000007</v>
      </c>
      <c r="BB845" s="25">
        <v>27.200000000000003</v>
      </c>
      <c r="BC845" s="25">
        <v>4</v>
      </c>
      <c r="BD845" s="25">
        <v>4.8000000000000007</v>
      </c>
      <c r="BE845" s="25">
        <v>0</v>
      </c>
      <c r="BF845" s="25">
        <v>8.8000000000000007</v>
      </c>
      <c r="BG845" s="25">
        <v>16.8</v>
      </c>
      <c r="BH845" s="25">
        <v>16</v>
      </c>
      <c r="BI845" s="25">
        <v>10.4</v>
      </c>
      <c r="BJ845" s="25">
        <v>0</v>
      </c>
      <c r="BK845" s="25">
        <v>7.2</v>
      </c>
      <c r="BL845" s="25">
        <v>0</v>
      </c>
      <c r="BM845" s="25">
        <v>10.4</v>
      </c>
      <c r="BN845" s="25">
        <v>0</v>
      </c>
      <c r="BO845" t="s">
        <v>236</v>
      </c>
    </row>
    <row r="846" spans="1:67" x14ac:dyDescent="0.25">
      <c r="A846" s="6">
        <v>44961</v>
      </c>
      <c r="B846" t="s">
        <v>8</v>
      </c>
      <c r="C846">
        <v>4</v>
      </c>
      <c r="D846">
        <f t="shared" si="80"/>
        <v>344</v>
      </c>
      <c r="E846">
        <f t="shared" si="81"/>
        <v>83.200000000000017</v>
      </c>
      <c r="F846">
        <f t="shared" si="82"/>
        <v>164</v>
      </c>
      <c r="G846">
        <f t="shared" si="83"/>
        <v>42.399999999999991</v>
      </c>
      <c r="H846">
        <f t="shared" si="84"/>
        <v>54.399999999999991</v>
      </c>
      <c r="I846">
        <v>0</v>
      </c>
      <c r="J846" s="22">
        <v>0.16000000000000003</v>
      </c>
      <c r="K846" s="22">
        <v>0.64800000000000013</v>
      </c>
      <c r="L846" s="22">
        <v>0.58399999999999996</v>
      </c>
      <c r="M846" s="22">
        <v>0.65600000000000014</v>
      </c>
      <c r="N846" s="22">
        <v>0.45600000000000007</v>
      </c>
      <c r="O846" s="24">
        <v>0.56799999999999995</v>
      </c>
      <c r="P846" s="24">
        <v>0.59199999999999997</v>
      </c>
      <c r="Q846" s="24">
        <v>0.58399999999999996</v>
      </c>
      <c r="R846" s="24">
        <v>0.76000000000000012</v>
      </c>
      <c r="S846" s="24">
        <v>0.504</v>
      </c>
      <c r="T846" s="24">
        <v>0.76000000000000012</v>
      </c>
      <c r="U846" s="24">
        <v>0.70400000000000007</v>
      </c>
      <c r="V846" s="24">
        <v>0.72000000000000008</v>
      </c>
      <c r="W846" s="24">
        <v>0.74400000000000011</v>
      </c>
      <c r="X846" s="24">
        <v>0.29599999999999999</v>
      </c>
      <c r="Y846" s="24">
        <v>0.64000000000000012</v>
      </c>
      <c r="Z846" s="24">
        <v>0.67200000000000004</v>
      </c>
      <c r="AA846" s="25">
        <v>0</v>
      </c>
      <c r="AB846" s="25">
        <v>17.600000000000001</v>
      </c>
      <c r="AC846" s="25">
        <v>14.4</v>
      </c>
      <c r="AD846" s="25">
        <v>0</v>
      </c>
      <c r="AE846" s="25">
        <v>40.800000000000004</v>
      </c>
      <c r="AF846" s="25">
        <v>9.6000000000000014</v>
      </c>
      <c r="AG846" s="25">
        <v>0</v>
      </c>
      <c r="AH846" s="25">
        <v>28</v>
      </c>
      <c r="AI846" s="25">
        <v>22.400000000000002</v>
      </c>
      <c r="AJ846" s="25">
        <v>31.200000000000003</v>
      </c>
      <c r="AK846" s="25">
        <v>35.200000000000003</v>
      </c>
      <c r="AL846" s="25">
        <v>12.8</v>
      </c>
      <c r="AM846" s="25">
        <v>0</v>
      </c>
      <c r="AN846" s="25">
        <v>0</v>
      </c>
      <c r="AO846" s="25">
        <v>20</v>
      </c>
      <c r="AP846" s="25">
        <v>4</v>
      </c>
      <c r="AQ846" s="25">
        <v>16.8</v>
      </c>
      <c r="AR846" s="25">
        <v>0</v>
      </c>
      <c r="AS846" s="25">
        <v>0.8</v>
      </c>
      <c r="AT846" s="25">
        <v>0</v>
      </c>
      <c r="AU846" s="25">
        <v>28.8</v>
      </c>
      <c r="AV846" s="25">
        <v>0</v>
      </c>
      <c r="AW846" s="25">
        <v>4</v>
      </c>
      <c r="AX846" s="25">
        <v>0</v>
      </c>
      <c r="AY846" s="25">
        <v>0</v>
      </c>
      <c r="AZ846" s="25">
        <v>4.8000000000000007</v>
      </c>
      <c r="BA846" s="25">
        <v>0.8</v>
      </c>
      <c r="BB846" s="25">
        <v>4</v>
      </c>
      <c r="BC846" s="25">
        <v>0</v>
      </c>
      <c r="BD846" s="25">
        <v>0</v>
      </c>
      <c r="BE846" s="25">
        <v>0</v>
      </c>
      <c r="BF846" s="25">
        <v>8.8000000000000007</v>
      </c>
      <c r="BG846" s="25">
        <v>17.600000000000001</v>
      </c>
      <c r="BH846" s="25">
        <v>4</v>
      </c>
      <c r="BI846" s="25">
        <v>8</v>
      </c>
      <c r="BJ846" s="25">
        <v>3.2</v>
      </c>
      <c r="BK846" s="25">
        <v>7.2</v>
      </c>
      <c r="BL846" s="25">
        <v>34.4</v>
      </c>
      <c r="BM846" s="25">
        <v>0</v>
      </c>
      <c r="BN846" s="25">
        <v>0</v>
      </c>
      <c r="BO846" t="s">
        <v>236</v>
      </c>
    </row>
    <row r="847" spans="1:67" x14ac:dyDescent="0.25">
      <c r="A847" s="6">
        <v>44962</v>
      </c>
      <c r="B847" t="s">
        <v>8</v>
      </c>
      <c r="C847">
        <v>5</v>
      </c>
      <c r="D847">
        <f t="shared" si="80"/>
        <v>398.40000000000009</v>
      </c>
      <c r="E847">
        <f t="shared" si="81"/>
        <v>100.80000000000007</v>
      </c>
      <c r="F847">
        <f t="shared" si="82"/>
        <v>115.20000000000002</v>
      </c>
      <c r="G847">
        <f t="shared" si="83"/>
        <v>78.400000000000006</v>
      </c>
      <c r="H847">
        <f t="shared" si="84"/>
        <v>104.00000000000001</v>
      </c>
      <c r="I847">
        <v>0</v>
      </c>
      <c r="J847" s="22">
        <v>0.26400000000000001</v>
      </c>
      <c r="K847" s="22">
        <v>0.78400000000000003</v>
      </c>
      <c r="L847" s="22">
        <v>0.70400000000000007</v>
      </c>
      <c r="M847" s="22">
        <v>0.57599999999999996</v>
      </c>
      <c r="N847" s="22">
        <v>0.51200000000000001</v>
      </c>
      <c r="O847" s="24">
        <v>0.63200000000000012</v>
      </c>
      <c r="P847" s="24">
        <v>0.56000000000000005</v>
      </c>
      <c r="Q847" s="24">
        <v>0.48799999999999999</v>
      </c>
      <c r="R847" s="24">
        <v>0.69600000000000006</v>
      </c>
      <c r="S847" s="24">
        <v>0.63200000000000012</v>
      </c>
      <c r="T847" s="24">
        <v>0.68800000000000006</v>
      </c>
      <c r="U847" s="24">
        <v>0.45600000000000007</v>
      </c>
      <c r="V847" s="24">
        <v>0.72800000000000009</v>
      </c>
      <c r="W847" s="24">
        <v>0.64000000000000012</v>
      </c>
      <c r="X847" s="24">
        <v>0.74400000000000011</v>
      </c>
      <c r="Y847" s="24">
        <v>0.74400000000000011</v>
      </c>
      <c r="Z847" s="24">
        <v>0.66400000000000015</v>
      </c>
      <c r="AA847" s="25">
        <v>4.8000000000000007</v>
      </c>
      <c r="AB847" s="25">
        <v>0</v>
      </c>
      <c r="AC847" s="25">
        <v>30.400000000000002</v>
      </c>
      <c r="AD847" s="25">
        <v>0</v>
      </c>
      <c r="AE847" s="25">
        <v>0</v>
      </c>
      <c r="AF847" s="25">
        <v>11.200000000000001</v>
      </c>
      <c r="AG847" s="25">
        <v>19.200000000000003</v>
      </c>
      <c r="AH847" s="25">
        <v>32</v>
      </c>
      <c r="AI847" s="25">
        <v>10.4</v>
      </c>
      <c r="AJ847" s="25">
        <v>7.2</v>
      </c>
      <c r="AK847" s="25">
        <v>7.2</v>
      </c>
      <c r="AL847" s="25">
        <v>10.4</v>
      </c>
      <c r="AM847" s="25">
        <v>23.200000000000003</v>
      </c>
      <c r="AN847" s="25">
        <v>19.200000000000003</v>
      </c>
      <c r="AO847" s="25">
        <v>0</v>
      </c>
      <c r="AP847" s="25">
        <v>9.6000000000000014</v>
      </c>
      <c r="AQ847" s="25">
        <v>30.400000000000002</v>
      </c>
      <c r="AR847" s="25">
        <v>0</v>
      </c>
      <c r="AS847" s="25">
        <v>7.2</v>
      </c>
      <c r="AT847" s="25">
        <v>4</v>
      </c>
      <c r="AU847" s="25">
        <v>28.8</v>
      </c>
      <c r="AV847" s="25">
        <v>7.2</v>
      </c>
      <c r="AW847" s="25">
        <v>3.2</v>
      </c>
      <c r="AX847" s="25">
        <v>8</v>
      </c>
      <c r="AY847" s="25">
        <v>11.200000000000001</v>
      </c>
      <c r="AZ847" s="25">
        <v>4</v>
      </c>
      <c r="BA847" s="25">
        <v>0</v>
      </c>
      <c r="BB847" s="25">
        <v>0</v>
      </c>
      <c r="BC847" s="25">
        <v>4.8000000000000007</v>
      </c>
      <c r="BD847" s="25">
        <v>11.200000000000001</v>
      </c>
      <c r="BE847" s="25">
        <v>23.200000000000003</v>
      </c>
      <c r="BF847" s="25">
        <v>0</v>
      </c>
      <c r="BG847" s="25">
        <v>23.200000000000003</v>
      </c>
      <c r="BH847" s="25">
        <v>1.6</v>
      </c>
      <c r="BI847" s="25">
        <v>17.600000000000001</v>
      </c>
      <c r="BJ847" s="25">
        <v>9.6000000000000014</v>
      </c>
      <c r="BK847" s="25">
        <v>0</v>
      </c>
      <c r="BL847" s="25">
        <v>12.8</v>
      </c>
      <c r="BM847" s="25">
        <v>6.4</v>
      </c>
      <c r="BN847" s="25">
        <v>6.4000000000000457</v>
      </c>
      <c r="BO847" t="s">
        <v>236</v>
      </c>
    </row>
    <row r="848" spans="1:67" x14ac:dyDescent="0.25">
      <c r="A848" s="6">
        <v>44963</v>
      </c>
      <c r="B848" t="s">
        <v>8</v>
      </c>
      <c r="C848">
        <v>6</v>
      </c>
      <c r="D848">
        <f t="shared" si="80"/>
        <v>347.2</v>
      </c>
      <c r="E848">
        <f t="shared" si="81"/>
        <v>95.2</v>
      </c>
      <c r="F848">
        <f t="shared" si="82"/>
        <v>105.60000000000001</v>
      </c>
      <c r="G848">
        <f t="shared" si="83"/>
        <v>65.599999999999994</v>
      </c>
      <c r="H848">
        <f t="shared" si="84"/>
        <v>80.8</v>
      </c>
      <c r="I848">
        <v>0</v>
      </c>
      <c r="J848" s="22">
        <v>0.26400000000000001</v>
      </c>
      <c r="K848" s="22">
        <v>0.68800000000000006</v>
      </c>
      <c r="L848" s="22">
        <v>0.64000000000000012</v>
      </c>
      <c r="M848" s="22">
        <v>0.192</v>
      </c>
      <c r="N848" s="22">
        <v>0.68</v>
      </c>
      <c r="O848" s="24">
        <v>0.59199999999999997</v>
      </c>
      <c r="P848" s="24">
        <v>0.54400000000000004</v>
      </c>
      <c r="Q848" s="24">
        <v>0.63200000000000012</v>
      </c>
      <c r="R848" s="24">
        <v>0.52800000000000002</v>
      </c>
      <c r="S848" s="24">
        <v>0.74400000000000011</v>
      </c>
      <c r="T848" s="24">
        <v>0.7360000000000001</v>
      </c>
      <c r="U848" s="24">
        <v>0.72000000000000008</v>
      </c>
      <c r="V848" s="24">
        <v>0.74400000000000011</v>
      </c>
      <c r="W848" s="24">
        <v>0.76800000000000002</v>
      </c>
      <c r="X848" s="24">
        <v>0.72000000000000008</v>
      </c>
      <c r="Y848" s="24">
        <v>0.7360000000000001</v>
      </c>
      <c r="Z848" s="24">
        <v>0.66400000000000015</v>
      </c>
      <c r="AA848" s="25">
        <v>10.4</v>
      </c>
      <c r="AB848" s="25">
        <v>6.4</v>
      </c>
      <c r="AC848" s="25">
        <v>16</v>
      </c>
      <c r="AD848" s="25">
        <v>9.6000000000000014</v>
      </c>
      <c r="AE848" s="25">
        <v>4.8000000000000007</v>
      </c>
      <c r="AF848" s="25">
        <v>2.4000000000000004</v>
      </c>
      <c r="AG848" s="25">
        <v>33.6</v>
      </c>
      <c r="AH848" s="25">
        <v>8</v>
      </c>
      <c r="AI848" s="25">
        <v>14.4</v>
      </c>
      <c r="AJ848" s="25">
        <v>0</v>
      </c>
      <c r="AK848" s="25">
        <v>11.200000000000001</v>
      </c>
      <c r="AL848" s="25">
        <v>16</v>
      </c>
      <c r="AM848" s="25">
        <v>13.600000000000001</v>
      </c>
      <c r="AN848" s="25">
        <v>18.400000000000002</v>
      </c>
      <c r="AO848" s="25">
        <v>13.600000000000001</v>
      </c>
      <c r="AP848" s="25">
        <v>0</v>
      </c>
      <c r="AQ848" s="25">
        <v>0</v>
      </c>
      <c r="AR848" s="25">
        <v>6.4</v>
      </c>
      <c r="AS848" s="25">
        <v>0</v>
      </c>
      <c r="AT848" s="25">
        <v>12.8</v>
      </c>
      <c r="AU848" s="25">
        <v>0</v>
      </c>
      <c r="AV848" s="25">
        <v>6.4</v>
      </c>
      <c r="AW848" s="25">
        <v>12.8</v>
      </c>
      <c r="AX848" s="25">
        <v>0</v>
      </c>
      <c r="AY848" s="25">
        <v>10.4</v>
      </c>
      <c r="AZ848" s="25">
        <v>4</v>
      </c>
      <c r="BA848" s="25">
        <v>16.8</v>
      </c>
      <c r="BB848" s="25">
        <v>13.600000000000001</v>
      </c>
      <c r="BC848" s="25">
        <v>1.6</v>
      </c>
      <c r="BD848" s="25">
        <v>0</v>
      </c>
      <c r="BE848" s="25">
        <v>25.6</v>
      </c>
      <c r="BF848" s="25">
        <v>21.6</v>
      </c>
      <c r="BG848" s="25">
        <v>10.4</v>
      </c>
      <c r="BH848" s="25">
        <v>4.8000000000000007</v>
      </c>
      <c r="BI848" s="25">
        <v>4.8000000000000007</v>
      </c>
      <c r="BJ848" s="25">
        <v>0</v>
      </c>
      <c r="BK848" s="25">
        <v>0</v>
      </c>
      <c r="BL848" s="25">
        <v>4.8000000000000007</v>
      </c>
      <c r="BM848" s="25">
        <v>7.2</v>
      </c>
      <c r="BN848" s="25">
        <v>16</v>
      </c>
      <c r="BO848" t="s">
        <v>236</v>
      </c>
    </row>
    <row r="849" spans="1:67" x14ac:dyDescent="0.25">
      <c r="A849" s="6">
        <v>44964</v>
      </c>
      <c r="B849" t="s">
        <v>8</v>
      </c>
      <c r="C849">
        <v>7</v>
      </c>
      <c r="D849">
        <f t="shared" si="80"/>
        <v>413.6</v>
      </c>
      <c r="E849">
        <f t="shared" si="81"/>
        <v>116</v>
      </c>
      <c r="F849">
        <f t="shared" si="82"/>
        <v>153.6</v>
      </c>
      <c r="G849">
        <f t="shared" si="83"/>
        <v>35.200000000000003</v>
      </c>
      <c r="H849">
        <f t="shared" si="84"/>
        <v>108.80000000000001</v>
      </c>
      <c r="I849">
        <v>0</v>
      </c>
      <c r="J849" s="22">
        <v>0.35200000000000004</v>
      </c>
      <c r="K849" s="22">
        <v>0.79200000000000004</v>
      </c>
      <c r="L849" s="22">
        <v>0.64000000000000012</v>
      </c>
      <c r="M849" s="22">
        <v>0.55200000000000005</v>
      </c>
      <c r="N849" s="22">
        <v>0.42400000000000004</v>
      </c>
      <c r="O849" s="24">
        <v>0.52</v>
      </c>
      <c r="P849" s="24">
        <v>0.60000000000000009</v>
      </c>
      <c r="Q849" s="24">
        <v>0.79200000000000004</v>
      </c>
      <c r="R849" s="24">
        <v>0.40800000000000003</v>
      </c>
      <c r="S849" s="24">
        <v>0.71200000000000008</v>
      </c>
      <c r="T849" s="24">
        <v>0.56799999999999995</v>
      </c>
      <c r="U849" s="24">
        <v>0.46399999999999997</v>
      </c>
      <c r="V849" s="24">
        <v>0.33600000000000002</v>
      </c>
      <c r="W849" s="24">
        <v>0.4</v>
      </c>
      <c r="X849" s="24">
        <v>0.34400000000000003</v>
      </c>
      <c r="Y849" s="24">
        <v>0.8</v>
      </c>
      <c r="Z849" s="24">
        <v>0.8</v>
      </c>
      <c r="AA849" s="25">
        <v>13.600000000000001</v>
      </c>
      <c r="AB849" s="25">
        <v>28.8</v>
      </c>
      <c r="AC849" s="25">
        <v>10.4</v>
      </c>
      <c r="AD849" s="25">
        <v>30.400000000000002</v>
      </c>
      <c r="AE849" s="25">
        <v>20.8</v>
      </c>
      <c r="AF849" s="25">
        <v>5.6000000000000005</v>
      </c>
      <c r="AG849" s="25">
        <v>8</v>
      </c>
      <c r="AH849" s="25">
        <v>24</v>
      </c>
      <c r="AI849" s="25">
        <v>3.2</v>
      </c>
      <c r="AJ849" s="25">
        <v>8.8000000000000007</v>
      </c>
      <c r="AK849" s="25">
        <v>4</v>
      </c>
      <c r="AL849" s="25">
        <v>3.2</v>
      </c>
      <c r="AM849" s="25">
        <v>8</v>
      </c>
      <c r="AN849" s="25">
        <v>43.2</v>
      </c>
      <c r="AO849" s="25">
        <v>4</v>
      </c>
      <c r="AP849" s="25">
        <v>0</v>
      </c>
      <c r="AQ849" s="25">
        <v>4</v>
      </c>
      <c r="AR849" s="25">
        <v>19.200000000000003</v>
      </c>
      <c r="AS849" s="25">
        <v>15.200000000000001</v>
      </c>
      <c r="AT849" s="25">
        <v>12</v>
      </c>
      <c r="AU849" s="25">
        <v>4</v>
      </c>
      <c r="AV849" s="25">
        <v>8</v>
      </c>
      <c r="AW849" s="25">
        <v>0</v>
      </c>
      <c r="AX849" s="25">
        <v>0</v>
      </c>
      <c r="AY849" s="25">
        <v>7.2</v>
      </c>
      <c r="AZ849" s="25">
        <v>0</v>
      </c>
      <c r="BA849" s="25">
        <v>0</v>
      </c>
      <c r="BB849" s="25">
        <v>1.6</v>
      </c>
      <c r="BC849" s="25">
        <v>3.2</v>
      </c>
      <c r="BD849" s="25">
        <v>11.200000000000001</v>
      </c>
      <c r="BE849" s="25">
        <v>32</v>
      </c>
      <c r="BF849" s="25">
        <v>0</v>
      </c>
      <c r="BG849" s="25">
        <v>0</v>
      </c>
      <c r="BH849" s="25">
        <v>13.600000000000001</v>
      </c>
      <c r="BI849" s="25">
        <v>28.8</v>
      </c>
      <c r="BJ849" s="25">
        <v>3.2</v>
      </c>
      <c r="BK849" s="25">
        <v>8.8000000000000007</v>
      </c>
      <c r="BL849" s="25">
        <v>12</v>
      </c>
      <c r="BM849" s="25">
        <v>0</v>
      </c>
      <c r="BN849" s="25">
        <v>17.600000000000001</v>
      </c>
      <c r="BO849" t="s">
        <v>236</v>
      </c>
    </row>
    <row r="850" spans="1:67" x14ac:dyDescent="0.25">
      <c r="A850" s="6">
        <v>44965</v>
      </c>
      <c r="B850" t="s">
        <v>8</v>
      </c>
      <c r="C850">
        <v>8</v>
      </c>
      <c r="D850">
        <f t="shared" si="80"/>
        <v>606.40000000000009</v>
      </c>
      <c r="E850">
        <f t="shared" si="81"/>
        <v>108.80000000000003</v>
      </c>
      <c r="F850">
        <f t="shared" si="82"/>
        <v>153.60000000000002</v>
      </c>
      <c r="G850">
        <f t="shared" si="83"/>
        <v>228.00000000000003</v>
      </c>
      <c r="H850">
        <f t="shared" si="84"/>
        <v>116</v>
      </c>
      <c r="I850">
        <v>0</v>
      </c>
      <c r="J850" s="22">
        <v>0.68800000000000006</v>
      </c>
      <c r="K850" s="22">
        <v>0.45600000000000007</v>
      </c>
      <c r="L850" s="22">
        <v>0.63200000000000012</v>
      </c>
      <c r="M850" s="22">
        <v>0.192</v>
      </c>
      <c r="N850" s="22">
        <v>0.74400000000000011</v>
      </c>
      <c r="O850" s="24">
        <v>0.4</v>
      </c>
      <c r="P850" s="24">
        <v>0.48</v>
      </c>
      <c r="Q850" s="24">
        <v>0.75200000000000011</v>
      </c>
      <c r="R850" s="24">
        <v>0.48799999999999999</v>
      </c>
      <c r="S850" s="24">
        <v>0.58399999999999996</v>
      </c>
      <c r="T850" s="24">
        <v>0.53600000000000003</v>
      </c>
      <c r="U850" s="24">
        <v>0.44000000000000006</v>
      </c>
      <c r="V850" s="24">
        <v>0.62400000000000011</v>
      </c>
      <c r="W850" s="24">
        <v>0.75200000000000011</v>
      </c>
      <c r="X850" s="24">
        <v>0.75200000000000011</v>
      </c>
      <c r="Y850" s="24">
        <v>0.57599999999999996</v>
      </c>
      <c r="Z850" s="24">
        <v>0.68</v>
      </c>
      <c r="AA850" s="25">
        <v>20</v>
      </c>
      <c r="AB850" s="25">
        <v>0</v>
      </c>
      <c r="AC850" s="25">
        <v>8</v>
      </c>
      <c r="AD850" s="25">
        <v>13.600000000000001</v>
      </c>
      <c r="AE850" s="25">
        <v>5.6000000000000005</v>
      </c>
      <c r="AF850" s="25">
        <v>37.6</v>
      </c>
      <c r="AG850" s="25">
        <v>26.400000000000002</v>
      </c>
      <c r="AH850" s="25">
        <v>25.6</v>
      </c>
      <c r="AI850" s="25">
        <v>8.8000000000000007</v>
      </c>
      <c r="AJ850" s="25">
        <v>8</v>
      </c>
      <c r="AK850" s="25">
        <v>2.4000000000000004</v>
      </c>
      <c r="AL850" s="25">
        <v>3.2</v>
      </c>
      <c r="AM850" s="25">
        <v>5.6000000000000005</v>
      </c>
      <c r="AN850" s="25">
        <v>12</v>
      </c>
      <c r="AO850" s="25">
        <v>0</v>
      </c>
      <c r="AP850" s="25">
        <v>3.2</v>
      </c>
      <c r="AQ850" s="25">
        <v>19.200000000000003</v>
      </c>
      <c r="AR850" s="25">
        <v>0</v>
      </c>
      <c r="AS850" s="25">
        <v>39.200000000000003</v>
      </c>
      <c r="AT850" s="25">
        <v>33.6</v>
      </c>
      <c r="AU850" s="25">
        <v>8</v>
      </c>
      <c r="AV850" s="25">
        <v>10.4</v>
      </c>
      <c r="AW850" s="25">
        <v>36</v>
      </c>
      <c r="AX850" s="25">
        <v>0</v>
      </c>
      <c r="AY850" s="25">
        <v>4</v>
      </c>
      <c r="AZ850" s="25">
        <v>42.400000000000006</v>
      </c>
      <c r="BA850" s="25">
        <v>24.8</v>
      </c>
      <c r="BB850" s="25">
        <v>28</v>
      </c>
      <c r="BC850" s="25">
        <v>41.6</v>
      </c>
      <c r="BD850" s="25">
        <v>32.800000000000004</v>
      </c>
      <c r="BE850" s="25">
        <v>24.8</v>
      </c>
      <c r="BF850" s="25">
        <v>2.4000000000000004</v>
      </c>
      <c r="BG850" s="25">
        <v>21.6</v>
      </c>
      <c r="BH850" s="25">
        <v>0</v>
      </c>
      <c r="BI850" s="25">
        <v>12</v>
      </c>
      <c r="BJ850" s="25">
        <v>12</v>
      </c>
      <c r="BK850" s="25">
        <v>6.4</v>
      </c>
      <c r="BL850" s="25">
        <v>15.200000000000001</v>
      </c>
      <c r="BM850" s="25">
        <v>14.4</v>
      </c>
      <c r="BN850" s="25">
        <v>0</v>
      </c>
      <c r="BO850" t="s">
        <v>236</v>
      </c>
    </row>
    <row r="851" spans="1:67" x14ac:dyDescent="0.25">
      <c r="A851" s="6">
        <v>44966</v>
      </c>
      <c r="B851" t="s">
        <v>8</v>
      </c>
      <c r="C851">
        <v>9</v>
      </c>
      <c r="D851">
        <f t="shared" si="80"/>
        <v>400</v>
      </c>
      <c r="E851">
        <f t="shared" si="81"/>
        <v>120.80000000000001</v>
      </c>
      <c r="F851">
        <f t="shared" si="82"/>
        <v>73.600000000000009</v>
      </c>
      <c r="G851">
        <f t="shared" si="83"/>
        <v>91.199999999999989</v>
      </c>
      <c r="H851">
        <f t="shared" si="84"/>
        <v>114.4</v>
      </c>
      <c r="I851">
        <v>0</v>
      </c>
      <c r="J851" s="22">
        <v>0.74400000000000011</v>
      </c>
      <c r="K851" s="22">
        <v>0.43200000000000005</v>
      </c>
      <c r="L851" s="22">
        <v>0.6160000000000001</v>
      </c>
      <c r="M851" s="22">
        <v>0.48799999999999999</v>
      </c>
      <c r="N851" s="22">
        <v>0.2</v>
      </c>
      <c r="O851" s="24">
        <v>0.2</v>
      </c>
      <c r="P851" s="24">
        <v>0.55200000000000005</v>
      </c>
      <c r="Q851" s="24">
        <v>0.32800000000000007</v>
      </c>
      <c r="R851" s="24">
        <v>0.63200000000000012</v>
      </c>
      <c r="S851" s="24">
        <v>0.496</v>
      </c>
      <c r="T851" s="24">
        <v>0.46399999999999997</v>
      </c>
      <c r="U851" s="24">
        <v>0.28000000000000003</v>
      </c>
      <c r="V851" s="24">
        <v>0.71200000000000008</v>
      </c>
      <c r="W851" s="24">
        <v>0.33600000000000002</v>
      </c>
      <c r="X851" s="24">
        <v>0.72000000000000008</v>
      </c>
      <c r="Y851" s="24">
        <v>0.71200000000000008</v>
      </c>
      <c r="Z851" s="24">
        <v>0.26400000000000001</v>
      </c>
      <c r="AA851" s="25">
        <v>33.6</v>
      </c>
      <c r="AB851" s="25">
        <v>3.2</v>
      </c>
      <c r="AC851" s="25">
        <v>3.2</v>
      </c>
      <c r="AD851" s="25">
        <v>0</v>
      </c>
      <c r="AE851" s="25">
        <v>8.8000000000000007</v>
      </c>
      <c r="AF851" s="25">
        <v>21.6</v>
      </c>
      <c r="AG851" s="25">
        <v>0</v>
      </c>
      <c r="AH851" s="25">
        <v>0</v>
      </c>
      <c r="AI851" s="25">
        <v>3.2</v>
      </c>
      <c r="AJ851" s="25">
        <v>0</v>
      </c>
      <c r="AK851" s="25">
        <v>0</v>
      </c>
      <c r="AL851" s="25">
        <v>16</v>
      </c>
      <c r="AM851" s="25">
        <v>1.6</v>
      </c>
      <c r="AN851" s="25">
        <v>37.6</v>
      </c>
      <c r="AO851" s="25">
        <v>4</v>
      </c>
      <c r="AP851" s="25">
        <v>0.8</v>
      </c>
      <c r="AQ851" s="25">
        <v>31.200000000000003</v>
      </c>
      <c r="AR851" s="25">
        <v>20</v>
      </c>
      <c r="AS851" s="25">
        <v>3.2</v>
      </c>
      <c r="AT851" s="25">
        <v>0</v>
      </c>
      <c r="AU851" s="25">
        <v>0</v>
      </c>
      <c r="AV851" s="25">
        <v>20.8</v>
      </c>
      <c r="AW851" s="25">
        <v>8.8000000000000007</v>
      </c>
      <c r="AX851" s="25">
        <v>0</v>
      </c>
      <c r="AY851" s="25">
        <v>27.200000000000003</v>
      </c>
      <c r="AZ851" s="25">
        <v>11.200000000000001</v>
      </c>
      <c r="BA851" s="25">
        <v>9.6000000000000014</v>
      </c>
      <c r="BB851" s="25">
        <v>0</v>
      </c>
      <c r="BC851" s="25">
        <v>0</v>
      </c>
      <c r="BD851" s="25">
        <v>13.600000000000001</v>
      </c>
      <c r="BE851" s="25">
        <v>15.200000000000001</v>
      </c>
      <c r="BF851" s="25">
        <v>2.4000000000000004</v>
      </c>
      <c r="BG851" s="25">
        <v>5.6000000000000005</v>
      </c>
      <c r="BH851" s="25">
        <v>0</v>
      </c>
      <c r="BI851" s="25">
        <v>42.400000000000006</v>
      </c>
      <c r="BJ851" s="25">
        <v>0</v>
      </c>
      <c r="BK851" s="25">
        <v>0</v>
      </c>
      <c r="BL851" s="25">
        <v>8.8000000000000007</v>
      </c>
      <c r="BM851" s="25">
        <v>20.8</v>
      </c>
      <c r="BN851" s="25">
        <v>25.6</v>
      </c>
      <c r="BO851" t="s">
        <v>236</v>
      </c>
    </row>
    <row r="852" spans="1:67" x14ac:dyDescent="0.25">
      <c r="A852" s="6">
        <v>44967</v>
      </c>
      <c r="B852" t="s">
        <v>8</v>
      </c>
      <c r="C852">
        <v>10</v>
      </c>
      <c r="D852">
        <f t="shared" si="80"/>
        <v>378.40000000000003</v>
      </c>
      <c r="E852">
        <f t="shared" si="81"/>
        <v>40.800000000000004</v>
      </c>
      <c r="F852">
        <f t="shared" si="82"/>
        <v>105.60000000000001</v>
      </c>
      <c r="G852">
        <f t="shared" si="83"/>
        <v>98.400000000000034</v>
      </c>
      <c r="H852">
        <f t="shared" si="84"/>
        <v>133.6</v>
      </c>
      <c r="I852">
        <v>0</v>
      </c>
      <c r="J852" s="22">
        <v>0.77600000000000002</v>
      </c>
      <c r="K852" s="22">
        <v>0.23199999999999998</v>
      </c>
      <c r="L852" s="22">
        <v>0.47199999999999998</v>
      </c>
      <c r="M852" s="22">
        <v>0.52800000000000002</v>
      </c>
      <c r="N852" s="22">
        <v>0.72000000000000008</v>
      </c>
      <c r="O852" s="24">
        <v>0.74400000000000011</v>
      </c>
      <c r="P852" s="24">
        <v>0.76800000000000002</v>
      </c>
      <c r="Q852" s="24">
        <v>0.56000000000000005</v>
      </c>
      <c r="R852" s="24">
        <v>0.56799999999999995</v>
      </c>
      <c r="S852" s="24">
        <v>0.41600000000000004</v>
      </c>
      <c r="T852" s="24">
        <v>0.46399999999999997</v>
      </c>
      <c r="U852" s="24">
        <v>0.47199999999999998</v>
      </c>
      <c r="V852" s="24">
        <v>0.248</v>
      </c>
      <c r="W852" s="24">
        <v>0.7360000000000001</v>
      </c>
      <c r="X852" s="24">
        <v>0.7360000000000001</v>
      </c>
      <c r="Y852" s="24">
        <v>0.32800000000000007</v>
      </c>
      <c r="Z852" s="24">
        <v>0.77600000000000002</v>
      </c>
      <c r="AA852" s="25">
        <v>2.4000000000000004</v>
      </c>
      <c r="AB852" s="25">
        <v>6.4</v>
      </c>
      <c r="AC852" s="25">
        <v>35.200000000000003</v>
      </c>
      <c r="AD852" s="25">
        <v>0</v>
      </c>
      <c r="AE852" s="25">
        <v>1.6</v>
      </c>
      <c r="AF852" s="25">
        <v>9.6000000000000014</v>
      </c>
      <c r="AG852" s="25">
        <v>11.200000000000001</v>
      </c>
      <c r="AH852" s="25">
        <v>13.600000000000001</v>
      </c>
      <c r="AI852" s="25">
        <v>22.400000000000002</v>
      </c>
      <c r="AJ852" s="25">
        <v>3.2</v>
      </c>
      <c r="AK852" s="25">
        <v>0</v>
      </c>
      <c r="AL852" s="25">
        <v>18.400000000000002</v>
      </c>
      <c r="AM852" s="25">
        <v>31.200000000000003</v>
      </c>
      <c r="AN852" s="25">
        <v>16</v>
      </c>
      <c r="AO852" s="25">
        <v>7.2</v>
      </c>
      <c r="AP852" s="25">
        <v>0</v>
      </c>
      <c r="AQ852" s="25">
        <v>21.6</v>
      </c>
      <c r="AR852" s="25">
        <v>0</v>
      </c>
      <c r="AS852" s="25">
        <v>29.6</v>
      </c>
      <c r="AT852" s="25">
        <v>9.6000000000000014</v>
      </c>
      <c r="AU852" s="25">
        <v>8.8000000000000007</v>
      </c>
      <c r="AV852" s="25">
        <v>27.200000000000003</v>
      </c>
      <c r="AW852" s="25">
        <v>11.200000000000001</v>
      </c>
      <c r="AX852" s="25">
        <v>10.4</v>
      </c>
      <c r="AY852" s="25">
        <v>8</v>
      </c>
      <c r="AZ852" s="25">
        <v>10.4</v>
      </c>
      <c r="BA852" s="25">
        <v>0</v>
      </c>
      <c r="BB852" s="25">
        <v>0</v>
      </c>
      <c r="BC852" s="25">
        <v>13.600000000000001</v>
      </c>
      <c r="BD852" s="25">
        <v>8.8000000000000451</v>
      </c>
      <c r="BE852" s="25">
        <v>14.4</v>
      </c>
      <c r="BF852" s="25">
        <v>0</v>
      </c>
      <c r="BG852" s="25">
        <v>1.6</v>
      </c>
      <c r="BH852" s="25">
        <v>22.400000000000002</v>
      </c>
      <c r="BI852" s="25">
        <v>0</v>
      </c>
      <c r="BJ852" s="25">
        <v>0</v>
      </c>
      <c r="BK852" s="25">
        <v>0</v>
      </c>
      <c r="BL852" s="25">
        <v>0</v>
      </c>
      <c r="BM852" s="25">
        <v>0</v>
      </c>
      <c r="BN852" s="25">
        <v>2.4000000000000004</v>
      </c>
      <c r="BO852" t="s">
        <v>236</v>
      </c>
    </row>
    <row r="853" spans="1:67" x14ac:dyDescent="0.25">
      <c r="A853" s="6">
        <v>44968</v>
      </c>
      <c r="B853" t="s">
        <v>8</v>
      </c>
      <c r="C853">
        <v>11</v>
      </c>
      <c r="D853">
        <f t="shared" si="80"/>
        <v>394.40000000000003</v>
      </c>
      <c r="E853">
        <f t="shared" si="81"/>
        <v>120</v>
      </c>
      <c r="F853">
        <f t="shared" si="82"/>
        <v>110.40000000000002</v>
      </c>
      <c r="G853">
        <f t="shared" si="83"/>
        <v>91.200000000000017</v>
      </c>
      <c r="H853">
        <f t="shared" si="84"/>
        <v>72.800000000000011</v>
      </c>
      <c r="I853">
        <v>0</v>
      </c>
      <c r="J853" s="22">
        <v>0.64000000000000012</v>
      </c>
      <c r="K853" s="22">
        <v>0.59199999999999997</v>
      </c>
      <c r="L853" s="22">
        <v>0.56799999999999995</v>
      </c>
      <c r="M853" s="22">
        <v>0.46399999999999997</v>
      </c>
      <c r="N853" s="22">
        <v>0.74400000000000011</v>
      </c>
      <c r="O853" s="24">
        <v>0.64000000000000012</v>
      </c>
      <c r="P853" s="24">
        <v>0.51200000000000001</v>
      </c>
      <c r="Q853" s="24">
        <v>0.46399999999999997</v>
      </c>
      <c r="R853" s="24">
        <v>0.75200000000000011</v>
      </c>
      <c r="S853" s="24">
        <v>0.69600000000000006</v>
      </c>
      <c r="T853" s="24">
        <v>0.55200000000000005</v>
      </c>
      <c r="U853" s="24">
        <v>0.32800000000000007</v>
      </c>
      <c r="V853" s="24">
        <v>0.46399999999999997</v>
      </c>
      <c r="W853" s="24">
        <v>0.65600000000000014</v>
      </c>
      <c r="X853" s="24">
        <v>0.72800000000000009</v>
      </c>
      <c r="Y853" s="24">
        <v>0.78400000000000003</v>
      </c>
      <c r="Z853" s="24">
        <v>0.68800000000000006</v>
      </c>
      <c r="AA853" s="25">
        <v>22.400000000000002</v>
      </c>
      <c r="AB853" s="25">
        <v>0</v>
      </c>
      <c r="AC853" s="25">
        <v>0</v>
      </c>
      <c r="AD853" s="25">
        <v>12</v>
      </c>
      <c r="AE853" s="25">
        <v>4.8000000000000007</v>
      </c>
      <c r="AF853" s="25">
        <v>12</v>
      </c>
      <c r="AG853" s="25">
        <v>9.6000000000000014</v>
      </c>
      <c r="AH853" s="25">
        <v>24</v>
      </c>
      <c r="AI853" s="25">
        <v>15.200000000000001</v>
      </c>
      <c r="AJ853" s="25">
        <v>10.4</v>
      </c>
      <c r="AK853" s="25">
        <v>0</v>
      </c>
      <c r="AL853" s="25">
        <v>26.400000000000002</v>
      </c>
      <c r="AM853" s="25">
        <v>8.8000000000000007</v>
      </c>
      <c r="AN853" s="25">
        <v>3.2</v>
      </c>
      <c r="AO853" s="25">
        <v>0.8</v>
      </c>
      <c r="AP853" s="25">
        <v>5.6000000000000005</v>
      </c>
      <c r="AQ853" s="25">
        <v>4.8000000000000007</v>
      </c>
      <c r="AR853" s="25">
        <v>10.4</v>
      </c>
      <c r="AS853" s="25">
        <v>12.8</v>
      </c>
      <c r="AT853" s="25">
        <v>0</v>
      </c>
      <c r="AU853" s="25">
        <v>1.6</v>
      </c>
      <c r="AV853" s="25">
        <v>5.6000000000000005</v>
      </c>
      <c r="AW853" s="25">
        <v>21.6</v>
      </c>
      <c r="AX853" s="25">
        <v>11.200000000000001</v>
      </c>
      <c r="AY853" s="25">
        <v>0.8</v>
      </c>
      <c r="AZ853" s="25">
        <v>0</v>
      </c>
      <c r="BA853" s="25">
        <v>2.4000000000000004</v>
      </c>
      <c r="BB853" s="25">
        <v>1.6</v>
      </c>
      <c r="BC853" s="25">
        <v>32.800000000000004</v>
      </c>
      <c r="BD853" s="25">
        <v>13.600000000000001</v>
      </c>
      <c r="BE853" s="25">
        <v>11.200000000000001</v>
      </c>
      <c r="BF853" s="25">
        <v>6.4</v>
      </c>
      <c r="BG853" s="25">
        <v>14.4</v>
      </c>
      <c r="BH853" s="25">
        <v>20</v>
      </c>
      <c r="BI853" s="25">
        <v>28</v>
      </c>
      <c r="BJ853" s="25">
        <v>1.6</v>
      </c>
      <c r="BK853" s="25">
        <v>8</v>
      </c>
      <c r="BL853" s="25">
        <v>0</v>
      </c>
      <c r="BM853" s="25">
        <v>26.400000000000002</v>
      </c>
      <c r="BN853" s="25">
        <v>4</v>
      </c>
      <c r="BO853" t="s">
        <v>236</v>
      </c>
    </row>
    <row r="854" spans="1:67" x14ac:dyDescent="0.25">
      <c r="A854" s="6">
        <v>44969</v>
      </c>
      <c r="B854" t="s">
        <v>8</v>
      </c>
      <c r="C854">
        <v>12</v>
      </c>
      <c r="D854">
        <f t="shared" si="80"/>
        <v>340.8</v>
      </c>
      <c r="E854">
        <f t="shared" si="81"/>
        <v>107.2</v>
      </c>
      <c r="F854">
        <f t="shared" si="82"/>
        <v>35.200000000000003</v>
      </c>
      <c r="G854">
        <f t="shared" si="83"/>
        <v>90.4</v>
      </c>
      <c r="H854">
        <f t="shared" si="84"/>
        <v>108.00000000000001</v>
      </c>
      <c r="I854">
        <v>0</v>
      </c>
      <c r="J854" s="22">
        <v>0.75200000000000011</v>
      </c>
      <c r="K854" s="22">
        <v>0.46399999999999997</v>
      </c>
      <c r="L854" s="22">
        <v>0.26400000000000001</v>
      </c>
      <c r="M854" s="22">
        <v>0.67200000000000004</v>
      </c>
      <c r="N854" s="22">
        <v>0.62400000000000011</v>
      </c>
      <c r="O854" s="24">
        <v>0.52</v>
      </c>
      <c r="P854" s="24">
        <v>0.53600000000000003</v>
      </c>
      <c r="Q854" s="24">
        <v>0.59199999999999997</v>
      </c>
      <c r="R854" s="24">
        <v>0.74400000000000011</v>
      </c>
      <c r="S854" s="24">
        <v>0.6080000000000001</v>
      </c>
      <c r="T854" s="24">
        <v>0.6080000000000001</v>
      </c>
      <c r="U854" s="24">
        <v>0.53600000000000003</v>
      </c>
      <c r="V854" s="24">
        <v>0.67200000000000004</v>
      </c>
      <c r="W854" s="24">
        <v>0.66400000000000015</v>
      </c>
      <c r="X854" s="24">
        <v>0.32000000000000006</v>
      </c>
      <c r="Y854" s="24">
        <v>0.59199999999999997</v>
      </c>
      <c r="Z854" s="24">
        <v>0.26400000000000001</v>
      </c>
      <c r="AA854" s="25">
        <v>0</v>
      </c>
      <c r="AB854" s="25">
        <v>12.8</v>
      </c>
      <c r="AC854" s="25">
        <v>0</v>
      </c>
      <c r="AD854" s="25">
        <v>0</v>
      </c>
      <c r="AE854" s="25">
        <v>4</v>
      </c>
      <c r="AF854" s="25">
        <v>0</v>
      </c>
      <c r="AG854" s="25">
        <v>5.6000000000000005</v>
      </c>
      <c r="AH854" s="25">
        <v>0</v>
      </c>
      <c r="AI854" s="25">
        <v>8.8000000000000007</v>
      </c>
      <c r="AJ854" s="25">
        <v>4</v>
      </c>
      <c r="AK854" s="25">
        <v>8.8000000000000007</v>
      </c>
      <c r="AL854" s="25">
        <v>7.2</v>
      </c>
      <c r="AM854" s="25">
        <v>35.200000000000003</v>
      </c>
      <c r="AN854" s="25">
        <v>0</v>
      </c>
      <c r="AO854" s="25">
        <v>0</v>
      </c>
      <c r="AP854" s="25">
        <v>0</v>
      </c>
      <c r="AQ854" s="25">
        <v>27.200000000000003</v>
      </c>
      <c r="AR854" s="25">
        <v>15.200000000000001</v>
      </c>
      <c r="AS854" s="25">
        <v>23.200000000000003</v>
      </c>
      <c r="AT854" s="25">
        <v>0</v>
      </c>
      <c r="AU854" s="25">
        <v>9.6000000000000014</v>
      </c>
      <c r="AV854" s="25">
        <v>20</v>
      </c>
      <c r="AW854" s="25">
        <v>0</v>
      </c>
      <c r="AX854" s="25">
        <v>7.2</v>
      </c>
      <c r="AY854" s="25">
        <v>2.4000000000000004</v>
      </c>
      <c r="AZ854" s="25">
        <v>0</v>
      </c>
      <c r="BA854" s="25">
        <v>2.4000000000000004</v>
      </c>
      <c r="BB854" s="25">
        <v>10.4</v>
      </c>
      <c r="BC854" s="25">
        <v>0</v>
      </c>
      <c r="BD854" s="25">
        <v>38.400000000000006</v>
      </c>
      <c r="BE854" s="25">
        <v>11.200000000000001</v>
      </c>
      <c r="BF854" s="25">
        <v>9.6000000000000014</v>
      </c>
      <c r="BG854" s="25">
        <v>1.6</v>
      </c>
      <c r="BH854" s="25">
        <v>36.800000000000004</v>
      </c>
      <c r="BI854" s="25">
        <v>18.400000000000002</v>
      </c>
      <c r="BJ854" s="25">
        <v>8.8000000000000007</v>
      </c>
      <c r="BK854" s="25">
        <v>8</v>
      </c>
      <c r="BL854" s="25">
        <v>11.200000000000001</v>
      </c>
      <c r="BM854" s="25">
        <v>0</v>
      </c>
      <c r="BN854" s="25">
        <v>1.6</v>
      </c>
      <c r="BO854" t="s">
        <v>236</v>
      </c>
    </row>
    <row r="855" spans="1:67" x14ac:dyDescent="0.25">
      <c r="A855" s="6">
        <v>44970</v>
      </c>
      <c r="B855" t="s">
        <v>8</v>
      </c>
      <c r="C855">
        <v>13</v>
      </c>
      <c r="D855">
        <f t="shared" si="80"/>
        <v>291.19999999999993</v>
      </c>
      <c r="E855">
        <f t="shared" si="81"/>
        <v>104.00000000000001</v>
      </c>
      <c r="F855">
        <f t="shared" si="82"/>
        <v>77.600000000000009</v>
      </c>
      <c r="G855">
        <f t="shared" si="83"/>
        <v>80.799999999999898</v>
      </c>
      <c r="H855">
        <f t="shared" si="84"/>
        <v>28.8</v>
      </c>
      <c r="I855">
        <v>0</v>
      </c>
      <c r="J855" s="22">
        <v>0.27200000000000002</v>
      </c>
      <c r="K855" s="22">
        <v>0.76800000000000002</v>
      </c>
      <c r="L855" s="22">
        <v>0.48</v>
      </c>
      <c r="M855" s="22">
        <v>0.69600000000000006</v>
      </c>
      <c r="N855" s="22">
        <v>0.22400000000000003</v>
      </c>
      <c r="O855" s="24">
        <v>0.29599999999999999</v>
      </c>
      <c r="P855" s="24">
        <v>0.48</v>
      </c>
      <c r="Q855" s="24">
        <v>0.6160000000000001</v>
      </c>
      <c r="R855" s="24">
        <v>0.69600000000000006</v>
      </c>
      <c r="S855" s="24">
        <v>0.79200000000000004</v>
      </c>
      <c r="T855" s="24">
        <v>0.71200000000000008</v>
      </c>
      <c r="U855" s="24">
        <v>0.38400000000000001</v>
      </c>
      <c r="V855" s="24">
        <v>0.28799999999999998</v>
      </c>
      <c r="W855" s="24">
        <v>0.79200000000000004</v>
      </c>
      <c r="X855" s="24">
        <v>0.66400000000000015</v>
      </c>
      <c r="Y855" s="24">
        <v>0.40800000000000003</v>
      </c>
      <c r="Z855" s="24">
        <v>0.32000000000000006</v>
      </c>
      <c r="AA855" s="25">
        <v>0</v>
      </c>
      <c r="AB855" s="25">
        <v>0</v>
      </c>
      <c r="AC855" s="25">
        <v>6.4</v>
      </c>
      <c r="AD855" s="25">
        <v>8</v>
      </c>
      <c r="AE855" s="25">
        <v>27.200000000000003</v>
      </c>
      <c r="AF855" s="25">
        <v>0</v>
      </c>
      <c r="AG855" s="25">
        <v>8.8000000000000007</v>
      </c>
      <c r="AH855" s="25">
        <v>0</v>
      </c>
      <c r="AI855" s="25">
        <v>27.200000000000003</v>
      </c>
      <c r="AJ855" s="25">
        <v>0</v>
      </c>
      <c r="AK855" s="25">
        <v>8</v>
      </c>
      <c r="AL855" s="25">
        <v>0</v>
      </c>
      <c r="AM855" s="25">
        <v>5.6000000000000005</v>
      </c>
      <c r="AN855" s="25">
        <v>5.6000000000000005</v>
      </c>
      <c r="AO855" s="25">
        <v>0</v>
      </c>
      <c r="AP855" s="25">
        <v>0</v>
      </c>
      <c r="AQ855" s="25">
        <v>6.4</v>
      </c>
      <c r="AR855" s="25">
        <v>0</v>
      </c>
      <c r="AS855" s="25">
        <v>6.4</v>
      </c>
      <c r="AT855" s="25">
        <v>4.8000000000000007</v>
      </c>
      <c r="AU855" s="25">
        <v>35.200000000000003</v>
      </c>
      <c r="AV855" s="25">
        <v>0</v>
      </c>
      <c r="AW855" s="25">
        <v>2.3999999999999093</v>
      </c>
      <c r="AX855" s="25">
        <v>1.6</v>
      </c>
      <c r="AY855" s="25">
        <v>0</v>
      </c>
      <c r="AZ855" s="25">
        <v>0</v>
      </c>
      <c r="BA855" s="25">
        <v>0</v>
      </c>
      <c r="BB855" s="25">
        <v>32</v>
      </c>
      <c r="BC855" s="25">
        <v>0</v>
      </c>
      <c r="BD855" s="25">
        <v>9.6000000000000014</v>
      </c>
      <c r="BE855" s="25">
        <v>6.4</v>
      </c>
      <c r="BF855" s="25">
        <v>0</v>
      </c>
      <c r="BG855" s="25">
        <v>19.200000000000003</v>
      </c>
      <c r="BH855" s="25">
        <v>11.200000000000001</v>
      </c>
      <c r="BI855" s="25">
        <v>22.400000000000002</v>
      </c>
      <c r="BJ855" s="25">
        <v>0</v>
      </c>
      <c r="BK855" s="25">
        <v>6.4</v>
      </c>
      <c r="BL855" s="25">
        <v>3.2</v>
      </c>
      <c r="BM855" s="25">
        <v>18.400000000000002</v>
      </c>
      <c r="BN855" s="25">
        <v>16.8</v>
      </c>
      <c r="BO855" t="s">
        <v>236</v>
      </c>
    </row>
    <row r="856" spans="1:67" x14ac:dyDescent="0.25">
      <c r="A856" s="6">
        <v>44971</v>
      </c>
      <c r="B856" t="s">
        <v>8</v>
      </c>
      <c r="C856">
        <v>14</v>
      </c>
      <c r="D856">
        <f t="shared" si="80"/>
        <v>350.40000000000009</v>
      </c>
      <c r="E856">
        <f t="shared" si="81"/>
        <v>30.400000000000002</v>
      </c>
      <c r="F856">
        <f t="shared" si="82"/>
        <v>163.20000000000005</v>
      </c>
      <c r="G856">
        <f t="shared" si="83"/>
        <v>116.00000000000001</v>
      </c>
      <c r="H856">
        <f t="shared" si="84"/>
        <v>40.800000000000004</v>
      </c>
      <c r="I856">
        <v>1</v>
      </c>
      <c r="J856" s="22">
        <v>0.66400000000000015</v>
      </c>
      <c r="K856" s="22">
        <v>0.76000000000000012</v>
      </c>
      <c r="L856" s="22">
        <v>0.59199999999999997</v>
      </c>
      <c r="M856" s="22">
        <v>0.44800000000000006</v>
      </c>
      <c r="N856" s="22">
        <v>0.57599999999999996</v>
      </c>
      <c r="O856" s="24">
        <v>0.76000000000000012</v>
      </c>
      <c r="P856" s="24">
        <v>0.51200000000000001</v>
      </c>
      <c r="Q856" s="24">
        <v>0.60000000000000009</v>
      </c>
      <c r="R856" s="24">
        <v>0.6080000000000001</v>
      </c>
      <c r="S856" s="24">
        <v>0.76800000000000002</v>
      </c>
      <c r="T856" s="24">
        <v>0.79200000000000004</v>
      </c>
      <c r="U856" s="24">
        <v>0.36800000000000005</v>
      </c>
      <c r="V856" s="24">
        <v>0.70400000000000007</v>
      </c>
      <c r="W856" s="24">
        <v>0.72800000000000009</v>
      </c>
      <c r="X856" s="24">
        <v>0.68</v>
      </c>
      <c r="Y856" s="24">
        <v>0.25600000000000001</v>
      </c>
      <c r="Z856" s="24">
        <v>0.79200000000000004</v>
      </c>
      <c r="AA856" s="25">
        <v>0</v>
      </c>
      <c r="AB856" s="25">
        <v>35.200000000000003</v>
      </c>
      <c r="AC856" s="25">
        <v>24.8</v>
      </c>
      <c r="AD856" s="25">
        <v>24.8</v>
      </c>
      <c r="AE856" s="25">
        <v>0.80000000000004556</v>
      </c>
      <c r="AF856" s="25">
        <v>24</v>
      </c>
      <c r="AG856" s="25">
        <v>17.600000000000001</v>
      </c>
      <c r="AH856" s="25">
        <v>22.400000000000002</v>
      </c>
      <c r="AI856" s="25">
        <v>3.2</v>
      </c>
      <c r="AJ856" s="25">
        <v>10.4</v>
      </c>
      <c r="AK856" s="25">
        <v>2.4000000000000004</v>
      </c>
      <c r="AL856" s="25">
        <v>0</v>
      </c>
      <c r="AM856" s="25">
        <v>0</v>
      </c>
      <c r="AN856" s="25">
        <v>12</v>
      </c>
      <c r="AO856" s="25">
        <v>0</v>
      </c>
      <c r="AP856" s="25">
        <v>0</v>
      </c>
      <c r="AQ856" s="25">
        <v>9.6000000000000014</v>
      </c>
      <c r="AR856" s="25">
        <v>0</v>
      </c>
      <c r="AS856" s="25">
        <v>17.600000000000001</v>
      </c>
      <c r="AT856" s="25">
        <v>1.6</v>
      </c>
      <c r="AU856" s="25">
        <v>33.6</v>
      </c>
      <c r="AV856" s="25">
        <v>4.8000000000000007</v>
      </c>
      <c r="AW856" s="25">
        <v>0</v>
      </c>
      <c r="AX856" s="25">
        <v>10.39999999999999</v>
      </c>
      <c r="AY856" s="25">
        <v>1.6</v>
      </c>
      <c r="AZ856" s="25">
        <v>8</v>
      </c>
      <c r="BA856" s="25">
        <v>28</v>
      </c>
      <c r="BB856" s="25">
        <v>4</v>
      </c>
      <c r="BC856" s="25">
        <v>23.200000000000003</v>
      </c>
      <c r="BD856" s="25">
        <v>2.4000000000000004</v>
      </c>
      <c r="BE856" s="25">
        <v>0</v>
      </c>
      <c r="BF856" s="25">
        <v>8</v>
      </c>
      <c r="BG856" s="25">
        <v>8</v>
      </c>
      <c r="BH856" s="25">
        <v>6.4</v>
      </c>
      <c r="BI856" s="25">
        <v>1.6</v>
      </c>
      <c r="BJ856" s="25">
        <v>0</v>
      </c>
      <c r="BK856" s="25">
        <v>0</v>
      </c>
      <c r="BL856" s="25">
        <v>4.8000000000000007</v>
      </c>
      <c r="BM856" s="25">
        <v>0</v>
      </c>
      <c r="BN856" s="25">
        <v>1.6</v>
      </c>
      <c r="BO856" t="s">
        <v>236</v>
      </c>
    </row>
    <row r="857" spans="1:67" x14ac:dyDescent="0.25">
      <c r="A857" s="6">
        <v>44972</v>
      </c>
      <c r="B857" t="s">
        <v>8</v>
      </c>
      <c r="C857">
        <v>15</v>
      </c>
      <c r="D857">
        <f t="shared" si="80"/>
        <v>433.6</v>
      </c>
      <c r="E857">
        <f t="shared" si="81"/>
        <v>104.80000000000001</v>
      </c>
      <c r="F857">
        <f t="shared" si="82"/>
        <v>117.60000000000001</v>
      </c>
      <c r="G857">
        <f t="shared" si="83"/>
        <v>98.399999999999991</v>
      </c>
      <c r="H857">
        <f t="shared" si="84"/>
        <v>112.8</v>
      </c>
      <c r="I857">
        <v>0</v>
      </c>
      <c r="J857" s="22">
        <v>0.56000000000000005</v>
      </c>
      <c r="K857" s="22">
        <v>0.41600000000000004</v>
      </c>
      <c r="L857" s="22">
        <v>0.56000000000000005</v>
      </c>
      <c r="M857" s="22">
        <v>0.64800000000000013</v>
      </c>
      <c r="N857" s="22">
        <v>0.76000000000000012</v>
      </c>
      <c r="O857" s="24">
        <v>0.30400000000000005</v>
      </c>
      <c r="P857" s="24">
        <v>0.42400000000000004</v>
      </c>
      <c r="Q857" s="24">
        <v>0.60000000000000009</v>
      </c>
      <c r="R857" s="24">
        <v>0.68800000000000006</v>
      </c>
      <c r="S857" s="24">
        <v>0.76800000000000002</v>
      </c>
      <c r="T857" s="24">
        <v>0.56000000000000005</v>
      </c>
      <c r="U857" s="24">
        <v>0.65600000000000014</v>
      </c>
      <c r="V857" s="24">
        <v>0.77600000000000002</v>
      </c>
      <c r="W857" s="24">
        <v>0.67200000000000004</v>
      </c>
      <c r="X857" s="24">
        <v>0.77600000000000002</v>
      </c>
      <c r="Y857" s="24">
        <v>0.72000000000000008</v>
      </c>
      <c r="Z857" s="24">
        <v>0.27200000000000002</v>
      </c>
      <c r="AA857" s="25">
        <v>11.200000000000001</v>
      </c>
      <c r="AB857" s="25">
        <v>7.2</v>
      </c>
      <c r="AC857" s="25">
        <v>32</v>
      </c>
      <c r="AD857" s="25">
        <v>6.4</v>
      </c>
      <c r="AE857" s="25">
        <v>24</v>
      </c>
      <c r="AF857" s="25">
        <v>0</v>
      </c>
      <c r="AG857" s="25">
        <v>0</v>
      </c>
      <c r="AH857" s="25">
        <v>24</v>
      </c>
      <c r="AI857" s="25">
        <v>4.8000000000000007</v>
      </c>
      <c r="AJ857" s="25">
        <v>8</v>
      </c>
      <c r="AK857" s="25">
        <v>6.4</v>
      </c>
      <c r="AL857" s="25">
        <v>16.8</v>
      </c>
      <c r="AM857" s="25">
        <v>8.8000000000000007</v>
      </c>
      <c r="AN857" s="25">
        <v>32.800000000000004</v>
      </c>
      <c r="AO857" s="25">
        <v>13.600000000000001</v>
      </c>
      <c r="AP857" s="25">
        <v>0</v>
      </c>
      <c r="AQ857" s="25">
        <v>4.8000000000000007</v>
      </c>
      <c r="AR857" s="25">
        <v>4.8000000000000007</v>
      </c>
      <c r="AS857" s="25">
        <v>4.8000000000000007</v>
      </c>
      <c r="AT857" s="25">
        <v>26.400000000000002</v>
      </c>
      <c r="AU857" s="25">
        <v>0</v>
      </c>
      <c r="AV857" s="25">
        <v>0</v>
      </c>
      <c r="AW857" s="25">
        <v>44</v>
      </c>
      <c r="AX857" s="25">
        <v>6.4</v>
      </c>
      <c r="AY857" s="25">
        <v>3.2</v>
      </c>
      <c r="AZ857" s="25">
        <v>16</v>
      </c>
      <c r="BA857" s="25">
        <v>0</v>
      </c>
      <c r="BB857" s="25">
        <v>16.8</v>
      </c>
      <c r="BC857" s="25">
        <v>12</v>
      </c>
      <c r="BD857" s="25">
        <v>0</v>
      </c>
      <c r="BE857" s="25">
        <v>24</v>
      </c>
      <c r="BF857" s="25">
        <v>16</v>
      </c>
      <c r="BG857" s="25">
        <v>0</v>
      </c>
      <c r="BH857" s="25">
        <v>0</v>
      </c>
      <c r="BI857" s="25">
        <v>22.400000000000002</v>
      </c>
      <c r="BJ857" s="25">
        <v>0</v>
      </c>
      <c r="BK857" s="25">
        <v>0</v>
      </c>
      <c r="BL857" s="25">
        <v>16.8</v>
      </c>
      <c r="BM857" s="25">
        <v>25.6</v>
      </c>
      <c r="BN857" s="25">
        <v>0</v>
      </c>
      <c r="BO857" t="s">
        <v>236</v>
      </c>
    </row>
    <row r="858" spans="1:67" x14ac:dyDescent="0.25">
      <c r="A858" s="6">
        <v>44973</v>
      </c>
      <c r="B858" t="s">
        <v>8</v>
      </c>
      <c r="C858">
        <v>16</v>
      </c>
      <c r="D858">
        <f t="shared" si="80"/>
        <v>424.80000000000007</v>
      </c>
      <c r="E858">
        <f t="shared" si="81"/>
        <v>95.200000000000074</v>
      </c>
      <c r="F858">
        <f t="shared" si="82"/>
        <v>88.8</v>
      </c>
      <c r="G858">
        <f t="shared" si="83"/>
        <v>156.80000000000001</v>
      </c>
      <c r="H858">
        <f t="shared" si="84"/>
        <v>84</v>
      </c>
      <c r="I858">
        <v>0</v>
      </c>
      <c r="J858" s="22">
        <v>0.72000000000000008</v>
      </c>
      <c r="K858" s="22">
        <v>0.78400000000000003</v>
      </c>
      <c r="L858" s="22">
        <v>0.58399999999999996</v>
      </c>
      <c r="M858" s="22">
        <v>0.64800000000000013</v>
      </c>
      <c r="N858" s="22">
        <v>0.7360000000000001</v>
      </c>
      <c r="O858" s="24">
        <v>0.38400000000000001</v>
      </c>
      <c r="P858" s="24">
        <v>0.496</v>
      </c>
      <c r="Q858" s="24">
        <v>0.60000000000000009</v>
      </c>
      <c r="R858" s="24">
        <v>0.8</v>
      </c>
      <c r="S858" s="24">
        <v>0.496</v>
      </c>
      <c r="T858" s="24">
        <v>0.68800000000000006</v>
      </c>
      <c r="U858" s="24">
        <v>0.38400000000000001</v>
      </c>
      <c r="V858" s="24">
        <v>0.29599999999999999</v>
      </c>
      <c r="W858" s="24">
        <v>0.77600000000000002</v>
      </c>
      <c r="X858" s="24">
        <v>0.76000000000000012</v>
      </c>
      <c r="Y858" s="24">
        <v>0.79200000000000004</v>
      </c>
      <c r="Z858" s="24">
        <v>0.62400000000000011</v>
      </c>
      <c r="AA858" s="25">
        <v>2.4000000000000004</v>
      </c>
      <c r="AB858" s="25">
        <v>11.200000000000001</v>
      </c>
      <c r="AC858" s="25">
        <v>4</v>
      </c>
      <c r="AD858" s="25">
        <v>14.4</v>
      </c>
      <c r="AE858" s="25">
        <v>3.2</v>
      </c>
      <c r="AF858" s="25">
        <v>24.8</v>
      </c>
      <c r="AG858" s="25">
        <v>8.8000000000000007</v>
      </c>
      <c r="AH858" s="25">
        <v>0</v>
      </c>
      <c r="AI858" s="25">
        <v>7.2</v>
      </c>
      <c r="AJ858" s="25">
        <v>12.8</v>
      </c>
      <c r="AK858" s="25">
        <v>0.8</v>
      </c>
      <c r="AL858" s="25">
        <v>15.200000000000001</v>
      </c>
      <c r="AM858" s="25">
        <v>0.8</v>
      </c>
      <c r="AN858" s="25">
        <v>15.200000000000001</v>
      </c>
      <c r="AO858" s="25">
        <v>0</v>
      </c>
      <c r="AP858" s="25">
        <v>5.6000000000000005</v>
      </c>
      <c r="AQ858" s="25">
        <v>11.200000000000001</v>
      </c>
      <c r="AR858" s="25">
        <v>4</v>
      </c>
      <c r="AS858" s="25">
        <v>0</v>
      </c>
      <c r="AT858" s="25">
        <v>32</v>
      </c>
      <c r="AU858" s="25">
        <v>8.8000000000000007</v>
      </c>
      <c r="AV858" s="25">
        <v>4</v>
      </c>
      <c r="AW858" s="25">
        <v>7.2</v>
      </c>
      <c r="AX858" s="25">
        <v>10.4</v>
      </c>
      <c r="AY858" s="25">
        <v>36</v>
      </c>
      <c r="AZ858" s="25">
        <v>9.6000000000000014</v>
      </c>
      <c r="BA858" s="25">
        <v>8</v>
      </c>
      <c r="BB858" s="25">
        <v>30.400000000000002</v>
      </c>
      <c r="BC858" s="25">
        <v>13.600000000000001</v>
      </c>
      <c r="BD858" s="25">
        <v>28.8</v>
      </c>
      <c r="BE858" s="25">
        <v>18.400000000000002</v>
      </c>
      <c r="BF858" s="25">
        <v>13.600000000000001</v>
      </c>
      <c r="BG858" s="25">
        <v>0</v>
      </c>
      <c r="BH858" s="25">
        <v>11.200000000000001</v>
      </c>
      <c r="BI858" s="25">
        <v>20</v>
      </c>
      <c r="BJ858" s="25">
        <v>0.8</v>
      </c>
      <c r="BK858" s="25">
        <v>9.6000000000000014</v>
      </c>
      <c r="BL858" s="25">
        <v>0</v>
      </c>
      <c r="BM858" s="25">
        <v>9.0949470177292829E-14</v>
      </c>
      <c r="BN858" s="25">
        <v>21.6</v>
      </c>
      <c r="BO858" t="s">
        <v>236</v>
      </c>
    </row>
    <row r="859" spans="1:67" x14ac:dyDescent="0.25">
      <c r="A859" s="6">
        <v>44974</v>
      </c>
      <c r="B859" t="s">
        <v>8</v>
      </c>
      <c r="C859">
        <v>17</v>
      </c>
      <c r="D859">
        <f t="shared" si="80"/>
        <v>421.6</v>
      </c>
      <c r="E859">
        <f t="shared" si="81"/>
        <v>163.19999999999999</v>
      </c>
      <c r="F859">
        <f t="shared" si="82"/>
        <v>56.800000000000011</v>
      </c>
      <c r="G859">
        <f t="shared" si="83"/>
        <v>141.60000000000002</v>
      </c>
      <c r="H859">
        <f t="shared" si="84"/>
        <v>60</v>
      </c>
      <c r="I859">
        <v>0</v>
      </c>
      <c r="J859" s="22">
        <v>0.59199999999999997</v>
      </c>
      <c r="K859" s="22">
        <v>0.56799999999999995</v>
      </c>
      <c r="L859" s="22">
        <v>0.25600000000000001</v>
      </c>
      <c r="M859" s="22">
        <v>0.71200000000000008</v>
      </c>
      <c r="N859" s="22">
        <v>0.57599999999999996</v>
      </c>
      <c r="O859" s="24">
        <v>0.78400000000000003</v>
      </c>
      <c r="P859" s="24">
        <v>0.60000000000000009</v>
      </c>
      <c r="Q859" s="24">
        <v>0.504</v>
      </c>
      <c r="R859" s="24">
        <v>0.52800000000000002</v>
      </c>
      <c r="S859" s="24">
        <v>0.48</v>
      </c>
      <c r="T859" s="24">
        <v>0.56000000000000005</v>
      </c>
      <c r="U859" s="24">
        <v>8.0000000000000016E-2</v>
      </c>
      <c r="V859" s="24">
        <v>0.38400000000000001</v>
      </c>
      <c r="W859" s="24">
        <v>0.64000000000000012</v>
      </c>
      <c r="X859" s="24">
        <v>0.64000000000000012</v>
      </c>
      <c r="Y859" s="24">
        <v>0.72000000000000008</v>
      </c>
      <c r="Z859" s="24">
        <v>0.79200000000000004</v>
      </c>
      <c r="AA859" s="25">
        <v>0</v>
      </c>
      <c r="AB859" s="25">
        <v>6.4</v>
      </c>
      <c r="AC859" s="25">
        <v>9.6000000000000014</v>
      </c>
      <c r="AD859" s="25">
        <v>5.6000000000000005</v>
      </c>
      <c r="AE859" s="25">
        <v>0</v>
      </c>
      <c r="AF859" s="25">
        <v>12.8</v>
      </c>
      <c r="AG859" s="25">
        <v>0</v>
      </c>
      <c r="AH859" s="25">
        <v>0</v>
      </c>
      <c r="AI859" s="25">
        <v>7.2</v>
      </c>
      <c r="AJ859" s="25">
        <v>15.200000000000001</v>
      </c>
      <c r="AK859" s="25">
        <v>28.8</v>
      </c>
      <c r="AL859" s="25">
        <v>13.600000000000001</v>
      </c>
      <c r="AM859" s="25">
        <v>0</v>
      </c>
      <c r="AN859" s="25">
        <v>0</v>
      </c>
      <c r="AO859" s="25">
        <v>9.6000000000000014</v>
      </c>
      <c r="AP859" s="25">
        <v>0</v>
      </c>
      <c r="AQ859" s="25">
        <v>28</v>
      </c>
      <c r="AR859" s="25">
        <v>0</v>
      </c>
      <c r="AS859" s="25">
        <v>0</v>
      </c>
      <c r="AT859" s="25">
        <v>8.8000000000000007</v>
      </c>
      <c r="AU859" s="25">
        <v>0</v>
      </c>
      <c r="AV859" s="25">
        <v>22.400000000000002</v>
      </c>
      <c r="AW859" s="25">
        <v>0</v>
      </c>
      <c r="AX859" s="25">
        <v>20.8</v>
      </c>
      <c r="AY859" s="25">
        <v>11.200000000000001</v>
      </c>
      <c r="AZ859" s="25">
        <v>18.400000000000002</v>
      </c>
      <c r="BA859" s="25">
        <v>16.8</v>
      </c>
      <c r="BB859" s="25">
        <v>16.8</v>
      </c>
      <c r="BC859" s="25">
        <v>12</v>
      </c>
      <c r="BD859" s="25">
        <v>23.200000000000003</v>
      </c>
      <c r="BE859" s="25">
        <v>3.2</v>
      </c>
      <c r="BF859" s="25">
        <v>3.2</v>
      </c>
      <c r="BG859" s="25">
        <v>39.200000000000003</v>
      </c>
      <c r="BH859" s="25">
        <v>11.200000000000001</v>
      </c>
      <c r="BI859" s="25">
        <v>31.200000000000003</v>
      </c>
      <c r="BJ859" s="25">
        <v>15.200000000000001</v>
      </c>
      <c r="BK859" s="25">
        <v>4</v>
      </c>
      <c r="BL859" s="25">
        <v>19.200000000000003</v>
      </c>
      <c r="BM859" s="25">
        <v>5.6000000000000005</v>
      </c>
      <c r="BN859" s="25">
        <v>31.200000000000003</v>
      </c>
      <c r="BO859" t="s">
        <v>236</v>
      </c>
    </row>
    <row r="860" spans="1:67" x14ac:dyDescent="0.25">
      <c r="A860" s="6">
        <v>44975</v>
      </c>
      <c r="B860" t="s">
        <v>8</v>
      </c>
      <c r="C860">
        <v>18</v>
      </c>
      <c r="D860">
        <f t="shared" si="80"/>
        <v>484.00000000000011</v>
      </c>
      <c r="E860">
        <f t="shared" si="81"/>
        <v>67.200000000000102</v>
      </c>
      <c r="F860">
        <f t="shared" si="82"/>
        <v>147.99999999999997</v>
      </c>
      <c r="G860">
        <f t="shared" si="83"/>
        <v>103.2</v>
      </c>
      <c r="H860">
        <f t="shared" si="84"/>
        <v>165.60000000000002</v>
      </c>
      <c r="I860">
        <v>0</v>
      </c>
      <c r="J860" s="22">
        <v>0.52800000000000002</v>
      </c>
      <c r="K860" s="22">
        <v>0.496</v>
      </c>
      <c r="L860" s="22">
        <v>0.51200000000000001</v>
      </c>
      <c r="M860" s="22">
        <v>0.39200000000000002</v>
      </c>
      <c r="N860" s="22">
        <v>0.7360000000000001</v>
      </c>
      <c r="O860" s="24">
        <v>0.64000000000000012</v>
      </c>
      <c r="P860" s="24">
        <v>0.59199999999999997</v>
      </c>
      <c r="Q860" s="24">
        <v>0.62400000000000011</v>
      </c>
      <c r="R860" s="24">
        <v>0.77600000000000002</v>
      </c>
      <c r="S860" s="24">
        <v>0.67200000000000004</v>
      </c>
      <c r="T860" s="24">
        <v>0.71200000000000008</v>
      </c>
      <c r="U860" s="24">
        <v>0.62400000000000011</v>
      </c>
      <c r="V860" s="24">
        <v>0.7360000000000001</v>
      </c>
      <c r="W860" s="24">
        <v>0.63200000000000012</v>
      </c>
      <c r="X860" s="24">
        <v>0.79200000000000004</v>
      </c>
      <c r="Y860" s="24">
        <v>0.44800000000000006</v>
      </c>
      <c r="Z860" s="24">
        <v>0.29599999999999999</v>
      </c>
      <c r="AA860" s="25">
        <v>12.8</v>
      </c>
      <c r="AB860" s="25">
        <v>28.8</v>
      </c>
      <c r="AC860" s="25">
        <v>22.400000000000002</v>
      </c>
      <c r="AD860" s="25">
        <v>0</v>
      </c>
      <c r="AE860" s="25">
        <v>13.600000000000001</v>
      </c>
      <c r="AF860" s="25">
        <v>0</v>
      </c>
      <c r="AG860" s="25">
        <v>28.8</v>
      </c>
      <c r="AH860" s="25">
        <v>0</v>
      </c>
      <c r="AI860" s="25">
        <v>34.4</v>
      </c>
      <c r="AJ860" s="25">
        <v>7.2</v>
      </c>
      <c r="AK860" s="25">
        <v>0</v>
      </c>
      <c r="AL860" s="25">
        <v>12.8</v>
      </c>
      <c r="AM860" s="25">
        <v>8.8000000000000007</v>
      </c>
      <c r="AN860" s="25">
        <v>8.8000000000000007</v>
      </c>
      <c r="AO860" s="25">
        <v>21.6</v>
      </c>
      <c r="AP860" s="25">
        <v>23.200000000000003</v>
      </c>
      <c r="AQ860" s="25">
        <v>17.600000000000001</v>
      </c>
      <c r="AR860" s="25">
        <v>18.400000000000002</v>
      </c>
      <c r="AS860" s="25">
        <v>16.8</v>
      </c>
      <c r="AT860" s="25">
        <v>37.6</v>
      </c>
      <c r="AU860" s="25">
        <v>17.600000000000001</v>
      </c>
      <c r="AV860" s="25">
        <v>4</v>
      </c>
      <c r="AW860" s="25">
        <v>22.400000000000002</v>
      </c>
      <c r="AX860" s="25">
        <v>12.8</v>
      </c>
      <c r="AY860" s="25">
        <v>7.2</v>
      </c>
      <c r="AZ860" s="25">
        <v>6.4</v>
      </c>
      <c r="BA860" s="25">
        <v>0</v>
      </c>
      <c r="BB860" s="25">
        <v>0.8</v>
      </c>
      <c r="BC860" s="25">
        <v>28.8</v>
      </c>
      <c r="BD860" s="25">
        <v>3.2</v>
      </c>
      <c r="BE860" s="25">
        <v>6.4</v>
      </c>
      <c r="BF860" s="25">
        <v>22.400000000000002</v>
      </c>
      <c r="BG860" s="25">
        <v>2.4000000000000004</v>
      </c>
      <c r="BH860" s="25">
        <v>0</v>
      </c>
      <c r="BI860" s="25">
        <v>8</v>
      </c>
      <c r="BJ860" s="25">
        <v>4.8000000000000913</v>
      </c>
      <c r="BK860" s="25">
        <v>0</v>
      </c>
      <c r="BL860" s="25">
        <v>0</v>
      </c>
      <c r="BM860" s="25">
        <v>9.6000000000000014</v>
      </c>
      <c r="BN860" s="25">
        <v>13.600000000000001</v>
      </c>
      <c r="BO860" t="s">
        <v>236</v>
      </c>
    </row>
    <row r="861" spans="1:67" x14ac:dyDescent="0.25">
      <c r="A861" s="6">
        <v>44976</v>
      </c>
      <c r="B861" t="s">
        <v>8</v>
      </c>
      <c r="C861">
        <v>19</v>
      </c>
      <c r="D861">
        <f t="shared" si="80"/>
        <v>433.6</v>
      </c>
      <c r="E861">
        <f t="shared" si="81"/>
        <v>123.2</v>
      </c>
      <c r="F861">
        <f t="shared" si="82"/>
        <v>92.8</v>
      </c>
      <c r="G861">
        <f t="shared" si="83"/>
        <v>137.60000000000002</v>
      </c>
      <c r="H861">
        <f t="shared" si="84"/>
        <v>80</v>
      </c>
      <c r="I861">
        <v>0</v>
      </c>
      <c r="J861" s="22">
        <v>0.47199999999999998</v>
      </c>
      <c r="K861" s="22">
        <v>0.44800000000000006</v>
      </c>
      <c r="L861" s="22">
        <v>0.72800000000000009</v>
      </c>
      <c r="M861" s="22">
        <v>0.67200000000000004</v>
      </c>
      <c r="N861" s="22">
        <v>0.7360000000000001</v>
      </c>
      <c r="O861" s="24">
        <v>0.7360000000000001</v>
      </c>
      <c r="P861" s="24">
        <v>0.56799999999999995</v>
      </c>
      <c r="Q861" s="24">
        <v>0.6080000000000001</v>
      </c>
      <c r="R861" s="24">
        <v>0.48</v>
      </c>
      <c r="S861" s="24">
        <v>0.36000000000000004</v>
      </c>
      <c r="T861" s="24">
        <v>0.504</v>
      </c>
      <c r="U861" s="24">
        <v>0.35200000000000004</v>
      </c>
      <c r="V861" s="24">
        <v>0.70400000000000007</v>
      </c>
      <c r="W861" s="24">
        <v>0.32800000000000007</v>
      </c>
      <c r="X861" s="24">
        <v>0.79200000000000004</v>
      </c>
      <c r="Y861" s="24">
        <v>0.64000000000000012</v>
      </c>
      <c r="Z861" s="24">
        <v>0.36000000000000004</v>
      </c>
      <c r="AA861" s="25">
        <v>8</v>
      </c>
      <c r="AB861" s="25">
        <v>0</v>
      </c>
      <c r="AC861" s="25">
        <v>22.400000000000002</v>
      </c>
      <c r="AD861" s="25">
        <v>9.6000000000000014</v>
      </c>
      <c r="AE861" s="25">
        <v>11.200000000000001</v>
      </c>
      <c r="AF861" s="25">
        <v>6.4</v>
      </c>
      <c r="AG861" s="25">
        <v>0</v>
      </c>
      <c r="AH861" s="25">
        <v>7.2</v>
      </c>
      <c r="AI861" s="25">
        <v>26.400000000000002</v>
      </c>
      <c r="AJ861" s="25">
        <v>1.6</v>
      </c>
      <c r="AK861" s="25">
        <v>13.600000000000001</v>
      </c>
      <c r="AL861" s="25">
        <v>26.400000000000002</v>
      </c>
      <c r="AM861" s="25">
        <v>0</v>
      </c>
      <c r="AN861" s="25">
        <v>7.2</v>
      </c>
      <c r="AO861" s="25">
        <v>7.2</v>
      </c>
      <c r="AP861" s="25">
        <v>14.4</v>
      </c>
      <c r="AQ861" s="25">
        <v>0</v>
      </c>
      <c r="AR861" s="25">
        <v>24</v>
      </c>
      <c r="AS861" s="25">
        <v>0.8</v>
      </c>
      <c r="AT861" s="25">
        <v>0</v>
      </c>
      <c r="AU861" s="25">
        <v>17.600000000000001</v>
      </c>
      <c r="AV861" s="25">
        <v>0</v>
      </c>
      <c r="AW861" s="25">
        <v>4.8000000000000007</v>
      </c>
      <c r="AX861" s="25">
        <v>17.600000000000001</v>
      </c>
      <c r="AY861" s="25">
        <v>8.8000000000000007</v>
      </c>
      <c r="AZ861" s="25">
        <v>12</v>
      </c>
      <c r="BA861" s="25">
        <v>8.8000000000000007</v>
      </c>
      <c r="BB861" s="25">
        <v>11.200000000000001</v>
      </c>
      <c r="BC861" s="25">
        <v>25.6</v>
      </c>
      <c r="BD861" s="25">
        <v>31.200000000000003</v>
      </c>
      <c r="BE861" s="25">
        <v>16</v>
      </c>
      <c r="BF861" s="25">
        <v>11.200000000000001</v>
      </c>
      <c r="BG861" s="25">
        <v>20.8</v>
      </c>
      <c r="BH861" s="25">
        <v>16.8</v>
      </c>
      <c r="BI861" s="25">
        <v>7.2</v>
      </c>
      <c r="BJ861" s="25">
        <v>12.8</v>
      </c>
      <c r="BK861" s="25">
        <v>18.400000000000002</v>
      </c>
      <c r="BL861" s="25">
        <v>5.6000000000000005</v>
      </c>
      <c r="BM861" s="25">
        <v>14.4</v>
      </c>
      <c r="BN861" s="25">
        <v>0</v>
      </c>
      <c r="BO861" t="s">
        <v>236</v>
      </c>
    </row>
    <row r="862" spans="1:67" x14ac:dyDescent="0.25">
      <c r="A862" s="6">
        <v>44977</v>
      </c>
      <c r="B862" t="s">
        <v>8</v>
      </c>
      <c r="C862">
        <v>20</v>
      </c>
      <c r="D862">
        <f t="shared" si="80"/>
        <v>426.40000000000003</v>
      </c>
      <c r="E862">
        <f t="shared" si="81"/>
        <v>96.000000000000014</v>
      </c>
      <c r="F862">
        <f t="shared" si="82"/>
        <v>103.20000000000002</v>
      </c>
      <c r="G862">
        <f t="shared" si="83"/>
        <v>110.4</v>
      </c>
      <c r="H862">
        <f t="shared" si="84"/>
        <v>116.80000000000001</v>
      </c>
      <c r="I862">
        <v>1</v>
      </c>
      <c r="J862" s="22">
        <v>0.16000000000000003</v>
      </c>
      <c r="K862" s="22">
        <v>0.16000000000000003</v>
      </c>
      <c r="L862" s="22">
        <v>0.58399999999999996</v>
      </c>
      <c r="M862" s="22">
        <v>0.67200000000000004</v>
      </c>
      <c r="N862" s="22">
        <v>0.76</v>
      </c>
      <c r="O862" s="24">
        <v>0.56000000000000005</v>
      </c>
      <c r="P862" s="24">
        <v>0.67200000000000004</v>
      </c>
      <c r="Q862" s="24">
        <v>0.77600000000000002</v>
      </c>
      <c r="R862" s="24">
        <v>0.72800000000000009</v>
      </c>
      <c r="S862" s="24">
        <v>0.77600000000000002</v>
      </c>
      <c r="T862" s="24">
        <v>0.59199999999999997</v>
      </c>
      <c r="U862" s="24">
        <v>0.36000000000000004</v>
      </c>
      <c r="V862" s="24">
        <v>0.33600000000000002</v>
      </c>
      <c r="W862" s="24">
        <v>0.4</v>
      </c>
      <c r="X862" s="24">
        <v>0.72800000000000009</v>
      </c>
      <c r="Y862" s="24">
        <v>0.6160000000000001</v>
      </c>
      <c r="Z862" s="24">
        <v>0.79200000000000004</v>
      </c>
      <c r="AA862" s="25">
        <v>7.2</v>
      </c>
      <c r="AB862" s="25">
        <v>10.4</v>
      </c>
      <c r="AC862" s="25">
        <v>0</v>
      </c>
      <c r="AD862" s="25">
        <v>4.8000000000000007</v>
      </c>
      <c r="AE862" s="25">
        <v>17.600000000000001</v>
      </c>
      <c r="AF862" s="25">
        <v>10.4</v>
      </c>
      <c r="AG862" s="25">
        <v>1.6</v>
      </c>
      <c r="AH862" s="25">
        <v>3.2</v>
      </c>
      <c r="AI862" s="25">
        <v>13.600000000000001</v>
      </c>
      <c r="AJ862" s="25">
        <v>34.4</v>
      </c>
      <c r="AK862" s="25">
        <v>6.4</v>
      </c>
      <c r="AL862" s="25">
        <v>8</v>
      </c>
      <c r="AM862" s="25">
        <v>7.2</v>
      </c>
      <c r="AN862" s="25">
        <v>25.6</v>
      </c>
      <c r="AO862" s="25">
        <v>0</v>
      </c>
      <c r="AP862" s="25">
        <v>14.4</v>
      </c>
      <c r="AQ862" s="25">
        <v>33.6</v>
      </c>
      <c r="AR862" s="25">
        <v>17.600000000000001</v>
      </c>
      <c r="AS862" s="25">
        <v>0</v>
      </c>
      <c r="AT862" s="25">
        <v>10.4</v>
      </c>
      <c r="AU862" s="25">
        <v>4</v>
      </c>
      <c r="AV862" s="25">
        <v>36</v>
      </c>
      <c r="AW862" s="25">
        <v>0</v>
      </c>
      <c r="AX862" s="25">
        <v>15.200000000000001</v>
      </c>
      <c r="AY862" s="25">
        <v>34.4</v>
      </c>
      <c r="AZ862" s="25">
        <v>6.4</v>
      </c>
      <c r="BA862" s="25">
        <v>1.6</v>
      </c>
      <c r="BB862" s="25">
        <v>10.4</v>
      </c>
      <c r="BC862" s="25">
        <v>2.4000000000000004</v>
      </c>
      <c r="BD862" s="25">
        <v>0</v>
      </c>
      <c r="BE862" s="25">
        <v>22.400000000000002</v>
      </c>
      <c r="BF862" s="25">
        <v>4.8000000000000007</v>
      </c>
      <c r="BG862" s="25">
        <v>22.400000000000002</v>
      </c>
      <c r="BH862" s="25">
        <v>0</v>
      </c>
      <c r="BI862" s="25">
        <v>0</v>
      </c>
      <c r="BJ862" s="25">
        <v>0</v>
      </c>
      <c r="BK862" s="25">
        <v>0</v>
      </c>
      <c r="BL862" s="25">
        <v>9.6000000000000014</v>
      </c>
      <c r="BM862" s="25">
        <v>8.8000000000000007</v>
      </c>
      <c r="BN862" s="25">
        <v>28</v>
      </c>
      <c r="BO862" t="s">
        <v>236</v>
      </c>
    </row>
    <row r="863" spans="1:67" x14ac:dyDescent="0.25">
      <c r="A863" s="6">
        <v>44978</v>
      </c>
      <c r="B863" t="s">
        <v>8</v>
      </c>
      <c r="C863">
        <v>21</v>
      </c>
      <c r="D863">
        <f t="shared" si="80"/>
        <v>283.2000000000001</v>
      </c>
      <c r="E863">
        <f t="shared" si="81"/>
        <v>61.600000000000009</v>
      </c>
      <c r="F863">
        <f t="shared" si="82"/>
        <v>49.600000000000009</v>
      </c>
      <c r="G863">
        <f t="shared" si="83"/>
        <v>44.000000000000085</v>
      </c>
      <c r="H863">
        <f t="shared" si="84"/>
        <v>128</v>
      </c>
      <c r="I863">
        <v>0</v>
      </c>
      <c r="J863" s="22">
        <v>0.66400000000000015</v>
      </c>
      <c r="K863" s="22">
        <v>0.76000000000000012</v>
      </c>
      <c r="L863" s="22">
        <v>0.56000000000000005</v>
      </c>
      <c r="M863" s="22">
        <v>0.47199999999999998</v>
      </c>
      <c r="N863" s="22">
        <v>0.74400000000000011</v>
      </c>
      <c r="O863" s="24">
        <v>0.53600000000000003</v>
      </c>
      <c r="P863" s="24">
        <v>0.62400000000000011</v>
      </c>
      <c r="Q863" s="24">
        <v>0.7360000000000001</v>
      </c>
      <c r="R863" s="24">
        <v>0.54400000000000004</v>
      </c>
      <c r="S863" s="24">
        <v>0.6160000000000001</v>
      </c>
      <c r="T863" s="24">
        <v>0.54400000000000004</v>
      </c>
      <c r="U863" s="24">
        <v>0.36000000000000004</v>
      </c>
      <c r="V863" s="24">
        <v>0.68</v>
      </c>
      <c r="W863" s="24">
        <v>0.74400000000000011</v>
      </c>
      <c r="X863" s="24">
        <v>0.22400000000000003</v>
      </c>
      <c r="Y863" s="24">
        <v>0.75200000000000011</v>
      </c>
      <c r="Z863" s="24">
        <v>0.79200000000000004</v>
      </c>
      <c r="AA863" s="25">
        <v>6.4</v>
      </c>
      <c r="AB863" s="25">
        <v>0</v>
      </c>
      <c r="AC863" s="25">
        <v>17.600000000000001</v>
      </c>
      <c r="AD863" s="25">
        <v>0</v>
      </c>
      <c r="AE863" s="25">
        <v>11.200000000000001</v>
      </c>
      <c r="AF863" s="25">
        <v>3.2</v>
      </c>
      <c r="AG863" s="25">
        <v>0</v>
      </c>
      <c r="AH863" s="25">
        <v>11.200000000000001</v>
      </c>
      <c r="AI863" s="25">
        <v>0</v>
      </c>
      <c r="AJ863" s="25">
        <v>0</v>
      </c>
      <c r="AK863" s="25">
        <v>0</v>
      </c>
      <c r="AL863" s="25">
        <v>11.200000000000001</v>
      </c>
      <c r="AM863" s="25">
        <v>0</v>
      </c>
      <c r="AN863" s="25">
        <v>3.2</v>
      </c>
      <c r="AO863" s="25">
        <v>28</v>
      </c>
      <c r="AP863" s="25">
        <v>4</v>
      </c>
      <c r="AQ863" s="25">
        <v>25.6</v>
      </c>
      <c r="AR863" s="25">
        <v>8</v>
      </c>
      <c r="AS863" s="25">
        <v>2.4000000000000004</v>
      </c>
      <c r="AT863" s="25">
        <v>45.6</v>
      </c>
      <c r="AU863" s="25">
        <v>0</v>
      </c>
      <c r="AV863" s="25">
        <v>8</v>
      </c>
      <c r="AW863" s="25">
        <v>0</v>
      </c>
      <c r="AX863" s="25">
        <v>3.2000000000000912</v>
      </c>
      <c r="AY863" s="25">
        <v>2.4000000000000004</v>
      </c>
      <c r="AZ863" s="25">
        <v>4.8000000000000007</v>
      </c>
      <c r="BA863" s="25">
        <v>0</v>
      </c>
      <c r="BB863" s="25">
        <v>16.8</v>
      </c>
      <c r="BC863" s="25">
        <v>2.4000000000000004</v>
      </c>
      <c r="BD863" s="25">
        <v>6.4</v>
      </c>
      <c r="BE863" s="25">
        <v>6.4</v>
      </c>
      <c r="BF863" s="25">
        <v>24.8</v>
      </c>
      <c r="BG863" s="25">
        <v>0</v>
      </c>
      <c r="BH863" s="25">
        <v>0</v>
      </c>
      <c r="BI863" s="25">
        <v>4</v>
      </c>
      <c r="BJ863" s="25">
        <v>3.2</v>
      </c>
      <c r="BK863" s="25">
        <v>4</v>
      </c>
      <c r="BL863" s="25">
        <v>2.4000000000000004</v>
      </c>
      <c r="BM863" s="25">
        <v>0</v>
      </c>
      <c r="BN863" s="25">
        <v>16.8</v>
      </c>
      <c r="BO863" t="s">
        <v>236</v>
      </c>
    </row>
    <row r="864" spans="1:67" x14ac:dyDescent="0.25">
      <c r="A864" s="6">
        <v>44979</v>
      </c>
      <c r="B864" t="s">
        <v>8</v>
      </c>
      <c r="C864">
        <v>22</v>
      </c>
      <c r="D864">
        <f t="shared" si="80"/>
        <v>369.6</v>
      </c>
      <c r="E864">
        <f t="shared" si="81"/>
        <v>125.60000000000001</v>
      </c>
      <c r="F864">
        <f t="shared" si="82"/>
        <v>96.800000000000011</v>
      </c>
      <c r="G864">
        <f t="shared" si="83"/>
        <v>79.2</v>
      </c>
      <c r="H864">
        <f t="shared" si="84"/>
        <v>68</v>
      </c>
      <c r="I864">
        <v>0</v>
      </c>
      <c r="J864" s="22">
        <v>0.28000000000000003</v>
      </c>
      <c r="K864" s="22">
        <v>0.44800000000000006</v>
      </c>
      <c r="L864" s="22">
        <v>0.64000000000000012</v>
      </c>
      <c r="M864" s="22">
        <v>0.56799999999999995</v>
      </c>
      <c r="N864" s="22">
        <v>0.79200000000000004</v>
      </c>
      <c r="O864" s="24">
        <v>0.48</v>
      </c>
      <c r="P864" s="24">
        <v>8.8000000000000009E-2</v>
      </c>
      <c r="Q864" s="24">
        <v>0.7360000000000001</v>
      </c>
      <c r="R864" s="24">
        <v>0.504</v>
      </c>
      <c r="S864" s="24">
        <v>0.55200000000000005</v>
      </c>
      <c r="T864" s="24">
        <v>0.69600000000000006</v>
      </c>
      <c r="U864" s="24">
        <v>0.34400000000000003</v>
      </c>
      <c r="V864" s="24">
        <v>0.38400000000000001</v>
      </c>
      <c r="W864" s="24">
        <v>0.78400000000000003</v>
      </c>
      <c r="X864" s="24">
        <v>0.75200000000000011</v>
      </c>
      <c r="Y864" s="24">
        <v>0.45600000000000007</v>
      </c>
      <c r="Z864" s="24">
        <v>0.68</v>
      </c>
      <c r="AA864" s="25">
        <v>0</v>
      </c>
      <c r="AB864" s="25">
        <v>0</v>
      </c>
      <c r="AC864" s="25">
        <v>18.400000000000002</v>
      </c>
      <c r="AD864" s="25">
        <v>40</v>
      </c>
      <c r="AE864" s="25">
        <v>16</v>
      </c>
      <c r="AF864" s="25">
        <v>22.400000000000002</v>
      </c>
      <c r="AG864" s="25">
        <v>0</v>
      </c>
      <c r="AH864" s="25">
        <v>0</v>
      </c>
      <c r="AI864" s="25">
        <v>0</v>
      </c>
      <c r="AJ864" s="25">
        <v>0</v>
      </c>
      <c r="AK864" s="25">
        <v>17.600000000000001</v>
      </c>
      <c r="AL864" s="25">
        <v>0</v>
      </c>
      <c r="AM864" s="25">
        <v>0</v>
      </c>
      <c r="AN864" s="25">
        <v>20.8</v>
      </c>
      <c r="AO864" s="25">
        <v>24</v>
      </c>
      <c r="AP864" s="25">
        <v>4.8000000000000007</v>
      </c>
      <c r="AQ864" s="25">
        <v>10.4</v>
      </c>
      <c r="AR864" s="25">
        <v>1.6</v>
      </c>
      <c r="AS864" s="25">
        <v>0</v>
      </c>
      <c r="AT864" s="25">
        <v>6.4</v>
      </c>
      <c r="AU864" s="25">
        <v>0</v>
      </c>
      <c r="AV864" s="25">
        <v>0</v>
      </c>
      <c r="AW864" s="25">
        <v>12.8</v>
      </c>
      <c r="AX864" s="25">
        <v>7.2</v>
      </c>
      <c r="AY864" s="25">
        <v>6.4</v>
      </c>
      <c r="AZ864" s="25">
        <v>8.8000000000000007</v>
      </c>
      <c r="BA864" s="25">
        <v>33.6</v>
      </c>
      <c r="BB864" s="25">
        <v>5.6000000000000005</v>
      </c>
      <c r="BC864" s="25">
        <v>0</v>
      </c>
      <c r="BD864" s="25">
        <v>4.8000000000000007</v>
      </c>
      <c r="BE864" s="25">
        <v>6.4</v>
      </c>
      <c r="BF864" s="25">
        <v>0</v>
      </c>
      <c r="BG864" s="25">
        <v>32</v>
      </c>
      <c r="BH864" s="25">
        <v>15.200000000000001</v>
      </c>
      <c r="BI864" s="25">
        <v>16.8</v>
      </c>
      <c r="BJ864" s="25">
        <v>0</v>
      </c>
      <c r="BK864" s="25">
        <v>4</v>
      </c>
      <c r="BL864" s="25">
        <v>10.4</v>
      </c>
      <c r="BM864" s="25">
        <v>12.8</v>
      </c>
      <c r="BN864" s="25">
        <v>28</v>
      </c>
      <c r="BO864" t="s">
        <v>236</v>
      </c>
    </row>
    <row r="865" spans="1:67" x14ac:dyDescent="0.25">
      <c r="A865" s="6">
        <v>44980</v>
      </c>
      <c r="B865" t="s">
        <v>8</v>
      </c>
      <c r="C865">
        <v>23</v>
      </c>
      <c r="D865">
        <f t="shared" si="80"/>
        <v>441.60000000000014</v>
      </c>
      <c r="E865">
        <f t="shared" si="81"/>
        <v>78.400000000000091</v>
      </c>
      <c r="F865">
        <f t="shared" si="82"/>
        <v>159.20000000000002</v>
      </c>
      <c r="G865">
        <f t="shared" si="83"/>
        <v>111.2</v>
      </c>
      <c r="H865">
        <f t="shared" si="84"/>
        <v>92.800000000000011</v>
      </c>
      <c r="I865">
        <v>0</v>
      </c>
      <c r="J865" s="22">
        <v>0.32800000000000007</v>
      </c>
      <c r="K865" s="22">
        <v>0.52800000000000002</v>
      </c>
      <c r="L865" s="22">
        <v>0.59199999999999997</v>
      </c>
      <c r="M865" s="22">
        <v>0.71200000000000008</v>
      </c>
      <c r="N865" s="22">
        <v>0.36000000000000004</v>
      </c>
      <c r="O865" s="24">
        <v>0.56000000000000005</v>
      </c>
      <c r="P865" s="24">
        <v>0.59199999999999997</v>
      </c>
      <c r="Q865" s="24">
        <v>0.48799999999999999</v>
      </c>
      <c r="R865" s="24">
        <v>0.48799999999999999</v>
      </c>
      <c r="S865" s="24">
        <v>0.77600000000000002</v>
      </c>
      <c r="T865" s="24">
        <v>0.62400000000000011</v>
      </c>
      <c r="U865" s="24">
        <v>0.68</v>
      </c>
      <c r="V865" s="24">
        <v>0.8</v>
      </c>
      <c r="W865" s="24">
        <v>0.65600000000000014</v>
      </c>
      <c r="X865" s="24">
        <v>0.6080000000000001</v>
      </c>
      <c r="Y865" s="24">
        <v>0.21600000000000003</v>
      </c>
      <c r="Z865" s="24">
        <v>0.75200000000000011</v>
      </c>
      <c r="AA865" s="25">
        <v>20.8</v>
      </c>
      <c r="AB865" s="25">
        <v>14.4</v>
      </c>
      <c r="AC865" s="25">
        <v>0.8</v>
      </c>
      <c r="AD865" s="25">
        <v>7.2</v>
      </c>
      <c r="AE865" s="25">
        <v>2.4000000000000004</v>
      </c>
      <c r="AF865" s="25">
        <v>24.8</v>
      </c>
      <c r="AG865" s="25">
        <v>7.2</v>
      </c>
      <c r="AH865" s="25">
        <v>15.200000000000001</v>
      </c>
      <c r="AI865" s="25">
        <v>41.6</v>
      </c>
      <c r="AJ865" s="25">
        <v>24.8</v>
      </c>
      <c r="AK865" s="25">
        <v>7.2</v>
      </c>
      <c r="AL865" s="25">
        <v>0</v>
      </c>
      <c r="AM865" s="25">
        <v>39.200000000000003</v>
      </c>
      <c r="AN865" s="25">
        <v>4</v>
      </c>
      <c r="AO865" s="25">
        <v>7.2</v>
      </c>
      <c r="AP865" s="25">
        <v>4</v>
      </c>
      <c r="AQ865" s="25">
        <v>16.8</v>
      </c>
      <c r="AR865" s="25">
        <v>0</v>
      </c>
      <c r="AS865" s="25">
        <v>21.6</v>
      </c>
      <c r="AT865" s="25">
        <v>0</v>
      </c>
      <c r="AU865" s="25">
        <v>2.4000000000000004</v>
      </c>
      <c r="AV865" s="25">
        <v>23.200000000000003</v>
      </c>
      <c r="AW865" s="25">
        <v>28.8</v>
      </c>
      <c r="AX865" s="25">
        <v>17.600000000000001</v>
      </c>
      <c r="AY865" s="25">
        <v>12</v>
      </c>
      <c r="AZ865" s="25">
        <v>0</v>
      </c>
      <c r="BA865" s="25">
        <v>17.600000000000001</v>
      </c>
      <c r="BB865" s="25">
        <v>3.2</v>
      </c>
      <c r="BC865" s="25">
        <v>0</v>
      </c>
      <c r="BD865" s="25">
        <v>6.4</v>
      </c>
      <c r="BE865" s="25">
        <v>0</v>
      </c>
      <c r="BF865" s="25">
        <v>22.400000000000002</v>
      </c>
      <c r="BG865" s="25">
        <v>4.8000000000000007</v>
      </c>
      <c r="BH865" s="25">
        <v>0</v>
      </c>
      <c r="BI865" s="25">
        <v>0</v>
      </c>
      <c r="BJ865" s="25">
        <v>25.6</v>
      </c>
      <c r="BK865" s="25">
        <v>5.6000000000000911</v>
      </c>
      <c r="BL865" s="25">
        <v>0.8</v>
      </c>
      <c r="BM865" s="25">
        <v>0</v>
      </c>
      <c r="BN865" s="25">
        <v>19.200000000000003</v>
      </c>
      <c r="BO865" t="s">
        <v>236</v>
      </c>
    </row>
    <row r="866" spans="1:67" x14ac:dyDescent="0.25">
      <c r="A866" s="6">
        <v>44981</v>
      </c>
      <c r="B866" t="s">
        <v>8</v>
      </c>
      <c r="C866">
        <v>24</v>
      </c>
      <c r="D866">
        <f t="shared" si="80"/>
        <v>392.8</v>
      </c>
      <c r="E866">
        <f t="shared" si="81"/>
        <v>102.39999999999999</v>
      </c>
      <c r="F866">
        <f t="shared" si="82"/>
        <v>55.199999999999996</v>
      </c>
      <c r="G866">
        <f t="shared" si="83"/>
        <v>99.200000000000017</v>
      </c>
      <c r="H866">
        <f t="shared" si="84"/>
        <v>136</v>
      </c>
      <c r="I866">
        <v>0</v>
      </c>
      <c r="J866" s="22">
        <v>0.248</v>
      </c>
      <c r="K866" s="22">
        <v>0.42400000000000004</v>
      </c>
      <c r="L866" s="22">
        <v>0.79200000000000004</v>
      </c>
      <c r="M866" s="22">
        <v>0.42400000000000004</v>
      </c>
      <c r="N866" s="22">
        <v>0.75200000000000011</v>
      </c>
      <c r="O866" s="24">
        <v>0.75200000000000011</v>
      </c>
      <c r="P866" s="24">
        <v>0.55200000000000005</v>
      </c>
      <c r="Q866" s="24">
        <v>0.64000000000000012</v>
      </c>
      <c r="R866" s="24">
        <v>0.70400000000000007</v>
      </c>
      <c r="S866" s="24">
        <v>0.6160000000000001</v>
      </c>
      <c r="T866" s="24">
        <v>0.79200000000000004</v>
      </c>
      <c r="U866" s="24">
        <v>0.46399999999999997</v>
      </c>
      <c r="V866" s="24">
        <v>0.69600000000000006</v>
      </c>
      <c r="W866" s="24">
        <v>0.64000000000000012</v>
      </c>
      <c r="X866" s="24">
        <v>0.72800000000000009</v>
      </c>
      <c r="Y866" s="24">
        <v>0.34400000000000003</v>
      </c>
      <c r="Z866" s="24">
        <v>0.64800000000000013</v>
      </c>
      <c r="AA866" s="25">
        <v>3.2</v>
      </c>
      <c r="AB866" s="25">
        <v>3.2</v>
      </c>
      <c r="AC866" s="25">
        <v>13.600000000000001</v>
      </c>
      <c r="AD866" s="25">
        <v>20.8</v>
      </c>
      <c r="AE866" s="25">
        <v>9.6000000000000014</v>
      </c>
      <c r="AF866" s="25">
        <v>0</v>
      </c>
      <c r="AG866" s="25">
        <v>0.8</v>
      </c>
      <c r="AH866" s="25">
        <v>0</v>
      </c>
      <c r="AI866" s="25">
        <v>4</v>
      </c>
      <c r="AJ866" s="25">
        <v>0</v>
      </c>
      <c r="AK866" s="25">
        <v>21.6</v>
      </c>
      <c r="AL866" s="25">
        <v>0</v>
      </c>
      <c r="AM866" s="25">
        <v>24.8</v>
      </c>
      <c r="AN866" s="25">
        <v>1.6</v>
      </c>
      <c r="AO866" s="25">
        <v>0</v>
      </c>
      <c r="AP866" s="25">
        <v>33.6</v>
      </c>
      <c r="AQ866" s="25">
        <v>8</v>
      </c>
      <c r="AR866" s="25">
        <v>29.6</v>
      </c>
      <c r="AS866" s="25">
        <v>30.400000000000002</v>
      </c>
      <c r="AT866" s="25">
        <v>8</v>
      </c>
      <c r="AU866" s="25">
        <v>0</v>
      </c>
      <c r="AV866" s="25">
        <v>21.6</v>
      </c>
      <c r="AW866" s="25">
        <v>0</v>
      </c>
      <c r="AX866" s="25">
        <v>0.8</v>
      </c>
      <c r="AY866" s="25">
        <v>16.8</v>
      </c>
      <c r="AZ866" s="25">
        <v>23.200000000000003</v>
      </c>
      <c r="BA866" s="25">
        <v>2.4000000000000004</v>
      </c>
      <c r="BB866" s="25">
        <v>11.200000000000001</v>
      </c>
      <c r="BC866" s="25">
        <v>0</v>
      </c>
      <c r="BD866" s="25">
        <v>23.200000000000003</v>
      </c>
      <c r="BE866" s="25">
        <v>4.8000000000000007</v>
      </c>
      <c r="BF866" s="25">
        <v>39.200000000000003</v>
      </c>
      <c r="BG866" s="25">
        <v>11.200000000000001</v>
      </c>
      <c r="BH866" s="25">
        <v>2.4000000000000004</v>
      </c>
      <c r="BI866" s="25">
        <v>0</v>
      </c>
      <c r="BJ866" s="25">
        <v>0</v>
      </c>
      <c r="BK866" s="25">
        <v>14.4</v>
      </c>
      <c r="BL866" s="25">
        <v>17.600000000000001</v>
      </c>
      <c r="BM866" s="25">
        <v>5.6000000000000005</v>
      </c>
      <c r="BN866" s="25">
        <v>7.2</v>
      </c>
      <c r="BO866" t="s">
        <v>236</v>
      </c>
    </row>
    <row r="867" spans="1:67" x14ac:dyDescent="0.25">
      <c r="A867" s="6">
        <v>44982</v>
      </c>
      <c r="B867" t="s">
        <v>8</v>
      </c>
      <c r="C867">
        <v>25</v>
      </c>
      <c r="D867">
        <f t="shared" si="80"/>
        <v>480.80000000000007</v>
      </c>
      <c r="E867">
        <f t="shared" si="81"/>
        <v>78.400000000000006</v>
      </c>
      <c r="F867">
        <f t="shared" si="82"/>
        <v>115.20000000000002</v>
      </c>
      <c r="G867">
        <f t="shared" si="83"/>
        <v>130.4</v>
      </c>
      <c r="H867">
        <f t="shared" si="84"/>
        <v>156.80000000000004</v>
      </c>
      <c r="I867">
        <v>0</v>
      </c>
      <c r="J867" s="22">
        <v>0.2</v>
      </c>
      <c r="K867" s="22">
        <v>0.44800000000000006</v>
      </c>
      <c r="L867" s="22">
        <v>0.43200000000000005</v>
      </c>
      <c r="M867" s="22">
        <v>0.64000000000000012</v>
      </c>
      <c r="N867" s="22">
        <v>0.75200000000000011</v>
      </c>
      <c r="O867" s="24">
        <v>0.47199999999999998</v>
      </c>
      <c r="P867" s="24">
        <v>0.70400000000000007</v>
      </c>
      <c r="Q867" s="24">
        <v>0.51200000000000001</v>
      </c>
      <c r="R867" s="24">
        <v>0.44800000000000006</v>
      </c>
      <c r="S867" s="24">
        <v>0.57599999999999996</v>
      </c>
      <c r="T867" s="24">
        <v>0.2</v>
      </c>
      <c r="U867" s="24">
        <v>0.64800000000000013</v>
      </c>
      <c r="V867" s="24">
        <v>0.35200000000000004</v>
      </c>
      <c r="W867" s="24">
        <v>0.77600000000000002</v>
      </c>
      <c r="X867" s="24">
        <v>0.72000000000000008</v>
      </c>
      <c r="Y867" s="24">
        <v>0.36800000000000005</v>
      </c>
      <c r="Z867" s="24">
        <v>0.29599999999999999</v>
      </c>
      <c r="AA867" s="25">
        <v>40.800000000000004</v>
      </c>
      <c r="AB867" s="25">
        <v>0</v>
      </c>
      <c r="AC867" s="25">
        <v>19.200000000000003</v>
      </c>
      <c r="AD867" s="25">
        <v>5.6000000000000005</v>
      </c>
      <c r="AE867" s="25">
        <v>5.6000000000000005</v>
      </c>
      <c r="AF867" s="25">
        <v>23.200000000000003</v>
      </c>
      <c r="AG867" s="25">
        <v>3.2</v>
      </c>
      <c r="AH867" s="25">
        <v>4</v>
      </c>
      <c r="AI867" s="25">
        <v>2.4000000000000004</v>
      </c>
      <c r="AJ867" s="25">
        <v>11.200000000000001</v>
      </c>
      <c r="AK867" s="25">
        <v>26.400000000000002</v>
      </c>
      <c r="AL867" s="25">
        <v>21.6</v>
      </c>
      <c r="AM867" s="25">
        <v>8</v>
      </c>
      <c r="AN867" s="25">
        <v>21.6</v>
      </c>
      <c r="AO867" s="25">
        <v>11.200000000000001</v>
      </c>
      <c r="AP867" s="25">
        <v>6.4</v>
      </c>
      <c r="AQ867" s="25">
        <v>44.800000000000004</v>
      </c>
      <c r="AR867" s="25">
        <v>24.8</v>
      </c>
      <c r="AS867" s="25">
        <v>18.400000000000002</v>
      </c>
      <c r="AT867" s="25">
        <v>0</v>
      </c>
      <c r="AU867" s="25">
        <v>12.8</v>
      </c>
      <c r="AV867" s="25">
        <v>20</v>
      </c>
      <c r="AW867" s="25">
        <v>16.8</v>
      </c>
      <c r="AX867" s="25">
        <v>11.200000000000001</v>
      </c>
      <c r="AY867" s="25">
        <v>9.6000000000000014</v>
      </c>
      <c r="AZ867" s="25">
        <v>7.2</v>
      </c>
      <c r="BA867" s="25">
        <v>12.8</v>
      </c>
      <c r="BB867" s="25">
        <v>24.8</v>
      </c>
      <c r="BC867" s="25">
        <v>6.4</v>
      </c>
      <c r="BD867" s="25">
        <v>8.8000000000000007</v>
      </c>
      <c r="BE867" s="25">
        <v>7.2</v>
      </c>
      <c r="BF867" s="25">
        <v>12</v>
      </c>
      <c r="BG867" s="25">
        <v>0</v>
      </c>
      <c r="BH867" s="25">
        <v>4.8000000000000007</v>
      </c>
      <c r="BI867" s="25">
        <v>4</v>
      </c>
      <c r="BJ867" s="25">
        <v>0</v>
      </c>
      <c r="BK867" s="25">
        <v>18.400000000000002</v>
      </c>
      <c r="BL867" s="25">
        <v>24</v>
      </c>
      <c r="BM867" s="25">
        <v>8</v>
      </c>
      <c r="BN867" s="25">
        <v>0</v>
      </c>
      <c r="BO867" t="s">
        <v>236</v>
      </c>
    </row>
    <row r="868" spans="1:67" x14ac:dyDescent="0.25">
      <c r="A868" s="6">
        <v>44983</v>
      </c>
      <c r="B868" t="s">
        <v>8</v>
      </c>
      <c r="C868">
        <v>26</v>
      </c>
      <c r="D868">
        <f t="shared" si="80"/>
        <v>397.6</v>
      </c>
      <c r="E868">
        <f t="shared" si="81"/>
        <v>83.999999999999986</v>
      </c>
      <c r="F868">
        <f t="shared" si="82"/>
        <v>80</v>
      </c>
      <c r="G868">
        <f t="shared" si="83"/>
        <v>135.19999999999999</v>
      </c>
      <c r="H868">
        <f t="shared" si="84"/>
        <v>98.4</v>
      </c>
      <c r="I868">
        <v>0</v>
      </c>
      <c r="J868" s="22">
        <v>0.28799999999999998</v>
      </c>
      <c r="K868" s="22">
        <v>0.57599999999999996</v>
      </c>
      <c r="L868" s="22">
        <v>0.64000000000000012</v>
      </c>
      <c r="M868" s="22">
        <v>0.79200000000000004</v>
      </c>
      <c r="N868" s="22">
        <v>0.76000000000000012</v>
      </c>
      <c r="O868" s="24">
        <v>0.77600000000000002</v>
      </c>
      <c r="P868" s="24">
        <v>0.69600000000000006</v>
      </c>
      <c r="Q868" s="24">
        <v>0.76000000000000012</v>
      </c>
      <c r="R868" s="24">
        <v>0.60000000000000009</v>
      </c>
      <c r="S868" s="24">
        <v>0.56000000000000005</v>
      </c>
      <c r="T868" s="24">
        <v>0.44000000000000006</v>
      </c>
      <c r="U868" s="24">
        <v>0.39200000000000002</v>
      </c>
      <c r="V868" s="24">
        <v>0.25600000000000001</v>
      </c>
      <c r="W868" s="24">
        <v>0.63200000000000012</v>
      </c>
      <c r="X868" s="24">
        <v>0.43200000000000005</v>
      </c>
      <c r="Y868" s="24">
        <v>0.22400000000000003</v>
      </c>
      <c r="Z868" s="24">
        <v>0.76800000000000002</v>
      </c>
      <c r="AA868" s="25">
        <v>0.8</v>
      </c>
      <c r="AB868" s="25">
        <v>13.600000000000001</v>
      </c>
      <c r="AC868" s="25">
        <v>0.8</v>
      </c>
      <c r="AD868" s="25">
        <v>0</v>
      </c>
      <c r="AE868" s="25">
        <v>12</v>
      </c>
      <c r="AF868" s="25">
        <v>4</v>
      </c>
      <c r="AG868" s="25">
        <v>0</v>
      </c>
      <c r="AH868" s="25">
        <v>19.200000000000003</v>
      </c>
      <c r="AI868" s="25">
        <v>29.6</v>
      </c>
      <c r="AJ868" s="25">
        <v>0</v>
      </c>
      <c r="AK868" s="25">
        <v>34.4</v>
      </c>
      <c r="AL868" s="25">
        <v>13.600000000000001</v>
      </c>
      <c r="AM868" s="25">
        <v>10.4</v>
      </c>
      <c r="AN868" s="25">
        <v>0</v>
      </c>
      <c r="AO868" s="25">
        <v>25.6</v>
      </c>
      <c r="AP868" s="25">
        <v>0</v>
      </c>
      <c r="AQ868" s="25">
        <v>15.200000000000001</v>
      </c>
      <c r="AR868" s="25">
        <v>3.2</v>
      </c>
      <c r="AS868" s="25">
        <v>2.4000000000000004</v>
      </c>
      <c r="AT868" s="25">
        <v>28</v>
      </c>
      <c r="AU868" s="25">
        <v>14.4</v>
      </c>
      <c r="AV868" s="25">
        <v>3.2</v>
      </c>
      <c r="AW868" s="25">
        <v>17.600000000000001</v>
      </c>
      <c r="AX868" s="25">
        <v>16.8</v>
      </c>
      <c r="AY868" s="25">
        <v>6.4</v>
      </c>
      <c r="AZ868" s="25">
        <v>25.6</v>
      </c>
      <c r="BA868" s="25">
        <v>0</v>
      </c>
      <c r="BB868" s="25">
        <v>0</v>
      </c>
      <c r="BC868" s="25">
        <v>36</v>
      </c>
      <c r="BD868" s="25">
        <v>15.200000000000001</v>
      </c>
      <c r="BE868" s="25">
        <v>20.8</v>
      </c>
      <c r="BF868" s="25">
        <v>0</v>
      </c>
      <c r="BG868" s="25">
        <v>0</v>
      </c>
      <c r="BH868" s="25">
        <v>3.2</v>
      </c>
      <c r="BI868" s="25">
        <v>4.8000000000000007</v>
      </c>
      <c r="BJ868" s="25">
        <v>3.2</v>
      </c>
      <c r="BK868" s="25">
        <v>45.6</v>
      </c>
      <c r="BL868" s="25">
        <v>0.8</v>
      </c>
      <c r="BM868" s="25">
        <v>0</v>
      </c>
      <c r="BN868" s="25">
        <v>5.6000000000000005</v>
      </c>
      <c r="BO868" t="s">
        <v>236</v>
      </c>
    </row>
    <row r="869" spans="1:67" x14ac:dyDescent="0.25">
      <c r="A869" s="6">
        <v>44984</v>
      </c>
      <c r="B869" t="s">
        <v>8</v>
      </c>
      <c r="C869">
        <v>27</v>
      </c>
      <c r="D869">
        <f t="shared" si="80"/>
        <v>358.39999999999992</v>
      </c>
      <c r="E869">
        <f t="shared" si="81"/>
        <v>79.2</v>
      </c>
      <c r="F869">
        <f t="shared" si="82"/>
        <v>104.00000000000001</v>
      </c>
      <c r="G869">
        <f t="shared" si="83"/>
        <v>106.4</v>
      </c>
      <c r="H869">
        <f t="shared" si="84"/>
        <v>68.799999999999912</v>
      </c>
      <c r="I869">
        <v>0</v>
      </c>
      <c r="J869" s="22">
        <v>0.18400000000000002</v>
      </c>
      <c r="K869" s="22">
        <v>0.27200000000000002</v>
      </c>
      <c r="L869" s="22">
        <v>0.62400000000000011</v>
      </c>
      <c r="M869" s="22">
        <v>0.66400000000000015</v>
      </c>
      <c r="N869" s="22">
        <v>0.76800000000000002</v>
      </c>
      <c r="O869" s="24">
        <v>0.53600000000000003</v>
      </c>
      <c r="P869" s="24">
        <v>0.52800000000000002</v>
      </c>
      <c r="Q869" s="24">
        <v>0.71200000000000008</v>
      </c>
      <c r="R869" s="24">
        <v>0.48799999999999999</v>
      </c>
      <c r="S869" s="24">
        <v>0.52800000000000002</v>
      </c>
      <c r="T869" s="24">
        <v>0.77600000000000002</v>
      </c>
      <c r="U869" s="24">
        <v>0.27200000000000002</v>
      </c>
      <c r="V869" s="24">
        <v>0.79200000000000004</v>
      </c>
      <c r="W869" s="24">
        <v>0.64000000000000012</v>
      </c>
      <c r="X869" s="24">
        <v>0.65600000000000014</v>
      </c>
      <c r="Y869" s="24">
        <v>0.72000000000000008</v>
      </c>
      <c r="Z869" s="24">
        <v>0.68800000000000006</v>
      </c>
      <c r="AA869" s="25">
        <v>30.400000000000002</v>
      </c>
      <c r="AB869" s="25">
        <v>17.600000000000001</v>
      </c>
      <c r="AC869" s="25">
        <v>15.200000000000001</v>
      </c>
      <c r="AD869" s="25">
        <v>0</v>
      </c>
      <c r="AE869" s="25">
        <v>9.6000000000000014</v>
      </c>
      <c r="AF869" s="25">
        <v>10.4</v>
      </c>
      <c r="AG869" s="25">
        <v>5.6000000000000005</v>
      </c>
      <c r="AH869" s="25">
        <v>4.8000000000000007</v>
      </c>
      <c r="AI869" s="25">
        <v>0</v>
      </c>
      <c r="AJ869" s="25">
        <v>10.4</v>
      </c>
      <c r="AK869" s="25">
        <v>4.8000000000000007</v>
      </c>
      <c r="AL869" s="25">
        <v>8</v>
      </c>
      <c r="AM869" s="25">
        <v>10.4</v>
      </c>
      <c r="AN869" s="25">
        <v>31.200000000000003</v>
      </c>
      <c r="AO869" s="25">
        <v>0</v>
      </c>
      <c r="AP869" s="25">
        <v>0</v>
      </c>
      <c r="AQ869" s="25">
        <v>1.6</v>
      </c>
      <c r="AR869" s="25">
        <v>0</v>
      </c>
      <c r="AS869" s="25">
        <v>8</v>
      </c>
      <c r="AT869" s="25">
        <v>9.5999999999999091</v>
      </c>
      <c r="AU869" s="25">
        <v>0</v>
      </c>
      <c r="AV869" s="25">
        <v>30.400000000000002</v>
      </c>
      <c r="AW869" s="25">
        <v>3.2</v>
      </c>
      <c r="AX869" s="25">
        <v>5.6000000000000005</v>
      </c>
      <c r="AY869" s="25">
        <v>23.200000000000003</v>
      </c>
      <c r="AZ869" s="25">
        <v>0</v>
      </c>
      <c r="BA869" s="25">
        <v>0</v>
      </c>
      <c r="BB869" s="25">
        <v>18.400000000000002</v>
      </c>
      <c r="BC869" s="25">
        <v>25.6</v>
      </c>
      <c r="BD869" s="25">
        <v>0</v>
      </c>
      <c r="BE869" s="25">
        <v>0</v>
      </c>
      <c r="BF869" s="25">
        <v>2.4000000000000004</v>
      </c>
      <c r="BG869" s="25">
        <v>28.8</v>
      </c>
      <c r="BH869" s="25">
        <v>16</v>
      </c>
      <c r="BI869" s="25">
        <v>0</v>
      </c>
      <c r="BJ869" s="25">
        <v>8.8000000000000007</v>
      </c>
      <c r="BK869" s="25">
        <v>0</v>
      </c>
      <c r="BL869" s="25">
        <v>23.200000000000003</v>
      </c>
      <c r="BM869" s="25">
        <v>0</v>
      </c>
      <c r="BN869" s="25">
        <v>0</v>
      </c>
      <c r="BO869" t="s">
        <v>236</v>
      </c>
    </row>
    <row r="870" spans="1:67" x14ac:dyDescent="0.25">
      <c r="A870" s="6">
        <v>44985</v>
      </c>
      <c r="B870" t="s">
        <v>8</v>
      </c>
      <c r="C870">
        <v>28</v>
      </c>
      <c r="D870">
        <f t="shared" si="80"/>
        <v>352</v>
      </c>
      <c r="E870">
        <f t="shared" si="81"/>
        <v>74.400000000000006</v>
      </c>
      <c r="F870">
        <f t="shared" si="82"/>
        <v>112</v>
      </c>
      <c r="G870">
        <f t="shared" si="83"/>
        <v>84</v>
      </c>
      <c r="H870">
        <f t="shared" si="84"/>
        <v>81.599999999999994</v>
      </c>
      <c r="I870">
        <v>0</v>
      </c>
      <c r="J870" s="22">
        <v>0.58399999999999996</v>
      </c>
      <c r="K870" s="22">
        <v>0.53600000000000003</v>
      </c>
      <c r="L870" s="22">
        <v>0.248</v>
      </c>
      <c r="M870" s="22">
        <v>0.7360000000000001</v>
      </c>
      <c r="N870" s="22">
        <v>0.68800000000000006</v>
      </c>
      <c r="O870" s="24">
        <v>0.54400000000000004</v>
      </c>
      <c r="P870" s="24">
        <v>0.56799999999999995</v>
      </c>
      <c r="Q870" s="24">
        <v>0.46399999999999997</v>
      </c>
      <c r="R870" s="24">
        <v>0.76800000000000002</v>
      </c>
      <c r="S870" s="24">
        <v>0.56799999999999995</v>
      </c>
      <c r="T870" s="24">
        <v>0.53600000000000003</v>
      </c>
      <c r="U870" s="24">
        <v>0.32000000000000006</v>
      </c>
      <c r="V870" s="24">
        <v>0.23199999999999998</v>
      </c>
      <c r="W870" s="24">
        <v>0.70400000000000007</v>
      </c>
      <c r="X870" s="24">
        <v>8.0000000000000016E-2</v>
      </c>
      <c r="Y870" s="24">
        <v>0.66400000000000015</v>
      </c>
      <c r="Z870" s="24">
        <v>0.23199999999999998</v>
      </c>
      <c r="AA870" s="25">
        <v>12.8</v>
      </c>
      <c r="AB870" s="25">
        <v>20.8</v>
      </c>
      <c r="AC870" s="25">
        <v>11.200000000000001</v>
      </c>
      <c r="AD870" s="25">
        <v>1.6</v>
      </c>
      <c r="AE870" s="25">
        <v>16</v>
      </c>
      <c r="AF870" s="25">
        <v>0</v>
      </c>
      <c r="AG870" s="25">
        <v>0</v>
      </c>
      <c r="AH870" s="25">
        <v>16.8</v>
      </c>
      <c r="AI870" s="25">
        <v>0</v>
      </c>
      <c r="AJ870" s="25">
        <v>32.800000000000004</v>
      </c>
      <c r="AK870" s="25">
        <v>0</v>
      </c>
      <c r="AL870" s="25">
        <v>10.4</v>
      </c>
      <c r="AM870" s="25">
        <v>14.4</v>
      </c>
      <c r="AN870" s="25">
        <v>20</v>
      </c>
      <c r="AO870" s="25">
        <v>0</v>
      </c>
      <c r="AP870" s="25">
        <v>4.8000000000000007</v>
      </c>
      <c r="AQ870" s="25">
        <v>25.6</v>
      </c>
      <c r="AR870" s="25">
        <v>0</v>
      </c>
      <c r="AS870" s="25">
        <v>6.4</v>
      </c>
      <c r="AT870" s="25">
        <v>0</v>
      </c>
      <c r="AU870" s="25">
        <v>5.6000000000000005</v>
      </c>
      <c r="AV870" s="25">
        <v>15.200000000000001</v>
      </c>
      <c r="AW870" s="25">
        <v>19.200000000000003</v>
      </c>
      <c r="AX870" s="25">
        <v>3.2</v>
      </c>
      <c r="AY870" s="25">
        <v>0</v>
      </c>
      <c r="AZ870" s="25">
        <v>9.6000000000000014</v>
      </c>
      <c r="BA870" s="25">
        <v>7.2</v>
      </c>
      <c r="BB870" s="25">
        <v>8.8000000000000007</v>
      </c>
      <c r="BC870" s="25">
        <v>1.6</v>
      </c>
      <c r="BD870" s="25">
        <v>13.600000000000001</v>
      </c>
      <c r="BE870" s="25">
        <v>12.8</v>
      </c>
      <c r="BF870" s="25">
        <v>6.4</v>
      </c>
      <c r="BG870" s="25">
        <v>0</v>
      </c>
      <c r="BH870" s="25">
        <v>0</v>
      </c>
      <c r="BI870" s="25">
        <v>12.8</v>
      </c>
      <c r="BJ870" s="25">
        <v>12</v>
      </c>
      <c r="BK870" s="25">
        <v>1.6</v>
      </c>
      <c r="BL870" s="25">
        <v>4.8000000000000007</v>
      </c>
      <c r="BM870" s="25">
        <v>13.600000000000001</v>
      </c>
      <c r="BN870" s="25">
        <v>10.4</v>
      </c>
      <c r="BO870" t="s">
        <v>236</v>
      </c>
    </row>
    <row r="871" spans="1:67" x14ac:dyDescent="0.25">
      <c r="B871" t="s">
        <v>9</v>
      </c>
      <c r="C871">
        <v>0.01</v>
      </c>
      <c r="D871">
        <f t="shared" si="80"/>
        <v>0</v>
      </c>
      <c r="E871">
        <v>0</v>
      </c>
      <c r="F871">
        <v>0</v>
      </c>
      <c r="G871">
        <v>0</v>
      </c>
      <c r="H871">
        <v>0</v>
      </c>
      <c r="I871">
        <v>0</v>
      </c>
      <c r="J871" s="22">
        <v>0</v>
      </c>
      <c r="K871" s="22">
        <v>0</v>
      </c>
      <c r="L871" s="22">
        <v>0</v>
      </c>
      <c r="M871" s="22">
        <v>0</v>
      </c>
      <c r="N871" s="22">
        <v>0</v>
      </c>
      <c r="O871" s="24">
        <v>0</v>
      </c>
      <c r="P871" s="24">
        <v>0</v>
      </c>
      <c r="Q871" s="24">
        <v>0</v>
      </c>
      <c r="R871" s="24">
        <v>0</v>
      </c>
      <c r="S871" s="24">
        <v>0</v>
      </c>
      <c r="T871" s="24">
        <v>0</v>
      </c>
      <c r="U871" s="24">
        <v>0</v>
      </c>
      <c r="V871" s="24">
        <v>0</v>
      </c>
      <c r="W871" s="24">
        <v>0</v>
      </c>
      <c r="X871" s="24">
        <v>0</v>
      </c>
      <c r="Y871" s="24">
        <v>0</v>
      </c>
      <c r="Z871" s="24">
        <v>0</v>
      </c>
      <c r="AA871" s="25">
        <v>0</v>
      </c>
      <c r="AB871" s="25">
        <v>0</v>
      </c>
      <c r="AC871" s="25">
        <v>0</v>
      </c>
      <c r="AD871" s="25">
        <v>0</v>
      </c>
      <c r="AE871" s="25">
        <v>0</v>
      </c>
      <c r="AF871" s="25">
        <v>0</v>
      </c>
      <c r="AG871" s="25">
        <v>0</v>
      </c>
      <c r="AH871" s="25">
        <v>0</v>
      </c>
      <c r="AI871" s="25">
        <v>0</v>
      </c>
      <c r="AJ871" s="25">
        <v>0</v>
      </c>
      <c r="AK871" s="25">
        <v>0</v>
      </c>
      <c r="AL871" s="25">
        <v>0</v>
      </c>
      <c r="AM871" s="25">
        <v>0</v>
      </c>
      <c r="AN871" s="25">
        <v>0</v>
      </c>
      <c r="AO871" s="25">
        <v>0</v>
      </c>
      <c r="AP871" s="25">
        <v>0</v>
      </c>
      <c r="AQ871" s="25">
        <v>0</v>
      </c>
      <c r="AR871" s="25">
        <v>0</v>
      </c>
      <c r="AS871" s="25">
        <v>0</v>
      </c>
      <c r="AT871" s="25">
        <v>0</v>
      </c>
      <c r="AU871" s="25">
        <v>0</v>
      </c>
      <c r="AV871" s="25">
        <v>0</v>
      </c>
      <c r="AW871" s="25">
        <v>0</v>
      </c>
      <c r="AX871" s="25">
        <v>0</v>
      </c>
      <c r="AY871" s="25">
        <v>0</v>
      </c>
      <c r="AZ871" s="25">
        <v>0</v>
      </c>
      <c r="BA871" s="25">
        <v>0</v>
      </c>
      <c r="BB871" s="25">
        <v>0</v>
      </c>
      <c r="BC871" s="25">
        <v>0</v>
      </c>
      <c r="BD871" s="25">
        <v>0</v>
      </c>
      <c r="BE871" s="25">
        <v>0</v>
      </c>
      <c r="BF871" s="25">
        <v>0</v>
      </c>
      <c r="BG871" s="25">
        <v>0</v>
      </c>
      <c r="BH871" s="25">
        <v>0</v>
      </c>
      <c r="BI871" s="25">
        <v>0</v>
      </c>
      <c r="BJ871" s="25">
        <v>0</v>
      </c>
      <c r="BK871" s="25">
        <v>0</v>
      </c>
      <c r="BL871" s="25">
        <v>0</v>
      </c>
      <c r="BM871" s="25">
        <v>0</v>
      </c>
      <c r="BN871" s="25">
        <v>0</v>
      </c>
      <c r="BO871" t="s">
        <v>237</v>
      </c>
    </row>
    <row r="872" spans="1:67" x14ac:dyDescent="0.25">
      <c r="B872" t="s">
        <v>9</v>
      </c>
      <c r="C872">
        <v>0.02</v>
      </c>
      <c r="D872">
        <f t="shared" si="80"/>
        <v>0</v>
      </c>
      <c r="E872">
        <v>0</v>
      </c>
      <c r="F872">
        <v>0</v>
      </c>
      <c r="G872">
        <v>0</v>
      </c>
      <c r="H872">
        <v>0</v>
      </c>
      <c r="I872">
        <v>0</v>
      </c>
      <c r="J872" s="22">
        <v>0</v>
      </c>
      <c r="K872" s="22">
        <v>0</v>
      </c>
      <c r="L872" s="22">
        <v>0</v>
      </c>
      <c r="M872" s="22">
        <v>0</v>
      </c>
      <c r="N872" s="22">
        <v>0</v>
      </c>
      <c r="O872" s="24">
        <v>0</v>
      </c>
      <c r="P872" s="24">
        <v>0</v>
      </c>
      <c r="Q872" s="24">
        <v>0</v>
      </c>
      <c r="R872" s="24">
        <v>0</v>
      </c>
      <c r="S872" s="24">
        <v>0</v>
      </c>
      <c r="T872" s="24">
        <v>0</v>
      </c>
      <c r="U872" s="24">
        <v>0</v>
      </c>
      <c r="V872" s="24">
        <v>0</v>
      </c>
      <c r="W872" s="24">
        <v>0</v>
      </c>
      <c r="X872" s="24">
        <v>0</v>
      </c>
      <c r="Y872" s="24">
        <v>0</v>
      </c>
      <c r="Z872" s="24">
        <v>0</v>
      </c>
      <c r="AA872" s="25">
        <v>0</v>
      </c>
      <c r="AB872" s="25">
        <v>0</v>
      </c>
      <c r="AC872" s="25">
        <v>0</v>
      </c>
      <c r="AD872" s="25">
        <v>0</v>
      </c>
      <c r="AE872" s="25">
        <v>0</v>
      </c>
      <c r="AF872" s="25">
        <v>0</v>
      </c>
      <c r="AG872" s="25">
        <v>0</v>
      </c>
      <c r="AH872" s="25">
        <v>0</v>
      </c>
      <c r="AI872" s="25">
        <v>0</v>
      </c>
      <c r="AJ872" s="25">
        <v>0</v>
      </c>
      <c r="AK872" s="25">
        <v>0</v>
      </c>
      <c r="AL872" s="25">
        <v>0</v>
      </c>
      <c r="AM872" s="25">
        <v>0</v>
      </c>
      <c r="AN872" s="25">
        <v>0</v>
      </c>
      <c r="AO872" s="25">
        <v>0</v>
      </c>
      <c r="AP872" s="25">
        <v>0</v>
      </c>
      <c r="AQ872" s="25">
        <v>0</v>
      </c>
      <c r="AR872" s="25">
        <v>0</v>
      </c>
      <c r="AS872" s="25">
        <v>0</v>
      </c>
      <c r="AT872" s="25">
        <v>0</v>
      </c>
      <c r="AU872" s="25">
        <v>0</v>
      </c>
      <c r="AV872" s="25">
        <v>0</v>
      </c>
      <c r="AW872" s="25">
        <v>0</v>
      </c>
      <c r="AX872" s="25">
        <v>0</v>
      </c>
      <c r="AY872" s="25">
        <v>0</v>
      </c>
      <c r="AZ872" s="25">
        <v>0</v>
      </c>
      <c r="BA872" s="25">
        <v>0</v>
      </c>
      <c r="BB872" s="25">
        <v>0</v>
      </c>
      <c r="BC872" s="25">
        <v>0</v>
      </c>
      <c r="BD872" s="25">
        <v>0</v>
      </c>
      <c r="BE872" s="25">
        <v>0</v>
      </c>
      <c r="BF872" s="25">
        <v>0</v>
      </c>
      <c r="BG872" s="25">
        <v>0</v>
      </c>
      <c r="BH872" s="25">
        <v>0</v>
      </c>
      <c r="BI872" s="25">
        <v>0</v>
      </c>
      <c r="BJ872" s="25">
        <v>0</v>
      </c>
      <c r="BK872" s="25">
        <v>0</v>
      </c>
      <c r="BL872" s="25">
        <v>0</v>
      </c>
      <c r="BM872" s="25">
        <v>0</v>
      </c>
      <c r="BN872" s="25">
        <v>0</v>
      </c>
      <c r="BO872" t="s">
        <v>237</v>
      </c>
    </row>
    <row r="873" spans="1:67" x14ac:dyDescent="0.25">
      <c r="B873" t="s">
        <v>9</v>
      </c>
      <c r="C873">
        <v>0.03</v>
      </c>
      <c r="D873">
        <f t="shared" si="80"/>
        <v>0</v>
      </c>
      <c r="E873">
        <v>0</v>
      </c>
      <c r="F873">
        <v>0</v>
      </c>
      <c r="G873">
        <v>0</v>
      </c>
      <c r="H873">
        <v>0</v>
      </c>
      <c r="I873">
        <v>0</v>
      </c>
      <c r="J873" s="22">
        <v>0</v>
      </c>
      <c r="K873" s="22">
        <v>0</v>
      </c>
      <c r="L873" s="22">
        <v>0</v>
      </c>
      <c r="M873" s="22">
        <v>0</v>
      </c>
      <c r="N873" s="22">
        <v>0</v>
      </c>
      <c r="O873" s="24">
        <v>0</v>
      </c>
      <c r="P873" s="24">
        <v>0</v>
      </c>
      <c r="Q873" s="24">
        <v>0</v>
      </c>
      <c r="R873" s="24">
        <v>0</v>
      </c>
      <c r="S873" s="24">
        <v>0</v>
      </c>
      <c r="T873" s="24">
        <v>0</v>
      </c>
      <c r="U873" s="24">
        <v>0</v>
      </c>
      <c r="V873" s="24">
        <v>0</v>
      </c>
      <c r="W873" s="24">
        <v>0</v>
      </c>
      <c r="X873" s="24">
        <v>0</v>
      </c>
      <c r="Y873" s="24">
        <v>0</v>
      </c>
      <c r="Z873" s="24">
        <v>0</v>
      </c>
      <c r="AA873" s="25">
        <v>0</v>
      </c>
      <c r="AB873" s="25">
        <v>0</v>
      </c>
      <c r="AC873" s="25">
        <v>0</v>
      </c>
      <c r="AD873" s="25">
        <v>0</v>
      </c>
      <c r="AE873" s="25">
        <v>0</v>
      </c>
      <c r="AF873" s="25">
        <v>0</v>
      </c>
      <c r="AG873" s="25">
        <v>0</v>
      </c>
      <c r="AH873" s="25">
        <v>0</v>
      </c>
      <c r="AI873" s="25">
        <v>0</v>
      </c>
      <c r="AJ873" s="25">
        <v>0</v>
      </c>
      <c r="AK873" s="25">
        <v>0</v>
      </c>
      <c r="AL873" s="25">
        <v>0</v>
      </c>
      <c r="AM873" s="25">
        <v>0</v>
      </c>
      <c r="AN873" s="25">
        <v>0</v>
      </c>
      <c r="AO873" s="25">
        <v>0</v>
      </c>
      <c r="AP873" s="25">
        <v>0</v>
      </c>
      <c r="AQ873" s="25">
        <v>0</v>
      </c>
      <c r="AR873" s="25">
        <v>0</v>
      </c>
      <c r="AS873" s="25">
        <v>0</v>
      </c>
      <c r="AT873" s="25">
        <v>0</v>
      </c>
      <c r="AU873" s="25">
        <v>0</v>
      </c>
      <c r="AV873" s="25">
        <v>0</v>
      </c>
      <c r="AW873" s="25">
        <v>0</v>
      </c>
      <c r="AX873" s="25">
        <v>0</v>
      </c>
      <c r="AY873" s="25">
        <v>0</v>
      </c>
      <c r="AZ873" s="25">
        <v>0</v>
      </c>
      <c r="BA873" s="25">
        <v>0</v>
      </c>
      <c r="BB873" s="25">
        <v>0</v>
      </c>
      <c r="BC873" s="25">
        <v>0</v>
      </c>
      <c r="BD873" s="25">
        <v>0</v>
      </c>
      <c r="BE873" s="25">
        <v>0</v>
      </c>
      <c r="BF873" s="25">
        <v>0</v>
      </c>
      <c r="BG873" s="25">
        <v>0</v>
      </c>
      <c r="BH873" s="25">
        <v>0</v>
      </c>
      <c r="BI873" s="25">
        <v>0</v>
      </c>
      <c r="BJ873" s="25">
        <v>0</v>
      </c>
      <c r="BK873" s="25">
        <v>0</v>
      </c>
      <c r="BL873" s="25">
        <v>0</v>
      </c>
      <c r="BM873" s="25">
        <v>0</v>
      </c>
      <c r="BN873" s="25">
        <v>0</v>
      </c>
      <c r="BO873" t="s">
        <v>237</v>
      </c>
    </row>
    <row r="874" spans="1:67" x14ac:dyDescent="0.25">
      <c r="A874" s="6">
        <v>44986</v>
      </c>
      <c r="B874" t="s">
        <v>9</v>
      </c>
      <c r="C874">
        <v>1</v>
      </c>
      <c r="D874">
        <f t="shared" ref="D874:D937" si="85">SUM(E874:H874)</f>
        <v>382.40000000000003</v>
      </c>
      <c r="E874">
        <f t="shared" ref="E874:E904" si="86">SUM(BE874:BN874)</f>
        <v>149.6</v>
      </c>
      <c r="F874">
        <f t="shared" ref="F874:F904" si="87">SUM(AA874:AJ874)</f>
        <v>55.199999999999996</v>
      </c>
      <c r="G874">
        <f t="shared" ref="G874:G904" si="88">SUM(AU874:BD874)</f>
        <v>100.80000000000001</v>
      </c>
      <c r="H874">
        <f t="shared" ref="H874:H904" si="89">SUM(AL874:AT874)</f>
        <v>76.8</v>
      </c>
      <c r="I874">
        <v>0</v>
      </c>
      <c r="J874" s="22">
        <v>0.38400000000000001</v>
      </c>
      <c r="K874" s="22">
        <v>0.55200000000000005</v>
      </c>
      <c r="L874" s="22">
        <v>0.57599999999999996</v>
      </c>
      <c r="M874" s="22">
        <v>0.56000000000000005</v>
      </c>
      <c r="N874" s="22">
        <v>0.68800000000000006</v>
      </c>
      <c r="O874" s="24">
        <v>0.72000000000000008</v>
      </c>
      <c r="P874" s="24">
        <v>0.60000000000000009</v>
      </c>
      <c r="Q874" s="24">
        <v>0.78400000000000003</v>
      </c>
      <c r="R874" s="24">
        <v>0.41600000000000004</v>
      </c>
      <c r="S874" s="24">
        <v>0.56799999999999995</v>
      </c>
      <c r="T874" s="24">
        <v>0.46399999999999997</v>
      </c>
      <c r="U874" s="24">
        <v>0.46399999999999997</v>
      </c>
      <c r="V874" s="24">
        <v>0.21600000000000003</v>
      </c>
      <c r="W874" s="24">
        <v>0.56000000000000005</v>
      </c>
      <c r="X874" s="24">
        <v>0.34400000000000003</v>
      </c>
      <c r="Y874" s="24">
        <v>0.35200000000000004</v>
      </c>
      <c r="Z874" s="24">
        <v>0.70400000000000007</v>
      </c>
      <c r="AA874" s="25">
        <v>1.6</v>
      </c>
      <c r="AB874" s="25">
        <v>8</v>
      </c>
      <c r="AC874" s="25">
        <v>1.6</v>
      </c>
      <c r="AD874" s="25">
        <v>2.4000000000000004</v>
      </c>
      <c r="AE874" s="25">
        <v>0</v>
      </c>
      <c r="AF874" s="25">
        <v>10.4</v>
      </c>
      <c r="AG874" s="25">
        <v>6.4</v>
      </c>
      <c r="AH874" s="25">
        <v>10.4</v>
      </c>
      <c r="AI874" s="25">
        <v>12.8</v>
      </c>
      <c r="AJ874" s="25">
        <v>1.6</v>
      </c>
      <c r="AK874" s="25">
        <v>19.200000000000003</v>
      </c>
      <c r="AL874" s="25">
        <v>10.4</v>
      </c>
      <c r="AM874" s="25">
        <v>4.8000000000000007</v>
      </c>
      <c r="AN874" s="25">
        <v>16.8</v>
      </c>
      <c r="AO874" s="25">
        <v>8.8000000000000007</v>
      </c>
      <c r="AP874" s="25">
        <v>4</v>
      </c>
      <c r="AQ874" s="25">
        <v>0</v>
      </c>
      <c r="AR874" s="25">
        <v>0</v>
      </c>
      <c r="AS874" s="25">
        <v>8</v>
      </c>
      <c r="AT874" s="25">
        <v>24</v>
      </c>
      <c r="AU874" s="25">
        <v>16.8</v>
      </c>
      <c r="AV874" s="25">
        <v>0.8</v>
      </c>
      <c r="AW874" s="25">
        <v>0</v>
      </c>
      <c r="AX874" s="25">
        <v>0.8</v>
      </c>
      <c r="AY874" s="25">
        <v>0</v>
      </c>
      <c r="AZ874" s="25">
        <v>1.6</v>
      </c>
      <c r="BA874" s="25">
        <v>0</v>
      </c>
      <c r="BB874" s="25">
        <v>35.200000000000003</v>
      </c>
      <c r="BC874" s="25">
        <v>26.400000000000002</v>
      </c>
      <c r="BD874" s="25">
        <v>19.200000000000003</v>
      </c>
      <c r="BE874" s="25">
        <v>15.200000000000001</v>
      </c>
      <c r="BF874" s="25">
        <v>0</v>
      </c>
      <c r="BG874" s="25">
        <v>28.8</v>
      </c>
      <c r="BH874" s="25">
        <v>18.400000000000002</v>
      </c>
      <c r="BI874" s="25">
        <v>13.600000000000001</v>
      </c>
      <c r="BJ874" s="25">
        <v>2.4000000000000004</v>
      </c>
      <c r="BK874" s="25">
        <v>4.8000000000000007</v>
      </c>
      <c r="BL874" s="25">
        <v>32.800000000000004</v>
      </c>
      <c r="BM874" s="25">
        <v>29.6</v>
      </c>
      <c r="BN874" s="25">
        <v>4</v>
      </c>
      <c r="BO874" t="s">
        <v>236</v>
      </c>
    </row>
    <row r="875" spans="1:67" x14ac:dyDescent="0.25">
      <c r="A875" s="6">
        <v>44987</v>
      </c>
      <c r="B875" t="s">
        <v>9</v>
      </c>
      <c r="C875">
        <v>2</v>
      </c>
      <c r="D875">
        <f t="shared" si="85"/>
        <v>456.80000000000007</v>
      </c>
      <c r="E875">
        <f t="shared" si="86"/>
        <v>98.4</v>
      </c>
      <c r="F875">
        <f t="shared" si="87"/>
        <v>132</v>
      </c>
      <c r="G875">
        <f t="shared" si="88"/>
        <v>140.00000000000003</v>
      </c>
      <c r="H875">
        <f t="shared" si="89"/>
        <v>86.4</v>
      </c>
      <c r="I875">
        <v>0</v>
      </c>
      <c r="J875" s="22">
        <v>0.68</v>
      </c>
      <c r="K875" s="22">
        <v>0.41600000000000004</v>
      </c>
      <c r="L875" s="22">
        <v>0.60000000000000009</v>
      </c>
      <c r="M875" s="22">
        <v>0.75200000000000011</v>
      </c>
      <c r="N875" s="22">
        <v>0.74400000000000011</v>
      </c>
      <c r="O875" s="24">
        <v>0.76800000000000002</v>
      </c>
      <c r="P875" s="24">
        <v>0.68800000000000006</v>
      </c>
      <c r="Q875" s="24">
        <v>0.79200000000000004</v>
      </c>
      <c r="R875" s="24">
        <v>0.71200000000000008</v>
      </c>
      <c r="S875" s="24">
        <v>0.76000000000000012</v>
      </c>
      <c r="T875" s="24">
        <v>0.56000000000000005</v>
      </c>
      <c r="U875" s="24">
        <v>0.39200000000000002</v>
      </c>
      <c r="V875" s="24">
        <v>0.65600000000000014</v>
      </c>
      <c r="W875" s="24">
        <v>0.78400000000000003</v>
      </c>
      <c r="X875" s="24">
        <v>0.71200000000000008</v>
      </c>
      <c r="Y875" s="24">
        <v>0.40800000000000003</v>
      </c>
      <c r="Z875" s="24">
        <v>0.7360000000000001</v>
      </c>
      <c r="AA875" s="25">
        <v>0</v>
      </c>
      <c r="AB875" s="25">
        <v>0</v>
      </c>
      <c r="AC875" s="25">
        <v>9.6000000000000014</v>
      </c>
      <c r="AD875" s="25">
        <v>0</v>
      </c>
      <c r="AE875" s="25">
        <v>25.6</v>
      </c>
      <c r="AF875" s="25">
        <v>24</v>
      </c>
      <c r="AG875" s="25">
        <v>20.8</v>
      </c>
      <c r="AH875" s="25">
        <v>13.600000000000001</v>
      </c>
      <c r="AI875" s="25">
        <v>6.4</v>
      </c>
      <c r="AJ875" s="25">
        <v>32</v>
      </c>
      <c r="AK875" s="25">
        <v>0</v>
      </c>
      <c r="AL875" s="25">
        <v>16.8</v>
      </c>
      <c r="AM875" s="25">
        <v>16</v>
      </c>
      <c r="AN875" s="25">
        <v>12</v>
      </c>
      <c r="AO875" s="25">
        <v>10.4</v>
      </c>
      <c r="AP875" s="25">
        <v>4</v>
      </c>
      <c r="AQ875" s="25">
        <v>3.2</v>
      </c>
      <c r="AR875" s="25">
        <v>13.600000000000001</v>
      </c>
      <c r="AS875" s="25">
        <v>8</v>
      </c>
      <c r="AT875" s="25">
        <v>2.4000000000000004</v>
      </c>
      <c r="AU875" s="25">
        <v>0</v>
      </c>
      <c r="AV875" s="25">
        <v>14.4</v>
      </c>
      <c r="AW875" s="25">
        <v>23.200000000000003</v>
      </c>
      <c r="AX875" s="25">
        <v>0</v>
      </c>
      <c r="AY875" s="25">
        <v>31.200000000000003</v>
      </c>
      <c r="AZ875" s="25">
        <v>12.8</v>
      </c>
      <c r="BA875" s="25">
        <v>26.400000000000002</v>
      </c>
      <c r="BB875" s="25">
        <v>2.4000000000000004</v>
      </c>
      <c r="BC875" s="25">
        <v>29.6</v>
      </c>
      <c r="BD875" s="25">
        <v>0</v>
      </c>
      <c r="BE875" s="25">
        <v>36</v>
      </c>
      <c r="BF875" s="25">
        <v>0</v>
      </c>
      <c r="BG875" s="25">
        <v>0</v>
      </c>
      <c r="BH875" s="25">
        <v>10.4</v>
      </c>
      <c r="BI875" s="25">
        <v>0</v>
      </c>
      <c r="BJ875" s="25">
        <v>6.4</v>
      </c>
      <c r="BK875" s="25">
        <v>16</v>
      </c>
      <c r="BL875" s="25">
        <v>23.200000000000003</v>
      </c>
      <c r="BM875" s="25">
        <v>0</v>
      </c>
      <c r="BN875" s="25">
        <v>6.4</v>
      </c>
      <c r="BO875" t="s">
        <v>236</v>
      </c>
    </row>
    <row r="876" spans="1:67" x14ac:dyDescent="0.25">
      <c r="A876" s="6">
        <v>44988</v>
      </c>
      <c r="B876" t="s">
        <v>9</v>
      </c>
      <c r="C876">
        <v>3</v>
      </c>
      <c r="D876">
        <f t="shared" si="85"/>
        <v>290.39999999999998</v>
      </c>
      <c r="E876">
        <f t="shared" si="86"/>
        <v>52</v>
      </c>
      <c r="F876">
        <f t="shared" si="87"/>
        <v>128</v>
      </c>
      <c r="G876">
        <f t="shared" si="88"/>
        <v>61.6</v>
      </c>
      <c r="H876">
        <f t="shared" si="89"/>
        <v>48.8</v>
      </c>
      <c r="I876">
        <v>0</v>
      </c>
      <c r="J876" s="22">
        <v>0.496</v>
      </c>
      <c r="K876" s="22">
        <v>0.28000000000000003</v>
      </c>
      <c r="L876" s="22">
        <v>0.71200000000000008</v>
      </c>
      <c r="M876" s="22">
        <v>0.48</v>
      </c>
      <c r="N876" s="22">
        <v>0.75200000000000011</v>
      </c>
      <c r="O876" s="24">
        <v>0.55200000000000005</v>
      </c>
      <c r="P876" s="24">
        <v>9.6000000000000002E-2</v>
      </c>
      <c r="Q876" s="24">
        <v>0.78400000000000003</v>
      </c>
      <c r="R876" s="24">
        <v>0.52800000000000002</v>
      </c>
      <c r="S876" s="24">
        <v>0.6080000000000001</v>
      </c>
      <c r="T876" s="24">
        <v>0.72800000000000009</v>
      </c>
      <c r="U876" s="24">
        <v>0.57599999999999996</v>
      </c>
      <c r="V876" s="24">
        <v>0.72000000000000008</v>
      </c>
      <c r="W876" s="24">
        <v>0.77600000000000002</v>
      </c>
      <c r="X876" s="24">
        <v>0.8</v>
      </c>
      <c r="Y876" s="24">
        <v>0.32000000000000006</v>
      </c>
      <c r="Z876" s="24">
        <v>0.32800000000000007</v>
      </c>
      <c r="AA876" s="25">
        <v>22.400000000000002</v>
      </c>
      <c r="AB876" s="25">
        <v>2.4000000000000004</v>
      </c>
      <c r="AC876" s="25">
        <v>17.600000000000001</v>
      </c>
      <c r="AD876" s="25">
        <v>6.4</v>
      </c>
      <c r="AE876" s="25">
        <v>24.8</v>
      </c>
      <c r="AF876" s="25">
        <v>15.200000000000001</v>
      </c>
      <c r="AG876" s="25">
        <v>0</v>
      </c>
      <c r="AH876" s="25">
        <v>0</v>
      </c>
      <c r="AI876" s="25">
        <v>9.6000000000000014</v>
      </c>
      <c r="AJ876" s="25">
        <v>29.6</v>
      </c>
      <c r="AK876" s="25">
        <v>20</v>
      </c>
      <c r="AL876" s="25">
        <v>0</v>
      </c>
      <c r="AM876" s="25">
        <v>0</v>
      </c>
      <c r="AN876" s="25">
        <v>0</v>
      </c>
      <c r="AO876" s="25">
        <v>4</v>
      </c>
      <c r="AP876" s="25">
        <v>4</v>
      </c>
      <c r="AQ876" s="25">
        <v>0</v>
      </c>
      <c r="AR876" s="25">
        <v>16.8</v>
      </c>
      <c r="AS876" s="25">
        <v>0</v>
      </c>
      <c r="AT876" s="25">
        <v>24</v>
      </c>
      <c r="AU876" s="25">
        <v>16</v>
      </c>
      <c r="AV876" s="25">
        <v>33.6</v>
      </c>
      <c r="AW876" s="25">
        <v>0</v>
      </c>
      <c r="AX876" s="25">
        <v>0</v>
      </c>
      <c r="AY876" s="25">
        <v>4.8000000000000007</v>
      </c>
      <c r="AZ876" s="25">
        <v>0.8</v>
      </c>
      <c r="BA876" s="25">
        <v>4.8000000000000007</v>
      </c>
      <c r="BB876" s="25">
        <v>0</v>
      </c>
      <c r="BC876" s="25">
        <v>1.6</v>
      </c>
      <c r="BD876" s="25">
        <v>0</v>
      </c>
      <c r="BE876" s="25">
        <v>0</v>
      </c>
      <c r="BF876" s="25">
        <v>4.8000000000000007</v>
      </c>
      <c r="BG876" s="25">
        <v>8</v>
      </c>
      <c r="BH876" s="25">
        <v>0</v>
      </c>
      <c r="BI876" s="25">
        <v>2.4000000000000004</v>
      </c>
      <c r="BJ876" s="25">
        <v>0</v>
      </c>
      <c r="BK876" s="25">
        <v>24</v>
      </c>
      <c r="BL876" s="25">
        <v>0</v>
      </c>
      <c r="BM876" s="25">
        <v>12.8</v>
      </c>
      <c r="BN876" s="25">
        <v>0</v>
      </c>
      <c r="BO876" t="s">
        <v>236</v>
      </c>
    </row>
    <row r="877" spans="1:67" x14ac:dyDescent="0.25">
      <c r="A877" s="6">
        <v>44989</v>
      </c>
      <c r="B877" t="s">
        <v>9</v>
      </c>
      <c r="C877">
        <v>4</v>
      </c>
      <c r="D877">
        <f t="shared" si="85"/>
        <v>390.40000000000003</v>
      </c>
      <c r="E877">
        <f t="shared" si="86"/>
        <v>91.199999999999989</v>
      </c>
      <c r="F877">
        <f t="shared" si="87"/>
        <v>122.4</v>
      </c>
      <c r="G877">
        <f t="shared" si="88"/>
        <v>86.4</v>
      </c>
      <c r="H877">
        <f t="shared" si="89"/>
        <v>90.40000000000002</v>
      </c>
      <c r="I877">
        <v>0</v>
      </c>
      <c r="J877" s="22">
        <v>0.39200000000000002</v>
      </c>
      <c r="K877" s="22">
        <v>0.15200000000000002</v>
      </c>
      <c r="L877" s="22">
        <v>0.51200000000000001</v>
      </c>
      <c r="M877" s="22">
        <v>0.65600000000000014</v>
      </c>
      <c r="N877" s="22">
        <v>0.76800000000000002</v>
      </c>
      <c r="O877" s="24">
        <v>0.74400000000000011</v>
      </c>
      <c r="P877" s="24">
        <v>0.77600000000000002</v>
      </c>
      <c r="Q877" s="24">
        <v>0.48</v>
      </c>
      <c r="R877" s="24">
        <v>0.74400000000000011</v>
      </c>
      <c r="S877" s="24">
        <v>0.38400000000000001</v>
      </c>
      <c r="T877" s="24">
        <v>0.8</v>
      </c>
      <c r="U877" s="24">
        <v>0.66400000000000015</v>
      </c>
      <c r="V877" s="24">
        <v>0.66400000000000015</v>
      </c>
      <c r="W877" s="24">
        <v>0.72000000000000008</v>
      </c>
      <c r="X877" s="24">
        <v>0.72800000000000009</v>
      </c>
      <c r="Y877" s="24">
        <v>0.72800000000000009</v>
      </c>
      <c r="Z877" s="24">
        <v>0.33600000000000002</v>
      </c>
      <c r="AA877" s="25">
        <v>25.6</v>
      </c>
      <c r="AB877" s="25">
        <v>0</v>
      </c>
      <c r="AC877" s="25">
        <v>0</v>
      </c>
      <c r="AD877" s="25">
        <v>8</v>
      </c>
      <c r="AE877" s="25">
        <v>30.400000000000002</v>
      </c>
      <c r="AF877" s="25">
        <v>23.200000000000003</v>
      </c>
      <c r="AG877" s="25">
        <v>0</v>
      </c>
      <c r="AH877" s="25">
        <v>1.6</v>
      </c>
      <c r="AI877" s="25">
        <v>11.200000000000001</v>
      </c>
      <c r="AJ877" s="25">
        <v>22.400000000000002</v>
      </c>
      <c r="AK877" s="25">
        <v>4</v>
      </c>
      <c r="AL877" s="25">
        <v>0</v>
      </c>
      <c r="AM877" s="25">
        <v>18.400000000000002</v>
      </c>
      <c r="AN877" s="25">
        <v>1.6</v>
      </c>
      <c r="AO877" s="25">
        <v>0.8</v>
      </c>
      <c r="AP877" s="25">
        <v>19.200000000000003</v>
      </c>
      <c r="AQ877" s="25">
        <v>1.6</v>
      </c>
      <c r="AR877" s="25">
        <v>0</v>
      </c>
      <c r="AS877" s="25">
        <v>33.6</v>
      </c>
      <c r="AT877" s="25">
        <v>15.200000000000001</v>
      </c>
      <c r="AU877" s="25">
        <v>5.6000000000000005</v>
      </c>
      <c r="AV877" s="25">
        <v>17.600000000000001</v>
      </c>
      <c r="AW877" s="25">
        <v>28.8</v>
      </c>
      <c r="AX877" s="25">
        <v>2.4000000000000004</v>
      </c>
      <c r="AY877" s="25">
        <v>2.4000000000000004</v>
      </c>
      <c r="AZ877" s="25">
        <v>19.200000000000003</v>
      </c>
      <c r="BA877" s="25">
        <v>0</v>
      </c>
      <c r="BB877" s="25">
        <v>0</v>
      </c>
      <c r="BC877" s="25">
        <v>0.8</v>
      </c>
      <c r="BD877" s="25">
        <v>9.6000000000000014</v>
      </c>
      <c r="BE877" s="25">
        <v>4.8000000000000007</v>
      </c>
      <c r="BF877" s="25">
        <v>8.8000000000000007</v>
      </c>
      <c r="BG877" s="25">
        <v>0</v>
      </c>
      <c r="BH877" s="25">
        <v>0</v>
      </c>
      <c r="BI877" s="25">
        <v>26.400000000000002</v>
      </c>
      <c r="BJ877" s="25">
        <v>20</v>
      </c>
      <c r="BK877" s="25">
        <v>21.6</v>
      </c>
      <c r="BL877" s="25">
        <v>9.6000000000000014</v>
      </c>
      <c r="BM877" s="25">
        <v>0</v>
      </c>
      <c r="BN877" s="25">
        <v>0</v>
      </c>
      <c r="BO877" t="s">
        <v>236</v>
      </c>
    </row>
    <row r="878" spans="1:67" x14ac:dyDescent="0.25">
      <c r="A878" s="6">
        <v>44990</v>
      </c>
      <c r="B878" t="s">
        <v>9</v>
      </c>
      <c r="C878">
        <v>5</v>
      </c>
      <c r="D878">
        <f t="shared" si="85"/>
        <v>456.8</v>
      </c>
      <c r="E878">
        <f t="shared" si="86"/>
        <v>96</v>
      </c>
      <c r="F878">
        <f t="shared" si="87"/>
        <v>120</v>
      </c>
      <c r="G878">
        <f t="shared" si="88"/>
        <v>140</v>
      </c>
      <c r="H878">
        <f t="shared" si="89"/>
        <v>100.80000000000001</v>
      </c>
      <c r="I878">
        <v>0</v>
      </c>
      <c r="J878" s="22">
        <v>0.77600000000000002</v>
      </c>
      <c r="K878" s="22">
        <v>0.68800000000000006</v>
      </c>
      <c r="L878" s="22">
        <v>0.64800000000000013</v>
      </c>
      <c r="M878" s="22">
        <v>0.12</v>
      </c>
      <c r="N878" s="22">
        <v>0.42400000000000004</v>
      </c>
      <c r="O878" s="24">
        <v>0.63200000000000012</v>
      </c>
      <c r="P878" s="24">
        <v>0.23199999999999998</v>
      </c>
      <c r="Q878" s="24">
        <v>0.51200000000000001</v>
      </c>
      <c r="R878" s="24">
        <v>0.6160000000000001</v>
      </c>
      <c r="S878" s="24">
        <v>0.8</v>
      </c>
      <c r="T878" s="24">
        <v>0.504</v>
      </c>
      <c r="U878" s="24">
        <v>0.36800000000000005</v>
      </c>
      <c r="V878" s="24">
        <v>0.78400000000000003</v>
      </c>
      <c r="W878" s="24">
        <v>0.33600000000000002</v>
      </c>
      <c r="X878" s="24">
        <v>0.7360000000000001</v>
      </c>
      <c r="Y878" s="24">
        <v>0.72000000000000008</v>
      </c>
      <c r="Z878" s="24">
        <v>0.78400000000000003</v>
      </c>
      <c r="AA878" s="25">
        <v>24</v>
      </c>
      <c r="AB878" s="25">
        <v>22.400000000000002</v>
      </c>
      <c r="AC878" s="25">
        <v>4.8000000000000007</v>
      </c>
      <c r="AD878" s="25">
        <v>24.8</v>
      </c>
      <c r="AE878" s="25">
        <v>14.4</v>
      </c>
      <c r="AF878" s="25">
        <v>0</v>
      </c>
      <c r="AG878" s="25">
        <v>0</v>
      </c>
      <c r="AH878" s="25">
        <v>0.8</v>
      </c>
      <c r="AI878" s="25">
        <v>28.8</v>
      </c>
      <c r="AJ878" s="25">
        <v>0</v>
      </c>
      <c r="AK878" s="25">
        <v>8</v>
      </c>
      <c r="AL878" s="25">
        <v>0</v>
      </c>
      <c r="AM878" s="25">
        <v>3.2</v>
      </c>
      <c r="AN878" s="25">
        <v>20</v>
      </c>
      <c r="AO878" s="25">
        <v>8.8000000000000007</v>
      </c>
      <c r="AP878" s="25">
        <v>0</v>
      </c>
      <c r="AQ878" s="25">
        <v>19.200000000000003</v>
      </c>
      <c r="AR878" s="25">
        <v>24.8</v>
      </c>
      <c r="AS878" s="25">
        <v>10.4</v>
      </c>
      <c r="AT878" s="25">
        <v>14.4</v>
      </c>
      <c r="AU878" s="25">
        <v>14.4</v>
      </c>
      <c r="AV878" s="25">
        <v>24.8</v>
      </c>
      <c r="AW878" s="25">
        <v>36.800000000000004</v>
      </c>
      <c r="AX878" s="25">
        <v>4.8000000000000007</v>
      </c>
      <c r="AY878" s="25">
        <v>9.6000000000000014</v>
      </c>
      <c r="AZ878" s="25">
        <v>7.2</v>
      </c>
      <c r="BA878" s="25">
        <v>20.8</v>
      </c>
      <c r="BB878" s="25">
        <v>1.6</v>
      </c>
      <c r="BC878" s="25">
        <v>14.4</v>
      </c>
      <c r="BD878" s="25">
        <v>5.6000000000000005</v>
      </c>
      <c r="BE878" s="25">
        <v>14.4</v>
      </c>
      <c r="BF878" s="25">
        <v>5.6000000000000005</v>
      </c>
      <c r="BG878" s="25">
        <v>0</v>
      </c>
      <c r="BH878" s="25">
        <v>4.8000000000000007</v>
      </c>
      <c r="BI878" s="25">
        <v>15.200000000000001</v>
      </c>
      <c r="BJ878" s="25">
        <v>30.400000000000002</v>
      </c>
      <c r="BK878" s="25">
        <v>0</v>
      </c>
      <c r="BL878" s="25">
        <v>8</v>
      </c>
      <c r="BM878" s="25">
        <v>17.600000000000001</v>
      </c>
      <c r="BN878" s="25">
        <v>0</v>
      </c>
      <c r="BO878" t="s">
        <v>236</v>
      </c>
    </row>
    <row r="879" spans="1:67" x14ac:dyDescent="0.25">
      <c r="A879" s="6">
        <v>44991</v>
      </c>
      <c r="B879" t="s">
        <v>9</v>
      </c>
      <c r="C879">
        <v>6</v>
      </c>
      <c r="D879">
        <f t="shared" si="85"/>
        <v>442.40000000000003</v>
      </c>
      <c r="E879">
        <f t="shared" si="86"/>
        <v>65.599999999999994</v>
      </c>
      <c r="F879">
        <f t="shared" si="87"/>
        <v>190.4</v>
      </c>
      <c r="G879">
        <f t="shared" si="88"/>
        <v>117.60000000000001</v>
      </c>
      <c r="H879">
        <f t="shared" si="89"/>
        <v>68.8</v>
      </c>
      <c r="I879">
        <v>0</v>
      </c>
      <c r="J879" s="22">
        <v>0.16800000000000001</v>
      </c>
      <c r="K879" s="22">
        <v>0.4</v>
      </c>
      <c r="L879" s="22">
        <v>0.58399999999999996</v>
      </c>
      <c r="M879" s="22">
        <v>0.68800000000000006</v>
      </c>
      <c r="N879" s="22">
        <v>0.76000000000000012</v>
      </c>
      <c r="O879" s="24">
        <v>0.66400000000000015</v>
      </c>
      <c r="P879" s="24">
        <v>0.55200000000000005</v>
      </c>
      <c r="Q879" s="24">
        <v>0.35200000000000004</v>
      </c>
      <c r="R879" s="24">
        <v>0.48799999999999999</v>
      </c>
      <c r="S879" s="24">
        <v>0.18400000000000002</v>
      </c>
      <c r="T879" s="24">
        <v>0.504</v>
      </c>
      <c r="U879" s="24">
        <v>0.41600000000000004</v>
      </c>
      <c r="V879" s="24">
        <v>0.78400000000000003</v>
      </c>
      <c r="W879" s="24">
        <v>0.36000000000000004</v>
      </c>
      <c r="X879" s="24">
        <v>0.47199999999999998</v>
      </c>
      <c r="Y879" s="24">
        <v>0.32000000000000006</v>
      </c>
      <c r="Z879" s="24">
        <v>0.68</v>
      </c>
      <c r="AA879" s="25">
        <v>8.8000000000000007</v>
      </c>
      <c r="AB879" s="25">
        <v>19.200000000000003</v>
      </c>
      <c r="AC879" s="25">
        <v>16</v>
      </c>
      <c r="AD879" s="25">
        <v>0</v>
      </c>
      <c r="AE879" s="25">
        <v>23.200000000000003</v>
      </c>
      <c r="AF879" s="25">
        <v>40.800000000000004</v>
      </c>
      <c r="AG879" s="25">
        <v>3.2</v>
      </c>
      <c r="AH879" s="25">
        <v>14.4</v>
      </c>
      <c r="AI879" s="25">
        <v>31.200000000000003</v>
      </c>
      <c r="AJ879" s="25">
        <v>33.6</v>
      </c>
      <c r="AK879" s="25">
        <v>4.8000000000000007</v>
      </c>
      <c r="AL879" s="25">
        <v>0</v>
      </c>
      <c r="AM879" s="25">
        <v>0</v>
      </c>
      <c r="AN879" s="25">
        <v>4</v>
      </c>
      <c r="AO879" s="25">
        <v>7.2</v>
      </c>
      <c r="AP879" s="25">
        <v>12.8</v>
      </c>
      <c r="AQ879" s="25">
        <v>8.8000000000000007</v>
      </c>
      <c r="AR879" s="25">
        <v>10.4</v>
      </c>
      <c r="AS879" s="25">
        <v>11.200000000000001</v>
      </c>
      <c r="AT879" s="25">
        <v>14.4</v>
      </c>
      <c r="AU879" s="25">
        <v>3.2</v>
      </c>
      <c r="AV879" s="25">
        <v>8.8000000000000007</v>
      </c>
      <c r="AW879" s="25">
        <v>41.6</v>
      </c>
      <c r="AX879" s="25">
        <v>24.8</v>
      </c>
      <c r="AY879" s="25">
        <v>6.4</v>
      </c>
      <c r="AZ879" s="25">
        <v>12</v>
      </c>
      <c r="BA879" s="25">
        <v>4.8000000000000007</v>
      </c>
      <c r="BB879" s="25">
        <v>16</v>
      </c>
      <c r="BC879" s="25">
        <v>0</v>
      </c>
      <c r="BD879" s="25">
        <v>0</v>
      </c>
      <c r="BE879" s="25">
        <v>8</v>
      </c>
      <c r="BF879" s="25">
        <v>4</v>
      </c>
      <c r="BG879" s="25">
        <v>0</v>
      </c>
      <c r="BH879" s="25">
        <v>28</v>
      </c>
      <c r="BI879" s="25">
        <v>0</v>
      </c>
      <c r="BJ879" s="25">
        <v>10.4</v>
      </c>
      <c r="BK879" s="25">
        <v>9.6000000000000014</v>
      </c>
      <c r="BL879" s="25">
        <v>1.6</v>
      </c>
      <c r="BM879" s="25">
        <v>0</v>
      </c>
      <c r="BN879" s="25">
        <v>4</v>
      </c>
      <c r="BO879" t="s">
        <v>236</v>
      </c>
    </row>
    <row r="880" spans="1:67" x14ac:dyDescent="0.25">
      <c r="A880" s="6">
        <v>44992</v>
      </c>
      <c r="B880" t="s">
        <v>9</v>
      </c>
      <c r="C880">
        <v>7</v>
      </c>
      <c r="D880">
        <f t="shared" si="85"/>
        <v>281.60000000000002</v>
      </c>
      <c r="E880">
        <f t="shared" si="86"/>
        <v>66.400000000000006</v>
      </c>
      <c r="F880">
        <f t="shared" si="87"/>
        <v>151.19999999999999</v>
      </c>
      <c r="G880">
        <f t="shared" si="88"/>
        <v>32</v>
      </c>
      <c r="H880">
        <f t="shared" si="89"/>
        <v>32</v>
      </c>
      <c r="I880">
        <v>0</v>
      </c>
      <c r="J880" s="22">
        <v>0.62400000000000011</v>
      </c>
      <c r="K880" s="22">
        <v>0.29599999999999999</v>
      </c>
      <c r="L880" s="22">
        <v>0.79200000000000004</v>
      </c>
      <c r="M880" s="22">
        <v>0.66400000000000015</v>
      </c>
      <c r="N880" s="22">
        <v>0.128</v>
      </c>
      <c r="O880" s="24">
        <v>0.53600000000000003</v>
      </c>
      <c r="P880" s="24">
        <v>0.6160000000000001</v>
      </c>
      <c r="Q880" s="24">
        <v>0.55200000000000005</v>
      </c>
      <c r="R880" s="24">
        <v>0.60000000000000009</v>
      </c>
      <c r="S880" s="24">
        <v>0.45600000000000007</v>
      </c>
      <c r="T880" s="24">
        <v>0.48</v>
      </c>
      <c r="U880" s="24">
        <v>0.64000000000000012</v>
      </c>
      <c r="V880" s="24">
        <v>0.72800000000000009</v>
      </c>
      <c r="W880" s="24">
        <v>0.33600000000000002</v>
      </c>
      <c r="X880" s="24">
        <v>0.75200000000000011</v>
      </c>
      <c r="Y880" s="24">
        <v>0.8</v>
      </c>
      <c r="Z880" s="24">
        <v>0.69600000000000006</v>
      </c>
      <c r="AA880" s="25">
        <v>0</v>
      </c>
      <c r="AB880" s="25">
        <v>12</v>
      </c>
      <c r="AC880" s="25">
        <v>24</v>
      </c>
      <c r="AD880" s="25">
        <v>41.6</v>
      </c>
      <c r="AE880" s="25">
        <v>0</v>
      </c>
      <c r="AF880" s="25">
        <v>1.6</v>
      </c>
      <c r="AG880" s="25">
        <v>27.200000000000003</v>
      </c>
      <c r="AH880" s="25">
        <v>22.400000000000002</v>
      </c>
      <c r="AI880" s="25">
        <v>21.6</v>
      </c>
      <c r="AJ880" s="25">
        <v>0.8</v>
      </c>
      <c r="AK880" s="25">
        <v>39.200000000000003</v>
      </c>
      <c r="AL880" s="25">
        <v>24.8</v>
      </c>
      <c r="AM880" s="25">
        <v>0</v>
      </c>
      <c r="AN880" s="25">
        <v>0</v>
      </c>
      <c r="AO880" s="25">
        <v>2.4000000000000004</v>
      </c>
      <c r="AP880" s="25">
        <v>0</v>
      </c>
      <c r="AQ880" s="25">
        <v>0</v>
      </c>
      <c r="AR880" s="25">
        <v>0</v>
      </c>
      <c r="AS880" s="25">
        <v>2.4000000000000004</v>
      </c>
      <c r="AT880" s="25">
        <v>2.4000000000000004</v>
      </c>
      <c r="AU880" s="25">
        <v>0</v>
      </c>
      <c r="AV880" s="25">
        <v>2.4000000000000004</v>
      </c>
      <c r="AW880" s="25">
        <v>8.8000000000000007</v>
      </c>
      <c r="AX880" s="25">
        <v>8.8000000000000007</v>
      </c>
      <c r="AY880" s="25">
        <v>0</v>
      </c>
      <c r="AZ880" s="25">
        <v>0</v>
      </c>
      <c r="BA880" s="25">
        <v>0.8</v>
      </c>
      <c r="BB880" s="25">
        <v>0</v>
      </c>
      <c r="BC880" s="25">
        <v>9.6000000000000014</v>
      </c>
      <c r="BD880" s="25">
        <v>1.6</v>
      </c>
      <c r="BE880" s="25">
        <v>1.6</v>
      </c>
      <c r="BF880" s="25">
        <v>2.4000000000000004</v>
      </c>
      <c r="BG880" s="25">
        <v>0</v>
      </c>
      <c r="BH880" s="25">
        <v>12.8</v>
      </c>
      <c r="BI880" s="25">
        <v>12</v>
      </c>
      <c r="BJ880" s="25">
        <v>3.2</v>
      </c>
      <c r="BK880" s="25">
        <v>26.400000000000002</v>
      </c>
      <c r="BL880" s="25">
        <v>0</v>
      </c>
      <c r="BM880" s="25">
        <v>8</v>
      </c>
      <c r="BN880" s="25">
        <v>0</v>
      </c>
      <c r="BO880" t="s">
        <v>236</v>
      </c>
    </row>
    <row r="881" spans="1:67" x14ac:dyDescent="0.25">
      <c r="A881" s="6">
        <v>44993</v>
      </c>
      <c r="B881" t="s">
        <v>9</v>
      </c>
      <c r="C881">
        <v>8</v>
      </c>
      <c r="D881">
        <f t="shared" si="85"/>
        <v>458.40000000000003</v>
      </c>
      <c r="E881">
        <f t="shared" si="86"/>
        <v>142.4</v>
      </c>
      <c r="F881">
        <f t="shared" si="87"/>
        <v>117.60000000000001</v>
      </c>
      <c r="G881">
        <f t="shared" si="88"/>
        <v>93.6</v>
      </c>
      <c r="H881">
        <f t="shared" si="89"/>
        <v>104.80000000000001</v>
      </c>
      <c r="I881">
        <v>1</v>
      </c>
      <c r="J881" s="22">
        <v>0.62400000000000011</v>
      </c>
      <c r="K881" s="22">
        <v>0.76800000000000002</v>
      </c>
      <c r="L881" s="22">
        <v>0.68</v>
      </c>
      <c r="M881" s="22">
        <v>0.70400000000000007</v>
      </c>
      <c r="N881" s="22">
        <v>0.64000000000000012</v>
      </c>
      <c r="O881" s="24">
        <v>0.504</v>
      </c>
      <c r="P881" s="24">
        <v>0.8</v>
      </c>
      <c r="Q881" s="24">
        <v>0.192</v>
      </c>
      <c r="R881" s="24">
        <v>9.6000000000000002E-2</v>
      </c>
      <c r="S881" s="24">
        <v>0.48</v>
      </c>
      <c r="T881" s="24">
        <v>0.54400000000000004</v>
      </c>
      <c r="U881" s="24">
        <v>0.72800000000000009</v>
      </c>
      <c r="V881" s="24">
        <v>0.68</v>
      </c>
      <c r="W881" s="24">
        <v>0.56000000000000005</v>
      </c>
      <c r="X881" s="24">
        <v>0.76800000000000002</v>
      </c>
      <c r="Y881" s="24">
        <v>0.74400000000000011</v>
      </c>
      <c r="Z881" s="24">
        <v>0.33600000000000002</v>
      </c>
      <c r="AA881" s="25">
        <v>36</v>
      </c>
      <c r="AB881" s="25">
        <v>20</v>
      </c>
      <c r="AC881" s="25">
        <v>8</v>
      </c>
      <c r="AD881" s="25">
        <v>0</v>
      </c>
      <c r="AE881" s="25">
        <v>15.200000000000001</v>
      </c>
      <c r="AF881" s="25">
        <v>0</v>
      </c>
      <c r="AG881" s="25">
        <v>21.6</v>
      </c>
      <c r="AH881" s="25">
        <v>9.6000000000000014</v>
      </c>
      <c r="AI881" s="25">
        <v>0</v>
      </c>
      <c r="AJ881" s="25">
        <v>7.2</v>
      </c>
      <c r="AK881" s="25">
        <v>0</v>
      </c>
      <c r="AL881" s="25">
        <v>28.8</v>
      </c>
      <c r="AM881" s="25">
        <v>0</v>
      </c>
      <c r="AN881" s="25">
        <v>4</v>
      </c>
      <c r="AO881" s="25">
        <v>15.200000000000001</v>
      </c>
      <c r="AP881" s="25">
        <v>8</v>
      </c>
      <c r="AQ881" s="25">
        <v>36.800000000000004</v>
      </c>
      <c r="AR881" s="25">
        <v>0</v>
      </c>
      <c r="AS881" s="25">
        <v>0</v>
      </c>
      <c r="AT881" s="25">
        <v>12</v>
      </c>
      <c r="AU881" s="25">
        <v>0</v>
      </c>
      <c r="AV881" s="25">
        <v>6.4</v>
      </c>
      <c r="AW881" s="25">
        <v>0</v>
      </c>
      <c r="AX881" s="25">
        <v>28.8</v>
      </c>
      <c r="AY881" s="25">
        <v>4.8000000000000007</v>
      </c>
      <c r="AZ881" s="25">
        <v>28.8</v>
      </c>
      <c r="BA881" s="25">
        <v>16.8</v>
      </c>
      <c r="BB881" s="25">
        <v>0</v>
      </c>
      <c r="BC881" s="25">
        <v>8</v>
      </c>
      <c r="BD881" s="25">
        <v>0</v>
      </c>
      <c r="BE881" s="25">
        <v>28</v>
      </c>
      <c r="BF881" s="25">
        <v>22.400000000000002</v>
      </c>
      <c r="BG881" s="25">
        <v>4.8000000000000007</v>
      </c>
      <c r="BH881" s="25">
        <v>12.8</v>
      </c>
      <c r="BI881" s="25">
        <v>21.6</v>
      </c>
      <c r="BJ881" s="25">
        <v>44</v>
      </c>
      <c r="BK881" s="25">
        <v>5.6000000000000005</v>
      </c>
      <c r="BL881" s="25">
        <v>0.8</v>
      </c>
      <c r="BM881" s="25">
        <v>0</v>
      </c>
      <c r="BN881" s="25">
        <v>2.4000000000000004</v>
      </c>
      <c r="BO881" t="s">
        <v>236</v>
      </c>
    </row>
    <row r="882" spans="1:67" x14ac:dyDescent="0.25">
      <c r="A882" s="6">
        <v>44994</v>
      </c>
      <c r="B882" t="s">
        <v>9</v>
      </c>
      <c r="C882">
        <v>9</v>
      </c>
      <c r="D882">
        <f t="shared" si="85"/>
        <v>412</v>
      </c>
      <c r="E882">
        <f t="shared" si="86"/>
        <v>52.799999999999976</v>
      </c>
      <c r="F882">
        <f t="shared" si="87"/>
        <v>117.60000000000001</v>
      </c>
      <c r="G882">
        <f t="shared" si="88"/>
        <v>124</v>
      </c>
      <c r="H882">
        <f t="shared" si="89"/>
        <v>117.60000000000001</v>
      </c>
      <c r="I882">
        <v>0</v>
      </c>
      <c r="J882" s="22">
        <v>0.23199999999999998</v>
      </c>
      <c r="K882" s="22">
        <v>0.42400000000000004</v>
      </c>
      <c r="L882" s="22">
        <v>0.36800000000000005</v>
      </c>
      <c r="M882" s="22">
        <v>0.70400000000000007</v>
      </c>
      <c r="N882" s="22">
        <v>0.78400000000000003</v>
      </c>
      <c r="O882" s="24">
        <v>0.54400000000000004</v>
      </c>
      <c r="P882" s="24">
        <v>0.79200000000000004</v>
      </c>
      <c r="Q882" s="24">
        <v>0.68800000000000006</v>
      </c>
      <c r="R882" s="24">
        <v>0.51200000000000001</v>
      </c>
      <c r="S882" s="24">
        <v>0.54400000000000004</v>
      </c>
      <c r="T882" s="24">
        <v>0.51200000000000001</v>
      </c>
      <c r="U882" s="24">
        <v>0.32800000000000007</v>
      </c>
      <c r="V882" s="24">
        <v>0.78400000000000003</v>
      </c>
      <c r="W882" s="24">
        <v>0.8</v>
      </c>
      <c r="X882" s="24">
        <v>0.74400000000000011</v>
      </c>
      <c r="Y882" s="24">
        <v>0.72000000000000008</v>
      </c>
      <c r="Z882" s="24">
        <v>0.53600000000000003</v>
      </c>
      <c r="AA882" s="25">
        <v>6.4</v>
      </c>
      <c r="AB882" s="25">
        <v>2.4000000000000004</v>
      </c>
      <c r="AC882" s="25">
        <v>27.200000000000003</v>
      </c>
      <c r="AD882" s="25">
        <v>25.6</v>
      </c>
      <c r="AE882" s="25">
        <v>0</v>
      </c>
      <c r="AF882" s="25">
        <v>13.600000000000001</v>
      </c>
      <c r="AG882" s="25">
        <v>6.4</v>
      </c>
      <c r="AH882" s="25">
        <v>4.8000000000000007</v>
      </c>
      <c r="AI882" s="25">
        <v>0</v>
      </c>
      <c r="AJ882" s="25">
        <v>31.200000000000003</v>
      </c>
      <c r="AK882" s="25">
        <v>23.200000000000003</v>
      </c>
      <c r="AL882" s="25">
        <v>12</v>
      </c>
      <c r="AM882" s="25">
        <v>5.6000000000000005</v>
      </c>
      <c r="AN882" s="25">
        <v>13.600000000000001</v>
      </c>
      <c r="AO882" s="25">
        <v>2.4000000000000004</v>
      </c>
      <c r="AP882" s="25">
        <v>0</v>
      </c>
      <c r="AQ882" s="25">
        <v>24.8</v>
      </c>
      <c r="AR882" s="25">
        <v>17.600000000000001</v>
      </c>
      <c r="AS882" s="25">
        <v>27.200000000000003</v>
      </c>
      <c r="AT882" s="25">
        <v>14.4</v>
      </c>
      <c r="AU882" s="25">
        <v>26.400000000000002</v>
      </c>
      <c r="AV882" s="25">
        <v>21.6</v>
      </c>
      <c r="AW882" s="25">
        <v>15.200000000000001</v>
      </c>
      <c r="AX882" s="25">
        <v>0</v>
      </c>
      <c r="AY882" s="25">
        <v>6.4</v>
      </c>
      <c r="AZ882" s="25">
        <v>36.800000000000004</v>
      </c>
      <c r="BA882" s="25">
        <v>10.4</v>
      </c>
      <c r="BB882" s="25">
        <v>1.6</v>
      </c>
      <c r="BC882" s="25">
        <v>4</v>
      </c>
      <c r="BD882" s="25">
        <v>1.6</v>
      </c>
      <c r="BE882" s="25">
        <v>0</v>
      </c>
      <c r="BF882" s="25">
        <v>16</v>
      </c>
      <c r="BG882" s="25">
        <v>10.4</v>
      </c>
      <c r="BH882" s="25">
        <v>4</v>
      </c>
      <c r="BI882" s="25">
        <v>0</v>
      </c>
      <c r="BJ882" s="25">
        <v>11.199999999999978</v>
      </c>
      <c r="BK882" s="25">
        <v>0</v>
      </c>
      <c r="BL882" s="25">
        <v>0</v>
      </c>
      <c r="BM882" s="25">
        <v>0.8</v>
      </c>
      <c r="BN882" s="25">
        <v>10.4</v>
      </c>
      <c r="BO882" t="s">
        <v>236</v>
      </c>
    </row>
    <row r="883" spans="1:67" x14ac:dyDescent="0.25">
      <c r="A883" s="6">
        <v>44995</v>
      </c>
      <c r="B883" t="s">
        <v>9</v>
      </c>
      <c r="C883">
        <v>10</v>
      </c>
      <c r="D883">
        <f t="shared" si="85"/>
        <v>345.6</v>
      </c>
      <c r="E883">
        <f t="shared" si="86"/>
        <v>65.600000000000009</v>
      </c>
      <c r="F883">
        <f t="shared" si="87"/>
        <v>88</v>
      </c>
      <c r="G883">
        <f t="shared" si="88"/>
        <v>121.60000000000001</v>
      </c>
      <c r="H883">
        <f t="shared" si="89"/>
        <v>70.399999999999949</v>
      </c>
      <c r="I883">
        <v>0</v>
      </c>
      <c r="J883" s="22">
        <v>0.25600000000000001</v>
      </c>
      <c r="K883" s="22">
        <v>0.52800000000000002</v>
      </c>
      <c r="L883" s="22">
        <v>0.60000000000000009</v>
      </c>
      <c r="M883" s="22">
        <v>0.65600000000000014</v>
      </c>
      <c r="N883" s="22">
        <v>0.59199999999999997</v>
      </c>
      <c r="O883" s="24">
        <v>0.53600000000000003</v>
      </c>
      <c r="P883" s="24">
        <v>0.47199999999999998</v>
      </c>
      <c r="Q883" s="24">
        <v>0.72000000000000008</v>
      </c>
      <c r="R883" s="24">
        <v>0.37600000000000006</v>
      </c>
      <c r="S883" s="24">
        <v>0.48</v>
      </c>
      <c r="T883" s="24">
        <v>0.11200000000000002</v>
      </c>
      <c r="U883" s="24">
        <v>0.57599999999999996</v>
      </c>
      <c r="V883" s="24">
        <v>0.78400000000000003</v>
      </c>
      <c r="W883" s="24">
        <v>0.75200000000000011</v>
      </c>
      <c r="X883" s="24">
        <v>0.7360000000000001</v>
      </c>
      <c r="Y883" s="24">
        <v>0.23199999999999998</v>
      </c>
      <c r="Z883" s="24">
        <v>0.52800000000000002</v>
      </c>
      <c r="AA883" s="25">
        <v>10.4</v>
      </c>
      <c r="AB883" s="25">
        <v>17.600000000000001</v>
      </c>
      <c r="AC883" s="25">
        <v>0</v>
      </c>
      <c r="AD883" s="25">
        <v>24</v>
      </c>
      <c r="AE883" s="25">
        <v>0</v>
      </c>
      <c r="AF883" s="25">
        <v>6.4</v>
      </c>
      <c r="AG883" s="25">
        <v>0</v>
      </c>
      <c r="AH883" s="25">
        <v>8.8000000000000007</v>
      </c>
      <c r="AI883" s="25">
        <v>15.200000000000001</v>
      </c>
      <c r="AJ883" s="25">
        <v>5.6000000000000005</v>
      </c>
      <c r="AK883" s="25">
        <v>0</v>
      </c>
      <c r="AL883" s="25">
        <v>4</v>
      </c>
      <c r="AM883" s="25">
        <v>6.3999999999999551</v>
      </c>
      <c r="AN883" s="25">
        <v>0</v>
      </c>
      <c r="AO883" s="25">
        <v>22.400000000000002</v>
      </c>
      <c r="AP883" s="25">
        <v>16</v>
      </c>
      <c r="AQ883" s="25">
        <v>11.200000000000001</v>
      </c>
      <c r="AR883" s="25">
        <v>0</v>
      </c>
      <c r="AS883" s="25">
        <v>0.8</v>
      </c>
      <c r="AT883" s="25">
        <v>9.6000000000000014</v>
      </c>
      <c r="AU883" s="25">
        <v>0</v>
      </c>
      <c r="AV883" s="25">
        <v>19.200000000000003</v>
      </c>
      <c r="AW883" s="25">
        <v>4</v>
      </c>
      <c r="AX883" s="25">
        <v>8</v>
      </c>
      <c r="AY883" s="25">
        <v>10.4</v>
      </c>
      <c r="AZ883" s="25">
        <v>4.8000000000000007</v>
      </c>
      <c r="BA883" s="25">
        <v>26.400000000000002</v>
      </c>
      <c r="BB883" s="25">
        <v>20</v>
      </c>
      <c r="BC883" s="25">
        <v>24</v>
      </c>
      <c r="BD883" s="25">
        <v>4.8000000000000007</v>
      </c>
      <c r="BE883" s="25">
        <v>8.8000000000000007</v>
      </c>
      <c r="BF883" s="25">
        <v>0</v>
      </c>
      <c r="BG883" s="25">
        <v>0</v>
      </c>
      <c r="BH883" s="25">
        <v>0</v>
      </c>
      <c r="BI883" s="25">
        <v>4</v>
      </c>
      <c r="BJ883" s="25">
        <v>32.800000000000004</v>
      </c>
      <c r="BK883" s="25">
        <v>10.4</v>
      </c>
      <c r="BL883" s="25">
        <v>0</v>
      </c>
      <c r="BM883" s="25">
        <v>0</v>
      </c>
      <c r="BN883" s="25">
        <v>9.6000000000000014</v>
      </c>
      <c r="BO883" t="s">
        <v>236</v>
      </c>
    </row>
    <row r="884" spans="1:67" x14ac:dyDescent="0.25">
      <c r="A884" s="6">
        <v>44996</v>
      </c>
      <c r="B884" t="s">
        <v>9</v>
      </c>
      <c r="C884">
        <v>11</v>
      </c>
      <c r="D884">
        <f t="shared" si="85"/>
        <v>385.6</v>
      </c>
      <c r="E884">
        <f t="shared" si="86"/>
        <v>102.4</v>
      </c>
      <c r="F884">
        <f t="shared" si="87"/>
        <v>91.999999999999986</v>
      </c>
      <c r="G884">
        <f t="shared" si="88"/>
        <v>81.599999999999994</v>
      </c>
      <c r="H884">
        <f t="shared" si="89"/>
        <v>109.60000000000001</v>
      </c>
      <c r="I884">
        <v>0</v>
      </c>
      <c r="J884" s="22">
        <v>0.56799999999999995</v>
      </c>
      <c r="K884" s="22">
        <v>0.72000000000000008</v>
      </c>
      <c r="L884" s="22">
        <v>0.29599999999999999</v>
      </c>
      <c r="M884" s="22">
        <v>0.64800000000000013</v>
      </c>
      <c r="N884" s="22">
        <v>0.78400000000000003</v>
      </c>
      <c r="O884" s="24">
        <v>0.74400000000000011</v>
      </c>
      <c r="P884" s="24">
        <v>0.14399999999999999</v>
      </c>
      <c r="Q884" s="24">
        <v>0.128</v>
      </c>
      <c r="R884" s="24">
        <v>0.39200000000000002</v>
      </c>
      <c r="S884" s="24">
        <v>0.504</v>
      </c>
      <c r="T884" s="24">
        <v>0.57599999999999996</v>
      </c>
      <c r="U884" s="24">
        <v>0.63200000000000012</v>
      </c>
      <c r="V884" s="24">
        <v>0.76000000000000012</v>
      </c>
      <c r="W884" s="24">
        <v>0.75200000000000011</v>
      </c>
      <c r="X884" s="24">
        <v>0.68</v>
      </c>
      <c r="Y884" s="24">
        <v>0.28799999999999998</v>
      </c>
      <c r="Z884" s="24">
        <v>0.64800000000000013</v>
      </c>
      <c r="AA884" s="25">
        <v>8</v>
      </c>
      <c r="AB884" s="25">
        <v>20.8</v>
      </c>
      <c r="AC884" s="25">
        <v>2.4000000000000004</v>
      </c>
      <c r="AD884" s="25">
        <v>0</v>
      </c>
      <c r="AE884" s="25">
        <v>0</v>
      </c>
      <c r="AF884" s="25">
        <v>28.8</v>
      </c>
      <c r="AG884" s="25">
        <v>9.6000000000000014</v>
      </c>
      <c r="AH884" s="25">
        <v>1.6</v>
      </c>
      <c r="AI884" s="25">
        <v>8.8000000000000007</v>
      </c>
      <c r="AJ884" s="25">
        <v>12</v>
      </c>
      <c r="AK884" s="25">
        <v>16.8</v>
      </c>
      <c r="AL884" s="25">
        <v>0</v>
      </c>
      <c r="AM884" s="25">
        <v>3.2</v>
      </c>
      <c r="AN884" s="25">
        <v>33.6</v>
      </c>
      <c r="AO884" s="25">
        <v>14.4</v>
      </c>
      <c r="AP884" s="25">
        <v>0</v>
      </c>
      <c r="AQ884" s="25">
        <v>0.8</v>
      </c>
      <c r="AR884" s="25">
        <v>24</v>
      </c>
      <c r="AS884" s="25">
        <v>10.4</v>
      </c>
      <c r="AT884" s="25">
        <v>23.200000000000003</v>
      </c>
      <c r="AU884" s="25">
        <v>16</v>
      </c>
      <c r="AV884" s="25">
        <v>10.4</v>
      </c>
      <c r="AW884" s="25">
        <v>6.4</v>
      </c>
      <c r="AX884" s="25">
        <v>0</v>
      </c>
      <c r="AY884" s="25">
        <v>6.4</v>
      </c>
      <c r="AZ884" s="25">
        <v>8.8000000000000007</v>
      </c>
      <c r="BA884" s="25">
        <v>1.6</v>
      </c>
      <c r="BB884" s="25">
        <v>0</v>
      </c>
      <c r="BC884" s="25">
        <v>32</v>
      </c>
      <c r="BD884" s="25">
        <v>0</v>
      </c>
      <c r="BE884" s="25">
        <v>7.2</v>
      </c>
      <c r="BF884" s="25">
        <v>23.200000000000003</v>
      </c>
      <c r="BG884" s="25">
        <v>12</v>
      </c>
      <c r="BH884" s="25">
        <v>6.4</v>
      </c>
      <c r="BI884" s="25">
        <v>1.6</v>
      </c>
      <c r="BJ884" s="25">
        <v>8</v>
      </c>
      <c r="BK884" s="25">
        <v>9.6000000000000014</v>
      </c>
      <c r="BL884" s="25">
        <v>0</v>
      </c>
      <c r="BM884" s="25">
        <v>0</v>
      </c>
      <c r="BN884" s="25">
        <v>34.4</v>
      </c>
      <c r="BO884" t="s">
        <v>236</v>
      </c>
    </row>
    <row r="885" spans="1:67" x14ac:dyDescent="0.25">
      <c r="A885" s="6">
        <v>44997</v>
      </c>
      <c r="B885" t="s">
        <v>9</v>
      </c>
      <c r="C885">
        <v>12</v>
      </c>
      <c r="D885">
        <f t="shared" si="85"/>
        <v>432</v>
      </c>
      <c r="E885">
        <f t="shared" si="86"/>
        <v>169.60000000000002</v>
      </c>
      <c r="F885">
        <f t="shared" si="87"/>
        <v>49.6</v>
      </c>
      <c r="G885">
        <f t="shared" si="88"/>
        <v>98.4</v>
      </c>
      <c r="H885">
        <f t="shared" si="89"/>
        <v>114.4</v>
      </c>
      <c r="I885">
        <v>0</v>
      </c>
      <c r="J885" s="22">
        <v>0.32800000000000007</v>
      </c>
      <c r="K885" s="22">
        <v>0.30400000000000005</v>
      </c>
      <c r="L885" s="22">
        <v>0.59199999999999997</v>
      </c>
      <c r="M885" s="22">
        <v>0.72000000000000008</v>
      </c>
      <c r="N885" s="22">
        <v>0.79200000000000004</v>
      </c>
      <c r="O885" s="24">
        <v>0.64000000000000012</v>
      </c>
      <c r="P885" s="24">
        <v>0.12</v>
      </c>
      <c r="Q885" s="24">
        <v>0.47199999999999998</v>
      </c>
      <c r="R885" s="24">
        <v>0.60000000000000009</v>
      </c>
      <c r="S885" s="24">
        <v>0.52800000000000002</v>
      </c>
      <c r="T885" s="24">
        <v>0.57599999999999996</v>
      </c>
      <c r="U885" s="24">
        <v>0.72800000000000009</v>
      </c>
      <c r="V885" s="24">
        <v>0.74400000000000011</v>
      </c>
      <c r="W885" s="24">
        <v>0.66400000000000015</v>
      </c>
      <c r="X885" s="24">
        <v>0.34400000000000003</v>
      </c>
      <c r="Y885" s="24">
        <v>0.22400000000000003</v>
      </c>
      <c r="Z885" s="24">
        <v>0.45600000000000007</v>
      </c>
      <c r="AA885" s="25">
        <v>6.4</v>
      </c>
      <c r="AB885" s="25">
        <v>9.6000000000000014</v>
      </c>
      <c r="AC885" s="25">
        <v>0</v>
      </c>
      <c r="AD885" s="25">
        <v>1.6</v>
      </c>
      <c r="AE885" s="25">
        <v>0</v>
      </c>
      <c r="AF885" s="25">
        <v>0</v>
      </c>
      <c r="AG885" s="25">
        <v>4.8000000000000007</v>
      </c>
      <c r="AH885" s="25">
        <v>11.200000000000001</v>
      </c>
      <c r="AI885" s="25">
        <v>0</v>
      </c>
      <c r="AJ885" s="25">
        <v>16</v>
      </c>
      <c r="AK885" s="25">
        <v>12</v>
      </c>
      <c r="AL885" s="25">
        <v>16.8</v>
      </c>
      <c r="AM885" s="25">
        <v>0</v>
      </c>
      <c r="AN885" s="25">
        <v>25.6</v>
      </c>
      <c r="AO885" s="25">
        <v>34.4</v>
      </c>
      <c r="AP885" s="25">
        <v>24</v>
      </c>
      <c r="AQ885" s="25">
        <v>0</v>
      </c>
      <c r="AR885" s="25">
        <v>8.8000000000000007</v>
      </c>
      <c r="AS885" s="25">
        <v>1.6</v>
      </c>
      <c r="AT885" s="25">
        <v>3.2</v>
      </c>
      <c r="AU885" s="25">
        <v>0.8</v>
      </c>
      <c r="AV885" s="25">
        <v>7.2</v>
      </c>
      <c r="AW885" s="25">
        <v>12</v>
      </c>
      <c r="AX885" s="25">
        <v>6.4</v>
      </c>
      <c r="AY885" s="25">
        <v>44</v>
      </c>
      <c r="AZ885" s="25">
        <v>12</v>
      </c>
      <c r="BA885" s="25">
        <v>0</v>
      </c>
      <c r="BB885" s="25">
        <v>5.6000000000000005</v>
      </c>
      <c r="BC885" s="25">
        <v>10.4</v>
      </c>
      <c r="BD885" s="25">
        <v>0</v>
      </c>
      <c r="BE885" s="25">
        <v>0</v>
      </c>
      <c r="BF885" s="25">
        <v>23.200000000000003</v>
      </c>
      <c r="BG885" s="25">
        <v>32</v>
      </c>
      <c r="BH885" s="25">
        <v>24.8</v>
      </c>
      <c r="BI885" s="25">
        <v>3.2</v>
      </c>
      <c r="BJ885" s="25">
        <v>24</v>
      </c>
      <c r="BK885" s="25">
        <v>31.200000000000003</v>
      </c>
      <c r="BL885" s="25">
        <v>0</v>
      </c>
      <c r="BM885" s="25">
        <v>8</v>
      </c>
      <c r="BN885" s="25">
        <v>23.200000000000003</v>
      </c>
      <c r="BO885" t="s">
        <v>236</v>
      </c>
    </row>
    <row r="886" spans="1:67" x14ac:dyDescent="0.25">
      <c r="A886" s="6">
        <v>44998</v>
      </c>
      <c r="B886" t="s">
        <v>9</v>
      </c>
      <c r="C886">
        <v>13</v>
      </c>
      <c r="D886">
        <f t="shared" si="85"/>
        <v>272.00000000000006</v>
      </c>
      <c r="E886">
        <f t="shared" si="86"/>
        <v>75.20000000000006</v>
      </c>
      <c r="F886">
        <f t="shared" si="87"/>
        <v>43.2</v>
      </c>
      <c r="G886">
        <f t="shared" si="88"/>
        <v>85.6</v>
      </c>
      <c r="H886">
        <f t="shared" si="89"/>
        <v>68</v>
      </c>
      <c r="I886">
        <v>0</v>
      </c>
      <c r="J886" s="22">
        <v>0.28000000000000003</v>
      </c>
      <c r="K886" s="22">
        <v>0.47199999999999998</v>
      </c>
      <c r="L886" s="22">
        <v>0.58399999999999996</v>
      </c>
      <c r="M886" s="22">
        <v>0.4</v>
      </c>
      <c r="N886" s="22">
        <v>0.79200000000000004</v>
      </c>
      <c r="O886" s="24">
        <v>0.13600000000000001</v>
      </c>
      <c r="P886" s="24">
        <v>0.56799999999999995</v>
      </c>
      <c r="Q886" s="24">
        <v>0.63200000000000012</v>
      </c>
      <c r="R886" s="24">
        <v>0.6080000000000001</v>
      </c>
      <c r="S886" s="24">
        <v>0.72800000000000009</v>
      </c>
      <c r="T886" s="24">
        <v>0.48</v>
      </c>
      <c r="U886" s="24">
        <v>0.77600000000000002</v>
      </c>
      <c r="V886" s="24">
        <v>0.26400000000000001</v>
      </c>
      <c r="W886" s="24">
        <v>0.8</v>
      </c>
      <c r="X886" s="24">
        <v>0.68800000000000006</v>
      </c>
      <c r="Y886" s="24">
        <v>0.68</v>
      </c>
      <c r="Z886" s="24">
        <v>0.7360000000000001</v>
      </c>
      <c r="AA886" s="25">
        <v>4</v>
      </c>
      <c r="AB886" s="25">
        <v>0</v>
      </c>
      <c r="AC886" s="25">
        <v>4.8000000000000007</v>
      </c>
      <c r="AD886" s="25">
        <v>0</v>
      </c>
      <c r="AE886" s="25">
        <v>2.4000000000000004</v>
      </c>
      <c r="AF886" s="25">
        <v>4</v>
      </c>
      <c r="AG886" s="25">
        <v>16</v>
      </c>
      <c r="AH886" s="25">
        <v>0</v>
      </c>
      <c r="AI886" s="25">
        <v>11.200000000000001</v>
      </c>
      <c r="AJ886" s="25">
        <v>0.8</v>
      </c>
      <c r="AK886" s="25">
        <v>45.6</v>
      </c>
      <c r="AL886" s="25">
        <v>8</v>
      </c>
      <c r="AM886" s="25">
        <v>27.200000000000003</v>
      </c>
      <c r="AN886" s="25">
        <v>16</v>
      </c>
      <c r="AO886" s="25">
        <v>0</v>
      </c>
      <c r="AP886" s="25">
        <v>1.6</v>
      </c>
      <c r="AQ886" s="25">
        <v>0</v>
      </c>
      <c r="AR886" s="25">
        <v>5.6000000000000005</v>
      </c>
      <c r="AS886" s="25">
        <v>4</v>
      </c>
      <c r="AT886" s="25">
        <v>5.6000000000000005</v>
      </c>
      <c r="AU886" s="25">
        <v>0</v>
      </c>
      <c r="AV886" s="25">
        <v>14.4</v>
      </c>
      <c r="AW886" s="25">
        <v>15.200000000000001</v>
      </c>
      <c r="AX886" s="25">
        <v>17.600000000000001</v>
      </c>
      <c r="AY886" s="25">
        <v>0</v>
      </c>
      <c r="AZ886" s="25">
        <v>15.200000000000001</v>
      </c>
      <c r="BA886" s="25">
        <v>17.600000000000001</v>
      </c>
      <c r="BB886" s="25">
        <v>0</v>
      </c>
      <c r="BC886" s="25">
        <v>5.6000000000000005</v>
      </c>
      <c r="BD886" s="25">
        <v>0</v>
      </c>
      <c r="BE886" s="25">
        <v>0</v>
      </c>
      <c r="BF886" s="25">
        <v>0</v>
      </c>
      <c r="BG886" s="25">
        <v>10.400000000000047</v>
      </c>
      <c r="BH886" s="25">
        <v>4.8000000000000007</v>
      </c>
      <c r="BI886" s="25">
        <v>24.8</v>
      </c>
      <c r="BJ886" s="25">
        <v>4.8000000000000007</v>
      </c>
      <c r="BK886" s="25">
        <v>26.400000000000002</v>
      </c>
      <c r="BL886" s="25">
        <v>4</v>
      </c>
      <c r="BM886" s="25">
        <v>0</v>
      </c>
      <c r="BN886" s="25">
        <v>0</v>
      </c>
      <c r="BO886" t="s">
        <v>236</v>
      </c>
    </row>
    <row r="887" spans="1:67" x14ac:dyDescent="0.25">
      <c r="A887" s="6">
        <v>44999</v>
      </c>
      <c r="B887" t="s">
        <v>9</v>
      </c>
      <c r="C887">
        <v>14</v>
      </c>
      <c r="D887">
        <f t="shared" si="85"/>
        <v>342.40000000000032</v>
      </c>
      <c r="E887">
        <f t="shared" si="86"/>
        <v>77.600000000000094</v>
      </c>
      <c r="F887">
        <f t="shared" si="87"/>
        <v>124.80000000000001</v>
      </c>
      <c r="G887">
        <f t="shared" si="88"/>
        <v>105.60000000000021</v>
      </c>
      <c r="H887">
        <f t="shared" si="89"/>
        <v>34.400000000000006</v>
      </c>
      <c r="I887">
        <v>0</v>
      </c>
      <c r="J887" s="22">
        <v>0.34400000000000003</v>
      </c>
      <c r="K887" s="22">
        <v>0.66400000000000015</v>
      </c>
      <c r="L887" s="22">
        <v>0.64000000000000012</v>
      </c>
      <c r="M887" s="22">
        <v>0.70400000000000007</v>
      </c>
      <c r="N887" s="22">
        <v>0.74400000000000011</v>
      </c>
      <c r="O887" s="24">
        <v>0.22400000000000003</v>
      </c>
      <c r="P887" s="24">
        <v>0.59199999999999997</v>
      </c>
      <c r="Q887" s="24">
        <v>0.63200000000000012</v>
      </c>
      <c r="R887" s="24">
        <v>0.64000000000000012</v>
      </c>
      <c r="S887" s="24">
        <v>0.48799999999999999</v>
      </c>
      <c r="T887" s="24">
        <v>0.52800000000000002</v>
      </c>
      <c r="U887" s="24">
        <v>0.41600000000000004</v>
      </c>
      <c r="V887" s="24">
        <v>0.21600000000000003</v>
      </c>
      <c r="W887" s="24">
        <v>0.64800000000000013</v>
      </c>
      <c r="X887" s="24">
        <v>0.44000000000000006</v>
      </c>
      <c r="Y887" s="24">
        <v>0.79200000000000004</v>
      </c>
      <c r="Z887" s="24">
        <v>0.43200000000000005</v>
      </c>
      <c r="AA887" s="25">
        <v>14.4</v>
      </c>
      <c r="AB887" s="25">
        <v>35.200000000000003</v>
      </c>
      <c r="AC887" s="25">
        <v>20.8</v>
      </c>
      <c r="AD887" s="25">
        <v>0</v>
      </c>
      <c r="AE887" s="25">
        <v>0</v>
      </c>
      <c r="AF887" s="25">
        <v>8</v>
      </c>
      <c r="AG887" s="25">
        <v>19.200000000000003</v>
      </c>
      <c r="AH887" s="25">
        <v>3.2</v>
      </c>
      <c r="AI887" s="25">
        <v>24</v>
      </c>
      <c r="AJ887" s="25">
        <v>0</v>
      </c>
      <c r="AK887" s="25">
        <v>18.400000000000002</v>
      </c>
      <c r="AL887" s="25">
        <v>8.8000000000000007</v>
      </c>
      <c r="AM887" s="25">
        <v>7.2</v>
      </c>
      <c r="AN887" s="25">
        <v>5.6000000000000005</v>
      </c>
      <c r="AO887" s="25">
        <v>4</v>
      </c>
      <c r="AP887" s="25">
        <v>4.8000000000000007</v>
      </c>
      <c r="AQ887" s="25">
        <v>0</v>
      </c>
      <c r="AR887" s="25">
        <v>4</v>
      </c>
      <c r="AS887" s="25">
        <v>0</v>
      </c>
      <c r="AT887" s="25">
        <v>0</v>
      </c>
      <c r="AU887" s="25">
        <v>0</v>
      </c>
      <c r="AV887" s="25">
        <v>6.4</v>
      </c>
      <c r="AW887" s="25">
        <v>8.8000000000000913</v>
      </c>
      <c r="AX887" s="25">
        <v>13.600000000000001</v>
      </c>
      <c r="AY887" s="25">
        <v>0</v>
      </c>
      <c r="AZ887" s="25">
        <v>9.600000000000092</v>
      </c>
      <c r="BA887" s="25">
        <v>4.0000000000000231</v>
      </c>
      <c r="BB887" s="25">
        <v>11.200000000000001</v>
      </c>
      <c r="BC887" s="25">
        <v>20.8</v>
      </c>
      <c r="BD887" s="25">
        <v>31.200000000000003</v>
      </c>
      <c r="BE887" s="25">
        <v>6.4</v>
      </c>
      <c r="BF887" s="25">
        <v>14.4</v>
      </c>
      <c r="BG887" s="25">
        <v>16.8</v>
      </c>
      <c r="BH887" s="25">
        <v>5.6000000000000005</v>
      </c>
      <c r="BI887" s="25">
        <v>0</v>
      </c>
      <c r="BJ887" s="25">
        <v>4.8000000000000913</v>
      </c>
      <c r="BK887" s="25">
        <v>5.6000000000000005</v>
      </c>
      <c r="BL887" s="25">
        <v>20</v>
      </c>
      <c r="BM887" s="25">
        <v>4</v>
      </c>
      <c r="BN887" s="25">
        <v>0</v>
      </c>
      <c r="BO887" t="s">
        <v>236</v>
      </c>
    </row>
    <row r="888" spans="1:67" x14ac:dyDescent="0.25">
      <c r="A888" s="6">
        <v>45000</v>
      </c>
      <c r="B888" t="s">
        <v>9</v>
      </c>
      <c r="C888">
        <v>15</v>
      </c>
      <c r="D888">
        <f t="shared" si="85"/>
        <v>464.80000000000013</v>
      </c>
      <c r="E888">
        <f t="shared" si="86"/>
        <v>113.60000000000001</v>
      </c>
      <c r="F888">
        <f t="shared" si="87"/>
        <v>174.40000000000012</v>
      </c>
      <c r="G888">
        <f t="shared" si="88"/>
        <v>88</v>
      </c>
      <c r="H888">
        <f t="shared" si="89"/>
        <v>88.8</v>
      </c>
      <c r="I888">
        <v>0</v>
      </c>
      <c r="J888" s="22">
        <v>0.4</v>
      </c>
      <c r="K888" s="22">
        <v>0.504</v>
      </c>
      <c r="L888" s="22">
        <v>0.56799999999999995</v>
      </c>
      <c r="M888" s="22">
        <v>0.71200000000000008</v>
      </c>
      <c r="N888" s="22">
        <v>0.75200000000000011</v>
      </c>
      <c r="O888" s="24">
        <v>0.7360000000000001</v>
      </c>
      <c r="P888" s="24">
        <v>0.57599999999999996</v>
      </c>
      <c r="Q888" s="24">
        <v>0.51200000000000001</v>
      </c>
      <c r="R888" s="24">
        <v>0.75200000000000011</v>
      </c>
      <c r="S888" s="24">
        <v>0.7360000000000001</v>
      </c>
      <c r="T888" s="24">
        <v>0.8</v>
      </c>
      <c r="U888" s="24">
        <v>0.41600000000000004</v>
      </c>
      <c r="V888" s="24">
        <v>0.59199999999999997</v>
      </c>
      <c r="W888" s="24">
        <v>0.34400000000000003</v>
      </c>
      <c r="X888" s="24">
        <v>0.8</v>
      </c>
      <c r="Y888" s="24">
        <v>0.75200000000000011</v>
      </c>
      <c r="Z888" s="24">
        <v>0.30400000000000005</v>
      </c>
      <c r="AA888" s="25">
        <v>35.200000000000003</v>
      </c>
      <c r="AB888" s="25">
        <v>4</v>
      </c>
      <c r="AC888" s="25">
        <v>28</v>
      </c>
      <c r="AD888" s="25">
        <v>21.6</v>
      </c>
      <c r="AE888" s="25">
        <v>0.80000000000009097</v>
      </c>
      <c r="AF888" s="25">
        <v>32</v>
      </c>
      <c r="AG888" s="25">
        <v>0.8</v>
      </c>
      <c r="AH888" s="25">
        <v>44.800000000000004</v>
      </c>
      <c r="AI888" s="25">
        <v>6.4</v>
      </c>
      <c r="AJ888" s="25">
        <v>0.8</v>
      </c>
      <c r="AK888" s="25">
        <v>0</v>
      </c>
      <c r="AL888" s="25">
        <v>0</v>
      </c>
      <c r="AM888" s="25">
        <v>10.4</v>
      </c>
      <c r="AN888" s="25">
        <v>32</v>
      </c>
      <c r="AO888" s="25">
        <v>0</v>
      </c>
      <c r="AP888" s="25">
        <v>14.4</v>
      </c>
      <c r="AQ888" s="25">
        <v>4.8000000000000007</v>
      </c>
      <c r="AR888" s="25">
        <v>0</v>
      </c>
      <c r="AS888" s="25">
        <v>0</v>
      </c>
      <c r="AT888" s="25">
        <v>27.200000000000003</v>
      </c>
      <c r="AU888" s="25">
        <v>21.6</v>
      </c>
      <c r="AV888" s="25">
        <v>6.4</v>
      </c>
      <c r="AW888" s="25">
        <v>14.4</v>
      </c>
      <c r="AX888" s="25">
        <v>0</v>
      </c>
      <c r="AY888" s="25">
        <v>20</v>
      </c>
      <c r="AZ888" s="25">
        <v>1.6</v>
      </c>
      <c r="BA888" s="25">
        <v>0</v>
      </c>
      <c r="BB888" s="25">
        <v>7.2</v>
      </c>
      <c r="BC888" s="25">
        <v>0</v>
      </c>
      <c r="BD888" s="25">
        <v>16.8</v>
      </c>
      <c r="BE888" s="25">
        <v>0</v>
      </c>
      <c r="BF888" s="25">
        <v>9.6000000000000014</v>
      </c>
      <c r="BG888" s="25">
        <v>16.8</v>
      </c>
      <c r="BH888" s="25">
        <v>15.200000000000001</v>
      </c>
      <c r="BI888" s="25">
        <v>37.6</v>
      </c>
      <c r="BJ888" s="25">
        <v>14.4</v>
      </c>
      <c r="BK888" s="25">
        <v>1.6</v>
      </c>
      <c r="BL888" s="25">
        <v>12</v>
      </c>
      <c r="BM888" s="25">
        <v>2.4000000000000004</v>
      </c>
      <c r="BN888" s="25">
        <v>4</v>
      </c>
      <c r="BO888" t="s">
        <v>236</v>
      </c>
    </row>
    <row r="889" spans="1:67" x14ac:dyDescent="0.25">
      <c r="A889" s="6">
        <v>45001</v>
      </c>
      <c r="B889" t="s">
        <v>9</v>
      </c>
      <c r="C889">
        <v>16</v>
      </c>
      <c r="D889">
        <f t="shared" si="85"/>
        <v>444</v>
      </c>
      <c r="E889">
        <f t="shared" si="86"/>
        <v>72</v>
      </c>
      <c r="F889">
        <f t="shared" si="87"/>
        <v>104.80000000000001</v>
      </c>
      <c r="G889">
        <f t="shared" si="88"/>
        <v>140.80000000000001</v>
      </c>
      <c r="H889">
        <f t="shared" si="89"/>
        <v>126.4</v>
      </c>
      <c r="I889">
        <v>0</v>
      </c>
      <c r="J889" s="22">
        <v>0.72800000000000009</v>
      </c>
      <c r="K889" s="22">
        <v>0.51200000000000001</v>
      </c>
      <c r="L889" s="22">
        <v>0.60000000000000009</v>
      </c>
      <c r="M889" s="22">
        <v>0.76000000000000012</v>
      </c>
      <c r="N889" s="22">
        <v>0.79200000000000004</v>
      </c>
      <c r="O889" s="24">
        <v>0.6080000000000001</v>
      </c>
      <c r="P889" s="24">
        <v>0.52800000000000002</v>
      </c>
      <c r="Q889" s="24">
        <v>0.48799999999999999</v>
      </c>
      <c r="R889" s="24">
        <v>0.37600000000000006</v>
      </c>
      <c r="S889" s="24">
        <v>0.58399999999999996</v>
      </c>
      <c r="T889" s="24">
        <v>0.64000000000000012</v>
      </c>
      <c r="U889" s="24">
        <v>0.41600000000000004</v>
      </c>
      <c r="V889" s="24">
        <v>0.44800000000000006</v>
      </c>
      <c r="W889" s="24">
        <v>0.34400000000000003</v>
      </c>
      <c r="X889" s="24">
        <v>0.72000000000000008</v>
      </c>
      <c r="Y889" s="24">
        <v>0.32800000000000007</v>
      </c>
      <c r="Z889" s="24">
        <v>0.75200000000000011</v>
      </c>
      <c r="AA889" s="25">
        <v>9.6000000000000014</v>
      </c>
      <c r="AB889" s="25">
        <v>18.400000000000002</v>
      </c>
      <c r="AC889" s="25">
        <v>22.400000000000002</v>
      </c>
      <c r="AD889" s="25">
        <v>4.8000000000000007</v>
      </c>
      <c r="AE889" s="25">
        <v>19.200000000000003</v>
      </c>
      <c r="AF889" s="25">
        <v>22.400000000000002</v>
      </c>
      <c r="AG889" s="25">
        <v>4</v>
      </c>
      <c r="AH889" s="25">
        <v>0</v>
      </c>
      <c r="AI889" s="25">
        <v>0.8</v>
      </c>
      <c r="AJ889" s="25">
        <v>3.2</v>
      </c>
      <c r="AK889" s="25">
        <v>9.6000000000000014</v>
      </c>
      <c r="AL889" s="25">
        <v>6.4</v>
      </c>
      <c r="AM889" s="25">
        <v>26.400000000000002</v>
      </c>
      <c r="AN889" s="25">
        <v>23.200000000000003</v>
      </c>
      <c r="AO889" s="25">
        <v>21.6</v>
      </c>
      <c r="AP889" s="25">
        <v>3.2</v>
      </c>
      <c r="AQ889" s="25">
        <v>2.4000000000000004</v>
      </c>
      <c r="AR889" s="25">
        <v>9.6000000000000014</v>
      </c>
      <c r="AS889" s="25">
        <v>8.8000000000000007</v>
      </c>
      <c r="AT889" s="25">
        <v>24.8</v>
      </c>
      <c r="AU889" s="25">
        <v>3.2</v>
      </c>
      <c r="AV889" s="25">
        <v>20.8</v>
      </c>
      <c r="AW889" s="25">
        <v>4.8000000000000007</v>
      </c>
      <c r="AX889" s="25">
        <v>2.4000000000000004</v>
      </c>
      <c r="AY889" s="25">
        <v>32.800000000000004</v>
      </c>
      <c r="AZ889" s="25">
        <v>19.200000000000003</v>
      </c>
      <c r="BA889" s="25">
        <v>30.400000000000002</v>
      </c>
      <c r="BB889" s="25">
        <v>10.4</v>
      </c>
      <c r="BC889" s="25">
        <v>9.6000000000000014</v>
      </c>
      <c r="BD889" s="25">
        <v>7.2</v>
      </c>
      <c r="BE889" s="25">
        <v>0</v>
      </c>
      <c r="BF889" s="25">
        <v>9.6000000000000014</v>
      </c>
      <c r="BG889" s="25">
        <v>30.400000000000002</v>
      </c>
      <c r="BH889" s="25">
        <v>0</v>
      </c>
      <c r="BI889" s="25">
        <v>21.6</v>
      </c>
      <c r="BJ889" s="25">
        <v>10.4</v>
      </c>
      <c r="BK889" s="25">
        <v>0</v>
      </c>
      <c r="BL889" s="25">
        <v>0</v>
      </c>
      <c r="BM889" s="25">
        <v>0</v>
      </c>
      <c r="BN889" s="25">
        <v>0</v>
      </c>
      <c r="BO889" t="s">
        <v>236</v>
      </c>
    </row>
    <row r="890" spans="1:67" x14ac:dyDescent="0.25">
      <c r="A890" s="6">
        <v>45002</v>
      </c>
      <c r="B890" t="s">
        <v>9</v>
      </c>
      <c r="C890">
        <v>17</v>
      </c>
      <c r="D890">
        <f t="shared" si="85"/>
        <v>360</v>
      </c>
      <c r="E890">
        <f t="shared" si="86"/>
        <v>76</v>
      </c>
      <c r="F890">
        <f t="shared" si="87"/>
        <v>51.999999999999957</v>
      </c>
      <c r="G890">
        <f t="shared" si="88"/>
        <v>103.20000000000002</v>
      </c>
      <c r="H890">
        <f t="shared" si="89"/>
        <v>128.80000000000001</v>
      </c>
      <c r="I890">
        <v>1</v>
      </c>
      <c r="J890" s="22">
        <v>0.20800000000000002</v>
      </c>
      <c r="K890" s="22">
        <v>0.52800000000000002</v>
      </c>
      <c r="L890" s="22">
        <v>0.62400000000000011</v>
      </c>
      <c r="M890" s="22">
        <v>0.30400000000000005</v>
      </c>
      <c r="N890" s="22">
        <v>0.78400000000000003</v>
      </c>
      <c r="O890" s="24">
        <v>0.53600000000000003</v>
      </c>
      <c r="P890" s="24">
        <v>0.76800000000000002</v>
      </c>
      <c r="Q890" s="24">
        <v>0.52800000000000002</v>
      </c>
      <c r="R890" s="24">
        <v>0.77600000000000002</v>
      </c>
      <c r="S890" s="24">
        <v>0.48</v>
      </c>
      <c r="T890" s="24">
        <v>0.48</v>
      </c>
      <c r="U890" s="24">
        <v>0.46399999999999997</v>
      </c>
      <c r="V890" s="24">
        <v>0.69600000000000006</v>
      </c>
      <c r="W890" s="24">
        <v>0.248</v>
      </c>
      <c r="X890" s="24">
        <v>0.44800000000000006</v>
      </c>
      <c r="Y890" s="24">
        <v>0.32800000000000007</v>
      </c>
      <c r="Z890" s="24">
        <v>0.46399999999999997</v>
      </c>
      <c r="AA890" s="25">
        <v>11.199999999999955</v>
      </c>
      <c r="AB890" s="25">
        <v>0</v>
      </c>
      <c r="AC890" s="25">
        <v>0</v>
      </c>
      <c r="AD890" s="25">
        <v>4</v>
      </c>
      <c r="AE890" s="25">
        <v>4.8000000000000007</v>
      </c>
      <c r="AF890" s="25">
        <v>0</v>
      </c>
      <c r="AG890" s="25">
        <v>8</v>
      </c>
      <c r="AH890" s="25">
        <v>20</v>
      </c>
      <c r="AI890" s="25">
        <v>4</v>
      </c>
      <c r="AJ890" s="25">
        <v>0</v>
      </c>
      <c r="AK890" s="25">
        <v>0</v>
      </c>
      <c r="AL890" s="25">
        <v>4</v>
      </c>
      <c r="AM890" s="25">
        <v>30.400000000000002</v>
      </c>
      <c r="AN890" s="25">
        <v>9.6000000000000014</v>
      </c>
      <c r="AO890" s="25">
        <v>0</v>
      </c>
      <c r="AP890" s="25">
        <v>19.200000000000003</v>
      </c>
      <c r="AQ890" s="25">
        <v>16.8</v>
      </c>
      <c r="AR890" s="25">
        <v>24.8</v>
      </c>
      <c r="AS890" s="25">
        <v>0.8</v>
      </c>
      <c r="AT890" s="25">
        <v>23.200000000000003</v>
      </c>
      <c r="AU890" s="25">
        <v>4</v>
      </c>
      <c r="AV890" s="25">
        <v>0</v>
      </c>
      <c r="AW890" s="25">
        <v>36.800000000000004</v>
      </c>
      <c r="AX890" s="25">
        <v>16.8</v>
      </c>
      <c r="AY890" s="25">
        <v>7.2</v>
      </c>
      <c r="AZ890" s="25">
        <v>12</v>
      </c>
      <c r="BA890" s="25">
        <v>2.4000000000000004</v>
      </c>
      <c r="BB890" s="25">
        <v>1.6</v>
      </c>
      <c r="BC890" s="25">
        <v>22.400000000000002</v>
      </c>
      <c r="BD890" s="25">
        <v>0</v>
      </c>
      <c r="BE890" s="25">
        <v>9.6000000000000014</v>
      </c>
      <c r="BF890" s="25">
        <v>0</v>
      </c>
      <c r="BG890" s="25">
        <v>0</v>
      </c>
      <c r="BH890" s="25">
        <v>23.200000000000003</v>
      </c>
      <c r="BI890" s="25">
        <v>0</v>
      </c>
      <c r="BJ890" s="25">
        <v>4</v>
      </c>
      <c r="BK890" s="25">
        <v>5.6000000000000005</v>
      </c>
      <c r="BL890" s="25">
        <v>6.4</v>
      </c>
      <c r="BM890" s="25">
        <v>14.4</v>
      </c>
      <c r="BN890" s="25">
        <v>12.8</v>
      </c>
      <c r="BO890" t="s">
        <v>236</v>
      </c>
    </row>
    <row r="891" spans="1:67" x14ac:dyDescent="0.25">
      <c r="A891" s="6">
        <v>45003</v>
      </c>
      <c r="B891" t="s">
        <v>9</v>
      </c>
      <c r="C891">
        <v>18</v>
      </c>
      <c r="D891">
        <f t="shared" si="85"/>
        <v>360</v>
      </c>
      <c r="E891">
        <f t="shared" si="86"/>
        <v>108.8</v>
      </c>
      <c r="F891">
        <f t="shared" si="87"/>
        <v>51.2</v>
      </c>
      <c r="G891">
        <f t="shared" si="88"/>
        <v>77.599999999999994</v>
      </c>
      <c r="H891">
        <f t="shared" si="89"/>
        <v>122.4</v>
      </c>
      <c r="I891">
        <v>0</v>
      </c>
      <c r="J891" s="22">
        <v>0.28000000000000003</v>
      </c>
      <c r="K891" s="22">
        <v>0.66400000000000015</v>
      </c>
      <c r="L891" s="22">
        <v>0.79200000000000004</v>
      </c>
      <c r="M891" s="22">
        <v>0.76000000000000012</v>
      </c>
      <c r="N891" s="22">
        <v>0.7360000000000001</v>
      </c>
      <c r="O891" s="24">
        <v>0.67200000000000004</v>
      </c>
      <c r="P891" s="24">
        <v>0.53600000000000003</v>
      </c>
      <c r="Q891" s="24">
        <v>8.0000000000000016E-2</v>
      </c>
      <c r="R891" s="24">
        <v>0.48</v>
      </c>
      <c r="S891" s="24">
        <v>0.55200000000000005</v>
      </c>
      <c r="T891" s="24">
        <v>0.79200000000000004</v>
      </c>
      <c r="U891" s="24">
        <v>0.76800000000000002</v>
      </c>
      <c r="V891" s="24">
        <v>0.20800000000000002</v>
      </c>
      <c r="W891" s="24">
        <v>0.29599999999999999</v>
      </c>
      <c r="X891" s="24">
        <v>0.76000000000000012</v>
      </c>
      <c r="Y891" s="24">
        <v>0.25600000000000001</v>
      </c>
      <c r="Z891" s="24">
        <v>0.79200000000000004</v>
      </c>
      <c r="AA891" s="25">
        <v>0</v>
      </c>
      <c r="AB891" s="25">
        <v>14.4</v>
      </c>
      <c r="AC891" s="25">
        <v>0</v>
      </c>
      <c r="AD891" s="25">
        <v>0</v>
      </c>
      <c r="AE891" s="25">
        <v>6.4</v>
      </c>
      <c r="AF891" s="25">
        <v>20.8</v>
      </c>
      <c r="AG891" s="25">
        <v>0</v>
      </c>
      <c r="AH891" s="25">
        <v>3.2</v>
      </c>
      <c r="AI891" s="25">
        <v>0</v>
      </c>
      <c r="AJ891" s="25">
        <v>6.4</v>
      </c>
      <c r="AK891" s="25">
        <v>32</v>
      </c>
      <c r="AL891" s="25">
        <v>30.400000000000002</v>
      </c>
      <c r="AM891" s="25">
        <v>0</v>
      </c>
      <c r="AN891" s="25">
        <v>32</v>
      </c>
      <c r="AO891" s="25">
        <v>4.8000000000000007</v>
      </c>
      <c r="AP891" s="25">
        <v>0</v>
      </c>
      <c r="AQ891" s="25">
        <v>36</v>
      </c>
      <c r="AR891" s="25">
        <v>4.8000000000000007</v>
      </c>
      <c r="AS891" s="25">
        <v>0</v>
      </c>
      <c r="AT891" s="25">
        <v>14.4</v>
      </c>
      <c r="AU891" s="25">
        <v>6.4</v>
      </c>
      <c r="AV891" s="25">
        <v>13.600000000000001</v>
      </c>
      <c r="AW891" s="25">
        <v>16</v>
      </c>
      <c r="AX891" s="25">
        <v>4.8000000000000007</v>
      </c>
      <c r="AY891" s="25">
        <v>0</v>
      </c>
      <c r="AZ891" s="25">
        <v>0</v>
      </c>
      <c r="BA891" s="25">
        <v>8</v>
      </c>
      <c r="BB891" s="25">
        <v>5.6000000000000005</v>
      </c>
      <c r="BC891" s="25">
        <v>6.4</v>
      </c>
      <c r="BD891" s="25">
        <v>16.8</v>
      </c>
      <c r="BE891" s="25">
        <v>0</v>
      </c>
      <c r="BF891" s="25">
        <v>37.6</v>
      </c>
      <c r="BG891" s="25">
        <v>4</v>
      </c>
      <c r="BH891" s="25">
        <v>8</v>
      </c>
      <c r="BI891" s="25">
        <v>20</v>
      </c>
      <c r="BJ891" s="25">
        <v>10.4</v>
      </c>
      <c r="BK891" s="25">
        <v>4</v>
      </c>
      <c r="BL891" s="25">
        <v>21.6</v>
      </c>
      <c r="BM891" s="25">
        <v>3.2</v>
      </c>
      <c r="BN891" s="25">
        <v>0</v>
      </c>
      <c r="BO891" t="s">
        <v>236</v>
      </c>
    </row>
    <row r="892" spans="1:67" x14ac:dyDescent="0.25">
      <c r="A892" s="6">
        <v>45004</v>
      </c>
      <c r="B892" t="s">
        <v>9</v>
      </c>
      <c r="C892">
        <v>19</v>
      </c>
      <c r="D892">
        <f t="shared" si="85"/>
        <v>312.8</v>
      </c>
      <c r="E892">
        <f t="shared" si="86"/>
        <v>80</v>
      </c>
      <c r="F892">
        <f t="shared" si="87"/>
        <v>84.800000000000011</v>
      </c>
      <c r="G892">
        <f t="shared" si="88"/>
        <v>120</v>
      </c>
      <c r="H892">
        <f t="shared" si="89"/>
        <v>28</v>
      </c>
      <c r="I892">
        <v>0</v>
      </c>
      <c r="J892" s="22">
        <v>0.34400000000000003</v>
      </c>
      <c r="K892" s="22">
        <v>0.48</v>
      </c>
      <c r="L892" s="22">
        <v>0.79200000000000004</v>
      </c>
      <c r="M892" s="22">
        <v>0.64000000000000012</v>
      </c>
      <c r="N892" s="22">
        <v>0.78400000000000003</v>
      </c>
      <c r="O892" s="24">
        <v>0.57599999999999996</v>
      </c>
      <c r="P892" s="24">
        <v>0.48799999999999999</v>
      </c>
      <c r="Q892" s="24">
        <v>0.45600000000000007</v>
      </c>
      <c r="R892" s="24">
        <v>0.58399999999999996</v>
      </c>
      <c r="S892" s="24">
        <v>0.54400000000000004</v>
      </c>
      <c r="T892" s="24">
        <v>0.78400000000000003</v>
      </c>
      <c r="U892" s="24">
        <v>0.76000000000000012</v>
      </c>
      <c r="V892" s="24">
        <v>0.76800000000000002</v>
      </c>
      <c r="W892" s="24">
        <v>0.20800000000000002</v>
      </c>
      <c r="X892" s="24">
        <v>0.32800000000000007</v>
      </c>
      <c r="Y892" s="24">
        <v>0.44800000000000006</v>
      </c>
      <c r="Z892" s="24">
        <v>0.504</v>
      </c>
      <c r="AA892" s="25">
        <v>0</v>
      </c>
      <c r="AB892" s="25">
        <v>10.4</v>
      </c>
      <c r="AC892" s="25">
        <v>20.8</v>
      </c>
      <c r="AD892" s="25">
        <v>0</v>
      </c>
      <c r="AE892" s="25">
        <v>6.4</v>
      </c>
      <c r="AF892" s="25">
        <v>0</v>
      </c>
      <c r="AG892" s="25">
        <v>0.8</v>
      </c>
      <c r="AH892" s="25">
        <v>8</v>
      </c>
      <c r="AI892" s="25">
        <v>38.400000000000006</v>
      </c>
      <c r="AJ892" s="25">
        <v>0</v>
      </c>
      <c r="AK892" s="25">
        <v>0</v>
      </c>
      <c r="AL892" s="25">
        <v>0</v>
      </c>
      <c r="AM892" s="25">
        <v>0</v>
      </c>
      <c r="AN892" s="25">
        <v>0</v>
      </c>
      <c r="AO892" s="25">
        <v>0</v>
      </c>
      <c r="AP892" s="25">
        <v>6.4</v>
      </c>
      <c r="AQ892" s="25">
        <v>10.4</v>
      </c>
      <c r="AR892" s="25">
        <v>0</v>
      </c>
      <c r="AS892" s="25">
        <v>11.200000000000001</v>
      </c>
      <c r="AT892" s="25">
        <v>0</v>
      </c>
      <c r="AU892" s="25">
        <v>13.600000000000001</v>
      </c>
      <c r="AV892" s="25">
        <v>0</v>
      </c>
      <c r="AW892" s="25">
        <v>1.6</v>
      </c>
      <c r="AX892" s="25">
        <v>5.6000000000000005</v>
      </c>
      <c r="AY892" s="25">
        <v>27.200000000000003</v>
      </c>
      <c r="AZ892" s="25">
        <v>20.8</v>
      </c>
      <c r="BA892" s="25">
        <v>19.200000000000003</v>
      </c>
      <c r="BB892" s="25">
        <v>24</v>
      </c>
      <c r="BC892" s="25">
        <v>4</v>
      </c>
      <c r="BD892" s="25">
        <v>4</v>
      </c>
      <c r="BE892" s="25">
        <v>0.8</v>
      </c>
      <c r="BF892" s="25">
        <v>4.8000000000000007</v>
      </c>
      <c r="BG892" s="25">
        <v>20.8</v>
      </c>
      <c r="BH892" s="25">
        <v>0</v>
      </c>
      <c r="BI892" s="25">
        <v>13.600000000000001</v>
      </c>
      <c r="BJ892" s="25">
        <v>2.4000000000000004</v>
      </c>
      <c r="BK892" s="25">
        <v>11.200000000000001</v>
      </c>
      <c r="BL892" s="25">
        <v>9.6000000000000014</v>
      </c>
      <c r="BM892" s="25">
        <v>0</v>
      </c>
      <c r="BN892" s="25">
        <v>16.8</v>
      </c>
      <c r="BO892" t="s">
        <v>236</v>
      </c>
    </row>
    <row r="893" spans="1:67" x14ac:dyDescent="0.25">
      <c r="A893" s="6">
        <v>45005</v>
      </c>
      <c r="B893" t="s">
        <v>9</v>
      </c>
      <c r="C893">
        <v>20</v>
      </c>
      <c r="D893">
        <f t="shared" si="85"/>
        <v>361.59999999999997</v>
      </c>
      <c r="E893">
        <f t="shared" si="86"/>
        <v>89.6</v>
      </c>
      <c r="F893">
        <f t="shared" si="87"/>
        <v>101.60000000000005</v>
      </c>
      <c r="G893">
        <f t="shared" si="88"/>
        <v>81.599999999999909</v>
      </c>
      <c r="H893">
        <f t="shared" si="89"/>
        <v>88.800000000000011</v>
      </c>
      <c r="I893">
        <v>0</v>
      </c>
      <c r="J893" s="22">
        <v>0.30400000000000005</v>
      </c>
      <c r="K893" s="22">
        <v>0.42400000000000004</v>
      </c>
      <c r="L893" s="22">
        <v>0.65600000000000014</v>
      </c>
      <c r="M893" s="22">
        <v>0.67200000000000004</v>
      </c>
      <c r="N893" s="22">
        <v>0.57599999999999996</v>
      </c>
      <c r="O893" s="24">
        <v>0.79200000000000004</v>
      </c>
      <c r="P893" s="24">
        <v>0.496</v>
      </c>
      <c r="Q893" s="24">
        <v>0.74400000000000011</v>
      </c>
      <c r="R893" s="24">
        <v>0.68800000000000006</v>
      </c>
      <c r="S893" s="24">
        <v>0.60000000000000009</v>
      </c>
      <c r="T893" s="24">
        <v>0.76000000000000012</v>
      </c>
      <c r="U893" s="24">
        <v>0.66400000000000015</v>
      </c>
      <c r="V893" s="24">
        <v>0.7360000000000001</v>
      </c>
      <c r="W893" s="24">
        <v>0.62400000000000011</v>
      </c>
      <c r="X893" s="24">
        <v>0.53600000000000003</v>
      </c>
      <c r="Y893" s="24">
        <v>0.69600000000000006</v>
      </c>
      <c r="Z893" s="24">
        <v>0.43200000000000005</v>
      </c>
      <c r="AA893" s="25">
        <v>16</v>
      </c>
      <c r="AB893" s="25">
        <v>4</v>
      </c>
      <c r="AC893" s="25">
        <v>19.200000000000003</v>
      </c>
      <c r="AD893" s="25">
        <v>0.8</v>
      </c>
      <c r="AE893" s="25">
        <v>4</v>
      </c>
      <c r="AF893" s="25">
        <v>30.400000000000002</v>
      </c>
      <c r="AG893" s="25">
        <v>14.4</v>
      </c>
      <c r="AH893" s="25">
        <v>9.6000000000000014</v>
      </c>
      <c r="AI893" s="25">
        <v>0</v>
      </c>
      <c r="AJ893" s="25">
        <v>3.2000000000000455</v>
      </c>
      <c r="AK893" s="25">
        <v>14.4</v>
      </c>
      <c r="AL893" s="25">
        <v>9.6000000000000014</v>
      </c>
      <c r="AM893" s="25">
        <v>0</v>
      </c>
      <c r="AN893" s="25">
        <v>12.8</v>
      </c>
      <c r="AO893" s="25">
        <v>12.8</v>
      </c>
      <c r="AP893" s="25">
        <v>24</v>
      </c>
      <c r="AQ893" s="25">
        <v>0</v>
      </c>
      <c r="AR893" s="25">
        <v>13.600000000000001</v>
      </c>
      <c r="AS893" s="25">
        <v>9.6000000000000014</v>
      </c>
      <c r="AT893" s="25">
        <v>6.4</v>
      </c>
      <c r="AU893" s="25">
        <v>4.8000000000000007</v>
      </c>
      <c r="AV893" s="25">
        <v>2.3999999999999093</v>
      </c>
      <c r="AW893" s="25">
        <v>16.8</v>
      </c>
      <c r="AX893" s="25">
        <v>0</v>
      </c>
      <c r="AY893" s="25">
        <v>5.6000000000000005</v>
      </c>
      <c r="AZ893" s="25">
        <v>2.4000000000000004</v>
      </c>
      <c r="BA893" s="25">
        <v>8</v>
      </c>
      <c r="BB893" s="25">
        <v>12.8</v>
      </c>
      <c r="BC893" s="25">
        <v>16</v>
      </c>
      <c r="BD893" s="25">
        <v>12.8</v>
      </c>
      <c r="BE893" s="25">
        <v>0</v>
      </c>
      <c r="BF893" s="25">
        <v>40</v>
      </c>
      <c r="BG893" s="25">
        <v>3.2</v>
      </c>
      <c r="BH893" s="25">
        <v>0</v>
      </c>
      <c r="BI893" s="25">
        <v>7.2</v>
      </c>
      <c r="BJ893" s="25">
        <v>0</v>
      </c>
      <c r="BK893" s="25">
        <v>12.8</v>
      </c>
      <c r="BL893" s="25">
        <v>5.6000000000000005</v>
      </c>
      <c r="BM893" s="25">
        <v>0</v>
      </c>
      <c r="BN893" s="25">
        <v>20.8</v>
      </c>
      <c r="BO893" t="s">
        <v>236</v>
      </c>
    </row>
    <row r="894" spans="1:67" x14ac:dyDescent="0.25">
      <c r="A894" s="6">
        <v>45006</v>
      </c>
      <c r="B894" t="s">
        <v>9</v>
      </c>
      <c r="C894">
        <v>21</v>
      </c>
      <c r="D894">
        <f t="shared" si="85"/>
        <v>387.2</v>
      </c>
      <c r="E894">
        <f t="shared" si="86"/>
        <v>156.79999999999998</v>
      </c>
      <c r="F894">
        <f t="shared" si="87"/>
        <v>14.4</v>
      </c>
      <c r="G894">
        <f t="shared" si="88"/>
        <v>107.20000000000002</v>
      </c>
      <c r="H894">
        <f t="shared" si="89"/>
        <v>108.80000000000001</v>
      </c>
      <c r="I894">
        <v>0</v>
      </c>
      <c r="J894" s="22">
        <v>0.64000000000000012</v>
      </c>
      <c r="K894" s="22">
        <v>0.26400000000000001</v>
      </c>
      <c r="L894" s="22">
        <v>0.74400000000000011</v>
      </c>
      <c r="M894" s="22">
        <v>0.65600000000000014</v>
      </c>
      <c r="N894" s="22">
        <v>0.6080000000000001</v>
      </c>
      <c r="O894" s="24">
        <v>0.44000000000000006</v>
      </c>
      <c r="P894" s="24">
        <v>0.62400000000000011</v>
      </c>
      <c r="Q894" s="24">
        <v>0.54400000000000004</v>
      </c>
      <c r="R894" s="24">
        <v>0.56000000000000005</v>
      </c>
      <c r="S894" s="24">
        <v>0.63200000000000012</v>
      </c>
      <c r="T894" s="24">
        <v>0.54400000000000004</v>
      </c>
      <c r="U894" s="24">
        <v>0.39200000000000002</v>
      </c>
      <c r="V894" s="24">
        <v>0.66400000000000015</v>
      </c>
      <c r="W894" s="24">
        <v>0.6080000000000001</v>
      </c>
      <c r="X894" s="24">
        <v>0.72000000000000008</v>
      </c>
      <c r="Y894" s="24">
        <v>0.68</v>
      </c>
      <c r="Z894" s="24">
        <v>0.74400000000000011</v>
      </c>
      <c r="AA894" s="25">
        <v>0</v>
      </c>
      <c r="AB894" s="25">
        <v>0</v>
      </c>
      <c r="AC894" s="25">
        <v>0</v>
      </c>
      <c r="AD894" s="25">
        <v>0</v>
      </c>
      <c r="AE894" s="25">
        <v>0</v>
      </c>
      <c r="AF894" s="25">
        <v>8</v>
      </c>
      <c r="AG894" s="25">
        <v>0</v>
      </c>
      <c r="AH894" s="25">
        <v>4</v>
      </c>
      <c r="AI894" s="25">
        <v>0</v>
      </c>
      <c r="AJ894" s="25">
        <v>2.4000000000000004</v>
      </c>
      <c r="AK894" s="25">
        <v>16</v>
      </c>
      <c r="AL894" s="25">
        <v>0</v>
      </c>
      <c r="AM894" s="25">
        <v>14.4</v>
      </c>
      <c r="AN894" s="25">
        <v>13.600000000000001</v>
      </c>
      <c r="AO894" s="25">
        <v>14.4</v>
      </c>
      <c r="AP894" s="25">
        <v>0</v>
      </c>
      <c r="AQ894" s="25">
        <v>36.800000000000004</v>
      </c>
      <c r="AR894" s="25">
        <v>12</v>
      </c>
      <c r="AS894" s="25">
        <v>17.600000000000001</v>
      </c>
      <c r="AT894" s="25">
        <v>0</v>
      </c>
      <c r="AU894" s="25">
        <v>0</v>
      </c>
      <c r="AV894" s="25">
        <v>12.8</v>
      </c>
      <c r="AW894" s="25">
        <v>29.6</v>
      </c>
      <c r="AX894" s="25">
        <v>13.600000000000001</v>
      </c>
      <c r="AY894" s="25">
        <v>0</v>
      </c>
      <c r="AZ894" s="25">
        <v>9.6000000000000014</v>
      </c>
      <c r="BA894" s="25">
        <v>22.400000000000002</v>
      </c>
      <c r="BB894" s="25">
        <v>0</v>
      </c>
      <c r="BC894" s="25">
        <v>19.200000000000003</v>
      </c>
      <c r="BD894" s="25">
        <v>0</v>
      </c>
      <c r="BE894" s="25">
        <v>13.600000000000001</v>
      </c>
      <c r="BF894" s="25">
        <v>35.200000000000003</v>
      </c>
      <c r="BG894" s="25">
        <v>0</v>
      </c>
      <c r="BH894" s="25">
        <v>16</v>
      </c>
      <c r="BI894" s="25">
        <v>29.6</v>
      </c>
      <c r="BJ894" s="25">
        <v>10.4</v>
      </c>
      <c r="BK894" s="25">
        <v>16</v>
      </c>
      <c r="BL894" s="25">
        <v>7.2</v>
      </c>
      <c r="BM894" s="25">
        <v>15.200000000000001</v>
      </c>
      <c r="BN894" s="25">
        <v>13.600000000000001</v>
      </c>
      <c r="BO894" t="s">
        <v>236</v>
      </c>
    </row>
    <row r="895" spans="1:67" x14ac:dyDescent="0.25">
      <c r="A895" s="6">
        <v>45007</v>
      </c>
      <c r="B895" t="s">
        <v>9</v>
      </c>
      <c r="C895">
        <v>22</v>
      </c>
      <c r="D895">
        <f t="shared" si="85"/>
        <v>382.40000000000003</v>
      </c>
      <c r="E895">
        <f t="shared" si="86"/>
        <v>96</v>
      </c>
      <c r="F895">
        <f t="shared" si="87"/>
        <v>144.00000000000003</v>
      </c>
      <c r="G895">
        <f t="shared" si="88"/>
        <v>84.8</v>
      </c>
      <c r="H895">
        <f t="shared" si="89"/>
        <v>57.600000000000009</v>
      </c>
      <c r="I895">
        <v>0</v>
      </c>
      <c r="J895" s="22">
        <v>0.34400000000000003</v>
      </c>
      <c r="K895" s="22">
        <v>0.76000000000000012</v>
      </c>
      <c r="L895" s="22">
        <v>0.60000000000000009</v>
      </c>
      <c r="M895" s="22">
        <v>0.78400000000000003</v>
      </c>
      <c r="N895" s="22">
        <v>0.67200000000000004</v>
      </c>
      <c r="O895" s="24">
        <v>0.52800000000000002</v>
      </c>
      <c r="P895" s="24">
        <v>0.77600000000000002</v>
      </c>
      <c r="Q895" s="24">
        <v>0.70400000000000007</v>
      </c>
      <c r="R895" s="24">
        <v>0.77600000000000002</v>
      </c>
      <c r="S895" s="24">
        <v>9.6000000000000002E-2</v>
      </c>
      <c r="T895" s="24">
        <v>0.28799999999999998</v>
      </c>
      <c r="U895" s="24">
        <v>0.248</v>
      </c>
      <c r="V895" s="24">
        <v>0.68800000000000006</v>
      </c>
      <c r="W895" s="24">
        <v>0.75200000000000011</v>
      </c>
      <c r="X895" s="24">
        <v>0.36000000000000004</v>
      </c>
      <c r="Y895" s="24">
        <v>0.76000000000000012</v>
      </c>
      <c r="Z895" s="24">
        <v>0.4</v>
      </c>
      <c r="AA895" s="25">
        <v>4.8000000000000007</v>
      </c>
      <c r="AB895" s="25">
        <v>15.200000000000001</v>
      </c>
      <c r="AC895" s="25">
        <v>21.6</v>
      </c>
      <c r="AD895" s="25">
        <v>2.4000000000000004</v>
      </c>
      <c r="AE895" s="25">
        <v>20.8</v>
      </c>
      <c r="AF895" s="25">
        <v>19.200000000000003</v>
      </c>
      <c r="AG895" s="25">
        <v>27.200000000000003</v>
      </c>
      <c r="AH895" s="25">
        <v>7.2</v>
      </c>
      <c r="AI895" s="25">
        <v>20.8</v>
      </c>
      <c r="AJ895" s="25">
        <v>4.8000000000000007</v>
      </c>
      <c r="AK895" s="25">
        <v>0</v>
      </c>
      <c r="AL895" s="25">
        <v>36.800000000000004</v>
      </c>
      <c r="AM895" s="25">
        <v>0</v>
      </c>
      <c r="AN895" s="25">
        <v>4.8000000000000007</v>
      </c>
      <c r="AO895" s="25">
        <v>0</v>
      </c>
      <c r="AP895" s="25">
        <v>0.8</v>
      </c>
      <c r="AQ895" s="25">
        <v>3.2</v>
      </c>
      <c r="AR895" s="25">
        <v>0</v>
      </c>
      <c r="AS895" s="25">
        <v>5.6000000000000005</v>
      </c>
      <c r="AT895" s="25">
        <v>6.4</v>
      </c>
      <c r="AU895" s="25">
        <v>0</v>
      </c>
      <c r="AV895" s="25">
        <v>17.600000000000001</v>
      </c>
      <c r="AW895" s="25">
        <v>4</v>
      </c>
      <c r="AX895" s="25">
        <v>19.200000000000003</v>
      </c>
      <c r="AY895" s="25">
        <v>9.6000000000000014</v>
      </c>
      <c r="AZ895" s="25">
        <v>0.8</v>
      </c>
      <c r="BA895" s="25">
        <v>20.8</v>
      </c>
      <c r="BB895" s="25">
        <v>5.6000000000000005</v>
      </c>
      <c r="BC895" s="25">
        <v>0</v>
      </c>
      <c r="BD895" s="25">
        <v>7.2</v>
      </c>
      <c r="BE895" s="25">
        <v>9.6000000000000014</v>
      </c>
      <c r="BF895" s="25">
        <v>3.2</v>
      </c>
      <c r="BG895" s="25">
        <v>30.400000000000002</v>
      </c>
      <c r="BH895" s="25">
        <v>14.4</v>
      </c>
      <c r="BI895" s="25">
        <v>0</v>
      </c>
      <c r="BJ895" s="25">
        <v>5.6000000000000005</v>
      </c>
      <c r="BK895" s="25">
        <v>4</v>
      </c>
      <c r="BL895" s="25">
        <v>12</v>
      </c>
      <c r="BM895" s="25">
        <v>5.6000000000000005</v>
      </c>
      <c r="BN895" s="25">
        <v>11.200000000000001</v>
      </c>
      <c r="BO895" t="s">
        <v>236</v>
      </c>
    </row>
    <row r="896" spans="1:67" x14ac:dyDescent="0.25">
      <c r="A896" s="6">
        <v>45008</v>
      </c>
      <c r="B896" t="s">
        <v>9</v>
      </c>
      <c r="C896">
        <v>23</v>
      </c>
      <c r="D896">
        <f t="shared" si="85"/>
        <v>325.60000000000002</v>
      </c>
      <c r="E896">
        <f t="shared" si="86"/>
        <v>59.2</v>
      </c>
      <c r="F896">
        <f t="shared" si="87"/>
        <v>86.4</v>
      </c>
      <c r="G896">
        <f t="shared" si="88"/>
        <v>72.800000000000011</v>
      </c>
      <c r="H896">
        <f t="shared" si="89"/>
        <v>107.20000000000002</v>
      </c>
      <c r="I896">
        <v>0</v>
      </c>
      <c r="J896" s="22">
        <v>0.77600000000000002</v>
      </c>
      <c r="K896" s="22">
        <v>0.43200000000000005</v>
      </c>
      <c r="L896" s="22">
        <v>0.40800000000000003</v>
      </c>
      <c r="M896" s="22">
        <v>0.64800000000000013</v>
      </c>
      <c r="N896" s="22">
        <v>0.65600000000000014</v>
      </c>
      <c r="O896" s="24">
        <v>0.70400000000000007</v>
      </c>
      <c r="P896" s="24">
        <v>0.59199999999999997</v>
      </c>
      <c r="Q896" s="24">
        <v>0.64000000000000012</v>
      </c>
      <c r="R896" s="24">
        <v>0.44800000000000006</v>
      </c>
      <c r="S896" s="24">
        <v>0.44000000000000006</v>
      </c>
      <c r="T896" s="24">
        <v>0.84000000000000008</v>
      </c>
      <c r="U896" s="24">
        <v>0.36000000000000004</v>
      </c>
      <c r="V896" s="24">
        <v>0.8</v>
      </c>
      <c r="W896" s="24">
        <v>0.72800000000000009</v>
      </c>
      <c r="X896" s="24">
        <v>0.79200000000000004</v>
      </c>
      <c r="Y896" s="24">
        <v>0.47199999999999998</v>
      </c>
      <c r="Z896" s="24">
        <v>0.69600000000000006</v>
      </c>
      <c r="AA896" s="25">
        <v>0</v>
      </c>
      <c r="AB896" s="25">
        <v>3.2</v>
      </c>
      <c r="AC896" s="25">
        <v>33.6</v>
      </c>
      <c r="AD896" s="25">
        <v>0</v>
      </c>
      <c r="AE896" s="25">
        <v>15.200000000000001</v>
      </c>
      <c r="AF896" s="25">
        <v>14.4</v>
      </c>
      <c r="AG896" s="25">
        <v>8.8000000000000007</v>
      </c>
      <c r="AH896" s="25">
        <v>0</v>
      </c>
      <c r="AI896" s="25">
        <v>11.200000000000001</v>
      </c>
      <c r="AJ896" s="25">
        <v>0</v>
      </c>
      <c r="AK896" s="25">
        <v>23.200000000000003</v>
      </c>
      <c r="AL896" s="25">
        <v>27.200000000000003</v>
      </c>
      <c r="AM896" s="25">
        <v>3.2</v>
      </c>
      <c r="AN896" s="25">
        <v>5.6000000000000005</v>
      </c>
      <c r="AO896" s="25">
        <v>24</v>
      </c>
      <c r="AP896" s="25">
        <v>0</v>
      </c>
      <c r="AQ896" s="25">
        <v>18.400000000000002</v>
      </c>
      <c r="AR896" s="25">
        <v>15.200000000000001</v>
      </c>
      <c r="AS896" s="25">
        <v>0</v>
      </c>
      <c r="AT896" s="25">
        <v>13.600000000000001</v>
      </c>
      <c r="AU896" s="25">
        <v>0</v>
      </c>
      <c r="AV896" s="25">
        <v>9.6000000000000014</v>
      </c>
      <c r="AW896" s="25">
        <v>26.400000000000002</v>
      </c>
      <c r="AX896" s="25">
        <v>9.6000000000000014</v>
      </c>
      <c r="AY896" s="25">
        <v>9.6000000000000014</v>
      </c>
      <c r="AZ896" s="25">
        <v>7.2</v>
      </c>
      <c r="BA896" s="25">
        <v>2.4000000000000004</v>
      </c>
      <c r="BB896" s="25">
        <v>3.2</v>
      </c>
      <c r="BC896" s="25">
        <v>4.8000000000000007</v>
      </c>
      <c r="BD896" s="25">
        <v>0</v>
      </c>
      <c r="BE896" s="25">
        <v>16.8</v>
      </c>
      <c r="BF896" s="25">
        <v>8.8000000000000007</v>
      </c>
      <c r="BG896" s="25">
        <v>0</v>
      </c>
      <c r="BH896" s="25">
        <v>4</v>
      </c>
      <c r="BI896" s="25">
        <v>2.4000000000000004</v>
      </c>
      <c r="BJ896" s="25">
        <v>0</v>
      </c>
      <c r="BK896" s="25">
        <v>17.600000000000001</v>
      </c>
      <c r="BL896" s="25">
        <v>0</v>
      </c>
      <c r="BM896" s="25">
        <v>0</v>
      </c>
      <c r="BN896" s="25">
        <v>9.6000000000000014</v>
      </c>
      <c r="BO896" t="s">
        <v>236</v>
      </c>
    </row>
    <row r="897" spans="1:67" x14ac:dyDescent="0.25">
      <c r="A897" s="6">
        <v>45009</v>
      </c>
      <c r="B897" t="s">
        <v>9</v>
      </c>
      <c r="C897">
        <v>24</v>
      </c>
      <c r="D897">
        <f t="shared" si="85"/>
        <v>453.59999999999991</v>
      </c>
      <c r="E897">
        <f t="shared" si="86"/>
        <v>80.800000000000011</v>
      </c>
      <c r="F897">
        <f t="shared" si="87"/>
        <v>73.599999999999994</v>
      </c>
      <c r="G897">
        <f t="shared" si="88"/>
        <v>119.2</v>
      </c>
      <c r="H897">
        <f t="shared" si="89"/>
        <v>179.99999999999991</v>
      </c>
      <c r="I897">
        <v>0</v>
      </c>
      <c r="J897" s="22">
        <v>0.64000000000000012</v>
      </c>
      <c r="K897" s="22">
        <v>0.41600000000000004</v>
      </c>
      <c r="L897" s="22">
        <v>0.56000000000000005</v>
      </c>
      <c r="M897" s="22">
        <v>0.71200000000000008</v>
      </c>
      <c r="N897" s="22">
        <v>0.79200000000000004</v>
      </c>
      <c r="O897" s="24">
        <v>0.63200000000000012</v>
      </c>
      <c r="P897" s="24">
        <v>0.56799999999999995</v>
      </c>
      <c r="Q897" s="24">
        <v>0.62400000000000011</v>
      </c>
      <c r="R897" s="24">
        <v>0.55200000000000005</v>
      </c>
      <c r="S897" s="24">
        <v>0.68</v>
      </c>
      <c r="T897" s="24">
        <v>0.70400000000000007</v>
      </c>
      <c r="U897" s="24">
        <v>0.56000000000000005</v>
      </c>
      <c r="V897" s="24">
        <v>0.62400000000000011</v>
      </c>
      <c r="W897" s="24">
        <v>0.56000000000000005</v>
      </c>
      <c r="X897" s="24">
        <v>0.51200000000000001</v>
      </c>
      <c r="Y897" s="24">
        <v>0.76800000000000002</v>
      </c>
      <c r="Z897" s="24">
        <v>0.27200000000000002</v>
      </c>
      <c r="AA897" s="25">
        <v>25.6</v>
      </c>
      <c r="AB897" s="25">
        <v>4</v>
      </c>
      <c r="AC897" s="25">
        <v>0</v>
      </c>
      <c r="AD897" s="25">
        <v>0</v>
      </c>
      <c r="AE897" s="25">
        <v>4</v>
      </c>
      <c r="AF897" s="25">
        <v>5.6000000000000005</v>
      </c>
      <c r="AG897" s="25">
        <v>16.8</v>
      </c>
      <c r="AH897" s="25">
        <v>0</v>
      </c>
      <c r="AI897" s="25">
        <v>13.600000000000001</v>
      </c>
      <c r="AJ897" s="25">
        <v>4</v>
      </c>
      <c r="AK897" s="25">
        <v>0</v>
      </c>
      <c r="AL897" s="25">
        <v>11.200000000000001</v>
      </c>
      <c r="AM897" s="25">
        <v>19.200000000000003</v>
      </c>
      <c r="AN897" s="25">
        <v>24</v>
      </c>
      <c r="AO897" s="25">
        <v>43.2</v>
      </c>
      <c r="AP897" s="25">
        <v>0</v>
      </c>
      <c r="AQ897" s="25">
        <v>19.200000000000003</v>
      </c>
      <c r="AR897" s="25">
        <v>15.200000000000001</v>
      </c>
      <c r="AS897" s="25">
        <v>24</v>
      </c>
      <c r="AT897" s="25">
        <v>23.999999999999911</v>
      </c>
      <c r="AU897" s="25">
        <v>9.6000000000000014</v>
      </c>
      <c r="AV897" s="25">
        <v>32.800000000000004</v>
      </c>
      <c r="AW897" s="25">
        <v>10.4</v>
      </c>
      <c r="AX897" s="25">
        <v>18.400000000000002</v>
      </c>
      <c r="AY897" s="25">
        <v>28</v>
      </c>
      <c r="AZ897" s="25">
        <v>0</v>
      </c>
      <c r="BA897" s="25">
        <v>7.2</v>
      </c>
      <c r="BB897" s="25">
        <v>0</v>
      </c>
      <c r="BC897" s="25">
        <v>1.6</v>
      </c>
      <c r="BD897" s="25">
        <v>11.200000000000001</v>
      </c>
      <c r="BE897" s="25">
        <v>4</v>
      </c>
      <c r="BF897" s="25">
        <v>1.6</v>
      </c>
      <c r="BG897" s="25">
        <v>15.200000000000001</v>
      </c>
      <c r="BH897" s="25">
        <v>3.2</v>
      </c>
      <c r="BI897" s="25">
        <v>0</v>
      </c>
      <c r="BJ897" s="25">
        <v>5.6000000000000005</v>
      </c>
      <c r="BK897" s="25">
        <v>12</v>
      </c>
      <c r="BL897" s="25">
        <v>6.4</v>
      </c>
      <c r="BM897" s="25">
        <v>0</v>
      </c>
      <c r="BN897" s="25">
        <v>32.800000000000004</v>
      </c>
      <c r="BO897" t="s">
        <v>236</v>
      </c>
    </row>
    <row r="898" spans="1:67" x14ac:dyDescent="0.25">
      <c r="A898" s="6">
        <v>45010</v>
      </c>
      <c r="B898" t="s">
        <v>9</v>
      </c>
      <c r="C898">
        <v>25</v>
      </c>
      <c r="D898">
        <f t="shared" si="85"/>
        <v>421.60000000000014</v>
      </c>
      <c r="E898">
        <f t="shared" si="86"/>
        <v>86.400000000000091</v>
      </c>
      <c r="F898">
        <f t="shared" si="87"/>
        <v>114.4</v>
      </c>
      <c r="G898">
        <f t="shared" si="88"/>
        <v>118.4</v>
      </c>
      <c r="H898">
        <f t="shared" si="89"/>
        <v>102.4</v>
      </c>
      <c r="I898">
        <v>0</v>
      </c>
      <c r="J898" s="22">
        <v>0.63200000000000012</v>
      </c>
      <c r="K898" s="22">
        <v>0.77600000000000002</v>
      </c>
      <c r="L898" s="22">
        <v>0.60000000000000009</v>
      </c>
      <c r="M898" s="22">
        <v>0.67200000000000004</v>
      </c>
      <c r="N898" s="22">
        <v>0.4</v>
      </c>
      <c r="O898" s="24">
        <v>0.64000000000000012</v>
      </c>
      <c r="P898" s="24">
        <v>0.43200000000000005</v>
      </c>
      <c r="Q898" s="24">
        <v>0.504</v>
      </c>
      <c r="R898" s="24">
        <v>0.75200000000000011</v>
      </c>
      <c r="S898" s="24">
        <v>0.52800000000000002</v>
      </c>
      <c r="T898" s="24">
        <v>0.48799999999999999</v>
      </c>
      <c r="U898" s="24">
        <v>0.79200000000000004</v>
      </c>
      <c r="V898" s="24">
        <v>0.33600000000000002</v>
      </c>
      <c r="W898" s="24">
        <v>0.35200000000000004</v>
      </c>
      <c r="X898" s="24">
        <v>0.36800000000000005</v>
      </c>
      <c r="Y898" s="24">
        <v>0.69600000000000006</v>
      </c>
      <c r="Z898" s="24">
        <v>0.37600000000000006</v>
      </c>
      <c r="AA898" s="25">
        <v>16.8</v>
      </c>
      <c r="AB898" s="25">
        <v>4.8000000000000007</v>
      </c>
      <c r="AC898" s="25">
        <v>0</v>
      </c>
      <c r="AD898" s="25">
        <v>4.8000000000000007</v>
      </c>
      <c r="AE898" s="25">
        <v>0</v>
      </c>
      <c r="AF898" s="25">
        <v>4</v>
      </c>
      <c r="AG898" s="25">
        <v>20.8</v>
      </c>
      <c r="AH898" s="25">
        <v>36</v>
      </c>
      <c r="AI898" s="25">
        <v>26.400000000000002</v>
      </c>
      <c r="AJ898" s="25">
        <v>0.8</v>
      </c>
      <c r="AK898" s="25">
        <v>0</v>
      </c>
      <c r="AL898" s="25">
        <v>0</v>
      </c>
      <c r="AM898" s="25">
        <v>0</v>
      </c>
      <c r="AN898" s="25">
        <v>8</v>
      </c>
      <c r="AO898" s="25">
        <v>12.8</v>
      </c>
      <c r="AP898" s="25">
        <v>20.8</v>
      </c>
      <c r="AQ898" s="25">
        <v>7.2</v>
      </c>
      <c r="AR898" s="25">
        <v>34.4</v>
      </c>
      <c r="AS898" s="25">
        <v>19.200000000000003</v>
      </c>
      <c r="AT898" s="25">
        <v>0</v>
      </c>
      <c r="AU898" s="25">
        <v>28.8</v>
      </c>
      <c r="AV898" s="25">
        <v>11.200000000000001</v>
      </c>
      <c r="AW898" s="25">
        <v>9.6000000000000014</v>
      </c>
      <c r="AX898" s="25">
        <v>0</v>
      </c>
      <c r="AY898" s="25">
        <v>24.8</v>
      </c>
      <c r="AZ898" s="25">
        <v>4</v>
      </c>
      <c r="BA898" s="25">
        <v>0</v>
      </c>
      <c r="BB898" s="25">
        <v>8.8000000000000007</v>
      </c>
      <c r="BC898" s="25">
        <v>4</v>
      </c>
      <c r="BD898" s="25">
        <v>27.200000000000003</v>
      </c>
      <c r="BE898" s="25">
        <v>9.6000000000000014</v>
      </c>
      <c r="BF898" s="25">
        <v>0</v>
      </c>
      <c r="BG898" s="25">
        <v>0</v>
      </c>
      <c r="BH898" s="25">
        <v>20.800000000000093</v>
      </c>
      <c r="BI898" s="25">
        <v>0</v>
      </c>
      <c r="BJ898" s="25">
        <v>0.8</v>
      </c>
      <c r="BK898" s="25">
        <v>32</v>
      </c>
      <c r="BL898" s="25">
        <v>6.4</v>
      </c>
      <c r="BM898" s="25">
        <v>0</v>
      </c>
      <c r="BN898" s="25">
        <v>16.8</v>
      </c>
      <c r="BO898" t="s">
        <v>236</v>
      </c>
    </row>
    <row r="899" spans="1:67" x14ac:dyDescent="0.25">
      <c r="A899" s="6">
        <v>45011</v>
      </c>
      <c r="B899" t="s">
        <v>9</v>
      </c>
      <c r="C899">
        <v>26</v>
      </c>
      <c r="D899">
        <f t="shared" si="85"/>
        <v>324.00000000000006</v>
      </c>
      <c r="E899">
        <f t="shared" si="86"/>
        <v>72</v>
      </c>
      <c r="F899">
        <f t="shared" si="87"/>
        <v>114.40000000000002</v>
      </c>
      <c r="G899">
        <f t="shared" si="88"/>
        <v>56</v>
      </c>
      <c r="H899">
        <f t="shared" si="89"/>
        <v>81.600000000000009</v>
      </c>
      <c r="I899">
        <v>0</v>
      </c>
      <c r="J899" s="22">
        <v>0.72800000000000009</v>
      </c>
      <c r="K899" s="22">
        <v>0.51200000000000001</v>
      </c>
      <c r="L899" s="22">
        <v>0.56799999999999995</v>
      </c>
      <c r="M899" s="22">
        <v>0.57599999999999996</v>
      </c>
      <c r="N899" s="22">
        <v>0.56000000000000005</v>
      </c>
      <c r="O899" s="24">
        <v>0.6080000000000001</v>
      </c>
      <c r="P899" s="24">
        <v>0.504</v>
      </c>
      <c r="Q899" s="24">
        <v>0.33600000000000002</v>
      </c>
      <c r="R899" s="24">
        <v>0.56000000000000005</v>
      </c>
      <c r="S899" s="24">
        <v>0.56799999999999995</v>
      </c>
      <c r="T899" s="24">
        <v>0.77600000000000002</v>
      </c>
      <c r="U899" s="24">
        <v>0.39200000000000002</v>
      </c>
      <c r="V899" s="24">
        <v>0.74400000000000011</v>
      </c>
      <c r="W899" s="24">
        <v>0.48</v>
      </c>
      <c r="X899" s="24">
        <v>0.72000000000000008</v>
      </c>
      <c r="Y899" s="24">
        <v>0.32800000000000007</v>
      </c>
      <c r="Z899" s="24">
        <v>0.74400000000000011</v>
      </c>
      <c r="AA899" s="25">
        <v>14.4</v>
      </c>
      <c r="AB899" s="25">
        <v>0</v>
      </c>
      <c r="AC899" s="25">
        <v>15.200000000000001</v>
      </c>
      <c r="AD899" s="25">
        <v>0</v>
      </c>
      <c r="AE899" s="25">
        <v>1.6</v>
      </c>
      <c r="AF899" s="25">
        <v>6.4</v>
      </c>
      <c r="AG899" s="25">
        <v>31.200000000000003</v>
      </c>
      <c r="AH899" s="25">
        <v>16</v>
      </c>
      <c r="AI899" s="25">
        <v>22.400000000000002</v>
      </c>
      <c r="AJ899" s="25">
        <v>7.2</v>
      </c>
      <c r="AK899" s="25">
        <v>0</v>
      </c>
      <c r="AL899" s="25">
        <v>0</v>
      </c>
      <c r="AM899" s="25">
        <v>7.2</v>
      </c>
      <c r="AN899" s="25">
        <v>3.2</v>
      </c>
      <c r="AO899" s="25">
        <v>14.4</v>
      </c>
      <c r="AP899" s="25">
        <v>0</v>
      </c>
      <c r="AQ899" s="25">
        <v>13.600000000000001</v>
      </c>
      <c r="AR899" s="25">
        <v>21.6</v>
      </c>
      <c r="AS899" s="25">
        <v>13.600000000000001</v>
      </c>
      <c r="AT899" s="25">
        <v>8</v>
      </c>
      <c r="AU899" s="25">
        <v>0</v>
      </c>
      <c r="AV899" s="25">
        <v>0</v>
      </c>
      <c r="AW899" s="25">
        <v>0</v>
      </c>
      <c r="AX899" s="25">
        <v>2.4000000000000004</v>
      </c>
      <c r="AY899" s="25">
        <v>2.4000000000000004</v>
      </c>
      <c r="AZ899" s="25">
        <v>0</v>
      </c>
      <c r="BA899" s="25">
        <v>21.6</v>
      </c>
      <c r="BB899" s="25">
        <v>3.2</v>
      </c>
      <c r="BC899" s="25">
        <v>0</v>
      </c>
      <c r="BD899" s="25">
        <v>26.400000000000002</v>
      </c>
      <c r="BE899" s="25">
        <v>20</v>
      </c>
      <c r="BF899" s="25">
        <v>2.4000000000000004</v>
      </c>
      <c r="BG899" s="25">
        <v>7.2</v>
      </c>
      <c r="BH899" s="25">
        <v>7.2</v>
      </c>
      <c r="BI899" s="25">
        <v>3.2</v>
      </c>
      <c r="BJ899" s="25">
        <v>0</v>
      </c>
      <c r="BK899" s="25">
        <v>10.4</v>
      </c>
      <c r="BL899" s="25">
        <v>21.6</v>
      </c>
      <c r="BM899" s="25">
        <v>0</v>
      </c>
      <c r="BN899" s="25">
        <v>0</v>
      </c>
      <c r="BO899" t="s">
        <v>236</v>
      </c>
    </row>
    <row r="900" spans="1:67" x14ac:dyDescent="0.25">
      <c r="A900" s="6">
        <v>45012</v>
      </c>
      <c r="B900" t="s">
        <v>9</v>
      </c>
      <c r="C900">
        <v>27</v>
      </c>
      <c r="D900">
        <f t="shared" si="85"/>
        <v>243.20000000000005</v>
      </c>
      <c r="E900">
        <f t="shared" si="86"/>
        <v>90.40000000000002</v>
      </c>
      <c r="F900">
        <f t="shared" si="87"/>
        <v>41.6</v>
      </c>
      <c r="G900">
        <f t="shared" si="88"/>
        <v>47.20000000000001</v>
      </c>
      <c r="H900">
        <f t="shared" si="89"/>
        <v>64</v>
      </c>
      <c r="I900">
        <v>0</v>
      </c>
      <c r="J900" s="22">
        <v>0.33600000000000002</v>
      </c>
      <c r="K900" s="22">
        <v>0.45600000000000007</v>
      </c>
      <c r="L900" s="22">
        <v>0.6160000000000001</v>
      </c>
      <c r="M900" s="22">
        <v>0.68</v>
      </c>
      <c r="N900" s="22">
        <v>0.68800000000000006</v>
      </c>
      <c r="O900" s="24">
        <v>0.72000000000000008</v>
      </c>
      <c r="P900" s="24">
        <v>0.69600000000000006</v>
      </c>
      <c r="Q900" s="24">
        <v>0.57599999999999996</v>
      </c>
      <c r="R900" s="24">
        <v>0.77600000000000002</v>
      </c>
      <c r="S900" s="24">
        <v>0.78400000000000003</v>
      </c>
      <c r="T900" s="24">
        <v>0.55200000000000005</v>
      </c>
      <c r="U900" s="24">
        <v>0.75200000000000011</v>
      </c>
      <c r="V900" s="24">
        <v>0.60000000000000009</v>
      </c>
      <c r="W900" s="24">
        <v>0.68800000000000006</v>
      </c>
      <c r="X900" s="24">
        <v>0.8</v>
      </c>
      <c r="Y900" s="24">
        <v>0.72800000000000009</v>
      </c>
      <c r="Z900" s="24">
        <v>0.53600000000000003</v>
      </c>
      <c r="AA900" s="25">
        <v>5.6000000000000005</v>
      </c>
      <c r="AB900" s="25">
        <v>5.6000000000000005</v>
      </c>
      <c r="AC900" s="25">
        <v>0</v>
      </c>
      <c r="AD900" s="25">
        <v>4.8000000000000007</v>
      </c>
      <c r="AE900" s="25">
        <v>8.8000000000000007</v>
      </c>
      <c r="AF900" s="25">
        <v>4</v>
      </c>
      <c r="AG900" s="25">
        <v>5.6000000000000005</v>
      </c>
      <c r="AH900" s="25">
        <v>7.2</v>
      </c>
      <c r="AI900" s="25">
        <v>0</v>
      </c>
      <c r="AJ900" s="25">
        <v>0</v>
      </c>
      <c r="AK900" s="25">
        <v>27.200000000000003</v>
      </c>
      <c r="AL900" s="25">
        <v>4</v>
      </c>
      <c r="AM900" s="25">
        <v>24</v>
      </c>
      <c r="AN900" s="25">
        <v>0</v>
      </c>
      <c r="AO900" s="25">
        <v>4.8000000000000007</v>
      </c>
      <c r="AP900" s="25">
        <v>4.8000000000000007</v>
      </c>
      <c r="AQ900" s="25">
        <v>23.200000000000003</v>
      </c>
      <c r="AR900" s="25">
        <v>0</v>
      </c>
      <c r="AS900" s="25">
        <v>0</v>
      </c>
      <c r="AT900" s="25">
        <v>3.2</v>
      </c>
      <c r="AU900" s="25">
        <v>5.6000000000000005</v>
      </c>
      <c r="AV900" s="25">
        <v>19.200000000000003</v>
      </c>
      <c r="AW900" s="25">
        <v>5.6000000000000005</v>
      </c>
      <c r="AX900" s="25">
        <v>5.6000000000000005</v>
      </c>
      <c r="AY900" s="25">
        <v>0</v>
      </c>
      <c r="AZ900" s="25">
        <v>0</v>
      </c>
      <c r="BA900" s="25">
        <v>0</v>
      </c>
      <c r="BB900" s="25">
        <v>0</v>
      </c>
      <c r="BC900" s="25">
        <v>1.6</v>
      </c>
      <c r="BD900" s="25">
        <v>9.6000000000000014</v>
      </c>
      <c r="BE900" s="25">
        <v>0</v>
      </c>
      <c r="BF900" s="25">
        <v>31.200000000000003</v>
      </c>
      <c r="BG900" s="25">
        <v>1.6</v>
      </c>
      <c r="BH900" s="25">
        <v>7.2</v>
      </c>
      <c r="BI900" s="25">
        <v>15.200000000000001</v>
      </c>
      <c r="BJ900" s="25">
        <v>1.6</v>
      </c>
      <c r="BK900" s="25">
        <v>10.4</v>
      </c>
      <c r="BL900" s="25">
        <v>4.8000000000000007</v>
      </c>
      <c r="BM900" s="25">
        <v>16</v>
      </c>
      <c r="BN900" s="25">
        <v>2.4000000000000004</v>
      </c>
      <c r="BO900" t="s">
        <v>236</v>
      </c>
    </row>
    <row r="901" spans="1:67" x14ac:dyDescent="0.25">
      <c r="A901" s="6">
        <v>45013</v>
      </c>
      <c r="B901" t="s">
        <v>9</v>
      </c>
      <c r="C901">
        <v>28</v>
      </c>
      <c r="D901">
        <f t="shared" si="85"/>
        <v>384.00000000000011</v>
      </c>
      <c r="E901">
        <f t="shared" si="86"/>
        <v>140.00000000000003</v>
      </c>
      <c r="F901">
        <f t="shared" si="87"/>
        <v>64.800000000000011</v>
      </c>
      <c r="G901">
        <f t="shared" si="88"/>
        <v>101.6</v>
      </c>
      <c r="H901">
        <f t="shared" si="89"/>
        <v>77.600000000000051</v>
      </c>
      <c r="I901">
        <v>0</v>
      </c>
      <c r="J901" s="22">
        <v>0.4</v>
      </c>
      <c r="K901" s="22">
        <v>0.7360000000000001</v>
      </c>
      <c r="L901" s="22">
        <v>0.56799999999999995</v>
      </c>
      <c r="M901" s="22">
        <v>0.57599999999999996</v>
      </c>
      <c r="N901" s="22">
        <v>0.38400000000000001</v>
      </c>
      <c r="O901" s="24">
        <v>0.68</v>
      </c>
      <c r="P901" s="24">
        <v>0.56000000000000005</v>
      </c>
      <c r="Q901" s="24">
        <v>8.0000000000000016E-2</v>
      </c>
      <c r="R901" s="24">
        <v>0.496</v>
      </c>
      <c r="S901" s="24">
        <v>0.57599999999999996</v>
      </c>
      <c r="T901" s="24">
        <v>0.7360000000000001</v>
      </c>
      <c r="U901" s="24">
        <v>0.58399999999999996</v>
      </c>
      <c r="V901" s="24">
        <v>0.58399999999999996</v>
      </c>
      <c r="W901" s="24">
        <v>0.62400000000000011</v>
      </c>
      <c r="X901" s="24">
        <v>0.32000000000000006</v>
      </c>
      <c r="Y901" s="24">
        <v>0.68800000000000006</v>
      </c>
      <c r="Z901" s="24">
        <v>0.75200000000000011</v>
      </c>
      <c r="AA901" s="25">
        <v>17.600000000000001</v>
      </c>
      <c r="AB901" s="25">
        <v>0</v>
      </c>
      <c r="AC901" s="25">
        <v>33.6</v>
      </c>
      <c r="AD901" s="25">
        <v>0</v>
      </c>
      <c r="AE901" s="25">
        <v>8</v>
      </c>
      <c r="AF901" s="25">
        <v>1.6</v>
      </c>
      <c r="AG901" s="25">
        <v>4</v>
      </c>
      <c r="AH901" s="25">
        <v>0</v>
      </c>
      <c r="AI901" s="25">
        <v>0</v>
      </c>
      <c r="AJ901" s="25">
        <v>0</v>
      </c>
      <c r="AK901" s="25">
        <v>10.4</v>
      </c>
      <c r="AL901" s="25">
        <v>4</v>
      </c>
      <c r="AM901" s="25">
        <v>0</v>
      </c>
      <c r="AN901" s="25">
        <v>32.800000000000004</v>
      </c>
      <c r="AO901" s="25">
        <v>2.4000000000000004</v>
      </c>
      <c r="AP901" s="25">
        <v>4.0000000000000453</v>
      </c>
      <c r="AQ901" s="25">
        <v>0</v>
      </c>
      <c r="AR901" s="25">
        <v>8</v>
      </c>
      <c r="AS901" s="25">
        <v>12.8</v>
      </c>
      <c r="AT901" s="25">
        <v>13.600000000000001</v>
      </c>
      <c r="AU901" s="25">
        <v>4</v>
      </c>
      <c r="AV901" s="25">
        <v>19.200000000000003</v>
      </c>
      <c r="AW901" s="25">
        <v>23.200000000000003</v>
      </c>
      <c r="AX901" s="25">
        <v>0</v>
      </c>
      <c r="AY901" s="25">
        <v>20</v>
      </c>
      <c r="AZ901" s="25">
        <v>1.6</v>
      </c>
      <c r="BA901" s="25">
        <v>16</v>
      </c>
      <c r="BB901" s="25">
        <v>5.6000000000000005</v>
      </c>
      <c r="BC901" s="25">
        <v>11.200000000000001</v>
      </c>
      <c r="BD901" s="25">
        <v>0.8</v>
      </c>
      <c r="BE901" s="25">
        <v>30.400000000000002</v>
      </c>
      <c r="BF901" s="25">
        <v>13.600000000000001</v>
      </c>
      <c r="BG901" s="25">
        <v>21.6</v>
      </c>
      <c r="BH901" s="25">
        <v>18.400000000000002</v>
      </c>
      <c r="BI901" s="25">
        <v>28.8</v>
      </c>
      <c r="BJ901" s="25">
        <v>2.4000000000000004</v>
      </c>
      <c r="BK901" s="25">
        <v>9.6000000000000014</v>
      </c>
      <c r="BL901" s="25">
        <v>0</v>
      </c>
      <c r="BM901" s="25">
        <v>12.8</v>
      </c>
      <c r="BN901" s="25">
        <v>2.4000000000000004</v>
      </c>
      <c r="BO901" t="s">
        <v>236</v>
      </c>
    </row>
    <row r="902" spans="1:67" x14ac:dyDescent="0.25">
      <c r="A902" s="6">
        <v>45014</v>
      </c>
      <c r="B902" t="s">
        <v>9</v>
      </c>
      <c r="C902">
        <v>29</v>
      </c>
      <c r="D902">
        <f t="shared" si="85"/>
        <v>439.20000000000005</v>
      </c>
      <c r="E902">
        <f t="shared" si="86"/>
        <v>87.200000000000017</v>
      </c>
      <c r="F902">
        <f t="shared" si="87"/>
        <v>128.80000000000001</v>
      </c>
      <c r="G902">
        <f t="shared" si="88"/>
        <v>117.60000000000001</v>
      </c>
      <c r="H902">
        <f t="shared" si="89"/>
        <v>105.60000000000001</v>
      </c>
      <c r="I902">
        <v>0</v>
      </c>
      <c r="J902" s="22">
        <v>0.43200000000000005</v>
      </c>
      <c r="K902" s="22">
        <v>0.47199999999999998</v>
      </c>
      <c r="L902" s="22">
        <v>0.62400000000000011</v>
      </c>
      <c r="M902" s="22">
        <v>0.69600000000000006</v>
      </c>
      <c r="N902" s="22">
        <v>0.7360000000000001</v>
      </c>
      <c r="O902" s="24">
        <v>0.52800000000000002</v>
      </c>
      <c r="P902" s="24">
        <v>0.46399999999999997</v>
      </c>
      <c r="Q902" s="24">
        <v>0.68800000000000006</v>
      </c>
      <c r="R902" s="24">
        <v>0.71200000000000008</v>
      </c>
      <c r="S902" s="24">
        <v>0.60000000000000009</v>
      </c>
      <c r="T902" s="24">
        <v>0.76800000000000002</v>
      </c>
      <c r="U902" s="24">
        <v>0.36000000000000004</v>
      </c>
      <c r="V902" s="24">
        <v>0.76800000000000002</v>
      </c>
      <c r="W902" s="24">
        <v>0.72000000000000008</v>
      </c>
      <c r="X902" s="24">
        <v>0.79200000000000004</v>
      </c>
      <c r="Y902" s="24">
        <v>0.47199999999999998</v>
      </c>
      <c r="Z902" s="24">
        <v>0.29599999999999999</v>
      </c>
      <c r="AA902" s="25">
        <v>5.6000000000000005</v>
      </c>
      <c r="AB902" s="25">
        <v>27.200000000000003</v>
      </c>
      <c r="AC902" s="25">
        <v>32.800000000000004</v>
      </c>
      <c r="AD902" s="25">
        <v>13.600000000000001</v>
      </c>
      <c r="AE902" s="25">
        <v>10.4</v>
      </c>
      <c r="AF902" s="25">
        <v>10.4</v>
      </c>
      <c r="AG902" s="25">
        <v>11.999999999999979</v>
      </c>
      <c r="AH902" s="25">
        <v>4.8000000000000007</v>
      </c>
      <c r="AI902" s="25">
        <v>0</v>
      </c>
      <c r="AJ902" s="25">
        <v>12</v>
      </c>
      <c r="AK902" s="25">
        <v>0</v>
      </c>
      <c r="AL902" s="25">
        <v>36</v>
      </c>
      <c r="AM902" s="25">
        <v>5.6000000000000005</v>
      </c>
      <c r="AN902" s="25">
        <v>0</v>
      </c>
      <c r="AO902" s="25">
        <v>3.2</v>
      </c>
      <c r="AP902" s="25">
        <v>4</v>
      </c>
      <c r="AQ902" s="25">
        <v>36.800000000000004</v>
      </c>
      <c r="AR902" s="25">
        <v>8.8000000000000007</v>
      </c>
      <c r="AS902" s="25">
        <v>3.2</v>
      </c>
      <c r="AT902" s="25">
        <v>8</v>
      </c>
      <c r="AU902" s="25">
        <v>3.2</v>
      </c>
      <c r="AV902" s="25">
        <v>22.400000000000002</v>
      </c>
      <c r="AW902" s="25">
        <v>5.6000000000000005</v>
      </c>
      <c r="AX902" s="25">
        <v>9.6000000000000014</v>
      </c>
      <c r="AY902" s="25">
        <v>8</v>
      </c>
      <c r="AZ902" s="25">
        <v>32.800000000000004</v>
      </c>
      <c r="BA902" s="25">
        <v>0</v>
      </c>
      <c r="BB902" s="25">
        <v>14.4</v>
      </c>
      <c r="BC902" s="25">
        <v>4.8000000000000007</v>
      </c>
      <c r="BD902" s="25">
        <v>16.8</v>
      </c>
      <c r="BE902" s="25">
        <v>19.200000000000003</v>
      </c>
      <c r="BF902" s="25">
        <v>0</v>
      </c>
      <c r="BG902" s="25">
        <v>11.200000000000001</v>
      </c>
      <c r="BH902" s="25">
        <v>3.2</v>
      </c>
      <c r="BI902" s="25">
        <v>21.6</v>
      </c>
      <c r="BJ902" s="25">
        <v>16.8</v>
      </c>
      <c r="BK902" s="25">
        <v>4</v>
      </c>
      <c r="BL902" s="25">
        <v>0</v>
      </c>
      <c r="BM902" s="25">
        <v>3.2</v>
      </c>
      <c r="BN902" s="25">
        <v>8</v>
      </c>
      <c r="BO902" t="s">
        <v>236</v>
      </c>
    </row>
    <row r="903" spans="1:67" x14ac:dyDescent="0.25">
      <c r="A903" s="6">
        <v>45015</v>
      </c>
      <c r="B903" t="s">
        <v>9</v>
      </c>
      <c r="C903">
        <v>30</v>
      </c>
      <c r="D903">
        <f t="shared" si="85"/>
        <v>441.6</v>
      </c>
      <c r="E903">
        <f t="shared" si="86"/>
        <v>113.6</v>
      </c>
      <c r="F903">
        <f t="shared" si="87"/>
        <v>115.2</v>
      </c>
      <c r="G903">
        <f t="shared" si="88"/>
        <v>87.2</v>
      </c>
      <c r="H903">
        <f t="shared" si="89"/>
        <v>125.6</v>
      </c>
      <c r="I903">
        <v>0</v>
      </c>
      <c r="J903" s="22">
        <v>0.2</v>
      </c>
      <c r="K903" s="22">
        <v>0.56799999999999995</v>
      </c>
      <c r="L903" s="22">
        <v>0.4</v>
      </c>
      <c r="M903" s="22">
        <v>0.70400000000000007</v>
      </c>
      <c r="N903" s="22">
        <v>0.38400000000000001</v>
      </c>
      <c r="O903" s="24">
        <v>0.496</v>
      </c>
      <c r="P903" s="24">
        <v>0.32800000000000007</v>
      </c>
      <c r="Q903" s="24">
        <v>0.76000000000000012</v>
      </c>
      <c r="R903" s="24">
        <v>0.8</v>
      </c>
      <c r="S903" s="24">
        <v>0.36000000000000004</v>
      </c>
      <c r="T903" s="24">
        <v>0.57599999999999996</v>
      </c>
      <c r="U903" s="24">
        <v>0.76800000000000002</v>
      </c>
      <c r="V903" s="24">
        <v>0.39200000000000002</v>
      </c>
      <c r="W903" s="24">
        <v>0.68800000000000006</v>
      </c>
      <c r="X903" s="24">
        <v>0.39200000000000002</v>
      </c>
      <c r="Y903" s="24">
        <v>0.76800000000000002</v>
      </c>
      <c r="Z903" s="24">
        <v>0.68</v>
      </c>
      <c r="AA903" s="25">
        <v>24</v>
      </c>
      <c r="AB903" s="25">
        <v>11.200000000000001</v>
      </c>
      <c r="AC903" s="25">
        <v>16</v>
      </c>
      <c r="AD903" s="25">
        <v>12.8</v>
      </c>
      <c r="AE903" s="25">
        <v>0</v>
      </c>
      <c r="AF903" s="25">
        <v>0.8</v>
      </c>
      <c r="AG903" s="25">
        <v>35.200000000000003</v>
      </c>
      <c r="AH903" s="25">
        <v>11.200000000000001</v>
      </c>
      <c r="AI903" s="25">
        <v>4</v>
      </c>
      <c r="AJ903" s="25">
        <v>0</v>
      </c>
      <c r="AK903" s="25">
        <v>38.400000000000006</v>
      </c>
      <c r="AL903" s="25">
        <v>10.4</v>
      </c>
      <c r="AM903" s="25">
        <v>0</v>
      </c>
      <c r="AN903" s="25">
        <v>18.400000000000002</v>
      </c>
      <c r="AO903" s="25">
        <v>4</v>
      </c>
      <c r="AP903" s="25">
        <v>8.8000000000000007</v>
      </c>
      <c r="AQ903" s="25">
        <v>34.4</v>
      </c>
      <c r="AR903" s="25">
        <v>21.6</v>
      </c>
      <c r="AS903" s="25">
        <v>0</v>
      </c>
      <c r="AT903" s="25">
        <v>28</v>
      </c>
      <c r="AU903" s="25">
        <v>0</v>
      </c>
      <c r="AV903" s="25">
        <v>10.4</v>
      </c>
      <c r="AW903" s="25">
        <v>0</v>
      </c>
      <c r="AX903" s="25">
        <v>9.6000000000000014</v>
      </c>
      <c r="AY903" s="25">
        <v>7.2</v>
      </c>
      <c r="AZ903" s="25">
        <v>5.6000000000000005</v>
      </c>
      <c r="BA903" s="25">
        <v>29.6</v>
      </c>
      <c r="BB903" s="25">
        <v>1.6</v>
      </c>
      <c r="BC903" s="25">
        <v>0.8</v>
      </c>
      <c r="BD903" s="25">
        <v>22.400000000000002</v>
      </c>
      <c r="BE903" s="25">
        <v>0</v>
      </c>
      <c r="BF903" s="25">
        <v>0.8</v>
      </c>
      <c r="BG903" s="25">
        <v>5.6000000000000005</v>
      </c>
      <c r="BH903" s="25">
        <v>5.6000000000000005</v>
      </c>
      <c r="BI903" s="25">
        <v>40</v>
      </c>
      <c r="BJ903" s="25">
        <v>12</v>
      </c>
      <c r="BK903" s="25">
        <v>16.8</v>
      </c>
      <c r="BL903" s="25">
        <v>0</v>
      </c>
      <c r="BM903" s="25">
        <v>8</v>
      </c>
      <c r="BN903" s="25">
        <v>24.8</v>
      </c>
      <c r="BO903" t="s">
        <v>236</v>
      </c>
    </row>
    <row r="904" spans="1:67" x14ac:dyDescent="0.25">
      <c r="A904" s="6">
        <v>45016</v>
      </c>
      <c r="B904" t="s">
        <v>9</v>
      </c>
      <c r="C904">
        <v>31</v>
      </c>
      <c r="D904">
        <f t="shared" si="85"/>
        <v>318.39999999999998</v>
      </c>
      <c r="E904">
        <f t="shared" si="86"/>
        <v>83.2</v>
      </c>
      <c r="F904">
        <f t="shared" si="87"/>
        <v>71.2</v>
      </c>
      <c r="G904">
        <f t="shared" si="88"/>
        <v>96</v>
      </c>
      <c r="H904">
        <f t="shared" si="89"/>
        <v>68</v>
      </c>
      <c r="I904">
        <v>0</v>
      </c>
      <c r="J904" s="22">
        <v>0.68800000000000006</v>
      </c>
      <c r="K904" s="22">
        <v>0.69600000000000006</v>
      </c>
      <c r="L904" s="22">
        <v>0.44800000000000006</v>
      </c>
      <c r="M904" s="22">
        <v>0.67200000000000004</v>
      </c>
      <c r="N904" s="22">
        <v>0.13600000000000001</v>
      </c>
      <c r="O904" s="24">
        <v>0.76800000000000002</v>
      </c>
      <c r="P904" s="24">
        <v>0.70400000000000007</v>
      </c>
      <c r="Q904" s="24">
        <v>0.51200000000000001</v>
      </c>
      <c r="R904" s="24">
        <v>0.56799999999999995</v>
      </c>
      <c r="S904" s="24">
        <v>0.72800000000000009</v>
      </c>
      <c r="T904" s="24">
        <v>0.48799999999999999</v>
      </c>
      <c r="U904" s="24">
        <v>0.47199999999999998</v>
      </c>
      <c r="V904" s="24">
        <v>0.64800000000000013</v>
      </c>
      <c r="W904" s="24">
        <v>0.60000000000000009</v>
      </c>
      <c r="X904" s="24">
        <v>0.78400000000000003</v>
      </c>
      <c r="Y904" s="24">
        <v>0.8</v>
      </c>
      <c r="Z904" s="24">
        <v>0.72000000000000008</v>
      </c>
      <c r="AA904" s="25">
        <v>0</v>
      </c>
      <c r="AB904" s="25">
        <v>0</v>
      </c>
      <c r="AC904" s="25">
        <v>10.4</v>
      </c>
      <c r="AD904" s="25">
        <v>12</v>
      </c>
      <c r="AE904" s="25">
        <v>0.8</v>
      </c>
      <c r="AF904" s="25">
        <v>11.200000000000001</v>
      </c>
      <c r="AG904" s="25">
        <v>12.8</v>
      </c>
      <c r="AH904" s="25">
        <v>0</v>
      </c>
      <c r="AI904" s="25">
        <v>0</v>
      </c>
      <c r="AJ904" s="25">
        <v>24</v>
      </c>
      <c r="AK904" s="25">
        <v>23.200000000000003</v>
      </c>
      <c r="AL904" s="25">
        <v>5.6000000000000005</v>
      </c>
      <c r="AM904" s="25">
        <v>0</v>
      </c>
      <c r="AN904" s="25">
        <v>33.6</v>
      </c>
      <c r="AO904" s="25">
        <v>0</v>
      </c>
      <c r="AP904" s="25">
        <v>27.200000000000003</v>
      </c>
      <c r="AQ904" s="25">
        <v>0</v>
      </c>
      <c r="AR904" s="25">
        <v>0</v>
      </c>
      <c r="AS904" s="25">
        <v>1.6</v>
      </c>
      <c r="AT904" s="25">
        <v>0</v>
      </c>
      <c r="AU904" s="25">
        <v>24.8</v>
      </c>
      <c r="AV904" s="25">
        <v>7.2</v>
      </c>
      <c r="AW904" s="25">
        <v>8</v>
      </c>
      <c r="AX904" s="25">
        <v>0.8</v>
      </c>
      <c r="AY904" s="25">
        <v>0</v>
      </c>
      <c r="AZ904" s="25">
        <v>0.8</v>
      </c>
      <c r="BA904" s="25">
        <v>14.4</v>
      </c>
      <c r="BB904" s="25">
        <v>8.8000000000000007</v>
      </c>
      <c r="BC904" s="25">
        <v>10.4</v>
      </c>
      <c r="BD904" s="25">
        <v>20.8</v>
      </c>
      <c r="BE904" s="25">
        <v>5.6000000000000005</v>
      </c>
      <c r="BF904" s="25">
        <v>5.6000000000000005</v>
      </c>
      <c r="BG904" s="25">
        <v>0</v>
      </c>
      <c r="BH904" s="25">
        <v>9.6000000000000014</v>
      </c>
      <c r="BI904" s="25">
        <v>2.4000000000000004</v>
      </c>
      <c r="BJ904" s="25">
        <v>1.6</v>
      </c>
      <c r="BK904" s="25">
        <v>31.200000000000003</v>
      </c>
      <c r="BL904" s="25">
        <v>0.8</v>
      </c>
      <c r="BM904" s="25">
        <v>18.400000000000002</v>
      </c>
      <c r="BN904" s="25">
        <v>8</v>
      </c>
      <c r="BO904" t="s">
        <v>236</v>
      </c>
    </row>
    <row r="905" spans="1:67" x14ac:dyDescent="0.25">
      <c r="B905" t="s">
        <v>10</v>
      </c>
      <c r="C905">
        <v>0.01</v>
      </c>
      <c r="D905">
        <f t="shared" si="85"/>
        <v>0</v>
      </c>
      <c r="E905">
        <v>0</v>
      </c>
      <c r="F905">
        <v>0</v>
      </c>
      <c r="G905">
        <v>0</v>
      </c>
      <c r="H905">
        <v>0</v>
      </c>
      <c r="I905">
        <v>0</v>
      </c>
      <c r="J905" s="22">
        <v>0</v>
      </c>
      <c r="K905" s="22">
        <v>0</v>
      </c>
      <c r="L905" s="22">
        <v>0</v>
      </c>
      <c r="M905" s="22">
        <v>0</v>
      </c>
      <c r="N905" s="22">
        <v>0</v>
      </c>
      <c r="O905" s="24">
        <v>0</v>
      </c>
      <c r="P905" s="24">
        <v>0</v>
      </c>
      <c r="Q905" s="24">
        <v>0</v>
      </c>
      <c r="R905" s="24">
        <v>0</v>
      </c>
      <c r="S905" s="24">
        <v>0</v>
      </c>
      <c r="T905" s="24">
        <v>0</v>
      </c>
      <c r="U905" s="24">
        <v>0</v>
      </c>
      <c r="V905" s="24">
        <v>0</v>
      </c>
      <c r="W905" s="24">
        <v>0</v>
      </c>
      <c r="X905" s="24">
        <v>0</v>
      </c>
      <c r="Y905" s="24">
        <v>0</v>
      </c>
      <c r="Z905" s="24">
        <v>0</v>
      </c>
      <c r="AA905" s="25">
        <v>0</v>
      </c>
      <c r="AB905" s="25">
        <v>0</v>
      </c>
      <c r="AC905" s="25">
        <v>0</v>
      </c>
      <c r="AD905" s="25">
        <v>0</v>
      </c>
      <c r="AE905" s="25">
        <v>0</v>
      </c>
      <c r="AF905" s="25">
        <v>0</v>
      </c>
      <c r="AG905" s="25">
        <v>0</v>
      </c>
      <c r="AH905" s="25">
        <v>0</v>
      </c>
      <c r="AI905" s="25">
        <v>0</v>
      </c>
      <c r="AJ905" s="25">
        <v>0</v>
      </c>
      <c r="AK905" s="25">
        <v>0</v>
      </c>
      <c r="AL905" s="25">
        <v>0</v>
      </c>
      <c r="AM905" s="25">
        <v>0</v>
      </c>
      <c r="AN905" s="25">
        <v>0</v>
      </c>
      <c r="AO905" s="25">
        <v>0</v>
      </c>
      <c r="AP905" s="25">
        <v>0</v>
      </c>
      <c r="AQ905" s="25">
        <v>0</v>
      </c>
      <c r="AR905" s="25">
        <v>0</v>
      </c>
      <c r="AS905" s="25">
        <v>0</v>
      </c>
      <c r="AT905" s="25">
        <v>0</v>
      </c>
      <c r="AU905" s="25">
        <v>0</v>
      </c>
      <c r="AV905" s="25">
        <v>0</v>
      </c>
      <c r="AW905" s="25">
        <v>0</v>
      </c>
      <c r="AX905" s="25">
        <v>0</v>
      </c>
      <c r="AY905" s="25">
        <v>0</v>
      </c>
      <c r="AZ905" s="25">
        <v>0</v>
      </c>
      <c r="BA905" s="25">
        <v>0</v>
      </c>
      <c r="BB905" s="25">
        <v>0</v>
      </c>
      <c r="BC905" s="25">
        <v>0</v>
      </c>
      <c r="BD905" s="25">
        <v>0</v>
      </c>
      <c r="BE905" s="25">
        <v>0</v>
      </c>
      <c r="BF905" s="25">
        <v>0</v>
      </c>
      <c r="BG905" s="25">
        <v>0</v>
      </c>
      <c r="BH905" s="25">
        <v>0</v>
      </c>
      <c r="BI905" s="25">
        <v>0</v>
      </c>
      <c r="BJ905" s="25">
        <v>0</v>
      </c>
      <c r="BK905" s="25">
        <v>0</v>
      </c>
      <c r="BL905" s="25">
        <v>0</v>
      </c>
      <c r="BM905" s="25">
        <v>0</v>
      </c>
      <c r="BN905" s="25">
        <v>0</v>
      </c>
      <c r="BO905" t="s">
        <v>237</v>
      </c>
    </row>
    <row r="906" spans="1:67" x14ac:dyDescent="0.25">
      <c r="B906" t="s">
        <v>10</v>
      </c>
      <c r="C906">
        <v>0.02</v>
      </c>
      <c r="D906">
        <f t="shared" si="85"/>
        <v>0</v>
      </c>
      <c r="E906">
        <v>0</v>
      </c>
      <c r="F906">
        <v>0</v>
      </c>
      <c r="G906">
        <v>0</v>
      </c>
      <c r="H906">
        <v>0</v>
      </c>
      <c r="I906">
        <v>0</v>
      </c>
      <c r="J906" s="22">
        <v>0</v>
      </c>
      <c r="K906" s="22">
        <v>0</v>
      </c>
      <c r="L906" s="22">
        <v>0</v>
      </c>
      <c r="M906" s="22">
        <v>0</v>
      </c>
      <c r="N906" s="22">
        <v>0</v>
      </c>
      <c r="O906" s="24">
        <v>0</v>
      </c>
      <c r="P906" s="24">
        <v>0</v>
      </c>
      <c r="Q906" s="24">
        <v>0</v>
      </c>
      <c r="R906" s="24">
        <v>0</v>
      </c>
      <c r="S906" s="24">
        <v>0</v>
      </c>
      <c r="T906" s="24">
        <v>0</v>
      </c>
      <c r="U906" s="24">
        <v>0</v>
      </c>
      <c r="V906" s="24">
        <v>0</v>
      </c>
      <c r="W906" s="24">
        <v>0</v>
      </c>
      <c r="X906" s="24">
        <v>0</v>
      </c>
      <c r="Y906" s="24">
        <v>0</v>
      </c>
      <c r="Z906" s="24">
        <v>0</v>
      </c>
      <c r="AA906" s="25">
        <v>0</v>
      </c>
      <c r="AB906" s="25">
        <v>0</v>
      </c>
      <c r="AC906" s="25">
        <v>0</v>
      </c>
      <c r="AD906" s="25">
        <v>0</v>
      </c>
      <c r="AE906" s="25">
        <v>0</v>
      </c>
      <c r="AF906" s="25">
        <v>0</v>
      </c>
      <c r="AG906" s="25">
        <v>0</v>
      </c>
      <c r="AH906" s="25">
        <v>0</v>
      </c>
      <c r="AI906" s="25">
        <v>0</v>
      </c>
      <c r="AJ906" s="25">
        <v>0</v>
      </c>
      <c r="AK906" s="25">
        <v>0</v>
      </c>
      <c r="AL906" s="25">
        <v>0</v>
      </c>
      <c r="AM906" s="25">
        <v>0</v>
      </c>
      <c r="AN906" s="25">
        <v>0</v>
      </c>
      <c r="AO906" s="25">
        <v>0</v>
      </c>
      <c r="AP906" s="25">
        <v>0</v>
      </c>
      <c r="AQ906" s="25">
        <v>0</v>
      </c>
      <c r="AR906" s="25">
        <v>0</v>
      </c>
      <c r="AS906" s="25">
        <v>0</v>
      </c>
      <c r="AT906" s="25">
        <v>0</v>
      </c>
      <c r="AU906" s="25">
        <v>0</v>
      </c>
      <c r="AV906" s="25">
        <v>0</v>
      </c>
      <c r="AW906" s="25">
        <v>0</v>
      </c>
      <c r="AX906" s="25">
        <v>0</v>
      </c>
      <c r="AY906" s="25">
        <v>0</v>
      </c>
      <c r="AZ906" s="25">
        <v>0</v>
      </c>
      <c r="BA906" s="25">
        <v>0</v>
      </c>
      <c r="BB906" s="25">
        <v>0</v>
      </c>
      <c r="BC906" s="25">
        <v>0</v>
      </c>
      <c r="BD906" s="25">
        <v>0</v>
      </c>
      <c r="BE906" s="25">
        <v>0</v>
      </c>
      <c r="BF906" s="25">
        <v>0</v>
      </c>
      <c r="BG906" s="25">
        <v>0</v>
      </c>
      <c r="BH906" s="25">
        <v>0</v>
      </c>
      <c r="BI906" s="25">
        <v>0</v>
      </c>
      <c r="BJ906" s="25">
        <v>0</v>
      </c>
      <c r="BK906" s="25">
        <v>0</v>
      </c>
      <c r="BL906" s="25">
        <v>0</v>
      </c>
      <c r="BM906" s="25">
        <v>0</v>
      </c>
      <c r="BN906" s="25">
        <v>0</v>
      </c>
      <c r="BO906" t="s">
        <v>237</v>
      </c>
    </row>
    <row r="907" spans="1:67" x14ac:dyDescent="0.25">
      <c r="B907" t="s">
        <v>10</v>
      </c>
      <c r="C907">
        <v>0.03</v>
      </c>
      <c r="D907">
        <f t="shared" si="85"/>
        <v>0</v>
      </c>
      <c r="E907">
        <v>0</v>
      </c>
      <c r="F907">
        <v>0</v>
      </c>
      <c r="G907">
        <v>0</v>
      </c>
      <c r="H907">
        <v>0</v>
      </c>
      <c r="I907">
        <v>0</v>
      </c>
      <c r="J907" s="22">
        <v>0</v>
      </c>
      <c r="K907" s="22">
        <v>0</v>
      </c>
      <c r="L907" s="22">
        <v>0</v>
      </c>
      <c r="M907" s="22">
        <v>0</v>
      </c>
      <c r="N907" s="22">
        <v>0</v>
      </c>
      <c r="O907" s="24">
        <v>0</v>
      </c>
      <c r="P907" s="24">
        <v>0</v>
      </c>
      <c r="Q907" s="24">
        <v>0</v>
      </c>
      <c r="R907" s="24">
        <v>0</v>
      </c>
      <c r="S907" s="24">
        <v>0</v>
      </c>
      <c r="T907" s="24">
        <v>0</v>
      </c>
      <c r="U907" s="24">
        <v>0</v>
      </c>
      <c r="V907" s="24">
        <v>0</v>
      </c>
      <c r="W907" s="24">
        <v>0</v>
      </c>
      <c r="X907" s="24">
        <v>0</v>
      </c>
      <c r="Y907" s="24">
        <v>0</v>
      </c>
      <c r="Z907" s="24">
        <v>0</v>
      </c>
      <c r="AA907" s="25">
        <v>0</v>
      </c>
      <c r="AB907" s="25">
        <v>0</v>
      </c>
      <c r="AC907" s="25">
        <v>0</v>
      </c>
      <c r="AD907" s="25">
        <v>0</v>
      </c>
      <c r="AE907" s="25">
        <v>0</v>
      </c>
      <c r="AF907" s="25">
        <v>0</v>
      </c>
      <c r="AG907" s="25">
        <v>0</v>
      </c>
      <c r="AH907" s="25">
        <v>0</v>
      </c>
      <c r="AI907" s="25">
        <v>0</v>
      </c>
      <c r="AJ907" s="25">
        <v>0</v>
      </c>
      <c r="AK907" s="25">
        <v>0</v>
      </c>
      <c r="AL907" s="25">
        <v>0</v>
      </c>
      <c r="AM907" s="25">
        <v>0</v>
      </c>
      <c r="AN907" s="25">
        <v>0</v>
      </c>
      <c r="AO907" s="25">
        <v>0</v>
      </c>
      <c r="AP907" s="25">
        <v>0</v>
      </c>
      <c r="AQ907" s="25">
        <v>0</v>
      </c>
      <c r="AR907" s="25">
        <v>0</v>
      </c>
      <c r="AS907" s="25">
        <v>0</v>
      </c>
      <c r="AT907" s="25">
        <v>0</v>
      </c>
      <c r="AU907" s="25">
        <v>0</v>
      </c>
      <c r="AV907" s="25">
        <v>0</v>
      </c>
      <c r="AW907" s="25">
        <v>0</v>
      </c>
      <c r="AX907" s="25">
        <v>0</v>
      </c>
      <c r="AY907" s="25">
        <v>0</v>
      </c>
      <c r="AZ907" s="25">
        <v>0</v>
      </c>
      <c r="BA907" s="25">
        <v>0</v>
      </c>
      <c r="BB907" s="25">
        <v>0</v>
      </c>
      <c r="BC907" s="25">
        <v>0</v>
      </c>
      <c r="BD907" s="25">
        <v>0</v>
      </c>
      <c r="BE907" s="25">
        <v>0</v>
      </c>
      <c r="BF907" s="25">
        <v>0</v>
      </c>
      <c r="BG907" s="25">
        <v>0</v>
      </c>
      <c r="BH907" s="25">
        <v>0</v>
      </c>
      <c r="BI907" s="25">
        <v>0</v>
      </c>
      <c r="BJ907" s="25">
        <v>0</v>
      </c>
      <c r="BK907" s="25">
        <v>0</v>
      </c>
      <c r="BL907" s="25">
        <v>0</v>
      </c>
      <c r="BM907" s="25">
        <v>0</v>
      </c>
      <c r="BN907" s="25">
        <v>0</v>
      </c>
      <c r="BO907" t="s">
        <v>237</v>
      </c>
    </row>
    <row r="908" spans="1:67" x14ac:dyDescent="0.25">
      <c r="B908" t="s">
        <v>10</v>
      </c>
      <c r="C908">
        <v>0.04</v>
      </c>
      <c r="D908">
        <f t="shared" si="85"/>
        <v>0</v>
      </c>
      <c r="E908">
        <v>0</v>
      </c>
      <c r="F908">
        <v>0</v>
      </c>
      <c r="G908">
        <v>0</v>
      </c>
      <c r="H908">
        <v>0</v>
      </c>
      <c r="I908">
        <v>0</v>
      </c>
      <c r="J908" s="22">
        <v>0</v>
      </c>
      <c r="K908" s="22">
        <v>0</v>
      </c>
      <c r="L908" s="22">
        <v>0</v>
      </c>
      <c r="M908" s="22">
        <v>0</v>
      </c>
      <c r="N908" s="22">
        <v>0</v>
      </c>
      <c r="O908" s="24">
        <v>0</v>
      </c>
      <c r="P908" s="24">
        <v>0</v>
      </c>
      <c r="Q908" s="24">
        <v>0</v>
      </c>
      <c r="R908" s="24">
        <v>0</v>
      </c>
      <c r="S908" s="24">
        <v>0</v>
      </c>
      <c r="T908" s="24">
        <v>0</v>
      </c>
      <c r="U908" s="24">
        <v>0</v>
      </c>
      <c r="V908" s="24">
        <v>0</v>
      </c>
      <c r="W908" s="24">
        <v>0</v>
      </c>
      <c r="X908" s="24">
        <v>0</v>
      </c>
      <c r="Y908" s="24">
        <v>0</v>
      </c>
      <c r="Z908" s="24">
        <v>0</v>
      </c>
      <c r="AA908" s="25">
        <v>0</v>
      </c>
      <c r="AB908" s="25">
        <v>0</v>
      </c>
      <c r="AC908" s="25">
        <v>0</v>
      </c>
      <c r="AD908" s="25">
        <v>0</v>
      </c>
      <c r="AE908" s="25">
        <v>0</v>
      </c>
      <c r="AF908" s="25">
        <v>0</v>
      </c>
      <c r="AG908" s="25">
        <v>0</v>
      </c>
      <c r="AH908" s="25">
        <v>0</v>
      </c>
      <c r="AI908" s="25">
        <v>0</v>
      </c>
      <c r="AJ908" s="25">
        <v>0</v>
      </c>
      <c r="AK908" s="25">
        <v>0</v>
      </c>
      <c r="AL908" s="25">
        <v>0</v>
      </c>
      <c r="AM908" s="25">
        <v>0</v>
      </c>
      <c r="AN908" s="25">
        <v>0</v>
      </c>
      <c r="AO908" s="25">
        <v>0</v>
      </c>
      <c r="AP908" s="25">
        <v>0</v>
      </c>
      <c r="AQ908" s="25">
        <v>0</v>
      </c>
      <c r="AR908" s="25">
        <v>0</v>
      </c>
      <c r="AS908" s="25">
        <v>0</v>
      </c>
      <c r="AT908" s="25">
        <v>0</v>
      </c>
      <c r="AU908" s="25">
        <v>0</v>
      </c>
      <c r="AV908" s="25">
        <v>0</v>
      </c>
      <c r="AW908" s="25">
        <v>0</v>
      </c>
      <c r="AX908" s="25">
        <v>0</v>
      </c>
      <c r="AY908" s="25">
        <v>0</v>
      </c>
      <c r="AZ908" s="25">
        <v>0</v>
      </c>
      <c r="BA908" s="25">
        <v>0</v>
      </c>
      <c r="BB908" s="25">
        <v>0</v>
      </c>
      <c r="BC908" s="25">
        <v>0</v>
      </c>
      <c r="BD908" s="25">
        <v>0</v>
      </c>
      <c r="BE908" s="25">
        <v>0</v>
      </c>
      <c r="BF908" s="25">
        <v>0</v>
      </c>
      <c r="BG908" s="25">
        <v>0</v>
      </c>
      <c r="BH908" s="25">
        <v>0</v>
      </c>
      <c r="BI908" s="25">
        <v>0</v>
      </c>
      <c r="BJ908" s="25">
        <v>0</v>
      </c>
      <c r="BK908" s="25">
        <v>0</v>
      </c>
      <c r="BL908" s="25">
        <v>0</v>
      </c>
      <c r="BM908" s="25">
        <v>0</v>
      </c>
      <c r="BN908" s="25">
        <v>0</v>
      </c>
      <c r="BO908" t="s">
        <v>237</v>
      </c>
    </row>
    <row r="909" spans="1:67" x14ac:dyDescent="0.25">
      <c r="B909" t="s">
        <v>10</v>
      </c>
      <c r="C909">
        <v>0.05</v>
      </c>
      <c r="D909">
        <f t="shared" si="85"/>
        <v>0</v>
      </c>
      <c r="E909">
        <v>0</v>
      </c>
      <c r="F909">
        <v>0</v>
      </c>
      <c r="G909">
        <v>0</v>
      </c>
      <c r="H909">
        <v>0</v>
      </c>
      <c r="I909">
        <v>0</v>
      </c>
      <c r="J909" s="22">
        <v>0</v>
      </c>
      <c r="K909" s="22">
        <v>0</v>
      </c>
      <c r="L909" s="22">
        <v>0</v>
      </c>
      <c r="M909" s="22">
        <v>0</v>
      </c>
      <c r="N909" s="22">
        <v>0</v>
      </c>
      <c r="O909" s="24">
        <v>0</v>
      </c>
      <c r="P909" s="24">
        <v>0</v>
      </c>
      <c r="Q909" s="24">
        <v>0</v>
      </c>
      <c r="R909" s="24">
        <v>0</v>
      </c>
      <c r="S909" s="24">
        <v>0</v>
      </c>
      <c r="T909" s="24">
        <v>0</v>
      </c>
      <c r="U909" s="24">
        <v>0</v>
      </c>
      <c r="V909" s="24">
        <v>0</v>
      </c>
      <c r="W909" s="24">
        <v>0</v>
      </c>
      <c r="X909" s="24">
        <v>0</v>
      </c>
      <c r="Y909" s="24">
        <v>0</v>
      </c>
      <c r="Z909" s="24">
        <v>0</v>
      </c>
      <c r="AA909" s="25">
        <v>0</v>
      </c>
      <c r="AB909" s="25">
        <v>0</v>
      </c>
      <c r="AC909" s="25">
        <v>0</v>
      </c>
      <c r="AD909" s="25">
        <v>0</v>
      </c>
      <c r="AE909" s="25">
        <v>0</v>
      </c>
      <c r="AF909" s="25">
        <v>0</v>
      </c>
      <c r="AG909" s="25">
        <v>0</v>
      </c>
      <c r="AH909" s="25">
        <v>0</v>
      </c>
      <c r="AI909" s="25">
        <v>0</v>
      </c>
      <c r="AJ909" s="25">
        <v>0</v>
      </c>
      <c r="AK909" s="25">
        <v>0</v>
      </c>
      <c r="AL909" s="25">
        <v>0</v>
      </c>
      <c r="AM909" s="25">
        <v>0</v>
      </c>
      <c r="AN909" s="25">
        <v>0</v>
      </c>
      <c r="AO909" s="25">
        <v>0</v>
      </c>
      <c r="AP909" s="25">
        <v>0</v>
      </c>
      <c r="AQ909" s="25">
        <v>0</v>
      </c>
      <c r="AR909" s="25">
        <v>0</v>
      </c>
      <c r="AS909" s="25">
        <v>0</v>
      </c>
      <c r="AT909" s="25">
        <v>0</v>
      </c>
      <c r="AU909" s="25">
        <v>0</v>
      </c>
      <c r="AV909" s="25">
        <v>0</v>
      </c>
      <c r="AW909" s="25">
        <v>0</v>
      </c>
      <c r="AX909" s="25">
        <v>0</v>
      </c>
      <c r="AY909" s="25">
        <v>0</v>
      </c>
      <c r="AZ909" s="25">
        <v>0</v>
      </c>
      <c r="BA909" s="25">
        <v>0</v>
      </c>
      <c r="BB909" s="25">
        <v>0</v>
      </c>
      <c r="BC909" s="25">
        <v>0</v>
      </c>
      <c r="BD909" s="25">
        <v>0</v>
      </c>
      <c r="BE909" s="25">
        <v>0</v>
      </c>
      <c r="BF909" s="25">
        <v>0</v>
      </c>
      <c r="BG909" s="25">
        <v>0</v>
      </c>
      <c r="BH909" s="25">
        <v>0</v>
      </c>
      <c r="BI909" s="25">
        <v>0</v>
      </c>
      <c r="BJ909" s="25">
        <v>0</v>
      </c>
      <c r="BK909" s="25">
        <v>0</v>
      </c>
      <c r="BL909" s="25">
        <v>0</v>
      </c>
      <c r="BM909" s="25">
        <v>0</v>
      </c>
      <c r="BN909" s="25">
        <v>0</v>
      </c>
      <c r="BO909" t="s">
        <v>237</v>
      </c>
    </row>
    <row r="910" spans="1:67" x14ac:dyDescent="0.25">
      <c r="B910" t="s">
        <v>10</v>
      </c>
      <c r="C910">
        <v>0.06</v>
      </c>
      <c r="D910">
        <f t="shared" si="85"/>
        <v>0</v>
      </c>
      <c r="E910">
        <v>0</v>
      </c>
      <c r="F910">
        <v>0</v>
      </c>
      <c r="G910">
        <v>0</v>
      </c>
      <c r="H910">
        <v>0</v>
      </c>
      <c r="I910">
        <v>0</v>
      </c>
      <c r="J910" s="22">
        <v>0</v>
      </c>
      <c r="K910" s="22">
        <v>0</v>
      </c>
      <c r="L910" s="22">
        <v>0</v>
      </c>
      <c r="M910" s="22">
        <v>0</v>
      </c>
      <c r="N910" s="22">
        <v>0</v>
      </c>
      <c r="O910" s="24">
        <v>0</v>
      </c>
      <c r="P910" s="24">
        <v>0</v>
      </c>
      <c r="Q910" s="24">
        <v>0</v>
      </c>
      <c r="R910" s="24">
        <v>0</v>
      </c>
      <c r="S910" s="24">
        <v>0</v>
      </c>
      <c r="T910" s="24">
        <v>0</v>
      </c>
      <c r="U910" s="24">
        <v>0</v>
      </c>
      <c r="V910" s="24">
        <v>0</v>
      </c>
      <c r="W910" s="24">
        <v>0</v>
      </c>
      <c r="X910" s="24">
        <v>0</v>
      </c>
      <c r="Y910" s="24">
        <v>0</v>
      </c>
      <c r="Z910" s="24">
        <v>0</v>
      </c>
      <c r="AA910" s="25">
        <v>0</v>
      </c>
      <c r="AB910" s="25">
        <v>0</v>
      </c>
      <c r="AC910" s="25">
        <v>0</v>
      </c>
      <c r="AD910" s="25">
        <v>0</v>
      </c>
      <c r="AE910" s="25">
        <v>0</v>
      </c>
      <c r="AF910" s="25">
        <v>0</v>
      </c>
      <c r="AG910" s="25">
        <v>0</v>
      </c>
      <c r="AH910" s="25">
        <v>0</v>
      </c>
      <c r="AI910" s="25">
        <v>0</v>
      </c>
      <c r="AJ910" s="25">
        <v>0</v>
      </c>
      <c r="AK910" s="25">
        <v>0</v>
      </c>
      <c r="AL910" s="25">
        <v>0</v>
      </c>
      <c r="AM910" s="25">
        <v>0</v>
      </c>
      <c r="AN910" s="25">
        <v>0</v>
      </c>
      <c r="AO910" s="25">
        <v>0</v>
      </c>
      <c r="AP910" s="25">
        <v>0</v>
      </c>
      <c r="AQ910" s="25">
        <v>0</v>
      </c>
      <c r="AR910" s="25">
        <v>0</v>
      </c>
      <c r="AS910" s="25">
        <v>0</v>
      </c>
      <c r="AT910" s="25">
        <v>0</v>
      </c>
      <c r="AU910" s="25">
        <v>0</v>
      </c>
      <c r="AV910" s="25">
        <v>0</v>
      </c>
      <c r="AW910" s="25">
        <v>0</v>
      </c>
      <c r="AX910" s="25">
        <v>0</v>
      </c>
      <c r="AY910" s="25">
        <v>0</v>
      </c>
      <c r="AZ910" s="25">
        <v>0</v>
      </c>
      <c r="BA910" s="25">
        <v>0</v>
      </c>
      <c r="BB910" s="25">
        <v>0</v>
      </c>
      <c r="BC910" s="25">
        <v>0</v>
      </c>
      <c r="BD910" s="25">
        <v>0</v>
      </c>
      <c r="BE910" s="25">
        <v>0</v>
      </c>
      <c r="BF910" s="25">
        <v>0</v>
      </c>
      <c r="BG910" s="25">
        <v>0</v>
      </c>
      <c r="BH910" s="25">
        <v>0</v>
      </c>
      <c r="BI910" s="25">
        <v>0</v>
      </c>
      <c r="BJ910" s="25">
        <v>0</v>
      </c>
      <c r="BK910" s="25">
        <v>0</v>
      </c>
      <c r="BL910" s="25">
        <v>0</v>
      </c>
      <c r="BM910" s="25">
        <v>0</v>
      </c>
      <c r="BN910" s="25">
        <v>0</v>
      </c>
      <c r="BO910" t="s">
        <v>237</v>
      </c>
    </row>
    <row r="911" spans="1:67" x14ac:dyDescent="0.25">
      <c r="A911" s="6">
        <v>45017</v>
      </c>
      <c r="B911" t="s">
        <v>10</v>
      </c>
      <c r="C911">
        <v>1</v>
      </c>
      <c r="D911">
        <f t="shared" si="85"/>
        <v>408</v>
      </c>
      <c r="E911">
        <f t="shared" ref="E911:E940" si="90">SUM(BE911:BN911)</f>
        <v>98.4</v>
      </c>
      <c r="F911">
        <f t="shared" ref="F911:F940" si="91">SUM(AA911:AJ911)</f>
        <v>83.199999999999989</v>
      </c>
      <c r="G911">
        <f t="shared" ref="G911:G940" si="92">SUM(AU911:BD911)</f>
        <v>138.39999999999998</v>
      </c>
      <c r="H911">
        <f t="shared" ref="H911:H940" si="93">SUM(AL911:AT911)</f>
        <v>88</v>
      </c>
      <c r="I911">
        <v>0</v>
      </c>
      <c r="J911" s="22">
        <v>0.45600000000000007</v>
      </c>
      <c r="K911" s="22">
        <v>0.59199999999999997</v>
      </c>
      <c r="L911" s="22">
        <v>0.64000000000000012</v>
      </c>
      <c r="M911" s="22">
        <v>0.6160000000000001</v>
      </c>
      <c r="N911" s="22">
        <v>0.7360000000000001</v>
      </c>
      <c r="O911" s="24">
        <v>0.54400000000000004</v>
      </c>
      <c r="P911" s="24">
        <v>0.7360000000000001</v>
      </c>
      <c r="Q911" s="24">
        <v>0.6080000000000001</v>
      </c>
      <c r="R911" s="24">
        <v>0.60000000000000009</v>
      </c>
      <c r="S911" s="24">
        <v>0.46399999999999997</v>
      </c>
      <c r="T911" s="24">
        <v>0.56799999999999995</v>
      </c>
      <c r="U911" s="24">
        <v>0.38400000000000001</v>
      </c>
      <c r="V911" s="24">
        <v>0.33600000000000002</v>
      </c>
      <c r="W911" s="24">
        <v>0.56799999999999995</v>
      </c>
      <c r="X911" s="24">
        <v>0.36000000000000004</v>
      </c>
      <c r="Y911" s="24">
        <v>0.8</v>
      </c>
      <c r="Z911" s="24">
        <v>0.68</v>
      </c>
      <c r="AA911" s="25">
        <v>0</v>
      </c>
      <c r="AB911" s="25">
        <v>17.600000000000001</v>
      </c>
      <c r="AC911" s="25">
        <v>0</v>
      </c>
      <c r="AD911" s="25">
        <v>23.200000000000003</v>
      </c>
      <c r="AE911" s="25">
        <v>1.6</v>
      </c>
      <c r="AF911" s="25">
        <v>4.8000000000000007</v>
      </c>
      <c r="AG911" s="25">
        <v>0</v>
      </c>
      <c r="AH911" s="25">
        <v>10.4</v>
      </c>
      <c r="AI911" s="25">
        <v>16</v>
      </c>
      <c r="AJ911" s="25">
        <v>9.6000000000000014</v>
      </c>
      <c r="AK911" s="25">
        <v>3.2</v>
      </c>
      <c r="AL911" s="25">
        <v>0</v>
      </c>
      <c r="AM911" s="25">
        <v>17.600000000000001</v>
      </c>
      <c r="AN911" s="25">
        <v>12</v>
      </c>
      <c r="AO911" s="25">
        <v>37.6</v>
      </c>
      <c r="AP911" s="25">
        <v>10.4</v>
      </c>
      <c r="AQ911" s="25">
        <v>0</v>
      </c>
      <c r="AR911" s="25">
        <v>4.8000000000000007</v>
      </c>
      <c r="AS911" s="25">
        <v>0</v>
      </c>
      <c r="AT911" s="25">
        <v>5.6000000000000005</v>
      </c>
      <c r="AU911" s="25">
        <v>33.6</v>
      </c>
      <c r="AV911" s="25">
        <v>20</v>
      </c>
      <c r="AW911" s="25">
        <v>9.6000000000000014</v>
      </c>
      <c r="AX911" s="25">
        <v>0.8</v>
      </c>
      <c r="AY911" s="25">
        <v>8.8000000000000007</v>
      </c>
      <c r="AZ911" s="25">
        <v>34.4</v>
      </c>
      <c r="BA911" s="25">
        <v>0</v>
      </c>
      <c r="BB911" s="25">
        <v>8</v>
      </c>
      <c r="BC911" s="25">
        <v>23.200000000000003</v>
      </c>
      <c r="BD911" s="25">
        <v>0</v>
      </c>
      <c r="BE911" s="25">
        <v>8.8000000000000007</v>
      </c>
      <c r="BF911" s="25">
        <v>19.200000000000003</v>
      </c>
      <c r="BG911" s="25">
        <v>11.200000000000001</v>
      </c>
      <c r="BH911" s="25">
        <v>18.400000000000002</v>
      </c>
      <c r="BI911" s="25">
        <v>3.2</v>
      </c>
      <c r="BJ911" s="25">
        <v>20</v>
      </c>
      <c r="BK911" s="25">
        <v>5.6000000000000005</v>
      </c>
      <c r="BL911" s="25">
        <v>0</v>
      </c>
      <c r="BM911" s="25">
        <v>12</v>
      </c>
      <c r="BN911" s="25">
        <v>0</v>
      </c>
      <c r="BO911" t="s">
        <v>236</v>
      </c>
    </row>
    <row r="912" spans="1:67" x14ac:dyDescent="0.25">
      <c r="A912" s="6">
        <v>45018</v>
      </c>
      <c r="B912" t="s">
        <v>10</v>
      </c>
      <c r="C912">
        <v>2</v>
      </c>
      <c r="D912">
        <f t="shared" si="85"/>
        <v>585.59999999999991</v>
      </c>
      <c r="E912">
        <f t="shared" si="90"/>
        <v>104.80000000000001</v>
      </c>
      <c r="F912">
        <f t="shared" si="91"/>
        <v>124</v>
      </c>
      <c r="G912">
        <f t="shared" si="92"/>
        <v>141.6</v>
      </c>
      <c r="H912">
        <f t="shared" si="93"/>
        <v>215.2</v>
      </c>
      <c r="I912">
        <v>0</v>
      </c>
      <c r="J912" s="22">
        <v>0.31200000000000006</v>
      </c>
      <c r="K912" s="22">
        <v>0.64800000000000013</v>
      </c>
      <c r="L912" s="22">
        <v>0.64000000000000012</v>
      </c>
      <c r="M912" s="22">
        <v>0.65600000000000014</v>
      </c>
      <c r="N912" s="22">
        <v>0.12</v>
      </c>
      <c r="O912" s="24">
        <v>0.66400000000000015</v>
      </c>
      <c r="P912" s="24">
        <v>0.48799999999999999</v>
      </c>
      <c r="Q912" s="24">
        <v>0.66400000000000015</v>
      </c>
      <c r="R912" s="24">
        <v>0.78400000000000003</v>
      </c>
      <c r="S912" s="24">
        <v>0.76000000000000012</v>
      </c>
      <c r="T912" s="24">
        <v>0.64000000000000012</v>
      </c>
      <c r="U912" s="24">
        <v>0.40800000000000003</v>
      </c>
      <c r="V912" s="24">
        <v>0.68800000000000006</v>
      </c>
      <c r="W912" s="24">
        <v>0.57599999999999996</v>
      </c>
      <c r="X912" s="24">
        <v>0.77600000000000002</v>
      </c>
      <c r="Y912" s="24">
        <v>0.75200000000000011</v>
      </c>
      <c r="Z912" s="24">
        <v>0.72800000000000009</v>
      </c>
      <c r="AA912" s="25">
        <v>10.4</v>
      </c>
      <c r="AB912" s="25">
        <v>28.8</v>
      </c>
      <c r="AC912" s="25">
        <v>7.2</v>
      </c>
      <c r="AD912" s="25">
        <v>7.2</v>
      </c>
      <c r="AE912" s="25">
        <v>0</v>
      </c>
      <c r="AF912" s="25">
        <v>24</v>
      </c>
      <c r="AG912" s="25">
        <v>0.8</v>
      </c>
      <c r="AH912" s="25">
        <v>22.400000000000002</v>
      </c>
      <c r="AI912" s="25">
        <v>9.6000000000000014</v>
      </c>
      <c r="AJ912" s="25">
        <v>13.600000000000001</v>
      </c>
      <c r="AK912" s="25">
        <v>2.4000000000000004</v>
      </c>
      <c r="AL912" s="25">
        <v>20.8</v>
      </c>
      <c r="AM912" s="25">
        <v>37.6</v>
      </c>
      <c r="AN912" s="25">
        <v>31.200000000000003</v>
      </c>
      <c r="AO912" s="25">
        <v>6.4</v>
      </c>
      <c r="AP912" s="25">
        <v>8</v>
      </c>
      <c r="AQ912" s="25">
        <v>30.400000000000002</v>
      </c>
      <c r="AR912" s="25">
        <v>21.6</v>
      </c>
      <c r="AS912" s="25">
        <v>35.200000000000003</v>
      </c>
      <c r="AT912" s="25">
        <v>24</v>
      </c>
      <c r="AU912" s="25">
        <v>9.6000000000000014</v>
      </c>
      <c r="AV912" s="25">
        <v>12</v>
      </c>
      <c r="AW912" s="25">
        <v>0</v>
      </c>
      <c r="AX912" s="25">
        <v>29.6</v>
      </c>
      <c r="AY912" s="25">
        <v>24.8</v>
      </c>
      <c r="AZ912" s="25">
        <v>28</v>
      </c>
      <c r="BA912" s="25">
        <v>8.8000000000000007</v>
      </c>
      <c r="BB912" s="25">
        <v>15.200000000000001</v>
      </c>
      <c r="BC912" s="25">
        <v>13.600000000000001</v>
      </c>
      <c r="BD912" s="25">
        <v>0</v>
      </c>
      <c r="BE912" s="25">
        <v>0.8</v>
      </c>
      <c r="BF912" s="25">
        <v>9.6000000000000014</v>
      </c>
      <c r="BG912" s="25">
        <v>0</v>
      </c>
      <c r="BH912" s="25">
        <v>0</v>
      </c>
      <c r="BI912" s="25">
        <v>16</v>
      </c>
      <c r="BJ912" s="25">
        <v>19.200000000000003</v>
      </c>
      <c r="BK912" s="25">
        <v>16.8</v>
      </c>
      <c r="BL912" s="25">
        <v>15.200000000000001</v>
      </c>
      <c r="BM912" s="25">
        <v>5.6000000000000005</v>
      </c>
      <c r="BN912" s="25">
        <v>21.6</v>
      </c>
      <c r="BO912" t="s">
        <v>236</v>
      </c>
    </row>
    <row r="913" spans="1:67" x14ac:dyDescent="0.25">
      <c r="A913" s="6">
        <v>45019</v>
      </c>
      <c r="B913" t="s">
        <v>10</v>
      </c>
      <c r="C913">
        <v>3</v>
      </c>
      <c r="D913">
        <f t="shared" si="85"/>
        <v>404.8</v>
      </c>
      <c r="E913">
        <f t="shared" si="90"/>
        <v>85.600000000000009</v>
      </c>
      <c r="F913">
        <f t="shared" si="91"/>
        <v>90.4</v>
      </c>
      <c r="G913">
        <f t="shared" si="92"/>
        <v>161.6</v>
      </c>
      <c r="H913">
        <f t="shared" si="93"/>
        <v>67.2</v>
      </c>
      <c r="I913">
        <v>0</v>
      </c>
      <c r="J913" s="22">
        <v>0.35200000000000004</v>
      </c>
      <c r="K913" s="22">
        <v>0.53600000000000003</v>
      </c>
      <c r="L913" s="22">
        <v>0.6160000000000001</v>
      </c>
      <c r="M913" s="22">
        <v>0.7360000000000001</v>
      </c>
      <c r="N913" s="22">
        <v>0.64000000000000012</v>
      </c>
      <c r="O913" s="24">
        <v>0.51200000000000001</v>
      </c>
      <c r="P913" s="24">
        <v>0.68800000000000006</v>
      </c>
      <c r="Q913" s="24">
        <v>0.72800000000000009</v>
      </c>
      <c r="R913" s="24">
        <v>0.44000000000000006</v>
      </c>
      <c r="S913" s="24">
        <v>0.54400000000000004</v>
      </c>
      <c r="T913" s="24">
        <v>0.504</v>
      </c>
      <c r="U913" s="24">
        <v>0.69600000000000006</v>
      </c>
      <c r="V913" s="24">
        <v>0.69600000000000006</v>
      </c>
      <c r="W913" s="24">
        <v>0.74400000000000011</v>
      </c>
      <c r="X913" s="24">
        <v>0.28000000000000003</v>
      </c>
      <c r="Y913" s="24">
        <v>0.74400000000000011</v>
      </c>
      <c r="Z913" s="24">
        <v>0.59199999999999997</v>
      </c>
      <c r="AA913" s="25">
        <v>25.6</v>
      </c>
      <c r="AB913" s="25">
        <v>10.4</v>
      </c>
      <c r="AC913" s="25">
        <v>0</v>
      </c>
      <c r="AD913" s="25">
        <v>0</v>
      </c>
      <c r="AE913" s="25">
        <v>14.4</v>
      </c>
      <c r="AF913" s="25">
        <v>0.8</v>
      </c>
      <c r="AG913" s="25">
        <v>0</v>
      </c>
      <c r="AH913" s="25">
        <v>27.200000000000003</v>
      </c>
      <c r="AI913" s="25">
        <v>0</v>
      </c>
      <c r="AJ913" s="25">
        <v>12</v>
      </c>
      <c r="AK913" s="25">
        <v>0</v>
      </c>
      <c r="AL913" s="25">
        <v>10.4</v>
      </c>
      <c r="AM913" s="25">
        <v>9.6000000000000014</v>
      </c>
      <c r="AN913" s="25">
        <v>29.6</v>
      </c>
      <c r="AO913" s="25">
        <v>0</v>
      </c>
      <c r="AP913" s="25">
        <v>0.8</v>
      </c>
      <c r="AQ913" s="25">
        <v>0</v>
      </c>
      <c r="AR913" s="25">
        <v>4</v>
      </c>
      <c r="AS913" s="25">
        <v>12.8</v>
      </c>
      <c r="AT913" s="25">
        <v>0</v>
      </c>
      <c r="AU913" s="25">
        <v>0</v>
      </c>
      <c r="AV913" s="25">
        <v>31.200000000000003</v>
      </c>
      <c r="AW913" s="25">
        <v>9.6000000000000014</v>
      </c>
      <c r="AX913" s="25">
        <v>34.4</v>
      </c>
      <c r="AY913" s="25">
        <v>35.200000000000003</v>
      </c>
      <c r="AZ913" s="25">
        <v>0</v>
      </c>
      <c r="BA913" s="25">
        <v>8</v>
      </c>
      <c r="BB913" s="25">
        <v>17.600000000000001</v>
      </c>
      <c r="BC913" s="25">
        <v>25.6</v>
      </c>
      <c r="BD913" s="25">
        <v>0</v>
      </c>
      <c r="BE913" s="25">
        <v>0</v>
      </c>
      <c r="BF913" s="25">
        <v>0</v>
      </c>
      <c r="BG913" s="25">
        <v>10.4</v>
      </c>
      <c r="BH913" s="25">
        <v>20</v>
      </c>
      <c r="BI913" s="25">
        <v>17.600000000000001</v>
      </c>
      <c r="BJ913" s="25">
        <v>15.200000000000001</v>
      </c>
      <c r="BK913" s="25">
        <v>0</v>
      </c>
      <c r="BL913" s="25">
        <v>3.2</v>
      </c>
      <c r="BM913" s="25">
        <v>0.8</v>
      </c>
      <c r="BN913" s="25">
        <v>18.400000000000002</v>
      </c>
      <c r="BO913" t="s">
        <v>236</v>
      </c>
    </row>
    <row r="914" spans="1:67" x14ac:dyDescent="0.25">
      <c r="A914" s="6">
        <v>45020</v>
      </c>
      <c r="B914" t="s">
        <v>10</v>
      </c>
      <c r="C914">
        <v>4</v>
      </c>
      <c r="D914">
        <f t="shared" si="85"/>
        <v>286.40000000000003</v>
      </c>
      <c r="E914">
        <f t="shared" si="90"/>
        <v>84.800000000000011</v>
      </c>
      <c r="F914">
        <f t="shared" si="91"/>
        <v>40.800000000000004</v>
      </c>
      <c r="G914">
        <f t="shared" si="92"/>
        <v>80.8</v>
      </c>
      <c r="H914">
        <f t="shared" si="93"/>
        <v>80.000000000000014</v>
      </c>
      <c r="I914">
        <v>0</v>
      </c>
      <c r="J914" s="22">
        <v>0.56799999999999995</v>
      </c>
      <c r="K914" s="22">
        <v>0.46399999999999997</v>
      </c>
      <c r="L914" s="22">
        <v>0.59199999999999997</v>
      </c>
      <c r="M914" s="22">
        <v>0.52</v>
      </c>
      <c r="N914" s="22">
        <v>0.76000000000000012</v>
      </c>
      <c r="O914" s="24">
        <v>0.56799999999999995</v>
      </c>
      <c r="P914" s="24">
        <v>0.44800000000000006</v>
      </c>
      <c r="Q914" s="24">
        <v>0.31200000000000006</v>
      </c>
      <c r="R914" s="24">
        <v>0.68800000000000006</v>
      </c>
      <c r="S914" s="24">
        <v>0.70400000000000007</v>
      </c>
      <c r="T914" s="24">
        <v>0.48</v>
      </c>
      <c r="U914" s="24">
        <v>0.64800000000000013</v>
      </c>
      <c r="V914" s="24">
        <v>0.28799999999999998</v>
      </c>
      <c r="W914" s="24">
        <v>0.78400000000000003</v>
      </c>
      <c r="X914" s="24">
        <v>0.42400000000000004</v>
      </c>
      <c r="Y914" s="24">
        <v>0.8</v>
      </c>
      <c r="Z914" s="24">
        <v>0.70400000000000007</v>
      </c>
      <c r="AA914" s="25">
        <v>0</v>
      </c>
      <c r="AB914" s="25">
        <v>0</v>
      </c>
      <c r="AC914" s="25">
        <v>12</v>
      </c>
      <c r="AD914" s="25">
        <v>8</v>
      </c>
      <c r="AE914" s="25">
        <v>3.2</v>
      </c>
      <c r="AF914" s="25">
        <v>4.8000000000000007</v>
      </c>
      <c r="AG914" s="25">
        <v>0</v>
      </c>
      <c r="AH914" s="25">
        <v>0</v>
      </c>
      <c r="AI914" s="25">
        <v>7.2</v>
      </c>
      <c r="AJ914" s="25">
        <v>5.6000000000000005</v>
      </c>
      <c r="AK914" s="25">
        <v>0</v>
      </c>
      <c r="AL914" s="25">
        <v>4</v>
      </c>
      <c r="AM914" s="25">
        <v>18.400000000000002</v>
      </c>
      <c r="AN914" s="25">
        <v>23.200000000000003</v>
      </c>
      <c r="AO914" s="25">
        <v>0</v>
      </c>
      <c r="AP914" s="25">
        <v>7.2</v>
      </c>
      <c r="AQ914" s="25">
        <v>4</v>
      </c>
      <c r="AR914" s="25">
        <v>22.400000000000002</v>
      </c>
      <c r="AS914" s="25">
        <v>0.8</v>
      </c>
      <c r="AT914" s="25">
        <v>0</v>
      </c>
      <c r="AU914" s="25">
        <v>9.6000000000000014</v>
      </c>
      <c r="AV914" s="25">
        <v>0</v>
      </c>
      <c r="AW914" s="25">
        <v>0</v>
      </c>
      <c r="AX914" s="25">
        <v>3.2</v>
      </c>
      <c r="AY914" s="25">
        <v>0.8</v>
      </c>
      <c r="AZ914" s="25">
        <v>26.400000000000002</v>
      </c>
      <c r="BA914" s="25">
        <v>10.4</v>
      </c>
      <c r="BB914" s="25">
        <v>8</v>
      </c>
      <c r="BC914" s="25">
        <v>0</v>
      </c>
      <c r="BD914" s="25">
        <v>22.400000000000002</v>
      </c>
      <c r="BE914" s="25">
        <v>0</v>
      </c>
      <c r="BF914" s="25">
        <v>8</v>
      </c>
      <c r="BG914" s="25">
        <v>4</v>
      </c>
      <c r="BH914" s="25">
        <v>0</v>
      </c>
      <c r="BI914" s="25">
        <v>9.6000000000000014</v>
      </c>
      <c r="BJ914" s="25">
        <v>5.6000000000000005</v>
      </c>
      <c r="BK914" s="25">
        <v>27.200000000000003</v>
      </c>
      <c r="BL914" s="25">
        <v>19.200000000000003</v>
      </c>
      <c r="BM914" s="25">
        <v>11.200000000000001</v>
      </c>
      <c r="BN914" s="25">
        <v>0</v>
      </c>
      <c r="BO914" t="s">
        <v>236</v>
      </c>
    </row>
    <row r="915" spans="1:67" x14ac:dyDescent="0.25">
      <c r="A915" s="6">
        <v>45021</v>
      </c>
      <c r="B915" t="s">
        <v>10</v>
      </c>
      <c r="C915">
        <v>5</v>
      </c>
      <c r="D915">
        <f t="shared" si="85"/>
        <v>304</v>
      </c>
      <c r="E915">
        <f t="shared" si="90"/>
        <v>83.2</v>
      </c>
      <c r="F915">
        <f t="shared" si="91"/>
        <v>34.4</v>
      </c>
      <c r="G915">
        <f t="shared" si="92"/>
        <v>122.4</v>
      </c>
      <c r="H915">
        <f t="shared" si="93"/>
        <v>64</v>
      </c>
      <c r="I915">
        <v>0</v>
      </c>
      <c r="J915" s="22">
        <v>0.64800000000000013</v>
      </c>
      <c r="K915" s="22">
        <v>0.76800000000000002</v>
      </c>
      <c r="L915" s="22">
        <v>0.4</v>
      </c>
      <c r="M915" s="22">
        <v>0.65600000000000014</v>
      </c>
      <c r="N915" s="22">
        <v>0.79200000000000004</v>
      </c>
      <c r="O915" s="24">
        <v>0.52</v>
      </c>
      <c r="P915" s="24">
        <v>0.13600000000000001</v>
      </c>
      <c r="Q915" s="24">
        <v>0.16800000000000001</v>
      </c>
      <c r="R915" s="24">
        <v>0.69600000000000006</v>
      </c>
      <c r="S915" s="24">
        <v>0.51200000000000001</v>
      </c>
      <c r="T915" s="24">
        <v>0.32000000000000006</v>
      </c>
      <c r="U915" s="24">
        <v>0.30400000000000005</v>
      </c>
      <c r="V915" s="24">
        <v>0.33600000000000002</v>
      </c>
      <c r="W915" s="24">
        <v>0.72800000000000009</v>
      </c>
      <c r="X915" s="24">
        <v>0.76000000000000012</v>
      </c>
      <c r="Y915" s="24">
        <v>0.8</v>
      </c>
      <c r="Z915" s="24">
        <v>0.75200000000000011</v>
      </c>
      <c r="AA915" s="25">
        <v>0.8</v>
      </c>
      <c r="AB915" s="25">
        <v>0</v>
      </c>
      <c r="AC915" s="25">
        <v>0</v>
      </c>
      <c r="AD915" s="25">
        <v>5.6000000000000005</v>
      </c>
      <c r="AE915" s="25">
        <v>0</v>
      </c>
      <c r="AF915" s="25">
        <v>0</v>
      </c>
      <c r="AG915" s="25">
        <v>8</v>
      </c>
      <c r="AH915" s="25">
        <v>10.4</v>
      </c>
      <c r="AI915" s="25">
        <v>4</v>
      </c>
      <c r="AJ915" s="25">
        <v>5.6000000000000005</v>
      </c>
      <c r="AK915" s="25">
        <v>19.200000000000003</v>
      </c>
      <c r="AL915" s="25">
        <v>20</v>
      </c>
      <c r="AM915" s="25">
        <v>20.8</v>
      </c>
      <c r="AN915" s="25">
        <v>10.4</v>
      </c>
      <c r="AO915" s="25">
        <v>0</v>
      </c>
      <c r="AP915" s="25">
        <v>0</v>
      </c>
      <c r="AQ915" s="25">
        <v>0</v>
      </c>
      <c r="AR915" s="25">
        <v>9.6000000000000014</v>
      </c>
      <c r="AS915" s="25">
        <v>3.2</v>
      </c>
      <c r="AT915" s="25">
        <v>0</v>
      </c>
      <c r="AU915" s="25">
        <v>0</v>
      </c>
      <c r="AV915" s="25">
        <v>38.400000000000006</v>
      </c>
      <c r="AW915" s="25">
        <v>0</v>
      </c>
      <c r="AX915" s="25">
        <v>21.6</v>
      </c>
      <c r="AY915" s="25">
        <v>8.8000000000000007</v>
      </c>
      <c r="AZ915" s="25">
        <v>19.200000000000003</v>
      </c>
      <c r="BA915" s="25">
        <v>5.6000000000000005</v>
      </c>
      <c r="BB915" s="25">
        <v>1.6</v>
      </c>
      <c r="BC915" s="25">
        <v>10.4</v>
      </c>
      <c r="BD915" s="25">
        <v>16.8</v>
      </c>
      <c r="BE915" s="25">
        <v>20.8</v>
      </c>
      <c r="BF915" s="25">
        <v>11.200000000000001</v>
      </c>
      <c r="BG915" s="25">
        <v>1.6</v>
      </c>
      <c r="BH915" s="25">
        <v>9.6000000000000014</v>
      </c>
      <c r="BI915" s="25">
        <v>11.200000000000001</v>
      </c>
      <c r="BJ915" s="25">
        <v>0</v>
      </c>
      <c r="BK915" s="25">
        <v>0</v>
      </c>
      <c r="BL915" s="25">
        <v>0</v>
      </c>
      <c r="BM915" s="25">
        <v>4.8000000000000007</v>
      </c>
      <c r="BN915" s="25">
        <v>24</v>
      </c>
      <c r="BO915" t="s">
        <v>236</v>
      </c>
    </row>
    <row r="916" spans="1:67" x14ac:dyDescent="0.25">
      <c r="A916" s="6">
        <v>45022</v>
      </c>
      <c r="B916" t="s">
        <v>10</v>
      </c>
      <c r="C916">
        <v>6</v>
      </c>
      <c r="D916">
        <f t="shared" si="85"/>
        <v>354.40000000000003</v>
      </c>
      <c r="E916">
        <f t="shared" si="90"/>
        <v>99.200000000000017</v>
      </c>
      <c r="F916">
        <f t="shared" si="91"/>
        <v>96</v>
      </c>
      <c r="G916">
        <f t="shared" si="92"/>
        <v>38.4</v>
      </c>
      <c r="H916">
        <f t="shared" si="93"/>
        <v>120.80000000000001</v>
      </c>
      <c r="I916">
        <v>0</v>
      </c>
      <c r="J916" s="22">
        <v>0.75200000000000011</v>
      </c>
      <c r="K916" s="22">
        <v>0.47199999999999998</v>
      </c>
      <c r="L916" s="22">
        <v>0.41600000000000004</v>
      </c>
      <c r="M916" s="22">
        <v>0.66400000000000015</v>
      </c>
      <c r="N916" s="22">
        <v>0.52800000000000002</v>
      </c>
      <c r="O916" s="24">
        <v>0.496</v>
      </c>
      <c r="P916" s="24">
        <v>0.71200000000000008</v>
      </c>
      <c r="Q916" s="24">
        <v>0.58399999999999996</v>
      </c>
      <c r="R916" s="24">
        <v>0.21600000000000003</v>
      </c>
      <c r="S916" s="24">
        <v>0.56000000000000005</v>
      </c>
      <c r="T916" s="24">
        <v>0.57599999999999996</v>
      </c>
      <c r="U916" s="24">
        <v>0.8</v>
      </c>
      <c r="V916" s="24">
        <v>0.76800000000000002</v>
      </c>
      <c r="W916" s="24">
        <v>0.41600000000000004</v>
      </c>
      <c r="X916" s="24">
        <v>0.72000000000000008</v>
      </c>
      <c r="Y916" s="24">
        <v>0.52</v>
      </c>
      <c r="Z916" s="24">
        <v>0.66400000000000015</v>
      </c>
      <c r="AA916" s="25">
        <v>12.8</v>
      </c>
      <c r="AB916" s="25">
        <v>8.8000000000000007</v>
      </c>
      <c r="AC916" s="25">
        <v>3.2</v>
      </c>
      <c r="AD916" s="25">
        <v>4.8000000000000007</v>
      </c>
      <c r="AE916" s="25">
        <v>1.6</v>
      </c>
      <c r="AF916" s="25">
        <v>6.4</v>
      </c>
      <c r="AG916" s="25">
        <v>30.400000000000002</v>
      </c>
      <c r="AH916" s="25">
        <v>16</v>
      </c>
      <c r="AI916" s="25">
        <v>12</v>
      </c>
      <c r="AJ916" s="25">
        <v>0</v>
      </c>
      <c r="AK916" s="25">
        <v>35.200000000000003</v>
      </c>
      <c r="AL916" s="25">
        <v>2.4000000000000004</v>
      </c>
      <c r="AM916" s="25">
        <v>17.600000000000001</v>
      </c>
      <c r="AN916" s="25">
        <v>7.2</v>
      </c>
      <c r="AO916" s="25">
        <v>29.6</v>
      </c>
      <c r="AP916" s="25">
        <v>4</v>
      </c>
      <c r="AQ916" s="25">
        <v>8.8000000000000007</v>
      </c>
      <c r="AR916" s="25">
        <v>34.4</v>
      </c>
      <c r="AS916" s="25">
        <v>3.2</v>
      </c>
      <c r="AT916" s="25">
        <v>13.600000000000001</v>
      </c>
      <c r="AU916" s="25">
        <v>4</v>
      </c>
      <c r="AV916" s="25">
        <v>7.2</v>
      </c>
      <c r="AW916" s="25">
        <v>0</v>
      </c>
      <c r="AX916" s="25">
        <v>0</v>
      </c>
      <c r="AY916" s="25">
        <v>0.8</v>
      </c>
      <c r="AZ916" s="25">
        <v>17.600000000000001</v>
      </c>
      <c r="BA916" s="25">
        <v>6.4</v>
      </c>
      <c r="BB916" s="25">
        <v>2.4000000000000004</v>
      </c>
      <c r="BC916" s="25">
        <v>0</v>
      </c>
      <c r="BD916" s="25">
        <v>0</v>
      </c>
      <c r="BE916" s="25">
        <v>27.200000000000003</v>
      </c>
      <c r="BF916" s="25">
        <v>0.8</v>
      </c>
      <c r="BG916" s="25">
        <v>30.400000000000002</v>
      </c>
      <c r="BH916" s="25">
        <v>3.2</v>
      </c>
      <c r="BI916" s="25">
        <v>12</v>
      </c>
      <c r="BJ916" s="25">
        <v>17.600000000000001</v>
      </c>
      <c r="BK916" s="25">
        <v>0</v>
      </c>
      <c r="BL916" s="25">
        <v>8</v>
      </c>
      <c r="BM916" s="25">
        <v>0</v>
      </c>
      <c r="BN916" s="25">
        <v>0</v>
      </c>
      <c r="BO916" t="s">
        <v>236</v>
      </c>
    </row>
    <row r="917" spans="1:67" x14ac:dyDescent="0.25">
      <c r="A917" s="6">
        <v>45023</v>
      </c>
      <c r="B917" t="s">
        <v>10</v>
      </c>
      <c r="C917">
        <v>7</v>
      </c>
      <c r="D917">
        <f t="shared" si="85"/>
        <v>509.60000000000008</v>
      </c>
      <c r="E917">
        <f t="shared" si="90"/>
        <v>168.00000000000003</v>
      </c>
      <c r="F917">
        <f t="shared" si="91"/>
        <v>102.4</v>
      </c>
      <c r="G917">
        <f t="shared" si="92"/>
        <v>81.600000000000009</v>
      </c>
      <c r="H917">
        <f t="shared" si="93"/>
        <v>157.60000000000002</v>
      </c>
      <c r="I917">
        <v>1</v>
      </c>
      <c r="J917" s="22">
        <v>0.59199999999999997</v>
      </c>
      <c r="K917" s="22">
        <v>0.54400000000000004</v>
      </c>
      <c r="L917" s="22">
        <v>0.64000000000000012</v>
      </c>
      <c r="M917" s="22">
        <v>0.71200000000000008</v>
      </c>
      <c r="N917" s="22">
        <v>0.74400000000000011</v>
      </c>
      <c r="O917" s="24">
        <v>0.8</v>
      </c>
      <c r="P917" s="24">
        <v>0.78400000000000003</v>
      </c>
      <c r="Q917" s="24">
        <v>0.76000000000000012</v>
      </c>
      <c r="R917" s="24">
        <v>0.65600000000000014</v>
      </c>
      <c r="S917" s="24">
        <v>0.62400000000000011</v>
      </c>
      <c r="T917" s="24">
        <v>0.2</v>
      </c>
      <c r="U917" s="24">
        <v>0.33600000000000002</v>
      </c>
      <c r="V917" s="24">
        <v>0.72800000000000009</v>
      </c>
      <c r="W917" s="24">
        <v>0.76800000000000002</v>
      </c>
      <c r="X917" s="24">
        <v>0.42400000000000004</v>
      </c>
      <c r="Y917" s="24">
        <v>0.45600000000000007</v>
      </c>
      <c r="Z917" s="24">
        <v>0.74400000000000011</v>
      </c>
      <c r="AA917" s="25">
        <v>2.4000000000000004</v>
      </c>
      <c r="AB917" s="25">
        <v>31.200000000000003</v>
      </c>
      <c r="AC917" s="25">
        <v>0</v>
      </c>
      <c r="AD917" s="25">
        <v>10.4</v>
      </c>
      <c r="AE917" s="25">
        <v>0</v>
      </c>
      <c r="AF917" s="25">
        <v>4.8000000000000007</v>
      </c>
      <c r="AG917" s="25">
        <v>11.200000000000001</v>
      </c>
      <c r="AH917" s="25">
        <v>18.400000000000002</v>
      </c>
      <c r="AI917" s="25">
        <v>7.2</v>
      </c>
      <c r="AJ917" s="25">
        <v>16.8</v>
      </c>
      <c r="AK917" s="25">
        <v>5.6000000000000005</v>
      </c>
      <c r="AL917" s="25">
        <v>28</v>
      </c>
      <c r="AM917" s="25">
        <v>32.800000000000004</v>
      </c>
      <c r="AN917" s="25">
        <v>40.800000000000004</v>
      </c>
      <c r="AO917" s="25">
        <v>0.8</v>
      </c>
      <c r="AP917" s="25">
        <v>6.4</v>
      </c>
      <c r="AQ917" s="25">
        <v>40.800000000000004</v>
      </c>
      <c r="AR917" s="25">
        <v>0</v>
      </c>
      <c r="AS917" s="25">
        <v>8</v>
      </c>
      <c r="AT917" s="25">
        <v>0</v>
      </c>
      <c r="AU917" s="25">
        <v>15.200000000000001</v>
      </c>
      <c r="AV917" s="25">
        <v>9.6000000000000014</v>
      </c>
      <c r="AW917" s="25">
        <v>10.4</v>
      </c>
      <c r="AX917" s="25">
        <v>4</v>
      </c>
      <c r="AY917" s="25">
        <v>3.2</v>
      </c>
      <c r="AZ917" s="25">
        <v>27.200000000000003</v>
      </c>
      <c r="BA917" s="25">
        <v>0</v>
      </c>
      <c r="BB917" s="25">
        <v>4</v>
      </c>
      <c r="BC917" s="25">
        <v>8</v>
      </c>
      <c r="BD917" s="25">
        <v>0</v>
      </c>
      <c r="BE917" s="25">
        <v>24</v>
      </c>
      <c r="BF917" s="25">
        <v>27.200000000000003</v>
      </c>
      <c r="BG917" s="25">
        <v>10.4</v>
      </c>
      <c r="BH917" s="25">
        <v>8.8000000000000007</v>
      </c>
      <c r="BI917" s="25">
        <v>0</v>
      </c>
      <c r="BJ917" s="25">
        <v>15.200000000000001</v>
      </c>
      <c r="BK917" s="25">
        <v>6.4</v>
      </c>
      <c r="BL917" s="25">
        <v>30.400000000000002</v>
      </c>
      <c r="BM917" s="25">
        <v>36</v>
      </c>
      <c r="BN917" s="25">
        <v>9.6000000000000014</v>
      </c>
      <c r="BO917" t="s">
        <v>236</v>
      </c>
    </row>
    <row r="918" spans="1:67" x14ac:dyDescent="0.25">
      <c r="A918" s="6">
        <v>45024</v>
      </c>
      <c r="B918" t="s">
        <v>10</v>
      </c>
      <c r="C918">
        <v>8</v>
      </c>
      <c r="D918">
        <f t="shared" si="85"/>
        <v>268.80000000000007</v>
      </c>
      <c r="E918">
        <f t="shared" si="90"/>
        <v>105.60000000000001</v>
      </c>
      <c r="F918">
        <f t="shared" si="91"/>
        <v>24</v>
      </c>
      <c r="G918">
        <f t="shared" si="92"/>
        <v>105.60000000000001</v>
      </c>
      <c r="H918">
        <f t="shared" si="93"/>
        <v>33.6</v>
      </c>
      <c r="I918">
        <v>1</v>
      </c>
      <c r="J918" s="22">
        <v>0.36000000000000004</v>
      </c>
      <c r="K918" s="22">
        <v>0.44800000000000006</v>
      </c>
      <c r="L918" s="22">
        <v>0.58399999999999996</v>
      </c>
      <c r="M918" s="22">
        <v>0.68800000000000006</v>
      </c>
      <c r="N918" s="22">
        <v>0.74400000000000011</v>
      </c>
      <c r="O918" s="24">
        <v>0.496</v>
      </c>
      <c r="P918" s="24">
        <v>0.60000000000000009</v>
      </c>
      <c r="Q918" s="24">
        <v>0.56000000000000005</v>
      </c>
      <c r="R918" s="24">
        <v>0.504</v>
      </c>
      <c r="S918" s="24">
        <v>0.51200000000000001</v>
      </c>
      <c r="T918" s="24">
        <v>0.52</v>
      </c>
      <c r="U918" s="24">
        <v>0.37600000000000006</v>
      </c>
      <c r="V918" s="24">
        <v>0.69600000000000006</v>
      </c>
      <c r="W918" s="24">
        <v>0.48</v>
      </c>
      <c r="X918" s="24">
        <v>0.37600000000000006</v>
      </c>
      <c r="Y918" s="24">
        <v>0.74400000000000011</v>
      </c>
      <c r="Z918" s="24">
        <v>0.7360000000000001</v>
      </c>
      <c r="AA918" s="25">
        <v>3.2</v>
      </c>
      <c r="AB918" s="25">
        <v>0</v>
      </c>
      <c r="AC918" s="25">
        <v>0</v>
      </c>
      <c r="AD918" s="25">
        <v>0</v>
      </c>
      <c r="AE918" s="25">
        <v>0</v>
      </c>
      <c r="AF918" s="25">
        <v>4</v>
      </c>
      <c r="AG918" s="25">
        <v>0</v>
      </c>
      <c r="AH918" s="25">
        <v>16.8</v>
      </c>
      <c r="AI918" s="25">
        <v>0</v>
      </c>
      <c r="AJ918" s="25">
        <v>0</v>
      </c>
      <c r="AK918" s="25">
        <v>19.200000000000003</v>
      </c>
      <c r="AL918" s="25">
        <v>0.8</v>
      </c>
      <c r="AM918" s="25">
        <v>0</v>
      </c>
      <c r="AN918" s="25">
        <v>0</v>
      </c>
      <c r="AO918" s="25">
        <v>8</v>
      </c>
      <c r="AP918" s="25">
        <v>0</v>
      </c>
      <c r="AQ918" s="25">
        <v>0</v>
      </c>
      <c r="AR918" s="25">
        <v>17.600000000000001</v>
      </c>
      <c r="AS918" s="25">
        <v>7.2</v>
      </c>
      <c r="AT918" s="25">
        <v>0</v>
      </c>
      <c r="AU918" s="25">
        <v>31.200000000000003</v>
      </c>
      <c r="AV918" s="25">
        <v>17.600000000000001</v>
      </c>
      <c r="AW918" s="25">
        <v>6.4</v>
      </c>
      <c r="AX918" s="25">
        <v>0</v>
      </c>
      <c r="AY918" s="25">
        <v>0</v>
      </c>
      <c r="AZ918" s="25">
        <v>0</v>
      </c>
      <c r="BA918" s="25">
        <v>0</v>
      </c>
      <c r="BB918" s="25">
        <v>4</v>
      </c>
      <c r="BC918" s="25">
        <v>18.400000000000002</v>
      </c>
      <c r="BD918" s="25">
        <v>28</v>
      </c>
      <c r="BE918" s="25">
        <v>1.6</v>
      </c>
      <c r="BF918" s="25">
        <v>0</v>
      </c>
      <c r="BG918" s="25">
        <v>1.6</v>
      </c>
      <c r="BH918" s="25">
        <v>4.8000000000000007</v>
      </c>
      <c r="BI918" s="25">
        <v>4.8000000000000007</v>
      </c>
      <c r="BJ918" s="25">
        <v>0</v>
      </c>
      <c r="BK918" s="25">
        <v>17.600000000000001</v>
      </c>
      <c r="BL918" s="25">
        <v>39.200000000000003</v>
      </c>
      <c r="BM918" s="25">
        <v>15.200000000000001</v>
      </c>
      <c r="BN918" s="25">
        <v>20.8</v>
      </c>
      <c r="BO918" t="s">
        <v>236</v>
      </c>
    </row>
    <row r="919" spans="1:67" x14ac:dyDescent="0.25">
      <c r="A919" s="6">
        <v>45025</v>
      </c>
      <c r="B919" t="s">
        <v>10</v>
      </c>
      <c r="C919">
        <v>9</v>
      </c>
      <c r="D919">
        <f t="shared" si="85"/>
        <v>298.39999999999986</v>
      </c>
      <c r="E919">
        <f t="shared" si="90"/>
        <v>125.59999999999991</v>
      </c>
      <c r="F919">
        <f t="shared" si="91"/>
        <v>43.2</v>
      </c>
      <c r="G919">
        <f t="shared" si="92"/>
        <v>55.2</v>
      </c>
      <c r="H919">
        <f t="shared" si="93"/>
        <v>74.400000000000006</v>
      </c>
      <c r="I919">
        <v>0</v>
      </c>
      <c r="J919" s="22">
        <v>0.15200000000000002</v>
      </c>
      <c r="K919" s="22">
        <v>0.40800000000000003</v>
      </c>
      <c r="L919" s="22">
        <v>0.79200000000000004</v>
      </c>
      <c r="M919" s="22">
        <v>0.69600000000000006</v>
      </c>
      <c r="N919" s="22">
        <v>0.30400000000000005</v>
      </c>
      <c r="O919" s="24">
        <v>0.72800000000000009</v>
      </c>
      <c r="P919" s="24">
        <v>0.57599999999999996</v>
      </c>
      <c r="Q919" s="24">
        <v>9.6000000000000002E-2</v>
      </c>
      <c r="R919" s="24">
        <v>0.52800000000000002</v>
      </c>
      <c r="S919" s="24">
        <v>0.76000000000000012</v>
      </c>
      <c r="T919" s="24">
        <v>0.6160000000000001</v>
      </c>
      <c r="U919" s="24">
        <v>0.56799999999999995</v>
      </c>
      <c r="V919" s="24">
        <v>0.76000000000000012</v>
      </c>
      <c r="W919" s="24">
        <v>0.7360000000000001</v>
      </c>
      <c r="X919" s="24">
        <v>0.75200000000000011</v>
      </c>
      <c r="Y919" s="24">
        <v>0.79200000000000004</v>
      </c>
      <c r="Z919" s="24">
        <v>0.496</v>
      </c>
      <c r="AA919" s="25">
        <v>0.8</v>
      </c>
      <c r="AB919" s="25">
        <v>5.6000000000000005</v>
      </c>
      <c r="AC919" s="25">
        <v>5.6000000000000005</v>
      </c>
      <c r="AD919" s="25">
        <v>12.8</v>
      </c>
      <c r="AE919" s="25">
        <v>0</v>
      </c>
      <c r="AF919" s="25">
        <v>0</v>
      </c>
      <c r="AG919" s="25">
        <v>13.600000000000001</v>
      </c>
      <c r="AH919" s="25">
        <v>0</v>
      </c>
      <c r="AI919" s="25">
        <v>4.8000000000000007</v>
      </c>
      <c r="AJ919" s="25">
        <v>0</v>
      </c>
      <c r="AK919" s="25">
        <v>5.6000000000000005</v>
      </c>
      <c r="AL919" s="25">
        <v>17.600000000000001</v>
      </c>
      <c r="AM919" s="25">
        <v>0</v>
      </c>
      <c r="AN919" s="25">
        <v>0</v>
      </c>
      <c r="AO919" s="25">
        <v>0</v>
      </c>
      <c r="AP919" s="25">
        <v>4.8000000000000007</v>
      </c>
      <c r="AQ919" s="25">
        <v>16.8</v>
      </c>
      <c r="AR919" s="25">
        <v>2.4000000000000004</v>
      </c>
      <c r="AS919" s="25">
        <v>32.800000000000004</v>
      </c>
      <c r="AT919" s="25">
        <v>0</v>
      </c>
      <c r="AU919" s="25">
        <v>0</v>
      </c>
      <c r="AV919" s="25">
        <v>0</v>
      </c>
      <c r="AW919" s="25">
        <v>13.600000000000001</v>
      </c>
      <c r="AX919" s="25">
        <v>0</v>
      </c>
      <c r="AY919" s="25">
        <v>1.6</v>
      </c>
      <c r="AZ919" s="25">
        <v>0</v>
      </c>
      <c r="BA919" s="25">
        <v>8.8000000000000007</v>
      </c>
      <c r="BB919" s="25">
        <v>2.4000000000000004</v>
      </c>
      <c r="BC919" s="25">
        <v>8</v>
      </c>
      <c r="BD919" s="25">
        <v>20.8</v>
      </c>
      <c r="BE919" s="25">
        <v>4</v>
      </c>
      <c r="BF919" s="25">
        <v>29.6</v>
      </c>
      <c r="BG919" s="25">
        <v>8.8000000000000007</v>
      </c>
      <c r="BH919" s="25">
        <v>11.200000000000001</v>
      </c>
      <c r="BI919" s="25">
        <v>34.4</v>
      </c>
      <c r="BJ919" s="25">
        <v>0</v>
      </c>
      <c r="BK919" s="25">
        <v>0</v>
      </c>
      <c r="BL919" s="25">
        <v>12.8</v>
      </c>
      <c r="BM919" s="25">
        <v>17.600000000000001</v>
      </c>
      <c r="BN919" s="25">
        <v>7.1999999999999096</v>
      </c>
      <c r="BO919" t="s">
        <v>236</v>
      </c>
    </row>
    <row r="920" spans="1:67" x14ac:dyDescent="0.25">
      <c r="A920" s="6">
        <v>45026</v>
      </c>
      <c r="B920" t="s">
        <v>10</v>
      </c>
      <c r="C920">
        <v>10</v>
      </c>
      <c r="D920">
        <f t="shared" si="85"/>
        <v>403.99999999999994</v>
      </c>
      <c r="E920">
        <f t="shared" si="90"/>
        <v>87.999999999999915</v>
      </c>
      <c r="F920">
        <f t="shared" si="91"/>
        <v>86.399999999999991</v>
      </c>
      <c r="G920">
        <f t="shared" si="92"/>
        <v>115.2</v>
      </c>
      <c r="H920">
        <f t="shared" si="93"/>
        <v>114.40000000000003</v>
      </c>
      <c r="I920">
        <v>1</v>
      </c>
      <c r="J920" s="22">
        <v>0.44000000000000006</v>
      </c>
      <c r="K920" s="22">
        <v>0.70400000000000007</v>
      </c>
      <c r="L920" s="22">
        <v>0.57599999999999996</v>
      </c>
      <c r="M920" s="22">
        <v>0.65600000000000014</v>
      </c>
      <c r="N920" s="22">
        <v>0.72800000000000009</v>
      </c>
      <c r="O920" s="24">
        <v>0.36800000000000005</v>
      </c>
      <c r="P920" s="24">
        <v>0.76800000000000002</v>
      </c>
      <c r="Q920" s="24">
        <v>0.71200000000000008</v>
      </c>
      <c r="R920" s="24">
        <v>0.52800000000000002</v>
      </c>
      <c r="S920" s="24">
        <v>0.504</v>
      </c>
      <c r="T920" s="24">
        <v>0.64000000000000012</v>
      </c>
      <c r="U920" s="24">
        <v>0.46399999999999997</v>
      </c>
      <c r="V920" s="24">
        <v>0.6080000000000001</v>
      </c>
      <c r="W920" s="24">
        <v>0.65600000000000014</v>
      </c>
      <c r="X920" s="24">
        <v>0.13600000000000001</v>
      </c>
      <c r="Y920" s="24">
        <v>0.2</v>
      </c>
      <c r="Z920" s="24">
        <v>0.68</v>
      </c>
      <c r="AA920" s="25">
        <v>0</v>
      </c>
      <c r="AB920" s="25">
        <v>0</v>
      </c>
      <c r="AC920" s="25">
        <v>40</v>
      </c>
      <c r="AD920" s="25">
        <v>12.8</v>
      </c>
      <c r="AE920" s="25">
        <v>0.8</v>
      </c>
      <c r="AF920" s="25">
        <v>6.4</v>
      </c>
      <c r="AG920" s="25">
        <v>0</v>
      </c>
      <c r="AH920" s="25">
        <v>6.4</v>
      </c>
      <c r="AI920" s="25">
        <v>20</v>
      </c>
      <c r="AJ920" s="25">
        <v>0</v>
      </c>
      <c r="AK920" s="25">
        <v>13.600000000000001</v>
      </c>
      <c r="AL920" s="25">
        <v>10.400000000000023</v>
      </c>
      <c r="AM920" s="25">
        <v>3.2</v>
      </c>
      <c r="AN920" s="25">
        <v>32.800000000000004</v>
      </c>
      <c r="AO920" s="25">
        <v>18.400000000000002</v>
      </c>
      <c r="AP920" s="25">
        <v>6.4</v>
      </c>
      <c r="AQ920" s="25">
        <v>16.8</v>
      </c>
      <c r="AR920" s="25">
        <v>3.2</v>
      </c>
      <c r="AS920" s="25">
        <v>5.6000000000000005</v>
      </c>
      <c r="AT920" s="25">
        <v>17.600000000000001</v>
      </c>
      <c r="AU920" s="25">
        <v>0</v>
      </c>
      <c r="AV920" s="25">
        <v>15.200000000000001</v>
      </c>
      <c r="AW920" s="25">
        <v>4.8000000000000007</v>
      </c>
      <c r="AX920" s="25">
        <v>32.800000000000004</v>
      </c>
      <c r="AY920" s="25">
        <v>6.4</v>
      </c>
      <c r="AZ920" s="25">
        <v>5.6000000000000005</v>
      </c>
      <c r="BA920" s="25">
        <v>16.8</v>
      </c>
      <c r="BB920" s="25">
        <v>3.2</v>
      </c>
      <c r="BC920" s="25">
        <v>22.400000000000002</v>
      </c>
      <c r="BD920" s="25">
        <v>8</v>
      </c>
      <c r="BE920" s="25">
        <v>0</v>
      </c>
      <c r="BF920" s="25">
        <v>12.8</v>
      </c>
      <c r="BG920" s="25">
        <v>2.4000000000000004</v>
      </c>
      <c r="BH920" s="25">
        <v>4.8000000000000007</v>
      </c>
      <c r="BI920" s="25">
        <v>18.400000000000002</v>
      </c>
      <c r="BJ920" s="25">
        <v>13.600000000000001</v>
      </c>
      <c r="BK920" s="25">
        <v>11.200000000000001</v>
      </c>
      <c r="BL920" s="25">
        <v>3.2</v>
      </c>
      <c r="BM920" s="25">
        <v>11.999999999999909</v>
      </c>
      <c r="BN920" s="25">
        <v>9.6000000000000014</v>
      </c>
      <c r="BO920" t="s">
        <v>236</v>
      </c>
    </row>
    <row r="921" spans="1:67" x14ac:dyDescent="0.25">
      <c r="A921" s="6">
        <v>45027</v>
      </c>
      <c r="B921" t="s">
        <v>10</v>
      </c>
      <c r="C921">
        <v>11</v>
      </c>
      <c r="D921">
        <f t="shared" si="85"/>
        <v>416.80000000000007</v>
      </c>
      <c r="E921">
        <f t="shared" si="90"/>
        <v>143.20000000000002</v>
      </c>
      <c r="F921">
        <f t="shared" si="91"/>
        <v>52.000000000000007</v>
      </c>
      <c r="G921">
        <f t="shared" si="92"/>
        <v>122.40000000000002</v>
      </c>
      <c r="H921">
        <f t="shared" si="93"/>
        <v>99.200000000000017</v>
      </c>
      <c r="I921">
        <v>0</v>
      </c>
      <c r="J921" s="22">
        <v>0.38400000000000001</v>
      </c>
      <c r="K921" s="22">
        <v>0.45600000000000007</v>
      </c>
      <c r="L921" s="22">
        <v>0.59199999999999997</v>
      </c>
      <c r="M921" s="22">
        <v>0.70400000000000007</v>
      </c>
      <c r="N921" s="22">
        <v>0.48</v>
      </c>
      <c r="O921" s="24">
        <v>0.46399999999999997</v>
      </c>
      <c r="P921" s="24">
        <v>0.42400000000000004</v>
      </c>
      <c r="Q921" s="24">
        <v>0.63200000000000012</v>
      </c>
      <c r="R921" s="24">
        <v>0.58399999999999996</v>
      </c>
      <c r="S921" s="24">
        <v>0.62400000000000011</v>
      </c>
      <c r="T921" s="24">
        <v>0.8</v>
      </c>
      <c r="U921" s="24">
        <v>0.48</v>
      </c>
      <c r="V921" s="24">
        <v>0.79200000000000004</v>
      </c>
      <c r="W921" s="24">
        <v>0.72000000000000008</v>
      </c>
      <c r="X921" s="24">
        <v>0.27200000000000002</v>
      </c>
      <c r="Y921" s="24">
        <v>0.39200000000000002</v>
      </c>
      <c r="Z921" s="24">
        <v>0.42400000000000004</v>
      </c>
      <c r="AA921" s="25">
        <v>0</v>
      </c>
      <c r="AB921" s="25">
        <v>11.200000000000001</v>
      </c>
      <c r="AC921" s="25">
        <v>3.2</v>
      </c>
      <c r="AD921" s="25">
        <v>0</v>
      </c>
      <c r="AE921" s="25">
        <v>4</v>
      </c>
      <c r="AF921" s="25">
        <v>8</v>
      </c>
      <c r="AG921" s="25">
        <v>0</v>
      </c>
      <c r="AH921" s="25">
        <v>0</v>
      </c>
      <c r="AI921" s="25">
        <v>19.200000000000003</v>
      </c>
      <c r="AJ921" s="25">
        <v>6.4</v>
      </c>
      <c r="AK921" s="25">
        <v>0</v>
      </c>
      <c r="AL921" s="25">
        <v>1.6</v>
      </c>
      <c r="AM921" s="25">
        <v>12</v>
      </c>
      <c r="AN921" s="25">
        <v>6.4</v>
      </c>
      <c r="AO921" s="25">
        <v>0</v>
      </c>
      <c r="AP921" s="25">
        <v>20.8</v>
      </c>
      <c r="AQ921" s="25">
        <v>25.6</v>
      </c>
      <c r="AR921" s="25">
        <v>2.4000000000000004</v>
      </c>
      <c r="AS921" s="25">
        <v>30.400000000000002</v>
      </c>
      <c r="AT921" s="25">
        <v>0</v>
      </c>
      <c r="AU921" s="25">
        <v>32.800000000000004</v>
      </c>
      <c r="AV921" s="25">
        <v>0</v>
      </c>
      <c r="AW921" s="25">
        <v>0</v>
      </c>
      <c r="AX921" s="25">
        <v>20</v>
      </c>
      <c r="AY921" s="25">
        <v>0</v>
      </c>
      <c r="AZ921" s="25">
        <v>0</v>
      </c>
      <c r="BA921" s="25">
        <v>16.8</v>
      </c>
      <c r="BB921" s="25">
        <v>27.200000000000003</v>
      </c>
      <c r="BC921" s="25">
        <v>10.4</v>
      </c>
      <c r="BD921" s="25">
        <v>15.200000000000001</v>
      </c>
      <c r="BE921" s="25">
        <v>0</v>
      </c>
      <c r="BF921" s="25">
        <v>0</v>
      </c>
      <c r="BG921" s="25">
        <v>0.8</v>
      </c>
      <c r="BH921" s="25">
        <v>12.8</v>
      </c>
      <c r="BI921" s="25">
        <v>28.8</v>
      </c>
      <c r="BJ921" s="25">
        <v>4.8000000000000007</v>
      </c>
      <c r="BK921" s="25">
        <v>41.6</v>
      </c>
      <c r="BL921" s="25">
        <v>24</v>
      </c>
      <c r="BM921" s="25">
        <v>25.6</v>
      </c>
      <c r="BN921" s="25">
        <v>4.8000000000000007</v>
      </c>
      <c r="BO921" t="s">
        <v>236</v>
      </c>
    </row>
    <row r="922" spans="1:67" x14ac:dyDescent="0.25">
      <c r="A922" s="6">
        <v>45028</v>
      </c>
      <c r="B922" t="s">
        <v>10</v>
      </c>
      <c r="C922">
        <v>12</v>
      </c>
      <c r="D922">
        <f t="shared" si="85"/>
        <v>475.20000000000005</v>
      </c>
      <c r="E922">
        <f t="shared" si="90"/>
        <v>79.2</v>
      </c>
      <c r="F922">
        <f t="shared" si="91"/>
        <v>153.6</v>
      </c>
      <c r="G922">
        <f t="shared" si="92"/>
        <v>104</v>
      </c>
      <c r="H922">
        <f t="shared" si="93"/>
        <v>138.4</v>
      </c>
      <c r="I922">
        <v>0</v>
      </c>
      <c r="J922" s="22">
        <v>0.2</v>
      </c>
      <c r="K922" s="22">
        <v>0.37600000000000006</v>
      </c>
      <c r="L922" s="22">
        <v>0.58399999999999996</v>
      </c>
      <c r="M922" s="22">
        <v>0.64800000000000013</v>
      </c>
      <c r="N922" s="22">
        <v>0.68800000000000006</v>
      </c>
      <c r="O922" s="24">
        <v>0.48799999999999999</v>
      </c>
      <c r="P922" s="24">
        <v>0.25600000000000001</v>
      </c>
      <c r="Q922" s="24">
        <v>0.72000000000000008</v>
      </c>
      <c r="R922" s="24">
        <v>0.53600000000000003</v>
      </c>
      <c r="S922" s="24">
        <v>0.52800000000000002</v>
      </c>
      <c r="T922" s="24">
        <v>0.36800000000000005</v>
      </c>
      <c r="U922" s="24">
        <v>0.56799999999999995</v>
      </c>
      <c r="V922" s="24">
        <v>0.72800000000000009</v>
      </c>
      <c r="W922" s="24">
        <v>0.7360000000000001</v>
      </c>
      <c r="X922" s="24">
        <v>0.77600000000000002</v>
      </c>
      <c r="Y922" s="24">
        <v>0.57599999999999996</v>
      </c>
      <c r="Z922" s="24">
        <v>0.4</v>
      </c>
      <c r="AA922" s="25">
        <v>26.400000000000002</v>
      </c>
      <c r="AB922" s="25">
        <v>17.600000000000001</v>
      </c>
      <c r="AC922" s="25">
        <v>0</v>
      </c>
      <c r="AD922" s="25">
        <v>27.200000000000003</v>
      </c>
      <c r="AE922" s="25">
        <v>28.8</v>
      </c>
      <c r="AF922" s="25">
        <v>9.6000000000000014</v>
      </c>
      <c r="AG922" s="25">
        <v>28</v>
      </c>
      <c r="AH922" s="25">
        <v>7.2</v>
      </c>
      <c r="AI922" s="25">
        <v>0</v>
      </c>
      <c r="AJ922" s="25">
        <v>8.8000000000000007</v>
      </c>
      <c r="AK922" s="25">
        <v>0</v>
      </c>
      <c r="AL922" s="25">
        <v>9.6000000000000014</v>
      </c>
      <c r="AM922" s="25">
        <v>14.4</v>
      </c>
      <c r="AN922" s="25">
        <v>2.4000000000000004</v>
      </c>
      <c r="AO922" s="25">
        <v>21.6</v>
      </c>
      <c r="AP922" s="25">
        <v>24</v>
      </c>
      <c r="AQ922" s="25">
        <v>32</v>
      </c>
      <c r="AR922" s="25">
        <v>17.600000000000001</v>
      </c>
      <c r="AS922" s="25">
        <v>12.8</v>
      </c>
      <c r="AT922" s="25">
        <v>4</v>
      </c>
      <c r="AU922" s="25">
        <v>43.2</v>
      </c>
      <c r="AV922" s="25">
        <v>6.4</v>
      </c>
      <c r="AW922" s="25">
        <v>20</v>
      </c>
      <c r="AX922" s="25">
        <v>0</v>
      </c>
      <c r="AY922" s="25">
        <v>5.6000000000000005</v>
      </c>
      <c r="AZ922" s="25">
        <v>11.200000000000001</v>
      </c>
      <c r="BA922" s="25">
        <v>0</v>
      </c>
      <c r="BB922" s="25">
        <v>3.2</v>
      </c>
      <c r="BC922" s="25">
        <v>0</v>
      </c>
      <c r="BD922" s="25">
        <v>14.4</v>
      </c>
      <c r="BE922" s="25">
        <v>2.4000000000000004</v>
      </c>
      <c r="BF922" s="25">
        <v>4.8000000000000007</v>
      </c>
      <c r="BG922" s="25">
        <v>8.8000000000000007</v>
      </c>
      <c r="BH922" s="25">
        <v>4.8000000000000007</v>
      </c>
      <c r="BI922" s="25">
        <v>0.8</v>
      </c>
      <c r="BJ922" s="25">
        <v>8.8000000000000007</v>
      </c>
      <c r="BK922" s="25">
        <v>0</v>
      </c>
      <c r="BL922" s="25">
        <v>5.6000000000000005</v>
      </c>
      <c r="BM922" s="25">
        <v>17.600000000000001</v>
      </c>
      <c r="BN922" s="25">
        <v>25.6</v>
      </c>
      <c r="BO922" t="s">
        <v>236</v>
      </c>
    </row>
    <row r="923" spans="1:67" x14ac:dyDescent="0.25">
      <c r="A923" s="6">
        <v>45029</v>
      </c>
      <c r="B923" t="s">
        <v>10</v>
      </c>
      <c r="C923">
        <v>13</v>
      </c>
      <c r="D923">
        <f t="shared" si="85"/>
        <v>399.2000000000001</v>
      </c>
      <c r="E923">
        <f t="shared" si="90"/>
        <v>86.400000000000091</v>
      </c>
      <c r="F923">
        <f t="shared" si="91"/>
        <v>193.60000000000002</v>
      </c>
      <c r="G923">
        <f t="shared" si="92"/>
        <v>48</v>
      </c>
      <c r="H923">
        <f t="shared" si="93"/>
        <v>71.2</v>
      </c>
      <c r="I923">
        <v>0</v>
      </c>
      <c r="J923" s="22">
        <v>0.40800000000000003</v>
      </c>
      <c r="K923" s="22">
        <v>0.62400000000000011</v>
      </c>
      <c r="L923" s="22">
        <v>0.48799999999999999</v>
      </c>
      <c r="M923" s="22">
        <v>0.68</v>
      </c>
      <c r="N923" s="22">
        <v>0.4</v>
      </c>
      <c r="O923" s="24">
        <v>0.76800000000000002</v>
      </c>
      <c r="P923" s="24">
        <v>0.45600000000000007</v>
      </c>
      <c r="Q923" s="24">
        <v>0.70400000000000007</v>
      </c>
      <c r="R923" s="24">
        <v>0.64000000000000012</v>
      </c>
      <c r="S923" s="24">
        <v>0.60000000000000009</v>
      </c>
      <c r="T923" s="24">
        <v>0.76800000000000002</v>
      </c>
      <c r="U923" s="24">
        <v>0.38400000000000001</v>
      </c>
      <c r="V923" s="24">
        <v>0.56799999999999995</v>
      </c>
      <c r="W923" s="24">
        <v>0.6080000000000001</v>
      </c>
      <c r="X923" s="24">
        <v>0.68800000000000006</v>
      </c>
      <c r="Y923" s="24">
        <v>0.76000000000000012</v>
      </c>
      <c r="Z923" s="24">
        <v>0.77600000000000002</v>
      </c>
      <c r="AA923" s="25">
        <v>0</v>
      </c>
      <c r="AB923" s="25">
        <v>28.8</v>
      </c>
      <c r="AC923" s="25">
        <v>13.600000000000001</v>
      </c>
      <c r="AD923" s="25">
        <v>31.200000000000003</v>
      </c>
      <c r="AE923" s="25">
        <v>14.4</v>
      </c>
      <c r="AF923" s="25">
        <v>26.400000000000002</v>
      </c>
      <c r="AG923" s="25">
        <v>28</v>
      </c>
      <c r="AH923" s="25">
        <v>44</v>
      </c>
      <c r="AI923" s="25">
        <v>1.6</v>
      </c>
      <c r="AJ923" s="25">
        <v>5.6000000000000005</v>
      </c>
      <c r="AK923" s="25">
        <v>1.6</v>
      </c>
      <c r="AL923" s="25">
        <v>12.8</v>
      </c>
      <c r="AM923" s="25">
        <v>1.6</v>
      </c>
      <c r="AN923" s="25">
        <v>10.4</v>
      </c>
      <c r="AO923" s="25">
        <v>0</v>
      </c>
      <c r="AP923" s="25">
        <v>7.2</v>
      </c>
      <c r="AQ923" s="25">
        <v>5.6000000000000005</v>
      </c>
      <c r="AR923" s="25">
        <v>12.8</v>
      </c>
      <c r="AS923" s="25">
        <v>8</v>
      </c>
      <c r="AT923" s="25">
        <v>12.8</v>
      </c>
      <c r="AU923" s="25">
        <v>9.6000000000000014</v>
      </c>
      <c r="AV923" s="25">
        <v>10.4</v>
      </c>
      <c r="AW923" s="25">
        <v>2.4000000000000004</v>
      </c>
      <c r="AX923" s="25">
        <v>0</v>
      </c>
      <c r="AY923" s="25">
        <v>4.8000000000000007</v>
      </c>
      <c r="AZ923" s="25">
        <v>6.4</v>
      </c>
      <c r="BA923" s="25">
        <v>0</v>
      </c>
      <c r="BB923" s="25">
        <v>4</v>
      </c>
      <c r="BC923" s="25">
        <v>10.4</v>
      </c>
      <c r="BD923" s="25">
        <v>0</v>
      </c>
      <c r="BE923" s="25">
        <v>10.4</v>
      </c>
      <c r="BF923" s="25">
        <v>1.6000000000000911</v>
      </c>
      <c r="BG923" s="25">
        <v>7.2</v>
      </c>
      <c r="BH923" s="25">
        <v>0</v>
      </c>
      <c r="BI923" s="25">
        <v>12.8</v>
      </c>
      <c r="BJ923" s="25">
        <v>7.2</v>
      </c>
      <c r="BK923" s="25">
        <v>0.8</v>
      </c>
      <c r="BL923" s="25">
        <v>4</v>
      </c>
      <c r="BM923" s="25">
        <v>25.6</v>
      </c>
      <c r="BN923" s="25">
        <v>16.8</v>
      </c>
      <c r="BO923" t="s">
        <v>236</v>
      </c>
    </row>
    <row r="924" spans="1:67" x14ac:dyDescent="0.25">
      <c r="A924" s="6">
        <v>45030</v>
      </c>
      <c r="B924" t="s">
        <v>10</v>
      </c>
      <c r="C924">
        <v>14</v>
      </c>
      <c r="D924">
        <f t="shared" si="85"/>
        <v>400</v>
      </c>
      <c r="E924">
        <f t="shared" si="90"/>
        <v>141.6</v>
      </c>
      <c r="F924">
        <f t="shared" si="91"/>
        <v>90.4</v>
      </c>
      <c r="G924">
        <f t="shared" si="92"/>
        <v>101.60000000000002</v>
      </c>
      <c r="H924">
        <f t="shared" si="93"/>
        <v>66.400000000000006</v>
      </c>
      <c r="I924">
        <v>0</v>
      </c>
      <c r="J924" s="22">
        <v>0.72000000000000008</v>
      </c>
      <c r="K924" s="22">
        <v>0.55200000000000005</v>
      </c>
      <c r="L924" s="22">
        <v>0.56799999999999995</v>
      </c>
      <c r="M924" s="22">
        <v>0.64800000000000013</v>
      </c>
      <c r="N924" s="22">
        <v>0.74400000000000011</v>
      </c>
      <c r="O924" s="24">
        <v>0.56799999999999995</v>
      </c>
      <c r="P924" s="24">
        <v>0.48</v>
      </c>
      <c r="Q924" s="24">
        <v>0.51200000000000001</v>
      </c>
      <c r="R924" s="24">
        <v>0.62400000000000011</v>
      </c>
      <c r="S924" s="24">
        <v>0.37600000000000006</v>
      </c>
      <c r="T924" s="24">
        <v>0.60000000000000009</v>
      </c>
      <c r="U924" s="24">
        <v>0.68</v>
      </c>
      <c r="V924" s="24">
        <v>0.76000000000000012</v>
      </c>
      <c r="W924" s="24">
        <v>0.70400000000000007</v>
      </c>
      <c r="X924" s="24">
        <v>0.28799999999999998</v>
      </c>
      <c r="Y924" s="24">
        <v>0.8</v>
      </c>
      <c r="Z924" s="24">
        <v>0.76000000000000012</v>
      </c>
      <c r="AA924" s="25">
        <v>0</v>
      </c>
      <c r="AB924" s="25">
        <v>0</v>
      </c>
      <c r="AC924" s="25">
        <v>24</v>
      </c>
      <c r="AD924" s="25">
        <v>6.4</v>
      </c>
      <c r="AE924" s="25">
        <v>11.200000000000001</v>
      </c>
      <c r="AF924" s="25">
        <v>1.6</v>
      </c>
      <c r="AG924" s="25">
        <v>20</v>
      </c>
      <c r="AH924" s="25">
        <v>0</v>
      </c>
      <c r="AI924" s="25">
        <v>27.200000000000003</v>
      </c>
      <c r="AJ924" s="25">
        <v>0</v>
      </c>
      <c r="AK924" s="25">
        <v>31.200000000000003</v>
      </c>
      <c r="AL924" s="25">
        <v>33.6</v>
      </c>
      <c r="AM924" s="25">
        <v>4</v>
      </c>
      <c r="AN924" s="25">
        <v>0</v>
      </c>
      <c r="AO924" s="25">
        <v>0</v>
      </c>
      <c r="AP924" s="25">
        <v>0</v>
      </c>
      <c r="AQ924" s="25">
        <v>0</v>
      </c>
      <c r="AR924" s="25">
        <v>0</v>
      </c>
      <c r="AS924" s="25">
        <v>19.200000000000003</v>
      </c>
      <c r="AT924" s="25">
        <v>9.6000000000000014</v>
      </c>
      <c r="AU924" s="25">
        <v>0</v>
      </c>
      <c r="AV924" s="25">
        <v>9.6000000000000014</v>
      </c>
      <c r="AW924" s="25">
        <v>5.6000000000000005</v>
      </c>
      <c r="AX924" s="25">
        <v>20.8</v>
      </c>
      <c r="AY924" s="25">
        <v>9.6000000000000014</v>
      </c>
      <c r="AZ924" s="25">
        <v>0</v>
      </c>
      <c r="BA924" s="25">
        <v>11.200000000000001</v>
      </c>
      <c r="BB924" s="25">
        <v>9.6000000000000014</v>
      </c>
      <c r="BC924" s="25">
        <v>2.4000000000000004</v>
      </c>
      <c r="BD924" s="25">
        <v>32.800000000000004</v>
      </c>
      <c r="BE924" s="25">
        <v>32.800000000000004</v>
      </c>
      <c r="BF924" s="25">
        <v>26.400000000000002</v>
      </c>
      <c r="BG924" s="25">
        <v>3.2</v>
      </c>
      <c r="BH924" s="25">
        <v>3.2</v>
      </c>
      <c r="BI924" s="25">
        <v>7.2</v>
      </c>
      <c r="BJ924" s="25">
        <v>12.8</v>
      </c>
      <c r="BK924" s="25">
        <v>11.200000000000001</v>
      </c>
      <c r="BL924" s="25">
        <v>11.199999999999978</v>
      </c>
      <c r="BM924" s="25">
        <v>33.6</v>
      </c>
      <c r="BN924" s="25">
        <v>0</v>
      </c>
      <c r="BO924" t="s">
        <v>236</v>
      </c>
    </row>
    <row r="925" spans="1:67" x14ac:dyDescent="0.25">
      <c r="A925" s="6">
        <v>45031</v>
      </c>
      <c r="B925" t="s">
        <v>10</v>
      </c>
      <c r="C925">
        <v>15</v>
      </c>
      <c r="D925">
        <f t="shared" si="85"/>
        <v>284</v>
      </c>
      <c r="E925">
        <f t="shared" si="90"/>
        <v>110.4</v>
      </c>
      <c r="F925">
        <f t="shared" si="91"/>
        <v>77.599999999999994</v>
      </c>
      <c r="G925">
        <f t="shared" si="92"/>
        <v>30.400000000000002</v>
      </c>
      <c r="H925">
        <f t="shared" si="93"/>
        <v>65.600000000000009</v>
      </c>
      <c r="I925">
        <v>0</v>
      </c>
      <c r="J925" s="22">
        <v>0.78400000000000003</v>
      </c>
      <c r="K925" s="22">
        <v>0.41600000000000004</v>
      </c>
      <c r="L925" s="22">
        <v>0.14399999999999999</v>
      </c>
      <c r="M925" s="22">
        <v>0.67200000000000004</v>
      </c>
      <c r="N925" s="22">
        <v>0.72000000000000008</v>
      </c>
      <c r="O925" s="24">
        <v>0.8</v>
      </c>
      <c r="P925" s="24">
        <v>0.75200000000000011</v>
      </c>
      <c r="Q925" s="24">
        <v>0.496</v>
      </c>
      <c r="R925" s="24">
        <v>0.59199999999999997</v>
      </c>
      <c r="S925" s="24">
        <v>0.62400000000000011</v>
      </c>
      <c r="T925" s="24">
        <v>0.76800000000000002</v>
      </c>
      <c r="U925" s="24">
        <v>0.21600000000000003</v>
      </c>
      <c r="V925" s="24">
        <v>0.6080000000000001</v>
      </c>
      <c r="W925" s="24">
        <v>0.70400000000000007</v>
      </c>
      <c r="X925" s="24">
        <v>0.24</v>
      </c>
      <c r="Y925" s="24">
        <v>0.48</v>
      </c>
      <c r="Z925" s="24">
        <v>0.75200000000000011</v>
      </c>
      <c r="AA925" s="25">
        <v>2.4000000000000004</v>
      </c>
      <c r="AB925" s="25">
        <v>4.8000000000000007</v>
      </c>
      <c r="AC925" s="25">
        <v>14.4</v>
      </c>
      <c r="AD925" s="25">
        <v>8</v>
      </c>
      <c r="AE925" s="25">
        <v>2.4000000000000004</v>
      </c>
      <c r="AF925" s="25">
        <v>8.8000000000000007</v>
      </c>
      <c r="AG925" s="25">
        <v>0</v>
      </c>
      <c r="AH925" s="25">
        <v>0</v>
      </c>
      <c r="AI925" s="25">
        <v>20</v>
      </c>
      <c r="AJ925" s="25">
        <v>16.8</v>
      </c>
      <c r="AK925" s="25">
        <v>6.4</v>
      </c>
      <c r="AL925" s="25">
        <v>0</v>
      </c>
      <c r="AM925" s="25">
        <v>0</v>
      </c>
      <c r="AN925" s="25">
        <v>5.6000000000000005</v>
      </c>
      <c r="AO925" s="25">
        <v>7.2</v>
      </c>
      <c r="AP925" s="25">
        <v>9.6000000000000014</v>
      </c>
      <c r="AQ925" s="25">
        <v>0</v>
      </c>
      <c r="AR925" s="25">
        <v>14.4</v>
      </c>
      <c r="AS925" s="25">
        <v>16</v>
      </c>
      <c r="AT925" s="25">
        <v>12.8</v>
      </c>
      <c r="AU925" s="25">
        <v>0</v>
      </c>
      <c r="AV925" s="25">
        <v>0</v>
      </c>
      <c r="AW925" s="25">
        <v>0</v>
      </c>
      <c r="AX925" s="25">
        <v>5.6000000000000005</v>
      </c>
      <c r="AY925" s="25">
        <v>0</v>
      </c>
      <c r="AZ925" s="25">
        <v>0</v>
      </c>
      <c r="BA925" s="25">
        <v>16.8</v>
      </c>
      <c r="BB925" s="25">
        <v>8</v>
      </c>
      <c r="BC925" s="25">
        <v>0</v>
      </c>
      <c r="BD925" s="25">
        <v>0</v>
      </c>
      <c r="BE925" s="25">
        <v>5.6000000000000005</v>
      </c>
      <c r="BF925" s="25">
        <v>2.4000000000000004</v>
      </c>
      <c r="BG925" s="25">
        <v>5.6000000000000005</v>
      </c>
      <c r="BH925" s="25">
        <v>8</v>
      </c>
      <c r="BI925" s="25">
        <v>0</v>
      </c>
      <c r="BJ925" s="25">
        <v>12</v>
      </c>
      <c r="BK925" s="25">
        <v>16.8</v>
      </c>
      <c r="BL925" s="25">
        <v>35.200000000000003</v>
      </c>
      <c r="BM925" s="25">
        <v>12.8</v>
      </c>
      <c r="BN925" s="25">
        <v>12</v>
      </c>
      <c r="BO925" t="s">
        <v>236</v>
      </c>
    </row>
    <row r="926" spans="1:67" x14ac:dyDescent="0.25">
      <c r="A926" s="6">
        <v>45032</v>
      </c>
      <c r="B926" t="s">
        <v>10</v>
      </c>
      <c r="C926">
        <v>16</v>
      </c>
      <c r="D926">
        <f t="shared" si="85"/>
        <v>378.40000000000003</v>
      </c>
      <c r="E926">
        <f t="shared" si="90"/>
        <v>142.4</v>
      </c>
      <c r="F926">
        <f t="shared" si="91"/>
        <v>59.2</v>
      </c>
      <c r="G926">
        <f t="shared" si="92"/>
        <v>65.599999999999994</v>
      </c>
      <c r="H926">
        <f t="shared" si="93"/>
        <v>111.2</v>
      </c>
      <c r="I926">
        <v>0</v>
      </c>
      <c r="J926" s="22">
        <v>0.79200000000000004</v>
      </c>
      <c r="K926" s="22">
        <v>0.52800000000000002</v>
      </c>
      <c r="L926" s="22">
        <v>0.56000000000000005</v>
      </c>
      <c r="M926" s="22">
        <v>0.67200000000000004</v>
      </c>
      <c r="N926" s="22">
        <v>0.60000000000000009</v>
      </c>
      <c r="O926" s="24">
        <v>0.52800000000000002</v>
      </c>
      <c r="P926" s="24">
        <v>0.51200000000000001</v>
      </c>
      <c r="Q926" s="24">
        <v>0.56000000000000005</v>
      </c>
      <c r="R926" s="24">
        <v>0.6160000000000001</v>
      </c>
      <c r="S926" s="24">
        <v>0.65600000000000014</v>
      </c>
      <c r="T926" s="24">
        <v>0.52800000000000002</v>
      </c>
      <c r="U926" s="24">
        <v>0.69600000000000006</v>
      </c>
      <c r="V926" s="24">
        <v>0.68800000000000006</v>
      </c>
      <c r="W926" s="24">
        <v>0.70400000000000007</v>
      </c>
      <c r="X926" s="24">
        <v>0.36000000000000004</v>
      </c>
      <c r="Y926" s="24">
        <v>0.496</v>
      </c>
      <c r="Z926" s="24">
        <v>0.12</v>
      </c>
      <c r="AA926" s="25">
        <v>7.2</v>
      </c>
      <c r="AB926" s="25">
        <v>0</v>
      </c>
      <c r="AC926" s="25">
        <v>9.6000000000000014</v>
      </c>
      <c r="AD926" s="25">
        <v>0</v>
      </c>
      <c r="AE926" s="25">
        <v>15.200000000000001</v>
      </c>
      <c r="AF926" s="25">
        <v>0</v>
      </c>
      <c r="AG926" s="25">
        <v>0</v>
      </c>
      <c r="AH926" s="25">
        <v>5.6000000000000005</v>
      </c>
      <c r="AI926" s="25">
        <v>0</v>
      </c>
      <c r="AJ926" s="25">
        <v>21.6</v>
      </c>
      <c r="AK926" s="25">
        <v>0</v>
      </c>
      <c r="AL926" s="25">
        <v>2.4000000000000004</v>
      </c>
      <c r="AM926" s="25">
        <v>0</v>
      </c>
      <c r="AN926" s="25">
        <v>17.600000000000001</v>
      </c>
      <c r="AO926" s="25">
        <v>2.4000000000000004</v>
      </c>
      <c r="AP926" s="25">
        <v>0</v>
      </c>
      <c r="AQ926" s="25">
        <v>3.2</v>
      </c>
      <c r="AR926" s="25">
        <v>30.400000000000002</v>
      </c>
      <c r="AS926" s="25">
        <v>42.400000000000006</v>
      </c>
      <c r="AT926" s="25">
        <v>12.8</v>
      </c>
      <c r="AU926" s="25">
        <v>17.600000000000001</v>
      </c>
      <c r="AV926" s="25">
        <v>13.600000000000001</v>
      </c>
      <c r="AW926" s="25">
        <v>2.4000000000000004</v>
      </c>
      <c r="AX926" s="25">
        <v>0.8</v>
      </c>
      <c r="AY926" s="25">
        <v>3.2</v>
      </c>
      <c r="AZ926" s="25">
        <v>0</v>
      </c>
      <c r="BA926" s="25">
        <v>0</v>
      </c>
      <c r="BB926" s="25">
        <v>2.4000000000000004</v>
      </c>
      <c r="BC926" s="25">
        <v>0</v>
      </c>
      <c r="BD926" s="25">
        <v>25.6</v>
      </c>
      <c r="BE926" s="25">
        <v>16</v>
      </c>
      <c r="BF926" s="25">
        <v>33.6</v>
      </c>
      <c r="BG926" s="25">
        <v>18.400000000000002</v>
      </c>
      <c r="BH926" s="25">
        <v>40</v>
      </c>
      <c r="BI926" s="25">
        <v>0</v>
      </c>
      <c r="BJ926" s="25">
        <v>0</v>
      </c>
      <c r="BK926" s="25">
        <v>3.2</v>
      </c>
      <c r="BL926" s="25">
        <v>0</v>
      </c>
      <c r="BM926" s="25">
        <v>11.200000000000001</v>
      </c>
      <c r="BN926" s="25">
        <v>20</v>
      </c>
      <c r="BO926" t="s">
        <v>236</v>
      </c>
    </row>
    <row r="927" spans="1:67" x14ac:dyDescent="0.25">
      <c r="A927" s="6">
        <v>45033</v>
      </c>
      <c r="B927" t="s">
        <v>10</v>
      </c>
      <c r="C927">
        <v>17</v>
      </c>
      <c r="D927">
        <f t="shared" si="85"/>
        <v>298.40000000000015</v>
      </c>
      <c r="E927">
        <f t="shared" si="90"/>
        <v>97.600000000000009</v>
      </c>
      <c r="F927">
        <f t="shared" si="91"/>
        <v>56.00000000000005</v>
      </c>
      <c r="G927">
        <f t="shared" si="92"/>
        <v>88.8</v>
      </c>
      <c r="H927">
        <f t="shared" si="93"/>
        <v>56.000000000000092</v>
      </c>
      <c r="I927">
        <v>0</v>
      </c>
      <c r="J927" s="22">
        <v>0.18400000000000002</v>
      </c>
      <c r="K927" s="22">
        <v>0.7360000000000001</v>
      </c>
      <c r="L927" s="22">
        <v>0.69600000000000006</v>
      </c>
      <c r="M927" s="22">
        <v>0.2</v>
      </c>
      <c r="N927" s="22">
        <v>0.72000000000000008</v>
      </c>
      <c r="O927" s="24">
        <v>0.56799999999999995</v>
      </c>
      <c r="P927" s="24">
        <v>0.76800000000000002</v>
      </c>
      <c r="Q927" s="24">
        <v>0.75200000000000011</v>
      </c>
      <c r="R927" s="24">
        <v>0.42400000000000004</v>
      </c>
      <c r="S927" s="24">
        <v>0.76800000000000002</v>
      </c>
      <c r="T927" s="24">
        <v>0.4</v>
      </c>
      <c r="U927" s="24">
        <v>0.44800000000000006</v>
      </c>
      <c r="V927" s="24">
        <v>0.68800000000000006</v>
      </c>
      <c r="W927" s="24">
        <v>0.72800000000000009</v>
      </c>
      <c r="X927" s="24">
        <v>0.44000000000000006</v>
      </c>
      <c r="Y927" s="24">
        <v>0.33600000000000002</v>
      </c>
      <c r="Z927" s="24">
        <v>0.64000000000000012</v>
      </c>
      <c r="AA927" s="25">
        <v>0</v>
      </c>
      <c r="AB927" s="25">
        <v>0</v>
      </c>
      <c r="AC927" s="25">
        <v>10.4</v>
      </c>
      <c r="AD927" s="25">
        <v>16.8</v>
      </c>
      <c r="AE927" s="25">
        <v>4.8000000000000007</v>
      </c>
      <c r="AF927" s="25">
        <v>2.4000000000000457</v>
      </c>
      <c r="AG927" s="25">
        <v>19.200000000000003</v>
      </c>
      <c r="AH927" s="25">
        <v>0</v>
      </c>
      <c r="AI927" s="25">
        <v>0</v>
      </c>
      <c r="AJ927" s="25">
        <v>2.4000000000000004</v>
      </c>
      <c r="AK927" s="25">
        <v>0</v>
      </c>
      <c r="AL927" s="25">
        <v>28.8</v>
      </c>
      <c r="AM927" s="25">
        <v>0</v>
      </c>
      <c r="AN927" s="25">
        <v>0.8</v>
      </c>
      <c r="AO927" s="25">
        <v>8.0000000000000906</v>
      </c>
      <c r="AP927" s="25">
        <v>6.4</v>
      </c>
      <c r="AQ927" s="25">
        <v>4</v>
      </c>
      <c r="AR927" s="25">
        <v>7.2</v>
      </c>
      <c r="AS927" s="25">
        <v>0.8</v>
      </c>
      <c r="AT927" s="25">
        <v>0</v>
      </c>
      <c r="AU927" s="25">
        <v>4.8000000000000007</v>
      </c>
      <c r="AV927" s="25">
        <v>8</v>
      </c>
      <c r="AW927" s="25">
        <v>5.6000000000000005</v>
      </c>
      <c r="AX927" s="25">
        <v>28.8</v>
      </c>
      <c r="AY927" s="25">
        <v>0</v>
      </c>
      <c r="AZ927" s="25">
        <v>0</v>
      </c>
      <c r="BA927" s="25">
        <v>16.8</v>
      </c>
      <c r="BB927" s="25">
        <v>8</v>
      </c>
      <c r="BC927" s="25">
        <v>16.8</v>
      </c>
      <c r="BD927" s="25">
        <v>0</v>
      </c>
      <c r="BE927" s="25">
        <v>0</v>
      </c>
      <c r="BF927" s="25">
        <v>0</v>
      </c>
      <c r="BG927" s="25">
        <v>32</v>
      </c>
      <c r="BH927" s="25">
        <v>8</v>
      </c>
      <c r="BI927" s="25">
        <v>11.200000000000001</v>
      </c>
      <c r="BJ927" s="25">
        <v>8</v>
      </c>
      <c r="BK927" s="25">
        <v>8.8000000000000007</v>
      </c>
      <c r="BL927" s="25">
        <v>16</v>
      </c>
      <c r="BM927" s="25">
        <v>7.2</v>
      </c>
      <c r="BN927" s="25">
        <v>6.4</v>
      </c>
      <c r="BO927" t="s">
        <v>236</v>
      </c>
    </row>
    <row r="928" spans="1:67" x14ac:dyDescent="0.25">
      <c r="A928" s="6">
        <v>45034</v>
      </c>
      <c r="B928" t="s">
        <v>10</v>
      </c>
      <c r="C928">
        <v>18</v>
      </c>
      <c r="D928">
        <f t="shared" si="85"/>
        <v>376.00000000000011</v>
      </c>
      <c r="E928">
        <f t="shared" si="90"/>
        <v>85.600000000000094</v>
      </c>
      <c r="F928">
        <f t="shared" si="91"/>
        <v>90.4</v>
      </c>
      <c r="G928">
        <f t="shared" si="92"/>
        <v>99.2</v>
      </c>
      <c r="H928">
        <f t="shared" si="93"/>
        <v>100.80000000000001</v>
      </c>
      <c r="I928">
        <v>0</v>
      </c>
      <c r="J928" s="22">
        <v>0.27200000000000002</v>
      </c>
      <c r="K928" s="22">
        <v>0.7360000000000001</v>
      </c>
      <c r="L928" s="22">
        <v>0.56799999999999995</v>
      </c>
      <c r="M928" s="22">
        <v>0.64000000000000012</v>
      </c>
      <c r="N928" s="22">
        <v>0.76800000000000002</v>
      </c>
      <c r="O928" s="24">
        <v>0.62400000000000011</v>
      </c>
      <c r="P928" s="24">
        <v>0.79200000000000004</v>
      </c>
      <c r="Q928" s="24">
        <v>0.56799999999999995</v>
      </c>
      <c r="R928" s="24">
        <v>0.69600000000000006</v>
      </c>
      <c r="S928" s="24">
        <v>0.69600000000000006</v>
      </c>
      <c r="T928" s="24">
        <v>0.55200000000000005</v>
      </c>
      <c r="U928" s="24">
        <v>0.35200000000000004</v>
      </c>
      <c r="V928" s="24">
        <v>0.63200000000000012</v>
      </c>
      <c r="W928" s="24">
        <v>0.72800000000000009</v>
      </c>
      <c r="X928" s="24">
        <v>0.6080000000000001</v>
      </c>
      <c r="Y928" s="24">
        <v>0.63200000000000012</v>
      </c>
      <c r="Z928" s="24">
        <v>0.48</v>
      </c>
      <c r="AA928" s="25">
        <v>32</v>
      </c>
      <c r="AB928" s="25">
        <v>6.4</v>
      </c>
      <c r="AC928" s="25">
        <v>32</v>
      </c>
      <c r="AD928" s="25">
        <v>4</v>
      </c>
      <c r="AE928" s="25">
        <v>7.2</v>
      </c>
      <c r="AF928" s="25">
        <v>0</v>
      </c>
      <c r="AG928" s="25">
        <v>0</v>
      </c>
      <c r="AH928" s="25">
        <v>0</v>
      </c>
      <c r="AI928" s="25">
        <v>4</v>
      </c>
      <c r="AJ928" s="25">
        <v>4.8000000000000007</v>
      </c>
      <c r="AK928" s="25">
        <v>0</v>
      </c>
      <c r="AL928" s="25">
        <v>0</v>
      </c>
      <c r="AM928" s="25">
        <v>16</v>
      </c>
      <c r="AN928" s="25">
        <v>0</v>
      </c>
      <c r="AO928" s="25">
        <v>21.6</v>
      </c>
      <c r="AP928" s="25">
        <v>21.6</v>
      </c>
      <c r="AQ928" s="25">
        <v>29.6</v>
      </c>
      <c r="AR928" s="25">
        <v>12</v>
      </c>
      <c r="AS928" s="25">
        <v>0</v>
      </c>
      <c r="AT928" s="25">
        <v>0</v>
      </c>
      <c r="AU928" s="25">
        <v>8.8000000000000007</v>
      </c>
      <c r="AV928" s="25">
        <v>13.600000000000001</v>
      </c>
      <c r="AW928" s="25">
        <v>0.8</v>
      </c>
      <c r="AX928" s="25">
        <v>32.800000000000004</v>
      </c>
      <c r="AY928" s="25">
        <v>2.4000000000000004</v>
      </c>
      <c r="AZ928" s="25">
        <v>0</v>
      </c>
      <c r="BA928" s="25">
        <v>6.4</v>
      </c>
      <c r="BB928" s="25">
        <v>0.8</v>
      </c>
      <c r="BC928" s="25">
        <v>1.6</v>
      </c>
      <c r="BD928" s="25">
        <v>32</v>
      </c>
      <c r="BE928" s="25">
        <v>0</v>
      </c>
      <c r="BF928" s="25">
        <v>2.4000000000000004</v>
      </c>
      <c r="BG928" s="25">
        <v>0</v>
      </c>
      <c r="BH928" s="25">
        <v>0</v>
      </c>
      <c r="BI928" s="25">
        <v>0</v>
      </c>
      <c r="BJ928" s="25">
        <v>39.200000000000003</v>
      </c>
      <c r="BK928" s="25">
        <v>17.600000000000001</v>
      </c>
      <c r="BL928" s="25">
        <v>8.8000000000000007</v>
      </c>
      <c r="BM928" s="25">
        <v>16</v>
      </c>
      <c r="BN928" s="25">
        <v>1.6000000000000911</v>
      </c>
      <c r="BO928" t="s">
        <v>236</v>
      </c>
    </row>
    <row r="929" spans="1:67" x14ac:dyDescent="0.25">
      <c r="A929" s="6">
        <v>45035</v>
      </c>
      <c r="B929" t="s">
        <v>10</v>
      </c>
      <c r="C929">
        <v>19</v>
      </c>
      <c r="D929">
        <f t="shared" si="85"/>
        <v>356.00000000000006</v>
      </c>
      <c r="E929">
        <f t="shared" si="90"/>
        <v>49.600000000000009</v>
      </c>
      <c r="F929">
        <f t="shared" si="91"/>
        <v>93.600000000000023</v>
      </c>
      <c r="G929">
        <f t="shared" si="92"/>
        <v>70.400000000000006</v>
      </c>
      <c r="H929">
        <f t="shared" si="93"/>
        <v>142.4</v>
      </c>
      <c r="I929">
        <v>0</v>
      </c>
      <c r="J929" s="22">
        <v>0.72000000000000008</v>
      </c>
      <c r="K929" s="22">
        <v>0.38400000000000001</v>
      </c>
      <c r="L929" s="22">
        <v>0.58399999999999996</v>
      </c>
      <c r="M929" s="22">
        <v>0.38400000000000001</v>
      </c>
      <c r="N929" s="22">
        <v>0.64000000000000012</v>
      </c>
      <c r="O929" s="24">
        <v>0.78400000000000003</v>
      </c>
      <c r="P929" s="24">
        <v>0.56799999999999995</v>
      </c>
      <c r="Q929" s="24">
        <v>0.58399999999999996</v>
      </c>
      <c r="R929" s="24">
        <v>0.62400000000000011</v>
      </c>
      <c r="S929" s="24">
        <v>0.28000000000000003</v>
      </c>
      <c r="T929" s="24">
        <v>0.59199999999999997</v>
      </c>
      <c r="U929" s="24">
        <v>0.39200000000000002</v>
      </c>
      <c r="V929" s="24">
        <v>0.70400000000000007</v>
      </c>
      <c r="W929" s="24">
        <v>0.74400000000000011</v>
      </c>
      <c r="X929" s="24">
        <v>0.72000000000000008</v>
      </c>
      <c r="Y929" s="24">
        <v>0.68</v>
      </c>
      <c r="Z929" s="24">
        <v>0.32800000000000007</v>
      </c>
      <c r="AA929" s="25">
        <v>0</v>
      </c>
      <c r="AB929" s="25">
        <v>0</v>
      </c>
      <c r="AC929" s="25">
        <v>12.8</v>
      </c>
      <c r="AD929" s="25">
        <v>0.8</v>
      </c>
      <c r="AE929" s="25">
        <v>5.6000000000000005</v>
      </c>
      <c r="AF929" s="25">
        <v>3.2</v>
      </c>
      <c r="AG929" s="25">
        <v>11.200000000000001</v>
      </c>
      <c r="AH929" s="25">
        <v>31.200000000000003</v>
      </c>
      <c r="AI929" s="25">
        <v>22.400000000000002</v>
      </c>
      <c r="AJ929" s="25">
        <v>6.4</v>
      </c>
      <c r="AK929" s="25">
        <v>6.4</v>
      </c>
      <c r="AL929" s="25">
        <v>7.2</v>
      </c>
      <c r="AM929" s="25">
        <v>0</v>
      </c>
      <c r="AN929" s="25">
        <v>17.600000000000001</v>
      </c>
      <c r="AO929" s="25">
        <v>0</v>
      </c>
      <c r="AP929" s="25">
        <v>0</v>
      </c>
      <c r="AQ929" s="25">
        <v>26.400000000000002</v>
      </c>
      <c r="AR929" s="25">
        <v>16</v>
      </c>
      <c r="AS929" s="25">
        <v>38.400000000000006</v>
      </c>
      <c r="AT929" s="25">
        <v>36.800000000000004</v>
      </c>
      <c r="AU929" s="25">
        <v>17.600000000000001</v>
      </c>
      <c r="AV929" s="25">
        <v>1.6</v>
      </c>
      <c r="AW929" s="25">
        <v>0</v>
      </c>
      <c r="AX929" s="25">
        <v>0</v>
      </c>
      <c r="AY929" s="25">
        <v>0</v>
      </c>
      <c r="AZ929" s="25">
        <v>17.600000000000001</v>
      </c>
      <c r="BA929" s="25">
        <v>9.6000000000000014</v>
      </c>
      <c r="BB929" s="25">
        <v>16</v>
      </c>
      <c r="BC929" s="25">
        <v>6.4</v>
      </c>
      <c r="BD929" s="25">
        <v>1.6</v>
      </c>
      <c r="BE929" s="25">
        <v>8</v>
      </c>
      <c r="BF929" s="25">
        <v>3.2</v>
      </c>
      <c r="BG929" s="25">
        <v>5.6000000000000005</v>
      </c>
      <c r="BH929" s="25">
        <v>5.6000000000000005</v>
      </c>
      <c r="BI929" s="25">
        <v>3.2</v>
      </c>
      <c r="BJ929" s="25">
        <v>9.6000000000000014</v>
      </c>
      <c r="BK929" s="25">
        <v>0</v>
      </c>
      <c r="BL929" s="25">
        <v>7.2</v>
      </c>
      <c r="BM929" s="25">
        <v>7.2</v>
      </c>
      <c r="BN929" s="25">
        <v>0</v>
      </c>
      <c r="BO929" t="s">
        <v>236</v>
      </c>
    </row>
    <row r="930" spans="1:67" x14ac:dyDescent="0.25">
      <c r="A930" s="6">
        <v>45036</v>
      </c>
      <c r="B930" t="s">
        <v>10</v>
      </c>
      <c r="C930">
        <v>20</v>
      </c>
      <c r="D930">
        <f t="shared" si="85"/>
        <v>440.80000000000007</v>
      </c>
      <c r="E930">
        <f t="shared" si="90"/>
        <v>97.600000000000023</v>
      </c>
      <c r="F930">
        <f t="shared" si="91"/>
        <v>116</v>
      </c>
      <c r="G930">
        <f t="shared" si="92"/>
        <v>104.80000000000001</v>
      </c>
      <c r="H930">
        <f t="shared" si="93"/>
        <v>122.40000000000002</v>
      </c>
      <c r="I930">
        <v>0</v>
      </c>
      <c r="J930" s="22">
        <v>0.70400000000000007</v>
      </c>
      <c r="K930" s="22">
        <v>0.47199999999999998</v>
      </c>
      <c r="L930" s="22">
        <v>0.15200000000000002</v>
      </c>
      <c r="M930" s="22">
        <v>0.64000000000000012</v>
      </c>
      <c r="N930" s="22">
        <v>0.33600000000000002</v>
      </c>
      <c r="O930" s="24">
        <v>0.77600000000000002</v>
      </c>
      <c r="P930" s="24">
        <v>0.44000000000000006</v>
      </c>
      <c r="Q930" s="24">
        <v>0.8</v>
      </c>
      <c r="R930" s="24">
        <v>0.6080000000000001</v>
      </c>
      <c r="S930" s="24">
        <v>0.79200000000000004</v>
      </c>
      <c r="T930" s="24">
        <v>0.55200000000000005</v>
      </c>
      <c r="U930" s="24">
        <v>0.27200000000000002</v>
      </c>
      <c r="V930" s="24">
        <v>0.46399999999999997</v>
      </c>
      <c r="W930" s="24">
        <v>0.66400000000000015</v>
      </c>
      <c r="X930" s="24">
        <v>0.7360000000000001</v>
      </c>
      <c r="Y930" s="24">
        <v>0.69600000000000006</v>
      </c>
      <c r="Z930" s="24">
        <v>0.72000000000000008</v>
      </c>
      <c r="AA930" s="25">
        <v>4.8000000000000007</v>
      </c>
      <c r="AB930" s="25">
        <v>0</v>
      </c>
      <c r="AC930" s="25">
        <v>4</v>
      </c>
      <c r="AD930" s="25">
        <v>4</v>
      </c>
      <c r="AE930" s="25">
        <v>2.4000000000000004</v>
      </c>
      <c r="AF930" s="25">
        <v>26.400000000000002</v>
      </c>
      <c r="AG930" s="25">
        <v>0</v>
      </c>
      <c r="AH930" s="25">
        <v>40</v>
      </c>
      <c r="AI930" s="25">
        <v>8</v>
      </c>
      <c r="AJ930" s="25">
        <v>26.400000000000002</v>
      </c>
      <c r="AK930" s="25">
        <v>8</v>
      </c>
      <c r="AL930" s="25">
        <v>0</v>
      </c>
      <c r="AM930" s="25">
        <v>2.4000000000000004</v>
      </c>
      <c r="AN930" s="25">
        <v>19.200000000000003</v>
      </c>
      <c r="AO930" s="25">
        <v>33.6</v>
      </c>
      <c r="AP930" s="25">
        <v>4.8000000000000007</v>
      </c>
      <c r="AQ930" s="25">
        <v>32.800000000000004</v>
      </c>
      <c r="AR930" s="25">
        <v>7.2</v>
      </c>
      <c r="AS930" s="25">
        <v>22.400000000000002</v>
      </c>
      <c r="AT930" s="25">
        <v>0</v>
      </c>
      <c r="AU930" s="25">
        <v>0</v>
      </c>
      <c r="AV930" s="25">
        <v>28</v>
      </c>
      <c r="AW930" s="25">
        <v>23.200000000000003</v>
      </c>
      <c r="AX930" s="25">
        <v>7.2</v>
      </c>
      <c r="AY930" s="25">
        <v>24</v>
      </c>
      <c r="AZ930" s="25">
        <v>4.8000000000000007</v>
      </c>
      <c r="BA930" s="25">
        <v>0</v>
      </c>
      <c r="BB930" s="25">
        <v>7.2</v>
      </c>
      <c r="BC930" s="25">
        <v>0</v>
      </c>
      <c r="BD930" s="25">
        <v>10.4</v>
      </c>
      <c r="BE930" s="25">
        <v>17.600000000000001</v>
      </c>
      <c r="BF930" s="25">
        <v>8.8000000000000007</v>
      </c>
      <c r="BG930" s="25">
        <v>35.200000000000003</v>
      </c>
      <c r="BH930" s="25">
        <v>17.600000000000001</v>
      </c>
      <c r="BI930" s="25">
        <v>3.2</v>
      </c>
      <c r="BJ930" s="25">
        <v>10.4</v>
      </c>
      <c r="BK930" s="25">
        <v>0.8</v>
      </c>
      <c r="BL930" s="25">
        <v>0</v>
      </c>
      <c r="BM930" s="25">
        <v>4</v>
      </c>
      <c r="BN930" s="25">
        <v>0</v>
      </c>
      <c r="BO930" t="s">
        <v>236</v>
      </c>
    </row>
    <row r="931" spans="1:67" x14ac:dyDescent="0.25">
      <c r="A931" s="6">
        <v>45037</v>
      </c>
      <c r="B931" t="s">
        <v>10</v>
      </c>
      <c r="C931">
        <v>21</v>
      </c>
      <c r="D931">
        <f t="shared" si="85"/>
        <v>411.20000000000016</v>
      </c>
      <c r="E931">
        <f t="shared" si="90"/>
        <v>140.80000000000001</v>
      </c>
      <c r="F931">
        <f t="shared" si="91"/>
        <v>65.600000000000094</v>
      </c>
      <c r="G931">
        <f t="shared" si="92"/>
        <v>76.800000000000011</v>
      </c>
      <c r="H931">
        <f t="shared" si="93"/>
        <v>128.00000000000003</v>
      </c>
      <c r="I931">
        <v>0</v>
      </c>
      <c r="J931" s="22">
        <v>0.16800000000000001</v>
      </c>
      <c r="K931" s="22">
        <v>0.57599999999999996</v>
      </c>
      <c r="L931" s="22">
        <v>0.59199999999999997</v>
      </c>
      <c r="M931" s="22">
        <v>0.65600000000000014</v>
      </c>
      <c r="N931" s="22">
        <v>0.75200000000000011</v>
      </c>
      <c r="O931" s="24">
        <v>0.76000000000000012</v>
      </c>
      <c r="P931" s="24">
        <v>0.59199999999999997</v>
      </c>
      <c r="Q931" s="24">
        <v>0.40800000000000003</v>
      </c>
      <c r="R931" s="24">
        <v>0.59199999999999997</v>
      </c>
      <c r="S931" s="24">
        <v>0.66400000000000015</v>
      </c>
      <c r="T931" s="24">
        <v>0.6080000000000001</v>
      </c>
      <c r="U931" s="24">
        <v>8.0000000000000016E-2</v>
      </c>
      <c r="V931" s="24">
        <v>0.70400000000000007</v>
      </c>
      <c r="W931" s="24">
        <v>0.64000000000000012</v>
      </c>
      <c r="X931" s="24">
        <v>0.248</v>
      </c>
      <c r="Y931" s="24">
        <v>0.70400000000000007</v>
      </c>
      <c r="Z931" s="24">
        <v>0.44800000000000006</v>
      </c>
      <c r="AA931" s="25">
        <v>10.400000000000091</v>
      </c>
      <c r="AB931" s="25">
        <v>8</v>
      </c>
      <c r="AC931" s="25">
        <v>12.8</v>
      </c>
      <c r="AD931" s="25">
        <v>2.4000000000000004</v>
      </c>
      <c r="AE931" s="25">
        <v>4.8000000000000007</v>
      </c>
      <c r="AF931" s="25">
        <v>0</v>
      </c>
      <c r="AG931" s="25">
        <v>8</v>
      </c>
      <c r="AH931" s="25">
        <v>10.4</v>
      </c>
      <c r="AI931" s="25">
        <v>0</v>
      </c>
      <c r="AJ931" s="25">
        <v>8.8000000000000007</v>
      </c>
      <c r="AK931" s="25">
        <v>0</v>
      </c>
      <c r="AL931" s="25">
        <v>21.6</v>
      </c>
      <c r="AM931" s="25">
        <v>8</v>
      </c>
      <c r="AN931" s="25">
        <v>6.4</v>
      </c>
      <c r="AO931" s="25">
        <v>22.400000000000002</v>
      </c>
      <c r="AP931" s="25">
        <v>6.4</v>
      </c>
      <c r="AQ931" s="25">
        <v>0</v>
      </c>
      <c r="AR931" s="25">
        <v>26.400000000000002</v>
      </c>
      <c r="AS931" s="25">
        <v>36.800000000000004</v>
      </c>
      <c r="AT931" s="25">
        <v>0</v>
      </c>
      <c r="AU931" s="25">
        <v>0</v>
      </c>
      <c r="AV931" s="25">
        <v>8</v>
      </c>
      <c r="AW931" s="25">
        <v>0</v>
      </c>
      <c r="AX931" s="25">
        <v>11.200000000000001</v>
      </c>
      <c r="AY931" s="25">
        <v>2.4000000000000004</v>
      </c>
      <c r="AZ931" s="25">
        <v>4</v>
      </c>
      <c r="BA931" s="25">
        <v>4.8000000000000007</v>
      </c>
      <c r="BB931" s="25">
        <v>12.8</v>
      </c>
      <c r="BC931" s="25">
        <v>0</v>
      </c>
      <c r="BD931" s="25">
        <v>33.6</v>
      </c>
      <c r="BE931" s="25">
        <v>8.8000000000000007</v>
      </c>
      <c r="BF931" s="25">
        <v>5.6000000000000005</v>
      </c>
      <c r="BG931" s="25">
        <v>32.800000000000004</v>
      </c>
      <c r="BH931" s="25">
        <v>0</v>
      </c>
      <c r="BI931" s="25">
        <v>39.200000000000003</v>
      </c>
      <c r="BJ931" s="25">
        <v>21.6</v>
      </c>
      <c r="BK931" s="25">
        <v>0.8</v>
      </c>
      <c r="BL931" s="25">
        <v>7.2</v>
      </c>
      <c r="BM931" s="25">
        <v>24.8</v>
      </c>
      <c r="BN931" s="25">
        <v>0</v>
      </c>
      <c r="BO931" t="s">
        <v>236</v>
      </c>
    </row>
    <row r="932" spans="1:67" x14ac:dyDescent="0.25">
      <c r="A932" s="6">
        <v>45038</v>
      </c>
      <c r="B932" t="s">
        <v>10</v>
      </c>
      <c r="C932">
        <v>22</v>
      </c>
      <c r="D932">
        <f t="shared" si="85"/>
        <v>336.00000000000011</v>
      </c>
      <c r="E932">
        <f t="shared" si="90"/>
        <v>70.400000000000105</v>
      </c>
      <c r="F932">
        <f t="shared" si="91"/>
        <v>74.400000000000006</v>
      </c>
      <c r="G932">
        <f t="shared" si="92"/>
        <v>56.000000000000014</v>
      </c>
      <c r="H932">
        <f t="shared" si="93"/>
        <v>135.20000000000002</v>
      </c>
      <c r="I932">
        <v>0</v>
      </c>
      <c r="J932" s="22">
        <v>0.34400000000000003</v>
      </c>
      <c r="K932" s="22">
        <v>0.44000000000000006</v>
      </c>
      <c r="L932" s="22">
        <v>0.57599999999999996</v>
      </c>
      <c r="M932" s="22">
        <v>0.64800000000000013</v>
      </c>
      <c r="N932" s="22">
        <v>0.75200000000000011</v>
      </c>
      <c r="O932" s="24">
        <v>0.54400000000000004</v>
      </c>
      <c r="P932" s="24">
        <v>0.69600000000000006</v>
      </c>
      <c r="Q932" s="24">
        <v>0.32800000000000007</v>
      </c>
      <c r="R932" s="24">
        <v>0.32800000000000007</v>
      </c>
      <c r="S932" s="24">
        <v>0.76000000000000012</v>
      </c>
      <c r="T932" s="24">
        <v>0.7360000000000001</v>
      </c>
      <c r="U932" s="24">
        <v>0.47199999999999998</v>
      </c>
      <c r="V932" s="24">
        <v>0.8</v>
      </c>
      <c r="W932" s="24">
        <v>0.72800000000000009</v>
      </c>
      <c r="X932" s="24">
        <v>0.62400000000000011</v>
      </c>
      <c r="Y932" s="24">
        <v>0.38400000000000001</v>
      </c>
      <c r="Z932" s="24">
        <v>0.69600000000000006</v>
      </c>
      <c r="AA932" s="25">
        <v>12</v>
      </c>
      <c r="AB932" s="25">
        <v>10.4</v>
      </c>
      <c r="AC932" s="25">
        <v>0</v>
      </c>
      <c r="AD932" s="25">
        <v>4</v>
      </c>
      <c r="AE932" s="25">
        <v>0.8</v>
      </c>
      <c r="AF932" s="25">
        <v>27.200000000000003</v>
      </c>
      <c r="AG932" s="25">
        <v>20</v>
      </c>
      <c r="AH932" s="25">
        <v>0</v>
      </c>
      <c r="AI932" s="25">
        <v>0</v>
      </c>
      <c r="AJ932" s="25">
        <v>0</v>
      </c>
      <c r="AK932" s="25">
        <v>4.8000000000000007</v>
      </c>
      <c r="AL932" s="25">
        <v>4.8000000000000007</v>
      </c>
      <c r="AM932" s="25">
        <v>1.6</v>
      </c>
      <c r="AN932" s="25">
        <v>29.6</v>
      </c>
      <c r="AO932" s="25">
        <v>0</v>
      </c>
      <c r="AP932" s="25">
        <v>31.200000000000003</v>
      </c>
      <c r="AQ932" s="25">
        <v>15.200000000000001</v>
      </c>
      <c r="AR932" s="25">
        <v>0</v>
      </c>
      <c r="AS932" s="25">
        <v>14.4</v>
      </c>
      <c r="AT932" s="25">
        <v>38.400000000000006</v>
      </c>
      <c r="AU932" s="25">
        <v>9.6000000000000014</v>
      </c>
      <c r="AV932" s="25">
        <v>11.200000000000001</v>
      </c>
      <c r="AW932" s="25">
        <v>4</v>
      </c>
      <c r="AX932" s="25">
        <v>0</v>
      </c>
      <c r="AY932" s="25">
        <v>19.200000000000003</v>
      </c>
      <c r="AZ932" s="25">
        <v>4.8000000000000007</v>
      </c>
      <c r="BA932" s="25">
        <v>0</v>
      </c>
      <c r="BB932" s="25">
        <v>7.2</v>
      </c>
      <c r="BC932" s="25">
        <v>0</v>
      </c>
      <c r="BD932" s="25">
        <v>0</v>
      </c>
      <c r="BE932" s="25">
        <v>11.200000000000001</v>
      </c>
      <c r="BF932" s="25">
        <v>0.80000000000009097</v>
      </c>
      <c r="BG932" s="25">
        <v>15.200000000000001</v>
      </c>
      <c r="BH932" s="25">
        <v>4.8000000000000007</v>
      </c>
      <c r="BI932" s="25">
        <v>0</v>
      </c>
      <c r="BJ932" s="25">
        <v>10.4</v>
      </c>
      <c r="BK932" s="25">
        <v>16</v>
      </c>
      <c r="BL932" s="25">
        <v>4.8000000000000007</v>
      </c>
      <c r="BM932" s="25">
        <v>6.4</v>
      </c>
      <c r="BN932" s="25">
        <v>0.8</v>
      </c>
      <c r="BO932" t="s">
        <v>236</v>
      </c>
    </row>
    <row r="933" spans="1:67" x14ac:dyDescent="0.25">
      <c r="A933" s="6">
        <v>45039</v>
      </c>
      <c r="B933" t="s">
        <v>10</v>
      </c>
      <c r="C933">
        <v>23</v>
      </c>
      <c r="D933">
        <f t="shared" si="85"/>
        <v>382.40000000000003</v>
      </c>
      <c r="E933">
        <f t="shared" si="90"/>
        <v>50.400000000000006</v>
      </c>
      <c r="F933">
        <f t="shared" si="91"/>
        <v>164.8</v>
      </c>
      <c r="G933">
        <f t="shared" si="92"/>
        <v>100</v>
      </c>
      <c r="H933">
        <f t="shared" si="93"/>
        <v>67.2</v>
      </c>
      <c r="I933">
        <v>0</v>
      </c>
      <c r="J933" s="22">
        <v>0.62400000000000011</v>
      </c>
      <c r="K933" s="22">
        <v>0.496</v>
      </c>
      <c r="L933" s="22">
        <v>0.69600000000000006</v>
      </c>
      <c r="M933" s="22">
        <v>0.64800000000000013</v>
      </c>
      <c r="N933" s="22">
        <v>0.20800000000000002</v>
      </c>
      <c r="O933" s="24">
        <v>0.58399999999999996</v>
      </c>
      <c r="P933" s="24">
        <v>0.44800000000000006</v>
      </c>
      <c r="Q933" s="24">
        <v>0.68</v>
      </c>
      <c r="R933" s="24">
        <v>0.46399999999999997</v>
      </c>
      <c r="S933" s="24">
        <v>0.54400000000000004</v>
      </c>
      <c r="T933" s="24">
        <v>0.54400000000000004</v>
      </c>
      <c r="U933" s="24">
        <v>0.64800000000000013</v>
      </c>
      <c r="V933" s="24">
        <v>0.68800000000000006</v>
      </c>
      <c r="W933" s="24">
        <v>0.35200000000000004</v>
      </c>
      <c r="X933" s="24">
        <v>0.78400000000000003</v>
      </c>
      <c r="Y933" s="24">
        <v>0.44000000000000006</v>
      </c>
      <c r="Z933" s="24">
        <v>0.79200000000000004</v>
      </c>
      <c r="AA933" s="25">
        <v>24</v>
      </c>
      <c r="AB933" s="25">
        <v>9.6000000000000014</v>
      </c>
      <c r="AC933" s="25">
        <v>0</v>
      </c>
      <c r="AD933" s="25">
        <v>24.8</v>
      </c>
      <c r="AE933" s="25">
        <v>12</v>
      </c>
      <c r="AF933" s="25">
        <v>32</v>
      </c>
      <c r="AG933" s="25">
        <v>11.200000000000001</v>
      </c>
      <c r="AH933" s="25">
        <v>40</v>
      </c>
      <c r="AI933" s="25">
        <v>11.200000000000001</v>
      </c>
      <c r="AJ933" s="25">
        <v>0</v>
      </c>
      <c r="AK933" s="25">
        <v>20</v>
      </c>
      <c r="AL933" s="25">
        <v>10.4</v>
      </c>
      <c r="AM933" s="25">
        <v>25.6</v>
      </c>
      <c r="AN933" s="25">
        <v>0</v>
      </c>
      <c r="AO933" s="25">
        <v>0</v>
      </c>
      <c r="AP933" s="25">
        <v>16</v>
      </c>
      <c r="AQ933" s="25">
        <v>0</v>
      </c>
      <c r="AR933" s="25">
        <v>3.2</v>
      </c>
      <c r="AS933" s="25">
        <v>0</v>
      </c>
      <c r="AT933" s="25">
        <v>12</v>
      </c>
      <c r="AU933" s="25">
        <v>0</v>
      </c>
      <c r="AV933" s="25">
        <v>0.8</v>
      </c>
      <c r="AW933" s="25">
        <v>9.6000000000000014</v>
      </c>
      <c r="AX933" s="25">
        <v>22.400000000000002</v>
      </c>
      <c r="AY933" s="25">
        <v>22.400000000000002</v>
      </c>
      <c r="AZ933" s="25">
        <v>2.4000000000000004</v>
      </c>
      <c r="BA933" s="25">
        <v>0</v>
      </c>
      <c r="BB933" s="25">
        <v>18.400000000000002</v>
      </c>
      <c r="BC933" s="25">
        <v>24</v>
      </c>
      <c r="BD933" s="25">
        <v>0</v>
      </c>
      <c r="BE933" s="25">
        <v>10.4</v>
      </c>
      <c r="BF933" s="25">
        <v>3.2</v>
      </c>
      <c r="BG933" s="25">
        <v>6.4</v>
      </c>
      <c r="BH933" s="25">
        <v>3.2</v>
      </c>
      <c r="BI933" s="25">
        <v>2.4000000000000004</v>
      </c>
      <c r="BJ933" s="25">
        <v>0</v>
      </c>
      <c r="BK933" s="25">
        <v>12.8</v>
      </c>
      <c r="BL933" s="25">
        <v>1.6</v>
      </c>
      <c r="BM933" s="25">
        <v>6.4</v>
      </c>
      <c r="BN933" s="25">
        <v>4</v>
      </c>
      <c r="BO933" t="s">
        <v>236</v>
      </c>
    </row>
    <row r="934" spans="1:67" x14ac:dyDescent="0.25">
      <c r="A934" s="6">
        <v>45040</v>
      </c>
      <c r="B934" t="s">
        <v>10</v>
      </c>
      <c r="C934">
        <v>24</v>
      </c>
      <c r="D934">
        <f t="shared" si="85"/>
        <v>417.6</v>
      </c>
      <c r="E934">
        <f t="shared" si="90"/>
        <v>92.800000000000011</v>
      </c>
      <c r="F934">
        <f t="shared" si="91"/>
        <v>109.60000000000002</v>
      </c>
      <c r="G934">
        <f t="shared" si="92"/>
        <v>136</v>
      </c>
      <c r="H934">
        <f t="shared" si="93"/>
        <v>79.200000000000017</v>
      </c>
      <c r="I934">
        <v>0</v>
      </c>
      <c r="J934" s="22">
        <v>0.25600000000000001</v>
      </c>
      <c r="K934" s="22">
        <v>0.47199999999999998</v>
      </c>
      <c r="L934" s="22">
        <v>0.59199999999999997</v>
      </c>
      <c r="M934" s="22">
        <v>0.32000000000000006</v>
      </c>
      <c r="N934" s="22">
        <v>0.496</v>
      </c>
      <c r="O934" s="24">
        <v>0.59199999999999997</v>
      </c>
      <c r="P934" s="24">
        <v>0.75200000000000011</v>
      </c>
      <c r="Q934" s="24">
        <v>0.13600000000000001</v>
      </c>
      <c r="R934" s="24">
        <v>0.71200000000000008</v>
      </c>
      <c r="S934" s="24">
        <v>0.54400000000000004</v>
      </c>
      <c r="T934" s="24">
        <v>0.76800000000000002</v>
      </c>
      <c r="U934" s="24">
        <v>0.44800000000000006</v>
      </c>
      <c r="V934" s="24">
        <v>0.7360000000000001</v>
      </c>
      <c r="W934" s="24">
        <v>0.70400000000000007</v>
      </c>
      <c r="X934" s="24">
        <v>0.76000000000000012</v>
      </c>
      <c r="Y934" s="24">
        <v>0.64000000000000012</v>
      </c>
      <c r="Z934" s="24">
        <v>0.56799999999999995</v>
      </c>
      <c r="AA934" s="25">
        <v>0.8</v>
      </c>
      <c r="AB934" s="25">
        <v>12</v>
      </c>
      <c r="AC934" s="25">
        <v>0</v>
      </c>
      <c r="AD934" s="25">
        <v>10.4</v>
      </c>
      <c r="AE934" s="25">
        <v>16</v>
      </c>
      <c r="AF934" s="25">
        <v>20</v>
      </c>
      <c r="AG934" s="25">
        <v>14.4</v>
      </c>
      <c r="AH934" s="25">
        <v>0</v>
      </c>
      <c r="AI934" s="25">
        <v>26.400000000000002</v>
      </c>
      <c r="AJ934" s="25">
        <v>9.6000000000000014</v>
      </c>
      <c r="AK934" s="25">
        <v>4.8000000000000007</v>
      </c>
      <c r="AL934" s="25">
        <v>0.8</v>
      </c>
      <c r="AM934" s="25">
        <v>26.400000000000002</v>
      </c>
      <c r="AN934" s="25">
        <v>0</v>
      </c>
      <c r="AO934" s="25">
        <v>0.8</v>
      </c>
      <c r="AP934" s="25">
        <v>3.2</v>
      </c>
      <c r="AQ934" s="25">
        <v>26.400000000000002</v>
      </c>
      <c r="AR934" s="25">
        <v>4</v>
      </c>
      <c r="AS934" s="25">
        <v>0</v>
      </c>
      <c r="AT934" s="25">
        <v>17.600000000000001</v>
      </c>
      <c r="AU934" s="25">
        <v>2.4000000000000004</v>
      </c>
      <c r="AV934" s="25">
        <v>0</v>
      </c>
      <c r="AW934" s="25">
        <v>41.6</v>
      </c>
      <c r="AX934" s="25">
        <v>1.6</v>
      </c>
      <c r="AY934" s="25">
        <v>7.2</v>
      </c>
      <c r="AZ934" s="25">
        <v>7.2</v>
      </c>
      <c r="BA934" s="25">
        <v>15.200000000000001</v>
      </c>
      <c r="BB934" s="25">
        <v>19.200000000000003</v>
      </c>
      <c r="BC934" s="25">
        <v>9.6000000000000014</v>
      </c>
      <c r="BD934" s="25">
        <v>32</v>
      </c>
      <c r="BE934" s="25">
        <v>11.200000000000001</v>
      </c>
      <c r="BF934" s="25">
        <v>19.200000000000003</v>
      </c>
      <c r="BG934" s="25">
        <v>8.8000000000000007</v>
      </c>
      <c r="BH934" s="25">
        <v>43.2</v>
      </c>
      <c r="BI934" s="25">
        <v>7.2</v>
      </c>
      <c r="BJ934" s="25">
        <v>3.2</v>
      </c>
      <c r="BK934" s="25">
        <v>0</v>
      </c>
      <c r="BL934" s="25">
        <v>0</v>
      </c>
      <c r="BM934" s="25">
        <v>0</v>
      </c>
      <c r="BN934" s="25">
        <v>0</v>
      </c>
      <c r="BO934" t="s">
        <v>236</v>
      </c>
    </row>
    <row r="935" spans="1:67" x14ac:dyDescent="0.25">
      <c r="A935" s="6">
        <v>45041</v>
      </c>
      <c r="B935" t="s">
        <v>10</v>
      </c>
      <c r="C935">
        <v>25</v>
      </c>
      <c r="D935">
        <f t="shared" si="85"/>
        <v>404</v>
      </c>
      <c r="E935">
        <f t="shared" si="90"/>
        <v>73.600000000000009</v>
      </c>
      <c r="F935">
        <f t="shared" si="91"/>
        <v>84.800000000000011</v>
      </c>
      <c r="G935">
        <f t="shared" si="92"/>
        <v>151.19999999999999</v>
      </c>
      <c r="H935">
        <f t="shared" si="93"/>
        <v>94.399999999999991</v>
      </c>
      <c r="I935">
        <v>0</v>
      </c>
      <c r="J935" s="22">
        <v>0.43200000000000005</v>
      </c>
      <c r="K935" s="22">
        <v>0.63200000000000012</v>
      </c>
      <c r="L935" s="22">
        <v>0.62400000000000011</v>
      </c>
      <c r="M935" s="22">
        <v>0.72000000000000008</v>
      </c>
      <c r="N935" s="22">
        <v>0.34400000000000003</v>
      </c>
      <c r="O935" s="24">
        <v>0.72800000000000009</v>
      </c>
      <c r="P935" s="24">
        <v>0.74400000000000011</v>
      </c>
      <c r="Q935" s="24">
        <v>0.52</v>
      </c>
      <c r="R935" s="24">
        <v>0.34400000000000003</v>
      </c>
      <c r="S935" s="24">
        <v>0.74400000000000011</v>
      </c>
      <c r="T935" s="24">
        <v>0.71200000000000008</v>
      </c>
      <c r="U935" s="24">
        <v>0.75200000000000011</v>
      </c>
      <c r="V935" s="24">
        <v>0.74400000000000011</v>
      </c>
      <c r="W935" s="24">
        <v>0.65600000000000014</v>
      </c>
      <c r="X935" s="24">
        <v>0.12</v>
      </c>
      <c r="Y935" s="24">
        <v>0.23199999999999998</v>
      </c>
      <c r="Z935" s="24">
        <v>0.35200000000000004</v>
      </c>
      <c r="AA935" s="25">
        <v>15.200000000000001</v>
      </c>
      <c r="AB935" s="25">
        <v>28.8</v>
      </c>
      <c r="AC935" s="25">
        <v>0</v>
      </c>
      <c r="AD935" s="25">
        <v>19.200000000000003</v>
      </c>
      <c r="AE935" s="25">
        <v>0</v>
      </c>
      <c r="AF935" s="25">
        <v>0</v>
      </c>
      <c r="AG935" s="25">
        <v>0</v>
      </c>
      <c r="AH935" s="25">
        <v>14.4</v>
      </c>
      <c r="AI935" s="25">
        <v>3.2</v>
      </c>
      <c r="AJ935" s="25">
        <v>4</v>
      </c>
      <c r="AK935" s="25">
        <v>0</v>
      </c>
      <c r="AL935" s="25">
        <v>2.4000000000000004</v>
      </c>
      <c r="AM935" s="25">
        <v>0</v>
      </c>
      <c r="AN935" s="25">
        <v>0.8</v>
      </c>
      <c r="AO935" s="25">
        <v>0</v>
      </c>
      <c r="AP935" s="25">
        <v>8.8000000000000007</v>
      </c>
      <c r="AQ935" s="25">
        <v>40</v>
      </c>
      <c r="AR935" s="25">
        <v>33.6</v>
      </c>
      <c r="AS935" s="25">
        <v>0</v>
      </c>
      <c r="AT935" s="25">
        <v>8.8000000000000007</v>
      </c>
      <c r="AU935" s="25">
        <v>0</v>
      </c>
      <c r="AV935" s="25">
        <v>8</v>
      </c>
      <c r="AW935" s="25">
        <v>20.8</v>
      </c>
      <c r="AX935" s="25">
        <v>31.200000000000003</v>
      </c>
      <c r="AY935" s="25">
        <v>8</v>
      </c>
      <c r="AZ935" s="25">
        <v>29.6</v>
      </c>
      <c r="BA935" s="25">
        <v>18.400000000000002</v>
      </c>
      <c r="BB935" s="25">
        <v>15.200000000000001</v>
      </c>
      <c r="BC935" s="25">
        <v>14.4</v>
      </c>
      <c r="BD935" s="25">
        <v>5.6000000000000005</v>
      </c>
      <c r="BE935" s="25">
        <v>1.6</v>
      </c>
      <c r="BF935" s="25">
        <v>0</v>
      </c>
      <c r="BG935" s="25">
        <v>0</v>
      </c>
      <c r="BH935" s="25">
        <v>4</v>
      </c>
      <c r="BI935" s="25">
        <v>19.200000000000003</v>
      </c>
      <c r="BJ935" s="25">
        <v>0</v>
      </c>
      <c r="BK935" s="25">
        <v>3.2</v>
      </c>
      <c r="BL935" s="25">
        <v>12.8</v>
      </c>
      <c r="BM935" s="25">
        <v>20</v>
      </c>
      <c r="BN935" s="25">
        <v>12.8</v>
      </c>
      <c r="BO935" t="s">
        <v>236</v>
      </c>
    </row>
    <row r="936" spans="1:67" x14ac:dyDescent="0.25">
      <c r="A936" s="6">
        <v>45042</v>
      </c>
      <c r="B936" t="s">
        <v>10</v>
      </c>
      <c r="C936">
        <v>26</v>
      </c>
      <c r="D936">
        <f t="shared" si="85"/>
        <v>396.8</v>
      </c>
      <c r="E936">
        <f t="shared" si="90"/>
        <v>104.8</v>
      </c>
      <c r="F936">
        <f t="shared" si="91"/>
        <v>112.00000000000001</v>
      </c>
      <c r="G936">
        <f t="shared" si="92"/>
        <v>131.19999999999999</v>
      </c>
      <c r="H936">
        <f t="shared" si="93"/>
        <v>48.800000000000004</v>
      </c>
      <c r="I936">
        <v>0</v>
      </c>
      <c r="J936" s="22">
        <v>0.72000000000000008</v>
      </c>
      <c r="K936" s="22">
        <v>0.66400000000000015</v>
      </c>
      <c r="L936" s="22">
        <v>0.60000000000000009</v>
      </c>
      <c r="M936" s="22">
        <v>0.42400000000000004</v>
      </c>
      <c r="N936" s="22">
        <v>0.54400000000000004</v>
      </c>
      <c r="O936" s="24">
        <v>0.75200000000000011</v>
      </c>
      <c r="P936" s="24">
        <v>0.52800000000000002</v>
      </c>
      <c r="Q936" s="24">
        <v>0.56799999999999995</v>
      </c>
      <c r="R936" s="24">
        <v>0.56000000000000005</v>
      </c>
      <c r="S936" s="24">
        <v>8.0000000000000016E-2</v>
      </c>
      <c r="T936" s="24">
        <v>0.496</v>
      </c>
      <c r="U936" s="24">
        <v>0.16000000000000003</v>
      </c>
      <c r="V936" s="24">
        <v>0.44000000000000006</v>
      </c>
      <c r="W936" s="24">
        <v>0.57599999999999996</v>
      </c>
      <c r="X936" s="24">
        <v>0.32000000000000006</v>
      </c>
      <c r="Y936" s="24">
        <v>0.72000000000000008</v>
      </c>
      <c r="Z936" s="24">
        <v>0.64800000000000013</v>
      </c>
      <c r="AA936" s="25">
        <v>14.4</v>
      </c>
      <c r="AB936" s="25">
        <v>3.2</v>
      </c>
      <c r="AC936" s="25">
        <v>0</v>
      </c>
      <c r="AD936" s="25">
        <v>20.8</v>
      </c>
      <c r="AE936" s="25">
        <v>20</v>
      </c>
      <c r="AF936" s="25">
        <v>28.8</v>
      </c>
      <c r="AG936" s="25">
        <v>0</v>
      </c>
      <c r="AH936" s="25">
        <v>21.6</v>
      </c>
      <c r="AI936" s="25">
        <v>3.2</v>
      </c>
      <c r="AJ936" s="25">
        <v>0</v>
      </c>
      <c r="AK936" s="25">
        <v>1.6</v>
      </c>
      <c r="AL936" s="25">
        <v>1.6</v>
      </c>
      <c r="AM936" s="25">
        <v>0</v>
      </c>
      <c r="AN936" s="25">
        <v>0</v>
      </c>
      <c r="AO936" s="25">
        <v>8.8000000000000007</v>
      </c>
      <c r="AP936" s="25">
        <v>3.2</v>
      </c>
      <c r="AQ936" s="25">
        <v>20</v>
      </c>
      <c r="AR936" s="25">
        <v>11.200000000000001</v>
      </c>
      <c r="AS936" s="25">
        <v>0</v>
      </c>
      <c r="AT936" s="25">
        <v>4</v>
      </c>
      <c r="AU936" s="25">
        <v>8</v>
      </c>
      <c r="AV936" s="25">
        <v>32</v>
      </c>
      <c r="AW936" s="25">
        <v>4</v>
      </c>
      <c r="AX936" s="25">
        <v>12.8</v>
      </c>
      <c r="AY936" s="25">
        <v>21.6</v>
      </c>
      <c r="AZ936" s="25">
        <v>0</v>
      </c>
      <c r="BA936" s="25">
        <v>33.6</v>
      </c>
      <c r="BB936" s="25">
        <v>0</v>
      </c>
      <c r="BC936" s="25">
        <v>0.8</v>
      </c>
      <c r="BD936" s="25">
        <v>18.400000000000002</v>
      </c>
      <c r="BE936" s="25">
        <v>12</v>
      </c>
      <c r="BF936" s="25">
        <v>0</v>
      </c>
      <c r="BG936" s="25">
        <v>14.4</v>
      </c>
      <c r="BH936" s="25">
        <v>5.6000000000000005</v>
      </c>
      <c r="BI936" s="25">
        <v>11.200000000000001</v>
      </c>
      <c r="BJ936" s="25">
        <v>19.200000000000003</v>
      </c>
      <c r="BK936" s="25">
        <v>1.6</v>
      </c>
      <c r="BL936" s="25">
        <v>9.6000000000000014</v>
      </c>
      <c r="BM936" s="25">
        <v>0</v>
      </c>
      <c r="BN936" s="25">
        <v>31.200000000000003</v>
      </c>
      <c r="BO936" t="s">
        <v>236</v>
      </c>
    </row>
    <row r="937" spans="1:67" x14ac:dyDescent="0.25">
      <c r="A937" s="6">
        <v>45043</v>
      </c>
      <c r="B937" t="s">
        <v>10</v>
      </c>
      <c r="C937">
        <v>27</v>
      </c>
      <c r="D937">
        <f t="shared" si="85"/>
        <v>448.79999999999995</v>
      </c>
      <c r="E937">
        <f t="shared" si="90"/>
        <v>136.79999999999998</v>
      </c>
      <c r="F937">
        <f t="shared" si="91"/>
        <v>133.60000000000002</v>
      </c>
      <c r="G937">
        <f t="shared" si="92"/>
        <v>68.000000000000014</v>
      </c>
      <c r="H937">
        <f t="shared" si="93"/>
        <v>110.4</v>
      </c>
      <c r="I937">
        <v>0</v>
      </c>
      <c r="J937" s="22">
        <v>0.71200000000000008</v>
      </c>
      <c r="K937" s="22">
        <v>0.68800000000000006</v>
      </c>
      <c r="L937" s="22">
        <v>0.72000000000000008</v>
      </c>
      <c r="M937" s="22">
        <v>0.72000000000000008</v>
      </c>
      <c r="N937" s="22">
        <v>0.36800000000000005</v>
      </c>
      <c r="O937" s="24">
        <v>0.7360000000000001</v>
      </c>
      <c r="P937" s="24">
        <v>0.7360000000000001</v>
      </c>
      <c r="Q937" s="24">
        <v>0.72800000000000009</v>
      </c>
      <c r="R937" s="24">
        <v>0.52</v>
      </c>
      <c r="S937" s="24">
        <v>0.6160000000000001</v>
      </c>
      <c r="T937" s="24">
        <v>0.64800000000000013</v>
      </c>
      <c r="U937" s="24">
        <v>0.2</v>
      </c>
      <c r="V937" s="24">
        <v>0.24</v>
      </c>
      <c r="W937" s="24">
        <v>0.56799999999999995</v>
      </c>
      <c r="X937" s="24">
        <v>0.79200000000000004</v>
      </c>
      <c r="Y937" s="24">
        <v>0.44800000000000006</v>
      </c>
      <c r="Z937" s="24">
        <v>0.59199999999999997</v>
      </c>
      <c r="AA937" s="25">
        <v>23.200000000000003</v>
      </c>
      <c r="AB937" s="25">
        <v>17.600000000000001</v>
      </c>
      <c r="AC937" s="25">
        <v>0</v>
      </c>
      <c r="AD937" s="25">
        <v>1.6</v>
      </c>
      <c r="AE937" s="25">
        <v>4.8000000000000007</v>
      </c>
      <c r="AF937" s="25">
        <v>12</v>
      </c>
      <c r="AG937" s="25">
        <v>11.200000000000001</v>
      </c>
      <c r="AH937" s="25">
        <v>20</v>
      </c>
      <c r="AI937" s="25">
        <v>2.4000000000000004</v>
      </c>
      <c r="AJ937" s="25">
        <v>40.800000000000004</v>
      </c>
      <c r="AK937" s="25">
        <v>27.200000000000003</v>
      </c>
      <c r="AL937" s="25">
        <v>13.600000000000001</v>
      </c>
      <c r="AM937" s="25">
        <v>0</v>
      </c>
      <c r="AN937" s="25">
        <v>0</v>
      </c>
      <c r="AO937" s="25">
        <v>20.8</v>
      </c>
      <c r="AP937" s="25">
        <v>12.8</v>
      </c>
      <c r="AQ937" s="25">
        <v>27.200000000000003</v>
      </c>
      <c r="AR937" s="25">
        <v>20</v>
      </c>
      <c r="AS937" s="25">
        <v>16</v>
      </c>
      <c r="AT937" s="25">
        <v>0</v>
      </c>
      <c r="AU937" s="25">
        <v>2.4000000000000004</v>
      </c>
      <c r="AV937" s="25">
        <v>12.8</v>
      </c>
      <c r="AW937" s="25">
        <v>26.400000000000002</v>
      </c>
      <c r="AX937" s="25">
        <v>5.6000000000000005</v>
      </c>
      <c r="AY937" s="25">
        <v>7.2</v>
      </c>
      <c r="AZ937" s="25">
        <v>7.2</v>
      </c>
      <c r="BA937" s="25">
        <v>0</v>
      </c>
      <c r="BB937" s="25">
        <v>6.4</v>
      </c>
      <c r="BC937" s="25">
        <v>0</v>
      </c>
      <c r="BD937" s="25">
        <v>0</v>
      </c>
      <c r="BE937" s="25">
        <v>22.400000000000002</v>
      </c>
      <c r="BF937" s="25">
        <v>0</v>
      </c>
      <c r="BG937" s="25">
        <v>0</v>
      </c>
      <c r="BH937" s="25">
        <v>29.6</v>
      </c>
      <c r="BI937" s="25">
        <v>41.6</v>
      </c>
      <c r="BJ937" s="25">
        <v>24.8</v>
      </c>
      <c r="BK937" s="25">
        <v>18.400000000000002</v>
      </c>
      <c r="BL937" s="25">
        <v>0</v>
      </c>
      <c r="BM937" s="25">
        <v>0</v>
      </c>
      <c r="BN937" s="25">
        <v>0</v>
      </c>
      <c r="BO937" t="s">
        <v>236</v>
      </c>
    </row>
    <row r="938" spans="1:67" x14ac:dyDescent="0.25">
      <c r="A938" s="6">
        <v>45044</v>
      </c>
      <c r="B938" t="s">
        <v>10</v>
      </c>
      <c r="C938">
        <v>28</v>
      </c>
      <c r="D938">
        <f t="shared" ref="D938:D1001" si="94">SUM(E938:H938)</f>
        <v>444</v>
      </c>
      <c r="E938">
        <f t="shared" si="90"/>
        <v>107.2</v>
      </c>
      <c r="F938">
        <f t="shared" si="91"/>
        <v>104.00000000000001</v>
      </c>
      <c r="G938">
        <f t="shared" si="92"/>
        <v>128.80000000000001</v>
      </c>
      <c r="H938">
        <f t="shared" si="93"/>
        <v>104</v>
      </c>
      <c r="I938">
        <v>0</v>
      </c>
      <c r="J938" s="22">
        <v>0.6080000000000001</v>
      </c>
      <c r="K938" s="22">
        <v>0.79200000000000004</v>
      </c>
      <c r="L938" s="22">
        <v>0.63200000000000012</v>
      </c>
      <c r="M938" s="22">
        <v>0.74400000000000011</v>
      </c>
      <c r="N938" s="22">
        <v>0.6080000000000001</v>
      </c>
      <c r="O938" s="24">
        <v>0.7360000000000001</v>
      </c>
      <c r="P938" s="24">
        <v>0.67200000000000004</v>
      </c>
      <c r="Q938" s="24">
        <v>0.40800000000000003</v>
      </c>
      <c r="R938" s="24">
        <v>0.71200000000000008</v>
      </c>
      <c r="S938" s="24">
        <v>0.52</v>
      </c>
      <c r="T938" s="24">
        <v>0.75200000000000011</v>
      </c>
      <c r="U938" s="24">
        <v>0.71200000000000008</v>
      </c>
      <c r="V938" s="24">
        <v>0.76000000000000012</v>
      </c>
      <c r="W938" s="24">
        <v>0.32000000000000006</v>
      </c>
      <c r="X938" s="24">
        <v>0.68800000000000006</v>
      </c>
      <c r="Y938" s="24">
        <v>0.27200000000000002</v>
      </c>
      <c r="Z938" s="24">
        <v>0.29599999999999999</v>
      </c>
      <c r="AA938" s="25">
        <v>0</v>
      </c>
      <c r="AB938" s="25">
        <v>12</v>
      </c>
      <c r="AC938" s="25">
        <v>12</v>
      </c>
      <c r="AD938" s="25">
        <v>14.4</v>
      </c>
      <c r="AE938" s="25">
        <v>4.8000000000000007</v>
      </c>
      <c r="AF938" s="25">
        <v>25.6</v>
      </c>
      <c r="AG938" s="25">
        <v>23.200000000000003</v>
      </c>
      <c r="AH938" s="25">
        <v>3.2</v>
      </c>
      <c r="AI938" s="25">
        <v>8.8000000000000007</v>
      </c>
      <c r="AJ938" s="25">
        <v>0</v>
      </c>
      <c r="AK938" s="25">
        <v>10.4</v>
      </c>
      <c r="AL938" s="25">
        <v>28</v>
      </c>
      <c r="AM938" s="25">
        <v>10.4</v>
      </c>
      <c r="AN938" s="25">
        <v>8</v>
      </c>
      <c r="AO938" s="25">
        <v>4.8000000000000007</v>
      </c>
      <c r="AP938" s="25">
        <v>12.8</v>
      </c>
      <c r="AQ938" s="25">
        <v>0</v>
      </c>
      <c r="AR938" s="25">
        <v>16</v>
      </c>
      <c r="AS938" s="25">
        <v>0</v>
      </c>
      <c r="AT938" s="25">
        <v>24</v>
      </c>
      <c r="AU938" s="25">
        <v>12.8</v>
      </c>
      <c r="AV938" s="25">
        <v>23.200000000000003</v>
      </c>
      <c r="AW938" s="25">
        <v>0</v>
      </c>
      <c r="AX938" s="25">
        <v>16.8</v>
      </c>
      <c r="AY938" s="25">
        <v>10.4</v>
      </c>
      <c r="AZ938" s="25">
        <v>28.8</v>
      </c>
      <c r="BA938" s="25">
        <v>6.4</v>
      </c>
      <c r="BB938" s="25">
        <v>3.2</v>
      </c>
      <c r="BC938" s="25">
        <v>27.200000000000003</v>
      </c>
      <c r="BD938" s="25">
        <v>0</v>
      </c>
      <c r="BE938" s="25">
        <v>0</v>
      </c>
      <c r="BF938" s="25">
        <v>16</v>
      </c>
      <c r="BG938" s="25">
        <v>16.8</v>
      </c>
      <c r="BH938" s="25">
        <v>0</v>
      </c>
      <c r="BI938" s="25">
        <v>26.400000000000002</v>
      </c>
      <c r="BJ938" s="25">
        <v>0</v>
      </c>
      <c r="BK938" s="25">
        <v>4</v>
      </c>
      <c r="BL938" s="25">
        <v>32.800000000000004</v>
      </c>
      <c r="BM938" s="25">
        <v>0</v>
      </c>
      <c r="BN938" s="25">
        <v>11.200000000000001</v>
      </c>
      <c r="BO938" t="s">
        <v>236</v>
      </c>
    </row>
    <row r="939" spans="1:67" x14ac:dyDescent="0.25">
      <c r="A939" s="6">
        <v>45045</v>
      </c>
      <c r="B939" t="s">
        <v>10</v>
      </c>
      <c r="C939">
        <v>29</v>
      </c>
      <c r="D939">
        <f t="shared" si="94"/>
        <v>520.80000000000018</v>
      </c>
      <c r="E939">
        <f t="shared" si="90"/>
        <v>102.40000000000011</v>
      </c>
      <c r="F939">
        <f t="shared" si="91"/>
        <v>103.2</v>
      </c>
      <c r="G939">
        <f t="shared" si="92"/>
        <v>133.60000000000008</v>
      </c>
      <c r="H939">
        <f t="shared" si="93"/>
        <v>181.60000000000002</v>
      </c>
      <c r="I939">
        <v>0</v>
      </c>
      <c r="J939" s="22">
        <v>0.23199999999999998</v>
      </c>
      <c r="K939" s="22">
        <v>0.504</v>
      </c>
      <c r="L939" s="22">
        <v>0.72000000000000008</v>
      </c>
      <c r="M939" s="22">
        <v>0.55200000000000005</v>
      </c>
      <c r="N939" s="22">
        <v>0.72800000000000009</v>
      </c>
      <c r="O939" s="24">
        <v>0.68</v>
      </c>
      <c r="P939" s="24">
        <v>0.51200000000000001</v>
      </c>
      <c r="Q939" s="24">
        <v>0.496</v>
      </c>
      <c r="R939" s="24">
        <v>0.48799999999999999</v>
      </c>
      <c r="S939" s="24">
        <v>0.64000000000000012</v>
      </c>
      <c r="T939" s="24">
        <v>0.59199999999999997</v>
      </c>
      <c r="U939" s="24">
        <v>0.76000000000000012</v>
      </c>
      <c r="V939" s="24">
        <v>0.68800000000000006</v>
      </c>
      <c r="W939" s="24">
        <v>0.51200000000000001</v>
      </c>
      <c r="X939" s="24">
        <v>0.32000000000000006</v>
      </c>
      <c r="Y939" s="24">
        <v>0.71200000000000008</v>
      </c>
      <c r="Z939" s="24">
        <v>0.66400000000000015</v>
      </c>
      <c r="AA939" s="25">
        <v>4.8000000000000007</v>
      </c>
      <c r="AB939" s="25">
        <v>10.4</v>
      </c>
      <c r="AC939" s="25">
        <v>2.4000000000000004</v>
      </c>
      <c r="AD939" s="25">
        <v>16</v>
      </c>
      <c r="AE939" s="25">
        <v>15.200000000000001</v>
      </c>
      <c r="AF939" s="25">
        <v>27.200000000000003</v>
      </c>
      <c r="AG939" s="25">
        <v>0</v>
      </c>
      <c r="AH939" s="25">
        <v>0</v>
      </c>
      <c r="AI939" s="25">
        <v>12.8</v>
      </c>
      <c r="AJ939" s="25">
        <v>14.4</v>
      </c>
      <c r="AK939" s="25">
        <v>18.400000000000002</v>
      </c>
      <c r="AL939" s="25">
        <v>37.6</v>
      </c>
      <c r="AM939" s="25">
        <v>5.6000000000000005</v>
      </c>
      <c r="AN939" s="25">
        <v>0</v>
      </c>
      <c r="AO939" s="25">
        <v>43.2</v>
      </c>
      <c r="AP939" s="25">
        <v>3.2</v>
      </c>
      <c r="AQ939" s="25">
        <v>28</v>
      </c>
      <c r="AR939" s="25">
        <v>26.400000000000002</v>
      </c>
      <c r="AS939" s="25">
        <v>18.400000000000002</v>
      </c>
      <c r="AT939" s="25">
        <v>19.200000000000003</v>
      </c>
      <c r="AU939" s="25">
        <v>10.4</v>
      </c>
      <c r="AV939" s="25">
        <v>9.6000000000000014</v>
      </c>
      <c r="AW939" s="25">
        <v>0</v>
      </c>
      <c r="AX939" s="25">
        <v>0</v>
      </c>
      <c r="AY939" s="25">
        <v>11.200000000000092</v>
      </c>
      <c r="AZ939" s="25">
        <v>21.6</v>
      </c>
      <c r="BA939" s="25">
        <v>6.4</v>
      </c>
      <c r="BB939" s="25">
        <v>35.200000000000003</v>
      </c>
      <c r="BC939" s="25">
        <v>25.6</v>
      </c>
      <c r="BD939" s="25">
        <v>13.600000000000001</v>
      </c>
      <c r="BE939" s="25">
        <v>32</v>
      </c>
      <c r="BF939" s="25">
        <v>12</v>
      </c>
      <c r="BG939" s="25">
        <v>0</v>
      </c>
      <c r="BH939" s="25">
        <v>12</v>
      </c>
      <c r="BI939" s="25">
        <v>3.2</v>
      </c>
      <c r="BJ939" s="25">
        <v>0</v>
      </c>
      <c r="BK939" s="25">
        <v>12</v>
      </c>
      <c r="BL939" s="25">
        <v>20.000000000000092</v>
      </c>
      <c r="BM939" s="25">
        <v>0</v>
      </c>
      <c r="BN939" s="25">
        <v>11.200000000000001</v>
      </c>
      <c r="BO939" t="s">
        <v>236</v>
      </c>
    </row>
    <row r="940" spans="1:67" x14ac:dyDescent="0.25">
      <c r="A940" s="6">
        <v>45046</v>
      </c>
      <c r="B940" t="s">
        <v>10</v>
      </c>
      <c r="C940">
        <v>30</v>
      </c>
      <c r="D940">
        <f t="shared" si="94"/>
        <v>364.8</v>
      </c>
      <c r="E940">
        <f t="shared" si="90"/>
        <v>126.39999999999998</v>
      </c>
      <c r="F940">
        <f t="shared" si="91"/>
        <v>69.599999999999994</v>
      </c>
      <c r="G940">
        <f t="shared" si="92"/>
        <v>86.40000000000002</v>
      </c>
      <c r="H940">
        <f t="shared" si="93"/>
        <v>82.400000000000048</v>
      </c>
      <c r="I940">
        <v>0</v>
      </c>
      <c r="J940" s="22">
        <v>0.12</v>
      </c>
      <c r="K940" s="22">
        <v>0.56799999999999995</v>
      </c>
      <c r="L940" s="22">
        <v>0.72000000000000008</v>
      </c>
      <c r="M940" s="22">
        <v>0.44000000000000006</v>
      </c>
      <c r="N940" s="22">
        <v>0.46399999999999997</v>
      </c>
      <c r="O940" s="24">
        <v>0.48799999999999999</v>
      </c>
      <c r="P940" s="24">
        <v>0.79200000000000004</v>
      </c>
      <c r="Q940" s="24">
        <v>0.56799999999999995</v>
      </c>
      <c r="R940" s="24">
        <v>0.62400000000000011</v>
      </c>
      <c r="S940" s="24">
        <v>0.69600000000000006</v>
      </c>
      <c r="T940" s="24">
        <v>0.45600000000000007</v>
      </c>
      <c r="U940" s="24">
        <v>0.46399999999999997</v>
      </c>
      <c r="V940" s="24">
        <v>0.76800000000000002</v>
      </c>
      <c r="W940" s="24">
        <v>0.64000000000000012</v>
      </c>
      <c r="X940" s="24">
        <v>0.72800000000000009</v>
      </c>
      <c r="Y940" s="24">
        <v>0.56000000000000005</v>
      </c>
      <c r="Z940" s="24">
        <v>0.27200000000000002</v>
      </c>
      <c r="AA940" s="25">
        <v>9.6000000000000014</v>
      </c>
      <c r="AB940" s="25">
        <v>0</v>
      </c>
      <c r="AC940" s="25">
        <v>0</v>
      </c>
      <c r="AD940" s="25">
        <v>0</v>
      </c>
      <c r="AE940" s="25">
        <v>0</v>
      </c>
      <c r="AF940" s="25">
        <v>3.2</v>
      </c>
      <c r="AG940" s="25">
        <v>11.200000000000001</v>
      </c>
      <c r="AH940" s="25">
        <v>16.8</v>
      </c>
      <c r="AI940" s="25">
        <v>24.8</v>
      </c>
      <c r="AJ940" s="25">
        <v>4</v>
      </c>
      <c r="AK940" s="25">
        <v>3.2</v>
      </c>
      <c r="AL940" s="25">
        <v>0</v>
      </c>
      <c r="AM940" s="25">
        <v>1.6</v>
      </c>
      <c r="AN940" s="25">
        <v>18.400000000000002</v>
      </c>
      <c r="AO940" s="25">
        <v>6.4</v>
      </c>
      <c r="AP940" s="25">
        <v>0</v>
      </c>
      <c r="AQ940" s="25">
        <v>11.200000000000045</v>
      </c>
      <c r="AR940" s="25">
        <v>20.8</v>
      </c>
      <c r="AS940" s="25">
        <v>20.8</v>
      </c>
      <c r="AT940" s="25">
        <v>3.2</v>
      </c>
      <c r="AU940" s="25">
        <v>18.400000000000002</v>
      </c>
      <c r="AV940" s="25">
        <v>1.6</v>
      </c>
      <c r="AW940" s="25">
        <v>13.600000000000001</v>
      </c>
      <c r="AX940" s="25">
        <v>31.200000000000003</v>
      </c>
      <c r="AY940" s="25">
        <v>1.6</v>
      </c>
      <c r="AZ940" s="25">
        <v>0</v>
      </c>
      <c r="BA940" s="25">
        <v>3.2</v>
      </c>
      <c r="BB940" s="25">
        <v>2.4000000000000004</v>
      </c>
      <c r="BC940" s="25">
        <v>14.4</v>
      </c>
      <c r="BD940" s="25">
        <v>0</v>
      </c>
      <c r="BE940" s="25">
        <v>33.6</v>
      </c>
      <c r="BF940" s="25">
        <v>0</v>
      </c>
      <c r="BG940" s="25">
        <v>0</v>
      </c>
      <c r="BH940" s="25">
        <v>32</v>
      </c>
      <c r="BI940" s="25">
        <v>0</v>
      </c>
      <c r="BJ940" s="25">
        <v>21.6</v>
      </c>
      <c r="BK940" s="25">
        <v>8</v>
      </c>
      <c r="BL940" s="25">
        <v>25.6</v>
      </c>
      <c r="BM940" s="25">
        <v>4</v>
      </c>
      <c r="BN940" s="25">
        <v>1.6</v>
      </c>
      <c r="BO940" t="s">
        <v>236</v>
      </c>
    </row>
    <row r="941" spans="1:67" x14ac:dyDescent="0.25">
      <c r="B941" t="s">
        <v>11</v>
      </c>
      <c r="C941">
        <v>0.01</v>
      </c>
      <c r="D941">
        <f t="shared" si="94"/>
        <v>0</v>
      </c>
      <c r="E941">
        <v>0</v>
      </c>
      <c r="F941">
        <v>0</v>
      </c>
      <c r="G941">
        <v>0</v>
      </c>
      <c r="H941">
        <v>0</v>
      </c>
      <c r="I941">
        <v>0</v>
      </c>
      <c r="J941" s="22">
        <v>0</v>
      </c>
      <c r="K941" s="22">
        <v>0</v>
      </c>
      <c r="L941" s="22">
        <v>0</v>
      </c>
      <c r="M941" s="22">
        <v>0</v>
      </c>
      <c r="N941" s="22">
        <v>0</v>
      </c>
      <c r="O941" s="24">
        <v>0</v>
      </c>
      <c r="P941" s="24">
        <v>0</v>
      </c>
      <c r="Q941" s="24">
        <v>0</v>
      </c>
      <c r="R941" s="24">
        <v>0</v>
      </c>
      <c r="S941" s="24">
        <v>0</v>
      </c>
      <c r="T941" s="24">
        <v>0</v>
      </c>
      <c r="U941" s="24">
        <v>0</v>
      </c>
      <c r="V941" s="24">
        <v>0</v>
      </c>
      <c r="W941" s="24">
        <v>0</v>
      </c>
      <c r="X941" s="24">
        <v>0</v>
      </c>
      <c r="Y941" s="24">
        <v>0</v>
      </c>
      <c r="Z941" s="24">
        <v>0</v>
      </c>
      <c r="AA941" s="25">
        <v>0</v>
      </c>
      <c r="AB941" s="25">
        <v>0</v>
      </c>
      <c r="AC941" s="25">
        <v>0</v>
      </c>
      <c r="AD941" s="25">
        <v>0</v>
      </c>
      <c r="AE941" s="25">
        <v>0</v>
      </c>
      <c r="AF941" s="25">
        <v>0</v>
      </c>
      <c r="AG941" s="25">
        <v>0</v>
      </c>
      <c r="AH941" s="25">
        <v>0</v>
      </c>
      <c r="AI941" s="25">
        <v>0</v>
      </c>
      <c r="AJ941" s="25">
        <v>0</v>
      </c>
      <c r="AK941" s="25">
        <v>0</v>
      </c>
      <c r="AL941" s="25">
        <v>0</v>
      </c>
      <c r="AM941" s="25">
        <v>0</v>
      </c>
      <c r="AN941" s="25">
        <v>0</v>
      </c>
      <c r="AO941" s="25">
        <v>0</v>
      </c>
      <c r="AP941" s="25">
        <v>0</v>
      </c>
      <c r="AQ941" s="25">
        <v>0</v>
      </c>
      <c r="AR941" s="25">
        <v>0</v>
      </c>
      <c r="AS941" s="25">
        <v>0</v>
      </c>
      <c r="AT941" s="25">
        <v>0</v>
      </c>
      <c r="AU941" s="25">
        <v>0</v>
      </c>
      <c r="AV941" s="25">
        <v>0</v>
      </c>
      <c r="AW941" s="25">
        <v>0</v>
      </c>
      <c r="AX941" s="25">
        <v>0</v>
      </c>
      <c r="AY941" s="25">
        <v>0</v>
      </c>
      <c r="AZ941" s="25">
        <v>0</v>
      </c>
      <c r="BA941" s="25">
        <v>0</v>
      </c>
      <c r="BB941" s="25">
        <v>0</v>
      </c>
      <c r="BC941" s="25">
        <v>0</v>
      </c>
      <c r="BD941" s="25">
        <v>0</v>
      </c>
      <c r="BE941" s="25">
        <v>0</v>
      </c>
      <c r="BF941" s="25">
        <v>0</v>
      </c>
      <c r="BG941" s="25">
        <v>0</v>
      </c>
      <c r="BH941" s="25">
        <v>0</v>
      </c>
      <c r="BI941" s="25">
        <v>0</v>
      </c>
      <c r="BJ941" s="25">
        <v>0</v>
      </c>
      <c r="BK941" s="25">
        <v>0</v>
      </c>
      <c r="BL941" s="25">
        <v>0</v>
      </c>
      <c r="BM941" s="25">
        <v>0</v>
      </c>
      <c r="BN941" s="25">
        <v>0</v>
      </c>
      <c r="BO941" t="s">
        <v>237</v>
      </c>
    </row>
    <row r="942" spans="1:67" x14ac:dyDescent="0.25">
      <c r="A942" s="6">
        <v>45047</v>
      </c>
      <c r="B942" t="s">
        <v>11</v>
      </c>
      <c r="C942">
        <v>1</v>
      </c>
      <c r="D942">
        <f t="shared" si="94"/>
        <v>460.00000000000011</v>
      </c>
      <c r="E942">
        <f t="shared" ref="E942:E972" si="95">SUM(BE942:BN942)</f>
        <v>165.6</v>
      </c>
      <c r="F942">
        <f t="shared" ref="F942:F972" si="96">SUM(AA942:AJ942)</f>
        <v>108.8</v>
      </c>
      <c r="G942">
        <f t="shared" ref="G942:G972" si="97">SUM(AU942:BD942)</f>
        <v>64.000000000000099</v>
      </c>
      <c r="H942">
        <f t="shared" ref="H942:H972" si="98">SUM(AL942:AT942)</f>
        <v>121.60000000000004</v>
      </c>
      <c r="I942">
        <v>0</v>
      </c>
      <c r="J942" s="22">
        <v>0.36000000000000004</v>
      </c>
      <c r="K942" s="22">
        <v>0.23199999999999998</v>
      </c>
      <c r="L942" s="22">
        <v>0.63200000000000012</v>
      </c>
      <c r="M942" s="22">
        <v>0.67200000000000004</v>
      </c>
      <c r="N942" s="22">
        <v>0.67200000000000004</v>
      </c>
      <c r="O942" s="24">
        <v>0.72000000000000008</v>
      </c>
      <c r="P942" s="24">
        <v>0.54400000000000004</v>
      </c>
      <c r="Q942" s="24">
        <v>0.51200000000000001</v>
      </c>
      <c r="R942" s="24">
        <v>0.46399999999999997</v>
      </c>
      <c r="S942" s="24">
        <v>0.54400000000000004</v>
      </c>
      <c r="T942" s="24">
        <v>0.51200000000000001</v>
      </c>
      <c r="U942" s="24">
        <v>0.32000000000000006</v>
      </c>
      <c r="V942" s="24">
        <v>0.8</v>
      </c>
      <c r="W942" s="24">
        <v>0.7360000000000001</v>
      </c>
      <c r="X942" s="24">
        <v>0.28799999999999998</v>
      </c>
      <c r="Y942" s="24">
        <v>0.78400000000000003</v>
      </c>
      <c r="Z942" s="24">
        <v>0.63200000000000012</v>
      </c>
      <c r="AA942" s="25">
        <v>0</v>
      </c>
      <c r="AB942" s="25">
        <v>6.4</v>
      </c>
      <c r="AC942" s="25">
        <v>8.8000000000000007</v>
      </c>
      <c r="AD942" s="25">
        <v>5.6000000000000005</v>
      </c>
      <c r="AE942" s="25">
        <v>0.8</v>
      </c>
      <c r="AF942" s="25">
        <v>42.400000000000006</v>
      </c>
      <c r="AG942" s="25">
        <v>0</v>
      </c>
      <c r="AH942" s="25">
        <v>17.600000000000001</v>
      </c>
      <c r="AI942" s="25">
        <v>11.200000000000001</v>
      </c>
      <c r="AJ942" s="25">
        <v>16</v>
      </c>
      <c r="AK942" s="25">
        <v>3.2</v>
      </c>
      <c r="AL942" s="25">
        <v>0</v>
      </c>
      <c r="AM942" s="25">
        <v>4.8000000000000007</v>
      </c>
      <c r="AN942" s="25">
        <v>21.6</v>
      </c>
      <c r="AO942" s="25">
        <v>35.200000000000003</v>
      </c>
      <c r="AP942" s="25">
        <v>2.4000000000000004</v>
      </c>
      <c r="AQ942" s="25">
        <v>2.4000000000000004</v>
      </c>
      <c r="AR942" s="25">
        <v>26.400000000000002</v>
      </c>
      <c r="AS942" s="25">
        <v>18.400000000000002</v>
      </c>
      <c r="AT942" s="25">
        <v>10.4</v>
      </c>
      <c r="AU942" s="25">
        <v>0.8</v>
      </c>
      <c r="AV942" s="25">
        <v>12.8</v>
      </c>
      <c r="AW942" s="25">
        <v>12</v>
      </c>
      <c r="AX942" s="25">
        <v>12.8</v>
      </c>
      <c r="AY942" s="25">
        <v>10.4</v>
      </c>
      <c r="AZ942" s="25">
        <v>11.200000000000092</v>
      </c>
      <c r="BA942" s="25">
        <v>0</v>
      </c>
      <c r="BB942" s="25">
        <v>0</v>
      </c>
      <c r="BC942" s="25">
        <v>0</v>
      </c>
      <c r="BD942" s="25">
        <v>4</v>
      </c>
      <c r="BE942" s="25">
        <v>10.4</v>
      </c>
      <c r="BF942" s="25">
        <v>40.800000000000004</v>
      </c>
      <c r="BG942" s="25">
        <v>0</v>
      </c>
      <c r="BH942" s="25">
        <v>2.4000000000000004</v>
      </c>
      <c r="BI942" s="25">
        <v>8</v>
      </c>
      <c r="BJ942" s="25">
        <v>35.200000000000003</v>
      </c>
      <c r="BK942" s="25">
        <v>4</v>
      </c>
      <c r="BL942" s="25">
        <v>11.200000000000001</v>
      </c>
      <c r="BM942" s="25">
        <v>32</v>
      </c>
      <c r="BN942" s="25">
        <v>21.6</v>
      </c>
      <c r="BO942" t="s">
        <v>236</v>
      </c>
    </row>
    <row r="943" spans="1:67" x14ac:dyDescent="0.25">
      <c r="A943" s="6">
        <v>45048</v>
      </c>
      <c r="B943" t="s">
        <v>11</v>
      </c>
      <c r="C943">
        <v>2</v>
      </c>
      <c r="D943">
        <f t="shared" si="94"/>
        <v>434.4</v>
      </c>
      <c r="E943">
        <f t="shared" si="95"/>
        <v>118.4</v>
      </c>
      <c r="F943">
        <f t="shared" si="96"/>
        <v>109.60000000000001</v>
      </c>
      <c r="G943">
        <f t="shared" si="97"/>
        <v>130.4</v>
      </c>
      <c r="H943">
        <f t="shared" si="98"/>
        <v>76</v>
      </c>
      <c r="I943">
        <v>0</v>
      </c>
      <c r="J943" s="22">
        <v>0.56000000000000005</v>
      </c>
      <c r="K943" s="22">
        <v>0.62400000000000011</v>
      </c>
      <c r="L943" s="22">
        <v>0.28000000000000003</v>
      </c>
      <c r="M943" s="22">
        <v>0.76000000000000012</v>
      </c>
      <c r="N943" s="22">
        <v>0.53600000000000003</v>
      </c>
      <c r="O943" s="24">
        <v>0.59199999999999997</v>
      </c>
      <c r="P943" s="24">
        <v>0.48799999999999999</v>
      </c>
      <c r="Q943" s="24">
        <v>0.64800000000000013</v>
      </c>
      <c r="R943" s="24">
        <v>0.58399999999999996</v>
      </c>
      <c r="S943" s="24">
        <v>0.42400000000000004</v>
      </c>
      <c r="T943" s="24">
        <v>0.54400000000000004</v>
      </c>
      <c r="U943" s="24">
        <v>0.43200000000000005</v>
      </c>
      <c r="V943" s="24">
        <v>0.25600000000000001</v>
      </c>
      <c r="W943" s="24">
        <v>0.70400000000000007</v>
      </c>
      <c r="X943" s="24">
        <v>0.34400000000000003</v>
      </c>
      <c r="Y943" s="24">
        <v>0.44000000000000006</v>
      </c>
      <c r="Z943" s="24">
        <v>0.25600000000000001</v>
      </c>
      <c r="AA943" s="25">
        <v>27.200000000000003</v>
      </c>
      <c r="AB943" s="25">
        <v>7.2</v>
      </c>
      <c r="AC943" s="25">
        <v>0</v>
      </c>
      <c r="AD943" s="25">
        <v>16.8</v>
      </c>
      <c r="AE943" s="25">
        <v>20</v>
      </c>
      <c r="AF943" s="25">
        <v>0</v>
      </c>
      <c r="AG943" s="25">
        <v>6.4</v>
      </c>
      <c r="AH943" s="25">
        <v>4</v>
      </c>
      <c r="AI943" s="25">
        <v>0</v>
      </c>
      <c r="AJ943" s="25">
        <v>28</v>
      </c>
      <c r="AK943" s="25">
        <v>8</v>
      </c>
      <c r="AL943" s="25">
        <v>0</v>
      </c>
      <c r="AM943" s="25">
        <v>0</v>
      </c>
      <c r="AN943" s="25">
        <v>16</v>
      </c>
      <c r="AO943" s="25">
        <v>16</v>
      </c>
      <c r="AP943" s="25">
        <v>4</v>
      </c>
      <c r="AQ943" s="25">
        <v>8.8000000000000007</v>
      </c>
      <c r="AR943" s="25">
        <v>0</v>
      </c>
      <c r="AS943" s="25">
        <v>23.200000000000003</v>
      </c>
      <c r="AT943" s="25">
        <v>8</v>
      </c>
      <c r="AU943" s="25">
        <v>20.8</v>
      </c>
      <c r="AV943" s="25">
        <v>24.8</v>
      </c>
      <c r="AW943" s="25">
        <v>8.8000000000000007</v>
      </c>
      <c r="AX943" s="25">
        <v>10.4</v>
      </c>
      <c r="AY943" s="25">
        <v>4.8000000000000007</v>
      </c>
      <c r="AZ943" s="25">
        <v>29.6</v>
      </c>
      <c r="BA943" s="25">
        <v>4</v>
      </c>
      <c r="BB943" s="25">
        <v>0.8</v>
      </c>
      <c r="BC943" s="25">
        <v>26.400000000000002</v>
      </c>
      <c r="BD943" s="25">
        <v>0</v>
      </c>
      <c r="BE943" s="25">
        <v>2.4000000000000004</v>
      </c>
      <c r="BF943" s="25">
        <v>1.6</v>
      </c>
      <c r="BG943" s="25">
        <v>6.4</v>
      </c>
      <c r="BH943" s="25">
        <v>5.6000000000000005</v>
      </c>
      <c r="BI943" s="25">
        <v>25.6</v>
      </c>
      <c r="BJ943" s="25">
        <v>15.200000000000001</v>
      </c>
      <c r="BK943" s="25">
        <v>10.4</v>
      </c>
      <c r="BL943" s="25">
        <v>28</v>
      </c>
      <c r="BM943" s="25">
        <v>0</v>
      </c>
      <c r="BN943" s="25">
        <v>23.200000000000003</v>
      </c>
      <c r="BO943" t="s">
        <v>236</v>
      </c>
    </row>
    <row r="944" spans="1:67" x14ac:dyDescent="0.25">
      <c r="A944" s="6">
        <v>45049</v>
      </c>
      <c r="B944" t="s">
        <v>11</v>
      </c>
      <c r="C944">
        <v>3</v>
      </c>
      <c r="D944">
        <f t="shared" si="94"/>
        <v>322.39999999999998</v>
      </c>
      <c r="E944">
        <f t="shared" si="95"/>
        <v>57.6</v>
      </c>
      <c r="F944">
        <f t="shared" si="96"/>
        <v>104.80000000000001</v>
      </c>
      <c r="G944">
        <f t="shared" si="97"/>
        <v>75.2</v>
      </c>
      <c r="H944">
        <f t="shared" si="98"/>
        <v>84.799999999999983</v>
      </c>
      <c r="I944">
        <v>0</v>
      </c>
      <c r="J944" s="22">
        <v>0.31200000000000006</v>
      </c>
      <c r="K944" s="22">
        <v>0.79200000000000004</v>
      </c>
      <c r="L944" s="22">
        <v>0.64000000000000012</v>
      </c>
      <c r="M944" s="22">
        <v>0.56000000000000005</v>
      </c>
      <c r="N944" s="22">
        <v>0.64000000000000012</v>
      </c>
      <c r="O944" s="24">
        <v>0.53600000000000003</v>
      </c>
      <c r="P944" s="24">
        <v>0.47199999999999998</v>
      </c>
      <c r="Q944" s="24">
        <v>0.6080000000000001</v>
      </c>
      <c r="R944" s="24">
        <v>0.6160000000000001</v>
      </c>
      <c r="S944" s="24">
        <v>0.44000000000000006</v>
      </c>
      <c r="T944" s="24">
        <v>0.55200000000000005</v>
      </c>
      <c r="U944" s="24">
        <v>0.38400000000000001</v>
      </c>
      <c r="V944" s="24">
        <v>0.76800000000000002</v>
      </c>
      <c r="W944" s="24">
        <v>0.33600000000000002</v>
      </c>
      <c r="X944" s="24">
        <v>0.53600000000000003</v>
      </c>
      <c r="Y944" s="24">
        <v>0.58399999999999996</v>
      </c>
      <c r="Z944" s="24">
        <v>0.66400000000000015</v>
      </c>
      <c r="AA944" s="25">
        <v>0.8</v>
      </c>
      <c r="AB944" s="25">
        <v>0.8</v>
      </c>
      <c r="AC944" s="25">
        <v>0</v>
      </c>
      <c r="AD944" s="25">
        <v>20.8</v>
      </c>
      <c r="AE944" s="25">
        <v>24.8</v>
      </c>
      <c r="AF944" s="25">
        <v>8</v>
      </c>
      <c r="AG944" s="25">
        <v>20</v>
      </c>
      <c r="AH944" s="25">
        <v>6.4</v>
      </c>
      <c r="AI944" s="25">
        <v>16</v>
      </c>
      <c r="AJ944" s="25">
        <v>7.2</v>
      </c>
      <c r="AK944" s="25">
        <v>24</v>
      </c>
      <c r="AL944" s="25">
        <v>5.6000000000000005</v>
      </c>
      <c r="AM944" s="25">
        <v>8.7999999999999883</v>
      </c>
      <c r="AN944" s="25">
        <v>34.4</v>
      </c>
      <c r="AO944" s="25">
        <v>4.8000000000000007</v>
      </c>
      <c r="AP944" s="25">
        <v>13.600000000000001</v>
      </c>
      <c r="AQ944" s="25">
        <v>12</v>
      </c>
      <c r="AR944" s="25">
        <v>0</v>
      </c>
      <c r="AS944" s="25">
        <v>5.6000000000000005</v>
      </c>
      <c r="AT944" s="25">
        <v>0</v>
      </c>
      <c r="AU944" s="25">
        <v>0</v>
      </c>
      <c r="AV944" s="25">
        <v>18.400000000000002</v>
      </c>
      <c r="AW944" s="25">
        <v>32</v>
      </c>
      <c r="AX944" s="25">
        <v>12</v>
      </c>
      <c r="AY944" s="25">
        <v>0</v>
      </c>
      <c r="AZ944" s="25">
        <v>0</v>
      </c>
      <c r="BA944" s="25">
        <v>0</v>
      </c>
      <c r="BB944" s="25">
        <v>12.8</v>
      </c>
      <c r="BC944" s="25">
        <v>0</v>
      </c>
      <c r="BD944" s="25">
        <v>0</v>
      </c>
      <c r="BE944" s="25">
        <v>4</v>
      </c>
      <c r="BF944" s="25">
        <v>15.200000000000001</v>
      </c>
      <c r="BG944" s="25">
        <v>0</v>
      </c>
      <c r="BH944" s="25">
        <v>0</v>
      </c>
      <c r="BI944" s="25">
        <v>8.8000000000000007</v>
      </c>
      <c r="BJ944" s="25">
        <v>0</v>
      </c>
      <c r="BK944" s="25">
        <v>19.200000000000003</v>
      </c>
      <c r="BL944" s="25">
        <v>2.4000000000000004</v>
      </c>
      <c r="BM944" s="25">
        <v>0</v>
      </c>
      <c r="BN944" s="25">
        <v>8</v>
      </c>
      <c r="BO944" t="s">
        <v>236</v>
      </c>
    </row>
    <row r="945" spans="1:67" x14ac:dyDescent="0.25">
      <c r="A945" s="6">
        <v>45050</v>
      </c>
      <c r="B945" t="s">
        <v>11</v>
      </c>
      <c r="C945">
        <v>4</v>
      </c>
      <c r="D945">
        <f t="shared" si="94"/>
        <v>312.00000000000011</v>
      </c>
      <c r="E945">
        <f t="shared" si="95"/>
        <v>115.20000000000002</v>
      </c>
      <c r="F945">
        <f t="shared" si="96"/>
        <v>76.800000000000011</v>
      </c>
      <c r="G945">
        <f t="shared" si="97"/>
        <v>50.400000000000013</v>
      </c>
      <c r="H945">
        <f t="shared" si="98"/>
        <v>69.600000000000094</v>
      </c>
      <c r="I945">
        <v>0</v>
      </c>
      <c r="J945" s="22">
        <v>0.6080000000000001</v>
      </c>
      <c r="K945" s="22">
        <v>0.504</v>
      </c>
      <c r="L945" s="22">
        <v>0.63200000000000012</v>
      </c>
      <c r="M945" s="22">
        <v>0.68</v>
      </c>
      <c r="N945" s="22">
        <v>0.65600000000000014</v>
      </c>
      <c r="O945" s="24">
        <v>0.64000000000000012</v>
      </c>
      <c r="P945" s="24">
        <v>0.6160000000000001</v>
      </c>
      <c r="Q945" s="24">
        <v>0.504</v>
      </c>
      <c r="R945" s="24">
        <v>0.76000000000000012</v>
      </c>
      <c r="S945" s="24">
        <v>0.6080000000000001</v>
      </c>
      <c r="T945" s="24">
        <v>0.48</v>
      </c>
      <c r="U945" s="24">
        <v>0.36800000000000005</v>
      </c>
      <c r="V945" s="24">
        <v>0.56799999999999995</v>
      </c>
      <c r="W945" s="24">
        <v>0.72000000000000008</v>
      </c>
      <c r="X945" s="24">
        <v>0.4</v>
      </c>
      <c r="Y945" s="24">
        <v>0.7360000000000001</v>
      </c>
      <c r="Z945" s="24">
        <v>0.71200000000000008</v>
      </c>
      <c r="AA945" s="25">
        <v>19.200000000000003</v>
      </c>
      <c r="AB945" s="25">
        <v>4</v>
      </c>
      <c r="AC945" s="25">
        <v>0</v>
      </c>
      <c r="AD945" s="25">
        <v>3.2</v>
      </c>
      <c r="AE945" s="25">
        <v>12</v>
      </c>
      <c r="AF945" s="25">
        <v>0</v>
      </c>
      <c r="AG945" s="25">
        <v>1.6</v>
      </c>
      <c r="AH945" s="25">
        <v>8</v>
      </c>
      <c r="AI945" s="25">
        <v>22.400000000000002</v>
      </c>
      <c r="AJ945" s="25">
        <v>6.4</v>
      </c>
      <c r="AK945" s="25">
        <v>0</v>
      </c>
      <c r="AL945" s="25">
        <v>4.8000000000000007</v>
      </c>
      <c r="AM945" s="25">
        <v>12.8</v>
      </c>
      <c r="AN945" s="25">
        <v>8</v>
      </c>
      <c r="AO945" s="25">
        <v>0</v>
      </c>
      <c r="AP945" s="25">
        <v>0</v>
      </c>
      <c r="AQ945" s="25">
        <v>20</v>
      </c>
      <c r="AR945" s="25">
        <v>11.200000000000092</v>
      </c>
      <c r="AS945" s="25">
        <v>0.8</v>
      </c>
      <c r="AT945" s="25">
        <v>12</v>
      </c>
      <c r="AU945" s="25">
        <v>0.8</v>
      </c>
      <c r="AV945" s="25">
        <v>2.4000000000000004</v>
      </c>
      <c r="AW945" s="25">
        <v>1.6</v>
      </c>
      <c r="AX945" s="25">
        <v>8.8000000000000007</v>
      </c>
      <c r="AY945" s="25">
        <v>4.8000000000000007</v>
      </c>
      <c r="AZ945" s="25">
        <v>0</v>
      </c>
      <c r="BA945" s="25">
        <v>16</v>
      </c>
      <c r="BB945" s="25">
        <v>3.2</v>
      </c>
      <c r="BC945" s="25">
        <v>3.2</v>
      </c>
      <c r="BD945" s="25">
        <v>9.6000000000000014</v>
      </c>
      <c r="BE945" s="25">
        <v>23.200000000000003</v>
      </c>
      <c r="BF945" s="25">
        <v>14.4</v>
      </c>
      <c r="BG945" s="25">
        <v>0</v>
      </c>
      <c r="BH945" s="25">
        <v>7.2</v>
      </c>
      <c r="BI945" s="25">
        <v>8.8000000000000007</v>
      </c>
      <c r="BJ945" s="25">
        <v>20</v>
      </c>
      <c r="BK945" s="25">
        <v>12</v>
      </c>
      <c r="BL945" s="25">
        <v>18.400000000000002</v>
      </c>
      <c r="BM945" s="25">
        <v>4</v>
      </c>
      <c r="BN945" s="25">
        <v>7.2</v>
      </c>
      <c r="BO945" t="s">
        <v>236</v>
      </c>
    </row>
    <row r="946" spans="1:67" x14ac:dyDescent="0.25">
      <c r="A946" s="6">
        <v>45051</v>
      </c>
      <c r="B946" t="s">
        <v>11</v>
      </c>
      <c r="C946">
        <v>5</v>
      </c>
      <c r="D946">
        <f t="shared" si="94"/>
        <v>401.60000000000008</v>
      </c>
      <c r="E946">
        <f t="shared" si="95"/>
        <v>143.20000000000002</v>
      </c>
      <c r="F946">
        <f t="shared" si="96"/>
        <v>88.80000000000004</v>
      </c>
      <c r="G946">
        <f t="shared" si="97"/>
        <v>92.8</v>
      </c>
      <c r="H946">
        <f t="shared" si="98"/>
        <v>76.800000000000011</v>
      </c>
      <c r="I946">
        <v>1</v>
      </c>
      <c r="J946" s="22">
        <v>0.32000000000000006</v>
      </c>
      <c r="K946" s="22">
        <v>0.496</v>
      </c>
      <c r="L946" s="22">
        <v>0.6160000000000001</v>
      </c>
      <c r="M946" s="22">
        <v>0.74400000000000011</v>
      </c>
      <c r="N946" s="22">
        <v>0.76000000000000012</v>
      </c>
      <c r="O946" s="24">
        <v>0.54400000000000004</v>
      </c>
      <c r="P946" s="24">
        <v>0.52800000000000002</v>
      </c>
      <c r="Q946" s="24">
        <v>0.68800000000000006</v>
      </c>
      <c r="R946" s="24">
        <v>0.29599999999999999</v>
      </c>
      <c r="S946" s="24">
        <v>0.75200000000000011</v>
      </c>
      <c r="T946" s="24">
        <v>0.2</v>
      </c>
      <c r="U946" s="24">
        <v>0.42400000000000004</v>
      </c>
      <c r="V946" s="24">
        <v>0.63200000000000012</v>
      </c>
      <c r="W946" s="24">
        <v>0.496</v>
      </c>
      <c r="X946" s="24">
        <v>0.43200000000000005</v>
      </c>
      <c r="Y946" s="24">
        <v>0.20800000000000002</v>
      </c>
      <c r="Z946" s="24">
        <v>0.68</v>
      </c>
      <c r="AA946" s="25">
        <v>9.6000000000000458</v>
      </c>
      <c r="AB946" s="25">
        <v>0</v>
      </c>
      <c r="AC946" s="25">
        <v>0</v>
      </c>
      <c r="AD946" s="25">
        <v>0</v>
      </c>
      <c r="AE946" s="25">
        <v>10.4</v>
      </c>
      <c r="AF946" s="25">
        <v>0.8</v>
      </c>
      <c r="AG946" s="25">
        <v>0</v>
      </c>
      <c r="AH946" s="25">
        <v>18.400000000000002</v>
      </c>
      <c r="AI946" s="25">
        <v>28</v>
      </c>
      <c r="AJ946" s="25">
        <v>21.6</v>
      </c>
      <c r="AK946" s="25">
        <v>19.200000000000003</v>
      </c>
      <c r="AL946" s="25">
        <v>0</v>
      </c>
      <c r="AM946" s="25">
        <v>4</v>
      </c>
      <c r="AN946" s="25">
        <v>0</v>
      </c>
      <c r="AO946" s="25">
        <v>21.6</v>
      </c>
      <c r="AP946" s="25">
        <v>1.6</v>
      </c>
      <c r="AQ946" s="25">
        <v>4</v>
      </c>
      <c r="AR946" s="25">
        <v>22.400000000000002</v>
      </c>
      <c r="AS946" s="25">
        <v>0.8</v>
      </c>
      <c r="AT946" s="25">
        <v>22.400000000000002</v>
      </c>
      <c r="AU946" s="25">
        <v>8</v>
      </c>
      <c r="AV946" s="25">
        <v>0</v>
      </c>
      <c r="AW946" s="25">
        <v>6.4</v>
      </c>
      <c r="AX946" s="25">
        <v>20.8</v>
      </c>
      <c r="AY946" s="25">
        <v>1.6</v>
      </c>
      <c r="AZ946" s="25">
        <v>0</v>
      </c>
      <c r="BA946" s="25">
        <v>11.200000000000001</v>
      </c>
      <c r="BB946" s="25">
        <v>24</v>
      </c>
      <c r="BC946" s="25">
        <v>19.200000000000003</v>
      </c>
      <c r="BD946" s="25">
        <v>1.6</v>
      </c>
      <c r="BE946" s="25">
        <v>8</v>
      </c>
      <c r="BF946" s="25">
        <v>0</v>
      </c>
      <c r="BG946" s="25">
        <v>23.200000000000003</v>
      </c>
      <c r="BH946" s="25">
        <v>13.600000000000001</v>
      </c>
      <c r="BI946" s="25">
        <v>0</v>
      </c>
      <c r="BJ946" s="25">
        <v>42.400000000000006</v>
      </c>
      <c r="BK946" s="25">
        <v>25.6</v>
      </c>
      <c r="BL946" s="25">
        <v>20.8</v>
      </c>
      <c r="BM946" s="25">
        <v>0</v>
      </c>
      <c r="BN946" s="25">
        <v>9.6000000000000014</v>
      </c>
      <c r="BO946" t="s">
        <v>236</v>
      </c>
    </row>
    <row r="947" spans="1:67" x14ac:dyDescent="0.25">
      <c r="A947" s="6">
        <v>45052</v>
      </c>
      <c r="B947" t="s">
        <v>11</v>
      </c>
      <c r="C947">
        <v>6</v>
      </c>
      <c r="D947">
        <f t="shared" si="94"/>
        <v>411.20000000000005</v>
      </c>
      <c r="E947">
        <f t="shared" si="95"/>
        <v>71.2</v>
      </c>
      <c r="F947">
        <f t="shared" si="96"/>
        <v>197.60000000000002</v>
      </c>
      <c r="G947">
        <f t="shared" si="97"/>
        <v>56.800000000000004</v>
      </c>
      <c r="H947">
        <f t="shared" si="98"/>
        <v>85.600000000000009</v>
      </c>
      <c r="I947">
        <v>0</v>
      </c>
      <c r="J947" s="22">
        <v>0.32800000000000007</v>
      </c>
      <c r="K947" s="22">
        <v>0.76000000000000012</v>
      </c>
      <c r="L947" s="22">
        <v>0.75200000000000011</v>
      </c>
      <c r="M947" s="22">
        <v>0.54400000000000004</v>
      </c>
      <c r="N947" s="22">
        <v>0.72000000000000008</v>
      </c>
      <c r="O947" s="24">
        <v>0.6160000000000001</v>
      </c>
      <c r="P947" s="24">
        <v>0.62400000000000011</v>
      </c>
      <c r="Q947" s="24">
        <v>0.56000000000000005</v>
      </c>
      <c r="R947" s="24">
        <v>0.60000000000000009</v>
      </c>
      <c r="S947" s="24">
        <v>8.8000000000000009E-2</v>
      </c>
      <c r="T947" s="24">
        <v>0.51200000000000001</v>
      </c>
      <c r="U947" s="24">
        <v>0.74400000000000011</v>
      </c>
      <c r="V947" s="24">
        <v>0.35200000000000004</v>
      </c>
      <c r="W947" s="24">
        <v>0.4</v>
      </c>
      <c r="X947" s="24">
        <v>0.71200000000000008</v>
      </c>
      <c r="Y947" s="24">
        <v>0.8</v>
      </c>
      <c r="Z947" s="24">
        <v>8.0000000000000016E-2</v>
      </c>
      <c r="AA947" s="25">
        <v>16.8</v>
      </c>
      <c r="AB947" s="25">
        <v>24.8</v>
      </c>
      <c r="AC947" s="25">
        <v>0</v>
      </c>
      <c r="AD947" s="25">
        <v>26.400000000000002</v>
      </c>
      <c r="AE947" s="25">
        <v>32</v>
      </c>
      <c r="AF947" s="25">
        <v>11.200000000000001</v>
      </c>
      <c r="AG947" s="25">
        <v>35.200000000000003</v>
      </c>
      <c r="AH947" s="25">
        <v>22.400000000000002</v>
      </c>
      <c r="AI947" s="25">
        <v>8.8000000000000007</v>
      </c>
      <c r="AJ947" s="25">
        <v>20</v>
      </c>
      <c r="AK947" s="25">
        <v>6.4</v>
      </c>
      <c r="AL947" s="25">
        <v>0</v>
      </c>
      <c r="AM947" s="25">
        <v>15.200000000000001</v>
      </c>
      <c r="AN947" s="25">
        <v>7.2</v>
      </c>
      <c r="AO947" s="25">
        <v>0</v>
      </c>
      <c r="AP947" s="25">
        <v>6.4</v>
      </c>
      <c r="AQ947" s="25">
        <v>0.8</v>
      </c>
      <c r="AR947" s="25">
        <v>32.800000000000004</v>
      </c>
      <c r="AS947" s="25">
        <v>6.4</v>
      </c>
      <c r="AT947" s="25">
        <v>16.8</v>
      </c>
      <c r="AU947" s="25">
        <v>0</v>
      </c>
      <c r="AV947" s="25">
        <v>5.6000000000000005</v>
      </c>
      <c r="AW947" s="25">
        <v>19.200000000000003</v>
      </c>
      <c r="AX947" s="25">
        <v>4</v>
      </c>
      <c r="AY947" s="25">
        <v>0</v>
      </c>
      <c r="AZ947" s="25">
        <v>2.4000000000000004</v>
      </c>
      <c r="BA947" s="25">
        <v>2.4000000000000004</v>
      </c>
      <c r="BB947" s="25">
        <v>11.200000000000001</v>
      </c>
      <c r="BC947" s="25">
        <v>12</v>
      </c>
      <c r="BD947" s="25">
        <v>0</v>
      </c>
      <c r="BE947" s="25">
        <v>4</v>
      </c>
      <c r="BF947" s="25">
        <v>4</v>
      </c>
      <c r="BG947" s="25">
        <v>15.200000000000001</v>
      </c>
      <c r="BH947" s="25">
        <v>0</v>
      </c>
      <c r="BI947" s="25">
        <v>0</v>
      </c>
      <c r="BJ947" s="25">
        <v>0</v>
      </c>
      <c r="BK947" s="25">
        <v>0</v>
      </c>
      <c r="BL947" s="25">
        <v>15.200000000000001</v>
      </c>
      <c r="BM947" s="25">
        <v>28.8</v>
      </c>
      <c r="BN947" s="25">
        <v>4</v>
      </c>
      <c r="BO947" t="s">
        <v>236</v>
      </c>
    </row>
    <row r="948" spans="1:67" x14ac:dyDescent="0.25">
      <c r="A948" s="6">
        <v>45053</v>
      </c>
      <c r="B948" t="s">
        <v>11</v>
      </c>
      <c r="C948">
        <v>7</v>
      </c>
      <c r="D948">
        <f t="shared" si="94"/>
        <v>324.00000000000006</v>
      </c>
      <c r="E948">
        <f t="shared" si="95"/>
        <v>41.6</v>
      </c>
      <c r="F948">
        <f t="shared" si="96"/>
        <v>116.80000000000003</v>
      </c>
      <c r="G948">
        <f t="shared" si="97"/>
        <v>74.400000000000006</v>
      </c>
      <c r="H948">
        <f t="shared" si="98"/>
        <v>91.200000000000017</v>
      </c>
      <c r="I948">
        <v>0</v>
      </c>
      <c r="J948" s="22">
        <v>0.31200000000000006</v>
      </c>
      <c r="K948" s="22">
        <v>0.64000000000000012</v>
      </c>
      <c r="L948" s="22">
        <v>0.57599999999999996</v>
      </c>
      <c r="M948" s="22">
        <v>0.65600000000000014</v>
      </c>
      <c r="N948" s="22">
        <v>0.64000000000000012</v>
      </c>
      <c r="O948" s="24">
        <v>0.54400000000000004</v>
      </c>
      <c r="P948" s="24">
        <v>0.75200000000000011</v>
      </c>
      <c r="Q948" s="24">
        <v>0.48799999999999999</v>
      </c>
      <c r="R948" s="24">
        <v>0.62400000000000011</v>
      </c>
      <c r="S948" s="24">
        <v>0.56000000000000005</v>
      </c>
      <c r="T948" s="24">
        <v>0.52800000000000002</v>
      </c>
      <c r="U948" s="24">
        <v>8.0000000000000016E-2</v>
      </c>
      <c r="V948" s="24">
        <v>0.72000000000000008</v>
      </c>
      <c r="W948" s="24">
        <v>0.33600000000000002</v>
      </c>
      <c r="X948" s="24">
        <v>0.46399999999999997</v>
      </c>
      <c r="Y948" s="24">
        <v>0.74400000000000011</v>
      </c>
      <c r="Z948" s="24">
        <v>0.71200000000000008</v>
      </c>
      <c r="AA948" s="25">
        <v>17.600000000000001</v>
      </c>
      <c r="AB948" s="25">
        <v>9.6000000000000014</v>
      </c>
      <c r="AC948" s="25">
        <v>17.600000000000001</v>
      </c>
      <c r="AD948" s="25">
        <v>16.8</v>
      </c>
      <c r="AE948" s="25">
        <v>0</v>
      </c>
      <c r="AF948" s="25">
        <v>27.200000000000003</v>
      </c>
      <c r="AG948" s="25">
        <v>3.2</v>
      </c>
      <c r="AH948" s="25">
        <v>14.4</v>
      </c>
      <c r="AI948" s="25">
        <v>0</v>
      </c>
      <c r="AJ948" s="25">
        <v>10.4</v>
      </c>
      <c r="AK948" s="25">
        <v>24</v>
      </c>
      <c r="AL948" s="25">
        <v>7.2</v>
      </c>
      <c r="AM948" s="25">
        <v>12.8</v>
      </c>
      <c r="AN948" s="25">
        <v>0</v>
      </c>
      <c r="AO948" s="25">
        <v>7.2</v>
      </c>
      <c r="AP948" s="25">
        <v>4.8000000000000007</v>
      </c>
      <c r="AQ948" s="25">
        <v>0</v>
      </c>
      <c r="AR948" s="25">
        <v>30.400000000000002</v>
      </c>
      <c r="AS948" s="25">
        <v>6.4</v>
      </c>
      <c r="AT948" s="25">
        <v>22.400000000000002</v>
      </c>
      <c r="AU948" s="25">
        <v>33.6</v>
      </c>
      <c r="AV948" s="25">
        <v>7.2</v>
      </c>
      <c r="AW948" s="25">
        <v>0</v>
      </c>
      <c r="AX948" s="25">
        <v>18.400000000000002</v>
      </c>
      <c r="AY948" s="25">
        <v>0</v>
      </c>
      <c r="AZ948" s="25">
        <v>12.8</v>
      </c>
      <c r="BA948" s="25">
        <v>0</v>
      </c>
      <c r="BB948" s="25">
        <v>0</v>
      </c>
      <c r="BC948" s="25">
        <v>2.4000000000000004</v>
      </c>
      <c r="BD948" s="25">
        <v>0</v>
      </c>
      <c r="BE948" s="25">
        <v>0</v>
      </c>
      <c r="BF948" s="25">
        <v>0</v>
      </c>
      <c r="BG948" s="25">
        <v>2.4000000000000004</v>
      </c>
      <c r="BH948" s="25">
        <v>0.8</v>
      </c>
      <c r="BI948" s="25">
        <v>10.4</v>
      </c>
      <c r="BJ948" s="25">
        <v>0</v>
      </c>
      <c r="BK948" s="25">
        <v>0</v>
      </c>
      <c r="BL948" s="25">
        <v>13.600000000000001</v>
      </c>
      <c r="BM948" s="25">
        <v>4</v>
      </c>
      <c r="BN948" s="25">
        <v>10.4</v>
      </c>
      <c r="BO948" t="s">
        <v>236</v>
      </c>
    </row>
    <row r="949" spans="1:67" x14ac:dyDescent="0.25">
      <c r="A949" s="6">
        <v>45054</v>
      </c>
      <c r="B949" t="s">
        <v>11</v>
      </c>
      <c r="C949">
        <v>8</v>
      </c>
      <c r="D949">
        <f t="shared" si="94"/>
        <v>435.2000000000001</v>
      </c>
      <c r="E949">
        <f t="shared" si="95"/>
        <v>94.4</v>
      </c>
      <c r="F949">
        <f t="shared" si="96"/>
        <v>66.400000000000006</v>
      </c>
      <c r="G949">
        <f t="shared" si="97"/>
        <v>136.80000000000001</v>
      </c>
      <c r="H949">
        <f t="shared" si="98"/>
        <v>137.60000000000008</v>
      </c>
      <c r="I949">
        <v>0</v>
      </c>
      <c r="J949" s="22">
        <v>0.63200000000000012</v>
      </c>
      <c r="K949" s="22">
        <v>0.59199999999999997</v>
      </c>
      <c r="L949" s="22">
        <v>0.60000000000000009</v>
      </c>
      <c r="M949" s="22">
        <v>0.76000000000000012</v>
      </c>
      <c r="N949" s="22">
        <v>0.75200000000000011</v>
      </c>
      <c r="O949" s="24">
        <v>0.75200000000000011</v>
      </c>
      <c r="P949" s="24">
        <v>0.32000000000000006</v>
      </c>
      <c r="Q949" s="24">
        <v>0.56799999999999995</v>
      </c>
      <c r="R949" s="24">
        <v>0.54400000000000004</v>
      </c>
      <c r="S949" s="24">
        <v>0.8</v>
      </c>
      <c r="T949" s="24">
        <v>0.56799999999999995</v>
      </c>
      <c r="U949" s="24">
        <v>0.45600000000000007</v>
      </c>
      <c r="V949" s="24">
        <v>0.78400000000000003</v>
      </c>
      <c r="W949" s="24">
        <v>0.70400000000000007</v>
      </c>
      <c r="X949" s="24">
        <v>0.78400000000000003</v>
      </c>
      <c r="Y949" s="24">
        <v>0.45600000000000007</v>
      </c>
      <c r="Z949" s="24">
        <v>0.64000000000000012</v>
      </c>
      <c r="AA949" s="25">
        <v>9.6000000000000014</v>
      </c>
      <c r="AB949" s="25">
        <v>0</v>
      </c>
      <c r="AC949" s="25">
        <v>0</v>
      </c>
      <c r="AD949" s="25">
        <v>0</v>
      </c>
      <c r="AE949" s="25">
        <v>10.4</v>
      </c>
      <c r="AF949" s="25">
        <v>14.4</v>
      </c>
      <c r="AG949" s="25">
        <v>0</v>
      </c>
      <c r="AH949" s="25">
        <v>5.6000000000000005</v>
      </c>
      <c r="AI949" s="25">
        <v>23.200000000000003</v>
      </c>
      <c r="AJ949" s="25">
        <v>3.2</v>
      </c>
      <c r="AK949" s="25">
        <v>3.2</v>
      </c>
      <c r="AL949" s="25">
        <v>9.6000000000000014</v>
      </c>
      <c r="AM949" s="25">
        <v>32.800000000000004</v>
      </c>
      <c r="AN949" s="25">
        <v>10.4</v>
      </c>
      <c r="AO949" s="25">
        <v>28.8</v>
      </c>
      <c r="AP949" s="25">
        <v>0</v>
      </c>
      <c r="AQ949" s="25">
        <v>20.8</v>
      </c>
      <c r="AR949" s="25">
        <v>25.6</v>
      </c>
      <c r="AS949" s="25">
        <v>9.600000000000092</v>
      </c>
      <c r="AT949" s="25">
        <v>0</v>
      </c>
      <c r="AU949" s="25">
        <v>37.6</v>
      </c>
      <c r="AV949" s="25">
        <v>12.8</v>
      </c>
      <c r="AW949" s="25">
        <v>0</v>
      </c>
      <c r="AX949" s="25">
        <v>1.6</v>
      </c>
      <c r="AY949" s="25">
        <v>3.2</v>
      </c>
      <c r="AZ949" s="25">
        <v>27.200000000000003</v>
      </c>
      <c r="BA949" s="25">
        <v>32.800000000000004</v>
      </c>
      <c r="BB949" s="25">
        <v>11.200000000000001</v>
      </c>
      <c r="BC949" s="25">
        <v>10.4</v>
      </c>
      <c r="BD949" s="25">
        <v>0</v>
      </c>
      <c r="BE949" s="25">
        <v>0</v>
      </c>
      <c r="BF949" s="25">
        <v>4</v>
      </c>
      <c r="BG949" s="25">
        <v>0</v>
      </c>
      <c r="BH949" s="25">
        <v>11.200000000000001</v>
      </c>
      <c r="BI949" s="25">
        <v>11.200000000000001</v>
      </c>
      <c r="BJ949" s="25">
        <v>20</v>
      </c>
      <c r="BK949" s="25">
        <v>28.8</v>
      </c>
      <c r="BL949" s="25">
        <v>7.2</v>
      </c>
      <c r="BM949" s="25">
        <v>12</v>
      </c>
      <c r="BN949" s="25">
        <v>0</v>
      </c>
      <c r="BO949" t="s">
        <v>236</v>
      </c>
    </row>
    <row r="950" spans="1:67" x14ac:dyDescent="0.25">
      <c r="A950" s="6">
        <v>45055</v>
      </c>
      <c r="B950" t="s">
        <v>11</v>
      </c>
      <c r="C950">
        <v>9</v>
      </c>
      <c r="D950">
        <f t="shared" si="94"/>
        <v>444.80000000000013</v>
      </c>
      <c r="E950">
        <f t="shared" si="95"/>
        <v>137.6</v>
      </c>
      <c r="F950">
        <f t="shared" si="96"/>
        <v>161.60000000000002</v>
      </c>
      <c r="G950">
        <f t="shared" si="97"/>
        <v>73.600000000000094</v>
      </c>
      <c r="H950">
        <f t="shared" si="98"/>
        <v>72</v>
      </c>
      <c r="I950">
        <v>0</v>
      </c>
      <c r="J950" s="22">
        <v>0.18400000000000002</v>
      </c>
      <c r="K950" s="22">
        <v>0.23199999999999998</v>
      </c>
      <c r="L950" s="22">
        <v>0.56000000000000005</v>
      </c>
      <c r="M950" s="22">
        <v>0.70400000000000007</v>
      </c>
      <c r="N950" s="22">
        <v>0.64000000000000012</v>
      </c>
      <c r="O950" s="24">
        <v>0.35200000000000004</v>
      </c>
      <c r="P950" s="24">
        <v>0.6080000000000001</v>
      </c>
      <c r="Q950" s="24">
        <v>0.52800000000000002</v>
      </c>
      <c r="R950" s="24">
        <v>0.38400000000000001</v>
      </c>
      <c r="S950" s="24">
        <v>0.496</v>
      </c>
      <c r="T950" s="24">
        <v>0.39200000000000002</v>
      </c>
      <c r="U950" s="24">
        <v>0.7360000000000001</v>
      </c>
      <c r="V950" s="24">
        <v>0.37600000000000006</v>
      </c>
      <c r="W950" s="24">
        <v>0.70400000000000007</v>
      </c>
      <c r="X950" s="24">
        <v>0.32000000000000006</v>
      </c>
      <c r="Y950" s="24">
        <v>0.68800000000000006</v>
      </c>
      <c r="Z950" s="24">
        <v>0.34400000000000003</v>
      </c>
      <c r="AA950" s="25">
        <v>16</v>
      </c>
      <c r="AB950" s="25">
        <v>17.600000000000001</v>
      </c>
      <c r="AC950" s="25">
        <v>28.8</v>
      </c>
      <c r="AD950" s="25">
        <v>21.6</v>
      </c>
      <c r="AE950" s="25">
        <v>12</v>
      </c>
      <c r="AF950" s="25">
        <v>7.2</v>
      </c>
      <c r="AG950" s="25">
        <v>13.600000000000001</v>
      </c>
      <c r="AH950" s="25">
        <v>25.6</v>
      </c>
      <c r="AI950" s="25">
        <v>19.200000000000003</v>
      </c>
      <c r="AJ950" s="25">
        <v>0</v>
      </c>
      <c r="AK950" s="25">
        <v>1.6</v>
      </c>
      <c r="AL950" s="25">
        <v>6.4</v>
      </c>
      <c r="AM950" s="25">
        <v>0</v>
      </c>
      <c r="AN950" s="25">
        <v>10.4</v>
      </c>
      <c r="AO950" s="25">
        <v>0</v>
      </c>
      <c r="AP950" s="25">
        <v>0</v>
      </c>
      <c r="AQ950" s="25">
        <v>15.200000000000001</v>
      </c>
      <c r="AR950" s="25">
        <v>0</v>
      </c>
      <c r="AS950" s="25">
        <v>3.2</v>
      </c>
      <c r="AT950" s="25">
        <v>36.800000000000004</v>
      </c>
      <c r="AU950" s="25">
        <v>0</v>
      </c>
      <c r="AV950" s="25">
        <v>2.4000000000000004</v>
      </c>
      <c r="AW950" s="25">
        <v>1.6</v>
      </c>
      <c r="AX950" s="25">
        <v>0</v>
      </c>
      <c r="AY950" s="25">
        <v>0</v>
      </c>
      <c r="AZ950" s="25">
        <v>24.8</v>
      </c>
      <c r="BA950" s="25">
        <v>1.6</v>
      </c>
      <c r="BB950" s="25">
        <v>29.6</v>
      </c>
      <c r="BC950" s="25">
        <v>4.8000000000000007</v>
      </c>
      <c r="BD950" s="25">
        <v>8.8000000000000913</v>
      </c>
      <c r="BE950" s="25">
        <v>24.8</v>
      </c>
      <c r="BF950" s="25">
        <v>0</v>
      </c>
      <c r="BG950" s="25">
        <v>3.2</v>
      </c>
      <c r="BH950" s="25">
        <v>28</v>
      </c>
      <c r="BI950" s="25">
        <v>42.400000000000006</v>
      </c>
      <c r="BJ950" s="25">
        <v>0</v>
      </c>
      <c r="BK950" s="25">
        <v>0</v>
      </c>
      <c r="BL950" s="25">
        <v>17.600000000000001</v>
      </c>
      <c r="BM950" s="25">
        <v>21.6</v>
      </c>
      <c r="BN950" s="25">
        <v>0</v>
      </c>
      <c r="BO950" t="s">
        <v>236</v>
      </c>
    </row>
    <row r="951" spans="1:67" x14ac:dyDescent="0.25">
      <c r="A951" s="6">
        <v>45056</v>
      </c>
      <c r="B951" t="s">
        <v>11</v>
      </c>
      <c r="C951">
        <v>10</v>
      </c>
      <c r="D951">
        <f t="shared" si="94"/>
        <v>382.40000000000003</v>
      </c>
      <c r="E951">
        <f t="shared" si="95"/>
        <v>145.60000000000005</v>
      </c>
      <c r="F951">
        <f t="shared" si="96"/>
        <v>129.60000000000002</v>
      </c>
      <c r="G951">
        <f t="shared" si="97"/>
        <v>88</v>
      </c>
      <c r="H951">
        <f t="shared" si="98"/>
        <v>19.200000000000003</v>
      </c>
      <c r="I951">
        <v>0</v>
      </c>
      <c r="J951" s="22">
        <v>0.6160000000000001</v>
      </c>
      <c r="K951" s="22">
        <v>0.58399999999999996</v>
      </c>
      <c r="L951" s="22">
        <v>0.59199999999999997</v>
      </c>
      <c r="M951" s="22">
        <v>0.45600000000000007</v>
      </c>
      <c r="N951" s="22">
        <v>0.76000000000000012</v>
      </c>
      <c r="O951" s="24">
        <v>0.48799999999999999</v>
      </c>
      <c r="P951" s="24">
        <v>0.56000000000000005</v>
      </c>
      <c r="Q951" s="24">
        <v>0.28799999999999998</v>
      </c>
      <c r="R951" s="24">
        <v>0.68</v>
      </c>
      <c r="S951" s="24">
        <v>0.48799999999999999</v>
      </c>
      <c r="T951" s="24">
        <v>0.64000000000000012</v>
      </c>
      <c r="U951" s="24">
        <v>0.74400000000000011</v>
      </c>
      <c r="V951" s="24">
        <v>0.36000000000000004</v>
      </c>
      <c r="W951" s="24">
        <v>0.8</v>
      </c>
      <c r="X951" s="24">
        <v>0.46399999999999997</v>
      </c>
      <c r="Y951" s="24">
        <v>0.8</v>
      </c>
      <c r="Z951" s="24">
        <v>0.72000000000000008</v>
      </c>
      <c r="AA951" s="25">
        <v>9.6000000000000014</v>
      </c>
      <c r="AB951" s="25">
        <v>19.200000000000003</v>
      </c>
      <c r="AC951" s="25">
        <v>0</v>
      </c>
      <c r="AD951" s="25">
        <v>0</v>
      </c>
      <c r="AE951" s="25">
        <v>20</v>
      </c>
      <c r="AF951" s="25">
        <v>20</v>
      </c>
      <c r="AG951" s="25">
        <v>0</v>
      </c>
      <c r="AH951" s="25">
        <v>12</v>
      </c>
      <c r="AI951" s="25">
        <v>7.2</v>
      </c>
      <c r="AJ951" s="25">
        <v>41.6</v>
      </c>
      <c r="AK951" s="25">
        <v>27.200000000000003</v>
      </c>
      <c r="AL951" s="25">
        <v>0</v>
      </c>
      <c r="AM951" s="25">
        <v>4</v>
      </c>
      <c r="AN951" s="25">
        <v>0</v>
      </c>
      <c r="AO951" s="25">
        <v>0</v>
      </c>
      <c r="AP951" s="25">
        <v>6.4</v>
      </c>
      <c r="AQ951" s="25">
        <v>0</v>
      </c>
      <c r="AR951" s="25">
        <v>5.6000000000000005</v>
      </c>
      <c r="AS951" s="25">
        <v>1.6</v>
      </c>
      <c r="AT951" s="25">
        <v>1.6</v>
      </c>
      <c r="AU951" s="25">
        <v>3.2</v>
      </c>
      <c r="AV951" s="25">
        <v>1.6</v>
      </c>
      <c r="AW951" s="25">
        <v>7.2</v>
      </c>
      <c r="AX951" s="25">
        <v>6.4</v>
      </c>
      <c r="AY951" s="25">
        <v>0</v>
      </c>
      <c r="AZ951" s="25">
        <v>10.4</v>
      </c>
      <c r="BA951" s="25">
        <v>23.200000000000003</v>
      </c>
      <c r="BB951" s="25">
        <v>21.6</v>
      </c>
      <c r="BC951" s="25">
        <v>0</v>
      </c>
      <c r="BD951" s="25">
        <v>14.4</v>
      </c>
      <c r="BE951" s="25">
        <v>27.200000000000003</v>
      </c>
      <c r="BF951" s="25">
        <v>20</v>
      </c>
      <c r="BG951" s="25">
        <v>15.200000000000001</v>
      </c>
      <c r="BH951" s="25">
        <v>25.6</v>
      </c>
      <c r="BI951" s="25">
        <v>0</v>
      </c>
      <c r="BJ951" s="25">
        <v>0.8</v>
      </c>
      <c r="BK951" s="25">
        <v>10.4</v>
      </c>
      <c r="BL951" s="25">
        <v>28</v>
      </c>
      <c r="BM951" s="25">
        <v>4.800000000000046</v>
      </c>
      <c r="BN951" s="25">
        <v>13.600000000000001</v>
      </c>
      <c r="BO951" t="s">
        <v>236</v>
      </c>
    </row>
    <row r="952" spans="1:67" x14ac:dyDescent="0.25">
      <c r="A952" s="6">
        <v>45057</v>
      </c>
      <c r="B952" t="s">
        <v>11</v>
      </c>
      <c r="C952">
        <v>11</v>
      </c>
      <c r="D952">
        <f t="shared" si="94"/>
        <v>422.40000000000003</v>
      </c>
      <c r="E952">
        <f t="shared" si="95"/>
        <v>97.6</v>
      </c>
      <c r="F952">
        <f t="shared" si="96"/>
        <v>114.4</v>
      </c>
      <c r="G952">
        <f t="shared" si="97"/>
        <v>85.6</v>
      </c>
      <c r="H952">
        <f t="shared" si="98"/>
        <v>124.80000000000001</v>
      </c>
      <c r="I952">
        <v>0</v>
      </c>
      <c r="J952" s="22">
        <v>0.192</v>
      </c>
      <c r="K952" s="22">
        <v>0.47199999999999998</v>
      </c>
      <c r="L952" s="22">
        <v>0.79200000000000004</v>
      </c>
      <c r="M952" s="22">
        <v>0.66400000000000015</v>
      </c>
      <c r="N952" s="22">
        <v>0.75200000000000011</v>
      </c>
      <c r="O952" s="24">
        <v>0.48</v>
      </c>
      <c r="P952" s="24">
        <v>0.62400000000000011</v>
      </c>
      <c r="Q952" s="24">
        <v>0.72000000000000008</v>
      </c>
      <c r="R952" s="24">
        <v>0.496</v>
      </c>
      <c r="S952" s="24">
        <v>0.12</v>
      </c>
      <c r="T952" s="24">
        <v>0.52</v>
      </c>
      <c r="U952" s="24">
        <v>0.32800000000000007</v>
      </c>
      <c r="V952" s="24">
        <v>0.23199999999999998</v>
      </c>
      <c r="W952" s="24">
        <v>0.71200000000000008</v>
      </c>
      <c r="X952" s="24">
        <v>0.64800000000000013</v>
      </c>
      <c r="Y952" s="24">
        <v>0.25600000000000001</v>
      </c>
      <c r="Z952" s="24">
        <v>0.7360000000000001</v>
      </c>
      <c r="AA952" s="25">
        <v>19.200000000000003</v>
      </c>
      <c r="AB952" s="25">
        <v>12</v>
      </c>
      <c r="AC952" s="25">
        <v>29.6</v>
      </c>
      <c r="AD952" s="25">
        <v>8</v>
      </c>
      <c r="AE952" s="25">
        <v>0</v>
      </c>
      <c r="AF952" s="25">
        <v>12.8</v>
      </c>
      <c r="AG952" s="25">
        <v>1.6</v>
      </c>
      <c r="AH952" s="25">
        <v>0.8</v>
      </c>
      <c r="AI952" s="25">
        <v>8</v>
      </c>
      <c r="AJ952" s="25">
        <v>22.400000000000002</v>
      </c>
      <c r="AK952" s="25">
        <v>16</v>
      </c>
      <c r="AL952" s="25">
        <v>28</v>
      </c>
      <c r="AM952" s="25">
        <v>16.8</v>
      </c>
      <c r="AN952" s="25">
        <v>0</v>
      </c>
      <c r="AO952" s="25">
        <v>40</v>
      </c>
      <c r="AP952" s="25">
        <v>0</v>
      </c>
      <c r="AQ952" s="25">
        <v>0</v>
      </c>
      <c r="AR952" s="25">
        <v>3.2</v>
      </c>
      <c r="AS952" s="25">
        <v>36.800000000000004</v>
      </c>
      <c r="AT952" s="25">
        <v>0</v>
      </c>
      <c r="AU952" s="25">
        <v>0.8</v>
      </c>
      <c r="AV952" s="25">
        <v>0</v>
      </c>
      <c r="AW952" s="25">
        <v>0</v>
      </c>
      <c r="AX952" s="25">
        <v>7.2</v>
      </c>
      <c r="AY952" s="25">
        <v>25.6</v>
      </c>
      <c r="AZ952" s="25">
        <v>0</v>
      </c>
      <c r="BA952" s="25">
        <v>20</v>
      </c>
      <c r="BB952" s="25">
        <v>0</v>
      </c>
      <c r="BC952" s="25">
        <v>26.400000000000002</v>
      </c>
      <c r="BD952" s="25">
        <v>5.6000000000000005</v>
      </c>
      <c r="BE952" s="25">
        <v>0</v>
      </c>
      <c r="BF952" s="25">
        <v>24.8</v>
      </c>
      <c r="BG952" s="25">
        <v>24.8</v>
      </c>
      <c r="BH952" s="25">
        <v>0</v>
      </c>
      <c r="BI952" s="25">
        <v>0.8</v>
      </c>
      <c r="BJ952" s="25">
        <v>27.200000000000003</v>
      </c>
      <c r="BK952" s="25">
        <v>0</v>
      </c>
      <c r="BL952" s="25">
        <v>8.8000000000000007</v>
      </c>
      <c r="BM952" s="25">
        <v>7.2</v>
      </c>
      <c r="BN952" s="25">
        <v>4</v>
      </c>
      <c r="BO952" t="s">
        <v>236</v>
      </c>
    </row>
    <row r="953" spans="1:67" x14ac:dyDescent="0.25">
      <c r="A953" s="6">
        <v>45058</v>
      </c>
      <c r="B953" t="s">
        <v>11</v>
      </c>
      <c r="C953">
        <v>12</v>
      </c>
      <c r="D953">
        <f t="shared" si="94"/>
        <v>297.60000000000019</v>
      </c>
      <c r="E953">
        <f t="shared" si="95"/>
        <v>67.200000000000102</v>
      </c>
      <c r="F953">
        <f t="shared" si="96"/>
        <v>90.4</v>
      </c>
      <c r="G953">
        <f t="shared" si="97"/>
        <v>86.400000000000091</v>
      </c>
      <c r="H953">
        <f t="shared" si="98"/>
        <v>53.600000000000009</v>
      </c>
      <c r="I953">
        <v>0</v>
      </c>
      <c r="J953" s="22">
        <v>0.56000000000000005</v>
      </c>
      <c r="K953" s="22">
        <v>0.496</v>
      </c>
      <c r="L953" s="22">
        <v>0.48799999999999999</v>
      </c>
      <c r="M953" s="22">
        <v>0.15200000000000002</v>
      </c>
      <c r="N953" s="22">
        <v>0.74400000000000011</v>
      </c>
      <c r="O953" s="24">
        <v>0.504</v>
      </c>
      <c r="P953" s="24">
        <v>0.51200000000000001</v>
      </c>
      <c r="Q953" s="24">
        <v>0.51200000000000001</v>
      </c>
      <c r="R953" s="24">
        <v>0.48799999999999999</v>
      </c>
      <c r="S953" s="24">
        <v>0.44800000000000006</v>
      </c>
      <c r="T953" s="24">
        <v>0.504</v>
      </c>
      <c r="U953" s="24">
        <v>0.77600000000000002</v>
      </c>
      <c r="V953" s="24">
        <v>0.70400000000000007</v>
      </c>
      <c r="W953" s="24">
        <v>0.56000000000000005</v>
      </c>
      <c r="X953" s="24">
        <v>0.76000000000000012</v>
      </c>
      <c r="Y953" s="24">
        <v>0.78400000000000003</v>
      </c>
      <c r="Z953" s="24">
        <v>0.79200000000000004</v>
      </c>
      <c r="AA953" s="25">
        <v>30.400000000000002</v>
      </c>
      <c r="AB953" s="25">
        <v>36.800000000000004</v>
      </c>
      <c r="AC953" s="25">
        <v>4</v>
      </c>
      <c r="AD953" s="25">
        <v>0</v>
      </c>
      <c r="AE953" s="25">
        <v>0</v>
      </c>
      <c r="AF953" s="25">
        <v>4</v>
      </c>
      <c r="AG953" s="25">
        <v>8.8000000000000007</v>
      </c>
      <c r="AH953" s="25">
        <v>0</v>
      </c>
      <c r="AI953" s="25">
        <v>6.4</v>
      </c>
      <c r="AJ953" s="25">
        <v>0</v>
      </c>
      <c r="AK953" s="25">
        <v>17.600000000000001</v>
      </c>
      <c r="AL953" s="25">
        <v>14.4</v>
      </c>
      <c r="AM953" s="25">
        <v>0.8</v>
      </c>
      <c r="AN953" s="25">
        <v>11.200000000000001</v>
      </c>
      <c r="AO953" s="25">
        <v>0</v>
      </c>
      <c r="AP953" s="25">
        <v>6.4</v>
      </c>
      <c r="AQ953" s="25">
        <v>0</v>
      </c>
      <c r="AR953" s="25">
        <v>0</v>
      </c>
      <c r="AS953" s="25">
        <v>0</v>
      </c>
      <c r="AT953" s="25">
        <v>20.8</v>
      </c>
      <c r="AU953" s="25">
        <v>6.4</v>
      </c>
      <c r="AV953" s="25">
        <v>4</v>
      </c>
      <c r="AW953" s="25">
        <v>29.6</v>
      </c>
      <c r="AX953" s="25">
        <v>2.4000000000000004</v>
      </c>
      <c r="AY953" s="25">
        <v>0.8</v>
      </c>
      <c r="AZ953" s="25">
        <v>25.6</v>
      </c>
      <c r="BA953" s="25">
        <v>0</v>
      </c>
      <c r="BB953" s="25">
        <v>17.60000000000009</v>
      </c>
      <c r="BC953" s="25">
        <v>0</v>
      </c>
      <c r="BD953" s="25">
        <v>0</v>
      </c>
      <c r="BE953" s="25">
        <v>0.8</v>
      </c>
      <c r="BF953" s="25">
        <v>21.6</v>
      </c>
      <c r="BG953" s="25">
        <v>0</v>
      </c>
      <c r="BH953" s="25">
        <v>0</v>
      </c>
      <c r="BI953" s="25">
        <v>6.4</v>
      </c>
      <c r="BJ953" s="25">
        <v>6.4000000000000909</v>
      </c>
      <c r="BK953" s="25">
        <v>8</v>
      </c>
      <c r="BL953" s="25">
        <v>0</v>
      </c>
      <c r="BM953" s="25">
        <v>0</v>
      </c>
      <c r="BN953" s="25">
        <v>24</v>
      </c>
      <c r="BO953" t="s">
        <v>236</v>
      </c>
    </row>
    <row r="954" spans="1:67" x14ac:dyDescent="0.25">
      <c r="A954" s="6">
        <v>45059</v>
      </c>
      <c r="B954" t="s">
        <v>11</v>
      </c>
      <c r="C954">
        <v>13</v>
      </c>
      <c r="D954">
        <f t="shared" si="94"/>
        <v>480.00000000000006</v>
      </c>
      <c r="E954">
        <f t="shared" si="95"/>
        <v>133.60000000000002</v>
      </c>
      <c r="F954">
        <f t="shared" si="96"/>
        <v>140</v>
      </c>
      <c r="G954">
        <f t="shared" si="97"/>
        <v>120.80000000000001</v>
      </c>
      <c r="H954">
        <f t="shared" si="98"/>
        <v>85.600000000000009</v>
      </c>
      <c r="I954">
        <v>0</v>
      </c>
      <c r="J954" s="22">
        <v>0.64800000000000013</v>
      </c>
      <c r="K954" s="22">
        <v>0.72000000000000008</v>
      </c>
      <c r="L954" s="22">
        <v>0.57599999999999996</v>
      </c>
      <c r="M954" s="22">
        <v>0.55200000000000005</v>
      </c>
      <c r="N954" s="22">
        <v>0.60000000000000009</v>
      </c>
      <c r="O954" s="24">
        <v>0.192</v>
      </c>
      <c r="P954" s="24">
        <v>0.7360000000000001</v>
      </c>
      <c r="Q954" s="24">
        <v>0.45600000000000007</v>
      </c>
      <c r="R954" s="24">
        <v>0.44000000000000006</v>
      </c>
      <c r="S954" s="24">
        <v>0.7360000000000001</v>
      </c>
      <c r="T954" s="24">
        <v>0.78400000000000003</v>
      </c>
      <c r="U954" s="24">
        <v>0.44000000000000006</v>
      </c>
      <c r="V954" s="24">
        <v>0.8</v>
      </c>
      <c r="W954" s="24">
        <v>0.32000000000000006</v>
      </c>
      <c r="X954" s="24">
        <v>0.8</v>
      </c>
      <c r="Y954" s="24">
        <v>0.32000000000000006</v>
      </c>
      <c r="Z954" s="24">
        <v>0.7360000000000001</v>
      </c>
      <c r="AA954" s="25">
        <v>22.400000000000002</v>
      </c>
      <c r="AB954" s="25">
        <v>33.6</v>
      </c>
      <c r="AC954" s="25">
        <v>0</v>
      </c>
      <c r="AD954" s="25">
        <v>8</v>
      </c>
      <c r="AE954" s="25">
        <v>2.4000000000000004</v>
      </c>
      <c r="AF954" s="25">
        <v>28.8</v>
      </c>
      <c r="AG954" s="25">
        <v>9.6000000000000014</v>
      </c>
      <c r="AH954" s="25">
        <v>0</v>
      </c>
      <c r="AI954" s="25">
        <v>23.200000000000003</v>
      </c>
      <c r="AJ954" s="25">
        <v>12</v>
      </c>
      <c r="AK954" s="25">
        <v>0</v>
      </c>
      <c r="AL954" s="25">
        <v>11.200000000000001</v>
      </c>
      <c r="AM954" s="25">
        <v>3.2</v>
      </c>
      <c r="AN954" s="25">
        <v>15.200000000000001</v>
      </c>
      <c r="AO954" s="25">
        <v>28</v>
      </c>
      <c r="AP954" s="25">
        <v>3.2</v>
      </c>
      <c r="AQ954" s="25">
        <v>2.4000000000000004</v>
      </c>
      <c r="AR954" s="25">
        <v>7.2</v>
      </c>
      <c r="AS954" s="25">
        <v>0.8</v>
      </c>
      <c r="AT954" s="25">
        <v>14.4</v>
      </c>
      <c r="AU954" s="25">
        <v>11.200000000000001</v>
      </c>
      <c r="AV954" s="25">
        <v>13.600000000000001</v>
      </c>
      <c r="AW954" s="25">
        <v>33.6</v>
      </c>
      <c r="AX954" s="25">
        <v>0</v>
      </c>
      <c r="AY954" s="25">
        <v>8</v>
      </c>
      <c r="AZ954" s="25">
        <v>26.400000000000002</v>
      </c>
      <c r="BA954" s="25">
        <v>0</v>
      </c>
      <c r="BB954" s="25">
        <v>0</v>
      </c>
      <c r="BC954" s="25">
        <v>7.2</v>
      </c>
      <c r="BD954" s="25">
        <v>20.8</v>
      </c>
      <c r="BE954" s="25">
        <v>0</v>
      </c>
      <c r="BF954" s="25">
        <v>6.4</v>
      </c>
      <c r="BG954" s="25">
        <v>0</v>
      </c>
      <c r="BH954" s="25">
        <v>35.200000000000003</v>
      </c>
      <c r="BI954" s="25">
        <v>0</v>
      </c>
      <c r="BJ954" s="25">
        <v>5.6000000000000005</v>
      </c>
      <c r="BK954" s="25">
        <v>29.6</v>
      </c>
      <c r="BL954" s="25">
        <v>32</v>
      </c>
      <c r="BM954" s="25">
        <v>15.200000000000001</v>
      </c>
      <c r="BN954" s="25">
        <v>9.6000000000000014</v>
      </c>
      <c r="BO954" t="s">
        <v>236</v>
      </c>
    </row>
    <row r="955" spans="1:67" x14ac:dyDescent="0.25">
      <c r="A955" s="6">
        <v>45060</v>
      </c>
      <c r="B955" t="s">
        <v>11</v>
      </c>
      <c r="C955">
        <v>14</v>
      </c>
      <c r="D955">
        <f t="shared" si="94"/>
        <v>410.4</v>
      </c>
      <c r="E955">
        <f t="shared" si="95"/>
        <v>76.8</v>
      </c>
      <c r="F955">
        <f t="shared" si="96"/>
        <v>145.6</v>
      </c>
      <c r="G955">
        <f t="shared" si="97"/>
        <v>96.000000000000014</v>
      </c>
      <c r="H955">
        <f t="shared" si="98"/>
        <v>92.000000000000028</v>
      </c>
      <c r="I955">
        <v>1</v>
      </c>
      <c r="J955" s="22">
        <v>0.63200000000000012</v>
      </c>
      <c r="K955" s="22">
        <v>0.28799999999999998</v>
      </c>
      <c r="L955" s="22">
        <v>0.70400000000000007</v>
      </c>
      <c r="M955" s="22">
        <v>0.68</v>
      </c>
      <c r="N955" s="22">
        <v>0.7360000000000001</v>
      </c>
      <c r="O955" s="24">
        <v>0.7360000000000001</v>
      </c>
      <c r="P955" s="24">
        <v>0.53600000000000003</v>
      </c>
      <c r="Q955" s="24">
        <v>0.496</v>
      </c>
      <c r="R955" s="24">
        <v>0.79200000000000004</v>
      </c>
      <c r="S955" s="24">
        <v>0.55200000000000005</v>
      </c>
      <c r="T955" s="24">
        <v>0.53600000000000003</v>
      </c>
      <c r="U955" s="24">
        <v>0.79200000000000004</v>
      </c>
      <c r="V955" s="24">
        <v>0.70400000000000007</v>
      </c>
      <c r="W955" s="24">
        <v>0.78400000000000003</v>
      </c>
      <c r="X955" s="24">
        <v>0.496</v>
      </c>
      <c r="Y955" s="24">
        <v>0.60000000000000009</v>
      </c>
      <c r="Z955" s="24">
        <v>0.25600000000000001</v>
      </c>
      <c r="AA955" s="25">
        <v>0</v>
      </c>
      <c r="AB955" s="25">
        <v>0</v>
      </c>
      <c r="AC955" s="25">
        <v>34.4</v>
      </c>
      <c r="AD955" s="25">
        <v>24.8</v>
      </c>
      <c r="AE955" s="25">
        <v>20.8</v>
      </c>
      <c r="AF955" s="25">
        <v>31.200000000000003</v>
      </c>
      <c r="AG955" s="25">
        <v>9.6000000000000014</v>
      </c>
      <c r="AH955" s="25">
        <v>4</v>
      </c>
      <c r="AI955" s="25">
        <v>3.2</v>
      </c>
      <c r="AJ955" s="25">
        <v>17.600000000000001</v>
      </c>
      <c r="AK955" s="25">
        <v>14.4</v>
      </c>
      <c r="AL955" s="25">
        <v>0</v>
      </c>
      <c r="AM955" s="25">
        <v>3.2</v>
      </c>
      <c r="AN955" s="25">
        <v>0</v>
      </c>
      <c r="AO955" s="25">
        <v>32.800000000000004</v>
      </c>
      <c r="AP955" s="25">
        <v>5.6000000000000005</v>
      </c>
      <c r="AQ955" s="25">
        <v>22.400000000000002</v>
      </c>
      <c r="AR955" s="25">
        <v>4</v>
      </c>
      <c r="AS955" s="25">
        <v>9.6000000000000014</v>
      </c>
      <c r="AT955" s="25">
        <v>14.4</v>
      </c>
      <c r="AU955" s="25">
        <v>32.800000000000004</v>
      </c>
      <c r="AV955" s="25">
        <v>12</v>
      </c>
      <c r="AW955" s="25">
        <v>14.4</v>
      </c>
      <c r="AX955" s="25">
        <v>0</v>
      </c>
      <c r="AY955" s="25">
        <v>3.2</v>
      </c>
      <c r="AZ955" s="25">
        <v>0</v>
      </c>
      <c r="BA955" s="25">
        <v>0</v>
      </c>
      <c r="BB955" s="25">
        <v>7.2</v>
      </c>
      <c r="BC955" s="25">
        <v>20</v>
      </c>
      <c r="BD955" s="25">
        <v>6.4</v>
      </c>
      <c r="BE955" s="25">
        <v>6.4</v>
      </c>
      <c r="BF955" s="25">
        <v>16</v>
      </c>
      <c r="BG955" s="25">
        <v>0</v>
      </c>
      <c r="BH955" s="25">
        <v>15.200000000000001</v>
      </c>
      <c r="BI955" s="25">
        <v>0</v>
      </c>
      <c r="BJ955" s="25">
        <v>0.8</v>
      </c>
      <c r="BK955" s="25">
        <v>29.6</v>
      </c>
      <c r="BL955" s="25">
        <v>0</v>
      </c>
      <c r="BM955" s="25">
        <v>5.6000000000000005</v>
      </c>
      <c r="BN955" s="25">
        <v>3.2</v>
      </c>
      <c r="BO955" t="s">
        <v>236</v>
      </c>
    </row>
    <row r="956" spans="1:67" x14ac:dyDescent="0.25">
      <c r="A956" s="6">
        <v>45061</v>
      </c>
      <c r="B956" t="s">
        <v>11</v>
      </c>
      <c r="C956">
        <v>15</v>
      </c>
      <c r="D956">
        <f t="shared" si="94"/>
        <v>339.20000000000005</v>
      </c>
      <c r="E956">
        <f t="shared" si="95"/>
        <v>140</v>
      </c>
      <c r="F956">
        <f t="shared" si="96"/>
        <v>73.600000000000009</v>
      </c>
      <c r="G956">
        <f t="shared" si="97"/>
        <v>48</v>
      </c>
      <c r="H956">
        <f t="shared" si="98"/>
        <v>77.599999999999994</v>
      </c>
      <c r="I956">
        <v>0</v>
      </c>
      <c r="J956" s="22">
        <v>0.27999999999999997</v>
      </c>
      <c r="K956" s="22">
        <v>0.65600000000000014</v>
      </c>
      <c r="L956" s="22">
        <v>0.38400000000000001</v>
      </c>
      <c r="M956" s="22">
        <v>0.42400000000000004</v>
      </c>
      <c r="N956" s="22">
        <v>0.74400000000000011</v>
      </c>
      <c r="O956" s="24">
        <v>0.17600000000000002</v>
      </c>
      <c r="P956" s="24">
        <v>0.58399999999999996</v>
      </c>
      <c r="Q956" s="24">
        <v>0.48</v>
      </c>
      <c r="R956" s="24">
        <v>0.55200000000000005</v>
      </c>
      <c r="S956" s="24">
        <v>0.56799999999999995</v>
      </c>
      <c r="T956" s="24">
        <v>0.48</v>
      </c>
      <c r="U956" s="24">
        <v>0.67200000000000004</v>
      </c>
      <c r="V956" s="24">
        <v>0.71200000000000008</v>
      </c>
      <c r="W956" s="24">
        <v>0.59199999999999997</v>
      </c>
      <c r="X956" s="24">
        <v>0.35200000000000004</v>
      </c>
      <c r="Y956" s="24">
        <v>0.8</v>
      </c>
      <c r="Z956" s="24">
        <v>0.6080000000000001</v>
      </c>
      <c r="AA956" s="25">
        <v>0</v>
      </c>
      <c r="AB956" s="25">
        <v>0</v>
      </c>
      <c r="AC956" s="25">
        <v>0</v>
      </c>
      <c r="AD956" s="25">
        <v>3.2</v>
      </c>
      <c r="AE956" s="25">
        <v>3.2</v>
      </c>
      <c r="AF956" s="25">
        <v>8</v>
      </c>
      <c r="AG956" s="25">
        <v>24</v>
      </c>
      <c r="AH956" s="25">
        <v>11.200000000000001</v>
      </c>
      <c r="AI956" s="25">
        <v>19.200000000000003</v>
      </c>
      <c r="AJ956" s="25">
        <v>4.8000000000000007</v>
      </c>
      <c r="AK956" s="25">
        <v>21.6</v>
      </c>
      <c r="AL956" s="25">
        <v>10.4</v>
      </c>
      <c r="AM956" s="25">
        <v>32.800000000000004</v>
      </c>
      <c r="AN956" s="25">
        <v>0</v>
      </c>
      <c r="AO956" s="25">
        <v>3.2</v>
      </c>
      <c r="AP956" s="25">
        <v>0.8</v>
      </c>
      <c r="AQ956" s="25">
        <v>10.4</v>
      </c>
      <c r="AR956" s="25">
        <v>0</v>
      </c>
      <c r="AS956" s="25">
        <v>6.4</v>
      </c>
      <c r="AT956" s="25">
        <v>13.600000000000001</v>
      </c>
      <c r="AU956" s="25">
        <v>0</v>
      </c>
      <c r="AV956" s="25">
        <v>30.400000000000002</v>
      </c>
      <c r="AW956" s="25">
        <v>4.8000000000000007</v>
      </c>
      <c r="AX956" s="25">
        <v>0</v>
      </c>
      <c r="AY956" s="25">
        <v>0</v>
      </c>
      <c r="AZ956" s="25">
        <v>10.4</v>
      </c>
      <c r="BA956" s="25">
        <v>0</v>
      </c>
      <c r="BB956" s="25">
        <v>2.4000000000000004</v>
      </c>
      <c r="BC956" s="25">
        <v>0</v>
      </c>
      <c r="BD956" s="25">
        <v>0</v>
      </c>
      <c r="BE956" s="25">
        <v>7.2</v>
      </c>
      <c r="BF956" s="25">
        <v>0.8</v>
      </c>
      <c r="BG956" s="25">
        <v>10.4</v>
      </c>
      <c r="BH956" s="25">
        <v>8</v>
      </c>
      <c r="BI956" s="25">
        <v>32.800000000000004</v>
      </c>
      <c r="BJ956" s="25">
        <v>19.200000000000003</v>
      </c>
      <c r="BK956" s="25">
        <v>8.8000000000000007</v>
      </c>
      <c r="BL956" s="25">
        <v>9.6000000000000014</v>
      </c>
      <c r="BM956" s="25">
        <v>23.200000000000003</v>
      </c>
      <c r="BN956" s="25">
        <v>20</v>
      </c>
      <c r="BO956" t="s">
        <v>236</v>
      </c>
    </row>
    <row r="957" spans="1:67" x14ac:dyDescent="0.25">
      <c r="A957" s="6">
        <v>45062</v>
      </c>
      <c r="B957" t="s">
        <v>11</v>
      </c>
      <c r="C957">
        <v>16</v>
      </c>
      <c r="D957">
        <f t="shared" si="94"/>
        <v>302.40000000000003</v>
      </c>
      <c r="E957">
        <f t="shared" si="95"/>
        <v>32.799999999999997</v>
      </c>
      <c r="F957">
        <f t="shared" si="96"/>
        <v>105.60000000000001</v>
      </c>
      <c r="G957">
        <f t="shared" si="97"/>
        <v>92</v>
      </c>
      <c r="H957">
        <f t="shared" si="98"/>
        <v>72.000000000000014</v>
      </c>
      <c r="I957">
        <v>0</v>
      </c>
      <c r="J957" s="22">
        <v>0.23199999999999998</v>
      </c>
      <c r="K957" s="22">
        <v>0.68800000000000006</v>
      </c>
      <c r="L957" s="22">
        <v>0.60000000000000009</v>
      </c>
      <c r="M957" s="22">
        <v>0.67200000000000004</v>
      </c>
      <c r="N957" s="22">
        <v>0.7360000000000001</v>
      </c>
      <c r="O957" s="24">
        <v>0.496</v>
      </c>
      <c r="P957" s="24">
        <v>0.56000000000000005</v>
      </c>
      <c r="Q957" s="24">
        <v>0.56000000000000005</v>
      </c>
      <c r="R957" s="24">
        <v>0.45600000000000007</v>
      </c>
      <c r="S957" s="24">
        <v>0.54400000000000004</v>
      </c>
      <c r="T957" s="24">
        <v>0.8</v>
      </c>
      <c r="U957" s="24">
        <v>0.76000000000000012</v>
      </c>
      <c r="V957" s="24">
        <v>0.43200000000000005</v>
      </c>
      <c r="W957" s="24">
        <v>0.8</v>
      </c>
      <c r="X957" s="24">
        <v>0.248</v>
      </c>
      <c r="Y957" s="24">
        <v>0.43200000000000005</v>
      </c>
      <c r="Z957" s="24">
        <v>0.74400000000000011</v>
      </c>
      <c r="AA957" s="25">
        <v>0</v>
      </c>
      <c r="AB957" s="25">
        <v>23.200000000000003</v>
      </c>
      <c r="AC957" s="25">
        <v>10.4</v>
      </c>
      <c r="AD957" s="25">
        <v>11.200000000000001</v>
      </c>
      <c r="AE957" s="25">
        <v>12</v>
      </c>
      <c r="AF957" s="25">
        <v>8.8000000000000007</v>
      </c>
      <c r="AG957" s="25">
        <v>0</v>
      </c>
      <c r="AH957" s="25">
        <v>0</v>
      </c>
      <c r="AI957" s="25">
        <v>8.8000000000000007</v>
      </c>
      <c r="AJ957" s="25">
        <v>31.200000000000003</v>
      </c>
      <c r="AK957" s="25">
        <v>11.200000000000001</v>
      </c>
      <c r="AL957" s="25">
        <v>13.600000000000001</v>
      </c>
      <c r="AM957" s="25">
        <v>9.6000000000000014</v>
      </c>
      <c r="AN957" s="25">
        <v>0</v>
      </c>
      <c r="AO957" s="25">
        <v>14.4</v>
      </c>
      <c r="AP957" s="25">
        <v>7.2</v>
      </c>
      <c r="AQ957" s="25">
        <v>0</v>
      </c>
      <c r="AR957" s="25">
        <v>20</v>
      </c>
      <c r="AS957" s="25">
        <v>0.8</v>
      </c>
      <c r="AT957" s="25">
        <v>6.4</v>
      </c>
      <c r="AU957" s="25">
        <v>12.8</v>
      </c>
      <c r="AV957" s="25">
        <v>0</v>
      </c>
      <c r="AW957" s="25">
        <v>10.4</v>
      </c>
      <c r="AX957" s="25">
        <v>0</v>
      </c>
      <c r="AY957" s="25">
        <v>29.6</v>
      </c>
      <c r="AZ957" s="25">
        <v>7.2</v>
      </c>
      <c r="BA957" s="25">
        <v>20</v>
      </c>
      <c r="BB957" s="25">
        <v>3.2</v>
      </c>
      <c r="BC957" s="25">
        <v>8.8000000000000007</v>
      </c>
      <c r="BD957" s="25">
        <v>0</v>
      </c>
      <c r="BE957" s="25">
        <v>4</v>
      </c>
      <c r="BF957" s="25">
        <v>3.2</v>
      </c>
      <c r="BG957" s="25">
        <v>0</v>
      </c>
      <c r="BH957" s="25">
        <v>0.8</v>
      </c>
      <c r="BI957" s="25">
        <v>10.4</v>
      </c>
      <c r="BJ957" s="25">
        <v>0</v>
      </c>
      <c r="BK957" s="25">
        <v>3.2</v>
      </c>
      <c r="BL957" s="25">
        <v>0.8</v>
      </c>
      <c r="BM957" s="25">
        <v>4.8000000000000007</v>
      </c>
      <c r="BN957" s="25">
        <v>5.6000000000000005</v>
      </c>
      <c r="BO957" t="s">
        <v>236</v>
      </c>
    </row>
    <row r="958" spans="1:67" x14ac:dyDescent="0.25">
      <c r="A958" s="6">
        <v>45063</v>
      </c>
      <c r="B958" t="s">
        <v>11</v>
      </c>
      <c r="C958">
        <v>17</v>
      </c>
      <c r="D958">
        <f t="shared" si="94"/>
        <v>328.8</v>
      </c>
      <c r="E958">
        <f t="shared" si="95"/>
        <v>76.000000000000014</v>
      </c>
      <c r="F958">
        <f t="shared" si="96"/>
        <v>68</v>
      </c>
      <c r="G958">
        <f t="shared" si="97"/>
        <v>120.00000000000001</v>
      </c>
      <c r="H958">
        <f t="shared" si="98"/>
        <v>64.800000000000011</v>
      </c>
      <c r="I958">
        <v>0</v>
      </c>
      <c r="J958" s="22">
        <v>0.22400000000000003</v>
      </c>
      <c r="K958" s="22">
        <v>0.54400000000000004</v>
      </c>
      <c r="L958" s="22">
        <v>0.62400000000000011</v>
      </c>
      <c r="M958" s="22">
        <v>0.69600000000000006</v>
      </c>
      <c r="N958" s="22">
        <v>0.64000000000000012</v>
      </c>
      <c r="O958" s="24">
        <v>0.6160000000000001</v>
      </c>
      <c r="P958" s="24">
        <v>8.0000000000000016E-2</v>
      </c>
      <c r="Q958" s="24">
        <v>0.504</v>
      </c>
      <c r="R958" s="24">
        <v>0.14399999999999999</v>
      </c>
      <c r="S958" s="24">
        <v>0.47199999999999998</v>
      </c>
      <c r="T958" s="24">
        <v>0.60000000000000009</v>
      </c>
      <c r="U958" s="24">
        <v>0.32800000000000007</v>
      </c>
      <c r="V958" s="24">
        <v>0.72000000000000008</v>
      </c>
      <c r="W958" s="24">
        <v>0.26400000000000001</v>
      </c>
      <c r="X958" s="24">
        <v>0.76800000000000002</v>
      </c>
      <c r="Y958" s="24">
        <v>0.57599999999999996</v>
      </c>
      <c r="Z958" s="24">
        <v>0.32800000000000007</v>
      </c>
      <c r="AA958" s="25">
        <v>0</v>
      </c>
      <c r="AB958" s="25">
        <v>0</v>
      </c>
      <c r="AC958" s="25">
        <v>0</v>
      </c>
      <c r="AD958" s="25">
        <v>0</v>
      </c>
      <c r="AE958" s="25">
        <v>8.8000000000000007</v>
      </c>
      <c r="AF958" s="25">
        <v>0</v>
      </c>
      <c r="AG958" s="25">
        <v>16.8</v>
      </c>
      <c r="AH958" s="25">
        <v>18.400000000000002</v>
      </c>
      <c r="AI958" s="25">
        <v>0</v>
      </c>
      <c r="AJ958" s="25">
        <v>24</v>
      </c>
      <c r="AK958" s="25">
        <v>8</v>
      </c>
      <c r="AL958" s="25">
        <v>0</v>
      </c>
      <c r="AM958" s="25">
        <v>0.8</v>
      </c>
      <c r="AN958" s="25">
        <v>3.2</v>
      </c>
      <c r="AO958" s="25">
        <v>7.2</v>
      </c>
      <c r="AP958" s="25">
        <v>0</v>
      </c>
      <c r="AQ958" s="25">
        <v>14.4</v>
      </c>
      <c r="AR958" s="25">
        <v>15.200000000000001</v>
      </c>
      <c r="AS958" s="25">
        <v>0</v>
      </c>
      <c r="AT958" s="25">
        <v>24</v>
      </c>
      <c r="AU958" s="25">
        <v>4.8000000000000007</v>
      </c>
      <c r="AV958" s="25">
        <v>14.4</v>
      </c>
      <c r="AW958" s="25">
        <v>28</v>
      </c>
      <c r="AX958" s="25">
        <v>0</v>
      </c>
      <c r="AY958" s="25">
        <v>8.8000000000000007</v>
      </c>
      <c r="AZ958" s="25">
        <v>40.800000000000004</v>
      </c>
      <c r="BA958" s="25">
        <v>8.8000000000000007</v>
      </c>
      <c r="BB958" s="25">
        <v>12</v>
      </c>
      <c r="BC958" s="25">
        <v>2.4000000000000004</v>
      </c>
      <c r="BD958" s="25">
        <v>0</v>
      </c>
      <c r="BE958" s="25">
        <v>12.8</v>
      </c>
      <c r="BF958" s="25">
        <v>0.8</v>
      </c>
      <c r="BG958" s="25">
        <v>0.8</v>
      </c>
      <c r="BH958" s="25">
        <v>0</v>
      </c>
      <c r="BI958" s="25">
        <v>27.200000000000003</v>
      </c>
      <c r="BJ958" s="25">
        <v>4.8000000000000007</v>
      </c>
      <c r="BK958" s="25">
        <v>10.4</v>
      </c>
      <c r="BL958" s="25">
        <v>4.8000000000000007</v>
      </c>
      <c r="BM958" s="25">
        <v>13.600000000000001</v>
      </c>
      <c r="BN958" s="25">
        <v>0.8</v>
      </c>
      <c r="BO958" t="s">
        <v>236</v>
      </c>
    </row>
    <row r="959" spans="1:67" x14ac:dyDescent="0.25">
      <c r="A959" s="6">
        <v>45064</v>
      </c>
      <c r="B959" t="s">
        <v>11</v>
      </c>
      <c r="C959">
        <v>18</v>
      </c>
      <c r="D959">
        <f t="shared" si="94"/>
        <v>368.80000000000007</v>
      </c>
      <c r="E959">
        <f t="shared" si="95"/>
        <v>121.60000000000001</v>
      </c>
      <c r="F959">
        <f t="shared" si="96"/>
        <v>119.2</v>
      </c>
      <c r="G959">
        <f t="shared" si="97"/>
        <v>74.400000000000006</v>
      </c>
      <c r="H959">
        <f t="shared" si="98"/>
        <v>53.600000000000009</v>
      </c>
      <c r="I959">
        <v>0</v>
      </c>
      <c r="J959" s="22">
        <v>0.17600000000000002</v>
      </c>
      <c r="K959" s="22">
        <v>0.47199999999999998</v>
      </c>
      <c r="L959" s="22">
        <v>0.68800000000000006</v>
      </c>
      <c r="M959" s="22">
        <v>0.67200000000000004</v>
      </c>
      <c r="N959" s="22">
        <v>0.64000000000000012</v>
      </c>
      <c r="O959" s="24">
        <v>0.66400000000000015</v>
      </c>
      <c r="P959" s="24">
        <v>0.48</v>
      </c>
      <c r="Q959" s="24">
        <v>0.54400000000000004</v>
      </c>
      <c r="R959" s="24">
        <v>0.54400000000000004</v>
      </c>
      <c r="S959" s="24">
        <v>0.54400000000000004</v>
      </c>
      <c r="T959" s="24">
        <v>0.53600000000000003</v>
      </c>
      <c r="U959" s="24">
        <v>0.33600000000000002</v>
      </c>
      <c r="V959" s="24">
        <v>0.72800000000000009</v>
      </c>
      <c r="W959" s="24">
        <v>0.28000000000000003</v>
      </c>
      <c r="X959" s="24">
        <v>0.75200000000000011</v>
      </c>
      <c r="Y959" s="24">
        <v>0.41600000000000004</v>
      </c>
      <c r="Z959" s="24">
        <v>0.7360000000000001</v>
      </c>
      <c r="AA959" s="25">
        <v>0</v>
      </c>
      <c r="AB959" s="25">
        <v>0.8</v>
      </c>
      <c r="AC959" s="25">
        <v>1.6</v>
      </c>
      <c r="AD959" s="25">
        <v>36.800000000000004</v>
      </c>
      <c r="AE959" s="25">
        <v>6.4</v>
      </c>
      <c r="AF959" s="25">
        <v>11.200000000000001</v>
      </c>
      <c r="AG959" s="25">
        <v>0</v>
      </c>
      <c r="AH959" s="25">
        <v>30.400000000000002</v>
      </c>
      <c r="AI959" s="25">
        <v>3.2</v>
      </c>
      <c r="AJ959" s="25">
        <v>28.8</v>
      </c>
      <c r="AK959" s="25">
        <v>8.8000000000000007</v>
      </c>
      <c r="AL959" s="25">
        <v>0</v>
      </c>
      <c r="AM959" s="25">
        <v>0</v>
      </c>
      <c r="AN959" s="25">
        <v>0</v>
      </c>
      <c r="AO959" s="25">
        <v>0</v>
      </c>
      <c r="AP959" s="25">
        <v>0</v>
      </c>
      <c r="AQ959" s="25">
        <v>8</v>
      </c>
      <c r="AR959" s="25">
        <v>20.8</v>
      </c>
      <c r="AS959" s="25">
        <v>13.600000000000001</v>
      </c>
      <c r="AT959" s="25">
        <v>11.200000000000001</v>
      </c>
      <c r="AU959" s="25">
        <v>0</v>
      </c>
      <c r="AV959" s="25">
        <v>22.400000000000002</v>
      </c>
      <c r="AW959" s="25">
        <v>7.2</v>
      </c>
      <c r="AX959" s="25">
        <v>0</v>
      </c>
      <c r="AY959" s="25">
        <v>0</v>
      </c>
      <c r="AZ959" s="25">
        <v>0</v>
      </c>
      <c r="BA959" s="25">
        <v>15.200000000000001</v>
      </c>
      <c r="BB959" s="25">
        <v>0.8</v>
      </c>
      <c r="BC959" s="25">
        <v>0</v>
      </c>
      <c r="BD959" s="25">
        <v>28.8</v>
      </c>
      <c r="BE959" s="25">
        <v>13.600000000000001</v>
      </c>
      <c r="BF959" s="25">
        <v>11.200000000000001</v>
      </c>
      <c r="BG959" s="25">
        <v>9.6000000000000014</v>
      </c>
      <c r="BH959" s="25">
        <v>4</v>
      </c>
      <c r="BI959" s="25">
        <v>4</v>
      </c>
      <c r="BJ959" s="25">
        <v>4</v>
      </c>
      <c r="BK959" s="25">
        <v>30.400000000000002</v>
      </c>
      <c r="BL959" s="25">
        <v>28.8</v>
      </c>
      <c r="BM959" s="25">
        <v>16</v>
      </c>
      <c r="BN959" s="25">
        <v>0</v>
      </c>
      <c r="BO959" t="s">
        <v>236</v>
      </c>
    </row>
    <row r="960" spans="1:67" x14ac:dyDescent="0.25">
      <c r="A960" s="6">
        <v>45065</v>
      </c>
      <c r="B960" t="s">
        <v>11</v>
      </c>
      <c r="C960">
        <v>19</v>
      </c>
      <c r="D960">
        <f t="shared" si="94"/>
        <v>418.4</v>
      </c>
      <c r="E960">
        <f t="shared" si="95"/>
        <v>60.000000000000007</v>
      </c>
      <c r="F960">
        <f t="shared" si="96"/>
        <v>79.200000000000017</v>
      </c>
      <c r="G960">
        <f t="shared" si="97"/>
        <v>148.80000000000001</v>
      </c>
      <c r="H960">
        <f t="shared" si="98"/>
        <v>130.4</v>
      </c>
      <c r="I960">
        <v>0</v>
      </c>
      <c r="J960" s="22">
        <v>0.248</v>
      </c>
      <c r="K960" s="22">
        <v>0.44800000000000006</v>
      </c>
      <c r="L960" s="22">
        <v>0.70400000000000007</v>
      </c>
      <c r="M960" s="22">
        <v>0.4</v>
      </c>
      <c r="N960" s="22">
        <v>0.67200000000000004</v>
      </c>
      <c r="O960" s="24">
        <v>0.48</v>
      </c>
      <c r="P960" s="24">
        <v>0.57599999999999996</v>
      </c>
      <c r="Q960" s="24">
        <v>0.72000000000000008</v>
      </c>
      <c r="R960" s="24">
        <v>0.72000000000000008</v>
      </c>
      <c r="S960" s="24">
        <v>0.48</v>
      </c>
      <c r="T960" s="24">
        <v>0.64800000000000013</v>
      </c>
      <c r="U960" s="24">
        <v>0.67200000000000004</v>
      </c>
      <c r="V960" s="24">
        <v>0.46399999999999997</v>
      </c>
      <c r="W960" s="24">
        <v>0.72000000000000008</v>
      </c>
      <c r="X960" s="24">
        <v>0.68</v>
      </c>
      <c r="Y960" s="24">
        <v>0.41600000000000004</v>
      </c>
      <c r="Z960" s="24">
        <v>0.63200000000000012</v>
      </c>
      <c r="AA960" s="25">
        <v>6.4</v>
      </c>
      <c r="AB960" s="25">
        <v>8</v>
      </c>
      <c r="AC960" s="25">
        <v>10.4</v>
      </c>
      <c r="AD960" s="25">
        <v>14.4</v>
      </c>
      <c r="AE960" s="25">
        <v>0</v>
      </c>
      <c r="AF960" s="25">
        <v>5.6000000000000005</v>
      </c>
      <c r="AG960" s="25">
        <v>0</v>
      </c>
      <c r="AH960" s="25">
        <v>16.8</v>
      </c>
      <c r="AI960" s="25">
        <v>0</v>
      </c>
      <c r="AJ960" s="25">
        <v>17.600000000000001</v>
      </c>
      <c r="AK960" s="25">
        <v>7.2</v>
      </c>
      <c r="AL960" s="25">
        <v>17.600000000000001</v>
      </c>
      <c r="AM960" s="25">
        <v>1.6</v>
      </c>
      <c r="AN960" s="25">
        <v>0</v>
      </c>
      <c r="AO960" s="25">
        <v>10.4</v>
      </c>
      <c r="AP960" s="25">
        <v>0</v>
      </c>
      <c r="AQ960" s="25">
        <v>18.400000000000002</v>
      </c>
      <c r="AR960" s="25">
        <v>29.6</v>
      </c>
      <c r="AS960" s="25">
        <v>20</v>
      </c>
      <c r="AT960" s="25">
        <v>32.800000000000004</v>
      </c>
      <c r="AU960" s="25">
        <v>0</v>
      </c>
      <c r="AV960" s="25">
        <v>18.400000000000002</v>
      </c>
      <c r="AW960" s="25">
        <v>11.200000000000001</v>
      </c>
      <c r="AX960" s="25">
        <v>28</v>
      </c>
      <c r="AY960" s="25">
        <v>12</v>
      </c>
      <c r="AZ960" s="25">
        <v>31.200000000000003</v>
      </c>
      <c r="BA960" s="25">
        <v>2.4000000000000004</v>
      </c>
      <c r="BB960" s="25">
        <v>14.4</v>
      </c>
      <c r="BC960" s="25">
        <v>1.6</v>
      </c>
      <c r="BD960" s="25">
        <v>29.6</v>
      </c>
      <c r="BE960" s="25">
        <v>11.200000000000001</v>
      </c>
      <c r="BF960" s="25">
        <v>0</v>
      </c>
      <c r="BG960" s="25">
        <v>0</v>
      </c>
      <c r="BH960" s="25">
        <v>1.6</v>
      </c>
      <c r="BI960" s="25">
        <v>9.6000000000000014</v>
      </c>
      <c r="BJ960" s="25">
        <v>8</v>
      </c>
      <c r="BK960" s="25">
        <v>0</v>
      </c>
      <c r="BL960" s="25">
        <v>19.200000000000003</v>
      </c>
      <c r="BM960" s="25">
        <v>10.4</v>
      </c>
      <c r="BN960" s="25">
        <v>0</v>
      </c>
      <c r="BO960" t="s">
        <v>236</v>
      </c>
    </row>
    <row r="961" spans="1:67" x14ac:dyDescent="0.25">
      <c r="A961" s="6">
        <v>45066</v>
      </c>
      <c r="B961" t="s">
        <v>11</v>
      </c>
      <c r="C961">
        <v>20</v>
      </c>
      <c r="D961">
        <f t="shared" si="94"/>
        <v>352.80000000000007</v>
      </c>
      <c r="E961">
        <f t="shared" si="95"/>
        <v>92.800000000000011</v>
      </c>
      <c r="F961">
        <f t="shared" si="96"/>
        <v>112</v>
      </c>
      <c r="G961">
        <f t="shared" si="97"/>
        <v>56.800000000000004</v>
      </c>
      <c r="H961">
        <f t="shared" si="98"/>
        <v>91.200000000000017</v>
      </c>
      <c r="I961">
        <v>0</v>
      </c>
      <c r="J961" s="22">
        <v>0.67200000000000004</v>
      </c>
      <c r="K961" s="22">
        <v>0.40800000000000003</v>
      </c>
      <c r="L961" s="22">
        <v>0.56000000000000005</v>
      </c>
      <c r="M961" s="22">
        <v>0.62400000000000011</v>
      </c>
      <c r="N961" s="22">
        <v>0.42400000000000004</v>
      </c>
      <c r="O961" s="24">
        <v>0.496</v>
      </c>
      <c r="P961" s="24">
        <v>0.51200000000000001</v>
      </c>
      <c r="Q961" s="24">
        <v>0.48799999999999999</v>
      </c>
      <c r="R961" s="24">
        <v>0.58399999999999996</v>
      </c>
      <c r="S961" s="24">
        <v>0.55200000000000005</v>
      </c>
      <c r="T961" s="24">
        <v>0.63200000000000012</v>
      </c>
      <c r="U961" s="24">
        <v>0.7360000000000001</v>
      </c>
      <c r="V961" s="24">
        <v>0.74400000000000011</v>
      </c>
      <c r="W961" s="24">
        <v>0.70400000000000007</v>
      </c>
      <c r="X961" s="24">
        <v>0.496</v>
      </c>
      <c r="Y961" s="24">
        <v>0.77600000000000002</v>
      </c>
      <c r="Z961" s="24">
        <v>0.24</v>
      </c>
      <c r="AA961" s="25">
        <v>0</v>
      </c>
      <c r="AB961" s="25">
        <v>0.8</v>
      </c>
      <c r="AC961" s="25">
        <v>4</v>
      </c>
      <c r="AD961" s="25">
        <v>40.800000000000004</v>
      </c>
      <c r="AE961" s="25">
        <v>24</v>
      </c>
      <c r="AF961" s="25">
        <v>0</v>
      </c>
      <c r="AG961" s="25">
        <v>7.2</v>
      </c>
      <c r="AH961" s="25">
        <v>13.600000000000001</v>
      </c>
      <c r="AI961" s="25">
        <v>21.6</v>
      </c>
      <c r="AJ961" s="25">
        <v>0</v>
      </c>
      <c r="AK961" s="25">
        <v>16</v>
      </c>
      <c r="AL961" s="25">
        <v>0</v>
      </c>
      <c r="AM961" s="25">
        <v>32.800000000000004</v>
      </c>
      <c r="AN961" s="25">
        <v>0</v>
      </c>
      <c r="AO961" s="25">
        <v>12.8</v>
      </c>
      <c r="AP961" s="25">
        <v>20</v>
      </c>
      <c r="AQ961" s="25">
        <v>6.4</v>
      </c>
      <c r="AR961" s="25">
        <v>0</v>
      </c>
      <c r="AS961" s="25">
        <v>0</v>
      </c>
      <c r="AT961" s="25">
        <v>19.200000000000003</v>
      </c>
      <c r="AU961" s="25">
        <v>8</v>
      </c>
      <c r="AV961" s="25">
        <v>0</v>
      </c>
      <c r="AW961" s="25">
        <v>7.2</v>
      </c>
      <c r="AX961" s="25">
        <v>2.4000000000000004</v>
      </c>
      <c r="AY961" s="25">
        <v>0</v>
      </c>
      <c r="AZ961" s="25">
        <v>6.4</v>
      </c>
      <c r="BA961" s="25">
        <v>15.200000000000001</v>
      </c>
      <c r="BB961" s="25">
        <v>14.4</v>
      </c>
      <c r="BC961" s="25">
        <v>3.2</v>
      </c>
      <c r="BD961" s="25">
        <v>0</v>
      </c>
      <c r="BE961" s="25">
        <v>19.200000000000003</v>
      </c>
      <c r="BF961" s="25">
        <v>0</v>
      </c>
      <c r="BG961" s="25">
        <v>0</v>
      </c>
      <c r="BH961" s="25">
        <v>22.400000000000002</v>
      </c>
      <c r="BI961" s="25">
        <v>9.6000000000000014</v>
      </c>
      <c r="BJ961" s="25">
        <v>19.200000000000003</v>
      </c>
      <c r="BK961" s="25">
        <v>0</v>
      </c>
      <c r="BL961" s="25">
        <v>2.4000000000000004</v>
      </c>
      <c r="BM961" s="25">
        <v>0</v>
      </c>
      <c r="BN961" s="25">
        <v>20</v>
      </c>
      <c r="BO961" t="s">
        <v>236</v>
      </c>
    </row>
    <row r="962" spans="1:67" x14ac:dyDescent="0.25">
      <c r="A962" s="6">
        <v>45067</v>
      </c>
      <c r="B962" t="s">
        <v>11</v>
      </c>
      <c r="C962">
        <v>21</v>
      </c>
      <c r="D962">
        <f t="shared" si="94"/>
        <v>356.80000000000007</v>
      </c>
      <c r="E962">
        <f t="shared" si="95"/>
        <v>81.600000000000009</v>
      </c>
      <c r="F962">
        <f t="shared" si="96"/>
        <v>51.2</v>
      </c>
      <c r="G962">
        <f t="shared" si="97"/>
        <v>138.4</v>
      </c>
      <c r="H962">
        <f t="shared" si="98"/>
        <v>85.600000000000009</v>
      </c>
      <c r="I962">
        <v>0</v>
      </c>
      <c r="J962" s="22">
        <v>0.65600000000000014</v>
      </c>
      <c r="K962" s="22">
        <v>0.55200000000000005</v>
      </c>
      <c r="L962" s="22">
        <v>0.6160000000000001</v>
      </c>
      <c r="M962" s="22">
        <v>0.67200000000000004</v>
      </c>
      <c r="N962" s="22">
        <v>0.72800000000000009</v>
      </c>
      <c r="O962" s="24">
        <v>0.62400000000000011</v>
      </c>
      <c r="P962" s="24">
        <v>0.2</v>
      </c>
      <c r="Q962" s="24">
        <v>0.56799999999999995</v>
      </c>
      <c r="R962" s="24">
        <v>0.60000000000000009</v>
      </c>
      <c r="S962" s="24">
        <v>0.55200000000000005</v>
      </c>
      <c r="T962" s="24">
        <v>0.78400000000000003</v>
      </c>
      <c r="U962" s="24">
        <v>0.77600000000000002</v>
      </c>
      <c r="V962" s="24">
        <v>0.77600000000000002</v>
      </c>
      <c r="W962" s="24">
        <v>0.57599999999999996</v>
      </c>
      <c r="X962" s="24">
        <v>0.8</v>
      </c>
      <c r="Y962" s="24">
        <v>0.59199999999999997</v>
      </c>
      <c r="Z962" s="24">
        <v>0.248</v>
      </c>
      <c r="AA962" s="25">
        <v>12.8</v>
      </c>
      <c r="AB962" s="25">
        <v>0</v>
      </c>
      <c r="AC962" s="25">
        <v>0</v>
      </c>
      <c r="AD962" s="25">
        <v>16</v>
      </c>
      <c r="AE962" s="25">
        <v>0</v>
      </c>
      <c r="AF962" s="25">
        <v>0</v>
      </c>
      <c r="AG962" s="25">
        <v>0</v>
      </c>
      <c r="AH962" s="25">
        <v>9.6000000000000014</v>
      </c>
      <c r="AI962" s="25">
        <v>12.8</v>
      </c>
      <c r="AJ962" s="25">
        <v>0</v>
      </c>
      <c r="AK962" s="25">
        <v>4</v>
      </c>
      <c r="AL962" s="25">
        <v>4.8000000000000007</v>
      </c>
      <c r="AM962" s="25">
        <v>0</v>
      </c>
      <c r="AN962" s="25">
        <v>0</v>
      </c>
      <c r="AO962" s="25">
        <v>25.6</v>
      </c>
      <c r="AP962" s="25">
        <v>8</v>
      </c>
      <c r="AQ962" s="25">
        <v>28</v>
      </c>
      <c r="AR962" s="25">
        <v>8.8000000000000007</v>
      </c>
      <c r="AS962" s="25">
        <v>0</v>
      </c>
      <c r="AT962" s="25">
        <v>10.4</v>
      </c>
      <c r="AU962" s="25">
        <v>16.8</v>
      </c>
      <c r="AV962" s="25">
        <v>23.200000000000003</v>
      </c>
      <c r="AW962" s="25">
        <v>24.8</v>
      </c>
      <c r="AX962" s="25">
        <v>0</v>
      </c>
      <c r="AY962" s="25">
        <v>28.8</v>
      </c>
      <c r="AZ962" s="25">
        <v>0</v>
      </c>
      <c r="BA962" s="25">
        <v>15.200000000000001</v>
      </c>
      <c r="BB962" s="25">
        <v>0</v>
      </c>
      <c r="BC962" s="25">
        <v>17.600000000000001</v>
      </c>
      <c r="BD962" s="25">
        <v>12</v>
      </c>
      <c r="BE962" s="25">
        <v>0</v>
      </c>
      <c r="BF962" s="25">
        <v>8</v>
      </c>
      <c r="BG962" s="25">
        <v>0</v>
      </c>
      <c r="BH962" s="25">
        <v>4.8000000000000007</v>
      </c>
      <c r="BI962" s="25">
        <v>24</v>
      </c>
      <c r="BJ962" s="25">
        <v>3.2</v>
      </c>
      <c r="BK962" s="25">
        <v>3.2</v>
      </c>
      <c r="BL962" s="25">
        <v>5.6000000000000005</v>
      </c>
      <c r="BM962" s="25">
        <v>6.4</v>
      </c>
      <c r="BN962" s="25">
        <v>26.400000000000002</v>
      </c>
      <c r="BO962" t="s">
        <v>236</v>
      </c>
    </row>
    <row r="963" spans="1:67" x14ac:dyDescent="0.25">
      <c r="A963" s="6">
        <v>45068</v>
      </c>
      <c r="B963" t="s">
        <v>11</v>
      </c>
      <c r="C963">
        <v>22</v>
      </c>
      <c r="D963">
        <f t="shared" si="94"/>
        <v>273.60000000000002</v>
      </c>
      <c r="E963">
        <f t="shared" si="95"/>
        <v>81.600000000000009</v>
      </c>
      <c r="F963">
        <f t="shared" si="96"/>
        <v>92.800000000000011</v>
      </c>
      <c r="G963">
        <f t="shared" si="97"/>
        <v>26.4</v>
      </c>
      <c r="H963">
        <f t="shared" si="98"/>
        <v>72.8</v>
      </c>
      <c r="I963">
        <v>0</v>
      </c>
      <c r="J963" s="22">
        <v>0.56799999999999995</v>
      </c>
      <c r="K963" s="22">
        <v>0.7360000000000001</v>
      </c>
      <c r="L963" s="22">
        <v>0.6080000000000001</v>
      </c>
      <c r="M963" s="22">
        <v>0.16800000000000001</v>
      </c>
      <c r="N963" s="22">
        <v>0.72000000000000008</v>
      </c>
      <c r="O963" s="24">
        <v>0.76800000000000002</v>
      </c>
      <c r="P963" s="24">
        <v>0.53600000000000003</v>
      </c>
      <c r="Q963" s="24">
        <v>0.53600000000000003</v>
      </c>
      <c r="R963" s="24">
        <v>0.40800000000000003</v>
      </c>
      <c r="S963" s="24">
        <v>0.48799999999999999</v>
      </c>
      <c r="T963" s="24">
        <v>0.48</v>
      </c>
      <c r="U963" s="24">
        <v>0.77600000000000002</v>
      </c>
      <c r="V963" s="24">
        <v>0.62400000000000011</v>
      </c>
      <c r="W963" s="24">
        <v>0.56799999999999995</v>
      </c>
      <c r="X963" s="24">
        <v>0.72000000000000008</v>
      </c>
      <c r="Y963" s="24">
        <v>0.22400000000000003</v>
      </c>
      <c r="Z963" s="24">
        <v>0.26400000000000001</v>
      </c>
      <c r="AA963" s="25">
        <v>29.6</v>
      </c>
      <c r="AB963" s="25">
        <v>1.6</v>
      </c>
      <c r="AC963" s="25">
        <v>4</v>
      </c>
      <c r="AD963" s="25">
        <v>16.8</v>
      </c>
      <c r="AE963" s="25">
        <v>10.4</v>
      </c>
      <c r="AF963" s="25">
        <v>8</v>
      </c>
      <c r="AG963" s="25">
        <v>3.2</v>
      </c>
      <c r="AH963" s="25">
        <v>0</v>
      </c>
      <c r="AI963" s="25">
        <v>16.8</v>
      </c>
      <c r="AJ963" s="25">
        <v>2.4000000000000004</v>
      </c>
      <c r="AK963" s="25">
        <v>23.200000000000003</v>
      </c>
      <c r="AL963" s="25">
        <v>25.6</v>
      </c>
      <c r="AM963" s="25">
        <v>20</v>
      </c>
      <c r="AN963" s="25">
        <v>5.6000000000000005</v>
      </c>
      <c r="AO963" s="25">
        <v>5.6000000000000005</v>
      </c>
      <c r="AP963" s="25">
        <v>0</v>
      </c>
      <c r="AQ963" s="25">
        <v>0</v>
      </c>
      <c r="AR963" s="25">
        <v>7.2</v>
      </c>
      <c r="AS963" s="25">
        <v>8.8000000000000007</v>
      </c>
      <c r="AT963" s="25">
        <v>0</v>
      </c>
      <c r="AU963" s="25">
        <v>0</v>
      </c>
      <c r="AV963" s="25">
        <v>4.8000000000000007</v>
      </c>
      <c r="AW963" s="25">
        <v>0</v>
      </c>
      <c r="AX963" s="25">
        <v>0</v>
      </c>
      <c r="AY963" s="25">
        <v>3.2</v>
      </c>
      <c r="AZ963" s="25">
        <v>3.2</v>
      </c>
      <c r="BA963" s="25">
        <v>0</v>
      </c>
      <c r="BB963" s="25">
        <v>1.6</v>
      </c>
      <c r="BC963" s="25">
        <v>13.600000000000001</v>
      </c>
      <c r="BD963" s="25">
        <v>0</v>
      </c>
      <c r="BE963" s="25">
        <v>21.6</v>
      </c>
      <c r="BF963" s="25">
        <v>26.400000000000002</v>
      </c>
      <c r="BG963" s="25">
        <v>3.2</v>
      </c>
      <c r="BH963" s="25">
        <v>14.4</v>
      </c>
      <c r="BI963" s="25">
        <v>1.6</v>
      </c>
      <c r="BJ963" s="25">
        <v>7.2</v>
      </c>
      <c r="BK963" s="25">
        <v>0</v>
      </c>
      <c r="BL963" s="25">
        <v>4</v>
      </c>
      <c r="BM963" s="25">
        <v>0.8</v>
      </c>
      <c r="BN963" s="25">
        <v>2.4000000000000004</v>
      </c>
      <c r="BO963" t="s">
        <v>236</v>
      </c>
    </row>
    <row r="964" spans="1:67" x14ac:dyDescent="0.25">
      <c r="A964" s="6">
        <v>45069</v>
      </c>
      <c r="B964" t="s">
        <v>11</v>
      </c>
      <c r="C964">
        <v>23</v>
      </c>
      <c r="D964">
        <f t="shared" si="94"/>
        <v>397.60000000000014</v>
      </c>
      <c r="E964">
        <f t="shared" si="95"/>
        <v>86.40000000000002</v>
      </c>
      <c r="F964">
        <f t="shared" si="96"/>
        <v>86.40000000000002</v>
      </c>
      <c r="G964">
        <f t="shared" si="97"/>
        <v>163.20000000000005</v>
      </c>
      <c r="H964">
        <f t="shared" si="98"/>
        <v>61.600000000000009</v>
      </c>
      <c r="I964">
        <v>0</v>
      </c>
      <c r="J964" s="22">
        <v>0.248</v>
      </c>
      <c r="K964" s="22">
        <v>0.52800000000000002</v>
      </c>
      <c r="L964" s="22">
        <v>0.34400000000000003</v>
      </c>
      <c r="M964" s="22">
        <v>0.64800000000000013</v>
      </c>
      <c r="N964" s="22">
        <v>0.79200000000000004</v>
      </c>
      <c r="O964" s="24">
        <v>0.496</v>
      </c>
      <c r="P964" s="24">
        <v>0.76800000000000002</v>
      </c>
      <c r="Q964" s="24">
        <v>0.47199999999999998</v>
      </c>
      <c r="R964" s="24">
        <v>0.504</v>
      </c>
      <c r="S964" s="24">
        <v>0.69600000000000006</v>
      </c>
      <c r="T964" s="24">
        <v>0.44000000000000006</v>
      </c>
      <c r="U964" s="24">
        <v>0.6080000000000001</v>
      </c>
      <c r="V964" s="24">
        <v>0.8</v>
      </c>
      <c r="W964" s="24">
        <v>0.72000000000000008</v>
      </c>
      <c r="X964" s="24">
        <v>0.24</v>
      </c>
      <c r="Y964" s="24">
        <v>0.46399999999999997</v>
      </c>
      <c r="Z964" s="24">
        <v>0.22400000000000003</v>
      </c>
      <c r="AA964" s="25">
        <v>3.2</v>
      </c>
      <c r="AB964" s="25">
        <v>0</v>
      </c>
      <c r="AC964" s="25">
        <v>17.600000000000001</v>
      </c>
      <c r="AD964" s="25">
        <v>0</v>
      </c>
      <c r="AE964" s="25">
        <v>11.200000000000012</v>
      </c>
      <c r="AF964" s="25">
        <v>16.8</v>
      </c>
      <c r="AG964" s="25">
        <v>19.200000000000003</v>
      </c>
      <c r="AH964" s="25">
        <v>0</v>
      </c>
      <c r="AI964" s="25">
        <v>8</v>
      </c>
      <c r="AJ964" s="25">
        <v>10.4</v>
      </c>
      <c r="AK964" s="25">
        <v>14.4</v>
      </c>
      <c r="AL964" s="25">
        <v>0</v>
      </c>
      <c r="AM964" s="25">
        <v>27.200000000000003</v>
      </c>
      <c r="AN964" s="25">
        <v>0</v>
      </c>
      <c r="AO964" s="25">
        <v>0</v>
      </c>
      <c r="AP964" s="25">
        <v>3.2</v>
      </c>
      <c r="AQ964" s="25">
        <v>12.8</v>
      </c>
      <c r="AR964" s="25">
        <v>0</v>
      </c>
      <c r="AS964" s="25">
        <v>1.6</v>
      </c>
      <c r="AT964" s="25">
        <v>16.8</v>
      </c>
      <c r="AU964" s="25">
        <v>9.6000000000000014</v>
      </c>
      <c r="AV964" s="25">
        <v>12.8</v>
      </c>
      <c r="AW964" s="25">
        <v>10.4</v>
      </c>
      <c r="AX964" s="25">
        <v>23.200000000000003</v>
      </c>
      <c r="AY964" s="25">
        <v>23.200000000000003</v>
      </c>
      <c r="AZ964" s="25">
        <v>15.200000000000001</v>
      </c>
      <c r="BA964" s="25">
        <v>25.6</v>
      </c>
      <c r="BB964" s="25">
        <v>16.8</v>
      </c>
      <c r="BC964" s="25">
        <v>19.200000000000003</v>
      </c>
      <c r="BD964" s="25">
        <v>7.2</v>
      </c>
      <c r="BE964" s="25">
        <v>3.2</v>
      </c>
      <c r="BF964" s="25">
        <v>4.8000000000000007</v>
      </c>
      <c r="BG964" s="25">
        <v>9.6000000000000014</v>
      </c>
      <c r="BH964" s="25">
        <v>19.200000000000003</v>
      </c>
      <c r="BI964" s="25">
        <v>8.8000000000000007</v>
      </c>
      <c r="BJ964" s="25">
        <v>22.400000000000002</v>
      </c>
      <c r="BK964" s="25">
        <v>0</v>
      </c>
      <c r="BL964" s="25">
        <v>6.4</v>
      </c>
      <c r="BM964" s="25">
        <v>0</v>
      </c>
      <c r="BN964" s="25">
        <v>12</v>
      </c>
      <c r="BO964" t="s">
        <v>236</v>
      </c>
    </row>
    <row r="965" spans="1:67" x14ac:dyDescent="0.25">
      <c r="A965" s="6">
        <v>45070</v>
      </c>
      <c r="B965" t="s">
        <v>11</v>
      </c>
      <c r="C965">
        <v>24</v>
      </c>
      <c r="D965">
        <f t="shared" si="94"/>
        <v>320.80000000000018</v>
      </c>
      <c r="E965">
        <f t="shared" si="95"/>
        <v>44.800000000000011</v>
      </c>
      <c r="F965">
        <f t="shared" si="96"/>
        <v>112.80000000000004</v>
      </c>
      <c r="G965">
        <f t="shared" si="97"/>
        <v>127.20000000000005</v>
      </c>
      <c r="H965">
        <f t="shared" si="98"/>
        <v>36.000000000000092</v>
      </c>
      <c r="I965">
        <v>0</v>
      </c>
      <c r="J965" s="22">
        <v>0.56799999999999995</v>
      </c>
      <c r="K965" s="22">
        <v>0.72000000000000008</v>
      </c>
      <c r="L965" s="22">
        <v>0.43200000000000005</v>
      </c>
      <c r="M965" s="22">
        <v>0.71200000000000008</v>
      </c>
      <c r="N965" s="22">
        <v>0.74400000000000011</v>
      </c>
      <c r="O965" s="24">
        <v>0.71200000000000008</v>
      </c>
      <c r="P965" s="24">
        <v>0.6080000000000001</v>
      </c>
      <c r="Q965" s="24">
        <v>0.72000000000000008</v>
      </c>
      <c r="R965" s="24">
        <v>0.71200000000000008</v>
      </c>
      <c r="S965" s="24">
        <v>0.54400000000000004</v>
      </c>
      <c r="T965" s="24">
        <v>0.6080000000000001</v>
      </c>
      <c r="U965" s="24">
        <v>0.75200000000000011</v>
      </c>
      <c r="V965" s="24">
        <v>0.46399999999999997</v>
      </c>
      <c r="W965" s="24">
        <v>0.72000000000000008</v>
      </c>
      <c r="X965" s="24">
        <v>0.31200000000000006</v>
      </c>
      <c r="Y965" s="24">
        <v>0.77600000000000002</v>
      </c>
      <c r="Z965" s="24">
        <v>0.45600000000000007</v>
      </c>
      <c r="AA965" s="25">
        <v>36.800000000000004</v>
      </c>
      <c r="AB965" s="25">
        <v>20.8</v>
      </c>
      <c r="AC965" s="25">
        <v>0</v>
      </c>
      <c r="AD965" s="25">
        <v>18.400000000000002</v>
      </c>
      <c r="AE965" s="25">
        <v>5.6000000000000005</v>
      </c>
      <c r="AF965" s="25">
        <v>9.6000000000000014</v>
      </c>
      <c r="AG965" s="25">
        <v>6.4</v>
      </c>
      <c r="AH965" s="25">
        <v>2.4000000000000004</v>
      </c>
      <c r="AI965" s="25">
        <v>3.2</v>
      </c>
      <c r="AJ965" s="25">
        <v>9.6000000000000014</v>
      </c>
      <c r="AK965" s="25">
        <v>3.2</v>
      </c>
      <c r="AL965" s="25">
        <v>0</v>
      </c>
      <c r="AM965" s="25">
        <v>18.400000000000002</v>
      </c>
      <c r="AN965" s="25">
        <v>0</v>
      </c>
      <c r="AO965" s="25">
        <v>0</v>
      </c>
      <c r="AP965" s="25">
        <v>11.200000000000001</v>
      </c>
      <c r="AQ965" s="25">
        <v>0</v>
      </c>
      <c r="AR965" s="25">
        <v>5.6000000000000911</v>
      </c>
      <c r="AS965" s="25">
        <v>0</v>
      </c>
      <c r="AT965" s="25">
        <v>0.8</v>
      </c>
      <c r="AU965" s="25">
        <v>24.8</v>
      </c>
      <c r="AV965" s="25">
        <v>1.6</v>
      </c>
      <c r="AW965" s="25">
        <v>19.200000000000003</v>
      </c>
      <c r="AX965" s="25">
        <v>4.8000000000000007</v>
      </c>
      <c r="AY965" s="25">
        <v>35.200000000000003</v>
      </c>
      <c r="AZ965" s="25">
        <v>1.6</v>
      </c>
      <c r="BA965" s="25">
        <v>0</v>
      </c>
      <c r="BB965" s="25">
        <v>8.0000000000000462</v>
      </c>
      <c r="BC965" s="25">
        <v>32</v>
      </c>
      <c r="BD965" s="25">
        <v>0</v>
      </c>
      <c r="BE965" s="25">
        <v>0</v>
      </c>
      <c r="BF965" s="25">
        <v>3.2</v>
      </c>
      <c r="BG965" s="25">
        <v>17.600000000000001</v>
      </c>
      <c r="BH965" s="25">
        <v>0.8</v>
      </c>
      <c r="BI965" s="25">
        <v>16.8</v>
      </c>
      <c r="BJ965" s="25">
        <v>0</v>
      </c>
      <c r="BK965" s="25">
        <v>1.6</v>
      </c>
      <c r="BL965" s="25">
        <v>0</v>
      </c>
      <c r="BM965" s="25">
        <v>4.8000000000000007</v>
      </c>
      <c r="BN965" s="25">
        <v>0</v>
      </c>
      <c r="BO965" t="s">
        <v>236</v>
      </c>
    </row>
    <row r="966" spans="1:67" x14ac:dyDescent="0.25">
      <c r="A966" s="6">
        <v>45071</v>
      </c>
      <c r="B966" t="s">
        <v>11</v>
      </c>
      <c r="C966">
        <v>25</v>
      </c>
      <c r="D966">
        <f t="shared" si="94"/>
        <v>494.40000000000009</v>
      </c>
      <c r="E966">
        <f t="shared" si="95"/>
        <v>96</v>
      </c>
      <c r="F966">
        <f t="shared" si="96"/>
        <v>206.4</v>
      </c>
      <c r="G966">
        <f t="shared" si="97"/>
        <v>96.000000000000114</v>
      </c>
      <c r="H966">
        <f t="shared" si="98"/>
        <v>96</v>
      </c>
      <c r="I966">
        <v>0</v>
      </c>
      <c r="J966" s="22">
        <v>0.29599999999999999</v>
      </c>
      <c r="K966" s="22">
        <v>0.64000000000000012</v>
      </c>
      <c r="L966" s="22">
        <v>0.38400000000000001</v>
      </c>
      <c r="M966" s="22">
        <v>0.4</v>
      </c>
      <c r="N966" s="22">
        <v>0.72000000000000008</v>
      </c>
      <c r="O966" s="24">
        <v>0.67200000000000004</v>
      </c>
      <c r="P966" s="24">
        <v>0.54400000000000004</v>
      </c>
      <c r="Q966" s="24">
        <v>0.60000000000000009</v>
      </c>
      <c r="R966" s="24">
        <v>0.496</v>
      </c>
      <c r="S966" s="24">
        <v>8.0000000000000016E-2</v>
      </c>
      <c r="T966" s="24">
        <v>0.76000000000000012</v>
      </c>
      <c r="U966" s="24">
        <v>0.39200000000000002</v>
      </c>
      <c r="V966" s="24">
        <v>0.70400000000000007</v>
      </c>
      <c r="W966" s="24">
        <v>0.77600000000000002</v>
      </c>
      <c r="X966" s="24">
        <v>0.76000000000000012</v>
      </c>
      <c r="Y966" s="24">
        <v>0.32800000000000007</v>
      </c>
      <c r="Z966" s="24">
        <v>0.29599999999999999</v>
      </c>
      <c r="AA966" s="25">
        <v>40</v>
      </c>
      <c r="AB966" s="25">
        <v>17.600000000000001</v>
      </c>
      <c r="AC966" s="25">
        <v>25.6</v>
      </c>
      <c r="AD966" s="25">
        <v>0.8</v>
      </c>
      <c r="AE966" s="25">
        <v>42.400000000000006</v>
      </c>
      <c r="AF966" s="25">
        <v>20.8</v>
      </c>
      <c r="AG966" s="25">
        <v>40</v>
      </c>
      <c r="AH966" s="25">
        <v>0</v>
      </c>
      <c r="AI966" s="25">
        <v>17.600000000000001</v>
      </c>
      <c r="AJ966" s="25">
        <v>1.6</v>
      </c>
      <c r="AK966" s="25">
        <v>0</v>
      </c>
      <c r="AL966" s="25">
        <v>16.8</v>
      </c>
      <c r="AM966" s="25">
        <v>4</v>
      </c>
      <c r="AN966" s="25">
        <v>19.200000000000003</v>
      </c>
      <c r="AO966" s="25">
        <v>12.8</v>
      </c>
      <c r="AP966" s="25">
        <v>0</v>
      </c>
      <c r="AQ966" s="25">
        <v>0</v>
      </c>
      <c r="AR966" s="25">
        <v>10.4</v>
      </c>
      <c r="AS966" s="25">
        <v>4.8000000000000007</v>
      </c>
      <c r="AT966" s="25">
        <v>28</v>
      </c>
      <c r="AU966" s="25">
        <v>9.6000000000000014</v>
      </c>
      <c r="AV966" s="25">
        <v>18.400000000000002</v>
      </c>
      <c r="AW966" s="25">
        <v>26.400000000000002</v>
      </c>
      <c r="AX966" s="25">
        <v>8</v>
      </c>
      <c r="AY966" s="25">
        <v>0</v>
      </c>
      <c r="AZ966" s="25">
        <v>3.2</v>
      </c>
      <c r="BA966" s="25">
        <v>7.2</v>
      </c>
      <c r="BB966" s="25">
        <v>13.600000000000092</v>
      </c>
      <c r="BC966" s="25">
        <v>7.2</v>
      </c>
      <c r="BD966" s="25">
        <v>2.4000000000000004</v>
      </c>
      <c r="BE966" s="25">
        <v>16</v>
      </c>
      <c r="BF966" s="25">
        <v>4.8000000000000007</v>
      </c>
      <c r="BG966" s="25">
        <v>33.6</v>
      </c>
      <c r="BH966" s="25">
        <v>6.4</v>
      </c>
      <c r="BI966" s="25">
        <v>0</v>
      </c>
      <c r="BJ966" s="25">
        <v>0</v>
      </c>
      <c r="BK966" s="25">
        <v>19.200000000000003</v>
      </c>
      <c r="BL966" s="25">
        <v>12.8</v>
      </c>
      <c r="BM966" s="25">
        <v>3.2</v>
      </c>
      <c r="BN966" s="25">
        <v>0</v>
      </c>
      <c r="BO966" t="s">
        <v>236</v>
      </c>
    </row>
    <row r="967" spans="1:67" x14ac:dyDescent="0.25">
      <c r="A967" s="6">
        <v>45072</v>
      </c>
      <c r="B967" t="s">
        <v>11</v>
      </c>
      <c r="C967">
        <v>26</v>
      </c>
      <c r="D967">
        <f t="shared" si="94"/>
        <v>378.40000000000003</v>
      </c>
      <c r="E967">
        <f t="shared" si="95"/>
        <v>66.400000000000006</v>
      </c>
      <c r="F967">
        <f t="shared" si="96"/>
        <v>124.80000000000001</v>
      </c>
      <c r="G967">
        <f t="shared" si="97"/>
        <v>122.4</v>
      </c>
      <c r="H967">
        <f t="shared" si="98"/>
        <v>64.800000000000011</v>
      </c>
      <c r="I967">
        <v>0</v>
      </c>
      <c r="J967" s="22">
        <v>0.53600000000000003</v>
      </c>
      <c r="K967" s="22">
        <v>0.58399999999999996</v>
      </c>
      <c r="L967" s="22">
        <v>0.72000000000000008</v>
      </c>
      <c r="M967" s="22">
        <v>0.76000000000000012</v>
      </c>
      <c r="N967" s="22">
        <v>0.76800000000000002</v>
      </c>
      <c r="O967" s="24">
        <v>0.68</v>
      </c>
      <c r="P967" s="24">
        <v>0.48</v>
      </c>
      <c r="Q967" s="24">
        <v>0.68800000000000006</v>
      </c>
      <c r="R967" s="24">
        <v>0.51200000000000001</v>
      </c>
      <c r="S967" s="24">
        <v>0.54400000000000004</v>
      </c>
      <c r="T967" s="24">
        <v>0.48799999999999999</v>
      </c>
      <c r="U967" s="24">
        <v>0.56799999999999995</v>
      </c>
      <c r="V967" s="24">
        <v>0.45600000000000007</v>
      </c>
      <c r="W967" s="24">
        <v>0.66400000000000015</v>
      </c>
      <c r="X967" s="24">
        <v>0.68800000000000006</v>
      </c>
      <c r="Y967" s="24">
        <v>0.59199999999999997</v>
      </c>
      <c r="Z967" s="24">
        <v>0.12</v>
      </c>
      <c r="AA967" s="25">
        <v>8.8000000000000007</v>
      </c>
      <c r="AB967" s="25">
        <v>34.4</v>
      </c>
      <c r="AC967" s="25">
        <v>15.200000000000001</v>
      </c>
      <c r="AD967" s="25">
        <v>11.200000000000001</v>
      </c>
      <c r="AE967" s="25">
        <v>0</v>
      </c>
      <c r="AF967" s="25">
        <v>20</v>
      </c>
      <c r="AG967" s="25">
        <v>0</v>
      </c>
      <c r="AH967" s="25">
        <v>31.200000000000003</v>
      </c>
      <c r="AI967" s="25">
        <v>4</v>
      </c>
      <c r="AJ967" s="25">
        <v>0</v>
      </c>
      <c r="AK967" s="25">
        <v>12.8</v>
      </c>
      <c r="AL967" s="25">
        <v>7.2</v>
      </c>
      <c r="AM967" s="25">
        <v>11.200000000000001</v>
      </c>
      <c r="AN967" s="25">
        <v>0</v>
      </c>
      <c r="AO967" s="25">
        <v>0</v>
      </c>
      <c r="AP967" s="25">
        <v>5.6000000000000005</v>
      </c>
      <c r="AQ967" s="25">
        <v>0</v>
      </c>
      <c r="AR967" s="25">
        <v>28.8</v>
      </c>
      <c r="AS967" s="25">
        <v>0</v>
      </c>
      <c r="AT967" s="25">
        <v>12</v>
      </c>
      <c r="AU967" s="25">
        <v>34.4</v>
      </c>
      <c r="AV967" s="25">
        <v>0</v>
      </c>
      <c r="AW967" s="25">
        <v>5.6000000000000005</v>
      </c>
      <c r="AX967" s="25">
        <v>12</v>
      </c>
      <c r="AY967" s="25">
        <v>28</v>
      </c>
      <c r="AZ967" s="25">
        <v>10.4</v>
      </c>
      <c r="BA967" s="25">
        <v>12</v>
      </c>
      <c r="BB967" s="25">
        <v>19.200000000000003</v>
      </c>
      <c r="BC967" s="25">
        <v>0</v>
      </c>
      <c r="BD967" s="25">
        <v>0.8</v>
      </c>
      <c r="BE967" s="25">
        <v>4</v>
      </c>
      <c r="BF967" s="25">
        <v>8.8000000000000007</v>
      </c>
      <c r="BG967" s="25">
        <v>7.2</v>
      </c>
      <c r="BH967" s="25">
        <v>8</v>
      </c>
      <c r="BI967" s="25">
        <v>0</v>
      </c>
      <c r="BJ967" s="25">
        <v>0</v>
      </c>
      <c r="BK967" s="25">
        <v>4</v>
      </c>
      <c r="BL967" s="25">
        <v>0</v>
      </c>
      <c r="BM967" s="25">
        <v>34.4</v>
      </c>
      <c r="BN967" s="25">
        <v>0</v>
      </c>
      <c r="BO967" t="s">
        <v>236</v>
      </c>
    </row>
    <row r="968" spans="1:67" x14ac:dyDescent="0.25">
      <c r="A968" s="6">
        <v>45073</v>
      </c>
      <c r="B968" t="s">
        <v>11</v>
      </c>
      <c r="C968">
        <v>27</v>
      </c>
      <c r="D968">
        <f t="shared" si="94"/>
        <v>384.8</v>
      </c>
      <c r="E968">
        <f t="shared" si="95"/>
        <v>111.19999999999999</v>
      </c>
      <c r="F968">
        <f t="shared" si="96"/>
        <v>44.000000000000007</v>
      </c>
      <c r="G968">
        <f t="shared" si="97"/>
        <v>133.60000000000002</v>
      </c>
      <c r="H968">
        <f t="shared" si="98"/>
        <v>96</v>
      </c>
      <c r="I968">
        <v>0</v>
      </c>
      <c r="J968" s="22">
        <v>0.70400000000000007</v>
      </c>
      <c r="K968" s="22">
        <v>0.70400000000000007</v>
      </c>
      <c r="L968" s="22">
        <v>0.36000000000000004</v>
      </c>
      <c r="M968" s="22">
        <v>0.18400000000000002</v>
      </c>
      <c r="N968" s="22">
        <v>0.79200000000000004</v>
      </c>
      <c r="O968" s="24">
        <v>0.26400000000000001</v>
      </c>
      <c r="P968" s="24">
        <v>0.38400000000000001</v>
      </c>
      <c r="Q968" s="24">
        <v>0.64000000000000012</v>
      </c>
      <c r="R968" s="24">
        <v>0.53600000000000003</v>
      </c>
      <c r="S968" s="24">
        <v>0.66400000000000015</v>
      </c>
      <c r="T968" s="24">
        <v>0.71200000000000008</v>
      </c>
      <c r="U968" s="24">
        <v>0.6160000000000001</v>
      </c>
      <c r="V968" s="24">
        <v>0.68800000000000006</v>
      </c>
      <c r="W968" s="24">
        <v>0.27200000000000002</v>
      </c>
      <c r="X968" s="24">
        <v>0.76800000000000002</v>
      </c>
      <c r="Y968" s="24">
        <v>0.36000000000000004</v>
      </c>
      <c r="Z968" s="24">
        <v>0.8</v>
      </c>
      <c r="AA968" s="25">
        <v>0</v>
      </c>
      <c r="AB968" s="25">
        <v>20</v>
      </c>
      <c r="AC968" s="25">
        <v>0.8</v>
      </c>
      <c r="AD968" s="25">
        <v>13.600000000000001</v>
      </c>
      <c r="AE968" s="25">
        <v>5.6000000000000005</v>
      </c>
      <c r="AF968" s="25">
        <v>0</v>
      </c>
      <c r="AG968" s="25">
        <v>3.2</v>
      </c>
      <c r="AH968" s="25">
        <v>0</v>
      </c>
      <c r="AI968" s="25">
        <v>0.8</v>
      </c>
      <c r="AJ968" s="25">
        <v>0</v>
      </c>
      <c r="AK968" s="25">
        <v>9.6000000000000014</v>
      </c>
      <c r="AL968" s="25">
        <v>24</v>
      </c>
      <c r="AM968" s="25">
        <v>0</v>
      </c>
      <c r="AN968" s="25">
        <v>11.200000000000001</v>
      </c>
      <c r="AO968" s="25">
        <v>11.200000000000001</v>
      </c>
      <c r="AP968" s="25">
        <v>19.200000000000003</v>
      </c>
      <c r="AQ968" s="25">
        <v>8</v>
      </c>
      <c r="AR968" s="25">
        <v>8.8000000000000007</v>
      </c>
      <c r="AS968" s="25">
        <v>12</v>
      </c>
      <c r="AT968" s="25">
        <v>1.6</v>
      </c>
      <c r="AU968" s="25">
        <v>31.200000000000003</v>
      </c>
      <c r="AV968" s="25">
        <v>21.6</v>
      </c>
      <c r="AW968" s="25">
        <v>33.6</v>
      </c>
      <c r="AX968" s="25">
        <v>5.6000000000000005</v>
      </c>
      <c r="AY968" s="25">
        <v>0</v>
      </c>
      <c r="AZ968" s="25">
        <v>0</v>
      </c>
      <c r="BA968" s="25">
        <v>0</v>
      </c>
      <c r="BB968" s="25">
        <v>16.8</v>
      </c>
      <c r="BC968" s="25">
        <v>20</v>
      </c>
      <c r="BD968" s="25">
        <v>4.8000000000000007</v>
      </c>
      <c r="BE968" s="25">
        <v>20</v>
      </c>
      <c r="BF968" s="25">
        <v>4</v>
      </c>
      <c r="BG968" s="25">
        <v>7.2</v>
      </c>
      <c r="BH968" s="25">
        <v>12.8</v>
      </c>
      <c r="BI968" s="25">
        <v>0</v>
      </c>
      <c r="BJ968" s="25">
        <v>21.6</v>
      </c>
      <c r="BK968" s="25">
        <v>0</v>
      </c>
      <c r="BL968" s="25">
        <v>15.200000000000001</v>
      </c>
      <c r="BM968" s="25">
        <v>12.8</v>
      </c>
      <c r="BN968" s="25">
        <v>17.600000000000001</v>
      </c>
      <c r="BO968" t="s">
        <v>236</v>
      </c>
    </row>
    <row r="969" spans="1:67" x14ac:dyDescent="0.25">
      <c r="A969" s="6">
        <v>45074</v>
      </c>
      <c r="B969" t="s">
        <v>11</v>
      </c>
      <c r="C969">
        <v>28</v>
      </c>
      <c r="D969">
        <f t="shared" si="94"/>
        <v>282.39999999999998</v>
      </c>
      <c r="E969">
        <f t="shared" si="95"/>
        <v>64.8</v>
      </c>
      <c r="F969">
        <f t="shared" si="96"/>
        <v>130.4</v>
      </c>
      <c r="G969">
        <f t="shared" si="97"/>
        <v>19.200000000000003</v>
      </c>
      <c r="H969">
        <f t="shared" si="98"/>
        <v>68</v>
      </c>
      <c r="I969">
        <v>0</v>
      </c>
      <c r="J969" s="22">
        <v>0.15200000000000002</v>
      </c>
      <c r="K969" s="22">
        <v>0.53600000000000003</v>
      </c>
      <c r="L969" s="22">
        <v>0.60000000000000009</v>
      </c>
      <c r="M969" s="22">
        <v>0.70400000000000007</v>
      </c>
      <c r="N969" s="22">
        <v>0.27200000000000002</v>
      </c>
      <c r="O969" s="24">
        <v>0.6080000000000001</v>
      </c>
      <c r="P969" s="24">
        <v>0.504</v>
      </c>
      <c r="Q969" s="24">
        <v>0.57599999999999996</v>
      </c>
      <c r="R969" s="24">
        <v>0.79200000000000004</v>
      </c>
      <c r="S969" s="24">
        <v>0.56000000000000005</v>
      </c>
      <c r="T969" s="24">
        <v>0.55200000000000005</v>
      </c>
      <c r="U969" s="24">
        <v>0.39200000000000002</v>
      </c>
      <c r="V969" s="24">
        <v>0.42400000000000004</v>
      </c>
      <c r="W969" s="24">
        <v>0.72000000000000008</v>
      </c>
      <c r="X969" s="24">
        <v>0.76000000000000012</v>
      </c>
      <c r="Y969" s="24">
        <v>0.70400000000000007</v>
      </c>
      <c r="Z969" s="24">
        <v>0.56000000000000005</v>
      </c>
      <c r="AA969" s="25">
        <v>15.200000000000001</v>
      </c>
      <c r="AB969" s="25">
        <v>16.8</v>
      </c>
      <c r="AC969" s="25">
        <v>0</v>
      </c>
      <c r="AD969" s="25">
        <v>0.8</v>
      </c>
      <c r="AE969" s="25">
        <v>32</v>
      </c>
      <c r="AF969" s="25">
        <v>27.200000000000003</v>
      </c>
      <c r="AG969" s="25">
        <v>7.2</v>
      </c>
      <c r="AH969" s="25">
        <v>29.6</v>
      </c>
      <c r="AI969" s="25">
        <v>0</v>
      </c>
      <c r="AJ969" s="25">
        <v>1.6</v>
      </c>
      <c r="AK969" s="25">
        <v>0.8</v>
      </c>
      <c r="AL969" s="25">
        <v>12.8</v>
      </c>
      <c r="AM969" s="25">
        <v>0</v>
      </c>
      <c r="AN969" s="25">
        <v>16</v>
      </c>
      <c r="AO969" s="25">
        <v>0</v>
      </c>
      <c r="AP969" s="25">
        <v>0</v>
      </c>
      <c r="AQ969" s="25">
        <v>12.8</v>
      </c>
      <c r="AR969" s="25">
        <v>4.8000000000000007</v>
      </c>
      <c r="AS969" s="25">
        <v>17.600000000000001</v>
      </c>
      <c r="AT969" s="25">
        <v>4</v>
      </c>
      <c r="AU969" s="25">
        <v>0</v>
      </c>
      <c r="AV969" s="25">
        <v>0</v>
      </c>
      <c r="AW969" s="25">
        <v>0</v>
      </c>
      <c r="AX969" s="25">
        <v>4</v>
      </c>
      <c r="AY969" s="25">
        <v>5.6000000000000005</v>
      </c>
      <c r="AZ969" s="25">
        <v>0.8</v>
      </c>
      <c r="BA969" s="25">
        <v>1.6</v>
      </c>
      <c r="BB969" s="25">
        <v>0</v>
      </c>
      <c r="BC969" s="25">
        <v>1.6</v>
      </c>
      <c r="BD969" s="25">
        <v>5.6000000000000005</v>
      </c>
      <c r="BE969" s="25">
        <v>4</v>
      </c>
      <c r="BF969" s="25">
        <v>12.8</v>
      </c>
      <c r="BG969" s="25">
        <v>0</v>
      </c>
      <c r="BH969" s="25">
        <v>0</v>
      </c>
      <c r="BI969" s="25">
        <v>8</v>
      </c>
      <c r="BJ969" s="25">
        <v>0</v>
      </c>
      <c r="BK969" s="25">
        <v>0</v>
      </c>
      <c r="BL969" s="25">
        <v>4</v>
      </c>
      <c r="BM969" s="25">
        <v>36</v>
      </c>
      <c r="BN969" s="25">
        <v>0</v>
      </c>
      <c r="BO969" t="s">
        <v>236</v>
      </c>
    </row>
    <row r="970" spans="1:67" x14ac:dyDescent="0.25">
      <c r="A970" s="6">
        <v>45075</v>
      </c>
      <c r="B970" t="s">
        <v>11</v>
      </c>
      <c r="C970">
        <v>29</v>
      </c>
      <c r="D970">
        <f t="shared" si="94"/>
        <v>446.40000000000003</v>
      </c>
      <c r="E970">
        <f t="shared" si="95"/>
        <v>62.400000000000013</v>
      </c>
      <c r="F970">
        <f t="shared" si="96"/>
        <v>130.4</v>
      </c>
      <c r="G970">
        <f t="shared" si="97"/>
        <v>112</v>
      </c>
      <c r="H970">
        <f t="shared" si="98"/>
        <v>141.60000000000002</v>
      </c>
      <c r="I970">
        <v>1</v>
      </c>
      <c r="J970" s="22">
        <v>0.78400000000000003</v>
      </c>
      <c r="K970" s="22">
        <v>0.40800000000000003</v>
      </c>
      <c r="L970" s="22">
        <v>0.46399999999999997</v>
      </c>
      <c r="M970" s="22">
        <v>0.70400000000000007</v>
      </c>
      <c r="N970" s="22">
        <v>0.72000000000000008</v>
      </c>
      <c r="O970" s="24">
        <v>0.192</v>
      </c>
      <c r="P970" s="24">
        <v>0.57599999999999996</v>
      </c>
      <c r="Q970" s="24">
        <v>0.68800000000000006</v>
      </c>
      <c r="R970" s="24">
        <v>0.57599999999999996</v>
      </c>
      <c r="S970" s="24">
        <v>0.48</v>
      </c>
      <c r="T970" s="24">
        <v>0.46399999999999997</v>
      </c>
      <c r="U970" s="24">
        <v>0.72000000000000008</v>
      </c>
      <c r="V970" s="24">
        <v>0.76800000000000002</v>
      </c>
      <c r="W970" s="24">
        <v>0.44000000000000006</v>
      </c>
      <c r="X970" s="24">
        <v>0.36000000000000004</v>
      </c>
      <c r="Y970" s="24">
        <v>0.74400000000000011</v>
      </c>
      <c r="Z970" s="24">
        <v>0.59199999999999997</v>
      </c>
      <c r="AA970" s="25">
        <v>4.8000000000000007</v>
      </c>
      <c r="AB970" s="25">
        <v>15.200000000000001</v>
      </c>
      <c r="AC970" s="25">
        <v>28</v>
      </c>
      <c r="AD970" s="25">
        <v>2.4000000000000004</v>
      </c>
      <c r="AE970" s="25">
        <v>8.8000000000000007</v>
      </c>
      <c r="AF970" s="25">
        <v>6.4</v>
      </c>
      <c r="AG970" s="25">
        <v>4</v>
      </c>
      <c r="AH970" s="25">
        <v>16.8</v>
      </c>
      <c r="AI970" s="25">
        <v>16.8</v>
      </c>
      <c r="AJ970" s="25">
        <v>27.200000000000003</v>
      </c>
      <c r="AK970" s="25">
        <v>12</v>
      </c>
      <c r="AL970" s="25">
        <v>0</v>
      </c>
      <c r="AM970" s="25">
        <v>11.200000000000001</v>
      </c>
      <c r="AN970" s="25">
        <v>22.400000000000002</v>
      </c>
      <c r="AO970" s="25">
        <v>8.8000000000000007</v>
      </c>
      <c r="AP970" s="25">
        <v>23.200000000000003</v>
      </c>
      <c r="AQ970" s="25">
        <v>6.4</v>
      </c>
      <c r="AR970" s="25">
        <v>40</v>
      </c>
      <c r="AS970" s="25">
        <v>16.8</v>
      </c>
      <c r="AT970" s="25">
        <v>12.8</v>
      </c>
      <c r="AU970" s="25">
        <v>0</v>
      </c>
      <c r="AV970" s="25">
        <v>32</v>
      </c>
      <c r="AW970" s="25">
        <v>8.8000000000000007</v>
      </c>
      <c r="AX970" s="25">
        <v>5.6000000000000005</v>
      </c>
      <c r="AY970" s="25">
        <v>10.4</v>
      </c>
      <c r="AZ970" s="25">
        <v>16.8</v>
      </c>
      <c r="BA970" s="25">
        <v>0</v>
      </c>
      <c r="BB970" s="25">
        <v>2.4000000000000004</v>
      </c>
      <c r="BC970" s="25">
        <v>34.4</v>
      </c>
      <c r="BD970" s="25">
        <v>1.6</v>
      </c>
      <c r="BE970" s="25">
        <v>18.400000000000002</v>
      </c>
      <c r="BF970" s="25">
        <v>0</v>
      </c>
      <c r="BG970" s="25">
        <v>8</v>
      </c>
      <c r="BH970" s="25">
        <v>0</v>
      </c>
      <c r="BI970" s="25">
        <v>18.400000000000002</v>
      </c>
      <c r="BJ970" s="25">
        <v>0</v>
      </c>
      <c r="BK970" s="25">
        <v>4.8000000000000007</v>
      </c>
      <c r="BL970" s="25">
        <v>7.2</v>
      </c>
      <c r="BM970" s="25">
        <v>5.6000000000000005</v>
      </c>
      <c r="BN970" s="25">
        <v>0</v>
      </c>
      <c r="BO970" t="s">
        <v>236</v>
      </c>
    </row>
    <row r="971" spans="1:67" x14ac:dyDescent="0.25">
      <c r="A971" s="6">
        <v>45076</v>
      </c>
      <c r="B971" t="s">
        <v>11</v>
      </c>
      <c r="C971">
        <v>30</v>
      </c>
      <c r="D971">
        <f t="shared" si="94"/>
        <v>168.8</v>
      </c>
      <c r="E971">
        <f t="shared" si="95"/>
        <v>32.800000000000004</v>
      </c>
      <c r="F971">
        <f t="shared" si="96"/>
        <v>28</v>
      </c>
      <c r="G971">
        <f t="shared" si="97"/>
        <v>49.600000000000009</v>
      </c>
      <c r="H971">
        <f t="shared" si="98"/>
        <v>58.400000000000006</v>
      </c>
      <c r="I971">
        <v>0</v>
      </c>
      <c r="J971" s="22">
        <v>0.33600000000000002</v>
      </c>
      <c r="K971" s="22">
        <v>0.69600000000000006</v>
      </c>
      <c r="L971" s="22">
        <v>0.57599999999999996</v>
      </c>
      <c r="M971" s="22">
        <v>0.13600000000000001</v>
      </c>
      <c r="N971" s="22">
        <v>0.77600000000000002</v>
      </c>
      <c r="O971" s="24">
        <v>0.504</v>
      </c>
      <c r="P971" s="24">
        <v>0.60000000000000009</v>
      </c>
      <c r="Q971" s="24">
        <v>0.59199999999999997</v>
      </c>
      <c r="R971" s="24">
        <v>0.69600000000000006</v>
      </c>
      <c r="S971" s="24">
        <v>0.48799999999999999</v>
      </c>
      <c r="T971" s="24">
        <v>0.8</v>
      </c>
      <c r="U971" s="24">
        <v>0.42400000000000004</v>
      </c>
      <c r="V971" s="24">
        <v>0.75200000000000011</v>
      </c>
      <c r="W971" s="24">
        <v>0.75200000000000011</v>
      </c>
      <c r="X971" s="24">
        <v>0.60000000000000009</v>
      </c>
      <c r="Y971" s="24">
        <v>0.44000000000000006</v>
      </c>
      <c r="Z971" s="24">
        <v>0.71200000000000008</v>
      </c>
      <c r="AA971" s="25">
        <v>0</v>
      </c>
      <c r="AB971" s="25">
        <v>6.4</v>
      </c>
      <c r="AC971" s="25">
        <v>2.4000000000000004</v>
      </c>
      <c r="AD971" s="25">
        <v>0</v>
      </c>
      <c r="AE971" s="25">
        <v>0</v>
      </c>
      <c r="AF971" s="25">
        <v>0</v>
      </c>
      <c r="AG971" s="25">
        <v>0</v>
      </c>
      <c r="AH971" s="25">
        <v>11.200000000000001</v>
      </c>
      <c r="AI971" s="25">
        <v>7.2</v>
      </c>
      <c r="AJ971" s="25">
        <v>0.8</v>
      </c>
      <c r="AK971" s="25">
        <v>0.8</v>
      </c>
      <c r="AL971" s="25">
        <v>0</v>
      </c>
      <c r="AM971" s="25">
        <v>13.600000000000001</v>
      </c>
      <c r="AN971" s="25">
        <v>0</v>
      </c>
      <c r="AO971" s="25">
        <v>0</v>
      </c>
      <c r="AP971" s="25">
        <v>20</v>
      </c>
      <c r="AQ971" s="25">
        <v>9.6000000000000014</v>
      </c>
      <c r="AR971" s="25">
        <v>0</v>
      </c>
      <c r="AS971" s="25">
        <v>0</v>
      </c>
      <c r="AT971" s="25">
        <v>15.200000000000001</v>
      </c>
      <c r="AU971" s="25">
        <v>8</v>
      </c>
      <c r="AV971" s="25">
        <v>0</v>
      </c>
      <c r="AW971" s="25">
        <v>8.8000000000000007</v>
      </c>
      <c r="AX971" s="25">
        <v>11.200000000000001</v>
      </c>
      <c r="AY971" s="25">
        <v>13.600000000000001</v>
      </c>
      <c r="AZ971" s="25">
        <v>3.2</v>
      </c>
      <c r="BA971" s="25">
        <v>0</v>
      </c>
      <c r="BB971" s="25">
        <v>3.2</v>
      </c>
      <c r="BC971" s="25">
        <v>0</v>
      </c>
      <c r="BD971" s="25">
        <v>1.6</v>
      </c>
      <c r="BE971" s="25">
        <v>0</v>
      </c>
      <c r="BF971" s="25">
        <v>9.6000000000000014</v>
      </c>
      <c r="BG971" s="25">
        <v>0</v>
      </c>
      <c r="BH971" s="25">
        <v>0</v>
      </c>
      <c r="BI971" s="25">
        <v>4</v>
      </c>
      <c r="BJ971" s="25">
        <v>0</v>
      </c>
      <c r="BK971" s="25">
        <v>0</v>
      </c>
      <c r="BL971" s="25">
        <v>12.8</v>
      </c>
      <c r="BM971" s="25">
        <v>6.4</v>
      </c>
      <c r="BN971" s="25">
        <v>0</v>
      </c>
      <c r="BO971" t="s">
        <v>236</v>
      </c>
    </row>
    <row r="972" spans="1:67" x14ac:dyDescent="0.25">
      <c r="A972" s="6">
        <v>45077</v>
      </c>
      <c r="B972" t="s">
        <v>11</v>
      </c>
      <c r="C972">
        <v>31</v>
      </c>
      <c r="D972">
        <f t="shared" si="94"/>
        <v>341.60000000000014</v>
      </c>
      <c r="E972">
        <f t="shared" si="95"/>
        <v>129.6</v>
      </c>
      <c r="F972">
        <f t="shared" si="96"/>
        <v>97.6</v>
      </c>
      <c r="G972">
        <f t="shared" si="97"/>
        <v>64.000000000000099</v>
      </c>
      <c r="H972">
        <f t="shared" si="98"/>
        <v>50.400000000000013</v>
      </c>
      <c r="I972">
        <v>0</v>
      </c>
      <c r="J972" s="22">
        <v>0.14399999999999999</v>
      </c>
      <c r="K972" s="22">
        <v>0.72000000000000008</v>
      </c>
      <c r="L972" s="22">
        <v>0.75200000000000011</v>
      </c>
      <c r="M972" s="22">
        <v>0.69600000000000006</v>
      </c>
      <c r="N972" s="22">
        <v>0.13600000000000001</v>
      </c>
      <c r="O972" s="24">
        <v>0.67200000000000004</v>
      </c>
      <c r="P972" s="24">
        <v>0.53600000000000003</v>
      </c>
      <c r="Q972" s="24">
        <v>0.47199999999999998</v>
      </c>
      <c r="R972" s="24">
        <v>0.78400000000000003</v>
      </c>
      <c r="S972" s="24">
        <v>0.57599999999999996</v>
      </c>
      <c r="T972" s="24">
        <v>0.63200000000000012</v>
      </c>
      <c r="U972" s="24">
        <v>0.63200000000000012</v>
      </c>
      <c r="V972" s="24">
        <v>0.64000000000000012</v>
      </c>
      <c r="W972" s="24">
        <v>0.71200000000000008</v>
      </c>
      <c r="X972" s="24">
        <v>0.71200000000000008</v>
      </c>
      <c r="Y972" s="24">
        <v>0.78400000000000003</v>
      </c>
      <c r="Z972" s="24">
        <v>0.71200000000000008</v>
      </c>
      <c r="AA972" s="25">
        <v>0</v>
      </c>
      <c r="AB972" s="25">
        <v>24</v>
      </c>
      <c r="AC972" s="25">
        <v>14.4</v>
      </c>
      <c r="AD972" s="25">
        <v>0</v>
      </c>
      <c r="AE972" s="25">
        <v>19.200000000000003</v>
      </c>
      <c r="AF972" s="25">
        <v>12</v>
      </c>
      <c r="AG972" s="25">
        <v>13.600000000000001</v>
      </c>
      <c r="AH972" s="25">
        <v>4.8000000000000007</v>
      </c>
      <c r="AI972" s="25">
        <v>9.6000000000000014</v>
      </c>
      <c r="AJ972" s="25">
        <v>0</v>
      </c>
      <c r="AK972" s="25">
        <v>19.200000000000003</v>
      </c>
      <c r="AL972" s="25">
        <v>0</v>
      </c>
      <c r="AM972" s="25">
        <v>6.4</v>
      </c>
      <c r="AN972" s="25">
        <v>5.6000000000000005</v>
      </c>
      <c r="AO972" s="25">
        <v>22.400000000000002</v>
      </c>
      <c r="AP972" s="25">
        <v>5.6000000000000005</v>
      </c>
      <c r="AQ972" s="25">
        <v>0</v>
      </c>
      <c r="AR972" s="25">
        <v>0</v>
      </c>
      <c r="AS972" s="25">
        <v>3.2</v>
      </c>
      <c r="AT972" s="25">
        <v>7.2</v>
      </c>
      <c r="AU972" s="25">
        <v>0</v>
      </c>
      <c r="AV972" s="25">
        <v>3.2</v>
      </c>
      <c r="AW972" s="25">
        <v>10.400000000000091</v>
      </c>
      <c r="AX972" s="25">
        <v>0</v>
      </c>
      <c r="AY972" s="25">
        <v>13.600000000000001</v>
      </c>
      <c r="AZ972" s="25">
        <v>21.6</v>
      </c>
      <c r="BA972" s="25">
        <v>0</v>
      </c>
      <c r="BB972" s="25">
        <v>0</v>
      </c>
      <c r="BC972" s="25">
        <v>0</v>
      </c>
      <c r="BD972" s="25">
        <v>15.200000000000001</v>
      </c>
      <c r="BE972" s="25">
        <v>2.4000000000000004</v>
      </c>
      <c r="BF972" s="25">
        <v>12.8</v>
      </c>
      <c r="BG972" s="25">
        <v>32</v>
      </c>
      <c r="BH972" s="25">
        <v>10.4</v>
      </c>
      <c r="BI972" s="25">
        <v>0</v>
      </c>
      <c r="BJ972" s="25">
        <v>0.8</v>
      </c>
      <c r="BK972" s="25">
        <v>30.400000000000002</v>
      </c>
      <c r="BL972" s="25">
        <v>28</v>
      </c>
      <c r="BM972" s="25">
        <v>6.4</v>
      </c>
      <c r="BN972" s="25">
        <v>6.4</v>
      </c>
      <c r="BO972" t="s">
        <v>236</v>
      </c>
    </row>
    <row r="973" spans="1:67" x14ac:dyDescent="0.25">
      <c r="B973" t="s">
        <v>12</v>
      </c>
      <c r="C973">
        <v>0.01</v>
      </c>
      <c r="D973">
        <f t="shared" si="94"/>
        <v>0</v>
      </c>
      <c r="E973">
        <v>0</v>
      </c>
      <c r="F973">
        <v>0</v>
      </c>
      <c r="G973">
        <v>0</v>
      </c>
      <c r="H973">
        <v>0</v>
      </c>
      <c r="I973">
        <v>0</v>
      </c>
      <c r="J973" s="22">
        <v>0</v>
      </c>
      <c r="K973" s="22">
        <v>0</v>
      </c>
      <c r="L973" s="22">
        <v>0</v>
      </c>
      <c r="M973" s="22">
        <v>0</v>
      </c>
      <c r="N973" s="22">
        <v>0</v>
      </c>
      <c r="O973" s="24">
        <v>0</v>
      </c>
      <c r="P973" s="24">
        <v>0</v>
      </c>
      <c r="Q973" s="24">
        <v>0</v>
      </c>
      <c r="R973" s="24">
        <v>0</v>
      </c>
      <c r="S973" s="24">
        <v>0</v>
      </c>
      <c r="T973" s="24">
        <v>0</v>
      </c>
      <c r="U973" s="24">
        <v>0</v>
      </c>
      <c r="V973" s="24">
        <v>0</v>
      </c>
      <c r="W973" s="24">
        <v>0</v>
      </c>
      <c r="X973" s="24">
        <v>0</v>
      </c>
      <c r="Y973" s="24">
        <v>0</v>
      </c>
      <c r="Z973" s="24">
        <v>0</v>
      </c>
      <c r="AA973" s="25">
        <v>0</v>
      </c>
      <c r="AB973" s="25">
        <v>0</v>
      </c>
      <c r="AC973" s="25">
        <v>0</v>
      </c>
      <c r="AD973" s="25">
        <v>0</v>
      </c>
      <c r="AE973" s="25">
        <v>0</v>
      </c>
      <c r="AF973" s="25">
        <v>0</v>
      </c>
      <c r="AG973" s="25">
        <v>0</v>
      </c>
      <c r="AH973" s="25">
        <v>0</v>
      </c>
      <c r="AI973" s="25">
        <v>0</v>
      </c>
      <c r="AJ973" s="25">
        <v>0</v>
      </c>
      <c r="AK973" s="25">
        <v>0</v>
      </c>
      <c r="AL973" s="25">
        <v>0</v>
      </c>
      <c r="AM973" s="25">
        <v>0</v>
      </c>
      <c r="AN973" s="25">
        <v>0</v>
      </c>
      <c r="AO973" s="25">
        <v>0</v>
      </c>
      <c r="AP973" s="25">
        <v>0</v>
      </c>
      <c r="AQ973" s="25">
        <v>0</v>
      </c>
      <c r="AR973" s="25">
        <v>0</v>
      </c>
      <c r="AS973" s="25">
        <v>0</v>
      </c>
      <c r="AT973" s="25">
        <v>0</v>
      </c>
      <c r="AU973" s="25">
        <v>0</v>
      </c>
      <c r="AV973" s="25">
        <v>0</v>
      </c>
      <c r="AW973" s="25">
        <v>0</v>
      </c>
      <c r="AX973" s="25">
        <v>0</v>
      </c>
      <c r="AY973" s="25">
        <v>0</v>
      </c>
      <c r="AZ973" s="25">
        <v>0</v>
      </c>
      <c r="BA973" s="25">
        <v>0</v>
      </c>
      <c r="BB973" s="25">
        <v>0</v>
      </c>
      <c r="BC973" s="25">
        <v>0</v>
      </c>
      <c r="BD973" s="25">
        <v>0</v>
      </c>
      <c r="BE973" s="25">
        <v>0</v>
      </c>
      <c r="BF973" s="25">
        <v>0</v>
      </c>
      <c r="BG973" s="25">
        <v>0</v>
      </c>
      <c r="BH973" s="25">
        <v>0</v>
      </c>
      <c r="BI973" s="25">
        <v>0</v>
      </c>
      <c r="BJ973" s="25">
        <v>0</v>
      </c>
      <c r="BK973" s="25">
        <v>0</v>
      </c>
      <c r="BL973" s="25">
        <v>0</v>
      </c>
      <c r="BM973" s="25">
        <v>0</v>
      </c>
      <c r="BN973" s="25">
        <v>0</v>
      </c>
      <c r="BO973" t="s">
        <v>237</v>
      </c>
    </row>
    <row r="974" spans="1:67" x14ac:dyDescent="0.25">
      <c r="B974" t="s">
        <v>12</v>
      </c>
      <c r="C974">
        <v>0.02</v>
      </c>
      <c r="D974">
        <f t="shared" si="94"/>
        <v>0</v>
      </c>
      <c r="E974">
        <v>0</v>
      </c>
      <c r="F974">
        <v>0</v>
      </c>
      <c r="G974">
        <v>0</v>
      </c>
      <c r="H974">
        <v>0</v>
      </c>
      <c r="I974">
        <v>0</v>
      </c>
      <c r="J974" s="22">
        <v>0</v>
      </c>
      <c r="K974" s="22">
        <v>0</v>
      </c>
      <c r="L974" s="22">
        <v>0</v>
      </c>
      <c r="M974" s="22">
        <v>0</v>
      </c>
      <c r="N974" s="22">
        <v>0</v>
      </c>
      <c r="O974" s="24">
        <v>0</v>
      </c>
      <c r="P974" s="24">
        <v>0</v>
      </c>
      <c r="Q974" s="24">
        <v>0</v>
      </c>
      <c r="R974" s="24">
        <v>0</v>
      </c>
      <c r="S974" s="24">
        <v>0</v>
      </c>
      <c r="T974" s="24">
        <v>0</v>
      </c>
      <c r="U974" s="24">
        <v>0</v>
      </c>
      <c r="V974" s="24">
        <v>0</v>
      </c>
      <c r="W974" s="24">
        <v>0</v>
      </c>
      <c r="X974" s="24">
        <v>0</v>
      </c>
      <c r="Y974" s="24">
        <v>0</v>
      </c>
      <c r="Z974" s="24">
        <v>0</v>
      </c>
      <c r="AA974" s="25">
        <v>0</v>
      </c>
      <c r="AB974" s="25">
        <v>0</v>
      </c>
      <c r="AC974" s="25">
        <v>0</v>
      </c>
      <c r="AD974" s="25">
        <v>0</v>
      </c>
      <c r="AE974" s="25">
        <v>0</v>
      </c>
      <c r="AF974" s="25">
        <v>0</v>
      </c>
      <c r="AG974" s="25">
        <v>0</v>
      </c>
      <c r="AH974" s="25">
        <v>0</v>
      </c>
      <c r="AI974" s="25">
        <v>0</v>
      </c>
      <c r="AJ974" s="25">
        <v>0</v>
      </c>
      <c r="AK974" s="25">
        <v>0</v>
      </c>
      <c r="AL974" s="25">
        <v>0</v>
      </c>
      <c r="AM974" s="25">
        <v>0</v>
      </c>
      <c r="AN974" s="25">
        <v>0</v>
      </c>
      <c r="AO974" s="25">
        <v>0</v>
      </c>
      <c r="AP974" s="25">
        <v>0</v>
      </c>
      <c r="AQ974" s="25">
        <v>0</v>
      </c>
      <c r="AR974" s="25">
        <v>0</v>
      </c>
      <c r="AS974" s="25">
        <v>0</v>
      </c>
      <c r="AT974" s="25">
        <v>0</v>
      </c>
      <c r="AU974" s="25">
        <v>0</v>
      </c>
      <c r="AV974" s="25">
        <v>0</v>
      </c>
      <c r="AW974" s="25">
        <v>0</v>
      </c>
      <c r="AX974" s="25">
        <v>0</v>
      </c>
      <c r="AY974" s="25">
        <v>0</v>
      </c>
      <c r="AZ974" s="25">
        <v>0</v>
      </c>
      <c r="BA974" s="25">
        <v>0</v>
      </c>
      <c r="BB974" s="25">
        <v>0</v>
      </c>
      <c r="BC974" s="25">
        <v>0</v>
      </c>
      <c r="BD974" s="25">
        <v>0</v>
      </c>
      <c r="BE974" s="25">
        <v>0</v>
      </c>
      <c r="BF974" s="25">
        <v>0</v>
      </c>
      <c r="BG974" s="25">
        <v>0</v>
      </c>
      <c r="BH974" s="25">
        <v>0</v>
      </c>
      <c r="BI974" s="25">
        <v>0</v>
      </c>
      <c r="BJ974" s="25">
        <v>0</v>
      </c>
      <c r="BK974" s="25">
        <v>0</v>
      </c>
      <c r="BL974" s="25">
        <v>0</v>
      </c>
      <c r="BM974" s="25">
        <v>0</v>
      </c>
      <c r="BN974" s="25">
        <v>0</v>
      </c>
      <c r="BO974" t="s">
        <v>237</v>
      </c>
    </row>
    <row r="975" spans="1:67" x14ac:dyDescent="0.25">
      <c r="B975" t="s">
        <v>12</v>
      </c>
      <c r="C975">
        <v>0.03</v>
      </c>
      <c r="D975">
        <f t="shared" si="94"/>
        <v>0</v>
      </c>
      <c r="E975">
        <v>0</v>
      </c>
      <c r="F975">
        <v>0</v>
      </c>
      <c r="G975">
        <v>0</v>
      </c>
      <c r="H975">
        <v>0</v>
      </c>
      <c r="I975">
        <v>0</v>
      </c>
      <c r="J975" s="22">
        <v>0</v>
      </c>
      <c r="K975" s="22">
        <v>0</v>
      </c>
      <c r="L975" s="22">
        <v>0</v>
      </c>
      <c r="M975" s="22">
        <v>0</v>
      </c>
      <c r="N975" s="22">
        <v>0</v>
      </c>
      <c r="O975" s="24">
        <v>0</v>
      </c>
      <c r="P975" s="24">
        <v>0</v>
      </c>
      <c r="Q975" s="24">
        <v>0</v>
      </c>
      <c r="R975" s="24">
        <v>0</v>
      </c>
      <c r="S975" s="24">
        <v>0</v>
      </c>
      <c r="T975" s="24">
        <v>0</v>
      </c>
      <c r="U975" s="24">
        <v>0</v>
      </c>
      <c r="V975" s="24">
        <v>0</v>
      </c>
      <c r="W975" s="24">
        <v>0</v>
      </c>
      <c r="X975" s="24">
        <v>0</v>
      </c>
      <c r="Y975" s="24">
        <v>0</v>
      </c>
      <c r="Z975" s="24">
        <v>0</v>
      </c>
      <c r="AA975" s="25">
        <v>0</v>
      </c>
      <c r="AB975" s="25">
        <v>0</v>
      </c>
      <c r="AC975" s="25">
        <v>0</v>
      </c>
      <c r="AD975" s="25">
        <v>0</v>
      </c>
      <c r="AE975" s="25">
        <v>0</v>
      </c>
      <c r="AF975" s="25">
        <v>0</v>
      </c>
      <c r="AG975" s="25">
        <v>0</v>
      </c>
      <c r="AH975" s="25">
        <v>0</v>
      </c>
      <c r="AI975" s="25">
        <v>0</v>
      </c>
      <c r="AJ975" s="25">
        <v>0</v>
      </c>
      <c r="AK975" s="25">
        <v>0</v>
      </c>
      <c r="AL975" s="25">
        <v>0</v>
      </c>
      <c r="AM975" s="25">
        <v>0</v>
      </c>
      <c r="AN975" s="25">
        <v>0</v>
      </c>
      <c r="AO975" s="25">
        <v>0</v>
      </c>
      <c r="AP975" s="25">
        <v>0</v>
      </c>
      <c r="AQ975" s="25">
        <v>0</v>
      </c>
      <c r="AR975" s="25">
        <v>0</v>
      </c>
      <c r="AS975" s="25">
        <v>0</v>
      </c>
      <c r="AT975" s="25">
        <v>0</v>
      </c>
      <c r="AU975" s="25">
        <v>0</v>
      </c>
      <c r="AV975" s="25">
        <v>0</v>
      </c>
      <c r="AW975" s="25">
        <v>0</v>
      </c>
      <c r="AX975" s="25">
        <v>0</v>
      </c>
      <c r="AY975" s="25">
        <v>0</v>
      </c>
      <c r="AZ975" s="25">
        <v>0</v>
      </c>
      <c r="BA975" s="25">
        <v>0</v>
      </c>
      <c r="BB975" s="25">
        <v>0</v>
      </c>
      <c r="BC975" s="25">
        <v>0</v>
      </c>
      <c r="BD975" s="25">
        <v>0</v>
      </c>
      <c r="BE975" s="25">
        <v>0</v>
      </c>
      <c r="BF975" s="25">
        <v>0</v>
      </c>
      <c r="BG975" s="25">
        <v>0</v>
      </c>
      <c r="BH975" s="25">
        <v>0</v>
      </c>
      <c r="BI975" s="25">
        <v>0</v>
      </c>
      <c r="BJ975" s="25">
        <v>0</v>
      </c>
      <c r="BK975" s="25">
        <v>0</v>
      </c>
      <c r="BL975" s="25">
        <v>0</v>
      </c>
      <c r="BM975" s="25">
        <v>0</v>
      </c>
      <c r="BN975" s="25">
        <v>0</v>
      </c>
      <c r="BO975" t="s">
        <v>237</v>
      </c>
    </row>
    <row r="976" spans="1:67" x14ac:dyDescent="0.25">
      <c r="B976" t="s">
        <v>12</v>
      </c>
      <c r="C976">
        <v>0.04</v>
      </c>
      <c r="D976">
        <f t="shared" si="94"/>
        <v>0</v>
      </c>
      <c r="E976">
        <v>0</v>
      </c>
      <c r="F976">
        <v>0</v>
      </c>
      <c r="G976">
        <v>0</v>
      </c>
      <c r="H976">
        <v>0</v>
      </c>
      <c r="I976">
        <v>0</v>
      </c>
      <c r="J976" s="22">
        <v>0</v>
      </c>
      <c r="K976" s="22">
        <v>0</v>
      </c>
      <c r="L976" s="22">
        <v>0</v>
      </c>
      <c r="M976" s="22">
        <v>0</v>
      </c>
      <c r="N976" s="22">
        <v>0</v>
      </c>
      <c r="O976" s="24">
        <v>0</v>
      </c>
      <c r="P976" s="24">
        <v>0</v>
      </c>
      <c r="Q976" s="24">
        <v>0</v>
      </c>
      <c r="R976" s="24">
        <v>0</v>
      </c>
      <c r="S976" s="24">
        <v>0</v>
      </c>
      <c r="T976" s="24">
        <v>0</v>
      </c>
      <c r="U976" s="24">
        <v>0</v>
      </c>
      <c r="V976" s="24">
        <v>0</v>
      </c>
      <c r="W976" s="24">
        <v>0</v>
      </c>
      <c r="X976" s="24">
        <v>0</v>
      </c>
      <c r="Y976" s="24">
        <v>0</v>
      </c>
      <c r="Z976" s="24">
        <v>0</v>
      </c>
      <c r="AA976" s="25">
        <v>0</v>
      </c>
      <c r="AB976" s="25">
        <v>0</v>
      </c>
      <c r="AC976" s="25">
        <v>0</v>
      </c>
      <c r="AD976" s="25">
        <v>0</v>
      </c>
      <c r="AE976" s="25">
        <v>0</v>
      </c>
      <c r="AF976" s="25">
        <v>0</v>
      </c>
      <c r="AG976" s="25">
        <v>0</v>
      </c>
      <c r="AH976" s="25">
        <v>0</v>
      </c>
      <c r="AI976" s="25">
        <v>0</v>
      </c>
      <c r="AJ976" s="25">
        <v>0</v>
      </c>
      <c r="AK976" s="25">
        <v>0</v>
      </c>
      <c r="AL976" s="25">
        <v>0</v>
      </c>
      <c r="AM976" s="25">
        <v>0</v>
      </c>
      <c r="AN976" s="25">
        <v>0</v>
      </c>
      <c r="AO976" s="25">
        <v>0</v>
      </c>
      <c r="AP976" s="25">
        <v>0</v>
      </c>
      <c r="AQ976" s="25">
        <v>0</v>
      </c>
      <c r="AR976" s="25">
        <v>0</v>
      </c>
      <c r="AS976" s="25">
        <v>0</v>
      </c>
      <c r="AT976" s="25">
        <v>0</v>
      </c>
      <c r="AU976" s="25">
        <v>0</v>
      </c>
      <c r="AV976" s="25">
        <v>0</v>
      </c>
      <c r="AW976" s="25">
        <v>0</v>
      </c>
      <c r="AX976" s="25">
        <v>0</v>
      </c>
      <c r="AY976" s="25">
        <v>0</v>
      </c>
      <c r="AZ976" s="25">
        <v>0</v>
      </c>
      <c r="BA976" s="25">
        <v>0</v>
      </c>
      <c r="BB976" s="25">
        <v>0</v>
      </c>
      <c r="BC976" s="25">
        <v>0</v>
      </c>
      <c r="BD976" s="25">
        <v>0</v>
      </c>
      <c r="BE976" s="25">
        <v>0</v>
      </c>
      <c r="BF976" s="25">
        <v>0</v>
      </c>
      <c r="BG976" s="25">
        <v>0</v>
      </c>
      <c r="BH976" s="25">
        <v>0</v>
      </c>
      <c r="BI976" s="25">
        <v>0</v>
      </c>
      <c r="BJ976" s="25">
        <v>0</v>
      </c>
      <c r="BK976" s="25">
        <v>0</v>
      </c>
      <c r="BL976" s="25">
        <v>0</v>
      </c>
      <c r="BM976" s="25">
        <v>0</v>
      </c>
      <c r="BN976" s="25">
        <v>0</v>
      </c>
      <c r="BO976" t="s">
        <v>237</v>
      </c>
    </row>
    <row r="977" spans="1:67" x14ac:dyDescent="0.25">
      <c r="A977" s="6">
        <v>45078</v>
      </c>
      <c r="B977" t="s">
        <v>12</v>
      </c>
      <c r="C977">
        <v>1</v>
      </c>
      <c r="D977">
        <f t="shared" si="94"/>
        <v>372.8</v>
      </c>
      <c r="E977">
        <f t="shared" ref="E977:E1006" si="99">SUM(BE977:BN977)</f>
        <v>88.000000000000014</v>
      </c>
      <c r="F977">
        <f t="shared" ref="F977:F1006" si="100">SUM(AA977:AJ977)</f>
        <v>115.2</v>
      </c>
      <c r="G977">
        <f t="shared" ref="G977:G1006" si="101">SUM(AU977:BD977)</f>
        <v>114.40000000000002</v>
      </c>
      <c r="H977">
        <f t="shared" ref="H977:H1006" si="102">SUM(AL977:AT977)</f>
        <v>55.2</v>
      </c>
      <c r="I977">
        <v>1</v>
      </c>
      <c r="J977" s="22">
        <v>0.72000000000000008</v>
      </c>
      <c r="K977" s="22">
        <v>0.62400000000000011</v>
      </c>
      <c r="L977" s="22">
        <v>0.6160000000000001</v>
      </c>
      <c r="M977" s="22">
        <v>0.71200000000000008</v>
      </c>
      <c r="N977" s="22">
        <v>0.79200000000000004</v>
      </c>
      <c r="O977" s="24">
        <v>0.58399999999999996</v>
      </c>
      <c r="P977" s="24">
        <v>0.4</v>
      </c>
      <c r="Q977" s="24">
        <v>0.55200000000000005</v>
      </c>
      <c r="R977" s="24">
        <v>0.51200000000000001</v>
      </c>
      <c r="S977" s="24">
        <v>0.59199999999999997</v>
      </c>
      <c r="T977" s="24">
        <v>0.23199999999999998</v>
      </c>
      <c r="U977" s="24">
        <v>0.8</v>
      </c>
      <c r="V977" s="24">
        <v>0.69600000000000006</v>
      </c>
      <c r="W977" s="24">
        <v>0.8</v>
      </c>
      <c r="X977" s="24">
        <v>0.56000000000000005</v>
      </c>
      <c r="Y977" s="24">
        <v>0.76800000000000002</v>
      </c>
      <c r="Z977" s="24">
        <v>0.76000000000000012</v>
      </c>
      <c r="AA977" s="25">
        <v>0</v>
      </c>
      <c r="AB977" s="25">
        <v>0.8</v>
      </c>
      <c r="AC977" s="25">
        <v>20</v>
      </c>
      <c r="AD977" s="25">
        <v>1.6</v>
      </c>
      <c r="AE977" s="25">
        <v>0</v>
      </c>
      <c r="AF977" s="25">
        <v>41.6</v>
      </c>
      <c r="AG977" s="25">
        <v>9.6000000000000014</v>
      </c>
      <c r="AH977" s="25">
        <v>8.8000000000000007</v>
      </c>
      <c r="AI977" s="25">
        <v>25.6</v>
      </c>
      <c r="AJ977" s="25">
        <v>7.2</v>
      </c>
      <c r="AK977" s="25">
        <v>12</v>
      </c>
      <c r="AL977" s="25">
        <v>0</v>
      </c>
      <c r="AM977" s="25">
        <v>0</v>
      </c>
      <c r="AN977" s="25">
        <v>0</v>
      </c>
      <c r="AO977" s="25">
        <v>16.8</v>
      </c>
      <c r="AP977" s="25">
        <v>10.4</v>
      </c>
      <c r="AQ977" s="25">
        <v>0</v>
      </c>
      <c r="AR977" s="25">
        <v>28</v>
      </c>
      <c r="AS977" s="25">
        <v>0</v>
      </c>
      <c r="AT977" s="25">
        <v>0</v>
      </c>
      <c r="AU977" s="25">
        <v>12</v>
      </c>
      <c r="AV977" s="25">
        <v>0</v>
      </c>
      <c r="AW977" s="25">
        <v>4</v>
      </c>
      <c r="AX977" s="25">
        <v>40</v>
      </c>
      <c r="AY977" s="25">
        <v>0</v>
      </c>
      <c r="AZ977" s="25">
        <v>7.2</v>
      </c>
      <c r="BA977" s="25">
        <v>22.400000000000002</v>
      </c>
      <c r="BB977" s="25">
        <v>9.6000000000000014</v>
      </c>
      <c r="BC977" s="25">
        <v>4.8000000000000007</v>
      </c>
      <c r="BD977" s="25">
        <v>14.4</v>
      </c>
      <c r="BE977" s="25">
        <v>0</v>
      </c>
      <c r="BF977" s="25">
        <v>20.8</v>
      </c>
      <c r="BG977" s="25">
        <v>0</v>
      </c>
      <c r="BH977" s="25">
        <v>21.6</v>
      </c>
      <c r="BI977" s="25">
        <v>4</v>
      </c>
      <c r="BJ977" s="25">
        <v>23.200000000000003</v>
      </c>
      <c r="BK977" s="25">
        <v>0</v>
      </c>
      <c r="BL977" s="25">
        <v>3.2</v>
      </c>
      <c r="BM977" s="25">
        <v>0</v>
      </c>
      <c r="BN977" s="25">
        <v>15.200000000000001</v>
      </c>
      <c r="BO977" t="s">
        <v>236</v>
      </c>
    </row>
    <row r="978" spans="1:67" x14ac:dyDescent="0.25">
      <c r="A978" s="6">
        <v>45079</v>
      </c>
      <c r="B978" t="s">
        <v>12</v>
      </c>
      <c r="C978">
        <v>2</v>
      </c>
      <c r="D978">
        <f t="shared" si="94"/>
        <v>393.6</v>
      </c>
      <c r="E978">
        <f t="shared" si="99"/>
        <v>79.2</v>
      </c>
      <c r="F978">
        <f t="shared" si="100"/>
        <v>76.8</v>
      </c>
      <c r="G978">
        <f t="shared" si="101"/>
        <v>104</v>
      </c>
      <c r="H978">
        <f t="shared" si="102"/>
        <v>133.6</v>
      </c>
      <c r="I978">
        <v>0</v>
      </c>
      <c r="J978" s="22">
        <v>0.36800000000000005</v>
      </c>
      <c r="K978" s="22">
        <v>0.51200000000000001</v>
      </c>
      <c r="L978" s="22">
        <v>0.63200000000000012</v>
      </c>
      <c r="M978" s="22">
        <v>0.59199999999999997</v>
      </c>
      <c r="N978" s="22">
        <v>0.56000000000000005</v>
      </c>
      <c r="O978" s="24">
        <v>0.69600000000000006</v>
      </c>
      <c r="P978" s="24">
        <v>0.53600000000000003</v>
      </c>
      <c r="Q978" s="24">
        <v>0.64000000000000012</v>
      </c>
      <c r="R978" s="24">
        <v>0.77600000000000002</v>
      </c>
      <c r="S978" s="24">
        <v>0.60000000000000009</v>
      </c>
      <c r="T978" s="24">
        <v>0.504</v>
      </c>
      <c r="U978" s="24">
        <v>0.28000000000000003</v>
      </c>
      <c r="V978" s="24">
        <v>0.78400000000000003</v>
      </c>
      <c r="W978" s="24">
        <v>0.58399999999999996</v>
      </c>
      <c r="X978" s="24">
        <v>0.68</v>
      </c>
      <c r="Y978" s="24">
        <v>0.8</v>
      </c>
      <c r="Z978" s="24">
        <v>0.68</v>
      </c>
      <c r="AA978" s="25">
        <v>0</v>
      </c>
      <c r="AB978" s="25">
        <v>9.6000000000000014</v>
      </c>
      <c r="AC978" s="25">
        <v>8.8000000000000007</v>
      </c>
      <c r="AD978" s="25">
        <v>32</v>
      </c>
      <c r="AE978" s="25">
        <v>2.4000000000000004</v>
      </c>
      <c r="AF978" s="25">
        <v>5.6000000000000005</v>
      </c>
      <c r="AG978" s="25">
        <v>4.8000000000000007</v>
      </c>
      <c r="AH978" s="25">
        <v>3.2</v>
      </c>
      <c r="AI978" s="25">
        <v>5.6000000000000005</v>
      </c>
      <c r="AJ978" s="25">
        <v>4.8000000000000007</v>
      </c>
      <c r="AK978" s="25">
        <v>20.8</v>
      </c>
      <c r="AL978" s="25">
        <v>19.200000000000003</v>
      </c>
      <c r="AM978" s="25">
        <v>20</v>
      </c>
      <c r="AN978" s="25">
        <v>5.6000000000000005</v>
      </c>
      <c r="AO978" s="25">
        <v>25.6</v>
      </c>
      <c r="AP978" s="25">
        <v>17.600000000000001</v>
      </c>
      <c r="AQ978" s="25">
        <v>26.400000000000002</v>
      </c>
      <c r="AR978" s="25">
        <v>6.4</v>
      </c>
      <c r="AS978" s="25">
        <v>11.200000000000001</v>
      </c>
      <c r="AT978" s="25">
        <v>1.6</v>
      </c>
      <c r="AU978" s="25">
        <v>12</v>
      </c>
      <c r="AV978" s="25">
        <v>27.200000000000003</v>
      </c>
      <c r="AW978" s="25">
        <v>28.8</v>
      </c>
      <c r="AX978" s="25">
        <v>7.2</v>
      </c>
      <c r="AY978" s="25">
        <v>8.8000000000000007</v>
      </c>
      <c r="AZ978" s="25">
        <v>0.8</v>
      </c>
      <c r="BA978" s="25">
        <v>0</v>
      </c>
      <c r="BB978" s="25">
        <v>12.8</v>
      </c>
      <c r="BC978" s="25">
        <v>0</v>
      </c>
      <c r="BD978" s="25">
        <v>6.4</v>
      </c>
      <c r="BE978" s="25">
        <v>2.4000000000000004</v>
      </c>
      <c r="BF978" s="25">
        <v>28.8</v>
      </c>
      <c r="BG978" s="25">
        <v>0</v>
      </c>
      <c r="BH978" s="25">
        <v>0</v>
      </c>
      <c r="BI978" s="25">
        <v>0</v>
      </c>
      <c r="BJ978" s="25">
        <v>1.6</v>
      </c>
      <c r="BK978" s="25">
        <v>17.600000000000001</v>
      </c>
      <c r="BL978" s="25">
        <v>21.6</v>
      </c>
      <c r="BM978" s="25">
        <v>0</v>
      </c>
      <c r="BN978" s="25">
        <v>7.2</v>
      </c>
      <c r="BO978" t="s">
        <v>236</v>
      </c>
    </row>
    <row r="979" spans="1:67" x14ac:dyDescent="0.25">
      <c r="A979" s="6">
        <v>45080</v>
      </c>
      <c r="B979" t="s">
        <v>12</v>
      </c>
      <c r="C979">
        <v>3</v>
      </c>
      <c r="D979">
        <f t="shared" si="94"/>
        <v>381.60000000000025</v>
      </c>
      <c r="E979">
        <f t="shared" si="99"/>
        <v>101.60000000000005</v>
      </c>
      <c r="F979">
        <f t="shared" si="100"/>
        <v>136.00000000000011</v>
      </c>
      <c r="G979">
        <f t="shared" si="101"/>
        <v>65.600000000000051</v>
      </c>
      <c r="H979">
        <f t="shared" si="102"/>
        <v>78.400000000000006</v>
      </c>
      <c r="I979">
        <v>0</v>
      </c>
      <c r="J979" s="22">
        <v>0.69600000000000006</v>
      </c>
      <c r="K979" s="22">
        <v>0.76000000000000012</v>
      </c>
      <c r="L979" s="22">
        <v>0.62400000000000011</v>
      </c>
      <c r="M979" s="22">
        <v>0.68</v>
      </c>
      <c r="N979" s="22">
        <v>0.4</v>
      </c>
      <c r="O979" s="24">
        <v>0.55200000000000005</v>
      </c>
      <c r="P979" s="24">
        <v>0.6080000000000001</v>
      </c>
      <c r="Q979" s="24">
        <v>0.46399999999999997</v>
      </c>
      <c r="R979" s="24">
        <v>0.69600000000000006</v>
      </c>
      <c r="S979" s="24">
        <v>0.59199999999999997</v>
      </c>
      <c r="T979" s="24">
        <v>0.68</v>
      </c>
      <c r="U979" s="24">
        <v>0.6080000000000001</v>
      </c>
      <c r="V979" s="24">
        <v>0.71200000000000008</v>
      </c>
      <c r="W979" s="24">
        <v>0.56000000000000005</v>
      </c>
      <c r="X979" s="24">
        <v>0.42400000000000004</v>
      </c>
      <c r="Y979" s="24">
        <v>0.76800000000000002</v>
      </c>
      <c r="Z979" s="24">
        <v>0.36000000000000004</v>
      </c>
      <c r="AA979" s="25">
        <v>0</v>
      </c>
      <c r="AB979" s="25">
        <v>7.2000000000000917</v>
      </c>
      <c r="AC979" s="25">
        <v>6.4</v>
      </c>
      <c r="AD979" s="25">
        <v>29.6</v>
      </c>
      <c r="AE979" s="25">
        <v>30.400000000000002</v>
      </c>
      <c r="AF979" s="25">
        <v>8</v>
      </c>
      <c r="AG979" s="25">
        <v>6.4</v>
      </c>
      <c r="AH979" s="25">
        <v>27.200000000000003</v>
      </c>
      <c r="AI979" s="25">
        <v>14.4</v>
      </c>
      <c r="AJ979" s="25">
        <v>6.4</v>
      </c>
      <c r="AK979" s="25">
        <v>26.400000000000002</v>
      </c>
      <c r="AL979" s="25">
        <v>0</v>
      </c>
      <c r="AM979" s="25">
        <v>11.200000000000001</v>
      </c>
      <c r="AN979" s="25">
        <v>19.200000000000003</v>
      </c>
      <c r="AO979" s="25">
        <v>0.8</v>
      </c>
      <c r="AP979" s="25">
        <v>4</v>
      </c>
      <c r="AQ979" s="25">
        <v>8</v>
      </c>
      <c r="AR979" s="25">
        <v>5.6000000000000005</v>
      </c>
      <c r="AS979" s="25">
        <v>5.6000000000000005</v>
      </c>
      <c r="AT979" s="25">
        <v>24</v>
      </c>
      <c r="AU979" s="25">
        <v>0</v>
      </c>
      <c r="AV979" s="25">
        <v>10.400000000000047</v>
      </c>
      <c r="AW979" s="25">
        <v>6.4</v>
      </c>
      <c r="AX979" s="25">
        <v>0.8</v>
      </c>
      <c r="AY979" s="25">
        <v>9.6000000000000014</v>
      </c>
      <c r="AZ979" s="25">
        <v>2.4000000000000004</v>
      </c>
      <c r="BA979" s="25">
        <v>0</v>
      </c>
      <c r="BB979" s="25">
        <v>5.6000000000000005</v>
      </c>
      <c r="BC979" s="25">
        <v>20</v>
      </c>
      <c r="BD979" s="25">
        <v>10.4</v>
      </c>
      <c r="BE979" s="25">
        <v>31.200000000000003</v>
      </c>
      <c r="BF979" s="25">
        <v>5.6000000000000005</v>
      </c>
      <c r="BG979" s="25">
        <v>17.600000000000001</v>
      </c>
      <c r="BH979" s="25">
        <v>0.8</v>
      </c>
      <c r="BI979" s="25">
        <v>16</v>
      </c>
      <c r="BJ979" s="25">
        <v>5.6000000000000458</v>
      </c>
      <c r="BK979" s="25">
        <v>0</v>
      </c>
      <c r="BL979" s="25">
        <v>12</v>
      </c>
      <c r="BM979" s="25">
        <v>0</v>
      </c>
      <c r="BN979" s="25">
        <v>12.8</v>
      </c>
      <c r="BO979" t="s">
        <v>236</v>
      </c>
    </row>
    <row r="980" spans="1:67" x14ac:dyDescent="0.25">
      <c r="A980" s="6">
        <v>45081</v>
      </c>
      <c r="B980" t="s">
        <v>12</v>
      </c>
      <c r="C980">
        <v>4</v>
      </c>
      <c r="D980">
        <f t="shared" si="94"/>
        <v>255.20000000000002</v>
      </c>
      <c r="E980">
        <f t="shared" si="99"/>
        <v>51.199999999999996</v>
      </c>
      <c r="F980">
        <f t="shared" si="100"/>
        <v>55.20000000000001</v>
      </c>
      <c r="G980">
        <f t="shared" si="101"/>
        <v>63.2</v>
      </c>
      <c r="H980">
        <f t="shared" si="102"/>
        <v>85.6</v>
      </c>
      <c r="I980">
        <v>0</v>
      </c>
      <c r="J980" s="22">
        <v>0.74400000000000011</v>
      </c>
      <c r="K980" s="22">
        <v>0.18400000000000002</v>
      </c>
      <c r="L980" s="22">
        <v>0.57599999999999996</v>
      </c>
      <c r="M980" s="22">
        <v>0.76000000000000012</v>
      </c>
      <c r="N980" s="22">
        <v>0.79200000000000004</v>
      </c>
      <c r="O980" s="24">
        <v>0.8</v>
      </c>
      <c r="P980" s="24">
        <v>0.46399999999999997</v>
      </c>
      <c r="Q980" s="24">
        <v>0.77600000000000002</v>
      </c>
      <c r="R980" s="24">
        <v>0.6080000000000001</v>
      </c>
      <c r="S980" s="24">
        <v>0.74400000000000011</v>
      </c>
      <c r="T980" s="24">
        <v>0.77600000000000002</v>
      </c>
      <c r="U980" s="24">
        <v>0.35200000000000004</v>
      </c>
      <c r="V980" s="24">
        <v>0.38400000000000001</v>
      </c>
      <c r="W980" s="24">
        <v>0.29599999999999999</v>
      </c>
      <c r="X980" s="24">
        <v>0.76000000000000012</v>
      </c>
      <c r="Y980" s="24">
        <v>0.25600000000000001</v>
      </c>
      <c r="Z980" s="24">
        <v>0.32800000000000007</v>
      </c>
      <c r="AA980" s="25">
        <v>2.4000000000000004</v>
      </c>
      <c r="AB980" s="25">
        <v>4.8000000000000007</v>
      </c>
      <c r="AC980" s="25">
        <v>21.6</v>
      </c>
      <c r="AD980" s="25">
        <v>0</v>
      </c>
      <c r="AE980" s="25">
        <v>7.2</v>
      </c>
      <c r="AF980" s="25">
        <v>1.6</v>
      </c>
      <c r="AG980" s="25">
        <v>17.600000000000001</v>
      </c>
      <c r="AH980" s="25">
        <v>0</v>
      </c>
      <c r="AI980" s="25">
        <v>0</v>
      </c>
      <c r="AJ980" s="25">
        <v>0</v>
      </c>
      <c r="AK980" s="25">
        <v>7.2</v>
      </c>
      <c r="AL980" s="25">
        <v>12.8</v>
      </c>
      <c r="AM980" s="25">
        <v>11.200000000000001</v>
      </c>
      <c r="AN980" s="25">
        <v>16.8</v>
      </c>
      <c r="AO980" s="25">
        <v>8</v>
      </c>
      <c r="AP980" s="25">
        <v>1.6</v>
      </c>
      <c r="AQ980" s="25">
        <v>0</v>
      </c>
      <c r="AR980" s="25">
        <v>11.200000000000001</v>
      </c>
      <c r="AS980" s="25">
        <v>7.2</v>
      </c>
      <c r="AT980" s="25">
        <v>16.8</v>
      </c>
      <c r="AU980" s="25">
        <v>21.6</v>
      </c>
      <c r="AV980" s="25">
        <v>4.8000000000000007</v>
      </c>
      <c r="AW980" s="25">
        <v>0</v>
      </c>
      <c r="AX980" s="25">
        <v>12</v>
      </c>
      <c r="AY980" s="25">
        <v>0</v>
      </c>
      <c r="AZ980" s="25">
        <v>16</v>
      </c>
      <c r="BA980" s="25">
        <v>8.8000000000000007</v>
      </c>
      <c r="BB980" s="25">
        <v>0</v>
      </c>
      <c r="BC980" s="25">
        <v>0</v>
      </c>
      <c r="BD980" s="25">
        <v>0</v>
      </c>
      <c r="BE980" s="25">
        <v>7.2</v>
      </c>
      <c r="BF980" s="25">
        <v>7.2</v>
      </c>
      <c r="BG980" s="25">
        <v>12</v>
      </c>
      <c r="BH980" s="25">
        <v>0</v>
      </c>
      <c r="BI980" s="25">
        <v>6.4</v>
      </c>
      <c r="BJ980" s="25">
        <v>0</v>
      </c>
      <c r="BK980" s="25">
        <v>0</v>
      </c>
      <c r="BL980" s="25">
        <v>1.6</v>
      </c>
      <c r="BM980" s="25">
        <v>2.4000000000000004</v>
      </c>
      <c r="BN980" s="25">
        <v>14.4</v>
      </c>
      <c r="BO980" t="s">
        <v>236</v>
      </c>
    </row>
    <row r="981" spans="1:67" x14ac:dyDescent="0.25">
      <c r="A981" s="6">
        <v>45082</v>
      </c>
      <c r="B981" t="s">
        <v>12</v>
      </c>
      <c r="C981">
        <v>5</v>
      </c>
      <c r="D981">
        <f t="shared" si="94"/>
        <v>364.8</v>
      </c>
      <c r="E981">
        <f t="shared" si="99"/>
        <v>96.8</v>
      </c>
      <c r="F981">
        <f t="shared" si="100"/>
        <v>86.4</v>
      </c>
      <c r="G981">
        <f t="shared" si="101"/>
        <v>108.00000000000001</v>
      </c>
      <c r="H981">
        <f t="shared" si="102"/>
        <v>73.600000000000009</v>
      </c>
      <c r="I981">
        <v>0</v>
      </c>
      <c r="J981" s="22">
        <v>0.39200000000000002</v>
      </c>
      <c r="K981" s="22">
        <v>0.43200000000000005</v>
      </c>
      <c r="L981" s="22">
        <v>0.63200000000000012</v>
      </c>
      <c r="M981" s="22">
        <v>0.72000000000000008</v>
      </c>
      <c r="N981" s="22">
        <v>0.76000000000000012</v>
      </c>
      <c r="O981" s="24">
        <v>0.72800000000000009</v>
      </c>
      <c r="P981" s="24">
        <v>0.56000000000000005</v>
      </c>
      <c r="Q981" s="24">
        <v>0.74400000000000011</v>
      </c>
      <c r="R981" s="24">
        <v>0.52800000000000002</v>
      </c>
      <c r="S981" s="24">
        <v>0.44000000000000006</v>
      </c>
      <c r="T981" s="24">
        <v>0.52</v>
      </c>
      <c r="U981" s="24">
        <v>0.6080000000000001</v>
      </c>
      <c r="V981" s="24">
        <v>0.75200000000000011</v>
      </c>
      <c r="W981" s="24">
        <v>0.24</v>
      </c>
      <c r="X981" s="24">
        <v>0.76800000000000002</v>
      </c>
      <c r="Y981" s="24">
        <v>0.78400000000000003</v>
      </c>
      <c r="Z981" s="24">
        <v>0.76800000000000002</v>
      </c>
      <c r="AA981" s="25">
        <v>3.2</v>
      </c>
      <c r="AB981" s="25">
        <v>11.200000000000001</v>
      </c>
      <c r="AC981" s="25">
        <v>7.2</v>
      </c>
      <c r="AD981" s="25">
        <v>8.8000000000000007</v>
      </c>
      <c r="AE981" s="25">
        <v>4</v>
      </c>
      <c r="AF981" s="25">
        <v>22.400000000000002</v>
      </c>
      <c r="AG981" s="25">
        <v>0</v>
      </c>
      <c r="AH981" s="25">
        <v>0.8</v>
      </c>
      <c r="AI981" s="25">
        <v>19.200000000000003</v>
      </c>
      <c r="AJ981" s="25">
        <v>9.6000000000000014</v>
      </c>
      <c r="AK981" s="25">
        <v>21.6</v>
      </c>
      <c r="AL981" s="25">
        <v>4.8000000000000007</v>
      </c>
      <c r="AM981" s="25">
        <v>18.400000000000002</v>
      </c>
      <c r="AN981" s="25">
        <v>0</v>
      </c>
      <c r="AO981" s="25">
        <v>0</v>
      </c>
      <c r="AP981" s="25">
        <v>0</v>
      </c>
      <c r="AQ981" s="25">
        <v>10.4</v>
      </c>
      <c r="AR981" s="25">
        <v>13.600000000000001</v>
      </c>
      <c r="AS981" s="25">
        <v>26.400000000000002</v>
      </c>
      <c r="AT981" s="25">
        <v>0</v>
      </c>
      <c r="AU981" s="25">
        <v>0</v>
      </c>
      <c r="AV981" s="25">
        <v>0</v>
      </c>
      <c r="AW981" s="25">
        <v>1.6</v>
      </c>
      <c r="AX981" s="25">
        <v>14.4</v>
      </c>
      <c r="AY981" s="25">
        <v>28</v>
      </c>
      <c r="AZ981" s="25">
        <v>0</v>
      </c>
      <c r="BA981" s="25">
        <v>3.2</v>
      </c>
      <c r="BB981" s="25">
        <v>17.600000000000001</v>
      </c>
      <c r="BC981" s="25">
        <v>11.200000000000001</v>
      </c>
      <c r="BD981" s="25">
        <v>32</v>
      </c>
      <c r="BE981" s="25">
        <v>18.400000000000002</v>
      </c>
      <c r="BF981" s="25">
        <v>6.4</v>
      </c>
      <c r="BG981" s="25">
        <v>1.6</v>
      </c>
      <c r="BH981" s="25">
        <v>12.8</v>
      </c>
      <c r="BI981" s="25">
        <v>0</v>
      </c>
      <c r="BJ981" s="25">
        <v>13.600000000000001</v>
      </c>
      <c r="BK981" s="25">
        <v>19.200000000000003</v>
      </c>
      <c r="BL981" s="25">
        <v>10.4</v>
      </c>
      <c r="BM981" s="25">
        <v>8.8000000000000007</v>
      </c>
      <c r="BN981" s="25">
        <v>5.6000000000000005</v>
      </c>
      <c r="BO981" t="s">
        <v>236</v>
      </c>
    </row>
    <row r="982" spans="1:67" x14ac:dyDescent="0.25">
      <c r="A982" s="6">
        <v>45083</v>
      </c>
      <c r="B982" t="s">
        <v>12</v>
      </c>
      <c r="C982">
        <v>6</v>
      </c>
      <c r="D982">
        <f t="shared" si="94"/>
        <v>344</v>
      </c>
      <c r="E982">
        <f t="shared" si="99"/>
        <v>80</v>
      </c>
      <c r="F982">
        <f t="shared" si="100"/>
        <v>92.800000000000011</v>
      </c>
      <c r="G982">
        <f t="shared" si="101"/>
        <v>116</v>
      </c>
      <c r="H982">
        <f t="shared" si="102"/>
        <v>55.2</v>
      </c>
      <c r="I982">
        <v>0</v>
      </c>
      <c r="J982" s="22">
        <v>0.75200000000000011</v>
      </c>
      <c r="K982" s="22">
        <v>0.52800000000000002</v>
      </c>
      <c r="L982" s="22">
        <v>0.56000000000000005</v>
      </c>
      <c r="M982" s="22">
        <v>0.64000000000000012</v>
      </c>
      <c r="N982" s="22">
        <v>0.45600000000000007</v>
      </c>
      <c r="O982" s="24">
        <v>9.6000000000000002E-2</v>
      </c>
      <c r="P982" s="24">
        <v>0.496</v>
      </c>
      <c r="Q982" s="24">
        <v>0.15200000000000002</v>
      </c>
      <c r="R982" s="24">
        <v>0.32000000000000006</v>
      </c>
      <c r="S982" s="24">
        <v>0.60000000000000009</v>
      </c>
      <c r="T982" s="24">
        <v>0.44800000000000006</v>
      </c>
      <c r="U982" s="24">
        <v>0.75200000000000011</v>
      </c>
      <c r="V982" s="24">
        <v>0.68</v>
      </c>
      <c r="W982" s="24">
        <v>0.64000000000000012</v>
      </c>
      <c r="X982" s="24">
        <v>0.22400000000000003</v>
      </c>
      <c r="Y982" s="24">
        <v>0.70400000000000007</v>
      </c>
      <c r="Z982" s="24">
        <v>0.20800000000000002</v>
      </c>
      <c r="AA982" s="25">
        <v>4.8000000000000007</v>
      </c>
      <c r="AB982" s="25">
        <v>0</v>
      </c>
      <c r="AC982" s="25">
        <v>19.200000000000003</v>
      </c>
      <c r="AD982" s="25">
        <v>16.8</v>
      </c>
      <c r="AE982" s="25">
        <v>2.4000000000000004</v>
      </c>
      <c r="AF982" s="25">
        <v>0</v>
      </c>
      <c r="AG982" s="25">
        <v>32</v>
      </c>
      <c r="AH982" s="25">
        <v>0</v>
      </c>
      <c r="AI982" s="25">
        <v>0</v>
      </c>
      <c r="AJ982" s="25">
        <v>17.600000000000001</v>
      </c>
      <c r="AK982" s="25">
        <v>16.8</v>
      </c>
      <c r="AL982" s="25">
        <v>0.8</v>
      </c>
      <c r="AM982" s="25">
        <v>4</v>
      </c>
      <c r="AN982" s="25">
        <v>0</v>
      </c>
      <c r="AO982" s="25">
        <v>8.8000000000000007</v>
      </c>
      <c r="AP982" s="25">
        <v>4</v>
      </c>
      <c r="AQ982" s="25">
        <v>0</v>
      </c>
      <c r="AR982" s="25">
        <v>14.4</v>
      </c>
      <c r="AS982" s="25">
        <v>8</v>
      </c>
      <c r="AT982" s="25">
        <v>15.200000000000001</v>
      </c>
      <c r="AU982" s="25">
        <v>0</v>
      </c>
      <c r="AV982" s="25">
        <v>35.200000000000003</v>
      </c>
      <c r="AW982" s="25">
        <v>10.4</v>
      </c>
      <c r="AX982" s="25">
        <v>8.8000000000000007</v>
      </c>
      <c r="AY982" s="25">
        <v>8</v>
      </c>
      <c r="AZ982" s="25">
        <v>33.6</v>
      </c>
      <c r="BA982" s="25">
        <v>4.8000000000000007</v>
      </c>
      <c r="BB982" s="25">
        <v>10.4</v>
      </c>
      <c r="BC982" s="25">
        <v>4.8000000000000007</v>
      </c>
      <c r="BD982" s="25">
        <v>0</v>
      </c>
      <c r="BE982" s="25">
        <v>12.8</v>
      </c>
      <c r="BF982" s="25">
        <v>0</v>
      </c>
      <c r="BG982" s="25">
        <v>0</v>
      </c>
      <c r="BH982" s="25">
        <v>8</v>
      </c>
      <c r="BI982" s="25">
        <v>0</v>
      </c>
      <c r="BJ982" s="25">
        <v>6.4</v>
      </c>
      <c r="BK982" s="25">
        <v>3.2</v>
      </c>
      <c r="BL982" s="25">
        <v>30.400000000000002</v>
      </c>
      <c r="BM982" s="25">
        <v>0</v>
      </c>
      <c r="BN982" s="25">
        <v>19.200000000000003</v>
      </c>
      <c r="BO982" t="s">
        <v>236</v>
      </c>
    </row>
    <row r="983" spans="1:67" x14ac:dyDescent="0.25">
      <c r="A983" s="6">
        <v>45084</v>
      </c>
      <c r="B983" t="s">
        <v>12</v>
      </c>
      <c r="C983">
        <v>7</v>
      </c>
      <c r="D983">
        <f t="shared" si="94"/>
        <v>520.79999999999995</v>
      </c>
      <c r="E983">
        <f t="shared" si="99"/>
        <v>164</v>
      </c>
      <c r="F983">
        <f t="shared" si="100"/>
        <v>74.399999999999991</v>
      </c>
      <c r="G983">
        <f t="shared" si="101"/>
        <v>141.60000000000002</v>
      </c>
      <c r="H983">
        <f t="shared" si="102"/>
        <v>140.79999999999998</v>
      </c>
      <c r="I983">
        <v>0</v>
      </c>
      <c r="J983" s="22">
        <v>0.22400000000000003</v>
      </c>
      <c r="K983" s="22">
        <v>0.68800000000000006</v>
      </c>
      <c r="L983" s="22">
        <v>0.46399999999999997</v>
      </c>
      <c r="M983" s="22">
        <v>0.38400000000000001</v>
      </c>
      <c r="N983" s="22">
        <v>0.58399999999999996</v>
      </c>
      <c r="O983" s="24">
        <v>0.72000000000000008</v>
      </c>
      <c r="P983" s="24">
        <v>0.68</v>
      </c>
      <c r="Q983" s="24">
        <v>0.64000000000000012</v>
      </c>
      <c r="R983" s="24">
        <v>0.8</v>
      </c>
      <c r="S983" s="24">
        <v>0.6080000000000001</v>
      </c>
      <c r="T983" s="24">
        <v>0.79200000000000004</v>
      </c>
      <c r="U983" s="24">
        <v>0.47199999999999998</v>
      </c>
      <c r="V983" s="24">
        <v>0.7360000000000001</v>
      </c>
      <c r="W983" s="24">
        <v>0.77600000000000002</v>
      </c>
      <c r="X983" s="24">
        <v>0.56000000000000005</v>
      </c>
      <c r="Y983" s="24">
        <v>0.8</v>
      </c>
      <c r="Z983" s="24">
        <v>0.69600000000000006</v>
      </c>
      <c r="AA983" s="25">
        <v>8.8000000000000007</v>
      </c>
      <c r="AB983" s="25">
        <v>0</v>
      </c>
      <c r="AC983" s="25">
        <v>10.4</v>
      </c>
      <c r="AD983" s="25">
        <v>0</v>
      </c>
      <c r="AE983" s="25">
        <v>24</v>
      </c>
      <c r="AF983" s="25">
        <v>0.8</v>
      </c>
      <c r="AG983" s="25">
        <v>23.200000000000003</v>
      </c>
      <c r="AH983" s="25">
        <v>0.8</v>
      </c>
      <c r="AI983" s="25">
        <v>1.6</v>
      </c>
      <c r="AJ983" s="25">
        <v>4.8000000000000007</v>
      </c>
      <c r="AK983" s="25">
        <v>25.6</v>
      </c>
      <c r="AL983" s="25">
        <v>16</v>
      </c>
      <c r="AM983" s="25">
        <v>25.6</v>
      </c>
      <c r="AN983" s="25">
        <v>0</v>
      </c>
      <c r="AO983" s="25">
        <v>24</v>
      </c>
      <c r="AP983" s="25">
        <v>38.400000000000006</v>
      </c>
      <c r="AQ983" s="25">
        <v>23.200000000000003</v>
      </c>
      <c r="AR983" s="25">
        <v>0</v>
      </c>
      <c r="AS983" s="25">
        <v>6.4</v>
      </c>
      <c r="AT983" s="25">
        <v>7.2</v>
      </c>
      <c r="AU983" s="25">
        <v>19.200000000000003</v>
      </c>
      <c r="AV983" s="25">
        <v>0</v>
      </c>
      <c r="AW983" s="25">
        <v>7.2</v>
      </c>
      <c r="AX983" s="25">
        <v>10.4</v>
      </c>
      <c r="AY983" s="25">
        <v>27.200000000000003</v>
      </c>
      <c r="AZ983" s="25">
        <v>20</v>
      </c>
      <c r="BA983" s="25">
        <v>27.200000000000003</v>
      </c>
      <c r="BB983" s="25">
        <v>25.6</v>
      </c>
      <c r="BC983" s="25">
        <v>4.8000000000000007</v>
      </c>
      <c r="BD983" s="25">
        <v>0</v>
      </c>
      <c r="BE983" s="25">
        <v>8</v>
      </c>
      <c r="BF983" s="25">
        <v>0</v>
      </c>
      <c r="BG983" s="25">
        <v>16</v>
      </c>
      <c r="BH983" s="25">
        <v>8.8000000000000007</v>
      </c>
      <c r="BI983" s="25">
        <v>34.4</v>
      </c>
      <c r="BJ983" s="25">
        <v>24.8</v>
      </c>
      <c r="BK983" s="25">
        <v>6.4</v>
      </c>
      <c r="BL983" s="25">
        <v>9.6000000000000014</v>
      </c>
      <c r="BM983" s="25">
        <v>22.400000000000002</v>
      </c>
      <c r="BN983" s="25">
        <v>33.6</v>
      </c>
      <c r="BO983" t="s">
        <v>236</v>
      </c>
    </row>
    <row r="984" spans="1:67" x14ac:dyDescent="0.25">
      <c r="A984" s="6">
        <v>45085</v>
      </c>
      <c r="B984" t="s">
        <v>12</v>
      </c>
      <c r="C984">
        <v>8</v>
      </c>
      <c r="D984">
        <f t="shared" si="94"/>
        <v>371.2</v>
      </c>
      <c r="E984">
        <f t="shared" si="99"/>
        <v>36.799999999999997</v>
      </c>
      <c r="F984">
        <f t="shared" si="100"/>
        <v>114.4</v>
      </c>
      <c r="G984">
        <f t="shared" si="101"/>
        <v>172.8</v>
      </c>
      <c r="H984">
        <f t="shared" si="102"/>
        <v>47.2</v>
      </c>
      <c r="I984">
        <v>0</v>
      </c>
      <c r="J984" s="22">
        <v>0.20800000000000002</v>
      </c>
      <c r="K984" s="22">
        <v>0.43200000000000005</v>
      </c>
      <c r="L984" s="22">
        <v>0.65600000000000014</v>
      </c>
      <c r="M984" s="22">
        <v>0.21600000000000003</v>
      </c>
      <c r="N984" s="22">
        <v>0.7360000000000001</v>
      </c>
      <c r="O984" s="24">
        <v>0.16000000000000003</v>
      </c>
      <c r="P984" s="24">
        <v>0.32000000000000006</v>
      </c>
      <c r="Q984" s="24">
        <v>0.59199999999999997</v>
      </c>
      <c r="R984" s="24">
        <v>0.7360000000000001</v>
      </c>
      <c r="S984" s="24">
        <v>0.48799999999999999</v>
      </c>
      <c r="T984" s="24">
        <v>0.496</v>
      </c>
      <c r="U984" s="24">
        <v>0.6080000000000001</v>
      </c>
      <c r="V984" s="24">
        <v>0.40800000000000003</v>
      </c>
      <c r="W984" s="24">
        <v>0.78400000000000003</v>
      </c>
      <c r="X984" s="24">
        <v>0.34400000000000003</v>
      </c>
      <c r="Y984" s="24">
        <v>0.27200000000000002</v>
      </c>
      <c r="Z984" s="24">
        <v>0.22400000000000003</v>
      </c>
      <c r="AA984" s="25">
        <v>17.600000000000001</v>
      </c>
      <c r="AB984" s="25">
        <v>14.4</v>
      </c>
      <c r="AC984" s="25">
        <v>6.4</v>
      </c>
      <c r="AD984" s="25">
        <v>0</v>
      </c>
      <c r="AE984" s="25">
        <v>4</v>
      </c>
      <c r="AF984" s="25">
        <v>16</v>
      </c>
      <c r="AG984" s="25">
        <v>0</v>
      </c>
      <c r="AH984" s="25">
        <v>20.8</v>
      </c>
      <c r="AI984" s="25">
        <v>24.8</v>
      </c>
      <c r="AJ984" s="25">
        <v>10.4</v>
      </c>
      <c r="AK984" s="25">
        <v>25.6</v>
      </c>
      <c r="AL984" s="25">
        <v>8.8000000000000007</v>
      </c>
      <c r="AM984" s="25">
        <v>0</v>
      </c>
      <c r="AN984" s="25">
        <v>0</v>
      </c>
      <c r="AO984" s="25">
        <v>5.6000000000000005</v>
      </c>
      <c r="AP984" s="25">
        <v>6.4</v>
      </c>
      <c r="AQ984" s="25">
        <v>0</v>
      </c>
      <c r="AR984" s="25">
        <v>6.4</v>
      </c>
      <c r="AS984" s="25">
        <v>0</v>
      </c>
      <c r="AT984" s="25">
        <v>20</v>
      </c>
      <c r="AU984" s="25">
        <v>28</v>
      </c>
      <c r="AV984" s="25">
        <v>10.4</v>
      </c>
      <c r="AW984" s="25">
        <v>0</v>
      </c>
      <c r="AX984" s="25">
        <v>13.600000000000001</v>
      </c>
      <c r="AY984" s="25">
        <v>40</v>
      </c>
      <c r="AZ984" s="25">
        <v>0</v>
      </c>
      <c r="BA984" s="25">
        <v>18.400000000000002</v>
      </c>
      <c r="BB984" s="25">
        <v>29.6</v>
      </c>
      <c r="BC984" s="25">
        <v>21.6</v>
      </c>
      <c r="BD984" s="25">
        <v>11.200000000000012</v>
      </c>
      <c r="BE984" s="25">
        <v>8</v>
      </c>
      <c r="BF984" s="25">
        <v>14.4</v>
      </c>
      <c r="BG984" s="25">
        <v>1.6</v>
      </c>
      <c r="BH984" s="25">
        <v>3.2</v>
      </c>
      <c r="BI984" s="25">
        <v>0</v>
      </c>
      <c r="BJ984" s="25">
        <v>0</v>
      </c>
      <c r="BK984" s="25">
        <v>5.6000000000000005</v>
      </c>
      <c r="BL984" s="25">
        <v>0</v>
      </c>
      <c r="BM984" s="25">
        <v>1.6</v>
      </c>
      <c r="BN984" s="25">
        <v>2.4000000000000004</v>
      </c>
      <c r="BO984" t="s">
        <v>236</v>
      </c>
    </row>
    <row r="985" spans="1:67" x14ac:dyDescent="0.25">
      <c r="A985" s="6">
        <v>45086</v>
      </c>
      <c r="B985" t="s">
        <v>12</v>
      </c>
      <c r="C985">
        <v>9</v>
      </c>
      <c r="D985">
        <f t="shared" si="94"/>
        <v>412.7999999999999</v>
      </c>
      <c r="E985">
        <f t="shared" si="99"/>
        <v>80.799999999999955</v>
      </c>
      <c r="F985">
        <f t="shared" si="100"/>
        <v>143.99999999999997</v>
      </c>
      <c r="G985">
        <f t="shared" si="101"/>
        <v>116.8</v>
      </c>
      <c r="H985">
        <f t="shared" si="102"/>
        <v>71.2</v>
      </c>
      <c r="I985">
        <v>0</v>
      </c>
      <c r="J985" s="22">
        <v>0.53600000000000003</v>
      </c>
      <c r="K985" s="22">
        <v>0.6080000000000001</v>
      </c>
      <c r="L985" s="22">
        <v>0.6160000000000001</v>
      </c>
      <c r="M985" s="22">
        <v>0.72000000000000008</v>
      </c>
      <c r="N985" s="22">
        <v>0.75200000000000011</v>
      </c>
      <c r="O985" s="24">
        <v>0.71200000000000008</v>
      </c>
      <c r="P985" s="24">
        <v>0.504</v>
      </c>
      <c r="Q985" s="24">
        <v>0.54400000000000004</v>
      </c>
      <c r="R985" s="24">
        <v>0.504</v>
      </c>
      <c r="S985" s="24">
        <v>0.6160000000000001</v>
      </c>
      <c r="T985" s="24">
        <v>0.52800000000000002</v>
      </c>
      <c r="U985" s="24">
        <v>0.76800000000000002</v>
      </c>
      <c r="V985" s="24">
        <v>0.59199999999999997</v>
      </c>
      <c r="W985" s="24">
        <v>0.72000000000000008</v>
      </c>
      <c r="X985" s="24">
        <v>0.44800000000000006</v>
      </c>
      <c r="Y985" s="24">
        <v>0.34400000000000003</v>
      </c>
      <c r="Z985" s="24">
        <v>0.68800000000000006</v>
      </c>
      <c r="AA985" s="25">
        <v>11.200000000000001</v>
      </c>
      <c r="AB985" s="25">
        <v>4</v>
      </c>
      <c r="AC985" s="25">
        <v>8.8000000000000007</v>
      </c>
      <c r="AD985" s="25">
        <v>18.400000000000002</v>
      </c>
      <c r="AE985" s="25">
        <v>0</v>
      </c>
      <c r="AF985" s="25">
        <v>24.8</v>
      </c>
      <c r="AG985" s="25">
        <v>0</v>
      </c>
      <c r="AH985" s="25">
        <v>26.400000000000002</v>
      </c>
      <c r="AI985" s="25">
        <v>11.199999999999955</v>
      </c>
      <c r="AJ985" s="25">
        <v>39.200000000000003</v>
      </c>
      <c r="AK985" s="25">
        <v>8</v>
      </c>
      <c r="AL985" s="25">
        <v>0</v>
      </c>
      <c r="AM985" s="25">
        <v>0</v>
      </c>
      <c r="AN985" s="25">
        <v>0</v>
      </c>
      <c r="AO985" s="25">
        <v>8.8000000000000007</v>
      </c>
      <c r="AP985" s="25">
        <v>23.200000000000003</v>
      </c>
      <c r="AQ985" s="25">
        <v>0</v>
      </c>
      <c r="AR985" s="25">
        <v>10.4</v>
      </c>
      <c r="AS985" s="25">
        <v>3.2</v>
      </c>
      <c r="AT985" s="25">
        <v>25.6</v>
      </c>
      <c r="AU985" s="25">
        <v>24</v>
      </c>
      <c r="AV985" s="25">
        <v>7.2</v>
      </c>
      <c r="AW985" s="25">
        <v>6.4</v>
      </c>
      <c r="AX985" s="25">
        <v>0.8</v>
      </c>
      <c r="AY985" s="25">
        <v>0</v>
      </c>
      <c r="AZ985" s="25">
        <v>0</v>
      </c>
      <c r="BA985" s="25">
        <v>24</v>
      </c>
      <c r="BB985" s="25">
        <v>11.200000000000001</v>
      </c>
      <c r="BC985" s="25">
        <v>39.200000000000003</v>
      </c>
      <c r="BD985" s="25">
        <v>4</v>
      </c>
      <c r="BE985" s="25">
        <v>8</v>
      </c>
      <c r="BF985" s="25">
        <v>12.8</v>
      </c>
      <c r="BG985" s="25">
        <v>5.6000000000000005</v>
      </c>
      <c r="BH985" s="25">
        <v>0</v>
      </c>
      <c r="BI985" s="25">
        <v>15.999999999999956</v>
      </c>
      <c r="BJ985" s="25">
        <v>0</v>
      </c>
      <c r="BK985" s="25">
        <v>0</v>
      </c>
      <c r="BL985" s="25">
        <v>2.4000000000000004</v>
      </c>
      <c r="BM985" s="25">
        <v>27.200000000000003</v>
      </c>
      <c r="BN985" s="25">
        <v>8.8000000000000007</v>
      </c>
      <c r="BO985" t="s">
        <v>236</v>
      </c>
    </row>
    <row r="986" spans="1:67" x14ac:dyDescent="0.25">
      <c r="A986" s="6">
        <v>45087</v>
      </c>
      <c r="B986" t="s">
        <v>12</v>
      </c>
      <c r="C986">
        <v>10</v>
      </c>
      <c r="D986">
        <f t="shared" si="94"/>
        <v>396.00000000000006</v>
      </c>
      <c r="E986">
        <f t="shared" si="99"/>
        <v>87.200000000000017</v>
      </c>
      <c r="F986">
        <f t="shared" si="100"/>
        <v>91.2</v>
      </c>
      <c r="G986">
        <f t="shared" si="101"/>
        <v>120.8</v>
      </c>
      <c r="H986">
        <f t="shared" si="102"/>
        <v>96.800000000000011</v>
      </c>
      <c r="I986">
        <v>0</v>
      </c>
      <c r="J986" s="22">
        <v>0.26400000000000001</v>
      </c>
      <c r="K986" s="22">
        <v>0.48</v>
      </c>
      <c r="L986" s="22">
        <v>0.64000000000000012</v>
      </c>
      <c r="M986" s="22">
        <v>0.59199999999999997</v>
      </c>
      <c r="N986" s="22">
        <v>0.75200000000000011</v>
      </c>
      <c r="O986" s="24">
        <v>0.74400000000000011</v>
      </c>
      <c r="P986" s="24">
        <v>0.12</v>
      </c>
      <c r="Q986" s="24">
        <v>0.70400000000000007</v>
      </c>
      <c r="R986" s="24">
        <v>0.64000000000000012</v>
      </c>
      <c r="S986" s="24">
        <v>0.44800000000000006</v>
      </c>
      <c r="T986" s="24">
        <v>0.63200000000000012</v>
      </c>
      <c r="U986" s="24">
        <v>0.36800000000000005</v>
      </c>
      <c r="V986" s="24">
        <v>0.76800000000000002</v>
      </c>
      <c r="W986" s="24">
        <v>0.34400000000000003</v>
      </c>
      <c r="X986" s="24">
        <v>0.76800000000000002</v>
      </c>
      <c r="Y986" s="24">
        <v>0.63200000000000012</v>
      </c>
      <c r="Z986" s="24">
        <v>0.74400000000000011</v>
      </c>
      <c r="AA986" s="25">
        <v>4</v>
      </c>
      <c r="AB986" s="25">
        <v>20</v>
      </c>
      <c r="AC986" s="25">
        <v>0</v>
      </c>
      <c r="AD986" s="25">
        <v>5.6000000000000005</v>
      </c>
      <c r="AE986" s="25">
        <v>0</v>
      </c>
      <c r="AF986" s="25">
        <v>5.6000000000000005</v>
      </c>
      <c r="AG986" s="25">
        <v>4</v>
      </c>
      <c r="AH986" s="25">
        <v>0</v>
      </c>
      <c r="AI986" s="25">
        <v>23.200000000000003</v>
      </c>
      <c r="AJ986" s="25">
        <v>28.8</v>
      </c>
      <c r="AK986" s="25">
        <v>0</v>
      </c>
      <c r="AL986" s="25">
        <v>28.8</v>
      </c>
      <c r="AM986" s="25">
        <v>0</v>
      </c>
      <c r="AN986" s="25">
        <v>25.6</v>
      </c>
      <c r="AO986" s="25">
        <v>11.200000000000001</v>
      </c>
      <c r="AP986" s="25">
        <v>0</v>
      </c>
      <c r="AQ986" s="25">
        <v>17.600000000000001</v>
      </c>
      <c r="AR986" s="25">
        <v>1.6</v>
      </c>
      <c r="AS986" s="25">
        <v>0.8</v>
      </c>
      <c r="AT986" s="25">
        <v>11.200000000000001</v>
      </c>
      <c r="AU986" s="25">
        <v>3.2</v>
      </c>
      <c r="AV986" s="25">
        <v>0</v>
      </c>
      <c r="AW986" s="25">
        <v>12.8</v>
      </c>
      <c r="AX986" s="25">
        <v>11.200000000000001</v>
      </c>
      <c r="AY986" s="25">
        <v>16.8</v>
      </c>
      <c r="AZ986" s="25">
        <v>11.200000000000001</v>
      </c>
      <c r="BA986" s="25">
        <v>32</v>
      </c>
      <c r="BB986" s="25">
        <v>4.8000000000000007</v>
      </c>
      <c r="BC986" s="25">
        <v>28</v>
      </c>
      <c r="BD986" s="25">
        <v>0.8</v>
      </c>
      <c r="BE986" s="25">
        <v>6.4</v>
      </c>
      <c r="BF986" s="25">
        <v>3.2</v>
      </c>
      <c r="BG986" s="25">
        <v>0</v>
      </c>
      <c r="BH986" s="25">
        <v>20.8</v>
      </c>
      <c r="BI986" s="25">
        <v>6.4</v>
      </c>
      <c r="BJ986" s="25">
        <v>11.200000000000001</v>
      </c>
      <c r="BK986" s="25">
        <v>8.8000000000000007</v>
      </c>
      <c r="BL986" s="25">
        <v>0</v>
      </c>
      <c r="BM986" s="25">
        <v>4.8000000000000007</v>
      </c>
      <c r="BN986" s="25">
        <v>25.6</v>
      </c>
      <c r="BO986" t="s">
        <v>236</v>
      </c>
    </row>
    <row r="987" spans="1:67" x14ac:dyDescent="0.25">
      <c r="A987" s="6">
        <v>45088</v>
      </c>
      <c r="B987" t="s">
        <v>12</v>
      </c>
      <c r="C987">
        <v>11</v>
      </c>
      <c r="D987">
        <f t="shared" si="94"/>
        <v>296</v>
      </c>
      <c r="E987">
        <f t="shared" si="99"/>
        <v>62.400000000000006</v>
      </c>
      <c r="F987">
        <f t="shared" si="100"/>
        <v>98.4</v>
      </c>
      <c r="G987">
        <f t="shared" si="101"/>
        <v>93.6</v>
      </c>
      <c r="H987">
        <f t="shared" si="102"/>
        <v>41.6</v>
      </c>
      <c r="I987">
        <v>0</v>
      </c>
      <c r="J987" s="22">
        <v>0.28000000000000003</v>
      </c>
      <c r="K987" s="22">
        <v>0.53600000000000003</v>
      </c>
      <c r="L987" s="22">
        <v>0.72000000000000008</v>
      </c>
      <c r="M987" s="22">
        <v>0.78400000000000003</v>
      </c>
      <c r="N987" s="22">
        <v>0.37600000000000006</v>
      </c>
      <c r="O987" s="24">
        <v>0.55200000000000005</v>
      </c>
      <c r="P987" s="24">
        <v>0.64000000000000012</v>
      </c>
      <c r="Q987" s="24">
        <v>0.79200000000000004</v>
      </c>
      <c r="R987" s="24">
        <v>0.2</v>
      </c>
      <c r="S987" s="24">
        <v>0.59199999999999997</v>
      </c>
      <c r="T987" s="24">
        <v>0.53600000000000003</v>
      </c>
      <c r="U987" s="24">
        <v>0.72000000000000008</v>
      </c>
      <c r="V987" s="24">
        <v>0.48799999999999999</v>
      </c>
      <c r="W987" s="24">
        <v>0.70400000000000007</v>
      </c>
      <c r="X987" s="24">
        <v>0.52</v>
      </c>
      <c r="Y987" s="24">
        <v>0.74400000000000011</v>
      </c>
      <c r="Z987" s="24">
        <v>0.62400000000000011</v>
      </c>
      <c r="AA987" s="25">
        <v>11.200000000000001</v>
      </c>
      <c r="AB987" s="25">
        <v>3.2</v>
      </c>
      <c r="AC987" s="25">
        <v>30.400000000000002</v>
      </c>
      <c r="AD987" s="25">
        <v>12.8</v>
      </c>
      <c r="AE987" s="25">
        <v>12</v>
      </c>
      <c r="AF987" s="25">
        <v>16</v>
      </c>
      <c r="AG987" s="25">
        <v>3.2</v>
      </c>
      <c r="AH987" s="25">
        <v>0.8</v>
      </c>
      <c r="AI987" s="25">
        <v>1.6</v>
      </c>
      <c r="AJ987" s="25">
        <v>7.2</v>
      </c>
      <c r="AK987" s="25">
        <v>31.200000000000003</v>
      </c>
      <c r="AL987" s="25">
        <v>14.4</v>
      </c>
      <c r="AM987" s="25">
        <v>0</v>
      </c>
      <c r="AN987" s="25">
        <v>0</v>
      </c>
      <c r="AO987" s="25">
        <v>7.2</v>
      </c>
      <c r="AP987" s="25">
        <v>4.8000000000000007</v>
      </c>
      <c r="AQ987" s="25">
        <v>0</v>
      </c>
      <c r="AR987" s="25">
        <v>7.2</v>
      </c>
      <c r="AS987" s="25">
        <v>8</v>
      </c>
      <c r="AT987" s="25">
        <v>0</v>
      </c>
      <c r="AU987" s="25">
        <v>6.4</v>
      </c>
      <c r="AV987" s="25">
        <v>9.6000000000000014</v>
      </c>
      <c r="AW987" s="25">
        <v>0</v>
      </c>
      <c r="AX987" s="25">
        <v>24</v>
      </c>
      <c r="AY987" s="25">
        <v>0.8</v>
      </c>
      <c r="AZ987" s="25">
        <v>2.4000000000000004</v>
      </c>
      <c r="BA987" s="25">
        <v>24</v>
      </c>
      <c r="BB987" s="25">
        <v>10.4</v>
      </c>
      <c r="BC987" s="25">
        <v>16</v>
      </c>
      <c r="BD987" s="25">
        <v>0</v>
      </c>
      <c r="BE987" s="25">
        <v>0</v>
      </c>
      <c r="BF987" s="25">
        <v>4</v>
      </c>
      <c r="BG987" s="25">
        <v>32.800000000000004</v>
      </c>
      <c r="BH987" s="25">
        <v>0</v>
      </c>
      <c r="BI987" s="25">
        <v>0.8</v>
      </c>
      <c r="BJ987" s="25">
        <v>6.4</v>
      </c>
      <c r="BK987" s="25">
        <v>0</v>
      </c>
      <c r="BL987" s="25">
        <v>0</v>
      </c>
      <c r="BM987" s="25">
        <v>7.2</v>
      </c>
      <c r="BN987" s="25">
        <v>11.200000000000001</v>
      </c>
      <c r="BO987" t="s">
        <v>236</v>
      </c>
    </row>
    <row r="988" spans="1:67" x14ac:dyDescent="0.25">
      <c r="A988" s="6">
        <v>45089</v>
      </c>
      <c r="B988" t="s">
        <v>12</v>
      </c>
      <c r="C988">
        <v>12</v>
      </c>
      <c r="D988">
        <f t="shared" si="94"/>
        <v>273.60000000000002</v>
      </c>
      <c r="E988">
        <f t="shared" si="99"/>
        <v>50.400000000000006</v>
      </c>
      <c r="F988">
        <f t="shared" si="100"/>
        <v>40</v>
      </c>
      <c r="G988">
        <f t="shared" si="101"/>
        <v>68</v>
      </c>
      <c r="H988">
        <f t="shared" si="102"/>
        <v>115.2</v>
      </c>
      <c r="I988">
        <v>0</v>
      </c>
      <c r="J988" s="22">
        <v>0.16800000000000001</v>
      </c>
      <c r="K988" s="22">
        <v>0.64000000000000012</v>
      </c>
      <c r="L988" s="22">
        <v>0.64000000000000012</v>
      </c>
      <c r="M988" s="22">
        <v>0.66400000000000015</v>
      </c>
      <c r="N988" s="22">
        <v>0.76000000000000012</v>
      </c>
      <c r="O988" s="24">
        <v>0.60000000000000009</v>
      </c>
      <c r="P988" s="24">
        <v>0.36800000000000005</v>
      </c>
      <c r="Q988" s="24">
        <v>0.11200000000000002</v>
      </c>
      <c r="R988" s="24">
        <v>0.71200000000000008</v>
      </c>
      <c r="S988" s="24">
        <v>0.54400000000000004</v>
      </c>
      <c r="T988" s="24">
        <v>0.63200000000000012</v>
      </c>
      <c r="U988" s="24">
        <v>0.78400000000000003</v>
      </c>
      <c r="V988" s="24">
        <v>0.6080000000000001</v>
      </c>
      <c r="W988" s="24">
        <v>0.36000000000000004</v>
      </c>
      <c r="X988" s="24">
        <v>0.22400000000000003</v>
      </c>
      <c r="Y988" s="24">
        <v>0.69600000000000006</v>
      </c>
      <c r="Z988" s="24">
        <v>0.56000000000000005</v>
      </c>
      <c r="AA988" s="25">
        <v>0</v>
      </c>
      <c r="AB988" s="25">
        <v>0</v>
      </c>
      <c r="AC988" s="25">
        <v>5.6000000000000005</v>
      </c>
      <c r="AD988" s="25">
        <v>0</v>
      </c>
      <c r="AE988" s="25">
        <v>6.4</v>
      </c>
      <c r="AF988" s="25">
        <v>9.6000000000000014</v>
      </c>
      <c r="AG988" s="25">
        <v>5.6000000000000005</v>
      </c>
      <c r="AH988" s="25">
        <v>12.8</v>
      </c>
      <c r="AI988" s="25">
        <v>0</v>
      </c>
      <c r="AJ988" s="25">
        <v>0</v>
      </c>
      <c r="AK988" s="25">
        <v>11.200000000000001</v>
      </c>
      <c r="AL988" s="25">
        <v>4</v>
      </c>
      <c r="AM988" s="25">
        <v>0</v>
      </c>
      <c r="AN988" s="25">
        <v>2.4000000000000004</v>
      </c>
      <c r="AO988" s="25">
        <v>10.4</v>
      </c>
      <c r="AP988" s="25">
        <v>24</v>
      </c>
      <c r="AQ988" s="25">
        <v>17.600000000000001</v>
      </c>
      <c r="AR988" s="25">
        <v>28.8</v>
      </c>
      <c r="AS988" s="25">
        <v>15.200000000000001</v>
      </c>
      <c r="AT988" s="25">
        <v>12.8</v>
      </c>
      <c r="AU988" s="25">
        <v>20</v>
      </c>
      <c r="AV988" s="25">
        <v>0.8</v>
      </c>
      <c r="AW988" s="25">
        <v>7.2</v>
      </c>
      <c r="AX988" s="25">
        <v>0</v>
      </c>
      <c r="AY988" s="25">
        <v>11.200000000000001</v>
      </c>
      <c r="AZ988" s="25">
        <v>10.4</v>
      </c>
      <c r="BA988" s="25">
        <v>0</v>
      </c>
      <c r="BB988" s="25">
        <v>3.2</v>
      </c>
      <c r="BC988" s="25">
        <v>0.8</v>
      </c>
      <c r="BD988" s="25">
        <v>14.4</v>
      </c>
      <c r="BE988" s="25">
        <v>4</v>
      </c>
      <c r="BF988" s="25">
        <v>14.4</v>
      </c>
      <c r="BG988" s="25">
        <v>8</v>
      </c>
      <c r="BH988" s="25">
        <v>0</v>
      </c>
      <c r="BI988" s="25">
        <v>4.8000000000000007</v>
      </c>
      <c r="BJ988" s="25">
        <v>4</v>
      </c>
      <c r="BK988" s="25">
        <v>2.4000000000000004</v>
      </c>
      <c r="BL988" s="25">
        <v>0</v>
      </c>
      <c r="BM988" s="25">
        <v>0</v>
      </c>
      <c r="BN988" s="25">
        <v>12.8</v>
      </c>
      <c r="BO988" t="s">
        <v>236</v>
      </c>
    </row>
    <row r="989" spans="1:67" x14ac:dyDescent="0.25">
      <c r="A989" s="6">
        <v>45090</v>
      </c>
      <c r="B989" t="s">
        <v>12</v>
      </c>
      <c r="C989">
        <v>13</v>
      </c>
      <c r="D989">
        <f t="shared" si="94"/>
        <v>246.4</v>
      </c>
      <c r="E989">
        <f t="shared" si="99"/>
        <v>49.600000000000009</v>
      </c>
      <c r="F989">
        <f t="shared" si="100"/>
        <v>75.2</v>
      </c>
      <c r="G989">
        <f t="shared" si="101"/>
        <v>65.599999999999994</v>
      </c>
      <c r="H989">
        <f t="shared" si="102"/>
        <v>56</v>
      </c>
      <c r="I989">
        <v>0</v>
      </c>
      <c r="J989" s="22">
        <v>0.59199999999999997</v>
      </c>
      <c r="K989" s="22">
        <v>0.40800000000000003</v>
      </c>
      <c r="L989" s="22">
        <v>0.64000000000000012</v>
      </c>
      <c r="M989" s="22">
        <v>0.42400000000000004</v>
      </c>
      <c r="N989" s="22">
        <v>0.74400000000000011</v>
      </c>
      <c r="O989" s="24">
        <v>0.35200000000000004</v>
      </c>
      <c r="P989" s="24">
        <v>0.7360000000000001</v>
      </c>
      <c r="Q989" s="24">
        <v>0.53600000000000003</v>
      </c>
      <c r="R989" s="24">
        <v>0.78400000000000003</v>
      </c>
      <c r="S989" s="24">
        <v>0.48</v>
      </c>
      <c r="T989" s="24">
        <v>0.54400000000000004</v>
      </c>
      <c r="U989" s="24">
        <v>0.7360000000000001</v>
      </c>
      <c r="V989" s="24">
        <v>0.8</v>
      </c>
      <c r="W989" s="24">
        <v>0.40800000000000003</v>
      </c>
      <c r="X989" s="24">
        <v>0.43200000000000005</v>
      </c>
      <c r="Y989" s="24">
        <v>0.48</v>
      </c>
      <c r="Z989" s="24">
        <v>0.60000000000000009</v>
      </c>
      <c r="AA989" s="25">
        <v>0</v>
      </c>
      <c r="AB989" s="25">
        <v>21.6</v>
      </c>
      <c r="AC989" s="25">
        <v>0.8</v>
      </c>
      <c r="AD989" s="25">
        <v>21.6</v>
      </c>
      <c r="AE989" s="25">
        <v>0</v>
      </c>
      <c r="AF989" s="25">
        <v>2.4000000000000004</v>
      </c>
      <c r="AG989" s="25">
        <v>0</v>
      </c>
      <c r="AH989" s="25">
        <v>0</v>
      </c>
      <c r="AI989" s="25">
        <v>28.8</v>
      </c>
      <c r="AJ989" s="25">
        <v>0</v>
      </c>
      <c r="AK989" s="25">
        <v>8</v>
      </c>
      <c r="AL989" s="25">
        <v>0.8</v>
      </c>
      <c r="AM989" s="25">
        <v>0.8</v>
      </c>
      <c r="AN989" s="25">
        <v>0</v>
      </c>
      <c r="AO989" s="25">
        <v>2.4000000000000004</v>
      </c>
      <c r="AP989" s="25">
        <v>3.2</v>
      </c>
      <c r="AQ989" s="25">
        <v>16</v>
      </c>
      <c r="AR989" s="25">
        <v>11.200000000000001</v>
      </c>
      <c r="AS989" s="25">
        <v>21.6</v>
      </c>
      <c r="AT989" s="25">
        <v>0</v>
      </c>
      <c r="AU989" s="25">
        <v>7.2</v>
      </c>
      <c r="AV989" s="25">
        <v>3.2</v>
      </c>
      <c r="AW989" s="25">
        <v>24</v>
      </c>
      <c r="AX989" s="25">
        <v>0</v>
      </c>
      <c r="AY989" s="25">
        <v>11.200000000000001</v>
      </c>
      <c r="AZ989" s="25">
        <v>0</v>
      </c>
      <c r="BA989" s="25">
        <v>0</v>
      </c>
      <c r="BB989" s="25">
        <v>8</v>
      </c>
      <c r="BC989" s="25">
        <v>2.4000000000000004</v>
      </c>
      <c r="BD989" s="25">
        <v>9.6000000000000014</v>
      </c>
      <c r="BE989" s="25">
        <v>15.200000000000001</v>
      </c>
      <c r="BF989" s="25">
        <v>0</v>
      </c>
      <c r="BG989" s="25">
        <v>0.8</v>
      </c>
      <c r="BH989" s="25">
        <v>0</v>
      </c>
      <c r="BI989" s="25">
        <v>0.8</v>
      </c>
      <c r="BJ989" s="25">
        <v>0</v>
      </c>
      <c r="BK989" s="25">
        <v>0</v>
      </c>
      <c r="BL989" s="25">
        <v>5.6000000000000005</v>
      </c>
      <c r="BM989" s="25">
        <v>16</v>
      </c>
      <c r="BN989" s="25">
        <v>11.200000000000001</v>
      </c>
      <c r="BO989" t="s">
        <v>236</v>
      </c>
    </row>
    <row r="990" spans="1:67" x14ac:dyDescent="0.25">
      <c r="A990" s="6">
        <v>45091</v>
      </c>
      <c r="B990" t="s">
        <v>12</v>
      </c>
      <c r="C990">
        <v>14</v>
      </c>
      <c r="D990">
        <f t="shared" si="94"/>
        <v>397.6</v>
      </c>
      <c r="E990">
        <f t="shared" si="99"/>
        <v>106.4</v>
      </c>
      <c r="F990">
        <f t="shared" si="100"/>
        <v>68</v>
      </c>
      <c r="G990">
        <f t="shared" si="101"/>
        <v>115.2</v>
      </c>
      <c r="H990">
        <f t="shared" si="102"/>
        <v>108.00000000000001</v>
      </c>
      <c r="I990">
        <v>0</v>
      </c>
      <c r="J990" s="22">
        <v>0.76800000000000002</v>
      </c>
      <c r="K990" s="22">
        <v>0.76000000000000012</v>
      </c>
      <c r="L990" s="22">
        <v>0.72800000000000009</v>
      </c>
      <c r="M990" s="22">
        <v>0.17600000000000002</v>
      </c>
      <c r="N990" s="22">
        <v>0.496</v>
      </c>
      <c r="O990" s="24">
        <v>0.55200000000000005</v>
      </c>
      <c r="P990" s="24">
        <v>0.60000000000000009</v>
      </c>
      <c r="Q990" s="24">
        <v>0.8</v>
      </c>
      <c r="R990" s="24">
        <v>0.64000000000000012</v>
      </c>
      <c r="S990" s="24">
        <v>0.56000000000000005</v>
      </c>
      <c r="T990" s="24">
        <v>0.21600000000000003</v>
      </c>
      <c r="U990" s="24">
        <v>0.78400000000000003</v>
      </c>
      <c r="V990" s="24">
        <v>0.77600000000000002</v>
      </c>
      <c r="W990" s="24">
        <v>0.74400000000000011</v>
      </c>
      <c r="X990" s="24">
        <v>0.6160000000000001</v>
      </c>
      <c r="Y990" s="24">
        <v>0.72000000000000008</v>
      </c>
      <c r="Z990" s="24">
        <v>0.31200000000000006</v>
      </c>
      <c r="AA990" s="25">
        <v>15.200000000000001</v>
      </c>
      <c r="AB990" s="25">
        <v>34.4</v>
      </c>
      <c r="AC990" s="25">
        <v>0</v>
      </c>
      <c r="AD990" s="25">
        <v>5.6000000000000005</v>
      </c>
      <c r="AE990" s="25">
        <v>0</v>
      </c>
      <c r="AF990" s="25">
        <v>6.4</v>
      </c>
      <c r="AG990" s="25">
        <v>6.4</v>
      </c>
      <c r="AH990" s="25">
        <v>0</v>
      </c>
      <c r="AI990" s="25">
        <v>0</v>
      </c>
      <c r="AJ990" s="25">
        <v>0</v>
      </c>
      <c r="AK990" s="25">
        <v>16.8</v>
      </c>
      <c r="AL990" s="25">
        <v>19.200000000000003</v>
      </c>
      <c r="AM990" s="25">
        <v>8.8000000000000007</v>
      </c>
      <c r="AN990" s="25">
        <v>0</v>
      </c>
      <c r="AO990" s="25">
        <v>37.6</v>
      </c>
      <c r="AP990" s="25">
        <v>25.6</v>
      </c>
      <c r="AQ990" s="25">
        <v>0</v>
      </c>
      <c r="AR990" s="25">
        <v>0</v>
      </c>
      <c r="AS990" s="25">
        <v>16.8</v>
      </c>
      <c r="AT990" s="25">
        <v>0</v>
      </c>
      <c r="AU990" s="25">
        <v>17.600000000000001</v>
      </c>
      <c r="AV990" s="25">
        <v>8.8000000000000007</v>
      </c>
      <c r="AW990" s="25">
        <v>0.8</v>
      </c>
      <c r="AX990" s="25">
        <v>0</v>
      </c>
      <c r="AY990" s="25">
        <v>16.8</v>
      </c>
      <c r="AZ990" s="25">
        <v>4</v>
      </c>
      <c r="BA990" s="25">
        <v>20</v>
      </c>
      <c r="BB990" s="25">
        <v>12</v>
      </c>
      <c r="BC990" s="25">
        <v>12</v>
      </c>
      <c r="BD990" s="25">
        <v>23.200000000000003</v>
      </c>
      <c r="BE990" s="25">
        <v>0</v>
      </c>
      <c r="BF990" s="25">
        <v>12</v>
      </c>
      <c r="BG990" s="25">
        <v>0.8</v>
      </c>
      <c r="BH990" s="25">
        <v>34.4</v>
      </c>
      <c r="BI990" s="25">
        <v>7.2</v>
      </c>
      <c r="BJ990" s="25">
        <v>16.8</v>
      </c>
      <c r="BK990" s="25">
        <v>12</v>
      </c>
      <c r="BL990" s="25">
        <v>17.600000000000001</v>
      </c>
      <c r="BM990" s="25">
        <v>1.6</v>
      </c>
      <c r="BN990" s="25">
        <v>4</v>
      </c>
      <c r="BO990" t="s">
        <v>236</v>
      </c>
    </row>
    <row r="991" spans="1:67" x14ac:dyDescent="0.25">
      <c r="A991" s="6">
        <v>45092</v>
      </c>
      <c r="B991" t="s">
        <v>12</v>
      </c>
      <c r="C991">
        <v>15</v>
      </c>
      <c r="D991">
        <f t="shared" si="94"/>
        <v>488</v>
      </c>
      <c r="E991">
        <f t="shared" si="99"/>
        <v>116.80000000000001</v>
      </c>
      <c r="F991">
        <f t="shared" si="100"/>
        <v>136.80000000000001</v>
      </c>
      <c r="G991">
        <f t="shared" si="101"/>
        <v>143.19999999999999</v>
      </c>
      <c r="H991">
        <f t="shared" si="102"/>
        <v>91.200000000000017</v>
      </c>
      <c r="I991">
        <v>0</v>
      </c>
      <c r="J991" s="22">
        <v>0.68</v>
      </c>
      <c r="K991" s="22">
        <v>0.72000000000000008</v>
      </c>
      <c r="L991" s="22">
        <v>0.60000000000000009</v>
      </c>
      <c r="M991" s="22">
        <v>0.18400000000000002</v>
      </c>
      <c r="N991" s="22">
        <v>0.72000000000000008</v>
      </c>
      <c r="O991" s="24">
        <v>0.57599999999999996</v>
      </c>
      <c r="P991" s="24">
        <v>0.45600000000000007</v>
      </c>
      <c r="Q991" s="24">
        <v>0.48799999999999999</v>
      </c>
      <c r="R991" s="24">
        <v>0.74400000000000011</v>
      </c>
      <c r="S991" s="24">
        <v>0.45600000000000007</v>
      </c>
      <c r="T991" s="24">
        <v>0.504</v>
      </c>
      <c r="U991" s="24">
        <v>0.75200000000000011</v>
      </c>
      <c r="V991" s="24">
        <v>0.60000000000000009</v>
      </c>
      <c r="W991" s="24">
        <v>0.28000000000000003</v>
      </c>
      <c r="X991" s="24">
        <v>0.29599999999999999</v>
      </c>
      <c r="Y991" s="24">
        <v>0.25600000000000001</v>
      </c>
      <c r="Z991" s="24">
        <v>0.32000000000000006</v>
      </c>
      <c r="AA991" s="25">
        <v>32.800000000000004</v>
      </c>
      <c r="AB991" s="25">
        <v>3.2</v>
      </c>
      <c r="AC991" s="25">
        <v>0</v>
      </c>
      <c r="AD991" s="25">
        <v>32</v>
      </c>
      <c r="AE991" s="25">
        <v>37.6</v>
      </c>
      <c r="AF991" s="25">
        <v>10.4</v>
      </c>
      <c r="AG991" s="25">
        <v>12</v>
      </c>
      <c r="AH991" s="25">
        <v>0</v>
      </c>
      <c r="AI991" s="25">
        <v>8.8000000000000007</v>
      </c>
      <c r="AJ991" s="25">
        <v>0</v>
      </c>
      <c r="AK991" s="25">
        <v>0.8</v>
      </c>
      <c r="AL991" s="25">
        <v>6.4</v>
      </c>
      <c r="AM991" s="25">
        <v>2.4000000000000004</v>
      </c>
      <c r="AN991" s="25">
        <v>18.400000000000002</v>
      </c>
      <c r="AO991" s="25">
        <v>17.600000000000001</v>
      </c>
      <c r="AP991" s="25">
        <v>20.8</v>
      </c>
      <c r="AQ991" s="25">
        <v>6.4</v>
      </c>
      <c r="AR991" s="25">
        <v>12</v>
      </c>
      <c r="AS991" s="25">
        <v>0</v>
      </c>
      <c r="AT991" s="25">
        <v>7.2</v>
      </c>
      <c r="AU991" s="25">
        <v>11.200000000000001</v>
      </c>
      <c r="AV991" s="25">
        <v>11.200000000000001</v>
      </c>
      <c r="AW991" s="25">
        <v>3.2</v>
      </c>
      <c r="AX991" s="25">
        <v>5.6000000000000005</v>
      </c>
      <c r="AY991" s="25">
        <v>0</v>
      </c>
      <c r="AZ991" s="25">
        <v>34.4</v>
      </c>
      <c r="BA991" s="25">
        <v>28</v>
      </c>
      <c r="BB991" s="25">
        <v>34.4</v>
      </c>
      <c r="BC991" s="25">
        <v>15.200000000000001</v>
      </c>
      <c r="BD991" s="25">
        <v>0</v>
      </c>
      <c r="BE991" s="25">
        <v>0</v>
      </c>
      <c r="BF991" s="25">
        <v>14.4</v>
      </c>
      <c r="BG991" s="25">
        <v>11.200000000000001</v>
      </c>
      <c r="BH991" s="25">
        <v>13.600000000000001</v>
      </c>
      <c r="BI991" s="25">
        <v>28</v>
      </c>
      <c r="BJ991" s="25">
        <v>12</v>
      </c>
      <c r="BK991" s="25">
        <v>14.4</v>
      </c>
      <c r="BL991" s="25">
        <v>20.8</v>
      </c>
      <c r="BM991" s="25">
        <v>0</v>
      </c>
      <c r="BN991" s="25">
        <v>2.4000000000000004</v>
      </c>
      <c r="BO991" t="s">
        <v>236</v>
      </c>
    </row>
    <row r="992" spans="1:67" x14ac:dyDescent="0.25">
      <c r="A992" s="6">
        <v>45093</v>
      </c>
      <c r="B992" t="s">
        <v>12</v>
      </c>
      <c r="C992">
        <v>16</v>
      </c>
      <c r="D992">
        <f t="shared" si="94"/>
        <v>348.8</v>
      </c>
      <c r="E992">
        <f t="shared" si="99"/>
        <v>86.4</v>
      </c>
      <c r="F992">
        <f t="shared" si="100"/>
        <v>29.6</v>
      </c>
      <c r="G992">
        <f t="shared" si="101"/>
        <v>110.4</v>
      </c>
      <c r="H992">
        <f t="shared" si="102"/>
        <v>122.4</v>
      </c>
      <c r="I992">
        <v>0</v>
      </c>
      <c r="J992" s="22">
        <v>0.76000000000000012</v>
      </c>
      <c r="K992" s="22">
        <v>0.192</v>
      </c>
      <c r="L992" s="22">
        <v>0.15200000000000002</v>
      </c>
      <c r="M992" s="22">
        <v>0.69600000000000006</v>
      </c>
      <c r="N992" s="22">
        <v>0.68</v>
      </c>
      <c r="O992" s="24">
        <v>0.45600000000000007</v>
      </c>
      <c r="P992" s="24">
        <v>0.37600000000000006</v>
      </c>
      <c r="Q992" s="24">
        <v>0.53600000000000003</v>
      </c>
      <c r="R992" s="24">
        <v>0.504</v>
      </c>
      <c r="S992" s="24">
        <v>9.6000000000000002E-2</v>
      </c>
      <c r="T992" s="24">
        <v>0.8</v>
      </c>
      <c r="U992" s="24">
        <v>0.76800000000000002</v>
      </c>
      <c r="V992" s="24">
        <v>0.72000000000000008</v>
      </c>
      <c r="W992" s="24">
        <v>0.71200000000000008</v>
      </c>
      <c r="X992" s="24">
        <v>0.32000000000000006</v>
      </c>
      <c r="Y992" s="24">
        <v>0.78400000000000003</v>
      </c>
      <c r="Z992" s="24">
        <v>0.63200000000000012</v>
      </c>
      <c r="AA992" s="25">
        <v>0</v>
      </c>
      <c r="AB992" s="25">
        <v>5.6000000000000005</v>
      </c>
      <c r="AC992" s="25">
        <v>0</v>
      </c>
      <c r="AD992" s="25">
        <v>1.6</v>
      </c>
      <c r="AE992" s="25">
        <v>0</v>
      </c>
      <c r="AF992" s="25">
        <v>0</v>
      </c>
      <c r="AG992" s="25">
        <v>14.4</v>
      </c>
      <c r="AH992" s="25">
        <v>0</v>
      </c>
      <c r="AI992" s="25">
        <v>8</v>
      </c>
      <c r="AJ992" s="25">
        <v>0</v>
      </c>
      <c r="AK992" s="25">
        <v>11.200000000000001</v>
      </c>
      <c r="AL992" s="25">
        <v>0</v>
      </c>
      <c r="AM992" s="25">
        <v>7.2</v>
      </c>
      <c r="AN992" s="25">
        <v>6.4</v>
      </c>
      <c r="AO992" s="25">
        <v>11.200000000000001</v>
      </c>
      <c r="AP992" s="25">
        <v>23.200000000000003</v>
      </c>
      <c r="AQ992" s="25">
        <v>0</v>
      </c>
      <c r="AR992" s="25">
        <v>27.200000000000003</v>
      </c>
      <c r="AS992" s="25">
        <v>12.8</v>
      </c>
      <c r="AT992" s="25">
        <v>34.4</v>
      </c>
      <c r="AU992" s="25">
        <v>9.6000000000000014</v>
      </c>
      <c r="AV992" s="25">
        <v>7.2</v>
      </c>
      <c r="AW992" s="25">
        <v>0</v>
      </c>
      <c r="AX992" s="25">
        <v>0</v>
      </c>
      <c r="AY992" s="25">
        <v>12</v>
      </c>
      <c r="AZ992" s="25">
        <v>18.400000000000002</v>
      </c>
      <c r="BA992" s="25">
        <v>5.6000000000000005</v>
      </c>
      <c r="BB992" s="25">
        <v>23.200000000000003</v>
      </c>
      <c r="BC992" s="25">
        <v>24.8</v>
      </c>
      <c r="BD992" s="25">
        <v>9.6000000000000014</v>
      </c>
      <c r="BE992" s="25">
        <v>0</v>
      </c>
      <c r="BF992" s="25">
        <v>0</v>
      </c>
      <c r="BG992" s="25">
        <v>12</v>
      </c>
      <c r="BH992" s="25">
        <v>0</v>
      </c>
      <c r="BI992" s="25">
        <v>12</v>
      </c>
      <c r="BJ992" s="25">
        <v>7.2</v>
      </c>
      <c r="BK992" s="25">
        <v>0</v>
      </c>
      <c r="BL992" s="25">
        <v>35.200000000000003</v>
      </c>
      <c r="BM992" s="25">
        <v>0</v>
      </c>
      <c r="BN992" s="25">
        <v>20</v>
      </c>
      <c r="BO992" t="s">
        <v>236</v>
      </c>
    </row>
    <row r="993" spans="1:67" x14ac:dyDescent="0.25">
      <c r="A993" s="6">
        <v>45094</v>
      </c>
      <c r="B993" t="s">
        <v>12</v>
      </c>
      <c r="C993">
        <v>17</v>
      </c>
      <c r="D993">
        <f t="shared" si="94"/>
        <v>404.79999999999995</v>
      </c>
      <c r="E993">
        <f t="shared" si="99"/>
        <v>95.2</v>
      </c>
      <c r="F993">
        <f t="shared" si="100"/>
        <v>73.600000000000009</v>
      </c>
      <c r="G993">
        <f t="shared" si="101"/>
        <v>133.6</v>
      </c>
      <c r="H993">
        <f t="shared" si="102"/>
        <v>102.4</v>
      </c>
      <c r="I993">
        <v>1</v>
      </c>
      <c r="J993" s="22">
        <v>0.39200000000000002</v>
      </c>
      <c r="K993" s="22">
        <v>0.47199999999999998</v>
      </c>
      <c r="L993" s="22">
        <v>0.6160000000000001</v>
      </c>
      <c r="M993" s="22">
        <v>0.67200000000000004</v>
      </c>
      <c r="N993" s="22">
        <v>0.47199999999999998</v>
      </c>
      <c r="O993" s="24">
        <v>0.64000000000000012</v>
      </c>
      <c r="P993" s="24">
        <v>0.7360000000000001</v>
      </c>
      <c r="Q993" s="24">
        <v>0.6160000000000001</v>
      </c>
      <c r="R993" s="24">
        <v>0.78400000000000003</v>
      </c>
      <c r="S993" s="24">
        <v>0.496</v>
      </c>
      <c r="T993" s="24">
        <v>0.75200000000000011</v>
      </c>
      <c r="U993" s="24">
        <v>0.40800000000000003</v>
      </c>
      <c r="V993" s="24">
        <v>0.28799999999999998</v>
      </c>
      <c r="W993" s="24">
        <v>0.68</v>
      </c>
      <c r="X993" s="24">
        <v>0.71200000000000008</v>
      </c>
      <c r="Y993" s="24">
        <v>0.76000000000000012</v>
      </c>
      <c r="Z993" s="24">
        <v>0.36000000000000004</v>
      </c>
      <c r="AA993" s="25">
        <v>8</v>
      </c>
      <c r="AB993" s="25">
        <v>28</v>
      </c>
      <c r="AC993" s="25">
        <v>0</v>
      </c>
      <c r="AD993" s="25">
        <v>0</v>
      </c>
      <c r="AE993" s="25">
        <v>0</v>
      </c>
      <c r="AF993" s="25">
        <v>0</v>
      </c>
      <c r="AG993" s="25">
        <v>9.6000000000000014</v>
      </c>
      <c r="AH993" s="25">
        <v>11.200000000000001</v>
      </c>
      <c r="AI993" s="25">
        <v>2.4000000000000004</v>
      </c>
      <c r="AJ993" s="25">
        <v>14.4</v>
      </c>
      <c r="AK993" s="25">
        <v>14.4</v>
      </c>
      <c r="AL993" s="25">
        <v>16.8</v>
      </c>
      <c r="AM993" s="25">
        <v>16.8</v>
      </c>
      <c r="AN993" s="25">
        <v>6.4</v>
      </c>
      <c r="AO993" s="25">
        <v>28</v>
      </c>
      <c r="AP993" s="25">
        <v>3.2</v>
      </c>
      <c r="AQ993" s="25">
        <v>10.4</v>
      </c>
      <c r="AR993" s="25">
        <v>7.2</v>
      </c>
      <c r="AS993" s="25">
        <v>13.600000000000001</v>
      </c>
      <c r="AT993" s="25">
        <v>0</v>
      </c>
      <c r="AU993" s="25">
        <v>5.6000000000000005</v>
      </c>
      <c r="AV993" s="25">
        <v>0.8</v>
      </c>
      <c r="AW993" s="25">
        <v>0</v>
      </c>
      <c r="AX993" s="25">
        <v>28.8</v>
      </c>
      <c r="AY993" s="25">
        <v>5.6000000000000005</v>
      </c>
      <c r="AZ993" s="25">
        <v>0</v>
      </c>
      <c r="BA993" s="25">
        <v>0.8</v>
      </c>
      <c r="BB993" s="25">
        <v>26.400000000000002</v>
      </c>
      <c r="BC993" s="25">
        <v>37.6</v>
      </c>
      <c r="BD993" s="25">
        <v>28</v>
      </c>
      <c r="BE993" s="25">
        <v>0</v>
      </c>
      <c r="BF993" s="25">
        <v>0</v>
      </c>
      <c r="BG993" s="25">
        <v>5.6000000000000005</v>
      </c>
      <c r="BH993" s="25">
        <v>0</v>
      </c>
      <c r="BI993" s="25">
        <v>12</v>
      </c>
      <c r="BJ993" s="25">
        <v>33.6</v>
      </c>
      <c r="BK993" s="25">
        <v>15.200000000000001</v>
      </c>
      <c r="BL993" s="25">
        <v>0</v>
      </c>
      <c r="BM993" s="25">
        <v>28.8</v>
      </c>
      <c r="BN993" s="25">
        <v>0</v>
      </c>
      <c r="BO993" t="s">
        <v>236</v>
      </c>
    </row>
    <row r="994" spans="1:67" x14ac:dyDescent="0.25">
      <c r="A994" s="6">
        <v>45095</v>
      </c>
      <c r="B994" t="s">
        <v>12</v>
      </c>
      <c r="C994">
        <v>18</v>
      </c>
      <c r="D994">
        <f t="shared" si="94"/>
        <v>292.00000000000006</v>
      </c>
      <c r="E994">
        <f t="shared" si="99"/>
        <v>55.2</v>
      </c>
      <c r="F994">
        <f t="shared" si="100"/>
        <v>92.000000000000028</v>
      </c>
      <c r="G994">
        <f t="shared" si="101"/>
        <v>56</v>
      </c>
      <c r="H994">
        <f t="shared" si="102"/>
        <v>88.800000000000011</v>
      </c>
      <c r="I994">
        <v>0</v>
      </c>
      <c r="J994" s="22">
        <v>0.37600000000000006</v>
      </c>
      <c r="K994" s="22">
        <v>0.53600000000000003</v>
      </c>
      <c r="L994" s="22">
        <v>0.72000000000000008</v>
      </c>
      <c r="M994" s="22">
        <v>0.65600000000000014</v>
      </c>
      <c r="N994" s="22">
        <v>0.62400000000000011</v>
      </c>
      <c r="O994" s="24">
        <v>0.48</v>
      </c>
      <c r="P994" s="24">
        <v>0.504</v>
      </c>
      <c r="Q994" s="24">
        <v>0.52800000000000002</v>
      </c>
      <c r="R994" s="24">
        <v>0.64000000000000012</v>
      </c>
      <c r="S994" s="24">
        <v>0.76800000000000002</v>
      </c>
      <c r="T994" s="24">
        <v>0.36000000000000004</v>
      </c>
      <c r="U994" s="24">
        <v>0.7360000000000001</v>
      </c>
      <c r="V994" s="24">
        <v>0.56799999999999995</v>
      </c>
      <c r="W994" s="24">
        <v>0.70400000000000007</v>
      </c>
      <c r="X994" s="24">
        <v>0.44800000000000006</v>
      </c>
      <c r="Y994" s="24">
        <v>0.7360000000000001</v>
      </c>
      <c r="Z994" s="24">
        <v>0.78400000000000003</v>
      </c>
      <c r="AA994" s="25">
        <v>21.6</v>
      </c>
      <c r="AB994" s="25">
        <v>0</v>
      </c>
      <c r="AC994" s="25">
        <v>12</v>
      </c>
      <c r="AD994" s="25">
        <v>0</v>
      </c>
      <c r="AE994" s="25">
        <v>25.6</v>
      </c>
      <c r="AF994" s="25">
        <v>13.600000000000001</v>
      </c>
      <c r="AG994" s="25">
        <v>3.2</v>
      </c>
      <c r="AH994" s="25">
        <v>0</v>
      </c>
      <c r="AI994" s="25">
        <v>9.6000000000000014</v>
      </c>
      <c r="AJ994" s="25">
        <v>6.4</v>
      </c>
      <c r="AK994" s="25">
        <v>0</v>
      </c>
      <c r="AL994" s="25">
        <v>21.6</v>
      </c>
      <c r="AM994" s="25">
        <v>11.200000000000001</v>
      </c>
      <c r="AN994" s="25">
        <v>0</v>
      </c>
      <c r="AO994" s="25">
        <v>5.6000000000000005</v>
      </c>
      <c r="AP994" s="25">
        <v>27.200000000000003</v>
      </c>
      <c r="AQ994" s="25">
        <v>3.2</v>
      </c>
      <c r="AR994" s="25">
        <v>4</v>
      </c>
      <c r="AS994" s="25">
        <v>7.2</v>
      </c>
      <c r="AT994" s="25">
        <v>8.8000000000000007</v>
      </c>
      <c r="AU994" s="25">
        <v>4.8000000000000007</v>
      </c>
      <c r="AV994" s="25">
        <v>0</v>
      </c>
      <c r="AW994" s="25">
        <v>12</v>
      </c>
      <c r="AX994" s="25">
        <v>0</v>
      </c>
      <c r="AY994" s="25">
        <v>0</v>
      </c>
      <c r="AZ994" s="25">
        <v>0</v>
      </c>
      <c r="BA994" s="25">
        <v>0.8</v>
      </c>
      <c r="BB994" s="25">
        <v>2.4000000000000004</v>
      </c>
      <c r="BC994" s="25">
        <v>0</v>
      </c>
      <c r="BD994" s="25">
        <v>36</v>
      </c>
      <c r="BE994" s="25">
        <v>5.6000000000000005</v>
      </c>
      <c r="BF994" s="25">
        <v>15.200000000000001</v>
      </c>
      <c r="BG994" s="25">
        <v>2.4000000000000004</v>
      </c>
      <c r="BH994" s="25">
        <v>0</v>
      </c>
      <c r="BI994" s="25">
        <v>12.8</v>
      </c>
      <c r="BJ994" s="25">
        <v>0</v>
      </c>
      <c r="BK994" s="25">
        <v>5.6000000000000005</v>
      </c>
      <c r="BL994" s="25">
        <v>13.600000000000001</v>
      </c>
      <c r="BM994" s="25">
        <v>0</v>
      </c>
      <c r="BN994" s="25">
        <v>0</v>
      </c>
      <c r="BO994" t="s">
        <v>236</v>
      </c>
    </row>
    <row r="995" spans="1:67" x14ac:dyDescent="0.25">
      <c r="A995" s="6">
        <v>45096</v>
      </c>
      <c r="B995" t="s">
        <v>12</v>
      </c>
      <c r="C995">
        <v>19</v>
      </c>
      <c r="D995">
        <f t="shared" si="94"/>
        <v>456.80000000000018</v>
      </c>
      <c r="E995">
        <f t="shared" si="99"/>
        <v>148</v>
      </c>
      <c r="F995">
        <f t="shared" si="100"/>
        <v>69.600000000000179</v>
      </c>
      <c r="G995">
        <f t="shared" si="101"/>
        <v>127.99999999999999</v>
      </c>
      <c r="H995">
        <f t="shared" si="102"/>
        <v>111.2</v>
      </c>
      <c r="I995">
        <v>0</v>
      </c>
      <c r="J995" s="22">
        <v>0.51200000000000001</v>
      </c>
      <c r="K995" s="22">
        <v>0.496</v>
      </c>
      <c r="L995" s="22">
        <v>0.6160000000000001</v>
      </c>
      <c r="M995" s="22">
        <v>0.66400000000000015</v>
      </c>
      <c r="N995" s="22">
        <v>0.59199999999999997</v>
      </c>
      <c r="O995" s="24">
        <v>0.72800000000000009</v>
      </c>
      <c r="P995" s="24">
        <v>0.48799999999999999</v>
      </c>
      <c r="Q995" s="24">
        <v>0.55200000000000005</v>
      </c>
      <c r="R995" s="24">
        <v>0.69600000000000006</v>
      </c>
      <c r="S995" s="24">
        <v>0.60000000000000009</v>
      </c>
      <c r="T995" s="24">
        <v>0.57599999999999996</v>
      </c>
      <c r="U995" s="24">
        <v>0.36000000000000004</v>
      </c>
      <c r="V995" s="24">
        <v>0.7360000000000001</v>
      </c>
      <c r="W995" s="24">
        <v>0.75200000000000011</v>
      </c>
      <c r="X995" s="24">
        <v>0.57599999999999996</v>
      </c>
      <c r="Y995" s="24">
        <v>0.33600000000000002</v>
      </c>
      <c r="Z995" s="24">
        <v>0.8</v>
      </c>
      <c r="AA995" s="25">
        <v>4.8000000000000007</v>
      </c>
      <c r="AB995" s="25">
        <v>21.6</v>
      </c>
      <c r="AC995" s="25">
        <v>7.2000000000001823</v>
      </c>
      <c r="AD995" s="25">
        <v>0</v>
      </c>
      <c r="AE995" s="25">
        <v>4</v>
      </c>
      <c r="AF995" s="25">
        <v>0</v>
      </c>
      <c r="AG995" s="25">
        <v>0</v>
      </c>
      <c r="AH995" s="25">
        <v>23.200000000000003</v>
      </c>
      <c r="AI995" s="25">
        <v>7.2</v>
      </c>
      <c r="AJ995" s="25">
        <v>1.6</v>
      </c>
      <c r="AK995" s="25">
        <v>0</v>
      </c>
      <c r="AL995" s="25">
        <v>0</v>
      </c>
      <c r="AM995" s="25">
        <v>21.6</v>
      </c>
      <c r="AN995" s="25">
        <v>42.400000000000006</v>
      </c>
      <c r="AO995" s="25">
        <v>0</v>
      </c>
      <c r="AP995" s="25">
        <v>0</v>
      </c>
      <c r="AQ995" s="25">
        <v>14.4</v>
      </c>
      <c r="AR995" s="25">
        <v>0</v>
      </c>
      <c r="AS995" s="25">
        <v>29.6</v>
      </c>
      <c r="AT995" s="25">
        <v>3.2</v>
      </c>
      <c r="AU995" s="25">
        <v>27.200000000000003</v>
      </c>
      <c r="AV995" s="25">
        <v>21.6</v>
      </c>
      <c r="AW995" s="25">
        <v>19.200000000000003</v>
      </c>
      <c r="AX995" s="25">
        <v>1.6</v>
      </c>
      <c r="AY995" s="25">
        <v>1.6</v>
      </c>
      <c r="AZ995" s="25">
        <v>5.6000000000000005</v>
      </c>
      <c r="BA995" s="25">
        <v>19.200000000000003</v>
      </c>
      <c r="BB995" s="25">
        <v>20</v>
      </c>
      <c r="BC995" s="25">
        <v>4.8000000000000007</v>
      </c>
      <c r="BD995" s="25">
        <v>7.2</v>
      </c>
      <c r="BE995" s="25">
        <v>13.600000000000001</v>
      </c>
      <c r="BF995" s="25">
        <v>24.8</v>
      </c>
      <c r="BG995" s="25">
        <v>0</v>
      </c>
      <c r="BH995" s="25">
        <v>0</v>
      </c>
      <c r="BI995" s="25">
        <v>4.8000000000000007</v>
      </c>
      <c r="BJ995" s="25">
        <v>24</v>
      </c>
      <c r="BK995" s="25">
        <v>32</v>
      </c>
      <c r="BL995" s="25">
        <v>10.4</v>
      </c>
      <c r="BM995" s="25">
        <v>38.400000000000006</v>
      </c>
      <c r="BN995" s="25">
        <v>0</v>
      </c>
      <c r="BO995" t="s">
        <v>236</v>
      </c>
    </row>
    <row r="996" spans="1:67" x14ac:dyDescent="0.25">
      <c r="A996" s="6">
        <v>45097</v>
      </c>
      <c r="B996" t="s">
        <v>12</v>
      </c>
      <c r="C996">
        <v>20</v>
      </c>
      <c r="D996">
        <f t="shared" si="94"/>
        <v>340.8</v>
      </c>
      <c r="E996">
        <f t="shared" si="99"/>
        <v>72.800000000000011</v>
      </c>
      <c r="F996">
        <f t="shared" si="100"/>
        <v>48.800000000000004</v>
      </c>
      <c r="G996">
        <f t="shared" si="101"/>
        <v>132</v>
      </c>
      <c r="H996">
        <f t="shared" si="102"/>
        <v>87.2</v>
      </c>
      <c r="I996">
        <v>0</v>
      </c>
      <c r="J996" s="22">
        <v>0.4</v>
      </c>
      <c r="K996" s="22">
        <v>0.45600000000000007</v>
      </c>
      <c r="L996" s="22">
        <v>0.57599999999999996</v>
      </c>
      <c r="M996" s="22">
        <v>0.6080000000000001</v>
      </c>
      <c r="N996" s="22">
        <v>0.76800000000000002</v>
      </c>
      <c r="O996" s="24">
        <v>0.53600000000000003</v>
      </c>
      <c r="P996" s="24">
        <v>0.75200000000000011</v>
      </c>
      <c r="Q996" s="24">
        <v>0.56799999999999995</v>
      </c>
      <c r="R996" s="24">
        <v>0.74400000000000011</v>
      </c>
      <c r="S996" s="24">
        <v>0.6080000000000001</v>
      </c>
      <c r="T996" s="24">
        <v>0.72000000000000008</v>
      </c>
      <c r="U996" s="24">
        <v>0.34400000000000003</v>
      </c>
      <c r="V996" s="24">
        <v>0.25600000000000001</v>
      </c>
      <c r="W996" s="24">
        <v>0.20800000000000002</v>
      </c>
      <c r="X996" s="24">
        <v>0.47199999999999998</v>
      </c>
      <c r="Y996" s="24">
        <v>0.28799999999999998</v>
      </c>
      <c r="Z996" s="24">
        <v>0.55200000000000005</v>
      </c>
      <c r="AA996" s="25">
        <v>3.2</v>
      </c>
      <c r="AB996" s="25">
        <v>8</v>
      </c>
      <c r="AC996" s="25">
        <v>6.4</v>
      </c>
      <c r="AD996" s="25">
        <v>0</v>
      </c>
      <c r="AE996" s="25">
        <v>9.6000000000000014</v>
      </c>
      <c r="AF996" s="25">
        <v>5.6000000000000005</v>
      </c>
      <c r="AG996" s="25">
        <v>0</v>
      </c>
      <c r="AH996" s="25">
        <v>13.600000000000001</v>
      </c>
      <c r="AI996" s="25">
        <v>0</v>
      </c>
      <c r="AJ996" s="25">
        <v>2.4000000000000004</v>
      </c>
      <c r="AK996" s="25">
        <v>0</v>
      </c>
      <c r="AL996" s="25">
        <v>0</v>
      </c>
      <c r="AM996" s="25">
        <v>0.8</v>
      </c>
      <c r="AN996" s="25">
        <v>10.4</v>
      </c>
      <c r="AO996" s="25">
        <v>14.4</v>
      </c>
      <c r="AP996" s="25">
        <v>12</v>
      </c>
      <c r="AQ996" s="25">
        <v>0.8</v>
      </c>
      <c r="AR996" s="25">
        <v>0</v>
      </c>
      <c r="AS996" s="25">
        <v>0</v>
      </c>
      <c r="AT996" s="25">
        <v>48.800000000000004</v>
      </c>
      <c r="AU996" s="25">
        <v>20.8</v>
      </c>
      <c r="AV996" s="25">
        <v>7.2</v>
      </c>
      <c r="AW996" s="25">
        <v>17.600000000000001</v>
      </c>
      <c r="AX996" s="25">
        <v>12.8</v>
      </c>
      <c r="AY996" s="25">
        <v>0</v>
      </c>
      <c r="AZ996" s="25">
        <v>8</v>
      </c>
      <c r="BA996" s="25">
        <v>10.4</v>
      </c>
      <c r="BB996" s="25">
        <v>16.8</v>
      </c>
      <c r="BC996" s="25">
        <v>38.400000000000006</v>
      </c>
      <c r="BD996" s="25">
        <v>0</v>
      </c>
      <c r="BE996" s="25">
        <v>0</v>
      </c>
      <c r="BF996" s="25">
        <v>0</v>
      </c>
      <c r="BG996" s="25">
        <v>8.8000000000000007</v>
      </c>
      <c r="BH996" s="25">
        <v>4</v>
      </c>
      <c r="BI996" s="25">
        <v>0</v>
      </c>
      <c r="BJ996" s="25">
        <v>18.400000000000002</v>
      </c>
      <c r="BK996" s="25">
        <v>0.8</v>
      </c>
      <c r="BL996" s="25">
        <v>12.8</v>
      </c>
      <c r="BM996" s="25">
        <v>18.400000000000002</v>
      </c>
      <c r="BN996" s="25">
        <v>9.6000000000000014</v>
      </c>
      <c r="BO996" t="s">
        <v>236</v>
      </c>
    </row>
    <row r="997" spans="1:67" x14ac:dyDescent="0.25">
      <c r="A997" s="6">
        <v>45098</v>
      </c>
      <c r="B997" t="s">
        <v>12</v>
      </c>
      <c r="C997">
        <v>21</v>
      </c>
      <c r="D997">
        <f t="shared" si="94"/>
        <v>380</v>
      </c>
      <c r="E997">
        <f t="shared" si="99"/>
        <v>91.199999999999989</v>
      </c>
      <c r="F997">
        <f t="shared" si="100"/>
        <v>77.600000000000009</v>
      </c>
      <c r="G997">
        <f t="shared" si="101"/>
        <v>75.2</v>
      </c>
      <c r="H997">
        <f t="shared" si="102"/>
        <v>136</v>
      </c>
      <c r="I997">
        <v>0</v>
      </c>
      <c r="J997" s="22">
        <v>0.69600000000000006</v>
      </c>
      <c r="K997" s="22">
        <v>0.48799999999999999</v>
      </c>
      <c r="L997" s="22">
        <v>0.6080000000000001</v>
      </c>
      <c r="M997" s="22">
        <v>0.71200000000000008</v>
      </c>
      <c r="N997" s="22">
        <v>0.16000000000000003</v>
      </c>
      <c r="O997" s="24">
        <v>0.6080000000000001</v>
      </c>
      <c r="P997" s="24">
        <v>0.496</v>
      </c>
      <c r="Q997" s="24">
        <v>0.68800000000000006</v>
      </c>
      <c r="R997" s="24">
        <v>0.60000000000000009</v>
      </c>
      <c r="S997" s="24">
        <v>8.0000000000000016E-2</v>
      </c>
      <c r="T997" s="24">
        <v>0.77600000000000002</v>
      </c>
      <c r="U997" s="24">
        <v>0.60000000000000009</v>
      </c>
      <c r="V997" s="24">
        <v>0.72000000000000008</v>
      </c>
      <c r="W997" s="24">
        <v>0.28799999999999998</v>
      </c>
      <c r="X997" s="24">
        <v>0.74400000000000011</v>
      </c>
      <c r="Y997" s="24">
        <v>0.45600000000000007</v>
      </c>
      <c r="Z997" s="24">
        <v>0.32800000000000007</v>
      </c>
      <c r="AA997" s="25">
        <v>0</v>
      </c>
      <c r="AB997" s="25">
        <v>5.6000000000000005</v>
      </c>
      <c r="AC997" s="25">
        <v>0</v>
      </c>
      <c r="AD997" s="25">
        <v>0</v>
      </c>
      <c r="AE997" s="25">
        <v>7.2</v>
      </c>
      <c r="AF997" s="25">
        <v>3.2</v>
      </c>
      <c r="AG997" s="25">
        <v>23.200000000000003</v>
      </c>
      <c r="AH997" s="25">
        <v>16</v>
      </c>
      <c r="AI997" s="25">
        <v>16</v>
      </c>
      <c r="AJ997" s="25">
        <v>6.4</v>
      </c>
      <c r="AK997" s="25">
        <v>4</v>
      </c>
      <c r="AL997" s="25">
        <v>18.400000000000002</v>
      </c>
      <c r="AM997" s="25">
        <v>0</v>
      </c>
      <c r="AN997" s="25">
        <v>22.400000000000002</v>
      </c>
      <c r="AO997" s="25">
        <v>22.400000000000002</v>
      </c>
      <c r="AP997" s="25">
        <v>24</v>
      </c>
      <c r="AQ997" s="25">
        <v>10.4</v>
      </c>
      <c r="AR997" s="25">
        <v>8</v>
      </c>
      <c r="AS997" s="25">
        <v>4</v>
      </c>
      <c r="AT997" s="25">
        <v>26.400000000000002</v>
      </c>
      <c r="AU997" s="25">
        <v>0</v>
      </c>
      <c r="AV997" s="25">
        <v>12</v>
      </c>
      <c r="AW997" s="25">
        <v>12</v>
      </c>
      <c r="AX997" s="25">
        <v>8</v>
      </c>
      <c r="AY997" s="25">
        <v>0</v>
      </c>
      <c r="AZ997" s="25">
        <v>16</v>
      </c>
      <c r="BA997" s="25">
        <v>8</v>
      </c>
      <c r="BB997" s="25">
        <v>0</v>
      </c>
      <c r="BC997" s="25">
        <v>4</v>
      </c>
      <c r="BD997" s="25">
        <v>15.200000000000001</v>
      </c>
      <c r="BE997" s="25">
        <v>21.6</v>
      </c>
      <c r="BF997" s="25">
        <v>0</v>
      </c>
      <c r="BG997" s="25">
        <v>0</v>
      </c>
      <c r="BH997" s="25">
        <v>6.4</v>
      </c>
      <c r="BI997" s="25">
        <v>3.2</v>
      </c>
      <c r="BJ997" s="25">
        <v>5.6000000000000005</v>
      </c>
      <c r="BK997" s="25">
        <v>13.600000000000001</v>
      </c>
      <c r="BL997" s="25">
        <v>9.6000000000000014</v>
      </c>
      <c r="BM997" s="25">
        <v>25.6</v>
      </c>
      <c r="BN997" s="25">
        <v>5.6000000000000005</v>
      </c>
      <c r="BO997" t="s">
        <v>236</v>
      </c>
    </row>
    <row r="998" spans="1:67" x14ac:dyDescent="0.25">
      <c r="A998" s="6">
        <v>45099</v>
      </c>
      <c r="B998" t="s">
        <v>12</v>
      </c>
      <c r="C998">
        <v>22</v>
      </c>
      <c r="D998">
        <f t="shared" si="94"/>
        <v>425.60000000000008</v>
      </c>
      <c r="E998">
        <f t="shared" si="99"/>
        <v>116.80000000000001</v>
      </c>
      <c r="F998">
        <f t="shared" si="100"/>
        <v>91.200000000000017</v>
      </c>
      <c r="G998">
        <f t="shared" si="101"/>
        <v>113.60000000000005</v>
      </c>
      <c r="H998">
        <f t="shared" si="102"/>
        <v>104.00000000000001</v>
      </c>
      <c r="I998">
        <v>0</v>
      </c>
      <c r="J998" s="22">
        <v>0.62400000000000011</v>
      </c>
      <c r="K998" s="22">
        <v>0.43200000000000005</v>
      </c>
      <c r="L998" s="22">
        <v>0.48799999999999999</v>
      </c>
      <c r="M998" s="22">
        <v>0.71200000000000008</v>
      </c>
      <c r="N998" s="22">
        <v>0.74400000000000011</v>
      </c>
      <c r="O998" s="24">
        <v>0.70400000000000007</v>
      </c>
      <c r="P998" s="24">
        <v>0.44800000000000006</v>
      </c>
      <c r="Q998" s="24">
        <v>0.79200000000000004</v>
      </c>
      <c r="R998" s="24">
        <v>0.55200000000000005</v>
      </c>
      <c r="S998" s="24">
        <v>0.36800000000000005</v>
      </c>
      <c r="T998" s="24">
        <v>0.45600000000000007</v>
      </c>
      <c r="U998" s="24">
        <v>0.47199999999999998</v>
      </c>
      <c r="V998" s="24">
        <v>0.2</v>
      </c>
      <c r="W998" s="24">
        <v>0.46399999999999997</v>
      </c>
      <c r="X998" s="24">
        <v>0.40800000000000003</v>
      </c>
      <c r="Y998" s="24">
        <v>0.78400000000000003</v>
      </c>
      <c r="Z998" s="24">
        <v>0.6080000000000001</v>
      </c>
      <c r="AA998" s="25">
        <v>0</v>
      </c>
      <c r="AB998" s="25">
        <v>0</v>
      </c>
      <c r="AC998" s="25">
        <v>13.600000000000001</v>
      </c>
      <c r="AD998" s="25">
        <v>25.6</v>
      </c>
      <c r="AE998" s="25">
        <v>5.6000000000000005</v>
      </c>
      <c r="AF998" s="25">
        <v>5.6000000000000005</v>
      </c>
      <c r="AG998" s="25">
        <v>5.6000000000000005</v>
      </c>
      <c r="AH998" s="25">
        <v>3.2</v>
      </c>
      <c r="AI998" s="25">
        <v>29.6</v>
      </c>
      <c r="AJ998" s="25">
        <v>2.4000000000000004</v>
      </c>
      <c r="AK998" s="25">
        <v>6.4</v>
      </c>
      <c r="AL998" s="25">
        <v>8.8000000000000007</v>
      </c>
      <c r="AM998" s="25">
        <v>17.600000000000001</v>
      </c>
      <c r="AN998" s="25">
        <v>8</v>
      </c>
      <c r="AO998" s="25">
        <v>16.8</v>
      </c>
      <c r="AP998" s="25">
        <v>15.200000000000001</v>
      </c>
      <c r="AQ998" s="25">
        <v>0</v>
      </c>
      <c r="AR998" s="25">
        <v>10.4</v>
      </c>
      <c r="AS998" s="25">
        <v>27.200000000000003</v>
      </c>
      <c r="AT998" s="25">
        <v>0</v>
      </c>
      <c r="AU998" s="25">
        <v>0.8</v>
      </c>
      <c r="AV998" s="25">
        <v>23.200000000000003</v>
      </c>
      <c r="AW998" s="25">
        <v>14.4</v>
      </c>
      <c r="AX998" s="25">
        <v>5.6000000000000458</v>
      </c>
      <c r="AY998" s="25">
        <v>0.8</v>
      </c>
      <c r="AZ998" s="25">
        <v>20</v>
      </c>
      <c r="BA998" s="25">
        <v>10.4</v>
      </c>
      <c r="BB998" s="25">
        <v>9.6000000000000014</v>
      </c>
      <c r="BC998" s="25">
        <v>18.400000000000002</v>
      </c>
      <c r="BD998" s="25">
        <v>10.4</v>
      </c>
      <c r="BE998" s="25">
        <v>0.8</v>
      </c>
      <c r="BF998" s="25">
        <v>20.8</v>
      </c>
      <c r="BG998" s="25">
        <v>0</v>
      </c>
      <c r="BH998" s="25">
        <v>22.400000000000002</v>
      </c>
      <c r="BI998" s="25">
        <v>0.8</v>
      </c>
      <c r="BJ998" s="25">
        <v>17.600000000000001</v>
      </c>
      <c r="BK998" s="25">
        <v>5.6000000000000005</v>
      </c>
      <c r="BL998" s="25">
        <v>6.4</v>
      </c>
      <c r="BM998" s="25">
        <v>10.4</v>
      </c>
      <c r="BN998" s="25">
        <v>32</v>
      </c>
      <c r="BO998" t="s">
        <v>236</v>
      </c>
    </row>
    <row r="999" spans="1:67" x14ac:dyDescent="0.25">
      <c r="A999" s="6">
        <v>45100</v>
      </c>
      <c r="B999" t="s">
        <v>12</v>
      </c>
      <c r="C999">
        <v>23</v>
      </c>
      <c r="D999">
        <f t="shared" si="94"/>
        <v>351.20000000000005</v>
      </c>
      <c r="E999">
        <f t="shared" si="99"/>
        <v>57.600000000000009</v>
      </c>
      <c r="F999">
        <f t="shared" si="100"/>
        <v>93.6</v>
      </c>
      <c r="G999">
        <f t="shared" si="101"/>
        <v>110.4</v>
      </c>
      <c r="H999">
        <f t="shared" si="102"/>
        <v>89.600000000000009</v>
      </c>
      <c r="I999">
        <v>0</v>
      </c>
      <c r="J999" s="22">
        <v>0.74400000000000011</v>
      </c>
      <c r="K999" s="22">
        <v>0.64000000000000012</v>
      </c>
      <c r="L999" s="22">
        <v>0.56000000000000005</v>
      </c>
      <c r="M999" s="22">
        <v>0.68800000000000006</v>
      </c>
      <c r="N999" s="22">
        <v>0.63200000000000012</v>
      </c>
      <c r="O999" s="24">
        <v>0.76800000000000002</v>
      </c>
      <c r="P999" s="24">
        <v>0.54400000000000004</v>
      </c>
      <c r="Q999" s="24">
        <v>0.496</v>
      </c>
      <c r="R999" s="24">
        <v>0.70400000000000007</v>
      </c>
      <c r="S999" s="24">
        <v>0.35200000000000004</v>
      </c>
      <c r="T999" s="24">
        <v>0.79200000000000004</v>
      </c>
      <c r="U999" s="24">
        <v>0.78400000000000003</v>
      </c>
      <c r="V999" s="24">
        <v>0.77600000000000002</v>
      </c>
      <c r="W999" s="24">
        <v>0.32800000000000007</v>
      </c>
      <c r="X999" s="24">
        <v>0.7360000000000001</v>
      </c>
      <c r="Y999" s="24">
        <v>0.42400000000000004</v>
      </c>
      <c r="Z999" s="24">
        <v>8.0000000000000016E-2</v>
      </c>
      <c r="AA999" s="25">
        <v>14.4</v>
      </c>
      <c r="AB999" s="25">
        <v>2.4000000000000004</v>
      </c>
      <c r="AC999" s="25">
        <v>0</v>
      </c>
      <c r="AD999" s="25">
        <v>13.600000000000001</v>
      </c>
      <c r="AE999" s="25">
        <v>5.6000000000000005</v>
      </c>
      <c r="AF999" s="25">
        <v>24.8</v>
      </c>
      <c r="AG999" s="25">
        <v>0.8</v>
      </c>
      <c r="AH999" s="25">
        <v>24.8</v>
      </c>
      <c r="AI999" s="25">
        <v>0</v>
      </c>
      <c r="AJ999" s="25">
        <v>7.2</v>
      </c>
      <c r="AK999" s="25">
        <v>26.400000000000002</v>
      </c>
      <c r="AL999" s="25">
        <v>3.2</v>
      </c>
      <c r="AM999" s="25">
        <v>13.600000000000001</v>
      </c>
      <c r="AN999" s="25">
        <v>2.4000000000000004</v>
      </c>
      <c r="AO999" s="25">
        <v>1.6</v>
      </c>
      <c r="AP999" s="25">
        <v>0</v>
      </c>
      <c r="AQ999" s="25">
        <v>14.4</v>
      </c>
      <c r="AR999" s="25">
        <v>32</v>
      </c>
      <c r="AS999" s="25">
        <v>22.400000000000002</v>
      </c>
      <c r="AT999" s="25">
        <v>0</v>
      </c>
      <c r="AU999" s="25">
        <v>18.400000000000002</v>
      </c>
      <c r="AV999" s="25">
        <v>25.6</v>
      </c>
      <c r="AW999" s="25">
        <v>0</v>
      </c>
      <c r="AX999" s="25">
        <v>8</v>
      </c>
      <c r="AY999" s="25">
        <v>1.6</v>
      </c>
      <c r="AZ999" s="25">
        <v>32.800000000000004</v>
      </c>
      <c r="BA999" s="25">
        <v>8.8000000000000007</v>
      </c>
      <c r="BB999" s="25">
        <v>4.8000000000000007</v>
      </c>
      <c r="BC999" s="25">
        <v>7.2</v>
      </c>
      <c r="BD999" s="25">
        <v>3.2</v>
      </c>
      <c r="BE999" s="25">
        <v>4.8000000000000007</v>
      </c>
      <c r="BF999" s="25">
        <v>3.2</v>
      </c>
      <c r="BG999" s="25">
        <v>7.2</v>
      </c>
      <c r="BH999" s="25">
        <v>8</v>
      </c>
      <c r="BI999" s="25">
        <v>0</v>
      </c>
      <c r="BJ999" s="25">
        <v>7.2</v>
      </c>
      <c r="BK999" s="25">
        <v>3.2</v>
      </c>
      <c r="BL999" s="25">
        <v>15.200000000000001</v>
      </c>
      <c r="BM999" s="25">
        <v>8.8000000000000007</v>
      </c>
      <c r="BN999" s="25">
        <v>0</v>
      </c>
      <c r="BO999" t="s">
        <v>236</v>
      </c>
    </row>
    <row r="1000" spans="1:67" x14ac:dyDescent="0.25">
      <c r="A1000" s="6">
        <v>45101</v>
      </c>
      <c r="B1000" t="s">
        <v>12</v>
      </c>
      <c r="C1000">
        <v>24</v>
      </c>
      <c r="D1000">
        <f t="shared" si="94"/>
        <v>426.4</v>
      </c>
      <c r="E1000">
        <f t="shared" si="99"/>
        <v>142.4</v>
      </c>
      <c r="F1000">
        <f t="shared" si="100"/>
        <v>108.79999999999995</v>
      </c>
      <c r="G1000">
        <f t="shared" si="101"/>
        <v>110.4</v>
      </c>
      <c r="H1000">
        <f t="shared" si="102"/>
        <v>64.8</v>
      </c>
      <c r="I1000">
        <v>0</v>
      </c>
      <c r="J1000" s="22">
        <v>0.72000000000000008</v>
      </c>
      <c r="K1000" s="22">
        <v>0.48</v>
      </c>
      <c r="L1000" s="22">
        <v>0.58399999999999996</v>
      </c>
      <c r="M1000" s="22">
        <v>0.71200000000000008</v>
      </c>
      <c r="N1000" s="22">
        <v>0.79200000000000004</v>
      </c>
      <c r="O1000" s="24">
        <v>0.68800000000000006</v>
      </c>
      <c r="P1000" s="24">
        <v>0.48799999999999999</v>
      </c>
      <c r="Q1000" s="24">
        <v>0.58399999999999996</v>
      </c>
      <c r="R1000" s="24">
        <v>0.55200000000000005</v>
      </c>
      <c r="S1000" s="24">
        <v>0.60000000000000009</v>
      </c>
      <c r="T1000" s="24">
        <v>0.7360000000000001</v>
      </c>
      <c r="U1000" s="24">
        <v>0.32800000000000007</v>
      </c>
      <c r="V1000" s="24">
        <v>0.8</v>
      </c>
      <c r="W1000" s="24">
        <v>0.48</v>
      </c>
      <c r="X1000" s="24">
        <v>0.8</v>
      </c>
      <c r="Y1000" s="24">
        <v>0.36000000000000004</v>
      </c>
      <c r="Z1000" s="24">
        <v>0.69600000000000006</v>
      </c>
      <c r="AA1000" s="25">
        <v>26.400000000000002</v>
      </c>
      <c r="AB1000" s="25">
        <v>1.6</v>
      </c>
      <c r="AC1000" s="25">
        <v>20</v>
      </c>
      <c r="AD1000" s="25">
        <v>3.2</v>
      </c>
      <c r="AE1000" s="25">
        <v>44</v>
      </c>
      <c r="AF1000" s="25">
        <v>1.6</v>
      </c>
      <c r="AG1000" s="25">
        <v>4</v>
      </c>
      <c r="AH1000" s="25">
        <v>0</v>
      </c>
      <c r="AI1000" s="25">
        <v>1.5999999999999546</v>
      </c>
      <c r="AJ1000" s="25">
        <v>6.4</v>
      </c>
      <c r="AK1000" s="25">
        <v>7.2</v>
      </c>
      <c r="AL1000" s="25">
        <v>23.200000000000003</v>
      </c>
      <c r="AM1000" s="25">
        <v>19.200000000000003</v>
      </c>
      <c r="AN1000" s="25">
        <v>0</v>
      </c>
      <c r="AO1000" s="25">
        <v>2.4000000000000004</v>
      </c>
      <c r="AP1000" s="25">
        <v>14.4</v>
      </c>
      <c r="AQ1000" s="25">
        <v>0</v>
      </c>
      <c r="AR1000" s="25">
        <v>0</v>
      </c>
      <c r="AS1000" s="25">
        <v>5.6000000000000005</v>
      </c>
      <c r="AT1000" s="25">
        <v>0</v>
      </c>
      <c r="AU1000" s="25">
        <v>0</v>
      </c>
      <c r="AV1000" s="25">
        <v>29.6</v>
      </c>
      <c r="AW1000" s="25">
        <v>0</v>
      </c>
      <c r="AX1000" s="25">
        <v>0</v>
      </c>
      <c r="AY1000" s="25">
        <v>8.8000000000000007</v>
      </c>
      <c r="AZ1000" s="25">
        <v>24.8</v>
      </c>
      <c r="BA1000" s="25">
        <v>0</v>
      </c>
      <c r="BB1000" s="25">
        <v>17.600000000000001</v>
      </c>
      <c r="BC1000" s="25">
        <v>29.6</v>
      </c>
      <c r="BD1000" s="25">
        <v>0</v>
      </c>
      <c r="BE1000" s="25">
        <v>7.2</v>
      </c>
      <c r="BF1000" s="25">
        <v>6.4</v>
      </c>
      <c r="BG1000" s="25">
        <v>13.600000000000001</v>
      </c>
      <c r="BH1000" s="25">
        <v>6.4</v>
      </c>
      <c r="BI1000" s="25">
        <v>20.8</v>
      </c>
      <c r="BJ1000" s="25">
        <v>0</v>
      </c>
      <c r="BK1000" s="25">
        <v>29.6</v>
      </c>
      <c r="BL1000" s="25">
        <v>19.200000000000003</v>
      </c>
      <c r="BM1000" s="25">
        <v>9.6000000000000014</v>
      </c>
      <c r="BN1000" s="25">
        <v>29.6</v>
      </c>
      <c r="BO1000" t="s">
        <v>236</v>
      </c>
    </row>
    <row r="1001" spans="1:67" x14ac:dyDescent="0.25">
      <c r="A1001" s="6">
        <v>45102</v>
      </c>
      <c r="B1001" t="s">
        <v>12</v>
      </c>
      <c r="C1001">
        <v>25</v>
      </c>
      <c r="D1001">
        <f t="shared" si="94"/>
        <v>448.79999999999995</v>
      </c>
      <c r="E1001">
        <f t="shared" si="99"/>
        <v>114.39999999999998</v>
      </c>
      <c r="F1001">
        <f t="shared" si="100"/>
        <v>100</v>
      </c>
      <c r="G1001">
        <f t="shared" si="101"/>
        <v>132</v>
      </c>
      <c r="H1001">
        <f t="shared" si="102"/>
        <v>102.4</v>
      </c>
      <c r="I1001">
        <v>0</v>
      </c>
      <c r="J1001" s="22">
        <v>0.52800000000000002</v>
      </c>
      <c r="K1001" s="22">
        <v>0.53600000000000003</v>
      </c>
      <c r="L1001" s="22">
        <v>0.68</v>
      </c>
      <c r="M1001" s="22">
        <v>0.70400000000000007</v>
      </c>
      <c r="N1001" s="22">
        <v>0.76000000000000012</v>
      </c>
      <c r="O1001" s="24">
        <v>0.74400000000000011</v>
      </c>
      <c r="P1001" s="24">
        <v>8.0000000000000016E-2</v>
      </c>
      <c r="Q1001" s="24">
        <v>0.7360000000000001</v>
      </c>
      <c r="R1001" s="24">
        <v>0.76000000000000012</v>
      </c>
      <c r="S1001" s="24">
        <v>0.52</v>
      </c>
      <c r="T1001" s="24">
        <v>0.56000000000000005</v>
      </c>
      <c r="U1001" s="24">
        <v>0.74400000000000011</v>
      </c>
      <c r="V1001" s="24">
        <v>0.39200000000000002</v>
      </c>
      <c r="W1001" s="24">
        <v>0.6160000000000001</v>
      </c>
      <c r="X1001" s="24">
        <v>0.8</v>
      </c>
      <c r="Y1001" s="24">
        <v>0.79200000000000004</v>
      </c>
      <c r="Z1001" s="24">
        <v>0.69600000000000006</v>
      </c>
      <c r="AA1001" s="25">
        <v>4.8000000000000007</v>
      </c>
      <c r="AB1001" s="25">
        <v>31.200000000000003</v>
      </c>
      <c r="AC1001" s="25">
        <v>12</v>
      </c>
      <c r="AD1001" s="25">
        <v>0</v>
      </c>
      <c r="AE1001" s="25">
        <v>9.6000000000000014</v>
      </c>
      <c r="AF1001" s="25">
        <v>21.6</v>
      </c>
      <c r="AG1001" s="25">
        <v>0</v>
      </c>
      <c r="AH1001" s="25">
        <v>5.6000000000000005</v>
      </c>
      <c r="AI1001" s="25">
        <v>0</v>
      </c>
      <c r="AJ1001" s="25">
        <v>15.200000000000001</v>
      </c>
      <c r="AK1001" s="25">
        <v>32.800000000000004</v>
      </c>
      <c r="AL1001" s="25">
        <v>6.4</v>
      </c>
      <c r="AM1001" s="25">
        <v>25.6</v>
      </c>
      <c r="AN1001" s="25">
        <v>8</v>
      </c>
      <c r="AO1001" s="25">
        <v>0</v>
      </c>
      <c r="AP1001" s="25">
        <v>6.4</v>
      </c>
      <c r="AQ1001" s="25">
        <v>26.400000000000002</v>
      </c>
      <c r="AR1001" s="25">
        <v>0</v>
      </c>
      <c r="AS1001" s="25">
        <v>0</v>
      </c>
      <c r="AT1001" s="25">
        <v>29.6</v>
      </c>
      <c r="AU1001" s="25">
        <v>9.6000000000000014</v>
      </c>
      <c r="AV1001" s="25">
        <v>36</v>
      </c>
      <c r="AW1001" s="25">
        <v>0</v>
      </c>
      <c r="AX1001" s="25">
        <v>10.4</v>
      </c>
      <c r="AY1001" s="25">
        <v>23.200000000000003</v>
      </c>
      <c r="AZ1001" s="25">
        <v>13.600000000000001</v>
      </c>
      <c r="BA1001" s="25">
        <v>0.8</v>
      </c>
      <c r="BB1001" s="25">
        <v>16</v>
      </c>
      <c r="BC1001" s="25">
        <v>8</v>
      </c>
      <c r="BD1001" s="25">
        <v>14.4</v>
      </c>
      <c r="BE1001" s="25">
        <v>26.400000000000002</v>
      </c>
      <c r="BF1001" s="25">
        <v>14.4</v>
      </c>
      <c r="BG1001" s="25">
        <v>23.200000000000003</v>
      </c>
      <c r="BH1001" s="25">
        <v>7.2</v>
      </c>
      <c r="BI1001" s="25">
        <v>8.8000000000000007</v>
      </c>
      <c r="BJ1001" s="25">
        <v>13.600000000000001</v>
      </c>
      <c r="BK1001" s="25">
        <v>12</v>
      </c>
      <c r="BL1001" s="25">
        <v>1.6</v>
      </c>
      <c r="BM1001" s="25">
        <v>5.6000000000000005</v>
      </c>
      <c r="BN1001" s="25">
        <v>1.6</v>
      </c>
      <c r="BO1001" t="s">
        <v>236</v>
      </c>
    </row>
    <row r="1002" spans="1:67" x14ac:dyDescent="0.25">
      <c r="A1002" s="6">
        <v>45103</v>
      </c>
      <c r="B1002" t="s">
        <v>12</v>
      </c>
      <c r="C1002">
        <v>26</v>
      </c>
      <c r="D1002">
        <f t="shared" ref="D1002:D1065" si="103">SUM(E1002:H1002)</f>
        <v>318.40000000000003</v>
      </c>
      <c r="E1002">
        <f t="shared" si="99"/>
        <v>70.400000000000006</v>
      </c>
      <c r="F1002">
        <f t="shared" si="100"/>
        <v>110.40000000000002</v>
      </c>
      <c r="G1002">
        <f t="shared" si="101"/>
        <v>64.8</v>
      </c>
      <c r="H1002">
        <f t="shared" si="102"/>
        <v>72.8</v>
      </c>
      <c r="I1002">
        <v>0</v>
      </c>
      <c r="J1002" s="22">
        <v>0.248</v>
      </c>
      <c r="K1002" s="22">
        <v>0.53600000000000003</v>
      </c>
      <c r="L1002" s="22">
        <v>0.74400000000000011</v>
      </c>
      <c r="M1002" s="22">
        <v>0.66400000000000015</v>
      </c>
      <c r="N1002" s="22">
        <v>0.75200000000000011</v>
      </c>
      <c r="O1002" s="24">
        <v>0.51200000000000001</v>
      </c>
      <c r="P1002" s="24">
        <v>0.10400000000000001</v>
      </c>
      <c r="Q1002" s="24">
        <v>0.44000000000000006</v>
      </c>
      <c r="R1002" s="24">
        <v>0.58399999999999996</v>
      </c>
      <c r="S1002" s="24">
        <v>0.496</v>
      </c>
      <c r="T1002" s="24">
        <v>0.76000000000000012</v>
      </c>
      <c r="U1002" s="24">
        <v>0.52</v>
      </c>
      <c r="V1002" s="24">
        <v>0.248</v>
      </c>
      <c r="W1002" s="24">
        <v>0.72000000000000008</v>
      </c>
      <c r="X1002" s="24">
        <v>0.33600000000000002</v>
      </c>
      <c r="Y1002" s="24">
        <v>0.32800000000000007</v>
      </c>
      <c r="Z1002" s="24">
        <v>0.24</v>
      </c>
      <c r="AA1002" s="25">
        <v>0</v>
      </c>
      <c r="AB1002" s="25">
        <v>2.4000000000000004</v>
      </c>
      <c r="AC1002" s="25">
        <v>0</v>
      </c>
      <c r="AD1002" s="25">
        <v>28</v>
      </c>
      <c r="AE1002" s="25">
        <v>4</v>
      </c>
      <c r="AF1002" s="25">
        <v>12.8</v>
      </c>
      <c r="AG1002" s="25">
        <v>26.400000000000002</v>
      </c>
      <c r="AH1002" s="25">
        <v>14.4</v>
      </c>
      <c r="AI1002" s="25">
        <v>0</v>
      </c>
      <c r="AJ1002" s="25">
        <v>22.400000000000002</v>
      </c>
      <c r="AK1002" s="25">
        <v>21.6</v>
      </c>
      <c r="AL1002" s="25">
        <v>0</v>
      </c>
      <c r="AM1002" s="25">
        <v>16.8</v>
      </c>
      <c r="AN1002" s="25">
        <v>7.2</v>
      </c>
      <c r="AO1002" s="25">
        <v>0</v>
      </c>
      <c r="AP1002" s="25">
        <v>0</v>
      </c>
      <c r="AQ1002" s="25">
        <v>12.8</v>
      </c>
      <c r="AR1002" s="25">
        <v>8.8000000000000007</v>
      </c>
      <c r="AS1002" s="25">
        <v>0</v>
      </c>
      <c r="AT1002" s="25">
        <v>27.200000000000003</v>
      </c>
      <c r="AU1002" s="25">
        <v>0</v>
      </c>
      <c r="AV1002" s="25">
        <v>12.8</v>
      </c>
      <c r="AW1002" s="25">
        <v>0</v>
      </c>
      <c r="AX1002" s="25">
        <v>0</v>
      </c>
      <c r="AY1002" s="25">
        <v>0</v>
      </c>
      <c r="AZ1002" s="25">
        <v>7.2</v>
      </c>
      <c r="BA1002" s="25">
        <v>0</v>
      </c>
      <c r="BB1002" s="25">
        <v>14.4</v>
      </c>
      <c r="BC1002" s="25">
        <v>14.4</v>
      </c>
      <c r="BD1002" s="25">
        <v>16</v>
      </c>
      <c r="BE1002" s="25">
        <v>9.6000000000000014</v>
      </c>
      <c r="BF1002" s="25">
        <v>0</v>
      </c>
      <c r="BG1002" s="25">
        <v>0</v>
      </c>
      <c r="BH1002" s="25">
        <v>0</v>
      </c>
      <c r="BI1002" s="25">
        <v>4.8000000000000007</v>
      </c>
      <c r="BJ1002" s="25">
        <v>37.6</v>
      </c>
      <c r="BK1002" s="25">
        <v>0</v>
      </c>
      <c r="BL1002" s="25">
        <v>0</v>
      </c>
      <c r="BM1002" s="25">
        <v>3.2</v>
      </c>
      <c r="BN1002" s="25">
        <v>15.200000000000001</v>
      </c>
      <c r="BO1002" t="s">
        <v>236</v>
      </c>
    </row>
    <row r="1003" spans="1:67" x14ac:dyDescent="0.25">
      <c r="A1003" s="6">
        <v>45104</v>
      </c>
      <c r="B1003" t="s">
        <v>12</v>
      </c>
      <c r="C1003">
        <v>27</v>
      </c>
      <c r="D1003">
        <f t="shared" si="103"/>
        <v>410.40000000000003</v>
      </c>
      <c r="E1003">
        <f t="shared" si="99"/>
        <v>84.000000000000014</v>
      </c>
      <c r="F1003">
        <f t="shared" si="100"/>
        <v>91.2</v>
      </c>
      <c r="G1003">
        <f t="shared" si="101"/>
        <v>167.20000000000002</v>
      </c>
      <c r="H1003">
        <f t="shared" si="102"/>
        <v>68</v>
      </c>
      <c r="I1003">
        <v>0</v>
      </c>
      <c r="J1003" s="22">
        <v>0.22400000000000003</v>
      </c>
      <c r="K1003" s="22">
        <v>0.496</v>
      </c>
      <c r="L1003" s="22">
        <v>0.56799999999999995</v>
      </c>
      <c r="M1003" s="22">
        <v>0.52800000000000002</v>
      </c>
      <c r="N1003" s="22">
        <v>0.72800000000000009</v>
      </c>
      <c r="O1003" s="24">
        <v>0.57599999999999996</v>
      </c>
      <c r="P1003" s="24">
        <v>0.63200000000000012</v>
      </c>
      <c r="Q1003" s="24">
        <v>0.7360000000000001</v>
      </c>
      <c r="R1003" s="24">
        <v>0.54400000000000004</v>
      </c>
      <c r="S1003" s="24">
        <v>0.7360000000000001</v>
      </c>
      <c r="T1003" s="24">
        <v>0.51200000000000001</v>
      </c>
      <c r="U1003" s="24">
        <v>0.32800000000000007</v>
      </c>
      <c r="V1003" s="24">
        <v>0.70400000000000007</v>
      </c>
      <c r="W1003" s="24">
        <v>0.68800000000000006</v>
      </c>
      <c r="X1003" s="24">
        <v>0.58399999999999996</v>
      </c>
      <c r="Y1003" s="24">
        <v>0.36000000000000004</v>
      </c>
      <c r="Z1003" s="24">
        <v>0.57599999999999996</v>
      </c>
      <c r="AA1003" s="25">
        <v>0</v>
      </c>
      <c r="AB1003" s="25">
        <v>0</v>
      </c>
      <c r="AC1003" s="25">
        <v>0.8</v>
      </c>
      <c r="AD1003" s="25">
        <v>0</v>
      </c>
      <c r="AE1003" s="25">
        <v>41.6</v>
      </c>
      <c r="AF1003" s="25">
        <v>5.6000000000000005</v>
      </c>
      <c r="AG1003" s="25">
        <v>5.6000000000000005</v>
      </c>
      <c r="AH1003" s="25">
        <v>33.6</v>
      </c>
      <c r="AI1003" s="25">
        <v>0</v>
      </c>
      <c r="AJ1003" s="25">
        <v>4</v>
      </c>
      <c r="AK1003" s="25">
        <v>0</v>
      </c>
      <c r="AL1003" s="25">
        <v>0</v>
      </c>
      <c r="AM1003" s="25">
        <v>4</v>
      </c>
      <c r="AN1003" s="25">
        <v>0</v>
      </c>
      <c r="AO1003" s="25">
        <v>0</v>
      </c>
      <c r="AP1003" s="25">
        <v>22.400000000000002</v>
      </c>
      <c r="AQ1003" s="25">
        <v>0.8</v>
      </c>
      <c r="AR1003" s="25">
        <v>28.8</v>
      </c>
      <c r="AS1003" s="25">
        <v>0</v>
      </c>
      <c r="AT1003" s="25">
        <v>12</v>
      </c>
      <c r="AU1003" s="25">
        <v>23.200000000000003</v>
      </c>
      <c r="AV1003" s="25">
        <v>7.2</v>
      </c>
      <c r="AW1003" s="25">
        <v>0</v>
      </c>
      <c r="AX1003" s="25">
        <v>35.200000000000003</v>
      </c>
      <c r="AY1003" s="25">
        <v>17.600000000000001</v>
      </c>
      <c r="AZ1003" s="25">
        <v>41.6</v>
      </c>
      <c r="BA1003" s="25">
        <v>0</v>
      </c>
      <c r="BB1003" s="25">
        <v>5.6000000000000005</v>
      </c>
      <c r="BC1003" s="25">
        <v>2.4000000000000004</v>
      </c>
      <c r="BD1003" s="25">
        <v>34.4</v>
      </c>
      <c r="BE1003" s="25">
        <v>0</v>
      </c>
      <c r="BF1003" s="25">
        <v>0</v>
      </c>
      <c r="BG1003" s="25">
        <v>0</v>
      </c>
      <c r="BH1003" s="25">
        <v>4.8000000000000007</v>
      </c>
      <c r="BI1003" s="25">
        <v>33.6</v>
      </c>
      <c r="BJ1003" s="25">
        <v>4</v>
      </c>
      <c r="BK1003" s="25">
        <v>23.200000000000003</v>
      </c>
      <c r="BL1003" s="25">
        <v>0</v>
      </c>
      <c r="BM1003" s="25">
        <v>11.200000000000001</v>
      </c>
      <c r="BN1003" s="25">
        <v>7.2</v>
      </c>
      <c r="BO1003" t="s">
        <v>236</v>
      </c>
    </row>
    <row r="1004" spans="1:67" x14ac:dyDescent="0.25">
      <c r="A1004" s="6">
        <v>45105</v>
      </c>
      <c r="B1004" t="s">
        <v>12</v>
      </c>
      <c r="C1004">
        <v>28</v>
      </c>
      <c r="D1004">
        <f t="shared" si="103"/>
        <v>492.00000000000006</v>
      </c>
      <c r="E1004">
        <f t="shared" si="99"/>
        <v>132.80000000000001</v>
      </c>
      <c r="F1004">
        <f t="shared" si="100"/>
        <v>98.4</v>
      </c>
      <c r="G1004">
        <f t="shared" si="101"/>
        <v>156</v>
      </c>
      <c r="H1004">
        <f t="shared" si="102"/>
        <v>104.8</v>
      </c>
      <c r="I1004">
        <v>0</v>
      </c>
      <c r="J1004" s="22">
        <v>0.24</v>
      </c>
      <c r="K1004" s="22">
        <v>0.51200000000000001</v>
      </c>
      <c r="L1004" s="22">
        <v>0.6160000000000001</v>
      </c>
      <c r="M1004" s="22">
        <v>0.66400000000000015</v>
      </c>
      <c r="N1004" s="22">
        <v>0.6160000000000001</v>
      </c>
      <c r="O1004" s="24">
        <v>0.70400000000000007</v>
      </c>
      <c r="P1004" s="24">
        <v>0.56000000000000005</v>
      </c>
      <c r="Q1004" s="24">
        <v>0.8</v>
      </c>
      <c r="R1004" s="24">
        <v>0.44800000000000006</v>
      </c>
      <c r="S1004" s="24">
        <v>0.58399999999999996</v>
      </c>
      <c r="T1004" s="24">
        <v>0.496</v>
      </c>
      <c r="U1004" s="24">
        <v>0.44800000000000006</v>
      </c>
      <c r="V1004" s="24">
        <v>0.32000000000000006</v>
      </c>
      <c r="W1004" s="24">
        <v>0.72000000000000008</v>
      </c>
      <c r="X1004" s="24">
        <v>0.70400000000000007</v>
      </c>
      <c r="Y1004" s="24">
        <v>0.65600000000000014</v>
      </c>
      <c r="Z1004" s="24">
        <v>0.45600000000000007</v>
      </c>
      <c r="AA1004" s="25">
        <v>16</v>
      </c>
      <c r="AB1004" s="25">
        <v>24.8</v>
      </c>
      <c r="AC1004" s="25">
        <v>0</v>
      </c>
      <c r="AD1004" s="25">
        <v>9.6000000000000014</v>
      </c>
      <c r="AE1004" s="25">
        <v>4</v>
      </c>
      <c r="AF1004" s="25">
        <v>4.8000000000000007</v>
      </c>
      <c r="AG1004" s="25">
        <v>25.6</v>
      </c>
      <c r="AH1004" s="25">
        <v>12</v>
      </c>
      <c r="AI1004" s="25">
        <v>1.6</v>
      </c>
      <c r="AJ1004" s="25">
        <v>0</v>
      </c>
      <c r="AK1004" s="25">
        <v>32.800000000000004</v>
      </c>
      <c r="AL1004" s="25">
        <v>16</v>
      </c>
      <c r="AM1004" s="25">
        <v>0</v>
      </c>
      <c r="AN1004" s="25">
        <v>12</v>
      </c>
      <c r="AO1004" s="25">
        <v>0.8</v>
      </c>
      <c r="AP1004" s="25">
        <v>24.8</v>
      </c>
      <c r="AQ1004" s="25">
        <v>1.6</v>
      </c>
      <c r="AR1004" s="25">
        <v>0</v>
      </c>
      <c r="AS1004" s="25">
        <v>40.800000000000004</v>
      </c>
      <c r="AT1004" s="25">
        <v>8.8000000000000007</v>
      </c>
      <c r="AU1004" s="25">
        <v>7.2</v>
      </c>
      <c r="AV1004" s="25">
        <v>28.8</v>
      </c>
      <c r="AW1004" s="25">
        <v>9.6000000000000014</v>
      </c>
      <c r="AX1004" s="25">
        <v>32</v>
      </c>
      <c r="AY1004" s="25">
        <v>24</v>
      </c>
      <c r="AZ1004" s="25">
        <v>11.200000000000001</v>
      </c>
      <c r="BA1004" s="25">
        <v>17.600000000000001</v>
      </c>
      <c r="BB1004" s="25">
        <v>14.4</v>
      </c>
      <c r="BC1004" s="25">
        <v>1.6</v>
      </c>
      <c r="BD1004" s="25">
        <v>9.6000000000000014</v>
      </c>
      <c r="BE1004" s="25">
        <v>4</v>
      </c>
      <c r="BF1004" s="25">
        <v>20.8</v>
      </c>
      <c r="BG1004" s="25">
        <v>22.400000000000002</v>
      </c>
      <c r="BH1004" s="25">
        <v>7.2</v>
      </c>
      <c r="BI1004" s="25">
        <v>6.4</v>
      </c>
      <c r="BJ1004" s="25">
        <v>0</v>
      </c>
      <c r="BK1004" s="25">
        <v>17.600000000000001</v>
      </c>
      <c r="BL1004" s="25">
        <v>9.6000000000000014</v>
      </c>
      <c r="BM1004" s="25">
        <v>36.800000000000004</v>
      </c>
      <c r="BN1004" s="25">
        <v>8</v>
      </c>
      <c r="BO1004" t="s">
        <v>236</v>
      </c>
    </row>
    <row r="1005" spans="1:67" x14ac:dyDescent="0.25">
      <c r="A1005" s="6">
        <v>45106</v>
      </c>
      <c r="B1005" t="s">
        <v>12</v>
      </c>
      <c r="C1005">
        <v>29</v>
      </c>
      <c r="D1005">
        <f t="shared" si="103"/>
        <v>371.20000000000016</v>
      </c>
      <c r="E1005">
        <f t="shared" si="99"/>
        <v>80</v>
      </c>
      <c r="F1005">
        <f t="shared" si="100"/>
        <v>111.20000000000002</v>
      </c>
      <c r="G1005">
        <f t="shared" si="101"/>
        <v>87.200000000000017</v>
      </c>
      <c r="H1005">
        <f t="shared" si="102"/>
        <v>92.800000000000097</v>
      </c>
      <c r="I1005">
        <v>0</v>
      </c>
      <c r="J1005" s="22">
        <v>0.54400000000000004</v>
      </c>
      <c r="K1005" s="22">
        <v>0.56000000000000005</v>
      </c>
      <c r="L1005" s="22">
        <v>0.53600000000000003</v>
      </c>
      <c r="M1005" s="22">
        <v>0.67200000000000004</v>
      </c>
      <c r="N1005" s="22">
        <v>0.7360000000000001</v>
      </c>
      <c r="O1005" s="24">
        <v>0.52</v>
      </c>
      <c r="P1005" s="24">
        <v>0.47199999999999998</v>
      </c>
      <c r="Q1005" s="24">
        <v>0.52</v>
      </c>
      <c r="R1005" s="24">
        <v>0.42400000000000004</v>
      </c>
      <c r="S1005" s="24">
        <v>0.57599999999999996</v>
      </c>
      <c r="T1005" s="24">
        <v>0.79200000000000004</v>
      </c>
      <c r="U1005" s="24">
        <v>0.74400000000000011</v>
      </c>
      <c r="V1005" s="24">
        <v>0.7360000000000001</v>
      </c>
      <c r="W1005" s="24">
        <v>0.72000000000000008</v>
      </c>
      <c r="X1005" s="24">
        <v>0.32800000000000007</v>
      </c>
      <c r="Y1005" s="24">
        <v>0.32000000000000006</v>
      </c>
      <c r="Z1005" s="24">
        <v>0.36800000000000005</v>
      </c>
      <c r="AA1005" s="25">
        <v>0</v>
      </c>
      <c r="AB1005" s="25">
        <v>27.200000000000003</v>
      </c>
      <c r="AC1005" s="25">
        <v>8.8000000000000007</v>
      </c>
      <c r="AD1005" s="25">
        <v>0</v>
      </c>
      <c r="AE1005" s="25">
        <v>0</v>
      </c>
      <c r="AF1005" s="25">
        <v>0</v>
      </c>
      <c r="AG1005" s="25">
        <v>23.200000000000003</v>
      </c>
      <c r="AH1005" s="25">
        <v>8</v>
      </c>
      <c r="AI1005" s="25">
        <v>22.400000000000002</v>
      </c>
      <c r="AJ1005" s="25">
        <v>21.6</v>
      </c>
      <c r="AK1005" s="25">
        <v>15.200000000000001</v>
      </c>
      <c r="AL1005" s="25">
        <v>0.80000000000009097</v>
      </c>
      <c r="AM1005" s="25">
        <v>13.600000000000001</v>
      </c>
      <c r="AN1005" s="25">
        <v>1.6</v>
      </c>
      <c r="AO1005" s="25">
        <v>10.4</v>
      </c>
      <c r="AP1005" s="25">
        <v>27.200000000000003</v>
      </c>
      <c r="AQ1005" s="25">
        <v>9.6000000000000121</v>
      </c>
      <c r="AR1005" s="25">
        <v>0</v>
      </c>
      <c r="AS1005" s="25">
        <v>17.600000000000001</v>
      </c>
      <c r="AT1005" s="25">
        <v>12</v>
      </c>
      <c r="AU1005" s="25">
        <v>16</v>
      </c>
      <c r="AV1005" s="25">
        <v>4</v>
      </c>
      <c r="AW1005" s="25">
        <v>7.2</v>
      </c>
      <c r="AX1005" s="25">
        <v>0</v>
      </c>
      <c r="AY1005" s="25">
        <v>6.4</v>
      </c>
      <c r="AZ1005" s="25">
        <v>0</v>
      </c>
      <c r="BA1005" s="25">
        <v>1.6</v>
      </c>
      <c r="BB1005" s="25">
        <v>42.400000000000006</v>
      </c>
      <c r="BC1005" s="25">
        <v>6.4</v>
      </c>
      <c r="BD1005" s="25">
        <v>3.2</v>
      </c>
      <c r="BE1005" s="25">
        <v>0</v>
      </c>
      <c r="BF1005" s="25">
        <v>14.4</v>
      </c>
      <c r="BG1005" s="25">
        <v>28.8</v>
      </c>
      <c r="BH1005" s="25">
        <v>0</v>
      </c>
      <c r="BI1005" s="25">
        <v>12.8</v>
      </c>
      <c r="BJ1005" s="25">
        <v>0</v>
      </c>
      <c r="BK1005" s="25">
        <v>19.200000000000003</v>
      </c>
      <c r="BL1005" s="25">
        <v>0</v>
      </c>
      <c r="BM1005" s="25">
        <v>4.8000000000000007</v>
      </c>
      <c r="BN1005" s="25">
        <v>0</v>
      </c>
      <c r="BO1005" t="s">
        <v>236</v>
      </c>
    </row>
    <row r="1006" spans="1:67" x14ac:dyDescent="0.25">
      <c r="A1006" s="6">
        <v>45107</v>
      </c>
      <c r="B1006" t="s">
        <v>12</v>
      </c>
      <c r="C1006">
        <v>30</v>
      </c>
      <c r="D1006">
        <f t="shared" si="103"/>
        <v>324.80000000000007</v>
      </c>
      <c r="E1006">
        <f t="shared" si="99"/>
        <v>88.000000000000014</v>
      </c>
      <c r="F1006">
        <f t="shared" si="100"/>
        <v>70.40000000000002</v>
      </c>
      <c r="G1006">
        <f t="shared" si="101"/>
        <v>57.600000000000009</v>
      </c>
      <c r="H1006">
        <f t="shared" si="102"/>
        <v>108.80000000000001</v>
      </c>
      <c r="I1006">
        <v>0</v>
      </c>
      <c r="J1006" s="22">
        <v>0.25600000000000001</v>
      </c>
      <c r="K1006" s="22">
        <v>0.64000000000000012</v>
      </c>
      <c r="L1006" s="22">
        <v>0.79200000000000004</v>
      </c>
      <c r="M1006" s="22">
        <v>0.68</v>
      </c>
      <c r="N1006" s="22">
        <v>0.74400000000000011</v>
      </c>
      <c r="O1006" s="24">
        <v>0.8</v>
      </c>
      <c r="P1006" s="24">
        <v>0.75200000000000011</v>
      </c>
      <c r="Q1006" s="24">
        <v>0.6080000000000001</v>
      </c>
      <c r="R1006" s="24">
        <v>0.68800000000000006</v>
      </c>
      <c r="S1006" s="24">
        <v>0.51200000000000001</v>
      </c>
      <c r="T1006" s="24">
        <v>0.62400000000000011</v>
      </c>
      <c r="U1006" s="24">
        <v>0.40800000000000003</v>
      </c>
      <c r="V1006" s="24">
        <v>0.72000000000000008</v>
      </c>
      <c r="W1006" s="24">
        <v>0.76000000000000012</v>
      </c>
      <c r="X1006" s="24">
        <v>0.26400000000000001</v>
      </c>
      <c r="Y1006" s="24">
        <v>0.36000000000000004</v>
      </c>
      <c r="Z1006" s="24">
        <v>0.7360000000000001</v>
      </c>
      <c r="AA1006" s="25">
        <v>4.8000000000000007</v>
      </c>
      <c r="AB1006" s="25">
        <v>36.800000000000004</v>
      </c>
      <c r="AC1006" s="25">
        <v>11.200000000000001</v>
      </c>
      <c r="AD1006" s="25">
        <v>0</v>
      </c>
      <c r="AE1006" s="25">
        <v>0.8</v>
      </c>
      <c r="AF1006" s="25">
        <v>0</v>
      </c>
      <c r="AG1006" s="25">
        <v>13.600000000000001</v>
      </c>
      <c r="AH1006" s="25">
        <v>2.4000000000000004</v>
      </c>
      <c r="AI1006" s="25">
        <v>0</v>
      </c>
      <c r="AJ1006" s="25">
        <v>0.8</v>
      </c>
      <c r="AK1006" s="25">
        <v>8</v>
      </c>
      <c r="AL1006" s="25">
        <v>0</v>
      </c>
      <c r="AM1006" s="25">
        <v>20</v>
      </c>
      <c r="AN1006" s="25">
        <v>20</v>
      </c>
      <c r="AO1006" s="25">
        <v>15.200000000000001</v>
      </c>
      <c r="AP1006" s="25">
        <v>0</v>
      </c>
      <c r="AQ1006" s="25">
        <v>0</v>
      </c>
      <c r="AR1006" s="25">
        <v>14.4</v>
      </c>
      <c r="AS1006" s="25">
        <v>28.8</v>
      </c>
      <c r="AT1006" s="25">
        <v>10.4</v>
      </c>
      <c r="AU1006" s="25">
        <v>5.6000000000000005</v>
      </c>
      <c r="AV1006" s="25">
        <v>4.8000000000000007</v>
      </c>
      <c r="AW1006" s="25">
        <v>0</v>
      </c>
      <c r="AX1006" s="25">
        <v>1.6</v>
      </c>
      <c r="AY1006" s="25">
        <v>0</v>
      </c>
      <c r="AZ1006" s="25">
        <v>2.4000000000000004</v>
      </c>
      <c r="BA1006" s="25">
        <v>4</v>
      </c>
      <c r="BB1006" s="25">
        <v>0.8</v>
      </c>
      <c r="BC1006" s="25">
        <v>23.200000000000003</v>
      </c>
      <c r="BD1006" s="25">
        <v>15.200000000000001</v>
      </c>
      <c r="BE1006" s="25">
        <v>1.6</v>
      </c>
      <c r="BF1006" s="25">
        <v>8</v>
      </c>
      <c r="BG1006" s="25">
        <v>7.2</v>
      </c>
      <c r="BH1006" s="25">
        <v>4</v>
      </c>
      <c r="BI1006" s="25">
        <v>6.4</v>
      </c>
      <c r="BJ1006" s="25">
        <v>0</v>
      </c>
      <c r="BK1006" s="25">
        <v>24</v>
      </c>
      <c r="BL1006" s="25">
        <v>25.6</v>
      </c>
      <c r="BM1006" s="25">
        <v>0</v>
      </c>
      <c r="BN1006" s="25">
        <v>11.200000000000001</v>
      </c>
      <c r="BO1006" t="s">
        <v>236</v>
      </c>
    </row>
    <row r="1007" spans="1:67" x14ac:dyDescent="0.25">
      <c r="B1007" t="s">
        <v>13</v>
      </c>
      <c r="C1007">
        <v>0.01</v>
      </c>
      <c r="D1007">
        <f t="shared" si="103"/>
        <v>0</v>
      </c>
      <c r="E1007">
        <v>0</v>
      </c>
      <c r="F1007">
        <v>0</v>
      </c>
      <c r="G1007">
        <v>0</v>
      </c>
      <c r="H1007">
        <v>0</v>
      </c>
      <c r="I1007">
        <v>0</v>
      </c>
      <c r="J1007" s="22">
        <v>0</v>
      </c>
      <c r="K1007" s="22">
        <v>0</v>
      </c>
      <c r="L1007" s="22">
        <v>0</v>
      </c>
      <c r="M1007" s="22">
        <v>0</v>
      </c>
      <c r="N1007" s="22">
        <v>0</v>
      </c>
      <c r="O1007" s="24">
        <v>0</v>
      </c>
      <c r="P1007" s="24">
        <v>0</v>
      </c>
      <c r="Q1007" s="24">
        <v>0</v>
      </c>
      <c r="R1007" s="24">
        <v>0</v>
      </c>
      <c r="S1007" s="24">
        <v>0</v>
      </c>
      <c r="T1007" s="24">
        <v>0</v>
      </c>
      <c r="U1007" s="24">
        <v>0</v>
      </c>
      <c r="V1007" s="24">
        <v>0</v>
      </c>
      <c r="W1007" s="24">
        <v>0</v>
      </c>
      <c r="X1007" s="24">
        <v>0</v>
      </c>
      <c r="Y1007" s="24">
        <v>0</v>
      </c>
      <c r="Z1007" s="24">
        <v>0</v>
      </c>
      <c r="AA1007" s="25">
        <v>0</v>
      </c>
      <c r="AB1007" s="25">
        <v>0</v>
      </c>
      <c r="AC1007" s="25">
        <v>0</v>
      </c>
      <c r="AD1007" s="25">
        <v>0</v>
      </c>
      <c r="AE1007" s="25">
        <v>0</v>
      </c>
      <c r="AF1007" s="25">
        <v>0</v>
      </c>
      <c r="AG1007" s="25">
        <v>0</v>
      </c>
      <c r="AH1007" s="25">
        <v>0</v>
      </c>
      <c r="AI1007" s="25">
        <v>0</v>
      </c>
      <c r="AJ1007" s="25">
        <v>0</v>
      </c>
      <c r="AK1007" s="25">
        <v>0</v>
      </c>
      <c r="AL1007" s="25">
        <v>0</v>
      </c>
      <c r="AM1007" s="25">
        <v>0</v>
      </c>
      <c r="AN1007" s="25">
        <v>0</v>
      </c>
      <c r="AO1007" s="25">
        <v>0</v>
      </c>
      <c r="AP1007" s="25">
        <v>0</v>
      </c>
      <c r="AQ1007" s="25">
        <v>0</v>
      </c>
      <c r="AR1007" s="25">
        <v>0</v>
      </c>
      <c r="AS1007" s="25">
        <v>0</v>
      </c>
      <c r="AT1007" s="25">
        <v>0</v>
      </c>
      <c r="AU1007" s="25">
        <v>0</v>
      </c>
      <c r="AV1007" s="25">
        <v>0</v>
      </c>
      <c r="AW1007" s="25">
        <v>0</v>
      </c>
      <c r="AX1007" s="25">
        <v>0</v>
      </c>
      <c r="AY1007" s="25">
        <v>0</v>
      </c>
      <c r="AZ1007" s="25">
        <v>0</v>
      </c>
      <c r="BA1007" s="25">
        <v>0</v>
      </c>
      <c r="BB1007" s="25">
        <v>0</v>
      </c>
      <c r="BC1007" s="25">
        <v>0</v>
      </c>
      <c r="BD1007" s="25">
        <v>0</v>
      </c>
      <c r="BE1007" s="25">
        <v>0</v>
      </c>
      <c r="BF1007" s="25">
        <v>0</v>
      </c>
      <c r="BG1007" s="25">
        <v>0</v>
      </c>
      <c r="BH1007" s="25">
        <v>0</v>
      </c>
      <c r="BI1007" s="25">
        <v>0</v>
      </c>
      <c r="BJ1007" s="25">
        <v>0</v>
      </c>
      <c r="BK1007" s="25">
        <v>0</v>
      </c>
      <c r="BL1007" s="25">
        <v>0</v>
      </c>
      <c r="BM1007" s="25">
        <v>0</v>
      </c>
      <c r="BN1007" s="25">
        <v>0</v>
      </c>
      <c r="BO1007" t="s">
        <v>237</v>
      </c>
    </row>
    <row r="1008" spans="1:67" x14ac:dyDescent="0.25">
      <c r="B1008" t="s">
        <v>13</v>
      </c>
      <c r="C1008">
        <v>0.02</v>
      </c>
      <c r="D1008">
        <f t="shared" si="103"/>
        <v>0</v>
      </c>
      <c r="E1008">
        <v>0</v>
      </c>
      <c r="F1008">
        <v>0</v>
      </c>
      <c r="G1008">
        <v>0</v>
      </c>
      <c r="H1008">
        <v>0</v>
      </c>
      <c r="I1008">
        <v>0</v>
      </c>
      <c r="J1008" s="22">
        <v>0</v>
      </c>
      <c r="K1008" s="22">
        <v>0</v>
      </c>
      <c r="L1008" s="22">
        <v>0</v>
      </c>
      <c r="M1008" s="22">
        <v>0</v>
      </c>
      <c r="N1008" s="22">
        <v>0</v>
      </c>
      <c r="O1008" s="24">
        <v>0</v>
      </c>
      <c r="P1008" s="24">
        <v>0</v>
      </c>
      <c r="Q1008" s="24">
        <v>0</v>
      </c>
      <c r="R1008" s="24">
        <v>0</v>
      </c>
      <c r="S1008" s="24">
        <v>0</v>
      </c>
      <c r="T1008" s="24">
        <v>0</v>
      </c>
      <c r="U1008" s="24">
        <v>0</v>
      </c>
      <c r="V1008" s="24">
        <v>0</v>
      </c>
      <c r="W1008" s="24">
        <v>0</v>
      </c>
      <c r="X1008" s="24">
        <v>0</v>
      </c>
      <c r="Y1008" s="24">
        <v>0</v>
      </c>
      <c r="Z1008" s="24">
        <v>0</v>
      </c>
      <c r="AA1008" s="25">
        <v>0</v>
      </c>
      <c r="AB1008" s="25">
        <v>0</v>
      </c>
      <c r="AC1008" s="25">
        <v>0</v>
      </c>
      <c r="AD1008" s="25">
        <v>0</v>
      </c>
      <c r="AE1008" s="25">
        <v>0</v>
      </c>
      <c r="AF1008" s="25">
        <v>0</v>
      </c>
      <c r="AG1008" s="25">
        <v>0</v>
      </c>
      <c r="AH1008" s="25">
        <v>0</v>
      </c>
      <c r="AI1008" s="25">
        <v>0</v>
      </c>
      <c r="AJ1008" s="25">
        <v>0</v>
      </c>
      <c r="AK1008" s="25">
        <v>0</v>
      </c>
      <c r="AL1008" s="25">
        <v>0</v>
      </c>
      <c r="AM1008" s="25">
        <v>0</v>
      </c>
      <c r="AN1008" s="25">
        <v>0</v>
      </c>
      <c r="AO1008" s="25">
        <v>0</v>
      </c>
      <c r="AP1008" s="25">
        <v>0</v>
      </c>
      <c r="AQ1008" s="25">
        <v>0</v>
      </c>
      <c r="AR1008" s="25">
        <v>0</v>
      </c>
      <c r="AS1008" s="25">
        <v>0</v>
      </c>
      <c r="AT1008" s="25">
        <v>0</v>
      </c>
      <c r="AU1008" s="25">
        <v>0</v>
      </c>
      <c r="AV1008" s="25">
        <v>0</v>
      </c>
      <c r="AW1008" s="25">
        <v>0</v>
      </c>
      <c r="AX1008" s="25">
        <v>0</v>
      </c>
      <c r="AY1008" s="25">
        <v>0</v>
      </c>
      <c r="AZ1008" s="25">
        <v>0</v>
      </c>
      <c r="BA1008" s="25">
        <v>0</v>
      </c>
      <c r="BB1008" s="25">
        <v>0</v>
      </c>
      <c r="BC1008" s="25">
        <v>0</v>
      </c>
      <c r="BD1008" s="25">
        <v>0</v>
      </c>
      <c r="BE1008" s="25">
        <v>0</v>
      </c>
      <c r="BF1008" s="25">
        <v>0</v>
      </c>
      <c r="BG1008" s="25">
        <v>0</v>
      </c>
      <c r="BH1008" s="25">
        <v>0</v>
      </c>
      <c r="BI1008" s="25">
        <v>0</v>
      </c>
      <c r="BJ1008" s="25">
        <v>0</v>
      </c>
      <c r="BK1008" s="25">
        <v>0</v>
      </c>
      <c r="BL1008" s="25">
        <v>0</v>
      </c>
      <c r="BM1008" s="25">
        <v>0</v>
      </c>
      <c r="BN1008" s="25">
        <v>0</v>
      </c>
      <c r="BO1008" t="s">
        <v>237</v>
      </c>
    </row>
    <row r="1009" spans="1:67" x14ac:dyDescent="0.25">
      <c r="B1009" t="s">
        <v>13</v>
      </c>
      <c r="C1009">
        <v>0.03</v>
      </c>
      <c r="D1009">
        <f t="shared" si="103"/>
        <v>0</v>
      </c>
      <c r="E1009">
        <v>0</v>
      </c>
      <c r="F1009">
        <v>0</v>
      </c>
      <c r="G1009">
        <v>0</v>
      </c>
      <c r="H1009">
        <v>0</v>
      </c>
      <c r="I1009">
        <v>0</v>
      </c>
      <c r="J1009" s="22">
        <v>0</v>
      </c>
      <c r="K1009" s="22">
        <v>0</v>
      </c>
      <c r="L1009" s="22">
        <v>0</v>
      </c>
      <c r="M1009" s="22">
        <v>0</v>
      </c>
      <c r="N1009" s="22">
        <v>0</v>
      </c>
      <c r="O1009" s="24">
        <v>0</v>
      </c>
      <c r="P1009" s="24">
        <v>0</v>
      </c>
      <c r="Q1009" s="24">
        <v>0</v>
      </c>
      <c r="R1009" s="24">
        <v>0</v>
      </c>
      <c r="S1009" s="24">
        <v>0</v>
      </c>
      <c r="T1009" s="24">
        <v>0</v>
      </c>
      <c r="U1009" s="24">
        <v>0</v>
      </c>
      <c r="V1009" s="24">
        <v>0</v>
      </c>
      <c r="W1009" s="24">
        <v>0</v>
      </c>
      <c r="X1009" s="24">
        <v>0</v>
      </c>
      <c r="Y1009" s="24">
        <v>0</v>
      </c>
      <c r="Z1009" s="24">
        <v>0</v>
      </c>
      <c r="AA1009" s="25">
        <v>0</v>
      </c>
      <c r="AB1009" s="25">
        <v>0</v>
      </c>
      <c r="AC1009" s="25">
        <v>0</v>
      </c>
      <c r="AD1009" s="25">
        <v>0</v>
      </c>
      <c r="AE1009" s="25">
        <v>0</v>
      </c>
      <c r="AF1009" s="25">
        <v>0</v>
      </c>
      <c r="AG1009" s="25">
        <v>0</v>
      </c>
      <c r="AH1009" s="25">
        <v>0</v>
      </c>
      <c r="AI1009" s="25">
        <v>0</v>
      </c>
      <c r="AJ1009" s="25">
        <v>0</v>
      </c>
      <c r="AK1009" s="25">
        <v>0</v>
      </c>
      <c r="AL1009" s="25">
        <v>0</v>
      </c>
      <c r="AM1009" s="25">
        <v>0</v>
      </c>
      <c r="AN1009" s="25">
        <v>0</v>
      </c>
      <c r="AO1009" s="25">
        <v>0</v>
      </c>
      <c r="AP1009" s="25">
        <v>0</v>
      </c>
      <c r="AQ1009" s="25">
        <v>0</v>
      </c>
      <c r="AR1009" s="25">
        <v>0</v>
      </c>
      <c r="AS1009" s="25">
        <v>0</v>
      </c>
      <c r="AT1009" s="25">
        <v>0</v>
      </c>
      <c r="AU1009" s="25">
        <v>0</v>
      </c>
      <c r="AV1009" s="25">
        <v>0</v>
      </c>
      <c r="AW1009" s="25">
        <v>0</v>
      </c>
      <c r="AX1009" s="25">
        <v>0</v>
      </c>
      <c r="AY1009" s="25">
        <v>0</v>
      </c>
      <c r="AZ1009" s="25">
        <v>0</v>
      </c>
      <c r="BA1009" s="25">
        <v>0</v>
      </c>
      <c r="BB1009" s="25">
        <v>0</v>
      </c>
      <c r="BC1009" s="25">
        <v>0</v>
      </c>
      <c r="BD1009" s="25">
        <v>0</v>
      </c>
      <c r="BE1009" s="25">
        <v>0</v>
      </c>
      <c r="BF1009" s="25">
        <v>0</v>
      </c>
      <c r="BG1009" s="25">
        <v>0</v>
      </c>
      <c r="BH1009" s="25">
        <v>0</v>
      </c>
      <c r="BI1009" s="25">
        <v>0</v>
      </c>
      <c r="BJ1009" s="25">
        <v>0</v>
      </c>
      <c r="BK1009" s="25">
        <v>0</v>
      </c>
      <c r="BL1009" s="25">
        <v>0</v>
      </c>
      <c r="BM1009" s="25">
        <v>0</v>
      </c>
      <c r="BN1009" s="25">
        <v>0</v>
      </c>
      <c r="BO1009" t="s">
        <v>237</v>
      </c>
    </row>
    <row r="1010" spans="1:67" x14ac:dyDescent="0.25">
      <c r="B1010" t="s">
        <v>13</v>
      </c>
      <c r="C1010">
        <v>0.04</v>
      </c>
      <c r="D1010">
        <f t="shared" si="103"/>
        <v>0</v>
      </c>
      <c r="E1010">
        <v>0</v>
      </c>
      <c r="F1010">
        <v>0</v>
      </c>
      <c r="G1010">
        <v>0</v>
      </c>
      <c r="H1010">
        <v>0</v>
      </c>
      <c r="I1010">
        <v>0</v>
      </c>
      <c r="J1010" s="22">
        <v>0</v>
      </c>
      <c r="K1010" s="22">
        <v>0</v>
      </c>
      <c r="L1010" s="22">
        <v>0</v>
      </c>
      <c r="M1010" s="22">
        <v>0</v>
      </c>
      <c r="N1010" s="22">
        <v>0</v>
      </c>
      <c r="O1010" s="24">
        <v>0</v>
      </c>
      <c r="P1010" s="24">
        <v>0</v>
      </c>
      <c r="Q1010" s="24">
        <v>0</v>
      </c>
      <c r="R1010" s="24">
        <v>0</v>
      </c>
      <c r="S1010" s="24">
        <v>0</v>
      </c>
      <c r="T1010" s="24">
        <v>0</v>
      </c>
      <c r="U1010" s="24">
        <v>0</v>
      </c>
      <c r="V1010" s="24">
        <v>0</v>
      </c>
      <c r="W1010" s="24">
        <v>0</v>
      </c>
      <c r="X1010" s="24">
        <v>0</v>
      </c>
      <c r="Y1010" s="24">
        <v>0</v>
      </c>
      <c r="Z1010" s="24">
        <v>0</v>
      </c>
      <c r="AA1010" s="25">
        <v>0</v>
      </c>
      <c r="AB1010" s="25">
        <v>0</v>
      </c>
      <c r="AC1010" s="25">
        <v>0</v>
      </c>
      <c r="AD1010" s="25">
        <v>0</v>
      </c>
      <c r="AE1010" s="25">
        <v>0</v>
      </c>
      <c r="AF1010" s="25">
        <v>0</v>
      </c>
      <c r="AG1010" s="25">
        <v>0</v>
      </c>
      <c r="AH1010" s="25">
        <v>0</v>
      </c>
      <c r="AI1010" s="25">
        <v>0</v>
      </c>
      <c r="AJ1010" s="25">
        <v>0</v>
      </c>
      <c r="AK1010" s="25">
        <v>0</v>
      </c>
      <c r="AL1010" s="25">
        <v>0</v>
      </c>
      <c r="AM1010" s="25">
        <v>0</v>
      </c>
      <c r="AN1010" s="25">
        <v>0</v>
      </c>
      <c r="AO1010" s="25">
        <v>0</v>
      </c>
      <c r="AP1010" s="25">
        <v>0</v>
      </c>
      <c r="AQ1010" s="25">
        <v>0</v>
      </c>
      <c r="AR1010" s="25">
        <v>0</v>
      </c>
      <c r="AS1010" s="25">
        <v>0</v>
      </c>
      <c r="AT1010" s="25">
        <v>0</v>
      </c>
      <c r="AU1010" s="25">
        <v>0</v>
      </c>
      <c r="AV1010" s="25">
        <v>0</v>
      </c>
      <c r="AW1010" s="25">
        <v>0</v>
      </c>
      <c r="AX1010" s="25">
        <v>0</v>
      </c>
      <c r="AY1010" s="25">
        <v>0</v>
      </c>
      <c r="AZ1010" s="25">
        <v>0</v>
      </c>
      <c r="BA1010" s="25">
        <v>0</v>
      </c>
      <c r="BB1010" s="25">
        <v>0</v>
      </c>
      <c r="BC1010" s="25">
        <v>0</v>
      </c>
      <c r="BD1010" s="25">
        <v>0</v>
      </c>
      <c r="BE1010" s="25">
        <v>0</v>
      </c>
      <c r="BF1010" s="25">
        <v>0</v>
      </c>
      <c r="BG1010" s="25">
        <v>0</v>
      </c>
      <c r="BH1010" s="25">
        <v>0</v>
      </c>
      <c r="BI1010" s="25">
        <v>0</v>
      </c>
      <c r="BJ1010" s="25">
        <v>0</v>
      </c>
      <c r="BK1010" s="25">
        <v>0</v>
      </c>
      <c r="BL1010" s="25">
        <v>0</v>
      </c>
      <c r="BM1010" s="25">
        <v>0</v>
      </c>
      <c r="BN1010" s="25">
        <v>0</v>
      </c>
      <c r="BO1010" t="s">
        <v>237</v>
      </c>
    </row>
    <row r="1011" spans="1:67" x14ac:dyDescent="0.25">
      <c r="B1011" t="s">
        <v>13</v>
      </c>
      <c r="C1011">
        <v>0.05</v>
      </c>
      <c r="D1011">
        <f t="shared" si="103"/>
        <v>0</v>
      </c>
      <c r="E1011">
        <v>0</v>
      </c>
      <c r="F1011">
        <v>0</v>
      </c>
      <c r="G1011">
        <v>0</v>
      </c>
      <c r="H1011">
        <v>0</v>
      </c>
      <c r="I1011">
        <v>0</v>
      </c>
      <c r="J1011" s="22">
        <v>0</v>
      </c>
      <c r="K1011" s="22">
        <v>0</v>
      </c>
      <c r="L1011" s="22">
        <v>0</v>
      </c>
      <c r="M1011" s="22">
        <v>0</v>
      </c>
      <c r="N1011" s="22">
        <v>0</v>
      </c>
      <c r="O1011" s="24">
        <v>0</v>
      </c>
      <c r="P1011" s="24">
        <v>0</v>
      </c>
      <c r="Q1011" s="24">
        <v>0</v>
      </c>
      <c r="R1011" s="24">
        <v>0</v>
      </c>
      <c r="S1011" s="24">
        <v>0</v>
      </c>
      <c r="T1011" s="24">
        <v>0</v>
      </c>
      <c r="U1011" s="24">
        <v>0</v>
      </c>
      <c r="V1011" s="24">
        <v>0</v>
      </c>
      <c r="W1011" s="24">
        <v>0</v>
      </c>
      <c r="X1011" s="24">
        <v>0</v>
      </c>
      <c r="Y1011" s="24">
        <v>0</v>
      </c>
      <c r="Z1011" s="24">
        <v>0</v>
      </c>
      <c r="AA1011" s="25">
        <v>0</v>
      </c>
      <c r="AB1011" s="25">
        <v>0</v>
      </c>
      <c r="AC1011" s="25">
        <v>0</v>
      </c>
      <c r="AD1011" s="25">
        <v>0</v>
      </c>
      <c r="AE1011" s="25">
        <v>0</v>
      </c>
      <c r="AF1011" s="25">
        <v>0</v>
      </c>
      <c r="AG1011" s="25">
        <v>0</v>
      </c>
      <c r="AH1011" s="25">
        <v>0</v>
      </c>
      <c r="AI1011" s="25">
        <v>0</v>
      </c>
      <c r="AJ1011" s="25">
        <v>0</v>
      </c>
      <c r="AK1011" s="25">
        <v>0</v>
      </c>
      <c r="AL1011" s="25">
        <v>0</v>
      </c>
      <c r="AM1011" s="25">
        <v>0</v>
      </c>
      <c r="AN1011" s="25">
        <v>0</v>
      </c>
      <c r="AO1011" s="25">
        <v>0</v>
      </c>
      <c r="AP1011" s="25">
        <v>0</v>
      </c>
      <c r="AQ1011" s="25">
        <v>0</v>
      </c>
      <c r="AR1011" s="25">
        <v>0</v>
      </c>
      <c r="AS1011" s="25">
        <v>0</v>
      </c>
      <c r="AT1011" s="25">
        <v>0</v>
      </c>
      <c r="AU1011" s="25">
        <v>0</v>
      </c>
      <c r="AV1011" s="25">
        <v>0</v>
      </c>
      <c r="AW1011" s="25">
        <v>0</v>
      </c>
      <c r="AX1011" s="25">
        <v>0</v>
      </c>
      <c r="AY1011" s="25">
        <v>0</v>
      </c>
      <c r="AZ1011" s="25">
        <v>0</v>
      </c>
      <c r="BA1011" s="25">
        <v>0</v>
      </c>
      <c r="BB1011" s="25">
        <v>0</v>
      </c>
      <c r="BC1011" s="25">
        <v>0</v>
      </c>
      <c r="BD1011" s="25">
        <v>0</v>
      </c>
      <c r="BE1011" s="25">
        <v>0</v>
      </c>
      <c r="BF1011" s="25">
        <v>0</v>
      </c>
      <c r="BG1011" s="25">
        <v>0</v>
      </c>
      <c r="BH1011" s="25">
        <v>0</v>
      </c>
      <c r="BI1011" s="25">
        <v>0</v>
      </c>
      <c r="BJ1011" s="25">
        <v>0</v>
      </c>
      <c r="BK1011" s="25">
        <v>0</v>
      </c>
      <c r="BL1011" s="25">
        <v>0</v>
      </c>
      <c r="BM1011" s="25">
        <v>0</v>
      </c>
      <c r="BN1011" s="25">
        <v>0</v>
      </c>
      <c r="BO1011" t="s">
        <v>237</v>
      </c>
    </row>
    <row r="1012" spans="1:67" x14ac:dyDescent="0.25">
      <c r="B1012" t="s">
        <v>13</v>
      </c>
      <c r="C1012">
        <v>0.06</v>
      </c>
      <c r="D1012">
        <f t="shared" si="103"/>
        <v>0</v>
      </c>
      <c r="E1012">
        <v>0</v>
      </c>
      <c r="F1012">
        <v>0</v>
      </c>
      <c r="G1012">
        <v>0</v>
      </c>
      <c r="H1012">
        <v>0</v>
      </c>
      <c r="I1012">
        <v>0</v>
      </c>
      <c r="J1012" s="22">
        <v>0</v>
      </c>
      <c r="K1012" s="22">
        <v>0</v>
      </c>
      <c r="L1012" s="22">
        <v>0</v>
      </c>
      <c r="M1012" s="22">
        <v>0</v>
      </c>
      <c r="N1012" s="22">
        <v>0</v>
      </c>
      <c r="O1012" s="24">
        <v>0</v>
      </c>
      <c r="P1012" s="24">
        <v>0</v>
      </c>
      <c r="Q1012" s="24">
        <v>0</v>
      </c>
      <c r="R1012" s="24">
        <v>0</v>
      </c>
      <c r="S1012" s="24">
        <v>0</v>
      </c>
      <c r="T1012" s="24">
        <v>0</v>
      </c>
      <c r="U1012" s="24">
        <v>0</v>
      </c>
      <c r="V1012" s="24">
        <v>0</v>
      </c>
      <c r="W1012" s="24">
        <v>0</v>
      </c>
      <c r="X1012" s="24">
        <v>0</v>
      </c>
      <c r="Y1012" s="24">
        <v>0</v>
      </c>
      <c r="Z1012" s="24">
        <v>0</v>
      </c>
      <c r="AA1012" s="25">
        <v>0</v>
      </c>
      <c r="AB1012" s="25">
        <v>0</v>
      </c>
      <c r="AC1012" s="25">
        <v>0</v>
      </c>
      <c r="AD1012" s="25">
        <v>0</v>
      </c>
      <c r="AE1012" s="25">
        <v>0</v>
      </c>
      <c r="AF1012" s="25">
        <v>0</v>
      </c>
      <c r="AG1012" s="25">
        <v>0</v>
      </c>
      <c r="AH1012" s="25">
        <v>0</v>
      </c>
      <c r="AI1012" s="25">
        <v>0</v>
      </c>
      <c r="AJ1012" s="25">
        <v>0</v>
      </c>
      <c r="AK1012" s="25">
        <v>0</v>
      </c>
      <c r="AL1012" s="25">
        <v>0</v>
      </c>
      <c r="AM1012" s="25">
        <v>0</v>
      </c>
      <c r="AN1012" s="25">
        <v>0</v>
      </c>
      <c r="AO1012" s="25">
        <v>0</v>
      </c>
      <c r="AP1012" s="25">
        <v>0</v>
      </c>
      <c r="AQ1012" s="25">
        <v>0</v>
      </c>
      <c r="AR1012" s="25">
        <v>0</v>
      </c>
      <c r="AS1012" s="25">
        <v>0</v>
      </c>
      <c r="AT1012" s="25">
        <v>0</v>
      </c>
      <c r="AU1012" s="25">
        <v>0</v>
      </c>
      <c r="AV1012" s="25">
        <v>0</v>
      </c>
      <c r="AW1012" s="25">
        <v>0</v>
      </c>
      <c r="AX1012" s="25">
        <v>0</v>
      </c>
      <c r="AY1012" s="25">
        <v>0</v>
      </c>
      <c r="AZ1012" s="25">
        <v>0</v>
      </c>
      <c r="BA1012" s="25">
        <v>0</v>
      </c>
      <c r="BB1012" s="25">
        <v>0</v>
      </c>
      <c r="BC1012" s="25">
        <v>0</v>
      </c>
      <c r="BD1012" s="25">
        <v>0</v>
      </c>
      <c r="BE1012" s="25">
        <v>0</v>
      </c>
      <c r="BF1012" s="25">
        <v>0</v>
      </c>
      <c r="BG1012" s="25">
        <v>0</v>
      </c>
      <c r="BH1012" s="25">
        <v>0</v>
      </c>
      <c r="BI1012" s="25">
        <v>0</v>
      </c>
      <c r="BJ1012" s="25">
        <v>0</v>
      </c>
      <c r="BK1012" s="25">
        <v>0</v>
      </c>
      <c r="BL1012" s="25">
        <v>0</v>
      </c>
      <c r="BM1012" s="25">
        <v>0</v>
      </c>
      <c r="BN1012" s="25">
        <v>0</v>
      </c>
      <c r="BO1012" t="s">
        <v>237</v>
      </c>
    </row>
    <row r="1013" spans="1:67" x14ac:dyDescent="0.25">
      <c r="A1013" s="6">
        <v>45108</v>
      </c>
      <c r="B1013" t="s">
        <v>13</v>
      </c>
      <c r="C1013">
        <v>1</v>
      </c>
      <c r="D1013">
        <f t="shared" si="103"/>
        <v>319.2</v>
      </c>
      <c r="E1013">
        <f t="shared" ref="E1013:E1043" si="104">SUM(BE1013:BN1013)</f>
        <v>44.8</v>
      </c>
      <c r="F1013">
        <f t="shared" ref="F1013:F1043" si="105">SUM(AA1013:AJ1013)</f>
        <v>112.8</v>
      </c>
      <c r="G1013">
        <f t="shared" ref="G1013:G1043" si="106">SUM(AU1013:BD1013)</f>
        <v>81.599999999999994</v>
      </c>
      <c r="H1013">
        <f t="shared" ref="H1013:H1043" si="107">SUM(AL1013:AT1013)</f>
        <v>80</v>
      </c>
      <c r="I1013">
        <v>0</v>
      </c>
      <c r="J1013" s="22">
        <v>0.30400000000000005</v>
      </c>
      <c r="K1013" s="22">
        <v>0.66400000000000015</v>
      </c>
      <c r="L1013" s="22">
        <v>0.48</v>
      </c>
      <c r="M1013" s="22">
        <v>0.48</v>
      </c>
      <c r="N1013" s="22">
        <v>0.72800000000000009</v>
      </c>
      <c r="O1013" s="24">
        <v>0.77600000000000002</v>
      </c>
      <c r="P1013" s="24">
        <v>0.79200000000000004</v>
      </c>
      <c r="Q1013" s="24">
        <v>0.46399999999999997</v>
      </c>
      <c r="R1013" s="24">
        <v>0.58399999999999996</v>
      </c>
      <c r="S1013" s="24">
        <v>0.6160000000000001</v>
      </c>
      <c r="T1013" s="24">
        <v>0.68800000000000006</v>
      </c>
      <c r="U1013" s="24">
        <v>0.33600000000000002</v>
      </c>
      <c r="V1013" s="24">
        <v>0.8</v>
      </c>
      <c r="W1013" s="24">
        <v>0.71200000000000008</v>
      </c>
      <c r="X1013" s="24">
        <v>0.56000000000000005</v>
      </c>
      <c r="Y1013" s="24">
        <v>0.30400000000000005</v>
      </c>
      <c r="Z1013" s="24">
        <v>0.64800000000000013</v>
      </c>
      <c r="AA1013" s="25">
        <v>8</v>
      </c>
      <c r="AB1013" s="25">
        <v>6.4</v>
      </c>
      <c r="AC1013" s="25">
        <v>12</v>
      </c>
      <c r="AD1013" s="25">
        <v>5.6000000000000005</v>
      </c>
      <c r="AE1013" s="25">
        <v>12</v>
      </c>
      <c r="AF1013" s="25">
        <v>33.6</v>
      </c>
      <c r="AG1013" s="25">
        <v>0</v>
      </c>
      <c r="AH1013" s="25">
        <v>12.8</v>
      </c>
      <c r="AI1013" s="25">
        <v>0</v>
      </c>
      <c r="AJ1013" s="25">
        <v>22.400000000000002</v>
      </c>
      <c r="AK1013" s="25">
        <v>0.8</v>
      </c>
      <c r="AL1013" s="25">
        <v>0</v>
      </c>
      <c r="AM1013" s="25">
        <v>0</v>
      </c>
      <c r="AN1013" s="25">
        <v>8.8000000000000007</v>
      </c>
      <c r="AO1013" s="25">
        <v>12.8</v>
      </c>
      <c r="AP1013" s="25">
        <v>8</v>
      </c>
      <c r="AQ1013" s="25">
        <v>12.8</v>
      </c>
      <c r="AR1013" s="25">
        <v>13.600000000000001</v>
      </c>
      <c r="AS1013" s="25">
        <v>24</v>
      </c>
      <c r="AT1013" s="25">
        <v>0</v>
      </c>
      <c r="AU1013" s="25">
        <v>0</v>
      </c>
      <c r="AV1013" s="25">
        <v>10.4</v>
      </c>
      <c r="AW1013" s="25">
        <v>0</v>
      </c>
      <c r="AX1013" s="25">
        <v>7.2</v>
      </c>
      <c r="AY1013" s="25">
        <v>0</v>
      </c>
      <c r="AZ1013" s="25">
        <v>4</v>
      </c>
      <c r="BA1013" s="25">
        <v>15.200000000000001</v>
      </c>
      <c r="BB1013" s="25">
        <v>19.200000000000003</v>
      </c>
      <c r="BC1013" s="25">
        <v>8</v>
      </c>
      <c r="BD1013" s="25">
        <v>17.600000000000001</v>
      </c>
      <c r="BE1013" s="25">
        <v>3.2</v>
      </c>
      <c r="BF1013" s="25">
        <v>0</v>
      </c>
      <c r="BG1013" s="25">
        <v>0.8</v>
      </c>
      <c r="BH1013" s="25">
        <v>0</v>
      </c>
      <c r="BI1013" s="25">
        <v>11.200000000000001</v>
      </c>
      <c r="BJ1013" s="25">
        <v>0</v>
      </c>
      <c r="BK1013" s="25">
        <v>4.8000000000000007</v>
      </c>
      <c r="BL1013" s="25">
        <v>7.2</v>
      </c>
      <c r="BM1013" s="25">
        <v>7.2</v>
      </c>
      <c r="BN1013" s="25">
        <v>10.4</v>
      </c>
      <c r="BO1013" t="s">
        <v>236</v>
      </c>
    </row>
    <row r="1014" spans="1:67" x14ac:dyDescent="0.25">
      <c r="A1014" s="6">
        <v>45109</v>
      </c>
      <c r="B1014" t="s">
        <v>13</v>
      </c>
      <c r="C1014">
        <v>2</v>
      </c>
      <c r="D1014">
        <f t="shared" si="103"/>
        <v>384.80000000000007</v>
      </c>
      <c r="E1014">
        <f t="shared" si="104"/>
        <v>96.000000000000014</v>
      </c>
      <c r="F1014">
        <f t="shared" si="105"/>
        <v>136.80000000000001</v>
      </c>
      <c r="G1014">
        <f t="shared" si="106"/>
        <v>60.000000000000028</v>
      </c>
      <c r="H1014">
        <f t="shared" si="107"/>
        <v>92</v>
      </c>
      <c r="I1014">
        <v>0</v>
      </c>
      <c r="J1014" s="22">
        <v>0.28799999999999998</v>
      </c>
      <c r="K1014" s="22">
        <v>0.79200000000000004</v>
      </c>
      <c r="L1014" s="22">
        <v>0.54400000000000004</v>
      </c>
      <c r="M1014" s="22">
        <v>0.67200000000000004</v>
      </c>
      <c r="N1014" s="22">
        <v>0.76800000000000002</v>
      </c>
      <c r="O1014" s="24">
        <v>0.56799999999999995</v>
      </c>
      <c r="P1014" s="24">
        <v>0.53600000000000003</v>
      </c>
      <c r="Q1014" s="24">
        <v>0.48799999999999999</v>
      </c>
      <c r="R1014" s="24">
        <v>0.78400000000000003</v>
      </c>
      <c r="S1014" s="24">
        <v>0.56799999999999995</v>
      </c>
      <c r="T1014" s="24">
        <v>0.6160000000000001</v>
      </c>
      <c r="U1014" s="24">
        <v>0.32800000000000007</v>
      </c>
      <c r="V1014" s="24">
        <v>0.77600000000000002</v>
      </c>
      <c r="W1014" s="24">
        <v>0.58399999999999996</v>
      </c>
      <c r="X1014" s="24">
        <v>0.75200000000000011</v>
      </c>
      <c r="Y1014" s="24">
        <v>0.40800000000000003</v>
      </c>
      <c r="Z1014" s="24">
        <v>0.4</v>
      </c>
      <c r="AA1014" s="25">
        <v>10.4</v>
      </c>
      <c r="AB1014" s="25">
        <v>2.4000000000000004</v>
      </c>
      <c r="AC1014" s="25">
        <v>3.2</v>
      </c>
      <c r="AD1014" s="25">
        <v>37.6</v>
      </c>
      <c r="AE1014" s="25">
        <v>9.6000000000000014</v>
      </c>
      <c r="AF1014" s="25">
        <v>6.4</v>
      </c>
      <c r="AG1014" s="25">
        <v>24.8</v>
      </c>
      <c r="AH1014" s="25">
        <v>6.4</v>
      </c>
      <c r="AI1014" s="25">
        <v>11.200000000000001</v>
      </c>
      <c r="AJ1014" s="25">
        <v>24.8</v>
      </c>
      <c r="AK1014" s="25">
        <v>1.6</v>
      </c>
      <c r="AL1014" s="25">
        <v>5.6000000000000005</v>
      </c>
      <c r="AM1014" s="25">
        <v>25.6</v>
      </c>
      <c r="AN1014" s="25">
        <v>16</v>
      </c>
      <c r="AO1014" s="25">
        <v>0</v>
      </c>
      <c r="AP1014" s="25">
        <v>0</v>
      </c>
      <c r="AQ1014" s="25">
        <v>5.6000000000000005</v>
      </c>
      <c r="AR1014" s="25">
        <v>22.400000000000002</v>
      </c>
      <c r="AS1014" s="25">
        <v>4.8000000000000007</v>
      </c>
      <c r="AT1014" s="25">
        <v>12</v>
      </c>
      <c r="AU1014" s="25">
        <v>18.400000000000002</v>
      </c>
      <c r="AV1014" s="25">
        <v>0</v>
      </c>
      <c r="AW1014" s="25">
        <v>0.8</v>
      </c>
      <c r="AX1014" s="25">
        <v>17.600000000000001</v>
      </c>
      <c r="AY1014" s="25">
        <v>11.200000000000001</v>
      </c>
      <c r="AZ1014" s="25">
        <v>0</v>
      </c>
      <c r="BA1014" s="25">
        <v>0</v>
      </c>
      <c r="BB1014" s="25">
        <v>0</v>
      </c>
      <c r="BC1014" s="25">
        <v>1.6</v>
      </c>
      <c r="BD1014" s="25">
        <v>10.400000000000023</v>
      </c>
      <c r="BE1014" s="25">
        <v>24</v>
      </c>
      <c r="BF1014" s="25">
        <v>0</v>
      </c>
      <c r="BG1014" s="25">
        <v>4</v>
      </c>
      <c r="BH1014" s="25">
        <v>0</v>
      </c>
      <c r="BI1014" s="25">
        <v>0</v>
      </c>
      <c r="BJ1014" s="25">
        <v>23.200000000000003</v>
      </c>
      <c r="BK1014" s="25">
        <v>22.400000000000002</v>
      </c>
      <c r="BL1014" s="25">
        <v>0</v>
      </c>
      <c r="BM1014" s="25">
        <v>0</v>
      </c>
      <c r="BN1014" s="25">
        <v>22.400000000000002</v>
      </c>
      <c r="BO1014" t="s">
        <v>236</v>
      </c>
    </row>
    <row r="1015" spans="1:67" x14ac:dyDescent="0.25">
      <c r="A1015" s="6">
        <v>45110</v>
      </c>
      <c r="B1015" t="s">
        <v>13</v>
      </c>
      <c r="C1015">
        <v>3</v>
      </c>
      <c r="D1015">
        <f t="shared" si="103"/>
        <v>355.20000000000016</v>
      </c>
      <c r="E1015">
        <f t="shared" si="104"/>
        <v>74.400000000000091</v>
      </c>
      <c r="F1015">
        <f t="shared" si="105"/>
        <v>79.200000000000017</v>
      </c>
      <c r="G1015">
        <f t="shared" si="106"/>
        <v>100.80000000000001</v>
      </c>
      <c r="H1015">
        <f t="shared" si="107"/>
        <v>100.80000000000001</v>
      </c>
      <c r="I1015">
        <v>0</v>
      </c>
      <c r="J1015" s="22">
        <v>0.192</v>
      </c>
      <c r="K1015" s="22">
        <v>0.6160000000000001</v>
      </c>
      <c r="L1015" s="22">
        <v>0.57599999999999996</v>
      </c>
      <c r="M1015" s="22">
        <v>0.42400000000000004</v>
      </c>
      <c r="N1015" s="22">
        <v>0.56799999999999995</v>
      </c>
      <c r="O1015" s="24">
        <v>0.48</v>
      </c>
      <c r="P1015" s="24">
        <v>0.57599999999999996</v>
      </c>
      <c r="Q1015" s="24">
        <v>0.62400000000000011</v>
      </c>
      <c r="R1015" s="24">
        <v>0.8</v>
      </c>
      <c r="S1015" s="24">
        <v>0.496</v>
      </c>
      <c r="T1015" s="24">
        <v>0.77600000000000002</v>
      </c>
      <c r="U1015" s="24">
        <v>0.7360000000000001</v>
      </c>
      <c r="V1015" s="24">
        <v>0.79200000000000004</v>
      </c>
      <c r="W1015" s="24">
        <v>0.69600000000000006</v>
      </c>
      <c r="X1015" s="24">
        <v>0.56000000000000005</v>
      </c>
      <c r="Y1015" s="24">
        <v>0.33600000000000002</v>
      </c>
      <c r="Z1015" s="24">
        <v>0.75200000000000011</v>
      </c>
      <c r="AA1015" s="25">
        <v>0</v>
      </c>
      <c r="AB1015" s="25">
        <v>5.6000000000000005</v>
      </c>
      <c r="AC1015" s="25">
        <v>0</v>
      </c>
      <c r="AD1015" s="25">
        <v>1.6</v>
      </c>
      <c r="AE1015" s="25">
        <v>12</v>
      </c>
      <c r="AF1015" s="25">
        <v>0</v>
      </c>
      <c r="AG1015" s="25">
        <v>1.6</v>
      </c>
      <c r="AH1015" s="25">
        <v>2.4000000000000004</v>
      </c>
      <c r="AI1015" s="25">
        <v>15.200000000000001</v>
      </c>
      <c r="AJ1015" s="25">
        <v>40.800000000000004</v>
      </c>
      <c r="AK1015" s="25">
        <v>17.600000000000001</v>
      </c>
      <c r="AL1015" s="25">
        <v>25.6</v>
      </c>
      <c r="AM1015" s="25">
        <v>31.200000000000003</v>
      </c>
      <c r="AN1015" s="25">
        <v>0</v>
      </c>
      <c r="AO1015" s="25">
        <v>4.8000000000000007</v>
      </c>
      <c r="AP1015" s="25">
        <v>0</v>
      </c>
      <c r="AQ1015" s="25">
        <v>4.8000000000000007</v>
      </c>
      <c r="AR1015" s="25">
        <v>12.8</v>
      </c>
      <c r="AS1015" s="25">
        <v>21.6</v>
      </c>
      <c r="AT1015" s="25">
        <v>0</v>
      </c>
      <c r="AU1015" s="25">
        <v>16.8</v>
      </c>
      <c r="AV1015" s="25">
        <v>11.200000000000001</v>
      </c>
      <c r="AW1015" s="25">
        <v>26.400000000000002</v>
      </c>
      <c r="AX1015" s="25">
        <v>5.6000000000000005</v>
      </c>
      <c r="AY1015" s="25">
        <v>7.2</v>
      </c>
      <c r="AZ1015" s="25">
        <v>14.4</v>
      </c>
      <c r="BA1015" s="25">
        <v>10.4</v>
      </c>
      <c r="BB1015" s="25">
        <v>5.6000000000000005</v>
      </c>
      <c r="BC1015" s="25">
        <v>0</v>
      </c>
      <c r="BD1015" s="25">
        <v>3.2</v>
      </c>
      <c r="BE1015" s="25">
        <v>24.8</v>
      </c>
      <c r="BF1015" s="25">
        <v>1.6</v>
      </c>
      <c r="BG1015" s="25">
        <v>0</v>
      </c>
      <c r="BH1015" s="25">
        <v>6.4</v>
      </c>
      <c r="BI1015" s="25">
        <v>11.200000000000001</v>
      </c>
      <c r="BJ1015" s="25">
        <v>12.8</v>
      </c>
      <c r="BK1015" s="25">
        <v>9.6000000000000014</v>
      </c>
      <c r="BL1015" s="25">
        <v>0</v>
      </c>
      <c r="BM1015" s="25">
        <v>1.6</v>
      </c>
      <c r="BN1015" s="25">
        <v>6.4000000000000909</v>
      </c>
      <c r="BO1015" t="s">
        <v>236</v>
      </c>
    </row>
    <row r="1016" spans="1:67" x14ac:dyDescent="0.25">
      <c r="A1016" s="6">
        <v>45111</v>
      </c>
      <c r="B1016" t="s">
        <v>13</v>
      </c>
      <c r="C1016">
        <v>4</v>
      </c>
      <c r="D1016">
        <f t="shared" si="103"/>
        <v>376</v>
      </c>
      <c r="E1016">
        <f t="shared" si="104"/>
        <v>123.2</v>
      </c>
      <c r="F1016">
        <f t="shared" si="105"/>
        <v>92.000000000000014</v>
      </c>
      <c r="G1016">
        <f t="shared" si="106"/>
        <v>53.600000000000009</v>
      </c>
      <c r="H1016">
        <f t="shared" si="107"/>
        <v>107.19999999999999</v>
      </c>
      <c r="I1016">
        <v>1</v>
      </c>
      <c r="J1016" s="22">
        <v>0.14399999999999999</v>
      </c>
      <c r="K1016" s="22">
        <v>0.42400000000000004</v>
      </c>
      <c r="L1016" s="22">
        <v>0.12</v>
      </c>
      <c r="M1016" s="22">
        <v>0.77600000000000002</v>
      </c>
      <c r="N1016" s="22">
        <v>0.76800000000000002</v>
      </c>
      <c r="O1016" s="24">
        <v>0.7360000000000001</v>
      </c>
      <c r="P1016" s="24">
        <v>0.71200000000000008</v>
      </c>
      <c r="Q1016" s="24">
        <v>0.68</v>
      </c>
      <c r="R1016" s="24">
        <v>0.34400000000000003</v>
      </c>
      <c r="S1016" s="24">
        <v>0.39200000000000002</v>
      </c>
      <c r="T1016" s="24">
        <v>0.69600000000000006</v>
      </c>
      <c r="U1016" s="24">
        <v>0.67200000000000004</v>
      </c>
      <c r="V1016" s="24">
        <v>0.76800000000000002</v>
      </c>
      <c r="W1016" s="24">
        <v>0.44800000000000006</v>
      </c>
      <c r="X1016" s="24">
        <v>0.77600000000000002</v>
      </c>
      <c r="Y1016" s="24">
        <v>0.65600000000000014</v>
      </c>
      <c r="Z1016" s="24">
        <v>0.24</v>
      </c>
      <c r="AA1016" s="25">
        <v>0</v>
      </c>
      <c r="AB1016" s="25">
        <v>6.4</v>
      </c>
      <c r="AC1016" s="25">
        <v>20.8</v>
      </c>
      <c r="AD1016" s="25">
        <v>31.200000000000003</v>
      </c>
      <c r="AE1016" s="25">
        <v>19.200000000000003</v>
      </c>
      <c r="AF1016" s="25">
        <v>0</v>
      </c>
      <c r="AG1016" s="25">
        <v>0</v>
      </c>
      <c r="AH1016" s="25">
        <v>0</v>
      </c>
      <c r="AI1016" s="25">
        <v>14.4</v>
      </c>
      <c r="AJ1016" s="25">
        <v>0</v>
      </c>
      <c r="AK1016" s="25">
        <v>24.8</v>
      </c>
      <c r="AL1016" s="25">
        <v>12.8</v>
      </c>
      <c r="AM1016" s="25">
        <v>1.6</v>
      </c>
      <c r="AN1016" s="25">
        <v>12.8</v>
      </c>
      <c r="AO1016" s="25">
        <v>11.200000000000001</v>
      </c>
      <c r="AP1016" s="25">
        <v>0</v>
      </c>
      <c r="AQ1016" s="25">
        <v>25.6</v>
      </c>
      <c r="AR1016" s="25">
        <v>33.6</v>
      </c>
      <c r="AS1016" s="25">
        <v>0.8</v>
      </c>
      <c r="AT1016" s="25">
        <v>8.8000000000000007</v>
      </c>
      <c r="AU1016" s="25">
        <v>13.600000000000001</v>
      </c>
      <c r="AV1016" s="25">
        <v>0</v>
      </c>
      <c r="AW1016" s="25">
        <v>3.2</v>
      </c>
      <c r="AX1016" s="25">
        <v>0</v>
      </c>
      <c r="AY1016" s="25">
        <v>4</v>
      </c>
      <c r="AZ1016" s="25">
        <v>2.4000000000000004</v>
      </c>
      <c r="BA1016" s="25">
        <v>0</v>
      </c>
      <c r="BB1016" s="25">
        <v>30.400000000000002</v>
      </c>
      <c r="BC1016" s="25">
        <v>0</v>
      </c>
      <c r="BD1016" s="25">
        <v>0</v>
      </c>
      <c r="BE1016" s="25">
        <v>16</v>
      </c>
      <c r="BF1016" s="25">
        <v>4</v>
      </c>
      <c r="BG1016" s="25">
        <v>8.8000000000000007</v>
      </c>
      <c r="BH1016" s="25">
        <v>0</v>
      </c>
      <c r="BI1016" s="25">
        <v>7.2</v>
      </c>
      <c r="BJ1016" s="25">
        <v>35.200000000000003</v>
      </c>
      <c r="BK1016" s="25">
        <v>3.2</v>
      </c>
      <c r="BL1016" s="25">
        <v>25.6</v>
      </c>
      <c r="BM1016" s="25">
        <v>11.200000000000001</v>
      </c>
      <c r="BN1016" s="25">
        <v>12</v>
      </c>
      <c r="BO1016" t="s">
        <v>236</v>
      </c>
    </row>
    <row r="1017" spans="1:67" x14ac:dyDescent="0.25">
      <c r="A1017" s="6">
        <v>45112</v>
      </c>
      <c r="B1017" t="s">
        <v>13</v>
      </c>
      <c r="C1017">
        <v>5</v>
      </c>
      <c r="D1017">
        <f t="shared" si="103"/>
        <v>379.2</v>
      </c>
      <c r="E1017">
        <f t="shared" si="104"/>
        <v>104.80000000000001</v>
      </c>
      <c r="F1017">
        <f t="shared" si="105"/>
        <v>85.600000000000009</v>
      </c>
      <c r="G1017">
        <f t="shared" si="106"/>
        <v>81.599999999999994</v>
      </c>
      <c r="H1017">
        <f t="shared" si="107"/>
        <v>107.2</v>
      </c>
      <c r="I1017">
        <v>0</v>
      </c>
      <c r="J1017" s="22">
        <v>0.24</v>
      </c>
      <c r="K1017" s="22">
        <v>0.41600000000000004</v>
      </c>
      <c r="L1017" s="22">
        <v>0.72800000000000009</v>
      </c>
      <c r="M1017" s="22">
        <v>0.75200000000000011</v>
      </c>
      <c r="N1017" s="22">
        <v>0.496</v>
      </c>
      <c r="O1017" s="24">
        <v>9.6000000000000002E-2</v>
      </c>
      <c r="P1017" s="24">
        <v>0.496</v>
      </c>
      <c r="Q1017" s="24">
        <v>0.59199999999999997</v>
      </c>
      <c r="R1017" s="24">
        <v>0.47199999999999998</v>
      </c>
      <c r="S1017" s="24">
        <v>0.48</v>
      </c>
      <c r="T1017" s="24">
        <v>0.63200000000000012</v>
      </c>
      <c r="U1017" s="24">
        <v>0.12</v>
      </c>
      <c r="V1017" s="24">
        <v>0.72000000000000008</v>
      </c>
      <c r="W1017" s="24">
        <v>0.68800000000000006</v>
      </c>
      <c r="X1017" s="24">
        <v>0.76000000000000012</v>
      </c>
      <c r="Y1017" s="24">
        <v>0.248</v>
      </c>
      <c r="Z1017" s="24">
        <v>0.57599999999999996</v>
      </c>
      <c r="AA1017" s="25">
        <v>9.6000000000000014</v>
      </c>
      <c r="AB1017" s="25">
        <v>0</v>
      </c>
      <c r="AC1017" s="25">
        <v>0</v>
      </c>
      <c r="AD1017" s="25">
        <v>4.8000000000000007</v>
      </c>
      <c r="AE1017" s="25">
        <v>6.4</v>
      </c>
      <c r="AF1017" s="25">
        <v>0</v>
      </c>
      <c r="AG1017" s="25">
        <v>7.2</v>
      </c>
      <c r="AH1017" s="25">
        <v>14.4</v>
      </c>
      <c r="AI1017" s="25">
        <v>23.200000000000003</v>
      </c>
      <c r="AJ1017" s="25">
        <v>20</v>
      </c>
      <c r="AK1017" s="25">
        <v>0</v>
      </c>
      <c r="AL1017" s="25">
        <v>0.8</v>
      </c>
      <c r="AM1017" s="25">
        <v>0</v>
      </c>
      <c r="AN1017" s="25">
        <v>37.6</v>
      </c>
      <c r="AO1017" s="25">
        <v>11.200000000000001</v>
      </c>
      <c r="AP1017" s="25">
        <v>12.8</v>
      </c>
      <c r="AQ1017" s="25">
        <v>0</v>
      </c>
      <c r="AR1017" s="25">
        <v>28.8</v>
      </c>
      <c r="AS1017" s="25">
        <v>3.2</v>
      </c>
      <c r="AT1017" s="25">
        <v>12.8</v>
      </c>
      <c r="AU1017" s="25">
        <v>0</v>
      </c>
      <c r="AV1017" s="25">
        <v>26.400000000000002</v>
      </c>
      <c r="AW1017" s="25">
        <v>21.6</v>
      </c>
      <c r="AX1017" s="25">
        <v>0</v>
      </c>
      <c r="AY1017" s="25">
        <v>20.8</v>
      </c>
      <c r="AZ1017" s="25">
        <v>0</v>
      </c>
      <c r="BA1017" s="25">
        <v>1.6</v>
      </c>
      <c r="BB1017" s="25">
        <v>1.6</v>
      </c>
      <c r="BC1017" s="25">
        <v>9.6000000000000014</v>
      </c>
      <c r="BD1017" s="25">
        <v>0</v>
      </c>
      <c r="BE1017" s="25">
        <v>35.200000000000003</v>
      </c>
      <c r="BF1017" s="25">
        <v>19.200000000000003</v>
      </c>
      <c r="BG1017" s="25">
        <v>11.200000000000001</v>
      </c>
      <c r="BH1017" s="25">
        <v>0</v>
      </c>
      <c r="BI1017" s="25">
        <v>0</v>
      </c>
      <c r="BJ1017" s="25">
        <v>8.8000000000000007</v>
      </c>
      <c r="BK1017" s="25">
        <v>19.200000000000003</v>
      </c>
      <c r="BL1017" s="25">
        <v>7.2</v>
      </c>
      <c r="BM1017" s="25">
        <v>0.8</v>
      </c>
      <c r="BN1017" s="25">
        <v>3.2</v>
      </c>
      <c r="BO1017" t="s">
        <v>236</v>
      </c>
    </row>
    <row r="1018" spans="1:67" x14ac:dyDescent="0.25">
      <c r="A1018" s="6">
        <v>45113</v>
      </c>
      <c r="B1018" t="s">
        <v>13</v>
      </c>
      <c r="C1018">
        <v>6</v>
      </c>
      <c r="D1018">
        <f t="shared" si="103"/>
        <v>397.6</v>
      </c>
      <c r="E1018">
        <f t="shared" si="104"/>
        <v>61.599999999999966</v>
      </c>
      <c r="F1018">
        <f t="shared" si="105"/>
        <v>123.2</v>
      </c>
      <c r="G1018">
        <f t="shared" si="106"/>
        <v>146.40000000000009</v>
      </c>
      <c r="H1018">
        <f t="shared" si="107"/>
        <v>66.400000000000006</v>
      </c>
      <c r="I1018">
        <v>0</v>
      </c>
      <c r="J1018" s="22">
        <v>0.35200000000000004</v>
      </c>
      <c r="K1018" s="22">
        <v>0.4</v>
      </c>
      <c r="L1018" s="22">
        <v>0.14399999999999999</v>
      </c>
      <c r="M1018" s="22">
        <v>0.7360000000000001</v>
      </c>
      <c r="N1018" s="22">
        <v>0.77600000000000002</v>
      </c>
      <c r="O1018" s="24">
        <v>0.2</v>
      </c>
      <c r="P1018" s="24">
        <v>0.52800000000000002</v>
      </c>
      <c r="Q1018" s="24">
        <v>0.68</v>
      </c>
      <c r="R1018" s="24">
        <v>0.34400000000000003</v>
      </c>
      <c r="S1018" s="24">
        <v>0.32000000000000006</v>
      </c>
      <c r="T1018" s="24">
        <v>0.48799999999999999</v>
      </c>
      <c r="U1018" s="24">
        <v>0.76000000000000012</v>
      </c>
      <c r="V1018" s="24">
        <v>0.23199999999999998</v>
      </c>
      <c r="W1018" s="24">
        <v>0.25600000000000001</v>
      </c>
      <c r="X1018" s="24">
        <v>0.71200000000000008</v>
      </c>
      <c r="Y1018" s="24">
        <v>0.6080000000000001</v>
      </c>
      <c r="Z1018" s="24">
        <v>0.12</v>
      </c>
      <c r="AA1018" s="25">
        <v>0</v>
      </c>
      <c r="AB1018" s="25">
        <v>0</v>
      </c>
      <c r="AC1018" s="25">
        <v>36</v>
      </c>
      <c r="AD1018" s="25">
        <v>32</v>
      </c>
      <c r="AE1018" s="25">
        <v>0</v>
      </c>
      <c r="AF1018" s="25">
        <v>0</v>
      </c>
      <c r="AG1018" s="25">
        <v>0</v>
      </c>
      <c r="AH1018" s="25">
        <v>20</v>
      </c>
      <c r="AI1018" s="25">
        <v>12</v>
      </c>
      <c r="AJ1018" s="25">
        <v>23.200000000000003</v>
      </c>
      <c r="AK1018" s="25">
        <v>34.4</v>
      </c>
      <c r="AL1018" s="25">
        <v>0</v>
      </c>
      <c r="AM1018" s="25">
        <v>21.6</v>
      </c>
      <c r="AN1018" s="25">
        <v>18.400000000000002</v>
      </c>
      <c r="AO1018" s="25">
        <v>2.4000000000000004</v>
      </c>
      <c r="AP1018" s="25">
        <v>0</v>
      </c>
      <c r="AQ1018" s="25">
        <v>8.8000000000000007</v>
      </c>
      <c r="AR1018" s="25">
        <v>0</v>
      </c>
      <c r="AS1018" s="25">
        <v>14.4</v>
      </c>
      <c r="AT1018" s="25">
        <v>0.8</v>
      </c>
      <c r="AU1018" s="25">
        <v>26.400000000000002</v>
      </c>
      <c r="AV1018" s="25">
        <v>5.6000000000000005</v>
      </c>
      <c r="AW1018" s="25">
        <v>24.000000000000092</v>
      </c>
      <c r="AX1018" s="25">
        <v>0</v>
      </c>
      <c r="AY1018" s="25">
        <v>29.6</v>
      </c>
      <c r="AZ1018" s="25">
        <v>3.2</v>
      </c>
      <c r="BA1018" s="25">
        <v>0</v>
      </c>
      <c r="BB1018" s="25">
        <v>9.6000000000000014</v>
      </c>
      <c r="BC1018" s="25">
        <v>20.8</v>
      </c>
      <c r="BD1018" s="25">
        <v>27.200000000000003</v>
      </c>
      <c r="BE1018" s="25">
        <v>7.2</v>
      </c>
      <c r="BF1018" s="25">
        <v>0</v>
      </c>
      <c r="BG1018" s="25">
        <v>7.2</v>
      </c>
      <c r="BH1018" s="25">
        <v>7.1999999999999549</v>
      </c>
      <c r="BI1018" s="25">
        <v>0</v>
      </c>
      <c r="BJ1018" s="25">
        <v>8</v>
      </c>
      <c r="BK1018" s="25">
        <v>20.8</v>
      </c>
      <c r="BL1018" s="25">
        <v>0</v>
      </c>
      <c r="BM1018" s="25">
        <v>0</v>
      </c>
      <c r="BN1018" s="25">
        <v>11.200000000000012</v>
      </c>
      <c r="BO1018" t="s">
        <v>236</v>
      </c>
    </row>
    <row r="1019" spans="1:67" x14ac:dyDescent="0.25">
      <c r="A1019" s="6">
        <v>45114</v>
      </c>
      <c r="B1019" t="s">
        <v>13</v>
      </c>
      <c r="C1019">
        <v>7</v>
      </c>
      <c r="D1019">
        <f t="shared" si="103"/>
        <v>420</v>
      </c>
      <c r="E1019">
        <f t="shared" si="104"/>
        <v>81.600000000000009</v>
      </c>
      <c r="F1019">
        <f t="shared" si="105"/>
        <v>91.200000000000017</v>
      </c>
      <c r="G1019">
        <f t="shared" si="106"/>
        <v>91.2</v>
      </c>
      <c r="H1019">
        <f t="shared" si="107"/>
        <v>156</v>
      </c>
      <c r="I1019">
        <v>0</v>
      </c>
      <c r="J1019" s="22">
        <v>0.22400000000000003</v>
      </c>
      <c r="K1019" s="22">
        <v>0.52</v>
      </c>
      <c r="L1019" s="22">
        <v>0.6160000000000001</v>
      </c>
      <c r="M1019" s="22">
        <v>0.6080000000000001</v>
      </c>
      <c r="N1019" s="22">
        <v>0.78400000000000003</v>
      </c>
      <c r="O1019" s="24">
        <v>0.60000000000000009</v>
      </c>
      <c r="P1019" s="24">
        <v>0.6160000000000001</v>
      </c>
      <c r="Q1019" s="24">
        <v>0.47199999999999998</v>
      </c>
      <c r="R1019" s="24">
        <v>0.52800000000000002</v>
      </c>
      <c r="S1019" s="24">
        <v>0.37600000000000006</v>
      </c>
      <c r="T1019" s="24">
        <v>0.62400000000000011</v>
      </c>
      <c r="U1019" s="24">
        <v>0.76800000000000002</v>
      </c>
      <c r="V1019" s="24">
        <v>0.78400000000000003</v>
      </c>
      <c r="W1019" s="24">
        <v>0.64800000000000013</v>
      </c>
      <c r="X1019" s="24">
        <v>0.64800000000000013</v>
      </c>
      <c r="Y1019" s="24">
        <v>0.248</v>
      </c>
      <c r="Z1019" s="24">
        <v>0.76000000000000012</v>
      </c>
      <c r="AA1019" s="25">
        <v>3.2</v>
      </c>
      <c r="AB1019" s="25">
        <v>0</v>
      </c>
      <c r="AC1019" s="25">
        <v>34.4</v>
      </c>
      <c r="AD1019" s="25">
        <v>0</v>
      </c>
      <c r="AE1019" s="25">
        <v>4.8000000000000007</v>
      </c>
      <c r="AF1019" s="25">
        <v>31.200000000000003</v>
      </c>
      <c r="AG1019" s="25">
        <v>15.200000000000001</v>
      </c>
      <c r="AH1019" s="25">
        <v>0</v>
      </c>
      <c r="AI1019" s="25">
        <v>0</v>
      </c>
      <c r="AJ1019" s="25">
        <v>2.4000000000000004</v>
      </c>
      <c r="AK1019" s="25">
        <v>0</v>
      </c>
      <c r="AL1019" s="25">
        <v>35.200000000000003</v>
      </c>
      <c r="AM1019" s="25">
        <v>28.8</v>
      </c>
      <c r="AN1019" s="25">
        <v>0</v>
      </c>
      <c r="AO1019" s="25">
        <v>23.200000000000003</v>
      </c>
      <c r="AP1019" s="25">
        <v>1.6</v>
      </c>
      <c r="AQ1019" s="25">
        <v>24</v>
      </c>
      <c r="AR1019" s="25">
        <v>4</v>
      </c>
      <c r="AS1019" s="25">
        <v>39.200000000000003</v>
      </c>
      <c r="AT1019" s="25">
        <v>0</v>
      </c>
      <c r="AU1019" s="25">
        <v>7.2</v>
      </c>
      <c r="AV1019" s="25">
        <v>8</v>
      </c>
      <c r="AW1019" s="25">
        <v>0</v>
      </c>
      <c r="AX1019" s="25">
        <v>22.400000000000002</v>
      </c>
      <c r="AY1019" s="25">
        <v>10.4</v>
      </c>
      <c r="AZ1019" s="25">
        <v>0</v>
      </c>
      <c r="BA1019" s="25">
        <v>0</v>
      </c>
      <c r="BB1019" s="25">
        <v>5.6000000000000005</v>
      </c>
      <c r="BC1019" s="25">
        <v>8.8000000000000007</v>
      </c>
      <c r="BD1019" s="25">
        <v>28.8</v>
      </c>
      <c r="BE1019" s="25">
        <v>0</v>
      </c>
      <c r="BF1019" s="25">
        <v>8</v>
      </c>
      <c r="BG1019" s="25">
        <v>1.6</v>
      </c>
      <c r="BH1019" s="25">
        <v>8</v>
      </c>
      <c r="BI1019" s="25">
        <v>17.600000000000001</v>
      </c>
      <c r="BJ1019" s="25">
        <v>0</v>
      </c>
      <c r="BK1019" s="25">
        <v>7.2</v>
      </c>
      <c r="BL1019" s="25">
        <v>39.200000000000003</v>
      </c>
      <c r="BM1019" s="25">
        <v>0</v>
      </c>
      <c r="BN1019" s="25">
        <v>0</v>
      </c>
      <c r="BO1019" t="s">
        <v>236</v>
      </c>
    </row>
    <row r="1020" spans="1:67" x14ac:dyDescent="0.25">
      <c r="A1020" s="6">
        <v>45115</v>
      </c>
      <c r="B1020" t="s">
        <v>13</v>
      </c>
      <c r="C1020">
        <v>8</v>
      </c>
      <c r="D1020">
        <f t="shared" si="103"/>
        <v>429.6</v>
      </c>
      <c r="E1020">
        <f t="shared" si="104"/>
        <v>114.40000000000002</v>
      </c>
      <c r="F1020">
        <f t="shared" si="105"/>
        <v>154.4</v>
      </c>
      <c r="G1020">
        <f t="shared" si="106"/>
        <v>112.8</v>
      </c>
      <c r="H1020">
        <f t="shared" si="107"/>
        <v>48</v>
      </c>
      <c r="I1020">
        <v>0</v>
      </c>
      <c r="J1020" s="22">
        <v>0.64000000000000012</v>
      </c>
      <c r="K1020" s="22">
        <v>0.68800000000000006</v>
      </c>
      <c r="L1020" s="22">
        <v>0.68</v>
      </c>
      <c r="M1020" s="22">
        <v>0.76000000000000012</v>
      </c>
      <c r="N1020" s="22">
        <v>0.36800000000000005</v>
      </c>
      <c r="O1020" s="24">
        <v>0.496</v>
      </c>
      <c r="P1020" s="24">
        <v>0.59199999999999997</v>
      </c>
      <c r="Q1020" s="24">
        <v>0.44000000000000006</v>
      </c>
      <c r="R1020" s="24">
        <v>0.74400000000000011</v>
      </c>
      <c r="S1020" s="24">
        <v>0.55200000000000005</v>
      </c>
      <c r="T1020" s="24">
        <v>0.76000000000000012</v>
      </c>
      <c r="U1020" s="24">
        <v>0.72000000000000008</v>
      </c>
      <c r="V1020" s="24">
        <v>0.64800000000000013</v>
      </c>
      <c r="W1020" s="24">
        <v>0.72000000000000008</v>
      </c>
      <c r="X1020" s="24">
        <v>0.63200000000000012</v>
      </c>
      <c r="Y1020" s="24">
        <v>0.30400000000000005</v>
      </c>
      <c r="Z1020" s="24">
        <v>0.72000000000000008</v>
      </c>
      <c r="AA1020" s="25">
        <v>20.8</v>
      </c>
      <c r="AB1020" s="25">
        <v>16</v>
      </c>
      <c r="AC1020" s="25">
        <v>0</v>
      </c>
      <c r="AD1020" s="25">
        <v>23.200000000000003</v>
      </c>
      <c r="AE1020" s="25">
        <v>28.8</v>
      </c>
      <c r="AF1020" s="25">
        <v>9.6000000000000014</v>
      </c>
      <c r="AG1020" s="25">
        <v>29.6</v>
      </c>
      <c r="AH1020" s="25">
        <v>12</v>
      </c>
      <c r="AI1020" s="25">
        <v>0.8</v>
      </c>
      <c r="AJ1020" s="25">
        <v>13.600000000000001</v>
      </c>
      <c r="AK1020" s="25">
        <v>0</v>
      </c>
      <c r="AL1020" s="25">
        <v>16.8</v>
      </c>
      <c r="AM1020" s="25">
        <v>0</v>
      </c>
      <c r="AN1020" s="25">
        <v>0</v>
      </c>
      <c r="AO1020" s="25">
        <v>3.2</v>
      </c>
      <c r="AP1020" s="25">
        <v>0</v>
      </c>
      <c r="AQ1020" s="25">
        <v>1.6</v>
      </c>
      <c r="AR1020" s="25">
        <v>0</v>
      </c>
      <c r="AS1020" s="25">
        <v>24</v>
      </c>
      <c r="AT1020" s="25">
        <v>2.4000000000000004</v>
      </c>
      <c r="AU1020" s="25">
        <v>4</v>
      </c>
      <c r="AV1020" s="25">
        <v>0</v>
      </c>
      <c r="AW1020" s="25">
        <v>4</v>
      </c>
      <c r="AX1020" s="25">
        <v>18.400000000000002</v>
      </c>
      <c r="AY1020" s="25">
        <v>16.8</v>
      </c>
      <c r="AZ1020" s="25">
        <v>32</v>
      </c>
      <c r="BA1020" s="25">
        <v>0</v>
      </c>
      <c r="BB1020" s="25">
        <v>5.6000000000000005</v>
      </c>
      <c r="BC1020" s="25">
        <v>26.400000000000002</v>
      </c>
      <c r="BD1020" s="25">
        <v>5.6000000000000005</v>
      </c>
      <c r="BE1020" s="25">
        <v>8.8000000000000007</v>
      </c>
      <c r="BF1020" s="25">
        <v>10.4</v>
      </c>
      <c r="BG1020" s="25">
        <v>19.200000000000003</v>
      </c>
      <c r="BH1020" s="25">
        <v>30.400000000000002</v>
      </c>
      <c r="BI1020" s="25">
        <v>0</v>
      </c>
      <c r="BJ1020" s="25">
        <v>2.4000000000000004</v>
      </c>
      <c r="BK1020" s="25">
        <v>6.4</v>
      </c>
      <c r="BL1020" s="25">
        <v>0</v>
      </c>
      <c r="BM1020" s="25">
        <v>33.6</v>
      </c>
      <c r="BN1020" s="25">
        <v>3.2</v>
      </c>
      <c r="BO1020" t="s">
        <v>236</v>
      </c>
    </row>
    <row r="1021" spans="1:67" x14ac:dyDescent="0.25">
      <c r="A1021" s="6">
        <v>45116</v>
      </c>
      <c r="B1021" t="s">
        <v>13</v>
      </c>
      <c r="C1021">
        <v>9</v>
      </c>
      <c r="D1021">
        <f t="shared" si="103"/>
        <v>281.60000000000002</v>
      </c>
      <c r="E1021">
        <f t="shared" si="104"/>
        <v>58.400000000000006</v>
      </c>
      <c r="F1021">
        <f t="shared" si="105"/>
        <v>84.800000000000011</v>
      </c>
      <c r="G1021">
        <f t="shared" si="106"/>
        <v>48.8</v>
      </c>
      <c r="H1021">
        <f t="shared" si="107"/>
        <v>89.600000000000051</v>
      </c>
      <c r="I1021">
        <v>0</v>
      </c>
      <c r="J1021" s="22">
        <v>0.78400000000000003</v>
      </c>
      <c r="K1021" s="22">
        <v>0.2</v>
      </c>
      <c r="L1021" s="22">
        <v>0.79200000000000004</v>
      </c>
      <c r="M1021" s="22">
        <v>0.65600000000000014</v>
      </c>
      <c r="N1021" s="22">
        <v>0.65600000000000014</v>
      </c>
      <c r="O1021" s="24">
        <v>0.71200000000000008</v>
      </c>
      <c r="P1021" s="24">
        <v>0.60000000000000009</v>
      </c>
      <c r="Q1021" s="24">
        <v>0.52800000000000002</v>
      </c>
      <c r="R1021" s="24">
        <v>0.64000000000000012</v>
      </c>
      <c r="S1021" s="24">
        <v>0.72800000000000009</v>
      </c>
      <c r="T1021" s="24">
        <v>0.58399999999999996</v>
      </c>
      <c r="U1021" s="24">
        <v>0.71200000000000008</v>
      </c>
      <c r="V1021" s="24">
        <v>0.63200000000000012</v>
      </c>
      <c r="W1021" s="24">
        <v>0.28799999999999998</v>
      </c>
      <c r="X1021" s="24">
        <v>0.78400000000000003</v>
      </c>
      <c r="Y1021" s="24">
        <v>0.56000000000000005</v>
      </c>
      <c r="Z1021" s="24">
        <v>0.60000000000000009</v>
      </c>
      <c r="AA1021" s="25">
        <v>0</v>
      </c>
      <c r="AB1021" s="25">
        <v>12.8</v>
      </c>
      <c r="AC1021" s="25">
        <v>8.8000000000000007</v>
      </c>
      <c r="AD1021" s="25">
        <v>0</v>
      </c>
      <c r="AE1021" s="25">
        <v>21.6</v>
      </c>
      <c r="AF1021" s="25">
        <v>12.8</v>
      </c>
      <c r="AG1021" s="25">
        <v>1.6</v>
      </c>
      <c r="AH1021" s="25">
        <v>4.8000000000000007</v>
      </c>
      <c r="AI1021" s="25">
        <v>0</v>
      </c>
      <c r="AJ1021" s="25">
        <v>22.400000000000002</v>
      </c>
      <c r="AK1021" s="25">
        <v>2.4000000000000004</v>
      </c>
      <c r="AL1021" s="25">
        <v>0</v>
      </c>
      <c r="AM1021" s="25">
        <v>0</v>
      </c>
      <c r="AN1021" s="25">
        <v>18.400000000000002</v>
      </c>
      <c r="AO1021" s="25">
        <v>16</v>
      </c>
      <c r="AP1021" s="25">
        <v>1.6000000000000456</v>
      </c>
      <c r="AQ1021" s="25">
        <v>5.6000000000000005</v>
      </c>
      <c r="AR1021" s="25">
        <v>4.8000000000000007</v>
      </c>
      <c r="AS1021" s="25">
        <v>31.200000000000003</v>
      </c>
      <c r="AT1021" s="25">
        <v>12</v>
      </c>
      <c r="AU1021" s="25">
        <v>10.4</v>
      </c>
      <c r="AV1021" s="25">
        <v>0</v>
      </c>
      <c r="AW1021" s="25">
        <v>1.6</v>
      </c>
      <c r="AX1021" s="25">
        <v>0</v>
      </c>
      <c r="AY1021" s="25">
        <v>8.8000000000000007</v>
      </c>
      <c r="AZ1021" s="25">
        <v>11.200000000000001</v>
      </c>
      <c r="BA1021" s="25">
        <v>0</v>
      </c>
      <c r="BB1021" s="25">
        <v>8.8000000000000007</v>
      </c>
      <c r="BC1021" s="25">
        <v>0</v>
      </c>
      <c r="BD1021" s="25">
        <v>8</v>
      </c>
      <c r="BE1021" s="25">
        <v>0</v>
      </c>
      <c r="BF1021" s="25">
        <v>24</v>
      </c>
      <c r="BG1021" s="25">
        <v>5.6000000000000005</v>
      </c>
      <c r="BH1021" s="25">
        <v>0</v>
      </c>
      <c r="BI1021" s="25">
        <v>0.8</v>
      </c>
      <c r="BJ1021" s="25">
        <v>0</v>
      </c>
      <c r="BK1021" s="25">
        <v>0</v>
      </c>
      <c r="BL1021" s="25">
        <v>14.4</v>
      </c>
      <c r="BM1021" s="25">
        <v>13.600000000000001</v>
      </c>
      <c r="BN1021" s="25">
        <v>0</v>
      </c>
      <c r="BO1021" t="s">
        <v>236</v>
      </c>
    </row>
    <row r="1022" spans="1:67" x14ac:dyDescent="0.25">
      <c r="A1022" s="6">
        <v>45117</v>
      </c>
      <c r="B1022" t="s">
        <v>13</v>
      </c>
      <c r="C1022">
        <v>10</v>
      </c>
      <c r="D1022">
        <f t="shared" si="103"/>
        <v>381.6</v>
      </c>
      <c r="E1022">
        <f t="shared" si="104"/>
        <v>57.6</v>
      </c>
      <c r="F1022">
        <f t="shared" si="105"/>
        <v>126.4</v>
      </c>
      <c r="G1022">
        <f t="shared" si="106"/>
        <v>96</v>
      </c>
      <c r="H1022">
        <f t="shared" si="107"/>
        <v>101.6</v>
      </c>
      <c r="I1022">
        <v>0</v>
      </c>
      <c r="J1022" s="22">
        <v>0.36000000000000004</v>
      </c>
      <c r="K1022" s="22">
        <v>0.37600000000000006</v>
      </c>
      <c r="L1022" s="22">
        <v>0.4</v>
      </c>
      <c r="M1022" s="22">
        <v>0.72000000000000008</v>
      </c>
      <c r="N1022" s="22">
        <v>0.76800000000000002</v>
      </c>
      <c r="O1022" s="24">
        <v>0.44000000000000006</v>
      </c>
      <c r="P1022" s="24">
        <v>0.69600000000000006</v>
      </c>
      <c r="Q1022" s="24">
        <v>0.52800000000000002</v>
      </c>
      <c r="R1022" s="24">
        <v>0.35200000000000004</v>
      </c>
      <c r="S1022" s="24">
        <v>0.46399999999999997</v>
      </c>
      <c r="T1022" s="24">
        <v>0.6080000000000001</v>
      </c>
      <c r="U1022" s="24">
        <v>0.68</v>
      </c>
      <c r="V1022" s="24">
        <v>0.43200000000000005</v>
      </c>
      <c r="W1022" s="24">
        <v>0.65600000000000014</v>
      </c>
      <c r="X1022" s="24">
        <v>0.77600000000000002</v>
      </c>
      <c r="Y1022" s="24">
        <v>0.53600000000000003</v>
      </c>
      <c r="Z1022" s="24">
        <v>0.32800000000000007</v>
      </c>
      <c r="AA1022" s="25">
        <v>8.8000000000000007</v>
      </c>
      <c r="AB1022" s="25">
        <v>6.4</v>
      </c>
      <c r="AC1022" s="25">
        <v>32</v>
      </c>
      <c r="AD1022" s="25">
        <v>11.200000000000001</v>
      </c>
      <c r="AE1022" s="25">
        <v>20</v>
      </c>
      <c r="AF1022" s="25">
        <v>12</v>
      </c>
      <c r="AG1022" s="25">
        <v>18.400000000000002</v>
      </c>
      <c r="AH1022" s="25">
        <v>0</v>
      </c>
      <c r="AI1022" s="25">
        <v>17.600000000000001</v>
      </c>
      <c r="AJ1022" s="25">
        <v>0</v>
      </c>
      <c r="AK1022" s="25">
        <v>25.6</v>
      </c>
      <c r="AL1022" s="25">
        <v>17.600000000000001</v>
      </c>
      <c r="AM1022" s="25">
        <v>10.4</v>
      </c>
      <c r="AN1022" s="25">
        <v>16</v>
      </c>
      <c r="AO1022" s="25">
        <v>9.6000000000000014</v>
      </c>
      <c r="AP1022" s="25">
        <v>0</v>
      </c>
      <c r="AQ1022" s="25">
        <v>6.4</v>
      </c>
      <c r="AR1022" s="25">
        <v>4.8000000000000007</v>
      </c>
      <c r="AS1022" s="25">
        <v>24.8</v>
      </c>
      <c r="AT1022" s="25">
        <v>12</v>
      </c>
      <c r="AU1022" s="25">
        <v>8.8000000000000007</v>
      </c>
      <c r="AV1022" s="25">
        <v>8</v>
      </c>
      <c r="AW1022" s="25">
        <v>0</v>
      </c>
      <c r="AX1022" s="25">
        <v>0</v>
      </c>
      <c r="AY1022" s="25">
        <v>16.8</v>
      </c>
      <c r="AZ1022" s="25">
        <v>21.6</v>
      </c>
      <c r="BA1022" s="25">
        <v>24</v>
      </c>
      <c r="BB1022" s="25">
        <v>16.8</v>
      </c>
      <c r="BC1022" s="25">
        <v>0</v>
      </c>
      <c r="BD1022" s="25">
        <v>0</v>
      </c>
      <c r="BE1022" s="25">
        <v>13.600000000000001</v>
      </c>
      <c r="BF1022" s="25">
        <v>0</v>
      </c>
      <c r="BG1022" s="25">
        <v>6.4</v>
      </c>
      <c r="BH1022" s="25">
        <v>0</v>
      </c>
      <c r="BI1022" s="25">
        <v>5.6000000000000005</v>
      </c>
      <c r="BJ1022" s="25">
        <v>16</v>
      </c>
      <c r="BK1022" s="25">
        <v>0</v>
      </c>
      <c r="BL1022" s="25">
        <v>6.4</v>
      </c>
      <c r="BM1022" s="25">
        <v>0</v>
      </c>
      <c r="BN1022" s="25">
        <v>9.6000000000000014</v>
      </c>
      <c r="BO1022" t="s">
        <v>236</v>
      </c>
    </row>
    <row r="1023" spans="1:67" x14ac:dyDescent="0.25">
      <c r="A1023" s="6">
        <v>45118</v>
      </c>
      <c r="B1023" t="s">
        <v>13</v>
      </c>
      <c r="C1023">
        <v>11</v>
      </c>
      <c r="D1023">
        <f t="shared" si="103"/>
        <v>388.80000000000007</v>
      </c>
      <c r="E1023">
        <f t="shared" si="104"/>
        <v>98.400000000000034</v>
      </c>
      <c r="F1023">
        <f t="shared" si="105"/>
        <v>79.200000000000017</v>
      </c>
      <c r="G1023">
        <f t="shared" si="106"/>
        <v>103.20000000000002</v>
      </c>
      <c r="H1023">
        <f t="shared" si="107"/>
        <v>108</v>
      </c>
      <c r="I1023">
        <v>0</v>
      </c>
      <c r="J1023" s="22">
        <v>0.22400000000000003</v>
      </c>
      <c r="K1023" s="22">
        <v>0.6160000000000001</v>
      </c>
      <c r="L1023" s="22">
        <v>0.66400000000000015</v>
      </c>
      <c r="M1023" s="22">
        <v>0.63200000000000012</v>
      </c>
      <c r="N1023" s="22">
        <v>0.38400000000000001</v>
      </c>
      <c r="O1023" s="24">
        <v>0.34400000000000003</v>
      </c>
      <c r="P1023" s="24">
        <v>0.64000000000000012</v>
      </c>
      <c r="Q1023" s="24">
        <v>0.48799999999999999</v>
      </c>
      <c r="R1023" s="24">
        <v>0.58399999999999996</v>
      </c>
      <c r="S1023" s="24">
        <v>0.59199999999999997</v>
      </c>
      <c r="T1023" s="24">
        <v>0.56799999999999995</v>
      </c>
      <c r="U1023" s="24">
        <v>0.76800000000000002</v>
      </c>
      <c r="V1023" s="24">
        <v>0.31200000000000006</v>
      </c>
      <c r="W1023" s="24">
        <v>0.27200000000000002</v>
      </c>
      <c r="X1023" s="24">
        <v>0.12</v>
      </c>
      <c r="Y1023" s="24">
        <v>0.69600000000000006</v>
      </c>
      <c r="Z1023" s="24">
        <v>0.7360000000000001</v>
      </c>
      <c r="AA1023" s="25">
        <v>1.6</v>
      </c>
      <c r="AB1023" s="25">
        <v>13.600000000000001</v>
      </c>
      <c r="AC1023" s="25">
        <v>16</v>
      </c>
      <c r="AD1023" s="25">
        <v>0</v>
      </c>
      <c r="AE1023" s="25">
        <v>10.4</v>
      </c>
      <c r="AF1023" s="25">
        <v>23.200000000000003</v>
      </c>
      <c r="AG1023" s="25">
        <v>3.2</v>
      </c>
      <c r="AH1023" s="25">
        <v>0</v>
      </c>
      <c r="AI1023" s="25">
        <v>8.8000000000000007</v>
      </c>
      <c r="AJ1023" s="25">
        <v>2.4000000000000004</v>
      </c>
      <c r="AK1023" s="25">
        <v>26.400000000000002</v>
      </c>
      <c r="AL1023" s="25">
        <v>3.2</v>
      </c>
      <c r="AM1023" s="25">
        <v>24</v>
      </c>
      <c r="AN1023" s="25">
        <v>0</v>
      </c>
      <c r="AO1023" s="25">
        <v>12</v>
      </c>
      <c r="AP1023" s="25">
        <v>5.6000000000000005</v>
      </c>
      <c r="AQ1023" s="25">
        <v>16.8</v>
      </c>
      <c r="AR1023" s="25">
        <v>0</v>
      </c>
      <c r="AS1023" s="25">
        <v>12</v>
      </c>
      <c r="AT1023" s="25">
        <v>34.4</v>
      </c>
      <c r="AU1023" s="25">
        <v>2.4000000000000004</v>
      </c>
      <c r="AV1023" s="25">
        <v>16</v>
      </c>
      <c r="AW1023" s="25">
        <v>8.8000000000000007</v>
      </c>
      <c r="AX1023" s="25">
        <v>15.200000000000001</v>
      </c>
      <c r="AY1023" s="25">
        <v>0</v>
      </c>
      <c r="AZ1023" s="25">
        <v>8</v>
      </c>
      <c r="BA1023" s="25">
        <v>8.8000000000000007</v>
      </c>
      <c r="BB1023" s="25">
        <v>26.400000000000002</v>
      </c>
      <c r="BC1023" s="25">
        <v>0</v>
      </c>
      <c r="BD1023" s="25">
        <v>17.600000000000001</v>
      </c>
      <c r="BE1023" s="25">
        <v>8</v>
      </c>
      <c r="BF1023" s="25">
        <v>4</v>
      </c>
      <c r="BG1023" s="25">
        <v>28</v>
      </c>
      <c r="BH1023" s="25">
        <v>16</v>
      </c>
      <c r="BI1023" s="25">
        <v>10.4</v>
      </c>
      <c r="BJ1023" s="25">
        <v>15.200000000000001</v>
      </c>
      <c r="BK1023" s="25">
        <v>0</v>
      </c>
      <c r="BL1023" s="25">
        <v>6.4</v>
      </c>
      <c r="BM1023" s="25">
        <v>0</v>
      </c>
      <c r="BN1023" s="25">
        <v>10.400000000000023</v>
      </c>
      <c r="BO1023" t="s">
        <v>236</v>
      </c>
    </row>
    <row r="1024" spans="1:67" x14ac:dyDescent="0.25">
      <c r="A1024" s="6">
        <v>45119</v>
      </c>
      <c r="B1024" t="s">
        <v>13</v>
      </c>
      <c r="C1024">
        <v>12</v>
      </c>
      <c r="D1024">
        <f t="shared" si="103"/>
        <v>457.6</v>
      </c>
      <c r="E1024">
        <f t="shared" si="104"/>
        <v>91.199999999999989</v>
      </c>
      <c r="F1024">
        <f t="shared" si="105"/>
        <v>126.4</v>
      </c>
      <c r="G1024">
        <f t="shared" si="106"/>
        <v>136</v>
      </c>
      <c r="H1024">
        <f t="shared" si="107"/>
        <v>104.00000000000001</v>
      </c>
      <c r="I1024">
        <v>0</v>
      </c>
      <c r="J1024" s="22">
        <v>0.56000000000000005</v>
      </c>
      <c r="K1024" s="22">
        <v>0.69600000000000006</v>
      </c>
      <c r="L1024" s="22">
        <v>0.59199999999999997</v>
      </c>
      <c r="M1024" s="22">
        <v>0.71200000000000008</v>
      </c>
      <c r="N1024" s="22">
        <v>0.16800000000000001</v>
      </c>
      <c r="O1024" s="24">
        <v>0.65600000000000014</v>
      </c>
      <c r="P1024" s="24">
        <v>0.62400000000000011</v>
      </c>
      <c r="Q1024" s="24">
        <v>0.6160000000000001</v>
      </c>
      <c r="R1024" s="24">
        <v>0.6080000000000001</v>
      </c>
      <c r="S1024" s="24">
        <v>0.52</v>
      </c>
      <c r="T1024" s="24">
        <v>0.55200000000000005</v>
      </c>
      <c r="U1024" s="24">
        <v>0.47199999999999998</v>
      </c>
      <c r="V1024" s="24">
        <v>0.4</v>
      </c>
      <c r="W1024" s="24">
        <v>0.44800000000000006</v>
      </c>
      <c r="X1024" s="24">
        <v>0.8</v>
      </c>
      <c r="Y1024" s="24">
        <v>0.8</v>
      </c>
      <c r="Z1024" s="24">
        <v>0.45600000000000007</v>
      </c>
      <c r="AA1024" s="25">
        <v>13.600000000000001</v>
      </c>
      <c r="AB1024" s="25">
        <v>7.2</v>
      </c>
      <c r="AC1024" s="25">
        <v>19.200000000000003</v>
      </c>
      <c r="AD1024" s="25">
        <v>12.8</v>
      </c>
      <c r="AE1024" s="25">
        <v>24.8</v>
      </c>
      <c r="AF1024" s="25">
        <v>11.200000000000001</v>
      </c>
      <c r="AG1024" s="25">
        <v>6.4</v>
      </c>
      <c r="AH1024" s="25">
        <v>5.6000000000000005</v>
      </c>
      <c r="AI1024" s="25">
        <v>0</v>
      </c>
      <c r="AJ1024" s="25">
        <v>25.6</v>
      </c>
      <c r="AK1024" s="25">
        <v>0</v>
      </c>
      <c r="AL1024" s="25">
        <v>23.200000000000003</v>
      </c>
      <c r="AM1024" s="25">
        <v>20</v>
      </c>
      <c r="AN1024" s="25">
        <v>3.2</v>
      </c>
      <c r="AO1024" s="25">
        <v>12.8</v>
      </c>
      <c r="AP1024" s="25">
        <v>17.600000000000001</v>
      </c>
      <c r="AQ1024" s="25">
        <v>0</v>
      </c>
      <c r="AR1024" s="25">
        <v>22.400000000000002</v>
      </c>
      <c r="AS1024" s="25">
        <v>0</v>
      </c>
      <c r="AT1024" s="25">
        <v>4.8000000000000007</v>
      </c>
      <c r="AU1024" s="25">
        <v>0</v>
      </c>
      <c r="AV1024" s="25">
        <v>0</v>
      </c>
      <c r="AW1024" s="25">
        <v>0</v>
      </c>
      <c r="AX1024" s="25">
        <v>32.800000000000004</v>
      </c>
      <c r="AY1024" s="25">
        <v>18.400000000000002</v>
      </c>
      <c r="AZ1024" s="25">
        <v>0</v>
      </c>
      <c r="BA1024" s="25">
        <v>15.200000000000001</v>
      </c>
      <c r="BB1024" s="25">
        <v>7.2</v>
      </c>
      <c r="BC1024" s="25">
        <v>26.400000000000002</v>
      </c>
      <c r="BD1024" s="25">
        <v>36</v>
      </c>
      <c r="BE1024" s="25">
        <v>4.8000000000000007</v>
      </c>
      <c r="BF1024" s="25">
        <v>8.8000000000000007</v>
      </c>
      <c r="BG1024" s="25">
        <v>1.6</v>
      </c>
      <c r="BH1024" s="25">
        <v>4</v>
      </c>
      <c r="BI1024" s="25">
        <v>7.2</v>
      </c>
      <c r="BJ1024" s="25">
        <v>1.6</v>
      </c>
      <c r="BK1024" s="25">
        <v>24</v>
      </c>
      <c r="BL1024" s="25">
        <v>8</v>
      </c>
      <c r="BM1024" s="25">
        <v>21.6</v>
      </c>
      <c r="BN1024" s="25">
        <v>9.6000000000000014</v>
      </c>
      <c r="BO1024" t="s">
        <v>236</v>
      </c>
    </row>
    <row r="1025" spans="1:67" x14ac:dyDescent="0.25">
      <c r="A1025" s="6">
        <v>45120</v>
      </c>
      <c r="B1025" t="s">
        <v>13</v>
      </c>
      <c r="C1025">
        <v>13</v>
      </c>
      <c r="D1025">
        <f t="shared" si="103"/>
        <v>312.80000000000007</v>
      </c>
      <c r="E1025">
        <f t="shared" si="104"/>
        <v>108</v>
      </c>
      <c r="F1025">
        <f t="shared" si="105"/>
        <v>85.60000000000008</v>
      </c>
      <c r="G1025">
        <f t="shared" si="106"/>
        <v>71.2</v>
      </c>
      <c r="H1025">
        <f t="shared" si="107"/>
        <v>48.000000000000007</v>
      </c>
      <c r="I1025">
        <v>0</v>
      </c>
      <c r="J1025" s="22">
        <v>0.35200000000000004</v>
      </c>
      <c r="K1025" s="22">
        <v>0.56799999999999995</v>
      </c>
      <c r="L1025" s="22">
        <v>0.29599999999999999</v>
      </c>
      <c r="M1025" s="22">
        <v>0.66400000000000015</v>
      </c>
      <c r="N1025" s="22">
        <v>0.64000000000000012</v>
      </c>
      <c r="O1025" s="24">
        <v>0.56799999999999995</v>
      </c>
      <c r="P1025" s="24">
        <v>0.53600000000000003</v>
      </c>
      <c r="Q1025" s="24">
        <v>8.0000000000000016E-2</v>
      </c>
      <c r="R1025" s="24">
        <v>0.74400000000000011</v>
      </c>
      <c r="S1025" s="24">
        <v>0.496</v>
      </c>
      <c r="T1025" s="24">
        <v>0.78400000000000003</v>
      </c>
      <c r="U1025" s="24">
        <v>0.63200000000000012</v>
      </c>
      <c r="V1025" s="24">
        <v>0.77600000000000002</v>
      </c>
      <c r="W1025" s="24">
        <v>0.58399999999999996</v>
      </c>
      <c r="X1025" s="24">
        <v>0.76000000000000012</v>
      </c>
      <c r="Y1025" s="24">
        <v>0.67200000000000004</v>
      </c>
      <c r="Z1025" s="24">
        <v>0.32800000000000007</v>
      </c>
      <c r="AA1025" s="25">
        <v>1.6</v>
      </c>
      <c r="AB1025" s="25">
        <v>6.4</v>
      </c>
      <c r="AC1025" s="25">
        <v>0</v>
      </c>
      <c r="AD1025" s="25">
        <v>21.6</v>
      </c>
      <c r="AE1025" s="25">
        <v>4.8000000000000913</v>
      </c>
      <c r="AF1025" s="25">
        <v>12.8</v>
      </c>
      <c r="AG1025" s="25">
        <v>0</v>
      </c>
      <c r="AH1025" s="25">
        <v>8.8000000000000007</v>
      </c>
      <c r="AI1025" s="25">
        <v>29.6</v>
      </c>
      <c r="AJ1025" s="25">
        <v>0</v>
      </c>
      <c r="AK1025" s="25">
        <v>3.2</v>
      </c>
      <c r="AL1025" s="25">
        <v>1.6</v>
      </c>
      <c r="AM1025" s="25">
        <v>0</v>
      </c>
      <c r="AN1025" s="25">
        <v>5.6000000000000005</v>
      </c>
      <c r="AO1025" s="25">
        <v>0</v>
      </c>
      <c r="AP1025" s="25">
        <v>0.8</v>
      </c>
      <c r="AQ1025" s="25">
        <v>12.8</v>
      </c>
      <c r="AR1025" s="25">
        <v>8</v>
      </c>
      <c r="AS1025" s="25">
        <v>19.200000000000003</v>
      </c>
      <c r="AT1025" s="25">
        <v>0</v>
      </c>
      <c r="AU1025" s="25">
        <v>15.200000000000001</v>
      </c>
      <c r="AV1025" s="25">
        <v>4.8000000000000007</v>
      </c>
      <c r="AW1025" s="25">
        <v>13.600000000000001</v>
      </c>
      <c r="AX1025" s="25">
        <v>9.6000000000000014</v>
      </c>
      <c r="AY1025" s="25">
        <v>0</v>
      </c>
      <c r="AZ1025" s="25">
        <v>27.200000000000003</v>
      </c>
      <c r="BA1025" s="25">
        <v>0.8</v>
      </c>
      <c r="BB1025" s="25">
        <v>0</v>
      </c>
      <c r="BC1025" s="25">
        <v>0</v>
      </c>
      <c r="BD1025" s="25">
        <v>0</v>
      </c>
      <c r="BE1025" s="25">
        <v>16</v>
      </c>
      <c r="BF1025" s="25">
        <v>8</v>
      </c>
      <c r="BG1025" s="25">
        <v>20.8</v>
      </c>
      <c r="BH1025" s="25">
        <v>0</v>
      </c>
      <c r="BI1025" s="25">
        <v>8</v>
      </c>
      <c r="BJ1025" s="25">
        <v>24</v>
      </c>
      <c r="BK1025" s="25">
        <v>24.8</v>
      </c>
      <c r="BL1025" s="25">
        <v>0</v>
      </c>
      <c r="BM1025" s="25">
        <v>3.2</v>
      </c>
      <c r="BN1025" s="25">
        <v>3.2</v>
      </c>
      <c r="BO1025" t="s">
        <v>236</v>
      </c>
    </row>
    <row r="1026" spans="1:67" x14ac:dyDescent="0.25">
      <c r="A1026" s="6">
        <v>45121</v>
      </c>
      <c r="B1026" t="s">
        <v>13</v>
      </c>
      <c r="C1026">
        <v>14</v>
      </c>
      <c r="D1026">
        <f t="shared" si="103"/>
        <v>481.60000000000008</v>
      </c>
      <c r="E1026">
        <f t="shared" si="104"/>
        <v>228.8</v>
      </c>
      <c r="F1026">
        <f t="shared" si="105"/>
        <v>75.199999999999989</v>
      </c>
      <c r="G1026">
        <f t="shared" si="106"/>
        <v>93.600000000000009</v>
      </c>
      <c r="H1026">
        <f t="shared" si="107"/>
        <v>84.000000000000071</v>
      </c>
      <c r="I1026">
        <v>0</v>
      </c>
      <c r="J1026" s="22">
        <v>0.76800000000000002</v>
      </c>
      <c r="K1026" s="22">
        <v>0.56000000000000005</v>
      </c>
      <c r="L1026" s="22">
        <v>0.60000000000000009</v>
      </c>
      <c r="M1026" s="22">
        <v>0.68800000000000006</v>
      </c>
      <c r="N1026" s="22">
        <v>0.76000000000000012</v>
      </c>
      <c r="O1026" s="24">
        <v>0.68</v>
      </c>
      <c r="P1026" s="24">
        <v>0.20800000000000002</v>
      </c>
      <c r="Q1026" s="24">
        <v>9.6000000000000002E-2</v>
      </c>
      <c r="R1026" s="24">
        <v>0.35200000000000004</v>
      </c>
      <c r="S1026" s="24">
        <v>0.33600000000000002</v>
      </c>
      <c r="T1026" s="24">
        <v>0.71200000000000008</v>
      </c>
      <c r="U1026" s="24">
        <v>0.72800000000000009</v>
      </c>
      <c r="V1026" s="24">
        <v>0.32000000000000006</v>
      </c>
      <c r="W1026" s="24">
        <v>0.32800000000000007</v>
      </c>
      <c r="X1026" s="24">
        <v>0.79200000000000004</v>
      </c>
      <c r="Y1026" s="24">
        <v>0.63200000000000012</v>
      </c>
      <c r="Z1026" s="24">
        <v>0.28799999999999998</v>
      </c>
      <c r="AA1026" s="25">
        <v>0</v>
      </c>
      <c r="AB1026" s="25">
        <v>7.2</v>
      </c>
      <c r="AC1026" s="25">
        <v>9.6000000000000014</v>
      </c>
      <c r="AD1026" s="25">
        <v>0</v>
      </c>
      <c r="AE1026" s="25">
        <v>1.6</v>
      </c>
      <c r="AF1026" s="25">
        <v>3.2</v>
      </c>
      <c r="AG1026" s="25">
        <v>7.2</v>
      </c>
      <c r="AH1026" s="25">
        <v>32</v>
      </c>
      <c r="AI1026" s="25">
        <v>8.8000000000000007</v>
      </c>
      <c r="AJ1026" s="25">
        <v>5.6000000000000005</v>
      </c>
      <c r="AK1026" s="25">
        <v>16</v>
      </c>
      <c r="AL1026" s="25">
        <v>0</v>
      </c>
      <c r="AM1026" s="25">
        <v>38.400000000000006</v>
      </c>
      <c r="AN1026" s="25">
        <v>4</v>
      </c>
      <c r="AO1026" s="25">
        <v>8</v>
      </c>
      <c r="AP1026" s="25">
        <v>11.200000000000045</v>
      </c>
      <c r="AQ1026" s="25">
        <v>10.4</v>
      </c>
      <c r="AR1026" s="25">
        <v>2.4000000000000004</v>
      </c>
      <c r="AS1026" s="25">
        <v>3.2</v>
      </c>
      <c r="AT1026" s="25">
        <v>6.4</v>
      </c>
      <c r="AU1026" s="25">
        <v>5.6000000000000005</v>
      </c>
      <c r="AV1026" s="25">
        <v>24.8</v>
      </c>
      <c r="AW1026" s="25">
        <v>0</v>
      </c>
      <c r="AX1026" s="25">
        <v>0</v>
      </c>
      <c r="AY1026" s="25">
        <v>12</v>
      </c>
      <c r="AZ1026" s="25">
        <v>4</v>
      </c>
      <c r="BA1026" s="25">
        <v>24</v>
      </c>
      <c r="BB1026" s="25">
        <v>5.6000000000000005</v>
      </c>
      <c r="BC1026" s="25">
        <v>10.4</v>
      </c>
      <c r="BD1026" s="25">
        <v>7.2</v>
      </c>
      <c r="BE1026" s="25">
        <v>28.8</v>
      </c>
      <c r="BF1026" s="25">
        <v>26.400000000000002</v>
      </c>
      <c r="BG1026" s="25">
        <v>41.6</v>
      </c>
      <c r="BH1026" s="25">
        <v>0.8</v>
      </c>
      <c r="BI1026" s="25">
        <v>16</v>
      </c>
      <c r="BJ1026" s="25">
        <v>37.6</v>
      </c>
      <c r="BK1026" s="25">
        <v>36</v>
      </c>
      <c r="BL1026" s="25">
        <v>33.6</v>
      </c>
      <c r="BM1026" s="25">
        <v>3.2</v>
      </c>
      <c r="BN1026" s="25">
        <v>4.8000000000000007</v>
      </c>
      <c r="BO1026" t="s">
        <v>236</v>
      </c>
    </row>
    <row r="1027" spans="1:67" x14ac:dyDescent="0.25">
      <c r="A1027" s="6">
        <v>45122</v>
      </c>
      <c r="B1027" t="s">
        <v>13</v>
      </c>
      <c r="C1027">
        <v>15</v>
      </c>
      <c r="D1027">
        <f t="shared" si="103"/>
        <v>384.8</v>
      </c>
      <c r="E1027">
        <f t="shared" si="104"/>
        <v>91.199999999999989</v>
      </c>
      <c r="F1027">
        <f t="shared" si="105"/>
        <v>138.4</v>
      </c>
      <c r="G1027">
        <f t="shared" si="106"/>
        <v>86.4</v>
      </c>
      <c r="H1027">
        <f t="shared" si="107"/>
        <v>68.800000000000011</v>
      </c>
      <c r="I1027">
        <v>0</v>
      </c>
      <c r="J1027" s="22">
        <v>0.44000000000000006</v>
      </c>
      <c r="K1027" s="22">
        <v>0.64800000000000013</v>
      </c>
      <c r="L1027" s="22">
        <v>0.74400000000000011</v>
      </c>
      <c r="M1027" s="22">
        <v>0.77600000000000002</v>
      </c>
      <c r="N1027" s="22">
        <v>0.30400000000000005</v>
      </c>
      <c r="O1027" s="24">
        <v>0.53600000000000003</v>
      </c>
      <c r="P1027" s="24">
        <v>0.42400000000000004</v>
      </c>
      <c r="Q1027" s="24">
        <v>0.56000000000000005</v>
      </c>
      <c r="R1027" s="24">
        <v>0.68</v>
      </c>
      <c r="S1027" s="24">
        <v>0.51200000000000001</v>
      </c>
      <c r="T1027" s="24">
        <v>0.60000000000000009</v>
      </c>
      <c r="U1027" s="24">
        <v>0.12</v>
      </c>
      <c r="V1027" s="24">
        <v>0.78400000000000003</v>
      </c>
      <c r="W1027" s="24">
        <v>0.74400000000000011</v>
      </c>
      <c r="X1027" s="24">
        <v>0.33600000000000002</v>
      </c>
      <c r="Y1027" s="24">
        <v>0.30400000000000005</v>
      </c>
      <c r="Z1027" s="24">
        <v>0.33600000000000002</v>
      </c>
      <c r="AA1027" s="25">
        <v>30.400000000000002</v>
      </c>
      <c r="AB1027" s="25">
        <v>5.6000000000000005</v>
      </c>
      <c r="AC1027" s="25">
        <v>21.6</v>
      </c>
      <c r="AD1027" s="25">
        <v>19.200000000000003</v>
      </c>
      <c r="AE1027" s="25">
        <v>0</v>
      </c>
      <c r="AF1027" s="25">
        <v>0</v>
      </c>
      <c r="AG1027" s="25">
        <v>24</v>
      </c>
      <c r="AH1027" s="25">
        <v>9.6000000000000014</v>
      </c>
      <c r="AI1027" s="25">
        <v>0</v>
      </c>
      <c r="AJ1027" s="25">
        <v>28</v>
      </c>
      <c r="AK1027" s="25">
        <v>16.8</v>
      </c>
      <c r="AL1027" s="25">
        <v>1.6</v>
      </c>
      <c r="AM1027" s="25">
        <v>39.200000000000003</v>
      </c>
      <c r="AN1027" s="25">
        <v>0</v>
      </c>
      <c r="AO1027" s="25">
        <v>4.8000000000000007</v>
      </c>
      <c r="AP1027" s="25">
        <v>0</v>
      </c>
      <c r="AQ1027" s="25">
        <v>7.2</v>
      </c>
      <c r="AR1027" s="25">
        <v>1.6</v>
      </c>
      <c r="AS1027" s="25">
        <v>14.4</v>
      </c>
      <c r="AT1027" s="25">
        <v>0</v>
      </c>
      <c r="AU1027" s="25">
        <v>9.6000000000000014</v>
      </c>
      <c r="AV1027" s="25">
        <v>8.8000000000000007</v>
      </c>
      <c r="AW1027" s="25">
        <v>15.200000000000001</v>
      </c>
      <c r="AX1027" s="25">
        <v>6.4</v>
      </c>
      <c r="AY1027" s="25">
        <v>8</v>
      </c>
      <c r="AZ1027" s="25">
        <v>7.2</v>
      </c>
      <c r="BA1027" s="25">
        <v>0.8</v>
      </c>
      <c r="BB1027" s="25">
        <v>18.400000000000002</v>
      </c>
      <c r="BC1027" s="25">
        <v>8.8000000000000007</v>
      </c>
      <c r="BD1027" s="25">
        <v>3.2</v>
      </c>
      <c r="BE1027" s="25">
        <v>3.2</v>
      </c>
      <c r="BF1027" s="25">
        <v>8.8000000000000007</v>
      </c>
      <c r="BG1027" s="25">
        <v>15.200000000000001</v>
      </c>
      <c r="BH1027" s="25">
        <v>12</v>
      </c>
      <c r="BI1027" s="25">
        <v>0.8</v>
      </c>
      <c r="BJ1027" s="25">
        <v>16.8</v>
      </c>
      <c r="BK1027" s="25">
        <v>0.8</v>
      </c>
      <c r="BL1027" s="25">
        <v>24.8</v>
      </c>
      <c r="BM1027" s="25">
        <v>8.8000000000000007</v>
      </c>
      <c r="BN1027" s="25">
        <v>0</v>
      </c>
      <c r="BO1027" t="s">
        <v>236</v>
      </c>
    </row>
    <row r="1028" spans="1:67" x14ac:dyDescent="0.25">
      <c r="A1028" s="6">
        <v>45123</v>
      </c>
      <c r="B1028" t="s">
        <v>13</v>
      </c>
      <c r="C1028">
        <v>16</v>
      </c>
      <c r="D1028">
        <f t="shared" si="103"/>
        <v>332.00000000000006</v>
      </c>
      <c r="E1028">
        <f t="shared" si="104"/>
        <v>61.6</v>
      </c>
      <c r="F1028">
        <f t="shared" si="105"/>
        <v>116</v>
      </c>
      <c r="G1028">
        <f t="shared" si="106"/>
        <v>55.200000000000088</v>
      </c>
      <c r="H1028">
        <f t="shared" si="107"/>
        <v>99.199999999999989</v>
      </c>
      <c r="I1028">
        <v>0</v>
      </c>
      <c r="J1028" s="22">
        <v>0.72000000000000008</v>
      </c>
      <c r="K1028" s="22">
        <v>0.22400000000000003</v>
      </c>
      <c r="L1028" s="22">
        <v>0.44000000000000006</v>
      </c>
      <c r="M1028" s="22">
        <v>0.77600000000000002</v>
      </c>
      <c r="N1028" s="22">
        <v>0.72800000000000009</v>
      </c>
      <c r="O1028" s="24">
        <v>0.76000000000000012</v>
      </c>
      <c r="P1028" s="24">
        <v>0.60000000000000009</v>
      </c>
      <c r="Q1028" s="24">
        <v>0.76800000000000002</v>
      </c>
      <c r="R1028" s="24">
        <v>0.4</v>
      </c>
      <c r="S1028" s="24">
        <v>0.45600000000000007</v>
      </c>
      <c r="T1028" s="24">
        <v>0.56799999999999995</v>
      </c>
      <c r="U1028" s="24">
        <v>0.76800000000000002</v>
      </c>
      <c r="V1028" s="24">
        <v>0.75200000000000011</v>
      </c>
      <c r="W1028" s="24">
        <v>0.63200000000000012</v>
      </c>
      <c r="X1028" s="24">
        <v>0.7360000000000001</v>
      </c>
      <c r="Y1028" s="24">
        <v>0.48</v>
      </c>
      <c r="Z1028" s="24">
        <v>0.62400000000000011</v>
      </c>
      <c r="AA1028" s="25">
        <v>0</v>
      </c>
      <c r="AB1028" s="25">
        <v>10.4</v>
      </c>
      <c r="AC1028" s="25">
        <v>21.6</v>
      </c>
      <c r="AD1028" s="25">
        <v>1.6</v>
      </c>
      <c r="AE1028" s="25">
        <v>27.200000000000003</v>
      </c>
      <c r="AF1028" s="25">
        <v>12.8</v>
      </c>
      <c r="AG1028" s="25">
        <v>8.8000000000000007</v>
      </c>
      <c r="AH1028" s="25">
        <v>28.8</v>
      </c>
      <c r="AI1028" s="25">
        <v>4.8000000000000007</v>
      </c>
      <c r="AJ1028" s="25">
        <v>0</v>
      </c>
      <c r="AK1028" s="25">
        <v>17.600000000000001</v>
      </c>
      <c r="AL1028" s="25">
        <v>3.2</v>
      </c>
      <c r="AM1028" s="25">
        <v>10.4</v>
      </c>
      <c r="AN1028" s="25">
        <v>10.4</v>
      </c>
      <c r="AO1028" s="25">
        <v>2.4000000000000004</v>
      </c>
      <c r="AP1028" s="25">
        <v>0</v>
      </c>
      <c r="AQ1028" s="25">
        <v>10.4</v>
      </c>
      <c r="AR1028" s="25">
        <v>2.4000000000000004</v>
      </c>
      <c r="AS1028" s="25">
        <v>18.400000000000002</v>
      </c>
      <c r="AT1028" s="25">
        <v>41.6</v>
      </c>
      <c r="AU1028" s="25">
        <v>4</v>
      </c>
      <c r="AV1028" s="25">
        <v>0</v>
      </c>
      <c r="AW1028" s="25">
        <v>5.6000000000000911</v>
      </c>
      <c r="AX1028" s="25">
        <v>0</v>
      </c>
      <c r="AY1028" s="25">
        <v>2.4000000000000004</v>
      </c>
      <c r="AZ1028" s="25">
        <v>0</v>
      </c>
      <c r="BA1028" s="25">
        <v>0</v>
      </c>
      <c r="BB1028" s="25">
        <v>0</v>
      </c>
      <c r="BC1028" s="25">
        <v>26.400000000000002</v>
      </c>
      <c r="BD1028" s="25">
        <v>16.8</v>
      </c>
      <c r="BE1028" s="25">
        <v>12</v>
      </c>
      <c r="BF1028" s="25">
        <v>0.8</v>
      </c>
      <c r="BG1028" s="25">
        <v>0</v>
      </c>
      <c r="BH1028" s="25">
        <v>0</v>
      </c>
      <c r="BI1028" s="25">
        <v>4.8000000000000007</v>
      </c>
      <c r="BJ1028" s="25">
        <v>9.6000000000000014</v>
      </c>
      <c r="BK1028" s="25">
        <v>2.4000000000000004</v>
      </c>
      <c r="BL1028" s="25">
        <v>4</v>
      </c>
      <c r="BM1028" s="25">
        <v>13.600000000000001</v>
      </c>
      <c r="BN1028" s="25">
        <v>14.4</v>
      </c>
      <c r="BO1028" t="s">
        <v>236</v>
      </c>
    </row>
    <row r="1029" spans="1:67" x14ac:dyDescent="0.25">
      <c r="A1029" s="6">
        <v>45124</v>
      </c>
      <c r="B1029" t="s">
        <v>13</v>
      </c>
      <c r="C1029">
        <v>17</v>
      </c>
      <c r="D1029">
        <f t="shared" si="103"/>
        <v>513.59999999999991</v>
      </c>
      <c r="E1029">
        <f t="shared" si="104"/>
        <v>129.6</v>
      </c>
      <c r="F1029">
        <f t="shared" si="105"/>
        <v>144.80000000000001</v>
      </c>
      <c r="G1029">
        <f t="shared" si="106"/>
        <v>158.39999999999998</v>
      </c>
      <c r="H1029">
        <f t="shared" si="107"/>
        <v>80.800000000000011</v>
      </c>
      <c r="I1029">
        <v>0</v>
      </c>
      <c r="J1029" s="22">
        <v>0.7360000000000001</v>
      </c>
      <c r="K1029" s="22">
        <v>0.28799999999999998</v>
      </c>
      <c r="L1029" s="22">
        <v>0.36800000000000005</v>
      </c>
      <c r="M1029" s="22">
        <v>0.20800000000000002</v>
      </c>
      <c r="N1029" s="22">
        <v>0.75200000000000011</v>
      </c>
      <c r="O1029" s="24">
        <v>0.52</v>
      </c>
      <c r="P1029" s="24">
        <v>0.48</v>
      </c>
      <c r="Q1029" s="24">
        <v>0.47199999999999998</v>
      </c>
      <c r="R1029" s="24">
        <v>0.68800000000000006</v>
      </c>
      <c r="S1029" s="24">
        <v>0.6080000000000001</v>
      </c>
      <c r="T1029" s="24">
        <v>0.74400000000000011</v>
      </c>
      <c r="U1029" s="24">
        <v>0.79200000000000004</v>
      </c>
      <c r="V1029" s="24">
        <v>0.76800000000000002</v>
      </c>
      <c r="W1029" s="24">
        <v>0.78400000000000003</v>
      </c>
      <c r="X1029" s="24">
        <v>0.41600000000000004</v>
      </c>
      <c r="Y1029" s="24">
        <v>0.24</v>
      </c>
      <c r="Z1029" s="24">
        <v>0.62400000000000011</v>
      </c>
      <c r="AA1029" s="25">
        <v>6.4</v>
      </c>
      <c r="AB1029" s="25">
        <v>26.400000000000002</v>
      </c>
      <c r="AC1029" s="25">
        <v>0</v>
      </c>
      <c r="AD1029" s="25">
        <v>38.400000000000006</v>
      </c>
      <c r="AE1029" s="25">
        <v>0</v>
      </c>
      <c r="AF1029" s="25">
        <v>0</v>
      </c>
      <c r="AG1029" s="25">
        <v>40</v>
      </c>
      <c r="AH1029" s="25">
        <v>10.4</v>
      </c>
      <c r="AI1029" s="25">
        <v>0</v>
      </c>
      <c r="AJ1029" s="25">
        <v>23.200000000000003</v>
      </c>
      <c r="AK1029" s="25">
        <v>19.200000000000003</v>
      </c>
      <c r="AL1029" s="25">
        <v>8.8000000000000007</v>
      </c>
      <c r="AM1029" s="25">
        <v>13.600000000000001</v>
      </c>
      <c r="AN1029" s="25">
        <v>4</v>
      </c>
      <c r="AO1029" s="25">
        <v>13.600000000000001</v>
      </c>
      <c r="AP1029" s="25">
        <v>15.200000000000001</v>
      </c>
      <c r="AQ1029" s="25">
        <v>0</v>
      </c>
      <c r="AR1029" s="25">
        <v>0</v>
      </c>
      <c r="AS1029" s="25">
        <v>16</v>
      </c>
      <c r="AT1029" s="25">
        <v>9.6000000000000014</v>
      </c>
      <c r="AU1029" s="25">
        <v>33.6</v>
      </c>
      <c r="AV1029" s="25">
        <v>0</v>
      </c>
      <c r="AW1029" s="25">
        <v>7.2</v>
      </c>
      <c r="AX1029" s="25">
        <v>16</v>
      </c>
      <c r="AY1029" s="25">
        <v>16</v>
      </c>
      <c r="AZ1029" s="25">
        <v>17.600000000000001</v>
      </c>
      <c r="BA1029" s="25">
        <v>12.8</v>
      </c>
      <c r="BB1029" s="25">
        <v>36.800000000000004</v>
      </c>
      <c r="BC1029" s="25">
        <v>15.200000000000001</v>
      </c>
      <c r="BD1029" s="25">
        <v>3.2</v>
      </c>
      <c r="BE1029" s="25">
        <v>8</v>
      </c>
      <c r="BF1029" s="25">
        <v>12.8</v>
      </c>
      <c r="BG1029" s="25">
        <v>27.200000000000003</v>
      </c>
      <c r="BH1029" s="25">
        <v>17.600000000000001</v>
      </c>
      <c r="BI1029" s="25">
        <v>20.8</v>
      </c>
      <c r="BJ1029" s="25">
        <v>24.8</v>
      </c>
      <c r="BK1029" s="25">
        <v>8</v>
      </c>
      <c r="BL1029" s="25">
        <v>10.4</v>
      </c>
      <c r="BM1029" s="25">
        <v>0</v>
      </c>
      <c r="BN1029" s="25">
        <v>0</v>
      </c>
      <c r="BO1029" t="s">
        <v>236</v>
      </c>
    </row>
    <row r="1030" spans="1:67" x14ac:dyDescent="0.25">
      <c r="A1030" s="6">
        <v>45125</v>
      </c>
      <c r="B1030" t="s">
        <v>13</v>
      </c>
      <c r="C1030">
        <v>18</v>
      </c>
      <c r="D1030">
        <f t="shared" si="103"/>
        <v>448.80000000000007</v>
      </c>
      <c r="E1030">
        <f t="shared" si="104"/>
        <v>96.800000000000011</v>
      </c>
      <c r="F1030">
        <f t="shared" si="105"/>
        <v>158.4</v>
      </c>
      <c r="G1030">
        <f t="shared" si="106"/>
        <v>119.20000000000002</v>
      </c>
      <c r="H1030">
        <f t="shared" si="107"/>
        <v>74.400000000000048</v>
      </c>
      <c r="I1030">
        <v>0</v>
      </c>
      <c r="J1030" s="22">
        <v>0.4</v>
      </c>
      <c r="K1030" s="22">
        <v>0.68</v>
      </c>
      <c r="L1030" s="22">
        <v>0.51200000000000001</v>
      </c>
      <c r="M1030" s="22">
        <v>0.64000000000000012</v>
      </c>
      <c r="N1030" s="22">
        <v>0.72800000000000009</v>
      </c>
      <c r="O1030" s="24">
        <v>0.39200000000000002</v>
      </c>
      <c r="P1030" s="24">
        <v>0.45600000000000007</v>
      </c>
      <c r="Q1030" s="24">
        <v>0.77600000000000002</v>
      </c>
      <c r="R1030" s="24">
        <v>0.56000000000000005</v>
      </c>
      <c r="S1030" s="24">
        <v>0.68</v>
      </c>
      <c r="T1030" s="24">
        <v>0.56000000000000005</v>
      </c>
      <c r="U1030" s="24">
        <v>0.32800000000000007</v>
      </c>
      <c r="V1030" s="24">
        <v>0.44000000000000006</v>
      </c>
      <c r="W1030" s="24">
        <v>0.54400000000000004</v>
      </c>
      <c r="X1030" s="24">
        <v>0.68800000000000006</v>
      </c>
      <c r="Y1030" s="24">
        <v>0.46399999999999997</v>
      </c>
      <c r="Z1030" s="24">
        <v>0.39200000000000002</v>
      </c>
      <c r="AA1030" s="25">
        <v>3.2</v>
      </c>
      <c r="AB1030" s="25">
        <v>0</v>
      </c>
      <c r="AC1030" s="25">
        <v>1.6</v>
      </c>
      <c r="AD1030" s="25">
        <v>0</v>
      </c>
      <c r="AE1030" s="25">
        <v>40</v>
      </c>
      <c r="AF1030" s="25">
        <v>25.6</v>
      </c>
      <c r="AG1030" s="25">
        <v>8.8000000000000007</v>
      </c>
      <c r="AH1030" s="25">
        <v>6.4</v>
      </c>
      <c r="AI1030" s="25">
        <v>40</v>
      </c>
      <c r="AJ1030" s="25">
        <v>32.800000000000004</v>
      </c>
      <c r="AK1030" s="25">
        <v>0</v>
      </c>
      <c r="AL1030" s="25">
        <v>4</v>
      </c>
      <c r="AM1030" s="25">
        <v>4</v>
      </c>
      <c r="AN1030" s="25">
        <v>12.8</v>
      </c>
      <c r="AO1030" s="25">
        <v>10.400000000000047</v>
      </c>
      <c r="AP1030" s="25">
        <v>10.4</v>
      </c>
      <c r="AQ1030" s="25">
        <v>0</v>
      </c>
      <c r="AR1030" s="25">
        <v>25.6</v>
      </c>
      <c r="AS1030" s="25">
        <v>7.2</v>
      </c>
      <c r="AT1030" s="25">
        <v>0</v>
      </c>
      <c r="AU1030" s="25">
        <v>8</v>
      </c>
      <c r="AV1030" s="25">
        <v>14.4</v>
      </c>
      <c r="AW1030" s="25">
        <v>0</v>
      </c>
      <c r="AX1030" s="25">
        <v>34.4</v>
      </c>
      <c r="AY1030" s="25">
        <v>11.200000000000001</v>
      </c>
      <c r="AZ1030" s="25">
        <v>19.200000000000003</v>
      </c>
      <c r="BA1030" s="25">
        <v>0</v>
      </c>
      <c r="BB1030" s="25">
        <v>0</v>
      </c>
      <c r="BC1030" s="25">
        <v>14.4</v>
      </c>
      <c r="BD1030" s="25">
        <v>17.600000000000001</v>
      </c>
      <c r="BE1030" s="25">
        <v>8.8000000000000007</v>
      </c>
      <c r="BF1030" s="25">
        <v>24.8</v>
      </c>
      <c r="BG1030" s="25">
        <v>20</v>
      </c>
      <c r="BH1030" s="25">
        <v>20.8</v>
      </c>
      <c r="BI1030" s="25">
        <v>0</v>
      </c>
      <c r="BJ1030" s="25">
        <v>0</v>
      </c>
      <c r="BK1030" s="25">
        <v>0</v>
      </c>
      <c r="BL1030" s="25">
        <v>4</v>
      </c>
      <c r="BM1030" s="25">
        <v>11.200000000000001</v>
      </c>
      <c r="BN1030" s="25">
        <v>7.2</v>
      </c>
      <c r="BO1030" t="s">
        <v>236</v>
      </c>
    </row>
    <row r="1031" spans="1:67" x14ac:dyDescent="0.25">
      <c r="A1031" s="6">
        <v>45126</v>
      </c>
      <c r="B1031" t="s">
        <v>13</v>
      </c>
      <c r="C1031">
        <v>19</v>
      </c>
      <c r="D1031">
        <f t="shared" si="103"/>
        <v>430.4</v>
      </c>
      <c r="E1031">
        <f t="shared" si="104"/>
        <v>131.19999999999999</v>
      </c>
      <c r="F1031">
        <f t="shared" si="105"/>
        <v>136.80000000000001</v>
      </c>
      <c r="G1031">
        <f t="shared" si="106"/>
        <v>62.400000000000006</v>
      </c>
      <c r="H1031">
        <f t="shared" si="107"/>
        <v>100.00000000000001</v>
      </c>
      <c r="I1031">
        <v>0</v>
      </c>
      <c r="J1031" s="22">
        <v>0.15200000000000002</v>
      </c>
      <c r="K1031" s="22">
        <v>0.56000000000000005</v>
      </c>
      <c r="L1031" s="22">
        <v>0.59199999999999997</v>
      </c>
      <c r="M1031" s="22">
        <v>0.72000000000000008</v>
      </c>
      <c r="N1031" s="22">
        <v>0.66400000000000015</v>
      </c>
      <c r="O1031" s="24">
        <v>0.33600000000000002</v>
      </c>
      <c r="P1031" s="24">
        <v>0.6160000000000001</v>
      </c>
      <c r="Q1031" s="24">
        <v>0.32000000000000006</v>
      </c>
      <c r="R1031" s="24">
        <v>0.48</v>
      </c>
      <c r="S1031" s="24">
        <v>8.0000000000000016E-2</v>
      </c>
      <c r="T1031" s="24">
        <v>0.74400000000000011</v>
      </c>
      <c r="U1031" s="24">
        <v>0.7360000000000001</v>
      </c>
      <c r="V1031" s="24">
        <v>0.59199999999999997</v>
      </c>
      <c r="W1031" s="24">
        <v>0.32000000000000006</v>
      </c>
      <c r="X1031" s="24">
        <v>0.72000000000000008</v>
      </c>
      <c r="Y1031" s="24">
        <v>0.51200000000000001</v>
      </c>
      <c r="Z1031" s="24">
        <v>0.31200000000000006</v>
      </c>
      <c r="AA1031" s="25">
        <v>0</v>
      </c>
      <c r="AB1031" s="25">
        <v>7.2</v>
      </c>
      <c r="AC1031" s="25">
        <v>0</v>
      </c>
      <c r="AD1031" s="25">
        <v>14.4</v>
      </c>
      <c r="AE1031" s="25">
        <v>20.8</v>
      </c>
      <c r="AF1031" s="25">
        <v>43.2</v>
      </c>
      <c r="AG1031" s="25">
        <v>16.8</v>
      </c>
      <c r="AH1031" s="25">
        <v>0</v>
      </c>
      <c r="AI1031" s="25">
        <v>6.4</v>
      </c>
      <c r="AJ1031" s="25">
        <v>28</v>
      </c>
      <c r="AK1031" s="25">
        <v>5.6000000000000005</v>
      </c>
      <c r="AL1031" s="25">
        <v>36.800000000000004</v>
      </c>
      <c r="AM1031" s="25">
        <v>0</v>
      </c>
      <c r="AN1031" s="25">
        <v>15.200000000000001</v>
      </c>
      <c r="AO1031" s="25">
        <v>35.200000000000003</v>
      </c>
      <c r="AP1031" s="25">
        <v>4.8000000000000007</v>
      </c>
      <c r="AQ1031" s="25">
        <v>0</v>
      </c>
      <c r="AR1031" s="25">
        <v>2.4000000000000004</v>
      </c>
      <c r="AS1031" s="25">
        <v>1.6</v>
      </c>
      <c r="AT1031" s="25">
        <v>4</v>
      </c>
      <c r="AU1031" s="25">
        <v>0</v>
      </c>
      <c r="AV1031" s="25">
        <v>14.4</v>
      </c>
      <c r="AW1031" s="25">
        <v>4.8000000000000007</v>
      </c>
      <c r="AX1031" s="25">
        <v>3.2</v>
      </c>
      <c r="AY1031" s="25">
        <v>1.6</v>
      </c>
      <c r="AZ1031" s="25">
        <v>0</v>
      </c>
      <c r="BA1031" s="25">
        <v>0</v>
      </c>
      <c r="BB1031" s="25">
        <v>26.400000000000002</v>
      </c>
      <c r="BC1031" s="25">
        <v>4.8000000000000007</v>
      </c>
      <c r="BD1031" s="25">
        <v>7.2</v>
      </c>
      <c r="BE1031" s="25">
        <v>0</v>
      </c>
      <c r="BF1031" s="25">
        <v>13.600000000000001</v>
      </c>
      <c r="BG1031" s="25">
        <v>14.4</v>
      </c>
      <c r="BH1031" s="25">
        <v>5.6000000000000005</v>
      </c>
      <c r="BI1031" s="25">
        <v>12</v>
      </c>
      <c r="BJ1031" s="25">
        <v>15.200000000000001</v>
      </c>
      <c r="BK1031" s="25">
        <v>23.200000000000003</v>
      </c>
      <c r="BL1031" s="25">
        <v>30.400000000000002</v>
      </c>
      <c r="BM1031" s="25">
        <v>8.8000000000000007</v>
      </c>
      <c r="BN1031" s="25">
        <v>8</v>
      </c>
      <c r="BO1031" t="s">
        <v>236</v>
      </c>
    </row>
    <row r="1032" spans="1:67" x14ac:dyDescent="0.25">
      <c r="A1032" s="6">
        <v>45127</v>
      </c>
      <c r="B1032" t="s">
        <v>13</v>
      </c>
      <c r="C1032">
        <v>20</v>
      </c>
      <c r="D1032">
        <f t="shared" si="103"/>
        <v>387.2</v>
      </c>
      <c r="E1032">
        <f t="shared" si="104"/>
        <v>80.8</v>
      </c>
      <c r="F1032">
        <f t="shared" si="105"/>
        <v>113.60000000000001</v>
      </c>
      <c r="G1032">
        <f t="shared" si="106"/>
        <v>96.8</v>
      </c>
      <c r="H1032">
        <f t="shared" si="107"/>
        <v>96</v>
      </c>
      <c r="I1032">
        <v>0</v>
      </c>
      <c r="J1032" s="22">
        <v>0.2</v>
      </c>
      <c r="K1032" s="22">
        <v>0.54400000000000004</v>
      </c>
      <c r="L1032" s="22">
        <v>0.40800000000000003</v>
      </c>
      <c r="M1032" s="22">
        <v>0.57599999999999996</v>
      </c>
      <c r="N1032" s="22">
        <v>0.62400000000000011</v>
      </c>
      <c r="O1032" s="24">
        <v>0.56799999999999995</v>
      </c>
      <c r="P1032" s="24">
        <v>0.45600000000000007</v>
      </c>
      <c r="Q1032" s="24">
        <v>0.60000000000000009</v>
      </c>
      <c r="R1032" s="24">
        <v>0.56000000000000005</v>
      </c>
      <c r="S1032" s="24">
        <v>0.16800000000000001</v>
      </c>
      <c r="T1032" s="24">
        <v>0.69600000000000006</v>
      </c>
      <c r="U1032" s="24">
        <v>0.51200000000000001</v>
      </c>
      <c r="V1032" s="24">
        <v>0.31200000000000006</v>
      </c>
      <c r="W1032" s="24">
        <v>0.76800000000000002</v>
      </c>
      <c r="X1032" s="24">
        <v>0.74400000000000011</v>
      </c>
      <c r="Y1032" s="24">
        <v>0.53600000000000003</v>
      </c>
      <c r="Z1032" s="24">
        <v>0.34400000000000003</v>
      </c>
      <c r="AA1032" s="25">
        <v>0</v>
      </c>
      <c r="AB1032" s="25">
        <v>12.8</v>
      </c>
      <c r="AC1032" s="25">
        <v>0</v>
      </c>
      <c r="AD1032" s="25">
        <v>26.400000000000002</v>
      </c>
      <c r="AE1032" s="25">
        <v>16.8</v>
      </c>
      <c r="AF1032" s="25">
        <v>22.400000000000002</v>
      </c>
      <c r="AG1032" s="25">
        <v>0</v>
      </c>
      <c r="AH1032" s="25">
        <v>35.200000000000003</v>
      </c>
      <c r="AI1032" s="25">
        <v>0</v>
      </c>
      <c r="AJ1032" s="25">
        <v>0</v>
      </c>
      <c r="AK1032" s="25">
        <v>3.2</v>
      </c>
      <c r="AL1032" s="25">
        <v>0</v>
      </c>
      <c r="AM1032" s="25">
        <v>18.400000000000002</v>
      </c>
      <c r="AN1032" s="25">
        <v>0</v>
      </c>
      <c r="AO1032" s="25">
        <v>0</v>
      </c>
      <c r="AP1032" s="25">
        <v>12</v>
      </c>
      <c r="AQ1032" s="25">
        <v>3.2</v>
      </c>
      <c r="AR1032" s="25">
        <v>17.600000000000001</v>
      </c>
      <c r="AS1032" s="25">
        <v>24</v>
      </c>
      <c r="AT1032" s="25">
        <v>20.8</v>
      </c>
      <c r="AU1032" s="25">
        <v>0</v>
      </c>
      <c r="AV1032" s="25">
        <v>29.6</v>
      </c>
      <c r="AW1032" s="25">
        <v>7.2</v>
      </c>
      <c r="AX1032" s="25">
        <v>2.4000000000000004</v>
      </c>
      <c r="AY1032" s="25">
        <v>20.8</v>
      </c>
      <c r="AZ1032" s="25">
        <v>4.8000000000000007</v>
      </c>
      <c r="BA1032" s="25">
        <v>0</v>
      </c>
      <c r="BB1032" s="25">
        <v>24.8</v>
      </c>
      <c r="BC1032" s="25">
        <v>7.2</v>
      </c>
      <c r="BD1032" s="25">
        <v>0</v>
      </c>
      <c r="BE1032" s="25">
        <v>0</v>
      </c>
      <c r="BF1032" s="25">
        <v>2.4000000000000004</v>
      </c>
      <c r="BG1032" s="25">
        <v>0</v>
      </c>
      <c r="BH1032" s="25">
        <v>37.6</v>
      </c>
      <c r="BI1032" s="25">
        <v>24</v>
      </c>
      <c r="BJ1032" s="25">
        <v>0.8</v>
      </c>
      <c r="BK1032" s="25">
        <v>3.2</v>
      </c>
      <c r="BL1032" s="25">
        <v>0</v>
      </c>
      <c r="BM1032" s="25">
        <v>12.8</v>
      </c>
      <c r="BN1032" s="25">
        <v>0</v>
      </c>
      <c r="BO1032" t="s">
        <v>236</v>
      </c>
    </row>
    <row r="1033" spans="1:67" x14ac:dyDescent="0.25">
      <c r="A1033" s="6">
        <v>45128</v>
      </c>
      <c r="B1033" t="s">
        <v>13</v>
      </c>
      <c r="C1033">
        <v>21</v>
      </c>
      <c r="D1033">
        <f t="shared" si="103"/>
        <v>404.80000000000007</v>
      </c>
      <c r="E1033">
        <f t="shared" si="104"/>
        <v>80</v>
      </c>
      <c r="F1033">
        <f t="shared" si="105"/>
        <v>92</v>
      </c>
      <c r="G1033">
        <f t="shared" si="106"/>
        <v>79.200000000000017</v>
      </c>
      <c r="H1033">
        <f t="shared" si="107"/>
        <v>153.60000000000002</v>
      </c>
      <c r="I1033">
        <v>0</v>
      </c>
      <c r="J1033" s="22">
        <v>0.65600000000000014</v>
      </c>
      <c r="K1033" s="22">
        <v>0.57599999999999996</v>
      </c>
      <c r="L1033" s="22">
        <v>0.17600000000000002</v>
      </c>
      <c r="M1033" s="22">
        <v>0.15200000000000002</v>
      </c>
      <c r="N1033" s="22">
        <v>0.45600000000000007</v>
      </c>
      <c r="O1033" s="24">
        <v>0.72800000000000009</v>
      </c>
      <c r="P1033" s="24">
        <v>0.47199999999999998</v>
      </c>
      <c r="Q1033" s="24">
        <v>0.59199999999999997</v>
      </c>
      <c r="R1033" s="24">
        <v>0.60000000000000009</v>
      </c>
      <c r="S1033" s="24">
        <v>0.7360000000000001</v>
      </c>
      <c r="T1033" s="24">
        <v>0.41600000000000004</v>
      </c>
      <c r="U1033" s="24">
        <v>0.33600000000000002</v>
      </c>
      <c r="V1033" s="24">
        <v>0.496</v>
      </c>
      <c r="W1033" s="24">
        <v>0.56000000000000005</v>
      </c>
      <c r="X1033" s="24">
        <v>0.44800000000000006</v>
      </c>
      <c r="Y1033" s="24">
        <v>0.28799999999999998</v>
      </c>
      <c r="Z1033" s="24">
        <v>0.68800000000000006</v>
      </c>
      <c r="AA1033" s="25">
        <v>0</v>
      </c>
      <c r="AB1033" s="25">
        <v>26.400000000000002</v>
      </c>
      <c r="AC1033" s="25">
        <v>21.6</v>
      </c>
      <c r="AD1033" s="25">
        <v>8.8000000000000007</v>
      </c>
      <c r="AE1033" s="25">
        <v>7.2</v>
      </c>
      <c r="AF1033" s="25">
        <v>0</v>
      </c>
      <c r="AG1033" s="25">
        <v>0</v>
      </c>
      <c r="AH1033" s="25">
        <v>4</v>
      </c>
      <c r="AI1033" s="25">
        <v>18.400000000000002</v>
      </c>
      <c r="AJ1033" s="25">
        <v>5.6000000000000005</v>
      </c>
      <c r="AK1033" s="25">
        <v>0</v>
      </c>
      <c r="AL1033" s="25">
        <v>0</v>
      </c>
      <c r="AM1033" s="25">
        <v>25.6</v>
      </c>
      <c r="AN1033" s="25">
        <v>8.8000000000000007</v>
      </c>
      <c r="AO1033" s="25">
        <v>15.200000000000001</v>
      </c>
      <c r="AP1033" s="25">
        <v>13.600000000000001</v>
      </c>
      <c r="AQ1033" s="25">
        <v>29.6</v>
      </c>
      <c r="AR1033" s="25">
        <v>16.8</v>
      </c>
      <c r="AS1033" s="25">
        <v>15.200000000000001</v>
      </c>
      <c r="AT1033" s="25">
        <v>28.8</v>
      </c>
      <c r="AU1033" s="25">
        <v>16.8</v>
      </c>
      <c r="AV1033" s="25">
        <v>20</v>
      </c>
      <c r="AW1033" s="25">
        <v>0</v>
      </c>
      <c r="AX1033" s="25">
        <v>22.400000000000002</v>
      </c>
      <c r="AY1033" s="25">
        <v>0</v>
      </c>
      <c r="AZ1033" s="25">
        <v>9.6000000000000014</v>
      </c>
      <c r="BA1033" s="25">
        <v>0</v>
      </c>
      <c r="BB1033" s="25">
        <v>0.8</v>
      </c>
      <c r="BC1033" s="25">
        <v>2.4000000000000004</v>
      </c>
      <c r="BD1033" s="25">
        <v>7.2</v>
      </c>
      <c r="BE1033" s="25">
        <v>29.6</v>
      </c>
      <c r="BF1033" s="25">
        <v>24.8</v>
      </c>
      <c r="BG1033" s="25">
        <v>0</v>
      </c>
      <c r="BH1033" s="25">
        <v>0</v>
      </c>
      <c r="BI1033" s="25">
        <v>0</v>
      </c>
      <c r="BJ1033" s="25">
        <v>0</v>
      </c>
      <c r="BK1033" s="25">
        <v>2.4000000000000004</v>
      </c>
      <c r="BL1033" s="25">
        <v>3.2</v>
      </c>
      <c r="BM1033" s="25">
        <v>10.4</v>
      </c>
      <c r="BN1033" s="25">
        <v>9.6000000000000014</v>
      </c>
      <c r="BO1033" t="s">
        <v>236</v>
      </c>
    </row>
    <row r="1034" spans="1:67" x14ac:dyDescent="0.25">
      <c r="A1034" s="6">
        <v>45129</v>
      </c>
      <c r="B1034" t="s">
        <v>13</v>
      </c>
      <c r="C1034">
        <v>22</v>
      </c>
      <c r="D1034">
        <f t="shared" si="103"/>
        <v>498.40000000000003</v>
      </c>
      <c r="E1034">
        <f t="shared" si="104"/>
        <v>120.80000000000001</v>
      </c>
      <c r="F1034">
        <f t="shared" si="105"/>
        <v>92.800000000000011</v>
      </c>
      <c r="G1034">
        <f t="shared" si="106"/>
        <v>176.8</v>
      </c>
      <c r="H1034">
        <f t="shared" si="107"/>
        <v>108.00000000000001</v>
      </c>
      <c r="I1034">
        <v>0</v>
      </c>
      <c r="J1034" s="22">
        <v>0.33600000000000002</v>
      </c>
      <c r="K1034" s="22">
        <v>0.72000000000000008</v>
      </c>
      <c r="L1034" s="22">
        <v>0.58399999999999996</v>
      </c>
      <c r="M1034" s="22">
        <v>0.72800000000000009</v>
      </c>
      <c r="N1034" s="22">
        <v>0.52800000000000002</v>
      </c>
      <c r="O1034" s="24">
        <v>0.76800000000000002</v>
      </c>
      <c r="P1034" s="24">
        <v>0.38400000000000001</v>
      </c>
      <c r="Q1034" s="24">
        <v>0.2</v>
      </c>
      <c r="R1034" s="24">
        <v>0.57599999999999996</v>
      </c>
      <c r="S1034" s="24">
        <v>0.33600000000000002</v>
      </c>
      <c r="T1034" s="24">
        <v>0.66400000000000015</v>
      </c>
      <c r="U1034" s="24">
        <v>0.56799999999999995</v>
      </c>
      <c r="V1034" s="24">
        <v>0.72800000000000009</v>
      </c>
      <c r="W1034" s="24">
        <v>0.31200000000000006</v>
      </c>
      <c r="X1034" s="24">
        <v>0.72800000000000009</v>
      </c>
      <c r="Y1034" s="24">
        <v>0.72000000000000008</v>
      </c>
      <c r="Z1034" s="24">
        <v>0.69600000000000006</v>
      </c>
      <c r="AA1034" s="25">
        <v>6.4</v>
      </c>
      <c r="AB1034" s="25">
        <v>19.200000000000003</v>
      </c>
      <c r="AC1034" s="25">
        <v>0</v>
      </c>
      <c r="AD1034" s="25">
        <v>0</v>
      </c>
      <c r="AE1034" s="25">
        <v>5.6000000000000005</v>
      </c>
      <c r="AF1034" s="25">
        <v>1.6</v>
      </c>
      <c r="AG1034" s="25">
        <v>21.6</v>
      </c>
      <c r="AH1034" s="25">
        <v>34.4</v>
      </c>
      <c r="AI1034" s="25">
        <v>2.4000000000000004</v>
      </c>
      <c r="AJ1034" s="25">
        <v>1.6</v>
      </c>
      <c r="AK1034" s="25">
        <v>27.200000000000003</v>
      </c>
      <c r="AL1034" s="25">
        <v>5.6000000000000005</v>
      </c>
      <c r="AM1034" s="25">
        <v>13.600000000000001</v>
      </c>
      <c r="AN1034" s="25">
        <v>12</v>
      </c>
      <c r="AO1034" s="25">
        <v>23.200000000000003</v>
      </c>
      <c r="AP1034" s="25">
        <v>12</v>
      </c>
      <c r="AQ1034" s="25">
        <v>19.200000000000003</v>
      </c>
      <c r="AR1034" s="25">
        <v>21.6</v>
      </c>
      <c r="AS1034" s="25">
        <v>0.8</v>
      </c>
      <c r="AT1034" s="25">
        <v>0</v>
      </c>
      <c r="AU1034" s="25">
        <v>5.6000000000000005</v>
      </c>
      <c r="AV1034" s="25">
        <v>27.200000000000003</v>
      </c>
      <c r="AW1034" s="25">
        <v>12.8</v>
      </c>
      <c r="AX1034" s="25">
        <v>44</v>
      </c>
      <c r="AY1034" s="25">
        <v>16.8</v>
      </c>
      <c r="AZ1034" s="25">
        <v>7.2</v>
      </c>
      <c r="BA1034" s="25">
        <v>24.8</v>
      </c>
      <c r="BB1034" s="25">
        <v>18.400000000000002</v>
      </c>
      <c r="BC1034" s="25">
        <v>8</v>
      </c>
      <c r="BD1034" s="25">
        <v>12</v>
      </c>
      <c r="BE1034" s="25">
        <v>1.6</v>
      </c>
      <c r="BF1034" s="25">
        <v>0</v>
      </c>
      <c r="BG1034" s="25">
        <v>21.6</v>
      </c>
      <c r="BH1034" s="25">
        <v>1.6</v>
      </c>
      <c r="BI1034" s="25">
        <v>35.200000000000003</v>
      </c>
      <c r="BJ1034" s="25">
        <v>22.400000000000002</v>
      </c>
      <c r="BK1034" s="25">
        <v>10.4</v>
      </c>
      <c r="BL1034" s="25">
        <v>0</v>
      </c>
      <c r="BM1034" s="25">
        <v>16.8</v>
      </c>
      <c r="BN1034" s="25">
        <v>11.200000000000001</v>
      </c>
      <c r="BO1034" t="s">
        <v>236</v>
      </c>
    </row>
    <row r="1035" spans="1:67" x14ac:dyDescent="0.25">
      <c r="A1035" s="6">
        <v>45130</v>
      </c>
      <c r="B1035" t="s">
        <v>13</v>
      </c>
      <c r="C1035">
        <v>23</v>
      </c>
      <c r="D1035">
        <f t="shared" si="103"/>
        <v>362.40000000000015</v>
      </c>
      <c r="E1035">
        <f t="shared" si="104"/>
        <v>62.400000000000006</v>
      </c>
      <c r="F1035">
        <f t="shared" si="105"/>
        <v>127.20000000000002</v>
      </c>
      <c r="G1035">
        <f t="shared" si="106"/>
        <v>91.200000000000017</v>
      </c>
      <c r="H1035">
        <f t="shared" si="107"/>
        <v>81.600000000000094</v>
      </c>
      <c r="I1035">
        <v>0</v>
      </c>
      <c r="J1035" s="22">
        <v>0.32000000000000006</v>
      </c>
      <c r="K1035" s="22">
        <v>0.67200000000000004</v>
      </c>
      <c r="L1035" s="22">
        <v>0.56799999999999995</v>
      </c>
      <c r="M1035" s="22">
        <v>0.67200000000000004</v>
      </c>
      <c r="N1035" s="22">
        <v>0.72000000000000008</v>
      </c>
      <c r="O1035" s="24">
        <v>0.55200000000000005</v>
      </c>
      <c r="P1035" s="24">
        <v>0.54400000000000004</v>
      </c>
      <c r="Q1035" s="24">
        <v>0.55200000000000005</v>
      </c>
      <c r="R1035" s="24">
        <v>0.60000000000000009</v>
      </c>
      <c r="S1035" s="24">
        <v>0.58399999999999996</v>
      </c>
      <c r="T1035" s="24">
        <v>0.62400000000000011</v>
      </c>
      <c r="U1035" s="24">
        <v>0.56000000000000005</v>
      </c>
      <c r="V1035" s="24">
        <v>0.76000000000000012</v>
      </c>
      <c r="W1035" s="24">
        <v>0.32000000000000006</v>
      </c>
      <c r="X1035" s="24">
        <v>0.59199999999999997</v>
      </c>
      <c r="Y1035" s="24">
        <v>0.64000000000000012</v>
      </c>
      <c r="Z1035" s="24">
        <v>0.51200000000000001</v>
      </c>
      <c r="AA1035" s="25">
        <v>36.800000000000004</v>
      </c>
      <c r="AB1035" s="25">
        <v>5.6000000000000005</v>
      </c>
      <c r="AC1035" s="25">
        <v>3.2</v>
      </c>
      <c r="AD1035" s="25">
        <v>10.4</v>
      </c>
      <c r="AE1035" s="25">
        <v>0</v>
      </c>
      <c r="AF1035" s="25">
        <v>5.6000000000000005</v>
      </c>
      <c r="AG1035" s="25">
        <v>6.4</v>
      </c>
      <c r="AH1035" s="25">
        <v>23.200000000000003</v>
      </c>
      <c r="AI1035" s="25">
        <v>8</v>
      </c>
      <c r="AJ1035" s="25">
        <v>28</v>
      </c>
      <c r="AK1035" s="25">
        <v>5.6000000000000005</v>
      </c>
      <c r="AL1035" s="25">
        <v>2.4000000000000004</v>
      </c>
      <c r="AM1035" s="25">
        <v>12.8</v>
      </c>
      <c r="AN1035" s="25">
        <v>5.6000000000000005</v>
      </c>
      <c r="AO1035" s="25">
        <v>16.8</v>
      </c>
      <c r="AP1035" s="25">
        <v>34.4</v>
      </c>
      <c r="AQ1035" s="25">
        <v>7.2000000000000917</v>
      </c>
      <c r="AR1035" s="25">
        <v>0</v>
      </c>
      <c r="AS1035" s="25">
        <v>0</v>
      </c>
      <c r="AT1035" s="25">
        <v>2.4000000000000004</v>
      </c>
      <c r="AU1035" s="25">
        <v>0</v>
      </c>
      <c r="AV1035" s="25">
        <v>1.6</v>
      </c>
      <c r="AW1035" s="25">
        <v>20.8</v>
      </c>
      <c r="AX1035" s="25">
        <v>0</v>
      </c>
      <c r="AY1035" s="25">
        <v>1.6</v>
      </c>
      <c r="AZ1035" s="25">
        <v>0</v>
      </c>
      <c r="BA1035" s="25">
        <v>14.4</v>
      </c>
      <c r="BB1035" s="25">
        <v>11.200000000000001</v>
      </c>
      <c r="BC1035" s="25">
        <v>22.400000000000002</v>
      </c>
      <c r="BD1035" s="25">
        <v>19.200000000000003</v>
      </c>
      <c r="BE1035" s="25">
        <v>2.4000000000000004</v>
      </c>
      <c r="BF1035" s="25">
        <v>4.8000000000000007</v>
      </c>
      <c r="BG1035" s="25">
        <v>11.200000000000001</v>
      </c>
      <c r="BH1035" s="25">
        <v>7.2</v>
      </c>
      <c r="BI1035" s="25">
        <v>0</v>
      </c>
      <c r="BJ1035" s="25">
        <v>4</v>
      </c>
      <c r="BK1035" s="25">
        <v>0</v>
      </c>
      <c r="BL1035" s="25">
        <v>10.4</v>
      </c>
      <c r="BM1035" s="25">
        <v>22.400000000000002</v>
      </c>
      <c r="BN1035" s="25">
        <v>0</v>
      </c>
      <c r="BO1035" t="s">
        <v>236</v>
      </c>
    </row>
    <row r="1036" spans="1:67" x14ac:dyDescent="0.25">
      <c r="A1036" s="6">
        <v>45131</v>
      </c>
      <c r="B1036" t="s">
        <v>13</v>
      </c>
      <c r="C1036">
        <v>24</v>
      </c>
      <c r="D1036">
        <f t="shared" si="103"/>
        <v>343.2000000000001</v>
      </c>
      <c r="E1036">
        <f t="shared" si="104"/>
        <v>155.2000000000001</v>
      </c>
      <c r="F1036">
        <f t="shared" si="105"/>
        <v>86.399999999999991</v>
      </c>
      <c r="G1036">
        <f t="shared" si="106"/>
        <v>53.6</v>
      </c>
      <c r="H1036">
        <f t="shared" si="107"/>
        <v>48</v>
      </c>
      <c r="I1036">
        <v>0</v>
      </c>
      <c r="J1036" s="22">
        <v>0.4</v>
      </c>
      <c r="K1036" s="22">
        <v>0.44800000000000006</v>
      </c>
      <c r="L1036" s="22">
        <v>0.66400000000000015</v>
      </c>
      <c r="M1036" s="22">
        <v>0.64000000000000012</v>
      </c>
      <c r="N1036" s="22">
        <v>0.65600000000000014</v>
      </c>
      <c r="O1036" s="24">
        <v>0.7360000000000001</v>
      </c>
      <c r="P1036" s="24">
        <v>0.36800000000000005</v>
      </c>
      <c r="Q1036" s="24">
        <v>0.62400000000000011</v>
      </c>
      <c r="R1036" s="24">
        <v>0.55200000000000005</v>
      </c>
      <c r="S1036" s="24">
        <v>0.59199999999999997</v>
      </c>
      <c r="T1036" s="24">
        <v>0.78400000000000003</v>
      </c>
      <c r="U1036" s="24">
        <v>0.76000000000000012</v>
      </c>
      <c r="V1036" s="24">
        <v>0.55200000000000005</v>
      </c>
      <c r="W1036" s="24">
        <v>0.63200000000000012</v>
      </c>
      <c r="X1036" s="24">
        <v>0.35200000000000004</v>
      </c>
      <c r="Y1036" s="24">
        <v>0.76800000000000002</v>
      </c>
      <c r="Z1036" s="24">
        <v>0.65600000000000014</v>
      </c>
      <c r="AA1036" s="25">
        <v>10.4</v>
      </c>
      <c r="AB1036" s="25">
        <v>0</v>
      </c>
      <c r="AC1036" s="25">
        <v>16</v>
      </c>
      <c r="AD1036" s="25">
        <v>27.200000000000003</v>
      </c>
      <c r="AE1036" s="25">
        <v>20</v>
      </c>
      <c r="AF1036" s="25">
        <v>4</v>
      </c>
      <c r="AG1036" s="25">
        <v>5.6000000000000005</v>
      </c>
      <c r="AH1036" s="25">
        <v>2.4000000000000004</v>
      </c>
      <c r="AI1036" s="25">
        <v>0.8</v>
      </c>
      <c r="AJ1036" s="25">
        <v>0</v>
      </c>
      <c r="AK1036" s="25">
        <v>4</v>
      </c>
      <c r="AL1036" s="25">
        <v>0</v>
      </c>
      <c r="AM1036" s="25">
        <v>0</v>
      </c>
      <c r="AN1036" s="25">
        <v>16.8</v>
      </c>
      <c r="AO1036" s="25">
        <v>3.2</v>
      </c>
      <c r="AP1036" s="25">
        <v>8</v>
      </c>
      <c r="AQ1036" s="25">
        <v>0</v>
      </c>
      <c r="AR1036" s="25">
        <v>20</v>
      </c>
      <c r="AS1036" s="25">
        <v>0</v>
      </c>
      <c r="AT1036" s="25">
        <v>0</v>
      </c>
      <c r="AU1036" s="25">
        <v>0.8</v>
      </c>
      <c r="AV1036" s="25">
        <v>4.8000000000000007</v>
      </c>
      <c r="AW1036" s="25">
        <v>0</v>
      </c>
      <c r="AX1036" s="25">
        <v>2.4000000000000004</v>
      </c>
      <c r="AY1036" s="25">
        <v>9.6000000000000014</v>
      </c>
      <c r="AZ1036" s="25">
        <v>0.8</v>
      </c>
      <c r="BA1036" s="25">
        <v>20.8</v>
      </c>
      <c r="BB1036" s="25">
        <v>0</v>
      </c>
      <c r="BC1036" s="25">
        <v>14.4</v>
      </c>
      <c r="BD1036" s="25">
        <v>0</v>
      </c>
      <c r="BE1036" s="25">
        <v>12.000000000000092</v>
      </c>
      <c r="BF1036" s="25">
        <v>21.6</v>
      </c>
      <c r="BG1036" s="25">
        <v>16.8</v>
      </c>
      <c r="BH1036" s="25">
        <v>30.400000000000002</v>
      </c>
      <c r="BI1036" s="25">
        <v>12</v>
      </c>
      <c r="BJ1036" s="25">
        <v>0</v>
      </c>
      <c r="BK1036" s="25">
        <v>6.4</v>
      </c>
      <c r="BL1036" s="25">
        <v>6.4</v>
      </c>
      <c r="BM1036" s="25">
        <v>18.400000000000002</v>
      </c>
      <c r="BN1036" s="25">
        <v>31.200000000000003</v>
      </c>
      <c r="BO1036" t="s">
        <v>236</v>
      </c>
    </row>
    <row r="1037" spans="1:67" x14ac:dyDescent="0.25">
      <c r="A1037" s="6">
        <v>45132</v>
      </c>
      <c r="B1037" t="s">
        <v>13</v>
      </c>
      <c r="C1037">
        <v>25</v>
      </c>
      <c r="D1037">
        <f t="shared" si="103"/>
        <v>524</v>
      </c>
      <c r="E1037">
        <f t="shared" si="104"/>
        <v>176.00000000000003</v>
      </c>
      <c r="F1037">
        <f t="shared" si="105"/>
        <v>172</v>
      </c>
      <c r="G1037">
        <f t="shared" si="106"/>
        <v>101.6</v>
      </c>
      <c r="H1037">
        <f t="shared" si="107"/>
        <v>74.399999999999991</v>
      </c>
      <c r="I1037">
        <v>0</v>
      </c>
      <c r="J1037" s="22">
        <v>0.16000000000000003</v>
      </c>
      <c r="K1037" s="22">
        <v>0.64800000000000013</v>
      </c>
      <c r="L1037" s="22">
        <v>0.70400000000000007</v>
      </c>
      <c r="M1037" s="22">
        <v>0.64000000000000012</v>
      </c>
      <c r="N1037" s="22">
        <v>0.76000000000000012</v>
      </c>
      <c r="O1037" s="24">
        <v>0.53600000000000003</v>
      </c>
      <c r="P1037" s="24">
        <v>0.71200000000000008</v>
      </c>
      <c r="Q1037" s="24">
        <v>0.46399999999999997</v>
      </c>
      <c r="R1037" s="24">
        <v>0.75200000000000011</v>
      </c>
      <c r="S1037" s="24">
        <v>0.47199999999999998</v>
      </c>
      <c r="T1037" s="24">
        <v>0.496</v>
      </c>
      <c r="U1037" s="24">
        <v>0.57599999999999996</v>
      </c>
      <c r="V1037" s="24">
        <v>0.47199999999999998</v>
      </c>
      <c r="W1037" s="24">
        <v>0.33600000000000002</v>
      </c>
      <c r="X1037" s="24">
        <v>0.74400000000000011</v>
      </c>
      <c r="Y1037" s="24">
        <v>0.44800000000000006</v>
      </c>
      <c r="Z1037" s="24">
        <v>0.62400000000000011</v>
      </c>
      <c r="AA1037" s="25">
        <v>31.200000000000003</v>
      </c>
      <c r="AB1037" s="25">
        <v>20.8</v>
      </c>
      <c r="AC1037" s="25">
        <v>9.6000000000000014</v>
      </c>
      <c r="AD1037" s="25">
        <v>0</v>
      </c>
      <c r="AE1037" s="25">
        <v>23.200000000000003</v>
      </c>
      <c r="AF1037" s="25">
        <v>5.6000000000000005</v>
      </c>
      <c r="AG1037" s="25">
        <v>20.8</v>
      </c>
      <c r="AH1037" s="25">
        <v>14.4</v>
      </c>
      <c r="AI1037" s="25">
        <v>40.800000000000004</v>
      </c>
      <c r="AJ1037" s="25">
        <v>5.6000000000000005</v>
      </c>
      <c r="AK1037" s="25">
        <v>6.4</v>
      </c>
      <c r="AL1037" s="25">
        <v>0</v>
      </c>
      <c r="AM1037" s="25">
        <v>14.4</v>
      </c>
      <c r="AN1037" s="25">
        <v>0</v>
      </c>
      <c r="AO1037" s="25">
        <v>21.6</v>
      </c>
      <c r="AP1037" s="25">
        <v>12</v>
      </c>
      <c r="AQ1037" s="25">
        <v>20.8</v>
      </c>
      <c r="AR1037" s="25">
        <v>5.6000000000000005</v>
      </c>
      <c r="AS1037" s="25">
        <v>0</v>
      </c>
      <c r="AT1037" s="25">
        <v>0</v>
      </c>
      <c r="AU1037" s="25">
        <v>14.4</v>
      </c>
      <c r="AV1037" s="25">
        <v>15.200000000000001</v>
      </c>
      <c r="AW1037" s="25">
        <v>20.8</v>
      </c>
      <c r="AX1037" s="25">
        <v>28.8</v>
      </c>
      <c r="AY1037" s="25">
        <v>0</v>
      </c>
      <c r="AZ1037" s="25">
        <v>8.8000000000000007</v>
      </c>
      <c r="BA1037" s="25">
        <v>0</v>
      </c>
      <c r="BB1037" s="25">
        <v>4.8000000000000007</v>
      </c>
      <c r="BC1037" s="25">
        <v>0</v>
      </c>
      <c r="BD1037" s="25">
        <v>8.8000000000000007</v>
      </c>
      <c r="BE1037" s="25">
        <v>0</v>
      </c>
      <c r="BF1037" s="25">
        <v>0</v>
      </c>
      <c r="BG1037" s="25">
        <v>29.6</v>
      </c>
      <c r="BH1037" s="25">
        <v>40.800000000000004</v>
      </c>
      <c r="BI1037" s="25">
        <v>0</v>
      </c>
      <c r="BJ1037" s="25">
        <v>32</v>
      </c>
      <c r="BK1037" s="25">
        <v>38.400000000000006</v>
      </c>
      <c r="BL1037" s="25">
        <v>4.8000000000000007</v>
      </c>
      <c r="BM1037" s="25">
        <v>13.600000000000001</v>
      </c>
      <c r="BN1037" s="25">
        <v>16.8</v>
      </c>
      <c r="BO1037" t="s">
        <v>236</v>
      </c>
    </row>
    <row r="1038" spans="1:67" x14ac:dyDescent="0.25">
      <c r="A1038" s="6">
        <v>45133</v>
      </c>
      <c r="B1038" t="s">
        <v>13</v>
      </c>
      <c r="C1038">
        <v>26</v>
      </c>
      <c r="D1038">
        <f t="shared" si="103"/>
        <v>391.19999999999993</v>
      </c>
      <c r="E1038">
        <f t="shared" si="104"/>
        <v>120.00000000000001</v>
      </c>
      <c r="F1038">
        <f t="shared" si="105"/>
        <v>156.7999999999999</v>
      </c>
      <c r="G1038">
        <f t="shared" si="106"/>
        <v>41.6</v>
      </c>
      <c r="H1038">
        <f t="shared" si="107"/>
        <v>72.800000000000011</v>
      </c>
      <c r="I1038">
        <v>0</v>
      </c>
      <c r="J1038" s="22">
        <v>0.7360000000000001</v>
      </c>
      <c r="K1038" s="22">
        <v>0.47199999999999998</v>
      </c>
      <c r="L1038" s="22">
        <v>0.44000000000000006</v>
      </c>
      <c r="M1038" s="22">
        <v>0.70400000000000007</v>
      </c>
      <c r="N1038" s="22">
        <v>0.78400000000000003</v>
      </c>
      <c r="O1038" s="24">
        <v>0.54400000000000004</v>
      </c>
      <c r="P1038" s="24">
        <v>0.56799999999999995</v>
      </c>
      <c r="Q1038" s="24">
        <v>0.58399999999999996</v>
      </c>
      <c r="R1038" s="24">
        <v>0.58399999999999996</v>
      </c>
      <c r="S1038" s="24">
        <v>0.52</v>
      </c>
      <c r="T1038" s="24">
        <v>0.52</v>
      </c>
      <c r="U1038" s="24">
        <v>0.69600000000000006</v>
      </c>
      <c r="V1038" s="24">
        <v>0.79200000000000004</v>
      </c>
      <c r="W1038" s="24">
        <v>0.72800000000000009</v>
      </c>
      <c r="X1038" s="24">
        <v>0.79200000000000004</v>
      </c>
      <c r="Y1038" s="24">
        <v>0.6160000000000001</v>
      </c>
      <c r="Z1038" s="24">
        <v>0.52</v>
      </c>
      <c r="AA1038" s="25">
        <v>25.6</v>
      </c>
      <c r="AB1038" s="25">
        <v>20.8</v>
      </c>
      <c r="AC1038" s="25">
        <v>4</v>
      </c>
      <c r="AD1038" s="25">
        <v>28.8</v>
      </c>
      <c r="AE1038" s="25">
        <v>36.800000000000004</v>
      </c>
      <c r="AF1038" s="25">
        <v>0</v>
      </c>
      <c r="AG1038" s="25">
        <v>0</v>
      </c>
      <c r="AH1038" s="25">
        <v>21.6</v>
      </c>
      <c r="AI1038" s="25">
        <v>0</v>
      </c>
      <c r="AJ1038" s="25">
        <v>19.19999999999991</v>
      </c>
      <c r="AK1038" s="25">
        <v>0</v>
      </c>
      <c r="AL1038" s="25">
        <v>0</v>
      </c>
      <c r="AM1038" s="25">
        <v>12</v>
      </c>
      <c r="AN1038" s="25">
        <v>0</v>
      </c>
      <c r="AO1038" s="25">
        <v>18.400000000000002</v>
      </c>
      <c r="AP1038" s="25">
        <v>26.400000000000002</v>
      </c>
      <c r="AQ1038" s="25">
        <v>0.8</v>
      </c>
      <c r="AR1038" s="25">
        <v>0</v>
      </c>
      <c r="AS1038" s="25">
        <v>12.8</v>
      </c>
      <c r="AT1038" s="25">
        <v>2.4000000000000004</v>
      </c>
      <c r="AU1038" s="25">
        <v>4</v>
      </c>
      <c r="AV1038" s="25">
        <v>0</v>
      </c>
      <c r="AW1038" s="25">
        <v>12</v>
      </c>
      <c r="AX1038" s="25">
        <v>0</v>
      </c>
      <c r="AY1038" s="25">
        <v>0</v>
      </c>
      <c r="AZ1038" s="25">
        <v>4</v>
      </c>
      <c r="BA1038" s="25">
        <v>6.4</v>
      </c>
      <c r="BB1038" s="25">
        <v>8.8000000000000007</v>
      </c>
      <c r="BC1038" s="25">
        <v>0</v>
      </c>
      <c r="BD1038" s="25">
        <v>6.4</v>
      </c>
      <c r="BE1038" s="25">
        <v>12</v>
      </c>
      <c r="BF1038" s="25">
        <v>20.8</v>
      </c>
      <c r="BG1038" s="25">
        <v>2.4000000000000004</v>
      </c>
      <c r="BH1038" s="25">
        <v>0</v>
      </c>
      <c r="BI1038" s="25">
        <v>22.400000000000002</v>
      </c>
      <c r="BJ1038" s="25">
        <v>10.4</v>
      </c>
      <c r="BK1038" s="25">
        <v>16.8</v>
      </c>
      <c r="BL1038" s="25">
        <v>10.4</v>
      </c>
      <c r="BM1038" s="25">
        <v>17.600000000000001</v>
      </c>
      <c r="BN1038" s="25">
        <v>7.2</v>
      </c>
      <c r="BO1038" t="s">
        <v>236</v>
      </c>
    </row>
    <row r="1039" spans="1:67" x14ac:dyDescent="0.25">
      <c r="A1039" s="6">
        <v>45134</v>
      </c>
      <c r="B1039" t="s">
        <v>13</v>
      </c>
      <c r="C1039">
        <v>27</v>
      </c>
      <c r="D1039">
        <f t="shared" si="103"/>
        <v>375.20000000000016</v>
      </c>
      <c r="E1039">
        <f t="shared" si="104"/>
        <v>150.4</v>
      </c>
      <c r="F1039">
        <f t="shared" si="105"/>
        <v>39.200000000000095</v>
      </c>
      <c r="G1039">
        <f t="shared" si="106"/>
        <v>76</v>
      </c>
      <c r="H1039">
        <f t="shared" si="107"/>
        <v>109.6</v>
      </c>
      <c r="I1039">
        <v>0</v>
      </c>
      <c r="J1039" s="22">
        <v>0.12</v>
      </c>
      <c r="K1039" s="22">
        <v>0.4</v>
      </c>
      <c r="L1039" s="22">
        <v>0.66400000000000015</v>
      </c>
      <c r="M1039" s="22">
        <v>0.64000000000000012</v>
      </c>
      <c r="N1039" s="22">
        <v>0.47199999999999998</v>
      </c>
      <c r="O1039" s="24">
        <v>0.504</v>
      </c>
      <c r="P1039" s="24">
        <v>0.58399999999999996</v>
      </c>
      <c r="Q1039" s="24">
        <v>0.51200000000000001</v>
      </c>
      <c r="R1039" s="24">
        <v>0.56000000000000005</v>
      </c>
      <c r="S1039" s="24">
        <v>0.71200000000000008</v>
      </c>
      <c r="T1039" s="24">
        <v>0.75200000000000011</v>
      </c>
      <c r="U1039" s="24">
        <v>0.23199999999999998</v>
      </c>
      <c r="V1039" s="24">
        <v>0.75200000000000011</v>
      </c>
      <c r="W1039" s="24">
        <v>0.75200000000000011</v>
      </c>
      <c r="X1039" s="24">
        <v>0.74400000000000011</v>
      </c>
      <c r="Y1039" s="24">
        <v>0.60000000000000009</v>
      </c>
      <c r="Z1039" s="24">
        <v>0.6080000000000001</v>
      </c>
      <c r="AA1039" s="25">
        <v>0</v>
      </c>
      <c r="AB1039" s="25">
        <v>4.8000000000000007</v>
      </c>
      <c r="AC1039" s="25">
        <v>0</v>
      </c>
      <c r="AD1039" s="25">
        <v>9.0949470177292829E-14</v>
      </c>
      <c r="AE1039" s="25">
        <v>0</v>
      </c>
      <c r="AF1039" s="25">
        <v>0</v>
      </c>
      <c r="AG1039" s="25">
        <v>0</v>
      </c>
      <c r="AH1039" s="25">
        <v>8.8000000000000007</v>
      </c>
      <c r="AI1039" s="25">
        <v>25.6</v>
      </c>
      <c r="AJ1039" s="25">
        <v>0</v>
      </c>
      <c r="AK1039" s="25">
        <v>5.6000000000000005</v>
      </c>
      <c r="AL1039" s="25">
        <v>6.4</v>
      </c>
      <c r="AM1039" s="25">
        <v>23.200000000000003</v>
      </c>
      <c r="AN1039" s="25">
        <v>0</v>
      </c>
      <c r="AO1039" s="25">
        <v>7.2</v>
      </c>
      <c r="AP1039" s="25">
        <v>39.200000000000003</v>
      </c>
      <c r="AQ1039" s="25">
        <v>12</v>
      </c>
      <c r="AR1039" s="25">
        <v>9.6000000000000014</v>
      </c>
      <c r="AS1039" s="25">
        <v>5.6000000000000005</v>
      </c>
      <c r="AT1039" s="25">
        <v>6.4</v>
      </c>
      <c r="AU1039" s="25">
        <v>12.8</v>
      </c>
      <c r="AV1039" s="25">
        <v>0</v>
      </c>
      <c r="AW1039" s="25">
        <v>37.6</v>
      </c>
      <c r="AX1039" s="25">
        <v>0</v>
      </c>
      <c r="AY1039" s="25">
        <v>0</v>
      </c>
      <c r="AZ1039" s="25">
        <v>0</v>
      </c>
      <c r="BA1039" s="25">
        <v>0</v>
      </c>
      <c r="BB1039" s="25">
        <v>4</v>
      </c>
      <c r="BC1039" s="25">
        <v>17.600000000000001</v>
      </c>
      <c r="BD1039" s="25">
        <v>4</v>
      </c>
      <c r="BE1039" s="25">
        <v>3.2</v>
      </c>
      <c r="BF1039" s="25">
        <v>0</v>
      </c>
      <c r="BG1039" s="25">
        <v>9.6000000000000014</v>
      </c>
      <c r="BH1039" s="25">
        <v>5.6000000000000005</v>
      </c>
      <c r="BI1039" s="25">
        <v>24.8</v>
      </c>
      <c r="BJ1039" s="25">
        <v>19.200000000000003</v>
      </c>
      <c r="BK1039" s="25">
        <v>19.200000000000003</v>
      </c>
      <c r="BL1039" s="25">
        <v>28.8</v>
      </c>
      <c r="BM1039" s="25">
        <v>30.400000000000002</v>
      </c>
      <c r="BN1039" s="25">
        <v>9.6000000000000014</v>
      </c>
      <c r="BO1039" t="s">
        <v>236</v>
      </c>
    </row>
    <row r="1040" spans="1:67" x14ac:dyDescent="0.25">
      <c r="A1040" s="6">
        <v>45135</v>
      </c>
      <c r="B1040" t="s">
        <v>13</v>
      </c>
      <c r="C1040">
        <v>28</v>
      </c>
      <c r="D1040">
        <f t="shared" si="103"/>
        <v>280</v>
      </c>
      <c r="E1040">
        <f t="shared" si="104"/>
        <v>90.4</v>
      </c>
      <c r="F1040">
        <f t="shared" si="105"/>
        <v>83.2</v>
      </c>
      <c r="G1040">
        <f t="shared" si="106"/>
        <v>54.400000000000006</v>
      </c>
      <c r="H1040">
        <f t="shared" si="107"/>
        <v>52</v>
      </c>
      <c r="I1040">
        <v>0</v>
      </c>
      <c r="J1040" s="22">
        <v>0.26400000000000001</v>
      </c>
      <c r="K1040" s="22">
        <v>0.72800000000000009</v>
      </c>
      <c r="L1040" s="22">
        <v>0.59199999999999997</v>
      </c>
      <c r="M1040" s="22">
        <v>0.64800000000000013</v>
      </c>
      <c r="N1040" s="22">
        <v>0.47199999999999998</v>
      </c>
      <c r="O1040" s="24">
        <v>0.52</v>
      </c>
      <c r="P1040" s="24">
        <v>0.26400000000000001</v>
      </c>
      <c r="Q1040" s="24">
        <v>0.64000000000000012</v>
      </c>
      <c r="R1040" s="24">
        <v>0.60000000000000009</v>
      </c>
      <c r="S1040" s="24">
        <v>0.52</v>
      </c>
      <c r="T1040" s="24">
        <v>0.48799999999999999</v>
      </c>
      <c r="U1040" s="24">
        <v>0.72000000000000008</v>
      </c>
      <c r="V1040" s="24">
        <v>0.75200000000000011</v>
      </c>
      <c r="W1040" s="24">
        <v>0.23199999999999998</v>
      </c>
      <c r="X1040" s="24">
        <v>0.62400000000000011</v>
      </c>
      <c r="Y1040" s="24">
        <v>0.72000000000000008</v>
      </c>
      <c r="Z1040" s="24">
        <v>0.20800000000000002</v>
      </c>
      <c r="AA1040" s="25">
        <v>4.8000000000000007</v>
      </c>
      <c r="AB1040" s="25">
        <v>0</v>
      </c>
      <c r="AC1040" s="25">
        <v>7.2</v>
      </c>
      <c r="AD1040" s="25">
        <v>0</v>
      </c>
      <c r="AE1040" s="25">
        <v>26.400000000000002</v>
      </c>
      <c r="AF1040" s="25">
        <v>22.400000000000002</v>
      </c>
      <c r="AG1040" s="25">
        <v>5.6000000000000005</v>
      </c>
      <c r="AH1040" s="25">
        <v>12</v>
      </c>
      <c r="AI1040" s="25">
        <v>4.8000000000000007</v>
      </c>
      <c r="AJ1040" s="25">
        <v>0</v>
      </c>
      <c r="AK1040" s="25">
        <v>16</v>
      </c>
      <c r="AL1040" s="25">
        <v>0</v>
      </c>
      <c r="AM1040" s="25">
        <v>16</v>
      </c>
      <c r="AN1040" s="25">
        <v>0</v>
      </c>
      <c r="AO1040" s="25">
        <v>0.8</v>
      </c>
      <c r="AP1040" s="25">
        <v>7.2</v>
      </c>
      <c r="AQ1040" s="25">
        <v>0</v>
      </c>
      <c r="AR1040" s="25">
        <v>3.2</v>
      </c>
      <c r="AS1040" s="25">
        <v>11.200000000000001</v>
      </c>
      <c r="AT1040" s="25">
        <v>13.600000000000001</v>
      </c>
      <c r="AU1040" s="25">
        <v>0</v>
      </c>
      <c r="AV1040" s="25">
        <v>6.4</v>
      </c>
      <c r="AW1040" s="25">
        <v>13.600000000000001</v>
      </c>
      <c r="AX1040" s="25">
        <v>4.8000000000000007</v>
      </c>
      <c r="AY1040" s="25">
        <v>17.600000000000001</v>
      </c>
      <c r="AZ1040" s="25">
        <v>0</v>
      </c>
      <c r="BA1040" s="25">
        <v>8</v>
      </c>
      <c r="BB1040" s="25">
        <v>2.4000000000000004</v>
      </c>
      <c r="BC1040" s="25">
        <v>1.6</v>
      </c>
      <c r="BD1040" s="25">
        <v>0</v>
      </c>
      <c r="BE1040" s="25">
        <v>13.600000000000001</v>
      </c>
      <c r="BF1040" s="25">
        <v>6.4</v>
      </c>
      <c r="BG1040" s="25">
        <v>0</v>
      </c>
      <c r="BH1040" s="25">
        <v>4.8000000000000007</v>
      </c>
      <c r="BI1040" s="25">
        <v>14.4</v>
      </c>
      <c r="BJ1040" s="25">
        <v>6.4</v>
      </c>
      <c r="BK1040" s="25">
        <v>0</v>
      </c>
      <c r="BL1040" s="25">
        <v>7.2</v>
      </c>
      <c r="BM1040" s="25">
        <v>32.800000000000004</v>
      </c>
      <c r="BN1040" s="25">
        <v>4.8000000000000007</v>
      </c>
      <c r="BO1040" t="s">
        <v>236</v>
      </c>
    </row>
    <row r="1041" spans="1:67" x14ac:dyDescent="0.25">
      <c r="A1041" s="6">
        <v>45136</v>
      </c>
      <c r="B1041" t="s">
        <v>13</v>
      </c>
      <c r="C1041">
        <v>29</v>
      </c>
      <c r="D1041">
        <f t="shared" si="103"/>
        <v>405.60000000000008</v>
      </c>
      <c r="E1041">
        <f t="shared" si="104"/>
        <v>83.2</v>
      </c>
      <c r="F1041">
        <f t="shared" si="105"/>
        <v>143.20000000000002</v>
      </c>
      <c r="G1041">
        <f t="shared" si="106"/>
        <v>113.60000000000001</v>
      </c>
      <c r="H1041">
        <f t="shared" si="107"/>
        <v>65.600000000000009</v>
      </c>
      <c r="I1041">
        <v>0</v>
      </c>
      <c r="J1041" s="22">
        <v>0.52800000000000002</v>
      </c>
      <c r="K1041" s="22">
        <v>0.60000000000000009</v>
      </c>
      <c r="L1041" s="22">
        <v>0.6160000000000001</v>
      </c>
      <c r="M1041" s="22">
        <v>0.66400000000000015</v>
      </c>
      <c r="N1041" s="22">
        <v>0.35200000000000004</v>
      </c>
      <c r="O1041" s="24">
        <v>0.57599999999999996</v>
      </c>
      <c r="P1041" s="24">
        <v>0.75200000000000011</v>
      </c>
      <c r="Q1041" s="24">
        <v>0.21600000000000003</v>
      </c>
      <c r="R1041" s="24">
        <v>0.75200000000000011</v>
      </c>
      <c r="S1041" s="24">
        <v>0.504</v>
      </c>
      <c r="T1041" s="24">
        <v>0.52800000000000002</v>
      </c>
      <c r="U1041" s="24">
        <v>0.72800000000000009</v>
      </c>
      <c r="V1041" s="24">
        <v>0.57599999999999996</v>
      </c>
      <c r="W1041" s="24">
        <v>0.60000000000000009</v>
      </c>
      <c r="X1041" s="24">
        <v>9.6000000000000002E-2</v>
      </c>
      <c r="Y1041" s="24">
        <v>0.27200000000000002</v>
      </c>
      <c r="Z1041" s="24">
        <v>0.58399999999999996</v>
      </c>
      <c r="AA1041" s="25">
        <v>20</v>
      </c>
      <c r="AB1041" s="25">
        <v>14.4</v>
      </c>
      <c r="AC1041" s="25">
        <v>18.400000000000002</v>
      </c>
      <c r="AD1041" s="25">
        <v>32</v>
      </c>
      <c r="AE1041" s="25">
        <v>9.6000000000000014</v>
      </c>
      <c r="AF1041" s="25">
        <v>3.2</v>
      </c>
      <c r="AG1041" s="25">
        <v>9.6000000000000014</v>
      </c>
      <c r="AH1041" s="25">
        <v>21.6</v>
      </c>
      <c r="AI1041" s="25">
        <v>14.4</v>
      </c>
      <c r="AJ1041" s="25">
        <v>0</v>
      </c>
      <c r="AK1041" s="25">
        <v>0</v>
      </c>
      <c r="AL1041" s="25">
        <v>5.6000000000000005</v>
      </c>
      <c r="AM1041" s="25">
        <v>15.200000000000001</v>
      </c>
      <c r="AN1041" s="25">
        <v>0</v>
      </c>
      <c r="AO1041" s="25">
        <v>5.6000000000000005</v>
      </c>
      <c r="AP1041" s="25">
        <v>10.4</v>
      </c>
      <c r="AQ1041" s="25">
        <v>3.2</v>
      </c>
      <c r="AR1041" s="25">
        <v>4.8000000000000007</v>
      </c>
      <c r="AS1041" s="25">
        <v>0</v>
      </c>
      <c r="AT1041" s="25">
        <v>20.8</v>
      </c>
      <c r="AU1041" s="25">
        <v>29.6</v>
      </c>
      <c r="AV1041" s="25">
        <v>25.6</v>
      </c>
      <c r="AW1041" s="25">
        <v>10.4</v>
      </c>
      <c r="AX1041" s="25">
        <v>0</v>
      </c>
      <c r="AY1041" s="25">
        <v>8.8000000000000007</v>
      </c>
      <c r="AZ1041" s="25">
        <v>0</v>
      </c>
      <c r="BA1041" s="25">
        <v>3.2</v>
      </c>
      <c r="BB1041" s="25">
        <v>0</v>
      </c>
      <c r="BC1041" s="25">
        <v>12.8</v>
      </c>
      <c r="BD1041" s="25">
        <v>23.200000000000003</v>
      </c>
      <c r="BE1041" s="25">
        <v>0</v>
      </c>
      <c r="BF1041" s="25">
        <v>20</v>
      </c>
      <c r="BG1041" s="25">
        <v>20.8</v>
      </c>
      <c r="BH1041" s="25">
        <v>0</v>
      </c>
      <c r="BI1041" s="25">
        <v>1.6</v>
      </c>
      <c r="BJ1041" s="25">
        <v>21.6</v>
      </c>
      <c r="BK1041" s="25">
        <v>0</v>
      </c>
      <c r="BL1041" s="25">
        <v>2.4000000000000004</v>
      </c>
      <c r="BM1041" s="25">
        <v>12.8</v>
      </c>
      <c r="BN1041" s="25">
        <v>4</v>
      </c>
      <c r="BO1041" t="s">
        <v>236</v>
      </c>
    </row>
    <row r="1042" spans="1:67" x14ac:dyDescent="0.25">
      <c r="A1042" s="6">
        <v>45137</v>
      </c>
      <c r="B1042" t="s">
        <v>13</v>
      </c>
      <c r="C1042">
        <v>30</v>
      </c>
      <c r="D1042">
        <f t="shared" si="103"/>
        <v>392.79999999999995</v>
      </c>
      <c r="E1042">
        <f t="shared" si="104"/>
        <v>126.4</v>
      </c>
      <c r="F1042">
        <f t="shared" si="105"/>
        <v>77.600000000000009</v>
      </c>
      <c r="G1042">
        <f t="shared" si="106"/>
        <v>36</v>
      </c>
      <c r="H1042">
        <f t="shared" si="107"/>
        <v>152.79999999999998</v>
      </c>
      <c r="I1042">
        <v>0</v>
      </c>
      <c r="J1042" s="22">
        <v>0.43200000000000005</v>
      </c>
      <c r="K1042" s="22">
        <v>0.54400000000000004</v>
      </c>
      <c r="L1042" s="22">
        <v>0.58399999999999996</v>
      </c>
      <c r="M1042" s="22">
        <v>0.65600000000000014</v>
      </c>
      <c r="N1042" s="22">
        <v>0.71200000000000008</v>
      </c>
      <c r="O1042" s="24">
        <v>0.55200000000000005</v>
      </c>
      <c r="P1042" s="24">
        <v>0.66400000000000015</v>
      </c>
      <c r="Q1042" s="24">
        <v>0.58399999999999996</v>
      </c>
      <c r="R1042" s="24">
        <v>0.56799999999999995</v>
      </c>
      <c r="S1042" s="24">
        <v>0.42400000000000004</v>
      </c>
      <c r="T1042" s="24">
        <v>0.46399999999999997</v>
      </c>
      <c r="U1042" s="24">
        <v>0.24</v>
      </c>
      <c r="V1042" s="24">
        <v>0.34400000000000003</v>
      </c>
      <c r="W1042" s="24">
        <v>0.70400000000000007</v>
      </c>
      <c r="X1042" s="24">
        <v>0.76800000000000002</v>
      </c>
      <c r="Y1042" s="24">
        <v>0.7360000000000001</v>
      </c>
      <c r="Z1042" s="24">
        <v>0.28000000000000003</v>
      </c>
      <c r="AA1042" s="25">
        <v>3.2</v>
      </c>
      <c r="AB1042" s="25">
        <v>8</v>
      </c>
      <c r="AC1042" s="25">
        <v>9.6000000000000014</v>
      </c>
      <c r="AD1042" s="25">
        <v>0</v>
      </c>
      <c r="AE1042" s="25">
        <v>12</v>
      </c>
      <c r="AF1042" s="25">
        <v>4.8000000000000007</v>
      </c>
      <c r="AG1042" s="25">
        <v>1.6</v>
      </c>
      <c r="AH1042" s="25">
        <v>4.8000000000000007</v>
      </c>
      <c r="AI1042" s="25">
        <v>26.400000000000002</v>
      </c>
      <c r="AJ1042" s="25">
        <v>7.2</v>
      </c>
      <c r="AK1042" s="25">
        <v>17.600000000000001</v>
      </c>
      <c r="AL1042" s="25">
        <v>23.200000000000003</v>
      </c>
      <c r="AM1042" s="25">
        <v>20.8</v>
      </c>
      <c r="AN1042" s="25">
        <v>28.8</v>
      </c>
      <c r="AO1042" s="25">
        <v>0</v>
      </c>
      <c r="AP1042" s="25">
        <v>0.8</v>
      </c>
      <c r="AQ1042" s="25">
        <v>39.200000000000003</v>
      </c>
      <c r="AR1042" s="25">
        <v>4.8000000000000007</v>
      </c>
      <c r="AS1042" s="25">
        <v>1.6</v>
      </c>
      <c r="AT1042" s="25">
        <v>33.6</v>
      </c>
      <c r="AU1042" s="25">
        <v>0</v>
      </c>
      <c r="AV1042" s="25">
        <v>0</v>
      </c>
      <c r="AW1042" s="25">
        <v>0</v>
      </c>
      <c r="AX1042" s="25">
        <v>4</v>
      </c>
      <c r="AY1042" s="25">
        <v>13.600000000000001</v>
      </c>
      <c r="AZ1042" s="25">
        <v>4.8000000000000007</v>
      </c>
      <c r="BA1042" s="25">
        <v>0</v>
      </c>
      <c r="BB1042" s="25">
        <v>8.8000000000000007</v>
      </c>
      <c r="BC1042" s="25">
        <v>4.8000000000000007</v>
      </c>
      <c r="BD1042" s="25">
        <v>0</v>
      </c>
      <c r="BE1042" s="25">
        <v>0</v>
      </c>
      <c r="BF1042" s="25">
        <v>25.6</v>
      </c>
      <c r="BG1042" s="25">
        <v>0</v>
      </c>
      <c r="BH1042" s="25">
        <v>0</v>
      </c>
      <c r="BI1042" s="25">
        <v>33.6</v>
      </c>
      <c r="BJ1042" s="25">
        <v>2.4000000000000004</v>
      </c>
      <c r="BK1042" s="25">
        <v>22.400000000000002</v>
      </c>
      <c r="BL1042" s="25">
        <v>8.8000000000000007</v>
      </c>
      <c r="BM1042" s="25">
        <v>33.6</v>
      </c>
      <c r="BN1042" s="25">
        <v>0</v>
      </c>
      <c r="BO1042" t="s">
        <v>236</v>
      </c>
    </row>
    <row r="1043" spans="1:67" x14ac:dyDescent="0.25">
      <c r="A1043" s="6">
        <v>45138</v>
      </c>
      <c r="B1043" t="s">
        <v>13</v>
      </c>
      <c r="C1043">
        <v>31</v>
      </c>
      <c r="D1043">
        <f t="shared" si="103"/>
        <v>379.20000000000005</v>
      </c>
      <c r="E1043">
        <f t="shared" si="104"/>
        <v>107.20000000000002</v>
      </c>
      <c r="F1043">
        <f t="shared" si="105"/>
        <v>91.2</v>
      </c>
      <c r="G1043">
        <f t="shared" si="106"/>
        <v>112.80000000000001</v>
      </c>
      <c r="H1043">
        <f t="shared" si="107"/>
        <v>68</v>
      </c>
      <c r="I1043">
        <v>0</v>
      </c>
      <c r="J1043" s="22">
        <v>0.38400000000000001</v>
      </c>
      <c r="K1043" s="22">
        <v>0.13600000000000001</v>
      </c>
      <c r="L1043" s="22">
        <v>0.66400000000000015</v>
      </c>
      <c r="M1043" s="22">
        <v>0.64000000000000012</v>
      </c>
      <c r="N1043" s="22">
        <v>0.69600000000000006</v>
      </c>
      <c r="O1043" s="24">
        <v>0.69600000000000006</v>
      </c>
      <c r="P1043" s="24">
        <v>0.53600000000000003</v>
      </c>
      <c r="Q1043" s="24">
        <v>0.51200000000000001</v>
      </c>
      <c r="R1043" s="24">
        <v>0.74400000000000011</v>
      </c>
      <c r="S1043" s="24">
        <v>0.76000000000000012</v>
      </c>
      <c r="T1043" s="24">
        <v>0.62400000000000011</v>
      </c>
      <c r="U1043" s="24">
        <v>0.75200000000000011</v>
      </c>
      <c r="V1043" s="24">
        <v>0.79200000000000004</v>
      </c>
      <c r="W1043" s="24">
        <v>0.76800000000000002</v>
      </c>
      <c r="X1043" s="24">
        <v>0.32800000000000007</v>
      </c>
      <c r="Y1043" s="24">
        <v>0.29599999999999999</v>
      </c>
      <c r="Z1043" s="24">
        <v>0.12</v>
      </c>
      <c r="AA1043" s="25">
        <v>0</v>
      </c>
      <c r="AB1043" s="25">
        <v>0</v>
      </c>
      <c r="AC1043" s="25">
        <v>14.4</v>
      </c>
      <c r="AD1043" s="25">
        <v>13.600000000000001</v>
      </c>
      <c r="AE1043" s="25">
        <v>2.4000000000000004</v>
      </c>
      <c r="AF1043" s="25">
        <v>3.2</v>
      </c>
      <c r="AG1043" s="25">
        <v>17.600000000000001</v>
      </c>
      <c r="AH1043" s="25">
        <v>0</v>
      </c>
      <c r="AI1043" s="25">
        <v>23.200000000000003</v>
      </c>
      <c r="AJ1043" s="25">
        <v>16.8</v>
      </c>
      <c r="AK1043" s="25">
        <v>3.2</v>
      </c>
      <c r="AL1043" s="25">
        <v>15.200000000000001</v>
      </c>
      <c r="AM1043" s="25">
        <v>0</v>
      </c>
      <c r="AN1043" s="25">
        <v>22.400000000000002</v>
      </c>
      <c r="AO1043" s="25">
        <v>0</v>
      </c>
      <c r="AP1043" s="25">
        <v>0</v>
      </c>
      <c r="AQ1043" s="25">
        <v>5.6000000000000005</v>
      </c>
      <c r="AR1043" s="25">
        <v>8.8000000000000007</v>
      </c>
      <c r="AS1043" s="25">
        <v>8</v>
      </c>
      <c r="AT1043" s="25">
        <v>8</v>
      </c>
      <c r="AU1043" s="25">
        <v>13.600000000000001</v>
      </c>
      <c r="AV1043" s="25">
        <v>7.2</v>
      </c>
      <c r="AW1043" s="25">
        <v>4.8000000000000007</v>
      </c>
      <c r="AX1043" s="25">
        <v>21.6</v>
      </c>
      <c r="AY1043" s="25">
        <v>25.6</v>
      </c>
      <c r="AZ1043" s="25">
        <v>0</v>
      </c>
      <c r="BA1043" s="25">
        <v>8</v>
      </c>
      <c r="BB1043" s="25">
        <v>0</v>
      </c>
      <c r="BC1043" s="25">
        <v>13.600000000000001</v>
      </c>
      <c r="BD1043" s="25">
        <v>18.400000000000002</v>
      </c>
      <c r="BE1043" s="25">
        <v>22.400000000000002</v>
      </c>
      <c r="BF1043" s="25">
        <v>0</v>
      </c>
      <c r="BG1043" s="25">
        <v>27.200000000000003</v>
      </c>
      <c r="BH1043" s="25">
        <v>0</v>
      </c>
      <c r="BI1043" s="25">
        <v>0</v>
      </c>
      <c r="BJ1043" s="25">
        <v>23.200000000000003</v>
      </c>
      <c r="BK1043" s="25">
        <v>7.2</v>
      </c>
      <c r="BL1043" s="25">
        <v>0</v>
      </c>
      <c r="BM1043" s="25">
        <v>12.8</v>
      </c>
      <c r="BN1043" s="25">
        <v>14.4</v>
      </c>
      <c r="BO1043" t="s">
        <v>236</v>
      </c>
    </row>
    <row r="1044" spans="1:67" x14ac:dyDescent="0.25">
      <c r="B1044" t="s">
        <v>14</v>
      </c>
      <c r="C1044">
        <v>0.01</v>
      </c>
      <c r="D1044">
        <f t="shared" si="103"/>
        <v>0</v>
      </c>
      <c r="E1044">
        <v>0</v>
      </c>
      <c r="F1044">
        <v>0</v>
      </c>
      <c r="G1044">
        <v>0</v>
      </c>
      <c r="H1044">
        <v>0</v>
      </c>
      <c r="I1044">
        <v>0</v>
      </c>
      <c r="J1044" s="22">
        <v>0</v>
      </c>
      <c r="K1044" s="22">
        <v>0</v>
      </c>
      <c r="L1044" s="22">
        <v>0</v>
      </c>
      <c r="M1044" s="22">
        <v>0</v>
      </c>
      <c r="N1044" s="22">
        <v>0</v>
      </c>
      <c r="O1044" s="24">
        <v>0</v>
      </c>
      <c r="P1044" s="24">
        <v>0</v>
      </c>
      <c r="Q1044" s="24">
        <v>0</v>
      </c>
      <c r="R1044" s="24">
        <v>0</v>
      </c>
      <c r="S1044" s="24">
        <v>0</v>
      </c>
      <c r="T1044" s="24">
        <v>0</v>
      </c>
      <c r="U1044" s="24">
        <v>0</v>
      </c>
      <c r="V1044" s="24">
        <v>0</v>
      </c>
      <c r="W1044" s="24">
        <v>0</v>
      </c>
      <c r="X1044" s="24">
        <v>0</v>
      </c>
      <c r="Y1044" s="24">
        <v>0</v>
      </c>
      <c r="Z1044" s="24">
        <v>0</v>
      </c>
      <c r="AA1044" s="25">
        <v>0</v>
      </c>
      <c r="AB1044" s="25">
        <v>0</v>
      </c>
      <c r="AC1044" s="25">
        <v>0</v>
      </c>
      <c r="AD1044" s="25">
        <v>0</v>
      </c>
      <c r="AE1044" s="25">
        <v>0</v>
      </c>
      <c r="AF1044" s="25">
        <v>0</v>
      </c>
      <c r="AG1044" s="25">
        <v>0</v>
      </c>
      <c r="AH1044" s="25">
        <v>0</v>
      </c>
      <c r="AI1044" s="25">
        <v>0</v>
      </c>
      <c r="AJ1044" s="25">
        <v>0</v>
      </c>
      <c r="AK1044" s="25">
        <v>0</v>
      </c>
      <c r="AL1044" s="25">
        <v>0</v>
      </c>
      <c r="AM1044" s="25">
        <v>0</v>
      </c>
      <c r="AN1044" s="25">
        <v>0</v>
      </c>
      <c r="AO1044" s="25">
        <v>0</v>
      </c>
      <c r="AP1044" s="25">
        <v>0</v>
      </c>
      <c r="AQ1044" s="25">
        <v>0</v>
      </c>
      <c r="AR1044" s="25">
        <v>0</v>
      </c>
      <c r="AS1044" s="25">
        <v>0</v>
      </c>
      <c r="AT1044" s="25">
        <v>0</v>
      </c>
      <c r="AU1044" s="25">
        <v>0</v>
      </c>
      <c r="AV1044" s="25">
        <v>0</v>
      </c>
      <c r="AW1044" s="25">
        <v>0</v>
      </c>
      <c r="AX1044" s="25">
        <v>0</v>
      </c>
      <c r="AY1044" s="25">
        <v>0</v>
      </c>
      <c r="AZ1044" s="25">
        <v>0</v>
      </c>
      <c r="BA1044" s="25">
        <v>0</v>
      </c>
      <c r="BB1044" s="25">
        <v>0</v>
      </c>
      <c r="BC1044" s="25">
        <v>0</v>
      </c>
      <c r="BD1044" s="25">
        <v>0</v>
      </c>
      <c r="BE1044" s="25">
        <v>0</v>
      </c>
      <c r="BF1044" s="25">
        <v>0</v>
      </c>
      <c r="BG1044" s="25">
        <v>0</v>
      </c>
      <c r="BH1044" s="25">
        <v>0</v>
      </c>
      <c r="BI1044" s="25">
        <v>0</v>
      </c>
      <c r="BJ1044" s="25">
        <v>0</v>
      </c>
      <c r="BK1044" s="25">
        <v>0</v>
      </c>
      <c r="BL1044" s="25">
        <v>0</v>
      </c>
      <c r="BM1044" s="25">
        <v>0</v>
      </c>
      <c r="BN1044" s="25">
        <v>0</v>
      </c>
      <c r="BO1044" t="s">
        <v>237</v>
      </c>
    </row>
    <row r="1045" spans="1:67" x14ac:dyDescent="0.25">
      <c r="B1045" t="s">
        <v>14</v>
      </c>
      <c r="C1045">
        <v>0.02</v>
      </c>
      <c r="D1045">
        <f t="shared" si="103"/>
        <v>0</v>
      </c>
      <c r="E1045">
        <v>0</v>
      </c>
      <c r="F1045">
        <v>0</v>
      </c>
      <c r="G1045">
        <v>0</v>
      </c>
      <c r="H1045">
        <v>0</v>
      </c>
      <c r="I1045">
        <v>0</v>
      </c>
      <c r="J1045" s="22">
        <v>0</v>
      </c>
      <c r="K1045" s="22">
        <v>0</v>
      </c>
      <c r="L1045" s="22">
        <v>0</v>
      </c>
      <c r="M1045" s="22">
        <v>0</v>
      </c>
      <c r="N1045" s="22">
        <v>0</v>
      </c>
      <c r="O1045" s="24">
        <v>0</v>
      </c>
      <c r="P1045" s="24">
        <v>0</v>
      </c>
      <c r="Q1045" s="24">
        <v>0</v>
      </c>
      <c r="R1045" s="24">
        <v>0</v>
      </c>
      <c r="S1045" s="24">
        <v>0</v>
      </c>
      <c r="T1045" s="24">
        <v>0</v>
      </c>
      <c r="U1045" s="24">
        <v>0</v>
      </c>
      <c r="V1045" s="24">
        <v>0</v>
      </c>
      <c r="W1045" s="24">
        <v>0</v>
      </c>
      <c r="X1045" s="24">
        <v>0</v>
      </c>
      <c r="Y1045" s="24">
        <v>0</v>
      </c>
      <c r="Z1045" s="24">
        <v>0</v>
      </c>
      <c r="AA1045" s="25">
        <v>0</v>
      </c>
      <c r="AB1045" s="25">
        <v>0</v>
      </c>
      <c r="AC1045" s="25">
        <v>0</v>
      </c>
      <c r="AD1045" s="25">
        <v>0</v>
      </c>
      <c r="AE1045" s="25">
        <v>0</v>
      </c>
      <c r="AF1045" s="25">
        <v>0</v>
      </c>
      <c r="AG1045" s="25">
        <v>0</v>
      </c>
      <c r="AH1045" s="25">
        <v>0</v>
      </c>
      <c r="AI1045" s="25">
        <v>0</v>
      </c>
      <c r="AJ1045" s="25">
        <v>0</v>
      </c>
      <c r="AK1045" s="25">
        <v>0</v>
      </c>
      <c r="AL1045" s="25">
        <v>0</v>
      </c>
      <c r="AM1045" s="25">
        <v>0</v>
      </c>
      <c r="AN1045" s="25">
        <v>0</v>
      </c>
      <c r="AO1045" s="25">
        <v>0</v>
      </c>
      <c r="AP1045" s="25">
        <v>0</v>
      </c>
      <c r="AQ1045" s="25">
        <v>0</v>
      </c>
      <c r="AR1045" s="25">
        <v>0</v>
      </c>
      <c r="AS1045" s="25">
        <v>0</v>
      </c>
      <c r="AT1045" s="25">
        <v>0</v>
      </c>
      <c r="AU1045" s="25">
        <v>0</v>
      </c>
      <c r="AV1045" s="25">
        <v>0</v>
      </c>
      <c r="AW1045" s="25">
        <v>0</v>
      </c>
      <c r="AX1045" s="25">
        <v>0</v>
      </c>
      <c r="AY1045" s="25">
        <v>0</v>
      </c>
      <c r="AZ1045" s="25">
        <v>0</v>
      </c>
      <c r="BA1045" s="25">
        <v>0</v>
      </c>
      <c r="BB1045" s="25">
        <v>0</v>
      </c>
      <c r="BC1045" s="25">
        <v>0</v>
      </c>
      <c r="BD1045" s="25">
        <v>0</v>
      </c>
      <c r="BE1045" s="25">
        <v>0</v>
      </c>
      <c r="BF1045" s="25">
        <v>0</v>
      </c>
      <c r="BG1045" s="25">
        <v>0</v>
      </c>
      <c r="BH1045" s="25">
        <v>0</v>
      </c>
      <c r="BI1045" s="25">
        <v>0</v>
      </c>
      <c r="BJ1045" s="25">
        <v>0</v>
      </c>
      <c r="BK1045" s="25">
        <v>0</v>
      </c>
      <c r="BL1045" s="25">
        <v>0</v>
      </c>
      <c r="BM1045" s="25">
        <v>0</v>
      </c>
      <c r="BN1045" s="25">
        <v>0</v>
      </c>
      <c r="BO1045" t="s">
        <v>237</v>
      </c>
    </row>
    <row r="1046" spans="1:67" x14ac:dyDescent="0.25">
      <c r="A1046" s="6">
        <v>45139</v>
      </c>
      <c r="B1046" t="s">
        <v>14</v>
      </c>
      <c r="C1046">
        <v>1</v>
      </c>
      <c r="D1046">
        <f t="shared" si="103"/>
        <v>347.2</v>
      </c>
      <c r="E1046">
        <f t="shared" ref="E1046:E1076" si="108">SUM(BE1046:BN1046)</f>
        <v>81.600000000000009</v>
      </c>
      <c r="F1046">
        <f t="shared" ref="F1046:F1076" si="109">SUM(AA1046:AJ1046)</f>
        <v>68.8</v>
      </c>
      <c r="G1046">
        <f t="shared" ref="G1046:G1076" si="110">SUM(AU1046:BD1046)</f>
        <v>96.8</v>
      </c>
      <c r="H1046">
        <f t="shared" ref="H1046:H1076" si="111">SUM(AL1046:AT1046)</f>
        <v>100.00000000000001</v>
      </c>
      <c r="I1046">
        <v>0</v>
      </c>
      <c r="J1046" s="22">
        <v>0.44000000000000006</v>
      </c>
      <c r="K1046" s="22">
        <v>0.55200000000000005</v>
      </c>
      <c r="L1046" s="22">
        <v>0.64000000000000012</v>
      </c>
      <c r="M1046" s="22">
        <v>0.70400000000000007</v>
      </c>
      <c r="N1046" s="22">
        <v>0.37600000000000006</v>
      </c>
      <c r="O1046" s="24">
        <v>0.71200000000000008</v>
      </c>
      <c r="P1046" s="24">
        <v>0.56000000000000005</v>
      </c>
      <c r="Q1046" s="24">
        <v>0.64000000000000012</v>
      </c>
      <c r="R1046" s="24">
        <v>0.53600000000000003</v>
      </c>
      <c r="S1046" s="24">
        <v>0.57599999999999996</v>
      </c>
      <c r="T1046" s="24">
        <v>0.51200000000000001</v>
      </c>
      <c r="U1046" s="24">
        <v>0.77600000000000002</v>
      </c>
      <c r="V1046" s="24">
        <v>0.8</v>
      </c>
      <c r="W1046" s="24">
        <v>0.36800000000000005</v>
      </c>
      <c r="X1046" s="24">
        <v>0.20800000000000002</v>
      </c>
      <c r="Y1046" s="24">
        <v>0.53600000000000003</v>
      </c>
      <c r="Z1046" s="24">
        <v>0.32000000000000006</v>
      </c>
      <c r="AA1046" s="25">
        <v>0</v>
      </c>
      <c r="AB1046" s="25">
        <v>19.200000000000003</v>
      </c>
      <c r="AC1046" s="25">
        <v>0</v>
      </c>
      <c r="AD1046" s="25">
        <v>3.2</v>
      </c>
      <c r="AE1046" s="25">
        <v>3.2</v>
      </c>
      <c r="AF1046" s="25">
        <v>3.2</v>
      </c>
      <c r="AG1046" s="25">
        <v>12</v>
      </c>
      <c r="AH1046" s="25">
        <v>10.4</v>
      </c>
      <c r="AI1046" s="25">
        <v>5.6000000000000005</v>
      </c>
      <c r="AJ1046" s="25">
        <v>12</v>
      </c>
      <c r="AK1046" s="25">
        <v>16</v>
      </c>
      <c r="AL1046" s="25">
        <v>26.400000000000002</v>
      </c>
      <c r="AM1046" s="25">
        <v>0</v>
      </c>
      <c r="AN1046" s="25">
        <v>0.8</v>
      </c>
      <c r="AO1046" s="25">
        <v>10.4</v>
      </c>
      <c r="AP1046" s="25">
        <v>16</v>
      </c>
      <c r="AQ1046" s="25">
        <v>21.6</v>
      </c>
      <c r="AR1046" s="25">
        <v>0</v>
      </c>
      <c r="AS1046" s="25">
        <v>17.600000000000001</v>
      </c>
      <c r="AT1046" s="25">
        <v>7.2</v>
      </c>
      <c r="AU1046" s="25">
        <v>0</v>
      </c>
      <c r="AV1046" s="25">
        <v>1.6</v>
      </c>
      <c r="AW1046" s="25">
        <v>44.800000000000004</v>
      </c>
      <c r="AX1046" s="25">
        <v>8.8000000000000007</v>
      </c>
      <c r="AY1046" s="25">
        <v>32.800000000000004</v>
      </c>
      <c r="AZ1046" s="25">
        <v>4</v>
      </c>
      <c r="BA1046" s="25">
        <v>0</v>
      </c>
      <c r="BB1046" s="25">
        <v>0</v>
      </c>
      <c r="BC1046" s="25">
        <v>0</v>
      </c>
      <c r="BD1046" s="25">
        <v>4.8000000000000007</v>
      </c>
      <c r="BE1046" s="25">
        <v>0</v>
      </c>
      <c r="BF1046" s="25">
        <v>1.6</v>
      </c>
      <c r="BG1046" s="25">
        <v>21.6</v>
      </c>
      <c r="BH1046" s="25">
        <v>12.8</v>
      </c>
      <c r="BI1046" s="25">
        <v>13.600000000000001</v>
      </c>
      <c r="BJ1046" s="25">
        <v>28.8</v>
      </c>
      <c r="BK1046" s="25">
        <v>2.4000000000000004</v>
      </c>
      <c r="BL1046" s="25">
        <v>0</v>
      </c>
      <c r="BM1046" s="25">
        <v>0.8</v>
      </c>
      <c r="BN1046" s="25">
        <v>0</v>
      </c>
      <c r="BO1046" t="s">
        <v>236</v>
      </c>
    </row>
    <row r="1047" spans="1:67" x14ac:dyDescent="0.25">
      <c r="A1047" s="6">
        <v>45140</v>
      </c>
      <c r="B1047" t="s">
        <v>14</v>
      </c>
      <c r="C1047">
        <v>2</v>
      </c>
      <c r="D1047">
        <f t="shared" si="103"/>
        <v>422.40000000000003</v>
      </c>
      <c r="E1047">
        <f t="shared" si="108"/>
        <v>115.20000000000002</v>
      </c>
      <c r="F1047">
        <f t="shared" si="109"/>
        <v>118.40000000000003</v>
      </c>
      <c r="G1047">
        <f t="shared" si="110"/>
        <v>104</v>
      </c>
      <c r="H1047">
        <f t="shared" si="111"/>
        <v>84.8</v>
      </c>
      <c r="I1047">
        <v>0</v>
      </c>
      <c r="J1047" s="22">
        <v>0.32800000000000007</v>
      </c>
      <c r="K1047" s="22">
        <v>0.62400000000000011</v>
      </c>
      <c r="L1047" s="22">
        <v>0.68800000000000006</v>
      </c>
      <c r="M1047" s="22">
        <v>0.69600000000000006</v>
      </c>
      <c r="N1047" s="22">
        <v>0.34400000000000003</v>
      </c>
      <c r="O1047" s="24">
        <v>0.59199999999999997</v>
      </c>
      <c r="P1047" s="24">
        <v>8.0000000000000016E-2</v>
      </c>
      <c r="Q1047" s="24">
        <v>0.52</v>
      </c>
      <c r="R1047" s="24">
        <v>0.31200000000000006</v>
      </c>
      <c r="S1047" s="24">
        <v>0.55200000000000005</v>
      </c>
      <c r="T1047" s="24">
        <v>0.74400000000000011</v>
      </c>
      <c r="U1047" s="24">
        <v>0.33600000000000002</v>
      </c>
      <c r="V1047" s="24">
        <v>0.76000000000000012</v>
      </c>
      <c r="W1047" s="24">
        <v>0.43200000000000005</v>
      </c>
      <c r="X1047" s="24">
        <v>0.16000000000000003</v>
      </c>
      <c r="Y1047" s="24">
        <v>0.75200000000000011</v>
      </c>
      <c r="Z1047" s="24">
        <v>0.75200000000000011</v>
      </c>
      <c r="AA1047" s="25">
        <v>35.200000000000003</v>
      </c>
      <c r="AB1047" s="25">
        <v>0</v>
      </c>
      <c r="AC1047" s="25">
        <v>18.400000000000002</v>
      </c>
      <c r="AD1047" s="25">
        <v>5.6000000000000005</v>
      </c>
      <c r="AE1047" s="25">
        <v>4.8000000000000007</v>
      </c>
      <c r="AF1047" s="25">
        <v>6.4</v>
      </c>
      <c r="AG1047" s="25">
        <v>9.6000000000000014</v>
      </c>
      <c r="AH1047" s="25">
        <v>8.8000000000000007</v>
      </c>
      <c r="AI1047" s="25">
        <v>27.200000000000003</v>
      </c>
      <c r="AJ1047" s="25">
        <v>2.4000000000000004</v>
      </c>
      <c r="AK1047" s="25">
        <v>35.200000000000003</v>
      </c>
      <c r="AL1047" s="25">
        <v>30.400000000000002</v>
      </c>
      <c r="AM1047" s="25">
        <v>7.2</v>
      </c>
      <c r="AN1047" s="25">
        <v>0</v>
      </c>
      <c r="AO1047" s="25">
        <v>6.4</v>
      </c>
      <c r="AP1047" s="25">
        <v>16</v>
      </c>
      <c r="AQ1047" s="25">
        <v>10.4</v>
      </c>
      <c r="AR1047" s="25">
        <v>8.8000000000000007</v>
      </c>
      <c r="AS1047" s="25">
        <v>0</v>
      </c>
      <c r="AT1047" s="25">
        <v>5.6000000000000005</v>
      </c>
      <c r="AU1047" s="25">
        <v>8.8000000000000007</v>
      </c>
      <c r="AV1047" s="25">
        <v>12</v>
      </c>
      <c r="AW1047" s="25">
        <v>0</v>
      </c>
      <c r="AX1047" s="25">
        <v>11.200000000000001</v>
      </c>
      <c r="AY1047" s="25">
        <v>2.4000000000000004</v>
      </c>
      <c r="AZ1047" s="25">
        <v>5.6000000000000005</v>
      </c>
      <c r="BA1047" s="25">
        <v>4</v>
      </c>
      <c r="BB1047" s="25">
        <v>23.200000000000003</v>
      </c>
      <c r="BC1047" s="25">
        <v>24</v>
      </c>
      <c r="BD1047" s="25">
        <v>12.8</v>
      </c>
      <c r="BE1047" s="25">
        <v>16</v>
      </c>
      <c r="BF1047" s="25">
        <v>4</v>
      </c>
      <c r="BG1047" s="25">
        <v>4.8000000000000007</v>
      </c>
      <c r="BH1047" s="25">
        <v>20.8</v>
      </c>
      <c r="BI1047" s="25">
        <v>0</v>
      </c>
      <c r="BJ1047" s="25">
        <v>24.8</v>
      </c>
      <c r="BK1047" s="25">
        <v>14.4</v>
      </c>
      <c r="BL1047" s="25">
        <v>10.4</v>
      </c>
      <c r="BM1047" s="25">
        <v>6.4</v>
      </c>
      <c r="BN1047" s="25">
        <v>13.600000000000001</v>
      </c>
      <c r="BO1047" t="s">
        <v>236</v>
      </c>
    </row>
    <row r="1048" spans="1:67" x14ac:dyDescent="0.25">
      <c r="A1048" s="6">
        <v>45141</v>
      </c>
      <c r="B1048" t="s">
        <v>14</v>
      </c>
      <c r="C1048">
        <v>3</v>
      </c>
      <c r="D1048">
        <f t="shared" si="103"/>
        <v>422.40000000000003</v>
      </c>
      <c r="E1048">
        <f t="shared" si="108"/>
        <v>104</v>
      </c>
      <c r="F1048">
        <f t="shared" si="109"/>
        <v>81.599999999999994</v>
      </c>
      <c r="G1048">
        <f t="shared" si="110"/>
        <v>135.20000000000002</v>
      </c>
      <c r="H1048">
        <f t="shared" si="111"/>
        <v>101.60000000000001</v>
      </c>
      <c r="I1048">
        <v>0</v>
      </c>
      <c r="J1048" s="22">
        <v>0.44800000000000006</v>
      </c>
      <c r="K1048" s="22">
        <v>0.6080000000000001</v>
      </c>
      <c r="L1048" s="22">
        <v>0.79200000000000004</v>
      </c>
      <c r="M1048" s="22">
        <v>0.72000000000000008</v>
      </c>
      <c r="N1048" s="22">
        <v>0.27200000000000002</v>
      </c>
      <c r="O1048" s="24">
        <v>0.8</v>
      </c>
      <c r="P1048" s="24">
        <v>0.44800000000000006</v>
      </c>
      <c r="Q1048" s="24">
        <v>0.504</v>
      </c>
      <c r="R1048" s="24">
        <v>0.496</v>
      </c>
      <c r="S1048" s="24">
        <v>0.56799999999999995</v>
      </c>
      <c r="T1048" s="24">
        <v>0.72800000000000009</v>
      </c>
      <c r="U1048" s="24">
        <v>0.59199999999999997</v>
      </c>
      <c r="V1048" s="24">
        <v>0.69600000000000006</v>
      </c>
      <c r="W1048" s="24">
        <v>0.26400000000000001</v>
      </c>
      <c r="X1048" s="24">
        <v>0.75200000000000011</v>
      </c>
      <c r="Y1048" s="24">
        <v>0.60000000000000009</v>
      </c>
      <c r="Z1048" s="24">
        <v>0.74400000000000011</v>
      </c>
      <c r="AA1048" s="25">
        <v>0</v>
      </c>
      <c r="AB1048" s="25">
        <v>28.8</v>
      </c>
      <c r="AC1048" s="25">
        <v>20.8</v>
      </c>
      <c r="AD1048" s="25">
        <v>1.6</v>
      </c>
      <c r="AE1048" s="25">
        <v>3.2</v>
      </c>
      <c r="AF1048" s="25">
        <v>4</v>
      </c>
      <c r="AG1048" s="25">
        <v>0</v>
      </c>
      <c r="AH1048" s="25">
        <v>12.8</v>
      </c>
      <c r="AI1048" s="25">
        <v>1.6</v>
      </c>
      <c r="AJ1048" s="25">
        <v>8.8000000000000007</v>
      </c>
      <c r="AK1048" s="25">
        <v>0</v>
      </c>
      <c r="AL1048" s="25">
        <v>3.2</v>
      </c>
      <c r="AM1048" s="25">
        <v>19.200000000000003</v>
      </c>
      <c r="AN1048" s="25">
        <v>0</v>
      </c>
      <c r="AO1048" s="25">
        <v>15.200000000000001</v>
      </c>
      <c r="AP1048" s="25">
        <v>13.600000000000001</v>
      </c>
      <c r="AQ1048" s="25">
        <v>38.400000000000006</v>
      </c>
      <c r="AR1048" s="25">
        <v>12</v>
      </c>
      <c r="AS1048" s="25">
        <v>0</v>
      </c>
      <c r="AT1048" s="25">
        <v>0</v>
      </c>
      <c r="AU1048" s="25">
        <v>4.8000000000000007</v>
      </c>
      <c r="AV1048" s="25">
        <v>14.4</v>
      </c>
      <c r="AW1048" s="25">
        <v>41.6</v>
      </c>
      <c r="AX1048" s="25">
        <v>12.8</v>
      </c>
      <c r="AY1048" s="25">
        <v>0</v>
      </c>
      <c r="AZ1048" s="25">
        <v>20.8</v>
      </c>
      <c r="BA1048" s="25">
        <v>16</v>
      </c>
      <c r="BB1048" s="25">
        <v>24.8</v>
      </c>
      <c r="BC1048" s="25">
        <v>0</v>
      </c>
      <c r="BD1048" s="25">
        <v>0</v>
      </c>
      <c r="BE1048" s="25">
        <v>0</v>
      </c>
      <c r="BF1048" s="25">
        <v>4.8000000000000007</v>
      </c>
      <c r="BG1048" s="25">
        <v>40</v>
      </c>
      <c r="BH1048" s="25">
        <v>0</v>
      </c>
      <c r="BI1048" s="25">
        <v>28</v>
      </c>
      <c r="BJ1048" s="25">
        <v>4</v>
      </c>
      <c r="BK1048" s="25">
        <v>0</v>
      </c>
      <c r="BL1048" s="25">
        <v>21.6</v>
      </c>
      <c r="BM1048" s="25">
        <v>5.6000000000000005</v>
      </c>
      <c r="BN1048" s="25">
        <v>0</v>
      </c>
      <c r="BO1048" t="s">
        <v>236</v>
      </c>
    </row>
    <row r="1049" spans="1:67" x14ac:dyDescent="0.25">
      <c r="A1049" s="6">
        <v>45142</v>
      </c>
      <c r="B1049" t="s">
        <v>14</v>
      </c>
      <c r="C1049">
        <v>4</v>
      </c>
      <c r="D1049">
        <f t="shared" si="103"/>
        <v>507.20000000000016</v>
      </c>
      <c r="E1049">
        <f t="shared" si="108"/>
        <v>136.00000000000003</v>
      </c>
      <c r="F1049">
        <f t="shared" si="109"/>
        <v>107.20000000000012</v>
      </c>
      <c r="G1049">
        <f t="shared" si="110"/>
        <v>129.60000000000002</v>
      </c>
      <c r="H1049">
        <f t="shared" si="111"/>
        <v>134.4</v>
      </c>
      <c r="I1049">
        <v>0</v>
      </c>
      <c r="J1049" s="22">
        <v>0.7360000000000001</v>
      </c>
      <c r="K1049" s="22">
        <v>0.64000000000000012</v>
      </c>
      <c r="L1049" s="22">
        <v>0.65600000000000014</v>
      </c>
      <c r="M1049" s="22">
        <v>0.45600000000000007</v>
      </c>
      <c r="N1049" s="22">
        <v>0.76000000000000012</v>
      </c>
      <c r="O1049" s="24">
        <v>0.72800000000000009</v>
      </c>
      <c r="P1049" s="24">
        <v>0.30400000000000005</v>
      </c>
      <c r="Q1049" s="24">
        <v>0.43200000000000005</v>
      </c>
      <c r="R1049" s="24">
        <v>0.16000000000000003</v>
      </c>
      <c r="S1049" s="24">
        <v>0.52800000000000002</v>
      </c>
      <c r="T1049" s="24">
        <v>0.64000000000000012</v>
      </c>
      <c r="U1049" s="24">
        <v>0.74400000000000011</v>
      </c>
      <c r="V1049" s="24">
        <v>0.72000000000000008</v>
      </c>
      <c r="W1049" s="24">
        <v>0.76000000000000012</v>
      </c>
      <c r="X1049" s="24">
        <v>0.72800000000000009</v>
      </c>
      <c r="Y1049" s="24">
        <v>0.44000000000000006</v>
      </c>
      <c r="Z1049" s="24">
        <v>0.22400000000000003</v>
      </c>
      <c r="AA1049" s="25">
        <v>19.200000000000003</v>
      </c>
      <c r="AB1049" s="25">
        <v>7.2</v>
      </c>
      <c r="AC1049" s="25">
        <v>30.400000000000091</v>
      </c>
      <c r="AD1049" s="25">
        <v>0.8</v>
      </c>
      <c r="AE1049" s="25">
        <v>9.6000000000000014</v>
      </c>
      <c r="AF1049" s="25">
        <v>11.200000000000001</v>
      </c>
      <c r="AG1049" s="25">
        <v>0</v>
      </c>
      <c r="AH1049" s="25">
        <v>21.6</v>
      </c>
      <c r="AI1049" s="25">
        <v>0</v>
      </c>
      <c r="AJ1049" s="25">
        <v>7.2</v>
      </c>
      <c r="AK1049" s="25">
        <v>40</v>
      </c>
      <c r="AL1049" s="25">
        <v>0</v>
      </c>
      <c r="AM1049" s="25">
        <v>11.200000000000001</v>
      </c>
      <c r="AN1049" s="25">
        <v>1.6</v>
      </c>
      <c r="AO1049" s="25">
        <v>25.6</v>
      </c>
      <c r="AP1049" s="25">
        <v>12.8</v>
      </c>
      <c r="AQ1049" s="25">
        <v>8</v>
      </c>
      <c r="AR1049" s="25">
        <v>32</v>
      </c>
      <c r="AS1049" s="25">
        <v>31.200000000000003</v>
      </c>
      <c r="AT1049" s="25">
        <v>12</v>
      </c>
      <c r="AU1049" s="25">
        <v>8</v>
      </c>
      <c r="AV1049" s="25">
        <v>23.200000000000003</v>
      </c>
      <c r="AW1049" s="25">
        <v>0</v>
      </c>
      <c r="AX1049" s="25">
        <v>0</v>
      </c>
      <c r="AY1049" s="25">
        <v>17.600000000000001</v>
      </c>
      <c r="AZ1049" s="25">
        <v>3.2</v>
      </c>
      <c r="BA1049" s="25">
        <v>21.6</v>
      </c>
      <c r="BB1049" s="25">
        <v>30.400000000000002</v>
      </c>
      <c r="BC1049" s="25">
        <v>0</v>
      </c>
      <c r="BD1049" s="25">
        <v>25.6</v>
      </c>
      <c r="BE1049" s="25">
        <v>20.8</v>
      </c>
      <c r="BF1049" s="25">
        <v>13.600000000000001</v>
      </c>
      <c r="BG1049" s="25">
        <v>6.4</v>
      </c>
      <c r="BH1049" s="25">
        <v>21.6</v>
      </c>
      <c r="BI1049" s="25">
        <v>0</v>
      </c>
      <c r="BJ1049" s="25">
        <v>10.4</v>
      </c>
      <c r="BK1049" s="25">
        <v>24</v>
      </c>
      <c r="BL1049" s="25">
        <v>18.400000000000002</v>
      </c>
      <c r="BM1049" s="25">
        <v>8</v>
      </c>
      <c r="BN1049" s="25">
        <v>12.8</v>
      </c>
      <c r="BO1049" t="s">
        <v>236</v>
      </c>
    </row>
    <row r="1050" spans="1:67" x14ac:dyDescent="0.25">
      <c r="A1050" s="6">
        <v>45143</v>
      </c>
      <c r="B1050" t="s">
        <v>14</v>
      </c>
      <c r="C1050">
        <v>5</v>
      </c>
      <c r="D1050">
        <f t="shared" si="103"/>
        <v>417.60000000000008</v>
      </c>
      <c r="E1050">
        <f t="shared" si="108"/>
        <v>140.80000000000001</v>
      </c>
      <c r="F1050">
        <f t="shared" si="109"/>
        <v>80</v>
      </c>
      <c r="G1050">
        <f t="shared" si="110"/>
        <v>90.4</v>
      </c>
      <c r="H1050">
        <f t="shared" si="111"/>
        <v>106.40000000000002</v>
      </c>
      <c r="I1050">
        <v>0</v>
      </c>
      <c r="J1050" s="22">
        <v>0.72800000000000009</v>
      </c>
      <c r="K1050" s="22">
        <v>0.12</v>
      </c>
      <c r="L1050" s="22">
        <v>0.2</v>
      </c>
      <c r="M1050" s="22">
        <v>0.56000000000000005</v>
      </c>
      <c r="N1050" s="22">
        <v>0.72800000000000009</v>
      </c>
      <c r="O1050" s="24">
        <v>0.4</v>
      </c>
      <c r="P1050" s="24">
        <v>0.496</v>
      </c>
      <c r="Q1050" s="24">
        <v>8.0000000000000016E-2</v>
      </c>
      <c r="R1050" s="24">
        <v>0.45600000000000007</v>
      </c>
      <c r="S1050" s="24">
        <v>0.76000000000000012</v>
      </c>
      <c r="T1050" s="24">
        <v>0.4</v>
      </c>
      <c r="U1050" s="24">
        <v>0.67200000000000004</v>
      </c>
      <c r="V1050" s="24">
        <v>0.69600000000000006</v>
      </c>
      <c r="W1050" s="24">
        <v>0.25600000000000001</v>
      </c>
      <c r="X1050" s="24">
        <v>0.78400000000000003</v>
      </c>
      <c r="Y1050" s="24">
        <v>0.46399999999999997</v>
      </c>
      <c r="Z1050" s="24">
        <v>0.72000000000000008</v>
      </c>
      <c r="AA1050" s="25">
        <v>4</v>
      </c>
      <c r="AB1050" s="25">
        <v>8.8000000000000007</v>
      </c>
      <c r="AC1050" s="25">
        <v>2.4000000000000004</v>
      </c>
      <c r="AD1050" s="25">
        <v>7.2</v>
      </c>
      <c r="AE1050" s="25">
        <v>5.6000000000000005</v>
      </c>
      <c r="AF1050" s="25">
        <v>0</v>
      </c>
      <c r="AG1050" s="25">
        <v>8</v>
      </c>
      <c r="AH1050" s="25">
        <v>14.4</v>
      </c>
      <c r="AI1050" s="25">
        <v>28.8</v>
      </c>
      <c r="AJ1050" s="25">
        <v>0.8</v>
      </c>
      <c r="AK1050" s="25">
        <v>0</v>
      </c>
      <c r="AL1050" s="25">
        <v>14.4</v>
      </c>
      <c r="AM1050" s="25">
        <v>0</v>
      </c>
      <c r="AN1050" s="25">
        <v>18.400000000000002</v>
      </c>
      <c r="AO1050" s="25">
        <v>12.8</v>
      </c>
      <c r="AP1050" s="25">
        <v>0</v>
      </c>
      <c r="AQ1050" s="25">
        <v>0</v>
      </c>
      <c r="AR1050" s="25">
        <v>36</v>
      </c>
      <c r="AS1050" s="25">
        <v>22.400000000000002</v>
      </c>
      <c r="AT1050" s="25">
        <v>2.4000000000000004</v>
      </c>
      <c r="AU1050" s="25">
        <v>3.2</v>
      </c>
      <c r="AV1050" s="25">
        <v>14.4</v>
      </c>
      <c r="AW1050" s="25">
        <v>0</v>
      </c>
      <c r="AX1050" s="25">
        <v>0</v>
      </c>
      <c r="AY1050" s="25">
        <v>0</v>
      </c>
      <c r="AZ1050" s="25">
        <v>18.400000000000002</v>
      </c>
      <c r="BA1050" s="25">
        <v>26.400000000000002</v>
      </c>
      <c r="BB1050" s="25">
        <v>0</v>
      </c>
      <c r="BC1050" s="25">
        <v>2.4000000000000004</v>
      </c>
      <c r="BD1050" s="25">
        <v>25.6</v>
      </c>
      <c r="BE1050" s="25">
        <v>20.8</v>
      </c>
      <c r="BF1050" s="25">
        <v>11.200000000000001</v>
      </c>
      <c r="BG1050" s="25">
        <v>12</v>
      </c>
      <c r="BH1050" s="25">
        <v>32.800000000000004</v>
      </c>
      <c r="BI1050" s="25">
        <v>12</v>
      </c>
      <c r="BJ1050" s="25">
        <v>23.200000000000003</v>
      </c>
      <c r="BK1050" s="25">
        <v>18.400000000000002</v>
      </c>
      <c r="BL1050" s="25">
        <v>4</v>
      </c>
      <c r="BM1050" s="25">
        <v>6.4</v>
      </c>
      <c r="BN1050" s="25">
        <v>0</v>
      </c>
      <c r="BO1050" t="s">
        <v>236</v>
      </c>
    </row>
    <row r="1051" spans="1:67" x14ac:dyDescent="0.25">
      <c r="A1051" s="6">
        <v>45144</v>
      </c>
      <c r="B1051" t="s">
        <v>14</v>
      </c>
      <c r="C1051">
        <v>6</v>
      </c>
      <c r="D1051">
        <f t="shared" si="103"/>
        <v>446.40000000000003</v>
      </c>
      <c r="E1051">
        <f t="shared" si="108"/>
        <v>138.4</v>
      </c>
      <c r="F1051">
        <f t="shared" si="109"/>
        <v>108.8</v>
      </c>
      <c r="G1051">
        <f t="shared" si="110"/>
        <v>88.000000000000043</v>
      </c>
      <c r="H1051">
        <f t="shared" si="111"/>
        <v>111.2</v>
      </c>
      <c r="I1051">
        <v>0</v>
      </c>
      <c r="J1051" s="22">
        <v>0.4</v>
      </c>
      <c r="K1051" s="22">
        <v>0.52800000000000002</v>
      </c>
      <c r="L1051" s="22">
        <v>0.68800000000000006</v>
      </c>
      <c r="M1051" s="22">
        <v>0.28799999999999998</v>
      </c>
      <c r="N1051" s="22">
        <v>0.7360000000000001</v>
      </c>
      <c r="O1051" s="24">
        <v>0.67200000000000004</v>
      </c>
      <c r="P1051" s="24">
        <v>0.48799999999999999</v>
      </c>
      <c r="Q1051" s="24">
        <v>0.51200000000000001</v>
      </c>
      <c r="R1051" s="24">
        <v>0.51200000000000001</v>
      </c>
      <c r="S1051" s="24">
        <v>0.56799999999999995</v>
      </c>
      <c r="T1051" s="24">
        <v>0.62400000000000011</v>
      </c>
      <c r="U1051" s="24">
        <v>0.34400000000000003</v>
      </c>
      <c r="V1051" s="24">
        <v>0.78400000000000003</v>
      </c>
      <c r="W1051" s="24">
        <v>0.44800000000000006</v>
      </c>
      <c r="X1051" s="24">
        <v>0.70400000000000007</v>
      </c>
      <c r="Y1051" s="24">
        <v>0.63200000000000012</v>
      </c>
      <c r="Z1051" s="24">
        <v>0.64000000000000012</v>
      </c>
      <c r="AA1051" s="25">
        <v>9.6000000000000014</v>
      </c>
      <c r="AB1051" s="25">
        <v>0</v>
      </c>
      <c r="AC1051" s="25">
        <v>0</v>
      </c>
      <c r="AD1051" s="25">
        <v>26.400000000000002</v>
      </c>
      <c r="AE1051" s="25">
        <v>0</v>
      </c>
      <c r="AF1051" s="25">
        <v>24.8</v>
      </c>
      <c r="AG1051" s="25">
        <v>31.200000000000003</v>
      </c>
      <c r="AH1051" s="25">
        <v>16.8</v>
      </c>
      <c r="AI1051" s="25">
        <v>0</v>
      </c>
      <c r="AJ1051" s="25">
        <v>0</v>
      </c>
      <c r="AK1051" s="25">
        <v>20</v>
      </c>
      <c r="AL1051" s="25">
        <v>25.6</v>
      </c>
      <c r="AM1051" s="25">
        <v>9.6000000000000014</v>
      </c>
      <c r="AN1051" s="25">
        <v>12.8</v>
      </c>
      <c r="AO1051" s="25">
        <v>35.200000000000003</v>
      </c>
      <c r="AP1051" s="25">
        <v>5.6000000000000005</v>
      </c>
      <c r="AQ1051" s="25">
        <v>0</v>
      </c>
      <c r="AR1051" s="25">
        <v>13.600000000000001</v>
      </c>
      <c r="AS1051" s="25">
        <v>8.8000000000000007</v>
      </c>
      <c r="AT1051" s="25">
        <v>0</v>
      </c>
      <c r="AU1051" s="25">
        <v>0</v>
      </c>
      <c r="AV1051" s="25">
        <v>31.200000000000003</v>
      </c>
      <c r="AW1051" s="25">
        <v>0.8</v>
      </c>
      <c r="AX1051" s="25">
        <v>0.8</v>
      </c>
      <c r="AY1051" s="25">
        <v>6.4</v>
      </c>
      <c r="AZ1051" s="25">
        <v>8</v>
      </c>
      <c r="BA1051" s="25">
        <v>2.4000000000000004</v>
      </c>
      <c r="BB1051" s="25">
        <v>8.8000000000000451</v>
      </c>
      <c r="BC1051" s="25">
        <v>18.400000000000002</v>
      </c>
      <c r="BD1051" s="25">
        <v>11.200000000000001</v>
      </c>
      <c r="BE1051" s="25">
        <v>13.600000000000001</v>
      </c>
      <c r="BF1051" s="25">
        <v>2.4000000000000004</v>
      </c>
      <c r="BG1051" s="25">
        <v>17.600000000000001</v>
      </c>
      <c r="BH1051" s="25">
        <v>23.200000000000003</v>
      </c>
      <c r="BI1051" s="25">
        <v>17.600000000000001</v>
      </c>
      <c r="BJ1051" s="25">
        <v>31.200000000000003</v>
      </c>
      <c r="BK1051" s="25">
        <v>11.200000000000001</v>
      </c>
      <c r="BL1051" s="25">
        <v>0.8</v>
      </c>
      <c r="BM1051" s="25">
        <v>20.8</v>
      </c>
      <c r="BN1051" s="25">
        <v>0</v>
      </c>
      <c r="BO1051" t="s">
        <v>236</v>
      </c>
    </row>
    <row r="1052" spans="1:67" x14ac:dyDescent="0.25">
      <c r="A1052" s="6">
        <v>45145</v>
      </c>
      <c r="B1052" t="s">
        <v>14</v>
      </c>
      <c r="C1052">
        <v>7</v>
      </c>
      <c r="D1052">
        <f t="shared" si="103"/>
        <v>358.4</v>
      </c>
      <c r="E1052">
        <f t="shared" si="108"/>
        <v>116.8</v>
      </c>
      <c r="F1052">
        <f t="shared" si="109"/>
        <v>69.600000000000009</v>
      </c>
      <c r="G1052">
        <f t="shared" si="110"/>
        <v>73.600000000000009</v>
      </c>
      <c r="H1052">
        <f t="shared" si="111"/>
        <v>98.4</v>
      </c>
      <c r="I1052">
        <v>0</v>
      </c>
      <c r="J1052" s="22">
        <v>0.56000000000000005</v>
      </c>
      <c r="K1052" s="22">
        <v>0.62400000000000011</v>
      </c>
      <c r="L1052" s="22">
        <v>0.6080000000000001</v>
      </c>
      <c r="M1052" s="22">
        <v>0.496</v>
      </c>
      <c r="N1052" s="22">
        <v>0.72800000000000009</v>
      </c>
      <c r="O1052" s="24">
        <v>0.55200000000000005</v>
      </c>
      <c r="P1052" s="24">
        <v>0.36800000000000005</v>
      </c>
      <c r="Q1052" s="24">
        <v>0.72000000000000008</v>
      </c>
      <c r="R1052" s="24">
        <v>0.74400000000000011</v>
      </c>
      <c r="S1052" s="24">
        <v>0.48799999999999999</v>
      </c>
      <c r="T1052" s="24">
        <v>0.76800000000000002</v>
      </c>
      <c r="U1052" s="24">
        <v>0.4</v>
      </c>
      <c r="V1052" s="24">
        <v>0.33600000000000002</v>
      </c>
      <c r="W1052" s="24">
        <v>0.77600000000000002</v>
      </c>
      <c r="X1052" s="24">
        <v>0.69600000000000006</v>
      </c>
      <c r="Y1052" s="24">
        <v>0.59199999999999997</v>
      </c>
      <c r="Z1052" s="24">
        <v>0.59199999999999997</v>
      </c>
      <c r="AA1052" s="25">
        <v>0</v>
      </c>
      <c r="AB1052" s="25">
        <v>8</v>
      </c>
      <c r="AC1052" s="25">
        <v>11.200000000000001</v>
      </c>
      <c r="AD1052" s="25">
        <v>18.400000000000002</v>
      </c>
      <c r="AE1052" s="25">
        <v>0</v>
      </c>
      <c r="AF1052" s="25">
        <v>12.8</v>
      </c>
      <c r="AG1052" s="25">
        <v>0.8</v>
      </c>
      <c r="AH1052" s="25">
        <v>1.6</v>
      </c>
      <c r="AI1052" s="25">
        <v>0</v>
      </c>
      <c r="AJ1052" s="25">
        <v>16.8</v>
      </c>
      <c r="AK1052" s="25">
        <v>12.8</v>
      </c>
      <c r="AL1052" s="25">
        <v>18.400000000000002</v>
      </c>
      <c r="AM1052" s="25">
        <v>24</v>
      </c>
      <c r="AN1052" s="25">
        <v>24.8</v>
      </c>
      <c r="AO1052" s="25">
        <v>2.4000000000000004</v>
      </c>
      <c r="AP1052" s="25">
        <v>24.8</v>
      </c>
      <c r="AQ1052" s="25">
        <v>0</v>
      </c>
      <c r="AR1052" s="25">
        <v>0</v>
      </c>
      <c r="AS1052" s="25">
        <v>0</v>
      </c>
      <c r="AT1052" s="25">
        <v>4</v>
      </c>
      <c r="AU1052" s="25">
        <v>15.200000000000001</v>
      </c>
      <c r="AV1052" s="25">
        <v>0.8</v>
      </c>
      <c r="AW1052" s="25">
        <v>34.4</v>
      </c>
      <c r="AX1052" s="25">
        <v>3.2</v>
      </c>
      <c r="AY1052" s="25">
        <v>0</v>
      </c>
      <c r="AZ1052" s="25">
        <v>0</v>
      </c>
      <c r="BA1052" s="25">
        <v>9.6000000000000014</v>
      </c>
      <c r="BB1052" s="25">
        <v>0</v>
      </c>
      <c r="BC1052" s="25">
        <v>10.4</v>
      </c>
      <c r="BD1052" s="25">
        <v>0</v>
      </c>
      <c r="BE1052" s="25">
        <v>26.400000000000002</v>
      </c>
      <c r="BF1052" s="25">
        <v>15.200000000000001</v>
      </c>
      <c r="BG1052" s="25">
        <v>9.6000000000000014</v>
      </c>
      <c r="BH1052" s="25">
        <v>8</v>
      </c>
      <c r="BI1052" s="25">
        <v>4.8000000000000007</v>
      </c>
      <c r="BJ1052" s="25">
        <v>16.8</v>
      </c>
      <c r="BK1052" s="25">
        <v>0</v>
      </c>
      <c r="BL1052" s="25">
        <v>0</v>
      </c>
      <c r="BM1052" s="25">
        <v>4</v>
      </c>
      <c r="BN1052" s="25">
        <v>32</v>
      </c>
      <c r="BO1052" t="s">
        <v>236</v>
      </c>
    </row>
    <row r="1053" spans="1:67" x14ac:dyDescent="0.25">
      <c r="A1053" s="6">
        <v>45146</v>
      </c>
      <c r="B1053" t="s">
        <v>14</v>
      </c>
      <c r="C1053">
        <v>8</v>
      </c>
      <c r="D1053">
        <f t="shared" si="103"/>
        <v>494.4</v>
      </c>
      <c r="E1053">
        <f t="shared" si="108"/>
        <v>164.00000000000003</v>
      </c>
      <c r="F1053">
        <f t="shared" si="109"/>
        <v>109.60000000000001</v>
      </c>
      <c r="G1053">
        <f t="shared" si="110"/>
        <v>157.59999999999997</v>
      </c>
      <c r="H1053">
        <f t="shared" si="111"/>
        <v>63.2</v>
      </c>
      <c r="I1053">
        <v>0</v>
      </c>
      <c r="J1053" s="22">
        <v>0.36000000000000004</v>
      </c>
      <c r="K1053" s="22">
        <v>0.55200000000000005</v>
      </c>
      <c r="L1053" s="22">
        <v>0.64800000000000013</v>
      </c>
      <c r="M1053" s="22">
        <v>0.64000000000000012</v>
      </c>
      <c r="N1053" s="22">
        <v>0.30400000000000005</v>
      </c>
      <c r="O1053" s="24">
        <v>0.56799999999999995</v>
      </c>
      <c r="P1053" s="24">
        <v>0.48</v>
      </c>
      <c r="Q1053" s="24">
        <v>0.48</v>
      </c>
      <c r="R1053" s="24">
        <v>0.47199999999999998</v>
      </c>
      <c r="S1053" s="24">
        <v>0.6160000000000001</v>
      </c>
      <c r="T1053" s="24">
        <v>0.79200000000000004</v>
      </c>
      <c r="U1053" s="24">
        <v>0.44000000000000006</v>
      </c>
      <c r="V1053" s="24">
        <v>0.64000000000000012</v>
      </c>
      <c r="W1053" s="24">
        <v>0.20800000000000002</v>
      </c>
      <c r="X1053" s="24">
        <v>0.72000000000000008</v>
      </c>
      <c r="Y1053" s="24">
        <v>0.32000000000000006</v>
      </c>
      <c r="Z1053" s="24">
        <v>0.21600000000000003</v>
      </c>
      <c r="AA1053" s="25">
        <v>4.8000000000000007</v>
      </c>
      <c r="AB1053" s="25">
        <v>0</v>
      </c>
      <c r="AC1053" s="25">
        <v>0</v>
      </c>
      <c r="AD1053" s="25">
        <v>6.4</v>
      </c>
      <c r="AE1053" s="25">
        <v>40</v>
      </c>
      <c r="AF1053" s="25">
        <v>4.8000000000000007</v>
      </c>
      <c r="AG1053" s="25">
        <v>30.400000000000002</v>
      </c>
      <c r="AH1053" s="25">
        <v>0</v>
      </c>
      <c r="AI1053" s="25">
        <v>0</v>
      </c>
      <c r="AJ1053" s="25">
        <v>23.200000000000003</v>
      </c>
      <c r="AK1053" s="25">
        <v>7.2</v>
      </c>
      <c r="AL1053" s="25">
        <v>8</v>
      </c>
      <c r="AM1053" s="25">
        <v>0</v>
      </c>
      <c r="AN1053" s="25">
        <v>12</v>
      </c>
      <c r="AO1053" s="25">
        <v>6.4</v>
      </c>
      <c r="AP1053" s="25">
        <v>4</v>
      </c>
      <c r="AQ1053" s="25">
        <v>0</v>
      </c>
      <c r="AR1053" s="25">
        <v>20.8</v>
      </c>
      <c r="AS1053" s="25">
        <v>2.4000000000000004</v>
      </c>
      <c r="AT1053" s="25">
        <v>9.6000000000000014</v>
      </c>
      <c r="AU1053" s="25">
        <v>6.4</v>
      </c>
      <c r="AV1053" s="25">
        <v>32</v>
      </c>
      <c r="AW1053" s="25">
        <v>35.200000000000003</v>
      </c>
      <c r="AX1053" s="25">
        <v>0</v>
      </c>
      <c r="AY1053" s="25">
        <v>24</v>
      </c>
      <c r="AZ1053" s="25">
        <v>0</v>
      </c>
      <c r="BA1053" s="25">
        <v>16.8</v>
      </c>
      <c r="BB1053" s="25">
        <v>0</v>
      </c>
      <c r="BC1053" s="25">
        <v>24</v>
      </c>
      <c r="BD1053" s="25">
        <v>19.200000000000003</v>
      </c>
      <c r="BE1053" s="25">
        <v>20.8</v>
      </c>
      <c r="BF1053" s="25">
        <v>0</v>
      </c>
      <c r="BG1053" s="25">
        <v>35.200000000000003</v>
      </c>
      <c r="BH1053" s="25">
        <v>5.6000000000000005</v>
      </c>
      <c r="BI1053" s="25">
        <v>25.6</v>
      </c>
      <c r="BJ1053" s="25">
        <v>0</v>
      </c>
      <c r="BK1053" s="25">
        <v>37.6</v>
      </c>
      <c r="BL1053" s="25">
        <v>18.400000000000002</v>
      </c>
      <c r="BM1053" s="25">
        <v>4</v>
      </c>
      <c r="BN1053" s="25">
        <v>16.8</v>
      </c>
      <c r="BO1053" t="s">
        <v>236</v>
      </c>
    </row>
    <row r="1054" spans="1:67" x14ac:dyDescent="0.25">
      <c r="A1054" s="6">
        <v>45147</v>
      </c>
      <c r="B1054" t="s">
        <v>14</v>
      </c>
      <c r="C1054">
        <v>9</v>
      </c>
      <c r="D1054">
        <f t="shared" si="103"/>
        <v>327.20000000000005</v>
      </c>
      <c r="E1054">
        <f t="shared" si="108"/>
        <v>110.4</v>
      </c>
      <c r="F1054">
        <f t="shared" si="109"/>
        <v>120.00000000000006</v>
      </c>
      <c r="G1054">
        <f t="shared" si="110"/>
        <v>60.79999999999999</v>
      </c>
      <c r="H1054">
        <f t="shared" si="111"/>
        <v>36</v>
      </c>
      <c r="I1054">
        <v>0</v>
      </c>
      <c r="J1054" s="22">
        <v>0.27200000000000002</v>
      </c>
      <c r="K1054" s="22">
        <v>0.53600000000000003</v>
      </c>
      <c r="L1054" s="22">
        <v>0.7360000000000001</v>
      </c>
      <c r="M1054" s="22">
        <v>0.69600000000000006</v>
      </c>
      <c r="N1054" s="22">
        <v>0.77600000000000002</v>
      </c>
      <c r="O1054" s="24">
        <v>0.75200000000000011</v>
      </c>
      <c r="P1054" s="24">
        <v>0.78400000000000003</v>
      </c>
      <c r="Q1054" s="24">
        <v>0.75200000000000011</v>
      </c>
      <c r="R1054" s="24">
        <v>0.48</v>
      </c>
      <c r="S1054" s="24">
        <v>0.52</v>
      </c>
      <c r="T1054" s="24">
        <v>0.496</v>
      </c>
      <c r="U1054" s="24">
        <v>0.24</v>
      </c>
      <c r="V1054" s="24">
        <v>0.79200000000000004</v>
      </c>
      <c r="W1054" s="24">
        <v>0.8</v>
      </c>
      <c r="X1054" s="24">
        <v>0.75200000000000011</v>
      </c>
      <c r="Y1054" s="24">
        <v>0.40800000000000003</v>
      </c>
      <c r="Z1054" s="24">
        <v>0.23199999999999998</v>
      </c>
      <c r="AA1054" s="25">
        <v>24.8</v>
      </c>
      <c r="AB1054" s="25">
        <v>7.2</v>
      </c>
      <c r="AC1054" s="25">
        <v>8</v>
      </c>
      <c r="AD1054" s="25">
        <v>17.600000000000001</v>
      </c>
      <c r="AE1054" s="25">
        <v>12.8</v>
      </c>
      <c r="AF1054" s="25">
        <v>11.200000000000001</v>
      </c>
      <c r="AG1054" s="25">
        <v>4.8000000000000007</v>
      </c>
      <c r="AH1054" s="25">
        <v>18.400000000000002</v>
      </c>
      <c r="AI1054" s="25">
        <v>9.6000000000000014</v>
      </c>
      <c r="AJ1054" s="25">
        <v>5.6000000000000458</v>
      </c>
      <c r="AK1054" s="25">
        <v>8</v>
      </c>
      <c r="AL1054" s="25">
        <v>0</v>
      </c>
      <c r="AM1054" s="25">
        <v>0</v>
      </c>
      <c r="AN1054" s="25">
        <v>0</v>
      </c>
      <c r="AO1054" s="25">
        <v>0</v>
      </c>
      <c r="AP1054" s="25">
        <v>3.2</v>
      </c>
      <c r="AQ1054" s="25">
        <v>8</v>
      </c>
      <c r="AR1054" s="25">
        <v>5.6000000000000005</v>
      </c>
      <c r="AS1054" s="25">
        <v>19.200000000000003</v>
      </c>
      <c r="AT1054" s="25">
        <v>0</v>
      </c>
      <c r="AU1054" s="25">
        <v>3.2</v>
      </c>
      <c r="AV1054" s="25">
        <v>12.8</v>
      </c>
      <c r="AW1054" s="25">
        <v>12</v>
      </c>
      <c r="AX1054" s="25">
        <v>2.4000000000000004</v>
      </c>
      <c r="AY1054" s="25">
        <v>2.4000000000000004</v>
      </c>
      <c r="AZ1054" s="25">
        <v>4.8000000000000007</v>
      </c>
      <c r="BA1054" s="25">
        <v>4.8000000000000007</v>
      </c>
      <c r="BB1054" s="25">
        <v>4.8000000000000007</v>
      </c>
      <c r="BC1054" s="25">
        <v>8</v>
      </c>
      <c r="BD1054" s="25">
        <v>5.6000000000000005</v>
      </c>
      <c r="BE1054" s="25">
        <v>12</v>
      </c>
      <c r="BF1054" s="25">
        <v>0</v>
      </c>
      <c r="BG1054" s="25">
        <v>22.400000000000002</v>
      </c>
      <c r="BH1054" s="25">
        <v>21.6</v>
      </c>
      <c r="BI1054" s="25">
        <v>7.2</v>
      </c>
      <c r="BJ1054" s="25">
        <v>24.8</v>
      </c>
      <c r="BK1054" s="25">
        <v>0.8</v>
      </c>
      <c r="BL1054" s="25">
        <v>20.8</v>
      </c>
      <c r="BM1054" s="25">
        <v>0</v>
      </c>
      <c r="BN1054" s="25">
        <v>0.8</v>
      </c>
      <c r="BO1054" t="s">
        <v>236</v>
      </c>
    </row>
    <row r="1055" spans="1:67" x14ac:dyDescent="0.25">
      <c r="A1055" s="6">
        <v>45148</v>
      </c>
      <c r="B1055" t="s">
        <v>14</v>
      </c>
      <c r="C1055">
        <v>10</v>
      </c>
      <c r="D1055">
        <f t="shared" si="103"/>
        <v>312</v>
      </c>
      <c r="E1055">
        <f t="shared" si="108"/>
        <v>77.600000000000009</v>
      </c>
      <c r="F1055">
        <f t="shared" si="109"/>
        <v>150.4</v>
      </c>
      <c r="G1055">
        <f t="shared" si="110"/>
        <v>16.8</v>
      </c>
      <c r="H1055">
        <f t="shared" si="111"/>
        <v>67.200000000000017</v>
      </c>
      <c r="I1055">
        <v>0</v>
      </c>
      <c r="J1055" s="22">
        <v>0.32000000000000006</v>
      </c>
      <c r="K1055" s="22">
        <v>0.44800000000000006</v>
      </c>
      <c r="L1055" s="22">
        <v>0.75200000000000011</v>
      </c>
      <c r="M1055" s="22">
        <v>0.56000000000000005</v>
      </c>
      <c r="N1055" s="22">
        <v>0.65600000000000014</v>
      </c>
      <c r="O1055" s="24">
        <v>0.79200000000000004</v>
      </c>
      <c r="P1055" s="24">
        <v>0.42400000000000004</v>
      </c>
      <c r="Q1055" s="24">
        <v>0.54400000000000004</v>
      </c>
      <c r="R1055" s="24">
        <v>0.72800000000000009</v>
      </c>
      <c r="S1055" s="24">
        <v>0.52800000000000002</v>
      </c>
      <c r="T1055" s="24">
        <v>0.77600000000000002</v>
      </c>
      <c r="U1055" s="24">
        <v>0.68800000000000006</v>
      </c>
      <c r="V1055" s="24">
        <v>0.32000000000000006</v>
      </c>
      <c r="W1055" s="24">
        <v>0.78400000000000003</v>
      </c>
      <c r="X1055" s="24">
        <v>0.64000000000000012</v>
      </c>
      <c r="Y1055" s="24">
        <v>0.45600000000000007</v>
      </c>
      <c r="Z1055" s="24">
        <v>0.64800000000000013</v>
      </c>
      <c r="AA1055" s="25">
        <v>0</v>
      </c>
      <c r="AB1055" s="25">
        <v>12</v>
      </c>
      <c r="AC1055" s="25">
        <v>13.600000000000001</v>
      </c>
      <c r="AD1055" s="25">
        <v>10.4</v>
      </c>
      <c r="AE1055" s="25">
        <v>20.8</v>
      </c>
      <c r="AF1055" s="25">
        <v>28.8</v>
      </c>
      <c r="AG1055" s="25">
        <v>27.200000000000003</v>
      </c>
      <c r="AH1055" s="25">
        <v>0</v>
      </c>
      <c r="AI1055" s="25">
        <v>20</v>
      </c>
      <c r="AJ1055" s="25">
        <v>17.600000000000001</v>
      </c>
      <c r="AK1055" s="25">
        <v>22.400000000000002</v>
      </c>
      <c r="AL1055" s="25">
        <v>0.8</v>
      </c>
      <c r="AM1055" s="25">
        <v>5.6000000000000005</v>
      </c>
      <c r="AN1055" s="25">
        <v>3.2</v>
      </c>
      <c r="AO1055" s="25">
        <v>0</v>
      </c>
      <c r="AP1055" s="25">
        <v>24.8</v>
      </c>
      <c r="AQ1055" s="25">
        <v>0</v>
      </c>
      <c r="AR1055" s="25">
        <v>11.200000000000001</v>
      </c>
      <c r="AS1055" s="25">
        <v>3.2</v>
      </c>
      <c r="AT1055" s="25">
        <v>18.400000000000002</v>
      </c>
      <c r="AU1055" s="25">
        <v>0</v>
      </c>
      <c r="AV1055" s="25">
        <v>8.8000000000000007</v>
      </c>
      <c r="AW1055" s="25">
        <v>8</v>
      </c>
      <c r="AX1055" s="25">
        <v>0</v>
      </c>
      <c r="AY1055" s="25">
        <v>0</v>
      </c>
      <c r="AZ1055" s="25">
        <v>0</v>
      </c>
      <c r="BA1055" s="25">
        <v>0</v>
      </c>
      <c r="BB1055" s="25">
        <v>0</v>
      </c>
      <c r="BC1055" s="25">
        <v>0</v>
      </c>
      <c r="BD1055" s="25">
        <v>0</v>
      </c>
      <c r="BE1055" s="25">
        <v>9.6000000000000014</v>
      </c>
      <c r="BF1055" s="25">
        <v>9.6000000000000014</v>
      </c>
      <c r="BG1055" s="25">
        <v>10.4</v>
      </c>
      <c r="BH1055" s="25">
        <v>0</v>
      </c>
      <c r="BI1055" s="25">
        <v>5.6000000000000005</v>
      </c>
      <c r="BJ1055" s="25">
        <v>16</v>
      </c>
      <c r="BK1055" s="25">
        <v>4</v>
      </c>
      <c r="BL1055" s="25">
        <v>6.4</v>
      </c>
      <c r="BM1055" s="25">
        <v>8.8000000000000007</v>
      </c>
      <c r="BN1055" s="25">
        <v>7.2</v>
      </c>
      <c r="BO1055" t="s">
        <v>236</v>
      </c>
    </row>
    <row r="1056" spans="1:67" x14ac:dyDescent="0.25">
      <c r="A1056" s="6">
        <v>45149</v>
      </c>
      <c r="B1056" t="s">
        <v>14</v>
      </c>
      <c r="C1056">
        <v>11</v>
      </c>
      <c r="D1056">
        <f t="shared" si="103"/>
        <v>327.2</v>
      </c>
      <c r="E1056">
        <f t="shared" si="108"/>
        <v>42.399999999999991</v>
      </c>
      <c r="F1056">
        <f t="shared" si="109"/>
        <v>52</v>
      </c>
      <c r="G1056">
        <f t="shared" si="110"/>
        <v>139.19999999999999</v>
      </c>
      <c r="H1056">
        <f t="shared" si="111"/>
        <v>93.600000000000009</v>
      </c>
      <c r="I1056">
        <v>0</v>
      </c>
      <c r="J1056" s="22">
        <v>0.64000000000000012</v>
      </c>
      <c r="K1056" s="22">
        <v>0.64000000000000012</v>
      </c>
      <c r="L1056" s="22">
        <v>0.58399999999999996</v>
      </c>
      <c r="M1056" s="22">
        <v>0.70400000000000007</v>
      </c>
      <c r="N1056" s="22">
        <v>0.78400000000000003</v>
      </c>
      <c r="O1056" s="24">
        <v>0.59199999999999997</v>
      </c>
      <c r="P1056" s="24">
        <v>0.2</v>
      </c>
      <c r="Q1056" s="24">
        <v>0.76800000000000002</v>
      </c>
      <c r="R1056" s="24">
        <v>0.69600000000000006</v>
      </c>
      <c r="S1056" s="24">
        <v>0.6080000000000001</v>
      </c>
      <c r="T1056" s="24">
        <v>0.45600000000000007</v>
      </c>
      <c r="U1056" s="24">
        <v>0.62400000000000011</v>
      </c>
      <c r="V1056" s="24">
        <v>0.39200000000000002</v>
      </c>
      <c r="W1056" s="24">
        <v>0.56000000000000005</v>
      </c>
      <c r="X1056" s="24">
        <v>0.76800000000000002</v>
      </c>
      <c r="Y1056" s="24">
        <v>0.71200000000000008</v>
      </c>
      <c r="Z1056" s="24">
        <v>0.69600000000000006</v>
      </c>
      <c r="AA1056" s="25">
        <v>0</v>
      </c>
      <c r="AB1056" s="25">
        <v>2.4000000000000004</v>
      </c>
      <c r="AC1056" s="25">
        <v>27.200000000000003</v>
      </c>
      <c r="AD1056" s="25">
        <v>4</v>
      </c>
      <c r="AE1056" s="25">
        <v>0</v>
      </c>
      <c r="AF1056" s="25">
        <v>16</v>
      </c>
      <c r="AG1056" s="25">
        <v>0</v>
      </c>
      <c r="AH1056" s="25">
        <v>0</v>
      </c>
      <c r="AI1056" s="25">
        <v>0</v>
      </c>
      <c r="AJ1056" s="25">
        <v>2.4000000000000004</v>
      </c>
      <c r="AK1056" s="25">
        <v>8.8000000000000007</v>
      </c>
      <c r="AL1056" s="25">
        <v>2.4000000000000004</v>
      </c>
      <c r="AM1056" s="25">
        <v>0</v>
      </c>
      <c r="AN1056" s="25">
        <v>17.600000000000001</v>
      </c>
      <c r="AO1056" s="25">
        <v>3.2</v>
      </c>
      <c r="AP1056" s="25">
        <v>7.2</v>
      </c>
      <c r="AQ1056" s="25">
        <v>7.2</v>
      </c>
      <c r="AR1056" s="25">
        <v>0</v>
      </c>
      <c r="AS1056" s="25">
        <v>25.6</v>
      </c>
      <c r="AT1056" s="25">
        <v>30.400000000000002</v>
      </c>
      <c r="AU1056" s="25">
        <v>16</v>
      </c>
      <c r="AV1056" s="25">
        <v>32.800000000000004</v>
      </c>
      <c r="AW1056" s="25">
        <v>16.8</v>
      </c>
      <c r="AX1056" s="25">
        <v>0</v>
      </c>
      <c r="AY1056" s="25">
        <v>16</v>
      </c>
      <c r="AZ1056" s="25">
        <v>0</v>
      </c>
      <c r="BA1056" s="25">
        <v>8.8000000000000007</v>
      </c>
      <c r="BB1056" s="25">
        <v>33.6</v>
      </c>
      <c r="BC1056" s="25">
        <v>13.600000000000001</v>
      </c>
      <c r="BD1056" s="25">
        <v>1.6</v>
      </c>
      <c r="BE1056" s="25">
        <v>0</v>
      </c>
      <c r="BF1056" s="25">
        <v>6.4</v>
      </c>
      <c r="BG1056" s="25">
        <v>0</v>
      </c>
      <c r="BH1056" s="25">
        <v>8.8000000000000007</v>
      </c>
      <c r="BI1056" s="25">
        <v>4.8000000000000007</v>
      </c>
      <c r="BJ1056" s="25">
        <v>7.2</v>
      </c>
      <c r="BK1056" s="25">
        <v>9.6000000000000014</v>
      </c>
      <c r="BL1056" s="25">
        <v>0</v>
      </c>
      <c r="BM1056" s="25">
        <v>0.8</v>
      </c>
      <c r="BN1056" s="25">
        <v>4.8000000000000007</v>
      </c>
      <c r="BO1056" t="s">
        <v>236</v>
      </c>
    </row>
    <row r="1057" spans="1:67" x14ac:dyDescent="0.25">
      <c r="A1057" s="6">
        <v>45150</v>
      </c>
      <c r="B1057" t="s">
        <v>14</v>
      </c>
      <c r="C1057">
        <v>12</v>
      </c>
      <c r="D1057">
        <f t="shared" si="103"/>
        <v>281.60000000000002</v>
      </c>
      <c r="E1057">
        <f t="shared" si="108"/>
        <v>123.2</v>
      </c>
      <c r="F1057">
        <f t="shared" si="109"/>
        <v>64.8</v>
      </c>
      <c r="G1057">
        <f t="shared" si="110"/>
        <v>15.200000000000003</v>
      </c>
      <c r="H1057">
        <f t="shared" si="111"/>
        <v>78.40000000000002</v>
      </c>
      <c r="I1057">
        <v>0</v>
      </c>
      <c r="J1057" s="22">
        <v>0.79200000000000004</v>
      </c>
      <c r="K1057" s="22">
        <v>0.52800000000000002</v>
      </c>
      <c r="L1057" s="22">
        <v>0.59199999999999997</v>
      </c>
      <c r="M1057" s="22">
        <v>0.248</v>
      </c>
      <c r="N1057" s="22">
        <v>0.70400000000000007</v>
      </c>
      <c r="O1057" s="24">
        <v>0.72800000000000009</v>
      </c>
      <c r="P1057" s="24">
        <v>0.52</v>
      </c>
      <c r="Q1057" s="24">
        <v>0.43200000000000005</v>
      </c>
      <c r="R1057" s="24">
        <v>0.32000000000000006</v>
      </c>
      <c r="S1057" s="24">
        <v>0.7360000000000001</v>
      </c>
      <c r="T1057" s="24">
        <v>0.79200000000000004</v>
      </c>
      <c r="U1057" s="24">
        <v>0.72000000000000008</v>
      </c>
      <c r="V1057" s="24">
        <v>0.72800000000000009</v>
      </c>
      <c r="W1057" s="24">
        <v>0.36000000000000004</v>
      </c>
      <c r="X1057" s="24">
        <v>0.7360000000000001</v>
      </c>
      <c r="Y1057" s="24">
        <v>0.248</v>
      </c>
      <c r="Z1057" s="24">
        <v>0.69600000000000006</v>
      </c>
      <c r="AA1057" s="25">
        <v>13.600000000000001</v>
      </c>
      <c r="AB1057" s="25">
        <v>0</v>
      </c>
      <c r="AC1057" s="25">
        <v>0</v>
      </c>
      <c r="AD1057" s="25">
        <v>8.8000000000000007</v>
      </c>
      <c r="AE1057" s="25">
        <v>16</v>
      </c>
      <c r="AF1057" s="25">
        <v>13.600000000000001</v>
      </c>
      <c r="AG1057" s="25">
        <v>0</v>
      </c>
      <c r="AH1057" s="25">
        <v>12</v>
      </c>
      <c r="AI1057" s="25">
        <v>0.8</v>
      </c>
      <c r="AJ1057" s="25">
        <v>0</v>
      </c>
      <c r="AK1057" s="25">
        <v>0</v>
      </c>
      <c r="AL1057" s="25">
        <v>23.200000000000003</v>
      </c>
      <c r="AM1057" s="25">
        <v>16</v>
      </c>
      <c r="AN1057" s="25">
        <v>6.4</v>
      </c>
      <c r="AO1057" s="25">
        <v>7.2</v>
      </c>
      <c r="AP1057" s="25">
        <v>8.8000000000000007</v>
      </c>
      <c r="AQ1057" s="25">
        <v>0</v>
      </c>
      <c r="AR1057" s="25">
        <v>0</v>
      </c>
      <c r="AS1057" s="25">
        <v>9.6000000000000014</v>
      </c>
      <c r="AT1057" s="25">
        <v>7.2</v>
      </c>
      <c r="AU1057" s="25">
        <v>5.6000000000000005</v>
      </c>
      <c r="AV1057" s="25">
        <v>0</v>
      </c>
      <c r="AW1057" s="25">
        <v>0</v>
      </c>
      <c r="AX1057" s="25">
        <v>0</v>
      </c>
      <c r="AY1057" s="25">
        <v>0</v>
      </c>
      <c r="AZ1057" s="25">
        <v>4</v>
      </c>
      <c r="BA1057" s="25">
        <v>0</v>
      </c>
      <c r="BB1057" s="25">
        <v>0.8</v>
      </c>
      <c r="BC1057" s="25">
        <v>0</v>
      </c>
      <c r="BD1057" s="25">
        <v>4.8000000000000007</v>
      </c>
      <c r="BE1057" s="25">
        <v>5.6000000000000005</v>
      </c>
      <c r="BF1057" s="25">
        <v>6.4</v>
      </c>
      <c r="BG1057" s="25">
        <v>2.4000000000000004</v>
      </c>
      <c r="BH1057" s="25">
        <v>9.6000000000000014</v>
      </c>
      <c r="BI1057" s="25">
        <v>4.8000000000000007</v>
      </c>
      <c r="BJ1057" s="25">
        <v>28</v>
      </c>
      <c r="BK1057" s="25">
        <v>27.200000000000003</v>
      </c>
      <c r="BL1057" s="25">
        <v>15.200000000000001</v>
      </c>
      <c r="BM1057" s="25">
        <v>24</v>
      </c>
      <c r="BN1057" s="25">
        <v>0</v>
      </c>
      <c r="BO1057" t="s">
        <v>236</v>
      </c>
    </row>
    <row r="1058" spans="1:67" x14ac:dyDescent="0.25">
      <c r="A1058" s="6">
        <v>45151</v>
      </c>
      <c r="B1058" t="s">
        <v>14</v>
      </c>
      <c r="C1058">
        <v>13</v>
      </c>
      <c r="D1058">
        <f t="shared" si="103"/>
        <v>438.40000000000003</v>
      </c>
      <c r="E1058">
        <f t="shared" si="108"/>
        <v>89.600000000000009</v>
      </c>
      <c r="F1058">
        <f t="shared" si="109"/>
        <v>125.60000000000001</v>
      </c>
      <c r="G1058">
        <f t="shared" si="110"/>
        <v>127.2</v>
      </c>
      <c r="H1058">
        <f t="shared" si="111"/>
        <v>96</v>
      </c>
      <c r="I1058">
        <v>0</v>
      </c>
      <c r="J1058" s="22">
        <v>0.16000000000000003</v>
      </c>
      <c r="K1058" s="22">
        <v>0.48</v>
      </c>
      <c r="L1058" s="22">
        <v>0.29599999999999999</v>
      </c>
      <c r="M1058" s="22">
        <v>0.38400000000000001</v>
      </c>
      <c r="N1058" s="22">
        <v>0.36800000000000005</v>
      </c>
      <c r="O1058" s="24">
        <v>0.6160000000000001</v>
      </c>
      <c r="P1058" s="24">
        <v>0.8</v>
      </c>
      <c r="Q1058" s="24">
        <v>0.54400000000000004</v>
      </c>
      <c r="R1058" s="24">
        <v>0.6160000000000001</v>
      </c>
      <c r="S1058" s="24">
        <v>0.68</v>
      </c>
      <c r="T1058" s="24">
        <v>0.60000000000000009</v>
      </c>
      <c r="U1058" s="24">
        <v>0.24</v>
      </c>
      <c r="V1058" s="24">
        <v>0.7360000000000001</v>
      </c>
      <c r="W1058" s="24">
        <v>0.72000000000000008</v>
      </c>
      <c r="X1058" s="24">
        <v>0.78400000000000003</v>
      </c>
      <c r="Y1058" s="24">
        <v>0.43200000000000005</v>
      </c>
      <c r="Z1058" s="24">
        <v>0.71200000000000008</v>
      </c>
      <c r="AA1058" s="25">
        <v>10.4</v>
      </c>
      <c r="AB1058" s="25">
        <v>12.8</v>
      </c>
      <c r="AC1058" s="25">
        <v>2.4000000000000004</v>
      </c>
      <c r="AD1058" s="25">
        <v>0</v>
      </c>
      <c r="AE1058" s="25">
        <v>0</v>
      </c>
      <c r="AF1058" s="25">
        <v>24.8</v>
      </c>
      <c r="AG1058" s="25">
        <v>26.400000000000002</v>
      </c>
      <c r="AH1058" s="25">
        <v>0</v>
      </c>
      <c r="AI1058" s="25">
        <v>24.8</v>
      </c>
      <c r="AJ1058" s="25">
        <v>24</v>
      </c>
      <c r="AK1058" s="25">
        <v>8</v>
      </c>
      <c r="AL1058" s="25">
        <v>10.399999999999956</v>
      </c>
      <c r="AM1058" s="25">
        <v>0</v>
      </c>
      <c r="AN1058" s="25">
        <v>19.200000000000003</v>
      </c>
      <c r="AO1058" s="25">
        <v>30.400000000000002</v>
      </c>
      <c r="AP1058" s="25">
        <v>5.6000000000000005</v>
      </c>
      <c r="AQ1058" s="25">
        <v>20</v>
      </c>
      <c r="AR1058" s="25">
        <v>8</v>
      </c>
      <c r="AS1058" s="25">
        <v>0</v>
      </c>
      <c r="AT1058" s="25">
        <v>2.4000000000000457</v>
      </c>
      <c r="AU1058" s="25">
        <v>3.2</v>
      </c>
      <c r="AV1058" s="25">
        <v>0.8</v>
      </c>
      <c r="AW1058" s="25">
        <v>21.6</v>
      </c>
      <c r="AX1058" s="25">
        <v>39.200000000000003</v>
      </c>
      <c r="AY1058" s="25">
        <v>2.4000000000000004</v>
      </c>
      <c r="AZ1058" s="25">
        <v>1.6</v>
      </c>
      <c r="BA1058" s="25">
        <v>0</v>
      </c>
      <c r="BB1058" s="25">
        <v>4</v>
      </c>
      <c r="BC1058" s="25">
        <v>25.6</v>
      </c>
      <c r="BD1058" s="25">
        <v>28.8</v>
      </c>
      <c r="BE1058" s="25">
        <v>4.8000000000000007</v>
      </c>
      <c r="BF1058" s="25">
        <v>3.2</v>
      </c>
      <c r="BG1058" s="25">
        <v>34.4</v>
      </c>
      <c r="BH1058" s="25">
        <v>0</v>
      </c>
      <c r="BI1058" s="25">
        <v>0</v>
      </c>
      <c r="BJ1058" s="25">
        <v>0</v>
      </c>
      <c r="BK1058" s="25">
        <v>0</v>
      </c>
      <c r="BL1058" s="25">
        <v>40</v>
      </c>
      <c r="BM1058" s="25">
        <v>7.2</v>
      </c>
      <c r="BN1058" s="25">
        <v>0</v>
      </c>
      <c r="BO1058" t="s">
        <v>236</v>
      </c>
    </row>
    <row r="1059" spans="1:67" x14ac:dyDescent="0.25">
      <c r="A1059" s="6">
        <v>45152</v>
      </c>
      <c r="B1059" t="s">
        <v>14</v>
      </c>
      <c r="C1059">
        <v>14</v>
      </c>
      <c r="D1059">
        <f t="shared" si="103"/>
        <v>297.60000000000002</v>
      </c>
      <c r="E1059">
        <f t="shared" si="108"/>
        <v>40.000000000000007</v>
      </c>
      <c r="F1059">
        <f t="shared" si="109"/>
        <v>104.00000000000001</v>
      </c>
      <c r="G1059">
        <f t="shared" si="110"/>
        <v>68.8</v>
      </c>
      <c r="H1059">
        <f t="shared" si="111"/>
        <v>84.8</v>
      </c>
      <c r="I1059">
        <v>0</v>
      </c>
      <c r="J1059" s="22">
        <v>0.38400000000000001</v>
      </c>
      <c r="K1059" s="22">
        <v>0.51200000000000001</v>
      </c>
      <c r="L1059" s="22">
        <v>0.57599999999999996</v>
      </c>
      <c r="M1059" s="22">
        <v>0.31200000000000006</v>
      </c>
      <c r="N1059" s="22">
        <v>0.69600000000000006</v>
      </c>
      <c r="O1059" s="24">
        <v>0.496</v>
      </c>
      <c r="P1059" s="24">
        <v>0.57599999999999996</v>
      </c>
      <c r="Q1059" s="24">
        <v>0.48</v>
      </c>
      <c r="R1059" s="24">
        <v>0.31200000000000006</v>
      </c>
      <c r="S1059" s="24">
        <v>0.78400000000000003</v>
      </c>
      <c r="T1059" s="24">
        <v>0.8</v>
      </c>
      <c r="U1059" s="24">
        <v>0.248</v>
      </c>
      <c r="V1059" s="24">
        <v>0.7360000000000001</v>
      </c>
      <c r="W1059" s="24">
        <v>0.58399999999999996</v>
      </c>
      <c r="X1059" s="24">
        <v>0.44800000000000006</v>
      </c>
      <c r="Y1059" s="24">
        <v>0.76000000000000012</v>
      </c>
      <c r="Z1059" s="24">
        <v>0.45600000000000007</v>
      </c>
      <c r="AA1059" s="25">
        <v>1.6</v>
      </c>
      <c r="AB1059" s="25">
        <v>7.2</v>
      </c>
      <c r="AC1059" s="25">
        <v>13.600000000000001</v>
      </c>
      <c r="AD1059" s="25">
        <v>5.6000000000000005</v>
      </c>
      <c r="AE1059" s="25">
        <v>25.6</v>
      </c>
      <c r="AF1059" s="25">
        <v>8.8000000000000007</v>
      </c>
      <c r="AG1059" s="25">
        <v>26.400000000000002</v>
      </c>
      <c r="AH1059" s="25">
        <v>8</v>
      </c>
      <c r="AI1059" s="25">
        <v>0</v>
      </c>
      <c r="AJ1059" s="25">
        <v>7.2</v>
      </c>
      <c r="AK1059" s="25">
        <v>14.4</v>
      </c>
      <c r="AL1059" s="25">
        <v>0</v>
      </c>
      <c r="AM1059" s="25">
        <v>5.6000000000000005</v>
      </c>
      <c r="AN1059" s="25">
        <v>21.6</v>
      </c>
      <c r="AO1059" s="25">
        <v>0</v>
      </c>
      <c r="AP1059" s="25">
        <v>2.4000000000000004</v>
      </c>
      <c r="AQ1059" s="25">
        <v>38.400000000000006</v>
      </c>
      <c r="AR1059" s="25">
        <v>8.8000000000000007</v>
      </c>
      <c r="AS1059" s="25">
        <v>5.6000000000000005</v>
      </c>
      <c r="AT1059" s="25">
        <v>2.4000000000000004</v>
      </c>
      <c r="AU1059" s="25">
        <v>0</v>
      </c>
      <c r="AV1059" s="25">
        <v>0</v>
      </c>
      <c r="AW1059" s="25">
        <v>24</v>
      </c>
      <c r="AX1059" s="25">
        <v>0</v>
      </c>
      <c r="AY1059" s="25">
        <v>0</v>
      </c>
      <c r="AZ1059" s="25">
        <v>0</v>
      </c>
      <c r="BA1059" s="25">
        <v>28.8</v>
      </c>
      <c r="BB1059" s="25">
        <v>0</v>
      </c>
      <c r="BC1059" s="25">
        <v>0</v>
      </c>
      <c r="BD1059" s="25">
        <v>16</v>
      </c>
      <c r="BE1059" s="25">
        <v>0</v>
      </c>
      <c r="BF1059" s="25">
        <v>0</v>
      </c>
      <c r="BG1059" s="25">
        <v>0.8</v>
      </c>
      <c r="BH1059" s="25">
        <v>0</v>
      </c>
      <c r="BI1059" s="25">
        <v>0</v>
      </c>
      <c r="BJ1059" s="25">
        <v>19.200000000000003</v>
      </c>
      <c r="BK1059" s="25">
        <v>0</v>
      </c>
      <c r="BL1059" s="25">
        <v>8</v>
      </c>
      <c r="BM1059" s="25">
        <v>2.4000000000000004</v>
      </c>
      <c r="BN1059" s="25">
        <v>9.6000000000000014</v>
      </c>
      <c r="BO1059" t="s">
        <v>236</v>
      </c>
    </row>
    <row r="1060" spans="1:67" x14ac:dyDescent="0.25">
      <c r="A1060" s="6">
        <v>45153</v>
      </c>
      <c r="B1060" t="s">
        <v>14</v>
      </c>
      <c r="C1060">
        <v>15</v>
      </c>
      <c r="D1060">
        <f t="shared" si="103"/>
        <v>408</v>
      </c>
      <c r="E1060">
        <f t="shared" si="108"/>
        <v>105.60000000000001</v>
      </c>
      <c r="F1060">
        <f t="shared" si="109"/>
        <v>118.4</v>
      </c>
      <c r="G1060">
        <f t="shared" si="110"/>
        <v>106.4</v>
      </c>
      <c r="H1060">
        <f t="shared" si="111"/>
        <v>77.599999999999994</v>
      </c>
      <c r="I1060">
        <v>0</v>
      </c>
      <c r="J1060" s="22">
        <v>0.39200000000000002</v>
      </c>
      <c r="K1060" s="22">
        <v>0.51200000000000001</v>
      </c>
      <c r="L1060" s="22">
        <v>0.78400000000000003</v>
      </c>
      <c r="M1060" s="22">
        <v>0.72000000000000008</v>
      </c>
      <c r="N1060" s="22">
        <v>0.72000000000000008</v>
      </c>
      <c r="O1060" s="24">
        <v>0.69600000000000006</v>
      </c>
      <c r="P1060" s="24">
        <v>8.0000000000000016E-2</v>
      </c>
      <c r="Q1060" s="24">
        <v>0.77600000000000002</v>
      </c>
      <c r="R1060" s="24">
        <v>0.63200000000000012</v>
      </c>
      <c r="S1060" s="24">
        <v>0.59199999999999997</v>
      </c>
      <c r="T1060" s="24">
        <v>0.79200000000000004</v>
      </c>
      <c r="U1060" s="24">
        <v>0.65600000000000014</v>
      </c>
      <c r="V1060" s="24">
        <v>0.44800000000000006</v>
      </c>
      <c r="W1060" s="24">
        <v>0.24</v>
      </c>
      <c r="X1060" s="24">
        <v>0.6160000000000001</v>
      </c>
      <c r="Y1060" s="24">
        <v>0.45600000000000007</v>
      </c>
      <c r="Z1060" s="24">
        <v>0.62400000000000011</v>
      </c>
      <c r="AA1060" s="25">
        <v>0</v>
      </c>
      <c r="AB1060" s="25">
        <v>0</v>
      </c>
      <c r="AC1060" s="25">
        <v>28.8</v>
      </c>
      <c r="AD1060" s="25">
        <v>0</v>
      </c>
      <c r="AE1060" s="25">
        <v>8</v>
      </c>
      <c r="AF1060" s="25">
        <v>8</v>
      </c>
      <c r="AG1060" s="25">
        <v>24.8</v>
      </c>
      <c r="AH1060" s="25">
        <v>2.4000000000000004</v>
      </c>
      <c r="AI1060" s="25">
        <v>35.200000000000003</v>
      </c>
      <c r="AJ1060" s="25">
        <v>11.200000000000001</v>
      </c>
      <c r="AK1060" s="25">
        <v>8.8000000000000007</v>
      </c>
      <c r="AL1060" s="25">
        <v>0</v>
      </c>
      <c r="AM1060" s="25">
        <v>0</v>
      </c>
      <c r="AN1060" s="25">
        <v>0.8</v>
      </c>
      <c r="AO1060" s="25">
        <v>28</v>
      </c>
      <c r="AP1060" s="25">
        <v>0</v>
      </c>
      <c r="AQ1060" s="25">
        <v>22.400000000000002</v>
      </c>
      <c r="AR1060" s="25">
        <v>8.8000000000000007</v>
      </c>
      <c r="AS1060" s="25">
        <v>17.600000000000001</v>
      </c>
      <c r="AT1060" s="25">
        <v>0</v>
      </c>
      <c r="AU1060" s="25">
        <v>0</v>
      </c>
      <c r="AV1060" s="25">
        <v>16.8</v>
      </c>
      <c r="AW1060" s="25">
        <v>16.8</v>
      </c>
      <c r="AX1060" s="25">
        <v>29.6</v>
      </c>
      <c r="AY1060" s="25">
        <v>8</v>
      </c>
      <c r="AZ1060" s="25">
        <v>21.6</v>
      </c>
      <c r="BA1060" s="25">
        <v>9.6000000000000014</v>
      </c>
      <c r="BB1060" s="25">
        <v>0</v>
      </c>
      <c r="BC1060" s="25">
        <v>0</v>
      </c>
      <c r="BD1060" s="25">
        <v>4</v>
      </c>
      <c r="BE1060" s="25">
        <v>1.6</v>
      </c>
      <c r="BF1060" s="25">
        <v>13.600000000000001</v>
      </c>
      <c r="BG1060" s="25">
        <v>23.200000000000003</v>
      </c>
      <c r="BH1060" s="25">
        <v>0.8</v>
      </c>
      <c r="BI1060" s="25">
        <v>6.4</v>
      </c>
      <c r="BJ1060" s="25">
        <v>8.8000000000000007</v>
      </c>
      <c r="BK1060" s="25">
        <v>15.200000000000001</v>
      </c>
      <c r="BL1060" s="25">
        <v>0</v>
      </c>
      <c r="BM1060" s="25">
        <v>31.200000000000003</v>
      </c>
      <c r="BN1060" s="25">
        <v>4.8000000000000007</v>
      </c>
      <c r="BO1060" t="s">
        <v>236</v>
      </c>
    </row>
    <row r="1061" spans="1:67" x14ac:dyDescent="0.25">
      <c r="A1061" s="6">
        <v>45154</v>
      </c>
      <c r="B1061" t="s">
        <v>14</v>
      </c>
      <c r="C1061">
        <v>16</v>
      </c>
      <c r="D1061">
        <f t="shared" si="103"/>
        <v>371.20000000000022</v>
      </c>
      <c r="E1061">
        <f t="shared" si="108"/>
        <v>59.20000000000001</v>
      </c>
      <c r="F1061">
        <f t="shared" si="109"/>
        <v>76.000000000000099</v>
      </c>
      <c r="G1061">
        <f t="shared" si="110"/>
        <v>142.40000000000009</v>
      </c>
      <c r="H1061">
        <f t="shared" si="111"/>
        <v>93.600000000000009</v>
      </c>
      <c r="I1061">
        <v>0</v>
      </c>
      <c r="J1061" s="22">
        <v>0.41600000000000004</v>
      </c>
      <c r="K1061" s="22">
        <v>0.74400000000000011</v>
      </c>
      <c r="L1061" s="22">
        <v>0.57599999999999996</v>
      </c>
      <c r="M1061" s="22">
        <v>0.6160000000000001</v>
      </c>
      <c r="N1061" s="22">
        <v>0.29599999999999999</v>
      </c>
      <c r="O1061" s="24">
        <v>0.46399999999999997</v>
      </c>
      <c r="P1061" s="24">
        <v>0.74400000000000011</v>
      </c>
      <c r="Q1061" s="24">
        <v>0.10400000000000001</v>
      </c>
      <c r="R1061" s="24">
        <v>0.63200000000000012</v>
      </c>
      <c r="S1061" s="24">
        <v>0.52</v>
      </c>
      <c r="T1061" s="24">
        <v>0.504</v>
      </c>
      <c r="U1061" s="24">
        <v>0.57599999999999996</v>
      </c>
      <c r="V1061" s="24">
        <v>0.77600000000000002</v>
      </c>
      <c r="W1061" s="24">
        <v>0.75200000000000011</v>
      </c>
      <c r="X1061" s="24">
        <v>0.6080000000000001</v>
      </c>
      <c r="Y1061" s="24">
        <v>0.46399999999999997</v>
      </c>
      <c r="Z1061" s="24">
        <v>0.30400000000000005</v>
      </c>
      <c r="AA1061" s="25">
        <v>17.600000000000001</v>
      </c>
      <c r="AB1061" s="25">
        <v>33.6</v>
      </c>
      <c r="AC1061" s="25">
        <v>2.4000000000000909</v>
      </c>
      <c r="AD1061" s="25">
        <v>6.4</v>
      </c>
      <c r="AE1061" s="25">
        <v>0</v>
      </c>
      <c r="AF1061" s="25">
        <v>4.8000000000000007</v>
      </c>
      <c r="AG1061" s="25">
        <v>0</v>
      </c>
      <c r="AH1061" s="25">
        <v>4</v>
      </c>
      <c r="AI1061" s="25">
        <v>0</v>
      </c>
      <c r="AJ1061" s="25">
        <v>7.2</v>
      </c>
      <c r="AK1061" s="25">
        <v>2.4000000000000004</v>
      </c>
      <c r="AL1061" s="25">
        <v>1.6</v>
      </c>
      <c r="AM1061" s="25">
        <v>0</v>
      </c>
      <c r="AN1061" s="25">
        <v>0</v>
      </c>
      <c r="AO1061" s="25">
        <v>5.6000000000000005</v>
      </c>
      <c r="AP1061" s="25">
        <v>0</v>
      </c>
      <c r="AQ1061" s="25">
        <v>40.800000000000004</v>
      </c>
      <c r="AR1061" s="25">
        <v>7.2</v>
      </c>
      <c r="AS1061" s="25">
        <v>30.400000000000002</v>
      </c>
      <c r="AT1061" s="25">
        <v>8</v>
      </c>
      <c r="AU1061" s="25">
        <v>26.400000000000002</v>
      </c>
      <c r="AV1061" s="25">
        <v>9.600000000000092</v>
      </c>
      <c r="AW1061" s="25">
        <v>32</v>
      </c>
      <c r="AX1061" s="25">
        <v>12</v>
      </c>
      <c r="AY1061" s="25">
        <v>24.8</v>
      </c>
      <c r="AZ1061" s="25">
        <v>18.400000000000002</v>
      </c>
      <c r="BA1061" s="25">
        <v>1.6</v>
      </c>
      <c r="BB1061" s="25">
        <v>9.6000000000000014</v>
      </c>
      <c r="BC1061" s="25">
        <v>8</v>
      </c>
      <c r="BD1061" s="25">
        <v>0</v>
      </c>
      <c r="BE1061" s="25">
        <v>0</v>
      </c>
      <c r="BF1061" s="25">
        <v>13.600000000000001</v>
      </c>
      <c r="BG1061" s="25">
        <v>11.200000000000001</v>
      </c>
      <c r="BH1061" s="25">
        <v>3.2</v>
      </c>
      <c r="BI1061" s="25">
        <v>0</v>
      </c>
      <c r="BJ1061" s="25">
        <v>2.4000000000000004</v>
      </c>
      <c r="BK1061" s="25">
        <v>12</v>
      </c>
      <c r="BL1061" s="25">
        <v>11.200000000000001</v>
      </c>
      <c r="BM1061" s="25">
        <v>5.6000000000000005</v>
      </c>
      <c r="BN1061" s="25">
        <v>0</v>
      </c>
      <c r="BO1061" t="s">
        <v>236</v>
      </c>
    </row>
    <row r="1062" spans="1:67" x14ac:dyDescent="0.25">
      <c r="A1062" s="6">
        <v>45155</v>
      </c>
      <c r="B1062" t="s">
        <v>14</v>
      </c>
      <c r="C1062">
        <v>17</v>
      </c>
      <c r="D1062">
        <f t="shared" si="103"/>
        <v>289.60000000000002</v>
      </c>
      <c r="E1062">
        <f t="shared" si="108"/>
        <v>52</v>
      </c>
      <c r="F1062">
        <f t="shared" si="109"/>
        <v>41.6</v>
      </c>
      <c r="G1062">
        <f t="shared" si="110"/>
        <v>108.00000000000001</v>
      </c>
      <c r="H1062">
        <f t="shared" si="111"/>
        <v>88</v>
      </c>
      <c r="I1062">
        <v>0</v>
      </c>
      <c r="J1062" s="22">
        <v>0.26400000000000001</v>
      </c>
      <c r="K1062" s="22">
        <v>0.52800000000000002</v>
      </c>
      <c r="L1062" s="22">
        <v>0.59199999999999997</v>
      </c>
      <c r="M1062" s="22">
        <v>0.69600000000000006</v>
      </c>
      <c r="N1062" s="22">
        <v>0.56799999999999995</v>
      </c>
      <c r="O1062" s="24">
        <v>0.52</v>
      </c>
      <c r="P1062" s="24">
        <v>0.496</v>
      </c>
      <c r="Q1062" s="24">
        <v>0.78400000000000003</v>
      </c>
      <c r="R1062" s="24">
        <v>0.72000000000000008</v>
      </c>
      <c r="S1062" s="24">
        <v>0.68</v>
      </c>
      <c r="T1062" s="24">
        <v>0.504</v>
      </c>
      <c r="U1062" s="24">
        <v>0.34400000000000003</v>
      </c>
      <c r="V1062" s="24">
        <v>0.75200000000000011</v>
      </c>
      <c r="W1062" s="24">
        <v>0.30400000000000005</v>
      </c>
      <c r="X1062" s="24">
        <v>9.6000000000000002E-2</v>
      </c>
      <c r="Y1062" s="24">
        <v>0.66400000000000015</v>
      </c>
      <c r="Z1062" s="24">
        <v>0.45600000000000007</v>
      </c>
      <c r="AA1062" s="25">
        <v>4</v>
      </c>
      <c r="AB1062" s="25">
        <v>2.4000000000000004</v>
      </c>
      <c r="AC1062" s="25">
        <v>0</v>
      </c>
      <c r="AD1062" s="25">
        <v>8</v>
      </c>
      <c r="AE1062" s="25">
        <v>0</v>
      </c>
      <c r="AF1062" s="25">
        <v>0</v>
      </c>
      <c r="AG1062" s="25">
        <v>10.4</v>
      </c>
      <c r="AH1062" s="25">
        <v>0</v>
      </c>
      <c r="AI1062" s="25">
        <v>4</v>
      </c>
      <c r="AJ1062" s="25">
        <v>12.8</v>
      </c>
      <c r="AK1062" s="25">
        <v>2.4000000000000004</v>
      </c>
      <c r="AL1062" s="25">
        <v>4</v>
      </c>
      <c r="AM1062" s="25">
        <v>25.6</v>
      </c>
      <c r="AN1062" s="25">
        <v>0</v>
      </c>
      <c r="AO1062" s="25">
        <v>28.8</v>
      </c>
      <c r="AP1062" s="25">
        <v>8.8000000000000007</v>
      </c>
      <c r="AQ1062" s="25">
        <v>0</v>
      </c>
      <c r="AR1062" s="25">
        <v>7.2</v>
      </c>
      <c r="AS1062" s="25">
        <v>0</v>
      </c>
      <c r="AT1062" s="25">
        <v>13.600000000000001</v>
      </c>
      <c r="AU1062" s="25">
        <v>0</v>
      </c>
      <c r="AV1062" s="25">
        <v>0</v>
      </c>
      <c r="AW1062" s="25">
        <v>19.200000000000003</v>
      </c>
      <c r="AX1062" s="25">
        <v>34.4</v>
      </c>
      <c r="AY1062" s="25">
        <v>5.6000000000000005</v>
      </c>
      <c r="AZ1062" s="25">
        <v>17.600000000000001</v>
      </c>
      <c r="BA1062" s="25">
        <v>24</v>
      </c>
      <c r="BB1062" s="25">
        <v>2.4000000000000004</v>
      </c>
      <c r="BC1062" s="25">
        <v>4.8000000000000007</v>
      </c>
      <c r="BD1062" s="25">
        <v>0</v>
      </c>
      <c r="BE1062" s="25">
        <v>22.400000000000002</v>
      </c>
      <c r="BF1062" s="25">
        <v>0</v>
      </c>
      <c r="BG1062" s="25">
        <v>5.6000000000000005</v>
      </c>
      <c r="BH1062" s="25">
        <v>4</v>
      </c>
      <c r="BI1062" s="25">
        <v>20</v>
      </c>
      <c r="BJ1062" s="25">
        <v>0</v>
      </c>
      <c r="BK1062" s="25">
        <v>0</v>
      </c>
      <c r="BL1062" s="25">
        <v>0</v>
      </c>
      <c r="BM1062" s="25">
        <v>0</v>
      </c>
      <c r="BN1062" s="25">
        <v>0</v>
      </c>
      <c r="BO1062" t="s">
        <v>236</v>
      </c>
    </row>
    <row r="1063" spans="1:67" x14ac:dyDescent="0.25">
      <c r="A1063" s="6">
        <v>45156</v>
      </c>
      <c r="B1063" t="s">
        <v>14</v>
      </c>
      <c r="C1063">
        <v>18</v>
      </c>
      <c r="D1063">
        <f t="shared" si="103"/>
        <v>426.40000000000009</v>
      </c>
      <c r="E1063">
        <f t="shared" si="108"/>
        <v>150.40000000000003</v>
      </c>
      <c r="F1063">
        <f t="shared" si="109"/>
        <v>81.600000000000009</v>
      </c>
      <c r="G1063">
        <f t="shared" si="110"/>
        <v>82.4</v>
      </c>
      <c r="H1063">
        <f t="shared" si="111"/>
        <v>112.00000000000001</v>
      </c>
      <c r="I1063">
        <v>0</v>
      </c>
      <c r="J1063" s="22">
        <v>0.27200000000000002</v>
      </c>
      <c r="K1063" s="22">
        <v>0.6080000000000001</v>
      </c>
      <c r="L1063" s="22">
        <v>0.72000000000000008</v>
      </c>
      <c r="M1063" s="22">
        <v>0.72000000000000008</v>
      </c>
      <c r="N1063" s="22">
        <v>0.6160000000000001</v>
      </c>
      <c r="O1063" s="24">
        <v>0.55200000000000005</v>
      </c>
      <c r="P1063" s="24">
        <v>0.52</v>
      </c>
      <c r="Q1063" s="24">
        <v>0.68800000000000006</v>
      </c>
      <c r="R1063" s="24">
        <v>0.79200000000000004</v>
      </c>
      <c r="S1063" s="24">
        <v>0.53600000000000003</v>
      </c>
      <c r="T1063" s="24">
        <v>0.77600000000000002</v>
      </c>
      <c r="U1063" s="24">
        <v>0.44000000000000006</v>
      </c>
      <c r="V1063" s="24">
        <v>0.72800000000000009</v>
      </c>
      <c r="W1063" s="24">
        <v>0.47199999999999998</v>
      </c>
      <c r="X1063" s="24">
        <v>0.78400000000000003</v>
      </c>
      <c r="Y1063" s="24">
        <v>0.64000000000000012</v>
      </c>
      <c r="Z1063" s="24">
        <v>0.32800000000000007</v>
      </c>
      <c r="AA1063" s="25">
        <v>0</v>
      </c>
      <c r="AB1063" s="25">
        <v>0</v>
      </c>
      <c r="AC1063" s="25">
        <v>11.200000000000001</v>
      </c>
      <c r="AD1063" s="25">
        <v>11.200000000000001</v>
      </c>
      <c r="AE1063" s="25">
        <v>5.6000000000000005</v>
      </c>
      <c r="AF1063" s="25">
        <v>12.8</v>
      </c>
      <c r="AG1063" s="25">
        <v>12</v>
      </c>
      <c r="AH1063" s="25">
        <v>0</v>
      </c>
      <c r="AI1063" s="25">
        <v>28.8</v>
      </c>
      <c r="AJ1063" s="25">
        <v>0</v>
      </c>
      <c r="AK1063" s="25">
        <v>0</v>
      </c>
      <c r="AL1063" s="25">
        <v>0</v>
      </c>
      <c r="AM1063" s="25">
        <v>22.400000000000002</v>
      </c>
      <c r="AN1063" s="25">
        <v>22.400000000000002</v>
      </c>
      <c r="AO1063" s="25">
        <v>15.200000000000001</v>
      </c>
      <c r="AP1063" s="25">
        <v>16.8</v>
      </c>
      <c r="AQ1063" s="25">
        <v>22.400000000000002</v>
      </c>
      <c r="AR1063" s="25">
        <v>0</v>
      </c>
      <c r="AS1063" s="25">
        <v>12</v>
      </c>
      <c r="AT1063" s="25">
        <v>0.8</v>
      </c>
      <c r="AU1063" s="25">
        <v>0</v>
      </c>
      <c r="AV1063" s="25">
        <v>23.200000000000003</v>
      </c>
      <c r="AW1063" s="25">
        <v>0</v>
      </c>
      <c r="AX1063" s="25">
        <v>25.6</v>
      </c>
      <c r="AY1063" s="25">
        <v>0</v>
      </c>
      <c r="AZ1063" s="25">
        <v>0</v>
      </c>
      <c r="BA1063" s="25">
        <v>1.6</v>
      </c>
      <c r="BB1063" s="25">
        <v>16.8</v>
      </c>
      <c r="BC1063" s="25">
        <v>0</v>
      </c>
      <c r="BD1063" s="25">
        <v>15.200000000000001</v>
      </c>
      <c r="BE1063" s="25">
        <v>3.2</v>
      </c>
      <c r="BF1063" s="25">
        <v>48.800000000000004</v>
      </c>
      <c r="BG1063" s="25">
        <v>27.200000000000003</v>
      </c>
      <c r="BH1063" s="25">
        <v>25.6</v>
      </c>
      <c r="BI1063" s="25">
        <v>14.4</v>
      </c>
      <c r="BJ1063" s="25">
        <v>0</v>
      </c>
      <c r="BK1063" s="25">
        <v>7.2</v>
      </c>
      <c r="BL1063" s="25">
        <v>8</v>
      </c>
      <c r="BM1063" s="25">
        <v>0</v>
      </c>
      <c r="BN1063" s="25">
        <v>16</v>
      </c>
      <c r="BO1063" t="s">
        <v>236</v>
      </c>
    </row>
    <row r="1064" spans="1:67" x14ac:dyDescent="0.25">
      <c r="A1064" s="6">
        <v>45157</v>
      </c>
      <c r="B1064" t="s">
        <v>14</v>
      </c>
      <c r="C1064">
        <v>19</v>
      </c>
      <c r="D1064">
        <f t="shared" si="103"/>
        <v>447.20000000000005</v>
      </c>
      <c r="E1064">
        <f t="shared" si="108"/>
        <v>96</v>
      </c>
      <c r="F1064">
        <f t="shared" si="109"/>
        <v>136.80000000000001</v>
      </c>
      <c r="G1064">
        <f t="shared" si="110"/>
        <v>140</v>
      </c>
      <c r="H1064">
        <f t="shared" si="111"/>
        <v>74.400000000000006</v>
      </c>
      <c r="I1064">
        <v>0</v>
      </c>
      <c r="J1064" s="22">
        <v>0.74400000000000011</v>
      </c>
      <c r="K1064" s="22">
        <v>0.504</v>
      </c>
      <c r="L1064" s="22">
        <v>0.63200000000000012</v>
      </c>
      <c r="M1064" s="22">
        <v>0.64000000000000012</v>
      </c>
      <c r="N1064" s="22">
        <v>0.7360000000000001</v>
      </c>
      <c r="O1064" s="24">
        <v>0.48</v>
      </c>
      <c r="P1064" s="24">
        <v>0.51200000000000001</v>
      </c>
      <c r="Q1064" s="24">
        <v>0.48799999999999999</v>
      </c>
      <c r="R1064" s="24">
        <v>0.64000000000000012</v>
      </c>
      <c r="S1064" s="24">
        <v>0.62400000000000011</v>
      </c>
      <c r="T1064" s="24">
        <v>0.79200000000000004</v>
      </c>
      <c r="U1064" s="24">
        <v>0.12</v>
      </c>
      <c r="V1064" s="24">
        <v>0.43200000000000005</v>
      </c>
      <c r="W1064" s="24">
        <v>0.72800000000000009</v>
      </c>
      <c r="X1064" s="24">
        <v>0.8</v>
      </c>
      <c r="Y1064" s="24">
        <v>0.65600000000000014</v>
      </c>
      <c r="Z1064" s="24">
        <v>0.68</v>
      </c>
      <c r="AA1064" s="25">
        <v>15.200000000000001</v>
      </c>
      <c r="AB1064" s="25">
        <v>30.400000000000002</v>
      </c>
      <c r="AC1064" s="25">
        <v>2.4000000000000004</v>
      </c>
      <c r="AD1064" s="25">
        <v>12.8</v>
      </c>
      <c r="AE1064" s="25">
        <v>18.400000000000002</v>
      </c>
      <c r="AF1064" s="25">
        <v>9.6000000000000014</v>
      </c>
      <c r="AG1064" s="25">
        <v>31.200000000000003</v>
      </c>
      <c r="AH1064" s="25">
        <v>3.2</v>
      </c>
      <c r="AI1064" s="25">
        <v>0</v>
      </c>
      <c r="AJ1064" s="25">
        <v>13.600000000000001</v>
      </c>
      <c r="AK1064" s="25">
        <v>14.4</v>
      </c>
      <c r="AL1064" s="25">
        <v>5.6000000000000005</v>
      </c>
      <c r="AM1064" s="25">
        <v>20</v>
      </c>
      <c r="AN1064" s="25">
        <v>7.2</v>
      </c>
      <c r="AO1064" s="25">
        <v>3.2</v>
      </c>
      <c r="AP1064" s="25">
        <v>8</v>
      </c>
      <c r="AQ1064" s="25">
        <v>2.4000000000000004</v>
      </c>
      <c r="AR1064" s="25">
        <v>26.400000000000002</v>
      </c>
      <c r="AS1064" s="25">
        <v>0</v>
      </c>
      <c r="AT1064" s="25">
        <v>1.6</v>
      </c>
      <c r="AU1064" s="25">
        <v>12</v>
      </c>
      <c r="AV1064" s="25">
        <v>16</v>
      </c>
      <c r="AW1064" s="25">
        <v>8</v>
      </c>
      <c r="AX1064" s="25">
        <v>5.6000000000000005</v>
      </c>
      <c r="AY1064" s="25">
        <v>26.400000000000002</v>
      </c>
      <c r="AZ1064" s="25">
        <v>8</v>
      </c>
      <c r="BA1064" s="25">
        <v>4</v>
      </c>
      <c r="BB1064" s="25">
        <v>6.4</v>
      </c>
      <c r="BC1064" s="25">
        <v>44</v>
      </c>
      <c r="BD1064" s="25">
        <v>9.6000000000000014</v>
      </c>
      <c r="BE1064" s="25">
        <v>0.8</v>
      </c>
      <c r="BF1064" s="25">
        <v>0</v>
      </c>
      <c r="BG1064" s="25">
        <v>36.800000000000004</v>
      </c>
      <c r="BH1064" s="25">
        <v>9.6000000000000014</v>
      </c>
      <c r="BI1064" s="25">
        <v>0</v>
      </c>
      <c r="BJ1064" s="25">
        <v>2.4000000000000004</v>
      </c>
      <c r="BK1064" s="25">
        <v>0</v>
      </c>
      <c r="BL1064" s="25">
        <v>0</v>
      </c>
      <c r="BM1064" s="25">
        <v>32.800000000000004</v>
      </c>
      <c r="BN1064" s="25">
        <v>13.600000000000001</v>
      </c>
      <c r="BO1064" t="s">
        <v>236</v>
      </c>
    </row>
    <row r="1065" spans="1:67" x14ac:dyDescent="0.25">
      <c r="A1065" s="6">
        <v>45158</v>
      </c>
      <c r="B1065" t="s">
        <v>14</v>
      </c>
      <c r="C1065">
        <v>20</v>
      </c>
      <c r="D1065">
        <f t="shared" si="103"/>
        <v>385.6</v>
      </c>
      <c r="E1065">
        <f t="shared" si="108"/>
        <v>114.39999999999998</v>
      </c>
      <c r="F1065">
        <f t="shared" si="109"/>
        <v>100.80000000000001</v>
      </c>
      <c r="G1065">
        <f t="shared" si="110"/>
        <v>100.00000000000001</v>
      </c>
      <c r="H1065">
        <f t="shared" si="111"/>
        <v>70.400000000000006</v>
      </c>
      <c r="I1065">
        <v>0</v>
      </c>
      <c r="J1065" s="22">
        <v>0.52</v>
      </c>
      <c r="K1065" s="22">
        <v>0.28000000000000003</v>
      </c>
      <c r="L1065" s="22">
        <v>0.64000000000000012</v>
      </c>
      <c r="M1065" s="22">
        <v>0.58399999999999996</v>
      </c>
      <c r="N1065" s="22">
        <v>0.76800000000000002</v>
      </c>
      <c r="O1065" s="24">
        <v>0.71200000000000008</v>
      </c>
      <c r="P1065" s="24">
        <v>0.56799999999999995</v>
      </c>
      <c r="Q1065" s="24">
        <v>0.72800000000000009</v>
      </c>
      <c r="R1065" s="24">
        <v>0.60000000000000009</v>
      </c>
      <c r="S1065" s="24">
        <v>0.76800000000000002</v>
      </c>
      <c r="T1065" s="24">
        <v>0.72800000000000009</v>
      </c>
      <c r="U1065" s="24">
        <v>0.36000000000000004</v>
      </c>
      <c r="V1065" s="24">
        <v>0.72800000000000009</v>
      </c>
      <c r="W1065" s="24">
        <v>0.74400000000000011</v>
      </c>
      <c r="X1065" s="24">
        <v>0.64800000000000013</v>
      </c>
      <c r="Y1065" s="24">
        <v>0.76000000000000012</v>
      </c>
      <c r="Z1065" s="24">
        <v>0.29599999999999999</v>
      </c>
      <c r="AA1065" s="25">
        <v>0.8</v>
      </c>
      <c r="AB1065" s="25">
        <v>19.200000000000003</v>
      </c>
      <c r="AC1065" s="25">
        <v>8.8000000000000007</v>
      </c>
      <c r="AD1065" s="25">
        <v>18.400000000000002</v>
      </c>
      <c r="AE1065" s="25">
        <v>0</v>
      </c>
      <c r="AF1065" s="25">
        <v>12</v>
      </c>
      <c r="AG1065" s="25">
        <v>0</v>
      </c>
      <c r="AH1065" s="25">
        <v>29.6</v>
      </c>
      <c r="AI1065" s="25">
        <v>1.6</v>
      </c>
      <c r="AJ1065" s="25">
        <v>10.4</v>
      </c>
      <c r="AK1065" s="25">
        <v>19.200000000000003</v>
      </c>
      <c r="AL1065" s="25">
        <v>4.8000000000000007</v>
      </c>
      <c r="AM1065" s="25">
        <v>0</v>
      </c>
      <c r="AN1065" s="25">
        <v>22.400000000000002</v>
      </c>
      <c r="AO1065" s="25">
        <v>13.600000000000001</v>
      </c>
      <c r="AP1065" s="25">
        <v>0</v>
      </c>
      <c r="AQ1065" s="25">
        <v>12</v>
      </c>
      <c r="AR1065" s="25">
        <v>3.2</v>
      </c>
      <c r="AS1065" s="25">
        <v>10.4</v>
      </c>
      <c r="AT1065" s="25">
        <v>4</v>
      </c>
      <c r="AU1065" s="25">
        <v>6.4</v>
      </c>
      <c r="AV1065" s="25">
        <v>0</v>
      </c>
      <c r="AW1065" s="25">
        <v>4.8000000000000007</v>
      </c>
      <c r="AX1065" s="25">
        <v>18.400000000000002</v>
      </c>
      <c r="AY1065" s="25">
        <v>6.4</v>
      </c>
      <c r="AZ1065" s="25">
        <v>7.2</v>
      </c>
      <c r="BA1065" s="25">
        <v>32</v>
      </c>
      <c r="BB1065" s="25">
        <v>2.4000000000000004</v>
      </c>
      <c r="BC1065" s="25">
        <v>2.4000000000000004</v>
      </c>
      <c r="BD1065" s="25">
        <v>20</v>
      </c>
      <c r="BE1065" s="25">
        <v>16.8</v>
      </c>
      <c r="BF1065" s="25">
        <v>23.200000000000003</v>
      </c>
      <c r="BG1065" s="25">
        <v>16</v>
      </c>
      <c r="BH1065" s="25">
        <v>8.8000000000000007</v>
      </c>
      <c r="BI1065" s="25">
        <v>0.8</v>
      </c>
      <c r="BJ1065" s="25">
        <v>21.6</v>
      </c>
      <c r="BK1065" s="25">
        <v>17.600000000000001</v>
      </c>
      <c r="BL1065" s="25">
        <v>0</v>
      </c>
      <c r="BM1065" s="25">
        <v>0</v>
      </c>
      <c r="BN1065" s="25">
        <v>9.6000000000000014</v>
      </c>
      <c r="BO1065" t="s">
        <v>236</v>
      </c>
    </row>
    <row r="1066" spans="1:67" x14ac:dyDescent="0.25">
      <c r="A1066" s="6">
        <v>45159</v>
      </c>
      <c r="B1066" t="s">
        <v>14</v>
      </c>
      <c r="C1066">
        <v>21</v>
      </c>
      <c r="D1066">
        <f t="shared" ref="D1066:D1129" si="112">SUM(E1066:H1066)</f>
        <v>469.6</v>
      </c>
      <c r="E1066">
        <f t="shared" si="108"/>
        <v>121.60000000000001</v>
      </c>
      <c r="F1066">
        <f t="shared" si="109"/>
        <v>118.4</v>
      </c>
      <c r="G1066">
        <f t="shared" si="110"/>
        <v>136.80000000000001</v>
      </c>
      <c r="H1066">
        <f t="shared" si="111"/>
        <v>92.800000000000011</v>
      </c>
      <c r="I1066">
        <v>0</v>
      </c>
      <c r="J1066" s="22">
        <v>0.54400000000000004</v>
      </c>
      <c r="K1066" s="22">
        <v>0.44800000000000006</v>
      </c>
      <c r="L1066" s="22">
        <v>0.26400000000000001</v>
      </c>
      <c r="M1066" s="22">
        <v>0.32000000000000006</v>
      </c>
      <c r="N1066" s="22">
        <v>0.30400000000000005</v>
      </c>
      <c r="O1066" s="24">
        <v>0.54400000000000004</v>
      </c>
      <c r="P1066" s="24">
        <v>0.59199999999999997</v>
      </c>
      <c r="Q1066" s="24">
        <v>0.44000000000000006</v>
      </c>
      <c r="R1066" s="24">
        <v>0.59199999999999997</v>
      </c>
      <c r="S1066" s="24">
        <v>0.51200000000000001</v>
      </c>
      <c r="T1066" s="24">
        <v>0.72800000000000009</v>
      </c>
      <c r="U1066" s="24">
        <v>0.71200000000000008</v>
      </c>
      <c r="V1066" s="24">
        <v>0.28000000000000003</v>
      </c>
      <c r="W1066" s="24">
        <v>0.72800000000000009</v>
      </c>
      <c r="X1066" s="24">
        <v>0.78400000000000003</v>
      </c>
      <c r="Y1066" s="24">
        <v>0.8</v>
      </c>
      <c r="Z1066" s="24">
        <v>0.72000000000000008</v>
      </c>
      <c r="AA1066" s="25">
        <v>16.8</v>
      </c>
      <c r="AB1066" s="25">
        <v>9.6000000000000014</v>
      </c>
      <c r="AC1066" s="25">
        <v>8</v>
      </c>
      <c r="AD1066" s="25">
        <v>6.4</v>
      </c>
      <c r="AE1066" s="25">
        <v>8.8000000000000007</v>
      </c>
      <c r="AF1066" s="25">
        <v>36.800000000000004</v>
      </c>
      <c r="AG1066" s="25">
        <v>26.400000000000002</v>
      </c>
      <c r="AH1066" s="25">
        <v>0.8</v>
      </c>
      <c r="AI1066" s="25">
        <v>0</v>
      </c>
      <c r="AJ1066" s="25">
        <v>4.8000000000000007</v>
      </c>
      <c r="AK1066" s="25">
        <v>12.8</v>
      </c>
      <c r="AL1066" s="25">
        <v>4.8000000000000007</v>
      </c>
      <c r="AM1066" s="25">
        <v>0</v>
      </c>
      <c r="AN1066" s="25">
        <v>0.8</v>
      </c>
      <c r="AO1066" s="25">
        <v>19.200000000000003</v>
      </c>
      <c r="AP1066" s="25">
        <v>0</v>
      </c>
      <c r="AQ1066" s="25">
        <v>32</v>
      </c>
      <c r="AR1066" s="25">
        <v>12.8</v>
      </c>
      <c r="AS1066" s="25">
        <v>0</v>
      </c>
      <c r="AT1066" s="25">
        <v>23.200000000000003</v>
      </c>
      <c r="AU1066" s="25">
        <v>0</v>
      </c>
      <c r="AV1066" s="25">
        <v>12</v>
      </c>
      <c r="AW1066" s="25">
        <v>23.200000000000003</v>
      </c>
      <c r="AX1066" s="25">
        <v>34.4</v>
      </c>
      <c r="AY1066" s="25">
        <v>0</v>
      </c>
      <c r="AZ1066" s="25">
        <v>7.2</v>
      </c>
      <c r="BA1066" s="25">
        <v>15.200000000000001</v>
      </c>
      <c r="BB1066" s="25">
        <v>25.6</v>
      </c>
      <c r="BC1066" s="25">
        <v>18.400000000000002</v>
      </c>
      <c r="BD1066" s="25">
        <v>0.8</v>
      </c>
      <c r="BE1066" s="25">
        <v>25.6</v>
      </c>
      <c r="BF1066" s="25">
        <v>0.8</v>
      </c>
      <c r="BG1066" s="25">
        <v>8</v>
      </c>
      <c r="BH1066" s="25">
        <v>31.200000000000003</v>
      </c>
      <c r="BI1066" s="25">
        <v>0</v>
      </c>
      <c r="BJ1066" s="25">
        <v>15.200000000000001</v>
      </c>
      <c r="BK1066" s="25">
        <v>4.8000000000000007</v>
      </c>
      <c r="BL1066" s="25">
        <v>14.4</v>
      </c>
      <c r="BM1066" s="25">
        <v>0.8</v>
      </c>
      <c r="BN1066" s="25">
        <v>20.8</v>
      </c>
      <c r="BO1066" t="s">
        <v>236</v>
      </c>
    </row>
    <row r="1067" spans="1:67" x14ac:dyDescent="0.25">
      <c r="A1067" s="6">
        <v>45160</v>
      </c>
      <c r="B1067" t="s">
        <v>14</v>
      </c>
      <c r="C1067">
        <v>22</v>
      </c>
      <c r="D1067">
        <f t="shared" si="112"/>
        <v>358.40000000000003</v>
      </c>
      <c r="E1067">
        <f t="shared" si="108"/>
        <v>104.80000000000003</v>
      </c>
      <c r="F1067">
        <f t="shared" si="109"/>
        <v>59.199999999999996</v>
      </c>
      <c r="G1067">
        <f t="shared" si="110"/>
        <v>129.60000000000002</v>
      </c>
      <c r="H1067">
        <f t="shared" si="111"/>
        <v>64.800000000000011</v>
      </c>
      <c r="I1067">
        <v>0</v>
      </c>
      <c r="J1067" s="22">
        <v>0.496</v>
      </c>
      <c r="K1067" s="22">
        <v>0.52800000000000002</v>
      </c>
      <c r="L1067" s="22">
        <v>0.63200000000000012</v>
      </c>
      <c r="M1067" s="22">
        <v>0.66400000000000015</v>
      </c>
      <c r="N1067" s="22">
        <v>0.75200000000000011</v>
      </c>
      <c r="O1067" s="24">
        <v>0.64800000000000013</v>
      </c>
      <c r="P1067" s="24">
        <v>0.6160000000000001</v>
      </c>
      <c r="Q1067" s="24">
        <v>0.22400000000000003</v>
      </c>
      <c r="R1067" s="24">
        <v>0.70400000000000007</v>
      </c>
      <c r="S1067" s="24">
        <v>0.79200000000000004</v>
      </c>
      <c r="T1067" s="24">
        <v>0.53600000000000003</v>
      </c>
      <c r="U1067" s="24">
        <v>0.66400000000000015</v>
      </c>
      <c r="V1067" s="24">
        <v>0.64000000000000012</v>
      </c>
      <c r="W1067" s="24">
        <v>0.76800000000000002</v>
      </c>
      <c r="X1067" s="24">
        <v>0.68</v>
      </c>
      <c r="Y1067" s="24">
        <v>0.52</v>
      </c>
      <c r="Z1067" s="24">
        <v>0.6080000000000001</v>
      </c>
      <c r="AA1067" s="25">
        <v>0</v>
      </c>
      <c r="AB1067" s="25">
        <v>7.2</v>
      </c>
      <c r="AC1067" s="25">
        <v>4.8000000000000007</v>
      </c>
      <c r="AD1067" s="25">
        <v>2.4000000000000004</v>
      </c>
      <c r="AE1067" s="25">
        <v>0</v>
      </c>
      <c r="AF1067" s="25">
        <v>8</v>
      </c>
      <c r="AG1067" s="25">
        <v>0</v>
      </c>
      <c r="AH1067" s="25">
        <v>24</v>
      </c>
      <c r="AI1067" s="25">
        <v>6.4</v>
      </c>
      <c r="AJ1067" s="25">
        <v>6.4</v>
      </c>
      <c r="AK1067" s="25">
        <v>12.8</v>
      </c>
      <c r="AL1067" s="25">
        <v>21.6</v>
      </c>
      <c r="AM1067" s="25">
        <v>0</v>
      </c>
      <c r="AN1067" s="25">
        <v>4</v>
      </c>
      <c r="AO1067" s="25">
        <v>0</v>
      </c>
      <c r="AP1067" s="25">
        <v>35.200000000000003</v>
      </c>
      <c r="AQ1067" s="25">
        <v>4</v>
      </c>
      <c r="AR1067" s="25">
        <v>0</v>
      </c>
      <c r="AS1067" s="25">
        <v>0</v>
      </c>
      <c r="AT1067" s="25">
        <v>0</v>
      </c>
      <c r="AU1067" s="25">
        <v>15.200000000000001</v>
      </c>
      <c r="AV1067" s="25">
        <v>17.600000000000001</v>
      </c>
      <c r="AW1067" s="25">
        <v>27.200000000000003</v>
      </c>
      <c r="AX1067" s="25">
        <v>7.2</v>
      </c>
      <c r="AY1067" s="25">
        <v>11.200000000000001</v>
      </c>
      <c r="AZ1067" s="25">
        <v>8.8000000000000007</v>
      </c>
      <c r="BA1067" s="25">
        <v>18.400000000000002</v>
      </c>
      <c r="BB1067" s="25">
        <v>0</v>
      </c>
      <c r="BC1067" s="25">
        <v>3.2</v>
      </c>
      <c r="BD1067" s="25">
        <v>20.8</v>
      </c>
      <c r="BE1067" s="25">
        <v>22.400000000000002</v>
      </c>
      <c r="BF1067" s="25">
        <v>0</v>
      </c>
      <c r="BG1067" s="25">
        <v>5.6000000000000005</v>
      </c>
      <c r="BH1067" s="25">
        <v>33.6</v>
      </c>
      <c r="BI1067" s="25">
        <v>0</v>
      </c>
      <c r="BJ1067" s="25">
        <v>33.6</v>
      </c>
      <c r="BK1067" s="25">
        <v>2.4000000000000004</v>
      </c>
      <c r="BL1067" s="25">
        <v>7.2</v>
      </c>
      <c r="BM1067" s="25">
        <v>0</v>
      </c>
      <c r="BN1067" s="25">
        <v>0</v>
      </c>
      <c r="BO1067" t="s">
        <v>236</v>
      </c>
    </row>
    <row r="1068" spans="1:67" x14ac:dyDescent="0.25">
      <c r="A1068" s="6">
        <v>45161</v>
      </c>
      <c r="B1068" t="s">
        <v>14</v>
      </c>
      <c r="C1068">
        <v>23</v>
      </c>
      <c r="D1068">
        <f t="shared" si="112"/>
        <v>420.80000000000007</v>
      </c>
      <c r="E1068">
        <f t="shared" si="108"/>
        <v>116.80000000000001</v>
      </c>
      <c r="F1068">
        <f t="shared" si="109"/>
        <v>117.60000000000001</v>
      </c>
      <c r="G1068">
        <f t="shared" si="110"/>
        <v>140.80000000000001</v>
      </c>
      <c r="H1068">
        <f t="shared" si="111"/>
        <v>45.600000000000009</v>
      </c>
      <c r="I1068">
        <v>0</v>
      </c>
      <c r="J1068" s="22">
        <v>0.30400000000000005</v>
      </c>
      <c r="K1068" s="22">
        <v>0.43200000000000005</v>
      </c>
      <c r="L1068" s="22">
        <v>0.64000000000000012</v>
      </c>
      <c r="M1068" s="22">
        <v>0.504</v>
      </c>
      <c r="N1068" s="22">
        <v>0.71200000000000008</v>
      </c>
      <c r="O1068" s="24">
        <v>0.72000000000000008</v>
      </c>
      <c r="P1068" s="24">
        <v>0.60000000000000009</v>
      </c>
      <c r="Q1068" s="24">
        <v>0.504</v>
      </c>
      <c r="R1068" s="24">
        <v>0.52800000000000002</v>
      </c>
      <c r="S1068" s="24">
        <v>0.76800000000000002</v>
      </c>
      <c r="T1068" s="24">
        <v>0.79200000000000004</v>
      </c>
      <c r="U1068" s="24">
        <v>0.52</v>
      </c>
      <c r="V1068" s="24">
        <v>0.6160000000000001</v>
      </c>
      <c r="W1068" s="24">
        <v>0.33600000000000002</v>
      </c>
      <c r="X1068" s="24">
        <v>0.76000000000000012</v>
      </c>
      <c r="Y1068" s="24">
        <v>0.29599999999999999</v>
      </c>
      <c r="Z1068" s="24">
        <v>0.35200000000000004</v>
      </c>
      <c r="AA1068" s="25">
        <v>20</v>
      </c>
      <c r="AB1068" s="25">
        <v>8.8000000000000007</v>
      </c>
      <c r="AC1068" s="25">
        <v>0</v>
      </c>
      <c r="AD1068" s="25">
        <v>25.6</v>
      </c>
      <c r="AE1068" s="25">
        <v>0</v>
      </c>
      <c r="AF1068" s="25">
        <v>8</v>
      </c>
      <c r="AG1068" s="25">
        <v>2.4000000000000004</v>
      </c>
      <c r="AH1068" s="25">
        <v>9.6000000000000014</v>
      </c>
      <c r="AI1068" s="25">
        <v>43.2</v>
      </c>
      <c r="AJ1068" s="25">
        <v>0</v>
      </c>
      <c r="AK1068" s="25">
        <v>4.8000000000000007</v>
      </c>
      <c r="AL1068" s="25">
        <v>8.8000000000000007</v>
      </c>
      <c r="AM1068" s="25">
        <v>16</v>
      </c>
      <c r="AN1068" s="25">
        <v>5.6000000000000005</v>
      </c>
      <c r="AO1068" s="25">
        <v>0</v>
      </c>
      <c r="AP1068" s="25">
        <v>0</v>
      </c>
      <c r="AQ1068" s="25">
        <v>12</v>
      </c>
      <c r="AR1068" s="25">
        <v>0</v>
      </c>
      <c r="AS1068" s="25">
        <v>0</v>
      </c>
      <c r="AT1068" s="25">
        <v>3.2</v>
      </c>
      <c r="AU1068" s="25">
        <v>14.4</v>
      </c>
      <c r="AV1068" s="25">
        <v>0</v>
      </c>
      <c r="AW1068" s="25">
        <v>3.2</v>
      </c>
      <c r="AX1068" s="25">
        <v>8.8000000000000007</v>
      </c>
      <c r="AY1068" s="25">
        <v>25.6</v>
      </c>
      <c r="AZ1068" s="25">
        <v>21.6</v>
      </c>
      <c r="BA1068" s="25">
        <v>21.6</v>
      </c>
      <c r="BB1068" s="25">
        <v>7.2</v>
      </c>
      <c r="BC1068" s="25">
        <v>38.400000000000006</v>
      </c>
      <c r="BD1068" s="25">
        <v>0</v>
      </c>
      <c r="BE1068" s="25">
        <v>11.200000000000001</v>
      </c>
      <c r="BF1068" s="25">
        <v>4</v>
      </c>
      <c r="BG1068" s="25">
        <v>0</v>
      </c>
      <c r="BH1068" s="25">
        <v>35.200000000000003</v>
      </c>
      <c r="BI1068" s="25">
        <v>11.200000000000001</v>
      </c>
      <c r="BJ1068" s="25">
        <v>8.8000000000000007</v>
      </c>
      <c r="BK1068" s="25">
        <v>0</v>
      </c>
      <c r="BL1068" s="25">
        <v>34.4</v>
      </c>
      <c r="BM1068" s="25">
        <v>12</v>
      </c>
      <c r="BN1068" s="25">
        <v>0</v>
      </c>
      <c r="BO1068" t="s">
        <v>236</v>
      </c>
    </row>
    <row r="1069" spans="1:67" x14ac:dyDescent="0.25">
      <c r="A1069" s="6">
        <v>45162</v>
      </c>
      <c r="B1069" t="s">
        <v>14</v>
      </c>
      <c r="C1069">
        <v>24</v>
      </c>
      <c r="D1069">
        <f t="shared" si="112"/>
        <v>352</v>
      </c>
      <c r="E1069">
        <f t="shared" si="108"/>
        <v>86.4</v>
      </c>
      <c r="F1069">
        <f t="shared" si="109"/>
        <v>110.4</v>
      </c>
      <c r="G1069">
        <f t="shared" si="110"/>
        <v>60.000000000000007</v>
      </c>
      <c r="H1069">
        <f t="shared" si="111"/>
        <v>95.2</v>
      </c>
      <c r="I1069">
        <v>0</v>
      </c>
      <c r="J1069" s="22">
        <v>0.72800000000000009</v>
      </c>
      <c r="K1069" s="22">
        <v>0.79200000000000004</v>
      </c>
      <c r="L1069" s="22">
        <v>0.248</v>
      </c>
      <c r="M1069" s="22">
        <v>0.53600000000000003</v>
      </c>
      <c r="N1069" s="22">
        <v>0.78400000000000003</v>
      </c>
      <c r="O1069" s="24">
        <v>0.54400000000000004</v>
      </c>
      <c r="P1069" s="24">
        <v>0.64000000000000012</v>
      </c>
      <c r="Q1069" s="24">
        <v>0.44000000000000006</v>
      </c>
      <c r="R1069" s="24">
        <v>0.52</v>
      </c>
      <c r="S1069" s="24">
        <v>0.33600000000000002</v>
      </c>
      <c r="T1069" s="24">
        <v>0.68</v>
      </c>
      <c r="U1069" s="24">
        <v>0.68800000000000006</v>
      </c>
      <c r="V1069" s="24">
        <v>0.64800000000000013</v>
      </c>
      <c r="W1069" s="24">
        <v>0.6160000000000001</v>
      </c>
      <c r="X1069" s="24">
        <v>0.8</v>
      </c>
      <c r="Y1069" s="24">
        <v>0.38400000000000001</v>
      </c>
      <c r="Z1069" s="24">
        <v>0.64800000000000013</v>
      </c>
      <c r="AA1069" s="25">
        <v>4</v>
      </c>
      <c r="AB1069" s="25">
        <v>1.6</v>
      </c>
      <c r="AC1069" s="25">
        <v>10.4</v>
      </c>
      <c r="AD1069" s="25">
        <v>38.400000000000006</v>
      </c>
      <c r="AE1069" s="25">
        <v>12</v>
      </c>
      <c r="AF1069" s="25">
        <v>16</v>
      </c>
      <c r="AG1069" s="25">
        <v>0</v>
      </c>
      <c r="AH1069" s="25">
        <v>0</v>
      </c>
      <c r="AI1069" s="25">
        <v>0</v>
      </c>
      <c r="AJ1069" s="25">
        <v>28</v>
      </c>
      <c r="AK1069" s="25">
        <v>23.200000000000003</v>
      </c>
      <c r="AL1069" s="25">
        <v>0</v>
      </c>
      <c r="AM1069" s="25">
        <v>0</v>
      </c>
      <c r="AN1069" s="25">
        <v>0</v>
      </c>
      <c r="AO1069" s="25">
        <v>5.6000000000000005</v>
      </c>
      <c r="AP1069" s="25">
        <v>33.6</v>
      </c>
      <c r="AQ1069" s="25">
        <v>11.200000000000001</v>
      </c>
      <c r="AR1069" s="25">
        <v>36</v>
      </c>
      <c r="AS1069" s="25">
        <v>8.8000000000000007</v>
      </c>
      <c r="AT1069" s="25">
        <v>0</v>
      </c>
      <c r="AU1069" s="25">
        <v>0</v>
      </c>
      <c r="AV1069" s="25">
        <v>8</v>
      </c>
      <c r="AW1069" s="25">
        <v>1.6</v>
      </c>
      <c r="AX1069" s="25">
        <v>20</v>
      </c>
      <c r="AY1069" s="25">
        <v>0.8</v>
      </c>
      <c r="AZ1069" s="25">
        <v>22.400000000000002</v>
      </c>
      <c r="BA1069" s="25">
        <v>4</v>
      </c>
      <c r="BB1069" s="25">
        <v>0</v>
      </c>
      <c r="BC1069" s="25">
        <v>0</v>
      </c>
      <c r="BD1069" s="25">
        <v>3.2</v>
      </c>
      <c r="BE1069" s="25">
        <v>8</v>
      </c>
      <c r="BF1069" s="25">
        <v>8</v>
      </c>
      <c r="BG1069" s="25">
        <v>3.2</v>
      </c>
      <c r="BH1069" s="25">
        <v>0</v>
      </c>
      <c r="BI1069" s="25">
        <v>11.200000000000001</v>
      </c>
      <c r="BJ1069" s="25">
        <v>12</v>
      </c>
      <c r="BK1069" s="25">
        <v>15.200000000000001</v>
      </c>
      <c r="BL1069" s="25">
        <v>8.8000000000000007</v>
      </c>
      <c r="BM1069" s="25">
        <v>1.6</v>
      </c>
      <c r="BN1069" s="25">
        <v>18.400000000000002</v>
      </c>
      <c r="BO1069" t="s">
        <v>236</v>
      </c>
    </row>
    <row r="1070" spans="1:67" x14ac:dyDescent="0.25">
      <c r="A1070" s="6">
        <v>45163</v>
      </c>
      <c r="B1070" t="s">
        <v>14</v>
      </c>
      <c r="C1070">
        <v>25</v>
      </c>
      <c r="D1070">
        <f t="shared" si="112"/>
        <v>346.40000000000009</v>
      </c>
      <c r="E1070">
        <f t="shared" si="108"/>
        <v>36.799999999999997</v>
      </c>
      <c r="F1070">
        <f t="shared" si="109"/>
        <v>129.60000000000002</v>
      </c>
      <c r="G1070">
        <f t="shared" si="110"/>
        <v>118.40000000000002</v>
      </c>
      <c r="H1070">
        <f t="shared" si="111"/>
        <v>61.600000000000009</v>
      </c>
      <c r="I1070">
        <v>0</v>
      </c>
      <c r="J1070" s="22">
        <v>0.7360000000000001</v>
      </c>
      <c r="K1070" s="22">
        <v>0.6160000000000001</v>
      </c>
      <c r="L1070" s="22">
        <v>0.6160000000000001</v>
      </c>
      <c r="M1070" s="22">
        <v>0.28000000000000003</v>
      </c>
      <c r="N1070" s="22">
        <v>0.72800000000000009</v>
      </c>
      <c r="O1070" s="24">
        <v>0.51200000000000001</v>
      </c>
      <c r="P1070" s="24">
        <v>0.77600000000000002</v>
      </c>
      <c r="Q1070" s="24">
        <v>0.496</v>
      </c>
      <c r="R1070" s="24">
        <v>0.72000000000000008</v>
      </c>
      <c r="S1070" s="24">
        <v>0.76000000000000012</v>
      </c>
      <c r="T1070" s="24">
        <v>0.72800000000000009</v>
      </c>
      <c r="U1070" s="24">
        <v>0.36000000000000004</v>
      </c>
      <c r="V1070" s="24">
        <v>0.24</v>
      </c>
      <c r="W1070" s="24">
        <v>0.25600000000000001</v>
      </c>
      <c r="X1070" s="24">
        <v>0.38400000000000001</v>
      </c>
      <c r="Y1070" s="24">
        <v>0.64800000000000013</v>
      </c>
      <c r="Z1070" s="24">
        <v>0.77600000000000002</v>
      </c>
      <c r="AA1070" s="25">
        <v>12</v>
      </c>
      <c r="AB1070" s="25">
        <v>14.4</v>
      </c>
      <c r="AC1070" s="25">
        <v>32</v>
      </c>
      <c r="AD1070" s="25">
        <v>0</v>
      </c>
      <c r="AE1070" s="25">
        <v>26.400000000000002</v>
      </c>
      <c r="AF1070" s="25">
        <v>17.600000000000001</v>
      </c>
      <c r="AG1070" s="25">
        <v>15.200000000000001</v>
      </c>
      <c r="AH1070" s="25">
        <v>3.2</v>
      </c>
      <c r="AI1070" s="25">
        <v>0</v>
      </c>
      <c r="AJ1070" s="25">
        <v>8.8000000000000007</v>
      </c>
      <c r="AK1070" s="25">
        <v>0</v>
      </c>
      <c r="AL1070" s="25">
        <v>0</v>
      </c>
      <c r="AM1070" s="25">
        <v>15.200000000000001</v>
      </c>
      <c r="AN1070" s="25">
        <v>11.200000000000012</v>
      </c>
      <c r="AO1070" s="25">
        <v>8</v>
      </c>
      <c r="AP1070" s="25">
        <v>0</v>
      </c>
      <c r="AQ1070" s="25">
        <v>0</v>
      </c>
      <c r="AR1070" s="25">
        <v>10.4</v>
      </c>
      <c r="AS1070" s="25">
        <v>0</v>
      </c>
      <c r="AT1070" s="25">
        <v>16.8</v>
      </c>
      <c r="AU1070" s="25">
        <v>0.8</v>
      </c>
      <c r="AV1070" s="25">
        <v>19.200000000000003</v>
      </c>
      <c r="AW1070" s="25">
        <v>0</v>
      </c>
      <c r="AX1070" s="25">
        <v>12</v>
      </c>
      <c r="AY1070" s="25">
        <v>39.200000000000003</v>
      </c>
      <c r="AZ1070" s="25">
        <v>26.400000000000002</v>
      </c>
      <c r="BA1070" s="25">
        <v>3.2</v>
      </c>
      <c r="BB1070" s="25">
        <v>3.2</v>
      </c>
      <c r="BC1070" s="25">
        <v>0</v>
      </c>
      <c r="BD1070" s="25">
        <v>14.4</v>
      </c>
      <c r="BE1070" s="25">
        <v>8</v>
      </c>
      <c r="BF1070" s="25">
        <v>12</v>
      </c>
      <c r="BG1070" s="25">
        <v>0</v>
      </c>
      <c r="BH1070" s="25">
        <v>7.2</v>
      </c>
      <c r="BI1070" s="25">
        <v>0.8</v>
      </c>
      <c r="BJ1070" s="25">
        <v>0.8</v>
      </c>
      <c r="BK1070" s="25">
        <v>8</v>
      </c>
      <c r="BL1070" s="25">
        <v>0</v>
      </c>
      <c r="BM1070" s="25">
        <v>0</v>
      </c>
      <c r="BN1070" s="25">
        <v>0</v>
      </c>
      <c r="BO1070" t="s">
        <v>236</v>
      </c>
    </row>
    <row r="1071" spans="1:67" x14ac:dyDescent="0.25">
      <c r="A1071" s="6">
        <v>45164</v>
      </c>
      <c r="B1071" t="s">
        <v>14</v>
      </c>
      <c r="C1071">
        <v>26</v>
      </c>
      <c r="D1071">
        <f t="shared" si="112"/>
        <v>458.4</v>
      </c>
      <c r="E1071">
        <f t="shared" si="108"/>
        <v>127.99999999999999</v>
      </c>
      <c r="F1071">
        <f t="shared" si="109"/>
        <v>56.800000000000004</v>
      </c>
      <c r="G1071">
        <f t="shared" si="110"/>
        <v>201.60000000000002</v>
      </c>
      <c r="H1071">
        <f t="shared" si="111"/>
        <v>72</v>
      </c>
      <c r="I1071">
        <v>1</v>
      </c>
      <c r="J1071" s="22">
        <v>0.36800000000000005</v>
      </c>
      <c r="K1071" s="22">
        <v>0.47199999999999998</v>
      </c>
      <c r="L1071" s="22">
        <v>0.6080000000000001</v>
      </c>
      <c r="M1071" s="22">
        <v>0.68800000000000006</v>
      </c>
      <c r="N1071" s="22">
        <v>0.77600000000000002</v>
      </c>
      <c r="O1071" s="24">
        <v>0.68</v>
      </c>
      <c r="P1071" s="24">
        <v>0.63200000000000012</v>
      </c>
      <c r="Q1071" s="24">
        <v>0.52</v>
      </c>
      <c r="R1071" s="24">
        <v>0.23199999999999998</v>
      </c>
      <c r="S1071" s="24">
        <v>0.60000000000000009</v>
      </c>
      <c r="T1071" s="24">
        <v>0.44000000000000006</v>
      </c>
      <c r="U1071" s="24">
        <v>0.75200000000000011</v>
      </c>
      <c r="V1071" s="24">
        <v>0.7360000000000001</v>
      </c>
      <c r="W1071" s="24">
        <v>0.59199999999999997</v>
      </c>
      <c r="X1071" s="24">
        <v>0.74400000000000011</v>
      </c>
      <c r="Y1071" s="24">
        <v>0.68</v>
      </c>
      <c r="Z1071" s="24">
        <v>0.78400000000000003</v>
      </c>
      <c r="AA1071" s="25">
        <v>0</v>
      </c>
      <c r="AB1071" s="25">
        <v>4.8000000000000007</v>
      </c>
      <c r="AC1071" s="25">
        <v>2.4000000000000004</v>
      </c>
      <c r="AD1071" s="25">
        <v>0</v>
      </c>
      <c r="AE1071" s="25">
        <v>0</v>
      </c>
      <c r="AF1071" s="25">
        <v>0</v>
      </c>
      <c r="AG1071" s="25">
        <v>4.8000000000000007</v>
      </c>
      <c r="AH1071" s="25">
        <v>17.600000000000001</v>
      </c>
      <c r="AI1071" s="25">
        <v>27.200000000000003</v>
      </c>
      <c r="AJ1071" s="25">
        <v>0</v>
      </c>
      <c r="AK1071" s="25">
        <v>0.8</v>
      </c>
      <c r="AL1071" s="25">
        <v>9.6000000000000014</v>
      </c>
      <c r="AM1071" s="25">
        <v>8.8000000000000007</v>
      </c>
      <c r="AN1071" s="25">
        <v>3.2</v>
      </c>
      <c r="AO1071" s="25">
        <v>0</v>
      </c>
      <c r="AP1071" s="25">
        <v>0</v>
      </c>
      <c r="AQ1071" s="25">
        <v>8</v>
      </c>
      <c r="AR1071" s="25">
        <v>18.400000000000002</v>
      </c>
      <c r="AS1071" s="25">
        <v>0</v>
      </c>
      <c r="AT1071" s="25">
        <v>24</v>
      </c>
      <c r="AU1071" s="25">
        <v>1.6</v>
      </c>
      <c r="AV1071" s="25">
        <v>12</v>
      </c>
      <c r="AW1071" s="25">
        <v>16</v>
      </c>
      <c r="AX1071" s="25">
        <v>4</v>
      </c>
      <c r="AY1071" s="25">
        <v>4</v>
      </c>
      <c r="AZ1071" s="25">
        <v>31.200000000000003</v>
      </c>
      <c r="BA1071" s="25">
        <v>34.4</v>
      </c>
      <c r="BB1071" s="25">
        <v>32.800000000000004</v>
      </c>
      <c r="BC1071" s="25">
        <v>38.400000000000006</v>
      </c>
      <c r="BD1071" s="25">
        <v>27.200000000000003</v>
      </c>
      <c r="BE1071" s="25">
        <v>0</v>
      </c>
      <c r="BF1071" s="25">
        <v>6.4</v>
      </c>
      <c r="BG1071" s="25">
        <v>12</v>
      </c>
      <c r="BH1071" s="25">
        <v>32</v>
      </c>
      <c r="BI1071" s="25">
        <v>14.4</v>
      </c>
      <c r="BJ1071" s="25">
        <v>4.8000000000000007</v>
      </c>
      <c r="BK1071" s="25">
        <v>21.6</v>
      </c>
      <c r="BL1071" s="25">
        <v>18.400000000000002</v>
      </c>
      <c r="BM1071" s="25">
        <v>16.8</v>
      </c>
      <c r="BN1071" s="25">
        <v>1.6</v>
      </c>
      <c r="BO1071" t="s">
        <v>236</v>
      </c>
    </row>
    <row r="1072" spans="1:67" x14ac:dyDescent="0.25">
      <c r="A1072" s="6">
        <v>45165</v>
      </c>
      <c r="B1072" t="s">
        <v>14</v>
      </c>
      <c r="C1072">
        <v>27</v>
      </c>
      <c r="D1072">
        <f t="shared" si="112"/>
        <v>432.00000000000006</v>
      </c>
      <c r="E1072">
        <f t="shared" si="108"/>
        <v>111.20000000000002</v>
      </c>
      <c r="F1072">
        <f t="shared" si="109"/>
        <v>65.600000000000023</v>
      </c>
      <c r="G1072">
        <f t="shared" si="110"/>
        <v>105.60000000000001</v>
      </c>
      <c r="H1072">
        <f t="shared" si="111"/>
        <v>149.60000000000002</v>
      </c>
      <c r="I1072">
        <v>0</v>
      </c>
      <c r="J1072" s="22">
        <v>0.72800000000000009</v>
      </c>
      <c r="K1072" s="22">
        <v>0.72000000000000008</v>
      </c>
      <c r="L1072" s="22">
        <v>0.6080000000000001</v>
      </c>
      <c r="M1072" s="22">
        <v>0.30400000000000005</v>
      </c>
      <c r="N1072" s="22">
        <v>0.31200000000000006</v>
      </c>
      <c r="O1072" s="24">
        <v>0.62400000000000011</v>
      </c>
      <c r="P1072" s="24">
        <v>0.57599999999999996</v>
      </c>
      <c r="Q1072" s="24">
        <v>0.53600000000000003</v>
      </c>
      <c r="R1072" s="24">
        <v>0.76000000000000012</v>
      </c>
      <c r="S1072" s="24">
        <v>0.496</v>
      </c>
      <c r="T1072" s="24">
        <v>0.21600000000000003</v>
      </c>
      <c r="U1072" s="24">
        <v>0.37600000000000006</v>
      </c>
      <c r="V1072" s="24">
        <v>0.68</v>
      </c>
      <c r="W1072" s="24">
        <v>0.74400000000000011</v>
      </c>
      <c r="X1072" s="24">
        <v>0.47199999999999998</v>
      </c>
      <c r="Y1072" s="24">
        <v>0.6080000000000001</v>
      </c>
      <c r="Z1072" s="24">
        <v>0.38400000000000001</v>
      </c>
      <c r="AA1072" s="25">
        <v>0</v>
      </c>
      <c r="AB1072" s="25">
        <v>1.6</v>
      </c>
      <c r="AC1072" s="25">
        <v>0</v>
      </c>
      <c r="AD1072" s="25">
        <v>22.400000000000002</v>
      </c>
      <c r="AE1072" s="25">
        <v>5.6000000000000005</v>
      </c>
      <c r="AF1072" s="25">
        <v>20</v>
      </c>
      <c r="AG1072" s="25">
        <v>1.6</v>
      </c>
      <c r="AH1072" s="25">
        <v>4.8000000000000007</v>
      </c>
      <c r="AI1072" s="25">
        <v>9.6000000000000014</v>
      </c>
      <c r="AJ1072" s="25">
        <v>0</v>
      </c>
      <c r="AK1072" s="25">
        <v>1.6</v>
      </c>
      <c r="AL1072" s="25">
        <v>21.6</v>
      </c>
      <c r="AM1072" s="25">
        <v>17.600000000000001</v>
      </c>
      <c r="AN1072" s="25">
        <v>42.400000000000006</v>
      </c>
      <c r="AO1072" s="25">
        <v>0</v>
      </c>
      <c r="AP1072" s="25">
        <v>9.6000000000000014</v>
      </c>
      <c r="AQ1072" s="25">
        <v>24</v>
      </c>
      <c r="AR1072" s="25">
        <v>11.200000000000001</v>
      </c>
      <c r="AS1072" s="25">
        <v>16.8</v>
      </c>
      <c r="AT1072" s="25">
        <v>6.4</v>
      </c>
      <c r="AU1072" s="25">
        <v>12.8</v>
      </c>
      <c r="AV1072" s="25">
        <v>16</v>
      </c>
      <c r="AW1072" s="25">
        <v>10.4</v>
      </c>
      <c r="AX1072" s="25">
        <v>2.4000000000000004</v>
      </c>
      <c r="AY1072" s="25">
        <v>0</v>
      </c>
      <c r="AZ1072" s="25">
        <v>11.200000000000001</v>
      </c>
      <c r="BA1072" s="25">
        <v>24</v>
      </c>
      <c r="BB1072" s="25">
        <v>12.8</v>
      </c>
      <c r="BC1072" s="25">
        <v>16</v>
      </c>
      <c r="BD1072" s="25">
        <v>0</v>
      </c>
      <c r="BE1072" s="25">
        <v>0.8</v>
      </c>
      <c r="BF1072" s="25">
        <v>7.2</v>
      </c>
      <c r="BG1072" s="25">
        <v>0</v>
      </c>
      <c r="BH1072" s="25">
        <v>40.800000000000004</v>
      </c>
      <c r="BI1072" s="25">
        <v>24</v>
      </c>
      <c r="BJ1072" s="25">
        <v>0</v>
      </c>
      <c r="BK1072" s="25">
        <v>4</v>
      </c>
      <c r="BL1072" s="25">
        <v>0.8</v>
      </c>
      <c r="BM1072" s="25">
        <v>33.6</v>
      </c>
      <c r="BN1072" s="25">
        <v>0</v>
      </c>
      <c r="BO1072" t="s">
        <v>236</v>
      </c>
    </row>
    <row r="1073" spans="1:67" x14ac:dyDescent="0.25">
      <c r="A1073" s="6">
        <v>45166</v>
      </c>
      <c r="B1073" t="s">
        <v>14</v>
      </c>
      <c r="C1073">
        <v>28</v>
      </c>
      <c r="D1073">
        <f t="shared" si="112"/>
        <v>458.4</v>
      </c>
      <c r="E1073">
        <f t="shared" si="108"/>
        <v>80</v>
      </c>
      <c r="F1073">
        <f t="shared" si="109"/>
        <v>138.4</v>
      </c>
      <c r="G1073">
        <f t="shared" si="110"/>
        <v>148</v>
      </c>
      <c r="H1073">
        <f t="shared" si="111"/>
        <v>92</v>
      </c>
      <c r="I1073">
        <v>0</v>
      </c>
      <c r="J1073" s="22">
        <v>0.192</v>
      </c>
      <c r="K1073" s="22">
        <v>0.76000000000000012</v>
      </c>
      <c r="L1073" s="22">
        <v>0.60000000000000009</v>
      </c>
      <c r="M1073" s="22">
        <v>0.68800000000000006</v>
      </c>
      <c r="N1073" s="22">
        <v>0.67200000000000004</v>
      </c>
      <c r="O1073" s="24">
        <v>0.71200000000000008</v>
      </c>
      <c r="P1073" s="24">
        <v>0.76800000000000002</v>
      </c>
      <c r="Q1073" s="24">
        <v>0.56000000000000005</v>
      </c>
      <c r="R1073" s="24">
        <v>0.43200000000000005</v>
      </c>
      <c r="S1073" s="24">
        <v>0.48799999999999999</v>
      </c>
      <c r="T1073" s="24">
        <v>0.70400000000000007</v>
      </c>
      <c r="U1073" s="24">
        <v>0.40800000000000003</v>
      </c>
      <c r="V1073" s="24">
        <v>0.68</v>
      </c>
      <c r="W1073" s="24">
        <v>0.72800000000000009</v>
      </c>
      <c r="X1073" s="24">
        <v>0.76800000000000002</v>
      </c>
      <c r="Y1073" s="24">
        <v>0.63200000000000012</v>
      </c>
      <c r="Z1073" s="24">
        <v>0.71200000000000008</v>
      </c>
      <c r="AA1073" s="25">
        <v>16.8</v>
      </c>
      <c r="AB1073" s="25">
        <v>10.4</v>
      </c>
      <c r="AC1073" s="25">
        <v>0</v>
      </c>
      <c r="AD1073" s="25">
        <v>3.2</v>
      </c>
      <c r="AE1073" s="25">
        <v>0</v>
      </c>
      <c r="AF1073" s="25">
        <v>24</v>
      </c>
      <c r="AG1073" s="25">
        <v>0</v>
      </c>
      <c r="AH1073" s="25">
        <v>37.6</v>
      </c>
      <c r="AI1073" s="25">
        <v>36</v>
      </c>
      <c r="AJ1073" s="25">
        <v>10.4</v>
      </c>
      <c r="AK1073" s="25">
        <v>35.200000000000003</v>
      </c>
      <c r="AL1073" s="25">
        <v>0</v>
      </c>
      <c r="AM1073" s="25">
        <v>6.4</v>
      </c>
      <c r="AN1073" s="25">
        <v>13.600000000000001</v>
      </c>
      <c r="AO1073" s="25">
        <v>11.200000000000001</v>
      </c>
      <c r="AP1073" s="25">
        <v>6.4</v>
      </c>
      <c r="AQ1073" s="25">
        <v>11.200000000000001</v>
      </c>
      <c r="AR1073" s="25">
        <v>0</v>
      </c>
      <c r="AS1073" s="25">
        <v>43.2</v>
      </c>
      <c r="AT1073" s="25">
        <v>0</v>
      </c>
      <c r="AU1073" s="25">
        <v>28</v>
      </c>
      <c r="AV1073" s="25">
        <v>0</v>
      </c>
      <c r="AW1073" s="25">
        <v>24.8</v>
      </c>
      <c r="AX1073" s="25">
        <v>34.4</v>
      </c>
      <c r="AY1073" s="25">
        <v>18.400000000000002</v>
      </c>
      <c r="AZ1073" s="25">
        <v>16.8</v>
      </c>
      <c r="BA1073" s="25">
        <v>0</v>
      </c>
      <c r="BB1073" s="25">
        <v>17.600000000000001</v>
      </c>
      <c r="BC1073" s="25">
        <v>0</v>
      </c>
      <c r="BD1073" s="25">
        <v>8</v>
      </c>
      <c r="BE1073" s="25">
        <v>0</v>
      </c>
      <c r="BF1073" s="25">
        <v>3.2</v>
      </c>
      <c r="BG1073" s="25">
        <v>0</v>
      </c>
      <c r="BH1073" s="25">
        <v>17.600000000000001</v>
      </c>
      <c r="BI1073" s="25">
        <v>7.2</v>
      </c>
      <c r="BJ1073" s="25">
        <v>3.2</v>
      </c>
      <c r="BK1073" s="25">
        <v>9.6000000000000014</v>
      </c>
      <c r="BL1073" s="25">
        <v>28</v>
      </c>
      <c r="BM1073" s="25">
        <v>8.7999999999999101</v>
      </c>
      <c r="BN1073" s="25">
        <v>2.4000000000000909</v>
      </c>
      <c r="BO1073" t="s">
        <v>236</v>
      </c>
    </row>
    <row r="1074" spans="1:67" x14ac:dyDescent="0.25">
      <c r="A1074" s="6">
        <v>45167</v>
      </c>
      <c r="B1074" t="s">
        <v>14</v>
      </c>
      <c r="C1074">
        <v>29</v>
      </c>
      <c r="D1074">
        <f t="shared" si="112"/>
        <v>410.40000000000009</v>
      </c>
      <c r="E1074">
        <f t="shared" si="108"/>
        <v>78.400000000000105</v>
      </c>
      <c r="F1074">
        <f t="shared" si="109"/>
        <v>82.4</v>
      </c>
      <c r="G1074">
        <f t="shared" si="110"/>
        <v>111.20000000000002</v>
      </c>
      <c r="H1074">
        <f t="shared" si="111"/>
        <v>138.4</v>
      </c>
      <c r="I1074">
        <v>0</v>
      </c>
      <c r="J1074" s="22">
        <v>0.36000000000000004</v>
      </c>
      <c r="K1074" s="22">
        <v>0.62400000000000011</v>
      </c>
      <c r="L1074" s="22">
        <v>0.56799999999999995</v>
      </c>
      <c r="M1074" s="22">
        <v>0.66400000000000015</v>
      </c>
      <c r="N1074" s="22">
        <v>0.79200000000000004</v>
      </c>
      <c r="O1074" s="24">
        <v>0.504</v>
      </c>
      <c r="P1074" s="24">
        <v>0.56000000000000005</v>
      </c>
      <c r="Q1074" s="24">
        <v>0.504</v>
      </c>
      <c r="R1074" s="24">
        <v>0.7360000000000001</v>
      </c>
      <c r="S1074" s="24">
        <v>0.48799999999999999</v>
      </c>
      <c r="T1074" s="24">
        <v>0.70400000000000007</v>
      </c>
      <c r="U1074" s="24">
        <v>0.48</v>
      </c>
      <c r="V1074" s="24">
        <v>0.7360000000000001</v>
      </c>
      <c r="W1074" s="24">
        <v>0.32800000000000007</v>
      </c>
      <c r="X1074" s="24">
        <v>0.7360000000000001</v>
      </c>
      <c r="Y1074" s="24">
        <v>0.23199999999999998</v>
      </c>
      <c r="Z1074" s="24">
        <v>0.78400000000000003</v>
      </c>
      <c r="AA1074" s="25">
        <v>12.8</v>
      </c>
      <c r="AB1074" s="25">
        <v>16</v>
      </c>
      <c r="AC1074" s="25">
        <v>0</v>
      </c>
      <c r="AD1074" s="25">
        <v>0</v>
      </c>
      <c r="AE1074" s="25">
        <v>0</v>
      </c>
      <c r="AF1074" s="25">
        <v>1.6</v>
      </c>
      <c r="AG1074" s="25">
        <v>16.8</v>
      </c>
      <c r="AH1074" s="25">
        <v>16.8</v>
      </c>
      <c r="AI1074" s="25">
        <v>16</v>
      </c>
      <c r="AJ1074" s="25">
        <v>2.4000000000000004</v>
      </c>
      <c r="AK1074" s="25">
        <v>24</v>
      </c>
      <c r="AL1074" s="25">
        <v>2.4000000000000004</v>
      </c>
      <c r="AM1074" s="25">
        <v>31.200000000000003</v>
      </c>
      <c r="AN1074" s="25">
        <v>3.2</v>
      </c>
      <c r="AO1074" s="25">
        <v>0</v>
      </c>
      <c r="AP1074" s="25">
        <v>43.2</v>
      </c>
      <c r="AQ1074" s="25">
        <v>36.800000000000004</v>
      </c>
      <c r="AR1074" s="25">
        <v>3.2</v>
      </c>
      <c r="AS1074" s="25">
        <v>16</v>
      </c>
      <c r="AT1074" s="25">
        <v>2.4000000000000004</v>
      </c>
      <c r="AU1074" s="25">
        <v>2.4000000000000004</v>
      </c>
      <c r="AV1074" s="25">
        <v>32</v>
      </c>
      <c r="AW1074" s="25">
        <v>0</v>
      </c>
      <c r="AX1074" s="25">
        <v>9.6000000000000014</v>
      </c>
      <c r="AY1074" s="25">
        <v>1.6</v>
      </c>
      <c r="AZ1074" s="25">
        <v>23.200000000000003</v>
      </c>
      <c r="BA1074" s="25">
        <v>12.8</v>
      </c>
      <c r="BB1074" s="25">
        <v>0</v>
      </c>
      <c r="BC1074" s="25">
        <v>29.6</v>
      </c>
      <c r="BD1074" s="25">
        <v>0</v>
      </c>
      <c r="BE1074" s="25">
        <v>16</v>
      </c>
      <c r="BF1074" s="25">
        <v>0</v>
      </c>
      <c r="BG1074" s="25">
        <v>22.400000000000002</v>
      </c>
      <c r="BH1074" s="25">
        <v>0</v>
      </c>
      <c r="BI1074" s="25">
        <v>0</v>
      </c>
      <c r="BJ1074" s="25">
        <v>20.8</v>
      </c>
      <c r="BK1074" s="25">
        <v>7.2000000000000233</v>
      </c>
      <c r="BL1074" s="25">
        <v>10.400000000000091</v>
      </c>
      <c r="BM1074" s="25">
        <v>1.6</v>
      </c>
      <c r="BN1074" s="25">
        <v>0</v>
      </c>
      <c r="BO1074" t="s">
        <v>236</v>
      </c>
    </row>
    <row r="1075" spans="1:67" x14ac:dyDescent="0.25">
      <c r="A1075" s="6">
        <v>45168</v>
      </c>
      <c r="B1075" t="s">
        <v>14</v>
      </c>
      <c r="C1075">
        <v>30</v>
      </c>
      <c r="D1075">
        <f t="shared" si="112"/>
        <v>346.40000000000026</v>
      </c>
      <c r="E1075">
        <f t="shared" si="108"/>
        <v>104.8000000000001</v>
      </c>
      <c r="F1075">
        <f t="shared" si="109"/>
        <v>75.200000000000102</v>
      </c>
      <c r="G1075">
        <f t="shared" si="110"/>
        <v>119.20000000000009</v>
      </c>
      <c r="H1075">
        <f t="shared" si="111"/>
        <v>47.2</v>
      </c>
      <c r="I1075">
        <v>0</v>
      </c>
      <c r="J1075" s="22">
        <v>0.72000000000000008</v>
      </c>
      <c r="K1075" s="22">
        <v>0.42400000000000004</v>
      </c>
      <c r="L1075" s="22">
        <v>0.56799999999999995</v>
      </c>
      <c r="M1075" s="22">
        <v>0.78400000000000003</v>
      </c>
      <c r="N1075" s="22">
        <v>0.76000000000000012</v>
      </c>
      <c r="O1075" s="24">
        <v>0.76800000000000002</v>
      </c>
      <c r="P1075" s="24">
        <v>0.32000000000000006</v>
      </c>
      <c r="Q1075" s="24">
        <v>0.54400000000000004</v>
      </c>
      <c r="R1075" s="24">
        <v>0.60000000000000009</v>
      </c>
      <c r="S1075" s="24">
        <v>0.56799999999999995</v>
      </c>
      <c r="T1075" s="24">
        <v>0.70400000000000007</v>
      </c>
      <c r="U1075" s="24">
        <v>0.63200000000000012</v>
      </c>
      <c r="V1075" s="24">
        <v>0.71200000000000008</v>
      </c>
      <c r="W1075" s="24">
        <v>0.6080000000000001</v>
      </c>
      <c r="X1075" s="24">
        <v>8.8000000000000009E-2</v>
      </c>
      <c r="Y1075" s="24">
        <v>0.79200000000000004</v>
      </c>
      <c r="Z1075" s="24">
        <v>0.34400000000000003</v>
      </c>
      <c r="AA1075" s="25">
        <v>0</v>
      </c>
      <c r="AB1075" s="25">
        <v>0.8</v>
      </c>
      <c r="AC1075" s="25">
        <v>2.4000000000000004</v>
      </c>
      <c r="AD1075" s="25">
        <v>4</v>
      </c>
      <c r="AE1075" s="25">
        <v>9.0949470177292829E-14</v>
      </c>
      <c r="AF1075" s="25">
        <v>30.400000000000002</v>
      </c>
      <c r="AG1075" s="25">
        <v>5.6000000000000005</v>
      </c>
      <c r="AH1075" s="25">
        <v>0</v>
      </c>
      <c r="AI1075" s="25">
        <v>19.200000000000003</v>
      </c>
      <c r="AJ1075" s="25">
        <v>12.8</v>
      </c>
      <c r="AK1075" s="25">
        <v>32.800000000000004</v>
      </c>
      <c r="AL1075" s="25">
        <v>8</v>
      </c>
      <c r="AM1075" s="25">
        <v>0</v>
      </c>
      <c r="AN1075" s="25">
        <v>5.6000000000000005</v>
      </c>
      <c r="AO1075" s="25">
        <v>0</v>
      </c>
      <c r="AP1075" s="25">
        <v>0</v>
      </c>
      <c r="AQ1075" s="25">
        <v>0</v>
      </c>
      <c r="AR1075" s="25">
        <v>0.8</v>
      </c>
      <c r="AS1075" s="25">
        <v>8.8000000000000007</v>
      </c>
      <c r="AT1075" s="25">
        <v>24</v>
      </c>
      <c r="AU1075" s="25">
        <v>12.000000000000092</v>
      </c>
      <c r="AV1075" s="25">
        <v>9.6000000000000014</v>
      </c>
      <c r="AW1075" s="25">
        <v>31.200000000000003</v>
      </c>
      <c r="AX1075" s="25">
        <v>12.8</v>
      </c>
      <c r="AY1075" s="25">
        <v>0</v>
      </c>
      <c r="AZ1075" s="25">
        <v>4</v>
      </c>
      <c r="BA1075" s="25">
        <v>0</v>
      </c>
      <c r="BB1075" s="25">
        <v>36.800000000000004</v>
      </c>
      <c r="BC1075" s="25">
        <v>0</v>
      </c>
      <c r="BD1075" s="25">
        <v>12.8</v>
      </c>
      <c r="BE1075" s="25">
        <v>0</v>
      </c>
      <c r="BF1075" s="25">
        <v>8</v>
      </c>
      <c r="BG1075" s="25">
        <v>24.000000000000092</v>
      </c>
      <c r="BH1075" s="25">
        <v>0</v>
      </c>
      <c r="BI1075" s="25">
        <v>10.4</v>
      </c>
      <c r="BJ1075" s="25">
        <v>4.8000000000000007</v>
      </c>
      <c r="BK1075" s="25">
        <v>0</v>
      </c>
      <c r="BL1075" s="25">
        <v>20</v>
      </c>
      <c r="BM1075" s="25">
        <v>24</v>
      </c>
      <c r="BN1075" s="25">
        <v>13.600000000000001</v>
      </c>
      <c r="BO1075" t="s">
        <v>236</v>
      </c>
    </row>
    <row r="1076" spans="1:67" x14ac:dyDescent="0.25">
      <c r="A1076" s="6">
        <v>45169</v>
      </c>
      <c r="B1076" t="s">
        <v>14</v>
      </c>
      <c r="C1076">
        <v>31</v>
      </c>
      <c r="D1076">
        <f t="shared" si="112"/>
        <v>534.40000000000009</v>
      </c>
      <c r="E1076">
        <f t="shared" si="108"/>
        <v>126.40000000000002</v>
      </c>
      <c r="F1076">
        <f t="shared" si="109"/>
        <v>108</v>
      </c>
      <c r="G1076">
        <f t="shared" si="110"/>
        <v>152.80000000000001</v>
      </c>
      <c r="H1076">
        <f t="shared" si="111"/>
        <v>147.20000000000002</v>
      </c>
      <c r="I1076">
        <v>0</v>
      </c>
      <c r="J1076" s="22">
        <v>0.52800000000000002</v>
      </c>
      <c r="K1076" s="22">
        <v>0.44000000000000006</v>
      </c>
      <c r="L1076" s="22">
        <v>0.68800000000000006</v>
      </c>
      <c r="M1076" s="22">
        <v>0.14399999999999999</v>
      </c>
      <c r="N1076" s="22">
        <v>0.79200000000000004</v>
      </c>
      <c r="O1076" s="24">
        <v>0.48</v>
      </c>
      <c r="P1076" s="24">
        <v>0.248</v>
      </c>
      <c r="Q1076" s="24">
        <v>0.69600000000000006</v>
      </c>
      <c r="R1076" s="24">
        <v>0.12</v>
      </c>
      <c r="S1076" s="24">
        <v>0.48799999999999999</v>
      </c>
      <c r="T1076" s="24">
        <v>0.8</v>
      </c>
      <c r="U1076" s="24">
        <v>0.76000000000000012</v>
      </c>
      <c r="V1076" s="24">
        <v>0.8</v>
      </c>
      <c r="W1076" s="24">
        <v>0.21600000000000003</v>
      </c>
      <c r="X1076" s="24">
        <v>0.22400000000000003</v>
      </c>
      <c r="Y1076" s="24">
        <v>0.76000000000000012</v>
      </c>
      <c r="Z1076" s="24">
        <v>0.76800000000000002</v>
      </c>
      <c r="AA1076" s="25">
        <v>0</v>
      </c>
      <c r="AB1076" s="25">
        <v>33.6</v>
      </c>
      <c r="AC1076" s="25">
        <v>0</v>
      </c>
      <c r="AD1076" s="25">
        <v>24</v>
      </c>
      <c r="AE1076" s="25">
        <v>0</v>
      </c>
      <c r="AF1076" s="25">
        <v>0</v>
      </c>
      <c r="AG1076" s="25">
        <v>22.400000000000002</v>
      </c>
      <c r="AH1076" s="25">
        <v>0</v>
      </c>
      <c r="AI1076" s="25">
        <v>22.400000000000002</v>
      </c>
      <c r="AJ1076" s="25">
        <v>5.6000000000000005</v>
      </c>
      <c r="AK1076" s="25">
        <v>6.4</v>
      </c>
      <c r="AL1076" s="25">
        <v>8.8000000000000007</v>
      </c>
      <c r="AM1076" s="25">
        <v>24</v>
      </c>
      <c r="AN1076" s="25">
        <v>13.600000000000001</v>
      </c>
      <c r="AO1076" s="25">
        <v>8</v>
      </c>
      <c r="AP1076" s="25">
        <v>10.4</v>
      </c>
      <c r="AQ1076" s="25">
        <v>10.4</v>
      </c>
      <c r="AR1076" s="25">
        <v>28</v>
      </c>
      <c r="AS1076" s="25">
        <v>25.6</v>
      </c>
      <c r="AT1076" s="25">
        <v>18.400000000000002</v>
      </c>
      <c r="AU1076" s="25">
        <v>19.200000000000003</v>
      </c>
      <c r="AV1076" s="25">
        <v>0</v>
      </c>
      <c r="AW1076" s="25">
        <v>20</v>
      </c>
      <c r="AX1076" s="25">
        <v>15.200000000000001</v>
      </c>
      <c r="AY1076" s="25">
        <v>0</v>
      </c>
      <c r="AZ1076" s="25">
        <v>1.6</v>
      </c>
      <c r="BA1076" s="25">
        <v>44</v>
      </c>
      <c r="BB1076" s="25">
        <v>12.8</v>
      </c>
      <c r="BC1076" s="25">
        <v>31.200000000000003</v>
      </c>
      <c r="BD1076" s="25">
        <v>8.8000000000000007</v>
      </c>
      <c r="BE1076" s="25">
        <v>7.2</v>
      </c>
      <c r="BF1076" s="25">
        <v>8.8000000000000007</v>
      </c>
      <c r="BG1076" s="25">
        <v>0</v>
      </c>
      <c r="BH1076" s="25">
        <v>41.6</v>
      </c>
      <c r="BI1076" s="25">
        <v>36.800000000000004</v>
      </c>
      <c r="BJ1076" s="25">
        <v>0</v>
      </c>
      <c r="BK1076" s="25">
        <v>10.4</v>
      </c>
      <c r="BL1076" s="25">
        <v>0</v>
      </c>
      <c r="BM1076" s="25">
        <v>2.4000000000000004</v>
      </c>
      <c r="BN1076" s="25">
        <v>19.200000000000003</v>
      </c>
      <c r="BO1076" t="s">
        <v>236</v>
      </c>
    </row>
    <row r="1077" spans="1:67" x14ac:dyDescent="0.25">
      <c r="B1077" t="s">
        <v>15</v>
      </c>
      <c r="C1077">
        <v>0.01</v>
      </c>
      <c r="D1077">
        <f t="shared" si="112"/>
        <v>0</v>
      </c>
      <c r="E1077">
        <v>0</v>
      </c>
      <c r="F1077">
        <v>0</v>
      </c>
      <c r="G1077">
        <v>0</v>
      </c>
      <c r="H1077">
        <v>0</v>
      </c>
      <c r="I1077">
        <v>0</v>
      </c>
      <c r="J1077" s="22">
        <v>0</v>
      </c>
      <c r="K1077" s="22">
        <v>0</v>
      </c>
      <c r="L1077" s="22">
        <v>0</v>
      </c>
      <c r="M1077" s="22">
        <v>0</v>
      </c>
      <c r="N1077" s="22">
        <v>0</v>
      </c>
      <c r="O1077" s="24">
        <v>0</v>
      </c>
      <c r="P1077" s="24">
        <v>0</v>
      </c>
      <c r="Q1077" s="24">
        <v>0</v>
      </c>
      <c r="R1077" s="24">
        <v>0</v>
      </c>
      <c r="S1077" s="24">
        <v>0</v>
      </c>
      <c r="T1077" s="24">
        <v>0</v>
      </c>
      <c r="U1077" s="24">
        <v>0</v>
      </c>
      <c r="V1077" s="24">
        <v>0</v>
      </c>
      <c r="W1077" s="24">
        <v>0</v>
      </c>
      <c r="X1077" s="24">
        <v>0</v>
      </c>
      <c r="Y1077" s="24">
        <v>0</v>
      </c>
      <c r="Z1077" s="24">
        <v>0</v>
      </c>
      <c r="AA1077" s="25">
        <v>0</v>
      </c>
      <c r="AB1077" s="25">
        <v>0</v>
      </c>
      <c r="AC1077" s="25">
        <v>0</v>
      </c>
      <c r="AD1077" s="25">
        <v>0</v>
      </c>
      <c r="AE1077" s="25">
        <v>0</v>
      </c>
      <c r="AF1077" s="25">
        <v>0</v>
      </c>
      <c r="AG1077" s="25">
        <v>0</v>
      </c>
      <c r="AH1077" s="25">
        <v>0</v>
      </c>
      <c r="AI1077" s="25">
        <v>0</v>
      </c>
      <c r="AJ1077" s="25">
        <v>0</v>
      </c>
      <c r="AK1077" s="25">
        <v>0</v>
      </c>
      <c r="AL1077" s="25">
        <v>0</v>
      </c>
      <c r="AM1077" s="25">
        <v>0</v>
      </c>
      <c r="AN1077" s="25">
        <v>0</v>
      </c>
      <c r="AO1077" s="25">
        <v>0</v>
      </c>
      <c r="AP1077" s="25">
        <v>0</v>
      </c>
      <c r="AQ1077" s="25">
        <v>0</v>
      </c>
      <c r="AR1077" s="25">
        <v>0</v>
      </c>
      <c r="AS1077" s="25">
        <v>0</v>
      </c>
      <c r="AT1077" s="25">
        <v>0</v>
      </c>
      <c r="AU1077" s="25">
        <v>0</v>
      </c>
      <c r="AV1077" s="25">
        <v>0</v>
      </c>
      <c r="AW1077" s="25">
        <v>0</v>
      </c>
      <c r="AX1077" s="25">
        <v>0</v>
      </c>
      <c r="AY1077" s="25">
        <v>0</v>
      </c>
      <c r="AZ1077" s="25">
        <v>0</v>
      </c>
      <c r="BA1077" s="25">
        <v>0</v>
      </c>
      <c r="BB1077" s="25">
        <v>0</v>
      </c>
      <c r="BC1077" s="25">
        <v>0</v>
      </c>
      <c r="BD1077" s="25">
        <v>0</v>
      </c>
      <c r="BE1077" s="25">
        <v>0</v>
      </c>
      <c r="BF1077" s="25">
        <v>0</v>
      </c>
      <c r="BG1077" s="25">
        <v>0</v>
      </c>
      <c r="BH1077" s="25">
        <v>0</v>
      </c>
      <c r="BI1077" s="25">
        <v>0</v>
      </c>
      <c r="BJ1077" s="25">
        <v>0</v>
      </c>
      <c r="BK1077" s="25">
        <v>0</v>
      </c>
      <c r="BL1077" s="25">
        <v>0</v>
      </c>
      <c r="BM1077" s="25">
        <v>0</v>
      </c>
      <c r="BN1077" s="25">
        <v>0</v>
      </c>
      <c r="BO1077" t="s">
        <v>237</v>
      </c>
    </row>
    <row r="1078" spans="1:67" x14ac:dyDescent="0.25">
      <c r="B1078" t="s">
        <v>15</v>
      </c>
      <c r="C1078">
        <v>0.02</v>
      </c>
      <c r="D1078">
        <f t="shared" si="112"/>
        <v>0</v>
      </c>
      <c r="E1078">
        <v>0</v>
      </c>
      <c r="F1078">
        <v>0</v>
      </c>
      <c r="G1078">
        <v>0</v>
      </c>
      <c r="H1078">
        <v>0</v>
      </c>
      <c r="I1078">
        <v>0</v>
      </c>
      <c r="J1078" s="22">
        <v>0</v>
      </c>
      <c r="K1078" s="22">
        <v>0</v>
      </c>
      <c r="L1078" s="22">
        <v>0</v>
      </c>
      <c r="M1078" s="22">
        <v>0</v>
      </c>
      <c r="N1078" s="22">
        <v>0</v>
      </c>
      <c r="O1078" s="24">
        <v>0</v>
      </c>
      <c r="P1078" s="24">
        <v>0</v>
      </c>
      <c r="Q1078" s="24">
        <v>0</v>
      </c>
      <c r="R1078" s="24">
        <v>0</v>
      </c>
      <c r="S1078" s="24">
        <v>0</v>
      </c>
      <c r="T1078" s="24">
        <v>0</v>
      </c>
      <c r="U1078" s="24">
        <v>0</v>
      </c>
      <c r="V1078" s="24">
        <v>0</v>
      </c>
      <c r="W1078" s="24">
        <v>0</v>
      </c>
      <c r="X1078" s="24">
        <v>0</v>
      </c>
      <c r="Y1078" s="24">
        <v>0</v>
      </c>
      <c r="Z1078" s="24">
        <v>0</v>
      </c>
      <c r="AA1078" s="25">
        <v>0</v>
      </c>
      <c r="AB1078" s="25">
        <v>0</v>
      </c>
      <c r="AC1078" s="25">
        <v>0</v>
      </c>
      <c r="AD1078" s="25">
        <v>0</v>
      </c>
      <c r="AE1078" s="25">
        <v>0</v>
      </c>
      <c r="AF1078" s="25">
        <v>0</v>
      </c>
      <c r="AG1078" s="25">
        <v>0</v>
      </c>
      <c r="AH1078" s="25">
        <v>0</v>
      </c>
      <c r="AI1078" s="25">
        <v>0</v>
      </c>
      <c r="AJ1078" s="25">
        <v>0</v>
      </c>
      <c r="AK1078" s="25">
        <v>0</v>
      </c>
      <c r="AL1078" s="25">
        <v>0</v>
      </c>
      <c r="AM1078" s="25">
        <v>0</v>
      </c>
      <c r="AN1078" s="25">
        <v>0</v>
      </c>
      <c r="AO1078" s="25">
        <v>0</v>
      </c>
      <c r="AP1078" s="25">
        <v>0</v>
      </c>
      <c r="AQ1078" s="25">
        <v>0</v>
      </c>
      <c r="AR1078" s="25">
        <v>0</v>
      </c>
      <c r="AS1078" s="25">
        <v>0</v>
      </c>
      <c r="AT1078" s="25">
        <v>0</v>
      </c>
      <c r="AU1078" s="25">
        <v>0</v>
      </c>
      <c r="AV1078" s="25">
        <v>0</v>
      </c>
      <c r="AW1078" s="25">
        <v>0</v>
      </c>
      <c r="AX1078" s="25">
        <v>0</v>
      </c>
      <c r="AY1078" s="25">
        <v>0</v>
      </c>
      <c r="AZ1078" s="25">
        <v>0</v>
      </c>
      <c r="BA1078" s="25">
        <v>0</v>
      </c>
      <c r="BB1078" s="25">
        <v>0</v>
      </c>
      <c r="BC1078" s="25">
        <v>0</v>
      </c>
      <c r="BD1078" s="25">
        <v>0</v>
      </c>
      <c r="BE1078" s="25">
        <v>0</v>
      </c>
      <c r="BF1078" s="25">
        <v>0</v>
      </c>
      <c r="BG1078" s="25">
        <v>0</v>
      </c>
      <c r="BH1078" s="25">
        <v>0</v>
      </c>
      <c r="BI1078" s="25">
        <v>0</v>
      </c>
      <c r="BJ1078" s="25">
        <v>0</v>
      </c>
      <c r="BK1078" s="25">
        <v>0</v>
      </c>
      <c r="BL1078" s="25">
        <v>0</v>
      </c>
      <c r="BM1078" s="25">
        <v>0</v>
      </c>
      <c r="BN1078" s="25">
        <v>0</v>
      </c>
      <c r="BO1078" t="s">
        <v>237</v>
      </c>
    </row>
    <row r="1079" spans="1:67" x14ac:dyDescent="0.25">
      <c r="B1079" t="s">
        <v>15</v>
      </c>
      <c r="C1079">
        <v>0.03</v>
      </c>
      <c r="D1079">
        <f t="shared" si="112"/>
        <v>0</v>
      </c>
      <c r="E1079">
        <v>0</v>
      </c>
      <c r="F1079">
        <v>0</v>
      </c>
      <c r="G1079">
        <v>0</v>
      </c>
      <c r="H1079">
        <v>0</v>
      </c>
      <c r="I1079">
        <v>0</v>
      </c>
      <c r="J1079" s="22">
        <v>0</v>
      </c>
      <c r="K1079" s="22">
        <v>0</v>
      </c>
      <c r="L1079" s="22">
        <v>0</v>
      </c>
      <c r="M1079" s="22">
        <v>0</v>
      </c>
      <c r="N1079" s="22">
        <v>0</v>
      </c>
      <c r="O1079" s="24">
        <v>0</v>
      </c>
      <c r="P1079" s="24">
        <v>0</v>
      </c>
      <c r="Q1079" s="24">
        <v>0</v>
      </c>
      <c r="R1079" s="24">
        <v>0</v>
      </c>
      <c r="S1079" s="24">
        <v>0</v>
      </c>
      <c r="T1079" s="24">
        <v>0</v>
      </c>
      <c r="U1079" s="24">
        <v>0</v>
      </c>
      <c r="V1079" s="24">
        <v>0</v>
      </c>
      <c r="W1079" s="24">
        <v>0</v>
      </c>
      <c r="X1079" s="24">
        <v>0</v>
      </c>
      <c r="Y1079" s="24">
        <v>0</v>
      </c>
      <c r="Z1079" s="24">
        <v>0</v>
      </c>
      <c r="AA1079" s="25">
        <v>0</v>
      </c>
      <c r="AB1079" s="25">
        <v>0</v>
      </c>
      <c r="AC1079" s="25">
        <v>0</v>
      </c>
      <c r="AD1079" s="25">
        <v>0</v>
      </c>
      <c r="AE1079" s="25">
        <v>0</v>
      </c>
      <c r="AF1079" s="25">
        <v>0</v>
      </c>
      <c r="AG1079" s="25">
        <v>0</v>
      </c>
      <c r="AH1079" s="25">
        <v>0</v>
      </c>
      <c r="AI1079" s="25">
        <v>0</v>
      </c>
      <c r="AJ1079" s="25">
        <v>0</v>
      </c>
      <c r="AK1079" s="25">
        <v>0</v>
      </c>
      <c r="AL1079" s="25">
        <v>0</v>
      </c>
      <c r="AM1079" s="25">
        <v>0</v>
      </c>
      <c r="AN1079" s="25">
        <v>0</v>
      </c>
      <c r="AO1079" s="25">
        <v>0</v>
      </c>
      <c r="AP1079" s="25">
        <v>0</v>
      </c>
      <c r="AQ1079" s="25">
        <v>0</v>
      </c>
      <c r="AR1079" s="25">
        <v>0</v>
      </c>
      <c r="AS1079" s="25">
        <v>0</v>
      </c>
      <c r="AT1079" s="25">
        <v>0</v>
      </c>
      <c r="AU1079" s="25">
        <v>0</v>
      </c>
      <c r="AV1079" s="25">
        <v>0</v>
      </c>
      <c r="AW1079" s="25">
        <v>0</v>
      </c>
      <c r="AX1079" s="25">
        <v>0</v>
      </c>
      <c r="AY1079" s="25">
        <v>0</v>
      </c>
      <c r="AZ1079" s="25">
        <v>0</v>
      </c>
      <c r="BA1079" s="25">
        <v>0</v>
      </c>
      <c r="BB1079" s="25">
        <v>0</v>
      </c>
      <c r="BC1079" s="25">
        <v>0</v>
      </c>
      <c r="BD1079" s="25">
        <v>0</v>
      </c>
      <c r="BE1079" s="25">
        <v>0</v>
      </c>
      <c r="BF1079" s="25">
        <v>0</v>
      </c>
      <c r="BG1079" s="25">
        <v>0</v>
      </c>
      <c r="BH1079" s="25">
        <v>0</v>
      </c>
      <c r="BI1079" s="25">
        <v>0</v>
      </c>
      <c r="BJ1079" s="25">
        <v>0</v>
      </c>
      <c r="BK1079" s="25">
        <v>0</v>
      </c>
      <c r="BL1079" s="25">
        <v>0</v>
      </c>
      <c r="BM1079" s="25">
        <v>0</v>
      </c>
      <c r="BN1079" s="25">
        <v>0</v>
      </c>
      <c r="BO1079" t="s">
        <v>237</v>
      </c>
    </row>
    <row r="1080" spans="1:67" x14ac:dyDescent="0.25">
      <c r="B1080" t="s">
        <v>15</v>
      </c>
      <c r="C1080">
        <v>0.04</v>
      </c>
      <c r="D1080">
        <f t="shared" si="112"/>
        <v>0</v>
      </c>
      <c r="E1080">
        <v>0</v>
      </c>
      <c r="F1080">
        <v>0</v>
      </c>
      <c r="G1080">
        <v>0</v>
      </c>
      <c r="H1080">
        <v>0</v>
      </c>
      <c r="I1080">
        <v>0</v>
      </c>
      <c r="J1080" s="22">
        <v>0</v>
      </c>
      <c r="K1080" s="22">
        <v>0</v>
      </c>
      <c r="L1080" s="22">
        <v>0</v>
      </c>
      <c r="M1080" s="22">
        <v>0</v>
      </c>
      <c r="N1080" s="22">
        <v>0</v>
      </c>
      <c r="O1080" s="24">
        <v>0</v>
      </c>
      <c r="P1080" s="24">
        <v>0</v>
      </c>
      <c r="Q1080" s="24">
        <v>0</v>
      </c>
      <c r="R1080" s="24">
        <v>0</v>
      </c>
      <c r="S1080" s="24">
        <v>0</v>
      </c>
      <c r="T1080" s="24">
        <v>0</v>
      </c>
      <c r="U1080" s="24">
        <v>0</v>
      </c>
      <c r="V1080" s="24">
        <v>0</v>
      </c>
      <c r="W1080" s="24">
        <v>0</v>
      </c>
      <c r="X1080" s="24">
        <v>0</v>
      </c>
      <c r="Y1080" s="24">
        <v>0</v>
      </c>
      <c r="Z1080" s="24">
        <v>0</v>
      </c>
      <c r="AA1080" s="25">
        <v>0</v>
      </c>
      <c r="AB1080" s="25">
        <v>0</v>
      </c>
      <c r="AC1080" s="25">
        <v>0</v>
      </c>
      <c r="AD1080" s="25">
        <v>0</v>
      </c>
      <c r="AE1080" s="25">
        <v>0</v>
      </c>
      <c r="AF1080" s="25">
        <v>0</v>
      </c>
      <c r="AG1080" s="25">
        <v>0</v>
      </c>
      <c r="AH1080" s="25">
        <v>0</v>
      </c>
      <c r="AI1080" s="25">
        <v>0</v>
      </c>
      <c r="AJ1080" s="25">
        <v>0</v>
      </c>
      <c r="AK1080" s="25">
        <v>0</v>
      </c>
      <c r="AL1080" s="25">
        <v>0</v>
      </c>
      <c r="AM1080" s="25">
        <v>0</v>
      </c>
      <c r="AN1080" s="25">
        <v>0</v>
      </c>
      <c r="AO1080" s="25">
        <v>0</v>
      </c>
      <c r="AP1080" s="25">
        <v>0</v>
      </c>
      <c r="AQ1080" s="25">
        <v>0</v>
      </c>
      <c r="AR1080" s="25">
        <v>0</v>
      </c>
      <c r="AS1080" s="25">
        <v>0</v>
      </c>
      <c r="AT1080" s="25">
        <v>0</v>
      </c>
      <c r="AU1080" s="25">
        <v>0</v>
      </c>
      <c r="AV1080" s="25">
        <v>0</v>
      </c>
      <c r="AW1080" s="25">
        <v>0</v>
      </c>
      <c r="AX1080" s="25">
        <v>0</v>
      </c>
      <c r="AY1080" s="25">
        <v>0</v>
      </c>
      <c r="AZ1080" s="25">
        <v>0</v>
      </c>
      <c r="BA1080" s="25">
        <v>0</v>
      </c>
      <c r="BB1080" s="25">
        <v>0</v>
      </c>
      <c r="BC1080" s="25">
        <v>0</v>
      </c>
      <c r="BD1080" s="25">
        <v>0</v>
      </c>
      <c r="BE1080" s="25">
        <v>0</v>
      </c>
      <c r="BF1080" s="25">
        <v>0</v>
      </c>
      <c r="BG1080" s="25">
        <v>0</v>
      </c>
      <c r="BH1080" s="25">
        <v>0</v>
      </c>
      <c r="BI1080" s="25">
        <v>0</v>
      </c>
      <c r="BJ1080" s="25">
        <v>0</v>
      </c>
      <c r="BK1080" s="25">
        <v>0</v>
      </c>
      <c r="BL1080" s="25">
        <v>0</v>
      </c>
      <c r="BM1080" s="25">
        <v>0</v>
      </c>
      <c r="BN1080" s="25">
        <v>0</v>
      </c>
      <c r="BO1080" t="s">
        <v>237</v>
      </c>
    </row>
    <row r="1081" spans="1:67" x14ac:dyDescent="0.25">
      <c r="B1081" t="s">
        <v>15</v>
      </c>
      <c r="C1081">
        <v>0.05</v>
      </c>
      <c r="D1081">
        <f t="shared" si="112"/>
        <v>0</v>
      </c>
      <c r="E1081">
        <v>0</v>
      </c>
      <c r="F1081">
        <v>0</v>
      </c>
      <c r="G1081">
        <v>0</v>
      </c>
      <c r="H1081">
        <v>0</v>
      </c>
      <c r="I1081">
        <v>0</v>
      </c>
      <c r="J1081" s="22">
        <v>0</v>
      </c>
      <c r="K1081" s="22">
        <v>0</v>
      </c>
      <c r="L1081" s="22">
        <v>0</v>
      </c>
      <c r="M1081" s="22">
        <v>0</v>
      </c>
      <c r="N1081" s="22">
        <v>0</v>
      </c>
      <c r="O1081" s="24">
        <v>0</v>
      </c>
      <c r="P1081" s="24">
        <v>0</v>
      </c>
      <c r="Q1081" s="24">
        <v>0</v>
      </c>
      <c r="R1081" s="24">
        <v>0</v>
      </c>
      <c r="S1081" s="24">
        <v>0</v>
      </c>
      <c r="T1081" s="24">
        <v>0</v>
      </c>
      <c r="U1081" s="24">
        <v>0</v>
      </c>
      <c r="V1081" s="24">
        <v>0</v>
      </c>
      <c r="W1081" s="24">
        <v>0</v>
      </c>
      <c r="X1081" s="24">
        <v>0</v>
      </c>
      <c r="Y1081" s="24">
        <v>0</v>
      </c>
      <c r="Z1081" s="24">
        <v>0</v>
      </c>
      <c r="AA1081" s="25">
        <v>0</v>
      </c>
      <c r="AB1081" s="25">
        <v>0</v>
      </c>
      <c r="AC1081" s="25">
        <v>0</v>
      </c>
      <c r="AD1081" s="25">
        <v>0</v>
      </c>
      <c r="AE1081" s="25">
        <v>0</v>
      </c>
      <c r="AF1081" s="25">
        <v>0</v>
      </c>
      <c r="AG1081" s="25">
        <v>0</v>
      </c>
      <c r="AH1081" s="25">
        <v>0</v>
      </c>
      <c r="AI1081" s="25">
        <v>0</v>
      </c>
      <c r="AJ1081" s="25">
        <v>0</v>
      </c>
      <c r="AK1081" s="25">
        <v>0</v>
      </c>
      <c r="AL1081" s="25">
        <v>0</v>
      </c>
      <c r="AM1081" s="25">
        <v>0</v>
      </c>
      <c r="AN1081" s="25">
        <v>0</v>
      </c>
      <c r="AO1081" s="25">
        <v>0</v>
      </c>
      <c r="AP1081" s="25">
        <v>0</v>
      </c>
      <c r="AQ1081" s="25">
        <v>0</v>
      </c>
      <c r="AR1081" s="25">
        <v>0</v>
      </c>
      <c r="AS1081" s="25">
        <v>0</v>
      </c>
      <c r="AT1081" s="25">
        <v>0</v>
      </c>
      <c r="AU1081" s="25">
        <v>0</v>
      </c>
      <c r="AV1081" s="25">
        <v>0</v>
      </c>
      <c r="AW1081" s="25">
        <v>0</v>
      </c>
      <c r="AX1081" s="25">
        <v>0</v>
      </c>
      <c r="AY1081" s="25">
        <v>0</v>
      </c>
      <c r="AZ1081" s="25">
        <v>0</v>
      </c>
      <c r="BA1081" s="25">
        <v>0</v>
      </c>
      <c r="BB1081" s="25">
        <v>0</v>
      </c>
      <c r="BC1081" s="25">
        <v>0</v>
      </c>
      <c r="BD1081" s="25">
        <v>0</v>
      </c>
      <c r="BE1081" s="25">
        <v>0</v>
      </c>
      <c r="BF1081" s="25">
        <v>0</v>
      </c>
      <c r="BG1081" s="25">
        <v>0</v>
      </c>
      <c r="BH1081" s="25">
        <v>0</v>
      </c>
      <c r="BI1081" s="25">
        <v>0</v>
      </c>
      <c r="BJ1081" s="25">
        <v>0</v>
      </c>
      <c r="BK1081" s="25">
        <v>0</v>
      </c>
      <c r="BL1081" s="25">
        <v>0</v>
      </c>
      <c r="BM1081" s="25">
        <v>0</v>
      </c>
      <c r="BN1081" s="25">
        <v>0</v>
      </c>
      <c r="BO1081" t="s">
        <v>237</v>
      </c>
    </row>
    <row r="1082" spans="1:67" x14ac:dyDescent="0.25">
      <c r="A1082" s="6">
        <v>45170</v>
      </c>
      <c r="B1082" t="s">
        <v>15</v>
      </c>
      <c r="C1082">
        <v>1</v>
      </c>
      <c r="D1082">
        <f t="shared" si="112"/>
        <v>408.80000000000007</v>
      </c>
      <c r="E1082">
        <f t="shared" ref="E1082:E1142" si="113">SUM(BE1082:BN1082)</f>
        <v>112.00000000000001</v>
      </c>
      <c r="F1082">
        <f t="shared" ref="F1082:F1142" si="114">SUM(AA1082:AJ1082)</f>
        <v>119.20000000000002</v>
      </c>
      <c r="G1082">
        <f t="shared" ref="G1082:G1142" si="115">SUM(AU1082:BD1082)</f>
        <v>123.20000000000002</v>
      </c>
      <c r="H1082">
        <f t="shared" ref="H1082:H1142" si="116">SUM(AL1082:AT1082)</f>
        <v>54.399999999999991</v>
      </c>
      <c r="I1082">
        <v>0</v>
      </c>
      <c r="J1082" s="22">
        <v>0.6080000000000001</v>
      </c>
      <c r="K1082" s="22">
        <v>0.48799999999999999</v>
      </c>
      <c r="L1082" s="22">
        <v>0.68800000000000006</v>
      </c>
      <c r="M1082" s="22">
        <v>0.66400000000000015</v>
      </c>
      <c r="N1082" s="22">
        <v>0.70400000000000007</v>
      </c>
      <c r="O1082" s="24">
        <v>0.54400000000000004</v>
      </c>
      <c r="P1082" s="24">
        <v>0.70400000000000007</v>
      </c>
      <c r="Q1082" s="24">
        <v>0.70400000000000007</v>
      </c>
      <c r="R1082" s="24">
        <v>0.52800000000000002</v>
      </c>
      <c r="S1082" s="24">
        <v>0.54400000000000004</v>
      </c>
      <c r="T1082" s="24">
        <v>0.72000000000000008</v>
      </c>
      <c r="U1082" s="24">
        <v>0.32800000000000007</v>
      </c>
      <c r="V1082" s="24">
        <v>0.71200000000000008</v>
      </c>
      <c r="W1082" s="24">
        <v>0.75200000000000011</v>
      </c>
      <c r="X1082" s="24">
        <v>0.44800000000000006</v>
      </c>
      <c r="Y1082" s="24">
        <v>0.67200000000000004</v>
      </c>
      <c r="Z1082" s="24">
        <v>0.59199999999999997</v>
      </c>
      <c r="AA1082" s="25">
        <v>19.200000000000003</v>
      </c>
      <c r="AB1082" s="25">
        <v>1.6</v>
      </c>
      <c r="AC1082" s="25">
        <v>2.4000000000000004</v>
      </c>
      <c r="AD1082" s="25">
        <v>32</v>
      </c>
      <c r="AE1082" s="25">
        <v>0</v>
      </c>
      <c r="AF1082" s="25">
        <v>11.200000000000001</v>
      </c>
      <c r="AG1082" s="25">
        <v>6.4</v>
      </c>
      <c r="AH1082" s="25">
        <v>10.4</v>
      </c>
      <c r="AI1082" s="25">
        <v>30.400000000000002</v>
      </c>
      <c r="AJ1082" s="25">
        <v>5.6000000000000005</v>
      </c>
      <c r="AK1082" s="25">
        <v>3.2</v>
      </c>
      <c r="AL1082" s="25">
        <v>0</v>
      </c>
      <c r="AM1082" s="25">
        <v>4.8000000000000007</v>
      </c>
      <c r="AN1082" s="25">
        <v>0</v>
      </c>
      <c r="AO1082" s="25">
        <v>0</v>
      </c>
      <c r="AP1082" s="25">
        <v>32</v>
      </c>
      <c r="AQ1082" s="25">
        <v>0</v>
      </c>
      <c r="AR1082" s="25">
        <v>4.8000000000000007</v>
      </c>
      <c r="AS1082" s="25">
        <v>12.8</v>
      </c>
      <c r="AT1082" s="25">
        <v>0</v>
      </c>
      <c r="AU1082" s="25">
        <v>36.800000000000004</v>
      </c>
      <c r="AV1082" s="25">
        <v>12.8</v>
      </c>
      <c r="AW1082" s="25">
        <v>4.8000000000000007</v>
      </c>
      <c r="AX1082" s="25">
        <v>4</v>
      </c>
      <c r="AY1082" s="25">
        <v>0</v>
      </c>
      <c r="AZ1082" s="25">
        <v>24</v>
      </c>
      <c r="BA1082" s="25">
        <v>12</v>
      </c>
      <c r="BB1082" s="25">
        <v>18.400000000000002</v>
      </c>
      <c r="BC1082" s="25">
        <v>10.4</v>
      </c>
      <c r="BD1082" s="25">
        <v>0</v>
      </c>
      <c r="BE1082" s="25">
        <v>8</v>
      </c>
      <c r="BF1082" s="25">
        <v>8.8000000000000007</v>
      </c>
      <c r="BG1082" s="25">
        <v>22.400000000000002</v>
      </c>
      <c r="BH1082" s="25">
        <v>4</v>
      </c>
      <c r="BI1082" s="25">
        <v>16.8</v>
      </c>
      <c r="BJ1082" s="25">
        <v>0</v>
      </c>
      <c r="BK1082" s="25">
        <v>30.400000000000002</v>
      </c>
      <c r="BL1082" s="25">
        <v>7.2</v>
      </c>
      <c r="BM1082" s="25">
        <v>3.2</v>
      </c>
      <c r="BN1082" s="25">
        <v>11.200000000000001</v>
      </c>
      <c r="BO1082" t="s">
        <v>236</v>
      </c>
    </row>
    <row r="1083" spans="1:67" x14ac:dyDescent="0.25">
      <c r="A1083" s="6">
        <v>45171</v>
      </c>
      <c r="B1083" t="s">
        <v>15</v>
      </c>
      <c r="C1083">
        <v>2</v>
      </c>
      <c r="D1083">
        <f t="shared" si="112"/>
        <v>502.40000000000009</v>
      </c>
      <c r="E1083">
        <f t="shared" si="113"/>
        <v>79.999999999999986</v>
      </c>
      <c r="F1083">
        <f t="shared" si="114"/>
        <v>159.19999999999999</v>
      </c>
      <c r="G1083">
        <f t="shared" si="115"/>
        <v>124</v>
      </c>
      <c r="H1083">
        <f t="shared" si="116"/>
        <v>139.2000000000001</v>
      </c>
      <c r="I1083">
        <v>0</v>
      </c>
      <c r="J1083" s="22">
        <v>0.64000000000000012</v>
      </c>
      <c r="K1083" s="22">
        <v>0.504</v>
      </c>
      <c r="L1083" s="22">
        <v>0.71200000000000008</v>
      </c>
      <c r="M1083" s="22">
        <v>0.71200000000000008</v>
      </c>
      <c r="N1083" s="22">
        <v>0.72800000000000009</v>
      </c>
      <c r="O1083" s="24">
        <v>0.48</v>
      </c>
      <c r="P1083" s="24">
        <v>0.58399999999999996</v>
      </c>
      <c r="Q1083" s="24">
        <v>0.32000000000000006</v>
      </c>
      <c r="R1083" s="24">
        <v>0.79200000000000004</v>
      </c>
      <c r="S1083" s="24">
        <v>0.52</v>
      </c>
      <c r="T1083" s="24">
        <v>0.192</v>
      </c>
      <c r="U1083" s="24">
        <v>0.37600000000000006</v>
      </c>
      <c r="V1083" s="24">
        <v>0.74400000000000011</v>
      </c>
      <c r="W1083" s="24">
        <v>0.56799999999999995</v>
      </c>
      <c r="X1083" s="24">
        <v>0.68800000000000006</v>
      </c>
      <c r="Y1083" s="24">
        <v>0.36000000000000004</v>
      </c>
      <c r="Z1083" s="24">
        <v>0.71200000000000008</v>
      </c>
      <c r="AA1083" s="25">
        <v>0</v>
      </c>
      <c r="AB1083" s="25">
        <v>12</v>
      </c>
      <c r="AC1083" s="25">
        <v>29.6</v>
      </c>
      <c r="AD1083" s="25">
        <v>20.8</v>
      </c>
      <c r="AE1083" s="25">
        <v>16.8</v>
      </c>
      <c r="AF1083" s="25">
        <v>19.200000000000003</v>
      </c>
      <c r="AG1083" s="25">
        <v>24</v>
      </c>
      <c r="AH1083" s="25">
        <v>4</v>
      </c>
      <c r="AI1083" s="25">
        <v>25.6</v>
      </c>
      <c r="AJ1083" s="25">
        <v>7.2</v>
      </c>
      <c r="AK1083" s="25">
        <v>10.4</v>
      </c>
      <c r="AL1083" s="25">
        <v>35.200000000000003</v>
      </c>
      <c r="AM1083" s="25">
        <v>4</v>
      </c>
      <c r="AN1083" s="25">
        <v>2.4000000000000004</v>
      </c>
      <c r="AO1083" s="25">
        <v>4.8000000000000007</v>
      </c>
      <c r="AP1083" s="25">
        <v>19.200000000000003</v>
      </c>
      <c r="AQ1083" s="25">
        <v>21.6</v>
      </c>
      <c r="AR1083" s="25">
        <v>15.200000000000092</v>
      </c>
      <c r="AS1083" s="25">
        <v>2.4000000000000004</v>
      </c>
      <c r="AT1083" s="25">
        <v>34.4</v>
      </c>
      <c r="AU1083" s="25">
        <v>8.8000000000000007</v>
      </c>
      <c r="AV1083" s="25">
        <v>9.6000000000000014</v>
      </c>
      <c r="AW1083" s="25">
        <v>0</v>
      </c>
      <c r="AX1083" s="25">
        <v>8.8000000000000007</v>
      </c>
      <c r="AY1083" s="25">
        <v>0</v>
      </c>
      <c r="AZ1083" s="25">
        <v>0</v>
      </c>
      <c r="BA1083" s="25">
        <v>31.200000000000003</v>
      </c>
      <c r="BB1083" s="25">
        <v>33.6</v>
      </c>
      <c r="BC1083" s="25">
        <v>32</v>
      </c>
      <c r="BD1083" s="25">
        <v>0</v>
      </c>
      <c r="BE1083" s="25">
        <v>12.8</v>
      </c>
      <c r="BF1083" s="25">
        <v>13.600000000000001</v>
      </c>
      <c r="BG1083" s="25">
        <v>17.600000000000001</v>
      </c>
      <c r="BH1083" s="25">
        <v>0</v>
      </c>
      <c r="BI1083" s="25">
        <v>5.6000000000000005</v>
      </c>
      <c r="BJ1083" s="25">
        <v>16</v>
      </c>
      <c r="BK1083" s="25">
        <v>0</v>
      </c>
      <c r="BL1083" s="25">
        <v>0</v>
      </c>
      <c r="BM1083" s="25">
        <v>13.600000000000001</v>
      </c>
      <c r="BN1083" s="25">
        <v>0.8</v>
      </c>
      <c r="BO1083" t="s">
        <v>236</v>
      </c>
    </row>
    <row r="1084" spans="1:67" x14ac:dyDescent="0.25">
      <c r="A1084" s="6">
        <v>45172</v>
      </c>
      <c r="B1084" t="s">
        <v>15</v>
      </c>
      <c r="C1084">
        <v>3</v>
      </c>
      <c r="D1084">
        <f t="shared" si="112"/>
        <v>314.40000000000003</v>
      </c>
      <c r="E1084">
        <f t="shared" si="113"/>
        <v>53.599999999999994</v>
      </c>
      <c r="F1084">
        <f t="shared" si="114"/>
        <v>87.2</v>
      </c>
      <c r="G1084">
        <f t="shared" si="115"/>
        <v>76.8</v>
      </c>
      <c r="H1084">
        <f t="shared" si="116"/>
        <v>96.800000000000011</v>
      </c>
      <c r="I1084">
        <v>0</v>
      </c>
      <c r="J1084" s="22">
        <v>0.18400000000000002</v>
      </c>
      <c r="K1084" s="22">
        <v>0.60000000000000009</v>
      </c>
      <c r="L1084" s="22">
        <v>0.56000000000000005</v>
      </c>
      <c r="M1084" s="22">
        <v>0.58399999999999996</v>
      </c>
      <c r="N1084" s="22">
        <v>0.72000000000000008</v>
      </c>
      <c r="O1084" s="24">
        <v>0.33600000000000002</v>
      </c>
      <c r="P1084" s="24">
        <v>0.6160000000000001</v>
      </c>
      <c r="Q1084" s="24">
        <v>0.57599999999999996</v>
      </c>
      <c r="R1084" s="24">
        <v>0.52</v>
      </c>
      <c r="S1084" s="24">
        <v>0.7360000000000001</v>
      </c>
      <c r="T1084" s="24">
        <v>0.55200000000000005</v>
      </c>
      <c r="U1084" s="24">
        <v>8.0000000000000016E-2</v>
      </c>
      <c r="V1084" s="24">
        <v>0.28799999999999998</v>
      </c>
      <c r="W1084" s="24">
        <v>0.71200000000000008</v>
      </c>
      <c r="X1084" s="24">
        <v>0.32000000000000006</v>
      </c>
      <c r="Y1084" s="24">
        <v>0.72000000000000008</v>
      </c>
      <c r="Z1084" s="24">
        <v>0.24</v>
      </c>
      <c r="AA1084" s="25">
        <v>0</v>
      </c>
      <c r="AB1084" s="25">
        <v>12.8</v>
      </c>
      <c r="AC1084" s="25">
        <v>16</v>
      </c>
      <c r="AD1084" s="25">
        <v>16</v>
      </c>
      <c r="AE1084" s="25">
        <v>0</v>
      </c>
      <c r="AF1084" s="25">
        <v>7.2</v>
      </c>
      <c r="AG1084" s="25">
        <v>15.200000000000001</v>
      </c>
      <c r="AH1084" s="25">
        <v>0</v>
      </c>
      <c r="AI1084" s="25">
        <v>8</v>
      </c>
      <c r="AJ1084" s="25">
        <v>12</v>
      </c>
      <c r="AK1084" s="25">
        <v>0</v>
      </c>
      <c r="AL1084" s="25">
        <v>8</v>
      </c>
      <c r="AM1084" s="25">
        <v>1.6</v>
      </c>
      <c r="AN1084" s="25">
        <v>25.6</v>
      </c>
      <c r="AO1084" s="25">
        <v>42.400000000000006</v>
      </c>
      <c r="AP1084" s="25">
        <v>7.2</v>
      </c>
      <c r="AQ1084" s="25">
        <v>1.6</v>
      </c>
      <c r="AR1084" s="25">
        <v>1.6</v>
      </c>
      <c r="AS1084" s="25">
        <v>2.4000000000000004</v>
      </c>
      <c r="AT1084" s="25">
        <v>6.4</v>
      </c>
      <c r="AU1084" s="25">
        <v>5.6000000000000005</v>
      </c>
      <c r="AV1084" s="25">
        <v>26.400000000000002</v>
      </c>
      <c r="AW1084" s="25">
        <v>0</v>
      </c>
      <c r="AX1084" s="25">
        <v>0</v>
      </c>
      <c r="AY1084" s="25">
        <v>0</v>
      </c>
      <c r="AZ1084" s="25">
        <v>33.6</v>
      </c>
      <c r="BA1084" s="25">
        <v>8.8000000000000007</v>
      </c>
      <c r="BB1084" s="25">
        <v>0</v>
      </c>
      <c r="BC1084" s="25">
        <v>0</v>
      </c>
      <c r="BD1084" s="25">
        <v>2.4000000000000004</v>
      </c>
      <c r="BE1084" s="25">
        <v>16</v>
      </c>
      <c r="BF1084" s="25">
        <v>0</v>
      </c>
      <c r="BG1084" s="25">
        <v>4</v>
      </c>
      <c r="BH1084" s="25">
        <v>3.2</v>
      </c>
      <c r="BI1084" s="25">
        <v>13.600000000000001</v>
      </c>
      <c r="BJ1084" s="25">
        <v>3.2</v>
      </c>
      <c r="BK1084" s="25">
        <v>6.4</v>
      </c>
      <c r="BL1084" s="25">
        <v>6.4</v>
      </c>
      <c r="BM1084" s="25">
        <v>0.8</v>
      </c>
      <c r="BN1084" s="25">
        <v>0</v>
      </c>
      <c r="BO1084" t="s">
        <v>236</v>
      </c>
    </row>
    <row r="1085" spans="1:67" x14ac:dyDescent="0.25">
      <c r="A1085" s="6">
        <v>45173</v>
      </c>
      <c r="B1085" t="s">
        <v>15</v>
      </c>
      <c r="C1085">
        <v>4</v>
      </c>
      <c r="D1085">
        <f t="shared" si="112"/>
        <v>338.40000000000003</v>
      </c>
      <c r="E1085">
        <f t="shared" si="113"/>
        <v>128.80000000000001</v>
      </c>
      <c r="F1085">
        <f t="shared" si="114"/>
        <v>64.800000000000011</v>
      </c>
      <c r="G1085">
        <f t="shared" si="115"/>
        <v>75.2</v>
      </c>
      <c r="H1085">
        <f t="shared" si="116"/>
        <v>69.600000000000009</v>
      </c>
      <c r="I1085">
        <v>1</v>
      </c>
      <c r="J1085" s="22">
        <v>0.72000000000000008</v>
      </c>
      <c r="K1085" s="22">
        <v>0.52</v>
      </c>
      <c r="L1085" s="22">
        <v>0.57599999999999996</v>
      </c>
      <c r="M1085" s="22">
        <v>0.44800000000000006</v>
      </c>
      <c r="N1085" s="22">
        <v>0.128</v>
      </c>
      <c r="O1085" s="24">
        <v>0.58399999999999996</v>
      </c>
      <c r="P1085" s="24">
        <v>0.46399999999999997</v>
      </c>
      <c r="Q1085" s="24">
        <v>0.27200000000000002</v>
      </c>
      <c r="R1085" s="24">
        <v>0.6080000000000001</v>
      </c>
      <c r="S1085" s="24">
        <v>0.66400000000000015</v>
      </c>
      <c r="T1085" s="24">
        <v>0.55200000000000005</v>
      </c>
      <c r="U1085" s="24">
        <v>0.70400000000000007</v>
      </c>
      <c r="V1085" s="24">
        <v>0.40800000000000003</v>
      </c>
      <c r="W1085" s="24">
        <v>0.58399999999999996</v>
      </c>
      <c r="X1085" s="24">
        <v>0.56000000000000005</v>
      </c>
      <c r="Y1085" s="24">
        <v>0.77600000000000002</v>
      </c>
      <c r="Z1085" s="24">
        <v>0.76000000000000012</v>
      </c>
      <c r="AA1085" s="25">
        <v>0</v>
      </c>
      <c r="AB1085" s="25">
        <v>0</v>
      </c>
      <c r="AC1085" s="25">
        <v>0</v>
      </c>
      <c r="AD1085" s="25">
        <v>4</v>
      </c>
      <c r="AE1085" s="25">
        <v>12</v>
      </c>
      <c r="AF1085" s="25">
        <v>22.400000000000002</v>
      </c>
      <c r="AG1085" s="25">
        <v>11.200000000000001</v>
      </c>
      <c r="AH1085" s="25">
        <v>6.4</v>
      </c>
      <c r="AI1085" s="25">
        <v>4.8000000000000007</v>
      </c>
      <c r="AJ1085" s="25">
        <v>4</v>
      </c>
      <c r="AK1085" s="25">
        <v>2.4000000000000004</v>
      </c>
      <c r="AL1085" s="25">
        <v>14.4</v>
      </c>
      <c r="AM1085" s="25">
        <v>0</v>
      </c>
      <c r="AN1085" s="25">
        <v>17.600000000000001</v>
      </c>
      <c r="AO1085" s="25">
        <v>6.4</v>
      </c>
      <c r="AP1085" s="25">
        <v>16.8</v>
      </c>
      <c r="AQ1085" s="25">
        <v>0</v>
      </c>
      <c r="AR1085" s="25">
        <v>10.4</v>
      </c>
      <c r="AS1085" s="25">
        <v>2.4000000000000004</v>
      </c>
      <c r="AT1085" s="25">
        <v>1.6</v>
      </c>
      <c r="AU1085" s="25">
        <v>10.4</v>
      </c>
      <c r="AV1085" s="25">
        <v>0</v>
      </c>
      <c r="AW1085" s="25">
        <v>0</v>
      </c>
      <c r="AX1085" s="25">
        <v>0</v>
      </c>
      <c r="AY1085" s="25">
        <v>0</v>
      </c>
      <c r="AZ1085" s="25">
        <v>24.8</v>
      </c>
      <c r="BA1085" s="25">
        <v>3.2</v>
      </c>
      <c r="BB1085" s="25">
        <v>17.600000000000001</v>
      </c>
      <c r="BC1085" s="25">
        <v>16</v>
      </c>
      <c r="BD1085" s="25">
        <v>3.2</v>
      </c>
      <c r="BE1085" s="25">
        <v>20.8</v>
      </c>
      <c r="BF1085" s="25">
        <v>4.8000000000000007</v>
      </c>
      <c r="BG1085" s="25">
        <v>4</v>
      </c>
      <c r="BH1085" s="25">
        <v>21.6</v>
      </c>
      <c r="BI1085" s="25">
        <v>0</v>
      </c>
      <c r="BJ1085" s="25">
        <v>0</v>
      </c>
      <c r="BK1085" s="25">
        <v>16</v>
      </c>
      <c r="BL1085" s="25">
        <v>29.6</v>
      </c>
      <c r="BM1085" s="25">
        <v>19.200000000000003</v>
      </c>
      <c r="BN1085" s="25">
        <v>12.8</v>
      </c>
      <c r="BO1085" t="s">
        <v>236</v>
      </c>
    </row>
    <row r="1086" spans="1:67" x14ac:dyDescent="0.25">
      <c r="A1086" s="6">
        <v>45174</v>
      </c>
      <c r="B1086" t="s">
        <v>15</v>
      </c>
      <c r="C1086">
        <v>5</v>
      </c>
      <c r="D1086">
        <f t="shared" si="112"/>
        <v>398.4</v>
      </c>
      <c r="E1086">
        <f t="shared" si="113"/>
        <v>162.4</v>
      </c>
      <c r="F1086">
        <f t="shared" si="114"/>
        <v>82.4</v>
      </c>
      <c r="G1086">
        <f t="shared" si="115"/>
        <v>67.199999999999989</v>
      </c>
      <c r="H1086">
        <f t="shared" si="116"/>
        <v>86.4</v>
      </c>
      <c r="I1086">
        <v>0</v>
      </c>
      <c r="J1086" s="22">
        <v>0.28799999999999998</v>
      </c>
      <c r="K1086" s="22">
        <v>0.68800000000000006</v>
      </c>
      <c r="L1086" s="22">
        <v>0.71200000000000008</v>
      </c>
      <c r="M1086" s="22">
        <v>0.69600000000000006</v>
      </c>
      <c r="N1086" s="22">
        <v>0.77600000000000002</v>
      </c>
      <c r="O1086" s="24">
        <v>0.54400000000000004</v>
      </c>
      <c r="P1086" s="24">
        <v>0.52800000000000002</v>
      </c>
      <c r="Q1086" s="24">
        <v>0.7360000000000001</v>
      </c>
      <c r="R1086" s="24">
        <v>0.72000000000000008</v>
      </c>
      <c r="S1086" s="24">
        <v>0.78400000000000003</v>
      </c>
      <c r="T1086" s="24">
        <v>0.76000000000000012</v>
      </c>
      <c r="U1086" s="24">
        <v>0.37600000000000006</v>
      </c>
      <c r="V1086" s="24">
        <v>0.8</v>
      </c>
      <c r="W1086" s="24">
        <v>0.75200000000000011</v>
      </c>
      <c r="X1086" s="24">
        <v>8.0000000000000016E-2</v>
      </c>
      <c r="Y1086" s="24">
        <v>0.35200000000000004</v>
      </c>
      <c r="Z1086" s="24">
        <v>0.72800000000000009</v>
      </c>
      <c r="AA1086" s="25">
        <v>30.400000000000002</v>
      </c>
      <c r="AB1086" s="25">
        <v>7.2</v>
      </c>
      <c r="AC1086" s="25">
        <v>0</v>
      </c>
      <c r="AD1086" s="25">
        <v>5.6000000000000005</v>
      </c>
      <c r="AE1086" s="25">
        <v>1.6</v>
      </c>
      <c r="AF1086" s="25">
        <v>0.8</v>
      </c>
      <c r="AG1086" s="25">
        <v>28.8</v>
      </c>
      <c r="AH1086" s="25">
        <v>6.4</v>
      </c>
      <c r="AI1086" s="25">
        <v>1.6</v>
      </c>
      <c r="AJ1086" s="25">
        <v>0</v>
      </c>
      <c r="AK1086" s="25">
        <v>22.400000000000002</v>
      </c>
      <c r="AL1086" s="25">
        <v>0</v>
      </c>
      <c r="AM1086" s="25">
        <v>4</v>
      </c>
      <c r="AN1086" s="25">
        <v>0</v>
      </c>
      <c r="AO1086" s="25">
        <v>27.200000000000003</v>
      </c>
      <c r="AP1086" s="25">
        <v>16.8</v>
      </c>
      <c r="AQ1086" s="25">
        <v>0</v>
      </c>
      <c r="AR1086" s="25">
        <v>12.8</v>
      </c>
      <c r="AS1086" s="25">
        <v>22.400000000000002</v>
      </c>
      <c r="AT1086" s="25">
        <v>3.2</v>
      </c>
      <c r="AU1086" s="25">
        <v>0</v>
      </c>
      <c r="AV1086" s="25">
        <v>8.8000000000000007</v>
      </c>
      <c r="AW1086" s="25">
        <v>24</v>
      </c>
      <c r="AX1086" s="25">
        <v>14.4</v>
      </c>
      <c r="AY1086" s="25">
        <v>0.8</v>
      </c>
      <c r="AZ1086" s="25">
        <v>0</v>
      </c>
      <c r="BA1086" s="25">
        <v>0</v>
      </c>
      <c r="BB1086" s="25">
        <v>8</v>
      </c>
      <c r="BC1086" s="25">
        <v>11.200000000000001</v>
      </c>
      <c r="BD1086" s="25">
        <v>0</v>
      </c>
      <c r="BE1086" s="25">
        <v>15.200000000000001</v>
      </c>
      <c r="BF1086" s="25">
        <v>7.2</v>
      </c>
      <c r="BG1086" s="25">
        <v>5.6000000000000005</v>
      </c>
      <c r="BH1086" s="25">
        <v>27.200000000000003</v>
      </c>
      <c r="BI1086" s="25">
        <v>35.200000000000003</v>
      </c>
      <c r="BJ1086" s="25">
        <v>7.2</v>
      </c>
      <c r="BK1086" s="25">
        <v>20</v>
      </c>
      <c r="BL1086" s="25">
        <v>6.4</v>
      </c>
      <c r="BM1086" s="25">
        <v>12.8</v>
      </c>
      <c r="BN1086" s="25">
        <v>25.6</v>
      </c>
      <c r="BO1086" t="s">
        <v>236</v>
      </c>
    </row>
    <row r="1087" spans="1:67" x14ac:dyDescent="0.25">
      <c r="A1087" s="6">
        <v>45175</v>
      </c>
      <c r="B1087" t="s">
        <v>15</v>
      </c>
      <c r="C1087">
        <v>6</v>
      </c>
      <c r="D1087">
        <f t="shared" si="112"/>
        <v>376.00000000000011</v>
      </c>
      <c r="E1087">
        <f t="shared" si="113"/>
        <v>77.599999999999994</v>
      </c>
      <c r="F1087">
        <f t="shared" si="114"/>
        <v>132.00000000000011</v>
      </c>
      <c r="G1087">
        <f t="shared" si="115"/>
        <v>123.20000000000002</v>
      </c>
      <c r="H1087">
        <f t="shared" si="116"/>
        <v>43.2</v>
      </c>
      <c r="I1087">
        <v>0</v>
      </c>
      <c r="J1087" s="22">
        <v>0.35200000000000004</v>
      </c>
      <c r="K1087" s="22">
        <v>0.55200000000000005</v>
      </c>
      <c r="L1087" s="22">
        <v>0.56799999999999995</v>
      </c>
      <c r="M1087" s="22">
        <v>0.69600000000000006</v>
      </c>
      <c r="N1087" s="22">
        <v>0.6160000000000001</v>
      </c>
      <c r="O1087" s="24">
        <v>0.79200000000000004</v>
      </c>
      <c r="P1087" s="24">
        <v>0.44000000000000006</v>
      </c>
      <c r="Q1087" s="24">
        <v>0.79200000000000004</v>
      </c>
      <c r="R1087" s="24">
        <v>0.51200000000000001</v>
      </c>
      <c r="S1087" s="24">
        <v>0.63200000000000012</v>
      </c>
      <c r="T1087" s="24">
        <v>0.76000000000000012</v>
      </c>
      <c r="U1087" s="24">
        <v>0.43200000000000005</v>
      </c>
      <c r="V1087" s="24">
        <v>0.78400000000000003</v>
      </c>
      <c r="W1087" s="24">
        <v>0.74400000000000011</v>
      </c>
      <c r="X1087" s="24">
        <v>0.20800000000000002</v>
      </c>
      <c r="Y1087" s="24">
        <v>0.79200000000000004</v>
      </c>
      <c r="Z1087" s="24">
        <v>0.8</v>
      </c>
      <c r="AA1087" s="25">
        <v>34.4</v>
      </c>
      <c r="AB1087" s="25">
        <v>0</v>
      </c>
      <c r="AC1087" s="25">
        <v>8.8000000000000007</v>
      </c>
      <c r="AD1087" s="25">
        <v>31.200000000000003</v>
      </c>
      <c r="AE1087" s="25">
        <v>15.200000000000001</v>
      </c>
      <c r="AF1087" s="25">
        <v>0</v>
      </c>
      <c r="AG1087" s="25">
        <v>10.400000000000091</v>
      </c>
      <c r="AH1087" s="25">
        <v>20.8</v>
      </c>
      <c r="AI1087" s="25">
        <v>10.4</v>
      </c>
      <c r="AJ1087" s="25">
        <v>0.8</v>
      </c>
      <c r="AK1087" s="25">
        <v>0</v>
      </c>
      <c r="AL1087" s="25">
        <v>23.200000000000003</v>
      </c>
      <c r="AM1087" s="25">
        <v>0</v>
      </c>
      <c r="AN1087" s="25">
        <v>0</v>
      </c>
      <c r="AO1087" s="25">
        <v>0</v>
      </c>
      <c r="AP1087" s="25">
        <v>0</v>
      </c>
      <c r="AQ1087" s="25">
        <v>20</v>
      </c>
      <c r="AR1087" s="25">
        <v>0</v>
      </c>
      <c r="AS1087" s="25">
        <v>0</v>
      </c>
      <c r="AT1087" s="25">
        <v>0</v>
      </c>
      <c r="AU1087" s="25">
        <v>7.2</v>
      </c>
      <c r="AV1087" s="25">
        <v>0.8</v>
      </c>
      <c r="AW1087" s="25">
        <v>26.400000000000002</v>
      </c>
      <c r="AX1087" s="25">
        <v>8</v>
      </c>
      <c r="AY1087" s="25">
        <v>7.2</v>
      </c>
      <c r="AZ1087" s="25">
        <v>0</v>
      </c>
      <c r="BA1087" s="25">
        <v>29.6</v>
      </c>
      <c r="BB1087" s="25">
        <v>31.200000000000003</v>
      </c>
      <c r="BC1087" s="25">
        <v>12.8</v>
      </c>
      <c r="BD1087" s="25">
        <v>0</v>
      </c>
      <c r="BE1087" s="25">
        <v>0</v>
      </c>
      <c r="BF1087" s="25">
        <v>9.6000000000000014</v>
      </c>
      <c r="BG1087" s="25">
        <v>0</v>
      </c>
      <c r="BH1087" s="25">
        <v>34.4</v>
      </c>
      <c r="BI1087" s="25">
        <v>0</v>
      </c>
      <c r="BJ1087" s="25">
        <v>18.400000000000002</v>
      </c>
      <c r="BK1087" s="25">
        <v>8.8000000000000007</v>
      </c>
      <c r="BL1087" s="25">
        <v>0.8</v>
      </c>
      <c r="BM1087" s="25">
        <v>0</v>
      </c>
      <c r="BN1087" s="25">
        <v>5.6000000000000005</v>
      </c>
      <c r="BO1087" t="s">
        <v>236</v>
      </c>
    </row>
    <row r="1088" spans="1:67" x14ac:dyDescent="0.25">
      <c r="A1088" s="6">
        <v>45176</v>
      </c>
      <c r="B1088" t="s">
        <v>15</v>
      </c>
      <c r="C1088">
        <v>7</v>
      </c>
      <c r="D1088">
        <f t="shared" si="112"/>
        <v>405.60000000000014</v>
      </c>
      <c r="E1088">
        <f t="shared" si="113"/>
        <v>83.200000000000088</v>
      </c>
      <c r="F1088">
        <f t="shared" si="114"/>
        <v>68.800000000000011</v>
      </c>
      <c r="G1088">
        <f t="shared" si="115"/>
        <v>150.40000000000003</v>
      </c>
      <c r="H1088">
        <f t="shared" si="116"/>
        <v>103.2</v>
      </c>
      <c r="I1088">
        <v>0</v>
      </c>
      <c r="J1088" s="22">
        <v>0.74400000000000011</v>
      </c>
      <c r="K1088" s="22">
        <v>0.51200000000000001</v>
      </c>
      <c r="L1088" s="22">
        <v>0.58399999999999996</v>
      </c>
      <c r="M1088" s="22">
        <v>0.66400000000000015</v>
      </c>
      <c r="N1088" s="22">
        <v>0.40800000000000003</v>
      </c>
      <c r="O1088" s="24">
        <v>0.48799999999999999</v>
      </c>
      <c r="P1088" s="24">
        <v>0.44800000000000006</v>
      </c>
      <c r="Q1088" s="24">
        <v>0.44000000000000006</v>
      </c>
      <c r="R1088" s="24">
        <v>0.63200000000000012</v>
      </c>
      <c r="S1088" s="24">
        <v>0.8</v>
      </c>
      <c r="T1088" s="24">
        <v>0.31200000000000006</v>
      </c>
      <c r="U1088" s="24">
        <v>0.69600000000000006</v>
      </c>
      <c r="V1088" s="24">
        <v>0.78400000000000003</v>
      </c>
      <c r="W1088" s="24">
        <v>0.79200000000000004</v>
      </c>
      <c r="X1088" s="24">
        <v>0.78400000000000003</v>
      </c>
      <c r="Y1088" s="24">
        <v>0.29599999999999999</v>
      </c>
      <c r="Z1088" s="24">
        <v>0.35200000000000004</v>
      </c>
      <c r="AA1088" s="25">
        <v>2.4000000000000004</v>
      </c>
      <c r="AB1088" s="25">
        <v>4</v>
      </c>
      <c r="AC1088" s="25">
        <v>0</v>
      </c>
      <c r="AD1088" s="25">
        <v>14.4</v>
      </c>
      <c r="AE1088" s="25">
        <v>2.4000000000000004</v>
      </c>
      <c r="AF1088" s="25">
        <v>28.8</v>
      </c>
      <c r="AG1088" s="25">
        <v>1.6</v>
      </c>
      <c r="AH1088" s="25">
        <v>1.6</v>
      </c>
      <c r="AI1088" s="25">
        <v>11.200000000000001</v>
      </c>
      <c r="AJ1088" s="25">
        <v>2.4000000000000004</v>
      </c>
      <c r="AK1088" s="25">
        <v>0</v>
      </c>
      <c r="AL1088" s="25">
        <v>3.2</v>
      </c>
      <c r="AM1088" s="25">
        <v>0</v>
      </c>
      <c r="AN1088" s="25">
        <v>0</v>
      </c>
      <c r="AO1088" s="25">
        <v>16</v>
      </c>
      <c r="AP1088" s="25">
        <v>30.400000000000002</v>
      </c>
      <c r="AQ1088" s="25">
        <v>0</v>
      </c>
      <c r="AR1088" s="25">
        <v>0</v>
      </c>
      <c r="AS1088" s="25">
        <v>25.6</v>
      </c>
      <c r="AT1088" s="25">
        <v>28</v>
      </c>
      <c r="AU1088" s="25">
        <v>15.200000000000001</v>
      </c>
      <c r="AV1088" s="25">
        <v>11.200000000000001</v>
      </c>
      <c r="AW1088" s="25">
        <v>23.200000000000003</v>
      </c>
      <c r="AX1088" s="25">
        <v>31.200000000000003</v>
      </c>
      <c r="AY1088" s="25">
        <v>6.4</v>
      </c>
      <c r="AZ1088" s="25">
        <v>4</v>
      </c>
      <c r="BA1088" s="25">
        <v>25.6</v>
      </c>
      <c r="BB1088" s="25">
        <v>0</v>
      </c>
      <c r="BC1088" s="25">
        <v>12.8</v>
      </c>
      <c r="BD1088" s="25">
        <v>20.8</v>
      </c>
      <c r="BE1088" s="25">
        <v>24.8</v>
      </c>
      <c r="BF1088" s="25">
        <v>11.200000000000001</v>
      </c>
      <c r="BG1088" s="25">
        <v>0</v>
      </c>
      <c r="BH1088" s="25">
        <v>8.0000000000000906</v>
      </c>
      <c r="BI1088" s="25">
        <v>20.8</v>
      </c>
      <c r="BJ1088" s="25">
        <v>7.2</v>
      </c>
      <c r="BK1088" s="25">
        <v>5.6000000000000005</v>
      </c>
      <c r="BL1088" s="25">
        <v>5.6000000000000005</v>
      </c>
      <c r="BM1088" s="25">
        <v>0</v>
      </c>
      <c r="BN1088" s="25">
        <v>0</v>
      </c>
      <c r="BO1088" t="s">
        <v>236</v>
      </c>
    </row>
    <row r="1089" spans="1:67" x14ac:dyDescent="0.25">
      <c r="A1089" s="6">
        <v>45177</v>
      </c>
      <c r="B1089" t="s">
        <v>15</v>
      </c>
      <c r="C1089">
        <v>8</v>
      </c>
      <c r="D1089">
        <f t="shared" si="112"/>
        <v>353.60000000000014</v>
      </c>
      <c r="E1089">
        <f t="shared" si="113"/>
        <v>83.2</v>
      </c>
      <c r="F1089">
        <f t="shared" si="114"/>
        <v>89.600000000000023</v>
      </c>
      <c r="G1089">
        <f t="shared" si="115"/>
        <v>41.6</v>
      </c>
      <c r="H1089">
        <f t="shared" si="116"/>
        <v>139.2000000000001</v>
      </c>
      <c r="I1089">
        <v>0</v>
      </c>
      <c r="J1089" s="22">
        <v>0.28799999999999998</v>
      </c>
      <c r="K1089" s="22">
        <v>0.74400000000000011</v>
      </c>
      <c r="L1089" s="22">
        <v>0.60000000000000009</v>
      </c>
      <c r="M1089" s="22">
        <v>0.69600000000000006</v>
      </c>
      <c r="N1089" s="22">
        <v>0.128</v>
      </c>
      <c r="O1089" s="24">
        <v>0.55200000000000005</v>
      </c>
      <c r="P1089" s="24">
        <v>0.71200000000000008</v>
      </c>
      <c r="Q1089" s="24">
        <v>0.55200000000000005</v>
      </c>
      <c r="R1089" s="24">
        <v>0.48799999999999999</v>
      </c>
      <c r="S1089" s="24">
        <v>0.8</v>
      </c>
      <c r="T1089" s="24">
        <v>0.57599999999999996</v>
      </c>
      <c r="U1089" s="24">
        <v>0.37600000000000006</v>
      </c>
      <c r="V1089" s="24">
        <v>0.68</v>
      </c>
      <c r="W1089" s="24">
        <v>0.28799999999999998</v>
      </c>
      <c r="X1089" s="24">
        <v>0.54400000000000004</v>
      </c>
      <c r="Y1089" s="24">
        <v>0.504</v>
      </c>
      <c r="Z1089" s="24">
        <v>0.68800000000000006</v>
      </c>
      <c r="AA1089" s="25">
        <v>13.600000000000001</v>
      </c>
      <c r="AB1089" s="25">
        <v>8</v>
      </c>
      <c r="AC1089" s="25">
        <v>0</v>
      </c>
      <c r="AD1089" s="25">
        <v>1.6</v>
      </c>
      <c r="AE1089" s="25">
        <v>15.200000000000001</v>
      </c>
      <c r="AF1089" s="25">
        <v>7.2</v>
      </c>
      <c r="AG1089" s="25">
        <v>0</v>
      </c>
      <c r="AH1089" s="25">
        <v>0</v>
      </c>
      <c r="AI1089" s="25">
        <v>21.6</v>
      </c>
      <c r="AJ1089" s="25">
        <v>22.400000000000002</v>
      </c>
      <c r="AK1089" s="25">
        <v>0.8</v>
      </c>
      <c r="AL1089" s="25">
        <v>23.200000000000003</v>
      </c>
      <c r="AM1089" s="25">
        <v>16</v>
      </c>
      <c r="AN1089" s="25">
        <v>20</v>
      </c>
      <c r="AO1089" s="25">
        <v>12.8</v>
      </c>
      <c r="AP1089" s="25">
        <v>38.400000000000006</v>
      </c>
      <c r="AQ1089" s="25">
        <v>8</v>
      </c>
      <c r="AR1089" s="25">
        <v>11.200000000000092</v>
      </c>
      <c r="AS1089" s="25">
        <v>9.6000000000000014</v>
      </c>
      <c r="AT1089" s="25">
        <v>0</v>
      </c>
      <c r="AU1089" s="25">
        <v>0</v>
      </c>
      <c r="AV1089" s="25">
        <v>0</v>
      </c>
      <c r="AW1089" s="25">
        <v>4.8000000000000007</v>
      </c>
      <c r="AX1089" s="25">
        <v>7.2</v>
      </c>
      <c r="AY1089" s="25">
        <v>0</v>
      </c>
      <c r="AZ1089" s="25">
        <v>0</v>
      </c>
      <c r="BA1089" s="25">
        <v>3.2</v>
      </c>
      <c r="BB1089" s="25">
        <v>8.8000000000000007</v>
      </c>
      <c r="BC1089" s="25">
        <v>11.200000000000001</v>
      </c>
      <c r="BD1089" s="25">
        <v>6.4</v>
      </c>
      <c r="BE1089" s="25">
        <v>0</v>
      </c>
      <c r="BF1089" s="25">
        <v>23.200000000000003</v>
      </c>
      <c r="BG1089" s="25">
        <v>11.200000000000001</v>
      </c>
      <c r="BH1089" s="25">
        <v>20.8</v>
      </c>
      <c r="BI1089" s="25">
        <v>6.4</v>
      </c>
      <c r="BJ1089" s="25">
        <v>0</v>
      </c>
      <c r="BK1089" s="25">
        <v>7.2</v>
      </c>
      <c r="BL1089" s="25">
        <v>0</v>
      </c>
      <c r="BM1089" s="25">
        <v>14.4</v>
      </c>
      <c r="BN1089" s="25">
        <v>0</v>
      </c>
      <c r="BO1089" t="s">
        <v>236</v>
      </c>
    </row>
    <row r="1090" spans="1:67" x14ac:dyDescent="0.25">
      <c r="A1090" s="6">
        <v>45178</v>
      </c>
      <c r="B1090" t="s">
        <v>15</v>
      </c>
      <c r="C1090">
        <v>9</v>
      </c>
      <c r="D1090">
        <f t="shared" si="112"/>
        <v>330.40000000000003</v>
      </c>
      <c r="E1090">
        <f t="shared" si="113"/>
        <v>60.800000000000004</v>
      </c>
      <c r="F1090">
        <f t="shared" si="114"/>
        <v>106.4</v>
      </c>
      <c r="G1090">
        <f t="shared" si="115"/>
        <v>66.400000000000006</v>
      </c>
      <c r="H1090">
        <f t="shared" si="116"/>
        <v>96.800000000000011</v>
      </c>
      <c r="I1090">
        <v>0</v>
      </c>
      <c r="J1090" s="22">
        <v>0.21600000000000003</v>
      </c>
      <c r="K1090" s="22">
        <v>0.47199999999999998</v>
      </c>
      <c r="L1090" s="22">
        <v>0.56799999999999995</v>
      </c>
      <c r="M1090" s="22">
        <v>0.66400000000000015</v>
      </c>
      <c r="N1090" s="22">
        <v>0.57599999999999996</v>
      </c>
      <c r="O1090" s="24">
        <v>0.56000000000000005</v>
      </c>
      <c r="P1090" s="24">
        <v>0.51200000000000001</v>
      </c>
      <c r="Q1090" s="24">
        <v>8.0000000000000016E-2</v>
      </c>
      <c r="R1090" s="24">
        <v>0.55200000000000005</v>
      </c>
      <c r="S1090" s="24">
        <v>0.36000000000000004</v>
      </c>
      <c r="T1090" s="24">
        <v>0.57599999999999996</v>
      </c>
      <c r="U1090" s="24">
        <v>0.43200000000000005</v>
      </c>
      <c r="V1090" s="24">
        <v>0.22400000000000003</v>
      </c>
      <c r="W1090" s="24">
        <v>0.6080000000000001</v>
      </c>
      <c r="X1090" s="24">
        <v>0.75200000000000011</v>
      </c>
      <c r="Y1090" s="24">
        <v>0.72000000000000008</v>
      </c>
      <c r="Z1090" s="24">
        <v>0.6080000000000001</v>
      </c>
      <c r="AA1090" s="25">
        <v>0</v>
      </c>
      <c r="AB1090" s="25">
        <v>28</v>
      </c>
      <c r="AC1090" s="25">
        <v>4.8000000000000007</v>
      </c>
      <c r="AD1090" s="25">
        <v>0</v>
      </c>
      <c r="AE1090" s="25">
        <v>35.200000000000003</v>
      </c>
      <c r="AF1090" s="25">
        <v>34.4</v>
      </c>
      <c r="AG1090" s="25">
        <v>0</v>
      </c>
      <c r="AH1090" s="25">
        <v>4</v>
      </c>
      <c r="AI1090" s="25">
        <v>0</v>
      </c>
      <c r="AJ1090" s="25">
        <v>0</v>
      </c>
      <c r="AK1090" s="25">
        <v>0</v>
      </c>
      <c r="AL1090" s="25">
        <v>8</v>
      </c>
      <c r="AM1090" s="25">
        <v>17.600000000000001</v>
      </c>
      <c r="AN1090" s="25">
        <v>8.8000000000000007</v>
      </c>
      <c r="AO1090" s="25">
        <v>0</v>
      </c>
      <c r="AP1090" s="25">
        <v>2.4000000000000004</v>
      </c>
      <c r="AQ1090" s="25">
        <v>4.8000000000000007</v>
      </c>
      <c r="AR1090" s="25">
        <v>3.2</v>
      </c>
      <c r="AS1090" s="25">
        <v>38.400000000000006</v>
      </c>
      <c r="AT1090" s="25">
        <v>13.600000000000001</v>
      </c>
      <c r="AU1090" s="25">
        <v>0.8</v>
      </c>
      <c r="AV1090" s="25">
        <v>2.4000000000000004</v>
      </c>
      <c r="AW1090" s="25">
        <v>0</v>
      </c>
      <c r="AX1090" s="25">
        <v>5.6000000000000005</v>
      </c>
      <c r="AY1090" s="25">
        <v>32</v>
      </c>
      <c r="AZ1090" s="25">
        <v>18.400000000000002</v>
      </c>
      <c r="BA1090" s="25">
        <v>0</v>
      </c>
      <c r="BB1090" s="25">
        <v>0</v>
      </c>
      <c r="BC1090" s="25">
        <v>0</v>
      </c>
      <c r="BD1090" s="25">
        <v>7.2</v>
      </c>
      <c r="BE1090" s="25">
        <v>0</v>
      </c>
      <c r="BF1090" s="25">
        <v>12.8</v>
      </c>
      <c r="BG1090" s="25">
        <v>0</v>
      </c>
      <c r="BH1090" s="25">
        <v>0</v>
      </c>
      <c r="BI1090" s="25">
        <v>0</v>
      </c>
      <c r="BJ1090" s="25">
        <v>7.2</v>
      </c>
      <c r="BK1090" s="25">
        <v>4</v>
      </c>
      <c r="BL1090" s="25">
        <v>22.400000000000002</v>
      </c>
      <c r="BM1090" s="25">
        <v>14.4</v>
      </c>
      <c r="BN1090" s="25">
        <v>0</v>
      </c>
      <c r="BO1090" t="s">
        <v>236</v>
      </c>
    </row>
    <row r="1091" spans="1:67" x14ac:dyDescent="0.25">
      <c r="A1091" s="6">
        <v>45179</v>
      </c>
      <c r="B1091" t="s">
        <v>15</v>
      </c>
      <c r="C1091">
        <v>10</v>
      </c>
      <c r="D1091">
        <f t="shared" si="112"/>
        <v>380.00000000000006</v>
      </c>
      <c r="E1091">
        <f t="shared" si="113"/>
        <v>100.80000000000001</v>
      </c>
      <c r="F1091">
        <f t="shared" si="114"/>
        <v>118.4</v>
      </c>
      <c r="G1091">
        <f t="shared" si="115"/>
        <v>115.20000000000002</v>
      </c>
      <c r="H1091">
        <f t="shared" si="116"/>
        <v>45.6</v>
      </c>
      <c r="I1091">
        <v>0</v>
      </c>
      <c r="J1091" s="22">
        <v>0.192</v>
      </c>
      <c r="K1091" s="22">
        <v>0.41600000000000004</v>
      </c>
      <c r="L1091" s="22">
        <v>0.62400000000000011</v>
      </c>
      <c r="M1091" s="22">
        <v>0.64000000000000012</v>
      </c>
      <c r="N1091" s="22">
        <v>0.78400000000000003</v>
      </c>
      <c r="O1091" s="24">
        <v>0.504</v>
      </c>
      <c r="P1091" s="24">
        <v>0.46399999999999997</v>
      </c>
      <c r="Q1091" s="24">
        <v>8.8000000000000009E-2</v>
      </c>
      <c r="R1091" s="24">
        <v>0.53600000000000003</v>
      </c>
      <c r="S1091" s="24">
        <v>0.504</v>
      </c>
      <c r="T1091" s="24">
        <v>0.4</v>
      </c>
      <c r="U1091" s="24">
        <v>0.70400000000000007</v>
      </c>
      <c r="V1091" s="24">
        <v>0.68800000000000006</v>
      </c>
      <c r="W1091" s="24">
        <v>0.71200000000000008</v>
      </c>
      <c r="X1091" s="24">
        <v>0.56000000000000005</v>
      </c>
      <c r="Y1091" s="24">
        <v>0.72800000000000009</v>
      </c>
      <c r="Z1091" s="24">
        <v>0.31200000000000006</v>
      </c>
      <c r="AA1091" s="25">
        <v>6.4</v>
      </c>
      <c r="AB1091" s="25">
        <v>0</v>
      </c>
      <c r="AC1091" s="25">
        <v>4.8000000000000007</v>
      </c>
      <c r="AD1091" s="25">
        <v>7.2</v>
      </c>
      <c r="AE1091" s="25">
        <v>4.8000000000000007</v>
      </c>
      <c r="AF1091" s="25">
        <v>4</v>
      </c>
      <c r="AG1091" s="25">
        <v>28</v>
      </c>
      <c r="AH1091" s="25">
        <v>28.8</v>
      </c>
      <c r="AI1091" s="25">
        <v>11.200000000000001</v>
      </c>
      <c r="AJ1091" s="25">
        <v>23.200000000000003</v>
      </c>
      <c r="AK1091" s="25">
        <v>0</v>
      </c>
      <c r="AL1091" s="25">
        <v>0</v>
      </c>
      <c r="AM1091" s="25">
        <v>4</v>
      </c>
      <c r="AN1091" s="25">
        <v>2.4000000000000004</v>
      </c>
      <c r="AO1091" s="25">
        <v>12</v>
      </c>
      <c r="AP1091" s="25">
        <v>0</v>
      </c>
      <c r="AQ1091" s="25">
        <v>0</v>
      </c>
      <c r="AR1091" s="25">
        <v>17.600000000000001</v>
      </c>
      <c r="AS1091" s="25">
        <v>9.6000000000000014</v>
      </c>
      <c r="AT1091" s="25">
        <v>0</v>
      </c>
      <c r="AU1091" s="25">
        <v>9.6000000000000014</v>
      </c>
      <c r="AV1091" s="25">
        <v>9.6000000000000014</v>
      </c>
      <c r="AW1091" s="25">
        <v>0</v>
      </c>
      <c r="AX1091" s="25">
        <v>4</v>
      </c>
      <c r="AY1091" s="25">
        <v>7.2</v>
      </c>
      <c r="AZ1091" s="25">
        <v>32</v>
      </c>
      <c r="BA1091" s="25">
        <v>31.200000000000003</v>
      </c>
      <c r="BB1091" s="25">
        <v>0</v>
      </c>
      <c r="BC1091" s="25">
        <v>21.6</v>
      </c>
      <c r="BD1091" s="25">
        <v>0</v>
      </c>
      <c r="BE1091" s="25">
        <v>15.200000000000001</v>
      </c>
      <c r="BF1091" s="25">
        <v>18.400000000000002</v>
      </c>
      <c r="BG1091" s="25">
        <v>14.4</v>
      </c>
      <c r="BH1091" s="25">
        <v>0</v>
      </c>
      <c r="BI1091" s="25">
        <v>4.8000000000000007</v>
      </c>
      <c r="BJ1091" s="25">
        <v>18.400000000000002</v>
      </c>
      <c r="BK1091" s="25">
        <v>25.6</v>
      </c>
      <c r="BL1091" s="25">
        <v>4</v>
      </c>
      <c r="BM1091" s="25">
        <v>0</v>
      </c>
      <c r="BN1091" s="25">
        <v>0</v>
      </c>
      <c r="BO1091" t="s">
        <v>236</v>
      </c>
    </row>
    <row r="1092" spans="1:67" x14ac:dyDescent="0.25">
      <c r="A1092" s="6">
        <v>45180</v>
      </c>
      <c r="B1092" t="s">
        <v>15</v>
      </c>
      <c r="C1092">
        <v>11</v>
      </c>
      <c r="D1092">
        <f t="shared" si="112"/>
        <v>291.19999999999993</v>
      </c>
      <c r="E1092">
        <f t="shared" si="113"/>
        <v>99.199999999999989</v>
      </c>
      <c r="F1092">
        <f t="shared" si="114"/>
        <v>54.399999999999991</v>
      </c>
      <c r="G1092">
        <f t="shared" si="115"/>
        <v>87.199999999999989</v>
      </c>
      <c r="H1092">
        <f t="shared" si="116"/>
        <v>50.400000000000006</v>
      </c>
      <c r="I1092">
        <v>0</v>
      </c>
      <c r="J1092" s="22">
        <v>0.6160000000000001</v>
      </c>
      <c r="K1092" s="22">
        <v>0.38400000000000001</v>
      </c>
      <c r="L1092" s="22">
        <v>0.30400000000000005</v>
      </c>
      <c r="M1092" s="22">
        <v>0.68800000000000006</v>
      </c>
      <c r="N1092" s="22">
        <v>0.71200000000000008</v>
      </c>
      <c r="O1092" s="24">
        <v>0.53600000000000003</v>
      </c>
      <c r="P1092" s="24">
        <v>0.60000000000000009</v>
      </c>
      <c r="Q1092" s="24">
        <v>0.56799999999999995</v>
      </c>
      <c r="R1092" s="24">
        <v>0.54400000000000004</v>
      </c>
      <c r="S1092" s="24">
        <v>0.504</v>
      </c>
      <c r="T1092" s="24">
        <v>0.8</v>
      </c>
      <c r="U1092" s="24">
        <v>0.74400000000000011</v>
      </c>
      <c r="V1092" s="24">
        <v>0.63200000000000012</v>
      </c>
      <c r="W1092" s="24">
        <v>0.28799999999999998</v>
      </c>
      <c r="X1092" s="24">
        <v>0.75200000000000011</v>
      </c>
      <c r="Y1092" s="24">
        <v>0.31200000000000006</v>
      </c>
      <c r="Z1092" s="24">
        <v>0.59199999999999997</v>
      </c>
      <c r="AA1092" s="25">
        <v>0</v>
      </c>
      <c r="AB1092" s="25">
        <v>16</v>
      </c>
      <c r="AC1092" s="25">
        <v>4.8000000000000007</v>
      </c>
      <c r="AD1092" s="25">
        <v>0</v>
      </c>
      <c r="AE1092" s="25">
        <v>8</v>
      </c>
      <c r="AF1092" s="25">
        <v>3.2</v>
      </c>
      <c r="AG1092" s="25">
        <v>12.8</v>
      </c>
      <c r="AH1092" s="25">
        <v>0.8</v>
      </c>
      <c r="AI1092" s="25">
        <v>0</v>
      </c>
      <c r="AJ1092" s="25">
        <v>8.8000000000000007</v>
      </c>
      <c r="AK1092" s="25">
        <v>32</v>
      </c>
      <c r="AL1092" s="25">
        <v>0</v>
      </c>
      <c r="AM1092" s="25">
        <v>0</v>
      </c>
      <c r="AN1092" s="25">
        <v>0</v>
      </c>
      <c r="AO1092" s="25">
        <v>0</v>
      </c>
      <c r="AP1092" s="25">
        <v>24</v>
      </c>
      <c r="AQ1092" s="25">
        <v>0</v>
      </c>
      <c r="AR1092" s="25">
        <v>0.8</v>
      </c>
      <c r="AS1092" s="25">
        <v>12.8</v>
      </c>
      <c r="AT1092" s="25">
        <v>12.8</v>
      </c>
      <c r="AU1092" s="25">
        <v>4.8000000000000007</v>
      </c>
      <c r="AV1092" s="25">
        <v>0</v>
      </c>
      <c r="AW1092" s="25">
        <v>5.6000000000000005</v>
      </c>
      <c r="AX1092" s="25">
        <v>0</v>
      </c>
      <c r="AY1092" s="25">
        <v>29.6</v>
      </c>
      <c r="AZ1092" s="25">
        <v>0</v>
      </c>
      <c r="BA1092" s="25">
        <v>0</v>
      </c>
      <c r="BB1092" s="25">
        <v>1.6</v>
      </c>
      <c r="BC1092" s="25">
        <v>40</v>
      </c>
      <c r="BD1092" s="25">
        <v>5.6000000000000005</v>
      </c>
      <c r="BE1092" s="25">
        <v>6.4</v>
      </c>
      <c r="BF1092" s="25">
        <v>12</v>
      </c>
      <c r="BG1092" s="25">
        <v>3.2</v>
      </c>
      <c r="BH1092" s="25">
        <v>4</v>
      </c>
      <c r="BI1092" s="25">
        <v>23.200000000000003</v>
      </c>
      <c r="BJ1092" s="25">
        <v>24.8</v>
      </c>
      <c r="BK1092" s="25">
        <v>0</v>
      </c>
      <c r="BL1092" s="25">
        <v>0</v>
      </c>
      <c r="BM1092" s="25">
        <v>25.6</v>
      </c>
      <c r="BN1092" s="25">
        <v>0</v>
      </c>
      <c r="BO1092" t="s">
        <v>236</v>
      </c>
    </row>
    <row r="1093" spans="1:67" x14ac:dyDescent="0.25">
      <c r="A1093" s="6">
        <v>45181</v>
      </c>
      <c r="B1093" t="s">
        <v>15</v>
      </c>
      <c r="C1093">
        <v>12</v>
      </c>
      <c r="D1093">
        <f t="shared" si="112"/>
        <v>440.00000000000006</v>
      </c>
      <c r="E1093">
        <f t="shared" si="113"/>
        <v>128.80000000000001</v>
      </c>
      <c r="F1093">
        <f t="shared" si="114"/>
        <v>160.00000000000003</v>
      </c>
      <c r="G1093">
        <f t="shared" si="115"/>
        <v>82.4</v>
      </c>
      <c r="H1093">
        <f t="shared" si="116"/>
        <v>68.800000000000011</v>
      </c>
      <c r="I1093">
        <v>0</v>
      </c>
      <c r="J1093" s="22">
        <v>0.32000000000000006</v>
      </c>
      <c r="K1093" s="22">
        <v>0.24</v>
      </c>
      <c r="L1093" s="22">
        <v>0.6080000000000001</v>
      </c>
      <c r="M1093" s="22">
        <v>0.71200000000000008</v>
      </c>
      <c r="N1093" s="22">
        <v>0.72800000000000009</v>
      </c>
      <c r="O1093" s="24">
        <v>0.57599999999999996</v>
      </c>
      <c r="P1093" s="24">
        <v>0.56799999999999995</v>
      </c>
      <c r="Q1093" s="24">
        <v>0.496</v>
      </c>
      <c r="R1093" s="24">
        <v>0.52</v>
      </c>
      <c r="S1093" s="24">
        <v>0.51200000000000001</v>
      </c>
      <c r="T1093" s="24">
        <v>0.504</v>
      </c>
      <c r="U1093" s="24">
        <v>0.76800000000000002</v>
      </c>
      <c r="V1093" s="24">
        <v>0.22400000000000003</v>
      </c>
      <c r="W1093" s="24">
        <v>0.52</v>
      </c>
      <c r="X1093" s="24">
        <v>0.58399999999999996</v>
      </c>
      <c r="Y1093" s="24">
        <v>0.34400000000000003</v>
      </c>
      <c r="Z1093" s="24">
        <v>0.4</v>
      </c>
      <c r="AA1093" s="25">
        <v>7.2</v>
      </c>
      <c r="AB1093" s="25">
        <v>31.200000000000003</v>
      </c>
      <c r="AC1093" s="25">
        <v>20</v>
      </c>
      <c r="AD1093" s="25">
        <v>0</v>
      </c>
      <c r="AE1093" s="25">
        <v>11.200000000000001</v>
      </c>
      <c r="AF1093" s="25">
        <v>39.200000000000003</v>
      </c>
      <c r="AG1093" s="25">
        <v>22.400000000000002</v>
      </c>
      <c r="AH1093" s="25">
        <v>6.4</v>
      </c>
      <c r="AI1093" s="25">
        <v>4</v>
      </c>
      <c r="AJ1093" s="25">
        <v>18.400000000000002</v>
      </c>
      <c r="AK1093" s="25">
        <v>12</v>
      </c>
      <c r="AL1093" s="25">
        <v>0</v>
      </c>
      <c r="AM1093" s="25">
        <v>7.2</v>
      </c>
      <c r="AN1093" s="25">
        <v>0</v>
      </c>
      <c r="AO1093" s="25">
        <v>12.8</v>
      </c>
      <c r="AP1093" s="25">
        <v>26.400000000000002</v>
      </c>
      <c r="AQ1093" s="25">
        <v>0</v>
      </c>
      <c r="AR1093" s="25">
        <v>4</v>
      </c>
      <c r="AS1093" s="25">
        <v>3.2</v>
      </c>
      <c r="AT1093" s="25">
        <v>15.200000000000001</v>
      </c>
      <c r="AU1093" s="25">
        <v>8.8000000000000007</v>
      </c>
      <c r="AV1093" s="25">
        <v>0</v>
      </c>
      <c r="AW1093" s="25">
        <v>0</v>
      </c>
      <c r="AX1093" s="25">
        <v>6.4</v>
      </c>
      <c r="AY1093" s="25">
        <v>12.8</v>
      </c>
      <c r="AZ1093" s="25">
        <v>11.200000000000001</v>
      </c>
      <c r="BA1093" s="25">
        <v>1.6</v>
      </c>
      <c r="BB1093" s="25">
        <v>15.200000000000001</v>
      </c>
      <c r="BC1093" s="25">
        <v>26.400000000000002</v>
      </c>
      <c r="BD1093" s="25">
        <v>0</v>
      </c>
      <c r="BE1093" s="25">
        <v>0.8</v>
      </c>
      <c r="BF1093" s="25">
        <v>23.200000000000003</v>
      </c>
      <c r="BG1093" s="25">
        <v>32.800000000000004</v>
      </c>
      <c r="BH1093" s="25">
        <v>0</v>
      </c>
      <c r="BI1093" s="25">
        <v>20.8</v>
      </c>
      <c r="BJ1093" s="25">
        <v>3.2</v>
      </c>
      <c r="BK1093" s="25">
        <v>17.600000000000001</v>
      </c>
      <c r="BL1093" s="25">
        <v>4.8000000000000007</v>
      </c>
      <c r="BM1093" s="25">
        <v>13.600000000000001</v>
      </c>
      <c r="BN1093" s="25">
        <v>12</v>
      </c>
      <c r="BO1093" t="s">
        <v>236</v>
      </c>
    </row>
    <row r="1094" spans="1:67" x14ac:dyDescent="0.25">
      <c r="A1094" s="6">
        <v>45182</v>
      </c>
      <c r="B1094" t="s">
        <v>15</v>
      </c>
      <c r="C1094">
        <v>13</v>
      </c>
      <c r="D1094">
        <f t="shared" si="112"/>
        <v>299.2</v>
      </c>
      <c r="E1094">
        <f t="shared" si="113"/>
        <v>72.8</v>
      </c>
      <c r="F1094">
        <f t="shared" si="114"/>
        <v>111.20000000000002</v>
      </c>
      <c r="G1094">
        <f t="shared" si="115"/>
        <v>76.000000000000014</v>
      </c>
      <c r="H1094">
        <f t="shared" si="116"/>
        <v>39.200000000000003</v>
      </c>
      <c r="I1094">
        <v>0</v>
      </c>
      <c r="J1094" s="22">
        <v>0.48</v>
      </c>
      <c r="K1094" s="22">
        <v>0.45600000000000007</v>
      </c>
      <c r="L1094" s="22">
        <v>0.59199999999999997</v>
      </c>
      <c r="M1094" s="22">
        <v>0.52</v>
      </c>
      <c r="N1094" s="22">
        <v>0.77600000000000002</v>
      </c>
      <c r="O1094" s="24">
        <v>0.36000000000000004</v>
      </c>
      <c r="P1094" s="24">
        <v>0.60000000000000009</v>
      </c>
      <c r="Q1094" s="24">
        <v>0.48</v>
      </c>
      <c r="R1094" s="24">
        <v>0.72000000000000008</v>
      </c>
      <c r="S1094" s="24">
        <v>0.6160000000000001</v>
      </c>
      <c r="T1094" s="24">
        <v>0.54400000000000004</v>
      </c>
      <c r="U1094" s="24">
        <v>0.76800000000000002</v>
      </c>
      <c r="V1094" s="24">
        <v>0.66400000000000015</v>
      </c>
      <c r="W1094" s="24">
        <v>0.36000000000000004</v>
      </c>
      <c r="X1094" s="24">
        <v>0.7360000000000001</v>
      </c>
      <c r="Y1094" s="24">
        <v>0.48</v>
      </c>
      <c r="Z1094" s="24">
        <v>0.6160000000000001</v>
      </c>
      <c r="AA1094" s="25">
        <v>10.4</v>
      </c>
      <c r="AB1094" s="25">
        <v>12.8</v>
      </c>
      <c r="AC1094" s="25">
        <v>11.200000000000001</v>
      </c>
      <c r="AD1094" s="25">
        <v>11.200000000000001</v>
      </c>
      <c r="AE1094" s="25">
        <v>12.8</v>
      </c>
      <c r="AF1094" s="25">
        <v>10.4</v>
      </c>
      <c r="AG1094" s="25">
        <v>7.2</v>
      </c>
      <c r="AH1094" s="25">
        <v>20</v>
      </c>
      <c r="AI1094" s="25">
        <v>3.2</v>
      </c>
      <c r="AJ1094" s="25">
        <v>12</v>
      </c>
      <c r="AK1094" s="25">
        <v>0</v>
      </c>
      <c r="AL1094" s="25">
        <v>12</v>
      </c>
      <c r="AM1094" s="25">
        <v>0</v>
      </c>
      <c r="AN1094" s="25">
        <v>20.8</v>
      </c>
      <c r="AO1094" s="25">
        <v>0</v>
      </c>
      <c r="AP1094" s="25">
        <v>3.2</v>
      </c>
      <c r="AQ1094" s="25">
        <v>0</v>
      </c>
      <c r="AR1094" s="25">
        <v>3.2</v>
      </c>
      <c r="AS1094" s="25">
        <v>0</v>
      </c>
      <c r="AT1094" s="25">
        <v>0</v>
      </c>
      <c r="AU1094" s="25">
        <v>7.2</v>
      </c>
      <c r="AV1094" s="25">
        <v>1.6</v>
      </c>
      <c r="AW1094" s="25">
        <v>0</v>
      </c>
      <c r="AX1094" s="25">
        <v>0</v>
      </c>
      <c r="AY1094" s="25">
        <v>32.800000000000004</v>
      </c>
      <c r="AZ1094" s="25">
        <v>3.2</v>
      </c>
      <c r="BA1094" s="25">
        <v>4.8000000000000007</v>
      </c>
      <c r="BB1094" s="25">
        <v>16</v>
      </c>
      <c r="BC1094" s="25">
        <v>3.2</v>
      </c>
      <c r="BD1094" s="25">
        <v>7.2</v>
      </c>
      <c r="BE1094" s="25">
        <v>0</v>
      </c>
      <c r="BF1094" s="25">
        <v>0</v>
      </c>
      <c r="BG1094" s="25">
        <v>1.6</v>
      </c>
      <c r="BH1094" s="25">
        <v>2.4000000000000004</v>
      </c>
      <c r="BI1094" s="25">
        <v>5.6000000000000005</v>
      </c>
      <c r="BJ1094" s="25">
        <v>1.6</v>
      </c>
      <c r="BK1094" s="25">
        <v>8.8000000000000007</v>
      </c>
      <c r="BL1094" s="25">
        <v>19.200000000000003</v>
      </c>
      <c r="BM1094" s="25">
        <v>12.8</v>
      </c>
      <c r="BN1094" s="25">
        <v>20.8</v>
      </c>
      <c r="BO1094" t="s">
        <v>236</v>
      </c>
    </row>
    <row r="1095" spans="1:67" x14ac:dyDescent="0.25">
      <c r="A1095" s="6">
        <v>45183</v>
      </c>
      <c r="B1095" t="s">
        <v>15</v>
      </c>
      <c r="C1095">
        <v>14</v>
      </c>
      <c r="D1095">
        <f t="shared" si="112"/>
        <v>355.20000000000005</v>
      </c>
      <c r="E1095">
        <f t="shared" si="113"/>
        <v>90.4</v>
      </c>
      <c r="F1095">
        <f t="shared" si="114"/>
        <v>115.2</v>
      </c>
      <c r="G1095">
        <f t="shared" si="115"/>
        <v>38.400000000000006</v>
      </c>
      <c r="H1095">
        <f t="shared" si="116"/>
        <v>111.2</v>
      </c>
      <c r="I1095">
        <v>0</v>
      </c>
      <c r="J1095" s="22">
        <v>0.24</v>
      </c>
      <c r="K1095" s="22">
        <v>0.34400000000000003</v>
      </c>
      <c r="L1095" s="22">
        <v>0.59199999999999997</v>
      </c>
      <c r="M1095" s="22">
        <v>0.128</v>
      </c>
      <c r="N1095" s="22">
        <v>0.74400000000000011</v>
      </c>
      <c r="O1095" s="24">
        <v>0.72800000000000009</v>
      </c>
      <c r="P1095" s="24">
        <v>0.6160000000000001</v>
      </c>
      <c r="Q1095" s="24">
        <v>0.504</v>
      </c>
      <c r="R1095" s="24">
        <v>0.75200000000000011</v>
      </c>
      <c r="S1095" s="24">
        <v>0.51200000000000001</v>
      </c>
      <c r="T1095" s="24">
        <v>0.57599999999999996</v>
      </c>
      <c r="U1095" s="24">
        <v>0.42400000000000004</v>
      </c>
      <c r="V1095" s="24">
        <v>0.78400000000000003</v>
      </c>
      <c r="W1095" s="24">
        <v>0.60000000000000009</v>
      </c>
      <c r="X1095" s="24">
        <v>0.72000000000000008</v>
      </c>
      <c r="Y1095" s="24">
        <v>0.496</v>
      </c>
      <c r="Z1095" s="24">
        <v>0.496</v>
      </c>
      <c r="AA1095" s="25">
        <v>32.800000000000004</v>
      </c>
      <c r="AB1095" s="25">
        <v>0</v>
      </c>
      <c r="AC1095" s="25">
        <v>0</v>
      </c>
      <c r="AD1095" s="25">
        <v>20.8</v>
      </c>
      <c r="AE1095" s="25">
        <v>16.8</v>
      </c>
      <c r="AF1095" s="25">
        <v>0</v>
      </c>
      <c r="AG1095" s="25">
        <v>28.8</v>
      </c>
      <c r="AH1095" s="25">
        <v>0</v>
      </c>
      <c r="AI1095" s="25">
        <v>14.4</v>
      </c>
      <c r="AJ1095" s="25">
        <v>1.6</v>
      </c>
      <c r="AK1095" s="25">
        <v>13.600000000000001</v>
      </c>
      <c r="AL1095" s="25">
        <v>6.4</v>
      </c>
      <c r="AM1095" s="25">
        <v>21.6</v>
      </c>
      <c r="AN1095" s="25">
        <v>37.6</v>
      </c>
      <c r="AO1095" s="25">
        <v>0</v>
      </c>
      <c r="AP1095" s="25">
        <v>16</v>
      </c>
      <c r="AQ1095" s="25">
        <v>26.400000000000002</v>
      </c>
      <c r="AR1095" s="25">
        <v>3.2</v>
      </c>
      <c r="AS1095" s="25">
        <v>0</v>
      </c>
      <c r="AT1095" s="25">
        <v>0</v>
      </c>
      <c r="AU1095" s="25">
        <v>4</v>
      </c>
      <c r="AV1095" s="25">
        <v>0</v>
      </c>
      <c r="AW1095" s="25">
        <v>0</v>
      </c>
      <c r="AX1095" s="25">
        <v>8.8000000000000007</v>
      </c>
      <c r="AY1095" s="25">
        <v>10.4</v>
      </c>
      <c r="AZ1095" s="25">
        <v>0</v>
      </c>
      <c r="BA1095" s="25">
        <v>15.200000000000001</v>
      </c>
      <c r="BB1095" s="25">
        <v>0</v>
      </c>
      <c r="BC1095" s="25">
        <v>0</v>
      </c>
      <c r="BD1095" s="25">
        <v>0</v>
      </c>
      <c r="BE1095" s="25">
        <v>8</v>
      </c>
      <c r="BF1095" s="25">
        <v>0</v>
      </c>
      <c r="BG1095" s="25">
        <v>3.2</v>
      </c>
      <c r="BH1095" s="25">
        <v>22.400000000000002</v>
      </c>
      <c r="BI1095" s="25">
        <v>15.200000000000001</v>
      </c>
      <c r="BJ1095" s="25">
        <v>16</v>
      </c>
      <c r="BK1095" s="25">
        <v>1.6</v>
      </c>
      <c r="BL1095" s="25">
        <v>4.8000000000000007</v>
      </c>
      <c r="BM1095" s="25">
        <v>11.200000000000001</v>
      </c>
      <c r="BN1095" s="25">
        <v>8</v>
      </c>
      <c r="BO1095" t="s">
        <v>236</v>
      </c>
    </row>
    <row r="1096" spans="1:67" x14ac:dyDescent="0.25">
      <c r="A1096" s="6">
        <v>45184</v>
      </c>
      <c r="B1096" t="s">
        <v>15</v>
      </c>
      <c r="C1096">
        <v>15</v>
      </c>
      <c r="D1096">
        <f t="shared" si="112"/>
        <v>531.20000000000005</v>
      </c>
      <c r="E1096">
        <f t="shared" si="113"/>
        <v>100.80000000000001</v>
      </c>
      <c r="F1096">
        <f t="shared" si="114"/>
        <v>92</v>
      </c>
      <c r="G1096">
        <f t="shared" si="115"/>
        <v>159.20000000000002</v>
      </c>
      <c r="H1096">
        <f t="shared" si="116"/>
        <v>179.20000000000002</v>
      </c>
      <c r="I1096">
        <v>0</v>
      </c>
      <c r="J1096" s="22">
        <v>0.31200000000000006</v>
      </c>
      <c r="K1096" s="22">
        <v>0.48</v>
      </c>
      <c r="L1096" s="22">
        <v>0.57599999999999996</v>
      </c>
      <c r="M1096" s="22">
        <v>0.76800000000000002</v>
      </c>
      <c r="N1096" s="22">
        <v>0.71200000000000008</v>
      </c>
      <c r="O1096" s="24">
        <v>0.4</v>
      </c>
      <c r="P1096" s="24">
        <v>0.70400000000000007</v>
      </c>
      <c r="Q1096" s="24">
        <v>0.68800000000000006</v>
      </c>
      <c r="R1096" s="24">
        <v>0.77600000000000002</v>
      </c>
      <c r="S1096" s="24">
        <v>0.54400000000000004</v>
      </c>
      <c r="T1096" s="24">
        <v>0.78400000000000003</v>
      </c>
      <c r="U1096" s="24">
        <v>0.72000000000000008</v>
      </c>
      <c r="V1096" s="24">
        <v>0.69600000000000006</v>
      </c>
      <c r="W1096" s="24">
        <v>0.72800000000000009</v>
      </c>
      <c r="X1096" s="24">
        <v>0.72000000000000008</v>
      </c>
      <c r="Y1096" s="24">
        <v>0.72800000000000009</v>
      </c>
      <c r="Z1096" s="24">
        <v>0.21600000000000003</v>
      </c>
      <c r="AA1096" s="25">
        <v>8.8000000000000007</v>
      </c>
      <c r="AB1096" s="25">
        <v>11.999999999999989</v>
      </c>
      <c r="AC1096" s="25">
        <v>1.6</v>
      </c>
      <c r="AD1096" s="25">
        <v>16.8</v>
      </c>
      <c r="AE1096" s="25">
        <v>0</v>
      </c>
      <c r="AF1096" s="25">
        <v>17.600000000000001</v>
      </c>
      <c r="AG1096" s="25">
        <v>7.2</v>
      </c>
      <c r="AH1096" s="25">
        <v>12.8</v>
      </c>
      <c r="AI1096" s="25">
        <v>11.200000000000001</v>
      </c>
      <c r="AJ1096" s="25">
        <v>4</v>
      </c>
      <c r="AK1096" s="25">
        <v>0</v>
      </c>
      <c r="AL1096" s="25">
        <v>38.400000000000006</v>
      </c>
      <c r="AM1096" s="25">
        <v>41.6</v>
      </c>
      <c r="AN1096" s="25">
        <v>6.4</v>
      </c>
      <c r="AO1096" s="25">
        <v>0</v>
      </c>
      <c r="AP1096" s="25">
        <v>22.400000000000002</v>
      </c>
      <c r="AQ1096" s="25">
        <v>24.8</v>
      </c>
      <c r="AR1096" s="25">
        <v>43.2</v>
      </c>
      <c r="AS1096" s="25">
        <v>2.4000000000000004</v>
      </c>
      <c r="AT1096" s="25">
        <v>0</v>
      </c>
      <c r="AU1096" s="25">
        <v>27.200000000000003</v>
      </c>
      <c r="AV1096" s="25">
        <v>25.6</v>
      </c>
      <c r="AW1096" s="25">
        <v>7.2</v>
      </c>
      <c r="AX1096" s="25">
        <v>8.8000000000000007</v>
      </c>
      <c r="AY1096" s="25">
        <v>21.6</v>
      </c>
      <c r="AZ1096" s="25">
        <v>6.4</v>
      </c>
      <c r="BA1096" s="25">
        <v>20.8</v>
      </c>
      <c r="BB1096" s="25">
        <v>7.2</v>
      </c>
      <c r="BC1096" s="25">
        <v>6.4</v>
      </c>
      <c r="BD1096" s="25">
        <v>28</v>
      </c>
      <c r="BE1096" s="25">
        <v>0</v>
      </c>
      <c r="BF1096" s="25">
        <v>28</v>
      </c>
      <c r="BG1096" s="25">
        <v>0</v>
      </c>
      <c r="BH1096" s="25">
        <v>8.8000000000000007</v>
      </c>
      <c r="BI1096" s="25">
        <v>9.6000000000000014</v>
      </c>
      <c r="BJ1096" s="25">
        <v>24</v>
      </c>
      <c r="BK1096" s="25">
        <v>30.400000000000002</v>
      </c>
      <c r="BL1096" s="25">
        <v>0</v>
      </c>
      <c r="BM1096" s="25">
        <v>0</v>
      </c>
      <c r="BN1096" s="25">
        <v>0</v>
      </c>
      <c r="BO1096" t="s">
        <v>236</v>
      </c>
    </row>
    <row r="1097" spans="1:67" x14ac:dyDescent="0.25">
      <c r="A1097" s="6">
        <v>45185</v>
      </c>
      <c r="B1097" t="s">
        <v>15</v>
      </c>
      <c r="C1097">
        <v>16</v>
      </c>
      <c r="D1097">
        <f t="shared" si="112"/>
        <v>384.8</v>
      </c>
      <c r="E1097">
        <f t="shared" si="113"/>
        <v>108.80000000000001</v>
      </c>
      <c r="F1097">
        <f t="shared" si="114"/>
        <v>96.800000000000011</v>
      </c>
      <c r="G1097">
        <f t="shared" si="115"/>
        <v>79.2</v>
      </c>
      <c r="H1097">
        <f t="shared" si="116"/>
        <v>100</v>
      </c>
      <c r="I1097">
        <v>0</v>
      </c>
      <c r="J1097" s="22">
        <v>0.64000000000000012</v>
      </c>
      <c r="K1097" s="22">
        <v>0.40800000000000003</v>
      </c>
      <c r="L1097" s="22">
        <v>0.57599999999999996</v>
      </c>
      <c r="M1097" s="22">
        <v>0.39200000000000002</v>
      </c>
      <c r="N1097" s="22">
        <v>0.76800000000000002</v>
      </c>
      <c r="O1097" s="24">
        <v>0.56799999999999995</v>
      </c>
      <c r="P1097" s="24">
        <v>0.72000000000000008</v>
      </c>
      <c r="Q1097" s="24">
        <v>0.28799999999999998</v>
      </c>
      <c r="R1097" s="24">
        <v>0.29599999999999999</v>
      </c>
      <c r="S1097" s="24">
        <v>0.10400000000000001</v>
      </c>
      <c r="T1097" s="24">
        <v>0.504</v>
      </c>
      <c r="U1097" s="24">
        <v>0.72000000000000008</v>
      </c>
      <c r="V1097" s="24">
        <v>0.64800000000000013</v>
      </c>
      <c r="W1097" s="24">
        <v>0.76800000000000002</v>
      </c>
      <c r="X1097" s="24">
        <v>0.77600000000000002</v>
      </c>
      <c r="Y1097" s="24">
        <v>0.72800000000000009</v>
      </c>
      <c r="Z1097" s="24">
        <v>0.8</v>
      </c>
      <c r="AA1097" s="25">
        <v>8</v>
      </c>
      <c r="AB1097" s="25">
        <v>3.2</v>
      </c>
      <c r="AC1097" s="25">
        <v>16.8</v>
      </c>
      <c r="AD1097" s="25">
        <v>0</v>
      </c>
      <c r="AE1097" s="25">
        <v>21.6</v>
      </c>
      <c r="AF1097" s="25">
        <v>16.8</v>
      </c>
      <c r="AG1097" s="25">
        <v>7.2</v>
      </c>
      <c r="AH1097" s="25">
        <v>0</v>
      </c>
      <c r="AI1097" s="25">
        <v>22.400000000000002</v>
      </c>
      <c r="AJ1097" s="25">
        <v>0.8</v>
      </c>
      <c r="AK1097" s="25">
        <v>30.400000000000002</v>
      </c>
      <c r="AL1097" s="25">
        <v>1.6</v>
      </c>
      <c r="AM1097" s="25">
        <v>0</v>
      </c>
      <c r="AN1097" s="25">
        <v>28</v>
      </c>
      <c r="AO1097" s="25">
        <v>4</v>
      </c>
      <c r="AP1097" s="25">
        <v>12.8</v>
      </c>
      <c r="AQ1097" s="25">
        <v>19.200000000000003</v>
      </c>
      <c r="AR1097" s="25">
        <v>12.8</v>
      </c>
      <c r="AS1097" s="25">
        <v>0</v>
      </c>
      <c r="AT1097" s="25">
        <v>21.6</v>
      </c>
      <c r="AU1097" s="25">
        <v>0</v>
      </c>
      <c r="AV1097" s="25">
        <v>6.4</v>
      </c>
      <c r="AW1097" s="25">
        <v>21.6</v>
      </c>
      <c r="AX1097" s="25">
        <v>2.4000000000000004</v>
      </c>
      <c r="AY1097" s="25">
        <v>0</v>
      </c>
      <c r="AZ1097" s="25">
        <v>25.6</v>
      </c>
      <c r="BA1097" s="25">
        <v>4.8000000000000007</v>
      </c>
      <c r="BB1097" s="25">
        <v>0</v>
      </c>
      <c r="BC1097" s="25">
        <v>13.600000000000001</v>
      </c>
      <c r="BD1097" s="25">
        <v>4.8000000000000007</v>
      </c>
      <c r="BE1097" s="25">
        <v>24</v>
      </c>
      <c r="BF1097" s="25">
        <v>4.8000000000000007</v>
      </c>
      <c r="BG1097" s="25">
        <v>11.200000000000001</v>
      </c>
      <c r="BH1097" s="25">
        <v>0.8</v>
      </c>
      <c r="BI1097" s="25">
        <v>7.2</v>
      </c>
      <c r="BJ1097" s="25">
        <v>22.400000000000002</v>
      </c>
      <c r="BK1097" s="25">
        <v>16</v>
      </c>
      <c r="BL1097" s="25">
        <v>0</v>
      </c>
      <c r="BM1097" s="25">
        <v>14.4</v>
      </c>
      <c r="BN1097" s="25">
        <v>8</v>
      </c>
      <c r="BO1097" t="s">
        <v>236</v>
      </c>
    </row>
    <row r="1098" spans="1:67" x14ac:dyDescent="0.25">
      <c r="A1098" s="6">
        <v>45186</v>
      </c>
      <c r="B1098" t="s">
        <v>15</v>
      </c>
      <c r="C1098">
        <v>17</v>
      </c>
      <c r="D1098">
        <f t="shared" si="112"/>
        <v>357.59999999999997</v>
      </c>
      <c r="E1098">
        <f t="shared" si="113"/>
        <v>26.400000000000006</v>
      </c>
      <c r="F1098">
        <f t="shared" si="114"/>
        <v>115.19999999999999</v>
      </c>
      <c r="G1098">
        <f t="shared" si="115"/>
        <v>91.199999999999989</v>
      </c>
      <c r="H1098">
        <f t="shared" si="116"/>
        <v>124.8</v>
      </c>
      <c r="I1098">
        <v>0</v>
      </c>
      <c r="J1098" s="22">
        <v>0.57599999999999996</v>
      </c>
      <c r="K1098" s="22">
        <v>0.55200000000000005</v>
      </c>
      <c r="L1098" s="22">
        <v>0.56000000000000005</v>
      </c>
      <c r="M1098" s="22">
        <v>0.72800000000000009</v>
      </c>
      <c r="N1098" s="22">
        <v>0.70400000000000007</v>
      </c>
      <c r="O1098" s="24">
        <v>0.56799999999999995</v>
      </c>
      <c r="P1098" s="24">
        <v>0.51200000000000001</v>
      </c>
      <c r="Q1098" s="24">
        <v>0.76800000000000002</v>
      </c>
      <c r="R1098" s="24">
        <v>0.78400000000000003</v>
      </c>
      <c r="S1098" s="24">
        <v>0.69600000000000006</v>
      </c>
      <c r="T1098" s="24">
        <v>0.47199999999999998</v>
      </c>
      <c r="U1098" s="24">
        <v>0.36000000000000004</v>
      </c>
      <c r="V1098" s="24">
        <v>0.78400000000000003</v>
      </c>
      <c r="W1098" s="24">
        <v>0.75200000000000011</v>
      </c>
      <c r="X1098" s="24">
        <v>0.58399999999999996</v>
      </c>
      <c r="Y1098" s="24">
        <v>0.65600000000000014</v>
      </c>
      <c r="Z1098" s="24">
        <v>0.20800000000000002</v>
      </c>
      <c r="AA1098" s="25">
        <v>0</v>
      </c>
      <c r="AB1098" s="25">
        <v>24</v>
      </c>
      <c r="AC1098" s="25">
        <v>9.6000000000000014</v>
      </c>
      <c r="AD1098" s="25">
        <v>30.400000000000002</v>
      </c>
      <c r="AE1098" s="25">
        <v>4</v>
      </c>
      <c r="AF1098" s="25">
        <v>15.200000000000001</v>
      </c>
      <c r="AG1098" s="25">
        <v>1.6</v>
      </c>
      <c r="AH1098" s="25">
        <v>5.6000000000000005</v>
      </c>
      <c r="AI1098" s="25">
        <v>24.8</v>
      </c>
      <c r="AJ1098" s="25">
        <v>0</v>
      </c>
      <c r="AK1098" s="25">
        <v>7.2</v>
      </c>
      <c r="AL1098" s="25">
        <v>4</v>
      </c>
      <c r="AM1098" s="25">
        <v>16</v>
      </c>
      <c r="AN1098" s="25">
        <v>1.6</v>
      </c>
      <c r="AO1098" s="25">
        <v>0</v>
      </c>
      <c r="AP1098" s="25">
        <v>17.600000000000001</v>
      </c>
      <c r="AQ1098" s="25">
        <v>20.8</v>
      </c>
      <c r="AR1098" s="25">
        <v>17.600000000000001</v>
      </c>
      <c r="AS1098" s="25">
        <v>32</v>
      </c>
      <c r="AT1098" s="25">
        <v>15.200000000000001</v>
      </c>
      <c r="AU1098" s="25">
        <v>0</v>
      </c>
      <c r="AV1098" s="25">
        <v>35.200000000000003</v>
      </c>
      <c r="AW1098" s="25">
        <v>0</v>
      </c>
      <c r="AX1098" s="25">
        <v>8.8000000000000007</v>
      </c>
      <c r="AY1098" s="25">
        <v>0</v>
      </c>
      <c r="AZ1098" s="25">
        <v>21.6</v>
      </c>
      <c r="BA1098" s="25">
        <v>0</v>
      </c>
      <c r="BB1098" s="25">
        <v>5.6000000000000005</v>
      </c>
      <c r="BC1098" s="25">
        <v>16</v>
      </c>
      <c r="BD1098" s="25">
        <v>4</v>
      </c>
      <c r="BE1098" s="25">
        <v>0.8</v>
      </c>
      <c r="BF1098" s="25">
        <v>0</v>
      </c>
      <c r="BG1098" s="25">
        <v>17.600000000000001</v>
      </c>
      <c r="BH1098" s="25">
        <v>5.6000000000000005</v>
      </c>
      <c r="BI1098" s="25">
        <v>0</v>
      </c>
      <c r="BJ1098" s="25">
        <v>0</v>
      </c>
      <c r="BK1098" s="25">
        <v>2.4000000000000004</v>
      </c>
      <c r="BL1098" s="25">
        <v>0</v>
      </c>
      <c r="BM1098" s="25">
        <v>0</v>
      </c>
      <c r="BN1098" s="25">
        <v>0</v>
      </c>
      <c r="BO1098" t="s">
        <v>236</v>
      </c>
    </row>
    <row r="1099" spans="1:67" x14ac:dyDescent="0.25">
      <c r="A1099" s="6">
        <v>45187</v>
      </c>
      <c r="B1099" t="s">
        <v>15</v>
      </c>
      <c r="C1099">
        <v>18</v>
      </c>
      <c r="D1099">
        <f t="shared" si="112"/>
        <v>473.6</v>
      </c>
      <c r="E1099">
        <f t="shared" si="113"/>
        <v>203.20000000000002</v>
      </c>
      <c r="F1099">
        <f t="shared" si="114"/>
        <v>138.4</v>
      </c>
      <c r="G1099">
        <f t="shared" si="115"/>
        <v>80.8</v>
      </c>
      <c r="H1099">
        <f t="shared" si="116"/>
        <v>51.2</v>
      </c>
      <c r="I1099">
        <v>0</v>
      </c>
      <c r="J1099" s="22">
        <v>0.34400000000000003</v>
      </c>
      <c r="K1099" s="22">
        <v>0.4</v>
      </c>
      <c r="L1099" s="22">
        <v>0.25600000000000001</v>
      </c>
      <c r="M1099" s="22">
        <v>0.64800000000000013</v>
      </c>
      <c r="N1099" s="22">
        <v>0.59199999999999997</v>
      </c>
      <c r="O1099" s="24">
        <v>0.496</v>
      </c>
      <c r="P1099" s="24">
        <v>0.52800000000000002</v>
      </c>
      <c r="Q1099" s="24">
        <v>0.44800000000000006</v>
      </c>
      <c r="R1099" s="24">
        <v>0.504</v>
      </c>
      <c r="S1099" s="24">
        <v>0.64800000000000013</v>
      </c>
      <c r="T1099" s="24">
        <v>0.71200000000000008</v>
      </c>
      <c r="U1099" s="24">
        <v>0.25600000000000001</v>
      </c>
      <c r="V1099" s="24">
        <v>0.8</v>
      </c>
      <c r="W1099" s="24">
        <v>0.78400000000000003</v>
      </c>
      <c r="X1099" s="24">
        <v>0.31200000000000006</v>
      </c>
      <c r="Y1099" s="24">
        <v>0.59199999999999997</v>
      </c>
      <c r="Z1099" s="24">
        <v>0.76800000000000002</v>
      </c>
      <c r="AA1099" s="25">
        <v>11.200000000000001</v>
      </c>
      <c r="AB1099" s="25">
        <v>16</v>
      </c>
      <c r="AC1099" s="25">
        <v>0</v>
      </c>
      <c r="AD1099" s="25">
        <v>15.200000000000001</v>
      </c>
      <c r="AE1099" s="25">
        <v>4.8000000000000007</v>
      </c>
      <c r="AF1099" s="25">
        <v>3.2</v>
      </c>
      <c r="AG1099" s="25">
        <v>4.8000000000000007</v>
      </c>
      <c r="AH1099" s="25">
        <v>44.800000000000004</v>
      </c>
      <c r="AI1099" s="25">
        <v>4.8000000000000007</v>
      </c>
      <c r="AJ1099" s="25">
        <v>33.6</v>
      </c>
      <c r="AK1099" s="25">
        <v>8.8000000000000007</v>
      </c>
      <c r="AL1099" s="25">
        <v>0</v>
      </c>
      <c r="AM1099" s="25">
        <v>0</v>
      </c>
      <c r="AN1099" s="25">
        <v>12</v>
      </c>
      <c r="AO1099" s="25">
        <v>6.4</v>
      </c>
      <c r="AP1099" s="25">
        <v>21.6</v>
      </c>
      <c r="AQ1099" s="25">
        <v>4</v>
      </c>
      <c r="AR1099" s="25">
        <v>0</v>
      </c>
      <c r="AS1099" s="25">
        <v>0</v>
      </c>
      <c r="AT1099" s="25">
        <v>7.2</v>
      </c>
      <c r="AU1099" s="25">
        <v>8</v>
      </c>
      <c r="AV1099" s="25">
        <v>4</v>
      </c>
      <c r="AW1099" s="25">
        <v>15.200000000000001</v>
      </c>
      <c r="AX1099" s="25">
        <v>16</v>
      </c>
      <c r="AY1099" s="25">
        <v>0</v>
      </c>
      <c r="AZ1099" s="25">
        <v>0</v>
      </c>
      <c r="BA1099" s="25">
        <v>20.8</v>
      </c>
      <c r="BB1099" s="25">
        <v>1.6</v>
      </c>
      <c r="BC1099" s="25">
        <v>12</v>
      </c>
      <c r="BD1099" s="25">
        <v>3.2</v>
      </c>
      <c r="BE1099" s="25">
        <v>28.8</v>
      </c>
      <c r="BF1099" s="25">
        <v>9.6000000000000014</v>
      </c>
      <c r="BG1099" s="25">
        <v>5.6000000000000005</v>
      </c>
      <c r="BH1099" s="25">
        <v>39.200000000000003</v>
      </c>
      <c r="BI1099" s="25">
        <v>26.400000000000002</v>
      </c>
      <c r="BJ1099" s="25">
        <v>0</v>
      </c>
      <c r="BK1099" s="25">
        <v>28</v>
      </c>
      <c r="BL1099" s="25">
        <v>0</v>
      </c>
      <c r="BM1099" s="25">
        <v>49.6</v>
      </c>
      <c r="BN1099" s="25">
        <v>16</v>
      </c>
      <c r="BO1099" t="s">
        <v>236</v>
      </c>
    </row>
    <row r="1100" spans="1:67" x14ac:dyDescent="0.25">
      <c r="A1100" s="6">
        <v>45188</v>
      </c>
      <c r="B1100" t="s">
        <v>15</v>
      </c>
      <c r="C1100">
        <v>19</v>
      </c>
      <c r="D1100">
        <f t="shared" si="112"/>
        <v>428.8</v>
      </c>
      <c r="E1100">
        <f t="shared" si="113"/>
        <v>133.60000000000002</v>
      </c>
      <c r="F1100">
        <f t="shared" si="114"/>
        <v>100.8</v>
      </c>
      <c r="G1100">
        <f t="shared" si="115"/>
        <v>85.6</v>
      </c>
      <c r="H1100">
        <f t="shared" si="116"/>
        <v>108.80000000000001</v>
      </c>
      <c r="I1100">
        <v>0</v>
      </c>
      <c r="J1100" s="22">
        <v>0.30400000000000005</v>
      </c>
      <c r="K1100" s="22">
        <v>0.46399999999999997</v>
      </c>
      <c r="L1100" s="22">
        <v>0.66400000000000015</v>
      </c>
      <c r="M1100" s="22">
        <v>0.52800000000000002</v>
      </c>
      <c r="N1100" s="22">
        <v>0.77600000000000002</v>
      </c>
      <c r="O1100" s="24">
        <v>0.46399999999999997</v>
      </c>
      <c r="P1100" s="24">
        <v>0.55200000000000005</v>
      </c>
      <c r="Q1100" s="24">
        <v>0.59199999999999997</v>
      </c>
      <c r="R1100" s="24">
        <v>0.57599999999999996</v>
      </c>
      <c r="S1100" s="24">
        <v>0.57599999999999996</v>
      </c>
      <c r="T1100" s="24">
        <v>0.75200000000000011</v>
      </c>
      <c r="U1100" s="24">
        <v>0.35200000000000004</v>
      </c>
      <c r="V1100" s="24">
        <v>0.8</v>
      </c>
      <c r="W1100" s="24">
        <v>0.75200000000000011</v>
      </c>
      <c r="X1100" s="24">
        <v>0.79200000000000004</v>
      </c>
      <c r="Y1100" s="24">
        <v>0.72800000000000009</v>
      </c>
      <c r="Z1100" s="24">
        <v>0.58399999999999996</v>
      </c>
      <c r="AA1100" s="25">
        <v>28.8</v>
      </c>
      <c r="AB1100" s="25">
        <v>7.2</v>
      </c>
      <c r="AC1100" s="25">
        <v>0.8</v>
      </c>
      <c r="AD1100" s="25">
        <v>0.8</v>
      </c>
      <c r="AE1100" s="25">
        <v>0</v>
      </c>
      <c r="AF1100" s="25">
        <v>0</v>
      </c>
      <c r="AG1100" s="25">
        <v>5.6000000000000005</v>
      </c>
      <c r="AH1100" s="25">
        <v>0.8</v>
      </c>
      <c r="AI1100" s="25">
        <v>28</v>
      </c>
      <c r="AJ1100" s="25">
        <v>28.8</v>
      </c>
      <c r="AK1100" s="25">
        <v>0</v>
      </c>
      <c r="AL1100" s="25">
        <v>23.200000000000003</v>
      </c>
      <c r="AM1100" s="25">
        <v>26.400000000000002</v>
      </c>
      <c r="AN1100" s="25">
        <v>8</v>
      </c>
      <c r="AO1100" s="25">
        <v>5.6000000000000005</v>
      </c>
      <c r="AP1100" s="25">
        <v>0</v>
      </c>
      <c r="AQ1100" s="25">
        <v>10.4</v>
      </c>
      <c r="AR1100" s="25">
        <v>28.8</v>
      </c>
      <c r="AS1100" s="25">
        <v>6.4</v>
      </c>
      <c r="AT1100" s="25">
        <v>0</v>
      </c>
      <c r="AU1100" s="25">
        <v>5.6000000000000005</v>
      </c>
      <c r="AV1100" s="25">
        <v>33.6</v>
      </c>
      <c r="AW1100" s="25">
        <v>10.4</v>
      </c>
      <c r="AX1100" s="25">
        <v>0</v>
      </c>
      <c r="AY1100" s="25">
        <v>7.2</v>
      </c>
      <c r="AZ1100" s="25">
        <v>4</v>
      </c>
      <c r="BA1100" s="25">
        <v>6.4</v>
      </c>
      <c r="BB1100" s="25">
        <v>7.2</v>
      </c>
      <c r="BC1100" s="25">
        <v>1.6</v>
      </c>
      <c r="BD1100" s="25">
        <v>9.6000000000000014</v>
      </c>
      <c r="BE1100" s="25">
        <v>18.400000000000002</v>
      </c>
      <c r="BF1100" s="25">
        <v>6.4</v>
      </c>
      <c r="BG1100" s="25">
        <v>3.2</v>
      </c>
      <c r="BH1100" s="25">
        <v>33.6</v>
      </c>
      <c r="BI1100" s="25">
        <v>0</v>
      </c>
      <c r="BJ1100" s="25">
        <v>16</v>
      </c>
      <c r="BK1100" s="25">
        <v>12</v>
      </c>
      <c r="BL1100" s="25">
        <v>7.2</v>
      </c>
      <c r="BM1100" s="25">
        <v>27.200000000000003</v>
      </c>
      <c r="BN1100" s="25">
        <v>9.6000000000000014</v>
      </c>
      <c r="BO1100" t="s">
        <v>236</v>
      </c>
    </row>
    <row r="1101" spans="1:67" x14ac:dyDescent="0.25">
      <c r="A1101" s="6">
        <v>45189</v>
      </c>
      <c r="B1101" t="s">
        <v>15</v>
      </c>
      <c r="C1101">
        <v>20</v>
      </c>
      <c r="D1101">
        <f t="shared" si="112"/>
        <v>330.40000000000003</v>
      </c>
      <c r="E1101">
        <f t="shared" si="113"/>
        <v>74.400000000000006</v>
      </c>
      <c r="F1101">
        <f t="shared" si="114"/>
        <v>59.2</v>
      </c>
      <c r="G1101">
        <f t="shared" si="115"/>
        <v>129.60000000000002</v>
      </c>
      <c r="H1101">
        <f t="shared" si="116"/>
        <v>67.2</v>
      </c>
      <c r="I1101">
        <v>0</v>
      </c>
      <c r="J1101" s="22">
        <v>0.34400000000000003</v>
      </c>
      <c r="K1101" s="22">
        <v>0.496</v>
      </c>
      <c r="L1101" s="22">
        <v>0.64000000000000012</v>
      </c>
      <c r="M1101" s="22">
        <v>0.63200000000000012</v>
      </c>
      <c r="N1101" s="22">
        <v>0.72800000000000009</v>
      </c>
      <c r="O1101" s="24">
        <v>0.59199999999999997</v>
      </c>
      <c r="P1101" s="24">
        <v>0.7360000000000001</v>
      </c>
      <c r="Q1101" s="24">
        <v>0.25600000000000001</v>
      </c>
      <c r="R1101" s="24">
        <v>0.57599999999999996</v>
      </c>
      <c r="S1101" s="24">
        <v>0.6160000000000001</v>
      </c>
      <c r="T1101" s="24">
        <v>0.496</v>
      </c>
      <c r="U1101" s="24">
        <v>0.48</v>
      </c>
      <c r="V1101" s="24">
        <v>0.68</v>
      </c>
      <c r="W1101" s="24">
        <v>0.2</v>
      </c>
      <c r="X1101" s="24">
        <v>0.69600000000000006</v>
      </c>
      <c r="Y1101" s="24">
        <v>0.28000000000000003</v>
      </c>
      <c r="Z1101" s="24">
        <v>0.68800000000000006</v>
      </c>
      <c r="AA1101" s="25">
        <v>33.6</v>
      </c>
      <c r="AB1101" s="25">
        <v>0</v>
      </c>
      <c r="AC1101" s="25">
        <v>1.6</v>
      </c>
      <c r="AD1101" s="25">
        <v>0</v>
      </c>
      <c r="AE1101" s="25">
        <v>0</v>
      </c>
      <c r="AF1101" s="25">
        <v>0</v>
      </c>
      <c r="AG1101" s="25">
        <v>16.8</v>
      </c>
      <c r="AH1101" s="25">
        <v>4</v>
      </c>
      <c r="AI1101" s="25">
        <v>3.2</v>
      </c>
      <c r="AJ1101" s="25">
        <v>0</v>
      </c>
      <c r="AK1101" s="25">
        <v>2.4000000000000004</v>
      </c>
      <c r="AL1101" s="25">
        <v>2.4000000000000004</v>
      </c>
      <c r="AM1101" s="25">
        <v>0</v>
      </c>
      <c r="AN1101" s="25">
        <v>5.6000000000000005</v>
      </c>
      <c r="AO1101" s="25">
        <v>16.8</v>
      </c>
      <c r="AP1101" s="25">
        <v>0</v>
      </c>
      <c r="AQ1101" s="25">
        <v>14.4</v>
      </c>
      <c r="AR1101" s="25">
        <v>24.8</v>
      </c>
      <c r="AS1101" s="25">
        <v>3.2</v>
      </c>
      <c r="AT1101" s="25">
        <v>0</v>
      </c>
      <c r="AU1101" s="25">
        <v>15.200000000000001</v>
      </c>
      <c r="AV1101" s="25">
        <v>18.400000000000002</v>
      </c>
      <c r="AW1101" s="25">
        <v>7.2</v>
      </c>
      <c r="AX1101" s="25">
        <v>4.8000000000000007</v>
      </c>
      <c r="AY1101" s="25">
        <v>8.8000000000000007</v>
      </c>
      <c r="AZ1101" s="25">
        <v>28.8</v>
      </c>
      <c r="BA1101" s="25">
        <v>22.400000000000002</v>
      </c>
      <c r="BB1101" s="25">
        <v>5.6000000000000005</v>
      </c>
      <c r="BC1101" s="25">
        <v>13.600000000000001</v>
      </c>
      <c r="BD1101" s="25">
        <v>4.8000000000000007</v>
      </c>
      <c r="BE1101" s="25">
        <v>0</v>
      </c>
      <c r="BF1101" s="25">
        <v>0.8</v>
      </c>
      <c r="BG1101" s="25">
        <v>8</v>
      </c>
      <c r="BH1101" s="25">
        <v>23.200000000000003</v>
      </c>
      <c r="BI1101" s="25">
        <v>11.200000000000001</v>
      </c>
      <c r="BJ1101" s="25">
        <v>0</v>
      </c>
      <c r="BK1101" s="25">
        <v>0</v>
      </c>
      <c r="BL1101" s="25">
        <v>16.8</v>
      </c>
      <c r="BM1101" s="25">
        <v>4</v>
      </c>
      <c r="BN1101" s="25">
        <v>10.4</v>
      </c>
      <c r="BO1101" t="s">
        <v>236</v>
      </c>
    </row>
    <row r="1102" spans="1:67" x14ac:dyDescent="0.25">
      <c r="A1102" s="6">
        <v>45190</v>
      </c>
      <c r="B1102" t="s">
        <v>15</v>
      </c>
      <c r="C1102">
        <v>21</v>
      </c>
      <c r="D1102">
        <f t="shared" si="112"/>
        <v>391.20000000000005</v>
      </c>
      <c r="E1102">
        <f t="shared" si="113"/>
        <v>103.2</v>
      </c>
      <c r="F1102">
        <f t="shared" si="114"/>
        <v>96</v>
      </c>
      <c r="G1102">
        <f t="shared" si="115"/>
        <v>85.600000000000023</v>
      </c>
      <c r="H1102">
        <f t="shared" si="116"/>
        <v>106.4</v>
      </c>
      <c r="I1102">
        <v>0</v>
      </c>
      <c r="J1102" s="22">
        <v>0.2</v>
      </c>
      <c r="K1102" s="22">
        <v>0.60000000000000009</v>
      </c>
      <c r="L1102" s="22">
        <v>0.62400000000000011</v>
      </c>
      <c r="M1102" s="22">
        <v>0.67200000000000004</v>
      </c>
      <c r="N1102" s="22">
        <v>0.76800000000000002</v>
      </c>
      <c r="O1102" s="24">
        <v>0.56000000000000005</v>
      </c>
      <c r="P1102" s="24">
        <v>0.6160000000000001</v>
      </c>
      <c r="Q1102" s="24">
        <v>0.54400000000000004</v>
      </c>
      <c r="R1102" s="24">
        <v>0.55200000000000005</v>
      </c>
      <c r="S1102" s="24">
        <v>0.56799999999999995</v>
      </c>
      <c r="T1102" s="24">
        <v>0.496</v>
      </c>
      <c r="U1102" s="24">
        <v>0.59199999999999997</v>
      </c>
      <c r="V1102" s="24">
        <v>0.8</v>
      </c>
      <c r="W1102" s="24">
        <v>0.72000000000000008</v>
      </c>
      <c r="X1102" s="24">
        <v>0.59199999999999997</v>
      </c>
      <c r="Y1102" s="24">
        <v>0.248</v>
      </c>
      <c r="Z1102" s="24">
        <v>0.32800000000000007</v>
      </c>
      <c r="AA1102" s="25">
        <v>20</v>
      </c>
      <c r="AB1102" s="25">
        <v>0</v>
      </c>
      <c r="AC1102" s="25">
        <v>5.6000000000000005</v>
      </c>
      <c r="AD1102" s="25">
        <v>9.6000000000000014</v>
      </c>
      <c r="AE1102" s="25">
        <v>8.8000000000000007</v>
      </c>
      <c r="AF1102" s="25">
        <v>29.6</v>
      </c>
      <c r="AG1102" s="25">
        <v>0</v>
      </c>
      <c r="AH1102" s="25">
        <v>0</v>
      </c>
      <c r="AI1102" s="25">
        <v>0</v>
      </c>
      <c r="AJ1102" s="25">
        <v>22.400000000000002</v>
      </c>
      <c r="AK1102" s="25">
        <v>2.4000000000000004</v>
      </c>
      <c r="AL1102" s="25">
        <v>6.4</v>
      </c>
      <c r="AM1102" s="25">
        <v>7.2</v>
      </c>
      <c r="AN1102" s="25">
        <v>16</v>
      </c>
      <c r="AO1102" s="25">
        <v>17.600000000000001</v>
      </c>
      <c r="AP1102" s="25">
        <v>28.8</v>
      </c>
      <c r="AQ1102" s="25">
        <v>16.8</v>
      </c>
      <c r="AR1102" s="25">
        <v>0</v>
      </c>
      <c r="AS1102" s="25">
        <v>6.4</v>
      </c>
      <c r="AT1102" s="25">
        <v>7.2</v>
      </c>
      <c r="AU1102" s="25">
        <v>11.200000000000001</v>
      </c>
      <c r="AV1102" s="25">
        <v>9.6000000000000014</v>
      </c>
      <c r="AW1102" s="25">
        <v>1.6</v>
      </c>
      <c r="AX1102" s="25">
        <v>0.8</v>
      </c>
      <c r="AY1102" s="25">
        <v>31.200000000000003</v>
      </c>
      <c r="AZ1102" s="25">
        <v>10.4</v>
      </c>
      <c r="BA1102" s="25">
        <v>6.4</v>
      </c>
      <c r="BB1102" s="25">
        <v>11.200000000000001</v>
      </c>
      <c r="BC1102" s="25">
        <v>3.2</v>
      </c>
      <c r="BD1102" s="25">
        <v>0</v>
      </c>
      <c r="BE1102" s="25">
        <v>17.600000000000001</v>
      </c>
      <c r="BF1102" s="25">
        <v>8</v>
      </c>
      <c r="BG1102" s="25">
        <v>4</v>
      </c>
      <c r="BH1102" s="25">
        <v>0</v>
      </c>
      <c r="BI1102" s="25">
        <v>0.8</v>
      </c>
      <c r="BJ1102" s="25">
        <v>4</v>
      </c>
      <c r="BK1102" s="25">
        <v>0</v>
      </c>
      <c r="BL1102" s="25">
        <v>16</v>
      </c>
      <c r="BM1102" s="25">
        <v>33.6</v>
      </c>
      <c r="BN1102" s="25">
        <v>19.200000000000003</v>
      </c>
      <c r="BO1102" t="s">
        <v>236</v>
      </c>
    </row>
    <row r="1103" spans="1:67" x14ac:dyDescent="0.25">
      <c r="A1103" s="6">
        <v>45191</v>
      </c>
      <c r="B1103" t="s">
        <v>15</v>
      </c>
      <c r="C1103">
        <v>22</v>
      </c>
      <c r="D1103">
        <f t="shared" si="112"/>
        <v>353.6</v>
      </c>
      <c r="E1103">
        <f t="shared" si="113"/>
        <v>102.4</v>
      </c>
      <c r="F1103">
        <f t="shared" si="114"/>
        <v>65.599999999999994</v>
      </c>
      <c r="G1103">
        <f t="shared" si="115"/>
        <v>84.800000000000011</v>
      </c>
      <c r="H1103">
        <f t="shared" si="116"/>
        <v>100.80000000000003</v>
      </c>
      <c r="I1103">
        <v>0</v>
      </c>
      <c r="J1103" s="22">
        <v>0.48799999999999999</v>
      </c>
      <c r="K1103" s="22">
        <v>0.44000000000000006</v>
      </c>
      <c r="L1103" s="22">
        <v>0.72800000000000009</v>
      </c>
      <c r="M1103" s="22">
        <v>0.79200000000000004</v>
      </c>
      <c r="N1103" s="22">
        <v>0.53600000000000003</v>
      </c>
      <c r="O1103" s="24">
        <v>0.59199999999999997</v>
      </c>
      <c r="P1103" s="24">
        <v>0.64000000000000012</v>
      </c>
      <c r="Q1103" s="24">
        <v>0.45600000000000007</v>
      </c>
      <c r="R1103" s="24">
        <v>0.76000000000000012</v>
      </c>
      <c r="S1103" s="24">
        <v>0.496</v>
      </c>
      <c r="T1103" s="24">
        <v>0.8</v>
      </c>
      <c r="U1103" s="24">
        <v>0.71200000000000008</v>
      </c>
      <c r="V1103" s="24">
        <v>0.7360000000000001</v>
      </c>
      <c r="W1103" s="24">
        <v>0.65600000000000014</v>
      </c>
      <c r="X1103" s="24">
        <v>0.76800000000000002</v>
      </c>
      <c r="Y1103" s="24">
        <v>0.8</v>
      </c>
      <c r="Z1103" s="24">
        <v>0.72800000000000009</v>
      </c>
      <c r="AA1103" s="25">
        <v>11.200000000000001</v>
      </c>
      <c r="AB1103" s="25">
        <v>6.4</v>
      </c>
      <c r="AC1103" s="25">
        <v>0</v>
      </c>
      <c r="AD1103" s="25">
        <v>20.8</v>
      </c>
      <c r="AE1103" s="25">
        <v>0</v>
      </c>
      <c r="AF1103" s="25">
        <v>25.6</v>
      </c>
      <c r="AG1103" s="25">
        <v>0</v>
      </c>
      <c r="AH1103" s="25">
        <v>0</v>
      </c>
      <c r="AI1103" s="25">
        <v>1.6</v>
      </c>
      <c r="AJ1103" s="25">
        <v>0</v>
      </c>
      <c r="AK1103" s="25">
        <v>19.200000000000003</v>
      </c>
      <c r="AL1103" s="25">
        <v>0</v>
      </c>
      <c r="AM1103" s="25">
        <v>18.400000000000002</v>
      </c>
      <c r="AN1103" s="25">
        <v>14.4</v>
      </c>
      <c r="AO1103" s="25">
        <v>1.6</v>
      </c>
      <c r="AP1103" s="25">
        <v>11.200000000000001</v>
      </c>
      <c r="AQ1103" s="25">
        <v>27.200000000000003</v>
      </c>
      <c r="AR1103" s="25">
        <v>11.200000000000001</v>
      </c>
      <c r="AS1103" s="25">
        <v>2.4000000000000004</v>
      </c>
      <c r="AT1103" s="25">
        <v>14.4</v>
      </c>
      <c r="AU1103" s="25">
        <v>19.200000000000003</v>
      </c>
      <c r="AV1103" s="25">
        <v>0</v>
      </c>
      <c r="AW1103" s="25">
        <v>15.200000000000001</v>
      </c>
      <c r="AX1103" s="25">
        <v>0</v>
      </c>
      <c r="AY1103" s="25">
        <v>0</v>
      </c>
      <c r="AZ1103" s="25">
        <v>23.200000000000003</v>
      </c>
      <c r="BA1103" s="25">
        <v>4.8000000000000007</v>
      </c>
      <c r="BB1103" s="25">
        <v>0</v>
      </c>
      <c r="BC1103" s="25">
        <v>6.4</v>
      </c>
      <c r="BD1103" s="25">
        <v>16</v>
      </c>
      <c r="BE1103" s="25">
        <v>0</v>
      </c>
      <c r="BF1103" s="25">
        <v>15.200000000000001</v>
      </c>
      <c r="BG1103" s="25">
        <v>7.2</v>
      </c>
      <c r="BH1103" s="25">
        <v>20.8</v>
      </c>
      <c r="BI1103" s="25">
        <v>39.200000000000003</v>
      </c>
      <c r="BJ1103" s="25">
        <v>4.8000000000000007</v>
      </c>
      <c r="BK1103" s="25">
        <v>0</v>
      </c>
      <c r="BL1103" s="25">
        <v>0</v>
      </c>
      <c r="BM1103" s="25">
        <v>0</v>
      </c>
      <c r="BN1103" s="25">
        <v>15.200000000000001</v>
      </c>
      <c r="BO1103" t="s">
        <v>236</v>
      </c>
    </row>
    <row r="1104" spans="1:67" x14ac:dyDescent="0.25">
      <c r="A1104" s="6">
        <v>45192</v>
      </c>
      <c r="B1104" t="s">
        <v>15</v>
      </c>
      <c r="C1104">
        <v>23</v>
      </c>
      <c r="D1104">
        <f t="shared" si="112"/>
        <v>448</v>
      </c>
      <c r="E1104">
        <f t="shared" si="113"/>
        <v>134.4</v>
      </c>
      <c r="F1104">
        <f t="shared" si="114"/>
        <v>102.4</v>
      </c>
      <c r="G1104">
        <f t="shared" si="115"/>
        <v>76</v>
      </c>
      <c r="H1104">
        <f t="shared" si="116"/>
        <v>135.19999999999999</v>
      </c>
      <c r="I1104">
        <v>0</v>
      </c>
      <c r="J1104" s="22">
        <v>0.70400000000000007</v>
      </c>
      <c r="K1104" s="22">
        <v>0.52</v>
      </c>
      <c r="L1104" s="22">
        <v>0.71200000000000008</v>
      </c>
      <c r="M1104" s="22">
        <v>0.76</v>
      </c>
      <c r="N1104" s="22">
        <v>0.72000000000000008</v>
      </c>
      <c r="O1104" s="24">
        <v>0.55200000000000005</v>
      </c>
      <c r="P1104" s="24">
        <v>0.74400000000000011</v>
      </c>
      <c r="Q1104" s="24">
        <v>0.504</v>
      </c>
      <c r="R1104" s="24">
        <v>8.8000000000000009E-2</v>
      </c>
      <c r="S1104" s="24">
        <v>0.57599999999999996</v>
      </c>
      <c r="T1104" s="24">
        <v>0.56000000000000005</v>
      </c>
      <c r="U1104" s="24">
        <v>0.69600000000000006</v>
      </c>
      <c r="V1104" s="24">
        <v>0.71200000000000008</v>
      </c>
      <c r="W1104" s="24">
        <v>0.64800000000000013</v>
      </c>
      <c r="X1104" s="24">
        <v>0.44800000000000006</v>
      </c>
      <c r="Y1104" s="24">
        <v>0.59199999999999997</v>
      </c>
      <c r="Z1104" s="24">
        <v>0.74400000000000011</v>
      </c>
      <c r="AA1104" s="25">
        <v>4</v>
      </c>
      <c r="AB1104" s="25">
        <v>16.8</v>
      </c>
      <c r="AC1104" s="25">
        <v>26.400000000000002</v>
      </c>
      <c r="AD1104" s="25">
        <v>16</v>
      </c>
      <c r="AE1104" s="25">
        <v>12</v>
      </c>
      <c r="AF1104" s="25">
        <v>19.200000000000003</v>
      </c>
      <c r="AG1104" s="25">
        <v>3.2</v>
      </c>
      <c r="AH1104" s="25">
        <v>0</v>
      </c>
      <c r="AI1104" s="25">
        <v>4.8000000000000007</v>
      </c>
      <c r="AJ1104" s="25">
        <v>0</v>
      </c>
      <c r="AK1104" s="25">
        <v>17.600000000000001</v>
      </c>
      <c r="AL1104" s="25">
        <v>4.8000000000000007</v>
      </c>
      <c r="AM1104" s="25">
        <v>22.400000000000002</v>
      </c>
      <c r="AN1104" s="25">
        <v>20.8</v>
      </c>
      <c r="AO1104" s="25">
        <v>29.6</v>
      </c>
      <c r="AP1104" s="25">
        <v>2.4000000000000004</v>
      </c>
      <c r="AQ1104" s="25">
        <v>0.8</v>
      </c>
      <c r="AR1104" s="25">
        <v>0</v>
      </c>
      <c r="AS1104" s="25">
        <v>35.200000000000003</v>
      </c>
      <c r="AT1104" s="25">
        <v>19.200000000000003</v>
      </c>
      <c r="AU1104" s="25">
        <v>0</v>
      </c>
      <c r="AV1104" s="25">
        <v>0</v>
      </c>
      <c r="AW1104" s="25">
        <v>4</v>
      </c>
      <c r="AX1104" s="25">
        <v>2.4000000000000004</v>
      </c>
      <c r="AY1104" s="25">
        <v>0</v>
      </c>
      <c r="AZ1104" s="25">
        <v>7.2</v>
      </c>
      <c r="BA1104" s="25">
        <v>32</v>
      </c>
      <c r="BB1104" s="25">
        <v>0.8</v>
      </c>
      <c r="BC1104" s="25">
        <v>11.200000000000001</v>
      </c>
      <c r="BD1104" s="25">
        <v>18.400000000000002</v>
      </c>
      <c r="BE1104" s="25">
        <v>0</v>
      </c>
      <c r="BF1104" s="25">
        <v>6.4</v>
      </c>
      <c r="BG1104" s="25">
        <v>31.200000000000003</v>
      </c>
      <c r="BH1104" s="25">
        <v>8.8000000000000007</v>
      </c>
      <c r="BI1104" s="25">
        <v>30.400000000000002</v>
      </c>
      <c r="BJ1104" s="25">
        <v>13.600000000000001</v>
      </c>
      <c r="BK1104" s="25">
        <v>5.6000000000000005</v>
      </c>
      <c r="BL1104" s="25">
        <v>12.8</v>
      </c>
      <c r="BM1104" s="25">
        <v>16</v>
      </c>
      <c r="BN1104" s="25">
        <v>9.6000000000000014</v>
      </c>
      <c r="BO1104" t="s">
        <v>236</v>
      </c>
    </row>
    <row r="1105" spans="1:67" x14ac:dyDescent="0.25">
      <c r="A1105" s="6">
        <v>45193</v>
      </c>
      <c r="B1105" t="s">
        <v>15</v>
      </c>
      <c r="C1105">
        <v>24</v>
      </c>
      <c r="D1105">
        <f t="shared" si="112"/>
        <v>352.00000000000017</v>
      </c>
      <c r="E1105">
        <f t="shared" si="113"/>
        <v>66.400000000000006</v>
      </c>
      <c r="F1105">
        <f t="shared" si="114"/>
        <v>91.200000000000131</v>
      </c>
      <c r="G1105">
        <f t="shared" si="115"/>
        <v>133.60000000000005</v>
      </c>
      <c r="H1105">
        <f t="shared" si="116"/>
        <v>60.800000000000004</v>
      </c>
      <c r="I1105">
        <v>0</v>
      </c>
      <c r="J1105" s="22">
        <v>0.4</v>
      </c>
      <c r="K1105" s="22">
        <v>0.52800000000000002</v>
      </c>
      <c r="L1105" s="22">
        <v>0.64800000000000013</v>
      </c>
      <c r="M1105" s="22">
        <v>0.72800000000000009</v>
      </c>
      <c r="N1105" s="22">
        <v>0.72800000000000009</v>
      </c>
      <c r="O1105" s="24">
        <v>0.55200000000000005</v>
      </c>
      <c r="P1105" s="24">
        <v>0.76000000000000012</v>
      </c>
      <c r="Q1105" s="24">
        <v>0.7360000000000001</v>
      </c>
      <c r="R1105" s="24">
        <v>0.77600000000000002</v>
      </c>
      <c r="S1105" s="24">
        <v>0.47199999999999998</v>
      </c>
      <c r="T1105" s="24">
        <v>0.36800000000000005</v>
      </c>
      <c r="U1105" s="24">
        <v>0.68</v>
      </c>
      <c r="V1105" s="24">
        <v>0.26400000000000001</v>
      </c>
      <c r="W1105" s="24">
        <v>0.68</v>
      </c>
      <c r="X1105" s="24">
        <v>0.72000000000000008</v>
      </c>
      <c r="Y1105" s="24">
        <v>0.63200000000000012</v>
      </c>
      <c r="Z1105" s="24">
        <v>0.76800000000000002</v>
      </c>
      <c r="AA1105" s="25">
        <v>0</v>
      </c>
      <c r="AB1105" s="25">
        <v>0</v>
      </c>
      <c r="AC1105" s="25">
        <v>18.400000000000091</v>
      </c>
      <c r="AD1105" s="25">
        <v>0</v>
      </c>
      <c r="AE1105" s="25">
        <v>5.6000000000000227</v>
      </c>
      <c r="AF1105" s="25">
        <v>0</v>
      </c>
      <c r="AG1105" s="25">
        <v>15.200000000000001</v>
      </c>
      <c r="AH1105" s="25">
        <v>25.6</v>
      </c>
      <c r="AI1105" s="25">
        <v>4.8000000000000007</v>
      </c>
      <c r="AJ1105" s="25">
        <v>21.6</v>
      </c>
      <c r="AK1105" s="25">
        <v>4</v>
      </c>
      <c r="AL1105" s="25">
        <v>0</v>
      </c>
      <c r="AM1105" s="25">
        <v>7.2</v>
      </c>
      <c r="AN1105" s="25">
        <v>10.4</v>
      </c>
      <c r="AO1105" s="25">
        <v>12</v>
      </c>
      <c r="AP1105" s="25">
        <v>21.6</v>
      </c>
      <c r="AQ1105" s="25">
        <v>9.6000000000000014</v>
      </c>
      <c r="AR1105" s="25">
        <v>0</v>
      </c>
      <c r="AS1105" s="25">
        <v>0</v>
      </c>
      <c r="AT1105" s="25">
        <v>0</v>
      </c>
      <c r="AU1105" s="25">
        <v>6.4</v>
      </c>
      <c r="AV1105" s="25">
        <v>5.6000000000000005</v>
      </c>
      <c r="AW1105" s="25">
        <v>8</v>
      </c>
      <c r="AX1105" s="25">
        <v>27.200000000000003</v>
      </c>
      <c r="AY1105" s="25">
        <v>33.6</v>
      </c>
      <c r="AZ1105" s="25">
        <v>18.400000000000002</v>
      </c>
      <c r="BA1105" s="25">
        <v>7.2</v>
      </c>
      <c r="BB1105" s="25">
        <v>9.6000000000000014</v>
      </c>
      <c r="BC1105" s="25">
        <v>12.8</v>
      </c>
      <c r="BD1105" s="25">
        <v>4.8000000000000007</v>
      </c>
      <c r="BE1105" s="25">
        <v>5.6000000000000005</v>
      </c>
      <c r="BF1105" s="25">
        <v>3.2</v>
      </c>
      <c r="BG1105" s="25">
        <v>4</v>
      </c>
      <c r="BH1105" s="25">
        <v>8.8000000000000007</v>
      </c>
      <c r="BI1105" s="25">
        <v>22.400000000000002</v>
      </c>
      <c r="BJ1105" s="25">
        <v>4.8000000000000007</v>
      </c>
      <c r="BK1105" s="25">
        <v>17.600000000000001</v>
      </c>
      <c r="BL1105" s="25">
        <v>0</v>
      </c>
      <c r="BM1105" s="25">
        <v>0</v>
      </c>
      <c r="BN1105" s="25">
        <v>0</v>
      </c>
      <c r="BO1105" t="s">
        <v>236</v>
      </c>
    </row>
    <row r="1106" spans="1:67" x14ac:dyDescent="0.25">
      <c r="A1106" s="6">
        <v>45194</v>
      </c>
      <c r="B1106" t="s">
        <v>15</v>
      </c>
      <c r="C1106">
        <v>25</v>
      </c>
      <c r="D1106">
        <f t="shared" si="112"/>
        <v>536.80000000000007</v>
      </c>
      <c r="E1106">
        <f t="shared" si="113"/>
        <v>70.400000000000006</v>
      </c>
      <c r="F1106">
        <f t="shared" si="114"/>
        <v>153.60000000000005</v>
      </c>
      <c r="G1106">
        <f t="shared" si="115"/>
        <v>137.60000000000002</v>
      </c>
      <c r="H1106">
        <f t="shared" si="116"/>
        <v>175.2</v>
      </c>
      <c r="I1106">
        <v>0</v>
      </c>
      <c r="J1106" s="22">
        <v>0.44800000000000006</v>
      </c>
      <c r="K1106" s="22">
        <v>0.69600000000000006</v>
      </c>
      <c r="L1106" s="22">
        <v>0.6080000000000001</v>
      </c>
      <c r="M1106" s="22">
        <v>0.64000000000000012</v>
      </c>
      <c r="N1106" s="22">
        <v>0.77600000000000002</v>
      </c>
      <c r="O1106" s="24">
        <v>0.60000000000000009</v>
      </c>
      <c r="P1106" s="24">
        <v>0.58399999999999996</v>
      </c>
      <c r="Q1106" s="24">
        <v>0.68</v>
      </c>
      <c r="R1106" s="24">
        <v>0.14399999999999999</v>
      </c>
      <c r="S1106" s="24">
        <v>0.76800000000000002</v>
      </c>
      <c r="T1106" s="24">
        <v>0.38400000000000001</v>
      </c>
      <c r="U1106" s="24">
        <v>0.72000000000000008</v>
      </c>
      <c r="V1106" s="24">
        <v>0.25600000000000001</v>
      </c>
      <c r="W1106" s="24">
        <v>0.36000000000000004</v>
      </c>
      <c r="X1106" s="24">
        <v>0.27200000000000002</v>
      </c>
      <c r="Y1106" s="24">
        <v>0.30400000000000005</v>
      </c>
      <c r="Z1106" s="24">
        <v>0.62400000000000011</v>
      </c>
      <c r="AA1106" s="25">
        <v>36.800000000000004</v>
      </c>
      <c r="AB1106" s="25">
        <v>0</v>
      </c>
      <c r="AC1106" s="25">
        <v>0</v>
      </c>
      <c r="AD1106" s="25">
        <v>16.8</v>
      </c>
      <c r="AE1106" s="25">
        <v>13.600000000000001</v>
      </c>
      <c r="AF1106" s="25">
        <v>10.400000000000023</v>
      </c>
      <c r="AG1106" s="25">
        <v>4</v>
      </c>
      <c r="AH1106" s="25">
        <v>29.6</v>
      </c>
      <c r="AI1106" s="25">
        <v>6.4</v>
      </c>
      <c r="AJ1106" s="25">
        <v>36</v>
      </c>
      <c r="AK1106" s="25">
        <v>25.6</v>
      </c>
      <c r="AL1106" s="25">
        <v>3.2</v>
      </c>
      <c r="AM1106" s="25">
        <v>23.200000000000003</v>
      </c>
      <c r="AN1106" s="25">
        <v>42.400000000000006</v>
      </c>
      <c r="AO1106" s="25">
        <v>39.200000000000003</v>
      </c>
      <c r="AP1106" s="25">
        <v>0</v>
      </c>
      <c r="AQ1106" s="25">
        <v>16</v>
      </c>
      <c r="AR1106" s="25">
        <v>10.4</v>
      </c>
      <c r="AS1106" s="25">
        <v>9.6000000000000014</v>
      </c>
      <c r="AT1106" s="25">
        <v>31.200000000000003</v>
      </c>
      <c r="AU1106" s="25">
        <v>3.2</v>
      </c>
      <c r="AV1106" s="25">
        <v>22.400000000000002</v>
      </c>
      <c r="AW1106" s="25">
        <v>19.200000000000003</v>
      </c>
      <c r="AX1106" s="25">
        <v>8</v>
      </c>
      <c r="AY1106" s="25">
        <v>21.6</v>
      </c>
      <c r="AZ1106" s="25">
        <v>0</v>
      </c>
      <c r="BA1106" s="25">
        <v>10.4</v>
      </c>
      <c r="BB1106" s="25">
        <v>6.4</v>
      </c>
      <c r="BC1106" s="25">
        <v>32.800000000000004</v>
      </c>
      <c r="BD1106" s="25">
        <v>13.600000000000001</v>
      </c>
      <c r="BE1106" s="25">
        <v>1.6</v>
      </c>
      <c r="BF1106" s="25">
        <v>8.8000000000000007</v>
      </c>
      <c r="BG1106" s="25">
        <v>7.2</v>
      </c>
      <c r="BH1106" s="25">
        <v>8.8000000000000007</v>
      </c>
      <c r="BI1106" s="25">
        <v>0</v>
      </c>
      <c r="BJ1106" s="25">
        <v>16.8</v>
      </c>
      <c r="BK1106" s="25">
        <v>0</v>
      </c>
      <c r="BL1106" s="25">
        <v>0</v>
      </c>
      <c r="BM1106" s="25">
        <v>0</v>
      </c>
      <c r="BN1106" s="25">
        <v>27.200000000000003</v>
      </c>
      <c r="BO1106" t="s">
        <v>236</v>
      </c>
    </row>
    <row r="1107" spans="1:67" x14ac:dyDescent="0.25">
      <c r="A1107" s="6">
        <v>45195</v>
      </c>
      <c r="B1107" t="s">
        <v>15</v>
      </c>
      <c r="C1107">
        <v>26</v>
      </c>
      <c r="D1107">
        <f t="shared" si="112"/>
        <v>325.59999999999997</v>
      </c>
      <c r="E1107">
        <f t="shared" si="113"/>
        <v>57.6</v>
      </c>
      <c r="F1107">
        <f t="shared" si="114"/>
        <v>118.4</v>
      </c>
      <c r="G1107">
        <f t="shared" si="115"/>
        <v>94.399999999999991</v>
      </c>
      <c r="H1107">
        <f t="shared" si="116"/>
        <v>55.2</v>
      </c>
      <c r="I1107">
        <v>0</v>
      </c>
      <c r="J1107" s="22">
        <v>0.20800000000000002</v>
      </c>
      <c r="K1107" s="22">
        <v>0.248</v>
      </c>
      <c r="L1107" s="22">
        <v>0.79200000000000004</v>
      </c>
      <c r="M1107" s="22">
        <v>0.27200000000000002</v>
      </c>
      <c r="N1107" s="22">
        <v>0.77600000000000002</v>
      </c>
      <c r="O1107" s="24">
        <v>0.64000000000000012</v>
      </c>
      <c r="P1107" s="24">
        <v>0.58399999999999996</v>
      </c>
      <c r="Q1107" s="24">
        <v>0.62400000000000011</v>
      </c>
      <c r="R1107" s="24">
        <v>0.8</v>
      </c>
      <c r="S1107" s="24">
        <v>0.78400000000000003</v>
      </c>
      <c r="T1107" s="24">
        <v>0.76800000000000002</v>
      </c>
      <c r="U1107" s="24">
        <v>0.48799999999999999</v>
      </c>
      <c r="V1107" s="24">
        <v>0.76000000000000012</v>
      </c>
      <c r="W1107" s="24">
        <v>0.6160000000000001</v>
      </c>
      <c r="X1107" s="24">
        <v>0.7360000000000001</v>
      </c>
      <c r="Y1107" s="24">
        <v>0.35200000000000004</v>
      </c>
      <c r="Z1107" s="24">
        <v>0.59199999999999997</v>
      </c>
      <c r="AA1107" s="25">
        <v>8</v>
      </c>
      <c r="AB1107" s="25">
        <v>0</v>
      </c>
      <c r="AC1107" s="25">
        <v>7.2</v>
      </c>
      <c r="AD1107" s="25">
        <v>0</v>
      </c>
      <c r="AE1107" s="25">
        <v>32</v>
      </c>
      <c r="AF1107" s="25">
        <v>26.400000000000002</v>
      </c>
      <c r="AG1107" s="25">
        <v>0</v>
      </c>
      <c r="AH1107" s="25">
        <v>39.200000000000003</v>
      </c>
      <c r="AI1107" s="25">
        <v>0</v>
      </c>
      <c r="AJ1107" s="25">
        <v>5.6000000000000005</v>
      </c>
      <c r="AK1107" s="25">
        <v>0</v>
      </c>
      <c r="AL1107" s="25">
        <v>12</v>
      </c>
      <c r="AM1107" s="25">
        <v>18.400000000000002</v>
      </c>
      <c r="AN1107" s="25">
        <v>8</v>
      </c>
      <c r="AO1107" s="25">
        <v>2.4000000000000004</v>
      </c>
      <c r="AP1107" s="25">
        <v>0</v>
      </c>
      <c r="AQ1107" s="25">
        <v>14.4</v>
      </c>
      <c r="AR1107" s="25">
        <v>0</v>
      </c>
      <c r="AS1107" s="25">
        <v>0</v>
      </c>
      <c r="AT1107" s="25">
        <v>0</v>
      </c>
      <c r="AU1107" s="25">
        <v>28.8</v>
      </c>
      <c r="AV1107" s="25">
        <v>15.200000000000001</v>
      </c>
      <c r="AW1107" s="25">
        <v>0</v>
      </c>
      <c r="AX1107" s="25">
        <v>0</v>
      </c>
      <c r="AY1107" s="25">
        <v>12.8</v>
      </c>
      <c r="AZ1107" s="25">
        <v>0</v>
      </c>
      <c r="BA1107" s="25">
        <v>8.8000000000000007</v>
      </c>
      <c r="BB1107" s="25">
        <v>1.6</v>
      </c>
      <c r="BC1107" s="25">
        <v>0</v>
      </c>
      <c r="BD1107" s="25">
        <v>27.200000000000003</v>
      </c>
      <c r="BE1107" s="25">
        <v>2.4000000000000004</v>
      </c>
      <c r="BF1107" s="25">
        <v>0</v>
      </c>
      <c r="BG1107" s="25">
        <v>8</v>
      </c>
      <c r="BH1107" s="25">
        <v>0</v>
      </c>
      <c r="BI1107" s="25">
        <v>14.4</v>
      </c>
      <c r="BJ1107" s="25">
        <v>21.6</v>
      </c>
      <c r="BK1107" s="25">
        <v>8.8000000000000007</v>
      </c>
      <c r="BL1107" s="25">
        <v>0</v>
      </c>
      <c r="BM1107" s="25">
        <v>2.4000000000000004</v>
      </c>
      <c r="BN1107" s="25">
        <v>0</v>
      </c>
      <c r="BO1107" t="s">
        <v>236</v>
      </c>
    </row>
    <row r="1108" spans="1:67" x14ac:dyDescent="0.25">
      <c r="A1108" s="6">
        <v>45196</v>
      </c>
      <c r="B1108" t="s">
        <v>15</v>
      </c>
      <c r="C1108">
        <v>27</v>
      </c>
      <c r="D1108">
        <f t="shared" si="112"/>
        <v>458.40000000000003</v>
      </c>
      <c r="E1108">
        <f t="shared" si="113"/>
        <v>148</v>
      </c>
      <c r="F1108">
        <f t="shared" si="114"/>
        <v>49.600000000000009</v>
      </c>
      <c r="G1108">
        <f t="shared" si="115"/>
        <v>140.00000000000003</v>
      </c>
      <c r="H1108">
        <f t="shared" si="116"/>
        <v>120.80000000000001</v>
      </c>
      <c r="I1108">
        <v>0</v>
      </c>
      <c r="J1108" s="22">
        <v>0.36000000000000004</v>
      </c>
      <c r="K1108" s="22">
        <v>0.40800000000000003</v>
      </c>
      <c r="L1108" s="22">
        <v>0.62400000000000011</v>
      </c>
      <c r="M1108" s="22">
        <v>0.71200000000000008</v>
      </c>
      <c r="N1108" s="22">
        <v>0.30400000000000005</v>
      </c>
      <c r="O1108" s="24">
        <v>0.15200000000000002</v>
      </c>
      <c r="P1108" s="24">
        <v>0.496</v>
      </c>
      <c r="Q1108" s="24">
        <v>0.72800000000000009</v>
      </c>
      <c r="R1108" s="24">
        <v>0.6080000000000001</v>
      </c>
      <c r="S1108" s="24">
        <v>0.54400000000000004</v>
      </c>
      <c r="T1108" s="24">
        <v>0.57599999999999996</v>
      </c>
      <c r="U1108" s="24">
        <v>0.33600000000000002</v>
      </c>
      <c r="V1108" s="24">
        <v>0.68</v>
      </c>
      <c r="W1108" s="24">
        <v>0.45600000000000007</v>
      </c>
      <c r="X1108" s="24">
        <v>0.34400000000000003</v>
      </c>
      <c r="Y1108" s="24">
        <v>0.7360000000000001</v>
      </c>
      <c r="Z1108" s="24">
        <v>0.47199999999999998</v>
      </c>
      <c r="AA1108" s="25">
        <v>0</v>
      </c>
      <c r="AB1108" s="25">
        <v>13.600000000000001</v>
      </c>
      <c r="AC1108" s="25">
        <v>4</v>
      </c>
      <c r="AD1108" s="25">
        <v>4</v>
      </c>
      <c r="AE1108" s="25">
        <v>5.6000000000000005</v>
      </c>
      <c r="AF1108" s="25">
        <v>1.6</v>
      </c>
      <c r="AG1108" s="25">
        <v>0</v>
      </c>
      <c r="AH1108" s="25">
        <v>8</v>
      </c>
      <c r="AI1108" s="25">
        <v>8</v>
      </c>
      <c r="AJ1108" s="25">
        <v>4.8000000000000007</v>
      </c>
      <c r="AK1108" s="25">
        <v>5.6000000000000005</v>
      </c>
      <c r="AL1108" s="25">
        <v>19.200000000000003</v>
      </c>
      <c r="AM1108" s="25">
        <v>20.8</v>
      </c>
      <c r="AN1108" s="25">
        <v>5.6000000000000005</v>
      </c>
      <c r="AO1108" s="25">
        <v>12.8</v>
      </c>
      <c r="AP1108" s="25">
        <v>0</v>
      </c>
      <c r="AQ1108" s="25">
        <v>5.6000000000000005</v>
      </c>
      <c r="AR1108" s="25">
        <v>0</v>
      </c>
      <c r="AS1108" s="25">
        <v>44.800000000000004</v>
      </c>
      <c r="AT1108" s="25">
        <v>12</v>
      </c>
      <c r="AU1108" s="25">
        <v>16</v>
      </c>
      <c r="AV1108" s="25">
        <v>0</v>
      </c>
      <c r="AW1108" s="25">
        <v>18.400000000000002</v>
      </c>
      <c r="AX1108" s="25">
        <v>32</v>
      </c>
      <c r="AY1108" s="25">
        <v>2.4000000000000004</v>
      </c>
      <c r="AZ1108" s="25">
        <v>2.4000000000000004</v>
      </c>
      <c r="BA1108" s="25">
        <v>28.8</v>
      </c>
      <c r="BB1108" s="25">
        <v>14.4</v>
      </c>
      <c r="BC1108" s="25">
        <v>0</v>
      </c>
      <c r="BD1108" s="25">
        <v>25.6</v>
      </c>
      <c r="BE1108" s="25">
        <v>0</v>
      </c>
      <c r="BF1108" s="25">
        <v>6.4</v>
      </c>
      <c r="BG1108" s="25">
        <v>14.4</v>
      </c>
      <c r="BH1108" s="25">
        <v>16</v>
      </c>
      <c r="BI1108" s="25">
        <v>40</v>
      </c>
      <c r="BJ1108" s="25">
        <v>27.200000000000003</v>
      </c>
      <c r="BK1108" s="25">
        <v>12</v>
      </c>
      <c r="BL1108" s="25">
        <v>9.6000000000000014</v>
      </c>
      <c r="BM1108" s="25">
        <v>22.400000000000002</v>
      </c>
      <c r="BN1108" s="25">
        <v>0</v>
      </c>
      <c r="BO1108" t="s">
        <v>236</v>
      </c>
    </row>
    <row r="1109" spans="1:67" x14ac:dyDescent="0.25">
      <c r="A1109" s="6">
        <v>45197</v>
      </c>
      <c r="B1109" t="s">
        <v>15</v>
      </c>
      <c r="C1109">
        <v>28</v>
      </c>
      <c r="D1109">
        <f t="shared" si="112"/>
        <v>346.39999999999992</v>
      </c>
      <c r="E1109">
        <f t="shared" si="113"/>
        <v>104.00000000000001</v>
      </c>
      <c r="F1109">
        <f t="shared" si="114"/>
        <v>70.400000000000006</v>
      </c>
      <c r="G1109">
        <f t="shared" si="115"/>
        <v>103.19999999999999</v>
      </c>
      <c r="H1109">
        <f t="shared" si="116"/>
        <v>68.799999999999912</v>
      </c>
      <c r="I1109">
        <v>0</v>
      </c>
      <c r="J1109" s="22">
        <v>0.46399999999999997</v>
      </c>
      <c r="K1109" s="22">
        <v>0.40800000000000003</v>
      </c>
      <c r="L1109" s="22">
        <v>0.6160000000000001</v>
      </c>
      <c r="M1109" s="22">
        <v>0.65600000000000014</v>
      </c>
      <c r="N1109" s="22">
        <v>0.72000000000000008</v>
      </c>
      <c r="O1109" s="24">
        <v>0.68</v>
      </c>
      <c r="P1109" s="24">
        <v>0.52800000000000002</v>
      </c>
      <c r="Q1109" s="24">
        <v>8.0000000000000016E-2</v>
      </c>
      <c r="R1109" s="24">
        <v>0.64000000000000012</v>
      </c>
      <c r="S1109" s="24">
        <v>0.51200000000000001</v>
      </c>
      <c r="T1109" s="24">
        <v>0.64800000000000013</v>
      </c>
      <c r="U1109" s="24">
        <v>0.69600000000000006</v>
      </c>
      <c r="V1109" s="24">
        <v>0.71200000000000008</v>
      </c>
      <c r="W1109" s="24">
        <v>0.27200000000000002</v>
      </c>
      <c r="X1109" s="24">
        <v>0.4</v>
      </c>
      <c r="Y1109" s="24">
        <v>0.62400000000000011</v>
      </c>
      <c r="Z1109" s="24">
        <v>0.30400000000000005</v>
      </c>
      <c r="AA1109" s="25">
        <v>13.600000000000001</v>
      </c>
      <c r="AB1109" s="25">
        <v>12</v>
      </c>
      <c r="AC1109" s="25">
        <v>0.8</v>
      </c>
      <c r="AD1109" s="25">
        <v>15.200000000000001</v>
      </c>
      <c r="AE1109" s="25">
        <v>9.6000000000000014</v>
      </c>
      <c r="AF1109" s="25">
        <v>0</v>
      </c>
      <c r="AG1109" s="25">
        <v>0</v>
      </c>
      <c r="AH1109" s="25">
        <v>19.200000000000003</v>
      </c>
      <c r="AI1109" s="25">
        <v>0</v>
      </c>
      <c r="AJ1109" s="25">
        <v>0</v>
      </c>
      <c r="AK1109" s="25">
        <v>24</v>
      </c>
      <c r="AL1109" s="25">
        <v>9.5999999999999091</v>
      </c>
      <c r="AM1109" s="25">
        <v>0</v>
      </c>
      <c r="AN1109" s="25">
        <v>2.4000000000000004</v>
      </c>
      <c r="AO1109" s="25">
        <v>11.200000000000001</v>
      </c>
      <c r="AP1109" s="25">
        <v>0</v>
      </c>
      <c r="AQ1109" s="25">
        <v>10.4</v>
      </c>
      <c r="AR1109" s="25">
        <v>13.600000000000001</v>
      </c>
      <c r="AS1109" s="25">
        <v>21.6</v>
      </c>
      <c r="AT1109" s="25">
        <v>0</v>
      </c>
      <c r="AU1109" s="25">
        <v>4</v>
      </c>
      <c r="AV1109" s="25">
        <v>14.4</v>
      </c>
      <c r="AW1109" s="25">
        <v>6.4</v>
      </c>
      <c r="AX1109" s="25">
        <v>35.200000000000003</v>
      </c>
      <c r="AY1109" s="25">
        <v>4</v>
      </c>
      <c r="AZ1109" s="25">
        <v>24.8</v>
      </c>
      <c r="BA1109" s="25">
        <v>8</v>
      </c>
      <c r="BB1109" s="25">
        <v>3.2</v>
      </c>
      <c r="BC1109" s="25">
        <v>1.6</v>
      </c>
      <c r="BD1109" s="25">
        <v>1.6</v>
      </c>
      <c r="BE1109" s="25">
        <v>0</v>
      </c>
      <c r="BF1109" s="25">
        <v>0</v>
      </c>
      <c r="BG1109" s="25">
        <v>2.4000000000000004</v>
      </c>
      <c r="BH1109" s="25">
        <v>3.2</v>
      </c>
      <c r="BI1109" s="25">
        <v>20.8</v>
      </c>
      <c r="BJ1109" s="25">
        <v>28.8</v>
      </c>
      <c r="BK1109" s="25">
        <v>11.200000000000001</v>
      </c>
      <c r="BL1109" s="25">
        <v>27.200000000000003</v>
      </c>
      <c r="BM1109" s="25">
        <v>10.4</v>
      </c>
      <c r="BN1109" s="25">
        <v>0</v>
      </c>
      <c r="BO1109" t="s">
        <v>236</v>
      </c>
    </row>
    <row r="1110" spans="1:67" x14ac:dyDescent="0.25">
      <c r="A1110" s="6">
        <v>45198</v>
      </c>
      <c r="B1110" t="s">
        <v>15</v>
      </c>
      <c r="C1110">
        <v>29</v>
      </c>
      <c r="D1110">
        <f t="shared" si="112"/>
        <v>359.20000000000016</v>
      </c>
      <c r="E1110">
        <f t="shared" si="113"/>
        <v>62.400000000000055</v>
      </c>
      <c r="F1110">
        <f t="shared" si="114"/>
        <v>67.2</v>
      </c>
      <c r="G1110">
        <f t="shared" si="115"/>
        <v>122.40000000000011</v>
      </c>
      <c r="H1110">
        <f t="shared" si="116"/>
        <v>107.19999999999999</v>
      </c>
      <c r="I1110">
        <v>0</v>
      </c>
      <c r="J1110" s="22">
        <v>0.24</v>
      </c>
      <c r="K1110" s="22">
        <v>0.496</v>
      </c>
      <c r="L1110" s="22">
        <v>0.192</v>
      </c>
      <c r="M1110" s="22">
        <v>0.69600000000000006</v>
      </c>
      <c r="N1110" s="22">
        <v>0.38400000000000001</v>
      </c>
      <c r="O1110" s="24">
        <v>0.48</v>
      </c>
      <c r="P1110" s="24">
        <v>0.56799999999999995</v>
      </c>
      <c r="Q1110" s="24">
        <v>0.68800000000000006</v>
      </c>
      <c r="R1110" s="24">
        <v>0.59199999999999997</v>
      </c>
      <c r="S1110" s="24">
        <v>0.36000000000000004</v>
      </c>
      <c r="T1110" s="24">
        <v>0.55200000000000005</v>
      </c>
      <c r="U1110" s="24">
        <v>0.44000000000000006</v>
      </c>
      <c r="V1110" s="24">
        <v>0.48</v>
      </c>
      <c r="W1110" s="24">
        <v>0.75200000000000011</v>
      </c>
      <c r="X1110" s="24">
        <v>0.56000000000000005</v>
      </c>
      <c r="Y1110" s="24">
        <v>0.32000000000000006</v>
      </c>
      <c r="Z1110" s="24">
        <v>0.69600000000000006</v>
      </c>
      <c r="AA1110" s="25">
        <v>11.200000000000001</v>
      </c>
      <c r="AB1110" s="25">
        <v>11.200000000000001</v>
      </c>
      <c r="AC1110" s="25">
        <v>0</v>
      </c>
      <c r="AD1110" s="25">
        <v>9.6000000000000014</v>
      </c>
      <c r="AE1110" s="25">
        <v>3.2</v>
      </c>
      <c r="AF1110" s="25">
        <v>0.8</v>
      </c>
      <c r="AG1110" s="25">
        <v>6.4</v>
      </c>
      <c r="AH1110" s="25">
        <v>21.6</v>
      </c>
      <c r="AI1110" s="25">
        <v>0.8</v>
      </c>
      <c r="AJ1110" s="25">
        <v>2.4000000000000004</v>
      </c>
      <c r="AK1110" s="25">
        <v>11.200000000000001</v>
      </c>
      <c r="AL1110" s="25">
        <v>0</v>
      </c>
      <c r="AM1110" s="25">
        <v>34.4</v>
      </c>
      <c r="AN1110" s="25">
        <v>28.8</v>
      </c>
      <c r="AO1110" s="25">
        <v>5.6000000000000005</v>
      </c>
      <c r="AP1110" s="25">
        <v>21.6</v>
      </c>
      <c r="AQ1110" s="25">
        <v>5.6000000000000005</v>
      </c>
      <c r="AR1110" s="25">
        <v>0</v>
      </c>
      <c r="AS1110" s="25">
        <v>9.6000000000000014</v>
      </c>
      <c r="AT1110" s="25">
        <v>1.6</v>
      </c>
      <c r="AU1110" s="25">
        <v>20.800000000000093</v>
      </c>
      <c r="AV1110" s="25">
        <v>2.4000000000000004</v>
      </c>
      <c r="AW1110" s="25">
        <v>4.8000000000000007</v>
      </c>
      <c r="AX1110" s="25">
        <v>28</v>
      </c>
      <c r="AY1110" s="25">
        <v>0.8</v>
      </c>
      <c r="AZ1110" s="25">
        <v>23.200000000000003</v>
      </c>
      <c r="BA1110" s="25">
        <v>4</v>
      </c>
      <c r="BB1110" s="25">
        <v>19.200000000000003</v>
      </c>
      <c r="BC1110" s="25">
        <v>19.200000000000003</v>
      </c>
      <c r="BD1110" s="25">
        <v>0</v>
      </c>
      <c r="BE1110" s="25">
        <v>0</v>
      </c>
      <c r="BF1110" s="25">
        <v>15.200000000000001</v>
      </c>
      <c r="BG1110" s="25">
        <v>0</v>
      </c>
      <c r="BH1110" s="25">
        <v>29.6</v>
      </c>
      <c r="BI1110" s="25">
        <v>0</v>
      </c>
      <c r="BJ1110" s="25">
        <v>7.2</v>
      </c>
      <c r="BK1110" s="25">
        <v>0</v>
      </c>
      <c r="BL1110" s="25">
        <v>4</v>
      </c>
      <c r="BM1110" s="25">
        <v>4</v>
      </c>
      <c r="BN1110" s="25">
        <v>2.4000000000000457</v>
      </c>
      <c r="BO1110" t="s">
        <v>236</v>
      </c>
    </row>
    <row r="1111" spans="1:67" x14ac:dyDescent="0.25">
      <c r="A1111" s="6">
        <v>45199</v>
      </c>
      <c r="B1111" t="s">
        <v>15</v>
      </c>
      <c r="C1111">
        <v>30</v>
      </c>
      <c r="D1111">
        <f t="shared" si="112"/>
        <v>304.80000000000007</v>
      </c>
      <c r="E1111">
        <f t="shared" si="113"/>
        <v>86.4</v>
      </c>
      <c r="F1111">
        <f t="shared" si="114"/>
        <v>95.2</v>
      </c>
      <c r="G1111">
        <f t="shared" si="115"/>
        <v>48.8</v>
      </c>
      <c r="H1111">
        <f t="shared" si="116"/>
        <v>74.400000000000006</v>
      </c>
      <c r="I1111">
        <v>0</v>
      </c>
      <c r="J1111" s="22">
        <v>0.46399999999999997</v>
      </c>
      <c r="K1111" s="22">
        <v>0.44800000000000006</v>
      </c>
      <c r="L1111" s="22">
        <v>0.57599999999999996</v>
      </c>
      <c r="M1111" s="22">
        <v>0.128</v>
      </c>
      <c r="N1111" s="22">
        <v>0.77600000000000002</v>
      </c>
      <c r="O1111" s="24">
        <v>0.59199999999999997</v>
      </c>
      <c r="P1111" s="24">
        <v>0.58399999999999996</v>
      </c>
      <c r="Q1111" s="24">
        <v>0.69600000000000006</v>
      </c>
      <c r="R1111" s="24">
        <v>0.48</v>
      </c>
      <c r="S1111" s="24">
        <v>0.57599999999999996</v>
      </c>
      <c r="T1111" s="24">
        <v>0.57599999999999996</v>
      </c>
      <c r="U1111" s="24">
        <v>0.12</v>
      </c>
      <c r="V1111" s="24">
        <v>0.8</v>
      </c>
      <c r="W1111" s="24">
        <v>0.68800000000000006</v>
      </c>
      <c r="X1111" s="24">
        <v>0.72000000000000008</v>
      </c>
      <c r="Y1111" s="24">
        <v>0.37600000000000006</v>
      </c>
      <c r="Z1111" s="24">
        <v>0.71200000000000008</v>
      </c>
      <c r="AA1111" s="25">
        <v>0</v>
      </c>
      <c r="AB1111" s="25">
        <v>0</v>
      </c>
      <c r="AC1111" s="25">
        <v>25.6</v>
      </c>
      <c r="AD1111" s="25">
        <v>3.2</v>
      </c>
      <c r="AE1111" s="25">
        <v>8</v>
      </c>
      <c r="AF1111" s="25">
        <v>6.4</v>
      </c>
      <c r="AG1111" s="25">
        <v>0</v>
      </c>
      <c r="AH1111" s="25">
        <v>10.4</v>
      </c>
      <c r="AI1111" s="25">
        <v>14.4</v>
      </c>
      <c r="AJ1111" s="25">
        <v>27.200000000000003</v>
      </c>
      <c r="AK1111" s="25">
        <v>7.2</v>
      </c>
      <c r="AL1111" s="25">
        <v>0</v>
      </c>
      <c r="AM1111" s="25">
        <v>1.6</v>
      </c>
      <c r="AN1111" s="25">
        <v>10.4</v>
      </c>
      <c r="AO1111" s="25">
        <v>9.6000000000000014</v>
      </c>
      <c r="AP1111" s="25">
        <v>3.2</v>
      </c>
      <c r="AQ1111" s="25">
        <v>0</v>
      </c>
      <c r="AR1111" s="25">
        <v>0</v>
      </c>
      <c r="AS1111" s="25">
        <v>21.6</v>
      </c>
      <c r="AT1111" s="25">
        <v>28</v>
      </c>
      <c r="AU1111" s="25">
        <v>6.4</v>
      </c>
      <c r="AV1111" s="25">
        <v>0</v>
      </c>
      <c r="AW1111" s="25">
        <v>0</v>
      </c>
      <c r="AX1111" s="25">
        <v>12.8</v>
      </c>
      <c r="AY1111" s="25">
        <v>0</v>
      </c>
      <c r="AZ1111" s="25">
        <v>0</v>
      </c>
      <c r="BA1111" s="25">
        <v>24.8</v>
      </c>
      <c r="BB1111" s="25">
        <v>0</v>
      </c>
      <c r="BC1111" s="25">
        <v>0</v>
      </c>
      <c r="BD1111" s="25">
        <v>4.8000000000000007</v>
      </c>
      <c r="BE1111" s="25">
        <v>17.600000000000001</v>
      </c>
      <c r="BF1111" s="25">
        <v>6.4</v>
      </c>
      <c r="BG1111" s="25">
        <v>0</v>
      </c>
      <c r="BH1111" s="25">
        <v>0</v>
      </c>
      <c r="BI1111" s="25">
        <v>21.6</v>
      </c>
      <c r="BJ1111" s="25">
        <v>20</v>
      </c>
      <c r="BK1111" s="25">
        <v>3.2</v>
      </c>
      <c r="BL1111" s="25">
        <v>0</v>
      </c>
      <c r="BM1111" s="25">
        <v>0</v>
      </c>
      <c r="BN1111" s="25">
        <v>17.600000000000001</v>
      </c>
      <c r="BO1111" t="s">
        <v>236</v>
      </c>
    </row>
    <row r="1112" spans="1:67" x14ac:dyDescent="0.25">
      <c r="A1112" s="6">
        <v>45200</v>
      </c>
      <c r="B1112" t="s">
        <v>16</v>
      </c>
      <c r="C1112">
        <v>1</v>
      </c>
      <c r="D1112">
        <f t="shared" si="112"/>
        <v>347.20000000000005</v>
      </c>
      <c r="E1112">
        <f t="shared" si="113"/>
        <v>119.2</v>
      </c>
      <c r="F1112">
        <f t="shared" si="114"/>
        <v>80.000000000000043</v>
      </c>
      <c r="G1112">
        <f t="shared" si="115"/>
        <v>76</v>
      </c>
      <c r="H1112">
        <f t="shared" si="116"/>
        <v>72</v>
      </c>
      <c r="I1112">
        <v>0</v>
      </c>
      <c r="J1112" s="22">
        <v>0.29599999999999999</v>
      </c>
      <c r="K1112" s="22">
        <v>0.64000000000000012</v>
      </c>
      <c r="L1112" s="22">
        <v>0.57599999999999996</v>
      </c>
      <c r="M1112" s="22">
        <v>0.64800000000000013</v>
      </c>
      <c r="N1112" s="22">
        <v>0.71200000000000008</v>
      </c>
      <c r="O1112" s="24">
        <v>0.37600000000000006</v>
      </c>
      <c r="P1112" s="24">
        <v>0.504</v>
      </c>
      <c r="Q1112" s="24">
        <v>0.56000000000000005</v>
      </c>
      <c r="R1112" s="24">
        <v>0.496</v>
      </c>
      <c r="S1112" s="24">
        <v>0.55200000000000005</v>
      </c>
      <c r="T1112" s="24">
        <v>0.75200000000000011</v>
      </c>
      <c r="U1112" s="24">
        <v>0.32000000000000006</v>
      </c>
      <c r="V1112" s="24">
        <v>0.72000000000000008</v>
      </c>
      <c r="W1112" s="24">
        <v>0.48</v>
      </c>
      <c r="X1112" s="24">
        <v>0.44000000000000006</v>
      </c>
      <c r="Y1112" s="24">
        <v>0.37600000000000006</v>
      </c>
      <c r="Z1112" s="24">
        <v>0.24</v>
      </c>
      <c r="AA1112" s="25">
        <v>4</v>
      </c>
      <c r="AB1112" s="25">
        <v>5.6000000000000005</v>
      </c>
      <c r="AC1112" s="25">
        <v>0</v>
      </c>
      <c r="AD1112" s="25">
        <v>15.200000000000001</v>
      </c>
      <c r="AE1112" s="25">
        <v>6.4000000000000457</v>
      </c>
      <c r="AF1112" s="25">
        <v>11.200000000000001</v>
      </c>
      <c r="AG1112" s="25">
        <v>0</v>
      </c>
      <c r="AH1112" s="25">
        <v>5.6000000000000005</v>
      </c>
      <c r="AI1112" s="25">
        <v>30.400000000000002</v>
      </c>
      <c r="AJ1112" s="25">
        <v>1.6</v>
      </c>
      <c r="AK1112" s="25">
        <v>0</v>
      </c>
      <c r="AL1112" s="25">
        <v>28.8</v>
      </c>
      <c r="AM1112" s="25">
        <v>0.8</v>
      </c>
      <c r="AN1112" s="25">
        <v>0</v>
      </c>
      <c r="AO1112" s="25">
        <v>4</v>
      </c>
      <c r="AP1112" s="25">
        <v>2.4000000000000004</v>
      </c>
      <c r="AQ1112" s="25">
        <v>0.8</v>
      </c>
      <c r="AR1112" s="25">
        <v>0</v>
      </c>
      <c r="AS1112" s="25">
        <v>25.6</v>
      </c>
      <c r="AT1112" s="25">
        <v>9.6000000000000014</v>
      </c>
      <c r="AU1112" s="25">
        <v>12</v>
      </c>
      <c r="AV1112" s="25">
        <v>0</v>
      </c>
      <c r="AW1112" s="25">
        <v>0.8</v>
      </c>
      <c r="AX1112" s="25">
        <v>10.4</v>
      </c>
      <c r="AY1112" s="25">
        <v>11.200000000000001</v>
      </c>
      <c r="AZ1112" s="25">
        <v>0</v>
      </c>
      <c r="BA1112" s="25">
        <v>20</v>
      </c>
      <c r="BB1112" s="25">
        <v>21.6</v>
      </c>
      <c r="BC1112" s="25">
        <v>0</v>
      </c>
      <c r="BD1112" s="25">
        <v>0</v>
      </c>
      <c r="BE1112" s="25">
        <v>1.6</v>
      </c>
      <c r="BF1112" s="25">
        <v>16.8</v>
      </c>
      <c r="BG1112" s="25">
        <v>0</v>
      </c>
      <c r="BH1112" s="25">
        <v>7.2</v>
      </c>
      <c r="BI1112" s="25">
        <v>16</v>
      </c>
      <c r="BJ1112" s="25">
        <v>15.200000000000001</v>
      </c>
      <c r="BK1112" s="25">
        <v>27.200000000000003</v>
      </c>
      <c r="BL1112" s="25">
        <v>18.400000000000002</v>
      </c>
      <c r="BM1112" s="25">
        <v>4.8000000000000007</v>
      </c>
      <c r="BN1112" s="25">
        <v>12</v>
      </c>
      <c r="BO1112" t="s">
        <v>236</v>
      </c>
    </row>
    <row r="1113" spans="1:67" x14ac:dyDescent="0.25">
      <c r="A1113" s="6">
        <v>45201</v>
      </c>
      <c r="B1113" t="s">
        <v>16</v>
      </c>
      <c r="C1113">
        <v>2</v>
      </c>
      <c r="D1113">
        <f t="shared" si="112"/>
        <v>404.80000000000013</v>
      </c>
      <c r="E1113">
        <f t="shared" si="113"/>
        <v>64.800000000000011</v>
      </c>
      <c r="F1113">
        <f t="shared" si="114"/>
        <v>181.60000000000011</v>
      </c>
      <c r="G1113">
        <f t="shared" si="115"/>
        <v>83.200000000000017</v>
      </c>
      <c r="H1113">
        <f t="shared" si="116"/>
        <v>75.2</v>
      </c>
      <c r="I1113">
        <v>0</v>
      </c>
      <c r="J1113" s="22">
        <v>0.37600000000000006</v>
      </c>
      <c r="K1113" s="22">
        <v>0.42400000000000004</v>
      </c>
      <c r="L1113" s="22">
        <v>0.62400000000000011</v>
      </c>
      <c r="M1113" s="22">
        <v>0.37600000000000006</v>
      </c>
      <c r="N1113" s="22">
        <v>0.76000000000000012</v>
      </c>
      <c r="O1113" s="24">
        <v>0.38400000000000001</v>
      </c>
      <c r="P1113" s="24">
        <v>0.55200000000000005</v>
      </c>
      <c r="Q1113" s="24">
        <v>0.64000000000000012</v>
      </c>
      <c r="R1113" s="24">
        <v>0.77600000000000002</v>
      </c>
      <c r="S1113" s="24">
        <v>0.64000000000000012</v>
      </c>
      <c r="T1113" s="24">
        <v>0.53600000000000003</v>
      </c>
      <c r="U1113" s="24">
        <v>0.55200000000000005</v>
      </c>
      <c r="V1113" s="24">
        <v>0.72000000000000008</v>
      </c>
      <c r="W1113" s="24">
        <v>0.64000000000000012</v>
      </c>
      <c r="X1113" s="24">
        <v>0.74400000000000011</v>
      </c>
      <c r="Y1113" s="24">
        <v>0.48</v>
      </c>
      <c r="Z1113" s="24">
        <v>0.2</v>
      </c>
      <c r="AA1113" s="25">
        <v>28</v>
      </c>
      <c r="AB1113" s="25">
        <v>23.200000000000092</v>
      </c>
      <c r="AC1113" s="25">
        <v>27.200000000000003</v>
      </c>
      <c r="AD1113" s="25">
        <v>0</v>
      </c>
      <c r="AE1113" s="25">
        <v>43.2</v>
      </c>
      <c r="AF1113" s="25">
        <v>0</v>
      </c>
      <c r="AG1113" s="25">
        <v>6.4</v>
      </c>
      <c r="AH1113" s="25">
        <v>24</v>
      </c>
      <c r="AI1113" s="25">
        <v>27.200000000000003</v>
      </c>
      <c r="AJ1113" s="25">
        <v>2.4000000000000004</v>
      </c>
      <c r="AK1113" s="25">
        <v>10.4</v>
      </c>
      <c r="AL1113" s="25">
        <v>6.4</v>
      </c>
      <c r="AM1113" s="25">
        <v>0</v>
      </c>
      <c r="AN1113" s="25">
        <v>11.200000000000001</v>
      </c>
      <c r="AO1113" s="25">
        <v>24.8</v>
      </c>
      <c r="AP1113" s="25">
        <v>10.4</v>
      </c>
      <c r="AQ1113" s="25">
        <v>3.2</v>
      </c>
      <c r="AR1113" s="25">
        <v>0</v>
      </c>
      <c r="AS1113" s="25">
        <v>13.600000000000001</v>
      </c>
      <c r="AT1113" s="25">
        <v>5.6000000000000005</v>
      </c>
      <c r="AU1113" s="25">
        <v>0</v>
      </c>
      <c r="AV1113" s="25">
        <v>0</v>
      </c>
      <c r="AW1113" s="25">
        <v>6.4</v>
      </c>
      <c r="AX1113" s="25">
        <v>22.400000000000002</v>
      </c>
      <c r="AY1113" s="25">
        <v>12.8</v>
      </c>
      <c r="AZ1113" s="25">
        <v>0</v>
      </c>
      <c r="BA1113" s="25">
        <v>7.2</v>
      </c>
      <c r="BB1113" s="25">
        <v>3.2</v>
      </c>
      <c r="BC1113" s="25">
        <v>6.4</v>
      </c>
      <c r="BD1113" s="25">
        <v>24.8</v>
      </c>
      <c r="BE1113" s="25">
        <v>16</v>
      </c>
      <c r="BF1113" s="25">
        <v>0</v>
      </c>
      <c r="BG1113" s="25">
        <v>13.600000000000001</v>
      </c>
      <c r="BH1113" s="25">
        <v>15.200000000000001</v>
      </c>
      <c r="BI1113" s="25">
        <v>1.6</v>
      </c>
      <c r="BJ1113" s="25">
        <v>1.6</v>
      </c>
      <c r="BK1113" s="25">
        <v>0</v>
      </c>
      <c r="BL1113" s="25">
        <v>6.4</v>
      </c>
      <c r="BM1113" s="25">
        <v>0.8</v>
      </c>
      <c r="BN1113" s="25">
        <v>9.6000000000000014</v>
      </c>
      <c r="BO1113" t="s">
        <v>236</v>
      </c>
    </row>
    <row r="1114" spans="1:67" x14ac:dyDescent="0.25">
      <c r="A1114" s="6">
        <v>45202</v>
      </c>
      <c r="B1114" t="s">
        <v>16</v>
      </c>
      <c r="C1114">
        <v>3</v>
      </c>
      <c r="D1114">
        <f t="shared" si="112"/>
        <v>413.6</v>
      </c>
      <c r="E1114">
        <f t="shared" si="113"/>
        <v>107.20000000000002</v>
      </c>
      <c r="F1114">
        <f t="shared" si="114"/>
        <v>88</v>
      </c>
      <c r="G1114">
        <f t="shared" si="115"/>
        <v>100</v>
      </c>
      <c r="H1114">
        <f t="shared" si="116"/>
        <v>118.39999999999999</v>
      </c>
      <c r="I1114">
        <v>0</v>
      </c>
      <c r="J1114" s="22">
        <v>0.24</v>
      </c>
      <c r="K1114" s="22">
        <v>0.43200000000000005</v>
      </c>
      <c r="L1114" s="22">
        <v>0.64000000000000012</v>
      </c>
      <c r="M1114" s="22">
        <v>0.72800000000000009</v>
      </c>
      <c r="N1114" s="22">
        <v>0.52800000000000002</v>
      </c>
      <c r="O1114" s="24">
        <v>0.79200000000000004</v>
      </c>
      <c r="P1114" s="24">
        <v>0.32800000000000007</v>
      </c>
      <c r="Q1114" s="24">
        <v>0.76000000000000012</v>
      </c>
      <c r="R1114" s="24">
        <v>0.34400000000000003</v>
      </c>
      <c r="S1114" s="24">
        <v>0.54400000000000004</v>
      </c>
      <c r="T1114" s="24">
        <v>0.76800000000000002</v>
      </c>
      <c r="U1114" s="24">
        <v>0.34400000000000003</v>
      </c>
      <c r="V1114" s="24">
        <v>0.71200000000000008</v>
      </c>
      <c r="W1114" s="24">
        <v>0.7360000000000001</v>
      </c>
      <c r="X1114" s="24">
        <v>0.56799999999999995</v>
      </c>
      <c r="Y1114" s="24">
        <v>0.72000000000000008</v>
      </c>
      <c r="Z1114" s="24">
        <v>0.48799999999999999</v>
      </c>
      <c r="AA1114" s="25">
        <v>6.4</v>
      </c>
      <c r="AB1114" s="25">
        <v>0</v>
      </c>
      <c r="AC1114" s="25">
        <v>25.6</v>
      </c>
      <c r="AD1114" s="25">
        <v>1.6</v>
      </c>
      <c r="AE1114" s="25">
        <v>12</v>
      </c>
      <c r="AF1114" s="25">
        <v>26.400000000000002</v>
      </c>
      <c r="AG1114" s="25">
        <v>0</v>
      </c>
      <c r="AH1114" s="25">
        <v>13.600000000000001</v>
      </c>
      <c r="AI1114" s="25">
        <v>0</v>
      </c>
      <c r="AJ1114" s="25">
        <v>2.4000000000000004</v>
      </c>
      <c r="AK1114" s="25">
        <v>6.4</v>
      </c>
      <c r="AL1114" s="25">
        <v>3.2</v>
      </c>
      <c r="AM1114" s="25">
        <v>0</v>
      </c>
      <c r="AN1114" s="25">
        <v>0</v>
      </c>
      <c r="AO1114" s="25">
        <v>28</v>
      </c>
      <c r="AP1114" s="25">
        <v>21.6</v>
      </c>
      <c r="AQ1114" s="25">
        <v>30.400000000000002</v>
      </c>
      <c r="AR1114" s="25">
        <v>5.6000000000000005</v>
      </c>
      <c r="AS1114" s="25">
        <v>5.6000000000000005</v>
      </c>
      <c r="AT1114" s="25">
        <v>24</v>
      </c>
      <c r="AU1114" s="25">
        <v>15.200000000000001</v>
      </c>
      <c r="AV1114" s="25">
        <v>0</v>
      </c>
      <c r="AW1114" s="25">
        <v>0</v>
      </c>
      <c r="AX1114" s="25">
        <v>1.6</v>
      </c>
      <c r="AY1114" s="25">
        <v>14.4</v>
      </c>
      <c r="AZ1114" s="25">
        <v>28.8</v>
      </c>
      <c r="BA1114" s="25">
        <v>8</v>
      </c>
      <c r="BB1114" s="25">
        <v>0</v>
      </c>
      <c r="BC1114" s="25">
        <v>3.2</v>
      </c>
      <c r="BD1114" s="25">
        <v>28.8</v>
      </c>
      <c r="BE1114" s="25">
        <v>1.6</v>
      </c>
      <c r="BF1114" s="25">
        <v>17.600000000000001</v>
      </c>
      <c r="BG1114" s="25">
        <v>0</v>
      </c>
      <c r="BH1114" s="25">
        <v>6.4</v>
      </c>
      <c r="BI1114" s="25">
        <v>10.4</v>
      </c>
      <c r="BJ1114" s="25">
        <v>27.200000000000003</v>
      </c>
      <c r="BK1114" s="25">
        <v>7.2</v>
      </c>
      <c r="BL1114" s="25">
        <v>11.200000000000001</v>
      </c>
      <c r="BM1114" s="25">
        <v>0</v>
      </c>
      <c r="BN1114" s="25">
        <v>25.6</v>
      </c>
      <c r="BO1114" t="s">
        <v>236</v>
      </c>
    </row>
    <row r="1115" spans="1:67" x14ac:dyDescent="0.25">
      <c r="A1115" s="6">
        <v>45203</v>
      </c>
      <c r="B1115" t="s">
        <v>16</v>
      </c>
      <c r="C1115">
        <v>4</v>
      </c>
      <c r="D1115">
        <f t="shared" si="112"/>
        <v>412.80000000000007</v>
      </c>
      <c r="E1115">
        <f t="shared" si="113"/>
        <v>76</v>
      </c>
      <c r="F1115">
        <f t="shared" si="114"/>
        <v>113.60000000000002</v>
      </c>
      <c r="G1115">
        <f t="shared" si="115"/>
        <v>117.6</v>
      </c>
      <c r="H1115">
        <f t="shared" si="116"/>
        <v>105.6</v>
      </c>
      <c r="I1115">
        <v>0</v>
      </c>
      <c r="J1115" s="22">
        <v>0.72000000000000008</v>
      </c>
      <c r="K1115" s="22">
        <v>0.48799999999999999</v>
      </c>
      <c r="L1115" s="22">
        <v>0.28799999999999998</v>
      </c>
      <c r="M1115" s="22">
        <v>0.4</v>
      </c>
      <c r="N1115" s="22">
        <v>0.79200000000000004</v>
      </c>
      <c r="O1115" s="24">
        <v>0.78400000000000003</v>
      </c>
      <c r="P1115" s="24">
        <v>0.60000000000000009</v>
      </c>
      <c r="Q1115" s="24">
        <v>0.33600000000000002</v>
      </c>
      <c r="R1115" s="24">
        <v>0.63200000000000012</v>
      </c>
      <c r="S1115" s="24">
        <v>0.6080000000000001</v>
      </c>
      <c r="T1115" s="24">
        <v>0.35200000000000004</v>
      </c>
      <c r="U1115" s="24">
        <v>0.56799999999999995</v>
      </c>
      <c r="V1115" s="24">
        <v>0.71200000000000008</v>
      </c>
      <c r="W1115" s="24">
        <v>0.48799999999999999</v>
      </c>
      <c r="X1115" s="24">
        <v>0.72000000000000008</v>
      </c>
      <c r="Y1115" s="24">
        <v>0.6160000000000001</v>
      </c>
      <c r="Z1115" s="24">
        <v>0.76800000000000002</v>
      </c>
      <c r="AA1115" s="25">
        <v>32.800000000000004</v>
      </c>
      <c r="AB1115" s="25">
        <v>0</v>
      </c>
      <c r="AC1115" s="25">
        <v>0</v>
      </c>
      <c r="AD1115" s="25">
        <v>11.200000000000001</v>
      </c>
      <c r="AE1115" s="25">
        <v>0</v>
      </c>
      <c r="AF1115" s="25">
        <v>23.200000000000003</v>
      </c>
      <c r="AG1115" s="25">
        <v>28</v>
      </c>
      <c r="AH1115" s="25">
        <v>12</v>
      </c>
      <c r="AI1115" s="25">
        <v>3.2</v>
      </c>
      <c r="AJ1115" s="25">
        <v>3.2</v>
      </c>
      <c r="AK1115" s="25">
        <v>4</v>
      </c>
      <c r="AL1115" s="25">
        <v>4</v>
      </c>
      <c r="AM1115" s="25">
        <v>12</v>
      </c>
      <c r="AN1115" s="25">
        <v>8.8000000000000007</v>
      </c>
      <c r="AO1115" s="25">
        <v>0</v>
      </c>
      <c r="AP1115" s="25">
        <v>42.400000000000006</v>
      </c>
      <c r="AQ1115" s="25">
        <v>0</v>
      </c>
      <c r="AR1115" s="25">
        <v>4</v>
      </c>
      <c r="AS1115" s="25">
        <v>12.8</v>
      </c>
      <c r="AT1115" s="25">
        <v>21.6</v>
      </c>
      <c r="AU1115" s="25">
        <v>0</v>
      </c>
      <c r="AV1115" s="25">
        <v>18.400000000000002</v>
      </c>
      <c r="AW1115" s="25">
        <v>16.8</v>
      </c>
      <c r="AX1115" s="25">
        <v>0</v>
      </c>
      <c r="AY1115" s="25">
        <v>4.8000000000000007</v>
      </c>
      <c r="AZ1115" s="25">
        <v>8</v>
      </c>
      <c r="BA1115" s="25">
        <v>22.400000000000002</v>
      </c>
      <c r="BB1115" s="25">
        <v>21.6</v>
      </c>
      <c r="BC1115" s="25">
        <v>20</v>
      </c>
      <c r="BD1115" s="25">
        <v>5.6000000000000005</v>
      </c>
      <c r="BE1115" s="25">
        <v>0</v>
      </c>
      <c r="BF1115" s="25">
        <v>13.600000000000001</v>
      </c>
      <c r="BG1115" s="25">
        <v>8</v>
      </c>
      <c r="BH1115" s="25">
        <v>2.4000000000000004</v>
      </c>
      <c r="BI1115" s="25">
        <v>20</v>
      </c>
      <c r="BJ1115" s="25">
        <v>0</v>
      </c>
      <c r="BK1115" s="25">
        <v>4.8000000000000007</v>
      </c>
      <c r="BL1115" s="25">
        <v>14.4</v>
      </c>
      <c r="BM1115" s="25">
        <v>0</v>
      </c>
      <c r="BN1115" s="25">
        <v>12.8</v>
      </c>
      <c r="BO1115" t="s">
        <v>236</v>
      </c>
    </row>
    <row r="1116" spans="1:67" x14ac:dyDescent="0.25">
      <c r="A1116" s="6">
        <v>45204</v>
      </c>
      <c r="B1116" t="s">
        <v>16</v>
      </c>
      <c r="C1116">
        <v>5</v>
      </c>
      <c r="D1116">
        <f t="shared" si="112"/>
        <v>372.80000000000007</v>
      </c>
      <c r="E1116">
        <f t="shared" si="113"/>
        <v>146.40000000000003</v>
      </c>
      <c r="F1116">
        <f t="shared" si="114"/>
        <v>75.20000000000006</v>
      </c>
      <c r="G1116">
        <f t="shared" si="115"/>
        <v>95.200000000000017</v>
      </c>
      <c r="H1116">
        <f t="shared" si="116"/>
        <v>56.000000000000007</v>
      </c>
      <c r="I1116">
        <v>0</v>
      </c>
      <c r="J1116" s="22">
        <v>0.79200000000000004</v>
      </c>
      <c r="K1116" s="22">
        <v>0.192</v>
      </c>
      <c r="L1116" s="22">
        <v>0.79200000000000004</v>
      </c>
      <c r="M1116" s="22">
        <v>0.44800000000000006</v>
      </c>
      <c r="N1116" s="22">
        <v>0.79200000000000004</v>
      </c>
      <c r="O1116" s="24">
        <v>0.59199999999999997</v>
      </c>
      <c r="P1116" s="24">
        <v>0.8</v>
      </c>
      <c r="Q1116" s="24">
        <v>0.48</v>
      </c>
      <c r="R1116" s="24">
        <v>0.504</v>
      </c>
      <c r="S1116" s="24">
        <v>0.55200000000000005</v>
      </c>
      <c r="T1116" s="24">
        <v>0.71200000000000008</v>
      </c>
      <c r="U1116" s="24">
        <v>0.29599999999999999</v>
      </c>
      <c r="V1116" s="24">
        <v>0.57599999999999996</v>
      </c>
      <c r="W1116" s="24">
        <v>0.56000000000000005</v>
      </c>
      <c r="X1116" s="24">
        <v>0.68800000000000006</v>
      </c>
      <c r="Y1116" s="24">
        <v>0.22400000000000003</v>
      </c>
      <c r="Z1116" s="24">
        <v>0.57599999999999996</v>
      </c>
      <c r="AA1116" s="25">
        <v>22.400000000000002</v>
      </c>
      <c r="AB1116" s="25">
        <v>0</v>
      </c>
      <c r="AC1116" s="25">
        <v>0</v>
      </c>
      <c r="AD1116" s="25">
        <v>23.200000000000003</v>
      </c>
      <c r="AE1116" s="25">
        <v>8.8000000000000451</v>
      </c>
      <c r="AF1116" s="25">
        <v>0</v>
      </c>
      <c r="AG1116" s="25">
        <v>0</v>
      </c>
      <c r="AH1116" s="25">
        <v>18.400000000000002</v>
      </c>
      <c r="AI1116" s="25">
        <v>0</v>
      </c>
      <c r="AJ1116" s="25">
        <v>2.4000000000000004</v>
      </c>
      <c r="AK1116" s="25">
        <v>19.200000000000003</v>
      </c>
      <c r="AL1116" s="25">
        <v>9.6000000000000014</v>
      </c>
      <c r="AM1116" s="25">
        <v>0</v>
      </c>
      <c r="AN1116" s="25">
        <v>0</v>
      </c>
      <c r="AO1116" s="25">
        <v>0</v>
      </c>
      <c r="AP1116" s="25">
        <v>0</v>
      </c>
      <c r="AQ1116" s="25">
        <v>16.8</v>
      </c>
      <c r="AR1116" s="25">
        <v>12</v>
      </c>
      <c r="AS1116" s="25">
        <v>4</v>
      </c>
      <c r="AT1116" s="25">
        <v>13.600000000000001</v>
      </c>
      <c r="AU1116" s="25">
        <v>15.200000000000001</v>
      </c>
      <c r="AV1116" s="25">
        <v>0</v>
      </c>
      <c r="AW1116" s="25">
        <v>0</v>
      </c>
      <c r="AX1116" s="25">
        <v>0.8</v>
      </c>
      <c r="AY1116" s="25">
        <v>31.200000000000003</v>
      </c>
      <c r="AZ1116" s="25">
        <v>1.6</v>
      </c>
      <c r="BA1116" s="25">
        <v>16.8</v>
      </c>
      <c r="BB1116" s="25">
        <v>9.6000000000000014</v>
      </c>
      <c r="BC1116" s="25">
        <v>17.600000000000001</v>
      </c>
      <c r="BD1116" s="25">
        <v>2.4000000000000004</v>
      </c>
      <c r="BE1116" s="25">
        <v>0.8</v>
      </c>
      <c r="BF1116" s="25">
        <v>18.400000000000002</v>
      </c>
      <c r="BG1116" s="25">
        <v>28</v>
      </c>
      <c r="BH1116" s="25">
        <v>25.6</v>
      </c>
      <c r="BI1116" s="25">
        <v>12</v>
      </c>
      <c r="BJ1116" s="25">
        <v>14.4</v>
      </c>
      <c r="BK1116" s="25">
        <v>11.200000000000001</v>
      </c>
      <c r="BL1116" s="25">
        <v>2.4000000000000004</v>
      </c>
      <c r="BM1116" s="25">
        <v>9.6000000000000014</v>
      </c>
      <c r="BN1116" s="25">
        <v>24</v>
      </c>
      <c r="BO1116" t="s">
        <v>236</v>
      </c>
    </row>
    <row r="1117" spans="1:67" x14ac:dyDescent="0.25">
      <c r="A1117" s="6">
        <v>45205</v>
      </c>
      <c r="B1117" t="s">
        <v>16</v>
      </c>
      <c r="C1117">
        <v>6</v>
      </c>
      <c r="D1117">
        <f t="shared" si="112"/>
        <v>506.40000000000015</v>
      </c>
      <c r="E1117">
        <f t="shared" si="113"/>
        <v>163.19999999999999</v>
      </c>
      <c r="F1117">
        <f t="shared" si="114"/>
        <v>114.40000000000002</v>
      </c>
      <c r="G1117">
        <f t="shared" si="115"/>
        <v>134.40000000000006</v>
      </c>
      <c r="H1117">
        <f t="shared" si="116"/>
        <v>94.400000000000048</v>
      </c>
      <c r="I1117">
        <v>0</v>
      </c>
      <c r="J1117" s="22">
        <v>0.39200000000000002</v>
      </c>
      <c r="K1117" s="22">
        <v>0.4</v>
      </c>
      <c r="L1117" s="22">
        <v>0.41600000000000004</v>
      </c>
      <c r="M1117" s="22">
        <v>0.4</v>
      </c>
      <c r="N1117" s="22">
        <v>0.504</v>
      </c>
      <c r="O1117" s="24">
        <v>0.32800000000000007</v>
      </c>
      <c r="P1117" s="24">
        <v>0.6080000000000001</v>
      </c>
      <c r="Q1117" s="24">
        <v>0.496</v>
      </c>
      <c r="R1117" s="24">
        <v>0.37600000000000006</v>
      </c>
      <c r="S1117" s="24">
        <v>0.48799999999999999</v>
      </c>
      <c r="T1117" s="24">
        <v>0.504</v>
      </c>
      <c r="U1117" s="24">
        <v>0.38400000000000001</v>
      </c>
      <c r="V1117" s="24">
        <v>0.8</v>
      </c>
      <c r="W1117" s="24">
        <v>0.44800000000000006</v>
      </c>
      <c r="X1117" s="24">
        <v>0.20800000000000002</v>
      </c>
      <c r="Y1117" s="24">
        <v>0.48</v>
      </c>
      <c r="Z1117" s="24">
        <v>0.28000000000000003</v>
      </c>
      <c r="AA1117" s="25">
        <v>1.6</v>
      </c>
      <c r="AB1117" s="25">
        <v>0</v>
      </c>
      <c r="AC1117" s="25">
        <v>6.4</v>
      </c>
      <c r="AD1117" s="25">
        <v>36.800000000000004</v>
      </c>
      <c r="AE1117" s="25">
        <v>32</v>
      </c>
      <c r="AF1117" s="25">
        <v>0</v>
      </c>
      <c r="AG1117" s="25">
        <v>15.200000000000001</v>
      </c>
      <c r="AH1117" s="25">
        <v>22.400000000000002</v>
      </c>
      <c r="AI1117" s="25">
        <v>0</v>
      </c>
      <c r="AJ1117" s="25">
        <v>0</v>
      </c>
      <c r="AK1117" s="25">
        <v>15.200000000000001</v>
      </c>
      <c r="AL1117" s="25">
        <v>16.8</v>
      </c>
      <c r="AM1117" s="25">
        <v>37.6</v>
      </c>
      <c r="AN1117" s="25">
        <v>0</v>
      </c>
      <c r="AO1117" s="25">
        <v>0</v>
      </c>
      <c r="AP1117" s="25">
        <v>0</v>
      </c>
      <c r="AQ1117" s="25">
        <v>26.400000000000002</v>
      </c>
      <c r="AR1117" s="25">
        <v>12.000000000000046</v>
      </c>
      <c r="AS1117" s="25">
        <v>0</v>
      </c>
      <c r="AT1117" s="25">
        <v>1.6</v>
      </c>
      <c r="AU1117" s="25">
        <v>12.8</v>
      </c>
      <c r="AV1117" s="25">
        <v>0</v>
      </c>
      <c r="AW1117" s="25">
        <v>11.200000000000001</v>
      </c>
      <c r="AX1117" s="25">
        <v>0.80000000000004556</v>
      </c>
      <c r="AY1117" s="25">
        <v>20</v>
      </c>
      <c r="AZ1117" s="25">
        <v>21.6</v>
      </c>
      <c r="BA1117" s="25">
        <v>16</v>
      </c>
      <c r="BB1117" s="25">
        <v>23.200000000000003</v>
      </c>
      <c r="BC1117" s="25">
        <v>19.200000000000003</v>
      </c>
      <c r="BD1117" s="25">
        <v>9.6000000000000014</v>
      </c>
      <c r="BE1117" s="25">
        <v>19.200000000000003</v>
      </c>
      <c r="BF1117" s="25">
        <v>29.6</v>
      </c>
      <c r="BG1117" s="25">
        <v>7.2</v>
      </c>
      <c r="BH1117" s="25">
        <v>45.6</v>
      </c>
      <c r="BI1117" s="25">
        <v>4.8000000000000007</v>
      </c>
      <c r="BJ1117" s="25">
        <v>8.8000000000000007</v>
      </c>
      <c r="BK1117" s="25">
        <v>40</v>
      </c>
      <c r="BL1117" s="25">
        <v>0</v>
      </c>
      <c r="BM1117" s="25">
        <v>8</v>
      </c>
      <c r="BN1117" s="25">
        <v>0</v>
      </c>
      <c r="BO1117" t="s">
        <v>236</v>
      </c>
    </row>
    <row r="1118" spans="1:67" x14ac:dyDescent="0.25">
      <c r="A1118" s="6">
        <v>45206</v>
      </c>
      <c r="B1118" t="s">
        <v>16</v>
      </c>
      <c r="C1118">
        <v>7</v>
      </c>
      <c r="D1118">
        <f t="shared" si="112"/>
        <v>336.80000000000013</v>
      </c>
      <c r="E1118">
        <f t="shared" si="113"/>
        <v>88</v>
      </c>
      <c r="F1118">
        <f t="shared" si="114"/>
        <v>81.600000000000023</v>
      </c>
      <c r="G1118">
        <f t="shared" si="115"/>
        <v>96.000000000000099</v>
      </c>
      <c r="H1118">
        <f t="shared" si="116"/>
        <v>71.2</v>
      </c>
      <c r="I1118">
        <v>0</v>
      </c>
      <c r="J1118" s="22">
        <v>0.26400000000000001</v>
      </c>
      <c r="K1118" s="22">
        <v>0.496</v>
      </c>
      <c r="L1118" s="22">
        <v>0.20800000000000002</v>
      </c>
      <c r="M1118" s="22">
        <v>0.66400000000000015</v>
      </c>
      <c r="N1118" s="22">
        <v>0.77600000000000002</v>
      </c>
      <c r="O1118" s="24">
        <v>0.8</v>
      </c>
      <c r="P1118" s="24">
        <v>0.79200000000000004</v>
      </c>
      <c r="Q1118" s="24">
        <v>0.57599999999999996</v>
      </c>
      <c r="R1118" s="24">
        <v>0.72800000000000009</v>
      </c>
      <c r="S1118" s="24">
        <v>0.38400000000000001</v>
      </c>
      <c r="T1118" s="24">
        <v>0.496</v>
      </c>
      <c r="U1118" s="24">
        <v>0.33600000000000002</v>
      </c>
      <c r="V1118" s="24">
        <v>0.56000000000000005</v>
      </c>
      <c r="W1118" s="24">
        <v>0.76000000000000012</v>
      </c>
      <c r="X1118" s="24">
        <v>0.59199999999999997</v>
      </c>
      <c r="Y1118" s="24">
        <v>0.72800000000000009</v>
      </c>
      <c r="Z1118" s="24">
        <v>0.66400000000000015</v>
      </c>
      <c r="AA1118" s="25">
        <v>6.4</v>
      </c>
      <c r="AB1118" s="25">
        <v>3.2</v>
      </c>
      <c r="AC1118" s="25">
        <v>19.200000000000003</v>
      </c>
      <c r="AD1118" s="25">
        <v>4</v>
      </c>
      <c r="AE1118" s="25">
        <v>13.600000000000001</v>
      </c>
      <c r="AF1118" s="25">
        <v>0</v>
      </c>
      <c r="AG1118" s="25">
        <v>3.2</v>
      </c>
      <c r="AH1118" s="25">
        <v>0</v>
      </c>
      <c r="AI1118" s="25">
        <v>18.400000000000002</v>
      </c>
      <c r="AJ1118" s="25">
        <v>13.600000000000001</v>
      </c>
      <c r="AK1118" s="25">
        <v>0</v>
      </c>
      <c r="AL1118" s="25">
        <v>0</v>
      </c>
      <c r="AM1118" s="25">
        <v>1.6</v>
      </c>
      <c r="AN1118" s="25">
        <v>12</v>
      </c>
      <c r="AO1118" s="25">
        <v>0</v>
      </c>
      <c r="AP1118" s="25">
        <v>6.4</v>
      </c>
      <c r="AQ1118" s="25">
        <v>10.4</v>
      </c>
      <c r="AR1118" s="25">
        <v>20</v>
      </c>
      <c r="AS1118" s="25">
        <v>13.600000000000001</v>
      </c>
      <c r="AT1118" s="25">
        <v>7.2</v>
      </c>
      <c r="AU1118" s="25">
        <v>23.200000000000003</v>
      </c>
      <c r="AV1118" s="25">
        <v>4.8000000000000007</v>
      </c>
      <c r="AW1118" s="25">
        <v>22.400000000000002</v>
      </c>
      <c r="AX1118" s="25">
        <v>15.200000000000001</v>
      </c>
      <c r="AY1118" s="25">
        <v>8.0000000000000906</v>
      </c>
      <c r="AZ1118" s="25">
        <v>0</v>
      </c>
      <c r="BA1118" s="25">
        <v>0</v>
      </c>
      <c r="BB1118" s="25">
        <v>17.600000000000001</v>
      </c>
      <c r="BC1118" s="25">
        <v>0.8</v>
      </c>
      <c r="BD1118" s="25">
        <v>4</v>
      </c>
      <c r="BE1118" s="25">
        <v>16</v>
      </c>
      <c r="BF1118" s="25">
        <v>0</v>
      </c>
      <c r="BG1118" s="25">
        <v>0</v>
      </c>
      <c r="BH1118" s="25">
        <v>10.4</v>
      </c>
      <c r="BI1118" s="25">
        <v>4</v>
      </c>
      <c r="BJ1118" s="25">
        <v>8</v>
      </c>
      <c r="BK1118" s="25">
        <v>12.8</v>
      </c>
      <c r="BL1118" s="25">
        <v>36</v>
      </c>
      <c r="BM1118" s="25">
        <v>0.8</v>
      </c>
      <c r="BN1118" s="25">
        <v>0</v>
      </c>
      <c r="BO1118" t="s">
        <v>236</v>
      </c>
    </row>
    <row r="1119" spans="1:67" x14ac:dyDescent="0.25">
      <c r="A1119" s="6">
        <v>45207</v>
      </c>
      <c r="B1119" t="s">
        <v>16</v>
      </c>
      <c r="C1119">
        <v>8</v>
      </c>
      <c r="D1119">
        <f t="shared" si="112"/>
        <v>288.8</v>
      </c>
      <c r="E1119">
        <f t="shared" si="113"/>
        <v>76</v>
      </c>
      <c r="F1119">
        <f t="shared" si="114"/>
        <v>74.400000000000006</v>
      </c>
      <c r="G1119">
        <f t="shared" si="115"/>
        <v>42.4</v>
      </c>
      <c r="H1119">
        <f t="shared" si="116"/>
        <v>96.000000000000014</v>
      </c>
      <c r="I1119">
        <v>0</v>
      </c>
      <c r="J1119" s="22">
        <v>0.71200000000000008</v>
      </c>
      <c r="K1119" s="22">
        <v>0.496</v>
      </c>
      <c r="L1119" s="22">
        <v>0.48</v>
      </c>
      <c r="M1119" s="22">
        <v>0.72000000000000008</v>
      </c>
      <c r="N1119" s="22">
        <v>0.76000000000000012</v>
      </c>
      <c r="O1119" s="24">
        <v>0.7360000000000001</v>
      </c>
      <c r="P1119" s="24">
        <v>0.51200000000000001</v>
      </c>
      <c r="Q1119" s="24">
        <v>0.72800000000000009</v>
      </c>
      <c r="R1119" s="24">
        <v>0.39200000000000002</v>
      </c>
      <c r="S1119" s="24">
        <v>0.53600000000000003</v>
      </c>
      <c r="T1119" s="24">
        <v>0.27200000000000002</v>
      </c>
      <c r="U1119" s="24">
        <v>0.72000000000000008</v>
      </c>
      <c r="V1119" s="24">
        <v>0.39200000000000002</v>
      </c>
      <c r="W1119" s="24">
        <v>0.8</v>
      </c>
      <c r="X1119" s="24">
        <v>0.65600000000000014</v>
      </c>
      <c r="Y1119" s="24">
        <v>0.47199999999999998</v>
      </c>
      <c r="Z1119" s="24">
        <v>0.32800000000000007</v>
      </c>
      <c r="AA1119" s="25">
        <v>7.2</v>
      </c>
      <c r="AB1119" s="25">
        <v>0</v>
      </c>
      <c r="AC1119" s="25">
        <v>0</v>
      </c>
      <c r="AD1119" s="25">
        <v>2.4000000000000004</v>
      </c>
      <c r="AE1119" s="25">
        <v>28</v>
      </c>
      <c r="AF1119" s="25">
        <v>2.4000000000000004</v>
      </c>
      <c r="AG1119" s="25">
        <v>0</v>
      </c>
      <c r="AH1119" s="25">
        <v>24.8</v>
      </c>
      <c r="AI1119" s="25">
        <v>7.2</v>
      </c>
      <c r="AJ1119" s="25">
        <v>2.4000000000000004</v>
      </c>
      <c r="AK1119" s="25">
        <v>18.400000000000002</v>
      </c>
      <c r="AL1119" s="25">
        <v>11.200000000000001</v>
      </c>
      <c r="AM1119" s="25">
        <v>13.600000000000001</v>
      </c>
      <c r="AN1119" s="25">
        <v>25.6</v>
      </c>
      <c r="AO1119" s="25">
        <v>0</v>
      </c>
      <c r="AP1119" s="25">
        <v>11.200000000000001</v>
      </c>
      <c r="AQ1119" s="25">
        <v>0</v>
      </c>
      <c r="AR1119" s="25">
        <v>15.200000000000001</v>
      </c>
      <c r="AS1119" s="25">
        <v>2.4000000000000004</v>
      </c>
      <c r="AT1119" s="25">
        <v>16.8</v>
      </c>
      <c r="AU1119" s="25">
        <v>12</v>
      </c>
      <c r="AV1119" s="25">
        <v>2.4000000000000004</v>
      </c>
      <c r="AW1119" s="25">
        <v>0</v>
      </c>
      <c r="AX1119" s="25">
        <v>5.6000000000000005</v>
      </c>
      <c r="AY1119" s="25">
        <v>0</v>
      </c>
      <c r="AZ1119" s="25">
        <v>7.2</v>
      </c>
      <c r="BA1119" s="25">
        <v>8.8000000000000007</v>
      </c>
      <c r="BB1119" s="25">
        <v>4</v>
      </c>
      <c r="BC1119" s="25">
        <v>0</v>
      </c>
      <c r="BD1119" s="25">
        <v>2.4000000000000004</v>
      </c>
      <c r="BE1119" s="25">
        <v>2.4000000000000004</v>
      </c>
      <c r="BF1119" s="25">
        <v>0</v>
      </c>
      <c r="BG1119" s="25">
        <v>0</v>
      </c>
      <c r="BH1119" s="25">
        <v>27.200000000000003</v>
      </c>
      <c r="BI1119" s="25">
        <v>16.8</v>
      </c>
      <c r="BJ1119" s="25">
        <v>12.8</v>
      </c>
      <c r="BK1119" s="25">
        <v>0</v>
      </c>
      <c r="BL1119" s="25">
        <v>0</v>
      </c>
      <c r="BM1119" s="25">
        <v>16.8</v>
      </c>
      <c r="BN1119" s="25">
        <v>0</v>
      </c>
      <c r="BO1119" t="s">
        <v>236</v>
      </c>
    </row>
    <row r="1120" spans="1:67" x14ac:dyDescent="0.25">
      <c r="A1120" s="6">
        <v>45208</v>
      </c>
      <c r="B1120" t="s">
        <v>16</v>
      </c>
      <c r="C1120">
        <v>9</v>
      </c>
      <c r="D1120">
        <f t="shared" si="112"/>
        <v>324</v>
      </c>
      <c r="E1120">
        <f t="shared" si="113"/>
        <v>46.4</v>
      </c>
      <c r="F1120">
        <f t="shared" si="114"/>
        <v>44.000000000000007</v>
      </c>
      <c r="G1120">
        <f t="shared" si="115"/>
        <v>92.800000000000011</v>
      </c>
      <c r="H1120">
        <f t="shared" si="116"/>
        <v>140.80000000000001</v>
      </c>
      <c r="I1120">
        <v>1</v>
      </c>
      <c r="J1120" s="22">
        <v>0.70400000000000007</v>
      </c>
      <c r="K1120" s="22">
        <v>0.47199999999999998</v>
      </c>
      <c r="L1120" s="22">
        <v>0.64000000000000012</v>
      </c>
      <c r="M1120" s="22">
        <v>0.75200000000000011</v>
      </c>
      <c r="N1120" s="22">
        <v>0.40800000000000003</v>
      </c>
      <c r="O1120" s="24">
        <v>0.44800000000000006</v>
      </c>
      <c r="P1120" s="24">
        <v>0.79200000000000004</v>
      </c>
      <c r="Q1120" s="24">
        <v>0.6160000000000001</v>
      </c>
      <c r="R1120" s="24">
        <v>0.52</v>
      </c>
      <c r="S1120" s="24">
        <v>0.59199999999999997</v>
      </c>
      <c r="T1120" s="24">
        <v>0.71200000000000008</v>
      </c>
      <c r="U1120" s="24">
        <v>0.38400000000000001</v>
      </c>
      <c r="V1120" s="24">
        <v>0.59199999999999997</v>
      </c>
      <c r="W1120" s="24">
        <v>0.69600000000000006</v>
      </c>
      <c r="X1120" s="24">
        <v>0.36800000000000005</v>
      </c>
      <c r="Y1120" s="24">
        <v>0.496</v>
      </c>
      <c r="Z1120" s="24">
        <v>0.7360000000000001</v>
      </c>
      <c r="AA1120" s="25">
        <v>8</v>
      </c>
      <c r="AB1120" s="25">
        <v>0</v>
      </c>
      <c r="AC1120" s="25">
        <v>0</v>
      </c>
      <c r="AD1120" s="25">
        <v>0</v>
      </c>
      <c r="AE1120" s="25">
        <v>2.4000000000000004</v>
      </c>
      <c r="AF1120" s="25">
        <v>3.2</v>
      </c>
      <c r="AG1120" s="25">
        <v>0</v>
      </c>
      <c r="AH1120" s="25">
        <v>17.600000000000001</v>
      </c>
      <c r="AI1120" s="25">
        <v>11.200000000000001</v>
      </c>
      <c r="AJ1120" s="25">
        <v>1.6</v>
      </c>
      <c r="AK1120" s="25">
        <v>28</v>
      </c>
      <c r="AL1120" s="25">
        <v>24</v>
      </c>
      <c r="AM1120" s="25">
        <v>30.400000000000002</v>
      </c>
      <c r="AN1120" s="25">
        <v>33.6</v>
      </c>
      <c r="AO1120" s="25">
        <v>0</v>
      </c>
      <c r="AP1120" s="25">
        <v>0</v>
      </c>
      <c r="AQ1120" s="25">
        <v>0</v>
      </c>
      <c r="AR1120" s="25">
        <v>22.400000000000002</v>
      </c>
      <c r="AS1120" s="25">
        <v>2.4000000000000004</v>
      </c>
      <c r="AT1120" s="25">
        <v>28</v>
      </c>
      <c r="AU1120" s="25">
        <v>0</v>
      </c>
      <c r="AV1120" s="25">
        <v>0</v>
      </c>
      <c r="AW1120" s="25">
        <v>0</v>
      </c>
      <c r="AX1120" s="25">
        <v>3.2</v>
      </c>
      <c r="AY1120" s="25">
        <v>44.800000000000004</v>
      </c>
      <c r="AZ1120" s="25">
        <v>14.4</v>
      </c>
      <c r="BA1120" s="25">
        <v>22.400000000000002</v>
      </c>
      <c r="BB1120" s="25">
        <v>4.8000000000000007</v>
      </c>
      <c r="BC1120" s="25">
        <v>0</v>
      </c>
      <c r="BD1120" s="25">
        <v>3.2</v>
      </c>
      <c r="BE1120" s="25">
        <v>16.8</v>
      </c>
      <c r="BF1120" s="25">
        <v>2.4000000000000004</v>
      </c>
      <c r="BG1120" s="25">
        <v>8.8000000000000007</v>
      </c>
      <c r="BH1120" s="25">
        <v>0</v>
      </c>
      <c r="BI1120" s="25">
        <v>0</v>
      </c>
      <c r="BJ1120" s="25">
        <v>12</v>
      </c>
      <c r="BK1120" s="25">
        <v>4.8000000000000007</v>
      </c>
      <c r="BL1120" s="25">
        <v>0</v>
      </c>
      <c r="BM1120" s="25">
        <v>0</v>
      </c>
      <c r="BN1120" s="25">
        <v>1.6</v>
      </c>
      <c r="BO1120" t="s">
        <v>236</v>
      </c>
    </row>
    <row r="1121" spans="1:67" x14ac:dyDescent="0.25">
      <c r="A1121" s="6">
        <v>45209</v>
      </c>
      <c r="B1121" t="s">
        <v>16</v>
      </c>
      <c r="C1121">
        <v>10</v>
      </c>
      <c r="D1121">
        <f t="shared" si="112"/>
        <v>376.00000000000011</v>
      </c>
      <c r="E1121">
        <f t="shared" si="113"/>
        <v>87.2</v>
      </c>
      <c r="F1121">
        <f t="shared" si="114"/>
        <v>73.600000000000009</v>
      </c>
      <c r="G1121">
        <f t="shared" si="115"/>
        <v>115.2000000000001</v>
      </c>
      <c r="H1121">
        <f t="shared" si="116"/>
        <v>100</v>
      </c>
      <c r="I1121">
        <v>0</v>
      </c>
      <c r="J1121" s="22">
        <v>0.7360000000000001</v>
      </c>
      <c r="K1121" s="22">
        <v>0.52800000000000002</v>
      </c>
      <c r="L1121" s="22">
        <v>0.65600000000000014</v>
      </c>
      <c r="M1121" s="22">
        <v>0.56799999999999995</v>
      </c>
      <c r="N1121" s="22">
        <v>0.78400000000000003</v>
      </c>
      <c r="O1121" s="24">
        <v>0.56799999999999995</v>
      </c>
      <c r="P1121" s="24">
        <v>0.60000000000000009</v>
      </c>
      <c r="Q1121" s="24">
        <v>0.38400000000000001</v>
      </c>
      <c r="R1121" s="24">
        <v>0.58399999999999996</v>
      </c>
      <c r="S1121" s="24">
        <v>0.71200000000000008</v>
      </c>
      <c r="T1121" s="24">
        <v>0.71200000000000008</v>
      </c>
      <c r="U1121" s="24">
        <v>0.58399999999999996</v>
      </c>
      <c r="V1121" s="24">
        <v>0.8</v>
      </c>
      <c r="W1121" s="24">
        <v>0.76000000000000012</v>
      </c>
      <c r="X1121" s="24">
        <v>0.71200000000000008</v>
      </c>
      <c r="Y1121" s="24">
        <v>0.54400000000000004</v>
      </c>
      <c r="Z1121" s="24">
        <v>0.76000000000000012</v>
      </c>
      <c r="AA1121" s="25">
        <v>0</v>
      </c>
      <c r="AB1121" s="25">
        <v>0</v>
      </c>
      <c r="AC1121" s="25">
        <v>7.2</v>
      </c>
      <c r="AD1121" s="25">
        <v>0</v>
      </c>
      <c r="AE1121" s="25">
        <v>10.4</v>
      </c>
      <c r="AF1121" s="25">
        <v>28.8</v>
      </c>
      <c r="AG1121" s="25">
        <v>22.400000000000002</v>
      </c>
      <c r="AH1121" s="25">
        <v>0</v>
      </c>
      <c r="AI1121" s="25">
        <v>0</v>
      </c>
      <c r="AJ1121" s="25">
        <v>4.8000000000000007</v>
      </c>
      <c r="AK1121" s="25">
        <v>6.4</v>
      </c>
      <c r="AL1121" s="25">
        <v>24</v>
      </c>
      <c r="AM1121" s="25">
        <v>0</v>
      </c>
      <c r="AN1121" s="25">
        <v>4.8000000000000007</v>
      </c>
      <c r="AO1121" s="25">
        <v>0</v>
      </c>
      <c r="AP1121" s="25">
        <v>8.8000000000000007</v>
      </c>
      <c r="AQ1121" s="25">
        <v>19.200000000000003</v>
      </c>
      <c r="AR1121" s="25">
        <v>6.4</v>
      </c>
      <c r="AS1121" s="25">
        <v>27.200000000000003</v>
      </c>
      <c r="AT1121" s="25">
        <v>9.6000000000000014</v>
      </c>
      <c r="AU1121" s="25">
        <v>11.200000000000001</v>
      </c>
      <c r="AV1121" s="25">
        <v>0</v>
      </c>
      <c r="AW1121" s="25">
        <v>30.400000000000002</v>
      </c>
      <c r="AX1121" s="25">
        <v>8.8000000000000007</v>
      </c>
      <c r="AY1121" s="25">
        <v>10.4</v>
      </c>
      <c r="AZ1121" s="25">
        <v>4.8000000000000007</v>
      </c>
      <c r="BA1121" s="25">
        <v>19.200000000000003</v>
      </c>
      <c r="BB1121" s="25">
        <v>0.8</v>
      </c>
      <c r="BC1121" s="25">
        <v>20.800000000000093</v>
      </c>
      <c r="BD1121" s="25">
        <v>8.8000000000000007</v>
      </c>
      <c r="BE1121" s="25">
        <v>15.200000000000001</v>
      </c>
      <c r="BF1121" s="25">
        <v>24</v>
      </c>
      <c r="BG1121" s="25">
        <v>0</v>
      </c>
      <c r="BH1121" s="25">
        <v>16</v>
      </c>
      <c r="BI1121" s="25">
        <v>0</v>
      </c>
      <c r="BJ1121" s="25">
        <v>5.6000000000000005</v>
      </c>
      <c r="BK1121" s="25">
        <v>26.400000000000002</v>
      </c>
      <c r="BL1121" s="25">
        <v>0</v>
      </c>
      <c r="BM1121" s="25">
        <v>0</v>
      </c>
      <c r="BN1121" s="25">
        <v>0</v>
      </c>
      <c r="BO1121" t="s">
        <v>236</v>
      </c>
    </row>
    <row r="1122" spans="1:67" x14ac:dyDescent="0.25">
      <c r="A1122" s="6">
        <v>45210</v>
      </c>
      <c r="B1122" t="s">
        <v>16</v>
      </c>
      <c r="C1122">
        <v>11</v>
      </c>
      <c r="D1122">
        <f t="shared" si="112"/>
        <v>279.20000000000005</v>
      </c>
      <c r="E1122">
        <f t="shared" si="113"/>
        <v>55.20000000000001</v>
      </c>
      <c r="F1122">
        <f t="shared" si="114"/>
        <v>77.599999999999994</v>
      </c>
      <c r="G1122">
        <f t="shared" si="115"/>
        <v>75.20000000000006</v>
      </c>
      <c r="H1122">
        <f t="shared" si="116"/>
        <v>71.200000000000017</v>
      </c>
      <c r="I1122">
        <v>0</v>
      </c>
      <c r="J1122" s="22">
        <v>0.63200000000000012</v>
      </c>
      <c r="K1122" s="22">
        <v>0.64000000000000012</v>
      </c>
      <c r="L1122" s="22">
        <v>0.56000000000000005</v>
      </c>
      <c r="M1122" s="22">
        <v>0.68</v>
      </c>
      <c r="N1122" s="22">
        <v>0.59199999999999997</v>
      </c>
      <c r="O1122" s="24">
        <v>0.63200000000000012</v>
      </c>
      <c r="P1122" s="24">
        <v>0.34400000000000003</v>
      </c>
      <c r="Q1122" s="24">
        <v>0.74400000000000011</v>
      </c>
      <c r="R1122" s="24">
        <v>0.74400000000000011</v>
      </c>
      <c r="S1122" s="24">
        <v>0.69600000000000006</v>
      </c>
      <c r="T1122" s="24">
        <v>0.6160000000000001</v>
      </c>
      <c r="U1122" s="24">
        <v>0.72000000000000008</v>
      </c>
      <c r="V1122" s="24">
        <v>0.75200000000000011</v>
      </c>
      <c r="W1122" s="24">
        <v>0.6160000000000001</v>
      </c>
      <c r="X1122" s="24">
        <v>0.72000000000000008</v>
      </c>
      <c r="Y1122" s="24">
        <v>0.248</v>
      </c>
      <c r="Z1122" s="24">
        <v>0.58399999999999996</v>
      </c>
      <c r="AA1122" s="25">
        <v>0</v>
      </c>
      <c r="AB1122" s="25">
        <v>9.6000000000000014</v>
      </c>
      <c r="AC1122" s="25">
        <v>0.8</v>
      </c>
      <c r="AD1122" s="25">
        <v>19.200000000000003</v>
      </c>
      <c r="AE1122" s="25">
        <v>1.6</v>
      </c>
      <c r="AF1122" s="25">
        <v>0</v>
      </c>
      <c r="AG1122" s="25">
        <v>16.8</v>
      </c>
      <c r="AH1122" s="25">
        <v>16</v>
      </c>
      <c r="AI1122" s="25">
        <v>0</v>
      </c>
      <c r="AJ1122" s="25">
        <v>13.600000000000001</v>
      </c>
      <c r="AK1122" s="25">
        <v>4</v>
      </c>
      <c r="AL1122" s="25">
        <v>0</v>
      </c>
      <c r="AM1122" s="25">
        <v>0</v>
      </c>
      <c r="AN1122" s="25">
        <v>3.2</v>
      </c>
      <c r="AO1122" s="25">
        <v>3.2</v>
      </c>
      <c r="AP1122" s="25">
        <v>22.400000000000002</v>
      </c>
      <c r="AQ1122" s="25">
        <v>0</v>
      </c>
      <c r="AR1122" s="25">
        <v>19.200000000000003</v>
      </c>
      <c r="AS1122" s="25">
        <v>20.8</v>
      </c>
      <c r="AT1122" s="25">
        <v>2.4000000000000004</v>
      </c>
      <c r="AU1122" s="25">
        <v>0</v>
      </c>
      <c r="AV1122" s="25">
        <v>6.4</v>
      </c>
      <c r="AW1122" s="25">
        <v>18.400000000000002</v>
      </c>
      <c r="AX1122" s="25">
        <v>9.6000000000000014</v>
      </c>
      <c r="AY1122" s="25">
        <v>4.800000000000046</v>
      </c>
      <c r="AZ1122" s="25">
        <v>4.8000000000000007</v>
      </c>
      <c r="BA1122" s="25">
        <v>21.6</v>
      </c>
      <c r="BB1122" s="25">
        <v>4</v>
      </c>
      <c r="BC1122" s="25">
        <v>3.2</v>
      </c>
      <c r="BD1122" s="25">
        <v>2.4000000000000004</v>
      </c>
      <c r="BE1122" s="25">
        <v>2.4000000000000004</v>
      </c>
      <c r="BF1122" s="25">
        <v>15.200000000000001</v>
      </c>
      <c r="BG1122" s="25">
        <v>0</v>
      </c>
      <c r="BH1122" s="25">
        <v>11.200000000000001</v>
      </c>
      <c r="BI1122" s="25">
        <v>12</v>
      </c>
      <c r="BJ1122" s="25">
        <v>0</v>
      </c>
      <c r="BK1122" s="25">
        <v>0</v>
      </c>
      <c r="BL1122" s="25">
        <v>0</v>
      </c>
      <c r="BM1122" s="25">
        <v>12.8</v>
      </c>
      <c r="BN1122" s="25">
        <v>1.6</v>
      </c>
      <c r="BO1122" t="s">
        <v>236</v>
      </c>
    </row>
    <row r="1123" spans="1:67" x14ac:dyDescent="0.25">
      <c r="A1123" s="6">
        <v>45211</v>
      </c>
      <c r="B1123" t="s">
        <v>16</v>
      </c>
      <c r="C1123">
        <v>12</v>
      </c>
      <c r="D1123">
        <f t="shared" si="112"/>
        <v>399.20000000000005</v>
      </c>
      <c r="E1123">
        <f t="shared" si="113"/>
        <v>67.2</v>
      </c>
      <c r="F1123">
        <f t="shared" si="114"/>
        <v>113.60000000000001</v>
      </c>
      <c r="G1123">
        <f t="shared" si="115"/>
        <v>128.00000000000003</v>
      </c>
      <c r="H1123">
        <f t="shared" si="116"/>
        <v>90.4</v>
      </c>
      <c r="I1123">
        <v>0</v>
      </c>
      <c r="J1123" s="22">
        <v>0.21600000000000003</v>
      </c>
      <c r="K1123" s="22">
        <v>0.71200000000000008</v>
      </c>
      <c r="L1123" s="22">
        <v>0.62400000000000011</v>
      </c>
      <c r="M1123" s="22">
        <v>0.68800000000000006</v>
      </c>
      <c r="N1123" s="22">
        <v>0.72800000000000009</v>
      </c>
      <c r="O1123" s="24">
        <v>0.72800000000000009</v>
      </c>
      <c r="P1123" s="24">
        <v>0.62400000000000011</v>
      </c>
      <c r="Q1123" s="24">
        <v>0.60000000000000009</v>
      </c>
      <c r="R1123" s="24">
        <v>0.68800000000000006</v>
      </c>
      <c r="S1123" s="24">
        <v>0.52</v>
      </c>
      <c r="T1123" s="24">
        <v>0.60000000000000009</v>
      </c>
      <c r="U1123" s="24">
        <v>0.6160000000000001</v>
      </c>
      <c r="V1123" s="24">
        <v>0.45600000000000007</v>
      </c>
      <c r="W1123" s="24">
        <v>0.72800000000000009</v>
      </c>
      <c r="X1123" s="24">
        <v>0.72000000000000008</v>
      </c>
      <c r="Y1123" s="24">
        <v>0.74400000000000011</v>
      </c>
      <c r="Z1123" s="24">
        <v>0.20800000000000002</v>
      </c>
      <c r="AA1123" s="25">
        <v>0.8</v>
      </c>
      <c r="AB1123" s="25">
        <v>24</v>
      </c>
      <c r="AC1123" s="25">
        <v>0</v>
      </c>
      <c r="AD1123" s="25">
        <v>10.4</v>
      </c>
      <c r="AE1123" s="25">
        <v>36</v>
      </c>
      <c r="AF1123" s="25">
        <v>0.8</v>
      </c>
      <c r="AG1123" s="25">
        <v>0</v>
      </c>
      <c r="AH1123" s="25">
        <v>22.400000000000002</v>
      </c>
      <c r="AI1123" s="25">
        <v>7.2</v>
      </c>
      <c r="AJ1123" s="25">
        <v>12</v>
      </c>
      <c r="AK1123" s="25">
        <v>43.2</v>
      </c>
      <c r="AL1123" s="25">
        <v>0</v>
      </c>
      <c r="AM1123" s="25">
        <v>24.8</v>
      </c>
      <c r="AN1123" s="25">
        <v>16</v>
      </c>
      <c r="AO1123" s="25">
        <v>26.400000000000002</v>
      </c>
      <c r="AP1123" s="25">
        <v>11.200000000000001</v>
      </c>
      <c r="AQ1123" s="25">
        <v>0</v>
      </c>
      <c r="AR1123" s="25">
        <v>0</v>
      </c>
      <c r="AS1123" s="25">
        <v>4</v>
      </c>
      <c r="AT1123" s="25">
        <v>8</v>
      </c>
      <c r="AU1123" s="25">
        <v>12</v>
      </c>
      <c r="AV1123" s="25">
        <v>12.8</v>
      </c>
      <c r="AW1123" s="25">
        <v>23.200000000000003</v>
      </c>
      <c r="AX1123" s="25">
        <v>17.600000000000001</v>
      </c>
      <c r="AY1123" s="25">
        <v>18.400000000000002</v>
      </c>
      <c r="AZ1123" s="25">
        <v>32.800000000000004</v>
      </c>
      <c r="BA1123" s="25">
        <v>2.4000000000000004</v>
      </c>
      <c r="BB1123" s="25">
        <v>8.8000000000000007</v>
      </c>
      <c r="BC1123" s="25">
        <v>0</v>
      </c>
      <c r="BD1123" s="25">
        <v>0</v>
      </c>
      <c r="BE1123" s="25">
        <v>11.200000000000001</v>
      </c>
      <c r="BF1123" s="25">
        <v>0</v>
      </c>
      <c r="BG1123" s="25">
        <v>0.8</v>
      </c>
      <c r="BH1123" s="25">
        <v>9.6000000000000014</v>
      </c>
      <c r="BI1123" s="25">
        <v>1.6</v>
      </c>
      <c r="BJ1123" s="25">
        <v>4</v>
      </c>
      <c r="BK1123" s="25">
        <v>5.6000000000000005</v>
      </c>
      <c r="BL1123" s="25">
        <v>21.6</v>
      </c>
      <c r="BM1123" s="25">
        <v>12.8</v>
      </c>
      <c r="BN1123" s="25">
        <v>0</v>
      </c>
      <c r="BO1123" t="s">
        <v>236</v>
      </c>
    </row>
    <row r="1124" spans="1:67" x14ac:dyDescent="0.25">
      <c r="A1124" s="6">
        <v>45212</v>
      </c>
      <c r="B1124" t="s">
        <v>16</v>
      </c>
      <c r="C1124">
        <v>13</v>
      </c>
      <c r="D1124">
        <f t="shared" si="112"/>
        <v>296.8</v>
      </c>
      <c r="E1124">
        <f t="shared" si="113"/>
        <v>72</v>
      </c>
      <c r="F1124">
        <f t="shared" si="114"/>
        <v>90.4</v>
      </c>
      <c r="G1124">
        <f t="shared" si="115"/>
        <v>85.6</v>
      </c>
      <c r="H1124">
        <f t="shared" si="116"/>
        <v>48.800000000000004</v>
      </c>
      <c r="I1124">
        <v>0</v>
      </c>
      <c r="J1124" s="22">
        <v>0.24</v>
      </c>
      <c r="K1124" s="22">
        <v>0.41600000000000004</v>
      </c>
      <c r="L1124" s="22">
        <v>0.57599999999999996</v>
      </c>
      <c r="M1124" s="22">
        <v>0.64000000000000012</v>
      </c>
      <c r="N1124" s="22">
        <v>0.77600000000000002</v>
      </c>
      <c r="O1124" s="24">
        <v>0.44000000000000006</v>
      </c>
      <c r="P1124" s="24">
        <v>0.52</v>
      </c>
      <c r="Q1124" s="24">
        <v>0.48799999999999999</v>
      </c>
      <c r="R1124" s="24">
        <v>0.7360000000000001</v>
      </c>
      <c r="S1124" s="24">
        <v>0.56799999999999995</v>
      </c>
      <c r="T1124" s="24">
        <v>0.59199999999999997</v>
      </c>
      <c r="U1124" s="24">
        <v>0.12</v>
      </c>
      <c r="V1124" s="24">
        <v>0.77600000000000002</v>
      </c>
      <c r="W1124" s="24">
        <v>0.69600000000000006</v>
      </c>
      <c r="X1124" s="24">
        <v>0.496</v>
      </c>
      <c r="Y1124" s="24">
        <v>0.64000000000000012</v>
      </c>
      <c r="Z1124" s="24">
        <v>0.64800000000000013</v>
      </c>
      <c r="AA1124" s="25">
        <v>0</v>
      </c>
      <c r="AB1124" s="25">
        <v>24.8</v>
      </c>
      <c r="AC1124" s="25">
        <v>17.600000000000001</v>
      </c>
      <c r="AD1124" s="25">
        <v>0</v>
      </c>
      <c r="AE1124" s="25">
        <v>10.4</v>
      </c>
      <c r="AF1124" s="25">
        <v>15.200000000000001</v>
      </c>
      <c r="AG1124" s="25">
        <v>22.400000000000002</v>
      </c>
      <c r="AH1124" s="25">
        <v>0</v>
      </c>
      <c r="AI1124" s="25">
        <v>0</v>
      </c>
      <c r="AJ1124" s="25">
        <v>0</v>
      </c>
      <c r="AK1124" s="25">
        <v>17.600000000000001</v>
      </c>
      <c r="AL1124" s="25">
        <v>8.8000000000000007</v>
      </c>
      <c r="AM1124" s="25">
        <v>12.8</v>
      </c>
      <c r="AN1124" s="25">
        <v>0</v>
      </c>
      <c r="AO1124" s="25">
        <v>12.8</v>
      </c>
      <c r="AP1124" s="25">
        <v>0</v>
      </c>
      <c r="AQ1124" s="25">
        <v>0</v>
      </c>
      <c r="AR1124" s="25">
        <v>0</v>
      </c>
      <c r="AS1124" s="25">
        <v>10.4</v>
      </c>
      <c r="AT1124" s="25">
        <v>4</v>
      </c>
      <c r="AU1124" s="25">
        <v>9.6000000000000014</v>
      </c>
      <c r="AV1124" s="25">
        <v>28</v>
      </c>
      <c r="AW1124" s="25">
        <v>10.4</v>
      </c>
      <c r="AX1124" s="25">
        <v>4.8000000000000007</v>
      </c>
      <c r="AY1124" s="25">
        <v>4.8000000000000007</v>
      </c>
      <c r="AZ1124" s="25">
        <v>5.6000000000000005</v>
      </c>
      <c r="BA1124" s="25">
        <v>4</v>
      </c>
      <c r="BB1124" s="25">
        <v>0</v>
      </c>
      <c r="BC1124" s="25">
        <v>8.8000000000000007</v>
      </c>
      <c r="BD1124" s="25">
        <v>9.6000000000000014</v>
      </c>
      <c r="BE1124" s="25">
        <v>5.6000000000000005</v>
      </c>
      <c r="BF1124" s="25">
        <v>0</v>
      </c>
      <c r="BG1124" s="25">
        <v>0</v>
      </c>
      <c r="BH1124" s="25">
        <v>28</v>
      </c>
      <c r="BI1124" s="25">
        <v>0</v>
      </c>
      <c r="BJ1124" s="25">
        <v>2.4000000000000004</v>
      </c>
      <c r="BK1124" s="25">
        <v>0</v>
      </c>
      <c r="BL1124" s="25">
        <v>12</v>
      </c>
      <c r="BM1124" s="25">
        <v>17.600000000000001</v>
      </c>
      <c r="BN1124" s="25">
        <v>6.4</v>
      </c>
      <c r="BO1124" t="s">
        <v>236</v>
      </c>
    </row>
    <row r="1125" spans="1:67" x14ac:dyDescent="0.25">
      <c r="A1125" s="6">
        <v>45213</v>
      </c>
      <c r="B1125" t="s">
        <v>16</v>
      </c>
      <c r="C1125">
        <v>14</v>
      </c>
      <c r="D1125">
        <f t="shared" si="112"/>
        <v>358.40000000000003</v>
      </c>
      <c r="E1125">
        <f t="shared" si="113"/>
        <v>106.39999999999999</v>
      </c>
      <c r="F1125">
        <f t="shared" si="114"/>
        <v>62.400000000000006</v>
      </c>
      <c r="G1125">
        <f t="shared" si="115"/>
        <v>96.800000000000011</v>
      </c>
      <c r="H1125">
        <f t="shared" si="116"/>
        <v>92.8</v>
      </c>
      <c r="I1125">
        <v>0</v>
      </c>
      <c r="J1125" s="22">
        <v>0.33600000000000002</v>
      </c>
      <c r="K1125" s="22">
        <v>0.48</v>
      </c>
      <c r="L1125" s="22">
        <v>0.68</v>
      </c>
      <c r="M1125" s="22">
        <v>0.71200000000000008</v>
      </c>
      <c r="N1125" s="22">
        <v>0.26400000000000001</v>
      </c>
      <c r="O1125" s="24">
        <v>0.48799999999999999</v>
      </c>
      <c r="P1125" s="24">
        <v>0.52800000000000002</v>
      </c>
      <c r="Q1125" s="24">
        <v>0.35200000000000004</v>
      </c>
      <c r="R1125" s="24">
        <v>0.8</v>
      </c>
      <c r="S1125" s="24">
        <v>0.54400000000000004</v>
      </c>
      <c r="T1125" s="24">
        <v>0.8</v>
      </c>
      <c r="U1125" s="24">
        <v>0.32000000000000006</v>
      </c>
      <c r="V1125" s="24">
        <v>0.72000000000000008</v>
      </c>
      <c r="W1125" s="24">
        <v>0.42400000000000004</v>
      </c>
      <c r="X1125" s="24">
        <v>0.68</v>
      </c>
      <c r="Y1125" s="24">
        <v>0.8</v>
      </c>
      <c r="Z1125" s="24">
        <v>0.64000000000000012</v>
      </c>
      <c r="AA1125" s="25">
        <v>15.200000000000001</v>
      </c>
      <c r="AB1125" s="25">
        <v>7.2</v>
      </c>
      <c r="AC1125" s="25">
        <v>0</v>
      </c>
      <c r="AD1125" s="25">
        <v>1.6</v>
      </c>
      <c r="AE1125" s="25">
        <v>0</v>
      </c>
      <c r="AF1125" s="25">
        <v>10.4</v>
      </c>
      <c r="AG1125" s="25">
        <v>15.200000000000001</v>
      </c>
      <c r="AH1125" s="25">
        <v>12.8</v>
      </c>
      <c r="AI1125" s="25">
        <v>0</v>
      </c>
      <c r="AJ1125" s="25">
        <v>0</v>
      </c>
      <c r="AK1125" s="25">
        <v>9.6000000000000014</v>
      </c>
      <c r="AL1125" s="25">
        <v>23.200000000000003</v>
      </c>
      <c r="AM1125" s="25">
        <v>4.8000000000000007</v>
      </c>
      <c r="AN1125" s="25">
        <v>12</v>
      </c>
      <c r="AO1125" s="25">
        <v>0</v>
      </c>
      <c r="AP1125" s="25">
        <v>0.8</v>
      </c>
      <c r="AQ1125" s="25">
        <v>6.4</v>
      </c>
      <c r="AR1125" s="25">
        <v>0</v>
      </c>
      <c r="AS1125" s="25">
        <v>28.8</v>
      </c>
      <c r="AT1125" s="25">
        <v>16.8</v>
      </c>
      <c r="AU1125" s="25">
        <v>7.2</v>
      </c>
      <c r="AV1125" s="25">
        <v>4</v>
      </c>
      <c r="AW1125" s="25">
        <v>2.4000000000000004</v>
      </c>
      <c r="AX1125" s="25">
        <v>8.8000000000000007</v>
      </c>
      <c r="AY1125" s="25">
        <v>28</v>
      </c>
      <c r="AZ1125" s="25">
        <v>0</v>
      </c>
      <c r="BA1125" s="25">
        <v>12.8</v>
      </c>
      <c r="BB1125" s="25">
        <v>26.400000000000002</v>
      </c>
      <c r="BC1125" s="25">
        <v>7.2</v>
      </c>
      <c r="BD1125" s="25">
        <v>0</v>
      </c>
      <c r="BE1125" s="25">
        <v>25.6</v>
      </c>
      <c r="BF1125" s="25">
        <v>4</v>
      </c>
      <c r="BG1125" s="25">
        <v>0</v>
      </c>
      <c r="BH1125" s="25">
        <v>0</v>
      </c>
      <c r="BI1125" s="25">
        <v>0</v>
      </c>
      <c r="BJ1125" s="25">
        <v>34.4</v>
      </c>
      <c r="BK1125" s="25">
        <v>28.8</v>
      </c>
      <c r="BL1125" s="25">
        <v>12</v>
      </c>
      <c r="BM1125" s="25">
        <v>1.6</v>
      </c>
      <c r="BN1125" s="25">
        <v>0</v>
      </c>
      <c r="BO1125" t="s">
        <v>236</v>
      </c>
    </row>
    <row r="1126" spans="1:67" x14ac:dyDescent="0.25">
      <c r="A1126" s="6">
        <v>45214</v>
      </c>
      <c r="B1126" t="s">
        <v>16</v>
      </c>
      <c r="C1126">
        <v>15</v>
      </c>
      <c r="D1126">
        <f t="shared" si="112"/>
        <v>338.40000000000009</v>
      </c>
      <c r="E1126">
        <f t="shared" si="113"/>
        <v>29.600000000000005</v>
      </c>
      <c r="F1126">
        <f t="shared" si="114"/>
        <v>103.2</v>
      </c>
      <c r="G1126">
        <f t="shared" si="115"/>
        <v>97.600000000000051</v>
      </c>
      <c r="H1126">
        <f t="shared" si="116"/>
        <v>108</v>
      </c>
      <c r="I1126">
        <v>0</v>
      </c>
      <c r="J1126" s="22">
        <v>0.13600000000000001</v>
      </c>
      <c r="K1126" s="22">
        <v>0.52</v>
      </c>
      <c r="L1126" s="22">
        <v>0.41600000000000004</v>
      </c>
      <c r="M1126" s="22">
        <v>0.63200000000000012</v>
      </c>
      <c r="N1126" s="22">
        <v>0.76800000000000002</v>
      </c>
      <c r="O1126" s="24">
        <v>0.53600000000000003</v>
      </c>
      <c r="P1126" s="24">
        <v>0.69600000000000006</v>
      </c>
      <c r="Q1126" s="24">
        <v>0.71200000000000008</v>
      </c>
      <c r="R1126" s="24">
        <v>0.52</v>
      </c>
      <c r="S1126" s="24">
        <v>0.60000000000000009</v>
      </c>
      <c r="T1126" s="24">
        <v>0.54400000000000004</v>
      </c>
      <c r="U1126" s="24">
        <v>0.72000000000000008</v>
      </c>
      <c r="V1126" s="24">
        <v>0.8</v>
      </c>
      <c r="W1126" s="24">
        <v>0.75200000000000011</v>
      </c>
      <c r="X1126" s="24">
        <v>0.60000000000000009</v>
      </c>
      <c r="Y1126" s="24">
        <v>0.71200000000000008</v>
      </c>
      <c r="Z1126" s="24">
        <v>0.64000000000000012</v>
      </c>
      <c r="AA1126" s="25">
        <v>1.6</v>
      </c>
      <c r="AB1126" s="25">
        <v>10.4</v>
      </c>
      <c r="AC1126" s="25">
        <v>2.4000000000000004</v>
      </c>
      <c r="AD1126" s="25">
        <v>44.800000000000004</v>
      </c>
      <c r="AE1126" s="25">
        <v>15.200000000000001</v>
      </c>
      <c r="AF1126" s="25">
        <v>1.6</v>
      </c>
      <c r="AG1126" s="25">
        <v>19.200000000000003</v>
      </c>
      <c r="AH1126" s="25">
        <v>0</v>
      </c>
      <c r="AI1126" s="25">
        <v>0</v>
      </c>
      <c r="AJ1126" s="25">
        <v>8</v>
      </c>
      <c r="AK1126" s="25">
        <v>20</v>
      </c>
      <c r="AL1126" s="25">
        <v>30.400000000000002</v>
      </c>
      <c r="AM1126" s="25">
        <v>6.4</v>
      </c>
      <c r="AN1126" s="25">
        <v>0</v>
      </c>
      <c r="AO1126" s="25">
        <v>43.2</v>
      </c>
      <c r="AP1126" s="25">
        <v>0.8</v>
      </c>
      <c r="AQ1126" s="25">
        <v>0</v>
      </c>
      <c r="AR1126" s="25">
        <v>0</v>
      </c>
      <c r="AS1126" s="25">
        <v>16.8</v>
      </c>
      <c r="AT1126" s="25">
        <v>10.4</v>
      </c>
      <c r="AU1126" s="25">
        <v>0</v>
      </c>
      <c r="AV1126" s="25">
        <v>6.4</v>
      </c>
      <c r="AW1126" s="25">
        <v>6.4</v>
      </c>
      <c r="AX1126" s="25">
        <v>33.6</v>
      </c>
      <c r="AY1126" s="25">
        <v>0</v>
      </c>
      <c r="AZ1126" s="25">
        <v>14.4</v>
      </c>
      <c r="BA1126" s="25">
        <v>0</v>
      </c>
      <c r="BB1126" s="25">
        <v>5.6000000000000005</v>
      </c>
      <c r="BC1126" s="25">
        <v>22.400000000000002</v>
      </c>
      <c r="BD1126" s="25">
        <v>8.8000000000000451</v>
      </c>
      <c r="BE1126" s="25">
        <v>0</v>
      </c>
      <c r="BF1126" s="25">
        <v>7.2</v>
      </c>
      <c r="BG1126" s="25">
        <v>0</v>
      </c>
      <c r="BH1126" s="25">
        <v>0.8</v>
      </c>
      <c r="BI1126" s="25">
        <v>6.4</v>
      </c>
      <c r="BJ1126" s="25">
        <v>0</v>
      </c>
      <c r="BK1126" s="25">
        <v>0.8</v>
      </c>
      <c r="BL1126" s="25">
        <v>13.600000000000001</v>
      </c>
      <c r="BM1126" s="25">
        <v>0</v>
      </c>
      <c r="BN1126" s="25">
        <v>0.8</v>
      </c>
      <c r="BO1126" t="s">
        <v>236</v>
      </c>
    </row>
    <row r="1127" spans="1:67" x14ac:dyDescent="0.25">
      <c r="A1127" s="6">
        <v>45215</v>
      </c>
      <c r="B1127" t="s">
        <v>16</v>
      </c>
      <c r="C1127">
        <v>16</v>
      </c>
      <c r="D1127">
        <f t="shared" si="112"/>
        <v>372.8</v>
      </c>
      <c r="E1127">
        <f t="shared" si="113"/>
        <v>122.4</v>
      </c>
      <c r="F1127">
        <f t="shared" si="114"/>
        <v>62.400000000000006</v>
      </c>
      <c r="G1127">
        <f t="shared" si="115"/>
        <v>116.00000000000001</v>
      </c>
      <c r="H1127">
        <f t="shared" si="116"/>
        <v>72</v>
      </c>
      <c r="I1127">
        <v>0</v>
      </c>
      <c r="J1127" s="22">
        <v>0.36000000000000004</v>
      </c>
      <c r="K1127" s="22">
        <v>0.496</v>
      </c>
      <c r="L1127" s="22">
        <v>0.6160000000000001</v>
      </c>
      <c r="M1127" s="22">
        <v>0.76800000000000002</v>
      </c>
      <c r="N1127" s="22">
        <v>0.52800000000000002</v>
      </c>
      <c r="O1127" s="24">
        <v>0.34400000000000003</v>
      </c>
      <c r="P1127" s="24">
        <v>0.52</v>
      </c>
      <c r="Q1127" s="24">
        <v>0.44800000000000006</v>
      </c>
      <c r="R1127" s="24">
        <v>0.75200000000000011</v>
      </c>
      <c r="S1127" s="24">
        <v>0.69600000000000006</v>
      </c>
      <c r="T1127" s="24">
        <v>0.63200000000000012</v>
      </c>
      <c r="U1127" s="24">
        <v>0.64000000000000012</v>
      </c>
      <c r="V1127" s="24">
        <v>0.72800000000000009</v>
      </c>
      <c r="W1127" s="24">
        <v>0.38400000000000001</v>
      </c>
      <c r="X1127" s="24">
        <v>0.62400000000000011</v>
      </c>
      <c r="Y1127" s="24">
        <v>0.8</v>
      </c>
      <c r="Z1127" s="24">
        <v>0.70400000000000007</v>
      </c>
      <c r="AA1127" s="25">
        <v>11.200000000000001</v>
      </c>
      <c r="AB1127" s="25">
        <v>0</v>
      </c>
      <c r="AC1127" s="25">
        <v>2.4000000000000004</v>
      </c>
      <c r="AD1127" s="25">
        <v>2.4000000000000004</v>
      </c>
      <c r="AE1127" s="25">
        <v>10.4</v>
      </c>
      <c r="AF1127" s="25">
        <v>4</v>
      </c>
      <c r="AG1127" s="25">
        <v>13.600000000000001</v>
      </c>
      <c r="AH1127" s="25">
        <v>0</v>
      </c>
      <c r="AI1127" s="25">
        <v>18.400000000000002</v>
      </c>
      <c r="AJ1127" s="25">
        <v>0</v>
      </c>
      <c r="AK1127" s="25">
        <v>6.4</v>
      </c>
      <c r="AL1127" s="25">
        <v>0.8</v>
      </c>
      <c r="AM1127" s="25">
        <v>24</v>
      </c>
      <c r="AN1127" s="25">
        <v>7.2</v>
      </c>
      <c r="AO1127" s="25">
        <v>16</v>
      </c>
      <c r="AP1127" s="25">
        <v>0</v>
      </c>
      <c r="AQ1127" s="25">
        <v>2.4000000000000004</v>
      </c>
      <c r="AR1127" s="25">
        <v>15.200000000000001</v>
      </c>
      <c r="AS1127" s="25">
        <v>0</v>
      </c>
      <c r="AT1127" s="25">
        <v>6.4</v>
      </c>
      <c r="AU1127" s="25">
        <v>9.6000000000000014</v>
      </c>
      <c r="AV1127" s="25">
        <v>16</v>
      </c>
      <c r="AW1127" s="25">
        <v>0</v>
      </c>
      <c r="AX1127" s="25">
        <v>34.4</v>
      </c>
      <c r="AY1127" s="25">
        <v>20</v>
      </c>
      <c r="AZ1127" s="25">
        <v>6.4</v>
      </c>
      <c r="BA1127" s="25">
        <v>18.400000000000002</v>
      </c>
      <c r="BB1127" s="25">
        <v>8</v>
      </c>
      <c r="BC1127" s="25">
        <v>0</v>
      </c>
      <c r="BD1127" s="25">
        <v>3.2</v>
      </c>
      <c r="BE1127" s="25">
        <v>16.8</v>
      </c>
      <c r="BF1127" s="25">
        <v>0</v>
      </c>
      <c r="BG1127" s="25">
        <v>26.400000000000002</v>
      </c>
      <c r="BH1127" s="25">
        <v>5.6000000000000005</v>
      </c>
      <c r="BI1127" s="25">
        <v>24.8</v>
      </c>
      <c r="BJ1127" s="25">
        <v>0.8</v>
      </c>
      <c r="BK1127" s="25">
        <v>48</v>
      </c>
      <c r="BL1127" s="25">
        <v>0</v>
      </c>
      <c r="BM1127" s="25">
        <v>0</v>
      </c>
      <c r="BN1127" s="25">
        <v>0</v>
      </c>
      <c r="BO1127" t="s">
        <v>236</v>
      </c>
    </row>
    <row r="1128" spans="1:67" x14ac:dyDescent="0.25">
      <c r="A1128" s="6">
        <v>45216</v>
      </c>
      <c r="B1128" t="s">
        <v>16</v>
      </c>
      <c r="C1128">
        <v>17</v>
      </c>
      <c r="D1128">
        <f t="shared" si="112"/>
        <v>348.00000000000006</v>
      </c>
      <c r="E1128">
        <f t="shared" si="113"/>
        <v>142.4</v>
      </c>
      <c r="F1128">
        <f t="shared" si="114"/>
        <v>60.000000000000014</v>
      </c>
      <c r="G1128">
        <f t="shared" si="115"/>
        <v>69.600000000000009</v>
      </c>
      <c r="H1128">
        <f t="shared" si="116"/>
        <v>76</v>
      </c>
      <c r="I1128">
        <v>0</v>
      </c>
      <c r="J1128" s="22">
        <v>0.15200000000000002</v>
      </c>
      <c r="K1128" s="22">
        <v>0.51200000000000001</v>
      </c>
      <c r="L1128" s="22">
        <v>0.56000000000000005</v>
      </c>
      <c r="M1128" s="22">
        <v>0.66400000000000015</v>
      </c>
      <c r="N1128" s="22">
        <v>0.77600000000000002</v>
      </c>
      <c r="O1128" s="24">
        <v>0.8</v>
      </c>
      <c r="P1128" s="24">
        <v>0.29599999999999999</v>
      </c>
      <c r="Q1128" s="24">
        <v>0.52800000000000002</v>
      </c>
      <c r="R1128" s="24">
        <v>0.74400000000000011</v>
      </c>
      <c r="S1128" s="24">
        <v>0.65600000000000014</v>
      </c>
      <c r="T1128" s="24">
        <v>0.56000000000000005</v>
      </c>
      <c r="U1128" s="24">
        <v>0.7360000000000001</v>
      </c>
      <c r="V1128" s="24">
        <v>0.69600000000000006</v>
      </c>
      <c r="W1128" s="24">
        <v>0.74400000000000011</v>
      </c>
      <c r="X1128" s="24">
        <v>0.56000000000000005</v>
      </c>
      <c r="Y1128" s="24">
        <v>0.75200000000000011</v>
      </c>
      <c r="Z1128" s="24">
        <v>0.30400000000000005</v>
      </c>
      <c r="AA1128" s="25">
        <v>22.400000000000002</v>
      </c>
      <c r="AB1128" s="25">
        <v>12</v>
      </c>
      <c r="AC1128" s="25">
        <v>3.2</v>
      </c>
      <c r="AD1128" s="25">
        <v>0</v>
      </c>
      <c r="AE1128" s="25">
        <v>0</v>
      </c>
      <c r="AF1128" s="25">
        <v>17.600000000000001</v>
      </c>
      <c r="AG1128" s="25">
        <v>0</v>
      </c>
      <c r="AH1128" s="25">
        <v>4.8000000000000007</v>
      </c>
      <c r="AI1128" s="25">
        <v>0</v>
      </c>
      <c r="AJ1128" s="25">
        <v>0</v>
      </c>
      <c r="AK1128" s="25">
        <v>6.4</v>
      </c>
      <c r="AL1128" s="25">
        <v>0.8</v>
      </c>
      <c r="AM1128" s="25">
        <v>11.200000000000001</v>
      </c>
      <c r="AN1128" s="25">
        <v>27.200000000000003</v>
      </c>
      <c r="AO1128" s="25">
        <v>12.8</v>
      </c>
      <c r="AP1128" s="25">
        <v>8</v>
      </c>
      <c r="AQ1128" s="25">
        <v>0</v>
      </c>
      <c r="AR1128" s="25">
        <v>4.8000000000000007</v>
      </c>
      <c r="AS1128" s="25">
        <v>11.200000000000001</v>
      </c>
      <c r="AT1128" s="25">
        <v>0</v>
      </c>
      <c r="AU1128" s="25">
        <v>9.6000000000000014</v>
      </c>
      <c r="AV1128" s="25">
        <v>5.6000000000000005</v>
      </c>
      <c r="AW1128" s="25">
        <v>5.6000000000000005</v>
      </c>
      <c r="AX1128" s="25">
        <v>12.8</v>
      </c>
      <c r="AY1128" s="25">
        <v>5.6000000000000005</v>
      </c>
      <c r="AZ1128" s="25">
        <v>0</v>
      </c>
      <c r="BA1128" s="25">
        <v>15.200000000000001</v>
      </c>
      <c r="BB1128" s="25">
        <v>0</v>
      </c>
      <c r="BC1128" s="25">
        <v>0.8</v>
      </c>
      <c r="BD1128" s="25">
        <v>14.4</v>
      </c>
      <c r="BE1128" s="25">
        <v>6.4</v>
      </c>
      <c r="BF1128" s="25">
        <v>0</v>
      </c>
      <c r="BG1128" s="25">
        <v>19.200000000000003</v>
      </c>
      <c r="BH1128" s="25">
        <v>12</v>
      </c>
      <c r="BI1128" s="25">
        <v>3.2</v>
      </c>
      <c r="BJ1128" s="25">
        <v>22.400000000000002</v>
      </c>
      <c r="BK1128" s="25">
        <v>0</v>
      </c>
      <c r="BL1128" s="25">
        <v>24</v>
      </c>
      <c r="BM1128" s="25">
        <v>28.8</v>
      </c>
      <c r="BN1128" s="25">
        <v>26.400000000000002</v>
      </c>
      <c r="BO1128" t="s">
        <v>236</v>
      </c>
    </row>
    <row r="1129" spans="1:67" x14ac:dyDescent="0.25">
      <c r="A1129" s="6">
        <v>45217</v>
      </c>
      <c r="B1129" t="s">
        <v>16</v>
      </c>
      <c r="C1129">
        <v>18</v>
      </c>
      <c r="D1129">
        <f t="shared" si="112"/>
        <v>431.2000000000001</v>
      </c>
      <c r="E1129">
        <f t="shared" si="113"/>
        <v>92.000000000000014</v>
      </c>
      <c r="F1129">
        <f t="shared" si="114"/>
        <v>77.600000000000051</v>
      </c>
      <c r="G1129">
        <f t="shared" si="115"/>
        <v>148.80000000000001</v>
      </c>
      <c r="H1129">
        <f t="shared" si="116"/>
        <v>112.80000000000003</v>
      </c>
      <c r="I1129">
        <v>0</v>
      </c>
      <c r="J1129" s="22">
        <v>0.31200000000000006</v>
      </c>
      <c r="K1129" s="22">
        <v>0.4</v>
      </c>
      <c r="L1129" s="22">
        <v>0.72000000000000008</v>
      </c>
      <c r="M1129" s="22">
        <v>0.40800000000000003</v>
      </c>
      <c r="N1129" s="22">
        <v>0.79200000000000004</v>
      </c>
      <c r="O1129" s="24">
        <v>0.27200000000000002</v>
      </c>
      <c r="P1129" s="24">
        <v>0.7360000000000001</v>
      </c>
      <c r="Q1129" s="24">
        <v>0.74400000000000011</v>
      </c>
      <c r="R1129" s="24">
        <v>0.53600000000000003</v>
      </c>
      <c r="S1129" s="24">
        <v>0.51200000000000001</v>
      </c>
      <c r="T1129" s="24">
        <v>0.60000000000000009</v>
      </c>
      <c r="U1129" s="24">
        <v>0.59199999999999997</v>
      </c>
      <c r="V1129" s="24">
        <v>0.76800000000000002</v>
      </c>
      <c r="W1129" s="24">
        <v>0.76000000000000012</v>
      </c>
      <c r="X1129" s="24">
        <v>0.32000000000000006</v>
      </c>
      <c r="Y1129" s="24">
        <v>0.79200000000000004</v>
      </c>
      <c r="Z1129" s="24">
        <v>0.59199999999999997</v>
      </c>
      <c r="AA1129" s="25">
        <v>0</v>
      </c>
      <c r="AB1129" s="25">
        <v>11.200000000000001</v>
      </c>
      <c r="AC1129" s="25">
        <v>0</v>
      </c>
      <c r="AD1129" s="25">
        <v>0</v>
      </c>
      <c r="AE1129" s="25">
        <v>31.200000000000003</v>
      </c>
      <c r="AF1129" s="25">
        <v>12.000000000000046</v>
      </c>
      <c r="AG1129" s="25">
        <v>6.4</v>
      </c>
      <c r="AH1129" s="25">
        <v>16.8</v>
      </c>
      <c r="AI1129" s="25">
        <v>0</v>
      </c>
      <c r="AJ1129" s="25">
        <v>0</v>
      </c>
      <c r="AK1129" s="25">
        <v>11.200000000000001</v>
      </c>
      <c r="AL1129" s="25">
        <v>20</v>
      </c>
      <c r="AM1129" s="25">
        <v>22.400000000000002</v>
      </c>
      <c r="AN1129" s="25">
        <v>8</v>
      </c>
      <c r="AO1129" s="25">
        <v>8</v>
      </c>
      <c r="AP1129" s="25">
        <v>40.800000000000004</v>
      </c>
      <c r="AQ1129" s="25">
        <v>10.4</v>
      </c>
      <c r="AR1129" s="25">
        <v>0</v>
      </c>
      <c r="AS1129" s="25">
        <v>3.2</v>
      </c>
      <c r="AT1129" s="25">
        <v>0</v>
      </c>
      <c r="AU1129" s="25">
        <v>3.2</v>
      </c>
      <c r="AV1129" s="25">
        <v>4</v>
      </c>
      <c r="AW1129" s="25">
        <v>25.6</v>
      </c>
      <c r="AX1129" s="25">
        <v>27.200000000000003</v>
      </c>
      <c r="AY1129" s="25">
        <v>17.600000000000001</v>
      </c>
      <c r="AZ1129" s="25">
        <v>14.4</v>
      </c>
      <c r="BA1129" s="25">
        <v>30.400000000000002</v>
      </c>
      <c r="BB1129" s="25">
        <v>18.400000000000002</v>
      </c>
      <c r="BC1129" s="25">
        <v>8</v>
      </c>
      <c r="BD1129" s="25">
        <v>0</v>
      </c>
      <c r="BE1129" s="25">
        <v>24</v>
      </c>
      <c r="BF1129" s="25">
        <v>26.400000000000002</v>
      </c>
      <c r="BG1129" s="25">
        <v>9.6000000000000014</v>
      </c>
      <c r="BH1129" s="25">
        <v>16.8</v>
      </c>
      <c r="BI1129" s="25">
        <v>0</v>
      </c>
      <c r="BJ1129" s="25">
        <v>0</v>
      </c>
      <c r="BK1129" s="25">
        <v>11.200000000000001</v>
      </c>
      <c r="BL1129" s="25">
        <v>0</v>
      </c>
      <c r="BM1129" s="25">
        <v>4</v>
      </c>
      <c r="BN1129" s="25">
        <v>0</v>
      </c>
      <c r="BO1129" t="s">
        <v>236</v>
      </c>
    </row>
    <row r="1130" spans="1:67" x14ac:dyDescent="0.25">
      <c r="A1130" s="6">
        <v>45218</v>
      </c>
      <c r="B1130" t="s">
        <v>16</v>
      </c>
      <c r="C1130">
        <v>19</v>
      </c>
      <c r="D1130">
        <f t="shared" ref="D1130:D1193" si="117">SUM(E1130:H1130)</f>
        <v>406.40000000000003</v>
      </c>
      <c r="E1130">
        <f t="shared" si="113"/>
        <v>146.4</v>
      </c>
      <c r="F1130">
        <f t="shared" si="114"/>
        <v>90.4</v>
      </c>
      <c r="G1130">
        <f t="shared" si="115"/>
        <v>84.8</v>
      </c>
      <c r="H1130">
        <f t="shared" si="116"/>
        <v>84.800000000000011</v>
      </c>
      <c r="I1130">
        <v>0</v>
      </c>
      <c r="J1130" s="22">
        <v>0.2</v>
      </c>
      <c r="K1130" s="22">
        <v>0.42400000000000004</v>
      </c>
      <c r="L1130" s="22">
        <v>0.64800000000000013</v>
      </c>
      <c r="M1130" s="22">
        <v>0.64000000000000012</v>
      </c>
      <c r="N1130" s="22">
        <v>0.15200000000000002</v>
      </c>
      <c r="O1130" s="24">
        <v>0.53600000000000003</v>
      </c>
      <c r="P1130" s="24">
        <v>0.64000000000000012</v>
      </c>
      <c r="Q1130" s="24">
        <v>0.76800000000000002</v>
      </c>
      <c r="R1130" s="24">
        <v>0.6080000000000001</v>
      </c>
      <c r="S1130" s="24">
        <v>0.60000000000000009</v>
      </c>
      <c r="T1130" s="24">
        <v>0.51200000000000001</v>
      </c>
      <c r="U1130" s="24">
        <v>0.7360000000000001</v>
      </c>
      <c r="V1130" s="24">
        <v>0.504</v>
      </c>
      <c r="W1130" s="24">
        <v>0.62400000000000011</v>
      </c>
      <c r="X1130" s="24">
        <v>0.69600000000000006</v>
      </c>
      <c r="Y1130" s="24">
        <v>0.36000000000000004</v>
      </c>
      <c r="Z1130" s="24">
        <v>0.59199999999999997</v>
      </c>
      <c r="AA1130" s="25">
        <v>7.2</v>
      </c>
      <c r="AB1130" s="25">
        <v>5.6000000000000005</v>
      </c>
      <c r="AC1130" s="25">
        <v>12</v>
      </c>
      <c r="AD1130" s="25">
        <v>3.2</v>
      </c>
      <c r="AE1130" s="25">
        <v>0</v>
      </c>
      <c r="AF1130" s="25">
        <v>10.4</v>
      </c>
      <c r="AG1130" s="25">
        <v>22.400000000000002</v>
      </c>
      <c r="AH1130" s="25">
        <v>15.200000000000001</v>
      </c>
      <c r="AI1130" s="25">
        <v>0</v>
      </c>
      <c r="AJ1130" s="25">
        <v>14.4</v>
      </c>
      <c r="AK1130" s="25">
        <v>8</v>
      </c>
      <c r="AL1130" s="25">
        <v>19.200000000000003</v>
      </c>
      <c r="AM1130" s="25">
        <v>16.8</v>
      </c>
      <c r="AN1130" s="25">
        <v>14.4</v>
      </c>
      <c r="AO1130" s="25">
        <v>3.2</v>
      </c>
      <c r="AP1130" s="25">
        <v>8.8000000000000007</v>
      </c>
      <c r="AQ1130" s="25">
        <v>0</v>
      </c>
      <c r="AR1130" s="25">
        <v>19.200000000000003</v>
      </c>
      <c r="AS1130" s="25">
        <v>3.2</v>
      </c>
      <c r="AT1130" s="25">
        <v>0</v>
      </c>
      <c r="AU1130" s="25">
        <v>0</v>
      </c>
      <c r="AV1130" s="25">
        <v>0</v>
      </c>
      <c r="AW1130" s="25">
        <v>13.600000000000001</v>
      </c>
      <c r="AX1130" s="25">
        <v>42.400000000000006</v>
      </c>
      <c r="AY1130" s="25">
        <v>14.4</v>
      </c>
      <c r="AZ1130" s="25">
        <v>0.8</v>
      </c>
      <c r="BA1130" s="25">
        <v>5.6000000000000005</v>
      </c>
      <c r="BB1130" s="25">
        <v>0</v>
      </c>
      <c r="BC1130" s="25">
        <v>8</v>
      </c>
      <c r="BD1130" s="25">
        <v>0</v>
      </c>
      <c r="BE1130" s="25">
        <v>21.6</v>
      </c>
      <c r="BF1130" s="25">
        <v>3.2</v>
      </c>
      <c r="BG1130" s="25">
        <v>0</v>
      </c>
      <c r="BH1130" s="25">
        <v>12.8</v>
      </c>
      <c r="BI1130" s="25">
        <v>20</v>
      </c>
      <c r="BJ1130" s="25">
        <v>33.6</v>
      </c>
      <c r="BK1130" s="25">
        <v>0</v>
      </c>
      <c r="BL1130" s="25">
        <v>13.600000000000001</v>
      </c>
      <c r="BM1130" s="25">
        <v>12.8</v>
      </c>
      <c r="BN1130" s="25">
        <v>28.8</v>
      </c>
      <c r="BO1130" t="s">
        <v>236</v>
      </c>
    </row>
    <row r="1131" spans="1:67" x14ac:dyDescent="0.25">
      <c r="A1131" s="6">
        <v>45219</v>
      </c>
      <c r="B1131" t="s">
        <v>16</v>
      </c>
      <c r="C1131">
        <v>20</v>
      </c>
      <c r="D1131">
        <f t="shared" si="117"/>
        <v>360.8</v>
      </c>
      <c r="E1131">
        <f t="shared" si="113"/>
        <v>79.2</v>
      </c>
      <c r="F1131">
        <f t="shared" si="114"/>
        <v>88.800000000000011</v>
      </c>
      <c r="G1131">
        <f t="shared" si="115"/>
        <v>98.4</v>
      </c>
      <c r="H1131">
        <f t="shared" si="116"/>
        <v>94.40000000000002</v>
      </c>
      <c r="I1131">
        <v>0</v>
      </c>
      <c r="J1131" s="22">
        <v>0.12</v>
      </c>
      <c r="K1131" s="22">
        <v>0.4</v>
      </c>
      <c r="L1131" s="22">
        <v>0.6160000000000001</v>
      </c>
      <c r="M1131" s="22">
        <v>0.62400000000000011</v>
      </c>
      <c r="N1131" s="22">
        <v>0.76800000000000002</v>
      </c>
      <c r="O1131" s="24">
        <v>0.57599999999999996</v>
      </c>
      <c r="P1131" s="24">
        <v>0.55200000000000005</v>
      </c>
      <c r="Q1131" s="24">
        <v>0.64000000000000012</v>
      </c>
      <c r="R1131" s="24">
        <v>0.60000000000000009</v>
      </c>
      <c r="S1131" s="24">
        <v>0.34400000000000003</v>
      </c>
      <c r="T1131" s="24">
        <v>0.52</v>
      </c>
      <c r="U1131" s="24">
        <v>0.8</v>
      </c>
      <c r="V1131" s="24">
        <v>0.41600000000000004</v>
      </c>
      <c r="W1131" s="24">
        <v>0.74400000000000011</v>
      </c>
      <c r="X1131" s="24">
        <v>0.28799999999999998</v>
      </c>
      <c r="Y1131" s="24">
        <v>0.62400000000000011</v>
      </c>
      <c r="Z1131" s="24">
        <v>0.77600000000000002</v>
      </c>
      <c r="AA1131" s="25">
        <v>0</v>
      </c>
      <c r="AB1131" s="25">
        <v>12.8</v>
      </c>
      <c r="AC1131" s="25">
        <v>0</v>
      </c>
      <c r="AD1131" s="25">
        <v>6.4</v>
      </c>
      <c r="AE1131" s="25">
        <v>0</v>
      </c>
      <c r="AF1131" s="25">
        <v>1.6</v>
      </c>
      <c r="AG1131" s="25">
        <v>16</v>
      </c>
      <c r="AH1131" s="25">
        <v>16</v>
      </c>
      <c r="AI1131" s="25">
        <v>22.400000000000002</v>
      </c>
      <c r="AJ1131" s="25">
        <v>13.600000000000001</v>
      </c>
      <c r="AK1131" s="25">
        <v>0</v>
      </c>
      <c r="AL1131" s="25">
        <v>0</v>
      </c>
      <c r="AM1131" s="25">
        <v>0</v>
      </c>
      <c r="AN1131" s="25">
        <v>39.200000000000003</v>
      </c>
      <c r="AO1131" s="25">
        <v>5.6000000000000005</v>
      </c>
      <c r="AP1131" s="25">
        <v>3.2</v>
      </c>
      <c r="AQ1131" s="25">
        <v>2.4000000000000004</v>
      </c>
      <c r="AR1131" s="25">
        <v>11.200000000000001</v>
      </c>
      <c r="AS1131" s="25">
        <v>14.4</v>
      </c>
      <c r="AT1131" s="25">
        <v>18.400000000000002</v>
      </c>
      <c r="AU1131" s="25">
        <v>27.200000000000003</v>
      </c>
      <c r="AV1131" s="25">
        <v>16.8</v>
      </c>
      <c r="AW1131" s="25">
        <v>0</v>
      </c>
      <c r="AX1131" s="25">
        <v>22.400000000000002</v>
      </c>
      <c r="AY1131" s="25">
        <v>11.200000000000001</v>
      </c>
      <c r="AZ1131" s="25">
        <v>0</v>
      </c>
      <c r="BA1131" s="25">
        <v>2.4000000000000004</v>
      </c>
      <c r="BB1131" s="25">
        <v>0</v>
      </c>
      <c r="BC1131" s="25">
        <v>5.6000000000000005</v>
      </c>
      <c r="BD1131" s="25">
        <v>12.8</v>
      </c>
      <c r="BE1131" s="25">
        <v>0</v>
      </c>
      <c r="BF1131" s="25">
        <v>0</v>
      </c>
      <c r="BG1131" s="25">
        <v>7.2</v>
      </c>
      <c r="BH1131" s="25">
        <v>23.200000000000003</v>
      </c>
      <c r="BI1131" s="25">
        <v>15.200000000000001</v>
      </c>
      <c r="BJ1131" s="25">
        <v>2.4000000000000004</v>
      </c>
      <c r="BK1131" s="25">
        <v>4</v>
      </c>
      <c r="BL1131" s="25">
        <v>7.2</v>
      </c>
      <c r="BM1131" s="25">
        <v>0</v>
      </c>
      <c r="BN1131" s="25">
        <v>20</v>
      </c>
      <c r="BO1131" t="s">
        <v>236</v>
      </c>
    </row>
    <row r="1132" spans="1:67" x14ac:dyDescent="0.25">
      <c r="A1132" s="6">
        <v>45220</v>
      </c>
      <c r="B1132" t="s">
        <v>16</v>
      </c>
      <c r="C1132">
        <v>21</v>
      </c>
      <c r="D1132">
        <f t="shared" si="117"/>
        <v>316.8</v>
      </c>
      <c r="E1132">
        <f t="shared" si="113"/>
        <v>93.600000000000009</v>
      </c>
      <c r="F1132">
        <f t="shared" si="114"/>
        <v>74.40000000000002</v>
      </c>
      <c r="G1132">
        <f t="shared" si="115"/>
        <v>71.999999999999986</v>
      </c>
      <c r="H1132">
        <f t="shared" si="116"/>
        <v>76.800000000000011</v>
      </c>
      <c r="I1132">
        <v>0</v>
      </c>
      <c r="J1132" s="22">
        <v>0.41600000000000004</v>
      </c>
      <c r="K1132" s="22">
        <v>0.67200000000000004</v>
      </c>
      <c r="L1132" s="22">
        <v>0.248</v>
      </c>
      <c r="M1132" s="22">
        <v>0.36000000000000004</v>
      </c>
      <c r="N1132" s="22">
        <v>0.7360000000000001</v>
      </c>
      <c r="O1132" s="24">
        <v>0.6080000000000001</v>
      </c>
      <c r="P1132" s="24">
        <v>0.48</v>
      </c>
      <c r="Q1132" s="24">
        <v>0.24</v>
      </c>
      <c r="R1132" s="24">
        <v>0.48799999999999999</v>
      </c>
      <c r="S1132" s="24">
        <v>0.38400000000000001</v>
      </c>
      <c r="T1132" s="24">
        <v>0.48799999999999999</v>
      </c>
      <c r="U1132" s="24">
        <v>0.68800000000000006</v>
      </c>
      <c r="V1132" s="24">
        <v>0.72000000000000008</v>
      </c>
      <c r="W1132" s="24">
        <v>0.42400000000000004</v>
      </c>
      <c r="X1132" s="24">
        <v>0.56799999999999995</v>
      </c>
      <c r="Y1132" s="24">
        <v>0.46399999999999997</v>
      </c>
      <c r="Z1132" s="24">
        <v>0.31200000000000006</v>
      </c>
      <c r="AA1132" s="25">
        <v>4.8000000000000007</v>
      </c>
      <c r="AB1132" s="25">
        <v>4.8000000000000007</v>
      </c>
      <c r="AC1132" s="25">
        <v>0</v>
      </c>
      <c r="AD1132" s="25">
        <v>0</v>
      </c>
      <c r="AE1132" s="25">
        <v>0</v>
      </c>
      <c r="AF1132" s="25">
        <v>16.8</v>
      </c>
      <c r="AG1132" s="25">
        <v>0</v>
      </c>
      <c r="AH1132" s="25">
        <v>19.200000000000003</v>
      </c>
      <c r="AI1132" s="25">
        <v>25.6</v>
      </c>
      <c r="AJ1132" s="25">
        <v>3.2</v>
      </c>
      <c r="AK1132" s="25">
        <v>14.4</v>
      </c>
      <c r="AL1132" s="25">
        <v>0</v>
      </c>
      <c r="AM1132" s="25">
        <v>0</v>
      </c>
      <c r="AN1132" s="25">
        <v>23.200000000000003</v>
      </c>
      <c r="AO1132" s="25">
        <v>12</v>
      </c>
      <c r="AP1132" s="25">
        <v>0</v>
      </c>
      <c r="AQ1132" s="25">
        <v>13.600000000000001</v>
      </c>
      <c r="AR1132" s="25">
        <v>0</v>
      </c>
      <c r="AS1132" s="25">
        <v>0</v>
      </c>
      <c r="AT1132" s="25">
        <v>28</v>
      </c>
      <c r="AU1132" s="25">
        <v>6.4</v>
      </c>
      <c r="AV1132" s="25">
        <v>36</v>
      </c>
      <c r="AW1132" s="25">
        <v>9.6000000000000014</v>
      </c>
      <c r="AX1132" s="25">
        <v>0</v>
      </c>
      <c r="AY1132" s="25">
        <v>8.8000000000000007</v>
      </c>
      <c r="AZ1132" s="25">
        <v>2.4000000000000004</v>
      </c>
      <c r="BA1132" s="25">
        <v>0</v>
      </c>
      <c r="BB1132" s="25">
        <v>4</v>
      </c>
      <c r="BC1132" s="25">
        <v>0</v>
      </c>
      <c r="BD1132" s="25">
        <v>4.8000000000000007</v>
      </c>
      <c r="BE1132" s="25">
        <v>0</v>
      </c>
      <c r="BF1132" s="25">
        <v>5.6000000000000005</v>
      </c>
      <c r="BG1132" s="25">
        <v>7.2</v>
      </c>
      <c r="BH1132" s="25">
        <v>12.8</v>
      </c>
      <c r="BI1132" s="25">
        <v>0</v>
      </c>
      <c r="BJ1132" s="25">
        <v>11.200000000000001</v>
      </c>
      <c r="BK1132" s="25">
        <v>6.4</v>
      </c>
      <c r="BL1132" s="25">
        <v>33.6</v>
      </c>
      <c r="BM1132" s="25">
        <v>16.8</v>
      </c>
      <c r="BN1132" s="25">
        <v>0</v>
      </c>
      <c r="BO1132" t="s">
        <v>236</v>
      </c>
    </row>
    <row r="1133" spans="1:67" x14ac:dyDescent="0.25">
      <c r="A1133" s="6">
        <v>45221</v>
      </c>
      <c r="B1133" t="s">
        <v>16</v>
      </c>
      <c r="C1133">
        <v>22</v>
      </c>
      <c r="D1133">
        <f t="shared" si="117"/>
        <v>416.00000000000017</v>
      </c>
      <c r="E1133">
        <f t="shared" si="113"/>
        <v>96.000000000000014</v>
      </c>
      <c r="F1133">
        <f t="shared" si="114"/>
        <v>96.80000000000004</v>
      </c>
      <c r="G1133">
        <f t="shared" si="115"/>
        <v>95.200000000000017</v>
      </c>
      <c r="H1133">
        <f t="shared" si="116"/>
        <v>128.00000000000006</v>
      </c>
      <c r="I1133">
        <v>0</v>
      </c>
      <c r="J1133" s="22">
        <v>0.22400000000000003</v>
      </c>
      <c r="K1133" s="22">
        <v>0.53600000000000003</v>
      </c>
      <c r="L1133" s="22">
        <v>0.57599999999999996</v>
      </c>
      <c r="M1133" s="22">
        <v>0.74400000000000011</v>
      </c>
      <c r="N1133" s="22">
        <v>0.76000000000000012</v>
      </c>
      <c r="O1133" s="24">
        <v>0.47199999999999998</v>
      </c>
      <c r="P1133" s="24">
        <v>0.128</v>
      </c>
      <c r="Q1133" s="24">
        <v>0.496</v>
      </c>
      <c r="R1133" s="24">
        <v>0.72000000000000008</v>
      </c>
      <c r="S1133" s="24">
        <v>0.22400000000000003</v>
      </c>
      <c r="T1133" s="24">
        <v>0.128</v>
      </c>
      <c r="U1133" s="24">
        <v>0.6080000000000001</v>
      </c>
      <c r="V1133" s="24">
        <v>0.7360000000000001</v>
      </c>
      <c r="W1133" s="24">
        <v>0.43200000000000005</v>
      </c>
      <c r="X1133" s="24">
        <v>0.70400000000000007</v>
      </c>
      <c r="Y1133" s="24">
        <v>0.66400000000000015</v>
      </c>
      <c r="Z1133" s="24">
        <v>0.48799999999999999</v>
      </c>
      <c r="AA1133" s="25">
        <v>16</v>
      </c>
      <c r="AB1133" s="25">
        <v>0</v>
      </c>
      <c r="AC1133" s="25">
        <v>0</v>
      </c>
      <c r="AD1133" s="25">
        <v>30.400000000000002</v>
      </c>
      <c r="AE1133" s="25">
        <v>20.8</v>
      </c>
      <c r="AF1133" s="25">
        <v>15.200000000000001</v>
      </c>
      <c r="AG1133" s="25">
        <v>8.8000000000000451</v>
      </c>
      <c r="AH1133" s="25">
        <v>5.6000000000000005</v>
      </c>
      <c r="AI1133" s="25">
        <v>0</v>
      </c>
      <c r="AJ1133" s="25">
        <v>0</v>
      </c>
      <c r="AK1133" s="25">
        <v>10.4</v>
      </c>
      <c r="AL1133" s="25">
        <v>13.600000000000001</v>
      </c>
      <c r="AM1133" s="25">
        <v>8.8000000000000007</v>
      </c>
      <c r="AN1133" s="25">
        <v>8.8000000000000007</v>
      </c>
      <c r="AO1133" s="25">
        <v>11.200000000000001</v>
      </c>
      <c r="AP1133" s="25">
        <v>11.200000000000001</v>
      </c>
      <c r="AQ1133" s="25">
        <v>17.600000000000001</v>
      </c>
      <c r="AR1133" s="25">
        <v>40</v>
      </c>
      <c r="AS1133" s="25">
        <v>0</v>
      </c>
      <c r="AT1133" s="25">
        <v>16.800000000000047</v>
      </c>
      <c r="AU1133" s="25">
        <v>4.8000000000000007</v>
      </c>
      <c r="AV1133" s="25">
        <v>17.600000000000001</v>
      </c>
      <c r="AW1133" s="25">
        <v>29.6</v>
      </c>
      <c r="AX1133" s="25">
        <v>0</v>
      </c>
      <c r="AY1133" s="25">
        <v>8</v>
      </c>
      <c r="AZ1133" s="25">
        <v>3.2</v>
      </c>
      <c r="BA1133" s="25">
        <v>25.6</v>
      </c>
      <c r="BB1133" s="25">
        <v>0</v>
      </c>
      <c r="BC1133" s="25">
        <v>6.4</v>
      </c>
      <c r="BD1133" s="25">
        <v>0</v>
      </c>
      <c r="BE1133" s="25">
        <v>15.200000000000001</v>
      </c>
      <c r="BF1133" s="25">
        <v>10.4</v>
      </c>
      <c r="BG1133" s="25">
        <v>24.8</v>
      </c>
      <c r="BH1133" s="25">
        <v>1.6</v>
      </c>
      <c r="BI1133" s="25">
        <v>27.200000000000003</v>
      </c>
      <c r="BJ1133" s="25">
        <v>0</v>
      </c>
      <c r="BK1133" s="25">
        <v>0</v>
      </c>
      <c r="BL1133" s="25">
        <v>12.8</v>
      </c>
      <c r="BM1133" s="25">
        <v>0</v>
      </c>
      <c r="BN1133" s="25">
        <v>4</v>
      </c>
      <c r="BO1133" t="s">
        <v>236</v>
      </c>
    </row>
    <row r="1134" spans="1:67" x14ac:dyDescent="0.25">
      <c r="A1134" s="6">
        <v>45222</v>
      </c>
      <c r="B1134" t="s">
        <v>16</v>
      </c>
      <c r="C1134">
        <v>23</v>
      </c>
      <c r="D1134">
        <f t="shared" si="117"/>
        <v>496</v>
      </c>
      <c r="E1134">
        <f t="shared" si="113"/>
        <v>123.2</v>
      </c>
      <c r="F1134">
        <f t="shared" si="114"/>
        <v>107.20000000000002</v>
      </c>
      <c r="G1134">
        <f t="shared" si="115"/>
        <v>91.200000000000017</v>
      </c>
      <c r="H1134">
        <f t="shared" si="116"/>
        <v>174.39999999999998</v>
      </c>
      <c r="I1134">
        <v>0</v>
      </c>
      <c r="J1134" s="22">
        <v>0.496</v>
      </c>
      <c r="K1134" s="22">
        <v>0.6160000000000001</v>
      </c>
      <c r="L1134" s="22">
        <v>0.59199999999999997</v>
      </c>
      <c r="M1134" s="22">
        <v>0.67200000000000004</v>
      </c>
      <c r="N1134" s="22">
        <v>0.76800000000000002</v>
      </c>
      <c r="O1134" s="24">
        <v>0.71200000000000008</v>
      </c>
      <c r="P1134" s="24">
        <v>0.59199999999999997</v>
      </c>
      <c r="Q1134" s="24">
        <v>0.8</v>
      </c>
      <c r="R1134" s="24">
        <v>0.44000000000000006</v>
      </c>
      <c r="S1134" s="24">
        <v>0.75200000000000011</v>
      </c>
      <c r="T1134" s="24">
        <v>0.57599999999999996</v>
      </c>
      <c r="U1134" s="24">
        <v>0.45600000000000007</v>
      </c>
      <c r="V1134" s="24">
        <v>0.6160000000000001</v>
      </c>
      <c r="W1134" s="24">
        <v>0.36000000000000004</v>
      </c>
      <c r="X1134" s="24">
        <v>0.69600000000000006</v>
      </c>
      <c r="Y1134" s="24">
        <v>0.56000000000000005</v>
      </c>
      <c r="Z1134" s="24">
        <v>0.53600000000000003</v>
      </c>
      <c r="AA1134" s="25">
        <v>28.8</v>
      </c>
      <c r="AB1134" s="25">
        <v>0.8</v>
      </c>
      <c r="AC1134" s="25">
        <v>21.6</v>
      </c>
      <c r="AD1134" s="25">
        <v>13.600000000000001</v>
      </c>
      <c r="AE1134" s="25">
        <v>0</v>
      </c>
      <c r="AF1134" s="25">
        <v>0</v>
      </c>
      <c r="AG1134" s="25">
        <v>21.6</v>
      </c>
      <c r="AH1134" s="25">
        <v>0.8</v>
      </c>
      <c r="AI1134" s="25">
        <v>9.6000000000000014</v>
      </c>
      <c r="AJ1134" s="25">
        <v>10.4</v>
      </c>
      <c r="AK1134" s="25">
        <v>6.4</v>
      </c>
      <c r="AL1134" s="25">
        <v>44.800000000000004</v>
      </c>
      <c r="AM1134" s="25">
        <v>23.200000000000003</v>
      </c>
      <c r="AN1134" s="25">
        <v>16</v>
      </c>
      <c r="AO1134" s="25">
        <v>0</v>
      </c>
      <c r="AP1134" s="25">
        <v>7.2</v>
      </c>
      <c r="AQ1134" s="25">
        <v>28</v>
      </c>
      <c r="AR1134" s="25">
        <v>32</v>
      </c>
      <c r="AS1134" s="25">
        <v>16</v>
      </c>
      <c r="AT1134" s="25">
        <v>7.2</v>
      </c>
      <c r="AU1134" s="25">
        <v>0</v>
      </c>
      <c r="AV1134" s="25">
        <v>8.8000000000000007</v>
      </c>
      <c r="AW1134" s="25">
        <v>37.6</v>
      </c>
      <c r="AX1134" s="25">
        <v>1.6</v>
      </c>
      <c r="AY1134" s="25">
        <v>0</v>
      </c>
      <c r="AZ1134" s="25">
        <v>25.6</v>
      </c>
      <c r="BA1134" s="25">
        <v>0</v>
      </c>
      <c r="BB1134" s="25">
        <v>17.600000000000001</v>
      </c>
      <c r="BC1134" s="25">
        <v>0</v>
      </c>
      <c r="BD1134" s="25">
        <v>0</v>
      </c>
      <c r="BE1134" s="25">
        <v>12</v>
      </c>
      <c r="BF1134" s="25">
        <v>3.2</v>
      </c>
      <c r="BG1134" s="25">
        <v>16.8</v>
      </c>
      <c r="BH1134" s="25">
        <v>4.8000000000000007</v>
      </c>
      <c r="BI1134" s="25">
        <v>1.6</v>
      </c>
      <c r="BJ1134" s="25">
        <v>17.600000000000001</v>
      </c>
      <c r="BK1134" s="25">
        <v>15.200000000000001</v>
      </c>
      <c r="BL1134" s="25">
        <v>12.8</v>
      </c>
      <c r="BM1134" s="25">
        <v>38.400000000000006</v>
      </c>
      <c r="BN1134" s="25">
        <v>0.8</v>
      </c>
      <c r="BO1134" t="s">
        <v>236</v>
      </c>
    </row>
    <row r="1135" spans="1:67" x14ac:dyDescent="0.25">
      <c r="A1135" s="6">
        <v>45223</v>
      </c>
      <c r="B1135" t="s">
        <v>16</v>
      </c>
      <c r="C1135">
        <v>24</v>
      </c>
      <c r="D1135">
        <f t="shared" si="117"/>
        <v>403.20000000000016</v>
      </c>
      <c r="E1135">
        <f t="shared" si="113"/>
        <v>124.00000000000009</v>
      </c>
      <c r="F1135">
        <f t="shared" si="114"/>
        <v>92</v>
      </c>
      <c r="G1135">
        <f t="shared" si="115"/>
        <v>99.200000000000102</v>
      </c>
      <c r="H1135">
        <f t="shared" si="116"/>
        <v>88</v>
      </c>
      <c r="I1135">
        <v>0</v>
      </c>
      <c r="J1135" s="22">
        <v>0.76000000000000012</v>
      </c>
      <c r="K1135" s="22">
        <v>0.48</v>
      </c>
      <c r="L1135" s="22">
        <v>0.68</v>
      </c>
      <c r="M1135" s="22">
        <v>0.68800000000000006</v>
      </c>
      <c r="N1135" s="22">
        <v>0.128</v>
      </c>
      <c r="O1135" s="24">
        <v>0.48799999999999999</v>
      </c>
      <c r="P1135" s="24">
        <v>0.48</v>
      </c>
      <c r="Q1135" s="24">
        <v>0.59199999999999997</v>
      </c>
      <c r="R1135" s="24">
        <v>0.79200000000000004</v>
      </c>
      <c r="S1135" s="24">
        <v>0.496</v>
      </c>
      <c r="T1135" s="24">
        <v>0.55200000000000005</v>
      </c>
      <c r="U1135" s="24">
        <v>0.35200000000000004</v>
      </c>
      <c r="V1135" s="24">
        <v>0.68800000000000006</v>
      </c>
      <c r="W1135" s="24">
        <v>0.69600000000000006</v>
      </c>
      <c r="X1135" s="24">
        <v>0.58399999999999996</v>
      </c>
      <c r="Y1135" s="24">
        <v>0.26400000000000001</v>
      </c>
      <c r="Z1135" s="24">
        <v>0.20800000000000002</v>
      </c>
      <c r="AA1135" s="25">
        <v>0</v>
      </c>
      <c r="AB1135" s="25">
        <v>0</v>
      </c>
      <c r="AC1135" s="25">
        <v>15.200000000000001</v>
      </c>
      <c r="AD1135" s="25">
        <v>10.4</v>
      </c>
      <c r="AE1135" s="25">
        <v>16.8</v>
      </c>
      <c r="AF1135" s="25">
        <v>24.8</v>
      </c>
      <c r="AG1135" s="25">
        <v>8</v>
      </c>
      <c r="AH1135" s="25">
        <v>0</v>
      </c>
      <c r="AI1135" s="25">
        <v>12.8</v>
      </c>
      <c r="AJ1135" s="25">
        <v>4</v>
      </c>
      <c r="AK1135" s="25">
        <v>1.6</v>
      </c>
      <c r="AL1135" s="25">
        <v>1.6</v>
      </c>
      <c r="AM1135" s="25">
        <v>5.6000000000000005</v>
      </c>
      <c r="AN1135" s="25">
        <v>26.400000000000002</v>
      </c>
      <c r="AO1135" s="25">
        <v>10.4</v>
      </c>
      <c r="AP1135" s="25">
        <v>21.6</v>
      </c>
      <c r="AQ1135" s="25">
        <v>12</v>
      </c>
      <c r="AR1135" s="25">
        <v>10.4</v>
      </c>
      <c r="AS1135" s="25">
        <v>0</v>
      </c>
      <c r="AT1135" s="25">
        <v>0</v>
      </c>
      <c r="AU1135" s="25">
        <v>10.400000000000091</v>
      </c>
      <c r="AV1135" s="25">
        <v>0.8</v>
      </c>
      <c r="AW1135" s="25">
        <v>0</v>
      </c>
      <c r="AX1135" s="25">
        <v>17.600000000000001</v>
      </c>
      <c r="AY1135" s="25">
        <v>12.8</v>
      </c>
      <c r="AZ1135" s="25">
        <v>1.6</v>
      </c>
      <c r="BA1135" s="25">
        <v>18.400000000000002</v>
      </c>
      <c r="BB1135" s="25">
        <v>0</v>
      </c>
      <c r="BC1135" s="25">
        <v>4.8000000000000007</v>
      </c>
      <c r="BD1135" s="25">
        <v>32.800000000000004</v>
      </c>
      <c r="BE1135" s="25">
        <v>2.4000000000000004</v>
      </c>
      <c r="BF1135" s="25">
        <v>4.8000000000000007</v>
      </c>
      <c r="BG1135" s="25">
        <v>16.8</v>
      </c>
      <c r="BH1135" s="25">
        <v>23.200000000000003</v>
      </c>
      <c r="BI1135" s="25">
        <v>11.200000000000001</v>
      </c>
      <c r="BJ1135" s="25">
        <v>25.6</v>
      </c>
      <c r="BK1135" s="25">
        <v>23.200000000000092</v>
      </c>
      <c r="BL1135" s="25">
        <v>3.2</v>
      </c>
      <c r="BM1135" s="25">
        <v>4</v>
      </c>
      <c r="BN1135" s="25">
        <v>9.6000000000000014</v>
      </c>
      <c r="BO1135" t="s">
        <v>236</v>
      </c>
    </row>
    <row r="1136" spans="1:67" x14ac:dyDescent="0.25">
      <c r="A1136" s="6">
        <v>45224</v>
      </c>
      <c r="B1136" t="s">
        <v>16</v>
      </c>
      <c r="C1136">
        <v>25</v>
      </c>
      <c r="D1136">
        <f t="shared" si="117"/>
        <v>350.40000000000009</v>
      </c>
      <c r="E1136">
        <f t="shared" si="113"/>
        <v>113.60000000000001</v>
      </c>
      <c r="F1136">
        <f t="shared" si="114"/>
        <v>93.6</v>
      </c>
      <c r="G1136">
        <f t="shared" si="115"/>
        <v>59.20000000000001</v>
      </c>
      <c r="H1136">
        <f t="shared" si="116"/>
        <v>84.000000000000099</v>
      </c>
      <c r="I1136">
        <v>0</v>
      </c>
      <c r="J1136" s="22">
        <v>0.18400000000000002</v>
      </c>
      <c r="K1136" s="22">
        <v>0.45600000000000007</v>
      </c>
      <c r="L1136" s="22">
        <v>0.31200000000000006</v>
      </c>
      <c r="M1136" s="22">
        <v>0.67200000000000004</v>
      </c>
      <c r="N1136" s="22">
        <v>0.52</v>
      </c>
      <c r="O1136" s="24">
        <v>0.6080000000000001</v>
      </c>
      <c r="P1136" s="24">
        <v>0.504</v>
      </c>
      <c r="Q1136" s="24">
        <v>0.54400000000000004</v>
      </c>
      <c r="R1136" s="24">
        <v>0.78400000000000003</v>
      </c>
      <c r="S1136" s="24">
        <v>0.44000000000000006</v>
      </c>
      <c r="T1136" s="24">
        <v>0.58399999999999996</v>
      </c>
      <c r="U1136" s="24">
        <v>0.72000000000000008</v>
      </c>
      <c r="V1136" s="24">
        <v>0.69600000000000006</v>
      </c>
      <c r="W1136" s="24">
        <v>0.76800000000000002</v>
      </c>
      <c r="X1136" s="24">
        <v>0.36800000000000005</v>
      </c>
      <c r="Y1136" s="24">
        <v>0.77600000000000002</v>
      </c>
      <c r="Z1136" s="24">
        <v>0.48799999999999999</v>
      </c>
      <c r="AA1136" s="25">
        <v>6.4</v>
      </c>
      <c r="AB1136" s="25">
        <v>11.200000000000001</v>
      </c>
      <c r="AC1136" s="25">
        <v>0</v>
      </c>
      <c r="AD1136" s="25">
        <v>24</v>
      </c>
      <c r="AE1136" s="25">
        <v>5.6000000000000005</v>
      </c>
      <c r="AF1136" s="25">
        <v>0</v>
      </c>
      <c r="AG1136" s="25">
        <v>0</v>
      </c>
      <c r="AH1136" s="25">
        <v>6.4</v>
      </c>
      <c r="AI1136" s="25">
        <v>18.400000000000002</v>
      </c>
      <c r="AJ1136" s="25">
        <v>21.6</v>
      </c>
      <c r="AK1136" s="25">
        <v>0.8</v>
      </c>
      <c r="AL1136" s="25">
        <v>9.6000000000000014</v>
      </c>
      <c r="AM1136" s="25">
        <v>7.2</v>
      </c>
      <c r="AN1136" s="25">
        <v>14.4</v>
      </c>
      <c r="AO1136" s="25">
        <v>14.4</v>
      </c>
      <c r="AP1136" s="25">
        <v>4.8000000000000007</v>
      </c>
      <c r="AQ1136" s="25">
        <v>20</v>
      </c>
      <c r="AR1136" s="25">
        <v>0</v>
      </c>
      <c r="AS1136" s="25">
        <v>12</v>
      </c>
      <c r="AT1136" s="25">
        <v>1.6000000000000911</v>
      </c>
      <c r="AU1136" s="25">
        <v>0</v>
      </c>
      <c r="AV1136" s="25">
        <v>4.8000000000000007</v>
      </c>
      <c r="AW1136" s="25">
        <v>7.2</v>
      </c>
      <c r="AX1136" s="25">
        <v>5.6000000000000005</v>
      </c>
      <c r="AY1136" s="25">
        <v>0</v>
      </c>
      <c r="AZ1136" s="25">
        <v>15.200000000000001</v>
      </c>
      <c r="BA1136" s="25">
        <v>1.6</v>
      </c>
      <c r="BB1136" s="25">
        <v>0</v>
      </c>
      <c r="BC1136" s="25">
        <v>7.2</v>
      </c>
      <c r="BD1136" s="25">
        <v>17.600000000000001</v>
      </c>
      <c r="BE1136" s="25">
        <v>0</v>
      </c>
      <c r="BF1136" s="25">
        <v>9.6000000000000014</v>
      </c>
      <c r="BG1136" s="25">
        <v>23.200000000000003</v>
      </c>
      <c r="BH1136" s="25">
        <v>29.6</v>
      </c>
      <c r="BI1136" s="25">
        <v>8.8000000000000007</v>
      </c>
      <c r="BJ1136" s="25">
        <v>12</v>
      </c>
      <c r="BK1136" s="25">
        <v>10.4</v>
      </c>
      <c r="BL1136" s="25">
        <v>1.6</v>
      </c>
      <c r="BM1136" s="25">
        <v>4</v>
      </c>
      <c r="BN1136" s="25">
        <v>14.4</v>
      </c>
      <c r="BO1136" t="s">
        <v>236</v>
      </c>
    </row>
    <row r="1137" spans="1:67" x14ac:dyDescent="0.25">
      <c r="A1137" s="6">
        <v>45225</v>
      </c>
      <c r="B1137" t="s">
        <v>16</v>
      </c>
      <c r="C1137">
        <v>26</v>
      </c>
      <c r="D1137">
        <f t="shared" si="117"/>
        <v>344.80000000000013</v>
      </c>
      <c r="E1137">
        <f t="shared" si="113"/>
        <v>113.6</v>
      </c>
      <c r="F1137">
        <f t="shared" si="114"/>
        <v>60.800000000000004</v>
      </c>
      <c r="G1137">
        <f t="shared" si="115"/>
        <v>74.400000000000006</v>
      </c>
      <c r="H1137">
        <f t="shared" si="116"/>
        <v>96.000000000000114</v>
      </c>
      <c r="I1137">
        <v>0</v>
      </c>
      <c r="J1137" s="22">
        <v>0.13600000000000001</v>
      </c>
      <c r="K1137" s="22">
        <v>0.74400000000000011</v>
      </c>
      <c r="L1137" s="22">
        <v>0.79200000000000004</v>
      </c>
      <c r="M1137" s="22">
        <v>0.58399999999999996</v>
      </c>
      <c r="N1137" s="22">
        <v>0.64800000000000013</v>
      </c>
      <c r="O1137" s="24">
        <v>0.69600000000000006</v>
      </c>
      <c r="P1137" s="24">
        <v>0.52</v>
      </c>
      <c r="Q1137" s="24">
        <v>9.6000000000000002E-2</v>
      </c>
      <c r="R1137" s="24">
        <v>0.40800000000000003</v>
      </c>
      <c r="S1137" s="24">
        <v>0.79200000000000004</v>
      </c>
      <c r="T1137" s="24">
        <v>0.71200000000000008</v>
      </c>
      <c r="U1137" s="24">
        <v>0.35200000000000004</v>
      </c>
      <c r="V1137" s="24">
        <v>0.32800000000000007</v>
      </c>
      <c r="W1137" s="24">
        <v>0.58399999999999996</v>
      </c>
      <c r="X1137" s="24">
        <v>0.52800000000000002</v>
      </c>
      <c r="Y1137" s="24">
        <v>0.7360000000000001</v>
      </c>
      <c r="Z1137" s="24">
        <v>0.34400000000000003</v>
      </c>
      <c r="AA1137" s="25">
        <v>9.6000000000000014</v>
      </c>
      <c r="AB1137" s="25">
        <v>8.8000000000000007</v>
      </c>
      <c r="AC1137" s="25">
        <v>3.2</v>
      </c>
      <c r="AD1137" s="25">
        <v>0</v>
      </c>
      <c r="AE1137" s="25">
        <v>0</v>
      </c>
      <c r="AF1137" s="25">
        <v>11.200000000000001</v>
      </c>
      <c r="AG1137" s="25">
        <v>0</v>
      </c>
      <c r="AH1137" s="25">
        <v>0</v>
      </c>
      <c r="AI1137" s="25">
        <v>28</v>
      </c>
      <c r="AJ1137" s="25">
        <v>0</v>
      </c>
      <c r="AK1137" s="25">
        <v>30.400000000000002</v>
      </c>
      <c r="AL1137" s="25">
        <v>8.8000000000000913</v>
      </c>
      <c r="AM1137" s="25">
        <v>4</v>
      </c>
      <c r="AN1137" s="25">
        <v>4.8000000000000007</v>
      </c>
      <c r="AO1137" s="25">
        <v>13.600000000000001</v>
      </c>
      <c r="AP1137" s="25">
        <v>16.8</v>
      </c>
      <c r="AQ1137" s="25">
        <v>12.8</v>
      </c>
      <c r="AR1137" s="25">
        <v>10.4</v>
      </c>
      <c r="AS1137" s="25">
        <v>6.4</v>
      </c>
      <c r="AT1137" s="25">
        <v>18.400000000000002</v>
      </c>
      <c r="AU1137" s="25">
        <v>0</v>
      </c>
      <c r="AV1137" s="25">
        <v>20.8</v>
      </c>
      <c r="AW1137" s="25">
        <v>0</v>
      </c>
      <c r="AX1137" s="25">
        <v>19.200000000000003</v>
      </c>
      <c r="AY1137" s="25">
        <v>16.8</v>
      </c>
      <c r="AZ1137" s="25">
        <v>5.6000000000000005</v>
      </c>
      <c r="BA1137" s="25">
        <v>0</v>
      </c>
      <c r="BB1137" s="25">
        <v>4.8000000000000007</v>
      </c>
      <c r="BC1137" s="25">
        <v>4</v>
      </c>
      <c r="BD1137" s="25">
        <v>3.2</v>
      </c>
      <c r="BE1137" s="25">
        <v>0</v>
      </c>
      <c r="BF1137" s="25">
        <v>15.200000000000001</v>
      </c>
      <c r="BG1137" s="25">
        <v>5.6000000000000005</v>
      </c>
      <c r="BH1137" s="25">
        <v>16</v>
      </c>
      <c r="BI1137" s="25">
        <v>2.4000000000000004</v>
      </c>
      <c r="BJ1137" s="25">
        <v>0</v>
      </c>
      <c r="BK1137" s="25">
        <v>24.8</v>
      </c>
      <c r="BL1137" s="25">
        <v>32</v>
      </c>
      <c r="BM1137" s="25">
        <v>0</v>
      </c>
      <c r="BN1137" s="25">
        <v>17.600000000000001</v>
      </c>
      <c r="BO1137" t="s">
        <v>236</v>
      </c>
    </row>
    <row r="1138" spans="1:67" x14ac:dyDescent="0.25">
      <c r="A1138" s="6">
        <v>45226</v>
      </c>
      <c r="B1138" t="s">
        <v>16</v>
      </c>
      <c r="C1138">
        <v>27</v>
      </c>
      <c r="D1138">
        <f t="shared" si="117"/>
        <v>256</v>
      </c>
      <c r="E1138">
        <f t="shared" si="113"/>
        <v>26.400000000000002</v>
      </c>
      <c r="F1138">
        <f t="shared" si="114"/>
        <v>38.4</v>
      </c>
      <c r="G1138">
        <f t="shared" si="115"/>
        <v>52</v>
      </c>
      <c r="H1138">
        <f t="shared" si="116"/>
        <v>139.19999999999999</v>
      </c>
      <c r="I1138">
        <v>0</v>
      </c>
      <c r="J1138" s="22">
        <v>0.37600000000000006</v>
      </c>
      <c r="K1138" s="22">
        <v>0.72800000000000009</v>
      </c>
      <c r="L1138" s="22">
        <v>0.57599999999999996</v>
      </c>
      <c r="M1138" s="22">
        <v>0.71200000000000008</v>
      </c>
      <c r="N1138" s="22">
        <v>0.504</v>
      </c>
      <c r="O1138" s="24">
        <v>0.64000000000000012</v>
      </c>
      <c r="P1138" s="24">
        <v>0.63200000000000012</v>
      </c>
      <c r="Q1138" s="24">
        <v>0.76000000000000012</v>
      </c>
      <c r="R1138" s="24">
        <v>0.68</v>
      </c>
      <c r="S1138" s="24">
        <v>0.75200000000000011</v>
      </c>
      <c r="T1138" s="24">
        <v>0.56799999999999995</v>
      </c>
      <c r="U1138" s="24">
        <v>0.4</v>
      </c>
      <c r="V1138" s="24">
        <v>0.36000000000000004</v>
      </c>
      <c r="W1138" s="24">
        <v>0.69600000000000006</v>
      </c>
      <c r="X1138" s="24">
        <v>0.75200000000000011</v>
      </c>
      <c r="Y1138" s="24">
        <v>0.7360000000000001</v>
      </c>
      <c r="Z1138" s="24">
        <v>0.74400000000000011</v>
      </c>
      <c r="AA1138" s="25">
        <v>0</v>
      </c>
      <c r="AB1138" s="25">
        <v>5.6000000000000005</v>
      </c>
      <c r="AC1138" s="25">
        <v>0</v>
      </c>
      <c r="AD1138" s="25">
        <v>0</v>
      </c>
      <c r="AE1138" s="25">
        <v>6.4</v>
      </c>
      <c r="AF1138" s="25">
        <v>0.8</v>
      </c>
      <c r="AG1138" s="25">
        <v>0</v>
      </c>
      <c r="AH1138" s="25">
        <v>8</v>
      </c>
      <c r="AI1138" s="25">
        <v>16.8</v>
      </c>
      <c r="AJ1138" s="25">
        <v>0.8</v>
      </c>
      <c r="AK1138" s="25">
        <v>14.4</v>
      </c>
      <c r="AL1138" s="25">
        <v>13.600000000000001</v>
      </c>
      <c r="AM1138" s="25">
        <v>13.600000000000001</v>
      </c>
      <c r="AN1138" s="25">
        <v>0</v>
      </c>
      <c r="AO1138" s="25">
        <v>20.8</v>
      </c>
      <c r="AP1138" s="25">
        <v>17.600000000000001</v>
      </c>
      <c r="AQ1138" s="25">
        <v>27.200000000000003</v>
      </c>
      <c r="AR1138" s="25">
        <v>3.2</v>
      </c>
      <c r="AS1138" s="25">
        <v>20</v>
      </c>
      <c r="AT1138" s="25">
        <v>23.200000000000003</v>
      </c>
      <c r="AU1138" s="25">
        <v>0</v>
      </c>
      <c r="AV1138" s="25">
        <v>0</v>
      </c>
      <c r="AW1138" s="25">
        <v>7.2</v>
      </c>
      <c r="AX1138" s="25">
        <v>26.400000000000002</v>
      </c>
      <c r="AY1138" s="25">
        <v>0.8</v>
      </c>
      <c r="AZ1138" s="25">
        <v>0</v>
      </c>
      <c r="BA1138" s="25">
        <v>1.6</v>
      </c>
      <c r="BB1138" s="25">
        <v>3.2</v>
      </c>
      <c r="BC1138" s="25">
        <v>6.4</v>
      </c>
      <c r="BD1138" s="25">
        <v>6.4</v>
      </c>
      <c r="BE1138" s="25">
        <v>0</v>
      </c>
      <c r="BF1138" s="25">
        <v>0</v>
      </c>
      <c r="BG1138" s="25">
        <v>0</v>
      </c>
      <c r="BH1138" s="25">
        <v>0</v>
      </c>
      <c r="BI1138" s="25">
        <v>2.4000000000000004</v>
      </c>
      <c r="BJ1138" s="25">
        <v>0</v>
      </c>
      <c r="BK1138" s="25">
        <v>5.6000000000000005</v>
      </c>
      <c r="BL1138" s="25">
        <v>18.400000000000002</v>
      </c>
      <c r="BM1138" s="25">
        <v>0</v>
      </c>
      <c r="BN1138" s="25">
        <v>0</v>
      </c>
      <c r="BO1138" t="s">
        <v>236</v>
      </c>
    </row>
    <row r="1139" spans="1:67" x14ac:dyDescent="0.25">
      <c r="A1139" s="6">
        <v>45227</v>
      </c>
      <c r="B1139" t="s">
        <v>16</v>
      </c>
      <c r="C1139">
        <v>28</v>
      </c>
      <c r="D1139">
        <f t="shared" si="117"/>
        <v>351.2</v>
      </c>
      <c r="E1139">
        <f t="shared" si="113"/>
        <v>74.399999999999991</v>
      </c>
      <c r="F1139">
        <f t="shared" si="114"/>
        <v>106.40000000000002</v>
      </c>
      <c r="G1139">
        <f t="shared" si="115"/>
        <v>135.19999999999999</v>
      </c>
      <c r="H1139">
        <f t="shared" si="116"/>
        <v>35.200000000000003</v>
      </c>
      <c r="I1139">
        <v>0</v>
      </c>
      <c r="J1139" s="22">
        <v>0.38400000000000001</v>
      </c>
      <c r="K1139" s="22">
        <v>0.51200000000000001</v>
      </c>
      <c r="L1139" s="22">
        <v>0.75200000000000011</v>
      </c>
      <c r="M1139" s="22">
        <v>0.6160000000000001</v>
      </c>
      <c r="N1139" s="22">
        <v>0.16000000000000003</v>
      </c>
      <c r="O1139" s="24">
        <v>0.64000000000000012</v>
      </c>
      <c r="P1139" s="24">
        <v>0.60000000000000009</v>
      </c>
      <c r="Q1139" s="24">
        <v>0.70400000000000007</v>
      </c>
      <c r="R1139" s="24">
        <v>0.77600000000000002</v>
      </c>
      <c r="S1139" s="24">
        <v>0.57599999999999996</v>
      </c>
      <c r="T1139" s="24">
        <v>0.56000000000000005</v>
      </c>
      <c r="U1139" s="24">
        <v>0.76000000000000012</v>
      </c>
      <c r="V1139" s="24">
        <v>0.23199999999999998</v>
      </c>
      <c r="W1139" s="24">
        <v>0.68800000000000006</v>
      </c>
      <c r="X1139" s="24">
        <v>0.39200000000000002</v>
      </c>
      <c r="Y1139" s="24">
        <v>0.67200000000000004</v>
      </c>
      <c r="Z1139" s="24">
        <v>0.69600000000000006</v>
      </c>
      <c r="AA1139" s="25">
        <v>33.6</v>
      </c>
      <c r="AB1139" s="25">
        <v>9.6000000000000014</v>
      </c>
      <c r="AC1139" s="25">
        <v>25.6</v>
      </c>
      <c r="AD1139" s="25">
        <v>0</v>
      </c>
      <c r="AE1139" s="25">
        <v>0</v>
      </c>
      <c r="AF1139" s="25">
        <v>16</v>
      </c>
      <c r="AG1139" s="25">
        <v>0</v>
      </c>
      <c r="AH1139" s="25">
        <v>10.4</v>
      </c>
      <c r="AI1139" s="25">
        <v>0.8</v>
      </c>
      <c r="AJ1139" s="25">
        <v>10.4</v>
      </c>
      <c r="AK1139" s="25">
        <v>0</v>
      </c>
      <c r="AL1139" s="25">
        <v>1.6</v>
      </c>
      <c r="AM1139" s="25">
        <v>2.4000000000000004</v>
      </c>
      <c r="AN1139" s="25">
        <v>0</v>
      </c>
      <c r="AO1139" s="25">
        <v>0</v>
      </c>
      <c r="AP1139" s="25">
        <v>0</v>
      </c>
      <c r="AQ1139" s="25">
        <v>4.8000000000000007</v>
      </c>
      <c r="AR1139" s="25">
        <v>5.6000000000000005</v>
      </c>
      <c r="AS1139" s="25">
        <v>13.600000000000001</v>
      </c>
      <c r="AT1139" s="25">
        <v>7.2</v>
      </c>
      <c r="AU1139" s="25">
        <v>8.8000000000000007</v>
      </c>
      <c r="AV1139" s="25">
        <v>0</v>
      </c>
      <c r="AW1139" s="25">
        <v>5.6000000000000005</v>
      </c>
      <c r="AX1139" s="25">
        <v>28</v>
      </c>
      <c r="AY1139" s="25">
        <v>8</v>
      </c>
      <c r="AZ1139" s="25">
        <v>0</v>
      </c>
      <c r="BA1139" s="25">
        <v>37.6</v>
      </c>
      <c r="BB1139" s="25">
        <v>0</v>
      </c>
      <c r="BC1139" s="25">
        <v>29.6</v>
      </c>
      <c r="BD1139" s="25">
        <v>17.600000000000001</v>
      </c>
      <c r="BE1139" s="25">
        <v>16.8</v>
      </c>
      <c r="BF1139" s="25">
        <v>3.2</v>
      </c>
      <c r="BG1139" s="25">
        <v>4.8000000000000007</v>
      </c>
      <c r="BH1139" s="25">
        <v>0</v>
      </c>
      <c r="BI1139" s="25">
        <v>26.400000000000002</v>
      </c>
      <c r="BJ1139" s="25">
        <v>8.8000000000000007</v>
      </c>
      <c r="BK1139" s="25">
        <v>0</v>
      </c>
      <c r="BL1139" s="25">
        <v>0</v>
      </c>
      <c r="BM1139" s="25">
        <v>9.6000000000000014</v>
      </c>
      <c r="BN1139" s="25">
        <v>4.8000000000000007</v>
      </c>
      <c r="BO1139" t="s">
        <v>236</v>
      </c>
    </row>
    <row r="1140" spans="1:67" x14ac:dyDescent="0.25">
      <c r="A1140" s="6">
        <v>45228</v>
      </c>
      <c r="B1140" t="s">
        <v>16</v>
      </c>
      <c r="C1140">
        <v>29</v>
      </c>
      <c r="D1140">
        <f t="shared" si="117"/>
        <v>302.40000000000009</v>
      </c>
      <c r="E1140">
        <f t="shared" si="113"/>
        <v>54.4</v>
      </c>
      <c r="F1140">
        <f t="shared" si="114"/>
        <v>69.600000000000051</v>
      </c>
      <c r="G1140">
        <f t="shared" si="115"/>
        <v>114.4</v>
      </c>
      <c r="H1140">
        <f t="shared" si="116"/>
        <v>64</v>
      </c>
      <c r="I1140">
        <v>0</v>
      </c>
      <c r="J1140" s="22">
        <v>0.55200000000000005</v>
      </c>
      <c r="K1140" s="22">
        <v>0.38400000000000001</v>
      </c>
      <c r="L1140" s="22">
        <v>0.6160000000000001</v>
      </c>
      <c r="M1140" s="22">
        <v>0.70400000000000007</v>
      </c>
      <c r="N1140" s="22">
        <v>0.72000000000000008</v>
      </c>
      <c r="O1140" s="24">
        <v>0.58399999999999996</v>
      </c>
      <c r="P1140" s="24">
        <v>0.56000000000000005</v>
      </c>
      <c r="Q1140" s="24">
        <v>0.51200000000000001</v>
      </c>
      <c r="R1140" s="24">
        <v>0.128</v>
      </c>
      <c r="S1140" s="24">
        <v>0.51200000000000001</v>
      </c>
      <c r="T1140" s="24">
        <v>0.52800000000000002</v>
      </c>
      <c r="U1140" s="24">
        <v>0.54400000000000004</v>
      </c>
      <c r="V1140" s="24">
        <v>0.45600000000000007</v>
      </c>
      <c r="W1140" s="24">
        <v>0.57599999999999996</v>
      </c>
      <c r="X1140" s="24">
        <v>0.75200000000000011</v>
      </c>
      <c r="Y1140" s="24">
        <v>0.47199999999999998</v>
      </c>
      <c r="Z1140" s="24">
        <v>0.68</v>
      </c>
      <c r="AA1140" s="25">
        <v>11.200000000000001</v>
      </c>
      <c r="AB1140" s="25">
        <v>0</v>
      </c>
      <c r="AC1140" s="25">
        <v>2.4000000000000004</v>
      </c>
      <c r="AD1140" s="25">
        <v>4.8000000000000007</v>
      </c>
      <c r="AE1140" s="25">
        <v>0</v>
      </c>
      <c r="AF1140" s="25">
        <v>7.2</v>
      </c>
      <c r="AG1140" s="25">
        <v>0</v>
      </c>
      <c r="AH1140" s="25">
        <v>3.2</v>
      </c>
      <c r="AI1140" s="25">
        <v>9.6000000000000458</v>
      </c>
      <c r="AJ1140" s="25">
        <v>31.200000000000003</v>
      </c>
      <c r="AK1140" s="25">
        <v>0</v>
      </c>
      <c r="AL1140" s="25">
        <v>0</v>
      </c>
      <c r="AM1140" s="25">
        <v>2.4000000000000004</v>
      </c>
      <c r="AN1140" s="25">
        <v>0</v>
      </c>
      <c r="AO1140" s="25">
        <v>0</v>
      </c>
      <c r="AP1140" s="25">
        <v>0.8</v>
      </c>
      <c r="AQ1140" s="25">
        <v>4.8000000000000007</v>
      </c>
      <c r="AR1140" s="25">
        <v>15.200000000000001</v>
      </c>
      <c r="AS1140" s="25">
        <v>3.2</v>
      </c>
      <c r="AT1140" s="25">
        <v>37.6</v>
      </c>
      <c r="AU1140" s="25">
        <v>7.2</v>
      </c>
      <c r="AV1140" s="25">
        <v>0</v>
      </c>
      <c r="AW1140" s="25">
        <v>16.8</v>
      </c>
      <c r="AX1140" s="25">
        <v>12.8</v>
      </c>
      <c r="AY1140" s="25">
        <v>27.200000000000003</v>
      </c>
      <c r="AZ1140" s="25">
        <v>8.8000000000000007</v>
      </c>
      <c r="BA1140" s="25">
        <v>11.200000000000001</v>
      </c>
      <c r="BB1140" s="25">
        <v>1.6</v>
      </c>
      <c r="BC1140" s="25">
        <v>19.200000000000003</v>
      </c>
      <c r="BD1140" s="25">
        <v>9.6000000000000014</v>
      </c>
      <c r="BE1140" s="25">
        <v>4.8000000000000007</v>
      </c>
      <c r="BF1140" s="25">
        <v>12.8</v>
      </c>
      <c r="BG1140" s="25">
        <v>0</v>
      </c>
      <c r="BH1140" s="25">
        <v>0</v>
      </c>
      <c r="BI1140" s="25">
        <v>0</v>
      </c>
      <c r="BJ1140" s="25">
        <v>14.4</v>
      </c>
      <c r="BK1140" s="25">
        <v>0.8</v>
      </c>
      <c r="BL1140" s="25">
        <v>0</v>
      </c>
      <c r="BM1140" s="25">
        <v>4</v>
      </c>
      <c r="BN1140" s="25">
        <v>17.600000000000001</v>
      </c>
      <c r="BO1140" t="s">
        <v>236</v>
      </c>
    </row>
    <row r="1141" spans="1:67" x14ac:dyDescent="0.25">
      <c r="A1141" s="6">
        <v>45229</v>
      </c>
      <c r="B1141" t="s">
        <v>16</v>
      </c>
      <c r="C1141">
        <v>30</v>
      </c>
      <c r="D1141">
        <f t="shared" si="117"/>
        <v>512.80000000000007</v>
      </c>
      <c r="E1141">
        <f t="shared" si="113"/>
        <v>138.40000000000003</v>
      </c>
      <c r="F1141">
        <f t="shared" si="114"/>
        <v>148.80000000000001</v>
      </c>
      <c r="G1141">
        <f t="shared" si="115"/>
        <v>142.40000000000003</v>
      </c>
      <c r="H1141">
        <f t="shared" si="116"/>
        <v>83.2</v>
      </c>
      <c r="I1141">
        <v>0</v>
      </c>
      <c r="J1141" s="22">
        <v>0.55200000000000005</v>
      </c>
      <c r="K1141" s="22">
        <v>0.60000000000000009</v>
      </c>
      <c r="L1141" s="22">
        <v>0.62400000000000011</v>
      </c>
      <c r="M1141" s="22">
        <v>0.44800000000000006</v>
      </c>
      <c r="N1141" s="22">
        <v>0.79200000000000004</v>
      </c>
      <c r="O1141" s="24">
        <v>0.45600000000000007</v>
      </c>
      <c r="P1141" s="24">
        <v>0.192</v>
      </c>
      <c r="Q1141" s="24">
        <v>0.51200000000000001</v>
      </c>
      <c r="R1141" s="24">
        <v>0.62400000000000011</v>
      </c>
      <c r="S1141" s="24">
        <v>0.57599999999999996</v>
      </c>
      <c r="T1141" s="24">
        <v>0.54400000000000004</v>
      </c>
      <c r="U1141" s="24">
        <v>0.32000000000000006</v>
      </c>
      <c r="V1141" s="24">
        <v>0.30400000000000005</v>
      </c>
      <c r="W1141" s="24">
        <v>0.7360000000000001</v>
      </c>
      <c r="X1141" s="24">
        <v>0.54400000000000004</v>
      </c>
      <c r="Y1141" s="24">
        <v>0.248</v>
      </c>
      <c r="Z1141" s="24">
        <v>0.68800000000000006</v>
      </c>
      <c r="AA1141" s="25">
        <v>11.200000000000001</v>
      </c>
      <c r="AB1141" s="25">
        <v>27.200000000000003</v>
      </c>
      <c r="AC1141" s="25">
        <v>0</v>
      </c>
      <c r="AD1141" s="25">
        <v>19.200000000000003</v>
      </c>
      <c r="AE1141" s="25">
        <v>0.8</v>
      </c>
      <c r="AF1141" s="25">
        <v>2.4000000000000004</v>
      </c>
      <c r="AG1141" s="25">
        <v>8.8000000000000007</v>
      </c>
      <c r="AH1141" s="25">
        <v>14.4</v>
      </c>
      <c r="AI1141" s="25">
        <v>19.200000000000003</v>
      </c>
      <c r="AJ1141" s="25">
        <v>45.6</v>
      </c>
      <c r="AK1141" s="25">
        <v>4</v>
      </c>
      <c r="AL1141" s="25">
        <v>0</v>
      </c>
      <c r="AM1141" s="25">
        <v>13.600000000000001</v>
      </c>
      <c r="AN1141" s="25">
        <v>10.4</v>
      </c>
      <c r="AO1141" s="25">
        <v>1.6</v>
      </c>
      <c r="AP1141" s="25">
        <v>0</v>
      </c>
      <c r="AQ1141" s="25">
        <v>12</v>
      </c>
      <c r="AR1141" s="25">
        <v>5.6000000000000005</v>
      </c>
      <c r="AS1141" s="25">
        <v>35.200000000000003</v>
      </c>
      <c r="AT1141" s="25">
        <v>4.8000000000000007</v>
      </c>
      <c r="AU1141" s="25">
        <v>13.600000000000001</v>
      </c>
      <c r="AV1141" s="25">
        <v>4</v>
      </c>
      <c r="AW1141" s="25">
        <v>17.600000000000001</v>
      </c>
      <c r="AX1141" s="25">
        <v>14.4</v>
      </c>
      <c r="AY1141" s="25">
        <v>22.400000000000002</v>
      </c>
      <c r="AZ1141" s="25">
        <v>2.4000000000000004</v>
      </c>
      <c r="BA1141" s="25">
        <v>19.200000000000003</v>
      </c>
      <c r="BB1141" s="25">
        <v>12</v>
      </c>
      <c r="BC1141" s="25">
        <v>24</v>
      </c>
      <c r="BD1141" s="25">
        <v>12.8</v>
      </c>
      <c r="BE1141" s="25">
        <v>0</v>
      </c>
      <c r="BF1141" s="25">
        <v>9.6000000000000014</v>
      </c>
      <c r="BG1141" s="25">
        <v>12</v>
      </c>
      <c r="BH1141" s="25">
        <v>23.200000000000003</v>
      </c>
      <c r="BI1141" s="25">
        <v>25.6</v>
      </c>
      <c r="BJ1141" s="25">
        <v>36.800000000000004</v>
      </c>
      <c r="BK1141" s="25">
        <v>0</v>
      </c>
      <c r="BL1141" s="25">
        <v>22.400000000000002</v>
      </c>
      <c r="BM1141" s="25">
        <v>0</v>
      </c>
      <c r="BN1141" s="25">
        <v>8.8000000000000007</v>
      </c>
      <c r="BO1141" t="s">
        <v>236</v>
      </c>
    </row>
    <row r="1142" spans="1:67" x14ac:dyDescent="0.25">
      <c r="A1142" s="6">
        <v>45230</v>
      </c>
      <c r="B1142" t="s">
        <v>16</v>
      </c>
      <c r="C1142">
        <v>31</v>
      </c>
      <c r="D1142">
        <f t="shared" si="117"/>
        <v>325.60000000000008</v>
      </c>
      <c r="E1142">
        <f t="shared" si="113"/>
        <v>80</v>
      </c>
      <c r="F1142">
        <f t="shared" si="114"/>
        <v>61.600000000000009</v>
      </c>
      <c r="G1142">
        <f t="shared" si="115"/>
        <v>122.40000000000002</v>
      </c>
      <c r="H1142">
        <f t="shared" si="116"/>
        <v>61.6</v>
      </c>
      <c r="I1142">
        <v>0</v>
      </c>
      <c r="J1142" s="22">
        <v>0.32800000000000007</v>
      </c>
      <c r="K1142" s="22">
        <v>0.6160000000000001</v>
      </c>
      <c r="L1142" s="22">
        <v>0.56799999999999995</v>
      </c>
      <c r="M1142" s="22">
        <v>0.66400000000000015</v>
      </c>
      <c r="N1142" s="22">
        <v>0.65600000000000014</v>
      </c>
      <c r="O1142" s="24">
        <v>0.54400000000000004</v>
      </c>
      <c r="P1142" s="24">
        <v>0.20800000000000002</v>
      </c>
      <c r="Q1142" s="24">
        <v>0.48799999999999999</v>
      </c>
      <c r="R1142" s="24">
        <v>0.496</v>
      </c>
      <c r="S1142" s="24">
        <v>0.504</v>
      </c>
      <c r="T1142" s="24">
        <v>0.10400000000000001</v>
      </c>
      <c r="U1142" s="24">
        <v>0.78400000000000003</v>
      </c>
      <c r="V1142" s="24">
        <v>0.8</v>
      </c>
      <c r="W1142" s="24">
        <v>0.63200000000000012</v>
      </c>
      <c r="X1142" s="24">
        <v>0.69600000000000006</v>
      </c>
      <c r="Y1142" s="24">
        <v>0.77600000000000002</v>
      </c>
      <c r="Z1142" s="24">
        <v>0.36000000000000004</v>
      </c>
      <c r="AA1142" s="25">
        <v>0</v>
      </c>
      <c r="AB1142" s="25">
        <v>2.4000000000000004</v>
      </c>
      <c r="AC1142" s="25">
        <v>0</v>
      </c>
      <c r="AD1142" s="25">
        <v>7.2</v>
      </c>
      <c r="AE1142" s="25">
        <v>0</v>
      </c>
      <c r="AF1142" s="25">
        <v>14.4</v>
      </c>
      <c r="AG1142" s="25">
        <v>27.200000000000003</v>
      </c>
      <c r="AH1142" s="25">
        <v>0</v>
      </c>
      <c r="AI1142" s="25">
        <v>7.2</v>
      </c>
      <c r="AJ1142" s="25">
        <v>3.2</v>
      </c>
      <c r="AK1142" s="25">
        <v>40.800000000000004</v>
      </c>
      <c r="AL1142" s="25">
        <v>0</v>
      </c>
      <c r="AM1142" s="25">
        <v>0</v>
      </c>
      <c r="AN1142" s="25">
        <v>0</v>
      </c>
      <c r="AO1142" s="25">
        <v>3.2</v>
      </c>
      <c r="AP1142" s="25">
        <v>0</v>
      </c>
      <c r="AQ1142" s="25">
        <v>14.4</v>
      </c>
      <c r="AR1142" s="25">
        <v>8</v>
      </c>
      <c r="AS1142" s="25">
        <v>12</v>
      </c>
      <c r="AT1142" s="25">
        <v>24</v>
      </c>
      <c r="AU1142" s="25">
        <v>0</v>
      </c>
      <c r="AV1142" s="25">
        <v>33.6</v>
      </c>
      <c r="AW1142" s="25">
        <v>0</v>
      </c>
      <c r="AX1142" s="25">
        <v>0</v>
      </c>
      <c r="AY1142" s="25">
        <v>31.200000000000003</v>
      </c>
      <c r="AZ1142" s="25">
        <v>46.400000000000006</v>
      </c>
      <c r="BA1142" s="25">
        <v>0</v>
      </c>
      <c r="BB1142" s="25">
        <v>0.8</v>
      </c>
      <c r="BC1142" s="25">
        <v>0</v>
      </c>
      <c r="BD1142" s="25">
        <v>10.4</v>
      </c>
      <c r="BE1142" s="25">
        <v>3.2</v>
      </c>
      <c r="BF1142" s="25">
        <v>8</v>
      </c>
      <c r="BG1142" s="25">
        <v>10.4</v>
      </c>
      <c r="BH1142" s="25">
        <v>12</v>
      </c>
      <c r="BI1142" s="25">
        <v>6.4</v>
      </c>
      <c r="BJ1142" s="25">
        <v>16</v>
      </c>
      <c r="BK1142" s="25">
        <v>1.6</v>
      </c>
      <c r="BL1142" s="25">
        <v>12.8</v>
      </c>
      <c r="BM1142" s="25">
        <v>5.6000000000000005</v>
      </c>
      <c r="BN1142" s="25">
        <v>4</v>
      </c>
      <c r="BO1142" t="s">
        <v>236</v>
      </c>
    </row>
    <row r="1143" spans="1:67" x14ac:dyDescent="0.25">
      <c r="B1143" t="s">
        <v>17</v>
      </c>
      <c r="C1143">
        <v>0.01</v>
      </c>
      <c r="D1143">
        <f t="shared" si="117"/>
        <v>0</v>
      </c>
      <c r="E1143">
        <v>0</v>
      </c>
      <c r="F1143">
        <v>0</v>
      </c>
      <c r="G1143">
        <v>0</v>
      </c>
      <c r="H1143">
        <v>0</v>
      </c>
      <c r="I1143">
        <v>0</v>
      </c>
      <c r="J1143" s="22">
        <v>0</v>
      </c>
      <c r="K1143" s="22">
        <v>0</v>
      </c>
      <c r="L1143" s="22">
        <v>0</v>
      </c>
      <c r="M1143" s="22">
        <v>0</v>
      </c>
      <c r="N1143" s="22">
        <v>0</v>
      </c>
      <c r="O1143" s="24">
        <v>0</v>
      </c>
      <c r="P1143" s="24">
        <v>0</v>
      </c>
      <c r="Q1143" s="24">
        <v>0</v>
      </c>
      <c r="R1143" s="24">
        <v>0</v>
      </c>
      <c r="S1143" s="24">
        <v>0</v>
      </c>
      <c r="T1143" s="24">
        <v>0</v>
      </c>
      <c r="U1143" s="24">
        <v>0</v>
      </c>
      <c r="V1143" s="24">
        <v>0</v>
      </c>
      <c r="W1143" s="24">
        <v>0</v>
      </c>
      <c r="X1143" s="24">
        <v>0</v>
      </c>
      <c r="Y1143" s="24">
        <v>0</v>
      </c>
      <c r="Z1143" s="24">
        <v>0</v>
      </c>
      <c r="AA1143" s="25">
        <v>0</v>
      </c>
      <c r="AB1143" s="25">
        <v>0</v>
      </c>
      <c r="AC1143" s="25">
        <v>0</v>
      </c>
      <c r="AD1143" s="25">
        <v>0</v>
      </c>
      <c r="AE1143" s="25">
        <v>0</v>
      </c>
      <c r="AF1143" s="25">
        <v>0</v>
      </c>
      <c r="AG1143" s="25">
        <v>0</v>
      </c>
      <c r="AH1143" s="25">
        <v>0</v>
      </c>
      <c r="AI1143" s="25">
        <v>0</v>
      </c>
      <c r="AJ1143" s="25">
        <v>0</v>
      </c>
      <c r="AK1143" s="25">
        <v>0</v>
      </c>
      <c r="AL1143" s="25">
        <v>0</v>
      </c>
      <c r="AM1143" s="25">
        <v>0</v>
      </c>
      <c r="AN1143" s="25">
        <v>0</v>
      </c>
      <c r="AO1143" s="25">
        <v>0</v>
      </c>
      <c r="AP1143" s="25">
        <v>0</v>
      </c>
      <c r="AQ1143" s="25">
        <v>0</v>
      </c>
      <c r="AR1143" s="25">
        <v>0</v>
      </c>
      <c r="AS1143" s="25">
        <v>0</v>
      </c>
      <c r="AT1143" s="25">
        <v>0</v>
      </c>
      <c r="AU1143" s="25">
        <v>0</v>
      </c>
      <c r="AV1143" s="25">
        <v>0</v>
      </c>
      <c r="AW1143" s="25">
        <v>0</v>
      </c>
      <c r="AX1143" s="25">
        <v>0</v>
      </c>
      <c r="AY1143" s="25">
        <v>0</v>
      </c>
      <c r="AZ1143" s="25">
        <v>0</v>
      </c>
      <c r="BA1143" s="25">
        <v>0</v>
      </c>
      <c r="BB1143" s="25">
        <v>0</v>
      </c>
      <c r="BC1143" s="25">
        <v>0</v>
      </c>
      <c r="BD1143" s="25">
        <v>0</v>
      </c>
      <c r="BE1143" s="25">
        <v>0</v>
      </c>
      <c r="BF1143" s="25">
        <v>0</v>
      </c>
      <c r="BG1143" s="25">
        <v>0</v>
      </c>
      <c r="BH1143" s="25">
        <v>0</v>
      </c>
      <c r="BI1143" s="25">
        <v>0</v>
      </c>
      <c r="BJ1143" s="25">
        <v>0</v>
      </c>
      <c r="BK1143" s="25">
        <v>0</v>
      </c>
      <c r="BL1143" s="25">
        <v>0</v>
      </c>
      <c r="BM1143" s="25">
        <v>0</v>
      </c>
      <c r="BN1143" s="25">
        <v>0</v>
      </c>
      <c r="BO1143" t="s">
        <v>237</v>
      </c>
    </row>
    <row r="1144" spans="1:67" x14ac:dyDescent="0.25">
      <c r="B1144" t="s">
        <v>17</v>
      </c>
      <c r="C1144">
        <v>0.02</v>
      </c>
      <c r="D1144">
        <f t="shared" si="117"/>
        <v>0</v>
      </c>
      <c r="E1144">
        <v>0</v>
      </c>
      <c r="F1144">
        <v>0</v>
      </c>
      <c r="G1144">
        <v>0</v>
      </c>
      <c r="H1144">
        <v>0</v>
      </c>
      <c r="I1144">
        <v>0</v>
      </c>
      <c r="J1144" s="22">
        <v>0</v>
      </c>
      <c r="K1144" s="22">
        <v>0</v>
      </c>
      <c r="L1144" s="22">
        <v>0</v>
      </c>
      <c r="M1144" s="22">
        <v>0</v>
      </c>
      <c r="N1144" s="22">
        <v>0</v>
      </c>
      <c r="O1144" s="24">
        <v>0</v>
      </c>
      <c r="P1144" s="24">
        <v>0</v>
      </c>
      <c r="Q1144" s="24">
        <v>0</v>
      </c>
      <c r="R1144" s="24">
        <v>0</v>
      </c>
      <c r="S1144" s="24">
        <v>0</v>
      </c>
      <c r="T1144" s="24">
        <v>0</v>
      </c>
      <c r="U1144" s="24">
        <v>0</v>
      </c>
      <c r="V1144" s="24">
        <v>0</v>
      </c>
      <c r="W1144" s="24">
        <v>0</v>
      </c>
      <c r="X1144" s="24">
        <v>0</v>
      </c>
      <c r="Y1144" s="24">
        <v>0</v>
      </c>
      <c r="Z1144" s="24">
        <v>0</v>
      </c>
      <c r="AA1144" s="25">
        <v>0</v>
      </c>
      <c r="AB1144" s="25">
        <v>0</v>
      </c>
      <c r="AC1144" s="25">
        <v>0</v>
      </c>
      <c r="AD1144" s="25">
        <v>0</v>
      </c>
      <c r="AE1144" s="25">
        <v>0</v>
      </c>
      <c r="AF1144" s="25">
        <v>0</v>
      </c>
      <c r="AG1144" s="25">
        <v>0</v>
      </c>
      <c r="AH1144" s="25">
        <v>0</v>
      </c>
      <c r="AI1144" s="25">
        <v>0</v>
      </c>
      <c r="AJ1144" s="25">
        <v>0</v>
      </c>
      <c r="AK1144" s="25">
        <v>0</v>
      </c>
      <c r="AL1144" s="25">
        <v>0</v>
      </c>
      <c r="AM1144" s="25">
        <v>0</v>
      </c>
      <c r="AN1144" s="25">
        <v>0</v>
      </c>
      <c r="AO1144" s="25">
        <v>0</v>
      </c>
      <c r="AP1144" s="25">
        <v>0</v>
      </c>
      <c r="AQ1144" s="25">
        <v>0</v>
      </c>
      <c r="AR1144" s="25">
        <v>0</v>
      </c>
      <c r="AS1144" s="25">
        <v>0</v>
      </c>
      <c r="AT1144" s="25">
        <v>0</v>
      </c>
      <c r="AU1144" s="25">
        <v>0</v>
      </c>
      <c r="AV1144" s="25">
        <v>0</v>
      </c>
      <c r="AW1144" s="25">
        <v>0</v>
      </c>
      <c r="AX1144" s="25">
        <v>0</v>
      </c>
      <c r="AY1144" s="25">
        <v>0</v>
      </c>
      <c r="AZ1144" s="25">
        <v>0</v>
      </c>
      <c r="BA1144" s="25">
        <v>0</v>
      </c>
      <c r="BB1144" s="25">
        <v>0</v>
      </c>
      <c r="BC1144" s="25">
        <v>0</v>
      </c>
      <c r="BD1144" s="25">
        <v>0</v>
      </c>
      <c r="BE1144" s="25">
        <v>0</v>
      </c>
      <c r="BF1144" s="25">
        <v>0</v>
      </c>
      <c r="BG1144" s="25">
        <v>0</v>
      </c>
      <c r="BH1144" s="25">
        <v>0</v>
      </c>
      <c r="BI1144" s="25">
        <v>0</v>
      </c>
      <c r="BJ1144" s="25">
        <v>0</v>
      </c>
      <c r="BK1144" s="25">
        <v>0</v>
      </c>
      <c r="BL1144" s="25">
        <v>0</v>
      </c>
      <c r="BM1144" s="25">
        <v>0</v>
      </c>
      <c r="BN1144" s="25">
        <v>0</v>
      </c>
      <c r="BO1144" t="s">
        <v>237</v>
      </c>
    </row>
    <row r="1145" spans="1:67" x14ac:dyDescent="0.25">
      <c r="B1145" t="s">
        <v>17</v>
      </c>
      <c r="C1145">
        <v>0.03</v>
      </c>
      <c r="D1145">
        <f t="shared" si="117"/>
        <v>0</v>
      </c>
      <c r="E1145">
        <v>0</v>
      </c>
      <c r="F1145">
        <v>0</v>
      </c>
      <c r="G1145">
        <v>0</v>
      </c>
      <c r="H1145">
        <v>0</v>
      </c>
      <c r="I1145">
        <v>0</v>
      </c>
      <c r="J1145" s="22">
        <v>0</v>
      </c>
      <c r="K1145" s="22">
        <v>0</v>
      </c>
      <c r="L1145" s="22">
        <v>0</v>
      </c>
      <c r="M1145" s="22">
        <v>0</v>
      </c>
      <c r="N1145" s="22">
        <v>0</v>
      </c>
      <c r="O1145" s="24">
        <v>0</v>
      </c>
      <c r="P1145" s="24">
        <v>0</v>
      </c>
      <c r="Q1145" s="24">
        <v>0</v>
      </c>
      <c r="R1145" s="24">
        <v>0</v>
      </c>
      <c r="S1145" s="24">
        <v>0</v>
      </c>
      <c r="T1145" s="24">
        <v>0</v>
      </c>
      <c r="U1145" s="24">
        <v>0</v>
      </c>
      <c r="V1145" s="24">
        <v>0</v>
      </c>
      <c r="W1145" s="24">
        <v>0</v>
      </c>
      <c r="X1145" s="24">
        <v>0</v>
      </c>
      <c r="Y1145" s="24">
        <v>0</v>
      </c>
      <c r="Z1145" s="24">
        <v>0</v>
      </c>
      <c r="AA1145" s="25">
        <v>0</v>
      </c>
      <c r="AB1145" s="25">
        <v>0</v>
      </c>
      <c r="AC1145" s="25">
        <v>0</v>
      </c>
      <c r="AD1145" s="25">
        <v>0</v>
      </c>
      <c r="AE1145" s="25">
        <v>0</v>
      </c>
      <c r="AF1145" s="25">
        <v>0</v>
      </c>
      <c r="AG1145" s="25">
        <v>0</v>
      </c>
      <c r="AH1145" s="25">
        <v>0</v>
      </c>
      <c r="AI1145" s="25">
        <v>0</v>
      </c>
      <c r="AJ1145" s="25">
        <v>0</v>
      </c>
      <c r="AK1145" s="25">
        <v>0</v>
      </c>
      <c r="AL1145" s="25">
        <v>0</v>
      </c>
      <c r="AM1145" s="25">
        <v>0</v>
      </c>
      <c r="AN1145" s="25">
        <v>0</v>
      </c>
      <c r="AO1145" s="25">
        <v>0</v>
      </c>
      <c r="AP1145" s="25">
        <v>0</v>
      </c>
      <c r="AQ1145" s="25">
        <v>0</v>
      </c>
      <c r="AR1145" s="25">
        <v>0</v>
      </c>
      <c r="AS1145" s="25">
        <v>0</v>
      </c>
      <c r="AT1145" s="25">
        <v>0</v>
      </c>
      <c r="AU1145" s="25">
        <v>0</v>
      </c>
      <c r="AV1145" s="25">
        <v>0</v>
      </c>
      <c r="AW1145" s="25">
        <v>0</v>
      </c>
      <c r="AX1145" s="25">
        <v>0</v>
      </c>
      <c r="AY1145" s="25">
        <v>0</v>
      </c>
      <c r="AZ1145" s="25">
        <v>0</v>
      </c>
      <c r="BA1145" s="25">
        <v>0</v>
      </c>
      <c r="BB1145" s="25">
        <v>0</v>
      </c>
      <c r="BC1145" s="25">
        <v>0</v>
      </c>
      <c r="BD1145" s="25">
        <v>0</v>
      </c>
      <c r="BE1145" s="25">
        <v>0</v>
      </c>
      <c r="BF1145" s="25">
        <v>0</v>
      </c>
      <c r="BG1145" s="25">
        <v>0</v>
      </c>
      <c r="BH1145" s="25">
        <v>0</v>
      </c>
      <c r="BI1145" s="25">
        <v>0</v>
      </c>
      <c r="BJ1145" s="25">
        <v>0</v>
      </c>
      <c r="BK1145" s="25">
        <v>0</v>
      </c>
      <c r="BL1145" s="25">
        <v>0</v>
      </c>
      <c r="BM1145" s="25">
        <v>0</v>
      </c>
      <c r="BN1145" s="25">
        <v>0</v>
      </c>
      <c r="BO1145" t="s">
        <v>237</v>
      </c>
    </row>
    <row r="1146" spans="1:67" x14ac:dyDescent="0.25">
      <c r="A1146" s="6">
        <v>45231</v>
      </c>
      <c r="B1146" t="s">
        <v>17</v>
      </c>
      <c r="C1146">
        <v>1</v>
      </c>
      <c r="D1146">
        <f t="shared" si="117"/>
        <v>447.2</v>
      </c>
      <c r="E1146">
        <f t="shared" ref="E1146:E1175" si="118">SUM(BE1146:BN1146)</f>
        <v>141.6</v>
      </c>
      <c r="F1146">
        <f t="shared" ref="F1146:F1175" si="119">SUM(AA1146:AJ1146)</f>
        <v>84.800000000000011</v>
      </c>
      <c r="G1146">
        <f t="shared" ref="G1146:G1175" si="120">SUM(AU1146:BD1146)</f>
        <v>113.60000000000001</v>
      </c>
      <c r="H1146">
        <f t="shared" ref="H1146:H1175" si="121">SUM(AL1146:AT1146)</f>
        <v>107.19999999999999</v>
      </c>
      <c r="I1146">
        <v>0</v>
      </c>
      <c r="J1146" s="22">
        <v>0.30400000000000005</v>
      </c>
      <c r="K1146" s="22">
        <v>0.46399999999999997</v>
      </c>
      <c r="L1146" s="22">
        <v>0.56799999999999995</v>
      </c>
      <c r="M1146" s="22">
        <v>0.57599999999999996</v>
      </c>
      <c r="N1146" s="22">
        <v>0.66400000000000015</v>
      </c>
      <c r="O1146" s="24">
        <v>0.57599999999999996</v>
      </c>
      <c r="P1146" s="24">
        <v>8.0000000000000016E-2</v>
      </c>
      <c r="Q1146" s="24">
        <v>0.48799999999999999</v>
      </c>
      <c r="R1146" s="24">
        <v>0.37600000000000006</v>
      </c>
      <c r="S1146" s="24">
        <v>0.77600000000000002</v>
      </c>
      <c r="T1146" s="24">
        <v>0.504</v>
      </c>
      <c r="U1146" s="24">
        <v>0.42400000000000004</v>
      </c>
      <c r="V1146" s="24">
        <v>0.8</v>
      </c>
      <c r="W1146" s="24">
        <v>0.63200000000000012</v>
      </c>
      <c r="X1146" s="24">
        <v>0.43200000000000005</v>
      </c>
      <c r="Y1146" s="24">
        <v>0.56000000000000005</v>
      </c>
      <c r="Z1146" s="24">
        <v>0.46399999999999997</v>
      </c>
      <c r="AA1146" s="25">
        <v>11.200000000000001</v>
      </c>
      <c r="AB1146" s="25">
        <v>7.2</v>
      </c>
      <c r="AC1146" s="25">
        <v>19.200000000000003</v>
      </c>
      <c r="AD1146" s="25">
        <v>6.4</v>
      </c>
      <c r="AE1146" s="25">
        <v>3.2</v>
      </c>
      <c r="AF1146" s="25">
        <v>3.2</v>
      </c>
      <c r="AG1146" s="25">
        <v>32.800000000000004</v>
      </c>
      <c r="AH1146" s="25">
        <v>0</v>
      </c>
      <c r="AI1146" s="25">
        <v>1.6</v>
      </c>
      <c r="AJ1146" s="25">
        <v>0</v>
      </c>
      <c r="AK1146" s="25">
        <v>1.6</v>
      </c>
      <c r="AL1146" s="25">
        <v>11.200000000000001</v>
      </c>
      <c r="AM1146" s="25">
        <v>12</v>
      </c>
      <c r="AN1146" s="25">
        <v>16.8</v>
      </c>
      <c r="AO1146" s="25">
        <v>31.200000000000003</v>
      </c>
      <c r="AP1146" s="25">
        <v>20.8</v>
      </c>
      <c r="AQ1146" s="25">
        <v>0</v>
      </c>
      <c r="AR1146" s="25">
        <v>0</v>
      </c>
      <c r="AS1146" s="25">
        <v>1.6</v>
      </c>
      <c r="AT1146" s="25">
        <v>13.600000000000001</v>
      </c>
      <c r="AU1146" s="25">
        <v>24.8</v>
      </c>
      <c r="AV1146" s="25">
        <v>24.8</v>
      </c>
      <c r="AW1146" s="25">
        <v>0</v>
      </c>
      <c r="AX1146" s="25">
        <v>0</v>
      </c>
      <c r="AY1146" s="25">
        <v>12</v>
      </c>
      <c r="AZ1146" s="25">
        <v>0</v>
      </c>
      <c r="BA1146" s="25">
        <v>0</v>
      </c>
      <c r="BB1146" s="25">
        <v>19.200000000000003</v>
      </c>
      <c r="BC1146" s="25">
        <v>24</v>
      </c>
      <c r="BD1146" s="25">
        <v>8.8000000000000007</v>
      </c>
      <c r="BE1146" s="25">
        <v>0</v>
      </c>
      <c r="BF1146" s="25">
        <v>33.6</v>
      </c>
      <c r="BG1146" s="25">
        <v>4.8000000000000007</v>
      </c>
      <c r="BH1146" s="25">
        <v>0</v>
      </c>
      <c r="BI1146" s="25">
        <v>0</v>
      </c>
      <c r="BJ1146" s="25">
        <v>24</v>
      </c>
      <c r="BK1146" s="25">
        <v>32</v>
      </c>
      <c r="BL1146" s="25">
        <v>25.6</v>
      </c>
      <c r="BM1146" s="25">
        <v>16</v>
      </c>
      <c r="BN1146" s="25">
        <v>5.6000000000000005</v>
      </c>
      <c r="BO1146" t="s">
        <v>236</v>
      </c>
    </row>
    <row r="1147" spans="1:67" x14ac:dyDescent="0.25">
      <c r="A1147" s="6">
        <v>45232</v>
      </c>
      <c r="B1147" t="s">
        <v>17</v>
      </c>
      <c r="C1147">
        <v>2</v>
      </c>
      <c r="D1147">
        <f t="shared" si="117"/>
        <v>315.20000000000005</v>
      </c>
      <c r="E1147">
        <f t="shared" si="118"/>
        <v>76.000000000000014</v>
      </c>
      <c r="F1147">
        <f t="shared" si="119"/>
        <v>77.599999999999994</v>
      </c>
      <c r="G1147">
        <f t="shared" si="120"/>
        <v>91.200000000000017</v>
      </c>
      <c r="H1147">
        <f t="shared" si="121"/>
        <v>70.399999999999991</v>
      </c>
      <c r="I1147">
        <v>0</v>
      </c>
      <c r="J1147" s="22">
        <v>0.79200000000000004</v>
      </c>
      <c r="K1147" s="22">
        <v>0.60000000000000009</v>
      </c>
      <c r="L1147" s="22">
        <v>0.6160000000000001</v>
      </c>
      <c r="M1147" s="22">
        <v>0.65600000000000014</v>
      </c>
      <c r="N1147" s="22">
        <v>0.75200000000000011</v>
      </c>
      <c r="O1147" s="24">
        <v>0.57599999999999996</v>
      </c>
      <c r="P1147" s="24">
        <v>0.64000000000000012</v>
      </c>
      <c r="Q1147" s="24">
        <v>0.10400000000000001</v>
      </c>
      <c r="R1147" s="24">
        <v>0.44000000000000006</v>
      </c>
      <c r="S1147" s="24">
        <v>0.72800000000000009</v>
      </c>
      <c r="T1147" s="24">
        <v>0.504</v>
      </c>
      <c r="U1147" s="24">
        <v>0.248</v>
      </c>
      <c r="V1147" s="24">
        <v>0.68</v>
      </c>
      <c r="W1147" s="24">
        <v>0.6080000000000001</v>
      </c>
      <c r="X1147" s="24">
        <v>0.27200000000000002</v>
      </c>
      <c r="Y1147" s="24">
        <v>0.53600000000000003</v>
      </c>
      <c r="Z1147" s="24">
        <v>0.36000000000000004</v>
      </c>
      <c r="AA1147" s="25">
        <v>0</v>
      </c>
      <c r="AB1147" s="25">
        <v>12</v>
      </c>
      <c r="AC1147" s="25">
        <v>10.4</v>
      </c>
      <c r="AD1147" s="25">
        <v>2.4000000000000004</v>
      </c>
      <c r="AE1147" s="25">
        <v>0</v>
      </c>
      <c r="AF1147" s="25">
        <v>23.200000000000003</v>
      </c>
      <c r="AG1147" s="25">
        <v>12.8</v>
      </c>
      <c r="AH1147" s="25">
        <v>0</v>
      </c>
      <c r="AI1147" s="25">
        <v>11.200000000000001</v>
      </c>
      <c r="AJ1147" s="25">
        <v>5.6000000000000005</v>
      </c>
      <c r="AK1147" s="25">
        <v>0</v>
      </c>
      <c r="AL1147" s="25">
        <v>3.2</v>
      </c>
      <c r="AM1147" s="25">
        <v>12.8</v>
      </c>
      <c r="AN1147" s="25">
        <v>0</v>
      </c>
      <c r="AO1147" s="25">
        <v>5.6000000000000005</v>
      </c>
      <c r="AP1147" s="25">
        <v>14.4</v>
      </c>
      <c r="AQ1147" s="25">
        <v>19.200000000000003</v>
      </c>
      <c r="AR1147" s="25">
        <v>6.4</v>
      </c>
      <c r="AS1147" s="25">
        <v>8</v>
      </c>
      <c r="AT1147" s="25">
        <v>0.8</v>
      </c>
      <c r="AU1147" s="25">
        <v>9.6000000000000014</v>
      </c>
      <c r="AV1147" s="25">
        <v>12</v>
      </c>
      <c r="AW1147" s="25">
        <v>11.200000000000001</v>
      </c>
      <c r="AX1147" s="25">
        <v>2.4000000000000004</v>
      </c>
      <c r="AY1147" s="25">
        <v>0</v>
      </c>
      <c r="AZ1147" s="25">
        <v>12</v>
      </c>
      <c r="BA1147" s="25">
        <v>3.2</v>
      </c>
      <c r="BB1147" s="25">
        <v>14.4</v>
      </c>
      <c r="BC1147" s="25">
        <v>0</v>
      </c>
      <c r="BD1147" s="25">
        <v>26.400000000000002</v>
      </c>
      <c r="BE1147" s="25">
        <v>10.4</v>
      </c>
      <c r="BF1147" s="25">
        <v>0</v>
      </c>
      <c r="BG1147" s="25">
        <v>0</v>
      </c>
      <c r="BH1147" s="25">
        <v>2.4000000000000004</v>
      </c>
      <c r="BI1147" s="25">
        <v>4.8000000000000007</v>
      </c>
      <c r="BJ1147" s="25">
        <v>4</v>
      </c>
      <c r="BK1147" s="25">
        <v>4</v>
      </c>
      <c r="BL1147" s="25">
        <v>31.200000000000003</v>
      </c>
      <c r="BM1147" s="25">
        <v>8</v>
      </c>
      <c r="BN1147" s="25">
        <v>11.200000000000001</v>
      </c>
      <c r="BO1147" t="s">
        <v>236</v>
      </c>
    </row>
    <row r="1148" spans="1:67" x14ac:dyDescent="0.25">
      <c r="A1148" s="6">
        <v>45233</v>
      </c>
      <c r="B1148" t="s">
        <v>17</v>
      </c>
      <c r="C1148">
        <v>3</v>
      </c>
      <c r="D1148">
        <f t="shared" si="117"/>
        <v>312.8</v>
      </c>
      <c r="E1148">
        <f t="shared" si="118"/>
        <v>96</v>
      </c>
      <c r="F1148">
        <f t="shared" si="119"/>
        <v>96.8</v>
      </c>
      <c r="G1148">
        <f t="shared" si="120"/>
        <v>95.199999999999989</v>
      </c>
      <c r="H1148">
        <f t="shared" si="121"/>
        <v>24.8</v>
      </c>
      <c r="I1148">
        <v>0</v>
      </c>
      <c r="J1148" s="22">
        <v>0.64000000000000012</v>
      </c>
      <c r="K1148" s="22">
        <v>0.64000000000000012</v>
      </c>
      <c r="L1148" s="22">
        <v>0.57599999999999996</v>
      </c>
      <c r="M1148" s="22">
        <v>0.76800000000000002</v>
      </c>
      <c r="N1148" s="22">
        <v>0.76000000000000012</v>
      </c>
      <c r="O1148" s="24">
        <v>0.33600000000000002</v>
      </c>
      <c r="P1148" s="24">
        <v>0.52</v>
      </c>
      <c r="Q1148" s="24">
        <v>0.66400000000000015</v>
      </c>
      <c r="R1148" s="24">
        <v>0.56000000000000005</v>
      </c>
      <c r="S1148" s="24">
        <v>0.63200000000000012</v>
      </c>
      <c r="T1148" s="24">
        <v>0.56799999999999995</v>
      </c>
      <c r="U1148" s="24">
        <v>0.44000000000000006</v>
      </c>
      <c r="V1148" s="24">
        <v>0.41600000000000004</v>
      </c>
      <c r="W1148" s="24">
        <v>0.22400000000000003</v>
      </c>
      <c r="X1148" s="24">
        <v>0.35200000000000004</v>
      </c>
      <c r="Y1148" s="24">
        <v>0.32800000000000007</v>
      </c>
      <c r="Z1148" s="24">
        <v>0.30400000000000005</v>
      </c>
      <c r="AA1148" s="25">
        <v>0</v>
      </c>
      <c r="AB1148" s="25">
        <v>0</v>
      </c>
      <c r="AC1148" s="25">
        <v>15.200000000000001</v>
      </c>
      <c r="AD1148" s="25">
        <v>5.6000000000000005</v>
      </c>
      <c r="AE1148" s="25">
        <v>31.200000000000003</v>
      </c>
      <c r="AF1148" s="25">
        <v>17.600000000000001</v>
      </c>
      <c r="AG1148" s="25">
        <v>0</v>
      </c>
      <c r="AH1148" s="25">
        <v>4</v>
      </c>
      <c r="AI1148" s="25">
        <v>0.8</v>
      </c>
      <c r="AJ1148" s="25">
        <v>22.400000000000002</v>
      </c>
      <c r="AK1148" s="25">
        <v>8.8000000000000007</v>
      </c>
      <c r="AL1148" s="25">
        <v>0</v>
      </c>
      <c r="AM1148" s="25">
        <v>0</v>
      </c>
      <c r="AN1148" s="25">
        <v>10.4</v>
      </c>
      <c r="AO1148" s="25">
        <v>0</v>
      </c>
      <c r="AP1148" s="25">
        <v>0</v>
      </c>
      <c r="AQ1148" s="25">
        <v>0</v>
      </c>
      <c r="AR1148" s="25">
        <v>0</v>
      </c>
      <c r="AS1148" s="25">
        <v>0</v>
      </c>
      <c r="AT1148" s="25">
        <v>14.4</v>
      </c>
      <c r="AU1148" s="25">
        <v>0</v>
      </c>
      <c r="AV1148" s="25">
        <v>32.800000000000004</v>
      </c>
      <c r="AW1148" s="25">
        <v>0</v>
      </c>
      <c r="AX1148" s="25">
        <v>25.6</v>
      </c>
      <c r="AY1148" s="25">
        <v>2.4000000000000004</v>
      </c>
      <c r="AZ1148" s="25">
        <v>17.600000000000001</v>
      </c>
      <c r="BA1148" s="25">
        <v>5.6000000000000005</v>
      </c>
      <c r="BB1148" s="25">
        <v>8</v>
      </c>
      <c r="BC1148" s="25">
        <v>1.6</v>
      </c>
      <c r="BD1148" s="25">
        <v>1.6</v>
      </c>
      <c r="BE1148" s="25">
        <v>10.4</v>
      </c>
      <c r="BF1148" s="25">
        <v>2.4000000000000004</v>
      </c>
      <c r="BG1148" s="25">
        <v>7.2</v>
      </c>
      <c r="BH1148" s="25">
        <v>6.4</v>
      </c>
      <c r="BI1148" s="25">
        <v>11.200000000000001</v>
      </c>
      <c r="BJ1148" s="25">
        <v>0</v>
      </c>
      <c r="BK1148" s="25">
        <v>14.4</v>
      </c>
      <c r="BL1148" s="25">
        <v>7.2</v>
      </c>
      <c r="BM1148" s="25">
        <v>26.400000000000002</v>
      </c>
      <c r="BN1148" s="25">
        <v>10.39999999999999</v>
      </c>
      <c r="BO1148" t="s">
        <v>236</v>
      </c>
    </row>
    <row r="1149" spans="1:67" x14ac:dyDescent="0.25">
      <c r="A1149" s="6">
        <v>45234</v>
      </c>
      <c r="B1149" t="s">
        <v>17</v>
      </c>
      <c r="C1149">
        <v>4</v>
      </c>
      <c r="D1149">
        <f t="shared" si="117"/>
        <v>329.6</v>
      </c>
      <c r="E1149">
        <f t="shared" si="118"/>
        <v>55.2</v>
      </c>
      <c r="F1149">
        <f t="shared" si="119"/>
        <v>121.60000000000001</v>
      </c>
      <c r="G1149">
        <f t="shared" si="120"/>
        <v>71.2</v>
      </c>
      <c r="H1149">
        <f t="shared" si="121"/>
        <v>81.600000000000009</v>
      </c>
      <c r="I1149">
        <v>0</v>
      </c>
      <c r="J1149" s="22">
        <v>0.34400000000000003</v>
      </c>
      <c r="K1149" s="22">
        <v>0.57599999999999996</v>
      </c>
      <c r="L1149" s="22">
        <v>0.56000000000000005</v>
      </c>
      <c r="M1149" s="22">
        <v>0.77600000000000002</v>
      </c>
      <c r="N1149" s="22">
        <v>0.79200000000000004</v>
      </c>
      <c r="O1149" s="24">
        <v>0.48</v>
      </c>
      <c r="P1149" s="24">
        <v>0.496</v>
      </c>
      <c r="Q1149" s="24">
        <v>0.48799999999999999</v>
      </c>
      <c r="R1149" s="24">
        <v>0.74400000000000011</v>
      </c>
      <c r="S1149" s="24">
        <v>0.57599999999999996</v>
      </c>
      <c r="T1149" s="24">
        <v>0.79200000000000004</v>
      </c>
      <c r="U1149" s="24">
        <v>0.76000000000000012</v>
      </c>
      <c r="V1149" s="24">
        <v>0.39200000000000002</v>
      </c>
      <c r="W1149" s="24">
        <v>0.62400000000000011</v>
      </c>
      <c r="X1149" s="24">
        <v>0.65600000000000014</v>
      </c>
      <c r="Y1149" s="24">
        <v>0.24</v>
      </c>
      <c r="Z1149" s="24">
        <v>0.32800000000000007</v>
      </c>
      <c r="AA1149" s="25">
        <v>20</v>
      </c>
      <c r="AB1149" s="25">
        <v>13.600000000000001</v>
      </c>
      <c r="AC1149" s="25">
        <v>3.2</v>
      </c>
      <c r="AD1149" s="25">
        <v>22.400000000000002</v>
      </c>
      <c r="AE1149" s="25">
        <v>0</v>
      </c>
      <c r="AF1149" s="25">
        <v>20</v>
      </c>
      <c r="AG1149" s="25">
        <v>23.200000000000003</v>
      </c>
      <c r="AH1149" s="25">
        <v>12.8</v>
      </c>
      <c r="AI1149" s="25">
        <v>6.4</v>
      </c>
      <c r="AJ1149" s="25">
        <v>0</v>
      </c>
      <c r="AK1149" s="25">
        <v>0</v>
      </c>
      <c r="AL1149" s="25">
        <v>0.8</v>
      </c>
      <c r="AM1149" s="25">
        <v>25.6</v>
      </c>
      <c r="AN1149" s="25">
        <v>1.6</v>
      </c>
      <c r="AO1149" s="25">
        <v>14.4</v>
      </c>
      <c r="AP1149" s="25">
        <v>0</v>
      </c>
      <c r="AQ1149" s="25">
        <v>6.4</v>
      </c>
      <c r="AR1149" s="25">
        <v>7.2</v>
      </c>
      <c r="AS1149" s="25">
        <v>6.4</v>
      </c>
      <c r="AT1149" s="25">
        <v>19.200000000000003</v>
      </c>
      <c r="AU1149" s="25">
        <v>22.400000000000002</v>
      </c>
      <c r="AV1149" s="25">
        <v>2.4000000000000004</v>
      </c>
      <c r="AW1149" s="25">
        <v>0</v>
      </c>
      <c r="AX1149" s="25">
        <v>3.2</v>
      </c>
      <c r="AY1149" s="25">
        <v>2.4000000000000004</v>
      </c>
      <c r="AZ1149" s="25">
        <v>32</v>
      </c>
      <c r="BA1149" s="25">
        <v>0</v>
      </c>
      <c r="BB1149" s="25">
        <v>8.8000000000000007</v>
      </c>
      <c r="BC1149" s="25">
        <v>0</v>
      </c>
      <c r="BD1149" s="25">
        <v>0</v>
      </c>
      <c r="BE1149" s="25">
        <v>0</v>
      </c>
      <c r="BF1149" s="25">
        <v>17.600000000000001</v>
      </c>
      <c r="BG1149" s="25">
        <v>1.6</v>
      </c>
      <c r="BH1149" s="25">
        <v>1.6</v>
      </c>
      <c r="BI1149" s="25">
        <v>0</v>
      </c>
      <c r="BJ1149" s="25">
        <v>3.2</v>
      </c>
      <c r="BK1149" s="25">
        <v>0</v>
      </c>
      <c r="BL1149" s="25">
        <v>31.200000000000003</v>
      </c>
      <c r="BM1149" s="25">
        <v>0</v>
      </c>
      <c r="BN1149" s="25">
        <v>0</v>
      </c>
      <c r="BO1149" t="s">
        <v>236</v>
      </c>
    </row>
    <row r="1150" spans="1:67" x14ac:dyDescent="0.25">
      <c r="A1150" s="6">
        <v>45235</v>
      </c>
      <c r="B1150" t="s">
        <v>17</v>
      </c>
      <c r="C1150">
        <v>5</v>
      </c>
      <c r="D1150">
        <f t="shared" si="117"/>
        <v>405.6</v>
      </c>
      <c r="E1150">
        <f t="shared" si="118"/>
        <v>66.400000000000006</v>
      </c>
      <c r="F1150">
        <f t="shared" si="119"/>
        <v>116.80000000000001</v>
      </c>
      <c r="G1150">
        <f t="shared" si="120"/>
        <v>115.2</v>
      </c>
      <c r="H1150">
        <f t="shared" si="121"/>
        <v>107.19999999999999</v>
      </c>
      <c r="I1150">
        <v>0</v>
      </c>
      <c r="J1150" s="22">
        <v>0.28799999999999998</v>
      </c>
      <c r="K1150" s="22">
        <v>0.70400000000000007</v>
      </c>
      <c r="L1150" s="22">
        <v>0.64000000000000012</v>
      </c>
      <c r="M1150" s="22">
        <v>0.6080000000000001</v>
      </c>
      <c r="N1150" s="22">
        <v>0.76800000000000002</v>
      </c>
      <c r="O1150" s="24">
        <v>0.32000000000000006</v>
      </c>
      <c r="P1150" s="24">
        <v>0.6160000000000001</v>
      </c>
      <c r="Q1150" s="24">
        <v>0.56799999999999995</v>
      </c>
      <c r="R1150" s="24">
        <v>0.58399999999999996</v>
      </c>
      <c r="S1150" s="24">
        <v>0.54400000000000004</v>
      </c>
      <c r="T1150" s="24">
        <v>0.58399999999999996</v>
      </c>
      <c r="U1150" s="24">
        <v>0.72000000000000008</v>
      </c>
      <c r="V1150" s="24">
        <v>0.69600000000000006</v>
      </c>
      <c r="W1150" s="24">
        <v>0.76800000000000002</v>
      </c>
      <c r="X1150" s="24">
        <v>0.76000000000000012</v>
      </c>
      <c r="Y1150" s="24">
        <v>0.21600000000000003</v>
      </c>
      <c r="Z1150" s="24">
        <v>0.75200000000000011</v>
      </c>
      <c r="AA1150" s="25">
        <v>0</v>
      </c>
      <c r="AB1150" s="25">
        <v>17.600000000000001</v>
      </c>
      <c r="AC1150" s="25">
        <v>4.8000000000000007</v>
      </c>
      <c r="AD1150" s="25">
        <v>11.200000000000001</v>
      </c>
      <c r="AE1150" s="25">
        <v>0</v>
      </c>
      <c r="AF1150" s="25">
        <v>0</v>
      </c>
      <c r="AG1150" s="25">
        <v>23.200000000000003</v>
      </c>
      <c r="AH1150" s="25">
        <v>0</v>
      </c>
      <c r="AI1150" s="25">
        <v>21.6</v>
      </c>
      <c r="AJ1150" s="25">
        <v>38.400000000000006</v>
      </c>
      <c r="AK1150" s="25">
        <v>4.8000000000000007</v>
      </c>
      <c r="AL1150" s="25">
        <v>14.4</v>
      </c>
      <c r="AM1150" s="25">
        <v>0</v>
      </c>
      <c r="AN1150" s="25">
        <v>21.6</v>
      </c>
      <c r="AO1150" s="25">
        <v>12</v>
      </c>
      <c r="AP1150" s="25">
        <v>21.6</v>
      </c>
      <c r="AQ1150" s="25">
        <v>0</v>
      </c>
      <c r="AR1150" s="25">
        <v>13.600000000000001</v>
      </c>
      <c r="AS1150" s="25">
        <v>13.600000000000001</v>
      </c>
      <c r="AT1150" s="25">
        <v>10.4</v>
      </c>
      <c r="AU1150" s="25">
        <v>29.6</v>
      </c>
      <c r="AV1150" s="25">
        <v>4</v>
      </c>
      <c r="AW1150" s="25">
        <v>1.6</v>
      </c>
      <c r="AX1150" s="25">
        <v>12</v>
      </c>
      <c r="AY1150" s="25">
        <v>16.8</v>
      </c>
      <c r="AZ1150" s="25">
        <v>0</v>
      </c>
      <c r="BA1150" s="25">
        <v>16</v>
      </c>
      <c r="BB1150" s="25">
        <v>3.2</v>
      </c>
      <c r="BC1150" s="25">
        <v>8</v>
      </c>
      <c r="BD1150" s="25">
        <v>24</v>
      </c>
      <c r="BE1150" s="25">
        <v>20</v>
      </c>
      <c r="BF1150" s="25">
        <v>0</v>
      </c>
      <c r="BG1150" s="25">
        <v>0</v>
      </c>
      <c r="BH1150" s="25">
        <v>0</v>
      </c>
      <c r="BI1150" s="25">
        <v>0</v>
      </c>
      <c r="BJ1150" s="25">
        <v>10.4</v>
      </c>
      <c r="BK1150" s="25">
        <v>0</v>
      </c>
      <c r="BL1150" s="25">
        <v>7.2</v>
      </c>
      <c r="BM1150" s="25">
        <v>26.400000000000002</v>
      </c>
      <c r="BN1150" s="25">
        <v>2.4000000000000004</v>
      </c>
      <c r="BO1150" t="s">
        <v>236</v>
      </c>
    </row>
    <row r="1151" spans="1:67" x14ac:dyDescent="0.25">
      <c r="A1151" s="6">
        <v>45236</v>
      </c>
      <c r="B1151" t="s">
        <v>17</v>
      </c>
      <c r="C1151">
        <v>6</v>
      </c>
      <c r="D1151">
        <f t="shared" si="117"/>
        <v>305.60000000000002</v>
      </c>
      <c r="E1151">
        <f t="shared" si="118"/>
        <v>91.2</v>
      </c>
      <c r="F1151">
        <f t="shared" si="119"/>
        <v>107.2</v>
      </c>
      <c r="G1151">
        <f t="shared" si="120"/>
        <v>52.000000000000007</v>
      </c>
      <c r="H1151">
        <f t="shared" si="121"/>
        <v>55.2</v>
      </c>
      <c r="I1151">
        <v>0</v>
      </c>
      <c r="J1151" s="22">
        <v>0.72000000000000008</v>
      </c>
      <c r="K1151" s="22">
        <v>0.72000000000000008</v>
      </c>
      <c r="L1151" s="22">
        <v>0.57599999999999996</v>
      </c>
      <c r="M1151" s="22">
        <v>0.63200000000000012</v>
      </c>
      <c r="N1151" s="22">
        <v>0.38400000000000001</v>
      </c>
      <c r="O1151" s="24">
        <v>0.47199999999999998</v>
      </c>
      <c r="P1151" s="24">
        <v>0.75200000000000011</v>
      </c>
      <c r="Q1151" s="24">
        <v>0.43200000000000005</v>
      </c>
      <c r="R1151" s="24">
        <v>0.48799999999999999</v>
      </c>
      <c r="S1151" s="24">
        <v>0.58399999999999996</v>
      </c>
      <c r="T1151" s="24">
        <v>0.6160000000000001</v>
      </c>
      <c r="U1151" s="24">
        <v>0.76800000000000002</v>
      </c>
      <c r="V1151" s="24">
        <v>0.2</v>
      </c>
      <c r="W1151" s="24">
        <v>0.60000000000000009</v>
      </c>
      <c r="X1151" s="24">
        <v>0.22400000000000003</v>
      </c>
      <c r="Y1151" s="24">
        <v>0.8</v>
      </c>
      <c r="Z1151" s="24">
        <v>0.21600000000000003</v>
      </c>
      <c r="AA1151" s="25">
        <v>5.6000000000000005</v>
      </c>
      <c r="AB1151" s="25">
        <v>0</v>
      </c>
      <c r="AC1151" s="25">
        <v>34.4</v>
      </c>
      <c r="AD1151" s="25">
        <v>0.8</v>
      </c>
      <c r="AE1151" s="25">
        <v>27.200000000000003</v>
      </c>
      <c r="AF1151" s="25">
        <v>0</v>
      </c>
      <c r="AG1151" s="25">
        <v>16.8</v>
      </c>
      <c r="AH1151" s="25">
        <v>3.2</v>
      </c>
      <c r="AI1151" s="25">
        <v>19.200000000000003</v>
      </c>
      <c r="AJ1151" s="25">
        <v>0</v>
      </c>
      <c r="AK1151" s="25">
        <v>0</v>
      </c>
      <c r="AL1151" s="25">
        <v>0</v>
      </c>
      <c r="AM1151" s="25">
        <v>16.8</v>
      </c>
      <c r="AN1151" s="25">
        <v>8.8000000000000007</v>
      </c>
      <c r="AO1151" s="25">
        <v>0</v>
      </c>
      <c r="AP1151" s="25">
        <v>29.6</v>
      </c>
      <c r="AQ1151" s="25">
        <v>0</v>
      </c>
      <c r="AR1151" s="25">
        <v>0</v>
      </c>
      <c r="AS1151" s="25">
        <v>0</v>
      </c>
      <c r="AT1151" s="25">
        <v>0</v>
      </c>
      <c r="AU1151" s="25">
        <v>18.400000000000002</v>
      </c>
      <c r="AV1151" s="25">
        <v>1.6</v>
      </c>
      <c r="AW1151" s="25">
        <v>2.4000000000000004</v>
      </c>
      <c r="AX1151" s="25">
        <v>5.6000000000000005</v>
      </c>
      <c r="AY1151" s="25">
        <v>0</v>
      </c>
      <c r="AZ1151" s="25">
        <v>0</v>
      </c>
      <c r="BA1151" s="25">
        <v>0</v>
      </c>
      <c r="BB1151" s="25">
        <v>0</v>
      </c>
      <c r="BC1151" s="25">
        <v>24</v>
      </c>
      <c r="BD1151" s="25">
        <v>0</v>
      </c>
      <c r="BE1151" s="25">
        <v>36.800000000000004</v>
      </c>
      <c r="BF1151" s="25">
        <v>2.4000000000000004</v>
      </c>
      <c r="BG1151" s="25">
        <v>0</v>
      </c>
      <c r="BH1151" s="25">
        <v>10.4</v>
      </c>
      <c r="BI1151" s="25">
        <v>20</v>
      </c>
      <c r="BJ1151" s="25">
        <v>3.2</v>
      </c>
      <c r="BK1151" s="25">
        <v>6.4</v>
      </c>
      <c r="BL1151" s="25">
        <v>0</v>
      </c>
      <c r="BM1151" s="25">
        <v>12</v>
      </c>
      <c r="BN1151" s="25">
        <v>0</v>
      </c>
      <c r="BO1151" t="s">
        <v>236</v>
      </c>
    </row>
    <row r="1152" spans="1:67" x14ac:dyDescent="0.25">
      <c r="A1152" s="6">
        <v>45237</v>
      </c>
      <c r="B1152" t="s">
        <v>17</v>
      </c>
      <c r="C1152">
        <v>7</v>
      </c>
      <c r="D1152">
        <f t="shared" si="117"/>
        <v>480.80000000000007</v>
      </c>
      <c r="E1152">
        <f t="shared" si="118"/>
        <v>164.8</v>
      </c>
      <c r="F1152">
        <f t="shared" si="119"/>
        <v>104.80000000000001</v>
      </c>
      <c r="G1152">
        <f t="shared" si="120"/>
        <v>126.40000000000002</v>
      </c>
      <c r="H1152">
        <f t="shared" si="121"/>
        <v>84.8</v>
      </c>
      <c r="I1152">
        <v>0</v>
      </c>
      <c r="J1152" s="22">
        <v>0.74400000000000011</v>
      </c>
      <c r="K1152" s="22">
        <v>0.51200000000000001</v>
      </c>
      <c r="L1152" s="22">
        <v>0.40800000000000003</v>
      </c>
      <c r="M1152" s="22">
        <v>0.70400000000000007</v>
      </c>
      <c r="N1152" s="22">
        <v>0.76800000000000002</v>
      </c>
      <c r="O1152" s="24">
        <v>0.46399999999999997</v>
      </c>
      <c r="P1152" s="24">
        <v>0.56799999999999995</v>
      </c>
      <c r="Q1152" s="24">
        <v>0.52800000000000002</v>
      </c>
      <c r="R1152" s="24">
        <v>0.56000000000000005</v>
      </c>
      <c r="S1152" s="24">
        <v>0.74400000000000011</v>
      </c>
      <c r="T1152" s="24">
        <v>0.18400000000000002</v>
      </c>
      <c r="U1152" s="24">
        <v>0.63200000000000012</v>
      </c>
      <c r="V1152" s="24">
        <v>0.71200000000000008</v>
      </c>
      <c r="W1152" s="24">
        <v>0.58399999999999996</v>
      </c>
      <c r="X1152" s="24">
        <v>0.248</v>
      </c>
      <c r="Y1152" s="24">
        <v>0.2</v>
      </c>
      <c r="Z1152" s="24">
        <v>0.67200000000000004</v>
      </c>
      <c r="AA1152" s="25">
        <v>0</v>
      </c>
      <c r="AB1152" s="25">
        <v>6.4</v>
      </c>
      <c r="AC1152" s="25">
        <v>8.8000000000000007</v>
      </c>
      <c r="AD1152" s="25">
        <v>30.400000000000002</v>
      </c>
      <c r="AE1152" s="25">
        <v>1.6</v>
      </c>
      <c r="AF1152" s="25">
        <v>2.4000000000000004</v>
      </c>
      <c r="AG1152" s="25">
        <v>11.200000000000001</v>
      </c>
      <c r="AH1152" s="25">
        <v>12</v>
      </c>
      <c r="AI1152" s="25">
        <v>15.200000000000001</v>
      </c>
      <c r="AJ1152" s="25">
        <v>16.8</v>
      </c>
      <c r="AK1152" s="25">
        <v>1.6</v>
      </c>
      <c r="AL1152" s="25">
        <v>0</v>
      </c>
      <c r="AM1152" s="25">
        <v>8.8000000000000007</v>
      </c>
      <c r="AN1152" s="25">
        <v>0</v>
      </c>
      <c r="AO1152" s="25">
        <v>8</v>
      </c>
      <c r="AP1152" s="25">
        <v>4</v>
      </c>
      <c r="AQ1152" s="25">
        <v>8</v>
      </c>
      <c r="AR1152" s="25">
        <v>7.2</v>
      </c>
      <c r="AS1152" s="25">
        <v>24</v>
      </c>
      <c r="AT1152" s="25">
        <v>24.8</v>
      </c>
      <c r="AU1152" s="25">
        <v>6.4</v>
      </c>
      <c r="AV1152" s="25">
        <v>11.200000000000001</v>
      </c>
      <c r="AW1152" s="25">
        <v>18.400000000000002</v>
      </c>
      <c r="AX1152" s="25">
        <v>0</v>
      </c>
      <c r="AY1152" s="25">
        <v>28.8</v>
      </c>
      <c r="AZ1152" s="25">
        <v>21.6</v>
      </c>
      <c r="BA1152" s="25">
        <v>3.2</v>
      </c>
      <c r="BB1152" s="25">
        <v>22.400000000000002</v>
      </c>
      <c r="BC1152" s="25">
        <v>10.4</v>
      </c>
      <c r="BD1152" s="25">
        <v>4</v>
      </c>
      <c r="BE1152" s="25">
        <v>12</v>
      </c>
      <c r="BF1152" s="25">
        <v>16</v>
      </c>
      <c r="BG1152" s="25">
        <v>19.200000000000003</v>
      </c>
      <c r="BH1152" s="25">
        <v>10.4</v>
      </c>
      <c r="BI1152" s="25">
        <v>1.6</v>
      </c>
      <c r="BJ1152" s="25">
        <v>4.8000000000000007</v>
      </c>
      <c r="BK1152" s="25">
        <v>19.200000000000003</v>
      </c>
      <c r="BL1152" s="25">
        <v>31.200000000000003</v>
      </c>
      <c r="BM1152" s="25">
        <v>15.200000000000001</v>
      </c>
      <c r="BN1152" s="25">
        <v>35.200000000000003</v>
      </c>
      <c r="BO1152" t="s">
        <v>236</v>
      </c>
    </row>
    <row r="1153" spans="1:67" x14ac:dyDescent="0.25">
      <c r="A1153" s="6">
        <v>45238</v>
      </c>
      <c r="B1153" t="s">
        <v>17</v>
      </c>
      <c r="C1153">
        <v>8</v>
      </c>
      <c r="D1153">
        <f t="shared" si="117"/>
        <v>302.39999999999998</v>
      </c>
      <c r="E1153">
        <f t="shared" si="118"/>
        <v>68.800000000000011</v>
      </c>
      <c r="F1153">
        <f t="shared" si="119"/>
        <v>120.80000000000001</v>
      </c>
      <c r="G1153">
        <f t="shared" si="120"/>
        <v>66.400000000000006</v>
      </c>
      <c r="H1153">
        <f t="shared" si="121"/>
        <v>46.400000000000006</v>
      </c>
      <c r="I1153">
        <v>0</v>
      </c>
      <c r="J1153" s="22">
        <v>0.41600000000000004</v>
      </c>
      <c r="K1153" s="22">
        <v>0.57599999999999996</v>
      </c>
      <c r="L1153" s="22">
        <v>0.63200000000000012</v>
      </c>
      <c r="M1153" s="22">
        <v>0.65600000000000014</v>
      </c>
      <c r="N1153" s="22">
        <v>0.78400000000000003</v>
      </c>
      <c r="O1153" s="24">
        <v>0.74400000000000011</v>
      </c>
      <c r="P1153" s="24">
        <v>0.53600000000000003</v>
      </c>
      <c r="Q1153" s="24">
        <v>0.248</v>
      </c>
      <c r="R1153" s="24">
        <v>0.7360000000000001</v>
      </c>
      <c r="S1153" s="24">
        <v>0.72800000000000009</v>
      </c>
      <c r="T1153" s="24">
        <v>0.55200000000000005</v>
      </c>
      <c r="U1153" s="24">
        <v>0.72000000000000008</v>
      </c>
      <c r="V1153" s="24">
        <v>0.76000000000000012</v>
      </c>
      <c r="W1153" s="24">
        <v>0.68</v>
      </c>
      <c r="X1153" s="24">
        <v>0.23199999999999998</v>
      </c>
      <c r="Y1153" s="24">
        <v>0.39200000000000002</v>
      </c>
      <c r="Z1153" s="24">
        <v>0.71200000000000008</v>
      </c>
      <c r="AA1153" s="25">
        <v>0</v>
      </c>
      <c r="AB1153" s="25">
        <v>10.4</v>
      </c>
      <c r="AC1153" s="25">
        <v>23.200000000000003</v>
      </c>
      <c r="AD1153" s="25">
        <v>21.6</v>
      </c>
      <c r="AE1153" s="25">
        <v>9.6000000000000014</v>
      </c>
      <c r="AF1153" s="25">
        <v>1.6</v>
      </c>
      <c r="AG1153" s="25">
        <v>5.6000000000000005</v>
      </c>
      <c r="AH1153" s="25">
        <v>22.400000000000002</v>
      </c>
      <c r="AI1153" s="25">
        <v>0.8</v>
      </c>
      <c r="AJ1153" s="25">
        <v>25.6</v>
      </c>
      <c r="AK1153" s="25">
        <v>2.4000000000000004</v>
      </c>
      <c r="AL1153" s="25">
        <v>0</v>
      </c>
      <c r="AM1153" s="25">
        <v>0</v>
      </c>
      <c r="AN1153" s="25">
        <v>16</v>
      </c>
      <c r="AO1153" s="25">
        <v>0.8</v>
      </c>
      <c r="AP1153" s="25">
        <v>0</v>
      </c>
      <c r="AQ1153" s="25">
        <v>21.6</v>
      </c>
      <c r="AR1153" s="25">
        <v>0</v>
      </c>
      <c r="AS1153" s="25">
        <v>4</v>
      </c>
      <c r="AT1153" s="25">
        <v>4</v>
      </c>
      <c r="AU1153" s="25">
        <v>16</v>
      </c>
      <c r="AV1153" s="25">
        <v>4.8000000000000007</v>
      </c>
      <c r="AW1153" s="25">
        <v>0</v>
      </c>
      <c r="AX1153" s="25">
        <v>4</v>
      </c>
      <c r="AY1153" s="25">
        <v>18.400000000000002</v>
      </c>
      <c r="AZ1153" s="25">
        <v>0</v>
      </c>
      <c r="BA1153" s="25">
        <v>0</v>
      </c>
      <c r="BB1153" s="25">
        <v>12</v>
      </c>
      <c r="BC1153" s="25">
        <v>0</v>
      </c>
      <c r="BD1153" s="25">
        <v>11.200000000000001</v>
      </c>
      <c r="BE1153" s="25">
        <v>4</v>
      </c>
      <c r="BF1153" s="25">
        <v>11.200000000000001</v>
      </c>
      <c r="BG1153" s="25">
        <v>0</v>
      </c>
      <c r="BH1153" s="25">
        <v>0</v>
      </c>
      <c r="BI1153" s="25">
        <v>12</v>
      </c>
      <c r="BJ1153" s="25">
        <v>0</v>
      </c>
      <c r="BK1153" s="25">
        <v>0</v>
      </c>
      <c r="BL1153" s="25">
        <v>0</v>
      </c>
      <c r="BM1153" s="25">
        <v>11.200000000000001</v>
      </c>
      <c r="BN1153" s="25">
        <v>30.400000000000002</v>
      </c>
      <c r="BO1153" t="s">
        <v>236</v>
      </c>
    </row>
    <row r="1154" spans="1:67" x14ac:dyDescent="0.25">
      <c r="A1154" s="6">
        <v>45239</v>
      </c>
      <c r="B1154" t="s">
        <v>17</v>
      </c>
      <c r="C1154">
        <v>9</v>
      </c>
      <c r="D1154">
        <f t="shared" si="117"/>
        <v>419.20000000000005</v>
      </c>
      <c r="E1154">
        <f t="shared" si="118"/>
        <v>94.4</v>
      </c>
      <c r="F1154">
        <f t="shared" si="119"/>
        <v>112.8</v>
      </c>
      <c r="G1154">
        <f t="shared" si="120"/>
        <v>85.600000000000009</v>
      </c>
      <c r="H1154">
        <f t="shared" si="121"/>
        <v>126.4</v>
      </c>
      <c r="I1154">
        <v>0</v>
      </c>
      <c r="J1154" s="22">
        <v>0.38400000000000001</v>
      </c>
      <c r="K1154" s="22">
        <v>0.46399999999999997</v>
      </c>
      <c r="L1154" s="22">
        <v>0.16000000000000003</v>
      </c>
      <c r="M1154" s="22">
        <v>0.55200000000000005</v>
      </c>
      <c r="N1154" s="22">
        <v>0.72800000000000009</v>
      </c>
      <c r="O1154" s="24">
        <v>0.60000000000000009</v>
      </c>
      <c r="P1154" s="24">
        <v>0.62400000000000011</v>
      </c>
      <c r="Q1154" s="24">
        <v>0.58399999999999996</v>
      </c>
      <c r="R1154" s="24">
        <v>0.55200000000000005</v>
      </c>
      <c r="S1154" s="24">
        <v>0.64000000000000012</v>
      </c>
      <c r="T1154" s="24">
        <v>0.54400000000000004</v>
      </c>
      <c r="U1154" s="24">
        <v>0.47199999999999998</v>
      </c>
      <c r="V1154" s="24">
        <v>0.248</v>
      </c>
      <c r="W1154" s="24">
        <v>0.76800000000000002</v>
      </c>
      <c r="X1154" s="24">
        <v>0.56000000000000005</v>
      </c>
      <c r="Y1154" s="24">
        <v>0.7360000000000001</v>
      </c>
      <c r="Z1154" s="24">
        <v>0.77600000000000002</v>
      </c>
      <c r="AA1154" s="25">
        <v>11.200000000000001</v>
      </c>
      <c r="AB1154" s="25">
        <v>20</v>
      </c>
      <c r="AC1154" s="25">
        <v>12</v>
      </c>
      <c r="AD1154" s="25">
        <v>5.6000000000000005</v>
      </c>
      <c r="AE1154" s="25">
        <v>26.400000000000002</v>
      </c>
      <c r="AF1154" s="25">
        <v>1.6</v>
      </c>
      <c r="AG1154" s="25">
        <v>12</v>
      </c>
      <c r="AH1154" s="25">
        <v>20</v>
      </c>
      <c r="AI1154" s="25">
        <v>4</v>
      </c>
      <c r="AJ1154" s="25">
        <v>0</v>
      </c>
      <c r="AK1154" s="25">
        <v>8</v>
      </c>
      <c r="AL1154" s="25">
        <v>31.200000000000003</v>
      </c>
      <c r="AM1154" s="25">
        <v>18.400000000000002</v>
      </c>
      <c r="AN1154" s="25">
        <v>4</v>
      </c>
      <c r="AO1154" s="25">
        <v>0</v>
      </c>
      <c r="AP1154" s="25">
        <v>0</v>
      </c>
      <c r="AQ1154" s="25">
        <v>6.4</v>
      </c>
      <c r="AR1154" s="25">
        <v>10.4</v>
      </c>
      <c r="AS1154" s="25">
        <v>22.400000000000002</v>
      </c>
      <c r="AT1154" s="25">
        <v>33.6</v>
      </c>
      <c r="AU1154" s="25">
        <v>18.400000000000002</v>
      </c>
      <c r="AV1154" s="25">
        <v>0</v>
      </c>
      <c r="AW1154" s="25">
        <v>0</v>
      </c>
      <c r="AX1154" s="25">
        <v>0</v>
      </c>
      <c r="AY1154" s="25">
        <v>23.200000000000003</v>
      </c>
      <c r="AZ1154" s="25">
        <v>0.8</v>
      </c>
      <c r="BA1154" s="25">
        <v>2.4000000000000004</v>
      </c>
      <c r="BB1154" s="25">
        <v>19.200000000000003</v>
      </c>
      <c r="BC1154" s="25">
        <v>18.400000000000002</v>
      </c>
      <c r="BD1154" s="25">
        <v>3.2</v>
      </c>
      <c r="BE1154" s="25">
        <v>0</v>
      </c>
      <c r="BF1154" s="25">
        <v>0</v>
      </c>
      <c r="BG1154" s="25">
        <v>0</v>
      </c>
      <c r="BH1154" s="25">
        <v>0</v>
      </c>
      <c r="BI1154" s="25">
        <v>1.6</v>
      </c>
      <c r="BJ1154" s="25">
        <v>18.400000000000002</v>
      </c>
      <c r="BK1154" s="25">
        <v>26.400000000000002</v>
      </c>
      <c r="BL1154" s="25">
        <v>11.200000000000001</v>
      </c>
      <c r="BM1154" s="25">
        <v>8</v>
      </c>
      <c r="BN1154" s="25">
        <v>28.8</v>
      </c>
      <c r="BO1154" t="s">
        <v>236</v>
      </c>
    </row>
    <row r="1155" spans="1:67" x14ac:dyDescent="0.25">
      <c r="A1155" s="6">
        <v>45240</v>
      </c>
      <c r="B1155" t="s">
        <v>17</v>
      </c>
      <c r="C1155">
        <v>10</v>
      </c>
      <c r="D1155">
        <f t="shared" si="117"/>
        <v>312</v>
      </c>
      <c r="E1155">
        <f t="shared" si="118"/>
        <v>60.800000000000004</v>
      </c>
      <c r="F1155">
        <f t="shared" si="119"/>
        <v>38.400000000000006</v>
      </c>
      <c r="G1155">
        <f t="shared" si="120"/>
        <v>98.4</v>
      </c>
      <c r="H1155">
        <f t="shared" si="121"/>
        <v>114.39999999999999</v>
      </c>
      <c r="I1155">
        <v>0</v>
      </c>
      <c r="J1155" s="22">
        <v>0.46399999999999997</v>
      </c>
      <c r="K1155" s="22">
        <v>0.40800000000000003</v>
      </c>
      <c r="L1155" s="22">
        <v>0.7360000000000001</v>
      </c>
      <c r="M1155" s="22">
        <v>0.66400000000000015</v>
      </c>
      <c r="N1155" s="22">
        <v>0.48</v>
      </c>
      <c r="O1155" s="24">
        <v>0.57599999999999996</v>
      </c>
      <c r="P1155" s="24">
        <v>0.46399999999999997</v>
      </c>
      <c r="Q1155" s="24">
        <v>0.6080000000000001</v>
      </c>
      <c r="R1155" s="24">
        <v>0.62400000000000011</v>
      </c>
      <c r="S1155" s="24">
        <v>0.54400000000000004</v>
      </c>
      <c r="T1155" s="24">
        <v>0.60000000000000009</v>
      </c>
      <c r="U1155" s="24">
        <v>0.43200000000000005</v>
      </c>
      <c r="V1155" s="24">
        <v>0.43200000000000005</v>
      </c>
      <c r="W1155" s="24">
        <v>0.51200000000000001</v>
      </c>
      <c r="X1155" s="24">
        <v>0.78400000000000003</v>
      </c>
      <c r="Y1155" s="24">
        <v>0.25600000000000001</v>
      </c>
      <c r="Z1155" s="24">
        <v>0.66400000000000015</v>
      </c>
      <c r="AA1155" s="25">
        <v>12.8</v>
      </c>
      <c r="AB1155" s="25">
        <v>0</v>
      </c>
      <c r="AC1155" s="25">
        <v>0.8</v>
      </c>
      <c r="AD1155" s="25">
        <v>0</v>
      </c>
      <c r="AE1155" s="25">
        <v>0</v>
      </c>
      <c r="AF1155" s="25">
        <v>0</v>
      </c>
      <c r="AG1155" s="25">
        <v>11.200000000000001</v>
      </c>
      <c r="AH1155" s="25">
        <v>0</v>
      </c>
      <c r="AI1155" s="25">
        <v>5.6000000000000005</v>
      </c>
      <c r="AJ1155" s="25">
        <v>8</v>
      </c>
      <c r="AK1155" s="25">
        <v>32.800000000000004</v>
      </c>
      <c r="AL1155" s="25">
        <v>23.200000000000003</v>
      </c>
      <c r="AM1155" s="25">
        <v>27.200000000000003</v>
      </c>
      <c r="AN1155" s="25">
        <v>18.400000000000002</v>
      </c>
      <c r="AO1155" s="25">
        <v>17.600000000000001</v>
      </c>
      <c r="AP1155" s="25">
        <v>9.6000000000000014</v>
      </c>
      <c r="AQ1155" s="25">
        <v>17.600000000000001</v>
      </c>
      <c r="AR1155" s="25">
        <v>0</v>
      </c>
      <c r="AS1155" s="25">
        <v>0</v>
      </c>
      <c r="AT1155" s="25">
        <v>0.8</v>
      </c>
      <c r="AU1155" s="25">
        <v>28</v>
      </c>
      <c r="AV1155" s="25">
        <v>0</v>
      </c>
      <c r="AW1155" s="25">
        <v>12</v>
      </c>
      <c r="AX1155" s="25">
        <v>4</v>
      </c>
      <c r="AY1155" s="25">
        <v>18.400000000000002</v>
      </c>
      <c r="AZ1155" s="25">
        <v>8.8000000000000007</v>
      </c>
      <c r="BA1155" s="25">
        <v>1.6</v>
      </c>
      <c r="BB1155" s="25">
        <v>25.6</v>
      </c>
      <c r="BC1155" s="25">
        <v>0</v>
      </c>
      <c r="BD1155" s="25">
        <v>0</v>
      </c>
      <c r="BE1155" s="25">
        <v>12</v>
      </c>
      <c r="BF1155" s="25">
        <v>4</v>
      </c>
      <c r="BG1155" s="25">
        <v>3.2</v>
      </c>
      <c r="BH1155" s="25">
        <v>6.4</v>
      </c>
      <c r="BI1155" s="25">
        <v>8</v>
      </c>
      <c r="BJ1155" s="25">
        <v>0</v>
      </c>
      <c r="BK1155" s="25">
        <v>5.6000000000000005</v>
      </c>
      <c r="BL1155" s="25">
        <v>0</v>
      </c>
      <c r="BM1155" s="25">
        <v>21.6</v>
      </c>
      <c r="BN1155" s="25">
        <v>0</v>
      </c>
      <c r="BO1155" t="s">
        <v>236</v>
      </c>
    </row>
    <row r="1156" spans="1:67" x14ac:dyDescent="0.25">
      <c r="A1156" s="6">
        <v>45241</v>
      </c>
      <c r="B1156" t="s">
        <v>17</v>
      </c>
      <c r="C1156">
        <v>11</v>
      </c>
      <c r="D1156">
        <f t="shared" si="117"/>
        <v>386.40000000000003</v>
      </c>
      <c r="E1156">
        <f t="shared" si="118"/>
        <v>90.4</v>
      </c>
      <c r="F1156">
        <f t="shared" si="119"/>
        <v>107.20000000000002</v>
      </c>
      <c r="G1156">
        <f t="shared" si="120"/>
        <v>105.60000000000001</v>
      </c>
      <c r="H1156">
        <f t="shared" si="121"/>
        <v>83.2</v>
      </c>
      <c r="I1156">
        <v>1</v>
      </c>
      <c r="J1156" s="22">
        <v>0.24</v>
      </c>
      <c r="K1156" s="22">
        <v>0.46399999999999997</v>
      </c>
      <c r="L1156" s="22">
        <v>0.79200000000000004</v>
      </c>
      <c r="M1156" s="22">
        <v>0.71200000000000008</v>
      </c>
      <c r="N1156" s="22">
        <v>0.72000000000000008</v>
      </c>
      <c r="O1156" s="24">
        <v>0.62400000000000011</v>
      </c>
      <c r="P1156" s="24">
        <v>0.48799999999999999</v>
      </c>
      <c r="Q1156" s="24">
        <v>0.64000000000000012</v>
      </c>
      <c r="R1156" s="24">
        <v>0.48799999999999999</v>
      </c>
      <c r="S1156" s="24">
        <v>0.496</v>
      </c>
      <c r="T1156" s="24">
        <v>0.64000000000000012</v>
      </c>
      <c r="U1156" s="24">
        <v>0.60000000000000009</v>
      </c>
      <c r="V1156" s="24">
        <v>0.2</v>
      </c>
      <c r="W1156" s="24">
        <v>0.44000000000000006</v>
      </c>
      <c r="X1156" s="24">
        <v>0.6080000000000001</v>
      </c>
      <c r="Y1156" s="24">
        <v>0.56000000000000005</v>
      </c>
      <c r="Z1156" s="24">
        <v>0.77600000000000002</v>
      </c>
      <c r="AA1156" s="25">
        <v>4.8000000000000007</v>
      </c>
      <c r="AB1156" s="25">
        <v>4.8000000000000007</v>
      </c>
      <c r="AC1156" s="25">
        <v>3.2</v>
      </c>
      <c r="AD1156" s="25">
        <v>12.000000000000023</v>
      </c>
      <c r="AE1156" s="25">
        <v>0</v>
      </c>
      <c r="AF1156" s="25">
        <v>23.200000000000003</v>
      </c>
      <c r="AG1156" s="25">
        <v>1.6</v>
      </c>
      <c r="AH1156" s="25">
        <v>28</v>
      </c>
      <c r="AI1156" s="25">
        <v>21.6</v>
      </c>
      <c r="AJ1156" s="25">
        <v>8</v>
      </c>
      <c r="AK1156" s="25">
        <v>34.4</v>
      </c>
      <c r="AL1156" s="25">
        <v>0</v>
      </c>
      <c r="AM1156" s="25">
        <v>0</v>
      </c>
      <c r="AN1156" s="25">
        <v>20</v>
      </c>
      <c r="AO1156" s="25">
        <v>11.200000000000001</v>
      </c>
      <c r="AP1156" s="25">
        <v>3.2</v>
      </c>
      <c r="AQ1156" s="25">
        <v>10.4</v>
      </c>
      <c r="AR1156" s="25">
        <v>22.400000000000002</v>
      </c>
      <c r="AS1156" s="25">
        <v>0</v>
      </c>
      <c r="AT1156" s="25">
        <v>16</v>
      </c>
      <c r="AU1156" s="25">
        <v>0</v>
      </c>
      <c r="AV1156" s="25">
        <v>4</v>
      </c>
      <c r="AW1156" s="25">
        <v>2.4000000000000004</v>
      </c>
      <c r="AX1156" s="25">
        <v>11.200000000000001</v>
      </c>
      <c r="AY1156" s="25">
        <v>19.200000000000003</v>
      </c>
      <c r="AZ1156" s="25">
        <v>0</v>
      </c>
      <c r="BA1156" s="25">
        <v>17.600000000000001</v>
      </c>
      <c r="BB1156" s="25">
        <v>27.200000000000003</v>
      </c>
      <c r="BC1156" s="25">
        <v>1.6</v>
      </c>
      <c r="BD1156" s="25">
        <v>22.400000000000002</v>
      </c>
      <c r="BE1156" s="25">
        <v>1.6</v>
      </c>
      <c r="BF1156" s="25">
        <v>0</v>
      </c>
      <c r="BG1156" s="25">
        <v>6.4</v>
      </c>
      <c r="BH1156" s="25">
        <v>2.4000000000000004</v>
      </c>
      <c r="BI1156" s="25">
        <v>20.8</v>
      </c>
      <c r="BJ1156" s="25">
        <v>14.4</v>
      </c>
      <c r="BK1156" s="25">
        <v>10.4</v>
      </c>
      <c r="BL1156" s="25">
        <v>16.8</v>
      </c>
      <c r="BM1156" s="25">
        <v>7.2</v>
      </c>
      <c r="BN1156" s="25">
        <v>10.4</v>
      </c>
      <c r="BO1156" t="s">
        <v>236</v>
      </c>
    </row>
    <row r="1157" spans="1:67" x14ac:dyDescent="0.25">
      <c r="A1157" s="6">
        <v>45242</v>
      </c>
      <c r="B1157" t="s">
        <v>17</v>
      </c>
      <c r="C1157">
        <v>12</v>
      </c>
      <c r="D1157">
        <f t="shared" si="117"/>
        <v>395.99999999999994</v>
      </c>
      <c r="E1157">
        <f t="shared" si="118"/>
        <v>92.8</v>
      </c>
      <c r="F1157">
        <f t="shared" si="119"/>
        <v>103.19999999999999</v>
      </c>
      <c r="G1157">
        <f t="shared" si="120"/>
        <v>165.59999999999997</v>
      </c>
      <c r="H1157">
        <f t="shared" si="121"/>
        <v>34.4</v>
      </c>
      <c r="I1157">
        <v>0</v>
      </c>
      <c r="J1157" s="22">
        <v>0.6080000000000001</v>
      </c>
      <c r="K1157" s="22">
        <v>0.42400000000000004</v>
      </c>
      <c r="L1157" s="22">
        <v>0.66400000000000015</v>
      </c>
      <c r="M1157" s="22">
        <v>0.68800000000000006</v>
      </c>
      <c r="N1157" s="22">
        <v>0.77600000000000002</v>
      </c>
      <c r="O1157" s="24">
        <v>0.44000000000000006</v>
      </c>
      <c r="P1157" s="24">
        <v>0.56799999999999995</v>
      </c>
      <c r="Q1157" s="24">
        <v>0.67200000000000004</v>
      </c>
      <c r="R1157" s="24">
        <v>0.71200000000000008</v>
      </c>
      <c r="S1157" s="24">
        <v>0.16800000000000001</v>
      </c>
      <c r="T1157" s="24">
        <v>0.52</v>
      </c>
      <c r="U1157" s="24">
        <v>0.47199999999999998</v>
      </c>
      <c r="V1157" s="24">
        <v>0.39200000000000002</v>
      </c>
      <c r="W1157" s="24">
        <v>0.7360000000000001</v>
      </c>
      <c r="X1157" s="24">
        <v>0.6160000000000001</v>
      </c>
      <c r="Y1157" s="24">
        <v>0.72000000000000008</v>
      </c>
      <c r="Z1157" s="24">
        <v>0.72800000000000009</v>
      </c>
      <c r="AA1157" s="25">
        <v>0</v>
      </c>
      <c r="AB1157" s="25">
        <v>4.8000000000000007</v>
      </c>
      <c r="AC1157" s="25">
        <v>0</v>
      </c>
      <c r="AD1157" s="25">
        <v>36.800000000000004</v>
      </c>
      <c r="AE1157" s="25">
        <v>0</v>
      </c>
      <c r="AF1157" s="25">
        <v>31.200000000000003</v>
      </c>
      <c r="AG1157" s="25">
        <v>1.6</v>
      </c>
      <c r="AH1157" s="25">
        <v>9.6000000000000014</v>
      </c>
      <c r="AI1157" s="25">
        <v>5.6000000000000005</v>
      </c>
      <c r="AJ1157" s="25">
        <v>13.600000000000001</v>
      </c>
      <c r="AK1157" s="25">
        <v>30.400000000000002</v>
      </c>
      <c r="AL1157" s="25">
        <v>6.4</v>
      </c>
      <c r="AM1157" s="25">
        <v>0</v>
      </c>
      <c r="AN1157" s="25">
        <v>0</v>
      </c>
      <c r="AO1157" s="25">
        <v>20</v>
      </c>
      <c r="AP1157" s="25">
        <v>2.4000000000000004</v>
      </c>
      <c r="AQ1157" s="25">
        <v>0</v>
      </c>
      <c r="AR1157" s="25">
        <v>1.6</v>
      </c>
      <c r="AS1157" s="25">
        <v>0</v>
      </c>
      <c r="AT1157" s="25">
        <v>4</v>
      </c>
      <c r="AU1157" s="25">
        <v>14.4</v>
      </c>
      <c r="AV1157" s="25">
        <v>23.200000000000003</v>
      </c>
      <c r="AW1157" s="25">
        <v>44</v>
      </c>
      <c r="AX1157" s="25">
        <v>0.8</v>
      </c>
      <c r="AY1157" s="25">
        <v>24</v>
      </c>
      <c r="AZ1157" s="25">
        <v>5.6000000000000005</v>
      </c>
      <c r="BA1157" s="25">
        <v>22.400000000000002</v>
      </c>
      <c r="BB1157" s="25">
        <v>16</v>
      </c>
      <c r="BC1157" s="25">
        <v>0</v>
      </c>
      <c r="BD1157" s="25">
        <v>15.200000000000001</v>
      </c>
      <c r="BE1157" s="25">
        <v>0</v>
      </c>
      <c r="BF1157" s="25">
        <v>4.8000000000000007</v>
      </c>
      <c r="BG1157" s="25">
        <v>22.400000000000002</v>
      </c>
      <c r="BH1157" s="25">
        <v>4.8000000000000007</v>
      </c>
      <c r="BI1157" s="25">
        <v>0</v>
      </c>
      <c r="BJ1157" s="25">
        <v>0</v>
      </c>
      <c r="BK1157" s="25">
        <v>14.4</v>
      </c>
      <c r="BL1157" s="25">
        <v>14.4</v>
      </c>
      <c r="BM1157" s="25">
        <v>7.2</v>
      </c>
      <c r="BN1157" s="25">
        <v>24.8</v>
      </c>
      <c r="BO1157" t="s">
        <v>236</v>
      </c>
    </row>
    <row r="1158" spans="1:67" x14ac:dyDescent="0.25">
      <c r="A1158" s="6">
        <v>45243</v>
      </c>
      <c r="B1158" t="s">
        <v>17</v>
      </c>
      <c r="C1158">
        <v>13</v>
      </c>
      <c r="D1158">
        <f t="shared" si="117"/>
        <v>354.40000000000003</v>
      </c>
      <c r="E1158">
        <f t="shared" si="118"/>
        <v>81.600000000000009</v>
      </c>
      <c r="F1158">
        <f t="shared" si="119"/>
        <v>92.8</v>
      </c>
      <c r="G1158">
        <f t="shared" si="120"/>
        <v>116.80000000000001</v>
      </c>
      <c r="H1158">
        <f t="shared" si="121"/>
        <v>63.2</v>
      </c>
      <c r="I1158">
        <v>0</v>
      </c>
      <c r="J1158" s="22">
        <v>0.23199999999999998</v>
      </c>
      <c r="K1158" s="22">
        <v>0.2</v>
      </c>
      <c r="L1158" s="22">
        <v>0.56000000000000005</v>
      </c>
      <c r="M1158" s="22">
        <v>0.2</v>
      </c>
      <c r="N1158" s="22">
        <v>0.75200000000000011</v>
      </c>
      <c r="O1158" s="24">
        <v>0.64000000000000012</v>
      </c>
      <c r="P1158" s="24">
        <v>0.37600000000000006</v>
      </c>
      <c r="Q1158" s="24">
        <v>0.55200000000000005</v>
      </c>
      <c r="R1158" s="24">
        <v>0.59199999999999997</v>
      </c>
      <c r="S1158" s="24">
        <v>0.6160000000000001</v>
      </c>
      <c r="T1158" s="24">
        <v>0.52800000000000002</v>
      </c>
      <c r="U1158" s="24">
        <v>0.70400000000000007</v>
      </c>
      <c r="V1158" s="24">
        <v>0.42400000000000004</v>
      </c>
      <c r="W1158" s="24">
        <v>0.32800000000000007</v>
      </c>
      <c r="X1158" s="24">
        <v>0.77600000000000002</v>
      </c>
      <c r="Y1158" s="24">
        <v>0.64800000000000013</v>
      </c>
      <c r="Z1158" s="24">
        <v>0.24</v>
      </c>
      <c r="AA1158" s="25">
        <v>0</v>
      </c>
      <c r="AB1158" s="25">
        <v>4</v>
      </c>
      <c r="AC1158" s="25">
        <v>16</v>
      </c>
      <c r="AD1158" s="25">
        <v>8</v>
      </c>
      <c r="AE1158" s="25">
        <v>12.8</v>
      </c>
      <c r="AF1158" s="25">
        <v>6.4</v>
      </c>
      <c r="AG1158" s="25">
        <v>22.400000000000002</v>
      </c>
      <c r="AH1158" s="25">
        <v>3.2</v>
      </c>
      <c r="AI1158" s="25">
        <v>20</v>
      </c>
      <c r="AJ1158" s="25">
        <v>0</v>
      </c>
      <c r="AK1158" s="25">
        <v>10.4</v>
      </c>
      <c r="AL1158" s="25">
        <v>10.4</v>
      </c>
      <c r="AM1158" s="25">
        <v>7.2</v>
      </c>
      <c r="AN1158" s="25">
        <v>0</v>
      </c>
      <c r="AO1158" s="25">
        <v>0</v>
      </c>
      <c r="AP1158" s="25">
        <v>8</v>
      </c>
      <c r="AQ1158" s="25">
        <v>16</v>
      </c>
      <c r="AR1158" s="25">
        <v>2.4000000000000004</v>
      </c>
      <c r="AS1158" s="25">
        <v>19.200000000000003</v>
      </c>
      <c r="AT1158" s="25">
        <v>0</v>
      </c>
      <c r="AU1158" s="25">
        <v>9.6000000000000014</v>
      </c>
      <c r="AV1158" s="25">
        <v>5.6000000000000005</v>
      </c>
      <c r="AW1158" s="25">
        <v>0</v>
      </c>
      <c r="AX1158" s="25">
        <v>22.400000000000002</v>
      </c>
      <c r="AY1158" s="25">
        <v>28</v>
      </c>
      <c r="AZ1158" s="25">
        <v>40</v>
      </c>
      <c r="BA1158" s="25">
        <v>10.4</v>
      </c>
      <c r="BB1158" s="25">
        <v>0</v>
      </c>
      <c r="BC1158" s="25">
        <v>0.8</v>
      </c>
      <c r="BD1158" s="25">
        <v>0</v>
      </c>
      <c r="BE1158" s="25">
        <v>20</v>
      </c>
      <c r="BF1158" s="25">
        <v>19.200000000000003</v>
      </c>
      <c r="BG1158" s="25">
        <v>0</v>
      </c>
      <c r="BH1158" s="25">
        <v>5.6000000000000005</v>
      </c>
      <c r="BI1158" s="25">
        <v>11.200000000000001</v>
      </c>
      <c r="BJ1158" s="25">
        <v>1.6</v>
      </c>
      <c r="BK1158" s="25">
        <v>5.6000000000000005</v>
      </c>
      <c r="BL1158" s="25">
        <v>1.6</v>
      </c>
      <c r="BM1158" s="25">
        <v>12.8</v>
      </c>
      <c r="BN1158" s="25">
        <v>4</v>
      </c>
      <c r="BO1158" t="s">
        <v>236</v>
      </c>
    </row>
    <row r="1159" spans="1:67" x14ac:dyDescent="0.25">
      <c r="A1159" s="6">
        <v>45244</v>
      </c>
      <c r="B1159" t="s">
        <v>17</v>
      </c>
      <c r="C1159">
        <v>14</v>
      </c>
      <c r="D1159">
        <f t="shared" si="117"/>
        <v>391.20000000000005</v>
      </c>
      <c r="E1159">
        <f t="shared" si="118"/>
        <v>145.60000000000002</v>
      </c>
      <c r="F1159">
        <f t="shared" si="119"/>
        <v>76.8</v>
      </c>
      <c r="G1159">
        <f t="shared" si="120"/>
        <v>68</v>
      </c>
      <c r="H1159">
        <f t="shared" si="121"/>
        <v>100.80000000000001</v>
      </c>
      <c r="I1159">
        <v>0</v>
      </c>
      <c r="J1159" s="22">
        <v>0.53600000000000003</v>
      </c>
      <c r="K1159" s="22">
        <v>0.59199999999999997</v>
      </c>
      <c r="L1159" s="22">
        <v>0.68800000000000006</v>
      </c>
      <c r="M1159" s="22">
        <v>0.4</v>
      </c>
      <c r="N1159" s="22">
        <v>0.46399999999999997</v>
      </c>
      <c r="O1159" s="24">
        <v>0.68</v>
      </c>
      <c r="P1159" s="24">
        <v>0.57599999999999996</v>
      </c>
      <c r="Q1159" s="24">
        <v>0.57599999999999996</v>
      </c>
      <c r="R1159" s="24">
        <v>0.11200000000000002</v>
      </c>
      <c r="S1159" s="24">
        <v>0.55200000000000005</v>
      </c>
      <c r="T1159" s="24">
        <v>0.63200000000000012</v>
      </c>
      <c r="U1159" s="24">
        <v>0.32800000000000007</v>
      </c>
      <c r="V1159" s="24">
        <v>0.74400000000000011</v>
      </c>
      <c r="W1159" s="24">
        <v>0.65600000000000014</v>
      </c>
      <c r="X1159" s="24">
        <v>0.7360000000000001</v>
      </c>
      <c r="Y1159" s="24">
        <v>0.72800000000000009</v>
      </c>
      <c r="Z1159" s="24">
        <v>0.248</v>
      </c>
      <c r="AA1159" s="25">
        <v>7.2</v>
      </c>
      <c r="AB1159" s="25">
        <v>8.8000000000000007</v>
      </c>
      <c r="AC1159" s="25">
        <v>0</v>
      </c>
      <c r="AD1159" s="25">
        <v>0</v>
      </c>
      <c r="AE1159" s="25">
        <v>11.200000000000001</v>
      </c>
      <c r="AF1159" s="25">
        <v>0</v>
      </c>
      <c r="AG1159" s="25">
        <v>39.200000000000003</v>
      </c>
      <c r="AH1159" s="25">
        <v>9.6000000000000014</v>
      </c>
      <c r="AI1159" s="25">
        <v>0.8</v>
      </c>
      <c r="AJ1159" s="25">
        <v>0</v>
      </c>
      <c r="AK1159" s="25">
        <v>0</v>
      </c>
      <c r="AL1159" s="25">
        <v>5.6000000000000005</v>
      </c>
      <c r="AM1159" s="25">
        <v>7.2</v>
      </c>
      <c r="AN1159" s="25">
        <v>16</v>
      </c>
      <c r="AO1159" s="25">
        <v>12.8</v>
      </c>
      <c r="AP1159" s="25">
        <v>0</v>
      </c>
      <c r="AQ1159" s="25">
        <v>0</v>
      </c>
      <c r="AR1159" s="25">
        <v>10.4</v>
      </c>
      <c r="AS1159" s="25">
        <v>39.200000000000003</v>
      </c>
      <c r="AT1159" s="25">
        <v>9.6000000000000014</v>
      </c>
      <c r="AU1159" s="25">
        <v>16.8</v>
      </c>
      <c r="AV1159" s="25">
        <v>2.4000000000000004</v>
      </c>
      <c r="AW1159" s="25">
        <v>3.2</v>
      </c>
      <c r="AX1159" s="25">
        <v>0.8</v>
      </c>
      <c r="AY1159" s="25">
        <v>4</v>
      </c>
      <c r="AZ1159" s="25">
        <v>0</v>
      </c>
      <c r="BA1159" s="25">
        <v>0</v>
      </c>
      <c r="BB1159" s="25">
        <v>23.200000000000003</v>
      </c>
      <c r="BC1159" s="25">
        <v>12.8</v>
      </c>
      <c r="BD1159" s="25">
        <v>4.8000000000000007</v>
      </c>
      <c r="BE1159" s="25">
        <v>12.8</v>
      </c>
      <c r="BF1159" s="25">
        <v>8.8000000000000007</v>
      </c>
      <c r="BG1159" s="25">
        <v>0</v>
      </c>
      <c r="BH1159" s="25">
        <v>18.400000000000002</v>
      </c>
      <c r="BI1159" s="25">
        <v>16.8</v>
      </c>
      <c r="BJ1159" s="25">
        <v>24.8</v>
      </c>
      <c r="BK1159" s="25">
        <v>4.8000000000000007</v>
      </c>
      <c r="BL1159" s="25">
        <v>21.6</v>
      </c>
      <c r="BM1159" s="25">
        <v>9.6000000000000227</v>
      </c>
      <c r="BN1159" s="25">
        <v>28</v>
      </c>
      <c r="BO1159" t="s">
        <v>236</v>
      </c>
    </row>
    <row r="1160" spans="1:67" x14ac:dyDescent="0.25">
      <c r="A1160" s="6">
        <v>45245</v>
      </c>
      <c r="B1160" t="s">
        <v>17</v>
      </c>
      <c r="C1160">
        <v>15</v>
      </c>
      <c r="D1160">
        <f t="shared" si="117"/>
        <v>388</v>
      </c>
      <c r="E1160">
        <f t="shared" si="118"/>
        <v>172.8</v>
      </c>
      <c r="F1160">
        <f t="shared" si="119"/>
        <v>70.400000000000006</v>
      </c>
      <c r="G1160">
        <f t="shared" si="120"/>
        <v>98.400000000000034</v>
      </c>
      <c r="H1160">
        <f t="shared" si="121"/>
        <v>46.4</v>
      </c>
      <c r="I1160">
        <v>0</v>
      </c>
      <c r="J1160" s="22">
        <v>0.48</v>
      </c>
      <c r="K1160" s="22">
        <v>0.40800000000000003</v>
      </c>
      <c r="L1160" s="22">
        <v>0.79200000000000004</v>
      </c>
      <c r="M1160" s="22">
        <v>0.67200000000000004</v>
      </c>
      <c r="N1160" s="22">
        <v>0.76800000000000002</v>
      </c>
      <c r="O1160" s="24">
        <v>0.48</v>
      </c>
      <c r="P1160" s="24">
        <v>0.4</v>
      </c>
      <c r="Q1160" s="24">
        <v>0.37600000000000006</v>
      </c>
      <c r="R1160" s="24">
        <v>0.12</v>
      </c>
      <c r="S1160" s="24">
        <v>0.55200000000000005</v>
      </c>
      <c r="T1160" s="24">
        <v>0.6080000000000001</v>
      </c>
      <c r="U1160" s="24">
        <v>0.44000000000000006</v>
      </c>
      <c r="V1160" s="24">
        <v>0.27200000000000002</v>
      </c>
      <c r="W1160" s="24">
        <v>0.75200000000000011</v>
      </c>
      <c r="X1160" s="24">
        <v>0.23199999999999998</v>
      </c>
      <c r="Y1160" s="24">
        <v>0.77600000000000002</v>
      </c>
      <c r="Z1160" s="24">
        <v>0.44800000000000006</v>
      </c>
      <c r="AA1160" s="25">
        <v>0.8</v>
      </c>
      <c r="AB1160" s="25">
        <v>0</v>
      </c>
      <c r="AC1160" s="25">
        <v>20</v>
      </c>
      <c r="AD1160" s="25">
        <v>8.8000000000000007</v>
      </c>
      <c r="AE1160" s="25">
        <v>24</v>
      </c>
      <c r="AF1160" s="25">
        <v>0.8</v>
      </c>
      <c r="AG1160" s="25">
        <v>0</v>
      </c>
      <c r="AH1160" s="25">
        <v>12</v>
      </c>
      <c r="AI1160" s="25">
        <v>4</v>
      </c>
      <c r="AJ1160" s="25">
        <v>0</v>
      </c>
      <c r="AK1160" s="25">
        <v>18.400000000000002</v>
      </c>
      <c r="AL1160" s="25">
        <v>3.2</v>
      </c>
      <c r="AM1160" s="25">
        <v>6.4</v>
      </c>
      <c r="AN1160" s="25">
        <v>5.6000000000000005</v>
      </c>
      <c r="AO1160" s="25">
        <v>8.8000000000000007</v>
      </c>
      <c r="AP1160" s="25">
        <v>4</v>
      </c>
      <c r="AQ1160" s="25">
        <v>16</v>
      </c>
      <c r="AR1160" s="25">
        <v>0.8</v>
      </c>
      <c r="AS1160" s="25">
        <v>0</v>
      </c>
      <c r="AT1160" s="25">
        <v>1.6</v>
      </c>
      <c r="AU1160" s="25">
        <v>25.6</v>
      </c>
      <c r="AV1160" s="25">
        <v>0</v>
      </c>
      <c r="AW1160" s="25">
        <v>0</v>
      </c>
      <c r="AX1160" s="25">
        <v>5.6000000000000005</v>
      </c>
      <c r="AY1160" s="25">
        <v>1.6000000000000227</v>
      </c>
      <c r="AZ1160" s="25">
        <v>15.200000000000001</v>
      </c>
      <c r="BA1160" s="25">
        <v>9.6000000000000014</v>
      </c>
      <c r="BB1160" s="25">
        <v>2.4000000000000004</v>
      </c>
      <c r="BC1160" s="25">
        <v>16</v>
      </c>
      <c r="BD1160" s="25">
        <v>22.400000000000002</v>
      </c>
      <c r="BE1160" s="25">
        <v>23.200000000000003</v>
      </c>
      <c r="BF1160" s="25">
        <v>4</v>
      </c>
      <c r="BG1160" s="25">
        <v>40.800000000000004</v>
      </c>
      <c r="BH1160" s="25">
        <v>0.8</v>
      </c>
      <c r="BI1160" s="25">
        <v>30.400000000000002</v>
      </c>
      <c r="BJ1160" s="25">
        <v>15.200000000000001</v>
      </c>
      <c r="BK1160" s="25">
        <v>5.6000000000000005</v>
      </c>
      <c r="BL1160" s="25">
        <v>20.8</v>
      </c>
      <c r="BM1160" s="25">
        <v>13.600000000000001</v>
      </c>
      <c r="BN1160" s="25">
        <v>18.400000000000002</v>
      </c>
      <c r="BO1160" t="s">
        <v>236</v>
      </c>
    </row>
    <row r="1161" spans="1:67" x14ac:dyDescent="0.25">
      <c r="A1161" s="6">
        <v>45246</v>
      </c>
      <c r="B1161" t="s">
        <v>17</v>
      </c>
      <c r="C1161">
        <v>16</v>
      </c>
      <c r="D1161">
        <f t="shared" si="117"/>
        <v>390.40000000000009</v>
      </c>
      <c r="E1161">
        <f t="shared" si="118"/>
        <v>77.600000000000023</v>
      </c>
      <c r="F1161">
        <f t="shared" si="119"/>
        <v>110.40000000000002</v>
      </c>
      <c r="G1161">
        <f t="shared" si="120"/>
        <v>90.4</v>
      </c>
      <c r="H1161">
        <f t="shared" si="121"/>
        <v>112</v>
      </c>
      <c r="I1161">
        <v>0</v>
      </c>
      <c r="J1161" s="22">
        <v>0.13600000000000001</v>
      </c>
      <c r="K1161" s="22">
        <v>0.75200000000000011</v>
      </c>
      <c r="L1161" s="22">
        <v>0.58399999999999996</v>
      </c>
      <c r="M1161" s="22">
        <v>0.68</v>
      </c>
      <c r="N1161" s="22">
        <v>0.71200000000000008</v>
      </c>
      <c r="O1161" s="24">
        <v>0.46399999999999997</v>
      </c>
      <c r="P1161" s="24">
        <v>0.63200000000000012</v>
      </c>
      <c r="Q1161" s="24">
        <v>0.71200000000000008</v>
      </c>
      <c r="R1161" s="24">
        <v>0.71200000000000008</v>
      </c>
      <c r="S1161" s="24">
        <v>0.48799999999999999</v>
      </c>
      <c r="T1161" s="24">
        <v>0.55200000000000005</v>
      </c>
      <c r="U1161" s="24">
        <v>0.35200000000000004</v>
      </c>
      <c r="V1161" s="24">
        <v>0.28799999999999998</v>
      </c>
      <c r="W1161" s="24">
        <v>0.72000000000000008</v>
      </c>
      <c r="X1161" s="24">
        <v>0.35200000000000004</v>
      </c>
      <c r="Y1161" s="24">
        <v>0.496</v>
      </c>
      <c r="Z1161" s="24">
        <v>0.56000000000000005</v>
      </c>
      <c r="AA1161" s="25">
        <v>0</v>
      </c>
      <c r="AB1161" s="25">
        <v>20</v>
      </c>
      <c r="AC1161" s="25">
        <v>17.600000000000001</v>
      </c>
      <c r="AD1161" s="25">
        <v>31.200000000000003</v>
      </c>
      <c r="AE1161" s="25">
        <v>16.8</v>
      </c>
      <c r="AF1161" s="25">
        <v>2.4000000000000004</v>
      </c>
      <c r="AG1161" s="25">
        <v>12</v>
      </c>
      <c r="AH1161" s="25">
        <v>0</v>
      </c>
      <c r="AI1161" s="25">
        <v>8</v>
      </c>
      <c r="AJ1161" s="25">
        <v>2.4000000000000004</v>
      </c>
      <c r="AK1161" s="25">
        <v>8.8000000000000007</v>
      </c>
      <c r="AL1161" s="25">
        <v>13.600000000000001</v>
      </c>
      <c r="AM1161" s="25">
        <v>0.8</v>
      </c>
      <c r="AN1161" s="25">
        <v>4</v>
      </c>
      <c r="AO1161" s="25">
        <v>16</v>
      </c>
      <c r="AP1161" s="25">
        <v>21.6</v>
      </c>
      <c r="AQ1161" s="25">
        <v>20</v>
      </c>
      <c r="AR1161" s="25">
        <v>3.2</v>
      </c>
      <c r="AS1161" s="25">
        <v>16.8</v>
      </c>
      <c r="AT1161" s="25">
        <v>16</v>
      </c>
      <c r="AU1161" s="25">
        <v>0</v>
      </c>
      <c r="AV1161" s="25">
        <v>2.4000000000000004</v>
      </c>
      <c r="AW1161" s="25">
        <v>12.8</v>
      </c>
      <c r="AX1161" s="25">
        <v>0</v>
      </c>
      <c r="AY1161" s="25">
        <v>0</v>
      </c>
      <c r="AZ1161" s="25">
        <v>12</v>
      </c>
      <c r="BA1161" s="25">
        <v>8</v>
      </c>
      <c r="BB1161" s="25">
        <v>24.8</v>
      </c>
      <c r="BC1161" s="25">
        <v>11.200000000000001</v>
      </c>
      <c r="BD1161" s="25">
        <v>19.200000000000003</v>
      </c>
      <c r="BE1161" s="25">
        <v>0</v>
      </c>
      <c r="BF1161" s="25">
        <v>0.8</v>
      </c>
      <c r="BG1161" s="25">
        <v>11.200000000000001</v>
      </c>
      <c r="BH1161" s="25">
        <v>8.8000000000000007</v>
      </c>
      <c r="BI1161" s="25">
        <v>4</v>
      </c>
      <c r="BJ1161" s="25">
        <v>28.8</v>
      </c>
      <c r="BK1161" s="25">
        <v>0</v>
      </c>
      <c r="BL1161" s="25">
        <v>0</v>
      </c>
      <c r="BM1161" s="25">
        <v>10.4</v>
      </c>
      <c r="BN1161" s="25">
        <v>13.600000000000001</v>
      </c>
      <c r="BO1161" t="s">
        <v>236</v>
      </c>
    </row>
    <row r="1162" spans="1:67" x14ac:dyDescent="0.25">
      <c r="A1162" s="6">
        <v>45247</v>
      </c>
      <c r="B1162" t="s">
        <v>17</v>
      </c>
      <c r="C1162">
        <v>17</v>
      </c>
      <c r="D1162">
        <f t="shared" si="117"/>
        <v>266.40000000000003</v>
      </c>
      <c r="E1162">
        <f t="shared" si="118"/>
        <v>43.2</v>
      </c>
      <c r="F1162">
        <f t="shared" si="119"/>
        <v>71.2</v>
      </c>
      <c r="G1162">
        <f t="shared" si="120"/>
        <v>71.2</v>
      </c>
      <c r="H1162">
        <f t="shared" si="121"/>
        <v>80.800000000000011</v>
      </c>
      <c r="I1162">
        <v>0</v>
      </c>
      <c r="J1162" s="22">
        <v>0.28799999999999998</v>
      </c>
      <c r="K1162" s="22">
        <v>0.68800000000000006</v>
      </c>
      <c r="L1162" s="22">
        <v>0.63200000000000012</v>
      </c>
      <c r="M1162" s="22">
        <v>0.15200000000000002</v>
      </c>
      <c r="N1162" s="22">
        <v>0.75200000000000011</v>
      </c>
      <c r="O1162" s="24">
        <v>0.52</v>
      </c>
      <c r="P1162" s="24">
        <v>0.56000000000000005</v>
      </c>
      <c r="Q1162" s="24">
        <v>0.51200000000000001</v>
      </c>
      <c r="R1162" s="24">
        <v>0.37600000000000006</v>
      </c>
      <c r="S1162" s="24">
        <v>0.75200000000000011</v>
      </c>
      <c r="T1162" s="24">
        <v>0.60000000000000009</v>
      </c>
      <c r="U1162" s="24">
        <v>0.77600000000000002</v>
      </c>
      <c r="V1162" s="24">
        <v>0.23199999999999998</v>
      </c>
      <c r="W1162" s="24">
        <v>0.6160000000000001</v>
      </c>
      <c r="X1162" s="24">
        <v>0.75200000000000011</v>
      </c>
      <c r="Y1162" s="24">
        <v>0.71200000000000008</v>
      </c>
      <c r="Z1162" s="24">
        <v>0.45600000000000007</v>
      </c>
      <c r="AA1162" s="25">
        <v>12.8</v>
      </c>
      <c r="AB1162" s="25">
        <v>4</v>
      </c>
      <c r="AC1162" s="25">
        <v>0</v>
      </c>
      <c r="AD1162" s="25">
        <v>4</v>
      </c>
      <c r="AE1162" s="25">
        <v>0</v>
      </c>
      <c r="AF1162" s="25">
        <v>0</v>
      </c>
      <c r="AG1162" s="25">
        <v>28</v>
      </c>
      <c r="AH1162" s="25">
        <v>0.8</v>
      </c>
      <c r="AI1162" s="25">
        <v>3.2</v>
      </c>
      <c r="AJ1162" s="25">
        <v>18.400000000000002</v>
      </c>
      <c r="AK1162" s="25">
        <v>10.4</v>
      </c>
      <c r="AL1162" s="25">
        <v>21.6</v>
      </c>
      <c r="AM1162" s="25">
        <v>8.8000000000000007</v>
      </c>
      <c r="AN1162" s="25">
        <v>17.600000000000001</v>
      </c>
      <c r="AO1162" s="25">
        <v>16.8</v>
      </c>
      <c r="AP1162" s="25">
        <v>0</v>
      </c>
      <c r="AQ1162" s="25">
        <v>6.4</v>
      </c>
      <c r="AR1162" s="25">
        <v>0</v>
      </c>
      <c r="AS1162" s="25">
        <v>6.4</v>
      </c>
      <c r="AT1162" s="25">
        <v>3.2</v>
      </c>
      <c r="AU1162" s="25">
        <v>3.2</v>
      </c>
      <c r="AV1162" s="25">
        <v>0</v>
      </c>
      <c r="AW1162" s="25">
        <v>13.600000000000001</v>
      </c>
      <c r="AX1162" s="25">
        <v>4.8000000000000007</v>
      </c>
      <c r="AY1162" s="25">
        <v>0</v>
      </c>
      <c r="AZ1162" s="25">
        <v>2.4000000000000004</v>
      </c>
      <c r="BA1162" s="25">
        <v>2.4000000000000004</v>
      </c>
      <c r="BB1162" s="25">
        <v>11.200000000000001</v>
      </c>
      <c r="BC1162" s="25">
        <v>33.6</v>
      </c>
      <c r="BD1162" s="25">
        <v>0</v>
      </c>
      <c r="BE1162" s="25">
        <v>0</v>
      </c>
      <c r="BF1162" s="25">
        <v>0.8</v>
      </c>
      <c r="BG1162" s="25">
        <v>0</v>
      </c>
      <c r="BH1162" s="25">
        <v>10.4</v>
      </c>
      <c r="BI1162" s="25">
        <v>0</v>
      </c>
      <c r="BJ1162" s="25">
        <v>21.6</v>
      </c>
      <c r="BK1162" s="25">
        <v>0</v>
      </c>
      <c r="BL1162" s="25">
        <v>0</v>
      </c>
      <c r="BM1162" s="25">
        <v>0</v>
      </c>
      <c r="BN1162" s="25">
        <v>10.4</v>
      </c>
      <c r="BO1162" t="s">
        <v>236</v>
      </c>
    </row>
    <row r="1163" spans="1:67" x14ac:dyDescent="0.25">
      <c r="A1163" s="6">
        <v>45248</v>
      </c>
      <c r="B1163" t="s">
        <v>17</v>
      </c>
      <c r="C1163">
        <v>18</v>
      </c>
      <c r="D1163">
        <f t="shared" si="117"/>
        <v>412</v>
      </c>
      <c r="E1163">
        <f t="shared" si="118"/>
        <v>75.2</v>
      </c>
      <c r="F1163">
        <f t="shared" si="119"/>
        <v>68.800000000000011</v>
      </c>
      <c r="G1163">
        <f t="shared" si="120"/>
        <v>140</v>
      </c>
      <c r="H1163">
        <f t="shared" si="121"/>
        <v>128</v>
      </c>
      <c r="I1163">
        <v>0</v>
      </c>
      <c r="J1163" s="22">
        <v>0.248</v>
      </c>
      <c r="K1163" s="22">
        <v>0.6160000000000001</v>
      </c>
      <c r="L1163" s="22">
        <v>0.56000000000000005</v>
      </c>
      <c r="M1163" s="22">
        <v>0.59199999999999997</v>
      </c>
      <c r="N1163" s="22">
        <v>0.70400000000000007</v>
      </c>
      <c r="O1163" s="24">
        <v>0.75200000000000011</v>
      </c>
      <c r="P1163" s="24">
        <v>0.75200000000000011</v>
      </c>
      <c r="Q1163" s="24">
        <v>0.51200000000000001</v>
      </c>
      <c r="R1163" s="24">
        <v>0.79200000000000004</v>
      </c>
      <c r="S1163" s="24">
        <v>0.504</v>
      </c>
      <c r="T1163" s="24">
        <v>0.68</v>
      </c>
      <c r="U1163" s="24">
        <v>0.47199999999999998</v>
      </c>
      <c r="V1163" s="24">
        <v>0.78400000000000003</v>
      </c>
      <c r="W1163" s="24">
        <v>0.35200000000000004</v>
      </c>
      <c r="X1163" s="24">
        <v>0.30400000000000005</v>
      </c>
      <c r="Y1163" s="24">
        <v>0.24</v>
      </c>
      <c r="Z1163" s="24">
        <v>0.24</v>
      </c>
      <c r="AA1163" s="25">
        <v>0</v>
      </c>
      <c r="AB1163" s="25">
        <v>0</v>
      </c>
      <c r="AC1163" s="25">
        <v>8.8000000000000007</v>
      </c>
      <c r="AD1163" s="25">
        <v>7.2</v>
      </c>
      <c r="AE1163" s="25">
        <v>0.8</v>
      </c>
      <c r="AF1163" s="25">
        <v>1.6</v>
      </c>
      <c r="AG1163" s="25">
        <v>23.200000000000003</v>
      </c>
      <c r="AH1163" s="25">
        <v>0</v>
      </c>
      <c r="AI1163" s="25">
        <v>4.8000000000000007</v>
      </c>
      <c r="AJ1163" s="25">
        <v>22.400000000000002</v>
      </c>
      <c r="AK1163" s="25">
        <v>6.4</v>
      </c>
      <c r="AL1163" s="25">
        <v>18.400000000000002</v>
      </c>
      <c r="AM1163" s="25">
        <v>11.200000000000001</v>
      </c>
      <c r="AN1163" s="25">
        <v>0</v>
      </c>
      <c r="AO1163" s="25">
        <v>0</v>
      </c>
      <c r="AP1163" s="25">
        <v>0</v>
      </c>
      <c r="AQ1163" s="25">
        <v>42.400000000000006</v>
      </c>
      <c r="AR1163" s="25">
        <v>31.200000000000003</v>
      </c>
      <c r="AS1163" s="25">
        <v>5.6000000000000005</v>
      </c>
      <c r="AT1163" s="25">
        <v>19.200000000000003</v>
      </c>
      <c r="AU1163" s="25">
        <v>23.200000000000003</v>
      </c>
      <c r="AV1163" s="25">
        <v>30.400000000000002</v>
      </c>
      <c r="AW1163" s="25">
        <v>28.8</v>
      </c>
      <c r="AX1163" s="25">
        <v>27.200000000000003</v>
      </c>
      <c r="AY1163" s="25">
        <v>1.6</v>
      </c>
      <c r="AZ1163" s="25">
        <v>6.4</v>
      </c>
      <c r="BA1163" s="25">
        <v>0</v>
      </c>
      <c r="BB1163" s="25">
        <v>0</v>
      </c>
      <c r="BC1163" s="25">
        <v>20.8</v>
      </c>
      <c r="BD1163" s="25">
        <v>1.6</v>
      </c>
      <c r="BE1163" s="25">
        <v>4</v>
      </c>
      <c r="BF1163" s="25">
        <v>7.2</v>
      </c>
      <c r="BG1163" s="25">
        <v>0</v>
      </c>
      <c r="BH1163" s="25">
        <v>0</v>
      </c>
      <c r="BI1163" s="25">
        <v>29.6</v>
      </c>
      <c r="BJ1163" s="25">
        <v>0</v>
      </c>
      <c r="BK1163" s="25">
        <v>10.4</v>
      </c>
      <c r="BL1163" s="25">
        <v>8.8000000000000007</v>
      </c>
      <c r="BM1163" s="25">
        <v>8</v>
      </c>
      <c r="BN1163" s="25">
        <v>7.2</v>
      </c>
      <c r="BO1163" t="s">
        <v>236</v>
      </c>
    </row>
    <row r="1164" spans="1:67" x14ac:dyDescent="0.25">
      <c r="A1164" s="6">
        <v>45249</v>
      </c>
      <c r="B1164" t="s">
        <v>17</v>
      </c>
      <c r="C1164">
        <v>19</v>
      </c>
      <c r="D1164">
        <f t="shared" si="117"/>
        <v>479.19999999999993</v>
      </c>
      <c r="E1164">
        <f t="shared" si="118"/>
        <v>144.00000000000003</v>
      </c>
      <c r="F1164">
        <f t="shared" si="119"/>
        <v>88.799999999999983</v>
      </c>
      <c r="G1164">
        <f t="shared" si="120"/>
        <v>117.59999999999992</v>
      </c>
      <c r="H1164">
        <f t="shared" si="121"/>
        <v>128.80000000000001</v>
      </c>
      <c r="I1164">
        <v>0</v>
      </c>
      <c r="J1164" s="22">
        <v>0.68800000000000006</v>
      </c>
      <c r="K1164" s="22">
        <v>0.66400000000000015</v>
      </c>
      <c r="L1164" s="22">
        <v>0.56799999999999995</v>
      </c>
      <c r="M1164" s="22">
        <v>0.6160000000000001</v>
      </c>
      <c r="N1164" s="22">
        <v>0.68</v>
      </c>
      <c r="O1164" s="24">
        <v>0.52800000000000002</v>
      </c>
      <c r="P1164" s="24">
        <v>0.6080000000000001</v>
      </c>
      <c r="Q1164" s="24">
        <v>0.56000000000000005</v>
      </c>
      <c r="R1164" s="24">
        <v>0.77600000000000002</v>
      </c>
      <c r="S1164" s="24">
        <v>0.37600000000000006</v>
      </c>
      <c r="T1164" s="24">
        <v>0.48</v>
      </c>
      <c r="U1164" s="24">
        <v>0.65600000000000014</v>
      </c>
      <c r="V1164" s="24">
        <v>0.7360000000000001</v>
      </c>
      <c r="W1164" s="24">
        <v>0.68800000000000006</v>
      </c>
      <c r="X1164" s="24">
        <v>0.78400000000000003</v>
      </c>
      <c r="Y1164" s="24">
        <v>0.28799999999999998</v>
      </c>
      <c r="Z1164" s="24">
        <v>0.72000000000000008</v>
      </c>
      <c r="AA1164" s="25">
        <v>4.8000000000000007</v>
      </c>
      <c r="AB1164" s="25">
        <v>26.400000000000002</v>
      </c>
      <c r="AC1164" s="25">
        <v>4</v>
      </c>
      <c r="AD1164" s="25">
        <v>16.8</v>
      </c>
      <c r="AE1164" s="25">
        <v>0</v>
      </c>
      <c r="AF1164" s="25">
        <v>4.8000000000000007</v>
      </c>
      <c r="AG1164" s="25">
        <v>20.8</v>
      </c>
      <c r="AH1164" s="25">
        <v>1.6</v>
      </c>
      <c r="AI1164" s="25">
        <v>0</v>
      </c>
      <c r="AJ1164" s="25">
        <v>9.6000000000000014</v>
      </c>
      <c r="AK1164" s="25">
        <v>10.4</v>
      </c>
      <c r="AL1164" s="25">
        <v>9.6000000000000014</v>
      </c>
      <c r="AM1164" s="25">
        <v>14.4</v>
      </c>
      <c r="AN1164" s="25">
        <v>25.6</v>
      </c>
      <c r="AO1164" s="25">
        <v>3.2</v>
      </c>
      <c r="AP1164" s="25">
        <v>9.6000000000000014</v>
      </c>
      <c r="AQ1164" s="25">
        <v>10.4</v>
      </c>
      <c r="AR1164" s="25">
        <v>16</v>
      </c>
      <c r="AS1164" s="25">
        <v>9.6000000000000014</v>
      </c>
      <c r="AT1164" s="25">
        <v>30.400000000000002</v>
      </c>
      <c r="AU1164" s="25">
        <v>15.200000000000001</v>
      </c>
      <c r="AV1164" s="25">
        <v>33.6</v>
      </c>
      <c r="AW1164" s="25">
        <v>12</v>
      </c>
      <c r="AX1164" s="25">
        <v>11.19999999999991</v>
      </c>
      <c r="AY1164" s="25">
        <v>6.4</v>
      </c>
      <c r="AZ1164" s="25">
        <v>15.200000000000001</v>
      </c>
      <c r="BA1164" s="25">
        <v>20</v>
      </c>
      <c r="BB1164" s="25">
        <v>0</v>
      </c>
      <c r="BC1164" s="25">
        <v>0</v>
      </c>
      <c r="BD1164" s="25">
        <v>4</v>
      </c>
      <c r="BE1164" s="25">
        <v>4</v>
      </c>
      <c r="BF1164" s="25">
        <v>8</v>
      </c>
      <c r="BG1164" s="25">
        <v>4</v>
      </c>
      <c r="BH1164" s="25">
        <v>38.400000000000006</v>
      </c>
      <c r="BI1164" s="25">
        <v>2.4000000000000004</v>
      </c>
      <c r="BJ1164" s="25">
        <v>0</v>
      </c>
      <c r="BK1164" s="25">
        <v>34.4</v>
      </c>
      <c r="BL1164" s="25">
        <v>19.200000000000003</v>
      </c>
      <c r="BM1164" s="25">
        <v>23.200000000000003</v>
      </c>
      <c r="BN1164" s="25">
        <v>10.4</v>
      </c>
      <c r="BO1164" t="s">
        <v>236</v>
      </c>
    </row>
    <row r="1165" spans="1:67" x14ac:dyDescent="0.25">
      <c r="A1165" s="6">
        <v>45250</v>
      </c>
      <c r="B1165" t="s">
        <v>17</v>
      </c>
      <c r="C1165">
        <v>20</v>
      </c>
      <c r="D1165">
        <f t="shared" si="117"/>
        <v>339.2</v>
      </c>
      <c r="E1165">
        <f t="shared" si="118"/>
        <v>51.199999999999996</v>
      </c>
      <c r="F1165">
        <f t="shared" si="119"/>
        <v>111.20000000000002</v>
      </c>
      <c r="G1165">
        <f t="shared" si="120"/>
        <v>124</v>
      </c>
      <c r="H1165">
        <f t="shared" si="121"/>
        <v>52.8</v>
      </c>
      <c r="I1165">
        <v>0</v>
      </c>
      <c r="J1165" s="22">
        <v>0.38400000000000001</v>
      </c>
      <c r="K1165" s="22">
        <v>0.42400000000000004</v>
      </c>
      <c r="L1165" s="22">
        <v>0.62400000000000011</v>
      </c>
      <c r="M1165" s="22">
        <v>0.79200000000000004</v>
      </c>
      <c r="N1165" s="22">
        <v>0.40800000000000003</v>
      </c>
      <c r="O1165" s="24">
        <v>0.11200000000000002</v>
      </c>
      <c r="P1165" s="24">
        <v>0.51200000000000001</v>
      </c>
      <c r="Q1165" s="24">
        <v>0.128</v>
      </c>
      <c r="R1165" s="24">
        <v>0.20800000000000002</v>
      </c>
      <c r="S1165" s="24">
        <v>0.51200000000000001</v>
      </c>
      <c r="T1165" s="24">
        <v>0.42400000000000004</v>
      </c>
      <c r="U1165" s="24">
        <v>0.8</v>
      </c>
      <c r="V1165" s="24">
        <v>0.71200000000000008</v>
      </c>
      <c r="W1165" s="24">
        <v>0.4</v>
      </c>
      <c r="X1165" s="24">
        <v>0.57599999999999996</v>
      </c>
      <c r="Y1165" s="24">
        <v>0.76800000000000002</v>
      </c>
      <c r="Z1165" s="24">
        <v>0.77600000000000002</v>
      </c>
      <c r="AA1165" s="25">
        <v>19.200000000000003</v>
      </c>
      <c r="AB1165" s="25">
        <v>14.4</v>
      </c>
      <c r="AC1165" s="25">
        <v>6.4</v>
      </c>
      <c r="AD1165" s="25">
        <v>4.8000000000000007</v>
      </c>
      <c r="AE1165" s="25">
        <v>25.6</v>
      </c>
      <c r="AF1165" s="25">
        <v>4</v>
      </c>
      <c r="AG1165" s="25">
        <v>10.4</v>
      </c>
      <c r="AH1165" s="25">
        <v>7.2</v>
      </c>
      <c r="AI1165" s="25">
        <v>19.200000000000003</v>
      </c>
      <c r="AJ1165" s="25">
        <v>0</v>
      </c>
      <c r="AK1165" s="25">
        <v>10.4</v>
      </c>
      <c r="AL1165" s="25">
        <v>0</v>
      </c>
      <c r="AM1165" s="25">
        <v>0</v>
      </c>
      <c r="AN1165" s="25">
        <v>0</v>
      </c>
      <c r="AO1165" s="25">
        <v>35.200000000000003</v>
      </c>
      <c r="AP1165" s="25">
        <v>10.4</v>
      </c>
      <c r="AQ1165" s="25">
        <v>0.8</v>
      </c>
      <c r="AR1165" s="25">
        <v>6.4</v>
      </c>
      <c r="AS1165" s="25">
        <v>0</v>
      </c>
      <c r="AT1165" s="25">
        <v>0</v>
      </c>
      <c r="AU1165" s="25">
        <v>4</v>
      </c>
      <c r="AV1165" s="25">
        <v>0</v>
      </c>
      <c r="AW1165" s="25">
        <v>8.8000000000000007</v>
      </c>
      <c r="AX1165" s="25">
        <v>28.8</v>
      </c>
      <c r="AY1165" s="25">
        <v>12</v>
      </c>
      <c r="AZ1165" s="25">
        <v>7.2</v>
      </c>
      <c r="BA1165" s="25">
        <v>21.6</v>
      </c>
      <c r="BB1165" s="25">
        <v>35.200000000000003</v>
      </c>
      <c r="BC1165" s="25">
        <v>0.8</v>
      </c>
      <c r="BD1165" s="25">
        <v>5.6000000000000005</v>
      </c>
      <c r="BE1165" s="25">
        <v>10.4</v>
      </c>
      <c r="BF1165" s="25">
        <v>0</v>
      </c>
      <c r="BG1165" s="25">
        <v>1.6</v>
      </c>
      <c r="BH1165" s="25">
        <v>32</v>
      </c>
      <c r="BI1165" s="25">
        <v>6.4</v>
      </c>
      <c r="BJ1165" s="25">
        <v>0</v>
      </c>
      <c r="BK1165" s="25">
        <v>0.8</v>
      </c>
      <c r="BL1165" s="25">
        <v>0</v>
      </c>
      <c r="BM1165" s="25">
        <v>0</v>
      </c>
      <c r="BN1165" s="25">
        <v>0</v>
      </c>
      <c r="BO1165" t="s">
        <v>236</v>
      </c>
    </row>
    <row r="1166" spans="1:67" x14ac:dyDescent="0.25">
      <c r="A1166" s="6">
        <v>45251</v>
      </c>
      <c r="B1166" t="s">
        <v>17</v>
      </c>
      <c r="C1166">
        <v>21</v>
      </c>
      <c r="D1166">
        <f t="shared" si="117"/>
        <v>404.80000000000007</v>
      </c>
      <c r="E1166">
        <f t="shared" si="118"/>
        <v>77.600000000000023</v>
      </c>
      <c r="F1166">
        <f t="shared" si="119"/>
        <v>137.60000000000002</v>
      </c>
      <c r="G1166">
        <f t="shared" si="120"/>
        <v>139.19999999999999</v>
      </c>
      <c r="H1166">
        <f t="shared" si="121"/>
        <v>50.400000000000006</v>
      </c>
      <c r="I1166">
        <v>0</v>
      </c>
      <c r="J1166" s="22">
        <v>0.72800000000000009</v>
      </c>
      <c r="K1166" s="22">
        <v>0.22400000000000003</v>
      </c>
      <c r="L1166" s="22">
        <v>0.38400000000000001</v>
      </c>
      <c r="M1166" s="22">
        <v>0.56799999999999995</v>
      </c>
      <c r="N1166" s="22">
        <v>0.52</v>
      </c>
      <c r="O1166" s="24">
        <v>0.64000000000000012</v>
      </c>
      <c r="P1166" s="24">
        <v>0.56000000000000005</v>
      </c>
      <c r="Q1166" s="24">
        <v>0.71200000000000008</v>
      </c>
      <c r="R1166" s="24">
        <v>0.53600000000000003</v>
      </c>
      <c r="S1166" s="24">
        <v>0.35200000000000004</v>
      </c>
      <c r="T1166" s="24">
        <v>0.66400000000000015</v>
      </c>
      <c r="U1166" s="24">
        <v>0.58399999999999996</v>
      </c>
      <c r="V1166" s="24">
        <v>0.62400000000000011</v>
      </c>
      <c r="W1166" s="24">
        <v>0.6160000000000001</v>
      </c>
      <c r="X1166" s="24">
        <v>0.46399999999999997</v>
      </c>
      <c r="Y1166" s="24">
        <v>0.8</v>
      </c>
      <c r="Z1166" s="24">
        <v>0.63200000000000012</v>
      </c>
      <c r="AA1166" s="25">
        <v>1.6</v>
      </c>
      <c r="AB1166" s="25">
        <v>31.200000000000003</v>
      </c>
      <c r="AC1166" s="25">
        <v>12.8</v>
      </c>
      <c r="AD1166" s="25">
        <v>28</v>
      </c>
      <c r="AE1166" s="25">
        <v>25.6</v>
      </c>
      <c r="AF1166" s="25">
        <v>11.200000000000001</v>
      </c>
      <c r="AG1166" s="25">
        <v>12</v>
      </c>
      <c r="AH1166" s="25">
        <v>0.8</v>
      </c>
      <c r="AI1166" s="25">
        <v>0</v>
      </c>
      <c r="AJ1166" s="25">
        <v>14.4</v>
      </c>
      <c r="AK1166" s="25">
        <v>16</v>
      </c>
      <c r="AL1166" s="25">
        <v>11.200000000000001</v>
      </c>
      <c r="AM1166" s="25">
        <v>0</v>
      </c>
      <c r="AN1166" s="25">
        <v>0</v>
      </c>
      <c r="AO1166" s="25">
        <v>13.600000000000001</v>
      </c>
      <c r="AP1166" s="25">
        <v>0</v>
      </c>
      <c r="AQ1166" s="25">
        <v>24.8</v>
      </c>
      <c r="AR1166" s="25">
        <v>0</v>
      </c>
      <c r="AS1166" s="25">
        <v>0</v>
      </c>
      <c r="AT1166" s="25">
        <v>0.8</v>
      </c>
      <c r="AU1166" s="25">
        <v>0</v>
      </c>
      <c r="AV1166" s="25">
        <v>5.6000000000000005</v>
      </c>
      <c r="AW1166" s="25">
        <v>7.2</v>
      </c>
      <c r="AX1166" s="25">
        <v>30.400000000000002</v>
      </c>
      <c r="AY1166" s="25">
        <v>16</v>
      </c>
      <c r="AZ1166" s="25">
        <v>8.8000000000000007</v>
      </c>
      <c r="BA1166" s="25">
        <v>12</v>
      </c>
      <c r="BB1166" s="25">
        <v>0.8</v>
      </c>
      <c r="BC1166" s="25">
        <v>32.800000000000004</v>
      </c>
      <c r="BD1166" s="25">
        <v>25.6</v>
      </c>
      <c r="BE1166" s="25">
        <v>0</v>
      </c>
      <c r="BF1166" s="25">
        <v>6.4</v>
      </c>
      <c r="BG1166" s="25">
        <v>14.4</v>
      </c>
      <c r="BH1166" s="25">
        <v>0</v>
      </c>
      <c r="BI1166" s="25">
        <v>2.4000000000000004</v>
      </c>
      <c r="BJ1166" s="25">
        <v>11.200000000000001</v>
      </c>
      <c r="BK1166" s="25">
        <v>18.400000000000002</v>
      </c>
      <c r="BL1166" s="25">
        <v>0</v>
      </c>
      <c r="BM1166" s="25">
        <v>14.4</v>
      </c>
      <c r="BN1166" s="25">
        <v>10.4</v>
      </c>
      <c r="BO1166" t="s">
        <v>236</v>
      </c>
    </row>
    <row r="1167" spans="1:67" x14ac:dyDescent="0.25">
      <c r="A1167" s="6">
        <v>45252</v>
      </c>
      <c r="B1167" t="s">
        <v>17</v>
      </c>
      <c r="C1167">
        <v>22</v>
      </c>
      <c r="D1167">
        <f t="shared" si="117"/>
        <v>368.80000000000007</v>
      </c>
      <c r="E1167">
        <f t="shared" si="118"/>
        <v>130.4</v>
      </c>
      <c r="F1167">
        <f t="shared" si="119"/>
        <v>102.39999999999999</v>
      </c>
      <c r="G1167">
        <f t="shared" si="120"/>
        <v>70.400000000000006</v>
      </c>
      <c r="H1167">
        <f t="shared" si="121"/>
        <v>65.599999999999994</v>
      </c>
      <c r="I1167">
        <v>0</v>
      </c>
      <c r="J1167" s="22">
        <v>0.25600000000000001</v>
      </c>
      <c r="K1167" s="22">
        <v>0.496</v>
      </c>
      <c r="L1167" s="22">
        <v>0.6080000000000001</v>
      </c>
      <c r="M1167" s="22">
        <v>0.34400000000000003</v>
      </c>
      <c r="N1167" s="22">
        <v>0.76000000000000012</v>
      </c>
      <c r="O1167" s="24">
        <v>0.48</v>
      </c>
      <c r="P1167" s="24">
        <v>0.17600000000000002</v>
      </c>
      <c r="Q1167" s="24">
        <v>0.32000000000000006</v>
      </c>
      <c r="R1167" s="24">
        <v>0.66400000000000015</v>
      </c>
      <c r="S1167" s="24">
        <v>0.48799999999999999</v>
      </c>
      <c r="T1167" s="24">
        <v>0.68</v>
      </c>
      <c r="U1167" s="24">
        <v>0.64800000000000013</v>
      </c>
      <c r="V1167" s="24">
        <v>0.56000000000000005</v>
      </c>
      <c r="W1167" s="24">
        <v>0.30400000000000005</v>
      </c>
      <c r="X1167" s="24">
        <v>0.77600000000000002</v>
      </c>
      <c r="Y1167" s="24">
        <v>0.6160000000000001</v>
      </c>
      <c r="Z1167" s="24">
        <v>0.24</v>
      </c>
      <c r="AA1167" s="25">
        <v>18.400000000000002</v>
      </c>
      <c r="AB1167" s="25">
        <v>29.6</v>
      </c>
      <c r="AC1167" s="25">
        <v>4.8000000000000007</v>
      </c>
      <c r="AD1167" s="25">
        <v>8.8000000000000007</v>
      </c>
      <c r="AE1167" s="25">
        <v>0</v>
      </c>
      <c r="AF1167" s="25">
        <v>4</v>
      </c>
      <c r="AG1167" s="25">
        <v>28.8</v>
      </c>
      <c r="AH1167" s="25">
        <v>0</v>
      </c>
      <c r="AI1167" s="25">
        <v>4</v>
      </c>
      <c r="AJ1167" s="25">
        <v>4</v>
      </c>
      <c r="AK1167" s="25">
        <v>0</v>
      </c>
      <c r="AL1167" s="25">
        <v>12.8</v>
      </c>
      <c r="AM1167" s="25">
        <v>4</v>
      </c>
      <c r="AN1167" s="25">
        <v>19.200000000000003</v>
      </c>
      <c r="AO1167" s="25">
        <v>4.8000000000000007</v>
      </c>
      <c r="AP1167" s="25">
        <v>1.6</v>
      </c>
      <c r="AQ1167" s="25">
        <v>0.8</v>
      </c>
      <c r="AR1167" s="25">
        <v>12</v>
      </c>
      <c r="AS1167" s="25">
        <v>0</v>
      </c>
      <c r="AT1167" s="25">
        <v>10.4</v>
      </c>
      <c r="AU1167" s="25">
        <v>6.4</v>
      </c>
      <c r="AV1167" s="25">
        <v>4.8000000000000007</v>
      </c>
      <c r="AW1167" s="25">
        <v>17.600000000000001</v>
      </c>
      <c r="AX1167" s="25">
        <v>1.6</v>
      </c>
      <c r="AY1167" s="25">
        <v>6.4</v>
      </c>
      <c r="AZ1167" s="25">
        <v>0</v>
      </c>
      <c r="BA1167" s="25">
        <v>8.8000000000000007</v>
      </c>
      <c r="BB1167" s="25">
        <v>0</v>
      </c>
      <c r="BC1167" s="25">
        <v>9.6000000000000014</v>
      </c>
      <c r="BD1167" s="25">
        <v>15.200000000000001</v>
      </c>
      <c r="BE1167" s="25">
        <v>0</v>
      </c>
      <c r="BF1167" s="25">
        <v>8</v>
      </c>
      <c r="BG1167" s="25">
        <v>43.2</v>
      </c>
      <c r="BH1167" s="25">
        <v>28.8</v>
      </c>
      <c r="BI1167" s="25">
        <v>16.8</v>
      </c>
      <c r="BJ1167" s="25">
        <v>0</v>
      </c>
      <c r="BK1167" s="25">
        <v>0</v>
      </c>
      <c r="BL1167" s="25">
        <v>19.200000000000003</v>
      </c>
      <c r="BM1167" s="25">
        <v>0</v>
      </c>
      <c r="BN1167" s="25">
        <v>14.4</v>
      </c>
      <c r="BO1167" t="s">
        <v>236</v>
      </c>
    </row>
    <row r="1168" spans="1:67" x14ac:dyDescent="0.25">
      <c r="A1168" s="6">
        <v>45253</v>
      </c>
      <c r="B1168" t="s">
        <v>17</v>
      </c>
      <c r="C1168">
        <v>23</v>
      </c>
      <c r="D1168">
        <f t="shared" si="117"/>
        <v>543.20000000000005</v>
      </c>
      <c r="E1168">
        <f t="shared" si="118"/>
        <v>142.40000000000003</v>
      </c>
      <c r="F1168">
        <f t="shared" si="119"/>
        <v>124</v>
      </c>
      <c r="G1168">
        <f t="shared" si="120"/>
        <v>152.00000000000009</v>
      </c>
      <c r="H1168">
        <f t="shared" si="121"/>
        <v>124.80000000000001</v>
      </c>
      <c r="I1168">
        <v>1</v>
      </c>
      <c r="J1168" s="22">
        <v>0.2</v>
      </c>
      <c r="K1168" s="22">
        <v>0.4</v>
      </c>
      <c r="L1168" s="22">
        <v>0.56000000000000005</v>
      </c>
      <c r="M1168" s="22">
        <v>0.69600000000000006</v>
      </c>
      <c r="N1168" s="22">
        <v>0.34400000000000003</v>
      </c>
      <c r="O1168" s="24">
        <v>0.46399999999999997</v>
      </c>
      <c r="P1168" s="24">
        <v>0.6080000000000001</v>
      </c>
      <c r="Q1168" s="24">
        <v>0.60000000000000009</v>
      </c>
      <c r="R1168" s="24">
        <v>8.8000000000000009E-2</v>
      </c>
      <c r="S1168" s="24">
        <v>0.55200000000000005</v>
      </c>
      <c r="T1168" s="24">
        <v>0.57599999999999996</v>
      </c>
      <c r="U1168" s="24">
        <v>0.56000000000000005</v>
      </c>
      <c r="V1168" s="24">
        <v>0.20800000000000002</v>
      </c>
      <c r="W1168" s="24">
        <v>0.25600000000000001</v>
      </c>
      <c r="X1168" s="24">
        <v>0.68800000000000006</v>
      </c>
      <c r="Y1168" s="24">
        <v>0.68</v>
      </c>
      <c r="Z1168" s="24">
        <v>0.44800000000000006</v>
      </c>
      <c r="AA1168" s="25">
        <v>32</v>
      </c>
      <c r="AB1168" s="25">
        <v>6.4</v>
      </c>
      <c r="AC1168" s="25">
        <v>17.600000000000001</v>
      </c>
      <c r="AD1168" s="25">
        <v>3.2</v>
      </c>
      <c r="AE1168" s="25">
        <v>0</v>
      </c>
      <c r="AF1168" s="25">
        <v>23.200000000000003</v>
      </c>
      <c r="AG1168" s="25">
        <v>0</v>
      </c>
      <c r="AH1168" s="25">
        <v>12</v>
      </c>
      <c r="AI1168" s="25">
        <v>29.6</v>
      </c>
      <c r="AJ1168" s="25">
        <v>0</v>
      </c>
      <c r="AK1168" s="25">
        <v>7.2</v>
      </c>
      <c r="AL1168" s="25">
        <v>0</v>
      </c>
      <c r="AM1168" s="25">
        <v>26.400000000000002</v>
      </c>
      <c r="AN1168" s="25">
        <v>27.200000000000003</v>
      </c>
      <c r="AO1168" s="25">
        <v>0</v>
      </c>
      <c r="AP1168" s="25">
        <v>0</v>
      </c>
      <c r="AQ1168" s="25">
        <v>2.4000000000000004</v>
      </c>
      <c r="AR1168" s="25">
        <v>35.200000000000003</v>
      </c>
      <c r="AS1168" s="25">
        <v>33.6</v>
      </c>
      <c r="AT1168" s="25">
        <v>0</v>
      </c>
      <c r="AU1168" s="25">
        <v>0</v>
      </c>
      <c r="AV1168" s="25">
        <v>12.8</v>
      </c>
      <c r="AW1168" s="25">
        <v>14.400000000000091</v>
      </c>
      <c r="AX1168" s="25">
        <v>0</v>
      </c>
      <c r="AY1168" s="25">
        <v>24.8</v>
      </c>
      <c r="AZ1168" s="25">
        <v>9.6000000000000014</v>
      </c>
      <c r="BA1168" s="25">
        <v>36.800000000000004</v>
      </c>
      <c r="BB1168" s="25">
        <v>23.200000000000003</v>
      </c>
      <c r="BC1168" s="25">
        <v>8</v>
      </c>
      <c r="BD1168" s="25">
        <v>22.400000000000002</v>
      </c>
      <c r="BE1168" s="25">
        <v>17.600000000000001</v>
      </c>
      <c r="BF1168" s="25">
        <v>1.6</v>
      </c>
      <c r="BG1168" s="25">
        <v>0</v>
      </c>
      <c r="BH1168" s="25">
        <v>17.600000000000001</v>
      </c>
      <c r="BI1168" s="25">
        <v>42.400000000000006</v>
      </c>
      <c r="BJ1168" s="25">
        <v>40</v>
      </c>
      <c r="BK1168" s="25">
        <v>0</v>
      </c>
      <c r="BL1168" s="25">
        <v>4</v>
      </c>
      <c r="BM1168" s="25">
        <v>10.4</v>
      </c>
      <c r="BN1168" s="25">
        <v>8.8000000000000007</v>
      </c>
      <c r="BO1168" t="s">
        <v>236</v>
      </c>
    </row>
    <row r="1169" spans="1:67" x14ac:dyDescent="0.25">
      <c r="A1169" s="6">
        <v>45254</v>
      </c>
      <c r="B1169" t="s">
        <v>17</v>
      </c>
      <c r="C1169">
        <v>24</v>
      </c>
      <c r="D1169">
        <f t="shared" si="117"/>
        <v>412.80000000000018</v>
      </c>
      <c r="E1169">
        <f t="shared" si="118"/>
        <v>102.40000000000009</v>
      </c>
      <c r="F1169">
        <f t="shared" si="119"/>
        <v>85.600000000000009</v>
      </c>
      <c r="G1169">
        <f t="shared" si="120"/>
        <v>64.000000000000014</v>
      </c>
      <c r="H1169">
        <f t="shared" si="121"/>
        <v>160.80000000000004</v>
      </c>
      <c r="I1169">
        <v>1</v>
      </c>
      <c r="J1169" s="22">
        <v>0.44000000000000006</v>
      </c>
      <c r="K1169" s="22">
        <v>0.43200000000000005</v>
      </c>
      <c r="L1169" s="22">
        <v>0.65600000000000014</v>
      </c>
      <c r="M1169" s="22">
        <v>0.70400000000000007</v>
      </c>
      <c r="N1169" s="22">
        <v>0.62400000000000011</v>
      </c>
      <c r="O1169" s="24">
        <v>0.69600000000000006</v>
      </c>
      <c r="P1169" s="24">
        <v>8.8000000000000009E-2</v>
      </c>
      <c r="Q1169" s="24">
        <v>0.59199999999999997</v>
      </c>
      <c r="R1169" s="24">
        <v>0.48799999999999999</v>
      </c>
      <c r="S1169" s="24">
        <v>0.53600000000000003</v>
      </c>
      <c r="T1169" s="24">
        <v>0.68800000000000006</v>
      </c>
      <c r="U1169" s="24">
        <v>0.77600000000000002</v>
      </c>
      <c r="V1169" s="24">
        <v>0.28000000000000003</v>
      </c>
      <c r="W1169" s="24">
        <v>0.68800000000000006</v>
      </c>
      <c r="X1169" s="24">
        <v>0.78400000000000003</v>
      </c>
      <c r="Y1169" s="24">
        <v>0.8</v>
      </c>
      <c r="Z1169" s="24">
        <v>0.56799999999999995</v>
      </c>
      <c r="AA1169" s="25">
        <v>0</v>
      </c>
      <c r="AB1169" s="25">
        <v>0</v>
      </c>
      <c r="AC1169" s="25">
        <v>1.6</v>
      </c>
      <c r="AD1169" s="25">
        <v>0</v>
      </c>
      <c r="AE1169" s="25">
        <v>7.2</v>
      </c>
      <c r="AF1169" s="25">
        <v>17.600000000000001</v>
      </c>
      <c r="AG1169" s="25">
        <v>22.400000000000002</v>
      </c>
      <c r="AH1169" s="25">
        <v>6.4</v>
      </c>
      <c r="AI1169" s="25">
        <v>10.4</v>
      </c>
      <c r="AJ1169" s="25">
        <v>20</v>
      </c>
      <c r="AK1169" s="25">
        <v>8</v>
      </c>
      <c r="AL1169" s="25">
        <v>25.6</v>
      </c>
      <c r="AM1169" s="25">
        <v>19.200000000000003</v>
      </c>
      <c r="AN1169" s="25">
        <v>9.6000000000000014</v>
      </c>
      <c r="AO1169" s="25">
        <v>21.6</v>
      </c>
      <c r="AP1169" s="25">
        <v>0</v>
      </c>
      <c r="AQ1169" s="25">
        <v>32.800000000000004</v>
      </c>
      <c r="AR1169" s="25">
        <v>26.400000000000002</v>
      </c>
      <c r="AS1169" s="25">
        <v>23.200000000000003</v>
      </c>
      <c r="AT1169" s="25">
        <v>2.4000000000000004</v>
      </c>
      <c r="AU1169" s="25">
        <v>13.600000000000001</v>
      </c>
      <c r="AV1169" s="25">
        <v>0</v>
      </c>
      <c r="AW1169" s="25">
        <v>0</v>
      </c>
      <c r="AX1169" s="25">
        <v>13.600000000000001</v>
      </c>
      <c r="AY1169" s="25">
        <v>7.2</v>
      </c>
      <c r="AZ1169" s="25">
        <v>4</v>
      </c>
      <c r="BA1169" s="25">
        <v>15.200000000000001</v>
      </c>
      <c r="BB1169" s="25">
        <v>9.6000000000000014</v>
      </c>
      <c r="BC1169" s="25">
        <v>0</v>
      </c>
      <c r="BD1169" s="25">
        <v>0.8</v>
      </c>
      <c r="BE1169" s="25">
        <v>5.6000000000000005</v>
      </c>
      <c r="BF1169" s="25">
        <v>2.4000000000000004</v>
      </c>
      <c r="BG1169" s="25">
        <v>11.200000000000001</v>
      </c>
      <c r="BH1169" s="25">
        <v>6.4</v>
      </c>
      <c r="BI1169" s="25">
        <v>0</v>
      </c>
      <c r="BJ1169" s="25">
        <v>22.400000000000002</v>
      </c>
      <c r="BK1169" s="25">
        <v>24</v>
      </c>
      <c r="BL1169" s="25">
        <v>8</v>
      </c>
      <c r="BM1169" s="25">
        <v>4.8000000000000913</v>
      </c>
      <c r="BN1169" s="25">
        <v>17.600000000000001</v>
      </c>
      <c r="BO1169" t="s">
        <v>236</v>
      </c>
    </row>
    <row r="1170" spans="1:67" x14ac:dyDescent="0.25">
      <c r="A1170" s="6">
        <v>45255</v>
      </c>
      <c r="B1170" t="s">
        <v>17</v>
      </c>
      <c r="C1170">
        <v>25</v>
      </c>
      <c r="D1170">
        <f t="shared" si="117"/>
        <v>460.80000000000007</v>
      </c>
      <c r="E1170">
        <f t="shared" si="118"/>
        <v>129.60000000000002</v>
      </c>
      <c r="F1170">
        <f t="shared" si="119"/>
        <v>94.4</v>
      </c>
      <c r="G1170">
        <f t="shared" si="120"/>
        <v>142.4</v>
      </c>
      <c r="H1170">
        <f t="shared" si="121"/>
        <v>94.4</v>
      </c>
      <c r="I1170">
        <v>0</v>
      </c>
      <c r="J1170" s="22">
        <v>0.21600000000000003</v>
      </c>
      <c r="K1170" s="22">
        <v>0.72000000000000008</v>
      </c>
      <c r="L1170" s="22">
        <v>0.6160000000000001</v>
      </c>
      <c r="M1170" s="22">
        <v>0.69600000000000006</v>
      </c>
      <c r="N1170" s="22">
        <v>0.54400000000000004</v>
      </c>
      <c r="O1170" s="24">
        <v>0.45600000000000007</v>
      </c>
      <c r="P1170" s="24">
        <v>0.76000000000000012</v>
      </c>
      <c r="Q1170" s="24">
        <v>0.58399999999999996</v>
      </c>
      <c r="R1170" s="24">
        <v>0.54400000000000004</v>
      </c>
      <c r="S1170" s="24">
        <v>0.2</v>
      </c>
      <c r="T1170" s="24">
        <v>0.6080000000000001</v>
      </c>
      <c r="U1170" s="24">
        <v>0.68800000000000006</v>
      </c>
      <c r="V1170" s="24">
        <v>0.47199999999999998</v>
      </c>
      <c r="W1170" s="24">
        <v>0.74400000000000011</v>
      </c>
      <c r="X1170" s="24">
        <v>0.20800000000000002</v>
      </c>
      <c r="Y1170" s="24">
        <v>0.24</v>
      </c>
      <c r="Z1170" s="24">
        <v>0.34400000000000003</v>
      </c>
      <c r="AA1170" s="25">
        <v>0</v>
      </c>
      <c r="AB1170" s="25">
        <v>0</v>
      </c>
      <c r="AC1170" s="25">
        <v>1.6</v>
      </c>
      <c r="AD1170" s="25">
        <v>17.600000000000001</v>
      </c>
      <c r="AE1170" s="25">
        <v>20.8</v>
      </c>
      <c r="AF1170" s="25">
        <v>24</v>
      </c>
      <c r="AG1170" s="25">
        <v>0</v>
      </c>
      <c r="AH1170" s="25">
        <v>1.6</v>
      </c>
      <c r="AI1170" s="25">
        <v>19.200000000000003</v>
      </c>
      <c r="AJ1170" s="25">
        <v>9.6000000000000014</v>
      </c>
      <c r="AK1170" s="25">
        <v>5.6000000000000005</v>
      </c>
      <c r="AL1170" s="25">
        <v>16</v>
      </c>
      <c r="AM1170" s="25">
        <v>0</v>
      </c>
      <c r="AN1170" s="25">
        <v>5.6000000000000005</v>
      </c>
      <c r="AO1170" s="25">
        <v>10.4</v>
      </c>
      <c r="AP1170" s="25">
        <v>13.600000000000001</v>
      </c>
      <c r="AQ1170" s="25">
        <v>2.4000000000000004</v>
      </c>
      <c r="AR1170" s="25">
        <v>3.2</v>
      </c>
      <c r="AS1170" s="25">
        <v>20</v>
      </c>
      <c r="AT1170" s="25">
        <v>23.200000000000003</v>
      </c>
      <c r="AU1170" s="25">
        <v>23.200000000000003</v>
      </c>
      <c r="AV1170" s="25">
        <v>15.200000000000001</v>
      </c>
      <c r="AW1170" s="25">
        <v>31.200000000000003</v>
      </c>
      <c r="AX1170" s="25">
        <v>0</v>
      </c>
      <c r="AY1170" s="25">
        <v>0</v>
      </c>
      <c r="AZ1170" s="25">
        <v>14.4</v>
      </c>
      <c r="BA1170" s="25">
        <v>3.2</v>
      </c>
      <c r="BB1170" s="25">
        <v>0.8</v>
      </c>
      <c r="BC1170" s="25">
        <v>28.8</v>
      </c>
      <c r="BD1170" s="25">
        <v>25.6</v>
      </c>
      <c r="BE1170" s="25">
        <v>7.2</v>
      </c>
      <c r="BF1170" s="25">
        <v>3.2</v>
      </c>
      <c r="BG1170" s="25">
        <v>0.8</v>
      </c>
      <c r="BH1170" s="25">
        <v>33.6</v>
      </c>
      <c r="BI1170" s="25">
        <v>22.400000000000002</v>
      </c>
      <c r="BJ1170" s="25">
        <v>29.6</v>
      </c>
      <c r="BK1170" s="25">
        <v>16</v>
      </c>
      <c r="BL1170" s="25">
        <v>6.4</v>
      </c>
      <c r="BM1170" s="25">
        <v>8.8000000000000007</v>
      </c>
      <c r="BN1170" s="25">
        <v>1.6</v>
      </c>
      <c r="BO1170" t="s">
        <v>236</v>
      </c>
    </row>
    <row r="1171" spans="1:67" x14ac:dyDescent="0.25">
      <c r="A1171" s="6">
        <v>45256</v>
      </c>
      <c r="B1171" t="s">
        <v>17</v>
      </c>
      <c r="C1171">
        <v>26</v>
      </c>
      <c r="D1171">
        <f t="shared" si="117"/>
        <v>325.60000000000002</v>
      </c>
      <c r="E1171">
        <f t="shared" si="118"/>
        <v>77.600000000000009</v>
      </c>
      <c r="F1171">
        <f t="shared" si="119"/>
        <v>38.4</v>
      </c>
      <c r="G1171">
        <f t="shared" si="120"/>
        <v>116.80000000000001</v>
      </c>
      <c r="H1171">
        <f t="shared" si="121"/>
        <v>92.800000000000026</v>
      </c>
      <c r="I1171">
        <v>0</v>
      </c>
      <c r="J1171" s="22">
        <v>0.23199999999999998</v>
      </c>
      <c r="K1171" s="22">
        <v>0.63200000000000012</v>
      </c>
      <c r="L1171" s="22">
        <v>0.39200000000000002</v>
      </c>
      <c r="M1171" s="22">
        <v>0.72000000000000008</v>
      </c>
      <c r="N1171" s="22">
        <v>0.72000000000000008</v>
      </c>
      <c r="O1171" s="24">
        <v>0.76000000000000012</v>
      </c>
      <c r="P1171" s="24">
        <v>0.31200000000000006</v>
      </c>
      <c r="Q1171" s="24">
        <v>0.55200000000000005</v>
      </c>
      <c r="R1171" s="24">
        <v>0.6160000000000001</v>
      </c>
      <c r="S1171" s="24">
        <v>0.44800000000000006</v>
      </c>
      <c r="T1171" s="24">
        <v>0.48799999999999999</v>
      </c>
      <c r="U1171" s="24">
        <v>0.34400000000000003</v>
      </c>
      <c r="V1171" s="24">
        <v>0.24</v>
      </c>
      <c r="W1171" s="24">
        <v>0.2</v>
      </c>
      <c r="X1171" s="24">
        <v>0.72000000000000008</v>
      </c>
      <c r="Y1171" s="24">
        <v>0.72000000000000008</v>
      </c>
      <c r="Z1171" s="24">
        <v>0.28799999999999998</v>
      </c>
      <c r="AA1171" s="25">
        <v>6.4</v>
      </c>
      <c r="AB1171" s="25">
        <v>7.2</v>
      </c>
      <c r="AC1171" s="25">
        <v>0</v>
      </c>
      <c r="AD1171" s="25">
        <v>0</v>
      </c>
      <c r="AE1171" s="25">
        <v>0</v>
      </c>
      <c r="AF1171" s="25">
        <v>0</v>
      </c>
      <c r="AG1171" s="25">
        <v>3.2</v>
      </c>
      <c r="AH1171" s="25">
        <v>20.8</v>
      </c>
      <c r="AI1171" s="25">
        <v>0</v>
      </c>
      <c r="AJ1171" s="25">
        <v>0.8</v>
      </c>
      <c r="AK1171" s="25">
        <v>3.2</v>
      </c>
      <c r="AL1171" s="25">
        <v>28.8</v>
      </c>
      <c r="AM1171" s="25">
        <v>0.8</v>
      </c>
      <c r="AN1171" s="25">
        <v>0</v>
      </c>
      <c r="AO1171" s="25">
        <v>0.8</v>
      </c>
      <c r="AP1171" s="25">
        <v>10.400000000000023</v>
      </c>
      <c r="AQ1171" s="25">
        <v>0</v>
      </c>
      <c r="AR1171" s="25">
        <v>6.4</v>
      </c>
      <c r="AS1171" s="25">
        <v>32.800000000000004</v>
      </c>
      <c r="AT1171" s="25">
        <v>12.8</v>
      </c>
      <c r="AU1171" s="25">
        <v>5.6000000000000005</v>
      </c>
      <c r="AV1171" s="25">
        <v>4.8000000000000007</v>
      </c>
      <c r="AW1171" s="25">
        <v>5.6000000000000005</v>
      </c>
      <c r="AX1171" s="25">
        <v>34.4</v>
      </c>
      <c r="AY1171" s="25">
        <v>5.6000000000000005</v>
      </c>
      <c r="AZ1171" s="25">
        <v>20.8</v>
      </c>
      <c r="BA1171" s="25">
        <v>13.600000000000001</v>
      </c>
      <c r="BB1171" s="25">
        <v>0</v>
      </c>
      <c r="BC1171" s="25">
        <v>11.200000000000001</v>
      </c>
      <c r="BD1171" s="25">
        <v>15.200000000000001</v>
      </c>
      <c r="BE1171" s="25">
        <v>6.4</v>
      </c>
      <c r="BF1171" s="25">
        <v>33.6</v>
      </c>
      <c r="BG1171" s="25">
        <v>0</v>
      </c>
      <c r="BH1171" s="25">
        <v>3.2</v>
      </c>
      <c r="BI1171" s="25">
        <v>0</v>
      </c>
      <c r="BJ1171" s="25">
        <v>0</v>
      </c>
      <c r="BK1171" s="25">
        <v>6.4</v>
      </c>
      <c r="BL1171" s="25">
        <v>22.400000000000002</v>
      </c>
      <c r="BM1171" s="25">
        <v>2.4000000000000004</v>
      </c>
      <c r="BN1171" s="25">
        <v>3.2</v>
      </c>
      <c r="BO1171" t="s">
        <v>236</v>
      </c>
    </row>
    <row r="1172" spans="1:67" x14ac:dyDescent="0.25">
      <c r="A1172" s="6">
        <v>45257</v>
      </c>
      <c r="B1172" t="s">
        <v>17</v>
      </c>
      <c r="C1172">
        <v>27</v>
      </c>
      <c r="D1172">
        <f t="shared" si="117"/>
        <v>332.80000000000007</v>
      </c>
      <c r="E1172">
        <f t="shared" si="118"/>
        <v>57.600000000000094</v>
      </c>
      <c r="F1172">
        <f t="shared" si="119"/>
        <v>104</v>
      </c>
      <c r="G1172">
        <f t="shared" si="120"/>
        <v>83.2</v>
      </c>
      <c r="H1172">
        <f t="shared" si="121"/>
        <v>88</v>
      </c>
      <c r="I1172">
        <v>0</v>
      </c>
      <c r="J1172" s="22">
        <v>0.37600000000000006</v>
      </c>
      <c r="K1172" s="22">
        <v>0.76000000000000012</v>
      </c>
      <c r="L1172" s="22">
        <v>0.74400000000000011</v>
      </c>
      <c r="M1172" s="22">
        <v>0.14399999999999999</v>
      </c>
      <c r="N1172" s="22">
        <v>0.28799999999999998</v>
      </c>
      <c r="O1172" s="24">
        <v>0.63200000000000012</v>
      </c>
      <c r="P1172" s="24">
        <v>0.43200000000000005</v>
      </c>
      <c r="Q1172" s="24">
        <v>0.69600000000000006</v>
      </c>
      <c r="R1172" s="24">
        <v>0.51200000000000001</v>
      </c>
      <c r="S1172" s="24">
        <v>0.52800000000000002</v>
      </c>
      <c r="T1172" s="24">
        <v>0.62400000000000011</v>
      </c>
      <c r="U1172" s="24">
        <v>0.32000000000000006</v>
      </c>
      <c r="V1172" s="24">
        <v>0.56000000000000005</v>
      </c>
      <c r="W1172" s="24">
        <v>0.7360000000000001</v>
      </c>
      <c r="X1172" s="24">
        <v>0.34400000000000003</v>
      </c>
      <c r="Y1172" s="24">
        <v>0.4</v>
      </c>
      <c r="Z1172" s="24">
        <v>0.79200000000000004</v>
      </c>
      <c r="AA1172" s="25">
        <v>3.2</v>
      </c>
      <c r="AB1172" s="25">
        <v>1.6</v>
      </c>
      <c r="AC1172" s="25">
        <v>0</v>
      </c>
      <c r="AD1172" s="25">
        <v>6.4</v>
      </c>
      <c r="AE1172" s="25">
        <v>4.8000000000000007</v>
      </c>
      <c r="AF1172" s="25">
        <v>6.4</v>
      </c>
      <c r="AG1172" s="25">
        <v>5.6000000000000005</v>
      </c>
      <c r="AH1172" s="25">
        <v>21.6</v>
      </c>
      <c r="AI1172" s="25">
        <v>29.6</v>
      </c>
      <c r="AJ1172" s="25">
        <v>24.8</v>
      </c>
      <c r="AK1172" s="25">
        <v>12.8</v>
      </c>
      <c r="AL1172" s="25">
        <v>7.2</v>
      </c>
      <c r="AM1172" s="25">
        <v>11.200000000000001</v>
      </c>
      <c r="AN1172" s="25">
        <v>35.200000000000003</v>
      </c>
      <c r="AO1172" s="25">
        <v>8.8000000000000007</v>
      </c>
      <c r="AP1172" s="25">
        <v>7.2</v>
      </c>
      <c r="AQ1172" s="25">
        <v>1.6</v>
      </c>
      <c r="AR1172" s="25">
        <v>0</v>
      </c>
      <c r="AS1172" s="25">
        <v>0</v>
      </c>
      <c r="AT1172" s="25">
        <v>16.8</v>
      </c>
      <c r="AU1172" s="25">
        <v>0</v>
      </c>
      <c r="AV1172" s="25">
        <v>6.4</v>
      </c>
      <c r="AW1172" s="25">
        <v>4.8000000000000007</v>
      </c>
      <c r="AX1172" s="25">
        <v>4</v>
      </c>
      <c r="AY1172" s="25">
        <v>17.600000000000001</v>
      </c>
      <c r="AZ1172" s="25">
        <v>13.600000000000001</v>
      </c>
      <c r="BA1172" s="25">
        <v>10.4</v>
      </c>
      <c r="BB1172" s="25">
        <v>19.200000000000003</v>
      </c>
      <c r="BC1172" s="25">
        <v>4.8000000000000007</v>
      </c>
      <c r="BD1172" s="25">
        <v>2.4000000000000004</v>
      </c>
      <c r="BE1172" s="25">
        <v>16.8</v>
      </c>
      <c r="BF1172" s="25">
        <v>1.6</v>
      </c>
      <c r="BG1172" s="25">
        <v>7.2</v>
      </c>
      <c r="BH1172" s="25">
        <v>0</v>
      </c>
      <c r="BI1172" s="25">
        <v>1.6</v>
      </c>
      <c r="BJ1172" s="25">
        <v>0</v>
      </c>
      <c r="BK1172" s="25">
        <v>0</v>
      </c>
      <c r="BL1172" s="25">
        <v>27.200000000000003</v>
      </c>
      <c r="BM1172" s="25">
        <v>0</v>
      </c>
      <c r="BN1172" s="25">
        <v>3.2000000000000912</v>
      </c>
      <c r="BO1172" t="s">
        <v>236</v>
      </c>
    </row>
    <row r="1173" spans="1:67" x14ac:dyDescent="0.25">
      <c r="A1173" s="6">
        <v>45258</v>
      </c>
      <c r="B1173" t="s">
        <v>17</v>
      </c>
      <c r="C1173">
        <v>28</v>
      </c>
      <c r="D1173">
        <f t="shared" si="117"/>
        <v>381.6</v>
      </c>
      <c r="E1173">
        <f t="shared" si="118"/>
        <v>113.6</v>
      </c>
      <c r="F1173">
        <f t="shared" si="119"/>
        <v>96</v>
      </c>
      <c r="G1173">
        <f t="shared" si="120"/>
        <v>64</v>
      </c>
      <c r="H1173">
        <f t="shared" si="121"/>
        <v>108</v>
      </c>
      <c r="I1173">
        <v>0</v>
      </c>
      <c r="J1173" s="22">
        <v>0.7360000000000001</v>
      </c>
      <c r="K1173" s="22">
        <v>0.41600000000000004</v>
      </c>
      <c r="L1173" s="22">
        <v>0.62400000000000011</v>
      </c>
      <c r="M1173" s="22">
        <v>0.56000000000000005</v>
      </c>
      <c r="N1173" s="22">
        <v>0.74400000000000011</v>
      </c>
      <c r="O1173" s="24">
        <v>0.75200000000000011</v>
      </c>
      <c r="P1173" s="24">
        <v>0.74400000000000011</v>
      </c>
      <c r="Q1173" s="24">
        <v>0.6160000000000001</v>
      </c>
      <c r="R1173" s="24">
        <v>0.76000000000000012</v>
      </c>
      <c r="S1173" s="24">
        <v>0.79200000000000004</v>
      </c>
      <c r="T1173" s="24">
        <v>0.68800000000000006</v>
      </c>
      <c r="U1173" s="24">
        <v>0.78400000000000003</v>
      </c>
      <c r="V1173" s="24">
        <v>0.78400000000000003</v>
      </c>
      <c r="W1173" s="24">
        <v>0.77600000000000002</v>
      </c>
      <c r="X1173" s="24">
        <v>0.57599999999999996</v>
      </c>
      <c r="Y1173" s="24">
        <v>0.44800000000000006</v>
      </c>
      <c r="Z1173" s="24">
        <v>0.60000000000000009</v>
      </c>
      <c r="AA1173" s="25">
        <v>0.8</v>
      </c>
      <c r="AB1173" s="25">
        <v>24</v>
      </c>
      <c r="AC1173" s="25">
        <v>2.4000000000000004</v>
      </c>
      <c r="AD1173" s="25">
        <v>16</v>
      </c>
      <c r="AE1173" s="25">
        <v>0</v>
      </c>
      <c r="AF1173" s="25">
        <v>16.8</v>
      </c>
      <c r="AG1173" s="25">
        <v>2.4000000000000004</v>
      </c>
      <c r="AH1173" s="25">
        <v>0</v>
      </c>
      <c r="AI1173" s="25">
        <v>33.6</v>
      </c>
      <c r="AJ1173" s="25">
        <v>0</v>
      </c>
      <c r="AK1173" s="25">
        <v>0</v>
      </c>
      <c r="AL1173" s="25">
        <v>4</v>
      </c>
      <c r="AM1173" s="25">
        <v>12.8</v>
      </c>
      <c r="AN1173" s="25">
        <v>32</v>
      </c>
      <c r="AO1173" s="25">
        <v>4.8000000000000007</v>
      </c>
      <c r="AP1173" s="25">
        <v>3.2</v>
      </c>
      <c r="AQ1173" s="25">
        <v>0</v>
      </c>
      <c r="AR1173" s="25">
        <v>8.8000000000000007</v>
      </c>
      <c r="AS1173" s="25">
        <v>36.800000000000004</v>
      </c>
      <c r="AT1173" s="25">
        <v>5.6000000000000005</v>
      </c>
      <c r="AU1173" s="25">
        <v>7.2</v>
      </c>
      <c r="AV1173" s="25">
        <v>0</v>
      </c>
      <c r="AW1173" s="25">
        <v>0</v>
      </c>
      <c r="AX1173" s="25">
        <v>0</v>
      </c>
      <c r="AY1173" s="25">
        <v>10.4</v>
      </c>
      <c r="AZ1173" s="25">
        <v>19.200000000000003</v>
      </c>
      <c r="BA1173" s="25">
        <v>4</v>
      </c>
      <c r="BB1173" s="25">
        <v>9.6000000000000014</v>
      </c>
      <c r="BC1173" s="25">
        <v>13.600000000000001</v>
      </c>
      <c r="BD1173" s="25">
        <v>0</v>
      </c>
      <c r="BE1173" s="25">
        <v>0</v>
      </c>
      <c r="BF1173" s="25">
        <v>6.4</v>
      </c>
      <c r="BG1173" s="25">
        <v>4.8000000000000007</v>
      </c>
      <c r="BH1173" s="25">
        <v>25.6</v>
      </c>
      <c r="BI1173" s="25">
        <v>29.6</v>
      </c>
      <c r="BJ1173" s="25">
        <v>25.6</v>
      </c>
      <c r="BK1173" s="25">
        <v>0</v>
      </c>
      <c r="BL1173" s="25">
        <v>4.8000000000000007</v>
      </c>
      <c r="BM1173" s="25">
        <v>1.6</v>
      </c>
      <c r="BN1173" s="25">
        <v>15.200000000000001</v>
      </c>
      <c r="BO1173" t="s">
        <v>236</v>
      </c>
    </row>
    <row r="1174" spans="1:67" x14ac:dyDescent="0.25">
      <c r="A1174" s="6">
        <v>45259</v>
      </c>
      <c r="B1174" t="s">
        <v>17</v>
      </c>
      <c r="C1174">
        <v>29</v>
      </c>
      <c r="D1174">
        <f t="shared" si="117"/>
        <v>365.60000000000008</v>
      </c>
      <c r="E1174">
        <f t="shared" si="118"/>
        <v>117.60000000000001</v>
      </c>
      <c r="F1174">
        <f t="shared" si="119"/>
        <v>124.00000000000009</v>
      </c>
      <c r="G1174">
        <f t="shared" si="120"/>
        <v>60.000000000000007</v>
      </c>
      <c r="H1174">
        <f t="shared" si="121"/>
        <v>64</v>
      </c>
      <c r="I1174">
        <v>0</v>
      </c>
      <c r="J1174" s="22">
        <v>0.2</v>
      </c>
      <c r="K1174" s="22">
        <v>0.16800000000000001</v>
      </c>
      <c r="L1174" s="22">
        <v>0.63200000000000012</v>
      </c>
      <c r="M1174" s="22">
        <v>0.65600000000000014</v>
      </c>
      <c r="N1174" s="22">
        <v>0.71200000000000008</v>
      </c>
      <c r="O1174" s="24">
        <v>0.496</v>
      </c>
      <c r="P1174" s="24">
        <v>0.52</v>
      </c>
      <c r="Q1174" s="24">
        <v>0.69600000000000006</v>
      </c>
      <c r="R1174" s="24">
        <v>0.57599999999999996</v>
      </c>
      <c r="S1174" s="24">
        <v>0.76800000000000002</v>
      </c>
      <c r="T1174" s="24">
        <v>0.62400000000000011</v>
      </c>
      <c r="U1174" s="24">
        <v>0.43200000000000005</v>
      </c>
      <c r="V1174" s="24">
        <v>0.67200000000000004</v>
      </c>
      <c r="W1174" s="24">
        <v>0.79200000000000004</v>
      </c>
      <c r="X1174" s="24">
        <v>0.30400000000000005</v>
      </c>
      <c r="Y1174" s="24">
        <v>0.67200000000000004</v>
      </c>
      <c r="Z1174" s="24">
        <v>0.68800000000000006</v>
      </c>
      <c r="AA1174" s="25">
        <v>0</v>
      </c>
      <c r="AB1174" s="25">
        <v>42.400000000000006</v>
      </c>
      <c r="AC1174" s="25">
        <v>0</v>
      </c>
      <c r="AD1174" s="25">
        <v>2.4000000000000909</v>
      </c>
      <c r="AE1174" s="25">
        <v>45.6</v>
      </c>
      <c r="AF1174" s="25">
        <v>0</v>
      </c>
      <c r="AG1174" s="25">
        <v>12</v>
      </c>
      <c r="AH1174" s="25">
        <v>16</v>
      </c>
      <c r="AI1174" s="25">
        <v>0</v>
      </c>
      <c r="AJ1174" s="25">
        <v>5.6000000000000005</v>
      </c>
      <c r="AK1174" s="25">
        <v>1.6</v>
      </c>
      <c r="AL1174" s="25">
        <v>6.4</v>
      </c>
      <c r="AM1174" s="25">
        <v>0</v>
      </c>
      <c r="AN1174" s="25">
        <v>8</v>
      </c>
      <c r="AO1174" s="25">
        <v>8.8000000000000007</v>
      </c>
      <c r="AP1174" s="25">
        <v>0</v>
      </c>
      <c r="AQ1174" s="25">
        <v>0</v>
      </c>
      <c r="AR1174" s="25">
        <v>33.6</v>
      </c>
      <c r="AS1174" s="25">
        <v>7.2</v>
      </c>
      <c r="AT1174" s="25">
        <v>0</v>
      </c>
      <c r="AU1174" s="25">
        <v>0</v>
      </c>
      <c r="AV1174" s="25">
        <v>12</v>
      </c>
      <c r="AW1174" s="25">
        <v>11.200000000000001</v>
      </c>
      <c r="AX1174" s="25">
        <v>0</v>
      </c>
      <c r="AY1174" s="25">
        <v>0</v>
      </c>
      <c r="AZ1174" s="25">
        <v>0</v>
      </c>
      <c r="BA1174" s="25">
        <v>0</v>
      </c>
      <c r="BB1174" s="25">
        <v>0</v>
      </c>
      <c r="BC1174" s="25">
        <v>19.200000000000003</v>
      </c>
      <c r="BD1174" s="25">
        <v>17.600000000000001</v>
      </c>
      <c r="BE1174" s="25">
        <v>6.4</v>
      </c>
      <c r="BF1174" s="25">
        <v>7.2</v>
      </c>
      <c r="BG1174" s="25">
        <v>23.200000000000003</v>
      </c>
      <c r="BH1174" s="25">
        <v>0</v>
      </c>
      <c r="BI1174" s="25">
        <v>8</v>
      </c>
      <c r="BJ1174" s="25">
        <v>6.4</v>
      </c>
      <c r="BK1174" s="25">
        <v>2.4000000000000004</v>
      </c>
      <c r="BL1174" s="25">
        <v>24.8</v>
      </c>
      <c r="BM1174" s="25">
        <v>16.8</v>
      </c>
      <c r="BN1174" s="25">
        <v>22.400000000000002</v>
      </c>
      <c r="BO1174" t="s">
        <v>236</v>
      </c>
    </row>
    <row r="1175" spans="1:67" x14ac:dyDescent="0.25">
      <c r="A1175" s="6">
        <v>45260</v>
      </c>
      <c r="B1175" t="s">
        <v>17</v>
      </c>
      <c r="C1175">
        <v>30</v>
      </c>
      <c r="D1175">
        <f t="shared" si="117"/>
        <v>435.20000000000005</v>
      </c>
      <c r="E1175">
        <f t="shared" si="118"/>
        <v>127.20000000000002</v>
      </c>
      <c r="F1175">
        <f t="shared" si="119"/>
        <v>101.60000000000001</v>
      </c>
      <c r="G1175">
        <f t="shared" si="120"/>
        <v>111.20000000000003</v>
      </c>
      <c r="H1175">
        <f t="shared" si="121"/>
        <v>95.200000000000017</v>
      </c>
      <c r="I1175">
        <v>0</v>
      </c>
      <c r="J1175" s="22">
        <v>0.32800000000000007</v>
      </c>
      <c r="K1175" s="22">
        <v>0.66400000000000015</v>
      </c>
      <c r="L1175" s="22">
        <v>0.64000000000000012</v>
      </c>
      <c r="M1175" s="22">
        <v>0.65600000000000014</v>
      </c>
      <c r="N1175" s="22">
        <v>0.72000000000000008</v>
      </c>
      <c r="O1175" s="24">
        <v>0.6080000000000001</v>
      </c>
      <c r="P1175" s="24">
        <v>0.48</v>
      </c>
      <c r="Q1175" s="24">
        <v>0.6160000000000001</v>
      </c>
      <c r="R1175" s="24">
        <v>0.60000000000000009</v>
      </c>
      <c r="S1175" s="24">
        <v>0.59199999999999997</v>
      </c>
      <c r="T1175" s="24">
        <v>0.56799999999999995</v>
      </c>
      <c r="U1175" s="24">
        <v>0.8</v>
      </c>
      <c r="V1175" s="24">
        <v>0.71200000000000008</v>
      </c>
      <c r="W1175" s="24">
        <v>0.76000000000000012</v>
      </c>
      <c r="X1175" s="24">
        <v>0.7360000000000001</v>
      </c>
      <c r="Y1175" s="24">
        <v>0.74400000000000011</v>
      </c>
      <c r="Z1175" s="24">
        <v>0.35200000000000004</v>
      </c>
      <c r="AA1175" s="25">
        <v>24</v>
      </c>
      <c r="AB1175" s="25">
        <v>14.4</v>
      </c>
      <c r="AC1175" s="25">
        <v>0</v>
      </c>
      <c r="AD1175" s="25">
        <v>9.6000000000000014</v>
      </c>
      <c r="AE1175" s="25">
        <v>20</v>
      </c>
      <c r="AF1175" s="25">
        <v>22.400000000000002</v>
      </c>
      <c r="AG1175" s="25">
        <v>2.4000000000000004</v>
      </c>
      <c r="AH1175" s="25">
        <v>8.8000000000000007</v>
      </c>
      <c r="AI1175" s="25">
        <v>0</v>
      </c>
      <c r="AJ1175" s="25">
        <v>0</v>
      </c>
      <c r="AK1175" s="25">
        <v>0</v>
      </c>
      <c r="AL1175" s="25">
        <v>28</v>
      </c>
      <c r="AM1175" s="25">
        <v>1.6</v>
      </c>
      <c r="AN1175" s="25">
        <v>0</v>
      </c>
      <c r="AO1175" s="25">
        <v>8.8000000000000007</v>
      </c>
      <c r="AP1175" s="25">
        <v>0</v>
      </c>
      <c r="AQ1175" s="25">
        <v>24</v>
      </c>
      <c r="AR1175" s="25">
        <v>23.200000000000003</v>
      </c>
      <c r="AS1175" s="25">
        <v>9.6000000000000014</v>
      </c>
      <c r="AT1175" s="25">
        <v>0</v>
      </c>
      <c r="AU1175" s="25">
        <v>19.200000000000003</v>
      </c>
      <c r="AV1175" s="25">
        <v>6.4</v>
      </c>
      <c r="AW1175" s="25">
        <v>16</v>
      </c>
      <c r="AX1175" s="25">
        <v>16</v>
      </c>
      <c r="AY1175" s="25">
        <v>0</v>
      </c>
      <c r="AZ1175" s="25">
        <v>4</v>
      </c>
      <c r="BA1175" s="25">
        <v>4</v>
      </c>
      <c r="BB1175" s="25">
        <v>9.6000000000000014</v>
      </c>
      <c r="BC1175" s="25">
        <v>8.8000000000000451</v>
      </c>
      <c r="BD1175" s="25">
        <v>27.200000000000003</v>
      </c>
      <c r="BE1175" s="25">
        <v>8</v>
      </c>
      <c r="BF1175" s="25">
        <v>29.6</v>
      </c>
      <c r="BG1175" s="25">
        <v>20.8</v>
      </c>
      <c r="BH1175" s="25">
        <v>18.400000000000002</v>
      </c>
      <c r="BI1175" s="25">
        <v>11.200000000000001</v>
      </c>
      <c r="BJ1175" s="25">
        <v>4.8000000000000007</v>
      </c>
      <c r="BK1175" s="25">
        <v>23.200000000000003</v>
      </c>
      <c r="BL1175" s="25">
        <v>0</v>
      </c>
      <c r="BM1175" s="25">
        <v>0</v>
      </c>
      <c r="BN1175" s="25">
        <v>11.200000000000001</v>
      </c>
      <c r="BO1175" t="s">
        <v>236</v>
      </c>
    </row>
    <row r="1176" spans="1:67" x14ac:dyDescent="0.25">
      <c r="B1176" t="s">
        <v>18</v>
      </c>
      <c r="C1176">
        <v>0.01</v>
      </c>
      <c r="D1176">
        <f t="shared" si="117"/>
        <v>0</v>
      </c>
      <c r="E1176">
        <v>0</v>
      </c>
      <c r="F1176">
        <v>0</v>
      </c>
      <c r="G1176">
        <v>0</v>
      </c>
      <c r="H1176">
        <v>0</v>
      </c>
      <c r="I1176">
        <v>0</v>
      </c>
      <c r="J1176" s="22">
        <v>0</v>
      </c>
      <c r="K1176" s="22">
        <v>0</v>
      </c>
      <c r="L1176" s="22">
        <v>0</v>
      </c>
      <c r="M1176" s="22">
        <v>0</v>
      </c>
      <c r="N1176" s="22">
        <v>0</v>
      </c>
      <c r="O1176" s="24">
        <v>0</v>
      </c>
      <c r="P1176" s="24">
        <v>0</v>
      </c>
      <c r="Q1176" s="24">
        <v>0</v>
      </c>
      <c r="R1176" s="24">
        <v>0</v>
      </c>
      <c r="S1176" s="24">
        <v>0</v>
      </c>
      <c r="T1176" s="24">
        <v>0</v>
      </c>
      <c r="U1176" s="24">
        <v>0</v>
      </c>
      <c r="V1176" s="24">
        <v>0</v>
      </c>
      <c r="W1176" s="24">
        <v>0</v>
      </c>
      <c r="X1176" s="24">
        <v>0</v>
      </c>
      <c r="Y1176" s="24">
        <v>0</v>
      </c>
      <c r="Z1176" s="24">
        <v>0</v>
      </c>
      <c r="AA1176" s="25">
        <v>0</v>
      </c>
      <c r="AB1176" s="25">
        <v>0</v>
      </c>
      <c r="AC1176" s="25">
        <v>0</v>
      </c>
      <c r="AD1176" s="25">
        <v>0</v>
      </c>
      <c r="AE1176" s="25">
        <v>0</v>
      </c>
      <c r="AF1176" s="25">
        <v>0</v>
      </c>
      <c r="AG1176" s="25">
        <v>0</v>
      </c>
      <c r="AH1176" s="25">
        <v>0</v>
      </c>
      <c r="AI1176" s="25">
        <v>0</v>
      </c>
      <c r="AJ1176" s="25">
        <v>0</v>
      </c>
      <c r="AK1176" s="25">
        <v>0</v>
      </c>
      <c r="AL1176" s="25">
        <v>0</v>
      </c>
      <c r="AM1176" s="25">
        <v>0</v>
      </c>
      <c r="AN1176" s="25">
        <v>0</v>
      </c>
      <c r="AO1176" s="25">
        <v>0</v>
      </c>
      <c r="AP1176" s="25">
        <v>0</v>
      </c>
      <c r="AQ1176" s="25">
        <v>0</v>
      </c>
      <c r="AR1176" s="25">
        <v>0</v>
      </c>
      <c r="AS1176" s="25">
        <v>0</v>
      </c>
      <c r="AT1176" s="25">
        <v>0</v>
      </c>
      <c r="AU1176" s="25">
        <v>0</v>
      </c>
      <c r="AV1176" s="25">
        <v>0</v>
      </c>
      <c r="AW1176" s="25">
        <v>0</v>
      </c>
      <c r="AX1176" s="25">
        <v>0</v>
      </c>
      <c r="AY1176" s="25">
        <v>0</v>
      </c>
      <c r="AZ1176" s="25">
        <v>0</v>
      </c>
      <c r="BA1176" s="25">
        <v>0</v>
      </c>
      <c r="BB1176" s="25">
        <v>0</v>
      </c>
      <c r="BC1176" s="25">
        <v>0</v>
      </c>
      <c r="BD1176" s="25">
        <v>0</v>
      </c>
      <c r="BE1176" s="25">
        <v>0</v>
      </c>
      <c r="BF1176" s="25">
        <v>0</v>
      </c>
      <c r="BG1176" s="25">
        <v>0</v>
      </c>
      <c r="BH1176" s="25">
        <v>0</v>
      </c>
      <c r="BI1176" s="25">
        <v>0</v>
      </c>
      <c r="BJ1176" s="25">
        <v>0</v>
      </c>
      <c r="BK1176" s="25">
        <v>0</v>
      </c>
      <c r="BL1176" s="25">
        <v>0</v>
      </c>
      <c r="BM1176" s="25">
        <v>0</v>
      </c>
      <c r="BN1176" s="25">
        <v>0</v>
      </c>
      <c r="BO1176" t="s">
        <v>237</v>
      </c>
    </row>
    <row r="1177" spans="1:67" x14ac:dyDescent="0.25">
      <c r="B1177" t="s">
        <v>18</v>
      </c>
      <c r="C1177">
        <v>0.02</v>
      </c>
      <c r="D1177">
        <f t="shared" si="117"/>
        <v>0</v>
      </c>
      <c r="E1177">
        <v>0</v>
      </c>
      <c r="F1177">
        <v>0</v>
      </c>
      <c r="G1177">
        <v>0</v>
      </c>
      <c r="H1177">
        <v>0</v>
      </c>
      <c r="I1177">
        <v>0</v>
      </c>
      <c r="J1177" s="22">
        <v>0</v>
      </c>
      <c r="K1177" s="22">
        <v>0</v>
      </c>
      <c r="L1177" s="22">
        <v>0</v>
      </c>
      <c r="M1177" s="22">
        <v>0</v>
      </c>
      <c r="N1177" s="22">
        <v>0</v>
      </c>
      <c r="O1177" s="24">
        <v>0</v>
      </c>
      <c r="P1177" s="24">
        <v>0</v>
      </c>
      <c r="Q1177" s="24">
        <v>0</v>
      </c>
      <c r="R1177" s="24">
        <v>0</v>
      </c>
      <c r="S1177" s="24">
        <v>0</v>
      </c>
      <c r="T1177" s="24">
        <v>0</v>
      </c>
      <c r="U1177" s="24">
        <v>0</v>
      </c>
      <c r="V1177" s="24">
        <v>0</v>
      </c>
      <c r="W1177" s="24">
        <v>0</v>
      </c>
      <c r="X1177" s="24">
        <v>0</v>
      </c>
      <c r="Y1177" s="24">
        <v>0</v>
      </c>
      <c r="Z1177" s="24">
        <v>0</v>
      </c>
      <c r="AA1177" s="25">
        <v>0</v>
      </c>
      <c r="AB1177" s="25">
        <v>0</v>
      </c>
      <c r="AC1177" s="25">
        <v>0</v>
      </c>
      <c r="AD1177" s="25">
        <v>0</v>
      </c>
      <c r="AE1177" s="25">
        <v>0</v>
      </c>
      <c r="AF1177" s="25">
        <v>0</v>
      </c>
      <c r="AG1177" s="25">
        <v>0</v>
      </c>
      <c r="AH1177" s="25">
        <v>0</v>
      </c>
      <c r="AI1177" s="25">
        <v>0</v>
      </c>
      <c r="AJ1177" s="25">
        <v>0</v>
      </c>
      <c r="AK1177" s="25">
        <v>0</v>
      </c>
      <c r="AL1177" s="25">
        <v>0</v>
      </c>
      <c r="AM1177" s="25">
        <v>0</v>
      </c>
      <c r="AN1177" s="25">
        <v>0</v>
      </c>
      <c r="AO1177" s="25">
        <v>0</v>
      </c>
      <c r="AP1177" s="25">
        <v>0</v>
      </c>
      <c r="AQ1177" s="25">
        <v>0</v>
      </c>
      <c r="AR1177" s="25">
        <v>0</v>
      </c>
      <c r="AS1177" s="25">
        <v>0</v>
      </c>
      <c r="AT1177" s="25">
        <v>0</v>
      </c>
      <c r="AU1177" s="25">
        <v>0</v>
      </c>
      <c r="AV1177" s="25">
        <v>0</v>
      </c>
      <c r="AW1177" s="25">
        <v>0</v>
      </c>
      <c r="AX1177" s="25">
        <v>0</v>
      </c>
      <c r="AY1177" s="25">
        <v>0</v>
      </c>
      <c r="AZ1177" s="25">
        <v>0</v>
      </c>
      <c r="BA1177" s="25">
        <v>0</v>
      </c>
      <c r="BB1177" s="25">
        <v>0</v>
      </c>
      <c r="BC1177" s="25">
        <v>0</v>
      </c>
      <c r="BD1177" s="25">
        <v>0</v>
      </c>
      <c r="BE1177" s="25">
        <v>0</v>
      </c>
      <c r="BF1177" s="25">
        <v>0</v>
      </c>
      <c r="BG1177" s="25">
        <v>0</v>
      </c>
      <c r="BH1177" s="25">
        <v>0</v>
      </c>
      <c r="BI1177" s="25">
        <v>0</v>
      </c>
      <c r="BJ1177" s="25">
        <v>0</v>
      </c>
      <c r="BK1177" s="25">
        <v>0</v>
      </c>
      <c r="BL1177" s="25">
        <v>0</v>
      </c>
      <c r="BM1177" s="25">
        <v>0</v>
      </c>
      <c r="BN1177" s="25">
        <v>0</v>
      </c>
      <c r="BO1177" t="s">
        <v>237</v>
      </c>
    </row>
    <row r="1178" spans="1:67" x14ac:dyDescent="0.25">
      <c r="B1178" t="s">
        <v>18</v>
      </c>
      <c r="C1178">
        <v>0.03</v>
      </c>
      <c r="D1178">
        <f t="shared" si="117"/>
        <v>0</v>
      </c>
      <c r="E1178">
        <v>0</v>
      </c>
      <c r="F1178">
        <v>0</v>
      </c>
      <c r="G1178">
        <v>0</v>
      </c>
      <c r="H1178">
        <v>0</v>
      </c>
      <c r="I1178">
        <v>0</v>
      </c>
      <c r="J1178" s="22">
        <v>0</v>
      </c>
      <c r="K1178" s="22">
        <v>0</v>
      </c>
      <c r="L1178" s="22">
        <v>0</v>
      </c>
      <c r="M1178" s="22">
        <v>0</v>
      </c>
      <c r="N1178" s="22">
        <v>0</v>
      </c>
      <c r="O1178" s="24">
        <v>0</v>
      </c>
      <c r="P1178" s="24">
        <v>0</v>
      </c>
      <c r="Q1178" s="24">
        <v>0</v>
      </c>
      <c r="R1178" s="24">
        <v>0</v>
      </c>
      <c r="S1178" s="24">
        <v>0</v>
      </c>
      <c r="T1178" s="24">
        <v>0</v>
      </c>
      <c r="U1178" s="24">
        <v>0</v>
      </c>
      <c r="V1178" s="24">
        <v>0</v>
      </c>
      <c r="W1178" s="24">
        <v>0</v>
      </c>
      <c r="X1178" s="24">
        <v>0</v>
      </c>
      <c r="Y1178" s="24">
        <v>0</v>
      </c>
      <c r="Z1178" s="24">
        <v>0</v>
      </c>
      <c r="AA1178" s="25">
        <v>0</v>
      </c>
      <c r="AB1178" s="25">
        <v>0</v>
      </c>
      <c r="AC1178" s="25">
        <v>0</v>
      </c>
      <c r="AD1178" s="25">
        <v>0</v>
      </c>
      <c r="AE1178" s="25">
        <v>0</v>
      </c>
      <c r="AF1178" s="25">
        <v>0</v>
      </c>
      <c r="AG1178" s="25">
        <v>0</v>
      </c>
      <c r="AH1178" s="25">
        <v>0</v>
      </c>
      <c r="AI1178" s="25">
        <v>0</v>
      </c>
      <c r="AJ1178" s="25">
        <v>0</v>
      </c>
      <c r="AK1178" s="25">
        <v>0</v>
      </c>
      <c r="AL1178" s="25">
        <v>0</v>
      </c>
      <c r="AM1178" s="25">
        <v>0</v>
      </c>
      <c r="AN1178" s="25">
        <v>0</v>
      </c>
      <c r="AO1178" s="25">
        <v>0</v>
      </c>
      <c r="AP1178" s="25">
        <v>0</v>
      </c>
      <c r="AQ1178" s="25">
        <v>0</v>
      </c>
      <c r="AR1178" s="25">
        <v>0</v>
      </c>
      <c r="AS1178" s="25">
        <v>0</v>
      </c>
      <c r="AT1178" s="25">
        <v>0</v>
      </c>
      <c r="AU1178" s="25">
        <v>0</v>
      </c>
      <c r="AV1178" s="25">
        <v>0</v>
      </c>
      <c r="AW1178" s="25">
        <v>0</v>
      </c>
      <c r="AX1178" s="25">
        <v>0</v>
      </c>
      <c r="AY1178" s="25">
        <v>0</v>
      </c>
      <c r="AZ1178" s="25">
        <v>0</v>
      </c>
      <c r="BA1178" s="25">
        <v>0</v>
      </c>
      <c r="BB1178" s="25">
        <v>0</v>
      </c>
      <c r="BC1178" s="25">
        <v>0</v>
      </c>
      <c r="BD1178" s="25">
        <v>0</v>
      </c>
      <c r="BE1178" s="25">
        <v>0</v>
      </c>
      <c r="BF1178" s="25">
        <v>0</v>
      </c>
      <c r="BG1178" s="25">
        <v>0</v>
      </c>
      <c r="BH1178" s="25">
        <v>0</v>
      </c>
      <c r="BI1178" s="25">
        <v>0</v>
      </c>
      <c r="BJ1178" s="25">
        <v>0</v>
      </c>
      <c r="BK1178" s="25">
        <v>0</v>
      </c>
      <c r="BL1178" s="25">
        <v>0</v>
      </c>
      <c r="BM1178" s="25">
        <v>0</v>
      </c>
      <c r="BN1178" s="25">
        <v>0</v>
      </c>
      <c r="BO1178" t="s">
        <v>237</v>
      </c>
    </row>
    <row r="1179" spans="1:67" x14ac:dyDescent="0.25">
      <c r="B1179" t="s">
        <v>18</v>
      </c>
      <c r="C1179">
        <v>0.04</v>
      </c>
      <c r="D1179">
        <f t="shared" si="117"/>
        <v>0</v>
      </c>
      <c r="E1179">
        <v>0</v>
      </c>
      <c r="F1179">
        <v>0</v>
      </c>
      <c r="G1179">
        <v>0</v>
      </c>
      <c r="H1179">
        <v>0</v>
      </c>
      <c r="I1179">
        <v>0</v>
      </c>
      <c r="J1179" s="22">
        <v>0</v>
      </c>
      <c r="K1179" s="22">
        <v>0</v>
      </c>
      <c r="L1179" s="22">
        <v>0</v>
      </c>
      <c r="M1179" s="22">
        <v>0</v>
      </c>
      <c r="N1179" s="22">
        <v>0</v>
      </c>
      <c r="O1179" s="24">
        <v>0</v>
      </c>
      <c r="P1179" s="24">
        <v>0</v>
      </c>
      <c r="Q1179" s="24">
        <v>0</v>
      </c>
      <c r="R1179" s="24">
        <v>0</v>
      </c>
      <c r="S1179" s="24">
        <v>0</v>
      </c>
      <c r="T1179" s="24">
        <v>0</v>
      </c>
      <c r="U1179" s="24">
        <v>0</v>
      </c>
      <c r="V1179" s="24">
        <v>0</v>
      </c>
      <c r="W1179" s="24">
        <v>0</v>
      </c>
      <c r="X1179" s="24">
        <v>0</v>
      </c>
      <c r="Y1179" s="24">
        <v>0</v>
      </c>
      <c r="Z1179" s="24">
        <v>0</v>
      </c>
      <c r="AA1179" s="25">
        <v>0</v>
      </c>
      <c r="AB1179" s="25">
        <v>0</v>
      </c>
      <c r="AC1179" s="25">
        <v>0</v>
      </c>
      <c r="AD1179" s="25">
        <v>0</v>
      </c>
      <c r="AE1179" s="25">
        <v>0</v>
      </c>
      <c r="AF1179" s="25">
        <v>0</v>
      </c>
      <c r="AG1179" s="25">
        <v>0</v>
      </c>
      <c r="AH1179" s="25">
        <v>0</v>
      </c>
      <c r="AI1179" s="25">
        <v>0</v>
      </c>
      <c r="AJ1179" s="25">
        <v>0</v>
      </c>
      <c r="AK1179" s="25">
        <v>0</v>
      </c>
      <c r="AL1179" s="25">
        <v>0</v>
      </c>
      <c r="AM1179" s="25">
        <v>0</v>
      </c>
      <c r="AN1179" s="25">
        <v>0</v>
      </c>
      <c r="AO1179" s="25">
        <v>0</v>
      </c>
      <c r="AP1179" s="25">
        <v>0</v>
      </c>
      <c r="AQ1179" s="25">
        <v>0</v>
      </c>
      <c r="AR1179" s="25">
        <v>0</v>
      </c>
      <c r="AS1179" s="25">
        <v>0</v>
      </c>
      <c r="AT1179" s="25">
        <v>0</v>
      </c>
      <c r="AU1179" s="25">
        <v>0</v>
      </c>
      <c r="AV1179" s="25">
        <v>0</v>
      </c>
      <c r="AW1179" s="25">
        <v>0</v>
      </c>
      <c r="AX1179" s="25">
        <v>0</v>
      </c>
      <c r="AY1179" s="25">
        <v>0</v>
      </c>
      <c r="AZ1179" s="25">
        <v>0</v>
      </c>
      <c r="BA1179" s="25">
        <v>0</v>
      </c>
      <c r="BB1179" s="25">
        <v>0</v>
      </c>
      <c r="BC1179" s="25">
        <v>0</v>
      </c>
      <c r="BD1179" s="25">
        <v>0</v>
      </c>
      <c r="BE1179" s="25">
        <v>0</v>
      </c>
      <c r="BF1179" s="25">
        <v>0</v>
      </c>
      <c r="BG1179" s="25">
        <v>0</v>
      </c>
      <c r="BH1179" s="25">
        <v>0</v>
      </c>
      <c r="BI1179" s="25">
        <v>0</v>
      </c>
      <c r="BJ1179" s="25">
        <v>0</v>
      </c>
      <c r="BK1179" s="25">
        <v>0</v>
      </c>
      <c r="BL1179" s="25">
        <v>0</v>
      </c>
      <c r="BM1179" s="25">
        <v>0</v>
      </c>
      <c r="BN1179" s="25">
        <v>0</v>
      </c>
      <c r="BO1179" t="s">
        <v>237</v>
      </c>
    </row>
    <row r="1180" spans="1:67" x14ac:dyDescent="0.25">
      <c r="B1180" t="s">
        <v>18</v>
      </c>
      <c r="C1180">
        <v>0.05</v>
      </c>
      <c r="D1180">
        <f t="shared" si="117"/>
        <v>0</v>
      </c>
      <c r="E1180">
        <v>0</v>
      </c>
      <c r="F1180">
        <v>0</v>
      </c>
      <c r="G1180">
        <v>0</v>
      </c>
      <c r="H1180">
        <v>0</v>
      </c>
      <c r="I1180">
        <v>0</v>
      </c>
      <c r="J1180" s="22">
        <v>0</v>
      </c>
      <c r="K1180" s="22">
        <v>0</v>
      </c>
      <c r="L1180" s="22">
        <v>0</v>
      </c>
      <c r="M1180" s="22">
        <v>0</v>
      </c>
      <c r="N1180" s="22">
        <v>0</v>
      </c>
      <c r="O1180" s="24">
        <v>0</v>
      </c>
      <c r="P1180" s="24">
        <v>0</v>
      </c>
      <c r="Q1180" s="24">
        <v>0</v>
      </c>
      <c r="R1180" s="24">
        <v>0</v>
      </c>
      <c r="S1180" s="24">
        <v>0</v>
      </c>
      <c r="T1180" s="24">
        <v>0</v>
      </c>
      <c r="U1180" s="24">
        <v>0</v>
      </c>
      <c r="V1180" s="24">
        <v>0</v>
      </c>
      <c r="W1180" s="24">
        <v>0</v>
      </c>
      <c r="X1180" s="24">
        <v>0</v>
      </c>
      <c r="Y1180" s="24">
        <v>0</v>
      </c>
      <c r="Z1180" s="24">
        <v>0</v>
      </c>
      <c r="AA1180" s="25">
        <v>0</v>
      </c>
      <c r="AB1180" s="25">
        <v>0</v>
      </c>
      <c r="AC1180" s="25">
        <v>0</v>
      </c>
      <c r="AD1180" s="25">
        <v>0</v>
      </c>
      <c r="AE1180" s="25">
        <v>0</v>
      </c>
      <c r="AF1180" s="25">
        <v>0</v>
      </c>
      <c r="AG1180" s="25">
        <v>0</v>
      </c>
      <c r="AH1180" s="25">
        <v>0</v>
      </c>
      <c r="AI1180" s="25">
        <v>0</v>
      </c>
      <c r="AJ1180" s="25">
        <v>0</v>
      </c>
      <c r="AK1180" s="25">
        <v>0</v>
      </c>
      <c r="AL1180" s="25">
        <v>0</v>
      </c>
      <c r="AM1180" s="25">
        <v>0</v>
      </c>
      <c r="AN1180" s="25">
        <v>0</v>
      </c>
      <c r="AO1180" s="25">
        <v>0</v>
      </c>
      <c r="AP1180" s="25">
        <v>0</v>
      </c>
      <c r="AQ1180" s="25">
        <v>0</v>
      </c>
      <c r="AR1180" s="25">
        <v>0</v>
      </c>
      <c r="AS1180" s="25">
        <v>0</v>
      </c>
      <c r="AT1180" s="25">
        <v>0</v>
      </c>
      <c r="AU1180" s="25">
        <v>0</v>
      </c>
      <c r="AV1180" s="25">
        <v>0</v>
      </c>
      <c r="AW1180" s="25">
        <v>0</v>
      </c>
      <c r="AX1180" s="25">
        <v>0</v>
      </c>
      <c r="AY1180" s="25">
        <v>0</v>
      </c>
      <c r="AZ1180" s="25">
        <v>0</v>
      </c>
      <c r="BA1180" s="25">
        <v>0</v>
      </c>
      <c r="BB1180" s="25">
        <v>0</v>
      </c>
      <c r="BC1180" s="25">
        <v>0</v>
      </c>
      <c r="BD1180" s="25">
        <v>0</v>
      </c>
      <c r="BE1180" s="25">
        <v>0</v>
      </c>
      <c r="BF1180" s="25">
        <v>0</v>
      </c>
      <c r="BG1180" s="25">
        <v>0</v>
      </c>
      <c r="BH1180" s="25">
        <v>0</v>
      </c>
      <c r="BI1180" s="25">
        <v>0</v>
      </c>
      <c r="BJ1180" s="25">
        <v>0</v>
      </c>
      <c r="BK1180" s="25">
        <v>0</v>
      </c>
      <c r="BL1180" s="25">
        <v>0</v>
      </c>
      <c r="BM1180" s="25">
        <v>0</v>
      </c>
      <c r="BN1180" s="25">
        <v>0</v>
      </c>
      <c r="BO1180" t="s">
        <v>237</v>
      </c>
    </row>
    <row r="1181" spans="1:67" x14ac:dyDescent="0.25">
      <c r="A1181" s="6">
        <v>45261</v>
      </c>
      <c r="B1181" t="s">
        <v>18</v>
      </c>
      <c r="C1181">
        <v>1</v>
      </c>
      <c r="D1181">
        <f t="shared" si="117"/>
        <v>384.00000000000023</v>
      </c>
      <c r="E1181">
        <f t="shared" ref="E1181:E1211" si="122">SUM(BE1181:BN1181)</f>
        <v>55.2</v>
      </c>
      <c r="F1181">
        <f t="shared" ref="F1181:F1242" si="123">SUM(AA1181:AJ1181)</f>
        <v>124.80000000000018</v>
      </c>
      <c r="G1181">
        <f t="shared" ref="G1181:G1242" si="124">SUM(AU1181:BD1181)</f>
        <v>118.4</v>
      </c>
      <c r="H1181">
        <f t="shared" ref="H1181:H1242" si="125">SUM(AL1181:AT1181)</f>
        <v>85.600000000000023</v>
      </c>
      <c r="I1181">
        <v>0</v>
      </c>
      <c r="J1181" s="22">
        <v>0.51200000000000001</v>
      </c>
      <c r="K1181" s="22">
        <v>0.42400000000000004</v>
      </c>
      <c r="L1181" s="22">
        <v>0.76000000000000012</v>
      </c>
      <c r="M1181" s="22">
        <v>0.70400000000000007</v>
      </c>
      <c r="N1181" s="22">
        <v>0.41600000000000004</v>
      </c>
      <c r="O1181" s="24">
        <v>0.77600000000000002</v>
      </c>
      <c r="P1181" s="24">
        <v>0.6080000000000001</v>
      </c>
      <c r="Q1181" s="24">
        <v>0.52800000000000002</v>
      </c>
      <c r="R1181" s="24">
        <v>0.59199999999999997</v>
      </c>
      <c r="S1181" s="24">
        <v>0.62400000000000011</v>
      </c>
      <c r="T1181" s="24">
        <v>0.40800000000000003</v>
      </c>
      <c r="U1181" s="24">
        <v>0.64000000000000012</v>
      </c>
      <c r="V1181" s="24">
        <v>0.8</v>
      </c>
      <c r="W1181" s="24">
        <v>0.69600000000000006</v>
      </c>
      <c r="X1181" s="24">
        <v>0.79200000000000004</v>
      </c>
      <c r="Y1181" s="24">
        <v>0.79200000000000004</v>
      </c>
      <c r="Z1181" s="24">
        <v>0.44800000000000006</v>
      </c>
      <c r="AA1181" s="25">
        <v>10.4</v>
      </c>
      <c r="AB1181" s="25">
        <v>0</v>
      </c>
      <c r="AC1181" s="25">
        <v>30.400000000000002</v>
      </c>
      <c r="AD1181" s="25">
        <v>33.6</v>
      </c>
      <c r="AE1181" s="25">
        <v>5.6000000000000005</v>
      </c>
      <c r="AF1181" s="25">
        <v>0</v>
      </c>
      <c r="AG1181" s="25">
        <v>4.0000000000000915</v>
      </c>
      <c r="AH1181" s="25">
        <v>12.8</v>
      </c>
      <c r="AI1181" s="25">
        <v>1.6000000000000911</v>
      </c>
      <c r="AJ1181" s="25">
        <v>26.400000000000002</v>
      </c>
      <c r="AK1181" s="25">
        <v>0</v>
      </c>
      <c r="AL1181" s="25">
        <v>4</v>
      </c>
      <c r="AM1181" s="25">
        <v>26.400000000000002</v>
      </c>
      <c r="AN1181" s="25">
        <v>2.4000000000000004</v>
      </c>
      <c r="AO1181" s="25">
        <v>12.8</v>
      </c>
      <c r="AP1181" s="25">
        <v>0</v>
      </c>
      <c r="AQ1181" s="25">
        <v>19.200000000000003</v>
      </c>
      <c r="AR1181" s="25">
        <v>0</v>
      </c>
      <c r="AS1181" s="25">
        <v>2.4000000000000004</v>
      </c>
      <c r="AT1181" s="25">
        <v>18.400000000000002</v>
      </c>
      <c r="AU1181" s="25">
        <v>22.400000000000002</v>
      </c>
      <c r="AV1181" s="25">
        <v>17.600000000000001</v>
      </c>
      <c r="AW1181" s="25">
        <v>13.600000000000001</v>
      </c>
      <c r="AX1181" s="25">
        <v>19.200000000000003</v>
      </c>
      <c r="AY1181" s="25">
        <v>0.8</v>
      </c>
      <c r="AZ1181" s="25">
        <v>8</v>
      </c>
      <c r="BA1181" s="25">
        <v>0</v>
      </c>
      <c r="BB1181" s="25">
        <v>0</v>
      </c>
      <c r="BC1181" s="25">
        <v>0</v>
      </c>
      <c r="BD1181" s="25">
        <v>36.800000000000004</v>
      </c>
      <c r="BE1181" s="25">
        <v>2.4000000000000004</v>
      </c>
      <c r="BF1181" s="25">
        <v>0</v>
      </c>
      <c r="BG1181" s="25">
        <v>13.600000000000001</v>
      </c>
      <c r="BH1181" s="25">
        <v>0.8</v>
      </c>
      <c r="BI1181" s="25">
        <v>0</v>
      </c>
      <c r="BJ1181" s="25">
        <v>12.8</v>
      </c>
      <c r="BK1181" s="25">
        <v>10.4</v>
      </c>
      <c r="BL1181" s="25">
        <v>12</v>
      </c>
      <c r="BM1181" s="25">
        <v>3.2</v>
      </c>
      <c r="BN1181" s="25">
        <v>0</v>
      </c>
      <c r="BO1181" t="s">
        <v>236</v>
      </c>
    </row>
    <row r="1182" spans="1:67" x14ac:dyDescent="0.25">
      <c r="A1182" s="6">
        <v>45262</v>
      </c>
      <c r="B1182" t="s">
        <v>18</v>
      </c>
      <c r="C1182">
        <v>2</v>
      </c>
      <c r="D1182">
        <f t="shared" si="117"/>
        <v>303.2</v>
      </c>
      <c r="E1182">
        <f t="shared" si="122"/>
        <v>87.200000000000017</v>
      </c>
      <c r="F1182">
        <f t="shared" si="123"/>
        <v>118.4</v>
      </c>
      <c r="G1182">
        <f t="shared" si="124"/>
        <v>71.2</v>
      </c>
      <c r="H1182">
        <f t="shared" si="125"/>
        <v>26.400000000000002</v>
      </c>
      <c r="I1182">
        <v>0</v>
      </c>
      <c r="J1182" s="22">
        <v>0.20800000000000002</v>
      </c>
      <c r="K1182" s="22">
        <v>0.72000000000000008</v>
      </c>
      <c r="L1182" s="22">
        <v>0.79200000000000004</v>
      </c>
      <c r="M1182" s="22">
        <v>0.79200000000000004</v>
      </c>
      <c r="N1182" s="22">
        <v>0.74400000000000011</v>
      </c>
      <c r="O1182" s="24">
        <v>0.8</v>
      </c>
      <c r="P1182" s="24">
        <v>0.48</v>
      </c>
      <c r="Q1182" s="24">
        <v>0.57599999999999996</v>
      </c>
      <c r="R1182" s="24">
        <v>0.44800000000000006</v>
      </c>
      <c r="S1182" s="24">
        <v>0.504</v>
      </c>
      <c r="T1182" s="24">
        <v>0.51200000000000001</v>
      </c>
      <c r="U1182" s="24">
        <v>0.43200000000000005</v>
      </c>
      <c r="V1182" s="24">
        <v>0.76000000000000012</v>
      </c>
      <c r="W1182" s="24">
        <v>0.58399999999999996</v>
      </c>
      <c r="X1182" s="24">
        <v>0.29599999999999999</v>
      </c>
      <c r="Y1182" s="24">
        <v>0.70400000000000007</v>
      </c>
      <c r="Z1182" s="24">
        <v>0.7360000000000001</v>
      </c>
      <c r="AA1182" s="25">
        <v>12.8</v>
      </c>
      <c r="AB1182" s="25">
        <v>25.6</v>
      </c>
      <c r="AC1182" s="25">
        <v>0</v>
      </c>
      <c r="AD1182" s="25">
        <v>12.8</v>
      </c>
      <c r="AE1182" s="25">
        <v>12</v>
      </c>
      <c r="AF1182" s="25">
        <v>8.8000000000000007</v>
      </c>
      <c r="AG1182" s="25">
        <v>30.400000000000002</v>
      </c>
      <c r="AH1182" s="25">
        <v>0</v>
      </c>
      <c r="AI1182" s="25">
        <v>12.8</v>
      </c>
      <c r="AJ1182" s="25">
        <v>3.2</v>
      </c>
      <c r="AK1182" s="25">
        <v>3.2</v>
      </c>
      <c r="AL1182" s="25">
        <v>0</v>
      </c>
      <c r="AM1182" s="25">
        <v>4</v>
      </c>
      <c r="AN1182" s="25">
        <v>5.6000000000000005</v>
      </c>
      <c r="AO1182" s="25">
        <v>9.6000000000000014</v>
      </c>
      <c r="AP1182" s="25">
        <v>0</v>
      </c>
      <c r="AQ1182" s="25">
        <v>3.2</v>
      </c>
      <c r="AR1182" s="25">
        <v>4</v>
      </c>
      <c r="AS1182" s="25">
        <v>0</v>
      </c>
      <c r="AT1182" s="25">
        <v>0</v>
      </c>
      <c r="AU1182" s="25">
        <v>1.6</v>
      </c>
      <c r="AV1182" s="25">
        <v>11.200000000000001</v>
      </c>
      <c r="AW1182" s="25">
        <v>0</v>
      </c>
      <c r="AX1182" s="25">
        <v>1.6</v>
      </c>
      <c r="AY1182" s="25">
        <v>38.400000000000006</v>
      </c>
      <c r="AZ1182" s="25">
        <v>13.600000000000001</v>
      </c>
      <c r="BA1182" s="25">
        <v>0</v>
      </c>
      <c r="BB1182" s="25">
        <v>4.8000000000000007</v>
      </c>
      <c r="BC1182" s="25">
        <v>0</v>
      </c>
      <c r="BD1182" s="25">
        <v>0</v>
      </c>
      <c r="BE1182" s="25">
        <v>7.2</v>
      </c>
      <c r="BF1182" s="25">
        <v>0</v>
      </c>
      <c r="BG1182" s="25">
        <v>0</v>
      </c>
      <c r="BH1182" s="25">
        <v>12.8</v>
      </c>
      <c r="BI1182" s="25">
        <v>0.8000000000000228</v>
      </c>
      <c r="BJ1182" s="25">
        <v>0.8</v>
      </c>
      <c r="BK1182" s="25">
        <v>13.600000000000001</v>
      </c>
      <c r="BL1182" s="25">
        <v>0.8</v>
      </c>
      <c r="BM1182" s="25">
        <v>24</v>
      </c>
      <c r="BN1182" s="25">
        <v>27.200000000000003</v>
      </c>
      <c r="BO1182" t="s">
        <v>236</v>
      </c>
    </row>
    <row r="1183" spans="1:67" x14ac:dyDescent="0.25">
      <c r="A1183" s="6">
        <v>45263</v>
      </c>
      <c r="B1183" t="s">
        <v>18</v>
      </c>
      <c r="C1183">
        <v>3</v>
      </c>
      <c r="D1183">
        <f t="shared" si="117"/>
        <v>320.80000000000013</v>
      </c>
      <c r="E1183">
        <f t="shared" si="122"/>
        <v>49.600000000000009</v>
      </c>
      <c r="F1183">
        <f t="shared" si="123"/>
        <v>56.000000000000043</v>
      </c>
      <c r="G1183">
        <f t="shared" si="124"/>
        <v>115.2</v>
      </c>
      <c r="H1183">
        <f t="shared" si="125"/>
        <v>100.00000000000006</v>
      </c>
      <c r="I1183">
        <v>0</v>
      </c>
      <c r="J1183" s="22">
        <v>0.47199999999999998</v>
      </c>
      <c r="K1183" s="22">
        <v>0.72000000000000008</v>
      </c>
      <c r="L1183" s="22">
        <v>0.34400000000000003</v>
      </c>
      <c r="M1183" s="22">
        <v>0.69600000000000006</v>
      </c>
      <c r="N1183" s="22">
        <v>0.71200000000000008</v>
      </c>
      <c r="O1183" s="24">
        <v>0.72000000000000008</v>
      </c>
      <c r="P1183" s="24">
        <v>0.48</v>
      </c>
      <c r="Q1183" s="24">
        <v>0.68</v>
      </c>
      <c r="R1183" s="24">
        <v>0.44800000000000006</v>
      </c>
      <c r="S1183" s="24">
        <v>0.71200000000000008</v>
      </c>
      <c r="T1183" s="24">
        <v>0.54400000000000004</v>
      </c>
      <c r="U1183" s="24">
        <v>0.44800000000000006</v>
      </c>
      <c r="V1183" s="24">
        <v>0.34400000000000003</v>
      </c>
      <c r="W1183" s="24">
        <v>0.27200000000000002</v>
      </c>
      <c r="X1183" s="24">
        <v>0.37600000000000006</v>
      </c>
      <c r="Y1183" s="24">
        <v>0.74400000000000011</v>
      </c>
      <c r="Z1183" s="24">
        <v>0.77600000000000002</v>
      </c>
      <c r="AA1183" s="25">
        <v>11.200000000000001</v>
      </c>
      <c r="AB1183" s="25">
        <v>1.6</v>
      </c>
      <c r="AC1183" s="25">
        <v>5.6000000000000005</v>
      </c>
      <c r="AD1183" s="25">
        <v>8.8000000000000451</v>
      </c>
      <c r="AE1183" s="25">
        <v>0</v>
      </c>
      <c r="AF1183" s="25">
        <v>16.8</v>
      </c>
      <c r="AG1183" s="25">
        <v>0</v>
      </c>
      <c r="AH1183" s="25">
        <v>0</v>
      </c>
      <c r="AI1183" s="25">
        <v>6.4</v>
      </c>
      <c r="AJ1183" s="25">
        <v>5.6000000000000005</v>
      </c>
      <c r="AK1183" s="25">
        <v>4</v>
      </c>
      <c r="AL1183" s="25">
        <v>15.200000000000001</v>
      </c>
      <c r="AM1183" s="25">
        <v>8.0000000000000462</v>
      </c>
      <c r="AN1183" s="25">
        <v>0</v>
      </c>
      <c r="AO1183" s="25">
        <v>0</v>
      </c>
      <c r="AP1183" s="25">
        <v>0</v>
      </c>
      <c r="AQ1183" s="25">
        <v>2.4000000000000004</v>
      </c>
      <c r="AR1183" s="25">
        <v>24</v>
      </c>
      <c r="AS1183" s="25">
        <v>32</v>
      </c>
      <c r="AT1183" s="25">
        <v>18.400000000000002</v>
      </c>
      <c r="AU1183" s="25">
        <v>5.6000000000000005</v>
      </c>
      <c r="AV1183" s="25">
        <v>8</v>
      </c>
      <c r="AW1183" s="25">
        <v>43.2</v>
      </c>
      <c r="AX1183" s="25">
        <v>23.200000000000003</v>
      </c>
      <c r="AY1183" s="25">
        <v>0</v>
      </c>
      <c r="AZ1183" s="25">
        <v>4</v>
      </c>
      <c r="BA1183" s="25">
        <v>0</v>
      </c>
      <c r="BB1183" s="25">
        <v>12.8</v>
      </c>
      <c r="BC1183" s="25">
        <v>0</v>
      </c>
      <c r="BD1183" s="25">
        <v>18.400000000000002</v>
      </c>
      <c r="BE1183" s="25">
        <v>14.4</v>
      </c>
      <c r="BF1183" s="25">
        <v>0</v>
      </c>
      <c r="BG1183" s="25">
        <v>0</v>
      </c>
      <c r="BH1183" s="25">
        <v>4.8000000000000007</v>
      </c>
      <c r="BI1183" s="25">
        <v>0.8</v>
      </c>
      <c r="BJ1183" s="25">
        <v>4.8000000000000007</v>
      </c>
      <c r="BK1183" s="25">
        <v>0</v>
      </c>
      <c r="BL1183" s="25">
        <v>12</v>
      </c>
      <c r="BM1183" s="25">
        <v>12.8</v>
      </c>
      <c r="BN1183" s="25">
        <v>0</v>
      </c>
      <c r="BO1183" t="s">
        <v>236</v>
      </c>
    </row>
    <row r="1184" spans="1:67" x14ac:dyDescent="0.25">
      <c r="A1184" s="6">
        <v>45264</v>
      </c>
      <c r="B1184" t="s">
        <v>18</v>
      </c>
      <c r="C1184">
        <v>4</v>
      </c>
      <c r="D1184">
        <f t="shared" si="117"/>
        <v>382.40000000000015</v>
      </c>
      <c r="E1184">
        <f t="shared" si="122"/>
        <v>79.999999999999986</v>
      </c>
      <c r="F1184">
        <f t="shared" si="123"/>
        <v>116.00000000000009</v>
      </c>
      <c r="G1184">
        <f t="shared" si="124"/>
        <v>99.200000000000017</v>
      </c>
      <c r="H1184">
        <f t="shared" si="125"/>
        <v>87.200000000000088</v>
      </c>
      <c r="I1184">
        <v>0</v>
      </c>
      <c r="J1184" s="22">
        <v>0.30400000000000005</v>
      </c>
      <c r="K1184" s="22">
        <v>0.192</v>
      </c>
      <c r="L1184" s="22">
        <v>0.6080000000000001</v>
      </c>
      <c r="M1184" s="22">
        <v>0.54400000000000004</v>
      </c>
      <c r="N1184" s="22">
        <v>0.504</v>
      </c>
      <c r="O1184" s="24">
        <v>0.68800000000000006</v>
      </c>
      <c r="P1184" s="24">
        <v>0.76800000000000002</v>
      </c>
      <c r="Q1184" s="24">
        <v>0.4</v>
      </c>
      <c r="R1184" s="24">
        <v>0.48</v>
      </c>
      <c r="S1184" s="24">
        <v>0.36000000000000004</v>
      </c>
      <c r="T1184" s="24">
        <v>0.60000000000000009</v>
      </c>
      <c r="U1184" s="24">
        <v>0.77600000000000002</v>
      </c>
      <c r="V1184" s="24">
        <v>0.22400000000000003</v>
      </c>
      <c r="W1184" s="24">
        <v>0.28000000000000003</v>
      </c>
      <c r="X1184" s="24">
        <v>0.75200000000000011</v>
      </c>
      <c r="Y1184" s="24">
        <v>0.68800000000000006</v>
      </c>
      <c r="Z1184" s="24">
        <v>0.44000000000000006</v>
      </c>
      <c r="AA1184" s="25">
        <v>8.0000000000000906</v>
      </c>
      <c r="AB1184" s="25">
        <v>8</v>
      </c>
      <c r="AC1184" s="25">
        <v>6.4</v>
      </c>
      <c r="AD1184" s="25">
        <v>19.200000000000003</v>
      </c>
      <c r="AE1184" s="25">
        <v>0</v>
      </c>
      <c r="AF1184" s="25">
        <v>28.8</v>
      </c>
      <c r="AG1184" s="25">
        <v>31.200000000000003</v>
      </c>
      <c r="AH1184" s="25">
        <v>1.6</v>
      </c>
      <c r="AI1184" s="25">
        <v>12.8</v>
      </c>
      <c r="AJ1184" s="25">
        <v>0</v>
      </c>
      <c r="AK1184" s="25">
        <v>0</v>
      </c>
      <c r="AL1184" s="25">
        <v>13.600000000000001</v>
      </c>
      <c r="AM1184" s="25">
        <v>3.2</v>
      </c>
      <c r="AN1184" s="25">
        <v>8</v>
      </c>
      <c r="AO1184" s="25">
        <v>4.8000000000000007</v>
      </c>
      <c r="AP1184" s="25">
        <v>2.4000000000000909</v>
      </c>
      <c r="AQ1184" s="25">
        <v>18.400000000000002</v>
      </c>
      <c r="AR1184" s="25">
        <v>16.8</v>
      </c>
      <c r="AS1184" s="25">
        <v>0</v>
      </c>
      <c r="AT1184" s="25">
        <v>20</v>
      </c>
      <c r="AU1184" s="25">
        <v>7.2</v>
      </c>
      <c r="AV1184" s="25">
        <v>0.8</v>
      </c>
      <c r="AW1184" s="25">
        <v>6.4</v>
      </c>
      <c r="AX1184" s="25">
        <v>0</v>
      </c>
      <c r="AY1184" s="25">
        <v>0</v>
      </c>
      <c r="AZ1184" s="25">
        <v>31.200000000000003</v>
      </c>
      <c r="BA1184" s="25">
        <v>29.6</v>
      </c>
      <c r="BB1184" s="25">
        <v>17.600000000000001</v>
      </c>
      <c r="BC1184" s="25">
        <v>6.4</v>
      </c>
      <c r="BD1184" s="25">
        <v>0</v>
      </c>
      <c r="BE1184" s="25">
        <v>0.8</v>
      </c>
      <c r="BF1184" s="25">
        <v>36</v>
      </c>
      <c r="BG1184" s="25">
        <v>0</v>
      </c>
      <c r="BH1184" s="25">
        <v>12</v>
      </c>
      <c r="BI1184" s="25">
        <v>8.8000000000000007</v>
      </c>
      <c r="BJ1184" s="25">
        <v>0</v>
      </c>
      <c r="BK1184" s="25">
        <v>0</v>
      </c>
      <c r="BL1184" s="25">
        <v>13.600000000000001</v>
      </c>
      <c r="BM1184" s="25">
        <v>8</v>
      </c>
      <c r="BN1184" s="25">
        <v>0.8</v>
      </c>
      <c r="BO1184" t="s">
        <v>236</v>
      </c>
    </row>
    <row r="1185" spans="1:67" x14ac:dyDescent="0.25">
      <c r="A1185" s="6">
        <v>45265</v>
      </c>
      <c r="B1185" t="s">
        <v>18</v>
      </c>
      <c r="C1185">
        <v>5</v>
      </c>
      <c r="D1185">
        <f t="shared" si="117"/>
        <v>429.6</v>
      </c>
      <c r="E1185">
        <f t="shared" si="122"/>
        <v>134.40000000000003</v>
      </c>
      <c r="F1185">
        <f t="shared" si="123"/>
        <v>159.19999999999999</v>
      </c>
      <c r="G1185">
        <f t="shared" si="124"/>
        <v>56.000000000000007</v>
      </c>
      <c r="H1185">
        <f t="shared" si="125"/>
        <v>80.000000000000014</v>
      </c>
      <c r="I1185">
        <v>0</v>
      </c>
      <c r="J1185" s="22">
        <v>0.58399999999999996</v>
      </c>
      <c r="K1185" s="22">
        <v>0.52</v>
      </c>
      <c r="L1185" s="22">
        <v>0.63200000000000012</v>
      </c>
      <c r="M1185" s="22">
        <v>0.71200000000000008</v>
      </c>
      <c r="N1185" s="22">
        <v>0.33600000000000002</v>
      </c>
      <c r="O1185" s="24">
        <v>0.45600000000000007</v>
      </c>
      <c r="P1185" s="24">
        <v>0.54400000000000004</v>
      </c>
      <c r="Q1185" s="24">
        <v>0.64000000000000012</v>
      </c>
      <c r="R1185" s="24">
        <v>0.68800000000000006</v>
      </c>
      <c r="S1185" s="24">
        <v>0.51200000000000001</v>
      </c>
      <c r="T1185" s="24">
        <v>0.46399999999999997</v>
      </c>
      <c r="U1185" s="24">
        <v>0.40800000000000003</v>
      </c>
      <c r="V1185" s="24">
        <v>0.6160000000000001</v>
      </c>
      <c r="W1185" s="24">
        <v>0.63200000000000012</v>
      </c>
      <c r="X1185" s="24">
        <v>0.504</v>
      </c>
      <c r="Y1185" s="24">
        <v>0.57599999999999996</v>
      </c>
      <c r="Z1185" s="24">
        <v>0.26400000000000001</v>
      </c>
      <c r="AA1185" s="25">
        <v>0.8</v>
      </c>
      <c r="AB1185" s="25">
        <v>13.600000000000001</v>
      </c>
      <c r="AC1185" s="25">
        <v>0</v>
      </c>
      <c r="AD1185" s="25">
        <v>32.800000000000004</v>
      </c>
      <c r="AE1185" s="25">
        <v>18.400000000000002</v>
      </c>
      <c r="AF1185" s="25">
        <v>41.6</v>
      </c>
      <c r="AG1185" s="25">
        <v>5.6000000000000005</v>
      </c>
      <c r="AH1185" s="25">
        <v>19.200000000000003</v>
      </c>
      <c r="AI1185" s="25">
        <v>24</v>
      </c>
      <c r="AJ1185" s="25">
        <v>3.2</v>
      </c>
      <c r="AK1185" s="25">
        <v>22.400000000000002</v>
      </c>
      <c r="AL1185" s="25">
        <v>4.8000000000000007</v>
      </c>
      <c r="AM1185" s="25">
        <v>10.4</v>
      </c>
      <c r="AN1185" s="25">
        <v>11.200000000000001</v>
      </c>
      <c r="AO1185" s="25">
        <v>4</v>
      </c>
      <c r="AP1185" s="25">
        <v>19.200000000000003</v>
      </c>
      <c r="AQ1185" s="25">
        <v>4.8000000000000007</v>
      </c>
      <c r="AR1185" s="25">
        <v>3.2</v>
      </c>
      <c r="AS1185" s="25">
        <v>22.400000000000002</v>
      </c>
      <c r="AT1185" s="25">
        <v>0</v>
      </c>
      <c r="AU1185" s="25">
        <v>8</v>
      </c>
      <c r="AV1185" s="25">
        <v>21.6</v>
      </c>
      <c r="AW1185" s="25">
        <v>3.2</v>
      </c>
      <c r="AX1185" s="25">
        <v>0</v>
      </c>
      <c r="AY1185" s="25">
        <v>0</v>
      </c>
      <c r="AZ1185" s="25">
        <v>7.2</v>
      </c>
      <c r="BA1185" s="25">
        <v>0.8</v>
      </c>
      <c r="BB1185" s="25">
        <v>3.2</v>
      </c>
      <c r="BC1185" s="25">
        <v>12</v>
      </c>
      <c r="BD1185" s="25">
        <v>0</v>
      </c>
      <c r="BE1185" s="25">
        <v>0.8</v>
      </c>
      <c r="BF1185" s="25">
        <v>0</v>
      </c>
      <c r="BG1185" s="25">
        <v>18.400000000000002</v>
      </c>
      <c r="BH1185" s="25">
        <v>5.6000000000000005</v>
      </c>
      <c r="BI1185" s="25">
        <v>1.6</v>
      </c>
      <c r="BJ1185" s="25">
        <v>7.2</v>
      </c>
      <c r="BK1185" s="25">
        <v>19.200000000000003</v>
      </c>
      <c r="BL1185" s="25">
        <v>32</v>
      </c>
      <c r="BM1185" s="25">
        <v>30.400000000000002</v>
      </c>
      <c r="BN1185" s="25">
        <v>19.200000000000003</v>
      </c>
      <c r="BO1185" t="s">
        <v>236</v>
      </c>
    </row>
    <row r="1186" spans="1:67" x14ac:dyDescent="0.25">
      <c r="A1186" s="6">
        <v>45266</v>
      </c>
      <c r="B1186" t="s">
        <v>18</v>
      </c>
      <c r="C1186">
        <v>6</v>
      </c>
      <c r="D1186">
        <f t="shared" si="117"/>
        <v>396.80000000000007</v>
      </c>
      <c r="E1186">
        <f t="shared" si="122"/>
        <v>42.400000000000006</v>
      </c>
      <c r="F1186">
        <f t="shared" si="123"/>
        <v>116.00000000000001</v>
      </c>
      <c r="G1186">
        <f t="shared" si="124"/>
        <v>206.40000000000003</v>
      </c>
      <c r="H1186">
        <f t="shared" si="125"/>
        <v>32</v>
      </c>
      <c r="I1186">
        <v>0</v>
      </c>
      <c r="J1186" s="22">
        <v>0.69600000000000006</v>
      </c>
      <c r="K1186" s="22">
        <v>0.41600000000000004</v>
      </c>
      <c r="L1186" s="22">
        <v>0.6160000000000001</v>
      </c>
      <c r="M1186" s="22">
        <v>0.75200000000000011</v>
      </c>
      <c r="N1186" s="22">
        <v>0.6080000000000001</v>
      </c>
      <c r="O1186" s="24">
        <v>0.52</v>
      </c>
      <c r="P1186" s="24">
        <v>0.62400000000000011</v>
      </c>
      <c r="Q1186" s="24">
        <v>0.59199999999999997</v>
      </c>
      <c r="R1186" s="24">
        <v>0.48799999999999999</v>
      </c>
      <c r="S1186" s="24">
        <v>0.48</v>
      </c>
      <c r="T1186" s="24">
        <v>0.57599999999999996</v>
      </c>
      <c r="U1186" s="24">
        <v>0.64000000000000012</v>
      </c>
      <c r="V1186" s="24">
        <v>0.74400000000000011</v>
      </c>
      <c r="W1186" s="24">
        <v>0.72000000000000008</v>
      </c>
      <c r="X1186" s="24">
        <v>0.72800000000000009</v>
      </c>
      <c r="Y1186" s="24">
        <v>0.44800000000000006</v>
      </c>
      <c r="Z1186" s="24">
        <v>0.70400000000000007</v>
      </c>
      <c r="AA1186" s="25">
        <v>17.600000000000001</v>
      </c>
      <c r="AB1186" s="25">
        <v>2.4000000000000004</v>
      </c>
      <c r="AC1186" s="25">
        <v>4.8000000000000007</v>
      </c>
      <c r="AD1186" s="25">
        <v>22.400000000000002</v>
      </c>
      <c r="AE1186" s="25">
        <v>33.6</v>
      </c>
      <c r="AF1186" s="25">
        <v>0</v>
      </c>
      <c r="AG1186" s="25">
        <v>18.400000000000002</v>
      </c>
      <c r="AH1186" s="25">
        <v>5.6000000000000005</v>
      </c>
      <c r="AI1186" s="25">
        <v>6.4</v>
      </c>
      <c r="AJ1186" s="25">
        <v>4.8000000000000007</v>
      </c>
      <c r="AK1186" s="25">
        <v>3.2</v>
      </c>
      <c r="AL1186" s="25">
        <v>9.6000000000000014</v>
      </c>
      <c r="AM1186" s="25">
        <v>6.4</v>
      </c>
      <c r="AN1186" s="25">
        <v>0</v>
      </c>
      <c r="AO1186" s="25">
        <v>2.4000000000000004</v>
      </c>
      <c r="AP1186" s="25">
        <v>7.2</v>
      </c>
      <c r="AQ1186" s="25">
        <v>0</v>
      </c>
      <c r="AR1186" s="25">
        <v>5.6000000000000005</v>
      </c>
      <c r="AS1186" s="25">
        <v>0.8</v>
      </c>
      <c r="AT1186" s="25">
        <v>0</v>
      </c>
      <c r="AU1186" s="25">
        <v>20.8</v>
      </c>
      <c r="AV1186" s="25">
        <v>2.4000000000000004</v>
      </c>
      <c r="AW1186" s="25">
        <v>30.400000000000002</v>
      </c>
      <c r="AX1186" s="25">
        <v>10.4</v>
      </c>
      <c r="AY1186" s="25">
        <v>26.400000000000002</v>
      </c>
      <c r="AZ1186" s="25">
        <v>36</v>
      </c>
      <c r="BA1186" s="25">
        <v>20</v>
      </c>
      <c r="BB1186" s="25">
        <v>24</v>
      </c>
      <c r="BC1186" s="25">
        <v>7.2</v>
      </c>
      <c r="BD1186" s="25">
        <v>28.8</v>
      </c>
      <c r="BE1186" s="25">
        <v>19.200000000000003</v>
      </c>
      <c r="BF1186" s="25">
        <v>0</v>
      </c>
      <c r="BG1186" s="25">
        <v>1.6</v>
      </c>
      <c r="BH1186" s="25">
        <v>6.4</v>
      </c>
      <c r="BI1186" s="25">
        <v>2.4000000000000004</v>
      </c>
      <c r="BJ1186" s="25">
        <v>0</v>
      </c>
      <c r="BK1186" s="25">
        <v>5.6000000000000005</v>
      </c>
      <c r="BL1186" s="25">
        <v>7.2</v>
      </c>
      <c r="BM1186" s="25">
        <v>0</v>
      </c>
      <c r="BN1186" s="25">
        <v>0</v>
      </c>
      <c r="BO1186" t="s">
        <v>236</v>
      </c>
    </row>
    <row r="1187" spans="1:67" x14ac:dyDescent="0.25">
      <c r="A1187" s="6">
        <v>45267</v>
      </c>
      <c r="B1187" t="s">
        <v>18</v>
      </c>
      <c r="C1187">
        <v>7</v>
      </c>
      <c r="D1187">
        <f t="shared" si="117"/>
        <v>310.40000000000003</v>
      </c>
      <c r="E1187">
        <f t="shared" si="122"/>
        <v>122.40000000000002</v>
      </c>
      <c r="F1187">
        <f t="shared" si="123"/>
        <v>83.2</v>
      </c>
      <c r="G1187">
        <f t="shared" si="124"/>
        <v>45.6</v>
      </c>
      <c r="H1187">
        <f t="shared" si="125"/>
        <v>59.2</v>
      </c>
      <c r="I1187">
        <v>0</v>
      </c>
      <c r="J1187" s="22">
        <v>0.38400000000000001</v>
      </c>
      <c r="K1187" s="22">
        <v>0.63200000000000012</v>
      </c>
      <c r="L1187" s="22">
        <v>0.66400000000000015</v>
      </c>
      <c r="M1187" s="22">
        <v>0.68</v>
      </c>
      <c r="N1187" s="22">
        <v>0.7360000000000001</v>
      </c>
      <c r="O1187" s="24">
        <v>0.77600000000000002</v>
      </c>
      <c r="P1187" s="24">
        <v>0.504</v>
      </c>
      <c r="Q1187" s="24">
        <v>0.44000000000000006</v>
      </c>
      <c r="R1187" s="24">
        <v>0.76000000000000012</v>
      </c>
      <c r="S1187" s="24">
        <v>0.55200000000000005</v>
      </c>
      <c r="T1187" s="24">
        <v>0.48</v>
      </c>
      <c r="U1187" s="24">
        <v>0.79200000000000004</v>
      </c>
      <c r="V1187" s="24">
        <v>0.32800000000000007</v>
      </c>
      <c r="W1187" s="24">
        <v>0.76800000000000002</v>
      </c>
      <c r="X1187" s="24">
        <v>0.78400000000000003</v>
      </c>
      <c r="Y1187" s="24">
        <v>0.68800000000000006</v>
      </c>
      <c r="Z1187" s="24">
        <v>0.76800000000000002</v>
      </c>
      <c r="AA1187" s="25">
        <v>0</v>
      </c>
      <c r="AB1187" s="25">
        <v>12.8</v>
      </c>
      <c r="AC1187" s="25">
        <v>19.200000000000003</v>
      </c>
      <c r="AD1187" s="25">
        <v>3.2</v>
      </c>
      <c r="AE1187" s="25">
        <v>4.8000000000000007</v>
      </c>
      <c r="AF1187" s="25">
        <v>43.2</v>
      </c>
      <c r="AG1187" s="25">
        <v>0</v>
      </c>
      <c r="AH1187" s="25">
        <v>0</v>
      </c>
      <c r="AI1187" s="25">
        <v>0</v>
      </c>
      <c r="AJ1187" s="25">
        <v>0</v>
      </c>
      <c r="AK1187" s="25">
        <v>12.8</v>
      </c>
      <c r="AL1187" s="25">
        <v>0</v>
      </c>
      <c r="AM1187" s="25">
        <v>0.8</v>
      </c>
      <c r="AN1187" s="25">
        <v>13.600000000000001</v>
      </c>
      <c r="AO1187" s="25">
        <v>14.4</v>
      </c>
      <c r="AP1187" s="25">
        <v>22.400000000000002</v>
      </c>
      <c r="AQ1187" s="25">
        <v>0</v>
      </c>
      <c r="AR1187" s="25">
        <v>0</v>
      </c>
      <c r="AS1187" s="25">
        <v>0</v>
      </c>
      <c r="AT1187" s="25">
        <v>8</v>
      </c>
      <c r="AU1187" s="25">
        <v>0.8</v>
      </c>
      <c r="AV1187" s="25">
        <v>6.4</v>
      </c>
      <c r="AW1187" s="25">
        <v>0</v>
      </c>
      <c r="AX1187" s="25">
        <v>0.8</v>
      </c>
      <c r="AY1187" s="25">
        <v>0</v>
      </c>
      <c r="AZ1187" s="25">
        <v>11.200000000000001</v>
      </c>
      <c r="BA1187" s="25">
        <v>7.2</v>
      </c>
      <c r="BB1187" s="25">
        <v>15.200000000000001</v>
      </c>
      <c r="BC1187" s="25">
        <v>0</v>
      </c>
      <c r="BD1187" s="25">
        <v>4</v>
      </c>
      <c r="BE1187" s="25">
        <v>6.4</v>
      </c>
      <c r="BF1187" s="25">
        <v>0.8</v>
      </c>
      <c r="BG1187" s="25">
        <v>24.8</v>
      </c>
      <c r="BH1187" s="25">
        <v>18.400000000000002</v>
      </c>
      <c r="BI1187" s="25">
        <v>7.2</v>
      </c>
      <c r="BJ1187" s="25">
        <v>9.6000000000000014</v>
      </c>
      <c r="BK1187" s="25">
        <v>28.8</v>
      </c>
      <c r="BL1187" s="25">
        <v>4.8000000000000007</v>
      </c>
      <c r="BM1187" s="25">
        <v>19.200000000000003</v>
      </c>
      <c r="BN1187" s="25">
        <v>2.4000000000000004</v>
      </c>
      <c r="BO1187" t="s">
        <v>236</v>
      </c>
    </row>
    <row r="1188" spans="1:67" x14ac:dyDescent="0.25">
      <c r="A1188" s="6">
        <v>45268</v>
      </c>
      <c r="B1188" t="s">
        <v>18</v>
      </c>
      <c r="C1188">
        <v>8</v>
      </c>
      <c r="D1188">
        <f t="shared" si="117"/>
        <v>381.60000000000008</v>
      </c>
      <c r="E1188">
        <f t="shared" si="122"/>
        <v>110.40000000000002</v>
      </c>
      <c r="F1188">
        <f t="shared" si="123"/>
        <v>88.800000000000011</v>
      </c>
      <c r="G1188">
        <f t="shared" si="124"/>
        <v>113.6</v>
      </c>
      <c r="H1188">
        <f t="shared" si="125"/>
        <v>68.800000000000011</v>
      </c>
      <c r="I1188">
        <v>0</v>
      </c>
      <c r="J1188" s="22">
        <v>0.13600000000000001</v>
      </c>
      <c r="K1188" s="22">
        <v>0.69600000000000006</v>
      </c>
      <c r="L1188" s="22">
        <v>0.6080000000000001</v>
      </c>
      <c r="M1188" s="22">
        <v>0.64000000000000012</v>
      </c>
      <c r="N1188" s="22">
        <v>0.30400000000000005</v>
      </c>
      <c r="O1188" s="24">
        <v>0.52</v>
      </c>
      <c r="P1188" s="24">
        <v>0.56799999999999995</v>
      </c>
      <c r="Q1188" s="24">
        <v>0.55200000000000005</v>
      </c>
      <c r="R1188" s="24">
        <v>0.62400000000000011</v>
      </c>
      <c r="S1188" s="24">
        <v>0.79200000000000004</v>
      </c>
      <c r="T1188" s="24">
        <v>0.69600000000000006</v>
      </c>
      <c r="U1188" s="24">
        <v>0.7360000000000001</v>
      </c>
      <c r="V1188" s="24">
        <v>0.66400000000000015</v>
      </c>
      <c r="W1188" s="24">
        <v>0.43200000000000005</v>
      </c>
      <c r="X1188" s="24">
        <v>0.45600000000000007</v>
      </c>
      <c r="Y1188" s="24">
        <v>0.72800000000000009</v>
      </c>
      <c r="Z1188" s="24">
        <v>0.76000000000000012</v>
      </c>
      <c r="AA1188" s="25">
        <v>0</v>
      </c>
      <c r="AB1188" s="25">
        <v>15.200000000000001</v>
      </c>
      <c r="AC1188" s="25">
        <v>0</v>
      </c>
      <c r="AD1188" s="25">
        <v>10.4</v>
      </c>
      <c r="AE1188" s="25">
        <v>35.200000000000003</v>
      </c>
      <c r="AF1188" s="25">
        <v>1.6</v>
      </c>
      <c r="AG1188" s="25">
        <v>3.2</v>
      </c>
      <c r="AH1188" s="25">
        <v>0.8</v>
      </c>
      <c r="AI1188" s="25">
        <v>3.2</v>
      </c>
      <c r="AJ1188" s="25">
        <v>19.200000000000003</v>
      </c>
      <c r="AK1188" s="25">
        <v>14.4</v>
      </c>
      <c r="AL1188" s="25">
        <v>7.2</v>
      </c>
      <c r="AM1188" s="25">
        <v>28.8</v>
      </c>
      <c r="AN1188" s="25">
        <v>30.400000000000002</v>
      </c>
      <c r="AO1188" s="25">
        <v>0</v>
      </c>
      <c r="AP1188" s="25">
        <v>0</v>
      </c>
      <c r="AQ1188" s="25">
        <v>0</v>
      </c>
      <c r="AR1188" s="25">
        <v>2.4000000000000004</v>
      </c>
      <c r="AS1188" s="25">
        <v>0</v>
      </c>
      <c r="AT1188" s="25">
        <v>0</v>
      </c>
      <c r="AU1188" s="25">
        <v>29.6</v>
      </c>
      <c r="AV1188" s="25">
        <v>0</v>
      </c>
      <c r="AW1188" s="25">
        <v>0</v>
      </c>
      <c r="AX1188" s="25">
        <v>1.6</v>
      </c>
      <c r="AY1188" s="25">
        <v>24.8</v>
      </c>
      <c r="AZ1188" s="25">
        <v>4</v>
      </c>
      <c r="BA1188" s="25">
        <v>8.8000000000000007</v>
      </c>
      <c r="BB1188" s="25">
        <v>28</v>
      </c>
      <c r="BC1188" s="25">
        <v>0</v>
      </c>
      <c r="BD1188" s="25">
        <v>16.8</v>
      </c>
      <c r="BE1188" s="25">
        <v>16.8</v>
      </c>
      <c r="BF1188" s="25">
        <v>6.4</v>
      </c>
      <c r="BG1188" s="25">
        <v>7.2</v>
      </c>
      <c r="BH1188" s="25">
        <v>0.8</v>
      </c>
      <c r="BI1188" s="25">
        <v>5.6000000000000005</v>
      </c>
      <c r="BJ1188" s="25">
        <v>1.6</v>
      </c>
      <c r="BK1188" s="25">
        <v>32.800000000000004</v>
      </c>
      <c r="BL1188" s="25">
        <v>0</v>
      </c>
      <c r="BM1188" s="25">
        <v>34.4</v>
      </c>
      <c r="BN1188" s="25">
        <v>4.8000000000000007</v>
      </c>
      <c r="BO1188" t="s">
        <v>236</v>
      </c>
    </row>
    <row r="1189" spans="1:67" x14ac:dyDescent="0.25">
      <c r="A1189" s="6">
        <v>45269</v>
      </c>
      <c r="B1189" t="s">
        <v>18</v>
      </c>
      <c r="C1189">
        <v>9</v>
      </c>
      <c r="D1189">
        <f t="shared" si="117"/>
        <v>424.00000000000011</v>
      </c>
      <c r="E1189">
        <f t="shared" si="122"/>
        <v>109.60000000000001</v>
      </c>
      <c r="F1189">
        <f t="shared" si="123"/>
        <v>127.2</v>
      </c>
      <c r="G1189">
        <f t="shared" si="124"/>
        <v>128.8000000000001</v>
      </c>
      <c r="H1189">
        <f t="shared" si="125"/>
        <v>58.4</v>
      </c>
      <c r="I1189">
        <v>0</v>
      </c>
      <c r="J1189" s="22">
        <v>0.78400000000000003</v>
      </c>
      <c r="K1189" s="22">
        <v>0.496</v>
      </c>
      <c r="L1189" s="22">
        <v>0.69600000000000006</v>
      </c>
      <c r="M1189" s="22">
        <v>0.65600000000000014</v>
      </c>
      <c r="N1189" s="22">
        <v>0.76800000000000002</v>
      </c>
      <c r="O1189" s="24">
        <v>0.79200000000000004</v>
      </c>
      <c r="P1189" s="24">
        <v>0.72800000000000009</v>
      </c>
      <c r="Q1189" s="24">
        <v>0.6080000000000001</v>
      </c>
      <c r="R1189" s="24">
        <v>0.48</v>
      </c>
      <c r="S1189" s="24">
        <v>0.74400000000000011</v>
      </c>
      <c r="T1189" s="24">
        <v>0.58399999999999996</v>
      </c>
      <c r="U1189" s="24">
        <v>0.76800000000000002</v>
      </c>
      <c r="V1189" s="24">
        <v>0.36000000000000004</v>
      </c>
      <c r="W1189" s="24">
        <v>0.6080000000000001</v>
      </c>
      <c r="X1189" s="24">
        <v>0.57599999999999996</v>
      </c>
      <c r="Y1189" s="24">
        <v>0.496</v>
      </c>
      <c r="Z1189" s="24">
        <v>0.74400000000000011</v>
      </c>
      <c r="AA1189" s="25">
        <v>22.400000000000002</v>
      </c>
      <c r="AB1189" s="25">
        <v>11.200000000000001</v>
      </c>
      <c r="AC1189" s="25">
        <v>9.6000000000000014</v>
      </c>
      <c r="AD1189" s="25">
        <v>10.4</v>
      </c>
      <c r="AE1189" s="25">
        <v>8</v>
      </c>
      <c r="AF1189" s="25">
        <v>4.8000000000000007</v>
      </c>
      <c r="AG1189" s="25">
        <v>25.6</v>
      </c>
      <c r="AH1189" s="25">
        <v>9.6000000000000014</v>
      </c>
      <c r="AI1189" s="25">
        <v>14.4</v>
      </c>
      <c r="AJ1189" s="25">
        <v>11.200000000000001</v>
      </c>
      <c r="AK1189" s="25">
        <v>36.800000000000004</v>
      </c>
      <c r="AL1189" s="25">
        <v>20.8</v>
      </c>
      <c r="AM1189" s="25">
        <v>10.4</v>
      </c>
      <c r="AN1189" s="25">
        <v>16.8</v>
      </c>
      <c r="AO1189" s="25">
        <v>0</v>
      </c>
      <c r="AP1189" s="25">
        <v>0.8</v>
      </c>
      <c r="AQ1189" s="25">
        <v>0</v>
      </c>
      <c r="AR1189" s="25">
        <v>4</v>
      </c>
      <c r="AS1189" s="25">
        <v>5.6000000000000005</v>
      </c>
      <c r="AT1189" s="25">
        <v>0</v>
      </c>
      <c r="AU1189" s="25">
        <v>2.4000000000000004</v>
      </c>
      <c r="AV1189" s="25">
        <v>24.000000000000092</v>
      </c>
      <c r="AW1189" s="25">
        <v>16.8</v>
      </c>
      <c r="AX1189" s="25">
        <v>18.400000000000002</v>
      </c>
      <c r="AY1189" s="25">
        <v>6.4</v>
      </c>
      <c r="AZ1189" s="25">
        <v>8.8000000000000007</v>
      </c>
      <c r="BA1189" s="25">
        <v>14.4</v>
      </c>
      <c r="BB1189" s="25">
        <v>4.8000000000000007</v>
      </c>
      <c r="BC1189" s="25">
        <v>19.200000000000003</v>
      </c>
      <c r="BD1189" s="25">
        <v>13.600000000000001</v>
      </c>
      <c r="BE1189" s="25">
        <v>9.6000000000000014</v>
      </c>
      <c r="BF1189" s="25">
        <v>12</v>
      </c>
      <c r="BG1189" s="25">
        <v>28</v>
      </c>
      <c r="BH1189" s="25">
        <v>12.8</v>
      </c>
      <c r="BI1189" s="25">
        <v>4.8000000000000007</v>
      </c>
      <c r="BJ1189" s="25">
        <v>8</v>
      </c>
      <c r="BK1189" s="25">
        <v>17.600000000000001</v>
      </c>
      <c r="BL1189" s="25">
        <v>0</v>
      </c>
      <c r="BM1189" s="25">
        <v>16</v>
      </c>
      <c r="BN1189" s="25">
        <v>0.8</v>
      </c>
      <c r="BO1189" t="s">
        <v>236</v>
      </c>
    </row>
    <row r="1190" spans="1:67" x14ac:dyDescent="0.25">
      <c r="A1190" s="6">
        <v>45270</v>
      </c>
      <c r="B1190" t="s">
        <v>18</v>
      </c>
      <c r="C1190">
        <v>10</v>
      </c>
      <c r="D1190">
        <f t="shared" si="117"/>
        <v>431.20000000000005</v>
      </c>
      <c r="E1190">
        <f t="shared" si="122"/>
        <v>89.600000000000009</v>
      </c>
      <c r="F1190">
        <f t="shared" si="123"/>
        <v>175.20000000000002</v>
      </c>
      <c r="G1190">
        <f t="shared" si="124"/>
        <v>68</v>
      </c>
      <c r="H1190">
        <f t="shared" si="125"/>
        <v>98.4</v>
      </c>
      <c r="I1190">
        <v>0</v>
      </c>
      <c r="J1190" s="22">
        <v>0.41600000000000004</v>
      </c>
      <c r="K1190" s="22">
        <v>0.44800000000000006</v>
      </c>
      <c r="L1190" s="22">
        <v>0.12</v>
      </c>
      <c r="M1190" s="22">
        <v>0.66400000000000015</v>
      </c>
      <c r="N1190" s="22">
        <v>0.74400000000000011</v>
      </c>
      <c r="O1190" s="24">
        <v>0.58399999999999996</v>
      </c>
      <c r="P1190" s="24">
        <v>0.72000000000000008</v>
      </c>
      <c r="Q1190" s="24">
        <v>0.55200000000000005</v>
      </c>
      <c r="R1190" s="24">
        <v>0.48799999999999999</v>
      </c>
      <c r="S1190" s="24">
        <v>0.48</v>
      </c>
      <c r="T1190" s="24">
        <v>0.56799999999999995</v>
      </c>
      <c r="U1190" s="24">
        <v>0.33600000000000002</v>
      </c>
      <c r="V1190" s="24">
        <v>0.36000000000000004</v>
      </c>
      <c r="W1190" s="24">
        <v>0.65600000000000014</v>
      </c>
      <c r="X1190" s="24">
        <v>0.68</v>
      </c>
      <c r="Y1190" s="24">
        <v>0.28799999999999998</v>
      </c>
      <c r="Z1190" s="24">
        <v>0.24</v>
      </c>
      <c r="AA1190" s="25">
        <v>5.6000000000000005</v>
      </c>
      <c r="AB1190" s="25">
        <v>32.800000000000004</v>
      </c>
      <c r="AC1190" s="25">
        <v>4.8000000000000007</v>
      </c>
      <c r="AD1190" s="25">
        <v>9.6000000000000014</v>
      </c>
      <c r="AE1190" s="25">
        <v>4</v>
      </c>
      <c r="AF1190" s="25">
        <v>0</v>
      </c>
      <c r="AG1190" s="25">
        <v>35.200000000000003</v>
      </c>
      <c r="AH1190" s="25">
        <v>29.6</v>
      </c>
      <c r="AI1190" s="25">
        <v>27.200000000000003</v>
      </c>
      <c r="AJ1190" s="25">
        <v>26.400000000000002</v>
      </c>
      <c r="AK1190" s="25">
        <v>0</v>
      </c>
      <c r="AL1190" s="25">
        <v>0</v>
      </c>
      <c r="AM1190" s="25">
        <v>12.8</v>
      </c>
      <c r="AN1190" s="25">
        <v>5.6000000000000005</v>
      </c>
      <c r="AO1190" s="25">
        <v>2.4000000000000004</v>
      </c>
      <c r="AP1190" s="25">
        <v>2.4000000000000004</v>
      </c>
      <c r="AQ1190" s="25">
        <v>16.8</v>
      </c>
      <c r="AR1190" s="25">
        <v>16.8</v>
      </c>
      <c r="AS1190" s="25">
        <v>9.6000000000000014</v>
      </c>
      <c r="AT1190" s="25">
        <v>32</v>
      </c>
      <c r="AU1190" s="25">
        <v>0</v>
      </c>
      <c r="AV1190" s="25">
        <v>15.200000000000001</v>
      </c>
      <c r="AW1190" s="25">
        <v>3.2</v>
      </c>
      <c r="AX1190" s="25">
        <v>0</v>
      </c>
      <c r="AY1190" s="25">
        <v>9.6000000000000014</v>
      </c>
      <c r="AZ1190" s="25">
        <v>9.6000000000000014</v>
      </c>
      <c r="BA1190" s="25">
        <v>0</v>
      </c>
      <c r="BB1190" s="25">
        <v>0</v>
      </c>
      <c r="BC1190" s="25">
        <v>0.8</v>
      </c>
      <c r="BD1190" s="25">
        <v>29.6</v>
      </c>
      <c r="BE1190" s="25">
        <v>16</v>
      </c>
      <c r="BF1190" s="25">
        <v>0</v>
      </c>
      <c r="BG1190" s="25">
        <v>6.4</v>
      </c>
      <c r="BH1190" s="25">
        <v>12.8</v>
      </c>
      <c r="BI1190" s="25">
        <v>7.2</v>
      </c>
      <c r="BJ1190" s="25">
        <v>3.2</v>
      </c>
      <c r="BK1190" s="25">
        <v>16</v>
      </c>
      <c r="BL1190" s="25">
        <v>24</v>
      </c>
      <c r="BM1190" s="25">
        <v>0</v>
      </c>
      <c r="BN1190" s="25">
        <v>4</v>
      </c>
      <c r="BO1190" t="s">
        <v>236</v>
      </c>
    </row>
    <row r="1191" spans="1:67" x14ac:dyDescent="0.25">
      <c r="A1191" s="6">
        <v>45271</v>
      </c>
      <c r="B1191" t="s">
        <v>18</v>
      </c>
      <c r="C1191">
        <v>11</v>
      </c>
      <c r="D1191">
        <f t="shared" si="117"/>
        <v>358.40000000000003</v>
      </c>
      <c r="E1191">
        <f t="shared" si="122"/>
        <v>95.199999999999918</v>
      </c>
      <c r="F1191">
        <f t="shared" si="123"/>
        <v>51.2</v>
      </c>
      <c r="G1191">
        <f t="shared" si="124"/>
        <v>127.20000000000012</v>
      </c>
      <c r="H1191">
        <f t="shared" si="125"/>
        <v>84.800000000000011</v>
      </c>
      <c r="I1191">
        <v>0</v>
      </c>
      <c r="J1191" s="22">
        <v>0.32800000000000007</v>
      </c>
      <c r="K1191" s="22">
        <v>0.47199999999999998</v>
      </c>
      <c r="L1191" s="22">
        <v>0.248</v>
      </c>
      <c r="M1191" s="22">
        <v>0.16000000000000003</v>
      </c>
      <c r="N1191" s="22">
        <v>0.72000000000000008</v>
      </c>
      <c r="O1191" s="24">
        <v>0.57599999999999996</v>
      </c>
      <c r="P1191" s="24">
        <v>0.62400000000000011</v>
      </c>
      <c r="Q1191" s="24">
        <v>0.51200000000000001</v>
      </c>
      <c r="R1191" s="24">
        <v>0.71200000000000008</v>
      </c>
      <c r="S1191" s="24">
        <v>0.48</v>
      </c>
      <c r="T1191" s="24">
        <v>0.7360000000000001</v>
      </c>
      <c r="U1191" s="24">
        <v>0.41600000000000004</v>
      </c>
      <c r="V1191" s="24">
        <v>0.33600000000000002</v>
      </c>
      <c r="W1191" s="24">
        <v>0.59199999999999997</v>
      </c>
      <c r="X1191" s="24">
        <v>0.2</v>
      </c>
      <c r="Y1191" s="24">
        <v>0.41600000000000004</v>
      </c>
      <c r="Z1191" s="24">
        <v>0.496</v>
      </c>
      <c r="AA1191" s="25">
        <v>0</v>
      </c>
      <c r="AB1191" s="25">
        <v>0</v>
      </c>
      <c r="AC1191" s="25">
        <v>4.8000000000000007</v>
      </c>
      <c r="AD1191" s="25">
        <v>11.200000000000001</v>
      </c>
      <c r="AE1191" s="25">
        <v>1.6</v>
      </c>
      <c r="AF1191" s="25">
        <v>15.200000000000001</v>
      </c>
      <c r="AG1191" s="25">
        <v>8</v>
      </c>
      <c r="AH1191" s="25">
        <v>2.4000000000000004</v>
      </c>
      <c r="AI1191" s="25">
        <v>8</v>
      </c>
      <c r="AJ1191" s="25">
        <v>0</v>
      </c>
      <c r="AK1191" s="25">
        <v>8</v>
      </c>
      <c r="AL1191" s="25">
        <v>13.600000000000001</v>
      </c>
      <c r="AM1191" s="25">
        <v>12.8</v>
      </c>
      <c r="AN1191" s="25">
        <v>9.6000000000000014</v>
      </c>
      <c r="AO1191" s="25">
        <v>1.6</v>
      </c>
      <c r="AP1191" s="25">
        <v>4.8000000000000007</v>
      </c>
      <c r="AQ1191" s="25">
        <v>23.200000000000003</v>
      </c>
      <c r="AR1191" s="25">
        <v>6.4</v>
      </c>
      <c r="AS1191" s="25">
        <v>12</v>
      </c>
      <c r="AT1191" s="25">
        <v>0.8</v>
      </c>
      <c r="AU1191" s="25">
        <v>35.200000000000003</v>
      </c>
      <c r="AV1191" s="25">
        <v>0</v>
      </c>
      <c r="AW1191" s="25">
        <v>14.4</v>
      </c>
      <c r="AX1191" s="25">
        <v>2.4000000000000004</v>
      </c>
      <c r="AY1191" s="25">
        <v>24.800000000000093</v>
      </c>
      <c r="AZ1191" s="25">
        <v>14.4</v>
      </c>
      <c r="BA1191" s="25">
        <v>10.4</v>
      </c>
      <c r="BB1191" s="25">
        <v>12</v>
      </c>
      <c r="BC1191" s="25">
        <v>7.2</v>
      </c>
      <c r="BD1191" s="25">
        <v>6.4</v>
      </c>
      <c r="BE1191" s="25">
        <v>2.4000000000000004</v>
      </c>
      <c r="BF1191" s="25">
        <v>0</v>
      </c>
      <c r="BG1191" s="25">
        <v>4.8000000000000007</v>
      </c>
      <c r="BH1191" s="25">
        <v>11.200000000000001</v>
      </c>
      <c r="BI1191" s="25">
        <v>32</v>
      </c>
      <c r="BJ1191" s="25">
        <v>13.600000000000001</v>
      </c>
      <c r="BK1191" s="25">
        <v>0</v>
      </c>
      <c r="BL1191" s="25">
        <v>0</v>
      </c>
      <c r="BM1191" s="25">
        <v>11.999999999999909</v>
      </c>
      <c r="BN1191" s="25">
        <v>19.200000000000003</v>
      </c>
      <c r="BO1191" t="s">
        <v>236</v>
      </c>
    </row>
    <row r="1192" spans="1:67" x14ac:dyDescent="0.25">
      <c r="A1192" s="6">
        <v>45272</v>
      </c>
      <c r="B1192" t="s">
        <v>18</v>
      </c>
      <c r="C1192">
        <v>12</v>
      </c>
      <c r="D1192">
        <f t="shared" si="117"/>
        <v>317.60000000000002</v>
      </c>
      <c r="E1192">
        <f t="shared" si="122"/>
        <v>112.00000000000001</v>
      </c>
      <c r="F1192">
        <f t="shared" si="123"/>
        <v>60.800000000000004</v>
      </c>
      <c r="G1192">
        <f t="shared" si="124"/>
        <v>67.2</v>
      </c>
      <c r="H1192">
        <f t="shared" si="125"/>
        <v>77.600000000000009</v>
      </c>
      <c r="I1192">
        <v>0</v>
      </c>
      <c r="J1192" s="22">
        <v>0.12</v>
      </c>
      <c r="K1192" s="22">
        <v>0.46399999999999997</v>
      </c>
      <c r="L1192" s="22">
        <v>0.64000000000000012</v>
      </c>
      <c r="M1192" s="22">
        <v>0.64800000000000013</v>
      </c>
      <c r="N1192" s="22">
        <v>0.76000000000000012</v>
      </c>
      <c r="O1192" s="24">
        <v>0.51200000000000001</v>
      </c>
      <c r="P1192" s="24">
        <v>0.58399999999999996</v>
      </c>
      <c r="Q1192" s="24">
        <v>0.60000000000000009</v>
      </c>
      <c r="R1192" s="24">
        <v>0.69600000000000006</v>
      </c>
      <c r="S1192" s="24">
        <v>0.22400000000000003</v>
      </c>
      <c r="T1192" s="24">
        <v>0.57599999999999996</v>
      </c>
      <c r="U1192" s="24">
        <v>0.36800000000000005</v>
      </c>
      <c r="V1192" s="24">
        <v>0.65600000000000014</v>
      </c>
      <c r="W1192" s="24">
        <v>0.36000000000000004</v>
      </c>
      <c r="X1192" s="24">
        <v>0.75200000000000011</v>
      </c>
      <c r="Y1192" s="24">
        <v>0.8</v>
      </c>
      <c r="Z1192" s="24">
        <v>0.48</v>
      </c>
      <c r="AA1192" s="25">
        <v>18.400000000000002</v>
      </c>
      <c r="AB1192" s="25">
        <v>0</v>
      </c>
      <c r="AC1192" s="25">
        <v>10.4</v>
      </c>
      <c r="AD1192" s="25">
        <v>4</v>
      </c>
      <c r="AE1192" s="25">
        <v>0</v>
      </c>
      <c r="AF1192" s="25">
        <v>0</v>
      </c>
      <c r="AG1192" s="25">
        <v>0</v>
      </c>
      <c r="AH1192" s="25">
        <v>16</v>
      </c>
      <c r="AI1192" s="25">
        <v>4</v>
      </c>
      <c r="AJ1192" s="25">
        <v>8</v>
      </c>
      <c r="AK1192" s="25">
        <v>16</v>
      </c>
      <c r="AL1192" s="25">
        <v>0.8</v>
      </c>
      <c r="AM1192" s="25">
        <v>4</v>
      </c>
      <c r="AN1192" s="25">
        <v>2.4000000000000004</v>
      </c>
      <c r="AO1192" s="25">
        <v>32</v>
      </c>
      <c r="AP1192" s="25">
        <v>6.4</v>
      </c>
      <c r="AQ1192" s="25">
        <v>5.6000000000000005</v>
      </c>
      <c r="AR1192" s="25">
        <v>23.200000000000003</v>
      </c>
      <c r="AS1192" s="25">
        <v>0</v>
      </c>
      <c r="AT1192" s="25">
        <v>3.2</v>
      </c>
      <c r="AU1192" s="25">
        <v>0</v>
      </c>
      <c r="AV1192" s="25">
        <v>16</v>
      </c>
      <c r="AW1192" s="25">
        <v>10.4</v>
      </c>
      <c r="AX1192" s="25">
        <v>12.8</v>
      </c>
      <c r="AY1192" s="25">
        <v>8</v>
      </c>
      <c r="AZ1192" s="25">
        <v>12.8</v>
      </c>
      <c r="BA1192" s="25">
        <v>1.6</v>
      </c>
      <c r="BB1192" s="25">
        <v>3.2</v>
      </c>
      <c r="BC1192" s="25">
        <v>0</v>
      </c>
      <c r="BD1192" s="25">
        <v>2.4000000000000004</v>
      </c>
      <c r="BE1192" s="25">
        <v>0</v>
      </c>
      <c r="BF1192" s="25">
        <v>28.8</v>
      </c>
      <c r="BG1192" s="25">
        <v>0</v>
      </c>
      <c r="BH1192" s="25">
        <v>0</v>
      </c>
      <c r="BI1192" s="25">
        <v>18.400000000000002</v>
      </c>
      <c r="BJ1192" s="25">
        <v>22.400000000000002</v>
      </c>
      <c r="BK1192" s="25">
        <v>37.6</v>
      </c>
      <c r="BL1192" s="25">
        <v>0</v>
      </c>
      <c r="BM1192" s="25">
        <v>4.8000000000000007</v>
      </c>
      <c r="BN1192" s="25">
        <v>0</v>
      </c>
      <c r="BO1192" t="s">
        <v>236</v>
      </c>
    </row>
    <row r="1193" spans="1:67" x14ac:dyDescent="0.25">
      <c r="A1193" s="6">
        <v>45273</v>
      </c>
      <c r="B1193" t="s">
        <v>18</v>
      </c>
      <c r="C1193">
        <v>13</v>
      </c>
      <c r="D1193">
        <f t="shared" si="117"/>
        <v>492.00000000000011</v>
      </c>
      <c r="E1193">
        <f t="shared" si="122"/>
        <v>124.80000000000003</v>
      </c>
      <c r="F1193">
        <f t="shared" si="123"/>
        <v>125.60000000000001</v>
      </c>
      <c r="G1193">
        <f t="shared" si="124"/>
        <v>116.00000000000003</v>
      </c>
      <c r="H1193">
        <f t="shared" si="125"/>
        <v>125.6</v>
      </c>
      <c r="I1193">
        <v>0</v>
      </c>
      <c r="J1193" s="22">
        <v>0.40800000000000003</v>
      </c>
      <c r="K1193" s="22">
        <v>0.56000000000000005</v>
      </c>
      <c r="L1193" s="22">
        <v>0.52800000000000002</v>
      </c>
      <c r="M1193" s="22">
        <v>0.47199999999999998</v>
      </c>
      <c r="N1193" s="22">
        <v>0.7360000000000001</v>
      </c>
      <c r="O1193" s="24">
        <v>0.72800000000000009</v>
      </c>
      <c r="P1193" s="24">
        <v>0.8</v>
      </c>
      <c r="Q1193" s="24">
        <v>0.54400000000000004</v>
      </c>
      <c r="R1193" s="24">
        <v>0.60000000000000009</v>
      </c>
      <c r="S1193" s="24">
        <v>0.42400000000000004</v>
      </c>
      <c r="T1193" s="24">
        <v>0.76800000000000002</v>
      </c>
      <c r="U1193" s="24">
        <v>0.33600000000000002</v>
      </c>
      <c r="V1193" s="24">
        <v>0.69600000000000006</v>
      </c>
      <c r="W1193" s="24">
        <v>0.77600000000000002</v>
      </c>
      <c r="X1193" s="24">
        <v>0.38400000000000001</v>
      </c>
      <c r="Y1193" s="24">
        <v>0.78400000000000003</v>
      </c>
      <c r="Z1193" s="24">
        <v>0.46399999999999997</v>
      </c>
      <c r="AA1193" s="25">
        <v>0</v>
      </c>
      <c r="AB1193" s="25">
        <v>22.400000000000002</v>
      </c>
      <c r="AC1193" s="25">
        <v>28</v>
      </c>
      <c r="AD1193" s="25">
        <v>0</v>
      </c>
      <c r="AE1193" s="25">
        <v>16.8</v>
      </c>
      <c r="AF1193" s="25">
        <v>0</v>
      </c>
      <c r="AG1193" s="25">
        <v>21.6</v>
      </c>
      <c r="AH1193" s="25">
        <v>0</v>
      </c>
      <c r="AI1193" s="25">
        <v>8.8000000000000007</v>
      </c>
      <c r="AJ1193" s="25">
        <v>28</v>
      </c>
      <c r="AK1193" s="25">
        <v>21.6</v>
      </c>
      <c r="AL1193" s="25">
        <v>8.8000000000000007</v>
      </c>
      <c r="AM1193" s="25">
        <v>15.200000000000001</v>
      </c>
      <c r="AN1193" s="25">
        <v>0</v>
      </c>
      <c r="AO1193" s="25">
        <v>33.6</v>
      </c>
      <c r="AP1193" s="25">
        <v>4</v>
      </c>
      <c r="AQ1193" s="25">
        <v>0</v>
      </c>
      <c r="AR1193" s="25">
        <v>6.4</v>
      </c>
      <c r="AS1193" s="25">
        <v>24</v>
      </c>
      <c r="AT1193" s="25">
        <v>33.6</v>
      </c>
      <c r="AU1193" s="25">
        <v>8.8000000000000007</v>
      </c>
      <c r="AV1193" s="25">
        <v>33.6</v>
      </c>
      <c r="AW1193" s="25">
        <v>2.4000000000000004</v>
      </c>
      <c r="AX1193" s="25">
        <v>10.4</v>
      </c>
      <c r="AY1193" s="25">
        <v>4</v>
      </c>
      <c r="AZ1193" s="25">
        <v>27.200000000000003</v>
      </c>
      <c r="BA1193" s="25">
        <v>10.4</v>
      </c>
      <c r="BB1193" s="25">
        <v>14.4</v>
      </c>
      <c r="BC1193" s="25">
        <v>2.4000000000000004</v>
      </c>
      <c r="BD1193" s="25">
        <v>2.4000000000000004</v>
      </c>
      <c r="BE1193" s="25">
        <v>3.2</v>
      </c>
      <c r="BF1193" s="25">
        <v>18.400000000000002</v>
      </c>
      <c r="BG1193" s="25">
        <v>8.8000000000000007</v>
      </c>
      <c r="BH1193" s="25">
        <v>0</v>
      </c>
      <c r="BI1193" s="25">
        <v>19.200000000000003</v>
      </c>
      <c r="BJ1193" s="25">
        <v>18.400000000000002</v>
      </c>
      <c r="BK1193" s="25">
        <v>0</v>
      </c>
      <c r="BL1193" s="25">
        <v>23.200000000000003</v>
      </c>
      <c r="BM1193" s="25">
        <v>10.4</v>
      </c>
      <c r="BN1193" s="25">
        <v>23.200000000000003</v>
      </c>
      <c r="BO1193" t="s">
        <v>236</v>
      </c>
    </row>
    <row r="1194" spans="1:67" x14ac:dyDescent="0.25">
      <c r="A1194" s="6">
        <v>45274</v>
      </c>
      <c r="B1194" t="s">
        <v>18</v>
      </c>
      <c r="C1194">
        <v>14</v>
      </c>
      <c r="D1194">
        <f t="shared" ref="D1194:D1211" si="126">SUM(E1194:H1194)</f>
        <v>349.6</v>
      </c>
      <c r="E1194">
        <f t="shared" si="122"/>
        <v>56.8</v>
      </c>
      <c r="F1194">
        <f t="shared" si="123"/>
        <v>113.60000000000002</v>
      </c>
      <c r="G1194">
        <f t="shared" si="124"/>
        <v>128.80000000000001</v>
      </c>
      <c r="H1194">
        <f t="shared" si="125"/>
        <v>50.4</v>
      </c>
      <c r="I1194">
        <v>0</v>
      </c>
      <c r="J1194" s="22">
        <v>0.62400000000000011</v>
      </c>
      <c r="K1194" s="22">
        <v>0.44800000000000006</v>
      </c>
      <c r="L1194" s="22">
        <v>0.56000000000000005</v>
      </c>
      <c r="M1194" s="22">
        <v>0.6080000000000001</v>
      </c>
      <c r="N1194" s="22">
        <v>0.7360000000000001</v>
      </c>
      <c r="O1194" s="24">
        <v>0.60000000000000009</v>
      </c>
      <c r="P1194" s="24">
        <v>0.55200000000000005</v>
      </c>
      <c r="Q1194" s="24">
        <v>0.14399999999999999</v>
      </c>
      <c r="R1194" s="24">
        <v>0.54400000000000004</v>
      </c>
      <c r="S1194" s="24">
        <v>0.52800000000000002</v>
      </c>
      <c r="T1194" s="24">
        <v>0.74400000000000011</v>
      </c>
      <c r="U1194" s="24">
        <v>0.42400000000000004</v>
      </c>
      <c r="V1194" s="24">
        <v>0.72800000000000009</v>
      </c>
      <c r="W1194" s="24">
        <v>0.57599999999999996</v>
      </c>
      <c r="X1194" s="24">
        <v>0.72000000000000008</v>
      </c>
      <c r="Y1194" s="24">
        <v>0.39200000000000002</v>
      </c>
      <c r="Z1194" s="24">
        <v>0.33600000000000002</v>
      </c>
      <c r="AA1194" s="25">
        <v>7.2</v>
      </c>
      <c r="AB1194" s="25">
        <v>20.8</v>
      </c>
      <c r="AC1194" s="25">
        <v>10.4</v>
      </c>
      <c r="AD1194" s="25">
        <v>10.4</v>
      </c>
      <c r="AE1194" s="25">
        <v>33.6</v>
      </c>
      <c r="AF1194" s="25">
        <v>3.2</v>
      </c>
      <c r="AG1194" s="25">
        <v>12.8</v>
      </c>
      <c r="AH1194" s="25">
        <v>6.4</v>
      </c>
      <c r="AI1194" s="25">
        <v>6.4</v>
      </c>
      <c r="AJ1194" s="25">
        <v>2.4000000000000004</v>
      </c>
      <c r="AK1194" s="25">
        <v>26.400000000000002</v>
      </c>
      <c r="AL1194" s="25">
        <v>8</v>
      </c>
      <c r="AM1194" s="25">
        <v>3.2</v>
      </c>
      <c r="AN1194" s="25">
        <v>0</v>
      </c>
      <c r="AO1194" s="25">
        <v>0</v>
      </c>
      <c r="AP1194" s="25">
        <v>0</v>
      </c>
      <c r="AQ1194" s="25">
        <v>16.8</v>
      </c>
      <c r="AR1194" s="25">
        <v>8.8000000000000007</v>
      </c>
      <c r="AS1194" s="25">
        <v>9.6000000000000014</v>
      </c>
      <c r="AT1194" s="25">
        <v>4</v>
      </c>
      <c r="AU1194" s="25">
        <v>1.6</v>
      </c>
      <c r="AV1194" s="25">
        <v>0</v>
      </c>
      <c r="AW1194" s="25">
        <v>0</v>
      </c>
      <c r="AX1194" s="25">
        <v>4.8000000000000007</v>
      </c>
      <c r="AY1194" s="25">
        <v>0</v>
      </c>
      <c r="AZ1194" s="25">
        <v>14.4</v>
      </c>
      <c r="BA1194" s="25">
        <v>31.200000000000003</v>
      </c>
      <c r="BB1194" s="25">
        <v>29.6</v>
      </c>
      <c r="BC1194" s="25">
        <v>30.400000000000002</v>
      </c>
      <c r="BD1194" s="25">
        <v>16.8</v>
      </c>
      <c r="BE1194" s="25">
        <v>0</v>
      </c>
      <c r="BF1194" s="25">
        <v>7.2</v>
      </c>
      <c r="BG1194" s="25">
        <v>0</v>
      </c>
      <c r="BH1194" s="25">
        <v>13.600000000000001</v>
      </c>
      <c r="BI1194" s="25">
        <v>0</v>
      </c>
      <c r="BJ1194" s="25">
        <v>27.200000000000003</v>
      </c>
      <c r="BK1194" s="25">
        <v>4.8000000000000007</v>
      </c>
      <c r="BL1194" s="25">
        <v>1.6</v>
      </c>
      <c r="BM1194" s="25">
        <v>2.4000000000000004</v>
      </c>
      <c r="BN1194" s="25">
        <v>0</v>
      </c>
      <c r="BO1194" t="s">
        <v>236</v>
      </c>
    </row>
    <row r="1195" spans="1:67" x14ac:dyDescent="0.25">
      <c r="A1195" s="6">
        <v>45275</v>
      </c>
      <c r="B1195" t="s">
        <v>18</v>
      </c>
      <c r="C1195">
        <v>15</v>
      </c>
      <c r="D1195">
        <f t="shared" si="126"/>
        <v>310.40000000000003</v>
      </c>
      <c r="E1195">
        <f t="shared" si="122"/>
        <v>82.4</v>
      </c>
      <c r="F1195">
        <f t="shared" si="123"/>
        <v>53.600000000000009</v>
      </c>
      <c r="G1195">
        <f t="shared" si="124"/>
        <v>84.8</v>
      </c>
      <c r="H1195">
        <f t="shared" si="125"/>
        <v>89.600000000000009</v>
      </c>
      <c r="I1195">
        <v>0</v>
      </c>
      <c r="J1195" s="22">
        <v>0.26400000000000001</v>
      </c>
      <c r="K1195" s="22">
        <v>0.40800000000000003</v>
      </c>
      <c r="L1195" s="22">
        <v>0.60000000000000009</v>
      </c>
      <c r="M1195" s="22">
        <v>0.72000000000000008</v>
      </c>
      <c r="N1195" s="22">
        <v>0.59199999999999997</v>
      </c>
      <c r="O1195" s="24">
        <v>0.74400000000000011</v>
      </c>
      <c r="P1195" s="24">
        <v>0.58399999999999996</v>
      </c>
      <c r="Q1195" s="24">
        <v>0.32800000000000007</v>
      </c>
      <c r="R1195" s="24">
        <v>0.60000000000000009</v>
      </c>
      <c r="S1195" s="24">
        <v>0.76800000000000002</v>
      </c>
      <c r="T1195" s="24">
        <v>0.63200000000000012</v>
      </c>
      <c r="U1195" s="24">
        <v>0.44000000000000006</v>
      </c>
      <c r="V1195" s="24">
        <v>0.78400000000000003</v>
      </c>
      <c r="W1195" s="24">
        <v>0.46399999999999997</v>
      </c>
      <c r="X1195" s="24">
        <v>0.76000000000000012</v>
      </c>
      <c r="Y1195" s="24">
        <v>0.27200000000000002</v>
      </c>
      <c r="Z1195" s="24">
        <v>0.76800000000000002</v>
      </c>
      <c r="AA1195" s="25">
        <v>12</v>
      </c>
      <c r="AB1195" s="25">
        <v>0</v>
      </c>
      <c r="AC1195" s="25">
        <v>0.8</v>
      </c>
      <c r="AD1195" s="25">
        <v>0</v>
      </c>
      <c r="AE1195" s="25">
        <v>1.6</v>
      </c>
      <c r="AF1195" s="25">
        <v>0</v>
      </c>
      <c r="AG1195" s="25">
        <v>4.8000000000000007</v>
      </c>
      <c r="AH1195" s="25">
        <v>8</v>
      </c>
      <c r="AI1195" s="25">
        <v>8</v>
      </c>
      <c r="AJ1195" s="25">
        <v>18.400000000000002</v>
      </c>
      <c r="AK1195" s="25">
        <v>21.6</v>
      </c>
      <c r="AL1195" s="25">
        <v>1.6</v>
      </c>
      <c r="AM1195" s="25">
        <v>0</v>
      </c>
      <c r="AN1195" s="25">
        <v>34.4</v>
      </c>
      <c r="AO1195" s="25">
        <v>0</v>
      </c>
      <c r="AP1195" s="25">
        <v>7.2</v>
      </c>
      <c r="AQ1195" s="25">
        <v>3.2</v>
      </c>
      <c r="AR1195" s="25">
        <v>15.200000000000001</v>
      </c>
      <c r="AS1195" s="25">
        <v>11.200000000000001</v>
      </c>
      <c r="AT1195" s="25">
        <v>16.8</v>
      </c>
      <c r="AU1195" s="25">
        <v>12</v>
      </c>
      <c r="AV1195" s="25">
        <v>10.4</v>
      </c>
      <c r="AW1195" s="25">
        <v>0</v>
      </c>
      <c r="AX1195" s="25">
        <v>23.200000000000003</v>
      </c>
      <c r="AY1195" s="25">
        <v>0</v>
      </c>
      <c r="AZ1195" s="25">
        <v>34.4</v>
      </c>
      <c r="BA1195" s="25">
        <v>0</v>
      </c>
      <c r="BB1195" s="25">
        <v>0</v>
      </c>
      <c r="BC1195" s="25">
        <v>0</v>
      </c>
      <c r="BD1195" s="25">
        <v>4.8000000000000007</v>
      </c>
      <c r="BE1195" s="25">
        <v>36</v>
      </c>
      <c r="BF1195" s="25">
        <v>1.6</v>
      </c>
      <c r="BG1195" s="25">
        <v>0</v>
      </c>
      <c r="BH1195" s="25">
        <v>2.4000000000000004</v>
      </c>
      <c r="BI1195" s="25">
        <v>4.8000000000000007</v>
      </c>
      <c r="BJ1195" s="25">
        <v>5.6000000000000005</v>
      </c>
      <c r="BK1195" s="25">
        <v>2.4000000000000004</v>
      </c>
      <c r="BL1195" s="25">
        <v>10.4</v>
      </c>
      <c r="BM1195" s="25">
        <v>4.8000000000000007</v>
      </c>
      <c r="BN1195" s="25">
        <v>14.4</v>
      </c>
      <c r="BO1195" t="s">
        <v>236</v>
      </c>
    </row>
    <row r="1196" spans="1:67" x14ac:dyDescent="0.25">
      <c r="A1196" s="6">
        <v>45276</v>
      </c>
      <c r="B1196" t="s">
        <v>18</v>
      </c>
      <c r="C1196">
        <v>16</v>
      </c>
      <c r="D1196">
        <f t="shared" si="126"/>
        <v>330.40000000000003</v>
      </c>
      <c r="E1196">
        <f t="shared" si="122"/>
        <v>102.4</v>
      </c>
      <c r="F1196">
        <f t="shared" si="123"/>
        <v>72</v>
      </c>
      <c r="G1196">
        <f t="shared" si="124"/>
        <v>100.80000000000004</v>
      </c>
      <c r="H1196">
        <f t="shared" si="125"/>
        <v>55.20000000000001</v>
      </c>
      <c r="I1196">
        <v>0</v>
      </c>
      <c r="J1196" s="22">
        <v>0.56000000000000005</v>
      </c>
      <c r="K1196" s="22">
        <v>0.42400000000000004</v>
      </c>
      <c r="L1196" s="22">
        <v>0.72000000000000008</v>
      </c>
      <c r="M1196" s="22">
        <v>0.77600000000000002</v>
      </c>
      <c r="N1196" s="22">
        <v>0.79200000000000004</v>
      </c>
      <c r="O1196" s="24">
        <v>0.23199999999999998</v>
      </c>
      <c r="P1196" s="24">
        <v>0.52</v>
      </c>
      <c r="Q1196" s="24">
        <v>0.47199999999999998</v>
      </c>
      <c r="R1196" s="24">
        <v>0.76000000000000012</v>
      </c>
      <c r="S1196" s="24">
        <v>0.57599999999999996</v>
      </c>
      <c r="T1196" s="24">
        <v>0.69600000000000006</v>
      </c>
      <c r="U1196" s="24">
        <v>0.28000000000000003</v>
      </c>
      <c r="V1196" s="24">
        <v>0.7360000000000001</v>
      </c>
      <c r="W1196" s="24">
        <v>0.65600000000000014</v>
      </c>
      <c r="X1196" s="24">
        <v>0.74400000000000011</v>
      </c>
      <c r="Y1196" s="24">
        <v>0.36000000000000004</v>
      </c>
      <c r="Z1196" s="24">
        <v>0.66400000000000015</v>
      </c>
      <c r="AA1196" s="25">
        <v>9.6000000000000014</v>
      </c>
      <c r="AB1196" s="25">
        <v>0</v>
      </c>
      <c r="AC1196" s="25">
        <v>10.4</v>
      </c>
      <c r="AD1196" s="25">
        <v>18.400000000000002</v>
      </c>
      <c r="AE1196" s="25">
        <v>0</v>
      </c>
      <c r="AF1196" s="25">
        <v>13.600000000000001</v>
      </c>
      <c r="AG1196" s="25">
        <v>18.400000000000002</v>
      </c>
      <c r="AH1196" s="25">
        <v>0</v>
      </c>
      <c r="AI1196" s="25">
        <v>0</v>
      </c>
      <c r="AJ1196" s="25">
        <v>1.6</v>
      </c>
      <c r="AK1196" s="25">
        <v>8.0000000000000906</v>
      </c>
      <c r="AL1196" s="25">
        <v>6.4</v>
      </c>
      <c r="AM1196" s="25">
        <v>0</v>
      </c>
      <c r="AN1196" s="25">
        <v>8</v>
      </c>
      <c r="AO1196" s="25">
        <v>8.8000000000000007</v>
      </c>
      <c r="AP1196" s="25">
        <v>1.6</v>
      </c>
      <c r="AQ1196" s="25">
        <v>3.2</v>
      </c>
      <c r="AR1196" s="25">
        <v>9.6000000000000014</v>
      </c>
      <c r="AS1196" s="25">
        <v>16</v>
      </c>
      <c r="AT1196" s="25">
        <v>1.6</v>
      </c>
      <c r="AU1196" s="25">
        <v>5.6000000000000005</v>
      </c>
      <c r="AV1196" s="25">
        <v>0</v>
      </c>
      <c r="AW1196" s="25">
        <v>1.6</v>
      </c>
      <c r="AX1196" s="25">
        <v>0</v>
      </c>
      <c r="AY1196" s="25">
        <v>25.6</v>
      </c>
      <c r="AZ1196" s="25">
        <v>12.8</v>
      </c>
      <c r="BA1196" s="25">
        <v>32.800000000000004</v>
      </c>
      <c r="BB1196" s="25">
        <v>12.000000000000046</v>
      </c>
      <c r="BC1196" s="25">
        <v>8.8000000000000007</v>
      </c>
      <c r="BD1196" s="25">
        <v>1.6</v>
      </c>
      <c r="BE1196" s="25">
        <v>26.400000000000002</v>
      </c>
      <c r="BF1196" s="25">
        <v>7.2</v>
      </c>
      <c r="BG1196" s="25">
        <v>6.4</v>
      </c>
      <c r="BH1196" s="25">
        <v>4.8000000000000007</v>
      </c>
      <c r="BI1196" s="25">
        <v>20</v>
      </c>
      <c r="BJ1196" s="25">
        <v>4</v>
      </c>
      <c r="BK1196" s="25">
        <v>2.4000000000000004</v>
      </c>
      <c r="BL1196" s="25">
        <v>11.200000000000001</v>
      </c>
      <c r="BM1196" s="25">
        <v>4.8000000000000007</v>
      </c>
      <c r="BN1196" s="25">
        <v>15.200000000000001</v>
      </c>
      <c r="BO1196" t="s">
        <v>236</v>
      </c>
    </row>
    <row r="1197" spans="1:67" x14ac:dyDescent="0.25">
      <c r="A1197" s="6">
        <v>45277</v>
      </c>
      <c r="B1197" t="s">
        <v>18</v>
      </c>
      <c r="C1197">
        <v>17</v>
      </c>
      <c r="D1197">
        <f t="shared" si="126"/>
        <v>296</v>
      </c>
      <c r="E1197">
        <f t="shared" si="122"/>
        <v>92.8</v>
      </c>
      <c r="F1197">
        <f t="shared" si="123"/>
        <v>36</v>
      </c>
      <c r="G1197">
        <f t="shared" si="124"/>
        <v>120.80000000000001</v>
      </c>
      <c r="H1197">
        <f t="shared" si="125"/>
        <v>46.4</v>
      </c>
      <c r="I1197">
        <v>0</v>
      </c>
      <c r="J1197" s="22">
        <v>0.6160000000000001</v>
      </c>
      <c r="K1197" s="22">
        <v>0.47199999999999998</v>
      </c>
      <c r="L1197" s="22">
        <v>0.60000000000000009</v>
      </c>
      <c r="M1197" s="22">
        <v>0.64000000000000012</v>
      </c>
      <c r="N1197" s="22">
        <v>0.6160000000000001</v>
      </c>
      <c r="O1197" s="24">
        <v>0.53600000000000003</v>
      </c>
      <c r="P1197" s="24">
        <v>0.504</v>
      </c>
      <c r="Q1197" s="24">
        <v>0.58399999999999996</v>
      </c>
      <c r="R1197" s="24">
        <v>0.43200000000000005</v>
      </c>
      <c r="S1197" s="24">
        <v>0.78400000000000003</v>
      </c>
      <c r="T1197" s="24">
        <v>0.22400000000000003</v>
      </c>
      <c r="U1197" s="24">
        <v>0.7360000000000001</v>
      </c>
      <c r="V1197" s="24">
        <v>0.44000000000000006</v>
      </c>
      <c r="W1197" s="24">
        <v>0.248</v>
      </c>
      <c r="X1197" s="24">
        <v>0.6080000000000001</v>
      </c>
      <c r="Y1197" s="24">
        <v>0.44800000000000006</v>
      </c>
      <c r="Z1197" s="24">
        <v>0.56799999999999995</v>
      </c>
      <c r="AA1197" s="25">
        <v>8.8000000000000007</v>
      </c>
      <c r="AB1197" s="25">
        <v>0</v>
      </c>
      <c r="AC1197" s="25">
        <v>0</v>
      </c>
      <c r="AD1197" s="25">
        <v>16</v>
      </c>
      <c r="AE1197" s="25">
        <v>0</v>
      </c>
      <c r="AF1197" s="25">
        <v>0.8</v>
      </c>
      <c r="AG1197" s="25">
        <v>0</v>
      </c>
      <c r="AH1197" s="25">
        <v>6.4</v>
      </c>
      <c r="AI1197" s="25">
        <v>0</v>
      </c>
      <c r="AJ1197" s="25">
        <v>4</v>
      </c>
      <c r="AK1197" s="25">
        <v>3.2</v>
      </c>
      <c r="AL1197" s="25">
        <v>8</v>
      </c>
      <c r="AM1197" s="25">
        <v>3.2</v>
      </c>
      <c r="AN1197" s="25">
        <v>12.8</v>
      </c>
      <c r="AO1197" s="25">
        <v>7.2</v>
      </c>
      <c r="AP1197" s="25">
        <v>0</v>
      </c>
      <c r="AQ1197" s="25">
        <v>0</v>
      </c>
      <c r="AR1197" s="25">
        <v>0</v>
      </c>
      <c r="AS1197" s="25">
        <v>11.200000000000001</v>
      </c>
      <c r="AT1197" s="25">
        <v>4</v>
      </c>
      <c r="AU1197" s="25">
        <v>32.800000000000004</v>
      </c>
      <c r="AV1197" s="25">
        <v>12.8</v>
      </c>
      <c r="AW1197" s="25">
        <v>7.2</v>
      </c>
      <c r="AX1197" s="25">
        <v>0</v>
      </c>
      <c r="AY1197" s="25">
        <v>0</v>
      </c>
      <c r="AZ1197" s="25">
        <v>28.8</v>
      </c>
      <c r="BA1197" s="25">
        <v>0</v>
      </c>
      <c r="BB1197" s="25">
        <v>2.4000000000000004</v>
      </c>
      <c r="BC1197" s="25">
        <v>0</v>
      </c>
      <c r="BD1197" s="25">
        <v>36.800000000000004</v>
      </c>
      <c r="BE1197" s="25">
        <v>0</v>
      </c>
      <c r="BF1197" s="25">
        <v>0</v>
      </c>
      <c r="BG1197" s="25">
        <v>12</v>
      </c>
      <c r="BH1197" s="25">
        <v>11.200000000000001</v>
      </c>
      <c r="BI1197" s="25">
        <v>29.6</v>
      </c>
      <c r="BJ1197" s="25">
        <v>0</v>
      </c>
      <c r="BK1197" s="25">
        <v>9.6000000000000014</v>
      </c>
      <c r="BL1197" s="25">
        <v>5.6000000000000005</v>
      </c>
      <c r="BM1197" s="25">
        <v>23.200000000000003</v>
      </c>
      <c r="BN1197" s="25">
        <v>1.6</v>
      </c>
      <c r="BO1197" t="s">
        <v>236</v>
      </c>
    </row>
    <row r="1198" spans="1:67" x14ac:dyDescent="0.25">
      <c r="A1198" s="6">
        <v>45278</v>
      </c>
      <c r="B1198" t="s">
        <v>18</v>
      </c>
      <c r="C1198">
        <v>18</v>
      </c>
      <c r="D1198">
        <f t="shared" si="126"/>
        <v>511.19999999999993</v>
      </c>
      <c r="E1198">
        <f t="shared" si="122"/>
        <v>107.2</v>
      </c>
      <c r="F1198">
        <f t="shared" si="123"/>
        <v>119.19999999999999</v>
      </c>
      <c r="G1198">
        <f t="shared" si="124"/>
        <v>154.4</v>
      </c>
      <c r="H1198">
        <f t="shared" si="125"/>
        <v>130.39999999999998</v>
      </c>
      <c r="I1198">
        <v>0</v>
      </c>
      <c r="J1198" s="22">
        <v>0.36800000000000005</v>
      </c>
      <c r="K1198" s="22">
        <v>0.55200000000000005</v>
      </c>
      <c r="L1198" s="22">
        <v>0.79200000000000004</v>
      </c>
      <c r="M1198" s="22">
        <v>0.66400000000000015</v>
      </c>
      <c r="N1198" s="22">
        <v>0.7360000000000001</v>
      </c>
      <c r="O1198" s="24">
        <v>0.48</v>
      </c>
      <c r="P1198" s="24">
        <v>0.44000000000000006</v>
      </c>
      <c r="Q1198" s="24">
        <v>0.56799999999999995</v>
      </c>
      <c r="R1198" s="24">
        <v>0.76000000000000012</v>
      </c>
      <c r="S1198" s="24">
        <v>0.504</v>
      </c>
      <c r="T1198" s="24">
        <v>0.76000000000000012</v>
      </c>
      <c r="U1198" s="24">
        <v>0.27200000000000002</v>
      </c>
      <c r="V1198" s="24">
        <v>0.8</v>
      </c>
      <c r="W1198" s="24">
        <v>0.4</v>
      </c>
      <c r="X1198" s="24">
        <v>0.71200000000000008</v>
      </c>
      <c r="Y1198" s="24">
        <v>0.75200000000000011</v>
      </c>
      <c r="Z1198" s="24">
        <v>0.28000000000000003</v>
      </c>
      <c r="AA1198" s="25">
        <v>31.200000000000003</v>
      </c>
      <c r="AB1198" s="25">
        <v>0.8</v>
      </c>
      <c r="AC1198" s="25">
        <v>4.8000000000000007</v>
      </c>
      <c r="AD1198" s="25">
        <v>4</v>
      </c>
      <c r="AE1198" s="25">
        <v>17.600000000000001</v>
      </c>
      <c r="AF1198" s="25">
        <v>31.200000000000003</v>
      </c>
      <c r="AG1198" s="25">
        <v>16</v>
      </c>
      <c r="AH1198" s="25">
        <v>0</v>
      </c>
      <c r="AI1198" s="25">
        <v>4</v>
      </c>
      <c r="AJ1198" s="25">
        <v>9.6000000000000014</v>
      </c>
      <c r="AK1198" s="25">
        <v>23.200000000000003</v>
      </c>
      <c r="AL1198" s="25">
        <v>27.200000000000003</v>
      </c>
      <c r="AM1198" s="25">
        <v>6.4</v>
      </c>
      <c r="AN1198" s="25">
        <v>4</v>
      </c>
      <c r="AO1198" s="25">
        <v>28</v>
      </c>
      <c r="AP1198" s="25">
        <v>28.8</v>
      </c>
      <c r="AQ1198" s="25">
        <v>24</v>
      </c>
      <c r="AR1198" s="25">
        <v>1.6</v>
      </c>
      <c r="AS1198" s="25">
        <v>6.4</v>
      </c>
      <c r="AT1198" s="25">
        <v>4</v>
      </c>
      <c r="AU1198" s="25">
        <v>28</v>
      </c>
      <c r="AV1198" s="25">
        <v>18.400000000000002</v>
      </c>
      <c r="AW1198" s="25">
        <v>8.8000000000000007</v>
      </c>
      <c r="AX1198" s="25">
        <v>0</v>
      </c>
      <c r="AY1198" s="25">
        <v>27.200000000000003</v>
      </c>
      <c r="AZ1198" s="25">
        <v>4</v>
      </c>
      <c r="BA1198" s="25">
        <v>13.600000000000001</v>
      </c>
      <c r="BB1198" s="25">
        <v>12</v>
      </c>
      <c r="BC1198" s="25">
        <v>32.800000000000004</v>
      </c>
      <c r="BD1198" s="25">
        <v>9.6000000000000014</v>
      </c>
      <c r="BE1198" s="25">
        <v>27.200000000000003</v>
      </c>
      <c r="BF1198" s="25">
        <v>13.600000000000001</v>
      </c>
      <c r="BG1198" s="25">
        <v>6.4</v>
      </c>
      <c r="BH1198" s="25">
        <v>19.200000000000003</v>
      </c>
      <c r="BI1198" s="25">
        <v>17.600000000000001</v>
      </c>
      <c r="BJ1198" s="25">
        <v>0</v>
      </c>
      <c r="BK1198" s="25">
        <v>0</v>
      </c>
      <c r="BL1198" s="25">
        <v>0</v>
      </c>
      <c r="BM1198" s="25">
        <v>0</v>
      </c>
      <c r="BN1198" s="25">
        <v>23.200000000000003</v>
      </c>
      <c r="BO1198" t="s">
        <v>236</v>
      </c>
    </row>
    <row r="1199" spans="1:67" x14ac:dyDescent="0.25">
      <c r="A1199" s="6">
        <v>45279</v>
      </c>
      <c r="B1199" t="s">
        <v>18</v>
      </c>
      <c r="C1199">
        <v>19</v>
      </c>
      <c r="D1199">
        <f t="shared" si="126"/>
        <v>373.60000000000008</v>
      </c>
      <c r="E1199">
        <f t="shared" si="122"/>
        <v>81.600000000000009</v>
      </c>
      <c r="F1199">
        <f t="shared" si="123"/>
        <v>84.800000000000011</v>
      </c>
      <c r="G1199">
        <f t="shared" si="124"/>
        <v>61.600000000000009</v>
      </c>
      <c r="H1199">
        <f t="shared" si="125"/>
        <v>145.60000000000002</v>
      </c>
      <c r="I1199">
        <v>0</v>
      </c>
      <c r="J1199" s="22">
        <v>0.42400000000000004</v>
      </c>
      <c r="K1199" s="22">
        <v>0.53600000000000003</v>
      </c>
      <c r="L1199" s="22">
        <v>0.62400000000000011</v>
      </c>
      <c r="M1199" s="22">
        <v>0.6080000000000001</v>
      </c>
      <c r="N1199" s="22">
        <v>0.7360000000000001</v>
      </c>
      <c r="O1199" s="24">
        <v>0.78400000000000003</v>
      </c>
      <c r="P1199" s="24">
        <v>0.70400000000000007</v>
      </c>
      <c r="Q1199" s="24">
        <v>0.56799999999999995</v>
      </c>
      <c r="R1199" s="24">
        <v>0.76800000000000002</v>
      </c>
      <c r="S1199" s="24">
        <v>0.74400000000000011</v>
      </c>
      <c r="T1199" s="24">
        <v>0.68800000000000006</v>
      </c>
      <c r="U1199" s="24">
        <v>0.28799999999999998</v>
      </c>
      <c r="V1199" s="24">
        <v>0.55200000000000005</v>
      </c>
      <c r="W1199" s="24">
        <v>0.72800000000000009</v>
      </c>
      <c r="X1199" s="24">
        <v>0.76800000000000002</v>
      </c>
      <c r="Y1199" s="24">
        <v>0.28799999999999998</v>
      </c>
      <c r="Z1199" s="24">
        <v>0.67200000000000004</v>
      </c>
      <c r="AA1199" s="25">
        <v>35.200000000000003</v>
      </c>
      <c r="AB1199" s="25">
        <v>0</v>
      </c>
      <c r="AC1199" s="25">
        <v>0</v>
      </c>
      <c r="AD1199" s="25">
        <v>30.400000000000002</v>
      </c>
      <c r="AE1199" s="25">
        <v>0</v>
      </c>
      <c r="AF1199" s="25">
        <v>0</v>
      </c>
      <c r="AG1199" s="25">
        <v>6.4</v>
      </c>
      <c r="AH1199" s="25">
        <v>0</v>
      </c>
      <c r="AI1199" s="25">
        <v>0</v>
      </c>
      <c r="AJ1199" s="25">
        <v>12.8</v>
      </c>
      <c r="AK1199" s="25">
        <v>19.200000000000003</v>
      </c>
      <c r="AL1199" s="25">
        <v>0.8</v>
      </c>
      <c r="AM1199" s="25">
        <v>5.6000000000000005</v>
      </c>
      <c r="AN1199" s="25">
        <v>37.6</v>
      </c>
      <c r="AO1199" s="25">
        <v>32.800000000000004</v>
      </c>
      <c r="AP1199" s="25">
        <v>6.4</v>
      </c>
      <c r="AQ1199" s="25">
        <v>32.800000000000004</v>
      </c>
      <c r="AR1199" s="25">
        <v>28</v>
      </c>
      <c r="AS1199" s="25">
        <v>1.6</v>
      </c>
      <c r="AT1199" s="25">
        <v>0</v>
      </c>
      <c r="AU1199" s="25">
        <v>15.200000000000001</v>
      </c>
      <c r="AV1199" s="25">
        <v>14.4</v>
      </c>
      <c r="AW1199" s="25">
        <v>10.4</v>
      </c>
      <c r="AX1199" s="25">
        <v>3.2</v>
      </c>
      <c r="AY1199" s="25">
        <v>2.4000000000000004</v>
      </c>
      <c r="AZ1199" s="25">
        <v>12.8</v>
      </c>
      <c r="BA1199" s="25">
        <v>0</v>
      </c>
      <c r="BB1199" s="25">
        <v>1.6</v>
      </c>
      <c r="BC1199" s="25">
        <v>1.6</v>
      </c>
      <c r="BD1199" s="25">
        <v>0</v>
      </c>
      <c r="BE1199" s="25">
        <v>0</v>
      </c>
      <c r="BF1199" s="25">
        <v>5.6000000000000005</v>
      </c>
      <c r="BG1199" s="25">
        <v>17.600000000000001</v>
      </c>
      <c r="BH1199" s="25">
        <v>9.6000000000000014</v>
      </c>
      <c r="BI1199" s="25">
        <v>0</v>
      </c>
      <c r="BJ1199" s="25">
        <v>15.200000000000001</v>
      </c>
      <c r="BK1199" s="25">
        <v>10.4</v>
      </c>
      <c r="BL1199" s="25">
        <v>2.4000000000000004</v>
      </c>
      <c r="BM1199" s="25">
        <v>10.4</v>
      </c>
      <c r="BN1199" s="25">
        <v>10.4</v>
      </c>
      <c r="BO1199" t="s">
        <v>236</v>
      </c>
    </row>
    <row r="1200" spans="1:67" x14ac:dyDescent="0.25">
      <c r="A1200" s="6">
        <v>45280</v>
      </c>
      <c r="B1200" t="s">
        <v>18</v>
      </c>
      <c r="C1200">
        <v>20</v>
      </c>
      <c r="D1200">
        <f t="shared" si="126"/>
        <v>371.20000000000005</v>
      </c>
      <c r="E1200">
        <f t="shared" si="122"/>
        <v>57.599999999999994</v>
      </c>
      <c r="F1200">
        <f t="shared" si="123"/>
        <v>68.800000000000011</v>
      </c>
      <c r="G1200">
        <f t="shared" si="124"/>
        <v>139.20000000000002</v>
      </c>
      <c r="H1200">
        <f t="shared" si="125"/>
        <v>105.60000000000001</v>
      </c>
      <c r="I1200">
        <v>0</v>
      </c>
      <c r="J1200" s="22">
        <v>0.29599999999999999</v>
      </c>
      <c r="K1200" s="22">
        <v>0.52800000000000002</v>
      </c>
      <c r="L1200" s="22">
        <v>0.57599999999999996</v>
      </c>
      <c r="M1200" s="22">
        <v>0.44800000000000006</v>
      </c>
      <c r="N1200" s="22">
        <v>0.69600000000000006</v>
      </c>
      <c r="O1200" s="24">
        <v>0.55200000000000005</v>
      </c>
      <c r="P1200" s="24">
        <v>0.60000000000000009</v>
      </c>
      <c r="Q1200" s="24">
        <v>0.64000000000000012</v>
      </c>
      <c r="R1200" s="24">
        <v>0.54400000000000004</v>
      </c>
      <c r="S1200" s="24">
        <v>0.46399999999999997</v>
      </c>
      <c r="T1200" s="24">
        <v>0.6080000000000001</v>
      </c>
      <c r="U1200" s="24">
        <v>0.60000000000000009</v>
      </c>
      <c r="V1200" s="24">
        <v>0.78400000000000003</v>
      </c>
      <c r="W1200" s="24">
        <v>0.67200000000000004</v>
      </c>
      <c r="X1200" s="24">
        <v>0.69600000000000006</v>
      </c>
      <c r="Y1200" s="24">
        <v>0.36800000000000005</v>
      </c>
      <c r="Z1200" s="24">
        <v>0.28799999999999998</v>
      </c>
      <c r="AA1200" s="25">
        <v>0.8</v>
      </c>
      <c r="AB1200" s="25">
        <v>0</v>
      </c>
      <c r="AC1200" s="25">
        <v>7.2</v>
      </c>
      <c r="AD1200" s="25">
        <v>36.800000000000004</v>
      </c>
      <c r="AE1200" s="25">
        <v>0</v>
      </c>
      <c r="AF1200" s="25">
        <v>0</v>
      </c>
      <c r="AG1200" s="25">
        <v>7.2</v>
      </c>
      <c r="AH1200" s="25">
        <v>0</v>
      </c>
      <c r="AI1200" s="25">
        <v>16.8</v>
      </c>
      <c r="AJ1200" s="25">
        <v>0</v>
      </c>
      <c r="AK1200" s="25">
        <v>0.8</v>
      </c>
      <c r="AL1200" s="25">
        <v>28.8</v>
      </c>
      <c r="AM1200" s="25">
        <v>13.600000000000001</v>
      </c>
      <c r="AN1200" s="25">
        <v>6.4</v>
      </c>
      <c r="AO1200" s="25">
        <v>0</v>
      </c>
      <c r="AP1200" s="25">
        <v>3.2</v>
      </c>
      <c r="AQ1200" s="25">
        <v>0</v>
      </c>
      <c r="AR1200" s="25">
        <v>0.8</v>
      </c>
      <c r="AS1200" s="25">
        <v>32.800000000000004</v>
      </c>
      <c r="AT1200" s="25">
        <v>20</v>
      </c>
      <c r="AU1200" s="25">
        <v>31.200000000000003</v>
      </c>
      <c r="AV1200" s="25">
        <v>16.8</v>
      </c>
      <c r="AW1200" s="25">
        <v>29.6</v>
      </c>
      <c r="AX1200" s="25">
        <v>3.2</v>
      </c>
      <c r="AY1200" s="25">
        <v>21.6</v>
      </c>
      <c r="AZ1200" s="25">
        <v>13.600000000000001</v>
      </c>
      <c r="BA1200" s="25">
        <v>1.6</v>
      </c>
      <c r="BB1200" s="25">
        <v>12</v>
      </c>
      <c r="BC1200" s="25">
        <v>8.8000000000000007</v>
      </c>
      <c r="BD1200" s="25">
        <v>0.8</v>
      </c>
      <c r="BE1200" s="25">
        <v>10.4</v>
      </c>
      <c r="BF1200" s="25">
        <v>12</v>
      </c>
      <c r="BG1200" s="25">
        <v>7.2</v>
      </c>
      <c r="BH1200" s="25">
        <v>0</v>
      </c>
      <c r="BI1200" s="25">
        <v>0</v>
      </c>
      <c r="BJ1200" s="25">
        <v>12.8</v>
      </c>
      <c r="BK1200" s="25">
        <v>0.8</v>
      </c>
      <c r="BL1200" s="25">
        <v>0</v>
      </c>
      <c r="BM1200" s="25">
        <v>14.4</v>
      </c>
      <c r="BN1200" s="25">
        <v>0</v>
      </c>
      <c r="BO1200" t="s">
        <v>236</v>
      </c>
    </row>
    <row r="1201" spans="1:67" x14ac:dyDescent="0.25">
      <c r="A1201" s="6">
        <v>45281</v>
      </c>
      <c r="B1201" t="s">
        <v>18</v>
      </c>
      <c r="C1201">
        <v>21</v>
      </c>
      <c r="D1201">
        <f t="shared" si="126"/>
        <v>332</v>
      </c>
      <c r="E1201">
        <f t="shared" si="122"/>
        <v>41.6</v>
      </c>
      <c r="F1201">
        <f t="shared" si="123"/>
        <v>77.599999999999994</v>
      </c>
      <c r="G1201">
        <f t="shared" si="124"/>
        <v>98.4</v>
      </c>
      <c r="H1201">
        <f t="shared" si="125"/>
        <v>114.39999999999999</v>
      </c>
      <c r="I1201">
        <v>0</v>
      </c>
      <c r="J1201" s="22">
        <v>0.28000000000000003</v>
      </c>
      <c r="K1201" s="22">
        <v>0.66400000000000015</v>
      </c>
      <c r="L1201" s="22">
        <v>0.57599999999999996</v>
      </c>
      <c r="M1201" s="22">
        <v>0.6160000000000001</v>
      </c>
      <c r="N1201" s="22">
        <v>0.48799999999999999</v>
      </c>
      <c r="O1201" s="24">
        <v>0.7360000000000001</v>
      </c>
      <c r="P1201" s="24">
        <v>0.48</v>
      </c>
      <c r="Q1201" s="24">
        <v>0.57599999999999996</v>
      </c>
      <c r="R1201" s="24">
        <v>0.56000000000000005</v>
      </c>
      <c r="S1201" s="24">
        <v>0.496</v>
      </c>
      <c r="T1201" s="24">
        <v>0.52</v>
      </c>
      <c r="U1201" s="24">
        <v>0.37600000000000006</v>
      </c>
      <c r="V1201" s="24">
        <v>0.53600000000000003</v>
      </c>
      <c r="W1201" s="24">
        <v>0.8</v>
      </c>
      <c r="X1201" s="24">
        <v>0.75200000000000011</v>
      </c>
      <c r="Y1201" s="24">
        <v>0.48</v>
      </c>
      <c r="Z1201" s="24">
        <v>0.77600000000000002</v>
      </c>
      <c r="AA1201" s="25">
        <v>0</v>
      </c>
      <c r="AB1201" s="25">
        <v>2.4000000000000004</v>
      </c>
      <c r="AC1201" s="25">
        <v>12</v>
      </c>
      <c r="AD1201" s="25">
        <v>0</v>
      </c>
      <c r="AE1201" s="25">
        <v>10.4</v>
      </c>
      <c r="AF1201" s="25">
        <v>19.200000000000003</v>
      </c>
      <c r="AG1201" s="25">
        <v>0</v>
      </c>
      <c r="AH1201" s="25">
        <v>0.8</v>
      </c>
      <c r="AI1201" s="25">
        <v>15.200000000000001</v>
      </c>
      <c r="AJ1201" s="25">
        <v>17.600000000000001</v>
      </c>
      <c r="AK1201" s="25">
        <v>0.8</v>
      </c>
      <c r="AL1201" s="25">
        <v>32.800000000000004</v>
      </c>
      <c r="AM1201" s="25">
        <v>0</v>
      </c>
      <c r="AN1201" s="25">
        <v>10.4</v>
      </c>
      <c r="AO1201" s="25">
        <v>12</v>
      </c>
      <c r="AP1201" s="25">
        <v>4.8000000000000007</v>
      </c>
      <c r="AQ1201" s="25">
        <v>13.600000000000001</v>
      </c>
      <c r="AR1201" s="25">
        <v>7.2</v>
      </c>
      <c r="AS1201" s="25">
        <v>16.8</v>
      </c>
      <c r="AT1201" s="25">
        <v>16.8</v>
      </c>
      <c r="AU1201" s="25">
        <v>28</v>
      </c>
      <c r="AV1201" s="25">
        <v>0</v>
      </c>
      <c r="AW1201" s="25">
        <v>12.8</v>
      </c>
      <c r="AX1201" s="25">
        <v>8</v>
      </c>
      <c r="AY1201" s="25">
        <v>8</v>
      </c>
      <c r="AZ1201" s="25">
        <v>17.600000000000001</v>
      </c>
      <c r="BA1201" s="25">
        <v>0</v>
      </c>
      <c r="BB1201" s="25">
        <v>0</v>
      </c>
      <c r="BC1201" s="25">
        <v>0.8</v>
      </c>
      <c r="BD1201" s="25">
        <v>23.200000000000003</v>
      </c>
      <c r="BE1201" s="25">
        <v>0</v>
      </c>
      <c r="BF1201" s="25">
        <v>0</v>
      </c>
      <c r="BG1201" s="25">
        <v>8.8000000000000007</v>
      </c>
      <c r="BH1201" s="25">
        <v>12</v>
      </c>
      <c r="BI1201" s="25">
        <v>0</v>
      </c>
      <c r="BJ1201" s="25">
        <v>0</v>
      </c>
      <c r="BK1201" s="25">
        <v>0</v>
      </c>
      <c r="BL1201" s="25">
        <v>0.8</v>
      </c>
      <c r="BM1201" s="25">
        <v>0</v>
      </c>
      <c r="BN1201" s="25">
        <v>20</v>
      </c>
      <c r="BO1201" t="s">
        <v>236</v>
      </c>
    </row>
    <row r="1202" spans="1:67" x14ac:dyDescent="0.25">
      <c r="A1202" s="6">
        <v>45282</v>
      </c>
      <c r="B1202" t="s">
        <v>18</v>
      </c>
      <c r="C1202">
        <v>22</v>
      </c>
      <c r="D1202">
        <f t="shared" si="126"/>
        <v>352</v>
      </c>
      <c r="E1202">
        <f t="shared" si="122"/>
        <v>100.80000000000001</v>
      </c>
      <c r="F1202">
        <f t="shared" si="123"/>
        <v>75.999999999999986</v>
      </c>
      <c r="G1202">
        <f t="shared" si="124"/>
        <v>123.20000000000002</v>
      </c>
      <c r="H1202">
        <f t="shared" si="125"/>
        <v>52.000000000000007</v>
      </c>
      <c r="I1202">
        <v>0</v>
      </c>
      <c r="J1202" s="22">
        <v>0.4</v>
      </c>
      <c r="K1202" s="22">
        <v>0.52800000000000002</v>
      </c>
      <c r="L1202" s="22">
        <v>0.6080000000000001</v>
      </c>
      <c r="M1202" s="22">
        <v>0.53600000000000003</v>
      </c>
      <c r="N1202" s="22">
        <v>0.78400000000000003</v>
      </c>
      <c r="O1202" s="24">
        <v>0.45600000000000007</v>
      </c>
      <c r="P1202" s="24">
        <v>0.56799999999999995</v>
      </c>
      <c r="Q1202" s="24">
        <v>0.63200000000000012</v>
      </c>
      <c r="R1202" s="24">
        <v>0.55200000000000005</v>
      </c>
      <c r="S1202" s="24">
        <v>0.7360000000000001</v>
      </c>
      <c r="T1202" s="24">
        <v>0.70400000000000007</v>
      </c>
      <c r="U1202" s="24">
        <v>0.34400000000000003</v>
      </c>
      <c r="V1202" s="24">
        <v>0.74400000000000011</v>
      </c>
      <c r="W1202" s="24">
        <v>0.76000000000000012</v>
      </c>
      <c r="X1202" s="24">
        <v>0.76800000000000002</v>
      </c>
      <c r="Y1202" s="24">
        <v>0.39200000000000002</v>
      </c>
      <c r="Z1202" s="24">
        <v>0.36800000000000005</v>
      </c>
      <c r="AA1202" s="25">
        <v>4</v>
      </c>
      <c r="AB1202" s="25">
        <v>0</v>
      </c>
      <c r="AC1202" s="25">
        <v>36</v>
      </c>
      <c r="AD1202" s="25">
        <v>8.8000000000000007</v>
      </c>
      <c r="AE1202" s="25">
        <v>10.4</v>
      </c>
      <c r="AF1202" s="25">
        <v>0</v>
      </c>
      <c r="AG1202" s="25">
        <v>0</v>
      </c>
      <c r="AH1202" s="25">
        <v>12</v>
      </c>
      <c r="AI1202" s="25">
        <v>4.8000000000000007</v>
      </c>
      <c r="AJ1202" s="25">
        <v>0</v>
      </c>
      <c r="AK1202" s="25">
        <v>32.800000000000004</v>
      </c>
      <c r="AL1202" s="25">
        <v>4</v>
      </c>
      <c r="AM1202" s="25">
        <v>0</v>
      </c>
      <c r="AN1202" s="25">
        <v>6.4</v>
      </c>
      <c r="AO1202" s="25">
        <v>7.2</v>
      </c>
      <c r="AP1202" s="25">
        <v>3.2</v>
      </c>
      <c r="AQ1202" s="25">
        <v>21.6</v>
      </c>
      <c r="AR1202" s="25">
        <v>7.2</v>
      </c>
      <c r="AS1202" s="25">
        <v>2.4000000000000004</v>
      </c>
      <c r="AT1202" s="25">
        <v>0</v>
      </c>
      <c r="AU1202" s="25">
        <v>4.8000000000000007</v>
      </c>
      <c r="AV1202" s="25">
        <v>0</v>
      </c>
      <c r="AW1202" s="25">
        <v>26.400000000000002</v>
      </c>
      <c r="AX1202" s="25">
        <v>0</v>
      </c>
      <c r="AY1202" s="25">
        <v>26.400000000000002</v>
      </c>
      <c r="AZ1202" s="25">
        <v>2.4000000000000004</v>
      </c>
      <c r="BA1202" s="25">
        <v>0</v>
      </c>
      <c r="BB1202" s="25">
        <v>29.6</v>
      </c>
      <c r="BC1202" s="25">
        <v>0</v>
      </c>
      <c r="BD1202" s="25">
        <v>33.6</v>
      </c>
      <c r="BE1202" s="25">
        <v>5.6000000000000005</v>
      </c>
      <c r="BF1202" s="25">
        <v>15.200000000000001</v>
      </c>
      <c r="BG1202" s="25">
        <v>8.8000000000000007</v>
      </c>
      <c r="BH1202" s="25">
        <v>7.2</v>
      </c>
      <c r="BI1202" s="25">
        <v>14.4</v>
      </c>
      <c r="BJ1202" s="25">
        <v>1.6</v>
      </c>
      <c r="BK1202" s="25">
        <v>5.6000000000000005</v>
      </c>
      <c r="BL1202" s="25">
        <v>36.800000000000004</v>
      </c>
      <c r="BM1202" s="25">
        <v>0</v>
      </c>
      <c r="BN1202" s="25">
        <v>5.6000000000000005</v>
      </c>
      <c r="BO1202" t="s">
        <v>236</v>
      </c>
    </row>
    <row r="1203" spans="1:67" x14ac:dyDescent="0.25">
      <c r="A1203" s="6">
        <v>45283</v>
      </c>
      <c r="B1203" t="s">
        <v>18</v>
      </c>
      <c r="C1203">
        <v>23</v>
      </c>
      <c r="D1203">
        <f t="shared" si="126"/>
        <v>530.40000000000009</v>
      </c>
      <c r="E1203">
        <f t="shared" si="122"/>
        <v>159.20000000000002</v>
      </c>
      <c r="F1203">
        <f t="shared" si="123"/>
        <v>165.60000000000002</v>
      </c>
      <c r="G1203">
        <f t="shared" si="124"/>
        <v>88.8</v>
      </c>
      <c r="H1203">
        <f t="shared" si="125"/>
        <v>116.80000000000005</v>
      </c>
      <c r="I1203">
        <v>0</v>
      </c>
      <c r="J1203" s="22">
        <v>0.38400000000000001</v>
      </c>
      <c r="K1203" s="22">
        <v>0.62400000000000011</v>
      </c>
      <c r="L1203" s="22">
        <v>0.62400000000000011</v>
      </c>
      <c r="M1203" s="22">
        <v>0.64800000000000013</v>
      </c>
      <c r="N1203" s="22">
        <v>0.32000000000000006</v>
      </c>
      <c r="O1203" s="24">
        <v>0.63200000000000012</v>
      </c>
      <c r="P1203" s="24">
        <v>8.0000000000000016E-2</v>
      </c>
      <c r="Q1203" s="24">
        <v>0.57599999999999996</v>
      </c>
      <c r="R1203" s="24">
        <v>0.68800000000000006</v>
      </c>
      <c r="S1203" s="24">
        <v>0.48</v>
      </c>
      <c r="T1203" s="24">
        <v>0.48799999999999999</v>
      </c>
      <c r="U1203" s="24">
        <v>0.36000000000000004</v>
      </c>
      <c r="V1203" s="24">
        <v>0.74400000000000011</v>
      </c>
      <c r="W1203" s="24">
        <v>0.64800000000000013</v>
      </c>
      <c r="X1203" s="24">
        <v>0.69600000000000006</v>
      </c>
      <c r="Y1203" s="24">
        <v>0.43200000000000005</v>
      </c>
      <c r="Z1203" s="24">
        <v>0.44800000000000006</v>
      </c>
      <c r="AA1203" s="25">
        <v>0</v>
      </c>
      <c r="AB1203" s="25">
        <v>34.4</v>
      </c>
      <c r="AC1203" s="25">
        <v>0</v>
      </c>
      <c r="AD1203" s="25">
        <v>23.200000000000003</v>
      </c>
      <c r="AE1203" s="25">
        <v>26.400000000000002</v>
      </c>
      <c r="AF1203" s="25">
        <v>30.400000000000002</v>
      </c>
      <c r="AG1203" s="25">
        <v>14.4</v>
      </c>
      <c r="AH1203" s="25">
        <v>4</v>
      </c>
      <c r="AI1203" s="25">
        <v>32.800000000000004</v>
      </c>
      <c r="AJ1203" s="25">
        <v>0</v>
      </c>
      <c r="AK1203" s="25">
        <v>0</v>
      </c>
      <c r="AL1203" s="25">
        <v>8.8000000000000007</v>
      </c>
      <c r="AM1203" s="25">
        <v>0</v>
      </c>
      <c r="AN1203" s="25">
        <v>5.6000000000000005</v>
      </c>
      <c r="AO1203" s="25">
        <v>34.4</v>
      </c>
      <c r="AP1203" s="25">
        <v>6.4000000000000457</v>
      </c>
      <c r="AQ1203" s="25">
        <v>19.200000000000003</v>
      </c>
      <c r="AR1203" s="25">
        <v>29.6</v>
      </c>
      <c r="AS1203" s="25">
        <v>9.6000000000000014</v>
      </c>
      <c r="AT1203" s="25">
        <v>3.2</v>
      </c>
      <c r="AU1203" s="25">
        <v>0</v>
      </c>
      <c r="AV1203" s="25">
        <v>14.4</v>
      </c>
      <c r="AW1203" s="25">
        <v>0</v>
      </c>
      <c r="AX1203" s="25">
        <v>3.2</v>
      </c>
      <c r="AY1203" s="25">
        <v>2.4000000000000004</v>
      </c>
      <c r="AZ1203" s="25">
        <v>30.400000000000002</v>
      </c>
      <c r="BA1203" s="25">
        <v>0.8</v>
      </c>
      <c r="BB1203" s="25">
        <v>8.8000000000000007</v>
      </c>
      <c r="BC1203" s="25">
        <v>5.6000000000000005</v>
      </c>
      <c r="BD1203" s="25">
        <v>23.200000000000003</v>
      </c>
      <c r="BE1203" s="25">
        <v>24</v>
      </c>
      <c r="BF1203" s="25">
        <v>1.6</v>
      </c>
      <c r="BG1203" s="25">
        <v>33.6</v>
      </c>
      <c r="BH1203" s="25">
        <v>0</v>
      </c>
      <c r="BI1203" s="25">
        <v>0</v>
      </c>
      <c r="BJ1203" s="25">
        <v>19.200000000000003</v>
      </c>
      <c r="BK1203" s="25">
        <v>25.6</v>
      </c>
      <c r="BL1203" s="25">
        <v>16</v>
      </c>
      <c r="BM1203" s="25">
        <v>26.400000000000002</v>
      </c>
      <c r="BN1203" s="25">
        <v>12.8</v>
      </c>
      <c r="BO1203" t="s">
        <v>236</v>
      </c>
    </row>
    <row r="1204" spans="1:67" x14ac:dyDescent="0.25">
      <c r="A1204" s="6">
        <v>45284</v>
      </c>
      <c r="B1204" t="s">
        <v>18</v>
      </c>
      <c r="C1204">
        <v>24</v>
      </c>
      <c r="D1204">
        <f t="shared" si="126"/>
        <v>433.60000000000008</v>
      </c>
      <c r="E1204">
        <f t="shared" si="122"/>
        <v>76</v>
      </c>
      <c r="F1204">
        <f t="shared" si="123"/>
        <v>120.00000000000001</v>
      </c>
      <c r="G1204">
        <f t="shared" si="124"/>
        <v>84.800000000000054</v>
      </c>
      <c r="H1204">
        <f t="shared" si="125"/>
        <v>152.80000000000001</v>
      </c>
      <c r="I1204">
        <v>1</v>
      </c>
      <c r="J1204" s="22">
        <v>0.67200000000000004</v>
      </c>
      <c r="K1204" s="22">
        <v>0.46399999999999997</v>
      </c>
      <c r="L1204" s="22">
        <v>0.56799999999999995</v>
      </c>
      <c r="M1204" s="22">
        <v>0.76800000000000002</v>
      </c>
      <c r="N1204" s="22">
        <v>0.75200000000000011</v>
      </c>
      <c r="O1204" s="24">
        <v>0.68</v>
      </c>
      <c r="P1204" s="24">
        <v>0.496</v>
      </c>
      <c r="Q1204" s="24">
        <v>0.71200000000000008</v>
      </c>
      <c r="R1204" s="24">
        <v>0.6080000000000001</v>
      </c>
      <c r="S1204" s="24">
        <v>0.56000000000000005</v>
      </c>
      <c r="T1204" s="24">
        <v>0.72000000000000008</v>
      </c>
      <c r="U1204" s="24">
        <v>0.52</v>
      </c>
      <c r="V1204" s="24">
        <v>0.2</v>
      </c>
      <c r="W1204" s="24">
        <v>0.65600000000000014</v>
      </c>
      <c r="X1204" s="24">
        <v>0.79200000000000004</v>
      </c>
      <c r="Y1204" s="24">
        <v>0.6160000000000001</v>
      </c>
      <c r="Z1204" s="24">
        <v>0.7360000000000001</v>
      </c>
      <c r="AA1204" s="25">
        <v>13.600000000000001</v>
      </c>
      <c r="AB1204" s="25">
        <v>1.6</v>
      </c>
      <c r="AC1204" s="25">
        <v>36.800000000000004</v>
      </c>
      <c r="AD1204" s="25">
        <v>23.200000000000003</v>
      </c>
      <c r="AE1204" s="25">
        <v>7.2</v>
      </c>
      <c r="AF1204" s="25">
        <v>0.8</v>
      </c>
      <c r="AG1204" s="25">
        <v>1.6</v>
      </c>
      <c r="AH1204" s="25">
        <v>0</v>
      </c>
      <c r="AI1204" s="25">
        <v>27.200000000000003</v>
      </c>
      <c r="AJ1204" s="25">
        <v>8</v>
      </c>
      <c r="AK1204" s="25">
        <v>0</v>
      </c>
      <c r="AL1204" s="25">
        <v>0.8</v>
      </c>
      <c r="AM1204" s="25">
        <v>4.8000000000000007</v>
      </c>
      <c r="AN1204" s="25">
        <v>24.8</v>
      </c>
      <c r="AO1204" s="25">
        <v>41.6</v>
      </c>
      <c r="AP1204" s="25">
        <v>4</v>
      </c>
      <c r="AQ1204" s="25">
        <v>0</v>
      </c>
      <c r="AR1204" s="25">
        <v>16</v>
      </c>
      <c r="AS1204" s="25">
        <v>24</v>
      </c>
      <c r="AT1204" s="25">
        <v>36.800000000000004</v>
      </c>
      <c r="AU1204" s="25">
        <v>14.4</v>
      </c>
      <c r="AV1204" s="25">
        <v>3.2000000000000455</v>
      </c>
      <c r="AW1204" s="25">
        <v>8.8000000000000007</v>
      </c>
      <c r="AX1204" s="25">
        <v>3.2</v>
      </c>
      <c r="AY1204" s="25">
        <v>10.4</v>
      </c>
      <c r="AZ1204" s="25">
        <v>0</v>
      </c>
      <c r="BA1204" s="25">
        <v>29.6</v>
      </c>
      <c r="BB1204" s="25">
        <v>4</v>
      </c>
      <c r="BC1204" s="25">
        <v>6.4</v>
      </c>
      <c r="BD1204" s="25">
        <v>4.8000000000000007</v>
      </c>
      <c r="BE1204" s="25">
        <v>20</v>
      </c>
      <c r="BF1204" s="25">
        <v>1.6</v>
      </c>
      <c r="BG1204" s="25">
        <v>5.6000000000000005</v>
      </c>
      <c r="BH1204" s="25">
        <v>1.6</v>
      </c>
      <c r="BI1204" s="25">
        <v>11.200000000000001</v>
      </c>
      <c r="BJ1204" s="25">
        <v>16</v>
      </c>
      <c r="BK1204" s="25">
        <v>0</v>
      </c>
      <c r="BL1204" s="25">
        <v>0.8</v>
      </c>
      <c r="BM1204" s="25">
        <v>0</v>
      </c>
      <c r="BN1204" s="25">
        <v>19.200000000000003</v>
      </c>
      <c r="BO1204" t="s">
        <v>236</v>
      </c>
    </row>
    <row r="1205" spans="1:67" x14ac:dyDescent="0.25">
      <c r="A1205" s="6">
        <v>45285</v>
      </c>
      <c r="B1205" t="s">
        <v>18</v>
      </c>
      <c r="C1205">
        <v>25</v>
      </c>
      <c r="D1205">
        <f t="shared" si="126"/>
        <v>460.00000000000006</v>
      </c>
      <c r="E1205">
        <f t="shared" si="122"/>
        <v>143.20000000000002</v>
      </c>
      <c r="F1205">
        <f t="shared" si="123"/>
        <v>104.80000000000001</v>
      </c>
      <c r="G1205">
        <f t="shared" si="124"/>
        <v>103.2</v>
      </c>
      <c r="H1205">
        <f t="shared" si="125"/>
        <v>108.8</v>
      </c>
      <c r="I1205">
        <v>1</v>
      </c>
      <c r="J1205" s="22">
        <v>0.15200000000000002</v>
      </c>
      <c r="K1205" s="22">
        <v>0.72800000000000009</v>
      </c>
      <c r="L1205" s="22">
        <v>0.79200000000000004</v>
      </c>
      <c r="M1205" s="22">
        <v>0.69600000000000006</v>
      </c>
      <c r="N1205" s="22">
        <v>0.63200000000000012</v>
      </c>
      <c r="O1205" s="24">
        <v>0.65600000000000014</v>
      </c>
      <c r="P1205" s="24">
        <v>0.51200000000000001</v>
      </c>
      <c r="Q1205" s="24">
        <v>0.48799999999999999</v>
      </c>
      <c r="R1205" s="24">
        <v>0.33600000000000002</v>
      </c>
      <c r="S1205" s="24">
        <v>0.54400000000000004</v>
      </c>
      <c r="T1205" s="24">
        <v>0.504</v>
      </c>
      <c r="U1205" s="24">
        <v>0.64800000000000013</v>
      </c>
      <c r="V1205" s="24">
        <v>0.64000000000000012</v>
      </c>
      <c r="W1205" s="24">
        <v>0.72000000000000008</v>
      </c>
      <c r="X1205" s="24">
        <v>0.56000000000000005</v>
      </c>
      <c r="Y1205" s="24">
        <v>0.39200000000000002</v>
      </c>
      <c r="Z1205" s="24">
        <v>0.44000000000000006</v>
      </c>
      <c r="AA1205" s="25">
        <v>19.200000000000003</v>
      </c>
      <c r="AB1205" s="25">
        <v>8.8000000000000007</v>
      </c>
      <c r="AC1205" s="25">
        <v>6.4</v>
      </c>
      <c r="AD1205" s="25">
        <v>9.6000000000000014</v>
      </c>
      <c r="AE1205" s="25">
        <v>4.8000000000000007</v>
      </c>
      <c r="AF1205" s="25">
        <v>28</v>
      </c>
      <c r="AG1205" s="25">
        <v>0</v>
      </c>
      <c r="AH1205" s="25">
        <v>0</v>
      </c>
      <c r="AI1205" s="25">
        <v>20.8</v>
      </c>
      <c r="AJ1205" s="25">
        <v>7.2</v>
      </c>
      <c r="AK1205" s="25">
        <v>5.6000000000000005</v>
      </c>
      <c r="AL1205" s="25">
        <v>16</v>
      </c>
      <c r="AM1205" s="25">
        <v>4</v>
      </c>
      <c r="AN1205" s="25">
        <v>24</v>
      </c>
      <c r="AO1205" s="25">
        <v>4.8000000000000007</v>
      </c>
      <c r="AP1205" s="25">
        <v>0</v>
      </c>
      <c r="AQ1205" s="25">
        <v>28</v>
      </c>
      <c r="AR1205" s="25">
        <v>4</v>
      </c>
      <c r="AS1205" s="25">
        <v>28</v>
      </c>
      <c r="AT1205" s="25">
        <v>0</v>
      </c>
      <c r="AU1205" s="25">
        <v>16.8</v>
      </c>
      <c r="AV1205" s="25">
        <v>28.8</v>
      </c>
      <c r="AW1205" s="25">
        <v>0</v>
      </c>
      <c r="AX1205" s="25">
        <v>2.4000000000000004</v>
      </c>
      <c r="AY1205" s="25">
        <v>8</v>
      </c>
      <c r="AZ1205" s="25">
        <v>32</v>
      </c>
      <c r="BA1205" s="25">
        <v>2.4000000000000004</v>
      </c>
      <c r="BB1205" s="25">
        <v>5.6000000000000005</v>
      </c>
      <c r="BC1205" s="25">
        <v>7.2</v>
      </c>
      <c r="BD1205" s="25">
        <v>0</v>
      </c>
      <c r="BE1205" s="25">
        <v>21.6</v>
      </c>
      <c r="BF1205" s="25">
        <v>17.600000000000001</v>
      </c>
      <c r="BG1205" s="25">
        <v>0</v>
      </c>
      <c r="BH1205" s="25">
        <v>28.8</v>
      </c>
      <c r="BI1205" s="25">
        <v>18.400000000000002</v>
      </c>
      <c r="BJ1205" s="25">
        <v>7.2</v>
      </c>
      <c r="BK1205" s="25">
        <v>27.200000000000003</v>
      </c>
      <c r="BL1205" s="25">
        <v>0.8</v>
      </c>
      <c r="BM1205" s="25">
        <v>21.6</v>
      </c>
      <c r="BN1205" s="25">
        <v>0</v>
      </c>
      <c r="BO1205" t="s">
        <v>236</v>
      </c>
    </row>
    <row r="1206" spans="1:67" x14ac:dyDescent="0.25">
      <c r="A1206" s="6">
        <v>45286</v>
      </c>
      <c r="B1206" t="s">
        <v>18</v>
      </c>
      <c r="C1206">
        <v>26</v>
      </c>
      <c r="D1206">
        <f t="shared" si="126"/>
        <v>544.80000000000007</v>
      </c>
      <c r="E1206">
        <f t="shared" si="122"/>
        <v>100.80000000000001</v>
      </c>
      <c r="F1206">
        <f t="shared" si="123"/>
        <v>183.20000000000002</v>
      </c>
      <c r="G1206">
        <f t="shared" si="124"/>
        <v>172.8</v>
      </c>
      <c r="H1206">
        <f t="shared" si="125"/>
        <v>88.000000000000014</v>
      </c>
      <c r="I1206">
        <v>0</v>
      </c>
      <c r="J1206" s="22">
        <v>0.54400000000000004</v>
      </c>
      <c r="K1206" s="22">
        <v>0.44000000000000006</v>
      </c>
      <c r="L1206" s="22">
        <v>0.56000000000000005</v>
      </c>
      <c r="M1206" s="22">
        <v>0.68800000000000006</v>
      </c>
      <c r="N1206" s="22">
        <v>0.79200000000000004</v>
      </c>
      <c r="O1206" s="24">
        <v>0.58399999999999996</v>
      </c>
      <c r="P1206" s="24">
        <v>0.66400000000000015</v>
      </c>
      <c r="Q1206" s="24">
        <v>0.62400000000000011</v>
      </c>
      <c r="R1206" s="24">
        <v>0.75200000000000011</v>
      </c>
      <c r="S1206" s="24">
        <v>0.71200000000000008</v>
      </c>
      <c r="T1206" s="24">
        <v>0.60000000000000009</v>
      </c>
      <c r="U1206" s="24">
        <v>0.36000000000000004</v>
      </c>
      <c r="V1206" s="24">
        <v>0.72800000000000009</v>
      </c>
      <c r="W1206" s="24">
        <v>0.34400000000000003</v>
      </c>
      <c r="X1206" s="24">
        <v>0.30400000000000005</v>
      </c>
      <c r="Y1206" s="24">
        <v>0.32000000000000006</v>
      </c>
      <c r="Z1206" s="24">
        <v>0.21600000000000003</v>
      </c>
      <c r="AA1206" s="25">
        <v>15.200000000000001</v>
      </c>
      <c r="AB1206" s="25">
        <v>9.6000000000000014</v>
      </c>
      <c r="AC1206" s="25">
        <v>14.4</v>
      </c>
      <c r="AD1206" s="25">
        <v>24.8</v>
      </c>
      <c r="AE1206" s="25">
        <v>0</v>
      </c>
      <c r="AF1206" s="25">
        <v>34.4</v>
      </c>
      <c r="AG1206" s="25">
        <v>32.800000000000004</v>
      </c>
      <c r="AH1206" s="25">
        <v>0</v>
      </c>
      <c r="AI1206" s="25">
        <v>24</v>
      </c>
      <c r="AJ1206" s="25">
        <v>28</v>
      </c>
      <c r="AK1206" s="25">
        <v>16</v>
      </c>
      <c r="AL1206" s="25">
        <v>14.4</v>
      </c>
      <c r="AM1206" s="25">
        <v>9.6000000000000014</v>
      </c>
      <c r="AN1206" s="25">
        <v>32.800000000000004</v>
      </c>
      <c r="AO1206" s="25">
        <v>0</v>
      </c>
      <c r="AP1206" s="25">
        <v>12.8</v>
      </c>
      <c r="AQ1206" s="25">
        <v>0</v>
      </c>
      <c r="AR1206" s="25">
        <v>6.4</v>
      </c>
      <c r="AS1206" s="25">
        <v>0</v>
      </c>
      <c r="AT1206" s="25">
        <v>12</v>
      </c>
      <c r="AU1206" s="25">
        <v>13.600000000000001</v>
      </c>
      <c r="AV1206" s="25">
        <v>9.6000000000000014</v>
      </c>
      <c r="AW1206" s="25">
        <v>16.8</v>
      </c>
      <c r="AX1206" s="25">
        <v>3.2</v>
      </c>
      <c r="AY1206" s="25">
        <v>40</v>
      </c>
      <c r="AZ1206" s="25">
        <v>11.200000000000001</v>
      </c>
      <c r="BA1206" s="25">
        <v>2.4000000000000004</v>
      </c>
      <c r="BB1206" s="25">
        <v>32.800000000000004</v>
      </c>
      <c r="BC1206" s="25">
        <v>21.6</v>
      </c>
      <c r="BD1206" s="25">
        <v>21.6</v>
      </c>
      <c r="BE1206" s="25">
        <v>0</v>
      </c>
      <c r="BF1206" s="25">
        <v>26.400000000000002</v>
      </c>
      <c r="BG1206" s="25">
        <v>0</v>
      </c>
      <c r="BH1206" s="25">
        <v>3.2</v>
      </c>
      <c r="BI1206" s="25">
        <v>8.8000000000000007</v>
      </c>
      <c r="BJ1206" s="25">
        <v>33.6</v>
      </c>
      <c r="BK1206" s="25">
        <v>6.4</v>
      </c>
      <c r="BL1206" s="25">
        <v>22.400000000000002</v>
      </c>
      <c r="BM1206" s="25">
        <v>0</v>
      </c>
      <c r="BN1206" s="25">
        <v>0</v>
      </c>
      <c r="BO1206" t="s">
        <v>236</v>
      </c>
    </row>
    <row r="1207" spans="1:67" x14ac:dyDescent="0.25">
      <c r="A1207" s="6">
        <v>45287</v>
      </c>
      <c r="B1207" t="s">
        <v>18</v>
      </c>
      <c r="C1207">
        <v>27</v>
      </c>
      <c r="D1207">
        <f t="shared" si="126"/>
        <v>418.4</v>
      </c>
      <c r="E1207">
        <f t="shared" si="122"/>
        <v>130.4</v>
      </c>
      <c r="F1207">
        <f t="shared" si="123"/>
        <v>156</v>
      </c>
      <c r="G1207">
        <f t="shared" si="124"/>
        <v>83.2</v>
      </c>
      <c r="H1207">
        <f t="shared" si="125"/>
        <v>48.8</v>
      </c>
      <c r="I1207">
        <v>0</v>
      </c>
      <c r="J1207" s="22">
        <v>0.29599999999999999</v>
      </c>
      <c r="K1207" s="22">
        <v>0.42400000000000004</v>
      </c>
      <c r="L1207" s="22">
        <v>0.6080000000000001</v>
      </c>
      <c r="M1207" s="22">
        <v>0.504</v>
      </c>
      <c r="N1207" s="22">
        <v>0.66400000000000015</v>
      </c>
      <c r="O1207" s="24">
        <v>0.51200000000000001</v>
      </c>
      <c r="P1207" s="24">
        <v>8.8000000000000009E-2</v>
      </c>
      <c r="Q1207" s="24">
        <v>0.74400000000000011</v>
      </c>
      <c r="R1207" s="24">
        <v>0.72800000000000009</v>
      </c>
      <c r="S1207" s="24">
        <v>0.6080000000000001</v>
      </c>
      <c r="T1207" s="24">
        <v>0.79200000000000004</v>
      </c>
      <c r="U1207" s="24">
        <v>0.39200000000000002</v>
      </c>
      <c r="V1207" s="24">
        <v>0.48</v>
      </c>
      <c r="W1207" s="24">
        <v>0.72800000000000009</v>
      </c>
      <c r="X1207" s="24">
        <v>0.75200000000000011</v>
      </c>
      <c r="Y1207" s="24">
        <v>0.75200000000000011</v>
      </c>
      <c r="Z1207" s="24">
        <v>0.67200000000000004</v>
      </c>
      <c r="AA1207" s="25">
        <v>0</v>
      </c>
      <c r="AB1207" s="25">
        <v>8</v>
      </c>
      <c r="AC1207" s="25">
        <v>20</v>
      </c>
      <c r="AD1207" s="25">
        <v>24</v>
      </c>
      <c r="AE1207" s="25">
        <v>36</v>
      </c>
      <c r="AF1207" s="25">
        <v>37.6</v>
      </c>
      <c r="AG1207" s="25">
        <v>0</v>
      </c>
      <c r="AH1207" s="25">
        <v>13.600000000000001</v>
      </c>
      <c r="AI1207" s="25">
        <v>16.8</v>
      </c>
      <c r="AJ1207" s="25">
        <v>0</v>
      </c>
      <c r="AK1207" s="25">
        <v>7.2</v>
      </c>
      <c r="AL1207" s="25">
        <v>7.2</v>
      </c>
      <c r="AM1207" s="25">
        <v>12.8</v>
      </c>
      <c r="AN1207" s="25">
        <v>0</v>
      </c>
      <c r="AO1207" s="25">
        <v>0</v>
      </c>
      <c r="AP1207" s="25">
        <v>0</v>
      </c>
      <c r="AQ1207" s="25">
        <v>0</v>
      </c>
      <c r="AR1207" s="25">
        <v>0</v>
      </c>
      <c r="AS1207" s="25">
        <v>24</v>
      </c>
      <c r="AT1207" s="25">
        <v>4.8000000000000007</v>
      </c>
      <c r="AU1207" s="25">
        <v>0</v>
      </c>
      <c r="AV1207" s="25">
        <v>11.200000000000001</v>
      </c>
      <c r="AW1207" s="25">
        <v>9.6000000000000014</v>
      </c>
      <c r="AX1207" s="25">
        <v>2.4000000000000004</v>
      </c>
      <c r="AY1207" s="25">
        <v>29.6</v>
      </c>
      <c r="AZ1207" s="25">
        <v>0</v>
      </c>
      <c r="BA1207" s="25">
        <v>0</v>
      </c>
      <c r="BB1207" s="25">
        <v>11.200000000000001</v>
      </c>
      <c r="BC1207" s="25">
        <v>0</v>
      </c>
      <c r="BD1207" s="25">
        <v>19.200000000000003</v>
      </c>
      <c r="BE1207" s="25">
        <v>11.200000000000001</v>
      </c>
      <c r="BF1207" s="25">
        <v>0</v>
      </c>
      <c r="BG1207" s="25">
        <v>16</v>
      </c>
      <c r="BH1207" s="25">
        <v>27.200000000000003</v>
      </c>
      <c r="BI1207" s="25">
        <v>7.2</v>
      </c>
      <c r="BJ1207" s="25">
        <v>42.400000000000006</v>
      </c>
      <c r="BK1207" s="25">
        <v>14.4</v>
      </c>
      <c r="BL1207" s="25">
        <v>4.8000000000000007</v>
      </c>
      <c r="BM1207" s="25">
        <v>1.6</v>
      </c>
      <c r="BN1207" s="25">
        <v>5.6000000000000005</v>
      </c>
      <c r="BO1207" t="s">
        <v>236</v>
      </c>
    </row>
    <row r="1208" spans="1:67" x14ac:dyDescent="0.25">
      <c r="A1208" s="6">
        <v>45288</v>
      </c>
      <c r="B1208" t="s">
        <v>18</v>
      </c>
      <c r="C1208">
        <v>28</v>
      </c>
      <c r="D1208">
        <f t="shared" si="126"/>
        <v>459.20000000000005</v>
      </c>
      <c r="E1208">
        <f t="shared" si="122"/>
        <v>103.2</v>
      </c>
      <c r="F1208">
        <f t="shared" si="123"/>
        <v>120.80000000000001</v>
      </c>
      <c r="G1208">
        <f t="shared" si="124"/>
        <v>127.20000000000002</v>
      </c>
      <c r="H1208">
        <f t="shared" si="125"/>
        <v>108</v>
      </c>
      <c r="I1208">
        <v>0</v>
      </c>
      <c r="J1208" s="22">
        <v>0.36800000000000005</v>
      </c>
      <c r="K1208" s="22">
        <v>0.58399999999999996</v>
      </c>
      <c r="L1208" s="22">
        <v>0.57599999999999996</v>
      </c>
      <c r="M1208" s="22">
        <v>0.72000000000000008</v>
      </c>
      <c r="N1208" s="22">
        <v>0.75200000000000011</v>
      </c>
      <c r="O1208" s="24">
        <v>0.60000000000000009</v>
      </c>
      <c r="P1208" s="24">
        <v>0.78400000000000003</v>
      </c>
      <c r="Q1208" s="24">
        <v>0.54400000000000004</v>
      </c>
      <c r="R1208" s="24">
        <v>0.56799999999999995</v>
      </c>
      <c r="S1208" s="24">
        <v>0.52800000000000002</v>
      </c>
      <c r="T1208" s="24">
        <v>0.79200000000000004</v>
      </c>
      <c r="U1208" s="24">
        <v>0.56799999999999995</v>
      </c>
      <c r="V1208" s="24">
        <v>0.4</v>
      </c>
      <c r="W1208" s="24">
        <v>0.76000000000000012</v>
      </c>
      <c r="X1208" s="24">
        <v>0.32800000000000007</v>
      </c>
      <c r="Y1208" s="24">
        <v>0.7360000000000001</v>
      </c>
      <c r="Z1208" s="24">
        <v>0.66400000000000015</v>
      </c>
      <c r="AA1208" s="25">
        <v>13.600000000000001</v>
      </c>
      <c r="AB1208" s="25">
        <v>20.8</v>
      </c>
      <c r="AC1208" s="25">
        <v>4</v>
      </c>
      <c r="AD1208" s="25">
        <v>13.600000000000001</v>
      </c>
      <c r="AE1208" s="25">
        <v>13.600000000000001</v>
      </c>
      <c r="AF1208" s="25">
        <v>22.400000000000002</v>
      </c>
      <c r="AG1208" s="25">
        <v>4.8000000000000007</v>
      </c>
      <c r="AH1208" s="25">
        <v>7.2</v>
      </c>
      <c r="AI1208" s="25">
        <v>7.2</v>
      </c>
      <c r="AJ1208" s="25">
        <v>13.600000000000001</v>
      </c>
      <c r="AK1208" s="25">
        <v>30.400000000000002</v>
      </c>
      <c r="AL1208" s="25">
        <v>23.200000000000003</v>
      </c>
      <c r="AM1208" s="25">
        <v>0</v>
      </c>
      <c r="AN1208" s="25">
        <v>6.4</v>
      </c>
      <c r="AO1208" s="25">
        <v>0</v>
      </c>
      <c r="AP1208" s="25">
        <v>26.400000000000002</v>
      </c>
      <c r="AQ1208" s="25">
        <v>6.4</v>
      </c>
      <c r="AR1208" s="25">
        <v>16.8</v>
      </c>
      <c r="AS1208" s="25">
        <v>0</v>
      </c>
      <c r="AT1208" s="25">
        <v>28.8</v>
      </c>
      <c r="AU1208" s="25">
        <v>6.4</v>
      </c>
      <c r="AV1208" s="25">
        <v>0</v>
      </c>
      <c r="AW1208" s="25">
        <v>8.8000000000000007</v>
      </c>
      <c r="AX1208" s="25">
        <v>28</v>
      </c>
      <c r="AY1208" s="25">
        <v>25.6</v>
      </c>
      <c r="AZ1208" s="25">
        <v>0</v>
      </c>
      <c r="BA1208" s="25">
        <v>4.8000000000000007</v>
      </c>
      <c r="BB1208" s="25">
        <v>8</v>
      </c>
      <c r="BC1208" s="25">
        <v>26.400000000000002</v>
      </c>
      <c r="BD1208" s="25">
        <v>19.200000000000003</v>
      </c>
      <c r="BE1208" s="25">
        <v>25.6</v>
      </c>
      <c r="BF1208" s="25">
        <v>8.8000000000000007</v>
      </c>
      <c r="BG1208" s="25">
        <v>7.2</v>
      </c>
      <c r="BH1208" s="25">
        <v>0</v>
      </c>
      <c r="BI1208" s="25">
        <v>5.6000000000000005</v>
      </c>
      <c r="BJ1208" s="25">
        <v>12</v>
      </c>
      <c r="BK1208" s="25">
        <v>5.6000000000000005</v>
      </c>
      <c r="BL1208" s="25">
        <v>0.8</v>
      </c>
      <c r="BM1208" s="25">
        <v>24.8</v>
      </c>
      <c r="BN1208" s="25">
        <v>12.8</v>
      </c>
      <c r="BO1208" t="s">
        <v>236</v>
      </c>
    </row>
    <row r="1209" spans="1:67" x14ac:dyDescent="0.25">
      <c r="A1209" s="6">
        <v>45289</v>
      </c>
      <c r="B1209" t="s">
        <v>18</v>
      </c>
      <c r="C1209">
        <v>29</v>
      </c>
      <c r="D1209">
        <f t="shared" si="126"/>
        <v>436.00000000000011</v>
      </c>
      <c r="E1209">
        <f t="shared" si="122"/>
        <v>108.8000000000001</v>
      </c>
      <c r="F1209">
        <f t="shared" si="123"/>
        <v>143.20000000000002</v>
      </c>
      <c r="G1209">
        <f t="shared" si="124"/>
        <v>102.4</v>
      </c>
      <c r="H1209">
        <f t="shared" si="125"/>
        <v>81.600000000000009</v>
      </c>
      <c r="I1209">
        <v>0</v>
      </c>
      <c r="J1209" s="22">
        <v>0.13600000000000001</v>
      </c>
      <c r="K1209" s="22">
        <v>0.39200000000000002</v>
      </c>
      <c r="L1209" s="22">
        <v>0.4</v>
      </c>
      <c r="M1209" s="22">
        <v>0.68</v>
      </c>
      <c r="N1209" s="22">
        <v>0.76800000000000002</v>
      </c>
      <c r="O1209" s="24">
        <v>0.55200000000000005</v>
      </c>
      <c r="P1209" s="24">
        <v>0.63200000000000012</v>
      </c>
      <c r="Q1209" s="24">
        <v>0.22400000000000003</v>
      </c>
      <c r="R1209" s="24">
        <v>0.79200000000000004</v>
      </c>
      <c r="S1209" s="24">
        <v>0.71200000000000008</v>
      </c>
      <c r="T1209" s="24">
        <v>0.46399999999999997</v>
      </c>
      <c r="U1209" s="24">
        <v>0.28000000000000003</v>
      </c>
      <c r="V1209" s="24">
        <v>0.55200000000000005</v>
      </c>
      <c r="W1209" s="24">
        <v>0.60000000000000009</v>
      </c>
      <c r="X1209" s="24">
        <v>0.44800000000000006</v>
      </c>
      <c r="Y1209" s="24">
        <v>0.72800000000000009</v>
      </c>
      <c r="Z1209" s="24">
        <v>0.36800000000000005</v>
      </c>
      <c r="AA1209" s="25">
        <v>0</v>
      </c>
      <c r="AB1209" s="25">
        <v>28</v>
      </c>
      <c r="AC1209" s="25">
        <v>20</v>
      </c>
      <c r="AD1209" s="25">
        <v>0</v>
      </c>
      <c r="AE1209" s="25">
        <v>11.200000000000001</v>
      </c>
      <c r="AF1209" s="25">
        <v>12.8</v>
      </c>
      <c r="AG1209" s="25">
        <v>30.400000000000002</v>
      </c>
      <c r="AH1209" s="25">
        <v>0</v>
      </c>
      <c r="AI1209" s="25">
        <v>15.200000000000001</v>
      </c>
      <c r="AJ1209" s="25">
        <v>25.6</v>
      </c>
      <c r="AK1209" s="25">
        <v>11.200000000000045</v>
      </c>
      <c r="AL1209" s="25">
        <v>10.4</v>
      </c>
      <c r="AM1209" s="25">
        <v>14.4</v>
      </c>
      <c r="AN1209" s="25">
        <v>1.6</v>
      </c>
      <c r="AO1209" s="25">
        <v>6.4</v>
      </c>
      <c r="AP1209" s="25">
        <v>25.6</v>
      </c>
      <c r="AQ1209" s="25">
        <v>9.6000000000000014</v>
      </c>
      <c r="AR1209" s="25">
        <v>7.2</v>
      </c>
      <c r="AS1209" s="25">
        <v>2.4000000000000004</v>
      </c>
      <c r="AT1209" s="25">
        <v>4</v>
      </c>
      <c r="AU1209" s="25">
        <v>0</v>
      </c>
      <c r="AV1209" s="25">
        <v>10.4</v>
      </c>
      <c r="AW1209" s="25">
        <v>21.6</v>
      </c>
      <c r="AX1209" s="25">
        <v>24.8</v>
      </c>
      <c r="AY1209" s="25">
        <v>16</v>
      </c>
      <c r="AZ1209" s="25">
        <v>7.2</v>
      </c>
      <c r="BA1209" s="25">
        <v>0</v>
      </c>
      <c r="BB1209" s="25">
        <v>0</v>
      </c>
      <c r="BC1209" s="25">
        <v>22.400000000000002</v>
      </c>
      <c r="BD1209" s="25">
        <v>0</v>
      </c>
      <c r="BE1209" s="25">
        <v>0</v>
      </c>
      <c r="BF1209" s="25">
        <v>12.000000000000092</v>
      </c>
      <c r="BG1209" s="25">
        <v>23.200000000000003</v>
      </c>
      <c r="BH1209" s="25">
        <v>3.2</v>
      </c>
      <c r="BI1209" s="25">
        <v>3.2</v>
      </c>
      <c r="BJ1209" s="25">
        <v>0</v>
      </c>
      <c r="BK1209" s="25">
        <v>33.6</v>
      </c>
      <c r="BL1209" s="25">
        <v>21.6</v>
      </c>
      <c r="BM1209" s="25">
        <v>0</v>
      </c>
      <c r="BN1209" s="25">
        <v>12</v>
      </c>
      <c r="BO1209" t="s">
        <v>236</v>
      </c>
    </row>
    <row r="1210" spans="1:67" x14ac:dyDescent="0.25">
      <c r="A1210" s="6">
        <v>45290</v>
      </c>
      <c r="B1210" t="s">
        <v>18</v>
      </c>
      <c r="C1210">
        <v>30</v>
      </c>
      <c r="D1210">
        <f t="shared" si="126"/>
        <v>449.59999999999985</v>
      </c>
      <c r="E1210">
        <f t="shared" si="122"/>
        <v>138.4</v>
      </c>
      <c r="F1210">
        <f t="shared" si="123"/>
        <v>137.59999999999991</v>
      </c>
      <c r="G1210">
        <f t="shared" si="124"/>
        <v>68</v>
      </c>
      <c r="H1210">
        <f t="shared" si="125"/>
        <v>105.59999999999997</v>
      </c>
      <c r="I1210">
        <v>0</v>
      </c>
      <c r="J1210" s="22">
        <v>0.21600000000000003</v>
      </c>
      <c r="K1210" s="22">
        <v>0.47199999999999998</v>
      </c>
      <c r="L1210" s="22">
        <v>0.53600000000000003</v>
      </c>
      <c r="M1210" s="22">
        <v>0.72000000000000008</v>
      </c>
      <c r="N1210" s="22">
        <v>0.76000000000000012</v>
      </c>
      <c r="O1210" s="24">
        <v>0.52</v>
      </c>
      <c r="P1210" s="24">
        <v>0.13600000000000001</v>
      </c>
      <c r="Q1210" s="24">
        <v>0.59199999999999997</v>
      </c>
      <c r="R1210" s="24">
        <v>0.29599999999999999</v>
      </c>
      <c r="S1210" s="24">
        <v>0.42400000000000004</v>
      </c>
      <c r="T1210" s="24">
        <v>0.496</v>
      </c>
      <c r="U1210" s="24">
        <v>0.68800000000000006</v>
      </c>
      <c r="V1210" s="24">
        <v>0.67200000000000004</v>
      </c>
      <c r="W1210" s="24">
        <v>0.248</v>
      </c>
      <c r="X1210" s="24">
        <v>0.6160000000000001</v>
      </c>
      <c r="Y1210" s="24">
        <v>0.71200000000000008</v>
      </c>
      <c r="Z1210" s="24">
        <v>0.56000000000000005</v>
      </c>
      <c r="AA1210" s="25">
        <v>25.6</v>
      </c>
      <c r="AB1210" s="25">
        <v>5.5999999999999091</v>
      </c>
      <c r="AC1210" s="25">
        <v>0</v>
      </c>
      <c r="AD1210" s="25">
        <v>10.4</v>
      </c>
      <c r="AE1210" s="25">
        <v>32</v>
      </c>
      <c r="AF1210" s="25">
        <v>12</v>
      </c>
      <c r="AG1210" s="25">
        <v>12</v>
      </c>
      <c r="AH1210" s="25">
        <v>24</v>
      </c>
      <c r="AI1210" s="25">
        <v>7.2</v>
      </c>
      <c r="AJ1210" s="25">
        <v>8.8000000000000007</v>
      </c>
      <c r="AK1210" s="25">
        <v>0.8</v>
      </c>
      <c r="AL1210" s="25">
        <v>6.4</v>
      </c>
      <c r="AM1210" s="25">
        <v>20.8</v>
      </c>
      <c r="AN1210" s="25">
        <v>32</v>
      </c>
      <c r="AO1210" s="25">
        <v>8.7999999999999545</v>
      </c>
      <c r="AP1210" s="25">
        <v>2.4000000000000004</v>
      </c>
      <c r="AQ1210" s="25">
        <v>12.8</v>
      </c>
      <c r="AR1210" s="25">
        <v>0</v>
      </c>
      <c r="AS1210" s="25">
        <v>11.200000000000001</v>
      </c>
      <c r="AT1210" s="25">
        <v>11.200000000000001</v>
      </c>
      <c r="AU1210" s="25">
        <v>12</v>
      </c>
      <c r="AV1210" s="25">
        <v>28.8</v>
      </c>
      <c r="AW1210" s="25">
        <v>11.200000000000001</v>
      </c>
      <c r="AX1210" s="25">
        <v>0</v>
      </c>
      <c r="AY1210" s="25">
        <v>0</v>
      </c>
      <c r="AZ1210" s="25">
        <v>4.8000000000000007</v>
      </c>
      <c r="BA1210" s="25">
        <v>0</v>
      </c>
      <c r="BB1210" s="25">
        <v>0</v>
      </c>
      <c r="BC1210" s="25">
        <v>5.6000000000000005</v>
      </c>
      <c r="BD1210" s="25">
        <v>5.6000000000000005</v>
      </c>
      <c r="BE1210" s="25">
        <v>1.6</v>
      </c>
      <c r="BF1210" s="25">
        <v>17.600000000000001</v>
      </c>
      <c r="BG1210" s="25">
        <v>13.600000000000001</v>
      </c>
      <c r="BH1210" s="25">
        <v>12.8</v>
      </c>
      <c r="BI1210" s="25">
        <v>13.600000000000001</v>
      </c>
      <c r="BJ1210" s="25">
        <v>16</v>
      </c>
      <c r="BK1210" s="25">
        <v>1.6</v>
      </c>
      <c r="BL1210" s="25">
        <v>35.200000000000003</v>
      </c>
      <c r="BM1210" s="25">
        <v>20</v>
      </c>
      <c r="BN1210" s="25">
        <v>6.4</v>
      </c>
      <c r="BO1210" t="s">
        <v>236</v>
      </c>
    </row>
    <row r="1211" spans="1:67" x14ac:dyDescent="0.25">
      <c r="A1211" s="6">
        <v>45291</v>
      </c>
      <c r="B1211" t="s">
        <v>18</v>
      </c>
      <c r="C1211">
        <v>31</v>
      </c>
      <c r="D1211">
        <f t="shared" si="126"/>
        <v>321.60000000000002</v>
      </c>
      <c r="E1211">
        <f t="shared" si="122"/>
        <v>28</v>
      </c>
      <c r="F1211">
        <f t="shared" si="123"/>
        <v>104</v>
      </c>
      <c r="G1211">
        <f t="shared" si="124"/>
        <v>105.6</v>
      </c>
      <c r="H1211">
        <f t="shared" si="125"/>
        <v>84</v>
      </c>
      <c r="I1211">
        <v>1</v>
      </c>
      <c r="J1211" s="22">
        <v>0.33600000000000002</v>
      </c>
      <c r="K1211" s="22">
        <v>0.60000000000000009</v>
      </c>
      <c r="L1211" s="22">
        <v>0.67200000000000004</v>
      </c>
      <c r="M1211" s="22">
        <v>0.75200000000000011</v>
      </c>
      <c r="N1211" s="22">
        <v>0.6080000000000001</v>
      </c>
      <c r="O1211" s="24">
        <v>0.44000000000000006</v>
      </c>
      <c r="P1211" s="24">
        <v>0.52800000000000002</v>
      </c>
      <c r="Q1211" s="24">
        <v>0.62400000000000011</v>
      </c>
      <c r="R1211" s="24">
        <v>0.7360000000000001</v>
      </c>
      <c r="S1211" s="24">
        <v>8.8000000000000009E-2</v>
      </c>
      <c r="T1211" s="24">
        <v>0.504</v>
      </c>
      <c r="U1211" s="24">
        <v>0.45600000000000007</v>
      </c>
      <c r="V1211" s="24">
        <v>0.77600000000000002</v>
      </c>
      <c r="W1211" s="24">
        <v>0.77600000000000002</v>
      </c>
      <c r="X1211" s="24">
        <v>0.56799999999999995</v>
      </c>
      <c r="Y1211" s="24">
        <v>0.36800000000000005</v>
      </c>
      <c r="Z1211" s="24">
        <v>0.32000000000000006</v>
      </c>
      <c r="AA1211" s="25">
        <v>36</v>
      </c>
      <c r="AB1211" s="25">
        <v>14.4</v>
      </c>
      <c r="AC1211" s="25">
        <v>0</v>
      </c>
      <c r="AD1211" s="25">
        <v>0</v>
      </c>
      <c r="AE1211" s="25">
        <v>0</v>
      </c>
      <c r="AF1211" s="25">
        <v>0</v>
      </c>
      <c r="AG1211" s="25">
        <v>36.800000000000004</v>
      </c>
      <c r="AH1211" s="25">
        <v>8.8000000000000007</v>
      </c>
      <c r="AI1211" s="25">
        <v>3.2</v>
      </c>
      <c r="AJ1211" s="25">
        <v>4.8000000000000007</v>
      </c>
      <c r="AK1211" s="25">
        <v>9.6000000000000014</v>
      </c>
      <c r="AL1211" s="25">
        <v>26.400000000000002</v>
      </c>
      <c r="AM1211" s="25">
        <v>0.8</v>
      </c>
      <c r="AN1211" s="25">
        <v>0</v>
      </c>
      <c r="AO1211" s="25">
        <v>23.200000000000003</v>
      </c>
      <c r="AP1211" s="25">
        <v>4</v>
      </c>
      <c r="AQ1211" s="25">
        <v>12</v>
      </c>
      <c r="AR1211" s="25">
        <v>8.8000000000000007</v>
      </c>
      <c r="AS1211" s="25">
        <v>1.6</v>
      </c>
      <c r="AT1211" s="25">
        <v>7.2</v>
      </c>
      <c r="AU1211" s="25">
        <v>7.2</v>
      </c>
      <c r="AV1211" s="25">
        <v>0</v>
      </c>
      <c r="AW1211" s="25">
        <v>16</v>
      </c>
      <c r="AX1211" s="25">
        <v>11.200000000000001</v>
      </c>
      <c r="AY1211" s="25">
        <v>3.2</v>
      </c>
      <c r="AZ1211" s="25">
        <v>32</v>
      </c>
      <c r="BA1211" s="25">
        <v>22.400000000000002</v>
      </c>
      <c r="BB1211" s="25">
        <v>1.6</v>
      </c>
      <c r="BC1211" s="25">
        <v>12</v>
      </c>
      <c r="BD1211" s="25">
        <v>0</v>
      </c>
      <c r="BE1211" s="25">
        <v>0</v>
      </c>
      <c r="BF1211" s="25">
        <v>0</v>
      </c>
      <c r="BG1211" s="25">
        <v>6.4</v>
      </c>
      <c r="BH1211" s="25">
        <v>0</v>
      </c>
      <c r="BI1211" s="25">
        <v>5.6000000000000005</v>
      </c>
      <c r="BJ1211" s="25">
        <v>0</v>
      </c>
      <c r="BK1211" s="25">
        <v>2.4000000000000004</v>
      </c>
      <c r="BL1211" s="25">
        <v>0</v>
      </c>
      <c r="BM1211" s="25">
        <v>13.600000000000001</v>
      </c>
      <c r="BN1211" s="25">
        <v>0</v>
      </c>
      <c r="BO1211" t="s">
        <v>236</v>
      </c>
    </row>
    <row r="1212" spans="1:67" x14ac:dyDescent="0.25">
      <c r="A1212" s="6">
        <v>44927</v>
      </c>
      <c r="B1212" t="s">
        <v>7</v>
      </c>
      <c r="C1212">
        <v>1</v>
      </c>
      <c r="D1212">
        <f>SUM(E1212:H1212)</f>
        <v>388.74</v>
      </c>
      <c r="E1212">
        <f t="shared" ref="E1212:E1242" si="127">SUM(BE1212:BN1212)</f>
        <v>67.89</v>
      </c>
      <c r="F1212">
        <f t="shared" si="123"/>
        <v>124.62</v>
      </c>
      <c r="G1212">
        <f t="shared" si="124"/>
        <v>81.84</v>
      </c>
      <c r="H1212">
        <f t="shared" si="125"/>
        <v>114.39000000000001</v>
      </c>
      <c r="I1212">
        <v>1</v>
      </c>
      <c r="J1212" s="21">
        <v>0.35340000000000005</v>
      </c>
      <c r="K1212" s="21">
        <v>0.83700000000000008</v>
      </c>
      <c r="L1212" s="21">
        <v>0.67890000000000006</v>
      </c>
      <c r="M1212" s="21">
        <v>0.78120000000000001</v>
      </c>
      <c r="N1212" s="21">
        <v>0.13950000000000001</v>
      </c>
      <c r="O1212" s="24">
        <v>0.8277000000000001</v>
      </c>
      <c r="P1212" s="24">
        <v>0.60450000000000004</v>
      </c>
      <c r="Q1212" s="24">
        <v>0.65100000000000013</v>
      </c>
      <c r="R1212" s="24">
        <v>0.87420000000000009</v>
      </c>
      <c r="S1212" s="24">
        <v>0.41850000000000004</v>
      </c>
      <c r="T1212" s="24">
        <v>0.51150000000000007</v>
      </c>
      <c r="U1212" s="24">
        <v>0.32550000000000007</v>
      </c>
      <c r="V1212" s="24">
        <v>0.89280000000000004</v>
      </c>
      <c r="W1212" s="24">
        <v>0.87420000000000009</v>
      </c>
      <c r="X1212" s="24">
        <v>0.83700000000000008</v>
      </c>
      <c r="Y1212" s="24">
        <v>0.93</v>
      </c>
      <c r="Z1212" s="24">
        <v>0.55800000000000005</v>
      </c>
      <c r="AA1212" s="25">
        <v>0</v>
      </c>
      <c r="AB1212" s="25">
        <v>13.020000000000001</v>
      </c>
      <c r="AC1212" s="25">
        <v>15.81</v>
      </c>
      <c r="AD1212" s="25">
        <v>26.970000000000002</v>
      </c>
      <c r="AE1212" s="25">
        <v>8.370000000000001</v>
      </c>
      <c r="AF1212" s="25">
        <v>13.020000000000001</v>
      </c>
      <c r="AG1212" s="25">
        <v>5.58</v>
      </c>
      <c r="AH1212" s="25">
        <v>4.6500000000000004</v>
      </c>
      <c r="AI1212" s="25">
        <v>26.040000000000003</v>
      </c>
      <c r="AJ1212" s="25">
        <v>11.16</v>
      </c>
      <c r="AK1212" s="25">
        <v>8.370000000000001</v>
      </c>
      <c r="AL1212" s="25">
        <v>0</v>
      </c>
      <c r="AM1212" s="25">
        <v>3.72</v>
      </c>
      <c r="AN1212" s="25">
        <v>22.32</v>
      </c>
      <c r="AO1212" s="25">
        <v>2.79</v>
      </c>
      <c r="AP1212" s="25">
        <v>8.370000000000001</v>
      </c>
      <c r="AQ1212" s="25">
        <v>39.06</v>
      </c>
      <c r="AR1212" s="25">
        <v>3.72</v>
      </c>
      <c r="AS1212" s="25">
        <v>1.86</v>
      </c>
      <c r="AT1212" s="25">
        <v>32.550000000000004</v>
      </c>
      <c r="AU1212" s="25">
        <v>1.86</v>
      </c>
      <c r="AV1212" s="25">
        <v>0</v>
      </c>
      <c r="AW1212" s="25">
        <v>5.58</v>
      </c>
      <c r="AX1212" s="25">
        <v>0.93</v>
      </c>
      <c r="AY1212" s="25">
        <v>0</v>
      </c>
      <c r="AZ1212" s="25">
        <v>0</v>
      </c>
      <c r="BA1212" s="25">
        <v>21.39</v>
      </c>
      <c r="BB1212" s="25">
        <v>21.39</v>
      </c>
      <c r="BC1212" s="25">
        <v>22.32</v>
      </c>
      <c r="BD1212" s="25">
        <v>8.370000000000001</v>
      </c>
      <c r="BE1212" s="25">
        <v>0</v>
      </c>
      <c r="BF1212" s="25">
        <v>6.5100000000000007</v>
      </c>
      <c r="BG1212" s="25">
        <v>10.23</v>
      </c>
      <c r="BH1212" s="25">
        <v>0</v>
      </c>
      <c r="BI1212" s="25">
        <v>0</v>
      </c>
      <c r="BJ1212" s="25">
        <v>6.5100000000000007</v>
      </c>
      <c r="BK1212" s="25">
        <v>7.44</v>
      </c>
      <c r="BL1212" s="25">
        <v>22.32</v>
      </c>
      <c r="BM1212" s="25">
        <v>2.79</v>
      </c>
      <c r="BN1212" s="25">
        <v>12.09</v>
      </c>
      <c r="BO1212" t="s">
        <v>40</v>
      </c>
    </row>
    <row r="1213" spans="1:67" x14ac:dyDescent="0.25">
      <c r="A1213" s="6">
        <v>44928</v>
      </c>
      <c r="B1213" t="s">
        <v>7</v>
      </c>
      <c r="C1213">
        <v>2</v>
      </c>
      <c r="D1213">
        <f t="shared" ref="D1213:D1276" si="128">SUM(E1213:H1213)</f>
        <v>401.76000000000005</v>
      </c>
      <c r="E1213">
        <f t="shared" si="127"/>
        <v>138.57000000000002</v>
      </c>
      <c r="F1213">
        <f t="shared" si="123"/>
        <v>132.06</v>
      </c>
      <c r="G1213">
        <f t="shared" si="124"/>
        <v>79.05</v>
      </c>
      <c r="H1213">
        <f t="shared" si="125"/>
        <v>52.080000000000055</v>
      </c>
      <c r="I1213">
        <v>0</v>
      </c>
      <c r="J1213" s="21">
        <v>0.30690000000000001</v>
      </c>
      <c r="K1213" s="21">
        <v>0.75330000000000008</v>
      </c>
      <c r="L1213" s="21">
        <v>0.66959999999999997</v>
      </c>
      <c r="M1213" s="21">
        <v>0.76260000000000006</v>
      </c>
      <c r="N1213" s="21">
        <v>0.88350000000000006</v>
      </c>
      <c r="O1213" s="24">
        <v>0.6603</v>
      </c>
      <c r="P1213" s="24">
        <v>0.68820000000000003</v>
      </c>
      <c r="Q1213" s="24">
        <v>0.56730000000000003</v>
      </c>
      <c r="R1213" s="24">
        <v>0.70680000000000009</v>
      </c>
      <c r="S1213" s="24">
        <v>0.48360000000000003</v>
      </c>
      <c r="T1213" s="24">
        <v>0.92070000000000007</v>
      </c>
      <c r="U1213" s="24">
        <v>0.86490000000000011</v>
      </c>
      <c r="V1213" s="24">
        <v>0.87420000000000009</v>
      </c>
      <c r="W1213" s="24">
        <v>0.81840000000000002</v>
      </c>
      <c r="X1213" s="24">
        <v>0.85560000000000003</v>
      </c>
      <c r="Y1213" s="24">
        <v>0.91139999999999999</v>
      </c>
      <c r="Z1213" s="24">
        <v>0.84630000000000005</v>
      </c>
      <c r="AA1213" s="25">
        <v>40.92</v>
      </c>
      <c r="AB1213" s="25">
        <v>0</v>
      </c>
      <c r="AC1213" s="25">
        <v>4.6500000000000004</v>
      </c>
      <c r="AD1213" s="25">
        <v>7.44</v>
      </c>
      <c r="AE1213" s="25">
        <v>0</v>
      </c>
      <c r="AF1213" s="25">
        <v>28.830000000000002</v>
      </c>
      <c r="AG1213" s="25">
        <v>0</v>
      </c>
      <c r="AH1213" s="25">
        <v>19.53</v>
      </c>
      <c r="AI1213" s="25">
        <v>4.6500000000000004</v>
      </c>
      <c r="AJ1213" s="25">
        <v>26.040000000000003</v>
      </c>
      <c r="AK1213" s="25">
        <v>10.23</v>
      </c>
      <c r="AL1213" s="25">
        <v>0</v>
      </c>
      <c r="AM1213" s="25">
        <v>0</v>
      </c>
      <c r="AN1213" s="25">
        <v>0</v>
      </c>
      <c r="AO1213" s="25">
        <v>14.88</v>
      </c>
      <c r="AP1213" s="25">
        <v>7.4400000000000537</v>
      </c>
      <c r="AQ1213" s="25">
        <v>13.020000000000001</v>
      </c>
      <c r="AR1213" s="25">
        <v>0</v>
      </c>
      <c r="AS1213" s="25">
        <v>16.740000000000002</v>
      </c>
      <c r="AT1213" s="25">
        <v>0</v>
      </c>
      <c r="AU1213" s="25">
        <v>5.58</v>
      </c>
      <c r="AV1213" s="25">
        <v>21.39</v>
      </c>
      <c r="AW1213" s="25">
        <v>4.6500000000000004</v>
      </c>
      <c r="AX1213" s="25">
        <v>3.72</v>
      </c>
      <c r="AY1213" s="25">
        <v>0</v>
      </c>
      <c r="AZ1213" s="25">
        <v>9.3000000000000007</v>
      </c>
      <c r="BA1213" s="25">
        <v>5.58</v>
      </c>
      <c r="BB1213" s="25">
        <v>11.16</v>
      </c>
      <c r="BC1213" s="25">
        <v>13.020000000000001</v>
      </c>
      <c r="BD1213" s="25">
        <v>4.6500000000000004</v>
      </c>
      <c r="BE1213" s="25">
        <v>4.6500000000000004</v>
      </c>
      <c r="BF1213" s="25">
        <v>20.46</v>
      </c>
      <c r="BG1213" s="25">
        <v>9.3000000000000007</v>
      </c>
      <c r="BH1213" s="25">
        <v>18.600000000000001</v>
      </c>
      <c r="BI1213" s="25">
        <v>0</v>
      </c>
      <c r="BJ1213" s="25">
        <v>31.62</v>
      </c>
      <c r="BK1213" s="25">
        <v>12.09</v>
      </c>
      <c r="BL1213" s="25">
        <v>0.93</v>
      </c>
      <c r="BM1213" s="25">
        <v>20.46</v>
      </c>
      <c r="BN1213" s="25">
        <v>20.46</v>
      </c>
      <c r="BO1213" t="s">
        <v>40</v>
      </c>
    </row>
    <row r="1214" spans="1:67" x14ac:dyDescent="0.25">
      <c r="A1214" s="6">
        <v>44929</v>
      </c>
      <c r="B1214" t="s">
        <v>7</v>
      </c>
      <c r="C1214">
        <v>3</v>
      </c>
      <c r="D1214">
        <f t="shared" si="128"/>
        <v>477.09000000000009</v>
      </c>
      <c r="E1214">
        <f t="shared" si="127"/>
        <v>50.220000000000013</v>
      </c>
      <c r="F1214">
        <f t="shared" si="123"/>
        <v>163.68000000000009</v>
      </c>
      <c r="G1214">
        <f t="shared" si="124"/>
        <v>132.99</v>
      </c>
      <c r="H1214">
        <f t="shared" si="125"/>
        <v>130.19999999999999</v>
      </c>
      <c r="I1214">
        <v>0</v>
      </c>
      <c r="J1214" s="21">
        <v>0.81840000000000002</v>
      </c>
      <c r="K1214" s="21">
        <v>0.47430000000000005</v>
      </c>
      <c r="L1214" s="21">
        <v>0.70680000000000009</v>
      </c>
      <c r="M1214" s="21">
        <v>0.88350000000000006</v>
      </c>
      <c r="N1214" s="21">
        <v>0.92070000000000007</v>
      </c>
      <c r="O1214" s="24">
        <v>0.5766</v>
      </c>
      <c r="P1214" s="24">
        <v>0.59520000000000006</v>
      </c>
      <c r="Q1214" s="24">
        <v>0.73470000000000002</v>
      </c>
      <c r="R1214" s="24">
        <v>0.6603</v>
      </c>
      <c r="S1214" s="24">
        <v>0.80910000000000004</v>
      </c>
      <c r="T1214" s="24">
        <v>0.58590000000000009</v>
      </c>
      <c r="U1214" s="24">
        <v>0.90210000000000001</v>
      </c>
      <c r="V1214" s="24">
        <v>0.40920000000000001</v>
      </c>
      <c r="W1214" s="24">
        <v>0.72540000000000004</v>
      </c>
      <c r="X1214" s="24">
        <v>0.70680000000000009</v>
      </c>
      <c r="Y1214" s="24">
        <v>0.93</v>
      </c>
      <c r="Z1214" s="24">
        <v>0.75330000000000008</v>
      </c>
      <c r="AA1214" s="25">
        <v>1.86</v>
      </c>
      <c r="AB1214" s="25">
        <v>9.3000000000000007</v>
      </c>
      <c r="AC1214" s="25">
        <v>31.62</v>
      </c>
      <c r="AD1214" s="25">
        <v>26.970000000000002</v>
      </c>
      <c r="AE1214" s="25">
        <v>1.0572875908110291E-13</v>
      </c>
      <c r="AF1214" s="25">
        <v>9.3000000000000007</v>
      </c>
      <c r="AG1214" s="25">
        <v>25.110000000000003</v>
      </c>
      <c r="AH1214" s="25">
        <v>0</v>
      </c>
      <c r="AI1214" s="25">
        <v>33.480000000000004</v>
      </c>
      <c r="AJ1214" s="25">
        <v>26.040000000000003</v>
      </c>
      <c r="AK1214" s="25">
        <v>22.32</v>
      </c>
      <c r="AL1214" s="25">
        <v>0</v>
      </c>
      <c r="AM1214" s="25">
        <v>1.86</v>
      </c>
      <c r="AN1214" s="25">
        <v>0</v>
      </c>
      <c r="AO1214" s="25">
        <v>8.370000000000001</v>
      </c>
      <c r="AP1214" s="25">
        <v>13.950000000000001</v>
      </c>
      <c r="AQ1214" s="25">
        <v>4.6500000000000004</v>
      </c>
      <c r="AR1214" s="25">
        <v>34.410000000000004</v>
      </c>
      <c r="AS1214" s="25">
        <v>22.32</v>
      </c>
      <c r="AT1214" s="25">
        <v>44.64</v>
      </c>
      <c r="AU1214" s="25">
        <v>0</v>
      </c>
      <c r="AV1214" s="25">
        <v>15.81</v>
      </c>
      <c r="AW1214" s="25">
        <v>4.6500000000000004</v>
      </c>
      <c r="AX1214" s="25">
        <v>13.950000000000001</v>
      </c>
      <c r="AY1214" s="25">
        <v>31.62</v>
      </c>
      <c r="AZ1214" s="25">
        <v>0</v>
      </c>
      <c r="BA1214" s="25">
        <v>28.830000000000002</v>
      </c>
      <c r="BB1214" s="25">
        <v>13.020000000000001</v>
      </c>
      <c r="BC1214" s="25">
        <v>13.950000000000001</v>
      </c>
      <c r="BD1214" s="25">
        <v>11.16</v>
      </c>
      <c r="BE1214" s="25">
        <v>0.93</v>
      </c>
      <c r="BF1214" s="25">
        <v>3.72</v>
      </c>
      <c r="BG1214" s="25">
        <v>5.58</v>
      </c>
      <c r="BH1214" s="25">
        <v>4.6500000000000004</v>
      </c>
      <c r="BI1214" s="25">
        <v>0</v>
      </c>
      <c r="BJ1214" s="25">
        <v>1.86</v>
      </c>
      <c r="BK1214" s="25">
        <v>0</v>
      </c>
      <c r="BL1214" s="25">
        <v>25.110000000000003</v>
      </c>
      <c r="BM1214" s="25">
        <v>0</v>
      </c>
      <c r="BN1214" s="25">
        <v>8.370000000000001</v>
      </c>
      <c r="BO1214" t="s">
        <v>40</v>
      </c>
    </row>
    <row r="1215" spans="1:67" x14ac:dyDescent="0.25">
      <c r="A1215" s="6">
        <v>44930</v>
      </c>
      <c r="B1215" t="s">
        <v>7</v>
      </c>
      <c r="C1215">
        <v>4</v>
      </c>
      <c r="D1215">
        <f t="shared" si="128"/>
        <v>411.99</v>
      </c>
      <c r="E1215">
        <f t="shared" si="127"/>
        <v>135.78</v>
      </c>
      <c r="F1215">
        <f t="shared" si="123"/>
        <v>50.22</v>
      </c>
      <c r="G1215">
        <f t="shared" si="124"/>
        <v>130.20000000000002</v>
      </c>
      <c r="H1215">
        <f t="shared" si="125"/>
        <v>95.789999999999992</v>
      </c>
      <c r="I1215">
        <v>0</v>
      </c>
      <c r="J1215" s="21">
        <v>0.54869999999999997</v>
      </c>
      <c r="K1215" s="21">
        <v>0.52080000000000004</v>
      </c>
      <c r="L1215" s="21">
        <v>0.18600000000000003</v>
      </c>
      <c r="M1215" s="21">
        <v>0.79980000000000007</v>
      </c>
      <c r="N1215" s="21">
        <v>0.63240000000000007</v>
      </c>
      <c r="O1215" s="24">
        <v>0.51150000000000007</v>
      </c>
      <c r="P1215" s="24">
        <v>0.6603</v>
      </c>
      <c r="Q1215" s="24">
        <v>0.74400000000000011</v>
      </c>
      <c r="R1215" s="24">
        <v>0.66959999999999997</v>
      </c>
      <c r="S1215" s="24">
        <v>0.88350000000000006</v>
      </c>
      <c r="T1215" s="24">
        <v>0.83700000000000008</v>
      </c>
      <c r="U1215" s="24">
        <v>0.60450000000000004</v>
      </c>
      <c r="V1215" s="24">
        <v>0.79980000000000007</v>
      </c>
      <c r="W1215" s="24">
        <v>0.80910000000000004</v>
      </c>
      <c r="X1215" s="24">
        <v>0.39990000000000003</v>
      </c>
      <c r="Y1215" s="24">
        <v>0.2697</v>
      </c>
      <c r="Z1215" s="24">
        <v>0.13950000000000001</v>
      </c>
      <c r="AA1215" s="25">
        <v>0</v>
      </c>
      <c r="AB1215" s="25">
        <v>0</v>
      </c>
      <c r="AC1215" s="25">
        <v>0</v>
      </c>
      <c r="AD1215" s="25">
        <v>3.72</v>
      </c>
      <c r="AE1215" s="25">
        <v>42.78</v>
      </c>
      <c r="AF1215" s="25">
        <v>0</v>
      </c>
      <c r="AG1215" s="25">
        <v>0</v>
      </c>
      <c r="AH1215" s="25">
        <v>3.72</v>
      </c>
      <c r="AI1215" s="25">
        <v>0</v>
      </c>
      <c r="AJ1215" s="25">
        <v>0</v>
      </c>
      <c r="AK1215" s="25">
        <v>0</v>
      </c>
      <c r="AL1215" s="25">
        <v>1.86</v>
      </c>
      <c r="AM1215" s="25">
        <v>3.72</v>
      </c>
      <c r="AN1215" s="25">
        <v>47.43</v>
      </c>
      <c r="AO1215" s="25">
        <v>0</v>
      </c>
      <c r="AP1215" s="25">
        <v>0</v>
      </c>
      <c r="AQ1215" s="25">
        <v>0</v>
      </c>
      <c r="AR1215" s="25">
        <v>10.23</v>
      </c>
      <c r="AS1215" s="25">
        <v>11.16</v>
      </c>
      <c r="AT1215" s="25">
        <v>21.39</v>
      </c>
      <c r="AU1215" s="25">
        <v>11.16</v>
      </c>
      <c r="AV1215" s="25">
        <v>8.370000000000001</v>
      </c>
      <c r="AW1215" s="25">
        <v>39.06</v>
      </c>
      <c r="AX1215" s="25">
        <v>0</v>
      </c>
      <c r="AY1215" s="25">
        <v>36.270000000000003</v>
      </c>
      <c r="AZ1215" s="25">
        <v>22.32</v>
      </c>
      <c r="BA1215" s="25">
        <v>4.6500000000000004</v>
      </c>
      <c r="BB1215" s="25">
        <v>0</v>
      </c>
      <c r="BC1215" s="25">
        <v>8.370000000000001</v>
      </c>
      <c r="BD1215" s="25">
        <v>0</v>
      </c>
      <c r="BE1215" s="25">
        <v>0</v>
      </c>
      <c r="BF1215" s="25">
        <v>0.93</v>
      </c>
      <c r="BG1215" s="25">
        <v>1.86</v>
      </c>
      <c r="BH1215" s="25">
        <v>7.44</v>
      </c>
      <c r="BI1215" s="25">
        <v>4.6500000000000004</v>
      </c>
      <c r="BJ1215" s="25">
        <v>23.25</v>
      </c>
      <c r="BK1215" s="25">
        <v>36.270000000000003</v>
      </c>
      <c r="BL1215" s="25">
        <v>0</v>
      </c>
      <c r="BM1215" s="25">
        <v>30.69</v>
      </c>
      <c r="BN1215" s="25">
        <v>30.69</v>
      </c>
      <c r="BO1215" t="s">
        <v>40</v>
      </c>
    </row>
    <row r="1216" spans="1:67" x14ac:dyDescent="0.25">
      <c r="A1216" s="6">
        <v>44931</v>
      </c>
      <c r="B1216" t="s">
        <v>7</v>
      </c>
      <c r="C1216">
        <v>5</v>
      </c>
      <c r="D1216">
        <f t="shared" si="128"/>
        <v>517.08000000000004</v>
      </c>
      <c r="E1216">
        <f t="shared" si="127"/>
        <v>114.39000000000001</v>
      </c>
      <c r="F1216">
        <f t="shared" si="123"/>
        <v>134.85000000000002</v>
      </c>
      <c r="G1216">
        <f t="shared" si="124"/>
        <v>164.61000000000004</v>
      </c>
      <c r="H1216">
        <f t="shared" si="125"/>
        <v>103.23</v>
      </c>
      <c r="I1216">
        <v>0</v>
      </c>
      <c r="J1216" s="21">
        <v>0.33479999999999999</v>
      </c>
      <c r="K1216" s="21">
        <v>0.89280000000000004</v>
      </c>
      <c r="L1216" s="21">
        <v>0.55800000000000005</v>
      </c>
      <c r="M1216" s="21">
        <v>0.81840000000000002</v>
      </c>
      <c r="N1216" s="21">
        <v>0.92070000000000007</v>
      </c>
      <c r="O1216" s="24">
        <v>0.35340000000000005</v>
      </c>
      <c r="P1216" s="24">
        <v>0.65100000000000013</v>
      </c>
      <c r="Q1216" s="24">
        <v>0.80910000000000004</v>
      </c>
      <c r="R1216" s="24">
        <v>0.56730000000000003</v>
      </c>
      <c r="S1216" s="24">
        <v>0.70680000000000009</v>
      </c>
      <c r="T1216" s="24">
        <v>0.49290000000000006</v>
      </c>
      <c r="U1216" s="24">
        <v>0.38130000000000003</v>
      </c>
      <c r="V1216" s="24">
        <v>0.84630000000000005</v>
      </c>
      <c r="W1216" s="24">
        <v>0.31620000000000004</v>
      </c>
      <c r="X1216" s="24">
        <v>0.92070000000000007</v>
      </c>
      <c r="Y1216" s="24">
        <v>0.53010000000000013</v>
      </c>
      <c r="Z1216" s="24">
        <v>0.56730000000000003</v>
      </c>
      <c r="AA1216" s="25">
        <v>1.86</v>
      </c>
      <c r="AB1216" s="25">
        <v>15.81</v>
      </c>
      <c r="AC1216" s="25">
        <v>0</v>
      </c>
      <c r="AD1216" s="25">
        <v>4.6500000000000004</v>
      </c>
      <c r="AE1216" s="25">
        <v>41.85</v>
      </c>
      <c r="AF1216" s="25">
        <v>13.950000000000001</v>
      </c>
      <c r="AG1216" s="25">
        <v>16.740000000000002</v>
      </c>
      <c r="AH1216" s="25">
        <v>0</v>
      </c>
      <c r="AI1216" s="25">
        <v>26.040000000000003</v>
      </c>
      <c r="AJ1216" s="25">
        <v>13.950000000000001</v>
      </c>
      <c r="AK1216" s="25">
        <v>4.6500000000000004</v>
      </c>
      <c r="AL1216" s="25">
        <v>27.900000000000002</v>
      </c>
      <c r="AM1216" s="25">
        <v>0</v>
      </c>
      <c r="AN1216" s="25">
        <v>0</v>
      </c>
      <c r="AO1216" s="25">
        <v>9.3000000000000007</v>
      </c>
      <c r="AP1216" s="25">
        <v>44.64</v>
      </c>
      <c r="AQ1216" s="25">
        <v>9.3000000000000007</v>
      </c>
      <c r="AR1216" s="25">
        <v>12.09</v>
      </c>
      <c r="AS1216" s="25">
        <v>0</v>
      </c>
      <c r="AT1216" s="25">
        <v>0</v>
      </c>
      <c r="AU1216" s="25">
        <v>10.23</v>
      </c>
      <c r="AV1216" s="25">
        <v>7.44</v>
      </c>
      <c r="AW1216" s="25">
        <v>43.71</v>
      </c>
      <c r="AX1216" s="25">
        <v>22.32</v>
      </c>
      <c r="AY1216" s="25">
        <v>6.5100000000000007</v>
      </c>
      <c r="AZ1216" s="25">
        <v>29.76</v>
      </c>
      <c r="BA1216" s="25">
        <v>13.950000000000001</v>
      </c>
      <c r="BB1216" s="25">
        <v>16.740000000000002</v>
      </c>
      <c r="BC1216" s="25">
        <v>8.370000000000001</v>
      </c>
      <c r="BD1216" s="25">
        <v>5.58</v>
      </c>
      <c r="BE1216" s="25">
        <v>2.79</v>
      </c>
      <c r="BF1216" s="25">
        <v>13.020000000000001</v>
      </c>
      <c r="BG1216" s="25">
        <v>7.44</v>
      </c>
      <c r="BH1216" s="25">
        <v>34.410000000000004</v>
      </c>
      <c r="BI1216" s="25">
        <v>8.370000000000001</v>
      </c>
      <c r="BJ1216" s="25">
        <v>0</v>
      </c>
      <c r="BK1216" s="25">
        <v>12.09</v>
      </c>
      <c r="BL1216" s="25">
        <v>0.93</v>
      </c>
      <c r="BM1216" s="25">
        <v>24.18</v>
      </c>
      <c r="BN1216" s="25">
        <v>11.16</v>
      </c>
      <c r="BO1216" t="s">
        <v>40</v>
      </c>
    </row>
    <row r="1217" spans="1:67" x14ac:dyDescent="0.25">
      <c r="A1217" s="6">
        <v>44932</v>
      </c>
      <c r="B1217" t="s">
        <v>7</v>
      </c>
      <c r="C1217">
        <v>6</v>
      </c>
      <c r="D1217">
        <f t="shared" si="128"/>
        <v>364.56000000000006</v>
      </c>
      <c r="E1217">
        <f t="shared" si="127"/>
        <v>77.19</v>
      </c>
      <c r="F1217">
        <f t="shared" si="123"/>
        <v>44.64</v>
      </c>
      <c r="G1217">
        <f t="shared" si="124"/>
        <v>174.84</v>
      </c>
      <c r="H1217">
        <f t="shared" si="125"/>
        <v>67.890000000000057</v>
      </c>
      <c r="I1217">
        <v>0</v>
      </c>
      <c r="J1217" s="21">
        <v>0.3906</v>
      </c>
      <c r="K1217" s="21">
        <v>0.92070000000000007</v>
      </c>
      <c r="L1217" s="21">
        <v>0.6603</v>
      </c>
      <c r="M1217" s="21">
        <v>0.75330000000000008</v>
      </c>
      <c r="N1217" s="21">
        <v>0.74400000000000011</v>
      </c>
      <c r="O1217" s="24">
        <v>0.86490000000000011</v>
      </c>
      <c r="P1217" s="24">
        <v>0.74400000000000011</v>
      </c>
      <c r="Q1217" s="24">
        <v>0.61380000000000001</v>
      </c>
      <c r="R1217" s="24">
        <v>0.6231000000000001</v>
      </c>
      <c r="S1217" s="24">
        <v>0.64170000000000005</v>
      </c>
      <c r="T1217" s="24">
        <v>0.6603</v>
      </c>
      <c r="U1217" s="24">
        <v>0.35340000000000005</v>
      </c>
      <c r="V1217" s="24">
        <v>0.39990000000000003</v>
      </c>
      <c r="W1217" s="24">
        <v>0.91139999999999999</v>
      </c>
      <c r="X1217" s="24">
        <v>0.65100000000000013</v>
      </c>
      <c r="Y1217" s="24">
        <v>0.73470000000000002</v>
      </c>
      <c r="Z1217" s="24">
        <v>0.36270000000000002</v>
      </c>
      <c r="AA1217" s="25">
        <v>0</v>
      </c>
      <c r="AB1217" s="25">
        <v>1.86</v>
      </c>
      <c r="AC1217" s="25">
        <v>20.46</v>
      </c>
      <c r="AD1217" s="25">
        <v>0</v>
      </c>
      <c r="AE1217" s="25">
        <v>0</v>
      </c>
      <c r="AF1217" s="25">
        <v>20.46</v>
      </c>
      <c r="AG1217" s="25">
        <v>0</v>
      </c>
      <c r="AH1217" s="25">
        <v>1.86</v>
      </c>
      <c r="AI1217" s="25">
        <v>0</v>
      </c>
      <c r="AJ1217" s="25">
        <v>0</v>
      </c>
      <c r="AK1217" s="25">
        <v>35.340000000000003</v>
      </c>
      <c r="AL1217" s="25">
        <v>0</v>
      </c>
      <c r="AM1217" s="25">
        <v>9.3000000000000007</v>
      </c>
      <c r="AN1217" s="25">
        <v>6.5100000000000007</v>
      </c>
      <c r="AO1217" s="25">
        <v>14.88</v>
      </c>
      <c r="AP1217" s="25">
        <v>0</v>
      </c>
      <c r="AQ1217" s="25">
        <v>7.44</v>
      </c>
      <c r="AR1217" s="25">
        <v>13.950000000000054</v>
      </c>
      <c r="AS1217" s="25">
        <v>12.09</v>
      </c>
      <c r="AT1217" s="25">
        <v>3.72</v>
      </c>
      <c r="AU1217" s="25">
        <v>0</v>
      </c>
      <c r="AV1217" s="25">
        <v>7.44</v>
      </c>
      <c r="AW1217" s="25">
        <v>22.32</v>
      </c>
      <c r="AX1217" s="25">
        <v>22.32</v>
      </c>
      <c r="AY1217" s="25">
        <v>13.020000000000001</v>
      </c>
      <c r="AZ1217" s="25">
        <v>37.200000000000003</v>
      </c>
      <c r="BA1217" s="25">
        <v>5.58</v>
      </c>
      <c r="BB1217" s="25">
        <v>18.600000000000001</v>
      </c>
      <c r="BC1217" s="25">
        <v>37.200000000000003</v>
      </c>
      <c r="BD1217" s="25">
        <v>11.16</v>
      </c>
      <c r="BE1217" s="25">
        <v>0</v>
      </c>
      <c r="BF1217" s="25">
        <v>0</v>
      </c>
      <c r="BG1217" s="25">
        <v>0</v>
      </c>
      <c r="BH1217" s="25">
        <v>0</v>
      </c>
      <c r="BI1217" s="25">
        <v>0</v>
      </c>
      <c r="BJ1217" s="25">
        <v>19.53</v>
      </c>
      <c r="BK1217" s="25">
        <v>8.370000000000001</v>
      </c>
      <c r="BL1217" s="25">
        <v>0</v>
      </c>
      <c r="BM1217" s="25">
        <v>25.110000000000003</v>
      </c>
      <c r="BN1217" s="25">
        <v>24.18</v>
      </c>
      <c r="BO1217" t="s">
        <v>40</v>
      </c>
    </row>
    <row r="1218" spans="1:67" x14ac:dyDescent="0.25">
      <c r="A1218" s="6">
        <v>44933</v>
      </c>
      <c r="B1218" t="s">
        <v>7</v>
      </c>
      <c r="C1218">
        <v>7</v>
      </c>
      <c r="D1218">
        <f t="shared" si="128"/>
        <v>364.56000000000006</v>
      </c>
      <c r="E1218">
        <f t="shared" si="127"/>
        <v>96.720000000000013</v>
      </c>
      <c r="F1218">
        <f t="shared" si="123"/>
        <v>81.84</v>
      </c>
      <c r="G1218">
        <f t="shared" si="124"/>
        <v>94.86</v>
      </c>
      <c r="H1218">
        <f t="shared" si="125"/>
        <v>91.140000000000057</v>
      </c>
      <c r="I1218">
        <v>0</v>
      </c>
      <c r="J1218" s="21">
        <v>0.32550000000000007</v>
      </c>
      <c r="K1218" s="21">
        <v>0.58590000000000009</v>
      </c>
      <c r="L1218" s="21">
        <v>0.74400000000000011</v>
      </c>
      <c r="M1218" s="21">
        <v>0.53010000000000013</v>
      </c>
      <c r="N1218" s="21">
        <v>0.53939999999999999</v>
      </c>
      <c r="O1218" s="24">
        <v>0.88350000000000006</v>
      </c>
      <c r="P1218" s="24">
        <v>0.71610000000000007</v>
      </c>
      <c r="Q1218" s="24">
        <v>0.59520000000000006</v>
      </c>
      <c r="R1218" s="24">
        <v>0.90210000000000001</v>
      </c>
      <c r="S1218" s="24">
        <v>0.75330000000000008</v>
      </c>
      <c r="T1218" s="24">
        <v>0.85560000000000003</v>
      </c>
      <c r="U1218" s="24">
        <v>0.93</v>
      </c>
      <c r="V1218" s="24">
        <v>0.80910000000000004</v>
      </c>
      <c r="W1218" s="24">
        <v>0.80910000000000004</v>
      </c>
      <c r="X1218" s="24">
        <v>0.88350000000000006</v>
      </c>
      <c r="Y1218" s="24">
        <v>0.55800000000000005</v>
      </c>
      <c r="Z1218" s="24">
        <v>0.67890000000000006</v>
      </c>
      <c r="AA1218" s="25">
        <v>30.69</v>
      </c>
      <c r="AB1218" s="25">
        <v>0</v>
      </c>
      <c r="AC1218" s="25">
        <v>1.86</v>
      </c>
      <c r="AD1218" s="25">
        <v>5.58</v>
      </c>
      <c r="AE1218" s="25">
        <v>1.86</v>
      </c>
      <c r="AF1218" s="25">
        <v>0</v>
      </c>
      <c r="AG1218" s="25">
        <v>5.58</v>
      </c>
      <c r="AH1218" s="25">
        <v>29.76</v>
      </c>
      <c r="AI1218" s="25">
        <v>0.93</v>
      </c>
      <c r="AJ1218" s="25">
        <v>5.58</v>
      </c>
      <c r="AK1218" s="25">
        <v>0</v>
      </c>
      <c r="AL1218" s="25">
        <v>0</v>
      </c>
      <c r="AM1218" s="25">
        <v>13.020000000000001</v>
      </c>
      <c r="AN1218" s="25">
        <v>13.950000000000001</v>
      </c>
      <c r="AO1218" s="25">
        <v>13.950000000000001</v>
      </c>
      <c r="AP1218" s="25">
        <v>13.020000000000053</v>
      </c>
      <c r="AQ1218" s="25">
        <v>10.23</v>
      </c>
      <c r="AR1218" s="25">
        <v>0</v>
      </c>
      <c r="AS1218" s="25">
        <v>0</v>
      </c>
      <c r="AT1218" s="25">
        <v>26.970000000000002</v>
      </c>
      <c r="AU1218" s="25">
        <v>2.79</v>
      </c>
      <c r="AV1218" s="25">
        <v>15.81</v>
      </c>
      <c r="AW1218" s="25">
        <v>8.370000000000001</v>
      </c>
      <c r="AX1218" s="25">
        <v>0</v>
      </c>
      <c r="AY1218" s="25">
        <v>14.88</v>
      </c>
      <c r="AZ1218" s="25">
        <v>12.09</v>
      </c>
      <c r="BA1218" s="25">
        <v>1.86</v>
      </c>
      <c r="BB1218" s="25">
        <v>28.830000000000002</v>
      </c>
      <c r="BC1218" s="25">
        <v>1.86</v>
      </c>
      <c r="BD1218" s="25">
        <v>8.370000000000001</v>
      </c>
      <c r="BE1218" s="25">
        <v>18.600000000000001</v>
      </c>
      <c r="BF1218" s="25">
        <v>10.23</v>
      </c>
      <c r="BG1218" s="25">
        <v>33.480000000000004</v>
      </c>
      <c r="BH1218" s="25">
        <v>0</v>
      </c>
      <c r="BI1218" s="25">
        <v>21.39</v>
      </c>
      <c r="BJ1218" s="25">
        <v>6.5100000000000007</v>
      </c>
      <c r="BK1218" s="25">
        <v>0</v>
      </c>
      <c r="BL1218" s="25">
        <v>4.6500000000000004</v>
      </c>
      <c r="BM1218" s="25">
        <v>0</v>
      </c>
      <c r="BN1218" s="25">
        <v>1.86</v>
      </c>
      <c r="BO1218" t="s">
        <v>40</v>
      </c>
    </row>
    <row r="1219" spans="1:67" x14ac:dyDescent="0.25">
      <c r="A1219" s="6">
        <v>44934</v>
      </c>
      <c r="B1219" t="s">
        <v>7</v>
      </c>
      <c r="C1219">
        <v>8</v>
      </c>
      <c r="D1219">
        <f t="shared" si="128"/>
        <v>466.86000000000013</v>
      </c>
      <c r="E1219">
        <f t="shared" si="127"/>
        <v>101.37</v>
      </c>
      <c r="F1219">
        <f t="shared" si="123"/>
        <v>97.65000000000002</v>
      </c>
      <c r="G1219">
        <f t="shared" si="124"/>
        <v>169.2600000000001</v>
      </c>
      <c r="H1219">
        <f t="shared" si="125"/>
        <v>98.58</v>
      </c>
      <c r="I1219">
        <v>0</v>
      </c>
      <c r="J1219" s="21">
        <v>0.44640000000000002</v>
      </c>
      <c r="K1219" s="21">
        <v>0.92070000000000007</v>
      </c>
      <c r="L1219" s="21">
        <v>0.66959999999999997</v>
      </c>
      <c r="M1219" s="21">
        <v>0.46500000000000002</v>
      </c>
      <c r="N1219" s="21">
        <v>0.85560000000000003</v>
      </c>
      <c r="O1219" s="24">
        <v>0.70680000000000009</v>
      </c>
      <c r="P1219" s="24">
        <v>0.37200000000000005</v>
      </c>
      <c r="Q1219" s="24">
        <v>0.81840000000000002</v>
      </c>
      <c r="R1219" s="24">
        <v>0.79980000000000007</v>
      </c>
      <c r="S1219" s="24">
        <v>0.60450000000000004</v>
      </c>
      <c r="T1219" s="24">
        <v>0.66959999999999997</v>
      </c>
      <c r="U1219" s="24">
        <v>0.88350000000000006</v>
      </c>
      <c r="V1219" s="24">
        <v>0.53010000000000013</v>
      </c>
      <c r="W1219" s="24">
        <v>0.46500000000000002</v>
      </c>
      <c r="X1219" s="24">
        <v>0.53939999999999999</v>
      </c>
      <c r="Y1219" s="24">
        <v>0.83700000000000008</v>
      </c>
      <c r="Z1219" s="24">
        <v>0.24180000000000001</v>
      </c>
      <c r="AA1219" s="25">
        <v>0</v>
      </c>
      <c r="AB1219" s="25">
        <v>0</v>
      </c>
      <c r="AC1219" s="25">
        <v>0</v>
      </c>
      <c r="AD1219" s="25">
        <v>8.370000000000001</v>
      </c>
      <c r="AE1219" s="25">
        <v>13.020000000000014</v>
      </c>
      <c r="AF1219" s="25">
        <v>0</v>
      </c>
      <c r="AG1219" s="25">
        <v>13.020000000000001</v>
      </c>
      <c r="AH1219" s="25">
        <v>34.410000000000004</v>
      </c>
      <c r="AI1219" s="25">
        <v>28.830000000000002</v>
      </c>
      <c r="AJ1219" s="25">
        <v>0</v>
      </c>
      <c r="AK1219" s="25">
        <v>13.020000000000001</v>
      </c>
      <c r="AL1219" s="25">
        <v>3.72</v>
      </c>
      <c r="AM1219" s="25">
        <v>26.040000000000003</v>
      </c>
      <c r="AN1219" s="25">
        <v>38.130000000000003</v>
      </c>
      <c r="AO1219" s="25">
        <v>0</v>
      </c>
      <c r="AP1219" s="25">
        <v>13.020000000000001</v>
      </c>
      <c r="AQ1219" s="25">
        <v>8.370000000000001</v>
      </c>
      <c r="AR1219" s="25">
        <v>0</v>
      </c>
      <c r="AS1219" s="25">
        <v>9.3000000000000007</v>
      </c>
      <c r="AT1219" s="25">
        <v>0</v>
      </c>
      <c r="AU1219" s="25">
        <v>9.3000000000000007</v>
      </c>
      <c r="AV1219" s="25">
        <v>44.64</v>
      </c>
      <c r="AW1219" s="25">
        <v>25.110000000000003</v>
      </c>
      <c r="AX1219" s="25">
        <v>13.950000000000001</v>
      </c>
      <c r="AY1219" s="25">
        <v>28.830000000000108</v>
      </c>
      <c r="AZ1219" s="25">
        <v>0</v>
      </c>
      <c r="BA1219" s="25">
        <v>10.23</v>
      </c>
      <c r="BB1219" s="25">
        <v>10.23</v>
      </c>
      <c r="BC1219" s="25">
        <v>18.600000000000001</v>
      </c>
      <c r="BD1219" s="25">
        <v>8.370000000000001</v>
      </c>
      <c r="BE1219" s="25">
        <v>0</v>
      </c>
      <c r="BF1219" s="25">
        <v>10.23</v>
      </c>
      <c r="BG1219" s="25">
        <v>0</v>
      </c>
      <c r="BH1219" s="25">
        <v>0.93</v>
      </c>
      <c r="BI1219" s="25">
        <v>4.6500000000000004</v>
      </c>
      <c r="BJ1219" s="25">
        <v>17.670000000000002</v>
      </c>
      <c r="BK1219" s="25">
        <v>3.72</v>
      </c>
      <c r="BL1219" s="25">
        <v>22.32</v>
      </c>
      <c r="BM1219" s="25">
        <v>41.85</v>
      </c>
      <c r="BN1219" s="25">
        <v>0</v>
      </c>
      <c r="BO1219" t="s">
        <v>40</v>
      </c>
    </row>
    <row r="1220" spans="1:67" x14ac:dyDescent="0.25">
      <c r="A1220" s="6">
        <v>44935</v>
      </c>
      <c r="B1220" t="s">
        <v>7</v>
      </c>
      <c r="C1220">
        <v>9</v>
      </c>
      <c r="D1220">
        <f t="shared" si="128"/>
        <v>486.39</v>
      </c>
      <c r="E1220">
        <f t="shared" si="127"/>
        <v>177.63</v>
      </c>
      <c r="F1220">
        <f t="shared" si="123"/>
        <v>120.89999999999999</v>
      </c>
      <c r="G1220">
        <f t="shared" si="124"/>
        <v>106.95</v>
      </c>
      <c r="H1220">
        <f t="shared" si="125"/>
        <v>80.91</v>
      </c>
      <c r="I1220">
        <v>0</v>
      </c>
      <c r="J1220" s="21">
        <v>0.3906</v>
      </c>
      <c r="K1220" s="21">
        <v>0.43710000000000004</v>
      </c>
      <c r="L1220" s="21">
        <v>0.6603</v>
      </c>
      <c r="M1220" s="21">
        <v>0.74400000000000011</v>
      </c>
      <c r="N1220" s="21">
        <v>0.81840000000000002</v>
      </c>
      <c r="O1220" s="24">
        <v>0.45569999999999999</v>
      </c>
      <c r="P1220" s="24">
        <v>0.72540000000000004</v>
      </c>
      <c r="Q1220" s="24">
        <v>0.67890000000000006</v>
      </c>
      <c r="R1220" s="24">
        <v>0.58590000000000009</v>
      </c>
      <c r="S1220" s="24">
        <v>0.64170000000000005</v>
      </c>
      <c r="T1220" s="24">
        <v>0.6603</v>
      </c>
      <c r="U1220" s="24">
        <v>0.55800000000000005</v>
      </c>
      <c r="V1220" s="24">
        <v>0.49290000000000006</v>
      </c>
      <c r="W1220" s="24">
        <v>0.90210000000000001</v>
      </c>
      <c r="X1220" s="24">
        <v>0.88350000000000006</v>
      </c>
      <c r="Y1220" s="24">
        <v>0.77190000000000014</v>
      </c>
      <c r="Z1220" s="24">
        <v>0.68820000000000003</v>
      </c>
      <c r="AA1220" s="25">
        <v>0.93</v>
      </c>
      <c r="AB1220" s="25">
        <v>20.46</v>
      </c>
      <c r="AC1220" s="25">
        <v>7.44</v>
      </c>
      <c r="AD1220" s="25">
        <v>28.830000000000002</v>
      </c>
      <c r="AE1220" s="25">
        <v>11.16</v>
      </c>
      <c r="AF1220" s="25">
        <v>1.86</v>
      </c>
      <c r="AG1220" s="25">
        <v>9.3000000000000007</v>
      </c>
      <c r="AH1220" s="25">
        <v>20.46</v>
      </c>
      <c r="AI1220" s="25">
        <v>13.020000000000001</v>
      </c>
      <c r="AJ1220" s="25">
        <v>7.44</v>
      </c>
      <c r="AK1220" s="25">
        <v>2.79</v>
      </c>
      <c r="AL1220" s="25">
        <v>13.020000000000001</v>
      </c>
      <c r="AM1220" s="25">
        <v>13.950000000000001</v>
      </c>
      <c r="AN1220" s="25">
        <v>0</v>
      </c>
      <c r="AO1220" s="25">
        <v>0</v>
      </c>
      <c r="AP1220" s="25">
        <v>8.370000000000001</v>
      </c>
      <c r="AQ1220" s="25">
        <v>18.600000000000001</v>
      </c>
      <c r="AR1220" s="25">
        <v>13.950000000000001</v>
      </c>
      <c r="AS1220" s="25">
        <v>11.16</v>
      </c>
      <c r="AT1220" s="25">
        <v>1.86</v>
      </c>
      <c r="AU1220" s="25">
        <v>11.16</v>
      </c>
      <c r="AV1220" s="25">
        <v>2.79</v>
      </c>
      <c r="AW1220" s="25">
        <v>0</v>
      </c>
      <c r="AX1220" s="25">
        <v>3.72</v>
      </c>
      <c r="AY1220" s="25">
        <v>30.69</v>
      </c>
      <c r="AZ1220" s="25">
        <v>1.86</v>
      </c>
      <c r="BA1220" s="25">
        <v>29.76</v>
      </c>
      <c r="BB1220" s="25">
        <v>21.39</v>
      </c>
      <c r="BC1220" s="25">
        <v>5.58</v>
      </c>
      <c r="BD1220" s="25">
        <v>0</v>
      </c>
      <c r="BE1220" s="25">
        <v>0</v>
      </c>
      <c r="BF1220" s="25">
        <v>11.16</v>
      </c>
      <c r="BG1220" s="25">
        <v>35.340000000000003</v>
      </c>
      <c r="BH1220" s="25">
        <v>9.3000000000000007</v>
      </c>
      <c r="BI1220" s="25">
        <v>7.44</v>
      </c>
      <c r="BJ1220" s="25">
        <v>21.39</v>
      </c>
      <c r="BK1220" s="25">
        <v>26.040000000000003</v>
      </c>
      <c r="BL1220" s="25">
        <v>4.6500000000000004</v>
      </c>
      <c r="BM1220" s="25">
        <v>13.020000000000001</v>
      </c>
      <c r="BN1220" s="25">
        <v>49.29</v>
      </c>
      <c r="BO1220" t="s">
        <v>40</v>
      </c>
    </row>
    <row r="1221" spans="1:67" x14ac:dyDescent="0.25">
      <c r="A1221" s="6">
        <v>44936</v>
      </c>
      <c r="B1221" t="s">
        <v>7</v>
      </c>
      <c r="C1221">
        <v>10</v>
      </c>
      <c r="D1221">
        <f t="shared" si="128"/>
        <v>412.92000000000013</v>
      </c>
      <c r="E1221">
        <f t="shared" si="127"/>
        <v>90.210000000000008</v>
      </c>
      <c r="F1221">
        <f t="shared" si="123"/>
        <v>122.76000000000005</v>
      </c>
      <c r="G1221">
        <f t="shared" si="124"/>
        <v>119.04000000000002</v>
      </c>
      <c r="H1221">
        <f t="shared" si="125"/>
        <v>80.910000000000011</v>
      </c>
      <c r="I1221">
        <v>0</v>
      </c>
      <c r="J1221" s="21">
        <v>0.72540000000000004</v>
      </c>
      <c r="K1221" s="21">
        <v>0.5766</v>
      </c>
      <c r="L1221" s="21">
        <v>0.72540000000000004</v>
      </c>
      <c r="M1221" s="21">
        <v>0.89280000000000004</v>
      </c>
      <c r="N1221" s="21">
        <v>0.84630000000000005</v>
      </c>
      <c r="O1221" s="24">
        <v>0.77190000000000014</v>
      </c>
      <c r="P1221" s="24">
        <v>0.85560000000000003</v>
      </c>
      <c r="Q1221" s="24">
        <v>0.59520000000000006</v>
      </c>
      <c r="R1221" s="24">
        <v>0.79980000000000007</v>
      </c>
      <c r="S1221" s="24">
        <v>0.80910000000000004</v>
      </c>
      <c r="T1221" s="24">
        <v>0.79980000000000007</v>
      </c>
      <c r="U1221" s="24">
        <v>0.80910000000000004</v>
      </c>
      <c r="V1221" s="24">
        <v>0.51150000000000007</v>
      </c>
      <c r="W1221" s="24">
        <v>0.93</v>
      </c>
      <c r="X1221" s="24">
        <v>0.52080000000000004</v>
      </c>
      <c r="Y1221" s="24">
        <v>0.52080000000000004</v>
      </c>
      <c r="Z1221" s="24">
        <v>0.91139999999999999</v>
      </c>
      <c r="AA1221" s="25">
        <v>39.06</v>
      </c>
      <c r="AB1221" s="25">
        <v>4.6500000000000004</v>
      </c>
      <c r="AC1221" s="25">
        <v>0</v>
      </c>
      <c r="AD1221" s="25">
        <v>0</v>
      </c>
      <c r="AE1221" s="25">
        <v>0</v>
      </c>
      <c r="AF1221" s="25">
        <v>33.480000000000004</v>
      </c>
      <c r="AG1221" s="25">
        <v>18.600000000000001</v>
      </c>
      <c r="AH1221" s="25">
        <v>2.79</v>
      </c>
      <c r="AI1221" s="25">
        <v>11.160000000000053</v>
      </c>
      <c r="AJ1221" s="25">
        <v>13.020000000000001</v>
      </c>
      <c r="AK1221" s="25">
        <v>7.44</v>
      </c>
      <c r="AL1221" s="25">
        <v>12.09</v>
      </c>
      <c r="AM1221" s="25">
        <v>9.3000000000000007</v>
      </c>
      <c r="AN1221" s="25">
        <v>0</v>
      </c>
      <c r="AO1221" s="25">
        <v>14.88</v>
      </c>
      <c r="AP1221" s="25">
        <v>0</v>
      </c>
      <c r="AQ1221" s="25">
        <v>22.32</v>
      </c>
      <c r="AR1221" s="25">
        <v>0</v>
      </c>
      <c r="AS1221" s="25">
        <v>13.950000000000001</v>
      </c>
      <c r="AT1221" s="25">
        <v>8.370000000000001</v>
      </c>
      <c r="AU1221" s="25">
        <v>26.040000000000003</v>
      </c>
      <c r="AV1221" s="25">
        <v>35.340000000000003</v>
      </c>
      <c r="AW1221" s="25">
        <v>0</v>
      </c>
      <c r="AX1221" s="25">
        <v>13.020000000000001</v>
      </c>
      <c r="AY1221" s="25">
        <v>0</v>
      </c>
      <c r="AZ1221" s="25">
        <v>4.6500000000000004</v>
      </c>
      <c r="BA1221" s="25">
        <v>30.69</v>
      </c>
      <c r="BB1221" s="25">
        <v>6.5100000000000007</v>
      </c>
      <c r="BC1221" s="25">
        <v>0</v>
      </c>
      <c r="BD1221" s="25">
        <v>2.79</v>
      </c>
      <c r="BE1221" s="25">
        <v>0</v>
      </c>
      <c r="BF1221" s="25">
        <v>0</v>
      </c>
      <c r="BG1221" s="25">
        <v>19.53</v>
      </c>
      <c r="BH1221" s="25">
        <v>0</v>
      </c>
      <c r="BI1221" s="25">
        <v>3.72</v>
      </c>
      <c r="BJ1221" s="25">
        <v>5.58</v>
      </c>
      <c r="BK1221" s="25">
        <v>7.44</v>
      </c>
      <c r="BL1221" s="25">
        <v>8.370000000000001</v>
      </c>
      <c r="BM1221" s="25">
        <v>29.76</v>
      </c>
      <c r="BN1221" s="25">
        <v>15.81</v>
      </c>
      <c r="BO1221" t="s">
        <v>40</v>
      </c>
    </row>
    <row r="1222" spans="1:67" x14ac:dyDescent="0.25">
      <c r="A1222" s="6">
        <v>44937</v>
      </c>
      <c r="B1222" t="s">
        <v>7</v>
      </c>
      <c r="C1222">
        <v>11</v>
      </c>
      <c r="D1222">
        <f t="shared" si="128"/>
        <v>385.94999999999993</v>
      </c>
      <c r="E1222">
        <f t="shared" si="127"/>
        <v>94.860000000000014</v>
      </c>
      <c r="F1222">
        <f t="shared" si="123"/>
        <v>68.820000000000007</v>
      </c>
      <c r="G1222">
        <f t="shared" si="124"/>
        <v>114.39</v>
      </c>
      <c r="H1222">
        <f t="shared" si="125"/>
        <v>107.87999999999991</v>
      </c>
      <c r="I1222">
        <v>0</v>
      </c>
      <c r="J1222" s="21">
        <v>0.32550000000000001</v>
      </c>
      <c r="K1222" s="21">
        <v>0.77190000000000014</v>
      </c>
      <c r="L1222" s="21">
        <v>0.23250000000000001</v>
      </c>
      <c r="M1222" s="21">
        <v>0.92070000000000007</v>
      </c>
      <c r="N1222" s="21">
        <v>0.77190000000000014</v>
      </c>
      <c r="O1222" s="24">
        <v>0.93</v>
      </c>
      <c r="P1222" s="24">
        <v>0.72540000000000004</v>
      </c>
      <c r="Q1222" s="24">
        <v>0.55800000000000005</v>
      </c>
      <c r="R1222" s="24">
        <v>0.60450000000000004</v>
      </c>
      <c r="S1222" s="24">
        <v>0.41850000000000004</v>
      </c>
      <c r="T1222" s="24">
        <v>0.67890000000000006</v>
      </c>
      <c r="U1222" s="24">
        <v>0.54869999999999997</v>
      </c>
      <c r="V1222" s="24">
        <v>0.24180000000000001</v>
      </c>
      <c r="W1222" s="24">
        <v>0.72540000000000004</v>
      </c>
      <c r="X1222" s="24">
        <v>0.89280000000000004</v>
      </c>
      <c r="Y1222" s="24">
        <v>0.3906</v>
      </c>
      <c r="Z1222" s="24">
        <v>0.86490000000000011</v>
      </c>
      <c r="AA1222" s="25">
        <v>0</v>
      </c>
      <c r="AB1222" s="25">
        <v>6.5100000000000007</v>
      </c>
      <c r="AC1222" s="25">
        <v>8.370000000000001</v>
      </c>
      <c r="AD1222" s="25">
        <v>12.09</v>
      </c>
      <c r="AE1222" s="25">
        <v>6.5100000000000007</v>
      </c>
      <c r="AF1222" s="25">
        <v>13.950000000000001</v>
      </c>
      <c r="AG1222" s="25">
        <v>1.86</v>
      </c>
      <c r="AH1222" s="25">
        <v>0</v>
      </c>
      <c r="AI1222" s="25">
        <v>9.3000000000000007</v>
      </c>
      <c r="AJ1222" s="25">
        <v>10.23</v>
      </c>
      <c r="AK1222" s="25">
        <v>12.09</v>
      </c>
      <c r="AL1222" s="25">
        <v>11.159999999999895</v>
      </c>
      <c r="AM1222" s="25">
        <v>0</v>
      </c>
      <c r="AN1222" s="25">
        <v>25.110000000000003</v>
      </c>
      <c r="AO1222" s="25">
        <v>26.970000000000002</v>
      </c>
      <c r="AP1222" s="25">
        <v>0</v>
      </c>
      <c r="AQ1222" s="25">
        <v>5.58</v>
      </c>
      <c r="AR1222" s="25">
        <v>27.900000000000002</v>
      </c>
      <c r="AS1222" s="25">
        <v>0.93</v>
      </c>
      <c r="AT1222" s="25">
        <v>10.23</v>
      </c>
      <c r="AU1222" s="25">
        <v>0</v>
      </c>
      <c r="AV1222" s="25">
        <v>9.3000000000000007</v>
      </c>
      <c r="AW1222" s="25">
        <v>0</v>
      </c>
      <c r="AX1222" s="25">
        <v>39.99</v>
      </c>
      <c r="AY1222" s="25">
        <v>31.62</v>
      </c>
      <c r="AZ1222" s="25">
        <v>0</v>
      </c>
      <c r="BA1222" s="25">
        <v>24.18</v>
      </c>
      <c r="BB1222" s="25">
        <v>0</v>
      </c>
      <c r="BC1222" s="25">
        <v>0</v>
      </c>
      <c r="BD1222" s="25">
        <v>9.3000000000000007</v>
      </c>
      <c r="BE1222" s="25">
        <v>24.18</v>
      </c>
      <c r="BF1222" s="25">
        <v>0</v>
      </c>
      <c r="BG1222" s="25">
        <v>25.110000000000003</v>
      </c>
      <c r="BH1222" s="25">
        <v>4.6500000000000004</v>
      </c>
      <c r="BI1222" s="25">
        <v>12.09</v>
      </c>
      <c r="BJ1222" s="25">
        <v>10.23</v>
      </c>
      <c r="BK1222" s="25">
        <v>4.6500000000000004</v>
      </c>
      <c r="BL1222" s="25">
        <v>13.020000000000001</v>
      </c>
      <c r="BM1222" s="25">
        <v>0.93</v>
      </c>
      <c r="BN1222" s="25">
        <v>0</v>
      </c>
      <c r="BO1222" t="s">
        <v>40</v>
      </c>
    </row>
    <row r="1223" spans="1:67" x14ac:dyDescent="0.25">
      <c r="A1223" s="6">
        <v>44938</v>
      </c>
      <c r="B1223" t="s">
        <v>7</v>
      </c>
      <c r="C1223">
        <v>12</v>
      </c>
      <c r="D1223">
        <f t="shared" si="128"/>
        <v>319.92000000000007</v>
      </c>
      <c r="E1223">
        <f t="shared" si="127"/>
        <v>79.050000000000011</v>
      </c>
      <c r="F1223">
        <f t="shared" si="123"/>
        <v>40.92</v>
      </c>
      <c r="G1223">
        <f t="shared" si="124"/>
        <v>104.16000000000003</v>
      </c>
      <c r="H1223">
        <f t="shared" si="125"/>
        <v>95.79</v>
      </c>
      <c r="I1223">
        <v>0</v>
      </c>
      <c r="J1223" s="21">
        <v>0.50220000000000009</v>
      </c>
      <c r="K1223" s="21">
        <v>0.79980000000000007</v>
      </c>
      <c r="L1223" s="21">
        <v>0.6603</v>
      </c>
      <c r="M1223" s="21">
        <v>0.8277000000000001</v>
      </c>
      <c r="N1223" s="21">
        <v>0.79049999999999998</v>
      </c>
      <c r="O1223" s="24">
        <v>0.91139999999999999</v>
      </c>
      <c r="P1223" s="24">
        <v>0.52080000000000004</v>
      </c>
      <c r="Q1223" s="24">
        <v>0.71610000000000007</v>
      </c>
      <c r="R1223" s="24">
        <v>0.74400000000000011</v>
      </c>
      <c r="S1223" s="24">
        <v>0.58590000000000009</v>
      </c>
      <c r="T1223" s="24">
        <v>0.90210000000000001</v>
      </c>
      <c r="U1223" s="24">
        <v>0.51150000000000007</v>
      </c>
      <c r="V1223" s="24">
        <v>0.86490000000000011</v>
      </c>
      <c r="W1223" s="24">
        <v>0.40920000000000001</v>
      </c>
      <c r="X1223" s="24">
        <v>0.89280000000000004</v>
      </c>
      <c r="Y1223" s="24">
        <v>0.69750000000000001</v>
      </c>
      <c r="Z1223" s="24">
        <v>0.93</v>
      </c>
      <c r="AA1223" s="25">
        <v>0</v>
      </c>
      <c r="AB1223" s="25">
        <v>0</v>
      </c>
      <c r="AC1223" s="25">
        <v>0</v>
      </c>
      <c r="AD1223" s="25">
        <v>1.86</v>
      </c>
      <c r="AE1223" s="25">
        <v>15.81</v>
      </c>
      <c r="AF1223" s="25">
        <v>5.58</v>
      </c>
      <c r="AG1223" s="25">
        <v>3.72</v>
      </c>
      <c r="AH1223" s="25">
        <v>0</v>
      </c>
      <c r="AI1223" s="25">
        <v>5.58</v>
      </c>
      <c r="AJ1223" s="25">
        <v>8.370000000000001</v>
      </c>
      <c r="AK1223" s="25">
        <v>0</v>
      </c>
      <c r="AL1223" s="25">
        <v>8.370000000000001</v>
      </c>
      <c r="AM1223" s="25">
        <v>24.18</v>
      </c>
      <c r="AN1223" s="25">
        <v>0</v>
      </c>
      <c r="AO1223" s="25">
        <v>2.79</v>
      </c>
      <c r="AP1223" s="25">
        <v>0</v>
      </c>
      <c r="AQ1223" s="25">
        <v>10.23</v>
      </c>
      <c r="AR1223" s="25">
        <v>15.81</v>
      </c>
      <c r="AS1223" s="25">
        <v>16.740000000000002</v>
      </c>
      <c r="AT1223" s="25">
        <v>17.670000000000002</v>
      </c>
      <c r="AU1223" s="25">
        <v>0</v>
      </c>
      <c r="AV1223" s="25">
        <v>8.370000000000001</v>
      </c>
      <c r="AW1223" s="25">
        <v>12.09</v>
      </c>
      <c r="AX1223" s="25">
        <v>0</v>
      </c>
      <c r="AY1223" s="25">
        <v>25.110000000000003</v>
      </c>
      <c r="AZ1223" s="25">
        <v>4.6500000000000004</v>
      </c>
      <c r="BA1223" s="25">
        <v>17.670000000000002</v>
      </c>
      <c r="BB1223" s="25">
        <v>13.950000000000001</v>
      </c>
      <c r="BC1223" s="25">
        <v>4.6500000000000004</v>
      </c>
      <c r="BD1223" s="25">
        <v>17.670000000000002</v>
      </c>
      <c r="BE1223" s="25">
        <v>27.900000000000002</v>
      </c>
      <c r="BF1223" s="25">
        <v>14.88</v>
      </c>
      <c r="BG1223" s="25">
        <v>5.58</v>
      </c>
      <c r="BH1223" s="25">
        <v>0</v>
      </c>
      <c r="BI1223" s="25">
        <v>0</v>
      </c>
      <c r="BJ1223" s="25">
        <v>13.950000000000001</v>
      </c>
      <c r="BK1223" s="25">
        <v>2.79</v>
      </c>
      <c r="BL1223" s="25">
        <v>0</v>
      </c>
      <c r="BM1223" s="25">
        <v>13.950000000000001</v>
      </c>
      <c r="BN1223" s="25">
        <v>0</v>
      </c>
      <c r="BO1223" t="s">
        <v>40</v>
      </c>
    </row>
    <row r="1224" spans="1:67" x14ac:dyDescent="0.25">
      <c r="A1224" s="6">
        <v>44939</v>
      </c>
      <c r="B1224" t="s">
        <v>7</v>
      </c>
      <c r="C1224">
        <v>13</v>
      </c>
      <c r="D1224">
        <f t="shared" si="128"/>
        <v>425.94000000000005</v>
      </c>
      <c r="E1224">
        <f t="shared" si="127"/>
        <v>65.100000000000009</v>
      </c>
      <c r="F1224">
        <f t="shared" si="123"/>
        <v>188.79000000000002</v>
      </c>
      <c r="G1224">
        <f t="shared" si="124"/>
        <v>91.140000000000029</v>
      </c>
      <c r="H1224">
        <f t="shared" si="125"/>
        <v>80.91</v>
      </c>
      <c r="I1224">
        <v>0</v>
      </c>
      <c r="J1224" s="21">
        <v>0.42780000000000001</v>
      </c>
      <c r="K1224" s="21">
        <v>0.53939999999999999</v>
      </c>
      <c r="L1224" s="21">
        <v>0.92070000000000007</v>
      </c>
      <c r="M1224" s="21">
        <v>0.70680000000000009</v>
      </c>
      <c r="N1224" s="21">
        <v>0.86490000000000011</v>
      </c>
      <c r="O1224" s="24">
        <v>0.84630000000000005</v>
      </c>
      <c r="P1224" s="24">
        <v>0.69750000000000001</v>
      </c>
      <c r="Q1224" s="24">
        <v>0.66959999999999997</v>
      </c>
      <c r="R1224" s="24">
        <v>0.65100000000000013</v>
      </c>
      <c r="S1224" s="24">
        <v>0.61380000000000001</v>
      </c>
      <c r="T1224" s="24">
        <v>0.8277000000000001</v>
      </c>
      <c r="U1224" s="24">
        <v>0.32550000000000007</v>
      </c>
      <c r="V1224" s="24">
        <v>0.92070000000000007</v>
      </c>
      <c r="W1224" s="24">
        <v>0.67890000000000006</v>
      </c>
      <c r="X1224" s="24">
        <v>0.87420000000000009</v>
      </c>
      <c r="Y1224" s="24">
        <v>0.47430000000000005</v>
      </c>
      <c r="Z1224" s="24">
        <v>0.93</v>
      </c>
      <c r="AA1224" s="25">
        <v>1.86</v>
      </c>
      <c r="AB1224" s="25">
        <v>23.25</v>
      </c>
      <c r="AC1224" s="25">
        <v>39.06</v>
      </c>
      <c r="AD1224" s="25">
        <v>10.23</v>
      </c>
      <c r="AE1224" s="25">
        <v>16.740000000000002</v>
      </c>
      <c r="AF1224" s="25">
        <v>33.480000000000004</v>
      </c>
      <c r="AG1224" s="25">
        <v>0</v>
      </c>
      <c r="AH1224" s="25">
        <v>6.5100000000000007</v>
      </c>
      <c r="AI1224" s="25">
        <v>10.23</v>
      </c>
      <c r="AJ1224" s="25">
        <v>47.43</v>
      </c>
      <c r="AK1224" s="25">
        <v>0.93</v>
      </c>
      <c r="AL1224" s="25">
        <v>0.93</v>
      </c>
      <c r="AM1224" s="25">
        <v>0</v>
      </c>
      <c r="AN1224" s="25">
        <v>49.29</v>
      </c>
      <c r="AO1224" s="25">
        <v>6.5100000000000007</v>
      </c>
      <c r="AP1224" s="25">
        <v>1.86</v>
      </c>
      <c r="AQ1224" s="25">
        <v>6.5100000000000007</v>
      </c>
      <c r="AR1224" s="25">
        <v>7.44</v>
      </c>
      <c r="AS1224" s="25">
        <v>8.370000000000001</v>
      </c>
      <c r="AT1224" s="25">
        <v>0</v>
      </c>
      <c r="AU1224" s="25">
        <v>8.370000000000001</v>
      </c>
      <c r="AV1224" s="25">
        <v>0</v>
      </c>
      <c r="AW1224" s="25">
        <v>1.86</v>
      </c>
      <c r="AX1224" s="25">
        <v>13.020000000000001</v>
      </c>
      <c r="AY1224" s="25">
        <v>1.8600000000000265</v>
      </c>
      <c r="AZ1224" s="25">
        <v>8.370000000000001</v>
      </c>
      <c r="BA1224" s="25">
        <v>32.550000000000004</v>
      </c>
      <c r="BB1224" s="25">
        <v>25.110000000000003</v>
      </c>
      <c r="BC1224" s="25">
        <v>0</v>
      </c>
      <c r="BD1224" s="25">
        <v>0</v>
      </c>
      <c r="BE1224" s="25">
        <v>8.370000000000001</v>
      </c>
      <c r="BF1224" s="25">
        <v>1.86</v>
      </c>
      <c r="BG1224" s="25">
        <v>0</v>
      </c>
      <c r="BH1224" s="25">
        <v>5.58</v>
      </c>
      <c r="BI1224" s="25">
        <v>0</v>
      </c>
      <c r="BJ1224" s="25">
        <v>3.72</v>
      </c>
      <c r="BK1224" s="25">
        <v>11.16</v>
      </c>
      <c r="BL1224" s="25">
        <v>13.020000000000001</v>
      </c>
      <c r="BM1224" s="25">
        <v>9.3000000000000007</v>
      </c>
      <c r="BN1224" s="25">
        <v>12.09</v>
      </c>
      <c r="BO1224" t="s">
        <v>40</v>
      </c>
    </row>
    <row r="1225" spans="1:67" x14ac:dyDescent="0.25">
      <c r="A1225" s="6">
        <v>44940</v>
      </c>
      <c r="B1225" t="s">
        <v>7</v>
      </c>
      <c r="C1225">
        <v>14</v>
      </c>
      <c r="D1225">
        <f t="shared" si="128"/>
        <v>399.90000000000009</v>
      </c>
      <c r="E1225">
        <f t="shared" si="127"/>
        <v>148.80000000000001</v>
      </c>
      <c r="F1225">
        <f t="shared" si="123"/>
        <v>56.730000000000004</v>
      </c>
      <c r="G1225">
        <f t="shared" si="124"/>
        <v>112.53</v>
      </c>
      <c r="H1225">
        <f t="shared" si="125"/>
        <v>81.84</v>
      </c>
      <c r="I1225">
        <v>0</v>
      </c>
      <c r="J1225" s="21">
        <v>0.67890000000000006</v>
      </c>
      <c r="K1225" s="21">
        <v>0.66959999999999997</v>
      </c>
      <c r="L1225" s="21">
        <v>0.2883</v>
      </c>
      <c r="M1225" s="21">
        <v>0.92070000000000007</v>
      </c>
      <c r="N1225" s="21">
        <v>0.86490000000000011</v>
      </c>
      <c r="O1225" s="24">
        <v>0.64170000000000005</v>
      </c>
      <c r="P1225" s="24">
        <v>0.89280000000000004</v>
      </c>
      <c r="Q1225" s="24">
        <v>0.74400000000000011</v>
      </c>
      <c r="R1225" s="24">
        <v>0.65100000000000013</v>
      </c>
      <c r="S1225" s="24">
        <v>0.59520000000000006</v>
      </c>
      <c r="T1225" s="24">
        <v>0.67890000000000006</v>
      </c>
      <c r="U1225" s="24">
        <v>0.83700000000000008</v>
      </c>
      <c r="V1225" s="24">
        <v>0.81840000000000002</v>
      </c>
      <c r="W1225" s="24">
        <v>0.8277000000000001</v>
      </c>
      <c r="X1225" s="24">
        <v>0.38130000000000003</v>
      </c>
      <c r="Y1225" s="24">
        <v>0.68820000000000003</v>
      </c>
      <c r="Z1225" s="24">
        <v>0.59520000000000006</v>
      </c>
      <c r="AA1225" s="25">
        <v>7.44</v>
      </c>
      <c r="AB1225" s="25">
        <v>0</v>
      </c>
      <c r="AC1225" s="25">
        <v>0</v>
      </c>
      <c r="AD1225" s="25">
        <v>12.09</v>
      </c>
      <c r="AE1225" s="25">
        <v>0</v>
      </c>
      <c r="AF1225" s="25">
        <v>12.09</v>
      </c>
      <c r="AG1225" s="25">
        <v>0</v>
      </c>
      <c r="AH1225" s="25">
        <v>17.670000000000002</v>
      </c>
      <c r="AI1225" s="25">
        <v>4.6500000000000004</v>
      </c>
      <c r="AJ1225" s="25">
        <v>2.79</v>
      </c>
      <c r="AK1225" s="25">
        <v>12.09</v>
      </c>
      <c r="AL1225" s="25">
        <v>21.39</v>
      </c>
      <c r="AM1225" s="25">
        <v>16.740000000000002</v>
      </c>
      <c r="AN1225" s="25">
        <v>21.39</v>
      </c>
      <c r="AO1225" s="25">
        <v>0</v>
      </c>
      <c r="AP1225" s="25">
        <v>15.81</v>
      </c>
      <c r="AQ1225" s="25">
        <v>0</v>
      </c>
      <c r="AR1225" s="25">
        <v>0</v>
      </c>
      <c r="AS1225" s="25">
        <v>6.5100000000000007</v>
      </c>
      <c r="AT1225" s="25">
        <v>0</v>
      </c>
      <c r="AU1225" s="25">
        <v>11.16</v>
      </c>
      <c r="AV1225" s="25">
        <v>0</v>
      </c>
      <c r="AW1225" s="25">
        <v>6.5100000000000007</v>
      </c>
      <c r="AX1225" s="25">
        <v>1.86</v>
      </c>
      <c r="AY1225" s="25">
        <v>32.550000000000004</v>
      </c>
      <c r="AZ1225" s="25">
        <v>17.670000000000002</v>
      </c>
      <c r="BA1225" s="25">
        <v>8.370000000000001</v>
      </c>
      <c r="BB1225" s="25">
        <v>34.410000000000004</v>
      </c>
      <c r="BC1225" s="25">
        <v>0</v>
      </c>
      <c r="BD1225" s="25">
        <v>0</v>
      </c>
      <c r="BE1225" s="25">
        <v>20.46</v>
      </c>
      <c r="BF1225" s="25">
        <v>0</v>
      </c>
      <c r="BG1225" s="25">
        <v>40.92</v>
      </c>
      <c r="BH1225" s="25">
        <v>0</v>
      </c>
      <c r="BI1225" s="25">
        <v>10.23</v>
      </c>
      <c r="BJ1225" s="25">
        <v>32.550000000000004</v>
      </c>
      <c r="BK1225" s="25">
        <v>39.99</v>
      </c>
      <c r="BL1225" s="25">
        <v>0</v>
      </c>
      <c r="BM1225" s="25">
        <v>4.6500000000000004</v>
      </c>
      <c r="BN1225" s="25">
        <v>0</v>
      </c>
      <c r="BO1225" t="s">
        <v>40</v>
      </c>
    </row>
    <row r="1226" spans="1:67" x14ac:dyDescent="0.25">
      <c r="A1226" s="6">
        <v>44941</v>
      </c>
      <c r="B1226" t="s">
        <v>7</v>
      </c>
      <c r="C1226">
        <v>15</v>
      </c>
      <c r="D1226">
        <f t="shared" si="128"/>
        <v>419.43</v>
      </c>
      <c r="E1226">
        <f t="shared" si="127"/>
        <v>78.12</v>
      </c>
      <c r="F1226">
        <f t="shared" si="123"/>
        <v>129.27000000000001</v>
      </c>
      <c r="G1226">
        <f t="shared" si="124"/>
        <v>94.860000000000014</v>
      </c>
      <c r="H1226">
        <f t="shared" si="125"/>
        <v>117.18</v>
      </c>
      <c r="I1226">
        <v>0</v>
      </c>
      <c r="J1226" s="21">
        <v>0.30690000000000001</v>
      </c>
      <c r="K1226" s="21">
        <v>0.53010000000000013</v>
      </c>
      <c r="L1226" s="21">
        <v>0.92070000000000007</v>
      </c>
      <c r="M1226" s="21">
        <v>0.79980000000000007</v>
      </c>
      <c r="N1226" s="21">
        <v>0.35340000000000005</v>
      </c>
      <c r="O1226" s="24">
        <v>0.92070000000000007</v>
      </c>
      <c r="P1226" s="24">
        <v>0.65100000000000013</v>
      </c>
      <c r="Q1226" s="24">
        <v>0.64170000000000005</v>
      </c>
      <c r="R1226" s="24">
        <v>0.66959999999999997</v>
      </c>
      <c r="S1226" s="24">
        <v>0.61380000000000001</v>
      </c>
      <c r="T1226" s="24">
        <v>0.58590000000000009</v>
      </c>
      <c r="U1226" s="24">
        <v>0.64170000000000005</v>
      </c>
      <c r="V1226" s="24">
        <v>0.79980000000000007</v>
      </c>
      <c r="W1226" s="24">
        <v>0.53010000000000013</v>
      </c>
      <c r="X1226" s="24">
        <v>0.81840000000000002</v>
      </c>
      <c r="Y1226" s="24">
        <v>0.48360000000000003</v>
      </c>
      <c r="Z1226" s="24">
        <v>0.50220000000000009</v>
      </c>
      <c r="AA1226" s="25">
        <v>11.16</v>
      </c>
      <c r="AB1226" s="25">
        <v>33.480000000000004</v>
      </c>
      <c r="AC1226" s="25">
        <v>0</v>
      </c>
      <c r="AD1226" s="25">
        <v>0</v>
      </c>
      <c r="AE1226" s="25">
        <v>19.53</v>
      </c>
      <c r="AF1226" s="25">
        <v>0</v>
      </c>
      <c r="AG1226" s="25">
        <v>21.39</v>
      </c>
      <c r="AH1226" s="25">
        <v>17.670000000000002</v>
      </c>
      <c r="AI1226" s="25">
        <v>0</v>
      </c>
      <c r="AJ1226" s="25">
        <v>26.040000000000003</v>
      </c>
      <c r="AK1226" s="25">
        <v>9.3000000000000007</v>
      </c>
      <c r="AL1226" s="25">
        <v>10.23</v>
      </c>
      <c r="AM1226" s="25">
        <v>4.6500000000000004</v>
      </c>
      <c r="AN1226" s="25">
        <v>29.76</v>
      </c>
      <c r="AO1226" s="25">
        <v>0</v>
      </c>
      <c r="AP1226" s="25">
        <v>39.06</v>
      </c>
      <c r="AQ1226" s="25">
        <v>21.39</v>
      </c>
      <c r="AR1226" s="25">
        <v>0</v>
      </c>
      <c r="AS1226" s="25">
        <v>0.93</v>
      </c>
      <c r="AT1226" s="25">
        <v>11.16</v>
      </c>
      <c r="AU1226" s="25">
        <v>0.93</v>
      </c>
      <c r="AV1226" s="25">
        <v>0</v>
      </c>
      <c r="AW1226" s="25">
        <v>12.09</v>
      </c>
      <c r="AX1226" s="25">
        <v>22.32</v>
      </c>
      <c r="AY1226" s="25">
        <v>5.58</v>
      </c>
      <c r="AZ1226" s="25">
        <v>37.200000000000003</v>
      </c>
      <c r="BA1226" s="25">
        <v>0</v>
      </c>
      <c r="BB1226" s="25">
        <v>0</v>
      </c>
      <c r="BC1226" s="25">
        <v>15.81</v>
      </c>
      <c r="BD1226" s="25">
        <v>0.93</v>
      </c>
      <c r="BE1226" s="25">
        <v>8.370000000000001</v>
      </c>
      <c r="BF1226" s="25">
        <v>10.23</v>
      </c>
      <c r="BG1226" s="25">
        <v>1.86</v>
      </c>
      <c r="BH1226" s="25">
        <v>0</v>
      </c>
      <c r="BI1226" s="25">
        <v>29.76</v>
      </c>
      <c r="BJ1226" s="25">
        <v>0</v>
      </c>
      <c r="BK1226" s="25">
        <v>0</v>
      </c>
      <c r="BL1226" s="25">
        <v>0</v>
      </c>
      <c r="BM1226" s="25">
        <v>5.58</v>
      </c>
      <c r="BN1226" s="25">
        <v>22.32</v>
      </c>
      <c r="BO1226" t="s">
        <v>40</v>
      </c>
    </row>
    <row r="1227" spans="1:67" x14ac:dyDescent="0.25">
      <c r="A1227" s="6">
        <v>44942</v>
      </c>
      <c r="B1227" t="s">
        <v>7</v>
      </c>
      <c r="C1227">
        <v>16</v>
      </c>
      <c r="D1227">
        <f t="shared" si="128"/>
        <v>449.19000000000005</v>
      </c>
      <c r="E1227">
        <f t="shared" si="127"/>
        <v>98.580000000000013</v>
      </c>
      <c r="F1227">
        <f t="shared" si="123"/>
        <v>148.80000000000001</v>
      </c>
      <c r="G1227">
        <f t="shared" si="124"/>
        <v>72.540000000000006</v>
      </c>
      <c r="H1227">
        <f t="shared" si="125"/>
        <v>129.27000000000001</v>
      </c>
      <c r="I1227">
        <v>1</v>
      </c>
      <c r="J1227" s="21">
        <v>0.45569999999999999</v>
      </c>
      <c r="K1227" s="21">
        <v>0.26040000000000002</v>
      </c>
      <c r="L1227" s="21">
        <v>0.46500000000000002</v>
      </c>
      <c r="M1227" s="21">
        <v>0.87420000000000009</v>
      </c>
      <c r="N1227" s="21">
        <v>0.83700000000000008</v>
      </c>
      <c r="O1227" s="24">
        <v>0.84630000000000005</v>
      </c>
      <c r="P1227" s="24">
        <v>0.86490000000000011</v>
      </c>
      <c r="Q1227" s="24">
        <v>0.27900000000000003</v>
      </c>
      <c r="R1227" s="24">
        <v>0.86490000000000011</v>
      </c>
      <c r="S1227" s="24">
        <v>0.39990000000000003</v>
      </c>
      <c r="T1227" s="24">
        <v>0.79980000000000007</v>
      </c>
      <c r="U1227" s="24">
        <v>0.49290000000000006</v>
      </c>
      <c r="V1227" s="24">
        <v>0.37200000000000005</v>
      </c>
      <c r="W1227" s="24">
        <v>0.83700000000000008</v>
      </c>
      <c r="X1227" s="24">
        <v>0.48360000000000003</v>
      </c>
      <c r="Y1227" s="24">
        <v>0.55800000000000005</v>
      </c>
      <c r="Z1227" s="24">
        <v>0.2697</v>
      </c>
      <c r="AA1227" s="25">
        <v>42.78</v>
      </c>
      <c r="AB1227" s="25">
        <v>0</v>
      </c>
      <c r="AC1227" s="25">
        <v>13.020000000000001</v>
      </c>
      <c r="AD1227" s="25">
        <v>2.79</v>
      </c>
      <c r="AE1227" s="25">
        <v>5.58</v>
      </c>
      <c r="AF1227" s="25">
        <v>14.88</v>
      </c>
      <c r="AG1227" s="25">
        <v>40.92</v>
      </c>
      <c r="AH1227" s="25">
        <v>0</v>
      </c>
      <c r="AI1227" s="25">
        <v>27.900000000000002</v>
      </c>
      <c r="AJ1227" s="25">
        <v>0.93</v>
      </c>
      <c r="AK1227" s="25">
        <v>0</v>
      </c>
      <c r="AL1227" s="25">
        <v>14.88</v>
      </c>
      <c r="AM1227" s="25">
        <v>43.71</v>
      </c>
      <c r="AN1227" s="25">
        <v>13.020000000000014</v>
      </c>
      <c r="AO1227" s="25">
        <v>18.600000000000001</v>
      </c>
      <c r="AP1227" s="25">
        <v>15.81</v>
      </c>
      <c r="AQ1227" s="25">
        <v>19.53</v>
      </c>
      <c r="AR1227" s="25">
        <v>0</v>
      </c>
      <c r="AS1227" s="25">
        <v>0.93</v>
      </c>
      <c r="AT1227" s="25">
        <v>2.79</v>
      </c>
      <c r="AU1227" s="25">
        <v>13.950000000000001</v>
      </c>
      <c r="AV1227" s="25">
        <v>0</v>
      </c>
      <c r="AW1227" s="25">
        <v>5.58</v>
      </c>
      <c r="AX1227" s="25">
        <v>26.040000000000003</v>
      </c>
      <c r="AY1227" s="25">
        <v>0</v>
      </c>
      <c r="AZ1227" s="25">
        <v>0</v>
      </c>
      <c r="BA1227" s="25">
        <v>23.25</v>
      </c>
      <c r="BB1227" s="25">
        <v>3.72</v>
      </c>
      <c r="BC1227" s="25">
        <v>0</v>
      </c>
      <c r="BD1227" s="25">
        <v>0</v>
      </c>
      <c r="BE1227" s="25">
        <v>9.3000000000000007</v>
      </c>
      <c r="BF1227" s="25">
        <v>0.93</v>
      </c>
      <c r="BG1227" s="25">
        <v>8.370000000000001</v>
      </c>
      <c r="BH1227" s="25">
        <v>8.370000000000001</v>
      </c>
      <c r="BI1227" s="25">
        <v>9.3000000000000007</v>
      </c>
      <c r="BJ1227" s="25">
        <v>0</v>
      </c>
      <c r="BK1227" s="25">
        <v>20.46</v>
      </c>
      <c r="BL1227" s="25">
        <v>37.200000000000003</v>
      </c>
      <c r="BM1227" s="25">
        <v>0</v>
      </c>
      <c r="BN1227" s="25">
        <v>4.6500000000000004</v>
      </c>
      <c r="BO1227" t="s">
        <v>40</v>
      </c>
    </row>
    <row r="1228" spans="1:67" x14ac:dyDescent="0.25">
      <c r="A1228" s="6">
        <v>44943</v>
      </c>
      <c r="B1228" t="s">
        <v>7</v>
      </c>
      <c r="C1228">
        <v>17</v>
      </c>
      <c r="D1228">
        <f t="shared" si="128"/>
        <v>473.37</v>
      </c>
      <c r="E1228">
        <f t="shared" si="127"/>
        <v>82.77000000000001</v>
      </c>
      <c r="F1228">
        <f t="shared" si="123"/>
        <v>102.30000000000001</v>
      </c>
      <c r="G1228">
        <f t="shared" si="124"/>
        <v>172.05</v>
      </c>
      <c r="H1228">
        <f t="shared" si="125"/>
        <v>116.25</v>
      </c>
      <c r="I1228">
        <v>0</v>
      </c>
      <c r="J1228" s="21">
        <v>0.90210000000000001</v>
      </c>
      <c r="K1228" s="21">
        <v>0.5766</v>
      </c>
      <c r="L1228" s="21">
        <v>0.8277000000000001</v>
      </c>
      <c r="M1228" s="21">
        <v>0.81840000000000002</v>
      </c>
      <c r="N1228" s="21">
        <v>0.74400000000000011</v>
      </c>
      <c r="O1228" s="24">
        <v>0.74400000000000011</v>
      </c>
      <c r="P1228" s="24">
        <v>0.63240000000000007</v>
      </c>
      <c r="Q1228" s="24">
        <v>0.68820000000000003</v>
      </c>
      <c r="R1228" s="24">
        <v>0.80910000000000004</v>
      </c>
      <c r="S1228" s="24">
        <v>0.69750000000000001</v>
      </c>
      <c r="T1228" s="24">
        <v>0.53939999999999999</v>
      </c>
      <c r="U1228" s="24">
        <v>0.80910000000000004</v>
      </c>
      <c r="V1228" s="24">
        <v>0.25110000000000005</v>
      </c>
      <c r="W1228" s="24">
        <v>0.87420000000000009</v>
      </c>
      <c r="X1228" s="24">
        <v>0.26040000000000002</v>
      </c>
      <c r="Y1228" s="24">
        <v>0.92070000000000007</v>
      </c>
      <c r="Z1228" s="24">
        <v>0.52080000000000004</v>
      </c>
      <c r="AA1228" s="25">
        <v>0</v>
      </c>
      <c r="AB1228" s="25">
        <v>14.88</v>
      </c>
      <c r="AC1228" s="25">
        <v>12.09</v>
      </c>
      <c r="AD1228" s="25">
        <v>19.53</v>
      </c>
      <c r="AE1228" s="25">
        <v>0</v>
      </c>
      <c r="AF1228" s="25">
        <v>4.6500000000000004</v>
      </c>
      <c r="AG1228" s="25">
        <v>0</v>
      </c>
      <c r="AH1228" s="25">
        <v>7.44</v>
      </c>
      <c r="AI1228" s="25">
        <v>7.44</v>
      </c>
      <c r="AJ1228" s="25">
        <v>36.270000000000003</v>
      </c>
      <c r="AK1228" s="25">
        <v>0</v>
      </c>
      <c r="AL1228" s="25">
        <v>0.93</v>
      </c>
      <c r="AM1228" s="25">
        <v>7.44</v>
      </c>
      <c r="AN1228" s="25">
        <v>29.76</v>
      </c>
      <c r="AO1228" s="25">
        <v>0</v>
      </c>
      <c r="AP1228" s="25">
        <v>28.830000000000002</v>
      </c>
      <c r="AQ1228" s="25">
        <v>7.44</v>
      </c>
      <c r="AR1228" s="25">
        <v>13.020000000000001</v>
      </c>
      <c r="AS1228" s="25">
        <v>0</v>
      </c>
      <c r="AT1228" s="25">
        <v>28.830000000000002</v>
      </c>
      <c r="AU1228" s="25">
        <v>0</v>
      </c>
      <c r="AV1228" s="25">
        <v>13.020000000000001</v>
      </c>
      <c r="AW1228" s="25">
        <v>0</v>
      </c>
      <c r="AX1228" s="25">
        <v>39.06</v>
      </c>
      <c r="AY1228" s="25">
        <v>11.16</v>
      </c>
      <c r="AZ1228" s="25">
        <v>16.740000000000002</v>
      </c>
      <c r="BA1228" s="25">
        <v>17.670000000000002</v>
      </c>
      <c r="BB1228" s="25">
        <v>21.39</v>
      </c>
      <c r="BC1228" s="25">
        <v>34.410000000000004</v>
      </c>
      <c r="BD1228" s="25">
        <v>18.600000000000001</v>
      </c>
      <c r="BE1228" s="25">
        <v>0.93</v>
      </c>
      <c r="BF1228" s="25">
        <v>0</v>
      </c>
      <c r="BG1228" s="25">
        <v>0</v>
      </c>
      <c r="BH1228" s="25">
        <v>9.3000000000000007</v>
      </c>
      <c r="BI1228" s="25">
        <v>32.550000000000004</v>
      </c>
      <c r="BJ1228" s="25">
        <v>0</v>
      </c>
      <c r="BK1228" s="25">
        <v>8.370000000000001</v>
      </c>
      <c r="BL1228" s="25">
        <v>3.72</v>
      </c>
      <c r="BM1228" s="25">
        <v>20.46</v>
      </c>
      <c r="BN1228" s="25">
        <v>7.44</v>
      </c>
      <c r="BO1228" t="s">
        <v>40</v>
      </c>
    </row>
    <row r="1229" spans="1:67" x14ac:dyDescent="0.25">
      <c r="A1229" s="6">
        <v>44944</v>
      </c>
      <c r="B1229" t="s">
        <v>7</v>
      </c>
      <c r="C1229">
        <v>18</v>
      </c>
      <c r="D1229">
        <f t="shared" si="128"/>
        <v>409.20000000000005</v>
      </c>
      <c r="E1229">
        <f t="shared" si="127"/>
        <v>80.91</v>
      </c>
      <c r="F1229">
        <f t="shared" si="123"/>
        <v>113.46000000000001</v>
      </c>
      <c r="G1229">
        <f t="shared" si="124"/>
        <v>128.34</v>
      </c>
      <c r="H1229">
        <f t="shared" si="125"/>
        <v>86.490000000000009</v>
      </c>
      <c r="I1229">
        <v>0</v>
      </c>
      <c r="J1229" s="21">
        <v>0.29760000000000003</v>
      </c>
      <c r="K1229" s="21">
        <v>0.69750000000000001</v>
      </c>
      <c r="L1229" s="21">
        <v>0.70680000000000009</v>
      </c>
      <c r="M1229" s="21">
        <v>0.8277000000000001</v>
      </c>
      <c r="N1229" s="21">
        <v>0.87420000000000009</v>
      </c>
      <c r="O1229" s="24">
        <v>0.84630000000000005</v>
      </c>
      <c r="P1229" s="24">
        <v>0.64170000000000005</v>
      </c>
      <c r="Q1229" s="24">
        <v>0.8277000000000001</v>
      </c>
      <c r="R1229" s="24">
        <v>0.52080000000000004</v>
      </c>
      <c r="S1229" s="24">
        <v>0.66959999999999997</v>
      </c>
      <c r="T1229" s="24">
        <v>0.64170000000000005</v>
      </c>
      <c r="U1229" s="24">
        <v>0.27900000000000003</v>
      </c>
      <c r="V1229" s="24">
        <v>0.38130000000000003</v>
      </c>
      <c r="W1229" s="24">
        <v>0.67890000000000006</v>
      </c>
      <c r="X1229" s="24">
        <v>0.87420000000000009</v>
      </c>
      <c r="Y1229" s="24">
        <v>0.8277000000000001</v>
      </c>
      <c r="Z1229" s="24">
        <v>0.93</v>
      </c>
      <c r="AA1229" s="25">
        <v>13.950000000000001</v>
      </c>
      <c r="AB1229" s="25">
        <v>2.79</v>
      </c>
      <c r="AC1229" s="25">
        <v>0</v>
      </c>
      <c r="AD1229" s="25">
        <v>8.370000000000001</v>
      </c>
      <c r="AE1229" s="25">
        <v>13.020000000000001</v>
      </c>
      <c r="AF1229" s="25">
        <v>31.62</v>
      </c>
      <c r="AG1229" s="25">
        <v>7.44</v>
      </c>
      <c r="AH1229" s="25">
        <v>6.5100000000000007</v>
      </c>
      <c r="AI1229" s="25">
        <v>29.76</v>
      </c>
      <c r="AJ1229" s="25">
        <v>0</v>
      </c>
      <c r="AK1229" s="25">
        <v>1.86</v>
      </c>
      <c r="AL1229" s="25">
        <v>19.53</v>
      </c>
      <c r="AM1229" s="25">
        <v>10.23</v>
      </c>
      <c r="AN1229" s="25">
        <v>13.950000000000001</v>
      </c>
      <c r="AO1229" s="25">
        <v>0</v>
      </c>
      <c r="AP1229" s="25">
        <v>2.79</v>
      </c>
      <c r="AQ1229" s="25">
        <v>12.09</v>
      </c>
      <c r="AR1229" s="25">
        <v>12.09</v>
      </c>
      <c r="AS1229" s="25">
        <v>7.44</v>
      </c>
      <c r="AT1229" s="25">
        <v>8.370000000000001</v>
      </c>
      <c r="AU1229" s="25">
        <v>10.23</v>
      </c>
      <c r="AV1229" s="25">
        <v>13.020000000000001</v>
      </c>
      <c r="AW1229" s="25">
        <v>0</v>
      </c>
      <c r="AX1229" s="25">
        <v>15.81</v>
      </c>
      <c r="AY1229" s="25">
        <v>29.76</v>
      </c>
      <c r="AZ1229" s="25">
        <v>0</v>
      </c>
      <c r="BA1229" s="25">
        <v>9.3000000000000007</v>
      </c>
      <c r="BB1229" s="25">
        <v>0</v>
      </c>
      <c r="BC1229" s="25">
        <v>26.040000000000003</v>
      </c>
      <c r="BD1229" s="25">
        <v>24.18</v>
      </c>
      <c r="BE1229" s="25">
        <v>3.72</v>
      </c>
      <c r="BF1229" s="25">
        <v>5.58</v>
      </c>
      <c r="BG1229" s="25">
        <v>9.3000000000000007</v>
      </c>
      <c r="BH1229" s="25">
        <v>0</v>
      </c>
      <c r="BI1229" s="25">
        <v>11.16</v>
      </c>
      <c r="BJ1229" s="25">
        <v>22.32</v>
      </c>
      <c r="BK1229" s="25">
        <v>0</v>
      </c>
      <c r="BL1229" s="25">
        <v>8.370000000000001</v>
      </c>
      <c r="BM1229" s="25">
        <v>20.46</v>
      </c>
      <c r="BN1229" s="25">
        <v>0</v>
      </c>
      <c r="BO1229" t="s">
        <v>40</v>
      </c>
    </row>
    <row r="1230" spans="1:67" x14ac:dyDescent="0.25">
      <c r="A1230" s="6">
        <v>44945</v>
      </c>
      <c r="B1230" t="s">
        <v>7</v>
      </c>
      <c r="C1230">
        <v>19</v>
      </c>
      <c r="D1230">
        <f t="shared" si="128"/>
        <v>456.63000000000011</v>
      </c>
      <c r="E1230">
        <f t="shared" si="127"/>
        <v>122.76000000000006</v>
      </c>
      <c r="F1230">
        <f t="shared" si="123"/>
        <v>135.78</v>
      </c>
      <c r="G1230">
        <f t="shared" si="124"/>
        <v>91.14</v>
      </c>
      <c r="H1230">
        <f t="shared" si="125"/>
        <v>106.95000000000006</v>
      </c>
      <c r="I1230">
        <v>0</v>
      </c>
      <c r="J1230" s="21">
        <v>0.41850000000000004</v>
      </c>
      <c r="K1230" s="21">
        <v>0.74400000000000011</v>
      </c>
      <c r="L1230" s="21">
        <v>0.69750000000000001</v>
      </c>
      <c r="M1230" s="21">
        <v>0.86490000000000011</v>
      </c>
      <c r="N1230" s="21">
        <v>0.66959999999999997</v>
      </c>
      <c r="O1230" s="24">
        <v>0.84630000000000005</v>
      </c>
      <c r="P1230" s="24">
        <v>0.13950000000000001</v>
      </c>
      <c r="Q1230" s="24">
        <v>0.86490000000000011</v>
      </c>
      <c r="R1230" s="24">
        <v>9.3000000000000013E-2</v>
      </c>
      <c r="S1230" s="24">
        <v>0.6603</v>
      </c>
      <c r="T1230" s="24">
        <v>0.59520000000000006</v>
      </c>
      <c r="U1230" s="24">
        <v>0.46500000000000002</v>
      </c>
      <c r="V1230" s="24">
        <v>0.86490000000000011</v>
      </c>
      <c r="W1230" s="24">
        <v>0.51150000000000007</v>
      </c>
      <c r="X1230" s="24">
        <v>0.43710000000000004</v>
      </c>
      <c r="Y1230" s="24">
        <v>0.92070000000000007</v>
      </c>
      <c r="Z1230" s="24">
        <v>0.84630000000000005</v>
      </c>
      <c r="AA1230" s="25">
        <v>5.58</v>
      </c>
      <c r="AB1230" s="25">
        <v>0.93</v>
      </c>
      <c r="AC1230" s="25">
        <v>0</v>
      </c>
      <c r="AD1230" s="25">
        <v>5.58</v>
      </c>
      <c r="AE1230" s="25">
        <v>4.6500000000000004</v>
      </c>
      <c r="AF1230" s="25">
        <v>0.93</v>
      </c>
      <c r="AG1230" s="25">
        <v>1.86</v>
      </c>
      <c r="AH1230" s="25">
        <v>50.220000000000006</v>
      </c>
      <c r="AI1230" s="25">
        <v>33.480000000000004</v>
      </c>
      <c r="AJ1230" s="25">
        <v>32.550000000000004</v>
      </c>
      <c r="AK1230" s="25">
        <v>9.3000000000000007</v>
      </c>
      <c r="AL1230" s="25">
        <v>0</v>
      </c>
      <c r="AM1230" s="25">
        <v>17.670000000000002</v>
      </c>
      <c r="AN1230" s="25">
        <v>0</v>
      </c>
      <c r="AO1230" s="25">
        <v>12.090000000000053</v>
      </c>
      <c r="AP1230" s="25">
        <v>6.5100000000000007</v>
      </c>
      <c r="AQ1230" s="25">
        <v>2.79</v>
      </c>
      <c r="AR1230" s="25">
        <v>0</v>
      </c>
      <c r="AS1230" s="25">
        <v>11.16</v>
      </c>
      <c r="AT1230" s="25">
        <v>56.730000000000004</v>
      </c>
      <c r="AU1230" s="25">
        <v>3.72</v>
      </c>
      <c r="AV1230" s="25">
        <v>1.86</v>
      </c>
      <c r="AW1230" s="25">
        <v>0</v>
      </c>
      <c r="AX1230" s="25">
        <v>0</v>
      </c>
      <c r="AY1230" s="25">
        <v>25.110000000000003</v>
      </c>
      <c r="AZ1230" s="25">
        <v>0</v>
      </c>
      <c r="BA1230" s="25">
        <v>23.25</v>
      </c>
      <c r="BB1230" s="25">
        <v>18.600000000000001</v>
      </c>
      <c r="BC1230" s="25">
        <v>9.3000000000000007</v>
      </c>
      <c r="BD1230" s="25">
        <v>9.3000000000000007</v>
      </c>
      <c r="BE1230" s="25">
        <v>2.79</v>
      </c>
      <c r="BF1230" s="25">
        <v>16.740000000000002</v>
      </c>
      <c r="BG1230" s="25">
        <v>5.58</v>
      </c>
      <c r="BH1230" s="25">
        <v>0</v>
      </c>
      <c r="BI1230" s="25">
        <v>0</v>
      </c>
      <c r="BJ1230" s="25">
        <v>45.57</v>
      </c>
      <c r="BK1230" s="25">
        <v>24.18</v>
      </c>
      <c r="BL1230" s="25">
        <v>25.110000000000003</v>
      </c>
      <c r="BM1230" s="25">
        <v>0</v>
      </c>
      <c r="BN1230" s="25">
        <v>2.7900000000000529</v>
      </c>
      <c r="BO1230" t="s">
        <v>40</v>
      </c>
    </row>
    <row r="1231" spans="1:67" x14ac:dyDescent="0.25">
      <c r="A1231" s="6">
        <v>44946</v>
      </c>
      <c r="B1231" t="s">
        <v>7</v>
      </c>
      <c r="C1231">
        <v>20</v>
      </c>
      <c r="D1231">
        <f t="shared" si="128"/>
        <v>424.0800000000001</v>
      </c>
      <c r="E1231">
        <f t="shared" si="127"/>
        <v>170.19000000000003</v>
      </c>
      <c r="F1231">
        <f t="shared" si="123"/>
        <v>69.750000000000014</v>
      </c>
      <c r="G1231">
        <f t="shared" si="124"/>
        <v>116.25000000000001</v>
      </c>
      <c r="H1231">
        <f t="shared" si="125"/>
        <v>67.890000000000043</v>
      </c>
      <c r="I1231">
        <v>0</v>
      </c>
      <c r="J1231" s="21">
        <v>0.38130000000000003</v>
      </c>
      <c r="K1231" s="21">
        <v>0.75330000000000008</v>
      </c>
      <c r="L1231" s="21">
        <v>0.29760000000000003</v>
      </c>
      <c r="M1231" s="21">
        <v>0.32550000000000007</v>
      </c>
      <c r="N1231" s="21">
        <v>0.87420000000000009</v>
      </c>
      <c r="O1231" s="24">
        <v>0.63240000000000007</v>
      </c>
      <c r="P1231" s="24">
        <v>0.73470000000000002</v>
      </c>
      <c r="Q1231" s="24">
        <v>0.56730000000000003</v>
      </c>
      <c r="R1231" s="24">
        <v>0.69750000000000001</v>
      </c>
      <c r="S1231" s="24">
        <v>0.52080000000000004</v>
      </c>
      <c r="T1231" s="24">
        <v>0.81840000000000002</v>
      </c>
      <c r="U1231" s="24">
        <v>0.76260000000000006</v>
      </c>
      <c r="V1231" s="24">
        <v>0.86490000000000011</v>
      </c>
      <c r="W1231" s="24">
        <v>0.76260000000000006</v>
      </c>
      <c r="X1231" s="24">
        <v>0.88350000000000006</v>
      </c>
      <c r="Y1231" s="24">
        <v>0.25110000000000005</v>
      </c>
      <c r="Z1231" s="24">
        <v>0.90210000000000001</v>
      </c>
      <c r="AA1231" s="25">
        <v>0</v>
      </c>
      <c r="AB1231" s="25">
        <v>7.44</v>
      </c>
      <c r="AC1231" s="25">
        <v>8.370000000000001</v>
      </c>
      <c r="AD1231" s="25">
        <v>7.44</v>
      </c>
      <c r="AE1231" s="25">
        <v>5.58</v>
      </c>
      <c r="AF1231" s="25">
        <v>0.93</v>
      </c>
      <c r="AG1231" s="25">
        <v>31.62</v>
      </c>
      <c r="AH1231" s="25">
        <v>0</v>
      </c>
      <c r="AI1231" s="25">
        <v>7.44</v>
      </c>
      <c r="AJ1231" s="25">
        <v>0.93</v>
      </c>
      <c r="AK1231" s="25">
        <v>0</v>
      </c>
      <c r="AL1231" s="25">
        <v>8.370000000000001</v>
      </c>
      <c r="AM1231" s="25">
        <v>5.58</v>
      </c>
      <c r="AN1231" s="25">
        <v>0</v>
      </c>
      <c r="AO1231" s="25">
        <v>13.020000000000001</v>
      </c>
      <c r="AP1231" s="25">
        <v>4.6500000000000528</v>
      </c>
      <c r="AQ1231" s="25">
        <v>12.09</v>
      </c>
      <c r="AR1231" s="25">
        <v>0.93</v>
      </c>
      <c r="AS1231" s="25">
        <v>3.72</v>
      </c>
      <c r="AT1231" s="25">
        <v>19.53</v>
      </c>
      <c r="AU1231" s="25">
        <v>0</v>
      </c>
      <c r="AV1231" s="25">
        <v>8.370000000000001</v>
      </c>
      <c r="AW1231" s="25">
        <v>0</v>
      </c>
      <c r="AX1231" s="25">
        <v>0</v>
      </c>
      <c r="AY1231" s="25">
        <v>10.23</v>
      </c>
      <c r="AZ1231" s="25">
        <v>33.480000000000004</v>
      </c>
      <c r="BA1231" s="25">
        <v>20.46</v>
      </c>
      <c r="BB1231" s="25">
        <v>13.020000000000001</v>
      </c>
      <c r="BC1231" s="25">
        <v>0.93</v>
      </c>
      <c r="BD1231" s="25">
        <v>29.76</v>
      </c>
      <c r="BE1231" s="25">
        <v>24.18</v>
      </c>
      <c r="BF1231" s="25">
        <v>15.81</v>
      </c>
      <c r="BG1231" s="25">
        <v>7.44</v>
      </c>
      <c r="BH1231" s="25">
        <v>0</v>
      </c>
      <c r="BI1231" s="25">
        <v>13.020000000000001</v>
      </c>
      <c r="BJ1231" s="25">
        <v>6.5100000000000007</v>
      </c>
      <c r="BK1231" s="25">
        <v>38.130000000000003</v>
      </c>
      <c r="BL1231" s="25">
        <v>35.340000000000003</v>
      </c>
      <c r="BM1231" s="25">
        <v>17.670000000000002</v>
      </c>
      <c r="BN1231" s="25">
        <v>12.09</v>
      </c>
      <c r="BO1231" t="s">
        <v>40</v>
      </c>
    </row>
    <row r="1232" spans="1:67" x14ac:dyDescent="0.25">
      <c r="A1232" s="6">
        <v>44947</v>
      </c>
      <c r="B1232" t="s">
        <v>7</v>
      </c>
      <c r="C1232">
        <v>21</v>
      </c>
      <c r="D1232">
        <f t="shared" si="128"/>
        <v>385.95</v>
      </c>
      <c r="E1232">
        <f t="shared" si="127"/>
        <v>123.69</v>
      </c>
      <c r="F1232">
        <f t="shared" si="123"/>
        <v>92.070000000000007</v>
      </c>
      <c r="G1232">
        <f t="shared" si="124"/>
        <v>122.76</v>
      </c>
      <c r="H1232">
        <f t="shared" si="125"/>
        <v>47.430000000000007</v>
      </c>
      <c r="I1232">
        <v>0</v>
      </c>
      <c r="J1232" s="21">
        <v>0.15810000000000002</v>
      </c>
      <c r="K1232" s="21">
        <v>0.47430000000000005</v>
      </c>
      <c r="L1232" s="21">
        <v>0.76260000000000006</v>
      </c>
      <c r="M1232" s="21">
        <v>0.81840000000000002</v>
      </c>
      <c r="N1232" s="21">
        <v>0.37200000000000005</v>
      </c>
      <c r="O1232" s="24">
        <v>0.65100000000000013</v>
      </c>
      <c r="P1232" s="24">
        <v>0.15810000000000002</v>
      </c>
      <c r="Q1232" s="24">
        <v>0.88350000000000006</v>
      </c>
      <c r="R1232" s="24">
        <v>0.5766</v>
      </c>
      <c r="S1232" s="24">
        <v>0.58590000000000009</v>
      </c>
      <c r="T1232" s="24">
        <v>0.88350000000000006</v>
      </c>
      <c r="U1232" s="24">
        <v>0.50220000000000009</v>
      </c>
      <c r="V1232" s="24">
        <v>0.89280000000000004</v>
      </c>
      <c r="W1232" s="24">
        <v>0.33479999999999999</v>
      </c>
      <c r="X1232" s="24">
        <v>0.47430000000000005</v>
      </c>
      <c r="Y1232" s="24">
        <v>0.88350000000000006</v>
      </c>
      <c r="Z1232" s="24">
        <v>0.84630000000000005</v>
      </c>
      <c r="AA1232" s="25">
        <v>37.200000000000003</v>
      </c>
      <c r="AB1232" s="25">
        <v>0</v>
      </c>
      <c r="AC1232" s="25">
        <v>0</v>
      </c>
      <c r="AD1232" s="25">
        <v>4.6500000000000004</v>
      </c>
      <c r="AE1232" s="25">
        <v>0.93</v>
      </c>
      <c r="AF1232" s="25">
        <v>14.88</v>
      </c>
      <c r="AG1232" s="25">
        <v>0</v>
      </c>
      <c r="AH1232" s="25">
        <v>26.040000000000003</v>
      </c>
      <c r="AI1232" s="25">
        <v>0</v>
      </c>
      <c r="AJ1232" s="25">
        <v>8.370000000000001</v>
      </c>
      <c r="AK1232" s="25">
        <v>0</v>
      </c>
      <c r="AL1232" s="25">
        <v>0</v>
      </c>
      <c r="AM1232" s="25">
        <v>0</v>
      </c>
      <c r="AN1232" s="25">
        <v>1.86</v>
      </c>
      <c r="AO1232" s="25">
        <v>18.600000000000001</v>
      </c>
      <c r="AP1232" s="25">
        <v>0</v>
      </c>
      <c r="AQ1232" s="25">
        <v>0</v>
      </c>
      <c r="AR1232" s="25">
        <v>17.670000000000002</v>
      </c>
      <c r="AS1232" s="25">
        <v>9.3000000000000007</v>
      </c>
      <c r="AT1232" s="25">
        <v>0</v>
      </c>
      <c r="AU1232" s="25">
        <v>13.950000000000001</v>
      </c>
      <c r="AV1232" s="25">
        <v>13.950000000000001</v>
      </c>
      <c r="AW1232" s="25">
        <v>20.46</v>
      </c>
      <c r="AX1232" s="25">
        <v>1.86</v>
      </c>
      <c r="AY1232" s="25">
        <v>1.86</v>
      </c>
      <c r="AZ1232" s="25">
        <v>3.72</v>
      </c>
      <c r="BA1232" s="25">
        <v>0</v>
      </c>
      <c r="BB1232" s="25">
        <v>10.23</v>
      </c>
      <c r="BC1232" s="25">
        <v>29.76</v>
      </c>
      <c r="BD1232" s="25">
        <v>26.970000000000002</v>
      </c>
      <c r="BE1232" s="25">
        <v>0</v>
      </c>
      <c r="BF1232" s="25">
        <v>0</v>
      </c>
      <c r="BG1232" s="25">
        <v>8.370000000000001</v>
      </c>
      <c r="BH1232" s="25">
        <v>8.370000000000001</v>
      </c>
      <c r="BI1232" s="25">
        <v>32.550000000000004</v>
      </c>
      <c r="BJ1232" s="25">
        <v>16.740000000000002</v>
      </c>
      <c r="BK1232" s="25">
        <v>0</v>
      </c>
      <c r="BL1232" s="25">
        <v>5.58</v>
      </c>
      <c r="BM1232" s="25">
        <v>11.16</v>
      </c>
      <c r="BN1232" s="25">
        <v>40.92</v>
      </c>
      <c r="BO1232" t="s">
        <v>40</v>
      </c>
    </row>
    <row r="1233" spans="1:67" x14ac:dyDescent="0.25">
      <c r="A1233" s="6">
        <v>44948</v>
      </c>
      <c r="B1233" t="s">
        <v>7</v>
      </c>
      <c r="C1233">
        <v>22</v>
      </c>
      <c r="D1233">
        <f t="shared" si="128"/>
        <v>584.97000000000014</v>
      </c>
      <c r="E1233">
        <f t="shared" si="127"/>
        <v>128.34</v>
      </c>
      <c r="F1233">
        <f t="shared" si="123"/>
        <v>91.140000000000043</v>
      </c>
      <c r="G1233">
        <f t="shared" si="124"/>
        <v>203.67000000000002</v>
      </c>
      <c r="H1233">
        <f t="shared" si="125"/>
        <v>161.82000000000002</v>
      </c>
      <c r="I1233">
        <v>0</v>
      </c>
      <c r="J1233" s="21">
        <v>0.34410000000000002</v>
      </c>
      <c r="K1233" s="21">
        <v>0.66959999999999997</v>
      </c>
      <c r="L1233" s="21">
        <v>0.80910000000000004</v>
      </c>
      <c r="M1233" s="21">
        <v>0.65100000000000013</v>
      </c>
      <c r="N1233" s="21">
        <v>0.76260000000000006</v>
      </c>
      <c r="O1233" s="24">
        <v>0.88350000000000006</v>
      </c>
      <c r="P1233" s="24">
        <v>0.61380000000000001</v>
      </c>
      <c r="Q1233" s="24">
        <v>0.93</v>
      </c>
      <c r="R1233" s="24">
        <v>0.68820000000000003</v>
      </c>
      <c r="S1233" s="24">
        <v>0.69750000000000001</v>
      </c>
      <c r="T1233" s="24">
        <v>0.53010000000000013</v>
      </c>
      <c r="U1233" s="24">
        <v>0.90210000000000001</v>
      </c>
      <c r="V1233" s="24">
        <v>0.91139999999999999</v>
      </c>
      <c r="W1233" s="24">
        <v>0.80910000000000004</v>
      </c>
      <c r="X1233" s="24">
        <v>0.2697</v>
      </c>
      <c r="Y1233" s="24">
        <v>0.46500000000000002</v>
      </c>
      <c r="Z1233" s="24">
        <v>0.46500000000000002</v>
      </c>
      <c r="AA1233" s="25">
        <v>0</v>
      </c>
      <c r="AB1233" s="25">
        <v>0</v>
      </c>
      <c r="AC1233" s="25">
        <v>0</v>
      </c>
      <c r="AD1233" s="25">
        <v>7.44</v>
      </c>
      <c r="AE1233" s="25">
        <v>7.4400000000000537</v>
      </c>
      <c r="AF1233" s="25">
        <v>0.93</v>
      </c>
      <c r="AG1233" s="25">
        <v>24.18</v>
      </c>
      <c r="AH1233" s="25">
        <v>11.16</v>
      </c>
      <c r="AI1233" s="25">
        <v>1.86</v>
      </c>
      <c r="AJ1233" s="25">
        <v>38.130000000000003</v>
      </c>
      <c r="AK1233" s="25">
        <v>22.32</v>
      </c>
      <c r="AL1233" s="25">
        <v>16.740000000000002</v>
      </c>
      <c r="AM1233" s="25">
        <v>16.740000000000002</v>
      </c>
      <c r="AN1233" s="25">
        <v>29.76</v>
      </c>
      <c r="AO1233" s="25">
        <v>32.550000000000004</v>
      </c>
      <c r="AP1233" s="25">
        <v>16.740000000000002</v>
      </c>
      <c r="AQ1233" s="25">
        <v>14.88</v>
      </c>
      <c r="AR1233" s="25">
        <v>14.88</v>
      </c>
      <c r="AS1233" s="25">
        <v>7.44</v>
      </c>
      <c r="AT1233" s="25">
        <v>12.09</v>
      </c>
      <c r="AU1233" s="25">
        <v>28.830000000000002</v>
      </c>
      <c r="AV1233" s="25">
        <v>0.93</v>
      </c>
      <c r="AW1233" s="25">
        <v>48.36</v>
      </c>
      <c r="AX1233" s="25">
        <v>6.5100000000000007</v>
      </c>
      <c r="AY1233" s="25">
        <v>40.92</v>
      </c>
      <c r="AZ1233" s="25">
        <v>19.53</v>
      </c>
      <c r="BA1233" s="25">
        <v>34.410000000000004</v>
      </c>
      <c r="BB1233" s="25">
        <v>0.93</v>
      </c>
      <c r="BC1233" s="25">
        <v>5.58</v>
      </c>
      <c r="BD1233" s="25">
        <v>17.670000000000002</v>
      </c>
      <c r="BE1233" s="25">
        <v>0</v>
      </c>
      <c r="BF1233" s="25">
        <v>8.370000000000001</v>
      </c>
      <c r="BG1233" s="25">
        <v>9.3000000000000007</v>
      </c>
      <c r="BH1233" s="25">
        <v>0</v>
      </c>
      <c r="BI1233" s="25">
        <v>45.57</v>
      </c>
      <c r="BJ1233" s="25">
        <v>0</v>
      </c>
      <c r="BK1233" s="25">
        <v>23.25</v>
      </c>
      <c r="BL1233" s="25">
        <v>22.32</v>
      </c>
      <c r="BM1233" s="25">
        <v>0.93</v>
      </c>
      <c r="BN1233" s="25">
        <v>18.600000000000001</v>
      </c>
      <c r="BO1233" t="s">
        <v>40</v>
      </c>
    </row>
    <row r="1234" spans="1:67" x14ac:dyDescent="0.25">
      <c r="A1234" s="6">
        <v>44949</v>
      </c>
      <c r="B1234" t="s">
        <v>7</v>
      </c>
      <c r="C1234">
        <v>23</v>
      </c>
      <c r="D1234">
        <f t="shared" si="128"/>
        <v>607.29</v>
      </c>
      <c r="E1234">
        <f t="shared" si="127"/>
        <v>186.92999999999998</v>
      </c>
      <c r="F1234">
        <f t="shared" si="123"/>
        <v>98.58</v>
      </c>
      <c r="G1234">
        <f t="shared" si="124"/>
        <v>129.26999999999998</v>
      </c>
      <c r="H1234">
        <f t="shared" si="125"/>
        <v>192.51000000000002</v>
      </c>
      <c r="I1234">
        <v>0</v>
      </c>
      <c r="J1234" s="21">
        <v>0.84630000000000005</v>
      </c>
      <c r="K1234" s="21">
        <v>0.56730000000000003</v>
      </c>
      <c r="L1234" s="21">
        <v>0.71610000000000007</v>
      </c>
      <c r="M1234" s="21">
        <v>0.83700000000000008</v>
      </c>
      <c r="N1234" s="21">
        <v>0.69750000000000001</v>
      </c>
      <c r="O1234" s="24">
        <v>0.70680000000000009</v>
      </c>
      <c r="P1234" s="24">
        <v>0.6603</v>
      </c>
      <c r="Q1234" s="24">
        <v>0.5766</v>
      </c>
      <c r="R1234" s="24">
        <v>0.60450000000000004</v>
      </c>
      <c r="S1234" s="24">
        <v>0.53010000000000013</v>
      </c>
      <c r="T1234" s="24">
        <v>0.74400000000000011</v>
      </c>
      <c r="U1234" s="24">
        <v>0.86490000000000011</v>
      </c>
      <c r="V1234" s="24">
        <v>0.91139999999999999</v>
      </c>
      <c r="W1234" s="24">
        <v>0.89280000000000004</v>
      </c>
      <c r="X1234" s="24">
        <v>0.79980000000000007</v>
      </c>
      <c r="Y1234" s="24">
        <v>0.52080000000000004</v>
      </c>
      <c r="Z1234" s="24">
        <v>0.36270000000000002</v>
      </c>
      <c r="AA1234" s="25">
        <v>35.340000000000003</v>
      </c>
      <c r="AB1234" s="25">
        <v>0.93</v>
      </c>
      <c r="AC1234" s="25">
        <v>1.86</v>
      </c>
      <c r="AD1234" s="25">
        <v>23.25</v>
      </c>
      <c r="AE1234" s="25">
        <v>6.5100000000000007</v>
      </c>
      <c r="AF1234" s="25">
        <v>0</v>
      </c>
      <c r="AG1234" s="25">
        <v>0</v>
      </c>
      <c r="AH1234" s="25">
        <v>16.740000000000002</v>
      </c>
      <c r="AI1234" s="25">
        <v>3.72</v>
      </c>
      <c r="AJ1234" s="25">
        <v>10.23</v>
      </c>
      <c r="AK1234" s="25">
        <v>12.09</v>
      </c>
      <c r="AL1234" s="25">
        <v>27.900000000000002</v>
      </c>
      <c r="AM1234" s="25">
        <v>13.020000000000001</v>
      </c>
      <c r="AN1234" s="25">
        <v>34.410000000000004</v>
      </c>
      <c r="AO1234" s="25">
        <v>0</v>
      </c>
      <c r="AP1234" s="25">
        <v>0</v>
      </c>
      <c r="AQ1234" s="25">
        <v>26.040000000000003</v>
      </c>
      <c r="AR1234" s="25">
        <v>12.09</v>
      </c>
      <c r="AS1234" s="25">
        <v>47.43</v>
      </c>
      <c r="AT1234" s="25">
        <v>31.62</v>
      </c>
      <c r="AU1234" s="25">
        <v>7.44</v>
      </c>
      <c r="AV1234" s="25">
        <v>0</v>
      </c>
      <c r="AW1234" s="25">
        <v>34.410000000000004</v>
      </c>
      <c r="AX1234" s="25">
        <v>14.88</v>
      </c>
      <c r="AY1234" s="25">
        <v>7.44</v>
      </c>
      <c r="AZ1234" s="25">
        <v>0.93</v>
      </c>
      <c r="BA1234" s="25">
        <v>11.16</v>
      </c>
      <c r="BB1234" s="25">
        <v>20.46</v>
      </c>
      <c r="BC1234" s="25">
        <v>22.32</v>
      </c>
      <c r="BD1234" s="25">
        <v>10.23</v>
      </c>
      <c r="BE1234" s="25">
        <v>15.81</v>
      </c>
      <c r="BF1234" s="25">
        <v>41.85</v>
      </c>
      <c r="BG1234" s="25">
        <v>26.040000000000003</v>
      </c>
      <c r="BH1234" s="25">
        <v>4.6500000000000004</v>
      </c>
      <c r="BI1234" s="25">
        <v>25.110000000000003</v>
      </c>
      <c r="BJ1234" s="25">
        <v>26.040000000000003</v>
      </c>
      <c r="BK1234" s="25">
        <v>21.39</v>
      </c>
      <c r="BL1234" s="25">
        <v>0</v>
      </c>
      <c r="BM1234" s="25">
        <v>0</v>
      </c>
      <c r="BN1234" s="25">
        <v>26.040000000000003</v>
      </c>
      <c r="BO1234" t="s">
        <v>40</v>
      </c>
    </row>
    <row r="1235" spans="1:67" x14ac:dyDescent="0.25">
      <c r="A1235" s="6">
        <v>44950</v>
      </c>
      <c r="B1235" t="s">
        <v>7</v>
      </c>
      <c r="C1235">
        <v>24</v>
      </c>
      <c r="D1235">
        <f t="shared" si="128"/>
        <v>448.26</v>
      </c>
      <c r="E1235">
        <f t="shared" si="127"/>
        <v>170.19</v>
      </c>
      <c r="F1235">
        <f t="shared" si="123"/>
        <v>75.33</v>
      </c>
      <c r="G1235">
        <f t="shared" si="124"/>
        <v>97.65</v>
      </c>
      <c r="H1235">
        <f t="shared" si="125"/>
        <v>105.09</v>
      </c>
      <c r="I1235">
        <v>0</v>
      </c>
      <c r="J1235" s="21">
        <v>0.27900000000000003</v>
      </c>
      <c r="K1235" s="21">
        <v>0.66959999999999997</v>
      </c>
      <c r="L1235" s="21">
        <v>0.59520000000000006</v>
      </c>
      <c r="M1235" s="21">
        <v>0.65100000000000013</v>
      </c>
      <c r="N1235" s="21">
        <v>0.78120000000000001</v>
      </c>
      <c r="O1235" s="24">
        <v>0.55800000000000005</v>
      </c>
      <c r="P1235" s="24">
        <v>0.56730000000000003</v>
      </c>
      <c r="Q1235" s="24">
        <v>0.67890000000000006</v>
      </c>
      <c r="R1235" s="24">
        <v>0.52080000000000004</v>
      </c>
      <c r="S1235" s="24">
        <v>0.58590000000000009</v>
      </c>
      <c r="T1235" s="24">
        <v>0.8277000000000001</v>
      </c>
      <c r="U1235" s="24">
        <v>0.6231000000000001</v>
      </c>
      <c r="V1235" s="24">
        <v>0.93</v>
      </c>
      <c r="W1235" s="24">
        <v>0.77190000000000014</v>
      </c>
      <c r="X1235" s="24">
        <v>0.54869999999999997</v>
      </c>
      <c r="Y1235" s="24">
        <v>0.31620000000000004</v>
      </c>
      <c r="Z1235" s="24">
        <v>0.85560000000000003</v>
      </c>
      <c r="AA1235" s="25">
        <v>7.44</v>
      </c>
      <c r="AB1235" s="25">
        <v>19.53</v>
      </c>
      <c r="AC1235" s="25">
        <v>0</v>
      </c>
      <c r="AD1235" s="25">
        <v>0</v>
      </c>
      <c r="AE1235" s="25">
        <v>0</v>
      </c>
      <c r="AF1235" s="25">
        <v>0</v>
      </c>
      <c r="AG1235" s="25">
        <v>10.23</v>
      </c>
      <c r="AH1235" s="25">
        <v>0</v>
      </c>
      <c r="AI1235" s="25">
        <v>11.16</v>
      </c>
      <c r="AJ1235" s="25">
        <v>26.970000000000002</v>
      </c>
      <c r="AK1235" s="25">
        <v>37.200000000000003</v>
      </c>
      <c r="AL1235" s="25">
        <v>42.78</v>
      </c>
      <c r="AM1235" s="25">
        <v>4.6500000000000004</v>
      </c>
      <c r="AN1235" s="25">
        <v>14.88</v>
      </c>
      <c r="AO1235" s="25">
        <v>11.16</v>
      </c>
      <c r="AP1235" s="25">
        <v>7.44</v>
      </c>
      <c r="AQ1235" s="25">
        <v>5.58</v>
      </c>
      <c r="AR1235" s="25">
        <v>4.6500000000000004</v>
      </c>
      <c r="AS1235" s="25">
        <v>6.5100000000000007</v>
      </c>
      <c r="AT1235" s="25">
        <v>7.44</v>
      </c>
      <c r="AU1235" s="25">
        <v>6.5100000000000007</v>
      </c>
      <c r="AV1235" s="25">
        <v>8.370000000000001</v>
      </c>
      <c r="AW1235" s="25">
        <v>14.88</v>
      </c>
      <c r="AX1235" s="25">
        <v>5.58</v>
      </c>
      <c r="AY1235" s="25">
        <v>8.370000000000001</v>
      </c>
      <c r="AZ1235" s="25">
        <v>25.110000000000003</v>
      </c>
      <c r="BA1235" s="25">
        <v>5.58</v>
      </c>
      <c r="BB1235" s="25">
        <v>5.58</v>
      </c>
      <c r="BC1235" s="25">
        <v>12.09</v>
      </c>
      <c r="BD1235" s="25">
        <v>5.58</v>
      </c>
      <c r="BE1235" s="25">
        <v>24.18</v>
      </c>
      <c r="BF1235" s="25">
        <v>7.44</v>
      </c>
      <c r="BG1235" s="25">
        <v>8.370000000000001</v>
      </c>
      <c r="BH1235" s="25">
        <v>9.3000000000000007</v>
      </c>
      <c r="BI1235" s="25">
        <v>37.200000000000003</v>
      </c>
      <c r="BJ1235" s="25">
        <v>0</v>
      </c>
      <c r="BK1235" s="25">
        <v>53.010000000000005</v>
      </c>
      <c r="BL1235" s="25">
        <v>0</v>
      </c>
      <c r="BM1235" s="25">
        <v>16.740000000000002</v>
      </c>
      <c r="BN1235" s="25">
        <v>13.950000000000001</v>
      </c>
      <c r="BO1235" t="s">
        <v>40</v>
      </c>
    </row>
    <row r="1236" spans="1:67" x14ac:dyDescent="0.25">
      <c r="A1236" s="6">
        <v>44951</v>
      </c>
      <c r="B1236" t="s">
        <v>7</v>
      </c>
      <c r="C1236">
        <v>25</v>
      </c>
      <c r="D1236">
        <f t="shared" si="128"/>
        <v>553.35000000000014</v>
      </c>
      <c r="E1236">
        <f t="shared" si="127"/>
        <v>168.33000000000004</v>
      </c>
      <c r="F1236">
        <f t="shared" si="123"/>
        <v>101.37000000000002</v>
      </c>
      <c r="G1236">
        <f t="shared" si="124"/>
        <v>113.46000000000012</v>
      </c>
      <c r="H1236">
        <f t="shared" si="125"/>
        <v>170.19</v>
      </c>
      <c r="I1236">
        <v>0</v>
      </c>
      <c r="J1236" s="21">
        <v>0.30690000000000001</v>
      </c>
      <c r="K1236" s="21">
        <v>0.2697</v>
      </c>
      <c r="L1236" s="21">
        <v>0.92070000000000007</v>
      </c>
      <c r="M1236" s="21">
        <v>0.80910000000000004</v>
      </c>
      <c r="N1236" s="21">
        <v>0.30690000000000001</v>
      </c>
      <c r="O1236" s="24">
        <v>0.58590000000000009</v>
      </c>
      <c r="P1236" s="24">
        <v>0.84630000000000005</v>
      </c>
      <c r="Q1236" s="24">
        <v>0.59520000000000006</v>
      </c>
      <c r="R1236" s="24">
        <v>0.89280000000000004</v>
      </c>
      <c r="S1236" s="24">
        <v>0.59520000000000006</v>
      </c>
      <c r="T1236" s="24">
        <v>0.72540000000000004</v>
      </c>
      <c r="U1236" s="24">
        <v>0.83700000000000008</v>
      </c>
      <c r="V1236" s="24">
        <v>0.69750000000000001</v>
      </c>
      <c r="W1236" s="24">
        <v>0.23250000000000001</v>
      </c>
      <c r="X1236" s="24">
        <v>0.26040000000000002</v>
      </c>
      <c r="Y1236" s="24">
        <v>0.51150000000000007</v>
      </c>
      <c r="Z1236" s="24">
        <v>0.31620000000000004</v>
      </c>
      <c r="AA1236" s="25">
        <v>0</v>
      </c>
      <c r="AB1236" s="25">
        <v>13.950000000000001</v>
      </c>
      <c r="AC1236" s="25">
        <v>0</v>
      </c>
      <c r="AD1236" s="25">
        <v>24.18</v>
      </c>
      <c r="AE1236" s="25">
        <v>18.600000000000001</v>
      </c>
      <c r="AF1236" s="25">
        <v>1.86</v>
      </c>
      <c r="AG1236" s="25">
        <v>36.270000000000003</v>
      </c>
      <c r="AH1236" s="25">
        <v>0.93</v>
      </c>
      <c r="AI1236" s="25">
        <v>0</v>
      </c>
      <c r="AJ1236" s="25">
        <v>5.58</v>
      </c>
      <c r="AK1236" s="25">
        <v>0</v>
      </c>
      <c r="AL1236" s="25">
        <v>29.76</v>
      </c>
      <c r="AM1236" s="25">
        <v>23.25</v>
      </c>
      <c r="AN1236" s="25">
        <v>40.92</v>
      </c>
      <c r="AO1236" s="25">
        <v>6.5100000000000007</v>
      </c>
      <c r="AP1236" s="25">
        <v>16.740000000000002</v>
      </c>
      <c r="AQ1236" s="25">
        <v>6.5100000000000007</v>
      </c>
      <c r="AR1236" s="25">
        <v>8.370000000000001</v>
      </c>
      <c r="AS1236" s="25">
        <v>0.93</v>
      </c>
      <c r="AT1236" s="25">
        <v>37.200000000000003</v>
      </c>
      <c r="AU1236" s="25">
        <v>4.6500000000000004</v>
      </c>
      <c r="AV1236" s="25">
        <v>0.93</v>
      </c>
      <c r="AW1236" s="25">
        <v>16.740000000000105</v>
      </c>
      <c r="AX1236" s="25">
        <v>11.16</v>
      </c>
      <c r="AY1236" s="25">
        <v>7.44</v>
      </c>
      <c r="AZ1236" s="25">
        <v>0</v>
      </c>
      <c r="BA1236" s="25">
        <v>27.900000000000002</v>
      </c>
      <c r="BB1236" s="25">
        <v>20.46</v>
      </c>
      <c r="BC1236" s="25">
        <v>24.18</v>
      </c>
      <c r="BD1236" s="25">
        <v>0</v>
      </c>
      <c r="BE1236" s="25">
        <v>35.340000000000003</v>
      </c>
      <c r="BF1236" s="25">
        <v>13.020000000000001</v>
      </c>
      <c r="BG1236" s="25">
        <v>35.340000000000003</v>
      </c>
      <c r="BH1236" s="25">
        <v>10.23</v>
      </c>
      <c r="BI1236" s="25">
        <v>0.93</v>
      </c>
      <c r="BJ1236" s="25">
        <v>28.830000000000002</v>
      </c>
      <c r="BK1236" s="25">
        <v>10.23</v>
      </c>
      <c r="BL1236" s="25">
        <v>9.3000000000000007</v>
      </c>
      <c r="BM1236" s="25">
        <v>3.72</v>
      </c>
      <c r="BN1236" s="25">
        <v>21.39</v>
      </c>
      <c r="BO1236" t="s">
        <v>40</v>
      </c>
    </row>
    <row r="1237" spans="1:67" x14ac:dyDescent="0.25">
      <c r="A1237" s="6">
        <v>44952</v>
      </c>
      <c r="B1237" t="s">
        <v>7</v>
      </c>
      <c r="C1237">
        <v>26</v>
      </c>
      <c r="D1237">
        <f t="shared" si="128"/>
        <v>454.77000000000021</v>
      </c>
      <c r="E1237">
        <f t="shared" si="127"/>
        <v>89.280000000000115</v>
      </c>
      <c r="F1237">
        <f t="shared" si="123"/>
        <v>149.73000000000005</v>
      </c>
      <c r="G1237">
        <f t="shared" si="124"/>
        <v>70.680000000000007</v>
      </c>
      <c r="H1237">
        <f t="shared" si="125"/>
        <v>145.08000000000001</v>
      </c>
      <c r="I1237">
        <v>0</v>
      </c>
      <c r="J1237" s="21">
        <v>0.43710000000000004</v>
      </c>
      <c r="K1237" s="21">
        <v>0.81840000000000002</v>
      </c>
      <c r="L1237" s="21">
        <v>0.71610000000000007</v>
      </c>
      <c r="M1237" s="21">
        <v>0.79980000000000007</v>
      </c>
      <c r="N1237" s="21">
        <v>0.6231000000000001</v>
      </c>
      <c r="O1237" s="24">
        <v>0.58590000000000009</v>
      </c>
      <c r="P1237" s="24">
        <v>0.87420000000000009</v>
      </c>
      <c r="Q1237" s="24">
        <v>0.58590000000000009</v>
      </c>
      <c r="R1237" s="24">
        <v>0.74400000000000011</v>
      </c>
      <c r="S1237" s="24">
        <v>0.1116</v>
      </c>
      <c r="T1237" s="24">
        <v>0.5766</v>
      </c>
      <c r="U1237" s="24">
        <v>0.83700000000000008</v>
      </c>
      <c r="V1237" s="24">
        <v>0.79049999999999998</v>
      </c>
      <c r="W1237" s="24">
        <v>0.83700000000000008</v>
      </c>
      <c r="X1237" s="24">
        <v>0.87420000000000009</v>
      </c>
      <c r="Y1237" s="24">
        <v>0.93</v>
      </c>
      <c r="Z1237" s="24">
        <v>0.66959999999999997</v>
      </c>
      <c r="AA1237" s="25">
        <v>22.32</v>
      </c>
      <c r="AB1237" s="25">
        <v>49.29</v>
      </c>
      <c r="AC1237" s="25">
        <v>3.72</v>
      </c>
      <c r="AD1237" s="25">
        <v>0</v>
      </c>
      <c r="AE1237" s="25">
        <v>18.600000000000001</v>
      </c>
      <c r="AF1237" s="25">
        <v>0</v>
      </c>
      <c r="AG1237" s="25">
        <v>10.230000000000054</v>
      </c>
      <c r="AH1237" s="25">
        <v>14.88</v>
      </c>
      <c r="AI1237" s="25">
        <v>30.69</v>
      </c>
      <c r="AJ1237" s="25">
        <v>0</v>
      </c>
      <c r="AK1237" s="25">
        <v>2.79</v>
      </c>
      <c r="AL1237" s="25">
        <v>25.110000000000003</v>
      </c>
      <c r="AM1237" s="25">
        <v>45.57</v>
      </c>
      <c r="AN1237" s="25">
        <v>9.3000000000000007</v>
      </c>
      <c r="AO1237" s="25">
        <v>6.5100000000000007</v>
      </c>
      <c r="AP1237" s="25">
        <v>22.32</v>
      </c>
      <c r="AQ1237" s="25">
        <v>16.740000000000002</v>
      </c>
      <c r="AR1237" s="25">
        <v>15.81</v>
      </c>
      <c r="AS1237" s="25">
        <v>3.72</v>
      </c>
      <c r="AT1237" s="25">
        <v>0</v>
      </c>
      <c r="AU1237" s="25">
        <v>4.6500000000000004</v>
      </c>
      <c r="AV1237" s="25">
        <v>26.970000000000002</v>
      </c>
      <c r="AW1237" s="25">
        <v>0.93</v>
      </c>
      <c r="AX1237" s="25">
        <v>11.16</v>
      </c>
      <c r="AY1237" s="25">
        <v>1.86</v>
      </c>
      <c r="AZ1237" s="25">
        <v>0</v>
      </c>
      <c r="BA1237" s="25">
        <v>1.86</v>
      </c>
      <c r="BB1237" s="25">
        <v>0</v>
      </c>
      <c r="BC1237" s="25">
        <v>17.670000000000002</v>
      </c>
      <c r="BD1237" s="25">
        <v>5.58</v>
      </c>
      <c r="BE1237" s="25">
        <v>4.6500000000000004</v>
      </c>
      <c r="BF1237" s="25">
        <v>4.6500000000000004</v>
      </c>
      <c r="BG1237" s="25">
        <v>2.79</v>
      </c>
      <c r="BH1237" s="25">
        <v>24.180000000000106</v>
      </c>
      <c r="BI1237" s="25">
        <v>0</v>
      </c>
      <c r="BJ1237" s="25">
        <v>27.900000000000002</v>
      </c>
      <c r="BK1237" s="25">
        <v>20.46</v>
      </c>
      <c r="BL1237" s="25">
        <v>0</v>
      </c>
      <c r="BM1237" s="25">
        <v>4.6500000000000004</v>
      </c>
      <c r="BN1237" s="25">
        <v>0</v>
      </c>
      <c r="BO1237" t="s">
        <v>40</v>
      </c>
    </row>
    <row r="1238" spans="1:67" x14ac:dyDescent="0.25">
      <c r="A1238" s="6">
        <v>44953</v>
      </c>
      <c r="B1238" t="s">
        <v>7</v>
      </c>
      <c r="C1238">
        <v>27</v>
      </c>
      <c r="D1238">
        <f t="shared" si="128"/>
        <v>514.29000000000008</v>
      </c>
      <c r="E1238">
        <f t="shared" si="127"/>
        <v>185.07000000000005</v>
      </c>
      <c r="F1238">
        <f t="shared" si="123"/>
        <v>145.08000000000001</v>
      </c>
      <c r="G1238">
        <f t="shared" si="124"/>
        <v>73.470000000000013</v>
      </c>
      <c r="H1238">
        <f t="shared" si="125"/>
        <v>110.67</v>
      </c>
      <c r="I1238">
        <v>0</v>
      </c>
      <c r="J1238" s="21">
        <v>0.83700000000000008</v>
      </c>
      <c r="K1238" s="21">
        <v>0.64170000000000005</v>
      </c>
      <c r="L1238" s="21">
        <v>0.66959999999999997</v>
      </c>
      <c r="M1238" s="21">
        <v>0.78120000000000001</v>
      </c>
      <c r="N1238" s="21">
        <v>0.83700000000000008</v>
      </c>
      <c r="O1238" s="24">
        <v>0.34410000000000002</v>
      </c>
      <c r="P1238" s="24">
        <v>0.64170000000000005</v>
      </c>
      <c r="Q1238" s="24">
        <v>0.51150000000000007</v>
      </c>
      <c r="R1238" s="24">
        <v>0.55800000000000005</v>
      </c>
      <c r="S1238" s="24">
        <v>0.77190000000000014</v>
      </c>
      <c r="T1238" s="24">
        <v>0.89280000000000004</v>
      </c>
      <c r="U1238" s="24">
        <v>0.83700000000000008</v>
      </c>
      <c r="V1238" s="24">
        <v>0.44640000000000002</v>
      </c>
      <c r="W1238" s="24">
        <v>0.25110000000000005</v>
      </c>
      <c r="X1238" s="24">
        <v>0.85560000000000003</v>
      </c>
      <c r="Y1238" s="24">
        <v>0.55800000000000005</v>
      </c>
      <c r="Z1238" s="24">
        <v>0.6603</v>
      </c>
      <c r="AA1238" s="25">
        <v>4.6500000000000004</v>
      </c>
      <c r="AB1238" s="25">
        <v>6.5100000000000007</v>
      </c>
      <c r="AC1238" s="25">
        <v>4.6500000000000004</v>
      </c>
      <c r="AD1238" s="25">
        <v>0</v>
      </c>
      <c r="AE1238" s="25">
        <v>37.200000000000003</v>
      </c>
      <c r="AF1238" s="25">
        <v>26.040000000000003</v>
      </c>
      <c r="AG1238" s="25">
        <v>0.93</v>
      </c>
      <c r="AH1238" s="25">
        <v>1.86</v>
      </c>
      <c r="AI1238" s="25">
        <v>31.62</v>
      </c>
      <c r="AJ1238" s="25">
        <v>31.62</v>
      </c>
      <c r="AK1238" s="25">
        <v>9.3000000000000007</v>
      </c>
      <c r="AL1238" s="25">
        <v>14.88</v>
      </c>
      <c r="AM1238" s="25">
        <v>0</v>
      </c>
      <c r="AN1238" s="25">
        <v>43.71</v>
      </c>
      <c r="AO1238" s="25">
        <v>0</v>
      </c>
      <c r="AP1238" s="25">
        <v>4.6500000000000004</v>
      </c>
      <c r="AQ1238" s="25">
        <v>0</v>
      </c>
      <c r="AR1238" s="25">
        <v>15.81</v>
      </c>
      <c r="AS1238" s="25">
        <v>31.62</v>
      </c>
      <c r="AT1238" s="25">
        <v>0</v>
      </c>
      <c r="AU1238" s="25">
        <v>0.93</v>
      </c>
      <c r="AV1238" s="25">
        <v>0</v>
      </c>
      <c r="AW1238" s="25">
        <v>0</v>
      </c>
      <c r="AX1238" s="25">
        <v>9.3000000000000007</v>
      </c>
      <c r="AY1238" s="25">
        <v>9.3000000000000007</v>
      </c>
      <c r="AZ1238" s="25">
        <v>17.670000000000002</v>
      </c>
      <c r="BA1238" s="25">
        <v>26.040000000000003</v>
      </c>
      <c r="BB1238" s="25">
        <v>0</v>
      </c>
      <c r="BC1238" s="25">
        <v>0</v>
      </c>
      <c r="BD1238" s="25">
        <v>10.23</v>
      </c>
      <c r="BE1238" s="25">
        <v>0</v>
      </c>
      <c r="BF1238" s="25">
        <v>0.93</v>
      </c>
      <c r="BG1238" s="25">
        <v>47.43</v>
      </c>
      <c r="BH1238" s="25">
        <v>50.220000000000006</v>
      </c>
      <c r="BI1238" s="25">
        <v>43.71</v>
      </c>
      <c r="BJ1238" s="25">
        <v>4.6500000000000004</v>
      </c>
      <c r="BK1238" s="25">
        <v>9.3000000000000007</v>
      </c>
      <c r="BL1238" s="25">
        <v>1.86</v>
      </c>
      <c r="BM1238" s="25">
        <v>0</v>
      </c>
      <c r="BN1238" s="25">
        <v>26.970000000000002</v>
      </c>
      <c r="BO1238" t="s">
        <v>40</v>
      </c>
    </row>
    <row r="1239" spans="1:67" x14ac:dyDescent="0.25">
      <c r="A1239" s="6">
        <v>44954</v>
      </c>
      <c r="B1239" t="s">
        <v>7</v>
      </c>
      <c r="C1239">
        <v>28</v>
      </c>
      <c r="D1239">
        <f t="shared" si="128"/>
        <v>480.81000000000006</v>
      </c>
      <c r="E1239">
        <f t="shared" si="127"/>
        <v>90.210000000000008</v>
      </c>
      <c r="F1239">
        <f t="shared" si="123"/>
        <v>93</v>
      </c>
      <c r="G1239">
        <f t="shared" si="124"/>
        <v>106.95</v>
      </c>
      <c r="H1239">
        <f t="shared" si="125"/>
        <v>190.65</v>
      </c>
      <c r="I1239">
        <v>0</v>
      </c>
      <c r="J1239" s="21">
        <v>0.35340000000000005</v>
      </c>
      <c r="K1239" s="21">
        <v>0.74400000000000011</v>
      </c>
      <c r="L1239" s="21">
        <v>0.67890000000000006</v>
      </c>
      <c r="M1239" s="21">
        <v>0.55800000000000005</v>
      </c>
      <c r="N1239" s="21">
        <v>0.88350000000000006</v>
      </c>
      <c r="O1239" s="24">
        <v>0.74400000000000011</v>
      </c>
      <c r="P1239" s="24">
        <v>0.55800000000000005</v>
      </c>
      <c r="Q1239" s="24">
        <v>0.79980000000000007</v>
      </c>
      <c r="R1239" s="24">
        <v>0.85560000000000003</v>
      </c>
      <c r="S1239" s="24">
        <v>0.85560000000000003</v>
      </c>
      <c r="T1239" s="24">
        <v>0.89280000000000004</v>
      </c>
      <c r="U1239" s="24">
        <v>0.54869999999999997</v>
      </c>
      <c r="V1239" s="24">
        <v>0.83700000000000008</v>
      </c>
      <c r="W1239" s="24">
        <v>0.83700000000000008</v>
      </c>
      <c r="X1239" s="24">
        <v>0.90210000000000001</v>
      </c>
      <c r="Y1239" s="24">
        <v>0.44640000000000002</v>
      </c>
      <c r="Z1239" s="24">
        <v>0.40920000000000001</v>
      </c>
      <c r="AA1239" s="25">
        <v>11.16</v>
      </c>
      <c r="AB1239" s="25">
        <v>0</v>
      </c>
      <c r="AC1239" s="25">
        <v>16.740000000000002</v>
      </c>
      <c r="AD1239" s="25">
        <v>14.88</v>
      </c>
      <c r="AE1239" s="25">
        <v>0</v>
      </c>
      <c r="AF1239" s="25">
        <v>5.58</v>
      </c>
      <c r="AG1239" s="25">
        <v>0</v>
      </c>
      <c r="AH1239" s="25">
        <v>28.830000000000002</v>
      </c>
      <c r="AI1239" s="25">
        <v>0</v>
      </c>
      <c r="AJ1239" s="25">
        <v>15.81</v>
      </c>
      <c r="AK1239" s="25">
        <v>3.72</v>
      </c>
      <c r="AL1239" s="25">
        <v>41.85</v>
      </c>
      <c r="AM1239" s="25">
        <v>0.93</v>
      </c>
      <c r="AN1239" s="25">
        <v>22.32</v>
      </c>
      <c r="AO1239" s="25">
        <v>49.29</v>
      </c>
      <c r="AP1239" s="25">
        <v>2.79</v>
      </c>
      <c r="AQ1239" s="25">
        <v>0</v>
      </c>
      <c r="AR1239" s="25">
        <v>32.550000000000004</v>
      </c>
      <c r="AS1239" s="25">
        <v>13.020000000000001</v>
      </c>
      <c r="AT1239" s="25">
        <v>27.900000000000002</v>
      </c>
      <c r="AU1239" s="25">
        <v>18.600000000000001</v>
      </c>
      <c r="AV1239" s="25">
        <v>0</v>
      </c>
      <c r="AW1239" s="25">
        <v>8.370000000000001</v>
      </c>
      <c r="AX1239" s="25">
        <v>0.93</v>
      </c>
      <c r="AY1239" s="25">
        <v>0</v>
      </c>
      <c r="AZ1239" s="25">
        <v>0</v>
      </c>
      <c r="BA1239" s="25">
        <v>18.600000000000001</v>
      </c>
      <c r="BB1239" s="25">
        <v>10.23</v>
      </c>
      <c r="BC1239" s="25">
        <v>46.5</v>
      </c>
      <c r="BD1239" s="25">
        <v>3.72</v>
      </c>
      <c r="BE1239" s="25">
        <v>6.5100000000000007</v>
      </c>
      <c r="BF1239" s="25">
        <v>8.370000000000001</v>
      </c>
      <c r="BG1239" s="25">
        <v>0</v>
      </c>
      <c r="BH1239" s="25">
        <v>6.5100000000000007</v>
      </c>
      <c r="BI1239" s="25">
        <v>0</v>
      </c>
      <c r="BJ1239" s="25">
        <v>0</v>
      </c>
      <c r="BK1239" s="25">
        <v>0</v>
      </c>
      <c r="BL1239" s="25">
        <v>32.550000000000004</v>
      </c>
      <c r="BM1239" s="25">
        <v>0</v>
      </c>
      <c r="BN1239" s="25">
        <v>36.270000000000003</v>
      </c>
      <c r="BO1239" t="s">
        <v>40</v>
      </c>
    </row>
    <row r="1240" spans="1:67" x14ac:dyDescent="0.25">
      <c r="A1240" s="6">
        <v>44955</v>
      </c>
      <c r="B1240" t="s">
        <v>7</v>
      </c>
      <c r="C1240">
        <v>29</v>
      </c>
      <c r="D1240">
        <f t="shared" si="128"/>
        <v>425.01</v>
      </c>
      <c r="E1240">
        <f t="shared" si="127"/>
        <v>117.18</v>
      </c>
      <c r="F1240">
        <f t="shared" si="123"/>
        <v>114.39</v>
      </c>
      <c r="G1240">
        <f t="shared" si="124"/>
        <v>54.86999999999999</v>
      </c>
      <c r="H1240">
        <f t="shared" si="125"/>
        <v>138.57000000000002</v>
      </c>
      <c r="I1240">
        <v>0</v>
      </c>
      <c r="J1240" s="21">
        <v>0.23250000000000001</v>
      </c>
      <c r="K1240" s="21">
        <v>0.47430000000000005</v>
      </c>
      <c r="L1240" s="21">
        <v>0.6603</v>
      </c>
      <c r="M1240" s="21">
        <v>0.52080000000000004</v>
      </c>
      <c r="N1240" s="21">
        <v>0.58590000000000009</v>
      </c>
      <c r="O1240" s="24">
        <v>0.60450000000000004</v>
      </c>
      <c r="P1240" s="24">
        <v>0.81840000000000002</v>
      </c>
      <c r="Q1240" s="24">
        <v>0.58590000000000009</v>
      </c>
      <c r="R1240" s="24">
        <v>0.70680000000000009</v>
      </c>
      <c r="S1240" s="24">
        <v>0.84630000000000005</v>
      </c>
      <c r="T1240" s="24">
        <v>0.64170000000000005</v>
      </c>
      <c r="U1240" s="24">
        <v>0.70680000000000009</v>
      </c>
      <c r="V1240" s="24">
        <v>0.84630000000000005</v>
      </c>
      <c r="W1240" s="24">
        <v>0.27900000000000003</v>
      </c>
      <c r="X1240" s="24">
        <v>0.41850000000000004</v>
      </c>
      <c r="Y1240" s="24">
        <v>0.33479999999999999</v>
      </c>
      <c r="Z1240" s="24">
        <v>0.29760000000000003</v>
      </c>
      <c r="AA1240" s="25">
        <v>7.44</v>
      </c>
      <c r="AB1240" s="25">
        <v>3.72</v>
      </c>
      <c r="AC1240" s="25">
        <v>0</v>
      </c>
      <c r="AD1240" s="25">
        <v>0</v>
      </c>
      <c r="AE1240" s="25">
        <v>7.44</v>
      </c>
      <c r="AF1240" s="25">
        <v>31.62</v>
      </c>
      <c r="AG1240" s="25">
        <v>0.93</v>
      </c>
      <c r="AH1240" s="25">
        <v>15.81</v>
      </c>
      <c r="AI1240" s="25">
        <v>31.62</v>
      </c>
      <c r="AJ1240" s="25">
        <v>15.81</v>
      </c>
      <c r="AK1240" s="25">
        <v>7.44</v>
      </c>
      <c r="AL1240" s="25">
        <v>24.18</v>
      </c>
      <c r="AM1240" s="25">
        <v>17.670000000000002</v>
      </c>
      <c r="AN1240" s="25">
        <v>9.3000000000000007</v>
      </c>
      <c r="AO1240" s="25">
        <v>40.92</v>
      </c>
      <c r="AP1240" s="25">
        <v>2.79</v>
      </c>
      <c r="AQ1240" s="25">
        <v>0</v>
      </c>
      <c r="AR1240" s="25">
        <v>0</v>
      </c>
      <c r="AS1240" s="25">
        <v>13.950000000000001</v>
      </c>
      <c r="AT1240" s="25">
        <v>29.76</v>
      </c>
      <c r="AU1240" s="25">
        <v>8.370000000000001</v>
      </c>
      <c r="AV1240" s="25">
        <v>5.58</v>
      </c>
      <c r="AW1240" s="25">
        <v>0.93</v>
      </c>
      <c r="AX1240" s="25">
        <v>9.3000000000000007</v>
      </c>
      <c r="AY1240" s="25">
        <v>0</v>
      </c>
      <c r="AZ1240" s="25">
        <v>12.09</v>
      </c>
      <c r="BA1240" s="25">
        <v>5.58</v>
      </c>
      <c r="BB1240" s="25">
        <v>3.72</v>
      </c>
      <c r="BC1240" s="25">
        <v>7.44</v>
      </c>
      <c r="BD1240" s="25">
        <v>1.86</v>
      </c>
      <c r="BE1240" s="25">
        <v>28.830000000000002</v>
      </c>
      <c r="BF1240" s="25">
        <v>15.81</v>
      </c>
      <c r="BG1240" s="25">
        <v>20.46</v>
      </c>
      <c r="BH1240" s="25">
        <v>0</v>
      </c>
      <c r="BI1240" s="25">
        <v>0</v>
      </c>
      <c r="BJ1240" s="25">
        <v>0</v>
      </c>
      <c r="BK1240" s="25">
        <v>10.23</v>
      </c>
      <c r="BL1240" s="25">
        <v>10.23</v>
      </c>
      <c r="BM1240" s="25">
        <v>31.62</v>
      </c>
      <c r="BN1240" s="25">
        <v>0</v>
      </c>
      <c r="BO1240" t="s">
        <v>40</v>
      </c>
    </row>
    <row r="1241" spans="1:67" x14ac:dyDescent="0.25">
      <c r="A1241" s="6">
        <v>44956</v>
      </c>
      <c r="B1241" t="s">
        <v>7</v>
      </c>
      <c r="C1241">
        <v>30</v>
      </c>
      <c r="D1241">
        <f t="shared" si="128"/>
        <v>428.73</v>
      </c>
      <c r="E1241">
        <f t="shared" si="127"/>
        <v>139.5</v>
      </c>
      <c r="F1241">
        <f t="shared" si="123"/>
        <v>51.15</v>
      </c>
      <c r="G1241">
        <f t="shared" si="124"/>
        <v>146.94</v>
      </c>
      <c r="H1241">
        <f t="shared" si="125"/>
        <v>91.14</v>
      </c>
      <c r="I1241">
        <v>0</v>
      </c>
      <c r="J1241" s="21">
        <v>0.15810000000000002</v>
      </c>
      <c r="K1241" s="21">
        <v>0.23250000000000001</v>
      </c>
      <c r="L1241" s="21">
        <v>0.8277000000000001</v>
      </c>
      <c r="M1241" s="21">
        <v>0.44640000000000002</v>
      </c>
      <c r="N1241" s="21">
        <v>0.84630000000000005</v>
      </c>
      <c r="O1241" s="24">
        <v>0.84630000000000005</v>
      </c>
      <c r="P1241" s="24">
        <v>0.60450000000000004</v>
      </c>
      <c r="Q1241" s="24">
        <v>0.90210000000000001</v>
      </c>
      <c r="R1241" s="24">
        <v>0.37200000000000005</v>
      </c>
      <c r="S1241" s="24">
        <v>0.56730000000000003</v>
      </c>
      <c r="T1241" s="24">
        <v>0.63240000000000007</v>
      </c>
      <c r="U1241" s="24">
        <v>0.52080000000000004</v>
      </c>
      <c r="V1241" s="24">
        <v>0.81840000000000002</v>
      </c>
      <c r="W1241" s="24">
        <v>0.78120000000000001</v>
      </c>
      <c r="X1241" s="24">
        <v>0.51150000000000007</v>
      </c>
      <c r="Y1241" s="24">
        <v>0.86490000000000011</v>
      </c>
      <c r="Z1241" s="24">
        <v>0.40920000000000001</v>
      </c>
      <c r="AA1241" s="25">
        <v>0</v>
      </c>
      <c r="AB1241" s="25">
        <v>5.58</v>
      </c>
      <c r="AC1241" s="25">
        <v>10.23</v>
      </c>
      <c r="AD1241" s="25">
        <v>10.23</v>
      </c>
      <c r="AE1241" s="25">
        <v>0</v>
      </c>
      <c r="AF1241" s="25">
        <v>2.79</v>
      </c>
      <c r="AG1241" s="25">
        <v>5.58</v>
      </c>
      <c r="AH1241" s="25">
        <v>16.740000000000002</v>
      </c>
      <c r="AI1241" s="25">
        <v>0</v>
      </c>
      <c r="AJ1241" s="25">
        <v>0</v>
      </c>
      <c r="AK1241" s="25">
        <v>13.950000000000001</v>
      </c>
      <c r="AL1241" s="25">
        <v>0</v>
      </c>
      <c r="AM1241" s="25">
        <v>2.79</v>
      </c>
      <c r="AN1241" s="25">
        <v>0.93</v>
      </c>
      <c r="AO1241" s="25">
        <v>5.58</v>
      </c>
      <c r="AP1241" s="25">
        <v>3.72</v>
      </c>
      <c r="AQ1241" s="25">
        <v>28.830000000000002</v>
      </c>
      <c r="AR1241" s="25">
        <v>18.600000000000001</v>
      </c>
      <c r="AS1241" s="25">
        <v>14.88</v>
      </c>
      <c r="AT1241" s="25">
        <v>15.81</v>
      </c>
      <c r="AU1241" s="25">
        <v>4.6500000000000004</v>
      </c>
      <c r="AV1241" s="25">
        <v>14.88</v>
      </c>
      <c r="AW1241" s="25">
        <v>36.270000000000003</v>
      </c>
      <c r="AX1241" s="25">
        <v>6.5100000000000007</v>
      </c>
      <c r="AY1241" s="25">
        <v>25.110000000000003</v>
      </c>
      <c r="AZ1241" s="25">
        <v>0</v>
      </c>
      <c r="BA1241" s="25">
        <v>11.16</v>
      </c>
      <c r="BB1241" s="25">
        <v>21.39</v>
      </c>
      <c r="BC1241" s="25">
        <v>26.970000000000002</v>
      </c>
      <c r="BD1241" s="25">
        <v>0</v>
      </c>
      <c r="BE1241" s="25">
        <v>33.480000000000004</v>
      </c>
      <c r="BF1241" s="25">
        <v>36.270000000000003</v>
      </c>
      <c r="BG1241" s="25">
        <v>0</v>
      </c>
      <c r="BH1241" s="25">
        <v>13.950000000000001</v>
      </c>
      <c r="BI1241" s="25">
        <v>26.970000000000002</v>
      </c>
      <c r="BJ1241" s="25">
        <v>5.58</v>
      </c>
      <c r="BK1241" s="25">
        <v>0</v>
      </c>
      <c r="BL1241" s="25">
        <v>16.740000000000002</v>
      </c>
      <c r="BM1241" s="25">
        <v>0</v>
      </c>
      <c r="BN1241" s="25">
        <v>6.5100000000000007</v>
      </c>
      <c r="BO1241" t="s">
        <v>40</v>
      </c>
    </row>
    <row r="1242" spans="1:67" x14ac:dyDescent="0.25">
      <c r="A1242" s="6">
        <v>44957</v>
      </c>
      <c r="B1242" t="s">
        <v>7</v>
      </c>
      <c r="C1242">
        <v>31</v>
      </c>
      <c r="D1242">
        <f t="shared" si="128"/>
        <v>502.20000000000005</v>
      </c>
      <c r="E1242">
        <f t="shared" si="127"/>
        <v>164.61</v>
      </c>
      <c r="F1242">
        <f t="shared" si="123"/>
        <v>140.43</v>
      </c>
      <c r="G1242">
        <f t="shared" si="124"/>
        <v>127.41000000000001</v>
      </c>
      <c r="H1242">
        <f t="shared" si="125"/>
        <v>69.75</v>
      </c>
      <c r="I1242">
        <v>0</v>
      </c>
      <c r="J1242" s="21">
        <v>0.37200000000000005</v>
      </c>
      <c r="K1242" s="21">
        <v>0.76260000000000006</v>
      </c>
      <c r="L1242" s="21">
        <v>0.65100000000000013</v>
      </c>
      <c r="M1242" s="21">
        <v>0.17670000000000002</v>
      </c>
      <c r="N1242" s="21">
        <v>0.89280000000000004</v>
      </c>
      <c r="O1242" s="24">
        <v>0.60450000000000004</v>
      </c>
      <c r="P1242" s="24">
        <v>0.44640000000000002</v>
      </c>
      <c r="Q1242" s="24">
        <v>0.49290000000000006</v>
      </c>
      <c r="R1242" s="24">
        <v>0.67890000000000006</v>
      </c>
      <c r="S1242" s="24">
        <v>0.71610000000000007</v>
      </c>
      <c r="T1242" s="24">
        <v>0.93</v>
      </c>
      <c r="U1242" s="24">
        <v>0.6603</v>
      </c>
      <c r="V1242" s="24">
        <v>0.45569999999999999</v>
      </c>
      <c r="W1242" s="24">
        <v>0.70680000000000009</v>
      </c>
      <c r="X1242" s="24">
        <v>0.79049999999999998</v>
      </c>
      <c r="Y1242" s="24">
        <v>0.41850000000000004</v>
      </c>
      <c r="Z1242" s="24">
        <v>0.72540000000000004</v>
      </c>
      <c r="AA1242" s="25">
        <v>0</v>
      </c>
      <c r="AB1242" s="25">
        <v>0</v>
      </c>
      <c r="AC1242" s="25">
        <v>39.99</v>
      </c>
      <c r="AD1242" s="25">
        <v>26.970000000000002</v>
      </c>
      <c r="AE1242" s="25">
        <v>3.72</v>
      </c>
      <c r="AF1242" s="25">
        <v>14.88</v>
      </c>
      <c r="AG1242" s="25">
        <v>15.81</v>
      </c>
      <c r="AH1242" s="25">
        <v>0</v>
      </c>
      <c r="AI1242" s="25">
        <v>9.3000000000000007</v>
      </c>
      <c r="AJ1242" s="25">
        <v>29.76</v>
      </c>
      <c r="AK1242" s="25">
        <v>15.81</v>
      </c>
      <c r="AL1242" s="25">
        <v>9.3000000000000007</v>
      </c>
      <c r="AM1242" s="25">
        <v>13.020000000000001</v>
      </c>
      <c r="AN1242" s="25">
        <v>6.5100000000000007</v>
      </c>
      <c r="AO1242" s="25">
        <v>0</v>
      </c>
      <c r="AP1242" s="25">
        <v>13.020000000000001</v>
      </c>
      <c r="AQ1242" s="25">
        <v>18.600000000000001</v>
      </c>
      <c r="AR1242" s="25">
        <v>0</v>
      </c>
      <c r="AS1242" s="25">
        <v>0</v>
      </c>
      <c r="AT1242" s="25">
        <v>9.3000000000000007</v>
      </c>
      <c r="AU1242" s="25">
        <v>12.09</v>
      </c>
      <c r="AV1242" s="25">
        <v>2.79</v>
      </c>
      <c r="AW1242" s="25">
        <v>6.5100000000000007</v>
      </c>
      <c r="AX1242" s="25">
        <v>10.23</v>
      </c>
      <c r="AY1242" s="25">
        <v>6.5100000000000007</v>
      </c>
      <c r="AZ1242" s="25">
        <v>17.670000000000002</v>
      </c>
      <c r="BA1242" s="25">
        <v>38.130000000000003</v>
      </c>
      <c r="BB1242" s="25">
        <v>6.5100000000000007</v>
      </c>
      <c r="BC1242" s="25">
        <v>26.970000000000002</v>
      </c>
      <c r="BD1242" s="25">
        <v>0</v>
      </c>
      <c r="BE1242" s="25">
        <v>10.23</v>
      </c>
      <c r="BF1242" s="25">
        <v>20.46</v>
      </c>
      <c r="BG1242" s="25">
        <v>38.130000000000003</v>
      </c>
      <c r="BH1242" s="25">
        <v>15.81</v>
      </c>
      <c r="BI1242" s="25">
        <v>5.58</v>
      </c>
      <c r="BJ1242" s="25">
        <v>18.600000000000001</v>
      </c>
      <c r="BK1242" s="25">
        <v>3.72</v>
      </c>
      <c r="BL1242" s="25">
        <v>26.970000000000002</v>
      </c>
      <c r="BM1242" s="25">
        <v>7.44</v>
      </c>
      <c r="BN1242" s="25">
        <v>17.670000000000002</v>
      </c>
      <c r="BO1242" t="s">
        <v>40</v>
      </c>
    </row>
    <row r="1243" spans="1:67" x14ac:dyDescent="0.25">
      <c r="A1243" s="6"/>
      <c r="B1243" t="s">
        <v>8</v>
      </c>
      <c r="C1243">
        <v>1E-8</v>
      </c>
      <c r="D1243">
        <f t="shared" si="128"/>
        <v>0</v>
      </c>
      <c r="E1243">
        <v>0</v>
      </c>
      <c r="F1243">
        <v>0</v>
      </c>
      <c r="G1243">
        <v>0</v>
      </c>
      <c r="H1243">
        <v>0</v>
      </c>
      <c r="I1243">
        <v>0</v>
      </c>
      <c r="J1243" s="22">
        <v>0</v>
      </c>
      <c r="K1243" s="22">
        <v>0</v>
      </c>
      <c r="L1243" s="22">
        <v>0</v>
      </c>
      <c r="M1243" s="22">
        <v>0</v>
      </c>
      <c r="N1243" s="22">
        <v>0</v>
      </c>
      <c r="O1243" s="24">
        <v>0</v>
      </c>
      <c r="P1243" s="24">
        <v>0</v>
      </c>
      <c r="Q1243" s="24">
        <v>0</v>
      </c>
      <c r="R1243" s="24">
        <v>0</v>
      </c>
      <c r="S1243" s="24">
        <v>0</v>
      </c>
      <c r="T1243" s="24">
        <v>0</v>
      </c>
      <c r="U1243" s="24">
        <v>0</v>
      </c>
      <c r="V1243" s="24">
        <v>0</v>
      </c>
      <c r="W1243" s="24">
        <v>0</v>
      </c>
      <c r="X1243" s="24">
        <v>0</v>
      </c>
      <c r="Y1243" s="24">
        <v>0</v>
      </c>
      <c r="Z1243" s="24">
        <v>0</v>
      </c>
      <c r="AA1243" s="25">
        <v>0</v>
      </c>
      <c r="AB1243" s="25">
        <v>0</v>
      </c>
      <c r="AC1243" s="25">
        <v>0</v>
      </c>
      <c r="AD1243" s="25">
        <v>0</v>
      </c>
      <c r="AE1243" s="25">
        <v>0</v>
      </c>
      <c r="AF1243" s="25">
        <v>0</v>
      </c>
      <c r="AG1243" s="25">
        <v>0</v>
      </c>
      <c r="AH1243" s="25">
        <v>0</v>
      </c>
      <c r="AI1243" s="25">
        <v>0</v>
      </c>
      <c r="AJ1243" s="25">
        <v>0</v>
      </c>
      <c r="AK1243" s="25">
        <v>0</v>
      </c>
      <c r="AL1243" s="25">
        <v>0</v>
      </c>
      <c r="AM1243" s="25">
        <v>0</v>
      </c>
      <c r="AN1243" s="25">
        <v>0</v>
      </c>
      <c r="AO1243" s="25">
        <v>0</v>
      </c>
      <c r="AP1243" s="25">
        <v>0</v>
      </c>
      <c r="AQ1243" s="25">
        <v>0</v>
      </c>
      <c r="AR1243" s="25">
        <v>0</v>
      </c>
      <c r="AS1243" s="25">
        <v>0</v>
      </c>
      <c r="AT1243" s="25">
        <v>0</v>
      </c>
      <c r="AU1243" s="25">
        <v>0</v>
      </c>
      <c r="AV1243" s="25">
        <v>0</v>
      </c>
      <c r="AW1243" s="25">
        <v>0</v>
      </c>
      <c r="AX1243" s="25">
        <v>0</v>
      </c>
      <c r="AY1243" s="25">
        <v>0</v>
      </c>
      <c r="AZ1243" s="25">
        <v>0</v>
      </c>
      <c r="BA1243" s="25">
        <v>0</v>
      </c>
      <c r="BB1243" s="25">
        <v>0</v>
      </c>
      <c r="BC1243" s="25">
        <v>0</v>
      </c>
      <c r="BD1243" s="25">
        <v>0</v>
      </c>
      <c r="BE1243" s="25">
        <v>0</v>
      </c>
      <c r="BF1243" s="25">
        <v>0</v>
      </c>
      <c r="BG1243" s="25">
        <v>0</v>
      </c>
      <c r="BH1243" s="25">
        <v>0</v>
      </c>
      <c r="BI1243" s="25">
        <v>0</v>
      </c>
      <c r="BJ1243" s="25">
        <v>0</v>
      </c>
      <c r="BK1243" s="25">
        <v>0</v>
      </c>
      <c r="BL1243" s="25">
        <v>0</v>
      </c>
      <c r="BM1243" s="25">
        <v>0</v>
      </c>
      <c r="BN1243" s="25">
        <v>0</v>
      </c>
      <c r="BO1243" t="s">
        <v>237</v>
      </c>
    </row>
    <row r="1244" spans="1:67" x14ac:dyDescent="0.25">
      <c r="A1244" s="6"/>
      <c r="B1244" t="s">
        <v>8</v>
      </c>
      <c r="C1244">
        <v>2E-8</v>
      </c>
      <c r="D1244">
        <f t="shared" si="128"/>
        <v>0</v>
      </c>
      <c r="E1244">
        <v>0</v>
      </c>
      <c r="F1244">
        <v>0</v>
      </c>
      <c r="G1244">
        <v>0</v>
      </c>
      <c r="H1244">
        <v>0</v>
      </c>
      <c r="I1244">
        <v>0</v>
      </c>
      <c r="J1244" s="22">
        <v>0</v>
      </c>
      <c r="K1244" s="22">
        <v>0</v>
      </c>
      <c r="L1244" s="22">
        <v>0</v>
      </c>
      <c r="M1244" s="22">
        <v>0</v>
      </c>
      <c r="N1244" s="22">
        <v>0</v>
      </c>
      <c r="O1244" s="24">
        <v>0</v>
      </c>
      <c r="P1244" s="24">
        <v>0</v>
      </c>
      <c r="Q1244" s="24">
        <v>0</v>
      </c>
      <c r="R1244" s="24">
        <v>0</v>
      </c>
      <c r="S1244" s="24">
        <v>0</v>
      </c>
      <c r="T1244" s="24">
        <v>0</v>
      </c>
      <c r="U1244" s="24">
        <v>0</v>
      </c>
      <c r="V1244" s="24">
        <v>0</v>
      </c>
      <c r="W1244" s="24">
        <v>0</v>
      </c>
      <c r="X1244" s="24">
        <v>0</v>
      </c>
      <c r="Y1244" s="24">
        <v>0</v>
      </c>
      <c r="Z1244" s="24">
        <v>0</v>
      </c>
      <c r="AA1244" s="25">
        <v>0</v>
      </c>
      <c r="AB1244" s="25">
        <v>0</v>
      </c>
      <c r="AC1244" s="25">
        <v>0</v>
      </c>
      <c r="AD1244" s="25">
        <v>0</v>
      </c>
      <c r="AE1244" s="25">
        <v>0</v>
      </c>
      <c r="AF1244" s="25">
        <v>0</v>
      </c>
      <c r="AG1244" s="25">
        <v>0</v>
      </c>
      <c r="AH1244" s="25">
        <v>0</v>
      </c>
      <c r="AI1244" s="25">
        <v>0</v>
      </c>
      <c r="AJ1244" s="25">
        <v>0</v>
      </c>
      <c r="AK1244" s="25">
        <v>0</v>
      </c>
      <c r="AL1244" s="25">
        <v>0</v>
      </c>
      <c r="AM1244" s="25">
        <v>0</v>
      </c>
      <c r="AN1244" s="25">
        <v>0</v>
      </c>
      <c r="AO1244" s="25">
        <v>0</v>
      </c>
      <c r="AP1244" s="25">
        <v>0</v>
      </c>
      <c r="AQ1244" s="25">
        <v>0</v>
      </c>
      <c r="AR1244" s="25">
        <v>0</v>
      </c>
      <c r="AS1244" s="25">
        <v>0</v>
      </c>
      <c r="AT1244" s="25">
        <v>0</v>
      </c>
      <c r="AU1244" s="25">
        <v>0</v>
      </c>
      <c r="AV1244" s="25">
        <v>0</v>
      </c>
      <c r="AW1244" s="25">
        <v>0</v>
      </c>
      <c r="AX1244" s="25">
        <v>0</v>
      </c>
      <c r="AY1244" s="25">
        <v>0</v>
      </c>
      <c r="AZ1244" s="25">
        <v>0</v>
      </c>
      <c r="BA1244" s="25">
        <v>0</v>
      </c>
      <c r="BB1244" s="25">
        <v>0</v>
      </c>
      <c r="BC1244" s="25">
        <v>0</v>
      </c>
      <c r="BD1244" s="25">
        <v>0</v>
      </c>
      <c r="BE1244" s="25">
        <v>0</v>
      </c>
      <c r="BF1244" s="25">
        <v>0</v>
      </c>
      <c r="BG1244" s="25">
        <v>0</v>
      </c>
      <c r="BH1244" s="25">
        <v>0</v>
      </c>
      <c r="BI1244" s="25">
        <v>0</v>
      </c>
      <c r="BJ1244" s="25">
        <v>0</v>
      </c>
      <c r="BK1244" s="25">
        <v>0</v>
      </c>
      <c r="BL1244" s="25">
        <v>0</v>
      </c>
      <c r="BM1244" s="25">
        <v>0</v>
      </c>
      <c r="BN1244" s="25">
        <v>0</v>
      </c>
      <c r="BO1244" t="s">
        <v>237</v>
      </c>
    </row>
    <row r="1245" spans="1:67" x14ac:dyDescent="0.25">
      <c r="A1245" s="6"/>
      <c r="B1245" t="s">
        <v>8</v>
      </c>
      <c r="C1245">
        <v>2.9999999999999997E-8</v>
      </c>
      <c r="D1245">
        <f t="shared" si="128"/>
        <v>0</v>
      </c>
      <c r="E1245">
        <v>0</v>
      </c>
      <c r="F1245">
        <v>0</v>
      </c>
      <c r="G1245">
        <v>0</v>
      </c>
      <c r="H1245">
        <v>0</v>
      </c>
      <c r="I1245">
        <v>0</v>
      </c>
      <c r="J1245" s="22">
        <v>0</v>
      </c>
      <c r="K1245" s="22">
        <v>0</v>
      </c>
      <c r="L1245" s="22">
        <v>0</v>
      </c>
      <c r="M1245" s="22">
        <v>0</v>
      </c>
      <c r="N1245" s="22">
        <v>0</v>
      </c>
      <c r="O1245" s="24">
        <v>0</v>
      </c>
      <c r="P1245" s="24">
        <v>0</v>
      </c>
      <c r="Q1245" s="24">
        <v>0</v>
      </c>
      <c r="R1245" s="24">
        <v>0</v>
      </c>
      <c r="S1245" s="24">
        <v>0</v>
      </c>
      <c r="T1245" s="24">
        <v>0</v>
      </c>
      <c r="U1245" s="24">
        <v>0</v>
      </c>
      <c r="V1245" s="24">
        <v>0</v>
      </c>
      <c r="W1245" s="24">
        <v>0</v>
      </c>
      <c r="X1245" s="24">
        <v>0</v>
      </c>
      <c r="Y1245" s="24">
        <v>0</v>
      </c>
      <c r="Z1245" s="24">
        <v>0</v>
      </c>
      <c r="AA1245" s="25">
        <v>0</v>
      </c>
      <c r="AB1245" s="25">
        <v>0</v>
      </c>
      <c r="AC1245" s="25">
        <v>0</v>
      </c>
      <c r="AD1245" s="25">
        <v>0</v>
      </c>
      <c r="AE1245" s="25">
        <v>0</v>
      </c>
      <c r="AF1245" s="25">
        <v>0</v>
      </c>
      <c r="AG1245" s="25">
        <v>0</v>
      </c>
      <c r="AH1245" s="25">
        <v>0</v>
      </c>
      <c r="AI1245" s="25">
        <v>0</v>
      </c>
      <c r="AJ1245" s="25">
        <v>0</v>
      </c>
      <c r="AK1245" s="25">
        <v>0</v>
      </c>
      <c r="AL1245" s="25">
        <v>0</v>
      </c>
      <c r="AM1245" s="25">
        <v>0</v>
      </c>
      <c r="AN1245" s="25">
        <v>0</v>
      </c>
      <c r="AO1245" s="25">
        <v>0</v>
      </c>
      <c r="AP1245" s="25">
        <v>0</v>
      </c>
      <c r="AQ1245" s="25">
        <v>0</v>
      </c>
      <c r="AR1245" s="25">
        <v>0</v>
      </c>
      <c r="AS1245" s="25">
        <v>0</v>
      </c>
      <c r="AT1245" s="25">
        <v>0</v>
      </c>
      <c r="AU1245" s="25">
        <v>0</v>
      </c>
      <c r="AV1245" s="25">
        <v>0</v>
      </c>
      <c r="AW1245" s="25">
        <v>0</v>
      </c>
      <c r="AX1245" s="25">
        <v>0</v>
      </c>
      <c r="AY1245" s="25">
        <v>0</v>
      </c>
      <c r="AZ1245" s="25">
        <v>0</v>
      </c>
      <c r="BA1245" s="25">
        <v>0</v>
      </c>
      <c r="BB1245" s="25">
        <v>0</v>
      </c>
      <c r="BC1245" s="25">
        <v>0</v>
      </c>
      <c r="BD1245" s="25">
        <v>0</v>
      </c>
      <c r="BE1245" s="25">
        <v>0</v>
      </c>
      <c r="BF1245" s="25">
        <v>0</v>
      </c>
      <c r="BG1245" s="25">
        <v>0</v>
      </c>
      <c r="BH1245" s="25">
        <v>0</v>
      </c>
      <c r="BI1245" s="25">
        <v>0</v>
      </c>
      <c r="BJ1245" s="25">
        <v>0</v>
      </c>
      <c r="BK1245" s="25">
        <v>0</v>
      </c>
      <c r="BL1245" s="25">
        <v>0</v>
      </c>
      <c r="BM1245" s="25">
        <v>0</v>
      </c>
      <c r="BN1245" s="25">
        <v>0</v>
      </c>
      <c r="BO1245" t="s">
        <v>237</v>
      </c>
    </row>
    <row r="1246" spans="1:67" x14ac:dyDescent="0.25">
      <c r="A1246" s="6">
        <v>44958</v>
      </c>
      <c r="B1246" t="s">
        <v>8</v>
      </c>
      <c r="C1246">
        <v>1</v>
      </c>
      <c r="D1246">
        <f t="shared" si="128"/>
        <v>343.17</v>
      </c>
      <c r="E1246">
        <f t="shared" ref="E1246:E1273" si="129">SUM(BE1246:BN1246)</f>
        <v>48.360000000000007</v>
      </c>
      <c r="F1246">
        <f t="shared" ref="F1246:F1273" si="130">SUM(AA1246:AJ1246)</f>
        <v>145.07999999999998</v>
      </c>
      <c r="G1246">
        <f t="shared" ref="G1246:G1273" si="131">SUM(AU1246:BD1246)</f>
        <v>39.989999999999995</v>
      </c>
      <c r="H1246">
        <f t="shared" ref="H1246:H1273" si="132">SUM(AL1246:AT1246)</f>
        <v>109.74000000000001</v>
      </c>
      <c r="I1246">
        <v>0</v>
      </c>
      <c r="J1246" s="22">
        <v>0.38130000000000003</v>
      </c>
      <c r="K1246" s="22">
        <v>0.91139999999999999</v>
      </c>
      <c r="L1246" s="22">
        <v>0.71610000000000007</v>
      </c>
      <c r="M1246" s="22">
        <v>0.90210000000000001</v>
      </c>
      <c r="N1246" s="22">
        <v>0.91139999999999999</v>
      </c>
      <c r="O1246" s="24">
        <v>0.80910000000000004</v>
      </c>
      <c r="P1246" s="24">
        <v>0.86490000000000011</v>
      </c>
      <c r="Q1246" s="24">
        <v>0.68820000000000003</v>
      </c>
      <c r="R1246" s="24">
        <v>0.63240000000000007</v>
      </c>
      <c r="S1246" s="24">
        <v>0.67890000000000006</v>
      </c>
      <c r="T1246" s="24">
        <v>0.70680000000000009</v>
      </c>
      <c r="U1246" s="24">
        <v>0.84630000000000005</v>
      </c>
      <c r="V1246" s="24">
        <v>0.85560000000000003</v>
      </c>
      <c r="W1246" s="24">
        <v>0.81840000000000002</v>
      </c>
      <c r="X1246" s="24">
        <v>0.39990000000000003</v>
      </c>
      <c r="Y1246" s="24">
        <v>0.78120000000000001</v>
      </c>
      <c r="Z1246" s="24">
        <v>0.47430000000000005</v>
      </c>
      <c r="AA1246" s="25">
        <v>6.5100000000000007</v>
      </c>
      <c r="AB1246" s="25">
        <v>6.5100000000000007</v>
      </c>
      <c r="AC1246" s="25">
        <v>22.32</v>
      </c>
      <c r="AD1246" s="25">
        <v>42.78</v>
      </c>
      <c r="AE1246" s="25">
        <v>22.32</v>
      </c>
      <c r="AF1246" s="25">
        <v>1.86</v>
      </c>
      <c r="AG1246" s="25">
        <v>0</v>
      </c>
      <c r="AH1246" s="25">
        <v>0</v>
      </c>
      <c r="AI1246" s="25">
        <v>32.550000000000004</v>
      </c>
      <c r="AJ1246" s="25">
        <v>10.23</v>
      </c>
      <c r="AK1246" s="25">
        <v>22.32</v>
      </c>
      <c r="AL1246" s="25">
        <v>5.58</v>
      </c>
      <c r="AM1246" s="25">
        <v>0</v>
      </c>
      <c r="AN1246" s="25">
        <v>7.44</v>
      </c>
      <c r="AO1246" s="25">
        <v>18.600000000000001</v>
      </c>
      <c r="AP1246" s="25">
        <v>3.72</v>
      </c>
      <c r="AQ1246" s="25">
        <v>45.57</v>
      </c>
      <c r="AR1246" s="25">
        <v>26.040000000000003</v>
      </c>
      <c r="AS1246" s="25">
        <v>0</v>
      </c>
      <c r="AT1246" s="25">
        <v>2.79</v>
      </c>
      <c r="AU1246" s="25">
        <v>3.72</v>
      </c>
      <c r="AV1246" s="25">
        <v>0</v>
      </c>
      <c r="AW1246" s="25">
        <v>8.370000000000001</v>
      </c>
      <c r="AX1246" s="25">
        <v>10.23</v>
      </c>
      <c r="AY1246" s="25">
        <v>1.86</v>
      </c>
      <c r="AZ1246" s="25">
        <v>2.79</v>
      </c>
      <c r="BA1246" s="25">
        <v>9.3000000000000007</v>
      </c>
      <c r="BB1246" s="25">
        <v>1.86</v>
      </c>
      <c r="BC1246" s="25">
        <v>1.86</v>
      </c>
      <c r="BD1246" s="25">
        <v>0</v>
      </c>
      <c r="BE1246" s="25">
        <v>3.72</v>
      </c>
      <c r="BF1246" s="25">
        <v>1.86</v>
      </c>
      <c r="BG1246" s="25">
        <v>6.5100000000000007</v>
      </c>
      <c r="BH1246" s="25">
        <v>0</v>
      </c>
      <c r="BI1246" s="25">
        <v>0</v>
      </c>
      <c r="BJ1246" s="25">
        <v>3.72</v>
      </c>
      <c r="BK1246" s="25">
        <v>15.81</v>
      </c>
      <c r="BL1246" s="25">
        <v>1.86</v>
      </c>
      <c r="BM1246" s="25">
        <v>0</v>
      </c>
      <c r="BN1246" s="25">
        <v>14.88</v>
      </c>
      <c r="BO1246" t="s">
        <v>40</v>
      </c>
    </row>
    <row r="1247" spans="1:67" x14ac:dyDescent="0.25">
      <c r="A1247" s="6">
        <v>44959</v>
      </c>
      <c r="B1247" t="s">
        <v>8</v>
      </c>
      <c r="C1247">
        <v>2</v>
      </c>
      <c r="D1247">
        <f t="shared" si="128"/>
        <v>539.4</v>
      </c>
      <c r="E1247">
        <f t="shared" si="129"/>
        <v>123.69</v>
      </c>
      <c r="F1247">
        <f t="shared" si="130"/>
        <v>123.69000000000001</v>
      </c>
      <c r="G1247">
        <f t="shared" si="131"/>
        <v>135.78</v>
      </c>
      <c r="H1247">
        <f t="shared" si="132"/>
        <v>156.24000000000004</v>
      </c>
      <c r="I1247">
        <v>1</v>
      </c>
      <c r="J1247" s="22">
        <v>0.86490000000000011</v>
      </c>
      <c r="K1247" s="22">
        <v>0.71610000000000007</v>
      </c>
      <c r="L1247" s="22">
        <v>0.68820000000000003</v>
      </c>
      <c r="M1247" s="22">
        <v>0.68820000000000003</v>
      </c>
      <c r="N1247" s="22">
        <v>0.39990000000000003</v>
      </c>
      <c r="O1247" s="24">
        <v>0.68820000000000003</v>
      </c>
      <c r="P1247" s="24">
        <v>0.30690000000000001</v>
      </c>
      <c r="Q1247" s="24">
        <v>0.38130000000000003</v>
      </c>
      <c r="R1247" s="24">
        <v>0.65100000000000013</v>
      </c>
      <c r="S1247" s="24">
        <v>0.66959999999999997</v>
      </c>
      <c r="T1247" s="24">
        <v>0.87420000000000009</v>
      </c>
      <c r="U1247" s="24">
        <v>0.40920000000000001</v>
      </c>
      <c r="V1247" s="24">
        <v>0.79049999999999998</v>
      </c>
      <c r="W1247" s="24">
        <v>0.79980000000000007</v>
      </c>
      <c r="X1247" s="24">
        <v>0.86490000000000011</v>
      </c>
      <c r="Y1247" s="24">
        <v>0.38130000000000003</v>
      </c>
      <c r="Z1247" s="24">
        <v>0.79980000000000007</v>
      </c>
      <c r="AA1247" s="25">
        <v>5.58</v>
      </c>
      <c r="AB1247" s="25">
        <v>0</v>
      </c>
      <c r="AC1247" s="25">
        <v>6.5100000000000007</v>
      </c>
      <c r="AD1247" s="25">
        <v>8.370000000000001</v>
      </c>
      <c r="AE1247" s="25">
        <v>33.480000000000004</v>
      </c>
      <c r="AF1247" s="25">
        <v>14.88</v>
      </c>
      <c r="AG1247" s="25">
        <v>18.600000000000001</v>
      </c>
      <c r="AH1247" s="25">
        <v>0</v>
      </c>
      <c r="AI1247" s="25">
        <v>21.39</v>
      </c>
      <c r="AJ1247" s="25">
        <v>14.88</v>
      </c>
      <c r="AK1247" s="25">
        <v>0</v>
      </c>
      <c r="AL1247" s="25">
        <v>15.81</v>
      </c>
      <c r="AM1247" s="25">
        <v>13.020000000000001</v>
      </c>
      <c r="AN1247" s="25">
        <v>15.81</v>
      </c>
      <c r="AO1247" s="25">
        <v>28.830000000000002</v>
      </c>
      <c r="AP1247" s="25">
        <v>1.8600000000000529</v>
      </c>
      <c r="AQ1247" s="25">
        <v>39.99</v>
      </c>
      <c r="AR1247" s="25">
        <v>14.88</v>
      </c>
      <c r="AS1247" s="25">
        <v>26.040000000000003</v>
      </c>
      <c r="AT1247" s="25">
        <v>0</v>
      </c>
      <c r="AU1247" s="25">
        <v>8.370000000000001</v>
      </c>
      <c r="AV1247" s="25">
        <v>11.16</v>
      </c>
      <c r="AW1247" s="25">
        <v>19.53</v>
      </c>
      <c r="AX1247" s="25">
        <v>19.53</v>
      </c>
      <c r="AY1247" s="25">
        <v>15.81</v>
      </c>
      <c r="AZ1247" s="25">
        <v>28.830000000000002</v>
      </c>
      <c r="BA1247" s="25">
        <v>0</v>
      </c>
      <c r="BB1247" s="25">
        <v>5.58</v>
      </c>
      <c r="BC1247" s="25">
        <v>0</v>
      </c>
      <c r="BD1247" s="25">
        <v>26.970000000000002</v>
      </c>
      <c r="BE1247" s="25">
        <v>6.5100000000000007</v>
      </c>
      <c r="BF1247" s="25">
        <v>11.16</v>
      </c>
      <c r="BG1247" s="25">
        <v>0.93</v>
      </c>
      <c r="BH1247" s="25">
        <v>0</v>
      </c>
      <c r="BI1247" s="25">
        <v>15.81</v>
      </c>
      <c r="BJ1247" s="25">
        <v>12.09</v>
      </c>
      <c r="BK1247" s="25">
        <v>30.69</v>
      </c>
      <c r="BL1247" s="25">
        <v>26.970000000000002</v>
      </c>
      <c r="BM1247" s="25">
        <v>0</v>
      </c>
      <c r="BN1247" s="25">
        <v>19.53</v>
      </c>
      <c r="BO1247" t="s">
        <v>40</v>
      </c>
    </row>
    <row r="1248" spans="1:67" x14ac:dyDescent="0.25">
      <c r="A1248" s="6">
        <v>44960</v>
      </c>
      <c r="B1248" t="s">
        <v>8</v>
      </c>
      <c r="C1248">
        <v>3</v>
      </c>
      <c r="D1248">
        <f t="shared" si="128"/>
        <v>414.7800000000002</v>
      </c>
      <c r="E1248">
        <f t="shared" si="129"/>
        <v>70.680000000000007</v>
      </c>
      <c r="F1248">
        <f t="shared" si="130"/>
        <v>151.59</v>
      </c>
      <c r="G1248">
        <f t="shared" si="131"/>
        <v>102.30000000000021</v>
      </c>
      <c r="H1248">
        <f t="shared" si="132"/>
        <v>90.210000000000008</v>
      </c>
      <c r="I1248">
        <v>0</v>
      </c>
      <c r="J1248" s="22">
        <v>0.44640000000000002</v>
      </c>
      <c r="K1248" s="22">
        <v>0.48360000000000003</v>
      </c>
      <c r="L1248" s="22">
        <v>0.72540000000000004</v>
      </c>
      <c r="M1248" s="22">
        <v>0.83700000000000008</v>
      </c>
      <c r="N1248" s="22">
        <v>0.90210000000000001</v>
      </c>
      <c r="O1248" s="24">
        <v>0.86490000000000011</v>
      </c>
      <c r="P1248" s="24">
        <v>0.52080000000000004</v>
      </c>
      <c r="Q1248" s="24">
        <v>0.63240000000000007</v>
      </c>
      <c r="R1248" s="24">
        <v>0.90210000000000001</v>
      </c>
      <c r="S1248" s="24">
        <v>0.59520000000000006</v>
      </c>
      <c r="T1248" s="24">
        <v>0.2697</v>
      </c>
      <c r="U1248" s="24">
        <v>0.39990000000000003</v>
      </c>
      <c r="V1248" s="24">
        <v>0.8277000000000001</v>
      </c>
      <c r="W1248" s="24">
        <v>0.70680000000000009</v>
      </c>
      <c r="X1248" s="24">
        <v>0.84630000000000005</v>
      </c>
      <c r="Y1248" s="24">
        <v>0.38130000000000003</v>
      </c>
      <c r="Z1248" s="24">
        <v>0.79049999999999998</v>
      </c>
      <c r="AA1248" s="25">
        <v>36.270000000000003</v>
      </c>
      <c r="AB1248" s="25">
        <v>0</v>
      </c>
      <c r="AC1248" s="25">
        <v>0</v>
      </c>
      <c r="AD1248" s="25">
        <v>37.200000000000003</v>
      </c>
      <c r="AE1248" s="25">
        <v>23.25</v>
      </c>
      <c r="AF1248" s="25">
        <v>24.18</v>
      </c>
      <c r="AG1248" s="25">
        <v>7.44</v>
      </c>
      <c r="AH1248" s="25">
        <v>15.81</v>
      </c>
      <c r="AI1248" s="25">
        <v>0</v>
      </c>
      <c r="AJ1248" s="25">
        <v>7.44</v>
      </c>
      <c r="AK1248" s="25">
        <v>0</v>
      </c>
      <c r="AL1248" s="25">
        <v>0</v>
      </c>
      <c r="AM1248" s="25">
        <v>29.76</v>
      </c>
      <c r="AN1248" s="25">
        <v>15.81</v>
      </c>
      <c r="AO1248" s="25">
        <v>0</v>
      </c>
      <c r="AP1248" s="25">
        <v>7.44</v>
      </c>
      <c r="AQ1248" s="25">
        <v>19.53</v>
      </c>
      <c r="AR1248" s="25">
        <v>8.370000000000001</v>
      </c>
      <c r="AS1248" s="25">
        <v>4.6500000000000004</v>
      </c>
      <c r="AT1248" s="25">
        <v>4.6500000000000004</v>
      </c>
      <c r="AU1248" s="25">
        <v>12.090000000000106</v>
      </c>
      <c r="AV1248" s="25">
        <v>17.670000000000002</v>
      </c>
      <c r="AW1248" s="25">
        <v>10.230000000000107</v>
      </c>
      <c r="AX1248" s="25">
        <v>0</v>
      </c>
      <c r="AY1248" s="25">
        <v>21.39</v>
      </c>
      <c r="AZ1248" s="25">
        <v>0</v>
      </c>
      <c r="BA1248" s="25">
        <v>4.6500000000000004</v>
      </c>
      <c r="BB1248" s="25">
        <v>6.5100000000000007</v>
      </c>
      <c r="BC1248" s="25">
        <v>14.88</v>
      </c>
      <c r="BD1248" s="25">
        <v>14.88</v>
      </c>
      <c r="BE1248" s="25">
        <v>18.600000000000001</v>
      </c>
      <c r="BF1248" s="25">
        <v>6.5100000000000007</v>
      </c>
      <c r="BG1248" s="25">
        <v>0</v>
      </c>
      <c r="BH1248" s="25">
        <v>0</v>
      </c>
      <c r="BI1248" s="25">
        <v>1.86</v>
      </c>
      <c r="BJ1248" s="25">
        <v>18.600000000000001</v>
      </c>
      <c r="BK1248" s="25">
        <v>1.86</v>
      </c>
      <c r="BL1248" s="25">
        <v>13.950000000000001</v>
      </c>
      <c r="BM1248" s="25">
        <v>9.3000000000000007</v>
      </c>
      <c r="BN1248" s="25">
        <v>0</v>
      </c>
      <c r="BO1248" t="s">
        <v>40</v>
      </c>
    </row>
    <row r="1249" spans="1:67" x14ac:dyDescent="0.25">
      <c r="A1249" s="6">
        <v>44961</v>
      </c>
      <c r="B1249" t="s">
        <v>8</v>
      </c>
      <c r="C1249">
        <v>4</v>
      </c>
      <c r="D1249">
        <f t="shared" si="128"/>
        <v>532.8900000000001</v>
      </c>
      <c r="E1249">
        <f t="shared" si="129"/>
        <v>171.12</v>
      </c>
      <c r="F1249">
        <f t="shared" si="130"/>
        <v>152.5200000000001</v>
      </c>
      <c r="G1249">
        <f t="shared" si="131"/>
        <v>87.42</v>
      </c>
      <c r="H1249">
        <f t="shared" si="132"/>
        <v>121.83000000000001</v>
      </c>
      <c r="I1249">
        <v>0</v>
      </c>
      <c r="J1249" s="22">
        <v>0.6231000000000001</v>
      </c>
      <c r="K1249" s="22">
        <v>0.59520000000000006</v>
      </c>
      <c r="L1249" s="22">
        <v>0.72540000000000004</v>
      </c>
      <c r="M1249" s="22">
        <v>0.83700000000000008</v>
      </c>
      <c r="N1249" s="22">
        <v>0.89280000000000004</v>
      </c>
      <c r="O1249" s="24">
        <v>0.69750000000000001</v>
      </c>
      <c r="P1249" s="24">
        <v>0.69750000000000001</v>
      </c>
      <c r="Q1249" s="24">
        <v>0.72540000000000004</v>
      </c>
      <c r="R1249" s="24">
        <v>0.93</v>
      </c>
      <c r="S1249" s="24">
        <v>0.8277000000000001</v>
      </c>
      <c r="T1249" s="24">
        <v>0.79049999999999998</v>
      </c>
      <c r="U1249" s="24">
        <v>0.80910000000000004</v>
      </c>
      <c r="V1249" s="24">
        <v>0.76260000000000006</v>
      </c>
      <c r="W1249" s="24">
        <v>0.85560000000000003</v>
      </c>
      <c r="X1249" s="24">
        <v>0.25110000000000005</v>
      </c>
      <c r="Y1249" s="24">
        <v>0.48360000000000003</v>
      </c>
      <c r="Z1249" s="24">
        <v>0.70680000000000009</v>
      </c>
      <c r="AA1249" s="25">
        <v>7.44</v>
      </c>
      <c r="AB1249" s="25">
        <v>14.88</v>
      </c>
      <c r="AC1249" s="25">
        <v>10.23</v>
      </c>
      <c r="AD1249" s="25">
        <v>11.16</v>
      </c>
      <c r="AE1249" s="25">
        <v>18.600000000000001</v>
      </c>
      <c r="AF1249" s="25">
        <v>30.69</v>
      </c>
      <c r="AG1249" s="25">
        <v>4.650000000000106</v>
      </c>
      <c r="AH1249" s="25">
        <v>7.44</v>
      </c>
      <c r="AI1249" s="25">
        <v>19.53</v>
      </c>
      <c r="AJ1249" s="25">
        <v>27.900000000000002</v>
      </c>
      <c r="AK1249" s="25">
        <v>36.270000000000003</v>
      </c>
      <c r="AL1249" s="25">
        <v>22.32</v>
      </c>
      <c r="AM1249" s="25">
        <v>6.5100000000000007</v>
      </c>
      <c r="AN1249" s="25">
        <v>0</v>
      </c>
      <c r="AO1249" s="25">
        <v>13.020000000000001</v>
      </c>
      <c r="AP1249" s="25">
        <v>0</v>
      </c>
      <c r="AQ1249" s="25">
        <v>3.72</v>
      </c>
      <c r="AR1249" s="25">
        <v>21.39</v>
      </c>
      <c r="AS1249" s="25">
        <v>11.16</v>
      </c>
      <c r="AT1249" s="25">
        <v>43.71</v>
      </c>
      <c r="AU1249" s="25">
        <v>0</v>
      </c>
      <c r="AV1249" s="25">
        <v>5.58</v>
      </c>
      <c r="AW1249" s="25">
        <v>10.23</v>
      </c>
      <c r="AX1249" s="25">
        <v>4.6500000000000004</v>
      </c>
      <c r="AY1249" s="25">
        <v>39.99</v>
      </c>
      <c r="AZ1249" s="25">
        <v>0</v>
      </c>
      <c r="BA1249" s="25">
        <v>8.370000000000001</v>
      </c>
      <c r="BB1249" s="25">
        <v>0</v>
      </c>
      <c r="BC1249" s="25">
        <v>13.020000000000001</v>
      </c>
      <c r="BD1249" s="25">
        <v>5.58</v>
      </c>
      <c r="BE1249" s="25">
        <v>41.85</v>
      </c>
      <c r="BF1249" s="25">
        <v>15.81</v>
      </c>
      <c r="BG1249" s="25">
        <v>46.5</v>
      </c>
      <c r="BH1249" s="25">
        <v>0.93</v>
      </c>
      <c r="BI1249" s="25">
        <v>31.62</v>
      </c>
      <c r="BJ1249" s="25">
        <v>0</v>
      </c>
      <c r="BK1249" s="25">
        <v>20.46</v>
      </c>
      <c r="BL1249" s="25">
        <v>0</v>
      </c>
      <c r="BM1249" s="25">
        <v>0</v>
      </c>
      <c r="BN1249" s="25">
        <v>13.950000000000001</v>
      </c>
      <c r="BO1249" t="s">
        <v>40</v>
      </c>
    </row>
    <row r="1250" spans="1:67" x14ac:dyDescent="0.25">
      <c r="A1250" s="6">
        <v>44962</v>
      </c>
      <c r="B1250" t="s">
        <v>8</v>
      </c>
      <c r="C1250">
        <v>5</v>
      </c>
      <c r="D1250">
        <f t="shared" si="128"/>
        <v>349.68</v>
      </c>
      <c r="E1250">
        <f t="shared" si="129"/>
        <v>61.38</v>
      </c>
      <c r="F1250">
        <f t="shared" si="130"/>
        <v>80.910000000000011</v>
      </c>
      <c r="G1250">
        <f t="shared" si="131"/>
        <v>85.56</v>
      </c>
      <c r="H1250">
        <f t="shared" si="132"/>
        <v>121.83</v>
      </c>
      <c r="I1250">
        <v>0</v>
      </c>
      <c r="J1250" s="22">
        <v>0.21390000000000001</v>
      </c>
      <c r="K1250" s="22">
        <v>0.74400000000000011</v>
      </c>
      <c r="L1250" s="22">
        <v>0.66959999999999997</v>
      </c>
      <c r="M1250" s="22">
        <v>0.46500000000000002</v>
      </c>
      <c r="N1250" s="22">
        <v>0.84630000000000005</v>
      </c>
      <c r="O1250" s="24">
        <v>0.6603</v>
      </c>
      <c r="P1250" s="24">
        <v>0.42780000000000001</v>
      </c>
      <c r="Q1250" s="24">
        <v>0.5766</v>
      </c>
      <c r="R1250" s="24">
        <v>0.88350000000000006</v>
      </c>
      <c r="S1250" s="24">
        <v>0.70680000000000009</v>
      </c>
      <c r="T1250" s="24">
        <v>0.72540000000000004</v>
      </c>
      <c r="U1250" s="24">
        <v>0.78120000000000001</v>
      </c>
      <c r="V1250" s="24">
        <v>0.41850000000000004</v>
      </c>
      <c r="W1250" s="24">
        <v>0.89280000000000004</v>
      </c>
      <c r="X1250" s="24">
        <v>0.87420000000000009</v>
      </c>
      <c r="Y1250" s="24">
        <v>0.3906</v>
      </c>
      <c r="Z1250" s="24">
        <v>0.29760000000000003</v>
      </c>
      <c r="AA1250" s="25">
        <v>4.6500000000000004</v>
      </c>
      <c r="AB1250" s="25">
        <v>12.09</v>
      </c>
      <c r="AC1250" s="25">
        <v>37.200000000000003</v>
      </c>
      <c r="AD1250" s="25">
        <v>0</v>
      </c>
      <c r="AE1250" s="25">
        <v>1.86</v>
      </c>
      <c r="AF1250" s="25">
        <v>22.32</v>
      </c>
      <c r="AG1250" s="25">
        <v>0</v>
      </c>
      <c r="AH1250" s="25">
        <v>0</v>
      </c>
      <c r="AI1250" s="25">
        <v>0</v>
      </c>
      <c r="AJ1250" s="25">
        <v>2.79</v>
      </c>
      <c r="AK1250" s="25">
        <v>0</v>
      </c>
      <c r="AL1250" s="25">
        <v>30.69</v>
      </c>
      <c r="AM1250" s="25">
        <v>17.670000000000002</v>
      </c>
      <c r="AN1250" s="25">
        <v>21.39</v>
      </c>
      <c r="AO1250" s="25">
        <v>14.88</v>
      </c>
      <c r="AP1250" s="25">
        <v>28.830000000000002</v>
      </c>
      <c r="AQ1250" s="25">
        <v>5.58</v>
      </c>
      <c r="AR1250" s="25">
        <v>0</v>
      </c>
      <c r="AS1250" s="25">
        <v>0</v>
      </c>
      <c r="AT1250" s="25">
        <v>2.79</v>
      </c>
      <c r="AU1250" s="25">
        <v>9.3000000000000007</v>
      </c>
      <c r="AV1250" s="25">
        <v>4.6500000000000004</v>
      </c>
      <c r="AW1250" s="25">
        <v>0</v>
      </c>
      <c r="AX1250" s="25">
        <v>4.6500000000000004</v>
      </c>
      <c r="AY1250" s="25">
        <v>11.16</v>
      </c>
      <c r="AZ1250" s="25">
        <v>3.72</v>
      </c>
      <c r="BA1250" s="25">
        <v>22.32</v>
      </c>
      <c r="BB1250" s="25">
        <v>0</v>
      </c>
      <c r="BC1250" s="25">
        <v>16.740000000000002</v>
      </c>
      <c r="BD1250" s="25">
        <v>13.020000000000001</v>
      </c>
      <c r="BE1250" s="25">
        <v>5.58</v>
      </c>
      <c r="BF1250" s="25">
        <v>13.020000000000001</v>
      </c>
      <c r="BG1250" s="25">
        <v>0</v>
      </c>
      <c r="BH1250" s="25">
        <v>3.72</v>
      </c>
      <c r="BI1250" s="25">
        <v>16.740000000000002</v>
      </c>
      <c r="BJ1250" s="25">
        <v>13.020000000000001</v>
      </c>
      <c r="BK1250" s="25">
        <v>0</v>
      </c>
      <c r="BL1250" s="25">
        <v>1.86</v>
      </c>
      <c r="BM1250" s="25">
        <v>7.44</v>
      </c>
      <c r="BN1250" s="25">
        <v>0</v>
      </c>
      <c r="BO1250" t="s">
        <v>40</v>
      </c>
    </row>
    <row r="1251" spans="1:67" x14ac:dyDescent="0.25">
      <c r="A1251" s="6">
        <v>44963</v>
      </c>
      <c r="B1251" t="s">
        <v>8</v>
      </c>
      <c r="C1251">
        <v>6</v>
      </c>
      <c r="D1251">
        <f t="shared" si="128"/>
        <v>459.42000000000007</v>
      </c>
      <c r="E1251">
        <f t="shared" si="129"/>
        <v>97.650000000000034</v>
      </c>
      <c r="F1251">
        <f t="shared" si="130"/>
        <v>199.02000000000004</v>
      </c>
      <c r="G1251">
        <f t="shared" si="131"/>
        <v>125.55</v>
      </c>
      <c r="H1251">
        <f t="shared" si="132"/>
        <v>37.200000000000003</v>
      </c>
      <c r="I1251">
        <v>0</v>
      </c>
      <c r="J1251" s="22">
        <v>0.86490000000000011</v>
      </c>
      <c r="K1251" s="22">
        <v>0.70680000000000009</v>
      </c>
      <c r="L1251" s="22">
        <v>0.67890000000000006</v>
      </c>
      <c r="M1251" s="22">
        <v>0.88350000000000006</v>
      </c>
      <c r="N1251" s="22">
        <v>0.68820000000000003</v>
      </c>
      <c r="O1251" s="24">
        <v>0.68820000000000003</v>
      </c>
      <c r="P1251" s="24">
        <v>0.49290000000000006</v>
      </c>
      <c r="Q1251" s="24">
        <v>0.72540000000000004</v>
      </c>
      <c r="R1251" s="24">
        <v>0.93</v>
      </c>
      <c r="S1251" s="24">
        <v>0.65100000000000013</v>
      </c>
      <c r="T1251" s="24">
        <v>0.64170000000000005</v>
      </c>
      <c r="U1251" s="24">
        <v>0.88350000000000006</v>
      </c>
      <c r="V1251" s="24">
        <v>0.84630000000000005</v>
      </c>
      <c r="W1251" s="24">
        <v>0.74400000000000011</v>
      </c>
      <c r="X1251" s="24">
        <v>0.38130000000000003</v>
      </c>
      <c r="Y1251" s="24">
        <v>0.86490000000000011</v>
      </c>
      <c r="Z1251" s="24">
        <v>0.38130000000000003</v>
      </c>
      <c r="AA1251" s="25">
        <v>3.72</v>
      </c>
      <c r="AB1251" s="25">
        <v>13.950000000000001</v>
      </c>
      <c r="AC1251" s="25">
        <v>46.5</v>
      </c>
      <c r="AD1251" s="25">
        <v>6.5100000000000007</v>
      </c>
      <c r="AE1251" s="25">
        <v>0</v>
      </c>
      <c r="AF1251" s="25">
        <v>20.46</v>
      </c>
      <c r="AG1251" s="25">
        <v>8.370000000000001</v>
      </c>
      <c r="AH1251" s="25">
        <v>52.080000000000005</v>
      </c>
      <c r="AI1251" s="25">
        <v>33.480000000000004</v>
      </c>
      <c r="AJ1251" s="25">
        <v>13.950000000000001</v>
      </c>
      <c r="AK1251" s="25">
        <v>3.72</v>
      </c>
      <c r="AL1251" s="25">
        <v>0</v>
      </c>
      <c r="AM1251" s="25">
        <v>1.86</v>
      </c>
      <c r="AN1251" s="25">
        <v>0</v>
      </c>
      <c r="AO1251" s="25">
        <v>0.93</v>
      </c>
      <c r="AP1251" s="25">
        <v>5.58</v>
      </c>
      <c r="AQ1251" s="25">
        <v>8.370000000000001</v>
      </c>
      <c r="AR1251" s="25">
        <v>15.81</v>
      </c>
      <c r="AS1251" s="25">
        <v>4.6500000000000004</v>
      </c>
      <c r="AT1251" s="25">
        <v>0</v>
      </c>
      <c r="AU1251" s="25">
        <v>0</v>
      </c>
      <c r="AV1251" s="25">
        <v>17.670000000000002</v>
      </c>
      <c r="AW1251" s="25">
        <v>4.6500000000000004</v>
      </c>
      <c r="AX1251" s="25">
        <v>20.46</v>
      </c>
      <c r="AY1251" s="25">
        <v>0</v>
      </c>
      <c r="AZ1251" s="25">
        <v>34.410000000000004</v>
      </c>
      <c r="BA1251" s="25">
        <v>7.44</v>
      </c>
      <c r="BB1251" s="25">
        <v>3.72</v>
      </c>
      <c r="BC1251" s="25">
        <v>37.200000000000003</v>
      </c>
      <c r="BD1251" s="25">
        <v>0</v>
      </c>
      <c r="BE1251" s="25">
        <v>6.5100000000000007</v>
      </c>
      <c r="BF1251" s="25">
        <v>18.600000000000001</v>
      </c>
      <c r="BG1251" s="25">
        <v>30.69</v>
      </c>
      <c r="BH1251" s="25">
        <v>18.600000000000001</v>
      </c>
      <c r="BI1251" s="25">
        <v>7.44</v>
      </c>
      <c r="BJ1251" s="25">
        <v>4.6500000000000004</v>
      </c>
      <c r="BK1251" s="25">
        <v>0</v>
      </c>
      <c r="BL1251" s="25">
        <v>0</v>
      </c>
      <c r="BM1251" s="25">
        <v>11.160000000000027</v>
      </c>
      <c r="BN1251" s="25">
        <v>0</v>
      </c>
      <c r="BO1251" t="s">
        <v>40</v>
      </c>
    </row>
    <row r="1252" spans="1:67" x14ac:dyDescent="0.25">
      <c r="A1252" s="6">
        <v>44964</v>
      </c>
      <c r="B1252" t="s">
        <v>8</v>
      </c>
      <c r="C1252">
        <v>7</v>
      </c>
      <c r="D1252">
        <f t="shared" si="128"/>
        <v>424.08000000000004</v>
      </c>
      <c r="E1252">
        <f t="shared" si="129"/>
        <v>113.46</v>
      </c>
      <c r="F1252">
        <f t="shared" si="130"/>
        <v>97.65</v>
      </c>
      <c r="G1252">
        <f t="shared" si="131"/>
        <v>91.14</v>
      </c>
      <c r="H1252">
        <f t="shared" si="132"/>
        <v>121.83000000000001</v>
      </c>
      <c r="I1252">
        <v>0</v>
      </c>
      <c r="J1252" s="22">
        <v>0.25110000000000005</v>
      </c>
      <c r="K1252" s="22">
        <v>0.5766</v>
      </c>
      <c r="L1252" s="22">
        <v>0.71610000000000007</v>
      </c>
      <c r="M1252" s="22">
        <v>0.76260000000000006</v>
      </c>
      <c r="N1252" s="22">
        <v>0.92070000000000007</v>
      </c>
      <c r="O1252" s="24">
        <v>0.12090000000000001</v>
      </c>
      <c r="P1252" s="24">
        <v>0.60450000000000004</v>
      </c>
      <c r="Q1252" s="24">
        <v>0.66959999999999997</v>
      </c>
      <c r="R1252" s="24">
        <v>0.63240000000000007</v>
      </c>
      <c r="S1252" s="24">
        <v>0.54869999999999997</v>
      </c>
      <c r="T1252" s="24">
        <v>0.89280000000000004</v>
      </c>
      <c r="U1252" s="24">
        <v>0.39990000000000003</v>
      </c>
      <c r="V1252" s="24">
        <v>0.85560000000000003</v>
      </c>
      <c r="W1252" s="24">
        <v>0.3906</v>
      </c>
      <c r="X1252" s="24">
        <v>0.50220000000000009</v>
      </c>
      <c r="Y1252" s="24">
        <v>0.84630000000000005</v>
      </c>
      <c r="Z1252" s="24">
        <v>0.91139999999999999</v>
      </c>
      <c r="AA1252" s="25">
        <v>3.72</v>
      </c>
      <c r="AB1252" s="25">
        <v>4.6500000000000004</v>
      </c>
      <c r="AC1252" s="25">
        <v>12.09</v>
      </c>
      <c r="AD1252" s="25">
        <v>0.93</v>
      </c>
      <c r="AE1252" s="25">
        <v>4.6500000000000004</v>
      </c>
      <c r="AF1252" s="25">
        <v>9.3000000000000007</v>
      </c>
      <c r="AG1252" s="25">
        <v>0</v>
      </c>
      <c r="AH1252" s="25">
        <v>21.39</v>
      </c>
      <c r="AI1252" s="25">
        <v>4.6500000000000004</v>
      </c>
      <c r="AJ1252" s="25">
        <v>36.270000000000003</v>
      </c>
      <c r="AK1252" s="25">
        <v>0</v>
      </c>
      <c r="AL1252" s="25">
        <v>3.72</v>
      </c>
      <c r="AM1252" s="25">
        <v>35.340000000000003</v>
      </c>
      <c r="AN1252" s="25">
        <v>3.72</v>
      </c>
      <c r="AO1252" s="25">
        <v>29.76</v>
      </c>
      <c r="AP1252" s="25">
        <v>0</v>
      </c>
      <c r="AQ1252" s="25">
        <v>0</v>
      </c>
      <c r="AR1252" s="25">
        <v>10.23</v>
      </c>
      <c r="AS1252" s="25">
        <v>0</v>
      </c>
      <c r="AT1252" s="25">
        <v>39.06</v>
      </c>
      <c r="AU1252" s="25">
        <v>19.53</v>
      </c>
      <c r="AV1252" s="25">
        <v>0</v>
      </c>
      <c r="AW1252" s="25">
        <v>3.72</v>
      </c>
      <c r="AX1252" s="25">
        <v>15.81</v>
      </c>
      <c r="AY1252" s="25">
        <v>7.44</v>
      </c>
      <c r="AZ1252" s="25">
        <v>0.93</v>
      </c>
      <c r="BA1252" s="25">
        <v>0</v>
      </c>
      <c r="BB1252" s="25">
        <v>0</v>
      </c>
      <c r="BC1252" s="25">
        <v>43.71</v>
      </c>
      <c r="BD1252" s="25">
        <v>0</v>
      </c>
      <c r="BE1252" s="25">
        <v>2.79</v>
      </c>
      <c r="BF1252" s="25">
        <v>10.23</v>
      </c>
      <c r="BG1252" s="25">
        <v>8.370000000000001</v>
      </c>
      <c r="BH1252" s="25">
        <v>0.93</v>
      </c>
      <c r="BI1252" s="25">
        <v>2.79</v>
      </c>
      <c r="BJ1252" s="25">
        <v>16.740000000000002</v>
      </c>
      <c r="BK1252" s="25">
        <v>0</v>
      </c>
      <c r="BL1252" s="25">
        <v>42.78</v>
      </c>
      <c r="BM1252" s="25">
        <v>5.58</v>
      </c>
      <c r="BN1252" s="25">
        <v>23.25</v>
      </c>
      <c r="BO1252" t="s">
        <v>40</v>
      </c>
    </row>
    <row r="1253" spans="1:67" x14ac:dyDescent="0.25">
      <c r="A1253" s="6">
        <v>44965</v>
      </c>
      <c r="B1253" t="s">
        <v>8</v>
      </c>
      <c r="C1253">
        <v>8</v>
      </c>
      <c r="D1253">
        <f t="shared" si="128"/>
        <v>368.28</v>
      </c>
      <c r="E1253">
        <f t="shared" si="129"/>
        <v>98.580000000000013</v>
      </c>
      <c r="F1253">
        <f t="shared" si="130"/>
        <v>97.65</v>
      </c>
      <c r="G1253">
        <f t="shared" si="131"/>
        <v>95.789999999999992</v>
      </c>
      <c r="H1253">
        <f t="shared" si="132"/>
        <v>76.260000000000005</v>
      </c>
      <c r="I1253">
        <v>0</v>
      </c>
      <c r="J1253" s="22">
        <v>0.2697</v>
      </c>
      <c r="K1253" s="22">
        <v>0.8277000000000001</v>
      </c>
      <c r="L1253" s="22">
        <v>0.59520000000000006</v>
      </c>
      <c r="M1253" s="22">
        <v>0.86490000000000011</v>
      </c>
      <c r="N1253" s="22">
        <v>0.8277000000000001</v>
      </c>
      <c r="O1253" s="24">
        <v>0.33479999999999999</v>
      </c>
      <c r="P1253" s="24">
        <v>0.59520000000000006</v>
      </c>
      <c r="Q1253" s="24">
        <v>0.71610000000000007</v>
      </c>
      <c r="R1253" s="24">
        <v>0.69750000000000001</v>
      </c>
      <c r="S1253" s="24">
        <v>0.5766</v>
      </c>
      <c r="T1253" s="24">
        <v>0.5766</v>
      </c>
      <c r="U1253" s="24">
        <v>0.89280000000000004</v>
      </c>
      <c r="V1253" s="24">
        <v>0.29760000000000003</v>
      </c>
      <c r="W1253" s="24">
        <v>0.91139999999999999</v>
      </c>
      <c r="X1253" s="24">
        <v>0.37200000000000005</v>
      </c>
      <c r="Y1253" s="24">
        <v>0.6231000000000001</v>
      </c>
      <c r="Z1253" s="24">
        <v>0.79980000000000007</v>
      </c>
      <c r="AA1253" s="25">
        <v>27.900000000000002</v>
      </c>
      <c r="AB1253" s="25">
        <v>3.72</v>
      </c>
      <c r="AC1253" s="25">
        <v>31.62</v>
      </c>
      <c r="AD1253" s="25">
        <v>0</v>
      </c>
      <c r="AE1253" s="25">
        <v>6.5100000000000007</v>
      </c>
      <c r="AF1253" s="25">
        <v>11.16</v>
      </c>
      <c r="AG1253" s="25">
        <v>2.79</v>
      </c>
      <c r="AH1253" s="25">
        <v>0.93</v>
      </c>
      <c r="AI1253" s="25">
        <v>13.020000000000001</v>
      </c>
      <c r="AJ1253" s="25">
        <v>0</v>
      </c>
      <c r="AK1253" s="25">
        <v>21.39</v>
      </c>
      <c r="AL1253" s="25">
        <v>0</v>
      </c>
      <c r="AM1253" s="25">
        <v>0</v>
      </c>
      <c r="AN1253" s="25">
        <v>0</v>
      </c>
      <c r="AO1253" s="25">
        <v>12.09</v>
      </c>
      <c r="AP1253" s="25">
        <v>7.44</v>
      </c>
      <c r="AQ1253" s="25">
        <v>0</v>
      </c>
      <c r="AR1253" s="25">
        <v>23.25</v>
      </c>
      <c r="AS1253" s="25">
        <v>29.76</v>
      </c>
      <c r="AT1253" s="25">
        <v>3.72</v>
      </c>
      <c r="AU1253" s="25">
        <v>3.72</v>
      </c>
      <c r="AV1253" s="25">
        <v>31.62</v>
      </c>
      <c r="AW1253" s="25">
        <v>16.740000000000002</v>
      </c>
      <c r="AX1253" s="25">
        <v>0</v>
      </c>
      <c r="AY1253" s="25">
        <v>6.5100000000000007</v>
      </c>
      <c r="AZ1253" s="25">
        <v>13.020000000000001</v>
      </c>
      <c r="BA1253" s="25">
        <v>1.86</v>
      </c>
      <c r="BB1253" s="25">
        <v>0</v>
      </c>
      <c r="BC1253" s="25">
        <v>22.32</v>
      </c>
      <c r="BD1253" s="25">
        <v>0</v>
      </c>
      <c r="BE1253" s="25">
        <v>7.44</v>
      </c>
      <c r="BF1253" s="25">
        <v>0</v>
      </c>
      <c r="BG1253" s="25">
        <v>27.900000000000002</v>
      </c>
      <c r="BH1253" s="25">
        <v>14.88</v>
      </c>
      <c r="BI1253" s="25">
        <v>26.040000000000003</v>
      </c>
      <c r="BJ1253" s="25">
        <v>0</v>
      </c>
      <c r="BK1253" s="25">
        <v>6.5100000000000007</v>
      </c>
      <c r="BL1253" s="25">
        <v>2.79</v>
      </c>
      <c r="BM1253" s="25">
        <v>5.58</v>
      </c>
      <c r="BN1253" s="25">
        <v>7.44</v>
      </c>
      <c r="BO1253" t="s">
        <v>40</v>
      </c>
    </row>
    <row r="1254" spans="1:67" x14ac:dyDescent="0.25">
      <c r="A1254" s="6">
        <v>44966</v>
      </c>
      <c r="B1254" t="s">
        <v>8</v>
      </c>
      <c r="C1254">
        <v>9</v>
      </c>
      <c r="D1254">
        <f t="shared" si="128"/>
        <v>376.65</v>
      </c>
      <c r="E1254">
        <f t="shared" si="129"/>
        <v>96.720000000000013</v>
      </c>
      <c r="F1254">
        <f t="shared" si="130"/>
        <v>94.86</v>
      </c>
      <c r="G1254">
        <f t="shared" si="131"/>
        <v>93.93</v>
      </c>
      <c r="H1254">
        <f t="shared" si="132"/>
        <v>91.140000000000015</v>
      </c>
      <c r="I1254">
        <v>0</v>
      </c>
      <c r="J1254" s="22">
        <v>0.1953</v>
      </c>
      <c r="K1254" s="22">
        <v>0.50220000000000009</v>
      </c>
      <c r="L1254" s="22">
        <v>0.74400000000000011</v>
      </c>
      <c r="M1254" s="22">
        <v>0.78120000000000001</v>
      </c>
      <c r="N1254" s="22">
        <v>0.86490000000000011</v>
      </c>
      <c r="O1254" s="24">
        <v>0.80910000000000004</v>
      </c>
      <c r="P1254" s="24">
        <v>0.85560000000000003</v>
      </c>
      <c r="Q1254" s="24">
        <v>0.87420000000000009</v>
      </c>
      <c r="R1254" s="24">
        <v>0.8277000000000001</v>
      </c>
      <c r="S1254" s="24">
        <v>0.70680000000000009</v>
      </c>
      <c r="T1254" s="24">
        <v>0.92070000000000007</v>
      </c>
      <c r="U1254" s="24">
        <v>0.85560000000000003</v>
      </c>
      <c r="V1254" s="24">
        <v>0.55800000000000005</v>
      </c>
      <c r="W1254" s="24">
        <v>0.73470000000000002</v>
      </c>
      <c r="X1254" s="24">
        <v>0.24180000000000001</v>
      </c>
      <c r="Y1254" s="24">
        <v>0.71610000000000007</v>
      </c>
      <c r="Z1254" s="24">
        <v>0.33479999999999999</v>
      </c>
      <c r="AA1254" s="25">
        <v>5.58</v>
      </c>
      <c r="AB1254" s="25">
        <v>13.950000000000001</v>
      </c>
      <c r="AC1254" s="25">
        <v>0</v>
      </c>
      <c r="AD1254" s="25">
        <v>13.950000000000001</v>
      </c>
      <c r="AE1254" s="25">
        <v>3.72</v>
      </c>
      <c r="AF1254" s="25">
        <v>4.6500000000000004</v>
      </c>
      <c r="AG1254" s="25">
        <v>0</v>
      </c>
      <c r="AH1254" s="25">
        <v>27.900000000000002</v>
      </c>
      <c r="AI1254" s="25">
        <v>13.020000000000001</v>
      </c>
      <c r="AJ1254" s="25">
        <v>12.09</v>
      </c>
      <c r="AK1254" s="25">
        <v>20.46</v>
      </c>
      <c r="AL1254" s="25">
        <v>10.23</v>
      </c>
      <c r="AM1254" s="25">
        <v>0</v>
      </c>
      <c r="AN1254" s="25">
        <v>25.110000000000003</v>
      </c>
      <c r="AO1254" s="25">
        <v>6.5100000000000007</v>
      </c>
      <c r="AP1254" s="25">
        <v>17.670000000000002</v>
      </c>
      <c r="AQ1254" s="25">
        <v>0</v>
      </c>
      <c r="AR1254" s="25">
        <v>23.25</v>
      </c>
      <c r="AS1254" s="25">
        <v>4.6500000000000004</v>
      </c>
      <c r="AT1254" s="25">
        <v>3.72</v>
      </c>
      <c r="AU1254" s="25">
        <v>4.6500000000000004</v>
      </c>
      <c r="AV1254" s="25">
        <v>0</v>
      </c>
      <c r="AW1254" s="25">
        <v>0</v>
      </c>
      <c r="AX1254" s="25">
        <v>39.99</v>
      </c>
      <c r="AY1254" s="25">
        <v>46.5</v>
      </c>
      <c r="AZ1254" s="25">
        <v>0</v>
      </c>
      <c r="BA1254" s="25">
        <v>0</v>
      </c>
      <c r="BB1254" s="25">
        <v>2.79</v>
      </c>
      <c r="BC1254" s="25">
        <v>0</v>
      </c>
      <c r="BD1254" s="25">
        <v>0</v>
      </c>
      <c r="BE1254" s="25">
        <v>2.79</v>
      </c>
      <c r="BF1254" s="25">
        <v>29.76</v>
      </c>
      <c r="BG1254" s="25">
        <v>5.58</v>
      </c>
      <c r="BH1254" s="25">
        <v>7.44</v>
      </c>
      <c r="BI1254" s="25">
        <v>7.44</v>
      </c>
      <c r="BJ1254" s="25">
        <v>26.970000000000002</v>
      </c>
      <c r="BK1254" s="25">
        <v>12.09</v>
      </c>
      <c r="BL1254" s="25">
        <v>3.72</v>
      </c>
      <c r="BM1254" s="25">
        <v>0</v>
      </c>
      <c r="BN1254" s="25">
        <v>0.93</v>
      </c>
      <c r="BO1254" t="s">
        <v>40</v>
      </c>
    </row>
    <row r="1255" spans="1:67" x14ac:dyDescent="0.25">
      <c r="A1255" s="6">
        <v>44967</v>
      </c>
      <c r="B1255" t="s">
        <v>8</v>
      </c>
      <c r="C1255">
        <v>10</v>
      </c>
      <c r="D1255">
        <f t="shared" si="128"/>
        <v>384.0900000000002</v>
      </c>
      <c r="E1255">
        <f t="shared" si="129"/>
        <v>123.69000000000011</v>
      </c>
      <c r="F1255">
        <f t="shared" si="130"/>
        <v>47.43</v>
      </c>
      <c r="G1255">
        <f t="shared" si="131"/>
        <v>94.860000000000014</v>
      </c>
      <c r="H1255">
        <f t="shared" si="132"/>
        <v>118.11000000000007</v>
      </c>
      <c r="I1255">
        <v>0</v>
      </c>
      <c r="J1255" s="22">
        <v>0.43710000000000004</v>
      </c>
      <c r="K1255" s="22">
        <v>0.85560000000000003</v>
      </c>
      <c r="L1255" s="22">
        <v>0.6603</v>
      </c>
      <c r="M1255" s="22">
        <v>0.80910000000000004</v>
      </c>
      <c r="N1255" s="22">
        <v>0.86490000000000011</v>
      </c>
      <c r="O1255" s="24">
        <v>0.53939999999999999</v>
      </c>
      <c r="P1255" s="24">
        <v>0.44640000000000002</v>
      </c>
      <c r="Q1255" s="24">
        <v>0.66959999999999997</v>
      </c>
      <c r="R1255" s="24">
        <v>0.64170000000000005</v>
      </c>
      <c r="S1255" s="24">
        <v>0.93</v>
      </c>
      <c r="T1255" s="24">
        <v>0.66959999999999997</v>
      </c>
      <c r="U1255" s="24">
        <v>0.88350000000000006</v>
      </c>
      <c r="V1255" s="24">
        <v>0.80910000000000004</v>
      </c>
      <c r="W1255" s="24">
        <v>0.41850000000000004</v>
      </c>
      <c r="X1255" s="24">
        <v>0.47430000000000005</v>
      </c>
      <c r="Y1255" s="24">
        <v>0.29760000000000003</v>
      </c>
      <c r="Z1255" s="24">
        <v>0.87420000000000009</v>
      </c>
      <c r="AA1255" s="25">
        <v>0</v>
      </c>
      <c r="AB1255" s="25">
        <v>0</v>
      </c>
      <c r="AC1255" s="25">
        <v>7.44</v>
      </c>
      <c r="AD1255" s="25">
        <v>0</v>
      </c>
      <c r="AE1255" s="25">
        <v>0</v>
      </c>
      <c r="AF1255" s="25">
        <v>15.81</v>
      </c>
      <c r="AG1255" s="25">
        <v>0</v>
      </c>
      <c r="AH1255" s="25">
        <v>16.740000000000002</v>
      </c>
      <c r="AI1255" s="25">
        <v>0.93</v>
      </c>
      <c r="AJ1255" s="25">
        <v>6.5100000000000007</v>
      </c>
      <c r="AK1255" s="25">
        <v>3.72</v>
      </c>
      <c r="AL1255" s="25">
        <v>13.020000000000001</v>
      </c>
      <c r="AM1255" s="25">
        <v>11.16</v>
      </c>
      <c r="AN1255" s="25">
        <v>50.220000000000006</v>
      </c>
      <c r="AO1255" s="25">
        <v>0</v>
      </c>
      <c r="AP1255" s="25">
        <v>0</v>
      </c>
      <c r="AQ1255" s="25">
        <v>0</v>
      </c>
      <c r="AR1255" s="25">
        <v>13.950000000000001</v>
      </c>
      <c r="AS1255" s="25">
        <v>10.23</v>
      </c>
      <c r="AT1255" s="25">
        <v>19.530000000000054</v>
      </c>
      <c r="AU1255" s="25">
        <v>0</v>
      </c>
      <c r="AV1255" s="25">
        <v>26.970000000000002</v>
      </c>
      <c r="AW1255" s="25">
        <v>0</v>
      </c>
      <c r="AX1255" s="25">
        <v>13.950000000000001</v>
      </c>
      <c r="AY1255" s="25">
        <v>10.23</v>
      </c>
      <c r="AZ1255" s="25">
        <v>12.09</v>
      </c>
      <c r="BA1255" s="25">
        <v>0</v>
      </c>
      <c r="BB1255" s="25">
        <v>15.81</v>
      </c>
      <c r="BC1255" s="25">
        <v>15.81</v>
      </c>
      <c r="BD1255" s="25">
        <v>0</v>
      </c>
      <c r="BE1255" s="25">
        <v>20.46</v>
      </c>
      <c r="BF1255" s="25">
        <v>13.950000000000001</v>
      </c>
      <c r="BG1255" s="25">
        <v>5.58</v>
      </c>
      <c r="BH1255" s="25">
        <v>0</v>
      </c>
      <c r="BI1255" s="25">
        <v>20.46</v>
      </c>
      <c r="BJ1255" s="25">
        <v>7.4400000000001061</v>
      </c>
      <c r="BK1255" s="25">
        <v>0</v>
      </c>
      <c r="BL1255" s="25">
        <v>26.040000000000003</v>
      </c>
      <c r="BM1255" s="25">
        <v>18.600000000000001</v>
      </c>
      <c r="BN1255" s="25">
        <v>11.16</v>
      </c>
      <c r="BO1255" t="s">
        <v>40</v>
      </c>
    </row>
    <row r="1256" spans="1:67" x14ac:dyDescent="0.25">
      <c r="A1256" s="6">
        <v>44968</v>
      </c>
      <c r="B1256" t="s">
        <v>8</v>
      </c>
      <c r="C1256">
        <v>11</v>
      </c>
      <c r="D1256">
        <f t="shared" si="128"/>
        <v>398.04</v>
      </c>
      <c r="E1256">
        <f t="shared" si="129"/>
        <v>92.070000000000022</v>
      </c>
      <c r="F1256">
        <f t="shared" si="130"/>
        <v>79.050000000000011</v>
      </c>
      <c r="G1256">
        <f t="shared" si="131"/>
        <v>118.11</v>
      </c>
      <c r="H1256">
        <f t="shared" si="132"/>
        <v>108.81</v>
      </c>
      <c r="I1256">
        <v>0</v>
      </c>
      <c r="J1256" s="22">
        <v>0.83700000000000008</v>
      </c>
      <c r="K1256" s="22">
        <v>0.6231000000000001</v>
      </c>
      <c r="L1256" s="22">
        <v>0.74400000000000011</v>
      </c>
      <c r="M1256" s="22">
        <v>0.78120000000000001</v>
      </c>
      <c r="N1256" s="22">
        <v>0.15810000000000002</v>
      </c>
      <c r="O1256" s="24">
        <v>0.80910000000000004</v>
      </c>
      <c r="P1256" s="24">
        <v>0.61380000000000001</v>
      </c>
      <c r="Q1256" s="24">
        <v>0.59520000000000006</v>
      </c>
      <c r="R1256" s="24">
        <v>0.5766</v>
      </c>
      <c r="S1256" s="24">
        <v>0.56730000000000003</v>
      </c>
      <c r="T1256" s="24">
        <v>0.68820000000000003</v>
      </c>
      <c r="U1256" s="24">
        <v>0.38130000000000003</v>
      </c>
      <c r="V1256" s="24">
        <v>0.72540000000000004</v>
      </c>
      <c r="W1256" s="24">
        <v>0.31620000000000004</v>
      </c>
      <c r="X1256" s="24">
        <v>0.52080000000000004</v>
      </c>
      <c r="Y1256" s="24">
        <v>0.46500000000000002</v>
      </c>
      <c r="Z1256" s="24">
        <v>0.13950000000000001</v>
      </c>
      <c r="AA1256" s="25">
        <v>3.72</v>
      </c>
      <c r="AB1256" s="25">
        <v>0</v>
      </c>
      <c r="AC1256" s="25">
        <v>10.23</v>
      </c>
      <c r="AD1256" s="25">
        <v>14.88</v>
      </c>
      <c r="AE1256" s="25">
        <v>18.600000000000001</v>
      </c>
      <c r="AF1256" s="25">
        <v>2.79</v>
      </c>
      <c r="AG1256" s="25">
        <v>0</v>
      </c>
      <c r="AH1256" s="25">
        <v>25.110000000000003</v>
      </c>
      <c r="AI1256" s="25">
        <v>3.72</v>
      </c>
      <c r="AJ1256" s="25">
        <v>0</v>
      </c>
      <c r="AK1256" s="25">
        <v>16.740000000000002</v>
      </c>
      <c r="AL1256" s="25">
        <v>15.81</v>
      </c>
      <c r="AM1256" s="25">
        <v>13.020000000000001</v>
      </c>
      <c r="AN1256" s="25">
        <v>7.44</v>
      </c>
      <c r="AO1256" s="25">
        <v>0</v>
      </c>
      <c r="AP1256" s="25">
        <v>0</v>
      </c>
      <c r="AQ1256" s="25">
        <v>19.53</v>
      </c>
      <c r="AR1256" s="25">
        <v>5.58</v>
      </c>
      <c r="AS1256" s="25">
        <v>19.53</v>
      </c>
      <c r="AT1256" s="25">
        <v>27.900000000000002</v>
      </c>
      <c r="AU1256" s="25">
        <v>0</v>
      </c>
      <c r="AV1256" s="25">
        <v>7.44</v>
      </c>
      <c r="AW1256" s="25">
        <v>35.340000000000003</v>
      </c>
      <c r="AX1256" s="25">
        <v>0</v>
      </c>
      <c r="AY1256" s="25">
        <v>2.79</v>
      </c>
      <c r="AZ1256" s="25">
        <v>11.16</v>
      </c>
      <c r="BA1256" s="25">
        <v>0</v>
      </c>
      <c r="BB1256" s="25">
        <v>9.3000000000000007</v>
      </c>
      <c r="BC1256" s="25">
        <v>9.3000000000000007</v>
      </c>
      <c r="BD1256" s="25">
        <v>42.78</v>
      </c>
      <c r="BE1256" s="25">
        <v>0</v>
      </c>
      <c r="BF1256" s="25">
        <v>3.72</v>
      </c>
      <c r="BG1256" s="25">
        <v>3.72</v>
      </c>
      <c r="BH1256" s="25">
        <v>8.370000000000001</v>
      </c>
      <c r="BI1256" s="25">
        <v>16.740000000000002</v>
      </c>
      <c r="BJ1256" s="25">
        <v>9.3000000000000007</v>
      </c>
      <c r="BK1256" s="25">
        <v>22.32</v>
      </c>
      <c r="BL1256" s="25">
        <v>12.09</v>
      </c>
      <c r="BM1256" s="25">
        <v>13.950000000000001</v>
      </c>
      <c r="BN1256" s="25">
        <v>1.86</v>
      </c>
      <c r="BO1256" t="s">
        <v>40</v>
      </c>
    </row>
    <row r="1257" spans="1:67" x14ac:dyDescent="0.25">
      <c r="A1257" s="6">
        <v>44969</v>
      </c>
      <c r="B1257" t="s">
        <v>8</v>
      </c>
      <c r="C1257">
        <v>12</v>
      </c>
      <c r="D1257">
        <f t="shared" si="128"/>
        <v>592.41000000000008</v>
      </c>
      <c r="E1257">
        <f t="shared" si="129"/>
        <v>105.09</v>
      </c>
      <c r="F1257">
        <f t="shared" si="130"/>
        <v>115.32000000000001</v>
      </c>
      <c r="G1257">
        <f t="shared" si="131"/>
        <v>222.27000000000004</v>
      </c>
      <c r="H1257">
        <f t="shared" si="132"/>
        <v>149.72999999999999</v>
      </c>
      <c r="I1257">
        <v>0</v>
      </c>
      <c r="J1257" s="22">
        <v>0.61380000000000001</v>
      </c>
      <c r="K1257" s="22">
        <v>0.74400000000000011</v>
      </c>
      <c r="L1257" s="22">
        <v>0.72540000000000004</v>
      </c>
      <c r="M1257" s="22">
        <v>0.83700000000000008</v>
      </c>
      <c r="N1257" s="22">
        <v>0.59520000000000006</v>
      </c>
      <c r="O1257" s="24">
        <v>0.51150000000000007</v>
      </c>
      <c r="P1257" s="24">
        <v>0.93</v>
      </c>
      <c r="Q1257" s="24">
        <v>0.8277000000000001</v>
      </c>
      <c r="R1257" s="24">
        <v>0.43710000000000004</v>
      </c>
      <c r="S1257" s="24">
        <v>0.12090000000000001</v>
      </c>
      <c r="T1257" s="24">
        <v>0.6231000000000001</v>
      </c>
      <c r="U1257" s="24">
        <v>0.42780000000000001</v>
      </c>
      <c r="V1257" s="24">
        <v>0.73470000000000002</v>
      </c>
      <c r="W1257" s="24">
        <v>0.91139999999999999</v>
      </c>
      <c r="X1257" s="24">
        <v>0.83700000000000008</v>
      </c>
      <c r="Y1257" s="24">
        <v>0.87420000000000009</v>
      </c>
      <c r="Z1257" s="24">
        <v>0.92070000000000007</v>
      </c>
      <c r="AA1257" s="25">
        <v>0</v>
      </c>
      <c r="AB1257" s="25">
        <v>30.69</v>
      </c>
      <c r="AC1257" s="25">
        <v>0</v>
      </c>
      <c r="AD1257" s="25">
        <v>13.020000000000001</v>
      </c>
      <c r="AE1257" s="25">
        <v>6.5100000000000007</v>
      </c>
      <c r="AF1257" s="25">
        <v>15.81</v>
      </c>
      <c r="AG1257" s="25">
        <v>13.950000000000001</v>
      </c>
      <c r="AH1257" s="25">
        <v>12.09</v>
      </c>
      <c r="AI1257" s="25">
        <v>14.88</v>
      </c>
      <c r="AJ1257" s="25">
        <v>8.370000000000001</v>
      </c>
      <c r="AK1257" s="25">
        <v>12.09</v>
      </c>
      <c r="AL1257" s="25">
        <v>24.18</v>
      </c>
      <c r="AM1257" s="25">
        <v>27.900000000000002</v>
      </c>
      <c r="AN1257" s="25">
        <v>5.58</v>
      </c>
      <c r="AO1257" s="25">
        <v>16.740000000000002</v>
      </c>
      <c r="AP1257" s="25">
        <v>44.64</v>
      </c>
      <c r="AQ1257" s="25">
        <v>19.53</v>
      </c>
      <c r="AR1257" s="25">
        <v>10.23</v>
      </c>
      <c r="AS1257" s="25">
        <v>0.93</v>
      </c>
      <c r="AT1257" s="25">
        <v>0</v>
      </c>
      <c r="AU1257" s="25">
        <v>40.92</v>
      </c>
      <c r="AV1257" s="25">
        <v>31.62</v>
      </c>
      <c r="AW1257" s="25">
        <v>10.23</v>
      </c>
      <c r="AX1257" s="25">
        <v>6.5100000000000007</v>
      </c>
      <c r="AY1257" s="25">
        <v>39.06</v>
      </c>
      <c r="AZ1257" s="25">
        <v>10.23</v>
      </c>
      <c r="BA1257" s="25">
        <v>26.970000000000002</v>
      </c>
      <c r="BB1257" s="25">
        <v>0.93</v>
      </c>
      <c r="BC1257" s="25">
        <v>36.270000000000003</v>
      </c>
      <c r="BD1257" s="25">
        <v>19.53</v>
      </c>
      <c r="BE1257" s="25">
        <v>11.16</v>
      </c>
      <c r="BF1257" s="25">
        <v>0</v>
      </c>
      <c r="BG1257" s="25">
        <v>0</v>
      </c>
      <c r="BH1257" s="25">
        <v>11.16</v>
      </c>
      <c r="BI1257" s="25">
        <v>5.58</v>
      </c>
      <c r="BJ1257" s="25">
        <v>26.970000000000002</v>
      </c>
      <c r="BK1257" s="25">
        <v>0.93</v>
      </c>
      <c r="BL1257" s="25">
        <v>4.6500000000000004</v>
      </c>
      <c r="BM1257" s="25">
        <v>26.040000000000003</v>
      </c>
      <c r="BN1257" s="25">
        <v>18.600000000000001</v>
      </c>
      <c r="BO1257" t="s">
        <v>40</v>
      </c>
    </row>
    <row r="1258" spans="1:67" x14ac:dyDescent="0.25">
      <c r="A1258" s="6">
        <v>44970</v>
      </c>
      <c r="B1258" t="s">
        <v>8</v>
      </c>
      <c r="C1258">
        <v>13</v>
      </c>
      <c r="D1258">
        <f t="shared" si="128"/>
        <v>480.81000000000006</v>
      </c>
      <c r="E1258">
        <f t="shared" si="129"/>
        <v>74.40000000000002</v>
      </c>
      <c r="F1258">
        <f t="shared" si="130"/>
        <v>127.41000000000001</v>
      </c>
      <c r="G1258">
        <f t="shared" si="131"/>
        <v>169.26</v>
      </c>
      <c r="H1258">
        <f t="shared" si="132"/>
        <v>109.74000000000001</v>
      </c>
      <c r="I1258">
        <v>0</v>
      </c>
      <c r="J1258" s="22">
        <v>0.53939999999999999</v>
      </c>
      <c r="K1258" s="22">
        <v>0.32550000000000007</v>
      </c>
      <c r="L1258" s="22">
        <v>0.70680000000000009</v>
      </c>
      <c r="M1258" s="22">
        <v>0.79980000000000007</v>
      </c>
      <c r="N1258" s="22">
        <v>0.31620000000000004</v>
      </c>
      <c r="O1258" s="24">
        <v>0.51150000000000007</v>
      </c>
      <c r="P1258" s="24">
        <v>0.6231000000000001</v>
      </c>
      <c r="Q1258" s="24">
        <v>0.55800000000000005</v>
      </c>
      <c r="R1258" s="24">
        <v>0.64170000000000005</v>
      </c>
      <c r="S1258" s="24">
        <v>0.58590000000000009</v>
      </c>
      <c r="T1258" s="24">
        <v>0.64170000000000005</v>
      </c>
      <c r="U1258" s="24">
        <v>0.79049999999999998</v>
      </c>
      <c r="V1258" s="24">
        <v>0.2697</v>
      </c>
      <c r="W1258" s="24">
        <v>0.84630000000000005</v>
      </c>
      <c r="X1258" s="24">
        <v>0.89280000000000004</v>
      </c>
      <c r="Y1258" s="24">
        <v>0.86490000000000011</v>
      </c>
      <c r="Z1258" s="24">
        <v>0.67890000000000006</v>
      </c>
      <c r="AA1258" s="25">
        <v>0</v>
      </c>
      <c r="AB1258" s="25">
        <v>4.6500000000000004</v>
      </c>
      <c r="AC1258" s="25">
        <v>30.69</v>
      </c>
      <c r="AD1258" s="25">
        <v>0</v>
      </c>
      <c r="AE1258" s="25">
        <v>0</v>
      </c>
      <c r="AF1258" s="25">
        <v>3.72</v>
      </c>
      <c r="AG1258" s="25">
        <v>46.5</v>
      </c>
      <c r="AH1258" s="25">
        <v>27.900000000000002</v>
      </c>
      <c r="AI1258" s="25">
        <v>0</v>
      </c>
      <c r="AJ1258" s="25">
        <v>13.950000000000001</v>
      </c>
      <c r="AK1258" s="25">
        <v>38.130000000000003</v>
      </c>
      <c r="AL1258" s="25">
        <v>9.3000000000000007</v>
      </c>
      <c r="AM1258" s="25">
        <v>2.79</v>
      </c>
      <c r="AN1258" s="25">
        <v>8.370000000000001</v>
      </c>
      <c r="AO1258" s="25">
        <v>0</v>
      </c>
      <c r="AP1258" s="25">
        <v>5.58</v>
      </c>
      <c r="AQ1258" s="25">
        <v>14.88</v>
      </c>
      <c r="AR1258" s="25">
        <v>0</v>
      </c>
      <c r="AS1258" s="25">
        <v>29.76</v>
      </c>
      <c r="AT1258" s="25">
        <v>39.06</v>
      </c>
      <c r="AU1258" s="25">
        <v>0</v>
      </c>
      <c r="AV1258" s="25">
        <v>4.6500000000000004</v>
      </c>
      <c r="AW1258" s="25">
        <v>42.78</v>
      </c>
      <c r="AX1258" s="25">
        <v>12.09</v>
      </c>
      <c r="AY1258" s="25">
        <v>40.92</v>
      </c>
      <c r="AZ1258" s="25">
        <v>0</v>
      </c>
      <c r="BA1258" s="25">
        <v>10.23</v>
      </c>
      <c r="BB1258" s="25">
        <v>28.830000000000002</v>
      </c>
      <c r="BC1258" s="25">
        <v>18.600000000000001</v>
      </c>
      <c r="BD1258" s="25">
        <v>11.16</v>
      </c>
      <c r="BE1258" s="25">
        <v>0</v>
      </c>
      <c r="BF1258" s="25">
        <v>0</v>
      </c>
      <c r="BG1258" s="25">
        <v>9.3000000000000007</v>
      </c>
      <c r="BH1258" s="25">
        <v>13.950000000000001</v>
      </c>
      <c r="BI1258" s="25">
        <v>26.040000000000003</v>
      </c>
      <c r="BJ1258" s="25">
        <v>0</v>
      </c>
      <c r="BK1258" s="25">
        <v>18.600000000000001</v>
      </c>
      <c r="BL1258" s="25">
        <v>0</v>
      </c>
      <c r="BM1258" s="25">
        <v>0</v>
      </c>
      <c r="BN1258" s="25">
        <v>6.5100000000000007</v>
      </c>
      <c r="BO1258" t="s">
        <v>40</v>
      </c>
    </row>
    <row r="1259" spans="1:67" x14ac:dyDescent="0.25">
      <c r="A1259" s="6">
        <v>44971</v>
      </c>
      <c r="B1259" t="s">
        <v>8</v>
      </c>
      <c r="C1259">
        <v>14</v>
      </c>
      <c r="D1259">
        <f t="shared" si="128"/>
        <v>421.29</v>
      </c>
      <c r="E1259">
        <f t="shared" si="129"/>
        <v>144.15</v>
      </c>
      <c r="F1259">
        <f t="shared" si="130"/>
        <v>97.65</v>
      </c>
      <c r="G1259">
        <f t="shared" si="131"/>
        <v>92.070000000000007</v>
      </c>
      <c r="H1259">
        <f t="shared" si="132"/>
        <v>87.42</v>
      </c>
      <c r="I1259">
        <v>1</v>
      </c>
      <c r="J1259" s="22">
        <v>0.23250000000000001</v>
      </c>
      <c r="K1259" s="22">
        <v>0.52080000000000004</v>
      </c>
      <c r="L1259" s="22">
        <v>0.74400000000000011</v>
      </c>
      <c r="M1259" s="22">
        <v>0.74400000000000011</v>
      </c>
      <c r="N1259" s="22">
        <v>0.88350000000000006</v>
      </c>
      <c r="O1259" s="24">
        <v>0.65100000000000013</v>
      </c>
      <c r="P1259" s="24">
        <v>0.89280000000000004</v>
      </c>
      <c r="Q1259" s="24">
        <v>0.12090000000000001</v>
      </c>
      <c r="R1259" s="24">
        <v>0.8277000000000001</v>
      </c>
      <c r="S1259" s="24">
        <v>0.63240000000000007</v>
      </c>
      <c r="T1259" s="24">
        <v>0.89280000000000004</v>
      </c>
      <c r="U1259" s="24">
        <v>0.85560000000000003</v>
      </c>
      <c r="V1259" s="24">
        <v>0.3906</v>
      </c>
      <c r="W1259" s="24">
        <v>0.71610000000000007</v>
      </c>
      <c r="X1259" s="24">
        <v>0.76260000000000006</v>
      </c>
      <c r="Y1259" s="24">
        <v>0.80910000000000004</v>
      </c>
      <c r="Z1259" s="24">
        <v>0.6231000000000001</v>
      </c>
      <c r="AA1259" s="25">
        <v>13.020000000000001</v>
      </c>
      <c r="AB1259" s="25">
        <v>6.5100000000000007</v>
      </c>
      <c r="AC1259" s="25">
        <v>0</v>
      </c>
      <c r="AD1259" s="25">
        <v>4.6500000000000004</v>
      </c>
      <c r="AE1259" s="25">
        <v>50.220000000000006</v>
      </c>
      <c r="AF1259" s="25">
        <v>1.86</v>
      </c>
      <c r="AG1259" s="25">
        <v>7.44</v>
      </c>
      <c r="AH1259" s="25">
        <v>0</v>
      </c>
      <c r="AI1259" s="25">
        <v>12.09</v>
      </c>
      <c r="AJ1259" s="25">
        <v>1.86</v>
      </c>
      <c r="AK1259" s="25">
        <v>42.78</v>
      </c>
      <c r="AL1259" s="25">
        <v>0</v>
      </c>
      <c r="AM1259" s="25">
        <v>8.370000000000001</v>
      </c>
      <c r="AN1259" s="25">
        <v>0</v>
      </c>
      <c r="AO1259" s="25">
        <v>15.81</v>
      </c>
      <c r="AP1259" s="25">
        <v>22.32</v>
      </c>
      <c r="AQ1259" s="25">
        <v>12.09</v>
      </c>
      <c r="AR1259" s="25">
        <v>13.020000000000001</v>
      </c>
      <c r="AS1259" s="25">
        <v>11.16</v>
      </c>
      <c r="AT1259" s="25">
        <v>4.6500000000000004</v>
      </c>
      <c r="AU1259" s="25">
        <v>0</v>
      </c>
      <c r="AV1259" s="25">
        <v>10.23</v>
      </c>
      <c r="AW1259" s="25">
        <v>0</v>
      </c>
      <c r="AX1259" s="25">
        <v>6.5100000000000007</v>
      </c>
      <c r="AY1259" s="25">
        <v>24.18</v>
      </c>
      <c r="AZ1259" s="25">
        <v>8.370000000000001</v>
      </c>
      <c r="BA1259" s="25">
        <v>1.86</v>
      </c>
      <c r="BB1259" s="25">
        <v>26.970000000000002</v>
      </c>
      <c r="BC1259" s="25">
        <v>8.370000000000001</v>
      </c>
      <c r="BD1259" s="25">
        <v>5.58</v>
      </c>
      <c r="BE1259" s="25">
        <v>0</v>
      </c>
      <c r="BF1259" s="25">
        <v>26.040000000000003</v>
      </c>
      <c r="BG1259" s="25">
        <v>0</v>
      </c>
      <c r="BH1259" s="25">
        <v>11.16</v>
      </c>
      <c r="BI1259" s="25">
        <v>10.23</v>
      </c>
      <c r="BJ1259" s="25">
        <v>17.670000000000002</v>
      </c>
      <c r="BK1259" s="25">
        <v>26.970000000000002</v>
      </c>
      <c r="BL1259" s="25">
        <v>13.020000000000001</v>
      </c>
      <c r="BM1259" s="25">
        <v>18.600000000000001</v>
      </c>
      <c r="BN1259" s="25">
        <v>20.46</v>
      </c>
      <c r="BO1259" t="s">
        <v>40</v>
      </c>
    </row>
    <row r="1260" spans="1:67" x14ac:dyDescent="0.25">
      <c r="A1260" s="6">
        <v>44972</v>
      </c>
      <c r="B1260" t="s">
        <v>8</v>
      </c>
      <c r="C1260">
        <v>15</v>
      </c>
      <c r="D1260">
        <f t="shared" si="128"/>
        <v>377.58000000000004</v>
      </c>
      <c r="E1260">
        <f t="shared" si="129"/>
        <v>75.33</v>
      </c>
      <c r="F1260">
        <f t="shared" si="130"/>
        <v>96.72</v>
      </c>
      <c r="G1260">
        <f t="shared" si="131"/>
        <v>107.88</v>
      </c>
      <c r="H1260">
        <f t="shared" si="132"/>
        <v>97.65</v>
      </c>
      <c r="I1260">
        <v>0</v>
      </c>
      <c r="J1260" s="22">
        <v>0.37200000000000005</v>
      </c>
      <c r="K1260" s="22">
        <v>0.81840000000000002</v>
      </c>
      <c r="L1260" s="22">
        <v>0.66959999999999997</v>
      </c>
      <c r="M1260" s="22">
        <v>0.8277000000000001</v>
      </c>
      <c r="N1260" s="22">
        <v>0.5766</v>
      </c>
      <c r="O1260" s="24">
        <v>0.93</v>
      </c>
      <c r="P1260" s="24">
        <v>0.53939999999999999</v>
      </c>
      <c r="Q1260" s="24">
        <v>0.12090000000000001</v>
      </c>
      <c r="R1260" s="24">
        <v>0.13950000000000001</v>
      </c>
      <c r="S1260" s="24">
        <v>0.60450000000000004</v>
      </c>
      <c r="T1260" s="24">
        <v>0.64170000000000005</v>
      </c>
      <c r="U1260" s="24">
        <v>0.78120000000000001</v>
      </c>
      <c r="V1260" s="24">
        <v>0.84630000000000005</v>
      </c>
      <c r="W1260" s="24">
        <v>0.85560000000000003</v>
      </c>
      <c r="X1260" s="24">
        <v>0.65100000000000013</v>
      </c>
      <c r="Y1260" s="24">
        <v>0.33479999999999999</v>
      </c>
      <c r="Z1260" s="24">
        <v>0.8277000000000001</v>
      </c>
      <c r="AA1260" s="25">
        <v>0</v>
      </c>
      <c r="AB1260" s="25">
        <v>0</v>
      </c>
      <c r="AC1260" s="25">
        <v>2.79</v>
      </c>
      <c r="AD1260" s="25">
        <v>22.32</v>
      </c>
      <c r="AE1260" s="25">
        <v>0</v>
      </c>
      <c r="AF1260" s="25">
        <v>7.44</v>
      </c>
      <c r="AG1260" s="25">
        <v>30.69</v>
      </c>
      <c r="AH1260" s="25">
        <v>21.39</v>
      </c>
      <c r="AI1260" s="25">
        <v>0</v>
      </c>
      <c r="AJ1260" s="25">
        <v>12.09</v>
      </c>
      <c r="AK1260" s="25">
        <v>8.370000000000001</v>
      </c>
      <c r="AL1260" s="25">
        <v>0</v>
      </c>
      <c r="AM1260" s="25">
        <v>12.09</v>
      </c>
      <c r="AN1260" s="25">
        <v>0</v>
      </c>
      <c r="AO1260" s="25">
        <v>34.410000000000004</v>
      </c>
      <c r="AP1260" s="25">
        <v>14.88</v>
      </c>
      <c r="AQ1260" s="25">
        <v>13.020000000000001</v>
      </c>
      <c r="AR1260" s="25">
        <v>12.09</v>
      </c>
      <c r="AS1260" s="25">
        <v>11.16</v>
      </c>
      <c r="AT1260" s="25">
        <v>0</v>
      </c>
      <c r="AU1260" s="25">
        <v>11.16</v>
      </c>
      <c r="AV1260" s="25">
        <v>2.79</v>
      </c>
      <c r="AW1260" s="25">
        <v>11.16</v>
      </c>
      <c r="AX1260" s="25">
        <v>0</v>
      </c>
      <c r="AY1260" s="25">
        <v>10.23</v>
      </c>
      <c r="AZ1260" s="25">
        <v>26.970000000000002</v>
      </c>
      <c r="BA1260" s="25">
        <v>30.69</v>
      </c>
      <c r="BB1260" s="25">
        <v>1.86</v>
      </c>
      <c r="BC1260" s="25">
        <v>11.16</v>
      </c>
      <c r="BD1260" s="25">
        <v>1.86</v>
      </c>
      <c r="BE1260" s="25">
        <v>0</v>
      </c>
      <c r="BF1260" s="25">
        <v>0</v>
      </c>
      <c r="BG1260" s="25">
        <v>16.740000000000002</v>
      </c>
      <c r="BH1260" s="25">
        <v>33.480000000000004</v>
      </c>
      <c r="BI1260" s="25">
        <v>0</v>
      </c>
      <c r="BJ1260" s="25">
        <v>3.72</v>
      </c>
      <c r="BK1260" s="25">
        <v>8.370000000000001</v>
      </c>
      <c r="BL1260" s="25">
        <v>0.93</v>
      </c>
      <c r="BM1260" s="25">
        <v>0</v>
      </c>
      <c r="BN1260" s="25">
        <v>12.09</v>
      </c>
      <c r="BO1260" t="s">
        <v>40</v>
      </c>
    </row>
    <row r="1261" spans="1:67" x14ac:dyDescent="0.25">
      <c r="A1261" s="6">
        <v>44973</v>
      </c>
      <c r="B1261" t="s">
        <v>8</v>
      </c>
      <c r="C1261">
        <v>16</v>
      </c>
      <c r="D1261">
        <f t="shared" si="128"/>
        <v>449.18999999999994</v>
      </c>
      <c r="E1261">
        <f t="shared" si="129"/>
        <v>151.59</v>
      </c>
      <c r="F1261">
        <f t="shared" si="130"/>
        <v>103.23</v>
      </c>
      <c r="G1261">
        <f t="shared" si="131"/>
        <v>90.21</v>
      </c>
      <c r="H1261">
        <f t="shared" si="132"/>
        <v>104.16</v>
      </c>
      <c r="I1261">
        <v>0</v>
      </c>
      <c r="J1261" s="22">
        <v>0.74400000000000011</v>
      </c>
      <c r="K1261" s="22">
        <v>0.58590000000000009</v>
      </c>
      <c r="L1261" s="22">
        <v>0.72540000000000004</v>
      </c>
      <c r="M1261" s="22">
        <v>0.86490000000000011</v>
      </c>
      <c r="N1261" s="22">
        <v>0.85560000000000003</v>
      </c>
      <c r="O1261" s="24">
        <v>0.6603</v>
      </c>
      <c r="P1261" s="24">
        <v>0.63240000000000007</v>
      </c>
      <c r="Q1261" s="24">
        <v>0.65100000000000013</v>
      </c>
      <c r="R1261" s="24">
        <v>0.70680000000000009</v>
      </c>
      <c r="S1261" s="24">
        <v>0.61380000000000001</v>
      </c>
      <c r="T1261" s="24">
        <v>0.90210000000000001</v>
      </c>
      <c r="U1261" s="24">
        <v>0.53939999999999999</v>
      </c>
      <c r="V1261" s="24">
        <v>0.45569999999999999</v>
      </c>
      <c r="W1261" s="24">
        <v>0.48360000000000003</v>
      </c>
      <c r="X1261" s="24">
        <v>0.85560000000000003</v>
      </c>
      <c r="Y1261" s="24">
        <v>0.50220000000000009</v>
      </c>
      <c r="Z1261" s="24">
        <v>0.51150000000000007</v>
      </c>
      <c r="AA1261" s="25">
        <v>9.3000000000000007</v>
      </c>
      <c r="AB1261" s="25">
        <v>0</v>
      </c>
      <c r="AC1261" s="25">
        <v>1.86</v>
      </c>
      <c r="AD1261" s="25">
        <v>27.900000000000002</v>
      </c>
      <c r="AE1261" s="25">
        <v>13.950000000000001</v>
      </c>
      <c r="AF1261" s="25">
        <v>13.020000000000001</v>
      </c>
      <c r="AG1261" s="25">
        <v>24.18</v>
      </c>
      <c r="AH1261" s="25">
        <v>0</v>
      </c>
      <c r="AI1261" s="25">
        <v>11.16</v>
      </c>
      <c r="AJ1261" s="25">
        <v>1.86</v>
      </c>
      <c r="AK1261" s="25">
        <v>35.340000000000003</v>
      </c>
      <c r="AL1261" s="25">
        <v>10.23</v>
      </c>
      <c r="AM1261" s="25">
        <v>0</v>
      </c>
      <c r="AN1261" s="25">
        <v>13.950000000000001</v>
      </c>
      <c r="AO1261" s="25">
        <v>25.110000000000003</v>
      </c>
      <c r="AP1261" s="25">
        <v>5.58</v>
      </c>
      <c r="AQ1261" s="25">
        <v>6.5100000000000007</v>
      </c>
      <c r="AR1261" s="25">
        <v>20.46</v>
      </c>
      <c r="AS1261" s="25">
        <v>22.32</v>
      </c>
      <c r="AT1261" s="25">
        <v>0</v>
      </c>
      <c r="AU1261" s="25">
        <v>0</v>
      </c>
      <c r="AV1261" s="25">
        <v>11.16</v>
      </c>
      <c r="AW1261" s="25">
        <v>11.16</v>
      </c>
      <c r="AX1261" s="25">
        <v>21.39</v>
      </c>
      <c r="AY1261" s="25">
        <v>6.5100000000000007</v>
      </c>
      <c r="AZ1261" s="25">
        <v>0</v>
      </c>
      <c r="BA1261" s="25">
        <v>0</v>
      </c>
      <c r="BB1261" s="25">
        <v>0</v>
      </c>
      <c r="BC1261" s="25">
        <v>9.3000000000000007</v>
      </c>
      <c r="BD1261" s="25">
        <v>30.69</v>
      </c>
      <c r="BE1261" s="25">
        <v>37.200000000000003</v>
      </c>
      <c r="BF1261" s="25">
        <v>17.670000000000002</v>
      </c>
      <c r="BG1261" s="25">
        <v>0</v>
      </c>
      <c r="BH1261" s="25">
        <v>0</v>
      </c>
      <c r="BI1261" s="25">
        <v>9.3000000000000007</v>
      </c>
      <c r="BJ1261" s="25">
        <v>3.72</v>
      </c>
      <c r="BK1261" s="25">
        <v>33.480000000000004</v>
      </c>
      <c r="BL1261" s="25">
        <v>13.020000000000001</v>
      </c>
      <c r="BM1261" s="25">
        <v>33.480000000000004</v>
      </c>
      <c r="BN1261" s="25">
        <v>3.72</v>
      </c>
      <c r="BO1261" t="s">
        <v>40</v>
      </c>
    </row>
    <row r="1262" spans="1:67" x14ac:dyDescent="0.25">
      <c r="A1262" s="6">
        <v>44974</v>
      </c>
      <c r="B1262" t="s">
        <v>8</v>
      </c>
      <c r="C1262">
        <v>17</v>
      </c>
      <c r="D1262">
        <f t="shared" si="128"/>
        <v>552.42000000000007</v>
      </c>
      <c r="E1262">
        <f t="shared" si="129"/>
        <v>146.01000000000002</v>
      </c>
      <c r="F1262">
        <f t="shared" si="130"/>
        <v>121.83000000000001</v>
      </c>
      <c r="G1262">
        <f t="shared" si="131"/>
        <v>179.49</v>
      </c>
      <c r="H1262">
        <f t="shared" si="132"/>
        <v>105.09000000000002</v>
      </c>
      <c r="I1262">
        <v>0</v>
      </c>
      <c r="J1262" s="22">
        <v>0.61380000000000001</v>
      </c>
      <c r="K1262" s="22">
        <v>0.78120000000000001</v>
      </c>
      <c r="L1262" s="22">
        <v>0.67890000000000006</v>
      </c>
      <c r="M1262" s="22">
        <v>0.79049999999999998</v>
      </c>
      <c r="N1262" s="22">
        <v>0.84630000000000005</v>
      </c>
      <c r="O1262" s="24">
        <v>0.83700000000000008</v>
      </c>
      <c r="P1262" s="24">
        <v>0.72540000000000004</v>
      </c>
      <c r="Q1262" s="24">
        <v>0.69750000000000001</v>
      </c>
      <c r="R1262" s="24">
        <v>0.56730000000000003</v>
      </c>
      <c r="S1262" s="24">
        <v>0.64170000000000005</v>
      </c>
      <c r="T1262" s="24">
        <v>0.63240000000000007</v>
      </c>
      <c r="U1262" s="24">
        <v>0.73470000000000002</v>
      </c>
      <c r="V1262" s="24">
        <v>0.79049999999999998</v>
      </c>
      <c r="W1262" s="24">
        <v>0.37200000000000005</v>
      </c>
      <c r="X1262" s="24">
        <v>0.83700000000000008</v>
      </c>
      <c r="Y1262" s="24">
        <v>0.37200000000000005</v>
      </c>
      <c r="Z1262" s="24">
        <v>0.39990000000000003</v>
      </c>
      <c r="AA1262" s="25">
        <v>0</v>
      </c>
      <c r="AB1262" s="25">
        <v>9.3000000000000007</v>
      </c>
      <c r="AC1262" s="25">
        <v>0</v>
      </c>
      <c r="AD1262" s="25">
        <v>36.270000000000003</v>
      </c>
      <c r="AE1262" s="25">
        <v>0</v>
      </c>
      <c r="AF1262" s="25">
        <v>26.970000000000002</v>
      </c>
      <c r="AG1262" s="25">
        <v>0</v>
      </c>
      <c r="AH1262" s="25">
        <v>19.53</v>
      </c>
      <c r="AI1262" s="25">
        <v>26.970000000000002</v>
      </c>
      <c r="AJ1262" s="25">
        <v>2.79</v>
      </c>
      <c r="AK1262" s="25">
        <v>4.6500000000000004</v>
      </c>
      <c r="AL1262" s="25">
        <v>0</v>
      </c>
      <c r="AM1262" s="25">
        <v>13.020000000000001</v>
      </c>
      <c r="AN1262" s="25">
        <v>37.200000000000003</v>
      </c>
      <c r="AO1262" s="25">
        <v>9.3000000000000007</v>
      </c>
      <c r="AP1262" s="25">
        <v>0</v>
      </c>
      <c r="AQ1262" s="25">
        <v>5.58</v>
      </c>
      <c r="AR1262" s="25">
        <v>23.25</v>
      </c>
      <c r="AS1262" s="25">
        <v>10.23</v>
      </c>
      <c r="AT1262" s="25">
        <v>6.5100000000000007</v>
      </c>
      <c r="AU1262" s="25">
        <v>6.5100000000000007</v>
      </c>
      <c r="AV1262" s="25">
        <v>11.16</v>
      </c>
      <c r="AW1262" s="25">
        <v>4.6500000000000004</v>
      </c>
      <c r="AX1262" s="25">
        <v>0</v>
      </c>
      <c r="AY1262" s="25">
        <v>26.970000000000002</v>
      </c>
      <c r="AZ1262" s="25">
        <v>24.18</v>
      </c>
      <c r="BA1262" s="25">
        <v>35.340000000000003</v>
      </c>
      <c r="BB1262" s="25">
        <v>19.53</v>
      </c>
      <c r="BC1262" s="25">
        <v>6.5100000000000007</v>
      </c>
      <c r="BD1262" s="25">
        <v>44.64</v>
      </c>
      <c r="BE1262" s="25">
        <v>0</v>
      </c>
      <c r="BF1262" s="25">
        <v>9.3000000000000007</v>
      </c>
      <c r="BG1262" s="25">
        <v>3.72</v>
      </c>
      <c r="BH1262" s="25">
        <v>33.480000000000004</v>
      </c>
      <c r="BI1262" s="25">
        <v>15.81</v>
      </c>
      <c r="BJ1262" s="25">
        <v>21.39</v>
      </c>
      <c r="BK1262" s="25">
        <v>2.79</v>
      </c>
      <c r="BL1262" s="25">
        <v>9.3000000000000007</v>
      </c>
      <c r="BM1262" s="25">
        <v>34.410000000000004</v>
      </c>
      <c r="BN1262" s="25">
        <v>15.81</v>
      </c>
      <c r="BO1262" t="s">
        <v>40</v>
      </c>
    </row>
    <row r="1263" spans="1:67" x14ac:dyDescent="0.25">
      <c r="A1263" s="6">
        <v>44975</v>
      </c>
      <c r="B1263" t="s">
        <v>8</v>
      </c>
      <c r="C1263">
        <v>18</v>
      </c>
      <c r="D1263">
        <f t="shared" si="128"/>
        <v>343.17</v>
      </c>
      <c r="E1263">
        <f t="shared" si="129"/>
        <v>115.32000000000001</v>
      </c>
      <c r="F1263">
        <f t="shared" si="130"/>
        <v>65.100000000000009</v>
      </c>
      <c r="G1263">
        <f t="shared" si="131"/>
        <v>93.930000000000021</v>
      </c>
      <c r="H1263">
        <f t="shared" si="132"/>
        <v>68.820000000000007</v>
      </c>
      <c r="I1263">
        <v>0</v>
      </c>
      <c r="J1263" s="22">
        <v>0.45569999999999999</v>
      </c>
      <c r="K1263" s="22">
        <v>0.88350000000000006</v>
      </c>
      <c r="L1263" s="22">
        <v>0.73470000000000002</v>
      </c>
      <c r="M1263" s="22">
        <v>0.66959999999999997</v>
      </c>
      <c r="N1263" s="22">
        <v>0.68820000000000003</v>
      </c>
      <c r="O1263" s="24">
        <v>0.59520000000000006</v>
      </c>
      <c r="P1263" s="24">
        <v>0.2883</v>
      </c>
      <c r="Q1263" s="24">
        <v>0.85560000000000003</v>
      </c>
      <c r="R1263" s="24">
        <v>0.80910000000000004</v>
      </c>
      <c r="S1263" s="24">
        <v>0.89280000000000004</v>
      </c>
      <c r="T1263" s="24">
        <v>0.79980000000000007</v>
      </c>
      <c r="U1263" s="24">
        <v>0.43710000000000004</v>
      </c>
      <c r="V1263" s="24">
        <v>0.85560000000000003</v>
      </c>
      <c r="W1263" s="24">
        <v>0.52080000000000004</v>
      </c>
      <c r="X1263" s="24">
        <v>0.88350000000000006</v>
      </c>
      <c r="Y1263" s="24">
        <v>0.87420000000000009</v>
      </c>
      <c r="Z1263" s="24">
        <v>0.79049999999999998</v>
      </c>
      <c r="AA1263" s="25">
        <v>4.6500000000000004</v>
      </c>
      <c r="AB1263" s="25">
        <v>0</v>
      </c>
      <c r="AC1263" s="25">
        <v>13.950000000000001</v>
      </c>
      <c r="AD1263" s="25">
        <v>0</v>
      </c>
      <c r="AE1263" s="25">
        <v>0</v>
      </c>
      <c r="AF1263" s="25">
        <v>12.09</v>
      </c>
      <c r="AG1263" s="25">
        <v>0</v>
      </c>
      <c r="AH1263" s="25">
        <v>13.020000000000001</v>
      </c>
      <c r="AI1263" s="25">
        <v>19.53</v>
      </c>
      <c r="AJ1263" s="25">
        <v>1.86</v>
      </c>
      <c r="AK1263" s="25">
        <v>4.6500000000000004</v>
      </c>
      <c r="AL1263" s="25">
        <v>1.86</v>
      </c>
      <c r="AM1263" s="25">
        <v>31.62</v>
      </c>
      <c r="AN1263" s="25">
        <v>0</v>
      </c>
      <c r="AO1263" s="25">
        <v>0</v>
      </c>
      <c r="AP1263" s="25">
        <v>0</v>
      </c>
      <c r="AQ1263" s="25">
        <v>27.900000000000002</v>
      </c>
      <c r="AR1263" s="25">
        <v>0</v>
      </c>
      <c r="AS1263" s="25">
        <v>7.44</v>
      </c>
      <c r="AT1263" s="25">
        <v>0</v>
      </c>
      <c r="AU1263" s="25">
        <v>4.6500000000000004</v>
      </c>
      <c r="AV1263" s="25">
        <v>0</v>
      </c>
      <c r="AW1263" s="25">
        <v>26.040000000000003</v>
      </c>
      <c r="AX1263" s="25">
        <v>17.670000000000002</v>
      </c>
      <c r="AY1263" s="25">
        <v>3.72</v>
      </c>
      <c r="AZ1263" s="25">
        <v>39.06</v>
      </c>
      <c r="BA1263" s="25">
        <v>2.79</v>
      </c>
      <c r="BB1263" s="25">
        <v>0</v>
      </c>
      <c r="BC1263" s="25">
        <v>0</v>
      </c>
      <c r="BD1263" s="25">
        <v>0</v>
      </c>
      <c r="BE1263" s="25">
        <v>0</v>
      </c>
      <c r="BF1263" s="25">
        <v>0</v>
      </c>
      <c r="BG1263" s="25">
        <v>11.16</v>
      </c>
      <c r="BH1263" s="25">
        <v>29.76</v>
      </c>
      <c r="BI1263" s="25">
        <v>1.86</v>
      </c>
      <c r="BJ1263" s="25">
        <v>26.040000000000003</v>
      </c>
      <c r="BK1263" s="25">
        <v>0</v>
      </c>
      <c r="BL1263" s="25">
        <v>7.44</v>
      </c>
      <c r="BM1263" s="25">
        <v>39.06</v>
      </c>
      <c r="BN1263" s="25">
        <v>0</v>
      </c>
      <c r="BO1263" t="s">
        <v>40</v>
      </c>
    </row>
    <row r="1264" spans="1:67" x14ac:dyDescent="0.25">
      <c r="A1264" s="6">
        <v>44976</v>
      </c>
      <c r="B1264" t="s">
        <v>8</v>
      </c>
      <c r="C1264">
        <v>19</v>
      </c>
      <c r="D1264">
        <f t="shared" si="128"/>
        <v>357.12</v>
      </c>
      <c r="E1264">
        <f t="shared" si="129"/>
        <v>89.28</v>
      </c>
      <c r="F1264">
        <f t="shared" si="130"/>
        <v>77.19</v>
      </c>
      <c r="G1264">
        <f t="shared" si="131"/>
        <v>80.910000000000011</v>
      </c>
      <c r="H1264">
        <f t="shared" si="132"/>
        <v>109.74000000000001</v>
      </c>
      <c r="I1264">
        <v>0</v>
      </c>
      <c r="J1264" s="22">
        <v>0.26040000000000002</v>
      </c>
      <c r="K1264" s="22">
        <v>0.81840000000000002</v>
      </c>
      <c r="L1264" s="22">
        <v>0.68820000000000003</v>
      </c>
      <c r="M1264" s="22">
        <v>0.43710000000000004</v>
      </c>
      <c r="N1264" s="22">
        <v>0.61380000000000001</v>
      </c>
      <c r="O1264" s="24">
        <v>0.83700000000000008</v>
      </c>
      <c r="P1264" s="24">
        <v>0.72540000000000004</v>
      </c>
      <c r="Q1264" s="24">
        <v>0.85560000000000003</v>
      </c>
      <c r="R1264" s="24">
        <v>0.39990000000000003</v>
      </c>
      <c r="S1264" s="24">
        <v>0.3906</v>
      </c>
      <c r="T1264" s="24">
        <v>0.58590000000000009</v>
      </c>
      <c r="U1264" s="24">
        <v>0.54869999999999997</v>
      </c>
      <c r="V1264" s="24">
        <v>0.83700000000000008</v>
      </c>
      <c r="W1264" s="24">
        <v>0.91139999999999999</v>
      </c>
      <c r="X1264" s="24">
        <v>0.8277000000000001</v>
      </c>
      <c r="Y1264" s="24">
        <v>0.41850000000000004</v>
      </c>
      <c r="Z1264" s="24">
        <v>0.37200000000000005</v>
      </c>
      <c r="AA1264" s="25">
        <v>8.370000000000001</v>
      </c>
      <c r="AB1264" s="25">
        <v>39.99</v>
      </c>
      <c r="AC1264" s="25">
        <v>0</v>
      </c>
      <c r="AD1264" s="25">
        <v>5.58</v>
      </c>
      <c r="AE1264" s="25">
        <v>1.86</v>
      </c>
      <c r="AF1264" s="25">
        <v>2.79</v>
      </c>
      <c r="AG1264" s="25">
        <v>11.16</v>
      </c>
      <c r="AH1264" s="25">
        <v>0</v>
      </c>
      <c r="AI1264" s="25">
        <v>1.86</v>
      </c>
      <c r="AJ1264" s="25">
        <v>5.58</v>
      </c>
      <c r="AK1264" s="25">
        <v>2.79</v>
      </c>
      <c r="AL1264" s="25">
        <v>0.93</v>
      </c>
      <c r="AM1264" s="25">
        <v>27.900000000000002</v>
      </c>
      <c r="AN1264" s="25">
        <v>14.88</v>
      </c>
      <c r="AO1264" s="25">
        <v>0</v>
      </c>
      <c r="AP1264" s="25">
        <v>9.3000000000000007</v>
      </c>
      <c r="AQ1264" s="25">
        <v>19.53</v>
      </c>
      <c r="AR1264" s="25">
        <v>17.670000000000002</v>
      </c>
      <c r="AS1264" s="25">
        <v>18.600000000000001</v>
      </c>
      <c r="AT1264" s="25">
        <v>0.93</v>
      </c>
      <c r="AU1264" s="25">
        <v>0</v>
      </c>
      <c r="AV1264" s="25">
        <v>16.740000000000002</v>
      </c>
      <c r="AW1264" s="25">
        <v>0</v>
      </c>
      <c r="AX1264" s="25">
        <v>7.44</v>
      </c>
      <c r="AY1264" s="25">
        <v>5.58</v>
      </c>
      <c r="AZ1264" s="25">
        <v>0.93</v>
      </c>
      <c r="BA1264" s="25">
        <v>0</v>
      </c>
      <c r="BB1264" s="25">
        <v>19.53</v>
      </c>
      <c r="BC1264" s="25">
        <v>27.900000000000002</v>
      </c>
      <c r="BD1264" s="25">
        <v>2.79</v>
      </c>
      <c r="BE1264" s="25">
        <v>22.32</v>
      </c>
      <c r="BF1264" s="25">
        <v>0</v>
      </c>
      <c r="BG1264" s="25">
        <v>10.23</v>
      </c>
      <c r="BH1264" s="25">
        <v>35.340000000000003</v>
      </c>
      <c r="BI1264" s="25">
        <v>0</v>
      </c>
      <c r="BJ1264" s="25">
        <v>0</v>
      </c>
      <c r="BK1264" s="25">
        <v>0</v>
      </c>
      <c r="BL1264" s="25">
        <v>13.950000000000001</v>
      </c>
      <c r="BM1264" s="25">
        <v>5.58</v>
      </c>
      <c r="BN1264" s="25">
        <v>1.86</v>
      </c>
      <c r="BO1264" t="s">
        <v>40</v>
      </c>
    </row>
    <row r="1265" spans="1:67" x14ac:dyDescent="0.25">
      <c r="A1265" s="6">
        <v>44977</v>
      </c>
      <c r="B1265" t="s">
        <v>8</v>
      </c>
      <c r="C1265">
        <v>20</v>
      </c>
      <c r="D1265">
        <f t="shared" si="128"/>
        <v>372.93000000000012</v>
      </c>
      <c r="E1265">
        <f t="shared" si="129"/>
        <v>72.540000000000106</v>
      </c>
      <c r="F1265">
        <f t="shared" si="130"/>
        <v>122.75999999999999</v>
      </c>
      <c r="G1265">
        <f t="shared" si="131"/>
        <v>119.04000000000003</v>
      </c>
      <c r="H1265">
        <f t="shared" si="132"/>
        <v>58.589999999999996</v>
      </c>
      <c r="I1265">
        <v>1</v>
      </c>
      <c r="J1265" s="22">
        <v>0.79980000000000007</v>
      </c>
      <c r="K1265" s="22">
        <v>0.83700000000000008</v>
      </c>
      <c r="L1265" s="22">
        <v>0.86490000000000011</v>
      </c>
      <c r="M1265" s="22">
        <v>0.76260000000000006</v>
      </c>
      <c r="N1265" s="22">
        <v>0.80910000000000004</v>
      </c>
      <c r="O1265" s="24">
        <v>0.70680000000000009</v>
      </c>
      <c r="P1265" s="24">
        <v>0.68820000000000003</v>
      </c>
      <c r="Q1265" s="24">
        <v>0.73470000000000002</v>
      </c>
      <c r="R1265" s="24">
        <v>0.39990000000000003</v>
      </c>
      <c r="S1265" s="24">
        <v>0.65100000000000013</v>
      </c>
      <c r="T1265" s="24">
        <v>0.44640000000000002</v>
      </c>
      <c r="U1265" s="24">
        <v>0.47430000000000005</v>
      </c>
      <c r="V1265" s="24">
        <v>0.48360000000000003</v>
      </c>
      <c r="W1265" s="24">
        <v>0.87420000000000009</v>
      </c>
      <c r="X1265" s="24">
        <v>0.89280000000000004</v>
      </c>
      <c r="Y1265" s="24">
        <v>0.73470000000000002</v>
      </c>
      <c r="Z1265" s="24">
        <v>0.93</v>
      </c>
      <c r="AA1265" s="25">
        <v>2.79</v>
      </c>
      <c r="AB1265" s="25">
        <v>3.72</v>
      </c>
      <c r="AC1265" s="25">
        <v>5.58</v>
      </c>
      <c r="AD1265" s="25">
        <v>0</v>
      </c>
      <c r="AE1265" s="25">
        <v>12.09</v>
      </c>
      <c r="AF1265" s="25">
        <v>47.43</v>
      </c>
      <c r="AG1265" s="25">
        <v>19.53</v>
      </c>
      <c r="AH1265" s="25">
        <v>9.3000000000000007</v>
      </c>
      <c r="AI1265" s="25">
        <v>22.32</v>
      </c>
      <c r="AJ1265" s="25">
        <v>0</v>
      </c>
      <c r="AK1265" s="25">
        <v>29.76</v>
      </c>
      <c r="AL1265" s="25">
        <v>9.3000000000000007</v>
      </c>
      <c r="AM1265" s="25">
        <v>4.6500000000000004</v>
      </c>
      <c r="AN1265" s="25">
        <v>0</v>
      </c>
      <c r="AO1265" s="25">
        <v>0</v>
      </c>
      <c r="AP1265" s="25">
        <v>0</v>
      </c>
      <c r="AQ1265" s="25">
        <v>31.62</v>
      </c>
      <c r="AR1265" s="25">
        <v>5.58</v>
      </c>
      <c r="AS1265" s="25">
        <v>7.44</v>
      </c>
      <c r="AT1265" s="25">
        <v>0</v>
      </c>
      <c r="AU1265" s="25">
        <v>0</v>
      </c>
      <c r="AV1265" s="25">
        <v>35.340000000000003</v>
      </c>
      <c r="AW1265" s="25">
        <v>18.600000000000001</v>
      </c>
      <c r="AX1265" s="25">
        <v>37.200000000000003</v>
      </c>
      <c r="AY1265" s="25">
        <v>0</v>
      </c>
      <c r="AZ1265" s="25">
        <v>13.950000000000001</v>
      </c>
      <c r="BA1265" s="25">
        <v>3.72</v>
      </c>
      <c r="BB1265" s="25">
        <v>8.370000000000001</v>
      </c>
      <c r="BC1265" s="25">
        <v>0.93</v>
      </c>
      <c r="BD1265" s="25">
        <v>0.93</v>
      </c>
      <c r="BE1265" s="25">
        <v>4.6500000000000004</v>
      </c>
      <c r="BF1265" s="25">
        <v>1.8600000000001058</v>
      </c>
      <c r="BG1265" s="25">
        <v>20.46</v>
      </c>
      <c r="BH1265" s="25">
        <v>5.58</v>
      </c>
      <c r="BI1265" s="25">
        <v>7.44</v>
      </c>
      <c r="BJ1265" s="25">
        <v>8.370000000000001</v>
      </c>
      <c r="BK1265" s="25">
        <v>0</v>
      </c>
      <c r="BL1265" s="25">
        <v>4.6500000000000004</v>
      </c>
      <c r="BM1265" s="25">
        <v>0</v>
      </c>
      <c r="BN1265" s="25">
        <v>19.53</v>
      </c>
      <c r="BO1265" t="s">
        <v>40</v>
      </c>
    </row>
    <row r="1266" spans="1:67" x14ac:dyDescent="0.25">
      <c r="A1266" s="6">
        <v>44978</v>
      </c>
      <c r="B1266" t="s">
        <v>8</v>
      </c>
      <c r="C1266">
        <v>21</v>
      </c>
      <c r="D1266">
        <f t="shared" si="128"/>
        <v>366.42000000000007</v>
      </c>
      <c r="E1266">
        <f t="shared" si="129"/>
        <v>88.350000000000009</v>
      </c>
      <c r="F1266">
        <f t="shared" si="130"/>
        <v>108.81</v>
      </c>
      <c r="G1266">
        <f t="shared" si="131"/>
        <v>120.90000000000002</v>
      </c>
      <c r="H1266">
        <f t="shared" si="132"/>
        <v>48.36</v>
      </c>
      <c r="I1266">
        <v>0</v>
      </c>
      <c r="J1266" s="22">
        <v>0.21390000000000001</v>
      </c>
      <c r="K1266" s="22">
        <v>0.61380000000000001</v>
      </c>
      <c r="L1266" s="22">
        <v>0.68820000000000003</v>
      </c>
      <c r="M1266" s="22">
        <v>0.79049999999999998</v>
      </c>
      <c r="N1266" s="22">
        <v>0.86490000000000011</v>
      </c>
      <c r="O1266" s="24">
        <v>0.69750000000000001</v>
      </c>
      <c r="P1266" s="24">
        <v>0.6603</v>
      </c>
      <c r="Q1266" s="24">
        <v>0.54869999999999997</v>
      </c>
      <c r="R1266" s="24">
        <v>0.84630000000000005</v>
      </c>
      <c r="S1266" s="24">
        <v>0.59520000000000006</v>
      </c>
      <c r="T1266" s="24">
        <v>0.60450000000000004</v>
      </c>
      <c r="U1266" s="24">
        <v>0.24180000000000001</v>
      </c>
      <c r="V1266" s="24">
        <v>0.56730000000000003</v>
      </c>
      <c r="W1266" s="24">
        <v>0.3906</v>
      </c>
      <c r="X1266" s="24">
        <v>0.76260000000000006</v>
      </c>
      <c r="Y1266" s="24">
        <v>0.79049999999999998</v>
      </c>
      <c r="Z1266" s="24">
        <v>0.77190000000000014</v>
      </c>
      <c r="AA1266" s="25">
        <v>1.86</v>
      </c>
      <c r="AB1266" s="25">
        <v>2.79</v>
      </c>
      <c r="AC1266" s="25">
        <v>23.25</v>
      </c>
      <c r="AD1266" s="25">
        <v>28.830000000000002</v>
      </c>
      <c r="AE1266" s="25">
        <v>24.18</v>
      </c>
      <c r="AF1266" s="25">
        <v>0</v>
      </c>
      <c r="AG1266" s="25">
        <v>0</v>
      </c>
      <c r="AH1266" s="25">
        <v>6.5100000000000007</v>
      </c>
      <c r="AI1266" s="25">
        <v>0</v>
      </c>
      <c r="AJ1266" s="25">
        <v>21.39</v>
      </c>
      <c r="AK1266" s="25">
        <v>0</v>
      </c>
      <c r="AL1266" s="25">
        <v>14.88</v>
      </c>
      <c r="AM1266" s="25">
        <v>1.86</v>
      </c>
      <c r="AN1266" s="25">
        <v>7.44</v>
      </c>
      <c r="AO1266" s="25">
        <v>14.88</v>
      </c>
      <c r="AP1266" s="25">
        <v>3.72</v>
      </c>
      <c r="AQ1266" s="25">
        <v>0</v>
      </c>
      <c r="AR1266" s="25">
        <v>1.86</v>
      </c>
      <c r="AS1266" s="25">
        <v>3.72</v>
      </c>
      <c r="AT1266" s="25">
        <v>0</v>
      </c>
      <c r="AU1266" s="25">
        <v>10.23</v>
      </c>
      <c r="AV1266" s="25">
        <v>21.39</v>
      </c>
      <c r="AW1266" s="25">
        <v>0</v>
      </c>
      <c r="AX1266" s="25">
        <v>3.72</v>
      </c>
      <c r="AY1266" s="25">
        <v>29.76</v>
      </c>
      <c r="AZ1266" s="25">
        <v>6.5100000000000007</v>
      </c>
      <c r="BA1266" s="25">
        <v>10.23</v>
      </c>
      <c r="BB1266" s="25">
        <v>9.3000000000000007</v>
      </c>
      <c r="BC1266" s="25">
        <v>10.23</v>
      </c>
      <c r="BD1266" s="25">
        <v>19.53</v>
      </c>
      <c r="BE1266" s="25">
        <v>0</v>
      </c>
      <c r="BF1266" s="25">
        <v>0</v>
      </c>
      <c r="BG1266" s="25">
        <v>3.72</v>
      </c>
      <c r="BH1266" s="25">
        <v>0</v>
      </c>
      <c r="BI1266" s="25">
        <v>29.76</v>
      </c>
      <c r="BJ1266" s="25">
        <v>13.950000000000001</v>
      </c>
      <c r="BK1266" s="25">
        <v>0</v>
      </c>
      <c r="BL1266" s="25">
        <v>14.88</v>
      </c>
      <c r="BM1266" s="25">
        <v>6.5100000000000007</v>
      </c>
      <c r="BN1266" s="25">
        <v>19.53</v>
      </c>
      <c r="BO1266" t="s">
        <v>40</v>
      </c>
    </row>
    <row r="1267" spans="1:67" x14ac:dyDescent="0.25">
      <c r="A1267" s="6">
        <v>44979</v>
      </c>
      <c r="B1267" t="s">
        <v>8</v>
      </c>
      <c r="C1267">
        <v>22</v>
      </c>
      <c r="D1267">
        <f t="shared" si="128"/>
        <v>479.88000000000022</v>
      </c>
      <c r="E1267">
        <f t="shared" si="129"/>
        <v>104.16000000000012</v>
      </c>
      <c r="F1267">
        <f t="shared" si="130"/>
        <v>113.46000000000002</v>
      </c>
      <c r="G1267">
        <f t="shared" si="131"/>
        <v>150.66000000000003</v>
      </c>
      <c r="H1267">
        <f t="shared" si="132"/>
        <v>111.60000000000002</v>
      </c>
      <c r="I1267">
        <v>0</v>
      </c>
      <c r="J1267" s="22">
        <v>0.13950000000000001</v>
      </c>
      <c r="K1267" s="22">
        <v>0.52080000000000004</v>
      </c>
      <c r="L1267" s="22">
        <v>0.32550000000000007</v>
      </c>
      <c r="M1267" s="22">
        <v>0.66959999999999997</v>
      </c>
      <c r="N1267" s="22">
        <v>0.87420000000000009</v>
      </c>
      <c r="O1267" s="24">
        <v>0.5766</v>
      </c>
      <c r="P1267" s="24">
        <v>0.58590000000000009</v>
      </c>
      <c r="Q1267" s="24">
        <v>0.79980000000000007</v>
      </c>
      <c r="R1267" s="24">
        <v>0.79049999999999998</v>
      </c>
      <c r="S1267" s="24">
        <v>0.71610000000000007</v>
      </c>
      <c r="T1267" s="24">
        <v>0.74400000000000011</v>
      </c>
      <c r="U1267" s="24">
        <v>0.44640000000000002</v>
      </c>
      <c r="V1267" s="24">
        <v>0.85560000000000003</v>
      </c>
      <c r="W1267" s="24">
        <v>0.70680000000000009</v>
      </c>
      <c r="X1267" s="24">
        <v>0.86490000000000011</v>
      </c>
      <c r="Y1267" s="24">
        <v>0.81840000000000002</v>
      </c>
      <c r="Z1267" s="24">
        <v>0.74400000000000011</v>
      </c>
      <c r="AA1267" s="25">
        <v>13.020000000000001</v>
      </c>
      <c r="AB1267" s="25">
        <v>2.79</v>
      </c>
      <c r="AC1267" s="25">
        <v>24.18</v>
      </c>
      <c r="AD1267" s="25">
        <v>19.53</v>
      </c>
      <c r="AE1267" s="25">
        <v>13.020000000000001</v>
      </c>
      <c r="AF1267" s="25">
        <v>10.23</v>
      </c>
      <c r="AG1267" s="25">
        <v>10.23</v>
      </c>
      <c r="AH1267" s="25">
        <v>0</v>
      </c>
      <c r="AI1267" s="25">
        <v>17.670000000000002</v>
      </c>
      <c r="AJ1267" s="25">
        <v>2.79</v>
      </c>
      <c r="AK1267" s="25">
        <v>23.25</v>
      </c>
      <c r="AL1267" s="25">
        <v>0</v>
      </c>
      <c r="AM1267" s="25">
        <v>1.86</v>
      </c>
      <c r="AN1267" s="25">
        <v>43.71</v>
      </c>
      <c r="AO1267" s="25">
        <v>33.480000000000004</v>
      </c>
      <c r="AP1267" s="25">
        <v>0</v>
      </c>
      <c r="AQ1267" s="25">
        <v>0</v>
      </c>
      <c r="AR1267" s="25">
        <v>8.370000000000001</v>
      </c>
      <c r="AS1267" s="25">
        <v>7.44</v>
      </c>
      <c r="AT1267" s="25">
        <v>16.740000000000002</v>
      </c>
      <c r="AU1267" s="25">
        <v>0</v>
      </c>
      <c r="AV1267" s="25">
        <v>13.020000000000001</v>
      </c>
      <c r="AW1267" s="25">
        <v>51.150000000000006</v>
      </c>
      <c r="AX1267" s="25">
        <v>5.58</v>
      </c>
      <c r="AY1267" s="25">
        <v>8.370000000000001</v>
      </c>
      <c r="AZ1267" s="25">
        <v>33.480000000000004</v>
      </c>
      <c r="BA1267" s="25">
        <v>37.200000000000003</v>
      </c>
      <c r="BB1267" s="25">
        <v>0</v>
      </c>
      <c r="BC1267" s="25">
        <v>0</v>
      </c>
      <c r="BD1267" s="25">
        <v>1.86</v>
      </c>
      <c r="BE1267" s="25">
        <v>12.09</v>
      </c>
      <c r="BF1267" s="25">
        <v>30.69</v>
      </c>
      <c r="BG1267" s="25">
        <v>0.93</v>
      </c>
      <c r="BH1267" s="25">
        <v>9.3000000000001055</v>
      </c>
      <c r="BI1267" s="25">
        <v>4.6500000000000004</v>
      </c>
      <c r="BJ1267" s="25">
        <v>39.06</v>
      </c>
      <c r="BK1267" s="25">
        <v>6.5100000000000007</v>
      </c>
      <c r="BL1267" s="25">
        <v>0</v>
      </c>
      <c r="BM1267" s="25">
        <v>0.93</v>
      </c>
      <c r="BN1267" s="25">
        <v>0</v>
      </c>
      <c r="BO1267" t="s">
        <v>40</v>
      </c>
    </row>
    <row r="1268" spans="1:67" x14ac:dyDescent="0.25">
      <c r="A1268" s="6">
        <v>44980</v>
      </c>
      <c r="B1268" t="s">
        <v>8</v>
      </c>
      <c r="C1268">
        <v>23</v>
      </c>
      <c r="D1268">
        <f t="shared" si="128"/>
        <v>540.33000000000004</v>
      </c>
      <c r="E1268">
        <f t="shared" si="129"/>
        <v>104.16000000000001</v>
      </c>
      <c r="F1268">
        <f t="shared" si="130"/>
        <v>148.80000000000001</v>
      </c>
      <c r="G1268">
        <f t="shared" si="131"/>
        <v>171.12000000000003</v>
      </c>
      <c r="H1268">
        <f t="shared" si="132"/>
        <v>116.25000000000001</v>
      </c>
      <c r="I1268">
        <v>0</v>
      </c>
      <c r="J1268" s="22">
        <v>0.6231000000000001</v>
      </c>
      <c r="K1268" s="22">
        <v>0.64170000000000005</v>
      </c>
      <c r="L1268" s="22">
        <v>0.42780000000000001</v>
      </c>
      <c r="M1268" s="22">
        <v>0.75330000000000008</v>
      </c>
      <c r="N1268" s="22">
        <v>0.88350000000000006</v>
      </c>
      <c r="O1268" s="24">
        <v>0.58590000000000009</v>
      </c>
      <c r="P1268" s="24">
        <v>0.52080000000000004</v>
      </c>
      <c r="Q1268" s="24">
        <v>0.84630000000000005</v>
      </c>
      <c r="R1268" s="24">
        <v>0.63240000000000007</v>
      </c>
      <c r="S1268" s="24">
        <v>0.63240000000000007</v>
      </c>
      <c r="T1268" s="24">
        <v>0.59520000000000006</v>
      </c>
      <c r="U1268" s="24">
        <v>0.72540000000000004</v>
      </c>
      <c r="V1268" s="24">
        <v>0.75330000000000008</v>
      </c>
      <c r="W1268" s="24">
        <v>0.89280000000000004</v>
      </c>
      <c r="X1268" s="24">
        <v>0.87420000000000009</v>
      </c>
      <c r="Y1268" s="24">
        <v>0.90210000000000001</v>
      </c>
      <c r="Z1268" s="24">
        <v>0.68820000000000003</v>
      </c>
      <c r="AA1268" s="25">
        <v>18.600000000000001</v>
      </c>
      <c r="AB1268" s="25">
        <v>8.370000000000001</v>
      </c>
      <c r="AC1268" s="25">
        <v>12.09</v>
      </c>
      <c r="AD1268" s="25">
        <v>3.72</v>
      </c>
      <c r="AE1268" s="25">
        <v>0</v>
      </c>
      <c r="AF1268" s="25">
        <v>24.18</v>
      </c>
      <c r="AG1268" s="25">
        <v>11.16</v>
      </c>
      <c r="AH1268" s="25">
        <v>13.950000000000001</v>
      </c>
      <c r="AI1268" s="25">
        <v>14.88</v>
      </c>
      <c r="AJ1268" s="25">
        <v>41.85</v>
      </c>
      <c r="AK1268" s="25">
        <v>23.25</v>
      </c>
      <c r="AL1268" s="25">
        <v>30.69</v>
      </c>
      <c r="AM1268" s="25">
        <v>6.5100000000000007</v>
      </c>
      <c r="AN1268" s="25">
        <v>19.53</v>
      </c>
      <c r="AO1268" s="25">
        <v>26.970000000000002</v>
      </c>
      <c r="AP1268" s="25">
        <v>6.5100000000000007</v>
      </c>
      <c r="AQ1268" s="25">
        <v>0</v>
      </c>
      <c r="AR1268" s="25">
        <v>6.5100000000000007</v>
      </c>
      <c r="AS1268" s="25">
        <v>19.53</v>
      </c>
      <c r="AT1268" s="25">
        <v>0</v>
      </c>
      <c r="AU1268" s="25">
        <v>10.23</v>
      </c>
      <c r="AV1268" s="25">
        <v>30.69</v>
      </c>
      <c r="AW1268" s="25">
        <v>30.69</v>
      </c>
      <c r="AX1268" s="25">
        <v>0</v>
      </c>
      <c r="AY1268" s="25">
        <v>26.970000000000002</v>
      </c>
      <c r="AZ1268" s="25">
        <v>26.970000000000002</v>
      </c>
      <c r="BA1268" s="25">
        <v>20.46</v>
      </c>
      <c r="BB1268" s="25">
        <v>13.950000000000054</v>
      </c>
      <c r="BC1268" s="25">
        <v>7.44</v>
      </c>
      <c r="BD1268" s="25">
        <v>3.72</v>
      </c>
      <c r="BE1268" s="25">
        <v>13.020000000000001</v>
      </c>
      <c r="BF1268" s="25">
        <v>3.72</v>
      </c>
      <c r="BG1268" s="25">
        <v>0</v>
      </c>
      <c r="BH1268" s="25">
        <v>5.58</v>
      </c>
      <c r="BI1268" s="25">
        <v>0.93</v>
      </c>
      <c r="BJ1268" s="25">
        <v>8.370000000000001</v>
      </c>
      <c r="BK1268" s="25">
        <v>48.36</v>
      </c>
      <c r="BL1268" s="25">
        <v>15.81</v>
      </c>
      <c r="BM1268" s="25">
        <v>3.72</v>
      </c>
      <c r="BN1268" s="25">
        <v>4.6500000000000004</v>
      </c>
      <c r="BO1268" t="s">
        <v>40</v>
      </c>
    </row>
    <row r="1269" spans="1:67" x14ac:dyDescent="0.25">
      <c r="A1269" s="6">
        <v>44981</v>
      </c>
      <c r="B1269" t="s">
        <v>8</v>
      </c>
      <c r="C1269">
        <v>24</v>
      </c>
      <c r="D1269">
        <f t="shared" si="128"/>
        <v>312.48</v>
      </c>
      <c r="E1269">
        <f t="shared" si="129"/>
        <v>71.610000000000014</v>
      </c>
      <c r="F1269">
        <f t="shared" si="130"/>
        <v>77.190000000000012</v>
      </c>
      <c r="G1269">
        <f t="shared" si="131"/>
        <v>88.35</v>
      </c>
      <c r="H1269">
        <f t="shared" si="132"/>
        <v>75.33</v>
      </c>
      <c r="I1269">
        <v>0</v>
      </c>
      <c r="J1269" s="22">
        <v>0.27900000000000003</v>
      </c>
      <c r="K1269" s="22">
        <v>0.69750000000000001</v>
      </c>
      <c r="L1269" s="22">
        <v>0.85560000000000003</v>
      </c>
      <c r="M1269" s="22">
        <v>0.79049999999999998</v>
      </c>
      <c r="N1269" s="22">
        <v>0.14880000000000002</v>
      </c>
      <c r="O1269" s="24">
        <v>0.58590000000000009</v>
      </c>
      <c r="P1269" s="24">
        <v>0.6231000000000001</v>
      </c>
      <c r="Q1269" s="24">
        <v>0.38130000000000003</v>
      </c>
      <c r="R1269" s="24">
        <v>0.63240000000000007</v>
      </c>
      <c r="S1269" s="24">
        <v>0.45569999999999999</v>
      </c>
      <c r="T1269" s="24">
        <v>0.63240000000000007</v>
      </c>
      <c r="U1269" s="24">
        <v>0.6603</v>
      </c>
      <c r="V1269" s="24">
        <v>0.2883</v>
      </c>
      <c r="W1269" s="24">
        <v>0.85560000000000003</v>
      </c>
      <c r="X1269" s="24">
        <v>0.27900000000000003</v>
      </c>
      <c r="Y1269" s="24">
        <v>0.53010000000000013</v>
      </c>
      <c r="Z1269" s="24">
        <v>0.31620000000000004</v>
      </c>
      <c r="AA1269" s="25">
        <v>6.5100000000000007</v>
      </c>
      <c r="AB1269" s="25">
        <v>0.93</v>
      </c>
      <c r="AC1269" s="25">
        <v>0</v>
      </c>
      <c r="AD1269" s="25">
        <v>24.18</v>
      </c>
      <c r="AE1269" s="25">
        <v>0.93</v>
      </c>
      <c r="AF1269" s="25">
        <v>5.58</v>
      </c>
      <c r="AG1269" s="25">
        <v>3.72</v>
      </c>
      <c r="AH1269" s="25">
        <v>14.88</v>
      </c>
      <c r="AI1269" s="25">
        <v>13.950000000000001</v>
      </c>
      <c r="AJ1269" s="25">
        <v>6.5100000000000007</v>
      </c>
      <c r="AK1269" s="25">
        <v>27.900000000000002</v>
      </c>
      <c r="AL1269" s="25">
        <v>0</v>
      </c>
      <c r="AM1269" s="25">
        <v>0</v>
      </c>
      <c r="AN1269" s="25">
        <v>9.3000000000000007</v>
      </c>
      <c r="AO1269" s="25">
        <v>3.72</v>
      </c>
      <c r="AP1269" s="25">
        <v>27.900000000000002</v>
      </c>
      <c r="AQ1269" s="25">
        <v>0</v>
      </c>
      <c r="AR1269" s="25">
        <v>2.79</v>
      </c>
      <c r="AS1269" s="25">
        <v>2.79</v>
      </c>
      <c r="AT1269" s="25">
        <v>28.830000000000002</v>
      </c>
      <c r="AU1269" s="25">
        <v>2.79</v>
      </c>
      <c r="AV1269" s="25">
        <v>2.79</v>
      </c>
      <c r="AW1269" s="25">
        <v>2.79</v>
      </c>
      <c r="AX1269" s="25">
        <v>0</v>
      </c>
      <c r="AY1269" s="25">
        <v>0</v>
      </c>
      <c r="AZ1269" s="25">
        <v>4.6500000000000004</v>
      </c>
      <c r="BA1269" s="25">
        <v>17.670000000000002</v>
      </c>
      <c r="BB1269" s="25">
        <v>31.62</v>
      </c>
      <c r="BC1269" s="25">
        <v>9.3000000000000007</v>
      </c>
      <c r="BD1269" s="25">
        <v>16.740000000000002</v>
      </c>
      <c r="BE1269" s="25">
        <v>1.86</v>
      </c>
      <c r="BF1269" s="25">
        <v>11.16</v>
      </c>
      <c r="BG1269" s="25">
        <v>0</v>
      </c>
      <c r="BH1269" s="25">
        <v>8.370000000000001</v>
      </c>
      <c r="BI1269" s="25">
        <v>26.040000000000003</v>
      </c>
      <c r="BJ1269" s="25">
        <v>0</v>
      </c>
      <c r="BK1269" s="25">
        <v>9.3000000000000007</v>
      </c>
      <c r="BL1269" s="25">
        <v>0</v>
      </c>
      <c r="BM1269" s="25">
        <v>13.950000000000001</v>
      </c>
      <c r="BN1269" s="25">
        <v>0.93</v>
      </c>
      <c r="BO1269" t="s">
        <v>40</v>
      </c>
    </row>
    <row r="1270" spans="1:67" x14ac:dyDescent="0.25">
      <c r="A1270" s="6">
        <v>44982</v>
      </c>
      <c r="B1270" t="s">
        <v>8</v>
      </c>
      <c r="C1270">
        <v>25</v>
      </c>
      <c r="D1270">
        <f t="shared" si="128"/>
        <v>528.24</v>
      </c>
      <c r="E1270">
        <f t="shared" si="129"/>
        <v>156.24</v>
      </c>
      <c r="F1270">
        <f t="shared" si="130"/>
        <v>103.23</v>
      </c>
      <c r="G1270">
        <f t="shared" si="131"/>
        <v>148.80000000000001</v>
      </c>
      <c r="H1270">
        <f t="shared" si="132"/>
        <v>119.97000000000001</v>
      </c>
      <c r="I1270">
        <v>0</v>
      </c>
      <c r="J1270" s="22">
        <v>0.84630000000000005</v>
      </c>
      <c r="K1270" s="22">
        <v>0.39990000000000003</v>
      </c>
      <c r="L1270" s="22">
        <v>0.44640000000000002</v>
      </c>
      <c r="M1270" s="22">
        <v>0.61380000000000001</v>
      </c>
      <c r="N1270" s="22">
        <v>0.61380000000000001</v>
      </c>
      <c r="O1270" s="24">
        <v>0.39990000000000003</v>
      </c>
      <c r="P1270" s="24">
        <v>0.59520000000000006</v>
      </c>
      <c r="Q1270" s="24">
        <v>0.74400000000000011</v>
      </c>
      <c r="R1270" s="24">
        <v>0.85560000000000003</v>
      </c>
      <c r="S1270" s="24">
        <v>0.5766</v>
      </c>
      <c r="T1270" s="24">
        <v>0.93</v>
      </c>
      <c r="U1270" s="24">
        <v>0.91139999999999999</v>
      </c>
      <c r="V1270" s="24">
        <v>0.45569999999999999</v>
      </c>
      <c r="W1270" s="24">
        <v>0.35340000000000005</v>
      </c>
      <c r="X1270" s="24">
        <v>0.91139999999999999</v>
      </c>
      <c r="Y1270" s="24">
        <v>0.91139999999999999</v>
      </c>
      <c r="Z1270" s="24">
        <v>0.41850000000000004</v>
      </c>
      <c r="AA1270" s="25">
        <v>12.09</v>
      </c>
      <c r="AB1270" s="25">
        <v>40.92</v>
      </c>
      <c r="AC1270" s="25">
        <v>2.79</v>
      </c>
      <c r="AD1270" s="25">
        <v>0.93</v>
      </c>
      <c r="AE1270" s="25">
        <v>23.25</v>
      </c>
      <c r="AF1270" s="25">
        <v>14.88</v>
      </c>
      <c r="AG1270" s="25">
        <v>0</v>
      </c>
      <c r="AH1270" s="25">
        <v>0</v>
      </c>
      <c r="AI1270" s="25">
        <v>1.86</v>
      </c>
      <c r="AJ1270" s="25">
        <v>6.5100000000000007</v>
      </c>
      <c r="AK1270" s="25">
        <v>13.020000000000001</v>
      </c>
      <c r="AL1270" s="25">
        <v>7.44</v>
      </c>
      <c r="AM1270" s="25">
        <v>8.370000000000001</v>
      </c>
      <c r="AN1270" s="25">
        <v>45.57</v>
      </c>
      <c r="AO1270" s="25">
        <v>0</v>
      </c>
      <c r="AP1270" s="25">
        <v>24.18</v>
      </c>
      <c r="AQ1270" s="25">
        <v>12.09</v>
      </c>
      <c r="AR1270" s="25">
        <v>2.79</v>
      </c>
      <c r="AS1270" s="25">
        <v>19.53</v>
      </c>
      <c r="AT1270" s="25">
        <v>0</v>
      </c>
      <c r="AU1270" s="25">
        <v>0</v>
      </c>
      <c r="AV1270" s="25">
        <v>12.09</v>
      </c>
      <c r="AW1270" s="25">
        <v>8.370000000000001</v>
      </c>
      <c r="AX1270" s="25">
        <v>37.200000000000003</v>
      </c>
      <c r="AY1270" s="25">
        <v>0.93</v>
      </c>
      <c r="AZ1270" s="25">
        <v>28.830000000000002</v>
      </c>
      <c r="BA1270" s="25">
        <v>17.670000000000002</v>
      </c>
      <c r="BB1270" s="25">
        <v>23.25</v>
      </c>
      <c r="BC1270" s="25">
        <v>18.600000000000001</v>
      </c>
      <c r="BD1270" s="25">
        <v>1.86</v>
      </c>
      <c r="BE1270" s="25">
        <v>0</v>
      </c>
      <c r="BF1270" s="25">
        <v>0</v>
      </c>
      <c r="BG1270" s="25">
        <v>36.270000000000003</v>
      </c>
      <c r="BH1270" s="25">
        <v>36.270000000000003</v>
      </c>
      <c r="BI1270" s="25">
        <v>49.29</v>
      </c>
      <c r="BJ1270" s="25">
        <v>1.86</v>
      </c>
      <c r="BK1270" s="25">
        <v>10.23</v>
      </c>
      <c r="BL1270" s="25">
        <v>0</v>
      </c>
      <c r="BM1270" s="25">
        <v>0</v>
      </c>
      <c r="BN1270" s="25">
        <v>22.32</v>
      </c>
      <c r="BO1270" t="s">
        <v>40</v>
      </c>
    </row>
    <row r="1271" spans="1:67" x14ac:dyDescent="0.25">
      <c r="A1271" s="6">
        <v>44983</v>
      </c>
      <c r="B1271" t="s">
        <v>8</v>
      </c>
      <c r="C1271">
        <v>26</v>
      </c>
      <c r="D1271">
        <f t="shared" si="128"/>
        <v>480.81000000000012</v>
      </c>
      <c r="E1271">
        <f t="shared" si="129"/>
        <v>92.070000000000107</v>
      </c>
      <c r="F1271">
        <f t="shared" si="130"/>
        <v>115.32000000000001</v>
      </c>
      <c r="G1271">
        <f t="shared" si="131"/>
        <v>172.05</v>
      </c>
      <c r="H1271">
        <f t="shared" si="132"/>
        <v>101.37</v>
      </c>
      <c r="I1271">
        <v>0</v>
      </c>
      <c r="J1271" s="22">
        <v>0.24180000000000001</v>
      </c>
      <c r="K1271" s="22">
        <v>0.50220000000000009</v>
      </c>
      <c r="L1271" s="22">
        <v>0.71610000000000007</v>
      </c>
      <c r="M1271" s="22">
        <v>0.73470000000000002</v>
      </c>
      <c r="N1271" s="22">
        <v>0.72540000000000004</v>
      </c>
      <c r="O1271" s="24">
        <v>0.70680000000000009</v>
      </c>
      <c r="P1271" s="24">
        <v>0.64170000000000005</v>
      </c>
      <c r="Q1271" s="24">
        <v>0.36270000000000002</v>
      </c>
      <c r="R1271" s="24">
        <v>0.50220000000000009</v>
      </c>
      <c r="S1271" s="24">
        <v>0.56730000000000003</v>
      </c>
      <c r="T1271" s="24">
        <v>0.61380000000000001</v>
      </c>
      <c r="U1271" s="24">
        <v>0.44640000000000002</v>
      </c>
      <c r="V1271" s="24">
        <v>0.80910000000000004</v>
      </c>
      <c r="W1271" s="24">
        <v>0.5766</v>
      </c>
      <c r="X1271" s="24">
        <v>0.43710000000000004</v>
      </c>
      <c r="Y1271" s="24">
        <v>0.65100000000000013</v>
      </c>
      <c r="Z1271" s="24">
        <v>0.5766</v>
      </c>
      <c r="AA1271" s="25">
        <v>20.46</v>
      </c>
      <c r="AB1271" s="25">
        <v>26.040000000000003</v>
      </c>
      <c r="AC1271" s="25">
        <v>2.79</v>
      </c>
      <c r="AD1271" s="25">
        <v>15.81</v>
      </c>
      <c r="AE1271" s="25">
        <v>0</v>
      </c>
      <c r="AF1271" s="25">
        <v>36.270000000000003</v>
      </c>
      <c r="AG1271" s="25">
        <v>4.6500000000000004</v>
      </c>
      <c r="AH1271" s="25">
        <v>7.44</v>
      </c>
      <c r="AI1271" s="25">
        <v>1.86</v>
      </c>
      <c r="AJ1271" s="25">
        <v>0</v>
      </c>
      <c r="AK1271" s="25">
        <v>0</v>
      </c>
      <c r="AL1271" s="25">
        <v>31.62</v>
      </c>
      <c r="AM1271" s="25">
        <v>0</v>
      </c>
      <c r="AN1271" s="25">
        <v>13.950000000000001</v>
      </c>
      <c r="AO1271" s="25">
        <v>2.79</v>
      </c>
      <c r="AP1271" s="25">
        <v>0</v>
      </c>
      <c r="AQ1271" s="25">
        <v>14.88</v>
      </c>
      <c r="AR1271" s="25">
        <v>3.72</v>
      </c>
      <c r="AS1271" s="25">
        <v>34.410000000000004</v>
      </c>
      <c r="AT1271" s="25">
        <v>0</v>
      </c>
      <c r="AU1271" s="25">
        <v>43.71</v>
      </c>
      <c r="AV1271" s="25">
        <v>38.130000000000003</v>
      </c>
      <c r="AW1271" s="25">
        <v>25.110000000000003</v>
      </c>
      <c r="AX1271" s="25">
        <v>0</v>
      </c>
      <c r="AY1271" s="25">
        <v>0</v>
      </c>
      <c r="AZ1271" s="25">
        <v>0</v>
      </c>
      <c r="BA1271" s="25">
        <v>34.410000000000004</v>
      </c>
      <c r="BB1271" s="25">
        <v>0</v>
      </c>
      <c r="BC1271" s="25">
        <v>0</v>
      </c>
      <c r="BD1271" s="25">
        <v>30.69</v>
      </c>
      <c r="BE1271" s="25">
        <v>0</v>
      </c>
      <c r="BF1271" s="25">
        <v>13.950000000000106</v>
      </c>
      <c r="BG1271" s="25">
        <v>12.09</v>
      </c>
      <c r="BH1271" s="25">
        <v>7.44</v>
      </c>
      <c r="BI1271" s="25">
        <v>3.72</v>
      </c>
      <c r="BJ1271" s="25">
        <v>2.79</v>
      </c>
      <c r="BK1271" s="25">
        <v>5.58</v>
      </c>
      <c r="BL1271" s="25">
        <v>36.270000000000003</v>
      </c>
      <c r="BM1271" s="25">
        <v>9.3000000000000007</v>
      </c>
      <c r="BN1271" s="25">
        <v>0.93</v>
      </c>
      <c r="BO1271" t="s">
        <v>40</v>
      </c>
    </row>
    <row r="1272" spans="1:67" x14ac:dyDescent="0.25">
      <c r="A1272" s="6">
        <v>44984</v>
      </c>
      <c r="B1272" t="s">
        <v>8</v>
      </c>
      <c r="C1272">
        <v>27</v>
      </c>
      <c r="D1272">
        <f t="shared" si="128"/>
        <v>358.05000000000013</v>
      </c>
      <c r="E1272">
        <f t="shared" si="129"/>
        <v>72.540000000000006</v>
      </c>
      <c r="F1272">
        <f t="shared" si="130"/>
        <v>102.3</v>
      </c>
      <c r="G1272">
        <f t="shared" si="131"/>
        <v>131.13000000000011</v>
      </c>
      <c r="H1272">
        <f t="shared" si="132"/>
        <v>52.08</v>
      </c>
      <c r="I1272">
        <v>0</v>
      </c>
      <c r="J1272" s="22">
        <v>0.89280000000000004</v>
      </c>
      <c r="K1272" s="22">
        <v>0.53010000000000013</v>
      </c>
      <c r="L1272" s="22">
        <v>0.92070000000000007</v>
      </c>
      <c r="M1272" s="22">
        <v>0.66959999999999997</v>
      </c>
      <c r="N1272" s="22">
        <v>0.8277000000000001</v>
      </c>
      <c r="O1272" s="24">
        <v>0.78120000000000001</v>
      </c>
      <c r="P1272" s="24">
        <v>0.66959999999999997</v>
      </c>
      <c r="Q1272" s="24">
        <v>0.55800000000000005</v>
      </c>
      <c r="R1272" s="24">
        <v>0.88350000000000006</v>
      </c>
      <c r="S1272" s="24">
        <v>0.84630000000000005</v>
      </c>
      <c r="T1272" s="24">
        <v>0.93</v>
      </c>
      <c r="U1272" s="24">
        <v>0.52080000000000004</v>
      </c>
      <c r="V1272" s="24">
        <v>0.54869999999999997</v>
      </c>
      <c r="W1272" s="24">
        <v>0.81840000000000002</v>
      </c>
      <c r="X1272" s="24">
        <v>0.79980000000000007</v>
      </c>
      <c r="Y1272" s="24">
        <v>0.75330000000000008</v>
      </c>
      <c r="Z1272" s="24">
        <v>0.38130000000000003</v>
      </c>
      <c r="AA1272" s="25">
        <v>15.81</v>
      </c>
      <c r="AB1272" s="25">
        <v>8.370000000000001</v>
      </c>
      <c r="AC1272" s="25">
        <v>4.6500000000000004</v>
      </c>
      <c r="AD1272" s="25">
        <v>18.600000000000001</v>
      </c>
      <c r="AE1272" s="25">
        <v>17.670000000000002</v>
      </c>
      <c r="AF1272" s="25">
        <v>2.79</v>
      </c>
      <c r="AG1272" s="25">
        <v>6.5100000000000007</v>
      </c>
      <c r="AH1272" s="25">
        <v>18.600000000000001</v>
      </c>
      <c r="AI1272" s="25">
        <v>3.72</v>
      </c>
      <c r="AJ1272" s="25">
        <v>5.58</v>
      </c>
      <c r="AK1272" s="25">
        <v>25.110000000000003</v>
      </c>
      <c r="AL1272" s="25">
        <v>24.18</v>
      </c>
      <c r="AM1272" s="25">
        <v>0</v>
      </c>
      <c r="AN1272" s="25">
        <v>0</v>
      </c>
      <c r="AO1272" s="25">
        <v>0</v>
      </c>
      <c r="AP1272" s="25">
        <v>0</v>
      </c>
      <c r="AQ1272" s="25">
        <v>4.6500000000000004</v>
      </c>
      <c r="AR1272" s="25">
        <v>0</v>
      </c>
      <c r="AS1272" s="25">
        <v>18.600000000000001</v>
      </c>
      <c r="AT1272" s="25">
        <v>4.6500000000000004</v>
      </c>
      <c r="AU1272" s="25">
        <v>11.16</v>
      </c>
      <c r="AV1272" s="25">
        <v>17.670000000000002</v>
      </c>
      <c r="AW1272" s="25">
        <v>6.5100000000000007</v>
      </c>
      <c r="AX1272" s="25">
        <v>12.089999999999987</v>
      </c>
      <c r="AY1272" s="25">
        <v>19.53</v>
      </c>
      <c r="AZ1272" s="25">
        <v>11.160000000000107</v>
      </c>
      <c r="BA1272" s="25">
        <v>27.900000000000002</v>
      </c>
      <c r="BB1272" s="25">
        <v>0</v>
      </c>
      <c r="BC1272" s="25">
        <v>21.39</v>
      </c>
      <c r="BD1272" s="25">
        <v>3.72</v>
      </c>
      <c r="BE1272" s="25">
        <v>19.53</v>
      </c>
      <c r="BF1272" s="25">
        <v>7.44</v>
      </c>
      <c r="BG1272" s="25">
        <v>4.6500000000000004</v>
      </c>
      <c r="BH1272" s="25">
        <v>0</v>
      </c>
      <c r="BI1272" s="25">
        <v>0</v>
      </c>
      <c r="BJ1272" s="25">
        <v>0</v>
      </c>
      <c r="BK1272" s="25">
        <v>12.09</v>
      </c>
      <c r="BL1272" s="25">
        <v>0.93</v>
      </c>
      <c r="BM1272" s="25">
        <v>27.900000000000002</v>
      </c>
      <c r="BN1272" s="25">
        <v>0</v>
      </c>
      <c r="BO1272" t="s">
        <v>40</v>
      </c>
    </row>
    <row r="1273" spans="1:67" x14ac:dyDescent="0.25">
      <c r="A1273" s="6">
        <v>44985</v>
      </c>
      <c r="B1273" t="s">
        <v>8</v>
      </c>
      <c r="C1273">
        <v>28</v>
      </c>
      <c r="D1273">
        <f t="shared" si="128"/>
        <v>459.42</v>
      </c>
      <c r="E1273">
        <f t="shared" si="129"/>
        <v>70.680000000000021</v>
      </c>
      <c r="F1273">
        <f t="shared" si="130"/>
        <v>124.62</v>
      </c>
      <c r="G1273">
        <f t="shared" si="131"/>
        <v>108.81000000000002</v>
      </c>
      <c r="H1273">
        <f t="shared" si="132"/>
        <v>155.31</v>
      </c>
      <c r="I1273">
        <v>0</v>
      </c>
      <c r="J1273" s="22">
        <v>0.25110000000000005</v>
      </c>
      <c r="K1273" s="22">
        <v>0.56730000000000003</v>
      </c>
      <c r="L1273" s="22">
        <v>0.39990000000000003</v>
      </c>
      <c r="M1273" s="22">
        <v>0.77190000000000014</v>
      </c>
      <c r="N1273" s="22">
        <v>0.91139999999999999</v>
      </c>
      <c r="O1273" s="24">
        <v>0.80910000000000004</v>
      </c>
      <c r="P1273" s="24">
        <v>0.29760000000000003</v>
      </c>
      <c r="Q1273" s="24">
        <v>0.13020000000000001</v>
      </c>
      <c r="R1273" s="24">
        <v>0.81840000000000002</v>
      </c>
      <c r="S1273" s="24">
        <v>0.59520000000000006</v>
      </c>
      <c r="T1273" s="24">
        <v>0.69750000000000001</v>
      </c>
      <c r="U1273" s="24">
        <v>0.39990000000000003</v>
      </c>
      <c r="V1273" s="24">
        <v>0.84630000000000005</v>
      </c>
      <c r="W1273" s="24">
        <v>0.79049999999999998</v>
      </c>
      <c r="X1273" s="24">
        <v>0.68820000000000003</v>
      </c>
      <c r="Y1273" s="24">
        <v>0.49290000000000006</v>
      </c>
      <c r="Z1273" s="24">
        <v>0.41850000000000004</v>
      </c>
      <c r="AA1273" s="25">
        <v>0.93</v>
      </c>
      <c r="AB1273" s="25">
        <v>0</v>
      </c>
      <c r="AC1273" s="25">
        <v>18.600000000000001</v>
      </c>
      <c r="AD1273" s="25">
        <v>20.46</v>
      </c>
      <c r="AE1273" s="25">
        <v>32.550000000000004</v>
      </c>
      <c r="AF1273" s="25">
        <v>13.020000000000001</v>
      </c>
      <c r="AG1273" s="25">
        <v>9.3000000000000007</v>
      </c>
      <c r="AH1273" s="25">
        <v>25.110000000000003</v>
      </c>
      <c r="AI1273" s="25">
        <v>0</v>
      </c>
      <c r="AJ1273" s="25">
        <v>4.6500000000000004</v>
      </c>
      <c r="AK1273" s="25">
        <v>37.200000000000003</v>
      </c>
      <c r="AL1273" s="25">
        <v>0</v>
      </c>
      <c r="AM1273" s="25">
        <v>36.270000000000003</v>
      </c>
      <c r="AN1273" s="25">
        <v>17.670000000000002</v>
      </c>
      <c r="AO1273" s="25">
        <v>43.71</v>
      </c>
      <c r="AP1273" s="25">
        <v>3.72</v>
      </c>
      <c r="AQ1273" s="25">
        <v>30.69</v>
      </c>
      <c r="AR1273" s="25">
        <v>0</v>
      </c>
      <c r="AS1273" s="25">
        <v>3.72</v>
      </c>
      <c r="AT1273" s="25">
        <v>19.53</v>
      </c>
      <c r="AU1273" s="25">
        <v>32.550000000000004</v>
      </c>
      <c r="AV1273" s="25">
        <v>11.16</v>
      </c>
      <c r="AW1273" s="25">
        <v>17.670000000000002</v>
      </c>
      <c r="AX1273" s="25">
        <v>3.72</v>
      </c>
      <c r="AY1273" s="25">
        <v>0</v>
      </c>
      <c r="AZ1273" s="25">
        <v>0</v>
      </c>
      <c r="BA1273" s="25">
        <v>0</v>
      </c>
      <c r="BB1273" s="25">
        <v>0</v>
      </c>
      <c r="BC1273" s="25">
        <v>13.950000000000001</v>
      </c>
      <c r="BD1273" s="25">
        <v>29.76</v>
      </c>
      <c r="BE1273" s="25">
        <v>0</v>
      </c>
      <c r="BF1273" s="25">
        <v>0</v>
      </c>
      <c r="BG1273" s="25">
        <v>0</v>
      </c>
      <c r="BH1273" s="25">
        <v>16.740000000000002</v>
      </c>
      <c r="BI1273" s="25">
        <v>13.950000000000001</v>
      </c>
      <c r="BJ1273" s="25">
        <v>33.480000000000004</v>
      </c>
      <c r="BK1273" s="25">
        <v>3.72</v>
      </c>
      <c r="BL1273" s="25">
        <v>0</v>
      </c>
      <c r="BM1273" s="25">
        <v>2.79</v>
      </c>
      <c r="BN1273" s="25">
        <v>0</v>
      </c>
      <c r="BO1273" t="s">
        <v>40</v>
      </c>
    </row>
    <row r="1274" spans="1:67" x14ac:dyDescent="0.25">
      <c r="B1274" t="s">
        <v>9</v>
      </c>
      <c r="C1274">
        <v>0.01</v>
      </c>
      <c r="D1274">
        <f t="shared" si="128"/>
        <v>0</v>
      </c>
      <c r="E1274">
        <v>0</v>
      </c>
      <c r="F1274">
        <v>0</v>
      </c>
      <c r="G1274">
        <v>0</v>
      </c>
      <c r="H1274">
        <v>0</v>
      </c>
      <c r="I1274">
        <v>0</v>
      </c>
      <c r="J1274" s="22">
        <v>0</v>
      </c>
      <c r="K1274" s="22">
        <v>0</v>
      </c>
      <c r="L1274" s="22">
        <v>0</v>
      </c>
      <c r="M1274" s="22">
        <v>0</v>
      </c>
      <c r="N1274" s="22">
        <v>0</v>
      </c>
      <c r="O1274" s="24">
        <v>0</v>
      </c>
      <c r="P1274" s="24">
        <v>0</v>
      </c>
      <c r="Q1274" s="24">
        <v>0</v>
      </c>
      <c r="R1274" s="24">
        <v>0</v>
      </c>
      <c r="S1274" s="24">
        <v>0</v>
      </c>
      <c r="T1274" s="24">
        <v>0</v>
      </c>
      <c r="U1274" s="24">
        <v>0</v>
      </c>
      <c r="V1274" s="24">
        <v>0</v>
      </c>
      <c r="W1274" s="24">
        <v>0</v>
      </c>
      <c r="X1274" s="24">
        <v>0</v>
      </c>
      <c r="Y1274" s="24">
        <v>0</v>
      </c>
      <c r="Z1274" s="24">
        <v>0</v>
      </c>
      <c r="AA1274" s="25">
        <v>0</v>
      </c>
      <c r="AB1274" s="25">
        <v>0</v>
      </c>
      <c r="AC1274" s="25">
        <v>0</v>
      </c>
      <c r="AD1274" s="25">
        <v>0</v>
      </c>
      <c r="AE1274" s="25">
        <v>0</v>
      </c>
      <c r="AF1274" s="25">
        <v>0</v>
      </c>
      <c r="AG1274" s="25">
        <v>0</v>
      </c>
      <c r="AH1274" s="25">
        <v>0</v>
      </c>
      <c r="AI1274" s="25">
        <v>0</v>
      </c>
      <c r="AJ1274" s="25">
        <v>0</v>
      </c>
      <c r="AK1274" s="25">
        <v>0</v>
      </c>
      <c r="AL1274" s="25">
        <v>0</v>
      </c>
      <c r="AM1274" s="25">
        <v>0</v>
      </c>
      <c r="AN1274" s="25">
        <v>0</v>
      </c>
      <c r="AO1274" s="25">
        <v>0</v>
      </c>
      <c r="AP1274" s="25">
        <v>0</v>
      </c>
      <c r="AQ1274" s="25">
        <v>0</v>
      </c>
      <c r="AR1274" s="25">
        <v>0</v>
      </c>
      <c r="AS1274" s="25">
        <v>0</v>
      </c>
      <c r="AT1274" s="25">
        <v>0</v>
      </c>
      <c r="AU1274" s="25">
        <v>0</v>
      </c>
      <c r="AV1274" s="25">
        <v>0</v>
      </c>
      <c r="AW1274" s="25">
        <v>0</v>
      </c>
      <c r="AX1274" s="25">
        <v>0</v>
      </c>
      <c r="AY1274" s="25">
        <v>0</v>
      </c>
      <c r="AZ1274" s="25">
        <v>0</v>
      </c>
      <c r="BA1274" s="25">
        <v>0</v>
      </c>
      <c r="BB1274" s="25">
        <v>0</v>
      </c>
      <c r="BC1274" s="25">
        <v>0</v>
      </c>
      <c r="BD1274" s="25">
        <v>0</v>
      </c>
      <c r="BE1274" s="25">
        <v>0</v>
      </c>
      <c r="BF1274" s="25">
        <v>0</v>
      </c>
      <c r="BG1274" s="25">
        <v>0</v>
      </c>
      <c r="BH1274" s="25">
        <v>0</v>
      </c>
      <c r="BI1274" s="25">
        <v>0</v>
      </c>
      <c r="BJ1274" s="25">
        <v>0</v>
      </c>
      <c r="BK1274" s="25">
        <v>0</v>
      </c>
      <c r="BL1274" s="25">
        <v>0</v>
      </c>
      <c r="BM1274" s="25">
        <v>0</v>
      </c>
      <c r="BN1274" s="25">
        <v>0</v>
      </c>
      <c r="BO1274" t="s">
        <v>237</v>
      </c>
    </row>
    <row r="1275" spans="1:67" x14ac:dyDescent="0.25">
      <c r="B1275" t="s">
        <v>9</v>
      </c>
      <c r="C1275">
        <v>0.02</v>
      </c>
      <c r="D1275">
        <f t="shared" si="128"/>
        <v>0</v>
      </c>
      <c r="E1275">
        <v>0</v>
      </c>
      <c r="F1275">
        <v>0</v>
      </c>
      <c r="G1275">
        <v>0</v>
      </c>
      <c r="H1275">
        <v>0</v>
      </c>
      <c r="I1275">
        <v>0</v>
      </c>
      <c r="J1275" s="22">
        <v>0</v>
      </c>
      <c r="K1275" s="22">
        <v>0</v>
      </c>
      <c r="L1275" s="22">
        <v>0</v>
      </c>
      <c r="M1275" s="22">
        <v>0</v>
      </c>
      <c r="N1275" s="22">
        <v>0</v>
      </c>
      <c r="O1275" s="24">
        <v>0</v>
      </c>
      <c r="P1275" s="24">
        <v>0</v>
      </c>
      <c r="Q1275" s="24">
        <v>0</v>
      </c>
      <c r="R1275" s="24">
        <v>0</v>
      </c>
      <c r="S1275" s="24">
        <v>0</v>
      </c>
      <c r="T1275" s="24">
        <v>0</v>
      </c>
      <c r="U1275" s="24">
        <v>0</v>
      </c>
      <c r="V1275" s="24">
        <v>0</v>
      </c>
      <c r="W1275" s="24">
        <v>0</v>
      </c>
      <c r="X1275" s="24">
        <v>0</v>
      </c>
      <c r="Y1275" s="24">
        <v>0</v>
      </c>
      <c r="Z1275" s="24">
        <v>0</v>
      </c>
      <c r="AA1275" s="25">
        <v>0</v>
      </c>
      <c r="AB1275" s="25">
        <v>0</v>
      </c>
      <c r="AC1275" s="25">
        <v>0</v>
      </c>
      <c r="AD1275" s="25">
        <v>0</v>
      </c>
      <c r="AE1275" s="25">
        <v>0</v>
      </c>
      <c r="AF1275" s="25">
        <v>0</v>
      </c>
      <c r="AG1275" s="25">
        <v>0</v>
      </c>
      <c r="AH1275" s="25">
        <v>0</v>
      </c>
      <c r="AI1275" s="25">
        <v>0</v>
      </c>
      <c r="AJ1275" s="25">
        <v>0</v>
      </c>
      <c r="AK1275" s="25">
        <v>0</v>
      </c>
      <c r="AL1275" s="25">
        <v>0</v>
      </c>
      <c r="AM1275" s="25">
        <v>0</v>
      </c>
      <c r="AN1275" s="25">
        <v>0</v>
      </c>
      <c r="AO1275" s="25">
        <v>0</v>
      </c>
      <c r="AP1275" s="25">
        <v>0</v>
      </c>
      <c r="AQ1275" s="25">
        <v>0</v>
      </c>
      <c r="AR1275" s="25">
        <v>0</v>
      </c>
      <c r="AS1275" s="25">
        <v>0</v>
      </c>
      <c r="AT1275" s="25">
        <v>0</v>
      </c>
      <c r="AU1275" s="25">
        <v>0</v>
      </c>
      <c r="AV1275" s="25">
        <v>0</v>
      </c>
      <c r="AW1275" s="25">
        <v>0</v>
      </c>
      <c r="AX1275" s="25">
        <v>0</v>
      </c>
      <c r="AY1275" s="25">
        <v>0</v>
      </c>
      <c r="AZ1275" s="25">
        <v>0</v>
      </c>
      <c r="BA1275" s="25">
        <v>0</v>
      </c>
      <c r="BB1275" s="25">
        <v>0</v>
      </c>
      <c r="BC1275" s="25">
        <v>0</v>
      </c>
      <c r="BD1275" s="25">
        <v>0</v>
      </c>
      <c r="BE1275" s="25">
        <v>0</v>
      </c>
      <c r="BF1275" s="25">
        <v>0</v>
      </c>
      <c r="BG1275" s="25">
        <v>0</v>
      </c>
      <c r="BH1275" s="25">
        <v>0</v>
      </c>
      <c r="BI1275" s="25">
        <v>0</v>
      </c>
      <c r="BJ1275" s="25">
        <v>0</v>
      </c>
      <c r="BK1275" s="25">
        <v>0</v>
      </c>
      <c r="BL1275" s="25">
        <v>0</v>
      </c>
      <c r="BM1275" s="25">
        <v>0</v>
      </c>
      <c r="BN1275" s="25">
        <v>0</v>
      </c>
      <c r="BO1275" t="s">
        <v>237</v>
      </c>
    </row>
    <row r="1276" spans="1:67" x14ac:dyDescent="0.25">
      <c r="B1276" t="s">
        <v>9</v>
      </c>
      <c r="C1276">
        <v>0.03</v>
      </c>
      <c r="D1276">
        <f t="shared" si="128"/>
        <v>0</v>
      </c>
      <c r="E1276">
        <v>0</v>
      </c>
      <c r="F1276">
        <v>0</v>
      </c>
      <c r="G1276">
        <v>0</v>
      </c>
      <c r="H1276">
        <v>0</v>
      </c>
      <c r="I1276">
        <v>0</v>
      </c>
      <c r="J1276" s="22">
        <v>0</v>
      </c>
      <c r="K1276" s="22">
        <v>0</v>
      </c>
      <c r="L1276" s="22">
        <v>0</v>
      </c>
      <c r="M1276" s="22">
        <v>0</v>
      </c>
      <c r="N1276" s="22">
        <v>0</v>
      </c>
      <c r="O1276" s="24">
        <v>0</v>
      </c>
      <c r="P1276" s="24">
        <v>0</v>
      </c>
      <c r="Q1276" s="24">
        <v>0</v>
      </c>
      <c r="R1276" s="24">
        <v>0</v>
      </c>
      <c r="S1276" s="24">
        <v>0</v>
      </c>
      <c r="T1276" s="24">
        <v>0</v>
      </c>
      <c r="U1276" s="24">
        <v>0</v>
      </c>
      <c r="V1276" s="24">
        <v>0</v>
      </c>
      <c r="W1276" s="24">
        <v>0</v>
      </c>
      <c r="X1276" s="24">
        <v>0</v>
      </c>
      <c r="Y1276" s="24">
        <v>0</v>
      </c>
      <c r="Z1276" s="24">
        <v>0</v>
      </c>
      <c r="AA1276" s="25">
        <v>0</v>
      </c>
      <c r="AB1276" s="25">
        <v>0</v>
      </c>
      <c r="AC1276" s="25">
        <v>0</v>
      </c>
      <c r="AD1276" s="25">
        <v>0</v>
      </c>
      <c r="AE1276" s="25">
        <v>0</v>
      </c>
      <c r="AF1276" s="25">
        <v>0</v>
      </c>
      <c r="AG1276" s="25">
        <v>0</v>
      </c>
      <c r="AH1276" s="25">
        <v>0</v>
      </c>
      <c r="AI1276" s="25">
        <v>0</v>
      </c>
      <c r="AJ1276" s="25">
        <v>0</v>
      </c>
      <c r="AK1276" s="25">
        <v>0</v>
      </c>
      <c r="AL1276" s="25">
        <v>0</v>
      </c>
      <c r="AM1276" s="25">
        <v>0</v>
      </c>
      <c r="AN1276" s="25">
        <v>0</v>
      </c>
      <c r="AO1276" s="25">
        <v>0</v>
      </c>
      <c r="AP1276" s="25">
        <v>0</v>
      </c>
      <c r="AQ1276" s="25">
        <v>0</v>
      </c>
      <c r="AR1276" s="25">
        <v>0</v>
      </c>
      <c r="AS1276" s="25">
        <v>0</v>
      </c>
      <c r="AT1276" s="25">
        <v>0</v>
      </c>
      <c r="AU1276" s="25">
        <v>0</v>
      </c>
      <c r="AV1276" s="25">
        <v>0</v>
      </c>
      <c r="AW1276" s="25">
        <v>0</v>
      </c>
      <c r="AX1276" s="25">
        <v>0</v>
      </c>
      <c r="AY1276" s="25">
        <v>0</v>
      </c>
      <c r="AZ1276" s="25">
        <v>0</v>
      </c>
      <c r="BA1276" s="25">
        <v>0</v>
      </c>
      <c r="BB1276" s="25">
        <v>0</v>
      </c>
      <c r="BC1276" s="25">
        <v>0</v>
      </c>
      <c r="BD1276" s="25">
        <v>0</v>
      </c>
      <c r="BE1276" s="25">
        <v>0</v>
      </c>
      <c r="BF1276" s="25">
        <v>0</v>
      </c>
      <c r="BG1276" s="25">
        <v>0</v>
      </c>
      <c r="BH1276" s="25">
        <v>0</v>
      </c>
      <c r="BI1276" s="25">
        <v>0</v>
      </c>
      <c r="BJ1276" s="25">
        <v>0</v>
      </c>
      <c r="BK1276" s="25">
        <v>0</v>
      </c>
      <c r="BL1276" s="25">
        <v>0</v>
      </c>
      <c r="BM1276" s="25">
        <v>0</v>
      </c>
      <c r="BN1276" s="25">
        <v>0</v>
      </c>
      <c r="BO1276" t="s">
        <v>237</v>
      </c>
    </row>
    <row r="1277" spans="1:67" x14ac:dyDescent="0.25">
      <c r="A1277" s="6">
        <v>44986</v>
      </c>
      <c r="B1277" t="s">
        <v>9</v>
      </c>
      <c r="C1277">
        <v>1</v>
      </c>
      <c r="D1277">
        <f t="shared" ref="D1277:D1340" si="133">SUM(E1277:H1277)</f>
        <v>346.89000000000004</v>
      </c>
      <c r="E1277">
        <f t="shared" ref="E1277:E1307" si="134">SUM(BE1277:BN1277)</f>
        <v>115.32000000000002</v>
      </c>
      <c r="F1277">
        <f t="shared" ref="F1277:F1307" si="135">SUM(AA1277:AJ1277)</f>
        <v>73.47</v>
      </c>
      <c r="G1277">
        <f t="shared" ref="G1277:G1307" si="136">SUM(AU1277:BD1277)</f>
        <v>77.190000000000012</v>
      </c>
      <c r="H1277">
        <f t="shared" ref="H1277:H1307" si="137">SUM(AL1277:AT1277)</f>
        <v>80.910000000000011</v>
      </c>
      <c r="I1277">
        <v>0</v>
      </c>
      <c r="J1277" s="22">
        <v>0.36270000000000002</v>
      </c>
      <c r="K1277" s="22">
        <v>0.47430000000000005</v>
      </c>
      <c r="L1277" s="22">
        <v>0.66959999999999997</v>
      </c>
      <c r="M1277" s="22">
        <v>0.88350000000000006</v>
      </c>
      <c r="N1277" s="22">
        <v>0.89280000000000004</v>
      </c>
      <c r="O1277" s="24">
        <v>0.68820000000000003</v>
      </c>
      <c r="P1277" s="24">
        <v>0.5766</v>
      </c>
      <c r="Q1277" s="24">
        <v>0.91139999999999999</v>
      </c>
      <c r="R1277" s="24">
        <v>0.45569999999999999</v>
      </c>
      <c r="S1277" s="24">
        <v>0.41850000000000004</v>
      </c>
      <c r="T1277" s="24">
        <v>0.60450000000000004</v>
      </c>
      <c r="U1277" s="24">
        <v>0.91139999999999999</v>
      </c>
      <c r="V1277" s="24">
        <v>0.54869999999999997</v>
      </c>
      <c r="W1277" s="24">
        <v>0.65100000000000013</v>
      </c>
      <c r="X1277" s="24">
        <v>0.37200000000000005</v>
      </c>
      <c r="Y1277" s="24">
        <v>0.91139999999999999</v>
      </c>
      <c r="Z1277" s="24">
        <v>0.35340000000000005</v>
      </c>
      <c r="AA1277" s="25">
        <v>9.3000000000000007</v>
      </c>
      <c r="AB1277" s="25">
        <v>0</v>
      </c>
      <c r="AC1277" s="25">
        <v>9.3000000000000007</v>
      </c>
      <c r="AD1277" s="25">
        <v>0</v>
      </c>
      <c r="AE1277" s="25">
        <v>0</v>
      </c>
      <c r="AF1277" s="25">
        <v>42.78</v>
      </c>
      <c r="AG1277" s="25">
        <v>0</v>
      </c>
      <c r="AH1277" s="25">
        <v>12.09</v>
      </c>
      <c r="AI1277" s="25">
        <v>0</v>
      </c>
      <c r="AJ1277" s="25">
        <v>0</v>
      </c>
      <c r="AK1277" s="25">
        <v>12.09</v>
      </c>
      <c r="AL1277" s="25">
        <v>10.23</v>
      </c>
      <c r="AM1277" s="25">
        <v>0</v>
      </c>
      <c r="AN1277" s="25">
        <v>18.600000000000001</v>
      </c>
      <c r="AO1277" s="25">
        <v>12.09</v>
      </c>
      <c r="AP1277" s="25">
        <v>14.88</v>
      </c>
      <c r="AQ1277" s="25">
        <v>13.020000000000001</v>
      </c>
      <c r="AR1277" s="25">
        <v>4.6500000000000004</v>
      </c>
      <c r="AS1277" s="25">
        <v>7.44</v>
      </c>
      <c r="AT1277" s="25">
        <v>0</v>
      </c>
      <c r="AU1277" s="25">
        <v>6.5100000000000007</v>
      </c>
      <c r="AV1277" s="25">
        <v>0.93</v>
      </c>
      <c r="AW1277" s="25">
        <v>8.370000000000001</v>
      </c>
      <c r="AX1277" s="25">
        <v>5.58</v>
      </c>
      <c r="AY1277" s="25">
        <v>14.88</v>
      </c>
      <c r="AZ1277" s="25">
        <v>0</v>
      </c>
      <c r="BA1277" s="25">
        <v>25.110000000000003</v>
      </c>
      <c r="BB1277" s="25">
        <v>0</v>
      </c>
      <c r="BC1277" s="25">
        <v>3.72</v>
      </c>
      <c r="BD1277" s="25">
        <v>12.09</v>
      </c>
      <c r="BE1277" s="25">
        <v>0</v>
      </c>
      <c r="BF1277" s="25">
        <v>0.93</v>
      </c>
      <c r="BG1277" s="25">
        <v>6.5100000000000007</v>
      </c>
      <c r="BH1277" s="25">
        <v>23.25</v>
      </c>
      <c r="BI1277" s="25">
        <v>2.79</v>
      </c>
      <c r="BJ1277" s="25">
        <v>0</v>
      </c>
      <c r="BK1277" s="25">
        <v>13.020000000000001</v>
      </c>
      <c r="BL1277" s="25">
        <v>40.92</v>
      </c>
      <c r="BM1277" s="25">
        <v>27.900000000000002</v>
      </c>
      <c r="BN1277" s="25">
        <v>0</v>
      </c>
      <c r="BO1277" t="s">
        <v>40</v>
      </c>
    </row>
    <row r="1278" spans="1:67" x14ac:dyDescent="0.25">
      <c r="A1278" s="6">
        <v>44987</v>
      </c>
      <c r="B1278" t="s">
        <v>9</v>
      </c>
      <c r="C1278">
        <v>2</v>
      </c>
      <c r="D1278">
        <f t="shared" si="133"/>
        <v>411.99000000000007</v>
      </c>
      <c r="E1278">
        <f t="shared" si="134"/>
        <v>154.38</v>
      </c>
      <c r="F1278">
        <f t="shared" si="135"/>
        <v>90.210000000000008</v>
      </c>
      <c r="G1278">
        <f t="shared" si="136"/>
        <v>86.490000000000023</v>
      </c>
      <c r="H1278">
        <f t="shared" si="137"/>
        <v>80.910000000000025</v>
      </c>
      <c r="I1278">
        <v>0</v>
      </c>
      <c r="J1278" s="22">
        <v>0.18600000000000003</v>
      </c>
      <c r="K1278" s="22">
        <v>0.68820000000000003</v>
      </c>
      <c r="L1278" s="22">
        <v>0.75330000000000008</v>
      </c>
      <c r="M1278" s="22">
        <v>0.63240000000000007</v>
      </c>
      <c r="N1278" s="22">
        <v>0.79980000000000007</v>
      </c>
      <c r="O1278" s="24">
        <v>0.59520000000000006</v>
      </c>
      <c r="P1278" s="24">
        <v>0.59520000000000006</v>
      </c>
      <c r="Q1278" s="24">
        <v>0.93</v>
      </c>
      <c r="R1278" s="24">
        <v>0.63240000000000007</v>
      </c>
      <c r="S1278" s="24">
        <v>0.51150000000000007</v>
      </c>
      <c r="T1278" s="24">
        <v>0.88350000000000006</v>
      </c>
      <c r="U1278" s="24">
        <v>0.37200000000000005</v>
      </c>
      <c r="V1278" s="24">
        <v>0.88350000000000006</v>
      </c>
      <c r="W1278" s="24">
        <v>0.91139999999999999</v>
      </c>
      <c r="X1278" s="24">
        <v>0.83700000000000008</v>
      </c>
      <c r="Y1278" s="24">
        <v>0.93</v>
      </c>
      <c r="Z1278" s="24">
        <v>0.8277000000000001</v>
      </c>
      <c r="AA1278" s="25">
        <v>0</v>
      </c>
      <c r="AB1278" s="25">
        <v>0</v>
      </c>
      <c r="AC1278" s="25">
        <v>0</v>
      </c>
      <c r="AD1278" s="25">
        <v>9.3000000000000007</v>
      </c>
      <c r="AE1278" s="25">
        <v>3.72</v>
      </c>
      <c r="AF1278" s="25">
        <v>27.900000000000002</v>
      </c>
      <c r="AG1278" s="25">
        <v>0</v>
      </c>
      <c r="AH1278" s="25">
        <v>13.950000000000001</v>
      </c>
      <c r="AI1278" s="25">
        <v>35.340000000000003</v>
      </c>
      <c r="AJ1278" s="25">
        <v>0</v>
      </c>
      <c r="AK1278" s="25">
        <v>30.69</v>
      </c>
      <c r="AL1278" s="25">
        <v>19.53</v>
      </c>
      <c r="AM1278" s="25">
        <v>0</v>
      </c>
      <c r="AN1278" s="25">
        <v>0</v>
      </c>
      <c r="AO1278" s="25">
        <v>0.93</v>
      </c>
      <c r="AP1278" s="25">
        <v>13.950000000000001</v>
      </c>
      <c r="AQ1278" s="25">
        <v>9.3000000000000007</v>
      </c>
      <c r="AR1278" s="25">
        <v>20.46</v>
      </c>
      <c r="AS1278" s="25">
        <v>16.740000000000002</v>
      </c>
      <c r="AT1278" s="25">
        <v>0</v>
      </c>
      <c r="AU1278" s="25">
        <v>0</v>
      </c>
      <c r="AV1278" s="25">
        <v>16.740000000000002</v>
      </c>
      <c r="AW1278" s="25">
        <v>18.600000000000001</v>
      </c>
      <c r="AX1278" s="25">
        <v>0</v>
      </c>
      <c r="AY1278" s="25">
        <v>13.950000000000001</v>
      </c>
      <c r="AZ1278" s="25">
        <v>0</v>
      </c>
      <c r="BA1278" s="25">
        <v>26.040000000000003</v>
      </c>
      <c r="BB1278" s="25">
        <v>4.6500000000000004</v>
      </c>
      <c r="BC1278" s="25">
        <v>5.58</v>
      </c>
      <c r="BD1278" s="25">
        <v>0.93</v>
      </c>
      <c r="BE1278" s="25">
        <v>14.88</v>
      </c>
      <c r="BF1278" s="25">
        <v>14.88</v>
      </c>
      <c r="BG1278" s="25">
        <v>24.18</v>
      </c>
      <c r="BH1278" s="25">
        <v>0</v>
      </c>
      <c r="BI1278" s="25">
        <v>18.600000000000001</v>
      </c>
      <c r="BJ1278" s="25">
        <v>31.62</v>
      </c>
      <c r="BK1278" s="25">
        <v>2.79</v>
      </c>
      <c r="BL1278" s="25">
        <v>17.670000000000002</v>
      </c>
      <c r="BM1278" s="25">
        <v>18.600000000000001</v>
      </c>
      <c r="BN1278" s="25">
        <v>11.16</v>
      </c>
      <c r="BO1278" t="s">
        <v>40</v>
      </c>
    </row>
    <row r="1279" spans="1:67" x14ac:dyDescent="0.25">
      <c r="A1279" s="6">
        <v>44988</v>
      </c>
      <c r="B1279" t="s">
        <v>9</v>
      </c>
      <c r="C1279">
        <v>3</v>
      </c>
      <c r="D1279">
        <f t="shared" si="133"/>
        <v>482.67000000000007</v>
      </c>
      <c r="E1279">
        <f t="shared" si="134"/>
        <v>109.74000000000001</v>
      </c>
      <c r="F1279">
        <f t="shared" si="135"/>
        <v>191.58</v>
      </c>
      <c r="G1279">
        <f t="shared" si="136"/>
        <v>114.39</v>
      </c>
      <c r="H1279">
        <f t="shared" si="137"/>
        <v>66.960000000000008</v>
      </c>
      <c r="I1279">
        <v>0</v>
      </c>
      <c r="J1279" s="22">
        <v>0.26040000000000002</v>
      </c>
      <c r="K1279" s="22">
        <v>0.54869999999999997</v>
      </c>
      <c r="L1279" s="22">
        <v>0.53939999999999999</v>
      </c>
      <c r="M1279" s="22">
        <v>0.35340000000000005</v>
      </c>
      <c r="N1279" s="22">
        <v>0.86490000000000011</v>
      </c>
      <c r="O1279" s="24">
        <v>0.69750000000000001</v>
      </c>
      <c r="P1279" s="24">
        <v>0.72540000000000004</v>
      </c>
      <c r="Q1279" s="24">
        <v>0.6603</v>
      </c>
      <c r="R1279" s="24">
        <v>0.63240000000000007</v>
      </c>
      <c r="S1279" s="24">
        <v>0.51150000000000007</v>
      </c>
      <c r="T1279" s="24">
        <v>0.58590000000000009</v>
      </c>
      <c r="U1279" s="24">
        <v>0.89280000000000004</v>
      </c>
      <c r="V1279" s="24">
        <v>0.86490000000000011</v>
      </c>
      <c r="W1279" s="24">
        <v>0.41850000000000004</v>
      </c>
      <c r="X1279" s="24">
        <v>0.63240000000000007</v>
      </c>
      <c r="Y1279" s="24">
        <v>0.2883</v>
      </c>
      <c r="Z1279" s="24">
        <v>0.92070000000000007</v>
      </c>
      <c r="AA1279" s="25">
        <v>23.25</v>
      </c>
      <c r="AB1279" s="25">
        <v>18.600000000000001</v>
      </c>
      <c r="AC1279" s="25">
        <v>42.78</v>
      </c>
      <c r="AD1279" s="25">
        <v>20.46</v>
      </c>
      <c r="AE1279" s="25">
        <v>19.53</v>
      </c>
      <c r="AF1279" s="25">
        <v>0</v>
      </c>
      <c r="AG1279" s="25">
        <v>18.600000000000001</v>
      </c>
      <c r="AH1279" s="25">
        <v>12.09</v>
      </c>
      <c r="AI1279" s="25">
        <v>31.62</v>
      </c>
      <c r="AJ1279" s="25">
        <v>4.6500000000000004</v>
      </c>
      <c r="AK1279" s="25">
        <v>26.970000000000002</v>
      </c>
      <c r="AL1279" s="25">
        <v>18.600000000000001</v>
      </c>
      <c r="AM1279" s="25">
        <v>3.72</v>
      </c>
      <c r="AN1279" s="25">
        <v>1.86</v>
      </c>
      <c r="AO1279" s="25">
        <v>13.020000000000001</v>
      </c>
      <c r="AP1279" s="25">
        <v>25.110000000000003</v>
      </c>
      <c r="AQ1279" s="25">
        <v>0</v>
      </c>
      <c r="AR1279" s="25">
        <v>0</v>
      </c>
      <c r="AS1279" s="25">
        <v>4.6500000000000004</v>
      </c>
      <c r="AT1279" s="25">
        <v>0</v>
      </c>
      <c r="AU1279" s="25">
        <v>0</v>
      </c>
      <c r="AV1279" s="25">
        <v>0</v>
      </c>
      <c r="AW1279" s="25">
        <v>33.480000000000004</v>
      </c>
      <c r="AX1279" s="25">
        <v>39.99</v>
      </c>
      <c r="AY1279" s="25">
        <v>9.3000000000000007</v>
      </c>
      <c r="AZ1279" s="25">
        <v>0</v>
      </c>
      <c r="BA1279" s="25">
        <v>17.670000000000002</v>
      </c>
      <c r="BB1279" s="25">
        <v>6.5100000000000007</v>
      </c>
      <c r="BC1279" s="25">
        <v>0</v>
      </c>
      <c r="BD1279" s="25">
        <v>7.44</v>
      </c>
      <c r="BE1279" s="25">
        <v>0</v>
      </c>
      <c r="BF1279" s="25">
        <v>7.44</v>
      </c>
      <c r="BG1279" s="25">
        <v>12.09</v>
      </c>
      <c r="BH1279" s="25">
        <v>8.370000000000001</v>
      </c>
      <c r="BI1279" s="25">
        <v>18.600000000000001</v>
      </c>
      <c r="BJ1279" s="25">
        <v>0</v>
      </c>
      <c r="BK1279" s="25">
        <v>13.020000000000001</v>
      </c>
      <c r="BL1279" s="25">
        <v>36.270000000000003</v>
      </c>
      <c r="BM1279" s="25">
        <v>0.93</v>
      </c>
      <c r="BN1279" s="25">
        <v>13.020000000000001</v>
      </c>
      <c r="BO1279" t="s">
        <v>40</v>
      </c>
    </row>
    <row r="1280" spans="1:67" x14ac:dyDescent="0.25">
      <c r="A1280" s="6">
        <v>44989</v>
      </c>
      <c r="B1280" t="s">
        <v>9</v>
      </c>
      <c r="C1280">
        <v>4</v>
      </c>
      <c r="D1280">
        <f t="shared" si="133"/>
        <v>464.07000000000005</v>
      </c>
      <c r="E1280">
        <f t="shared" si="134"/>
        <v>69.75</v>
      </c>
      <c r="F1280">
        <f t="shared" si="135"/>
        <v>151.59000000000003</v>
      </c>
      <c r="G1280">
        <f t="shared" si="136"/>
        <v>122.76000000000002</v>
      </c>
      <c r="H1280">
        <f t="shared" si="137"/>
        <v>119.97000000000001</v>
      </c>
      <c r="I1280">
        <v>0</v>
      </c>
      <c r="J1280" s="22">
        <v>0.63240000000000007</v>
      </c>
      <c r="K1280" s="22">
        <v>0.53010000000000013</v>
      </c>
      <c r="L1280" s="22">
        <v>0.65100000000000013</v>
      </c>
      <c r="M1280" s="22">
        <v>0.58590000000000009</v>
      </c>
      <c r="N1280" s="22">
        <v>0.83700000000000008</v>
      </c>
      <c r="O1280" s="24">
        <v>0.64170000000000005</v>
      </c>
      <c r="P1280" s="24">
        <v>0.51150000000000007</v>
      </c>
      <c r="Q1280" s="24">
        <v>0.70680000000000009</v>
      </c>
      <c r="R1280" s="24">
        <v>0.86490000000000011</v>
      </c>
      <c r="S1280" s="24">
        <v>0.90210000000000001</v>
      </c>
      <c r="T1280" s="24">
        <v>0.66959999999999997</v>
      </c>
      <c r="U1280" s="24">
        <v>0.37200000000000005</v>
      </c>
      <c r="V1280" s="24">
        <v>0.44640000000000002</v>
      </c>
      <c r="W1280" s="24">
        <v>0.93</v>
      </c>
      <c r="X1280" s="24">
        <v>0.27900000000000003</v>
      </c>
      <c r="Y1280" s="24">
        <v>0.52080000000000004</v>
      </c>
      <c r="Z1280" s="24">
        <v>0.27900000000000003</v>
      </c>
      <c r="AA1280" s="25">
        <v>11.16</v>
      </c>
      <c r="AB1280" s="25">
        <v>11.16</v>
      </c>
      <c r="AC1280" s="25">
        <v>0</v>
      </c>
      <c r="AD1280" s="25">
        <v>0</v>
      </c>
      <c r="AE1280" s="25">
        <v>0</v>
      </c>
      <c r="AF1280" s="25">
        <v>35.340000000000003</v>
      </c>
      <c r="AG1280" s="25">
        <v>9.3000000000000007</v>
      </c>
      <c r="AH1280" s="25">
        <v>36.270000000000003</v>
      </c>
      <c r="AI1280" s="25">
        <v>48.36</v>
      </c>
      <c r="AJ1280" s="25">
        <v>0</v>
      </c>
      <c r="AK1280" s="25">
        <v>2.79</v>
      </c>
      <c r="AL1280" s="25">
        <v>15.81</v>
      </c>
      <c r="AM1280" s="25">
        <v>19.53</v>
      </c>
      <c r="AN1280" s="25">
        <v>0</v>
      </c>
      <c r="AO1280" s="25">
        <v>5.58</v>
      </c>
      <c r="AP1280" s="25">
        <v>7.44</v>
      </c>
      <c r="AQ1280" s="25">
        <v>21.39</v>
      </c>
      <c r="AR1280" s="25">
        <v>17.670000000000002</v>
      </c>
      <c r="AS1280" s="25">
        <v>27.900000000000002</v>
      </c>
      <c r="AT1280" s="25">
        <v>4.6500000000000004</v>
      </c>
      <c r="AU1280" s="25">
        <v>20.46</v>
      </c>
      <c r="AV1280" s="25">
        <v>14.88</v>
      </c>
      <c r="AW1280" s="25">
        <v>52.080000000000005</v>
      </c>
      <c r="AX1280" s="25">
        <v>2.79</v>
      </c>
      <c r="AY1280" s="25">
        <v>1.86</v>
      </c>
      <c r="AZ1280" s="25">
        <v>0</v>
      </c>
      <c r="BA1280" s="25">
        <v>10.23</v>
      </c>
      <c r="BB1280" s="25">
        <v>0</v>
      </c>
      <c r="BC1280" s="25">
        <v>0</v>
      </c>
      <c r="BD1280" s="25">
        <v>20.46</v>
      </c>
      <c r="BE1280" s="25">
        <v>0</v>
      </c>
      <c r="BF1280" s="25">
        <v>4.6500000000000004</v>
      </c>
      <c r="BG1280" s="25">
        <v>12.09</v>
      </c>
      <c r="BH1280" s="25">
        <v>19.53</v>
      </c>
      <c r="BI1280" s="25">
        <v>0</v>
      </c>
      <c r="BJ1280" s="25">
        <v>10.23</v>
      </c>
      <c r="BK1280" s="25">
        <v>22.32</v>
      </c>
      <c r="BL1280" s="25">
        <v>0</v>
      </c>
      <c r="BM1280" s="25">
        <v>0.93</v>
      </c>
      <c r="BN1280" s="25">
        <v>0</v>
      </c>
      <c r="BO1280" t="s">
        <v>40</v>
      </c>
    </row>
    <row r="1281" spans="1:67" x14ac:dyDescent="0.25">
      <c r="A1281" s="6">
        <v>44990</v>
      </c>
      <c r="B1281" t="s">
        <v>9</v>
      </c>
      <c r="C1281">
        <v>5</v>
      </c>
      <c r="D1281">
        <f t="shared" si="133"/>
        <v>409.20000000000005</v>
      </c>
      <c r="E1281">
        <f t="shared" si="134"/>
        <v>78.12</v>
      </c>
      <c r="F1281">
        <f t="shared" si="135"/>
        <v>150.66</v>
      </c>
      <c r="G1281">
        <f t="shared" si="136"/>
        <v>107.88000000000001</v>
      </c>
      <c r="H1281">
        <f t="shared" si="137"/>
        <v>72.540000000000006</v>
      </c>
      <c r="I1281">
        <v>0</v>
      </c>
      <c r="J1281" s="22">
        <v>0.2883</v>
      </c>
      <c r="K1281" s="22">
        <v>0.69750000000000001</v>
      </c>
      <c r="L1281" s="22">
        <v>0.6603</v>
      </c>
      <c r="M1281" s="22">
        <v>0.70680000000000009</v>
      </c>
      <c r="N1281" s="22">
        <v>0.67890000000000006</v>
      </c>
      <c r="O1281" s="24">
        <v>0.55800000000000005</v>
      </c>
      <c r="P1281" s="24">
        <v>0.65100000000000013</v>
      </c>
      <c r="Q1281" s="24">
        <v>0.26040000000000002</v>
      </c>
      <c r="R1281" s="24">
        <v>0.67890000000000006</v>
      </c>
      <c r="S1281" s="24">
        <v>0.5766</v>
      </c>
      <c r="T1281" s="24">
        <v>0.73470000000000002</v>
      </c>
      <c r="U1281" s="24">
        <v>0.51150000000000007</v>
      </c>
      <c r="V1281" s="24">
        <v>0.67890000000000006</v>
      </c>
      <c r="W1281" s="24">
        <v>0.80910000000000004</v>
      </c>
      <c r="X1281" s="24">
        <v>0.2697</v>
      </c>
      <c r="Y1281" s="24">
        <v>0.86490000000000011</v>
      </c>
      <c r="Z1281" s="24">
        <v>0.89280000000000004</v>
      </c>
      <c r="AA1281" s="25">
        <v>22.32</v>
      </c>
      <c r="AB1281" s="25">
        <v>13.950000000000001</v>
      </c>
      <c r="AC1281" s="25">
        <v>0</v>
      </c>
      <c r="AD1281" s="25">
        <v>31.62</v>
      </c>
      <c r="AE1281" s="25">
        <v>9.3000000000000007</v>
      </c>
      <c r="AF1281" s="25">
        <v>6.5100000000000007</v>
      </c>
      <c r="AG1281" s="25">
        <v>25.110000000000003</v>
      </c>
      <c r="AH1281" s="25">
        <v>12.09</v>
      </c>
      <c r="AI1281" s="25">
        <v>22.32</v>
      </c>
      <c r="AJ1281" s="25">
        <v>7.44</v>
      </c>
      <c r="AK1281" s="25">
        <v>5.58</v>
      </c>
      <c r="AL1281" s="25">
        <v>0.93</v>
      </c>
      <c r="AM1281" s="25">
        <v>33.480000000000004</v>
      </c>
      <c r="AN1281" s="25">
        <v>9.3000000000000007</v>
      </c>
      <c r="AO1281" s="25">
        <v>5.58</v>
      </c>
      <c r="AP1281" s="25">
        <v>12.09</v>
      </c>
      <c r="AQ1281" s="25">
        <v>11.16</v>
      </c>
      <c r="AR1281" s="25">
        <v>0</v>
      </c>
      <c r="AS1281" s="25">
        <v>0</v>
      </c>
      <c r="AT1281" s="25">
        <v>0</v>
      </c>
      <c r="AU1281" s="25">
        <v>34.410000000000004</v>
      </c>
      <c r="AV1281" s="25">
        <v>11.16</v>
      </c>
      <c r="AW1281" s="25">
        <v>0</v>
      </c>
      <c r="AX1281" s="25">
        <v>28.830000000000002</v>
      </c>
      <c r="AY1281" s="25">
        <v>5.58</v>
      </c>
      <c r="AZ1281" s="25">
        <v>0</v>
      </c>
      <c r="BA1281" s="25">
        <v>19.53</v>
      </c>
      <c r="BB1281" s="25">
        <v>0</v>
      </c>
      <c r="BC1281" s="25">
        <v>2.79</v>
      </c>
      <c r="BD1281" s="25">
        <v>5.58</v>
      </c>
      <c r="BE1281" s="25">
        <v>0</v>
      </c>
      <c r="BF1281" s="25">
        <v>0</v>
      </c>
      <c r="BG1281" s="25">
        <v>0</v>
      </c>
      <c r="BH1281" s="25">
        <v>12.09</v>
      </c>
      <c r="BI1281" s="25">
        <v>23.25</v>
      </c>
      <c r="BJ1281" s="25">
        <v>0</v>
      </c>
      <c r="BK1281" s="25">
        <v>31.62</v>
      </c>
      <c r="BL1281" s="25">
        <v>11.16</v>
      </c>
      <c r="BM1281" s="25">
        <v>0</v>
      </c>
      <c r="BN1281" s="25">
        <v>0</v>
      </c>
      <c r="BO1281" t="s">
        <v>40</v>
      </c>
    </row>
    <row r="1282" spans="1:67" x14ac:dyDescent="0.25">
      <c r="A1282" s="6">
        <v>44991</v>
      </c>
      <c r="B1282" t="s">
        <v>9</v>
      </c>
      <c r="C1282">
        <v>6</v>
      </c>
      <c r="D1282">
        <f t="shared" si="133"/>
        <v>571.0200000000001</v>
      </c>
      <c r="E1282">
        <f t="shared" si="134"/>
        <v>149.73000000000002</v>
      </c>
      <c r="F1282">
        <f t="shared" si="135"/>
        <v>172.05</v>
      </c>
      <c r="G1282">
        <f t="shared" si="136"/>
        <v>112.53000000000002</v>
      </c>
      <c r="H1282">
        <f t="shared" si="137"/>
        <v>136.71</v>
      </c>
      <c r="I1282">
        <v>0</v>
      </c>
      <c r="J1282" s="22">
        <v>0.87420000000000009</v>
      </c>
      <c r="K1282" s="22">
        <v>0.5766</v>
      </c>
      <c r="L1282" s="22">
        <v>0.56730000000000003</v>
      </c>
      <c r="M1282" s="22">
        <v>0.76260000000000006</v>
      </c>
      <c r="N1282" s="22">
        <v>0.55800000000000005</v>
      </c>
      <c r="O1282" s="24">
        <v>0.74400000000000011</v>
      </c>
      <c r="P1282" s="24">
        <v>0.65100000000000013</v>
      </c>
      <c r="Q1282" s="24">
        <v>0.8277000000000001</v>
      </c>
      <c r="R1282" s="24">
        <v>0.25110000000000005</v>
      </c>
      <c r="S1282" s="24">
        <v>0.63240000000000007</v>
      </c>
      <c r="T1282" s="24">
        <v>0.73470000000000002</v>
      </c>
      <c r="U1282" s="24">
        <v>0.83700000000000008</v>
      </c>
      <c r="V1282" s="24">
        <v>0.85560000000000003</v>
      </c>
      <c r="W1282" s="24">
        <v>0.69750000000000001</v>
      </c>
      <c r="X1282" s="24">
        <v>0.79980000000000007</v>
      </c>
      <c r="Y1282" s="24">
        <v>0.35340000000000005</v>
      </c>
      <c r="Z1282" s="24">
        <v>0.46500000000000002</v>
      </c>
      <c r="AA1282" s="25">
        <v>13.020000000000001</v>
      </c>
      <c r="AB1282" s="25">
        <v>40.92</v>
      </c>
      <c r="AC1282" s="25">
        <v>7.44</v>
      </c>
      <c r="AD1282" s="25">
        <v>0</v>
      </c>
      <c r="AE1282" s="25">
        <v>23.25</v>
      </c>
      <c r="AF1282" s="25">
        <v>30.69</v>
      </c>
      <c r="AG1282" s="25">
        <v>25.110000000000003</v>
      </c>
      <c r="AH1282" s="25">
        <v>7.44</v>
      </c>
      <c r="AI1282" s="25">
        <v>0.93</v>
      </c>
      <c r="AJ1282" s="25">
        <v>23.25</v>
      </c>
      <c r="AK1282" s="25">
        <v>0</v>
      </c>
      <c r="AL1282" s="25">
        <v>19.53</v>
      </c>
      <c r="AM1282" s="25">
        <v>7.44</v>
      </c>
      <c r="AN1282" s="25">
        <v>10.23</v>
      </c>
      <c r="AO1282" s="25">
        <v>27.900000000000002</v>
      </c>
      <c r="AP1282" s="25">
        <v>16.740000000000002</v>
      </c>
      <c r="AQ1282" s="25">
        <v>0</v>
      </c>
      <c r="AR1282" s="25">
        <v>19.53</v>
      </c>
      <c r="AS1282" s="25">
        <v>35.340000000000003</v>
      </c>
      <c r="AT1282" s="25">
        <v>0</v>
      </c>
      <c r="AU1282" s="25">
        <v>12.09</v>
      </c>
      <c r="AV1282" s="25">
        <v>26.970000000000002</v>
      </c>
      <c r="AW1282" s="25">
        <v>5.58</v>
      </c>
      <c r="AX1282" s="25">
        <v>0</v>
      </c>
      <c r="AY1282" s="25">
        <v>2.79</v>
      </c>
      <c r="AZ1282" s="25">
        <v>5.58</v>
      </c>
      <c r="BA1282" s="25">
        <v>33.480000000000004</v>
      </c>
      <c r="BB1282" s="25">
        <v>20.46</v>
      </c>
      <c r="BC1282" s="25">
        <v>5.58</v>
      </c>
      <c r="BD1282" s="25">
        <v>0</v>
      </c>
      <c r="BE1282" s="25">
        <v>0</v>
      </c>
      <c r="BF1282" s="25">
        <v>2.79</v>
      </c>
      <c r="BG1282" s="25">
        <v>0</v>
      </c>
      <c r="BH1282" s="25">
        <v>21.39</v>
      </c>
      <c r="BI1282" s="25">
        <v>23.25</v>
      </c>
      <c r="BJ1282" s="25">
        <v>26.040000000000003</v>
      </c>
      <c r="BK1282" s="25">
        <v>35.340000000000003</v>
      </c>
      <c r="BL1282" s="25">
        <v>15.81</v>
      </c>
      <c r="BM1282" s="25">
        <v>12.09</v>
      </c>
      <c r="BN1282" s="25">
        <v>13.020000000000001</v>
      </c>
      <c r="BO1282" t="s">
        <v>40</v>
      </c>
    </row>
    <row r="1283" spans="1:67" x14ac:dyDescent="0.25">
      <c r="A1283" s="6">
        <v>44992</v>
      </c>
      <c r="B1283" t="s">
        <v>9</v>
      </c>
      <c r="C1283">
        <v>7</v>
      </c>
      <c r="D1283">
        <f t="shared" si="133"/>
        <v>379.44000000000005</v>
      </c>
      <c r="E1283">
        <f t="shared" si="134"/>
        <v>63.240000000000009</v>
      </c>
      <c r="F1283">
        <f t="shared" si="135"/>
        <v>100.44000000000001</v>
      </c>
      <c r="G1283">
        <f t="shared" si="136"/>
        <v>132.99</v>
      </c>
      <c r="H1283">
        <f t="shared" si="137"/>
        <v>82.77000000000001</v>
      </c>
      <c r="I1283">
        <v>0</v>
      </c>
      <c r="J1283" s="22">
        <v>0.72540000000000004</v>
      </c>
      <c r="K1283" s="22">
        <v>0.46500000000000002</v>
      </c>
      <c r="L1283" s="22">
        <v>0.92070000000000007</v>
      </c>
      <c r="M1283" s="22">
        <v>0.71610000000000007</v>
      </c>
      <c r="N1283" s="22">
        <v>0.85560000000000003</v>
      </c>
      <c r="O1283" s="24">
        <v>0.8277000000000001</v>
      </c>
      <c r="P1283" s="24">
        <v>0.81840000000000002</v>
      </c>
      <c r="Q1283" s="24">
        <v>0.83700000000000008</v>
      </c>
      <c r="R1283" s="24">
        <v>0.91139999999999999</v>
      </c>
      <c r="S1283" s="24">
        <v>0.74400000000000011</v>
      </c>
      <c r="T1283" s="24">
        <v>0.25110000000000005</v>
      </c>
      <c r="U1283" s="24">
        <v>0.43710000000000004</v>
      </c>
      <c r="V1283" s="24">
        <v>0.45569999999999999</v>
      </c>
      <c r="W1283" s="24">
        <v>0.83700000000000008</v>
      </c>
      <c r="X1283" s="24">
        <v>0.93</v>
      </c>
      <c r="Y1283" s="24">
        <v>0.85560000000000003</v>
      </c>
      <c r="Z1283" s="24">
        <v>0.49290000000000006</v>
      </c>
      <c r="AA1283" s="25">
        <v>0</v>
      </c>
      <c r="AB1283" s="25">
        <v>17.670000000000002</v>
      </c>
      <c r="AC1283" s="25">
        <v>19.53</v>
      </c>
      <c r="AD1283" s="25">
        <v>29.76</v>
      </c>
      <c r="AE1283" s="25">
        <v>0</v>
      </c>
      <c r="AF1283" s="25">
        <v>0</v>
      </c>
      <c r="AG1283" s="25">
        <v>7.44</v>
      </c>
      <c r="AH1283" s="25">
        <v>3.72</v>
      </c>
      <c r="AI1283" s="25">
        <v>19.53</v>
      </c>
      <c r="AJ1283" s="25">
        <v>2.79</v>
      </c>
      <c r="AK1283" s="25">
        <v>26.970000000000002</v>
      </c>
      <c r="AL1283" s="25">
        <v>10.23</v>
      </c>
      <c r="AM1283" s="25">
        <v>26.970000000000002</v>
      </c>
      <c r="AN1283" s="25">
        <v>2.79</v>
      </c>
      <c r="AO1283" s="25">
        <v>7.44</v>
      </c>
      <c r="AP1283" s="25">
        <v>26.970000000000002</v>
      </c>
      <c r="AQ1283" s="25">
        <v>0</v>
      </c>
      <c r="AR1283" s="25">
        <v>0.93</v>
      </c>
      <c r="AS1283" s="25">
        <v>7.44</v>
      </c>
      <c r="AT1283" s="25">
        <v>0</v>
      </c>
      <c r="AU1283" s="25">
        <v>39.99</v>
      </c>
      <c r="AV1283" s="25">
        <v>38.130000000000003</v>
      </c>
      <c r="AW1283" s="25">
        <v>1.86</v>
      </c>
      <c r="AX1283" s="25">
        <v>0</v>
      </c>
      <c r="AY1283" s="25">
        <v>21.39</v>
      </c>
      <c r="AZ1283" s="25">
        <v>5.58</v>
      </c>
      <c r="BA1283" s="25">
        <v>21.39</v>
      </c>
      <c r="BB1283" s="25">
        <v>4.6500000000000004</v>
      </c>
      <c r="BC1283" s="25">
        <v>0</v>
      </c>
      <c r="BD1283" s="25">
        <v>0</v>
      </c>
      <c r="BE1283" s="25">
        <v>0</v>
      </c>
      <c r="BF1283" s="25">
        <v>7.44</v>
      </c>
      <c r="BG1283" s="25">
        <v>0</v>
      </c>
      <c r="BH1283" s="25">
        <v>6.5100000000000007</v>
      </c>
      <c r="BI1283" s="25">
        <v>0</v>
      </c>
      <c r="BJ1283" s="25">
        <v>0</v>
      </c>
      <c r="BK1283" s="25">
        <v>0</v>
      </c>
      <c r="BL1283" s="25">
        <v>19.53</v>
      </c>
      <c r="BM1283" s="25">
        <v>29.76</v>
      </c>
      <c r="BN1283" s="25">
        <v>0</v>
      </c>
      <c r="BO1283" t="s">
        <v>40</v>
      </c>
    </row>
    <row r="1284" spans="1:67" x14ac:dyDescent="0.25">
      <c r="A1284" s="6">
        <v>44993</v>
      </c>
      <c r="B1284" t="s">
        <v>9</v>
      </c>
      <c r="C1284">
        <v>8</v>
      </c>
      <c r="D1284">
        <f t="shared" si="133"/>
        <v>465</v>
      </c>
      <c r="E1284">
        <f t="shared" si="134"/>
        <v>154.38000000000002</v>
      </c>
      <c r="F1284">
        <f t="shared" si="135"/>
        <v>65.100000000000009</v>
      </c>
      <c r="G1284">
        <f t="shared" si="136"/>
        <v>94.860000000000014</v>
      </c>
      <c r="H1284">
        <f t="shared" si="137"/>
        <v>150.66</v>
      </c>
      <c r="I1284">
        <v>1</v>
      </c>
      <c r="J1284" s="22">
        <v>0.35340000000000005</v>
      </c>
      <c r="K1284" s="22">
        <v>0.53939999999999999</v>
      </c>
      <c r="L1284" s="22">
        <v>0.74400000000000011</v>
      </c>
      <c r="M1284" s="22">
        <v>0.76260000000000006</v>
      </c>
      <c r="N1284" s="22">
        <v>0.91139999999999999</v>
      </c>
      <c r="O1284" s="24">
        <v>0.6603</v>
      </c>
      <c r="P1284" s="24">
        <v>0.6231000000000001</v>
      </c>
      <c r="Q1284" s="24">
        <v>0.74400000000000011</v>
      </c>
      <c r="R1284" s="24">
        <v>0.91139999999999999</v>
      </c>
      <c r="S1284" s="24">
        <v>0.69750000000000001</v>
      </c>
      <c r="T1284" s="24">
        <v>0.84630000000000005</v>
      </c>
      <c r="U1284" s="24">
        <v>0.51150000000000007</v>
      </c>
      <c r="V1284" s="24">
        <v>0.33479999999999999</v>
      </c>
      <c r="W1284" s="24">
        <v>0.91139999999999999</v>
      </c>
      <c r="X1284" s="24">
        <v>0.91139999999999999</v>
      </c>
      <c r="Y1284" s="24">
        <v>0.39990000000000003</v>
      </c>
      <c r="Z1284" s="24">
        <v>0.13950000000000001</v>
      </c>
      <c r="AA1284" s="25">
        <v>26.970000000000002</v>
      </c>
      <c r="AB1284" s="25">
        <v>0</v>
      </c>
      <c r="AC1284" s="25">
        <v>0</v>
      </c>
      <c r="AD1284" s="25">
        <v>0</v>
      </c>
      <c r="AE1284" s="25">
        <v>15.81</v>
      </c>
      <c r="AF1284" s="25">
        <v>9.3000000000000007</v>
      </c>
      <c r="AG1284" s="25">
        <v>0</v>
      </c>
      <c r="AH1284" s="25">
        <v>8.370000000000001</v>
      </c>
      <c r="AI1284" s="25">
        <v>4.6500000000000004</v>
      </c>
      <c r="AJ1284" s="25">
        <v>0</v>
      </c>
      <c r="AK1284" s="25">
        <v>1.86</v>
      </c>
      <c r="AL1284" s="25">
        <v>0</v>
      </c>
      <c r="AM1284" s="25">
        <v>40.92</v>
      </c>
      <c r="AN1284" s="25">
        <v>21.39</v>
      </c>
      <c r="AO1284" s="25">
        <v>0</v>
      </c>
      <c r="AP1284" s="25">
        <v>1.86</v>
      </c>
      <c r="AQ1284" s="25">
        <v>26.970000000000002</v>
      </c>
      <c r="AR1284" s="25">
        <v>23.25</v>
      </c>
      <c r="AS1284" s="25">
        <v>27.900000000000002</v>
      </c>
      <c r="AT1284" s="25">
        <v>8.370000000000001</v>
      </c>
      <c r="AU1284" s="25">
        <v>0</v>
      </c>
      <c r="AV1284" s="25">
        <v>13.950000000000001</v>
      </c>
      <c r="AW1284" s="25">
        <v>4.6500000000000004</v>
      </c>
      <c r="AX1284" s="25">
        <v>14.88</v>
      </c>
      <c r="AY1284" s="25">
        <v>29.76</v>
      </c>
      <c r="AZ1284" s="25">
        <v>0</v>
      </c>
      <c r="BA1284" s="25">
        <v>0</v>
      </c>
      <c r="BB1284" s="25">
        <v>9.3000000000000007</v>
      </c>
      <c r="BC1284" s="25">
        <v>2.79</v>
      </c>
      <c r="BD1284" s="25">
        <v>19.53</v>
      </c>
      <c r="BE1284" s="25">
        <v>27.900000000000002</v>
      </c>
      <c r="BF1284" s="25">
        <v>0</v>
      </c>
      <c r="BG1284" s="25">
        <v>16.740000000000002</v>
      </c>
      <c r="BH1284" s="25">
        <v>2.79</v>
      </c>
      <c r="BI1284" s="25">
        <v>20.46</v>
      </c>
      <c r="BJ1284" s="25">
        <v>15.81</v>
      </c>
      <c r="BK1284" s="25">
        <v>19.53</v>
      </c>
      <c r="BL1284" s="25">
        <v>21.39</v>
      </c>
      <c r="BM1284" s="25">
        <v>17.670000000000002</v>
      </c>
      <c r="BN1284" s="25">
        <v>12.09</v>
      </c>
      <c r="BO1284" t="s">
        <v>40</v>
      </c>
    </row>
    <row r="1285" spans="1:67" x14ac:dyDescent="0.25">
      <c r="A1285" s="6">
        <v>44994</v>
      </c>
      <c r="B1285" t="s">
        <v>9</v>
      </c>
      <c r="C1285">
        <v>9</v>
      </c>
      <c r="D1285">
        <f t="shared" si="133"/>
        <v>416.64000000000004</v>
      </c>
      <c r="E1285">
        <f t="shared" si="134"/>
        <v>124.62000000000002</v>
      </c>
      <c r="F1285">
        <f t="shared" si="135"/>
        <v>79.98</v>
      </c>
      <c r="G1285">
        <f t="shared" si="136"/>
        <v>94.860000000000014</v>
      </c>
      <c r="H1285">
        <f t="shared" si="137"/>
        <v>117.17999999999999</v>
      </c>
      <c r="I1285">
        <v>0</v>
      </c>
      <c r="J1285" s="22">
        <v>0.84630000000000005</v>
      </c>
      <c r="K1285" s="22">
        <v>0.73470000000000002</v>
      </c>
      <c r="L1285" s="22">
        <v>0.71610000000000007</v>
      </c>
      <c r="M1285" s="22">
        <v>0.79980000000000007</v>
      </c>
      <c r="N1285" s="22">
        <v>0.91139999999999999</v>
      </c>
      <c r="O1285" s="24">
        <v>0.16739999999999999</v>
      </c>
      <c r="P1285" s="24">
        <v>0.6231000000000001</v>
      </c>
      <c r="Q1285" s="24">
        <v>0.69750000000000001</v>
      </c>
      <c r="R1285" s="24">
        <v>0.46500000000000002</v>
      </c>
      <c r="S1285" s="24">
        <v>0.59520000000000006</v>
      </c>
      <c r="T1285" s="24">
        <v>0.72540000000000004</v>
      </c>
      <c r="U1285" s="24">
        <v>0.83700000000000008</v>
      </c>
      <c r="V1285" s="24">
        <v>0.79980000000000007</v>
      </c>
      <c r="W1285" s="24">
        <v>0.90210000000000001</v>
      </c>
      <c r="X1285" s="24">
        <v>0.65100000000000013</v>
      </c>
      <c r="Y1285" s="24">
        <v>0.55800000000000005</v>
      </c>
      <c r="Z1285" s="24">
        <v>0.92070000000000007</v>
      </c>
      <c r="AA1285" s="25">
        <v>2.79</v>
      </c>
      <c r="AB1285" s="25">
        <v>0</v>
      </c>
      <c r="AC1285" s="25">
        <v>11.16</v>
      </c>
      <c r="AD1285" s="25">
        <v>26.970000000000002</v>
      </c>
      <c r="AE1285" s="25">
        <v>0</v>
      </c>
      <c r="AF1285" s="25">
        <v>0</v>
      </c>
      <c r="AG1285" s="25">
        <v>0</v>
      </c>
      <c r="AH1285" s="25">
        <v>10.23</v>
      </c>
      <c r="AI1285" s="25">
        <v>0</v>
      </c>
      <c r="AJ1285" s="25">
        <v>28.830000000000002</v>
      </c>
      <c r="AK1285" s="25">
        <v>13.950000000000001</v>
      </c>
      <c r="AL1285" s="25">
        <v>7.44</v>
      </c>
      <c r="AM1285" s="25">
        <v>20.46</v>
      </c>
      <c r="AN1285" s="25">
        <v>26.970000000000002</v>
      </c>
      <c r="AO1285" s="25">
        <v>11.16</v>
      </c>
      <c r="AP1285" s="25">
        <v>3.72</v>
      </c>
      <c r="AQ1285" s="25">
        <v>17.670000000000002</v>
      </c>
      <c r="AR1285" s="25">
        <v>7.44</v>
      </c>
      <c r="AS1285" s="25">
        <v>7.44</v>
      </c>
      <c r="AT1285" s="25">
        <v>14.88</v>
      </c>
      <c r="AU1285" s="25">
        <v>26.970000000000002</v>
      </c>
      <c r="AV1285" s="25">
        <v>37.200000000000003</v>
      </c>
      <c r="AW1285" s="25">
        <v>0</v>
      </c>
      <c r="AX1285" s="25">
        <v>0</v>
      </c>
      <c r="AY1285" s="25">
        <v>12.09</v>
      </c>
      <c r="AZ1285" s="25">
        <v>4.6500000000000004</v>
      </c>
      <c r="BA1285" s="25">
        <v>0</v>
      </c>
      <c r="BB1285" s="25">
        <v>2.79</v>
      </c>
      <c r="BC1285" s="25">
        <v>0</v>
      </c>
      <c r="BD1285" s="25">
        <v>11.16</v>
      </c>
      <c r="BE1285" s="25">
        <v>9.3000000000000007</v>
      </c>
      <c r="BF1285" s="25">
        <v>2.79</v>
      </c>
      <c r="BG1285" s="25">
        <v>22.32</v>
      </c>
      <c r="BH1285" s="25">
        <v>26.970000000000002</v>
      </c>
      <c r="BI1285" s="25">
        <v>0</v>
      </c>
      <c r="BJ1285" s="25">
        <v>14.88</v>
      </c>
      <c r="BK1285" s="25">
        <v>0.93</v>
      </c>
      <c r="BL1285" s="25">
        <v>27.900000000000002</v>
      </c>
      <c r="BM1285" s="25">
        <v>6.5100000000000007</v>
      </c>
      <c r="BN1285" s="25">
        <v>13.020000000000014</v>
      </c>
      <c r="BO1285" t="s">
        <v>40</v>
      </c>
    </row>
    <row r="1286" spans="1:67" x14ac:dyDescent="0.25">
      <c r="A1286" s="6">
        <v>44995</v>
      </c>
      <c r="B1286" t="s">
        <v>9</v>
      </c>
      <c r="C1286">
        <v>10</v>
      </c>
      <c r="D1286">
        <f t="shared" si="133"/>
        <v>493.83000000000004</v>
      </c>
      <c r="E1286">
        <f t="shared" si="134"/>
        <v>132.99</v>
      </c>
      <c r="F1286">
        <f t="shared" si="135"/>
        <v>153.45000000000002</v>
      </c>
      <c r="G1286">
        <f t="shared" si="136"/>
        <v>167.4</v>
      </c>
      <c r="H1286">
        <f t="shared" si="137"/>
        <v>39.99</v>
      </c>
      <c r="I1286">
        <v>0</v>
      </c>
      <c r="J1286" s="22">
        <v>0.84630000000000005</v>
      </c>
      <c r="K1286" s="22">
        <v>0.55800000000000005</v>
      </c>
      <c r="L1286" s="22">
        <v>0.74400000000000011</v>
      </c>
      <c r="M1286" s="22">
        <v>0.74400000000000011</v>
      </c>
      <c r="N1286" s="22">
        <v>0.87420000000000009</v>
      </c>
      <c r="O1286" s="24">
        <v>0.67890000000000006</v>
      </c>
      <c r="P1286" s="24">
        <v>0.8277000000000001</v>
      </c>
      <c r="Q1286" s="24">
        <v>0.63240000000000007</v>
      </c>
      <c r="R1286" s="24">
        <v>0.63240000000000007</v>
      </c>
      <c r="S1286" s="24">
        <v>0.61380000000000001</v>
      </c>
      <c r="T1286" s="24">
        <v>0.93</v>
      </c>
      <c r="U1286" s="24">
        <v>0.80910000000000004</v>
      </c>
      <c r="V1286" s="24">
        <v>0.91139999999999999</v>
      </c>
      <c r="W1286" s="24">
        <v>0.32550000000000007</v>
      </c>
      <c r="X1286" s="24">
        <v>0.86490000000000011</v>
      </c>
      <c r="Y1286" s="24">
        <v>0.8277000000000001</v>
      </c>
      <c r="Z1286" s="24">
        <v>0.79049999999999998</v>
      </c>
      <c r="AA1286" s="25">
        <v>47.43</v>
      </c>
      <c r="AB1286" s="25">
        <v>12.09</v>
      </c>
      <c r="AC1286" s="25">
        <v>22.32</v>
      </c>
      <c r="AD1286" s="25">
        <v>37.200000000000003</v>
      </c>
      <c r="AE1286" s="25">
        <v>0</v>
      </c>
      <c r="AF1286" s="25">
        <v>0</v>
      </c>
      <c r="AG1286" s="25">
        <v>11.16</v>
      </c>
      <c r="AH1286" s="25">
        <v>0</v>
      </c>
      <c r="AI1286" s="25">
        <v>9.3000000000000007</v>
      </c>
      <c r="AJ1286" s="25">
        <v>13.950000000000001</v>
      </c>
      <c r="AK1286" s="25">
        <v>24.18</v>
      </c>
      <c r="AL1286" s="25">
        <v>12.09</v>
      </c>
      <c r="AM1286" s="25">
        <v>0</v>
      </c>
      <c r="AN1286" s="25">
        <v>0</v>
      </c>
      <c r="AO1286" s="25">
        <v>12.09</v>
      </c>
      <c r="AP1286" s="25">
        <v>13.950000000000001</v>
      </c>
      <c r="AQ1286" s="25">
        <v>0</v>
      </c>
      <c r="AR1286" s="25">
        <v>1.86</v>
      </c>
      <c r="AS1286" s="25">
        <v>0</v>
      </c>
      <c r="AT1286" s="25">
        <v>0</v>
      </c>
      <c r="AU1286" s="25">
        <v>0</v>
      </c>
      <c r="AV1286" s="25">
        <v>0.93</v>
      </c>
      <c r="AW1286" s="25">
        <v>37.200000000000003</v>
      </c>
      <c r="AX1286" s="25">
        <v>26.040000000000003</v>
      </c>
      <c r="AY1286" s="25">
        <v>38.130000000000003</v>
      </c>
      <c r="AZ1286" s="25">
        <v>8.370000000000001</v>
      </c>
      <c r="BA1286" s="25">
        <v>1.86</v>
      </c>
      <c r="BB1286" s="25">
        <v>14.88</v>
      </c>
      <c r="BC1286" s="25">
        <v>33.480000000000004</v>
      </c>
      <c r="BD1286" s="25">
        <v>6.5100000000000007</v>
      </c>
      <c r="BE1286" s="25">
        <v>13.950000000000001</v>
      </c>
      <c r="BF1286" s="25">
        <v>20.46</v>
      </c>
      <c r="BG1286" s="25">
        <v>13.950000000000001</v>
      </c>
      <c r="BH1286" s="25">
        <v>5.58</v>
      </c>
      <c r="BI1286" s="25">
        <v>19.53</v>
      </c>
      <c r="BJ1286" s="25">
        <v>11.16</v>
      </c>
      <c r="BK1286" s="25">
        <v>8.370000000000001</v>
      </c>
      <c r="BL1286" s="25">
        <v>9.3000000000000007</v>
      </c>
      <c r="BM1286" s="25">
        <v>29.76</v>
      </c>
      <c r="BN1286" s="25">
        <v>0.93</v>
      </c>
      <c r="BO1286" t="s">
        <v>40</v>
      </c>
    </row>
    <row r="1287" spans="1:67" x14ac:dyDescent="0.25">
      <c r="A1287" s="6">
        <v>44996</v>
      </c>
      <c r="B1287" t="s">
        <v>9</v>
      </c>
      <c r="C1287">
        <v>11</v>
      </c>
      <c r="D1287">
        <f t="shared" si="133"/>
        <v>481.74</v>
      </c>
      <c r="E1287">
        <f t="shared" si="134"/>
        <v>126.47999999999999</v>
      </c>
      <c r="F1287">
        <f t="shared" si="135"/>
        <v>93.93</v>
      </c>
      <c r="G1287">
        <f t="shared" si="136"/>
        <v>121.83000000000001</v>
      </c>
      <c r="H1287">
        <f t="shared" si="137"/>
        <v>139.50000000000003</v>
      </c>
      <c r="I1287">
        <v>0</v>
      </c>
      <c r="J1287" s="22">
        <v>0.34410000000000002</v>
      </c>
      <c r="K1287" s="22">
        <v>0.2697</v>
      </c>
      <c r="L1287" s="22">
        <v>0.68820000000000003</v>
      </c>
      <c r="M1287" s="22">
        <v>0.88350000000000006</v>
      </c>
      <c r="N1287" s="22">
        <v>0.88350000000000006</v>
      </c>
      <c r="O1287" s="24">
        <v>0.6603</v>
      </c>
      <c r="P1287" s="24">
        <v>0.74400000000000011</v>
      </c>
      <c r="Q1287" s="24">
        <v>0.69750000000000001</v>
      </c>
      <c r="R1287" s="24">
        <v>0.80910000000000004</v>
      </c>
      <c r="S1287" s="24">
        <v>0.85560000000000003</v>
      </c>
      <c r="T1287" s="24">
        <v>0.72540000000000004</v>
      </c>
      <c r="U1287" s="24">
        <v>0.79980000000000007</v>
      </c>
      <c r="V1287" s="24">
        <v>0.91139999999999999</v>
      </c>
      <c r="W1287" s="24">
        <v>0.85560000000000003</v>
      </c>
      <c r="X1287" s="24">
        <v>0.39990000000000003</v>
      </c>
      <c r="Y1287" s="24">
        <v>0.47430000000000005</v>
      </c>
      <c r="Z1287" s="24">
        <v>0.77190000000000014</v>
      </c>
      <c r="AA1287" s="25">
        <v>13.020000000000001</v>
      </c>
      <c r="AB1287" s="25">
        <v>0</v>
      </c>
      <c r="AC1287" s="25">
        <v>14.88</v>
      </c>
      <c r="AD1287" s="25">
        <v>11.16</v>
      </c>
      <c r="AE1287" s="25">
        <v>0</v>
      </c>
      <c r="AF1287" s="25">
        <v>12.09</v>
      </c>
      <c r="AG1287" s="25">
        <v>0</v>
      </c>
      <c r="AH1287" s="25">
        <v>33.480000000000004</v>
      </c>
      <c r="AI1287" s="25">
        <v>0</v>
      </c>
      <c r="AJ1287" s="25">
        <v>9.3000000000000007</v>
      </c>
      <c r="AK1287" s="25">
        <v>28.830000000000002</v>
      </c>
      <c r="AL1287" s="25">
        <v>17.670000000000002</v>
      </c>
      <c r="AM1287" s="25">
        <v>14.88</v>
      </c>
      <c r="AN1287" s="25">
        <v>4.6500000000000004</v>
      </c>
      <c r="AO1287" s="25">
        <v>14.88</v>
      </c>
      <c r="AP1287" s="25">
        <v>4.6500000000000004</v>
      </c>
      <c r="AQ1287" s="25">
        <v>0</v>
      </c>
      <c r="AR1287" s="25">
        <v>33.480000000000004</v>
      </c>
      <c r="AS1287" s="25">
        <v>36.270000000000003</v>
      </c>
      <c r="AT1287" s="25">
        <v>13.020000000000001</v>
      </c>
      <c r="AU1287" s="25">
        <v>11.16</v>
      </c>
      <c r="AV1287" s="25">
        <v>0</v>
      </c>
      <c r="AW1287" s="25">
        <v>12.09</v>
      </c>
      <c r="AX1287" s="25">
        <v>16.740000000000002</v>
      </c>
      <c r="AY1287" s="25">
        <v>0</v>
      </c>
      <c r="AZ1287" s="25">
        <v>0</v>
      </c>
      <c r="BA1287" s="25">
        <v>20.46</v>
      </c>
      <c r="BB1287" s="25">
        <v>10.23</v>
      </c>
      <c r="BC1287" s="25">
        <v>28.830000000000002</v>
      </c>
      <c r="BD1287" s="25">
        <v>22.32</v>
      </c>
      <c r="BE1287" s="25">
        <v>26.040000000000003</v>
      </c>
      <c r="BF1287" s="25">
        <v>0</v>
      </c>
      <c r="BG1287" s="25">
        <v>0</v>
      </c>
      <c r="BH1287" s="25">
        <v>9.3000000000000007</v>
      </c>
      <c r="BI1287" s="25">
        <v>1.86</v>
      </c>
      <c r="BJ1287" s="25">
        <v>37.200000000000003</v>
      </c>
      <c r="BK1287" s="25">
        <v>7.44</v>
      </c>
      <c r="BL1287" s="25">
        <v>13.020000000000001</v>
      </c>
      <c r="BM1287" s="25">
        <v>11.16</v>
      </c>
      <c r="BN1287" s="25">
        <v>20.46</v>
      </c>
      <c r="BO1287" t="s">
        <v>40</v>
      </c>
    </row>
    <row r="1288" spans="1:67" x14ac:dyDescent="0.25">
      <c r="A1288" s="6">
        <v>44997</v>
      </c>
      <c r="B1288" t="s">
        <v>9</v>
      </c>
      <c r="C1288">
        <v>12</v>
      </c>
      <c r="D1288">
        <f t="shared" si="133"/>
        <v>405.47999999999996</v>
      </c>
      <c r="E1288">
        <f t="shared" si="134"/>
        <v>68.820000000000007</v>
      </c>
      <c r="F1288">
        <f t="shared" si="135"/>
        <v>114.39</v>
      </c>
      <c r="G1288">
        <f t="shared" si="136"/>
        <v>123.69</v>
      </c>
      <c r="H1288">
        <f t="shared" si="137"/>
        <v>98.58</v>
      </c>
      <c r="I1288">
        <v>0</v>
      </c>
      <c r="J1288" s="22">
        <v>0.44640000000000002</v>
      </c>
      <c r="K1288" s="22">
        <v>0.92070000000000007</v>
      </c>
      <c r="L1288" s="22">
        <v>0.73470000000000002</v>
      </c>
      <c r="M1288" s="22">
        <v>0.72540000000000004</v>
      </c>
      <c r="N1288" s="22">
        <v>0.88349999999999995</v>
      </c>
      <c r="O1288" s="24">
        <v>0.71610000000000007</v>
      </c>
      <c r="P1288" s="24">
        <v>0.60450000000000004</v>
      </c>
      <c r="Q1288" s="24">
        <v>0.61380000000000001</v>
      </c>
      <c r="R1288" s="24">
        <v>0.71610000000000007</v>
      </c>
      <c r="S1288" s="24">
        <v>0.86490000000000011</v>
      </c>
      <c r="T1288" s="24">
        <v>0.72540000000000004</v>
      </c>
      <c r="U1288" s="24">
        <v>0.89280000000000004</v>
      </c>
      <c r="V1288" s="24">
        <v>0.79049999999999998</v>
      </c>
      <c r="W1288" s="24">
        <v>0.2697</v>
      </c>
      <c r="X1288" s="24">
        <v>0.80910000000000004</v>
      </c>
      <c r="Y1288" s="24">
        <v>0.80910000000000004</v>
      </c>
      <c r="Z1288" s="24">
        <v>0.79980000000000007</v>
      </c>
      <c r="AA1288" s="25">
        <v>0.93</v>
      </c>
      <c r="AB1288" s="25">
        <v>16.740000000000002</v>
      </c>
      <c r="AC1288" s="25">
        <v>13.950000000000001</v>
      </c>
      <c r="AD1288" s="25">
        <v>24.18</v>
      </c>
      <c r="AE1288" s="25">
        <v>27.900000000000002</v>
      </c>
      <c r="AF1288" s="25">
        <v>13.020000000000001</v>
      </c>
      <c r="AG1288" s="25">
        <v>0</v>
      </c>
      <c r="AH1288" s="25">
        <v>7.44</v>
      </c>
      <c r="AI1288" s="25">
        <v>0</v>
      </c>
      <c r="AJ1288" s="25">
        <v>10.23</v>
      </c>
      <c r="AK1288" s="25">
        <v>9.3000000000000007</v>
      </c>
      <c r="AL1288" s="25">
        <v>0</v>
      </c>
      <c r="AM1288" s="25">
        <v>16.740000000000002</v>
      </c>
      <c r="AN1288" s="25">
        <v>3.72</v>
      </c>
      <c r="AO1288" s="25">
        <v>25.110000000000003</v>
      </c>
      <c r="AP1288" s="25">
        <v>0</v>
      </c>
      <c r="AQ1288" s="25">
        <v>0.93</v>
      </c>
      <c r="AR1288" s="25">
        <v>0</v>
      </c>
      <c r="AS1288" s="25">
        <v>42.78</v>
      </c>
      <c r="AT1288" s="25">
        <v>9.3000000000000007</v>
      </c>
      <c r="AU1288" s="25">
        <v>5.58</v>
      </c>
      <c r="AV1288" s="25">
        <v>39.06</v>
      </c>
      <c r="AW1288" s="25">
        <v>0</v>
      </c>
      <c r="AX1288" s="25">
        <v>16.740000000000002</v>
      </c>
      <c r="AY1288" s="25">
        <v>0</v>
      </c>
      <c r="AZ1288" s="25">
        <v>29.76</v>
      </c>
      <c r="BA1288" s="25">
        <v>23.25</v>
      </c>
      <c r="BB1288" s="25">
        <v>7.44</v>
      </c>
      <c r="BC1288" s="25">
        <v>1.86</v>
      </c>
      <c r="BD1288" s="25">
        <v>0</v>
      </c>
      <c r="BE1288" s="25">
        <v>8.370000000000001</v>
      </c>
      <c r="BF1288" s="25">
        <v>9.3000000000000007</v>
      </c>
      <c r="BG1288" s="25">
        <v>0</v>
      </c>
      <c r="BH1288" s="25">
        <v>0</v>
      </c>
      <c r="BI1288" s="25">
        <v>22.32</v>
      </c>
      <c r="BJ1288" s="25">
        <v>13.950000000000001</v>
      </c>
      <c r="BK1288" s="25">
        <v>0</v>
      </c>
      <c r="BL1288" s="25">
        <v>14.88</v>
      </c>
      <c r="BM1288" s="25">
        <v>0</v>
      </c>
      <c r="BN1288" s="25">
        <v>0</v>
      </c>
      <c r="BO1288" t="s">
        <v>40</v>
      </c>
    </row>
    <row r="1289" spans="1:67" x14ac:dyDescent="0.25">
      <c r="A1289" s="6">
        <v>44998</v>
      </c>
      <c r="B1289" t="s">
        <v>9</v>
      </c>
      <c r="C1289">
        <v>13</v>
      </c>
      <c r="D1289">
        <f t="shared" si="133"/>
        <v>496.62000000000006</v>
      </c>
      <c r="E1289">
        <f t="shared" si="134"/>
        <v>177.63</v>
      </c>
      <c r="F1289">
        <f t="shared" si="135"/>
        <v>106.95000000000003</v>
      </c>
      <c r="G1289">
        <f t="shared" si="136"/>
        <v>92.070000000000007</v>
      </c>
      <c r="H1289">
        <f t="shared" si="137"/>
        <v>119.97000000000003</v>
      </c>
      <c r="I1289">
        <v>0</v>
      </c>
      <c r="J1289" s="22">
        <v>0.42780000000000001</v>
      </c>
      <c r="K1289" s="22">
        <v>0.61380000000000001</v>
      </c>
      <c r="L1289" s="22">
        <v>0.69750000000000001</v>
      </c>
      <c r="M1289" s="22">
        <v>0.78120000000000001</v>
      </c>
      <c r="N1289" s="22">
        <v>0.90210000000000001</v>
      </c>
      <c r="O1289" s="24">
        <v>0.89280000000000004</v>
      </c>
      <c r="P1289" s="24">
        <v>0.79049999999999998</v>
      </c>
      <c r="Q1289" s="24">
        <v>0.68820000000000003</v>
      </c>
      <c r="R1289" s="24">
        <v>0.61380000000000001</v>
      </c>
      <c r="S1289" s="24">
        <v>0.66959999999999997</v>
      </c>
      <c r="T1289" s="24">
        <v>0.64170000000000005</v>
      </c>
      <c r="U1289" s="24">
        <v>0.85560000000000003</v>
      </c>
      <c r="V1289" s="24">
        <v>0.80910000000000004</v>
      </c>
      <c r="W1289" s="24">
        <v>0.30690000000000001</v>
      </c>
      <c r="X1289" s="24">
        <v>0.92070000000000007</v>
      </c>
      <c r="Y1289" s="24">
        <v>0.92070000000000007</v>
      </c>
      <c r="Z1289" s="24">
        <v>0.40920000000000001</v>
      </c>
      <c r="AA1289" s="25">
        <v>0</v>
      </c>
      <c r="AB1289" s="25">
        <v>39.06</v>
      </c>
      <c r="AC1289" s="25">
        <v>0.93</v>
      </c>
      <c r="AD1289" s="25">
        <v>9.3000000000000007</v>
      </c>
      <c r="AE1289" s="25">
        <v>10.23</v>
      </c>
      <c r="AF1289" s="25">
        <v>11.16</v>
      </c>
      <c r="AG1289" s="25">
        <v>6.5100000000000007</v>
      </c>
      <c r="AH1289" s="25">
        <v>22.32</v>
      </c>
      <c r="AI1289" s="25">
        <v>0.93</v>
      </c>
      <c r="AJ1289" s="25">
        <v>6.5100000000000007</v>
      </c>
      <c r="AK1289" s="25">
        <v>0.93</v>
      </c>
      <c r="AL1289" s="25">
        <v>26.970000000000002</v>
      </c>
      <c r="AM1289" s="25">
        <v>4.6500000000000004</v>
      </c>
      <c r="AN1289" s="25">
        <v>12.09</v>
      </c>
      <c r="AO1289" s="25">
        <v>0</v>
      </c>
      <c r="AP1289" s="25">
        <v>26.040000000000003</v>
      </c>
      <c r="AQ1289" s="25">
        <v>13.950000000000001</v>
      </c>
      <c r="AR1289" s="25">
        <v>0</v>
      </c>
      <c r="AS1289" s="25">
        <v>13.950000000000001</v>
      </c>
      <c r="AT1289" s="25">
        <v>22.32</v>
      </c>
      <c r="AU1289" s="25">
        <v>6.5100000000000007</v>
      </c>
      <c r="AV1289" s="25">
        <v>28.830000000000002</v>
      </c>
      <c r="AW1289" s="25">
        <v>6.5100000000000007</v>
      </c>
      <c r="AX1289" s="25">
        <v>14.88</v>
      </c>
      <c r="AY1289" s="25">
        <v>2.79</v>
      </c>
      <c r="AZ1289" s="25">
        <v>1.86</v>
      </c>
      <c r="BA1289" s="25">
        <v>0</v>
      </c>
      <c r="BB1289" s="25">
        <v>9.3000000000000007</v>
      </c>
      <c r="BC1289" s="25">
        <v>1.86</v>
      </c>
      <c r="BD1289" s="25">
        <v>19.53</v>
      </c>
      <c r="BE1289" s="25">
        <v>17.670000000000002</v>
      </c>
      <c r="BF1289" s="25">
        <v>10.23</v>
      </c>
      <c r="BG1289" s="25">
        <v>24.18</v>
      </c>
      <c r="BH1289" s="25">
        <v>5.58</v>
      </c>
      <c r="BI1289" s="25">
        <v>5.58</v>
      </c>
      <c r="BJ1289" s="25">
        <v>23.25</v>
      </c>
      <c r="BK1289" s="25">
        <v>36.270000000000003</v>
      </c>
      <c r="BL1289" s="25">
        <v>3.72</v>
      </c>
      <c r="BM1289" s="25">
        <v>17.670000000000002</v>
      </c>
      <c r="BN1289" s="25">
        <v>33.480000000000004</v>
      </c>
      <c r="BO1289" t="s">
        <v>40</v>
      </c>
    </row>
    <row r="1290" spans="1:67" x14ac:dyDescent="0.25">
      <c r="A1290" s="6">
        <v>44999</v>
      </c>
      <c r="B1290" t="s">
        <v>9</v>
      </c>
      <c r="C1290">
        <v>14</v>
      </c>
      <c r="D1290">
        <f t="shared" si="133"/>
        <v>421.29000000000013</v>
      </c>
      <c r="E1290">
        <f t="shared" si="134"/>
        <v>98.58</v>
      </c>
      <c r="F1290">
        <f t="shared" si="135"/>
        <v>120.9</v>
      </c>
      <c r="G1290">
        <f t="shared" si="136"/>
        <v>114.3900000000001</v>
      </c>
      <c r="H1290">
        <f t="shared" si="137"/>
        <v>87.420000000000016</v>
      </c>
      <c r="I1290">
        <v>0</v>
      </c>
      <c r="J1290" s="22">
        <v>0.42780000000000001</v>
      </c>
      <c r="K1290" s="22">
        <v>0.83700000000000008</v>
      </c>
      <c r="L1290" s="22">
        <v>0.6231000000000001</v>
      </c>
      <c r="M1290" s="22">
        <v>0.89280000000000004</v>
      </c>
      <c r="N1290" s="22">
        <v>0.85560000000000003</v>
      </c>
      <c r="O1290" s="24">
        <v>0.85560000000000003</v>
      </c>
      <c r="P1290" s="24">
        <v>0.5766</v>
      </c>
      <c r="Q1290" s="24">
        <v>0.60450000000000004</v>
      </c>
      <c r="R1290" s="24">
        <v>0.85560000000000003</v>
      </c>
      <c r="S1290" s="24">
        <v>0.93</v>
      </c>
      <c r="T1290" s="24">
        <v>0.66959999999999997</v>
      </c>
      <c r="U1290" s="24">
        <v>0.63240000000000007</v>
      </c>
      <c r="V1290" s="24">
        <v>0.69750000000000001</v>
      </c>
      <c r="W1290" s="24">
        <v>0.86490000000000011</v>
      </c>
      <c r="X1290" s="24">
        <v>0.35340000000000005</v>
      </c>
      <c r="Y1290" s="24">
        <v>0.93</v>
      </c>
      <c r="Z1290" s="24">
        <v>0.6231000000000001</v>
      </c>
      <c r="AA1290" s="25">
        <v>26.040000000000003</v>
      </c>
      <c r="AB1290" s="25">
        <v>30.69</v>
      </c>
      <c r="AC1290" s="25">
        <v>0.93</v>
      </c>
      <c r="AD1290" s="25">
        <v>19.53</v>
      </c>
      <c r="AE1290" s="25">
        <v>8.370000000000001</v>
      </c>
      <c r="AF1290" s="25">
        <v>0</v>
      </c>
      <c r="AG1290" s="25">
        <v>5.58</v>
      </c>
      <c r="AH1290" s="25">
        <v>1.86</v>
      </c>
      <c r="AI1290" s="25">
        <v>7.44</v>
      </c>
      <c r="AJ1290" s="25">
        <v>20.46</v>
      </c>
      <c r="AK1290" s="25">
        <v>3.72</v>
      </c>
      <c r="AL1290" s="25">
        <v>29.76</v>
      </c>
      <c r="AM1290" s="25">
        <v>17.670000000000002</v>
      </c>
      <c r="AN1290" s="25">
        <v>0</v>
      </c>
      <c r="AO1290" s="25">
        <v>0.93</v>
      </c>
      <c r="AP1290" s="25">
        <v>0</v>
      </c>
      <c r="AQ1290" s="25">
        <v>0</v>
      </c>
      <c r="AR1290" s="25">
        <v>0</v>
      </c>
      <c r="AS1290" s="25">
        <v>38.130000000000003</v>
      </c>
      <c r="AT1290" s="25">
        <v>0.93</v>
      </c>
      <c r="AU1290" s="25">
        <v>2.79</v>
      </c>
      <c r="AV1290" s="25">
        <v>0</v>
      </c>
      <c r="AW1290" s="25">
        <v>3.72</v>
      </c>
      <c r="AX1290" s="25">
        <v>0</v>
      </c>
      <c r="AY1290" s="25">
        <v>8.370000000000001</v>
      </c>
      <c r="AZ1290" s="25">
        <v>38.130000000000003</v>
      </c>
      <c r="BA1290" s="25">
        <v>0</v>
      </c>
      <c r="BB1290" s="25">
        <v>15.810000000000107</v>
      </c>
      <c r="BC1290" s="25">
        <v>45.57</v>
      </c>
      <c r="BD1290" s="25">
        <v>0</v>
      </c>
      <c r="BE1290" s="25">
        <v>0</v>
      </c>
      <c r="BF1290" s="25">
        <v>0</v>
      </c>
      <c r="BG1290" s="25">
        <v>8.370000000000001</v>
      </c>
      <c r="BH1290" s="25">
        <v>6.5100000000000007</v>
      </c>
      <c r="BI1290" s="25">
        <v>15.81</v>
      </c>
      <c r="BJ1290" s="25">
        <v>4.6500000000000004</v>
      </c>
      <c r="BK1290" s="25">
        <v>6.5100000000000007</v>
      </c>
      <c r="BL1290" s="25">
        <v>7.44</v>
      </c>
      <c r="BM1290" s="25">
        <v>19.53</v>
      </c>
      <c r="BN1290" s="25">
        <v>29.76</v>
      </c>
      <c r="BO1290" t="s">
        <v>40</v>
      </c>
    </row>
    <row r="1291" spans="1:67" x14ac:dyDescent="0.25">
      <c r="A1291" s="6">
        <v>45000</v>
      </c>
      <c r="B1291" t="s">
        <v>9</v>
      </c>
      <c r="C1291">
        <v>15</v>
      </c>
      <c r="D1291">
        <f t="shared" si="133"/>
        <v>408.27</v>
      </c>
      <c r="E1291">
        <f t="shared" si="134"/>
        <v>44.64</v>
      </c>
      <c r="F1291">
        <f t="shared" si="135"/>
        <v>169.26</v>
      </c>
      <c r="G1291">
        <f t="shared" si="136"/>
        <v>91.14</v>
      </c>
      <c r="H1291">
        <f t="shared" si="137"/>
        <v>103.23000000000002</v>
      </c>
      <c r="I1291">
        <v>0</v>
      </c>
      <c r="J1291" s="22">
        <v>0.54869999999999997</v>
      </c>
      <c r="K1291" s="22">
        <v>0.77190000000000014</v>
      </c>
      <c r="L1291" s="22">
        <v>0.68820000000000003</v>
      </c>
      <c r="M1291" s="22">
        <v>0.88350000000000006</v>
      </c>
      <c r="N1291" s="22">
        <v>0.77190000000000014</v>
      </c>
      <c r="O1291" s="24">
        <v>0.53010000000000013</v>
      </c>
      <c r="P1291" s="24">
        <v>0.58590000000000009</v>
      </c>
      <c r="Q1291" s="24">
        <v>0.54869999999999997</v>
      </c>
      <c r="R1291" s="24">
        <v>0.79980000000000007</v>
      </c>
      <c r="S1291" s="24">
        <v>0.59520000000000006</v>
      </c>
      <c r="T1291" s="24">
        <v>0.42780000000000001</v>
      </c>
      <c r="U1291" s="24">
        <v>0.74400000000000011</v>
      </c>
      <c r="V1291" s="24">
        <v>0.6231000000000001</v>
      </c>
      <c r="W1291" s="24">
        <v>0.79980000000000007</v>
      </c>
      <c r="X1291" s="24">
        <v>0.89280000000000004</v>
      </c>
      <c r="Y1291" s="24">
        <v>0.55800000000000005</v>
      </c>
      <c r="Z1291" s="24">
        <v>0.39990000000000003</v>
      </c>
      <c r="AA1291" s="25">
        <v>39.06</v>
      </c>
      <c r="AB1291" s="25">
        <v>0</v>
      </c>
      <c r="AC1291" s="25">
        <v>23.25</v>
      </c>
      <c r="AD1291" s="25">
        <v>52.080000000000005</v>
      </c>
      <c r="AE1291" s="25">
        <v>0</v>
      </c>
      <c r="AF1291" s="25">
        <v>0</v>
      </c>
      <c r="AG1291" s="25">
        <v>14.88</v>
      </c>
      <c r="AH1291" s="25">
        <v>13.950000000000001</v>
      </c>
      <c r="AI1291" s="25">
        <v>26.040000000000003</v>
      </c>
      <c r="AJ1291" s="25">
        <v>0</v>
      </c>
      <c r="AK1291" s="25">
        <v>46.5</v>
      </c>
      <c r="AL1291" s="25">
        <v>17.670000000000002</v>
      </c>
      <c r="AM1291" s="25">
        <v>0</v>
      </c>
      <c r="AN1291" s="25">
        <v>18.600000000000001</v>
      </c>
      <c r="AO1291" s="25">
        <v>2.79</v>
      </c>
      <c r="AP1291" s="25">
        <v>3.72</v>
      </c>
      <c r="AQ1291" s="25">
        <v>8.370000000000001</v>
      </c>
      <c r="AR1291" s="25">
        <v>0</v>
      </c>
      <c r="AS1291" s="25">
        <v>52.080000000000005</v>
      </c>
      <c r="AT1291" s="25">
        <v>0</v>
      </c>
      <c r="AU1291" s="25">
        <v>0.93</v>
      </c>
      <c r="AV1291" s="25">
        <v>2.79</v>
      </c>
      <c r="AW1291" s="25">
        <v>13.020000000000001</v>
      </c>
      <c r="AX1291" s="25">
        <v>2.79</v>
      </c>
      <c r="AY1291" s="25">
        <v>38.130000000000003</v>
      </c>
      <c r="AZ1291" s="25">
        <v>0</v>
      </c>
      <c r="BA1291" s="25">
        <v>19.53</v>
      </c>
      <c r="BB1291" s="25">
        <v>13.020000000000001</v>
      </c>
      <c r="BC1291" s="25">
        <v>0.93</v>
      </c>
      <c r="BD1291" s="25">
        <v>0</v>
      </c>
      <c r="BE1291" s="25">
        <v>0</v>
      </c>
      <c r="BF1291" s="25">
        <v>0</v>
      </c>
      <c r="BG1291" s="25">
        <v>13.950000000000001</v>
      </c>
      <c r="BH1291" s="25">
        <v>3.72</v>
      </c>
      <c r="BI1291" s="25">
        <v>15.81</v>
      </c>
      <c r="BJ1291" s="25">
        <v>0</v>
      </c>
      <c r="BK1291" s="25">
        <v>4.6500000000000004</v>
      </c>
      <c r="BL1291" s="25">
        <v>0</v>
      </c>
      <c r="BM1291" s="25">
        <v>0</v>
      </c>
      <c r="BN1291" s="25">
        <v>6.5100000000000007</v>
      </c>
      <c r="BO1291" t="s">
        <v>40</v>
      </c>
    </row>
    <row r="1292" spans="1:67" x14ac:dyDescent="0.25">
      <c r="A1292" s="6">
        <v>45001</v>
      </c>
      <c r="B1292" t="s">
        <v>9</v>
      </c>
      <c r="C1292">
        <v>16</v>
      </c>
      <c r="D1292">
        <f t="shared" si="133"/>
        <v>442.68</v>
      </c>
      <c r="E1292">
        <f t="shared" si="134"/>
        <v>113.46000000000001</v>
      </c>
      <c r="F1292">
        <f t="shared" si="135"/>
        <v>142.29</v>
      </c>
      <c r="G1292">
        <f t="shared" si="136"/>
        <v>68.820000000000007</v>
      </c>
      <c r="H1292">
        <f t="shared" si="137"/>
        <v>118.11</v>
      </c>
      <c r="I1292">
        <v>0</v>
      </c>
      <c r="J1292" s="22">
        <v>0.18600000000000003</v>
      </c>
      <c r="K1292" s="22">
        <v>0.53939999999999999</v>
      </c>
      <c r="L1292" s="22">
        <v>0.34410000000000002</v>
      </c>
      <c r="M1292" s="22">
        <v>0.76260000000000006</v>
      </c>
      <c r="N1292" s="22">
        <v>0.85560000000000003</v>
      </c>
      <c r="O1292" s="24">
        <v>0.78120000000000001</v>
      </c>
      <c r="P1292" s="24">
        <v>0.64170000000000005</v>
      </c>
      <c r="Q1292" s="24">
        <v>0.72540000000000004</v>
      </c>
      <c r="R1292" s="24">
        <v>0.86490000000000011</v>
      </c>
      <c r="S1292" s="24">
        <v>0.71610000000000007</v>
      </c>
      <c r="T1292" s="24">
        <v>0.68820000000000003</v>
      </c>
      <c r="U1292" s="24">
        <v>0.37200000000000005</v>
      </c>
      <c r="V1292" s="24">
        <v>0.91139999999999999</v>
      </c>
      <c r="W1292" s="24">
        <v>0.86490000000000011</v>
      </c>
      <c r="X1292" s="24">
        <v>0.92070000000000007</v>
      </c>
      <c r="Y1292" s="24">
        <v>0.8277000000000001</v>
      </c>
      <c r="Z1292" s="24">
        <v>0.34410000000000002</v>
      </c>
      <c r="AA1292" s="25">
        <v>13.950000000000001</v>
      </c>
      <c r="AB1292" s="25">
        <v>0</v>
      </c>
      <c r="AC1292" s="25">
        <v>29.76</v>
      </c>
      <c r="AD1292" s="25">
        <v>0</v>
      </c>
      <c r="AE1292" s="25">
        <v>1.86</v>
      </c>
      <c r="AF1292" s="25">
        <v>43.71</v>
      </c>
      <c r="AG1292" s="25">
        <v>30.69</v>
      </c>
      <c r="AH1292" s="25">
        <v>13.950000000000001</v>
      </c>
      <c r="AI1292" s="25">
        <v>0</v>
      </c>
      <c r="AJ1292" s="25">
        <v>8.370000000000001</v>
      </c>
      <c r="AK1292" s="25">
        <v>0.93</v>
      </c>
      <c r="AL1292" s="25">
        <v>9.3000000000000007</v>
      </c>
      <c r="AM1292" s="25">
        <v>8.370000000000001</v>
      </c>
      <c r="AN1292" s="25">
        <v>13.950000000000001</v>
      </c>
      <c r="AO1292" s="25">
        <v>0</v>
      </c>
      <c r="AP1292" s="25">
        <v>39.06</v>
      </c>
      <c r="AQ1292" s="25">
        <v>9.3000000000000007</v>
      </c>
      <c r="AR1292" s="25">
        <v>24.18</v>
      </c>
      <c r="AS1292" s="25">
        <v>0</v>
      </c>
      <c r="AT1292" s="25">
        <v>13.950000000000001</v>
      </c>
      <c r="AU1292" s="25">
        <v>13.020000000000001</v>
      </c>
      <c r="AV1292" s="25">
        <v>39.06</v>
      </c>
      <c r="AW1292" s="25">
        <v>0</v>
      </c>
      <c r="AX1292" s="25">
        <v>6.5100000000000007</v>
      </c>
      <c r="AY1292" s="25">
        <v>0</v>
      </c>
      <c r="AZ1292" s="25">
        <v>0</v>
      </c>
      <c r="BA1292" s="25">
        <v>0</v>
      </c>
      <c r="BB1292" s="25">
        <v>4.6500000000000004</v>
      </c>
      <c r="BC1292" s="25">
        <v>0</v>
      </c>
      <c r="BD1292" s="25">
        <v>5.58</v>
      </c>
      <c r="BE1292" s="25">
        <v>13.020000000000001</v>
      </c>
      <c r="BF1292" s="25">
        <v>0</v>
      </c>
      <c r="BG1292" s="25">
        <v>22.32</v>
      </c>
      <c r="BH1292" s="25">
        <v>0</v>
      </c>
      <c r="BI1292" s="25">
        <v>25.110000000000003</v>
      </c>
      <c r="BJ1292" s="25">
        <v>0.93</v>
      </c>
      <c r="BK1292" s="25">
        <v>7.44</v>
      </c>
      <c r="BL1292" s="25">
        <v>16.740000000000002</v>
      </c>
      <c r="BM1292" s="25">
        <v>0</v>
      </c>
      <c r="BN1292" s="25">
        <v>27.900000000000002</v>
      </c>
      <c r="BO1292" t="s">
        <v>40</v>
      </c>
    </row>
    <row r="1293" spans="1:67" x14ac:dyDescent="0.25">
      <c r="A1293" s="6">
        <v>45002</v>
      </c>
      <c r="B1293" t="s">
        <v>9</v>
      </c>
      <c r="C1293">
        <v>17</v>
      </c>
      <c r="D1293">
        <f t="shared" si="133"/>
        <v>318.06000000000012</v>
      </c>
      <c r="E1293">
        <f t="shared" si="134"/>
        <v>76.260000000000119</v>
      </c>
      <c r="F1293">
        <f t="shared" si="135"/>
        <v>132.06</v>
      </c>
      <c r="G1293">
        <f t="shared" si="136"/>
        <v>68.820000000000007</v>
      </c>
      <c r="H1293">
        <f t="shared" si="137"/>
        <v>40.92</v>
      </c>
      <c r="I1293">
        <v>1</v>
      </c>
      <c r="J1293" s="22">
        <v>0.22320000000000001</v>
      </c>
      <c r="K1293" s="22">
        <v>0.18600000000000003</v>
      </c>
      <c r="L1293" s="22">
        <v>0.84630000000000005</v>
      </c>
      <c r="M1293" s="22">
        <v>0.58590000000000009</v>
      </c>
      <c r="N1293" s="22">
        <v>0.53010000000000013</v>
      </c>
      <c r="O1293" s="24">
        <v>0.66959999999999997</v>
      </c>
      <c r="P1293" s="24">
        <v>0.58590000000000009</v>
      </c>
      <c r="Q1293" s="24">
        <v>0.52080000000000004</v>
      </c>
      <c r="R1293" s="24">
        <v>0.60450000000000004</v>
      </c>
      <c r="S1293" s="24">
        <v>0.85560000000000003</v>
      </c>
      <c r="T1293" s="24">
        <v>0.55800000000000005</v>
      </c>
      <c r="U1293" s="24">
        <v>0.54869999999999997</v>
      </c>
      <c r="V1293" s="24">
        <v>0.79049999999999998</v>
      </c>
      <c r="W1293" s="24">
        <v>0.83700000000000008</v>
      </c>
      <c r="X1293" s="24">
        <v>0.86490000000000011</v>
      </c>
      <c r="Y1293" s="24">
        <v>0.53939999999999999</v>
      </c>
      <c r="Z1293" s="24">
        <v>0.88350000000000006</v>
      </c>
      <c r="AA1293" s="25">
        <v>20.46</v>
      </c>
      <c r="AB1293" s="25">
        <v>8.370000000000001</v>
      </c>
      <c r="AC1293" s="25">
        <v>0</v>
      </c>
      <c r="AD1293" s="25">
        <v>25.110000000000003</v>
      </c>
      <c r="AE1293" s="25">
        <v>6.5100000000000007</v>
      </c>
      <c r="AF1293" s="25">
        <v>11.16</v>
      </c>
      <c r="AG1293" s="25">
        <v>31.62</v>
      </c>
      <c r="AH1293" s="25">
        <v>7.44</v>
      </c>
      <c r="AI1293" s="25">
        <v>0</v>
      </c>
      <c r="AJ1293" s="25">
        <v>21.39</v>
      </c>
      <c r="AK1293" s="25">
        <v>20.46</v>
      </c>
      <c r="AL1293" s="25">
        <v>0</v>
      </c>
      <c r="AM1293" s="25">
        <v>20.46</v>
      </c>
      <c r="AN1293" s="25">
        <v>0</v>
      </c>
      <c r="AO1293" s="25">
        <v>0</v>
      </c>
      <c r="AP1293" s="25">
        <v>0.93</v>
      </c>
      <c r="AQ1293" s="25">
        <v>0.93</v>
      </c>
      <c r="AR1293" s="25">
        <v>3.72</v>
      </c>
      <c r="AS1293" s="25">
        <v>0</v>
      </c>
      <c r="AT1293" s="25">
        <v>14.88</v>
      </c>
      <c r="AU1293" s="25">
        <v>17.670000000000002</v>
      </c>
      <c r="AV1293" s="25">
        <v>6.5100000000000007</v>
      </c>
      <c r="AW1293" s="25">
        <v>0</v>
      </c>
      <c r="AX1293" s="25">
        <v>0</v>
      </c>
      <c r="AY1293" s="25">
        <v>0</v>
      </c>
      <c r="AZ1293" s="25">
        <v>0</v>
      </c>
      <c r="BA1293" s="25">
        <v>1.86</v>
      </c>
      <c r="BB1293" s="25">
        <v>26.040000000000003</v>
      </c>
      <c r="BC1293" s="25">
        <v>16.740000000000002</v>
      </c>
      <c r="BD1293" s="25">
        <v>0</v>
      </c>
      <c r="BE1293" s="25">
        <v>36.270000000000003</v>
      </c>
      <c r="BF1293" s="25">
        <v>0</v>
      </c>
      <c r="BG1293" s="25">
        <v>0</v>
      </c>
      <c r="BH1293" s="25">
        <v>3.72</v>
      </c>
      <c r="BI1293" s="25">
        <v>13.950000000000001</v>
      </c>
      <c r="BJ1293" s="25">
        <v>9.3000000000000007</v>
      </c>
      <c r="BK1293" s="25">
        <v>4.6500000000000004</v>
      </c>
      <c r="BL1293" s="25">
        <v>0</v>
      </c>
      <c r="BM1293" s="25">
        <v>5.58</v>
      </c>
      <c r="BN1293" s="25">
        <v>2.7900000000001057</v>
      </c>
      <c r="BO1293" t="s">
        <v>40</v>
      </c>
    </row>
    <row r="1294" spans="1:67" x14ac:dyDescent="0.25">
      <c r="A1294" s="6">
        <v>45003</v>
      </c>
      <c r="B1294" t="s">
        <v>9</v>
      </c>
      <c r="C1294">
        <v>18</v>
      </c>
      <c r="D1294">
        <f t="shared" si="133"/>
        <v>538.47</v>
      </c>
      <c r="E1294">
        <f t="shared" si="134"/>
        <v>128.34</v>
      </c>
      <c r="F1294">
        <f t="shared" si="135"/>
        <v>94.860000000000014</v>
      </c>
      <c r="G1294">
        <f t="shared" si="136"/>
        <v>148.80000000000001</v>
      </c>
      <c r="H1294">
        <f t="shared" si="137"/>
        <v>166.47000000000003</v>
      </c>
      <c r="I1294">
        <v>0</v>
      </c>
      <c r="J1294" s="22">
        <v>0.86490000000000011</v>
      </c>
      <c r="K1294" s="22">
        <v>0.64170000000000005</v>
      </c>
      <c r="L1294" s="22">
        <v>0.46500000000000002</v>
      </c>
      <c r="M1294" s="22">
        <v>0.90210000000000001</v>
      </c>
      <c r="N1294" s="22">
        <v>0.66959999999999997</v>
      </c>
      <c r="O1294" s="24">
        <v>0.3906</v>
      </c>
      <c r="P1294" s="24">
        <v>0.65100000000000013</v>
      </c>
      <c r="Q1294" s="24">
        <v>0.67890000000000006</v>
      </c>
      <c r="R1294" s="24">
        <v>0.86490000000000011</v>
      </c>
      <c r="S1294" s="24">
        <v>0.61380000000000001</v>
      </c>
      <c r="T1294" s="24">
        <v>0.67890000000000006</v>
      </c>
      <c r="U1294" s="24">
        <v>0.91139999999999999</v>
      </c>
      <c r="V1294" s="24">
        <v>0.90210000000000001</v>
      </c>
      <c r="W1294" s="24">
        <v>0.93</v>
      </c>
      <c r="X1294" s="24">
        <v>0.1023</v>
      </c>
      <c r="Y1294" s="24">
        <v>0.59520000000000006</v>
      </c>
      <c r="Z1294" s="24">
        <v>0.83700000000000008</v>
      </c>
      <c r="AA1294" s="25">
        <v>0</v>
      </c>
      <c r="AB1294" s="25">
        <v>12.09</v>
      </c>
      <c r="AC1294" s="25">
        <v>20.46</v>
      </c>
      <c r="AD1294" s="25">
        <v>27.900000000000002</v>
      </c>
      <c r="AE1294" s="25">
        <v>6.5100000000000007</v>
      </c>
      <c r="AF1294" s="25">
        <v>23.25</v>
      </c>
      <c r="AG1294" s="25">
        <v>0</v>
      </c>
      <c r="AH1294" s="25">
        <v>0</v>
      </c>
      <c r="AI1294" s="25">
        <v>4.6500000000000004</v>
      </c>
      <c r="AJ1294" s="25">
        <v>0</v>
      </c>
      <c r="AK1294" s="25">
        <v>0</v>
      </c>
      <c r="AL1294" s="25">
        <v>5.58</v>
      </c>
      <c r="AM1294" s="25">
        <v>11.16</v>
      </c>
      <c r="AN1294" s="25">
        <v>34.410000000000004</v>
      </c>
      <c r="AO1294" s="25">
        <v>29.76</v>
      </c>
      <c r="AP1294" s="25">
        <v>11.16</v>
      </c>
      <c r="AQ1294" s="25">
        <v>27.900000000000002</v>
      </c>
      <c r="AR1294" s="25">
        <v>11.16</v>
      </c>
      <c r="AS1294" s="25">
        <v>31.62</v>
      </c>
      <c r="AT1294" s="25">
        <v>3.72</v>
      </c>
      <c r="AU1294" s="25">
        <v>11.16</v>
      </c>
      <c r="AV1294" s="25">
        <v>0</v>
      </c>
      <c r="AW1294" s="25">
        <v>1.86</v>
      </c>
      <c r="AX1294" s="25">
        <v>0</v>
      </c>
      <c r="AY1294" s="25">
        <v>7.44</v>
      </c>
      <c r="AZ1294" s="25">
        <v>30.69</v>
      </c>
      <c r="BA1294" s="25">
        <v>36.270000000000003</v>
      </c>
      <c r="BB1294" s="25">
        <v>9.3000000000000007</v>
      </c>
      <c r="BC1294" s="25">
        <v>22.32</v>
      </c>
      <c r="BD1294" s="25">
        <v>29.76</v>
      </c>
      <c r="BE1294" s="25">
        <v>25.110000000000003</v>
      </c>
      <c r="BF1294" s="25">
        <v>40.92</v>
      </c>
      <c r="BG1294" s="25">
        <v>8.370000000000001</v>
      </c>
      <c r="BH1294" s="25">
        <v>14.88</v>
      </c>
      <c r="BI1294" s="25">
        <v>9.3000000000000007</v>
      </c>
      <c r="BJ1294" s="25">
        <v>0</v>
      </c>
      <c r="BK1294" s="25">
        <v>0</v>
      </c>
      <c r="BL1294" s="25">
        <v>0.93</v>
      </c>
      <c r="BM1294" s="25">
        <v>12.09</v>
      </c>
      <c r="BN1294" s="25">
        <v>16.740000000000002</v>
      </c>
      <c r="BO1294" t="s">
        <v>40</v>
      </c>
    </row>
    <row r="1295" spans="1:67" x14ac:dyDescent="0.25">
      <c r="A1295" s="6">
        <v>45004</v>
      </c>
      <c r="B1295" t="s">
        <v>9</v>
      </c>
      <c r="C1295">
        <v>19</v>
      </c>
      <c r="D1295">
        <f t="shared" si="133"/>
        <v>325.50000000000017</v>
      </c>
      <c r="E1295">
        <f t="shared" si="134"/>
        <v>58.590000000000103</v>
      </c>
      <c r="F1295">
        <f t="shared" si="135"/>
        <v>130.20000000000002</v>
      </c>
      <c r="G1295">
        <f t="shared" si="136"/>
        <v>89.28</v>
      </c>
      <c r="H1295">
        <f t="shared" si="137"/>
        <v>47.43</v>
      </c>
      <c r="I1295">
        <v>0</v>
      </c>
      <c r="J1295" s="22">
        <v>0.2046</v>
      </c>
      <c r="K1295" s="22">
        <v>0.53939999999999999</v>
      </c>
      <c r="L1295" s="22">
        <v>0.66959999999999997</v>
      </c>
      <c r="M1295" s="22">
        <v>0.81840000000000002</v>
      </c>
      <c r="N1295" s="22">
        <v>0.92070000000000007</v>
      </c>
      <c r="O1295" s="24">
        <v>0.85560000000000003</v>
      </c>
      <c r="P1295" s="24">
        <v>0.53010000000000013</v>
      </c>
      <c r="Q1295" s="24">
        <v>0.67890000000000006</v>
      </c>
      <c r="R1295" s="24">
        <v>0.80910000000000004</v>
      </c>
      <c r="S1295" s="24">
        <v>0.69750000000000001</v>
      </c>
      <c r="T1295" s="24">
        <v>0.90210000000000001</v>
      </c>
      <c r="U1295" s="24">
        <v>0.42780000000000001</v>
      </c>
      <c r="V1295" s="24">
        <v>0.84630000000000005</v>
      </c>
      <c r="W1295" s="24">
        <v>0.87420000000000009</v>
      </c>
      <c r="X1295" s="24">
        <v>0.84630000000000005</v>
      </c>
      <c r="Y1295" s="24">
        <v>0.47430000000000005</v>
      </c>
      <c r="Z1295" s="24">
        <v>0.84630000000000005</v>
      </c>
      <c r="AA1295" s="25">
        <v>17.670000000000002</v>
      </c>
      <c r="AB1295" s="25">
        <v>2.79</v>
      </c>
      <c r="AC1295" s="25">
        <v>16.740000000000002</v>
      </c>
      <c r="AD1295" s="25">
        <v>6.5100000000000007</v>
      </c>
      <c r="AE1295" s="25">
        <v>7.44</v>
      </c>
      <c r="AF1295" s="25">
        <v>9.3000000000000007</v>
      </c>
      <c r="AG1295" s="25">
        <v>3.72</v>
      </c>
      <c r="AH1295" s="25">
        <v>34.410000000000004</v>
      </c>
      <c r="AI1295" s="25">
        <v>31.62</v>
      </c>
      <c r="AJ1295" s="25">
        <v>0</v>
      </c>
      <c r="AK1295" s="25">
        <v>9.3000000000000007</v>
      </c>
      <c r="AL1295" s="25">
        <v>3.72</v>
      </c>
      <c r="AM1295" s="25">
        <v>15.81</v>
      </c>
      <c r="AN1295" s="25">
        <v>20.46</v>
      </c>
      <c r="AO1295" s="25">
        <v>0</v>
      </c>
      <c r="AP1295" s="25">
        <v>0</v>
      </c>
      <c r="AQ1295" s="25">
        <v>0</v>
      </c>
      <c r="AR1295" s="25">
        <v>1.86</v>
      </c>
      <c r="AS1295" s="25">
        <v>3.72</v>
      </c>
      <c r="AT1295" s="25">
        <v>1.86</v>
      </c>
      <c r="AU1295" s="25">
        <v>9.3000000000000007</v>
      </c>
      <c r="AV1295" s="25">
        <v>7.44</v>
      </c>
      <c r="AW1295" s="25">
        <v>8.370000000000001</v>
      </c>
      <c r="AX1295" s="25">
        <v>3.72</v>
      </c>
      <c r="AY1295" s="25">
        <v>0</v>
      </c>
      <c r="AZ1295" s="25">
        <v>22.32</v>
      </c>
      <c r="BA1295" s="25">
        <v>0</v>
      </c>
      <c r="BB1295" s="25">
        <v>28.830000000000002</v>
      </c>
      <c r="BC1295" s="25">
        <v>9.3000000000000007</v>
      </c>
      <c r="BD1295" s="25">
        <v>0</v>
      </c>
      <c r="BE1295" s="25">
        <v>11.16</v>
      </c>
      <c r="BF1295" s="25">
        <v>0</v>
      </c>
      <c r="BG1295" s="25">
        <v>0</v>
      </c>
      <c r="BH1295" s="25">
        <v>12.09</v>
      </c>
      <c r="BI1295" s="25">
        <v>6.5100000000000007</v>
      </c>
      <c r="BJ1295" s="25">
        <v>1.86</v>
      </c>
      <c r="BK1295" s="25">
        <v>20.46</v>
      </c>
      <c r="BL1295" s="25">
        <v>2.79</v>
      </c>
      <c r="BM1295" s="25">
        <v>1.86</v>
      </c>
      <c r="BN1295" s="25">
        <v>1.8600000000001058</v>
      </c>
      <c r="BO1295" t="s">
        <v>40</v>
      </c>
    </row>
    <row r="1296" spans="1:67" x14ac:dyDescent="0.25">
      <c r="A1296" s="6">
        <v>45005</v>
      </c>
      <c r="B1296" t="s">
        <v>9</v>
      </c>
      <c r="C1296">
        <v>20</v>
      </c>
      <c r="D1296">
        <f t="shared" si="133"/>
        <v>299.46000000000004</v>
      </c>
      <c r="E1296">
        <f t="shared" si="134"/>
        <v>90.210000000000008</v>
      </c>
      <c r="F1296">
        <f t="shared" si="135"/>
        <v>53.010000000000005</v>
      </c>
      <c r="G1296">
        <f t="shared" si="136"/>
        <v>102.30000000000001</v>
      </c>
      <c r="H1296">
        <f t="shared" si="137"/>
        <v>53.94</v>
      </c>
      <c r="I1296">
        <v>0</v>
      </c>
      <c r="J1296" s="22">
        <v>0.46500000000000002</v>
      </c>
      <c r="K1296" s="22">
        <v>0.53010000000000013</v>
      </c>
      <c r="L1296" s="22">
        <v>0.68820000000000003</v>
      </c>
      <c r="M1296" s="22">
        <v>0.85560000000000003</v>
      </c>
      <c r="N1296" s="22">
        <v>0.71610000000000007</v>
      </c>
      <c r="O1296" s="24">
        <v>0.1116</v>
      </c>
      <c r="P1296" s="24">
        <v>0.6603</v>
      </c>
      <c r="Q1296" s="24">
        <v>0.6231000000000001</v>
      </c>
      <c r="R1296" s="24">
        <v>0.6603</v>
      </c>
      <c r="S1296" s="24">
        <v>0.5766</v>
      </c>
      <c r="T1296" s="24">
        <v>0.8277000000000001</v>
      </c>
      <c r="U1296" s="24">
        <v>0.54869999999999997</v>
      </c>
      <c r="V1296" s="24">
        <v>0.45569999999999999</v>
      </c>
      <c r="W1296" s="24">
        <v>0.84630000000000005</v>
      </c>
      <c r="X1296" s="24">
        <v>0.86490000000000011</v>
      </c>
      <c r="Y1296" s="24">
        <v>0.54869999999999997</v>
      </c>
      <c r="Z1296" s="24">
        <v>0.93</v>
      </c>
      <c r="AA1296" s="25">
        <v>0</v>
      </c>
      <c r="AB1296" s="25">
        <v>0</v>
      </c>
      <c r="AC1296" s="25">
        <v>3.72</v>
      </c>
      <c r="AD1296" s="25">
        <v>0</v>
      </c>
      <c r="AE1296" s="25">
        <v>2.79</v>
      </c>
      <c r="AF1296" s="25">
        <v>0</v>
      </c>
      <c r="AG1296" s="25">
        <v>0</v>
      </c>
      <c r="AH1296" s="25">
        <v>5.58</v>
      </c>
      <c r="AI1296" s="25">
        <v>30.69</v>
      </c>
      <c r="AJ1296" s="25">
        <v>10.23</v>
      </c>
      <c r="AK1296" s="25">
        <v>2.79</v>
      </c>
      <c r="AL1296" s="25">
        <v>16.740000000000002</v>
      </c>
      <c r="AM1296" s="25">
        <v>14.88</v>
      </c>
      <c r="AN1296" s="25">
        <v>0.93</v>
      </c>
      <c r="AO1296" s="25">
        <v>10.23</v>
      </c>
      <c r="AP1296" s="25">
        <v>0</v>
      </c>
      <c r="AQ1296" s="25">
        <v>1.86</v>
      </c>
      <c r="AR1296" s="25">
        <v>3.72</v>
      </c>
      <c r="AS1296" s="25">
        <v>0</v>
      </c>
      <c r="AT1296" s="25">
        <v>5.58</v>
      </c>
      <c r="AU1296" s="25">
        <v>8.370000000000001</v>
      </c>
      <c r="AV1296" s="25">
        <v>0</v>
      </c>
      <c r="AW1296" s="25">
        <v>22.32</v>
      </c>
      <c r="AX1296" s="25">
        <v>36.270000000000003</v>
      </c>
      <c r="AY1296" s="25">
        <v>18.600000000000001</v>
      </c>
      <c r="AZ1296" s="25">
        <v>0.93</v>
      </c>
      <c r="BA1296" s="25">
        <v>0</v>
      </c>
      <c r="BB1296" s="25">
        <v>0</v>
      </c>
      <c r="BC1296" s="25">
        <v>15.81</v>
      </c>
      <c r="BD1296" s="25">
        <v>0</v>
      </c>
      <c r="BE1296" s="25">
        <v>0</v>
      </c>
      <c r="BF1296" s="25">
        <v>0</v>
      </c>
      <c r="BG1296" s="25">
        <v>26.970000000000002</v>
      </c>
      <c r="BH1296" s="25">
        <v>0.93</v>
      </c>
      <c r="BI1296" s="25">
        <v>1.86</v>
      </c>
      <c r="BJ1296" s="25">
        <v>0</v>
      </c>
      <c r="BK1296" s="25">
        <v>22.32</v>
      </c>
      <c r="BL1296" s="25">
        <v>29.76</v>
      </c>
      <c r="BM1296" s="25">
        <v>0</v>
      </c>
      <c r="BN1296" s="25">
        <v>8.370000000000001</v>
      </c>
      <c r="BO1296" t="s">
        <v>40</v>
      </c>
    </row>
    <row r="1297" spans="1:67" x14ac:dyDescent="0.25">
      <c r="A1297" s="6">
        <v>45006</v>
      </c>
      <c r="B1297" t="s">
        <v>9</v>
      </c>
      <c r="C1297">
        <v>21</v>
      </c>
      <c r="D1297">
        <f t="shared" si="133"/>
        <v>491.04000000000019</v>
      </c>
      <c r="E1297">
        <f t="shared" si="134"/>
        <v>97.65</v>
      </c>
      <c r="F1297">
        <f t="shared" si="135"/>
        <v>130.20000000000002</v>
      </c>
      <c r="G1297">
        <f t="shared" si="136"/>
        <v>67.8900000000001</v>
      </c>
      <c r="H1297">
        <f t="shared" si="137"/>
        <v>195.30000000000004</v>
      </c>
      <c r="I1297">
        <v>0</v>
      </c>
      <c r="J1297" s="22">
        <v>0.29760000000000003</v>
      </c>
      <c r="K1297" s="22">
        <v>0.46500000000000002</v>
      </c>
      <c r="L1297" s="22">
        <v>0.69750000000000001</v>
      </c>
      <c r="M1297" s="22">
        <v>0.83700000000000008</v>
      </c>
      <c r="N1297" s="22">
        <v>0.74400000000000011</v>
      </c>
      <c r="O1297" s="24">
        <v>0.23250000000000001</v>
      </c>
      <c r="P1297" s="24">
        <v>0.6603</v>
      </c>
      <c r="Q1297" s="24">
        <v>0.68820000000000003</v>
      </c>
      <c r="R1297" s="24">
        <v>0.34410000000000002</v>
      </c>
      <c r="S1297" s="24">
        <v>0.89280000000000004</v>
      </c>
      <c r="T1297" s="24">
        <v>0.6603</v>
      </c>
      <c r="U1297" s="24">
        <v>0.66959999999999997</v>
      </c>
      <c r="V1297" s="24">
        <v>0.50220000000000009</v>
      </c>
      <c r="W1297" s="24">
        <v>0.74400000000000011</v>
      </c>
      <c r="X1297" s="24">
        <v>0.2883</v>
      </c>
      <c r="Y1297" s="24">
        <v>0.90210000000000001</v>
      </c>
      <c r="Z1297" s="24">
        <v>0.53010000000000013</v>
      </c>
      <c r="AA1297" s="25">
        <v>0</v>
      </c>
      <c r="AB1297" s="25">
        <v>10.23</v>
      </c>
      <c r="AC1297" s="25">
        <v>14.88</v>
      </c>
      <c r="AD1297" s="25">
        <v>10.23</v>
      </c>
      <c r="AE1297" s="25">
        <v>13.950000000000001</v>
      </c>
      <c r="AF1297" s="25">
        <v>27.900000000000002</v>
      </c>
      <c r="AG1297" s="25">
        <v>33.480000000000004</v>
      </c>
      <c r="AH1297" s="25">
        <v>5.58</v>
      </c>
      <c r="AI1297" s="25">
        <v>6.5100000000000007</v>
      </c>
      <c r="AJ1297" s="25">
        <v>7.44</v>
      </c>
      <c r="AK1297" s="25">
        <v>25.110000000000003</v>
      </c>
      <c r="AL1297" s="25">
        <v>29.76</v>
      </c>
      <c r="AM1297" s="25">
        <v>19.53</v>
      </c>
      <c r="AN1297" s="25">
        <v>38.130000000000003</v>
      </c>
      <c r="AO1297" s="25">
        <v>14.88</v>
      </c>
      <c r="AP1297" s="25">
        <v>27.900000000000002</v>
      </c>
      <c r="AQ1297" s="25">
        <v>5.58</v>
      </c>
      <c r="AR1297" s="25">
        <v>4.6500000000000004</v>
      </c>
      <c r="AS1297" s="25">
        <v>11.16</v>
      </c>
      <c r="AT1297" s="25">
        <v>43.71</v>
      </c>
      <c r="AU1297" s="25">
        <v>32.550000000000004</v>
      </c>
      <c r="AV1297" s="25">
        <v>7.44</v>
      </c>
      <c r="AW1297" s="25">
        <v>14.88</v>
      </c>
      <c r="AX1297" s="25">
        <v>0.9300000000000529</v>
      </c>
      <c r="AY1297" s="25">
        <v>0</v>
      </c>
      <c r="AZ1297" s="25">
        <v>0</v>
      </c>
      <c r="BA1297" s="25">
        <v>2.79</v>
      </c>
      <c r="BB1297" s="25">
        <v>9.300000000000054</v>
      </c>
      <c r="BC1297" s="25">
        <v>0</v>
      </c>
      <c r="BD1297" s="25">
        <v>0</v>
      </c>
      <c r="BE1297" s="25">
        <v>1.86</v>
      </c>
      <c r="BF1297" s="25">
        <v>18.600000000000001</v>
      </c>
      <c r="BG1297" s="25">
        <v>0</v>
      </c>
      <c r="BH1297" s="25">
        <v>14.88</v>
      </c>
      <c r="BI1297" s="25">
        <v>0</v>
      </c>
      <c r="BJ1297" s="25">
        <v>0</v>
      </c>
      <c r="BK1297" s="25">
        <v>30.69</v>
      </c>
      <c r="BL1297" s="25">
        <v>27.900000000000002</v>
      </c>
      <c r="BM1297" s="25">
        <v>3.72</v>
      </c>
      <c r="BN1297" s="25">
        <v>0</v>
      </c>
      <c r="BO1297" t="s">
        <v>40</v>
      </c>
    </row>
    <row r="1298" spans="1:67" x14ac:dyDescent="0.25">
      <c r="A1298" s="6">
        <v>45007</v>
      </c>
      <c r="B1298" t="s">
        <v>9</v>
      </c>
      <c r="C1298">
        <v>22</v>
      </c>
      <c r="D1298">
        <f t="shared" si="133"/>
        <v>265.05000000000013</v>
      </c>
      <c r="E1298">
        <f t="shared" si="134"/>
        <v>66.03</v>
      </c>
      <c r="F1298">
        <f t="shared" si="135"/>
        <v>74.400000000000006</v>
      </c>
      <c r="G1298">
        <f t="shared" si="136"/>
        <v>72.540000000000006</v>
      </c>
      <c r="H1298">
        <f t="shared" si="137"/>
        <v>52.080000000000105</v>
      </c>
      <c r="I1298">
        <v>0</v>
      </c>
      <c r="J1298" s="22">
        <v>0.41850000000000004</v>
      </c>
      <c r="K1298" s="22">
        <v>0.73470000000000002</v>
      </c>
      <c r="L1298" s="22">
        <v>0.70680000000000009</v>
      </c>
      <c r="M1298" s="22">
        <v>0.81840000000000002</v>
      </c>
      <c r="N1298" s="22">
        <v>0.35340000000000005</v>
      </c>
      <c r="O1298" s="24">
        <v>0.53939999999999999</v>
      </c>
      <c r="P1298" s="24">
        <v>0.61380000000000001</v>
      </c>
      <c r="Q1298" s="24">
        <v>0.92070000000000007</v>
      </c>
      <c r="R1298" s="24">
        <v>0.61380000000000001</v>
      </c>
      <c r="S1298" s="24">
        <v>0.71610000000000007</v>
      </c>
      <c r="T1298" s="24">
        <v>0.70680000000000009</v>
      </c>
      <c r="U1298" s="24">
        <v>0.2697</v>
      </c>
      <c r="V1298" s="24">
        <v>0.88350000000000006</v>
      </c>
      <c r="W1298" s="24">
        <v>0.67890000000000006</v>
      </c>
      <c r="X1298" s="24">
        <v>0.90210000000000001</v>
      </c>
      <c r="Y1298" s="24">
        <v>0.78120000000000001</v>
      </c>
      <c r="Z1298" s="24">
        <v>0.80910000000000004</v>
      </c>
      <c r="AA1298" s="25">
        <v>0.93</v>
      </c>
      <c r="AB1298" s="25">
        <v>7.44</v>
      </c>
      <c r="AC1298" s="25">
        <v>13.950000000000001</v>
      </c>
      <c r="AD1298" s="25">
        <v>8.370000000000001</v>
      </c>
      <c r="AE1298" s="25">
        <v>9.3000000000000007</v>
      </c>
      <c r="AF1298" s="25">
        <v>0.93</v>
      </c>
      <c r="AG1298" s="25">
        <v>12.09</v>
      </c>
      <c r="AH1298" s="25">
        <v>17.670000000000002</v>
      </c>
      <c r="AI1298" s="25">
        <v>3.72</v>
      </c>
      <c r="AJ1298" s="25">
        <v>0</v>
      </c>
      <c r="AK1298" s="25">
        <v>45.57</v>
      </c>
      <c r="AL1298" s="25">
        <v>10.230000000000107</v>
      </c>
      <c r="AM1298" s="25">
        <v>0</v>
      </c>
      <c r="AN1298" s="25">
        <v>0</v>
      </c>
      <c r="AO1298" s="25">
        <v>8.370000000000001</v>
      </c>
      <c r="AP1298" s="25">
        <v>19.53</v>
      </c>
      <c r="AQ1298" s="25">
        <v>7.44</v>
      </c>
      <c r="AR1298" s="25">
        <v>4.6500000000000004</v>
      </c>
      <c r="AS1298" s="25">
        <v>0</v>
      </c>
      <c r="AT1298" s="25">
        <v>1.86</v>
      </c>
      <c r="AU1298" s="25">
        <v>0</v>
      </c>
      <c r="AV1298" s="25">
        <v>5.58</v>
      </c>
      <c r="AW1298" s="25">
        <v>0</v>
      </c>
      <c r="AX1298" s="25">
        <v>0</v>
      </c>
      <c r="AY1298" s="25">
        <v>2.79</v>
      </c>
      <c r="AZ1298" s="25">
        <v>13.020000000000001</v>
      </c>
      <c r="BA1298" s="25">
        <v>36.270000000000003</v>
      </c>
      <c r="BB1298" s="25">
        <v>11.16</v>
      </c>
      <c r="BC1298" s="25">
        <v>1.86</v>
      </c>
      <c r="BD1298" s="25">
        <v>1.86</v>
      </c>
      <c r="BE1298" s="25">
        <v>0.93</v>
      </c>
      <c r="BF1298" s="25">
        <v>0</v>
      </c>
      <c r="BG1298" s="25">
        <v>8.370000000000001</v>
      </c>
      <c r="BH1298" s="25">
        <v>6.5100000000000007</v>
      </c>
      <c r="BI1298" s="25">
        <v>0</v>
      </c>
      <c r="BJ1298" s="25">
        <v>27.900000000000002</v>
      </c>
      <c r="BK1298" s="25">
        <v>11.16</v>
      </c>
      <c r="BL1298" s="25">
        <v>0</v>
      </c>
      <c r="BM1298" s="25">
        <v>0</v>
      </c>
      <c r="BN1298" s="25">
        <v>11.16</v>
      </c>
      <c r="BO1298" t="s">
        <v>40</v>
      </c>
    </row>
    <row r="1299" spans="1:67" x14ac:dyDescent="0.25">
      <c r="A1299" s="6">
        <v>45008</v>
      </c>
      <c r="B1299" t="s">
        <v>9</v>
      </c>
      <c r="C1299">
        <v>23</v>
      </c>
      <c r="D1299">
        <f t="shared" si="133"/>
        <v>587.76</v>
      </c>
      <c r="E1299">
        <f t="shared" si="134"/>
        <v>181.35000000000002</v>
      </c>
      <c r="F1299">
        <f t="shared" si="135"/>
        <v>99.510000000000019</v>
      </c>
      <c r="G1299">
        <f t="shared" si="136"/>
        <v>100.44000000000001</v>
      </c>
      <c r="H1299">
        <f t="shared" si="137"/>
        <v>206.46</v>
      </c>
      <c r="I1299">
        <v>0</v>
      </c>
      <c r="J1299" s="22">
        <v>0.85560000000000003</v>
      </c>
      <c r="K1299" s="22">
        <v>0.54869999999999997</v>
      </c>
      <c r="L1299" s="22">
        <v>0.74400000000000011</v>
      </c>
      <c r="M1299" s="22">
        <v>0.84630000000000005</v>
      </c>
      <c r="N1299" s="22">
        <v>0.8277000000000001</v>
      </c>
      <c r="O1299" s="24">
        <v>0.31620000000000004</v>
      </c>
      <c r="P1299" s="24">
        <v>0.81840000000000002</v>
      </c>
      <c r="Q1299" s="24">
        <v>0.74400000000000011</v>
      </c>
      <c r="R1299" s="24">
        <v>0.25110000000000005</v>
      </c>
      <c r="S1299" s="24">
        <v>0.89280000000000004</v>
      </c>
      <c r="T1299" s="24">
        <v>0.58590000000000009</v>
      </c>
      <c r="U1299" s="24">
        <v>0.2883</v>
      </c>
      <c r="V1299" s="24">
        <v>0.83700000000000008</v>
      </c>
      <c r="W1299" s="24">
        <v>0.87420000000000009</v>
      </c>
      <c r="X1299" s="24">
        <v>0.66959999999999997</v>
      </c>
      <c r="Y1299" s="24">
        <v>0.66959999999999997</v>
      </c>
      <c r="Z1299" s="24">
        <v>0.86490000000000011</v>
      </c>
      <c r="AA1299" s="25">
        <v>14.88</v>
      </c>
      <c r="AB1299" s="25">
        <v>29.76</v>
      </c>
      <c r="AC1299" s="25">
        <v>8.370000000000001</v>
      </c>
      <c r="AD1299" s="25">
        <v>0</v>
      </c>
      <c r="AE1299" s="25">
        <v>0</v>
      </c>
      <c r="AF1299" s="25">
        <v>26.040000000000003</v>
      </c>
      <c r="AG1299" s="25">
        <v>0</v>
      </c>
      <c r="AH1299" s="25">
        <v>0</v>
      </c>
      <c r="AI1299" s="25">
        <v>4.6500000000000004</v>
      </c>
      <c r="AJ1299" s="25">
        <v>15.81</v>
      </c>
      <c r="AK1299" s="25">
        <v>0</v>
      </c>
      <c r="AL1299" s="25">
        <v>12.09</v>
      </c>
      <c r="AM1299" s="25">
        <v>0</v>
      </c>
      <c r="AN1299" s="25">
        <v>28.830000000000002</v>
      </c>
      <c r="AO1299" s="25">
        <v>29.76</v>
      </c>
      <c r="AP1299" s="25">
        <v>45.57</v>
      </c>
      <c r="AQ1299" s="25">
        <v>4.6500000000000004</v>
      </c>
      <c r="AR1299" s="25">
        <v>32.550000000000004</v>
      </c>
      <c r="AS1299" s="25">
        <v>10.23</v>
      </c>
      <c r="AT1299" s="25">
        <v>42.78</v>
      </c>
      <c r="AU1299" s="25">
        <v>17.670000000000002</v>
      </c>
      <c r="AV1299" s="25">
        <v>0</v>
      </c>
      <c r="AW1299" s="25">
        <v>0</v>
      </c>
      <c r="AX1299" s="25">
        <v>0</v>
      </c>
      <c r="AY1299" s="25">
        <v>13.950000000000001</v>
      </c>
      <c r="AZ1299" s="25">
        <v>21.39</v>
      </c>
      <c r="BA1299" s="25">
        <v>12.09</v>
      </c>
      <c r="BB1299" s="25">
        <v>0</v>
      </c>
      <c r="BC1299" s="25">
        <v>35.340000000000003</v>
      </c>
      <c r="BD1299" s="25">
        <v>0</v>
      </c>
      <c r="BE1299" s="25">
        <v>0.93</v>
      </c>
      <c r="BF1299" s="25">
        <v>56.730000000000004</v>
      </c>
      <c r="BG1299" s="25">
        <v>39.06</v>
      </c>
      <c r="BH1299" s="25">
        <v>14.88</v>
      </c>
      <c r="BI1299" s="25">
        <v>0</v>
      </c>
      <c r="BJ1299" s="25">
        <v>8.370000000000001</v>
      </c>
      <c r="BK1299" s="25">
        <v>19.53</v>
      </c>
      <c r="BL1299" s="25">
        <v>39.99</v>
      </c>
      <c r="BM1299" s="25">
        <v>0</v>
      </c>
      <c r="BN1299" s="25">
        <v>1.86</v>
      </c>
      <c r="BO1299" t="s">
        <v>40</v>
      </c>
    </row>
    <row r="1300" spans="1:67" x14ac:dyDescent="0.25">
      <c r="A1300" s="6">
        <v>45009</v>
      </c>
      <c r="B1300" t="s">
        <v>9</v>
      </c>
      <c r="C1300">
        <v>24</v>
      </c>
      <c r="D1300">
        <f t="shared" si="133"/>
        <v>504.06</v>
      </c>
      <c r="E1300">
        <f t="shared" si="134"/>
        <v>162.75</v>
      </c>
      <c r="F1300">
        <f t="shared" si="135"/>
        <v>94.860000000000014</v>
      </c>
      <c r="G1300">
        <f t="shared" si="136"/>
        <v>104.16</v>
      </c>
      <c r="H1300">
        <f t="shared" si="137"/>
        <v>142.29000000000002</v>
      </c>
      <c r="I1300">
        <v>0</v>
      </c>
      <c r="J1300" s="22">
        <v>0.3906</v>
      </c>
      <c r="K1300" s="22">
        <v>0.2883</v>
      </c>
      <c r="L1300" s="22">
        <v>0.71610000000000007</v>
      </c>
      <c r="M1300" s="22">
        <v>0.86490000000000011</v>
      </c>
      <c r="N1300" s="22">
        <v>0.75330000000000008</v>
      </c>
      <c r="O1300" s="24">
        <v>0.66959999999999997</v>
      </c>
      <c r="P1300" s="24">
        <v>0.68820000000000003</v>
      </c>
      <c r="Q1300" s="24">
        <v>0.61380000000000001</v>
      </c>
      <c r="R1300" s="24">
        <v>0.6603</v>
      </c>
      <c r="S1300" s="24">
        <v>0.55800000000000005</v>
      </c>
      <c r="T1300" s="24">
        <v>0.69750000000000001</v>
      </c>
      <c r="U1300" s="24">
        <v>0.83700000000000008</v>
      </c>
      <c r="V1300" s="24">
        <v>0.23250000000000001</v>
      </c>
      <c r="W1300" s="24">
        <v>0.8277000000000001</v>
      </c>
      <c r="X1300" s="24">
        <v>0.91139999999999999</v>
      </c>
      <c r="Y1300" s="24">
        <v>0.53010000000000013</v>
      </c>
      <c r="Z1300" s="24">
        <v>0.90210000000000001</v>
      </c>
      <c r="AA1300" s="25">
        <v>17.670000000000002</v>
      </c>
      <c r="AB1300" s="25">
        <v>29.76</v>
      </c>
      <c r="AC1300" s="25">
        <v>0</v>
      </c>
      <c r="AD1300" s="25">
        <v>6.5100000000000007</v>
      </c>
      <c r="AE1300" s="25">
        <v>29.76</v>
      </c>
      <c r="AF1300" s="25">
        <v>0</v>
      </c>
      <c r="AG1300" s="25">
        <v>2.79</v>
      </c>
      <c r="AH1300" s="25">
        <v>5.58</v>
      </c>
      <c r="AI1300" s="25">
        <v>2.79</v>
      </c>
      <c r="AJ1300" s="25">
        <v>0</v>
      </c>
      <c r="AK1300" s="25">
        <v>0</v>
      </c>
      <c r="AL1300" s="25">
        <v>17.670000000000002</v>
      </c>
      <c r="AM1300" s="25">
        <v>0</v>
      </c>
      <c r="AN1300" s="25">
        <v>0</v>
      </c>
      <c r="AO1300" s="25">
        <v>33.480000000000004</v>
      </c>
      <c r="AP1300" s="25">
        <v>14.88</v>
      </c>
      <c r="AQ1300" s="25">
        <v>46.5</v>
      </c>
      <c r="AR1300" s="25">
        <v>0</v>
      </c>
      <c r="AS1300" s="25">
        <v>21.39</v>
      </c>
      <c r="AT1300" s="25">
        <v>8.370000000000001</v>
      </c>
      <c r="AU1300" s="25">
        <v>0</v>
      </c>
      <c r="AV1300" s="25">
        <v>0</v>
      </c>
      <c r="AW1300" s="25">
        <v>26.970000000000002</v>
      </c>
      <c r="AX1300" s="25">
        <v>3.72</v>
      </c>
      <c r="AY1300" s="25">
        <v>13.950000000000001</v>
      </c>
      <c r="AZ1300" s="25">
        <v>32.550000000000004</v>
      </c>
      <c r="BA1300" s="25">
        <v>8.370000000000001</v>
      </c>
      <c r="BB1300" s="25">
        <v>0</v>
      </c>
      <c r="BC1300" s="25">
        <v>18.600000000000001</v>
      </c>
      <c r="BD1300" s="25">
        <v>0</v>
      </c>
      <c r="BE1300" s="25">
        <v>21.39</v>
      </c>
      <c r="BF1300" s="25">
        <v>11.16</v>
      </c>
      <c r="BG1300" s="25">
        <v>26.970000000000002</v>
      </c>
      <c r="BH1300" s="25">
        <v>9.3000000000000007</v>
      </c>
      <c r="BI1300" s="25">
        <v>24.18</v>
      </c>
      <c r="BJ1300" s="25">
        <v>21.39</v>
      </c>
      <c r="BK1300" s="25">
        <v>16.740000000000002</v>
      </c>
      <c r="BL1300" s="25">
        <v>0</v>
      </c>
      <c r="BM1300" s="25">
        <v>9.3000000000000007</v>
      </c>
      <c r="BN1300" s="25">
        <v>22.32</v>
      </c>
      <c r="BO1300" t="s">
        <v>40</v>
      </c>
    </row>
    <row r="1301" spans="1:67" x14ac:dyDescent="0.25">
      <c r="A1301" s="6">
        <v>45010</v>
      </c>
      <c r="B1301" t="s">
        <v>9</v>
      </c>
      <c r="C1301">
        <v>25</v>
      </c>
      <c r="D1301">
        <f t="shared" si="133"/>
        <v>583.11</v>
      </c>
      <c r="E1301">
        <f t="shared" si="134"/>
        <v>142.29000000000002</v>
      </c>
      <c r="F1301">
        <f t="shared" si="135"/>
        <v>155.31000000000003</v>
      </c>
      <c r="G1301">
        <f t="shared" si="136"/>
        <v>132.99000000000004</v>
      </c>
      <c r="H1301">
        <f t="shared" si="137"/>
        <v>152.52000000000001</v>
      </c>
      <c r="I1301">
        <v>0</v>
      </c>
      <c r="J1301" s="22">
        <v>0.18600000000000003</v>
      </c>
      <c r="K1301" s="22">
        <v>0.5766</v>
      </c>
      <c r="L1301" s="22">
        <v>0.83700000000000008</v>
      </c>
      <c r="M1301" s="22">
        <v>0.76260000000000006</v>
      </c>
      <c r="N1301" s="22">
        <v>0.83700000000000008</v>
      </c>
      <c r="O1301" s="24">
        <v>0.61380000000000001</v>
      </c>
      <c r="P1301" s="24">
        <v>0.61380000000000001</v>
      </c>
      <c r="Q1301" s="24">
        <v>0.54869999999999997</v>
      </c>
      <c r="R1301" s="24">
        <v>0.69750000000000001</v>
      </c>
      <c r="S1301" s="24">
        <v>0.65100000000000013</v>
      </c>
      <c r="T1301" s="24">
        <v>0.53939999999999999</v>
      </c>
      <c r="U1301" s="24">
        <v>0.31620000000000004</v>
      </c>
      <c r="V1301" s="24">
        <v>0.87420000000000009</v>
      </c>
      <c r="W1301" s="24">
        <v>0.41850000000000004</v>
      </c>
      <c r="X1301" s="24">
        <v>0.38130000000000003</v>
      </c>
      <c r="Y1301" s="24">
        <v>0.93</v>
      </c>
      <c r="Z1301" s="24">
        <v>0.27900000000000003</v>
      </c>
      <c r="AA1301" s="25">
        <v>18.600000000000001</v>
      </c>
      <c r="AB1301" s="25">
        <v>39.06</v>
      </c>
      <c r="AC1301" s="25">
        <v>18.600000000000001</v>
      </c>
      <c r="AD1301" s="25">
        <v>21.39</v>
      </c>
      <c r="AE1301" s="25">
        <v>6.5100000000000264</v>
      </c>
      <c r="AF1301" s="25">
        <v>28.830000000000002</v>
      </c>
      <c r="AG1301" s="25">
        <v>10.23</v>
      </c>
      <c r="AH1301" s="25">
        <v>11.16</v>
      </c>
      <c r="AI1301" s="25">
        <v>0.93</v>
      </c>
      <c r="AJ1301" s="25">
        <v>0</v>
      </c>
      <c r="AK1301" s="25">
        <v>5.58</v>
      </c>
      <c r="AL1301" s="25">
        <v>19.53</v>
      </c>
      <c r="AM1301" s="25">
        <v>26.970000000000002</v>
      </c>
      <c r="AN1301" s="25">
        <v>0</v>
      </c>
      <c r="AO1301" s="25">
        <v>9.3000000000000007</v>
      </c>
      <c r="AP1301" s="25">
        <v>25.110000000000003</v>
      </c>
      <c r="AQ1301" s="25">
        <v>30.69</v>
      </c>
      <c r="AR1301" s="25">
        <v>0</v>
      </c>
      <c r="AS1301" s="25">
        <v>15.81</v>
      </c>
      <c r="AT1301" s="25">
        <v>25.110000000000003</v>
      </c>
      <c r="AU1301" s="25">
        <v>7.44</v>
      </c>
      <c r="AV1301" s="25">
        <v>11.16</v>
      </c>
      <c r="AW1301" s="25">
        <v>35.340000000000003</v>
      </c>
      <c r="AX1301" s="25">
        <v>11.16</v>
      </c>
      <c r="AY1301" s="25">
        <v>0</v>
      </c>
      <c r="AZ1301" s="25">
        <v>38.130000000000003</v>
      </c>
      <c r="BA1301" s="25">
        <v>5.58</v>
      </c>
      <c r="BB1301" s="25">
        <v>13.950000000000001</v>
      </c>
      <c r="BC1301" s="25">
        <v>5.58</v>
      </c>
      <c r="BD1301" s="25">
        <v>4.6500000000000004</v>
      </c>
      <c r="BE1301" s="25">
        <v>0.93</v>
      </c>
      <c r="BF1301" s="25">
        <v>13.950000000000001</v>
      </c>
      <c r="BG1301" s="25">
        <v>7.44</v>
      </c>
      <c r="BH1301" s="25">
        <v>34.410000000000004</v>
      </c>
      <c r="BI1301" s="25">
        <v>17.670000000000002</v>
      </c>
      <c r="BJ1301" s="25">
        <v>5.58</v>
      </c>
      <c r="BK1301" s="25">
        <v>0</v>
      </c>
      <c r="BL1301" s="25">
        <v>22.32</v>
      </c>
      <c r="BM1301" s="25">
        <v>39.99</v>
      </c>
      <c r="BN1301" s="25">
        <v>0</v>
      </c>
      <c r="BO1301" t="s">
        <v>40</v>
      </c>
    </row>
    <row r="1302" spans="1:67" x14ac:dyDescent="0.25">
      <c r="A1302" s="6">
        <v>45011</v>
      </c>
      <c r="B1302" t="s">
        <v>9</v>
      </c>
      <c r="C1302">
        <v>26</v>
      </c>
      <c r="D1302">
        <f t="shared" si="133"/>
        <v>444.54</v>
      </c>
      <c r="E1302">
        <f t="shared" si="134"/>
        <v>100.44000000000001</v>
      </c>
      <c r="F1302">
        <f t="shared" si="135"/>
        <v>150.66</v>
      </c>
      <c r="G1302">
        <f t="shared" si="136"/>
        <v>146.01000000000002</v>
      </c>
      <c r="H1302">
        <f t="shared" si="137"/>
        <v>47.43</v>
      </c>
      <c r="I1302">
        <v>0</v>
      </c>
      <c r="J1302" s="22">
        <v>0.72540000000000004</v>
      </c>
      <c r="K1302" s="22">
        <v>0.53010000000000013</v>
      </c>
      <c r="L1302" s="22">
        <v>0.48360000000000003</v>
      </c>
      <c r="M1302" s="22">
        <v>0.54869999999999997</v>
      </c>
      <c r="N1302" s="22">
        <v>0.89280000000000004</v>
      </c>
      <c r="O1302" s="24">
        <v>0.90210000000000001</v>
      </c>
      <c r="P1302" s="24">
        <v>0.6231000000000001</v>
      </c>
      <c r="Q1302" s="24">
        <v>0.64170000000000005</v>
      </c>
      <c r="R1302" s="24">
        <v>0.56730000000000003</v>
      </c>
      <c r="S1302" s="24">
        <v>0.63240000000000007</v>
      </c>
      <c r="T1302" s="24">
        <v>0.92070000000000007</v>
      </c>
      <c r="U1302" s="24">
        <v>0.91139999999999999</v>
      </c>
      <c r="V1302" s="24">
        <v>0.87420000000000009</v>
      </c>
      <c r="W1302" s="24">
        <v>0.3906</v>
      </c>
      <c r="X1302" s="24">
        <v>0.71610000000000007</v>
      </c>
      <c r="Y1302" s="24">
        <v>0.71610000000000007</v>
      </c>
      <c r="Z1302" s="24">
        <v>0.38130000000000003</v>
      </c>
      <c r="AA1302" s="25">
        <v>28.830000000000002</v>
      </c>
      <c r="AB1302" s="25">
        <v>20.46</v>
      </c>
      <c r="AC1302" s="25">
        <v>0</v>
      </c>
      <c r="AD1302" s="25">
        <v>36.270000000000003</v>
      </c>
      <c r="AE1302" s="25">
        <v>0</v>
      </c>
      <c r="AF1302" s="25">
        <v>3.72</v>
      </c>
      <c r="AG1302" s="25">
        <v>1.86</v>
      </c>
      <c r="AH1302" s="25">
        <v>36.270000000000003</v>
      </c>
      <c r="AI1302" s="25">
        <v>2.79</v>
      </c>
      <c r="AJ1302" s="25">
        <v>20.46</v>
      </c>
      <c r="AK1302" s="25">
        <v>15.81</v>
      </c>
      <c r="AL1302" s="25">
        <v>1.86</v>
      </c>
      <c r="AM1302" s="25">
        <v>14.88</v>
      </c>
      <c r="AN1302" s="25">
        <v>22.32</v>
      </c>
      <c r="AO1302" s="25">
        <v>0</v>
      </c>
      <c r="AP1302" s="25">
        <v>0</v>
      </c>
      <c r="AQ1302" s="25">
        <v>0</v>
      </c>
      <c r="AR1302" s="25">
        <v>3.72</v>
      </c>
      <c r="AS1302" s="25">
        <v>4.6500000000000004</v>
      </c>
      <c r="AT1302" s="25">
        <v>0</v>
      </c>
      <c r="AU1302" s="25">
        <v>7.44</v>
      </c>
      <c r="AV1302" s="25">
        <v>0</v>
      </c>
      <c r="AW1302" s="25">
        <v>0</v>
      </c>
      <c r="AX1302" s="25">
        <v>39.99</v>
      </c>
      <c r="AY1302" s="25">
        <v>0</v>
      </c>
      <c r="AZ1302" s="25">
        <v>42.78</v>
      </c>
      <c r="BA1302" s="25">
        <v>12.09</v>
      </c>
      <c r="BB1302" s="25">
        <v>16.740000000000002</v>
      </c>
      <c r="BC1302" s="25">
        <v>23.25</v>
      </c>
      <c r="BD1302" s="25">
        <v>3.72</v>
      </c>
      <c r="BE1302" s="25">
        <v>0</v>
      </c>
      <c r="BF1302" s="25">
        <v>34.410000000000004</v>
      </c>
      <c r="BG1302" s="25">
        <v>3.72</v>
      </c>
      <c r="BH1302" s="25">
        <v>3.72</v>
      </c>
      <c r="BI1302" s="25">
        <v>13.020000000000001</v>
      </c>
      <c r="BJ1302" s="25">
        <v>4.6500000000000004</v>
      </c>
      <c r="BK1302" s="25">
        <v>16.740000000000002</v>
      </c>
      <c r="BL1302" s="25">
        <v>15.81</v>
      </c>
      <c r="BM1302" s="25">
        <v>8.370000000000001</v>
      </c>
      <c r="BN1302" s="25">
        <v>0</v>
      </c>
      <c r="BO1302" t="s">
        <v>40</v>
      </c>
    </row>
    <row r="1303" spans="1:67" x14ac:dyDescent="0.25">
      <c r="A1303" s="6">
        <v>45012</v>
      </c>
      <c r="B1303" t="s">
        <v>9</v>
      </c>
      <c r="C1303">
        <v>27</v>
      </c>
      <c r="D1303">
        <f t="shared" si="133"/>
        <v>366.42</v>
      </c>
      <c r="E1303">
        <f t="shared" si="134"/>
        <v>105.09</v>
      </c>
      <c r="F1303">
        <f t="shared" si="135"/>
        <v>48.36</v>
      </c>
      <c r="G1303">
        <f t="shared" si="136"/>
        <v>95.79</v>
      </c>
      <c r="H1303">
        <f t="shared" si="137"/>
        <v>117.17999999999999</v>
      </c>
      <c r="I1303">
        <v>0</v>
      </c>
      <c r="J1303" s="22">
        <v>0.52080000000000004</v>
      </c>
      <c r="K1303" s="22">
        <v>0.67890000000000006</v>
      </c>
      <c r="L1303" s="22">
        <v>0.74400000000000011</v>
      </c>
      <c r="M1303" s="22">
        <v>0.81840000000000002</v>
      </c>
      <c r="N1303" s="22">
        <v>0.43710000000000004</v>
      </c>
      <c r="O1303" s="24">
        <v>0.44640000000000002</v>
      </c>
      <c r="P1303" s="24">
        <v>0.1023</v>
      </c>
      <c r="Q1303" s="24">
        <v>0.2883</v>
      </c>
      <c r="R1303" s="24">
        <v>0.80910000000000004</v>
      </c>
      <c r="S1303" s="24">
        <v>0.8277000000000001</v>
      </c>
      <c r="T1303" s="24">
        <v>0.79049999999999998</v>
      </c>
      <c r="U1303" s="24">
        <v>0.40920000000000001</v>
      </c>
      <c r="V1303" s="24">
        <v>0.44640000000000002</v>
      </c>
      <c r="W1303" s="24">
        <v>0.65100000000000013</v>
      </c>
      <c r="X1303" s="24">
        <v>0.6603</v>
      </c>
      <c r="Y1303" s="24">
        <v>0.68820000000000003</v>
      </c>
      <c r="Z1303" s="24">
        <v>0.5766</v>
      </c>
      <c r="AA1303" s="25">
        <v>0</v>
      </c>
      <c r="AB1303" s="25">
        <v>0</v>
      </c>
      <c r="AC1303" s="25">
        <v>2.79</v>
      </c>
      <c r="AD1303" s="25">
        <v>27.900000000000002</v>
      </c>
      <c r="AE1303" s="25">
        <v>8.370000000000001</v>
      </c>
      <c r="AF1303" s="25">
        <v>1.86</v>
      </c>
      <c r="AG1303" s="25">
        <v>3.72</v>
      </c>
      <c r="AH1303" s="25">
        <v>0.93</v>
      </c>
      <c r="AI1303" s="25">
        <v>0</v>
      </c>
      <c r="AJ1303" s="25">
        <v>2.79</v>
      </c>
      <c r="AK1303" s="25">
        <v>30.69</v>
      </c>
      <c r="AL1303" s="25">
        <v>0</v>
      </c>
      <c r="AM1303" s="25">
        <v>12.09</v>
      </c>
      <c r="AN1303" s="25">
        <v>0</v>
      </c>
      <c r="AO1303" s="25">
        <v>16.740000000000002</v>
      </c>
      <c r="AP1303" s="25">
        <v>15.81</v>
      </c>
      <c r="AQ1303" s="25">
        <v>47.43</v>
      </c>
      <c r="AR1303" s="25">
        <v>7.44</v>
      </c>
      <c r="AS1303" s="25">
        <v>2.79</v>
      </c>
      <c r="AT1303" s="25">
        <v>14.88</v>
      </c>
      <c r="AU1303" s="25">
        <v>8.370000000000001</v>
      </c>
      <c r="AV1303" s="25">
        <v>2.7899999999998943</v>
      </c>
      <c r="AW1303" s="25">
        <v>13.020000000000001</v>
      </c>
      <c r="AX1303" s="25">
        <v>13.950000000000001</v>
      </c>
      <c r="AY1303" s="25">
        <v>13.020000000000106</v>
      </c>
      <c r="AZ1303" s="25">
        <v>9.3000000000000007</v>
      </c>
      <c r="BA1303" s="25">
        <v>0</v>
      </c>
      <c r="BB1303" s="25">
        <v>35.340000000000003</v>
      </c>
      <c r="BC1303" s="25">
        <v>0</v>
      </c>
      <c r="BD1303" s="25">
        <v>0</v>
      </c>
      <c r="BE1303" s="25">
        <v>13.020000000000001</v>
      </c>
      <c r="BF1303" s="25">
        <v>2.79</v>
      </c>
      <c r="BG1303" s="25">
        <v>28.830000000000002</v>
      </c>
      <c r="BH1303" s="25">
        <v>7.44</v>
      </c>
      <c r="BI1303" s="25">
        <v>7.44</v>
      </c>
      <c r="BJ1303" s="25">
        <v>28.830000000000002</v>
      </c>
      <c r="BK1303" s="25">
        <v>0</v>
      </c>
      <c r="BL1303" s="25">
        <v>0</v>
      </c>
      <c r="BM1303" s="25">
        <v>16.740000000000002</v>
      </c>
      <c r="BN1303" s="25">
        <v>0</v>
      </c>
      <c r="BO1303" t="s">
        <v>40</v>
      </c>
    </row>
    <row r="1304" spans="1:67" x14ac:dyDescent="0.25">
      <c r="A1304" s="6">
        <v>45013</v>
      </c>
      <c r="B1304" t="s">
        <v>9</v>
      </c>
      <c r="C1304">
        <v>28</v>
      </c>
      <c r="D1304">
        <f t="shared" si="133"/>
        <v>413.85</v>
      </c>
      <c r="E1304">
        <f t="shared" si="134"/>
        <v>63.240000000000009</v>
      </c>
      <c r="F1304">
        <f t="shared" si="135"/>
        <v>131.13000000000002</v>
      </c>
      <c r="G1304">
        <f t="shared" si="136"/>
        <v>30.689999999999998</v>
      </c>
      <c r="H1304">
        <f t="shared" si="137"/>
        <v>188.79000000000002</v>
      </c>
      <c r="I1304">
        <v>0</v>
      </c>
      <c r="J1304" s="22">
        <v>0.48360000000000003</v>
      </c>
      <c r="K1304" s="22">
        <v>0.5766</v>
      </c>
      <c r="L1304" s="22">
        <v>0.47430000000000005</v>
      </c>
      <c r="M1304" s="22">
        <v>0.37200000000000005</v>
      </c>
      <c r="N1304" s="22">
        <v>0.85560000000000003</v>
      </c>
      <c r="O1304" s="24">
        <v>0.6231000000000001</v>
      </c>
      <c r="P1304" s="24">
        <v>0.60450000000000004</v>
      </c>
      <c r="Q1304" s="24">
        <v>0.59520000000000006</v>
      </c>
      <c r="R1304" s="24">
        <v>0.16739999999999999</v>
      </c>
      <c r="S1304" s="24">
        <v>0.69750000000000001</v>
      </c>
      <c r="T1304" s="24">
        <v>0.97650000000000015</v>
      </c>
      <c r="U1304" s="24">
        <v>0.92070000000000007</v>
      </c>
      <c r="V1304" s="24">
        <v>0.88350000000000006</v>
      </c>
      <c r="W1304" s="24">
        <v>0.86490000000000011</v>
      </c>
      <c r="X1304" s="24">
        <v>0.39990000000000003</v>
      </c>
      <c r="Y1304" s="24">
        <v>0.91139999999999999</v>
      </c>
      <c r="Z1304" s="24">
        <v>0.79980000000000007</v>
      </c>
      <c r="AA1304" s="25">
        <v>12.09</v>
      </c>
      <c r="AB1304" s="25">
        <v>11.16</v>
      </c>
      <c r="AC1304" s="25">
        <v>0</v>
      </c>
      <c r="AD1304" s="25">
        <v>2.79</v>
      </c>
      <c r="AE1304" s="25">
        <v>11.16</v>
      </c>
      <c r="AF1304" s="25">
        <v>13.020000000000001</v>
      </c>
      <c r="AG1304" s="25">
        <v>13.950000000000001</v>
      </c>
      <c r="AH1304" s="25">
        <v>23.25</v>
      </c>
      <c r="AI1304" s="25">
        <v>41.85</v>
      </c>
      <c r="AJ1304" s="25">
        <v>1.86</v>
      </c>
      <c r="AK1304" s="25">
        <v>35.340000000000003</v>
      </c>
      <c r="AL1304" s="25">
        <v>26.970000000000002</v>
      </c>
      <c r="AM1304" s="25">
        <v>48.36</v>
      </c>
      <c r="AN1304" s="25">
        <v>0.93</v>
      </c>
      <c r="AO1304" s="25">
        <v>0</v>
      </c>
      <c r="AP1304" s="25">
        <v>12.09</v>
      </c>
      <c r="AQ1304" s="25">
        <v>16.740000000000002</v>
      </c>
      <c r="AR1304" s="25">
        <v>4.6500000000000004</v>
      </c>
      <c r="AS1304" s="25">
        <v>45.57</v>
      </c>
      <c r="AT1304" s="25">
        <v>33.480000000000004</v>
      </c>
      <c r="AU1304" s="25">
        <v>13.950000000000001</v>
      </c>
      <c r="AV1304" s="25">
        <v>0</v>
      </c>
      <c r="AW1304" s="25">
        <v>0</v>
      </c>
      <c r="AX1304" s="25">
        <v>2.79</v>
      </c>
      <c r="AY1304" s="25">
        <v>0</v>
      </c>
      <c r="AZ1304" s="25">
        <v>4.6500000000000004</v>
      </c>
      <c r="BA1304" s="25">
        <v>0.93</v>
      </c>
      <c r="BB1304" s="25">
        <v>0</v>
      </c>
      <c r="BC1304" s="25">
        <v>3.72</v>
      </c>
      <c r="BD1304" s="25">
        <v>4.6500000000000004</v>
      </c>
      <c r="BE1304" s="25">
        <v>0</v>
      </c>
      <c r="BF1304" s="25">
        <v>9.3000000000000007</v>
      </c>
      <c r="BG1304" s="25">
        <v>24.18</v>
      </c>
      <c r="BH1304" s="25">
        <v>0</v>
      </c>
      <c r="BI1304" s="25">
        <v>0</v>
      </c>
      <c r="BJ1304" s="25">
        <v>8.370000000000001</v>
      </c>
      <c r="BK1304" s="25">
        <v>13.020000000000001</v>
      </c>
      <c r="BL1304" s="25">
        <v>7.44</v>
      </c>
      <c r="BM1304" s="25">
        <v>0.93</v>
      </c>
      <c r="BN1304" s="25">
        <v>0</v>
      </c>
      <c r="BO1304" t="s">
        <v>40</v>
      </c>
    </row>
    <row r="1305" spans="1:67" x14ac:dyDescent="0.25">
      <c r="A1305" s="6">
        <v>45014</v>
      </c>
      <c r="B1305" t="s">
        <v>9</v>
      </c>
      <c r="C1305">
        <v>29</v>
      </c>
      <c r="D1305">
        <f t="shared" si="133"/>
        <v>514.29000000000008</v>
      </c>
      <c r="E1305">
        <f t="shared" si="134"/>
        <v>96.72</v>
      </c>
      <c r="F1305">
        <f t="shared" si="135"/>
        <v>159.96</v>
      </c>
      <c r="G1305">
        <f t="shared" si="136"/>
        <v>150.66</v>
      </c>
      <c r="H1305">
        <f t="shared" si="137"/>
        <v>106.95</v>
      </c>
      <c r="I1305">
        <v>0</v>
      </c>
      <c r="J1305" s="22">
        <v>0.54869999999999997</v>
      </c>
      <c r="K1305" s="22">
        <v>0.26040000000000002</v>
      </c>
      <c r="L1305" s="22">
        <v>0.69750000000000001</v>
      </c>
      <c r="M1305" s="22">
        <v>0.75330000000000008</v>
      </c>
      <c r="N1305" s="22">
        <v>0.87420000000000009</v>
      </c>
      <c r="O1305" s="24">
        <v>0.91139999999999999</v>
      </c>
      <c r="P1305" s="24">
        <v>0.55800000000000005</v>
      </c>
      <c r="Q1305" s="24">
        <v>0.88350000000000006</v>
      </c>
      <c r="R1305" s="24">
        <v>0.71610000000000007</v>
      </c>
      <c r="S1305" s="24">
        <v>0.41850000000000004</v>
      </c>
      <c r="T1305" s="24">
        <v>0.65100000000000013</v>
      </c>
      <c r="U1305" s="24">
        <v>0.47430000000000005</v>
      </c>
      <c r="V1305" s="24">
        <v>0.72540000000000004</v>
      </c>
      <c r="W1305" s="24">
        <v>0.90210000000000001</v>
      </c>
      <c r="X1305" s="24">
        <v>0.87420000000000009</v>
      </c>
      <c r="Y1305" s="24">
        <v>0.87420000000000009</v>
      </c>
      <c r="Z1305" s="24">
        <v>0.93</v>
      </c>
      <c r="AA1305" s="25">
        <v>12.09</v>
      </c>
      <c r="AB1305" s="25">
        <v>9.3000000000000007</v>
      </c>
      <c r="AC1305" s="25">
        <v>31.62</v>
      </c>
      <c r="AD1305" s="25">
        <v>39.06</v>
      </c>
      <c r="AE1305" s="25">
        <v>5.58</v>
      </c>
      <c r="AF1305" s="25">
        <v>37.200000000000003</v>
      </c>
      <c r="AG1305" s="25">
        <v>6.5100000000000007</v>
      </c>
      <c r="AH1305" s="25">
        <v>18.600000000000001</v>
      </c>
      <c r="AI1305" s="25">
        <v>0</v>
      </c>
      <c r="AJ1305" s="25">
        <v>0</v>
      </c>
      <c r="AK1305" s="25">
        <v>0</v>
      </c>
      <c r="AL1305" s="25">
        <v>0</v>
      </c>
      <c r="AM1305" s="25">
        <v>12.09</v>
      </c>
      <c r="AN1305" s="25">
        <v>31.62</v>
      </c>
      <c r="AO1305" s="25">
        <v>8.370000000000001</v>
      </c>
      <c r="AP1305" s="25">
        <v>13.020000000000001</v>
      </c>
      <c r="AQ1305" s="25">
        <v>0.93</v>
      </c>
      <c r="AR1305" s="25">
        <v>9.3000000000000007</v>
      </c>
      <c r="AS1305" s="25">
        <v>15.81</v>
      </c>
      <c r="AT1305" s="25">
        <v>15.81</v>
      </c>
      <c r="AU1305" s="25">
        <v>17.670000000000002</v>
      </c>
      <c r="AV1305" s="25">
        <v>0</v>
      </c>
      <c r="AW1305" s="25">
        <v>0</v>
      </c>
      <c r="AX1305" s="25">
        <v>8.370000000000001</v>
      </c>
      <c r="AY1305" s="25">
        <v>3.72</v>
      </c>
      <c r="AZ1305" s="25">
        <v>41.85</v>
      </c>
      <c r="BA1305" s="25">
        <v>9.3000000000000007</v>
      </c>
      <c r="BB1305" s="25">
        <v>32.550000000000004</v>
      </c>
      <c r="BC1305" s="25">
        <v>11.16</v>
      </c>
      <c r="BD1305" s="25">
        <v>26.040000000000003</v>
      </c>
      <c r="BE1305" s="25">
        <v>13.950000000000001</v>
      </c>
      <c r="BF1305" s="25">
        <v>4.6500000000000004</v>
      </c>
      <c r="BG1305" s="25">
        <v>1.86</v>
      </c>
      <c r="BH1305" s="25">
        <v>7.44</v>
      </c>
      <c r="BI1305" s="25">
        <v>23.25</v>
      </c>
      <c r="BJ1305" s="25">
        <v>0</v>
      </c>
      <c r="BK1305" s="25">
        <v>0</v>
      </c>
      <c r="BL1305" s="25">
        <v>6.5100000000000007</v>
      </c>
      <c r="BM1305" s="25">
        <v>16.740000000000002</v>
      </c>
      <c r="BN1305" s="25">
        <v>22.32</v>
      </c>
      <c r="BO1305" t="s">
        <v>40</v>
      </c>
    </row>
    <row r="1306" spans="1:67" x14ac:dyDescent="0.25">
      <c r="A1306" s="6">
        <v>45015</v>
      </c>
      <c r="B1306" t="s">
        <v>9</v>
      </c>
      <c r="C1306">
        <v>30</v>
      </c>
      <c r="D1306">
        <f t="shared" si="133"/>
        <v>491.04</v>
      </c>
      <c r="E1306">
        <f t="shared" si="134"/>
        <v>181.35000000000002</v>
      </c>
      <c r="F1306">
        <f t="shared" si="135"/>
        <v>72.540000000000006</v>
      </c>
      <c r="G1306">
        <f t="shared" si="136"/>
        <v>45.570000000000007</v>
      </c>
      <c r="H1306">
        <f t="shared" si="137"/>
        <v>191.57999999999998</v>
      </c>
      <c r="I1306">
        <v>0</v>
      </c>
      <c r="J1306" s="22">
        <v>0.6231000000000001</v>
      </c>
      <c r="K1306" s="22">
        <v>0.53939999999999999</v>
      </c>
      <c r="L1306" s="22">
        <v>0.92070000000000007</v>
      </c>
      <c r="M1306" s="22">
        <v>0.1953</v>
      </c>
      <c r="N1306" s="22">
        <v>0.84630000000000005</v>
      </c>
      <c r="O1306" s="24">
        <v>0.73470000000000002</v>
      </c>
      <c r="P1306" s="24">
        <v>0.61380000000000001</v>
      </c>
      <c r="Q1306" s="24">
        <v>0.54869999999999997</v>
      </c>
      <c r="R1306" s="24">
        <v>0.72540000000000004</v>
      </c>
      <c r="S1306" s="24">
        <v>0.59520000000000006</v>
      </c>
      <c r="T1306" s="24">
        <v>0.92070000000000007</v>
      </c>
      <c r="U1306" s="24">
        <v>0.74400000000000011</v>
      </c>
      <c r="V1306" s="24">
        <v>0.79980000000000007</v>
      </c>
      <c r="W1306" s="24">
        <v>0.70680000000000009</v>
      </c>
      <c r="X1306" s="24">
        <v>0.79049999999999998</v>
      </c>
      <c r="Y1306" s="24">
        <v>0.51150000000000007</v>
      </c>
      <c r="Z1306" s="24">
        <v>0.77190000000000014</v>
      </c>
      <c r="AA1306" s="25">
        <v>0</v>
      </c>
      <c r="AB1306" s="25">
        <v>33.480000000000004</v>
      </c>
      <c r="AC1306" s="25">
        <v>0</v>
      </c>
      <c r="AD1306" s="25">
        <v>0</v>
      </c>
      <c r="AE1306" s="25">
        <v>4.6500000000000004</v>
      </c>
      <c r="AF1306" s="25">
        <v>27.900000000000002</v>
      </c>
      <c r="AG1306" s="25">
        <v>6.5100000000000007</v>
      </c>
      <c r="AH1306" s="25">
        <v>0</v>
      </c>
      <c r="AI1306" s="25">
        <v>0</v>
      </c>
      <c r="AJ1306" s="25">
        <v>0</v>
      </c>
      <c r="AK1306" s="25">
        <v>38.130000000000003</v>
      </c>
      <c r="AL1306" s="25">
        <v>5.58</v>
      </c>
      <c r="AM1306" s="25">
        <v>39.99</v>
      </c>
      <c r="AN1306" s="25">
        <v>39.06</v>
      </c>
      <c r="AO1306" s="25">
        <v>32.550000000000004</v>
      </c>
      <c r="AP1306" s="25">
        <v>0</v>
      </c>
      <c r="AQ1306" s="25">
        <v>5.58</v>
      </c>
      <c r="AR1306" s="25">
        <v>39.99</v>
      </c>
      <c r="AS1306" s="25">
        <v>13.950000000000001</v>
      </c>
      <c r="AT1306" s="25">
        <v>14.88</v>
      </c>
      <c r="AU1306" s="25">
        <v>0</v>
      </c>
      <c r="AV1306" s="25">
        <v>7.44</v>
      </c>
      <c r="AW1306" s="25">
        <v>0</v>
      </c>
      <c r="AX1306" s="25">
        <v>0</v>
      </c>
      <c r="AY1306" s="25">
        <v>18.600000000000001</v>
      </c>
      <c r="AZ1306" s="25">
        <v>17.670000000000002</v>
      </c>
      <c r="BA1306" s="25">
        <v>0</v>
      </c>
      <c r="BB1306" s="25">
        <v>0</v>
      </c>
      <c r="BC1306" s="25">
        <v>0</v>
      </c>
      <c r="BD1306" s="25">
        <v>1.86</v>
      </c>
      <c r="BE1306" s="25">
        <v>24.18</v>
      </c>
      <c r="BF1306" s="25">
        <v>14.88</v>
      </c>
      <c r="BG1306" s="25">
        <v>2.79</v>
      </c>
      <c r="BH1306" s="25">
        <v>18.600000000000001</v>
      </c>
      <c r="BI1306" s="25">
        <v>49.29</v>
      </c>
      <c r="BJ1306" s="25">
        <v>12.09</v>
      </c>
      <c r="BK1306" s="25">
        <v>1.86</v>
      </c>
      <c r="BL1306" s="25">
        <v>29.76</v>
      </c>
      <c r="BM1306" s="25">
        <v>10.23</v>
      </c>
      <c r="BN1306" s="25">
        <v>17.670000000000002</v>
      </c>
      <c r="BO1306" t="s">
        <v>40</v>
      </c>
    </row>
    <row r="1307" spans="1:67" x14ac:dyDescent="0.25">
      <c r="A1307" s="6">
        <v>45016</v>
      </c>
      <c r="B1307" t="s">
        <v>9</v>
      </c>
      <c r="C1307">
        <v>31</v>
      </c>
      <c r="D1307">
        <f t="shared" si="133"/>
        <v>469.65</v>
      </c>
      <c r="E1307">
        <f t="shared" si="134"/>
        <v>122.76</v>
      </c>
      <c r="F1307">
        <f t="shared" si="135"/>
        <v>112.53</v>
      </c>
      <c r="G1307">
        <f t="shared" si="136"/>
        <v>134.85</v>
      </c>
      <c r="H1307">
        <f t="shared" si="137"/>
        <v>99.51</v>
      </c>
      <c r="I1307">
        <v>0</v>
      </c>
      <c r="J1307" s="22">
        <v>0.56730000000000003</v>
      </c>
      <c r="K1307" s="22">
        <v>0.1953</v>
      </c>
      <c r="L1307" s="22">
        <v>0.56730000000000003</v>
      </c>
      <c r="M1307" s="22">
        <v>0.80910000000000004</v>
      </c>
      <c r="N1307" s="22">
        <v>0.53939999999999999</v>
      </c>
      <c r="O1307" s="24">
        <v>0.79049999999999998</v>
      </c>
      <c r="P1307" s="24">
        <v>0.61380000000000001</v>
      </c>
      <c r="Q1307" s="24">
        <v>0.15810000000000002</v>
      </c>
      <c r="R1307" s="24">
        <v>0.52080000000000004</v>
      </c>
      <c r="S1307" s="24">
        <v>0.91139999999999999</v>
      </c>
      <c r="T1307" s="24">
        <v>0.53010000000000013</v>
      </c>
      <c r="U1307" s="24">
        <v>0.60450000000000004</v>
      </c>
      <c r="V1307" s="24">
        <v>0.6603</v>
      </c>
      <c r="W1307" s="24">
        <v>0.69750000000000001</v>
      </c>
      <c r="X1307" s="24">
        <v>0.81840000000000002</v>
      </c>
      <c r="Y1307" s="24">
        <v>0.91139999999999999</v>
      </c>
      <c r="Z1307" s="24">
        <v>0.87420000000000009</v>
      </c>
      <c r="AA1307" s="25">
        <v>0</v>
      </c>
      <c r="AB1307" s="25">
        <v>6.5100000000000007</v>
      </c>
      <c r="AC1307" s="25">
        <v>18.600000000000001</v>
      </c>
      <c r="AD1307" s="25">
        <v>0</v>
      </c>
      <c r="AE1307" s="25">
        <v>0.93</v>
      </c>
      <c r="AF1307" s="25">
        <v>19.53</v>
      </c>
      <c r="AG1307" s="25">
        <v>32.550000000000004</v>
      </c>
      <c r="AH1307" s="25">
        <v>0</v>
      </c>
      <c r="AI1307" s="25">
        <v>34.410000000000004</v>
      </c>
      <c r="AJ1307" s="25">
        <v>0</v>
      </c>
      <c r="AK1307" s="25">
        <v>40.92</v>
      </c>
      <c r="AL1307" s="25">
        <v>11.16</v>
      </c>
      <c r="AM1307" s="25">
        <v>0</v>
      </c>
      <c r="AN1307" s="25">
        <v>24.18</v>
      </c>
      <c r="AO1307" s="25">
        <v>12.09</v>
      </c>
      <c r="AP1307" s="25">
        <v>18.600000000000001</v>
      </c>
      <c r="AQ1307" s="25">
        <v>6.5100000000000007</v>
      </c>
      <c r="AR1307" s="25">
        <v>0</v>
      </c>
      <c r="AS1307" s="25">
        <v>7.44</v>
      </c>
      <c r="AT1307" s="25">
        <v>19.53</v>
      </c>
      <c r="AU1307" s="25">
        <v>4.6500000000000004</v>
      </c>
      <c r="AV1307" s="25">
        <v>16.740000000000002</v>
      </c>
      <c r="AW1307" s="25">
        <v>4.6500000000000004</v>
      </c>
      <c r="AX1307" s="25">
        <v>7.44</v>
      </c>
      <c r="AY1307" s="25">
        <v>13.020000000000001</v>
      </c>
      <c r="AZ1307" s="25">
        <v>46.5</v>
      </c>
      <c r="BA1307" s="25">
        <v>12.09</v>
      </c>
      <c r="BB1307" s="25">
        <v>7.44</v>
      </c>
      <c r="BC1307" s="25">
        <v>8.370000000000001</v>
      </c>
      <c r="BD1307" s="25">
        <v>13.950000000000001</v>
      </c>
      <c r="BE1307" s="25">
        <v>1.86</v>
      </c>
      <c r="BF1307" s="25">
        <v>5.58</v>
      </c>
      <c r="BG1307" s="25">
        <v>20.46</v>
      </c>
      <c r="BH1307" s="25">
        <v>13.020000000000001</v>
      </c>
      <c r="BI1307" s="25">
        <v>4.6500000000000004</v>
      </c>
      <c r="BJ1307" s="25">
        <v>0</v>
      </c>
      <c r="BK1307" s="25">
        <v>39.99</v>
      </c>
      <c r="BL1307" s="25">
        <v>12.09</v>
      </c>
      <c r="BM1307" s="25">
        <v>15.81</v>
      </c>
      <c r="BN1307" s="25">
        <v>9.3000000000000007</v>
      </c>
      <c r="BO1307" t="s">
        <v>40</v>
      </c>
    </row>
    <row r="1308" spans="1:67" x14ac:dyDescent="0.25">
      <c r="B1308" t="s">
        <v>10</v>
      </c>
      <c r="C1308">
        <v>0.01</v>
      </c>
      <c r="D1308">
        <f t="shared" si="133"/>
        <v>0</v>
      </c>
      <c r="E1308">
        <v>0</v>
      </c>
      <c r="F1308">
        <v>0</v>
      </c>
      <c r="G1308">
        <v>0</v>
      </c>
      <c r="H1308">
        <v>0</v>
      </c>
      <c r="I1308">
        <v>0</v>
      </c>
      <c r="J1308" s="22">
        <v>0</v>
      </c>
      <c r="K1308" s="22">
        <v>0</v>
      </c>
      <c r="L1308" s="22">
        <v>0</v>
      </c>
      <c r="M1308" s="22">
        <v>0</v>
      </c>
      <c r="N1308" s="22">
        <v>0</v>
      </c>
      <c r="O1308" s="24">
        <v>0</v>
      </c>
      <c r="P1308" s="24">
        <v>0</v>
      </c>
      <c r="Q1308" s="24">
        <v>0</v>
      </c>
      <c r="R1308" s="24">
        <v>0</v>
      </c>
      <c r="S1308" s="24">
        <v>0</v>
      </c>
      <c r="T1308" s="24">
        <v>0</v>
      </c>
      <c r="U1308" s="24">
        <v>0</v>
      </c>
      <c r="V1308" s="24">
        <v>0</v>
      </c>
      <c r="W1308" s="24">
        <v>0</v>
      </c>
      <c r="X1308" s="24">
        <v>0</v>
      </c>
      <c r="Y1308" s="24">
        <v>0</v>
      </c>
      <c r="Z1308" s="24">
        <v>0</v>
      </c>
      <c r="AA1308" s="25">
        <v>0</v>
      </c>
      <c r="AB1308" s="25">
        <v>0</v>
      </c>
      <c r="AC1308" s="25">
        <v>0</v>
      </c>
      <c r="AD1308" s="25">
        <v>0</v>
      </c>
      <c r="AE1308" s="25">
        <v>0</v>
      </c>
      <c r="AF1308" s="25">
        <v>0</v>
      </c>
      <c r="AG1308" s="25">
        <v>0</v>
      </c>
      <c r="AH1308" s="25">
        <v>0</v>
      </c>
      <c r="AI1308" s="25">
        <v>0</v>
      </c>
      <c r="AJ1308" s="25">
        <v>0</v>
      </c>
      <c r="AK1308" s="25">
        <v>0</v>
      </c>
      <c r="AL1308" s="25">
        <v>0</v>
      </c>
      <c r="AM1308" s="25">
        <v>0</v>
      </c>
      <c r="AN1308" s="25">
        <v>0</v>
      </c>
      <c r="AO1308" s="25">
        <v>0</v>
      </c>
      <c r="AP1308" s="25">
        <v>0</v>
      </c>
      <c r="AQ1308" s="25">
        <v>0</v>
      </c>
      <c r="AR1308" s="25">
        <v>0</v>
      </c>
      <c r="AS1308" s="25">
        <v>0</v>
      </c>
      <c r="AT1308" s="25">
        <v>0</v>
      </c>
      <c r="AU1308" s="25">
        <v>0</v>
      </c>
      <c r="AV1308" s="25">
        <v>0</v>
      </c>
      <c r="AW1308" s="25">
        <v>0</v>
      </c>
      <c r="AX1308" s="25">
        <v>0</v>
      </c>
      <c r="AY1308" s="25">
        <v>0</v>
      </c>
      <c r="AZ1308" s="25">
        <v>0</v>
      </c>
      <c r="BA1308" s="25">
        <v>0</v>
      </c>
      <c r="BB1308" s="25">
        <v>0</v>
      </c>
      <c r="BC1308" s="25">
        <v>0</v>
      </c>
      <c r="BD1308" s="25">
        <v>0</v>
      </c>
      <c r="BE1308" s="25">
        <v>0</v>
      </c>
      <c r="BF1308" s="25">
        <v>0</v>
      </c>
      <c r="BG1308" s="25">
        <v>0</v>
      </c>
      <c r="BH1308" s="25">
        <v>0</v>
      </c>
      <c r="BI1308" s="25">
        <v>0</v>
      </c>
      <c r="BJ1308" s="25">
        <v>0</v>
      </c>
      <c r="BK1308" s="25">
        <v>0</v>
      </c>
      <c r="BL1308" s="25">
        <v>0</v>
      </c>
      <c r="BM1308" s="25">
        <v>0</v>
      </c>
      <c r="BN1308" s="25">
        <v>0</v>
      </c>
      <c r="BO1308" t="s">
        <v>237</v>
      </c>
    </row>
    <row r="1309" spans="1:67" x14ac:dyDescent="0.25">
      <c r="B1309" t="s">
        <v>10</v>
      </c>
      <c r="C1309">
        <v>0.02</v>
      </c>
      <c r="D1309">
        <f t="shared" si="133"/>
        <v>0</v>
      </c>
      <c r="E1309">
        <v>0</v>
      </c>
      <c r="F1309">
        <v>0</v>
      </c>
      <c r="G1309">
        <v>0</v>
      </c>
      <c r="H1309">
        <v>0</v>
      </c>
      <c r="I1309">
        <v>0</v>
      </c>
      <c r="J1309" s="22">
        <v>0</v>
      </c>
      <c r="K1309" s="22">
        <v>0</v>
      </c>
      <c r="L1309" s="22">
        <v>0</v>
      </c>
      <c r="M1309" s="22">
        <v>0</v>
      </c>
      <c r="N1309" s="22">
        <v>0</v>
      </c>
      <c r="O1309" s="24">
        <v>0</v>
      </c>
      <c r="P1309" s="24">
        <v>0</v>
      </c>
      <c r="Q1309" s="24">
        <v>0</v>
      </c>
      <c r="R1309" s="24">
        <v>0</v>
      </c>
      <c r="S1309" s="24">
        <v>0</v>
      </c>
      <c r="T1309" s="24">
        <v>0</v>
      </c>
      <c r="U1309" s="24">
        <v>0</v>
      </c>
      <c r="V1309" s="24">
        <v>0</v>
      </c>
      <c r="W1309" s="24">
        <v>0</v>
      </c>
      <c r="X1309" s="24">
        <v>0</v>
      </c>
      <c r="Y1309" s="24">
        <v>0</v>
      </c>
      <c r="Z1309" s="24">
        <v>0</v>
      </c>
      <c r="AA1309" s="25">
        <v>0</v>
      </c>
      <c r="AB1309" s="25">
        <v>0</v>
      </c>
      <c r="AC1309" s="25">
        <v>0</v>
      </c>
      <c r="AD1309" s="25">
        <v>0</v>
      </c>
      <c r="AE1309" s="25">
        <v>0</v>
      </c>
      <c r="AF1309" s="25">
        <v>0</v>
      </c>
      <c r="AG1309" s="25">
        <v>0</v>
      </c>
      <c r="AH1309" s="25">
        <v>0</v>
      </c>
      <c r="AI1309" s="25">
        <v>0</v>
      </c>
      <c r="AJ1309" s="25">
        <v>0</v>
      </c>
      <c r="AK1309" s="25">
        <v>0</v>
      </c>
      <c r="AL1309" s="25">
        <v>0</v>
      </c>
      <c r="AM1309" s="25">
        <v>0</v>
      </c>
      <c r="AN1309" s="25">
        <v>0</v>
      </c>
      <c r="AO1309" s="25">
        <v>0</v>
      </c>
      <c r="AP1309" s="25">
        <v>0</v>
      </c>
      <c r="AQ1309" s="25">
        <v>0</v>
      </c>
      <c r="AR1309" s="25">
        <v>0</v>
      </c>
      <c r="AS1309" s="25">
        <v>0</v>
      </c>
      <c r="AT1309" s="25">
        <v>0</v>
      </c>
      <c r="AU1309" s="25">
        <v>0</v>
      </c>
      <c r="AV1309" s="25">
        <v>0</v>
      </c>
      <c r="AW1309" s="25">
        <v>0</v>
      </c>
      <c r="AX1309" s="25">
        <v>0</v>
      </c>
      <c r="AY1309" s="25">
        <v>0</v>
      </c>
      <c r="AZ1309" s="25">
        <v>0</v>
      </c>
      <c r="BA1309" s="25">
        <v>0</v>
      </c>
      <c r="BB1309" s="25">
        <v>0</v>
      </c>
      <c r="BC1309" s="25">
        <v>0</v>
      </c>
      <c r="BD1309" s="25">
        <v>0</v>
      </c>
      <c r="BE1309" s="25">
        <v>0</v>
      </c>
      <c r="BF1309" s="25">
        <v>0</v>
      </c>
      <c r="BG1309" s="25">
        <v>0</v>
      </c>
      <c r="BH1309" s="25">
        <v>0</v>
      </c>
      <c r="BI1309" s="25">
        <v>0</v>
      </c>
      <c r="BJ1309" s="25">
        <v>0</v>
      </c>
      <c r="BK1309" s="25">
        <v>0</v>
      </c>
      <c r="BL1309" s="25">
        <v>0</v>
      </c>
      <c r="BM1309" s="25">
        <v>0</v>
      </c>
      <c r="BN1309" s="25">
        <v>0</v>
      </c>
      <c r="BO1309" t="s">
        <v>237</v>
      </c>
    </row>
    <row r="1310" spans="1:67" x14ac:dyDescent="0.25">
      <c r="B1310" t="s">
        <v>10</v>
      </c>
      <c r="C1310">
        <v>0.03</v>
      </c>
      <c r="D1310">
        <f t="shared" si="133"/>
        <v>0</v>
      </c>
      <c r="E1310">
        <v>0</v>
      </c>
      <c r="F1310">
        <v>0</v>
      </c>
      <c r="G1310">
        <v>0</v>
      </c>
      <c r="H1310">
        <v>0</v>
      </c>
      <c r="I1310">
        <v>0</v>
      </c>
      <c r="J1310" s="22">
        <v>0</v>
      </c>
      <c r="K1310" s="22">
        <v>0</v>
      </c>
      <c r="L1310" s="22">
        <v>0</v>
      </c>
      <c r="M1310" s="22">
        <v>0</v>
      </c>
      <c r="N1310" s="22">
        <v>0</v>
      </c>
      <c r="O1310" s="24">
        <v>0</v>
      </c>
      <c r="P1310" s="24">
        <v>0</v>
      </c>
      <c r="Q1310" s="24">
        <v>0</v>
      </c>
      <c r="R1310" s="24">
        <v>0</v>
      </c>
      <c r="S1310" s="24">
        <v>0</v>
      </c>
      <c r="T1310" s="24">
        <v>0</v>
      </c>
      <c r="U1310" s="24">
        <v>0</v>
      </c>
      <c r="V1310" s="24">
        <v>0</v>
      </c>
      <c r="W1310" s="24">
        <v>0</v>
      </c>
      <c r="X1310" s="24">
        <v>0</v>
      </c>
      <c r="Y1310" s="24">
        <v>0</v>
      </c>
      <c r="Z1310" s="24">
        <v>0</v>
      </c>
      <c r="AA1310" s="25">
        <v>0</v>
      </c>
      <c r="AB1310" s="25">
        <v>0</v>
      </c>
      <c r="AC1310" s="25">
        <v>0</v>
      </c>
      <c r="AD1310" s="25">
        <v>0</v>
      </c>
      <c r="AE1310" s="25">
        <v>0</v>
      </c>
      <c r="AF1310" s="25">
        <v>0</v>
      </c>
      <c r="AG1310" s="25">
        <v>0</v>
      </c>
      <c r="AH1310" s="25">
        <v>0</v>
      </c>
      <c r="AI1310" s="25">
        <v>0</v>
      </c>
      <c r="AJ1310" s="25">
        <v>0</v>
      </c>
      <c r="AK1310" s="25">
        <v>0</v>
      </c>
      <c r="AL1310" s="25">
        <v>0</v>
      </c>
      <c r="AM1310" s="25">
        <v>0</v>
      </c>
      <c r="AN1310" s="25">
        <v>0</v>
      </c>
      <c r="AO1310" s="25">
        <v>0</v>
      </c>
      <c r="AP1310" s="25">
        <v>0</v>
      </c>
      <c r="AQ1310" s="25">
        <v>0</v>
      </c>
      <c r="AR1310" s="25">
        <v>0</v>
      </c>
      <c r="AS1310" s="25">
        <v>0</v>
      </c>
      <c r="AT1310" s="25">
        <v>0</v>
      </c>
      <c r="AU1310" s="25">
        <v>0</v>
      </c>
      <c r="AV1310" s="25">
        <v>0</v>
      </c>
      <c r="AW1310" s="25">
        <v>0</v>
      </c>
      <c r="AX1310" s="25">
        <v>0</v>
      </c>
      <c r="AY1310" s="25">
        <v>0</v>
      </c>
      <c r="AZ1310" s="25">
        <v>0</v>
      </c>
      <c r="BA1310" s="25">
        <v>0</v>
      </c>
      <c r="BB1310" s="25">
        <v>0</v>
      </c>
      <c r="BC1310" s="25">
        <v>0</v>
      </c>
      <c r="BD1310" s="25">
        <v>0</v>
      </c>
      <c r="BE1310" s="25">
        <v>0</v>
      </c>
      <c r="BF1310" s="25">
        <v>0</v>
      </c>
      <c r="BG1310" s="25">
        <v>0</v>
      </c>
      <c r="BH1310" s="25">
        <v>0</v>
      </c>
      <c r="BI1310" s="25">
        <v>0</v>
      </c>
      <c r="BJ1310" s="25">
        <v>0</v>
      </c>
      <c r="BK1310" s="25">
        <v>0</v>
      </c>
      <c r="BL1310" s="25">
        <v>0</v>
      </c>
      <c r="BM1310" s="25">
        <v>0</v>
      </c>
      <c r="BN1310" s="25">
        <v>0</v>
      </c>
      <c r="BO1310" t="s">
        <v>237</v>
      </c>
    </row>
    <row r="1311" spans="1:67" x14ac:dyDescent="0.25">
      <c r="B1311" t="s">
        <v>10</v>
      </c>
      <c r="C1311">
        <v>0.04</v>
      </c>
      <c r="D1311">
        <f t="shared" si="133"/>
        <v>0</v>
      </c>
      <c r="E1311">
        <v>0</v>
      </c>
      <c r="F1311">
        <v>0</v>
      </c>
      <c r="G1311">
        <v>0</v>
      </c>
      <c r="H1311">
        <v>0</v>
      </c>
      <c r="I1311">
        <v>0</v>
      </c>
      <c r="J1311" s="22">
        <v>0</v>
      </c>
      <c r="K1311" s="22">
        <v>0</v>
      </c>
      <c r="L1311" s="22">
        <v>0</v>
      </c>
      <c r="M1311" s="22">
        <v>0</v>
      </c>
      <c r="N1311" s="22">
        <v>0</v>
      </c>
      <c r="O1311" s="24">
        <v>0</v>
      </c>
      <c r="P1311" s="24">
        <v>0</v>
      </c>
      <c r="Q1311" s="24">
        <v>0</v>
      </c>
      <c r="R1311" s="24">
        <v>0</v>
      </c>
      <c r="S1311" s="24">
        <v>0</v>
      </c>
      <c r="T1311" s="24">
        <v>0</v>
      </c>
      <c r="U1311" s="24">
        <v>0</v>
      </c>
      <c r="V1311" s="24">
        <v>0</v>
      </c>
      <c r="W1311" s="24">
        <v>0</v>
      </c>
      <c r="X1311" s="24">
        <v>0</v>
      </c>
      <c r="Y1311" s="24">
        <v>0</v>
      </c>
      <c r="Z1311" s="24">
        <v>0</v>
      </c>
      <c r="AA1311" s="25">
        <v>0</v>
      </c>
      <c r="AB1311" s="25">
        <v>0</v>
      </c>
      <c r="AC1311" s="25">
        <v>0</v>
      </c>
      <c r="AD1311" s="25">
        <v>0</v>
      </c>
      <c r="AE1311" s="25">
        <v>0</v>
      </c>
      <c r="AF1311" s="25">
        <v>0</v>
      </c>
      <c r="AG1311" s="25">
        <v>0</v>
      </c>
      <c r="AH1311" s="25">
        <v>0</v>
      </c>
      <c r="AI1311" s="25">
        <v>0</v>
      </c>
      <c r="AJ1311" s="25">
        <v>0</v>
      </c>
      <c r="AK1311" s="25">
        <v>0</v>
      </c>
      <c r="AL1311" s="25">
        <v>0</v>
      </c>
      <c r="AM1311" s="25">
        <v>0</v>
      </c>
      <c r="AN1311" s="25">
        <v>0</v>
      </c>
      <c r="AO1311" s="25">
        <v>0</v>
      </c>
      <c r="AP1311" s="25">
        <v>0</v>
      </c>
      <c r="AQ1311" s="25">
        <v>0</v>
      </c>
      <c r="AR1311" s="25">
        <v>0</v>
      </c>
      <c r="AS1311" s="25">
        <v>0</v>
      </c>
      <c r="AT1311" s="25">
        <v>0</v>
      </c>
      <c r="AU1311" s="25">
        <v>0</v>
      </c>
      <c r="AV1311" s="25">
        <v>0</v>
      </c>
      <c r="AW1311" s="25">
        <v>0</v>
      </c>
      <c r="AX1311" s="25">
        <v>0</v>
      </c>
      <c r="AY1311" s="25">
        <v>0</v>
      </c>
      <c r="AZ1311" s="25">
        <v>0</v>
      </c>
      <c r="BA1311" s="25">
        <v>0</v>
      </c>
      <c r="BB1311" s="25">
        <v>0</v>
      </c>
      <c r="BC1311" s="25">
        <v>0</v>
      </c>
      <c r="BD1311" s="25">
        <v>0</v>
      </c>
      <c r="BE1311" s="25">
        <v>0</v>
      </c>
      <c r="BF1311" s="25">
        <v>0</v>
      </c>
      <c r="BG1311" s="25">
        <v>0</v>
      </c>
      <c r="BH1311" s="25">
        <v>0</v>
      </c>
      <c r="BI1311" s="25">
        <v>0</v>
      </c>
      <c r="BJ1311" s="25">
        <v>0</v>
      </c>
      <c r="BK1311" s="25">
        <v>0</v>
      </c>
      <c r="BL1311" s="25">
        <v>0</v>
      </c>
      <c r="BM1311" s="25">
        <v>0</v>
      </c>
      <c r="BN1311" s="25">
        <v>0</v>
      </c>
      <c r="BO1311" t="s">
        <v>237</v>
      </c>
    </row>
    <row r="1312" spans="1:67" x14ac:dyDescent="0.25">
      <c r="B1312" t="s">
        <v>10</v>
      </c>
      <c r="C1312">
        <v>0.05</v>
      </c>
      <c r="D1312">
        <f t="shared" si="133"/>
        <v>0</v>
      </c>
      <c r="E1312">
        <v>0</v>
      </c>
      <c r="F1312">
        <v>0</v>
      </c>
      <c r="G1312">
        <v>0</v>
      </c>
      <c r="H1312">
        <v>0</v>
      </c>
      <c r="I1312">
        <v>0</v>
      </c>
      <c r="J1312" s="22">
        <v>0</v>
      </c>
      <c r="K1312" s="22">
        <v>0</v>
      </c>
      <c r="L1312" s="22">
        <v>0</v>
      </c>
      <c r="M1312" s="22">
        <v>0</v>
      </c>
      <c r="N1312" s="22">
        <v>0</v>
      </c>
      <c r="O1312" s="24">
        <v>0</v>
      </c>
      <c r="P1312" s="24">
        <v>0</v>
      </c>
      <c r="Q1312" s="24">
        <v>0</v>
      </c>
      <c r="R1312" s="24">
        <v>0</v>
      </c>
      <c r="S1312" s="24">
        <v>0</v>
      </c>
      <c r="T1312" s="24">
        <v>0</v>
      </c>
      <c r="U1312" s="24">
        <v>0</v>
      </c>
      <c r="V1312" s="24">
        <v>0</v>
      </c>
      <c r="W1312" s="24">
        <v>0</v>
      </c>
      <c r="X1312" s="24">
        <v>0</v>
      </c>
      <c r="Y1312" s="24">
        <v>0</v>
      </c>
      <c r="Z1312" s="24">
        <v>0</v>
      </c>
      <c r="AA1312" s="25">
        <v>0</v>
      </c>
      <c r="AB1312" s="25">
        <v>0</v>
      </c>
      <c r="AC1312" s="25">
        <v>0</v>
      </c>
      <c r="AD1312" s="25">
        <v>0</v>
      </c>
      <c r="AE1312" s="25">
        <v>0</v>
      </c>
      <c r="AF1312" s="25">
        <v>0</v>
      </c>
      <c r="AG1312" s="25">
        <v>0</v>
      </c>
      <c r="AH1312" s="25">
        <v>0</v>
      </c>
      <c r="AI1312" s="25">
        <v>0</v>
      </c>
      <c r="AJ1312" s="25">
        <v>0</v>
      </c>
      <c r="AK1312" s="25">
        <v>0</v>
      </c>
      <c r="AL1312" s="25">
        <v>0</v>
      </c>
      <c r="AM1312" s="25">
        <v>0</v>
      </c>
      <c r="AN1312" s="25">
        <v>0</v>
      </c>
      <c r="AO1312" s="25">
        <v>0</v>
      </c>
      <c r="AP1312" s="25">
        <v>0</v>
      </c>
      <c r="AQ1312" s="25">
        <v>0</v>
      </c>
      <c r="AR1312" s="25">
        <v>0</v>
      </c>
      <c r="AS1312" s="25">
        <v>0</v>
      </c>
      <c r="AT1312" s="25">
        <v>0</v>
      </c>
      <c r="AU1312" s="25">
        <v>0</v>
      </c>
      <c r="AV1312" s="25">
        <v>0</v>
      </c>
      <c r="AW1312" s="25">
        <v>0</v>
      </c>
      <c r="AX1312" s="25">
        <v>0</v>
      </c>
      <c r="AY1312" s="25">
        <v>0</v>
      </c>
      <c r="AZ1312" s="25">
        <v>0</v>
      </c>
      <c r="BA1312" s="25">
        <v>0</v>
      </c>
      <c r="BB1312" s="25">
        <v>0</v>
      </c>
      <c r="BC1312" s="25">
        <v>0</v>
      </c>
      <c r="BD1312" s="25">
        <v>0</v>
      </c>
      <c r="BE1312" s="25">
        <v>0</v>
      </c>
      <c r="BF1312" s="25">
        <v>0</v>
      </c>
      <c r="BG1312" s="25">
        <v>0</v>
      </c>
      <c r="BH1312" s="25">
        <v>0</v>
      </c>
      <c r="BI1312" s="25">
        <v>0</v>
      </c>
      <c r="BJ1312" s="25">
        <v>0</v>
      </c>
      <c r="BK1312" s="25">
        <v>0</v>
      </c>
      <c r="BL1312" s="25">
        <v>0</v>
      </c>
      <c r="BM1312" s="25">
        <v>0</v>
      </c>
      <c r="BN1312" s="25">
        <v>0</v>
      </c>
      <c r="BO1312" t="s">
        <v>237</v>
      </c>
    </row>
    <row r="1313" spans="1:67" x14ac:dyDescent="0.25">
      <c r="B1313" t="s">
        <v>10</v>
      </c>
      <c r="C1313">
        <v>0.06</v>
      </c>
      <c r="D1313">
        <f t="shared" si="133"/>
        <v>0</v>
      </c>
      <c r="E1313">
        <v>0</v>
      </c>
      <c r="F1313">
        <v>0</v>
      </c>
      <c r="G1313">
        <v>0</v>
      </c>
      <c r="H1313">
        <v>0</v>
      </c>
      <c r="I1313">
        <v>0</v>
      </c>
      <c r="J1313" s="22">
        <v>0</v>
      </c>
      <c r="K1313" s="22">
        <v>0</v>
      </c>
      <c r="L1313" s="22">
        <v>0</v>
      </c>
      <c r="M1313" s="22">
        <v>0</v>
      </c>
      <c r="N1313" s="22">
        <v>0</v>
      </c>
      <c r="O1313" s="24">
        <v>0</v>
      </c>
      <c r="P1313" s="24">
        <v>0</v>
      </c>
      <c r="Q1313" s="24">
        <v>0</v>
      </c>
      <c r="R1313" s="24">
        <v>0</v>
      </c>
      <c r="S1313" s="24">
        <v>0</v>
      </c>
      <c r="T1313" s="24">
        <v>0</v>
      </c>
      <c r="U1313" s="24">
        <v>0</v>
      </c>
      <c r="V1313" s="24">
        <v>0</v>
      </c>
      <c r="W1313" s="24">
        <v>0</v>
      </c>
      <c r="X1313" s="24">
        <v>0</v>
      </c>
      <c r="Y1313" s="24">
        <v>0</v>
      </c>
      <c r="Z1313" s="24">
        <v>0</v>
      </c>
      <c r="AA1313" s="25">
        <v>0</v>
      </c>
      <c r="AB1313" s="25">
        <v>0</v>
      </c>
      <c r="AC1313" s="25">
        <v>0</v>
      </c>
      <c r="AD1313" s="25">
        <v>0</v>
      </c>
      <c r="AE1313" s="25">
        <v>0</v>
      </c>
      <c r="AF1313" s="25">
        <v>0</v>
      </c>
      <c r="AG1313" s="25">
        <v>0</v>
      </c>
      <c r="AH1313" s="25">
        <v>0</v>
      </c>
      <c r="AI1313" s="25">
        <v>0</v>
      </c>
      <c r="AJ1313" s="25">
        <v>0</v>
      </c>
      <c r="AK1313" s="25">
        <v>0</v>
      </c>
      <c r="AL1313" s="25">
        <v>0</v>
      </c>
      <c r="AM1313" s="25">
        <v>0</v>
      </c>
      <c r="AN1313" s="25">
        <v>0</v>
      </c>
      <c r="AO1313" s="25">
        <v>0</v>
      </c>
      <c r="AP1313" s="25">
        <v>0</v>
      </c>
      <c r="AQ1313" s="25">
        <v>0</v>
      </c>
      <c r="AR1313" s="25">
        <v>0</v>
      </c>
      <c r="AS1313" s="25">
        <v>0</v>
      </c>
      <c r="AT1313" s="25">
        <v>0</v>
      </c>
      <c r="AU1313" s="25">
        <v>0</v>
      </c>
      <c r="AV1313" s="25">
        <v>0</v>
      </c>
      <c r="AW1313" s="25">
        <v>0</v>
      </c>
      <c r="AX1313" s="25">
        <v>0</v>
      </c>
      <c r="AY1313" s="25">
        <v>0</v>
      </c>
      <c r="AZ1313" s="25">
        <v>0</v>
      </c>
      <c r="BA1313" s="25">
        <v>0</v>
      </c>
      <c r="BB1313" s="25">
        <v>0</v>
      </c>
      <c r="BC1313" s="25">
        <v>0</v>
      </c>
      <c r="BD1313" s="25">
        <v>0</v>
      </c>
      <c r="BE1313" s="25">
        <v>0</v>
      </c>
      <c r="BF1313" s="25">
        <v>0</v>
      </c>
      <c r="BG1313" s="25">
        <v>0</v>
      </c>
      <c r="BH1313" s="25">
        <v>0</v>
      </c>
      <c r="BI1313" s="25">
        <v>0</v>
      </c>
      <c r="BJ1313" s="25">
        <v>0</v>
      </c>
      <c r="BK1313" s="25">
        <v>0</v>
      </c>
      <c r="BL1313" s="25">
        <v>0</v>
      </c>
      <c r="BM1313" s="25">
        <v>0</v>
      </c>
      <c r="BN1313" s="25">
        <v>0</v>
      </c>
      <c r="BO1313" t="s">
        <v>237</v>
      </c>
    </row>
    <row r="1314" spans="1:67" x14ac:dyDescent="0.25">
      <c r="A1314" s="6">
        <v>45017</v>
      </c>
      <c r="B1314" t="s">
        <v>10</v>
      </c>
      <c r="C1314">
        <v>1</v>
      </c>
      <c r="D1314">
        <f t="shared" si="133"/>
        <v>429.66</v>
      </c>
      <c r="E1314">
        <f t="shared" ref="E1314:E1343" si="138">SUM(BE1314:BN1314)</f>
        <v>113.46</v>
      </c>
      <c r="F1314">
        <f t="shared" ref="F1314:F1343" si="139">SUM(AA1314:AJ1314)</f>
        <v>84.63</v>
      </c>
      <c r="G1314">
        <f t="shared" ref="G1314:G1343" si="140">SUM(AU1314:BD1314)</f>
        <v>86.490000000000009</v>
      </c>
      <c r="H1314">
        <f t="shared" ref="H1314:H1343" si="141">SUM(AL1314:AT1314)</f>
        <v>145.08000000000004</v>
      </c>
      <c r="I1314">
        <v>0</v>
      </c>
      <c r="J1314" s="22">
        <v>0.88350000000000006</v>
      </c>
      <c r="K1314" s="22">
        <v>0.47430000000000005</v>
      </c>
      <c r="L1314" s="22">
        <v>0.46500000000000002</v>
      </c>
      <c r="M1314" s="22">
        <v>0.75330000000000008</v>
      </c>
      <c r="N1314" s="22">
        <v>0.92070000000000007</v>
      </c>
      <c r="O1314" s="24">
        <v>0.87420000000000009</v>
      </c>
      <c r="P1314" s="24">
        <v>0.69750000000000001</v>
      </c>
      <c r="Q1314" s="24">
        <v>0.6603</v>
      </c>
      <c r="R1314" s="24">
        <v>0.84630000000000005</v>
      </c>
      <c r="S1314" s="24">
        <v>0.85560000000000003</v>
      </c>
      <c r="T1314" s="24">
        <v>0.63240000000000007</v>
      </c>
      <c r="U1314" s="24">
        <v>0.60450000000000004</v>
      </c>
      <c r="V1314" s="24">
        <v>0.81840000000000002</v>
      </c>
      <c r="W1314" s="24">
        <v>0.84630000000000005</v>
      </c>
      <c r="X1314" s="24">
        <v>0.83700000000000008</v>
      </c>
      <c r="Y1314" s="24">
        <v>0.41850000000000004</v>
      </c>
      <c r="Z1314" s="24">
        <v>0.39990000000000003</v>
      </c>
      <c r="AA1314" s="25">
        <v>7.44</v>
      </c>
      <c r="AB1314" s="25">
        <v>36.270000000000003</v>
      </c>
      <c r="AC1314" s="25">
        <v>0</v>
      </c>
      <c r="AD1314" s="25">
        <v>0</v>
      </c>
      <c r="AE1314" s="25">
        <v>4.6500000000000004</v>
      </c>
      <c r="AF1314" s="25">
        <v>16.740000000000002</v>
      </c>
      <c r="AG1314" s="25">
        <v>19.53</v>
      </c>
      <c r="AH1314" s="25">
        <v>0</v>
      </c>
      <c r="AI1314" s="25">
        <v>0</v>
      </c>
      <c r="AJ1314" s="25">
        <v>0</v>
      </c>
      <c r="AK1314" s="25">
        <v>0</v>
      </c>
      <c r="AL1314" s="25">
        <v>21.39</v>
      </c>
      <c r="AM1314" s="25">
        <v>26.970000000000002</v>
      </c>
      <c r="AN1314" s="25">
        <v>0</v>
      </c>
      <c r="AO1314" s="25">
        <v>4.6500000000000004</v>
      </c>
      <c r="AP1314" s="25">
        <v>30.69</v>
      </c>
      <c r="AQ1314" s="25">
        <v>0.9300000000000529</v>
      </c>
      <c r="AR1314" s="25">
        <v>25.110000000000003</v>
      </c>
      <c r="AS1314" s="25">
        <v>0</v>
      </c>
      <c r="AT1314" s="25">
        <v>35.340000000000003</v>
      </c>
      <c r="AU1314" s="25">
        <v>0</v>
      </c>
      <c r="AV1314" s="25">
        <v>0</v>
      </c>
      <c r="AW1314" s="25">
        <v>14.88</v>
      </c>
      <c r="AX1314" s="25">
        <v>0.93</v>
      </c>
      <c r="AY1314" s="25">
        <v>30.69</v>
      </c>
      <c r="AZ1314" s="25">
        <v>0</v>
      </c>
      <c r="BA1314" s="25">
        <v>27.900000000000002</v>
      </c>
      <c r="BB1314" s="25">
        <v>1.86</v>
      </c>
      <c r="BC1314" s="25">
        <v>10.23</v>
      </c>
      <c r="BD1314" s="25">
        <v>0</v>
      </c>
      <c r="BE1314" s="25">
        <v>12.09</v>
      </c>
      <c r="BF1314" s="25">
        <v>13.950000000000001</v>
      </c>
      <c r="BG1314" s="25">
        <v>6.5100000000000007</v>
      </c>
      <c r="BH1314" s="25">
        <v>0</v>
      </c>
      <c r="BI1314" s="25">
        <v>5.58</v>
      </c>
      <c r="BJ1314" s="25">
        <v>42.78</v>
      </c>
      <c r="BK1314" s="25">
        <v>23.25</v>
      </c>
      <c r="BL1314" s="25">
        <v>0</v>
      </c>
      <c r="BM1314" s="25">
        <v>0</v>
      </c>
      <c r="BN1314" s="25">
        <v>9.3000000000000007</v>
      </c>
      <c r="BO1314" t="s">
        <v>40</v>
      </c>
    </row>
    <row r="1315" spans="1:67" x14ac:dyDescent="0.25">
      <c r="A1315" s="6">
        <v>45018</v>
      </c>
      <c r="B1315" t="s">
        <v>10</v>
      </c>
      <c r="C1315">
        <v>2</v>
      </c>
      <c r="D1315">
        <f t="shared" si="133"/>
        <v>395.25</v>
      </c>
      <c r="E1315">
        <f t="shared" si="138"/>
        <v>113.46000000000001</v>
      </c>
      <c r="F1315">
        <f t="shared" si="139"/>
        <v>140.43</v>
      </c>
      <c r="G1315">
        <f t="shared" si="140"/>
        <v>67.89</v>
      </c>
      <c r="H1315">
        <f t="shared" si="141"/>
        <v>73.47</v>
      </c>
      <c r="I1315">
        <v>0</v>
      </c>
      <c r="J1315" s="22">
        <v>0.75330000000000008</v>
      </c>
      <c r="K1315" s="22">
        <v>0.72540000000000004</v>
      </c>
      <c r="L1315" s="22">
        <v>0.6603</v>
      </c>
      <c r="M1315" s="22">
        <v>0.77190000000000014</v>
      </c>
      <c r="N1315" s="22">
        <v>0.87420000000000009</v>
      </c>
      <c r="O1315" s="24">
        <v>0.92070000000000007</v>
      </c>
      <c r="P1315" s="24">
        <v>9.3000000000000013E-2</v>
      </c>
      <c r="Q1315" s="24">
        <v>0.86490000000000011</v>
      </c>
      <c r="R1315" s="24">
        <v>0.83700000000000008</v>
      </c>
      <c r="S1315" s="24">
        <v>0.55800000000000005</v>
      </c>
      <c r="T1315" s="24">
        <v>0.91139999999999999</v>
      </c>
      <c r="U1315" s="24">
        <v>0.72540000000000004</v>
      </c>
      <c r="V1315" s="24">
        <v>0.24180000000000001</v>
      </c>
      <c r="W1315" s="24">
        <v>0.87420000000000009</v>
      </c>
      <c r="X1315" s="24">
        <v>0.79049999999999998</v>
      </c>
      <c r="Y1315" s="24">
        <v>0.40920000000000001</v>
      </c>
      <c r="Z1315" s="24">
        <v>0.74400000000000011</v>
      </c>
      <c r="AA1315" s="25">
        <v>16.740000000000002</v>
      </c>
      <c r="AB1315" s="25">
        <v>12.09</v>
      </c>
      <c r="AC1315" s="25">
        <v>4.6500000000000004</v>
      </c>
      <c r="AD1315" s="25">
        <v>26.970000000000002</v>
      </c>
      <c r="AE1315" s="25">
        <v>5.58</v>
      </c>
      <c r="AF1315" s="25">
        <v>4.6500000000000004</v>
      </c>
      <c r="AG1315" s="25">
        <v>11.16</v>
      </c>
      <c r="AH1315" s="25">
        <v>22.32</v>
      </c>
      <c r="AI1315" s="25">
        <v>11.16</v>
      </c>
      <c r="AJ1315" s="25">
        <v>25.110000000000003</v>
      </c>
      <c r="AK1315" s="25">
        <v>1.86</v>
      </c>
      <c r="AL1315" s="25">
        <v>0</v>
      </c>
      <c r="AM1315" s="25">
        <v>0</v>
      </c>
      <c r="AN1315" s="25">
        <v>27.900000000000002</v>
      </c>
      <c r="AO1315" s="25">
        <v>13.020000000000001</v>
      </c>
      <c r="AP1315" s="25">
        <v>0.93</v>
      </c>
      <c r="AQ1315" s="25">
        <v>22.32</v>
      </c>
      <c r="AR1315" s="25">
        <v>5.58</v>
      </c>
      <c r="AS1315" s="25">
        <v>3.72</v>
      </c>
      <c r="AT1315" s="25">
        <v>0</v>
      </c>
      <c r="AU1315" s="25">
        <v>10.23</v>
      </c>
      <c r="AV1315" s="25">
        <v>0</v>
      </c>
      <c r="AW1315" s="25">
        <v>3.72</v>
      </c>
      <c r="AX1315" s="25">
        <v>4.6500000000000004</v>
      </c>
      <c r="AY1315" s="25">
        <v>21.39</v>
      </c>
      <c r="AZ1315" s="25">
        <v>0</v>
      </c>
      <c r="BA1315" s="25">
        <v>0</v>
      </c>
      <c r="BB1315" s="25">
        <v>0</v>
      </c>
      <c r="BC1315" s="25">
        <v>7.44</v>
      </c>
      <c r="BD1315" s="25">
        <v>20.46</v>
      </c>
      <c r="BE1315" s="25">
        <v>0</v>
      </c>
      <c r="BF1315" s="25">
        <v>0</v>
      </c>
      <c r="BG1315" s="25">
        <v>28.830000000000002</v>
      </c>
      <c r="BH1315" s="25">
        <v>0</v>
      </c>
      <c r="BI1315" s="25">
        <v>4.6500000000000004</v>
      </c>
      <c r="BJ1315" s="25">
        <v>8.370000000000001</v>
      </c>
      <c r="BK1315" s="25">
        <v>3.72</v>
      </c>
      <c r="BL1315" s="25">
        <v>14.88</v>
      </c>
      <c r="BM1315" s="25">
        <v>15.81</v>
      </c>
      <c r="BN1315" s="25">
        <v>37.200000000000003</v>
      </c>
      <c r="BO1315" t="s">
        <v>40</v>
      </c>
    </row>
    <row r="1316" spans="1:67" x14ac:dyDescent="0.25">
      <c r="A1316" s="6">
        <v>45019</v>
      </c>
      <c r="B1316" t="s">
        <v>10</v>
      </c>
      <c r="C1316">
        <v>3</v>
      </c>
      <c r="D1316">
        <f t="shared" si="133"/>
        <v>394.32000000000005</v>
      </c>
      <c r="E1316">
        <f t="shared" si="138"/>
        <v>135.78</v>
      </c>
      <c r="F1316">
        <f t="shared" si="139"/>
        <v>106.02</v>
      </c>
      <c r="G1316">
        <f t="shared" si="140"/>
        <v>101.36999999999999</v>
      </c>
      <c r="H1316">
        <f t="shared" si="141"/>
        <v>51.150000000000006</v>
      </c>
      <c r="I1316">
        <v>0</v>
      </c>
      <c r="J1316" s="22">
        <v>0.64170000000000005</v>
      </c>
      <c r="K1316" s="22">
        <v>0.48360000000000003</v>
      </c>
      <c r="L1316" s="22">
        <v>0.84630000000000005</v>
      </c>
      <c r="M1316" s="22">
        <v>0.75330000000000008</v>
      </c>
      <c r="N1316" s="22">
        <v>0.58590000000000009</v>
      </c>
      <c r="O1316" s="24">
        <v>0.54869999999999997</v>
      </c>
      <c r="P1316" s="24">
        <v>0.52080000000000004</v>
      </c>
      <c r="Q1316" s="24">
        <v>0.53939999999999999</v>
      </c>
      <c r="R1316" s="24">
        <v>0.55800000000000005</v>
      </c>
      <c r="S1316" s="24">
        <v>9.3000000000000013E-2</v>
      </c>
      <c r="T1316" s="24">
        <v>0.67890000000000006</v>
      </c>
      <c r="U1316" s="24">
        <v>0.3906</v>
      </c>
      <c r="V1316" s="24">
        <v>0.66959999999999997</v>
      </c>
      <c r="W1316" s="24">
        <v>0.79049999999999998</v>
      </c>
      <c r="X1316" s="24">
        <v>0.53939999999999999</v>
      </c>
      <c r="Y1316" s="24">
        <v>0.84630000000000005</v>
      </c>
      <c r="Z1316" s="24">
        <v>0.29760000000000003</v>
      </c>
      <c r="AA1316" s="25">
        <v>8.370000000000001</v>
      </c>
      <c r="AB1316" s="25">
        <v>0</v>
      </c>
      <c r="AC1316" s="25">
        <v>0</v>
      </c>
      <c r="AD1316" s="25">
        <v>15.81</v>
      </c>
      <c r="AE1316" s="25">
        <v>12.09</v>
      </c>
      <c r="AF1316" s="25">
        <v>33.480000000000004</v>
      </c>
      <c r="AG1316" s="25">
        <v>17.670000000000002</v>
      </c>
      <c r="AH1316" s="25">
        <v>3.72</v>
      </c>
      <c r="AI1316" s="25">
        <v>9.3000000000000007</v>
      </c>
      <c r="AJ1316" s="25">
        <v>5.58</v>
      </c>
      <c r="AK1316" s="25">
        <v>0</v>
      </c>
      <c r="AL1316" s="25">
        <v>9.3000000000000007</v>
      </c>
      <c r="AM1316" s="25">
        <v>6.5100000000000007</v>
      </c>
      <c r="AN1316" s="25">
        <v>8.370000000000001</v>
      </c>
      <c r="AO1316" s="25">
        <v>0</v>
      </c>
      <c r="AP1316" s="25">
        <v>7.44</v>
      </c>
      <c r="AQ1316" s="25">
        <v>6.5100000000000007</v>
      </c>
      <c r="AR1316" s="25">
        <v>2.79</v>
      </c>
      <c r="AS1316" s="25">
        <v>10.23</v>
      </c>
      <c r="AT1316" s="25">
        <v>0</v>
      </c>
      <c r="AU1316" s="25">
        <v>5.58</v>
      </c>
      <c r="AV1316" s="25">
        <v>20.46</v>
      </c>
      <c r="AW1316" s="25">
        <v>12.09</v>
      </c>
      <c r="AX1316" s="25">
        <v>2.79</v>
      </c>
      <c r="AY1316" s="25">
        <v>2.79</v>
      </c>
      <c r="AZ1316" s="25">
        <v>20.46</v>
      </c>
      <c r="BA1316" s="25">
        <v>14.88</v>
      </c>
      <c r="BB1316" s="25">
        <v>6.5100000000000007</v>
      </c>
      <c r="BC1316" s="25">
        <v>15.81</v>
      </c>
      <c r="BD1316" s="25">
        <v>0</v>
      </c>
      <c r="BE1316" s="25">
        <v>0</v>
      </c>
      <c r="BF1316" s="25">
        <v>0</v>
      </c>
      <c r="BG1316" s="25">
        <v>9.3000000000000007</v>
      </c>
      <c r="BH1316" s="25">
        <v>39.06</v>
      </c>
      <c r="BI1316" s="25">
        <v>0.93</v>
      </c>
      <c r="BJ1316" s="25">
        <v>4.6500000000000004</v>
      </c>
      <c r="BK1316" s="25">
        <v>44.64</v>
      </c>
      <c r="BL1316" s="25">
        <v>0</v>
      </c>
      <c r="BM1316" s="25">
        <v>7.44</v>
      </c>
      <c r="BN1316" s="25">
        <v>29.76</v>
      </c>
      <c r="BO1316" t="s">
        <v>40</v>
      </c>
    </row>
    <row r="1317" spans="1:67" x14ac:dyDescent="0.25">
      <c r="A1317" s="6">
        <v>45020</v>
      </c>
      <c r="B1317" t="s">
        <v>10</v>
      </c>
      <c r="C1317">
        <v>4</v>
      </c>
      <c r="D1317">
        <f t="shared" si="133"/>
        <v>552.41999999999996</v>
      </c>
      <c r="E1317">
        <f t="shared" si="138"/>
        <v>218.55</v>
      </c>
      <c r="F1317">
        <f t="shared" si="139"/>
        <v>68.820000000000007</v>
      </c>
      <c r="G1317">
        <f t="shared" si="140"/>
        <v>198.08999999999997</v>
      </c>
      <c r="H1317">
        <f t="shared" si="141"/>
        <v>66.960000000000008</v>
      </c>
      <c r="I1317">
        <v>0</v>
      </c>
      <c r="J1317" s="22">
        <v>0.87420000000000009</v>
      </c>
      <c r="K1317" s="22">
        <v>0.88350000000000006</v>
      </c>
      <c r="L1317" s="22">
        <v>0.65100000000000013</v>
      </c>
      <c r="M1317" s="22">
        <v>0.79980000000000007</v>
      </c>
      <c r="N1317" s="22">
        <v>0.87420000000000009</v>
      </c>
      <c r="O1317" s="24">
        <v>0.63240000000000007</v>
      </c>
      <c r="P1317" s="24">
        <v>0.92070000000000007</v>
      </c>
      <c r="Q1317" s="24">
        <v>0.59520000000000006</v>
      </c>
      <c r="R1317" s="24">
        <v>0.8277000000000001</v>
      </c>
      <c r="S1317" s="24">
        <v>0.89280000000000004</v>
      </c>
      <c r="T1317" s="24">
        <v>0.65100000000000013</v>
      </c>
      <c r="U1317" s="24">
        <v>0.3906</v>
      </c>
      <c r="V1317" s="24">
        <v>0.84630000000000005</v>
      </c>
      <c r="W1317" s="24">
        <v>0.66959999999999997</v>
      </c>
      <c r="X1317" s="24">
        <v>0.37200000000000005</v>
      </c>
      <c r="Y1317" s="24">
        <v>0.83700000000000008</v>
      </c>
      <c r="Z1317" s="24">
        <v>0.80910000000000004</v>
      </c>
      <c r="AA1317" s="25">
        <v>11.16</v>
      </c>
      <c r="AB1317" s="25">
        <v>6.5100000000000007</v>
      </c>
      <c r="AC1317" s="25">
        <v>0</v>
      </c>
      <c r="AD1317" s="25">
        <v>0</v>
      </c>
      <c r="AE1317" s="25">
        <v>17.670000000000002</v>
      </c>
      <c r="AF1317" s="25">
        <v>17.670000000000002</v>
      </c>
      <c r="AG1317" s="25">
        <v>4.6500000000000004</v>
      </c>
      <c r="AH1317" s="25">
        <v>0</v>
      </c>
      <c r="AI1317" s="25">
        <v>4.6500000000000004</v>
      </c>
      <c r="AJ1317" s="25">
        <v>6.5100000000000007</v>
      </c>
      <c r="AK1317" s="25">
        <v>7.44</v>
      </c>
      <c r="AL1317" s="25">
        <v>12.09</v>
      </c>
      <c r="AM1317" s="25">
        <v>10.23</v>
      </c>
      <c r="AN1317" s="25">
        <v>6.5100000000000007</v>
      </c>
      <c r="AO1317" s="25">
        <v>0.93</v>
      </c>
      <c r="AP1317" s="25">
        <v>0</v>
      </c>
      <c r="AQ1317" s="25">
        <v>14.88</v>
      </c>
      <c r="AR1317" s="25">
        <v>0</v>
      </c>
      <c r="AS1317" s="25">
        <v>22.32</v>
      </c>
      <c r="AT1317" s="25">
        <v>0</v>
      </c>
      <c r="AU1317" s="25">
        <v>3.72</v>
      </c>
      <c r="AV1317" s="25">
        <v>9.3000000000000007</v>
      </c>
      <c r="AW1317" s="25">
        <v>16.740000000000002</v>
      </c>
      <c r="AX1317" s="25">
        <v>0</v>
      </c>
      <c r="AY1317" s="25">
        <v>52.080000000000005</v>
      </c>
      <c r="AZ1317" s="25">
        <v>48.36</v>
      </c>
      <c r="BA1317" s="25">
        <v>3.72</v>
      </c>
      <c r="BB1317" s="25">
        <v>12.09</v>
      </c>
      <c r="BC1317" s="25">
        <v>26.040000000000003</v>
      </c>
      <c r="BD1317" s="25">
        <v>26.040000000000003</v>
      </c>
      <c r="BE1317" s="25">
        <v>27.900000000000002</v>
      </c>
      <c r="BF1317" s="25">
        <v>23.25</v>
      </c>
      <c r="BG1317" s="25">
        <v>24.18</v>
      </c>
      <c r="BH1317" s="25">
        <v>22.32</v>
      </c>
      <c r="BI1317" s="25">
        <v>23.25</v>
      </c>
      <c r="BJ1317" s="25">
        <v>17.670000000000002</v>
      </c>
      <c r="BK1317" s="25">
        <v>28.830000000000002</v>
      </c>
      <c r="BL1317" s="25">
        <v>26.970000000000002</v>
      </c>
      <c r="BM1317" s="25">
        <v>24.18</v>
      </c>
      <c r="BN1317" s="25">
        <v>0</v>
      </c>
      <c r="BO1317" t="s">
        <v>40</v>
      </c>
    </row>
    <row r="1318" spans="1:67" x14ac:dyDescent="0.25">
      <c r="A1318" s="6">
        <v>45021</v>
      </c>
      <c r="B1318" t="s">
        <v>10</v>
      </c>
      <c r="C1318">
        <v>5</v>
      </c>
      <c r="D1318">
        <f t="shared" si="133"/>
        <v>465.93</v>
      </c>
      <c r="E1318">
        <f t="shared" si="138"/>
        <v>152.52000000000001</v>
      </c>
      <c r="F1318">
        <f t="shared" si="139"/>
        <v>129.27000000000001</v>
      </c>
      <c r="G1318">
        <f t="shared" si="140"/>
        <v>116.24999999999999</v>
      </c>
      <c r="H1318">
        <f t="shared" si="141"/>
        <v>67.89</v>
      </c>
      <c r="I1318">
        <v>0</v>
      </c>
      <c r="J1318" s="22">
        <v>0.74400000000000011</v>
      </c>
      <c r="K1318" s="22">
        <v>0.52080000000000004</v>
      </c>
      <c r="L1318" s="22">
        <v>0.74400000000000011</v>
      </c>
      <c r="M1318" s="22">
        <v>0.6231000000000001</v>
      </c>
      <c r="N1318" s="22">
        <v>0.79049999999999998</v>
      </c>
      <c r="O1318" s="24">
        <v>0.71610000000000007</v>
      </c>
      <c r="P1318" s="24">
        <v>0.49290000000000006</v>
      </c>
      <c r="Q1318" s="24">
        <v>0.37200000000000005</v>
      </c>
      <c r="R1318" s="24">
        <v>0.42780000000000001</v>
      </c>
      <c r="S1318" s="24">
        <v>0.21390000000000001</v>
      </c>
      <c r="T1318" s="24">
        <v>0.55800000000000005</v>
      </c>
      <c r="U1318" s="24">
        <v>0.6603</v>
      </c>
      <c r="V1318" s="24">
        <v>0.37200000000000005</v>
      </c>
      <c r="W1318" s="24">
        <v>0.86490000000000011</v>
      </c>
      <c r="X1318" s="24">
        <v>0.79980000000000007</v>
      </c>
      <c r="Y1318" s="24">
        <v>0.79049999999999998</v>
      </c>
      <c r="Z1318" s="24">
        <v>0.86490000000000011</v>
      </c>
      <c r="AA1318" s="25">
        <v>0</v>
      </c>
      <c r="AB1318" s="25">
        <v>33.480000000000004</v>
      </c>
      <c r="AC1318" s="25">
        <v>2.79</v>
      </c>
      <c r="AD1318" s="25">
        <v>5.58</v>
      </c>
      <c r="AE1318" s="25">
        <v>14.88</v>
      </c>
      <c r="AF1318" s="25">
        <v>9.3000000000000007</v>
      </c>
      <c r="AG1318" s="25">
        <v>33.480000000000004</v>
      </c>
      <c r="AH1318" s="25">
        <v>20.46</v>
      </c>
      <c r="AI1318" s="25">
        <v>4.6500000000000004</v>
      </c>
      <c r="AJ1318" s="25">
        <v>4.6500000000000004</v>
      </c>
      <c r="AK1318" s="25">
        <v>0.93</v>
      </c>
      <c r="AL1318" s="25">
        <v>42.78</v>
      </c>
      <c r="AM1318" s="25">
        <v>0</v>
      </c>
      <c r="AN1318" s="25">
        <v>0</v>
      </c>
      <c r="AO1318" s="25">
        <v>3.72</v>
      </c>
      <c r="AP1318" s="25">
        <v>5.58</v>
      </c>
      <c r="AQ1318" s="25">
        <v>0</v>
      </c>
      <c r="AR1318" s="25">
        <v>0</v>
      </c>
      <c r="AS1318" s="25">
        <v>6.5100000000000007</v>
      </c>
      <c r="AT1318" s="25">
        <v>9.3000000000000007</v>
      </c>
      <c r="AU1318" s="25">
        <v>12.09</v>
      </c>
      <c r="AV1318" s="25">
        <v>22.32</v>
      </c>
      <c r="AW1318" s="25">
        <v>0</v>
      </c>
      <c r="AX1318" s="25">
        <v>11.16</v>
      </c>
      <c r="AY1318" s="25">
        <v>1.86</v>
      </c>
      <c r="AZ1318" s="25">
        <v>30.69</v>
      </c>
      <c r="BA1318" s="25">
        <v>9.3000000000000007</v>
      </c>
      <c r="BB1318" s="25">
        <v>0</v>
      </c>
      <c r="BC1318" s="25">
        <v>13.020000000000001</v>
      </c>
      <c r="BD1318" s="25">
        <v>15.81</v>
      </c>
      <c r="BE1318" s="25">
        <v>15.81</v>
      </c>
      <c r="BF1318" s="25">
        <v>3.72</v>
      </c>
      <c r="BG1318" s="25">
        <v>6.5100000000000007</v>
      </c>
      <c r="BH1318" s="25">
        <v>27.900000000000002</v>
      </c>
      <c r="BI1318" s="25">
        <v>0</v>
      </c>
      <c r="BJ1318" s="25">
        <v>39.06</v>
      </c>
      <c r="BK1318" s="25">
        <v>35.340000000000003</v>
      </c>
      <c r="BL1318" s="25">
        <v>0</v>
      </c>
      <c r="BM1318" s="25">
        <v>8.370000000000001</v>
      </c>
      <c r="BN1318" s="25">
        <v>15.81</v>
      </c>
      <c r="BO1318" t="s">
        <v>40</v>
      </c>
    </row>
    <row r="1319" spans="1:67" x14ac:dyDescent="0.25">
      <c r="A1319" s="6">
        <v>45022</v>
      </c>
      <c r="B1319" t="s">
        <v>10</v>
      </c>
      <c r="C1319">
        <v>6</v>
      </c>
      <c r="D1319">
        <f t="shared" si="133"/>
        <v>409.20000000000022</v>
      </c>
      <c r="E1319">
        <f t="shared" si="138"/>
        <v>127.41000000000001</v>
      </c>
      <c r="F1319">
        <f t="shared" si="139"/>
        <v>124.6200000000002</v>
      </c>
      <c r="G1319">
        <f t="shared" si="140"/>
        <v>86.490000000000009</v>
      </c>
      <c r="H1319">
        <f t="shared" si="141"/>
        <v>70.680000000000007</v>
      </c>
      <c r="I1319">
        <v>0</v>
      </c>
      <c r="J1319" s="22">
        <v>0.66959999999999997</v>
      </c>
      <c r="K1319" s="22">
        <v>0.69750000000000001</v>
      </c>
      <c r="L1319" s="22">
        <v>0.83700000000000008</v>
      </c>
      <c r="M1319" s="22">
        <v>0.80910000000000004</v>
      </c>
      <c r="N1319" s="22">
        <v>0.86490000000000011</v>
      </c>
      <c r="O1319" s="24">
        <v>0.64170000000000005</v>
      </c>
      <c r="P1319" s="24">
        <v>0.41850000000000004</v>
      </c>
      <c r="Q1319" s="24">
        <v>0.51150000000000007</v>
      </c>
      <c r="R1319" s="24">
        <v>0.26040000000000002</v>
      </c>
      <c r="S1319" s="24">
        <v>0.59520000000000006</v>
      </c>
      <c r="T1319" s="24">
        <v>0.16739999999999999</v>
      </c>
      <c r="U1319" s="24">
        <v>0.83700000000000008</v>
      </c>
      <c r="V1319" s="24">
        <v>0.53010000000000013</v>
      </c>
      <c r="W1319" s="24">
        <v>0.67890000000000006</v>
      </c>
      <c r="X1319" s="24">
        <v>0.86490000000000011</v>
      </c>
      <c r="Y1319" s="24">
        <v>0.41850000000000004</v>
      </c>
      <c r="Z1319" s="24">
        <v>0.72540000000000004</v>
      </c>
      <c r="AA1319" s="25">
        <v>22.32</v>
      </c>
      <c r="AB1319" s="25">
        <v>2.79</v>
      </c>
      <c r="AC1319" s="25">
        <v>8.3700000000002124</v>
      </c>
      <c r="AD1319" s="25">
        <v>15.81</v>
      </c>
      <c r="AE1319" s="25">
        <v>17.670000000000002</v>
      </c>
      <c r="AF1319" s="25">
        <v>10.23</v>
      </c>
      <c r="AG1319" s="25">
        <v>16.740000000000002</v>
      </c>
      <c r="AH1319" s="25">
        <v>14.88</v>
      </c>
      <c r="AI1319" s="25">
        <v>14.88</v>
      </c>
      <c r="AJ1319" s="25">
        <v>0.93</v>
      </c>
      <c r="AK1319" s="25">
        <v>19.53</v>
      </c>
      <c r="AL1319" s="25">
        <v>17.670000000000002</v>
      </c>
      <c r="AM1319" s="25">
        <v>18.600000000000001</v>
      </c>
      <c r="AN1319" s="25">
        <v>4.6500000000000004</v>
      </c>
      <c r="AO1319" s="25">
        <v>0</v>
      </c>
      <c r="AP1319" s="25">
        <v>3.72</v>
      </c>
      <c r="AQ1319" s="25">
        <v>17.670000000000002</v>
      </c>
      <c r="AR1319" s="25">
        <v>0</v>
      </c>
      <c r="AS1319" s="25">
        <v>8.370000000000001</v>
      </c>
      <c r="AT1319" s="25">
        <v>0</v>
      </c>
      <c r="AU1319" s="25">
        <v>9.3000000000000007</v>
      </c>
      <c r="AV1319" s="25">
        <v>7.44</v>
      </c>
      <c r="AW1319" s="25">
        <v>0</v>
      </c>
      <c r="AX1319" s="25">
        <v>21.39</v>
      </c>
      <c r="AY1319" s="25">
        <v>0.93</v>
      </c>
      <c r="AZ1319" s="25">
        <v>17.670000000000002</v>
      </c>
      <c r="BA1319" s="25">
        <v>1.86</v>
      </c>
      <c r="BB1319" s="25">
        <v>3.72</v>
      </c>
      <c r="BC1319" s="25">
        <v>24.18</v>
      </c>
      <c r="BD1319" s="25">
        <v>0</v>
      </c>
      <c r="BE1319" s="25">
        <v>7.44</v>
      </c>
      <c r="BF1319" s="25">
        <v>34.410000000000004</v>
      </c>
      <c r="BG1319" s="25">
        <v>0.93</v>
      </c>
      <c r="BH1319" s="25">
        <v>0</v>
      </c>
      <c r="BI1319" s="25">
        <v>6.5100000000000007</v>
      </c>
      <c r="BJ1319" s="25">
        <v>33.480000000000004</v>
      </c>
      <c r="BK1319" s="25">
        <v>34.410000000000004</v>
      </c>
      <c r="BL1319" s="25">
        <v>3.72</v>
      </c>
      <c r="BM1319" s="25">
        <v>6.5100000000000007</v>
      </c>
      <c r="BN1319" s="25">
        <v>0</v>
      </c>
      <c r="BO1319" t="s">
        <v>40</v>
      </c>
    </row>
    <row r="1320" spans="1:67" x14ac:dyDescent="0.25">
      <c r="A1320" s="6">
        <v>45023</v>
      </c>
      <c r="B1320" t="s">
        <v>10</v>
      </c>
      <c r="C1320">
        <v>7</v>
      </c>
      <c r="D1320">
        <f t="shared" si="133"/>
        <v>385.95000000000005</v>
      </c>
      <c r="E1320">
        <f t="shared" si="138"/>
        <v>84.63</v>
      </c>
      <c r="F1320">
        <f t="shared" si="139"/>
        <v>111.60000000000001</v>
      </c>
      <c r="G1320">
        <f t="shared" si="140"/>
        <v>78.12</v>
      </c>
      <c r="H1320">
        <f t="shared" si="141"/>
        <v>111.6</v>
      </c>
      <c r="I1320">
        <v>1</v>
      </c>
      <c r="J1320" s="22">
        <v>0.22320000000000001</v>
      </c>
      <c r="K1320" s="22">
        <v>0.22320000000000001</v>
      </c>
      <c r="L1320" s="22">
        <v>0.6603</v>
      </c>
      <c r="M1320" s="22">
        <v>0.77190000000000014</v>
      </c>
      <c r="N1320" s="22">
        <v>0.46500000000000002</v>
      </c>
      <c r="O1320" s="24">
        <v>0.6603</v>
      </c>
      <c r="P1320" s="24">
        <v>0.55800000000000005</v>
      </c>
      <c r="Q1320" s="24">
        <v>0.5766</v>
      </c>
      <c r="R1320" s="24">
        <v>0.87420000000000009</v>
      </c>
      <c r="S1320" s="24">
        <v>0.8277000000000001</v>
      </c>
      <c r="T1320" s="24">
        <v>0.92070000000000007</v>
      </c>
      <c r="U1320" s="24">
        <v>0.79980000000000007</v>
      </c>
      <c r="V1320" s="24">
        <v>0.8277000000000001</v>
      </c>
      <c r="W1320" s="24">
        <v>0.73470000000000002</v>
      </c>
      <c r="X1320" s="24">
        <v>0.67890000000000006</v>
      </c>
      <c r="Y1320" s="24">
        <v>0.85560000000000003</v>
      </c>
      <c r="Z1320" s="24">
        <v>0.35340000000000005</v>
      </c>
      <c r="AA1320" s="25">
        <v>19.53</v>
      </c>
      <c r="AB1320" s="25">
        <v>14.88</v>
      </c>
      <c r="AC1320" s="25">
        <v>0</v>
      </c>
      <c r="AD1320" s="25">
        <v>21.39</v>
      </c>
      <c r="AE1320" s="25">
        <v>31.62</v>
      </c>
      <c r="AF1320" s="25">
        <v>13.020000000000001</v>
      </c>
      <c r="AG1320" s="25">
        <v>0</v>
      </c>
      <c r="AH1320" s="25">
        <v>0.93</v>
      </c>
      <c r="AI1320" s="25">
        <v>7.44</v>
      </c>
      <c r="AJ1320" s="25">
        <v>2.79</v>
      </c>
      <c r="AK1320" s="25">
        <v>3.72</v>
      </c>
      <c r="AL1320" s="25">
        <v>5.58</v>
      </c>
      <c r="AM1320" s="25">
        <v>21.39</v>
      </c>
      <c r="AN1320" s="25">
        <v>7.44</v>
      </c>
      <c r="AO1320" s="25">
        <v>10.23</v>
      </c>
      <c r="AP1320" s="25">
        <v>24.18</v>
      </c>
      <c r="AQ1320" s="25">
        <v>0</v>
      </c>
      <c r="AR1320" s="25">
        <v>22.32</v>
      </c>
      <c r="AS1320" s="25">
        <v>15.81</v>
      </c>
      <c r="AT1320" s="25">
        <v>4.6500000000000004</v>
      </c>
      <c r="AU1320" s="25">
        <v>0</v>
      </c>
      <c r="AV1320" s="25">
        <v>0</v>
      </c>
      <c r="AW1320" s="25">
        <v>30.69</v>
      </c>
      <c r="AX1320" s="25">
        <v>0</v>
      </c>
      <c r="AY1320" s="25">
        <v>3.72</v>
      </c>
      <c r="AZ1320" s="25">
        <v>0</v>
      </c>
      <c r="BA1320" s="25">
        <v>19.53</v>
      </c>
      <c r="BB1320" s="25">
        <v>0</v>
      </c>
      <c r="BC1320" s="25">
        <v>13.020000000000001</v>
      </c>
      <c r="BD1320" s="25">
        <v>11.16</v>
      </c>
      <c r="BE1320" s="25">
        <v>22.32</v>
      </c>
      <c r="BF1320" s="25">
        <v>4.6500000000000004</v>
      </c>
      <c r="BG1320" s="25">
        <v>6.5100000000000007</v>
      </c>
      <c r="BH1320" s="25">
        <v>13.950000000000001</v>
      </c>
      <c r="BI1320" s="25">
        <v>15.81</v>
      </c>
      <c r="BJ1320" s="25">
        <v>0</v>
      </c>
      <c r="BK1320" s="25">
        <v>0</v>
      </c>
      <c r="BL1320" s="25">
        <v>21.39</v>
      </c>
      <c r="BM1320" s="25">
        <v>0</v>
      </c>
      <c r="BN1320" s="25">
        <v>0</v>
      </c>
      <c r="BO1320" t="s">
        <v>40</v>
      </c>
    </row>
    <row r="1321" spans="1:67" x14ac:dyDescent="0.25">
      <c r="A1321" s="6">
        <v>45024</v>
      </c>
      <c r="B1321" t="s">
        <v>10</v>
      </c>
      <c r="C1321">
        <v>8</v>
      </c>
      <c r="D1321">
        <f t="shared" si="133"/>
        <v>425.94</v>
      </c>
      <c r="E1321">
        <f t="shared" si="138"/>
        <v>130.19999999999999</v>
      </c>
      <c r="F1321">
        <f t="shared" si="139"/>
        <v>47.430000000000007</v>
      </c>
      <c r="G1321">
        <f t="shared" si="140"/>
        <v>131.13000000000002</v>
      </c>
      <c r="H1321">
        <f t="shared" si="141"/>
        <v>117.18000000000002</v>
      </c>
      <c r="I1321">
        <v>1</v>
      </c>
      <c r="J1321" s="22">
        <v>0.2883</v>
      </c>
      <c r="K1321" s="22">
        <v>0.5766</v>
      </c>
      <c r="L1321" s="22">
        <v>0.59520000000000006</v>
      </c>
      <c r="M1321" s="22">
        <v>0.77190000000000014</v>
      </c>
      <c r="N1321" s="22">
        <v>0.83700000000000008</v>
      </c>
      <c r="O1321" s="24">
        <v>0.68820000000000003</v>
      </c>
      <c r="P1321" s="24">
        <v>0.6603</v>
      </c>
      <c r="Q1321" s="24">
        <v>0.29760000000000003</v>
      </c>
      <c r="R1321" s="24">
        <v>0.68820000000000003</v>
      </c>
      <c r="S1321" s="24">
        <v>0.71610000000000007</v>
      </c>
      <c r="T1321" s="24">
        <v>0.77190000000000014</v>
      </c>
      <c r="U1321" s="24">
        <v>0.39990000000000003</v>
      </c>
      <c r="V1321" s="24">
        <v>0.92070000000000007</v>
      </c>
      <c r="W1321" s="24">
        <v>0.79980000000000007</v>
      </c>
      <c r="X1321" s="24">
        <v>0.84630000000000005</v>
      </c>
      <c r="Y1321" s="24">
        <v>0.37200000000000005</v>
      </c>
      <c r="Z1321" s="24">
        <v>0.27900000000000003</v>
      </c>
      <c r="AA1321" s="25">
        <v>0</v>
      </c>
      <c r="AB1321" s="25">
        <v>0</v>
      </c>
      <c r="AC1321" s="25">
        <v>0</v>
      </c>
      <c r="AD1321" s="25">
        <v>17.670000000000002</v>
      </c>
      <c r="AE1321" s="25">
        <v>15.81</v>
      </c>
      <c r="AF1321" s="25">
        <v>0</v>
      </c>
      <c r="AG1321" s="25">
        <v>13.950000000000001</v>
      </c>
      <c r="AH1321" s="25">
        <v>0</v>
      </c>
      <c r="AI1321" s="25">
        <v>0</v>
      </c>
      <c r="AJ1321" s="25">
        <v>0</v>
      </c>
      <c r="AK1321" s="25">
        <v>47.43</v>
      </c>
      <c r="AL1321" s="25">
        <v>33.480000000000004</v>
      </c>
      <c r="AM1321" s="25">
        <v>8.370000000000001</v>
      </c>
      <c r="AN1321" s="25">
        <v>0</v>
      </c>
      <c r="AO1321" s="25">
        <v>0</v>
      </c>
      <c r="AP1321" s="25">
        <v>11.16</v>
      </c>
      <c r="AQ1321" s="25">
        <v>26.040000000000003</v>
      </c>
      <c r="AR1321" s="25">
        <v>8.370000000000001</v>
      </c>
      <c r="AS1321" s="25">
        <v>2.79</v>
      </c>
      <c r="AT1321" s="25">
        <v>26.970000000000002</v>
      </c>
      <c r="AU1321" s="25">
        <v>17.670000000000002</v>
      </c>
      <c r="AV1321" s="25">
        <v>25.110000000000003</v>
      </c>
      <c r="AW1321" s="25">
        <v>0</v>
      </c>
      <c r="AX1321" s="25">
        <v>18.600000000000001</v>
      </c>
      <c r="AY1321" s="25">
        <v>7.44</v>
      </c>
      <c r="AZ1321" s="25">
        <v>13.020000000000001</v>
      </c>
      <c r="BA1321" s="25">
        <v>32.550000000000004</v>
      </c>
      <c r="BB1321" s="25">
        <v>0.93</v>
      </c>
      <c r="BC1321" s="25">
        <v>14.88</v>
      </c>
      <c r="BD1321" s="25">
        <v>0.93</v>
      </c>
      <c r="BE1321" s="25">
        <v>0</v>
      </c>
      <c r="BF1321" s="25">
        <v>0</v>
      </c>
      <c r="BG1321" s="25">
        <v>13.020000000000001</v>
      </c>
      <c r="BH1321" s="25">
        <v>39.99</v>
      </c>
      <c r="BI1321" s="25">
        <v>13.020000000000001</v>
      </c>
      <c r="BJ1321" s="25">
        <v>28.830000000000002</v>
      </c>
      <c r="BK1321" s="25">
        <v>0</v>
      </c>
      <c r="BL1321" s="25">
        <v>20.46</v>
      </c>
      <c r="BM1321" s="25">
        <v>14.88</v>
      </c>
      <c r="BN1321" s="25">
        <v>0</v>
      </c>
      <c r="BO1321" t="s">
        <v>40</v>
      </c>
    </row>
    <row r="1322" spans="1:67" x14ac:dyDescent="0.25">
      <c r="A1322" s="6">
        <v>45025</v>
      </c>
      <c r="B1322" t="s">
        <v>10</v>
      </c>
      <c r="C1322">
        <v>9</v>
      </c>
      <c r="D1322">
        <f t="shared" si="133"/>
        <v>393.3900000000001</v>
      </c>
      <c r="E1322">
        <f t="shared" si="138"/>
        <v>126.48000000000002</v>
      </c>
      <c r="F1322">
        <f t="shared" si="139"/>
        <v>40.92</v>
      </c>
      <c r="G1322">
        <f t="shared" si="140"/>
        <v>104.16</v>
      </c>
      <c r="H1322">
        <f t="shared" si="141"/>
        <v>121.83000000000001</v>
      </c>
      <c r="I1322">
        <v>0</v>
      </c>
      <c r="J1322" s="22">
        <v>0.34410000000000002</v>
      </c>
      <c r="K1322" s="22">
        <v>0.53939999999999999</v>
      </c>
      <c r="L1322" s="22">
        <v>0.6603</v>
      </c>
      <c r="M1322" s="22">
        <v>0.61380000000000001</v>
      </c>
      <c r="N1322" s="22">
        <v>0.74400000000000011</v>
      </c>
      <c r="O1322" s="24">
        <v>0.66959999999999997</v>
      </c>
      <c r="P1322" s="24">
        <v>0.6603</v>
      </c>
      <c r="Q1322" s="24">
        <v>0.47430000000000005</v>
      </c>
      <c r="R1322" s="24">
        <v>0.91139999999999999</v>
      </c>
      <c r="S1322" s="24">
        <v>0.92070000000000007</v>
      </c>
      <c r="T1322" s="24">
        <v>0.14880000000000002</v>
      </c>
      <c r="U1322" s="24">
        <v>0.54869999999999997</v>
      </c>
      <c r="V1322" s="24">
        <v>0.3906</v>
      </c>
      <c r="W1322" s="24">
        <v>0.65100000000000013</v>
      </c>
      <c r="X1322" s="24">
        <v>0.6231000000000001</v>
      </c>
      <c r="Y1322" s="24">
        <v>0.66959999999999997</v>
      </c>
      <c r="Z1322" s="24">
        <v>0.85560000000000003</v>
      </c>
      <c r="AA1322" s="25">
        <v>0</v>
      </c>
      <c r="AB1322" s="25">
        <v>12.09</v>
      </c>
      <c r="AC1322" s="25">
        <v>8.370000000000001</v>
      </c>
      <c r="AD1322" s="25">
        <v>6.5100000000000007</v>
      </c>
      <c r="AE1322" s="25">
        <v>0</v>
      </c>
      <c r="AF1322" s="25">
        <v>0</v>
      </c>
      <c r="AG1322" s="25">
        <v>0</v>
      </c>
      <c r="AH1322" s="25">
        <v>7.44</v>
      </c>
      <c r="AI1322" s="25">
        <v>3.72</v>
      </c>
      <c r="AJ1322" s="25">
        <v>2.79</v>
      </c>
      <c r="AK1322" s="25">
        <v>0</v>
      </c>
      <c r="AL1322" s="25">
        <v>40.92</v>
      </c>
      <c r="AM1322" s="25">
        <v>3.72</v>
      </c>
      <c r="AN1322" s="25">
        <v>0</v>
      </c>
      <c r="AO1322" s="25">
        <v>10.23</v>
      </c>
      <c r="AP1322" s="25">
        <v>35.340000000000003</v>
      </c>
      <c r="AQ1322" s="25">
        <v>12.09</v>
      </c>
      <c r="AR1322" s="25">
        <v>0</v>
      </c>
      <c r="AS1322" s="25">
        <v>3.72</v>
      </c>
      <c r="AT1322" s="25">
        <v>15.81</v>
      </c>
      <c r="AU1322" s="25">
        <v>9.3000000000000007</v>
      </c>
      <c r="AV1322" s="25">
        <v>16.740000000000002</v>
      </c>
      <c r="AW1322" s="25">
        <v>14.88</v>
      </c>
      <c r="AX1322" s="25">
        <v>24.18</v>
      </c>
      <c r="AY1322" s="25">
        <v>12.09</v>
      </c>
      <c r="AZ1322" s="25">
        <v>0</v>
      </c>
      <c r="BA1322" s="25">
        <v>0</v>
      </c>
      <c r="BB1322" s="25">
        <v>5.58</v>
      </c>
      <c r="BC1322" s="25">
        <v>0</v>
      </c>
      <c r="BD1322" s="25">
        <v>21.39</v>
      </c>
      <c r="BE1322" s="25">
        <v>3.72</v>
      </c>
      <c r="BF1322" s="25">
        <v>46.5</v>
      </c>
      <c r="BG1322" s="25">
        <v>0</v>
      </c>
      <c r="BH1322" s="25">
        <v>27.900000000000002</v>
      </c>
      <c r="BI1322" s="25">
        <v>0</v>
      </c>
      <c r="BJ1322" s="25">
        <v>10.23</v>
      </c>
      <c r="BK1322" s="25">
        <v>27.900000000000002</v>
      </c>
      <c r="BL1322" s="25">
        <v>0</v>
      </c>
      <c r="BM1322" s="25">
        <v>8.370000000000001</v>
      </c>
      <c r="BN1322" s="25">
        <v>1.86</v>
      </c>
      <c r="BO1322" t="s">
        <v>40</v>
      </c>
    </row>
    <row r="1323" spans="1:67" x14ac:dyDescent="0.25">
      <c r="A1323" s="6">
        <v>45026</v>
      </c>
      <c r="B1323" t="s">
        <v>10</v>
      </c>
      <c r="C1323">
        <v>10</v>
      </c>
      <c r="D1323">
        <f t="shared" si="133"/>
        <v>438.03000000000003</v>
      </c>
      <c r="E1323">
        <f t="shared" si="138"/>
        <v>87.420000000000016</v>
      </c>
      <c r="F1323">
        <f t="shared" si="139"/>
        <v>119.03999999999999</v>
      </c>
      <c r="G1323">
        <f t="shared" si="140"/>
        <v>135.78</v>
      </c>
      <c r="H1323">
        <f t="shared" si="141"/>
        <v>95.79</v>
      </c>
      <c r="I1323">
        <v>1</v>
      </c>
      <c r="J1323" s="22">
        <v>0.87420000000000009</v>
      </c>
      <c r="K1323" s="22">
        <v>0.35340000000000005</v>
      </c>
      <c r="L1323" s="22">
        <v>0.80910000000000004</v>
      </c>
      <c r="M1323" s="22">
        <v>0.74400000000000011</v>
      </c>
      <c r="N1323" s="22">
        <v>0.91139999999999999</v>
      </c>
      <c r="O1323" s="24">
        <v>0.70680000000000009</v>
      </c>
      <c r="P1323" s="24">
        <v>0.92070000000000007</v>
      </c>
      <c r="Q1323" s="24">
        <v>0.63240000000000007</v>
      </c>
      <c r="R1323" s="24">
        <v>0.47430000000000005</v>
      </c>
      <c r="S1323" s="24">
        <v>0.43710000000000004</v>
      </c>
      <c r="T1323" s="24">
        <v>0.65100000000000013</v>
      </c>
      <c r="U1323" s="24">
        <v>0.45569999999999999</v>
      </c>
      <c r="V1323" s="24">
        <v>0.84630000000000005</v>
      </c>
      <c r="W1323" s="24">
        <v>0.84630000000000005</v>
      </c>
      <c r="X1323" s="24">
        <v>0.89280000000000004</v>
      </c>
      <c r="Y1323" s="24">
        <v>0.84630000000000005</v>
      </c>
      <c r="Z1323" s="24">
        <v>0.30690000000000001</v>
      </c>
      <c r="AA1323" s="25">
        <v>1.86</v>
      </c>
      <c r="AB1323" s="25">
        <v>28.830000000000002</v>
      </c>
      <c r="AC1323" s="25">
        <v>0</v>
      </c>
      <c r="AD1323" s="25">
        <v>0</v>
      </c>
      <c r="AE1323" s="25">
        <v>0</v>
      </c>
      <c r="AF1323" s="25">
        <v>26.970000000000002</v>
      </c>
      <c r="AG1323" s="25">
        <v>24.18</v>
      </c>
      <c r="AH1323" s="25">
        <v>18.600000000000001</v>
      </c>
      <c r="AI1323" s="25">
        <v>18.600000000000001</v>
      </c>
      <c r="AJ1323" s="25">
        <v>0</v>
      </c>
      <c r="AK1323" s="25">
        <v>0</v>
      </c>
      <c r="AL1323" s="25">
        <v>0</v>
      </c>
      <c r="AM1323" s="25">
        <v>5.58</v>
      </c>
      <c r="AN1323" s="25">
        <v>21.39</v>
      </c>
      <c r="AO1323" s="25">
        <v>0</v>
      </c>
      <c r="AP1323" s="25">
        <v>14.88</v>
      </c>
      <c r="AQ1323" s="25">
        <v>26.970000000000002</v>
      </c>
      <c r="AR1323" s="25">
        <v>0</v>
      </c>
      <c r="AS1323" s="25">
        <v>26.970000000000002</v>
      </c>
      <c r="AT1323" s="25">
        <v>0</v>
      </c>
      <c r="AU1323" s="25">
        <v>31.62</v>
      </c>
      <c r="AV1323" s="25">
        <v>0</v>
      </c>
      <c r="AW1323" s="25">
        <v>8.370000000000001</v>
      </c>
      <c r="AX1323" s="25">
        <v>39.99</v>
      </c>
      <c r="AY1323" s="25">
        <v>0</v>
      </c>
      <c r="AZ1323" s="25">
        <v>7.44</v>
      </c>
      <c r="BA1323" s="25">
        <v>16.740000000000002</v>
      </c>
      <c r="BB1323" s="25">
        <v>21.39</v>
      </c>
      <c r="BC1323" s="25">
        <v>4.6500000000000004</v>
      </c>
      <c r="BD1323" s="25">
        <v>5.58</v>
      </c>
      <c r="BE1323" s="25">
        <v>0</v>
      </c>
      <c r="BF1323" s="25">
        <v>0</v>
      </c>
      <c r="BG1323" s="25">
        <v>5.58</v>
      </c>
      <c r="BH1323" s="25">
        <v>29.76</v>
      </c>
      <c r="BI1323" s="25">
        <v>28.830000000000002</v>
      </c>
      <c r="BJ1323" s="25">
        <v>12.09</v>
      </c>
      <c r="BK1323" s="25">
        <v>6.5100000000000007</v>
      </c>
      <c r="BL1323" s="25">
        <v>0.93</v>
      </c>
      <c r="BM1323" s="25">
        <v>3.72</v>
      </c>
      <c r="BN1323" s="25">
        <v>0</v>
      </c>
      <c r="BO1323" t="s">
        <v>40</v>
      </c>
    </row>
    <row r="1324" spans="1:67" x14ac:dyDescent="0.25">
      <c r="A1324" s="6">
        <v>45027</v>
      </c>
      <c r="B1324" t="s">
        <v>10</v>
      </c>
      <c r="C1324">
        <v>11</v>
      </c>
      <c r="D1324">
        <f t="shared" si="133"/>
        <v>529.1700000000003</v>
      </c>
      <c r="E1324">
        <f t="shared" si="138"/>
        <v>164.61</v>
      </c>
      <c r="F1324">
        <f t="shared" si="139"/>
        <v>87.42</v>
      </c>
      <c r="G1324">
        <f t="shared" si="140"/>
        <v>131.13000000000022</v>
      </c>
      <c r="H1324">
        <f t="shared" si="141"/>
        <v>146.01</v>
      </c>
      <c r="I1324">
        <v>0</v>
      </c>
      <c r="J1324" s="22">
        <v>0.30690000000000001</v>
      </c>
      <c r="K1324" s="22">
        <v>0.6231000000000001</v>
      </c>
      <c r="L1324" s="22">
        <v>0.61380000000000001</v>
      </c>
      <c r="M1324" s="22">
        <v>0.47430000000000005</v>
      </c>
      <c r="N1324" s="22">
        <v>0.54869999999999997</v>
      </c>
      <c r="O1324" s="24">
        <v>0.55800000000000005</v>
      </c>
      <c r="P1324" s="24">
        <v>0.86490000000000011</v>
      </c>
      <c r="Q1324" s="24">
        <v>0.79049999999999998</v>
      </c>
      <c r="R1324" s="24">
        <v>0.6603</v>
      </c>
      <c r="S1324" s="24">
        <v>0.72540000000000004</v>
      </c>
      <c r="T1324" s="24">
        <v>0.88350000000000006</v>
      </c>
      <c r="U1324" s="24">
        <v>0.83700000000000008</v>
      </c>
      <c r="V1324" s="24">
        <v>0.53939999999999999</v>
      </c>
      <c r="W1324" s="24">
        <v>0.33479999999999999</v>
      </c>
      <c r="X1324" s="24">
        <v>0.40920000000000001</v>
      </c>
      <c r="Y1324" s="24">
        <v>0.40920000000000001</v>
      </c>
      <c r="Z1324" s="24">
        <v>0.42780000000000001</v>
      </c>
      <c r="AA1324" s="25">
        <v>10.23</v>
      </c>
      <c r="AB1324" s="25">
        <v>8.370000000000001</v>
      </c>
      <c r="AC1324" s="25">
        <v>0</v>
      </c>
      <c r="AD1324" s="25">
        <v>26.040000000000003</v>
      </c>
      <c r="AE1324" s="25">
        <v>0</v>
      </c>
      <c r="AF1324" s="25">
        <v>17.670000000000002</v>
      </c>
      <c r="AG1324" s="25">
        <v>0.93</v>
      </c>
      <c r="AH1324" s="25">
        <v>24.18</v>
      </c>
      <c r="AI1324" s="25">
        <v>0</v>
      </c>
      <c r="AJ1324" s="25">
        <v>0</v>
      </c>
      <c r="AK1324" s="25">
        <v>7.44</v>
      </c>
      <c r="AL1324" s="25">
        <v>16.740000000000002</v>
      </c>
      <c r="AM1324" s="25">
        <v>0</v>
      </c>
      <c r="AN1324" s="25">
        <v>0.93</v>
      </c>
      <c r="AO1324" s="25">
        <v>38.130000000000003</v>
      </c>
      <c r="AP1324" s="25">
        <v>3.72</v>
      </c>
      <c r="AQ1324" s="25">
        <v>37.200000000000003</v>
      </c>
      <c r="AR1324" s="25">
        <v>15.81</v>
      </c>
      <c r="AS1324" s="25">
        <v>33.480000000000004</v>
      </c>
      <c r="AT1324" s="25">
        <v>0</v>
      </c>
      <c r="AU1324" s="25">
        <v>38.130000000000003</v>
      </c>
      <c r="AV1324" s="25">
        <v>23.25</v>
      </c>
      <c r="AW1324" s="25">
        <v>0</v>
      </c>
      <c r="AX1324" s="25">
        <v>5.58</v>
      </c>
      <c r="AY1324" s="25">
        <v>0</v>
      </c>
      <c r="AZ1324" s="25">
        <v>13.020000000000106</v>
      </c>
      <c r="BA1324" s="25">
        <v>14.88</v>
      </c>
      <c r="BB1324" s="25">
        <v>2.79</v>
      </c>
      <c r="BC1324" s="25">
        <v>20.460000000000107</v>
      </c>
      <c r="BD1324" s="25">
        <v>13.020000000000001</v>
      </c>
      <c r="BE1324" s="25">
        <v>39.06</v>
      </c>
      <c r="BF1324" s="25">
        <v>18.600000000000001</v>
      </c>
      <c r="BG1324" s="25">
        <v>13.950000000000001</v>
      </c>
      <c r="BH1324" s="25">
        <v>29.76</v>
      </c>
      <c r="BI1324" s="25">
        <v>20.46</v>
      </c>
      <c r="BJ1324" s="25">
        <v>3.72</v>
      </c>
      <c r="BK1324" s="25">
        <v>0</v>
      </c>
      <c r="BL1324" s="25">
        <v>16.740000000000002</v>
      </c>
      <c r="BM1324" s="25">
        <v>0</v>
      </c>
      <c r="BN1324" s="25">
        <v>22.32</v>
      </c>
      <c r="BO1324" t="s">
        <v>40</v>
      </c>
    </row>
    <row r="1325" spans="1:67" x14ac:dyDescent="0.25">
      <c r="A1325" s="6">
        <v>45028</v>
      </c>
      <c r="B1325" t="s">
        <v>10</v>
      </c>
      <c r="C1325">
        <v>12</v>
      </c>
      <c r="D1325">
        <f t="shared" si="133"/>
        <v>561.72</v>
      </c>
      <c r="E1325">
        <f t="shared" si="138"/>
        <v>142.29</v>
      </c>
      <c r="F1325">
        <f t="shared" si="139"/>
        <v>100.44</v>
      </c>
      <c r="G1325">
        <f t="shared" si="140"/>
        <v>89.280000000000015</v>
      </c>
      <c r="H1325">
        <f t="shared" si="141"/>
        <v>229.71</v>
      </c>
      <c r="I1325">
        <v>0</v>
      </c>
      <c r="J1325" s="22">
        <v>0.38130000000000003</v>
      </c>
      <c r="K1325" s="22">
        <v>0.66959999999999997</v>
      </c>
      <c r="L1325" s="22">
        <v>0.6603</v>
      </c>
      <c r="M1325" s="22">
        <v>0.80910000000000004</v>
      </c>
      <c r="N1325" s="22">
        <v>0.18600000000000003</v>
      </c>
      <c r="O1325" s="24">
        <v>0.83700000000000008</v>
      </c>
      <c r="P1325" s="24">
        <v>0.5766</v>
      </c>
      <c r="Q1325" s="24">
        <v>0.67890000000000006</v>
      </c>
      <c r="R1325" s="24">
        <v>0.56730000000000003</v>
      </c>
      <c r="S1325" s="24">
        <v>0.53939999999999999</v>
      </c>
      <c r="T1325" s="24">
        <v>0.6231000000000001</v>
      </c>
      <c r="U1325" s="24">
        <v>0.90210000000000001</v>
      </c>
      <c r="V1325" s="24">
        <v>0.89280000000000004</v>
      </c>
      <c r="W1325" s="24">
        <v>0.79049999999999998</v>
      </c>
      <c r="X1325" s="24">
        <v>0.67890000000000006</v>
      </c>
      <c r="Y1325" s="24">
        <v>0.87420000000000009</v>
      </c>
      <c r="Z1325" s="24">
        <v>0.38130000000000003</v>
      </c>
      <c r="AA1325" s="25">
        <v>0</v>
      </c>
      <c r="AB1325" s="25">
        <v>27.900000000000002</v>
      </c>
      <c r="AC1325" s="25">
        <v>18.600000000000001</v>
      </c>
      <c r="AD1325" s="25">
        <v>0</v>
      </c>
      <c r="AE1325" s="25">
        <v>0</v>
      </c>
      <c r="AF1325" s="25">
        <v>14.88</v>
      </c>
      <c r="AG1325" s="25">
        <v>0.93</v>
      </c>
      <c r="AH1325" s="25">
        <v>0.93</v>
      </c>
      <c r="AI1325" s="25">
        <v>20.46</v>
      </c>
      <c r="AJ1325" s="25">
        <v>16.740000000000002</v>
      </c>
      <c r="AK1325" s="25">
        <v>0</v>
      </c>
      <c r="AL1325" s="25">
        <v>32.550000000000004</v>
      </c>
      <c r="AM1325" s="25">
        <v>26.040000000000003</v>
      </c>
      <c r="AN1325" s="25">
        <v>11.16</v>
      </c>
      <c r="AO1325" s="25">
        <v>16.740000000000002</v>
      </c>
      <c r="AP1325" s="25">
        <v>18.600000000000001</v>
      </c>
      <c r="AQ1325" s="25">
        <v>18.600000000000001</v>
      </c>
      <c r="AR1325" s="25">
        <v>26.040000000000003</v>
      </c>
      <c r="AS1325" s="25">
        <v>37.200000000000003</v>
      </c>
      <c r="AT1325" s="25">
        <v>42.78</v>
      </c>
      <c r="AU1325" s="25">
        <v>28.830000000000002</v>
      </c>
      <c r="AV1325" s="25">
        <v>1.86</v>
      </c>
      <c r="AW1325" s="25">
        <v>9.3000000000000007</v>
      </c>
      <c r="AX1325" s="25">
        <v>0</v>
      </c>
      <c r="AY1325" s="25">
        <v>7.44</v>
      </c>
      <c r="AZ1325" s="25">
        <v>15.81</v>
      </c>
      <c r="BA1325" s="25">
        <v>3.72</v>
      </c>
      <c r="BB1325" s="25">
        <v>4.6500000000000004</v>
      </c>
      <c r="BC1325" s="25">
        <v>0</v>
      </c>
      <c r="BD1325" s="25">
        <v>17.670000000000002</v>
      </c>
      <c r="BE1325" s="25">
        <v>0</v>
      </c>
      <c r="BF1325" s="25">
        <v>7.44</v>
      </c>
      <c r="BG1325" s="25">
        <v>8.370000000000001</v>
      </c>
      <c r="BH1325" s="25">
        <v>2.79</v>
      </c>
      <c r="BI1325" s="25">
        <v>21.39</v>
      </c>
      <c r="BJ1325" s="25">
        <v>0</v>
      </c>
      <c r="BK1325" s="25">
        <v>6.5100000000000007</v>
      </c>
      <c r="BL1325" s="25">
        <v>45.57</v>
      </c>
      <c r="BM1325" s="25">
        <v>28.830000000000002</v>
      </c>
      <c r="BN1325" s="25">
        <v>21.39</v>
      </c>
      <c r="BO1325" t="s">
        <v>40</v>
      </c>
    </row>
    <row r="1326" spans="1:67" x14ac:dyDescent="0.25">
      <c r="A1326" s="6">
        <v>45029</v>
      </c>
      <c r="B1326" t="s">
        <v>10</v>
      </c>
      <c r="C1326">
        <v>13</v>
      </c>
      <c r="D1326">
        <f t="shared" si="133"/>
        <v>400.8300000000001</v>
      </c>
      <c r="E1326">
        <f t="shared" si="138"/>
        <v>126.48</v>
      </c>
      <c r="F1326">
        <f t="shared" si="139"/>
        <v>87.42</v>
      </c>
      <c r="G1326">
        <f t="shared" si="140"/>
        <v>106.02000000000004</v>
      </c>
      <c r="H1326">
        <f t="shared" si="141"/>
        <v>80.910000000000011</v>
      </c>
      <c r="I1326">
        <v>0</v>
      </c>
      <c r="J1326" s="22">
        <v>0.29760000000000003</v>
      </c>
      <c r="K1326" s="22">
        <v>0.6603</v>
      </c>
      <c r="L1326" s="22">
        <v>0.92070000000000007</v>
      </c>
      <c r="M1326" s="22">
        <v>0.77190000000000014</v>
      </c>
      <c r="N1326" s="22">
        <v>0.88350000000000006</v>
      </c>
      <c r="O1326" s="24">
        <v>0.51150000000000007</v>
      </c>
      <c r="P1326" s="24">
        <v>0.63240000000000007</v>
      </c>
      <c r="Q1326" s="24">
        <v>0.68820000000000003</v>
      </c>
      <c r="R1326" s="24">
        <v>0.64170000000000005</v>
      </c>
      <c r="S1326" s="24">
        <v>0.92070000000000007</v>
      </c>
      <c r="T1326" s="24">
        <v>0.21390000000000001</v>
      </c>
      <c r="U1326" s="24">
        <v>0.44640000000000002</v>
      </c>
      <c r="V1326" s="24">
        <v>0.2697</v>
      </c>
      <c r="W1326" s="24">
        <v>0.89280000000000004</v>
      </c>
      <c r="X1326" s="24">
        <v>0.86490000000000011</v>
      </c>
      <c r="Y1326" s="24">
        <v>0.84630000000000005</v>
      </c>
      <c r="Z1326" s="24">
        <v>0.27900000000000003</v>
      </c>
      <c r="AA1326" s="25">
        <v>0</v>
      </c>
      <c r="AB1326" s="25">
        <v>23.25</v>
      </c>
      <c r="AC1326" s="25">
        <v>0</v>
      </c>
      <c r="AD1326" s="25">
        <v>15.81</v>
      </c>
      <c r="AE1326" s="25">
        <v>0</v>
      </c>
      <c r="AF1326" s="25">
        <v>6.5100000000000007</v>
      </c>
      <c r="AG1326" s="25">
        <v>32.550000000000004</v>
      </c>
      <c r="AH1326" s="25">
        <v>0</v>
      </c>
      <c r="AI1326" s="25">
        <v>0</v>
      </c>
      <c r="AJ1326" s="25">
        <v>9.3000000000000007</v>
      </c>
      <c r="AK1326" s="25">
        <v>32.550000000000004</v>
      </c>
      <c r="AL1326" s="25">
        <v>4.6500000000000004</v>
      </c>
      <c r="AM1326" s="25">
        <v>15.81</v>
      </c>
      <c r="AN1326" s="25">
        <v>4.6500000000000004</v>
      </c>
      <c r="AO1326" s="25">
        <v>6.5100000000000007</v>
      </c>
      <c r="AP1326" s="25">
        <v>0</v>
      </c>
      <c r="AQ1326" s="25">
        <v>0</v>
      </c>
      <c r="AR1326" s="25">
        <v>23.25</v>
      </c>
      <c r="AS1326" s="25">
        <v>19.53</v>
      </c>
      <c r="AT1326" s="25">
        <v>6.5100000000000007</v>
      </c>
      <c r="AU1326" s="25">
        <v>0</v>
      </c>
      <c r="AV1326" s="25">
        <v>0</v>
      </c>
      <c r="AW1326" s="25">
        <v>29.76</v>
      </c>
      <c r="AX1326" s="25">
        <v>38.130000000000003</v>
      </c>
      <c r="AY1326" s="25">
        <v>9.3000000000000007</v>
      </c>
      <c r="AZ1326" s="25">
        <v>5.58</v>
      </c>
      <c r="BA1326" s="25">
        <v>2.79</v>
      </c>
      <c r="BB1326" s="25">
        <v>8.370000000000001</v>
      </c>
      <c r="BC1326" s="25">
        <v>0</v>
      </c>
      <c r="BD1326" s="25">
        <v>12.090000000000027</v>
      </c>
      <c r="BE1326" s="25">
        <v>1.86</v>
      </c>
      <c r="BF1326" s="25">
        <v>0</v>
      </c>
      <c r="BG1326" s="25">
        <v>3.72</v>
      </c>
      <c r="BH1326" s="25">
        <v>0</v>
      </c>
      <c r="BI1326" s="25">
        <v>18.600000000000001</v>
      </c>
      <c r="BJ1326" s="25">
        <v>31.62</v>
      </c>
      <c r="BK1326" s="25">
        <v>5.58</v>
      </c>
      <c r="BL1326" s="25">
        <v>13.950000000000001</v>
      </c>
      <c r="BM1326" s="25">
        <v>13.950000000000001</v>
      </c>
      <c r="BN1326" s="25">
        <v>37.200000000000003</v>
      </c>
      <c r="BO1326" t="s">
        <v>40</v>
      </c>
    </row>
    <row r="1327" spans="1:67" x14ac:dyDescent="0.25">
      <c r="A1327" s="6">
        <v>45030</v>
      </c>
      <c r="B1327" t="s">
        <v>10</v>
      </c>
      <c r="C1327">
        <v>14</v>
      </c>
      <c r="D1327">
        <f t="shared" si="133"/>
        <v>286.44000000000005</v>
      </c>
      <c r="E1327">
        <f t="shared" si="138"/>
        <v>34.409999999999997</v>
      </c>
      <c r="F1327">
        <f t="shared" si="139"/>
        <v>117.18000000000002</v>
      </c>
      <c r="G1327">
        <f t="shared" si="140"/>
        <v>39.06</v>
      </c>
      <c r="H1327">
        <f t="shared" si="141"/>
        <v>95.789999999999992</v>
      </c>
      <c r="I1327">
        <v>0</v>
      </c>
      <c r="J1327" s="22">
        <v>0.73470000000000002</v>
      </c>
      <c r="K1327" s="22">
        <v>0.88350000000000006</v>
      </c>
      <c r="L1327" s="22">
        <v>0.70680000000000009</v>
      </c>
      <c r="M1327" s="22">
        <v>0.87420000000000009</v>
      </c>
      <c r="N1327" s="22">
        <v>0.74400000000000011</v>
      </c>
      <c r="O1327" s="24">
        <v>0.6231000000000001</v>
      </c>
      <c r="P1327" s="24">
        <v>0.54869999999999997</v>
      </c>
      <c r="Q1327" s="24">
        <v>0.5766</v>
      </c>
      <c r="R1327" s="24">
        <v>0.79980000000000007</v>
      </c>
      <c r="S1327" s="24">
        <v>0.65100000000000013</v>
      </c>
      <c r="T1327" s="24">
        <v>0.73470000000000002</v>
      </c>
      <c r="U1327" s="24">
        <v>0.74400000000000011</v>
      </c>
      <c r="V1327" s="24">
        <v>0.25110000000000005</v>
      </c>
      <c r="W1327" s="24">
        <v>0.39990000000000003</v>
      </c>
      <c r="X1327" s="24">
        <v>0.86490000000000011</v>
      </c>
      <c r="Y1327" s="24">
        <v>0.55800000000000005</v>
      </c>
      <c r="Z1327" s="24">
        <v>0.87420000000000009</v>
      </c>
      <c r="AA1327" s="25">
        <v>0</v>
      </c>
      <c r="AB1327" s="25">
        <v>17.670000000000002</v>
      </c>
      <c r="AC1327" s="25">
        <v>13.950000000000001</v>
      </c>
      <c r="AD1327" s="25">
        <v>28.830000000000002</v>
      </c>
      <c r="AE1327" s="25">
        <v>0</v>
      </c>
      <c r="AF1327" s="25">
        <v>27.900000000000002</v>
      </c>
      <c r="AG1327" s="25">
        <v>2.79</v>
      </c>
      <c r="AH1327" s="25">
        <v>12.09</v>
      </c>
      <c r="AI1327" s="25">
        <v>5.58</v>
      </c>
      <c r="AJ1327" s="25">
        <v>8.370000000000001</v>
      </c>
      <c r="AK1327" s="25">
        <v>20.46</v>
      </c>
      <c r="AL1327" s="25">
        <v>14.88</v>
      </c>
      <c r="AM1327" s="25">
        <v>0</v>
      </c>
      <c r="AN1327" s="25">
        <v>0</v>
      </c>
      <c r="AO1327" s="25">
        <v>8.370000000000001</v>
      </c>
      <c r="AP1327" s="25">
        <v>7.44</v>
      </c>
      <c r="AQ1327" s="25">
        <v>23.25</v>
      </c>
      <c r="AR1327" s="25">
        <v>0</v>
      </c>
      <c r="AS1327" s="25">
        <v>11.16</v>
      </c>
      <c r="AT1327" s="25">
        <v>30.69</v>
      </c>
      <c r="AU1327" s="25">
        <v>0</v>
      </c>
      <c r="AV1327" s="25">
        <v>0</v>
      </c>
      <c r="AW1327" s="25">
        <v>13.020000000000001</v>
      </c>
      <c r="AX1327" s="25">
        <v>2.79</v>
      </c>
      <c r="AY1327" s="25">
        <v>2.79</v>
      </c>
      <c r="AZ1327" s="25">
        <v>0</v>
      </c>
      <c r="BA1327" s="25">
        <v>19.53</v>
      </c>
      <c r="BB1327" s="25">
        <v>0.93</v>
      </c>
      <c r="BC1327" s="25">
        <v>0</v>
      </c>
      <c r="BD1327" s="25">
        <v>0</v>
      </c>
      <c r="BE1327" s="25">
        <v>0</v>
      </c>
      <c r="BF1327" s="25">
        <v>2.79</v>
      </c>
      <c r="BG1327" s="25">
        <v>0</v>
      </c>
      <c r="BH1327" s="25">
        <v>0</v>
      </c>
      <c r="BI1327" s="25">
        <v>0</v>
      </c>
      <c r="BJ1327" s="25">
        <v>6.5100000000000007</v>
      </c>
      <c r="BK1327" s="25">
        <v>4.6500000000000004</v>
      </c>
      <c r="BL1327" s="25">
        <v>12.09</v>
      </c>
      <c r="BM1327" s="25">
        <v>0</v>
      </c>
      <c r="BN1327" s="25">
        <v>8.370000000000001</v>
      </c>
      <c r="BO1327" t="s">
        <v>40</v>
      </c>
    </row>
    <row r="1328" spans="1:67" x14ac:dyDescent="0.25">
      <c r="A1328" s="6">
        <v>45031</v>
      </c>
      <c r="B1328" t="s">
        <v>10</v>
      </c>
      <c r="C1328">
        <v>15</v>
      </c>
      <c r="D1328">
        <f t="shared" si="133"/>
        <v>469.65</v>
      </c>
      <c r="E1328">
        <f t="shared" si="138"/>
        <v>119.04</v>
      </c>
      <c r="F1328">
        <f t="shared" si="139"/>
        <v>118.11</v>
      </c>
      <c r="G1328">
        <f t="shared" si="140"/>
        <v>124.62</v>
      </c>
      <c r="H1328">
        <f t="shared" si="141"/>
        <v>107.88</v>
      </c>
      <c r="I1328">
        <v>0</v>
      </c>
      <c r="J1328" s="22">
        <v>0.8277000000000001</v>
      </c>
      <c r="K1328" s="22">
        <v>0.48360000000000003</v>
      </c>
      <c r="L1328" s="22">
        <v>0.65100000000000013</v>
      </c>
      <c r="M1328" s="22">
        <v>0.8277000000000001</v>
      </c>
      <c r="N1328" s="22">
        <v>0.91139999999999999</v>
      </c>
      <c r="O1328" s="24">
        <v>0.40920000000000001</v>
      </c>
      <c r="P1328" s="24">
        <v>0.37200000000000005</v>
      </c>
      <c r="Q1328" s="24">
        <v>0.14880000000000002</v>
      </c>
      <c r="R1328" s="24">
        <v>0.83700000000000008</v>
      </c>
      <c r="S1328" s="24">
        <v>0.13950000000000001</v>
      </c>
      <c r="T1328" s="24">
        <v>0.59520000000000006</v>
      </c>
      <c r="U1328" s="24">
        <v>0.32550000000000007</v>
      </c>
      <c r="V1328" s="24">
        <v>0.41850000000000004</v>
      </c>
      <c r="W1328" s="24">
        <v>0.89280000000000004</v>
      </c>
      <c r="X1328" s="24">
        <v>0.83700000000000008</v>
      </c>
      <c r="Y1328" s="24">
        <v>0.93</v>
      </c>
      <c r="Z1328" s="24">
        <v>0.75330000000000008</v>
      </c>
      <c r="AA1328" s="25">
        <v>38.130000000000003</v>
      </c>
      <c r="AB1328" s="25">
        <v>0</v>
      </c>
      <c r="AC1328" s="25">
        <v>0</v>
      </c>
      <c r="AD1328" s="25">
        <v>9.3000000000000007</v>
      </c>
      <c r="AE1328" s="25">
        <v>14.88</v>
      </c>
      <c r="AF1328" s="25">
        <v>0</v>
      </c>
      <c r="AG1328" s="25">
        <v>6.5100000000000007</v>
      </c>
      <c r="AH1328" s="25">
        <v>3.72</v>
      </c>
      <c r="AI1328" s="25">
        <v>16.740000000000002</v>
      </c>
      <c r="AJ1328" s="25">
        <v>28.830000000000002</v>
      </c>
      <c r="AK1328" s="25">
        <v>7.44</v>
      </c>
      <c r="AL1328" s="25">
        <v>26.970000000000002</v>
      </c>
      <c r="AM1328" s="25">
        <v>12.09</v>
      </c>
      <c r="AN1328" s="25">
        <v>3.72</v>
      </c>
      <c r="AO1328" s="25">
        <v>0</v>
      </c>
      <c r="AP1328" s="25">
        <v>34.410000000000004</v>
      </c>
      <c r="AQ1328" s="25">
        <v>22.32</v>
      </c>
      <c r="AR1328" s="25">
        <v>2.79</v>
      </c>
      <c r="AS1328" s="25">
        <v>3.72</v>
      </c>
      <c r="AT1328" s="25">
        <v>1.86</v>
      </c>
      <c r="AU1328" s="25">
        <v>17.670000000000002</v>
      </c>
      <c r="AV1328" s="25">
        <v>0</v>
      </c>
      <c r="AW1328" s="25">
        <v>3.72</v>
      </c>
      <c r="AX1328" s="25">
        <v>26.040000000000003</v>
      </c>
      <c r="AY1328" s="25">
        <v>0</v>
      </c>
      <c r="AZ1328" s="25">
        <v>7.44</v>
      </c>
      <c r="BA1328" s="25">
        <v>0</v>
      </c>
      <c r="BB1328" s="25">
        <v>17.670000000000002</v>
      </c>
      <c r="BC1328" s="25">
        <v>10.23</v>
      </c>
      <c r="BD1328" s="25">
        <v>41.85</v>
      </c>
      <c r="BE1328" s="25">
        <v>9.3000000000000007</v>
      </c>
      <c r="BF1328" s="25">
        <v>0</v>
      </c>
      <c r="BG1328" s="25">
        <v>13.020000000000001</v>
      </c>
      <c r="BH1328" s="25">
        <v>9.3000000000000007</v>
      </c>
      <c r="BI1328" s="25">
        <v>49.29</v>
      </c>
      <c r="BJ1328" s="25">
        <v>29.76</v>
      </c>
      <c r="BK1328" s="25">
        <v>0</v>
      </c>
      <c r="BL1328" s="25">
        <v>8.370000000000001</v>
      </c>
      <c r="BM1328" s="25">
        <v>0</v>
      </c>
      <c r="BN1328" s="25">
        <v>0</v>
      </c>
      <c r="BO1328" t="s">
        <v>40</v>
      </c>
    </row>
    <row r="1329" spans="1:67" x14ac:dyDescent="0.25">
      <c r="A1329" s="6">
        <v>45032</v>
      </c>
      <c r="B1329" t="s">
        <v>10</v>
      </c>
      <c r="C1329">
        <v>16</v>
      </c>
      <c r="D1329">
        <f t="shared" si="133"/>
        <v>449.19000000000005</v>
      </c>
      <c r="E1329">
        <f t="shared" si="138"/>
        <v>121.83</v>
      </c>
      <c r="F1329">
        <f t="shared" si="139"/>
        <v>97.65</v>
      </c>
      <c r="G1329">
        <f t="shared" si="140"/>
        <v>111.60000000000002</v>
      </c>
      <c r="H1329">
        <f t="shared" si="141"/>
        <v>118.11000000000001</v>
      </c>
      <c r="I1329">
        <v>0</v>
      </c>
      <c r="J1329" s="22">
        <v>0.15810000000000002</v>
      </c>
      <c r="K1329" s="22">
        <v>0.54869999999999997</v>
      </c>
      <c r="L1329" s="22">
        <v>0.74400000000000011</v>
      </c>
      <c r="M1329" s="22">
        <v>0.78120000000000001</v>
      </c>
      <c r="N1329" s="22">
        <v>0.36270000000000002</v>
      </c>
      <c r="O1329" s="24">
        <v>0.54869999999999997</v>
      </c>
      <c r="P1329" s="24">
        <v>0.69750000000000001</v>
      </c>
      <c r="Q1329" s="24">
        <v>0.65100000000000013</v>
      </c>
      <c r="R1329" s="24">
        <v>0.67890000000000006</v>
      </c>
      <c r="S1329" s="24">
        <v>0.87420000000000009</v>
      </c>
      <c r="T1329" s="24">
        <v>0.81840000000000002</v>
      </c>
      <c r="U1329" s="24">
        <v>0.81840000000000002</v>
      </c>
      <c r="V1329" s="24">
        <v>0.79980000000000007</v>
      </c>
      <c r="W1329" s="24">
        <v>0.73470000000000002</v>
      </c>
      <c r="X1329" s="24">
        <v>0.93</v>
      </c>
      <c r="Y1329" s="24">
        <v>0.91139999999999999</v>
      </c>
      <c r="Z1329" s="24">
        <v>0.93</v>
      </c>
      <c r="AA1329" s="25">
        <v>26.040000000000003</v>
      </c>
      <c r="AB1329" s="25">
        <v>0</v>
      </c>
      <c r="AC1329" s="25">
        <v>0.93</v>
      </c>
      <c r="AD1329" s="25">
        <v>26.970000000000002</v>
      </c>
      <c r="AE1329" s="25">
        <v>10.23</v>
      </c>
      <c r="AF1329" s="25">
        <v>0</v>
      </c>
      <c r="AG1329" s="25">
        <v>5.58</v>
      </c>
      <c r="AH1329" s="25">
        <v>27.900000000000002</v>
      </c>
      <c r="AI1329" s="25">
        <v>0</v>
      </c>
      <c r="AJ1329" s="25">
        <v>0</v>
      </c>
      <c r="AK1329" s="25">
        <v>0</v>
      </c>
      <c r="AL1329" s="25">
        <v>18.600000000000001</v>
      </c>
      <c r="AM1329" s="25">
        <v>4.6500000000000004</v>
      </c>
      <c r="AN1329" s="25">
        <v>7.44</v>
      </c>
      <c r="AO1329" s="25">
        <v>13.020000000000001</v>
      </c>
      <c r="AP1329" s="25">
        <v>0.93</v>
      </c>
      <c r="AQ1329" s="25">
        <v>16.740000000000002</v>
      </c>
      <c r="AR1329" s="25">
        <v>11.16</v>
      </c>
      <c r="AS1329" s="25">
        <v>9.3000000000000007</v>
      </c>
      <c r="AT1329" s="25">
        <v>36.270000000000003</v>
      </c>
      <c r="AU1329" s="25">
        <v>31.62</v>
      </c>
      <c r="AV1329" s="25">
        <v>13.020000000000001</v>
      </c>
      <c r="AW1329" s="25">
        <v>8.370000000000001</v>
      </c>
      <c r="AX1329" s="25">
        <v>0</v>
      </c>
      <c r="AY1329" s="25">
        <v>2.79</v>
      </c>
      <c r="AZ1329" s="25">
        <v>1.86</v>
      </c>
      <c r="BA1329" s="25">
        <v>33.480000000000004</v>
      </c>
      <c r="BB1329" s="25">
        <v>8.370000000000001</v>
      </c>
      <c r="BC1329" s="25">
        <v>12.09</v>
      </c>
      <c r="BD1329" s="25">
        <v>0</v>
      </c>
      <c r="BE1329" s="25">
        <v>0</v>
      </c>
      <c r="BF1329" s="25">
        <v>10.23</v>
      </c>
      <c r="BG1329" s="25">
        <v>0</v>
      </c>
      <c r="BH1329" s="25">
        <v>15.81</v>
      </c>
      <c r="BI1329" s="25">
        <v>19.53</v>
      </c>
      <c r="BJ1329" s="25">
        <v>23.25</v>
      </c>
      <c r="BK1329" s="25">
        <v>3.72</v>
      </c>
      <c r="BL1329" s="25">
        <v>0</v>
      </c>
      <c r="BM1329" s="25">
        <v>26.040000000000003</v>
      </c>
      <c r="BN1329" s="25">
        <v>23.25</v>
      </c>
      <c r="BO1329" t="s">
        <v>40</v>
      </c>
    </row>
    <row r="1330" spans="1:67" x14ac:dyDescent="0.25">
      <c r="A1330" s="6">
        <v>45033</v>
      </c>
      <c r="B1330" t="s">
        <v>10</v>
      </c>
      <c r="C1330">
        <v>17</v>
      </c>
      <c r="D1330">
        <f t="shared" si="133"/>
        <v>557.07000000000005</v>
      </c>
      <c r="E1330">
        <f t="shared" si="138"/>
        <v>172.05</v>
      </c>
      <c r="F1330">
        <f t="shared" si="139"/>
        <v>94.860000000000014</v>
      </c>
      <c r="G1330">
        <f t="shared" si="140"/>
        <v>192.51000000000005</v>
      </c>
      <c r="H1330">
        <f t="shared" si="141"/>
        <v>97.65</v>
      </c>
      <c r="I1330">
        <v>0</v>
      </c>
      <c r="J1330" s="22">
        <v>0.90210000000000001</v>
      </c>
      <c r="K1330" s="22">
        <v>0.46500000000000002</v>
      </c>
      <c r="L1330" s="22">
        <v>0.70680000000000009</v>
      </c>
      <c r="M1330" s="22">
        <v>0.78120000000000001</v>
      </c>
      <c r="N1330" s="22">
        <v>0.6231000000000001</v>
      </c>
      <c r="O1330" s="24">
        <v>0.42780000000000001</v>
      </c>
      <c r="P1330" s="24">
        <v>0.56730000000000003</v>
      </c>
      <c r="Q1330" s="24">
        <v>0.51150000000000007</v>
      </c>
      <c r="R1330" s="24">
        <v>0.61380000000000001</v>
      </c>
      <c r="S1330" s="24">
        <v>0.68820000000000003</v>
      </c>
      <c r="T1330" s="24">
        <v>0.56730000000000003</v>
      </c>
      <c r="U1330" s="24">
        <v>0.41850000000000004</v>
      </c>
      <c r="V1330" s="24">
        <v>0.84630000000000005</v>
      </c>
      <c r="W1330" s="24">
        <v>0.76260000000000006</v>
      </c>
      <c r="X1330" s="24">
        <v>0.31620000000000004</v>
      </c>
      <c r="Y1330" s="24">
        <v>0.45569999999999999</v>
      </c>
      <c r="Z1330" s="24">
        <v>0.78120000000000001</v>
      </c>
      <c r="AA1330" s="25">
        <v>0</v>
      </c>
      <c r="AB1330" s="25">
        <v>0</v>
      </c>
      <c r="AC1330" s="25">
        <v>9.3000000000000007</v>
      </c>
      <c r="AD1330" s="25">
        <v>37.200000000000003</v>
      </c>
      <c r="AE1330" s="25">
        <v>12.09</v>
      </c>
      <c r="AF1330" s="25">
        <v>6.5100000000000007</v>
      </c>
      <c r="AG1330" s="25">
        <v>0</v>
      </c>
      <c r="AH1330" s="25">
        <v>0</v>
      </c>
      <c r="AI1330" s="25">
        <v>28.830000000000002</v>
      </c>
      <c r="AJ1330" s="25">
        <v>0.93</v>
      </c>
      <c r="AK1330" s="25">
        <v>10.23</v>
      </c>
      <c r="AL1330" s="25">
        <v>7.44</v>
      </c>
      <c r="AM1330" s="25">
        <v>15.81</v>
      </c>
      <c r="AN1330" s="25">
        <v>25.110000000000003</v>
      </c>
      <c r="AO1330" s="25">
        <v>0</v>
      </c>
      <c r="AP1330" s="25">
        <v>37.200000000000003</v>
      </c>
      <c r="AQ1330" s="25">
        <v>12.09</v>
      </c>
      <c r="AR1330" s="25">
        <v>0</v>
      </c>
      <c r="AS1330" s="25">
        <v>0</v>
      </c>
      <c r="AT1330" s="25">
        <v>0</v>
      </c>
      <c r="AU1330" s="25">
        <v>17.670000000000002</v>
      </c>
      <c r="AV1330" s="25">
        <v>32.550000000000004</v>
      </c>
      <c r="AW1330" s="25">
        <v>30.69</v>
      </c>
      <c r="AX1330" s="25">
        <v>18.600000000000001</v>
      </c>
      <c r="AY1330" s="25">
        <v>15.81</v>
      </c>
      <c r="AZ1330" s="25">
        <v>4.6500000000000004</v>
      </c>
      <c r="BA1330" s="25">
        <v>0</v>
      </c>
      <c r="BB1330" s="25">
        <v>17.670000000000002</v>
      </c>
      <c r="BC1330" s="25">
        <v>25.110000000000003</v>
      </c>
      <c r="BD1330" s="25">
        <v>29.76</v>
      </c>
      <c r="BE1330" s="25">
        <v>21.39</v>
      </c>
      <c r="BF1330" s="25">
        <v>10.23</v>
      </c>
      <c r="BG1330" s="25">
        <v>22.32</v>
      </c>
      <c r="BH1330" s="25">
        <v>46.5</v>
      </c>
      <c r="BI1330" s="25">
        <v>0</v>
      </c>
      <c r="BJ1330" s="25">
        <v>12.09</v>
      </c>
      <c r="BK1330" s="25">
        <v>37.200000000000003</v>
      </c>
      <c r="BL1330" s="25">
        <v>8.370000000000001</v>
      </c>
      <c r="BM1330" s="25">
        <v>13.950000000000001</v>
      </c>
      <c r="BN1330" s="25">
        <v>0</v>
      </c>
      <c r="BO1330" t="s">
        <v>40</v>
      </c>
    </row>
    <row r="1331" spans="1:67" x14ac:dyDescent="0.25">
      <c r="A1331" s="6">
        <v>45034</v>
      </c>
      <c r="B1331" t="s">
        <v>10</v>
      </c>
      <c r="C1331">
        <v>18</v>
      </c>
      <c r="D1331">
        <f t="shared" si="133"/>
        <v>445.47</v>
      </c>
      <c r="E1331">
        <f t="shared" si="138"/>
        <v>116.25000000000001</v>
      </c>
      <c r="F1331">
        <f t="shared" si="139"/>
        <v>79.05</v>
      </c>
      <c r="G1331">
        <f t="shared" si="140"/>
        <v>142.29000000000005</v>
      </c>
      <c r="H1331">
        <f t="shared" si="141"/>
        <v>107.88000000000002</v>
      </c>
      <c r="I1331">
        <v>0</v>
      </c>
      <c r="J1331" s="22">
        <v>0.48360000000000003</v>
      </c>
      <c r="K1331" s="22">
        <v>0.47430000000000005</v>
      </c>
      <c r="L1331" s="22">
        <v>0.67890000000000006</v>
      </c>
      <c r="M1331" s="22">
        <v>0.74400000000000011</v>
      </c>
      <c r="N1331" s="22">
        <v>0.92070000000000007</v>
      </c>
      <c r="O1331" s="24">
        <v>0.56730000000000003</v>
      </c>
      <c r="P1331" s="24">
        <v>0.50220000000000009</v>
      </c>
      <c r="Q1331" s="24">
        <v>0.33479999999999999</v>
      </c>
      <c r="R1331" s="24">
        <v>0.6231000000000001</v>
      </c>
      <c r="S1331" s="24">
        <v>9.3000000000000013E-2</v>
      </c>
      <c r="T1331" s="24">
        <v>0.56730000000000003</v>
      </c>
      <c r="U1331" s="24">
        <v>0.66959999999999997</v>
      </c>
      <c r="V1331" s="24">
        <v>0.30690000000000001</v>
      </c>
      <c r="W1331" s="24">
        <v>0.79980000000000007</v>
      </c>
      <c r="X1331" s="24">
        <v>0.91139999999999999</v>
      </c>
      <c r="Y1331" s="24">
        <v>0.77190000000000014</v>
      </c>
      <c r="Z1331" s="24">
        <v>0.85560000000000003</v>
      </c>
      <c r="AA1331" s="25">
        <v>3.72</v>
      </c>
      <c r="AB1331" s="25">
        <v>14.88</v>
      </c>
      <c r="AC1331" s="25">
        <v>0</v>
      </c>
      <c r="AD1331" s="25">
        <v>35.340000000000003</v>
      </c>
      <c r="AE1331" s="25">
        <v>1.86</v>
      </c>
      <c r="AF1331" s="25">
        <v>4.6500000000000004</v>
      </c>
      <c r="AG1331" s="25">
        <v>5.58</v>
      </c>
      <c r="AH1331" s="25">
        <v>0</v>
      </c>
      <c r="AI1331" s="25">
        <v>13.020000000000001</v>
      </c>
      <c r="AJ1331" s="25">
        <v>0</v>
      </c>
      <c r="AK1331" s="25">
        <v>3.72</v>
      </c>
      <c r="AL1331" s="25">
        <v>13.020000000000001</v>
      </c>
      <c r="AM1331" s="25">
        <v>2.79</v>
      </c>
      <c r="AN1331" s="25">
        <v>0</v>
      </c>
      <c r="AO1331" s="25">
        <v>15.81</v>
      </c>
      <c r="AP1331" s="25">
        <v>2.79</v>
      </c>
      <c r="AQ1331" s="25">
        <v>0</v>
      </c>
      <c r="AR1331" s="25">
        <v>40.92</v>
      </c>
      <c r="AS1331" s="25">
        <v>20.46</v>
      </c>
      <c r="AT1331" s="25">
        <v>12.09</v>
      </c>
      <c r="AU1331" s="25">
        <v>11.16</v>
      </c>
      <c r="AV1331" s="25">
        <v>36.270000000000003</v>
      </c>
      <c r="AW1331" s="25">
        <v>8.370000000000001</v>
      </c>
      <c r="AX1331" s="25">
        <v>12.09</v>
      </c>
      <c r="AY1331" s="25">
        <v>6.5100000000000007</v>
      </c>
      <c r="AZ1331" s="25">
        <v>0</v>
      </c>
      <c r="BA1331" s="25">
        <v>2.79</v>
      </c>
      <c r="BB1331" s="25">
        <v>29.76</v>
      </c>
      <c r="BC1331" s="25">
        <v>33.480000000000004</v>
      </c>
      <c r="BD1331" s="25">
        <v>1.86</v>
      </c>
      <c r="BE1331" s="25">
        <v>26.970000000000002</v>
      </c>
      <c r="BF1331" s="25">
        <v>2.79</v>
      </c>
      <c r="BG1331" s="25">
        <v>12.09</v>
      </c>
      <c r="BH1331" s="25">
        <v>1.86</v>
      </c>
      <c r="BI1331" s="25">
        <v>24.18</v>
      </c>
      <c r="BJ1331" s="25">
        <v>0</v>
      </c>
      <c r="BK1331" s="25">
        <v>4.6500000000000004</v>
      </c>
      <c r="BL1331" s="25">
        <v>0</v>
      </c>
      <c r="BM1331" s="25">
        <v>39.06</v>
      </c>
      <c r="BN1331" s="25">
        <v>4.6500000000000004</v>
      </c>
      <c r="BO1331" t="s">
        <v>40</v>
      </c>
    </row>
    <row r="1332" spans="1:67" x14ac:dyDescent="0.25">
      <c r="A1332" s="6">
        <v>45035</v>
      </c>
      <c r="B1332" t="s">
        <v>10</v>
      </c>
      <c r="C1332">
        <v>19</v>
      </c>
      <c r="D1332">
        <f t="shared" si="133"/>
        <v>476.16000000000008</v>
      </c>
      <c r="E1332">
        <f t="shared" si="138"/>
        <v>109.74</v>
      </c>
      <c r="F1332">
        <f t="shared" si="139"/>
        <v>191.58000000000007</v>
      </c>
      <c r="G1332">
        <f t="shared" si="140"/>
        <v>106.95000000000002</v>
      </c>
      <c r="H1332">
        <f t="shared" si="141"/>
        <v>67.89</v>
      </c>
      <c r="I1332">
        <v>0</v>
      </c>
      <c r="J1332" s="22">
        <v>0.21390000000000001</v>
      </c>
      <c r="K1332" s="22">
        <v>0.72540000000000004</v>
      </c>
      <c r="L1332" s="22">
        <v>0.66959999999999997</v>
      </c>
      <c r="M1332" s="22">
        <v>0.70680000000000009</v>
      </c>
      <c r="N1332" s="22">
        <v>0.90210000000000001</v>
      </c>
      <c r="O1332" s="24">
        <v>0.63240000000000007</v>
      </c>
      <c r="P1332" s="24">
        <v>0.55800000000000005</v>
      </c>
      <c r="Q1332" s="24">
        <v>0.56730000000000003</v>
      </c>
      <c r="R1332" s="24">
        <v>0.72540000000000004</v>
      </c>
      <c r="S1332" s="24">
        <v>0.60450000000000004</v>
      </c>
      <c r="T1332" s="24">
        <v>0.6603</v>
      </c>
      <c r="U1332" s="24">
        <v>0.39990000000000003</v>
      </c>
      <c r="V1332" s="24">
        <v>0.78120000000000001</v>
      </c>
      <c r="W1332" s="24">
        <v>0.67890000000000006</v>
      </c>
      <c r="X1332" s="24">
        <v>0.8277000000000001</v>
      </c>
      <c r="Y1332" s="24">
        <v>0.70680000000000009</v>
      </c>
      <c r="Z1332" s="24">
        <v>0.89280000000000004</v>
      </c>
      <c r="AA1332" s="25">
        <v>41.85</v>
      </c>
      <c r="AB1332" s="25">
        <v>34.410000000000004</v>
      </c>
      <c r="AC1332" s="25">
        <v>41.85</v>
      </c>
      <c r="AD1332" s="25">
        <v>6.5100000000000007</v>
      </c>
      <c r="AE1332" s="25">
        <v>11.16</v>
      </c>
      <c r="AF1332" s="25">
        <v>8.370000000000001</v>
      </c>
      <c r="AG1332" s="25">
        <v>17.670000000000002</v>
      </c>
      <c r="AH1332" s="25">
        <v>0</v>
      </c>
      <c r="AI1332" s="25">
        <v>25.110000000000003</v>
      </c>
      <c r="AJ1332" s="25">
        <v>4.6500000000000004</v>
      </c>
      <c r="AK1332" s="25">
        <v>5.58</v>
      </c>
      <c r="AL1332" s="25">
        <v>0</v>
      </c>
      <c r="AM1332" s="25">
        <v>0</v>
      </c>
      <c r="AN1332" s="25">
        <v>23.25</v>
      </c>
      <c r="AO1332" s="25">
        <v>13.020000000000001</v>
      </c>
      <c r="AP1332" s="25">
        <v>3.72</v>
      </c>
      <c r="AQ1332" s="25">
        <v>0</v>
      </c>
      <c r="AR1332" s="25">
        <v>0</v>
      </c>
      <c r="AS1332" s="25">
        <v>27.900000000000002</v>
      </c>
      <c r="AT1332" s="25">
        <v>0</v>
      </c>
      <c r="AU1332" s="25">
        <v>0</v>
      </c>
      <c r="AV1332" s="25">
        <v>2.79</v>
      </c>
      <c r="AW1332" s="25">
        <v>6.5100000000000007</v>
      </c>
      <c r="AX1332" s="25">
        <v>2.79</v>
      </c>
      <c r="AY1332" s="25">
        <v>10.23</v>
      </c>
      <c r="AZ1332" s="25">
        <v>0.93</v>
      </c>
      <c r="BA1332" s="25">
        <v>12.09</v>
      </c>
      <c r="BB1332" s="25">
        <v>40.92</v>
      </c>
      <c r="BC1332" s="25">
        <v>12.09</v>
      </c>
      <c r="BD1332" s="25">
        <v>18.600000000000001</v>
      </c>
      <c r="BE1332" s="25">
        <v>5.58</v>
      </c>
      <c r="BF1332" s="25">
        <v>2.79</v>
      </c>
      <c r="BG1332" s="25">
        <v>0</v>
      </c>
      <c r="BH1332" s="25">
        <v>0</v>
      </c>
      <c r="BI1332" s="25">
        <v>34.410000000000004</v>
      </c>
      <c r="BJ1332" s="25">
        <v>20.46</v>
      </c>
      <c r="BK1332" s="25">
        <v>12.09</v>
      </c>
      <c r="BL1332" s="25">
        <v>0</v>
      </c>
      <c r="BM1332" s="25">
        <v>26.970000000000002</v>
      </c>
      <c r="BN1332" s="25">
        <v>7.44</v>
      </c>
      <c r="BO1332" t="s">
        <v>40</v>
      </c>
    </row>
    <row r="1333" spans="1:67" x14ac:dyDescent="0.25">
      <c r="A1333" s="6">
        <v>45036</v>
      </c>
      <c r="B1333" t="s">
        <v>10</v>
      </c>
      <c r="C1333">
        <v>20</v>
      </c>
      <c r="D1333">
        <f t="shared" si="133"/>
        <v>423.15000000000003</v>
      </c>
      <c r="E1333">
        <f t="shared" si="138"/>
        <v>69.75</v>
      </c>
      <c r="F1333">
        <f t="shared" si="139"/>
        <v>119.04</v>
      </c>
      <c r="G1333">
        <f t="shared" si="140"/>
        <v>154.38</v>
      </c>
      <c r="H1333">
        <f t="shared" si="141"/>
        <v>79.98</v>
      </c>
      <c r="I1333">
        <v>0</v>
      </c>
      <c r="J1333" s="22">
        <v>0.69750000000000001</v>
      </c>
      <c r="K1333" s="22">
        <v>0.31620000000000004</v>
      </c>
      <c r="L1333" s="22">
        <v>0.71610000000000007</v>
      </c>
      <c r="M1333" s="22">
        <v>0.8277000000000001</v>
      </c>
      <c r="N1333" s="22">
        <v>0.65100000000000013</v>
      </c>
      <c r="O1333" s="24">
        <v>0.89280000000000004</v>
      </c>
      <c r="P1333" s="24">
        <v>0.88350000000000006</v>
      </c>
      <c r="Q1333" s="24">
        <v>0.70680000000000009</v>
      </c>
      <c r="R1333" s="24">
        <v>0.66959999999999997</v>
      </c>
      <c r="S1333" s="24">
        <v>0.6231000000000001</v>
      </c>
      <c r="T1333" s="24">
        <v>0.88350000000000006</v>
      </c>
      <c r="U1333" s="24">
        <v>0.44640000000000002</v>
      </c>
      <c r="V1333" s="24">
        <v>0.37200000000000005</v>
      </c>
      <c r="W1333" s="24">
        <v>0.8277000000000001</v>
      </c>
      <c r="X1333" s="24">
        <v>0.13950000000000001</v>
      </c>
      <c r="Y1333" s="24">
        <v>0.93</v>
      </c>
      <c r="Z1333" s="24">
        <v>0.79049999999999998</v>
      </c>
      <c r="AA1333" s="25">
        <v>29.76</v>
      </c>
      <c r="AB1333" s="25">
        <v>0</v>
      </c>
      <c r="AC1333" s="25">
        <v>11.16</v>
      </c>
      <c r="AD1333" s="25">
        <v>3.72</v>
      </c>
      <c r="AE1333" s="25">
        <v>23.25</v>
      </c>
      <c r="AF1333" s="25">
        <v>15.81</v>
      </c>
      <c r="AG1333" s="25">
        <v>3.72</v>
      </c>
      <c r="AH1333" s="25">
        <v>0</v>
      </c>
      <c r="AI1333" s="25">
        <v>3.72</v>
      </c>
      <c r="AJ1333" s="25">
        <v>27.900000000000002</v>
      </c>
      <c r="AK1333" s="25">
        <v>7.44</v>
      </c>
      <c r="AL1333" s="25">
        <v>0</v>
      </c>
      <c r="AM1333" s="25">
        <v>0</v>
      </c>
      <c r="AN1333" s="25">
        <v>13.950000000000001</v>
      </c>
      <c r="AO1333" s="25">
        <v>0.93</v>
      </c>
      <c r="AP1333" s="25">
        <v>0</v>
      </c>
      <c r="AQ1333" s="25">
        <v>22.32</v>
      </c>
      <c r="AR1333" s="25">
        <v>3.72</v>
      </c>
      <c r="AS1333" s="25">
        <v>23.25</v>
      </c>
      <c r="AT1333" s="25">
        <v>15.81</v>
      </c>
      <c r="AU1333" s="25">
        <v>3.72</v>
      </c>
      <c r="AV1333" s="25">
        <v>23.25</v>
      </c>
      <c r="AW1333" s="25">
        <v>2.79</v>
      </c>
      <c r="AX1333" s="25">
        <v>21.39</v>
      </c>
      <c r="AY1333" s="25">
        <v>36.270000000000003</v>
      </c>
      <c r="AZ1333" s="25">
        <v>20.46</v>
      </c>
      <c r="BA1333" s="25">
        <v>39.06</v>
      </c>
      <c r="BB1333" s="25">
        <v>0</v>
      </c>
      <c r="BC1333" s="25">
        <v>2.79</v>
      </c>
      <c r="BD1333" s="25">
        <v>4.6500000000000004</v>
      </c>
      <c r="BE1333" s="25">
        <v>0.93</v>
      </c>
      <c r="BF1333" s="25">
        <v>11.16</v>
      </c>
      <c r="BG1333" s="25">
        <v>0</v>
      </c>
      <c r="BH1333" s="25">
        <v>0</v>
      </c>
      <c r="BI1333" s="25">
        <v>0</v>
      </c>
      <c r="BJ1333" s="25">
        <v>14.88</v>
      </c>
      <c r="BK1333" s="25">
        <v>9.3000000000000007</v>
      </c>
      <c r="BL1333" s="25">
        <v>5.58</v>
      </c>
      <c r="BM1333" s="25">
        <v>25.110000000000003</v>
      </c>
      <c r="BN1333" s="25">
        <v>2.79</v>
      </c>
      <c r="BO1333" t="s">
        <v>40</v>
      </c>
    </row>
    <row r="1334" spans="1:67" x14ac:dyDescent="0.25">
      <c r="A1334" s="6">
        <v>45037</v>
      </c>
      <c r="B1334" t="s">
        <v>10</v>
      </c>
      <c r="C1334">
        <v>21</v>
      </c>
      <c r="D1334">
        <f t="shared" si="133"/>
        <v>335.73</v>
      </c>
      <c r="E1334">
        <f t="shared" si="138"/>
        <v>42.78</v>
      </c>
      <c r="F1334">
        <f t="shared" si="139"/>
        <v>102.3</v>
      </c>
      <c r="G1334">
        <f t="shared" si="140"/>
        <v>88.350000000000009</v>
      </c>
      <c r="H1334">
        <f t="shared" si="141"/>
        <v>102.30000000000001</v>
      </c>
      <c r="I1334">
        <v>0</v>
      </c>
      <c r="J1334" s="22">
        <v>0.61380000000000001</v>
      </c>
      <c r="K1334" s="22">
        <v>0.18600000000000003</v>
      </c>
      <c r="L1334" s="22">
        <v>0.2883</v>
      </c>
      <c r="M1334" s="22">
        <v>0.88350000000000006</v>
      </c>
      <c r="N1334" s="22">
        <v>0.55800000000000005</v>
      </c>
      <c r="O1334" s="24">
        <v>0.5766</v>
      </c>
      <c r="P1334" s="24">
        <v>0.87420000000000009</v>
      </c>
      <c r="Q1334" s="24">
        <v>0.64170000000000005</v>
      </c>
      <c r="R1334" s="24">
        <v>0.90210000000000001</v>
      </c>
      <c r="S1334" s="24">
        <v>0.86490000000000011</v>
      </c>
      <c r="T1334" s="24">
        <v>0.79049999999999998</v>
      </c>
      <c r="U1334" s="24">
        <v>0.67890000000000006</v>
      </c>
      <c r="V1334" s="24">
        <v>0.46500000000000002</v>
      </c>
      <c r="W1334" s="24">
        <v>0.69750000000000001</v>
      </c>
      <c r="X1334" s="24">
        <v>0.91139999999999999</v>
      </c>
      <c r="Y1334" s="24">
        <v>0.8277000000000001</v>
      </c>
      <c r="Z1334" s="24">
        <v>0.90210000000000001</v>
      </c>
      <c r="AA1334" s="25">
        <v>4.6500000000000004</v>
      </c>
      <c r="AB1334" s="25">
        <v>0</v>
      </c>
      <c r="AC1334" s="25">
        <v>20.46</v>
      </c>
      <c r="AD1334" s="25">
        <v>7.44</v>
      </c>
      <c r="AE1334" s="25">
        <v>19.53</v>
      </c>
      <c r="AF1334" s="25">
        <v>6.5100000000000007</v>
      </c>
      <c r="AG1334" s="25">
        <v>21.39</v>
      </c>
      <c r="AH1334" s="25">
        <v>19.53</v>
      </c>
      <c r="AI1334" s="25">
        <v>2.79</v>
      </c>
      <c r="AJ1334" s="25">
        <v>0</v>
      </c>
      <c r="AK1334" s="25">
        <v>8.370000000000001</v>
      </c>
      <c r="AL1334" s="25">
        <v>0</v>
      </c>
      <c r="AM1334" s="25">
        <v>12.09</v>
      </c>
      <c r="AN1334" s="25">
        <v>0</v>
      </c>
      <c r="AO1334" s="25">
        <v>0</v>
      </c>
      <c r="AP1334" s="25">
        <v>33.480000000000004</v>
      </c>
      <c r="AQ1334" s="25">
        <v>20.46</v>
      </c>
      <c r="AR1334" s="25">
        <v>10.23</v>
      </c>
      <c r="AS1334" s="25">
        <v>26.040000000000003</v>
      </c>
      <c r="AT1334" s="25">
        <v>0</v>
      </c>
      <c r="AU1334" s="25">
        <v>0</v>
      </c>
      <c r="AV1334" s="25">
        <v>0</v>
      </c>
      <c r="AW1334" s="25">
        <v>5.58</v>
      </c>
      <c r="AX1334" s="25">
        <v>20.46</v>
      </c>
      <c r="AY1334" s="25">
        <v>9.3000000000000007</v>
      </c>
      <c r="AZ1334" s="25">
        <v>27.900000000000002</v>
      </c>
      <c r="BA1334" s="25">
        <v>0</v>
      </c>
      <c r="BB1334" s="25">
        <v>0</v>
      </c>
      <c r="BC1334" s="25">
        <v>10.23</v>
      </c>
      <c r="BD1334" s="25">
        <v>14.88</v>
      </c>
      <c r="BE1334" s="25">
        <v>0</v>
      </c>
      <c r="BF1334" s="25">
        <v>3.72</v>
      </c>
      <c r="BG1334" s="25">
        <v>0</v>
      </c>
      <c r="BH1334" s="25">
        <v>15.81</v>
      </c>
      <c r="BI1334" s="25">
        <v>0</v>
      </c>
      <c r="BJ1334" s="25">
        <v>0</v>
      </c>
      <c r="BK1334" s="25">
        <v>6.5100000000000007</v>
      </c>
      <c r="BL1334" s="25">
        <v>0</v>
      </c>
      <c r="BM1334" s="25">
        <v>6.5100000000000007</v>
      </c>
      <c r="BN1334" s="25">
        <v>10.23</v>
      </c>
      <c r="BO1334" t="s">
        <v>40</v>
      </c>
    </row>
    <row r="1335" spans="1:67" x14ac:dyDescent="0.25">
      <c r="A1335" s="6">
        <v>45038</v>
      </c>
      <c r="B1335" t="s">
        <v>10</v>
      </c>
      <c r="C1335">
        <v>22</v>
      </c>
      <c r="D1335">
        <f t="shared" si="133"/>
        <v>491.04000000000008</v>
      </c>
      <c r="E1335">
        <f t="shared" si="138"/>
        <v>119.03999999999999</v>
      </c>
      <c r="F1335">
        <f t="shared" si="139"/>
        <v>197.16000000000003</v>
      </c>
      <c r="G1335">
        <f t="shared" si="140"/>
        <v>125.55000000000001</v>
      </c>
      <c r="H1335">
        <f t="shared" si="141"/>
        <v>49.290000000000006</v>
      </c>
      <c r="I1335">
        <v>0</v>
      </c>
      <c r="J1335" s="22">
        <v>0.43710000000000004</v>
      </c>
      <c r="K1335" s="22">
        <v>0.60450000000000004</v>
      </c>
      <c r="L1335" s="22">
        <v>0.72540000000000004</v>
      </c>
      <c r="M1335" s="22">
        <v>0.81840000000000002</v>
      </c>
      <c r="N1335" s="22">
        <v>0.44640000000000002</v>
      </c>
      <c r="O1335" s="24">
        <v>0.72540000000000004</v>
      </c>
      <c r="P1335" s="24">
        <v>0.66959999999999997</v>
      </c>
      <c r="Q1335" s="24">
        <v>0.69750000000000001</v>
      </c>
      <c r="R1335" s="24">
        <v>0.84630000000000005</v>
      </c>
      <c r="S1335" s="24">
        <v>9.3000000000000013E-2</v>
      </c>
      <c r="T1335" s="24">
        <v>0.23250000000000001</v>
      </c>
      <c r="U1335" s="24">
        <v>0.77190000000000014</v>
      </c>
      <c r="V1335" s="24">
        <v>0.85560000000000003</v>
      </c>
      <c r="W1335" s="24">
        <v>0.87420000000000009</v>
      </c>
      <c r="X1335" s="24">
        <v>0.86490000000000011</v>
      </c>
      <c r="Y1335" s="24">
        <v>0.83700000000000008</v>
      </c>
      <c r="Z1335" s="24">
        <v>0.78120000000000001</v>
      </c>
      <c r="AA1335" s="25">
        <v>0</v>
      </c>
      <c r="AB1335" s="25">
        <v>16.740000000000002</v>
      </c>
      <c r="AC1335" s="25">
        <v>11.16</v>
      </c>
      <c r="AD1335" s="25">
        <v>19.53</v>
      </c>
      <c r="AE1335" s="25">
        <v>31.62</v>
      </c>
      <c r="AF1335" s="25">
        <v>6.5100000000000007</v>
      </c>
      <c r="AG1335" s="25">
        <v>34.410000000000004</v>
      </c>
      <c r="AH1335" s="25">
        <v>22.32</v>
      </c>
      <c r="AI1335" s="25">
        <v>10.23</v>
      </c>
      <c r="AJ1335" s="25">
        <v>44.64</v>
      </c>
      <c r="AK1335" s="25">
        <v>44.64</v>
      </c>
      <c r="AL1335" s="25">
        <v>0</v>
      </c>
      <c r="AM1335" s="25">
        <v>18.600000000000001</v>
      </c>
      <c r="AN1335" s="25">
        <v>0</v>
      </c>
      <c r="AO1335" s="25">
        <v>0</v>
      </c>
      <c r="AP1335" s="25">
        <v>6.5100000000000007</v>
      </c>
      <c r="AQ1335" s="25">
        <v>0</v>
      </c>
      <c r="AR1335" s="25">
        <v>8.370000000000001</v>
      </c>
      <c r="AS1335" s="25">
        <v>3.72</v>
      </c>
      <c r="AT1335" s="25">
        <v>12.09</v>
      </c>
      <c r="AU1335" s="25">
        <v>0</v>
      </c>
      <c r="AV1335" s="25">
        <v>7.44</v>
      </c>
      <c r="AW1335" s="25">
        <v>7.44</v>
      </c>
      <c r="AX1335" s="25">
        <v>0.93</v>
      </c>
      <c r="AY1335" s="25">
        <v>45.57</v>
      </c>
      <c r="AZ1335" s="25">
        <v>25.110000000000003</v>
      </c>
      <c r="BA1335" s="25">
        <v>0</v>
      </c>
      <c r="BB1335" s="25">
        <v>22.32</v>
      </c>
      <c r="BC1335" s="25">
        <v>16.740000000000002</v>
      </c>
      <c r="BD1335" s="25">
        <v>0</v>
      </c>
      <c r="BE1335" s="25">
        <v>3.72</v>
      </c>
      <c r="BF1335" s="25">
        <v>26.970000000000002</v>
      </c>
      <c r="BG1335" s="25">
        <v>0</v>
      </c>
      <c r="BH1335" s="25">
        <v>1.86</v>
      </c>
      <c r="BI1335" s="25">
        <v>5.58</v>
      </c>
      <c r="BJ1335" s="25">
        <v>19.53</v>
      </c>
      <c r="BK1335" s="25">
        <v>6.5100000000000007</v>
      </c>
      <c r="BL1335" s="25">
        <v>0</v>
      </c>
      <c r="BM1335" s="25">
        <v>14.88</v>
      </c>
      <c r="BN1335" s="25">
        <v>39.99</v>
      </c>
      <c r="BO1335" t="s">
        <v>40</v>
      </c>
    </row>
    <row r="1336" spans="1:67" x14ac:dyDescent="0.25">
      <c r="A1336" s="6">
        <v>45039</v>
      </c>
      <c r="B1336" t="s">
        <v>10</v>
      </c>
      <c r="C1336">
        <v>23</v>
      </c>
      <c r="D1336">
        <f t="shared" si="133"/>
        <v>521.73</v>
      </c>
      <c r="E1336">
        <f t="shared" si="138"/>
        <v>212.04000000000002</v>
      </c>
      <c r="F1336">
        <f t="shared" si="139"/>
        <v>139.50000000000003</v>
      </c>
      <c r="G1336">
        <f t="shared" si="140"/>
        <v>123.69</v>
      </c>
      <c r="H1336">
        <f t="shared" si="141"/>
        <v>46.5</v>
      </c>
      <c r="I1336">
        <v>0</v>
      </c>
      <c r="J1336" s="22">
        <v>0.86490000000000011</v>
      </c>
      <c r="K1336" s="22">
        <v>0.83700000000000008</v>
      </c>
      <c r="L1336" s="22">
        <v>0.65100000000000013</v>
      </c>
      <c r="M1336" s="22">
        <v>0.77190000000000014</v>
      </c>
      <c r="N1336" s="22">
        <v>0.79049999999999998</v>
      </c>
      <c r="O1336" s="24">
        <v>0.53010000000000013</v>
      </c>
      <c r="P1336" s="24">
        <v>0.80910000000000004</v>
      </c>
      <c r="Q1336" s="24">
        <v>0.64170000000000005</v>
      </c>
      <c r="R1336" s="24">
        <v>0.80910000000000004</v>
      </c>
      <c r="S1336" s="24">
        <v>0.85560000000000003</v>
      </c>
      <c r="T1336" s="24">
        <v>0.5766</v>
      </c>
      <c r="U1336" s="24">
        <v>0.66959999999999997</v>
      </c>
      <c r="V1336" s="24">
        <v>0.93</v>
      </c>
      <c r="W1336" s="24">
        <v>0.6603</v>
      </c>
      <c r="X1336" s="24">
        <v>0.79049999999999998</v>
      </c>
      <c r="Y1336" s="24">
        <v>0.78120000000000001</v>
      </c>
      <c r="Z1336" s="24">
        <v>0.80910000000000004</v>
      </c>
      <c r="AA1336" s="25">
        <v>11.16</v>
      </c>
      <c r="AB1336" s="25">
        <v>1.86</v>
      </c>
      <c r="AC1336" s="25">
        <v>25.110000000000003</v>
      </c>
      <c r="AD1336" s="25">
        <v>25.110000000000003</v>
      </c>
      <c r="AE1336" s="25">
        <v>13.950000000000001</v>
      </c>
      <c r="AF1336" s="25">
        <v>18.600000000000001</v>
      </c>
      <c r="AG1336" s="25">
        <v>18.600000000000001</v>
      </c>
      <c r="AH1336" s="25">
        <v>0</v>
      </c>
      <c r="AI1336" s="25">
        <v>19.53</v>
      </c>
      <c r="AJ1336" s="25">
        <v>5.58</v>
      </c>
      <c r="AK1336" s="25">
        <v>12.09</v>
      </c>
      <c r="AL1336" s="25">
        <v>0</v>
      </c>
      <c r="AM1336" s="25">
        <v>0</v>
      </c>
      <c r="AN1336" s="25">
        <v>0</v>
      </c>
      <c r="AO1336" s="25">
        <v>0</v>
      </c>
      <c r="AP1336" s="25">
        <v>4.6500000000000004</v>
      </c>
      <c r="AQ1336" s="25">
        <v>0</v>
      </c>
      <c r="AR1336" s="25">
        <v>31.62</v>
      </c>
      <c r="AS1336" s="25">
        <v>10.23</v>
      </c>
      <c r="AT1336" s="25">
        <v>0</v>
      </c>
      <c r="AU1336" s="25">
        <v>0.93</v>
      </c>
      <c r="AV1336" s="25">
        <v>3.72</v>
      </c>
      <c r="AW1336" s="25">
        <v>10.23</v>
      </c>
      <c r="AX1336" s="25">
        <v>0</v>
      </c>
      <c r="AY1336" s="25">
        <v>23.25</v>
      </c>
      <c r="AZ1336" s="25">
        <v>35.340000000000003</v>
      </c>
      <c r="BA1336" s="25">
        <v>0</v>
      </c>
      <c r="BB1336" s="25">
        <v>35.340000000000003</v>
      </c>
      <c r="BC1336" s="25">
        <v>9.3000000000000007</v>
      </c>
      <c r="BD1336" s="25">
        <v>5.58</v>
      </c>
      <c r="BE1336" s="25">
        <v>14.88</v>
      </c>
      <c r="BF1336" s="25">
        <v>13.020000000000001</v>
      </c>
      <c r="BG1336" s="25">
        <v>50.220000000000006</v>
      </c>
      <c r="BH1336" s="25">
        <v>24.18</v>
      </c>
      <c r="BI1336" s="25">
        <v>25.110000000000003</v>
      </c>
      <c r="BJ1336" s="25">
        <v>28.830000000000002</v>
      </c>
      <c r="BK1336" s="25">
        <v>13.950000000000001</v>
      </c>
      <c r="BL1336" s="25">
        <v>0</v>
      </c>
      <c r="BM1336" s="25">
        <v>4.6500000000000004</v>
      </c>
      <c r="BN1336" s="25">
        <v>37.200000000000003</v>
      </c>
      <c r="BO1336" t="s">
        <v>40</v>
      </c>
    </row>
    <row r="1337" spans="1:67" x14ac:dyDescent="0.25">
      <c r="A1337" s="6">
        <v>45040</v>
      </c>
      <c r="B1337" t="s">
        <v>10</v>
      </c>
      <c r="C1337">
        <v>24</v>
      </c>
      <c r="D1337">
        <f t="shared" si="133"/>
        <v>507.78000000000009</v>
      </c>
      <c r="E1337">
        <f t="shared" si="138"/>
        <v>151.59000000000003</v>
      </c>
      <c r="F1337">
        <f t="shared" si="139"/>
        <v>83.700000000000017</v>
      </c>
      <c r="G1337">
        <f t="shared" si="140"/>
        <v>153.45000000000002</v>
      </c>
      <c r="H1337">
        <f t="shared" si="141"/>
        <v>119.04</v>
      </c>
      <c r="I1337">
        <v>0</v>
      </c>
      <c r="J1337" s="22">
        <v>0.44640000000000002</v>
      </c>
      <c r="K1337" s="22">
        <v>0.72540000000000004</v>
      </c>
      <c r="L1337" s="22">
        <v>0.33479999999999999</v>
      </c>
      <c r="M1337" s="22">
        <v>0.80910000000000004</v>
      </c>
      <c r="N1337" s="22">
        <v>0.86490000000000011</v>
      </c>
      <c r="O1337" s="24">
        <v>0.79049999999999998</v>
      </c>
      <c r="P1337" s="24">
        <v>0.63240000000000007</v>
      </c>
      <c r="Q1337" s="24">
        <v>0.77190000000000014</v>
      </c>
      <c r="R1337" s="24">
        <v>0.48360000000000003</v>
      </c>
      <c r="S1337" s="24">
        <v>0.66959999999999997</v>
      </c>
      <c r="T1337" s="24">
        <v>0.71610000000000007</v>
      </c>
      <c r="U1337" s="24">
        <v>0.38130000000000003</v>
      </c>
      <c r="V1337" s="24">
        <v>0.8277000000000001</v>
      </c>
      <c r="W1337" s="24">
        <v>0.83700000000000008</v>
      </c>
      <c r="X1337" s="24">
        <v>0.65100000000000013</v>
      </c>
      <c r="Y1337" s="24">
        <v>0.40920000000000001</v>
      </c>
      <c r="Z1337" s="24">
        <v>0.41850000000000004</v>
      </c>
      <c r="AA1337" s="25">
        <v>8.370000000000001</v>
      </c>
      <c r="AB1337" s="25">
        <v>0</v>
      </c>
      <c r="AC1337" s="25">
        <v>7.44</v>
      </c>
      <c r="AD1337" s="25">
        <v>9.3000000000000007</v>
      </c>
      <c r="AE1337" s="25">
        <v>12.09</v>
      </c>
      <c r="AF1337" s="25">
        <v>8.370000000000001</v>
      </c>
      <c r="AG1337" s="25">
        <v>0</v>
      </c>
      <c r="AH1337" s="25">
        <v>13.020000000000001</v>
      </c>
      <c r="AI1337" s="25">
        <v>0</v>
      </c>
      <c r="AJ1337" s="25">
        <v>25.110000000000003</v>
      </c>
      <c r="AK1337" s="25">
        <v>9.3000000000000007</v>
      </c>
      <c r="AL1337" s="25">
        <v>16.740000000000002</v>
      </c>
      <c r="AM1337" s="25">
        <v>0</v>
      </c>
      <c r="AN1337" s="25">
        <v>16.740000000000002</v>
      </c>
      <c r="AO1337" s="25">
        <v>0</v>
      </c>
      <c r="AP1337" s="25">
        <v>20.46</v>
      </c>
      <c r="AQ1337" s="25">
        <v>7.44</v>
      </c>
      <c r="AR1337" s="25">
        <v>14.88</v>
      </c>
      <c r="AS1337" s="25">
        <v>14.88</v>
      </c>
      <c r="AT1337" s="25">
        <v>27.900000000000002</v>
      </c>
      <c r="AU1337" s="25">
        <v>0</v>
      </c>
      <c r="AV1337" s="25">
        <v>26.040000000000003</v>
      </c>
      <c r="AW1337" s="25">
        <v>34.410000000000004</v>
      </c>
      <c r="AX1337" s="25">
        <v>31.62</v>
      </c>
      <c r="AY1337" s="25">
        <v>0</v>
      </c>
      <c r="AZ1337" s="25">
        <v>3.72</v>
      </c>
      <c r="BA1337" s="25">
        <v>0.93</v>
      </c>
      <c r="BB1337" s="25">
        <v>36.270000000000003</v>
      </c>
      <c r="BC1337" s="25">
        <v>20.46</v>
      </c>
      <c r="BD1337" s="25">
        <v>0</v>
      </c>
      <c r="BE1337" s="25">
        <v>20.46</v>
      </c>
      <c r="BF1337" s="25">
        <v>16.740000000000002</v>
      </c>
      <c r="BG1337" s="25">
        <v>0</v>
      </c>
      <c r="BH1337" s="25">
        <v>0</v>
      </c>
      <c r="BI1337" s="25">
        <v>34.410000000000004</v>
      </c>
      <c r="BJ1337" s="25">
        <v>1.86</v>
      </c>
      <c r="BK1337" s="25">
        <v>41.85</v>
      </c>
      <c r="BL1337" s="25">
        <v>20.46</v>
      </c>
      <c r="BM1337" s="25">
        <v>15.81</v>
      </c>
      <c r="BN1337" s="25">
        <v>0</v>
      </c>
      <c r="BO1337" t="s">
        <v>40</v>
      </c>
    </row>
    <row r="1338" spans="1:67" x14ac:dyDescent="0.25">
      <c r="A1338" s="6">
        <v>45041</v>
      </c>
      <c r="B1338" t="s">
        <v>10</v>
      </c>
      <c r="C1338">
        <v>25</v>
      </c>
      <c r="D1338">
        <f t="shared" si="133"/>
        <v>358.98</v>
      </c>
      <c r="E1338">
        <f t="shared" si="138"/>
        <v>80.910000000000011</v>
      </c>
      <c r="F1338">
        <f t="shared" si="139"/>
        <v>37.200000000000003</v>
      </c>
      <c r="G1338">
        <f t="shared" si="140"/>
        <v>115.32</v>
      </c>
      <c r="H1338">
        <f t="shared" si="141"/>
        <v>125.55000000000001</v>
      </c>
      <c r="I1338">
        <v>0</v>
      </c>
      <c r="J1338" s="22">
        <v>0.51150000000000007</v>
      </c>
      <c r="K1338" s="22">
        <v>0.50220000000000009</v>
      </c>
      <c r="L1338" s="22">
        <v>0.74400000000000011</v>
      </c>
      <c r="M1338" s="22">
        <v>0.80910000000000004</v>
      </c>
      <c r="N1338" s="22">
        <v>0.92070000000000007</v>
      </c>
      <c r="O1338" s="24">
        <v>0.66959999999999997</v>
      </c>
      <c r="P1338" s="24">
        <v>0.60450000000000004</v>
      </c>
      <c r="Q1338" s="24">
        <v>0.59520000000000006</v>
      </c>
      <c r="R1338" s="24">
        <v>0.69750000000000001</v>
      </c>
      <c r="S1338" s="24">
        <v>0.59520000000000006</v>
      </c>
      <c r="T1338" s="24">
        <v>0.36270000000000002</v>
      </c>
      <c r="U1338" s="24">
        <v>0.38130000000000003</v>
      </c>
      <c r="V1338" s="24">
        <v>0.83700000000000008</v>
      </c>
      <c r="W1338" s="24">
        <v>0.76260000000000006</v>
      </c>
      <c r="X1338" s="24">
        <v>0.88350000000000006</v>
      </c>
      <c r="Y1338" s="24">
        <v>0.76260000000000006</v>
      </c>
      <c r="Z1338" s="24">
        <v>0.8277000000000001</v>
      </c>
      <c r="AA1338" s="25">
        <v>12.09</v>
      </c>
      <c r="AB1338" s="25">
        <v>0</v>
      </c>
      <c r="AC1338" s="25">
        <v>0</v>
      </c>
      <c r="AD1338" s="25">
        <v>1.86</v>
      </c>
      <c r="AE1338" s="25">
        <v>17.670000000000002</v>
      </c>
      <c r="AF1338" s="25">
        <v>5.58</v>
      </c>
      <c r="AG1338" s="25">
        <v>0</v>
      </c>
      <c r="AH1338" s="25">
        <v>0</v>
      </c>
      <c r="AI1338" s="25">
        <v>0</v>
      </c>
      <c r="AJ1338" s="25">
        <v>0</v>
      </c>
      <c r="AK1338" s="25">
        <v>4.6500000000000004</v>
      </c>
      <c r="AL1338" s="25">
        <v>25.110000000000003</v>
      </c>
      <c r="AM1338" s="25">
        <v>0</v>
      </c>
      <c r="AN1338" s="25">
        <v>1.86</v>
      </c>
      <c r="AO1338" s="25">
        <v>20.46</v>
      </c>
      <c r="AP1338" s="25">
        <v>0</v>
      </c>
      <c r="AQ1338" s="25">
        <v>42.78</v>
      </c>
      <c r="AR1338" s="25">
        <v>2.79</v>
      </c>
      <c r="AS1338" s="25">
        <v>0</v>
      </c>
      <c r="AT1338" s="25">
        <v>32.550000000000004</v>
      </c>
      <c r="AU1338" s="25">
        <v>15.81</v>
      </c>
      <c r="AV1338" s="25">
        <v>41.85</v>
      </c>
      <c r="AW1338" s="25">
        <v>2.79</v>
      </c>
      <c r="AX1338" s="25">
        <v>0</v>
      </c>
      <c r="AY1338" s="25">
        <v>0</v>
      </c>
      <c r="AZ1338" s="25">
        <v>13.020000000000001</v>
      </c>
      <c r="BA1338" s="25">
        <v>9.3000000000000007</v>
      </c>
      <c r="BB1338" s="25">
        <v>32.550000000000004</v>
      </c>
      <c r="BC1338" s="25">
        <v>0</v>
      </c>
      <c r="BD1338" s="25">
        <v>0</v>
      </c>
      <c r="BE1338" s="25">
        <v>13.950000000000001</v>
      </c>
      <c r="BF1338" s="25">
        <v>0</v>
      </c>
      <c r="BG1338" s="25">
        <v>6.5100000000000007</v>
      </c>
      <c r="BH1338" s="25">
        <v>47.43</v>
      </c>
      <c r="BI1338" s="25">
        <v>0</v>
      </c>
      <c r="BJ1338" s="25">
        <v>0</v>
      </c>
      <c r="BK1338" s="25">
        <v>0</v>
      </c>
      <c r="BL1338" s="25">
        <v>0</v>
      </c>
      <c r="BM1338" s="25">
        <v>8.370000000000001</v>
      </c>
      <c r="BN1338" s="25">
        <v>4.6500000000000004</v>
      </c>
      <c r="BO1338" t="s">
        <v>40</v>
      </c>
    </row>
    <row r="1339" spans="1:67" x14ac:dyDescent="0.25">
      <c r="A1339" s="6">
        <v>45042</v>
      </c>
      <c r="B1339" t="s">
        <v>10</v>
      </c>
      <c r="C1339">
        <v>26</v>
      </c>
      <c r="D1339">
        <f t="shared" si="133"/>
        <v>369.21000000000004</v>
      </c>
      <c r="E1339">
        <f t="shared" si="138"/>
        <v>99.510000000000019</v>
      </c>
      <c r="F1339">
        <f t="shared" si="139"/>
        <v>38.130000000000003</v>
      </c>
      <c r="G1339">
        <f t="shared" si="140"/>
        <v>121.83000000000001</v>
      </c>
      <c r="H1339">
        <f t="shared" si="141"/>
        <v>109.74000000000001</v>
      </c>
      <c r="I1339">
        <v>0</v>
      </c>
      <c r="J1339" s="22">
        <v>0.41850000000000004</v>
      </c>
      <c r="K1339" s="22">
        <v>0.50220000000000009</v>
      </c>
      <c r="L1339" s="22">
        <v>0.68820000000000003</v>
      </c>
      <c r="M1339" s="22">
        <v>0.55800000000000005</v>
      </c>
      <c r="N1339" s="22">
        <v>0.84630000000000005</v>
      </c>
      <c r="O1339" s="24">
        <v>0.92070000000000007</v>
      </c>
      <c r="P1339" s="24">
        <v>0.70680000000000009</v>
      </c>
      <c r="Q1339" s="24">
        <v>0.77190000000000014</v>
      </c>
      <c r="R1339" s="24">
        <v>0.61380000000000001</v>
      </c>
      <c r="S1339" s="24">
        <v>0.47430000000000005</v>
      </c>
      <c r="T1339" s="24">
        <v>0.89280000000000004</v>
      </c>
      <c r="U1339" s="24">
        <v>0.41850000000000004</v>
      </c>
      <c r="V1339" s="24">
        <v>0.8277000000000001</v>
      </c>
      <c r="W1339" s="24">
        <v>0.70680000000000009</v>
      </c>
      <c r="X1339" s="24">
        <v>0.85560000000000003</v>
      </c>
      <c r="Y1339" s="24">
        <v>0.79049999999999998</v>
      </c>
      <c r="Z1339" s="24">
        <v>0.85560000000000003</v>
      </c>
      <c r="AA1339" s="25">
        <v>0</v>
      </c>
      <c r="AB1339" s="25">
        <v>4.6500000000000004</v>
      </c>
      <c r="AC1339" s="25">
        <v>0</v>
      </c>
      <c r="AD1339" s="25">
        <v>0</v>
      </c>
      <c r="AE1339" s="25">
        <v>4.6500000000000004</v>
      </c>
      <c r="AF1339" s="25">
        <v>9.3000000000000007</v>
      </c>
      <c r="AG1339" s="25">
        <v>0</v>
      </c>
      <c r="AH1339" s="25">
        <v>0</v>
      </c>
      <c r="AI1339" s="25">
        <v>0</v>
      </c>
      <c r="AJ1339" s="25">
        <v>19.53</v>
      </c>
      <c r="AK1339" s="25">
        <v>6.5100000000000531</v>
      </c>
      <c r="AL1339" s="25">
        <v>18.600000000000001</v>
      </c>
      <c r="AM1339" s="25">
        <v>3.72</v>
      </c>
      <c r="AN1339" s="25">
        <v>7.44</v>
      </c>
      <c r="AO1339" s="25">
        <v>18.600000000000001</v>
      </c>
      <c r="AP1339" s="25">
        <v>31.62</v>
      </c>
      <c r="AQ1339" s="25">
        <v>3.72</v>
      </c>
      <c r="AR1339" s="25">
        <v>0</v>
      </c>
      <c r="AS1339" s="25">
        <v>26.040000000000003</v>
      </c>
      <c r="AT1339" s="25">
        <v>0</v>
      </c>
      <c r="AU1339" s="25">
        <v>27.900000000000002</v>
      </c>
      <c r="AV1339" s="25">
        <v>1.86</v>
      </c>
      <c r="AW1339" s="25">
        <v>0</v>
      </c>
      <c r="AX1339" s="25">
        <v>34.410000000000004</v>
      </c>
      <c r="AY1339" s="25">
        <v>34.410000000000004</v>
      </c>
      <c r="AZ1339" s="25">
        <v>0</v>
      </c>
      <c r="BA1339" s="25">
        <v>19.53</v>
      </c>
      <c r="BB1339" s="25">
        <v>1.86</v>
      </c>
      <c r="BC1339" s="25">
        <v>0</v>
      </c>
      <c r="BD1339" s="25">
        <v>1.86</v>
      </c>
      <c r="BE1339" s="25">
        <v>33.480000000000004</v>
      </c>
      <c r="BF1339" s="25">
        <v>6.5100000000000007</v>
      </c>
      <c r="BG1339" s="25">
        <v>3.72</v>
      </c>
      <c r="BH1339" s="25">
        <v>2.79</v>
      </c>
      <c r="BI1339" s="25">
        <v>2.79</v>
      </c>
      <c r="BJ1339" s="25">
        <v>17.670000000000002</v>
      </c>
      <c r="BK1339" s="25">
        <v>26.040000000000003</v>
      </c>
      <c r="BL1339" s="25">
        <v>0</v>
      </c>
      <c r="BM1339" s="25">
        <v>0</v>
      </c>
      <c r="BN1339" s="25">
        <v>6.5100000000000007</v>
      </c>
      <c r="BO1339" t="s">
        <v>40</v>
      </c>
    </row>
    <row r="1340" spans="1:67" x14ac:dyDescent="0.25">
      <c r="A1340" s="6">
        <v>45043</v>
      </c>
      <c r="B1340" t="s">
        <v>10</v>
      </c>
      <c r="C1340">
        <v>27</v>
      </c>
      <c r="D1340">
        <f t="shared" si="133"/>
        <v>485.46000000000015</v>
      </c>
      <c r="E1340">
        <f t="shared" si="138"/>
        <v>139.50000000000003</v>
      </c>
      <c r="F1340">
        <f t="shared" si="139"/>
        <v>154.38</v>
      </c>
      <c r="G1340">
        <f t="shared" si="140"/>
        <v>85.560000000000116</v>
      </c>
      <c r="H1340">
        <f t="shared" si="141"/>
        <v>106.02000000000001</v>
      </c>
      <c r="I1340">
        <v>0</v>
      </c>
      <c r="J1340" s="22">
        <v>0.36270000000000002</v>
      </c>
      <c r="K1340" s="22">
        <v>0.60450000000000004</v>
      </c>
      <c r="L1340" s="22">
        <v>0.65100000000000013</v>
      </c>
      <c r="M1340" s="22">
        <v>0.70680000000000009</v>
      </c>
      <c r="N1340" s="22">
        <v>0.53010000000000013</v>
      </c>
      <c r="O1340" s="24">
        <v>0.74400000000000011</v>
      </c>
      <c r="P1340" s="24">
        <v>0.89280000000000004</v>
      </c>
      <c r="Q1340" s="24">
        <v>0.23250000000000001</v>
      </c>
      <c r="R1340" s="24">
        <v>0.56730000000000003</v>
      </c>
      <c r="S1340" s="24">
        <v>0.91139999999999999</v>
      </c>
      <c r="T1340" s="24">
        <v>0.87420000000000009</v>
      </c>
      <c r="U1340" s="24">
        <v>0.38130000000000003</v>
      </c>
      <c r="V1340" s="24">
        <v>0.38130000000000003</v>
      </c>
      <c r="W1340" s="24">
        <v>0.93</v>
      </c>
      <c r="X1340" s="24">
        <v>0.6603</v>
      </c>
      <c r="Y1340" s="24">
        <v>0.77190000000000014</v>
      </c>
      <c r="Z1340" s="24">
        <v>0.77190000000000014</v>
      </c>
      <c r="AA1340" s="25">
        <v>0</v>
      </c>
      <c r="AB1340" s="25">
        <v>11.16</v>
      </c>
      <c r="AC1340" s="25">
        <v>0</v>
      </c>
      <c r="AD1340" s="25">
        <v>0</v>
      </c>
      <c r="AE1340" s="25">
        <v>47.43</v>
      </c>
      <c r="AF1340" s="25">
        <v>45.57</v>
      </c>
      <c r="AG1340" s="25">
        <v>31.62</v>
      </c>
      <c r="AH1340" s="25">
        <v>0</v>
      </c>
      <c r="AI1340" s="25">
        <v>0</v>
      </c>
      <c r="AJ1340" s="25">
        <v>18.600000000000001</v>
      </c>
      <c r="AK1340" s="25">
        <v>0</v>
      </c>
      <c r="AL1340" s="25">
        <v>0</v>
      </c>
      <c r="AM1340" s="25">
        <v>18.600000000000001</v>
      </c>
      <c r="AN1340" s="25">
        <v>3.72</v>
      </c>
      <c r="AO1340" s="25">
        <v>4.6500000000000004</v>
      </c>
      <c r="AP1340" s="25">
        <v>0</v>
      </c>
      <c r="AQ1340" s="25">
        <v>0</v>
      </c>
      <c r="AR1340" s="25">
        <v>7.44</v>
      </c>
      <c r="AS1340" s="25">
        <v>27.900000000000002</v>
      </c>
      <c r="AT1340" s="25">
        <v>43.71</v>
      </c>
      <c r="AU1340" s="25">
        <v>24.180000000000106</v>
      </c>
      <c r="AV1340" s="25">
        <v>14.88</v>
      </c>
      <c r="AW1340" s="25">
        <v>0</v>
      </c>
      <c r="AX1340" s="25">
        <v>3.72</v>
      </c>
      <c r="AY1340" s="25">
        <v>0.93</v>
      </c>
      <c r="AZ1340" s="25">
        <v>11.16</v>
      </c>
      <c r="BA1340" s="25">
        <v>27.900000000000002</v>
      </c>
      <c r="BB1340" s="25">
        <v>0.93</v>
      </c>
      <c r="BC1340" s="25">
        <v>0</v>
      </c>
      <c r="BD1340" s="25">
        <v>1.86</v>
      </c>
      <c r="BE1340" s="25">
        <v>0</v>
      </c>
      <c r="BF1340" s="25">
        <v>31.62</v>
      </c>
      <c r="BG1340" s="25">
        <v>0</v>
      </c>
      <c r="BH1340" s="25">
        <v>13.950000000000001</v>
      </c>
      <c r="BI1340" s="25">
        <v>33.480000000000004</v>
      </c>
      <c r="BJ1340" s="25">
        <v>25.110000000000003</v>
      </c>
      <c r="BK1340" s="25">
        <v>0</v>
      </c>
      <c r="BL1340" s="25">
        <v>22.32</v>
      </c>
      <c r="BM1340" s="25">
        <v>0</v>
      </c>
      <c r="BN1340" s="25">
        <v>13.020000000000001</v>
      </c>
      <c r="BO1340" t="s">
        <v>40</v>
      </c>
    </row>
    <row r="1341" spans="1:67" x14ac:dyDescent="0.25">
      <c r="A1341" s="6">
        <v>45044</v>
      </c>
      <c r="B1341" t="s">
        <v>10</v>
      </c>
      <c r="C1341">
        <v>28</v>
      </c>
      <c r="D1341">
        <f t="shared" ref="D1341:D1404" si="142">SUM(E1341:H1341)</f>
        <v>283.64999999999998</v>
      </c>
      <c r="E1341">
        <f t="shared" si="138"/>
        <v>96.72</v>
      </c>
      <c r="F1341">
        <f t="shared" si="139"/>
        <v>58.59</v>
      </c>
      <c r="G1341">
        <f t="shared" si="140"/>
        <v>77.19</v>
      </c>
      <c r="H1341">
        <f t="shared" si="141"/>
        <v>51.150000000000006</v>
      </c>
      <c r="I1341">
        <v>0</v>
      </c>
      <c r="J1341" s="22">
        <v>0.41850000000000004</v>
      </c>
      <c r="K1341" s="22">
        <v>0.53010000000000013</v>
      </c>
      <c r="L1341" s="22">
        <v>0.79980000000000007</v>
      </c>
      <c r="M1341" s="22">
        <v>0.91139999999999999</v>
      </c>
      <c r="N1341" s="22">
        <v>0.88350000000000006</v>
      </c>
      <c r="O1341" s="24">
        <v>0.55800000000000005</v>
      </c>
      <c r="P1341" s="24">
        <v>9.3000000000000013E-2</v>
      </c>
      <c r="Q1341" s="24">
        <v>0.93</v>
      </c>
      <c r="R1341" s="24">
        <v>0.92070000000000007</v>
      </c>
      <c r="S1341" s="24">
        <v>0.74400000000000011</v>
      </c>
      <c r="T1341" s="24">
        <v>0.65100000000000013</v>
      </c>
      <c r="U1341" s="24">
        <v>0.70680000000000009</v>
      </c>
      <c r="V1341" s="24">
        <v>0.87420000000000009</v>
      </c>
      <c r="W1341" s="24">
        <v>0.69750000000000001</v>
      </c>
      <c r="X1341" s="24">
        <v>0.24180000000000001</v>
      </c>
      <c r="Y1341" s="24">
        <v>0.81840000000000002</v>
      </c>
      <c r="Z1341" s="24">
        <v>0.39990000000000003</v>
      </c>
      <c r="AA1341" s="25">
        <v>0</v>
      </c>
      <c r="AB1341" s="25">
        <v>10.23</v>
      </c>
      <c r="AC1341" s="25">
        <v>0.93</v>
      </c>
      <c r="AD1341" s="25">
        <v>0</v>
      </c>
      <c r="AE1341" s="25">
        <v>6.5100000000000007</v>
      </c>
      <c r="AF1341" s="25">
        <v>27.900000000000002</v>
      </c>
      <c r="AG1341" s="25">
        <v>0</v>
      </c>
      <c r="AH1341" s="25">
        <v>4.6500000000000004</v>
      </c>
      <c r="AI1341" s="25">
        <v>0</v>
      </c>
      <c r="AJ1341" s="25">
        <v>8.370000000000001</v>
      </c>
      <c r="AK1341" s="25">
        <v>40.92</v>
      </c>
      <c r="AL1341" s="25">
        <v>3.72</v>
      </c>
      <c r="AM1341" s="25">
        <v>1.86</v>
      </c>
      <c r="AN1341" s="25">
        <v>10.23</v>
      </c>
      <c r="AO1341" s="25">
        <v>0</v>
      </c>
      <c r="AP1341" s="25">
        <v>0</v>
      </c>
      <c r="AQ1341" s="25">
        <v>5.58</v>
      </c>
      <c r="AR1341" s="25">
        <v>0</v>
      </c>
      <c r="AS1341" s="25">
        <v>14.88</v>
      </c>
      <c r="AT1341" s="25">
        <v>14.88</v>
      </c>
      <c r="AU1341" s="25">
        <v>21.39</v>
      </c>
      <c r="AV1341" s="25">
        <v>0</v>
      </c>
      <c r="AW1341" s="25">
        <v>20.46</v>
      </c>
      <c r="AX1341" s="25">
        <v>0.93</v>
      </c>
      <c r="AY1341" s="25">
        <v>7.44</v>
      </c>
      <c r="AZ1341" s="25">
        <v>3.72</v>
      </c>
      <c r="BA1341" s="25">
        <v>23.25</v>
      </c>
      <c r="BB1341" s="25">
        <v>0</v>
      </c>
      <c r="BC1341" s="25">
        <v>0</v>
      </c>
      <c r="BD1341" s="25">
        <v>0</v>
      </c>
      <c r="BE1341" s="25">
        <v>4.6500000000000004</v>
      </c>
      <c r="BF1341" s="25">
        <v>16.740000000000002</v>
      </c>
      <c r="BG1341" s="25">
        <v>15.81</v>
      </c>
      <c r="BH1341" s="25">
        <v>3.72</v>
      </c>
      <c r="BI1341" s="25">
        <v>1.86</v>
      </c>
      <c r="BJ1341" s="25">
        <v>12.09</v>
      </c>
      <c r="BK1341" s="25">
        <v>18.600000000000001</v>
      </c>
      <c r="BL1341" s="25">
        <v>7.44</v>
      </c>
      <c r="BM1341" s="25">
        <v>15.81</v>
      </c>
      <c r="BN1341" s="25">
        <v>0</v>
      </c>
      <c r="BO1341" t="s">
        <v>40</v>
      </c>
    </row>
    <row r="1342" spans="1:67" x14ac:dyDescent="0.25">
      <c r="A1342" s="6">
        <v>45045</v>
      </c>
      <c r="B1342" t="s">
        <v>10</v>
      </c>
      <c r="C1342">
        <v>29</v>
      </c>
      <c r="D1342">
        <f t="shared" si="142"/>
        <v>516.15000000000009</v>
      </c>
      <c r="E1342">
        <f t="shared" si="138"/>
        <v>99.51</v>
      </c>
      <c r="F1342">
        <f t="shared" si="139"/>
        <v>146.94</v>
      </c>
      <c r="G1342">
        <f t="shared" si="140"/>
        <v>128.34000000000003</v>
      </c>
      <c r="H1342">
        <f t="shared" si="141"/>
        <v>141.36000000000001</v>
      </c>
      <c r="I1342">
        <v>0</v>
      </c>
      <c r="J1342" s="22">
        <v>0.3906</v>
      </c>
      <c r="K1342" s="22">
        <v>0.54869999999999997</v>
      </c>
      <c r="L1342" s="22">
        <v>0.65100000000000013</v>
      </c>
      <c r="M1342" s="22">
        <v>0.8277000000000001</v>
      </c>
      <c r="N1342" s="22">
        <v>0.49290000000000006</v>
      </c>
      <c r="O1342" s="24">
        <v>0.85560000000000003</v>
      </c>
      <c r="P1342" s="24">
        <v>0.70680000000000009</v>
      </c>
      <c r="Q1342" s="24">
        <v>0.8277000000000001</v>
      </c>
      <c r="R1342" s="24">
        <v>0.56730000000000003</v>
      </c>
      <c r="S1342" s="24">
        <v>0.6603</v>
      </c>
      <c r="T1342" s="24">
        <v>0.58590000000000009</v>
      </c>
      <c r="U1342" s="24">
        <v>0.41850000000000004</v>
      </c>
      <c r="V1342" s="24">
        <v>0.91139999999999999</v>
      </c>
      <c r="W1342" s="24">
        <v>0.79980000000000007</v>
      </c>
      <c r="X1342" s="24">
        <v>0.24180000000000001</v>
      </c>
      <c r="Y1342" s="24">
        <v>0.25110000000000005</v>
      </c>
      <c r="Z1342" s="24">
        <v>0.27900000000000003</v>
      </c>
      <c r="AA1342" s="25">
        <v>31.62</v>
      </c>
      <c r="AB1342" s="25">
        <v>14.88</v>
      </c>
      <c r="AC1342" s="25">
        <v>0</v>
      </c>
      <c r="AD1342" s="25">
        <v>14.88</v>
      </c>
      <c r="AE1342" s="25">
        <v>0</v>
      </c>
      <c r="AF1342" s="25">
        <v>1.86</v>
      </c>
      <c r="AG1342" s="25">
        <v>13.950000000000001</v>
      </c>
      <c r="AH1342" s="25">
        <v>23.25</v>
      </c>
      <c r="AI1342" s="25">
        <v>10.23</v>
      </c>
      <c r="AJ1342" s="25">
        <v>36.270000000000003</v>
      </c>
      <c r="AK1342" s="25">
        <v>13.020000000000053</v>
      </c>
      <c r="AL1342" s="25">
        <v>4.6500000000000004</v>
      </c>
      <c r="AM1342" s="25">
        <v>17.670000000000002</v>
      </c>
      <c r="AN1342" s="25">
        <v>10.23</v>
      </c>
      <c r="AO1342" s="25">
        <v>23.25</v>
      </c>
      <c r="AP1342" s="25">
        <v>26.970000000000002</v>
      </c>
      <c r="AQ1342" s="25">
        <v>0</v>
      </c>
      <c r="AR1342" s="25">
        <v>7.44</v>
      </c>
      <c r="AS1342" s="25">
        <v>18.600000000000001</v>
      </c>
      <c r="AT1342" s="25">
        <v>32.550000000000004</v>
      </c>
      <c r="AU1342" s="25">
        <v>20.46</v>
      </c>
      <c r="AV1342" s="25">
        <v>0</v>
      </c>
      <c r="AW1342" s="25">
        <v>26.970000000000002</v>
      </c>
      <c r="AX1342" s="25">
        <v>33.480000000000004</v>
      </c>
      <c r="AY1342" s="25">
        <v>0</v>
      </c>
      <c r="AZ1342" s="25">
        <v>8.370000000000001</v>
      </c>
      <c r="BA1342" s="25">
        <v>0</v>
      </c>
      <c r="BB1342" s="25">
        <v>31.62</v>
      </c>
      <c r="BC1342" s="25">
        <v>3.72</v>
      </c>
      <c r="BD1342" s="25">
        <v>3.72</v>
      </c>
      <c r="BE1342" s="25">
        <v>40.92</v>
      </c>
      <c r="BF1342" s="25">
        <v>0</v>
      </c>
      <c r="BG1342" s="25">
        <v>4.6500000000000004</v>
      </c>
      <c r="BH1342" s="25">
        <v>14.88</v>
      </c>
      <c r="BI1342" s="25">
        <v>20.46</v>
      </c>
      <c r="BJ1342" s="25">
        <v>2.79</v>
      </c>
      <c r="BK1342" s="25">
        <v>0</v>
      </c>
      <c r="BL1342" s="25">
        <v>10.23</v>
      </c>
      <c r="BM1342" s="25">
        <v>5.58</v>
      </c>
      <c r="BN1342" s="25">
        <v>0</v>
      </c>
      <c r="BO1342" t="s">
        <v>40</v>
      </c>
    </row>
    <row r="1343" spans="1:67" x14ac:dyDescent="0.25">
      <c r="A1343" s="6">
        <v>45046</v>
      </c>
      <c r="B1343" t="s">
        <v>10</v>
      </c>
      <c r="C1343">
        <v>30</v>
      </c>
      <c r="D1343">
        <f t="shared" si="142"/>
        <v>502.20000000000005</v>
      </c>
      <c r="E1343">
        <f t="shared" si="138"/>
        <v>96.720000000000013</v>
      </c>
      <c r="F1343">
        <f t="shared" si="139"/>
        <v>93.930000000000021</v>
      </c>
      <c r="G1343">
        <f t="shared" si="140"/>
        <v>178.56</v>
      </c>
      <c r="H1343">
        <f t="shared" si="141"/>
        <v>132.99</v>
      </c>
      <c r="I1343">
        <v>0</v>
      </c>
      <c r="J1343" s="22">
        <v>0.45569999999999999</v>
      </c>
      <c r="K1343" s="22">
        <v>0.79980000000000007</v>
      </c>
      <c r="L1343" s="22">
        <v>0.66959999999999997</v>
      </c>
      <c r="M1343" s="22">
        <v>0.77190000000000014</v>
      </c>
      <c r="N1343" s="22">
        <v>0.54869999999999997</v>
      </c>
      <c r="O1343" s="24">
        <v>0.39990000000000003</v>
      </c>
      <c r="P1343" s="24">
        <v>0.70680000000000009</v>
      </c>
      <c r="Q1343" s="24">
        <v>0.53010000000000013</v>
      </c>
      <c r="R1343" s="24">
        <v>0.5766</v>
      </c>
      <c r="S1343" s="24">
        <v>0.63240000000000007</v>
      </c>
      <c r="T1343" s="24">
        <v>0.73470000000000002</v>
      </c>
      <c r="U1343" s="24">
        <v>0.45569999999999999</v>
      </c>
      <c r="V1343" s="24">
        <v>0.87420000000000009</v>
      </c>
      <c r="W1343" s="24">
        <v>0.77190000000000014</v>
      </c>
      <c r="X1343" s="24">
        <v>0.39990000000000003</v>
      </c>
      <c r="Y1343" s="24">
        <v>0.79980000000000007</v>
      </c>
      <c r="Z1343" s="24">
        <v>0.86490000000000011</v>
      </c>
      <c r="AA1343" s="25">
        <v>3.72</v>
      </c>
      <c r="AB1343" s="25">
        <v>8.370000000000001</v>
      </c>
      <c r="AC1343" s="25">
        <v>25.110000000000003</v>
      </c>
      <c r="AD1343" s="25">
        <v>12.09</v>
      </c>
      <c r="AE1343" s="25">
        <v>0</v>
      </c>
      <c r="AF1343" s="25">
        <v>4.6500000000000004</v>
      </c>
      <c r="AG1343" s="25">
        <v>17.670000000000002</v>
      </c>
      <c r="AH1343" s="25">
        <v>8.370000000000001</v>
      </c>
      <c r="AI1343" s="25">
        <v>5.58</v>
      </c>
      <c r="AJ1343" s="25">
        <v>8.370000000000001</v>
      </c>
      <c r="AK1343" s="25">
        <v>0</v>
      </c>
      <c r="AL1343" s="25">
        <v>42.78</v>
      </c>
      <c r="AM1343" s="25">
        <v>26.040000000000003</v>
      </c>
      <c r="AN1343" s="25">
        <v>12.09</v>
      </c>
      <c r="AO1343" s="25">
        <v>15.81</v>
      </c>
      <c r="AP1343" s="25">
        <v>6.5100000000000007</v>
      </c>
      <c r="AQ1343" s="25">
        <v>11.16</v>
      </c>
      <c r="AR1343" s="25">
        <v>13.020000000000001</v>
      </c>
      <c r="AS1343" s="25">
        <v>0</v>
      </c>
      <c r="AT1343" s="25">
        <v>5.58</v>
      </c>
      <c r="AU1343" s="25">
        <v>7.44</v>
      </c>
      <c r="AV1343" s="25">
        <v>12.09</v>
      </c>
      <c r="AW1343" s="25">
        <v>17.670000000000002</v>
      </c>
      <c r="AX1343" s="25">
        <v>26.040000000000003</v>
      </c>
      <c r="AY1343" s="25">
        <v>31.62</v>
      </c>
      <c r="AZ1343" s="25">
        <v>37.200000000000003</v>
      </c>
      <c r="BA1343" s="25">
        <v>6.5100000000000007</v>
      </c>
      <c r="BB1343" s="25">
        <v>26.970000000000002</v>
      </c>
      <c r="BC1343" s="25">
        <v>5.58</v>
      </c>
      <c r="BD1343" s="25">
        <v>7.44</v>
      </c>
      <c r="BE1343" s="25">
        <v>13.950000000000001</v>
      </c>
      <c r="BF1343" s="25">
        <v>0</v>
      </c>
      <c r="BG1343" s="25">
        <v>40.92</v>
      </c>
      <c r="BH1343" s="25">
        <v>0</v>
      </c>
      <c r="BI1343" s="25">
        <v>0</v>
      </c>
      <c r="BJ1343" s="25">
        <v>0</v>
      </c>
      <c r="BK1343" s="25">
        <v>21.39</v>
      </c>
      <c r="BL1343" s="25">
        <v>4.6500000000000004</v>
      </c>
      <c r="BM1343" s="25">
        <v>3.72</v>
      </c>
      <c r="BN1343" s="25">
        <v>12.09</v>
      </c>
      <c r="BO1343" t="s">
        <v>40</v>
      </c>
    </row>
    <row r="1344" spans="1:67" x14ac:dyDescent="0.25">
      <c r="B1344" t="s">
        <v>11</v>
      </c>
      <c r="C1344">
        <v>0.01</v>
      </c>
      <c r="D1344">
        <f t="shared" si="142"/>
        <v>0</v>
      </c>
      <c r="E1344">
        <v>0</v>
      </c>
      <c r="F1344">
        <v>0</v>
      </c>
      <c r="G1344">
        <v>0</v>
      </c>
      <c r="H1344">
        <v>0</v>
      </c>
      <c r="I1344">
        <v>0</v>
      </c>
      <c r="J1344" s="22">
        <v>0</v>
      </c>
      <c r="K1344" s="22">
        <v>0</v>
      </c>
      <c r="L1344" s="22">
        <v>0</v>
      </c>
      <c r="M1344" s="22">
        <v>0</v>
      </c>
      <c r="N1344" s="22">
        <v>0</v>
      </c>
      <c r="O1344" s="24">
        <v>0</v>
      </c>
      <c r="P1344" s="24">
        <v>0</v>
      </c>
      <c r="Q1344" s="24">
        <v>0</v>
      </c>
      <c r="R1344" s="24">
        <v>0</v>
      </c>
      <c r="S1344" s="24">
        <v>0</v>
      </c>
      <c r="T1344" s="24">
        <v>0</v>
      </c>
      <c r="U1344" s="24">
        <v>0</v>
      </c>
      <c r="V1344" s="24">
        <v>0</v>
      </c>
      <c r="W1344" s="24">
        <v>0</v>
      </c>
      <c r="X1344" s="24">
        <v>0</v>
      </c>
      <c r="Y1344" s="24">
        <v>0</v>
      </c>
      <c r="Z1344" s="24">
        <v>0</v>
      </c>
      <c r="AA1344" s="25">
        <v>0</v>
      </c>
      <c r="AB1344" s="25">
        <v>0</v>
      </c>
      <c r="AC1344" s="25">
        <v>0</v>
      </c>
      <c r="AD1344" s="25">
        <v>0</v>
      </c>
      <c r="AE1344" s="25">
        <v>0</v>
      </c>
      <c r="AF1344" s="25">
        <v>0</v>
      </c>
      <c r="AG1344" s="25">
        <v>0</v>
      </c>
      <c r="AH1344" s="25">
        <v>0</v>
      </c>
      <c r="AI1344" s="25">
        <v>0</v>
      </c>
      <c r="AJ1344" s="25">
        <v>0</v>
      </c>
      <c r="AK1344" s="25">
        <v>0</v>
      </c>
      <c r="AL1344" s="25">
        <v>0</v>
      </c>
      <c r="AM1344" s="25">
        <v>0</v>
      </c>
      <c r="AN1344" s="25">
        <v>0</v>
      </c>
      <c r="AO1344" s="25">
        <v>0</v>
      </c>
      <c r="AP1344" s="25">
        <v>0</v>
      </c>
      <c r="AQ1344" s="25">
        <v>0</v>
      </c>
      <c r="AR1344" s="25">
        <v>0</v>
      </c>
      <c r="AS1344" s="25">
        <v>0</v>
      </c>
      <c r="AT1344" s="25">
        <v>0</v>
      </c>
      <c r="AU1344" s="25">
        <v>0</v>
      </c>
      <c r="AV1344" s="25">
        <v>0</v>
      </c>
      <c r="AW1344" s="25">
        <v>0</v>
      </c>
      <c r="AX1344" s="25">
        <v>0</v>
      </c>
      <c r="AY1344" s="25">
        <v>0</v>
      </c>
      <c r="AZ1344" s="25">
        <v>0</v>
      </c>
      <c r="BA1344" s="25">
        <v>0</v>
      </c>
      <c r="BB1344" s="25">
        <v>0</v>
      </c>
      <c r="BC1344" s="25">
        <v>0</v>
      </c>
      <c r="BD1344" s="25">
        <v>0</v>
      </c>
      <c r="BE1344" s="25">
        <v>0</v>
      </c>
      <c r="BF1344" s="25">
        <v>0</v>
      </c>
      <c r="BG1344" s="25">
        <v>0</v>
      </c>
      <c r="BH1344" s="25">
        <v>0</v>
      </c>
      <c r="BI1344" s="25">
        <v>0</v>
      </c>
      <c r="BJ1344" s="25">
        <v>0</v>
      </c>
      <c r="BK1344" s="25">
        <v>0</v>
      </c>
      <c r="BL1344" s="25">
        <v>0</v>
      </c>
      <c r="BM1344" s="25">
        <v>0</v>
      </c>
      <c r="BN1344" s="25">
        <v>0</v>
      </c>
      <c r="BO1344" t="s">
        <v>237</v>
      </c>
    </row>
    <row r="1345" spans="1:67" x14ac:dyDescent="0.25">
      <c r="A1345" s="6">
        <v>45047</v>
      </c>
      <c r="B1345" t="s">
        <v>11</v>
      </c>
      <c r="C1345">
        <v>1</v>
      </c>
      <c r="D1345">
        <f t="shared" si="142"/>
        <v>423.15000000000009</v>
      </c>
      <c r="E1345">
        <f t="shared" ref="E1345:E1375" si="143">SUM(BE1345:BN1345)</f>
        <v>146.01000000000002</v>
      </c>
      <c r="F1345">
        <f t="shared" ref="F1345:F1375" si="144">SUM(AA1345:AJ1345)</f>
        <v>84.63</v>
      </c>
      <c r="G1345">
        <f t="shared" ref="G1345:G1375" si="145">SUM(AU1345:BD1345)</f>
        <v>79.050000000000011</v>
      </c>
      <c r="H1345">
        <f t="shared" ref="H1345:H1375" si="146">SUM(AL1345:AT1345)</f>
        <v>113.46000000000002</v>
      </c>
      <c r="I1345">
        <v>0</v>
      </c>
      <c r="J1345" s="22">
        <v>0.22320000000000001</v>
      </c>
      <c r="K1345" s="22">
        <v>0.89280000000000004</v>
      </c>
      <c r="L1345" s="22">
        <v>0.81840000000000002</v>
      </c>
      <c r="M1345" s="22">
        <v>0.91139999999999999</v>
      </c>
      <c r="N1345" s="22">
        <v>0.71610000000000007</v>
      </c>
      <c r="O1345" s="24">
        <v>0.86490000000000011</v>
      </c>
      <c r="P1345" s="24">
        <v>0.59520000000000006</v>
      </c>
      <c r="Q1345" s="24">
        <v>0.79980000000000007</v>
      </c>
      <c r="R1345" s="24">
        <v>0.52080000000000004</v>
      </c>
      <c r="S1345" s="24">
        <v>0.87420000000000009</v>
      </c>
      <c r="T1345" s="24">
        <v>0.84630000000000005</v>
      </c>
      <c r="U1345" s="24">
        <v>0.54869999999999997</v>
      </c>
      <c r="V1345" s="24">
        <v>0.48360000000000003</v>
      </c>
      <c r="W1345" s="24">
        <v>0.87420000000000009</v>
      </c>
      <c r="X1345" s="24">
        <v>0.91139999999999999</v>
      </c>
      <c r="Y1345" s="24">
        <v>0.29760000000000003</v>
      </c>
      <c r="Z1345" s="24">
        <v>0.88350000000000006</v>
      </c>
      <c r="AA1345" s="25">
        <v>3.72</v>
      </c>
      <c r="AB1345" s="25">
        <v>3.72</v>
      </c>
      <c r="AC1345" s="25">
        <v>12.09</v>
      </c>
      <c r="AD1345" s="25">
        <v>2.79</v>
      </c>
      <c r="AE1345" s="25">
        <v>0</v>
      </c>
      <c r="AF1345" s="25">
        <v>0</v>
      </c>
      <c r="AG1345" s="25">
        <v>26.040000000000003</v>
      </c>
      <c r="AH1345" s="25">
        <v>13.950000000000001</v>
      </c>
      <c r="AI1345" s="25">
        <v>11.16</v>
      </c>
      <c r="AJ1345" s="25">
        <v>11.16</v>
      </c>
      <c r="AK1345" s="25">
        <v>5.58</v>
      </c>
      <c r="AL1345" s="25">
        <v>33.480000000000004</v>
      </c>
      <c r="AM1345" s="25">
        <v>0</v>
      </c>
      <c r="AN1345" s="25">
        <v>0</v>
      </c>
      <c r="AO1345" s="25">
        <v>27.900000000000002</v>
      </c>
      <c r="AP1345" s="25">
        <v>12.09</v>
      </c>
      <c r="AQ1345" s="25">
        <v>0</v>
      </c>
      <c r="AR1345" s="25">
        <v>13.950000000000001</v>
      </c>
      <c r="AS1345" s="25">
        <v>21.39</v>
      </c>
      <c r="AT1345" s="25">
        <v>4.6500000000000004</v>
      </c>
      <c r="AU1345" s="25">
        <v>6.5100000000000007</v>
      </c>
      <c r="AV1345" s="25">
        <v>0</v>
      </c>
      <c r="AW1345" s="25">
        <v>10.23</v>
      </c>
      <c r="AX1345" s="25">
        <v>7.44</v>
      </c>
      <c r="AY1345" s="25">
        <v>0</v>
      </c>
      <c r="AZ1345" s="25">
        <v>15.81</v>
      </c>
      <c r="BA1345" s="25">
        <v>0</v>
      </c>
      <c r="BB1345" s="25">
        <v>0</v>
      </c>
      <c r="BC1345" s="25">
        <v>15.81</v>
      </c>
      <c r="BD1345" s="25">
        <v>23.25</v>
      </c>
      <c r="BE1345" s="25">
        <v>42.78</v>
      </c>
      <c r="BF1345" s="25">
        <v>0</v>
      </c>
      <c r="BG1345" s="25">
        <v>0</v>
      </c>
      <c r="BH1345" s="25">
        <v>0.93</v>
      </c>
      <c r="BI1345" s="25">
        <v>30.69</v>
      </c>
      <c r="BJ1345" s="25">
        <v>28.830000000000002</v>
      </c>
      <c r="BK1345" s="25">
        <v>0.93</v>
      </c>
      <c r="BL1345" s="25">
        <v>13.950000000000001</v>
      </c>
      <c r="BM1345" s="25">
        <v>23.25</v>
      </c>
      <c r="BN1345" s="25">
        <v>4.6500000000000004</v>
      </c>
      <c r="BO1345" t="s">
        <v>40</v>
      </c>
    </row>
    <row r="1346" spans="1:67" x14ac:dyDescent="0.25">
      <c r="A1346" s="6">
        <v>45048</v>
      </c>
      <c r="B1346" t="s">
        <v>11</v>
      </c>
      <c r="C1346">
        <v>2</v>
      </c>
      <c r="D1346">
        <f t="shared" si="142"/>
        <v>369.21000000000009</v>
      </c>
      <c r="E1346">
        <f t="shared" si="143"/>
        <v>67.89</v>
      </c>
      <c r="F1346">
        <f t="shared" si="144"/>
        <v>86.490000000000109</v>
      </c>
      <c r="G1346">
        <f t="shared" si="145"/>
        <v>107.88000000000001</v>
      </c>
      <c r="H1346">
        <f t="shared" si="146"/>
        <v>106.95</v>
      </c>
      <c r="I1346">
        <v>0</v>
      </c>
      <c r="J1346" s="22">
        <v>0.92070000000000007</v>
      </c>
      <c r="K1346" s="22">
        <v>0.45569999999999999</v>
      </c>
      <c r="L1346" s="22">
        <v>0.87420000000000009</v>
      </c>
      <c r="M1346" s="22">
        <v>0.88350000000000006</v>
      </c>
      <c r="N1346" s="22">
        <v>0.5766</v>
      </c>
      <c r="O1346" s="24">
        <v>0.43710000000000004</v>
      </c>
      <c r="P1346" s="24">
        <v>0.73470000000000002</v>
      </c>
      <c r="Q1346" s="24">
        <v>0.72540000000000004</v>
      </c>
      <c r="R1346" s="24">
        <v>0.67890000000000006</v>
      </c>
      <c r="S1346" s="24">
        <v>0.86490000000000011</v>
      </c>
      <c r="T1346" s="24">
        <v>0.23250000000000001</v>
      </c>
      <c r="U1346" s="24">
        <v>0.85560000000000003</v>
      </c>
      <c r="V1346" s="24">
        <v>0.71610000000000007</v>
      </c>
      <c r="W1346" s="24">
        <v>0.85560000000000003</v>
      </c>
      <c r="X1346" s="24">
        <v>0.90210000000000001</v>
      </c>
      <c r="Y1346" s="24">
        <v>0.83700000000000008</v>
      </c>
      <c r="Z1346" s="24">
        <v>0.75330000000000008</v>
      </c>
      <c r="AA1346" s="25">
        <v>12.090000000000106</v>
      </c>
      <c r="AB1346" s="25">
        <v>0</v>
      </c>
      <c r="AC1346" s="25">
        <v>24.18</v>
      </c>
      <c r="AD1346" s="25">
        <v>18.600000000000001</v>
      </c>
      <c r="AE1346" s="25">
        <v>4.6500000000000004</v>
      </c>
      <c r="AF1346" s="25">
        <v>14.88</v>
      </c>
      <c r="AG1346" s="25">
        <v>0</v>
      </c>
      <c r="AH1346" s="25">
        <v>0</v>
      </c>
      <c r="AI1346" s="25">
        <v>0</v>
      </c>
      <c r="AJ1346" s="25">
        <v>12.09</v>
      </c>
      <c r="AK1346" s="25">
        <v>40.92</v>
      </c>
      <c r="AL1346" s="25">
        <v>8.370000000000001</v>
      </c>
      <c r="AM1346" s="25">
        <v>29.76</v>
      </c>
      <c r="AN1346" s="25">
        <v>12.09</v>
      </c>
      <c r="AO1346" s="25">
        <v>0</v>
      </c>
      <c r="AP1346" s="25">
        <v>0.93</v>
      </c>
      <c r="AQ1346" s="25">
        <v>0.93</v>
      </c>
      <c r="AR1346" s="25">
        <v>30.69</v>
      </c>
      <c r="AS1346" s="25">
        <v>15.81</v>
      </c>
      <c r="AT1346" s="25">
        <v>8.370000000000001</v>
      </c>
      <c r="AU1346" s="25">
        <v>9.3000000000000007</v>
      </c>
      <c r="AV1346" s="25">
        <v>14.88</v>
      </c>
      <c r="AW1346" s="25">
        <v>21.39</v>
      </c>
      <c r="AX1346" s="25">
        <v>39.99</v>
      </c>
      <c r="AY1346" s="25">
        <v>0</v>
      </c>
      <c r="AZ1346" s="25">
        <v>2.79</v>
      </c>
      <c r="BA1346" s="25">
        <v>13.020000000000001</v>
      </c>
      <c r="BB1346" s="25">
        <v>2.79</v>
      </c>
      <c r="BC1346" s="25">
        <v>3.72</v>
      </c>
      <c r="BD1346" s="25">
        <v>0</v>
      </c>
      <c r="BE1346" s="25">
        <v>0</v>
      </c>
      <c r="BF1346" s="25">
        <v>8.370000000000001</v>
      </c>
      <c r="BG1346" s="25">
        <v>4.6500000000000004</v>
      </c>
      <c r="BH1346" s="25">
        <v>12.09</v>
      </c>
      <c r="BI1346" s="25">
        <v>3.72</v>
      </c>
      <c r="BJ1346" s="25">
        <v>0</v>
      </c>
      <c r="BK1346" s="25">
        <v>0</v>
      </c>
      <c r="BL1346" s="25">
        <v>5.58</v>
      </c>
      <c r="BM1346" s="25">
        <v>10.23</v>
      </c>
      <c r="BN1346" s="25">
        <v>23.25</v>
      </c>
      <c r="BO1346" t="s">
        <v>40</v>
      </c>
    </row>
    <row r="1347" spans="1:67" x14ac:dyDescent="0.25">
      <c r="A1347" s="6">
        <v>45049</v>
      </c>
      <c r="B1347" t="s">
        <v>11</v>
      </c>
      <c r="C1347">
        <v>3</v>
      </c>
      <c r="D1347">
        <f t="shared" si="142"/>
        <v>486.39000000000004</v>
      </c>
      <c r="E1347">
        <f t="shared" si="143"/>
        <v>75.33</v>
      </c>
      <c r="F1347">
        <f t="shared" si="144"/>
        <v>119.97000000000001</v>
      </c>
      <c r="G1347">
        <f t="shared" si="145"/>
        <v>158.10000000000002</v>
      </c>
      <c r="H1347">
        <f t="shared" si="146"/>
        <v>132.99</v>
      </c>
      <c r="I1347">
        <v>0</v>
      </c>
      <c r="J1347" s="22">
        <v>0.34410000000000002</v>
      </c>
      <c r="K1347" s="22">
        <v>0.8277000000000001</v>
      </c>
      <c r="L1347" s="22">
        <v>0.65100000000000013</v>
      </c>
      <c r="M1347" s="22">
        <v>0.78120000000000001</v>
      </c>
      <c r="N1347" s="22">
        <v>0.71610000000000007</v>
      </c>
      <c r="O1347" s="24">
        <v>0.38130000000000003</v>
      </c>
      <c r="P1347" s="24">
        <v>0.73470000000000002</v>
      </c>
      <c r="Q1347" s="24">
        <v>0.67890000000000006</v>
      </c>
      <c r="R1347" s="24">
        <v>0.8277000000000001</v>
      </c>
      <c r="S1347" s="24">
        <v>0.55800000000000005</v>
      </c>
      <c r="T1347" s="24">
        <v>0.58590000000000009</v>
      </c>
      <c r="U1347" s="24">
        <v>0.6603</v>
      </c>
      <c r="V1347" s="24">
        <v>0.70680000000000009</v>
      </c>
      <c r="W1347" s="24">
        <v>0.76260000000000006</v>
      </c>
      <c r="X1347" s="24">
        <v>0.41850000000000004</v>
      </c>
      <c r="Y1347" s="24">
        <v>0.87420000000000009</v>
      </c>
      <c r="Z1347" s="24">
        <v>0.75330000000000008</v>
      </c>
      <c r="AA1347" s="25">
        <v>35.340000000000003</v>
      </c>
      <c r="AB1347" s="25">
        <v>0</v>
      </c>
      <c r="AC1347" s="25">
        <v>18.600000000000001</v>
      </c>
      <c r="AD1347" s="25">
        <v>0.93</v>
      </c>
      <c r="AE1347" s="25">
        <v>21.39</v>
      </c>
      <c r="AF1347" s="25">
        <v>7.44</v>
      </c>
      <c r="AG1347" s="25">
        <v>1.86</v>
      </c>
      <c r="AH1347" s="25">
        <v>11.16</v>
      </c>
      <c r="AI1347" s="25">
        <v>16.740000000000002</v>
      </c>
      <c r="AJ1347" s="25">
        <v>6.5100000000000007</v>
      </c>
      <c r="AK1347" s="25">
        <v>0</v>
      </c>
      <c r="AL1347" s="25">
        <v>15.81</v>
      </c>
      <c r="AM1347" s="25">
        <v>8.370000000000001</v>
      </c>
      <c r="AN1347" s="25">
        <v>36.270000000000003</v>
      </c>
      <c r="AO1347" s="25">
        <v>34.410000000000004</v>
      </c>
      <c r="AP1347" s="25">
        <v>0</v>
      </c>
      <c r="AQ1347" s="25">
        <v>4.6500000000000004</v>
      </c>
      <c r="AR1347" s="25">
        <v>1.86</v>
      </c>
      <c r="AS1347" s="25">
        <v>13.020000000000001</v>
      </c>
      <c r="AT1347" s="25">
        <v>18.600000000000001</v>
      </c>
      <c r="AU1347" s="25">
        <v>18.600000000000001</v>
      </c>
      <c r="AV1347" s="25">
        <v>13.950000000000001</v>
      </c>
      <c r="AW1347" s="25">
        <v>0</v>
      </c>
      <c r="AX1347" s="25">
        <v>9.3000000000000007</v>
      </c>
      <c r="AY1347" s="25">
        <v>2.79</v>
      </c>
      <c r="AZ1347" s="25">
        <v>31.62</v>
      </c>
      <c r="BA1347" s="25">
        <v>9.3000000000000007</v>
      </c>
      <c r="BB1347" s="25">
        <v>10.23</v>
      </c>
      <c r="BC1347" s="25">
        <v>44.64</v>
      </c>
      <c r="BD1347" s="25">
        <v>17.670000000000002</v>
      </c>
      <c r="BE1347" s="25">
        <v>9.3000000000000007</v>
      </c>
      <c r="BF1347" s="25">
        <v>6.5100000000000007</v>
      </c>
      <c r="BG1347" s="25">
        <v>0</v>
      </c>
      <c r="BH1347" s="25">
        <v>21.39</v>
      </c>
      <c r="BI1347" s="25">
        <v>9.3000000000000007</v>
      </c>
      <c r="BJ1347" s="25">
        <v>3.72</v>
      </c>
      <c r="BK1347" s="25">
        <v>4.6500000000000004</v>
      </c>
      <c r="BL1347" s="25">
        <v>8.370000000000001</v>
      </c>
      <c r="BM1347" s="25">
        <v>11.16</v>
      </c>
      <c r="BN1347" s="25">
        <v>0.93</v>
      </c>
      <c r="BO1347" t="s">
        <v>40</v>
      </c>
    </row>
    <row r="1348" spans="1:67" x14ac:dyDescent="0.25">
      <c r="A1348" s="6">
        <v>45050</v>
      </c>
      <c r="B1348" t="s">
        <v>11</v>
      </c>
      <c r="C1348">
        <v>4</v>
      </c>
      <c r="D1348">
        <f t="shared" si="142"/>
        <v>451.98</v>
      </c>
      <c r="E1348">
        <f t="shared" si="143"/>
        <v>151.59000000000003</v>
      </c>
      <c r="F1348">
        <f t="shared" si="144"/>
        <v>83.7</v>
      </c>
      <c r="G1348">
        <f t="shared" si="145"/>
        <v>84.63000000000001</v>
      </c>
      <c r="H1348">
        <f t="shared" si="146"/>
        <v>132.06</v>
      </c>
      <c r="I1348">
        <v>0</v>
      </c>
      <c r="J1348" s="22">
        <v>0.69750000000000001</v>
      </c>
      <c r="K1348" s="22">
        <v>0.68820000000000003</v>
      </c>
      <c r="L1348" s="22">
        <v>0.66959999999999997</v>
      </c>
      <c r="M1348" s="22">
        <v>0.71610000000000007</v>
      </c>
      <c r="N1348" s="22">
        <v>0.61380000000000001</v>
      </c>
      <c r="O1348" s="24">
        <v>0.59520000000000006</v>
      </c>
      <c r="P1348" s="24">
        <v>0.56730000000000003</v>
      </c>
      <c r="Q1348" s="24">
        <v>0.61380000000000001</v>
      </c>
      <c r="R1348" s="24">
        <v>0.71610000000000007</v>
      </c>
      <c r="S1348" s="24">
        <v>0.63240000000000007</v>
      </c>
      <c r="T1348" s="24">
        <v>0.83700000000000008</v>
      </c>
      <c r="U1348" s="24">
        <v>0.85560000000000003</v>
      </c>
      <c r="V1348" s="24">
        <v>0.39990000000000003</v>
      </c>
      <c r="W1348" s="24">
        <v>0.86490000000000011</v>
      </c>
      <c r="X1348" s="24">
        <v>0.67890000000000006</v>
      </c>
      <c r="Y1348" s="24">
        <v>0.93</v>
      </c>
      <c r="Z1348" s="24">
        <v>0.38130000000000003</v>
      </c>
      <c r="AA1348" s="25">
        <v>17.670000000000002</v>
      </c>
      <c r="AB1348" s="25">
        <v>0</v>
      </c>
      <c r="AC1348" s="25">
        <v>0</v>
      </c>
      <c r="AD1348" s="25">
        <v>37.200000000000003</v>
      </c>
      <c r="AE1348" s="25">
        <v>13.950000000000001</v>
      </c>
      <c r="AF1348" s="25">
        <v>0</v>
      </c>
      <c r="AG1348" s="25">
        <v>0</v>
      </c>
      <c r="AH1348" s="25">
        <v>0</v>
      </c>
      <c r="AI1348" s="25">
        <v>14.88</v>
      </c>
      <c r="AJ1348" s="25">
        <v>0</v>
      </c>
      <c r="AK1348" s="25">
        <v>15.81</v>
      </c>
      <c r="AL1348" s="25">
        <v>15.81</v>
      </c>
      <c r="AM1348" s="25">
        <v>14.88</v>
      </c>
      <c r="AN1348" s="25">
        <v>13.950000000000001</v>
      </c>
      <c r="AO1348" s="25">
        <v>0</v>
      </c>
      <c r="AP1348" s="25">
        <v>31.62</v>
      </c>
      <c r="AQ1348" s="25">
        <v>25.110000000000003</v>
      </c>
      <c r="AR1348" s="25">
        <v>26.040000000000003</v>
      </c>
      <c r="AS1348" s="25">
        <v>1.86</v>
      </c>
      <c r="AT1348" s="25">
        <v>2.79</v>
      </c>
      <c r="AU1348" s="25">
        <v>19.53</v>
      </c>
      <c r="AV1348" s="25">
        <v>11.16</v>
      </c>
      <c r="AW1348" s="25">
        <v>0</v>
      </c>
      <c r="AX1348" s="25">
        <v>0</v>
      </c>
      <c r="AY1348" s="25">
        <v>26.040000000000003</v>
      </c>
      <c r="AZ1348" s="25">
        <v>1.86</v>
      </c>
      <c r="BA1348" s="25">
        <v>0</v>
      </c>
      <c r="BB1348" s="25">
        <v>13.020000000000001</v>
      </c>
      <c r="BC1348" s="25">
        <v>0</v>
      </c>
      <c r="BD1348" s="25">
        <v>13.020000000000014</v>
      </c>
      <c r="BE1348" s="25">
        <v>7.44</v>
      </c>
      <c r="BF1348" s="25">
        <v>0</v>
      </c>
      <c r="BG1348" s="25">
        <v>7.44</v>
      </c>
      <c r="BH1348" s="25">
        <v>19.53</v>
      </c>
      <c r="BI1348" s="25">
        <v>14.88</v>
      </c>
      <c r="BJ1348" s="25">
        <v>22.32</v>
      </c>
      <c r="BK1348" s="25">
        <v>27.900000000000002</v>
      </c>
      <c r="BL1348" s="25">
        <v>15.81</v>
      </c>
      <c r="BM1348" s="25">
        <v>21.39</v>
      </c>
      <c r="BN1348" s="25">
        <v>14.88</v>
      </c>
      <c r="BO1348" t="s">
        <v>40</v>
      </c>
    </row>
    <row r="1349" spans="1:67" x14ac:dyDescent="0.25">
      <c r="A1349" s="6">
        <v>45051</v>
      </c>
      <c r="B1349" t="s">
        <v>11</v>
      </c>
      <c r="C1349">
        <v>5</v>
      </c>
      <c r="D1349">
        <f t="shared" si="142"/>
        <v>356.19000000000017</v>
      </c>
      <c r="E1349">
        <f t="shared" si="143"/>
        <v>138.57000000000014</v>
      </c>
      <c r="F1349">
        <f t="shared" si="144"/>
        <v>99.51</v>
      </c>
      <c r="G1349">
        <f t="shared" si="145"/>
        <v>56.730000000000004</v>
      </c>
      <c r="H1349">
        <f t="shared" si="146"/>
        <v>61.38</v>
      </c>
      <c r="I1349">
        <v>1</v>
      </c>
      <c r="J1349" s="22">
        <v>0.27900000000000003</v>
      </c>
      <c r="K1349" s="22">
        <v>0.64170000000000005</v>
      </c>
      <c r="L1349" s="22">
        <v>0.74400000000000011</v>
      </c>
      <c r="M1349" s="22">
        <v>0.75330000000000008</v>
      </c>
      <c r="N1349" s="22">
        <v>0.68820000000000003</v>
      </c>
      <c r="O1349" s="24">
        <v>0.83700000000000008</v>
      </c>
      <c r="P1349" s="24">
        <v>0.73470000000000002</v>
      </c>
      <c r="Q1349" s="24">
        <v>0.79980000000000007</v>
      </c>
      <c r="R1349" s="24">
        <v>0.58590000000000009</v>
      </c>
      <c r="S1349" s="24">
        <v>0.89280000000000004</v>
      </c>
      <c r="T1349" s="24">
        <v>0.71610000000000007</v>
      </c>
      <c r="U1349" s="24">
        <v>0.35340000000000005</v>
      </c>
      <c r="V1349" s="24">
        <v>0.77190000000000014</v>
      </c>
      <c r="W1349" s="24">
        <v>0.79980000000000007</v>
      </c>
      <c r="X1349" s="24">
        <v>0.65100000000000013</v>
      </c>
      <c r="Y1349" s="24">
        <v>0.53939999999999999</v>
      </c>
      <c r="Z1349" s="24">
        <v>0.80910000000000004</v>
      </c>
      <c r="AA1349" s="25">
        <v>0</v>
      </c>
      <c r="AB1349" s="25">
        <v>8.370000000000001</v>
      </c>
      <c r="AC1349" s="25">
        <v>22.32</v>
      </c>
      <c r="AD1349" s="25">
        <v>7.44</v>
      </c>
      <c r="AE1349" s="25">
        <v>22.32</v>
      </c>
      <c r="AF1349" s="25">
        <v>3.72</v>
      </c>
      <c r="AG1349" s="25">
        <v>6.5100000000000007</v>
      </c>
      <c r="AH1349" s="25">
        <v>0</v>
      </c>
      <c r="AI1349" s="25">
        <v>25.110000000000003</v>
      </c>
      <c r="AJ1349" s="25">
        <v>3.72</v>
      </c>
      <c r="AK1349" s="25">
        <v>3.72</v>
      </c>
      <c r="AL1349" s="25">
        <v>2.79</v>
      </c>
      <c r="AM1349" s="25">
        <v>3.72</v>
      </c>
      <c r="AN1349" s="25">
        <v>12.09</v>
      </c>
      <c r="AO1349" s="25">
        <v>7.44</v>
      </c>
      <c r="AP1349" s="25">
        <v>9.3000000000000007</v>
      </c>
      <c r="AQ1349" s="25">
        <v>7.44</v>
      </c>
      <c r="AR1349" s="25">
        <v>12.09</v>
      </c>
      <c r="AS1349" s="25">
        <v>3.72</v>
      </c>
      <c r="AT1349" s="25">
        <v>2.79</v>
      </c>
      <c r="AU1349" s="25">
        <v>3.72</v>
      </c>
      <c r="AV1349" s="25">
        <v>6.5100000000000007</v>
      </c>
      <c r="AW1349" s="25">
        <v>0</v>
      </c>
      <c r="AX1349" s="25">
        <v>0.93</v>
      </c>
      <c r="AY1349" s="25">
        <v>0</v>
      </c>
      <c r="AZ1349" s="25">
        <v>25.110000000000003</v>
      </c>
      <c r="BA1349" s="25">
        <v>0</v>
      </c>
      <c r="BB1349" s="25">
        <v>6.5100000000000007</v>
      </c>
      <c r="BC1349" s="25">
        <v>1.86</v>
      </c>
      <c r="BD1349" s="25">
        <v>12.09</v>
      </c>
      <c r="BE1349" s="25">
        <v>28.830000000000002</v>
      </c>
      <c r="BF1349" s="25">
        <v>9.3000000000000007</v>
      </c>
      <c r="BG1349" s="25">
        <v>0</v>
      </c>
      <c r="BH1349" s="25">
        <v>24.18</v>
      </c>
      <c r="BI1349" s="25">
        <v>2.79</v>
      </c>
      <c r="BJ1349" s="25">
        <v>18.600000000000001</v>
      </c>
      <c r="BK1349" s="25">
        <v>20.46</v>
      </c>
      <c r="BL1349" s="25">
        <v>21.39</v>
      </c>
      <c r="BM1349" s="25">
        <v>5.58</v>
      </c>
      <c r="BN1349" s="25">
        <v>7.4400000000001061</v>
      </c>
      <c r="BO1349" t="s">
        <v>40</v>
      </c>
    </row>
    <row r="1350" spans="1:67" x14ac:dyDescent="0.25">
      <c r="A1350" s="6">
        <v>45052</v>
      </c>
      <c r="B1350" t="s">
        <v>11</v>
      </c>
      <c r="C1350">
        <v>6</v>
      </c>
      <c r="D1350">
        <f t="shared" si="142"/>
        <v>471.51</v>
      </c>
      <c r="E1350">
        <f t="shared" si="143"/>
        <v>208.32</v>
      </c>
      <c r="F1350">
        <f t="shared" si="144"/>
        <v>96.72</v>
      </c>
      <c r="G1350">
        <f t="shared" si="145"/>
        <v>103.23000000000002</v>
      </c>
      <c r="H1350">
        <f t="shared" si="146"/>
        <v>63.239999999999995</v>
      </c>
      <c r="I1350">
        <v>0</v>
      </c>
      <c r="J1350" s="22">
        <v>0.23250000000000001</v>
      </c>
      <c r="K1350" s="22">
        <v>0.52080000000000004</v>
      </c>
      <c r="L1350" s="22">
        <v>0.65100000000000013</v>
      </c>
      <c r="M1350" s="22">
        <v>0.64170000000000005</v>
      </c>
      <c r="N1350" s="22">
        <v>0.90210000000000001</v>
      </c>
      <c r="O1350" s="24">
        <v>0.6231000000000001</v>
      </c>
      <c r="P1350" s="24">
        <v>0.83700000000000008</v>
      </c>
      <c r="Q1350" s="24">
        <v>0.53939999999999999</v>
      </c>
      <c r="R1350" s="24">
        <v>0.86490000000000011</v>
      </c>
      <c r="S1350" s="24">
        <v>0.1116</v>
      </c>
      <c r="T1350" s="24">
        <v>0.84630000000000005</v>
      </c>
      <c r="U1350" s="24">
        <v>0.38130000000000003</v>
      </c>
      <c r="V1350" s="24">
        <v>0.81840000000000002</v>
      </c>
      <c r="W1350" s="24">
        <v>0.29760000000000003</v>
      </c>
      <c r="X1350" s="24">
        <v>0.8277000000000001</v>
      </c>
      <c r="Y1350" s="24">
        <v>0.92070000000000007</v>
      </c>
      <c r="Z1350" s="24">
        <v>0.88350000000000006</v>
      </c>
      <c r="AA1350" s="25">
        <v>10.23</v>
      </c>
      <c r="AB1350" s="25">
        <v>20.46</v>
      </c>
      <c r="AC1350" s="25">
        <v>10.23</v>
      </c>
      <c r="AD1350" s="25">
        <v>0</v>
      </c>
      <c r="AE1350" s="25">
        <v>0</v>
      </c>
      <c r="AF1350" s="25">
        <v>9.3000000000000007</v>
      </c>
      <c r="AG1350" s="25">
        <v>27.900000000000002</v>
      </c>
      <c r="AH1350" s="25">
        <v>5.58</v>
      </c>
      <c r="AI1350" s="25">
        <v>13.020000000000001</v>
      </c>
      <c r="AJ1350" s="25">
        <v>0</v>
      </c>
      <c r="AK1350" s="25">
        <v>7.44</v>
      </c>
      <c r="AL1350" s="25">
        <v>6.5100000000000007</v>
      </c>
      <c r="AM1350" s="25">
        <v>10.23</v>
      </c>
      <c r="AN1350" s="25">
        <v>13.950000000000001</v>
      </c>
      <c r="AO1350" s="25">
        <v>0</v>
      </c>
      <c r="AP1350" s="25">
        <v>8.370000000000001</v>
      </c>
      <c r="AQ1350" s="25">
        <v>0</v>
      </c>
      <c r="AR1350" s="25">
        <v>9.3000000000000007</v>
      </c>
      <c r="AS1350" s="25">
        <v>2.79</v>
      </c>
      <c r="AT1350" s="25">
        <v>12.09</v>
      </c>
      <c r="AU1350" s="25">
        <v>3.72</v>
      </c>
      <c r="AV1350" s="25">
        <v>9.3000000000000007</v>
      </c>
      <c r="AW1350" s="25">
        <v>7.44</v>
      </c>
      <c r="AX1350" s="25">
        <v>0</v>
      </c>
      <c r="AY1350" s="25">
        <v>9.3000000000000007</v>
      </c>
      <c r="AZ1350" s="25">
        <v>28.830000000000002</v>
      </c>
      <c r="BA1350" s="25">
        <v>7.44</v>
      </c>
      <c r="BB1350" s="25">
        <v>0.93</v>
      </c>
      <c r="BC1350" s="25">
        <v>0</v>
      </c>
      <c r="BD1350" s="25">
        <v>36.270000000000003</v>
      </c>
      <c r="BE1350" s="25">
        <v>3.72</v>
      </c>
      <c r="BF1350" s="25">
        <v>47.43</v>
      </c>
      <c r="BG1350" s="25">
        <v>0.93</v>
      </c>
      <c r="BH1350" s="25">
        <v>14.88</v>
      </c>
      <c r="BI1350" s="25">
        <v>27.900000000000002</v>
      </c>
      <c r="BJ1350" s="25">
        <v>13.020000000000001</v>
      </c>
      <c r="BK1350" s="25">
        <v>26.970000000000002</v>
      </c>
      <c r="BL1350" s="25">
        <v>24.18</v>
      </c>
      <c r="BM1350" s="25">
        <v>38.130000000000003</v>
      </c>
      <c r="BN1350" s="25">
        <v>11.16</v>
      </c>
      <c r="BO1350" t="s">
        <v>40</v>
      </c>
    </row>
    <row r="1351" spans="1:67" x14ac:dyDescent="0.25">
      <c r="A1351" s="6">
        <v>45053</v>
      </c>
      <c r="B1351" t="s">
        <v>11</v>
      </c>
      <c r="C1351">
        <v>7</v>
      </c>
      <c r="D1351">
        <f t="shared" si="142"/>
        <v>554.28</v>
      </c>
      <c r="E1351">
        <f t="shared" si="143"/>
        <v>97.65</v>
      </c>
      <c r="F1351">
        <f t="shared" si="144"/>
        <v>150.66</v>
      </c>
      <c r="G1351">
        <f t="shared" si="145"/>
        <v>213.89999999999998</v>
      </c>
      <c r="H1351">
        <f t="shared" si="146"/>
        <v>92.07</v>
      </c>
      <c r="I1351">
        <v>0</v>
      </c>
      <c r="J1351" s="22">
        <v>0.1953</v>
      </c>
      <c r="K1351" s="22">
        <v>0.86490000000000011</v>
      </c>
      <c r="L1351" s="22">
        <v>0.71610000000000007</v>
      </c>
      <c r="M1351" s="22">
        <v>0.77190000000000014</v>
      </c>
      <c r="N1351" s="22">
        <v>0.88350000000000006</v>
      </c>
      <c r="O1351" s="24">
        <v>0.79049999999999998</v>
      </c>
      <c r="P1351" s="24">
        <v>0.15810000000000002</v>
      </c>
      <c r="Q1351" s="24">
        <v>0.56730000000000003</v>
      </c>
      <c r="R1351" s="24">
        <v>0.5766</v>
      </c>
      <c r="S1351" s="24">
        <v>0.6603</v>
      </c>
      <c r="T1351" s="24">
        <v>0.66959999999999997</v>
      </c>
      <c r="U1351" s="24">
        <v>0.72540000000000004</v>
      </c>
      <c r="V1351" s="24">
        <v>0.72540000000000004</v>
      </c>
      <c r="W1351" s="24">
        <v>0.75330000000000008</v>
      </c>
      <c r="X1351" s="24">
        <v>0.45569999999999999</v>
      </c>
      <c r="Y1351" s="24">
        <v>0.8277000000000001</v>
      </c>
      <c r="Z1351" s="24">
        <v>0.3906</v>
      </c>
      <c r="AA1351" s="25">
        <v>3.72</v>
      </c>
      <c r="AB1351" s="25">
        <v>7.44</v>
      </c>
      <c r="AC1351" s="25">
        <v>37.200000000000003</v>
      </c>
      <c r="AD1351" s="25">
        <v>19.53</v>
      </c>
      <c r="AE1351" s="25">
        <v>23.25</v>
      </c>
      <c r="AF1351" s="25">
        <v>0</v>
      </c>
      <c r="AG1351" s="25">
        <v>0</v>
      </c>
      <c r="AH1351" s="25">
        <v>13.020000000000001</v>
      </c>
      <c r="AI1351" s="25">
        <v>23.25</v>
      </c>
      <c r="AJ1351" s="25">
        <v>23.25</v>
      </c>
      <c r="AK1351" s="25">
        <v>13.020000000000001</v>
      </c>
      <c r="AL1351" s="25">
        <v>10.23</v>
      </c>
      <c r="AM1351" s="25">
        <v>0</v>
      </c>
      <c r="AN1351" s="25">
        <v>3.72</v>
      </c>
      <c r="AO1351" s="25">
        <v>11.16</v>
      </c>
      <c r="AP1351" s="25">
        <v>7.44</v>
      </c>
      <c r="AQ1351" s="25">
        <v>25.110000000000003</v>
      </c>
      <c r="AR1351" s="25">
        <v>26.970000000000002</v>
      </c>
      <c r="AS1351" s="25">
        <v>0</v>
      </c>
      <c r="AT1351" s="25">
        <v>7.44</v>
      </c>
      <c r="AU1351" s="25">
        <v>38.130000000000003</v>
      </c>
      <c r="AV1351" s="25">
        <v>18.600000000000001</v>
      </c>
      <c r="AW1351" s="25">
        <v>0</v>
      </c>
      <c r="AX1351" s="25">
        <v>39.99</v>
      </c>
      <c r="AY1351" s="25">
        <v>1.86</v>
      </c>
      <c r="AZ1351" s="25">
        <v>0</v>
      </c>
      <c r="BA1351" s="25">
        <v>31.62</v>
      </c>
      <c r="BB1351" s="25">
        <v>19.53</v>
      </c>
      <c r="BC1351" s="25">
        <v>26.040000000000003</v>
      </c>
      <c r="BD1351" s="25">
        <v>38.130000000000003</v>
      </c>
      <c r="BE1351" s="25">
        <v>25.110000000000003</v>
      </c>
      <c r="BF1351" s="25">
        <v>0</v>
      </c>
      <c r="BG1351" s="25">
        <v>1.86</v>
      </c>
      <c r="BH1351" s="25">
        <v>0</v>
      </c>
      <c r="BI1351" s="25">
        <v>3.72</v>
      </c>
      <c r="BJ1351" s="25">
        <v>38.130000000000003</v>
      </c>
      <c r="BK1351" s="25">
        <v>13.950000000000001</v>
      </c>
      <c r="BL1351" s="25">
        <v>13.020000000000001</v>
      </c>
      <c r="BM1351" s="25">
        <v>1.86</v>
      </c>
      <c r="BN1351" s="25">
        <v>0</v>
      </c>
      <c r="BO1351" t="s">
        <v>40</v>
      </c>
    </row>
    <row r="1352" spans="1:67" x14ac:dyDescent="0.25">
      <c r="A1352" s="6">
        <v>45054</v>
      </c>
      <c r="B1352" t="s">
        <v>11</v>
      </c>
      <c r="C1352">
        <v>8</v>
      </c>
      <c r="D1352">
        <f t="shared" si="142"/>
        <v>525.45000000000005</v>
      </c>
      <c r="E1352">
        <f t="shared" si="143"/>
        <v>79.05</v>
      </c>
      <c r="F1352">
        <f t="shared" si="144"/>
        <v>180.42000000000002</v>
      </c>
      <c r="G1352">
        <f t="shared" si="145"/>
        <v>153.44999999999999</v>
      </c>
      <c r="H1352">
        <f t="shared" si="146"/>
        <v>112.53000000000002</v>
      </c>
      <c r="I1352">
        <v>0</v>
      </c>
      <c r="J1352" s="22">
        <v>0.2883</v>
      </c>
      <c r="K1352" s="22">
        <v>0.5766</v>
      </c>
      <c r="L1352" s="22">
        <v>0.92070000000000007</v>
      </c>
      <c r="M1352" s="22">
        <v>0.61380000000000001</v>
      </c>
      <c r="N1352" s="22">
        <v>0.76260000000000006</v>
      </c>
      <c r="O1352" s="24">
        <v>0.93</v>
      </c>
      <c r="P1352" s="24">
        <v>0.53939999999999999</v>
      </c>
      <c r="Q1352" s="24">
        <v>0.5766</v>
      </c>
      <c r="R1352" s="24">
        <v>0.61380000000000001</v>
      </c>
      <c r="S1352" s="24">
        <v>0.56730000000000003</v>
      </c>
      <c r="T1352" s="24">
        <v>0.61380000000000001</v>
      </c>
      <c r="U1352" s="24">
        <v>0.89280000000000004</v>
      </c>
      <c r="V1352" s="24">
        <v>0.36270000000000002</v>
      </c>
      <c r="W1352" s="24">
        <v>0.73470000000000002</v>
      </c>
      <c r="X1352" s="24">
        <v>0.41850000000000004</v>
      </c>
      <c r="Y1352" s="24">
        <v>0.41850000000000004</v>
      </c>
      <c r="Z1352" s="24">
        <v>0.74400000000000011</v>
      </c>
      <c r="AA1352" s="25">
        <v>31.62</v>
      </c>
      <c r="AB1352" s="25">
        <v>42.78</v>
      </c>
      <c r="AC1352" s="25">
        <v>0</v>
      </c>
      <c r="AD1352" s="25">
        <v>31.62</v>
      </c>
      <c r="AE1352" s="25">
        <v>14.88</v>
      </c>
      <c r="AF1352" s="25">
        <v>26.970000000000002</v>
      </c>
      <c r="AG1352" s="25">
        <v>3.72</v>
      </c>
      <c r="AH1352" s="25">
        <v>0</v>
      </c>
      <c r="AI1352" s="25">
        <v>19.53</v>
      </c>
      <c r="AJ1352" s="25">
        <v>9.3000000000000007</v>
      </c>
      <c r="AK1352" s="25">
        <v>18.600000000000001</v>
      </c>
      <c r="AL1352" s="25">
        <v>16.740000000000002</v>
      </c>
      <c r="AM1352" s="25">
        <v>0.93</v>
      </c>
      <c r="AN1352" s="25">
        <v>0</v>
      </c>
      <c r="AO1352" s="25">
        <v>0</v>
      </c>
      <c r="AP1352" s="25">
        <v>1.86</v>
      </c>
      <c r="AQ1352" s="25">
        <v>32.550000000000004</v>
      </c>
      <c r="AR1352" s="25">
        <v>9.3000000000000007</v>
      </c>
      <c r="AS1352" s="25">
        <v>8.370000000000001</v>
      </c>
      <c r="AT1352" s="25">
        <v>42.78</v>
      </c>
      <c r="AU1352" s="25">
        <v>39.06</v>
      </c>
      <c r="AV1352" s="25">
        <v>6.5100000000000007</v>
      </c>
      <c r="AW1352" s="25">
        <v>16.740000000000002</v>
      </c>
      <c r="AX1352" s="25">
        <v>1.86</v>
      </c>
      <c r="AY1352" s="25">
        <v>9.3000000000000007</v>
      </c>
      <c r="AZ1352" s="25">
        <v>9.3000000000000007</v>
      </c>
      <c r="BA1352" s="25">
        <v>25.110000000000003</v>
      </c>
      <c r="BB1352" s="25">
        <v>10.23</v>
      </c>
      <c r="BC1352" s="25">
        <v>3.72</v>
      </c>
      <c r="BD1352" s="25">
        <v>31.62</v>
      </c>
      <c r="BE1352" s="25">
        <v>2.79</v>
      </c>
      <c r="BF1352" s="25">
        <v>22.32</v>
      </c>
      <c r="BG1352" s="25">
        <v>0</v>
      </c>
      <c r="BH1352" s="25">
        <v>11.16</v>
      </c>
      <c r="BI1352" s="25">
        <v>3.72</v>
      </c>
      <c r="BJ1352" s="25">
        <v>14.88</v>
      </c>
      <c r="BK1352" s="25">
        <v>0</v>
      </c>
      <c r="BL1352" s="25">
        <v>0</v>
      </c>
      <c r="BM1352" s="25">
        <v>0</v>
      </c>
      <c r="BN1352" s="25">
        <v>24.18</v>
      </c>
      <c r="BO1352" t="s">
        <v>40</v>
      </c>
    </row>
    <row r="1353" spans="1:67" x14ac:dyDescent="0.25">
      <c r="A1353" s="6">
        <v>45055</v>
      </c>
      <c r="B1353" t="s">
        <v>11</v>
      </c>
      <c r="C1353">
        <v>9</v>
      </c>
      <c r="D1353">
        <f t="shared" si="142"/>
        <v>505.92</v>
      </c>
      <c r="E1353">
        <f t="shared" si="143"/>
        <v>104.16000000000001</v>
      </c>
      <c r="F1353">
        <f t="shared" si="144"/>
        <v>160.88999999999999</v>
      </c>
      <c r="G1353">
        <f t="shared" si="145"/>
        <v>153.45000000000002</v>
      </c>
      <c r="H1353">
        <f t="shared" si="146"/>
        <v>87.42</v>
      </c>
      <c r="I1353">
        <v>0</v>
      </c>
      <c r="J1353" s="22">
        <v>0.72540000000000004</v>
      </c>
      <c r="K1353" s="22">
        <v>0.46500000000000002</v>
      </c>
      <c r="L1353" s="22">
        <v>0.74400000000000011</v>
      </c>
      <c r="M1353" s="22">
        <v>0.88350000000000006</v>
      </c>
      <c r="N1353" s="22">
        <v>0.60450000000000004</v>
      </c>
      <c r="O1353" s="24">
        <v>0.79049999999999998</v>
      </c>
      <c r="P1353" s="24">
        <v>0.59520000000000006</v>
      </c>
      <c r="Q1353" s="24">
        <v>0.69750000000000001</v>
      </c>
      <c r="R1353" s="24">
        <v>0.55800000000000005</v>
      </c>
      <c r="S1353" s="24">
        <v>0.67890000000000006</v>
      </c>
      <c r="T1353" s="24">
        <v>0.65100000000000013</v>
      </c>
      <c r="U1353" s="24">
        <v>0.85560000000000003</v>
      </c>
      <c r="V1353" s="24">
        <v>0.68820000000000003</v>
      </c>
      <c r="W1353" s="24">
        <v>0.75330000000000008</v>
      </c>
      <c r="X1353" s="24">
        <v>0.92070000000000007</v>
      </c>
      <c r="Y1353" s="24">
        <v>0.71610000000000007</v>
      </c>
      <c r="Z1353" s="24">
        <v>0.83700000000000008</v>
      </c>
      <c r="AA1353" s="25">
        <v>15.81</v>
      </c>
      <c r="AB1353" s="25">
        <v>0</v>
      </c>
      <c r="AC1353" s="25">
        <v>1.86</v>
      </c>
      <c r="AD1353" s="25">
        <v>0</v>
      </c>
      <c r="AE1353" s="25">
        <v>5.58</v>
      </c>
      <c r="AF1353" s="25">
        <v>22.32</v>
      </c>
      <c r="AG1353" s="25">
        <v>15.81</v>
      </c>
      <c r="AH1353" s="25">
        <v>19.53</v>
      </c>
      <c r="AI1353" s="25">
        <v>40.92</v>
      </c>
      <c r="AJ1353" s="25">
        <v>39.06</v>
      </c>
      <c r="AK1353" s="25">
        <v>0</v>
      </c>
      <c r="AL1353" s="25">
        <v>4.6500000000000004</v>
      </c>
      <c r="AM1353" s="25">
        <v>38.130000000000003</v>
      </c>
      <c r="AN1353" s="25">
        <v>0</v>
      </c>
      <c r="AO1353" s="25">
        <v>3.72</v>
      </c>
      <c r="AP1353" s="25">
        <v>1.86</v>
      </c>
      <c r="AQ1353" s="25">
        <v>3.72</v>
      </c>
      <c r="AR1353" s="25">
        <v>0</v>
      </c>
      <c r="AS1353" s="25">
        <v>2.79</v>
      </c>
      <c r="AT1353" s="25">
        <v>32.550000000000004</v>
      </c>
      <c r="AU1353" s="25">
        <v>3.72</v>
      </c>
      <c r="AV1353" s="25">
        <v>32.550000000000004</v>
      </c>
      <c r="AW1353" s="25">
        <v>36.270000000000003</v>
      </c>
      <c r="AX1353" s="25">
        <v>0</v>
      </c>
      <c r="AY1353" s="25">
        <v>13.950000000000001</v>
      </c>
      <c r="AZ1353" s="25">
        <v>8.370000000000001</v>
      </c>
      <c r="BA1353" s="25">
        <v>5.58</v>
      </c>
      <c r="BB1353" s="25">
        <v>20.46</v>
      </c>
      <c r="BC1353" s="25">
        <v>15.81</v>
      </c>
      <c r="BD1353" s="25">
        <v>16.740000000000002</v>
      </c>
      <c r="BE1353" s="25">
        <v>23.25</v>
      </c>
      <c r="BF1353" s="25">
        <v>4.6500000000000004</v>
      </c>
      <c r="BG1353" s="25">
        <v>0</v>
      </c>
      <c r="BH1353" s="25">
        <v>40.92</v>
      </c>
      <c r="BI1353" s="25">
        <v>0</v>
      </c>
      <c r="BJ1353" s="25">
        <v>0.93</v>
      </c>
      <c r="BK1353" s="25">
        <v>2.79</v>
      </c>
      <c r="BL1353" s="25">
        <v>7.44</v>
      </c>
      <c r="BM1353" s="25">
        <v>12.09</v>
      </c>
      <c r="BN1353" s="25">
        <v>12.09</v>
      </c>
      <c r="BO1353" t="s">
        <v>40</v>
      </c>
    </row>
    <row r="1354" spans="1:67" x14ac:dyDescent="0.25">
      <c r="A1354" s="6">
        <v>45056</v>
      </c>
      <c r="B1354" t="s">
        <v>11</v>
      </c>
      <c r="C1354">
        <v>10</v>
      </c>
      <c r="D1354">
        <f t="shared" si="142"/>
        <v>497.55000000000007</v>
      </c>
      <c r="E1354">
        <f t="shared" si="143"/>
        <v>95.790000000000049</v>
      </c>
      <c r="F1354">
        <f t="shared" si="144"/>
        <v>124.62</v>
      </c>
      <c r="G1354">
        <f t="shared" si="145"/>
        <v>158.1</v>
      </c>
      <c r="H1354">
        <f t="shared" si="146"/>
        <v>119.04000000000002</v>
      </c>
      <c r="I1354">
        <v>0</v>
      </c>
      <c r="J1354" s="22">
        <v>0.13950000000000001</v>
      </c>
      <c r="K1354" s="22">
        <v>0.6603</v>
      </c>
      <c r="L1354" s="22">
        <v>0.71610000000000007</v>
      </c>
      <c r="M1354" s="22">
        <v>0.79980000000000007</v>
      </c>
      <c r="N1354" s="22">
        <v>0.14880000000000002</v>
      </c>
      <c r="O1354" s="24">
        <v>0.6231000000000001</v>
      </c>
      <c r="P1354" s="24">
        <v>0.63240000000000007</v>
      </c>
      <c r="Q1354" s="24">
        <v>0.84630000000000005</v>
      </c>
      <c r="R1354" s="24">
        <v>0.8277000000000001</v>
      </c>
      <c r="S1354" s="24">
        <v>0.80910000000000004</v>
      </c>
      <c r="T1354" s="24">
        <v>0.61380000000000001</v>
      </c>
      <c r="U1354" s="24">
        <v>0.3906</v>
      </c>
      <c r="V1354" s="24">
        <v>0.85560000000000003</v>
      </c>
      <c r="W1354" s="24">
        <v>0.38130000000000003</v>
      </c>
      <c r="X1354" s="24">
        <v>0.93</v>
      </c>
      <c r="Y1354" s="24">
        <v>0.2883</v>
      </c>
      <c r="Z1354" s="24">
        <v>0.86490000000000011</v>
      </c>
      <c r="AA1354" s="25">
        <v>13.950000000000001</v>
      </c>
      <c r="AB1354" s="25">
        <v>0</v>
      </c>
      <c r="AC1354" s="25">
        <v>6.5100000000000007</v>
      </c>
      <c r="AD1354" s="25">
        <v>0</v>
      </c>
      <c r="AE1354" s="25">
        <v>39.06</v>
      </c>
      <c r="AF1354" s="25">
        <v>23.25</v>
      </c>
      <c r="AG1354" s="25">
        <v>6.5100000000000007</v>
      </c>
      <c r="AH1354" s="25">
        <v>0</v>
      </c>
      <c r="AI1354" s="25">
        <v>16.740000000000002</v>
      </c>
      <c r="AJ1354" s="25">
        <v>18.600000000000001</v>
      </c>
      <c r="AK1354" s="25">
        <v>0</v>
      </c>
      <c r="AL1354" s="25">
        <v>31.62</v>
      </c>
      <c r="AM1354" s="25">
        <v>3.72</v>
      </c>
      <c r="AN1354" s="25">
        <v>33.480000000000004</v>
      </c>
      <c r="AO1354" s="25">
        <v>0</v>
      </c>
      <c r="AP1354" s="25">
        <v>4.6500000000000004</v>
      </c>
      <c r="AQ1354" s="25">
        <v>0</v>
      </c>
      <c r="AR1354" s="25">
        <v>6.5100000000000007</v>
      </c>
      <c r="AS1354" s="25">
        <v>0</v>
      </c>
      <c r="AT1354" s="25">
        <v>39.06</v>
      </c>
      <c r="AU1354" s="25">
        <v>32.550000000000004</v>
      </c>
      <c r="AV1354" s="25">
        <v>29.76</v>
      </c>
      <c r="AW1354" s="25">
        <v>17.670000000000002</v>
      </c>
      <c r="AX1354" s="25">
        <v>33.480000000000004</v>
      </c>
      <c r="AY1354" s="25">
        <v>0</v>
      </c>
      <c r="AZ1354" s="25">
        <v>18.600000000000001</v>
      </c>
      <c r="BA1354" s="25">
        <v>0</v>
      </c>
      <c r="BB1354" s="25">
        <v>0</v>
      </c>
      <c r="BC1354" s="25">
        <v>26.040000000000003</v>
      </c>
      <c r="BD1354" s="25">
        <v>0</v>
      </c>
      <c r="BE1354" s="25">
        <v>19.53</v>
      </c>
      <c r="BF1354" s="25">
        <v>19.53</v>
      </c>
      <c r="BG1354" s="25">
        <v>0</v>
      </c>
      <c r="BH1354" s="25">
        <v>10.23</v>
      </c>
      <c r="BI1354" s="25">
        <v>9.3000000000000007</v>
      </c>
      <c r="BJ1354" s="25">
        <v>6.5100000000000531</v>
      </c>
      <c r="BK1354" s="25">
        <v>0</v>
      </c>
      <c r="BL1354" s="25">
        <v>5.58</v>
      </c>
      <c r="BM1354" s="25">
        <v>16.740000000000002</v>
      </c>
      <c r="BN1354" s="25">
        <v>8.370000000000001</v>
      </c>
      <c r="BO1354" t="s">
        <v>40</v>
      </c>
    </row>
    <row r="1355" spans="1:67" x14ac:dyDescent="0.25">
      <c r="A1355" s="6">
        <v>45057</v>
      </c>
      <c r="B1355" t="s">
        <v>11</v>
      </c>
      <c r="C1355">
        <v>11</v>
      </c>
      <c r="D1355">
        <f t="shared" si="142"/>
        <v>425.01</v>
      </c>
      <c r="E1355">
        <f t="shared" si="143"/>
        <v>118.11</v>
      </c>
      <c r="F1355">
        <f t="shared" si="144"/>
        <v>118.11000000000001</v>
      </c>
      <c r="G1355">
        <f t="shared" si="145"/>
        <v>93.93</v>
      </c>
      <c r="H1355">
        <f t="shared" si="146"/>
        <v>94.859999999999985</v>
      </c>
      <c r="I1355">
        <v>0</v>
      </c>
      <c r="J1355" s="22">
        <v>0.86490000000000011</v>
      </c>
      <c r="K1355" s="22">
        <v>0.71610000000000007</v>
      </c>
      <c r="L1355" s="22">
        <v>0.79049999999999998</v>
      </c>
      <c r="M1355" s="22">
        <v>0.2883</v>
      </c>
      <c r="N1355" s="22">
        <v>0.91139999999999999</v>
      </c>
      <c r="O1355" s="24">
        <v>0.8277000000000001</v>
      </c>
      <c r="P1355" s="24">
        <v>0.59520000000000006</v>
      </c>
      <c r="Q1355" s="24">
        <v>0.88350000000000006</v>
      </c>
      <c r="R1355" s="24">
        <v>0.92070000000000007</v>
      </c>
      <c r="S1355" s="24">
        <v>0.66959999999999997</v>
      </c>
      <c r="T1355" s="24">
        <v>0.74400000000000011</v>
      </c>
      <c r="U1355" s="24">
        <v>0.87420000000000009</v>
      </c>
      <c r="V1355" s="24">
        <v>0.71610000000000007</v>
      </c>
      <c r="W1355" s="24">
        <v>0.39990000000000003</v>
      </c>
      <c r="X1355" s="24">
        <v>0.86490000000000011</v>
      </c>
      <c r="Y1355" s="24">
        <v>0.74400000000000011</v>
      </c>
      <c r="Z1355" s="24">
        <v>0.35340000000000005</v>
      </c>
      <c r="AA1355" s="25">
        <v>7.44</v>
      </c>
      <c r="AB1355" s="25">
        <v>21.39</v>
      </c>
      <c r="AC1355" s="25">
        <v>16.740000000000002</v>
      </c>
      <c r="AD1355" s="25">
        <v>0</v>
      </c>
      <c r="AE1355" s="25">
        <v>15.81</v>
      </c>
      <c r="AF1355" s="25">
        <v>3.72</v>
      </c>
      <c r="AG1355" s="25">
        <v>0</v>
      </c>
      <c r="AH1355" s="25">
        <v>4.6500000000000004</v>
      </c>
      <c r="AI1355" s="25">
        <v>21.39</v>
      </c>
      <c r="AJ1355" s="25">
        <v>26.970000000000002</v>
      </c>
      <c r="AK1355" s="25">
        <v>0.93</v>
      </c>
      <c r="AL1355" s="25">
        <v>9.3000000000000007</v>
      </c>
      <c r="AM1355" s="25">
        <v>13.950000000000001</v>
      </c>
      <c r="AN1355" s="25">
        <v>0</v>
      </c>
      <c r="AO1355" s="25">
        <v>24.18</v>
      </c>
      <c r="AP1355" s="25">
        <v>7.44</v>
      </c>
      <c r="AQ1355" s="25">
        <v>0</v>
      </c>
      <c r="AR1355" s="25">
        <v>0</v>
      </c>
      <c r="AS1355" s="25">
        <v>21.39</v>
      </c>
      <c r="AT1355" s="25">
        <v>18.600000000000001</v>
      </c>
      <c r="AU1355" s="25">
        <v>6.5100000000000007</v>
      </c>
      <c r="AV1355" s="25">
        <v>4.6500000000000004</v>
      </c>
      <c r="AW1355" s="25">
        <v>0</v>
      </c>
      <c r="AX1355" s="25">
        <v>9.3000000000000007</v>
      </c>
      <c r="AY1355" s="25">
        <v>0</v>
      </c>
      <c r="AZ1355" s="25">
        <v>0</v>
      </c>
      <c r="BA1355" s="25">
        <v>39.06</v>
      </c>
      <c r="BB1355" s="25">
        <v>16.740000000000002</v>
      </c>
      <c r="BC1355" s="25">
        <v>0</v>
      </c>
      <c r="BD1355" s="25">
        <v>17.670000000000002</v>
      </c>
      <c r="BE1355" s="25">
        <v>18.600000000000001</v>
      </c>
      <c r="BF1355" s="25">
        <v>0</v>
      </c>
      <c r="BG1355" s="25">
        <v>5.58</v>
      </c>
      <c r="BH1355" s="25">
        <v>21.39</v>
      </c>
      <c r="BI1355" s="25">
        <v>13.020000000000001</v>
      </c>
      <c r="BJ1355" s="25">
        <v>0</v>
      </c>
      <c r="BK1355" s="25">
        <v>29.76</v>
      </c>
      <c r="BL1355" s="25">
        <v>0</v>
      </c>
      <c r="BM1355" s="25">
        <v>14.88</v>
      </c>
      <c r="BN1355" s="25">
        <v>14.88</v>
      </c>
      <c r="BO1355" t="s">
        <v>40</v>
      </c>
    </row>
    <row r="1356" spans="1:67" x14ac:dyDescent="0.25">
      <c r="A1356" s="6">
        <v>45058</v>
      </c>
      <c r="B1356" t="s">
        <v>11</v>
      </c>
      <c r="C1356">
        <v>12</v>
      </c>
      <c r="D1356">
        <f t="shared" si="142"/>
        <v>350.61000000000013</v>
      </c>
      <c r="E1356">
        <f t="shared" si="143"/>
        <v>51.150000000000006</v>
      </c>
      <c r="F1356">
        <f t="shared" si="144"/>
        <v>95.790000000000106</v>
      </c>
      <c r="G1356">
        <f t="shared" si="145"/>
        <v>119.97000000000001</v>
      </c>
      <c r="H1356">
        <f t="shared" si="146"/>
        <v>83.700000000000017</v>
      </c>
      <c r="I1356">
        <v>0</v>
      </c>
      <c r="J1356" s="22">
        <v>0.31620000000000004</v>
      </c>
      <c r="K1356" s="22">
        <v>0.89280000000000004</v>
      </c>
      <c r="L1356" s="22">
        <v>0.69750000000000001</v>
      </c>
      <c r="M1356" s="22">
        <v>0.39990000000000003</v>
      </c>
      <c r="N1356" s="22">
        <v>0.69750000000000001</v>
      </c>
      <c r="O1356" s="24">
        <v>0.73470000000000002</v>
      </c>
      <c r="P1356" s="24">
        <v>0.67890000000000006</v>
      </c>
      <c r="Q1356" s="24">
        <v>0.5766</v>
      </c>
      <c r="R1356" s="24">
        <v>0.69750000000000001</v>
      </c>
      <c r="S1356" s="24">
        <v>0.63240000000000007</v>
      </c>
      <c r="T1356" s="24">
        <v>0.80910000000000004</v>
      </c>
      <c r="U1356" s="24">
        <v>0.79980000000000007</v>
      </c>
      <c r="V1356" s="24">
        <v>0.79049999999999998</v>
      </c>
      <c r="W1356" s="24">
        <v>0.67890000000000006</v>
      </c>
      <c r="X1356" s="24">
        <v>0.52080000000000004</v>
      </c>
      <c r="Y1356" s="24">
        <v>0.52080000000000004</v>
      </c>
      <c r="Z1356" s="24">
        <v>0.26040000000000002</v>
      </c>
      <c r="AA1356" s="25">
        <v>0</v>
      </c>
      <c r="AB1356" s="25">
        <v>7.44</v>
      </c>
      <c r="AC1356" s="25">
        <v>13.950000000000001</v>
      </c>
      <c r="AD1356" s="25">
        <v>48.36</v>
      </c>
      <c r="AE1356" s="25">
        <v>0</v>
      </c>
      <c r="AF1356" s="25">
        <v>0</v>
      </c>
      <c r="AG1356" s="25">
        <v>6.5100000000000007</v>
      </c>
      <c r="AH1356" s="25">
        <v>0</v>
      </c>
      <c r="AI1356" s="25">
        <v>0</v>
      </c>
      <c r="AJ1356" s="25">
        <v>19.530000000000108</v>
      </c>
      <c r="AK1356" s="25">
        <v>25.110000000000003</v>
      </c>
      <c r="AL1356" s="25">
        <v>25.110000000000003</v>
      </c>
      <c r="AM1356" s="25">
        <v>0</v>
      </c>
      <c r="AN1356" s="25">
        <v>33.480000000000004</v>
      </c>
      <c r="AO1356" s="25">
        <v>0</v>
      </c>
      <c r="AP1356" s="25">
        <v>0</v>
      </c>
      <c r="AQ1356" s="25">
        <v>0</v>
      </c>
      <c r="AR1356" s="25">
        <v>0</v>
      </c>
      <c r="AS1356" s="25">
        <v>20.46</v>
      </c>
      <c r="AT1356" s="25">
        <v>4.6500000000000004</v>
      </c>
      <c r="AU1356" s="25">
        <v>0.93</v>
      </c>
      <c r="AV1356" s="25">
        <v>0</v>
      </c>
      <c r="AW1356" s="25">
        <v>10.23</v>
      </c>
      <c r="AX1356" s="25">
        <v>25.110000000000003</v>
      </c>
      <c r="AY1356" s="25">
        <v>0</v>
      </c>
      <c r="AZ1356" s="25">
        <v>0</v>
      </c>
      <c r="BA1356" s="25">
        <v>39.99</v>
      </c>
      <c r="BB1356" s="25">
        <v>0</v>
      </c>
      <c r="BC1356" s="25">
        <v>26.040000000000003</v>
      </c>
      <c r="BD1356" s="25">
        <v>17.670000000000002</v>
      </c>
      <c r="BE1356" s="25">
        <v>3.72</v>
      </c>
      <c r="BF1356" s="25">
        <v>5.58</v>
      </c>
      <c r="BG1356" s="25">
        <v>11.16</v>
      </c>
      <c r="BH1356" s="25">
        <v>0</v>
      </c>
      <c r="BI1356" s="25">
        <v>8.370000000000001</v>
      </c>
      <c r="BJ1356" s="25">
        <v>0</v>
      </c>
      <c r="BK1356" s="25">
        <v>11.16</v>
      </c>
      <c r="BL1356" s="25">
        <v>11.16</v>
      </c>
      <c r="BM1356" s="25">
        <v>0</v>
      </c>
      <c r="BN1356" s="25">
        <v>0</v>
      </c>
      <c r="BO1356" t="s">
        <v>40</v>
      </c>
    </row>
    <row r="1357" spans="1:67" x14ac:dyDescent="0.25">
      <c r="A1357" s="6">
        <v>45059</v>
      </c>
      <c r="B1357" t="s">
        <v>11</v>
      </c>
      <c r="C1357">
        <v>13</v>
      </c>
      <c r="D1357">
        <f t="shared" si="142"/>
        <v>568.23</v>
      </c>
      <c r="E1357">
        <f t="shared" si="143"/>
        <v>210.18</v>
      </c>
      <c r="F1357">
        <f t="shared" si="144"/>
        <v>193.44</v>
      </c>
      <c r="G1357">
        <f t="shared" si="145"/>
        <v>104.16000000000003</v>
      </c>
      <c r="H1357">
        <f t="shared" si="146"/>
        <v>60.45</v>
      </c>
      <c r="I1357">
        <v>0</v>
      </c>
      <c r="J1357" s="22">
        <v>0.70680000000000009</v>
      </c>
      <c r="K1357" s="22">
        <v>0.30690000000000001</v>
      </c>
      <c r="L1357" s="22">
        <v>0.74400000000000011</v>
      </c>
      <c r="M1357" s="22">
        <v>0.81840000000000002</v>
      </c>
      <c r="N1357" s="22">
        <v>0.6603</v>
      </c>
      <c r="O1357" s="24">
        <v>0.64170000000000005</v>
      </c>
      <c r="P1357" s="24">
        <v>0.54869999999999997</v>
      </c>
      <c r="Q1357" s="24">
        <v>0.92070000000000007</v>
      </c>
      <c r="R1357" s="24">
        <v>0.6603</v>
      </c>
      <c r="S1357" s="24">
        <v>0.68820000000000003</v>
      </c>
      <c r="T1357" s="24">
        <v>0.69750000000000001</v>
      </c>
      <c r="U1357" s="24">
        <v>0.85560000000000003</v>
      </c>
      <c r="V1357" s="24">
        <v>0.89280000000000004</v>
      </c>
      <c r="W1357" s="24">
        <v>0.76260000000000006</v>
      </c>
      <c r="X1357" s="24">
        <v>0.83700000000000008</v>
      </c>
      <c r="Y1357" s="24">
        <v>0.66959999999999997</v>
      </c>
      <c r="Z1357" s="24">
        <v>0.68820000000000003</v>
      </c>
      <c r="AA1357" s="25">
        <v>17.670000000000002</v>
      </c>
      <c r="AB1357" s="25">
        <v>32.550000000000004</v>
      </c>
      <c r="AC1357" s="25">
        <v>1.86</v>
      </c>
      <c r="AD1357" s="25">
        <v>17.670000000000002</v>
      </c>
      <c r="AE1357" s="25">
        <v>19.53</v>
      </c>
      <c r="AF1357" s="25">
        <v>0</v>
      </c>
      <c r="AG1357" s="25">
        <v>27.900000000000002</v>
      </c>
      <c r="AH1357" s="25">
        <v>22.32</v>
      </c>
      <c r="AI1357" s="25">
        <v>47.43</v>
      </c>
      <c r="AJ1357" s="25">
        <v>6.5100000000000007</v>
      </c>
      <c r="AK1357" s="25">
        <v>4.6500000000000004</v>
      </c>
      <c r="AL1357" s="25">
        <v>14.88</v>
      </c>
      <c r="AM1357" s="25">
        <v>4.6500000000000004</v>
      </c>
      <c r="AN1357" s="25">
        <v>22.32</v>
      </c>
      <c r="AO1357" s="25">
        <v>0</v>
      </c>
      <c r="AP1357" s="25">
        <v>0</v>
      </c>
      <c r="AQ1357" s="25">
        <v>7.44</v>
      </c>
      <c r="AR1357" s="25">
        <v>0.93</v>
      </c>
      <c r="AS1357" s="25">
        <v>10.23</v>
      </c>
      <c r="AT1357" s="25">
        <v>0</v>
      </c>
      <c r="AU1357" s="25">
        <v>8.370000000000001</v>
      </c>
      <c r="AV1357" s="25">
        <v>20.46</v>
      </c>
      <c r="AW1357" s="25">
        <v>0</v>
      </c>
      <c r="AX1357" s="25">
        <v>26.040000000000003</v>
      </c>
      <c r="AY1357" s="25">
        <v>6.5100000000000007</v>
      </c>
      <c r="AZ1357" s="25">
        <v>7.44</v>
      </c>
      <c r="BA1357" s="25">
        <v>2.79</v>
      </c>
      <c r="BB1357" s="25">
        <v>0</v>
      </c>
      <c r="BC1357" s="25">
        <v>0</v>
      </c>
      <c r="BD1357" s="25">
        <v>32.550000000000004</v>
      </c>
      <c r="BE1357" s="25">
        <v>5.58</v>
      </c>
      <c r="BF1357" s="25">
        <v>8.370000000000001</v>
      </c>
      <c r="BG1357" s="25">
        <v>37.200000000000003</v>
      </c>
      <c r="BH1357" s="25">
        <v>3.72</v>
      </c>
      <c r="BI1357" s="25">
        <v>35.340000000000003</v>
      </c>
      <c r="BJ1357" s="25">
        <v>21.39</v>
      </c>
      <c r="BK1357" s="25">
        <v>18.600000000000001</v>
      </c>
      <c r="BL1357" s="25">
        <v>26.040000000000003</v>
      </c>
      <c r="BM1357" s="25">
        <v>44.64</v>
      </c>
      <c r="BN1357" s="25">
        <v>9.3000000000000007</v>
      </c>
      <c r="BO1357" t="s">
        <v>40</v>
      </c>
    </row>
    <row r="1358" spans="1:67" x14ac:dyDescent="0.25">
      <c r="A1358" s="6">
        <v>45060</v>
      </c>
      <c r="B1358" t="s">
        <v>11</v>
      </c>
      <c r="C1358">
        <v>14</v>
      </c>
      <c r="D1358">
        <f t="shared" si="142"/>
        <v>446.40000000000015</v>
      </c>
      <c r="E1358">
        <f t="shared" si="143"/>
        <v>93</v>
      </c>
      <c r="F1358">
        <f t="shared" si="144"/>
        <v>119.04000000000002</v>
      </c>
      <c r="G1358">
        <f t="shared" si="145"/>
        <v>141.36000000000001</v>
      </c>
      <c r="H1358">
        <f t="shared" si="146"/>
        <v>93.000000000000114</v>
      </c>
      <c r="I1358">
        <v>1</v>
      </c>
      <c r="J1358" s="22">
        <v>0.43710000000000004</v>
      </c>
      <c r="K1358" s="22">
        <v>0.74400000000000011</v>
      </c>
      <c r="L1358" s="22">
        <v>0.73470000000000002</v>
      </c>
      <c r="M1358" s="22">
        <v>0.80910000000000004</v>
      </c>
      <c r="N1358" s="22">
        <v>0.86490000000000011</v>
      </c>
      <c r="O1358" s="24">
        <v>0.66959999999999997</v>
      </c>
      <c r="P1358" s="24">
        <v>0.80910000000000004</v>
      </c>
      <c r="Q1358" s="24">
        <v>9.3000000000000013E-2</v>
      </c>
      <c r="R1358" s="24">
        <v>0.90210000000000001</v>
      </c>
      <c r="S1358" s="24">
        <v>0.89280000000000004</v>
      </c>
      <c r="T1358" s="24">
        <v>0.63240000000000007</v>
      </c>
      <c r="U1358" s="24">
        <v>0.3906</v>
      </c>
      <c r="V1358" s="24">
        <v>0.23250000000000001</v>
      </c>
      <c r="W1358" s="24">
        <v>0.90210000000000001</v>
      </c>
      <c r="X1358" s="24">
        <v>0.76260000000000006</v>
      </c>
      <c r="Y1358" s="24">
        <v>0.2697</v>
      </c>
      <c r="Z1358" s="24">
        <v>0.42780000000000001</v>
      </c>
      <c r="AA1358" s="25">
        <v>38.130000000000003</v>
      </c>
      <c r="AB1358" s="25">
        <v>36.270000000000003</v>
      </c>
      <c r="AC1358" s="25">
        <v>0</v>
      </c>
      <c r="AD1358" s="25">
        <v>30.69</v>
      </c>
      <c r="AE1358" s="25">
        <v>0</v>
      </c>
      <c r="AF1358" s="25">
        <v>10.23</v>
      </c>
      <c r="AG1358" s="25">
        <v>0</v>
      </c>
      <c r="AH1358" s="25">
        <v>0</v>
      </c>
      <c r="AI1358" s="25">
        <v>0.93</v>
      </c>
      <c r="AJ1358" s="25">
        <v>2.79</v>
      </c>
      <c r="AK1358" s="25">
        <v>16.740000000000002</v>
      </c>
      <c r="AL1358" s="25">
        <v>0</v>
      </c>
      <c r="AM1358" s="25">
        <v>21.39</v>
      </c>
      <c r="AN1358" s="25">
        <v>24.18</v>
      </c>
      <c r="AO1358" s="25">
        <v>19.53</v>
      </c>
      <c r="AP1358" s="25">
        <v>12.09</v>
      </c>
      <c r="AQ1358" s="25">
        <v>1.86</v>
      </c>
      <c r="AR1358" s="25">
        <v>2.79</v>
      </c>
      <c r="AS1358" s="25">
        <v>11.160000000000107</v>
      </c>
      <c r="AT1358" s="25">
        <v>0</v>
      </c>
      <c r="AU1358" s="25">
        <v>39.06</v>
      </c>
      <c r="AV1358" s="25">
        <v>4.6500000000000004</v>
      </c>
      <c r="AW1358" s="25">
        <v>36.270000000000003</v>
      </c>
      <c r="AX1358" s="25">
        <v>0.93</v>
      </c>
      <c r="AY1358" s="25">
        <v>3.72</v>
      </c>
      <c r="AZ1358" s="25">
        <v>8.370000000000001</v>
      </c>
      <c r="BA1358" s="25">
        <v>28.830000000000002</v>
      </c>
      <c r="BB1358" s="25">
        <v>0</v>
      </c>
      <c r="BC1358" s="25">
        <v>0</v>
      </c>
      <c r="BD1358" s="25">
        <v>19.53</v>
      </c>
      <c r="BE1358" s="25">
        <v>0</v>
      </c>
      <c r="BF1358" s="25">
        <v>15.81</v>
      </c>
      <c r="BG1358" s="25">
        <v>9.3000000000000007</v>
      </c>
      <c r="BH1358" s="25">
        <v>5.58</v>
      </c>
      <c r="BI1358" s="25">
        <v>3.72</v>
      </c>
      <c r="BJ1358" s="25">
        <v>18.600000000000001</v>
      </c>
      <c r="BK1358" s="25">
        <v>0</v>
      </c>
      <c r="BL1358" s="25">
        <v>26.040000000000003</v>
      </c>
      <c r="BM1358" s="25">
        <v>4.6500000000000004</v>
      </c>
      <c r="BN1358" s="25">
        <v>9.3000000000000007</v>
      </c>
      <c r="BO1358" t="s">
        <v>40</v>
      </c>
    </row>
    <row r="1359" spans="1:67" x14ac:dyDescent="0.25">
      <c r="A1359" s="6">
        <v>45061</v>
      </c>
      <c r="B1359" t="s">
        <v>11</v>
      </c>
      <c r="C1359">
        <v>15</v>
      </c>
      <c r="D1359">
        <f t="shared" si="142"/>
        <v>475.23000000000013</v>
      </c>
      <c r="E1359">
        <f t="shared" si="143"/>
        <v>167.40000000000003</v>
      </c>
      <c r="F1359">
        <f t="shared" si="144"/>
        <v>125.55</v>
      </c>
      <c r="G1359">
        <f t="shared" si="145"/>
        <v>133.92000000000002</v>
      </c>
      <c r="H1359">
        <f t="shared" si="146"/>
        <v>48.360000000000099</v>
      </c>
      <c r="I1359">
        <v>0</v>
      </c>
      <c r="J1359" s="22">
        <v>0.83700000000000008</v>
      </c>
      <c r="K1359" s="22">
        <v>0.78120000000000001</v>
      </c>
      <c r="L1359" s="22">
        <v>0.81840000000000002</v>
      </c>
      <c r="M1359" s="22">
        <v>0.75330000000000008</v>
      </c>
      <c r="N1359" s="22">
        <v>0.3906</v>
      </c>
      <c r="O1359" s="24">
        <v>0.55800000000000005</v>
      </c>
      <c r="P1359" s="24">
        <v>0.71610000000000007</v>
      </c>
      <c r="Q1359" s="24">
        <v>0.91139999999999999</v>
      </c>
      <c r="R1359" s="24">
        <v>0.55800000000000005</v>
      </c>
      <c r="S1359" s="24">
        <v>0.64170000000000005</v>
      </c>
      <c r="T1359" s="24">
        <v>0.63240000000000007</v>
      </c>
      <c r="U1359" s="24">
        <v>0.8277000000000001</v>
      </c>
      <c r="V1359" s="24">
        <v>0.74400000000000011</v>
      </c>
      <c r="W1359" s="24">
        <v>0.38130000000000003</v>
      </c>
      <c r="X1359" s="24">
        <v>0.13950000000000001</v>
      </c>
      <c r="Y1359" s="24">
        <v>0.89280000000000004</v>
      </c>
      <c r="Z1359" s="24">
        <v>0.86490000000000011</v>
      </c>
      <c r="AA1359" s="25">
        <v>30.69</v>
      </c>
      <c r="AB1359" s="25">
        <v>1.86</v>
      </c>
      <c r="AC1359" s="25">
        <v>37.200000000000003</v>
      </c>
      <c r="AD1359" s="25">
        <v>4.6500000000000004</v>
      </c>
      <c r="AE1359" s="25">
        <v>2.79</v>
      </c>
      <c r="AF1359" s="25">
        <v>0</v>
      </c>
      <c r="AG1359" s="25">
        <v>11.16</v>
      </c>
      <c r="AH1359" s="25">
        <v>11.16</v>
      </c>
      <c r="AI1359" s="25">
        <v>16.740000000000002</v>
      </c>
      <c r="AJ1359" s="25">
        <v>9.3000000000000007</v>
      </c>
      <c r="AK1359" s="25">
        <v>18.600000000000001</v>
      </c>
      <c r="AL1359" s="25">
        <v>0</v>
      </c>
      <c r="AM1359" s="25">
        <v>7.44</v>
      </c>
      <c r="AN1359" s="25">
        <v>0</v>
      </c>
      <c r="AO1359" s="25">
        <v>6.5100000000000007</v>
      </c>
      <c r="AP1359" s="25">
        <v>0</v>
      </c>
      <c r="AQ1359" s="25">
        <v>0.93</v>
      </c>
      <c r="AR1359" s="25">
        <v>13.020000000000106</v>
      </c>
      <c r="AS1359" s="25">
        <v>11.16</v>
      </c>
      <c r="AT1359" s="25">
        <v>9.3000000000000007</v>
      </c>
      <c r="AU1359" s="25">
        <v>14.88</v>
      </c>
      <c r="AV1359" s="25">
        <v>12.09</v>
      </c>
      <c r="AW1359" s="25">
        <v>27.900000000000002</v>
      </c>
      <c r="AX1359" s="25">
        <v>2.79</v>
      </c>
      <c r="AY1359" s="25">
        <v>0</v>
      </c>
      <c r="AZ1359" s="25">
        <v>36.270000000000003</v>
      </c>
      <c r="BA1359" s="25">
        <v>11.16</v>
      </c>
      <c r="BB1359" s="25">
        <v>3.72</v>
      </c>
      <c r="BC1359" s="25">
        <v>25.110000000000003</v>
      </c>
      <c r="BD1359" s="25">
        <v>0</v>
      </c>
      <c r="BE1359" s="25">
        <v>25.110000000000003</v>
      </c>
      <c r="BF1359" s="25">
        <v>10.23</v>
      </c>
      <c r="BG1359" s="25">
        <v>33.480000000000004</v>
      </c>
      <c r="BH1359" s="25">
        <v>4.6500000000000004</v>
      </c>
      <c r="BI1359" s="25">
        <v>0</v>
      </c>
      <c r="BJ1359" s="25">
        <v>27.900000000000002</v>
      </c>
      <c r="BK1359" s="25">
        <v>4.6500000000000004</v>
      </c>
      <c r="BL1359" s="25">
        <v>40.92</v>
      </c>
      <c r="BM1359" s="25">
        <v>12.09</v>
      </c>
      <c r="BN1359" s="25">
        <v>8.370000000000001</v>
      </c>
      <c r="BO1359" t="s">
        <v>40</v>
      </c>
    </row>
    <row r="1360" spans="1:67" x14ac:dyDescent="0.25">
      <c r="A1360" s="6">
        <v>45062</v>
      </c>
      <c r="B1360" t="s">
        <v>11</v>
      </c>
      <c r="C1360">
        <v>16</v>
      </c>
      <c r="D1360">
        <f t="shared" si="142"/>
        <v>425.94000000000005</v>
      </c>
      <c r="E1360">
        <f t="shared" si="143"/>
        <v>132.06</v>
      </c>
      <c r="F1360">
        <f t="shared" si="144"/>
        <v>173.91</v>
      </c>
      <c r="G1360">
        <f t="shared" si="145"/>
        <v>85.56</v>
      </c>
      <c r="H1360">
        <f t="shared" si="146"/>
        <v>34.410000000000004</v>
      </c>
      <c r="I1360">
        <v>0</v>
      </c>
      <c r="J1360" s="22">
        <v>0.49290000000000006</v>
      </c>
      <c r="K1360" s="22">
        <v>0.79980000000000007</v>
      </c>
      <c r="L1360" s="22">
        <v>0.69750000000000001</v>
      </c>
      <c r="M1360" s="22">
        <v>0.74400000000000011</v>
      </c>
      <c r="N1360" s="22">
        <v>0.90210000000000001</v>
      </c>
      <c r="O1360" s="24">
        <v>0.84630000000000005</v>
      </c>
      <c r="P1360" s="24">
        <v>0.71610000000000007</v>
      </c>
      <c r="Q1360" s="24">
        <v>0.72540000000000004</v>
      </c>
      <c r="R1360" s="24">
        <v>0.56730000000000003</v>
      </c>
      <c r="S1360" s="24">
        <v>0.1953</v>
      </c>
      <c r="T1360" s="24">
        <v>0.80910000000000004</v>
      </c>
      <c r="U1360" s="24">
        <v>0.66959999999999997</v>
      </c>
      <c r="V1360" s="24">
        <v>0.90210000000000001</v>
      </c>
      <c r="W1360" s="24">
        <v>0.29760000000000003</v>
      </c>
      <c r="X1360" s="24">
        <v>0.54869999999999997</v>
      </c>
      <c r="Y1360" s="24">
        <v>0.8277000000000001</v>
      </c>
      <c r="Z1360" s="24">
        <v>0.32550000000000007</v>
      </c>
      <c r="AA1360" s="25">
        <v>14.88</v>
      </c>
      <c r="AB1360" s="25">
        <v>13.950000000000001</v>
      </c>
      <c r="AC1360" s="25">
        <v>5.58</v>
      </c>
      <c r="AD1360" s="25">
        <v>11.16</v>
      </c>
      <c r="AE1360" s="25">
        <v>6.5100000000000007</v>
      </c>
      <c r="AF1360" s="25">
        <v>17.670000000000002</v>
      </c>
      <c r="AG1360" s="25">
        <v>30.69</v>
      </c>
      <c r="AH1360" s="25">
        <v>34.410000000000004</v>
      </c>
      <c r="AI1360" s="25">
        <v>7.44</v>
      </c>
      <c r="AJ1360" s="25">
        <v>31.62</v>
      </c>
      <c r="AK1360" s="25">
        <v>13.950000000000001</v>
      </c>
      <c r="AL1360" s="25">
        <v>0</v>
      </c>
      <c r="AM1360" s="25">
        <v>13.950000000000001</v>
      </c>
      <c r="AN1360" s="25">
        <v>8.370000000000001</v>
      </c>
      <c r="AO1360" s="25">
        <v>0</v>
      </c>
      <c r="AP1360" s="25">
        <v>9.3000000000000007</v>
      </c>
      <c r="AQ1360" s="25">
        <v>2.79</v>
      </c>
      <c r="AR1360" s="25">
        <v>0</v>
      </c>
      <c r="AS1360" s="25">
        <v>0</v>
      </c>
      <c r="AT1360" s="25">
        <v>0</v>
      </c>
      <c r="AU1360" s="25">
        <v>7.44</v>
      </c>
      <c r="AV1360" s="25">
        <v>4.6500000000000004</v>
      </c>
      <c r="AW1360" s="25">
        <v>0</v>
      </c>
      <c r="AX1360" s="25">
        <v>15.81</v>
      </c>
      <c r="AY1360" s="25">
        <v>44.64</v>
      </c>
      <c r="AZ1360" s="25">
        <v>8.370000000000001</v>
      </c>
      <c r="BA1360" s="25">
        <v>0.93</v>
      </c>
      <c r="BB1360" s="25">
        <v>3.72</v>
      </c>
      <c r="BC1360" s="25">
        <v>0</v>
      </c>
      <c r="BD1360" s="25">
        <v>0</v>
      </c>
      <c r="BE1360" s="25">
        <v>16.740000000000002</v>
      </c>
      <c r="BF1360" s="25">
        <v>14.88</v>
      </c>
      <c r="BG1360" s="25">
        <v>24.18</v>
      </c>
      <c r="BH1360" s="25">
        <v>14.88</v>
      </c>
      <c r="BI1360" s="25">
        <v>0</v>
      </c>
      <c r="BJ1360" s="25">
        <v>7.44</v>
      </c>
      <c r="BK1360" s="25">
        <v>0</v>
      </c>
      <c r="BL1360" s="25">
        <v>37.200000000000003</v>
      </c>
      <c r="BM1360" s="25">
        <v>0</v>
      </c>
      <c r="BN1360" s="25">
        <v>16.740000000000002</v>
      </c>
      <c r="BO1360" t="s">
        <v>40</v>
      </c>
    </row>
    <row r="1361" spans="1:67" x14ac:dyDescent="0.25">
      <c r="A1361" s="6">
        <v>45063</v>
      </c>
      <c r="B1361" t="s">
        <v>11</v>
      </c>
      <c r="C1361">
        <v>17</v>
      </c>
      <c r="D1361">
        <f t="shared" si="142"/>
        <v>477.09000000000009</v>
      </c>
      <c r="E1361">
        <f t="shared" si="143"/>
        <v>146.01000000000002</v>
      </c>
      <c r="F1361">
        <f t="shared" si="144"/>
        <v>74.400000000000006</v>
      </c>
      <c r="G1361">
        <f t="shared" si="145"/>
        <v>152.52000000000001</v>
      </c>
      <c r="H1361">
        <f t="shared" si="146"/>
        <v>104.16000000000001</v>
      </c>
      <c r="I1361">
        <v>0</v>
      </c>
      <c r="J1361" s="22">
        <v>0.39990000000000003</v>
      </c>
      <c r="K1361" s="22">
        <v>0.51150000000000007</v>
      </c>
      <c r="L1361" s="22">
        <v>0.71610000000000007</v>
      </c>
      <c r="M1361" s="22">
        <v>0.76260000000000006</v>
      </c>
      <c r="N1361" s="22">
        <v>0.56730000000000003</v>
      </c>
      <c r="O1361" s="24">
        <v>0.89280000000000004</v>
      </c>
      <c r="P1361" s="24">
        <v>0.59520000000000006</v>
      </c>
      <c r="Q1361" s="24">
        <v>0.58590000000000009</v>
      </c>
      <c r="R1361" s="24">
        <v>0.63240000000000007</v>
      </c>
      <c r="S1361" s="24">
        <v>0.6603</v>
      </c>
      <c r="T1361" s="24">
        <v>0.92070000000000007</v>
      </c>
      <c r="U1361" s="24">
        <v>0.76260000000000006</v>
      </c>
      <c r="V1361" s="24">
        <v>0.81840000000000002</v>
      </c>
      <c r="W1361" s="24">
        <v>0.74400000000000011</v>
      </c>
      <c r="X1361" s="24">
        <v>0.66959999999999997</v>
      </c>
      <c r="Y1361" s="24">
        <v>0.34410000000000002</v>
      </c>
      <c r="Z1361" s="24">
        <v>0.8277000000000001</v>
      </c>
      <c r="AA1361" s="25">
        <v>11.16</v>
      </c>
      <c r="AB1361" s="25">
        <v>3.72</v>
      </c>
      <c r="AC1361" s="25">
        <v>20.46</v>
      </c>
      <c r="AD1361" s="25">
        <v>7.44</v>
      </c>
      <c r="AE1361" s="25">
        <v>28.830000000000002</v>
      </c>
      <c r="AF1361" s="25">
        <v>0</v>
      </c>
      <c r="AG1361" s="25">
        <v>0</v>
      </c>
      <c r="AH1361" s="25">
        <v>0</v>
      </c>
      <c r="AI1361" s="25">
        <v>0</v>
      </c>
      <c r="AJ1361" s="25">
        <v>2.79</v>
      </c>
      <c r="AK1361" s="25">
        <v>0</v>
      </c>
      <c r="AL1361" s="25">
        <v>0</v>
      </c>
      <c r="AM1361" s="25">
        <v>0</v>
      </c>
      <c r="AN1361" s="25">
        <v>12.09</v>
      </c>
      <c r="AO1361" s="25">
        <v>14.88</v>
      </c>
      <c r="AP1361" s="25">
        <v>43.71</v>
      </c>
      <c r="AQ1361" s="25">
        <v>23.25</v>
      </c>
      <c r="AR1361" s="25">
        <v>10.23</v>
      </c>
      <c r="AS1361" s="25">
        <v>0</v>
      </c>
      <c r="AT1361" s="25">
        <v>0</v>
      </c>
      <c r="AU1361" s="25">
        <v>0</v>
      </c>
      <c r="AV1361" s="25">
        <v>19.53</v>
      </c>
      <c r="AW1361" s="25">
        <v>0</v>
      </c>
      <c r="AX1361" s="25">
        <v>46.5</v>
      </c>
      <c r="AY1361" s="25">
        <v>2.79</v>
      </c>
      <c r="AZ1361" s="25">
        <v>0</v>
      </c>
      <c r="BA1361" s="25">
        <v>25.110000000000003</v>
      </c>
      <c r="BB1361" s="25">
        <v>0</v>
      </c>
      <c r="BC1361" s="25">
        <v>21.39</v>
      </c>
      <c r="BD1361" s="25">
        <v>37.200000000000003</v>
      </c>
      <c r="BE1361" s="25">
        <v>0</v>
      </c>
      <c r="BF1361" s="25">
        <v>17.670000000000002</v>
      </c>
      <c r="BG1361" s="25">
        <v>31.62</v>
      </c>
      <c r="BH1361" s="25">
        <v>0</v>
      </c>
      <c r="BI1361" s="25">
        <v>3.72</v>
      </c>
      <c r="BJ1361" s="25">
        <v>28.830000000000002</v>
      </c>
      <c r="BK1361" s="25">
        <v>30.69</v>
      </c>
      <c r="BL1361" s="25">
        <v>21.39</v>
      </c>
      <c r="BM1361" s="25">
        <v>6.5100000000000007</v>
      </c>
      <c r="BN1361" s="25">
        <v>5.58</v>
      </c>
      <c r="BO1361" t="s">
        <v>40</v>
      </c>
    </row>
    <row r="1362" spans="1:67" x14ac:dyDescent="0.25">
      <c r="A1362" s="6">
        <v>45064</v>
      </c>
      <c r="B1362" t="s">
        <v>11</v>
      </c>
      <c r="C1362">
        <v>18</v>
      </c>
      <c r="D1362">
        <f t="shared" si="142"/>
        <v>458.49</v>
      </c>
      <c r="E1362">
        <f t="shared" si="143"/>
        <v>104.16000000000001</v>
      </c>
      <c r="F1362">
        <f t="shared" si="144"/>
        <v>64.17</v>
      </c>
      <c r="G1362">
        <f t="shared" si="145"/>
        <v>170.19</v>
      </c>
      <c r="H1362">
        <f t="shared" si="146"/>
        <v>119.97000000000003</v>
      </c>
      <c r="I1362">
        <v>0</v>
      </c>
      <c r="J1362" s="22">
        <v>0.39990000000000003</v>
      </c>
      <c r="K1362" s="22">
        <v>0.5766</v>
      </c>
      <c r="L1362" s="22">
        <v>0.83700000000000008</v>
      </c>
      <c r="M1362" s="22">
        <v>0.91139999999999999</v>
      </c>
      <c r="N1362" s="22">
        <v>0.91139999999999999</v>
      </c>
      <c r="O1362" s="24">
        <v>0.80910000000000004</v>
      </c>
      <c r="P1362" s="24">
        <v>0.77190000000000014</v>
      </c>
      <c r="Q1362" s="24">
        <v>0.79049999999999998</v>
      </c>
      <c r="R1362" s="24">
        <v>0.50220000000000009</v>
      </c>
      <c r="S1362" s="24">
        <v>0.42780000000000001</v>
      </c>
      <c r="T1362" s="24">
        <v>0.52080000000000004</v>
      </c>
      <c r="U1362" s="24">
        <v>0.13950000000000001</v>
      </c>
      <c r="V1362" s="24">
        <v>0.92070000000000007</v>
      </c>
      <c r="W1362" s="24">
        <v>0.86490000000000011</v>
      </c>
      <c r="X1362" s="24">
        <v>0.6603</v>
      </c>
      <c r="Y1362" s="24">
        <v>0.74400000000000011</v>
      </c>
      <c r="Z1362" s="24">
        <v>0.79980000000000007</v>
      </c>
      <c r="AA1362" s="25">
        <v>0</v>
      </c>
      <c r="AB1362" s="25">
        <v>0</v>
      </c>
      <c r="AC1362" s="25">
        <v>0</v>
      </c>
      <c r="AD1362" s="25">
        <v>0</v>
      </c>
      <c r="AE1362" s="25">
        <v>6.5100000000000007</v>
      </c>
      <c r="AF1362" s="25">
        <v>0</v>
      </c>
      <c r="AG1362" s="25">
        <v>40.92</v>
      </c>
      <c r="AH1362" s="25">
        <v>11.16</v>
      </c>
      <c r="AI1362" s="25">
        <v>5.58</v>
      </c>
      <c r="AJ1362" s="25">
        <v>0</v>
      </c>
      <c r="AK1362" s="25">
        <v>0</v>
      </c>
      <c r="AL1362" s="25">
        <v>4.6500000000000004</v>
      </c>
      <c r="AM1362" s="25">
        <v>12.09</v>
      </c>
      <c r="AN1362" s="25">
        <v>13.950000000000001</v>
      </c>
      <c r="AO1362" s="25">
        <v>5.58</v>
      </c>
      <c r="AP1362" s="25">
        <v>14.88</v>
      </c>
      <c r="AQ1362" s="25">
        <v>20.46</v>
      </c>
      <c r="AR1362" s="25">
        <v>26.040000000000003</v>
      </c>
      <c r="AS1362" s="25">
        <v>0</v>
      </c>
      <c r="AT1362" s="25">
        <v>22.32</v>
      </c>
      <c r="AU1362" s="25">
        <v>0</v>
      </c>
      <c r="AV1362" s="25">
        <v>28.830000000000002</v>
      </c>
      <c r="AW1362" s="25">
        <v>21.39</v>
      </c>
      <c r="AX1362" s="25">
        <v>20.46</v>
      </c>
      <c r="AY1362" s="25">
        <v>10.23</v>
      </c>
      <c r="AZ1362" s="25">
        <v>20.46</v>
      </c>
      <c r="BA1362" s="25">
        <v>28.830000000000002</v>
      </c>
      <c r="BB1362" s="25">
        <v>26.040000000000003</v>
      </c>
      <c r="BC1362" s="25">
        <v>7.44</v>
      </c>
      <c r="BD1362" s="25">
        <v>6.5100000000000007</v>
      </c>
      <c r="BE1362" s="25">
        <v>9.3000000000000007</v>
      </c>
      <c r="BF1362" s="25">
        <v>21.39</v>
      </c>
      <c r="BG1362" s="25">
        <v>20.46</v>
      </c>
      <c r="BH1362" s="25">
        <v>0</v>
      </c>
      <c r="BI1362" s="25">
        <v>13.950000000000001</v>
      </c>
      <c r="BJ1362" s="25">
        <v>0</v>
      </c>
      <c r="BK1362" s="25">
        <v>27.900000000000002</v>
      </c>
      <c r="BL1362" s="25">
        <v>11.16</v>
      </c>
      <c r="BM1362" s="25">
        <v>0</v>
      </c>
      <c r="BN1362" s="25">
        <v>0</v>
      </c>
      <c r="BO1362" t="s">
        <v>40</v>
      </c>
    </row>
    <row r="1363" spans="1:67" x14ac:dyDescent="0.25">
      <c r="A1363" s="6">
        <v>45065</v>
      </c>
      <c r="B1363" t="s">
        <v>11</v>
      </c>
      <c r="C1363">
        <v>19</v>
      </c>
      <c r="D1363">
        <f t="shared" si="142"/>
        <v>452.91000000000008</v>
      </c>
      <c r="E1363">
        <f t="shared" si="143"/>
        <v>117.18</v>
      </c>
      <c r="F1363">
        <f t="shared" si="144"/>
        <v>107.88000000000002</v>
      </c>
      <c r="G1363">
        <f t="shared" si="145"/>
        <v>94.860000000000028</v>
      </c>
      <c r="H1363">
        <f t="shared" si="146"/>
        <v>132.98999999999998</v>
      </c>
      <c r="I1363">
        <v>0</v>
      </c>
      <c r="J1363" s="22">
        <v>0.15810000000000002</v>
      </c>
      <c r="K1363" s="22">
        <v>0.69750000000000001</v>
      </c>
      <c r="L1363" s="22">
        <v>0.44640000000000002</v>
      </c>
      <c r="M1363" s="22">
        <v>0.80910000000000004</v>
      </c>
      <c r="N1363" s="22">
        <v>0.85560000000000003</v>
      </c>
      <c r="O1363" s="24">
        <v>0.68820000000000003</v>
      </c>
      <c r="P1363" s="24">
        <v>0.71610000000000007</v>
      </c>
      <c r="Q1363" s="24">
        <v>0.59520000000000006</v>
      </c>
      <c r="R1363" s="24">
        <v>0.69750000000000001</v>
      </c>
      <c r="S1363" s="24">
        <v>0.66959999999999997</v>
      </c>
      <c r="T1363" s="24">
        <v>0.61380000000000001</v>
      </c>
      <c r="U1363" s="24">
        <v>0.27900000000000003</v>
      </c>
      <c r="V1363" s="24">
        <v>0.91139999999999999</v>
      </c>
      <c r="W1363" s="24">
        <v>0.46500000000000002</v>
      </c>
      <c r="X1363" s="24">
        <v>0.72540000000000004</v>
      </c>
      <c r="Y1363" s="24">
        <v>0.42780000000000001</v>
      </c>
      <c r="Z1363" s="24">
        <v>0.34410000000000002</v>
      </c>
      <c r="AA1363" s="25">
        <v>0</v>
      </c>
      <c r="AB1363" s="25">
        <v>8.370000000000001</v>
      </c>
      <c r="AC1363" s="25">
        <v>10.23</v>
      </c>
      <c r="AD1363" s="25">
        <v>0</v>
      </c>
      <c r="AE1363" s="25">
        <v>0.93</v>
      </c>
      <c r="AF1363" s="25">
        <v>16.740000000000002</v>
      </c>
      <c r="AG1363" s="25">
        <v>26.970000000000002</v>
      </c>
      <c r="AH1363" s="25">
        <v>31.62</v>
      </c>
      <c r="AI1363" s="25">
        <v>0.93</v>
      </c>
      <c r="AJ1363" s="25">
        <v>12.09</v>
      </c>
      <c r="AK1363" s="25">
        <v>39.99</v>
      </c>
      <c r="AL1363" s="25">
        <v>43.71</v>
      </c>
      <c r="AM1363" s="25">
        <v>5.58</v>
      </c>
      <c r="AN1363" s="25">
        <v>2.79</v>
      </c>
      <c r="AO1363" s="25">
        <v>13.020000000000001</v>
      </c>
      <c r="AP1363" s="25">
        <v>13.020000000000001</v>
      </c>
      <c r="AQ1363" s="25">
        <v>15.81</v>
      </c>
      <c r="AR1363" s="25">
        <v>20.46</v>
      </c>
      <c r="AS1363" s="25">
        <v>14.88</v>
      </c>
      <c r="AT1363" s="25">
        <v>3.72</v>
      </c>
      <c r="AU1363" s="25">
        <v>15.81</v>
      </c>
      <c r="AV1363" s="25">
        <v>0</v>
      </c>
      <c r="AW1363" s="25">
        <v>23.25</v>
      </c>
      <c r="AX1363" s="25">
        <v>0</v>
      </c>
      <c r="AY1363" s="25">
        <v>0</v>
      </c>
      <c r="AZ1363" s="25">
        <v>33.480000000000004</v>
      </c>
      <c r="BA1363" s="25">
        <v>0</v>
      </c>
      <c r="BB1363" s="25">
        <v>0.93</v>
      </c>
      <c r="BC1363" s="25">
        <v>18.600000000000001</v>
      </c>
      <c r="BD1363" s="25">
        <v>2.79</v>
      </c>
      <c r="BE1363" s="25">
        <v>29.76</v>
      </c>
      <c r="BF1363" s="25">
        <v>0</v>
      </c>
      <c r="BG1363" s="25">
        <v>0</v>
      </c>
      <c r="BH1363" s="25">
        <v>38.130000000000003</v>
      </c>
      <c r="BI1363" s="25">
        <v>0</v>
      </c>
      <c r="BJ1363" s="25">
        <v>13.950000000000001</v>
      </c>
      <c r="BK1363" s="25">
        <v>12.09</v>
      </c>
      <c r="BL1363" s="25">
        <v>11.16</v>
      </c>
      <c r="BM1363" s="25">
        <v>1.86</v>
      </c>
      <c r="BN1363" s="25">
        <v>10.23</v>
      </c>
      <c r="BO1363" t="s">
        <v>40</v>
      </c>
    </row>
    <row r="1364" spans="1:67" x14ac:dyDescent="0.25">
      <c r="A1364" s="6">
        <v>45066</v>
      </c>
      <c r="B1364" t="s">
        <v>11</v>
      </c>
      <c r="C1364">
        <v>20</v>
      </c>
      <c r="D1364">
        <f t="shared" si="142"/>
        <v>438.03000000000009</v>
      </c>
      <c r="E1364">
        <f t="shared" si="143"/>
        <v>94.860000000000014</v>
      </c>
      <c r="F1364">
        <f t="shared" si="144"/>
        <v>105.09000000000003</v>
      </c>
      <c r="G1364">
        <f t="shared" si="145"/>
        <v>127.41000000000001</v>
      </c>
      <c r="H1364">
        <f t="shared" si="146"/>
        <v>110.67000000000002</v>
      </c>
      <c r="I1364">
        <v>0</v>
      </c>
      <c r="J1364" s="22">
        <v>0.89280000000000004</v>
      </c>
      <c r="K1364" s="22">
        <v>0.85560000000000003</v>
      </c>
      <c r="L1364" s="22">
        <v>0.65100000000000013</v>
      </c>
      <c r="M1364" s="22">
        <v>0.72540000000000004</v>
      </c>
      <c r="N1364" s="22">
        <v>0.91139999999999999</v>
      </c>
      <c r="O1364" s="24">
        <v>0.93</v>
      </c>
      <c r="P1364" s="24">
        <v>0.63240000000000007</v>
      </c>
      <c r="Q1364" s="24">
        <v>0.83700000000000008</v>
      </c>
      <c r="R1364" s="24">
        <v>0.36270000000000002</v>
      </c>
      <c r="S1364" s="24">
        <v>0.58590000000000009</v>
      </c>
      <c r="T1364" s="24">
        <v>0.5766</v>
      </c>
      <c r="U1364" s="24">
        <v>0.87420000000000009</v>
      </c>
      <c r="V1364" s="24">
        <v>0.8277000000000001</v>
      </c>
      <c r="W1364" s="24">
        <v>0.92070000000000007</v>
      </c>
      <c r="X1364" s="24">
        <v>0.91139999999999999</v>
      </c>
      <c r="Y1364" s="24">
        <v>0.92070000000000007</v>
      </c>
      <c r="Z1364" s="24">
        <v>0.79980000000000007</v>
      </c>
      <c r="AA1364" s="25">
        <v>0</v>
      </c>
      <c r="AB1364" s="25">
        <v>5.58</v>
      </c>
      <c r="AC1364" s="25">
        <v>25.110000000000003</v>
      </c>
      <c r="AD1364" s="25">
        <v>0</v>
      </c>
      <c r="AE1364" s="25">
        <v>11.16</v>
      </c>
      <c r="AF1364" s="25">
        <v>0</v>
      </c>
      <c r="AG1364" s="25">
        <v>15.81</v>
      </c>
      <c r="AH1364" s="25">
        <v>6.5100000000000007</v>
      </c>
      <c r="AI1364" s="25">
        <v>36.270000000000003</v>
      </c>
      <c r="AJ1364" s="25">
        <v>4.6500000000000004</v>
      </c>
      <c r="AK1364" s="25">
        <v>13.950000000000001</v>
      </c>
      <c r="AL1364" s="25">
        <v>4.6500000000000004</v>
      </c>
      <c r="AM1364" s="25">
        <v>21.39</v>
      </c>
      <c r="AN1364" s="25">
        <v>6.5100000000000007</v>
      </c>
      <c r="AO1364" s="25">
        <v>0</v>
      </c>
      <c r="AP1364" s="25">
        <v>10.23</v>
      </c>
      <c r="AQ1364" s="25">
        <v>32.550000000000004</v>
      </c>
      <c r="AR1364" s="25">
        <v>0</v>
      </c>
      <c r="AS1364" s="25">
        <v>26.970000000000002</v>
      </c>
      <c r="AT1364" s="25">
        <v>8.370000000000001</v>
      </c>
      <c r="AU1364" s="25">
        <v>24.18</v>
      </c>
      <c r="AV1364" s="25">
        <v>23.25</v>
      </c>
      <c r="AW1364" s="25">
        <v>2.79</v>
      </c>
      <c r="AX1364" s="25">
        <v>2.79</v>
      </c>
      <c r="AY1364" s="25">
        <v>26.040000000000003</v>
      </c>
      <c r="AZ1364" s="25">
        <v>2.79</v>
      </c>
      <c r="BA1364" s="25">
        <v>1.86</v>
      </c>
      <c r="BB1364" s="25">
        <v>20.46</v>
      </c>
      <c r="BC1364" s="25">
        <v>16.740000000000002</v>
      </c>
      <c r="BD1364" s="25">
        <v>6.5100000000000007</v>
      </c>
      <c r="BE1364" s="25">
        <v>12.09</v>
      </c>
      <c r="BF1364" s="25">
        <v>12.09</v>
      </c>
      <c r="BG1364" s="25">
        <v>0</v>
      </c>
      <c r="BH1364" s="25">
        <v>7.44</v>
      </c>
      <c r="BI1364" s="25">
        <v>0</v>
      </c>
      <c r="BJ1364" s="25">
        <v>17.670000000000002</v>
      </c>
      <c r="BK1364" s="25">
        <v>17.670000000000002</v>
      </c>
      <c r="BL1364" s="25">
        <v>27.900000000000002</v>
      </c>
      <c r="BM1364" s="25">
        <v>0</v>
      </c>
      <c r="BN1364" s="25">
        <v>0</v>
      </c>
      <c r="BO1364" t="s">
        <v>40</v>
      </c>
    </row>
    <row r="1365" spans="1:67" x14ac:dyDescent="0.25">
      <c r="A1365" s="6">
        <v>45067</v>
      </c>
      <c r="B1365" t="s">
        <v>11</v>
      </c>
      <c r="C1365">
        <v>21</v>
      </c>
      <c r="D1365">
        <f t="shared" si="142"/>
        <v>404.55000000000018</v>
      </c>
      <c r="E1365">
        <f t="shared" si="143"/>
        <v>87.420000000000115</v>
      </c>
      <c r="F1365">
        <f t="shared" si="144"/>
        <v>79.98</v>
      </c>
      <c r="G1365">
        <f t="shared" si="145"/>
        <v>109.74000000000001</v>
      </c>
      <c r="H1365">
        <f t="shared" si="146"/>
        <v>127.41000000000011</v>
      </c>
      <c r="I1365">
        <v>0</v>
      </c>
      <c r="J1365" s="22">
        <v>0.73470000000000002</v>
      </c>
      <c r="K1365" s="22">
        <v>0.91139999999999999</v>
      </c>
      <c r="L1365" s="22">
        <v>0.67890000000000006</v>
      </c>
      <c r="M1365" s="22">
        <v>0.66959999999999997</v>
      </c>
      <c r="N1365" s="22">
        <v>0.74400000000000011</v>
      </c>
      <c r="O1365" s="24">
        <v>0.60450000000000004</v>
      </c>
      <c r="P1365" s="24">
        <v>0.87420000000000009</v>
      </c>
      <c r="Q1365" s="24">
        <v>0.73470000000000002</v>
      </c>
      <c r="R1365" s="24">
        <v>0.24180000000000001</v>
      </c>
      <c r="S1365" s="24">
        <v>0.56730000000000003</v>
      </c>
      <c r="T1365" s="24">
        <v>0.75330000000000008</v>
      </c>
      <c r="U1365" s="24">
        <v>0.83700000000000008</v>
      </c>
      <c r="V1365" s="24">
        <v>0.2697</v>
      </c>
      <c r="W1365" s="24">
        <v>0.86490000000000011</v>
      </c>
      <c r="X1365" s="24">
        <v>0.93</v>
      </c>
      <c r="Y1365" s="24">
        <v>0.31620000000000004</v>
      </c>
      <c r="Z1365" s="24">
        <v>0.85560000000000003</v>
      </c>
      <c r="AA1365" s="25">
        <v>10.23</v>
      </c>
      <c r="AB1365" s="25">
        <v>17.670000000000002</v>
      </c>
      <c r="AC1365" s="25">
        <v>6.5100000000000007</v>
      </c>
      <c r="AD1365" s="25">
        <v>0</v>
      </c>
      <c r="AE1365" s="25">
        <v>0</v>
      </c>
      <c r="AF1365" s="25">
        <v>0</v>
      </c>
      <c r="AG1365" s="25">
        <v>26.040000000000003</v>
      </c>
      <c r="AH1365" s="25">
        <v>0.93</v>
      </c>
      <c r="AI1365" s="25">
        <v>18.600000000000001</v>
      </c>
      <c r="AJ1365" s="25">
        <v>0</v>
      </c>
      <c r="AK1365" s="25">
        <v>2.79</v>
      </c>
      <c r="AL1365" s="25">
        <v>35.340000000000003</v>
      </c>
      <c r="AM1365" s="25">
        <v>21.39</v>
      </c>
      <c r="AN1365" s="25">
        <v>18.600000000000001</v>
      </c>
      <c r="AO1365" s="25">
        <v>0</v>
      </c>
      <c r="AP1365" s="25">
        <v>14.88</v>
      </c>
      <c r="AQ1365" s="25">
        <v>0</v>
      </c>
      <c r="AR1365" s="25">
        <v>0</v>
      </c>
      <c r="AS1365" s="25">
        <v>2.7900000000001057</v>
      </c>
      <c r="AT1365" s="25">
        <v>34.410000000000004</v>
      </c>
      <c r="AU1365" s="25">
        <v>16.740000000000002</v>
      </c>
      <c r="AV1365" s="25">
        <v>39.06</v>
      </c>
      <c r="AW1365" s="25">
        <v>3.72</v>
      </c>
      <c r="AX1365" s="25">
        <v>0</v>
      </c>
      <c r="AY1365" s="25">
        <v>23.25</v>
      </c>
      <c r="AZ1365" s="25">
        <v>0</v>
      </c>
      <c r="BA1365" s="25">
        <v>0</v>
      </c>
      <c r="BB1365" s="25">
        <v>19.53</v>
      </c>
      <c r="BC1365" s="25">
        <v>7.44</v>
      </c>
      <c r="BD1365" s="25">
        <v>0</v>
      </c>
      <c r="BE1365" s="25">
        <v>1.86</v>
      </c>
      <c r="BF1365" s="25">
        <v>26.040000000000003</v>
      </c>
      <c r="BG1365" s="25">
        <v>13.950000000000001</v>
      </c>
      <c r="BH1365" s="25">
        <v>0</v>
      </c>
      <c r="BI1365" s="25">
        <v>0</v>
      </c>
      <c r="BJ1365" s="25">
        <v>11.16</v>
      </c>
      <c r="BK1365" s="25">
        <v>0</v>
      </c>
      <c r="BL1365" s="25">
        <v>28.830000000000002</v>
      </c>
      <c r="BM1365" s="25">
        <v>5.5800000000001058</v>
      </c>
      <c r="BN1365" s="25">
        <v>0</v>
      </c>
      <c r="BO1365" t="s">
        <v>40</v>
      </c>
    </row>
    <row r="1366" spans="1:67" x14ac:dyDescent="0.25">
      <c r="A1366" s="6">
        <v>45068</v>
      </c>
      <c r="B1366" t="s">
        <v>11</v>
      </c>
      <c r="C1366">
        <v>22</v>
      </c>
      <c r="D1366">
        <f t="shared" si="142"/>
        <v>508.71000000000004</v>
      </c>
      <c r="E1366">
        <f t="shared" si="143"/>
        <v>216.69000000000003</v>
      </c>
      <c r="F1366">
        <f t="shared" si="144"/>
        <v>73.47</v>
      </c>
      <c r="G1366">
        <f t="shared" si="145"/>
        <v>156.24</v>
      </c>
      <c r="H1366">
        <f t="shared" si="146"/>
        <v>62.31</v>
      </c>
      <c r="I1366">
        <v>0</v>
      </c>
      <c r="J1366" s="22">
        <v>0.79049999999999998</v>
      </c>
      <c r="K1366" s="22">
        <v>0.80910000000000004</v>
      </c>
      <c r="L1366" s="22">
        <v>0.87420000000000009</v>
      </c>
      <c r="M1366" s="22">
        <v>0.78120000000000001</v>
      </c>
      <c r="N1366" s="22">
        <v>0.86490000000000011</v>
      </c>
      <c r="O1366" s="24">
        <v>0.63240000000000007</v>
      </c>
      <c r="P1366" s="24">
        <v>0.5766</v>
      </c>
      <c r="Q1366" s="24">
        <v>0.55800000000000005</v>
      </c>
      <c r="R1366" s="24">
        <v>0.83700000000000008</v>
      </c>
      <c r="S1366" s="24">
        <v>0.63240000000000007</v>
      </c>
      <c r="T1366" s="24">
        <v>0.25110000000000005</v>
      </c>
      <c r="U1366" s="24">
        <v>0.70680000000000009</v>
      </c>
      <c r="V1366" s="24">
        <v>0.88350000000000006</v>
      </c>
      <c r="W1366" s="24">
        <v>0.81840000000000002</v>
      </c>
      <c r="X1366" s="24">
        <v>0.49290000000000006</v>
      </c>
      <c r="Y1366" s="24">
        <v>0.45569999999999999</v>
      </c>
      <c r="Z1366" s="24">
        <v>0.38130000000000003</v>
      </c>
      <c r="AA1366" s="25">
        <v>0</v>
      </c>
      <c r="AB1366" s="25">
        <v>10.23</v>
      </c>
      <c r="AC1366" s="25">
        <v>0</v>
      </c>
      <c r="AD1366" s="25">
        <v>12.09</v>
      </c>
      <c r="AE1366" s="25">
        <v>0</v>
      </c>
      <c r="AF1366" s="25">
        <v>36.270000000000003</v>
      </c>
      <c r="AG1366" s="25">
        <v>4.6500000000000004</v>
      </c>
      <c r="AH1366" s="25">
        <v>0</v>
      </c>
      <c r="AI1366" s="25">
        <v>0</v>
      </c>
      <c r="AJ1366" s="25">
        <v>10.23</v>
      </c>
      <c r="AK1366" s="25">
        <v>35.340000000000003</v>
      </c>
      <c r="AL1366" s="25">
        <v>10.23</v>
      </c>
      <c r="AM1366" s="25">
        <v>0</v>
      </c>
      <c r="AN1366" s="25">
        <v>16.740000000000002</v>
      </c>
      <c r="AO1366" s="25">
        <v>13.950000000000001</v>
      </c>
      <c r="AP1366" s="25">
        <v>9.3000000000000007</v>
      </c>
      <c r="AQ1366" s="25">
        <v>0</v>
      </c>
      <c r="AR1366" s="25">
        <v>0</v>
      </c>
      <c r="AS1366" s="25">
        <v>12.09</v>
      </c>
      <c r="AT1366" s="25">
        <v>0</v>
      </c>
      <c r="AU1366" s="25">
        <v>10.23</v>
      </c>
      <c r="AV1366" s="25">
        <v>31.62</v>
      </c>
      <c r="AW1366" s="25">
        <v>13.950000000000001</v>
      </c>
      <c r="AX1366" s="25">
        <v>40.92</v>
      </c>
      <c r="AY1366" s="25">
        <v>20.46</v>
      </c>
      <c r="AZ1366" s="25">
        <v>15.81</v>
      </c>
      <c r="BA1366" s="25">
        <v>0</v>
      </c>
      <c r="BB1366" s="25">
        <v>0</v>
      </c>
      <c r="BC1366" s="25">
        <v>22.32</v>
      </c>
      <c r="BD1366" s="25">
        <v>0.93</v>
      </c>
      <c r="BE1366" s="25">
        <v>13.950000000000106</v>
      </c>
      <c r="BF1366" s="25">
        <v>39.06</v>
      </c>
      <c r="BG1366" s="25">
        <v>0</v>
      </c>
      <c r="BH1366" s="25">
        <v>42.78</v>
      </c>
      <c r="BI1366" s="25">
        <v>7.44</v>
      </c>
      <c r="BJ1366" s="25">
        <v>7.44</v>
      </c>
      <c r="BK1366" s="25">
        <v>31.62</v>
      </c>
      <c r="BL1366" s="25">
        <v>39.99</v>
      </c>
      <c r="BM1366" s="25">
        <v>13.949999999999894</v>
      </c>
      <c r="BN1366" s="25">
        <v>20.46</v>
      </c>
      <c r="BO1366" t="s">
        <v>40</v>
      </c>
    </row>
    <row r="1367" spans="1:67" x14ac:dyDescent="0.25">
      <c r="A1367" s="6">
        <v>45069</v>
      </c>
      <c r="B1367" t="s">
        <v>11</v>
      </c>
      <c r="C1367">
        <v>23</v>
      </c>
      <c r="D1367">
        <f t="shared" si="142"/>
        <v>424.08000000000004</v>
      </c>
      <c r="E1367">
        <f t="shared" si="143"/>
        <v>97.65000000000002</v>
      </c>
      <c r="F1367">
        <f t="shared" si="144"/>
        <v>72.540000000000006</v>
      </c>
      <c r="G1367">
        <f t="shared" si="145"/>
        <v>115.32000000000001</v>
      </c>
      <c r="H1367">
        <f t="shared" si="146"/>
        <v>138.57000000000002</v>
      </c>
      <c r="I1367">
        <v>0</v>
      </c>
      <c r="J1367" s="22">
        <v>0.2697</v>
      </c>
      <c r="K1367" s="22">
        <v>0.52080000000000004</v>
      </c>
      <c r="L1367" s="22">
        <v>0.49290000000000006</v>
      </c>
      <c r="M1367" s="22">
        <v>0.33479999999999999</v>
      </c>
      <c r="N1367" s="22">
        <v>0.86490000000000011</v>
      </c>
      <c r="O1367" s="24">
        <v>0.64170000000000005</v>
      </c>
      <c r="P1367" s="24">
        <v>0.67890000000000006</v>
      </c>
      <c r="Q1367" s="24">
        <v>0.65100000000000013</v>
      </c>
      <c r="R1367" s="24">
        <v>0.40920000000000001</v>
      </c>
      <c r="S1367" s="24">
        <v>0.63240000000000007</v>
      </c>
      <c r="T1367" s="24">
        <v>0.60450000000000004</v>
      </c>
      <c r="U1367" s="24">
        <v>0.69750000000000001</v>
      </c>
      <c r="V1367" s="24">
        <v>0.83700000000000008</v>
      </c>
      <c r="W1367" s="24">
        <v>0.73470000000000002</v>
      </c>
      <c r="X1367" s="24">
        <v>0.85560000000000003</v>
      </c>
      <c r="Y1367" s="24">
        <v>0.86490000000000011</v>
      </c>
      <c r="Z1367" s="24">
        <v>0.32550000000000007</v>
      </c>
      <c r="AA1367" s="25">
        <v>0</v>
      </c>
      <c r="AB1367" s="25">
        <v>0</v>
      </c>
      <c r="AC1367" s="25">
        <v>18.600000000000001</v>
      </c>
      <c r="AD1367" s="25">
        <v>1.86</v>
      </c>
      <c r="AE1367" s="25">
        <v>1.86</v>
      </c>
      <c r="AF1367" s="25">
        <v>13.950000000000001</v>
      </c>
      <c r="AG1367" s="25">
        <v>0</v>
      </c>
      <c r="AH1367" s="25">
        <v>0</v>
      </c>
      <c r="AI1367" s="25">
        <v>27.900000000000002</v>
      </c>
      <c r="AJ1367" s="25">
        <v>8.370000000000001</v>
      </c>
      <c r="AK1367" s="25">
        <v>11.16</v>
      </c>
      <c r="AL1367" s="25">
        <v>5.58</v>
      </c>
      <c r="AM1367" s="25">
        <v>4.6500000000000004</v>
      </c>
      <c r="AN1367" s="25">
        <v>23.25</v>
      </c>
      <c r="AO1367" s="25">
        <v>16.740000000000002</v>
      </c>
      <c r="AP1367" s="25">
        <v>0</v>
      </c>
      <c r="AQ1367" s="25">
        <v>6.5100000000000007</v>
      </c>
      <c r="AR1367" s="25">
        <v>34.410000000000004</v>
      </c>
      <c r="AS1367" s="25">
        <v>33.480000000000004</v>
      </c>
      <c r="AT1367" s="25">
        <v>13.950000000000001</v>
      </c>
      <c r="AU1367" s="25">
        <v>8.370000000000001</v>
      </c>
      <c r="AV1367" s="25">
        <v>26.970000000000002</v>
      </c>
      <c r="AW1367" s="25">
        <v>30.69</v>
      </c>
      <c r="AX1367" s="25">
        <v>8.370000000000001</v>
      </c>
      <c r="AY1367" s="25">
        <v>7.44</v>
      </c>
      <c r="AZ1367" s="25">
        <v>4.6500000000000004</v>
      </c>
      <c r="BA1367" s="25">
        <v>15.81</v>
      </c>
      <c r="BB1367" s="25">
        <v>0</v>
      </c>
      <c r="BC1367" s="25">
        <v>9.3000000000000007</v>
      </c>
      <c r="BD1367" s="25">
        <v>3.72</v>
      </c>
      <c r="BE1367" s="25">
        <v>0</v>
      </c>
      <c r="BF1367" s="25">
        <v>3.72</v>
      </c>
      <c r="BG1367" s="25">
        <v>3.72</v>
      </c>
      <c r="BH1367" s="25">
        <v>0.93</v>
      </c>
      <c r="BI1367" s="25">
        <v>42.78</v>
      </c>
      <c r="BJ1367" s="25">
        <v>0</v>
      </c>
      <c r="BK1367" s="25">
        <v>31.62</v>
      </c>
      <c r="BL1367" s="25">
        <v>6.5100000000000007</v>
      </c>
      <c r="BM1367" s="25">
        <v>8.370000000000001</v>
      </c>
      <c r="BN1367" s="25">
        <v>0</v>
      </c>
      <c r="BO1367" t="s">
        <v>40</v>
      </c>
    </row>
    <row r="1368" spans="1:67" x14ac:dyDescent="0.25">
      <c r="A1368" s="6">
        <v>45070</v>
      </c>
      <c r="B1368" t="s">
        <v>11</v>
      </c>
      <c r="C1368">
        <v>24</v>
      </c>
      <c r="D1368">
        <f t="shared" si="142"/>
        <v>420.36</v>
      </c>
      <c r="E1368">
        <f t="shared" si="143"/>
        <v>111.60000000000001</v>
      </c>
      <c r="F1368">
        <f t="shared" si="144"/>
        <v>103.23</v>
      </c>
      <c r="G1368">
        <f t="shared" si="145"/>
        <v>73.470000000000013</v>
      </c>
      <c r="H1368">
        <f t="shared" si="146"/>
        <v>132.06000000000003</v>
      </c>
      <c r="I1368">
        <v>0</v>
      </c>
      <c r="J1368" s="22">
        <v>0.36270000000000002</v>
      </c>
      <c r="K1368" s="22">
        <v>0.50220000000000009</v>
      </c>
      <c r="L1368" s="22">
        <v>0.74400000000000011</v>
      </c>
      <c r="M1368" s="22">
        <v>0.78120000000000001</v>
      </c>
      <c r="N1368" s="22">
        <v>0.35340000000000005</v>
      </c>
      <c r="O1368" s="24">
        <v>0.56730000000000003</v>
      </c>
      <c r="P1368" s="24">
        <v>0.61380000000000001</v>
      </c>
      <c r="Q1368" s="24">
        <v>0.64170000000000005</v>
      </c>
      <c r="R1368" s="24">
        <v>0.73470000000000002</v>
      </c>
      <c r="S1368" s="24">
        <v>0.71610000000000007</v>
      </c>
      <c r="T1368" s="24">
        <v>0.84630000000000005</v>
      </c>
      <c r="U1368" s="24">
        <v>0.53010000000000013</v>
      </c>
      <c r="V1368" s="24">
        <v>0.2697</v>
      </c>
      <c r="W1368" s="24">
        <v>0.53939999999999999</v>
      </c>
      <c r="X1368" s="24">
        <v>0.91139999999999999</v>
      </c>
      <c r="Y1368" s="24">
        <v>0.66959999999999997</v>
      </c>
      <c r="Z1368" s="24">
        <v>0.70680000000000009</v>
      </c>
      <c r="AA1368" s="25">
        <v>15.81</v>
      </c>
      <c r="AB1368" s="25">
        <v>11.16</v>
      </c>
      <c r="AC1368" s="25">
        <v>13.950000000000001</v>
      </c>
      <c r="AD1368" s="25">
        <v>7.44</v>
      </c>
      <c r="AE1368" s="25">
        <v>30.69</v>
      </c>
      <c r="AF1368" s="25">
        <v>2.79</v>
      </c>
      <c r="AG1368" s="25">
        <v>0</v>
      </c>
      <c r="AH1368" s="25">
        <v>0</v>
      </c>
      <c r="AI1368" s="25">
        <v>0</v>
      </c>
      <c r="AJ1368" s="25">
        <v>21.39</v>
      </c>
      <c r="AK1368" s="25">
        <v>8.370000000000001</v>
      </c>
      <c r="AL1368" s="25">
        <v>0</v>
      </c>
      <c r="AM1368" s="25">
        <v>24.18</v>
      </c>
      <c r="AN1368" s="25">
        <v>26.970000000000002</v>
      </c>
      <c r="AO1368" s="25">
        <v>16.740000000000002</v>
      </c>
      <c r="AP1368" s="25">
        <v>6.5100000000000007</v>
      </c>
      <c r="AQ1368" s="25">
        <v>18.600000000000001</v>
      </c>
      <c r="AR1368" s="25">
        <v>17.670000000000002</v>
      </c>
      <c r="AS1368" s="25">
        <v>0</v>
      </c>
      <c r="AT1368" s="25">
        <v>21.39</v>
      </c>
      <c r="AU1368" s="25">
        <v>25.110000000000003</v>
      </c>
      <c r="AV1368" s="25">
        <v>7.44</v>
      </c>
      <c r="AW1368" s="25">
        <v>4.6500000000000004</v>
      </c>
      <c r="AX1368" s="25">
        <v>0</v>
      </c>
      <c r="AY1368" s="25">
        <v>0</v>
      </c>
      <c r="AZ1368" s="25">
        <v>0</v>
      </c>
      <c r="BA1368" s="25">
        <v>0</v>
      </c>
      <c r="BB1368" s="25">
        <v>27.900000000000002</v>
      </c>
      <c r="BC1368" s="25">
        <v>8.370000000000001</v>
      </c>
      <c r="BD1368" s="25">
        <v>0</v>
      </c>
      <c r="BE1368" s="25">
        <v>31.62</v>
      </c>
      <c r="BF1368" s="25">
        <v>9.3000000000000007</v>
      </c>
      <c r="BG1368" s="25">
        <v>37.200000000000003</v>
      </c>
      <c r="BH1368" s="25">
        <v>4.6500000000000004</v>
      </c>
      <c r="BI1368" s="25">
        <v>0</v>
      </c>
      <c r="BJ1368" s="25">
        <v>0</v>
      </c>
      <c r="BK1368" s="25">
        <v>5.58</v>
      </c>
      <c r="BL1368" s="25">
        <v>0</v>
      </c>
      <c r="BM1368" s="25">
        <v>0</v>
      </c>
      <c r="BN1368" s="25">
        <v>23.25</v>
      </c>
      <c r="BO1368" t="s">
        <v>40</v>
      </c>
    </row>
    <row r="1369" spans="1:67" x14ac:dyDescent="0.25">
      <c r="A1369" s="6">
        <v>45071</v>
      </c>
      <c r="B1369" t="s">
        <v>11</v>
      </c>
      <c r="C1369">
        <v>25</v>
      </c>
      <c r="D1369">
        <f t="shared" si="142"/>
        <v>305.97000000000003</v>
      </c>
      <c r="E1369">
        <f t="shared" si="143"/>
        <v>67.890000000000015</v>
      </c>
      <c r="F1369">
        <f t="shared" si="144"/>
        <v>70.680000000000007</v>
      </c>
      <c r="G1369">
        <f t="shared" si="145"/>
        <v>98.58</v>
      </c>
      <c r="H1369">
        <f t="shared" si="146"/>
        <v>68.820000000000022</v>
      </c>
      <c r="I1369">
        <v>0</v>
      </c>
      <c r="J1369" s="22">
        <v>0.34410000000000002</v>
      </c>
      <c r="K1369" s="22">
        <v>0.77190000000000014</v>
      </c>
      <c r="L1369" s="22">
        <v>0.80910000000000004</v>
      </c>
      <c r="M1369" s="22">
        <v>0.67890000000000006</v>
      </c>
      <c r="N1369" s="22">
        <v>0.84630000000000005</v>
      </c>
      <c r="O1369" s="24">
        <v>0.67890000000000006</v>
      </c>
      <c r="P1369" s="24">
        <v>0.65100000000000013</v>
      </c>
      <c r="Q1369" s="24">
        <v>0.16739999999999999</v>
      </c>
      <c r="R1369" s="24">
        <v>0.66959999999999997</v>
      </c>
      <c r="S1369" s="24">
        <v>0.84630000000000005</v>
      </c>
      <c r="T1369" s="24">
        <v>0.66959999999999997</v>
      </c>
      <c r="U1369" s="24">
        <v>0.80910000000000004</v>
      </c>
      <c r="V1369" s="24">
        <v>0.3906</v>
      </c>
      <c r="W1369" s="24">
        <v>0.6603</v>
      </c>
      <c r="X1369" s="24">
        <v>0.90210000000000001</v>
      </c>
      <c r="Y1369" s="24">
        <v>0.84630000000000005</v>
      </c>
      <c r="Z1369" s="24">
        <v>0.55800000000000005</v>
      </c>
      <c r="AA1369" s="25">
        <v>13.020000000000001</v>
      </c>
      <c r="AB1369" s="25">
        <v>2.79</v>
      </c>
      <c r="AC1369" s="25">
        <v>0</v>
      </c>
      <c r="AD1369" s="25">
        <v>0</v>
      </c>
      <c r="AE1369" s="25">
        <v>16.740000000000002</v>
      </c>
      <c r="AF1369" s="25">
        <v>0.93</v>
      </c>
      <c r="AG1369" s="25">
        <v>23.25</v>
      </c>
      <c r="AH1369" s="25">
        <v>0</v>
      </c>
      <c r="AI1369" s="25">
        <v>13.950000000000001</v>
      </c>
      <c r="AJ1369" s="25">
        <v>0</v>
      </c>
      <c r="AK1369" s="25">
        <v>0</v>
      </c>
      <c r="AL1369" s="25">
        <v>14.88</v>
      </c>
      <c r="AM1369" s="25">
        <v>0</v>
      </c>
      <c r="AN1369" s="25">
        <v>39.99</v>
      </c>
      <c r="AO1369" s="25">
        <v>10.23</v>
      </c>
      <c r="AP1369" s="25">
        <v>0.93</v>
      </c>
      <c r="AQ1369" s="25">
        <v>0</v>
      </c>
      <c r="AR1369" s="25">
        <v>2.79</v>
      </c>
      <c r="AS1369" s="25">
        <v>0</v>
      </c>
      <c r="AT1369" s="25">
        <v>0</v>
      </c>
      <c r="AU1369" s="25">
        <v>24.18</v>
      </c>
      <c r="AV1369" s="25">
        <v>0</v>
      </c>
      <c r="AW1369" s="25">
        <v>1.86</v>
      </c>
      <c r="AX1369" s="25">
        <v>13.020000000000001</v>
      </c>
      <c r="AY1369" s="25">
        <v>5.58</v>
      </c>
      <c r="AZ1369" s="25">
        <v>21.39</v>
      </c>
      <c r="BA1369" s="25">
        <v>13.020000000000001</v>
      </c>
      <c r="BB1369" s="25">
        <v>8.370000000000001</v>
      </c>
      <c r="BC1369" s="25">
        <v>0</v>
      </c>
      <c r="BD1369" s="25">
        <v>11.16</v>
      </c>
      <c r="BE1369" s="25">
        <v>3.72</v>
      </c>
      <c r="BF1369" s="25">
        <v>13.020000000000001</v>
      </c>
      <c r="BG1369" s="25">
        <v>0.93</v>
      </c>
      <c r="BH1369" s="25">
        <v>0</v>
      </c>
      <c r="BI1369" s="25">
        <v>0</v>
      </c>
      <c r="BJ1369" s="25">
        <v>14.88</v>
      </c>
      <c r="BK1369" s="25">
        <v>0.93</v>
      </c>
      <c r="BL1369" s="25">
        <v>5.58</v>
      </c>
      <c r="BM1369" s="25">
        <v>8.370000000000001</v>
      </c>
      <c r="BN1369" s="25">
        <v>20.46</v>
      </c>
      <c r="BO1369" t="s">
        <v>40</v>
      </c>
    </row>
    <row r="1370" spans="1:67" x14ac:dyDescent="0.25">
      <c r="A1370" s="6">
        <v>45072</v>
      </c>
      <c r="B1370" t="s">
        <v>11</v>
      </c>
      <c r="C1370">
        <v>26</v>
      </c>
      <c r="D1370">
        <f t="shared" si="142"/>
        <v>381.3</v>
      </c>
      <c r="E1370">
        <f t="shared" si="143"/>
        <v>145.08000000000001</v>
      </c>
      <c r="F1370">
        <f t="shared" si="144"/>
        <v>51.15</v>
      </c>
      <c r="G1370">
        <f t="shared" si="145"/>
        <v>89.28</v>
      </c>
      <c r="H1370">
        <f t="shared" si="146"/>
        <v>95.79</v>
      </c>
      <c r="I1370">
        <v>0</v>
      </c>
      <c r="J1370" s="22">
        <v>0.25110000000000005</v>
      </c>
      <c r="K1370" s="22">
        <v>0.49290000000000006</v>
      </c>
      <c r="L1370" s="22">
        <v>0.92070000000000007</v>
      </c>
      <c r="M1370" s="22">
        <v>0.77190000000000014</v>
      </c>
      <c r="N1370" s="22">
        <v>0.14880000000000002</v>
      </c>
      <c r="O1370" s="24">
        <v>0.87420000000000009</v>
      </c>
      <c r="P1370" s="24">
        <v>0.24180000000000001</v>
      </c>
      <c r="Q1370" s="24">
        <v>0.84630000000000005</v>
      </c>
      <c r="R1370" s="24">
        <v>0.80910000000000004</v>
      </c>
      <c r="S1370" s="24">
        <v>0.91139999999999999</v>
      </c>
      <c r="T1370" s="24">
        <v>0.71610000000000007</v>
      </c>
      <c r="U1370" s="24">
        <v>0.2883</v>
      </c>
      <c r="V1370" s="24">
        <v>0.35340000000000005</v>
      </c>
      <c r="W1370" s="24">
        <v>0.3906</v>
      </c>
      <c r="X1370" s="24">
        <v>0.79980000000000007</v>
      </c>
      <c r="Y1370" s="24">
        <v>0.89280000000000004</v>
      </c>
      <c r="Z1370" s="24">
        <v>0.74400000000000011</v>
      </c>
      <c r="AA1370" s="25">
        <v>2.79</v>
      </c>
      <c r="AB1370" s="25">
        <v>6.5100000000000007</v>
      </c>
      <c r="AC1370" s="25">
        <v>0.93</v>
      </c>
      <c r="AD1370" s="25">
        <v>0.93</v>
      </c>
      <c r="AE1370" s="25">
        <v>13.950000000000001</v>
      </c>
      <c r="AF1370" s="25">
        <v>0</v>
      </c>
      <c r="AG1370" s="25">
        <v>0</v>
      </c>
      <c r="AH1370" s="25">
        <v>19.53</v>
      </c>
      <c r="AI1370" s="25">
        <v>1.86</v>
      </c>
      <c r="AJ1370" s="25">
        <v>4.6500000000000004</v>
      </c>
      <c r="AK1370" s="25">
        <v>13.020000000000001</v>
      </c>
      <c r="AL1370" s="25">
        <v>0</v>
      </c>
      <c r="AM1370" s="25">
        <v>12.09</v>
      </c>
      <c r="AN1370" s="25">
        <v>10.23</v>
      </c>
      <c r="AO1370" s="25">
        <v>0</v>
      </c>
      <c r="AP1370" s="25">
        <v>4.6500000000000004</v>
      </c>
      <c r="AQ1370" s="25">
        <v>29.76</v>
      </c>
      <c r="AR1370" s="25">
        <v>39.06</v>
      </c>
      <c r="AS1370" s="25">
        <v>0</v>
      </c>
      <c r="AT1370" s="25">
        <v>0</v>
      </c>
      <c r="AU1370" s="25">
        <v>0</v>
      </c>
      <c r="AV1370" s="25">
        <v>8.370000000000001</v>
      </c>
      <c r="AW1370" s="25">
        <v>0</v>
      </c>
      <c r="AX1370" s="25">
        <v>10.23</v>
      </c>
      <c r="AY1370" s="25">
        <v>21.39</v>
      </c>
      <c r="AZ1370" s="25">
        <v>8.370000000000001</v>
      </c>
      <c r="BA1370" s="25">
        <v>0</v>
      </c>
      <c r="BB1370" s="25">
        <v>39.06</v>
      </c>
      <c r="BC1370" s="25">
        <v>1.86</v>
      </c>
      <c r="BD1370" s="25">
        <v>0</v>
      </c>
      <c r="BE1370" s="25">
        <v>0</v>
      </c>
      <c r="BF1370" s="25">
        <v>0</v>
      </c>
      <c r="BG1370" s="25">
        <v>6.5100000000000007</v>
      </c>
      <c r="BH1370" s="25">
        <v>39.06</v>
      </c>
      <c r="BI1370" s="25">
        <v>40.92</v>
      </c>
      <c r="BJ1370" s="25">
        <v>5.58</v>
      </c>
      <c r="BK1370" s="25">
        <v>13.020000000000001</v>
      </c>
      <c r="BL1370" s="25">
        <v>8.370000000000001</v>
      </c>
      <c r="BM1370" s="25">
        <v>31.62</v>
      </c>
      <c r="BN1370" s="25">
        <v>0</v>
      </c>
      <c r="BO1370" t="s">
        <v>40</v>
      </c>
    </row>
    <row r="1371" spans="1:67" x14ac:dyDescent="0.25">
      <c r="A1371" s="6">
        <v>45073</v>
      </c>
      <c r="B1371" t="s">
        <v>11</v>
      </c>
      <c r="C1371">
        <v>27</v>
      </c>
      <c r="D1371">
        <f t="shared" si="142"/>
        <v>388.74000000000024</v>
      </c>
      <c r="E1371">
        <f t="shared" si="143"/>
        <v>73.47</v>
      </c>
      <c r="F1371">
        <f t="shared" si="144"/>
        <v>66.960000000000107</v>
      </c>
      <c r="G1371">
        <f t="shared" si="145"/>
        <v>110.67</v>
      </c>
      <c r="H1371">
        <f t="shared" si="146"/>
        <v>137.64000000000007</v>
      </c>
      <c r="I1371">
        <v>0</v>
      </c>
      <c r="J1371" s="22">
        <v>0.37200000000000005</v>
      </c>
      <c r="K1371" s="22">
        <v>0.59520000000000006</v>
      </c>
      <c r="L1371" s="22">
        <v>0.13950000000000001</v>
      </c>
      <c r="M1371" s="22">
        <v>0.8277000000000001</v>
      </c>
      <c r="N1371" s="22">
        <v>0.71610000000000007</v>
      </c>
      <c r="O1371" s="24">
        <v>0.86490000000000011</v>
      </c>
      <c r="P1371" s="24">
        <v>0.61380000000000001</v>
      </c>
      <c r="Q1371" s="24">
        <v>0.6603</v>
      </c>
      <c r="R1371" s="24">
        <v>0.56730000000000003</v>
      </c>
      <c r="S1371" s="24">
        <v>0.66959999999999997</v>
      </c>
      <c r="T1371" s="24">
        <v>0.66959999999999997</v>
      </c>
      <c r="U1371" s="24">
        <v>0.86490000000000011</v>
      </c>
      <c r="V1371" s="24">
        <v>0.50220000000000009</v>
      </c>
      <c r="W1371" s="24">
        <v>0.90210000000000001</v>
      </c>
      <c r="X1371" s="24">
        <v>0.90210000000000001</v>
      </c>
      <c r="Y1371" s="24">
        <v>0.93</v>
      </c>
      <c r="Z1371" s="24">
        <v>0.75330000000000008</v>
      </c>
      <c r="AA1371" s="25">
        <v>0</v>
      </c>
      <c r="AB1371" s="25">
        <v>12.09</v>
      </c>
      <c r="AC1371" s="25">
        <v>12.09</v>
      </c>
      <c r="AD1371" s="25">
        <v>2.7900000000001057</v>
      </c>
      <c r="AE1371" s="25">
        <v>5.58</v>
      </c>
      <c r="AF1371" s="25">
        <v>10.23</v>
      </c>
      <c r="AG1371" s="25">
        <v>0</v>
      </c>
      <c r="AH1371" s="25">
        <v>12.09</v>
      </c>
      <c r="AI1371" s="25">
        <v>0</v>
      </c>
      <c r="AJ1371" s="25">
        <v>12.09</v>
      </c>
      <c r="AK1371" s="25">
        <v>0</v>
      </c>
      <c r="AL1371" s="25">
        <v>7.44</v>
      </c>
      <c r="AM1371" s="25">
        <v>4.6500000000000004</v>
      </c>
      <c r="AN1371" s="25">
        <v>36.270000000000003</v>
      </c>
      <c r="AO1371" s="25">
        <v>14.88</v>
      </c>
      <c r="AP1371" s="25">
        <v>2.7900000000000529</v>
      </c>
      <c r="AQ1371" s="25">
        <v>42.78</v>
      </c>
      <c r="AR1371" s="25">
        <v>27.900000000000002</v>
      </c>
      <c r="AS1371" s="25">
        <v>0.93</v>
      </c>
      <c r="AT1371" s="25">
        <v>0</v>
      </c>
      <c r="AU1371" s="25">
        <v>13.020000000000001</v>
      </c>
      <c r="AV1371" s="25">
        <v>13.020000000000001</v>
      </c>
      <c r="AW1371" s="25">
        <v>0</v>
      </c>
      <c r="AX1371" s="25">
        <v>5.58</v>
      </c>
      <c r="AY1371" s="25">
        <v>34.410000000000004</v>
      </c>
      <c r="AZ1371" s="25">
        <v>0</v>
      </c>
      <c r="BA1371" s="25">
        <v>21.39</v>
      </c>
      <c r="BB1371" s="25">
        <v>23.25</v>
      </c>
      <c r="BC1371" s="25">
        <v>0</v>
      </c>
      <c r="BD1371" s="25">
        <v>0</v>
      </c>
      <c r="BE1371" s="25">
        <v>0</v>
      </c>
      <c r="BF1371" s="25">
        <v>5.58</v>
      </c>
      <c r="BG1371" s="25">
        <v>2.79</v>
      </c>
      <c r="BH1371" s="25">
        <v>9.3000000000000007</v>
      </c>
      <c r="BI1371" s="25">
        <v>16.740000000000002</v>
      </c>
      <c r="BJ1371" s="25">
        <v>8.370000000000001</v>
      </c>
      <c r="BK1371" s="25">
        <v>0</v>
      </c>
      <c r="BL1371" s="25">
        <v>22.32</v>
      </c>
      <c r="BM1371" s="25">
        <v>0</v>
      </c>
      <c r="BN1371" s="25">
        <v>8.370000000000001</v>
      </c>
      <c r="BO1371" t="s">
        <v>40</v>
      </c>
    </row>
    <row r="1372" spans="1:67" x14ac:dyDescent="0.25">
      <c r="A1372" s="6">
        <v>45074</v>
      </c>
      <c r="B1372" t="s">
        <v>11</v>
      </c>
      <c r="C1372">
        <v>28</v>
      </c>
      <c r="D1372">
        <f t="shared" si="142"/>
        <v>461.27999999999992</v>
      </c>
      <c r="E1372">
        <f t="shared" si="143"/>
        <v>111.60000000000001</v>
      </c>
      <c r="F1372">
        <f t="shared" si="144"/>
        <v>195.2999999999999</v>
      </c>
      <c r="G1372">
        <f t="shared" si="145"/>
        <v>126.48000000000002</v>
      </c>
      <c r="H1372">
        <f t="shared" si="146"/>
        <v>27.900000000000002</v>
      </c>
      <c r="I1372">
        <v>0</v>
      </c>
      <c r="J1372" s="22">
        <v>0.92070000000000007</v>
      </c>
      <c r="K1372" s="22">
        <v>0.49290000000000006</v>
      </c>
      <c r="L1372" s="22">
        <v>0.80910000000000004</v>
      </c>
      <c r="M1372" s="22">
        <v>0.79049999999999998</v>
      </c>
      <c r="N1372" s="22">
        <v>0.90210000000000001</v>
      </c>
      <c r="O1372" s="24">
        <v>0.52080000000000004</v>
      </c>
      <c r="P1372" s="24">
        <v>0.59520000000000006</v>
      </c>
      <c r="Q1372" s="24">
        <v>0.6603</v>
      </c>
      <c r="R1372" s="24">
        <v>0.70680000000000009</v>
      </c>
      <c r="S1372" s="24">
        <v>0.60450000000000004</v>
      </c>
      <c r="T1372" s="24">
        <v>0.69750000000000001</v>
      </c>
      <c r="U1372" s="24">
        <v>0.55800000000000005</v>
      </c>
      <c r="V1372" s="24">
        <v>0.27900000000000003</v>
      </c>
      <c r="W1372" s="24">
        <v>0.3906</v>
      </c>
      <c r="X1372" s="24">
        <v>0.83700000000000008</v>
      </c>
      <c r="Y1372" s="24">
        <v>0.90210000000000001</v>
      </c>
      <c r="Z1372" s="24">
        <v>0.80910000000000004</v>
      </c>
      <c r="AA1372" s="25">
        <v>18.600000000000001</v>
      </c>
      <c r="AB1372" s="25">
        <v>6.509999999999895</v>
      </c>
      <c r="AC1372" s="25">
        <v>26.040000000000003</v>
      </c>
      <c r="AD1372" s="25">
        <v>1.86</v>
      </c>
      <c r="AE1372" s="25">
        <v>13.020000000000001</v>
      </c>
      <c r="AF1372" s="25">
        <v>22.32</v>
      </c>
      <c r="AG1372" s="25">
        <v>13.020000000000001</v>
      </c>
      <c r="AH1372" s="25">
        <v>29.76</v>
      </c>
      <c r="AI1372" s="25">
        <v>26.970000000000002</v>
      </c>
      <c r="AJ1372" s="25">
        <v>37.200000000000003</v>
      </c>
      <c r="AK1372" s="25">
        <v>7.44</v>
      </c>
      <c r="AL1372" s="25">
        <v>5.58</v>
      </c>
      <c r="AM1372" s="25">
        <v>0</v>
      </c>
      <c r="AN1372" s="25">
        <v>0</v>
      </c>
      <c r="AO1372" s="25">
        <v>5.58</v>
      </c>
      <c r="AP1372" s="25">
        <v>0</v>
      </c>
      <c r="AQ1372" s="25">
        <v>0</v>
      </c>
      <c r="AR1372" s="25">
        <v>8.370000000000001</v>
      </c>
      <c r="AS1372" s="25">
        <v>0</v>
      </c>
      <c r="AT1372" s="25">
        <v>8.370000000000001</v>
      </c>
      <c r="AU1372" s="25">
        <v>4.6500000000000004</v>
      </c>
      <c r="AV1372" s="25">
        <v>0</v>
      </c>
      <c r="AW1372" s="25">
        <v>3.72</v>
      </c>
      <c r="AX1372" s="25">
        <v>0</v>
      </c>
      <c r="AY1372" s="25">
        <v>0.93</v>
      </c>
      <c r="AZ1372" s="25">
        <v>2.79</v>
      </c>
      <c r="BA1372" s="25">
        <v>37.200000000000003</v>
      </c>
      <c r="BB1372" s="25">
        <v>3.72</v>
      </c>
      <c r="BC1372" s="25">
        <v>51.150000000000006</v>
      </c>
      <c r="BD1372" s="25">
        <v>22.32</v>
      </c>
      <c r="BE1372" s="25">
        <v>0</v>
      </c>
      <c r="BF1372" s="25">
        <v>0</v>
      </c>
      <c r="BG1372" s="25">
        <v>0</v>
      </c>
      <c r="BH1372" s="25">
        <v>37.200000000000003</v>
      </c>
      <c r="BI1372" s="25">
        <v>19.53</v>
      </c>
      <c r="BJ1372" s="25">
        <v>19.53</v>
      </c>
      <c r="BK1372" s="25">
        <v>0</v>
      </c>
      <c r="BL1372" s="25">
        <v>0</v>
      </c>
      <c r="BM1372" s="25">
        <v>35.340000000000003</v>
      </c>
      <c r="BN1372" s="25">
        <v>0</v>
      </c>
      <c r="BO1372" t="s">
        <v>40</v>
      </c>
    </row>
    <row r="1373" spans="1:67" x14ac:dyDescent="0.25">
      <c r="A1373" s="6">
        <v>45075</v>
      </c>
      <c r="B1373" t="s">
        <v>11</v>
      </c>
      <c r="C1373">
        <v>29</v>
      </c>
      <c r="D1373">
        <f t="shared" si="142"/>
        <v>436.17000000000007</v>
      </c>
      <c r="E1373">
        <f t="shared" si="143"/>
        <v>123.69000000000003</v>
      </c>
      <c r="F1373">
        <f t="shared" si="144"/>
        <v>107.88000000000001</v>
      </c>
      <c r="G1373">
        <f t="shared" si="145"/>
        <v>93.93</v>
      </c>
      <c r="H1373">
        <f t="shared" si="146"/>
        <v>110.67</v>
      </c>
      <c r="I1373">
        <v>1</v>
      </c>
      <c r="J1373" s="22">
        <v>0.14880000000000002</v>
      </c>
      <c r="K1373" s="22">
        <v>0.59520000000000006</v>
      </c>
      <c r="L1373" s="22">
        <v>0.33479999999999999</v>
      </c>
      <c r="M1373" s="22">
        <v>0.71610000000000007</v>
      </c>
      <c r="N1373" s="22">
        <v>0.85560000000000003</v>
      </c>
      <c r="O1373" s="24">
        <v>0.70680000000000009</v>
      </c>
      <c r="P1373" s="24">
        <v>0.67890000000000006</v>
      </c>
      <c r="Q1373" s="24">
        <v>0.53010000000000013</v>
      </c>
      <c r="R1373" s="24">
        <v>0.74400000000000011</v>
      </c>
      <c r="S1373" s="24">
        <v>0.6603</v>
      </c>
      <c r="T1373" s="24">
        <v>0.64170000000000005</v>
      </c>
      <c r="U1373" s="24">
        <v>0.87420000000000009</v>
      </c>
      <c r="V1373" s="24">
        <v>0.3906</v>
      </c>
      <c r="W1373" s="24">
        <v>0.85560000000000003</v>
      </c>
      <c r="X1373" s="24">
        <v>0.72540000000000004</v>
      </c>
      <c r="Y1373" s="24">
        <v>0.88350000000000006</v>
      </c>
      <c r="Z1373" s="24">
        <v>0.30690000000000001</v>
      </c>
      <c r="AA1373" s="25">
        <v>24.18</v>
      </c>
      <c r="AB1373" s="25">
        <v>12.09</v>
      </c>
      <c r="AC1373" s="25">
        <v>0</v>
      </c>
      <c r="AD1373" s="25">
        <v>12.09</v>
      </c>
      <c r="AE1373" s="25">
        <v>0</v>
      </c>
      <c r="AF1373" s="25">
        <v>14.88</v>
      </c>
      <c r="AG1373" s="25">
        <v>1.86</v>
      </c>
      <c r="AH1373" s="25">
        <v>30.69</v>
      </c>
      <c r="AI1373" s="25">
        <v>12.09</v>
      </c>
      <c r="AJ1373" s="25">
        <v>0</v>
      </c>
      <c r="AK1373" s="25">
        <v>27.900000000000002</v>
      </c>
      <c r="AL1373" s="25">
        <v>26.970000000000002</v>
      </c>
      <c r="AM1373" s="25">
        <v>0</v>
      </c>
      <c r="AN1373" s="25">
        <v>11.16</v>
      </c>
      <c r="AO1373" s="25">
        <v>23.25</v>
      </c>
      <c r="AP1373" s="25">
        <v>0</v>
      </c>
      <c r="AQ1373" s="25">
        <v>9.3000000000000007</v>
      </c>
      <c r="AR1373" s="25">
        <v>18.600000000000001</v>
      </c>
      <c r="AS1373" s="25">
        <v>0</v>
      </c>
      <c r="AT1373" s="25">
        <v>21.39</v>
      </c>
      <c r="AU1373" s="25">
        <v>6.5100000000000007</v>
      </c>
      <c r="AV1373" s="25">
        <v>19.53</v>
      </c>
      <c r="AW1373" s="25">
        <v>2.79</v>
      </c>
      <c r="AX1373" s="25">
        <v>3.72</v>
      </c>
      <c r="AY1373" s="25">
        <v>0</v>
      </c>
      <c r="AZ1373" s="25">
        <v>13.020000000000001</v>
      </c>
      <c r="BA1373" s="25">
        <v>0</v>
      </c>
      <c r="BB1373" s="25">
        <v>13.950000000000001</v>
      </c>
      <c r="BC1373" s="25">
        <v>7.44</v>
      </c>
      <c r="BD1373" s="25">
        <v>26.970000000000002</v>
      </c>
      <c r="BE1373" s="25">
        <v>13.020000000000001</v>
      </c>
      <c r="BF1373" s="25">
        <v>0</v>
      </c>
      <c r="BG1373" s="25">
        <v>34.410000000000004</v>
      </c>
      <c r="BH1373" s="25">
        <v>37.200000000000003</v>
      </c>
      <c r="BI1373" s="25">
        <v>0</v>
      </c>
      <c r="BJ1373" s="25">
        <v>18.600000000000001</v>
      </c>
      <c r="BK1373" s="25">
        <v>0</v>
      </c>
      <c r="BL1373" s="25">
        <v>10.23</v>
      </c>
      <c r="BM1373" s="25">
        <v>10.23</v>
      </c>
      <c r="BN1373" s="25">
        <v>0</v>
      </c>
      <c r="BO1373" t="s">
        <v>40</v>
      </c>
    </row>
    <row r="1374" spans="1:67" x14ac:dyDescent="0.25">
      <c r="A1374" s="6">
        <v>45076</v>
      </c>
      <c r="B1374" t="s">
        <v>11</v>
      </c>
      <c r="C1374">
        <v>30</v>
      </c>
      <c r="D1374">
        <f t="shared" si="142"/>
        <v>469.65</v>
      </c>
      <c r="E1374">
        <f t="shared" si="143"/>
        <v>153.45000000000002</v>
      </c>
      <c r="F1374">
        <f t="shared" si="144"/>
        <v>142.29</v>
      </c>
      <c r="G1374">
        <f t="shared" si="145"/>
        <v>82.77000000000001</v>
      </c>
      <c r="H1374">
        <f t="shared" si="146"/>
        <v>91.140000000000015</v>
      </c>
      <c r="I1374">
        <v>0</v>
      </c>
      <c r="J1374" s="22">
        <v>0.83700000000000008</v>
      </c>
      <c r="K1374" s="22">
        <v>0.54869999999999997</v>
      </c>
      <c r="L1374" s="22">
        <v>0.70680000000000009</v>
      </c>
      <c r="M1374" s="22">
        <v>0.78120000000000001</v>
      </c>
      <c r="N1374" s="22">
        <v>0.43710000000000004</v>
      </c>
      <c r="O1374" s="24">
        <v>0.66959999999999997</v>
      </c>
      <c r="P1374" s="24">
        <v>0.67890000000000006</v>
      </c>
      <c r="Q1374" s="24">
        <v>0.52080000000000004</v>
      </c>
      <c r="R1374" s="24">
        <v>0.70680000000000009</v>
      </c>
      <c r="S1374" s="24">
        <v>0.1953</v>
      </c>
      <c r="T1374" s="24">
        <v>0.74400000000000011</v>
      </c>
      <c r="U1374" s="24">
        <v>0.87420000000000009</v>
      </c>
      <c r="V1374" s="24">
        <v>0.26040000000000002</v>
      </c>
      <c r="W1374" s="24">
        <v>0.41850000000000004</v>
      </c>
      <c r="X1374" s="24">
        <v>0.53939999999999999</v>
      </c>
      <c r="Y1374" s="24">
        <v>0.53010000000000013</v>
      </c>
      <c r="Z1374" s="24">
        <v>0.89280000000000004</v>
      </c>
      <c r="AA1374" s="25">
        <v>21.39</v>
      </c>
      <c r="AB1374" s="25">
        <v>0</v>
      </c>
      <c r="AC1374" s="25">
        <v>2.79</v>
      </c>
      <c r="AD1374" s="25">
        <v>10.23</v>
      </c>
      <c r="AE1374" s="25">
        <v>19.53</v>
      </c>
      <c r="AF1374" s="25">
        <v>19.53</v>
      </c>
      <c r="AG1374" s="25">
        <v>31.62</v>
      </c>
      <c r="AH1374" s="25">
        <v>13.020000000000001</v>
      </c>
      <c r="AI1374" s="25">
        <v>24.18</v>
      </c>
      <c r="AJ1374" s="25">
        <v>0</v>
      </c>
      <c r="AK1374" s="25">
        <v>25.110000000000003</v>
      </c>
      <c r="AL1374" s="25">
        <v>13.020000000000001</v>
      </c>
      <c r="AM1374" s="25">
        <v>21.39</v>
      </c>
      <c r="AN1374" s="25">
        <v>0</v>
      </c>
      <c r="AO1374" s="25">
        <v>8.370000000000001</v>
      </c>
      <c r="AP1374" s="25">
        <v>0</v>
      </c>
      <c r="AQ1374" s="25">
        <v>1.86</v>
      </c>
      <c r="AR1374" s="25">
        <v>5.58</v>
      </c>
      <c r="AS1374" s="25">
        <v>16.740000000000002</v>
      </c>
      <c r="AT1374" s="25">
        <v>24.18</v>
      </c>
      <c r="AU1374" s="25">
        <v>7.44</v>
      </c>
      <c r="AV1374" s="25">
        <v>8.370000000000001</v>
      </c>
      <c r="AW1374" s="25">
        <v>13.950000000000001</v>
      </c>
      <c r="AX1374" s="25">
        <v>17.670000000000002</v>
      </c>
      <c r="AY1374" s="25">
        <v>1.86</v>
      </c>
      <c r="AZ1374" s="25">
        <v>0</v>
      </c>
      <c r="BA1374" s="25">
        <v>0</v>
      </c>
      <c r="BB1374" s="25">
        <v>0</v>
      </c>
      <c r="BC1374" s="25">
        <v>13.020000000000001</v>
      </c>
      <c r="BD1374" s="25">
        <v>20.46</v>
      </c>
      <c r="BE1374" s="25">
        <v>7.44</v>
      </c>
      <c r="BF1374" s="25">
        <v>22.32</v>
      </c>
      <c r="BG1374" s="25">
        <v>10.23</v>
      </c>
      <c r="BH1374" s="25">
        <v>13.020000000000001</v>
      </c>
      <c r="BI1374" s="25">
        <v>13.950000000000001</v>
      </c>
      <c r="BJ1374" s="25">
        <v>20.46</v>
      </c>
      <c r="BK1374" s="25">
        <v>37.200000000000003</v>
      </c>
      <c r="BL1374" s="25">
        <v>0</v>
      </c>
      <c r="BM1374" s="25">
        <v>1.86</v>
      </c>
      <c r="BN1374" s="25">
        <v>26.970000000000002</v>
      </c>
      <c r="BO1374" t="s">
        <v>40</v>
      </c>
    </row>
    <row r="1375" spans="1:67" x14ac:dyDescent="0.25">
      <c r="A1375" s="6">
        <v>45077</v>
      </c>
      <c r="B1375" t="s">
        <v>11</v>
      </c>
      <c r="C1375">
        <v>31</v>
      </c>
      <c r="D1375">
        <f t="shared" si="142"/>
        <v>597.05999999999995</v>
      </c>
      <c r="E1375">
        <f t="shared" si="143"/>
        <v>121.83</v>
      </c>
      <c r="F1375">
        <f t="shared" si="144"/>
        <v>123.69000000000001</v>
      </c>
      <c r="G1375">
        <f t="shared" si="145"/>
        <v>211.11</v>
      </c>
      <c r="H1375">
        <f t="shared" si="146"/>
        <v>140.43</v>
      </c>
      <c r="I1375">
        <v>0</v>
      </c>
      <c r="J1375" s="22">
        <v>0.47430000000000005</v>
      </c>
      <c r="K1375" s="22">
        <v>0.27900000000000003</v>
      </c>
      <c r="L1375" s="22">
        <v>0.79980000000000007</v>
      </c>
      <c r="M1375" s="22">
        <v>0.85560000000000003</v>
      </c>
      <c r="N1375" s="22">
        <v>0.89280000000000004</v>
      </c>
      <c r="O1375" s="24">
        <v>0.73470000000000002</v>
      </c>
      <c r="P1375" s="24">
        <v>0.5766</v>
      </c>
      <c r="Q1375" s="24">
        <v>0.5766</v>
      </c>
      <c r="R1375" s="24">
        <v>0.73470000000000002</v>
      </c>
      <c r="S1375" s="24">
        <v>0.6603</v>
      </c>
      <c r="T1375" s="24">
        <v>0.46500000000000002</v>
      </c>
      <c r="U1375" s="24">
        <v>0.88350000000000006</v>
      </c>
      <c r="V1375" s="24">
        <v>0.83700000000000008</v>
      </c>
      <c r="W1375" s="24">
        <v>0.84630000000000005</v>
      </c>
      <c r="X1375" s="24">
        <v>0.84630000000000005</v>
      </c>
      <c r="Y1375" s="24">
        <v>0.83700000000000008</v>
      </c>
      <c r="Z1375" s="24">
        <v>0.46500000000000002</v>
      </c>
      <c r="AA1375" s="25">
        <v>7.44</v>
      </c>
      <c r="AB1375" s="25">
        <v>11.16</v>
      </c>
      <c r="AC1375" s="25">
        <v>0</v>
      </c>
      <c r="AD1375" s="25">
        <v>4.6500000000000004</v>
      </c>
      <c r="AE1375" s="25">
        <v>36.270000000000003</v>
      </c>
      <c r="AF1375" s="25">
        <v>2.79</v>
      </c>
      <c r="AG1375" s="25">
        <v>32.550000000000004</v>
      </c>
      <c r="AH1375" s="25">
        <v>7.44</v>
      </c>
      <c r="AI1375" s="25">
        <v>9.3000000000000007</v>
      </c>
      <c r="AJ1375" s="25">
        <v>12.09</v>
      </c>
      <c r="AK1375" s="25">
        <v>5.58</v>
      </c>
      <c r="AL1375" s="25">
        <v>36.270000000000003</v>
      </c>
      <c r="AM1375" s="25">
        <v>0</v>
      </c>
      <c r="AN1375" s="25">
        <v>10.23</v>
      </c>
      <c r="AO1375" s="25">
        <v>10.23</v>
      </c>
      <c r="AP1375" s="25">
        <v>33.480000000000004</v>
      </c>
      <c r="AQ1375" s="25">
        <v>0</v>
      </c>
      <c r="AR1375" s="25">
        <v>39.99</v>
      </c>
      <c r="AS1375" s="25">
        <v>6.5100000000000007</v>
      </c>
      <c r="AT1375" s="25">
        <v>3.72</v>
      </c>
      <c r="AU1375" s="25">
        <v>0</v>
      </c>
      <c r="AV1375" s="25">
        <v>30.69</v>
      </c>
      <c r="AW1375" s="25">
        <v>48.36</v>
      </c>
      <c r="AX1375" s="25">
        <v>0</v>
      </c>
      <c r="AY1375" s="25">
        <v>26.970000000000002</v>
      </c>
      <c r="AZ1375" s="25">
        <v>6.5100000000000007</v>
      </c>
      <c r="BA1375" s="25">
        <v>10.23</v>
      </c>
      <c r="BB1375" s="25">
        <v>13.950000000000001</v>
      </c>
      <c r="BC1375" s="25">
        <v>34.410000000000004</v>
      </c>
      <c r="BD1375" s="25">
        <v>39.99</v>
      </c>
      <c r="BE1375" s="25">
        <v>0.93</v>
      </c>
      <c r="BF1375" s="25">
        <v>24.18</v>
      </c>
      <c r="BG1375" s="25">
        <v>21.39</v>
      </c>
      <c r="BH1375" s="25">
        <v>14.88</v>
      </c>
      <c r="BI1375" s="25">
        <v>23.25</v>
      </c>
      <c r="BJ1375" s="25">
        <v>3.72</v>
      </c>
      <c r="BK1375" s="25">
        <v>21.39</v>
      </c>
      <c r="BL1375" s="25">
        <v>12.09</v>
      </c>
      <c r="BM1375" s="25">
        <v>0</v>
      </c>
      <c r="BN1375" s="25">
        <v>0</v>
      </c>
      <c r="BO1375" t="s">
        <v>40</v>
      </c>
    </row>
    <row r="1376" spans="1:67" x14ac:dyDescent="0.25">
      <c r="B1376" t="s">
        <v>12</v>
      </c>
      <c r="C1376">
        <v>0.01</v>
      </c>
      <c r="D1376">
        <f t="shared" si="142"/>
        <v>0</v>
      </c>
      <c r="E1376">
        <v>0</v>
      </c>
      <c r="F1376">
        <v>0</v>
      </c>
      <c r="G1376">
        <v>0</v>
      </c>
      <c r="H1376">
        <v>0</v>
      </c>
      <c r="I1376">
        <v>0</v>
      </c>
      <c r="J1376" s="22">
        <v>0</v>
      </c>
      <c r="K1376" s="22">
        <v>0</v>
      </c>
      <c r="L1376" s="22">
        <v>0</v>
      </c>
      <c r="M1376" s="22">
        <v>0</v>
      </c>
      <c r="N1376" s="22">
        <v>0</v>
      </c>
      <c r="O1376" s="24">
        <v>0</v>
      </c>
      <c r="P1376" s="24">
        <v>0</v>
      </c>
      <c r="Q1376" s="24">
        <v>0</v>
      </c>
      <c r="R1376" s="24">
        <v>0</v>
      </c>
      <c r="S1376" s="24">
        <v>0</v>
      </c>
      <c r="T1376" s="24">
        <v>0</v>
      </c>
      <c r="U1376" s="24">
        <v>0</v>
      </c>
      <c r="V1376" s="24">
        <v>0</v>
      </c>
      <c r="W1376" s="24">
        <v>0</v>
      </c>
      <c r="X1376" s="24">
        <v>0</v>
      </c>
      <c r="Y1376" s="24">
        <v>0</v>
      </c>
      <c r="Z1376" s="24">
        <v>0</v>
      </c>
      <c r="AA1376" s="25">
        <v>0</v>
      </c>
      <c r="AB1376" s="25">
        <v>0</v>
      </c>
      <c r="AC1376" s="25">
        <v>0</v>
      </c>
      <c r="AD1376" s="25">
        <v>0</v>
      </c>
      <c r="AE1376" s="25">
        <v>0</v>
      </c>
      <c r="AF1376" s="25">
        <v>0</v>
      </c>
      <c r="AG1376" s="25">
        <v>0</v>
      </c>
      <c r="AH1376" s="25">
        <v>0</v>
      </c>
      <c r="AI1376" s="25">
        <v>0</v>
      </c>
      <c r="AJ1376" s="25">
        <v>0</v>
      </c>
      <c r="AK1376" s="25">
        <v>0</v>
      </c>
      <c r="AL1376" s="25">
        <v>0</v>
      </c>
      <c r="AM1376" s="25">
        <v>0</v>
      </c>
      <c r="AN1376" s="25">
        <v>0</v>
      </c>
      <c r="AO1376" s="25">
        <v>0</v>
      </c>
      <c r="AP1376" s="25">
        <v>0</v>
      </c>
      <c r="AQ1376" s="25">
        <v>0</v>
      </c>
      <c r="AR1376" s="25">
        <v>0</v>
      </c>
      <c r="AS1376" s="25">
        <v>0</v>
      </c>
      <c r="AT1376" s="25">
        <v>0</v>
      </c>
      <c r="AU1376" s="25">
        <v>0</v>
      </c>
      <c r="AV1376" s="25">
        <v>0</v>
      </c>
      <c r="AW1376" s="25">
        <v>0</v>
      </c>
      <c r="AX1376" s="25">
        <v>0</v>
      </c>
      <c r="AY1376" s="25">
        <v>0</v>
      </c>
      <c r="AZ1376" s="25">
        <v>0</v>
      </c>
      <c r="BA1376" s="25">
        <v>0</v>
      </c>
      <c r="BB1376" s="25">
        <v>0</v>
      </c>
      <c r="BC1376" s="25">
        <v>0</v>
      </c>
      <c r="BD1376" s="25">
        <v>0</v>
      </c>
      <c r="BE1376" s="25">
        <v>0</v>
      </c>
      <c r="BF1376" s="25">
        <v>0</v>
      </c>
      <c r="BG1376" s="25">
        <v>0</v>
      </c>
      <c r="BH1376" s="25">
        <v>0</v>
      </c>
      <c r="BI1376" s="25">
        <v>0</v>
      </c>
      <c r="BJ1376" s="25">
        <v>0</v>
      </c>
      <c r="BK1376" s="25">
        <v>0</v>
      </c>
      <c r="BL1376" s="25">
        <v>0</v>
      </c>
      <c r="BM1376" s="25">
        <v>0</v>
      </c>
      <c r="BN1376" s="25">
        <v>0</v>
      </c>
      <c r="BO1376" t="s">
        <v>237</v>
      </c>
    </row>
    <row r="1377" spans="1:67" x14ac:dyDescent="0.25">
      <c r="B1377" t="s">
        <v>12</v>
      </c>
      <c r="C1377">
        <v>0.02</v>
      </c>
      <c r="D1377">
        <f t="shared" si="142"/>
        <v>0</v>
      </c>
      <c r="E1377">
        <v>0</v>
      </c>
      <c r="F1377">
        <v>0</v>
      </c>
      <c r="G1377">
        <v>0</v>
      </c>
      <c r="H1377">
        <v>0</v>
      </c>
      <c r="I1377">
        <v>0</v>
      </c>
      <c r="J1377" s="22">
        <v>0</v>
      </c>
      <c r="K1377" s="22">
        <v>0</v>
      </c>
      <c r="L1377" s="22">
        <v>0</v>
      </c>
      <c r="M1377" s="22">
        <v>0</v>
      </c>
      <c r="N1377" s="22">
        <v>0</v>
      </c>
      <c r="O1377" s="24">
        <v>0</v>
      </c>
      <c r="P1377" s="24">
        <v>0</v>
      </c>
      <c r="Q1377" s="24">
        <v>0</v>
      </c>
      <c r="R1377" s="24">
        <v>0</v>
      </c>
      <c r="S1377" s="24">
        <v>0</v>
      </c>
      <c r="T1377" s="24">
        <v>0</v>
      </c>
      <c r="U1377" s="24">
        <v>0</v>
      </c>
      <c r="V1377" s="24">
        <v>0</v>
      </c>
      <c r="W1377" s="24">
        <v>0</v>
      </c>
      <c r="X1377" s="24">
        <v>0</v>
      </c>
      <c r="Y1377" s="24">
        <v>0</v>
      </c>
      <c r="Z1377" s="24">
        <v>0</v>
      </c>
      <c r="AA1377" s="25">
        <v>0</v>
      </c>
      <c r="AB1377" s="25">
        <v>0</v>
      </c>
      <c r="AC1377" s="25">
        <v>0</v>
      </c>
      <c r="AD1377" s="25">
        <v>0</v>
      </c>
      <c r="AE1377" s="25">
        <v>0</v>
      </c>
      <c r="AF1377" s="25">
        <v>0</v>
      </c>
      <c r="AG1377" s="25">
        <v>0</v>
      </c>
      <c r="AH1377" s="25">
        <v>0</v>
      </c>
      <c r="AI1377" s="25">
        <v>0</v>
      </c>
      <c r="AJ1377" s="25">
        <v>0</v>
      </c>
      <c r="AK1377" s="25">
        <v>0</v>
      </c>
      <c r="AL1377" s="25">
        <v>0</v>
      </c>
      <c r="AM1377" s="25">
        <v>0</v>
      </c>
      <c r="AN1377" s="25">
        <v>0</v>
      </c>
      <c r="AO1377" s="25">
        <v>0</v>
      </c>
      <c r="AP1377" s="25">
        <v>0</v>
      </c>
      <c r="AQ1377" s="25">
        <v>0</v>
      </c>
      <c r="AR1377" s="25">
        <v>0</v>
      </c>
      <c r="AS1377" s="25">
        <v>0</v>
      </c>
      <c r="AT1377" s="25">
        <v>0</v>
      </c>
      <c r="AU1377" s="25">
        <v>0</v>
      </c>
      <c r="AV1377" s="25">
        <v>0</v>
      </c>
      <c r="AW1377" s="25">
        <v>0</v>
      </c>
      <c r="AX1377" s="25">
        <v>0</v>
      </c>
      <c r="AY1377" s="25">
        <v>0</v>
      </c>
      <c r="AZ1377" s="25">
        <v>0</v>
      </c>
      <c r="BA1377" s="25">
        <v>0</v>
      </c>
      <c r="BB1377" s="25">
        <v>0</v>
      </c>
      <c r="BC1377" s="25">
        <v>0</v>
      </c>
      <c r="BD1377" s="25">
        <v>0</v>
      </c>
      <c r="BE1377" s="25">
        <v>0</v>
      </c>
      <c r="BF1377" s="25">
        <v>0</v>
      </c>
      <c r="BG1377" s="25">
        <v>0</v>
      </c>
      <c r="BH1377" s="25">
        <v>0</v>
      </c>
      <c r="BI1377" s="25">
        <v>0</v>
      </c>
      <c r="BJ1377" s="25">
        <v>0</v>
      </c>
      <c r="BK1377" s="25">
        <v>0</v>
      </c>
      <c r="BL1377" s="25">
        <v>0</v>
      </c>
      <c r="BM1377" s="25">
        <v>0</v>
      </c>
      <c r="BN1377" s="25">
        <v>0</v>
      </c>
      <c r="BO1377" t="s">
        <v>237</v>
      </c>
    </row>
    <row r="1378" spans="1:67" x14ac:dyDescent="0.25">
      <c r="B1378" t="s">
        <v>12</v>
      </c>
      <c r="C1378">
        <v>0.03</v>
      </c>
      <c r="D1378">
        <f t="shared" si="142"/>
        <v>0</v>
      </c>
      <c r="E1378">
        <v>0</v>
      </c>
      <c r="F1378">
        <v>0</v>
      </c>
      <c r="G1378">
        <v>0</v>
      </c>
      <c r="H1378">
        <v>0</v>
      </c>
      <c r="I1378">
        <v>0</v>
      </c>
      <c r="J1378" s="22">
        <v>0</v>
      </c>
      <c r="K1378" s="22">
        <v>0</v>
      </c>
      <c r="L1378" s="22">
        <v>0</v>
      </c>
      <c r="M1378" s="22">
        <v>0</v>
      </c>
      <c r="N1378" s="22">
        <v>0</v>
      </c>
      <c r="O1378" s="24">
        <v>0</v>
      </c>
      <c r="P1378" s="24">
        <v>0</v>
      </c>
      <c r="Q1378" s="24">
        <v>0</v>
      </c>
      <c r="R1378" s="24">
        <v>0</v>
      </c>
      <c r="S1378" s="24">
        <v>0</v>
      </c>
      <c r="T1378" s="24">
        <v>0</v>
      </c>
      <c r="U1378" s="24">
        <v>0</v>
      </c>
      <c r="V1378" s="24">
        <v>0</v>
      </c>
      <c r="W1378" s="24">
        <v>0</v>
      </c>
      <c r="X1378" s="24">
        <v>0</v>
      </c>
      <c r="Y1378" s="24">
        <v>0</v>
      </c>
      <c r="Z1378" s="24">
        <v>0</v>
      </c>
      <c r="AA1378" s="25">
        <v>0</v>
      </c>
      <c r="AB1378" s="25">
        <v>0</v>
      </c>
      <c r="AC1378" s="25">
        <v>0</v>
      </c>
      <c r="AD1378" s="25">
        <v>0</v>
      </c>
      <c r="AE1378" s="25">
        <v>0</v>
      </c>
      <c r="AF1378" s="25">
        <v>0</v>
      </c>
      <c r="AG1378" s="25">
        <v>0</v>
      </c>
      <c r="AH1378" s="25">
        <v>0</v>
      </c>
      <c r="AI1378" s="25">
        <v>0</v>
      </c>
      <c r="AJ1378" s="25">
        <v>0</v>
      </c>
      <c r="AK1378" s="25">
        <v>0</v>
      </c>
      <c r="AL1378" s="25">
        <v>0</v>
      </c>
      <c r="AM1378" s="25">
        <v>0</v>
      </c>
      <c r="AN1378" s="25">
        <v>0</v>
      </c>
      <c r="AO1378" s="25">
        <v>0</v>
      </c>
      <c r="AP1378" s="25">
        <v>0</v>
      </c>
      <c r="AQ1378" s="25">
        <v>0</v>
      </c>
      <c r="AR1378" s="25">
        <v>0</v>
      </c>
      <c r="AS1378" s="25">
        <v>0</v>
      </c>
      <c r="AT1378" s="25">
        <v>0</v>
      </c>
      <c r="AU1378" s="25">
        <v>0</v>
      </c>
      <c r="AV1378" s="25">
        <v>0</v>
      </c>
      <c r="AW1378" s="25">
        <v>0</v>
      </c>
      <c r="AX1378" s="25">
        <v>0</v>
      </c>
      <c r="AY1378" s="25">
        <v>0</v>
      </c>
      <c r="AZ1378" s="25">
        <v>0</v>
      </c>
      <c r="BA1378" s="25">
        <v>0</v>
      </c>
      <c r="BB1378" s="25">
        <v>0</v>
      </c>
      <c r="BC1378" s="25">
        <v>0</v>
      </c>
      <c r="BD1378" s="25">
        <v>0</v>
      </c>
      <c r="BE1378" s="25">
        <v>0</v>
      </c>
      <c r="BF1378" s="25">
        <v>0</v>
      </c>
      <c r="BG1378" s="25">
        <v>0</v>
      </c>
      <c r="BH1378" s="25">
        <v>0</v>
      </c>
      <c r="BI1378" s="25">
        <v>0</v>
      </c>
      <c r="BJ1378" s="25">
        <v>0</v>
      </c>
      <c r="BK1378" s="25">
        <v>0</v>
      </c>
      <c r="BL1378" s="25">
        <v>0</v>
      </c>
      <c r="BM1378" s="25">
        <v>0</v>
      </c>
      <c r="BN1378" s="25">
        <v>0</v>
      </c>
      <c r="BO1378" t="s">
        <v>237</v>
      </c>
    </row>
    <row r="1379" spans="1:67" x14ac:dyDescent="0.25">
      <c r="B1379" t="s">
        <v>12</v>
      </c>
      <c r="C1379">
        <v>0.04</v>
      </c>
      <c r="D1379">
        <f t="shared" si="142"/>
        <v>0</v>
      </c>
      <c r="E1379">
        <v>0</v>
      </c>
      <c r="F1379">
        <v>0</v>
      </c>
      <c r="G1379">
        <v>0</v>
      </c>
      <c r="H1379">
        <v>0</v>
      </c>
      <c r="I1379">
        <v>0</v>
      </c>
      <c r="J1379" s="22">
        <v>0</v>
      </c>
      <c r="K1379" s="22">
        <v>0</v>
      </c>
      <c r="L1379" s="22">
        <v>0</v>
      </c>
      <c r="M1379" s="22">
        <v>0</v>
      </c>
      <c r="N1379" s="22">
        <v>0</v>
      </c>
      <c r="O1379" s="24">
        <v>0</v>
      </c>
      <c r="P1379" s="24">
        <v>0</v>
      </c>
      <c r="Q1379" s="24">
        <v>0</v>
      </c>
      <c r="R1379" s="24">
        <v>0</v>
      </c>
      <c r="S1379" s="24">
        <v>0</v>
      </c>
      <c r="T1379" s="24">
        <v>0</v>
      </c>
      <c r="U1379" s="24">
        <v>0</v>
      </c>
      <c r="V1379" s="24">
        <v>0</v>
      </c>
      <c r="W1379" s="24">
        <v>0</v>
      </c>
      <c r="X1379" s="24">
        <v>0</v>
      </c>
      <c r="Y1379" s="24">
        <v>0</v>
      </c>
      <c r="Z1379" s="24">
        <v>0</v>
      </c>
      <c r="AA1379" s="25">
        <v>0</v>
      </c>
      <c r="AB1379" s="25">
        <v>0</v>
      </c>
      <c r="AC1379" s="25">
        <v>0</v>
      </c>
      <c r="AD1379" s="25">
        <v>0</v>
      </c>
      <c r="AE1379" s="25">
        <v>0</v>
      </c>
      <c r="AF1379" s="25">
        <v>0</v>
      </c>
      <c r="AG1379" s="25">
        <v>0</v>
      </c>
      <c r="AH1379" s="25">
        <v>0</v>
      </c>
      <c r="AI1379" s="25">
        <v>0</v>
      </c>
      <c r="AJ1379" s="25">
        <v>0</v>
      </c>
      <c r="AK1379" s="25">
        <v>0</v>
      </c>
      <c r="AL1379" s="25">
        <v>0</v>
      </c>
      <c r="AM1379" s="25">
        <v>0</v>
      </c>
      <c r="AN1379" s="25">
        <v>0</v>
      </c>
      <c r="AO1379" s="25">
        <v>0</v>
      </c>
      <c r="AP1379" s="25">
        <v>0</v>
      </c>
      <c r="AQ1379" s="25">
        <v>0</v>
      </c>
      <c r="AR1379" s="25">
        <v>0</v>
      </c>
      <c r="AS1379" s="25">
        <v>0</v>
      </c>
      <c r="AT1379" s="25">
        <v>0</v>
      </c>
      <c r="AU1379" s="25">
        <v>0</v>
      </c>
      <c r="AV1379" s="25">
        <v>0</v>
      </c>
      <c r="AW1379" s="25">
        <v>0</v>
      </c>
      <c r="AX1379" s="25">
        <v>0</v>
      </c>
      <c r="AY1379" s="25">
        <v>0</v>
      </c>
      <c r="AZ1379" s="25">
        <v>0</v>
      </c>
      <c r="BA1379" s="25">
        <v>0</v>
      </c>
      <c r="BB1379" s="25">
        <v>0</v>
      </c>
      <c r="BC1379" s="25">
        <v>0</v>
      </c>
      <c r="BD1379" s="25">
        <v>0</v>
      </c>
      <c r="BE1379" s="25">
        <v>0</v>
      </c>
      <c r="BF1379" s="25">
        <v>0</v>
      </c>
      <c r="BG1379" s="25">
        <v>0</v>
      </c>
      <c r="BH1379" s="25">
        <v>0</v>
      </c>
      <c r="BI1379" s="25">
        <v>0</v>
      </c>
      <c r="BJ1379" s="25">
        <v>0</v>
      </c>
      <c r="BK1379" s="25">
        <v>0</v>
      </c>
      <c r="BL1379" s="25">
        <v>0</v>
      </c>
      <c r="BM1379" s="25">
        <v>0</v>
      </c>
      <c r="BN1379" s="25">
        <v>0</v>
      </c>
      <c r="BO1379" t="s">
        <v>237</v>
      </c>
    </row>
    <row r="1380" spans="1:67" x14ac:dyDescent="0.25">
      <c r="A1380" s="6">
        <v>45078</v>
      </c>
      <c r="B1380" t="s">
        <v>12</v>
      </c>
      <c r="C1380">
        <v>1</v>
      </c>
      <c r="D1380">
        <f t="shared" si="142"/>
        <v>497.55000000000018</v>
      </c>
      <c r="E1380">
        <f t="shared" ref="E1380:E1409" si="147">SUM(BE1380:BN1380)</f>
        <v>166.47000000000006</v>
      </c>
      <c r="F1380">
        <f t="shared" ref="F1380:F1409" si="148">SUM(AA1380:AJ1380)</f>
        <v>95.790000000000106</v>
      </c>
      <c r="G1380">
        <f t="shared" ref="G1380:G1409" si="149">SUM(AU1380:BD1380)</f>
        <v>135.78000000000003</v>
      </c>
      <c r="H1380">
        <f t="shared" ref="H1380:H1409" si="150">SUM(AL1380:AT1380)</f>
        <v>99.51</v>
      </c>
      <c r="I1380">
        <v>1</v>
      </c>
      <c r="J1380" s="22">
        <v>0.45569999999999999</v>
      </c>
      <c r="K1380" s="22">
        <v>0.88350000000000006</v>
      </c>
      <c r="L1380" s="22">
        <v>0.87420000000000009</v>
      </c>
      <c r="M1380" s="22">
        <v>0.45569999999999999</v>
      </c>
      <c r="N1380" s="22">
        <v>0.46500000000000002</v>
      </c>
      <c r="O1380" s="24">
        <v>0.90210000000000001</v>
      </c>
      <c r="P1380" s="24">
        <v>0.67890000000000006</v>
      </c>
      <c r="Q1380" s="24">
        <v>0.64170000000000005</v>
      </c>
      <c r="R1380" s="24">
        <v>0.92070000000000007</v>
      </c>
      <c r="S1380" s="24">
        <v>0.1023</v>
      </c>
      <c r="T1380" s="24">
        <v>0.61380000000000001</v>
      </c>
      <c r="U1380" s="24">
        <v>0.90210000000000001</v>
      </c>
      <c r="V1380" s="24">
        <v>0.91139999999999999</v>
      </c>
      <c r="W1380" s="24">
        <v>0.46500000000000002</v>
      </c>
      <c r="X1380" s="24">
        <v>0.65100000000000013</v>
      </c>
      <c r="Y1380" s="24">
        <v>0.76260000000000006</v>
      </c>
      <c r="Z1380" s="24">
        <v>0.80910000000000004</v>
      </c>
      <c r="AA1380" s="25">
        <v>14.88</v>
      </c>
      <c r="AB1380" s="25">
        <v>24.18</v>
      </c>
      <c r="AC1380" s="25">
        <v>21.390000000000107</v>
      </c>
      <c r="AD1380" s="25">
        <v>0</v>
      </c>
      <c r="AE1380" s="25">
        <v>0</v>
      </c>
      <c r="AF1380" s="25">
        <v>0</v>
      </c>
      <c r="AG1380" s="25">
        <v>5.58</v>
      </c>
      <c r="AH1380" s="25">
        <v>9.3000000000000007</v>
      </c>
      <c r="AI1380" s="25">
        <v>9.3000000000000007</v>
      </c>
      <c r="AJ1380" s="25">
        <v>11.16</v>
      </c>
      <c r="AK1380" s="25">
        <v>0</v>
      </c>
      <c r="AL1380" s="25">
        <v>0</v>
      </c>
      <c r="AM1380" s="25">
        <v>0</v>
      </c>
      <c r="AN1380" s="25">
        <v>14.88</v>
      </c>
      <c r="AO1380" s="25">
        <v>10.23</v>
      </c>
      <c r="AP1380" s="25">
        <v>0</v>
      </c>
      <c r="AQ1380" s="25">
        <v>19.53</v>
      </c>
      <c r="AR1380" s="25">
        <v>33.480000000000004</v>
      </c>
      <c r="AS1380" s="25">
        <v>3.72</v>
      </c>
      <c r="AT1380" s="25">
        <v>17.670000000000002</v>
      </c>
      <c r="AU1380" s="25">
        <v>6.5100000000000007</v>
      </c>
      <c r="AV1380" s="25">
        <v>12.09</v>
      </c>
      <c r="AW1380" s="25">
        <v>37.200000000000003</v>
      </c>
      <c r="AX1380" s="25">
        <v>19.53</v>
      </c>
      <c r="AY1380" s="25">
        <v>33.480000000000004</v>
      </c>
      <c r="AZ1380" s="25">
        <v>0</v>
      </c>
      <c r="BA1380" s="25">
        <v>2.79</v>
      </c>
      <c r="BB1380" s="25">
        <v>24.18</v>
      </c>
      <c r="BC1380" s="25">
        <v>0</v>
      </c>
      <c r="BD1380" s="25">
        <v>0</v>
      </c>
      <c r="BE1380" s="25">
        <v>12.09</v>
      </c>
      <c r="BF1380" s="25">
        <v>13.020000000000001</v>
      </c>
      <c r="BG1380" s="25">
        <v>27.900000000000109</v>
      </c>
      <c r="BH1380" s="25">
        <v>0</v>
      </c>
      <c r="BI1380" s="25">
        <v>18.599999999999948</v>
      </c>
      <c r="BJ1380" s="25">
        <v>0</v>
      </c>
      <c r="BK1380" s="25">
        <v>14.88</v>
      </c>
      <c r="BL1380" s="25">
        <v>7.44</v>
      </c>
      <c r="BM1380" s="25">
        <v>37.200000000000003</v>
      </c>
      <c r="BN1380" s="25">
        <v>35.340000000000003</v>
      </c>
      <c r="BO1380" t="s">
        <v>40</v>
      </c>
    </row>
    <row r="1381" spans="1:67" x14ac:dyDescent="0.25">
      <c r="A1381" s="6">
        <v>45079</v>
      </c>
      <c r="B1381" t="s">
        <v>12</v>
      </c>
      <c r="C1381">
        <v>2</v>
      </c>
      <c r="D1381">
        <f t="shared" si="142"/>
        <v>436.16999999999985</v>
      </c>
      <c r="E1381">
        <f t="shared" si="147"/>
        <v>118.11</v>
      </c>
      <c r="F1381">
        <f t="shared" si="148"/>
        <v>112.53</v>
      </c>
      <c r="G1381">
        <f t="shared" si="149"/>
        <v>90.21</v>
      </c>
      <c r="H1381">
        <f t="shared" si="150"/>
        <v>115.31999999999991</v>
      </c>
      <c r="I1381">
        <v>0</v>
      </c>
      <c r="J1381" s="22">
        <v>0.2046</v>
      </c>
      <c r="K1381" s="22">
        <v>0.56730000000000003</v>
      </c>
      <c r="L1381" s="22">
        <v>0.79049999999999998</v>
      </c>
      <c r="M1381" s="22">
        <v>0.74400000000000011</v>
      </c>
      <c r="N1381" s="22">
        <v>0.87420000000000009</v>
      </c>
      <c r="O1381" s="24">
        <v>0.77190000000000014</v>
      </c>
      <c r="P1381" s="24">
        <v>0.66959999999999997</v>
      </c>
      <c r="Q1381" s="24">
        <v>0.90210000000000001</v>
      </c>
      <c r="R1381" s="24">
        <v>0.92070000000000007</v>
      </c>
      <c r="S1381" s="24">
        <v>0.58590000000000009</v>
      </c>
      <c r="T1381" s="24">
        <v>0.79049999999999998</v>
      </c>
      <c r="U1381" s="24">
        <v>0.49290000000000006</v>
      </c>
      <c r="V1381" s="24">
        <v>0.91139999999999999</v>
      </c>
      <c r="W1381" s="24">
        <v>0.80910000000000004</v>
      </c>
      <c r="X1381" s="24">
        <v>0.83700000000000008</v>
      </c>
      <c r="Y1381" s="24">
        <v>0.89280000000000004</v>
      </c>
      <c r="Z1381" s="24">
        <v>0.65100000000000013</v>
      </c>
      <c r="AA1381" s="25">
        <v>26.040000000000003</v>
      </c>
      <c r="AB1381" s="25">
        <v>30.69</v>
      </c>
      <c r="AC1381" s="25">
        <v>0</v>
      </c>
      <c r="AD1381" s="25">
        <v>8.370000000000001</v>
      </c>
      <c r="AE1381" s="25">
        <v>9.3000000000000007</v>
      </c>
      <c r="AF1381" s="25">
        <v>3.72</v>
      </c>
      <c r="AG1381" s="25">
        <v>0</v>
      </c>
      <c r="AH1381" s="25">
        <v>0</v>
      </c>
      <c r="AI1381" s="25">
        <v>34.410000000000004</v>
      </c>
      <c r="AJ1381" s="25">
        <v>0</v>
      </c>
      <c r="AK1381" s="25">
        <v>4.6500000000000004</v>
      </c>
      <c r="AL1381" s="25">
        <v>0</v>
      </c>
      <c r="AM1381" s="25">
        <v>0</v>
      </c>
      <c r="AN1381" s="25">
        <v>38.130000000000003</v>
      </c>
      <c r="AO1381" s="25">
        <v>0.93</v>
      </c>
      <c r="AP1381" s="25">
        <v>10.23</v>
      </c>
      <c r="AQ1381" s="25">
        <v>13.950000000000001</v>
      </c>
      <c r="AR1381" s="25">
        <v>7.44</v>
      </c>
      <c r="AS1381" s="25">
        <v>33.480000000000004</v>
      </c>
      <c r="AT1381" s="25">
        <v>11.159999999999895</v>
      </c>
      <c r="AU1381" s="25">
        <v>16.740000000000002</v>
      </c>
      <c r="AV1381" s="25">
        <v>0</v>
      </c>
      <c r="AW1381" s="25">
        <v>22.32</v>
      </c>
      <c r="AX1381" s="25">
        <v>4.6500000000000004</v>
      </c>
      <c r="AY1381" s="25">
        <v>2.79</v>
      </c>
      <c r="AZ1381" s="25">
        <v>13.950000000000001</v>
      </c>
      <c r="BA1381" s="25">
        <v>0</v>
      </c>
      <c r="BB1381" s="25">
        <v>14.88</v>
      </c>
      <c r="BC1381" s="25">
        <v>0</v>
      </c>
      <c r="BD1381" s="25">
        <v>14.88</v>
      </c>
      <c r="BE1381" s="25">
        <v>13.020000000000001</v>
      </c>
      <c r="BF1381" s="25">
        <v>0</v>
      </c>
      <c r="BG1381" s="25">
        <v>10.23</v>
      </c>
      <c r="BH1381" s="25">
        <v>0.93</v>
      </c>
      <c r="BI1381" s="25">
        <v>16.740000000000002</v>
      </c>
      <c r="BJ1381" s="25">
        <v>43.71</v>
      </c>
      <c r="BK1381" s="25">
        <v>2.79</v>
      </c>
      <c r="BL1381" s="25">
        <v>0</v>
      </c>
      <c r="BM1381" s="25">
        <v>26.970000000000002</v>
      </c>
      <c r="BN1381" s="25">
        <v>3.72</v>
      </c>
      <c r="BO1381" t="s">
        <v>40</v>
      </c>
    </row>
    <row r="1382" spans="1:67" x14ac:dyDescent="0.25">
      <c r="A1382" s="6">
        <v>45080</v>
      </c>
      <c r="B1382" t="s">
        <v>12</v>
      </c>
      <c r="C1382">
        <v>3</v>
      </c>
      <c r="D1382">
        <f t="shared" si="142"/>
        <v>441.75000000000006</v>
      </c>
      <c r="E1382">
        <f t="shared" si="147"/>
        <v>115.32000000000002</v>
      </c>
      <c r="F1382">
        <f t="shared" si="148"/>
        <v>99.510000000000019</v>
      </c>
      <c r="G1382">
        <f t="shared" si="149"/>
        <v>105.09000000000006</v>
      </c>
      <c r="H1382">
        <f t="shared" si="150"/>
        <v>121.83</v>
      </c>
      <c r="I1382">
        <v>0</v>
      </c>
      <c r="J1382" s="22">
        <v>0.30690000000000001</v>
      </c>
      <c r="K1382" s="22">
        <v>0.22320000000000001</v>
      </c>
      <c r="L1382" s="22">
        <v>0.79980000000000007</v>
      </c>
      <c r="M1382" s="22">
        <v>0.6603</v>
      </c>
      <c r="N1382" s="22">
        <v>0.86490000000000011</v>
      </c>
      <c r="O1382" s="24">
        <v>0.83700000000000008</v>
      </c>
      <c r="P1382" s="24">
        <v>0.78120000000000001</v>
      </c>
      <c r="Q1382" s="24">
        <v>0.74400000000000011</v>
      </c>
      <c r="R1382" s="24">
        <v>0.13950000000000001</v>
      </c>
      <c r="S1382" s="24">
        <v>0.69750000000000001</v>
      </c>
      <c r="T1382" s="24">
        <v>0.93</v>
      </c>
      <c r="U1382" s="24">
        <v>0.8277000000000001</v>
      </c>
      <c r="V1382" s="24">
        <v>0.86490000000000011</v>
      </c>
      <c r="W1382" s="24">
        <v>0.52080000000000004</v>
      </c>
      <c r="X1382" s="24">
        <v>0.37200000000000005</v>
      </c>
      <c r="Y1382" s="24">
        <v>0.63240000000000007</v>
      </c>
      <c r="Z1382" s="24">
        <v>0.36270000000000002</v>
      </c>
      <c r="AA1382" s="25">
        <v>4.6500000000000004</v>
      </c>
      <c r="AB1382" s="25">
        <v>33.480000000000004</v>
      </c>
      <c r="AC1382" s="25">
        <v>0</v>
      </c>
      <c r="AD1382" s="25">
        <v>13.020000000000001</v>
      </c>
      <c r="AE1382" s="25">
        <v>0</v>
      </c>
      <c r="AF1382" s="25">
        <v>22.32</v>
      </c>
      <c r="AG1382" s="25">
        <v>4.6500000000000004</v>
      </c>
      <c r="AH1382" s="25">
        <v>4.6500000000000004</v>
      </c>
      <c r="AI1382" s="25">
        <v>15.81</v>
      </c>
      <c r="AJ1382" s="25">
        <v>0.93</v>
      </c>
      <c r="AK1382" s="25">
        <v>0</v>
      </c>
      <c r="AL1382" s="25">
        <v>25.110000000000003</v>
      </c>
      <c r="AM1382" s="25">
        <v>0</v>
      </c>
      <c r="AN1382" s="25">
        <v>17.670000000000002</v>
      </c>
      <c r="AO1382" s="25">
        <v>16.740000000000002</v>
      </c>
      <c r="AP1382" s="25">
        <v>0</v>
      </c>
      <c r="AQ1382" s="25">
        <v>12.09</v>
      </c>
      <c r="AR1382" s="25">
        <v>26.040000000000003</v>
      </c>
      <c r="AS1382" s="25">
        <v>22.32</v>
      </c>
      <c r="AT1382" s="25">
        <v>1.86</v>
      </c>
      <c r="AU1382" s="25">
        <v>5.58</v>
      </c>
      <c r="AV1382" s="25">
        <v>0</v>
      </c>
      <c r="AW1382" s="25">
        <v>34.410000000000004</v>
      </c>
      <c r="AX1382" s="25">
        <v>6.5100000000000531</v>
      </c>
      <c r="AY1382" s="25">
        <v>12.09</v>
      </c>
      <c r="AZ1382" s="25">
        <v>12.09</v>
      </c>
      <c r="BA1382" s="25">
        <v>0</v>
      </c>
      <c r="BB1382" s="25">
        <v>0</v>
      </c>
      <c r="BC1382" s="25">
        <v>12.09</v>
      </c>
      <c r="BD1382" s="25">
        <v>22.32</v>
      </c>
      <c r="BE1382" s="25">
        <v>38.130000000000003</v>
      </c>
      <c r="BF1382" s="25">
        <v>0</v>
      </c>
      <c r="BG1382" s="25">
        <v>1.86</v>
      </c>
      <c r="BH1382" s="25">
        <v>0</v>
      </c>
      <c r="BI1382" s="25">
        <v>13.950000000000001</v>
      </c>
      <c r="BJ1382" s="25">
        <v>26.970000000000002</v>
      </c>
      <c r="BK1382" s="25">
        <v>9.3000000000000007</v>
      </c>
      <c r="BL1382" s="25">
        <v>0</v>
      </c>
      <c r="BM1382" s="25">
        <v>4.6500000000000004</v>
      </c>
      <c r="BN1382" s="25">
        <v>20.46</v>
      </c>
      <c r="BO1382" t="s">
        <v>40</v>
      </c>
    </row>
    <row r="1383" spans="1:67" x14ac:dyDescent="0.25">
      <c r="A1383" s="6">
        <v>45081</v>
      </c>
      <c r="B1383" t="s">
        <v>12</v>
      </c>
      <c r="C1383">
        <v>4</v>
      </c>
      <c r="D1383">
        <f t="shared" si="142"/>
        <v>438.03000000000003</v>
      </c>
      <c r="E1383">
        <f t="shared" si="147"/>
        <v>67.89</v>
      </c>
      <c r="F1383">
        <f t="shared" si="148"/>
        <v>124.61999999999993</v>
      </c>
      <c r="G1383">
        <f t="shared" si="149"/>
        <v>99.510000000000019</v>
      </c>
      <c r="H1383">
        <f t="shared" si="150"/>
        <v>146.01000000000005</v>
      </c>
      <c r="I1383">
        <v>0</v>
      </c>
      <c r="J1383" s="22">
        <v>0.40920000000000001</v>
      </c>
      <c r="K1383" s="22">
        <v>0.84630000000000005</v>
      </c>
      <c r="L1383" s="22">
        <v>0.30690000000000001</v>
      </c>
      <c r="M1383" s="22">
        <v>0.77190000000000014</v>
      </c>
      <c r="N1383" s="22">
        <v>0.47430000000000005</v>
      </c>
      <c r="O1383" s="24">
        <v>0.93</v>
      </c>
      <c r="P1383" s="24">
        <v>0.80910000000000004</v>
      </c>
      <c r="Q1383" s="24">
        <v>0.86490000000000011</v>
      </c>
      <c r="R1383" s="24">
        <v>0.70680000000000009</v>
      </c>
      <c r="S1383" s="24">
        <v>0.92070000000000007</v>
      </c>
      <c r="T1383" s="24">
        <v>0.66959999999999997</v>
      </c>
      <c r="U1383" s="24">
        <v>0.83700000000000008</v>
      </c>
      <c r="V1383" s="24">
        <v>0.83700000000000008</v>
      </c>
      <c r="W1383" s="24">
        <v>0.53939999999999999</v>
      </c>
      <c r="X1383" s="24">
        <v>0.69750000000000001</v>
      </c>
      <c r="Y1383" s="24">
        <v>0.31620000000000004</v>
      </c>
      <c r="Z1383" s="24">
        <v>0.43710000000000004</v>
      </c>
      <c r="AA1383" s="25">
        <v>13.019999999999948</v>
      </c>
      <c r="AB1383" s="25">
        <v>0</v>
      </c>
      <c r="AC1383" s="25">
        <v>7.44</v>
      </c>
      <c r="AD1383" s="25">
        <v>34.410000000000004</v>
      </c>
      <c r="AE1383" s="25">
        <v>0</v>
      </c>
      <c r="AF1383" s="25">
        <v>0</v>
      </c>
      <c r="AG1383" s="25">
        <v>7.44</v>
      </c>
      <c r="AH1383" s="25">
        <v>18.600000000000001</v>
      </c>
      <c r="AI1383" s="25">
        <v>13.020000000000001</v>
      </c>
      <c r="AJ1383" s="25">
        <v>30.69</v>
      </c>
      <c r="AK1383" s="25">
        <v>1.86</v>
      </c>
      <c r="AL1383" s="25">
        <v>1.86</v>
      </c>
      <c r="AM1383" s="25">
        <v>27.900000000000002</v>
      </c>
      <c r="AN1383" s="25">
        <v>3.72</v>
      </c>
      <c r="AO1383" s="25">
        <v>37.200000000000003</v>
      </c>
      <c r="AP1383" s="25">
        <v>2.79</v>
      </c>
      <c r="AQ1383" s="25">
        <v>22.32</v>
      </c>
      <c r="AR1383" s="25">
        <v>29.76</v>
      </c>
      <c r="AS1383" s="25">
        <v>2.79</v>
      </c>
      <c r="AT1383" s="25">
        <v>17.670000000000002</v>
      </c>
      <c r="AU1383" s="25">
        <v>8.370000000000001</v>
      </c>
      <c r="AV1383" s="25">
        <v>13.950000000000001</v>
      </c>
      <c r="AW1383" s="25">
        <v>0</v>
      </c>
      <c r="AX1383" s="25">
        <v>0</v>
      </c>
      <c r="AY1383" s="25">
        <v>0</v>
      </c>
      <c r="AZ1383" s="25">
        <v>15.81</v>
      </c>
      <c r="BA1383" s="25">
        <v>0</v>
      </c>
      <c r="BB1383" s="25">
        <v>30.69</v>
      </c>
      <c r="BC1383" s="25">
        <v>12.09</v>
      </c>
      <c r="BD1383" s="25">
        <v>18.600000000000001</v>
      </c>
      <c r="BE1383" s="25">
        <v>7.44</v>
      </c>
      <c r="BF1383" s="25">
        <v>0</v>
      </c>
      <c r="BG1383" s="25">
        <v>0</v>
      </c>
      <c r="BH1383" s="25">
        <v>0</v>
      </c>
      <c r="BI1383" s="25">
        <v>18.600000000000001</v>
      </c>
      <c r="BJ1383" s="25">
        <v>1.86</v>
      </c>
      <c r="BK1383" s="25">
        <v>0</v>
      </c>
      <c r="BL1383" s="25">
        <v>11.16</v>
      </c>
      <c r="BM1383" s="25">
        <v>28.830000000000002</v>
      </c>
      <c r="BN1383" s="25">
        <v>0</v>
      </c>
      <c r="BO1383" t="s">
        <v>40</v>
      </c>
    </row>
    <row r="1384" spans="1:67" x14ac:dyDescent="0.25">
      <c r="A1384" s="6">
        <v>45082</v>
      </c>
      <c r="B1384" t="s">
        <v>12</v>
      </c>
      <c r="C1384">
        <v>5</v>
      </c>
      <c r="D1384">
        <f t="shared" si="142"/>
        <v>521.73000000000013</v>
      </c>
      <c r="E1384">
        <f t="shared" si="147"/>
        <v>175.77000000000012</v>
      </c>
      <c r="F1384">
        <f t="shared" si="148"/>
        <v>98.579999999999899</v>
      </c>
      <c r="G1384">
        <f t="shared" si="149"/>
        <v>156.24</v>
      </c>
      <c r="H1384">
        <f t="shared" si="150"/>
        <v>91.1400000000001</v>
      </c>
      <c r="I1384">
        <v>0</v>
      </c>
      <c r="J1384" s="22">
        <v>0.44640000000000002</v>
      </c>
      <c r="K1384" s="22">
        <v>0.79980000000000007</v>
      </c>
      <c r="L1384" s="22">
        <v>0.74400000000000011</v>
      </c>
      <c r="M1384" s="22">
        <v>0.65100000000000013</v>
      </c>
      <c r="N1384" s="22">
        <v>0.88350000000000006</v>
      </c>
      <c r="O1384" s="24">
        <v>0.60450000000000004</v>
      </c>
      <c r="P1384" s="24">
        <v>0.81840000000000002</v>
      </c>
      <c r="Q1384" s="24">
        <v>0.56730000000000003</v>
      </c>
      <c r="R1384" s="24">
        <v>0.72540000000000004</v>
      </c>
      <c r="S1384" s="24">
        <v>0.3906</v>
      </c>
      <c r="T1384" s="24">
        <v>0.91139999999999999</v>
      </c>
      <c r="U1384" s="24">
        <v>0.54869999999999997</v>
      </c>
      <c r="V1384" s="24">
        <v>0.86490000000000011</v>
      </c>
      <c r="W1384" s="24">
        <v>0.51150000000000007</v>
      </c>
      <c r="X1384" s="24">
        <v>0.78120000000000001</v>
      </c>
      <c r="Y1384" s="24">
        <v>0.93</v>
      </c>
      <c r="Z1384" s="24">
        <v>0.90210000000000001</v>
      </c>
      <c r="AA1384" s="25">
        <v>0</v>
      </c>
      <c r="AB1384" s="25">
        <v>7.44</v>
      </c>
      <c r="AC1384" s="25">
        <v>29.76</v>
      </c>
      <c r="AD1384" s="25">
        <v>0</v>
      </c>
      <c r="AE1384" s="25">
        <v>24.18</v>
      </c>
      <c r="AF1384" s="25">
        <v>13.020000000000001</v>
      </c>
      <c r="AG1384" s="25">
        <v>0</v>
      </c>
      <c r="AH1384" s="25">
        <v>0</v>
      </c>
      <c r="AI1384" s="25">
        <v>1.86</v>
      </c>
      <c r="AJ1384" s="25">
        <v>22.319999999999894</v>
      </c>
      <c r="AK1384" s="25">
        <v>30.69</v>
      </c>
      <c r="AL1384" s="25">
        <v>1.86</v>
      </c>
      <c r="AM1384" s="25">
        <v>28.830000000000002</v>
      </c>
      <c r="AN1384" s="25">
        <v>9.3000000000000007</v>
      </c>
      <c r="AO1384" s="25">
        <v>39.99</v>
      </c>
      <c r="AP1384" s="25">
        <v>0</v>
      </c>
      <c r="AQ1384" s="25">
        <v>7.44</v>
      </c>
      <c r="AR1384" s="25">
        <v>0</v>
      </c>
      <c r="AS1384" s="25">
        <v>1.86</v>
      </c>
      <c r="AT1384" s="25">
        <v>1.8600000000001058</v>
      </c>
      <c r="AU1384" s="25">
        <v>5.58</v>
      </c>
      <c r="AV1384" s="25">
        <v>39.06</v>
      </c>
      <c r="AW1384" s="25">
        <v>0</v>
      </c>
      <c r="AX1384" s="25">
        <v>0</v>
      </c>
      <c r="AY1384" s="25">
        <v>27.900000000000002</v>
      </c>
      <c r="AZ1384" s="25">
        <v>29.76</v>
      </c>
      <c r="BA1384" s="25">
        <v>0</v>
      </c>
      <c r="BB1384" s="25">
        <v>34.410000000000004</v>
      </c>
      <c r="BC1384" s="25">
        <v>11.16</v>
      </c>
      <c r="BD1384" s="25">
        <v>8.370000000000001</v>
      </c>
      <c r="BE1384" s="25">
        <v>15.81</v>
      </c>
      <c r="BF1384" s="25">
        <v>7.44</v>
      </c>
      <c r="BG1384" s="25">
        <v>38.130000000000003</v>
      </c>
      <c r="BH1384" s="25">
        <v>10.23</v>
      </c>
      <c r="BI1384" s="25">
        <v>0</v>
      </c>
      <c r="BJ1384" s="25">
        <v>39.99</v>
      </c>
      <c r="BK1384" s="25">
        <v>32.550000000000004</v>
      </c>
      <c r="BL1384" s="25">
        <v>27.900000000000002</v>
      </c>
      <c r="BM1384" s="25">
        <v>1.0572875908110291E-13</v>
      </c>
      <c r="BN1384" s="25">
        <v>3.72</v>
      </c>
      <c r="BO1384" t="s">
        <v>40</v>
      </c>
    </row>
    <row r="1385" spans="1:67" x14ac:dyDescent="0.25">
      <c r="A1385" s="6">
        <v>45083</v>
      </c>
      <c r="B1385" t="s">
        <v>12</v>
      </c>
      <c r="C1385">
        <v>6</v>
      </c>
      <c r="D1385">
        <f t="shared" si="142"/>
        <v>565.44000000000028</v>
      </c>
      <c r="E1385">
        <f t="shared" si="147"/>
        <v>193.44000000000003</v>
      </c>
      <c r="F1385">
        <f t="shared" si="148"/>
        <v>86.490000000000009</v>
      </c>
      <c r="G1385">
        <f t="shared" si="149"/>
        <v>102.30000000000001</v>
      </c>
      <c r="H1385">
        <f t="shared" si="150"/>
        <v>183.21000000000021</v>
      </c>
      <c r="I1385">
        <v>0</v>
      </c>
      <c r="J1385" s="22">
        <v>0.23250000000000001</v>
      </c>
      <c r="K1385" s="22">
        <v>0.5766</v>
      </c>
      <c r="L1385" s="22">
        <v>0.68820000000000003</v>
      </c>
      <c r="M1385" s="22">
        <v>0.74400000000000011</v>
      </c>
      <c r="N1385" s="22">
        <v>0.83700000000000008</v>
      </c>
      <c r="O1385" s="24">
        <v>0.17670000000000002</v>
      </c>
      <c r="P1385" s="24">
        <v>0.89280000000000004</v>
      </c>
      <c r="Q1385" s="24">
        <v>0.63240000000000007</v>
      </c>
      <c r="R1385" s="24">
        <v>0.81840000000000002</v>
      </c>
      <c r="S1385" s="24">
        <v>0.55800000000000005</v>
      </c>
      <c r="T1385" s="24">
        <v>0.5766</v>
      </c>
      <c r="U1385" s="24">
        <v>0.44640000000000002</v>
      </c>
      <c r="V1385" s="24">
        <v>0.93</v>
      </c>
      <c r="W1385" s="24">
        <v>0.34410000000000002</v>
      </c>
      <c r="X1385" s="24">
        <v>0.24180000000000001</v>
      </c>
      <c r="Y1385" s="24">
        <v>0.37200000000000005</v>
      </c>
      <c r="Z1385" s="24">
        <v>0.42780000000000001</v>
      </c>
      <c r="AA1385" s="25">
        <v>16.740000000000002</v>
      </c>
      <c r="AB1385" s="25">
        <v>13.020000000000001</v>
      </c>
      <c r="AC1385" s="25">
        <v>17.670000000000002</v>
      </c>
      <c r="AD1385" s="25">
        <v>4.6500000000000004</v>
      </c>
      <c r="AE1385" s="25">
        <v>0</v>
      </c>
      <c r="AF1385" s="25">
        <v>12.09</v>
      </c>
      <c r="AG1385" s="25">
        <v>8.370000000000001</v>
      </c>
      <c r="AH1385" s="25">
        <v>13.950000000000001</v>
      </c>
      <c r="AI1385" s="25">
        <v>0</v>
      </c>
      <c r="AJ1385" s="25">
        <v>0</v>
      </c>
      <c r="AK1385" s="25">
        <v>0</v>
      </c>
      <c r="AL1385" s="25">
        <v>8.370000000000001</v>
      </c>
      <c r="AM1385" s="25">
        <v>11.160000000000107</v>
      </c>
      <c r="AN1385" s="25">
        <v>29.76</v>
      </c>
      <c r="AO1385" s="25">
        <v>19.53</v>
      </c>
      <c r="AP1385" s="25">
        <v>50.220000000000006</v>
      </c>
      <c r="AQ1385" s="25">
        <v>8.3700000000001058</v>
      </c>
      <c r="AR1385" s="25">
        <v>35.340000000000003</v>
      </c>
      <c r="AS1385" s="25">
        <v>2.79</v>
      </c>
      <c r="AT1385" s="25">
        <v>17.670000000000002</v>
      </c>
      <c r="AU1385" s="25">
        <v>0</v>
      </c>
      <c r="AV1385" s="25">
        <v>0</v>
      </c>
      <c r="AW1385" s="25">
        <v>13.020000000000001</v>
      </c>
      <c r="AX1385" s="25">
        <v>2.79</v>
      </c>
      <c r="AY1385" s="25">
        <v>18.600000000000001</v>
      </c>
      <c r="AZ1385" s="25">
        <v>5.58</v>
      </c>
      <c r="BA1385" s="25">
        <v>34.410000000000004</v>
      </c>
      <c r="BB1385" s="25">
        <v>10.23</v>
      </c>
      <c r="BC1385" s="25">
        <v>1.86</v>
      </c>
      <c r="BD1385" s="25">
        <v>15.81</v>
      </c>
      <c r="BE1385" s="25">
        <v>9.3000000000000007</v>
      </c>
      <c r="BF1385" s="25">
        <v>2.79</v>
      </c>
      <c r="BG1385" s="25">
        <v>48.36</v>
      </c>
      <c r="BH1385" s="25">
        <v>18.600000000000001</v>
      </c>
      <c r="BI1385" s="25">
        <v>16.740000000000002</v>
      </c>
      <c r="BJ1385" s="25">
        <v>40.92</v>
      </c>
      <c r="BK1385" s="25">
        <v>11.16</v>
      </c>
      <c r="BL1385" s="25">
        <v>13.950000000000001</v>
      </c>
      <c r="BM1385" s="25">
        <v>8.370000000000001</v>
      </c>
      <c r="BN1385" s="25">
        <v>23.25</v>
      </c>
      <c r="BO1385" t="s">
        <v>40</v>
      </c>
    </row>
    <row r="1386" spans="1:67" x14ac:dyDescent="0.25">
      <c r="A1386" s="6">
        <v>45084</v>
      </c>
      <c r="B1386" t="s">
        <v>12</v>
      </c>
      <c r="C1386">
        <v>7</v>
      </c>
      <c r="D1386">
        <f t="shared" si="142"/>
        <v>399.9</v>
      </c>
      <c r="E1386">
        <f t="shared" si="147"/>
        <v>92.070000000000007</v>
      </c>
      <c r="F1386">
        <f t="shared" si="148"/>
        <v>107.88000000000001</v>
      </c>
      <c r="G1386">
        <f t="shared" si="149"/>
        <v>102.3</v>
      </c>
      <c r="H1386">
        <f t="shared" si="150"/>
        <v>97.65</v>
      </c>
      <c r="I1386">
        <v>0</v>
      </c>
      <c r="J1386" s="22">
        <v>0.74400000000000011</v>
      </c>
      <c r="K1386" s="22">
        <v>0.48360000000000003</v>
      </c>
      <c r="L1386" s="22">
        <v>0.76260000000000006</v>
      </c>
      <c r="M1386" s="22">
        <v>0.77190000000000014</v>
      </c>
      <c r="N1386" s="22">
        <v>0.89280000000000004</v>
      </c>
      <c r="O1386" s="24">
        <v>0.6603</v>
      </c>
      <c r="P1386" s="24">
        <v>0.72540000000000004</v>
      </c>
      <c r="Q1386" s="24">
        <v>0.74400000000000011</v>
      </c>
      <c r="R1386" s="24">
        <v>0.69750000000000001</v>
      </c>
      <c r="S1386" s="24">
        <v>0.69750000000000001</v>
      </c>
      <c r="T1386" s="24">
        <v>0.55800000000000005</v>
      </c>
      <c r="U1386" s="24">
        <v>0.3906</v>
      </c>
      <c r="V1386" s="24">
        <v>0.91139999999999999</v>
      </c>
      <c r="W1386" s="24">
        <v>0.83700000000000008</v>
      </c>
      <c r="X1386" s="24">
        <v>0.31620000000000004</v>
      </c>
      <c r="Y1386" s="24">
        <v>0.90210000000000001</v>
      </c>
      <c r="Z1386" s="24">
        <v>0.26040000000000002</v>
      </c>
      <c r="AA1386" s="25">
        <v>0</v>
      </c>
      <c r="AB1386" s="25">
        <v>3.72</v>
      </c>
      <c r="AC1386" s="25">
        <v>2.79</v>
      </c>
      <c r="AD1386" s="25">
        <v>13.020000000000001</v>
      </c>
      <c r="AE1386" s="25">
        <v>12.09</v>
      </c>
      <c r="AF1386" s="25">
        <v>26.970000000000002</v>
      </c>
      <c r="AG1386" s="25">
        <v>9.3000000000000007</v>
      </c>
      <c r="AH1386" s="25">
        <v>26.040000000000003</v>
      </c>
      <c r="AI1386" s="25">
        <v>10.23</v>
      </c>
      <c r="AJ1386" s="25">
        <v>3.72</v>
      </c>
      <c r="AK1386" s="25">
        <v>10.23</v>
      </c>
      <c r="AL1386" s="25">
        <v>30.69</v>
      </c>
      <c r="AM1386" s="25">
        <v>0</v>
      </c>
      <c r="AN1386" s="25">
        <v>0</v>
      </c>
      <c r="AO1386" s="25">
        <v>0</v>
      </c>
      <c r="AP1386" s="25">
        <v>0</v>
      </c>
      <c r="AQ1386" s="25">
        <v>10.23</v>
      </c>
      <c r="AR1386" s="25">
        <v>38.130000000000003</v>
      </c>
      <c r="AS1386" s="25">
        <v>0</v>
      </c>
      <c r="AT1386" s="25">
        <v>18.600000000000001</v>
      </c>
      <c r="AU1386" s="25">
        <v>9.3000000000000007</v>
      </c>
      <c r="AV1386" s="25">
        <v>46.5</v>
      </c>
      <c r="AW1386" s="25">
        <v>5.58</v>
      </c>
      <c r="AX1386" s="25">
        <v>28.830000000000002</v>
      </c>
      <c r="AY1386" s="25">
        <v>3.72</v>
      </c>
      <c r="AZ1386" s="25">
        <v>0</v>
      </c>
      <c r="BA1386" s="25">
        <v>5.58</v>
      </c>
      <c r="BB1386" s="25">
        <v>0</v>
      </c>
      <c r="BC1386" s="25">
        <v>2.79</v>
      </c>
      <c r="BD1386" s="25">
        <v>0</v>
      </c>
      <c r="BE1386" s="25">
        <v>25.110000000000003</v>
      </c>
      <c r="BF1386" s="25">
        <v>9.3000000000000007</v>
      </c>
      <c r="BG1386" s="25">
        <v>7.44</v>
      </c>
      <c r="BH1386" s="25">
        <v>0.93</v>
      </c>
      <c r="BI1386" s="25">
        <v>10.23</v>
      </c>
      <c r="BJ1386" s="25">
        <v>32.550000000000004</v>
      </c>
      <c r="BK1386" s="25">
        <v>1.86</v>
      </c>
      <c r="BL1386" s="25">
        <v>4.6500000000000004</v>
      </c>
      <c r="BM1386" s="25">
        <v>0</v>
      </c>
      <c r="BN1386" s="25">
        <v>0</v>
      </c>
      <c r="BO1386" t="s">
        <v>40</v>
      </c>
    </row>
    <row r="1387" spans="1:67" x14ac:dyDescent="0.25">
      <c r="A1387" s="6">
        <v>45085</v>
      </c>
      <c r="B1387" t="s">
        <v>12</v>
      </c>
      <c r="C1387">
        <v>8</v>
      </c>
      <c r="D1387">
        <f t="shared" si="142"/>
        <v>377.58000000000004</v>
      </c>
      <c r="E1387">
        <f t="shared" si="147"/>
        <v>81.84</v>
      </c>
      <c r="F1387">
        <f t="shared" si="148"/>
        <v>94.86</v>
      </c>
      <c r="G1387">
        <f t="shared" si="149"/>
        <v>102.30000000000003</v>
      </c>
      <c r="H1387">
        <f t="shared" si="150"/>
        <v>98.580000000000013</v>
      </c>
      <c r="I1387">
        <v>0</v>
      </c>
      <c r="J1387" s="22">
        <v>0.88350000000000006</v>
      </c>
      <c r="K1387" s="22">
        <v>0.49290000000000006</v>
      </c>
      <c r="L1387" s="22">
        <v>0.79049999999999998</v>
      </c>
      <c r="M1387" s="22">
        <v>0.8277000000000001</v>
      </c>
      <c r="N1387" s="22">
        <v>0.26040000000000002</v>
      </c>
      <c r="O1387" s="24">
        <v>0.67890000000000006</v>
      </c>
      <c r="P1387" s="24">
        <v>0.13950000000000001</v>
      </c>
      <c r="Q1387" s="24">
        <v>0.6603</v>
      </c>
      <c r="R1387" s="24">
        <v>0.52080000000000004</v>
      </c>
      <c r="S1387" s="24">
        <v>0.60450000000000004</v>
      </c>
      <c r="T1387" s="24">
        <v>0.93</v>
      </c>
      <c r="U1387" s="24">
        <v>0.46500000000000002</v>
      </c>
      <c r="V1387" s="24">
        <v>0.80910000000000004</v>
      </c>
      <c r="W1387" s="24">
        <v>0.84630000000000005</v>
      </c>
      <c r="X1387" s="24">
        <v>0.45569999999999999</v>
      </c>
      <c r="Y1387" s="24">
        <v>0.23250000000000001</v>
      </c>
      <c r="Z1387" s="24">
        <v>0.81840000000000002</v>
      </c>
      <c r="AA1387" s="25">
        <v>4.6500000000000004</v>
      </c>
      <c r="AB1387" s="25">
        <v>13.020000000000001</v>
      </c>
      <c r="AC1387" s="25">
        <v>3.72</v>
      </c>
      <c r="AD1387" s="25">
        <v>3.72</v>
      </c>
      <c r="AE1387" s="25">
        <v>0</v>
      </c>
      <c r="AF1387" s="25">
        <v>28.830000000000002</v>
      </c>
      <c r="AG1387" s="25">
        <v>0</v>
      </c>
      <c r="AH1387" s="25">
        <v>4.6500000000000004</v>
      </c>
      <c r="AI1387" s="25">
        <v>16.740000000000002</v>
      </c>
      <c r="AJ1387" s="25">
        <v>19.53</v>
      </c>
      <c r="AK1387" s="25">
        <v>36.270000000000003</v>
      </c>
      <c r="AL1387" s="25">
        <v>21.39</v>
      </c>
      <c r="AM1387" s="25">
        <v>15.81</v>
      </c>
      <c r="AN1387" s="25">
        <v>0</v>
      </c>
      <c r="AO1387" s="25">
        <v>4.6500000000000004</v>
      </c>
      <c r="AP1387" s="25">
        <v>19.53</v>
      </c>
      <c r="AQ1387" s="25">
        <v>3.72</v>
      </c>
      <c r="AR1387" s="25">
        <v>2.79</v>
      </c>
      <c r="AS1387" s="25">
        <v>11.16</v>
      </c>
      <c r="AT1387" s="25">
        <v>19.53</v>
      </c>
      <c r="AU1387" s="25">
        <v>42.78</v>
      </c>
      <c r="AV1387" s="25">
        <v>11.16</v>
      </c>
      <c r="AW1387" s="25">
        <v>0</v>
      </c>
      <c r="AX1387" s="25">
        <v>0</v>
      </c>
      <c r="AY1387" s="25">
        <v>16.740000000000002</v>
      </c>
      <c r="AZ1387" s="25">
        <v>0</v>
      </c>
      <c r="BA1387" s="25">
        <v>25.110000000000003</v>
      </c>
      <c r="BB1387" s="25">
        <v>2.79</v>
      </c>
      <c r="BC1387" s="25">
        <v>2.79</v>
      </c>
      <c r="BD1387" s="25">
        <v>0.93</v>
      </c>
      <c r="BE1387" s="25">
        <v>11.16</v>
      </c>
      <c r="BF1387" s="25">
        <v>17.670000000000002</v>
      </c>
      <c r="BG1387" s="25">
        <v>11.16</v>
      </c>
      <c r="BH1387" s="25">
        <v>0</v>
      </c>
      <c r="BI1387" s="25">
        <v>0</v>
      </c>
      <c r="BJ1387" s="25">
        <v>0</v>
      </c>
      <c r="BK1387" s="25">
        <v>2.79</v>
      </c>
      <c r="BL1387" s="25">
        <v>29.76</v>
      </c>
      <c r="BM1387" s="25">
        <v>0</v>
      </c>
      <c r="BN1387" s="25">
        <v>9.3000000000000007</v>
      </c>
      <c r="BO1387" t="s">
        <v>40</v>
      </c>
    </row>
    <row r="1388" spans="1:67" x14ac:dyDescent="0.25">
      <c r="A1388" s="6">
        <v>45086</v>
      </c>
      <c r="B1388" t="s">
        <v>12</v>
      </c>
      <c r="C1388">
        <v>9</v>
      </c>
      <c r="D1388">
        <f t="shared" si="142"/>
        <v>432.45000000000016</v>
      </c>
      <c r="E1388">
        <f t="shared" si="147"/>
        <v>106.02000000000001</v>
      </c>
      <c r="F1388">
        <f t="shared" si="148"/>
        <v>107.88000000000011</v>
      </c>
      <c r="G1388">
        <f t="shared" si="149"/>
        <v>99.51</v>
      </c>
      <c r="H1388">
        <f t="shared" si="150"/>
        <v>119.04000000000002</v>
      </c>
      <c r="I1388">
        <v>0</v>
      </c>
      <c r="J1388" s="22">
        <v>0.30690000000000001</v>
      </c>
      <c r="K1388" s="22">
        <v>0.86490000000000011</v>
      </c>
      <c r="L1388" s="22">
        <v>0.17670000000000002</v>
      </c>
      <c r="M1388" s="22">
        <v>0.79049999999999998</v>
      </c>
      <c r="N1388" s="22">
        <v>0.90210000000000001</v>
      </c>
      <c r="O1388" s="24">
        <v>0.56730000000000003</v>
      </c>
      <c r="P1388" s="24">
        <v>0.34410000000000002</v>
      </c>
      <c r="Q1388" s="24">
        <v>0.80910000000000004</v>
      </c>
      <c r="R1388" s="24">
        <v>0.6603</v>
      </c>
      <c r="S1388" s="24">
        <v>0.86490000000000011</v>
      </c>
      <c r="T1388" s="24">
        <v>0.6603</v>
      </c>
      <c r="U1388" s="24">
        <v>0.49290000000000006</v>
      </c>
      <c r="V1388" s="24">
        <v>0.65100000000000013</v>
      </c>
      <c r="W1388" s="24">
        <v>0.81840000000000002</v>
      </c>
      <c r="X1388" s="24">
        <v>0.65100000000000013</v>
      </c>
      <c r="Y1388" s="24">
        <v>0.89280000000000004</v>
      </c>
      <c r="Z1388" s="24">
        <v>0.46500000000000002</v>
      </c>
      <c r="AA1388" s="25">
        <v>26.040000000000003</v>
      </c>
      <c r="AB1388" s="25">
        <v>39.06</v>
      </c>
      <c r="AC1388" s="25">
        <v>2.7900000000001057</v>
      </c>
      <c r="AD1388" s="25">
        <v>0</v>
      </c>
      <c r="AE1388" s="25">
        <v>0</v>
      </c>
      <c r="AF1388" s="25">
        <v>0</v>
      </c>
      <c r="AG1388" s="25">
        <v>1.86</v>
      </c>
      <c r="AH1388" s="25">
        <v>0</v>
      </c>
      <c r="AI1388" s="25">
        <v>11.16</v>
      </c>
      <c r="AJ1388" s="25">
        <v>26.970000000000002</v>
      </c>
      <c r="AK1388" s="25">
        <v>19.53</v>
      </c>
      <c r="AL1388" s="25">
        <v>19.53</v>
      </c>
      <c r="AM1388" s="25">
        <v>8.370000000000001</v>
      </c>
      <c r="AN1388" s="25">
        <v>13.950000000000001</v>
      </c>
      <c r="AO1388" s="25">
        <v>14.88</v>
      </c>
      <c r="AP1388" s="25">
        <v>3.72</v>
      </c>
      <c r="AQ1388" s="25">
        <v>11.16</v>
      </c>
      <c r="AR1388" s="25">
        <v>6.5100000000000007</v>
      </c>
      <c r="AS1388" s="25">
        <v>36.270000000000003</v>
      </c>
      <c r="AT1388" s="25">
        <v>4.6500000000000004</v>
      </c>
      <c r="AU1388" s="25">
        <v>16.740000000000002</v>
      </c>
      <c r="AV1388" s="25">
        <v>0</v>
      </c>
      <c r="AW1388" s="25">
        <v>26.970000000000002</v>
      </c>
      <c r="AX1388" s="25">
        <v>12.09</v>
      </c>
      <c r="AY1388" s="25">
        <v>0.93</v>
      </c>
      <c r="AZ1388" s="25">
        <v>20.46</v>
      </c>
      <c r="BA1388" s="25">
        <v>0</v>
      </c>
      <c r="BB1388" s="25">
        <v>5.58</v>
      </c>
      <c r="BC1388" s="25">
        <v>9.3000000000000007</v>
      </c>
      <c r="BD1388" s="25">
        <v>7.44</v>
      </c>
      <c r="BE1388" s="25">
        <v>0</v>
      </c>
      <c r="BF1388" s="25">
        <v>0</v>
      </c>
      <c r="BG1388" s="25">
        <v>21.39</v>
      </c>
      <c r="BH1388" s="25">
        <v>3.72</v>
      </c>
      <c r="BI1388" s="25">
        <v>16.740000000000002</v>
      </c>
      <c r="BJ1388" s="25">
        <v>17.670000000000002</v>
      </c>
      <c r="BK1388" s="25">
        <v>2.79</v>
      </c>
      <c r="BL1388" s="25">
        <v>24.18</v>
      </c>
      <c r="BM1388" s="25">
        <v>14.88</v>
      </c>
      <c r="BN1388" s="25">
        <v>4.6500000000000004</v>
      </c>
      <c r="BO1388" t="s">
        <v>40</v>
      </c>
    </row>
    <row r="1389" spans="1:67" x14ac:dyDescent="0.25">
      <c r="A1389" s="6">
        <v>45087</v>
      </c>
      <c r="B1389" t="s">
        <v>12</v>
      </c>
      <c r="C1389">
        <v>10</v>
      </c>
      <c r="D1389">
        <f t="shared" si="142"/>
        <v>583.11</v>
      </c>
      <c r="E1389">
        <f t="shared" si="147"/>
        <v>159.03000000000003</v>
      </c>
      <c r="F1389">
        <f t="shared" si="148"/>
        <v>148.80000000000001</v>
      </c>
      <c r="G1389">
        <f t="shared" si="149"/>
        <v>156.24</v>
      </c>
      <c r="H1389">
        <f t="shared" si="150"/>
        <v>119.04</v>
      </c>
      <c r="I1389">
        <v>0</v>
      </c>
      <c r="J1389" s="22">
        <v>0.70680000000000009</v>
      </c>
      <c r="K1389" s="22">
        <v>0.5766</v>
      </c>
      <c r="L1389" s="22">
        <v>0.72540000000000004</v>
      </c>
      <c r="M1389" s="22">
        <v>0.49290000000000006</v>
      </c>
      <c r="N1389" s="22">
        <v>0.90210000000000001</v>
      </c>
      <c r="O1389" s="24">
        <v>0.74400000000000011</v>
      </c>
      <c r="P1389" s="24">
        <v>0.79049999999999998</v>
      </c>
      <c r="Q1389" s="24">
        <v>0.68820000000000003</v>
      </c>
      <c r="R1389" s="24">
        <v>0.55800000000000005</v>
      </c>
      <c r="S1389" s="24">
        <v>0.87420000000000009</v>
      </c>
      <c r="T1389" s="24">
        <v>0.64170000000000005</v>
      </c>
      <c r="U1389" s="24">
        <v>0.78120000000000001</v>
      </c>
      <c r="V1389" s="24">
        <v>0.84630000000000005</v>
      </c>
      <c r="W1389" s="24">
        <v>0.46500000000000002</v>
      </c>
      <c r="X1389" s="24">
        <v>0.83700000000000008</v>
      </c>
      <c r="Y1389" s="24">
        <v>0.89280000000000004</v>
      </c>
      <c r="Z1389" s="24">
        <v>0.86490000000000011</v>
      </c>
      <c r="AA1389" s="25">
        <v>15.81</v>
      </c>
      <c r="AB1389" s="25">
        <v>0</v>
      </c>
      <c r="AC1389" s="25">
        <v>17.670000000000002</v>
      </c>
      <c r="AD1389" s="25">
        <v>15.81</v>
      </c>
      <c r="AE1389" s="25">
        <v>29.76</v>
      </c>
      <c r="AF1389" s="25">
        <v>3.72</v>
      </c>
      <c r="AG1389" s="25">
        <v>23.25</v>
      </c>
      <c r="AH1389" s="25">
        <v>13.950000000000001</v>
      </c>
      <c r="AI1389" s="25">
        <v>14.88</v>
      </c>
      <c r="AJ1389" s="25">
        <v>13.950000000000001</v>
      </c>
      <c r="AK1389" s="25">
        <v>9.3000000000000007</v>
      </c>
      <c r="AL1389" s="25">
        <v>1.86</v>
      </c>
      <c r="AM1389" s="25">
        <v>6.5100000000000007</v>
      </c>
      <c r="AN1389" s="25">
        <v>18.600000000000001</v>
      </c>
      <c r="AO1389" s="25">
        <v>14.88</v>
      </c>
      <c r="AP1389" s="25">
        <v>29.76</v>
      </c>
      <c r="AQ1389" s="25">
        <v>13.950000000000001</v>
      </c>
      <c r="AR1389" s="25">
        <v>30.69</v>
      </c>
      <c r="AS1389" s="25">
        <v>2.79</v>
      </c>
      <c r="AT1389" s="25">
        <v>0</v>
      </c>
      <c r="AU1389" s="25">
        <v>36.270000000000003</v>
      </c>
      <c r="AV1389" s="25">
        <v>0</v>
      </c>
      <c r="AW1389" s="25">
        <v>28.830000000000002</v>
      </c>
      <c r="AX1389" s="25">
        <v>0</v>
      </c>
      <c r="AY1389" s="25">
        <v>7.44</v>
      </c>
      <c r="AZ1389" s="25">
        <v>5.58</v>
      </c>
      <c r="BA1389" s="25">
        <v>19.53</v>
      </c>
      <c r="BB1389" s="25">
        <v>8.370000000000001</v>
      </c>
      <c r="BC1389" s="25">
        <v>29.76</v>
      </c>
      <c r="BD1389" s="25">
        <v>20.46</v>
      </c>
      <c r="BE1389" s="25">
        <v>14.88</v>
      </c>
      <c r="BF1389" s="25">
        <v>39.06</v>
      </c>
      <c r="BG1389" s="25">
        <v>10.23</v>
      </c>
      <c r="BH1389" s="25">
        <v>22.32</v>
      </c>
      <c r="BI1389" s="25">
        <v>14.88</v>
      </c>
      <c r="BJ1389" s="25">
        <v>4.6500000000000004</v>
      </c>
      <c r="BK1389" s="25">
        <v>10.23</v>
      </c>
      <c r="BL1389" s="25">
        <v>18.600000000000001</v>
      </c>
      <c r="BM1389" s="25">
        <v>14.88</v>
      </c>
      <c r="BN1389" s="25">
        <v>9.3000000000000007</v>
      </c>
      <c r="BO1389" t="s">
        <v>40</v>
      </c>
    </row>
    <row r="1390" spans="1:67" x14ac:dyDescent="0.25">
      <c r="A1390" s="6">
        <v>45088</v>
      </c>
      <c r="B1390" t="s">
        <v>12</v>
      </c>
      <c r="C1390">
        <v>11</v>
      </c>
      <c r="D1390">
        <f t="shared" si="142"/>
        <v>411.06000000000006</v>
      </c>
      <c r="E1390">
        <f t="shared" si="147"/>
        <v>64.17</v>
      </c>
      <c r="F1390">
        <f t="shared" si="148"/>
        <v>121.83</v>
      </c>
      <c r="G1390">
        <f t="shared" si="149"/>
        <v>85.560000000000016</v>
      </c>
      <c r="H1390">
        <f t="shared" si="150"/>
        <v>139.50000000000003</v>
      </c>
      <c r="I1390">
        <v>0</v>
      </c>
      <c r="J1390" s="22">
        <v>0.40920000000000001</v>
      </c>
      <c r="K1390" s="22">
        <v>0.54869999999999997</v>
      </c>
      <c r="L1390" s="22">
        <v>0.79980000000000007</v>
      </c>
      <c r="M1390" s="22">
        <v>0.79049999999999998</v>
      </c>
      <c r="N1390" s="22">
        <v>0.49290000000000006</v>
      </c>
      <c r="O1390" s="24">
        <v>0.63240000000000007</v>
      </c>
      <c r="P1390" s="24">
        <v>0.46500000000000002</v>
      </c>
      <c r="Q1390" s="24">
        <v>0.85560000000000003</v>
      </c>
      <c r="R1390" s="24">
        <v>0.38130000000000003</v>
      </c>
      <c r="S1390" s="24">
        <v>0.32550000000000007</v>
      </c>
      <c r="T1390" s="24">
        <v>0.72540000000000004</v>
      </c>
      <c r="U1390" s="24">
        <v>0.83700000000000008</v>
      </c>
      <c r="V1390" s="24">
        <v>0.89280000000000004</v>
      </c>
      <c r="W1390" s="24">
        <v>0.3906</v>
      </c>
      <c r="X1390" s="24">
        <v>0.2883</v>
      </c>
      <c r="Y1390" s="24">
        <v>0.33479999999999999</v>
      </c>
      <c r="Z1390" s="24">
        <v>0.24180000000000001</v>
      </c>
      <c r="AA1390" s="25">
        <v>39.99</v>
      </c>
      <c r="AB1390" s="25">
        <v>7.44</v>
      </c>
      <c r="AC1390" s="25">
        <v>0</v>
      </c>
      <c r="AD1390" s="25">
        <v>21.39</v>
      </c>
      <c r="AE1390" s="25">
        <v>3.72</v>
      </c>
      <c r="AF1390" s="25">
        <v>43.71</v>
      </c>
      <c r="AG1390" s="25">
        <v>0</v>
      </c>
      <c r="AH1390" s="25">
        <v>1.86</v>
      </c>
      <c r="AI1390" s="25">
        <v>3.72</v>
      </c>
      <c r="AJ1390" s="25">
        <v>0</v>
      </c>
      <c r="AK1390" s="25">
        <v>7.44</v>
      </c>
      <c r="AL1390" s="25">
        <v>39.06</v>
      </c>
      <c r="AM1390" s="25">
        <v>30.69</v>
      </c>
      <c r="AN1390" s="25">
        <v>0</v>
      </c>
      <c r="AO1390" s="25">
        <v>2.79</v>
      </c>
      <c r="AP1390" s="25">
        <v>30.69</v>
      </c>
      <c r="AQ1390" s="25">
        <v>2.79</v>
      </c>
      <c r="AR1390" s="25">
        <v>0</v>
      </c>
      <c r="AS1390" s="25">
        <v>25.110000000000003</v>
      </c>
      <c r="AT1390" s="25">
        <v>8.370000000000001</v>
      </c>
      <c r="AU1390" s="25">
        <v>21.39</v>
      </c>
      <c r="AV1390" s="25">
        <v>22.32</v>
      </c>
      <c r="AW1390" s="25">
        <v>13.950000000000001</v>
      </c>
      <c r="AX1390" s="25">
        <v>0</v>
      </c>
      <c r="AY1390" s="25">
        <v>0.93</v>
      </c>
      <c r="AZ1390" s="25">
        <v>7.44</v>
      </c>
      <c r="BA1390" s="25">
        <v>0</v>
      </c>
      <c r="BB1390" s="25">
        <v>0.93</v>
      </c>
      <c r="BC1390" s="25">
        <v>2.79</v>
      </c>
      <c r="BD1390" s="25">
        <v>15.81</v>
      </c>
      <c r="BE1390" s="25">
        <v>1.86</v>
      </c>
      <c r="BF1390" s="25">
        <v>0.93</v>
      </c>
      <c r="BG1390" s="25">
        <v>4.6500000000000004</v>
      </c>
      <c r="BH1390" s="25">
        <v>8.370000000000001</v>
      </c>
      <c r="BI1390" s="25">
        <v>12.09</v>
      </c>
      <c r="BJ1390" s="25">
        <v>3.72</v>
      </c>
      <c r="BK1390" s="25">
        <v>5.58</v>
      </c>
      <c r="BL1390" s="25">
        <v>0</v>
      </c>
      <c r="BM1390" s="25">
        <v>15.81</v>
      </c>
      <c r="BN1390" s="25">
        <v>11.16</v>
      </c>
      <c r="BO1390" t="s">
        <v>40</v>
      </c>
    </row>
    <row r="1391" spans="1:67" x14ac:dyDescent="0.25">
      <c r="A1391" s="6">
        <v>45089</v>
      </c>
      <c r="B1391" t="s">
        <v>12</v>
      </c>
      <c r="C1391">
        <v>12</v>
      </c>
      <c r="D1391">
        <f t="shared" si="142"/>
        <v>381.30000000000007</v>
      </c>
      <c r="E1391">
        <f t="shared" si="147"/>
        <v>93.000000000000071</v>
      </c>
      <c r="F1391">
        <f t="shared" si="148"/>
        <v>169.26000000000002</v>
      </c>
      <c r="G1391">
        <f t="shared" si="149"/>
        <v>21.39</v>
      </c>
      <c r="H1391">
        <f t="shared" si="150"/>
        <v>97.65</v>
      </c>
      <c r="I1391">
        <v>0</v>
      </c>
      <c r="J1391" s="22">
        <v>0.2697</v>
      </c>
      <c r="K1391" s="22">
        <v>0.68820000000000003</v>
      </c>
      <c r="L1391" s="22">
        <v>0.65100000000000013</v>
      </c>
      <c r="M1391" s="22">
        <v>0.83700000000000008</v>
      </c>
      <c r="N1391" s="22">
        <v>0.39990000000000003</v>
      </c>
      <c r="O1391" s="24">
        <v>0.84630000000000005</v>
      </c>
      <c r="P1391" s="24">
        <v>0.78120000000000001</v>
      </c>
      <c r="Q1391" s="24">
        <v>0.69750000000000001</v>
      </c>
      <c r="R1391" s="24">
        <v>0.56730000000000003</v>
      </c>
      <c r="S1391" s="24">
        <v>0.51150000000000007</v>
      </c>
      <c r="T1391" s="24">
        <v>0.63240000000000007</v>
      </c>
      <c r="U1391" s="24">
        <v>0.59520000000000006</v>
      </c>
      <c r="V1391" s="24">
        <v>0.50220000000000009</v>
      </c>
      <c r="W1391" s="24">
        <v>0.83700000000000008</v>
      </c>
      <c r="X1391" s="24">
        <v>0.88350000000000006</v>
      </c>
      <c r="Y1391" s="24">
        <v>0.51150000000000007</v>
      </c>
      <c r="Z1391" s="24">
        <v>0.90210000000000001</v>
      </c>
      <c r="AA1391" s="25">
        <v>6.5100000000000007</v>
      </c>
      <c r="AB1391" s="25">
        <v>24.18</v>
      </c>
      <c r="AC1391" s="25">
        <v>0</v>
      </c>
      <c r="AD1391" s="25">
        <v>43.71</v>
      </c>
      <c r="AE1391" s="25">
        <v>4.6500000000000004</v>
      </c>
      <c r="AF1391" s="25">
        <v>17.670000000000002</v>
      </c>
      <c r="AG1391" s="25">
        <v>19.53</v>
      </c>
      <c r="AH1391" s="25">
        <v>26.040000000000003</v>
      </c>
      <c r="AI1391" s="25">
        <v>26.970000000000002</v>
      </c>
      <c r="AJ1391" s="25">
        <v>0</v>
      </c>
      <c r="AK1391" s="25">
        <v>18.600000000000001</v>
      </c>
      <c r="AL1391" s="25">
        <v>7.44</v>
      </c>
      <c r="AM1391" s="25">
        <v>0</v>
      </c>
      <c r="AN1391" s="25">
        <v>0</v>
      </c>
      <c r="AO1391" s="25">
        <v>0</v>
      </c>
      <c r="AP1391" s="25">
        <v>17.670000000000002</v>
      </c>
      <c r="AQ1391" s="25">
        <v>0</v>
      </c>
      <c r="AR1391" s="25">
        <v>13.020000000000001</v>
      </c>
      <c r="AS1391" s="25">
        <v>35.340000000000003</v>
      </c>
      <c r="AT1391" s="25">
        <v>24.18</v>
      </c>
      <c r="AU1391" s="25">
        <v>0</v>
      </c>
      <c r="AV1391" s="25">
        <v>0</v>
      </c>
      <c r="AW1391" s="25">
        <v>0.93</v>
      </c>
      <c r="AX1391" s="25">
        <v>1.86</v>
      </c>
      <c r="AY1391" s="25">
        <v>0</v>
      </c>
      <c r="AZ1391" s="25">
        <v>4.6500000000000004</v>
      </c>
      <c r="BA1391" s="25">
        <v>0</v>
      </c>
      <c r="BB1391" s="25">
        <v>0</v>
      </c>
      <c r="BC1391" s="25">
        <v>13.950000000000001</v>
      </c>
      <c r="BD1391" s="25">
        <v>0</v>
      </c>
      <c r="BE1391" s="25">
        <v>0</v>
      </c>
      <c r="BF1391" s="25">
        <v>23.25</v>
      </c>
      <c r="BG1391" s="25">
        <v>17.670000000000002</v>
      </c>
      <c r="BH1391" s="25">
        <v>0</v>
      </c>
      <c r="BI1391" s="25">
        <v>13.020000000000001</v>
      </c>
      <c r="BJ1391" s="25">
        <v>0</v>
      </c>
      <c r="BK1391" s="25">
        <v>0</v>
      </c>
      <c r="BL1391" s="25">
        <v>28.830000000000002</v>
      </c>
      <c r="BM1391" s="25">
        <v>5.5800000000000534</v>
      </c>
      <c r="BN1391" s="25">
        <v>4.6500000000000004</v>
      </c>
      <c r="BO1391" t="s">
        <v>40</v>
      </c>
    </row>
    <row r="1392" spans="1:67" x14ac:dyDescent="0.25">
      <c r="A1392" s="6">
        <v>45090</v>
      </c>
      <c r="B1392" t="s">
        <v>12</v>
      </c>
      <c r="C1392">
        <v>13</v>
      </c>
      <c r="D1392">
        <f t="shared" si="142"/>
        <v>483.60000000000014</v>
      </c>
      <c r="E1392">
        <f t="shared" si="147"/>
        <v>138.57000000000016</v>
      </c>
      <c r="F1392">
        <f t="shared" si="148"/>
        <v>78.12</v>
      </c>
      <c r="G1392">
        <f t="shared" si="149"/>
        <v>120.9</v>
      </c>
      <c r="H1392">
        <f t="shared" si="150"/>
        <v>146.01000000000002</v>
      </c>
      <c r="I1392">
        <v>0</v>
      </c>
      <c r="J1392" s="22">
        <v>0.44640000000000002</v>
      </c>
      <c r="K1392" s="22">
        <v>0.61380000000000001</v>
      </c>
      <c r="L1392" s="22">
        <v>0.67890000000000006</v>
      </c>
      <c r="M1392" s="22">
        <v>0.83700000000000008</v>
      </c>
      <c r="N1392" s="22">
        <v>0.76260000000000006</v>
      </c>
      <c r="O1392" s="24">
        <v>0.85560000000000003</v>
      </c>
      <c r="P1392" s="24">
        <v>0.65100000000000013</v>
      </c>
      <c r="Q1392" s="24">
        <v>0.64170000000000005</v>
      </c>
      <c r="R1392" s="24">
        <v>0.60450000000000004</v>
      </c>
      <c r="S1392" s="24">
        <v>0.49290000000000006</v>
      </c>
      <c r="T1392" s="24">
        <v>0.65100000000000013</v>
      </c>
      <c r="U1392" s="24">
        <v>0.53939999999999999</v>
      </c>
      <c r="V1392" s="24">
        <v>0.79980000000000007</v>
      </c>
      <c r="W1392" s="24">
        <v>0.44640000000000002</v>
      </c>
      <c r="X1392" s="24">
        <v>0.44640000000000002</v>
      </c>
      <c r="Y1392" s="24">
        <v>0.37200000000000005</v>
      </c>
      <c r="Z1392" s="24">
        <v>0.79049999999999998</v>
      </c>
      <c r="AA1392" s="25">
        <v>11.16</v>
      </c>
      <c r="AB1392" s="25">
        <v>0</v>
      </c>
      <c r="AC1392" s="25">
        <v>3.72</v>
      </c>
      <c r="AD1392" s="25">
        <v>0.93</v>
      </c>
      <c r="AE1392" s="25">
        <v>23.25</v>
      </c>
      <c r="AF1392" s="25">
        <v>0</v>
      </c>
      <c r="AG1392" s="25">
        <v>0</v>
      </c>
      <c r="AH1392" s="25">
        <v>0.93</v>
      </c>
      <c r="AI1392" s="25">
        <v>14.88</v>
      </c>
      <c r="AJ1392" s="25">
        <v>23.25</v>
      </c>
      <c r="AK1392" s="25">
        <v>7.44</v>
      </c>
      <c r="AL1392" s="25">
        <v>14.88</v>
      </c>
      <c r="AM1392" s="25">
        <v>16.740000000000002</v>
      </c>
      <c r="AN1392" s="25">
        <v>3.72</v>
      </c>
      <c r="AO1392" s="25">
        <v>8.370000000000001</v>
      </c>
      <c r="AP1392" s="25">
        <v>3.72</v>
      </c>
      <c r="AQ1392" s="25">
        <v>38.130000000000003</v>
      </c>
      <c r="AR1392" s="25">
        <v>33.480000000000004</v>
      </c>
      <c r="AS1392" s="25">
        <v>0</v>
      </c>
      <c r="AT1392" s="25">
        <v>26.970000000000002</v>
      </c>
      <c r="AU1392" s="25">
        <v>0</v>
      </c>
      <c r="AV1392" s="25">
        <v>0</v>
      </c>
      <c r="AW1392" s="25">
        <v>5.58</v>
      </c>
      <c r="AX1392" s="25">
        <v>21.39</v>
      </c>
      <c r="AY1392" s="25">
        <v>7.44</v>
      </c>
      <c r="AZ1392" s="25">
        <v>4.6500000000000004</v>
      </c>
      <c r="BA1392" s="25">
        <v>35.340000000000003</v>
      </c>
      <c r="BB1392" s="25">
        <v>11.16</v>
      </c>
      <c r="BC1392" s="25">
        <v>0</v>
      </c>
      <c r="BD1392" s="25">
        <v>35.340000000000003</v>
      </c>
      <c r="BE1392" s="25">
        <v>18.600000000000001</v>
      </c>
      <c r="BF1392" s="25">
        <v>0</v>
      </c>
      <c r="BG1392" s="25">
        <v>26.040000000000003</v>
      </c>
      <c r="BH1392" s="25">
        <v>11.16</v>
      </c>
      <c r="BI1392" s="25">
        <v>18.600000000000001</v>
      </c>
      <c r="BJ1392" s="25">
        <v>21.39</v>
      </c>
      <c r="BK1392" s="25">
        <v>5.58</v>
      </c>
      <c r="BL1392" s="25">
        <v>23.250000000000107</v>
      </c>
      <c r="BM1392" s="25">
        <v>0.93</v>
      </c>
      <c r="BN1392" s="25">
        <v>13.020000000000053</v>
      </c>
      <c r="BO1392" t="s">
        <v>40</v>
      </c>
    </row>
    <row r="1393" spans="1:67" x14ac:dyDescent="0.25">
      <c r="A1393" s="6">
        <v>45091</v>
      </c>
      <c r="B1393" t="s">
        <v>12</v>
      </c>
      <c r="C1393">
        <v>14</v>
      </c>
      <c r="D1393">
        <f t="shared" si="142"/>
        <v>470.5800000000001</v>
      </c>
      <c r="E1393">
        <f t="shared" si="147"/>
        <v>79.98</v>
      </c>
      <c r="F1393">
        <f t="shared" si="148"/>
        <v>156.24000000000007</v>
      </c>
      <c r="G1393">
        <f t="shared" si="149"/>
        <v>158.10000000000002</v>
      </c>
      <c r="H1393">
        <f t="shared" si="150"/>
        <v>76.260000000000005</v>
      </c>
      <c r="I1393">
        <v>0</v>
      </c>
      <c r="J1393" s="22">
        <v>0.36270000000000002</v>
      </c>
      <c r="K1393" s="22">
        <v>0.77190000000000014</v>
      </c>
      <c r="L1393" s="22">
        <v>0.85560000000000003</v>
      </c>
      <c r="M1393" s="22">
        <v>0.74400000000000011</v>
      </c>
      <c r="N1393" s="22">
        <v>0.83700000000000008</v>
      </c>
      <c r="O1393" s="24">
        <v>0.6231000000000001</v>
      </c>
      <c r="P1393" s="24">
        <v>0.38130000000000003</v>
      </c>
      <c r="Q1393" s="24">
        <v>0.70680000000000009</v>
      </c>
      <c r="R1393" s="24">
        <v>0.91139999999999999</v>
      </c>
      <c r="S1393" s="24">
        <v>0.41850000000000004</v>
      </c>
      <c r="T1393" s="24">
        <v>0.65100000000000013</v>
      </c>
      <c r="U1393" s="24">
        <v>0.93</v>
      </c>
      <c r="V1393" s="24">
        <v>0.79049999999999998</v>
      </c>
      <c r="W1393" s="24">
        <v>0.84630000000000005</v>
      </c>
      <c r="X1393" s="24">
        <v>0.26040000000000002</v>
      </c>
      <c r="Y1393" s="24">
        <v>0.6231000000000001</v>
      </c>
      <c r="Z1393" s="24">
        <v>0.89280000000000004</v>
      </c>
      <c r="AA1393" s="25">
        <v>5.58</v>
      </c>
      <c r="AB1393" s="25">
        <v>6.5100000000000007</v>
      </c>
      <c r="AC1393" s="25">
        <v>16.740000000000002</v>
      </c>
      <c r="AD1393" s="25">
        <v>18.600000000000001</v>
      </c>
      <c r="AE1393" s="25">
        <v>13.950000000000001</v>
      </c>
      <c r="AF1393" s="25">
        <v>29.76</v>
      </c>
      <c r="AG1393" s="25">
        <v>37.200000000000003</v>
      </c>
      <c r="AH1393" s="25">
        <v>10.23</v>
      </c>
      <c r="AI1393" s="25">
        <v>13.950000000000001</v>
      </c>
      <c r="AJ1393" s="25">
        <v>3.720000000000053</v>
      </c>
      <c r="AK1393" s="25">
        <v>5.58</v>
      </c>
      <c r="AL1393" s="25">
        <v>35.340000000000003</v>
      </c>
      <c r="AM1393" s="25">
        <v>0</v>
      </c>
      <c r="AN1393" s="25">
        <v>5.58</v>
      </c>
      <c r="AO1393" s="25">
        <v>0</v>
      </c>
      <c r="AP1393" s="25">
        <v>4.6500000000000004</v>
      </c>
      <c r="AQ1393" s="25">
        <v>0</v>
      </c>
      <c r="AR1393" s="25">
        <v>0</v>
      </c>
      <c r="AS1393" s="25">
        <v>17.670000000000002</v>
      </c>
      <c r="AT1393" s="25">
        <v>13.020000000000001</v>
      </c>
      <c r="AU1393" s="25">
        <v>31.62</v>
      </c>
      <c r="AV1393" s="25">
        <v>34.410000000000004</v>
      </c>
      <c r="AW1393" s="25">
        <v>15.81</v>
      </c>
      <c r="AX1393" s="25">
        <v>5.58</v>
      </c>
      <c r="AY1393" s="25">
        <v>2.79</v>
      </c>
      <c r="AZ1393" s="25">
        <v>2.79</v>
      </c>
      <c r="BA1393" s="25">
        <v>5.58</v>
      </c>
      <c r="BB1393" s="25">
        <v>35.340000000000003</v>
      </c>
      <c r="BC1393" s="25">
        <v>13.020000000000001</v>
      </c>
      <c r="BD1393" s="25">
        <v>11.16</v>
      </c>
      <c r="BE1393" s="25">
        <v>1.86</v>
      </c>
      <c r="BF1393" s="25">
        <v>4.6500000000000004</v>
      </c>
      <c r="BG1393" s="25">
        <v>2.79</v>
      </c>
      <c r="BH1393" s="25">
        <v>0</v>
      </c>
      <c r="BI1393" s="25">
        <v>9.3000000000000007</v>
      </c>
      <c r="BJ1393" s="25">
        <v>13.950000000000001</v>
      </c>
      <c r="BK1393" s="25">
        <v>0</v>
      </c>
      <c r="BL1393" s="25">
        <v>7.44</v>
      </c>
      <c r="BM1393" s="25">
        <v>9.3000000000000007</v>
      </c>
      <c r="BN1393" s="25">
        <v>30.69</v>
      </c>
      <c r="BO1393" t="s">
        <v>40</v>
      </c>
    </row>
    <row r="1394" spans="1:67" x14ac:dyDescent="0.25">
      <c r="A1394" s="6">
        <v>45092</v>
      </c>
      <c r="B1394" t="s">
        <v>12</v>
      </c>
      <c r="C1394">
        <v>15</v>
      </c>
      <c r="D1394">
        <f t="shared" si="142"/>
        <v>442.68000000000006</v>
      </c>
      <c r="E1394">
        <f t="shared" si="147"/>
        <v>110.66999999999999</v>
      </c>
      <c r="F1394">
        <f t="shared" si="148"/>
        <v>120.90000000000002</v>
      </c>
      <c r="G1394">
        <f t="shared" si="149"/>
        <v>90.210000000000022</v>
      </c>
      <c r="H1394">
        <f t="shared" si="150"/>
        <v>120.9</v>
      </c>
      <c r="I1394">
        <v>0</v>
      </c>
      <c r="J1394" s="22">
        <v>0.46500000000000002</v>
      </c>
      <c r="K1394" s="22">
        <v>0.61380000000000001</v>
      </c>
      <c r="L1394" s="22">
        <v>0.66959999999999997</v>
      </c>
      <c r="M1394" s="22">
        <v>0.14880000000000002</v>
      </c>
      <c r="N1394" s="22">
        <v>0.83700000000000008</v>
      </c>
      <c r="O1394" s="24">
        <v>0.72540000000000004</v>
      </c>
      <c r="P1394" s="24">
        <v>0.92070000000000007</v>
      </c>
      <c r="Q1394" s="24">
        <v>0.83700000000000008</v>
      </c>
      <c r="R1394" s="24">
        <v>0.64170000000000005</v>
      </c>
      <c r="S1394" s="24">
        <v>0.88350000000000006</v>
      </c>
      <c r="T1394" s="24">
        <v>0.58590000000000009</v>
      </c>
      <c r="U1394" s="24">
        <v>0.79980000000000007</v>
      </c>
      <c r="V1394" s="24">
        <v>0.23250000000000001</v>
      </c>
      <c r="W1394" s="24">
        <v>0.89280000000000004</v>
      </c>
      <c r="X1394" s="24">
        <v>0.1116</v>
      </c>
      <c r="Y1394" s="24">
        <v>0.83700000000000008</v>
      </c>
      <c r="Z1394" s="24">
        <v>0.53010000000000013</v>
      </c>
      <c r="AA1394" s="25">
        <v>14.88</v>
      </c>
      <c r="AB1394" s="25">
        <v>0</v>
      </c>
      <c r="AC1394" s="25">
        <v>0</v>
      </c>
      <c r="AD1394" s="25">
        <v>32.550000000000004</v>
      </c>
      <c r="AE1394" s="25">
        <v>24.18</v>
      </c>
      <c r="AF1394" s="25">
        <v>12.09</v>
      </c>
      <c r="AG1394" s="25">
        <v>21.39</v>
      </c>
      <c r="AH1394" s="25">
        <v>3.72</v>
      </c>
      <c r="AI1394" s="25">
        <v>9.3000000000000007</v>
      </c>
      <c r="AJ1394" s="25">
        <v>2.79</v>
      </c>
      <c r="AK1394" s="25">
        <v>19.53</v>
      </c>
      <c r="AL1394" s="25">
        <v>8.370000000000001</v>
      </c>
      <c r="AM1394" s="25">
        <v>11.16</v>
      </c>
      <c r="AN1394" s="25">
        <v>0</v>
      </c>
      <c r="AO1394" s="25">
        <v>35.340000000000003</v>
      </c>
      <c r="AP1394" s="25">
        <v>0</v>
      </c>
      <c r="AQ1394" s="25">
        <v>9.3000000000000007</v>
      </c>
      <c r="AR1394" s="25">
        <v>28.830000000000002</v>
      </c>
      <c r="AS1394" s="25">
        <v>27.900000000000002</v>
      </c>
      <c r="AT1394" s="25">
        <v>0</v>
      </c>
      <c r="AU1394" s="25">
        <v>8.370000000000001</v>
      </c>
      <c r="AV1394" s="25">
        <v>0</v>
      </c>
      <c r="AW1394" s="25">
        <v>12.09</v>
      </c>
      <c r="AX1394" s="25">
        <v>24.18</v>
      </c>
      <c r="AY1394" s="25">
        <v>0</v>
      </c>
      <c r="AZ1394" s="25">
        <v>9.3000000000000007</v>
      </c>
      <c r="BA1394" s="25">
        <v>4.650000000000027</v>
      </c>
      <c r="BB1394" s="25">
        <v>13.950000000000001</v>
      </c>
      <c r="BC1394" s="25">
        <v>12.09</v>
      </c>
      <c r="BD1394" s="25">
        <v>5.58</v>
      </c>
      <c r="BE1394" s="25">
        <v>9.3000000000000007</v>
      </c>
      <c r="BF1394" s="25">
        <v>5.58</v>
      </c>
      <c r="BG1394" s="25">
        <v>2.79</v>
      </c>
      <c r="BH1394" s="25">
        <v>39.06</v>
      </c>
      <c r="BI1394" s="25">
        <v>5.58</v>
      </c>
      <c r="BJ1394" s="25">
        <v>0.93</v>
      </c>
      <c r="BK1394" s="25">
        <v>19.53</v>
      </c>
      <c r="BL1394" s="25">
        <v>13.019999999999975</v>
      </c>
      <c r="BM1394" s="25">
        <v>14.88</v>
      </c>
      <c r="BN1394" s="25">
        <v>0</v>
      </c>
      <c r="BO1394" t="s">
        <v>40</v>
      </c>
    </row>
    <row r="1395" spans="1:67" x14ac:dyDescent="0.25">
      <c r="A1395" s="6">
        <v>45093</v>
      </c>
      <c r="B1395" t="s">
        <v>12</v>
      </c>
      <c r="C1395">
        <v>16</v>
      </c>
      <c r="D1395">
        <f t="shared" si="142"/>
        <v>324.57000000000005</v>
      </c>
      <c r="E1395">
        <f t="shared" si="147"/>
        <v>74.400000000000006</v>
      </c>
      <c r="F1395">
        <f t="shared" si="148"/>
        <v>67.89</v>
      </c>
      <c r="G1395">
        <f t="shared" si="149"/>
        <v>108.81000000000002</v>
      </c>
      <c r="H1395">
        <f t="shared" si="150"/>
        <v>73.470000000000013</v>
      </c>
      <c r="I1395">
        <v>0</v>
      </c>
      <c r="J1395" s="22">
        <v>0.83700000000000008</v>
      </c>
      <c r="K1395" s="22">
        <v>0.6231000000000001</v>
      </c>
      <c r="L1395" s="22">
        <v>0.92070000000000007</v>
      </c>
      <c r="M1395" s="22">
        <v>0.77190000000000014</v>
      </c>
      <c r="N1395" s="22">
        <v>0.23250000000000001</v>
      </c>
      <c r="O1395" s="24">
        <v>0.5766</v>
      </c>
      <c r="P1395" s="24">
        <v>0.6603</v>
      </c>
      <c r="Q1395" s="24">
        <v>0.53939999999999999</v>
      </c>
      <c r="R1395" s="24">
        <v>0.59520000000000006</v>
      </c>
      <c r="S1395" s="24">
        <v>0.86490000000000011</v>
      </c>
      <c r="T1395" s="24">
        <v>0.60450000000000004</v>
      </c>
      <c r="U1395" s="24">
        <v>0.75330000000000008</v>
      </c>
      <c r="V1395" s="24">
        <v>0.93</v>
      </c>
      <c r="W1395" s="24">
        <v>0.41850000000000004</v>
      </c>
      <c r="X1395" s="24">
        <v>0.26040000000000002</v>
      </c>
      <c r="Y1395" s="24">
        <v>0.37200000000000005</v>
      </c>
      <c r="Z1395" s="24">
        <v>0.83700000000000008</v>
      </c>
      <c r="AA1395" s="25">
        <v>5.58</v>
      </c>
      <c r="AB1395" s="25">
        <v>0</v>
      </c>
      <c r="AC1395" s="25">
        <v>0</v>
      </c>
      <c r="AD1395" s="25">
        <v>16.740000000000002</v>
      </c>
      <c r="AE1395" s="25">
        <v>0</v>
      </c>
      <c r="AF1395" s="25">
        <v>20.46</v>
      </c>
      <c r="AG1395" s="25">
        <v>0</v>
      </c>
      <c r="AH1395" s="25">
        <v>0</v>
      </c>
      <c r="AI1395" s="25">
        <v>22.32</v>
      </c>
      <c r="AJ1395" s="25">
        <v>2.79</v>
      </c>
      <c r="AK1395" s="25">
        <v>7.44</v>
      </c>
      <c r="AL1395" s="25">
        <v>0</v>
      </c>
      <c r="AM1395" s="25">
        <v>20.46</v>
      </c>
      <c r="AN1395" s="25">
        <v>21.39</v>
      </c>
      <c r="AO1395" s="25">
        <v>0</v>
      </c>
      <c r="AP1395" s="25">
        <v>8.370000000000001</v>
      </c>
      <c r="AQ1395" s="25">
        <v>11.160000000000014</v>
      </c>
      <c r="AR1395" s="25">
        <v>9.3000000000000007</v>
      </c>
      <c r="AS1395" s="25">
        <v>2.79</v>
      </c>
      <c r="AT1395" s="25">
        <v>0</v>
      </c>
      <c r="AU1395" s="25">
        <v>0</v>
      </c>
      <c r="AV1395" s="25">
        <v>0</v>
      </c>
      <c r="AW1395" s="25">
        <v>1.86</v>
      </c>
      <c r="AX1395" s="25">
        <v>13.020000000000001</v>
      </c>
      <c r="AY1395" s="25">
        <v>0</v>
      </c>
      <c r="AZ1395" s="25">
        <v>8.370000000000001</v>
      </c>
      <c r="BA1395" s="25">
        <v>13.020000000000001</v>
      </c>
      <c r="BB1395" s="25">
        <v>20.46</v>
      </c>
      <c r="BC1395" s="25">
        <v>34.410000000000004</v>
      </c>
      <c r="BD1395" s="25">
        <v>17.670000000000002</v>
      </c>
      <c r="BE1395" s="25">
        <v>4.6500000000000004</v>
      </c>
      <c r="BF1395" s="25">
        <v>9.3000000000000007</v>
      </c>
      <c r="BG1395" s="25">
        <v>0</v>
      </c>
      <c r="BH1395" s="25">
        <v>8.370000000000001</v>
      </c>
      <c r="BI1395" s="25">
        <v>5.58</v>
      </c>
      <c r="BJ1395" s="25">
        <v>13.020000000000001</v>
      </c>
      <c r="BK1395" s="25">
        <v>8.370000000000001</v>
      </c>
      <c r="BL1395" s="25">
        <v>2.79</v>
      </c>
      <c r="BM1395" s="25">
        <v>15.81</v>
      </c>
      <c r="BN1395" s="25">
        <v>6.5100000000000007</v>
      </c>
      <c r="BO1395" t="s">
        <v>40</v>
      </c>
    </row>
    <row r="1396" spans="1:67" x14ac:dyDescent="0.25">
      <c r="A1396" s="6">
        <v>45094</v>
      </c>
      <c r="B1396" t="s">
        <v>12</v>
      </c>
      <c r="C1396">
        <v>17</v>
      </c>
      <c r="D1396">
        <f t="shared" si="142"/>
        <v>408.2700000000001</v>
      </c>
      <c r="E1396">
        <f t="shared" si="147"/>
        <v>93</v>
      </c>
      <c r="F1396">
        <f t="shared" si="148"/>
        <v>71.61</v>
      </c>
      <c r="G1396">
        <f t="shared" si="149"/>
        <v>113.46000000000002</v>
      </c>
      <c r="H1396">
        <f t="shared" si="150"/>
        <v>130.20000000000002</v>
      </c>
      <c r="I1396">
        <v>1</v>
      </c>
      <c r="J1396" s="22">
        <v>0.53010000000000013</v>
      </c>
      <c r="K1396" s="22">
        <v>0.69750000000000001</v>
      </c>
      <c r="L1396" s="22">
        <v>0.73470000000000002</v>
      </c>
      <c r="M1396" s="22">
        <v>0.17670000000000002</v>
      </c>
      <c r="N1396" s="22">
        <v>0.87420000000000009</v>
      </c>
      <c r="O1396" s="24">
        <v>0.93</v>
      </c>
      <c r="P1396" s="24">
        <v>0.70680000000000009</v>
      </c>
      <c r="Q1396" s="24">
        <v>0.66959999999999997</v>
      </c>
      <c r="R1396" s="24">
        <v>0.6231000000000001</v>
      </c>
      <c r="S1396" s="24">
        <v>0.80910000000000004</v>
      </c>
      <c r="T1396" s="24">
        <v>0.23250000000000001</v>
      </c>
      <c r="U1396" s="24">
        <v>0.73470000000000002</v>
      </c>
      <c r="V1396" s="24">
        <v>0.90210000000000001</v>
      </c>
      <c r="W1396" s="24">
        <v>0.93</v>
      </c>
      <c r="X1396" s="24">
        <v>0.85560000000000003</v>
      </c>
      <c r="Y1396" s="24">
        <v>0.66959999999999997</v>
      </c>
      <c r="Z1396" s="24">
        <v>0.83700000000000008</v>
      </c>
      <c r="AA1396" s="25">
        <v>0.93</v>
      </c>
      <c r="AB1396" s="25">
        <v>1.86</v>
      </c>
      <c r="AC1396" s="25">
        <v>0</v>
      </c>
      <c r="AD1396" s="25">
        <v>0</v>
      </c>
      <c r="AE1396" s="25">
        <v>23.25</v>
      </c>
      <c r="AF1396" s="25">
        <v>1.86</v>
      </c>
      <c r="AG1396" s="25">
        <v>0</v>
      </c>
      <c r="AH1396" s="25">
        <v>0</v>
      </c>
      <c r="AI1396" s="25">
        <v>27.900000000000002</v>
      </c>
      <c r="AJ1396" s="25">
        <v>15.81</v>
      </c>
      <c r="AK1396" s="25">
        <v>0</v>
      </c>
      <c r="AL1396" s="25">
        <v>1.86</v>
      </c>
      <c r="AM1396" s="25">
        <v>25.110000000000003</v>
      </c>
      <c r="AN1396" s="25">
        <v>0</v>
      </c>
      <c r="AO1396" s="25">
        <v>14.88</v>
      </c>
      <c r="AP1396" s="25">
        <v>24.18</v>
      </c>
      <c r="AQ1396" s="25">
        <v>16.740000000000002</v>
      </c>
      <c r="AR1396" s="25">
        <v>0</v>
      </c>
      <c r="AS1396" s="25">
        <v>44.64</v>
      </c>
      <c r="AT1396" s="25">
        <v>2.79</v>
      </c>
      <c r="AU1396" s="25">
        <v>0</v>
      </c>
      <c r="AV1396" s="25">
        <v>17.670000000000002</v>
      </c>
      <c r="AW1396" s="25">
        <v>31.62</v>
      </c>
      <c r="AX1396" s="25">
        <v>27.900000000000002</v>
      </c>
      <c r="AY1396" s="25">
        <v>10.23</v>
      </c>
      <c r="AZ1396" s="25">
        <v>24.18</v>
      </c>
      <c r="BA1396" s="25">
        <v>0</v>
      </c>
      <c r="BB1396" s="25">
        <v>1.86</v>
      </c>
      <c r="BC1396" s="25">
        <v>0</v>
      </c>
      <c r="BD1396" s="25">
        <v>0</v>
      </c>
      <c r="BE1396" s="25">
        <v>13.950000000000001</v>
      </c>
      <c r="BF1396" s="25">
        <v>5.58</v>
      </c>
      <c r="BG1396" s="25">
        <v>26.970000000000002</v>
      </c>
      <c r="BH1396" s="25">
        <v>13.020000000000001</v>
      </c>
      <c r="BI1396" s="25">
        <v>4.6500000000000004</v>
      </c>
      <c r="BJ1396" s="25">
        <v>0</v>
      </c>
      <c r="BK1396" s="25">
        <v>1.86</v>
      </c>
      <c r="BL1396" s="25">
        <v>7.44</v>
      </c>
      <c r="BM1396" s="25">
        <v>19.53</v>
      </c>
      <c r="BN1396" s="25">
        <v>0</v>
      </c>
      <c r="BO1396" t="s">
        <v>40</v>
      </c>
    </row>
    <row r="1397" spans="1:67" x14ac:dyDescent="0.25">
      <c r="A1397" s="6">
        <v>45095</v>
      </c>
      <c r="B1397" t="s">
        <v>12</v>
      </c>
      <c r="C1397">
        <v>18</v>
      </c>
      <c r="D1397">
        <f t="shared" si="142"/>
        <v>345.03000000000003</v>
      </c>
      <c r="E1397">
        <f t="shared" si="147"/>
        <v>143.22</v>
      </c>
      <c r="F1397">
        <f t="shared" si="148"/>
        <v>64.17</v>
      </c>
      <c r="G1397">
        <f t="shared" si="149"/>
        <v>75.330000000000013</v>
      </c>
      <c r="H1397">
        <f t="shared" si="150"/>
        <v>62.309999999999995</v>
      </c>
      <c r="I1397">
        <v>0</v>
      </c>
      <c r="J1397" s="22">
        <v>0.91139999999999999</v>
      </c>
      <c r="K1397" s="22">
        <v>0.55800000000000005</v>
      </c>
      <c r="L1397" s="22">
        <v>0.68820000000000003</v>
      </c>
      <c r="M1397" s="22">
        <v>0.89280000000000004</v>
      </c>
      <c r="N1397" s="22">
        <v>0.77190000000000014</v>
      </c>
      <c r="O1397" s="24">
        <v>0.65100000000000013</v>
      </c>
      <c r="P1397" s="24">
        <v>0.56730000000000003</v>
      </c>
      <c r="Q1397" s="24">
        <v>0.40920000000000001</v>
      </c>
      <c r="R1397" s="24">
        <v>0.92070000000000007</v>
      </c>
      <c r="S1397" s="24">
        <v>0.59520000000000006</v>
      </c>
      <c r="T1397" s="24">
        <v>0.63240000000000007</v>
      </c>
      <c r="U1397" s="24">
        <v>0.42780000000000001</v>
      </c>
      <c r="V1397" s="24">
        <v>0.8277000000000001</v>
      </c>
      <c r="W1397" s="24">
        <v>0.74400000000000011</v>
      </c>
      <c r="X1397" s="24">
        <v>0.87420000000000009</v>
      </c>
      <c r="Y1397" s="24">
        <v>0.53010000000000013</v>
      </c>
      <c r="Z1397" s="24">
        <v>0.26040000000000002</v>
      </c>
      <c r="AA1397" s="25">
        <v>0</v>
      </c>
      <c r="AB1397" s="25">
        <v>11.16</v>
      </c>
      <c r="AC1397" s="25">
        <v>11.16</v>
      </c>
      <c r="AD1397" s="25">
        <v>11.16</v>
      </c>
      <c r="AE1397" s="25">
        <v>2.79</v>
      </c>
      <c r="AF1397" s="25">
        <v>5.58</v>
      </c>
      <c r="AG1397" s="25">
        <v>0</v>
      </c>
      <c r="AH1397" s="25">
        <v>0</v>
      </c>
      <c r="AI1397" s="25">
        <v>0</v>
      </c>
      <c r="AJ1397" s="25">
        <v>22.32</v>
      </c>
      <c r="AK1397" s="25">
        <v>0.93</v>
      </c>
      <c r="AL1397" s="25">
        <v>10.23</v>
      </c>
      <c r="AM1397" s="25">
        <v>18.600000000000001</v>
      </c>
      <c r="AN1397" s="25">
        <v>19.53</v>
      </c>
      <c r="AO1397" s="25">
        <v>6.5100000000000007</v>
      </c>
      <c r="AP1397" s="25">
        <v>0</v>
      </c>
      <c r="AQ1397" s="25">
        <v>0</v>
      </c>
      <c r="AR1397" s="25">
        <v>0</v>
      </c>
      <c r="AS1397" s="25">
        <v>0</v>
      </c>
      <c r="AT1397" s="25">
        <v>7.44</v>
      </c>
      <c r="AU1397" s="25">
        <v>4.6500000000000004</v>
      </c>
      <c r="AV1397" s="25">
        <v>10.23</v>
      </c>
      <c r="AW1397" s="25">
        <v>0</v>
      </c>
      <c r="AX1397" s="25">
        <v>1.86</v>
      </c>
      <c r="AY1397" s="25">
        <v>0</v>
      </c>
      <c r="AZ1397" s="25">
        <v>0</v>
      </c>
      <c r="BA1397" s="25">
        <v>26.040000000000003</v>
      </c>
      <c r="BB1397" s="25">
        <v>2.79</v>
      </c>
      <c r="BC1397" s="25">
        <v>25.110000000000003</v>
      </c>
      <c r="BD1397" s="25">
        <v>4.6500000000000004</v>
      </c>
      <c r="BE1397" s="25">
        <v>12.09</v>
      </c>
      <c r="BF1397" s="25">
        <v>28.830000000000002</v>
      </c>
      <c r="BG1397" s="25">
        <v>0</v>
      </c>
      <c r="BH1397" s="25">
        <v>0</v>
      </c>
      <c r="BI1397" s="25">
        <v>6.5100000000000007</v>
      </c>
      <c r="BJ1397" s="25">
        <v>20.46</v>
      </c>
      <c r="BK1397" s="25">
        <v>55.800000000000004</v>
      </c>
      <c r="BL1397" s="25">
        <v>19.53</v>
      </c>
      <c r="BM1397" s="25">
        <v>0</v>
      </c>
      <c r="BN1397" s="25">
        <v>0</v>
      </c>
      <c r="BO1397" t="s">
        <v>40</v>
      </c>
    </row>
    <row r="1398" spans="1:67" x14ac:dyDescent="0.25">
      <c r="A1398" s="6">
        <v>45096</v>
      </c>
      <c r="B1398" t="s">
        <v>12</v>
      </c>
      <c r="C1398">
        <v>19</v>
      </c>
      <c r="D1398">
        <f t="shared" si="142"/>
        <v>491.97000000000008</v>
      </c>
      <c r="E1398">
        <f t="shared" si="147"/>
        <v>143.22000000000003</v>
      </c>
      <c r="F1398">
        <f t="shared" si="148"/>
        <v>39.06</v>
      </c>
      <c r="G1398">
        <f t="shared" si="149"/>
        <v>159.03</v>
      </c>
      <c r="H1398">
        <f t="shared" si="150"/>
        <v>150.66000000000003</v>
      </c>
      <c r="I1398">
        <v>0</v>
      </c>
      <c r="J1398" s="22">
        <v>0.24180000000000001</v>
      </c>
      <c r="K1398" s="22">
        <v>0.34410000000000002</v>
      </c>
      <c r="L1398" s="22">
        <v>0.66959999999999997</v>
      </c>
      <c r="M1398" s="22">
        <v>0.8277000000000001</v>
      </c>
      <c r="N1398" s="22">
        <v>0.83700000000000008</v>
      </c>
      <c r="O1398" s="24">
        <v>0.8277000000000001</v>
      </c>
      <c r="P1398" s="24">
        <v>0.38130000000000003</v>
      </c>
      <c r="Q1398" s="24">
        <v>0.63240000000000007</v>
      </c>
      <c r="R1398" s="24">
        <v>0.16739999999999999</v>
      </c>
      <c r="S1398" s="24">
        <v>0.69750000000000001</v>
      </c>
      <c r="T1398" s="24">
        <v>0.70680000000000009</v>
      </c>
      <c r="U1398" s="24">
        <v>0.70680000000000009</v>
      </c>
      <c r="V1398" s="24">
        <v>0.41850000000000004</v>
      </c>
      <c r="W1398" s="24">
        <v>0.83700000000000008</v>
      </c>
      <c r="X1398" s="24">
        <v>0.70680000000000009</v>
      </c>
      <c r="Y1398" s="24">
        <v>0.44640000000000002</v>
      </c>
      <c r="Z1398" s="24">
        <v>0.38130000000000003</v>
      </c>
      <c r="AA1398" s="25">
        <v>0</v>
      </c>
      <c r="AB1398" s="25">
        <v>13.020000000000001</v>
      </c>
      <c r="AC1398" s="25">
        <v>13.950000000000001</v>
      </c>
      <c r="AD1398" s="25">
        <v>1.86</v>
      </c>
      <c r="AE1398" s="25">
        <v>3.72</v>
      </c>
      <c r="AF1398" s="25">
        <v>0</v>
      </c>
      <c r="AG1398" s="25">
        <v>2.79</v>
      </c>
      <c r="AH1398" s="25">
        <v>3.72</v>
      </c>
      <c r="AI1398" s="25">
        <v>0</v>
      </c>
      <c r="AJ1398" s="25">
        <v>0</v>
      </c>
      <c r="AK1398" s="25">
        <v>18.600000000000001</v>
      </c>
      <c r="AL1398" s="25">
        <v>8.370000000000001</v>
      </c>
      <c r="AM1398" s="25">
        <v>0</v>
      </c>
      <c r="AN1398" s="25">
        <v>12.09</v>
      </c>
      <c r="AO1398" s="25">
        <v>25.110000000000003</v>
      </c>
      <c r="AP1398" s="25">
        <v>4.6500000000000004</v>
      </c>
      <c r="AQ1398" s="25">
        <v>44.64</v>
      </c>
      <c r="AR1398" s="25">
        <v>19.53</v>
      </c>
      <c r="AS1398" s="25">
        <v>14.88</v>
      </c>
      <c r="AT1398" s="25">
        <v>21.39</v>
      </c>
      <c r="AU1398" s="25">
        <v>0</v>
      </c>
      <c r="AV1398" s="25">
        <v>21.39</v>
      </c>
      <c r="AW1398" s="25">
        <v>0</v>
      </c>
      <c r="AX1398" s="25">
        <v>49.29</v>
      </c>
      <c r="AY1398" s="25">
        <v>20.46</v>
      </c>
      <c r="AZ1398" s="25">
        <v>0</v>
      </c>
      <c r="BA1398" s="25">
        <v>4.6500000000000004</v>
      </c>
      <c r="BB1398" s="25">
        <v>0</v>
      </c>
      <c r="BC1398" s="25">
        <v>44.64</v>
      </c>
      <c r="BD1398" s="25">
        <v>18.600000000000001</v>
      </c>
      <c r="BE1398" s="25">
        <v>13.020000000000001</v>
      </c>
      <c r="BF1398" s="25">
        <v>9.3000000000000007</v>
      </c>
      <c r="BG1398" s="25">
        <v>9.3000000000000007</v>
      </c>
      <c r="BH1398" s="25">
        <v>35.340000000000003</v>
      </c>
      <c r="BI1398" s="25">
        <v>0.93</v>
      </c>
      <c r="BJ1398" s="25">
        <v>21.39</v>
      </c>
      <c r="BK1398" s="25">
        <v>0</v>
      </c>
      <c r="BL1398" s="25">
        <v>11.16</v>
      </c>
      <c r="BM1398" s="25">
        <v>3.72</v>
      </c>
      <c r="BN1398" s="25">
        <v>39.06</v>
      </c>
      <c r="BO1398" t="s">
        <v>40</v>
      </c>
    </row>
    <row r="1399" spans="1:67" x14ac:dyDescent="0.25">
      <c r="A1399" s="6">
        <v>45097</v>
      </c>
      <c r="B1399" t="s">
        <v>12</v>
      </c>
      <c r="C1399">
        <v>20</v>
      </c>
      <c r="D1399">
        <f t="shared" si="142"/>
        <v>492.90000000000009</v>
      </c>
      <c r="E1399">
        <f t="shared" si="147"/>
        <v>151.59000000000003</v>
      </c>
      <c r="F1399">
        <f t="shared" si="148"/>
        <v>96.720000000000013</v>
      </c>
      <c r="G1399">
        <f t="shared" si="149"/>
        <v>103.22999999999999</v>
      </c>
      <c r="H1399">
        <f t="shared" si="150"/>
        <v>141.36000000000001</v>
      </c>
      <c r="I1399">
        <v>0</v>
      </c>
      <c r="J1399" s="22">
        <v>0.46500000000000002</v>
      </c>
      <c r="K1399" s="22">
        <v>0.49290000000000006</v>
      </c>
      <c r="L1399" s="22">
        <v>0.71610000000000007</v>
      </c>
      <c r="M1399" s="22">
        <v>0.78120000000000001</v>
      </c>
      <c r="N1399" s="22">
        <v>0.87420000000000009</v>
      </c>
      <c r="O1399" s="24">
        <v>0.84630000000000005</v>
      </c>
      <c r="P1399" s="24">
        <v>0.59520000000000006</v>
      </c>
      <c r="Q1399" s="24">
        <v>9.3000000000000013E-2</v>
      </c>
      <c r="R1399" s="24">
        <v>0.87420000000000009</v>
      </c>
      <c r="S1399" s="24">
        <v>0.85560000000000003</v>
      </c>
      <c r="T1399" s="24">
        <v>0.60450000000000004</v>
      </c>
      <c r="U1399" s="24">
        <v>0.49290000000000006</v>
      </c>
      <c r="V1399" s="24">
        <v>0.83700000000000008</v>
      </c>
      <c r="W1399" s="24">
        <v>0.74400000000000011</v>
      </c>
      <c r="X1399" s="24">
        <v>0.50220000000000009</v>
      </c>
      <c r="Y1399" s="24">
        <v>0.89280000000000004</v>
      </c>
      <c r="Z1399" s="24">
        <v>0.53939999999999999</v>
      </c>
      <c r="AA1399" s="25">
        <v>34.410000000000004</v>
      </c>
      <c r="AB1399" s="25">
        <v>0</v>
      </c>
      <c r="AC1399" s="25">
        <v>11.16</v>
      </c>
      <c r="AD1399" s="25">
        <v>0</v>
      </c>
      <c r="AE1399" s="25">
        <v>0</v>
      </c>
      <c r="AF1399" s="25">
        <v>13.020000000000001</v>
      </c>
      <c r="AG1399" s="25">
        <v>26.040000000000003</v>
      </c>
      <c r="AH1399" s="25">
        <v>3.72</v>
      </c>
      <c r="AI1399" s="25">
        <v>0</v>
      </c>
      <c r="AJ1399" s="25">
        <v>8.370000000000001</v>
      </c>
      <c r="AK1399" s="25">
        <v>18.600000000000001</v>
      </c>
      <c r="AL1399" s="25">
        <v>4.6500000000000004</v>
      </c>
      <c r="AM1399" s="25">
        <v>0</v>
      </c>
      <c r="AN1399" s="25">
        <v>18.600000000000001</v>
      </c>
      <c r="AO1399" s="25">
        <v>39.06</v>
      </c>
      <c r="AP1399" s="25">
        <v>36.270000000000003</v>
      </c>
      <c r="AQ1399" s="25">
        <v>22.32</v>
      </c>
      <c r="AR1399" s="25">
        <v>13.950000000000001</v>
      </c>
      <c r="AS1399" s="25">
        <v>1.86</v>
      </c>
      <c r="AT1399" s="25">
        <v>4.6500000000000004</v>
      </c>
      <c r="AU1399" s="25">
        <v>0</v>
      </c>
      <c r="AV1399" s="25">
        <v>0</v>
      </c>
      <c r="AW1399" s="25">
        <v>19.53</v>
      </c>
      <c r="AX1399" s="25">
        <v>10.23</v>
      </c>
      <c r="AY1399" s="25">
        <v>13.950000000000001</v>
      </c>
      <c r="AZ1399" s="25">
        <v>8.370000000000001</v>
      </c>
      <c r="BA1399" s="25">
        <v>3.72</v>
      </c>
      <c r="BB1399" s="25">
        <v>36.270000000000003</v>
      </c>
      <c r="BC1399" s="25">
        <v>9.3000000000000007</v>
      </c>
      <c r="BD1399" s="25">
        <v>1.86</v>
      </c>
      <c r="BE1399" s="25">
        <v>30.69</v>
      </c>
      <c r="BF1399" s="25">
        <v>1.86</v>
      </c>
      <c r="BG1399" s="25">
        <v>19.53</v>
      </c>
      <c r="BH1399" s="25">
        <v>24.18</v>
      </c>
      <c r="BI1399" s="25">
        <v>17.670000000000002</v>
      </c>
      <c r="BJ1399" s="25">
        <v>15.81</v>
      </c>
      <c r="BK1399" s="25">
        <v>35.340000000000003</v>
      </c>
      <c r="BL1399" s="25">
        <v>1.86</v>
      </c>
      <c r="BM1399" s="25">
        <v>1.86</v>
      </c>
      <c r="BN1399" s="25">
        <v>2.79</v>
      </c>
      <c r="BO1399" t="s">
        <v>40</v>
      </c>
    </row>
    <row r="1400" spans="1:67" x14ac:dyDescent="0.25">
      <c r="A1400" s="6">
        <v>45098</v>
      </c>
      <c r="B1400" t="s">
        <v>12</v>
      </c>
      <c r="C1400">
        <v>21</v>
      </c>
      <c r="D1400">
        <f t="shared" si="142"/>
        <v>345.03000000000003</v>
      </c>
      <c r="E1400">
        <f t="shared" si="147"/>
        <v>86.490000000000009</v>
      </c>
      <c r="F1400">
        <f t="shared" si="148"/>
        <v>33.479999999999997</v>
      </c>
      <c r="G1400">
        <f t="shared" si="149"/>
        <v>147.87</v>
      </c>
      <c r="H1400">
        <f t="shared" si="150"/>
        <v>77.190000000000012</v>
      </c>
      <c r="I1400">
        <v>0</v>
      </c>
      <c r="J1400" s="22">
        <v>0.46500000000000002</v>
      </c>
      <c r="K1400" s="22">
        <v>0.55800000000000005</v>
      </c>
      <c r="L1400" s="22">
        <v>0.46500000000000002</v>
      </c>
      <c r="M1400" s="22">
        <v>0.74400000000000011</v>
      </c>
      <c r="N1400" s="22">
        <v>0.83700000000000008</v>
      </c>
      <c r="O1400" s="24">
        <v>0.60450000000000004</v>
      </c>
      <c r="P1400" s="24">
        <v>0.16739999999999999</v>
      </c>
      <c r="Q1400" s="24">
        <v>0.86490000000000011</v>
      </c>
      <c r="R1400" s="24">
        <v>0.1023</v>
      </c>
      <c r="S1400" s="24">
        <v>0.88350000000000006</v>
      </c>
      <c r="T1400" s="24">
        <v>0.34410000000000002</v>
      </c>
      <c r="U1400" s="24">
        <v>0.6603</v>
      </c>
      <c r="V1400" s="24">
        <v>0.29760000000000003</v>
      </c>
      <c r="W1400" s="24">
        <v>0.37200000000000005</v>
      </c>
      <c r="X1400" s="24">
        <v>0.80910000000000004</v>
      </c>
      <c r="Y1400" s="24">
        <v>0.68820000000000003</v>
      </c>
      <c r="Z1400" s="24">
        <v>0.27900000000000003</v>
      </c>
      <c r="AA1400" s="25">
        <v>0</v>
      </c>
      <c r="AB1400" s="25">
        <v>20.46</v>
      </c>
      <c r="AC1400" s="25">
        <v>0</v>
      </c>
      <c r="AD1400" s="25">
        <v>0</v>
      </c>
      <c r="AE1400" s="25">
        <v>12.09</v>
      </c>
      <c r="AF1400" s="25">
        <v>0</v>
      </c>
      <c r="AG1400" s="25">
        <v>0</v>
      </c>
      <c r="AH1400" s="25">
        <v>0.93</v>
      </c>
      <c r="AI1400" s="25">
        <v>0</v>
      </c>
      <c r="AJ1400" s="25">
        <v>0</v>
      </c>
      <c r="AK1400" s="25">
        <v>6.5100000000000007</v>
      </c>
      <c r="AL1400" s="25">
        <v>0</v>
      </c>
      <c r="AM1400" s="25">
        <v>8.370000000000001</v>
      </c>
      <c r="AN1400" s="25">
        <v>3.72</v>
      </c>
      <c r="AO1400" s="25">
        <v>50.220000000000006</v>
      </c>
      <c r="AP1400" s="25">
        <v>0</v>
      </c>
      <c r="AQ1400" s="25">
        <v>12.09</v>
      </c>
      <c r="AR1400" s="25">
        <v>0</v>
      </c>
      <c r="AS1400" s="25">
        <v>2.79</v>
      </c>
      <c r="AT1400" s="25">
        <v>0</v>
      </c>
      <c r="AU1400" s="25">
        <v>0</v>
      </c>
      <c r="AV1400" s="25">
        <v>20.46</v>
      </c>
      <c r="AW1400" s="25">
        <v>33.480000000000004</v>
      </c>
      <c r="AX1400" s="25">
        <v>4.6500000000000004</v>
      </c>
      <c r="AY1400" s="25">
        <v>0</v>
      </c>
      <c r="AZ1400" s="25">
        <v>34.410000000000004</v>
      </c>
      <c r="BA1400" s="25">
        <v>12.09</v>
      </c>
      <c r="BB1400" s="25">
        <v>39.06</v>
      </c>
      <c r="BC1400" s="25">
        <v>0</v>
      </c>
      <c r="BD1400" s="25">
        <v>3.72</v>
      </c>
      <c r="BE1400" s="25">
        <v>2.79</v>
      </c>
      <c r="BF1400" s="25">
        <v>1.86</v>
      </c>
      <c r="BG1400" s="25">
        <v>7.44</v>
      </c>
      <c r="BH1400" s="25">
        <v>45.57</v>
      </c>
      <c r="BI1400" s="25">
        <v>1.86</v>
      </c>
      <c r="BJ1400" s="25">
        <v>0</v>
      </c>
      <c r="BK1400" s="25">
        <v>14.88</v>
      </c>
      <c r="BL1400" s="25">
        <v>4.6500000000000004</v>
      </c>
      <c r="BM1400" s="25">
        <v>4.6500000000000004</v>
      </c>
      <c r="BN1400" s="25">
        <v>2.79</v>
      </c>
      <c r="BO1400" t="s">
        <v>40</v>
      </c>
    </row>
    <row r="1401" spans="1:67" x14ac:dyDescent="0.25">
      <c r="A1401" s="6">
        <v>45099</v>
      </c>
      <c r="B1401" t="s">
        <v>12</v>
      </c>
      <c r="C1401">
        <v>22</v>
      </c>
      <c r="D1401">
        <f t="shared" si="142"/>
        <v>595.20000000000005</v>
      </c>
      <c r="E1401">
        <f t="shared" si="147"/>
        <v>110.67000000000002</v>
      </c>
      <c r="F1401">
        <f t="shared" si="148"/>
        <v>191.57999999999998</v>
      </c>
      <c r="G1401">
        <f t="shared" si="149"/>
        <v>129.27000000000001</v>
      </c>
      <c r="H1401">
        <f t="shared" si="150"/>
        <v>163.68</v>
      </c>
      <c r="I1401">
        <v>0</v>
      </c>
      <c r="J1401" s="22">
        <v>0.76260000000000006</v>
      </c>
      <c r="K1401" s="22">
        <v>0.49290000000000006</v>
      </c>
      <c r="L1401" s="22">
        <v>0.65100000000000013</v>
      </c>
      <c r="M1401" s="22">
        <v>0.46500000000000002</v>
      </c>
      <c r="N1401" s="22">
        <v>0.15810000000000002</v>
      </c>
      <c r="O1401" s="24">
        <v>0.60450000000000004</v>
      </c>
      <c r="P1401" s="24">
        <v>0.80910000000000004</v>
      </c>
      <c r="Q1401" s="24">
        <v>0.81840000000000002</v>
      </c>
      <c r="R1401" s="24">
        <v>0.54869999999999997</v>
      </c>
      <c r="S1401" s="24">
        <v>0.3906</v>
      </c>
      <c r="T1401" s="24">
        <v>0.60450000000000004</v>
      </c>
      <c r="U1401" s="24">
        <v>0.78120000000000001</v>
      </c>
      <c r="V1401" s="24">
        <v>0.89280000000000004</v>
      </c>
      <c r="W1401" s="24">
        <v>0.87420000000000009</v>
      </c>
      <c r="X1401" s="24">
        <v>0.77190000000000014</v>
      </c>
      <c r="Y1401" s="24">
        <v>0.84630000000000005</v>
      </c>
      <c r="Z1401" s="24">
        <v>0.34410000000000002</v>
      </c>
      <c r="AA1401" s="25">
        <v>0.93</v>
      </c>
      <c r="AB1401" s="25">
        <v>0.93</v>
      </c>
      <c r="AC1401" s="25">
        <v>21.39</v>
      </c>
      <c r="AD1401" s="25">
        <v>11.16</v>
      </c>
      <c r="AE1401" s="25">
        <v>24.18</v>
      </c>
      <c r="AF1401" s="25">
        <v>26.970000000000002</v>
      </c>
      <c r="AG1401" s="25">
        <v>0</v>
      </c>
      <c r="AH1401" s="25">
        <v>23.25</v>
      </c>
      <c r="AI1401" s="25">
        <v>29.76</v>
      </c>
      <c r="AJ1401" s="25">
        <v>53.010000000000005</v>
      </c>
      <c r="AK1401" s="25">
        <v>0</v>
      </c>
      <c r="AL1401" s="25">
        <v>0</v>
      </c>
      <c r="AM1401" s="25">
        <v>45.57</v>
      </c>
      <c r="AN1401" s="25">
        <v>9.3000000000000007</v>
      </c>
      <c r="AO1401" s="25">
        <v>31.62</v>
      </c>
      <c r="AP1401" s="25">
        <v>19.53</v>
      </c>
      <c r="AQ1401" s="25">
        <v>0</v>
      </c>
      <c r="AR1401" s="25">
        <v>0</v>
      </c>
      <c r="AS1401" s="25">
        <v>29.76</v>
      </c>
      <c r="AT1401" s="25">
        <v>27.900000000000002</v>
      </c>
      <c r="AU1401" s="25">
        <v>14.88</v>
      </c>
      <c r="AV1401" s="25">
        <v>4.6500000000000004</v>
      </c>
      <c r="AW1401" s="25">
        <v>27.900000000000002</v>
      </c>
      <c r="AX1401" s="25">
        <v>33.480000000000004</v>
      </c>
      <c r="AY1401" s="25">
        <v>0</v>
      </c>
      <c r="AZ1401" s="25">
        <v>14.88</v>
      </c>
      <c r="BA1401" s="25">
        <v>5.58</v>
      </c>
      <c r="BB1401" s="25">
        <v>1.86</v>
      </c>
      <c r="BC1401" s="25">
        <v>22.32</v>
      </c>
      <c r="BD1401" s="25">
        <v>3.72</v>
      </c>
      <c r="BE1401" s="25">
        <v>6.5100000000000007</v>
      </c>
      <c r="BF1401" s="25">
        <v>17.670000000000002</v>
      </c>
      <c r="BG1401" s="25">
        <v>0</v>
      </c>
      <c r="BH1401" s="25">
        <v>10.23</v>
      </c>
      <c r="BI1401" s="25">
        <v>34.410000000000004</v>
      </c>
      <c r="BJ1401" s="25">
        <v>0</v>
      </c>
      <c r="BK1401" s="25">
        <v>6.5100000000000007</v>
      </c>
      <c r="BL1401" s="25">
        <v>15.81</v>
      </c>
      <c r="BM1401" s="25">
        <v>1.86</v>
      </c>
      <c r="BN1401" s="25">
        <v>17.670000000000002</v>
      </c>
      <c r="BO1401" t="s">
        <v>40</v>
      </c>
    </row>
    <row r="1402" spans="1:67" x14ac:dyDescent="0.25">
      <c r="A1402" s="6">
        <v>45100</v>
      </c>
      <c r="B1402" t="s">
        <v>12</v>
      </c>
      <c r="C1402">
        <v>23</v>
      </c>
      <c r="D1402">
        <f t="shared" si="142"/>
        <v>357.12000000000006</v>
      </c>
      <c r="E1402">
        <f t="shared" si="147"/>
        <v>47.43</v>
      </c>
      <c r="F1402">
        <f t="shared" si="148"/>
        <v>108.81000000000002</v>
      </c>
      <c r="G1402">
        <f t="shared" si="149"/>
        <v>113.46000000000001</v>
      </c>
      <c r="H1402">
        <f t="shared" si="150"/>
        <v>87.420000000000016</v>
      </c>
      <c r="I1402">
        <v>0</v>
      </c>
      <c r="J1402" s="22">
        <v>0.42780000000000001</v>
      </c>
      <c r="K1402" s="22">
        <v>0.54869999999999997</v>
      </c>
      <c r="L1402" s="22">
        <v>0.67890000000000006</v>
      </c>
      <c r="M1402" s="22">
        <v>0.74400000000000011</v>
      </c>
      <c r="N1402" s="22">
        <v>0.90210000000000001</v>
      </c>
      <c r="O1402" s="24">
        <v>0.38130000000000003</v>
      </c>
      <c r="P1402" s="24">
        <v>0.85560000000000003</v>
      </c>
      <c r="Q1402" s="24">
        <v>0.79049999999999998</v>
      </c>
      <c r="R1402" s="24">
        <v>0.68820000000000003</v>
      </c>
      <c r="S1402" s="24">
        <v>0.6603</v>
      </c>
      <c r="T1402" s="24">
        <v>0.6603</v>
      </c>
      <c r="U1402" s="24">
        <v>0.53939999999999999</v>
      </c>
      <c r="V1402" s="24">
        <v>0.88350000000000006</v>
      </c>
      <c r="W1402" s="24">
        <v>0.81840000000000002</v>
      </c>
      <c r="X1402" s="24">
        <v>0.26040000000000002</v>
      </c>
      <c r="Y1402" s="24">
        <v>0.73470000000000002</v>
      </c>
      <c r="Z1402" s="24">
        <v>0.80910000000000004</v>
      </c>
      <c r="AA1402" s="25">
        <v>11.16</v>
      </c>
      <c r="AB1402" s="25">
        <v>9.3000000000000007</v>
      </c>
      <c r="AC1402" s="25">
        <v>0</v>
      </c>
      <c r="AD1402" s="25">
        <v>6.5100000000000007</v>
      </c>
      <c r="AE1402" s="25">
        <v>2.79</v>
      </c>
      <c r="AF1402" s="25">
        <v>6.5100000000000007</v>
      </c>
      <c r="AG1402" s="25">
        <v>1.86</v>
      </c>
      <c r="AH1402" s="25">
        <v>26.040000000000003</v>
      </c>
      <c r="AI1402" s="25">
        <v>34.410000000000004</v>
      </c>
      <c r="AJ1402" s="25">
        <v>10.23</v>
      </c>
      <c r="AK1402" s="25">
        <v>21.39</v>
      </c>
      <c r="AL1402" s="25">
        <v>0</v>
      </c>
      <c r="AM1402" s="25">
        <v>6.5100000000000007</v>
      </c>
      <c r="AN1402" s="25">
        <v>0</v>
      </c>
      <c r="AO1402" s="25">
        <v>5.58</v>
      </c>
      <c r="AP1402" s="25">
        <v>0.93</v>
      </c>
      <c r="AQ1402" s="25">
        <v>18.600000000000001</v>
      </c>
      <c r="AR1402" s="25">
        <v>0</v>
      </c>
      <c r="AS1402" s="25">
        <v>39.06</v>
      </c>
      <c r="AT1402" s="25">
        <v>16.740000000000002</v>
      </c>
      <c r="AU1402" s="25">
        <v>0</v>
      </c>
      <c r="AV1402" s="25">
        <v>33.480000000000004</v>
      </c>
      <c r="AW1402" s="25">
        <v>0</v>
      </c>
      <c r="AX1402" s="25">
        <v>0</v>
      </c>
      <c r="AY1402" s="25">
        <v>11.16</v>
      </c>
      <c r="AZ1402" s="25">
        <v>0</v>
      </c>
      <c r="BA1402" s="25">
        <v>8.370000000000001</v>
      </c>
      <c r="BB1402" s="25">
        <v>0</v>
      </c>
      <c r="BC1402" s="25">
        <v>22.32</v>
      </c>
      <c r="BD1402" s="25">
        <v>38.130000000000003</v>
      </c>
      <c r="BE1402" s="25">
        <v>0</v>
      </c>
      <c r="BF1402" s="25">
        <v>4.6500000000000004</v>
      </c>
      <c r="BG1402" s="25">
        <v>8.370000000000001</v>
      </c>
      <c r="BH1402" s="25">
        <v>0</v>
      </c>
      <c r="BI1402" s="25">
        <v>7.44</v>
      </c>
      <c r="BJ1402" s="25">
        <v>9.3000000000000007</v>
      </c>
      <c r="BK1402" s="25">
        <v>7.44</v>
      </c>
      <c r="BL1402" s="25">
        <v>0</v>
      </c>
      <c r="BM1402" s="25">
        <v>4.6500000000000004</v>
      </c>
      <c r="BN1402" s="25">
        <v>5.58</v>
      </c>
      <c r="BO1402" t="s">
        <v>40</v>
      </c>
    </row>
    <row r="1403" spans="1:67" x14ac:dyDescent="0.25">
      <c r="A1403" s="6">
        <v>45101</v>
      </c>
      <c r="B1403" t="s">
        <v>12</v>
      </c>
      <c r="C1403">
        <v>24</v>
      </c>
      <c r="D1403">
        <f t="shared" si="142"/>
        <v>298.53000000000003</v>
      </c>
      <c r="E1403">
        <f t="shared" si="147"/>
        <v>87.42</v>
      </c>
      <c r="F1403">
        <f t="shared" si="148"/>
        <v>92.07</v>
      </c>
      <c r="G1403">
        <f t="shared" si="149"/>
        <v>39.99</v>
      </c>
      <c r="H1403">
        <f t="shared" si="150"/>
        <v>79.050000000000011</v>
      </c>
      <c r="I1403">
        <v>0</v>
      </c>
      <c r="J1403" s="22">
        <v>0.51150000000000007</v>
      </c>
      <c r="K1403" s="22">
        <v>0.54869999999999997</v>
      </c>
      <c r="L1403" s="22">
        <v>0.66959999999999997</v>
      </c>
      <c r="M1403" s="22">
        <v>0.74400000000000011</v>
      </c>
      <c r="N1403" s="22">
        <v>0.39990000000000003</v>
      </c>
      <c r="O1403" s="24">
        <v>0.5766</v>
      </c>
      <c r="P1403" s="24">
        <v>0.6603</v>
      </c>
      <c r="Q1403" s="24">
        <v>0.59520000000000006</v>
      </c>
      <c r="R1403" s="24">
        <v>0.86490000000000011</v>
      </c>
      <c r="S1403" s="24">
        <v>0.55800000000000005</v>
      </c>
      <c r="T1403" s="24">
        <v>0.85560000000000003</v>
      </c>
      <c r="U1403" s="24">
        <v>0.89280000000000004</v>
      </c>
      <c r="V1403" s="24">
        <v>0.23250000000000001</v>
      </c>
      <c r="W1403" s="24">
        <v>0.74400000000000011</v>
      </c>
      <c r="X1403" s="24">
        <v>0.88350000000000006</v>
      </c>
      <c r="Y1403" s="24">
        <v>0.73470000000000002</v>
      </c>
      <c r="Z1403" s="24">
        <v>0.69750000000000001</v>
      </c>
      <c r="AA1403" s="25">
        <v>9.3000000000000007</v>
      </c>
      <c r="AB1403" s="25">
        <v>1.86</v>
      </c>
      <c r="AC1403" s="25">
        <v>11.16</v>
      </c>
      <c r="AD1403" s="25">
        <v>0</v>
      </c>
      <c r="AE1403" s="25">
        <v>0</v>
      </c>
      <c r="AF1403" s="25">
        <v>0.93</v>
      </c>
      <c r="AG1403" s="25">
        <v>9.3000000000000007</v>
      </c>
      <c r="AH1403" s="25">
        <v>19.53</v>
      </c>
      <c r="AI1403" s="25">
        <v>0</v>
      </c>
      <c r="AJ1403" s="25">
        <v>39.99</v>
      </c>
      <c r="AK1403" s="25">
        <v>0</v>
      </c>
      <c r="AL1403" s="25">
        <v>8.370000000000001</v>
      </c>
      <c r="AM1403" s="25">
        <v>0</v>
      </c>
      <c r="AN1403" s="25">
        <v>0</v>
      </c>
      <c r="AO1403" s="25">
        <v>0.93</v>
      </c>
      <c r="AP1403" s="25">
        <v>15.81</v>
      </c>
      <c r="AQ1403" s="25">
        <v>12.09</v>
      </c>
      <c r="AR1403" s="25">
        <v>6.5100000000000007</v>
      </c>
      <c r="AS1403" s="25">
        <v>1.86</v>
      </c>
      <c r="AT1403" s="25">
        <v>33.480000000000004</v>
      </c>
      <c r="AU1403" s="25">
        <v>0</v>
      </c>
      <c r="AV1403" s="25">
        <v>5.58</v>
      </c>
      <c r="AW1403" s="25">
        <v>0</v>
      </c>
      <c r="AX1403" s="25">
        <v>14.88</v>
      </c>
      <c r="AY1403" s="25">
        <v>15.81</v>
      </c>
      <c r="AZ1403" s="25">
        <v>0</v>
      </c>
      <c r="BA1403" s="25">
        <v>3.72</v>
      </c>
      <c r="BB1403" s="25">
        <v>0</v>
      </c>
      <c r="BC1403" s="25">
        <v>0</v>
      </c>
      <c r="BD1403" s="25">
        <v>0</v>
      </c>
      <c r="BE1403" s="25">
        <v>29.76</v>
      </c>
      <c r="BF1403" s="25">
        <v>3.72</v>
      </c>
      <c r="BG1403" s="25">
        <v>13.020000000000001</v>
      </c>
      <c r="BH1403" s="25">
        <v>3.72</v>
      </c>
      <c r="BI1403" s="25">
        <v>1.86</v>
      </c>
      <c r="BJ1403" s="25">
        <v>0</v>
      </c>
      <c r="BK1403" s="25">
        <v>0</v>
      </c>
      <c r="BL1403" s="25">
        <v>8.370000000000001</v>
      </c>
      <c r="BM1403" s="25">
        <v>15.81</v>
      </c>
      <c r="BN1403" s="25">
        <v>11.16</v>
      </c>
      <c r="BO1403" t="s">
        <v>40</v>
      </c>
    </row>
    <row r="1404" spans="1:67" x14ac:dyDescent="0.25">
      <c r="A1404" s="6">
        <v>45102</v>
      </c>
      <c r="B1404" t="s">
        <v>12</v>
      </c>
      <c r="C1404">
        <v>25</v>
      </c>
      <c r="D1404">
        <f t="shared" si="142"/>
        <v>504.06000000000012</v>
      </c>
      <c r="E1404">
        <f t="shared" si="147"/>
        <v>110.67000000000007</v>
      </c>
      <c r="F1404">
        <f t="shared" si="148"/>
        <v>124.62000000000003</v>
      </c>
      <c r="G1404">
        <f t="shared" si="149"/>
        <v>95.79</v>
      </c>
      <c r="H1404">
        <f t="shared" si="150"/>
        <v>172.98000000000002</v>
      </c>
      <c r="I1404">
        <v>0</v>
      </c>
      <c r="J1404" s="22">
        <v>0.89280000000000004</v>
      </c>
      <c r="K1404" s="22">
        <v>0.46500000000000002</v>
      </c>
      <c r="L1404" s="22">
        <v>0.83700000000000008</v>
      </c>
      <c r="M1404" s="22">
        <v>0.78120000000000001</v>
      </c>
      <c r="N1404" s="22">
        <v>0.54869999999999997</v>
      </c>
      <c r="O1404" s="24">
        <v>0.67890000000000006</v>
      </c>
      <c r="P1404" s="24">
        <v>0.68820000000000003</v>
      </c>
      <c r="Q1404" s="24">
        <v>0.3906</v>
      </c>
      <c r="R1404" s="24">
        <v>0.69750000000000001</v>
      </c>
      <c r="S1404" s="24">
        <v>0.58590000000000009</v>
      </c>
      <c r="T1404" s="24">
        <v>0.22320000000000001</v>
      </c>
      <c r="U1404" s="24">
        <v>0.47430000000000005</v>
      </c>
      <c r="V1404" s="24">
        <v>0.45569999999999999</v>
      </c>
      <c r="W1404" s="24">
        <v>0.73470000000000002</v>
      </c>
      <c r="X1404" s="24">
        <v>0.92070000000000007</v>
      </c>
      <c r="Y1404" s="24">
        <v>0.35340000000000005</v>
      </c>
      <c r="Z1404" s="24">
        <v>0.68820000000000003</v>
      </c>
      <c r="AA1404" s="25">
        <v>9.3000000000000007</v>
      </c>
      <c r="AB1404" s="25">
        <v>0</v>
      </c>
      <c r="AC1404" s="25">
        <v>0</v>
      </c>
      <c r="AD1404" s="25">
        <v>13.950000000000028</v>
      </c>
      <c r="AE1404" s="25">
        <v>10.23</v>
      </c>
      <c r="AF1404" s="25">
        <v>7.44</v>
      </c>
      <c r="AG1404" s="25">
        <v>26.040000000000003</v>
      </c>
      <c r="AH1404" s="25">
        <v>41.85</v>
      </c>
      <c r="AI1404" s="25">
        <v>4.6500000000000004</v>
      </c>
      <c r="AJ1404" s="25">
        <v>11.16</v>
      </c>
      <c r="AK1404" s="25">
        <v>14.88</v>
      </c>
      <c r="AL1404" s="25">
        <v>13.950000000000001</v>
      </c>
      <c r="AM1404" s="25">
        <v>43.71</v>
      </c>
      <c r="AN1404" s="25">
        <v>22.32</v>
      </c>
      <c r="AO1404" s="25">
        <v>4.6500000000000004</v>
      </c>
      <c r="AP1404" s="25">
        <v>0</v>
      </c>
      <c r="AQ1404" s="25">
        <v>13.950000000000001</v>
      </c>
      <c r="AR1404" s="25">
        <v>28.830000000000002</v>
      </c>
      <c r="AS1404" s="25">
        <v>17.670000000000002</v>
      </c>
      <c r="AT1404" s="25">
        <v>27.900000000000002</v>
      </c>
      <c r="AU1404" s="25">
        <v>13.950000000000001</v>
      </c>
      <c r="AV1404" s="25">
        <v>2.79</v>
      </c>
      <c r="AW1404" s="25">
        <v>0</v>
      </c>
      <c r="AX1404" s="25">
        <v>5.58</v>
      </c>
      <c r="AY1404" s="25">
        <v>30.69</v>
      </c>
      <c r="AZ1404" s="25">
        <v>0</v>
      </c>
      <c r="BA1404" s="25">
        <v>6.5100000000000007</v>
      </c>
      <c r="BB1404" s="25">
        <v>7.44</v>
      </c>
      <c r="BC1404" s="25">
        <v>23.25</v>
      </c>
      <c r="BD1404" s="25">
        <v>5.58</v>
      </c>
      <c r="BE1404" s="25">
        <v>17.670000000000002</v>
      </c>
      <c r="BF1404" s="25">
        <v>0</v>
      </c>
      <c r="BG1404" s="25">
        <v>32.550000000000004</v>
      </c>
      <c r="BH1404" s="25">
        <v>9.3000000000000007</v>
      </c>
      <c r="BI1404" s="25">
        <v>12.09</v>
      </c>
      <c r="BJ1404" s="25">
        <v>0</v>
      </c>
      <c r="BK1404" s="25">
        <v>4.6500000000000004</v>
      </c>
      <c r="BL1404" s="25">
        <v>5.58</v>
      </c>
      <c r="BM1404" s="25">
        <v>21.39</v>
      </c>
      <c r="BN1404" s="25">
        <v>7.4400000000000537</v>
      </c>
      <c r="BO1404" t="s">
        <v>40</v>
      </c>
    </row>
    <row r="1405" spans="1:67" x14ac:dyDescent="0.25">
      <c r="A1405" s="6">
        <v>45103</v>
      </c>
      <c r="B1405" t="s">
        <v>12</v>
      </c>
      <c r="C1405">
        <v>26</v>
      </c>
      <c r="D1405">
        <f t="shared" ref="D1405:D1468" si="151">SUM(E1405:H1405)</f>
        <v>515.22</v>
      </c>
      <c r="E1405">
        <f t="shared" si="147"/>
        <v>114.39000000000001</v>
      </c>
      <c r="F1405">
        <f t="shared" si="148"/>
        <v>146.94</v>
      </c>
      <c r="G1405">
        <f t="shared" si="149"/>
        <v>109.74000000000002</v>
      </c>
      <c r="H1405">
        <f t="shared" si="150"/>
        <v>144.15</v>
      </c>
      <c r="I1405">
        <v>0</v>
      </c>
      <c r="J1405" s="22">
        <v>0.18600000000000003</v>
      </c>
      <c r="K1405" s="22">
        <v>0.46500000000000002</v>
      </c>
      <c r="L1405" s="22">
        <v>0.55800000000000005</v>
      </c>
      <c r="M1405" s="22">
        <v>0.76260000000000006</v>
      </c>
      <c r="N1405" s="22">
        <v>0.8277000000000001</v>
      </c>
      <c r="O1405" s="24">
        <v>0.64170000000000005</v>
      </c>
      <c r="P1405" s="24">
        <v>0.67890000000000006</v>
      </c>
      <c r="Q1405" s="24">
        <v>0.65100000000000013</v>
      </c>
      <c r="R1405" s="24">
        <v>0.87420000000000009</v>
      </c>
      <c r="S1405" s="24">
        <v>0.92070000000000007</v>
      </c>
      <c r="T1405" s="24">
        <v>0.90210000000000001</v>
      </c>
      <c r="U1405" s="24">
        <v>0.38130000000000003</v>
      </c>
      <c r="V1405" s="24">
        <v>0.84630000000000005</v>
      </c>
      <c r="W1405" s="24">
        <v>0.76260000000000006</v>
      </c>
      <c r="X1405" s="24">
        <v>0.79980000000000007</v>
      </c>
      <c r="Y1405" s="24">
        <v>0.93</v>
      </c>
      <c r="Z1405" s="24">
        <v>0.53010000000000013</v>
      </c>
      <c r="AA1405" s="25">
        <v>0</v>
      </c>
      <c r="AB1405" s="25">
        <v>9.3000000000000007</v>
      </c>
      <c r="AC1405" s="25">
        <v>16.740000000000002</v>
      </c>
      <c r="AD1405" s="25">
        <v>14.88</v>
      </c>
      <c r="AE1405" s="25">
        <v>17.670000000000002</v>
      </c>
      <c r="AF1405" s="25">
        <v>29.76</v>
      </c>
      <c r="AG1405" s="25">
        <v>30.69</v>
      </c>
      <c r="AH1405" s="25">
        <v>12.09</v>
      </c>
      <c r="AI1405" s="25">
        <v>0</v>
      </c>
      <c r="AJ1405" s="25">
        <v>15.81</v>
      </c>
      <c r="AK1405" s="25">
        <v>22.32</v>
      </c>
      <c r="AL1405" s="25">
        <v>29.76</v>
      </c>
      <c r="AM1405" s="25">
        <v>21.39</v>
      </c>
      <c r="AN1405" s="25">
        <v>0</v>
      </c>
      <c r="AO1405" s="25">
        <v>17.670000000000002</v>
      </c>
      <c r="AP1405" s="25">
        <v>0.93</v>
      </c>
      <c r="AQ1405" s="25">
        <v>26.970000000000002</v>
      </c>
      <c r="AR1405" s="25">
        <v>17.670000000000002</v>
      </c>
      <c r="AS1405" s="25">
        <v>15.81</v>
      </c>
      <c r="AT1405" s="25">
        <v>13.950000000000001</v>
      </c>
      <c r="AU1405" s="25">
        <v>34.410000000000004</v>
      </c>
      <c r="AV1405" s="25">
        <v>14.88</v>
      </c>
      <c r="AW1405" s="25">
        <v>5.58</v>
      </c>
      <c r="AX1405" s="25">
        <v>32.550000000000004</v>
      </c>
      <c r="AY1405" s="25">
        <v>0</v>
      </c>
      <c r="AZ1405" s="25">
        <v>5.58</v>
      </c>
      <c r="BA1405" s="25">
        <v>12.09</v>
      </c>
      <c r="BB1405" s="25">
        <v>0</v>
      </c>
      <c r="BC1405" s="25">
        <v>4.6500000000000004</v>
      </c>
      <c r="BD1405" s="25">
        <v>0</v>
      </c>
      <c r="BE1405" s="25">
        <v>0</v>
      </c>
      <c r="BF1405" s="25">
        <v>16.740000000000002</v>
      </c>
      <c r="BG1405" s="25">
        <v>16.740000000000002</v>
      </c>
      <c r="BH1405" s="25">
        <v>21.39</v>
      </c>
      <c r="BI1405" s="25">
        <v>0</v>
      </c>
      <c r="BJ1405" s="25">
        <v>19.53</v>
      </c>
      <c r="BK1405" s="25">
        <v>0.93</v>
      </c>
      <c r="BL1405" s="25">
        <v>12.09</v>
      </c>
      <c r="BM1405" s="25">
        <v>0</v>
      </c>
      <c r="BN1405" s="25">
        <v>26.970000000000002</v>
      </c>
      <c r="BO1405" t="s">
        <v>40</v>
      </c>
    </row>
    <row r="1406" spans="1:67" x14ac:dyDescent="0.25">
      <c r="A1406" s="6">
        <v>45104</v>
      </c>
      <c r="B1406" t="s">
        <v>12</v>
      </c>
      <c r="C1406">
        <v>27</v>
      </c>
      <c r="D1406">
        <f t="shared" si="151"/>
        <v>485.46000000000004</v>
      </c>
      <c r="E1406">
        <f t="shared" si="147"/>
        <v>90.210000000000008</v>
      </c>
      <c r="F1406">
        <f t="shared" si="148"/>
        <v>130.20000000000002</v>
      </c>
      <c r="G1406">
        <f t="shared" si="149"/>
        <v>144.15</v>
      </c>
      <c r="H1406">
        <f t="shared" si="150"/>
        <v>120.9</v>
      </c>
      <c r="I1406">
        <v>0</v>
      </c>
      <c r="J1406" s="22">
        <v>0.24180000000000001</v>
      </c>
      <c r="K1406" s="22">
        <v>0.77190000000000014</v>
      </c>
      <c r="L1406" s="22">
        <v>0.66959999999999997</v>
      </c>
      <c r="M1406" s="22">
        <v>0.87420000000000009</v>
      </c>
      <c r="N1406" s="22">
        <v>0.89280000000000004</v>
      </c>
      <c r="O1406" s="24">
        <v>0.66959999999999997</v>
      </c>
      <c r="P1406" s="24">
        <v>0.54869999999999997</v>
      </c>
      <c r="Q1406" s="24">
        <v>0.66959999999999997</v>
      </c>
      <c r="R1406" s="24">
        <v>0.23250000000000001</v>
      </c>
      <c r="S1406" s="24">
        <v>0.86490000000000011</v>
      </c>
      <c r="T1406" s="24">
        <v>0.85560000000000003</v>
      </c>
      <c r="U1406" s="24">
        <v>0.13950000000000001</v>
      </c>
      <c r="V1406" s="24">
        <v>0.93</v>
      </c>
      <c r="W1406" s="24">
        <v>0.41850000000000004</v>
      </c>
      <c r="X1406" s="24">
        <v>0.80910000000000004</v>
      </c>
      <c r="Y1406" s="24">
        <v>0.84630000000000005</v>
      </c>
      <c r="Z1406" s="24">
        <v>0.85560000000000003</v>
      </c>
      <c r="AA1406" s="25">
        <v>0</v>
      </c>
      <c r="AB1406" s="25">
        <v>0</v>
      </c>
      <c r="AC1406" s="25">
        <v>6.5100000000000007</v>
      </c>
      <c r="AD1406" s="25">
        <v>36.270000000000003</v>
      </c>
      <c r="AE1406" s="25">
        <v>13.950000000000001</v>
      </c>
      <c r="AF1406" s="25">
        <v>26.040000000000003</v>
      </c>
      <c r="AG1406" s="25">
        <v>20.46</v>
      </c>
      <c r="AH1406" s="25">
        <v>13.950000000000001</v>
      </c>
      <c r="AI1406" s="25">
        <v>13.020000000000001</v>
      </c>
      <c r="AJ1406" s="25">
        <v>0</v>
      </c>
      <c r="AK1406" s="25">
        <v>0</v>
      </c>
      <c r="AL1406" s="25">
        <v>0.93</v>
      </c>
      <c r="AM1406" s="25">
        <v>18.600000000000001</v>
      </c>
      <c r="AN1406" s="25">
        <v>26.040000000000003</v>
      </c>
      <c r="AO1406" s="25">
        <v>8.370000000000001</v>
      </c>
      <c r="AP1406" s="25">
        <v>12.09</v>
      </c>
      <c r="AQ1406" s="25">
        <v>0</v>
      </c>
      <c r="AR1406" s="25">
        <v>16.740000000000002</v>
      </c>
      <c r="AS1406" s="25">
        <v>23.25</v>
      </c>
      <c r="AT1406" s="25">
        <v>14.88</v>
      </c>
      <c r="AU1406" s="25">
        <v>30.69</v>
      </c>
      <c r="AV1406" s="25">
        <v>36.270000000000003</v>
      </c>
      <c r="AW1406" s="25">
        <v>13.950000000000001</v>
      </c>
      <c r="AX1406" s="25">
        <v>10.23</v>
      </c>
      <c r="AY1406" s="25">
        <v>3.72</v>
      </c>
      <c r="AZ1406" s="25">
        <v>21.39</v>
      </c>
      <c r="BA1406" s="25">
        <v>24.18</v>
      </c>
      <c r="BB1406" s="25">
        <v>0</v>
      </c>
      <c r="BC1406" s="25">
        <v>2.79</v>
      </c>
      <c r="BD1406" s="25">
        <v>0.93</v>
      </c>
      <c r="BE1406" s="25">
        <v>26.040000000000003</v>
      </c>
      <c r="BF1406" s="25">
        <v>0</v>
      </c>
      <c r="BG1406" s="25">
        <v>11.16</v>
      </c>
      <c r="BH1406" s="25">
        <v>0</v>
      </c>
      <c r="BI1406" s="25">
        <v>22.32</v>
      </c>
      <c r="BJ1406" s="25">
        <v>0</v>
      </c>
      <c r="BK1406" s="25">
        <v>6.5100000000000007</v>
      </c>
      <c r="BL1406" s="25">
        <v>0</v>
      </c>
      <c r="BM1406" s="25">
        <v>4.6500000000000004</v>
      </c>
      <c r="BN1406" s="25">
        <v>19.53</v>
      </c>
      <c r="BO1406" t="s">
        <v>40</v>
      </c>
    </row>
    <row r="1407" spans="1:67" x14ac:dyDescent="0.25">
      <c r="A1407" s="6">
        <v>45105</v>
      </c>
      <c r="B1407" t="s">
        <v>12</v>
      </c>
      <c r="C1407">
        <v>28</v>
      </c>
      <c r="D1407">
        <f t="shared" si="151"/>
        <v>547.77000000000021</v>
      </c>
      <c r="E1407">
        <f t="shared" si="147"/>
        <v>104.16000000000011</v>
      </c>
      <c r="F1407">
        <f t="shared" si="148"/>
        <v>182.28000000000003</v>
      </c>
      <c r="G1407">
        <f t="shared" si="149"/>
        <v>141.36000000000001</v>
      </c>
      <c r="H1407">
        <f t="shared" si="150"/>
        <v>119.97000000000001</v>
      </c>
      <c r="I1407">
        <v>0</v>
      </c>
      <c r="J1407" s="22">
        <v>0.77190000000000014</v>
      </c>
      <c r="K1407" s="22">
        <v>0.85560000000000003</v>
      </c>
      <c r="L1407" s="22">
        <v>0.79049999999999998</v>
      </c>
      <c r="M1407" s="22">
        <v>0.80910000000000004</v>
      </c>
      <c r="N1407" s="22">
        <v>0.88350000000000006</v>
      </c>
      <c r="O1407" s="24">
        <v>0.5766</v>
      </c>
      <c r="P1407" s="24">
        <v>0.53010000000000013</v>
      </c>
      <c r="Q1407" s="24">
        <v>0.51150000000000007</v>
      </c>
      <c r="R1407" s="24">
        <v>0.79980000000000007</v>
      </c>
      <c r="S1407" s="24">
        <v>0.63240000000000007</v>
      </c>
      <c r="T1407" s="24">
        <v>0.68820000000000003</v>
      </c>
      <c r="U1407" s="24">
        <v>0.88350000000000006</v>
      </c>
      <c r="V1407" s="24">
        <v>0.26040000000000002</v>
      </c>
      <c r="W1407" s="24">
        <v>0.86490000000000011</v>
      </c>
      <c r="X1407" s="24">
        <v>0.88350000000000006</v>
      </c>
      <c r="Y1407" s="24">
        <v>0.37200000000000005</v>
      </c>
      <c r="Z1407" s="24">
        <v>0.34410000000000002</v>
      </c>
      <c r="AA1407" s="25">
        <v>14.88</v>
      </c>
      <c r="AB1407" s="25">
        <v>0</v>
      </c>
      <c r="AC1407" s="25">
        <v>2.79</v>
      </c>
      <c r="AD1407" s="25">
        <v>16.740000000000002</v>
      </c>
      <c r="AE1407" s="25">
        <v>0</v>
      </c>
      <c r="AF1407" s="25">
        <v>0</v>
      </c>
      <c r="AG1407" s="25">
        <v>26.040000000000003</v>
      </c>
      <c r="AH1407" s="25">
        <v>15.81</v>
      </c>
      <c r="AI1407" s="25">
        <v>58.59</v>
      </c>
      <c r="AJ1407" s="25">
        <v>47.43</v>
      </c>
      <c r="AK1407" s="25">
        <v>26.970000000000002</v>
      </c>
      <c r="AL1407" s="25">
        <v>38.130000000000003</v>
      </c>
      <c r="AM1407" s="25">
        <v>36.270000000000003</v>
      </c>
      <c r="AN1407" s="25">
        <v>7.44</v>
      </c>
      <c r="AO1407" s="25">
        <v>4.6500000000000004</v>
      </c>
      <c r="AP1407" s="25">
        <v>7.44</v>
      </c>
      <c r="AQ1407" s="25">
        <v>12.09</v>
      </c>
      <c r="AR1407" s="25">
        <v>0</v>
      </c>
      <c r="AS1407" s="25">
        <v>0</v>
      </c>
      <c r="AT1407" s="25">
        <v>13.950000000000001</v>
      </c>
      <c r="AU1407" s="25">
        <v>13.950000000000001</v>
      </c>
      <c r="AV1407" s="25">
        <v>34.410000000000004</v>
      </c>
      <c r="AW1407" s="25">
        <v>7.44</v>
      </c>
      <c r="AX1407" s="25">
        <v>6.5100000000000007</v>
      </c>
      <c r="AY1407" s="25">
        <v>13.950000000000001</v>
      </c>
      <c r="AZ1407" s="25">
        <v>36.270000000000003</v>
      </c>
      <c r="BA1407" s="25">
        <v>0</v>
      </c>
      <c r="BB1407" s="25">
        <v>0</v>
      </c>
      <c r="BC1407" s="25">
        <v>21.39</v>
      </c>
      <c r="BD1407" s="25">
        <v>7.44</v>
      </c>
      <c r="BE1407" s="25">
        <v>25.110000000000003</v>
      </c>
      <c r="BF1407" s="25">
        <v>11.16</v>
      </c>
      <c r="BG1407" s="25">
        <v>32.550000000000111</v>
      </c>
      <c r="BH1407" s="25">
        <v>5.58</v>
      </c>
      <c r="BI1407" s="25">
        <v>0</v>
      </c>
      <c r="BJ1407" s="25">
        <v>10.23</v>
      </c>
      <c r="BK1407" s="25">
        <v>0</v>
      </c>
      <c r="BL1407" s="25">
        <v>2.79</v>
      </c>
      <c r="BM1407" s="25">
        <v>1.86</v>
      </c>
      <c r="BN1407" s="25">
        <v>14.88</v>
      </c>
      <c r="BO1407" t="s">
        <v>40</v>
      </c>
    </row>
    <row r="1408" spans="1:67" x14ac:dyDescent="0.25">
      <c r="A1408" s="6">
        <v>45106</v>
      </c>
      <c r="B1408" t="s">
        <v>12</v>
      </c>
      <c r="C1408">
        <v>29</v>
      </c>
      <c r="D1408">
        <f t="shared" si="151"/>
        <v>425.0100000000001</v>
      </c>
      <c r="E1408">
        <f t="shared" si="147"/>
        <v>89.280000000000101</v>
      </c>
      <c r="F1408">
        <f t="shared" si="148"/>
        <v>108.81000000000002</v>
      </c>
      <c r="G1408">
        <f t="shared" si="149"/>
        <v>114.39000000000001</v>
      </c>
      <c r="H1408">
        <f t="shared" si="150"/>
        <v>112.53</v>
      </c>
      <c r="I1408">
        <v>0</v>
      </c>
      <c r="J1408" s="22">
        <v>0.80910000000000004</v>
      </c>
      <c r="K1408" s="22">
        <v>0.83700000000000008</v>
      </c>
      <c r="L1408" s="22">
        <v>0.48360000000000003</v>
      </c>
      <c r="M1408" s="22">
        <v>0.75330000000000008</v>
      </c>
      <c r="N1408" s="22">
        <v>0.85560000000000003</v>
      </c>
      <c r="O1408" s="24">
        <v>0.79980000000000007</v>
      </c>
      <c r="P1408" s="24">
        <v>0.64170000000000005</v>
      </c>
      <c r="Q1408" s="24">
        <v>0.6231000000000001</v>
      </c>
      <c r="R1408" s="24">
        <v>0.65100000000000013</v>
      </c>
      <c r="S1408" s="24">
        <v>0.88350000000000006</v>
      </c>
      <c r="T1408" s="24">
        <v>0.92070000000000007</v>
      </c>
      <c r="U1408" s="24">
        <v>0.89280000000000004</v>
      </c>
      <c r="V1408" s="24">
        <v>0.85560000000000003</v>
      </c>
      <c r="W1408" s="24">
        <v>0.72540000000000004</v>
      </c>
      <c r="X1408" s="24">
        <v>0.93</v>
      </c>
      <c r="Y1408" s="24">
        <v>0.87420000000000009</v>
      </c>
      <c r="Z1408" s="24">
        <v>0.73470000000000002</v>
      </c>
      <c r="AA1408" s="25">
        <v>0</v>
      </c>
      <c r="AB1408" s="25">
        <v>13.020000000000001</v>
      </c>
      <c r="AC1408" s="25">
        <v>0</v>
      </c>
      <c r="AD1408" s="25">
        <v>19.53</v>
      </c>
      <c r="AE1408" s="25">
        <v>0</v>
      </c>
      <c r="AF1408" s="25">
        <v>26.970000000000002</v>
      </c>
      <c r="AG1408" s="25">
        <v>14.88</v>
      </c>
      <c r="AH1408" s="25">
        <v>16.740000000000002</v>
      </c>
      <c r="AI1408" s="25">
        <v>8.370000000000001</v>
      </c>
      <c r="AJ1408" s="25">
        <v>9.3000000000000007</v>
      </c>
      <c r="AK1408" s="25">
        <v>0</v>
      </c>
      <c r="AL1408" s="25">
        <v>0</v>
      </c>
      <c r="AM1408" s="25">
        <v>22.32</v>
      </c>
      <c r="AN1408" s="25">
        <v>43.71</v>
      </c>
      <c r="AO1408" s="25">
        <v>7.44</v>
      </c>
      <c r="AP1408" s="25">
        <v>9.3000000000000007</v>
      </c>
      <c r="AQ1408" s="25">
        <v>3.72</v>
      </c>
      <c r="AR1408" s="25">
        <v>0</v>
      </c>
      <c r="AS1408" s="25">
        <v>0</v>
      </c>
      <c r="AT1408" s="25">
        <v>26.040000000000003</v>
      </c>
      <c r="AU1408" s="25">
        <v>39.06</v>
      </c>
      <c r="AV1408" s="25">
        <v>26.040000000000003</v>
      </c>
      <c r="AW1408" s="25">
        <v>0</v>
      </c>
      <c r="AX1408" s="25">
        <v>10.23</v>
      </c>
      <c r="AY1408" s="25">
        <v>0</v>
      </c>
      <c r="AZ1408" s="25">
        <v>9.3000000000000007</v>
      </c>
      <c r="BA1408" s="25">
        <v>3.72</v>
      </c>
      <c r="BB1408" s="25">
        <v>14.88</v>
      </c>
      <c r="BC1408" s="25">
        <v>8.370000000000001</v>
      </c>
      <c r="BD1408" s="25">
        <v>2.79</v>
      </c>
      <c r="BE1408" s="25">
        <v>11.16</v>
      </c>
      <c r="BF1408" s="25">
        <v>13.020000000000001</v>
      </c>
      <c r="BG1408" s="25">
        <v>2.79</v>
      </c>
      <c r="BH1408" s="25">
        <v>8.370000000000001</v>
      </c>
      <c r="BI1408" s="25">
        <v>0</v>
      </c>
      <c r="BJ1408" s="25">
        <v>11.16</v>
      </c>
      <c r="BK1408" s="25">
        <v>6.5100000000001064</v>
      </c>
      <c r="BL1408" s="25">
        <v>25.110000000000003</v>
      </c>
      <c r="BM1408" s="25">
        <v>0</v>
      </c>
      <c r="BN1408" s="25">
        <v>11.16</v>
      </c>
      <c r="BO1408" t="s">
        <v>40</v>
      </c>
    </row>
    <row r="1409" spans="1:67" x14ac:dyDescent="0.25">
      <c r="A1409" s="6">
        <v>45107</v>
      </c>
      <c r="B1409" t="s">
        <v>12</v>
      </c>
      <c r="C1409">
        <v>30</v>
      </c>
      <c r="D1409">
        <f t="shared" si="151"/>
        <v>385.02</v>
      </c>
      <c r="E1409">
        <f t="shared" si="147"/>
        <v>79.050000000000011</v>
      </c>
      <c r="F1409">
        <f t="shared" si="148"/>
        <v>136.71</v>
      </c>
      <c r="G1409">
        <f t="shared" si="149"/>
        <v>88.350000000000009</v>
      </c>
      <c r="H1409">
        <f t="shared" si="150"/>
        <v>80.91</v>
      </c>
      <c r="I1409">
        <v>0</v>
      </c>
      <c r="J1409" s="22">
        <v>0.38130000000000003</v>
      </c>
      <c r="K1409" s="22">
        <v>0.51150000000000007</v>
      </c>
      <c r="L1409" s="22">
        <v>0.86490000000000011</v>
      </c>
      <c r="M1409" s="22">
        <v>0.80910000000000004</v>
      </c>
      <c r="N1409" s="22">
        <v>0.92070000000000007</v>
      </c>
      <c r="O1409" s="24">
        <v>0.60450000000000004</v>
      </c>
      <c r="P1409" s="24">
        <v>0.6603</v>
      </c>
      <c r="Q1409" s="24">
        <v>0.79049999999999998</v>
      </c>
      <c r="R1409" s="24">
        <v>0.67890000000000006</v>
      </c>
      <c r="S1409" s="24">
        <v>0.37200000000000005</v>
      </c>
      <c r="T1409" s="24">
        <v>0.81840000000000002</v>
      </c>
      <c r="U1409" s="24">
        <v>0.53939999999999999</v>
      </c>
      <c r="V1409" s="24">
        <v>0.68820000000000003</v>
      </c>
      <c r="W1409" s="24">
        <v>0.88350000000000006</v>
      </c>
      <c r="X1409" s="24">
        <v>0.83700000000000008</v>
      </c>
      <c r="Y1409" s="24">
        <v>0.29760000000000003</v>
      </c>
      <c r="Z1409" s="24">
        <v>0.90210000000000001</v>
      </c>
      <c r="AA1409" s="25">
        <v>0</v>
      </c>
      <c r="AB1409" s="25">
        <v>8.370000000000001</v>
      </c>
      <c r="AC1409" s="25">
        <v>2.79</v>
      </c>
      <c r="AD1409" s="25">
        <v>0</v>
      </c>
      <c r="AE1409" s="25">
        <v>22.32</v>
      </c>
      <c r="AF1409" s="25">
        <v>39.99</v>
      </c>
      <c r="AG1409" s="25">
        <v>45.57</v>
      </c>
      <c r="AH1409" s="25">
        <v>0</v>
      </c>
      <c r="AI1409" s="25">
        <v>16.740000000000002</v>
      </c>
      <c r="AJ1409" s="25">
        <v>0.93</v>
      </c>
      <c r="AK1409" s="25">
        <v>6.5100000000000007</v>
      </c>
      <c r="AL1409" s="25">
        <v>0</v>
      </c>
      <c r="AM1409" s="25">
        <v>2.79</v>
      </c>
      <c r="AN1409" s="25">
        <v>0</v>
      </c>
      <c r="AO1409" s="25">
        <v>7.44</v>
      </c>
      <c r="AP1409" s="25">
        <v>27.900000000000002</v>
      </c>
      <c r="AQ1409" s="25">
        <v>35.340000000000003</v>
      </c>
      <c r="AR1409" s="25">
        <v>0</v>
      </c>
      <c r="AS1409" s="25">
        <v>7.44</v>
      </c>
      <c r="AT1409" s="25">
        <v>0</v>
      </c>
      <c r="AU1409" s="25">
        <v>10.23</v>
      </c>
      <c r="AV1409" s="25">
        <v>18.600000000000001</v>
      </c>
      <c r="AW1409" s="25">
        <v>0</v>
      </c>
      <c r="AX1409" s="25">
        <v>35.340000000000003</v>
      </c>
      <c r="AY1409" s="25">
        <v>12.09</v>
      </c>
      <c r="AZ1409" s="25">
        <v>10.23</v>
      </c>
      <c r="BA1409" s="25">
        <v>1.86</v>
      </c>
      <c r="BB1409" s="25">
        <v>0</v>
      </c>
      <c r="BC1409" s="25">
        <v>0</v>
      </c>
      <c r="BD1409" s="25">
        <v>0</v>
      </c>
      <c r="BE1409" s="25">
        <v>8.370000000000001</v>
      </c>
      <c r="BF1409" s="25">
        <v>10.23</v>
      </c>
      <c r="BG1409" s="25">
        <v>0</v>
      </c>
      <c r="BH1409" s="25">
        <v>0</v>
      </c>
      <c r="BI1409" s="25">
        <v>13.950000000000001</v>
      </c>
      <c r="BJ1409" s="25">
        <v>23.25</v>
      </c>
      <c r="BK1409" s="25">
        <v>8.370000000000001</v>
      </c>
      <c r="BL1409" s="25">
        <v>8.370000000000001</v>
      </c>
      <c r="BM1409" s="25">
        <v>0</v>
      </c>
      <c r="BN1409" s="25">
        <v>6.5100000000000007</v>
      </c>
      <c r="BO1409" t="s">
        <v>40</v>
      </c>
    </row>
    <row r="1410" spans="1:67" x14ac:dyDescent="0.25">
      <c r="B1410" t="s">
        <v>13</v>
      </c>
      <c r="C1410">
        <v>0.01</v>
      </c>
      <c r="D1410">
        <f t="shared" si="151"/>
        <v>0</v>
      </c>
      <c r="E1410">
        <v>0</v>
      </c>
      <c r="F1410">
        <v>0</v>
      </c>
      <c r="G1410">
        <v>0</v>
      </c>
      <c r="H1410">
        <v>0</v>
      </c>
      <c r="I1410">
        <v>0</v>
      </c>
      <c r="J1410" s="22">
        <v>0</v>
      </c>
      <c r="K1410" s="22">
        <v>0</v>
      </c>
      <c r="L1410" s="22">
        <v>0</v>
      </c>
      <c r="M1410" s="22">
        <v>0</v>
      </c>
      <c r="N1410" s="22">
        <v>0</v>
      </c>
      <c r="O1410" s="24">
        <v>0</v>
      </c>
      <c r="P1410" s="24">
        <v>0</v>
      </c>
      <c r="Q1410" s="24">
        <v>0</v>
      </c>
      <c r="R1410" s="24">
        <v>0</v>
      </c>
      <c r="S1410" s="24">
        <v>0</v>
      </c>
      <c r="T1410" s="24">
        <v>0</v>
      </c>
      <c r="U1410" s="24">
        <v>0</v>
      </c>
      <c r="V1410" s="24">
        <v>0</v>
      </c>
      <c r="W1410" s="24">
        <v>0</v>
      </c>
      <c r="X1410" s="24">
        <v>0</v>
      </c>
      <c r="Y1410" s="24">
        <v>0</v>
      </c>
      <c r="Z1410" s="24">
        <v>0</v>
      </c>
      <c r="AA1410" s="25">
        <v>0</v>
      </c>
      <c r="AB1410" s="25">
        <v>0</v>
      </c>
      <c r="AC1410" s="25">
        <v>0</v>
      </c>
      <c r="AD1410" s="25">
        <v>0</v>
      </c>
      <c r="AE1410" s="25">
        <v>0</v>
      </c>
      <c r="AF1410" s="25">
        <v>0</v>
      </c>
      <c r="AG1410" s="25">
        <v>0</v>
      </c>
      <c r="AH1410" s="25">
        <v>0</v>
      </c>
      <c r="AI1410" s="25">
        <v>0</v>
      </c>
      <c r="AJ1410" s="25">
        <v>0</v>
      </c>
      <c r="AK1410" s="25">
        <v>0</v>
      </c>
      <c r="AL1410" s="25">
        <v>0</v>
      </c>
      <c r="AM1410" s="25">
        <v>0</v>
      </c>
      <c r="AN1410" s="25">
        <v>0</v>
      </c>
      <c r="AO1410" s="25">
        <v>0</v>
      </c>
      <c r="AP1410" s="25">
        <v>0</v>
      </c>
      <c r="AQ1410" s="25">
        <v>0</v>
      </c>
      <c r="AR1410" s="25">
        <v>0</v>
      </c>
      <c r="AS1410" s="25">
        <v>0</v>
      </c>
      <c r="AT1410" s="25">
        <v>0</v>
      </c>
      <c r="AU1410" s="25">
        <v>0</v>
      </c>
      <c r="AV1410" s="25">
        <v>0</v>
      </c>
      <c r="AW1410" s="25">
        <v>0</v>
      </c>
      <c r="AX1410" s="25">
        <v>0</v>
      </c>
      <c r="AY1410" s="25">
        <v>0</v>
      </c>
      <c r="AZ1410" s="25">
        <v>0</v>
      </c>
      <c r="BA1410" s="25">
        <v>0</v>
      </c>
      <c r="BB1410" s="25">
        <v>0</v>
      </c>
      <c r="BC1410" s="25">
        <v>0</v>
      </c>
      <c r="BD1410" s="25">
        <v>0</v>
      </c>
      <c r="BE1410" s="25">
        <v>0</v>
      </c>
      <c r="BF1410" s="25">
        <v>0</v>
      </c>
      <c r="BG1410" s="25">
        <v>0</v>
      </c>
      <c r="BH1410" s="25">
        <v>0</v>
      </c>
      <c r="BI1410" s="25">
        <v>0</v>
      </c>
      <c r="BJ1410" s="25">
        <v>0</v>
      </c>
      <c r="BK1410" s="25">
        <v>0</v>
      </c>
      <c r="BL1410" s="25">
        <v>0</v>
      </c>
      <c r="BM1410" s="25">
        <v>0</v>
      </c>
      <c r="BN1410" s="25">
        <v>0</v>
      </c>
      <c r="BO1410" t="s">
        <v>237</v>
      </c>
    </row>
    <row r="1411" spans="1:67" x14ac:dyDescent="0.25">
      <c r="B1411" t="s">
        <v>13</v>
      </c>
      <c r="C1411">
        <v>0.02</v>
      </c>
      <c r="D1411">
        <f t="shared" si="151"/>
        <v>0</v>
      </c>
      <c r="E1411">
        <v>0</v>
      </c>
      <c r="F1411">
        <v>0</v>
      </c>
      <c r="G1411">
        <v>0</v>
      </c>
      <c r="H1411">
        <v>0</v>
      </c>
      <c r="I1411">
        <v>0</v>
      </c>
      <c r="J1411" s="22">
        <v>0</v>
      </c>
      <c r="K1411" s="22">
        <v>0</v>
      </c>
      <c r="L1411" s="22">
        <v>0</v>
      </c>
      <c r="M1411" s="22">
        <v>0</v>
      </c>
      <c r="N1411" s="22">
        <v>0</v>
      </c>
      <c r="O1411" s="24">
        <v>0</v>
      </c>
      <c r="P1411" s="24">
        <v>0</v>
      </c>
      <c r="Q1411" s="24">
        <v>0</v>
      </c>
      <c r="R1411" s="24">
        <v>0</v>
      </c>
      <c r="S1411" s="24">
        <v>0</v>
      </c>
      <c r="T1411" s="24">
        <v>0</v>
      </c>
      <c r="U1411" s="24">
        <v>0</v>
      </c>
      <c r="V1411" s="24">
        <v>0</v>
      </c>
      <c r="W1411" s="24">
        <v>0</v>
      </c>
      <c r="X1411" s="24">
        <v>0</v>
      </c>
      <c r="Y1411" s="24">
        <v>0</v>
      </c>
      <c r="Z1411" s="24">
        <v>0</v>
      </c>
      <c r="AA1411" s="25">
        <v>0</v>
      </c>
      <c r="AB1411" s="25">
        <v>0</v>
      </c>
      <c r="AC1411" s="25">
        <v>0</v>
      </c>
      <c r="AD1411" s="25">
        <v>0</v>
      </c>
      <c r="AE1411" s="25">
        <v>0</v>
      </c>
      <c r="AF1411" s="25">
        <v>0</v>
      </c>
      <c r="AG1411" s="25">
        <v>0</v>
      </c>
      <c r="AH1411" s="25">
        <v>0</v>
      </c>
      <c r="AI1411" s="25">
        <v>0</v>
      </c>
      <c r="AJ1411" s="25">
        <v>0</v>
      </c>
      <c r="AK1411" s="25">
        <v>0</v>
      </c>
      <c r="AL1411" s="25">
        <v>0</v>
      </c>
      <c r="AM1411" s="25">
        <v>0</v>
      </c>
      <c r="AN1411" s="25">
        <v>0</v>
      </c>
      <c r="AO1411" s="25">
        <v>0</v>
      </c>
      <c r="AP1411" s="25">
        <v>0</v>
      </c>
      <c r="AQ1411" s="25">
        <v>0</v>
      </c>
      <c r="AR1411" s="25">
        <v>0</v>
      </c>
      <c r="AS1411" s="25">
        <v>0</v>
      </c>
      <c r="AT1411" s="25">
        <v>0</v>
      </c>
      <c r="AU1411" s="25">
        <v>0</v>
      </c>
      <c r="AV1411" s="25">
        <v>0</v>
      </c>
      <c r="AW1411" s="25">
        <v>0</v>
      </c>
      <c r="AX1411" s="25">
        <v>0</v>
      </c>
      <c r="AY1411" s="25">
        <v>0</v>
      </c>
      <c r="AZ1411" s="25">
        <v>0</v>
      </c>
      <c r="BA1411" s="25">
        <v>0</v>
      </c>
      <c r="BB1411" s="25">
        <v>0</v>
      </c>
      <c r="BC1411" s="25">
        <v>0</v>
      </c>
      <c r="BD1411" s="25">
        <v>0</v>
      </c>
      <c r="BE1411" s="25">
        <v>0</v>
      </c>
      <c r="BF1411" s="25">
        <v>0</v>
      </c>
      <c r="BG1411" s="25">
        <v>0</v>
      </c>
      <c r="BH1411" s="25">
        <v>0</v>
      </c>
      <c r="BI1411" s="25">
        <v>0</v>
      </c>
      <c r="BJ1411" s="25">
        <v>0</v>
      </c>
      <c r="BK1411" s="25">
        <v>0</v>
      </c>
      <c r="BL1411" s="25">
        <v>0</v>
      </c>
      <c r="BM1411" s="25">
        <v>0</v>
      </c>
      <c r="BN1411" s="25">
        <v>0</v>
      </c>
      <c r="BO1411" t="s">
        <v>237</v>
      </c>
    </row>
    <row r="1412" spans="1:67" x14ac:dyDescent="0.25">
      <c r="B1412" t="s">
        <v>13</v>
      </c>
      <c r="C1412">
        <v>0.03</v>
      </c>
      <c r="D1412">
        <f t="shared" si="151"/>
        <v>0</v>
      </c>
      <c r="E1412">
        <v>0</v>
      </c>
      <c r="F1412">
        <v>0</v>
      </c>
      <c r="G1412">
        <v>0</v>
      </c>
      <c r="H1412">
        <v>0</v>
      </c>
      <c r="I1412">
        <v>0</v>
      </c>
      <c r="J1412" s="22">
        <v>0</v>
      </c>
      <c r="K1412" s="22">
        <v>0</v>
      </c>
      <c r="L1412" s="22">
        <v>0</v>
      </c>
      <c r="M1412" s="22">
        <v>0</v>
      </c>
      <c r="N1412" s="22">
        <v>0</v>
      </c>
      <c r="O1412" s="24">
        <v>0</v>
      </c>
      <c r="P1412" s="24">
        <v>0</v>
      </c>
      <c r="Q1412" s="24">
        <v>0</v>
      </c>
      <c r="R1412" s="24">
        <v>0</v>
      </c>
      <c r="S1412" s="24">
        <v>0</v>
      </c>
      <c r="T1412" s="24">
        <v>0</v>
      </c>
      <c r="U1412" s="24">
        <v>0</v>
      </c>
      <c r="V1412" s="24">
        <v>0</v>
      </c>
      <c r="W1412" s="24">
        <v>0</v>
      </c>
      <c r="X1412" s="24">
        <v>0</v>
      </c>
      <c r="Y1412" s="24">
        <v>0</v>
      </c>
      <c r="Z1412" s="24">
        <v>0</v>
      </c>
      <c r="AA1412" s="25">
        <v>0</v>
      </c>
      <c r="AB1412" s="25">
        <v>0</v>
      </c>
      <c r="AC1412" s="25">
        <v>0</v>
      </c>
      <c r="AD1412" s="25">
        <v>0</v>
      </c>
      <c r="AE1412" s="25">
        <v>0</v>
      </c>
      <c r="AF1412" s="25">
        <v>0</v>
      </c>
      <c r="AG1412" s="25">
        <v>0</v>
      </c>
      <c r="AH1412" s="25">
        <v>0</v>
      </c>
      <c r="AI1412" s="25">
        <v>0</v>
      </c>
      <c r="AJ1412" s="25">
        <v>0</v>
      </c>
      <c r="AK1412" s="25">
        <v>0</v>
      </c>
      <c r="AL1412" s="25">
        <v>0</v>
      </c>
      <c r="AM1412" s="25">
        <v>0</v>
      </c>
      <c r="AN1412" s="25">
        <v>0</v>
      </c>
      <c r="AO1412" s="25">
        <v>0</v>
      </c>
      <c r="AP1412" s="25">
        <v>0</v>
      </c>
      <c r="AQ1412" s="25">
        <v>0</v>
      </c>
      <c r="AR1412" s="25">
        <v>0</v>
      </c>
      <c r="AS1412" s="25">
        <v>0</v>
      </c>
      <c r="AT1412" s="25">
        <v>0</v>
      </c>
      <c r="AU1412" s="25">
        <v>0</v>
      </c>
      <c r="AV1412" s="25">
        <v>0</v>
      </c>
      <c r="AW1412" s="25">
        <v>0</v>
      </c>
      <c r="AX1412" s="25">
        <v>0</v>
      </c>
      <c r="AY1412" s="25">
        <v>0</v>
      </c>
      <c r="AZ1412" s="25">
        <v>0</v>
      </c>
      <c r="BA1412" s="25">
        <v>0</v>
      </c>
      <c r="BB1412" s="25">
        <v>0</v>
      </c>
      <c r="BC1412" s="25">
        <v>0</v>
      </c>
      <c r="BD1412" s="25">
        <v>0</v>
      </c>
      <c r="BE1412" s="25">
        <v>0</v>
      </c>
      <c r="BF1412" s="25">
        <v>0</v>
      </c>
      <c r="BG1412" s="25">
        <v>0</v>
      </c>
      <c r="BH1412" s="25">
        <v>0</v>
      </c>
      <c r="BI1412" s="25">
        <v>0</v>
      </c>
      <c r="BJ1412" s="25">
        <v>0</v>
      </c>
      <c r="BK1412" s="25">
        <v>0</v>
      </c>
      <c r="BL1412" s="25">
        <v>0</v>
      </c>
      <c r="BM1412" s="25">
        <v>0</v>
      </c>
      <c r="BN1412" s="25">
        <v>0</v>
      </c>
      <c r="BO1412" t="s">
        <v>237</v>
      </c>
    </row>
    <row r="1413" spans="1:67" x14ac:dyDescent="0.25">
      <c r="B1413" t="s">
        <v>13</v>
      </c>
      <c r="C1413">
        <v>0.04</v>
      </c>
      <c r="D1413">
        <f t="shared" si="151"/>
        <v>0</v>
      </c>
      <c r="E1413">
        <v>0</v>
      </c>
      <c r="F1413">
        <v>0</v>
      </c>
      <c r="G1413">
        <v>0</v>
      </c>
      <c r="H1413">
        <v>0</v>
      </c>
      <c r="I1413">
        <v>0</v>
      </c>
      <c r="J1413" s="22">
        <v>0</v>
      </c>
      <c r="K1413" s="22">
        <v>0</v>
      </c>
      <c r="L1413" s="22">
        <v>0</v>
      </c>
      <c r="M1413" s="22">
        <v>0</v>
      </c>
      <c r="N1413" s="22">
        <v>0</v>
      </c>
      <c r="O1413" s="24">
        <v>0</v>
      </c>
      <c r="P1413" s="24">
        <v>0</v>
      </c>
      <c r="Q1413" s="24">
        <v>0</v>
      </c>
      <c r="R1413" s="24">
        <v>0</v>
      </c>
      <c r="S1413" s="24">
        <v>0</v>
      </c>
      <c r="T1413" s="24">
        <v>0</v>
      </c>
      <c r="U1413" s="24">
        <v>0</v>
      </c>
      <c r="V1413" s="24">
        <v>0</v>
      </c>
      <c r="W1413" s="24">
        <v>0</v>
      </c>
      <c r="X1413" s="24">
        <v>0</v>
      </c>
      <c r="Y1413" s="24">
        <v>0</v>
      </c>
      <c r="Z1413" s="24">
        <v>0</v>
      </c>
      <c r="AA1413" s="25">
        <v>0</v>
      </c>
      <c r="AB1413" s="25">
        <v>0</v>
      </c>
      <c r="AC1413" s="25">
        <v>0</v>
      </c>
      <c r="AD1413" s="25">
        <v>0</v>
      </c>
      <c r="AE1413" s="25">
        <v>0</v>
      </c>
      <c r="AF1413" s="25">
        <v>0</v>
      </c>
      <c r="AG1413" s="25">
        <v>0</v>
      </c>
      <c r="AH1413" s="25">
        <v>0</v>
      </c>
      <c r="AI1413" s="25">
        <v>0</v>
      </c>
      <c r="AJ1413" s="25">
        <v>0</v>
      </c>
      <c r="AK1413" s="25">
        <v>0</v>
      </c>
      <c r="AL1413" s="25">
        <v>0</v>
      </c>
      <c r="AM1413" s="25">
        <v>0</v>
      </c>
      <c r="AN1413" s="25">
        <v>0</v>
      </c>
      <c r="AO1413" s="25">
        <v>0</v>
      </c>
      <c r="AP1413" s="25">
        <v>0</v>
      </c>
      <c r="AQ1413" s="25">
        <v>0</v>
      </c>
      <c r="AR1413" s="25">
        <v>0</v>
      </c>
      <c r="AS1413" s="25">
        <v>0</v>
      </c>
      <c r="AT1413" s="25">
        <v>0</v>
      </c>
      <c r="AU1413" s="25">
        <v>0</v>
      </c>
      <c r="AV1413" s="25">
        <v>0</v>
      </c>
      <c r="AW1413" s="25">
        <v>0</v>
      </c>
      <c r="AX1413" s="25">
        <v>0</v>
      </c>
      <c r="AY1413" s="25">
        <v>0</v>
      </c>
      <c r="AZ1413" s="25">
        <v>0</v>
      </c>
      <c r="BA1413" s="25">
        <v>0</v>
      </c>
      <c r="BB1413" s="25">
        <v>0</v>
      </c>
      <c r="BC1413" s="25">
        <v>0</v>
      </c>
      <c r="BD1413" s="25">
        <v>0</v>
      </c>
      <c r="BE1413" s="25">
        <v>0</v>
      </c>
      <c r="BF1413" s="25">
        <v>0</v>
      </c>
      <c r="BG1413" s="25">
        <v>0</v>
      </c>
      <c r="BH1413" s="25">
        <v>0</v>
      </c>
      <c r="BI1413" s="25">
        <v>0</v>
      </c>
      <c r="BJ1413" s="25">
        <v>0</v>
      </c>
      <c r="BK1413" s="25">
        <v>0</v>
      </c>
      <c r="BL1413" s="25">
        <v>0</v>
      </c>
      <c r="BM1413" s="25">
        <v>0</v>
      </c>
      <c r="BN1413" s="25">
        <v>0</v>
      </c>
      <c r="BO1413" t="s">
        <v>237</v>
      </c>
    </row>
    <row r="1414" spans="1:67" x14ac:dyDescent="0.25">
      <c r="B1414" t="s">
        <v>13</v>
      </c>
      <c r="C1414">
        <v>0.05</v>
      </c>
      <c r="D1414">
        <f t="shared" si="151"/>
        <v>0</v>
      </c>
      <c r="E1414">
        <v>0</v>
      </c>
      <c r="F1414">
        <v>0</v>
      </c>
      <c r="G1414">
        <v>0</v>
      </c>
      <c r="H1414">
        <v>0</v>
      </c>
      <c r="I1414">
        <v>0</v>
      </c>
      <c r="J1414" s="22">
        <v>0</v>
      </c>
      <c r="K1414" s="22">
        <v>0</v>
      </c>
      <c r="L1414" s="22">
        <v>0</v>
      </c>
      <c r="M1414" s="22">
        <v>0</v>
      </c>
      <c r="N1414" s="22">
        <v>0</v>
      </c>
      <c r="O1414" s="24">
        <v>0</v>
      </c>
      <c r="P1414" s="24">
        <v>0</v>
      </c>
      <c r="Q1414" s="24">
        <v>0</v>
      </c>
      <c r="R1414" s="24">
        <v>0</v>
      </c>
      <c r="S1414" s="24">
        <v>0</v>
      </c>
      <c r="T1414" s="24">
        <v>0</v>
      </c>
      <c r="U1414" s="24">
        <v>0</v>
      </c>
      <c r="V1414" s="24">
        <v>0</v>
      </c>
      <c r="W1414" s="24">
        <v>0</v>
      </c>
      <c r="X1414" s="24">
        <v>0</v>
      </c>
      <c r="Y1414" s="24">
        <v>0</v>
      </c>
      <c r="Z1414" s="24">
        <v>0</v>
      </c>
      <c r="AA1414" s="25">
        <v>0</v>
      </c>
      <c r="AB1414" s="25">
        <v>0</v>
      </c>
      <c r="AC1414" s="25">
        <v>0</v>
      </c>
      <c r="AD1414" s="25">
        <v>0</v>
      </c>
      <c r="AE1414" s="25">
        <v>0</v>
      </c>
      <c r="AF1414" s="25">
        <v>0</v>
      </c>
      <c r="AG1414" s="25">
        <v>0</v>
      </c>
      <c r="AH1414" s="25">
        <v>0</v>
      </c>
      <c r="AI1414" s="25">
        <v>0</v>
      </c>
      <c r="AJ1414" s="25">
        <v>0</v>
      </c>
      <c r="AK1414" s="25">
        <v>0</v>
      </c>
      <c r="AL1414" s="25">
        <v>0</v>
      </c>
      <c r="AM1414" s="25">
        <v>0</v>
      </c>
      <c r="AN1414" s="25">
        <v>0</v>
      </c>
      <c r="AO1414" s="25">
        <v>0</v>
      </c>
      <c r="AP1414" s="25">
        <v>0</v>
      </c>
      <c r="AQ1414" s="25">
        <v>0</v>
      </c>
      <c r="AR1414" s="25">
        <v>0</v>
      </c>
      <c r="AS1414" s="25">
        <v>0</v>
      </c>
      <c r="AT1414" s="25">
        <v>0</v>
      </c>
      <c r="AU1414" s="25">
        <v>0</v>
      </c>
      <c r="AV1414" s="25">
        <v>0</v>
      </c>
      <c r="AW1414" s="25">
        <v>0</v>
      </c>
      <c r="AX1414" s="25">
        <v>0</v>
      </c>
      <c r="AY1414" s="25">
        <v>0</v>
      </c>
      <c r="AZ1414" s="25">
        <v>0</v>
      </c>
      <c r="BA1414" s="25">
        <v>0</v>
      </c>
      <c r="BB1414" s="25">
        <v>0</v>
      </c>
      <c r="BC1414" s="25">
        <v>0</v>
      </c>
      <c r="BD1414" s="25">
        <v>0</v>
      </c>
      <c r="BE1414" s="25">
        <v>0</v>
      </c>
      <c r="BF1414" s="25">
        <v>0</v>
      </c>
      <c r="BG1414" s="25">
        <v>0</v>
      </c>
      <c r="BH1414" s="25">
        <v>0</v>
      </c>
      <c r="BI1414" s="25">
        <v>0</v>
      </c>
      <c r="BJ1414" s="25">
        <v>0</v>
      </c>
      <c r="BK1414" s="25">
        <v>0</v>
      </c>
      <c r="BL1414" s="25">
        <v>0</v>
      </c>
      <c r="BM1414" s="25">
        <v>0</v>
      </c>
      <c r="BN1414" s="25">
        <v>0</v>
      </c>
      <c r="BO1414" t="s">
        <v>237</v>
      </c>
    </row>
    <row r="1415" spans="1:67" x14ac:dyDescent="0.25">
      <c r="B1415" t="s">
        <v>13</v>
      </c>
      <c r="C1415">
        <v>0.06</v>
      </c>
      <c r="D1415">
        <f t="shared" si="151"/>
        <v>0</v>
      </c>
      <c r="E1415">
        <v>0</v>
      </c>
      <c r="F1415">
        <v>0</v>
      </c>
      <c r="G1415">
        <v>0</v>
      </c>
      <c r="H1415">
        <v>0</v>
      </c>
      <c r="I1415">
        <v>0</v>
      </c>
      <c r="J1415" s="22">
        <v>0</v>
      </c>
      <c r="K1415" s="22">
        <v>0</v>
      </c>
      <c r="L1415" s="22">
        <v>0</v>
      </c>
      <c r="M1415" s="22">
        <v>0</v>
      </c>
      <c r="N1415" s="22">
        <v>0</v>
      </c>
      <c r="O1415" s="24">
        <v>0</v>
      </c>
      <c r="P1415" s="24">
        <v>0</v>
      </c>
      <c r="Q1415" s="24">
        <v>0</v>
      </c>
      <c r="R1415" s="24">
        <v>0</v>
      </c>
      <c r="S1415" s="24">
        <v>0</v>
      </c>
      <c r="T1415" s="24">
        <v>0</v>
      </c>
      <c r="U1415" s="24">
        <v>0</v>
      </c>
      <c r="V1415" s="24">
        <v>0</v>
      </c>
      <c r="W1415" s="24">
        <v>0</v>
      </c>
      <c r="X1415" s="24">
        <v>0</v>
      </c>
      <c r="Y1415" s="24">
        <v>0</v>
      </c>
      <c r="Z1415" s="24">
        <v>0</v>
      </c>
      <c r="AA1415" s="25">
        <v>0</v>
      </c>
      <c r="AB1415" s="25">
        <v>0</v>
      </c>
      <c r="AC1415" s="25">
        <v>0</v>
      </c>
      <c r="AD1415" s="25">
        <v>0</v>
      </c>
      <c r="AE1415" s="25">
        <v>0</v>
      </c>
      <c r="AF1415" s="25">
        <v>0</v>
      </c>
      <c r="AG1415" s="25">
        <v>0</v>
      </c>
      <c r="AH1415" s="25">
        <v>0</v>
      </c>
      <c r="AI1415" s="25">
        <v>0</v>
      </c>
      <c r="AJ1415" s="25">
        <v>0</v>
      </c>
      <c r="AK1415" s="25">
        <v>0</v>
      </c>
      <c r="AL1415" s="25">
        <v>0</v>
      </c>
      <c r="AM1415" s="25">
        <v>0</v>
      </c>
      <c r="AN1415" s="25">
        <v>0</v>
      </c>
      <c r="AO1415" s="25">
        <v>0</v>
      </c>
      <c r="AP1415" s="25">
        <v>0</v>
      </c>
      <c r="AQ1415" s="25">
        <v>0</v>
      </c>
      <c r="AR1415" s="25">
        <v>0</v>
      </c>
      <c r="AS1415" s="25">
        <v>0</v>
      </c>
      <c r="AT1415" s="25">
        <v>0</v>
      </c>
      <c r="AU1415" s="25">
        <v>0</v>
      </c>
      <c r="AV1415" s="25">
        <v>0</v>
      </c>
      <c r="AW1415" s="25">
        <v>0</v>
      </c>
      <c r="AX1415" s="25">
        <v>0</v>
      </c>
      <c r="AY1415" s="25">
        <v>0</v>
      </c>
      <c r="AZ1415" s="25">
        <v>0</v>
      </c>
      <c r="BA1415" s="25">
        <v>0</v>
      </c>
      <c r="BB1415" s="25">
        <v>0</v>
      </c>
      <c r="BC1415" s="25">
        <v>0</v>
      </c>
      <c r="BD1415" s="25">
        <v>0</v>
      </c>
      <c r="BE1415" s="25">
        <v>0</v>
      </c>
      <c r="BF1415" s="25">
        <v>0</v>
      </c>
      <c r="BG1415" s="25">
        <v>0</v>
      </c>
      <c r="BH1415" s="25">
        <v>0</v>
      </c>
      <c r="BI1415" s="25">
        <v>0</v>
      </c>
      <c r="BJ1415" s="25">
        <v>0</v>
      </c>
      <c r="BK1415" s="25">
        <v>0</v>
      </c>
      <c r="BL1415" s="25">
        <v>0</v>
      </c>
      <c r="BM1415" s="25">
        <v>0</v>
      </c>
      <c r="BN1415" s="25">
        <v>0</v>
      </c>
      <c r="BO1415" t="s">
        <v>237</v>
      </c>
    </row>
    <row r="1416" spans="1:67" x14ac:dyDescent="0.25">
      <c r="A1416" s="6">
        <v>45108</v>
      </c>
      <c r="B1416" t="s">
        <v>13</v>
      </c>
      <c r="C1416">
        <v>1</v>
      </c>
      <c r="D1416">
        <f t="shared" si="151"/>
        <v>474.3</v>
      </c>
      <c r="E1416">
        <f t="shared" ref="E1416:E1446" si="152">SUM(BE1416:BN1416)</f>
        <v>132.99</v>
      </c>
      <c r="F1416">
        <f t="shared" ref="F1416:F1446" si="153">SUM(AA1416:AJ1416)</f>
        <v>53.94</v>
      </c>
      <c r="G1416">
        <f t="shared" ref="G1416:G1446" si="154">SUM(AU1416:BD1416)</f>
        <v>194.37</v>
      </c>
      <c r="H1416">
        <f t="shared" ref="H1416:H1446" si="155">SUM(AL1416:AT1416)</f>
        <v>93.000000000000014</v>
      </c>
      <c r="I1416">
        <v>0</v>
      </c>
      <c r="J1416" s="22">
        <v>0.65100000000000013</v>
      </c>
      <c r="K1416" s="22">
        <v>0.65100000000000013</v>
      </c>
      <c r="L1416" s="22">
        <v>0.76260000000000006</v>
      </c>
      <c r="M1416" s="22">
        <v>0.74400000000000011</v>
      </c>
      <c r="N1416" s="22">
        <v>0.40920000000000001</v>
      </c>
      <c r="O1416" s="24">
        <v>0.65100000000000013</v>
      </c>
      <c r="P1416" s="24">
        <v>0.88350000000000006</v>
      </c>
      <c r="Q1416" s="24">
        <v>0.88350000000000006</v>
      </c>
      <c r="R1416" s="24">
        <v>0.88350000000000006</v>
      </c>
      <c r="S1416" s="24">
        <v>0.64170000000000005</v>
      </c>
      <c r="T1416" s="24">
        <v>0.90210000000000001</v>
      </c>
      <c r="U1416" s="24">
        <v>0.83700000000000008</v>
      </c>
      <c r="V1416" s="24">
        <v>0.93</v>
      </c>
      <c r="W1416" s="24">
        <v>0.84630000000000005</v>
      </c>
      <c r="X1416" s="24">
        <v>0.89280000000000004</v>
      </c>
      <c r="Y1416" s="24">
        <v>0.54869999999999997</v>
      </c>
      <c r="Z1416" s="24">
        <v>0.77190000000000014</v>
      </c>
      <c r="AA1416" s="25">
        <v>5.58</v>
      </c>
      <c r="AB1416" s="25">
        <v>6.5100000000000007</v>
      </c>
      <c r="AC1416" s="25">
        <v>19.53</v>
      </c>
      <c r="AD1416" s="25">
        <v>0</v>
      </c>
      <c r="AE1416" s="25">
        <v>0</v>
      </c>
      <c r="AF1416" s="25">
        <v>0</v>
      </c>
      <c r="AG1416" s="25">
        <v>0</v>
      </c>
      <c r="AH1416" s="25">
        <v>0.93</v>
      </c>
      <c r="AI1416" s="25">
        <v>10.23</v>
      </c>
      <c r="AJ1416" s="25">
        <v>11.16</v>
      </c>
      <c r="AK1416" s="25">
        <v>4.6500000000000004</v>
      </c>
      <c r="AL1416" s="25">
        <v>39.06</v>
      </c>
      <c r="AM1416" s="25">
        <v>26.040000000000003</v>
      </c>
      <c r="AN1416" s="25">
        <v>0</v>
      </c>
      <c r="AO1416" s="25">
        <v>0</v>
      </c>
      <c r="AP1416" s="25">
        <v>0</v>
      </c>
      <c r="AQ1416" s="25">
        <v>12.09</v>
      </c>
      <c r="AR1416" s="25">
        <v>1.86</v>
      </c>
      <c r="AS1416" s="25">
        <v>13.020000000000001</v>
      </c>
      <c r="AT1416" s="25">
        <v>0.93</v>
      </c>
      <c r="AU1416" s="25">
        <v>0</v>
      </c>
      <c r="AV1416" s="25">
        <v>37.200000000000003</v>
      </c>
      <c r="AW1416" s="25">
        <v>1.86</v>
      </c>
      <c r="AX1416" s="25">
        <v>0</v>
      </c>
      <c r="AY1416" s="25">
        <v>8.370000000000001</v>
      </c>
      <c r="AZ1416" s="25">
        <v>39.99</v>
      </c>
      <c r="BA1416" s="25">
        <v>11.16</v>
      </c>
      <c r="BB1416" s="25">
        <v>30.69</v>
      </c>
      <c r="BC1416" s="25">
        <v>27.900000000000002</v>
      </c>
      <c r="BD1416" s="25">
        <v>37.200000000000003</v>
      </c>
      <c r="BE1416" s="25">
        <v>0</v>
      </c>
      <c r="BF1416" s="25">
        <v>33.480000000000004</v>
      </c>
      <c r="BG1416" s="25">
        <v>8.370000000000001</v>
      </c>
      <c r="BH1416" s="25">
        <v>26.970000000000002</v>
      </c>
      <c r="BI1416" s="25">
        <v>33.480000000000004</v>
      </c>
      <c r="BJ1416" s="25">
        <v>2.79</v>
      </c>
      <c r="BK1416" s="25">
        <v>0</v>
      </c>
      <c r="BL1416" s="25">
        <v>27.900000000000002</v>
      </c>
      <c r="BM1416" s="25">
        <v>0</v>
      </c>
      <c r="BN1416" s="25">
        <v>0</v>
      </c>
      <c r="BO1416" t="s">
        <v>40</v>
      </c>
    </row>
    <row r="1417" spans="1:67" x14ac:dyDescent="0.25">
      <c r="A1417" s="6">
        <v>45109</v>
      </c>
      <c r="B1417" t="s">
        <v>13</v>
      </c>
      <c r="C1417">
        <v>2</v>
      </c>
      <c r="D1417">
        <f t="shared" si="151"/>
        <v>414.78</v>
      </c>
      <c r="E1417">
        <f t="shared" si="152"/>
        <v>138.57</v>
      </c>
      <c r="F1417">
        <f t="shared" si="153"/>
        <v>126.47999999999999</v>
      </c>
      <c r="G1417">
        <f t="shared" si="154"/>
        <v>110.67000000000002</v>
      </c>
      <c r="H1417">
        <f t="shared" si="155"/>
        <v>39.06</v>
      </c>
      <c r="I1417">
        <v>0</v>
      </c>
      <c r="J1417" s="22">
        <v>0.83700000000000008</v>
      </c>
      <c r="K1417" s="22">
        <v>0.47430000000000005</v>
      </c>
      <c r="L1417" s="22">
        <v>0.56730000000000003</v>
      </c>
      <c r="M1417" s="22">
        <v>0.51150000000000007</v>
      </c>
      <c r="N1417" s="22">
        <v>0.70680000000000009</v>
      </c>
      <c r="O1417" s="24">
        <v>0.53010000000000013</v>
      </c>
      <c r="P1417" s="24">
        <v>0.71610000000000007</v>
      </c>
      <c r="Q1417" s="24">
        <v>0.70680000000000009</v>
      </c>
      <c r="R1417" s="24">
        <v>0.86490000000000011</v>
      </c>
      <c r="S1417" s="24">
        <v>0.56730000000000003</v>
      </c>
      <c r="T1417" s="24">
        <v>0.61380000000000001</v>
      </c>
      <c r="U1417" s="24">
        <v>0.6603</v>
      </c>
      <c r="V1417" s="24">
        <v>0.88350000000000006</v>
      </c>
      <c r="W1417" s="24">
        <v>0.83700000000000008</v>
      </c>
      <c r="X1417" s="24">
        <v>0.66959999999999997</v>
      </c>
      <c r="Y1417" s="24">
        <v>0.79980000000000007</v>
      </c>
      <c r="Z1417" s="24">
        <v>0.54869999999999997</v>
      </c>
      <c r="AA1417" s="25">
        <v>0</v>
      </c>
      <c r="AB1417" s="25">
        <v>22.32</v>
      </c>
      <c r="AC1417" s="25">
        <v>0</v>
      </c>
      <c r="AD1417" s="25">
        <v>0</v>
      </c>
      <c r="AE1417" s="25">
        <v>3.72</v>
      </c>
      <c r="AF1417" s="25">
        <v>13.020000000000001</v>
      </c>
      <c r="AG1417" s="25">
        <v>38.130000000000003</v>
      </c>
      <c r="AH1417" s="25">
        <v>23.25</v>
      </c>
      <c r="AI1417" s="25">
        <v>22.32</v>
      </c>
      <c r="AJ1417" s="25">
        <v>3.72</v>
      </c>
      <c r="AK1417" s="25">
        <v>20.46</v>
      </c>
      <c r="AL1417" s="25">
        <v>0</v>
      </c>
      <c r="AM1417" s="25">
        <v>4.6500000000000004</v>
      </c>
      <c r="AN1417" s="25">
        <v>0</v>
      </c>
      <c r="AO1417" s="25">
        <v>25.110000000000003</v>
      </c>
      <c r="AP1417" s="25">
        <v>0</v>
      </c>
      <c r="AQ1417" s="25">
        <v>9.3000000000000007</v>
      </c>
      <c r="AR1417" s="25">
        <v>0</v>
      </c>
      <c r="AS1417" s="25">
        <v>0</v>
      </c>
      <c r="AT1417" s="25">
        <v>0</v>
      </c>
      <c r="AU1417" s="25">
        <v>0</v>
      </c>
      <c r="AV1417" s="25">
        <v>6.5100000000000007</v>
      </c>
      <c r="AW1417" s="25">
        <v>26.970000000000002</v>
      </c>
      <c r="AX1417" s="25">
        <v>14.88</v>
      </c>
      <c r="AY1417" s="25">
        <v>19.53</v>
      </c>
      <c r="AZ1417" s="25">
        <v>13.020000000000001</v>
      </c>
      <c r="BA1417" s="25">
        <v>26.040000000000003</v>
      </c>
      <c r="BB1417" s="25">
        <v>3.72</v>
      </c>
      <c r="BC1417" s="25">
        <v>0</v>
      </c>
      <c r="BD1417" s="25">
        <v>0</v>
      </c>
      <c r="BE1417" s="25">
        <v>4.6500000000000004</v>
      </c>
      <c r="BF1417" s="25">
        <v>9.3000000000000007</v>
      </c>
      <c r="BG1417" s="25">
        <v>13.020000000000001</v>
      </c>
      <c r="BH1417" s="25">
        <v>9.3000000000000007</v>
      </c>
      <c r="BI1417" s="25">
        <v>8.370000000000001</v>
      </c>
      <c r="BJ1417" s="25">
        <v>46.5</v>
      </c>
      <c r="BK1417" s="25">
        <v>10.23</v>
      </c>
      <c r="BL1417" s="25">
        <v>0</v>
      </c>
      <c r="BM1417" s="25">
        <v>17.670000000000002</v>
      </c>
      <c r="BN1417" s="25">
        <v>19.53</v>
      </c>
      <c r="BO1417" t="s">
        <v>40</v>
      </c>
    </row>
    <row r="1418" spans="1:67" x14ac:dyDescent="0.25">
      <c r="A1418" s="6">
        <v>45110</v>
      </c>
      <c r="B1418" t="s">
        <v>13</v>
      </c>
      <c r="C1418">
        <v>3</v>
      </c>
      <c r="D1418">
        <f t="shared" si="151"/>
        <v>531.96000000000015</v>
      </c>
      <c r="E1418">
        <f t="shared" si="152"/>
        <v>159.03000000000003</v>
      </c>
      <c r="F1418">
        <f t="shared" si="153"/>
        <v>137.6400000000001</v>
      </c>
      <c r="G1418">
        <f t="shared" si="154"/>
        <v>94.86</v>
      </c>
      <c r="H1418">
        <f t="shared" si="155"/>
        <v>140.43</v>
      </c>
      <c r="I1418">
        <v>0</v>
      </c>
      <c r="J1418" s="22">
        <v>0.51150000000000007</v>
      </c>
      <c r="K1418" s="22">
        <v>0.43710000000000004</v>
      </c>
      <c r="L1418" s="22">
        <v>0.81840000000000002</v>
      </c>
      <c r="M1418" s="22">
        <v>0.81840000000000002</v>
      </c>
      <c r="N1418" s="22">
        <v>0.88350000000000006</v>
      </c>
      <c r="O1418" s="24">
        <v>0.74400000000000011</v>
      </c>
      <c r="P1418" s="24">
        <v>0.74400000000000011</v>
      </c>
      <c r="Q1418" s="24">
        <v>0.1953</v>
      </c>
      <c r="R1418" s="24">
        <v>0.34410000000000002</v>
      </c>
      <c r="S1418" s="24">
        <v>0.55800000000000005</v>
      </c>
      <c r="T1418" s="24">
        <v>0.46500000000000002</v>
      </c>
      <c r="U1418" s="24">
        <v>9.3000000000000013E-2</v>
      </c>
      <c r="V1418" s="24">
        <v>0.88350000000000006</v>
      </c>
      <c r="W1418" s="24">
        <v>0.72540000000000004</v>
      </c>
      <c r="X1418" s="24">
        <v>0.65100000000000013</v>
      </c>
      <c r="Y1418" s="24">
        <v>0.83700000000000008</v>
      </c>
      <c r="Z1418" s="24">
        <v>0.88350000000000006</v>
      </c>
      <c r="AA1418" s="25">
        <v>23.25</v>
      </c>
      <c r="AB1418" s="25">
        <v>9.3000000000000007</v>
      </c>
      <c r="AC1418" s="25">
        <v>0</v>
      </c>
      <c r="AD1418" s="25">
        <v>0</v>
      </c>
      <c r="AE1418" s="25">
        <v>10.230000000000054</v>
      </c>
      <c r="AF1418" s="25">
        <v>13.950000000000054</v>
      </c>
      <c r="AG1418" s="25">
        <v>40.92</v>
      </c>
      <c r="AH1418" s="25">
        <v>13.950000000000001</v>
      </c>
      <c r="AI1418" s="25">
        <v>0</v>
      </c>
      <c r="AJ1418" s="25">
        <v>26.040000000000003</v>
      </c>
      <c r="AK1418" s="25">
        <v>6.5100000000000007</v>
      </c>
      <c r="AL1418" s="25">
        <v>9.3000000000000007</v>
      </c>
      <c r="AM1418" s="25">
        <v>33.480000000000004</v>
      </c>
      <c r="AN1418" s="25">
        <v>9.3000000000000007</v>
      </c>
      <c r="AO1418" s="25">
        <v>13.950000000000001</v>
      </c>
      <c r="AP1418" s="25">
        <v>9.3000000000000007</v>
      </c>
      <c r="AQ1418" s="25">
        <v>12.09</v>
      </c>
      <c r="AR1418" s="25">
        <v>0</v>
      </c>
      <c r="AS1418" s="25">
        <v>25.110000000000003</v>
      </c>
      <c r="AT1418" s="25">
        <v>27.900000000000002</v>
      </c>
      <c r="AU1418" s="25">
        <v>5.58</v>
      </c>
      <c r="AV1418" s="25">
        <v>0</v>
      </c>
      <c r="AW1418" s="25">
        <v>20.46</v>
      </c>
      <c r="AX1418" s="25">
        <v>9.3000000000000007</v>
      </c>
      <c r="AY1418" s="25">
        <v>8.370000000000001</v>
      </c>
      <c r="AZ1418" s="25">
        <v>49.29</v>
      </c>
      <c r="BA1418" s="25">
        <v>0</v>
      </c>
      <c r="BB1418" s="25">
        <v>0</v>
      </c>
      <c r="BC1418" s="25">
        <v>1.86</v>
      </c>
      <c r="BD1418" s="25">
        <v>0</v>
      </c>
      <c r="BE1418" s="25">
        <v>0</v>
      </c>
      <c r="BF1418" s="25">
        <v>0.93</v>
      </c>
      <c r="BG1418" s="25">
        <v>11.16</v>
      </c>
      <c r="BH1418" s="25">
        <v>0</v>
      </c>
      <c r="BI1418" s="25">
        <v>28.830000000000002</v>
      </c>
      <c r="BJ1418" s="25">
        <v>17.670000000000002</v>
      </c>
      <c r="BK1418" s="25">
        <v>6.5100000000000007</v>
      </c>
      <c r="BL1418" s="25">
        <v>38.130000000000003</v>
      </c>
      <c r="BM1418" s="25">
        <v>39.06</v>
      </c>
      <c r="BN1418" s="25">
        <v>16.740000000000002</v>
      </c>
      <c r="BO1418" t="s">
        <v>40</v>
      </c>
    </row>
    <row r="1419" spans="1:67" x14ac:dyDescent="0.25">
      <c r="A1419" s="6">
        <v>45111</v>
      </c>
      <c r="B1419" t="s">
        <v>13</v>
      </c>
      <c r="C1419">
        <v>4</v>
      </c>
      <c r="D1419">
        <f t="shared" si="151"/>
        <v>323.64</v>
      </c>
      <c r="E1419">
        <f t="shared" si="152"/>
        <v>67.890000000000015</v>
      </c>
      <c r="F1419">
        <f t="shared" si="153"/>
        <v>135.78</v>
      </c>
      <c r="G1419">
        <f t="shared" si="154"/>
        <v>38.130000000000003</v>
      </c>
      <c r="H1419">
        <f t="shared" si="155"/>
        <v>81.84</v>
      </c>
      <c r="I1419">
        <v>1</v>
      </c>
      <c r="J1419" s="22">
        <v>0.26040000000000002</v>
      </c>
      <c r="K1419" s="22">
        <v>0.77190000000000014</v>
      </c>
      <c r="L1419" s="22">
        <v>0.54869999999999997</v>
      </c>
      <c r="M1419" s="22">
        <v>0.81840000000000002</v>
      </c>
      <c r="N1419" s="22">
        <v>0.74400000000000011</v>
      </c>
      <c r="O1419" s="24">
        <v>0.55800000000000005</v>
      </c>
      <c r="P1419" s="24">
        <v>0.64170000000000005</v>
      </c>
      <c r="Q1419" s="24">
        <v>0.1023</v>
      </c>
      <c r="R1419" s="24">
        <v>0.34410000000000002</v>
      </c>
      <c r="S1419" s="24">
        <v>0.73470000000000002</v>
      </c>
      <c r="T1419" s="24">
        <v>0.83700000000000008</v>
      </c>
      <c r="U1419" s="24">
        <v>0.53010000000000013</v>
      </c>
      <c r="V1419" s="24">
        <v>0.64170000000000005</v>
      </c>
      <c r="W1419" s="24">
        <v>0.33479999999999999</v>
      </c>
      <c r="X1419" s="24">
        <v>0.83700000000000008</v>
      </c>
      <c r="Y1419" s="24">
        <v>0.74400000000000011</v>
      </c>
      <c r="Z1419" s="24">
        <v>0.69750000000000001</v>
      </c>
      <c r="AA1419" s="25">
        <v>13.020000000000001</v>
      </c>
      <c r="AB1419" s="25">
        <v>10.23</v>
      </c>
      <c r="AC1419" s="25">
        <v>0</v>
      </c>
      <c r="AD1419" s="25">
        <v>0.93</v>
      </c>
      <c r="AE1419" s="25">
        <v>7.44</v>
      </c>
      <c r="AF1419" s="25">
        <v>34.410000000000004</v>
      </c>
      <c r="AG1419" s="25">
        <v>22.32</v>
      </c>
      <c r="AH1419" s="25">
        <v>15.81</v>
      </c>
      <c r="AI1419" s="25">
        <v>30.69</v>
      </c>
      <c r="AJ1419" s="25">
        <v>0.93</v>
      </c>
      <c r="AK1419" s="25">
        <v>20.46</v>
      </c>
      <c r="AL1419" s="25">
        <v>26.970000000000002</v>
      </c>
      <c r="AM1419" s="25">
        <v>0</v>
      </c>
      <c r="AN1419" s="25">
        <v>8.370000000000001</v>
      </c>
      <c r="AO1419" s="25">
        <v>6.5100000000000007</v>
      </c>
      <c r="AP1419" s="25">
        <v>7.44</v>
      </c>
      <c r="AQ1419" s="25">
        <v>0</v>
      </c>
      <c r="AR1419" s="25">
        <v>0</v>
      </c>
      <c r="AS1419" s="25">
        <v>0</v>
      </c>
      <c r="AT1419" s="25">
        <v>32.550000000000004</v>
      </c>
      <c r="AU1419" s="25">
        <v>0</v>
      </c>
      <c r="AV1419" s="25">
        <v>0</v>
      </c>
      <c r="AW1419" s="25">
        <v>0</v>
      </c>
      <c r="AX1419" s="25">
        <v>0</v>
      </c>
      <c r="AY1419" s="25">
        <v>19.53</v>
      </c>
      <c r="AZ1419" s="25">
        <v>8.370000000000001</v>
      </c>
      <c r="BA1419" s="25">
        <v>0.93</v>
      </c>
      <c r="BB1419" s="25">
        <v>8.370000000000001</v>
      </c>
      <c r="BC1419" s="25">
        <v>0.93</v>
      </c>
      <c r="BD1419" s="25">
        <v>0</v>
      </c>
      <c r="BE1419" s="25">
        <v>13.950000000000001</v>
      </c>
      <c r="BF1419" s="25">
        <v>0</v>
      </c>
      <c r="BG1419" s="25">
        <v>0</v>
      </c>
      <c r="BH1419" s="25">
        <v>0</v>
      </c>
      <c r="BI1419" s="25">
        <v>0</v>
      </c>
      <c r="BJ1419" s="25">
        <v>12.09</v>
      </c>
      <c r="BK1419" s="25">
        <v>11.16</v>
      </c>
      <c r="BL1419" s="25">
        <v>26.040000000000003</v>
      </c>
      <c r="BM1419" s="25">
        <v>0</v>
      </c>
      <c r="BN1419" s="25">
        <v>4.6500000000000004</v>
      </c>
      <c r="BO1419" t="s">
        <v>40</v>
      </c>
    </row>
    <row r="1420" spans="1:67" x14ac:dyDescent="0.25">
      <c r="A1420" s="6">
        <v>45112</v>
      </c>
      <c r="B1420" t="s">
        <v>13</v>
      </c>
      <c r="C1420">
        <v>5</v>
      </c>
      <c r="D1420">
        <f t="shared" si="151"/>
        <v>381.3</v>
      </c>
      <c r="E1420">
        <f t="shared" si="152"/>
        <v>99.51</v>
      </c>
      <c r="F1420">
        <f t="shared" si="153"/>
        <v>126.48</v>
      </c>
      <c r="G1420">
        <f t="shared" si="154"/>
        <v>84.63000000000001</v>
      </c>
      <c r="H1420">
        <f t="shared" si="155"/>
        <v>70.680000000000007</v>
      </c>
      <c r="I1420">
        <v>0</v>
      </c>
      <c r="J1420" s="22">
        <v>0.2883</v>
      </c>
      <c r="K1420" s="22">
        <v>0.46500000000000002</v>
      </c>
      <c r="L1420" s="22">
        <v>0.71610000000000007</v>
      </c>
      <c r="M1420" s="22">
        <v>0.90210000000000001</v>
      </c>
      <c r="N1420" s="22">
        <v>0.8277000000000001</v>
      </c>
      <c r="O1420" s="24">
        <v>0.41850000000000004</v>
      </c>
      <c r="P1420" s="24">
        <v>0.53939999999999999</v>
      </c>
      <c r="Q1420" s="24">
        <v>9.3000000000000013E-2</v>
      </c>
      <c r="R1420" s="24">
        <v>0.87420000000000009</v>
      </c>
      <c r="S1420" s="24">
        <v>0.5766</v>
      </c>
      <c r="T1420" s="24">
        <v>0.8277000000000001</v>
      </c>
      <c r="U1420" s="24">
        <v>0.38130000000000003</v>
      </c>
      <c r="V1420" s="24">
        <v>0.81840000000000002</v>
      </c>
      <c r="W1420" s="24">
        <v>0.88350000000000006</v>
      </c>
      <c r="X1420" s="24">
        <v>0.40920000000000001</v>
      </c>
      <c r="Y1420" s="24">
        <v>0.80910000000000004</v>
      </c>
      <c r="Z1420" s="24">
        <v>0.91139999999999999</v>
      </c>
      <c r="AA1420" s="25">
        <v>0</v>
      </c>
      <c r="AB1420" s="25">
        <v>14.88</v>
      </c>
      <c r="AC1420" s="25">
        <v>15.81</v>
      </c>
      <c r="AD1420" s="25">
        <v>29.76</v>
      </c>
      <c r="AE1420" s="25">
        <v>12.09</v>
      </c>
      <c r="AF1420" s="25">
        <v>11.16</v>
      </c>
      <c r="AG1420" s="25">
        <v>1.86</v>
      </c>
      <c r="AH1420" s="25">
        <v>9.3000000000000007</v>
      </c>
      <c r="AI1420" s="25">
        <v>31.62</v>
      </c>
      <c r="AJ1420" s="25">
        <v>0</v>
      </c>
      <c r="AK1420" s="25">
        <v>4.6500000000000004</v>
      </c>
      <c r="AL1420" s="25">
        <v>0</v>
      </c>
      <c r="AM1420" s="25">
        <v>0</v>
      </c>
      <c r="AN1420" s="25">
        <v>12.09</v>
      </c>
      <c r="AO1420" s="25">
        <v>13.020000000000001</v>
      </c>
      <c r="AP1420" s="25">
        <v>3.72</v>
      </c>
      <c r="AQ1420" s="25">
        <v>0</v>
      </c>
      <c r="AR1420" s="25">
        <v>0</v>
      </c>
      <c r="AS1420" s="25">
        <v>3.72</v>
      </c>
      <c r="AT1420" s="25">
        <v>38.130000000000003</v>
      </c>
      <c r="AU1420" s="25">
        <v>0</v>
      </c>
      <c r="AV1420" s="25">
        <v>3.72</v>
      </c>
      <c r="AW1420" s="25">
        <v>0</v>
      </c>
      <c r="AX1420" s="25">
        <v>14.88</v>
      </c>
      <c r="AY1420" s="25">
        <v>12.09</v>
      </c>
      <c r="AZ1420" s="25">
        <v>12.09</v>
      </c>
      <c r="BA1420" s="25">
        <v>30.69</v>
      </c>
      <c r="BB1420" s="25">
        <v>3.72</v>
      </c>
      <c r="BC1420" s="25">
        <v>4.6500000000000004</v>
      </c>
      <c r="BD1420" s="25">
        <v>2.79</v>
      </c>
      <c r="BE1420" s="25">
        <v>17.670000000000002</v>
      </c>
      <c r="BF1420" s="25">
        <v>0</v>
      </c>
      <c r="BG1420" s="25">
        <v>16.740000000000002</v>
      </c>
      <c r="BH1420" s="25">
        <v>14.88</v>
      </c>
      <c r="BI1420" s="25">
        <v>0</v>
      </c>
      <c r="BJ1420" s="25">
        <v>19.53</v>
      </c>
      <c r="BK1420" s="25">
        <v>16.740000000000002</v>
      </c>
      <c r="BL1420" s="25">
        <v>0</v>
      </c>
      <c r="BM1420" s="25">
        <v>10.23</v>
      </c>
      <c r="BN1420" s="25">
        <v>3.72</v>
      </c>
      <c r="BO1420" t="s">
        <v>40</v>
      </c>
    </row>
    <row r="1421" spans="1:67" x14ac:dyDescent="0.25">
      <c r="A1421" s="6">
        <v>45113</v>
      </c>
      <c r="B1421" t="s">
        <v>13</v>
      </c>
      <c r="C1421">
        <v>6</v>
      </c>
      <c r="D1421">
        <f t="shared" si="151"/>
        <v>313.40999999999997</v>
      </c>
      <c r="E1421">
        <f t="shared" si="152"/>
        <v>32.549999999999997</v>
      </c>
      <c r="F1421">
        <f t="shared" si="153"/>
        <v>93.93</v>
      </c>
      <c r="G1421">
        <f t="shared" si="154"/>
        <v>108.80999999999999</v>
      </c>
      <c r="H1421">
        <f t="shared" si="155"/>
        <v>78.12</v>
      </c>
      <c r="I1421">
        <v>0</v>
      </c>
      <c r="J1421" s="22">
        <v>0.35340000000000005</v>
      </c>
      <c r="K1421" s="22">
        <v>0.59520000000000006</v>
      </c>
      <c r="L1421" s="22">
        <v>0.73470000000000002</v>
      </c>
      <c r="M1421" s="22">
        <v>0.84630000000000005</v>
      </c>
      <c r="N1421" s="22">
        <v>0.74400000000000011</v>
      </c>
      <c r="O1421" s="24">
        <v>0.71610000000000007</v>
      </c>
      <c r="P1421" s="24">
        <v>0.43710000000000004</v>
      </c>
      <c r="Q1421" s="24">
        <v>0.56730000000000003</v>
      </c>
      <c r="R1421" s="24">
        <v>0.81840000000000002</v>
      </c>
      <c r="S1421" s="24">
        <v>0.60450000000000004</v>
      </c>
      <c r="T1421" s="24">
        <v>0.56730000000000003</v>
      </c>
      <c r="U1421" s="24">
        <v>9.3000000000000013E-2</v>
      </c>
      <c r="V1421" s="24">
        <v>0.76260000000000006</v>
      </c>
      <c r="W1421" s="24">
        <v>0.83700000000000008</v>
      </c>
      <c r="X1421" s="24">
        <v>0.33479999999999999</v>
      </c>
      <c r="Y1421" s="24">
        <v>0.2883</v>
      </c>
      <c r="Z1421" s="24">
        <v>0.25110000000000005</v>
      </c>
      <c r="AA1421" s="25">
        <v>0</v>
      </c>
      <c r="AB1421" s="25">
        <v>23.25</v>
      </c>
      <c r="AC1421" s="25">
        <v>27.900000000000002</v>
      </c>
      <c r="AD1421" s="25">
        <v>1.86</v>
      </c>
      <c r="AE1421" s="25">
        <v>2.79</v>
      </c>
      <c r="AF1421" s="25">
        <v>26.040000000000003</v>
      </c>
      <c r="AG1421" s="25">
        <v>0</v>
      </c>
      <c r="AH1421" s="25">
        <v>0</v>
      </c>
      <c r="AI1421" s="25">
        <v>11.16</v>
      </c>
      <c r="AJ1421" s="25">
        <v>0.93</v>
      </c>
      <c r="AK1421" s="25">
        <v>22.32</v>
      </c>
      <c r="AL1421" s="25">
        <v>0</v>
      </c>
      <c r="AM1421" s="25">
        <v>6.5100000000000007</v>
      </c>
      <c r="AN1421" s="25">
        <v>0</v>
      </c>
      <c r="AO1421" s="25">
        <v>2.79</v>
      </c>
      <c r="AP1421" s="25">
        <v>0</v>
      </c>
      <c r="AQ1421" s="25">
        <v>7.44</v>
      </c>
      <c r="AR1421" s="25">
        <v>19.53</v>
      </c>
      <c r="AS1421" s="25">
        <v>9.3000000000000007</v>
      </c>
      <c r="AT1421" s="25">
        <v>32.550000000000004</v>
      </c>
      <c r="AU1421" s="25">
        <v>0.93</v>
      </c>
      <c r="AV1421" s="25">
        <v>11.16</v>
      </c>
      <c r="AW1421" s="25">
        <v>0</v>
      </c>
      <c r="AX1421" s="25">
        <v>20.46</v>
      </c>
      <c r="AY1421" s="25">
        <v>10.23</v>
      </c>
      <c r="AZ1421" s="25">
        <v>16.740000000000002</v>
      </c>
      <c r="BA1421" s="25">
        <v>17.670000000000002</v>
      </c>
      <c r="BB1421" s="25">
        <v>14.88</v>
      </c>
      <c r="BC1421" s="25">
        <v>5.58</v>
      </c>
      <c r="BD1421" s="25">
        <v>11.16</v>
      </c>
      <c r="BE1421" s="25">
        <v>0</v>
      </c>
      <c r="BF1421" s="25">
        <v>0</v>
      </c>
      <c r="BG1421" s="25">
        <v>2.79</v>
      </c>
      <c r="BH1421" s="25">
        <v>0</v>
      </c>
      <c r="BI1421" s="25">
        <v>17.670000000000002</v>
      </c>
      <c r="BJ1421" s="25">
        <v>1.86</v>
      </c>
      <c r="BK1421" s="25">
        <v>2.79</v>
      </c>
      <c r="BL1421" s="25">
        <v>0</v>
      </c>
      <c r="BM1421" s="25">
        <v>4.6500000000000004</v>
      </c>
      <c r="BN1421" s="25">
        <v>2.79</v>
      </c>
      <c r="BO1421" t="s">
        <v>40</v>
      </c>
    </row>
    <row r="1422" spans="1:67" x14ac:dyDescent="0.25">
      <c r="A1422" s="6">
        <v>45114</v>
      </c>
      <c r="B1422" t="s">
        <v>13</v>
      </c>
      <c r="C1422">
        <v>7</v>
      </c>
      <c r="D1422">
        <f t="shared" si="151"/>
        <v>360.84000000000003</v>
      </c>
      <c r="E1422">
        <f t="shared" si="152"/>
        <v>117.18</v>
      </c>
      <c r="F1422">
        <f t="shared" si="153"/>
        <v>114.39</v>
      </c>
      <c r="G1422">
        <f t="shared" si="154"/>
        <v>64.17</v>
      </c>
      <c r="H1422">
        <f t="shared" si="155"/>
        <v>65.100000000000009</v>
      </c>
      <c r="I1422">
        <v>0</v>
      </c>
      <c r="J1422" s="22">
        <v>0.80910000000000004</v>
      </c>
      <c r="K1422" s="22">
        <v>0.54869999999999997</v>
      </c>
      <c r="L1422" s="22">
        <v>0.69750000000000001</v>
      </c>
      <c r="M1422" s="22">
        <v>0.92070000000000007</v>
      </c>
      <c r="N1422" s="22">
        <v>0.88350000000000006</v>
      </c>
      <c r="O1422" s="24">
        <v>0.58590000000000009</v>
      </c>
      <c r="P1422" s="24">
        <v>0.91139999999999999</v>
      </c>
      <c r="Q1422" s="24">
        <v>0.53939999999999999</v>
      </c>
      <c r="R1422" s="24">
        <v>0.69750000000000001</v>
      </c>
      <c r="S1422" s="24">
        <v>0.40920000000000001</v>
      </c>
      <c r="T1422" s="24">
        <v>0.58590000000000009</v>
      </c>
      <c r="U1422" s="24">
        <v>0.74400000000000011</v>
      </c>
      <c r="V1422" s="24">
        <v>0.50220000000000009</v>
      </c>
      <c r="W1422" s="24">
        <v>0.61380000000000001</v>
      </c>
      <c r="X1422" s="24">
        <v>9.3000000000000013E-2</v>
      </c>
      <c r="Y1422" s="24">
        <v>0.65100000000000013</v>
      </c>
      <c r="Z1422" s="24">
        <v>0.52080000000000004</v>
      </c>
      <c r="AA1422" s="25">
        <v>40.92</v>
      </c>
      <c r="AB1422" s="25">
        <v>0</v>
      </c>
      <c r="AC1422" s="25">
        <v>0</v>
      </c>
      <c r="AD1422" s="25">
        <v>0</v>
      </c>
      <c r="AE1422" s="25">
        <v>6.5100000000000007</v>
      </c>
      <c r="AF1422" s="25">
        <v>0.93</v>
      </c>
      <c r="AG1422" s="25">
        <v>0</v>
      </c>
      <c r="AH1422" s="25">
        <v>46.5</v>
      </c>
      <c r="AI1422" s="25">
        <v>19.53</v>
      </c>
      <c r="AJ1422" s="25">
        <v>0</v>
      </c>
      <c r="AK1422" s="25">
        <v>3.72</v>
      </c>
      <c r="AL1422" s="25">
        <v>0</v>
      </c>
      <c r="AM1422" s="25">
        <v>0</v>
      </c>
      <c r="AN1422" s="25">
        <v>2.79</v>
      </c>
      <c r="AO1422" s="25">
        <v>3.72</v>
      </c>
      <c r="AP1422" s="25">
        <v>17.670000000000002</v>
      </c>
      <c r="AQ1422" s="25">
        <v>0</v>
      </c>
      <c r="AR1422" s="25">
        <v>9.3000000000000007</v>
      </c>
      <c r="AS1422" s="25">
        <v>14.88</v>
      </c>
      <c r="AT1422" s="25">
        <v>16.740000000000002</v>
      </c>
      <c r="AU1422" s="25">
        <v>3.72</v>
      </c>
      <c r="AV1422" s="25">
        <v>0.93</v>
      </c>
      <c r="AW1422" s="25">
        <v>3.72</v>
      </c>
      <c r="AX1422" s="25">
        <v>1.86</v>
      </c>
      <c r="AY1422" s="25">
        <v>6.5100000000000007</v>
      </c>
      <c r="AZ1422" s="25">
        <v>11.16</v>
      </c>
      <c r="BA1422" s="25">
        <v>2.79</v>
      </c>
      <c r="BB1422" s="25">
        <v>5.58</v>
      </c>
      <c r="BC1422" s="25">
        <v>27.900000000000002</v>
      </c>
      <c r="BD1422" s="25">
        <v>0</v>
      </c>
      <c r="BE1422" s="25">
        <v>10.23</v>
      </c>
      <c r="BF1422" s="25">
        <v>3.72</v>
      </c>
      <c r="BG1422" s="25">
        <v>26.970000000000002</v>
      </c>
      <c r="BH1422" s="25">
        <v>26.970000000000002</v>
      </c>
      <c r="BI1422" s="25">
        <v>13.020000000000001</v>
      </c>
      <c r="BJ1422" s="25">
        <v>2.79</v>
      </c>
      <c r="BK1422" s="25">
        <v>16.740000000000002</v>
      </c>
      <c r="BL1422" s="25">
        <v>12.09</v>
      </c>
      <c r="BM1422" s="25">
        <v>0</v>
      </c>
      <c r="BN1422" s="25">
        <v>4.6500000000000004</v>
      </c>
      <c r="BO1422" t="s">
        <v>40</v>
      </c>
    </row>
    <row r="1423" spans="1:67" x14ac:dyDescent="0.25">
      <c r="A1423" s="6">
        <v>45115</v>
      </c>
      <c r="B1423" t="s">
        <v>13</v>
      </c>
      <c r="C1423">
        <v>8</v>
      </c>
      <c r="D1423">
        <f t="shared" si="151"/>
        <v>431.52000000000004</v>
      </c>
      <c r="E1423">
        <f t="shared" si="152"/>
        <v>100.44000000000001</v>
      </c>
      <c r="F1423">
        <f t="shared" si="153"/>
        <v>89.28</v>
      </c>
      <c r="G1423">
        <f t="shared" si="154"/>
        <v>157.17000000000002</v>
      </c>
      <c r="H1423">
        <f t="shared" si="155"/>
        <v>84.63000000000001</v>
      </c>
      <c r="I1423">
        <v>0</v>
      </c>
      <c r="J1423" s="22">
        <v>0.48360000000000003</v>
      </c>
      <c r="K1423" s="22">
        <v>0.46500000000000002</v>
      </c>
      <c r="L1423" s="22">
        <v>0.69750000000000001</v>
      </c>
      <c r="M1423" s="22">
        <v>0.14880000000000002</v>
      </c>
      <c r="N1423" s="22">
        <v>0.83700000000000008</v>
      </c>
      <c r="O1423" s="24">
        <v>0.90210000000000001</v>
      </c>
      <c r="P1423" s="24">
        <v>0.61380000000000001</v>
      </c>
      <c r="Q1423" s="24">
        <v>0.54869999999999997</v>
      </c>
      <c r="R1423" s="24">
        <v>0.83700000000000008</v>
      </c>
      <c r="S1423" s="24">
        <v>0.66959999999999997</v>
      </c>
      <c r="T1423" s="24">
        <v>0.86490000000000011</v>
      </c>
      <c r="U1423" s="24">
        <v>0.50220000000000009</v>
      </c>
      <c r="V1423" s="24">
        <v>0.93</v>
      </c>
      <c r="W1423" s="24">
        <v>0.87420000000000009</v>
      </c>
      <c r="X1423" s="24">
        <v>0.58590000000000009</v>
      </c>
      <c r="Y1423" s="24">
        <v>0.27900000000000003</v>
      </c>
      <c r="Z1423" s="24">
        <v>0.31620000000000004</v>
      </c>
      <c r="AA1423" s="25">
        <v>0</v>
      </c>
      <c r="AB1423" s="25">
        <v>31.62</v>
      </c>
      <c r="AC1423" s="25">
        <v>12.09</v>
      </c>
      <c r="AD1423" s="25">
        <v>0</v>
      </c>
      <c r="AE1423" s="25">
        <v>2.79</v>
      </c>
      <c r="AF1423" s="25">
        <v>9.3000000000000007</v>
      </c>
      <c r="AG1423" s="25">
        <v>1.86</v>
      </c>
      <c r="AH1423" s="25">
        <v>6.5100000000000007</v>
      </c>
      <c r="AI1423" s="25">
        <v>4.6500000000000004</v>
      </c>
      <c r="AJ1423" s="25">
        <v>20.46</v>
      </c>
      <c r="AK1423" s="25">
        <v>0</v>
      </c>
      <c r="AL1423" s="25">
        <v>0</v>
      </c>
      <c r="AM1423" s="25">
        <v>4.6500000000000004</v>
      </c>
      <c r="AN1423" s="25">
        <v>0</v>
      </c>
      <c r="AO1423" s="25">
        <v>18.600000000000001</v>
      </c>
      <c r="AP1423" s="25">
        <v>27.900000000000002</v>
      </c>
      <c r="AQ1423" s="25">
        <v>12.09</v>
      </c>
      <c r="AR1423" s="25">
        <v>10.23</v>
      </c>
      <c r="AS1423" s="25">
        <v>0</v>
      </c>
      <c r="AT1423" s="25">
        <v>11.16</v>
      </c>
      <c r="AU1423" s="25">
        <v>15.81</v>
      </c>
      <c r="AV1423" s="25">
        <v>39.06</v>
      </c>
      <c r="AW1423" s="25">
        <v>25.110000000000003</v>
      </c>
      <c r="AX1423" s="25">
        <v>0</v>
      </c>
      <c r="AY1423" s="25">
        <v>0</v>
      </c>
      <c r="AZ1423" s="25">
        <v>21.39</v>
      </c>
      <c r="BA1423" s="25">
        <v>0</v>
      </c>
      <c r="BB1423" s="25">
        <v>0</v>
      </c>
      <c r="BC1423" s="25">
        <v>21.39</v>
      </c>
      <c r="BD1423" s="25">
        <v>34.410000000000004</v>
      </c>
      <c r="BE1423" s="25">
        <v>0</v>
      </c>
      <c r="BF1423" s="25">
        <v>26.970000000000002</v>
      </c>
      <c r="BG1423" s="25">
        <v>0</v>
      </c>
      <c r="BH1423" s="25">
        <v>5.58</v>
      </c>
      <c r="BI1423" s="25">
        <v>0.93</v>
      </c>
      <c r="BJ1423" s="25">
        <v>13.020000000000001</v>
      </c>
      <c r="BK1423" s="25">
        <v>13.020000000000001</v>
      </c>
      <c r="BL1423" s="25">
        <v>0</v>
      </c>
      <c r="BM1423" s="25">
        <v>25.110000000000003</v>
      </c>
      <c r="BN1423" s="25">
        <v>15.81</v>
      </c>
      <c r="BO1423" t="s">
        <v>40</v>
      </c>
    </row>
    <row r="1424" spans="1:67" x14ac:dyDescent="0.25">
      <c r="A1424" s="6">
        <v>45116</v>
      </c>
      <c r="B1424" t="s">
        <v>13</v>
      </c>
      <c r="C1424">
        <v>9</v>
      </c>
      <c r="D1424">
        <f t="shared" si="151"/>
        <v>420.36</v>
      </c>
      <c r="E1424">
        <f t="shared" si="152"/>
        <v>75.329999999999941</v>
      </c>
      <c r="F1424">
        <f t="shared" si="153"/>
        <v>130.20000000000002</v>
      </c>
      <c r="G1424">
        <f t="shared" si="154"/>
        <v>134.85000000000002</v>
      </c>
      <c r="H1424">
        <f t="shared" si="155"/>
        <v>79.98</v>
      </c>
      <c r="I1424">
        <v>0</v>
      </c>
      <c r="J1424" s="22">
        <v>0.33479999999999999</v>
      </c>
      <c r="K1424" s="22">
        <v>0.52080000000000004</v>
      </c>
      <c r="L1424" s="22">
        <v>0.74400000000000011</v>
      </c>
      <c r="M1424" s="22">
        <v>0.8277000000000001</v>
      </c>
      <c r="N1424" s="22">
        <v>0.71610000000000007</v>
      </c>
      <c r="O1424" s="24">
        <v>0.44640000000000002</v>
      </c>
      <c r="P1424" s="24">
        <v>0.67890000000000006</v>
      </c>
      <c r="Q1424" s="24">
        <v>0.67890000000000006</v>
      </c>
      <c r="R1424" s="24">
        <v>0.79980000000000007</v>
      </c>
      <c r="S1424" s="24">
        <v>0.63240000000000007</v>
      </c>
      <c r="T1424" s="24">
        <v>0.68820000000000003</v>
      </c>
      <c r="U1424" s="24">
        <v>0.38130000000000003</v>
      </c>
      <c r="V1424" s="24">
        <v>0.43710000000000004</v>
      </c>
      <c r="W1424" s="24">
        <v>0.38130000000000003</v>
      </c>
      <c r="X1424" s="24">
        <v>0.88350000000000006</v>
      </c>
      <c r="Y1424" s="24">
        <v>0.39990000000000003</v>
      </c>
      <c r="Z1424" s="24">
        <v>0.65100000000000013</v>
      </c>
      <c r="AA1424" s="25">
        <v>29.76</v>
      </c>
      <c r="AB1424" s="25">
        <v>11.16</v>
      </c>
      <c r="AC1424" s="25">
        <v>0.93</v>
      </c>
      <c r="AD1424" s="25">
        <v>0</v>
      </c>
      <c r="AE1424" s="25">
        <v>7.44</v>
      </c>
      <c r="AF1424" s="25">
        <v>7.44</v>
      </c>
      <c r="AG1424" s="25">
        <v>36.270000000000003</v>
      </c>
      <c r="AH1424" s="25">
        <v>26.040000000000003</v>
      </c>
      <c r="AI1424" s="25">
        <v>3.72</v>
      </c>
      <c r="AJ1424" s="25">
        <v>7.44</v>
      </c>
      <c r="AK1424" s="25">
        <v>0.93</v>
      </c>
      <c r="AL1424" s="25">
        <v>32.550000000000004</v>
      </c>
      <c r="AM1424" s="25">
        <v>0</v>
      </c>
      <c r="AN1424" s="25">
        <v>0</v>
      </c>
      <c r="AO1424" s="25">
        <v>1.86</v>
      </c>
      <c r="AP1424" s="25">
        <v>7.44</v>
      </c>
      <c r="AQ1424" s="25">
        <v>19.53</v>
      </c>
      <c r="AR1424" s="25">
        <v>3.72</v>
      </c>
      <c r="AS1424" s="25">
        <v>11.16</v>
      </c>
      <c r="AT1424" s="25">
        <v>3.72</v>
      </c>
      <c r="AU1424" s="25">
        <v>7.44</v>
      </c>
      <c r="AV1424" s="25">
        <v>1.86</v>
      </c>
      <c r="AW1424" s="25">
        <v>25.110000000000003</v>
      </c>
      <c r="AX1424" s="25">
        <v>3.72</v>
      </c>
      <c r="AY1424" s="25">
        <v>8.370000000000001</v>
      </c>
      <c r="AZ1424" s="25">
        <v>13.020000000000001</v>
      </c>
      <c r="BA1424" s="25">
        <v>16.740000000000002</v>
      </c>
      <c r="BB1424" s="25">
        <v>27.900000000000002</v>
      </c>
      <c r="BC1424" s="25">
        <v>9.3000000000000007</v>
      </c>
      <c r="BD1424" s="25">
        <v>21.39</v>
      </c>
      <c r="BE1424" s="25">
        <v>3.72</v>
      </c>
      <c r="BF1424" s="25">
        <v>1.86</v>
      </c>
      <c r="BG1424" s="25">
        <v>6.5100000000000007</v>
      </c>
      <c r="BH1424" s="25">
        <v>8.3699999999999477</v>
      </c>
      <c r="BI1424" s="25">
        <v>1.86</v>
      </c>
      <c r="BJ1424" s="25">
        <v>27.900000000000002</v>
      </c>
      <c r="BK1424" s="25">
        <v>0</v>
      </c>
      <c r="BL1424" s="25">
        <v>0</v>
      </c>
      <c r="BM1424" s="25">
        <v>19.53</v>
      </c>
      <c r="BN1424" s="25">
        <v>5.58</v>
      </c>
      <c r="BO1424" t="s">
        <v>40</v>
      </c>
    </row>
    <row r="1425" spans="1:67" x14ac:dyDescent="0.25">
      <c r="A1425" s="6">
        <v>45117</v>
      </c>
      <c r="B1425" t="s">
        <v>13</v>
      </c>
      <c r="C1425">
        <v>10</v>
      </c>
      <c r="D1425">
        <f t="shared" si="151"/>
        <v>462.21000000000009</v>
      </c>
      <c r="E1425">
        <f t="shared" si="152"/>
        <v>79.98</v>
      </c>
      <c r="F1425">
        <f t="shared" si="153"/>
        <v>141.36000000000001</v>
      </c>
      <c r="G1425">
        <f t="shared" si="154"/>
        <v>143.22</v>
      </c>
      <c r="H1425">
        <f t="shared" si="155"/>
        <v>97.65000000000002</v>
      </c>
      <c r="I1425">
        <v>0</v>
      </c>
      <c r="J1425" s="22">
        <v>0.83700000000000008</v>
      </c>
      <c r="K1425" s="22">
        <v>0.70680000000000009</v>
      </c>
      <c r="L1425" s="22">
        <v>0.70680000000000009</v>
      </c>
      <c r="M1425" s="22">
        <v>0.84630000000000005</v>
      </c>
      <c r="N1425" s="22">
        <v>0.63240000000000007</v>
      </c>
      <c r="O1425" s="24">
        <v>0.6231000000000001</v>
      </c>
      <c r="P1425" s="24">
        <v>0.5766</v>
      </c>
      <c r="Q1425" s="24">
        <v>0.69750000000000001</v>
      </c>
      <c r="R1425" s="24">
        <v>0.90210000000000001</v>
      </c>
      <c r="S1425" s="24">
        <v>0.56730000000000003</v>
      </c>
      <c r="T1425" s="24">
        <v>0.66959999999999997</v>
      </c>
      <c r="U1425" s="24">
        <v>0.65100000000000013</v>
      </c>
      <c r="V1425" s="24">
        <v>0.89280000000000004</v>
      </c>
      <c r="W1425" s="24">
        <v>0.50220000000000009</v>
      </c>
      <c r="X1425" s="24">
        <v>0.63240000000000007</v>
      </c>
      <c r="Y1425" s="24">
        <v>0.27900000000000003</v>
      </c>
      <c r="Z1425" s="24">
        <v>0.30690000000000001</v>
      </c>
      <c r="AA1425" s="25">
        <v>13.020000000000001</v>
      </c>
      <c r="AB1425" s="25">
        <v>0</v>
      </c>
      <c r="AC1425" s="25">
        <v>34.410000000000004</v>
      </c>
      <c r="AD1425" s="25">
        <v>0</v>
      </c>
      <c r="AE1425" s="25">
        <v>0</v>
      </c>
      <c r="AF1425" s="25">
        <v>18.600000000000001</v>
      </c>
      <c r="AG1425" s="25">
        <v>14.88</v>
      </c>
      <c r="AH1425" s="25">
        <v>16.740000000000002</v>
      </c>
      <c r="AI1425" s="25">
        <v>11.16</v>
      </c>
      <c r="AJ1425" s="25">
        <v>32.550000000000004</v>
      </c>
      <c r="AK1425" s="25">
        <v>0</v>
      </c>
      <c r="AL1425" s="25">
        <v>13.020000000000001</v>
      </c>
      <c r="AM1425" s="25">
        <v>19.53</v>
      </c>
      <c r="AN1425" s="25">
        <v>26.040000000000003</v>
      </c>
      <c r="AO1425" s="25">
        <v>7.44</v>
      </c>
      <c r="AP1425" s="25">
        <v>0</v>
      </c>
      <c r="AQ1425" s="25">
        <v>15.81</v>
      </c>
      <c r="AR1425" s="25">
        <v>8.370000000000001</v>
      </c>
      <c r="AS1425" s="25">
        <v>0.93</v>
      </c>
      <c r="AT1425" s="25">
        <v>6.5100000000000007</v>
      </c>
      <c r="AU1425" s="25">
        <v>4.6500000000000004</v>
      </c>
      <c r="AV1425" s="25">
        <v>8.370000000000001</v>
      </c>
      <c r="AW1425" s="25">
        <v>22.32</v>
      </c>
      <c r="AX1425" s="25">
        <v>2.79</v>
      </c>
      <c r="AY1425" s="25">
        <v>28.830000000000002</v>
      </c>
      <c r="AZ1425" s="25">
        <v>47.43</v>
      </c>
      <c r="BA1425" s="25">
        <v>0</v>
      </c>
      <c r="BB1425" s="25">
        <v>0</v>
      </c>
      <c r="BC1425" s="25">
        <v>14.88</v>
      </c>
      <c r="BD1425" s="25">
        <v>13.950000000000001</v>
      </c>
      <c r="BE1425" s="25">
        <v>0</v>
      </c>
      <c r="BF1425" s="25">
        <v>0.93</v>
      </c>
      <c r="BG1425" s="25">
        <v>8.370000000000001</v>
      </c>
      <c r="BH1425" s="25">
        <v>0</v>
      </c>
      <c r="BI1425" s="25">
        <v>11.16</v>
      </c>
      <c r="BJ1425" s="25">
        <v>4.6500000000000004</v>
      </c>
      <c r="BK1425" s="25">
        <v>20.46</v>
      </c>
      <c r="BL1425" s="25">
        <v>12.09</v>
      </c>
      <c r="BM1425" s="25">
        <v>8.370000000000001</v>
      </c>
      <c r="BN1425" s="25">
        <v>13.950000000000001</v>
      </c>
      <c r="BO1425" t="s">
        <v>40</v>
      </c>
    </row>
    <row r="1426" spans="1:67" x14ac:dyDescent="0.25">
      <c r="A1426" s="6">
        <v>45118</v>
      </c>
      <c r="B1426" t="s">
        <v>13</v>
      </c>
      <c r="C1426">
        <v>11</v>
      </c>
      <c r="D1426">
        <f t="shared" si="151"/>
        <v>392.46000000000004</v>
      </c>
      <c r="E1426">
        <f t="shared" si="152"/>
        <v>160.89000000000001</v>
      </c>
      <c r="F1426">
        <f t="shared" si="153"/>
        <v>127.41000000000001</v>
      </c>
      <c r="G1426">
        <f t="shared" si="154"/>
        <v>68.820000000000007</v>
      </c>
      <c r="H1426">
        <f t="shared" si="155"/>
        <v>35.340000000000003</v>
      </c>
      <c r="I1426">
        <v>0</v>
      </c>
      <c r="J1426" s="22">
        <v>0.33479999999999999</v>
      </c>
      <c r="K1426" s="22">
        <v>0.47430000000000005</v>
      </c>
      <c r="L1426" s="22">
        <v>0.71610000000000007</v>
      </c>
      <c r="M1426" s="22">
        <v>0.74400000000000011</v>
      </c>
      <c r="N1426" s="22">
        <v>0.1953</v>
      </c>
      <c r="O1426" s="24">
        <v>0.87420000000000009</v>
      </c>
      <c r="P1426" s="24">
        <v>0.86490000000000011</v>
      </c>
      <c r="Q1426" s="24">
        <v>0.69750000000000001</v>
      </c>
      <c r="R1426" s="24">
        <v>0.72540000000000004</v>
      </c>
      <c r="S1426" s="24">
        <v>0.70680000000000009</v>
      </c>
      <c r="T1426" s="24">
        <v>0.55800000000000005</v>
      </c>
      <c r="U1426" s="24">
        <v>0.48360000000000003</v>
      </c>
      <c r="V1426" s="24">
        <v>0.78120000000000001</v>
      </c>
      <c r="W1426" s="24">
        <v>0.37200000000000005</v>
      </c>
      <c r="X1426" s="24">
        <v>0.75330000000000008</v>
      </c>
      <c r="Y1426" s="24">
        <v>0.79049999999999998</v>
      </c>
      <c r="Z1426" s="24">
        <v>0.41850000000000004</v>
      </c>
      <c r="AA1426" s="25">
        <v>32.550000000000004</v>
      </c>
      <c r="AB1426" s="25">
        <v>0</v>
      </c>
      <c r="AC1426" s="25">
        <v>3.72</v>
      </c>
      <c r="AD1426" s="25">
        <v>21.39</v>
      </c>
      <c r="AE1426" s="25">
        <v>0</v>
      </c>
      <c r="AF1426" s="25">
        <v>5.58</v>
      </c>
      <c r="AG1426" s="25">
        <v>34.410000000000004</v>
      </c>
      <c r="AH1426" s="25">
        <v>4.6500000000000004</v>
      </c>
      <c r="AI1426" s="25">
        <v>0</v>
      </c>
      <c r="AJ1426" s="25">
        <v>25.110000000000003</v>
      </c>
      <c r="AK1426" s="25">
        <v>13.950000000000001</v>
      </c>
      <c r="AL1426" s="25">
        <v>3.72</v>
      </c>
      <c r="AM1426" s="25">
        <v>0</v>
      </c>
      <c r="AN1426" s="25">
        <v>10.23</v>
      </c>
      <c r="AO1426" s="25">
        <v>7.44</v>
      </c>
      <c r="AP1426" s="25">
        <v>12.09</v>
      </c>
      <c r="AQ1426" s="25">
        <v>0</v>
      </c>
      <c r="AR1426" s="25">
        <v>0</v>
      </c>
      <c r="AS1426" s="25">
        <v>0</v>
      </c>
      <c r="AT1426" s="25">
        <v>1.86</v>
      </c>
      <c r="AU1426" s="25">
        <v>28.830000000000002</v>
      </c>
      <c r="AV1426" s="25">
        <v>8.370000000000001</v>
      </c>
      <c r="AW1426" s="25">
        <v>0</v>
      </c>
      <c r="AX1426" s="25">
        <v>6.5100000000000007</v>
      </c>
      <c r="AY1426" s="25">
        <v>1.86</v>
      </c>
      <c r="AZ1426" s="25">
        <v>16.740000000000002</v>
      </c>
      <c r="BA1426" s="25">
        <v>0.93</v>
      </c>
      <c r="BB1426" s="25">
        <v>5.58</v>
      </c>
      <c r="BC1426" s="25">
        <v>0</v>
      </c>
      <c r="BD1426" s="25">
        <v>0</v>
      </c>
      <c r="BE1426" s="25">
        <v>0</v>
      </c>
      <c r="BF1426" s="25">
        <v>9.3000000000000007</v>
      </c>
      <c r="BG1426" s="25">
        <v>48.36</v>
      </c>
      <c r="BH1426" s="25">
        <v>13.950000000000001</v>
      </c>
      <c r="BI1426" s="25">
        <v>28.830000000000002</v>
      </c>
      <c r="BJ1426" s="25">
        <v>16.740000000000002</v>
      </c>
      <c r="BK1426" s="25">
        <v>0</v>
      </c>
      <c r="BL1426" s="25">
        <v>14.88</v>
      </c>
      <c r="BM1426" s="25">
        <v>13.020000000000001</v>
      </c>
      <c r="BN1426" s="25">
        <v>15.81</v>
      </c>
      <c r="BO1426" t="s">
        <v>40</v>
      </c>
    </row>
    <row r="1427" spans="1:67" x14ac:dyDescent="0.25">
      <c r="A1427" s="6">
        <v>45119</v>
      </c>
      <c r="B1427" t="s">
        <v>13</v>
      </c>
      <c r="C1427">
        <v>12</v>
      </c>
      <c r="D1427">
        <f t="shared" si="151"/>
        <v>474.30000000000007</v>
      </c>
      <c r="E1427">
        <f t="shared" si="152"/>
        <v>75.330000000000013</v>
      </c>
      <c r="F1427">
        <f t="shared" si="153"/>
        <v>136.71000000000004</v>
      </c>
      <c r="G1427">
        <f t="shared" si="154"/>
        <v>131.13000000000002</v>
      </c>
      <c r="H1427">
        <f t="shared" si="155"/>
        <v>131.13000000000002</v>
      </c>
      <c r="I1427">
        <v>0</v>
      </c>
      <c r="J1427" s="22">
        <v>0.32550000000000007</v>
      </c>
      <c r="K1427" s="22">
        <v>0.6603</v>
      </c>
      <c r="L1427" s="22">
        <v>0.69750000000000001</v>
      </c>
      <c r="M1427" s="22">
        <v>0.8277000000000001</v>
      </c>
      <c r="N1427" s="22">
        <v>0.81840000000000002</v>
      </c>
      <c r="O1427" s="24">
        <v>0.63240000000000007</v>
      </c>
      <c r="P1427" s="24">
        <v>0.53939999999999999</v>
      </c>
      <c r="Q1427" s="24">
        <v>0.56730000000000003</v>
      </c>
      <c r="R1427" s="24">
        <v>0.51150000000000007</v>
      </c>
      <c r="S1427" s="24">
        <v>0.79049999999999998</v>
      </c>
      <c r="T1427" s="24">
        <v>0.89280000000000004</v>
      </c>
      <c r="U1427" s="24">
        <v>0.88350000000000006</v>
      </c>
      <c r="V1427" s="24">
        <v>0.90210000000000001</v>
      </c>
      <c r="W1427" s="24">
        <v>0.80910000000000004</v>
      </c>
      <c r="X1427" s="24">
        <v>0.85560000000000003</v>
      </c>
      <c r="Y1427" s="24">
        <v>0.37200000000000005</v>
      </c>
      <c r="Z1427" s="24">
        <v>0.77190000000000014</v>
      </c>
      <c r="AA1427" s="25">
        <v>10.23</v>
      </c>
      <c r="AB1427" s="25">
        <v>5.58</v>
      </c>
      <c r="AC1427" s="25">
        <v>0</v>
      </c>
      <c r="AD1427" s="25">
        <v>4.6500000000000004</v>
      </c>
      <c r="AE1427" s="25">
        <v>25.110000000000003</v>
      </c>
      <c r="AF1427" s="25">
        <v>18.600000000000001</v>
      </c>
      <c r="AG1427" s="25">
        <v>0</v>
      </c>
      <c r="AH1427" s="25">
        <v>16.740000000000002</v>
      </c>
      <c r="AI1427" s="25">
        <v>22.32</v>
      </c>
      <c r="AJ1427" s="25">
        <v>33.480000000000004</v>
      </c>
      <c r="AK1427" s="25">
        <v>0</v>
      </c>
      <c r="AL1427" s="25">
        <v>4.6500000000000004</v>
      </c>
      <c r="AM1427" s="25">
        <v>0.93</v>
      </c>
      <c r="AN1427" s="25">
        <v>14.88</v>
      </c>
      <c r="AO1427" s="25">
        <v>1.86</v>
      </c>
      <c r="AP1427" s="25">
        <v>5.58</v>
      </c>
      <c r="AQ1427" s="25">
        <v>42.78</v>
      </c>
      <c r="AR1427" s="25">
        <v>20.46</v>
      </c>
      <c r="AS1427" s="25">
        <v>0</v>
      </c>
      <c r="AT1427" s="25">
        <v>39.99</v>
      </c>
      <c r="AU1427" s="25">
        <v>13.950000000000001</v>
      </c>
      <c r="AV1427" s="25">
        <v>37.200000000000003</v>
      </c>
      <c r="AW1427" s="25">
        <v>19.53</v>
      </c>
      <c r="AX1427" s="25">
        <v>0</v>
      </c>
      <c r="AY1427" s="25">
        <v>12.09</v>
      </c>
      <c r="AZ1427" s="25">
        <v>14.88</v>
      </c>
      <c r="BA1427" s="25">
        <v>1.86</v>
      </c>
      <c r="BB1427" s="25">
        <v>6.5100000000000007</v>
      </c>
      <c r="BC1427" s="25">
        <v>0</v>
      </c>
      <c r="BD1427" s="25">
        <v>25.110000000000003</v>
      </c>
      <c r="BE1427" s="25">
        <v>0</v>
      </c>
      <c r="BF1427" s="25">
        <v>39.06</v>
      </c>
      <c r="BG1427" s="25">
        <v>0</v>
      </c>
      <c r="BH1427" s="25">
        <v>0</v>
      </c>
      <c r="BI1427" s="25">
        <v>23.25</v>
      </c>
      <c r="BJ1427" s="25">
        <v>2.79</v>
      </c>
      <c r="BK1427" s="25">
        <v>0</v>
      </c>
      <c r="BL1427" s="25">
        <v>5.58</v>
      </c>
      <c r="BM1427" s="25">
        <v>4.6500000000000004</v>
      </c>
      <c r="BN1427" s="25">
        <v>0</v>
      </c>
      <c r="BO1427" t="s">
        <v>40</v>
      </c>
    </row>
    <row r="1428" spans="1:67" x14ac:dyDescent="0.25">
      <c r="A1428" s="6">
        <v>45120</v>
      </c>
      <c r="B1428" t="s">
        <v>13</v>
      </c>
      <c r="C1428">
        <v>13</v>
      </c>
      <c r="D1428">
        <f t="shared" si="151"/>
        <v>395.25</v>
      </c>
      <c r="E1428">
        <f t="shared" si="152"/>
        <v>73.47</v>
      </c>
      <c r="F1428">
        <f t="shared" si="153"/>
        <v>154.38000000000002</v>
      </c>
      <c r="G1428">
        <f t="shared" si="154"/>
        <v>108.81</v>
      </c>
      <c r="H1428">
        <f t="shared" si="155"/>
        <v>58.59</v>
      </c>
      <c r="I1428">
        <v>0</v>
      </c>
      <c r="J1428" s="22">
        <v>0.17670000000000002</v>
      </c>
      <c r="K1428" s="22">
        <v>0.6231000000000001</v>
      </c>
      <c r="L1428" s="22">
        <v>0.86490000000000011</v>
      </c>
      <c r="M1428" s="22">
        <v>0.83700000000000008</v>
      </c>
      <c r="N1428" s="22">
        <v>0.90210000000000001</v>
      </c>
      <c r="O1428" s="24">
        <v>0.80910000000000004</v>
      </c>
      <c r="P1428" s="24">
        <v>0.49290000000000006</v>
      </c>
      <c r="Q1428" s="24">
        <v>0.55800000000000005</v>
      </c>
      <c r="R1428" s="24">
        <v>0.51150000000000007</v>
      </c>
      <c r="S1428" s="24">
        <v>0.80910000000000004</v>
      </c>
      <c r="T1428" s="24">
        <v>0.5766</v>
      </c>
      <c r="U1428" s="24">
        <v>0.86490000000000011</v>
      </c>
      <c r="V1428" s="24">
        <v>0.93</v>
      </c>
      <c r="W1428" s="24">
        <v>0.75330000000000008</v>
      </c>
      <c r="X1428" s="24">
        <v>0.71610000000000007</v>
      </c>
      <c r="Y1428" s="24">
        <v>0.76260000000000006</v>
      </c>
      <c r="Z1428" s="24">
        <v>0.70680000000000009</v>
      </c>
      <c r="AA1428" s="25">
        <v>22.32</v>
      </c>
      <c r="AB1428" s="25">
        <v>2.79</v>
      </c>
      <c r="AC1428" s="25">
        <v>20.46</v>
      </c>
      <c r="AD1428" s="25">
        <v>13.020000000000001</v>
      </c>
      <c r="AE1428" s="25">
        <v>10.23</v>
      </c>
      <c r="AF1428" s="25">
        <v>25.110000000000003</v>
      </c>
      <c r="AG1428" s="25">
        <v>13.020000000000001</v>
      </c>
      <c r="AH1428" s="25">
        <v>6.5100000000000007</v>
      </c>
      <c r="AI1428" s="25">
        <v>12.09</v>
      </c>
      <c r="AJ1428" s="25">
        <v>28.830000000000002</v>
      </c>
      <c r="AK1428" s="25">
        <v>14.88</v>
      </c>
      <c r="AL1428" s="25">
        <v>0</v>
      </c>
      <c r="AM1428" s="25">
        <v>0</v>
      </c>
      <c r="AN1428" s="25">
        <v>0</v>
      </c>
      <c r="AO1428" s="25">
        <v>5.58</v>
      </c>
      <c r="AP1428" s="25">
        <v>3.72</v>
      </c>
      <c r="AQ1428" s="25">
        <v>4.6500000000000004</v>
      </c>
      <c r="AR1428" s="25">
        <v>0</v>
      </c>
      <c r="AS1428" s="25">
        <v>42.78</v>
      </c>
      <c r="AT1428" s="25">
        <v>1.86</v>
      </c>
      <c r="AU1428" s="25">
        <v>0.93</v>
      </c>
      <c r="AV1428" s="25">
        <v>1.86</v>
      </c>
      <c r="AW1428" s="25">
        <v>0</v>
      </c>
      <c r="AX1428" s="25">
        <v>33.480000000000004</v>
      </c>
      <c r="AY1428" s="25">
        <v>1.86</v>
      </c>
      <c r="AZ1428" s="25">
        <v>3.72</v>
      </c>
      <c r="BA1428" s="25">
        <v>21.39</v>
      </c>
      <c r="BB1428" s="25">
        <v>2.79</v>
      </c>
      <c r="BC1428" s="25">
        <v>0</v>
      </c>
      <c r="BD1428" s="25">
        <v>42.78</v>
      </c>
      <c r="BE1428" s="25">
        <v>17.670000000000002</v>
      </c>
      <c r="BF1428" s="25">
        <v>0</v>
      </c>
      <c r="BG1428" s="25">
        <v>0</v>
      </c>
      <c r="BH1428" s="25">
        <v>3.72</v>
      </c>
      <c r="BI1428" s="25">
        <v>8.370000000000001</v>
      </c>
      <c r="BJ1428" s="25">
        <v>0</v>
      </c>
      <c r="BK1428" s="25">
        <v>12.09</v>
      </c>
      <c r="BL1428" s="25">
        <v>6.5100000000000007</v>
      </c>
      <c r="BM1428" s="25">
        <v>25.110000000000003</v>
      </c>
      <c r="BN1428" s="25">
        <v>0</v>
      </c>
      <c r="BO1428" t="s">
        <v>40</v>
      </c>
    </row>
    <row r="1429" spans="1:67" x14ac:dyDescent="0.25">
      <c r="A1429" s="6">
        <v>45121</v>
      </c>
      <c r="B1429" t="s">
        <v>13</v>
      </c>
      <c r="C1429">
        <v>14</v>
      </c>
      <c r="D1429">
        <f t="shared" si="151"/>
        <v>568.23</v>
      </c>
      <c r="E1429">
        <f t="shared" si="152"/>
        <v>159.03</v>
      </c>
      <c r="F1429">
        <f t="shared" si="153"/>
        <v>159.03000000000003</v>
      </c>
      <c r="G1429">
        <f t="shared" si="154"/>
        <v>109.74000000000001</v>
      </c>
      <c r="H1429">
        <f t="shared" si="155"/>
        <v>140.42999999999998</v>
      </c>
      <c r="I1429">
        <v>0</v>
      </c>
      <c r="J1429" s="22">
        <v>0.85560000000000003</v>
      </c>
      <c r="K1429" s="22">
        <v>0.71610000000000007</v>
      </c>
      <c r="L1429" s="22">
        <v>0.65100000000000013</v>
      </c>
      <c r="M1429" s="22">
        <v>0.74400000000000011</v>
      </c>
      <c r="N1429" s="22">
        <v>0.89280000000000004</v>
      </c>
      <c r="O1429" s="24">
        <v>0.60450000000000004</v>
      </c>
      <c r="P1429" s="24">
        <v>0.66959999999999997</v>
      </c>
      <c r="Q1429" s="24">
        <v>0.56730000000000003</v>
      </c>
      <c r="R1429" s="24">
        <v>0.87420000000000009</v>
      </c>
      <c r="S1429" s="24">
        <v>0.68820000000000003</v>
      </c>
      <c r="T1429" s="24">
        <v>0.54869999999999997</v>
      </c>
      <c r="U1429" s="24">
        <v>0.90210000000000001</v>
      </c>
      <c r="V1429" s="24">
        <v>0.30690000000000001</v>
      </c>
      <c r="W1429" s="24">
        <v>0.24180000000000001</v>
      </c>
      <c r="X1429" s="24">
        <v>0.83700000000000008</v>
      </c>
      <c r="Y1429" s="24">
        <v>0.72540000000000004</v>
      </c>
      <c r="Z1429" s="24">
        <v>0.79049999999999998</v>
      </c>
      <c r="AA1429" s="25">
        <v>0</v>
      </c>
      <c r="AB1429" s="25">
        <v>5.58</v>
      </c>
      <c r="AC1429" s="25">
        <v>6.5100000000000007</v>
      </c>
      <c r="AD1429" s="25">
        <v>11.16</v>
      </c>
      <c r="AE1429" s="25">
        <v>13.950000000000001</v>
      </c>
      <c r="AF1429" s="25">
        <v>29.76</v>
      </c>
      <c r="AG1429" s="25">
        <v>26.040000000000003</v>
      </c>
      <c r="AH1429" s="25">
        <v>51.150000000000006</v>
      </c>
      <c r="AI1429" s="25">
        <v>8.370000000000001</v>
      </c>
      <c r="AJ1429" s="25">
        <v>6.5100000000000007</v>
      </c>
      <c r="AK1429" s="25">
        <v>38.130000000000003</v>
      </c>
      <c r="AL1429" s="25">
        <v>20.46</v>
      </c>
      <c r="AM1429" s="25">
        <v>1.86</v>
      </c>
      <c r="AN1429" s="25">
        <v>2.79</v>
      </c>
      <c r="AO1429" s="25">
        <v>4.6500000000000004</v>
      </c>
      <c r="AP1429" s="25">
        <v>47.43</v>
      </c>
      <c r="AQ1429" s="25">
        <v>14.88</v>
      </c>
      <c r="AR1429" s="25">
        <v>22.32</v>
      </c>
      <c r="AS1429" s="25">
        <v>18.600000000000001</v>
      </c>
      <c r="AT1429" s="25">
        <v>7.44</v>
      </c>
      <c r="AU1429" s="25">
        <v>14.88</v>
      </c>
      <c r="AV1429" s="25">
        <v>6.5100000000000007</v>
      </c>
      <c r="AW1429" s="25">
        <v>27.900000000000002</v>
      </c>
      <c r="AX1429" s="25">
        <v>0</v>
      </c>
      <c r="AY1429" s="25">
        <v>8.370000000000001</v>
      </c>
      <c r="AZ1429" s="25">
        <v>0</v>
      </c>
      <c r="BA1429" s="25">
        <v>0</v>
      </c>
      <c r="BB1429" s="25">
        <v>20.46</v>
      </c>
      <c r="BC1429" s="25">
        <v>0</v>
      </c>
      <c r="BD1429" s="25">
        <v>31.62</v>
      </c>
      <c r="BE1429" s="25">
        <v>5.58</v>
      </c>
      <c r="BF1429" s="25">
        <v>15.81</v>
      </c>
      <c r="BG1429" s="25">
        <v>4.6500000000000004</v>
      </c>
      <c r="BH1429" s="25">
        <v>31.62</v>
      </c>
      <c r="BI1429" s="25">
        <v>45.57</v>
      </c>
      <c r="BJ1429" s="25">
        <v>7.44</v>
      </c>
      <c r="BK1429" s="25">
        <v>13.950000000000001</v>
      </c>
      <c r="BL1429" s="25">
        <v>6.5100000000000007</v>
      </c>
      <c r="BM1429" s="25">
        <v>27.900000000000002</v>
      </c>
      <c r="BN1429" s="25">
        <v>0</v>
      </c>
      <c r="BO1429" t="s">
        <v>40</v>
      </c>
    </row>
    <row r="1430" spans="1:67" x14ac:dyDescent="0.25">
      <c r="A1430" s="6">
        <v>45122</v>
      </c>
      <c r="B1430" t="s">
        <v>13</v>
      </c>
      <c r="C1430">
        <v>15</v>
      </c>
      <c r="D1430">
        <f t="shared" si="151"/>
        <v>431.52</v>
      </c>
      <c r="E1430">
        <f t="shared" si="152"/>
        <v>126.47999999999999</v>
      </c>
      <c r="F1430">
        <f t="shared" si="153"/>
        <v>125.55000000000001</v>
      </c>
      <c r="G1430">
        <f t="shared" si="154"/>
        <v>116.25</v>
      </c>
      <c r="H1430">
        <f t="shared" si="155"/>
        <v>63.24</v>
      </c>
      <c r="I1430">
        <v>0</v>
      </c>
      <c r="J1430" s="22">
        <v>0.65100000000000013</v>
      </c>
      <c r="K1430" s="22">
        <v>0.83700000000000008</v>
      </c>
      <c r="L1430" s="22">
        <v>0.63240000000000007</v>
      </c>
      <c r="M1430" s="22">
        <v>0.13950000000000001</v>
      </c>
      <c r="N1430" s="22">
        <v>0.42780000000000001</v>
      </c>
      <c r="O1430" s="24">
        <v>0.5766</v>
      </c>
      <c r="P1430" s="24">
        <v>0.61380000000000001</v>
      </c>
      <c r="Q1430" s="24">
        <v>0.67890000000000006</v>
      </c>
      <c r="R1430" s="24">
        <v>0.53939999999999999</v>
      </c>
      <c r="S1430" s="24">
        <v>0.54869999999999997</v>
      </c>
      <c r="T1430" s="24">
        <v>0.6603</v>
      </c>
      <c r="U1430" s="24">
        <v>0.41850000000000004</v>
      </c>
      <c r="V1430" s="24">
        <v>0.68820000000000003</v>
      </c>
      <c r="W1430" s="24">
        <v>0.88350000000000006</v>
      </c>
      <c r="X1430" s="24">
        <v>0.87420000000000009</v>
      </c>
      <c r="Y1430" s="24">
        <v>0.52080000000000004</v>
      </c>
      <c r="Z1430" s="24">
        <v>0.56730000000000003</v>
      </c>
      <c r="AA1430" s="25">
        <v>23.25</v>
      </c>
      <c r="AB1430" s="25">
        <v>22.32</v>
      </c>
      <c r="AC1430" s="25">
        <v>0</v>
      </c>
      <c r="AD1430" s="25">
        <v>9.3000000000000007</v>
      </c>
      <c r="AE1430" s="25">
        <v>1.86</v>
      </c>
      <c r="AF1430" s="25">
        <v>30.69</v>
      </c>
      <c r="AG1430" s="25">
        <v>0</v>
      </c>
      <c r="AH1430" s="25">
        <v>0</v>
      </c>
      <c r="AI1430" s="25">
        <v>26.040000000000003</v>
      </c>
      <c r="AJ1430" s="25">
        <v>12.09</v>
      </c>
      <c r="AK1430" s="25">
        <v>14.88</v>
      </c>
      <c r="AL1430" s="25">
        <v>0</v>
      </c>
      <c r="AM1430" s="25">
        <v>0</v>
      </c>
      <c r="AN1430" s="25">
        <v>29.76</v>
      </c>
      <c r="AO1430" s="25">
        <v>11.16</v>
      </c>
      <c r="AP1430" s="25">
        <v>4.6500000000000004</v>
      </c>
      <c r="AQ1430" s="25">
        <v>0</v>
      </c>
      <c r="AR1430" s="25">
        <v>3.72</v>
      </c>
      <c r="AS1430" s="25">
        <v>11.16</v>
      </c>
      <c r="AT1430" s="25">
        <v>2.79</v>
      </c>
      <c r="AU1430" s="25">
        <v>0</v>
      </c>
      <c r="AV1430" s="25">
        <v>0</v>
      </c>
      <c r="AW1430" s="25">
        <v>15.81</v>
      </c>
      <c r="AX1430" s="25">
        <v>0</v>
      </c>
      <c r="AY1430" s="25">
        <v>28.830000000000002</v>
      </c>
      <c r="AZ1430" s="25">
        <v>6.5100000000000007</v>
      </c>
      <c r="BA1430" s="25">
        <v>36.270000000000003</v>
      </c>
      <c r="BB1430" s="25">
        <v>28.830000000000002</v>
      </c>
      <c r="BC1430" s="25">
        <v>0</v>
      </c>
      <c r="BD1430" s="25">
        <v>0</v>
      </c>
      <c r="BE1430" s="25">
        <v>12.09</v>
      </c>
      <c r="BF1430" s="25">
        <v>5.58</v>
      </c>
      <c r="BG1430" s="25">
        <v>26.970000000000002</v>
      </c>
      <c r="BH1430" s="25">
        <v>4.6500000000000004</v>
      </c>
      <c r="BI1430" s="25">
        <v>1.86</v>
      </c>
      <c r="BJ1430" s="25">
        <v>18.600000000000001</v>
      </c>
      <c r="BK1430" s="25">
        <v>11.16</v>
      </c>
      <c r="BL1430" s="25">
        <v>23.25</v>
      </c>
      <c r="BM1430" s="25">
        <v>22.32</v>
      </c>
      <c r="BN1430" s="25">
        <v>0</v>
      </c>
      <c r="BO1430" t="s">
        <v>40</v>
      </c>
    </row>
    <row r="1431" spans="1:67" x14ac:dyDescent="0.25">
      <c r="A1431" s="6">
        <v>45123</v>
      </c>
      <c r="B1431" t="s">
        <v>13</v>
      </c>
      <c r="C1431">
        <v>16</v>
      </c>
      <c r="D1431">
        <f t="shared" si="151"/>
        <v>439.89</v>
      </c>
      <c r="E1431">
        <f t="shared" si="152"/>
        <v>119.97000000000001</v>
      </c>
      <c r="F1431">
        <f t="shared" si="153"/>
        <v>115.32000000000001</v>
      </c>
      <c r="G1431">
        <f t="shared" si="154"/>
        <v>96.72</v>
      </c>
      <c r="H1431">
        <f t="shared" si="155"/>
        <v>107.88000000000001</v>
      </c>
      <c r="I1431">
        <v>0</v>
      </c>
      <c r="J1431" s="22">
        <v>0.3906</v>
      </c>
      <c r="K1431" s="22">
        <v>0.44640000000000002</v>
      </c>
      <c r="L1431" s="22">
        <v>0.71610000000000007</v>
      </c>
      <c r="M1431" s="22">
        <v>0.75330000000000008</v>
      </c>
      <c r="N1431" s="22">
        <v>0.72540000000000004</v>
      </c>
      <c r="O1431" s="24">
        <v>0.92070000000000007</v>
      </c>
      <c r="P1431" s="24">
        <v>0.87420000000000009</v>
      </c>
      <c r="Q1431" s="24">
        <v>0.74400000000000011</v>
      </c>
      <c r="R1431" s="24">
        <v>0.86490000000000011</v>
      </c>
      <c r="S1431" s="24">
        <v>0.8277000000000001</v>
      </c>
      <c r="T1431" s="24">
        <v>0.56730000000000003</v>
      </c>
      <c r="U1431" s="24">
        <v>0.3906</v>
      </c>
      <c r="V1431" s="24">
        <v>0.87420000000000009</v>
      </c>
      <c r="W1431" s="24">
        <v>0.38130000000000003</v>
      </c>
      <c r="X1431" s="24">
        <v>0.83700000000000008</v>
      </c>
      <c r="Y1431" s="24">
        <v>0.65100000000000013</v>
      </c>
      <c r="Z1431" s="24">
        <v>0.87420000000000009</v>
      </c>
      <c r="AA1431" s="25">
        <v>21.39</v>
      </c>
      <c r="AB1431" s="25">
        <v>15.81</v>
      </c>
      <c r="AC1431" s="25">
        <v>0</v>
      </c>
      <c r="AD1431" s="25">
        <v>12.09</v>
      </c>
      <c r="AE1431" s="25">
        <v>0</v>
      </c>
      <c r="AF1431" s="25">
        <v>30.69</v>
      </c>
      <c r="AG1431" s="25">
        <v>9.3000000000000007</v>
      </c>
      <c r="AH1431" s="25">
        <v>0</v>
      </c>
      <c r="AI1431" s="25">
        <v>26.040000000000003</v>
      </c>
      <c r="AJ1431" s="25">
        <v>0</v>
      </c>
      <c r="AK1431" s="25">
        <v>0</v>
      </c>
      <c r="AL1431" s="25">
        <v>19.53</v>
      </c>
      <c r="AM1431" s="25">
        <v>15.81</v>
      </c>
      <c r="AN1431" s="25">
        <v>30.69</v>
      </c>
      <c r="AO1431" s="25">
        <v>26.970000000000002</v>
      </c>
      <c r="AP1431" s="25">
        <v>0</v>
      </c>
      <c r="AQ1431" s="25">
        <v>0</v>
      </c>
      <c r="AR1431" s="25">
        <v>6.5100000000000007</v>
      </c>
      <c r="AS1431" s="25">
        <v>8.370000000000001</v>
      </c>
      <c r="AT1431" s="25">
        <v>0</v>
      </c>
      <c r="AU1431" s="25">
        <v>4.6500000000000004</v>
      </c>
      <c r="AV1431" s="25">
        <v>14.88</v>
      </c>
      <c r="AW1431" s="25">
        <v>12.09</v>
      </c>
      <c r="AX1431" s="25">
        <v>14.88</v>
      </c>
      <c r="AY1431" s="25">
        <v>9.3000000000000007</v>
      </c>
      <c r="AZ1431" s="25">
        <v>0</v>
      </c>
      <c r="BA1431" s="25">
        <v>0</v>
      </c>
      <c r="BB1431" s="25">
        <v>6.5100000000000007</v>
      </c>
      <c r="BC1431" s="25">
        <v>34.410000000000004</v>
      </c>
      <c r="BD1431" s="25">
        <v>0</v>
      </c>
      <c r="BE1431" s="25">
        <v>7.44</v>
      </c>
      <c r="BF1431" s="25">
        <v>26.970000000000002</v>
      </c>
      <c r="BG1431" s="25">
        <v>38.130000000000003</v>
      </c>
      <c r="BH1431" s="25">
        <v>0</v>
      </c>
      <c r="BI1431" s="25">
        <v>2.79</v>
      </c>
      <c r="BJ1431" s="25">
        <v>9.3000000000000007</v>
      </c>
      <c r="BK1431" s="25">
        <v>28.830000000000002</v>
      </c>
      <c r="BL1431" s="25">
        <v>6.5100000000000007</v>
      </c>
      <c r="BM1431" s="25">
        <v>0</v>
      </c>
      <c r="BN1431" s="25">
        <v>0</v>
      </c>
      <c r="BO1431" t="s">
        <v>40</v>
      </c>
    </row>
    <row r="1432" spans="1:67" x14ac:dyDescent="0.25">
      <c r="A1432" s="6">
        <v>45124</v>
      </c>
      <c r="B1432" t="s">
        <v>13</v>
      </c>
      <c r="C1432">
        <v>17</v>
      </c>
      <c r="D1432">
        <f t="shared" si="151"/>
        <v>349.68</v>
      </c>
      <c r="E1432">
        <f t="shared" si="152"/>
        <v>41.850000000000009</v>
      </c>
      <c r="F1432">
        <f t="shared" si="153"/>
        <v>109.74000000000001</v>
      </c>
      <c r="G1432">
        <f t="shared" si="154"/>
        <v>129.27000000000001</v>
      </c>
      <c r="H1432">
        <f t="shared" si="155"/>
        <v>68.820000000000007</v>
      </c>
      <c r="I1432">
        <v>0</v>
      </c>
      <c r="J1432" s="22">
        <v>0.87420000000000009</v>
      </c>
      <c r="K1432" s="22">
        <v>0.90210000000000001</v>
      </c>
      <c r="L1432" s="22">
        <v>0.65100000000000013</v>
      </c>
      <c r="M1432" s="22">
        <v>0.81840000000000002</v>
      </c>
      <c r="N1432" s="22">
        <v>0.92070000000000007</v>
      </c>
      <c r="O1432" s="24">
        <v>0.72540000000000004</v>
      </c>
      <c r="P1432" s="24">
        <v>0.85560000000000003</v>
      </c>
      <c r="Q1432" s="24">
        <v>0.8277000000000001</v>
      </c>
      <c r="R1432" s="24">
        <v>0.39990000000000003</v>
      </c>
      <c r="S1432" s="24">
        <v>0.1953</v>
      </c>
      <c r="T1432" s="24">
        <v>0.65100000000000013</v>
      </c>
      <c r="U1432" s="24">
        <v>0.65100000000000013</v>
      </c>
      <c r="V1432" s="24">
        <v>0.83700000000000008</v>
      </c>
      <c r="W1432" s="24">
        <v>0.32550000000000007</v>
      </c>
      <c r="X1432" s="24">
        <v>0.54869999999999997</v>
      </c>
      <c r="Y1432" s="24">
        <v>0.53939999999999999</v>
      </c>
      <c r="Z1432" s="24">
        <v>0.92070000000000007</v>
      </c>
      <c r="AA1432" s="25">
        <v>19.53</v>
      </c>
      <c r="AB1432" s="25">
        <v>9.3000000000000007</v>
      </c>
      <c r="AC1432" s="25">
        <v>32.550000000000004</v>
      </c>
      <c r="AD1432" s="25">
        <v>0</v>
      </c>
      <c r="AE1432" s="25">
        <v>4.6500000000000004</v>
      </c>
      <c r="AF1432" s="25">
        <v>7.44</v>
      </c>
      <c r="AG1432" s="25">
        <v>2.79</v>
      </c>
      <c r="AH1432" s="25">
        <v>0</v>
      </c>
      <c r="AI1432" s="25">
        <v>22.32</v>
      </c>
      <c r="AJ1432" s="25">
        <v>11.16</v>
      </c>
      <c r="AK1432" s="25">
        <v>13.020000000000001</v>
      </c>
      <c r="AL1432" s="25">
        <v>0</v>
      </c>
      <c r="AM1432" s="25">
        <v>19.53</v>
      </c>
      <c r="AN1432" s="25">
        <v>13.020000000000001</v>
      </c>
      <c r="AO1432" s="25">
        <v>0</v>
      </c>
      <c r="AP1432" s="25">
        <v>7.44</v>
      </c>
      <c r="AQ1432" s="25">
        <v>0</v>
      </c>
      <c r="AR1432" s="25">
        <v>0</v>
      </c>
      <c r="AS1432" s="25">
        <v>9.3000000000000007</v>
      </c>
      <c r="AT1432" s="25">
        <v>19.53</v>
      </c>
      <c r="AU1432" s="25">
        <v>16.740000000000002</v>
      </c>
      <c r="AV1432" s="25">
        <v>29.76</v>
      </c>
      <c r="AW1432" s="25">
        <v>2.79</v>
      </c>
      <c r="AX1432" s="25">
        <v>26.040000000000003</v>
      </c>
      <c r="AY1432" s="25">
        <v>19.53</v>
      </c>
      <c r="AZ1432" s="25">
        <v>7.44</v>
      </c>
      <c r="BA1432" s="25">
        <v>0</v>
      </c>
      <c r="BB1432" s="25">
        <v>0.93</v>
      </c>
      <c r="BC1432" s="25">
        <v>0</v>
      </c>
      <c r="BD1432" s="25">
        <v>26.040000000000003</v>
      </c>
      <c r="BE1432" s="25">
        <v>0.93</v>
      </c>
      <c r="BF1432" s="25">
        <v>7.44</v>
      </c>
      <c r="BG1432" s="25">
        <v>19.53</v>
      </c>
      <c r="BH1432" s="25">
        <v>0</v>
      </c>
      <c r="BI1432" s="25">
        <v>5.58</v>
      </c>
      <c r="BJ1432" s="25">
        <v>0</v>
      </c>
      <c r="BK1432" s="25">
        <v>0</v>
      </c>
      <c r="BL1432" s="25">
        <v>0</v>
      </c>
      <c r="BM1432" s="25">
        <v>8.370000000000001</v>
      </c>
      <c r="BN1432" s="25">
        <v>0</v>
      </c>
      <c r="BO1432" t="s">
        <v>40</v>
      </c>
    </row>
    <row r="1433" spans="1:67" x14ac:dyDescent="0.25">
      <c r="A1433" s="6">
        <v>45125</v>
      </c>
      <c r="B1433" t="s">
        <v>13</v>
      </c>
      <c r="C1433">
        <v>18</v>
      </c>
      <c r="D1433">
        <f t="shared" si="151"/>
        <v>453.84</v>
      </c>
      <c r="E1433">
        <f t="shared" si="152"/>
        <v>100.44</v>
      </c>
      <c r="F1433">
        <f t="shared" si="153"/>
        <v>174.84</v>
      </c>
      <c r="G1433">
        <f t="shared" si="154"/>
        <v>85.560000000000016</v>
      </c>
      <c r="H1433">
        <f t="shared" si="155"/>
        <v>93</v>
      </c>
      <c r="I1433">
        <v>0</v>
      </c>
      <c r="J1433" s="22">
        <v>0.32550000000000007</v>
      </c>
      <c r="K1433" s="22">
        <v>0.48360000000000003</v>
      </c>
      <c r="L1433" s="22">
        <v>0.23250000000000001</v>
      </c>
      <c r="M1433" s="22">
        <v>0.79049999999999998</v>
      </c>
      <c r="N1433" s="22">
        <v>0.35340000000000005</v>
      </c>
      <c r="O1433" s="24">
        <v>0.85560000000000003</v>
      </c>
      <c r="P1433" s="24">
        <v>0.6231000000000001</v>
      </c>
      <c r="Q1433" s="24">
        <v>0.51150000000000007</v>
      </c>
      <c r="R1433" s="24">
        <v>0.74400000000000011</v>
      </c>
      <c r="S1433" s="24">
        <v>0.58590000000000009</v>
      </c>
      <c r="T1433" s="24">
        <v>0.74400000000000011</v>
      </c>
      <c r="U1433" s="24">
        <v>0.41850000000000004</v>
      </c>
      <c r="V1433" s="24">
        <v>0.55800000000000005</v>
      </c>
      <c r="W1433" s="24">
        <v>0.72540000000000004</v>
      </c>
      <c r="X1433" s="24">
        <v>0.72540000000000004</v>
      </c>
      <c r="Y1433" s="24">
        <v>0.35340000000000005</v>
      </c>
      <c r="Z1433" s="24">
        <v>0.67890000000000006</v>
      </c>
      <c r="AA1433" s="25">
        <v>0</v>
      </c>
      <c r="AB1433" s="25">
        <v>0</v>
      </c>
      <c r="AC1433" s="25">
        <v>15.81</v>
      </c>
      <c r="AD1433" s="25">
        <v>46.5</v>
      </c>
      <c r="AE1433" s="25">
        <v>0</v>
      </c>
      <c r="AF1433" s="25">
        <v>33.480000000000004</v>
      </c>
      <c r="AG1433" s="25">
        <v>7.44</v>
      </c>
      <c r="AH1433" s="25">
        <v>27.900000000000002</v>
      </c>
      <c r="AI1433" s="25">
        <v>17.670000000000002</v>
      </c>
      <c r="AJ1433" s="25">
        <v>26.040000000000003</v>
      </c>
      <c r="AK1433" s="25">
        <v>0</v>
      </c>
      <c r="AL1433" s="25">
        <v>0</v>
      </c>
      <c r="AM1433" s="25">
        <v>6.5100000000000007</v>
      </c>
      <c r="AN1433" s="25">
        <v>9.3000000000000007</v>
      </c>
      <c r="AO1433" s="25">
        <v>12.09</v>
      </c>
      <c r="AP1433" s="25">
        <v>3.72</v>
      </c>
      <c r="AQ1433" s="25">
        <v>9.3000000000000007</v>
      </c>
      <c r="AR1433" s="25">
        <v>7.44</v>
      </c>
      <c r="AS1433" s="25">
        <v>25.110000000000003</v>
      </c>
      <c r="AT1433" s="25">
        <v>19.53</v>
      </c>
      <c r="AU1433" s="25">
        <v>26.970000000000002</v>
      </c>
      <c r="AV1433" s="25">
        <v>1.86</v>
      </c>
      <c r="AW1433" s="25">
        <v>0</v>
      </c>
      <c r="AX1433" s="25">
        <v>0</v>
      </c>
      <c r="AY1433" s="25">
        <v>16.740000000000002</v>
      </c>
      <c r="AZ1433" s="25">
        <v>0</v>
      </c>
      <c r="BA1433" s="25">
        <v>0</v>
      </c>
      <c r="BB1433" s="25">
        <v>0</v>
      </c>
      <c r="BC1433" s="25">
        <v>8.370000000000001</v>
      </c>
      <c r="BD1433" s="25">
        <v>31.62</v>
      </c>
      <c r="BE1433" s="25">
        <v>14.88</v>
      </c>
      <c r="BF1433" s="25">
        <v>0</v>
      </c>
      <c r="BG1433" s="25">
        <v>0</v>
      </c>
      <c r="BH1433" s="25">
        <v>3.72</v>
      </c>
      <c r="BI1433" s="25">
        <v>13.020000000000001</v>
      </c>
      <c r="BJ1433" s="25">
        <v>0</v>
      </c>
      <c r="BK1433" s="25">
        <v>2.79</v>
      </c>
      <c r="BL1433" s="25">
        <v>45.57</v>
      </c>
      <c r="BM1433" s="25">
        <v>14.88</v>
      </c>
      <c r="BN1433" s="25">
        <v>5.58</v>
      </c>
      <c r="BO1433" t="s">
        <v>40</v>
      </c>
    </row>
    <row r="1434" spans="1:67" x14ac:dyDescent="0.25">
      <c r="A1434" s="6">
        <v>45126</v>
      </c>
      <c r="B1434" t="s">
        <v>13</v>
      </c>
      <c r="C1434">
        <v>19</v>
      </c>
      <c r="D1434">
        <f t="shared" si="151"/>
        <v>525.45000000000016</v>
      </c>
      <c r="E1434">
        <f t="shared" si="152"/>
        <v>102.30000000000011</v>
      </c>
      <c r="F1434">
        <f t="shared" si="153"/>
        <v>95.79</v>
      </c>
      <c r="G1434">
        <f t="shared" si="154"/>
        <v>157.16999999999999</v>
      </c>
      <c r="H1434">
        <f t="shared" si="155"/>
        <v>170.19000000000003</v>
      </c>
      <c r="I1434">
        <v>0</v>
      </c>
      <c r="J1434" s="22">
        <v>0.37200000000000005</v>
      </c>
      <c r="K1434" s="22">
        <v>0.53939999999999999</v>
      </c>
      <c r="L1434" s="22">
        <v>0.41850000000000004</v>
      </c>
      <c r="M1434" s="22">
        <v>0.83700000000000008</v>
      </c>
      <c r="N1434" s="22">
        <v>0.85560000000000003</v>
      </c>
      <c r="O1434" s="24">
        <v>0.60450000000000004</v>
      </c>
      <c r="P1434" s="24">
        <v>0.77190000000000014</v>
      </c>
      <c r="Q1434" s="24">
        <v>0.71610000000000007</v>
      </c>
      <c r="R1434" s="24">
        <v>0.40920000000000001</v>
      </c>
      <c r="S1434" s="24">
        <v>0.92070000000000007</v>
      </c>
      <c r="T1434" s="24">
        <v>0.48360000000000003</v>
      </c>
      <c r="U1434" s="24">
        <v>0.40920000000000001</v>
      </c>
      <c r="V1434" s="24">
        <v>0.81840000000000002</v>
      </c>
      <c r="W1434" s="24">
        <v>0.52080000000000004</v>
      </c>
      <c r="X1434" s="24">
        <v>0.49290000000000006</v>
      </c>
      <c r="Y1434" s="24">
        <v>0.8277000000000001</v>
      </c>
      <c r="Z1434" s="24">
        <v>0.89280000000000004</v>
      </c>
      <c r="AA1434" s="25">
        <v>11.16</v>
      </c>
      <c r="AB1434" s="25">
        <v>16.740000000000002</v>
      </c>
      <c r="AC1434" s="25">
        <v>0</v>
      </c>
      <c r="AD1434" s="25">
        <v>5.58</v>
      </c>
      <c r="AE1434" s="25">
        <v>0</v>
      </c>
      <c r="AF1434" s="25">
        <v>0</v>
      </c>
      <c r="AG1434" s="25">
        <v>1.86</v>
      </c>
      <c r="AH1434" s="25">
        <v>9.3000000000000007</v>
      </c>
      <c r="AI1434" s="25">
        <v>26.040000000000003</v>
      </c>
      <c r="AJ1434" s="25">
        <v>25.110000000000003</v>
      </c>
      <c r="AK1434" s="25">
        <v>16.740000000000002</v>
      </c>
      <c r="AL1434" s="25">
        <v>7.44</v>
      </c>
      <c r="AM1434" s="25">
        <v>26.970000000000002</v>
      </c>
      <c r="AN1434" s="25">
        <v>37.200000000000003</v>
      </c>
      <c r="AO1434" s="25">
        <v>43.71</v>
      </c>
      <c r="AP1434" s="25">
        <v>3.72</v>
      </c>
      <c r="AQ1434" s="25">
        <v>3.72</v>
      </c>
      <c r="AR1434" s="25">
        <v>0</v>
      </c>
      <c r="AS1434" s="25">
        <v>46.5</v>
      </c>
      <c r="AT1434" s="25">
        <v>0.93</v>
      </c>
      <c r="AU1434" s="25">
        <v>13.020000000000001</v>
      </c>
      <c r="AV1434" s="25">
        <v>0</v>
      </c>
      <c r="AW1434" s="25">
        <v>8.370000000000001</v>
      </c>
      <c r="AX1434" s="25">
        <v>35.340000000000003</v>
      </c>
      <c r="AY1434" s="25">
        <v>13.020000000000001</v>
      </c>
      <c r="AZ1434" s="25">
        <v>14.88</v>
      </c>
      <c r="BA1434" s="25">
        <v>22.32</v>
      </c>
      <c r="BB1434" s="25">
        <v>6.5100000000000007</v>
      </c>
      <c r="BC1434" s="25">
        <v>7.44</v>
      </c>
      <c r="BD1434" s="25">
        <v>36.270000000000003</v>
      </c>
      <c r="BE1434" s="25">
        <v>23.25</v>
      </c>
      <c r="BF1434" s="25">
        <v>7.44</v>
      </c>
      <c r="BG1434" s="25">
        <v>28.830000000000002</v>
      </c>
      <c r="BH1434" s="25">
        <v>0</v>
      </c>
      <c r="BI1434" s="25">
        <v>8.370000000000001</v>
      </c>
      <c r="BJ1434" s="25">
        <v>5.5800000000001058</v>
      </c>
      <c r="BK1434" s="25">
        <v>0</v>
      </c>
      <c r="BL1434" s="25">
        <v>0</v>
      </c>
      <c r="BM1434" s="25">
        <v>28.830000000000002</v>
      </c>
      <c r="BN1434" s="25">
        <v>0</v>
      </c>
      <c r="BO1434" t="s">
        <v>40</v>
      </c>
    </row>
    <row r="1435" spans="1:67" x14ac:dyDescent="0.25">
      <c r="A1435" s="6">
        <v>45127</v>
      </c>
      <c r="B1435" t="s">
        <v>13</v>
      </c>
      <c r="C1435">
        <v>20</v>
      </c>
      <c r="D1435">
        <f t="shared" si="151"/>
        <v>496.62000000000012</v>
      </c>
      <c r="E1435">
        <f t="shared" si="152"/>
        <v>119.04</v>
      </c>
      <c r="F1435">
        <f t="shared" si="153"/>
        <v>155.31</v>
      </c>
      <c r="G1435">
        <f t="shared" si="154"/>
        <v>75.330000000000013</v>
      </c>
      <c r="H1435">
        <f t="shared" si="155"/>
        <v>146.94000000000003</v>
      </c>
      <c r="I1435">
        <v>0</v>
      </c>
      <c r="J1435" s="22">
        <v>0.71610000000000007</v>
      </c>
      <c r="K1435" s="22">
        <v>0.46500000000000002</v>
      </c>
      <c r="L1435" s="22">
        <v>0.92070000000000007</v>
      </c>
      <c r="M1435" s="22">
        <v>0.8277000000000001</v>
      </c>
      <c r="N1435" s="22">
        <v>0.92070000000000007</v>
      </c>
      <c r="O1435" s="24">
        <v>0.90210000000000001</v>
      </c>
      <c r="P1435" s="24">
        <v>0.51150000000000007</v>
      </c>
      <c r="Q1435" s="24">
        <v>0.65100000000000013</v>
      </c>
      <c r="R1435" s="24">
        <v>0.61380000000000001</v>
      </c>
      <c r="S1435" s="24">
        <v>0.93</v>
      </c>
      <c r="T1435" s="24">
        <v>0.55800000000000005</v>
      </c>
      <c r="U1435" s="24">
        <v>0.79980000000000007</v>
      </c>
      <c r="V1435" s="24">
        <v>0.93</v>
      </c>
      <c r="W1435" s="24">
        <v>0.79980000000000007</v>
      </c>
      <c r="X1435" s="24">
        <v>0.60450000000000004</v>
      </c>
      <c r="Y1435" s="24">
        <v>0.90210000000000001</v>
      </c>
      <c r="Z1435" s="24">
        <v>0.24180000000000001</v>
      </c>
      <c r="AA1435" s="25">
        <v>22.32</v>
      </c>
      <c r="AB1435" s="25">
        <v>0</v>
      </c>
      <c r="AC1435" s="25">
        <v>22.32</v>
      </c>
      <c r="AD1435" s="25">
        <v>11.16</v>
      </c>
      <c r="AE1435" s="25">
        <v>7.44</v>
      </c>
      <c r="AF1435" s="25">
        <v>31.62</v>
      </c>
      <c r="AG1435" s="25">
        <v>0</v>
      </c>
      <c r="AH1435" s="25">
        <v>0</v>
      </c>
      <c r="AI1435" s="25">
        <v>28.830000000000002</v>
      </c>
      <c r="AJ1435" s="25">
        <v>31.62</v>
      </c>
      <c r="AK1435" s="25">
        <v>35.340000000000003</v>
      </c>
      <c r="AL1435" s="25">
        <v>3.72</v>
      </c>
      <c r="AM1435" s="25">
        <v>10.23</v>
      </c>
      <c r="AN1435" s="25">
        <v>0</v>
      </c>
      <c r="AO1435" s="25">
        <v>10.23</v>
      </c>
      <c r="AP1435" s="25">
        <v>16.740000000000002</v>
      </c>
      <c r="AQ1435" s="25">
        <v>31.62</v>
      </c>
      <c r="AR1435" s="25">
        <v>50.220000000000006</v>
      </c>
      <c r="AS1435" s="25">
        <v>0.93</v>
      </c>
      <c r="AT1435" s="25">
        <v>23.25</v>
      </c>
      <c r="AU1435" s="25">
        <v>7.44</v>
      </c>
      <c r="AV1435" s="25">
        <v>13.020000000000001</v>
      </c>
      <c r="AW1435" s="25">
        <v>0</v>
      </c>
      <c r="AX1435" s="25">
        <v>0</v>
      </c>
      <c r="AY1435" s="25">
        <v>12.09</v>
      </c>
      <c r="AZ1435" s="25">
        <v>8.370000000000001</v>
      </c>
      <c r="BA1435" s="25">
        <v>29.76</v>
      </c>
      <c r="BB1435" s="25">
        <v>0.93</v>
      </c>
      <c r="BC1435" s="25">
        <v>3.72</v>
      </c>
      <c r="BD1435" s="25">
        <v>0</v>
      </c>
      <c r="BE1435" s="25">
        <v>27.900000000000002</v>
      </c>
      <c r="BF1435" s="25">
        <v>23.25</v>
      </c>
      <c r="BG1435" s="25">
        <v>32.550000000000004</v>
      </c>
      <c r="BH1435" s="25">
        <v>3.72</v>
      </c>
      <c r="BI1435" s="25">
        <v>13.020000000000001</v>
      </c>
      <c r="BJ1435" s="25">
        <v>0</v>
      </c>
      <c r="BK1435" s="25">
        <v>0</v>
      </c>
      <c r="BL1435" s="25">
        <v>5.58</v>
      </c>
      <c r="BM1435" s="25">
        <v>13.020000000000001</v>
      </c>
      <c r="BN1435" s="25">
        <v>0</v>
      </c>
      <c r="BO1435" t="s">
        <v>40</v>
      </c>
    </row>
    <row r="1436" spans="1:67" x14ac:dyDescent="0.25">
      <c r="A1436" s="6">
        <v>45128</v>
      </c>
      <c r="B1436" t="s">
        <v>13</v>
      </c>
      <c r="C1436">
        <v>21</v>
      </c>
      <c r="D1436">
        <f t="shared" si="151"/>
        <v>449.18999999999994</v>
      </c>
      <c r="E1436">
        <f t="shared" si="152"/>
        <v>138.57</v>
      </c>
      <c r="F1436">
        <f t="shared" si="153"/>
        <v>103.22999999999999</v>
      </c>
      <c r="G1436">
        <f t="shared" si="154"/>
        <v>139.5</v>
      </c>
      <c r="H1436">
        <f t="shared" si="155"/>
        <v>67.89</v>
      </c>
      <c r="I1436">
        <v>0</v>
      </c>
      <c r="J1436" s="22">
        <v>0.16739999999999999</v>
      </c>
      <c r="K1436" s="22">
        <v>0.80910000000000004</v>
      </c>
      <c r="L1436" s="22">
        <v>0.71610000000000007</v>
      </c>
      <c r="M1436" s="22">
        <v>0.81840000000000002</v>
      </c>
      <c r="N1436" s="22">
        <v>0.89280000000000004</v>
      </c>
      <c r="O1436" s="24">
        <v>0.69750000000000001</v>
      </c>
      <c r="P1436" s="24">
        <v>0.92070000000000007</v>
      </c>
      <c r="Q1436" s="24">
        <v>0.73470000000000002</v>
      </c>
      <c r="R1436" s="24">
        <v>0.43710000000000004</v>
      </c>
      <c r="S1436" s="24">
        <v>0.89280000000000004</v>
      </c>
      <c r="T1436" s="24">
        <v>0.61380000000000001</v>
      </c>
      <c r="U1436" s="24">
        <v>0.92070000000000007</v>
      </c>
      <c r="V1436" s="24">
        <v>0.88350000000000006</v>
      </c>
      <c r="W1436" s="24">
        <v>0.55800000000000005</v>
      </c>
      <c r="X1436" s="24">
        <v>0.52080000000000004</v>
      </c>
      <c r="Y1436" s="24">
        <v>0.89280000000000004</v>
      </c>
      <c r="Z1436" s="24">
        <v>0.72540000000000004</v>
      </c>
      <c r="AA1436" s="25">
        <v>29.76</v>
      </c>
      <c r="AB1436" s="25">
        <v>13.020000000000001</v>
      </c>
      <c r="AC1436" s="25">
        <v>0.93</v>
      </c>
      <c r="AD1436" s="25">
        <v>8.370000000000001</v>
      </c>
      <c r="AE1436" s="25">
        <v>0</v>
      </c>
      <c r="AF1436" s="25">
        <v>9.3000000000000007</v>
      </c>
      <c r="AG1436" s="25">
        <v>1.86</v>
      </c>
      <c r="AH1436" s="25">
        <v>11.16</v>
      </c>
      <c r="AI1436" s="25">
        <v>23.25</v>
      </c>
      <c r="AJ1436" s="25">
        <v>5.58</v>
      </c>
      <c r="AK1436" s="25">
        <v>27.900000000000002</v>
      </c>
      <c r="AL1436" s="25">
        <v>11.16</v>
      </c>
      <c r="AM1436" s="25">
        <v>0</v>
      </c>
      <c r="AN1436" s="25">
        <v>0</v>
      </c>
      <c r="AO1436" s="25">
        <v>48.36</v>
      </c>
      <c r="AP1436" s="25">
        <v>0</v>
      </c>
      <c r="AQ1436" s="25">
        <v>0</v>
      </c>
      <c r="AR1436" s="25">
        <v>5.58</v>
      </c>
      <c r="AS1436" s="25">
        <v>0</v>
      </c>
      <c r="AT1436" s="25">
        <v>2.79</v>
      </c>
      <c r="AU1436" s="25">
        <v>0</v>
      </c>
      <c r="AV1436" s="25">
        <v>10.23</v>
      </c>
      <c r="AW1436" s="25">
        <v>19.53</v>
      </c>
      <c r="AX1436" s="25">
        <v>13.020000000000001</v>
      </c>
      <c r="AY1436" s="25">
        <v>29.76</v>
      </c>
      <c r="AZ1436" s="25">
        <v>38.130000000000003</v>
      </c>
      <c r="BA1436" s="25">
        <v>3.72</v>
      </c>
      <c r="BB1436" s="25">
        <v>17.670000000000002</v>
      </c>
      <c r="BC1436" s="25">
        <v>7.44</v>
      </c>
      <c r="BD1436" s="25">
        <v>0</v>
      </c>
      <c r="BE1436" s="25">
        <v>8.370000000000001</v>
      </c>
      <c r="BF1436" s="25">
        <v>18.600000000000001</v>
      </c>
      <c r="BG1436" s="25">
        <v>26.970000000000002</v>
      </c>
      <c r="BH1436" s="25">
        <v>0</v>
      </c>
      <c r="BI1436" s="25">
        <v>5.58</v>
      </c>
      <c r="BJ1436" s="25">
        <v>0</v>
      </c>
      <c r="BK1436" s="25">
        <v>13.950000000000001</v>
      </c>
      <c r="BL1436" s="25">
        <v>38.130000000000003</v>
      </c>
      <c r="BM1436" s="25">
        <v>12.09</v>
      </c>
      <c r="BN1436" s="25">
        <v>14.88</v>
      </c>
      <c r="BO1436" t="s">
        <v>40</v>
      </c>
    </row>
    <row r="1437" spans="1:67" x14ac:dyDescent="0.25">
      <c r="A1437" s="6">
        <v>45129</v>
      </c>
      <c r="B1437" t="s">
        <v>13</v>
      </c>
      <c r="C1437">
        <v>22</v>
      </c>
      <c r="D1437">
        <f t="shared" si="151"/>
        <v>466.86</v>
      </c>
      <c r="E1437">
        <f t="shared" si="152"/>
        <v>78.12</v>
      </c>
      <c r="F1437">
        <f t="shared" si="153"/>
        <v>136.71</v>
      </c>
      <c r="G1437">
        <f t="shared" si="154"/>
        <v>131.13000000000002</v>
      </c>
      <c r="H1437">
        <f t="shared" si="155"/>
        <v>120.89999999999999</v>
      </c>
      <c r="I1437">
        <v>0</v>
      </c>
      <c r="J1437" s="22">
        <v>0.81840000000000002</v>
      </c>
      <c r="K1437" s="22">
        <v>0.52080000000000004</v>
      </c>
      <c r="L1437" s="22">
        <v>0.84630000000000005</v>
      </c>
      <c r="M1437" s="22">
        <v>0.75330000000000008</v>
      </c>
      <c r="N1437" s="22">
        <v>0.91139999999999999</v>
      </c>
      <c r="O1437" s="24">
        <v>0.54869999999999997</v>
      </c>
      <c r="P1437" s="24">
        <v>0.73470000000000002</v>
      </c>
      <c r="Q1437" s="24">
        <v>0.56730000000000003</v>
      </c>
      <c r="R1437" s="24">
        <v>0.53010000000000013</v>
      </c>
      <c r="S1437" s="24">
        <v>0.13950000000000001</v>
      </c>
      <c r="T1437" s="24">
        <v>0.88350000000000006</v>
      </c>
      <c r="U1437" s="24">
        <v>0.79049999999999998</v>
      </c>
      <c r="V1437" s="24">
        <v>0.77190000000000014</v>
      </c>
      <c r="W1437" s="24">
        <v>0.88350000000000006</v>
      </c>
      <c r="X1437" s="24">
        <v>0.6231000000000001</v>
      </c>
      <c r="Y1437" s="24">
        <v>0.37200000000000005</v>
      </c>
      <c r="Z1437" s="24">
        <v>0.89280000000000004</v>
      </c>
      <c r="AA1437" s="25">
        <v>15.81</v>
      </c>
      <c r="AB1437" s="25">
        <v>6.5100000000000007</v>
      </c>
      <c r="AC1437" s="25">
        <v>2.79</v>
      </c>
      <c r="AD1437" s="25">
        <v>6.5100000000000007</v>
      </c>
      <c r="AE1437" s="25">
        <v>37.200000000000003</v>
      </c>
      <c r="AF1437" s="25">
        <v>0</v>
      </c>
      <c r="AG1437" s="25">
        <v>33.480000000000004</v>
      </c>
      <c r="AH1437" s="25">
        <v>5.58</v>
      </c>
      <c r="AI1437" s="25">
        <v>3.72</v>
      </c>
      <c r="AJ1437" s="25">
        <v>25.110000000000003</v>
      </c>
      <c r="AK1437" s="25">
        <v>2.79</v>
      </c>
      <c r="AL1437" s="25">
        <v>14.88</v>
      </c>
      <c r="AM1437" s="25">
        <v>22.32</v>
      </c>
      <c r="AN1437" s="25">
        <v>9.3000000000000007</v>
      </c>
      <c r="AO1437" s="25">
        <v>2.79</v>
      </c>
      <c r="AP1437" s="25">
        <v>1.86</v>
      </c>
      <c r="AQ1437" s="25">
        <v>13.950000000000001</v>
      </c>
      <c r="AR1437" s="25">
        <v>3.72</v>
      </c>
      <c r="AS1437" s="25">
        <v>13.020000000000001</v>
      </c>
      <c r="AT1437" s="25">
        <v>39.06</v>
      </c>
      <c r="AU1437" s="25">
        <v>11.16</v>
      </c>
      <c r="AV1437" s="25">
        <v>24.18</v>
      </c>
      <c r="AW1437" s="25">
        <v>19.53</v>
      </c>
      <c r="AX1437" s="25">
        <v>0</v>
      </c>
      <c r="AY1437" s="25">
        <v>11.16</v>
      </c>
      <c r="AZ1437" s="25">
        <v>6.5100000000000007</v>
      </c>
      <c r="BA1437" s="25">
        <v>35.340000000000003</v>
      </c>
      <c r="BB1437" s="25">
        <v>5.58</v>
      </c>
      <c r="BC1437" s="25">
        <v>10.23</v>
      </c>
      <c r="BD1437" s="25">
        <v>7.44</v>
      </c>
      <c r="BE1437" s="25">
        <v>0</v>
      </c>
      <c r="BF1437" s="25">
        <v>5.58</v>
      </c>
      <c r="BG1437" s="25">
        <v>0</v>
      </c>
      <c r="BH1437" s="25">
        <v>20.46</v>
      </c>
      <c r="BI1437" s="25">
        <v>0</v>
      </c>
      <c r="BJ1437" s="25">
        <v>0</v>
      </c>
      <c r="BK1437" s="25">
        <v>17.670000000000002</v>
      </c>
      <c r="BL1437" s="25">
        <v>17.670000000000002</v>
      </c>
      <c r="BM1437" s="25">
        <v>0.93</v>
      </c>
      <c r="BN1437" s="25">
        <v>15.81</v>
      </c>
      <c r="BO1437" t="s">
        <v>40</v>
      </c>
    </row>
    <row r="1438" spans="1:67" x14ac:dyDescent="0.25">
      <c r="A1438" s="6">
        <v>45130</v>
      </c>
      <c r="B1438" t="s">
        <v>13</v>
      </c>
      <c r="C1438">
        <v>23</v>
      </c>
      <c r="D1438">
        <f t="shared" si="151"/>
        <v>479.88</v>
      </c>
      <c r="E1438">
        <f t="shared" si="152"/>
        <v>100.44</v>
      </c>
      <c r="F1438">
        <f t="shared" si="153"/>
        <v>78.12</v>
      </c>
      <c r="G1438">
        <f t="shared" si="154"/>
        <v>191.58</v>
      </c>
      <c r="H1438">
        <f t="shared" si="155"/>
        <v>109.74</v>
      </c>
      <c r="I1438">
        <v>0</v>
      </c>
      <c r="J1438" s="22">
        <v>0.78120000000000001</v>
      </c>
      <c r="K1438" s="22">
        <v>0.47430000000000005</v>
      </c>
      <c r="L1438" s="22">
        <v>0.39990000000000003</v>
      </c>
      <c r="M1438" s="22">
        <v>0.8277000000000001</v>
      </c>
      <c r="N1438" s="22">
        <v>0.42780000000000001</v>
      </c>
      <c r="O1438" s="24">
        <v>0.90210000000000001</v>
      </c>
      <c r="P1438" s="24">
        <v>0.22320000000000001</v>
      </c>
      <c r="Q1438" s="24">
        <v>0.68820000000000003</v>
      </c>
      <c r="R1438" s="24">
        <v>0.55800000000000005</v>
      </c>
      <c r="S1438" s="24">
        <v>0.69750000000000001</v>
      </c>
      <c r="T1438" s="24">
        <v>0.84630000000000005</v>
      </c>
      <c r="U1438" s="24">
        <v>0.52080000000000004</v>
      </c>
      <c r="V1438" s="24">
        <v>0.75330000000000008</v>
      </c>
      <c r="W1438" s="24">
        <v>0.83700000000000008</v>
      </c>
      <c r="X1438" s="24">
        <v>0.36270000000000002</v>
      </c>
      <c r="Y1438" s="24">
        <v>0.26040000000000002</v>
      </c>
      <c r="Z1438" s="24">
        <v>0.90210000000000001</v>
      </c>
      <c r="AA1438" s="25">
        <v>7.44</v>
      </c>
      <c r="AB1438" s="25">
        <v>0.93</v>
      </c>
      <c r="AC1438" s="25">
        <v>41.85</v>
      </c>
      <c r="AD1438" s="25">
        <v>9.3000000000000007</v>
      </c>
      <c r="AE1438" s="25">
        <v>13.020000000000001</v>
      </c>
      <c r="AF1438" s="25">
        <v>0</v>
      </c>
      <c r="AG1438" s="25">
        <v>0</v>
      </c>
      <c r="AH1438" s="25">
        <v>0</v>
      </c>
      <c r="AI1438" s="25">
        <v>4.6500000000000004</v>
      </c>
      <c r="AJ1438" s="25">
        <v>0.93</v>
      </c>
      <c r="AK1438" s="25">
        <v>13.020000000000001</v>
      </c>
      <c r="AL1438" s="25">
        <v>0</v>
      </c>
      <c r="AM1438" s="25">
        <v>0</v>
      </c>
      <c r="AN1438" s="25">
        <v>23.25</v>
      </c>
      <c r="AO1438" s="25">
        <v>25.110000000000003</v>
      </c>
      <c r="AP1438" s="25">
        <v>7.44</v>
      </c>
      <c r="AQ1438" s="25">
        <v>23.25</v>
      </c>
      <c r="AR1438" s="25">
        <v>0</v>
      </c>
      <c r="AS1438" s="25">
        <v>14.88</v>
      </c>
      <c r="AT1438" s="25">
        <v>15.81</v>
      </c>
      <c r="AU1438" s="25">
        <v>9.3000000000000007</v>
      </c>
      <c r="AV1438" s="25">
        <v>15.81</v>
      </c>
      <c r="AW1438" s="25">
        <v>50.220000000000006</v>
      </c>
      <c r="AX1438" s="25">
        <v>21.39</v>
      </c>
      <c r="AY1438" s="25">
        <v>41.85</v>
      </c>
      <c r="AZ1438" s="25">
        <v>4.6500000000000004</v>
      </c>
      <c r="BA1438" s="25">
        <v>0</v>
      </c>
      <c r="BB1438" s="25">
        <v>2.79</v>
      </c>
      <c r="BC1438" s="25">
        <v>30.69</v>
      </c>
      <c r="BD1438" s="25">
        <v>14.88</v>
      </c>
      <c r="BE1438" s="25">
        <v>9.3000000000000007</v>
      </c>
      <c r="BF1438" s="25">
        <v>0</v>
      </c>
      <c r="BG1438" s="25">
        <v>26.970000000000002</v>
      </c>
      <c r="BH1438" s="25">
        <v>7.44</v>
      </c>
      <c r="BI1438" s="25">
        <v>10.23</v>
      </c>
      <c r="BJ1438" s="25">
        <v>0</v>
      </c>
      <c r="BK1438" s="25">
        <v>25.110000000000003</v>
      </c>
      <c r="BL1438" s="25">
        <v>0</v>
      </c>
      <c r="BM1438" s="25">
        <v>14.88</v>
      </c>
      <c r="BN1438" s="25">
        <v>6.5100000000000007</v>
      </c>
      <c r="BO1438" t="s">
        <v>40</v>
      </c>
    </row>
    <row r="1439" spans="1:67" x14ac:dyDescent="0.25">
      <c r="A1439" s="6">
        <v>45131</v>
      </c>
      <c r="B1439" t="s">
        <v>13</v>
      </c>
      <c r="C1439">
        <v>24</v>
      </c>
      <c r="D1439">
        <f t="shared" si="151"/>
        <v>344.09999999999997</v>
      </c>
      <c r="E1439">
        <f t="shared" si="152"/>
        <v>68.819999999999993</v>
      </c>
      <c r="F1439">
        <f t="shared" si="153"/>
        <v>133.91999999999999</v>
      </c>
      <c r="G1439">
        <f t="shared" si="154"/>
        <v>104.16</v>
      </c>
      <c r="H1439">
        <f t="shared" si="155"/>
        <v>37.200000000000003</v>
      </c>
      <c r="I1439">
        <v>0</v>
      </c>
      <c r="J1439" s="22">
        <v>0.68820000000000003</v>
      </c>
      <c r="K1439" s="22">
        <v>0.59520000000000006</v>
      </c>
      <c r="L1439" s="22">
        <v>0.77190000000000014</v>
      </c>
      <c r="M1439" s="22">
        <v>0.79980000000000007</v>
      </c>
      <c r="N1439" s="22">
        <v>0.88350000000000006</v>
      </c>
      <c r="O1439" s="24">
        <v>0.61380000000000001</v>
      </c>
      <c r="P1439" s="24">
        <v>0.6603</v>
      </c>
      <c r="Q1439" s="24">
        <v>0.8277000000000001</v>
      </c>
      <c r="R1439" s="24">
        <v>0.1116</v>
      </c>
      <c r="S1439" s="24">
        <v>0.86490000000000011</v>
      </c>
      <c r="T1439" s="24">
        <v>0.37200000000000005</v>
      </c>
      <c r="U1439" s="24">
        <v>0.93</v>
      </c>
      <c r="V1439" s="24">
        <v>0.73470000000000002</v>
      </c>
      <c r="W1439" s="24">
        <v>0.38130000000000003</v>
      </c>
      <c r="X1439" s="24">
        <v>0.34410000000000002</v>
      </c>
      <c r="Y1439" s="24">
        <v>0.5766</v>
      </c>
      <c r="Z1439" s="24">
        <v>0.53010000000000013</v>
      </c>
      <c r="AA1439" s="25">
        <v>0</v>
      </c>
      <c r="AB1439" s="25">
        <v>0</v>
      </c>
      <c r="AC1439" s="25">
        <v>13.020000000000001</v>
      </c>
      <c r="AD1439" s="25">
        <v>8.370000000000001</v>
      </c>
      <c r="AE1439" s="25">
        <v>26.970000000000002</v>
      </c>
      <c r="AF1439" s="25">
        <v>19.53</v>
      </c>
      <c r="AG1439" s="25">
        <v>26.970000000000002</v>
      </c>
      <c r="AH1439" s="25">
        <v>23.25</v>
      </c>
      <c r="AI1439" s="25">
        <v>5.58</v>
      </c>
      <c r="AJ1439" s="25">
        <v>10.23</v>
      </c>
      <c r="AK1439" s="25">
        <v>22.32</v>
      </c>
      <c r="AL1439" s="25">
        <v>15.81</v>
      </c>
      <c r="AM1439" s="25">
        <v>0</v>
      </c>
      <c r="AN1439" s="25">
        <v>0</v>
      </c>
      <c r="AO1439" s="25">
        <v>0</v>
      </c>
      <c r="AP1439" s="25">
        <v>0</v>
      </c>
      <c r="AQ1439" s="25">
        <v>0</v>
      </c>
      <c r="AR1439" s="25">
        <v>0</v>
      </c>
      <c r="AS1439" s="25">
        <v>17.670000000000002</v>
      </c>
      <c r="AT1439" s="25">
        <v>3.72</v>
      </c>
      <c r="AU1439" s="25">
        <v>0</v>
      </c>
      <c r="AV1439" s="25">
        <v>0</v>
      </c>
      <c r="AW1439" s="25">
        <v>15.81</v>
      </c>
      <c r="AX1439" s="25">
        <v>0</v>
      </c>
      <c r="AY1439" s="25">
        <v>36.270000000000003</v>
      </c>
      <c r="AZ1439" s="25">
        <v>0</v>
      </c>
      <c r="BA1439" s="25">
        <v>10.23</v>
      </c>
      <c r="BB1439" s="25">
        <v>11.16</v>
      </c>
      <c r="BC1439" s="25">
        <v>13.950000000000001</v>
      </c>
      <c r="BD1439" s="25">
        <v>16.740000000000002</v>
      </c>
      <c r="BE1439" s="25">
        <v>0</v>
      </c>
      <c r="BF1439" s="25">
        <v>1.86</v>
      </c>
      <c r="BG1439" s="25">
        <v>17.670000000000002</v>
      </c>
      <c r="BH1439" s="25">
        <v>0.93</v>
      </c>
      <c r="BI1439" s="25">
        <v>20.46</v>
      </c>
      <c r="BJ1439" s="25">
        <v>4.6500000000000004</v>
      </c>
      <c r="BK1439" s="25">
        <v>0</v>
      </c>
      <c r="BL1439" s="25">
        <v>10.23</v>
      </c>
      <c r="BM1439" s="25">
        <v>0</v>
      </c>
      <c r="BN1439" s="25">
        <v>13.020000000000001</v>
      </c>
      <c r="BO1439" t="s">
        <v>40</v>
      </c>
    </row>
    <row r="1440" spans="1:67" x14ac:dyDescent="0.25">
      <c r="A1440" s="6">
        <v>45132</v>
      </c>
      <c r="B1440" t="s">
        <v>13</v>
      </c>
      <c r="C1440">
        <v>25</v>
      </c>
      <c r="D1440">
        <f t="shared" si="151"/>
        <v>512.43000000000006</v>
      </c>
      <c r="E1440">
        <f t="shared" si="152"/>
        <v>93.000000000000028</v>
      </c>
      <c r="F1440">
        <f t="shared" si="153"/>
        <v>126.4800000000001</v>
      </c>
      <c r="G1440">
        <f t="shared" si="154"/>
        <v>152.52000000000001</v>
      </c>
      <c r="H1440">
        <f t="shared" si="155"/>
        <v>140.43</v>
      </c>
      <c r="I1440">
        <v>0</v>
      </c>
      <c r="J1440" s="22">
        <v>0.74400000000000011</v>
      </c>
      <c r="K1440" s="22">
        <v>0.52080000000000004</v>
      </c>
      <c r="L1440" s="22">
        <v>0.13950000000000001</v>
      </c>
      <c r="M1440" s="22">
        <v>0.83700000000000008</v>
      </c>
      <c r="N1440" s="22">
        <v>0.83700000000000008</v>
      </c>
      <c r="O1440" s="24">
        <v>0.66959999999999997</v>
      </c>
      <c r="P1440" s="24">
        <v>0.55800000000000005</v>
      </c>
      <c r="Q1440" s="24">
        <v>0.74400000000000011</v>
      </c>
      <c r="R1440" s="24">
        <v>0.91139999999999999</v>
      </c>
      <c r="S1440" s="24">
        <v>0.86490000000000011</v>
      </c>
      <c r="T1440" s="24">
        <v>0.93</v>
      </c>
      <c r="U1440" s="24">
        <v>0.47430000000000005</v>
      </c>
      <c r="V1440" s="24">
        <v>0.8277000000000001</v>
      </c>
      <c r="W1440" s="24">
        <v>0.55800000000000005</v>
      </c>
      <c r="X1440" s="24">
        <v>0.80910000000000004</v>
      </c>
      <c r="Y1440" s="24">
        <v>0.75330000000000008</v>
      </c>
      <c r="Z1440" s="24">
        <v>0.13950000000000001</v>
      </c>
      <c r="AA1440" s="25">
        <v>5.58</v>
      </c>
      <c r="AB1440" s="25">
        <v>23.25</v>
      </c>
      <c r="AC1440" s="25">
        <v>15.81</v>
      </c>
      <c r="AD1440" s="25">
        <v>25.110000000000003</v>
      </c>
      <c r="AE1440" s="25">
        <v>5.5800000000001058</v>
      </c>
      <c r="AF1440" s="25">
        <v>13.020000000000001</v>
      </c>
      <c r="AG1440" s="25">
        <v>7.44</v>
      </c>
      <c r="AH1440" s="25">
        <v>1.86</v>
      </c>
      <c r="AI1440" s="25">
        <v>28.830000000000002</v>
      </c>
      <c r="AJ1440" s="25">
        <v>0</v>
      </c>
      <c r="AK1440" s="25">
        <v>0</v>
      </c>
      <c r="AL1440" s="25">
        <v>0</v>
      </c>
      <c r="AM1440" s="25">
        <v>2.79</v>
      </c>
      <c r="AN1440" s="25">
        <v>21.39</v>
      </c>
      <c r="AO1440" s="25">
        <v>27.900000000000002</v>
      </c>
      <c r="AP1440" s="25">
        <v>0</v>
      </c>
      <c r="AQ1440" s="25">
        <v>22.32</v>
      </c>
      <c r="AR1440" s="25">
        <v>5.58</v>
      </c>
      <c r="AS1440" s="25">
        <v>37.200000000000003</v>
      </c>
      <c r="AT1440" s="25">
        <v>23.25</v>
      </c>
      <c r="AU1440" s="25">
        <v>4.6500000000000004</v>
      </c>
      <c r="AV1440" s="25">
        <v>0</v>
      </c>
      <c r="AW1440" s="25">
        <v>21.39</v>
      </c>
      <c r="AX1440" s="25">
        <v>6.5100000000000007</v>
      </c>
      <c r="AY1440" s="25">
        <v>37.200000000000003</v>
      </c>
      <c r="AZ1440" s="25">
        <v>25.110000000000003</v>
      </c>
      <c r="BA1440" s="25">
        <v>0</v>
      </c>
      <c r="BB1440" s="25">
        <v>22.32</v>
      </c>
      <c r="BC1440" s="25">
        <v>1.86</v>
      </c>
      <c r="BD1440" s="25">
        <v>33.480000000000004</v>
      </c>
      <c r="BE1440" s="25">
        <v>2.79</v>
      </c>
      <c r="BF1440" s="25">
        <v>20.46</v>
      </c>
      <c r="BG1440" s="25">
        <v>13.020000000000001</v>
      </c>
      <c r="BH1440" s="25">
        <v>7.44</v>
      </c>
      <c r="BI1440" s="25">
        <v>26.040000000000003</v>
      </c>
      <c r="BJ1440" s="25">
        <v>0</v>
      </c>
      <c r="BK1440" s="25">
        <v>8.3700000000000276</v>
      </c>
      <c r="BL1440" s="25">
        <v>0</v>
      </c>
      <c r="BM1440" s="25">
        <v>0</v>
      </c>
      <c r="BN1440" s="25">
        <v>14.88</v>
      </c>
      <c r="BO1440" t="s">
        <v>40</v>
      </c>
    </row>
    <row r="1441" spans="1:67" x14ac:dyDescent="0.25">
      <c r="A1441" s="6">
        <v>45133</v>
      </c>
      <c r="B1441" t="s">
        <v>13</v>
      </c>
      <c r="C1441">
        <v>26</v>
      </c>
      <c r="D1441">
        <f t="shared" si="151"/>
        <v>531.96</v>
      </c>
      <c r="E1441">
        <f t="shared" si="152"/>
        <v>117.18</v>
      </c>
      <c r="F1441">
        <f t="shared" si="153"/>
        <v>159.03</v>
      </c>
      <c r="G1441">
        <f t="shared" si="154"/>
        <v>115.32000000000001</v>
      </c>
      <c r="H1441">
        <f t="shared" si="155"/>
        <v>140.43</v>
      </c>
      <c r="I1441">
        <v>0</v>
      </c>
      <c r="J1441" s="22">
        <v>0.44640000000000002</v>
      </c>
      <c r="K1441" s="22">
        <v>0.80910000000000004</v>
      </c>
      <c r="L1441" s="22">
        <v>0.6603</v>
      </c>
      <c r="M1441" s="22">
        <v>0.83700000000000008</v>
      </c>
      <c r="N1441" s="22">
        <v>0.89280000000000004</v>
      </c>
      <c r="O1441" s="24">
        <v>0.89280000000000004</v>
      </c>
      <c r="P1441" s="24">
        <v>9.3000000000000013E-2</v>
      </c>
      <c r="Q1441" s="24">
        <v>0.61380000000000001</v>
      </c>
      <c r="R1441" s="24">
        <v>0.6603</v>
      </c>
      <c r="S1441" s="24">
        <v>0.63240000000000007</v>
      </c>
      <c r="T1441" s="24">
        <v>0.6231000000000001</v>
      </c>
      <c r="U1441" s="24">
        <v>0.39990000000000003</v>
      </c>
      <c r="V1441" s="24">
        <v>0.66959999999999997</v>
      </c>
      <c r="W1441" s="24">
        <v>0.35340000000000005</v>
      </c>
      <c r="X1441" s="24">
        <v>0.3906</v>
      </c>
      <c r="Y1441" s="24">
        <v>0.80910000000000004</v>
      </c>
      <c r="Z1441" s="24">
        <v>0.27900000000000003</v>
      </c>
      <c r="AA1441" s="25">
        <v>29.76</v>
      </c>
      <c r="AB1441" s="25">
        <v>24.18</v>
      </c>
      <c r="AC1441" s="25">
        <v>17.670000000000002</v>
      </c>
      <c r="AD1441" s="25">
        <v>0</v>
      </c>
      <c r="AE1441" s="25">
        <v>40.92</v>
      </c>
      <c r="AF1441" s="25">
        <v>23.25</v>
      </c>
      <c r="AG1441" s="25">
        <v>7.44</v>
      </c>
      <c r="AH1441" s="25">
        <v>0</v>
      </c>
      <c r="AI1441" s="25">
        <v>0</v>
      </c>
      <c r="AJ1441" s="25">
        <v>15.81</v>
      </c>
      <c r="AK1441" s="25">
        <v>31.62</v>
      </c>
      <c r="AL1441" s="25">
        <v>44.64</v>
      </c>
      <c r="AM1441" s="25">
        <v>44.64</v>
      </c>
      <c r="AN1441" s="25">
        <v>4.6500000000000004</v>
      </c>
      <c r="AO1441" s="25">
        <v>5.58</v>
      </c>
      <c r="AP1441" s="25">
        <v>12.09</v>
      </c>
      <c r="AQ1441" s="25">
        <v>20.46</v>
      </c>
      <c r="AR1441" s="25">
        <v>3.72</v>
      </c>
      <c r="AS1441" s="25">
        <v>0</v>
      </c>
      <c r="AT1441" s="25">
        <v>4.6500000000000004</v>
      </c>
      <c r="AU1441" s="25">
        <v>36.270000000000003</v>
      </c>
      <c r="AV1441" s="25">
        <v>0</v>
      </c>
      <c r="AW1441" s="25">
        <v>0</v>
      </c>
      <c r="AX1441" s="25">
        <v>0</v>
      </c>
      <c r="AY1441" s="25">
        <v>34.410000000000004</v>
      </c>
      <c r="AZ1441" s="25">
        <v>0</v>
      </c>
      <c r="BA1441" s="25">
        <v>0</v>
      </c>
      <c r="BB1441" s="25">
        <v>25.110000000000003</v>
      </c>
      <c r="BC1441" s="25">
        <v>19.53</v>
      </c>
      <c r="BD1441" s="25">
        <v>0</v>
      </c>
      <c r="BE1441" s="25">
        <v>13.020000000000001</v>
      </c>
      <c r="BF1441" s="25">
        <v>0</v>
      </c>
      <c r="BG1441" s="25">
        <v>2.79</v>
      </c>
      <c r="BH1441" s="25">
        <v>5.58</v>
      </c>
      <c r="BI1441" s="25">
        <v>38.130000000000003</v>
      </c>
      <c r="BJ1441" s="25">
        <v>0</v>
      </c>
      <c r="BK1441" s="25">
        <v>30.69</v>
      </c>
      <c r="BL1441" s="25">
        <v>26.970000000000002</v>
      </c>
      <c r="BM1441" s="25">
        <v>0</v>
      </c>
      <c r="BN1441" s="25">
        <v>0</v>
      </c>
      <c r="BO1441" t="s">
        <v>40</v>
      </c>
    </row>
    <row r="1442" spans="1:67" x14ac:dyDescent="0.25">
      <c r="A1442" s="6">
        <v>45134</v>
      </c>
      <c r="B1442" t="s">
        <v>13</v>
      </c>
      <c r="C1442">
        <v>27</v>
      </c>
      <c r="D1442">
        <f t="shared" si="151"/>
        <v>375.72000000000014</v>
      </c>
      <c r="E1442">
        <f t="shared" si="152"/>
        <v>110.67</v>
      </c>
      <c r="F1442">
        <f t="shared" si="153"/>
        <v>61.38</v>
      </c>
      <c r="G1442">
        <f t="shared" si="154"/>
        <v>130.20000000000007</v>
      </c>
      <c r="H1442">
        <f t="shared" si="155"/>
        <v>73.47</v>
      </c>
      <c r="I1442">
        <v>0</v>
      </c>
      <c r="J1442" s="22">
        <v>0.29760000000000003</v>
      </c>
      <c r="K1442" s="22">
        <v>0.54869999999999997</v>
      </c>
      <c r="L1442" s="22">
        <v>0.68820000000000003</v>
      </c>
      <c r="M1442" s="22">
        <v>0.76260000000000006</v>
      </c>
      <c r="N1442" s="22">
        <v>0.84630000000000005</v>
      </c>
      <c r="O1442" s="24">
        <v>0.2697</v>
      </c>
      <c r="P1442" s="24">
        <v>0.5766</v>
      </c>
      <c r="Q1442" s="24">
        <v>0.6603</v>
      </c>
      <c r="R1442" s="24">
        <v>0.91139999999999999</v>
      </c>
      <c r="S1442" s="24">
        <v>0.72540000000000004</v>
      </c>
      <c r="T1442" s="24">
        <v>0.6231000000000001</v>
      </c>
      <c r="U1442" s="24">
        <v>0.54869999999999997</v>
      </c>
      <c r="V1442" s="24">
        <v>0.92070000000000007</v>
      </c>
      <c r="W1442" s="24">
        <v>0.85560000000000003</v>
      </c>
      <c r="X1442" s="24">
        <v>0.83700000000000008</v>
      </c>
      <c r="Y1442" s="24">
        <v>0.41850000000000004</v>
      </c>
      <c r="Z1442" s="24">
        <v>0.92070000000000007</v>
      </c>
      <c r="AA1442" s="25">
        <v>0</v>
      </c>
      <c r="AB1442" s="25">
        <v>28.830000000000002</v>
      </c>
      <c r="AC1442" s="25">
        <v>13.020000000000001</v>
      </c>
      <c r="AD1442" s="25">
        <v>0</v>
      </c>
      <c r="AE1442" s="25">
        <v>0</v>
      </c>
      <c r="AF1442" s="25">
        <v>0</v>
      </c>
      <c r="AG1442" s="25">
        <v>19.53</v>
      </c>
      <c r="AH1442" s="25">
        <v>0</v>
      </c>
      <c r="AI1442" s="25">
        <v>0</v>
      </c>
      <c r="AJ1442" s="25">
        <v>0</v>
      </c>
      <c r="AK1442" s="25">
        <v>17.670000000000002</v>
      </c>
      <c r="AL1442" s="25">
        <v>2.79</v>
      </c>
      <c r="AM1442" s="25">
        <v>0</v>
      </c>
      <c r="AN1442" s="25">
        <v>2.79</v>
      </c>
      <c r="AO1442" s="25">
        <v>15.81</v>
      </c>
      <c r="AP1442" s="25">
        <v>0</v>
      </c>
      <c r="AQ1442" s="25">
        <v>37.200000000000003</v>
      </c>
      <c r="AR1442" s="25">
        <v>0</v>
      </c>
      <c r="AS1442" s="25">
        <v>14.88</v>
      </c>
      <c r="AT1442" s="25">
        <v>0</v>
      </c>
      <c r="AU1442" s="25">
        <v>18.600000000000001</v>
      </c>
      <c r="AV1442" s="25">
        <v>3.720000000000053</v>
      </c>
      <c r="AW1442" s="25">
        <v>0</v>
      </c>
      <c r="AX1442" s="25">
        <v>8.370000000000001</v>
      </c>
      <c r="AY1442" s="25">
        <v>28.830000000000002</v>
      </c>
      <c r="AZ1442" s="25">
        <v>4.6500000000000004</v>
      </c>
      <c r="BA1442" s="25">
        <v>22.32</v>
      </c>
      <c r="BB1442" s="25">
        <v>9.3000000000000007</v>
      </c>
      <c r="BC1442" s="25">
        <v>0.93</v>
      </c>
      <c r="BD1442" s="25">
        <v>33.480000000000004</v>
      </c>
      <c r="BE1442" s="25">
        <v>19.53</v>
      </c>
      <c r="BF1442" s="25">
        <v>26.970000000000002</v>
      </c>
      <c r="BG1442" s="25">
        <v>0</v>
      </c>
      <c r="BH1442" s="25">
        <v>0</v>
      </c>
      <c r="BI1442" s="25">
        <v>2.79</v>
      </c>
      <c r="BJ1442" s="25">
        <v>5.58</v>
      </c>
      <c r="BK1442" s="25">
        <v>10.23</v>
      </c>
      <c r="BL1442" s="25">
        <v>33.480000000000004</v>
      </c>
      <c r="BM1442" s="25">
        <v>12.09</v>
      </c>
      <c r="BN1442" s="25">
        <v>0</v>
      </c>
      <c r="BO1442" t="s">
        <v>40</v>
      </c>
    </row>
    <row r="1443" spans="1:67" x14ac:dyDescent="0.25">
      <c r="A1443" s="6">
        <v>45135</v>
      </c>
      <c r="B1443" t="s">
        <v>13</v>
      </c>
      <c r="C1443">
        <v>28</v>
      </c>
      <c r="D1443">
        <f t="shared" si="151"/>
        <v>509.64000000000016</v>
      </c>
      <c r="E1443">
        <f t="shared" si="152"/>
        <v>151.59000000000003</v>
      </c>
      <c r="F1443">
        <f t="shared" si="153"/>
        <v>126.48</v>
      </c>
      <c r="G1443">
        <f t="shared" si="154"/>
        <v>108.81000000000013</v>
      </c>
      <c r="H1443">
        <f t="shared" si="155"/>
        <v>122.76</v>
      </c>
      <c r="I1443">
        <v>0</v>
      </c>
      <c r="J1443" s="22">
        <v>0.17670000000000002</v>
      </c>
      <c r="K1443" s="22">
        <v>0.52080000000000004</v>
      </c>
      <c r="L1443" s="22">
        <v>0.83700000000000008</v>
      </c>
      <c r="M1443" s="22">
        <v>0.78120000000000001</v>
      </c>
      <c r="N1443" s="22">
        <v>0.91139999999999999</v>
      </c>
      <c r="O1443" s="24">
        <v>0.92070000000000007</v>
      </c>
      <c r="P1443" s="24">
        <v>0.87420000000000009</v>
      </c>
      <c r="Q1443" s="24">
        <v>0.6603</v>
      </c>
      <c r="R1443" s="24">
        <v>0.65100000000000013</v>
      </c>
      <c r="S1443" s="24">
        <v>0.8277000000000001</v>
      </c>
      <c r="T1443" s="24">
        <v>0.60450000000000004</v>
      </c>
      <c r="U1443" s="24">
        <v>0.42780000000000001</v>
      </c>
      <c r="V1443" s="24">
        <v>0.8277000000000001</v>
      </c>
      <c r="W1443" s="24">
        <v>0.70680000000000009</v>
      </c>
      <c r="X1443" s="24">
        <v>0.90210000000000001</v>
      </c>
      <c r="Y1443" s="24">
        <v>0.50220000000000009</v>
      </c>
      <c r="Z1443" s="24">
        <v>0.24180000000000001</v>
      </c>
      <c r="AA1443" s="25">
        <v>0</v>
      </c>
      <c r="AB1443" s="25">
        <v>14.88</v>
      </c>
      <c r="AC1443" s="25">
        <v>22.32</v>
      </c>
      <c r="AD1443" s="25">
        <v>19.53</v>
      </c>
      <c r="AE1443" s="25">
        <v>4.6500000000000004</v>
      </c>
      <c r="AF1443" s="25">
        <v>13.020000000000001</v>
      </c>
      <c r="AG1443" s="25">
        <v>28.830000000000002</v>
      </c>
      <c r="AH1443" s="25">
        <v>0</v>
      </c>
      <c r="AI1443" s="25">
        <v>23.25</v>
      </c>
      <c r="AJ1443" s="25">
        <v>0</v>
      </c>
      <c r="AK1443" s="25">
        <v>9.3000000000000007</v>
      </c>
      <c r="AL1443" s="25">
        <v>12.09</v>
      </c>
      <c r="AM1443" s="25">
        <v>11.16</v>
      </c>
      <c r="AN1443" s="25">
        <v>13.950000000000001</v>
      </c>
      <c r="AO1443" s="25">
        <v>19.53</v>
      </c>
      <c r="AP1443" s="25">
        <v>7.44</v>
      </c>
      <c r="AQ1443" s="25">
        <v>22.32</v>
      </c>
      <c r="AR1443" s="25">
        <v>0</v>
      </c>
      <c r="AS1443" s="25">
        <v>28.830000000000002</v>
      </c>
      <c r="AT1443" s="25">
        <v>7.44</v>
      </c>
      <c r="AU1443" s="25">
        <v>13.950000000000106</v>
      </c>
      <c r="AV1443" s="25">
        <v>16.740000000000002</v>
      </c>
      <c r="AW1443" s="25">
        <v>1.86</v>
      </c>
      <c r="AX1443" s="25">
        <v>26.040000000000003</v>
      </c>
      <c r="AY1443" s="25">
        <v>0</v>
      </c>
      <c r="AZ1443" s="25">
        <v>4.6500000000000004</v>
      </c>
      <c r="BA1443" s="25">
        <v>3.72</v>
      </c>
      <c r="BB1443" s="25">
        <v>40.92</v>
      </c>
      <c r="BC1443" s="25">
        <v>0.93</v>
      </c>
      <c r="BD1443" s="25">
        <v>0</v>
      </c>
      <c r="BE1443" s="25">
        <v>31.62</v>
      </c>
      <c r="BF1443" s="25">
        <v>11.16</v>
      </c>
      <c r="BG1443" s="25">
        <v>39.06</v>
      </c>
      <c r="BH1443" s="25">
        <v>0</v>
      </c>
      <c r="BI1443" s="25">
        <v>5.58</v>
      </c>
      <c r="BJ1443" s="25">
        <v>10.23</v>
      </c>
      <c r="BK1443" s="25">
        <v>16.740000000000002</v>
      </c>
      <c r="BL1443" s="25">
        <v>1.86</v>
      </c>
      <c r="BM1443" s="25">
        <v>35.340000000000003</v>
      </c>
      <c r="BN1443" s="25">
        <v>0</v>
      </c>
      <c r="BO1443" t="s">
        <v>40</v>
      </c>
    </row>
    <row r="1444" spans="1:67" x14ac:dyDescent="0.25">
      <c r="A1444" s="6">
        <v>45136</v>
      </c>
      <c r="B1444" t="s">
        <v>13</v>
      </c>
      <c r="C1444">
        <v>29</v>
      </c>
      <c r="D1444">
        <f t="shared" si="151"/>
        <v>415.71000000000004</v>
      </c>
      <c r="E1444">
        <f t="shared" si="152"/>
        <v>115.32000000000001</v>
      </c>
      <c r="F1444">
        <f t="shared" si="153"/>
        <v>98.580000000000041</v>
      </c>
      <c r="G1444">
        <f t="shared" si="154"/>
        <v>94.86</v>
      </c>
      <c r="H1444">
        <f t="shared" si="155"/>
        <v>106.95000000000002</v>
      </c>
      <c r="I1444">
        <v>0</v>
      </c>
      <c r="J1444" s="22">
        <v>0.65100000000000013</v>
      </c>
      <c r="K1444" s="22">
        <v>0.6231000000000001</v>
      </c>
      <c r="L1444" s="22">
        <v>0.84630000000000005</v>
      </c>
      <c r="M1444" s="22">
        <v>0.17670000000000002</v>
      </c>
      <c r="N1444" s="22">
        <v>0.64170000000000005</v>
      </c>
      <c r="O1444" s="24">
        <v>0.74400000000000011</v>
      </c>
      <c r="P1444" s="24">
        <v>0.6231000000000001</v>
      </c>
      <c r="Q1444" s="24">
        <v>0.83700000000000008</v>
      </c>
      <c r="R1444" s="24">
        <v>0.58590000000000009</v>
      </c>
      <c r="S1444" s="24">
        <v>0.63240000000000007</v>
      </c>
      <c r="T1444" s="24">
        <v>0.79980000000000007</v>
      </c>
      <c r="U1444" s="24">
        <v>0.69750000000000001</v>
      </c>
      <c r="V1444" s="24">
        <v>0.3906</v>
      </c>
      <c r="W1444" s="24">
        <v>0.89280000000000004</v>
      </c>
      <c r="X1444" s="24">
        <v>0.59520000000000006</v>
      </c>
      <c r="Y1444" s="24">
        <v>0.34410000000000002</v>
      </c>
      <c r="Z1444" s="24">
        <v>0.65100000000000013</v>
      </c>
      <c r="AA1444" s="25">
        <v>0</v>
      </c>
      <c r="AB1444" s="25">
        <v>14.88</v>
      </c>
      <c r="AC1444" s="25">
        <v>13.020000000000001</v>
      </c>
      <c r="AD1444" s="25">
        <v>10.230000000000054</v>
      </c>
      <c r="AE1444" s="25">
        <v>2.79</v>
      </c>
      <c r="AF1444" s="25">
        <v>13.950000000000001</v>
      </c>
      <c r="AG1444" s="25">
        <v>15.81</v>
      </c>
      <c r="AH1444" s="25">
        <v>5.58</v>
      </c>
      <c r="AI1444" s="25">
        <v>13.020000000000001</v>
      </c>
      <c r="AJ1444" s="25">
        <v>9.3000000000000007</v>
      </c>
      <c r="AK1444" s="25">
        <v>9.3000000000000007</v>
      </c>
      <c r="AL1444" s="25">
        <v>0</v>
      </c>
      <c r="AM1444" s="25">
        <v>3.72</v>
      </c>
      <c r="AN1444" s="25">
        <v>6.5100000000000007</v>
      </c>
      <c r="AO1444" s="25">
        <v>38.130000000000003</v>
      </c>
      <c r="AP1444" s="25">
        <v>9.3000000000000007</v>
      </c>
      <c r="AQ1444" s="25">
        <v>16.740000000000002</v>
      </c>
      <c r="AR1444" s="25">
        <v>10.23</v>
      </c>
      <c r="AS1444" s="25">
        <v>2.79</v>
      </c>
      <c r="AT1444" s="25">
        <v>19.53</v>
      </c>
      <c r="AU1444" s="25">
        <v>0</v>
      </c>
      <c r="AV1444" s="25">
        <v>0</v>
      </c>
      <c r="AW1444" s="25">
        <v>19.53</v>
      </c>
      <c r="AX1444" s="25">
        <v>13.020000000000001</v>
      </c>
      <c r="AY1444" s="25">
        <v>5.58</v>
      </c>
      <c r="AZ1444" s="25">
        <v>4.6500000000000004</v>
      </c>
      <c r="BA1444" s="25">
        <v>21.39</v>
      </c>
      <c r="BB1444" s="25">
        <v>0</v>
      </c>
      <c r="BC1444" s="25">
        <v>30.69</v>
      </c>
      <c r="BD1444" s="25">
        <v>0</v>
      </c>
      <c r="BE1444" s="25">
        <v>26.970000000000002</v>
      </c>
      <c r="BF1444" s="25">
        <v>24.18</v>
      </c>
      <c r="BG1444" s="25">
        <v>23.25</v>
      </c>
      <c r="BH1444" s="25">
        <v>0</v>
      </c>
      <c r="BI1444" s="25">
        <v>12.09</v>
      </c>
      <c r="BJ1444" s="25">
        <v>0</v>
      </c>
      <c r="BK1444" s="25">
        <v>0</v>
      </c>
      <c r="BL1444" s="25">
        <v>14.88</v>
      </c>
      <c r="BM1444" s="25">
        <v>13.950000000000001</v>
      </c>
      <c r="BN1444" s="25">
        <v>0</v>
      </c>
      <c r="BO1444" t="s">
        <v>40</v>
      </c>
    </row>
    <row r="1445" spans="1:67" x14ac:dyDescent="0.25">
      <c r="A1445" s="6">
        <v>45137</v>
      </c>
      <c r="B1445" t="s">
        <v>13</v>
      </c>
      <c r="C1445">
        <v>30</v>
      </c>
      <c r="D1445">
        <f t="shared" si="151"/>
        <v>328.29</v>
      </c>
      <c r="E1445">
        <f t="shared" si="152"/>
        <v>73.47</v>
      </c>
      <c r="F1445">
        <f t="shared" si="153"/>
        <v>112.53</v>
      </c>
      <c r="G1445">
        <f t="shared" si="154"/>
        <v>70.680000000000007</v>
      </c>
      <c r="H1445">
        <f t="shared" si="155"/>
        <v>71.61</v>
      </c>
      <c r="I1445">
        <v>0</v>
      </c>
      <c r="J1445" s="22">
        <v>0.76260000000000006</v>
      </c>
      <c r="K1445" s="22">
        <v>0.53939999999999999</v>
      </c>
      <c r="L1445" s="22">
        <v>0.73470000000000002</v>
      </c>
      <c r="M1445" s="22">
        <v>0.52080000000000004</v>
      </c>
      <c r="N1445" s="22">
        <v>0.83700000000000008</v>
      </c>
      <c r="O1445" s="24">
        <v>0.68820000000000003</v>
      </c>
      <c r="P1445" s="24">
        <v>0.6231000000000001</v>
      </c>
      <c r="Q1445" s="24">
        <v>0.61380000000000001</v>
      </c>
      <c r="R1445" s="24">
        <v>0.66959999999999997</v>
      </c>
      <c r="S1445" s="24">
        <v>0.88350000000000006</v>
      </c>
      <c r="T1445" s="24">
        <v>0.92070000000000007</v>
      </c>
      <c r="U1445" s="24">
        <v>0.34410000000000002</v>
      </c>
      <c r="V1445" s="24">
        <v>0.93</v>
      </c>
      <c r="W1445" s="24">
        <v>0.29760000000000003</v>
      </c>
      <c r="X1445" s="24">
        <v>0.37200000000000005</v>
      </c>
      <c r="Y1445" s="24">
        <v>0.87420000000000009</v>
      </c>
      <c r="Z1445" s="24">
        <v>0.25110000000000005</v>
      </c>
      <c r="AA1445" s="25">
        <v>0.93</v>
      </c>
      <c r="AB1445" s="25">
        <v>20.46</v>
      </c>
      <c r="AC1445" s="25">
        <v>20.46</v>
      </c>
      <c r="AD1445" s="25">
        <v>9.3000000000000007</v>
      </c>
      <c r="AE1445" s="25">
        <v>0.93</v>
      </c>
      <c r="AF1445" s="25">
        <v>6.5100000000000007</v>
      </c>
      <c r="AG1445" s="25">
        <v>0</v>
      </c>
      <c r="AH1445" s="25">
        <v>21.39</v>
      </c>
      <c r="AI1445" s="25">
        <v>0</v>
      </c>
      <c r="AJ1445" s="25">
        <v>32.550000000000004</v>
      </c>
      <c r="AK1445" s="25">
        <v>30.69</v>
      </c>
      <c r="AL1445" s="25">
        <v>0</v>
      </c>
      <c r="AM1445" s="25">
        <v>0</v>
      </c>
      <c r="AN1445" s="25">
        <v>6.5100000000000007</v>
      </c>
      <c r="AO1445" s="25">
        <v>0</v>
      </c>
      <c r="AP1445" s="25">
        <v>5.58</v>
      </c>
      <c r="AQ1445" s="25">
        <v>0</v>
      </c>
      <c r="AR1445" s="25">
        <v>10.23</v>
      </c>
      <c r="AS1445" s="25">
        <v>49.29</v>
      </c>
      <c r="AT1445" s="25">
        <v>0</v>
      </c>
      <c r="AU1445" s="25">
        <v>0</v>
      </c>
      <c r="AV1445" s="25">
        <v>24.18</v>
      </c>
      <c r="AW1445" s="25">
        <v>9.3000000000000007</v>
      </c>
      <c r="AX1445" s="25">
        <v>0</v>
      </c>
      <c r="AY1445" s="25">
        <v>0</v>
      </c>
      <c r="AZ1445" s="25">
        <v>16.740000000000002</v>
      </c>
      <c r="BA1445" s="25">
        <v>0</v>
      </c>
      <c r="BB1445" s="25">
        <v>0</v>
      </c>
      <c r="BC1445" s="25">
        <v>7.44</v>
      </c>
      <c r="BD1445" s="25">
        <v>13.020000000000001</v>
      </c>
      <c r="BE1445" s="25">
        <v>9.3000000000000007</v>
      </c>
      <c r="BF1445" s="25">
        <v>27.900000000000002</v>
      </c>
      <c r="BG1445" s="25">
        <v>0</v>
      </c>
      <c r="BH1445" s="25">
        <v>3.72</v>
      </c>
      <c r="BI1445" s="25">
        <v>8.370000000000001</v>
      </c>
      <c r="BJ1445" s="25">
        <v>3.72</v>
      </c>
      <c r="BK1445" s="25">
        <v>0</v>
      </c>
      <c r="BL1445" s="25">
        <v>9.3000000000000007</v>
      </c>
      <c r="BM1445" s="25">
        <v>0</v>
      </c>
      <c r="BN1445" s="25">
        <v>11.16</v>
      </c>
      <c r="BO1445" t="s">
        <v>40</v>
      </c>
    </row>
    <row r="1446" spans="1:67" x14ac:dyDescent="0.25">
      <c r="A1446" s="6">
        <v>45138</v>
      </c>
      <c r="B1446" t="s">
        <v>13</v>
      </c>
      <c r="C1446">
        <v>31</v>
      </c>
      <c r="D1446">
        <f t="shared" si="151"/>
        <v>435.24000000000012</v>
      </c>
      <c r="E1446">
        <f t="shared" si="152"/>
        <v>128.33999999999997</v>
      </c>
      <c r="F1446">
        <f t="shared" si="153"/>
        <v>77.190000000000012</v>
      </c>
      <c r="G1446">
        <f t="shared" si="154"/>
        <v>72.54000000000012</v>
      </c>
      <c r="H1446">
        <f t="shared" si="155"/>
        <v>157.17000000000002</v>
      </c>
      <c r="I1446">
        <v>0</v>
      </c>
      <c r="J1446" s="22">
        <v>0.75330000000000008</v>
      </c>
      <c r="K1446" s="22">
        <v>0.79980000000000007</v>
      </c>
      <c r="L1446" s="22">
        <v>0.74400000000000011</v>
      </c>
      <c r="M1446" s="22">
        <v>0.68820000000000003</v>
      </c>
      <c r="N1446" s="22">
        <v>0.44640000000000002</v>
      </c>
      <c r="O1446" s="24">
        <v>0.67890000000000006</v>
      </c>
      <c r="P1446" s="24">
        <v>0.69750000000000001</v>
      </c>
      <c r="Q1446" s="24">
        <v>0.70680000000000009</v>
      </c>
      <c r="R1446" s="24">
        <v>0.91139999999999999</v>
      </c>
      <c r="S1446" s="24">
        <v>0.44640000000000002</v>
      </c>
      <c r="T1446" s="24">
        <v>0.79980000000000007</v>
      </c>
      <c r="U1446" s="24">
        <v>0.88350000000000006</v>
      </c>
      <c r="V1446" s="24">
        <v>0.90210000000000001</v>
      </c>
      <c r="W1446" s="24">
        <v>0.91139999999999999</v>
      </c>
      <c r="X1446" s="24">
        <v>0.85560000000000003</v>
      </c>
      <c r="Y1446" s="24">
        <v>0.6231000000000001</v>
      </c>
      <c r="Z1446" s="24">
        <v>0.92070000000000007</v>
      </c>
      <c r="AA1446" s="25">
        <v>33.480000000000004</v>
      </c>
      <c r="AB1446" s="25">
        <v>5.58</v>
      </c>
      <c r="AC1446" s="25">
        <v>0</v>
      </c>
      <c r="AD1446" s="25">
        <v>0</v>
      </c>
      <c r="AE1446" s="25">
        <v>17.670000000000002</v>
      </c>
      <c r="AF1446" s="25">
        <v>0</v>
      </c>
      <c r="AG1446" s="25">
        <v>8.370000000000001</v>
      </c>
      <c r="AH1446" s="25">
        <v>4.6500000000000004</v>
      </c>
      <c r="AI1446" s="25">
        <v>7.44</v>
      </c>
      <c r="AJ1446" s="25">
        <v>0</v>
      </c>
      <c r="AK1446" s="25">
        <v>6.5100000000000007</v>
      </c>
      <c r="AL1446" s="25">
        <v>13.950000000000001</v>
      </c>
      <c r="AM1446" s="25">
        <v>14.88</v>
      </c>
      <c r="AN1446" s="25">
        <v>6.5100000000000007</v>
      </c>
      <c r="AO1446" s="25">
        <v>5.58</v>
      </c>
      <c r="AP1446" s="25">
        <v>20.46</v>
      </c>
      <c r="AQ1446" s="25">
        <v>25.110000000000003</v>
      </c>
      <c r="AR1446" s="25">
        <v>42.78</v>
      </c>
      <c r="AS1446" s="25">
        <v>0</v>
      </c>
      <c r="AT1446" s="25">
        <v>27.900000000000002</v>
      </c>
      <c r="AU1446" s="25">
        <v>5.58</v>
      </c>
      <c r="AV1446" s="25">
        <v>0.93</v>
      </c>
      <c r="AW1446" s="25">
        <v>6.5100000000001064</v>
      </c>
      <c r="AX1446" s="25">
        <v>0</v>
      </c>
      <c r="AY1446" s="25">
        <v>0</v>
      </c>
      <c r="AZ1446" s="25">
        <v>0.93</v>
      </c>
      <c r="BA1446" s="25">
        <v>24.18</v>
      </c>
      <c r="BB1446" s="25">
        <v>23.25</v>
      </c>
      <c r="BC1446" s="25">
        <v>2.79</v>
      </c>
      <c r="BD1446" s="25">
        <v>8.370000000000001</v>
      </c>
      <c r="BE1446" s="25">
        <v>13.020000000000001</v>
      </c>
      <c r="BF1446" s="25">
        <v>15.81</v>
      </c>
      <c r="BG1446" s="25">
        <v>12.09</v>
      </c>
      <c r="BH1446" s="25">
        <v>2.79</v>
      </c>
      <c r="BI1446" s="25">
        <v>13.950000000000001</v>
      </c>
      <c r="BJ1446" s="25">
        <v>20.46</v>
      </c>
      <c r="BK1446" s="25">
        <v>22.32</v>
      </c>
      <c r="BL1446" s="25">
        <v>0.93</v>
      </c>
      <c r="BM1446" s="25">
        <v>14.88</v>
      </c>
      <c r="BN1446" s="25">
        <v>12.089999999999987</v>
      </c>
      <c r="BO1446" t="s">
        <v>40</v>
      </c>
    </row>
    <row r="1447" spans="1:67" x14ac:dyDescent="0.25">
      <c r="B1447" t="s">
        <v>14</v>
      </c>
      <c r="C1447">
        <v>0.01</v>
      </c>
      <c r="D1447">
        <f t="shared" si="151"/>
        <v>0</v>
      </c>
      <c r="E1447">
        <v>0</v>
      </c>
      <c r="F1447">
        <v>0</v>
      </c>
      <c r="G1447">
        <v>0</v>
      </c>
      <c r="H1447">
        <v>0</v>
      </c>
      <c r="I1447">
        <v>0</v>
      </c>
      <c r="J1447" s="22">
        <v>0</v>
      </c>
      <c r="K1447" s="22">
        <v>0</v>
      </c>
      <c r="L1447" s="22">
        <v>0</v>
      </c>
      <c r="M1447" s="22">
        <v>0</v>
      </c>
      <c r="N1447" s="22">
        <v>0</v>
      </c>
      <c r="O1447" s="24">
        <v>0</v>
      </c>
      <c r="P1447" s="24">
        <v>0</v>
      </c>
      <c r="Q1447" s="24">
        <v>0</v>
      </c>
      <c r="R1447" s="24">
        <v>0</v>
      </c>
      <c r="S1447" s="24">
        <v>0</v>
      </c>
      <c r="T1447" s="24">
        <v>0</v>
      </c>
      <c r="U1447" s="24">
        <v>0</v>
      </c>
      <c r="V1447" s="24">
        <v>0</v>
      </c>
      <c r="W1447" s="24">
        <v>0</v>
      </c>
      <c r="X1447" s="24">
        <v>0</v>
      </c>
      <c r="Y1447" s="24">
        <v>0</v>
      </c>
      <c r="Z1447" s="24">
        <v>0</v>
      </c>
      <c r="AA1447" s="25">
        <v>0</v>
      </c>
      <c r="AB1447" s="25">
        <v>0</v>
      </c>
      <c r="AC1447" s="25">
        <v>0</v>
      </c>
      <c r="AD1447" s="25">
        <v>0</v>
      </c>
      <c r="AE1447" s="25">
        <v>0</v>
      </c>
      <c r="AF1447" s="25">
        <v>0</v>
      </c>
      <c r="AG1447" s="25">
        <v>0</v>
      </c>
      <c r="AH1447" s="25">
        <v>0</v>
      </c>
      <c r="AI1447" s="25">
        <v>0</v>
      </c>
      <c r="AJ1447" s="25">
        <v>0</v>
      </c>
      <c r="AK1447" s="25">
        <v>0</v>
      </c>
      <c r="AL1447" s="25">
        <v>0</v>
      </c>
      <c r="AM1447" s="25">
        <v>0</v>
      </c>
      <c r="AN1447" s="25">
        <v>0</v>
      </c>
      <c r="AO1447" s="25">
        <v>0</v>
      </c>
      <c r="AP1447" s="25">
        <v>0</v>
      </c>
      <c r="AQ1447" s="25">
        <v>0</v>
      </c>
      <c r="AR1447" s="25">
        <v>0</v>
      </c>
      <c r="AS1447" s="25">
        <v>0</v>
      </c>
      <c r="AT1447" s="25">
        <v>0</v>
      </c>
      <c r="AU1447" s="25">
        <v>0</v>
      </c>
      <c r="AV1447" s="25">
        <v>0</v>
      </c>
      <c r="AW1447" s="25">
        <v>0</v>
      </c>
      <c r="AX1447" s="25">
        <v>0</v>
      </c>
      <c r="AY1447" s="25">
        <v>0</v>
      </c>
      <c r="AZ1447" s="25">
        <v>0</v>
      </c>
      <c r="BA1447" s="25">
        <v>0</v>
      </c>
      <c r="BB1447" s="25">
        <v>0</v>
      </c>
      <c r="BC1447" s="25">
        <v>0</v>
      </c>
      <c r="BD1447" s="25">
        <v>0</v>
      </c>
      <c r="BE1447" s="25">
        <v>0</v>
      </c>
      <c r="BF1447" s="25">
        <v>0</v>
      </c>
      <c r="BG1447" s="25">
        <v>0</v>
      </c>
      <c r="BH1447" s="25">
        <v>0</v>
      </c>
      <c r="BI1447" s="25">
        <v>0</v>
      </c>
      <c r="BJ1447" s="25">
        <v>0</v>
      </c>
      <c r="BK1447" s="25">
        <v>0</v>
      </c>
      <c r="BL1447" s="25">
        <v>0</v>
      </c>
      <c r="BM1447" s="25">
        <v>0</v>
      </c>
      <c r="BN1447" s="25">
        <v>0</v>
      </c>
      <c r="BO1447" t="s">
        <v>237</v>
      </c>
    </row>
    <row r="1448" spans="1:67" x14ac:dyDescent="0.25">
      <c r="B1448" t="s">
        <v>14</v>
      </c>
      <c r="C1448">
        <v>0.02</v>
      </c>
      <c r="D1448">
        <f t="shared" si="151"/>
        <v>0</v>
      </c>
      <c r="E1448">
        <v>0</v>
      </c>
      <c r="F1448">
        <v>0</v>
      </c>
      <c r="G1448">
        <v>0</v>
      </c>
      <c r="H1448">
        <v>0</v>
      </c>
      <c r="I1448">
        <v>0</v>
      </c>
      <c r="J1448" s="22">
        <v>0</v>
      </c>
      <c r="K1448" s="22">
        <v>0</v>
      </c>
      <c r="L1448" s="22">
        <v>0</v>
      </c>
      <c r="M1448" s="22">
        <v>0</v>
      </c>
      <c r="N1448" s="22">
        <v>0</v>
      </c>
      <c r="O1448" s="24">
        <v>0</v>
      </c>
      <c r="P1448" s="24">
        <v>0</v>
      </c>
      <c r="Q1448" s="24">
        <v>0</v>
      </c>
      <c r="R1448" s="24">
        <v>0</v>
      </c>
      <c r="S1448" s="24">
        <v>0</v>
      </c>
      <c r="T1448" s="24">
        <v>0</v>
      </c>
      <c r="U1448" s="24">
        <v>0</v>
      </c>
      <c r="V1448" s="24">
        <v>0</v>
      </c>
      <c r="W1448" s="24">
        <v>0</v>
      </c>
      <c r="X1448" s="24">
        <v>0</v>
      </c>
      <c r="Y1448" s="24">
        <v>0</v>
      </c>
      <c r="Z1448" s="24">
        <v>0</v>
      </c>
      <c r="AA1448" s="25">
        <v>0</v>
      </c>
      <c r="AB1448" s="25">
        <v>0</v>
      </c>
      <c r="AC1448" s="25">
        <v>0</v>
      </c>
      <c r="AD1448" s="25">
        <v>0</v>
      </c>
      <c r="AE1448" s="25">
        <v>0</v>
      </c>
      <c r="AF1448" s="25">
        <v>0</v>
      </c>
      <c r="AG1448" s="25">
        <v>0</v>
      </c>
      <c r="AH1448" s="25">
        <v>0</v>
      </c>
      <c r="AI1448" s="25">
        <v>0</v>
      </c>
      <c r="AJ1448" s="25">
        <v>0</v>
      </c>
      <c r="AK1448" s="25">
        <v>0</v>
      </c>
      <c r="AL1448" s="25">
        <v>0</v>
      </c>
      <c r="AM1448" s="25">
        <v>0</v>
      </c>
      <c r="AN1448" s="25">
        <v>0</v>
      </c>
      <c r="AO1448" s="25">
        <v>0</v>
      </c>
      <c r="AP1448" s="25">
        <v>0</v>
      </c>
      <c r="AQ1448" s="25">
        <v>0</v>
      </c>
      <c r="AR1448" s="25">
        <v>0</v>
      </c>
      <c r="AS1448" s="25">
        <v>0</v>
      </c>
      <c r="AT1448" s="25">
        <v>0</v>
      </c>
      <c r="AU1448" s="25">
        <v>0</v>
      </c>
      <c r="AV1448" s="25">
        <v>0</v>
      </c>
      <c r="AW1448" s="25">
        <v>0</v>
      </c>
      <c r="AX1448" s="25">
        <v>0</v>
      </c>
      <c r="AY1448" s="25">
        <v>0</v>
      </c>
      <c r="AZ1448" s="25">
        <v>0</v>
      </c>
      <c r="BA1448" s="25">
        <v>0</v>
      </c>
      <c r="BB1448" s="25">
        <v>0</v>
      </c>
      <c r="BC1448" s="25">
        <v>0</v>
      </c>
      <c r="BD1448" s="25">
        <v>0</v>
      </c>
      <c r="BE1448" s="25">
        <v>0</v>
      </c>
      <c r="BF1448" s="25">
        <v>0</v>
      </c>
      <c r="BG1448" s="25">
        <v>0</v>
      </c>
      <c r="BH1448" s="25">
        <v>0</v>
      </c>
      <c r="BI1448" s="25">
        <v>0</v>
      </c>
      <c r="BJ1448" s="25">
        <v>0</v>
      </c>
      <c r="BK1448" s="25">
        <v>0</v>
      </c>
      <c r="BL1448" s="25">
        <v>0</v>
      </c>
      <c r="BM1448" s="25">
        <v>0</v>
      </c>
      <c r="BN1448" s="25">
        <v>0</v>
      </c>
      <c r="BO1448" t="s">
        <v>237</v>
      </c>
    </row>
    <row r="1449" spans="1:67" x14ac:dyDescent="0.25">
      <c r="A1449" s="6">
        <v>45139</v>
      </c>
      <c r="B1449" t="s">
        <v>14</v>
      </c>
      <c r="C1449">
        <v>1</v>
      </c>
      <c r="D1449">
        <f t="shared" si="151"/>
        <v>398.97</v>
      </c>
      <c r="E1449">
        <f t="shared" ref="E1449:E1479" si="156">SUM(BE1449:BN1449)</f>
        <v>118.11000000000001</v>
      </c>
      <c r="F1449">
        <f t="shared" ref="F1449:F1479" si="157">SUM(AA1449:AJ1449)</f>
        <v>125.55</v>
      </c>
      <c r="G1449">
        <f t="shared" ref="G1449:G1479" si="158">SUM(AU1449:BD1449)</f>
        <v>83.699999999999989</v>
      </c>
      <c r="H1449">
        <f t="shared" ref="H1449:H1479" si="159">SUM(AL1449:AT1449)</f>
        <v>71.61</v>
      </c>
      <c r="I1449">
        <v>0</v>
      </c>
      <c r="J1449" s="22">
        <v>0.81840000000000002</v>
      </c>
      <c r="K1449" s="22">
        <v>0.60450000000000004</v>
      </c>
      <c r="L1449" s="22">
        <v>0.59520000000000006</v>
      </c>
      <c r="M1449" s="22">
        <v>0.37200000000000005</v>
      </c>
      <c r="N1449" s="22">
        <v>0.89280000000000004</v>
      </c>
      <c r="O1449" s="24">
        <v>0.86490000000000011</v>
      </c>
      <c r="P1449" s="24">
        <v>0.71610000000000007</v>
      </c>
      <c r="Q1449" s="24">
        <v>0.70680000000000009</v>
      </c>
      <c r="R1449" s="24">
        <v>0.67890000000000006</v>
      </c>
      <c r="S1449" s="24">
        <v>0.56730000000000003</v>
      </c>
      <c r="T1449" s="24">
        <v>0.91139999999999999</v>
      </c>
      <c r="U1449" s="24">
        <v>0.65100000000000013</v>
      </c>
      <c r="V1449" s="24">
        <v>0.93</v>
      </c>
      <c r="W1449" s="24">
        <v>0.76260000000000006</v>
      </c>
      <c r="X1449" s="24">
        <v>0.91139999999999999</v>
      </c>
      <c r="Y1449" s="24">
        <v>0.25110000000000005</v>
      </c>
      <c r="Z1449" s="24">
        <v>0.69750000000000001</v>
      </c>
      <c r="AA1449" s="25">
        <v>7.44</v>
      </c>
      <c r="AB1449" s="25">
        <v>0</v>
      </c>
      <c r="AC1449" s="25">
        <v>17.670000000000002</v>
      </c>
      <c r="AD1449" s="25">
        <v>13.020000000000001</v>
      </c>
      <c r="AE1449" s="25">
        <v>28.830000000000002</v>
      </c>
      <c r="AF1449" s="25">
        <v>13.020000000000001</v>
      </c>
      <c r="AG1449" s="25">
        <v>3.72</v>
      </c>
      <c r="AH1449" s="25">
        <v>26.970000000000002</v>
      </c>
      <c r="AI1449" s="25">
        <v>0</v>
      </c>
      <c r="AJ1449" s="25">
        <v>14.88</v>
      </c>
      <c r="AK1449" s="25">
        <v>0</v>
      </c>
      <c r="AL1449" s="25">
        <v>11.16</v>
      </c>
      <c r="AM1449" s="25">
        <v>16.740000000000002</v>
      </c>
      <c r="AN1449" s="25">
        <v>6.5100000000000007</v>
      </c>
      <c r="AO1449" s="25">
        <v>3.72</v>
      </c>
      <c r="AP1449" s="25">
        <v>2.79</v>
      </c>
      <c r="AQ1449" s="25">
        <v>0</v>
      </c>
      <c r="AR1449" s="25">
        <v>30.69</v>
      </c>
      <c r="AS1449" s="25">
        <v>0</v>
      </c>
      <c r="AT1449" s="25">
        <v>0</v>
      </c>
      <c r="AU1449" s="25">
        <v>0</v>
      </c>
      <c r="AV1449" s="25">
        <v>6.5100000000000007</v>
      </c>
      <c r="AW1449" s="25">
        <v>33.480000000000004</v>
      </c>
      <c r="AX1449" s="25">
        <v>0.93</v>
      </c>
      <c r="AY1449" s="25">
        <v>4.6500000000000004</v>
      </c>
      <c r="AZ1449" s="25">
        <v>0</v>
      </c>
      <c r="BA1449" s="25">
        <v>0</v>
      </c>
      <c r="BB1449" s="25">
        <v>4.6500000000000004</v>
      </c>
      <c r="BC1449" s="25">
        <v>9.3000000000000007</v>
      </c>
      <c r="BD1449" s="25">
        <v>24.18</v>
      </c>
      <c r="BE1449" s="25">
        <v>15.81</v>
      </c>
      <c r="BF1449" s="25">
        <v>0</v>
      </c>
      <c r="BG1449" s="25">
        <v>14.88</v>
      </c>
      <c r="BH1449" s="25">
        <v>25.110000000000003</v>
      </c>
      <c r="BI1449" s="25">
        <v>0</v>
      </c>
      <c r="BJ1449" s="25">
        <v>23.25</v>
      </c>
      <c r="BK1449" s="25">
        <v>6.5100000000000007</v>
      </c>
      <c r="BL1449" s="25">
        <v>14.88</v>
      </c>
      <c r="BM1449" s="25">
        <v>6.5100000000000007</v>
      </c>
      <c r="BN1449" s="25">
        <v>11.16</v>
      </c>
      <c r="BO1449" t="s">
        <v>40</v>
      </c>
    </row>
    <row r="1450" spans="1:67" x14ac:dyDescent="0.25">
      <c r="A1450" s="6">
        <v>45140</v>
      </c>
      <c r="B1450" t="s">
        <v>14</v>
      </c>
      <c r="C1450">
        <v>2</v>
      </c>
      <c r="D1450">
        <f t="shared" si="151"/>
        <v>555.21000000000026</v>
      </c>
      <c r="E1450">
        <f t="shared" si="156"/>
        <v>105.09000000000012</v>
      </c>
      <c r="F1450">
        <f t="shared" si="157"/>
        <v>167.40000000000012</v>
      </c>
      <c r="G1450">
        <f t="shared" si="158"/>
        <v>100.44</v>
      </c>
      <c r="H1450">
        <f t="shared" si="159"/>
        <v>182.28</v>
      </c>
      <c r="I1450">
        <v>0</v>
      </c>
      <c r="J1450" s="22">
        <v>0.36270000000000002</v>
      </c>
      <c r="K1450" s="22">
        <v>0.72540000000000004</v>
      </c>
      <c r="L1450" s="22">
        <v>0.74400000000000011</v>
      </c>
      <c r="M1450" s="22">
        <v>0.26040000000000002</v>
      </c>
      <c r="N1450" s="22">
        <v>0.79980000000000007</v>
      </c>
      <c r="O1450" s="24">
        <v>0.22320000000000001</v>
      </c>
      <c r="P1450" s="24">
        <v>0.2697</v>
      </c>
      <c r="Q1450" s="24">
        <v>9.3000000000000013E-2</v>
      </c>
      <c r="R1450" s="24">
        <v>0.49290000000000006</v>
      </c>
      <c r="S1450" s="24">
        <v>0.6603</v>
      </c>
      <c r="T1450" s="24">
        <v>0.58590000000000009</v>
      </c>
      <c r="U1450" s="24">
        <v>0.90210000000000001</v>
      </c>
      <c r="V1450" s="24">
        <v>0.93</v>
      </c>
      <c r="W1450" s="24">
        <v>0.93</v>
      </c>
      <c r="X1450" s="24">
        <v>0.46500000000000002</v>
      </c>
      <c r="Y1450" s="24">
        <v>0.26040000000000002</v>
      </c>
      <c r="Z1450" s="24">
        <v>0.85560000000000003</v>
      </c>
      <c r="AA1450" s="25">
        <v>5.58</v>
      </c>
      <c r="AB1450" s="25">
        <v>33.480000000000004</v>
      </c>
      <c r="AC1450" s="25">
        <v>10.23</v>
      </c>
      <c r="AD1450" s="25">
        <v>33.480000000000004</v>
      </c>
      <c r="AE1450" s="25">
        <v>5.58</v>
      </c>
      <c r="AF1450" s="25">
        <v>33.480000000000004</v>
      </c>
      <c r="AG1450" s="25">
        <v>12.090000000000106</v>
      </c>
      <c r="AH1450" s="25">
        <v>11.16</v>
      </c>
      <c r="AI1450" s="25">
        <v>2.79</v>
      </c>
      <c r="AJ1450" s="25">
        <v>19.53</v>
      </c>
      <c r="AK1450" s="25">
        <v>0</v>
      </c>
      <c r="AL1450" s="25">
        <v>22.32</v>
      </c>
      <c r="AM1450" s="25">
        <v>23.25</v>
      </c>
      <c r="AN1450" s="25">
        <v>17.670000000000002</v>
      </c>
      <c r="AO1450" s="25">
        <v>13.950000000000001</v>
      </c>
      <c r="AP1450" s="25">
        <v>49.29</v>
      </c>
      <c r="AQ1450" s="25">
        <v>0</v>
      </c>
      <c r="AR1450" s="25">
        <v>0</v>
      </c>
      <c r="AS1450" s="25">
        <v>44.64</v>
      </c>
      <c r="AT1450" s="25">
        <v>11.16</v>
      </c>
      <c r="AU1450" s="25">
        <v>1.86</v>
      </c>
      <c r="AV1450" s="25">
        <v>2.79</v>
      </c>
      <c r="AW1450" s="25">
        <v>6.5100000000000007</v>
      </c>
      <c r="AX1450" s="25">
        <v>24.18</v>
      </c>
      <c r="AY1450" s="25">
        <v>0</v>
      </c>
      <c r="AZ1450" s="25">
        <v>5.58</v>
      </c>
      <c r="BA1450" s="25">
        <v>24.18</v>
      </c>
      <c r="BB1450" s="25">
        <v>29.76</v>
      </c>
      <c r="BC1450" s="25">
        <v>5.58</v>
      </c>
      <c r="BD1450" s="25">
        <v>0</v>
      </c>
      <c r="BE1450" s="25">
        <v>8.370000000000001</v>
      </c>
      <c r="BF1450" s="25">
        <v>0</v>
      </c>
      <c r="BG1450" s="25">
        <v>3.72</v>
      </c>
      <c r="BH1450" s="25">
        <v>0</v>
      </c>
      <c r="BI1450" s="25">
        <v>0</v>
      </c>
      <c r="BJ1450" s="25">
        <v>2.79</v>
      </c>
      <c r="BK1450" s="25">
        <v>26.970000000000105</v>
      </c>
      <c r="BL1450" s="25">
        <v>13.950000000000001</v>
      </c>
      <c r="BM1450" s="25">
        <v>16.740000000000002</v>
      </c>
      <c r="BN1450" s="25">
        <v>32.550000000000004</v>
      </c>
      <c r="BO1450" t="s">
        <v>40</v>
      </c>
    </row>
    <row r="1451" spans="1:67" x14ac:dyDescent="0.25">
      <c r="A1451" s="6">
        <v>45141</v>
      </c>
      <c r="B1451" t="s">
        <v>14</v>
      </c>
      <c r="C1451">
        <v>3</v>
      </c>
      <c r="D1451">
        <f t="shared" si="151"/>
        <v>526.38000000000011</v>
      </c>
      <c r="E1451">
        <f t="shared" si="156"/>
        <v>139.49999999999997</v>
      </c>
      <c r="F1451">
        <f t="shared" si="157"/>
        <v>110.67000000000002</v>
      </c>
      <c r="G1451">
        <f t="shared" si="158"/>
        <v>167.40000000000003</v>
      </c>
      <c r="H1451">
        <f t="shared" si="159"/>
        <v>108.81</v>
      </c>
      <c r="I1451">
        <v>0</v>
      </c>
      <c r="J1451" s="22">
        <v>0.48360000000000003</v>
      </c>
      <c r="K1451" s="22">
        <v>0.74400000000000011</v>
      </c>
      <c r="L1451" s="22">
        <v>0.72540000000000004</v>
      </c>
      <c r="M1451" s="22">
        <v>0.67890000000000006</v>
      </c>
      <c r="N1451" s="22">
        <v>0.35340000000000005</v>
      </c>
      <c r="O1451" s="24">
        <v>0.5766</v>
      </c>
      <c r="P1451" s="24">
        <v>0.91139999999999999</v>
      </c>
      <c r="Q1451" s="24">
        <v>0.6231000000000001</v>
      </c>
      <c r="R1451" s="24">
        <v>0.74400000000000011</v>
      </c>
      <c r="S1451" s="24">
        <v>0.53010000000000013</v>
      </c>
      <c r="T1451" s="24">
        <v>0.6603</v>
      </c>
      <c r="U1451" s="24">
        <v>0.51150000000000007</v>
      </c>
      <c r="V1451" s="24">
        <v>0.85560000000000003</v>
      </c>
      <c r="W1451" s="24">
        <v>0.74400000000000011</v>
      </c>
      <c r="X1451" s="24">
        <v>0.92070000000000007</v>
      </c>
      <c r="Y1451" s="24">
        <v>0.92070000000000007</v>
      </c>
      <c r="Z1451" s="24">
        <v>0.54869999999999997</v>
      </c>
      <c r="AA1451" s="25">
        <v>0</v>
      </c>
      <c r="AB1451" s="25">
        <v>5.58</v>
      </c>
      <c r="AC1451" s="25">
        <v>0</v>
      </c>
      <c r="AD1451" s="25">
        <v>0</v>
      </c>
      <c r="AE1451" s="25">
        <v>0</v>
      </c>
      <c r="AF1451" s="25">
        <v>26.040000000000003</v>
      </c>
      <c r="AG1451" s="25">
        <v>22.32</v>
      </c>
      <c r="AH1451" s="25">
        <v>2.79</v>
      </c>
      <c r="AI1451" s="25">
        <v>26.040000000000003</v>
      </c>
      <c r="AJ1451" s="25">
        <v>27.900000000000002</v>
      </c>
      <c r="AK1451" s="25">
        <v>0</v>
      </c>
      <c r="AL1451" s="25">
        <v>13.020000000000001</v>
      </c>
      <c r="AM1451" s="25">
        <v>9.3000000000000007</v>
      </c>
      <c r="AN1451" s="25">
        <v>0.93</v>
      </c>
      <c r="AO1451" s="25">
        <v>0</v>
      </c>
      <c r="AP1451" s="25">
        <v>5.58</v>
      </c>
      <c r="AQ1451" s="25">
        <v>19.53</v>
      </c>
      <c r="AR1451" s="25">
        <v>30.69</v>
      </c>
      <c r="AS1451" s="25">
        <v>0</v>
      </c>
      <c r="AT1451" s="25">
        <v>29.76</v>
      </c>
      <c r="AU1451" s="25">
        <v>31.62</v>
      </c>
      <c r="AV1451" s="25">
        <v>0</v>
      </c>
      <c r="AW1451" s="25">
        <v>0.93</v>
      </c>
      <c r="AX1451" s="25">
        <v>0.93</v>
      </c>
      <c r="AY1451" s="25">
        <v>38.130000000000003</v>
      </c>
      <c r="AZ1451" s="25">
        <v>17.670000000000002</v>
      </c>
      <c r="BA1451" s="25">
        <v>26.040000000000003</v>
      </c>
      <c r="BB1451" s="25">
        <v>19.53</v>
      </c>
      <c r="BC1451" s="25">
        <v>30.69</v>
      </c>
      <c r="BD1451" s="25">
        <v>1.86</v>
      </c>
      <c r="BE1451" s="25">
        <v>9.3000000000000007</v>
      </c>
      <c r="BF1451" s="25">
        <v>13.950000000000001</v>
      </c>
      <c r="BG1451" s="25">
        <v>8.370000000000001</v>
      </c>
      <c r="BH1451" s="25">
        <v>15.81</v>
      </c>
      <c r="BI1451" s="25">
        <v>39.99</v>
      </c>
      <c r="BJ1451" s="25">
        <v>13.019999999999975</v>
      </c>
      <c r="BK1451" s="25">
        <v>7.44</v>
      </c>
      <c r="BL1451" s="25">
        <v>2.79</v>
      </c>
      <c r="BM1451" s="25">
        <v>10.23</v>
      </c>
      <c r="BN1451" s="25">
        <v>18.600000000000001</v>
      </c>
      <c r="BO1451" t="s">
        <v>40</v>
      </c>
    </row>
    <row r="1452" spans="1:67" x14ac:dyDescent="0.25">
      <c r="A1452" s="6">
        <v>45142</v>
      </c>
      <c r="B1452" t="s">
        <v>14</v>
      </c>
      <c r="C1452">
        <v>4</v>
      </c>
      <c r="D1452">
        <f t="shared" si="151"/>
        <v>294.81000000000006</v>
      </c>
      <c r="E1452">
        <f t="shared" si="156"/>
        <v>95.79</v>
      </c>
      <c r="F1452">
        <f t="shared" si="157"/>
        <v>75.33</v>
      </c>
      <c r="G1452">
        <f t="shared" si="158"/>
        <v>65.100000000000009</v>
      </c>
      <c r="H1452">
        <f t="shared" si="159"/>
        <v>58.59</v>
      </c>
      <c r="I1452">
        <v>0</v>
      </c>
      <c r="J1452" s="22">
        <v>0.61380000000000001</v>
      </c>
      <c r="K1452" s="22">
        <v>0.53939999999999999</v>
      </c>
      <c r="L1452" s="22">
        <v>0.69750000000000001</v>
      </c>
      <c r="M1452" s="22">
        <v>0.21390000000000001</v>
      </c>
      <c r="N1452" s="22">
        <v>0.85560000000000003</v>
      </c>
      <c r="O1452" s="24">
        <v>0.6603</v>
      </c>
      <c r="P1452" s="24">
        <v>0.14880000000000002</v>
      </c>
      <c r="Q1452" s="24">
        <v>0.50220000000000009</v>
      </c>
      <c r="R1452" s="24">
        <v>0.86490000000000011</v>
      </c>
      <c r="S1452" s="24">
        <v>0.60450000000000004</v>
      </c>
      <c r="T1452" s="24">
        <v>0.86490000000000011</v>
      </c>
      <c r="U1452" s="24">
        <v>0.91139999999999999</v>
      </c>
      <c r="V1452" s="24">
        <v>0.3906</v>
      </c>
      <c r="W1452" s="24">
        <v>0.39990000000000003</v>
      </c>
      <c r="X1452" s="24">
        <v>0.85560000000000003</v>
      </c>
      <c r="Y1452" s="24">
        <v>0.26040000000000002</v>
      </c>
      <c r="Z1452" s="24">
        <v>0.92070000000000007</v>
      </c>
      <c r="AA1452" s="25">
        <v>0</v>
      </c>
      <c r="AB1452" s="25">
        <v>14.88</v>
      </c>
      <c r="AC1452" s="25">
        <v>0</v>
      </c>
      <c r="AD1452" s="25">
        <v>0</v>
      </c>
      <c r="AE1452" s="25">
        <v>1.86</v>
      </c>
      <c r="AF1452" s="25">
        <v>11.16</v>
      </c>
      <c r="AG1452" s="25">
        <v>13.950000000000001</v>
      </c>
      <c r="AH1452" s="25">
        <v>27.900000000000002</v>
      </c>
      <c r="AI1452" s="25">
        <v>0</v>
      </c>
      <c r="AJ1452" s="25">
        <v>5.58</v>
      </c>
      <c r="AK1452" s="25">
        <v>9.3000000000000007</v>
      </c>
      <c r="AL1452" s="25">
        <v>0</v>
      </c>
      <c r="AM1452" s="25">
        <v>0.93</v>
      </c>
      <c r="AN1452" s="25">
        <v>26.040000000000003</v>
      </c>
      <c r="AO1452" s="25">
        <v>3.72</v>
      </c>
      <c r="AP1452" s="25">
        <v>0</v>
      </c>
      <c r="AQ1452" s="25">
        <v>0</v>
      </c>
      <c r="AR1452" s="25">
        <v>0</v>
      </c>
      <c r="AS1452" s="25">
        <v>15.81</v>
      </c>
      <c r="AT1452" s="25">
        <v>12.09</v>
      </c>
      <c r="AU1452" s="25">
        <v>8.370000000000001</v>
      </c>
      <c r="AV1452" s="25">
        <v>0</v>
      </c>
      <c r="AW1452" s="25">
        <v>0</v>
      </c>
      <c r="AX1452" s="25">
        <v>6.5100000000000007</v>
      </c>
      <c r="AY1452" s="25">
        <v>8.370000000000001</v>
      </c>
      <c r="AZ1452" s="25">
        <v>29.76</v>
      </c>
      <c r="BA1452" s="25">
        <v>4.6500000000000004</v>
      </c>
      <c r="BB1452" s="25">
        <v>6.5100000000000007</v>
      </c>
      <c r="BC1452" s="25">
        <v>0.93</v>
      </c>
      <c r="BD1452" s="25">
        <v>0</v>
      </c>
      <c r="BE1452" s="25">
        <v>0</v>
      </c>
      <c r="BF1452" s="25">
        <v>0</v>
      </c>
      <c r="BG1452" s="25">
        <v>16.740000000000002</v>
      </c>
      <c r="BH1452" s="25">
        <v>13.020000000000001</v>
      </c>
      <c r="BI1452" s="25">
        <v>10.23</v>
      </c>
      <c r="BJ1452" s="25">
        <v>11.16</v>
      </c>
      <c r="BK1452" s="25">
        <v>4.6500000000000004</v>
      </c>
      <c r="BL1452" s="25">
        <v>7.44</v>
      </c>
      <c r="BM1452" s="25">
        <v>30.69</v>
      </c>
      <c r="BN1452" s="25">
        <v>1.86</v>
      </c>
      <c r="BO1452" t="s">
        <v>40</v>
      </c>
    </row>
    <row r="1453" spans="1:67" x14ac:dyDescent="0.25">
      <c r="A1453" s="6">
        <v>45143</v>
      </c>
      <c r="B1453" t="s">
        <v>14</v>
      </c>
      <c r="C1453">
        <v>5</v>
      </c>
      <c r="D1453">
        <f t="shared" si="151"/>
        <v>377.58000000000004</v>
      </c>
      <c r="E1453">
        <f t="shared" si="156"/>
        <v>119.04000000000005</v>
      </c>
      <c r="F1453">
        <f t="shared" si="157"/>
        <v>52.08</v>
      </c>
      <c r="G1453">
        <f t="shared" si="158"/>
        <v>75.330000000000013</v>
      </c>
      <c r="H1453">
        <f t="shared" si="159"/>
        <v>131.13</v>
      </c>
      <c r="I1453">
        <v>0</v>
      </c>
      <c r="J1453" s="22">
        <v>0.45569999999999999</v>
      </c>
      <c r="K1453" s="22">
        <v>0.61380000000000001</v>
      </c>
      <c r="L1453" s="22">
        <v>0.74400000000000011</v>
      </c>
      <c r="M1453" s="22">
        <v>0.56730000000000003</v>
      </c>
      <c r="N1453" s="22">
        <v>0.92070000000000007</v>
      </c>
      <c r="O1453" s="24">
        <v>0.93</v>
      </c>
      <c r="P1453" s="24">
        <v>0.6231000000000001</v>
      </c>
      <c r="Q1453" s="24">
        <v>0.65100000000000013</v>
      </c>
      <c r="R1453" s="24">
        <v>0.1023</v>
      </c>
      <c r="S1453" s="24">
        <v>0.72540000000000004</v>
      </c>
      <c r="T1453" s="24">
        <v>0.53939999999999999</v>
      </c>
      <c r="U1453" s="24">
        <v>0.45569999999999999</v>
      </c>
      <c r="V1453" s="24">
        <v>0.91139999999999999</v>
      </c>
      <c r="W1453" s="24">
        <v>0.23250000000000001</v>
      </c>
      <c r="X1453" s="24">
        <v>0.80910000000000004</v>
      </c>
      <c r="Y1453" s="24">
        <v>0.45569999999999999</v>
      </c>
      <c r="Z1453" s="24">
        <v>0.52080000000000004</v>
      </c>
      <c r="AA1453" s="25">
        <v>0.93</v>
      </c>
      <c r="AB1453" s="25">
        <v>16.740000000000002</v>
      </c>
      <c r="AC1453" s="25">
        <v>10.23</v>
      </c>
      <c r="AD1453" s="25">
        <v>4.6500000000000004</v>
      </c>
      <c r="AE1453" s="25">
        <v>0</v>
      </c>
      <c r="AF1453" s="25">
        <v>0.93</v>
      </c>
      <c r="AG1453" s="25">
        <v>4.6500000000000004</v>
      </c>
      <c r="AH1453" s="25">
        <v>0</v>
      </c>
      <c r="AI1453" s="25">
        <v>10.23</v>
      </c>
      <c r="AJ1453" s="25">
        <v>3.72</v>
      </c>
      <c r="AK1453" s="25">
        <v>26.040000000000003</v>
      </c>
      <c r="AL1453" s="25">
        <v>12.09</v>
      </c>
      <c r="AM1453" s="25">
        <v>15.81</v>
      </c>
      <c r="AN1453" s="25">
        <v>0</v>
      </c>
      <c r="AO1453" s="25">
        <v>2.79</v>
      </c>
      <c r="AP1453" s="25">
        <v>0</v>
      </c>
      <c r="AQ1453" s="25">
        <v>29.76</v>
      </c>
      <c r="AR1453" s="25">
        <v>19.53</v>
      </c>
      <c r="AS1453" s="25">
        <v>36.270000000000003</v>
      </c>
      <c r="AT1453" s="25">
        <v>14.88</v>
      </c>
      <c r="AU1453" s="25">
        <v>16.740000000000002</v>
      </c>
      <c r="AV1453" s="25">
        <v>13.020000000000001</v>
      </c>
      <c r="AW1453" s="25">
        <v>0</v>
      </c>
      <c r="AX1453" s="25">
        <v>14.88</v>
      </c>
      <c r="AY1453" s="25">
        <v>0</v>
      </c>
      <c r="AZ1453" s="25">
        <v>0</v>
      </c>
      <c r="BA1453" s="25">
        <v>0.93</v>
      </c>
      <c r="BB1453" s="25">
        <v>0</v>
      </c>
      <c r="BC1453" s="25">
        <v>29.76</v>
      </c>
      <c r="BD1453" s="25">
        <v>0</v>
      </c>
      <c r="BE1453" s="25">
        <v>22.32</v>
      </c>
      <c r="BF1453" s="25">
        <v>0</v>
      </c>
      <c r="BG1453" s="25">
        <v>0</v>
      </c>
      <c r="BH1453" s="25">
        <v>5.58</v>
      </c>
      <c r="BI1453" s="25">
        <v>0.93000000000002647</v>
      </c>
      <c r="BJ1453" s="25">
        <v>0</v>
      </c>
      <c r="BK1453" s="25">
        <v>22.32</v>
      </c>
      <c r="BL1453" s="25">
        <v>35.340000000000003</v>
      </c>
      <c r="BM1453" s="25">
        <v>6.5100000000000007</v>
      </c>
      <c r="BN1453" s="25">
        <v>26.040000000000003</v>
      </c>
      <c r="BO1453" t="s">
        <v>40</v>
      </c>
    </row>
    <row r="1454" spans="1:67" x14ac:dyDescent="0.25">
      <c r="A1454" s="6">
        <v>45144</v>
      </c>
      <c r="B1454" t="s">
        <v>14</v>
      </c>
      <c r="C1454">
        <v>6</v>
      </c>
      <c r="D1454">
        <f t="shared" si="151"/>
        <v>508.71000000000004</v>
      </c>
      <c r="E1454">
        <f t="shared" si="156"/>
        <v>144.15</v>
      </c>
      <c r="F1454">
        <f t="shared" si="157"/>
        <v>138.57000000000002</v>
      </c>
      <c r="G1454">
        <f t="shared" si="158"/>
        <v>67.89</v>
      </c>
      <c r="H1454">
        <f t="shared" si="159"/>
        <v>158.10000000000002</v>
      </c>
      <c r="I1454">
        <v>0</v>
      </c>
      <c r="J1454" s="22">
        <v>0.39990000000000003</v>
      </c>
      <c r="K1454" s="22">
        <v>0.65100000000000013</v>
      </c>
      <c r="L1454" s="22">
        <v>0.30690000000000001</v>
      </c>
      <c r="M1454" s="22">
        <v>0.78120000000000001</v>
      </c>
      <c r="N1454" s="22">
        <v>0.90210000000000001</v>
      </c>
      <c r="O1454" s="24">
        <v>0.67890000000000006</v>
      </c>
      <c r="P1454" s="24">
        <v>0.42780000000000001</v>
      </c>
      <c r="Q1454" s="24">
        <v>9.3000000000000013E-2</v>
      </c>
      <c r="R1454" s="24">
        <v>0.56730000000000003</v>
      </c>
      <c r="S1454" s="24">
        <v>0.64170000000000005</v>
      </c>
      <c r="T1454" s="24">
        <v>0.93</v>
      </c>
      <c r="U1454" s="24">
        <v>0.41850000000000004</v>
      </c>
      <c r="V1454" s="24">
        <v>0.73470000000000002</v>
      </c>
      <c r="W1454" s="24">
        <v>0.75330000000000008</v>
      </c>
      <c r="X1454" s="24">
        <v>0.85560000000000003</v>
      </c>
      <c r="Y1454" s="24">
        <v>0.85560000000000003</v>
      </c>
      <c r="Z1454" s="24">
        <v>0.53010000000000013</v>
      </c>
      <c r="AA1454" s="25">
        <v>19.53</v>
      </c>
      <c r="AB1454" s="25">
        <v>3.72</v>
      </c>
      <c r="AC1454" s="25">
        <v>16.740000000000002</v>
      </c>
      <c r="AD1454" s="25">
        <v>9.3000000000000007</v>
      </c>
      <c r="AE1454" s="25">
        <v>13.020000000000001</v>
      </c>
      <c r="AF1454" s="25">
        <v>14.88</v>
      </c>
      <c r="AG1454" s="25">
        <v>8.370000000000001</v>
      </c>
      <c r="AH1454" s="25">
        <v>32.550000000000004</v>
      </c>
      <c r="AI1454" s="25">
        <v>3.72</v>
      </c>
      <c r="AJ1454" s="25">
        <v>16.740000000000002</v>
      </c>
      <c r="AK1454" s="25">
        <v>31.62</v>
      </c>
      <c r="AL1454" s="25">
        <v>21.39</v>
      </c>
      <c r="AM1454" s="25">
        <v>22.32</v>
      </c>
      <c r="AN1454" s="25">
        <v>0</v>
      </c>
      <c r="AO1454" s="25">
        <v>0</v>
      </c>
      <c r="AP1454" s="25">
        <v>15.81</v>
      </c>
      <c r="AQ1454" s="25">
        <v>43.71</v>
      </c>
      <c r="AR1454" s="25">
        <v>15.81</v>
      </c>
      <c r="AS1454" s="25">
        <v>21.39</v>
      </c>
      <c r="AT1454" s="25">
        <v>17.670000000000002</v>
      </c>
      <c r="AU1454" s="25">
        <v>0</v>
      </c>
      <c r="AV1454" s="25">
        <v>7.44</v>
      </c>
      <c r="AW1454" s="25">
        <v>12.09</v>
      </c>
      <c r="AX1454" s="25">
        <v>17.670000000000002</v>
      </c>
      <c r="AY1454" s="25">
        <v>2.79</v>
      </c>
      <c r="AZ1454" s="25">
        <v>0</v>
      </c>
      <c r="BA1454" s="25">
        <v>0</v>
      </c>
      <c r="BB1454" s="25">
        <v>0</v>
      </c>
      <c r="BC1454" s="25">
        <v>12.09</v>
      </c>
      <c r="BD1454" s="25">
        <v>15.81</v>
      </c>
      <c r="BE1454" s="25">
        <v>32.550000000000004</v>
      </c>
      <c r="BF1454" s="25">
        <v>0.93</v>
      </c>
      <c r="BG1454" s="25">
        <v>31.62</v>
      </c>
      <c r="BH1454" s="25">
        <v>20.46</v>
      </c>
      <c r="BI1454" s="25">
        <v>0</v>
      </c>
      <c r="BJ1454" s="25">
        <v>0</v>
      </c>
      <c r="BK1454" s="25">
        <v>6.5100000000000007</v>
      </c>
      <c r="BL1454" s="25">
        <v>1.86</v>
      </c>
      <c r="BM1454" s="25">
        <v>26.040000000000003</v>
      </c>
      <c r="BN1454" s="25">
        <v>24.18</v>
      </c>
      <c r="BO1454" t="s">
        <v>40</v>
      </c>
    </row>
    <row r="1455" spans="1:67" x14ac:dyDescent="0.25">
      <c r="A1455" s="6">
        <v>45145</v>
      </c>
      <c r="B1455" t="s">
        <v>14</v>
      </c>
      <c r="C1455">
        <v>7</v>
      </c>
      <c r="D1455">
        <f t="shared" si="151"/>
        <v>590.55000000000007</v>
      </c>
      <c r="E1455">
        <f t="shared" si="156"/>
        <v>140.43</v>
      </c>
      <c r="F1455">
        <f t="shared" si="157"/>
        <v>195.3</v>
      </c>
      <c r="G1455">
        <f t="shared" si="158"/>
        <v>148.80000000000001</v>
      </c>
      <c r="H1455">
        <f t="shared" si="159"/>
        <v>106.02000000000001</v>
      </c>
      <c r="I1455">
        <v>0</v>
      </c>
      <c r="J1455" s="22">
        <v>0.6603</v>
      </c>
      <c r="K1455" s="22">
        <v>0.61380000000000001</v>
      </c>
      <c r="L1455" s="22">
        <v>0.75330000000000008</v>
      </c>
      <c r="M1455" s="22">
        <v>0.49290000000000006</v>
      </c>
      <c r="N1455" s="22">
        <v>0.90210000000000001</v>
      </c>
      <c r="O1455" s="24">
        <v>0.79049999999999998</v>
      </c>
      <c r="P1455" s="24">
        <v>0.87420000000000009</v>
      </c>
      <c r="Q1455" s="24">
        <v>0.89280000000000004</v>
      </c>
      <c r="R1455" s="24">
        <v>0.14880000000000002</v>
      </c>
      <c r="S1455" s="24">
        <v>0.84630000000000005</v>
      </c>
      <c r="T1455" s="24">
        <v>0.58590000000000009</v>
      </c>
      <c r="U1455" s="24">
        <v>0.89280000000000004</v>
      </c>
      <c r="V1455" s="24">
        <v>0.53010000000000013</v>
      </c>
      <c r="W1455" s="24">
        <v>0.66959999999999997</v>
      </c>
      <c r="X1455" s="24">
        <v>0.23250000000000001</v>
      </c>
      <c r="Y1455" s="24">
        <v>0.38130000000000003</v>
      </c>
      <c r="Z1455" s="24">
        <v>0.80910000000000004</v>
      </c>
      <c r="AA1455" s="25">
        <v>0.93</v>
      </c>
      <c r="AB1455" s="25">
        <v>15.81</v>
      </c>
      <c r="AC1455" s="25">
        <v>34.410000000000004</v>
      </c>
      <c r="AD1455" s="25">
        <v>12.09</v>
      </c>
      <c r="AE1455" s="25">
        <v>0</v>
      </c>
      <c r="AF1455" s="25">
        <v>4.6500000000000004</v>
      </c>
      <c r="AG1455" s="25">
        <v>25.110000000000003</v>
      </c>
      <c r="AH1455" s="25">
        <v>52.080000000000005</v>
      </c>
      <c r="AI1455" s="25">
        <v>34.410000000000004</v>
      </c>
      <c r="AJ1455" s="25">
        <v>15.81</v>
      </c>
      <c r="AK1455" s="25">
        <v>1.86</v>
      </c>
      <c r="AL1455" s="25">
        <v>30.69</v>
      </c>
      <c r="AM1455" s="25">
        <v>10.23</v>
      </c>
      <c r="AN1455" s="25">
        <v>0</v>
      </c>
      <c r="AO1455" s="25">
        <v>1.86</v>
      </c>
      <c r="AP1455" s="25">
        <v>20.46</v>
      </c>
      <c r="AQ1455" s="25">
        <v>19.53</v>
      </c>
      <c r="AR1455" s="25">
        <v>6.5100000000000007</v>
      </c>
      <c r="AS1455" s="25">
        <v>0</v>
      </c>
      <c r="AT1455" s="25">
        <v>16.740000000000002</v>
      </c>
      <c r="AU1455" s="25">
        <v>32.550000000000004</v>
      </c>
      <c r="AV1455" s="25">
        <v>15.81</v>
      </c>
      <c r="AW1455" s="25">
        <v>0</v>
      </c>
      <c r="AX1455" s="25">
        <v>38.130000000000003</v>
      </c>
      <c r="AY1455" s="25">
        <v>0</v>
      </c>
      <c r="AZ1455" s="25">
        <v>22.32</v>
      </c>
      <c r="BA1455" s="25">
        <v>25.110000000000003</v>
      </c>
      <c r="BB1455" s="25">
        <v>0</v>
      </c>
      <c r="BC1455" s="25">
        <v>0</v>
      </c>
      <c r="BD1455" s="25">
        <v>14.88</v>
      </c>
      <c r="BE1455" s="25">
        <v>18.600000000000001</v>
      </c>
      <c r="BF1455" s="25">
        <v>0</v>
      </c>
      <c r="BG1455" s="25">
        <v>0.93</v>
      </c>
      <c r="BH1455" s="25">
        <v>14.88</v>
      </c>
      <c r="BI1455" s="25">
        <v>24.18</v>
      </c>
      <c r="BJ1455" s="25">
        <v>5.58</v>
      </c>
      <c r="BK1455" s="25">
        <v>46.5</v>
      </c>
      <c r="BL1455" s="25">
        <v>8.370000000000001</v>
      </c>
      <c r="BM1455" s="25">
        <v>9.3000000000000007</v>
      </c>
      <c r="BN1455" s="25">
        <v>12.09</v>
      </c>
      <c r="BO1455" t="s">
        <v>40</v>
      </c>
    </row>
    <row r="1456" spans="1:67" x14ac:dyDescent="0.25">
      <c r="A1456" s="6">
        <v>45146</v>
      </c>
      <c r="B1456" t="s">
        <v>14</v>
      </c>
      <c r="C1456">
        <v>8</v>
      </c>
      <c r="D1456">
        <f t="shared" si="151"/>
        <v>498.48</v>
      </c>
      <c r="E1456">
        <f t="shared" si="156"/>
        <v>60.45</v>
      </c>
      <c r="F1456">
        <f t="shared" si="157"/>
        <v>146.94000000000003</v>
      </c>
      <c r="G1456">
        <f t="shared" si="158"/>
        <v>191.58</v>
      </c>
      <c r="H1456">
        <f t="shared" si="159"/>
        <v>99.510000000000019</v>
      </c>
      <c r="I1456">
        <v>0</v>
      </c>
      <c r="J1456" s="22">
        <v>0.27900000000000003</v>
      </c>
      <c r="K1456" s="22">
        <v>0.63240000000000007</v>
      </c>
      <c r="L1456" s="22">
        <v>0.71610000000000007</v>
      </c>
      <c r="M1456" s="22">
        <v>0.6603</v>
      </c>
      <c r="N1456" s="22">
        <v>0.86490000000000011</v>
      </c>
      <c r="O1456" s="24">
        <v>0.63240000000000007</v>
      </c>
      <c r="P1456" s="24">
        <v>0.68820000000000003</v>
      </c>
      <c r="Q1456" s="24">
        <v>0.66959999999999997</v>
      </c>
      <c r="R1456" s="24">
        <v>0.58590000000000009</v>
      </c>
      <c r="S1456" s="24">
        <v>0.85560000000000003</v>
      </c>
      <c r="T1456" s="24">
        <v>0.93</v>
      </c>
      <c r="U1456" s="24">
        <v>0.85560000000000003</v>
      </c>
      <c r="V1456" s="24">
        <v>0.92070000000000007</v>
      </c>
      <c r="W1456" s="24">
        <v>0.8277000000000001</v>
      </c>
      <c r="X1456" s="24">
        <v>0.41850000000000004</v>
      </c>
      <c r="Y1456" s="24">
        <v>0.93</v>
      </c>
      <c r="Z1456" s="24">
        <v>0.8277000000000001</v>
      </c>
      <c r="AA1456" s="25">
        <v>9.3000000000000007</v>
      </c>
      <c r="AB1456" s="25">
        <v>28.830000000000002</v>
      </c>
      <c r="AC1456" s="25">
        <v>5.58</v>
      </c>
      <c r="AD1456" s="25">
        <v>46.5</v>
      </c>
      <c r="AE1456" s="25">
        <v>31.62</v>
      </c>
      <c r="AF1456" s="25">
        <v>15.81</v>
      </c>
      <c r="AG1456" s="25">
        <v>0</v>
      </c>
      <c r="AH1456" s="25">
        <v>0</v>
      </c>
      <c r="AI1456" s="25">
        <v>9.3000000000000007</v>
      </c>
      <c r="AJ1456" s="25">
        <v>0</v>
      </c>
      <c r="AK1456" s="25">
        <v>7.44</v>
      </c>
      <c r="AL1456" s="25">
        <v>18.600000000000001</v>
      </c>
      <c r="AM1456" s="25">
        <v>7.44</v>
      </c>
      <c r="AN1456" s="25">
        <v>18.600000000000001</v>
      </c>
      <c r="AO1456" s="25">
        <v>25.110000000000003</v>
      </c>
      <c r="AP1456" s="25">
        <v>0</v>
      </c>
      <c r="AQ1456" s="25">
        <v>2.79</v>
      </c>
      <c r="AR1456" s="25">
        <v>1.86</v>
      </c>
      <c r="AS1456" s="25">
        <v>24.18</v>
      </c>
      <c r="AT1456" s="25">
        <v>0.93</v>
      </c>
      <c r="AU1456" s="25">
        <v>21.39</v>
      </c>
      <c r="AV1456" s="25">
        <v>0</v>
      </c>
      <c r="AW1456" s="25">
        <v>18.600000000000001</v>
      </c>
      <c r="AX1456" s="25">
        <v>2.79</v>
      </c>
      <c r="AY1456" s="25">
        <v>19.53</v>
      </c>
      <c r="AZ1456" s="25">
        <v>37.200000000000003</v>
      </c>
      <c r="BA1456" s="25">
        <v>19.53</v>
      </c>
      <c r="BB1456" s="25">
        <v>16.740000000000002</v>
      </c>
      <c r="BC1456" s="25">
        <v>39.06</v>
      </c>
      <c r="BD1456" s="25">
        <v>16.740000000000002</v>
      </c>
      <c r="BE1456" s="25">
        <v>2.79</v>
      </c>
      <c r="BF1456" s="25">
        <v>13.950000000000001</v>
      </c>
      <c r="BG1456" s="25">
        <v>0.93</v>
      </c>
      <c r="BH1456" s="25">
        <v>16.740000000000002</v>
      </c>
      <c r="BI1456" s="25">
        <v>0.93</v>
      </c>
      <c r="BJ1456" s="25">
        <v>0</v>
      </c>
      <c r="BK1456" s="25">
        <v>24.18</v>
      </c>
      <c r="BL1456" s="25">
        <v>0.93</v>
      </c>
      <c r="BM1456" s="25">
        <v>0</v>
      </c>
      <c r="BN1456" s="25">
        <v>0</v>
      </c>
      <c r="BO1456" t="s">
        <v>40</v>
      </c>
    </row>
    <row r="1457" spans="1:67" x14ac:dyDescent="0.25">
      <c r="A1457" s="6">
        <v>45147</v>
      </c>
      <c r="B1457" t="s">
        <v>14</v>
      </c>
      <c r="C1457">
        <v>9</v>
      </c>
      <c r="D1457">
        <f t="shared" si="151"/>
        <v>324.57000000000005</v>
      </c>
      <c r="E1457">
        <f t="shared" si="156"/>
        <v>112.53</v>
      </c>
      <c r="F1457">
        <f t="shared" si="157"/>
        <v>117.18</v>
      </c>
      <c r="G1457">
        <f t="shared" si="158"/>
        <v>53.940000000000026</v>
      </c>
      <c r="H1457">
        <f t="shared" si="159"/>
        <v>40.92</v>
      </c>
      <c r="I1457">
        <v>0</v>
      </c>
      <c r="J1457" s="22">
        <v>0.32550000000000007</v>
      </c>
      <c r="K1457" s="22">
        <v>0.47430000000000005</v>
      </c>
      <c r="L1457" s="22">
        <v>0.6603</v>
      </c>
      <c r="M1457" s="22">
        <v>0.75330000000000008</v>
      </c>
      <c r="N1457" s="22">
        <v>0.84630000000000005</v>
      </c>
      <c r="O1457" s="24">
        <v>0.89280000000000004</v>
      </c>
      <c r="P1457" s="24">
        <v>0.59520000000000006</v>
      </c>
      <c r="Q1457" s="24">
        <v>0.93</v>
      </c>
      <c r="R1457" s="24">
        <v>0.91139999999999999</v>
      </c>
      <c r="S1457" s="24">
        <v>0.8277000000000001</v>
      </c>
      <c r="T1457" s="24">
        <v>0.71610000000000007</v>
      </c>
      <c r="U1457" s="24">
        <v>0.81840000000000002</v>
      </c>
      <c r="V1457" s="24">
        <v>0.91139999999999999</v>
      </c>
      <c r="W1457" s="24">
        <v>0.41850000000000004</v>
      </c>
      <c r="X1457" s="24">
        <v>0.83700000000000008</v>
      </c>
      <c r="Y1457" s="24">
        <v>0.83700000000000008</v>
      </c>
      <c r="Z1457" s="24">
        <v>0.8277000000000001</v>
      </c>
      <c r="AA1457" s="25">
        <v>33.480000000000004</v>
      </c>
      <c r="AB1457" s="25">
        <v>0</v>
      </c>
      <c r="AC1457" s="25">
        <v>1.86</v>
      </c>
      <c r="AD1457" s="25">
        <v>6.5100000000000007</v>
      </c>
      <c r="AE1457" s="25">
        <v>0</v>
      </c>
      <c r="AF1457" s="25">
        <v>48.36</v>
      </c>
      <c r="AG1457" s="25">
        <v>1.86</v>
      </c>
      <c r="AH1457" s="25">
        <v>19.53</v>
      </c>
      <c r="AI1457" s="25">
        <v>5.58</v>
      </c>
      <c r="AJ1457" s="25">
        <v>0</v>
      </c>
      <c r="AK1457" s="25">
        <v>6.5100000000000007</v>
      </c>
      <c r="AL1457" s="25">
        <v>0</v>
      </c>
      <c r="AM1457" s="25">
        <v>0.93</v>
      </c>
      <c r="AN1457" s="25">
        <v>0</v>
      </c>
      <c r="AO1457" s="25">
        <v>2.79</v>
      </c>
      <c r="AP1457" s="25">
        <v>0</v>
      </c>
      <c r="AQ1457" s="25">
        <v>0.93</v>
      </c>
      <c r="AR1457" s="25">
        <v>25.110000000000003</v>
      </c>
      <c r="AS1457" s="25">
        <v>0</v>
      </c>
      <c r="AT1457" s="25">
        <v>11.16</v>
      </c>
      <c r="AU1457" s="25">
        <v>0</v>
      </c>
      <c r="AV1457" s="25">
        <v>0</v>
      </c>
      <c r="AW1457" s="25">
        <v>5.58</v>
      </c>
      <c r="AX1457" s="25">
        <v>0</v>
      </c>
      <c r="AY1457" s="25">
        <v>18.600000000000001</v>
      </c>
      <c r="AZ1457" s="25">
        <v>15.81</v>
      </c>
      <c r="BA1457" s="25">
        <v>1.86</v>
      </c>
      <c r="BB1457" s="25">
        <v>4.6500000000000004</v>
      </c>
      <c r="BC1457" s="25">
        <v>7.440000000000027</v>
      </c>
      <c r="BD1457" s="25">
        <v>0</v>
      </c>
      <c r="BE1457" s="25">
        <v>18.600000000000001</v>
      </c>
      <c r="BF1457" s="25">
        <v>11.16</v>
      </c>
      <c r="BG1457" s="25">
        <v>3.72</v>
      </c>
      <c r="BH1457" s="25">
        <v>11.16</v>
      </c>
      <c r="BI1457" s="25">
        <v>30.69</v>
      </c>
      <c r="BJ1457" s="25">
        <v>5.58</v>
      </c>
      <c r="BK1457" s="25">
        <v>8.370000000000001</v>
      </c>
      <c r="BL1457" s="25">
        <v>0</v>
      </c>
      <c r="BM1457" s="25">
        <v>0</v>
      </c>
      <c r="BN1457" s="25">
        <v>23.25</v>
      </c>
      <c r="BO1457" t="s">
        <v>40</v>
      </c>
    </row>
    <row r="1458" spans="1:67" x14ac:dyDescent="0.25">
      <c r="A1458" s="6">
        <v>45148</v>
      </c>
      <c r="B1458" t="s">
        <v>14</v>
      </c>
      <c r="C1458">
        <v>10</v>
      </c>
      <c r="D1458">
        <f t="shared" si="151"/>
        <v>413.85000000000008</v>
      </c>
      <c r="E1458">
        <f t="shared" si="156"/>
        <v>93.930000000000021</v>
      </c>
      <c r="F1458">
        <f t="shared" si="157"/>
        <v>132.99</v>
      </c>
      <c r="G1458">
        <f t="shared" si="158"/>
        <v>61.380000000000059</v>
      </c>
      <c r="H1458">
        <f t="shared" si="159"/>
        <v>125.55000000000001</v>
      </c>
      <c r="I1458">
        <v>0</v>
      </c>
      <c r="J1458" s="22">
        <v>0.77190000000000014</v>
      </c>
      <c r="K1458" s="22">
        <v>0.71610000000000007</v>
      </c>
      <c r="L1458" s="22">
        <v>0.92070000000000007</v>
      </c>
      <c r="M1458" s="22">
        <v>0.49290000000000006</v>
      </c>
      <c r="N1458" s="22">
        <v>0.92070000000000007</v>
      </c>
      <c r="O1458" s="24">
        <v>0.87420000000000009</v>
      </c>
      <c r="P1458" s="24">
        <v>0.36270000000000002</v>
      </c>
      <c r="Q1458" s="24">
        <v>0.60450000000000004</v>
      </c>
      <c r="R1458" s="24">
        <v>0.73470000000000002</v>
      </c>
      <c r="S1458" s="24">
        <v>0.91139999999999999</v>
      </c>
      <c r="T1458" s="24">
        <v>0.80910000000000004</v>
      </c>
      <c r="U1458" s="24">
        <v>0.87420000000000009</v>
      </c>
      <c r="V1458" s="24">
        <v>0.85560000000000003</v>
      </c>
      <c r="W1458" s="24">
        <v>0.87420000000000009</v>
      </c>
      <c r="X1458" s="24">
        <v>0.35340000000000005</v>
      </c>
      <c r="Y1458" s="24">
        <v>0.29760000000000003</v>
      </c>
      <c r="Z1458" s="24">
        <v>0.68820000000000003</v>
      </c>
      <c r="AA1458" s="25">
        <v>0</v>
      </c>
      <c r="AB1458" s="25">
        <v>25.110000000000003</v>
      </c>
      <c r="AC1458" s="25">
        <v>24.18</v>
      </c>
      <c r="AD1458" s="25">
        <v>42.78</v>
      </c>
      <c r="AE1458" s="25">
        <v>19.53</v>
      </c>
      <c r="AF1458" s="25">
        <v>0</v>
      </c>
      <c r="AG1458" s="25">
        <v>3.72</v>
      </c>
      <c r="AH1458" s="25">
        <v>0.93</v>
      </c>
      <c r="AI1458" s="25">
        <v>16.740000000000002</v>
      </c>
      <c r="AJ1458" s="25">
        <v>0</v>
      </c>
      <c r="AK1458" s="25">
        <v>8.370000000000001</v>
      </c>
      <c r="AL1458" s="25">
        <v>0</v>
      </c>
      <c r="AM1458" s="25">
        <v>0</v>
      </c>
      <c r="AN1458" s="25">
        <v>4.6500000000000004</v>
      </c>
      <c r="AO1458" s="25">
        <v>26.040000000000003</v>
      </c>
      <c r="AP1458" s="25">
        <v>33.480000000000004</v>
      </c>
      <c r="AQ1458" s="25">
        <v>14.88</v>
      </c>
      <c r="AR1458" s="25">
        <v>0</v>
      </c>
      <c r="AS1458" s="25">
        <v>6.5100000000000007</v>
      </c>
      <c r="AT1458" s="25">
        <v>39.99</v>
      </c>
      <c r="AU1458" s="25">
        <v>13.020000000000001</v>
      </c>
      <c r="AV1458" s="25">
        <v>0</v>
      </c>
      <c r="AW1458" s="25">
        <v>13.950000000000001</v>
      </c>
      <c r="AX1458" s="25">
        <v>0</v>
      </c>
      <c r="AY1458" s="25">
        <v>5.5800000000000534</v>
      </c>
      <c r="AZ1458" s="25">
        <v>10.23</v>
      </c>
      <c r="BA1458" s="25">
        <v>10.23</v>
      </c>
      <c r="BB1458" s="25">
        <v>1.86</v>
      </c>
      <c r="BC1458" s="25">
        <v>0</v>
      </c>
      <c r="BD1458" s="25">
        <v>6.5100000000000007</v>
      </c>
      <c r="BE1458" s="25">
        <v>23.25</v>
      </c>
      <c r="BF1458" s="25">
        <v>3.72</v>
      </c>
      <c r="BG1458" s="25">
        <v>1.86</v>
      </c>
      <c r="BH1458" s="25">
        <v>10.23</v>
      </c>
      <c r="BI1458" s="25">
        <v>1.86</v>
      </c>
      <c r="BJ1458" s="25">
        <v>8.370000000000001</v>
      </c>
      <c r="BK1458" s="25">
        <v>4.6500000000000004</v>
      </c>
      <c r="BL1458" s="25">
        <v>21.39</v>
      </c>
      <c r="BM1458" s="25">
        <v>10.23</v>
      </c>
      <c r="BN1458" s="25">
        <v>8.370000000000001</v>
      </c>
      <c r="BO1458" t="s">
        <v>40</v>
      </c>
    </row>
    <row r="1459" spans="1:67" x14ac:dyDescent="0.25">
      <c r="A1459" s="6">
        <v>45149</v>
      </c>
      <c r="B1459" t="s">
        <v>14</v>
      </c>
      <c r="C1459">
        <v>11</v>
      </c>
      <c r="D1459">
        <f t="shared" si="151"/>
        <v>425.94000000000017</v>
      </c>
      <c r="E1459">
        <f t="shared" si="156"/>
        <v>57.660000000000004</v>
      </c>
      <c r="F1459">
        <f t="shared" si="157"/>
        <v>109.74000000000001</v>
      </c>
      <c r="G1459">
        <f t="shared" si="158"/>
        <v>162.75000000000006</v>
      </c>
      <c r="H1459">
        <f t="shared" si="159"/>
        <v>95.790000000000106</v>
      </c>
      <c r="I1459">
        <v>0</v>
      </c>
      <c r="J1459" s="22">
        <v>0.51150000000000007</v>
      </c>
      <c r="K1459" s="22">
        <v>0.72540000000000004</v>
      </c>
      <c r="L1459" s="22">
        <v>0.51150000000000007</v>
      </c>
      <c r="M1459" s="22">
        <v>0.85560000000000003</v>
      </c>
      <c r="N1459" s="22">
        <v>0.89280000000000004</v>
      </c>
      <c r="O1459" s="24">
        <v>0.46500000000000002</v>
      </c>
      <c r="P1459" s="24">
        <v>0.64170000000000005</v>
      </c>
      <c r="Q1459" s="24">
        <v>0.81840000000000002</v>
      </c>
      <c r="R1459" s="24">
        <v>0.93</v>
      </c>
      <c r="S1459" s="24">
        <v>0.72540000000000004</v>
      </c>
      <c r="T1459" s="24">
        <v>0.42780000000000001</v>
      </c>
      <c r="U1459" s="24">
        <v>0.53939999999999999</v>
      </c>
      <c r="V1459" s="24">
        <v>0.32550000000000007</v>
      </c>
      <c r="W1459" s="24">
        <v>0.54869999999999997</v>
      </c>
      <c r="X1459" s="24">
        <v>0.91139999999999999</v>
      </c>
      <c r="Y1459" s="24">
        <v>0.89280000000000004</v>
      </c>
      <c r="Z1459" s="24">
        <v>0.68820000000000003</v>
      </c>
      <c r="AA1459" s="25">
        <v>16.740000000000002</v>
      </c>
      <c r="AB1459" s="25">
        <v>10.23</v>
      </c>
      <c r="AC1459" s="25">
        <v>0</v>
      </c>
      <c r="AD1459" s="25">
        <v>0</v>
      </c>
      <c r="AE1459" s="25">
        <v>12.09</v>
      </c>
      <c r="AF1459" s="25">
        <v>25.110000000000003</v>
      </c>
      <c r="AG1459" s="25">
        <v>16.740000000000002</v>
      </c>
      <c r="AH1459" s="25">
        <v>0.93</v>
      </c>
      <c r="AI1459" s="25">
        <v>8.370000000000001</v>
      </c>
      <c r="AJ1459" s="25">
        <v>19.53</v>
      </c>
      <c r="AK1459" s="25">
        <v>20.46</v>
      </c>
      <c r="AL1459" s="25">
        <v>22.32</v>
      </c>
      <c r="AM1459" s="25">
        <v>0</v>
      </c>
      <c r="AN1459" s="25">
        <v>15.81</v>
      </c>
      <c r="AO1459" s="25">
        <v>13.020000000000106</v>
      </c>
      <c r="AP1459" s="25">
        <v>25.110000000000003</v>
      </c>
      <c r="AQ1459" s="25">
        <v>13.950000000000001</v>
      </c>
      <c r="AR1459" s="25">
        <v>5.58</v>
      </c>
      <c r="AS1459" s="25">
        <v>0</v>
      </c>
      <c r="AT1459" s="25">
        <v>0</v>
      </c>
      <c r="AU1459" s="25">
        <v>3.72</v>
      </c>
      <c r="AV1459" s="25">
        <v>26.970000000000002</v>
      </c>
      <c r="AW1459" s="25">
        <v>11.16</v>
      </c>
      <c r="AX1459" s="25">
        <v>39.99</v>
      </c>
      <c r="AY1459" s="25">
        <v>32.550000000000004</v>
      </c>
      <c r="AZ1459" s="25">
        <v>7.44</v>
      </c>
      <c r="BA1459" s="25">
        <v>23.25</v>
      </c>
      <c r="BB1459" s="25">
        <v>0</v>
      </c>
      <c r="BC1459" s="25">
        <v>10.230000000000054</v>
      </c>
      <c r="BD1459" s="25">
        <v>7.44</v>
      </c>
      <c r="BE1459" s="25">
        <v>0</v>
      </c>
      <c r="BF1459" s="25">
        <v>3.72</v>
      </c>
      <c r="BG1459" s="25">
        <v>4.6500000000000004</v>
      </c>
      <c r="BH1459" s="25">
        <v>0</v>
      </c>
      <c r="BI1459" s="25">
        <v>0</v>
      </c>
      <c r="BJ1459" s="25">
        <v>9.3000000000000007</v>
      </c>
      <c r="BK1459" s="25">
        <v>3.72</v>
      </c>
      <c r="BL1459" s="25">
        <v>23.25</v>
      </c>
      <c r="BM1459" s="25">
        <v>0</v>
      </c>
      <c r="BN1459" s="25">
        <v>13.020000000000001</v>
      </c>
      <c r="BO1459" t="s">
        <v>40</v>
      </c>
    </row>
    <row r="1460" spans="1:67" x14ac:dyDescent="0.25">
      <c r="A1460" s="6">
        <v>45150</v>
      </c>
      <c r="B1460" t="s">
        <v>14</v>
      </c>
      <c r="C1460">
        <v>12</v>
      </c>
      <c r="D1460">
        <f t="shared" si="151"/>
        <v>470.5800000000001</v>
      </c>
      <c r="E1460">
        <f t="shared" si="156"/>
        <v>137.64000000000004</v>
      </c>
      <c r="F1460">
        <f t="shared" si="157"/>
        <v>94.860000000000014</v>
      </c>
      <c r="G1460">
        <f t="shared" si="158"/>
        <v>113.46000000000002</v>
      </c>
      <c r="H1460">
        <f t="shared" si="159"/>
        <v>124.62000000000002</v>
      </c>
      <c r="I1460">
        <v>0</v>
      </c>
      <c r="J1460" s="22">
        <v>0.39990000000000003</v>
      </c>
      <c r="K1460" s="22">
        <v>0.54869999999999997</v>
      </c>
      <c r="L1460" s="22">
        <v>0.2046</v>
      </c>
      <c r="M1460" s="22">
        <v>0.52080000000000004</v>
      </c>
      <c r="N1460" s="22">
        <v>0.86490000000000011</v>
      </c>
      <c r="O1460" s="24">
        <v>0.3906</v>
      </c>
      <c r="P1460" s="24">
        <v>0.69750000000000001</v>
      </c>
      <c r="Q1460" s="24">
        <v>0.74400000000000011</v>
      </c>
      <c r="R1460" s="24">
        <v>0.36270000000000002</v>
      </c>
      <c r="S1460" s="24">
        <v>0.64170000000000005</v>
      </c>
      <c r="T1460" s="24">
        <v>0.58590000000000009</v>
      </c>
      <c r="U1460" s="24">
        <v>0.92070000000000007</v>
      </c>
      <c r="V1460" s="24">
        <v>0.75330000000000008</v>
      </c>
      <c r="W1460" s="24">
        <v>0.59520000000000006</v>
      </c>
      <c r="X1460" s="24">
        <v>0.51150000000000007</v>
      </c>
      <c r="Y1460" s="24">
        <v>0.38130000000000003</v>
      </c>
      <c r="Z1460" s="24">
        <v>0.87420000000000009</v>
      </c>
      <c r="AA1460" s="25">
        <v>0</v>
      </c>
      <c r="AB1460" s="25">
        <v>18.600000000000001</v>
      </c>
      <c r="AC1460" s="25">
        <v>3.72</v>
      </c>
      <c r="AD1460" s="25">
        <v>24.18</v>
      </c>
      <c r="AE1460" s="25">
        <v>0</v>
      </c>
      <c r="AF1460" s="25">
        <v>8.370000000000001</v>
      </c>
      <c r="AG1460" s="25">
        <v>0</v>
      </c>
      <c r="AH1460" s="25">
        <v>2.79</v>
      </c>
      <c r="AI1460" s="25">
        <v>3.72</v>
      </c>
      <c r="AJ1460" s="25">
        <v>33.480000000000004</v>
      </c>
      <c r="AK1460" s="25">
        <v>9.3000000000000007</v>
      </c>
      <c r="AL1460" s="25">
        <v>7.44</v>
      </c>
      <c r="AM1460" s="25">
        <v>20.46</v>
      </c>
      <c r="AN1460" s="25">
        <v>2.79</v>
      </c>
      <c r="AO1460" s="25">
        <v>24.18</v>
      </c>
      <c r="AP1460" s="25">
        <v>0</v>
      </c>
      <c r="AQ1460" s="25">
        <v>24.18</v>
      </c>
      <c r="AR1460" s="25">
        <v>8.370000000000001</v>
      </c>
      <c r="AS1460" s="25">
        <v>9.3000000000000007</v>
      </c>
      <c r="AT1460" s="25">
        <v>27.900000000000002</v>
      </c>
      <c r="AU1460" s="25">
        <v>0</v>
      </c>
      <c r="AV1460" s="25">
        <v>21.39</v>
      </c>
      <c r="AW1460" s="25">
        <v>6.5100000000000007</v>
      </c>
      <c r="AX1460" s="25">
        <v>10.23</v>
      </c>
      <c r="AY1460" s="25">
        <v>33.480000000000004</v>
      </c>
      <c r="AZ1460" s="25">
        <v>7.44</v>
      </c>
      <c r="BA1460" s="25">
        <v>2.79</v>
      </c>
      <c r="BB1460" s="25">
        <v>12.09</v>
      </c>
      <c r="BC1460" s="25">
        <v>9.3000000000000007</v>
      </c>
      <c r="BD1460" s="25">
        <v>10.23</v>
      </c>
      <c r="BE1460" s="25">
        <v>7.44</v>
      </c>
      <c r="BF1460" s="25">
        <v>32.550000000000004</v>
      </c>
      <c r="BG1460" s="25">
        <v>0</v>
      </c>
      <c r="BH1460" s="25">
        <v>6.5100000000000007</v>
      </c>
      <c r="BI1460" s="25">
        <v>26.040000000000003</v>
      </c>
      <c r="BJ1460" s="25">
        <v>10.23</v>
      </c>
      <c r="BK1460" s="25">
        <v>20.46</v>
      </c>
      <c r="BL1460" s="25">
        <v>1.86</v>
      </c>
      <c r="BM1460" s="25">
        <v>26.970000000000002</v>
      </c>
      <c r="BN1460" s="25">
        <v>5.58</v>
      </c>
      <c r="BO1460" t="s">
        <v>40</v>
      </c>
    </row>
    <row r="1461" spans="1:67" x14ac:dyDescent="0.25">
      <c r="A1461" s="6">
        <v>45151</v>
      </c>
      <c r="B1461" t="s">
        <v>14</v>
      </c>
      <c r="C1461">
        <v>13</v>
      </c>
      <c r="D1461">
        <f t="shared" si="151"/>
        <v>454.77000000000004</v>
      </c>
      <c r="E1461">
        <f t="shared" si="156"/>
        <v>99.510000000000019</v>
      </c>
      <c r="F1461">
        <f t="shared" si="157"/>
        <v>114.39000000000001</v>
      </c>
      <c r="G1461">
        <f t="shared" si="158"/>
        <v>99.51</v>
      </c>
      <c r="H1461">
        <f t="shared" si="159"/>
        <v>141.36000000000001</v>
      </c>
      <c r="I1461">
        <v>0</v>
      </c>
      <c r="J1461" s="22">
        <v>0.5766</v>
      </c>
      <c r="K1461" s="22">
        <v>0.69750000000000001</v>
      </c>
      <c r="L1461" s="22">
        <v>0.74400000000000011</v>
      </c>
      <c r="M1461" s="22">
        <v>0.77190000000000014</v>
      </c>
      <c r="N1461" s="22">
        <v>0.47430000000000005</v>
      </c>
      <c r="O1461" s="24">
        <v>0.53939999999999999</v>
      </c>
      <c r="P1461" s="24">
        <v>0.74400000000000011</v>
      </c>
      <c r="Q1461" s="24">
        <v>0.55800000000000005</v>
      </c>
      <c r="R1461" s="24">
        <v>0.6231000000000001</v>
      </c>
      <c r="S1461" s="24">
        <v>0.92070000000000007</v>
      </c>
      <c r="T1461" s="24">
        <v>0.6603</v>
      </c>
      <c r="U1461" s="24">
        <v>0.80910000000000004</v>
      </c>
      <c r="V1461" s="24">
        <v>0.87420000000000009</v>
      </c>
      <c r="W1461" s="24">
        <v>0.26040000000000002</v>
      </c>
      <c r="X1461" s="24">
        <v>0.93</v>
      </c>
      <c r="Y1461" s="24">
        <v>0.52080000000000004</v>
      </c>
      <c r="Z1461" s="24">
        <v>0.24180000000000001</v>
      </c>
      <c r="AA1461" s="25">
        <v>1.86</v>
      </c>
      <c r="AB1461" s="25">
        <v>16.740000000000002</v>
      </c>
      <c r="AC1461" s="25">
        <v>22.32</v>
      </c>
      <c r="AD1461" s="25">
        <v>4.6500000000000004</v>
      </c>
      <c r="AE1461" s="25">
        <v>48.36</v>
      </c>
      <c r="AF1461" s="25">
        <v>0</v>
      </c>
      <c r="AG1461" s="25">
        <v>0</v>
      </c>
      <c r="AH1461" s="25">
        <v>1.86</v>
      </c>
      <c r="AI1461" s="25">
        <v>2.79</v>
      </c>
      <c r="AJ1461" s="25">
        <v>15.81</v>
      </c>
      <c r="AK1461" s="25">
        <v>0</v>
      </c>
      <c r="AL1461" s="25">
        <v>5.58</v>
      </c>
      <c r="AM1461" s="25">
        <v>18.600000000000001</v>
      </c>
      <c r="AN1461" s="25">
        <v>1.86</v>
      </c>
      <c r="AO1461" s="25">
        <v>2.79</v>
      </c>
      <c r="AP1461" s="25">
        <v>0.93</v>
      </c>
      <c r="AQ1461" s="25">
        <v>0</v>
      </c>
      <c r="AR1461" s="25">
        <v>28.830000000000002</v>
      </c>
      <c r="AS1461" s="25">
        <v>45.57</v>
      </c>
      <c r="AT1461" s="25">
        <v>37.200000000000003</v>
      </c>
      <c r="AU1461" s="25">
        <v>40.92</v>
      </c>
      <c r="AV1461" s="25">
        <v>17.670000000000002</v>
      </c>
      <c r="AW1461" s="25">
        <v>0</v>
      </c>
      <c r="AX1461" s="25">
        <v>0.93</v>
      </c>
      <c r="AY1461" s="25">
        <v>20.46</v>
      </c>
      <c r="AZ1461" s="25">
        <v>14.88</v>
      </c>
      <c r="BA1461" s="25">
        <v>4.6500000000000004</v>
      </c>
      <c r="BB1461" s="25">
        <v>0</v>
      </c>
      <c r="BC1461" s="25">
        <v>0</v>
      </c>
      <c r="BD1461" s="25">
        <v>0</v>
      </c>
      <c r="BE1461" s="25">
        <v>18.600000000000001</v>
      </c>
      <c r="BF1461" s="25">
        <v>0</v>
      </c>
      <c r="BG1461" s="25">
        <v>0</v>
      </c>
      <c r="BH1461" s="25">
        <v>26.970000000000002</v>
      </c>
      <c r="BI1461" s="25">
        <v>32.550000000000004</v>
      </c>
      <c r="BJ1461" s="25">
        <v>8.370000000000001</v>
      </c>
      <c r="BK1461" s="25">
        <v>0.93</v>
      </c>
      <c r="BL1461" s="25">
        <v>0</v>
      </c>
      <c r="BM1461" s="25">
        <v>10.23</v>
      </c>
      <c r="BN1461" s="25">
        <v>1.86</v>
      </c>
      <c r="BO1461" t="s">
        <v>40</v>
      </c>
    </row>
    <row r="1462" spans="1:67" x14ac:dyDescent="0.25">
      <c r="A1462" s="6">
        <v>45152</v>
      </c>
      <c r="B1462" t="s">
        <v>14</v>
      </c>
      <c r="C1462">
        <v>14</v>
      </c>
      <c r="D1462">
        <f t="shared" si="151"/>
        <v>418.5</v>
      </c>
      <c r="E1462">
        <f t="shared" si="156"/>
        <v>177.63</v>
      </c>
      <c r="F1462">
        <f t="shared" si="157"/>
        <v>74.400000000000006</v>
      </c>
      <c r="G1462">
        <f t="shared" si="158"/>
        <v>73.469999999999985</v>
      </c>
      <c r="H1462">
        <f t="shared" si="159"/>
        <v>93.000000000000014</v>
      </c>
      <c r="I1462">
        <v>0</v>
      </c>
      <c r="J1462" s="22">
        <v>0.85560000000000003</v>
      </c>
      <c r="K1462" s="22">
        <v>0.67890000000000006</v>
      </c>
      <c r="L1462" s="22">
        <v>0.68820000000000003</v>
      </c>
      <c r="M1462" s="22">
        <v>0.77190000000000014</v>
      </c>
      <c r="N1462" s="22">
        <v>0.92070000000000007</v>
      </c>
      <c r="O1462" s="24">
        <v>0.63240000000000007</v>
      </c>
      <c r="P1462" s="24">
        <v>0.74400000000000011</v>
      </c>
      <c r="Q1462" s="24">
        <v>0.83700000000000008</v>
      </c>
      <c r="R1462" s="24">
        <v>0.92070000000000007</v>
      </c>
      <c r="S1462" s="24">
        <v>0.5766</v>
      </c>
      <c r="T1462" s="24">
        <v>0.64170000000000005</v>
      </c>
      <c r="U1462" s="24">
        <v>0.48360000000000003</v>
      </c>
      <c r="V1462" s="24">
        <v>0.32550000000000007</v>
      </c>
      <c r="W1462" s="24">
        <v>0.3906</v>
      </c>
      <c r="X1462" s="24">
        <v>0.42780000000000001</v>
      </c>
      <c r="Y1462" s="24">
        <v>0.42780000000000001</v>
      </c>
      <c r="Z1462" s="24">
        <v>0.72540000000000004</v>
      </c>
      <c r="AA1462" s="25">
        <v>4.6500000000000004</v>
      </c>
      <c r="AB1462" s="25">
        <v>2.79</v>
      </c>
      <c r="AC1462" s="25">
        <v>1.86</v>
      </c>
      <c r="AD1462" s="25">
        <v>0</v>
      </c>
      <c r="AE1462" s="25">
        <v>5.58</v>
      </c>
      <c r="AF1462" s="25">
        <v>0</v>
      </c>
      <c r="AG1462" s="25">
        <v>11.16</v>
      </c>
      <c r="AH1462" s="25">
        <v>0</v>
      </c>
      <c r="AI1462" s="25">
        <v>9.3000000000000007</v>
      </c>
      <c r="AJ1462" s="25">
        <v>39.06</v>
      </c>
      <c r="AK1462" s="25">
        <v>6.5100000000000007</v>
      </c>
      <c r="AL1462" s="25">
        <v>0.93</v>
      </c>
      <c r="AM1462" s="25">
        <v>0</v>
      </c>
      <c r="AN1462" s="25">
        <v>0</v>
      </c>
      <c r="AO1462" s="25">
        <v>25.110000000000003</v>
      </c>
      <c r="AP1462" s="25">
        <v>0</v>
      </c>
      <c r="AQ1462" s="25">
        <v>3.72</v>
      </c>
      <c r="AR1462" s="25">
        <v>27.900000000000002</v>
      </c>
      <c r="AS1462" s="25">
        <v>7.44</v>
      </c>
      <c r="AT1462" s="25">
        <v>27.900000000000002</v>
      </c>
      <c r="AU1462" s="25">
        <v>11.16</v>
      </c>
      <c r="AV1462" s="25">
        <v>10.23</v>
      </c>
      <c r="AW1462" s="25">
        <v>0</v>
      </c>
      <c r="AX1462" s="25">
        <v>4.6500000000000004</v>
      </c>
      <c r="AY1462" s="25">
        <v>6.5100000000000007</v>
      </c>
      <c r="AZ1462" s="25">
        <v>9.3000000000000007</v>
      </c>
      <c r="BA1462" s="25">
        <v>0</v>
      </c>
      <c r="BB1462" s="25">
        <v>11.16</v>
      </c>
      <c r="BC1462" s="25">
        <v>4.6500000000000004</v>
      </c>
      <c r="BD1462" s="25">
        <v>15.81</v>
      </c>
      <c r="BE1462" s="25">
        <v>5.58</v>
      </c>
      <c r="BF1462" s="25">
        <v>0</v>
      </c>
      <c r="BG1462" s="25">
        <v>42.78</v>
      </c>
      <c r="BH1462" s="25">
        <v>32.550000000000004</v>
      </c>
      <c r="BI1462" s="25">
        <v>40.92</v>
      </c>
      <c r="BJ1462" s="25">
        <v>1.86</v>
      </c>
      <c r="BK1462" s="25">
        <v>19.53</v>
      </c>
      <c r="BL1462" s="25">
        <v>11.16</v>
      </c>
      <c r="BM1462" s="25">
        <v>22.32</v>
      </c>
      <c r="BN1462" s="25">
        <v>0.93</v>
      </c>
      <c r="BO1462" t="s">
        <v>40</v>
      </c>
    </row>
    <row r="1463" spans="1:67" x14ac:dyDescent="0.25">
      <c r="A1463" s="6">
        <v>45153</v>
      </c>
      <c r="B1463" t="s">
        <v>14</v>
      </c>
      <c r="C1463">
        <v>15</v>
      </c>
      <c r="D1463">
        <f t="shared" si="151"/>
        <v>405.48000000000019</v>
      </c>
      <c r="E1463">
        <f t="shared" si="156"/>
        <v>92.070000000000121</v>
      </c>
      <c r="F1463">
        <f t="shared" si="157"/>
        <v>87.42</v>
      </c>
      <c r="G1463">
        <f t="shared" si="158"/>
        <v>105.09</v>
      </c>
      <c r="H1463">
        <f t="shared" si="159"/>
        <v>120.90000000000002</v>
      </c>
      <c r="I1463">
        <v>0</v>
      </c>
      <c r="J1463" s="22">
        <v>0.29760000000000003</v>
      </c>
      <c r="K1463" s="22">
        <v>0.71610000000000007</v>
      </c>
      <c r="L1463" s="22">
        <v>0.84630000000000005</v>
      </c>
      <c r="M1463" s="22">
        <v>0.77190000000000014</v>
      </c>
      <c r="N1463" s="22">
        <v>0.70680000000000009</v>
      </c>
      <c r="O1463" s="24">
        <v>0.6231000000000001</v>
      </c>
      <c r="P1463" s="24">
        <v>0.46500000000000002</v>
      </c>
      <c r="Q1463" s="24">
        <v>0.69750000000000001</v>
      </c>
      <c r="R1463" s="24">
        <v>0.64170000000000005</v>
      </c>
      <c r="S1463" s="24">
        <v>0.55800000000000005</v>
      </c>
      <c r="T1463" s="24">
        <v>0.81840000000000002</v>
      </c>
      <c r="U1463" s="24">
        <v>0.81840000000000002</v>
      </c>
      <c r="V1463" s="24">
        <v>0.90210000000000001</v>
      </c>
      <c r="W1463" s="24">
        <v>0.73470000000000002</v>
      </c>
      <c r="X1463" s="24">
        <v>0.46500000000000002</v>
      </c>
      <c r="Y1463" s="24">
        <v>0.26040000000000002</v>
      </c>
      <c r="Z1463" s="24">
        <v>0.44640000000000002</v>
      </c>
      <c r="AA1463" s="25">
        <v>0</v>
      </c>
      <c r="AB1463" s="25">
        <v>4.6500000000000004</v>
      </c>
      <c r="AC1463" s="25">
        <v>37.200000000000003</v>
      </c>
      <c r="AD1463" s="25">
        <v>0</v>
      </c>
      <c r="AE1463" s="25">
        <v>0</v>
      </c>
      <c r="AF1463" s="25">
        <v>32.550000000000004</v>
      </c>
      <c r="AG1463" s="25">
        <v>3.72</v>
      </c>
      <c r="AH1463" s="25">
        <v>0</v>
      </c>
      <c r="AI1463" s="25">
        <v>0</v>
      </c>
      <c r="AJ1463" s="25">
        <v>9.3000000000000007</v>
      </c>
      <c r="AK1463" s="25">
        <v>11.16</v>
      </c>
      <c r="AL1463" s="25">
        <v>37.200000000000003</v>
      </c>
      <c r="AM1463" s="25">
        <v>20.46</v>
      </c>
      <c r="AN1463" s="25">
        <v>12.09</v>
      </c>
      <c r="AO1463" s="25">
        <v>4.6500000000000004</v>
      </c>
      <c r="AP1463" s="25">
        <v>0</v>
      </c>
      <c r="AQ1463" s="25">
        <v>25.110000000000003</v>
      </c>
      <c r="AR1463" s="25">
        <v>4.6500000000000004</v>
      </c>
      <c r="AS1463" s="25">
        <v>2.79</v>
      </c>
      <c r="AT1463" s="25">
        <v>13.950000000000001</v>
      </c>
      <c r="AU1463" s="25">
        <v>0</v>
      </c>
      <c r="AV1463" s="25">
        <v>2.79</v>
      </c>
      <c r="AW1463" s="25">
        <v>30.69</v>
      </c>
      <c r="AX1463" s="25">
        <v>8.370000000000001</v>
      </c>
      <c r="AY1463" s="25">
        <v>9.3000000000000007</v>
      </c>
      <c r="AZ1463" s="25">
        <v>0</v>
      </c>
      <c r="BA1463" s="25">
        <v>6.5100000000000007</v>
      </c>
      <c r="BB1463" s="25">
        <v>2.79</v>
      </c>
      <c r="BC1463" s="25">
        <v>2.79</v>
      </c>
      <c r="BD1463" s="25">
        <v>41.85</v>
      </c>
      <c r="BE1463" s="25">
        <v>8.370000000000001</v>
      </c>
      <c r="BF1463" s="25">
        <v>6.5100000000000007</v>
      </c>
      <c r="BG1463" s="25">
        <v>18.600000000000001</v>
      </c>
      <c r="BH1463" s="25">
        <v>17.670000000000002</v>
      </c>
      <c r="BI1463" s="25">
        <v>0</v>
      </c>
      <c r="BJ1463" s="25">
        <v>25.110000000000003</v>
      </c>
      <c r="BK1463" s="25">
        <v>0.93</v>
      </c>
      <c r="BL1463" s="25">
        <v>0</v>
      </c>
      <c r="BM1463" s="25">
        <v>11.16</v>
      </c>
      <c r="BN1463" s="25">
        <v>3.7200000000001059</v>
      </c>
      <c r="BO1463" t="s">
        <v>40</v>
      </c>
    </row>
    <row r="1464" spans="1:67" x14ac:dyDescent="0.25">
      <c r="A1464" s="6">
        <v>45154</v>
      </c>
      <c r="B1464" t="s">
        <v>14</v>
      </c>
      <c r="C1464">
        <v>16</v>
      </c>
      <c r="D1464">
        <f t="shared" si="151"/>
        <v>419.43000000000006</v>
      </c>
      <c r="E1464">
        <f t="shared" si="156"/>
        <v>139.50000000000003</v>
      </c>
      <c r="F1464">
        <f t="shared" si="157"/>
        <v>91.140000000000029</v>
      </c>
      <c r="G1464">
        <f t="shared" si="158"/>
        <v>93.93</v>
      </c>
      <c r="H1464">
        <f t="shared" si="159"/>
        <v>94.860000000000014</v>
      </c>
      <c r="I1464">
        <v>0</v>
      </c>
      <c r="J1464" s="22">
        <v>0.27900000000000003</v>
      </c>
      <c r="K1464" s="22">
        <v>0.55800000000000005</v>
      </c>
      <c r="L1464" s="22">
        <v>0.75330000000000008</v>
      </c>
      <c r="M1464" s="22">
        <v>0.78120000000000001</v>
      </c>
      <c r="N1464" s="22">
        <v>0.61380000000000001</v>
      </c>
      <c r="O1464" s="24">
        <v>0.51150000000000007</v>
      </c>
      <c r="P1464" s="24">
        <v>0.6603</v>
      </c>
      <c r="Q1464" s="24">
        <v>0.92070000000000007</v>
      </c>
      <c r="R1464" s="24">
        <v>0.71610000000000007</v>
      </c>
      <c r="S1464" s="24">
        <v>0.58590000000000009</v>
      </c>
      <c r="T1464" s="24">
        <v>0.66959999999999997</v>
      </c>
      <c r="U1464" s="24">
        <v>0.79049999999999998</v>
      </c>
      <c r="V1464" s="24">
        <v>0.85560000000000003</v>
      </c>
      <c r="W1464" s="24">
        <v>0.88350000000000006</v>
      </c>
      <c r="X1464" s="24">
        <v>0.84630000000000005</v>
      </c>
      <c r="Y1464" s="24">
        <v>0.79980000000000007</v>
      </c>
      <c r="Z1464" s="24">
        <v>0.89280000000000004</v>
      </c>
      <c r="AA1464" s="25">
        <v>17.670000000000002</v>
      </c>
      <c r="AB1464" s="25">
        <v>0</v>
      </c>
      <c r="AC1464" s="25">
        <v>26.970000000000002</v>
      </c>
      <c r="AD1464" s="25">
        <v>0</v>
      </c>
      <c r="AE1464" s="25">
        <v>37.200000000000003</v>
      </c>
      <c r="AF1464" s="25">
        <v>0.93</v>
      </c>
      <c r="AG1464" s="25">
        <v>0.93</v>
      </c>
      <c r="AH1464" s="25">
        <v>6.5100000000000007</v>
      </c>
      <c r="AI1464" s="25">
        <v>0</v>
      </c>
      <c r="AJ1464" s="25">
        <v>0.93</v>
      </c>
      <c r="AK1464" s="25">
        <v>3.72</v>
      </c>
      <c r="AL1464" s="25">
        <v>11.16</v>
      </c>
      <c r="AM1464" s="25">
        <v>10.23</v>
      </c>
      <c r="AN1464" s="25">
        <v>26.040000000000003</v>
      </c>
      <c r="AO1464" s="25">
        <v>0</v>
      </c>
      <c r="AP1464" s="25">
        <v>0</v>
      </c>
      <c r="AQ1464" s="25">
        <v>10.23</v>
      </c>
      <c r="AR1464" s="25">
        <v>0</v>
      </c>
      <c r="AS1464" s="25">
        <v>13.020000000000001</v>
      </c>
      <c r="AT1464" s="25">
        <v>24.18</v>
      </c>
      <c r="AU1464" s="25">
        <v>8.370000000000001</v>
      </c>
      <c r="AV1464" s="25">
        <v>11.16</v>
      </c>
      <c r="AW1464" s="25">
        <v>11.16</v>
      </c>
      <c r="AX1464" s="25">
        <v>0</v>
      </c>
      <c r="AY1464" s="25">
        <v>31.62</v>
      </c>
      <c r="AZ1464" s="25">
        <v>0</v>
      </c>
      <c r="BA1464" s="25">
        <v>11.16</v>
      </c>
      <c r="BB1464" s="25">
        <v>20.46</v>
      </c>
      <c r="BC1464" s="25">
        <v>0</v>
      </c>
      <c r="BD1464" s="25">
        <v>0</v>
      </c>
      <c r="BE1464" s="25">
        <v>2.79</v>
      </c>
      <c r="BF1464" s="25">
        <v>25.110000000000003</v>
      </c>
      <c r="BG1464" s="25">
        <v>7.44</v>
      </c>
      <c r="BH1464" s="25">
        <v>23.25</v>
      </c>
      <c r="BI1464" s="25">
        <v>4.6500000000000004</v>
      </c>
      <c r="BJ1464" s="25">
        <v>35.340000000000003</v>
      </c>
      <c r="BK1464" s="25">
        <v>24.18</v>
      </c>
      <c r="BL1464" s="25">
        <v>0</v>
      </c>
      <c r="BM1464" s="25">
        <v>3.72</v>
      </c>
      <c r="BN1464" s="25">
        <v>13.020000000000001</v>
      </c>
      <c r="BO1464" t="s">
        <v>40</v>
      </c>
    </row>
    <row r="1465" spans="1:67" x14ac:dyDescent="0.25">
      <c r="A1465" s="6">
        <v>45155</v>
      </c>
      <c r="B1465" t="s">
        <v>14</v>
      </c>
      <c r="C1465">
        <v>17</v>
      </c>
      <c r="D1465">
        <f t="shared" si="151"/>
        <v>402.69</v>
      </c>
      <c r="E1465">
        <f t="shared" si="156"/>
        <v>37.200000000000003</v>
      </c>
      <c r="F1465">
        <f t="shared" si="157"/>
        <v>192.51</v>
      </c>
      <c r="G1465">
        <f t="shared" si="158"/>
        <v>72.539999999999992</v>
      </c>
      <c r="H1465">
        <f t="shared" si="159"/>
        <v>100.44</v>
      </c>
      <c r="I1465">
        <v>0</v>
      </c>
      <c r="J1465" s="22">
        <v>0.50220000000000009</v>
      </c>
      <c r="K1465" s="22">
        <v>0.64170000000000005</v>
      </c>
      <c r="L1465" s="22">
        <v>0.6603</v>
      </c>
      <c r="M1465" s="22">
        <v>0.79980000000000007</v>
      </c>
      <c r="N1465" s="22">
        <v>0.89280000000000004</v>
      </c>
      <c r="O1465" s="24">
        <v>0.55800000000000005</v>
      </c>
      <c r="P1465" s="24">
        <v>0.56730000000000003</v>
      </c>
      <c r="Q1465" s="24">
        <v>0.71610000000000007</v>
      </c>
      <c r="R1465" s="24">
        <v>0.88350000000000006</v>
      </c>
      <c r="S1465" s="24">
        <v>0.52080000000000004</v>
      </c>
      <c r="T1465" s="24">
        <v>0.65100000000000013</v>
      </c>
      <c r="U1465" s="24">
        <v>0.68820000000000003</v>
      </c>
      <c r="V1465" s="24">
        <v>0.89280000000000004</v>
      </c>
      <c r="W1465" s="24">
        <v>0.88350000000000006</v>
      </c>
      <c r="X1465" s="24">
        <v>0.42780000000000001</v>
      </c>
      <c r="Y1465" s="24">
        <v>0.83700000000000008</v>
      </c>
      <c r="Z1465" s="24">
        <v>0.90210000000000001</v>
      </c>
      <c r="AA1465" s="25">
        <v>23.25</v>
      </c>
      <c r="AB1465" s="25">
        <v>6.5100000000000007</v>
      </c>
      <c r="AC1465" s="25">
        <v>3.72</v>
      </c>
      <c r="AD1465" s="25">
        <v>47.43</v>
      </c>
      <c r="AE1465" s="25">
        <v>51.150000000000006</v>
      </c>
      <c r="AF1465" s="25">
        <v>11.16</v>
      </c>
      <c r="AG1465" s="25">
        <v>19.53</v>
      </c>
      <c r="AH1465" s="25">
        <v>0</v>
      </c>
      <c r="AI1465" s="25">
        <v>22.32</v>
      </c>
      <c r="AJ1465" s="25">
        <v>7.44</v>
      </c>
      <c r="AK1465" s="25">
        <v>23.25</v>
      </c>
      <c r="AL1465" s="25">
        <v>25.110000000000003</v>
      </c>
      <c r="AM1465" s="25">
        <v>29.76</v>
      </c>
      <c r="AN1465" s="25">
        <v>0</v>
      </c>
      <c r="AO1465" s="25">
        <v>0</v>
      </c>
      <c r="AP1465" s="25">
        <v>13.950000000000001</v>
      </c>
      <c r="AQ1465" s="25">
        <v>0</v>
      </c>
      <c r="AR1465" s="25">
        <v>13.020000000000001</v>
      </c>
      <c r="AS1465" s="25">
        <v>3.72</v>
      </c>
      <c r="AT1465" s="25">
        <v>14.88</v>
      </c>
      <c r="AU1465" s="25">
        <v>6.5100000000000007</v>
      </c>
      <c r="AV1465" s="25">
        <v>5.58</v>
      </c>
      <c r="AW1465" s="25">
        <v>11.16</v>
      </c>
      <c r="AX1465" s="25">
        <v>0</v>
      </c>
      <c r="AY1465" s="25">
        <v>0.93</v>
      </c>
      <c r="AZ1465" s="25">
        <v>0</v>
      </c>
      <c r="BA1465" s="25">
        <v>2.79</v>
      </c>
      <c r="BB1465" s="25">
        <v>22.32</v>
      </c>
      <c r="BC1465" s="25">
        <v>15.81</v>
      </c>
      <c r="BD1465" s="25">
        <v>7.44</v>
      </c>
      <c r="BE1465" s="25">
        <v>0</v>
      </c>
      <c r="BF1465" s="25">
        <v>5.58</v>
      </c>
      <c r="BG1465" s="25">
        <v>6.5100000000000007</v>
      </c>
      <c r="BH1465" s="25">
        <v>6.5100000000000007</v>
      </c>
      <c r="BI1465" s="25">
        <v>10.23</v>
      </c>
      <c r="BJ1465" s="25">
        <v>4.6500000000000004</v>
      </c>
      <c r="BK1465" s="25">
        <v>0</v>
      </c>
      <c r="BL1465" s="25">
        <v>3.72</v>
      </c>
      <c r="BM1465" s="25">
        <v>0</v>
      </c>
      <c r="BN1465" s="25">
        <v>0</v>
      </c>
      <c r="BO1465" t="s">
        <v>40</v>
      </c>
    </row>
    <row r="1466" spans="1:67" x14ac:dyDescent="0.25">
      <c r="A1466" s="6">
        <v>45156</v>
      </c>
      <c r="B1466" t="s">
        <v>14</v>
      </c>
      <c r="C1466">
        <v>18</v>
      </c>
      <c r="D1466">
        <f t="shared" si="151"/>
        <v>446.39999999999992</v>
      </c>
      <c r="E1466">
        <f t="shared" si="156"/>
        <v>107.88000000000001</v>
      </c>
      <c r="F1466">
        <f t="shared" si="157"/>
        <v>118.10999999999999</v>
      </c>
      <c r="G1466">
        <f t="shared" si="158"/>
        <v>119.03999999999991</v>
      </c>
      <c r="H1466">
        <f t="shared" si="159"/>
        <v>101.37</v>
      </c>
      <c r="I1466">
        <v>0</v>
      </c>
      <c r="J1466" s="22">
        <v>0.13950000000000001</v>
      </c>
      <c r="K1466" s="22">
        <v>0.87420000000000009</v>
      </c>
      <c r="L1466" s="22">
        <v>0.65100000000000013</v>
      </c>
      <c r="M1466" s="22">
        <v>0.74400000000000011</v>
      </c>
      <c r="N1466" s="22">
        <v>0.8277000000000001</v>
      </c>
      <c r="O1466" s="24">
        <v>0.91139999999999999</v>
      </c>
      <c r="P1466" s="24">
        <v>0.89280000000000004</v>
      </c>
      <c r="Q1466" s="24">
        <v>0.71610000000000007</v>
      </c>
      <c r="R1466" s="24">
        <v>0.64170000000000005</v>
      </c>
      <c r="S1466" s="24">
        <v>0.70680000000000009</v>
      </c>
      <c r="T1466" s="24">
        <v>0.55800000000000005</v>
      </c>
      <c r="U1466" s="24">
        <v>0.85560000000000003</v>
      </c>
      <c r="V1466" s="24">
        <v>0.3906</v>
      </c>
      <c r="W1466" s="24">
        <v>0.76260000000000006</v>
      </c>
      <c r="X1466" s="24">
        <v>0.87420000000000009</v>
      </c>
      <c r="Y1466" s="24">
        <v>0.83700000000000008</v>
      </c>
      <c r="Z1466" s="24">
        <v>0.36270000000000002</v>
      </c>
      <c r="AA1466" s="25">
        <v>3.72</v>
      </c>
      <c r="AB1466" s="25">
        <v>34.410000000000004</v>
      </c>
      <c r="AC1466" s="25">
        <v>4.6500000000000004</v>
      </c>
      <c r="AD1466" s="25">
        <v>0</v>
      </c>
      <c r="AE1466" s="25">
        <v>3.72</v>
      </c>
      <c r="AF1466" s="25">
        <v>7.44</v>
      </c>
      <c r="AG1466" s="25">
        <v>13.020000000000001</v>
      </c>
      <c r="AH1466" s="25">
        <v>16.740000000000002</v>
      </c>
      <c r="AI1466" s="25">
        <v>3.72</v>
      </c>
      <c r="AJ1466" s="25">
        <v>30.69</v>
      </c>
      <c r="AK1466" s="25">
        <v>0</v>
      </c>
      <c r="AL1466" s="25">
        <v>6.5100000000000007</v>
      </c>
      <c r="AM1466" s="25">
        <v>0</v>
      </c>
      <c r="AN1466" s="25">
        <v>10.23</v>
      </c>
      <c r="AO1466" s="25">
        <v>7.44</v>
      </c>
      <c r="AP1466" s="25">
        <v>0</v>
      </c>
      <c r="AQ1466" s="25">
        <v>19.53</v>
      </c>
      <c r="AR1466" s="25">
        <v>12.09</v>
      </c>
      <c r="AS1466" s="25">
        <v>13.020000000000001</v>
      </c>
      <c r="AT1466" s="25">
        <v>32.550000000000004</v>
      </c>
      <c r="AU1466" s="25">
        <v>0</v>
      </c>
      <c r="AV1466" s="25">
        <v>26.970000000000002</v>
      </c>
      <c r="AW1466" s="25">
        <v>17.670000000000002</v>
      </c>
      <c r="AX1466" s="25">
        <v>13.019999999999895</v>
      </c>
      <c r="AY1466" s="25">
        <v>0</v>
      </c>
      <c r="AZ1466" s="25">
        <v>0</v>
      </c>
      <c r="BA1466" s="25">
        <v>9.3000000000000007</v>
      </c>
      <c r="BB1466" s="25">
        <v>19.53</v>
      </c>
      <c r="BC1466" s="25">
        <v>0</v>
      </c>
      <c r="BD1466" s="25">
        <v>32.550000000000004</v>
      </c>
      <c r="BE1466" s="25">
        <v>7.44</v>
      </c>
      <c r="BF1466" s="25">
        <v>0</v>
      </c>
      <c r="BG1466" s="25">
        <v>19.53</v>
      </c>
      <c r="BH1466" s="25">
        <v>45.57</v>
      </c>
      <c r="BI1466" s="25">
        <v>0</v>
      </c>
      <c r="BJ1466" s="25">
        <v>0</v>
      </c>
      <c r="BK1466" s="25">
        <v>20.46</v>
      </c>
      <c r="BL1466" s="25">
        <v>4.6500000000000004</v>
      </c>
      <c r="BM1466" s="25">
        <v>9.3000000000000007</v>
      </c>
      <c r="BN1466" s="25">
        <v>0.93</v>
      </c>
      <c r="BO1466" t="s">
        <v>40</v>
      </c>
    </row>
    <row r="1467" spans="1:67" x14ac:dyDescent="0.25">
      <c r="A1467" s="6">
        <v>45157</v>
      </c>
      <c r="B1467" t="s">
        <v>14</v>
      </c>
      <c r="C1467">
        <v>19</v>
      </c>
      <c r="D1467">
        <f t="shared" si="151"/>
        <v>412.91999999999996</v>
      </c>
      <c r="E1467">
        <f t="shared" si="156"/>
        <v>141.36000000000001</v>
      </c>
      <c r="F1467">
        <f t="shared" si="157"/>
        <v>106.02000000000001</v>
      </c>
      <c r="G1467">
        <f t="shared" si="158"/>
        <v>79.98</v>
      </c>
      <c r="H1467">
        <f t="shared" si="159"/>
        <v>85.55999999999996</v>
      </c>
      <c r="I1467">
        <v>0</v>
      </c>
      <c r="J1467" s="22">
        <v>0.32550000000000007</v>
      </c>
      <c r="K1467" s="22">
        <v>0.80910000000000004</v>
      </c>
      <c r="L1467" s="22">
        <v>0.65100000000000013</v>
      </c>
      <c r="M1467" s="22">
        <v>0.75330000000000008</v>
      </c>
      <c r="N1467" s="22">
        <v>0.90210000000000001</v>
      </c>
      <c r="O1467" s="24">
        <v>0.55800000000000005</v>
      </c>
      <c r="P1467" s="24">
        <v>0.71610000000000007</v>
      </c>
      <c r="Q1467" s="24">
        <v>0.40920000000000001</v>
      </c>
      <c r="R1467" s="24">
        <v>0.2883</v>
      </c>
      <c r="S1467" s="24">
        <v>0.64170000000000005</v>
      </c>
      <c r="T1467" s="24">
        <v>0.89280000000000004</v>
      </c>
      <c r="U1467" s="24">
        <v>9.3000000000000013E-2</v>
      </c>
      <c r="V1467" s="24">
        <v>0.34410000000000002</v>
      </c>
      <c r="W1467" s="24">
        <v>0.81840000000000002</v>
      </c>
      <c r="X1467" s="24">
        <v>0.40920000000000001</v>
      </c>
      <c r="Y1467" s="24">
        <v>0.73470000000000002</v>
      </c>
      <c r="Z1467" s="24">
        <v>9.3000000000000013E-2</v>
      </c>
      <c r="AA1467" s="25">
        <v>0</v>
      </c>
      <c r="AB1467" s="25">
        <v>12.09</v>
      </c>
      <c r="AC1467" s="25">
        <v>2.79</v>
      </c>
      <c r="AD1467" s="25">
        <v>11.16</v>
      </c>
      <c r="AE1467" s="25">
        <v>24.18</v>
      </c>
      <c r="AF1467" s="25">
        <v>9.3000000000000007</v>
      </c>
      <c r="AG1467" s="25">
        <v>9.3000000000000007</v>
      </c>
      <c r="AH1467" s="25">
        <v>0</v>
      </c>
      <c r="AI1467" s="25">
        <v>4.6500000000000004</v>
      </c>
      <c r="AJ1467" s="25">
        <v>32.550000000000004</v>
      </c>
      <c r="AK1467" s="25">
        <v>2.79</v>
      </c>
      <c r="AL1467" s="25">
        <v>12.089999999999948</v>
      </c>
      <c r="AM1467" s="25">
        <v>11.16</v>
      </c>
      <c r="AN1467" s="25">
        <v>6.5100000000000007</v>
      </c>
      <c r="AO1467" s="25">
        <v>0</v>
      </c>
      <c r="AP1467" s="25">
        <v>0</v>
      </c>
      <c r="AQ1467" s="25">
        <v>0</v>
      </c>
      <c r="AR1467" s="25">
        <v>30.69</v>
      </c>
      <c r="AS1467" s="25">
        <v>25.110000000000003</v>
      </c>
      <c r="AT1467" s="25">
        <v>0</v>
      </c>
      <c r="AU1467" s="25">
        <v>0</v>
      </c>
      <c r="AV1467" s="25">
        <v>4.6500000000000004</v>
      </c>
      <c r="AW1467" s="25">
        <v>20.46</v>
      </c>
      <c r="AX1467" s="25">
        <v>3.72</v>
      </c>
      <c r="AY1467" s="25">
        <v>0</v>
      </c>
      <c r="AZ1467" s="25">
        <v>0.93</v>
      </c>
      <c r="BA1467" s="25">
        <v>14.88</v>
      </c>
      <c r="BB1467" s="25">
        <v>26.970000000000002</v>
      </c>
      <c r="BC1467" s="25">
        <v>2.79</v>
      </c>
      <c r="BD1467" s="25">
        <v>5.58</v>
      </c>
      <c r="BE1467" s="25">
        <v>0</v>
      </c>
      <c r="BF1467" s="25">
        <v>7.44</v>
      </c>
      <c r="BG1467" s="25">
        <v>0</v>
      </c>
      <c r="BH1467" s="25">
        <v>24.18</v>
      </c>
      <c r="BI1467" s="25">
        <v>39.99</v>
      </c>
      <c r="BJ1467" s="25">
        <v>28.830000000000002</v>
      </c>
      <c r="BK1467" s="25">
        <v>0</v>
      </c>
      <c r="BL1467" s="25">
        <v>32.550000000000004</v>
      </c>
      <c r="BM1467" s="25">
        <v>5.58</v>
      </c>
      <c r="BN1467" s="25">
        <v>2.79</v>
      </c>
      <c r="BO1467" t="s">
        <v>40</v>
      </c>
    </row>
    <row r="1468" spans="1:67" x14ac:dyDescent="0.25">
      <c r="A1468" s="6">
        <v>45158</v>
      </c>
      <c r="B1468" t="s">
        <v>14</v>
      </c>
      <c r="C1468">
        <v>20</v>
      </c>
      <c r="D1468">
        <f t="shared" si="151"/>
        <v>340.38</v>
      </c>
      <c r="E1468">
        <f t="shared" si="156"/>
        <v>75.330000000000013</v>
      </c>
      <c r="F1468">
        <f t="shared" si="157"/>
        <v>101.37000000000002</v>
      </c>
      <c r="G1468">
        <f t="shared" si="158"/>
        <v>104.16</v>
      </c>
      <c r="H1468">
        <f t="shared" si="159"/>
        <v>59.52</v>
      </c>
      <c r="I1468">
        <v>0</v>
      </c>
      <c r="J1468" s="22">
        <v>0.72540000000000004</v>
      </c>
      <c r="K1468" s="22">
        <v>0.88350000000000006</v>
      </c>
      <c r="L1468" s="22">
        <v>0.72540000000000004</v>
      </c>
      <c r="M1468" s="22">
        <v>0.8277000000000001</v>
      </c>
      <c r="N1468" s="22">
        <v>0.92070000000000007</v>
      </c>
      <c r="O1468" s="24">
        <v>0.84630000000000005</v>
      </c>
      <c r="P1468" s="24">
        <v>0.60450000000000004</v>
      </c>
      <c r="Q1468" s="24">
        <v>0.58590000000000009</v>
      </c>
      <c r="R1468" s="24">
        <v>0.70680000000000009</v>
      </c>
      <c r="S1468" s="24">
        <v>0.64170000000000005</v>
      </c>
      <c r="T1468" s="24">
        <v>0.53939999999999999</v>
      </c>
      <c r="U1468" s="24">
        <v>0.51150000000000007</v>
      </c>
      <c r="V1468" s="24">
        <v>0.8277000000000001</v>
      </c>
      <c r="W1468" s="24">
        <v>0.79980000000000007</v>
      </c>
      <c r="X1468" s="24">
        <v>0.67890000000000006</v>
      </c>
      <c r="Y1468" s="24">
        <v>0.39990000000000003</v>
      </c>
      <c r="Z1468" s="24">
        <v>0.38130000000000003</v>
      </c>
      <c r="AA1468" s="25">
        <v>13.020000000000001</v>
      </c>
      <c r="AB1468" s="25">
        <v>8.370000000000001</v>
      </c>
      <c r="AC1468" s="25">
        <v>0</v>
      </c>
      <c r="AD1468" s="25">
        <v>34.410000000000004</v>
      </c>
      <c r="AE1468" s="25">
        <v>6.5100000000000007</v>
      </c>
      <c r="AF1468" s="25">
        <v>0.93</v>
      </c>
      <c r="AG1468" s="25">
        <v>7.44</v>
      </c>
      <c r="AH1468" s="25">
        <v>12.09</v>
      </c>
      <c r="AI1468" s="25">
        <v>6.5100000000000007</v>
      </c>
      <c r="AJ1468" s="25">
        <v>12.09</v>
      </c>
      <c r="AK1468" s="25">
        <v>26.970000000000002</v>
      </c>
      <c r="AL1468" s="25">
        <v>3.72</v>
      </c>
      <c r="AM1468" s="25">
        <v>13.020000000000001</v>
      </c>
      <c r="AN1468" s="25">
        <v>11.16</v>
      </c>
      <c r="AO1468" s="25">
        <v>1.86</v>
      </c>
      <c r="AP1468" s="25">
        <v>10.23</v>
      </c>
      <c r="AQ1468" s="25">
        <v>0</v>
      </c>
      <c r="AR1468" s="25">
        <v>0</v>
      </c>
      <c r="AS1468" s="25">
        <v>5.58</v>
      </c>
      <c r="AT1468" s="25">
        <v>13.950000000000001</v>
      </c>
      <c r="AU1468" s="25">
        <v>20.46</v>
      </c>
      <c r="AV1468" s="25">
        <v>0</v>
      </c>
      <c r="AW1468" s="25">
        <v>22.32</v>
      </c>
      <c r="AX1468" s="25">
        <v>7.44</v>
      </c>
      <c r="AY1468" s="25">
        <v>10.23</v>
      </c>
      <c r="AZ1468" s="25">
        <v>10.23</v>
      </c>
      <c r="BA1468" s="25">
        <v>0</v>
      </c>
      <c r="BB1468" s="25">
        <v>11.16</v>
      </c>
      <c r="BC1468" s="25">
        <v>0</v>
      </c>
      <c r="BD1468" s="25">
        <v>22.32</v>
      </c>
      <c r="BE1468" s="25">
        <v>13.950000000000001</v>
      </c>
      <c r="BF1468" s="25">
        <v>0.93</v>
      </c>
      <c r="BG1468" s="25">
        <v>0</v>
      </c>
      <c r="BH1468" s="25">
        <v>12.09</v>
      </c>
      <c r="BI1468" s="25">
        <v>0.93</v>
      </c>
      <c r="BJ1468" s="25">
        <v>1.86</v>
      </c>
      <c r="BK1468" s="25">
        <v>27.900000000000002</v>
      </c>
      <c r="BL1468" s="25">
        <v>16.740000000000002</v>
      </c>
      <c r="BM1468" s="25">
        <v>0.93</v>
      </c>
      <c r="BN1468" s="25">
        <v>0</v>
      </c>
      <c r="BO1468" t="s">
        <v>40</v>
      </c>
    </row>
    <row r="1469" spans="1:67" x14ac:dyDescent="0.25">
      <c r="A1469" s="6">
        <v>45159</v>
      </c>
      <c r="B1469" t="s">
        <v>14</v>
      </c>
      <c r="C1469">
        <v>21</v>
      </c>
      <c r="D1469">
        <f t="shared" ref="D1469:D1532" si="160">SUM(E1469:H1469)</f>
        <v>529.17000000000007</v>
      </c>
      <c r="E1469">
        <f t="shared" si="156"/>
        <v>95.79000000000002</v>
      </c>
      <c r="F1469">
        <f t="shared" si="157"/>
        <v>186</v>
      </c>
      <c r="G1469">
        <f t="shared" si="158"/>
        <v>164.61</v>
      </c>
      <c r="H1469">
        <f t="shared" si="159"/>
        <v>82.77</v>
      </c>
      <c r="I1469">
        <v>0</v>
      </c>
      <c r="J1469" s="22">
        <v>0.71610000000000007</v>
      </c>
      <c r="K1469" s="22">
        <v>0.6231000000000001</v>
      </c>
      <c r="L1469" s="22">
        <v>0.68820000000000003</v>
      </c>
      <c r="M1469" s="22">
        <v>0.83700000000000008</v>
      </c>
      <c r="N1469" s="22">
        <v>0.92070000000000007</v>
      </c>
      <c r="O1469" s="24">
        <v>0.81840000000000002</v>
      </c>
      <c r="P1469" s="24">
        <v>0.6231000000000001</v>
      </c>
      <c r="Q1469" s="24">
        <v>0.72540000000000004</v>
      </c>
      <c r="R1469" s="24">
        <v>0.59520000000000006</v>
      </c>
      <c r="S1469" s="24">
        <v>0.58590000000000009</v>
      </c>
      <c r="T1469" s="24">
        <v>0.83700000000000008</v>
      </c>
      <c r="U1469" s="24">
        <v>0.93</v>
      </c>
      <c r="V1469" s="24">
        <v>0.5766</v>
      </c>
      <c r="W1469" s="24">
        <v>0.69750000000000001</v>
      </c>
      <c r="X1469" s="24">
        <v>0.80910000000000004</v>
      </c>
      <c r="Y1469" s="24">
        <v>0.43710000000000004</v>
      </c>
      <c r="Z1469" s="24">
        <v>0.79049999999999998</v>
      </c>
      <c r="AA1469" s="25">
        <v>35.340000000000003</v>
      </c>
      <c r="AB1469" s="25">
        <v>10.23</v>
      </c>
      <c r="AC1469" s="25">
        <v>0</v>
      </c>
      <c r="AD1469" s="25">
        <v>0</v>
      </c>
      <c r="AE1469" s="25">
        <v>0</v>
      </c>
      <c r="AF1469" s="25">
        <v>48.36</v>
      </c>
      <c r="AG1469" s="25">
        <v>46.5</v>
      </c>
      <c r="AH1469" s="25">
        <v>10.23</v>
      </c>
      <c r="AI1469" s="25">
        <v>21.39</v>
      </c>
      <c r="AJ1469" s="25">
        <v>13.950000000000001</v>
      </c>
      <c r="AK1469" s="25">
        <v>0</v>
      </c>
      <c r="AL1469" s="25">
        <v>0</v>
      </c>
      <c r="AM1469" s="25">
        <v>30.69</v>
      </c>
      <c r="AN1469" s="25">
        <v>0</v>
      </c>
      <c r="AO1469" s="25">
        <v>10.23</v>
      </c>
      <c r="AP1469" s="25">
        <v>11.16</v>
      </c>
      <c r="AQ1469" s="25">
        <v>0</v>
      </c>
      <c r="AR1469" s="25">
        <v>14.88</v>
      </c>
      <c r="AS1469" s="25">
        <v>2.79</v>
      </c>
      <c r="AT1469" s="25">
        <v>13.020000000000001</v>
      </c>
      <c r="AU1469" s="25">
        <v>6.5100000000000007</v>
      </c>
      <c r="AV1469" s="25">
        <v>37.200000000000003</v>
      </c>
      <c r="AW1469" s="25">
        <v>8.370000000000001</v>
      </c>
      <c r="AX1469" s="25">
        <v>0</v>
      </c>
      <c r="AY1469" s="25">
        <v>0</v>
      </c>
      <c r="AZ1469" s="25">
        <v>30.69</v>
      </c>
      <c r="BA1469" s="25">
        <v>28.830000000000002</v>
      </c>
      <c r="BB1469" s="25">
        <v>10.23</v>
      </c>
      <c r="BC1469" s="25">
        <v>37.200000000000003</v>
      </c>
      <c r="BD1469" s="25">
        <v>5.58</v>
      </c>
      <c r="BE1469" s="25">
        <v>0</v>
      </c>
      <c r="BF1469" s="25">
        <v>7.44</v>
      </c>
      <c r="BG1469" s="25">
        <v>0</v>
      </c>
      <c r="BH1469" s="25">
        <v>0</v>
      </c>
      <c r="BI1469" s="25">
        <v>6.5100000000000007</v>
      </c>
      <c r="BJ1469" s="25">
        <v>18.600000000000001</v>
      </c>
      <c r="BK1469" s="25">
        <v>16.740000000000002</v>
      </c>
      <c r="BL1469" s="25">
        <v>18.600000000000001</v>
      </c>
      <c r="BM1469" s="25">
        <v>0</v>
      </c>
      <c r="BN1469" s="25">
        <v>27.900000000000002</v>
      </c>
      <c r="BO1469" t="s">
        <v>40</v>
      </c>
    </row>
    <row r="1470" spans="1:67" x14ac:dyDescent="0.25">
      <c r="A1470" s="6">
        <v>45160</v>
      </c>
      <c r="B1470" t="s">
        <v>14</v>
      </c>
      <c r="C1470">
        <v>22</v>
      </c>
      <c r="D1470">
        <f t="shared" si="160"/>
        <v>463.14000000000004</v>
      </c>
      <c r="E1470">
        <f t="shared" si="156"/>
        <v>82.77000000000001</v>
      </c>
      <c r="F1470">
        <f t="shared" si="157"/>
        <v>120.9</v>
      </c>
      <c r="G1470">
        <f t="shared" si="158"/>
        <v>125.55000000000001</v>
      </c>
      <c r="H1470">
        <f t="shared" si="159"/>
        <v>133.92000000000002</v>
      </c>
      <c r="I1470">
        <v>0</v>
      </c>
      <c r="J1470" s="22">
        <v>0.26040000000000002</v>
      </c>
      <c r="K1470" s="22">
        <v>0.52080000000000004</v>
      </c>
      <c r="L1470" s="22">
        <v>0.89280000000000004</v>
      </c>
      <c r="M1470" s="22">
        <v>0.81840000000000002</v>
      </c>
      <c r="N1470" s="22">
        <v>0.15810000000000002</v>
      </c>
      <c r="O1470" s="24">
        <v>0.65100000000000013</v>
      </c>
      <c r="P1470" s="24">
        <v>0.8277000000000001</v>
      </c>
      <c r="Q1470" s="24">
        <v>0.68820000000000003</v>
      </c>
      <c r="R1470" s="24">
        <v>0.69750000000000001</v>
      </c>
      <c r="S1470" s="24">
        <v>0.80910000000000004</v>
      </c>
      <c r="T1470" s="24">
        <v>0.55800000000000005</v>
      </c>
      <c r="U1470" s="24">
        <v>0.75330000000000008</v>
      </c>
      <c r="V1470" s="24">
        <v>0.53939999999999999</v>
      </c>
      <c r="W1470" s="24">
        <v>0.81840000000000002</v>
      </c>
      <c r="X1470" s="24">
        <v>0.88350000000000006</v>
      </c>
      <c r="Y1470" s="24">
        <v>0.93</v>
      </c>
      <c r="Z1470" s="24">
        <v>0.53010000000000013</v>
      </c>
      <c r="AA1470" s="25">
        <v>38.130000000000003</v>
      </c>
      <c r="AB1470" s="25">
        <v>7.44</v>
      </c>
      <c r="AC1470" s="25">
        <v>3.72</v>
      </c>
      <c r="AD1470" s="25">
        <v>6.5100000000000007</v>
      </c>
      <c r="AE1470" s="25">
        <v>9.3000000000000007</v>
      </c>
      <c r="AF1470" s="25">
        <v>0</v>
      </c>
      <c r="AG1470" s="25">
        <v>10.23</v>
      </c>
      <c r="AH1470" s="25">
        <v>22.32</v>
      </c>
      <c r="AI1470" s="25">
        <v>8.370000000000001</v>
      </c>
      <c r="AJ1470" s="25">
        <v>14.88</v>
      </c>
      <c r="AK1470" s="25">
        <v>1.86</v>
      </c>
      <c r="AL1470" s="25">
        <v>10.23</v>
      </c>
      <c r="AM1470" s="25">
        <v>26.040000000000003</v>
      </c>
      <c r="AN1470" s="25">
        <v>39.99</v>
      </c>
      <c r="AO1470" s="25">
        <v>4.6500000000000004</v>
      </c>
      <c r="AP1470" s="25">
        <v>0</v>
      </c>
      <c r="AQ1470" s="25">
        <v>30.69</v>
      </c>
      <c r="AR1470" s="25">
        <v>0.93</v>
      </c>
      <c r="AS1470" s="25">
        <v>5.58</v>
      </c>
      <c r="AT1470" s="25">
        <v>15.81</v>
      </c>
      <c r="AU1470" s="25">
        <v>12.09</v>
      </c>
      <c r="AV1470" s="25">
        <v>41.85</v>
      </c>
      <c r="AW1470" s="25">
        <v>25.110000000000003</v>
      </c>
      <c r="AX1470" s="25">
        <v>10.23</v>
      </c>
      <c r="AY1470" s="25">
        <v>0</v>
      </c>
      <c r="AZ1470" s="25">
        <v>13.020000000000001</v>
      </c>
      <c r="BA1470" s="25">
        <v>0</v>
      </c>
      <c r="BB1470" s="25">
        <v>18.600000000000001</v>
      </c>
      <c r="BC1470" s="25">
        <v>0</v>
      </c>
      <c r="BD1470" s="25">
        <v>4.6500000000000004</v>
      </c>
      <c r="BE1470" s="25">
        <v>24.18</v>
      </c>
      <c r="BF1470" s="25">
        <v>4.6500000000000004</v>
      </c>
      <c r="BG1470" s="25">
        <v>10.23</v>
      </c>
      <c r="BH1470" s="25">
        <v>25.110000000000003</v>
      </c>
      <c r="BI1470" s="25">
        <v>0</v>
      </c>
      <c r="BJ1470" s="25">
        <v>0</v>
      </c>
      <c r="BK1470" s="25">
        <v>6.5100000000000007</v>
      </c>
      <c r="BL1470" s="25">
        <v>0</v>
      </c>
      <c r="BM1470" s="25">
        <v>0</v>
      </c>
      <c r="BN1470" s="25">
        <v>12.09</v>
      </c>
      <c r="BO1470" t="s">
        <v>40</v>
      </c>
    </row>
    <row r="1471" spans="1:67" x14ac:dyDescent="0.25">
      <c r="A1471" s="6">
        <v>45161</v>
      </c>
      <c r="B1471" t="s">
        <v>14</v>
      </c>
      <c r="C1471">
        <v>23</v>
      </c>
      <c r="D1471">
        <f t="shared" si="160"/>
        <v>496.62000000000006</v>
      </c>
      <c r="E1471">
        <f t="shared" si="156"/>
        <v>189.72000000000003</v>
      </c>
      <c r="F1471">
        <f t="shared" si="157"/>
        <v>126.48</v>
      </c>
      <c r="G1471">
        <f t="shared" si="158"/>
        <v>131.13</v>
      </c>
      <c r="H1471">
        <f t="shared" si="159"/>
        <v>49.290000000000006</v>
      </c>
      <c r="I1471">
        <v>0</v>
      </c>
      <c r="J1471" s="22">
        <v>0.1953</v>
      </c>
      <c r="K1471" s="22">
        <v>0.48360000000000003</v>
      </c>
      <c r="L1471" s="22">
        <v>0.74400000000000011</v>
      </c>
      <c r="M1471" s="22">
        <v>0.45569999999999999</v>
      </c>
      <c r="N1471" s="22">
        <v>0.18600000000000003</v>
      </c>
      <c r="O1471" s="24">
        <v>0.81840000000000002</v>
      </c>
      <c r="P1471" s="24">
        <v>0.58590000000000009</v>
      </c>
      <c r="Q1471" s="24">
        <v>0.46500000000000002</v>
      </c>
      <c r="R1471" s="24">
        <v>0.65100000000000013</v>
      </c>
      <c r="S1471" s="24">
        <v>0.6603</v>
      </c>
      <c r="T1471" s="24">
        <v>0.87420000000000009</v>
      </c>
      <c r="U1471" s="24">
        <v>0.40920000000000001</v>
      </c>
      <c r="V1471" s="24">
        <v>0.90210000000000001</v>
      </c>
      <c r="W1471" s="24">
        <v>0.90210000000000001</v>
      </c>
      <c r="X1471" s="24">
        <v>0.79980000000000007</v>
      </c>
      <c r="Y1471" s="24">
        <v>0.84630000000000005</v>
      </c>
      <c r="Z1471" s="24">
        <v>0.65100000000000013</v>
      </c>
      <c r="AA1471" s="25">
        <v>0</v>
      </c>
      <c r="AB1471" s="25">
        <v>0</v>
      </c>
      <c r="AC1471" s="25">
        <v>23.25</v>
      </c>
      <c r="AD1471" s="25">
        <v>14.88</v>
      </c>
      <c r="AE1471" s="25">
        <v>26.970000000000002</v>
      </c>
      <c r="AF1471" s="25">
        <v>11.16</v>
      </c>
      <c r="AG1471" s="25">
        <v>10.23</v>
      </c>
      <c r="AH1471" s="25">
        <v>22.32</v>
      </c>
      <c r="AI1471" s="25">
        <v>8.370000000000001</v>
      </c>
      <c r="AJ1471" s="25">
        <v>9.3000000000000007</v>
      </c>
      <c r="AK1471" s="25">
        <v>4.6500000000000004</v>
      </c>
      <c r="AL1471" s="25">
        <v>5.58</v>
      </c>
      <c r="AM1471" s="25">
        <v>0</v>
      </c>
      <c r="AN1471" s="25">
        <v>0</v>
      </c>
      <c r="AO1471" s="25">
        <v>14.88</v>
      </c>
      <c r="AP1471" s="25">
        <v>0</v>
      </c>
      <c r="AQ1471" s="25">
        <v>9.3000000000000007</v>
      </c>
      <c r="AR1471" s="25">
        <v>3.72</v>
      </c>
      <c r="AS1471" s="25">
        <v>8.370000000000001</v>
      </c>
      <c r="AT1471" s="25">
        <v>7.44</v>
      </c>
      <c r="AU1471" s="25">
        <v>34.410000000000004</v>
      </c>
      <c r="AV1471" s="25">
        <v>20.46</v>
      </c>
      <c r="AW1471" s="25">
        <v>0</v>
      </c>
      <c r="AX1471" s="25">
        <v>25.110000000000003</v>
      </c>
      <c r="AY1471" s="25">
        <v>5.58</v>
      </c>
      <c r="AZ1471" s="25">
        <v>11.16</v>
      </c>
      <c r="BA1471" s="25">
        <v>0</v>
      </c>
      <c r="BB1471" s="25">
        <v>0</v>
      </c>
      <c r="BC1471" s="25">
        <v>27.900000000000002</v>
      </c>
      <c r="BD1471" s="25">
        <v>6.5100000000000007</v>
      </c>
      <c r="BE1471" s="25">
        <v>9.3000000000000007</v>
      </c>
      <c r="BF1471" s="25">
        <v>10.23</v>
      </c>
      <c r="BG1471" s="25">
        <v>26.040000000000003</v>
      </c>
      <c r="BH1471" s="25">
        <v>26.040000000000003</v>
      </c>
      <c r="BI1471" s="25">
        <v>21.39</v>
      </c>
      <c r="BJ1471" s="25">
        <v>1.86</v>
      </c>
      <c r="BK1471" s="25">
        <v>35.340000000000003</v>
      </c>
      <c r="BL1471" s="25">
        <v>22.32</v>
      </c>
      <c r="BM1471" s="25">
        <v>9.3000000000000007</v>
      </c>
      <c r="BN1471" s="25">
        <v>27.900000000000002</v>
      </c>
      <c r="BO1471" t="s">
        <v>40</v>
      </c>
    </row>
    <row r="1472" spans="1:67" x14ac:dyDescent="0.25">
      <c r="A1472" s="6">
        <v>45162</v>
      </c>
      <c r="B1472" t="s">
        <v>14</v>
      </c>
      <c r="C1472">
        <v>24</v>
      </c>
      <c r="D1472">
        <f t="shared" si="160"/>
        <v>334.8</v>
      </c>
      <c r="E1472">
        <f t="shared" si="156"/>
        <v>56.730000000000004</v>
      </c>
      <c r="F1472">
        <f t="shared" si="157"/>
        <v>92.07</v>
      </c>
      <c r="G1472">
        <f t="shared" si="158"/>
        <v>161.82</v>
      </c>
      <c r="H1472">
        <f t="shared" si="159"/>
        <v>24.180000000000003</v>
      </c>
      <c r="I1472">
        <v>0</v>
      </c>
      <c r="J1472" s="22">
        <v>0.41850000000000004</v>
      </c>
      <c r="K1472" s="22">
        <v>0.32550000000000007</v>
      </c>
      <c r="L1472" s="22">
        <v>0.92070000000000007</v>
      </c>
      <c r="M1472" s="22">
        <v>0.64170000000000005</v>
      </c>
      <c r="N1472" s="22">
        <v>0.89280000000000004</v>
      </c>
      <c r="O1472" s="24">
        <v>0.74400000000000011</v>
      </c>
      <c r="P1472" s="24">
        <v>0.72540000000000004</v>
      </c>
      <c r="Q1472" s="24">
        <v>0.33479999999999999</v>
      </c>
      <c r="R1472" s="24">
        <v>0.63240000000000007</v>
      </c>
      <c r="S1472" s="24">
        <v>0.51150000000000007</v>
      </c>
      <c r="T1472" s="24">
        <v>0.63240000000000007</v>
      </c>
      <c r="U1472" s="24">
        <v>0.77190000000000014</v>
      </c>
      <c r="V1472" s="24">
        <v>0.92070000000000007</v>
      </c>
      <c r="W1472" s="24">
        <v>0.91139999999999999</v>
      </c>
      <c r="X1472" s="24">
        <v>0.3906</v>
      </c>
      <c r="Y1472" s="24">
        <v>0.92070000000000007</v>
      </c>
      <c r="Z1472" s="24">
        <v>0.3906</v>
      </c>
      <c r="AA1472" s="25">
        <v>36.270000000000003</v>
      </c>
      <c r="AB1472" s="25">
        <v>8.370000000000001</v>
      </c>
      <c r="AC1472" s="25">
        <v>21.39</v>
      </c>
      <c r="AD1472" s="25">
        <v>5.58</v>
      </c>
      <c r="AE1472" s="25">
        <v>13.020000000000001</v>
      </c>
      <c r="AF1472" s="25">
        <v>0</v>
      </c>
      <c r="AG1472" s="25">
        <v>0</v>
      </c>
      <c r="AH1472" s="25">
        <v>1.86</v>
      </c>
      <c r="AI1472" s="25">
        <v>5.58</v>
      </c>
      <c r="AJ1472" s="25">
        <v>0</v>
      </c>
      <c r="AK1472" s="25">
        <v>31.62</v>
      </c>
      <c r="AL1472" s="25">
        <v>0.93</v>
      </c>
      <c r="AM1472" s="25">
        <v>0</v>
      </c>
      <c r="AN1472" s="25">
        <v>6.5100000000000007</v>
      </c>
      <c r="AO1472" s="25">
        <v>10.23</v>
      </c>
      <c r="AP1472" s="25">
        <v>6.5100000000000007</v>
      </c>
      <c r="AQ1472" s="25">
        <v>0</v>
      </c>
      <c r="AR1472" s="25">
        <v>0</v>
      </c>
      <c r="AS1472" s="25">
        <v>0</v>
      </c>
      <c r="AT1472" s="25">
        <v>0</v>
      </c>
      <c r="AU1472" s="25">
        <v>4.6500000000000004</v>
      </c>
      <c r="AV1472" s="25">
        <v>24.18</v>
      </c>
      <c r="AW1472" s="25">
        <v>17.670000000000002</v>
      </c>
      <c r="AX1472" s="25">
        <v>0</v>
      </c>
      <c r="AY1472" s="25">
        <v>27.900000000000002</v>
      </c>
      <c r="AZ1472" s="25">
        <v>22.32</v>
      </c>
      <c r="BA1472" s="25">
        <v>30.69</v>
      </c>
      <c r="BB1472" s="25">
        <v>3.72</v>
      </c>
      <c r="BC1472" s="25">
        <v>30.69</v>
      </c>
      <c r="BD1472" s="25">
        <v>0</v>
      </c>
      <c r="BE1472" s="25">
        <v>0</v>
      </c>
      <c r="BF1472" s="25">
        <v>7.44</v>
      </c>
      <c r="BG1472" s="25">
        <v>2.79</v>
      </c>
      <c r="BH1472" s="25">
        <v>1.86</v>
      </c>
      <c r="BI1472" s="25">
        <v>2.79</v>
      </c>
      <c r="BJ1472" s="25">
        <v>7.44</v>
      </c>
      <c r="BK1472" s="25">
        <v>7.44</v>
      </c>
      <c r="BL1472" s="25">
        <v>6.5100000000000007</v>
      </c>
      <c r="BM1472" s="25">
        <v>15.81</v>
      </c>
      <c r="BN1472" s="25">
        <v>4.6500000000000004</v>
      </c>
      <c r="BO1472" t="s">
        <v>40</v>
      </c>
    </row>
    <row r="1473" spans="1:67" x14ac:dyDescent="0.25">
      <c r="A1473" s="6">
        <v>45163</v>
      </c>
      <c r="B1473" t="s">
        <v>14</v>
      </c>
      <c r="C1473">
        <v>25</v>
      </c>
      <c r="D1473">
        <f t="shared" si="160"/>
        <v>379.44000000000005</v>
      </c>
      <c r="E1473">
        <f t="shared" si="156"/>
        <v>98.58</v>
      </c>
      <c r="F1473">
        <f t="shared" si="157"/>
        <v>66.960000000000008</v>
      </c>
      <c r="G1473">
        <f t="shared" si="158"/>
        <v>131.13000000000002</v>
      </c>
      <c r="H1473">
        <f t="shared" si="159"/>
        <v>82.77000000000001</v>
      </c>
      <c r="I1473">
        <v>0</v>
      </c>
      <c r="J1473" s="22">
        <v>0.68820000000000003</v>
      </c>
      <c r="K1473" s="22">
        <v>0.52080000000000004</v>
      </c>
      <c r="L1473" s="22">
        <v>0.68820000000000003</v>
      </c>
      <c r="M1473" s="22">
        <v>0.46500000000000002</v>
      </c>
      <c r="N1473" s="22">
        <v>0.88350000000000006</v>
      </c>
      <c r="O1473" s="24">
        <v>0.23250000000000001</v>
      </c>
      <c r="P1473" s="24">
        <v>0.69750000000000001</v>
      </c>
      <c r="Q1473" s="24">
        <v>0.59520000000000006</v>
      </c>
      <c r="R1473" s="24">
        <v>0.79980000000000007</v>
      </c>
      <c r="S1473" s="24">
        <v>0.72540000000000004</v>
      </c>
      <c r="T1473" s="24">
        <v>0.91139999999999999</v>
      </c>
      <c r="U1473" s="24">
        <v>0.91139999999999999</v>
      </c>
      <c r="V1473" s="24">
        <v>0.93</v>
      </c>
      <c r="W1473" s="24">
        <v>0.71610000000000007</v>
      </c>
      <c r="X1473" s="24">
        <v>0.84630000000000005</v>
      </c>
      <c r="Y1473" s="24">
        <v>0.74400000000000011</v>
      </c>
      <c r="Z1473" s="24">
        <v>0.80910000000000004</v>
      </c>
      <c r="AA1473" s="25">
        <v>0</v>
      </c>
      <c r="AB1473" s="25">
        <v>0</v>
      </c>
      <c r="AC1473" s="25">
        <v>0</v>
      </c>
      <c r="AD1473" s="25">
        <v>0</v>
      </c>
      <c r="AE1473" s="25">
        <v>30.69</v>
      </c>
      <c r="AF1473" s="25">
        <v>5.58</v>
      </c>
      <c r="AG1473" s="25">
        <v>13.020000000000001</v>
      </c>
      <c r="AH1473" s="25">
        <v>2.79</v>
      </c>
      <c r="AI1473" s="25">
        <v>0</v>
      </c>
      <c r="AJ1473" s="25">
        <v>14.88</v>
      </c>
      <c r="AK1473" s="25">
        <v>0</v>
      </c>
      <c r="AL1473" s="25">
        <v>3.72</v>
      </c>
      <c r="AM1473" s="25">
        <v>7.44</v>
      </c>
      <c r="AN1473" s="25">
        <v>9.3000000000000007</v>
      </c>
      <c r="AO1473" s="25">
        <v>0</v>
      </c>
      <c r="AP1473" s="25">
        <v>0</v>
      </c>
      <c r="AQ1473" s="25">
        <v>11.16</v>
      </c>
      <c r="AR1473" s="25">
        <v>37.200000000000003</v>
      </c>
      <c r="AS1473" s="25">
        <v>0</v>
      </c>
      <c r="AT1473" s="25">
        <v>13.950000000000001</v>
      </c>
      <c r="AU1473" s="25">
        <v>0</v>
      </c>
      <c r="AV1473" s="25">
        <v>21.39</v>
      </c>
      <c r="AW1473" s="25">
        <v>9.3000000000000007</v>
      </c>
      <c r="AX1473" s="25">
        <v>33.480000000000004</v>
      </c>
      <c r="AY1473" s="25">
        <v>0</v>
      </c>
      <c r="AZ1473" s="25">
        <v>23.25</v>
      </c>
      <c r="BA1473" s="25">
        <v>18.600000000000001</v>
      </c>
      <c r="BB1473" s="25">
        <v>0</v>
      </c>
      <c r="BC1473" s="25">
        <v>25.110000000000003</v>
      </c>
      <c r="BD1473" s="25">
        <v>0</v>
      </c>
      <c r="BE1473" s="25">
        <v>15.81</v>
      </c>
      <c r="BF1473" s="25">
        <v>21.39</v>
      </c>
      <c r="BG1473" s="25">
        <v>0</v>
      </c>
      <c r="BH1473" s="25">
        <v>0</v>
      </c>
      <c r="BI1473" s="25">
        <v>3.72</v>
      </c>
      <c r="BJ1473" s="25">
        <v>5.58</v>
      </c>
      <c r="BK1473" s="25">
        <v>21.39</v>
      </c>
      <c r="BL1473" s="25">
        <v>14.88</v>
      </c>
      <c r="BM1473" s="25">
        <v>0</v>
      </c>
      <c r="BN1473" s="25">
        <v>15.81</v>
      </c>
      <c r="BO1473" t="s">
        <v>40</v>
      </c>
    </row>
    <row r="1474" spans="1:67" x14ac:dyDescent="0.25">
      <c r="A1474" s="6">
        <v>45164</v>
      </c>
      <c r="B1474" t="s">
        <v>14</v>
      </c>
      <c r="C1474">
        <v>26</v>
      </c>
      <c r="D1474">
        <f t="shared" si="160"/>
        <v>398.97</v>
      </c>
      <c r="E1474">
        <f t="shared" si="156"/>
        <v>111.60000000000001</v>
      </c>
      <c r="F1474">
        <f t="shared" si="157"/>
        <v>97.65000000000002</v>
      </c>
      <c r="G1474">
        <f t="shared" si="158"/>
        <v>101.37</v>
      </c>
      <c r="H1474">
        <f t="shared" si="159"/>
        <v>88.350000000000009</v>
      </c>
      <c r="I1474">
        <v>1</v>
      </c>
      <c r="J1474" s="22">
        <v>0.92070000000000007</v>
      </c>
      <c r="K1474" s="22">
        <v>0.6231000000000001</v>
      </c>
      <c r="L1474" s="22">
        <v>0.2883</v>
      </c>
      <c r="M1474" s="22">
        <v>0.77190000000000014</v>
      </c>
      <c r="N1474" s="22">
        <v>0.86490000000000011</v>
      </c>
      <c r="O1474" s="24">
        <v>0.59520000000000006</v>
      </c>
      <c r="P1474" s="24">
        <v>0.79980000000000007</v>
      </c>
      <c r="Q1474" s="24">
        <v>0.84630000000000005</v>
      </c>
      <c r="R1474" s="24">
        <v>0.61380000000000001</v>
      </c>
      <c r="S1474" s="24">
        <v>0.40920000000000001</v>
      </c>
      <c r="T1474" s="24">
        <v>0.90210000000000001</v>
      </c>
      <c r="U1474" s="24">
        <v>0.83700000000000008</v>
      </c>
      <c r="V1474" s="24">
        <v>0.89280000000000004</v>
      </c>
      <c r="W1474" s="24">
        <v>0.50220000000000009</v>
      </c>
      <c r="X1474" s="24">
        <v>0.93</v>
      </c>
      <c r="Y1474" s="24">
        <v>0.37200000000000005</v>
      </c>
      <c r="Z1474" s="24">
        <v>0.50220000000000009</v>
      </c>
      <c r="AA1474" s="25">
        <v>0</v>
      </c>
      <c r="AB1474" s="25">
        <v>13.950000000000001</v>
      </c>
      <c r="AC1474" s="25">
        <v>10.23</v>
      </c>
      <c r="AD1474" s="25">
        <v>0</v>
      </c>
      <c r="AE1474" s="25">
        <v>0</v>
      </c>
      <c r="AF1474" s="25">
        <v>16.740000000000002</v>
      </c>
      <c r="AG1474" s="25">
        <v>13.950000000000001</v>
      </c>
      <c r="AH1474" s="25">
        <v>15.81</v>
      </c>
      <c r="AI1474" s="25">
        <v>24.18</v>
      </c>
      <c r="AJ1474" s="25">
        <v>2.79</v>
      </c>
      <c r="AK1474" s="25">
        <v>8.370000000000001</v>
      </c>
      <c r="AL1474" s="25">
        <v>16.740000000000002</v>
      </c>
      <c r="AM1474" s="25">
        <v>0</v>
      </c>
      <c r="AN1474" s="25">
        <v>13.020000000000001</v>
      </c>
      <c r="AO1474" s="25">
        <v>0</v>
      </c>
      <c r="AP1474" s="25">
        <v>4.6500000000000004</v>
      </c>
      <c r="AQ1474" s="25">
        <v>30.69</v>
      </c>
      <c r="AR1474" s="25">
        <v>12.09</v>
      </c>
      <c r="AS1474" s="25">
        <v>0</v>
      </c>
      <c r="AT1474" s="25">
        <v>11.16</v>
      </c>
      <c r="AU1474" s="25">
        <v>17.670000000000002</v>
      </c>
      <c r="AV1474" s="25">
        <v>7.44</v>
      </c>
      <c r="AW1474" s="25">
        <v>42.78</v>
      </c>
      <c r="AX1474" s="25">
        <v>9.3000000000000007</v>
      </c>
      <c r="AY1474" s="25">
        <v>0</v>
      </c>
      <c r="AZ1474" s="25">
        <v>0</v>
      </c>
      <c r="BA1474" s="25">
        <v>7.44</v>
      </c>
      <c r="BB1474" s="25">
        <v>2.79</v>
      </c>
      <c r="BC1474" s="25">
        <v>5.58</v>
      </c>
      <c r="BD1474" s="25">
        <v>8.370000000000001</v>
      </c>
      <c r="BE1474" s="25">
        <v>22.32</v>
      </c>
      <c r="BF1474" s="25">
        <v>16.740000000000002</v>
      </c>
      <c r="BG1474" s="25">
        <v>0</v>
      </c>
      <c r="BH1474" s="25">
        <v>2.79</v>
      </c>
      <c r="BI1474" s="25">
        <v>0</v>
      </c>
      <c r="BJ1474" s="25">
        <v>0</v>
      </c>
      <c r="BK1474" s="25">
        <v>0</v>
      </c>
      <c r="BL1474" s="25">
        <v>0</v>
      </c>
      <c r="BM1474" s="25">
        <v>39.99</v>
      </c>
      <c r="BN1474" s="25">
        <v>29.76</v>
      </c>
      <c r="BO1474" t="s">
        <v>40</v>
      </c>
    </row>
    <row r="1475" spans="1:67" x14ac:dyDescent="0.25">
      <c r="A1475" s="6">
        <v>45165</v>
      </c>
      <c r="B1475" t="s">
        <v>14</v>
      </c>
      <c r="C1475">
        <v>27</v>
      </c>
      <c r="D1475">
        <f t="shared" si="160"/>
        <v>601.71</v>
      </c>
      <c r="E1475">
        <f t="shared" si="156"/>
        <v>94.860000000000028</v>
      </c>
      <c r="F1475">
        <f t="shared" si="157"/>
        <v>244.59000000000003</v>
      </c>
      <c r="G1475">
        <f t="shared" si="158"/>
        <v>93.93</v>
      </c>
      <c r="H1475">
        <f t="shared" si="159"/>
        <v>168.32999999999998</v>
      </c>
      <c r="I1475">
        <v>0</v>
      </c>
      <c r="J1475" s="22">
        <v>0.29760000000000003</v>
      </c>
      <c r="K1475" s="22">
        <v>0.74400000000000011</v>
      </c>
      <c r="L1475" s="22">
        <v>0.29760000000000003</v>
      </c>
      <c r="M1475" s="22">
        <v>0.52080000000000004</v>
      </c>
      <c r="N1475" s="22">
        <v>0.8277000000000001</v>
      </c>
      <c r="O1475" s="24">
        <v>0.85560000000000003</v>
      </c>
      <c r="P1475" s="24">
        <v>0.80910000000000004</v>
      </c>
      <c r="Q1475" s="24">
        <v>0.66959999999999997</v>
      </c>
      <c r="R1475" s="24">
        <v>0.65100000000000013</v>
      </c>
      <c r="S1475" s="24">
        <v>0.73470000000000002</v>
      </c>
      <c r="T1475" s="24">
        <v>0.8277000000000001</v>
      </c>
      <c r="U1475" s="24">
        <v>0.38130000000000003</v>
      </c>
      <c r="V1475" s="24">
        <v>0.92070000000000007</v>
      </c>
      <c r="W1475" s="24">
        <v>0.93</v>
      </c>
      <c r="X1475" s="24">
        <v>0.75330000000000008</v>
      </c>
      <c r="Y1475" s="24">
        <v>0.71610000000000007</v>
      </c>
      <c r="Z1475" s="24">
        <v>0.5766</v>
      </c>
      <c r="AA1475" s="25">
        <v>38.130000000000003</v>
      </c>
      <c r="AB1475" s="25">
        <v>9.3000000000000007</v>
      </c>
      <c r="AC1475" s="25">
        <v>35.340000000000003</v>
      </c>
      <c r="AD1475" s="25">
        <v>32.550000000000004</v>
      </c>
      <c r="AE1475" s="25">
        <v>46.5</v>
      </c>
      <c r="AF1475" s="25">
        <v>15.81</v>
      </c>
      <c r="AG1475" s="25">
        <v>17.670000000000002</v>
      </c>
      <c r="AH1475" s="25">
        <v>0</v>
      </c>
      <c r="AI1475" s="25">
        <v>32.550000000000004</v>
      </c>
      <c r="AJ1475" s="25">
        <v>16.740000000000002</v>
      </c>
      <c r="AK1475" s="25">
        <v>39.99</v>
      </c>
      <c r="AL1475" s="25">
        <v>0</v>
      </c>
      <c r="AM1475" s="25">
        <v>25.110000000000003</v>
      </c>
      <c r="AN1475" s="25">
        <v>0</v>
      </c>
      <c r="AO1475" s="25">
        <v>12.09</v>
      </c>
      <c r="AP1475" s="25">
        <v>5.58</v>
      </c>
      <c r="AQ1475" s="25">
        <v>40.92</v>
      </c>
      <c r="AR1475" s="25">
        <v>36.270000000000003</v>
      </c>
      <c r="AS1475" s="25">
        <v>11.16</v>
      </c>
      <c r="AT1475" s="25">
        <v>37.200000000000003</v>
      </c>
      <c r="AU1475" s="25">
        <v>0</v>
      </c>
      <c r="AV1475" s="25">
        <v>10.23</v>
      </c>
      <c r="AW1475" s="25">
        <v>0</v>
      </c>
      <c r="AX1475" s="25">
        <v>12.09</v>
      </c>
      <c r="AY1475" s="25">
        <v>0</v>
      </c>
      <c r="AZ1475" s="25">
        <v>4.6500000000000004</v>
      </c>
      <c r="BA1475" s="25">
        <v>0</v>
      </c>
      <c r="BB1475" s="25">
        <v>16.740000000000002</v>
      </c>
      <c r="BC1475" s="25">
        <v>39.06</v>
      </c>
      <c r="BD1475" s="25">
        <v>11.16</v>
      </c>
      <c r="BE1475" s="25">
        <v>8.370000000000001</v>
      </c>
      <c r="BF1475" s="25">
        <v>0</v>
      </c>
      <c r="BG1475" s="25">
        <v>18.600000000000001</v>
      </c>
      <c r="BH1475" s="25">
        <v>26.970000000000002</v>
      </c>
      <c r="BI1475" s="25">
        <v>14.88</v>
      </c>
      <c r="BJ1475" s="25">
        <v>6.5100000000000007</v>
      </c>
      <c r="BK1475" s="25">
        <v>0.93</v>
      </c>
      <c r="BL1475" s="25">
        <v>4.6500000000000004</v>
      </c>
      <c r="BM1475" s="25">
        <v>0</v>
      </c>
      <c r="BN1475" s="25">
        <v>13.950000000000001</v>
      </c>
      <c r="BO1475" t="s">
        <v>40</v>
      </c>
    </row>
    <row r="1476" spans="1:67" x14ac:dyDescent="0.25">
      <c r="A1476" s="6">
        <v>45166</v>
      </c>
      <c r="B1476" t="s">
        <v>14</v>
      </c>
      <c r="C1476">
        <v>28</v>
      </c>
      <c r="D1476">
        <f t="shared" si="160"/>
        <v>528.24</v>
      </c>
      <c r="E1476">
        <f t="shared" si="156"/>
        <v>157.16999999999999</v>
      </c>
      <c r="F1476">
        <f t="shared" si="157"/>
        <v>136.70999999999998</v>
      </c>
      <c r="G1476">
        <f t="shared" si="158"/>
        <v>74.400000000000006</v>
      </c>
      <c r="H1476">
        <f t="shared" si="159"/>
        <v>159.96</v>
      </c>
      <c r="I1476">
        <v>0</v>
      </c>
      <c r="J1476" s="22">
        <v>0.63240000000000007</v>
      </c>
      <c r="K1476" s="22">
        <v>0.49290000000000006</v>
      </c>
      <c r="L1476" s="22">
        <v>0.50220000000000009</v>
      </c>
      <c r="M1476" s="22">
        <v>0.85560000000000003</v>
      </c>
      <c r="N1476" s="22">
        <v>0.80910000000000004</v>
      </c>
      <c r="O1476" s="24">
        <v>0.79049999999999998</v>
      </c>
      <c r="P1476" s="24">
        <v>0.67890000000000006</v>
      </c>
      <c r="Q1476" s="24">
        <v>0.61380000000000001</v>
      </c>
      <c r="R1476" s="24">
        <v>0.93</v>
      </c>
      <c r="S1476" s="24">
        <v>0.77190000000000014</v>
      </c>
      <c r="T1476" s="24">
        <v>0.89280000000000004</v>
      </c>
      <c r="U1476" s="24">
        <v>0.67890000000000006</v>
      </c>
      <c r="V1476" s="24">
        <v>0.65100000000000013</v>
      </c>
      <c r="W1476" s="24">
        <v>0.31620000000000004</v>
      </c>
      <c r="X1476" s="24">
        <v>0.39990000000000003</v>
      </c>
      <c r="Y1476" s="24">
        <v>0.85560000000000003</v>
      </c>
      <c r="Z1476" s="24">
        <v>0.79049999999999998</v>
      </c>
      <c r="AA1476" s="25">
        <v>26.040000000000003</v>
      </c>
      <c r="AB1476" s="25">
        <v>39.99</v>
      </c>
      <c r="AC1476" s="25">
        <v>0</v>
      </c>
      <c r="AD1476" s="25">
        <v>0</v>
      </c>
      <c r="AE1476" s="25">
        <v>1.86</v>
      </c>
      <c r="AF1476" s="25">
        <v>7.44</v>
      </c>
      <c r="AG1476" s="25">
        <v>30.69</v>
      </c>
      <c r="AH1476" s="25">
        <v>13.020000000000001</v>
      </c>
      <c r="AI1476" s="25">
        <v>10.23</v>
      </c>
      <c r="AJ1476" s="25">
        <v>7.44</v>
      </c>
      <c r="AK1476" s="25">
        <v>16.740000000000002</v>
      </c>
      <c r="AL1476" s="25">
        <v>2.79</v>
      </c>
      <c r="AM1476" s="25">
        <v>26.040000000000003</v>
      </c>
      <c r="AN1476" s="25">
        <v>43.71</v>
      </c>
      <c r="AO1476" s="25">
        <v>0</v>
      </c>
      <c r="AP1476" s="25">
        <v>4.6500000000000004</v>
      </c>
      <c r="AQ1476" s="25">
        <v>0</v>
      </c>
      <c r="AR1476" s="25">
        <v>24.18</v>
      </c>
      <c r="AS1476" s="25">
        <v>42.78</v>
      </c>
      <c r="AT1476" s="25">
        <v>15.81</v>
      </c>
      <c r="AU1476" s="25">
        <v>0</v>
      </c>
      <c r="AV1476" s="25">
        <v>33.480000000000004</v>
      </c>
      <c r="AW1476" s="25">
        <v>0</v>
      </c>
      <c r="AX1476" s="25">
        <v>7.44</v>
      </c>
      <c r="AY1476" s="25">
        <v>8.370000000000001</v>
      </c>
      <c r="AZ1476" s="25">
        <v>1.86</v>
      </c>
      <c r="BA1476" s="25">
        <v>9.3000000000000007</v>
      </c>
      <c r="BB1476" s="25">
        <v>11.16</v>
      </c>
      <c r="BC1476" s="25">
        <v>0</v>
      </c>
      <c r="BD1476" s="25">
        <v>2.79</v>
      </c>
      <c r="BE1476" s="25">
        <v>11.16</v>
      </c>
      <c r="BF1476" s="25">
        <v>26.970000000000002</v>
      </c>
      <c r="BG1476" s="25">
        <v>0</v>
      </c>
      <c r="BH1476" s="25">
        <v>0</v>
      </c>
      <c r="BI1476" s="25">
        <v>46.5</v>
      </c>
      <c r="BJ1476" s="25">
        <v>0</v>
      </c>
      <c r="BK1476" s="25">
        <v>0</v>
      </c>
      <c r="BL1476" s="25">
        <v>12.09</v>
      </c>
      <c r="BM1476" s="25">
        <v>30.69</v>
      </c>
      <c r="BN1476" s="25">
        <v>29.76</v>
      </c>
      <c r="BO1476" t="s">
        <v>40</v>
      </c>
    </row>
    <row r="1477" spans="1:67" x14ac:dyDescent="0.25">
      <c r="A1477" s="6">
        <v>45167</v>
      </c>
      <c r="B1477" t="s">
        <v>14</v>
      </c>
      <c r="C1477">
        <v>29</v>
      </c>
      <c r="D1477">
        <f t="shared" si="160"/>
        <v>596.13</v>
      </c>
      <c r="E1477">
        <f t="shared" si="156"/>
        <v>130.19999999999999</v>
      </c>
      <c r="F1477">
        <f t="shared" si="157"/>
        <v>195.3</v>
      </c>
      <c r="G1477">
        <f t="shared" si="158"/>
        <v>143.21999999999997</v>
      </c>
      <c r="H1477">
        <f t="shared" si="159"/>
        <v>127.41000000000003</v>
      </c>
      <c r="I1477">
        <v>0</v>
      </c>
      <c r="J1477" s="22">
        <v>0.5766</v>
      </c>
      <c r="K1477" s="22">
        <v>0.72540000000000004</v>
      </c>
      <c r="L1477" s="22">
        <v>0.6603</v>
      </c>
      <c r="M1477" s="22">
        <v>0.74400000000000011</v>
      </c>
      <c r="N1477" s="22">
        <v>0.42780000000000001</v>
      </c>
      <c r="O1477" s="24">
        <v>0.93</v>
      </c>
      <c r="P1477" s="24">
        <v>0.61380000000000001</v>
      </c>
      <c r="Q1477" s="24">
        <v>0.56730000000000003</v>
      </c>
      <c r="R1477" s="24">
        <v>0.56730000000000003</v>
      </c>
      <c r="S1477" s="24">
        <v>0.78120000000000001</v>
      </c>
      <c r="T1477" s="24">
        <v>0.6231000000000001</v>
      </c>
      <c r="U1477" s="24">
        <v>0.85560000000000003</v>
      </c>
      <c r="V1477" s="24">
        <v>0.65100000000000013</v>
      </c>
      <c r="W1477" s="24">
        <v>0.71610000000000007</v>
      </c>
      <c r="X1477" s="24">
        <v>0.52080000000000004</v>
      </c>
      <c r="Y1477" s="24">
        <v>0.79049999999999998</v>
      </c>
      <c r="Z1477" s="24">
        <v>0.56730000000000003</v>
      </c>
      <c r="AA1477" s="25">
        <v>39.06</v>
      </c>
      <c r="AB1477" s="25">
        <v>27.900000000000002</v>
      </c>
      <c r="AC1477" s="25">
        <v>26.040000000000003</v>
      </c>
      <c r="AD1477" s="25">
        <v>18.600000000000001</v>
      </c>
      <c r="AE1477" s="25">
        <v>0</v>
      </c>
      <c r="AF1477" s="25">
        <v>3.72</v>
      </c>
      <c r="AG1477" s="25">
        <v>33.480000000000004</v>
      </c>
      <c r="AH1477" s="25">
        <v>26.970000000000002</v>
      </c>
      <c r="AI1477" s="25">
        <v>12.09</v>
      </c>
      <c r="AJ1477" s="25">
        <v>7.44</v>
      </c>
      <c r="AK1477" s="25">
        <v>26.040000000000003</v>
      </c>
      <c r="AL1477" s="25">
        <v>24.18</v>
      </c>
      <c r="AM1477" s="25">
        <v>0</v>
      </c>
      <c r="AN1477" s="25">
        <v>27.900000000000002</v>
      </c>
      <c r="AO1477" s="25">
        <v>36.270000000000003</v>
      </c>
      <c r="AP1477" s="25">
        <v>4.6500000000000004</v>
      </c>
      <c r="AQ1477" s="25">
        <v>0</v>
      </c>
      <c r="AR1477" s="25">
        <v>0.93</v>
      </c>
      <c r="AS1477" s="25">
        <v>32.550000000000004</v>
      </c>
      <c r="AT1477" s="25">
        <v>0.93</v>
      </c>
      <c r="AU1477" s="25">
        <v>3.72</v>
      </c>
      <c r="AV1477" s="25">
        <v>11.16</v>
      </c>
      <c r="AW1477" s="25">
        <v>24.18</v>
      </c>
      <c r="AX1477" s="25">
        <v>19.53</v>
      </c>
      <c r="AY1477" s="25">
        <v>4.6500000000000004</v>
      </c>
      <c r="AZ1477" s="25">
        <v>13.020000000000001</v>
      </c>
      <c r="BA1477" s="25">
        <v>24.18</v>
      </c>
      <c r="BB1477" s="25">
        <v>13.020000000000001</v>
      </c>
      <c r="BC1477" s="25">
        <v>23.25</v>
      </c>
      <c r="BD1477" s="25">
        <v>6.5100000000000007</v>
      </c>
      <c r="BE1477" s="25">
        <v>0.93</v>
      </c>
      <c r="BF1477" s="25">
        <v>0.93</v>
      </c>
      <c r="BG1477" s="25">
        <v>0</v>
      </c>
      <c r="BH1477" s="25">
        <v>32.550000000000004</v>
      </c>
      <c r="BI1477" s="25">
        <v>8.370000000000001</v>
      </c>
      <c r="BJ1477" s="25">
        <v>25.110000000000003</v>
      </c>
      <c r="BK1477" s="25">
        <v>0</v>
      </c>
      <c r="BL1477" s="25">
        <v>11.16</v>
      </c>
      <c r="BM1477" s="25">
        <v>39.99</v>
      </c>
      <c r="BN1477" s="25">
        <v>11.16</v>
      </c>
      <c r="BO1477" t="s">
        <v>40</v>
      </c>
    </row>
    <row r="1478" spans="1:67" x14ac:dyDescent="0.25">
      <c r="A1478" s="6">
        <v>45168</v>
      </c>
      <c r="B1478" t="s">
        <v>14</v>
      </c>
      <c r="C1478">
        <v>30</v>
      </c>
      <c r="D1478">
        <f t="shared" si="160"/>
        <v>441.75</v>
      </c>
      <c r="E1478">
        <f t="shared" si="156"/>
        <v>135.78</v>
      </c>
      <c r="F1478">
        <f t="shared" si="157"/>
        <v>99.510000000000019</v>
      </c>
      <c r="G1478">
        <f t="shared" si="158"/>
        <v>98.580000000000013</v>
      </c>
      <c r="H1478">
        <f t="shared" si="159"/>
        <v>107.88000000000001</v>
      </c>
      <c r="I1478">
        <v>0</v>
      </c>
      <c r="J1478" s="22">
        <v>0.37200000000000005</v>
      </c>
      <c r="K1478" s="22">
        <v>0.66959999999999997</v>
      </c>
      <c r="L1478" s="22">
        <v>0.47430000000000005</v>
      </c>
      <c r="M1478" s="22">
        <v>0.80910000000000004</v>
      </c>
      <c r="N1478" s="22">
        <v>0.84630000000000005</v>
      </c>
      <c r="O1478" s="24">
        <v>0.63240000000000007</v>
      </c>
      <c r="P1478" s="24">
        <v>0.87420000000000009</v>
      </c>
      <c r="Q1478" s="24">
        <v>0.79980000000000007</v>
      </c>
      <c r="R1478" s="24">
        <v>0.72540000000000004</v>
      </c>
      <c r="S1478" s="24">
        <v>0.64170000000000005</v>
      </c>
      <c r="T1478" s="24">
        <v>0.69750000000000001</v>
      </c>
      <c r="U1478" s="24">
        <v>0.25110000000000005</v>
      </c>
      <c r="V1478" s="24">
        <v>0.8277000000000001</v>
      </c>
      <c r="W1478" s="24">
        <v>0.89280000000000004</v>
      </c>
      <c r="X1478" s="24">
        <v>0.85560000000000003</v>
      </c>
      <c r="Y1478" s="24">
        <v>0.81840000000000002</v>
      </c>
      <c r="Z1478" s="24">
        <v>0.2697</v>
      </c>
      <c r="AA1478" s="25">
        <v>0</v>
      </c>
      <c r="AB1478" s="25">
        <v>13.020000000000001</v>
      </c>
      <c r="AC1478" s="25">
        <v>0</v>
      </c>
      <c r="AD1478" s="25">
        <v>3.72</v>
      </c>
      <c r="AE1478" s="25">
        <v>37.200000000000003</v>
      </c>
      <c r="AF1478" s="25">
        <v>4.6500000000000004</v>
      </c>
      <c r="AG1478" s="25">
        <v>27.900000000000002</v>
      </c>
      <c r="AH1478" s="25">
        <v>4.6500000000000004</v>
      </c>
      <c r="AI1478" s="25">
        <v>8.370000000000001</v>
      </c>
      <c r="AJ1478" s="25">
        <v>0</v>
      </c>
      <c r="AK1478" s="25">
        <v>0</v>
      </c>
      <c r="AL1478" s="25">
        <v>29.76</v>
      </c>
      <c r="AM1478" s="25">
        <v>10.23</v>
      </c>
      <c r="AN1478" s="25">
        <v>4.6500000000000004</v>
      </c>
      <c r="AO1478" s="25">
        <v>29.76</v>
      </c>
      <c r="AP1478" s="25">
        <v>0</v>
      </c>
      <c r="AQ1478" s="25">
        <v>3.72</v>
      </c>
      <c r="AR1478" s="25">
        <v>20.46</v>
      </c>
      <c r="AS1478" s="25">
        <v>9.3000000000000007</v>
      </c>
      <c r="AT1478" s="25">
        <v>0</v>
      </c>
      <c r="AU1478" s="25">
        <v>6.5100000000000007</v>
      </c>
      <c r="AV1478" s="25">
        <v>21.39</v>
      </c>
      <c r="AW1478" s="25">
        <v>15.81</v>
      </c>
      <c r="AX1478" s="25">
        <v>5.58</v>
      </c>
      <c r="AY1478" s="25">
        <v>11.16</v>
      </c>
      <c r="AZ1478" s="25">
        <v>0</v>
      </c>
      <c r="BA1478" s="25">
        <v>12.09</v>
      </c>
      <c r="BB1478" s="25">
        <v>1.86</v>
      </c>
      <c r="BC1478" s="25">
        <v>0</v>
      </c>
      <c r="BD1478" s="25">
        <v>24.18</v>
      </c>
      <c r="BE1478" s="25">
        <v>1.86</v>
      </c>
      <c r="BF1478" s="25">
        <v>27.900000000000002</v>
      </c>
      <c r="BG1478" s="25">
        <v>16.740000000000002</v>
      </c>
      <c r="BH1478" s="25">
        <v>4.6500000000000004</v>
      </c>
      <c r="BI1478" s="25">
        <v>30.69</v>
      </c>
      <c r="BJ1478" s="25">
        <v>0</v>
      </c>
      <c r="BK1478" s="25">
        <v>13.950000000000001</v>
      </c>
      <c r="BL1478" s="25">
        <v>14.88</v>
      </c>
      <c r="BM1478" s="25">
        <v>11.16</v>
      </c>
      <c r="BN1478" s="25">
        <v>13.950000000000001</v>
      </c>
      <c r="BO1478" t="s">
        <v>40</v>
      </c>
    </row>
    <row r="1479" spans="1:67" x14ac:dyDescent="0.25">
      <c r="A1479" s="6">
        <v>45169</v>
      </c>
      <c r="B1479" t="s">
        <v>14</v>
      </c>
      <c r="C1479">
        <v>31</v>
      </c>
      <c r="D1479">
        <f t="shared" si="160"/>
        <v>449.19</v>
      </c>
      <c r="E1479">
        <f t="shared" si="156"/>
        <v>106.02000000000001</v>
      </c>
      <c r="F1479">
        <f t="shared" si="157"/>
        <v>106.94999999999999</v>
      </c>
      <c r="G1479">
        <f t="shared" si="158"/>
        <v>111.60000000000001</v>
      </c>
      <c r="H1479">
        <f t="shared" si="159"/>
        <v>124.62</v>
      </c>
      <c r="I1479">
        <v>0</v>
      </c>
      <c r="J1479" s="22">
        <v>0.31620000000000004</v>
      </c>
      <c r="K1479" s="22">
        <v>0.55800000000000005</v>
      </c>
      <c r="L1479" s="22">
        <v>0.2883</v>
      </c>
      <c r="M1479" s="22">
        <v>0.67890000000000006</v>
      </c>
      <c r="N1479" s="22">
        <v>0.89280000000000004</v>
      </c>
      <c r="O1479" s="24">
        <v>0.73470000000000002</v>
      </c>
      <c r="P1479" s="24">
        <v>0.79980000000000007</v>
      </c>
      <c r="Q1479" s="24">
        <v>0.85560000000000003</v>
      </c>
      <c r="R1479" s="24">
        <v>0.67890000000000006</v>
      </c>
      <c r="S1479" s="24">
        <v>0.68820000000000003</v>
      </c>
      <c r="T1479" s="24">
        <v>0.69750000000000001</v>
      </c>
      <c r="U1479" s="24">
        <v>0.8277000000000001</v>
      </c>
      <c r="V1479" s="24">
        <v>0.52080000000000004</v>
      </c>
      <c r="W1479" s="24">
        <v>0.78120000000000001</v>
      </c>
      <c r="X1479" s="24">
        <v>0.83700000000000008</v>
      </c>
      <c r="Y1479" s="24">
        <v>0.39990000000000003</v>
      </c>
      <c r="Z1479" s="24">
        <v>0.85560000000000003</v>
      </c>
      <c r="AA1479" s="25">
        <v>3.72</v>
      </c>
      <c r="AB1479" s="25">
        <v>13.949999999999987</v>
      </c>
      <c r="AC1479" s="25">
        <v>13.020000000000001</v>
      </c>
      <c r="AD1479" s="25">
        <v>4.6500000000000004</v>
      </c>
      <c r="AE1479" s="25">
        <v>1.86</v>
      </c>
      <c r="AF1479" s="25">
        <v>39.06</v>
      </c>
      <c r="AG1479" s="25">
        <v>0</v>
      </c>
      <c r="AH1479" s="25">
        <v>7.44</v>
      </c>
      <c r="AI1479" s="25">
        <v>1.86</v>
      </c>
      <c r="AJ1479" s="25">
        <v>21.39</v>
      </c>
      <c r="AK1479" s="25">
        <v>0</v>
      </c>
      <c r="AL1479" s="25">
        <v>5.58</v>
      </c>
      <c r="AM1479" s="25">
        <v>8.370000000000001</v>
      </c>
      <c r="AN1479" s="25">
        <v>18.600000000000001</v>
      </c>
      <c r="AO1479" s="25">
        <v>29.76</v>
      </c>
      <c r="AP1479" s="25">
        <v>25.110000000000003</v>
      </c>
      <c r="AQ1479" s="25">
        <v>0</v>
      </c>
      <c r="AR1479" s="25">
        <v>0</v>
      </c>
      <c r="AS1479" s="25">
        <v>20.46</v>
      </c>
      <c r="AT1479" s="25">
        <v>16.740000000000002</v>
      </c>
      <c r="AU1479" s="25">
        <v>0.93</v>
      </c>
      <c r="AV1479" s="25">
        <v>0</v>
      </c>
      <c r="AW1479" s="25">
        <v>34.410000000000004</v>
      </c>
      <c r="AX1479" s="25">
        <v>0</v>
      </c>
      <c r="AY1479" s="25">
        <v>12.09</v>
      </c>
      <c r="AZ1479" s="25">
        <v>10.23</v>
      </c>
      <c r="BA1479" s="25">
        <v>42.78</v>
      </c>
      <c r="BB1479" s="25">
        <v>1.86</v>
      </c>
      <c r="BC1479" s="25">
        <v>5.58</v>
      </c>
      <c r="BD1479" s="25">
        <v>3.72</v>
      </c>
      <c r="BE1479" s="25">
        <v>0</v>
      </c>
      <c r="BF1479" s="25">
        <v>10.23</v>
      </c>
      <c r="BG1479" s="25">
        <v>0</v>
      </c>
      <c r="BH1479" s="25">
        <v>21.39</v>
      </c>
      <c r="BI1479" s="25">
        <v>13.020000000000001</v>
      </c>
      <c r="BJ1479" s="25">
        <v>22.32</v>
      </c>
      <c r="BK1479" s="25">
        <v>16.740000000000002</v>
      </c>
      <c r="BL1479" s="25">
        <v>0</v>
      </c>
      <c r="BM1479" s="25">
        <v>0</v>
      </c>
      <c r="BN1479" s="25">
        <v>22.32</v>
      </c>
      <c r="BO1479" t="s">
        <v>40</v>
      </c>
    </row>
    <row r="1480" spans="1:67" x14ac:dyDescent="0.25">
      <c r="B1480" t="s">
        <v>15</v>
      </c>
      <c r="C1480">
        <v>0.01</v>
      </c>
      <c r="D1480">
        <f t="shared" si="160"/>
        <v>0</v>
      </c>
      <c r="E1480">
        <v>0</v>
      </c>
      <c r="F1480">
        <v>0</v>
      </c>
      <c r="G1480">
        <v>0</v>
      </c>
      <c r="H1480">
        <v>0</v>
      </c>
      <c r="I1480">
        <v>0</v>
      </c>
      <c r="J1480" s="22">
        <v>0</v>
      </c>
      <c r="K1480" s="22">
        <v>0</v>
      </c>
      <c r="L1480" s="22">
        <v>0</v>
      </c>
      <c r="M1480" s="22">
        <v>0</v>
      </c>
      <c r="N1480" s="22">
        <v>0</v>
      </c>
      <c r="O1480" s="24">
        <v>0</v>
      </c>
      <c r="P1480" s="24">
        <v>0</v>
      </c>
      <c r="Q1480" s="24">
        <v>0</v>
      </c>
      <c r="R1480" s="24">
        <v>0</v>
      </c>
      <c r="S1480" s="24">
        <v>0</v>
      </c>
      <c r="T1480" s="24">
        <v>0</v>
      </c>
      <c r="U1480" s="24">
        <v>0</v>
      </c>
      <c r="V1480" s="24">
        <v>0</v>
      </c>
      <c r="W1480" s="24">
        <v>0</v>
      </c>
      <c r="X1480" s="24">
        <v>0</v>
      </c>
      <c r="Y1480" s="24">
        <v>0</v>
      </c>
      <c r="Z1480" s="24">
        <v>0</v>
      </c>
      <c r="AA1480" s="25">
        <v>0</v>
      </c>
      <c r="AB1480" s="25">
        <v>0</v>
      </c>
      <c r="AC1480" s="25">
        <v>0</v>
      </c>
      <c r="AD1480" s="25">
        <v>0</v>
      </c>
      <c r="AE1480" s="25">
        <v>0</v>
      </c>
      <c r="AF1480" s="25">
        <v>0</v>
      </c>
      <c r="AG1480" s="25">
        <v>0</v>
      </c>
      <c r="AH1480" s="25">
        <v>0</v>
      </c>
      <c r="AI1480" s="25">
        <v>0</v>
      </c>
      <c r="AJ1480" s="25">
        <v>0</v>
      </c>
      <c r="AK1480" s="25">
        <v>0</v>
      </c>
      <c r="AL1480" s="25">
        <v>0</v>
      </c>
      <c r="AM1480" s="25">
        <v>0</v>
      </c>
      <c r="AN1480" s="25">
        <v>0</v>
      </c>
      <c r="AO1480" s="25">
        <v>0</v>
      </c>
      <c r="AP1480" s="25">
        <v>0</v>
      </c>
      <c r="AQ1480" s="25">
        <v>0</v>
      </c>
      <c r="AR1480" s="25">
        <v>0</v>
      </c>
      <c r="AS1480" s="25">
        <v>0</v>
      </c>
      <c r="AT1480" s="25">
        <v>0</v>
      </c>
      <c r="AU1480" s="25">
        <v>0</v>
      </c>
      <c r="AV1480" s="25">
        <v>0</v>
      </c>
      <c r="AW1480" s="25">
        <v>0</v>
      </c>
      <c r="AX1480" s="25">
        <v>0</v>
      </c>
      <c r="AY1480" s="25">
        <v>0</v>
      </c>
      <c r="AZ1480" s="25">
        <v>0</v>
      </c>
      <c r="BA1480" s="25">
        <v>0</v>
      </c>
      <c r="BB1480" s="25">
        <v>0</v>
      </c>
      <c r="BC1480" s="25">
        <v>0</v>
      </c>
      <c r="BD1480" s="25">
        <v>0</v>
      </c>
      <c r="BE1480" s="25">
        <v>0</v>
      </c>
      <c r="BF1480" s="25">
        <v>0</v>
      </c>
      <c r="BG1480" s="25">
        <v>0</v>
      </c>
      <c r="BH1480" s="25">
        <v>0</v>
      </c>
      <c r="BI1480" s="25">
        <v>0</v>
      </c>
      <c r="BJ1480" s="25">
        <v>0</v>
      </c>
      <c r="BK1480" s="25">
        <v>0</v>
      </c>
      <c r="BL1480" s="25">
        <v>0</v>
      </c>
      <c r="BM1480" s="25">
        <v>0</v>
      </c>
      <c r="BN1480" s="25">
        <v>0</v>
      </c>
      <c r="BO1480" t="s">
        <v>237</v>
      </c>
    </row>
    <row r="1481" spans="1:67" x14ac:dyDescent="0.25">
      <c r="B1481" t="s">
        <v>15</v>
      </c>
      <c r="C1481">
        <v>0.02</v>
      </c>
      <c r="D1481">
        <f t="shared" si="160"/>
        <v>0</v>
      </c>
      <c r="E1481">
        <v>0</v>
      </c>
      <c r="F1481">
        <v>0</v>
      </c>
      <c r="G1481">
        <v>0</v>
      </c>
      <c r="H1481">
        <v>0</v>
      </c>
      <c r="I1481">
        <v>0</v>
      </c>
      <c r="J1481" s="22">
        <v>0</v>
      </c>
      <c r="K1481" s="22">
        <v>0</v>
      </c>
      <c r="L1481" s="22">
        <v>0</v>
      </c>
      <c r="M1481" s="22">
        <v>0</v>
      </c>
      <c r="N1481" s="22">
        <v>0</v>
      </c>
      <c r="O1481" s="24">
        <v>0</v>
      </c>
      <c r="P1481" s="24">
        <v>0</v>
      </c>
      <c r="Q1481" s="24">
        <v>0</v>
      </c>
      <c r="R1481" s="24">
        <v>0</v>
      </c>
      <c r="S1481" s="24">
        <v>0</v>
      </c>
      <c r="T1481" s="24">
        <v>0</v>
      </c>
      <c r="U1481" s="24">
        <v>0</v>
      </c>
      <c r="V1481" s="24">
        <v>0</v>
      </c>
      <c r="W1481" s="24">
        <v>0</v>
      </c>
      <c r="X1481" s="24">
        <v>0</v>
      </c>
      <c r="Y1481" s="24">
        <v>0</v>
      </c>
      <c r="Z1481" s="24">
        <v>0</v>
      </c>
      <c r="AA1481" s="25">
        <v>0</v>
      </c>
      <c r="AB1481" s="25">
        <v>0</v>
      </c>
      <c r="AC1481" s="25">
        <v>0</v>
      </c>
      <c r="AD1481" s="25">
        <v>0</v>
      </c>
      <c r="AE1481" s="25">
        <v>0</v>
      </c>
      <c r="AF1481" s="25">
        <v>0</v>
      </c>
      <c r="AG1481" s="25">
        <v>0</v>
      </c>
      <c r="AH1481" s="25">
        <v>0</v>
      </c>
      <c r="AI1481" s="25">
        <v>0</v>
      </c>
      <c r="AJ1481" s="25">
        <v>0</v>
      </c>
      <c r="AK1481" s="25">
        <v>0</v>
      </c>
      <c r="AL1481" s="25">
        <v>0</v>
      </c>
      <c r="AM1481" s="25">
        <v>0</v>
      </c>
      <c r="AN1481" s="25">
        <v>0</v>
      </c>
      <c r="AO1481" s="25">
        <v>0</v>
      </c>
      <c r="AP1481" s="25">
        <v>0</v>
      </c>
      <c r="AQ1481" s="25">
        <v>0</v>
      </c>
      <c r="AR1481" s="25">
        <v>0</v>
      </c>
      <c r="AS1481" s="25">
        <v>0</v>
      </c>
      <c r="AT1481" s="25">
        <v>0</v>
      </c>
      <c r="AU1481" s="25">
        <v>0</v>
      </c>
      <c r="AV1481" s="25">
        <v>0</v>
      </c>
      <c r="AW1481" s="25">
        <v>0</v>
      </c>
      <c r="AX1481" s="25">
        <v>0</v>
      </c>
      <c r="AY1481" s="25">
        <v>0</v>
      </c>
      <c r="AZ1481" s="25">
        <v>0</v>
      </c>
      <c r="BA1481" s="25">
        <v>0</v>
      </c>
      <c r="BB1481" s="25">
        <v>0</v>
      </c>
      <c r="BC1481" s="25">
        <v>0</v>
      </c>
      <c r="BD1481" s="25">
        <v>0</v>
      </c>
      <c r="BE1481" s="25">
        <v>0</v>
      </c>
      <c r="BF1481" s="25">
        <v>0</v>
      </c>
      <c r="BG1481" s="25">
        <v>0</v>
      </c>
      <c r="BH1481" s="25">
        <v>0</v>
      </c>
      <c r="BI1481" s="25">
        <v>0</v>
      </c>
      <c r="BJ1481" s="25">
        <v>0</v>
      </c>
      <c r="BK1481" s="25">
        <v>0</v>
      </c>
      <c r="BL1481" s="25">
        <v>0</v>
      </c>
      <c r="BM1481" s="25">
        <v>0</v>
      </c>
      <c r="BN1481" s="25">
        <v>0</v>
      </c>
      <c r="BO1481" t="s">
        <v>237</v>
      </c>
    </row>
    <row r="1482" spans="1:67" x14ac:dyDescent="0.25">
      <c r="B1482" t="s">
        <v>15</v>
      </c>
      <c r="C1482">
        <v>0.03</v>
      </c>
      <c r="D1482">
        <f t="shared" si="160"/>
        <v>0</v>
      </c>
      <c r="E1482">
        <v>0</v>
      </c>
      <c r="F1482">
        <v>0</v>
      </c>
      <c r="G1482">
        <v>0</v>
      </c>
      <c r="H1482">
        <v>0</v>
      </c>
      <c r="I1482">
        <v>0</v>
      </c>
      <c r="J1482" s="22">
        <v>0</v>
      </c>
      <c r="K1482" s="22">
        <v>0</v>
      </c>
      <c r="L1482" s="22">
        <v>0</v>
      </c>
      <c r="M1482" s="22">
        <v>0</v>
      </c>
      <c r="N1482" s="22">
        <v>0</v>
      </c>
      <c r="O1482" s="24">
        <v>0</v>
      </c>
      <c r="P1482" s="24">
        <v>0</v>
      </c>
      <c r="Q1482" s="24">
        <v>0</v>
      </c>
      <c r="R1482" s="24">
        <v>0</v>
      </c>
      <c r="S1482" s="24">
        <v>0</v>
      </c>
      <c r="T1482" s="24">
        <v>0</v>
      </c>
      <c r="U1482" s="24">
        <v>0</v>
      </c>
      <c r="V1482" s="24">
        <v>0</v>
      </c>
      <c r="W1482" s="24">
        <v>0</v>
      </c>
      <c r="X1482" s="24">
        <v>0</v>
      </c>
      <c r="Y1482" s="24">
        <v>0</v>
      </c>
      <c r="Z1482" s="24">
        <v>0</v>
      </c>
      <c r="AA1482" s="25">
        <v>0</v>
      </c>
      <c r="AB1482" s="25">
        <v>0</v>
      </c>
      <c r="AC1482" s="25">
        <v>0</v>
      </c>
      <c r="AD1482" s="25">
        <v>0</v>
      </c>
      <c r="AE1482" s="25">
        <v>0</v>
      </c>
      <c r="AF1482" s="25">
        <v>0</v>
      </c>
      <c r="AG1482" s="25">
        <v>0</v>
      </c>
      <c r="AH1482" s="25">
        <v>0</v>
      </c>
      <c r="AI1482" s="25">
        <v>0</v>
      </c>
      <c r="AJ1482" s="25">
        <v>0</v>
      </c>
      <c r="AK1482" s="25">
        <v>0</v>
      </c>
      <c r="AL1482" s="25">
        <v>0</v>
      </c>
      <c r="AM1482" s="25">
        <v>0</v>
      </c>
      <c r="AN1482" s="25">
        <v>0</v>
      </c>
      <c r="AO1482" s="25">
        <v>0</v>
      </c>
      <c r="AP1482" s="25">
        <v>0</v>
      </c>
      <c r="AQ1482" s="25">
        <v>0</v>
      </c>
      <c r="AR1482" s="25">
        <v>0</v>
      </c>
      <c r="AS1482" s="25">
        <v>0</v>
      </c>
      <c r="AT1482" s="25">
        <v>0</v>
      </c>
      <c r="AU1482" s="25">
        <v>0</v>
      </c>
      <c r="AV1482" s="25">
        <v>0</v>
      </c>
      <c r="AW1482" s="25">
        <v>0</v>
      </c>
      <c r="AX1482" s="25">
        <v>0</v>
      </c>
      <c r="AY1482" s="25">
        <v>0</v>
      </c>
      <c r="AZ1482" s="25">
        <v>0</v>
      </c>
      <c r="BA1482" s="25">
        <v>0</v>
      </c>
      <c r="BB1482" s="25">
        <v>0</v>
      </c>
      <c r="BC1482" s="25">
        <v>0</v>
      </c>
      <c r="BD1482" s="25">
        <v>0</v>
      </c>
      <c r="BE1482" s="25">
        <v>0</v>
      </c>
      <c r="BF1482" s="25">
        <v>0</v>
      </c>
      <c r="BG1482" s="25">
        <v>0</v>
      </c>
      <c r="BH1482" s="25">
        <v>0</v>
      </c>
      <c r="BI1482" s="25">
        <v>0</v>
      </c>
      <c r="BJ1482" s="25">
        <v>0</v>
      </c>
      <c r="BK1482" s="25">
        <v>0</v>
      </c>
      <c r="BL1482" s="25">
        <v>0</v>
      </c>
      <c r="BM1482" s="25">
        <v>0</v>
      </c>
      <c r="BN1482" s="25">
        <v>0</v>
      </c>
      <c r="BO1482" t="s">
        <v>237</v>
      </c>
    </row>
    <row r="1483" spans="1:67" x14ac:dyDescent="0.25">
      <c r="B1483" t="s">
        <v>15</v>
      </c>
      <c r="C1483">
        <v>0.04</v>
      </c>
      <c r="D1483">
        <f t="shared" si="160"/>
        <v>0</v>
      </c>
      <c r="E1483">
        <v>0</v>
      </c>
      <c r="F1483">
        <v>0</v>
      </c>
      <c r="G1483">
        <v>0</v>
      </c>
      <c r="H1483">
        <v>0</v>
      </c>
      <c r="I1483">
        <v>0</v>
      </c>
      <c r="J1483" s="22">
        <v>0</v>
      </c>
      <c r="K1483" s="22">
        <v>0</v>
      </c>
      <c r="L1483" s="22">
        <v>0</v>
      </c>
      <c r="M1483" s="22">
        <v>0</v>
      </c>
      <c r="N1483" s="22">
        <v>0</v>
      </c>
      <c r="O1483" s="24">
        <v>0</v>
      </c>
      <c r="P1483" s="24">
        <v>0</v>
      </c>
      <c r="Q1483" s="24">
        <v>0</v>
      </c>
      <c r="R1483" s="24">
        <v>0</v>
      </c>
      <c r="S1483" s="24">
        <v>0</v>
      </c>
      <c r="T1483" s="24">
        <v>0</v>
      </c>
      <c r="U1483" s="24">
        <v>0</v>
      </c>
      <c r="V1483" s="24">
        <v>0</v>
      </c>
      <c r="W1483" s="24">
        <v>0</v>
      </c>
      <c r="X1483" s="24">
        <v>0</v>
      </c>
      <c r="Y1483" s="24">
        <v>0</v>
      </c>
      <c r="Z1483" s="24">
        <v>0</v>
      </c>
      <c r="AA1483" s="25">
        <v>0</v>
      </c>
      <c r="AB1483" s="25">
        <v>0</v>
      </c>
      <c r="AC1483" s="25">
        <v>0</v>
      </c>
      <c r="AD1483" s="25">
        <v>0</v>
      </c>
      <c r="AE1483" s="25">
        <v>0</v>
      </c>
      <c r="AF1483" s="25">
        <v>0</v>
      </c>
      <c r="AG1483" s="25">
        <v>0</v>
      </c>
      <c r="AH1483" s="25">
        <v>0</v>
      </c>
      <c r="AI1483" s="25">
        <v>0</v>
      </c>
      <c r="AJ1483" s="25">
        <v>0</v>
      </c>
      <c r="AK1483" s="25">
        <v>0</v>
      </c>
      <c r="AL1483" s="25">
        <v>0</v>
      </c>
      <c r="AM1483" s="25">
        <v>0</v>
      </c>
      <c r="AN1483" s="25">
        <v>0</v>
      </c>
      <c r="AO1483" s="25">
        <v>0</v>
      </c>
      <c r="AP1483" s="25">
        <v>0</v>
      </c>
      <c r="AQ1483" s="25">
        <v>0</v>
      </c>
      <c r="AR1483" s="25">
        <v>0</v>
      </c>
      <c r="AS1483" s="25">
        <v>0</v>
      </c>
      <c r="AT1483" s="25">
        <v>0</v>
      </c>
      <c r="AU1483" s="25">
        <v>0</v>
      </c>
      <c r="AV1483" s="25">
        <v>0</v>
      </c>
      <c r="AW1483" s="25">
        <v>0</v>
      </c>
      <c r="AX1483" s="25">
        <v>0</v>
      </c>
      <c r="AY1483" s="25">
        <v>0</v>
      </c>
      <c r="AZ1483" s="25">
        <v>0</v>
      </c>
      <c r="BA1483" s="25">
        <v>0</v>
      </c>
      <c r="BB1483" s="25">
        <v>0</v>
      </c>
      <c r="BC1483" s="25">
        <v>0</v>
      </c>
      <c r="BD1483" s="25">
        <v>0</v>
      </c>
      <c r="BE1483" s="25">
        <v>0</v>
      </c>
      <c r="BF1483" s="25">
        <v>0</v>
      </c>
      <c r="BG1483" s="25">
        <v>0</v>
      </c>
      <c r="BH1483" s="25">
        <v>0</v>
      </c>
      <c r="BI1483" s="25">
        <v>0</v>
      </c>
      <c r="BJ1483" s="25">
        <v>0</v>
      </c>
      <c r="BK1483" s="25">
        <v>0</v>
      </c>
      <c r="BL1483" s="25">
        <v>0</v>
      </c>
      <c r="BM1483" s="25">
        <v>0</v>
      </c>
      <c r="BN1483" s="25">
        <v>0</v>
      </c>
      <c r="BO1483" t="s">
        <v>237</v>
      </c>
    </row>
    <row r="1484" spans="1:67" x14ac:dyDescent="0.25">
      <c r="B1484" t="s">
        <v>15</v>
      </c>
      <c r="C1484">
        <v>0.05</v>
      </c>
      <c r="D1484">
        <f t="shared" si="160"/>
        <v>0</v>
      </c>
      <c r="E1484">
        <v>0</v>
      </c>
      <c r="F1484">
        <v>0</v>
      </c>
      <c r="G1484">
        <v>0</v>
      </c>
      <c r="H1484">
        <v>0</v>
      </c>
      <c r="I1484">
        <v>0</v>
      </c>
      <c r="J1484" s="22">
        <v>0</v>
      </c>
      <c r="K1484" s="22">
        <v>0</v>
      </c>
      <c r="L1484" s="22">
        <v>0</v>
      </c>
      <c r="M1484" s="22">
        <v>0</v>
      </c>
      <c r="N1484" s="22">
        <v>0</v>
      </c>
      <c r="O1484" s="24">
        <v>0</v>
      </c>
      <c r="P1484" s="24">
        <v>0</v>
      </c>
      <c r="Q1484" s="24">
        <v>0</v>
      </c>
      <c r="R1484" s="24">
        <v>0</v>
      </c>
      <c r="S1484" s="24">
        <v>0</v>
      </c>
      <c r="T1484" s="24">
        <v>0</v>
      </c>
      <c r="U1484" s="24">
        <v>0</v>
      </c>
      <c r="V1484" s="24">
        <v>0</v>
      </c>
      <c r="W1484" s="24">
        <v>0</v>
      </c>
      <c r="X1484" s="24">
        <v>0</v>
      </c>
      <c r="Y1484" s="24">
        <v>0</v>
      </c>
      <c r="Z1484" s="24">
        <v>0</v>
      </c>
      <c r="AA1484" s="25">
        <v>0</v>
      </c>
      <c r="AB1484" s="25">
        <v>0</v>
      </c>
      <c r="AC1484" s="25">
        <v>0</v>
      </c>
      <c r="AD1484" s="25">
        <v>0</v>
      </c>
      <c r="AE1484" s="25">
        <v>0</v>
      </c>
      <c r="AF1484" s="25">
        <v>0</v>
      </c>
      <c r="AG1484" s="25">
        <v>0</v>
      </c>
      <c r="AH1484" s="25">
        <v>0</v>
      </c>
      <c r="AI1484" s="25">
        <v>0</v>
      </c>
      <c r="AJ1484" s="25">
        <v>0</v>
      </c>
      <c r="AK1484" s="25">
        <v>0</v>
      </c>
      <c r="AL1484" s="25">
        <v>0</v>
      </c>
      <c r="AM1484" s="25">
        <v>0</v>
      </c>
      <c r="AN1484" s="25">
        <v>0</v>
      </c>
      <c r="AO1484" s="25">
        <v>0</v>
      </c>
      <c r="AP1484" s="25">
        <v>0</v>
      </c>
      <c r="AQ1484" s="25">
        <v>0</v>
      </c>
      <c r="AR1484" s="25">
        <v>0</v>
      </c>
      <c r="AS1484" s="25">
        <v>0</v>
      </c>
      <c r="AT1484" s="25">
        <v>0</v>
      </c>
      <c r="AU1484" s="25">
        <v>0</v>
      </c>
      <c r="AV1484" s="25">
        <v>0</v>
      </c>
      <c r="AW1484" s="25">
        <v>0</v>
      </c>
      <c r="AX1484" s="25">
        <v>0</v>
      </c>
      <c r="AY1484" s="25">
        <v>0</v>
      </c>
      <c r="AZ1484" s="25">
        <v>0</v>
      </c>
      <c r="BA1484" s="25">
        <v>0</v>
      </c>
      <c r="BB1484" s="25">
        <v>0</v>
      </c>
      <c r="BC1484" s="25">
        <v>0</v>
      </c>
      <c r="BD1484" s="25">
        <v>0</v>
      </c>
      <c r="BE1484" s="25">
        <v>0</v>
      </c>
      <c r="BF1484" s="25">
        <v>0</v>
      </c>
      <c r="BG1484" s="25">
        <v>0</v>
      </c>
      <c r="BH1484" s="25">
        <v>0</v>
      </c>
      <c r="BI1484" s="25">
        <v>0</v>
      </c>
      <c r="BJ1484" s="25">
        <v>0</v>
      </c>
      <c r="BK1484" s="25">
        <v>0</v>
      </c>
      <c r="BL1484" s="25">
        <v>0</v>
      </c>
      <c r="BM1484" s="25">
        <v>0</v>
      </c>
      <c r="BN1484" s="25">
        <v>0</v>
      </c>
      <c r="BO1484" t="s">
        <v>237</v>
      </c>
    </row>
    <row r="1485" spans="1:67" x14ac:dyDescent="0.25">
      <c r="A1485" s="6">
        <v>45170</v>
      </c>
      <c r="B1485" t="s">
        <v>15</v>
      </c>
      <c r="C1485">
        <v>1</v>
      </c>
      <c r="D1485">
        <f t="shared" si="160"/>
        <v>399.90000000000003</v>
      </c>
      <c r="E1485">
        <f t="shared" ref="E1485:E1545" si="161">SUM(BE1485:BN1485)</f>
        <v>107.88000000000002</v>
      </c>
      <c r="F1485">
        <f t="shared" ref="F1485:F1545" si="162">SUM(AA1485:AJ1485)</f>
        <v>135.78</v>
      </c>
      <c r="G1485">
        <f t="shared" ref="G1485:G1545" si="163">SUM(AU1485:BD1485)</f>
        <v>100.44000000000001</v>
      </c>
      <c r="H1485">
        <f t="shared" ref="H1485:H1545" si="164">SUM(AL1485:AT1485)</f>
        <v>55.800000000000004</v>
      </c>
      <c r="I1485">
        <v>0</v>
      </c>
      <c r="J1485" s="22">
        <v>0.55800000000000005</v>
      </c>
      <c r="K1485" s="22">
        <v>0.59520000000000006</v>
      </c>
      <c r="L1485" s="22">
        <v>0.76260000000000006</v>
      </c>
      <c r="M1485" s="22">
        <v>0.77190000000000014</v>
      </c>
      <c r="N1485" s="22">
        <v>0.85560000000000003</v>
      </c>
      <c r="O1485" s="24">
        <v>0.66959999999999997</v>
      </c>
      <c r="P1485" s="24">
        <v>0.68820000000000003</v>
      </c>
      <c r="Q1485" s="24">
        <v>0.67890000000000006</v>
      </c>
      <c r="R1485" s="24">
        <v>0.64170000000000005</v>
      </c>
      <c r="S1485" s="24">
        <v>0.67890000000000006</v>
      </c>
      <c r="T1485" s="24">
        <v>0.8277000000000001</v>
      </c>
      <c r="U1485" s="24">
        <v>0.85560000000000003</v>
      </c>
      <c r="V1485" s="24">
        <v>0.91139999999999999</v>
      </c>
      <c r="W1485" s="24">
        <v>0.85560000000000003</v>
      </c>
      <c r="X1485" s="24">
        <v>0.51150000000000007</v>
      </c>
      <c r="Y1485" s="24">
        <v>0.52080000000000004</v>
      </c>
      <c r="Z1485" s="24">
        <v>0.8277000000000001</v>
      </c>
      <c r="AA1485" s="25">
        <v>0</v>
      </c>
      <c r="AB1485" s="25">
        <v>25.110000000000003</v>
      </c>
      <c r="AC1485" s="25">
        <v>28.830000000000002</v>
      </c>
      <c r="AD1485" s="25">
        <v>12.09</v>
      </c>
      <c r="AE1485" s="25">
        <v>18.600000000000001</v>
      </c>
      <c r="AF1485" s="25">
        <v>0</v>
      </c>
      <c r="AG1485" s="25">
        <v>5.58</v>
      </c>
      <c r="AH1485" s="25">
        <v>13.020000000000001</v>
      </c>
      <c r="AI1485" s="25">
        <v>0</v>
      </c>
      <c r="AJ1485" s="25">
        <v>32.550000000000004</v>
      </c>
      <c r="AK1485" s="25">
        <v>0</v>
      </c>
      <c r="AL1485" s="25">
        <v>0</v>
      </c>
      <c r="AM1485" s="25">
        <v>0.93</v>
      </c>
      <c r="AN1485" s="25">
        <v>4.6500000000000004</v>
      </c>
      <c r="AO1485" s="25">
        <v>5.58</v>
      </c>
      <c r="AP1485" s="25">
        <v>11.16</v>
      </c>
      <c r="AQ1485" s="25">
        <v>0</v>
      </c>
      <c r="AR1485" s="25">
        <v>17.670000000000002</v>
      </c>
      <c r="AS1485" s="25">
        <v>0</v>
      </c>
      <c r="AT1485" s="25">
        <v>15.81</v>
      </c>
      <c r="AU1485" s="25">
        <v>0.93</v>
      </c>
      <c r="AV1485" s="25">
        <v>14.88</v>
      </c>
      <c r="AW1485" s="25">
        <v>12.09</v>
      </c>
      <c r="AX1485" s="25">
        <v>6.5100000000000007</v>
      </c>
      <c r="AY1485" s="25">
        <v>9.3000000000000007</v>
      </c>
      <c r="AZ1485" s="25">
        <v>16.740000000000002</v>
      </c>
      <c r="BA1485" s="25">
        <v>26.040000000000003</v>
      </c>
      <c r="BB1485" s="25">
        <v>10.23</v>
      </c>
      <c r="BC1485" s="25">
        <v>0.93</v>
      </c>
      <c r="BD1485" s="25">
        <v>2.79</v>
      </c>
      <c r="BE1485" s="25">
        <v>8.370000000000001</v>
      </c>
      <c r="BF1485" s="25">
        <v>17.670000000000002</v>
      </c>
      <c r="BG1485" s="25">
        <v>8.370000000000001</v>
      </c>
      <c r="BH1485" s="25">
        <v>18.600000000000001</v>
      </c>
      <c r="BI1485" s="25">
        <v>21.39</v>
      </c>
      <c r="BJ1485" s="25">
        <v>0.93</v>
      </c>
      <c r="BK1485" s="25">
        <v>29.76</v>
      </c>
      <c r="BL1485" s="25">
        <v>0</v>
      </c>
      <c r="BM1485" s="25">
        <v>2.79</v>
      </c>
      <c r="BN1485" s="25">
        <v>0</v>
      </c>
      <c r="BO1485" t="s">
        <v>40</v>
      </c>
    </row>
    <row r="1486" spans="1:67" x14ac:dyDescent="0.25">
      <c r="A1486" s="6">
        <v>45171</v>
      </c>
      <c r="B1486" t="s">
        <v>15</v>
      </c>
      <c r="C1486">
        <v>2</v>
      </c>
      <c r="D1486">
        <f t="shared" si="160"/>
        <v>237.15000000000003</v>
      </c>
      <c r="E1486">
        <f t="shared" si="161"/>
        <v>74.400000000000006</v>
      </c>
      <c r="F1486">
        <f t="shared" si="162"/>
        <v>38.130000000000003</v>
      </c>
      <c r="G1486">
        <f t="shared" si="163"/>
        <v>68.820000000000007</v>
      </c>
      <c r="H1486">
        <f t="shared" si="164"/>
        <v>55.8</v>
      </c>
      <c r="I1486">
        <v>0</v>
      </c>
      <c r="J1486" s="22">
        <v>0.46500000000000002</v>
      </c>
      <c r="K1486" s="22">
        <v>0.61380000000000001</v>
      </c>
      <c r="L1486" s="22">
        <v>0.78120000000000001</v>
      </c>
      <c r="M1486" s="22">
        <v>0.78120000000000001</v>
      </c>
      <c r="N1486" s="22">
        <v>0.85560000000000003</v>
      </c>
      <c r="O1486" s="24">
        <v>0.37200000000000005</v>
      </c>
      <c r="P1486" s="24">
        <v>0.66959999999999997</v>
      </c>
      <c r="Q1486" s="24">
        <v>0.81840000000000002</v>
      </c>
      <c r="R1486" s="24">
        <v>0.59520000000000006</v>
      </c>
      <c r="S1486" s="24">
        <v>0.64170000000000005</v>
      </c>
      <c r="T1486" s="24">
        <v>0.88350000000000006</v>
      </c>
      <c r="U1486" s="24">
        <v>0.45569999999999999</v>
      </c>
      <c r="V1486" s="24">
        <v>0.87420000000000009</v>
      </c>
      <c r="W1486" s="24">
        <v>0.83700000000000008</v>
      </c>
      <c r="X1486" s="24">
        <v>0.61380000000000001</v>
      </c>
      <c r="Y1486" s="24">
        <v>0.2697</v>
      </c>
      <c r="Z1486" s="24">
        <v>0.36270000000000002</v>
      </c>
      <c r="AA1486" s="25">
        <v>0</v>
      </c>
      <c r="AB1486" s="25">
        <v>0</v>
      </c>
      <c r="AC1486" s="25">
        <v>5.58</v>
      </c>
      <c r="AD1486" s="25">
        <v>12.09</v>
      </c>
      <c r="AE1486" s="25">
        <v>0</v>
      </c>
      <c r="AF1486" s="25">
        <v>15.81</v>
      </c>
      <c r="AG1486" s="25">
        <v>0</v>
      </c>
      <c r="AH1486" s="25">
        <v>4.6500000000000004</v>
      </c>
      <c r="AI1486" s="25">
        <v>0</v>
      </c>
      <c r="AJ1486" s="25">
        <v>0</v>
      </c>
      <c r="AK1486" s="25">
        <v>0</v>
      </c>
      <c r="AL1486" s="25">
        <v>2.79</v>
      </c>
      <c r="AM1486" s="25">
        <v>24.18</v>
      </c>
      <c r="AN1486" s="25">
        <v>0</v>
      </c>
      <c r="AO1486" s="25">
        <v>0</v>
      </c>
      <c r="AP1486" s="25">
        <v>0</v>
      </c>
      <c r="AQ1486" s="25">
        <v>0</v>
      </c>
      <c r="AR1486" s="25">
        <v>3.72</v>
      </c>
      <c r="AS1486" s="25">
        <v>25.110000000000003</v>
      </c>
      <c r="AT1486" s="25">
        <v>0</v>
      </c>
      <c r="AU1486" s="25">
        <v>0</v>
      </c>
      <c r="AV1486" s="25">
        <v>4.6500000000000004</v>
      </c>
      <c r="AW1486" s="25">
        <v>0</v>
      </c>
      <c r="AX1486" s="25">
        <v>4.6500000000000004</v>
      </c>
      <c r="AY1486" s="25">
        <v>12.09</v>
      </c>
      <c r="AZ1486" s="25">
        <v>25.110000000000003</v>
      </c>
      <c r="BA1486" s="25">
        <v>0</v>
      </c>
      <c r="BB1486" s="25">
        <v>12.09</v>
      </c>
      <c r="BC1486" s="25">
        <v>0</v>
      </c>
      <c r="BD1486" s="25">
        <v>10.23</v>
      </c>
      <c r="BE1486" s="25">
        <v>13.020000000000001</v>
      </c>
      <c r="BF1486" s="25">
        <v>0</v>
      </c>
      <c r="BG1486" s="25">
        <v>4.6500000000000004</v>
      </c>
      <c r="BH1486" s="25">
        <v>0</v>
      </c>
      <c r="BI1486" s="25">
        <v>8.370000000000001</v>
      </c>
      <c r="BJ1486" s="25">
        <v>0</v>
      </c>
      <c r="BK1486" s="25">
        <v>12.09</v>
      </c>
      <c r="BL1486" s="25">
        <v>2.79</v>
      </c>
      <c r="BM1486" s="25">
        <v>21.39</v>
      </c>
      <c r="BN1486" s="25">
        <v>12.09</v>
      </c>
      <c r="BO1486" t="s">
        <v>40</v>
      </c>
    </row>
    <row r="1487" spans="1:67" x14ac:dyDescent="0.25">
      <c r="A1487" s="6">
        <v>45172</v>
      </c>
      <c r="B1487" t="s">
        <v>15</v>
      </c>
      <c r="C1487">
        <v>3</v>
      </c>
      <c r="D1487">
        <f t="shared" si="160"/>
        <v>306.89999999999998</v>
      </c>
      <c r="E1487">
        <f t="shared" si="161"/>
        <v>49.29</v>
      </c>
      <c r="F1487">
        <f t="shared" si="162"/>
        <v>104.16</v>
      </c>
      <c r="G1487">
        <f t="shared" si="163"/>
        <v>56.730000000000004</v>
      </c>
      <c r="H1487">
        <f t="shared" si="164"/>
        <v>96.72</v>
      </c>
      <c r="I1487">
        <v>0</v>
      </c>
      <c r="J1487" s="22">
        <v>0.24180000000000001</v>
      </c>
      <c r="K1487" s="22">
        <v>0.47430000000000005</v>
      </c>
      <c r="L1487" s="22">
        <v>0.68820000000000003</v>
      </c>
      <c r="M1487" s="22">
        <v>0.22320000000000001</v>
      </c>
      <c r="N1487" s="22">
        <v>0.60450000000000004</v>
      </c>
      <c r="O1487" s="24">
        <v>0.55800000000000005</v>
      </c>
      <c r="P1487" s="24">
        <v>0.85560000000000003</v>
      </c>
      <c r="Q1487" s="24">
        <v>0.79980000000000007</v>
      </c>
      <c r="R1487" s="24">
        <v>0.59520000000000006</v>
      </c>
      <c r="S1487" s="24">
        <v>0.52080000000000004</v>
      </c>
      <c r="T1487" s="24">
        <v>0.90210000000000001</v>
      </c>
      <c r="U1487" s="24">
        <v>0.75330000000000008</v>
      </c>
      <c r="V1487" s="24">
        <v>0.74400000000000011</v>
      </c>
      <c r="W1487" s="24">
        <v>0.71610000000000007</v>
      </c>
      <c r="X1487" s="24">
        <v>0.87420000000000009</v>
      </c>
      <c r="Y1487" s="24">
        <v>0.88350000000000006</v>
      </c>
      <c r="Z1487" s="24">
        <v>0.73470000000000002</v>
      </c>
      <c r="AA1487" s="25">
        <v>17.670000000000002</v>
      </c>
      <c r="AB1487" s="25">
        <v>36.270000000000003</v>
      </c>
      <c r="AC1487" s="25">
        <v>0</v>
      </c>
      <c r="AD1487" s="25">
        <v>2.79</v>
      </c>
      <c r="AE1487" s="25">
        <v>7.44</v>
      </c>
      <c r="AF1487" s="25">
        <v>13.020000000000001</v>
      </c>
      <c r="AG1487" s="25">
        <v>0</v>
      </c>
      <c r="AH1487" s="25">
        <v>9.3000000000000007</v>
      </c>
      <c r="AI1487" s="25">
        <v>17.670000000000002</v>
      </c>
      <c r="AJ1487" s="25">
        <v>0</v>
      </c>
      <c r="AK1487" s="25">
        <v>0.93</v>
      </c>
      <c r="AL1487" s="25">
        <v>29.76</v>
      </c>
      <c r="AM1487" s="25">
        <v>0</v>
      </c>
      <c r="AN1487" s="25">
        <v>6.5100000000000007</v>
      </c>
      <c r="AO1487" s="25">
        <v>10.23</v>
      </c>
      <c r="AP1487" s="25">
        <v>0</v>
      </c>
      <c r="AQ1487" s="25">
        <v>0</v>
      </c>
      <c r="AR1487" s="25">
        <v>0</v>
      </c>
      <c r="AS1487" s="25">
        <v>26.970000000000002</v>
      </c>
      <c r="AT1487" s="25">
        <v>23.25</v>
      </c>
      <c r="AU1487" s="25">
        <v>0</v>
      </c>
      <c r="AV1487" s="25">
        <v>8.370000000000001</v>
      </c>
      <c r="AW1487" s="25">
        <v>19.53</v>
      </c>
      <c r="AX1487" s="25">
        <v>3.72</v>
      </c>
      <c r="AY1487" s="25">
        <v>0</v>
      </c>
      <c r="AZ1487" s="25">
        <v>21.39</v>
      </c>
      <c r="BA1487" s="25">
        <v>0</v>
      </c>
      <c r="BB1487" s="25">
        <v>0.93</v>
      </c>
      <c r="BC1487" s="25">
        <v>2.79</v>
      </c>
      <c r="BD1487" s="25">
        <v>0</v>
      </c>
      <c r="BE1487" s="25">
        <v>29.76</v>
      </c>
      <c r="BF1487" s="25">
        <v>0</v>
      </c>
      <c r="BG1487" s="25">
        <v>0</v>
      </c>
      <c r="BH1487" s="25">
        <v>0</v>
      </c>
      <c r="BI1487" s="25">
        <v>1.86</v>
      </c>
      <c r="BJ1487" s="25">
        <v>0</v>
      </c>
      <c r="BK1487" s="25">
        <v>6.5100000000000007</v>
      </c>
      <c r="BL1487" s="25">
        <v>0</v>
      </c>
      <c r="BM1487" s="25">
        <v>7.44</v>
      </c>
      <c r="BN1487" s="25">
        <v>3.72</v>
      </c>
      <c r="BO1487" t="s">
        <v>40</v>
      </c>
    </row>
    <row r="1488" spans="1:67" x14ac:dyDescent="0.25">
      <c r="A1488" s="6">
        <v>45173</v>
      </c>
      <c r="B1488" t="s">
        <v>15</v>
      </c>
      <c r="C1488">
        <v>4</v>
      </c>
      <c r="D1488">
        <f t="shared" si="160"/>
        <v>301.32000000000005</v>
      </c>
      <c r="E1488">
        <f t="shared" si="161"/>
        <v>67.89</v>
      </c>
      <c r="F1488">
        <f t="shared" si="162"/>
        <v>106.02000000000001</v>
      </c>
      <c r="G1488">
        <f t="shared" si="163"/>
        <v>86.490000000000009</v>
      </c>
      <c r="H1488">
        <f t="shared" si="164"/>
        <v>40.92</v>
      </c>
      <c r="I1488">
        <v>1</v>
      </c>
      <c r="J1488" s="22">
        <v>0.65100000000000013</v>
      </c>
      <c r="K1488" s="22">
        <v>0.15810000000000002</v>
      </c>
      <c r="L1488" s="22">
        <v>0.75330000000000008</v>
      </c>
      <c r="M1488" s="22">
        <v>0.90210000000000001</v>
      </c>
      <c r="N1488" s="22">
        <v>0.49290000000000006</v>
      </c>
      <c r="O1488" s="24">
        <v>0.8277000000000001</v>
      </c>
      <c r="P1488" s="24">
        <v>0.68820000000000003</v>
      </c>
      <c r="Q1488" s="24">
        <v>0.67890000000000006</v>
      </c>
      <c r="R1488" s="24">
        <v>0.79980000000000007</v>
      </c>
      <c r="S1488" s="24">
        <v>0.68820000000000003</v>
      </c>
      <c r="T1488" s="24">
        <v>0.5766</v>
      </c>
      <c r="U1488" s="24">
        <v>0.13950000000000001</v>
      </c>
      <c r="V1488" s="24">
        <v>0.90210000000000001</v>
      </c>
      <c r="W1488" s="24">
        <v>0.84630000000000005</v>
      </c>
      <c r="X1488" s="24">
        <v>0.5766</v>
      </c>
      <c r="Y1488" s="24">
        <v>0.2883</v>
      </c>
      <c r="Z1488" s="24">
        <v>0.33479999999999999</v>
      </c>
      <c r="AA1488" s="25">
        <v>0</v>
      </c>
      <c r="AB1488" s="25">
        <v>0</v>
      </c>
      <c r="AC1488" s="25">
        <v>0.93</v>
      </c>
      <c r="AD1488" s="25">
        <v>0</v>
      </c>
      <c r="AE1488" s="25">
        <v>6.5100000000000007</v>
      </c>
      <c r="AF1488" s="25">
        <v>3.72</v>
      </c>
      <c r="AG1488" s="25">
        <v>36.270000000000003</v>
      </c>
      <c r="AH1488" s="25">
        <v>0.93</v>
      </c>
      <c r="AI1488" s="25">
        <v>31.62</v>
      </c>
      <c r="AJ1488" s="25">
        <v>26.040000000000003</v>
      </c>
      <c r="AK1488" s="25">
        <v>18.600000000000001</v>
      </c>
      <c r="AL1488" s="25">
        <v>0.93</v>
      </c>
      <c r="AM1488" s="25">
        <v>0</v>
      </c>
      <c r="AN1488" s="25">
        <v>0</v>
      </c>
      <c r="AO1488" s="25">
        <v>5.58</v>
      </c>
      <c r="AP1488" s="25">
        <v>0</v>
      </c>
      <c r="AQ1488" s="25">
        <v>12.09</v>
      </c>
      <c r="AR1488" s="25">
        <v>12.09</v>
      </c>
      <c r="AS1488" s="25">
        <v>5.58</v>
      </c>
      <c r="AT1488" s="25">
        <v>4.6500000000000004</v>
      </c>
      <c r="AU1488" s="25">
        <v>32.550000000000004</v>
      </c>
      <c r="AV1488" s="25">
        <v>9.3000000000000007</v>
      </c>
      <c r="AW1488" s="25">
        <v>14.88</v>
      </c>
      <c r="AX1488" s="25">
        <v>8.370000000000001</v>
      </c>
      <c r="AY1488" s="25">
        <v>13.020000000000001</v>
      </c>
      <c r="AZ1488" s="25">
        <v>1.86</v>
      </c>
      <c r="BA1488" s="25">
        <v>0</v>
      </c>
      <c r="BB1488" s="25">
        <v>0</v>
      </c>
      <c r="BC1488" s="25">
        <v>0</v>
      </c>
      <c r="BD1488" s="25">
        <v>6.5100000000000007</v>
      </c>
      <c r="BE1488" s="25">
        <v>6.5100000000000007</v>
      </c>
      <c r="BF1488" s="25">
        <v>18.600000000000001</v>
      </c>
      <c r="BG1488" s="25">
        <v>0</v>
      </c>
      <c r="BH1488" s="25">
        <v>14.88</v>
      </c>
      <c r="BI1488" s="25">
        <v>3.72</v>
      </c>
      <c r="BJ1488" s="25">
        <v>13.950000000000001</v>
      </c>
      <c r="BK1488" s="25">
        <v>0</v>
      </c>
      <c r="BL1488" s="25">
        <v>10.23</v>
      </c>
      <c r="BM1488" s="25">
        <v>0</v>
      </c>
      <c r="BN1488" s="25">
        <v>0</v>
      </c>
      <c r="BO1488" t="s">
        <v>40</v>
      </c>
    </row>
    <row r="1489" spans="1:67" x14ac:dyDescent="0.25">
      <c r="A1489" s="6">
        <v>45174</v>
      </c>
      <c r="B1489" t="s">
        <v>15</v>
      </c>
      <c r="C1489">
        <v>5</v>
      </c>
      <c r="D1489">
        <f t="shared" si="160"/>
        <v>457.56</v>
      </c>
      <c r="E1489">
        <f t="shared" si="161"/>
        <v>151.59</v>
      </c>
      <c r="F1489">
        <f t="shared" si="162"/>
        <v>74.400000000000006</v>
      </c>
      <c r="G1489">
        <f t="shared" si="163"/>
        <v>162.75</v>
      </c>
      <c r="H1489">
        <f t="shared" si="164"/>
        <v>68.820000000000007</v>
      </c>
      <c r="I1489">
        <v>0</v>
      </c>
      <c r="J1489" s="22">
        <v>0.30690000000000001</v>
      </c>
      <c r="K1489" s="22">
        <v>0.63240000000000007</v>
      </c>
      <c r="L1489" s="22">
        <v>0.91139999999999999</v>
      </c>
      <c r="M1489" s="22">
        <v>0.65100000000000013</v>
      </c>
      <c r="N1489" s="22">
        <v>0.88350000000000006</v>
      </c>
      <c r="O1489" s="24">
        <v>0.6231000000000001</v>
      </c>
      <c r="P1489" s="24">
        <v>0.66959999999999997</v>
      </c>
      <c r="Q1489" s="24">
        <v>0.78120000000000001</v>
      </c>
      <c r="R1489" s="24">
        <v>0.80910000000000004</v>
      </c>
      <c r="S1489" s="24">
        <v>0.67890000000000006</v>
      </c>
      <c r="T1489" s="24">
        <v>0.66959999999999997</v>
      </c>
      <c r="U1489" s="24">
        <v>0.48360000000000003</v>
      </c>
      <c r="V1489" s="24">
        <v>0.83700000000000008</v>
      </c>
      <c r="W1489" s="24">
        <v>0.67890000000000006</v>
      </c>
      <c r="X1489" s="24">
        <v>0.8277000000000001</v>
      </c>
      <c r="Y1489" s="24">
        <v>0.73470000000000002</v>
      </c>
      <c r="Z1489" s="24">
        <v>0.86490000000000011</v>
      </c>
      <c r="AA1489" s="25">
        <v>0</v>
      </c>
      <c r="AB1489" s="25">
        <v>7.44</v>
      </c>
      <c r="AC1489" s="25">
        <v>12.09</v>
      </c>
      <c r="AD1489" s="25">
        <v>15.81</v>
      </c>
      <c r="AE1489" s="25">
        <v>0</v>
      </c>
      <c r="AF1489" s="25">
        <v>0</v>
      </c>
      <c r="AG1489" s="25">
        <v>19.53</v>
      </c>
      <c r="AH1489" s="25">
        <v>19.53</v>
      </c>
      <c r="AI1489" s="25">
        <v>0</v>
      </c>
      <c r="AJ1489" s="25">
        <v>0</v>
      </c>
      <c r="AK1489" s="25">
        <v>1.86</v>
      </c>
      <c r="AL1489" s="25">
        <v>12.09</v>
      </c>
      <c r="AM1489" s="25">
        <v>1.86</v>
      </c>
      <c r="AN1489" s="25">
        <v>0</v>
      </c>
      <c r="AO1489" s="25">
        <v>17.670000000000002</v>
      </c>
      <c r="AP1489" s="25">
        <v>8.370000000000001</v>
      </c>
      <c r="AQ1489" s="25">
        <v>11.16</v>
      </c>
      <c r="AR1489" s="25">
        <v>0</v>
      </c>
      <c r="AS1489" s="25">
        <v>17.670000000000002</v>
      </c>
      <c r="AT1489" s="25">
        <v>0</v>
      </c>
      <c r="AU1489" s="25">
        <v>0</v>
      </c>
      <c r="AV1489" s="25">
        <v>40.92</v>
      </c>
      <c r="AW1489" s="25">
        <v>29.76</v>
      </c>
      <c r="AX1489" s="25">
        <v>0</v>
      </c>
      <c r="AY1489" s="25">
        <v>25.110000000000003</v>
      </c>
      <c r="AZ1489" s="25">
        <v>36.270000000000003</v>
      </c>
      <c r="BA1489" s="25">
        <v>0</v>
      </c>
      <c r="BB1489" s="25">
        <v>2.79</v>
      </c>
      <c r="BC1489" s="25">
        <v>27.900000000000002</v>
      </c>
      <c r="BD1489" s="25">
        <v>0</v>
      </c>
      <c r="BE1489" s="25">
        <v>3.72</v>
      </c>
      <c r="BF1489" s="25">
        <v>15.81</v>
      </c>
      <c r="BG1489" s="25">
        <v>4.6500000000000004</v>
      </c>
      <c r="BH1489" s="25">
        <v>39.99</v>
      </c>
      <c r="BI1489" s="25">
        <v>13.950000000000001</v>
      </c>
      <c r="BJ1489" s="25">
        <v>15.81</v>
      </c>
      <c r="BK1489" s="25">
        <v>22.32</v>
      </c>
      <c r="BL1489" s="25">
        <v>26.040000000000003</v>
      </c>
      <c r="BM1489" s="25">
        <v>9.3000000000000007</v>
      </c>
      <c r="BN1489" s="25">
        <v>0</v>
      </c>
      <c r="BO1489" t="s">
        <v>40</v>
      </c>
    </row>
    <row r="1490" spans="1:67" x14ac:dyDescent="0.25">
      <c r="A1490" s="6">
        <v>45175</v>
      </c>
      <c r="B1490" t="s">
        <v>15</v>
      </c>
      <c r="C1490">
        <v>6</v>
      </c>
      <c r="D1490">
        <f t="shared" si="160"/>
        <v>672.3900000000001</v>
      </c>
      <c r="E1490">
        <f t="shared" si="161"/>
        <v>209.25</v>
      </c>
      <c r="F1490">
        <f t="shared" si="162"/>
        <v>190.65</v>
      </c>
      <c r="G1490">
        <f t="shared" si="163"/>
        <v>148.80000000000001</v>
      </c>
      <c r="H1490">
        <f t="shared" si="164"/>
        <v>123.69000000000003</v>
      </c>
      <c r="I1490">
        <v>0</v>
      </c>
      <c r="J1490" s="22">
        <v>0.78120000000000001</v>
      </c>
      <c r="K1490" s="22">
        <v>0.63240000000000007</v>
      </c>
      <c r="L1490" s="22">
        <v>0.72540000000000004</v>
      </c>
      <c r="M1490" s="22">
        <v>0.2046</v>
      </c>
      <c r="N1490" s="22">
        <v>0.76260000000000006</v>
      </c>
      <c r="O1490" s="24">
        <v>0.26040000000000002</v>
      </c>
      <c r="P1490" s="24">
        <v>0.74400000000000011</v>
      </c>
      <c r="Q1490" s="24">
        <v>0.6231000000000001</v>
      </c>
      <c r="R1490" s="24">
        <v>0.85560000000000003</v>
      </c>
      <c r="S1490" s="24">
        <v>0.43710000000000004</v>
      </c>
      <c r="T1490" s="24">
        <v>0.58590000000000009</v>
      </c>
      <c r="U1490" s="24">
        <v>0.45569999999999999</v>
      </c>
      <c r="V1490" s="24">
        <v>0.93</v>
      </c>
      <c r="W1490" s="24">
        <v>0.88350000000000006</v>
      </c>
      <c r="X1490" s="24">
        <v>0.40920000000000001</v>
      </c>
      <c r="Y1490" s="24">
        <v>0.71610000000000007</v>
      </c>
      <c r="Z1490" s="24">
        <v>0.87420000000000009</v>
      </c>
      <c r="AA1490" s="25">
        <v>42.78</v>
      </c>
      <c r="AB1490" s="25">
        <v>0</v>
      </c>
      <c r="AC1490" s="25">
        <v>35.340000000000003</v>
      </c>
      <c r="AD1490" s="25">
        <v>30.69</v>
      </c>
      <c r="AE1490" s="25">
        <v>12.09</v>
      </c>
      <c r="AF1490" s="25">
        <v>0</v>
      </c>
      <c r="AG1490" s="25">
        <v>51.150000000000006</v>
      </c>
      <c r="AH1490" s="25">
        <v>18.600000000000001</v>
      </c>
      <c r="AI1490" s="25">
        <v>0</v>
      </c>
      <c r="AJ1490" s="25">
        <v>0</v>
      </c>
      <c r="AK1490" s="25">
        <v>18.600000000000001</v>
      </c>
      <c r="AL1490" s="25">
        <v>18.600000000000001</v>
      </c>
      <c r="AM1490" s="25">
        <v>28.830000000000002</v>
      </c>
      <c r="AN1490" s="25">
        <v>32.550000000000004</v>
      </c>
      <c r="AO1490" s="25">
        <v>0</v>
      </c>
      <c r="AP1490" s="25">
        <v>8.370000000000001</v>
      </c>
      <c r="AQ1490" s="25">
        <v>15.81</v>
      </c>
      <c r="AR1490" s="25">
        <v>1.86</v>
      </c>
      <c r="AS1490" s="25">
        <v>7.44</v>
      </c>
      <c r="AT1490" s="25">
        <v>10.23</v>
      </c>
      <c r="AU1490" s="25">
        <v>13.950000000000001</v>
      </c>
      <c r="AV1490" s="25">
        <v>25.110000000000003</v>
      </c>
      <c r="AW1490" s="25">
        <v>0</v>
      </c>
      <c r="AX1490" s="25">
        <v>12.09</v>
      </c>
      <c r="AY1490" s="25">
        <v>0</v>
      </c>
      <c r="AZ1490" s="25">
        <v>37.200000000000003</v>
      </c>
      <c r="BA1490" s="25">
        <v>21.39</v>
      </c>
      <c r="BB1490" s="25">
        <v>19.53</v>
      </c>
      <c r="BC1490" s="25">
        <v>0</v>
      </c>
      <c r="BD1490" s="25">
        <v>19.53</v>
      </c>
      <c r="BE1490" s="25">
        <v>0</v>
      </c>
      <c r="BF1490" s="25">
        <v>13.950000000000001</v>
      </c>
      <c r="BG1490" s="25">
        <v>12.09</v>
      </c>
      <c r="BH1490" s="25">
        <v>31.62</v>
      </c>
      <c r="BI1490" s="25">
        <v>31.62</v>
      </c>
      <c r="BJ1490" s="25">
        <v>31.62</v>
      </c>
      <c r="BK1490" s="25">
        <v>13.020000000000001</v>
      </c>
      <c r="BL1490" s="25">
        <v>22.32</v>
      </c>
      <c r="BM1490" s="25">
        <v>37.200000000000003</v>
      </c>
      <c r="BN1490" s="25">
        <v>15.81</v>
      </c>
      <c r="BO1490" t="s">
        <v>40</v>
      </c>
    </row>
    <row r="1491" spans="1:67" x14ac:dyDescent="0.25">
      <c r="A1491" s="6">
        <v>45176</v>
      </c>
      <c r="B1491" t="s">
        <v>15</v>
      </c>
      <c r="C1491">
        <v>7</v>
      </c>
      <c r="D1491">
        <f t="shared" si="160"/>
        <v>425.01</v>
      </c>
      <c r="E1491">
        <f t="shared" si="161"/>
        <v>119.97</v>
      </c>
      <c r="F1491">
        <f t="shared" si="162"/>
        <v>159.03000000000003</v>
      </c>
      <c r="G1491">
        <f t="shared" si="163"/>
        <v>62.31</v>
      </c>
      <c r="H1491">
        <f t="shared" si="164"/>
        <v>83.700000000000017</v>
      </c>
      <c r="I1491">
        <v>0</v>
      </c>
      <c r="J1491" s="22">
        <v>0.5766</v>
      </c>
      <c r="K1491" s="22">
        <v>0.44640000000000002</v>
      </c>
      <c r="L1491" s="22">
        <v>0.66959999999999997</v>
      </c>
      <c r="M1491" s="22">
        <v>0.64170000000000005</v>
      </c>
      <c r="N1491" s="22">
        <v>0.35340000000000005</v>
      </c>
      <c r="O1491" s="24">
        <v>0.81840000000000002</v>
      </c>
      <c r="P1491" s="24">
        <v>0.35340000000000005</v>
      </c>
      <c r="Q1491" s="24">
        <v>0.55800000000000005</v>
      </c>
      <c r="R1491" s="24">
        <v>0.68820000000000003</v>
      </c>
      <c r="S1491" s="24">
        <v>0.26040000000000002</v>
      </c>
      <c r="T1491" s="24">
        <v>0.40920000000000001</v>
      </c>
      <c r="U1491" s="24">
        <v>0.88350000000000006</v>
      </c>
      <c r="V1491" s="24">
        <v>0.83700000000000008</v>
      </c>
      <c r="W1491" s="24">
        <v>0.2883</v>
      </c>
      <c r="X1491" s="24">
        <v>0.89280000000000004</v>
      </c>
      <c r="Y1491" s="24">
        <v>0.85560000000000003</v>
      </c>
      <c r="Z1491" s="24">
        <v>0.76260000000000006</v>
      </c>
      <c r="AA1491" s="25">
        <v>13.020000000000001</v>
      </c>
      <c r="AB1491" s="25">
        <v>24.18</v>
      </c>
      <c r="AC1491" s="25">
        <v>0</v>
      </c>
      <c r="AD1491" s="25">
        <v>36.270000000000003</v>
      </c>
      <c r="AE1491" s="25">
        <v>24.18</v>
      </c>
      <c r="AF1491" s="25">
        <v>4.6500000000000004</v>
      </c>
      <c r="AG1491" s="25">
        <v>0</v>
      </c>
      <c r="AH1491" s="25">
        <v>13.950000000000001</v>
      </c>
      <c r="AI1491" s="25">
        <v>25.110000000000003</v>
      </c>
      <c r="AJ1491" s="25">
        <v>17.670000000000002</v>
      </c>
      <c r="AK1491" s="25">
        <v>8.370000000000001</v>
      </c>
      <c r="AL1491" s="25">
        <v>27.900000000000002</v>
      </c>
      <c r="AM1491" s="25">
        <v>10.23</v>
      </c>
      <c r="AN1491" s="25">
        <v>0</v>
      </c>
      <c r="AO1491" s="25">
        <v>8.370000000000001</v>
      </c>
      <c r="AP1491" s="25">
        <v>0</v>
      </c>
      <c r="AQ1491" s="25">
        <v>13.020000000000001</v>
      </c>
      <c r="AR1491" s="25">
        <v>23.25</v>
      </c>
      <c r="AS1491" s="25">
        <v>0.93</v>
      </c>
      <c r="AT1491" s="25">
        <v>0</v>
      </c>
      <c r="AU1491" s="25">
        <v>1.86</v>
      </c>
      <c r="AV1491" s="25">
        <v>26.040000000000003</v>
      </c>
      <c r="AW1491" s="25">
        <v>8.370000000000001</v>
      </c>
      <c r="AX1491" s="25">
        <v>6.5100000000000007</v>
      </c>
      <c r="AY1491" s="25">
        <v>0</v>
      </c>
      <c r="AZ1491" s="25">
        <v>8.370000000000001</v>
      </c>
      <c r="BA1491" s="25">
        <v>3.72</v>
      </c>
      <c r="BB1491" s="25">
        <v>0</v>
      </c>
      <c r="BC1491" s="25">
        <v>0</v>
      </c>
      <c r="BD1491" s="25">
        <v>7.44</v>
      </c>
      <c r="BE1491" s="25">
        <v>1.86</v>
      </c>
      <c r="BF1491" s="25">
        <v>26.040000000000003</v>
      </c>
      <c r="BG1491" s="25">
        <v>25.110000000000003</v>
      </c>
      <c r="BH1491" s="25">
        <v>2.79</v>
      </c>
      <c r="BI1491" s="25">
        <v>0</v>
      </c>
      <c r="BJ1491" s="25">
        <v>4.6500000000000004</v>
      </c>
      <c r="BK1491" s="25">
        <v>13.950000000000001</v>
      </c>
      <c r="BL1491" s="25">
        <v>0</v>
      </c>
      <c r="BM1491" s="25">
        <v>18.600000000000001</v>
      </c>
      <c r="BN1491" s="25">
        <v>26.970000000000002</v>
      </c>
      <c r="BO1491" t="s">
        <v>40</v>
      </c>
    </row>
    <row r="1492" spans="1:67" x14ac:dyDescent="0.25">
      <c r="A1492" s="6">
        <v>45177</v>
      </c>
      <c r="B1492" t="s">
        <v>15</v>
      </c>
      <c r="C1492">
        <v>8</v>
      </c>
      <c r="D1492">
        <f t="shared" si="160"/>
        <v>443.61</v>
      </c>
      <c r="E1492">
        <f t="shared" si="161"/>
        <v>131.13</v>
      </c>
      <c r="F1492">
        <f t="shared" si="162"/>
        <v>98.579999999999984</v>
      </c>
      <c r="G1492">
        <f t="shared" si="163"/>
        <v>94.86</v>
      </c>
      <c r="H1492">
        <f t="shared" si="164"/>
        <v>119.04</v>
      </c>
      <c r="I1492">
        <v>0</v>
      </c>
      <c r="J1492" s="22">
        <v>0.63240000000000007</v>
      </c>
      <c r="K1492" s="22">
        <v>0.46500000000000002</v>
      </c>
      <c r="L1492" s="22">
        <v>0.79980000000000007</v>
      </c>
      <c r="M1492" s="22">
        <v>0.83700000000000008</v>
      </c>
      <c r="N1492" s="22">
        <v>0.85560000000000003</v>
      </c>
      <c r="O1492" s="24">
        <v>0.64170000000000005</v>
      </c>
      <c r="P1492" s="24">
        <v>0.56730000000000003</v>
      </c>
      <c r="Q1492" s="24">
        <v>0.47430000000000005</v>
      </c>
      <c r="R1492" s="24">
        <v>0.5766</v>
      </c>
      <c r="S1492" s="24">
        <v>0.56730000000000003</v>
      </c>
      <c r="T1492" s="24">
        <v>0.66959999999999997</v>
      </c>
      <c r="U1492" s="24">
        <v>0.51150000000000007</v>
      </c>
      <c r="V1492" s="24">
        <v>0.27900000000000003</v>
      </c>
      <c r="W1492" s="24">
        <v>0.65100000000000013</v>
      </c>
      <c r="X1492" s="24">
        <v>0.67890000000000006</v>
      </c>
      <c r="Y1492" s="24">
        <v>0.43710000000000004</v>
      </c>
      <c r="Z1492" s="24">
        <v>0.81840000000000002</v>
      </c>
      <c r="AA1492" s="25">
        <v>0.93</v>
      </c>
      <c r="AB1492" s="25">
        <v>22.32</v>
      </c>
      <c r="AC1492" s="25">
        <v>3.72</v>
      </c>
      <c r="AD1492" s="25">
        <v>4.6500000000000004</v>
      </c>
      <c r="AE1492" s="25">
        <v>27.900000000000002</v>
      </c>
      <c r="AF1492" s="25">
        <v>3.72</v>
      </c>
      <c r="AG1492" s="25">
        <v>14.88</v>
      </c>
      <c r="AH1492" s="25">
        <v>0</v>
      </c>
      <c r="AI1492" s="25">
        <v>7.44</v>
      </c>
      <c r="AJ1492" s="25">
        <v>13.020000000000001</v>
      </c>
      <c r="AK1492" s="25">
        <v>0</v>
      </c>
      <c r="AL1492" s="25">
        <v>0.93</v>
      </c>
      <c r="AM1492" s="25">
        <v>21.39</v>
      </c>
      <c r="AN1492" s="25">
        <v>24.18</v>
      </c>
      <c r="AO1492" s="25">
        <v>6.5100000000000007</v>
      </c>
      <c r="AP1492" s="25">
        <v>10.23</v>
      </c>
      <c r="AQ1492" s="25">
        <v>29.76</v>
      </c>
      <c r="AR1492" s="25">
        <v>6.5100000000000007</v>
      </c>
      <c r="AS1492" s="25">
        <v>0</v>
      </c>
      <c r="AT1492" s="25">
        <v>19.53</v>
      </c>
      <c r="AU1492" s="25">
        <v>0</v>
      </c>
      <c r="AV1492" s="25">
        <v>12.09</v>
      </c>
      <c r="AW1492" s="25">
        <v>13.020000000000001</v>
      </c>
      <c r="AX1492" s="25">
        <v>2.79</v>
      </c>
      <c r="AY1492" s="25">
        <v>8.370000000000001</v>
      </c>
      <c r="AZ1492" s="25">
        <v>33.480000000000004</v>
      </c>
      <c r="BA1492" s="25">
        <v>0</v>
      </c>
      <c r="BB1492" s="25">
        <v>11.16</v>
      </c>
      <c r="BC1492" s="25">
        <v>13.950000000000001</v>
      </c>
      <c r="BD1492" s="25">
        <v>0</v>
      </c>
      <c r="BE1492" s="25">
        <v>15.81</v>
      </c>
      <c r="BF1492" s="25">
        <v>30.69</v>
      </c>
      <c r="BG1492" s="25">
        <v>6.5100000000000007</v>
      </c>
      <c r="BH1492" s="25">
        <v>6.5100000000000007</v>
      </c>
      <c r="BI1492" s="25">
        <v>2.79</v>
      </c>
      <c r="BJ1492" s="25">
        <v>12.09</v>
      </c>
      <c r="BK1492" s="25">
        <v>18.600000000000001</v>
      </c>
      <c r="BL1492" s="25">
        <v>25.110000000000003</v>
      </c>
      <c r="BM1492" s="25">
        <v>13.020000000000001</v>
      </c>
      <c r="BN1492" s="25">
        <v>0</v>
      </c>
      <c r="BO1492" t="s">
        <v>40</v>
      </c>
    </row>
    <row r="1493" spans="1:67" x14ac:dyDescent="0.25">
      <c r="A1493" s="6">
        <v>45178</v>
      </c>
      <c r="B1493" t="s">
        <v>15</v>
      </c>
      <c r="C1493">
        <v>9</v>
      </c>
      <c r="D1493">
        <f t="shared" si="160"/>
        <v>449.19000000000005</v>
      </c>
      <c r="E1493">
        <f t="shared" si="161"/>
        <v>126.48</v>
      </c>
      <c r="F1493">
        <f t="shared" si="162"/>
        <v>103.22999999999999</v>
      </c>
      <c r="G1493">
        <f t="shared" si="163"/>
        <v>122.76000000000008</v>
      </c>
      <c r="H1493">
        <f t="shared" si="164"/>
        <v>96.720000000000013</v>
      </c>
      <c r="I1493">
        <v>0</v>
      </c>
      <c r="J1493" s="22">
        <v>0.41850000000000004</v>
      </c>
      <c r="K1493" s="22">
        <v>0.79049999999999998</v>
      </c>
      <c r="L1493" s="22">
        <v>0.70680000000000009</v>
      </c>
      <c r="M1493" s="22">
        <v>0.24180000000000001</v>
      </c>
      <c r="N1493" s="22">
        <v>0.78120000000000001</v>
      </c>
      <c r="O1493" s="24">
        <v>0.70680000000000009</v>
      </c>
      <c r="P1493" s="24">
        <v>0.58590000000000009</v>
      </c>
      <c r="Q1493" s="24">
        <v>0.63240000000000007</v>
      </c>
      <c r="R1493" s="24">
        <v>0.54869999999999997</v>
      </c>
      <c r="S1493" s="24">
        <v>0.5766</v>
      </c>
      <c r="T1493" s="24">
        <v>0.72540000000000004</v>
      </c>
      <c r="U1493" s="24">
        <v>0.71610000000000007</v>
      </c>
      <c r="V1493" s="24">
        <v>0.91139999999999999</v>
      </c>
      <c r="W1493" s="24">
        <v>0.52080000000000004</v>
      </c>
      <c r="X1493" s="24">
        <v>0.70680000000000009</v>
      </c>
      <c r="Y1493" s="24">
        <v>0.79980000000000007</v>
      </c>
      <c r="Z1493" s="24">
        <v>0.86490000000000011</v>
      </c>
      <c r="AA1493" s="25">
        <v>18.600000000000001</v>
      </c>
      <c r="AB1493" s="25">
        <v>3.72</v>
      </c>
      <c r="AC1493" s="25">
        <v>8.370000000000001</v>
      </c>
      <c r="AD1493" s="25">
        <v>9.3000000000000007</v>
      </c>
      <c r="AE1493" s="25">
        <v>12.09</v>
      </c>
      <c r="AF1493" s="25">
        <v>9.3000000000000007</v>
      </c>
      <c r="AG1493" s="25">
        <v>23.25</v>
      </c>
      <c r="AH1493" s="25">
        <v>0</v>
      </c>
      <c r="AI1493" s="25">
        <v>1.86</v>
      </c>
      <c r="AJ1493" s="25">
        <v>16.740000000000002</v>
      </c>
      <c r="AK1493" s="25">
        <v>0</v>
      </c>
      <c r="AL1493" s="25">
        <v>13.950000000000001</v>
      </c>
      <c r="AM1493" s="25">
        <v>0</v>
      </c>
      <c r="AN1493" s="25">
        <v>18.600000000000001</v>
      </c>
      <c r="AO1493" s="25">
        <v>0</v>
      </c>
      <c r="AP1493" s="25">
        <v>22.32</v>
      </c>
      <c r="AQ1493" s="25">
        <v>0</v>
      </c>
      <c r="AR1493" s="25">
        <v>16.740000000000002</v>
      </c>
      <c r="AS1493" s="25">
        <v>14.88</v>
      </c>
      <c r="AT1493" s="25">
        <v>10.23</v>
      </c>
      <c r="AU1493" s="25">
        <v>11.16</v>
      </c>
      <c r="AV1493" s="25">
        <v>0</v>
      </c>
      <c r="AW1493" s="25">
        <v>10.23</v>
      </c>
      <c r="AX1493" s="25">
        <v>13.020000000000001</v>
      </c>
      <c r="AY1493" s="25">
        <v>28.830000000000002</v>
      </c>
      <c r="AZ1493" s="25">
        <v>2.79</v>
      </c>
      <c r="BA1493" s="25">
        <v>29.76</v>
      </c>
      <c r="BB1493" s="25">
        <v>0</v>
      </c>
      <c r="BC1493" s="25">
        <v>16.740000000000002</v>
      </c>
      <c r="BD1493" s="25">
        <v>10.230000000000054</v>
      </c>
      <c r="BE1493" s="25">
        <v>21.39</v>
      </c>
      <c r="BF1493" s="25">
        <v>9.3000000000000007</v>
      </c>
      <c r="BG1493" s="25">
        <v>9.3000000000000007</v>
      </c>
      <c r="BH1493" s="25">
        <v>11.16</v>
      </c>
      <c r="BI1493" s="25">
        <v>0</v>
      </c>
      <c r="BJ1493" s="25">
        <v>25.110000000000003</v>
      </c>
      <c r="BK1493" s="25">
        <v>0</v>
      </c>
      <c r="BL1493" s="25">
        <v>0</v>
      </c>
      <c r="BM1493" s="25">
        <v>39.06</v>
      </c>
      <c r="BN1493" s="25">
        <v>11.16</v>
      </c>
      <c r="BO1493" t="s">
        <v>40</v>
      </c>
    </row>
    <row r="1494" spans="1:67" x14ac:dyDescent="0.25">
      <c r="A1494" s="6">
        <v>45179</v>
      </c>
      <c r="B1494" t="s">
        <v>15</v>
      </c>
      <c r="C1494">
        <v>10</v>
      </c>
      <c r="D1494">
        <f t="shared" si="160"/>
        <v>446.40000000000003</v>
      </c>
      <c r="E1494">
        <f t="shared" si="161"/>
        <v>112.53000000000002</v>
      </c>
      <c r="F1494">
        <f t="shared" si="162"/>
        <v>89.28</v>
      </c>
      <c r="G1494">
        <f t="shared" si="163"/>
        <v>64.17</v>
      </c>
      <c r="H1494">
        <f t="shared" si="164"/>
        <v>180.42000000000002</v>
      </c>
      <c r="I1494">
        <v>0</v>
      </c>
      <c r="J1494" s="22">
        <v>0.32550000000000007</v>
      </c>
      <c r="K1494" s="22">
        <v>0.65100000000000013</v>
      </c>
      <c r="L1494" s="22">
        <v>0.74400000000000011</v>
      </c>
      <c r="M1494" s="22">
        <v>0.44640000000000002</v>
      </c>
      <c r="N1494" s="22">
        <v>0.46500000000000002</v>
      </c>
      <c r="O1494" s="24">
        <v>0.81840000000000002</v>
      </c>
      <c r="P1494" s="24">
        <v>0.89280000000000004</v>
      </c>
      <c r="Q1494" s="24">
        <v>0.83700000000000008</v>
      </c>
      <c r="R1494" s="24">
        <v>0.43710000000000004</v>
      </c>
      <c r="S1494" s="24">
        <v>0.72540000000000004</v>
      </c>
      <c r="T1494" s="24">
        <v>0.59520000000000006</v>
      </c>
      <c r="U1494" s="24">
        <v>0.83700000000000008</v>
      </c>
      <c r="V1494" s="24">
        <v>0.93</v>
      </c>
      <c r="W1494" s="24">
        <v>0.87420000000000009</v>
      </c>
      <c r="X1494" s="24">
        <v>0.68820000000000003</v>
      </c>
      <c r="Y1494" s="24">
        <v>0.58590000000000009</v>
      </c>
      <c r="Z1494" s="24">
        <v>0.66959999999999997</v>
      </c>
      <c r="AA1494" s="25">
        <v>0</v>
      </c>
      <c r="AB1494" s="25">
        <v>20.46</v>
      </c>
      <c r="AC1494" s="25">
        <v>0</v>
      </c>
      <c r="AD1494" s="25">
        <v>10.23</v>
      </c>
      <c r="AE1494" s="25">
        <v>0</v>
      </c>
      <c r="AF1494" s="25">
        <v>4.6500000000000004</v>
      </c>
      <c r="AG1494" s="25">
        <v>7.44</v>
      </c>
      <c r="AH1494" s="25">
        <v>0</v>
      </c>
      <c r="AI1494" s="25">
        <v>46.5</v>
      </c>
      <c r="AJ1494" s="25">
        <v>0</v>
      </c>
      <c r="AK1494" s="25">
        <v>8.370000000000001</v>
      </c>
      <c r="AL1494" s="25">
        <v>0.93</v>
      </c>
      <c r="AM1494" s="25">
        <v>15.81</v>
      </c>
      <c r="AN1494" s="25">
        <v>38.130000000000003</v>
      </c>
      <c r="AO1494" s="25">
        <v>10.23</v>
      </c>
      <c r="AP1494" s="25">
        <v>28.830000000000002</v>
      </c>
      <c r="AQ1494" s="25">
        <v>27.900000000000002</v>
      </c>
      <c r="AR1494" s="25">
        <v>10.23</v>
      </c>
      <c r="AS1494" s="25">
        <v>0</v>
      </c>
      <c r="AT1494" s="25">
        <v>48.36</v>
      </c>
      <c r="AU1494" s="25">
        <v>22.32</v>
      </c>
      <c r="AV1494" s="25">
        <v>0</v>
      </c>
      <c r="AW1494" s="25">
        <v>6.5100000000000007</v>
      </c>
      <c r="AX1494" s="25">
        <v>0</v>
      </c>
      <c r="AY1494" s="25">
        <v>6.5100000000000007</v>
      </c>
      <c r="AZ1494" s="25">
        <v>2.79</v>
      </c>
      <c r="BA1494" s="25">
        <v>0</v>
      </c>
      <c r="BB1494" s="25">
        <v>6.5100000000000007</v>
      </c>
      <c r="BC1494" s="25">
        <v>0</v>
      </c>
      <c r="BD1494" s="25">
        <v>19.53</v>
      </c>
      <c r="BE1494" s="25">
        <v>29.76</v>
      </c>
      <c r="BF1494" s="25">
        <v>0</v>
      </c>
      <c r="BG1494" s="25">
        <v>22.32</v>
      </c>
      <c r="BH1494" s="25">
        <v>0</v>
      </c>
      <c r="BI1494" s="25">
        <v>0</v>
      </c>
      <c r="BJ1494" s="25">
        <v>22.32</v>
      </c>
      <c r="BK1494" s="25">
        <v>4.6500000000000004</v>
      </c>
      <c r="BL1494" s="25">
        <v>0</v>
      </c>
      <c r="BM1494" s="25">
        <v>33.480000000000004</v>
      </c>
      <c r="BN1494" s="25">
        <v>0</v>
      </c>
      <c r="BO1494" t="s">
        <v>40</v>
      </c>
    </row>
    <row r="1495" spans="1:67" x14ac:dyDescent="0.25">
      <c r="A1495" s="6">
        <v>45180</v>
      </c>
      <c r="B1495" t="s">
        <v>15</v>
      </c>
      <c r="C1495">
        <v>11</v>
      </c>
      <c r="D1495">
        <f t="shared" si="160"/>
        <v>351.54</v>
      </c>
      <c r="E1495">
        <f t="shared" si="161"/>
        <v>69.75</v>
      </c>
      <c r="F1495">
        <f t="shared" si="162"/>
        <v>101.37000000000005</v>
      </c>
      <c r="G1495">
        <f t="shared" si="163"/>
        <v>75.330000000000013</v>
      </c>
      <c r="H1495">
        <f t="shared" si="164"/>
        <v>105.08999999999996</v>
      </c>
      <c r="I1495">
        <v>0</v>
      </c>
      <c r="J1495" s="22">
        <v>0.39990000000000003</v>
      </c>
      <c r="K1495" s="22">
        <v>0.53010000000000013</v>
      </c>
      <c r="L1495" s="22">
        <v>0.74400000000000011</v>
      </c>
      <c r="M1495" s="22">
        <v>0.60450000000000004</v>
      </c>
      <c r="N1495" s="22">
        <v>0.27900000000000003</v>
      </c>
      <c r="O1495" s="24">
        <v>0.78120000000000001</v>
      </c>
      <c r="P1495" s="24">
        <v>0.52080000000000004</v>
      </c>
      <c r="Q1495" s="24">
        <v>0.56730000000000003</v>
      </c>
      <c r="R1495" s="24">
        <v>0.79980000000000007</v>
      </c>
      <c r="S1495" s="24">
        <v>0.63240000000000007</v>
      </c>
      <c r="T1495" s="24">
        <v>0.58590000000000009</v>
      </c>
      <c r="U1495" s="24">
        <v>0.41850000000000004</v>
      </c>
      <c r="V1495" s="24">
        <v>0.91139999999999999</v>
      </c>
      <c r="W1495" s="24">
        <v>0.52080000000000004</v>
      </c>
      <c r="X1495" s="24">
        <v>0.52080000000000004</v>
      </c>
      <c r="Y1495" s="24">
        <v>0.33479999999999999</v>
      </c>
      <c r="Z1495" s="24">
        <v>0.23250000000000001</v>
      </c>
      <c r="AA1495" s="25">
        <v>10.23</v>
      </c>
      <c r="AB1495" s="25">
        <v>4.6500000000000004</v>
      </c>
      <c r="AC1495" s="25">
        <v>39.06</v>
      </c>
      <c r="AD1495" s="25">
        <v>13.950000000000001</v>
      </c>
      <c r="AE1495" s="25">
        <v>0</v>
      </c>
      <c r="AF1495" s="25">
        <v>2.7900000000000529</v>
      </c>
      <c r="AG1495" s="25">
        <v>2.79</v>
      </c>
      <c r="AH1495" s="25">
        <v>3.72</v>
      </c>
      <c r="AI1495" s="25">
        <v>14.88</v>
      </c>
      <c r="AJ1495" s="25">
        <v>9.3000000000000007</v>
      </c>
      <c r="AK1495" s="25">
        <v>0</v>
      </c>
      <c r="AL1495" s="25">
        <v>0.93</v>
      </c>
      <c r="AM1495" s="25">
        <v>4.6500000000000004</v>
      </c>
      <c r="AN1495" s="25">
        <v>21.39</v>
      </c>
      <c r="AO1495" s="25">
        <v>10.229999999999947</v>
      </c>
      <c r="AP1495" s="25">
        <v>0</v>
      </c>
      <c r="AQ1495" s="25">
        <v>31.62</v>
      </c>
      <c r="AR1495" s="25">
        <v>0</v>
      </c>
      <c r="AS1495" s="25">
        <v>26.040000000000003</v>
      </c>
      <c r="AT1495" s="25">
        <v>10.23</v>
      </c>
      <c r="AU1495" s="25">
        <v>0</v>
      </c>
      <c r="AV1495" s="25">
        <v>14.88</v>
      </c>
      <c r="AW1495" s="25">
        <v>18.600000000000001</v>
      </c>
      <c r="AX1495" s="25">
        <v>0</v>
      </c>
      <c r="AY1495" s="25">
        <v>7.44</v>
      </c>
      <c r="AZ1495" s="25">
        <v>0.93</v>
      </c>
      <c r="BA1495" s="25">
        <v>0</v>
      </c>
      <c r="BB1495" s="25">
        <v>0</v>
      </c>
      <c r="BC1495" s="25">
        <v>15.81</v>
      </c>
      <c r="BD1495" s="25">
        <v>17.670000000000002</v>
      </c>
      <c r="BE1495" s="25">
        <v>6.5100000000000007</v>
      </c>
      <c r="BF1495" s="25">
        <v>12.09</v>
      </c>
      <c r="BG1495" s="25">
        <v>1.86</v>
      </c>
      <c r="BH1495" s="25">
        <v>0</v>
      </c>
      <c r="BI1495" s="25">
        <v>0</v>
      </c>
      <c r="BJ1495" s="25">
        <v>5.58</v>
      </c>
      <c r="BK1495" s="25">
        <v>9.3000000000000007</v>
      </c>
      <c r="BL1495" s="25">
        <v>34.410000000000004</v>
      </c>
      <c r="BM1495" s="25">
        <v>0</v>
      </c>
      <c r="BN1495" s="25">
        <v>0</v>
      </c>
      <c r="BO1495" t="s">
        <v>40</v>
      </c>
    </row>
    <row r="1496" spans="1:67" x14ac:dyDescent="0.25">
      <c r="A1496" s="6">
        <v>45181</v>
      </c>
      <c r="B1496" t="s">
        <v>15</v>
      </c>
      <c r="C1496">
        <v>12</v>
      </c>
      <c r="D1496">
        <f t="shared" si="160"/>
        <v>367.35000000000019</v>
      </c>
      <c r="E1496">
        <f t="shared" si="161"/>
        <v>130.20000000000002</v>
      </c>
      <c r="F1496">
        <f t="shared" si="162"/>
        <v>69.750000000000014</v>
      </c>
      <c r="G1496">
        <f t="shared" si="163"/>
        <v>117.18000000000012</v>
      </c>
      <c r="H1496">
        <f t="shared" si="164"/>
        <v>50.220000000000006</v>
      </c>
      <c r="I1496">
        <v>0</v>
      </c>
      <c r="J1496" s="22">
        <v>0.79980000000000007</v>
      </c>
      <c r="K1496" s="22">
        <v>0.23250000000000001</v>
      </c>
      <c r="L1496" s="22">
        <v>0.44640000000000002</v>
      </c>
      <c r="M1496" s="22">
        <v>0.60450000000000004</v>
      </c>
      <c r="N1496" s="22">
        <v>0.84630000000000005</v>
      </c>
      <c r="O1496" s="24">
        <v>0.6231000000000001</v>
      </c>
      <c r="P1496" s="24">
        <v>0.56730000000000003</v>
      </c>
      <c r="Q1496" s="24">
        <v>0.26040000000000002</v>
      </c>
      <c r="R1496" s="24">
        <v>0.80910000000000004</v>
      </c>
      <c r="S1496" s="24">
        <v>0.61380000000000001</v>
      </c>
      <c r="T1496" s="24">
        <v>0.92070000000000007</v>
      </c>
      <c r="U1496" s="24">
        <v>0.73470000000000002</v>
      </c>
      <c r="V1496" s="24">
        <v>0.50220000000000009</v>
      </c>
      <c r="W1496" s="24">
        <v>0.67890000000000006</v>
      </c>
      <c r="X1496" s="24">
        <v>0.79049999999999998</v>
      </c>
      <c r="Y1496" s="24">
        <v>0.39990000000000003</v>
      </c>
      <c r="Z1496" s="24">
        <v>0.27900000000000003</v>
      </c>
      <c r="AA1496" s="25">
        <v>35.340000000000003</v>
      </c>
      <c r="AB1496" s="25">
        <v>12.09</v>
      </c>
      <c r="AC1496" s="25">
        <v>0</v>
      </c>
      <c r="AD1496" s="25">
        <v>0</v>
      </c>
      <c r="AE1496" s="25">
        <v>10.23</v>
      </c>
      <c r="AF1496" s="25">
        <v>0</v>
      </c>
      <c r="AG1496" s="25">
        <v>1.86</v>
      </c>
      <c r="AH1496" s="25">
        <v>10.23</v>
      </c>
      <c r="AI1496" s="25">
        <v>0</v>
      </c>
      <c r="AJ1496" s="25">
        <v>0</v>
      </c>
      <c r="AK1496" s="25">
        <v>29.76</v>
      </c>
      <c r="AL1496" s="25">
        <v>12.09</v>
      </c>
      <c r="AM1496" s="25">
        <v>5.58</v>
      </c>
      <c r="AN1496" s="25">
        <v>0</v>
      </c>
      <c r="AO1496" s="25">
        <v>0</v>
      </c>
      <c r="AP1496" s="25">
        <v>0</v>
      </c>
      <c r="AQ1496" s="25">
        <v>0</v>
      </c>
      <c r="AR1496" s="25">
        <v>12.09</v>
      </c>
      <c r="AS1496" s="25">
        <v>6.5100000000000007</v>
      </c>
      <c r="AT1496" s="25">
        <v>13.950000000000001</v>
      </c>
      <c r="AU1496" s="25">
        <v>17.670000000000002</v>
      </c>
      <c r="AV1496" s="25">
        <v>22.32</v>
      </c>
      <c r="AW1496" s="25">
        <v>8.370000000000001</v>
      </c>
      <c r="AX1496" s="25">
        <v>31.62</v>
      </c>
      <c r="AY1496" s="25">
        <v>0</v>
      </c>
      <c r="AZ1496" s="25">
        <v>5.58</v>
      </c>
      <c r="BA1496" s="25">
        <v>19.53</v>
      </c>
      <c r="BB1496" s="25">
        <v>4.6500000000000004</v>
      </c>
      <c r="BC1496" s="25">
        <v>6.5100000000001064</v>
      </c>
      <c r="BD1496" s="25">
        <v>0.93</v>
      </c>
      <c r="BE1496" s="25">
        <v>8.370000000000001</v>
      </c>
      <c r="BF1496" s="25">
        <v>22.32</v>
      </c>
      <c r="BG1496" s="25">
        <v>0</v>
      </c>
      <c r="BH1496" s="25">
        <v>22.32</v>
      </c>
      <c r="BI1496" s="25">
        <v>14.88</v>
      </c>
      <c r="BJ1496" s="25">
        <v>2.79</v>
      </c>
      <c r="BK1496" s="25">
        <v>37.200000000000003</v>
      </c>
      <c r="BL1496" s="25">
        <v>0</v>
      </c>
      <c r="BM1496" s="25">
        <v>16.740000000000002</v>
      </c>
      <c r="BN1496" s="25">
        <v>5.58</v>
      </c>
      <c r="BO1496" t="s">
        <v>40</v>
      </c>
    </row>
    <row r="1497" spans="1:67" x14ac:dyDescent="0.25">
      <c r="A1497" s="6">
        <v>45182</v>
      </c>
      <c r="B1497" t="s">
        <v>15</v>
      </c>
      <c r="C1497">
        <v>13</v>
      </c>
      <c r="D1497">
        <f t="shared" si="160"/>
        <v>451.05000000000007</v>
      </c>
      <c r="E1497">
        <f t="shared" si="161"/>
        <v>130.20000000000002</v>
      </c>
      <c r="F1497">
        <f t="shared" si="162"/>
        <v>121.83000000000001</v>
      </c>
      <c r="G1497">
        <f t="shared" si="163"/>
        <v>66.03</v>
      </c>
      <c r="H1497">
        <f t="shared" si="164"/>
        <v>132.99</v>
      </c>
      <c r="I1497">
        <v>0</v>
      </c>
      <c r="J1497" s="22">
        <v>0.2046</v>
      </c>
      <c r="K1497" s="22">
        <v>0.6231000000000001</v>
      </c>
      <c r="L1497" s="22">
        <v>0.66959999999999997</v>
      </c>
      <c r="M1497" s="22">
        <v>0.90210000000000001</v>
      </c>
      <c r="N1497" s="22">
        <v>0.87420000000000009</v>
      </c>
      <c r="O1497" s="24">
        <v>0.63240000000000007</v>
      </c>
      <c r="P1497" s="24">
        <v>0.68820000000000003</v>
      </c>
      <c r="Q1497" s="24">
        <v>0.50220000000000009</v>
      </c>
      <c r="R1497" s="24">
        <v>0.77190000000000014</v>
      </c>
      <c r="S1497" s="24">
        <v>0.68820000000000003</v>
      </c>
      <c r="T1497" s="24">
        <v>0.47430000000000005</v>
      </c>
      <c r="U1497" s="24">
        <v>0.41850000000000004</v>
      </c>
      <c r="V1497" s="24">
        <v>0.85560000000000003</v>
      </c>
      <c r="W1497" s="24">
        <v>0.91139999999999999</v>
      </c>
      <c r="X1497" s="24">
        <v>0.52080000000000004</v>
      </c>
      <c r="Y1497" s="24">
        <v>0.86490000000000011</v>
      </c>
      <c r="Z1497" s="24">
        <v>0.60450000000000004</v>
      </c>
      <c r="AA1497" s="25">
        <v>13.020000000000001</v>
      </c>
      <c r="AB1497" s="25">
        <v>36.270000000000003</v>
      </c>
      <c r="AC1497" s="25">
        <v>9.3000000000000007</v>
      </c>
      <c r="AD1497" s="25">
        <v>35.340000000000003</v>
      </c>
      <c r="AE1497" s="25">
        <v>21.39</v>
      </c>
      <c r="AF1497" s="25">
        <v>6.5100000000000007</v>
      </c>
      <c r="AG1497" s="25">
        <v>0</v>
      </c>
      <c r="AH1497" s="25">
        <v>0</v>
      </c>
      <c r="AI1497" s="25">
        <v>0</v>
      </c>
      <c r="AJ1497" s="25">
        <v>0</v>
      </c>
      <c r="AK1497" s="25">
        <v>9.3000000000000007</v>
      </c>
      <c r="AL1497" s="25">
        <v>0</v>
      </c>
      <c r="AM1497" s="25">
        <v>35.340000000000003</v>
      </c>
      <c r="AN1497" s="25">
        <v>0</v>
      </c>
      <c r="AO1497" s="25">
        <v>0</v>
      </c>
      <c r="AP1497" s="25">
        <v>26.970000000000002</v>
      </c>
      <c r="AQ1497" s="25">
        <v>25.110000000000003</v>
      </c>
      <c r="AR1497" s="25">
        <v>24.18</v>
      </c>
      <c r="AS1497" s="25">
        <v>0.93</v>
      </c>
      <c r="AT1497" s="25">
        <v>20.46</v>
      </c>
      <c r="AU1497" s="25">
        <v>0</v>
      </c>
      <c r="AV1497" s="25">
        <v>6.5100000000000007</v>
      </c>
      <c r="AW1497" s="25">
        <v>13.950000000000001</v>
      </c>
      <c r="AX1497" s="25">
        <v>11.16</v>
      </c>
      <c r="AY1497" s="25">
        <v>0</v>
      </c>
      <c r="AZ1497" s="25">
        <v>0</v>
      </c>
      <c r="BA1497" s="25">
        <v>8.370000000000001</v>
      </c>
      <c r="BB1497" s="25">
        <v>0.93</v>
      </c>
      <c r="BC1497" s="25">
        <v>3.72</v>
      </c>
      <c r="BD1497" s="25">
        <v>21.39</v>
      </c>
      <c r="BE1497" s="25">
        <v>19.53</v>
      </c>
      <c r="BF1497" s="25">
        <v>13.950000000000001</v>
      </c>
      <c r="BG1497" s="25">
        <v>0</v>
      </c>
      <c r="BH1497" s="25">
        <v>13.020000000000001</v>
      </c>
      <c r="BI1497" s="25">
        <v>6.5100000000000007</v>
      </c>
      <c r="BJ1497" s="25">
        <v>26.040000000000003</v>
      </c>
      <c r="BK1497" s="25">
        <v>12.09</v>
      </c>
      <c r="BL1497" s="25">
        <v>0</v>
      </c>
      <c r="BM1497" s="25">
        <v>39.06</v>
      </c>
      <c r="BN1497" s="25">
        <v>0</v>
      </c>
      <c r="BO1497" t="s">
        <v>40</v>
      </c>
    </row>
    <row r="1498" spans="1:67" x14ac:dyDescent="0.25">
      <c r="A1498" s="6">
        <v>45183</v>
      </c>
      <c r="B1498" t="s">
        <v>15</v>
      </c>
      <c r="C1498">
        <v>14</v>
      </c>
      <c r="D1498">
        <f t="shared" si="160"/>
        <v>330.15000000000015</v>
      </c>
      <c r="E1498">
        <f t="shared" si="161"/>
        <v>74.400000000000006</v>
      </c>
      <c r="F1498">
        <f t="shared" si="162"/>
        <v>63.240000000000101</v>
      </c>
      <c r="G1498">
        <f t="shared" si="163"/>
        <v>128.34000000000003</v>
      </c>
      <c r="H1498">
        <f t="shared" si="164"/>
        <v>64.17</v>
      </c>
      <c r="I1498">
        <v>0</v>
      </c>
      <c r="J1498" s="22">
        <v>0.41850000000000004</v>
      </c>
      <c r="K1498" s="22">
        <v>0.48360000000000003</v>
      </c>
      <c r="L1498" s="22">
        <v>0.77190000000000014</v>
      </c>
      <c r="M1498" s="22">
        <v>0.80910000000000004</v>
      </c>
      <c r="N1498" s="22">
        <v>0.81840000000000002</v>
      </c>
      <c r="O1498" s="24">
        <v>0.51150000000000007</v>
      </c>
      <c r="P1498" s="24">
        <v>0.61380000000000001</v>
      </c>
      <c r="Q1498" s="24">
        <v>0.25110000000000005</v>
      </c>
      <c r="R1498" s="24">
        <v>0.59520000000000006</v>
      </c>
      <c r="S1498" s="24">
        <v>0.81840000000000002</v>
      </c>
      <c r="T1498" s="24">
        <v>0.6231000000000001</v>
      </c>
      <c r="U1498" s="24">
        <v>0.73470000000000002</v>
      </c>
      <c r="V1498" s="24">
        <v>0.78120000000000001</v>
      </c>
      <c r="W1498" s="24">
        <v>0.83700000000000008</v>
      </c>
      <c r="X1498" s="24">
        <v>0.88350000000000006</v>
      </c>
      <c r="Y1498" s="24">
        <v>0.84630000000000005</v>
      </c>
      <c r="Z1498" s="24">
        <v>0.73470000000000002</v>
      </c>
      <c r="AA1498" s="25">
        <v>0</v>
      </c>
      <c r="AB1498" s="25">
        <v>24.18</v>
      </c>
      <c r="AC1498" s="25">
        <v>0</v>
      </c>
      <c r="AD1498" s="25">
        <v>24.18</v>
      </c>
      <c r="AE1498" s="25">
        <v>5.58</v>
      </c>
      <c r="AF1498" s="25">
        <v>4.6500000000000004</v>
      </c>
      <c r="AG1498" s="25">
        <v>0</v>
      </c>
      <c r="AH1498" s="25">
        <v>2.79</v>
      </c>
      <c r="AI1498" s="25">
        <v>1.8600000000001058</v>
      </c>
      <c r="AJ1498" s="25">
        <v>0</v>
      </c>
      <c r="AK1498" s="25">
        <v>0</v>
      </c>
      <c r="AL1498" s="25">
        <v>25.110000000000003</v>
      </c>
      <c r="AM1498" s="25">
        <v>0</v>
      </c>
      <c r="AN1498" s="25">
        <v>23.25</v>
      </c>
      <c r="AO1498" s="25">
        <v>0</v>
      </c>
      <c r="AP1498" s="25">
        <v>10.23</v>
      </c>
      <c r="AQ1498" s="25">
        <v>0</v>
      </c>
      <c r="AR1498" s="25">
        <v>3.72</v>
      </c>
      <c r="AS1498" s="25">
        <v>0</v>
      </c>
      <c r="AT1498" s="25">
        <v>1.86</v>
      </c>
      <c r="AU1498" s="25">
        <v>2.79</v>
      </c>
      <c r="AV1498" s="25">
        <v>22.32</v>
      </c>
      <c r="AW1498" s="25">
        <v>0</v>
      </c>
      <c r="AX1498" s="25">
        <v>14.88</v>
      </c>
      <c r="AY1498" s="25">
        <v>22.32</v>
      </c>
      <c r="AZ1498" s="25">
        <v>8.370000000000001</v>
      </c>
      <c r="BA1498" s="25">
        <v>4.6500000000000004</v>
      </c>
      <c r="BB1498" s="25">
        <v>2.79</v>
      </c>
      <c r="BC1498" s="25">
        <v>44.64</v>
      </c>
      <c r="BD1498" s="25">
        <v>5.58</v>
      </c>
      <c r="BE1498" s="25">
        <v>11.16</v>
      </c>
      <c r="BF1498" s="25">
        <v>0</v>
      </c>
      <c r="BG1498" s="25">
        <v>1.86</v>
      </c>
      <c r="BH1498" s="25">
        <v>0</v>
      </c>
      <c r="BI1498" s="25">
        <v>0.93</v>
      </c>
      <c r="BJ1498" s="25">
        <v>19.53</v>
      </c>
      <c r="BK1498" s="25">
        <v>0</v>
      </c>
      <c r="BL1498" s="25">
        <v>0.93</v>
      </c>
      <c r="BM1498" s="25">
        <v>19.53</v>
      </c>
      <c r="BN1498" s="25">
        <v>20.46</v>
      </c>
      <c r="BO1498" t="s">
        <v>40</v>
      </c>
    </row>
    <row r="1499" spans="1:67" x14ac:dyDescent="0.25">
      <c r="A1499" s="6">
        <v>45184</v>
      </c>
      <c r="B1499" t="s">
        <v>15</v>
      </c>
      <c r="C1499">
        <v>15</v>
      </c>
      <c r="D1499">
        <f t="shared" si="160"/>
        <v>588.69000000000005</v>
      </c>
      <c r="E1499">
        <f t="shared" si="161"/>
        <v>146.01000000000002</v>
      </c>
      <c r="F1499">
        <f t="shared" si="162"/>
        <v>90.210000000000008</v>
      </c>
      <c r="G1499">
        <f t="shared" si="163"/>
        <v>189.72</v>
      </c>
      <c r="H1499">
        <f t="shared" si="164"/>
        <v>162.75</v>
      </c>
      <c r="I1499">
        <v>0</v>
      </c>
      <c r="J1499" s="22">
        <v>0.18600000000000003</v>
      </c>
      <c r="K1499" s="22">
        <v>0.67890000000000006</v>
      </c>
      <c r="L1499" s="22">
        <v>0.72540000000000004</v>
      </c>
      <c r="M1499" s="22">
        <v>0.67890000000000006</v>
      </c>
      <c r="N1499" s="22">
        <v>0.87420000000000009</v>
      </c>
      <c r="O1499" s="24">
        <v>0.51150000000000007</v>
      </c>
      <c r="P1499" s="24">
        <v>0.1023</v>
      </c>
      <c r="Q1499" s="24">
        <v>0.64170000000000005</v>
      </c>
      <c r="R1499" s="24">
        <v>0.79980000000000007</v>
      </c>
      <c r="S1499" s="24">
        <v>0.6603</v>
      </c>
      <c r="T1499" s="24">
        <v>0.6603</v>
      </c>
      <c r="U1499" s="24">
        <v>0.68820000000000003</v>
      </c>
      <c r="V1499" s="24">
        <v>0.93</v>
      </c>
      <c r="W1499" s="24">
        <v>0.90210000000000001</v>
      </c>
      <c r="X1499" s="24">
        <v>0.85560000000000003</v>
      </c>
      <c r="Y1499" s="24">
        <v>0.50220000000000009</v>
      </c>
      <c r="Z1499" s="24">
        <v>0.34410000000000002</v>
      </c>
      <c r="AA1499" s="25">
        <v>0</v>
      </c>
      <c r="AB1499" s="25">
        <v>4.6500000000000004</v>
      </c>
      <c r="AC1499" s="25">
        <v>21.39</v>
      </c>
      <c r="AD1499" s="25">
        <v>0</v>
      </c>
      <c r="AE1499" s="25">
        <v>10.23</v>
      </c>
      <c r="AF1499" s="25">
        <v>20.46</v>
      </c>
      <c r="AG1499" s="25">
        <v>6.5100000000000007</v>
      </c>
      <c r="AH1499" s="25">
        <v>1.86</v>
      </c>
      <c r="AI1499" s="25">
        <v>6.5100000000000007</v>
      </c>
      <c r="AJ1499" s="25">
        <v>18.600000000000001</v>
      </c>
      <c r="AK1499" s="25">
        <v>38.130000000000003</v>
      </c>
      <c r="AL1499" s="25">
        <v>15.81</v>
      </c>
      <c r="AM1499" s="25">
        <v>0</v>
      </c>
      <c r="AN1499" s="25">
        <v>0</v>
      </c>
      <c r="AO1499" s="25">
        <v>50.220000000000006</v>
      </c>
      <c r="AP1499" s="25">
        <v>29.76</v>
      </c>
      <c r="AQ1499" s="25">
        <v>14.88</v>
      </c>
      <c r="AR1499" s="25">
        <v>16.740000000000002</v>
      </c>
      <c r="AS1499" s="25">
        <v>13.950000000000001</v>
      </c>
      <c r="AT1499" s="25">
        <v>21.39</v>
      </c>
      <c r="AU1499" s="25">
        <v>38.130000000000003</v>
      </c>
      <c r="AV1499" s="25">
        <v>7.44</v>
      </c>
      <c r="AW1499" s="25">
        <v>0</v>
      </c>
      <c r="AX1499" s="25">
        <v>45.57</v>
      </c>
      <c r="AY1499" s="25">
        <v>20.46</v>
      </c>
      <c r="AZ1499" s="25">
        <v>39.99</v>
      </c>
      <c r="BA1499" s="25">
        <v>0</v>
      </c>
      <c r="BB1499" s="25">
        <v>6.5100000000000007</v>
      </c>
      <c r="BC1499" s="25">
        <v>0</v>
      </c>
      <c r="BD1499" s="25">
        <v>31.62</v>
      </c>
      <c r="BE1499" s="25">
        <v>7.44</v>
      </c>
      <c r="BF1499" s="25">
        <v>9.3000000000000007</v>
      </c>
      <c r="BG1499" s="25">
        <v>0</v>
      </c>
      <c r="BH1499" s="25">
        <v>0</v>
      </c>
      <c r="BI1499" s="25">
        <v>33.480000000000004</v>
      </c>
      <c r="BJ1499" s="25">
        <v>49.29</v>
      </c>
      <c r="BK1499" s="25">
        <v>0</v>
      </c>
      <c r="BL1499" s="25">
        <v>21.39</v>
      </c>
      <c r="BM1499" s="25">
        <v>0</v>
      </c>
      <c r="BN1499" s="25">
        <v>25.110000000000003</v>
      </c>
      <c r="BO1499" t="s">
        <v>40</v>
      </c>
    </row>
    <row r="1500" spans="1:67" x14ac:dyDescent="0.25">
      <c r="A1500" s="6">
        <v>45185</v>
      </c>
      <c r="B1500" t="s">
        <v>15</v>
      </c>
      <c r="C1500">
        <v>16</v>
      </c>
      <c r="D1500">
        <f t="shared" si="160"/>
        <v>443.60999999999996</v>
      </c>
      <c r="E1500">
        <f t="shared" si="161"/>
        <v>138.57</v>
      </c>
      <c r="F1500">
        <f t="shared" si="162"/>
        <v>108.81</v>
      </c>
      <c r="G1500">
        <f t="shared" si="163"/>
        <v>114.39</v>
      </c>
      <c r="H1500">
        <f t="shared" si="164"/>
        <v>81.839999999999989</v>
      </c>
      <c r="I1500">
        <v>0</v>
      </c>
      <c r="J1500" s="22">
        <v>0.60450000000000004</v>
      </c>
      <c r="K1500" s="22">
        <v>0.59520000000000006</v>
      </c>
      <c r="L1500" s="22">
        <v>0.91139999999999999</v>
      </c>
      <c r="M1500" s="22">
        <v>0.81840000000000002</v>
      </c>
      <c r="N1500" s="22">
        <v>0.79980000000000007</v>
      </c>
      <c r="O1500" s="24">
        <v>0.56730000000000003</v>
      </c>
      <c r="P1500" s="24">
        <v>0.53010000000000013</v>
      </c>
      <c r="Q1500" s="24">
        <v>0.63240000000000007</v>
      </c>
      <c r="R1500" s="24">
        <v>0.39990000000000003</v>
      </c>
      <c r="S1500" s="24">
        <v>0.56730000000000003</v>
      </c>
      <c r="T1500" s="24">
        <v>0.93</v>
      </c>
      <c r="U1500" s="24">
        <v>0.91139999999999999</v>
      </c>
      <c r="V1500" s="24">
        <v>0.80910000000000004</v>
      </c>
      <c r="W1500" s="24">
        <v>0.63240000000000007</v>
      </c>
      <c r="X1500" s="24">
        <v>0.87420000000000009</v>
      </c>
      <c r="Y1500" s="24">
        <v>0.6231000000000001</v>
      </c>
      <c r="Z1500" s="24">
        <v>0.72540000000000004</v>
      </c>
      <c r="AA1500" s="25">
        <v>20.46</v>
      </c>
      <c r="AB1500" s="25">
        <v>0</v>
      </c>
      <c r="AC1500" s="25">
        <v>12.09</v>
      </c>
      <c r="AD1500" s="25">
        <v>1.86</v>
      </c>
      <c r="AE1500" s="25">
        <v>0</v>
      </c>
      <c r="AF1500" s="25">
        <v>7.44</v>
      </c>
      <c r="AG1500" s="25">
        <v>7.44</v>
      </c>
      <c r="AH1500" s="25">
        <v>6.5100000000000007</v>
      </c>
      <c r="AI1500" s="25">
        <v>26.970000000000002</v>
      </c>
      <c r="AJ1500" s="25">
        <v>26.040000000000003</v>
      </c>
      <c r="AK1500" s="25">
        <v>16.740000000000002</v>
      </c>
      <c r="AL1500" s="25">
        <v>25.110000000000003</v>
      </c>
      <c r="AM1500" s="25">
        <v>15.81</v>
      </c>
      <c r="AN1500" s="25">
        <v>0</v>
      </c>
      <c r="AO1500" s="25">
        <v>2.79</v>
      </c>
      <c r="AP1500" s="25">
        <v>12.09</v>
      </c>
      <c r="AQ1500" s="25">
        <v>24.18</v>
      </c>
      <c r="AR1500" s="25">
        <v>0</v>
      </c>
      <c r="AS1500" s="25">
        <v>0</v>
      </c>
      <c r="AT1500" s="25">
        <v>1.86</v>
      </c>
      <c r="AU1500" s="25">
        <v>7.44</v>
      </c>
      <c r="AV1500" s="25">
        <v>5.58</v>
      </c>
      <c r="AW1500" s="25">
        <v>3.72</v>
      </c>
      <c r="AX1500" s="25">
        <v>10.23</v>
      </c>
      <c r="AY1500" s="25">
        <v>0</v>
      </c>
      <c r="AZ1500" s="25">
        <v>21.39</v>
      </c>
      <c r="BA1500" s="25">
        <v>0</v>
      </c>
      <c r="BB1500" s="25">
        <v>42.78</v>
      </c>
      <c r="BC1500" s="25">
        <v>12.09</v>
      </c>
      <c r="BD1500" s="25">
        <v>11.16</v>
      </c>
      <c r="BE1500" s="25">
        <v>24.18</v>
      </c>
      <c r="BF1500" s="25">
        <v>14.88</v>
      </c>
      <c r="BG1500" s="25">
        <v>1.86</v>
      </c>
      <c r="BH1500" s="25">
        <v>39.99</v>
      </c>
      <c r="BI1500" s="25">
        <v>9.3000000000000007</v>
      </c>
      <c r="BJ1500" s="25">
        <v>6.5100000000000007</v>
      </c>
      <c r="BK1500" s="25">
        <v>22.32</v>
      </c>
      <c r="BL1500" s="25">
        <v>0</v>
      </c>
      <c r="BM1500" s="25">
        <v>0</v>
      </c>
      <c r="BN1500" s="25">
        <v>19.53</v>
      </c>
      <c r="BO1500" t="s">
        <v>40</v>
      </c>
    </row>
    <row r="1501" spans="1:67" x14ac:dyDescent="0.25">
      <c r="A1501" s="6">
        <v>45186</v>
      </c>
      <c r="B1501" t="s">
        <v>15</v>
      </c>
      <c r="C1501">
        <v>17</v>
      </c>
      <c r="D1501">
        <f t="shared" si="160"/>
        <v>451.05000000000007</v>
      </c>
      <c r="E1501">
        <f t="shared" si="161"/>
        <v>131.13000000000002</v>
      </c>
      <c r="F1501">
        <f t="shared" si="162"/>
        <v>71.61</v>
      </c>
      <c r="G1501">
        <f t="shared" si="163"/>
        <v>110.67</v>
      </c>
      <c r="H1501">
        <f t="shared" si="164"/>
        <v>137.64000000000001</v>
      </c>
      <c r="I1501">
        <v>0</v>
      </c>
      <c r="J1501" s="22">
        <v>0.68820000000000003</v>
      </c>
      <c r="K1501" s="22">
        <v>0.2697</v>
      </c>
      <c r="L1501" s="22">
        <v>0.6603</v>
      </c>
      <c r="M1501" s="22">
        <v>0.75330000000000008</v>
      </c>
      <c r="N1501" s="22">
        <v>0.1953</v>
      </c>
      <c r="O1501" s="24">
        <v>0.18600000000000003</v>
      </c>
      <c r="P1501" s="24">
        <v>0.92070000000000007</v>
      </c>
      <c r="Q1501" s="24">
        <v>0.55800000000000005</v>
      </c>
      <c r="R1501" s="24">
        <v>0.88350000000000006</v>
      </c>
      <c r="S1501" s="24">
        <v>0.66959999999999997</v>
      </c>
      <c r="T1501" s="24">
        <v>0.67890000000000006</v>
      </c>
      <c r="U1501" s="24">
        <v>0.50220000000000009</v>
      </c>
      <c r="V1501" s="24">
        <v>0.86490000000000011</v>
      </c>
      <c r="W1501" s="24">
        <v>0.50220000000000009</v>
      </c>
      <c r="X1501" s="24">
        <v>0.86490000000000011</v>
      </c>
      <c r="Y1501" s="24">
        <v>0.39990000000000003</v>
      </c>
      <c r="Z1501" s="24">
        <v>0.66959999999999997</v>
      </c>
      <c r="AA1501" s="25">
        <v>12.09</v>
      </c>
      <c r="AB1501" s="25">
        <v>1.86</v>
      </c>
      <c r="AC1501" s="25">
        <v>0</v>
      </c>
      <c r="AD1501" s="25">
        <v>0</v>
      </c>
      <c r="AE1501" s="25">
        <v>11.16</v>
      </c>
      <c r="AF1501" s="25">
        <v>7.44</v>
      </c>
      <c r="AG1501" s="25">
        <v>3.72</v>
      </c>
      <c r="AH1501" s="25">
        <v>23.25</v>
      </c>
      <c r="AI1501" s="25">
        <v>0</v>
      </c>
      <c r="AJ1501" s="25">
        <v>12.09</v>
      </c>
      <c r="AK1501" s="25">
        <v>19.53</v>
      </c>
      <c r="AL1501" s="25">
        <v>4.6500000000000004</v>
      </c>
      <c r="AM1501" s="25">
        <v>15.81</v>
      </c>
      <c r="AN1501" s="25">
        <v>28.830000000000002</v>
      </c>
      <c r="AO1501" s="25">
        <v>0</v>
      </c>
      <c r="AP1501" s="25">
        <v>18.600000000000001</v>
      </c>
      <c r="AQ1501" s="25">
        <v>0</v>
      </c>
      <c r="AR1501" s="25">
        <v>26.970000000000002</v>
      </c>
      <c r="AS1501" s="25">
        <v>0</v>
      </c>
      <c r="AT1501" s="25">
        <v>42.78</v>
      </c>
      <c r="AU1501" s="25">
        <v>0</v>
      </c>
      <c r="AV1501" s="25">
        <v>12.09</v>
      </c>
      <c r="AW1501" s="25">
        <v>0</v>
      </c>
      <c r="AX1501" s="25">
        <v>1.86</v>
      </c>
      <c r="AY1501" s="25">
        <v>0</v>
      </c>
      <c r="AZ1501" s="25">
        <v>24.18</v>
      </c>
      <c r="BA1501" s="25">
        <v>27.900000000000002</v>
      </c>
      <c r="BB1501" s="25">
        <v>0</v>
      </c>
      <c r="BC1501" s="25">
        <v>11.16</v>
      </c>
      <c r="BD1501" s="25">
        <v>33.480000000000004</v>
      </c>
      <c r="BE1501" s="25">
        <v>14.88</v>
      </c>
      <c r="BF1501" s="25">
        <v>8.370000000000001</v>
      </c>
      <c r="BG1501" s="25">
        <v>33.480000000000004</v>
      </c>
      <c r="BH1501" s="25">
        <v>29.76</v>
      </c>
      <c r="BI1501" s="25">
        <v>1.86</v>
      </c>
      <c r="BJ1501" s="25">
        <v>22.32</v>
      </c>
      <c r="BK1501" s="25">
        <v>0</v>
      </c>
      <c r="BL1501" s="25">
        <v>5.58</v>
      </c>
      <c r="BM1501" s="25">
        <v>14.88</v>
      </c>
      <c r="BN1501" s="25">
        <v>0</v>
      </c>
      <c r="BO1501" t="s">
        <v>40</v>
      </c>
    </row>
    <row r="1502" spans="1:67" x14ac:dyDescent="0.25">
      <c r="A1502" s="6">
        <v>45187</v>
      </c>
      <c r="B1502" t="s">
        <v>15</v>
      </c>
      <c r="C1502">
        <v>18</v>
      </c>
      <c r="D1502">
        <f t="shared" si="160"/>
        <v>473.37000000000006</v>
      </c>
      <c r="E1502">
        <f t="shared" si="161"/>
        <v>93</v>
      </c>
      <c r="F1502">
        <f t="shared" si="162"/>
        <v>111.60000000000001</v>
      </c>
      <c r="G1502">
        <f t="shared" si="163"/>
        <v>157.17000000000002</v>
      </c>
      <c r="H1502">
        <f t="shared" si="164"/>
        <v>111.60000000000001</v>
      </c>
      <c r="I1502">
        <v>0</v>
      </c>
      <c r="J1502" s="22">
        <v>0.17670000000000002</v>
      </c>
      <c r="K1502" s="22">
        <v>0.83700000000000008</v>
      </c>
      <c r="L1502" s="22">
        <v>0.50220000000000009</v>
      </c>
      <c r="M1502" s="22">
        <v>0.76260000000000006</v>
      </c>
      <c r="N1502" s="22">
        <v>0.83700000000000008</v>
      </c>
      <c r="O1502" s="24">
        <v>0.88350000000000006</v>
      </c>
      <c r="P1502" s="24">
        <v>0.55800000000000005</v>
      </c>
      <c r="Q1502" s="24">
        <v>0.86490000000000011</v>
      </c>
      <c r="R1502" s="24">
        <v>0.69750000000000001</v>
      </c>
      <c r="S1502" s="24">
        <v>0.70680000000000009</v>
      </c>
      <c r="T1502" s="24">
        <v>0.12090000000000001</v>
      </c>
      <c r="U1502" s="24">
        <v>0.93</v>
      </c>
      <c r="V1502" s="24">
        <v>0.2883</v>
      </c>
      <c r="W1502" s="24">
        <v>0.88350000000000006</v>
      </c>
      <c r="X1502" s="24">
        <v>0.1116</v>
      </c>
      <c r="Y1502" s="24">
        <v>0.38130000000000003</v>
      </c>
      <c r="Z1502" s="24">
        <v>0.6603</v>
      </c>
      <c r="AA1502" s="25">
        <v>0</v>
      </c>
      <c r="AB1502" s="25">
        <v>19.53</v>
      </c>
      <c r="AC1502" s="25">
        <v>0</v>
      </c>
      <c r="AD1502" s="25">
        <v>13.020000000000001</v>
      </c>
      <c r="AE1502" s="25">
        <v>7.44</v>
      </c>
      <c r="AF1502" s="25">
        <v>6.5100000000000007</v>
      </c>
      <c r="AG1502" s="25">
        <v>35.340000000000003</v>
      </c>
      <c r="AH1502" s="25">
        <v>26.040000000000003</v>
      </c>
      <c r="AI1502" s="25">
        <v>1.86</v>
      </c>
      <c r="AJ1502" s="25">
        <v>1.86</v>
      </c>
      <c r="AK1502" s="25">
        <v>18.600000000000001</v>
      </c>
      <c r="AL1502" s="25">
        <v>0</v>
      </c>
      <c r="AM1502" s="25">
        <v>7.44</v>
      </c>
      <c r="AN1502" s="25">
        <v>0</v>
      </c>
      <c r="AO1502" s="25">
        <v>40.92</v>
      </c>
      <c r="AP1502" s="25">
        <v>0</v>
      </c>
      <c r="AQ1502" s="25">
        <v>0</v>
      </c>
      <c r="AR1502" s="25">
        <v>12.09</v>
      </c>
      <c r="AS1502" s="25">
        <v>0</v>
      </c>
      <c r="AT1502" s="25">
        <v>51.150000000000006</v>
      </c>
      <c r="AU1502" s="25">
        <v>7.44</v>
      </c>
      <c r="AV1502" s="25">
        <v>37.200000000000003</v>
      </c>
      <c r="AW1502" s="25">
        <v>26.970000000000002</v>
      </c>
      <c r="AX1502" s="25">
        <v>13.020000000000001</v>
      </c>
      <c r="AY1502" s="25">
        <v>27.900000000000002</v>
      </c>
      <c r="AZ1502" s="25">
        <v>13.950000000000001</v>
      </c>
      <c r="BA1502" s="25">
        <v>10.23</v>
      </c>
      <c r="BB1502" s="25">
        <v>13.020000000000001</v>
      </c>
      <c r="BC1502" s="25">
        <v>7.44</v>
      </c>
      <c r="BD1502" s="25">
        <v>0</v>
      </c>
      <c r="BE1502" s="25">
        <v>13.020000000000001</v>
      </c>
      <c r="BF1502" s="25">
        <v>10.23</v>
      </c>
      <c r="BG1502" s="25">
        <v>1.86</v>
      </c>
      <c r="BH1502" s="25">
        <v>0.93</v>
      </c>
      <c r="BI1502" s="25">
        <v>4.6500000000000004</v>
      </c>
      <c r="BJ1502" s="25">
        <v>15.81</v>
      </c>
      <c r="BK1502" s="25">
        <v>7.44</v>
      </c>
      <c r="BL1502" s="25">
        <v>0</v>
      </c>
      <c r="BM1502" s="25">
        <v>14.88</v>
      </c>
      <c r="BN1502" s="25">
        <v>24.18</v>
      </c>
      <c r="BO1502" t="s">
        <v>40</v>
      </c>
    </row>
    <row r="1503" spans="1:67" x14ac:dyDescent="0.25">
      <c r="A1503" s="6">
        <v>45188</v>
      </c>
      <c r="B1503" t="s">
        <v>15</v>
      </c>
      <c r="C1503">
        <v>19</v>
      </c>
      <c r="D1503">
        <f t="shared" si="160"/>
        <v>345.96000000000004</v>
      </c>
      <c r="E1503">
        <f t="shared" si="161"/>
        <v>47.430000000000007</v>
      </c>
      <c r="F1503">
        <f t="shared" si="162"/>
        <v>100.44000000000001</v>
      </c>
      <c r="G1503">
        <f t="shared" si="163"/>
        <v>78.12</v>
      </c>
      <c r="H1503">
        <f t="shared" si="164"/>
        <v>119.97000000000003</v>
      </c>
      <c r="I1503">
        <v>0</v>
      </c>
      <c r="J1503" s="22">
        <v>0.86490000000000011</v>
      </c>
      <c r="K1503" s="22">
        <v>0.83700000000000008</v>
      </c>
      <c r="L1503" s="22">
        <v>0.73470000000000002</v>
      </c>
      <c r="M1503" s="22">
        <v>0.73470000000000002</v>
      </c>
      <c r="N1503" s="22">
        <v>0.78120000000000001</v>
      </c>
      <c r="O1503" s="24">
        <v>0.74400000000000011</v>
      </c>
      <c r="P1503" s="24">
        <v>0.93</v>
      </c>
      <c r="Q1503" s="24">
        <v>0.61380000000000001</v>
      </c>
      <c r="R1503" s="24">
        <v>0.8277000000000001</v>
      </c>
      <c r="S1503" s="24">
        <v>0.91139999999999999</v>
      </c>
      <c r="T1503" s="24">
        <v>0.63240000000000007</v>
      </c>
      <c r="U1503" s="24">
        <v>0.53939999999999999</v>
      </c>
      <c r="V1503" s="24">
        <v>0.89280000000000004</v>
      </c>
      <c r="W1503" s="24">
        <v>0.86490000000000011</v>
      </c>
      <c r="X1503" s="24">
        <v>9.3000000000000013E-2</v>
      </c>
      <c r="Y1503" s="24">
        <v>0.79049999999999998</v>
      </c>
      <c r="Z1503" s="24">
        <v>0.73470000000000002</v>
      </c>
      <c r="AA1503" s="25">
        <v>8.370000000000001</v>
      </c>
      <c r="AB1503" s="25">
        <v>46.5</v>
      </c>
      <c r="AC1503" s="25">
        <v>0</v>
      </c>
      <c r="AD1503" s="25">
        <v>0</v>
      </c>
      <c r="AE1503" s="25">
        <v>8.370000000000001</v>
      </c>
      <c r="AF1503" s="25">
        <v>0</v>
      </c>
      <c r="AG1503" s="25">
        <v>26.970000000000002</v>
      </c>
      <c r="AH1503" s="25">
        <v>9.3000000000000007</v>
      </c>
      <c r="AI1503" s="25">
        <v>0</v>
      </c>
      <c r="AJ1503" s="25">
        <v>0.93</v>
      </c>
      <c r="AK1503" s="25">
        <v>0</v>
      </c>
      <c r="AL1503" s="25">
        <v>0</v>
      </c>
      <c r="AM1503" s="25">
        <v>5.58</v>
      </c>
      <c r="AN1503" s="25">
        <v>20.46</v>
      </c>
      <c r="AO1503" s="25">
        <v>26.040000000000003</v>
      </c>
      <c r="AP1503" s="25">
        <v>13.950000000000001</v>
      </c>
      <c r="AQ1503" s="25">
        <v>2.79</v>
      </c>
      <c r="AR1503" s="25">
        <v>0</v>
      </c>
      <c r="AS1503" s="25">
        <v>50.220000000000006</v>
      </c>
      <c r="AT1503" s="25">
        <v>0.93</v>
      </c>
      <c r="AU1503" s="25">
        <v>13.020000000000001</v>
      </c>
      <c r="AV1503" s="25">
        <v>2.79</v>
      </c>
      <c r="AW1503" s="25">
        <v>0</v>
      </c>
      <c r="AX1503" s="25">
        <v>9.3000000000000007</v>
      </c>
      <c r="AY1503" s="25">
        <v>21.39</v>
      </c>
      <c r="AZ1503" s="25">
        <v>0</v>
      </c>
      <c r="BA1503" s="25">
        <v>17.670000000000002</v>
      </c>
      <c r="BB1503" s="25">
        <v>5.58</v>
      </c>
      <c r="BC1503" s="25">
        <v>6.5100000000000007</v>
      </c>
      <c r="BD1503" s="25">
        <v>1.86</v>
      </c>
      <c r="BE1503" s="25">
        <v>0</v>
      </c>
      <c r="BF1503" s="25">
        <v>0</v>
      </c>
      <c r="BG1503" s="25">
        <v>20.46</v>
      </c>
      <c r="BH1503" s="25">
        <v>6.5100000000000007</v>
      </c>
      <c r="BI1503" s="25">
        <v>20.46</v>
      </c>
      <c r="BJ1503" s="25">
        <v>0</v>
      </c>
      <c r="BK1503" s="25">
        <v>0</v>
      </c>
      <c r="BL1503" s="25">
        <v>0</v>
      </c>
      <c r="BM1503" s="25">
        <v>0</v>
      </c>
      <c r="BN1503" s="25">
        <v>0</v>
      </c>
      <c r="BO1503" t="s">
        <v>40</v>
      </c>
    </row>
    <row r="1504" spans="1:67" x14ac:dyDescent="0.25">
      <c r="A1504" s="6">
        <v>45189</v>
      </c>
      <c r="B1504" t="s">
        <v>15</v>
      </c>
      <c r="C1504">
        <v>20</v>
      </c>
      <c r="D1504">
        <f t="shared" si="160"/>
        <v>609.15000000000009</v>
      </c>
      <c r="E1504">
        <f t="shared" si="161"/>
        <v>117.18</v>
      </c>
      <c r="F1504">
        <f t="shared" si="162"/>
        <v>247.38000000000002</v>
      </c>
      <c r="G1504">
        <f t="shared" si="163"/>
        <v>125.55000000000001</v>
      </c>
      <c r="H1504">
        <f t="shared" si="164"/>
        <v>119.04000000000006</v>
      </c>
      <c r="I1504">
        <v>0</v>
      </c>
      <c r="J1504" s="22">
        <v>0.85560000000000003</v>
      </c>
      <c r="K1504" s="22">
        <v>0.55800000000000005</v>
      </c>
      <c r="L1504" s="22">
        <v>0.67890000000000006</v>
      </c>
      <c r="M1504" s="22">
        <v>0.81840000000000002</v>
      </c>
      <c r="N1504" s="22">
        <v>0.89280000000000004</v>
      </c>
      <c r="O1504" s="24">
        <v>0.68820000000000003</v>
      </c>
      <c r="P1504" s="24">
        <v>0.2046</v>
      </c>
      <c r="Q1504" s="24">
        <v>0.74400000000000011</v>
      </c>
      <c r="R1504" s="24">
        <v>0.80910000000000004</v>
      </c>
      <c r="S1504" s="24">
        <v>0.65100000000000013</v>
      </c>
      <c r="T1504" s="24">
        <v>0.63240000000000007</v>
      </c>
      <c r="U1504" s="24">
        <v>0.53010000000000013</v>
      </c>
      <c r="V1504" s="24">
        <v>0.91139999999999999</v>
      </c>
      <c r="W1504" s="24">
        <v>0.36270000000000002</v>
      </c>
      <c r="X1504" s="24">
        <v>0.92070000000000007</v>
      </c>
      <c r="Y1504" s="24">
        <v>0.87420000000000009</v>
      </c>
      <c r="Z1504" s="24">
        <v>0.58590000000000009</v>
      </c>
      <c r="AA1504" s="25">
        <v>42.78</v>
      </c>
      <c r="AB1504" s="25">
        <v>20.46</v>
      </c>
      <c r="AC1504" s="25">
        <v>32.550000000000004</v>
      </c>
      <c r="AD1504" s="25">
        <v>0</v>
      </c>
      <c r="AE1504" s="25">
        <v>4.6500000000000004</v>
      </c>
      <c r="AF1504" s="25">
        <v>18.600000000000001</v>
      </c>
      <c r="AG1504" s="25">
        <v>35.340000000000003</v>
      </c>
      <c r="AH1504" s="25">
        <v>39.06</v>
      </c>
      <c r="AI1504" s="25">
        <v>50.220000000000006</v>
      </c>
      <c r="AJ1504" s="25">
        <v>3.72</v>
      </c>
      <c r="AK1504" s="25">
        <v>10.23</v>
      </c>
      <c r="AL1504" s="25">
        <v>0</v>
      </c>
      <c r="AM1504" s="25">
        <v>18.600000000000001</v>
      </c>
      <c r="AN1504" s="25">
        <v>16.740000000000002</v>
      </c>
      <c r="AO1504" s="25">
        <v>19.53</v>
      </c>
      <c r="AP1504" s="25">
        <v>24.18</v>
      </c>
      <c r="AQ1504" s="25">
        <v>13.020000000000053</v>
      </c>
      <c r="AR1504" s="25">
        <v>0</v>
      </c>
      <c r="AS1504" s="25">
        <v>0</v>
      </c>
      <c r="AT1504" s="25">
        <v>26.970000000000002</v>
      </c>
      <c r="AU1504" s="25">
        <v>23.25</v>
      </c>
      <c r="AV1504" s="25">
        <v>0</v>
      </c>
      <c r="AW1504" s="25">
        <v>32.550000000000004</v>
      </c>
      <c r="AX1504" s="25">
        <v>25.110000000000003</v>
      </c>
      <c r="AY1504" s="25">
        <v>0</v>
      </c>
      <c r="AZ1504" s="25">
        <v>1.86</v>
      </c>
      <c r="BA1504" s="25">
        <v>10.23</v>
      </c>
      <c r="BB1504" s="25">
        <v>4.6500000000000004</v>
      </c>
      <c r="BC1504" s="25">
        <v>5.58</v>
      </c>
      <c r="BD1504" s="25">
        <v>22.32</v>
      </c>
      <c r="BE1504" s="25">
        <v>4.6500000000000004</v>
      </c>
      <c r="BF1504" s="25">
        <v>5.58</v>
      </c>
      <c r="BG1504" s="25">
        <v>8.370000000000001</v>
      </c>
      <c r="BH1504" s="25">
        <v>14.88</v>
      </c>
      <c r="BI1504" s="25">
        <v>27.900000000000002</v>
      </c>
      <c r="BJ1504" s="25">
        <v>5.58</v>
      </c>
      <c r="BK1504" s="25">
        <v>5.58</v>
      </c>
      <c r="BL1504" s="25">
        <v>0</v>
      </c>
      <c r="BM1504" s="25">
        <v>35.340000000000003</v>
      </c>
      <c r="BN1504" s="25">
        <v>9.3000000000000007</v>
      </c>
      <c r="BO1504" t="s">
        <v>40</v>
      </c>
    </row>
    <row r="1505" spans="1:67" x14ac:dyDescent="0.25">
      <c r="A1505" s="6">
        <v>45190</v>
      </c>
      <c r="B1505" t="s">
        <v>15</v>
      </c>
      <c r="C1505">
        <v>21</v>
      </c>
      <c r="D1505">
        <f t="shared" si="160"/>
        <v>443.61</v>
      </c>
      <c r="E1505">
        <f t="shared" si="161"/>
        <v>123.69</v>
      </c>
      <c r="F1505">
        <f t="shared" si="162"/>
        <v>131.13</v>
      </c>
      <c r="G1505">
        <f t="shared" si="163"/>
        <v>93.000000000000014</v>
      </c>
      <c r="H1505">
        <f t="shared" si="164"/>
        <v>95.79</v>
      </c>
      <c r="I1505">
        <v>0</v>
      </c>
      <c r="J1505" s="22">
        <v>0.74400000000000011</v>
      </c>
      <c r="K1505" s="22">
        <v>0.55800000000000005</v>
      </c>
      <c r="L1505" s="22">
        <v>0.8277000000000001</v>
      </c>
      <c r="M1505" s="22">
        <v>0.67890000000000006</v>
      </c>
      <c r="N1505" s="22">
        <v>0.17670000000000002</v>
      </c>
      <c r="O1505" s="24">
        <v>0.93</v>
      </c>
      <c r="P1505" s="24">
        <v>0.1116</v>
      </c>
      <c r="Q1505" s="24">
        <v>9.3000000000000013E-2</v>
      </c>
      <c r="R1505" s="24">
        <v>0.64170000000000005</v>
      </c>
      <c r="S1505" s="24">
        <v>0.56730000000000003</v>
      </c>
      <c r="T1505" s="24">
        <v>0.8277000000000001</v>
      </c>
      <c r="U1505" s="24">
        <v>0.13950000000000001</v>
      </c>
      <c r="V1505" s="24">
        <v>0.33479999999999999</v>
      </c>
      <c r="W1505" s="24">
        <v>0.83700000000000008</v>
      </c>
      <c r="X1505" s="24">
        <v>0.87420000000000009</v>
      </c>
      <c r="Y1505" s="24">
        <v>0.59520000000000006</v>
      </c>
      <c r="Z1505" s="24">
        <v>0.93</v>
      </c>
      <c r="AA1505" s="25">
        <v>29.76</v>
      </c>
      <c r="AB1505" s="25">
        <v>32.550000000000004</v>
      </c>
      <c r="AC1505" s="25">
        <v>5.58</v>
      </c>
      <c r="AD1505" s="25">
        <v>19.53</v>
      </c>
      <c r="AE1505" s="25">
        <v>0</v>
      </c>
      <c r="AF1505" s="25">
        <v>0</v>
      </c>
      <c r="AG1505" s="25">
        <v>7.44</v>
      </c>
      <c r="AH1505" s="25">
        <v>0</v>
      </c>
      <c r="AI1505" s="25">
        <v>1.86</v>
      </c>
      <c r="AJ1505" s="25">
        <v>34.410000000000004</v>
      </c>
      <c r="AK1505" s="25">
        <v>21.39</v>
      </c>
      <c r="AL1505" s="25">
        <v>35.340000000000003</v>
      </c>
      <c r="AM1505" s="25">
        <v>0</v>
      </c>
      <c r="AN1505" s="25">
        <v>37.200000000000003</v>
      </c>
      <c r="AO1505" s="25">
        <v>0</v>
      </c>
      <c r="AP1505" s="25">
        <v>0</v>
      </c>
      <c r="AQ1505" s="25">
        <v>0</v>
      </c>
      <c r="AR1505" s="25">
        <v>12.09</v>
      </c>
      <c r="AS1505" s="25">
        <v>1.86</v>
      </c>
      <c r="AT1505" s="25">
        <v>9.3000000000000007</v>
      </c>
      <c r="AU1505" s="25">
        <v>22.32</v>
      </c>
      <c r="AV1505" s="25">
        <v>16.740000000000002</v>
      </c>
      <c r="AW1505" s="25">
        <v>7.44</v>
      </c>
      <c r="AX1505" s="25">
        <v>23.25</v>
      </c>
      <c r="AY1505" s="25">
        <v>0.93</v>
      </c>
      <c r="AZ1505" s="25">
        <v>0</v>
      </c>
      <c r="BA1505" s="25">
        <v>1.86</v>
      </c>
      <c r="BB1505" s="25">
        <v>17.670000000000002</v>
      </c>
      <c r="BC1505" s="25">
        <v>0</v>
      </c>
      <c r="BD1505" s="25">
        <v>2.79</v>
      </c>
      <c r="BE1505" s="25">
        <v>0</v>
      </c>
      <c r="BF1505" s="25">
        <v>43.71</v>
      </c>
      <c r="BG1505" s="25">
        <v>0.93</v>
      </c>
      <c r="BH1505" s="25">
        <v>25.110000000000003</v>
      </c>
      <c r="BI1505" s="25">
        <v>9.3000000000000007</v>
      </c>
      <c r="BJ1505" s="25">
        <v>2.79</v>
      </c>
      <c r="BK1505" s="25">
        <v>11.16</v>
      </c>
      <c r="BL1505" s="25">
        <v>0</v>
      </c>
      <c r="BM1505" s="25">
        <v>6.5100000000000007</v>
      </c>
      <c r="BN1505" s="25">
        <v>24.18</v>
      </c>
      <c r="BO1505" t="s">
        <v>40</v>
      </c>
    </row>
    <row r="1506" spans="1:67" x14ac:dyDescent="0.25">
      <c r="A1506" s="6">
        <v>45191</v>
      </c>
      <c r="B1506" t="s">
        <v>15</v>
      </c>
      <c r="C1506">
        <v>22</v>
      </c>
      <c r="D1506">
        <f t="shared" si="160"/>
        <v>529.17000000000007</v>
      </c>
      <c r="E1506">
        <f t="shared" si="161"/>
        <v>159.03</v>
      </c>
      <c r="F1506">
        <f t="shared" si="162"/>
        <v>123.69000000000001</v>
      </c>
      <c r="G1506">
        <f t="shared" si="163"/>
        <v>95.79</v>
      </c>
      <c r="H1506">
        <f t="shared" si="164"/>
        <v>150.66</v>
      </c>
      <c r="I1506">
        <v>0</v>
      </c>
      <c r="J1506" s="22">
        <v>0.23250000000000001</v>
      </c>
      <c r="K1506" s="22">
        <v>0.58590000000000009</v>
      </c>
      <c r="L1506" s="22">
        <v>0.65100000000000013</v>
      </c>
      <c r="M1506" s="22">
        <v>0.78120000000000001</v>
      </c>
      <c r="N1506" s="22">
        <v>0.92070000000000007</v>
      </c>
      <c r="O1506" s="24">
        <v>0.84630000000000005</v>
      </c>
      <c r="P1506" s="24">
        <v>0.69750000000000001</v>
      </c>
      <c r="Q1506" s="24">
        <v>0.85560000000000003</v>
      </c>
      <c r="R1506" s="24">
        <v>0.43710000000000004</v>
      </c>
      <c r="S1506" s="24">
        <v>0.71610000000000007</v>
      </c>
      <c r="T1506" s="24">
        <v>0.63240000000000007</v>
      </c>
      <c r="U1506" s="24">
        <v>0.56730000000000003</v>
      </c>
      <c r="V1506" s="24">
        <v>0.26040000000000002</v>
      </c>
      <c r="W1506" s="24">
        <v>0.89280000000000004</v>
      </c>
      <c r="X1506" s="24">
        <v>0.68820000000000003</v>
      </c>
      <c r="Y1506" s="24">
        <v>0.93</v>
      </c>
      <c r="Z1506" s="24">
        <v>0.87420000000000009</v>
      </c>
      <c r="AA1506" s="25">
        <v>26.040000000000003</v>
      </c>
      <c r="AB1506" s="25">
        <v>0</v>
      </c>
      <c r="AC1506" s="25">
        <v>14.88</v>
      </c>
      <c r="AD1506" s="25">
        <v>28.830000000000002</v>
      </c>
      <c r="AE1506" s="25">
        <v>13.950000000000001</v>
      </c>
      <c r="AF1506" s="25">
        <v>22.32</v>
      </c>
      <c r="AG1506" s="25">
        <v>9.3000000000000007</v>
      </c>
      <c r="AH1506" s="25">
        <v>0</v>
      </c>
      <c r="AI1506" s="25">
        <v>1.86</v>
      </c>
      <c r="AJ1506" s="25">
        <v>6.5100000000000007</v>
      </c>
      <c r="AK1506" s="25">
        <v>31.62</v>
      </c>
      <c r="AL1506" s="25">
        <v>26.970000000000002</v>
      </c>
      <c r="AM1506" s="25">
        <v>3.72</v>
      </c>
      <c r="AN1506" s="25">
        <v>6.5100000000000007</v>
      </c>
      <c r="AO1506" s="25">
        <v>40.92</v>
      </c>
      <c r="AP1506" s="25">
        <v>0</v>
      </c>
      <c r="AQ1506" s="25">
        <v>0</v>
      </c>
      <c r="AR1506" s="25">
        <v>46.5</v>
      </c>
      <c r="AS1506" s="25">
        <v>26.040000000000003</v>
      </c>
      <c r="AT1506" s="25">
        <v>0</v>
      </c>
      <c r="AU1506" s="25">
        <v>13.020000000000001</v>
      </c>
      <c r="AV1506" s="25">
        <v>16.740000000000002</v>
      </c>
      <c r="AW1506" s="25">
        <v>0</v>
      </c>
      <c r="AX1506" s="25">
        <v>0.93</v>
      </c>
      <c r="AY1506" s="25">
        <v>8.370000000000001</v>
      </c>
      <c r="AZ1506" s="25">
        <v>0</v>
      </c>
      <c r="BA1506" s="25">
        <v>5.58</v>
      </c>
      <c r="BB1506" s="25">
        <v>0</v>
      </c>
      <c r="BC1506" s="25">
        <v>17.670000000000002</v>
      </c>
      <c r="BD1506" s="25">
        <v>33.480000000000004</v>
      </c>
      <c r="BE1506" s="25">
        <v>34.410000000000004</v>
      </c>
      <c r="BF1506" s="25">
        <v>2.79</v>
      </c>
      <c r="BG1506" s="25">
        <v>5.58</v>
      </c>
      <c r="BH1506" s="25">
        <v>1.86</v>
      </c>
      <c r="BI1506" s="25">
        <v>11.16</v>
      </c>
      <c r="BJ1506" s="25">
        <v>25.110000000000003</v>
      </c>
      <c r="BK1506" s="25">
        <v>12.09</v>
      </c>
      <c r="BL1506" s="25">
        <v>36.270000000000003</v>
      </c>
      <c r="BM1506" s="25">
        <v>18.600000000000001</v>
      </c>
      <c r="BN1506" s="25">
        <v>11.16</v>
      </c>
      <c r="BO1506" t="s">
        <v>40</v>
      </c>
    </row>
    <row r="1507" spans="1:67" x14ac:dyDescent="0.25">
      <c r="A1507" s="6">
        <v>45192</v>
      </c>
      <c r="B1507" t="s">
        <v>15</v>
      </c>
      <c r="C1507">
        <v>23</v>
      </c>
      <c r="D1507">
        <f t="shared" si="160"/>
        <v>425.01000000000005</v>
      </c>
      <c r="E1507">
        <f t="shared" si="161"/>
        <v>96.72</v>
      </c>
      <c r="F1507">
        <f t="shared" si="162"/>
        <v>111.60000000000002</v>
      </c>
      <c r="G1507">
        <f t="shared" si="163"/>
        <v>139.5</v>
      </c>
      <c r="H1507">
        <f t="shared" si="164"/>
        <v>77.19</v>
      </c>
      <c r="I1507">
        <v>0</v>
      </c>
      <c r="J1507" s="22">
        <v>0.74400000000000011</v>
      </c>
      <c r="K1507" s="22">
        <v>0.33479999999999999</v>
      </c>
      <c r="L1507" s="22">
        <v>0.69750000000000001</v>
      </c>
      <c r="M1507" s="22">
        <v>0.21390000000000001</v>
      </c>
      <c r="N1507" s="22">
        <v>0.76260000000000006</v>
      </c>
      <c r="O1507" s="24">
        <v>0.6603</v>
      </c>
      <c r="P1507" s="24">
        <v>0.61380000000000001</v>
      </c>
      <c r="Q1507" s="24">
        <v>0.1116</v>
      </c>
      <c r="R1507" s="24">
        <v>0.74400000000000011</v>
      </c>
      <c r="S1507" s="24">
        <v>0.70680000000000009</v>
      </c>
      <c r="T1507" s="24">
        <v>0.77190000000000014</v>
      </c>
      <c r="U1507" s="24">
        <v>0.43710000000000004</v>
      </c>
      <c r="V1507" s="24">
        <v>0.68820000000000003</v>
      </c>
      <c r="W1507" s="24">
        <v>0.55800000000000005</v>
      </c>
      <c r="X1507" s="24">
        <v>0.85560000000000003</v>
      </c>
      <c r="Y1507" s="24">
        <v>0.86490000000000011</v>
      </c>
      <c r="Z1507" s="24">
        <v>0.67890000000000006</v>
      </c>
      <c r="AA1507" s="25">
        <v>3.72</v>
      </c>
      <c r="AB1507" s="25">
        <v>38.130000000000003</v>
      </c>
      <c r="AC1507" s="25">
        <v>3.72</v>
      </c>
      <c r="AD1507" s="25">
        <v>0</v>
      </c>
      <c r="AE1507" s="25">
        <v>17.670000000000002</v>
      </c>
      <c r="AF1507" s="25">
        <v>0</v>
      </c>
      <c r="AG1507" s="25">
        <v>0</v>
      </c>
      <c r="AH1507" s="25">
        <v>14.88</v>
      </c>
      <c r="AI1507" s="25">
        <v>0.93</v>
      </c>
      <c r="AJ1507" s="25">
        <v>32.550000000000004</v>
      </c>
      <c r="AK1507" s="25">
        <v>18.600000000000001</v>
      </c>
      <c r="AL1507" s="25">
        <v>3.72</v>
      </c>
      <c r="AM1507" s="25">
        <v>14.88</v>
      </c>
      <c r="AN1507" s="25">
        <v>18.600000000000001</v>
      </c>
      <c r="AO1507" s="25">
        <v>19.53</v>
      </c>
      <c r="AP1507" s="25">
        <v>2.79</v>
      </c>
      <c r="AQ1507" s="25">
        <v>3.72</v>
      </c>
      <c r="AR1507" s="25">
        <v>12.09</v>
      </c>
      <c r="AS1507" s="25">
        <v>1.86</v>
      </c>
      <c r="AT1507" s="25">
        <v>0</v>
      </c>
      <c r="AU1507" s="25">
        <v>37.200000000000003</v>
      </c>
      <c r="AV1507" s="25">
        <v>11.16</v>
      </c>
      <c r="AW1507" s="25">
        <v>43.71</v>
      </c>
      <c r="AX1507" s="25">
        <v>20.46</v>
      </c>
      <c r="AY1507" s="25">
        <v>10.23</v>
      </c>
      <c r="AZ1507" s="25">
        <v>13.020000000000001</v>
      </c>
      <c r="BA1507" s="25">
        <v>0</v>
      </c>
      <c r="BB1507" s="25">
        <v>3.72</v>
      </c>
      <c r="BC1507" s="25">
        <v>0</v>
      </c>
      <c r="BD1507" s="25">
        <v>0</v>
      </c>
      <c r="BE1507" s="25">
        <v>18.600000000000001</v>
      </c>
      <c r="BF1507" s="25">
        <v>0</v>
      </c>
      <c r="BG1507" s="25">
        <v>11.16</v>
      </c>
      <c r="BH1507" s="25">
        <v>7.44</v>
      </c>
      <c r="BI1507" s="25">
        <v>23.25</v>
      </c>
      <c r="BJ1507" s="25">
        <v>14.88</v>
      </c>
      <c r="BK1507" s="25">
        <v>21.39</v>
      </c>
      <c r="BL1507" s="25">
        <v>0</v>
      </c>
      <c r="BM1507" s="25">
        <v>0</v>
      </c>
      <c r="BN1507" s="25">
        <v>0</v>
      </c>
      <c r="BO1507" t="s">
        <v>40</v>
      </c>
    </row>
    <row r="1508" spans="1:67" x14ac:dyDescent="0.25">
      <c r="A1508" s="6">
        <v>45193</v>
      </c>
      <c r="B1508" t="s">
        <v>15</v>
      </c>
      <c r="C1508">
        <v>24</v>
      </c>
      <c r="D1508">
        <f t="shared" si="160"/>
        <v>483.60000000000008</v>
      </c>
      <c r="E1508">
        <f t="shared" si="161"/>
        <v>142.29000000000011</v>
      </c>
      <c r="F1508">
        <f t="shared" si="162"/>
        <v>160.89000000000001</v>
      </c>
      <c r="G1508">
        <f t="shared" si="163"/>
        <v>105.09</v>
      </c>
      <c r="H1508">
        <f t="shared" si="164"/>
        <v>75.33</v>
      </c>
      <c r="I1508">
        <v>0</v>
      </c>
      <c r="J1508" s="22">
        <v>0.8277000000000001</v>
      </c>
      <c r="K1508" s="22">
        <v>0.49290000000000006</v>
      </c>
      <c r="L1508" s="22">
        <v>0.83700000000000008</v>
      </c>
      <c r="M1508" s="22">
        <v>0.6603</v>
      </c>
      <c r="N1508" s="22">
        <v>0.86490000000000011</v>
      </c>
      <c r="O1508" s="24">
        <v>0.55800000000000005</v>
      </c>
      <c r="P1508" s="24">
        <v>0.55800000000000005</v>
      </c>
      <c r="Q1508" s="24">
        <v>0.54869999999999997</v>
      </c>
      <c r="R1508" s="24">
        <v>0.68820000000000003</v>
      </c>
      <c r="S1508" s="24">
        <v>0.91139999999999999</v>
      </c>
      <c r="T1508" s="24">
        <v>0.88350000000000006</v>
      </c>
      <c r="U1508" s="24">
        <v>0.3906</v>
      </c>
      <c r="V1508" s="24">
        <v>0.80910000000000004</v>
      </c>
      <c r="W1508" s="24">
        <v>0.81840000000000002</v>
      </c>
      <c r="X1508" s="24">
        <v>0.90210000000000001</v>
      </c>
      <c r="Y1508" s="24">
        <v>0.45569999999999999</v>
      </c>
      <c r="Z1508" s="24">
        <v>0.81840000000000002</v>
      </c>
      <c r="AA1508" s="25">
        <v>3.72</v>
      </c>
      <c r="AB1508" s="25">
        <v>0</v>
      </c>
      <c r="AC1508" s="25">
        <v>13.950000000000001</v>
      </c>
      <c r="AD1508" s="25">
        <v>28.830000000000002</v>
      </c>
      <c r="AE1508" s="25">
        <v>25.110000000000003</v>
      </c>
      <c r="AF1508" s="25">
        <v>26.040000000000003</v>
      </c>
      <c r="AG1508" s="25">
        <v>23.25</v>
      </c>
      <c r="AH1508" s="25">
        <v>0</v>
      </c>
      <c r="AI1508" s="25">
        <v>37.200000000000003</v>
      </c>
      <c r="AJ1508" s="25">
        <v>2.79</v>
      </c>
      <c r="AK1508" s="25">
        <v>11.16</v>
      </c>
      <c r="AL1508" s="25">
        <v>0</v>
      </c>
      <c r="AM1508" s="25">
        <v>7.44</v>
      </c>
      <c r="AN1508" s="25">
        <v>0</v>
      </c>
      <c r="AO1508" s="25">
        <v>0</v>
      </c>
      <c r="AP1508" s="25">
        <v>40.92</v>
      </c>
      <c r="AQ1508" s="25">
        <v>9.3000000000000007</v>
      </c>
      <c r="AR1508" s="25">
        <v>13.950000000000001</v>
      </c>
      <c r="AS1508" s="25">
        <v>0</v>
      </c>
      <c r="AT1508" s="25">
        <v>3.72</v>
      </c>
      <c r="AU1508" s="25">
        <v>0</v>
      </c>
      <c r="AV1508" s="25">
        <v>0</v>
      </c>
      <c r="AW1508" s="25">
        <v>0</v>
      </c>
      <c r="AX1508" s="25">
        <v>1.86</v>
      </c>
      <c r="AY1508" s="25">
        <v>14.88</v>
      </c>
      <c r="AZ1508" s="25">
        <v>0</v>
      </c>
      <c r="BA1508" s="25">
        <v>4.6500000000000004</v>
      </c>
      <c r="BB1508" s="25">
        <v>26.970000000000002</v>
      </c>
      <c r="BC1508" s="25">
        <v>30.69</v>
      </c>
      <c r="BD1508" s="25">
        <v>26.040000000000003</v>
      </c>
      <c r="BE1508" s="25">
        <v>2.79</v>
      </c>
      <c r="BF1508" s="25">
        <v>0.93000000000010574</v>
      </c>
      <c r="BG1508" s="25">
        <v>3.72</v>
      </c>
      <c r="BH1508" s="25">
        <v>26.040000000000003</v>
      </c>
      <c r="BI1508" s="25">
        <v>0</v>
      </c>
      <c r="BJ1508" s="25">
        <v>31.62</v>
      </c>
      <c r="BK1508" s="25">
        <v>5.58</v>
      </c>
      <c r="BL1508" s="25">
        <v>25.110000000000003</v>
      </c>
      <c r="BM1508" s="25">
        <v>12.09</v>
      </c>
      <c r="BN1508" s="25">
        <v>34.410000000000004</v>
      </c>
      <c r="BO1508" t="s">
        <v>40</v>
      </c>
    </row>
    <row r="1509" spans="1:67" x14ac:dyDescent="0.25">
      <c r="A1509" s="6">
        <v>45194</v>
      </c>
      <c r="B1509" t="s">
        <v>15</v>
      </c>
      <c r="C1509">
        <v>25</v>
      </c>
      <c r="D1509">
        <f t="shared" si="160"/>
        <v>534.75</v>
      </c>
      <c r="E1509">
        <f t="shared" si="161"/>
        <v>101.37</v>
      </c>
      <c r="F1509">
        <f t="shared" si="162"/>
        <v>212.96999999999997</v>
      </c>
      <c r="G1509">
        <f t="shared" si="163"/>
        <v>94.860000000000014</v>
      </c>
      <c r="H1509">
        <f t="shared" si="164"/>
        <v>125.55000000000001</v>
      </c>
      <c r="I1509">
        <v>0</v>
      </c>
      <c r="J1509" s="22">
        <v>0.65100000000000013</v>
      </c>
      <c r="K1509" s="22">
        <v>0.86490000000000011</v>
      </c>
      <c r="L1509" s="22">
        <v>0.68820000000000003</v>
      </c>
      <c r="M1509" s="22">
        <v>0.16739999999999999</v>
      </c>
      <c r="N1509" s="22">
        <v>0.78120000000000001</v>
      </c>
      <c r="O1509" s="24">
        <v>0.64170000000000005</v>
      </c>
      <c r="P1509" s="24">
        <v>0.66959999999999997</v>
      </c>
      <c r="Q1509" s="24">
        <v>0.14880000000000002</v>
      </c>
      <c r="R1509" s="24">
        <v>0.89280000000000004</v>
      </c>
      <c r="S1509" s="24">
        <v>0.79049999999999998</v>
      </c>
      <c r="T1509" s="24">
        <v>0.31620000000000004</v>
      </c>
      <c r="U1509" s="24">
        <v>0.77190000000000014</v>
      </c>
      <c r="V1509" s="24">
        <v>0.79980000000000007</v>
      </c>
      <c r="W1509" s="24">
        <v>0.81840000000000002</v>
      </c>
      <c r="X1509" s="24">
        <v>0.91139999999999999</v>
      </c>
      <c r="Y1509" s="24">
        <v>0.93</v>
      </c>
      <c r="Z1509" s="24">
        <v>0.8277000000000001</v>
      </c>
      <c r="AA1509" s="25">
        <v>46.5</v>
      </c>
      <c r="AB1509" s="25">
        <v>39.06</v>
      </c>
      <c r="AC1509" s="25">
        <v>18.600000000000001</v>
      </c>
      <c r="AD1509" s="25">
        <v>3.72</v>
      </c>
      <c r="AE1509" s="25">
        <v>9.3000000000000007</v>
      </c>
      <c r="AF1509" s="25">
        <v>0</v>
      </c>
      <c r="AG1509" s="25">
        <v>35.340000000000003</v>
      </c>
      <c r="AH1509" s="25">
        <v>35.340000000000003</v>
      </c>
      <c r="AI1509" s="25">
        <v>11.16</v>
      </c>
      <c r="AJ1509" s="25">
        <v>13.950000000000001</v>
      </c>
      <c r="AK1509" s="25">
        <v>39.99</v>
      </c>
      <c r="AL1509" s="25">
        <v>26.040000000000003</v>
      </c>
      <c r="AM1509" s="25">
        <v>4.6500000000000004</v>
      </c>
      <c r="AN1509" s="25">
        <v>8.370000000000001</v>
      </c>
      <c r="AO1509" s="25">
        <v>14.88</v>
      </c>
      <c r="AP1509" s="25">
        <v>2.79</v>
      </c>
      <c r="AQ1509" s="25">
        <v>16.740000000000002</v>
      </c>
      <c r="AR1509" s="25">
        <v>29.76</v>
      </c>
      <c r="AS1509" s="25">
        <v>22.32</v>
      </c>
      <c r="AT1509" s="25">
        <v>0</v>
      </c>
      <c r="AU1509" s="25">
        <v>12.09</v>
      </c>
      <c r="AV1509" s="25">
        <v>5.58</v>
      </c>
      <c r="AW1509" s="25">
        <v>13.950000000000001</v>
      </c>
      <c r="AX1509" s="25">
        <v>0</v>
      </c>
      <c r="AY1509" s="25">
        <v>23.25</v>
      </c>
      <c r="AZ1509" s="25">
        <v>0</v>
      </c>
      <c r="BA1509" s="25">
        <v>7.44</v>
      </c>
      <c r="BB1509" s="25">
        <v>0</v>
      </c>
      <c r="BC1509" s="25">
        <v>0</v>
      </c>
      <c r="BD1509" s="25">
        <v>32.550000000000004</v>
      </c>
      <c r="BE1509" s="25">
        <v>7.44</v>
      </c>
      <c r="BF1509" s="25">
        <v>5.58</v>
      </c>
      <c r="BG1509" s="25">
        <v>10.23</v>
      </c>
      <c r="BH1509" s="25">
        <v>0</v>
      </c>
      <c r="BI1509" s="25">
        <v>8.370000000000001</v>
      </c>
      <c r="BJ1509" s="25">
        <v>17.670000000000002</v>
      </c>
      <c r="BK1509" s="25">
        <v>14.88</v>
      </c>
      <c r="BL1509" s="25">
        <v>0</v>
      </c>
      <c r="BM1509" s="25">
        <v>7.44</v>
      </c>
      <c r="BN1509" s="25">
        <v>29.76</v>
      </c>
      <c r="BO1509" t="s">
        <v>40</v>
      </c>
    </row>
    <row r="1510" spans="1:67" x14ac:dyDescent="0.25">
      <c r="A1510" s="6">
        <v>45195</v>
      </c>
      <c r="B1510" t="s">
        <v>15</v>
      </c>
      <c r="C1510">
        <v>26</v>
      </c>
      <c r="D1510">
        <f t="shared" si="160"/>
        <v>513.36000000000013</v>
      </c>
      <c r="E1510">
        <f t="shared" si="161"/>
        <v>117.18</v>
      </c>
      <c r="F1510">
        <f t="shared" si="162"/>
        <v>69.750000000000014</v>
      </c>
      <c r="G1510">
        <f t="shared" si="163"/>
        <v>212.97000000000003</v>
      </c>
      <c r="H1510">
        <f t="shared" si="164"/>
        <v>113.46000000000012</v>
      </c>
      <c r="I1510">
        <v>0</v>
      </c>
      <c r="J1510" s="22">
        <v>0.90210000000000001</v>
      </c>
      <c r="K1510" s="22">
        <v>0.17670000000000002</v>
      </c>
      <c r="L1510" s="22">
        <v>0.42780000000000001</v>
      </c>
      <c r="M1510" s="22">
        <v>0.80910000000000004</v>
      </c>
      <c r="N1510" s="22">
        <v>0.85560000000000003</v>
      </c>
      <c r="O1510" s="24">
        <v>0.73470000000000002</v>
      </c>
      <c r="P1510" s="24">
        <v>0.55800000000000005</v>
      </c>
      <c r="Q1510" s="24">
        <v>0.56730000000000003</v>
      </c>
      <c r="R1510" s="24">
        <v>0.66959999999999997</v>
      </c>
      <c r="S1510" s="24">
        <v>0.54869999999999997</v>
      </c>
      <c r="T1510" s="24">
        <v>0.70680000000000009</v>
      </c>
      <c r="U1510" s="24">
        <v>0.68820000000000003</v>
      </c>
      <c r="V1510" s="24">
        <v>0.70680000000000009</v>
      </c>
      <c r="W1510" s="24">
        <v>0.86490000000000011</v>
      </c>
      <c r="X1510" s="24">
        <v>0.18600000000000003</v>
      </c>
      <c r="Y1510" s="24">
        <v>0.48360000000000003</v>
      </c>
      <c r="Z1510" s="24">
        <v>0.65100000000000013</v>
      </c>
      <c r="AA1510" s="25">
        <v>3.72</v>
      </c>
      <c r="AB1510" s="25">
        <v>6.5100000000000007</v>
      </c>
      <c r="AC1510" s="25">
        <v>5.58</v>
      </c>
      <c r="AD1510" s="25">
        <v>0</v>
      </c>
      <c r="AE1510" s="25">
        <v>19.53</v>
      </c>
      <c r="AF1510" s="25">
        <v>0</v>
      </c>
      <c r="AG1510" s="25">
        <v>8.370000000000001</v>
      </c>
      <c r="AH1510" s="25">
        <v>0</v>
      </c>
      <c r="AI1510" s="25">
        <v>26.040000000000003</v>
      </c>
      <c r="AJ1510" s="25">
        <v>0</v>
      </c>
      <c r="AK1510" s="25">
        <v>0</v>
      </c>
      <c r="AL1510" s="25">
        <v>26.970000000000002</v>
      </c>
      <c r="AM1510" s="25">
        <v>22.32</v>
      </c>
      <c r="AN1510" s="25">
        <v>7.44</v>
      </c>
      <c r="AO1510" s="25">
        <v>9.3000000000001055</v>
      </c>
      <c r="AP1510" s="25">
        <v>0</v>
      </c>
      <c r="AQ1510" s="25">
        <v>0</v>
      </c>
      <c r="AR1510" s="25">
        <v>20.46</v>
      </c>
      <c r="AS1510" s="25">
        <v>19.53</v>
      </c>
      <c r="AT1510" s="25">
        <v>7.44</v>
      </c>
      <c r="AU1510" s="25">
        <v>19.53</v>
      </c>
      <c r="AV1510" s="25">
        <v>13.950000000000001</v>
      </c>
      <c r="AW1510" s="25">
        <v>34.410000000000004</v>
      </c>
      <c r="AX1510" s="25">
        <v>0.93</v>
      </c>
      <c r="AY1510" s="25">
        <v>19.53</v>
      </c>
      <c r="AZ1510" s="25">
        <v>25.110000000000003</v>
      </c>
      <c r="BA1510" s="25">
        <v>51.150000000000006</v>
      </c>
      <c r="BB1510" s="25">
        <v>40.92</v>
      </c>
      <c r="BC1510" s="25">
        <v>0.93</v>
      </c>
      <c r="BD1510" s="25">
        <v>6.5100000000000007</v>
      </c>
      <c r="BE1510" s="25">
        <v>0</v>
      </c>
      <c r="BF1510" s="25">
        <v>33.480000000000004</v>
      </c>
      <c r="BG1510" s="25">
        <v>6.5100000000000007</v>
      </c>
      <c r="BH1510" s="25">
        <v>18.600000000000001</v>
      </c>
      <c r="BI1510" s="25">
        <v>24.18</v>
      </c>
      <c r="BJ1510" s="25">
        <v>8.370000000000001</v>
      </c>
      <c r="BK1510" s="25">
        <v>18.600000000000001</v>
      </c>
      <c r="BL1510" s="25">
        <v>0</v>
      </c>
      <c r="BM1510" s="25">
        <v>7.44</v>
      </c>
      <c r="BN1510" s="25">
        <v>0</v>
      </c>
      <c r="BO1510" t="s">
        <v>40</v>
      </c>
    </row>
    <row r="1511" spans="1:67" x14ac:dyDescent="0.25">
      <c r="A1511" s="6">
        <v>45196</v>
      </c>
      <c r="B1511" t="s">
        <v>15</v>
      </c>
      <c r="C1511">
        <v>27</v>
      </c>
      <c r="D1511">
        <f t="shared" si="160"/>
        <v>428.73000000000013</v>
      </c>
      <c r="E1511">
        <f t="shared" si="161"/>
        <v>127.41000000000003</v>
      </c>
      <c r="F1511">
        <f t="shared" si="162"/>
        <v>109.74000000000001</v>
      </c>
      <c r="G1511">
        <f t="shared" si="163"/>
        <v>136.71000000000012</v>
      </c>
      <c r="H1511">
        <f t="shared" si="164"/>
        <v>54.870000000000005</v>
      </c>
      <c r="I1511">
        <v>0</v>
      </c>
      <c r="J1511" s="22">
        <v>0.65100000000000013</v>
      </c>
      <c r="K1511" s="22">
        <v>0.64170000000000005</v>
      </c>
      <c r="L1511" s="22">
        <v>0.67890000000000006</v>
      </c>
      <c r="M1511" s="22">
        <v>0.83700000000000008</v>
      </c>
      <c r="N1511" s="22">
        <v>0.68820000000000003</v>
      </c>
      <c r="O1511" s="24">
        <v>0.83700000000000008</v>
      </c>
      <c r="P1511" s="24">
        <v>0.55800000000000005</v>
      </c>
      <c r="Q1511" s="24">
        <v>0.6231000000000001</v>
      </c>
      <c r="R1511" s="24">
        <v>0.60450000000000004</v>
      </c>
      <c r="S1511" s="24">
        <v>0.74400000000000011</v>
      </c>
      <c r="T1511" s="24">
        <v>0.33479999999999999</v>
      </c>
      <c r="U1511" s="24">
        <v>0.92070000000000007</v>
      </c>
      <c r="V1511" s="24">
        <v>0.85560000000000003</v>
      </c>
      <c r="W1511" s="24">
        <v>0.79049999999999998</v>
      </c>
      <c r="X1511" s="24">
        <v>0.87420000000000009</v>
      </c>
      <c r="Y1511" s="24">
        <v>0.38130000000000003</v>
      </c>
      <c r="Z1511" s="24">
        <v>0.41850000000000004</v>
      </c>
      <c r="AA1511" s="25">
        <v>0</v>
      </c>
      <c r="AB1511" s="25">
        <v>0</v>
      </c>
      <c r="AC1511" s="25">
        <v>5.58</v>
      </c>
      <c r="AD1511" s="25">
        <v>5.58</v>
      </c>
      <c r="AE1511" s="25">
        <v>46.5</v>
      </c>
      <c r="AF1511" s="25">
        <v>3.72</v>
      </c>
      <c r="AG1511" s="25">
        <v>0</v>
      </c>
      <c r="AH1511" s="25">
        <v>0</v>
      </c>
      <c r="AI1511" s="25">
        <v>39.99</v>
      </c>
      <c r="AJ1511" s="25">
        <v>8.370000000000001</v>
      </c>
      <c r="AK1511" s="25">
        <v>0</v>
      </c>
      <c r="AL1511" s="25">
        <v>0</v>
      </c>
      <c r="AM1511" s="25">
        <v>0</v>
      </c>
      <c r="AN1511" s="25">
        <v>18.600000000000001</v>
      </c>
      <c r="AO1511" s="25">
        <v>0</v>
      </c>
      <c r="AP1511" s="25">
        <v>16.740000000000002</v>
      </c>
      <c r="AQ1511" s="25">
        <v>0</v>
      </c>
      <c r="AR1511" s="25">
        <v>19.53</v>
      </c>
      <c r="AS1511" s="25">
        <v>0</v>
      </c>
      <c r="AT1511" s="25">
        <v>0</v>
      </c>
      <c r="AU1511" s="25">
        <v>39.06</v>
      </c>
      <c r="AV1511" s="25">
        <v>16.740000000000002</v>
      </c>
      <c r="AW1511" s="25">
        <v>12.090000000000106</v>
      </c>
      <c r="AX1511" s="25">
        <v>0.93</v>
      </c>
      <c r="AY1511" s="25">
        <v>20.46</v>
      </c>
      <c r="AZ1511" s="25">
        <v>15.81</v>
      </c>
      <c r="BA1511" s="25">
        <v>9.3000000000000007</v>
      </c>
      <c r="BB1511" s="25">
        <v>18.600000000000001</v>
      </c>
      <c r="BC1511" s="25">
        <v>0</v>
      </c>
      <c r="BD1511" s="25">
        <v>3.72</v>
      </c>
      <c r="BE1511" s="25">
        <v>15.81</v>
      </c>
      <c r="BF1511" s="25">
        <v>22.32</v>
      </c>
      <c r="BG1511" s="25">
        <v>9.3000000000000007</v>
      </c>
      <c r="BH1511" s="25">
        <v>21.39</v>
      </c>
      <c r="BI1511" s="25">
        <v>8.370000000000001</v>
      </c>
      <c r="BJ1511" s="25">
        <v>22.32</v>
      </c>
      <c r="BK1511" s="25">
        <v>0</v>
      </c>
      <c r="BL1511" s="25">
        <v>5.58</v>
      </c>
      <c r="BM1511" s="25">
        <v>0</v>
      </c>
      <c r="BN1511" s="25">
        <v>22.32</v>
      </c>
      <c r="BO1511" t="s">
        <v>40</v>
      </c>
    </row>
    <row r="1512" spans="1:67" x14ac:dyDescent="0.25">
      <c r="A1512" s="6">
        <v>45197</v>
      </c>
      <c r="B1512" t="s">
        <v>15</v>
      </c>
      <c r="C1512">
        <v>28</v>
      </c>
      <c r="D1512">
        <f t="shared" si="160"/>
        <v>476.16</v>
      </c>
      <c r="E1512">
        <f t="shared" si="161"/>
        <v>135.78000000000003</v>
      </c>
      <c r="F1512">
        <f t="shared" si="162"/>
        <v>130.20000000000002</v>
      </c>
      <c r="G1512">
        <f t="shared" si="163"/>
        <v>122.76</v>
      </c>
      <c r="H1512">
        <f t="shared" si="164"/>
        <v>87.420000000000016</v>
      </c>
      <c r="I1512">
        <v>0</v>
      </c>
      <c r="J1512" s="22">
        <v>0.73470000000000002</v>
      </c>
      <c r="K1512" s="22">
        <v>0.54869999999999997</v>
      </c>
      <c r="L1512" s="22">
        <v>0.67890000000000006</v>
      </c>
      <c r="M1512" s="22">
        <v>0.66959999999999997</v>
      </c>
      <c r="N1512" s="22">
        <v>0.85560000000000003</v>
      </c>
      <c r="O1512" s="24">
        <v>0.66959999999999997</v>
      </c>
      <c r="P1512" s="24">
        <v>0.65100000000000013</v>
      </c>
      <c r="Q1512" s="24">
        <v>0.87420000000000009</v>
      </c>
      <c r="R1512" s="24">
        <v>0.13020000000000001</v>
      </c>
      <c r="S1512" s="24">
        <v>0.79049999999999998</v>
      </c>
      <c r="T1512" s="24">
        <v>0.79049999999999998</v>
      </c>
      <c r="U1512" s="24">
        <v>0.23250000000000001</v>
      </c>
      <c r="V1512" s="24">
        <v>0.53939999999999999</v>
      </c>
      <c r="W1512" s="24">
        <v>0.92070000000000007</v>
      </c>
      <c r="X1512" s="24">
        <v>0.69750000000000001</v>
      </c>
      <c r="Y1512" s="24">
        <v>0.60450000000000004</v>
      </c>
      <c r="Z1512" s="24">
        <v>0.33479999999999999</v>
      </c>
      <c r="AA1512" s="25">
        <v>0</v>
      </c>
      <c r="AB1512" s="25">
        <v>22.32</v>
      </c>
      <c r="AC1512" s="25">
        <v>3.72</v>
      </c>
      <c r="AD1512" s="25">
        <v>6.5100000000000007</v>
      </c>
      <c r="AE1512" s="25">
        <v>23.25</v>
      </c>
      <c r="AF1512" s="25">
        <v>37.200000000000003</v>
      </c>
      <c r="AG1512" s="25">
        <v>21.39</v>
      </c>
      <c r="AH1512" s="25">
        <v>12.09</v>
      </c>
      <c r="AI1512" s="25">
        <v>3.72</v>
      </c>
      <c r="AJ1512" s="25">
        <v>0</v>
      </c>
      <c r="AK1512" s="25">
        <v>9.3000000000000007</v>
      </c>
      <c r="AL1512" s="25">
        <v>0</v>
      </c>
      <c r="AM1512" s="25">
        <v>0</v>
      </c>
      <c r="AN1512" s="25">
        <v>1.86</v>
      </c>
      <c r="AO1512" s="25">
        <v>16.740000000000002</v>
      </c>
      <c r="AP1512" s="25">
        <v>13.020000000000001</v>
      </c>
      <c r="AQ1512" s="25">
        <v>0</v>
      </c>
      <c r="AR1512" s="25">
        <v>21.39</v>
      </c>
      <c r="AS1512" s="25">
        <v>34.410000000000004</v>
      </c>
      <c r="AT1512" s="25">
        <v>0</v>
      </c>
      <c r="AU1512" s="25">
        <v>2.79</v>
      </c>
      <c r="AV1512" s="25">
        <v>4.6500000000000004</v>
      </c>
      <c r="AW1512" s="25">
        <v>16.740000000000002</v>
      </c>
      <c r="AX1512" s="25">
        <v>6.5100000000000007</v>
      </c>
      <c r="AY1512" s="25">
        <v>0</v>
      </c>
      <c r="AZ1512" s="25">
        <v>0</v>
      </c>
      <c r="BA1512" s="25">
        <v>20.46</v>
      </c>
      <c r="BB1512" s="25">
        <v>38.130000000000003</v>
      </c>
      <c r="BC1512" s="25">
        <v>0</v>
      </c>
      <c r="BD1512" s="25">
        <v>33.480000000000004</v>
      </c>
      <c r="BE1512" s="25">
        <v>0</v>
      </c>
      <c r="BF1512" s="25">
        <v>0</v>
      </c>
      <c r="BG1512" s="25">
        <v>0</v>
      </c>
      <c r="BH1512" s="25">
        <v>0</v>
      </c>
      <c r="BI1512" s="25">
        <v>17.670000000000002</v>
      </c>
      <c r="BJ1512" s="25">
        <v>51.150000000000006</v>
      </c>
      <c r="BK1512" s="25">
        <v>39.06</v>
      </c>
      <c r="BL1512" s="25">
        <v>6.5100000000000007</v>
      </c>
      <c r="BM1512" s="25">
        <v>3.72</v>
      </c>
      <c r="BN1512" s="25">
        <v>17.670000000000002</v>
      </c>
      <c r="BO1512" t="s">
        <v>40</v>
      </c>
    </row>
    <row r="1513" spans="1:67" x14ac:dyDescent="0.25">
      <c r="A1513" s="6">
        <v>45198</v>
      </c>
      <c r="B1513" t="s">
        <v>15</v>
      </c>
      <c r="C1513">
        <v>29</v>
      </c>
      <c r="D1513">
        <f t="shared" si="160"/>
        <v>496.62000000000012</v>
      </c>
      <c r="E1513">
        <f t="shared" si="161"/>
        <v>86.490000000000052</v>
      </c>
      <c r="F1513">
        <f t="shared" si="162"/>
        <v>181.35000000000008</v>
      </c>
      <c r="G1513">
        <f t="shared" si="163"/>
        <v>101.37</v>
      </c>
      <c r="H1513">
        <f t="shared" si="164"/>
        <v>127.41</v>
      </c>
      <c r="I1513">
        <v>0</v>
      </c>
      <c r="J1513" s="22">
        <v>0.33479999999999999</v>
      </c>
      <c r="K1513" s="22">
        <v>0.84630000000000005</v>
      </c>
      <c r="L1513" s="22">
        <v>0.6603</v>
      </c>
      <c r="M1513" s="22">
        <v>0.78120000000000001</v>
      </c>
      <c r="N1513" s="22">
        <v>0.43710000000000004</v>
      </c>
      <c r="O1513" s="24">
        <v>0.63240000000000007</v>
      </c>
      <c r="P1513" s="24">
        <v>0.70680000000000009</v>
      </c>
      <c r="Q1513" s="24">
        <v>0.84630000000000005</v>
      </c>
      <c r="R1513" s="24">
        <v>0.72540000000000004</v>
      </c>
      <c r="S1513" s="24">
        <v>9.3000000000000013E-2</v>
      </c>
      <c r="T1513" s="24">
        <v>0.92070000000000007</v>
      </c>
      <c r="U1513" s="24">
        <v>0.87420000000000009</v>
      </c>
      <c r="V1513" s="24">
        <v>0.84630000000000005</v>
      </c>
      <c r="W1513" s="24">
        <v>0.6603</v>
      </c>
      <c r="X1513" s="24">
        <v>0.88350000000000006</v>
      </c>
      <c r="Y1513" s="24">
        <v>0.3906</v>
      </c>
      <c r="Z1513" s="24">
        <v>0.71610000000000007</v>
      </c>
      <c r="AA1513" s="25">
        <v>9.3000000000001055</v>
      </c>
      <c r="AB1513" s="25">
        <v>32.550000000000004</v>
      </c>
      <c r="AC1513" s="25">
        <v>2.79</v>
      </c>
      <c r="AD1513" s="25">
        <v>24.18</v>
      </c>
      <c r="AE1513" s="25">
        <v>11.16</v>
      </c>
      <c r="AF1513" s="25">
        <v>0</v>
      </c>
      <c r="AG1513" s="25">
        <v>26.970000000000002</v>
      </c>
      <c r="AH1513" s="25">
        <v>37.200000000000003</v>
      </c>
      <c r="AI1513" s="25">
        <v>30.69</v>
      </c>
      <c r="AJ1513" s="25">
        <v>6.5100000000000007</v>
      </c>
      <c r="AK1513" s="25">
        <v>0</v>
      </c>
      <c r="AL1513" s="25">
        <v>11.16</v>
      </c>
      <c r="AM1513" s="25">
        <v>0</v>
      </c>
      <c r="AN1513" s="25">
        <v>6.5100000000000007</v>
      </c>
      <c r="AO1513" s="25">
        <v>45.57</v>
      </c>
      <c r="AP1513" s="25">
        <v>15.81</v>
      </c>
      <c r="AQ1513" s="25">
        <v>0</v>
      </c>
      <c r="AR1513" s="25">
        <v>1.86</v>
      </c>
      <c r="AS1513" s="25">
        <v>6.5100000000000007</v>
      </c>
      <c r="AT1513" s="25">
        <v>39.99</v>
      </c>
      <c r="AU1513" s="25">
        <v>26.040000000000003</v>
      </c>
      <c r="AV1513" s="25">
        <v>0</v>
      </c>
      <c r="AW1513" s="25">
        <v>8.370000000000001</v>
      </c>
      <c r="AX1513" s="25">
        <v>0</v>
      </c>
      <c r="AY1513" s="25">
        <v>34.410000000000004</v>
      </c>
      <c r="AZ1513" s="25">
        <v>0</v>
      </c>
      <c r="BA1513" s="25">
        <v>13.020000000000001</v>
      </c>
      <c r="BB1513" s="25">
        <v>9.3000000000000007</v>
      </c>
      <c r="BC1513" s="25">
        <v>10.23</v>
      </c>
      <c r="BD1513" s="25">
        <v>0</v>
      </c>
      <c r="BE1513" s="25">
        <v>21.39</v>
      </c>
      <c r="BF1513" s="25">
        <v>0</v>
      </c>
      <c r="BG1513" s="25">
        <v>12.090000000000053</v>
      </c>
      <c r="BH1513" s="25">
        <v>0</v>
      </c>
      <c r="BI1513" s="25">
        <v>34.410000000000004</v>
      </c>
      <c r="BJ1513" s="25">
        <v>0</v>
      </c>
      <c r="BK1513" s="25">
        <v>0</v>
      </c>
      <c r="BL1513" s="25">
        <v>14.88</v>
      </c>
      <c r="BM1513" s="25">
        <v>0</v>
      </c>
      <c r="BN1513" s="25">
        <v>3.72</v>
      </c>
      <c r="BO1513" t="s">
        <v>40</v>
      </c>
    </row>
    <row r="1514" spans="1:67" x14ac:dyDescent="0.25">
      <c r="A1514" s="6">
        <v>45199</v>
      </c>
      <c r="B1514" t="s">
        <v>15</v>
      </c>
      <c r="C1514">
        <v>30</v>
      </c>
      <c r="D1514">
        <f t="shared" si="160"/>
        <v>319.92000000000007</v>
      </c>
      <c r="E1514">
        <f t="shared" si="161"/>
        <v>86.49</v>
      </c>
      <c r="F1514">
        <f t="shared" si="162"/>
        <v>54.870000000000005</v>
      </c>
      <c r="G1514">
        <f t="shared" si="163"/>
        <v>109.74000000000001</v>
      </c>
      <c r="H1514">
        <f t="shared" si="164"/>
        <v>68.820000000000036</v>
      </c>
      <c r="I1514">
        <v>0</v>
      </c>
      <c r="J1514" s="22">
        <v>0.44640000000000002</v>
      </c>
      <c r="K1514" s="22">
        <v>0.44640000000000002</v>
      </c>
      <c r="L1514" s="22">
        <v>0.67890000000000006</v>
      </c>
      <c r="M1514" s="22">
        <v>0.6231000000000001</v>
      </c>
      <c r="N1514" s="22">
        <v>0.83700000000000008</v>
      </c>
      <c r="O1514" s="24">
        <v>0.64170000000000005</v>
      </c>
      <c r="P1514" s="24">
        <v>0.52080000000000004</v>
      </c>
      <c r="Q1514" s="24">
        <v>0.58590000000000009</v>
      </c>
      <c r="R1514" s="24">
        <v>0.73470000000000002</v>
      </c>
      <c r="S1514" s="24">
        <v>0.54869999999999997</v>
      </c>
      <c r="T1514" s="24">
        <v>0.92070000000000007</v>
      </c>
      <c r="U1514" s="24">
        <v>0.83700000000000008</v>
      </c>
      <c r="V1514" s="24">
        <v>0.36270000000000002</v>
      </c>
      <c r="W1514" s="24">
        <v>0.40920000000000001</v>
      </c>
      <c r="X1514" s="24">
        <v>0.36270000000000002</v>
      </c>
      <c r="Y1514" s="24">
        <v>0.30690000000000001</v>
      </c>
      <c r="Z1514" s="24">
        <v>0.26040000000000002</v>
      </c>
      <c r="AA1514" s="25">
        <v>8.370000000000001</v>
      </c>
      <c r="AB1514" s="25">
        <v>31.62</v>
      </c>
      <c r="AC1514" s="25">
        <v>1.86</v>
      </c>
      <c r="AD1514" s="25">
        <v>0</v>
      </c>
      <c r="AE1514" s="25">
        <v>9.3000000000000007</v>
      </c>
      <c r="AF1514" s="25">
        <v>3.72</v>
      </c>
      <c r="AG1514" s="25">
        <v>0</v>
      </c>
      <c r="AH1514" s="25">
        <v>0</v>
      </c>
      <c r="AI1514" s="25">
        <v>0</v>
      </c>
      <c r="AJ1514" s="25">
        <v>0</v>
      </c>
      <c r="AK1514" s="25">
        <v>8.370000000000001</v>
      </c>
      <c r="AL1514" s="25">
        <v>12.090000000000027</v>
      </c>
      <c r="AM1514" s="25">
        <v>8.370000000000001</v>
      </c>
      <c r="AN1514" s="25">
        <v>6.5100000000000007</v>
      </c>
      <c r="AO1514" s="25">
        <v>8.370000000000001</v>
      </c>
      <c r="AP1514" s="25">
        <v>13.020000000000001</v>
      </c>
      <c r="AQ1514" s="25">
        <v>0</v>
      </c>
      <c r="AR1514" s="25">
        <v>0</v>
      </c>
      <c r="AS1514" s="25">
        <v>20.46</v>
      </c>
      <c r="AT1514" s="25">
        <v>0</v>
      </c>
      <c r="AU1514" s="25">
        <v>2.79</v>
      </c>
      <c r="AV1514" s="25">
        <v>12.09</v>
      </c>
      <c r="AW1514" s="25">
        <v>0</v>
      </c>
      <c r="AX1514" s="25">
        <v>2.79</v>
      </c>
      <c r="AY1514" s="25">
        <v>7.44</v>
      </c>
      <c r="AZ1514" s="25">
        <v>6.5100000000000007</v>
      </c>
      <c r="BA1514" s="25">
        <v>0</v>
      </c>
      <c r="BB1514" s="25">
        <v>22.32</v>
      </c>
      <c r="BC1514" s="25">
        <v>17.670000000000002</v>
      </c>
      <c r="BD1514" s="25">
        <v>38.130000000000003</v>
      </c>
      <c r="BE1514" s="25">
        <v>23.25</v>
      </c>
      <c r="BF1514" s="25">
        <v>11.16</v>
      </c>
      <c r="BG1514" s="25">
        <v>6.5100000000000007</v>
      </c>
      <c r="BH1514" s="25">
        <v>0</v>
      </c>
      <c r="BI1514" s="25">
        <v>13.950000000000001</v>
      </c>
      <c r="BJ1514" s="25">
        <v>3.72</v>
      </c>
      <c r="BK1514" s="25">
        <v>12.09</v>
      </c>
      <c r="BL1514" s="25">
        <v>6.5100000000000007</v>
      </c>
      <c r="BM1514" s="25">
        <v>3.72</v>
      </c>
      <c r="BN1514" s="25">
        <v>5.58</v>
      </c>
      <c r="BO1514" t="s">
        <v>40</v>
      </c>
    </row>
    <row r="1515" spans="1:67" x14ac:dyDescent="0.25">
      <c r="A1515" s="6">
        <v>45200</v>
      </c>
      <c r="B1515" t="s">
        <v>16</v>
      </c>
      <c r="C1515">
        <v>1</v>
      </c>
      <c r="D1515">
        <f t="shared" si="160"/>
        <v>370.14</v>
      </c>
      <c r="E1515">
        <f t="shared" si="161"/>
        <v>130.19999999999999</v>
      </c>
      <c r="F1515">
        <f t="shared" si="162"/>
        <v>97.65</v>
      </c>
      <c r="G1515">
        <f t="shared" si="163"/>
        <v>67.89</v>
      </c>
      <c r="H1515">
        <f t="shared" si="164"/>
        <v>74.400000000000006</v>
      </c>
      <c r="I1515">
        <v>0</v>
      </c>
      <c r="J1515" s="22">
        <v>0.40920000000000001</v>
      </c>
      <c r="K1515" s="22">
        <v>0.52080000000000004</v>
      </c>
      <c r="L1515" s="22">
        <v>0.67890000000000006</v>
      </c>
      <c r="M1515" s="22">
        <v>0.58590000000000009</v>
      </c>
      <c r="N1515" s="22">
        <v>0.87420000000000009</v>
      </c>
      <c r="O1515" s="24">
        <v>0.53010000000000013</v>
      </c>
      <c r="P1515" s="24">
        <v>0.55800000000000005</v>
      </c>
      <c r="Q1515" s="24">
        <v>0.79980000000000007</v>
      </c>
      <c r="R1515" s="24">
        <v>0.5766</v>
      </c>
      <c r="S1515" s="24">
        <v>0.60450000000000004</v>
      </c>
      <c r="T1515" s="24">
        <v>0.84630000000000005</v>
      </c>
      <c r="U1515" s="24">
        <v>0.41850000000000004</v>
      </c>
      <c r="V1515" s="24">
        <v>0.78120000000000001</v>
      </c>
      <c r="W1515" s="24">
        <v>0.81840000000000002</v>
      </c>
      <c r="X1515" s="24">
        <v>0.88350000000000006</v>
      </c>
      <c r="Y1515" s="24">
        <v>0.5766</v>
      </c>
      <c r="Z1515" s="24">
        <v>0.77190000000000014</v>
      </c>
      <c r="AA1515" s="25">
        <v>12.09</v>
      </c>
      <c r="AB1515" s="25">
        <v>13.950000000000001</v>
      </c>
      <c r="AC1515" s="25">
        <v>24.18</v>
      </c>
      <c r="AD1515" s="25">
        <v>0</v>
      </c>
      <c r="AE1515" s="25">
        <v>33.480000000000004</v>
      </c>
      <c r="AF1515" s="25">
        <v>1.86</v>
      </c>
      <c r="AG1515" s="25">
        <v>8.370000000000001</v>
      </c>
      <c r="AH1515" s="25">
        <v>0</v>
      </c>
      <c r="AI1515" s="25">
        <v>3.72</v>
      </c>
      <c r="AJ1515" s="25">
        <v>0</v>
      </c>
      <c r="AK1515" s="25">
        <v>16.740000000000002</v>
      </c>
      <c r="AL1515" s="25">
        <v>2.79</v>
      </c>
      <c r="AM1515" s="25">
        <v>4.6500000000000004</v>
      </c>
      <c r="AN1515" s="25">
        <v>0</v>
      </c>
      <c r="AO1515" s="25">
        <v>22.32</v>
      </c>
      <c r="AP1515" s="25">
        <v>0</v>
      </c>
      <c r="AQ1515" s="25">
        <v>0</v>
      </c>
      <c r="AR1515" s="25">
        <v>13.950000000000001</v>
      </c>
      <c r="AS1515" s="25">
        <v>0</v>
      </c>
      <c r="AT1515" s="25">
        <v>30.69</v>
      </c>
      <c r="AU1515" s="25">
        <v>6.5100000000000007</v>
      </c>
      <c r="AV1515" s="25">
        <v>9.3000000000000007</v>
      </c>
      <c r="AW1515" s="25">
        <v>1.86</v>
      </c>
      <c r="AX1515" s="25">
        <v>0</v>
      </c>
      <c r="AY1515" s="25">
        <v>1.86</v>
      </c>
      <c r="AZ1515" s="25">
        <v>33.480000000000004</v>
      </c>
      <c r="BA1515" s="25">
        <v>9.3000000000000007</v>
      </c>
      <c r="BB1515" s="25">
        <v>0</v>
      </c>
      <c r="BC1515" s="25">
        <v>0</v>
      </c>
      <c r="BD1515" s="25">
        <v>5.58</v>
      </c>
      <c r="BE1515" s="25">
        <v>19.53</v>
      </c>
      <c r="BF1515" s="25">
        <v>14.88</v>
      </c>
      <c r="BG1515" s="25">
        <v>13.950000000000001</v>
      </c>
      <c r="BH1515" s="25">
        <v>44.64</v>
      </c>
      <c r="BI1515" s="25">
        <v>0</v>
      </c>
      <c r="BJ1515" s="25">
        <v>3.72</v>
      </c>
      <c r="BK1515" s="25">
        <v>1.86</v>
      </c>
      <c r="BL1515" s="25">
        <v>0</v>
      </c>
      <c r="BM1515" s="25">
        <v>12.09</v>
      </c>
      <c r="BN1515" s="25">
        <v>19.53</v>
      </c>
      <c r="BO1515" t="s">
        <v>40</v>
      </c>
    </row>
    <row r="1516" spans="1:67" x14ac:dyDescent="0.25">
      <c r="A1516" s="6">
        <v>45201</v>
      </c>
      <c r="B1516" t="s">
        <v>16</v>
      </c>
      <c r="C1516">
        <v>2</v>
      </c>
      <c r="D1516">
        <f t="shared" si="160"/>
        <v>544.98</v>
      </c>
      <c r="E1516">
        <f t="shared" si="161"/>
        <v>120.89999999999991</v>
      </c>
      <c r="F1516">
        <f t="shared" si="162"/>
        <v>158.10000000000002</v>
      </c>
      <c r="G1516">
        <f t="shared" si="163"/>
        <v>148.80000000000013</v>
      </c>
      <c r="H1516">
        <f t="shared" si="164"/>
        <v>117.17999999999999</v>
      </c>
      <c r="I1516">
        <v>0</v>
      </c>
      <c r="J1516" s="22">
        <v>0.26040000000000002</v>
      </c>
      <c r="K1516" s="22">
        <v>0.68820000000000003</v>
      </c>
      <c r="L1516" s="22">
        <v>0.67890000000000006</v>
      </c>
      <c r="M1516" s="22">
        <v>0.52080000000000004</v>
      </c>
      <c r="N1516" s="22">
        <v>0.88350000000000006</v>
      </c>
      <c r="O1516" s="24">
        <v>0.74400000000000011</v>
      </c>
      <c r="P1516" s="24">
        <v>0.68820000000000003</v>
      </c>
      <c r="Q1516" s="24">
        <v>0.17670000000000002</v>
      </c>
      <c r="R1516" s="24">
        <v>0.70680000000000009</v>
      </c>
      <c r="S1516" s="24">
        <v>0.5766</v>
      </c>
      <c r="T1516" s="24">
        <v>0.59520000000000006</v>
      </c>
      <c r="U1516" s="24">
        <v>0.32550000000000007</v>
      </c>
      <c r="V1516" s="24">
        <v>0.91139999999999999</v>
      </c>
      <c r="W1516" s="24">
        <v>0.37200000000000005</v>
      </c>
      <c r="X1516" s="24">
        <v>0.65100000000000013</v>
      </c>
      <c r="Y1516" s="24">
        <v>0.87420000000000009</v>
      </c>
      <c r="Z1516" s="24">
        <v>0.87420000000000009</v>
      </c>
      <c r="AA1516" s="25">
        <v>50.220000000000006</v>
      </c>
      <c r="AB1516" s="25">
        <v>26.040000000000003</v>
      </c>
      <c r="AC1516" s="25">
        <v>0</v>
      </c>
      <c r="AD1516" s="25">
        <v>27.900000000000002</v>
      </c>
      <c r="AE1516" s="25">
        <v>0</v>
      </c>
      <c r="AF1516" s="25">
        <v>11.16</v>
      </c>
      <c r="AG1516" s="25">
        <v>13.020000000000001</v>
      </c>
      <c r="AH1516" s="25">
        <v>4.6500000000000004</v>
      </c>
      <c r="AI1516" s="25">
        <v>4.6500000000000004</v>
      </c>
      <c r="AJ1516" s="25">
        <v>20.46</v>
      </c>
      <c r="AK1516" s="25">
        <v>3.72</v>
      </c>
      <c r="AL1516" s="25">
        <v>11.16</v>
      </c>
      <c r="AM1516" s="25">
        <v>14.88</v>
      </c>
      <c r="AN1516" s="25">
        <v>19.53</v>
      </c>
      <c r="AO1516" s="25">
        <v>0</v>
      </c>
      <c r="AP1516" s="25">
        <v>5.58</v>
      </c>
      <c r="AQ1516" s="25">
        <v>0</v>
      </c>
      <c r="AR1516" s="25">
        <v>17.670000000000002</v>
      </c>
      <c r="AS1516" s="25">
        <v>45.57</v>
      </c>
      <c r="AT1516" s="25">
        <v>2.79</v>
      </c>
      <c r="AU1516" s="25">
        <v>0</v>
      </c>
      <c r="AV1516" s="25">
        <v>20.46</v>
      </c>
      <c r="AW1516" s="25">
        <v>27.900000000000109</v>
      </c>
      <c r="AX1516" s="25">
        <v>0</v>
      </c>
      <c r="AY1516" s="25">
        <v>0</v>
      </c>
      <c r="AZ1516" s="25">
        <v>53.940000000000005</v>
      </c>
      <c r="BA1516" s="25">
        <v>16.740000000000002</v>
      </c>
      <c r="BB1516" s="25">
        <v>1.86</v>
      </c>
      <c r="BC1516" s="25">
        <v>27.900000000000002</v>
      </c>
      <c r="BD1516" s="25">
        <v>0</v>
      </c>
      <c r="BE1516" s="25">
        <v>16.740000000000002</v>
      </c>
      <c r="BF1516" s="25">
        <v>28.830000000000002</v>
      </c>
      <c r="BG1516" s="25">
        <v>26.970000000000002</v>
      </c>
      <c r="BH1516" s="25">
        <v>0.93</v>
      </c>
      <c r="BI1516" s="25">
        <v>13.020000000000001</v>
      </c>
      <c r="BJ1516" s="25">
        <v>16.740000000000002</v>
      </c>
      <c r="BK1516" s="25">
        <v>7.44</v>
      </c>
      <c r="BL1516" s="25">
        <v>0</v>
      </c>
      <c r="BM1516" s="25">
        <v>10.229999999999896</v>
      </c>
      <c r="BN1516" s="25">
        <v>0</v>
      </c>
      <c r="BO1516" t="s">
        <v>40</v>
      </c>
    </row>
    <row r="1517" spans="1:67" x14ac:dyDescent="0.25">
      <c r="A1517" s="6">
        <v>45202</v>
      </c>
      <c r="B1517" t="s">
        <v>16</v>
      </c>
      <c r="C1517">
        <v>3</v>
      </c>
      <c r="D1517">
        <f t="shared" si="160"/>
        <v>454.77</v>
      </c>
      <c r="E1517">
        <f t="shared" si="161"/>
        <v>96.72</v>
      </c>
      <c r="F1517">
        <f t="shared" si="162"/>
        <v>104.16</v>
      </c>
      <c r="G1517">
        <f t="shared" si="163"/>
        <v>92.07</v>
      </c>
      <c r="H1517">
        <f t="shared" si="164"/>
        <v>161.82000000000002</v>
      </c>
      <c r="I1517">
        <v>0</v>
      </c>
      <c r="J1517" s="22">
        <v>0.6603</v>
      </c>
      <c r="K1517" s="22">
        <v>0.60450000000000004</v>
      </c>
      <c r="L1517" s="22">
        <v>0.69750000000000001</v>
      </c>
      <c r="M1517" s="22">
        <v>0.79980000000000007</v>
      </c>
      <c r="N1517" s="22">
        <v>0.83700000000000008</v>
      </c>
      <c r="O1517" s="24">
        <v>0.85560000000000003</v>
      </c>
      <c r="P1517" s="24">
        <v>9.3000000000000013E-2</v>
      </c>
      <c r="Q1517" s="24">
        <v>0.90210000000000001</v>
      </c>
      <c r="R1517" s="24">
        <v>0.45569999999999999</v>
      </c>
      <c r="S1517" s="24">
        <v>0.70680000000000009</v>
      </c>
      <c r="T1517" s="24">
        <v>0.92070000000000007</v>
      </c>
      <c r="U1517" s="24">
        <v>0.27900000000000003</v>
      </c>
      <c r="V1517" s="24">
        <v>0.75330000000000008</v>
      </c>
      <c r="W1517" s="24">
        <v>0.65100000000000013</v>
      </c>
      <c r="X1517" s="24">
        <v>0.34410000000000002</v>
      </c>
      <c r="Y1517" s="24">
        <v>0.81840000000000002</v>
      </c>
      <c r="Z1517" s="24">
        <v>0.70680000000000009</v>
      </c>
      <c r="AA1517" s="25">
        <v>17.670000000000002</v>
      </c>
      <c r="AB1517" s="25">
        <v>0.93</v>
      </c>
      <c r="AC1517" s="25">
        <v>26.040000000000003</v>
      </c>
      <c r="AD1517" s="25">
        <v>6.5100000000000007</v>
      </c>
      <c r="AE1517" s="25">
        <v>23.25</v>
      </c>
      <c r="AF1517" s="25">
        <v>9.3000000000000007</v>
      </c>
      <c r="AG1517" s="25">
        <v>13.020000000000001</v>
      </c>
      <c r="AH1517" s="25">
        <v>0</v>
      </c>
      <c r="AI1517" s="25">
        <v>5.58</v>
      </c>
      <c r="AJ1517" s="25">
        <v>1.86</v>
      </c>
      <c r="AK1517" s="25">
        <v>0</v>
      </c>
      <c r="AL1517" s="25">
        <v>32.550000000000004</v>
      </c>
      <c r="AM1517" s="25">
        <v>4.6500000000000004</v>
      </c>
      <c r="AN1517" s="25">
        <v>49.29</v>
      </c>
      <c r="AO1517" s="25">
        <v>12.09</v>
      </c>
      <c r="AP1517" s="25">
        <v>26.040000000000003</v>
      </c>
      <c r="AQ1517" s="25">
        <v>29.76</v>
      </c>
      <c r="AR1517" s="25">
        <v>0</v>
      </c>
      <c r="AS1517" s="25">
        <v>7.44</v>
      </c>
      <c r="AT1517" s="25">
        <v>0</v>
      </c>
      <c r="AU1517" s="25">
        <v>0</v>
      </c>
      <c r="AV1517" s="25">
        <v>28.830000000000002</v>
      </c>
      <c r="AW1517" s="25">
        <v>8.370000000000001</v>
      </c>
      <c r="AX1517" s="25">
        <v>9.3000000000000007</v>
      </c>
      <c r="AY1517" s="25">
        <v>11.16</v>
      </c>
      <c r="AZ1517" s="25">
        <v>1.86</v>
      </c>
      <c r="BA1517" s="25">
        <v>14.88</v>
      </c>
      <c r="BB1517" s="25">
        <v>1.86</v>
      </c>
      <c r="BC1517" s="25">
        <v>0</v>
      </c>
      <c r="BD1517" s="25">
        <v>15.81</v>
      </c>
      <c r="BE1517" s="25">
        <v>27.900000000000002</v>
      </c>
      <c r="BF1517" s="25">
        <v>0</v>
      </c>
      <c r="BG1517" s="25">
        <v>19.53</v>
      </c>
      <c r="BH1517" s="25">
        <v>2.79</v>
      </c>
      <c r="BI1517" s="25">
        <v>0</v>
      </c>
      <c r="BJ1517" s="25">
        <v>12.09</v>
      </c>
      <c r="BK1517" s="25">
        <v>0</v>
      </c>
      <c r="BL1517" s="25">
        <v>17.670000000000002</v>
      </c>
      <c r="BM1517" s="25">
        <v>16.740000000000002</v>
      </c>
      <c r="BN1517" s="25">
        <v>0</v>
      </c>
      <c r="BO1517" t="s">
        <v>40</v>
      </c>
    </row>
    <row r="1518" spans="1:67" x14ac:dyDescent="0.25">
      <c r="A1518" s="6">
        <v>45203</v>
      </c>
      <c r="B1518" t="s">
        <v>16</v>
      </c>
      <c r="C1518">
        <v>4</v>
      </c>
      <c r="D1518">
        <f t="shared" si="160"/>
        <v>385.95</v>
      </c>
      <c r="E1518">
        <f t="shared" si="161"/>
        <v>56.730000000000004</v>
      </c>
      <c r="F1518">
        <f t="shared" si="162"/>
        <v>62.309999999999995</v>
      </c>
      <c r="G1518">
        <f t="shared" si="163"/>
        <v>151.59000000000003</v>
      </c>
      <c r="H1518">
        <f t="shared" si="164"/>
        <v>115.32000000000001</v>
      </c>
      <c r="I1518">
        <v>0</v>
      </c>
      <c r="J1518" s="22">
        <v>0.16739999999999999</v>
      </c>
      <c r="K1518" s="22">
        <v>0.30690000000000001</v>
      </c>
      <c r="L1518" s="22">
        <v>0.65100000000000013</v>
      </c>
      <c r="M1518" s="22">
        <v>0.46500000000000002</v>
      </c>
      <c r="N1518" s="22">
        <v>0.92070000000000007</v>
      </c>
      <c r="O1518" s="24">
        <v>0.23250000000000001</v>
      </c>
      <c r="P1518" s="24">
        <v>0.51150000000000007</v>
      </c>
      <c r="Q1518" s="24">
        <v>0.91139999999999999</v>
      </c>
      <c r="R1518" s="24">
        <v>0.58590000000000009</v>
      </c>
      <c r="S1518" s="24">
        <v>0.65100000000000013</v>
      </c>
      <c r="T1518" s="24">
        <v>0.60450000000000004</v>
      </c>
      <c r="U1518" s="24">
        <v>0.43710000000000004</v>
      </c>
      <c r="V1518" s="24">
        <v>0.89280000000000004</v>
      </c>
      <c r="W1518" s="24">
        <v>0.29760000000000003</v>
      </c>
      <c r="X1518" s="24">
        <v>0.50220000000000009</v>
      </c>
      <c r="Y1518" s="24">
        <v>0.93</v>
      </c>
      <c r="Z1518" s="24">
        <v>0.2883</v>
      </c>
      <c r="AA1518" s="25">
        <v>13.020000000000001</v>
      </c>
      <c r="AB1518" s="25">
        <v>2.79</v>
      </c>
      <c r="AC1518" s="25">
        <v>0</v>
      </c>
      <c r="AD1518" s="25">
        <v>16.740000000000002</v>
      </c>
      <c r="AE1518" s="25">
        <v>4.6500000000000004</v>
      </c>
      <c r="AF1518" s="25">
        <v>7.44</v>
      </c>
      <c r="AG1518" s="25">
        <v>0</v>
      </c>
      <c r="AH1518" s="25">
        <v>3.72</v>
      </c>
      <c r="AI1518" s="25">
        <v>7.44</v>
      </c>
      <c r="AJ1518" s="25">
        <v>6.5100000000000007</v>
      </c>
      <c r="AK1518" s="25">
        <v>0</v>
      </c>
      <c r="AL1518" s="25">
        <v>12.09</v>
      </c>
      <c r="AM1518" s="25">
        <v>13.020000000000001</v>
      </c>
      <c r="AN1518" s="25">
        <v>4.6500000000000004</v>
      </c>
      <c r="AO1518" s="25">
        <v>29.76</v>
      </c>
      <c r="AP1518" s="25">
        <v>2.79</v>
      </c>
      <c r="AQ1518" s="25">
        <v>1.86</v>
      </c>
      <c r="AR1518" s="25">
        <v>15.81</v>
      </c>
      <c r="AS1518" s="25">
        <v>35.340000000000003</v>
      </c>
      <c r="AT1518" s="25">
        <v>0</v>
      </c>
      <c r="AU1518" s="25">
        <v>15.81</v>
      </c>
      <c r="AV1518" s="25">
        <v>8.370000000000001</v>
      </c>
      <c r="AW1518" s="25">
        <v>26.040000000000003</v>
      </c>
      <c r="AX1518" s="25">
        <v>4.6500000000000004</v>
      </c>
      <c r="AY1518" s="25">
        <v>14.88</v>
      </c>
      <c r="AZ1518" s="25">
        <v>5.58</v>
      </c>
      <c r="BA1518" s="25">
        <v>10.23</v>
      </c>
      <c r="BB1518" s="25">
        <v>46.5</v>
      </c>
      <c r="BC1518" s="25">
        <v>1.86</v>
      </c>
      <c r="BD1518" s="25">
        <v>17.670000000000002</v>
      </c>
      <c r="BE1518" s="25">
        <v>0</v>
      </c>
      <c r="BF1518" s="25">
        <v>2.79</v>
      </c>
      <c r="BG1518" s="25">
        <v>13.020000000000001</v>
      </c>
      <c r="BH1518" s="25">
        <v>0</v>
      </c>
      <c r="BI1518" s="25">
        <v>16.740000000000002</v>
      </c>
      <c r="BJ1518" s="25">
        <v>0</v>
      </c>
      <c r="BK1518" s="25">
        <v>0</v>
      </c>
      <c r="BL1518" s="25">
        <v>19.53</v>
      </c>
      <c r="BM1518" s="25">
        <v>0</v>
      </c>
      <c r="BN1518" s="25">
        <v>4.6500000000000004</v>
      </c>
      <c r="BO1518" t="s">
        <v>40</v>
      </c>
    </row>
    <row r="1519" spans="1:67" x14ac:dyDescent="0.25">
      <c r="A1519" s="6">
        <v>45204</v>
      </c>
      <c r="B1519" t="s">
        <v>16</v>
      </c>
      <c r="C1519">
        <v>5</v>
      </c>
      <c r="D1519">
        <f t="shared" si="160"/>
        <v>327.36</v>
      </c>
      <c r="E1519">
        <f t="shared" si="161"/>
        <v>89.280000000000015</v>
      </c>
      <c r="F1519">
        <f t="shared" si="162"/>
        <v>79.05</v>
      </c>
      <c r="G1519">
        <f t="shared" si="163"/>
        <v>78.12</v>
      </c>
      <c r="H1519">
        <f t="shared" si="164"/>
        <v>80.910000000000011</v>
      </c>
      <c r="I1519">
        <v>0</v>
      </c>
      <c r="J1519" s="22">
        <v>0.27900000000000003</v>
      </c>
      <c r="K1519" s="22">
        <v>0.79980000000000007</v>
      </c>
      <c r="L1519" s="22">
        <v>0.24180000000000001</v>
      </c>
      <c r="M1519" s="22">
        <v>0.91139999999999999</v>
      </c>
      <c r="N1519" s="22">
        <v>0.84630000000000005</v>
      </c>
      <c r="O1519" s="24">
        <v>0.70680000000000009</v>
      </c>
      <c r="P1519" s="24">
        <v>0.93</v>
      </c>
      <c r="Q1519" s="24">
        <v>0.80910000000000004</v>
      </c>
      <c r="R1519" s="24">
        <v>0.60450000000000004</v>
      </c>
      <c r="S1519" s="24">
        <v>0.6231000000000001</v>
      </c>
      <c r="T1519" s="24">
        <v>0.45569999999999999</v>
      </c>
      <c r="U1519" s="24">
        <v>0.75330000000000008</v>
      </c>
      <c r="V1519" s="24">
        <v>0.93</v>
      </c>
      <c r="W1519" s="24">
        <v>0.93</v>
      </c>
      <c r="X1519" s="24">
        <v>0.83700000000000008</v>
      </c>
      <c r="Y1519" s="24">
        <v>0.42780000000000001</v>
      </c>
      <c r="Z1519" s="24">
        <v>0.52080000000000004</v>
      </c>
      <c r="AA1519" s="25">
        <v>0</v>
      </c>
      <c r="AB1519" s="25">
        <v>5.58</v>
      </c>
      <c r="AC1519" s="25">
        <v>0</v>
      </c>
      <c r="AD1519" s="25">
        <v>10.23</v>
      </c>
      <c r="AE1519" s="25">
        <v>27.900000000000002</v>
      </c>
      <c r="AF1519" s="25">
        <v>0</v>
      </c>
      <c r="AG1519" s="25">
        <v>0</v>
      </c>
      <c r="AH1519" s="25">
        <v>0</v>
      </c>
      <c r="AI1519" s="25">
        <v>22.32</v>
      </c>
      <c r="AJ1519" s="25">
        <v>13.020000000000001</v>
      </c>
      <c r="AK1519" s="25">
        <v>5.58</v>
      </c>
      <c r="AL1519" s="25">
        <v>15.81</v>
      </c>
      <c r="AM1519" s="25">
        <v>0</v>
      </c>
      <c r="AN1519" s="25">
        <v>21.39</v>
      </c>
      <c r="AO1519" s="25">
        <v>20.46</v>
      </c>
      <c r="AP1519" s="25">
        <v>22.32</v>
      </c>
      <c r="AQ1519" s="25">
        <v>0</v>
      </c>
      <c r="AR1519" s="25">
        <v>0</v>
      </c>
      <c r="AS1519" s="25">
        <v>0.93</v>
      </c>
      <c r="AT1519" s="25">
        <v>0</v>
      </c>
      <c r="AU1519" s="25">
        <v>0</v>
      </c>
      <c r="AV1519" s="25">
        <v>0.93</v>
      </c>
      <c r="AW1519" s="25">
        <v>12.09</v>
      </c>
      <c r="AX1519" s="25">
        <v>0</v>
      </c>
      <c r="AY1519" s="25">
        <v>0</v>
      </c>
      <c r="AZ1519" s="25">
        <v>16.740000000000002</v>
      </c>
      <c r="BA1519" s="25">
        <v>22.32</v>
      </c>
      <c r="BB1519" s="25">
        <v>12.09</v>
      </c>
      <c r="BC1519" s="25">
        <v>6.5100000000000007</v>
      </c>
      <c r="BD1519" s="25">
        <v>7.44</v>
      </c>
      <c r="BE1519" s="25">
        <v>11.16</v>
      </c>
      <c r="BF1519" s="25">
        <v>0</v>
      </c>
      <c r="BG1519" s="25">
        <v>0</v>
      </c>
      <c r="BH1519" s="25">
        <v>0</v>
      </c>
      <c r="BI1519" s="25">
        <v>21.39</v>
      </c>
      <c r="BJ1519" s="25">
        <v>7.44</v>
      </c>
      <c r="BK1519" s="25">
        <v>29.76</v>
      </c>
      <c r="BL1519" s="25">
        <v>8.370000000000001</v>
      </c>
      <c r="BM1519" s="25">
        <v>8.370000000000001</v>
      </c>
      <c r="BN1519" s="25">
        <v>2.79</v>
      </c>
      <c r="BO1519" t="s">
        <v>40</v>
      </c>
    </row>
    <row r="1520" spans="1:67" x14ac:dyDescent="0.25">
      <c r="A1520" s="6">
        <v>45205</v>
      </c>
      <c r="B1520" t="s">
        <v>16</v>
      </c>
      <c r="C1520">
        <v>6</v>
      </c>
      <c r="D1520">
        <f t="shared" si="160"/>
        <v>586.83000000000027</v>
      </c>
      <c r="E1520">
        <f t="shared" si="161"/>
        <v>138.57000000000002</v>
      </c>
      <c r="F1520">
        <f t="shared" si="162"/>
        <v>166.47</v>
      </c>
      <c r="G1520">
        <f t="shared" si="163"/>
        <v>168.33000000000013</v>
      </c>
      <c r="H1520">
        <f t="shared" si="164"/>
        <v>113.46000000000012</v>
      </c>
      <c r="I1520">
        <v>0</v>
      </c>
      <c r="J1520" s="22">
        <v>0.59520000000000006</v>
      </c>
      <c r="K1520" s="22">
        <v>0.6603</v>
      </c>
      <c r="L1520" s="22">
        <v>0.92070000000000007</v>
      </c>
      <c r="M1520" s="22">
        <v>0.78120000000000001</v>
      </c>
      <c r="N1520" s="22">
        <v>0.8277000000000001</v>
      </c>
      <c r="O1520" s="24">
        <v>0.86490000000000011</v>
      </c>
      <c r="P1520" s="24">
        <v>0.69750000000000001</v>
      </c>
      <c r="Q1520" s="24">
        <v>0.6603</v>
      </c>
      <c r="R1520" s="24">
        <v>0.74400000000000011</v>
      </c>
      <c r="S1520" s="24">
        <v>0.69750000000000001</v>
      </c>
      <c r="T1520" s="24">
        <v>0.70680000000000009</v>
      </c>
      <c r="U1520" s="24">
        <v>0.43710000000000004</v>
      </c>
      <c r="V1520" s="24">
        <v>0.2697</v>
      </c>
      <c r="W1520" s="24">
        <v>0.88350000000000006</v>
      </c>
      <c r="X1520" s="24">
        <v>0.93</v>
      </c>
      <c r="Y1520" s="24">
        <v>0.51150000000000007</v>
      </c>
      <c r="Z1520" s="24">
        <v>0.78120000000000001</v>
      </c>
      <c r="AA1520" s="25">
        <v>36.270000000000003</v>
      </c>
      <c r="AB1520" s="25">
        <v>0.93</v>
      </c>
      <c r="AC1520" s="25">
        <v>0</v>
      </c>
      <c r="AD1520" s="25">
        <v>1.86</v>
      </c>
      <c r="AE1520" s="25">
        <v>0</v>
      </c>
      <c r="AF1520" s="25">
        <v>49.29</v>
      </c>
      <c r="AG1520" s="25">
        <v>24.18</v>
      </c>
      <c r="AH1520" s="25">
        <v>9.3000000000000007</v>
      </c>
      <c r="AI1520" s="25">
        <v>8.370000000000001</v>
      </c>
      <c r="AJ1520" s="25">
        <v>36.270000000000003</v>
      </c>
      <c r="AK1520" s="25">
        <v>0.93</v>
      </c>
      <c r="AL1520" s="25">
        <v>0.93000000000010574</v>
      </c>
      <c r="AM1520" s="25">
        <v>28.830000000000002</v>
      </c>
      <c r="AN1520" s="25">
        <v>20.46</v>
      </c>
      <c r="AO1520" s="25">
        <v>0</v>
      </c>
      <c r="AP1520" s="25">
        <v>5.58</v>
      </c>
      <c r="AQ1520" s="25">
        <v>52.080000000000005</v>
      </c>
      <c r="AR1520" s="25">
        <v>4.6500000000000004</v>
      </c>
      <c r="AS1520" s="25">
        <v>0</v>
      </c>
      <c r="AT1520" s="25">
        <v>0.93</v>
      </c>
      <c r="AU1520" s="25">
        <v>19.53</v>
      </c>
      <c r="AV1520" s="25">
        <v>26.040000000000003</v>
      </c>
      <c r="AW1520" s="25">
        <v>6.5100000000000007</v>
      </c>
      <c r="AX1520" s="25">
        <v>2.79</v>
      </c>
      <c r="AY1520" s="25">
        <v>26.970000000000002</v>
      </c>
      <c r="AZ1520" s="25">
        <v>16.740000000000002</v>
      </c>
      <c r="BA1520" s="25">
        <v>6.5100000000000007</v>
      </c>
      <c r="BB1520" s="25">
        <v>20.460000000000107</v>
      </c>
      <c r="BC1520" s="25">
        <v>38.130000000000003</v>
      </c>
      <c r="BD1520" s="25">
        <v>4.6500000000000004</v>
      </c>
      <c r="BE1520" s="25">
        <v>28.830000000000002</v>
      </c>
      <c r="BF1520" s="25">
        <v>0</v>
      </c>
      <c r="BG1520" s="25">
        <v>10.23</v>
      </c>
      <c r="BH1520" s="25">
        <v>20.46</v>
      </c>
      <c r="BI1520" s="25">
        <v>8.370000000000001</v>
      </c>
      <c r="BJ1520" s="25">
        <v>18.600000000000001</v>
      </c>
      <c r="BK1520" s="25">
        <v>2.79</v>
      </c>
      <c r="BL1520" s="25">
        <v>4.6500000000000004</v>
      </c>
      <c r="BM1520" s="25">
        <v>33.480000000000004</v>
      </c>
      <c r="BN1520" s="25">
        <v>11.16</v>
      </c>
      <c r="BO1520" t="s">
        <v>40</v>
      </c>
    </row>
    <row r="1521" spans="1:67" x14ac:dyDescent="0.25">
      <c r="A1521" s="6">
        <v>45206</v>
      </c>
      <c r="B1521" t="s">
        <v>16</v>
      </c>
      <c r="C1521">
        <v>7</v>
      </c>
      <c r="D1521">
        <f t="shared" si="160"/>
        <v>360.84000000000015</v>
      </c>
      <c r="E1521">
        <f t="shared" si="161"/>
        <v>69.750000000000014</v>
      </c>
      <c r="F1521">
        <f t="shared" si="162"/>
        <v>63.24</v>
      </c>
      <c r="G1521">
        <f t="shared" si="163"/>
        <v>87.420000000000101</v>
      </c>
      <c r="H1521">
        <f t="shared" si="164"/>
        <v>140.43000000000004</v>
      </c>
      <c r="I1521">
        <v>0</v>
      </c>
      <c r="J1521" s="22">
        <v>0.22320000000000001</v>
      </c>
      <c r="K1521" s="22">
        <v>0.50220000000000009</v>
      </c>
      <c r="L1521" s="22">
        <v>0.66959999999999997</v>
      </c>
      <c r="M1521" s="22">
        <v>0.76260000000000006</v>
      </c>
      <c r="N1521" s="22">
        <v>0.34410000000000002</v>
      </c>
      <c r="O1521" s="24">
        <v>0.79049999999999998</v>
      </c>
      <c r="P1521" s="24">
        <v>0.51150000000000007</v>
      </c>
      <c r="Q1521" s="24">
        <v>0.72540000000000004</v>
      </c>
      <c r="R1521" s="24">
        <v>0.79049999999999998</v>
      </c>
      <c r="S1521" s="24">
        <v>0.61380000000000001</v>
      </c>
      <c r="T1521" s="24">
        <v>0.69750000000000001</v>
      </c>
      <c r="U1521" s="24">
        <v>0.52080000000000004</v>
      </c>
      <c r="V1521" s="24">
        <v>0.85560000000000003</v>
      </c>
      <c r="W1521" s="24">
        <v>0.77190000000000014</v>
      </c>
      <c r="X1521" s="24">
        <v>0.30690000000000001</v>
      </c>
      <c r="Y1521" s="24">
        <v>0.41850000000000004</v>
      </c>
      <c r="Z1521" s="24">
        <v>0.23250000000000001</v>
      </c>
      <c r="AA1521" s="25">
        <v>0</v>
      </c>
      <c r="AB1521" s="25">
        <v>5.58</v>
      </c>
      <c r="AC1521" s="25">
        <v>0</v>
      </c>
      <c r="AD1521" s="25">
        <v>6.5100000000000007</v>
      </c>
      <c r="AE1521" s="25">
        <v>27.900000000000002</v>
      </c>
      <c r="AF1521" s="25">
        <v>3.72</v>
      </c>
      <c r="AG1521" s="25">
        <v>14.88</v>
      </c>
      <c r="AH1521" s="25">
        <v>0</v>
      </c>
      <c r="AI1521" s="25">
        <v>2.79</v>
      </c>
      <c r="AJ1521" s="25">
        <v>1.86</v>
      </c>
      <c r="AK1521" s="25">
        <v>20.46</v>
      </c>
      <c r="AL1521" s="25">
        <v>4.6500000000000004</v>
      </c>
      <c r="AM1521" s="25">
        <v>13.950000000000001</v>
      </c>
      <c r="AN1521" s="25">
        <v>15.81</v>
      </c>
      <c r="AO1521" s="25">
        <v>17.670000000000002</v>
      </c>
      <c r="AP1521" s="25">
        <v>26.040000000000003</v>
      </c>
      <c r="AQ1521" s="25">
        <v>0.93</v>
      </c>
      <c r="AR1521" s="25">
        <v>33.480000000000004</v>
      </c>
      <c r="AS1521" s="25">
        <v>22.32</v>
      </c>
      <c r="AT1521" s="25">
        <v>5.58</v>
      </c>
      <c r="AU1521" s="25">
        <v>0</v>
      </c>
      <c r="AV1521" s="25">
        <v>25.110000000000003</v>
      </c>
      <c r="AW1521" s="25">
        <v>15.81</v>
      </c>
      <c r="AX1521" s="25">
        <v>3.7200000000001059</v>
      </c>
      <c r="AY1521" s="25">
        <v>2.79</v>
      </c>
      <c r="AZ1521" s="25">
        <v>0</v>
      </c>
      <c r="BA1521" s="25">
        <v>7.44</v>
      </c>
      <c r="BB1521" s="25">
        <v>0</v>
      </c>
      <c r="BC1521" s="25">
        <v>14.88</v>
      </c>
      <c r="BD1521" s="25">
        <v>17.670000000000002</v>
      </c>
      <c r="BE1521" s="25">
        <v>19.53</v>
      </c>
      <c r="BF1521" s="25">
        <v>1.86</v>
      </c>
      <c r="BG1521" s="25">
        <v>35.340000000000003</v>
      </c>
      <c r="BH1521" s="25">
        <v>0</v>
      </c>
      <c r="BI1521" s="25">
        <v>0</v>
      </c>
      <c r="BJ1521" s="25">
        <v>8.370000000000001</v>
      </c>
      <c r="BK1521" s="25">
        <v>0</v>
      </c>
      <c r="BL1521" s="25">
        <v>0</v>
      </c>
      <c r="BM1521" s="25">
        <v>0</v>
      </c>
      <c r="BN1521" s="25">
        <v>4.6500000000000004</v>
      </c>
      <c r="BO1521" t="s">
        <v>40</v>
      </c>
    </row>
    <row r="1522" spans="1:67" x14ac:dyDescent="0.25">
      <c r="A1522" s="6">
        <v>45207</v>
      </c>
      <c r="B1522" t="s">
        <v>16</v>
      </c>
      <c r="C1522">
        <v>8</v>
      </c>
      <c r="D1522">
        <f t="shared" si="160"/>
        <v>395.25000000000006</v>
      </c>
      <c r="E1522">
        <f t="shared" si="161"/>
        <v>60.45</v>
      </c>
      <c r="F1522">
        <f t="shared" si="162"/>
        <v>94.860000000000056</v>
      </c>
      <c r="G1522">
        <f t="shared" si="163"/>
        <v>107.88000000000002</v>
      </c>
      <c r="H1522">
        <f t="shared" si="164"/>
        <v>132.06</v>
      </c>
      <c r="I1522">
        <v>0</v>
      </c>
      <c r="J1522" s="22">
        <v>0.92070000000000007</v>
      </c>
      <c r="K1522" s="22">
        <v>0.77190000000000014</v>
      </c>
      <c r="L1522" s="22">
        <v>0.92070000000000007</v>
      </c>
      <c r="M1522" s="22">
        <v>0.73470000000000002</v>
      </c>
      <c r="N1522" s="22">
        <v>0.92070000000000007</v>
      </c>
      <c r="O1522" s="24">
        <v>0.55800000000000005</v>
      </c>
      <c r="P1522" s="24">
        <v>0.71610000000000007</v>
      </c>
      <c r="Q1522" s="24">
        <v>0.59520000000000006</v>
      </c>
      <c r="R1522" s="24">
        <v>0.87420000000000009</v>
      </c>
      <c r="S1522" s="24">
        <v>0.90210000000000001</v>
      </c>
      <c r="T1522" s="24">
        <v>0.93</v>
      </c>
      <c r="U1522" s="24">
        <v>0.90210000000000001</v>
      </c>
      <c r="V1522" s="24">
        <v>0.88350000000000006</v>
      </c>
      <c r="W1522" s="24">
        <v>0.87420000000000009</v>
      </c>
      <c r="X1522" s="24">
        <v>0.5766</v>
      </c>
      <c r="Y1522" s="24">
        <v>0.24180000000000001</v>
      </c>
      <c r="Z1522" s="24">
        <v>0.83700000000000008</v>
      </c>
      <c r="AA1522" s="25">
        <v>7.44</v>
      </c>
      <c r="AB1522" s="25">
        <v>0</v>
      </c>
      <c r="AC1522" s="25">
        <v>0</v>
      </c>
      <c r="AD1522" s="25">
        <v>0</v>
      </c>
      <c r="AE1522" s="25">
        <v>0.9300000000000529</v>
      </c>
      <c r="AF1522" s="25">
        <v>0</v>
      </c>
      <c r="AG1522" s="25">
        <v>38.130000000000003</v>
      </c>
      <c r="AH1522" s="25">
        <v>18.600000000000001</v>
      </c>
      <c r="AI1522" s="25">
        <v>29.76</v>
      </c>
      <c r="AJ1522" s="25">
        <v>0</v>
      </c>
      <c r="AK1522" s="25">
        <v>22.32</v>
      </c>
      <c r="AL1522" s="25">
        <v>1.86</v>
      </c>
      <c r="AM1522" s="25">
        <v>29.76</v>
      </c>
      <c r="AN1522" s="25">
        <v>7.44</v>
      </c>
      <c r="AO1522" s="25">
        <v>39.99</v>
      </c>
      <c r="AP1522" s="25">
        <v>0</v>
      </c>
      <c r="AQ1522" s="25">
        <v>38.130000000000003</v>
      </c>
      <c r="AR1522" s="25">
        <v>14.88</v>
      </c>
      <c r="AS1522" s="25">
        <v>0</v>
      </c>
      <c r="AT1522" s="25">
        <v>0</v>
      </c>
      <c r="AU1522" s="25">
        <v>10.23</v>
      </c>
      <c r="AV1522" s="25">
        <v>1.86</v>
      </c>
      <c r="AW1522" s="25">
        <v>5.58</v>
      </c>
      <c r="AX1522" s="25">
        <v>0.93</v>
      </c>
      <c r="AY1522" s="25">
        <v>31.62</v>
      </c>
      <c r="AZ1522" s="25">
        <v>20.46</v>
      </c>
      <c r="BA1522" s="25">
        <v>2.79</v>
      </c>
      <c r="BB1522" s="25">
        <v>4.6500000000000004</v>
      </c>
      <c r="BC1522" s="25">
        <v>2.79</v>
      </c>
      <c r="BD1522" s="25">
        <v>26.970000000000002</v>
      </c>
      <c r="BE1522" s="25">
        <v>0</v>
      </c>
      <c r="BF1522" s="25">
        <v>1.86</v>
      </c>
      <c r="BG1522" s="25">
        <v>0</v>
      </c>
      <c r="BH1522" s="25">
        <v>0</v>
      </c>
      <c r="BI1522" s="25">
        <v>15.81</v>
      </c>
      <c r="BJ1522" s="25">
        <v>10.23</v>
      </c>
      <c r="BK1522" s="25">
        <v>0</v>
      </c>
      <c r="BL1522" s="25">
        <v>0</v>
      </c>
      <c r="BM1522" s="25">
        <v>21.39</v>
      </c>
      <c r="BN1522" s="25">
        <v>11.16</v>
      </c>
      <c r="BO1522" t="s">
        <v>40</v>
      </c>
    </row>
    <row r="1523" spans="1:67" x14ac:dyDescent="0.25">
      <c r="A1523" s="6">
        <v>45208</v>
      </c>
      <c r="B1523" t="s">
        <v>16</v>
      </c>
      <c r="C1523">
        <v>9</v>
      </c>
      <c r="D1523">
        <f t="shared" si="160"/>
        <v>308.75999999999993</v>
      </c>
      <c r="E1523">
        <f t="shared" si="161"/>
        <v>133.91999999999993</v>
      </c>
      <c r="F1523">
        <f t="shared" si="162"/>
        <v>82.77000000000001</v>
      </c>
      <c r="G1523">
        <f t="shared" si="163"/>
        <v>62.31</v>
      </c>
      <c r="H1523">
        <f t="shared" si="164"/>
        <v>29.759999999999998</v>
      </c>
      <c r="I1523">
        <v>1</v>
      </c>
      <c r="J1523" s="22">
        <v>0.22320000000000001</v>
      </c>
      <c r="K1523" s="22">
        <v>0.49290000000000006</v>
      </c>
      <c r="L1523" s="22">
        <v>0.56730000000000003</v>
      </c>
      <c r="M1523" s="22">
        <v>0.88349999999999995</v>
      </c>
      <c r="N1523" s="22">
        <v>0.84630000000000005</v>
      </c>
      <c r="O1523" s="24">
        <v>0.79049999999999998</v>
      </c>
      <c r="P1523" s="24">
        <v>0.66959999999999997</v>
      </c>
      <c r="Q1523" s="24">
        <v>0.72540000000000004</v>
      </c>
      <c r="R1523" s="24">
        <v>0.90210000000000001</v>
      </c>
      <c r="S1523" s="24">
        <v>0.69750000000000001</v>
      </c>
      <c r="T1523" s="24">
        <v>0.80910000000000004</v>
      </c>
      <c r="U1523" s="24">
        <v>0.85560000000000003</v>
      </c>
      <c r="V1523" s="24">
        <v>0.46500000000000002</v>
      </c>
      <c r="W1523" s="24">
        <v>0.89280000000000004</v>
      </c>
      <c r="X1523" s="24">
        <v>0.78120000000000001</v>
      </c>
      <c r="Y1523" s="24">
        <v>0.86490000000000011</v>
      </c>
      <c r="Z1523" s="24">
        <v>0.3906</v>
      </c>
      <c r="AA1523" s="25">
        <v>14.88</v>
      </c>
      <c r="AB1523" s="25">
        <v>2.79</v>
      </c>
      <c r="AC1523" s="25">
        <v>0</v>
      </c>
      <c r="AD1523" s="25">
        <v>0.93</v>
      </c>
      <c r="AE1523" s="25">
        <v>0</v>
      </c>
      <c r="AF1523" s="25">
        <v>15.81</v>
      </c>
      <c r="AG1523" s="25">
        <v>11.16</v>
      </c>
      <c r="AH1523" s="25">
        <v>35.340000000000003</v>
      </c>
      <c r="AI1523" s="25">
        <v>0</v>
      </c>
      <c r="AJ1523" s="25">
        <v>1.86</v>
      </c>
      <c r="AK1523" s="25">
        <v>38.130000000000003</v>
      </c>
      <c r="AL1523" s="25">
        <v>0</v>
      </c>
      <c r="AM1523" s="25">
        <v>15.81</v>
      </c>
      <c r="AN1523" s="25">
        <v>0</v>
      </c>
      <c r="AO1523" s="25">
        <v>10.23</v>
      </c>
      <c r="AP1523" s="25">
        <v>0</v>
      </c>
      <c r="AQ1523" s="25">
        <v>1.86</v>
      </c>
      <c r="AR1523" s="25">
        <v>0</v>
      </c>
      <c r="AS1523" s="25">
        <v>0</v>
      </c>
      <c r="AT1523" s="25">
        <v>1.86</v>
      </c>
      <c r="AU1523" s="25">
        <v>0</v>
      </c>
      <c r="AV1523" s="25">
        <v>8.370000000000001</v>
      </c>
      <c r="AW1523" s="25">
        <v>0</v>
      </c>
      <c r="AX1523" s="25">
        <v>0</v>
      </c>
      <c r="AY1523" s="25">
        <v>2.79</v>
      </c>
      <c r="AZ1523" s="25">
        <v>2.79</v>
      </c>
      <c r="BA1523" s="25">
        <v>0</v>
      </c>
      <c r="BB1523" s="25">
        <v>14.88</v>
      </c>
      <c r="BC1523" s="25">
        <v>21.39</v>
      </c>
      <c r="BD1523" s="25">
        <v>12.09</v>
      </c>
      <c r="BE1523" s="25">
        <v>16.740000000000002</v>
      </c>
      <c r="BF1523" s="25">
        <v>28.830000000000002</v>
      </c>
      <c r="BG1523" s="25">
        <v>18.600000000000001</v>
      </c>
      <c r="BH1523" s="25">
        <v>18.600000000000001</v>
      </c>
      <c r="BI1523" s="25">
        <v>13.020000000000001</v>
      </c>
      <c r="BJ1523" s="25">
        <v>0</v>
      </c>
      <c r="BK1523" s="25">
        <v>18.600000000000001</v>
      </c>
      <c r="BL1523" s="25">
        <v>8.370000000000001</v>
      </c>
      <c r="BM1523" s="25">
        <v>2.79</v>
      </c>
      <c r="BN1523" s="25">
        <v>8.3699999999998944</v>
      </c>
      <c r="BO1523" t="s">
        <v>40</v>
      </c>
    </row>
    <row r="1524" spans="1:67" x14ac:dyDescent="0.25">
      <c r="A1524" s="6">
        <v>45209</v>
      </c>
      <c r="B1524" t="s">
        <v>16</v>
      </c>
      <c r="C1524">
        <v>10</v>
      </c>
      <c r="D1524">
        <f t="shared" si="160"/>
        <v>580.32000000000005</v>
      </c>
      <c r="E1524">
        <f t="shared" si="161"/>
        <v>119.97</v>
      </c>
      <c r="F1524">
        <f t="shared" si="162"/>
        <v>186</v>
      </c>
      <c r="G1524">
        <f t="shared" si="163"/>
        <v>126.48</v>
      </c>
      <c r="H1524">
        <f t="shared" si="164"/>
        <v>147.87</v>
      </c>
      <c r="I1524">
        <v>0</v>
      </c>
      <c r="J1524" s="22">
        <v>0.2697</v>
      </c>
      <c r="K1524" s="22">
        <v>0.48360000000000003</v>
      </c>
      <c r="L1524" s="22">
        <v>0.66959999999999997</v>
      </c>
      <c r="M1524" s="22">
        <v>0.75330000000000008</v>
      </c>
      <c r="N1524" s="22">
        <v>0.84630000000000005</v>
      </c>
      <c r="O1524" s="24">
        <v>0.60450000000000004</v>
      </c>
      <c r="P1524" s="24">
        <v>0.6231000000000001</v>
      </c>
      <c r="Q1524" s="24">
        <v>0.38130000000000003</v>
      </c>
      <c r="R1524" s="24">
        <v>0.6231000000000001</v>
      </c>
      <c r="S1524" s="24">
        <v>0.55800000000000005</v>
      </c>
      <c r="T1524" s="24">
        <v>0.93</v>
      </c>
      <c r="U1524" s="24">
        <v>0.71610000000000007</v>
      </c>
      <c r="V1524" s="24">
        <v>0.83700000000000008</v>
      </c>
      <c r="W1524" s="24">
        <v>0.30690000000000001</v>
      </c>
      <c r="X1524" s="24">
        <v>0.37200000000000005</v>
      </c>
      <c r="Y1524" s="24">
        <v>0.68820000000000003</v>
      </c>
      <c r="Z1524" s="24">
        <v>0.37200000000000005</v>
      </c>
      <c r="AA1524" s="25">
        <v>22.32</v>
      </c>
      <c r="AB1524" s="25">
        <v>0</v>
      </c>
      <c r="AC1524" s="25">
        <v>33.480000000000004</v>
      </c>
      <c r="AD1524" s="25">
        <v>0</v>
      </c>
      <c r="AE1524" s="25">
        <v>48.36</v>
      </c>
      <c r="AF1524" s="25">
        <v>33.480000000000004</v>
      </c>
      <c r="AG1524" s="25">
        <v>20.46</v>
      </c>
      <c r="AH1524" s="25">
        <v>2.79</v>
      </c>
      <c r="AI1524" s="25">
        <v>25.110000000000003</v>
      </c>
      <c r="AJ1524" s="25">
        <v>0</v>
      </c>
      <c r="AK1524" s="25">
        <v>0</v>
      </c>
      <c r="AL1524" s="25">
        <v>4.6500000000000004</v>
      </c>
      <c r="AM1524" s="25">
        <v>27.900000000000002</v>
      </c>
      <c r="AN1524" s="25">
        <v>34.410000000000004</v>
      </c>
      <c r="AO1524" s="25">
        <v>0</v>
      </c>
      <c r="AP1524" s="25">
        <v>0</v>
      </c>
      <c r="AQ1524" s="25">
        <v>0</v>
      </c>
      <c r="AR1524" s="25">
        <v>26.040000000000003</v>
      </c>
      <c r="AS1524" s="25">
        <v>15.81</v>
      </c>
      <c r="AT1524" s="25">
        <v>39.06</v>
      </c>
      <c r="AU1524" s="25">
        <v>29.76</v>
      </c>
      <c r="AV1524" s="25">
        <v>10.23</v>
      </c>
      <c r="AW1524" s="25">
        <v>0</v>
      </c>
      <c r="AX1524" s="25">
        <v>0</v>
      </c>
      <c r="AY1524" s="25">
        <v>23.25</v>
      </c>
      <c r="AZ1524" s="25">
        <v>13.950000000000001</v>
      </c>
      <c r="BA1524" s="25">
        <v>8.370000000000001</v>
      </c>
      <c r="BB1524" s="25">
        <v>17.670000000000002</v>
      </c>
      <c r="BC1524" s="25">
        <v>13.020000000000001</v>
      </c>
      <c r="BD1524" s="25">
        <v>10.23</v>
      </c>
      <c r="BE1524" s="25">
        <v>0</v>
      </c>
      <c r="BF1524" s="25">
        <v>21.39</v>
      </c>
      <c r="BG1524" s="25">
        <v>7.44</v>
      </c>
      <c r="BH1524" s="25">
        <v>53.010000000000005</v>
      </c>
      <c r="BI1524" s="25">
        <v>0</v>
      </c>
      <c r="BJ1524" s="25">
        <v>5.58</v>
      </c>
      <c r="BK1524" s="25">
        <v>12.09</v>
      </c>
      <c r="BL1524" s="25">
        <v>11.16</v>
      </c>
      <c r="BM1524" s="25">
        <v>9.3000000000000007</v>
      </c>
      <c r="BN1524" s="25">
        <v>0</v>
      </c>
      <c r="BO1524" t="s">
        <v>40</v>
      </c>
    </row>
    <row r="1525" spans="1:67" x14ac:dyDescent="0.25">
      <c r="A1525" s="6">
        <v>45210</v>
      </c>
      <c r="B1525" t="s">
        <v>16</v>
      </c>
      <c r="C1525">
        <v>11</v>
      </c>
      <c r="D1525">
        <f t="shared" si="160"/>
        <v>513.36000000000013</v>
      </c>
      <c r="E1525">
        <f t="shared" si="161"/>
        <v>186</v>
      </c>
      <c r="F1525">
        <f t="shared" si="162"/>
        <v>132.99</v>
      </c>
      <c r="G1525">
        <f t="shared" si="163"/>
        <v>103.23</v>
      </c>
      <c r="H1525">
        <f t="shared" si="164"/>
        <v>91.140000000000043</v>
      </c>
      <c r="I1525">
        <v>0</v>
      </c>
      <c r="J1525" s="22">
        <v>0.85560000000000003</v>
      </c>
      <c r="K1525" s="22">
        <v>0.74400000000000011</v>
      </c>
      <c r="L1525" s="22">
        <v>0.87420000000000009</v>
      </c>
      <c r="M1525" s="22">
        <v>0.74400000000000011</v>
      </c>
      <c r="N1525" s="22">
        <v>0.47430000000000005</v>
      </c>
      <c r="O1525" s="24">
        <v>0.58590000000000009</v>
      </c>
      <c r="P1525" s="24">
        <v>0.66959999999999997</v>
      </c>
      <c r="Q1525" s="24">
        <v>0.85560000000000003</v>
      </c>
      <c r="R1525" s="24">
        <v>0.49290000000000006</v>
      </c>
      <c r="S1525" s="24">
        <v>0.63240000000000007</v>
      </c>
      <c r="T1525" s="24">
        <v>0.69750000000000001</v>
      </c>
      <c r="U1525" s="24">
        <v>0.70680000000000009</v>
      </c>
      <c r="V1525" s="24">
        <v>0.47430000000000005</v>
      </c>
      <c r="W1525" s="24">
        <v>0.87420000000000009</v>
      </c>
      <c r="X1525" s="24">
        <v>0.8277000000000001</v>
      </c>
      <c r="Y1525" s="24">
        <v>0.90210000000000001</v>
      </c>
      <c r="Z1525" s="24">
        <v>0.80910000000000004</v>
      </c>
      <c r="AA1525" s="25">
        <v>0</v>
      </c>
      <c r="AB1525" s="25">
        <v>9.3000000000000007</v>
      </c>
      <c r="AC1525" s="25">
        <v>25.110000000000003</v>
      </c>
      <c r="AD1525" s="25">
        <v>2.79</v>
      </c>
      <c r="AE1525" s="25">
        <v>13.950000000000001</v>
      </c>
      <c r="AF1525" s="25">
        <v>0</v>
      </c>
      <c r="AG1525" s="25">
        <v>17.670000000000002</v>
      </c>
      <c r="AH1525" s="25">
        <v>27.900000000000002</v>
      </c>
      <c r="AI1525" s="25">
        <v>27.900000000000002</v>
      </c>
      <c r="AJ1525" s="25">
        <v>8.370000000000001</v>
      </c>
      <c r="AK1525" s="25">
        <v>25.110000000000003</v>
      </c>
      <c r="AL1525" s="25">
        <v>0</v>
      </c>
      <c r="AM1525" s="25">
        <v>1.86</v>
      </c>
      <c r="AN1525" s="25">
        <v>33.480000000000004</v>
      </c>
      <c r="AO1525" s="25">
        <v>0</v>
      </c>
      <c r="AP1525" s="25">
        <v>12.090000000000027</v>
      </c>
      <c r="AQ1525" s="25">
        <v>25.110000000000003</v>
      </c>
      <c r="AR1525" s="25">
        <v>10.23</v>
      </c>
      <c r="AS1525" s="25">
        <v>0</v>
      </c>
      <c r="AT1525" s="25">
        <v>8.370000000000001</v>
      </c>
      <c r="AU1525" s="25">
        <v>15.81</v>
      </c>
      <c r="AV1525" s="25">
        <v>5.58</v>
      </c>
      <c r="AW1525" s="25">
        <v>23.25</v>
      </c>
      <c r="AX1525" s="25">
        <v>0</v>
      </c>
      <c r="AY1525" s="25">
        <v>9.3000000000000007</v>
      </c>
      <c r="AZ1525" s="25">
        <v>8.370000000000001</v>
      </c>
      <c r="BA1525" s="25">
        <v>0</v>
      </c>
      <c r="BB1525" s="25">
        <v>3.72</v>
      </c>
      <c r="BC1525" s="25">
        <v>8.370000000000001</v>
      </c>
      <c r="BD1525" s="25">
        <v>28.830000000000002</v>
      </c>
      <c r="BE1525" s="25">
        <v>30.69</v>
      </c>
      <c r="BF1525" s="25">
        <v>2.79</v>
      </c>
      <c r="BG1525" s="25">
        <v>5.58</v>
      </c>
      <c r="BH1525" s="25">
        <v>17.670000000000002</v>
      </c>
      <c r="BI1525" s="25">
        <v>35.340000000000003</v>
      </c>
      <c r="BJ1525" s="25">
        <v>0</v>
      </c>
      <c r="BK1525" s="25">
        <v>1.86</v>
      </c>
      <c r="BL1525" s="25">
        <v>13.950000000000001</v>
      </c>
      <c r="BM1525" s="25">
        <v>44.64</v>
      </c>
      <c r="BN1525" s="25">
        <v>33.480000000000004</v>
      </c>
      <c r="BO1525" t="s">
        <v>40</v>
      </c>
    </row>
    <row r="1526" spans="1:67" x14ac:dyDescent="0.25">
      <c r="A1526" s="6">
        <v>45211</v>
      </c>
      <c r="B1526" t="s">
        <v>16</v>
      </c>
      <c r="C1526">
        <v>12</v>
      </c>
      <c r="D1526">
        <f t="shared" si="160"/>
        <v>433.38000000000005</v>
      </c>
      <c r="E1526">
        <f t="shared" si="161"/>
        <v>184.14000000000001</v>
      </c>
      <c r="F1526">
        <f t="shared" si="162"/>
        <v>68.820000000000007</v>
      </c>
      <c r="G1526">
        <f t="shared" si="163"/>
        <v>103.23000000000002</v>
      </c>
      <c r="H1526">
        <f t="shared" si="164"/>
        <v>77.19</v>
      </c>
      <c r="I1526">
        <v>0</v>
      </c>
      <c r="J1526" s="22">
        <v>0.85560000000000003</v>
      </c>
      <c r="K1526" s="22">
        <v>0.58590000000000009</v>
      </c>
      <c r="L1526" s="22">
        <v>0.70680000000000009</v>
      </c>
      <c r="M1526" s="22">
        <v>0.76260000000000006</v>
      </c>
      <c r="N1526" s="22">
        <v>0.83700000000000008</v>
      </c>
      <c r="O1526" s="24">
        <v>0.65100000000000013</v>
      </c>
      <c r="P1526" s="24">
        <v>0.93</v>
      </c>
      <c r="Q1526" s="24">
        <v>0.59520000000000006</v>
      </c>
      <c r="R1526" s="24">
        <v>0.55800000000000005</v>
      </c>
      <c r="S1526" s="24">
        <v>0.89280000000000004</v>
      </c>
      <c r="T1526" s="24">
        <v>0.59520000000000006</v>
      </c>
      <c r="U1526" s="24">
        <v>0.73470000000000002</v>
      </c>
      <c r="V1526" s="24">
        <v>0.31620000000000004</v>
      </c>
      <c r="W1526" s="24">
        <v>0.90210000000000001</v>
      </c>
      <c r="X1526" s="24">
        <v>0.54869999999999997</v>
      </c>
      <c r="Y1526" s="24">
        <v>0.2883</v>
      </c>
      <c r="Z1526" s="24">
        <v>0.35340000000000005</v>
      </c>
      <c r="AA1526" s="25">
        <v>2.79</v>
      </c>
      <c r="AB1526" s="25">
        <v>0.93</v>
      </c>
      <c r="AC1526" s="25">
        <v>4.6500000000000004</v>
      </c>
      <c r="AD1526" s="25">
        <v>0</v>
      </c>
      <c r="AE1526" s="25">
        <v>1.86</v>
      </c>
      <c r="AF1526" s="25">
        <v>0</v>
      </c>
      <c r="AG1526" s="25">
        <v>8.370000000000001</v>
      </c>
      <c r="AH1526" s="25">
        <v>25.110000000000003</v>
      </c>
      <c r="AI1526" s="25">
        <v>25.110000000000003</v>
      </c>
      <c r="AJ1526" s="25">
        <v>0</v>
      </c>
      <c r="AK1526" s="25">
        <v>0.93</v>
      </c>
      <c r="AL1526" s="25">
        <v>14.88</v>
      </c>
      <c r="AM1526" s="25">
        <v>0</v>
      </c>
      <c r="AN1526" s="25">
        <v>19.53</v>
      </c>
      <c r="AO1526" s="25">
        <v>0</v>
      </c>
      <c r="AP1526" s="25">
        <v>8.370000000000001</v>
      </c>
      <c r="AQ1526" s="25">
        <v>2.79</v>
      </c>
      <c r="AR1526" s="25">
        <v>4.6500000000000004</v>
      </c>
      <c r="AS1526" s="25">
        <v>0</v>
      </c>
      <c r="AT1526" s="25">
        <v>26.970000000000002</v>
      </c>
      <c r="AU1526" s="25">
        <v>11.16</v>
      </c>
      <c r="AV1526" s="25">
        <v>20.46</v>
      </c>
      <c r="AW1526" s="25">
        <v>0</v>
      </c>
      <c r="AX1526" s="25">
        <v>0</v>
      </c>
      <c r="AY1526" s="25">
        <v>19.53</v>
      </c>
      <c r="AZ1526" s="25">
        <v>3.72</v>
      </c>
      <c r="BA1526" s="25">
        <v>0</v>
      </c>
      <c r="BB1526" s="25">
        <v>1.86</v>
      </c>
      <c r="BC1526" s="25">
        <v>38.130000000000003</v>
      </c>
      <c r="BD1526" s="25">
        <v>8.370000000000001</v>
      </c>
      <c r="BE1526" s="25">
        <v>0</v>
      </c>
      <c r="BF1526" s="25">
        <v>25.110000000000003</v>
      </c>
      <c r="BG1526" s="25">
        <v>6.5100000000000007</v>
      </c>
      <c r="BH1526" s="25">
        <v>13.950000000000001</v>
      </c>
      <c r="BI1526" s="25">
        <v>46.5</v>
      </c>
      <c r="BJ1526" s="25">
        <v>24.18</v>
      </c>
      <c r="BK1526" s="25">
        <v>10.23</v>
      </c>
      <c r="BL1526" s="25">
        <v>37.200000000000003</v>
      </c>
      <c r="BM1526" s="25">
        <v>5.58</v>
      </c>
      <c r="BN1526" s="25">
        <v>14.88</v>
      </c>
      <c r="BO1526" t="s">
        <v>40</v>
      </c>
    </row>
    <row r="1527" spans="1:67" x14ac:dyDescent="0.25">
      <c r="A1527" s="6">
        <v>45212</v>
      </c>
      <c r="B1527" t="s">
        <v>16</v>
      </c>
      <c r="C1527">
        <v>13</v>
      </c>
      <c r="D1527">
        <f t="shared" si="160"/>
        <v>498.48</v>
      </c>
      <c r="E1527">
        <f t="shared" si="161"/>
        <v>93.93</v>
      </c>
      <c r="F1527">
        <f t="shared" si="162"/>
        <v>134.84999999999997</v>
      </c>
      <c r="G1527">
        <f t="shared" si="163"/>
        <v>194.37</v>
      </c>
      <c r="H1527">
        <f t="shared" si="164"/>
        <v>75.330000000000013</v>
      </c>
      <c r="I1527">
        <v>0</v>
      </c>
      <c r="J1527" s="22">
        <v>0.67890000000000006</v>
      </c>
      <c r="K1527" s="22">
        <v>0.61380000000000001</v>
      </c>
      <c r="L1527" s="22">
        <v>0.71610000000000007</v>
      </c>
      <c r="M1527" s="22">
        <v>0.79049999999999998</v>
      </c>
      <c r="N1527" s="22">
        <v>0.84630000000000005</v>
      </c>
      <c r="O1527" s="24">
        <v>0.6231000000000001</v>
      </c>
      <c r="P1527" s="24">
        <v>0.63240000000000007</v>
      </c>
      <c r="Q1527" s="24">
        <v>0.88350000000000006</v>
      </c>
      <c r="R1527" s="24">
        <v>0.56730000000000003</v>
      </c>
      <c r="S1527" s="24">
        <v>0.59520000000000006</v>
      </c>
      <c r="T1527" s="24">
        <v>0.60450000000000004</v>
      </c>
      <c r="U1527" s="24">
        <v>0.39990000000000003</v>
      </c>
      <c r="V1527" s="24">
        <v>0.71610000000000007</v>
      </c>
      <c r="W1527" s="24">
        <v>0.69750000000000001</v>
      </c>
      <c r="X1527" s="24">
        <v>0.84630000000000005</v>
      </c>
      <c r="Y1527" s="24">
        <v>0.65100000000000013</v>
      </c>
      <c r="Z1527" s="24">
        <v>0.81840000000000002</v>
      </c>
      <c r="AA1527" s="25">
        <v>0</v>
      </c>
      <c r="AB1527" s="25">
        <v>27.900000000000002</v>
      </c>
      <c r="AC1527" s="25">
        <v>26.040000000000003</v>
      </c>
      <c r="AD1527" s="25">
        <v>25.110000000000003</v>
      </c>
      <c r="AE1527" s="25">
        <v>0</v>
      </c>
      <c r="AF1527" s="25">
        <v>26.970000000000002</v>
      </c>
      <c r="AG1527" s="25">
        <v>0</v>
      </c>
      <c r="AH1527" s="25">
        <v>7.44</v>
      </c>
      <c r="AI1527" s="25">
        <v>1.8599999999999473</v>
      </c>
      <c r="AJ1527" s="25">
        <v>19.53</v>
      </c>
      <c r="AK1527" s="25">
        <v>40.92</v>
      </c>
      <c r="AL1527" s="25">
        <v>6.5100000000000007</v>
      </c>
      <c r="AM1527" s="25">
        <v>0</v>
      </c>
      <c r="AN1527" s="25">
        <v>15.81</v>
      </c>
      <c r="AO1527" s="25">
        <v>0</v>
      </c>
      <c r="AP1527" s="25">
        <v>39.99</v>
      </c>
      <c r="AQ1527" s="25">
        <v>2.79</v>
      </c>
      <c r="AR1527" s="25">
        <v>8.370000000000001</v>
      </c>
      <c r="AS1527" s="25">
        <v>1.86</v>
      </c>
      <c r="AT1527" s="25">
        <v>0</v>
      </c>
      <c r="AU1527" s="25">
        <v>33.480000000000004</v>
      </c>
      <c r="AV1527" s="25">
        <v>23.25</v>
      </c>
      <c r="AW1527" s="25">
        <v>14.88</v>
      </c>
      <c r="AX1527" s="25">
        <v>10.23</v>
      </c>
      <c r="AY1527" s="25">
        <v>0.93</v>
      </c>
      <c r="AZ1527" s="25">
        <v>34.410000000000004</v>
      </c>
      <c r="BA1527" s="25">
        <v>0.93</v>
      </c>
      <c r="BB1527" s="25">
        <v>22.32</v>
      </c>
      <c r="BC1527" s="25">
        <v>31.62</v>
      </c>
      <c r="BD1527" s="25">
        <v>22.32</v>
      </c>
      <c r="BE1527" s="25">
        <v>0.93</v>
      </c>
      <c r="BF1527" s="25">
        <v>6.5100000000000007</v>
      </c>
      <c r="BG1527" s="25">
        <v>17.670000000000002</v>
      </c>
      <c r="BH1527" s="25">
        <v>0</v>
      </c>
      <c r="BI1527" s="25">
        <v>6.5100000000000007</v>
      </c>
      <c r="BJ1527" s="25">
        <v>24.18</v>
      </c>
      <c r="BK1527" s="25">
        <v>20.46</v>
      </c>
      <c r="BL1527" s="25">
        <v>17.670000000000002</v>
      </c>
      <c r="BM1527" s="25">
        <v>0</v>
      </c>
      <c r="BN1527" s="25">
        <v>0</v>
      </c>
      <c r="BO1527" t="s">
        <v>40</v>
      </c>
    </row>
    <row r="1528" spans="1:67" x14ac:dyDescent="0.25">
      <c r="A1528" s="6">
        <v>45213</v>
      </c>
      <c r="B1528" t="s">
        <v>16</v>
      </c>
      <c r="C1528">
        <v>14</v>
      </c>
      <c r="D1528">
        <f t="shared" si="160"/>
        <v>357.12000000000006</v>
      </c>
      <c r="E1528">
        <f t="shared" si="161"/>
        <v>102.3</v>
      </c>
      <c r="F1528">
        <f t="shared" si="162"/>
        <v>106.02000000000005</v>
      </c>
      <c r="G1528">
        <f t="shared" si="163"/>
        <v>85.560000000000016</v>
      </c>
      <c r="H1528">
        <f t="shared" si="164"/>
        <v>63.239999999999995</v>
      </c>
      <c r="I1528">
        <v>0</v>
      </c>
      <c r="J1528" s="22">
        <v>0.84630000000000005</v>
      </c>
      <c r="K1528" s="22">
        <v>0.53010000000000013</v>
      </c>
      <c r="L1528" s="22">
        <v>0.6231000000000001</v>
      </c>
      <c r="M1528" s="22">
        <v>0.81840000000000002</v>
      </c>
      <c r="N1528" s="22">
        <v>0.88350000000000006</v>
      </c>
      <c r="O1528" s="24">
        <v>0.74400000000000011</v>
      </c>
      <c r="P1528" s="24">
        <v>0.42780000000000001</v>
      </c>
      <c r="Q1528" s="24">
        <v>0.38130000000000003</v>
      </c>
      <c r="R1528" s="24">
        <v>0.3906</v>
      </c>
      <c r="S1528" s="24">
        <v>0.73470000000000002</v>
      </c>
      <c r="T1528" s="24">
        <v>0.64170000000000005</v>
      </c>
      <c r="U1528" s="24">
        <v>0.89280000000000004</v>
      </c>
      <c r="V1528" s="24">
        <v>0.89280000000000004</v>
      </c>
      <c r="W1528" s="24">
        <v>0.90210000000000001</v>
      </c>
      <c r="X1528" s="24">
        <v>0.74400000000000011</v>
      </c>
      <c r="Y1528" s="24">
        <v>0.33479999999999999</v>
      </c>
      <c r="Z1528" s="24">
        <v>0.79049999999999998</v>
      </c>
      <c r="AA1528" s="25">
        <v>11.160000000000053</v>
      </c>
      <c r="AB1528" s="25">
        <v>0</v>
      </c>
      <c r="AC1528" s="25">
        <v>3.72</v>
      </c>
      <c r="AD1528" s="25">
        <v>0</v>
      </c>
      <c r="AE1528" s="25">
        <v>20.46</v>
      </c>
      <c r="AF1528" s="25">
        <v>10.23</v>
      </c>
      <c r="AG1528" s="25">
        <v>13.020000000000001</v>
      </c>
      <c r="AH1528" s="25">
        <v>8.370000000000001</v>
      </c>
      <c r="AI1528" s="25">
        <v>31.62</v>
      </c>
      <c r="AJ1528" s="25">
        <v>7.44</v>
      </c>
      <c r="AK1528" s="25">
        <v>6.5100000000000007</v>
      </c>
      <c r="AL1528" s="25">
        <v>0</v>
      </c>
      <c r="AM1528" s="25">
        <v>23.25</v>
      </c>
      <c r="AN1528" s="25">
        <v>20.46</v>
      </c>
      <c r="AO1528" s="25">
        <v>7.44</v>
      </c>
      <c r="AP1528" s="25">
        <v>7.44</v>
      </c>
      <c r="AQ1528" s="25">
        <v>0</v>
      </c>
      <c r="AR1528" s="25">
        <v>4.6500000000000004</v>
      </c>
      <c r="AS1528" s="25">
        <v>0</v>
      </c>
      <c r="AT1528" s="25">
        <v>0</v>
      </c>
      <c r="AU1528" s="25">
        <v>19.53</v>
      </c>
      <c r="AV1528" s="25">
        <v>0</v>
      </c>
      <c r="AW1528" s="25">
        <v>24.18</v>
      </c>
      <c r="AX1528" s="25">
        <v>0.93</v>
      </c>
      <c r="AY1528" s="25">
        <v>27.900000000000002</v>
      </c>
      <c r="AZ1528" s="25">
        <v>0</v>
      </c>
      <c r="BA1528" s="25">
        <v>0</v>
      </c>
      <c r="BB1528" s="25">
        <v>2.79</v>
      </c>
      <c r="BC1528" s="25">
        <v>1.86</v>
      </c>
      <c r="BD1528" s="25">
        <v>8.370000000000001</v>
      </c>
      <c r="BE1528" s="25">
        <v>12.09</v>
      </c>
      <c r="BF1528" s="25">
        <v>2.79</v>
      </c>
      <c r="BG1528" s="25">
        <v>0</v>
      </c>
      <c r="BH1528" s="25">
        <v>7.44</v>
      </c>
      <c r="BI1528" s="25">
        <v>12.09</v>
      </c>
      <c r="BJ1528" s="25">
        <v>0</v>
      </c>
      <c r="BK1528" s="25">
        <v>33.480000000000004</v>
      </c>
      <c r="BL1528" s="25">
        <v>0</v>
      </c>
      <c r="BM1528" s="25">
        <v>23.25</v>
      </c>
      <c r="BN1528" s="25">
        <v>11.16</v>
      </c>
      <c r="BO1528" t="s">
        <v>40</v>
      </c>
    </row>
    <row r="1529" spans="1:67" x14ac:dyDescent="0.25">
      <c r="A1529" s="6">
        <v>45214</v>
      </c>
      <c r="B1529" t="s">
        <v>16</v>
      </c>
      <c r="C1529">
        <v>15</v>
      </c>
      <c r="D1529">
        <f t="shared" si="160"/>
        <v>376.64999999999992</v>
      </c>
      <c r="E1529">
        <f t="shared" si="161"/>
        <v>81.84</v>
      </c>
      <c r="F1529">
        <f t="shared" si="162"/>
        <v>106.02</v>
      </c>
      <c r="G1529">
        <f t="shared" si="163"/>
        <v>61.38</v>
      </c>
      <c r="H1529">
        <f t="shared" si="164"/>
        <v>127.4099999999999</v>
      </c>
      <c r="I1529">
        <v>0</v>
      </c>
      <c r="J1529" s="22">
        <v>0.2697</v>
      </c>
      <c r="K1529" s="22">
        <v>0.51150000000000007</v>
      </c>
      <c r="L1529" s="22">
        <v>0.69750000000000001</v>
      </c>
      <c r="M1529" s="22">
        <v>0.80910000000000004</v>
      </c>
      <c r="N1529" s="22">
        <v>0.92070000000000007</v>
      </c>
      <c r="O1529" s="24">
        <v>0.55800000000000005</v>
      </c>
      <c r="P1529" s="24">
        <v>0.23250000000000001</v>
      </c>
      <c r="Q1529" s="24">
        <v>0.79049999999999998</v>
      </c>
      <c r="R1529" s="24">
        <v>0.90210000000000001</v>
      </c>
      <c r="S1529" s="24">
        <v>0.66959999999999997</v>
      </c>
      <c r="T1529" s="24">
        <v>0.51150000000000007</v>
      </c>
      <c r="U1529" s="24">
        <v>0.92070000000000007</v>
      </c>
      <c r="V1529" s="24">
        <v>0.83700000000000008</v>
      </c>
      <c r="W1529" s="24">
        <v>0.90210000000000001</v>
      </c>
      <c r="X1529" s="24">
        <v>0.91139999999999999</v>
      </c>
      <c r="Y1529" s="24">
        <v>0.60450000000000004</v>
      </c>
      <c r="Z1529" s="24">
        <v>0.80910000000000004</v>
      </c>
      <c r="AA1529" s="25">
        <v>10.23</v>
      </c>
      <c r="AB1529" s="25">
        <v>31.62</v>
      </c>
      <c r="AC1529" s="25">
        <v>2.79</v>
      </c>
      <c r="AD1529" s="25">
        <v>0</v>
      </c>
      <c r="AE1529" s="25">
        <v>16.740000000000002</v>
      </c>
      <c r="AF1529" s="25">
        <v>0</v>
      </c>
      <c r="AG1529" s="25">
        <v>13.950000000000001</v>
      </c>
      <c r="AH1529" s="25">
        <v>3.72</v>
      </c>
      <c r="AI1529" s="25">
        <v>0</v>
      </c>
      <c r="AJ1529" s="25">
        <v>26.970000000000002</v>
      </c>
      <c r="AK1529" s="25">
        <v>1.86</v>
      </c>
      <c r="AL1529" s="25">
        <v>12.09</v>
      </c>
      <c r="AM1529" s="25">
        <v>23.25</v>
      </c>
      <c r="AN1529" s="25">
        <v>12.09</v>
      </c>
      <c r="AO1529" s="25">
        <v>0</v>
      </c>
      <c r="AP1529" s="25">
        <v>23.25</v>
      </c>
      <c r="AQ1529" s="25">
        <v>3.72</v>
      </c>
      <c r="AR1529" s="25">
        <v>25.110000000000003</v>
      </c>
      <c r="AS1529" s="25">
        <v>0</v>
      </c>
      <c r="AT1529" s="25">
        <v>27.899999999999896</v>
      </c>
      <c r="AU1529" s="25">
        <v>21.39</v>
      </c>
      <c r="AV1529" s="25">
        <v>5.58</v>
      </c>
      <c r="AW1529" s="25">
        <v>0</v>
      </c>
      <c r="AX1529" s="25">
        <v>0</v>
      </c>
      <c r="AY1529" s="25">
        <v>0</v>
      </c>
      <c r="AZ1529" s="25">
        <v>0</v>
      </c>
      <c r="BA1529" s="25">
        <v>4.6500000000000004</v>
      </c>
      <c r="BB1529" s="25">
        <v>0</v>
      </c>
      <c r="BC1529" s="25">
        <v>26.970000000000002</v>
      </c>
      <c r="BD1529" s="25">
        <v>2.79</v>
      </c>
      <c r="BE1529" s="25">
        <v>4.6500000000000004</v>
      </c>
      <c r="BF1529" s="25">
        <v>7.44</v>
      </c>
      <c r="BG1529" s="25">
        <v>13.950000000000001</v>
      </c>
      <c r="BH1529" s="25">
        <v>22.32</v>
      </c>
      <c r="BI1529" s="25">
        <v>0.93</v>
      </c>
      <c r="BJ1529" s="25">
        <v>0</v>
      </c>
      <c r="BK1529" s="25">
        <v>0</v>
      </c>
      <c r="BL1529" s="25">
        <v>0</v>
      </c>
      <c r="BM1529" s="25">
        <v>0</v>
      </c>
      <c r="BN1529" s="25">
        <v>32.550000000000004</v>
      </c>
      <c r="BO1529" t="s">
        <v>40</v>
      </c>
    </row>
    <row r="1530" spans="1:67" x14ac:dyDescent="0.25">
      <c r="A1530" s="6">
        <v>45215</v>
      </c>
      <c r="B1530" t="s">
        <v>16</v>
      </c>
      <c r="C1530">
        <v>16</v>
      </c>
      <c r="D1530">
        <f t="shared" si="160"/>
        <v>423.15</v>
      </c>
      <c r="E1530">
        <f t="shared" si="161"/>
        <v>186.93000000000004</v>
      </c>
      <c r="F1530">
        <f t="shared" si="162"/>
        <v>93.93</v>
      </c>
      <c r="G1530">
        <f t="shared" si="163"/>
        <v>122.76000000000002</v>
      </c>
      <c r="H1530">
        <f t="shared" si="164"/>
        <v>19.53</v>
      </c>
      <c r="I1530">
        <v>0</v>
      </c>
      <c r="J1530" s="22">
        <v>0.33479999999999999</v>
      </c>
      <c r="K1530" s="22">
        <v>0.70680000000000009</v>
      </c>
      <c r="L1530" s="22">
        <v>0.65100000000000013</v>
      </c>
      <c r="M1530" s="22">
        <v>0.16739999999999999</v>
      </c>
      <c r="N1530" s="22">
        <v>0.22320000000000001</v>
      </c>
      <c r="O1530" s="24">
        <v>0.40920000000000001</v>
      </c>
      <c r="P1530" s="24">
        <v>0.69750000000000001</v>
      </c>
      <c r="Q1530" s="24">
        <v>0.73470000000000002</v>
      </c>
      <c r="R1530" s="24">
        <v>0.69750000000000001</v>
      </c>
      <c r="S1530" s="24">
        <v>0.89280000000000004</v>
      </c>
      <c r="T1530" s="24">
        <v>0.56730000000000003</v>
      </c>
      <c r="U1530" s="24">
        <v>0.40920000000000001</v>
      </c>
      <c r="V1530" s="24">
        <v>0.93</v>
      </c>
      <c r="W1530" s="24">
        <v>0.65100000000000013</v>
      </c>
      <c r="X1530" s="24">
        <v>0.87420000000000009</v>
      </c>
      <c r="Y1530" s="24">
        <v>0.88350000000000006</v>
      </c>
      <c r="Z1530" s="24">
        <v>0.32550000000000007</v>
      </c>
      <c r="AA1530" s="25">
        <v>9.3000000000000007</v>
      </c>
      <c r="AB1530" s="25">
        <v>31.62</v>
      </c>
      <c r="AC1530" s="25">
        <v>1.86</v>
      </c>
      <c r="AD1530" s="25">
        <v>6.5100000000000007</v>
      </c>
      <c r="AE1530" s="25">
        <v>0.93</v>
      </c>
      <c r="AF1530" s="25">
        <v>7.44</v>
      </c>
      <c r="AG1530" s="25">
        <v>0</v>
      </c>
      <c r="AH1530" s="25">
        <v>0</v>
      </c>
      <c r="AI1530" s="25">
        <v>10.23</v>
      </c>
      <c r="AJ1530" s="25">
        <v>26.040000000000003</v>
      </c>
      <c r="AK1530" s="25">
        <v>1.86</v>
      </c>
      <c r="AL1530" s="25">
        <v>8.370000000000001</v>
      </c>
      <c r="AM1530" s="25">
        <v>0</v>
      </c>
      <c r="AN1530" s="25">
        <v>0</v>
      </c>
      <c r="AO1530" s="25">
        <v>3.72</v>
      </c>
      <c r="AP1530" s="25">
        <v>0</v>
      </c>
      <c r="AQ1530" s="25">
        <v>7.44</v>
      </c>
      <c r="AR1530" s="25">
        <v>0</v>
      </c>
      <c r="AS1530" s="25">
        <v>0</v>
      </c>
      <c r="AT1530" s="25">
        <v>0</v>
      </c>
      <c r="AU1530" s="25">
        <v>0</v>
      </c>
      <c r="AV1530" s="25">
        <v>1.86</v>
      </c>
      <c r="AW1530" s="25">
        <v>41.85</v>
      </c>
      <c r="AX1530" s="25">
        <v>26.970000000000002</v>
      </c>
      <c r="AY1530" s="25">
        <v>13.020000000000001</v>
      </c>
      <c r="AZ1530" s="25">
        <v>9.3000000000000007</v>
      </c>
      <c r="BA1530" s="25">
        <v>2.79</v>
      </c>
      <c r="BB1530" s="25">
        <v>8.370000000000001</v>
      </c>
      <c r="BC1530" s="25">
        <v>13.950000000000001</v>
      </c>
      <c r="BD1530" s="25">
        <v>4.6500000000000004</v>
      </c>
      <c r="BE1530" s="25">
        <v>26.970000000000002</v>
      </c>
      <c r="BF1530" s="25">
        <v>0</v>
      </c>
      <c r="BG1530" s="25">
        <v>0</v>
      </c>
      <c r="BH1530" s="25">
        <v>17.670000000000002</v>
      </c>
      <c r="BI1530" s="25">
        <v>39.06</v>
      </c>
      <c r="BJ1530" s="25">
        <v>4.6500000000000004</v>
      </c>
      <c r="BK1530" s="25">
        <v>31.62</v>
      </c>
      <c r="BL1530" s="25">
        <v>46.5</v>
      </c>
      <c r="BM1530" s="25">
        <v>20.46</v>
      </c>
      <c r="BN1530" s="25">
        <v>0</v>
      </c>
      <c r="BO1530" t="s">
        <v>40</v>
      </c>
    </row>
    <row r="1531" spans="1:67" x14ac:dyDescent="0.25">
      <c r="A1531" s="6">
        <v>45216</v>
      </c>
      <c r="B1531" t="s">
        <v>16</v>
      </c>
      <c r="C1531">
        <v>17</v>
      </c>
      <c r="D1531">
        <f t="shared" si="160"/>
        <v>625.89000000000033</v>
      </c>
      <c r="E1531">
        <f t="shared" si="161"/>
        <v>153.45000000000002</v>
      </c>
      <c r="F1531">
        <f t="shared" si="162"/>
        <v>187.86</v>
      </c>
      <c r="G1531">
        <f t="shared" si="163"/>
        <v>163.68000000000004</v>
      </c>
      <c r="H1531">
        <f t="shared" si="164"/>
        <v>120.90000000000016</v>
      </c>
      <c r="I1531">
        <v>0</v>
      </c>
      <c r="J1531" s="22">
        <v>0.26040000000000002</v>
      </c>
      <c r="K1531" s="22">
        <v>0.73470000000000002</v>
      </c>
      <c r="L1531" s="22">
        <v>0.77190000000000014</v>
      </c>
      <c r="M1531" s="22">
        <v>0.83700000000000008</v>
      </c>
      <c r="N1531" s="22">
        <v>0.90210000000000001</v>
      </c>
      <c r="O1531" s="24">
        <v>0.91139999999999999</v>
      </c>
      <c r="P1531" s="24">
        <v>0.93</v>
      </c>
      <c r="Q1531" s="24">
        <v>0.58590000000000009</v>
      </c>
      <c r="R1531" s="24">
        <v>0.6231000000000001</v>
      </c>
      <c r="S1531" s="24">
        <v>0.5766</v>
      </c>
      <c r="T1531" s="24">
        <v>0.72540000000000004</v>
      </c>
      <c r="U1531" s="24">
        <v>0.37200000000000005</v>
      </c>
      <c r="V1531" s="24">
        <v>0.2883</v>
      </c>
      <c r="W1531" s="24">
        <v>0.49290000000000006</v>
      </c>
      <c r="X1531" s="24">
        <v>0.83700000000000008</v>
      </c>
      <c r="Y1531" s="24">
        <v>0.33479999999999999</v>
      </c>
      <c r="Z1531" s="24">
        <v>0.53939999999999999</v>
      </c>
      <c r="AA1531" s="25">
        <v>40.92</v>
      </c>
      <c r="AB1531" s="25">
        <v>24.18</v>
      </c>
      <c r="AC1531" s="25">
        <v>0</v>
      </c>
      <c r="AD1531" s="25">
        <v>35.340000000000003</v>
      </c>
      <c r="AE1531" s="25">
        <v>7.44</v>
      </c>
      <c r="AF1531" s="25">
        <v>28.830000000000002</v>
      </c>
      <c r="AG1531" s="25">
        <v>7.44</v>
      </c>
      <c r="AH1531" s="25">
        <v>26.040000000000003</v>
      </c>
      <c r="AI1531" s="25">
        <v>13.020000000000001</v>
      </c>
      <c r="AJ1531" s="25">
        <v>4.6500000000000004</v>
      </c>
      <c r="AK1531" s="25">
        <v>0</v>
      </c>
      <c r="AL1531" s="25">
        <v>6.5100000000000007</v>
      </c>
      <c r="AM1531" s="25">
        <v>38.130000000000003</v>
      </c>
      <c r="AN1531" s="25">
        <v>26.040000000000003</v>
      </c>
      <c r="AO1531" s="25">
        <v>9.3000000000000007</v>
      </c>
      <c r="AP1531" s="25">
        <v>2.7900000000001057</v>
      </c>
      <c r="AQ1531" s="25">
        <v>2.7900000000000529</v>
      </c>
      <c r="AR1531" s="25">
        <v>13.950000000000001</v>
      </c>
      <c r="AS1531" s="25">
        <v>7.44</v>
      </c>
      <c r="AT1531" s="25">
        <v>13.950000000000001</v>
      </c>
      <c r="AU1531" s="25">
        <v>13.950000000000001</v>
      </c>
      <c r="AV1531" s="25">
        <v>26.970000000000002</v>
      </c>
      <c r="AW1531" s="25">
        <v>33.480000000000004</v>
      </c>
      <c r="AX1531" s="25">
        <v>1.86</v>
      </c>
      <c r="AY1531" s="25">
        <v>23.25</v>
      </c>
      <c r="AZ1531" s="25">
        <v>2.79</v>
      </c>
      <c r="BA1531" s="25">
        <v>43.71</v>
      </c>
      <c r="BB1531" s="25">
        <v>0.93</v>
      </c>
      <c r="BC1531" s="25">
        <v>0</v>
      </c>
      <c r="BD1531" s="25">
        <v>16.740000000000002</v>
      </c>
      <c r="BE1531" s="25">
        <v>28.830000000000002</v>
      </c>
      <c r="BF1531" s="25">
        <v>0</v>
      </c>
      <c r="BG1531" s="25">
        <v>22.32</v>
      </c>
      <c r="BH1531" s="25">
        <v>0</v>
      </c>
      <c r="BI1531" s="25">
        <v>25.110000000000003</v>
      </c>
      <c r="BJ1531" s="25">
        <v>0</v>
      </c>
      <c r="BK1531" s="25">
        <v>35.340000000000003</v>
      </c>
      <c r="BL1531" s="25">
        <v>0</v>
      </c>
      <c r="BM1531" s="25">
        <v>41.85</v>
      </c>
      <c r="BN1531" s="25">
        <v>0</v>
      </c>
      <c r="BO1531" t="s">
        <v>40</v>
      </c>
    </row>
    <row r="1532" spans="1:67" x14ac:dyDescent="0.25">
      <c r="A1532" s="6">
        <v>45217</v>
      </c>
      <c r="B1532" t="s">
        <v>16</v>
      </c>
      <c r="C1532">
        <v>18</v>
      </c>
      <c r="D1532">
        <f t="shared" si="160"/>
        <v>396.18000000000006</v>
      </c>
      <c r="E1532">
        <f t="shared" si="161"/>
        <v>132.99</v>
      </c>
      <c r="F1532">
        <f t="shared" si="162"/>
        <v>82.77000000000001</v>
      </c>
      <c r="G1532">
        <f t="shared" si="163"/>
        <v>120.89999999999999</v>
      </c>
      <c r="H1532">
        <f t="shared" si="164"/>
        <v>59.52000000000006</v>
      </c>
      <c r="I1532">
        <v>0</v>
      </c>
      <c r="J1532" s="22">
        <v>0.43710000000000004</v>
      </c>
      <c r="K1532" s="22">
        <v>0.42780000000000001</v>
      </c>
      <c r="L1532" s="22">
        <v>0.66959999999999997</v>
      </c>
      <c r="M1532" s="22">
        <v>0.65100000000000013</v>
      </c>
      <c r="N1532" s="22">
        <v>0.91139999999999999</v>
      </c>
      <c r="O1532" s="24">
        <v>0.64170000000000005</v>
      </c>
      <c r="P1532" s="24">
        <v>0.87420000000000009</v>
      </c>
      <c r="Q1532" s="24">
        <v>0.61380000000000001</v>
      </c>
      <c r="R1532" s="24">
        <v>0.6603</v>
      </c>
      <c r="S1532" s="24">
        <v>0.70680000000000009</v>
      </c>
      <c r="T1532" s="24">
        <v>0.55800000000000005</v>
      </c>
      <c r="U1532" s="24">
        <v>0.83700000000000008</v>
      </c>
      <c r="V1532" s="24">
        <v>0.66959999999999997</v>
      </c>
      <c r="W1532" s="24">
        <v>0.68820000000000003</v>
      </c>
      <c r="X1532" s="24">
        <v>0.92070000000000007</v>
      </c>
      <c r="Y1532" s="24">
        <v>0.83700000000000008</v>
      </c>
      <c r="Z1532" s="24">
        <v>0.6603</v>
      </c>
      <c r="AA1532" s="25">
        <v>22.32</v>
      </c>
      <c r="AB1532" s="25">
        <v>18.600000000000001</v>
      </c>
      <c r="AC1532" s="25">
        <v>0</v>
      </c>
      <c r="AD1532" s="25">
        <v>0</v>
      </c>
      <c r="AE1532" s="25">
        <v>0</v>
      </c>
      <c r="AF1532" s="25">
        <v>19.53</v>
      </c>
      <c r="AG1532" s="25">
        <v>3.72</v>
      </c>
      <c r="AH1532" s="25">
        <v>18.600000000000001</v>
      </c>
      <c r="AI1532" s="25">
        <v>0</v>
      </c>
      <c r="AJ1532" s="25">
        <v>0</v>
      </c>
      <c r="AK1532" s="25">
        <v>0</v>
      </c>
      <c r="AL1532" s="25">
        <v>0</v>
      </c>
      <c r="AM1532" s="25">
        <v>0</v>
      </c>
      <c r="AN1532" s="25">
        <v>26.970000000000002</v>
      </c>
      <c r="AO1532" s="25">
        <v>0</v>
      </c>
      <c r="AP1532" s="25">
        <v>12.09</v>
      </c>
      <c r="AQ1532" s="25">
        <v>7.44</v>
      </c>
      <c r="AR1532" s="25">
        <v>10.23</v>
      </c>
      <c r="AS1532" s="25">
        <v>0</v>
      </c>
      <c r="AT1532" s="25">
        <v>2.7900000000000529</v>
      </c>
      <c r="AU1532" s="25">
        <v>15.81</v>
      </c>
      <c r="AV1532" s="25">
        <v>35.340000000000003</v>
      </c>
      <c r="AW1532" s="25">
        <v>22.32</v>
      </c>
      <c r="AX1532" s="25">
        <v>0</v>
      </c>
      <c r="AY1532" s="25">
        <v>7.44</v>
      </c>
      <c r="AZ1532" s="25">
        <v>26.970000000000002</v>
      </c>
      <c r="BA1532" s="25">
        <v>0</v>
      </c>
      <c r="BB1532" s="25">
        <v>13.020000000000001</v>
      </c>
      <c r="BC1532" s="25">
        <v>0</v>
      </c>
      <c r="BD1532" s="25">
        <v>0</v>
      </c>
      <c r="BE1532" s="25">
        <v>7.44</v>
      </c>
      <c r="BF1532" s="25">
        <v>1.86</v>
      </c>
      <c r="BG1532" s="25">
        <v>7.44</v>
      </c>
      <c r="BH1532" s="25">
        <v>26.040000000000003</v>
      </c>
      <c r="BI1532" s="25">
        <v>0</v>
      </c>
      <c r="BJ1532" s="25">
        <v>26.040000000000003</v>
      </c>
      <c r="BK1532" s="25">
        <v>12.09</v>
      </c>
      <c r="BL1532" s="25">
        <v>33.480000000000004</v>
      </c>
      <c r="BM1532" s="25">
        <v>0</v>
      </c>
      <c r="BN1532" s="25">
        <v>18.600000000000001</v>
      </c>
      <c r="BO1532" t="s">
        <v>40</v>
      </c>
    </row>
    <row r="1533" spans="1:67" x14ac:dyDescent="0.25">
      <c r="A1533" s="6">
        <v>45218</v>
      </c>
      <c r="B1533" t="s">
        <v>16</v>
      </c>
      <c r="C1533">
        <v>19</v>
      </c>
      <c r="D1533">
        <f t="shared" ref="D1533:D1596" si="165">SUM(E1533:H1533)</f>
        <v>402.69</v>
      </c>
      <c r="E1533">
        <f t="shared" si="161"/>
        <v>116.25000000000001</v>
      </c>
      <c r="F1533">
        <f t="shared" si="162"/>
        <v>88.35</v>
      </c>
      <c r="G1533">
        <f t="shared" si="163"/>
        <v>177.63</v>
      </c>
      <c r="H1533">
        <f t="shared" si="164"/>
        <v>20.46</v>
      </c>
      <c r="I1533">
        <v>0</v>
      </c>
      <c r="J1533" s="22">
        <v>0.21390000000000001</v>
      </c>
      <c r="K1533" s="22">
        <v>0.61380000000000001</v>
      </c>
      <c r="L1533" s="22">
        <v>0.73470000000000002</v>
      </c>
      <c r="M1533" s="22">
        <v>0.87420000000000009</v>
      </c>
      <c r="N1533" s="22">
        <v>0.68820000000000003</v>
      </c>
      <c r="O1533" s="24">
        <v>0.67890000000000006</v>
      </c>
      <c r="P1533" s="24">
        <v>0.61380000000000001</v>
      </c>
      <c r="Q1533" s="24">
        <v>0.79980000000000007</v>
      </c>
      <c r="R1533" s="24">
        <v>0.67890000000000006</v>
      </c>
      <c r="S1533" s="24">
        <v>0.65100000000000013</v>
      </c>
      <c r="T1533" s="24">
        <v>0.80910000000000004</v>
      </c>
      <c r="U1533" s="24">
        <v>0.92070000000000007</v>
      </c>
      <c r="V1533" s="24">
        <v>0.86490000000000011</v>
      </c>
      <c r="W1533" s="24">
        <v>0.24180000000000001</v>
      </c>
      <c r="X1533" s="24">
        <v>0.33479999999999999</v>
      </c>
      <c r="Y1533" s="24">
        <v>0.80910000000000004</v>
      </c>
      <c r="Z1533" s="24">
        <v>0.88350000000000006</v>
      </c>
      <c r="AA1533" s="25">
        <v>0</v>
      </c>
      <c r="AB1533" s="25">
        <v>8.370000000000001</v>
      </c>
      <c r="AC1533" s="25">
        <v>0</v>
      </c>
      <c r="AD1533" s="25">
        <v>21.39</v>
      </c>
      <c r="AE1533" s="25">
        <v>29.76</v>
      </c>
      <c r="AF1533" s="25">
        <v>4.6500000000000004</v>
      </c>
      <c r="AG1533" s="25">
        <v>0</v>
      </c>
      <c r="AH1533" s="25">
        <v>24.18</v>
      </c>
      <c r="AI1533" s="25">
        <v>0</v>
      </c>
      <c r="AJ1533" s="25">
        <v>0</v>
      </c>
      <c r="AK1533" s="25">
        <v>25.110000000000003</v>
      </c>
      <c r="AL1533" s="25">
        <v>1.86</v>
      </c>
      <c r="AM1533" s="25">
        <v>4.6500000000000004</v>
      </c>
      <c r="AN1533" s="25">
        <v>0</v>
      </c>
      <c r="AO1533" s="25">
        <v>3.72</v>
      </c>
      <c r="AP1533" s="25">
        <v>7.44</v>
      </c>
      <c r="AQ1533" s="25">
        <v>0</v>
      </c>
      <c r="AR1533" s="25">
        <v>0</v>
      </c>
      <c r="AS1533" s="25">
        <v>2.79</v>
      </c>
      <c r="AT1533" s="25">
        <v>0</v>
      </c>
      <c r="AU1533" s="25">
        <v>27.900000000000002</v>
      </c>
      <c r="AV1533" s="25">
        <v>40.92</v>
      </c>
      <c r="AW1533" s="25">
        <v>7.44</v>
      </c>
      <c r="AX1533" s="25">
        <v>0</v>
      </c>
      <c r="AY1533" s="25">
        <v>51.150000000000006</v>
      </c>
      <c r="AZ1533" s="25">
        <v>0</v>
      </c>
      <c r="BA1533" s="25">
        <v>0</v>
      </c>
      <c r="BB1533" s="25">
        <v>4.6500000000000004</v>
      </c>
      <c r="BC1533" s="25">
        <v>7.44</v>
      </c>
      <c r="BD1533" s="25">
        <v>38.130000000000003</v>
      </c>
      <c r="BE1533" s="25">
        <v>13.950000000000001</v>
      </c>
      <c r="BF1533" s="25">
        <v>4.6500000000000004</v>
      </c>
      <c r="BG1533" s="25">
        <v>0</v>
      </c>
      <c r="BH1533" s="25">
        <v>26.040000000000003</v>
      </c>
      <c r="BI1533" s="25">
        <v>27.900000000000002</v>
      </c>
      <c r="BJ1533" s="25">
        <v>0</v>
      </c>
      <c r="BK1533" s="25">
        <v>7.44</v>
      </c>
      <c r="BL1533" s="25">
        <v>4.6500000000000004</v>
      </c>
      <c r="BM1533" s="25">
        <v>0</v>
      </c>
      <c r="BN1533" s="25">
        <v>31.62</v>
      </c>
      <c r="BO1533" t="s">
        <v>40</v>
      </c>
    </row>
    <row r="1534" spans="1:67" x14ac:dyDescent="0.25">
      <c r="A1534" s="6">
        <v>45219</v>
      </c>
      <c r="B1534" t="s">
        <v>16</v>
      </c>
      <c r="C1534">
        <v>20</v>
      </c>
      <c r="D1534">
        <f t="shared" si="165"/>
        <v>473.37000000000012</v>
      </c>
      <c r="E1534">
        <f t="shared" si="161"/>
        <v>64.17</v>
      </c>
      <c r="F1534">
        <f t="shared" si="162"/>
        <v>95.790000000000106</v>
      </c>
      <c r="G1534">
        <f t="shared" si="163"/>
        <v>141.35999999999999</v>
      </c>
      <c r="H1534">
        <f t="shared" si="164"/>
        <v>172.05000000000004</v>
      </c>
      <c r="I1534">
        <v>0</v>
      </c>
      <c r="J1534" s="22">
        <v>0.45569999999999999</v>
      </c>
      <c r="K1534" s="22">
        <v>0.17670000000000002</v>
      </c>
      <c r="L1534" s="22">
        <v>0.80910000000000004</v>
      </c>
      <c r="M1534" s="22">
        <v>0.25110000000000005</v>
      </c>
      <c r="N1534" s="22">
        <v>0.86490000000000011</v>
      </c>
      <c r="O1534" s="24">
        <v>0.59520000000000006</v>
      </c>
      <c r="P1534" s="24">
        <v>0.59520000000000006</v>
      </c>
      <c r="Q1534" s="24">
        <v>0.55800000000000005</v>
      </c>
      <c r="R1534" s="24">
        <v>0.58590000000000009</v>
      </c>
      <c r="S1534" s="24">
        <v>9.3000000000000013E-2</v>
      </c>
      <c r="T1534" s="24">
        <v>0.56730000000000003</v>
      </c>
      <c r="U1534" s="24">
        <v>0.40920000000000001</v>
      </c>
      <c r="V1534" s="24">
        <v>0.33479999999999999</v>
      </c>
      <c r="W1534" s="24">
        <v>0.31620000000000004</v>
      </c>
      <c r="X1534" s="24">
        <v>0.89280000000000004</v>
      </c>
      <c r="Y1534" s="24">
        <v>0.58590000000000009</v>
      </c>
      <c r="Z1534" s="24">
        <v>0.75330000000000008</v>
      </c>
      <c r="AA1534" s="25">
        <v>12.09</v>
      </c>
      <c r="AB1534" s="25">
        <v>8.3700000000001058</v>
      </c>
      <c r="AC1534" s="25">
        <v>23.25</v>
      </c>
      <c r="AD1534" s="25">
        <v>0</v>
      </c>
      <c r="AE1534" s="25">
        <v>4.6500000000000004</v>
      </c>
      <c r="AF1534" s="25">
        <v>13.950000000000001</v>
      </c>
      <c r="AG1534" s="25">
        <v>0</v>
      </c>
      <c r="AH1534" s="25">
        <v>0</v>
      </c>
      <c r="AI1534" s="25">
        <v>33.480000000000004</v>
      </c>
      <c r="AJ1534" s="25">
        <v>0</v>
      </c>
      <c r="AK1534" s="25">
        <v>0</v>
      </c>
      <c r="AL1534" s="25">
        <v>8.370000000000001</v>
      </c>
      <c r="AM1534" s="25">
        <v>23.25</v>
      </c>
      <c r="AN1534" s="25">
        <v>0</v>
      </c>
      <c r="AO1534" s="25">
        <v>13.950000000000001</v>
      </c>
      <c r="AP1534" s="25">
        <v>30.69</v>
      </c>
      <c r="AQ1534" s="25">
        <v>21.39</v>
      </c>
      <c r="AR1534" s="25">
        <v>37.200000000000003</v>
      </c>
      <c r="AS1534" s="25">
        <v>27.900000000000002</v>
      </c>
      <c r="AT1534" s="25">
        <v>9.3000000000000007</v>
      </c>
      <c r="AU1534" s="25">
        <v>20.46</v>
      </c>
      <c r="AV1534" s="25">
        <v>9.3000000000000007</v>
      </c>
      <c r="AW1534" s="25">
        <v>8.370000000000001</v>
      </c>
      <c r="AX1534" s="25">
        <v>8.370000000000001</v>
      </c>
      <c r="AY1534" s="25">
        <v>4.6500000000000004</v>
      </c>
      <c r="AZ1534" s="25">
        <v>13.950000000000001</v>
      </c>
      <c r="BA1534" s="25">
        <v>0</v>
      </c>
      <c r="BB1534" s="25">
        <v>21.39</v>
      </c>
      <c r="BC1534" s="25">
        <v>30.69</v>
      </c>
      <c r="BD1534" s="25">
        <v>24.18</v>
      </c>
      <c r="BE1534" s="25">
        <v>0</v>
      </c>
      <c r="BF1534" s="25">
        <v>15.81</v>
      </c>
      <c r="BG1534" s="25">
        <v>0</v>
      </c>
      <c r="BH1534" s="25">
        <v>13.950000000000001</v>
      </c>
      <c r="BI1534" s="25">
        <v>17.670000000000002</v>
      </c>
      <c r="BJ1534" s="25">
        <v>3.72</v>
      </c>
      <c r="BK1534" s="25">
        <v>13.020000000000001</v>
      </c>
      <c r="BL1534" s="25">
        <v>0</v>
      </c>
      <c r="BM1534" s="25">
        <v>0</v>
      </c>
      <c r="BN1534" s="25">
        <v>0</v>
      </c>
      <c r="BO1534" t="s">
        <v>40</v>
      </c>
    </row>
    <row r="1535" spans="1:67" x14ac:dyDescent="0.25">
      <c r="A1535" s="6">
        <v>45220</v>
      </c>
      <c r="B1535" t="s">
        <v>16</v>
      </c>
      <c r="C1535">
        <v>21</v>
      </c>
      <c r="D1535">
        <f t="shared" si="165"/>
        <v>406.41000000000008</v>
      </c>
      <c r="E1535">
        <f t="shared" si="161"/>
        <v>106.95000000000002</v>
      </c>
      <c r="F1535">
        <f t="shared" si="162"/>
        <v>115.32000000000004</v>
      </c>
      <c r="G1535">
        <f t="shared" si="163"/>
        <v>126.48000000000002</v>
      </c>
      <c r="H1535">
        <f t="shared" si="164"/>
        <v>57.66</v>
      </c>
      <c r="I1535">
        <v>0</v>
      </c>
      <c r="J1535" s="22">
        <v>0.50220000000000009</v>
      </c>
      <c r="K1535" s="22">
        <v>0.88350000000000006</v>
      </c>
      <c r="L1535" s="22">
        <v>0.69750000000000001</v>
      </c>
      <c r="M1535" s="22">
        <v>0.15810000000000002</v>
      </c>
      <c r="N1535" s="22">
        <v>0.5766</v>
      </c>
      <c r="O1535" s="24">
        <v>0.6231000000000001</v>
      </c>
      <c r="P1535" s="24">
        <v>0.53939999999999999</v>
      </c>
      <c r="Q1535" s="24">
        <v>0.71610000000000007</v>
      </c>
      <c r="R1535" s="24">
        <v>0.64170000000000005</v>
      </c>
      <c r="S1535" s="24">
        <v>0.55800000000000005</v>
      </c>
      <c r="T1535" s="24">
        <v>0.51150000000000007</v>
      </c>
      <c r="U1535" s="24">
        <v>0.75330000000000008</v>
      </c>
      <c r="V1535" s="24">
        <v>0.70680000000000009</v>
      </c>
      <c r="W1535" s="24">
        <v>0.65100000000000013</v>
      </c>
      <c r="X1535" s="24">
        <v>0.71610000000000007</v>
      </c>
      <c r="Y1535" s="24">
        <v>0.36270000000000002</v>
      </c>
      <c r="Z1535" s="24">
        <v>0.38130000000000003</v>
      </c>
      <c r="AA1535" s="25">
        <v>0</v>
      </c>
      <c r="AB1535" s="25">
        <v>8.370000000000001</v>
      </c>
      <c r="AC1535" s="25">
        <v>8.370000000000001</v>
      </c>
      <c r="AD1535" s="25">
        <v>42.78</v>
      </c>
      <c r="AE1535" s="25">
        <v>28.830000000000002</v>
      </c>
      <c r="AF1535" s="25">
        <v>12.090000000000027</v>
      </c>
      <c r="AG1535" s="25">
        <v>0</v>
      </c>
      <c r="AH1535" s="25">
        <v>3.72</v>
      </c>
      <c r="AI1535" s="25">
        <v>5.58</v>
      </c>
      <c r="AJ1535" s="25">
        <v>5.58</v>
      </c>
      <c r="AK1535" s="25">
        <v>0.93</v>
      </c>
      <c r="AL1535" s="25">
        <v>0</v>
      </c>
      <c r="AM1535" s="25">
        <v>1.86</v>
      </c>
      <c r="AN1535" s="25">
        <v>1.86</v>
      </c>
      <c r="AO1535" s="25">
        <v>2.79</v>
      </c>
      <c r="AP1535" s="25">
        <v>0.93</v>
      </c>
      <c r="AQ1535" s="25">
        <v>17.670000000000002</v>
      </c>
      <c r="AR1535" s="25">
        <v>9.3000000000000007</v>
      </c>
      <c r="AS1535" s="25">
        <v>0.93</v>
      </c>
      <c r="AT1535" s="25">
        <v>22.32</v>
      </c>
      <c r="AU1535" s="25">
        <v>6.5100000000000007</v>
      </c>
      <c r="AV1535" s="25">
        <v>4.6500000000000004</v>
      </c>
      <c r="AW1535" s="25">
        <v>30.69</v>
      </c>
      <c r="AX1535" s="25">
        <v>4.6500000000000004</v>
      </c>
      <c r="AY1535" s="25">
        <v>5.58</v>
      </c>
      <c r="AZ1535" s="25">
        <v>4.6500000000000004</v>
      </c>
      <c r="BA1535" s="25">
        <v>17.670000000000002</v>
      </c>
      <c r="BB1535" s="25">
        <v>4.6500000000000004</v>
      </c>
      <c r="BC1535" s="25">
        <v>23.25</v>
      </c>
      <c r="BD1535" s="25">
        <v>24.18</v>
      </c>
      <c r="BE1535" s="25">
        <v>2.79</v>
      </c>
      <c r="BF1535" s="25">
        <v>7.44</v>
      </c>
      <c r="BG1535" s="25">
        <v>25.110000000000003</v>
      </c>
      <c r="BH1535" s="25">
        <v>10.23</v>
      </c>
      <c r="BI1535" s="25">
        <v>0</v>
      </c>
      <c r="BJ1535" s="25">
        <v>25.110000000000003</v>
      </c>
      <c r="BK1535" s="25">
        <v>4.6500000000000004</v>
      </c>
      <c r="BL1535" s="25">
        <v>15.81</v>
      </c>
      <c r="BM1535" s="25">
        <v>5.58</v>
      </c>
      <c r="BN1535" s="25">
        <v>10.23</v>
      </c>
      <c r="BO1535" t="s">
        <v>40</v>
      </c>
    </row>
    <row r="1536" spans="1:67" x14ac:dyDescent="0.25">
      <c r="A1536" s="6">
        <v>45221</v>
      </c>
      <c r="B1536" t="s">
        <v>16</v>
      </c>
      <c r="C1536">
        <v>22</v>
      </c>
      <c r="D1536">
        <f t="shared" si="165"/>
        <v>401.7600000000001</v>
      </c>
      <c r="E1536">
        <f t="shared" si="161"/>
        <v>63.240000000000109</v>
      </c>
      <c r="F1536">
        <f t="shared" si="162"/>
        <v>112.53000000000002</v>
      </c>
      <c r="G1536">
        <f t="shared" si="163"/>
        <v>149.72999999999999</v>
      </c>
      <c r="H1536">
        <f t="shared" si="164"/>
        <v>76.260000000000005</v>
      </c>
      <c r="I1536">
        <v>0</v>
      </c>
      <c r="J1536" s="22">
        <v>0.17670000000000002</v>
      </c>
      <c r="K1536" s="22">
        <v>0.5766</v>
      </c>
      <c r="L1536" s="22">
        <v>0.47430000000000005</v>
      </c>
      <c r="M1536" s="22">
        <v>0.73470000000000002</v>
      </c>
      <c r="N1536" s="22">
        <v>0.86490000000000011</v>
      </c>
      <c r="O1536" s="24">
        <v>0.73470000000000002</v>
      </c>
      <c r="P1536" s="24">
        <v>0.6231000000000001</v>
      </c>
      <c r="Q1536" s="24">
        <v>0.69750000000000001</v>
      </c>
      <c r="R1536" s="24">
        <v>0.93</v>
      </c>
      <c r="S1536" s="24">
        <v>0.60450000000000004</v>
      </c>
      <c r="T1536" s="24">
        <v>0.6231000000000001</v>
      </c>
      <c r="U1536" s="24">
        <v>0.27900000000000003</v>
      </c>
      <c r="V1536" s="24">
        <v>0.72540000000000004</v>
      </c>
      <c r="W1536" s="24">
        <v>0.84630000000000005</v>
      </c>
      <c r="X1536" s="24">
        <v>0.71610000000000007</v>
      </c>
      <c r="Y1536" s="24">
        <v>0.27900000000000003</v>
      </c>
      <c r="Z1536" s="24">
        <v>0.79049999999999998</v>
      </c>
      <c r="AA1536" s="25">
        <v>5.58</v>
      </c>
      <c r="AB1536" s="25">
        <v>13.020000000000001</v>
      </c>
      <c r="AC1536" s="25">
        <v>22.32</v>
      </c>
      <c r="AD1536" s="25">
        <v>32.550000000000004</v>
      </c>
      <c r="AE1536" s="25">
        <v>2.79</v>
      </c>
      <c r="AF1536" s="25">
        <v>0</v>
      </c>
      <c r="AG1536" s="25">
        <v>15.81</v>
      </c>
      <c r="AH1536" s="25">
        <v>8.370000000000001</v>
      </c>
      <c r="AI1536" s="25">
        <v>10.23</v>
      </c>
      <c r="AJ1536" s="25">
        <v>1.86</v>
      </c>
      <c r="AK1536" s="25">
        <v>16.740000000000002</v>
      </c>
      <c r="AL1536" s="25">
        <v>1.86</v>
      </c>
      <c r="AM1536" s="25">
        <v>10.23</v>
      </c>
      <c r="AN1536" s="25">
        <v>0</v>
      </c>
      <c r="AO1536" s="25">
        <v>15.81</v>
      </c>
      <c r="AP1536" s="25">
        <v>25.110000000000003</v>
      </c>
      <c r="AQ1536" s="25">
        <v>0.93</v>
      </c>
      <c r="AR1536" s="25">
        <v>10.23</v>
      </c>
      <c r="AS1536" s="25">
        <v>7.44</v>
      </c>
      <c r="AT1536" s="25">
        <v>4.6500000000000004</v>
      </c>
      <c r="AU1536" s="25">
        <v>3.72</v>
      </c>
      <c r="AV1536" s="25">
        <v>41.85</v>
      </c>
      <c r="AW1536" s="25">
        <v>0</v>
      </c>
      <c r="AX1536" s="25">
        <v>34.410000000000004</v>
      </c>
      <c r="AY1536" s="25">
        <v>12.09</v>
      </c>
      <c r="AZ1536" s="25">
        <v>13.950000000000001</v>
      </c>
      <c r="BA1536" s="25">
        <v>11.16</v>
      </c>
      <c r="BB1536" s="25">
        <v>18.600000000000001</v>
      </c>
      <c r="BC1536" s="25">
        <v>13.950000000000001</v>
      </c>
      <c r="BD1536" s="25">
        <v>0</v>
      </c>
      <c r="BE1536" s="25">
        <v>1.86</v>
      </c>
      <c r="BF1536" s="25">
        <v>25.110000000000003</v>
      </c>
      <c r="BG1536" s="25">
        <v>0</v>
      </c>
      <c r="BH1536" s="25">
        <v>5.58</v>
      </c>
      <c r="BI1536" s="25">
        <v>0.93</v>
      </c>
      <c r="BJ1536" s="25">
        <v>5.5800000000001058</v>
      </c>
      <c r="BK1536" s="25">
        <v>6.5100000000000007</v>
      </c>
      <c r="BL1536" s="25">
        <v>0</v>
      </c>
      <c r="BM1536" s="25">
        <v>4.6500000000000004</v>
      </c>
      <c r="BN1536" s="25">
        <v>13.020000000000001</v>
      </c>
      <c r="BO1536" t="s">
        <v>40</v>
      </c>
    </row>
    <row r="1537" spans="1:67" x14ac:dyDescent="0.25">
      <c r="A1537" s="6">
        <v>45222</v>
      </c>
      <c r="B1537" t="s">
        <v>16</v>
      </c>
      <c r="C1537">
        <v>23</v>
      </c>
      <c r="D1537">
        <f t="shared" si="165"/>
        <v>408.27000000000004</v>
      </c>
      <c r="E1537">
        <f t="shared" si="161"/>
        <v>138.57</v>
      </c>
      <c r="F1537">
        <f t="shared" si="162"/>
        <v>44.64</v>
      </c>
      <c r="G1537">
        <f t="shared" si="163"/>
        <v>120.9</v>
      </c>
      <c r="H1537">
        <f t="shared" si="164"/>
        <v>104.16000000000001</v>
      </c>
      <c r="I1537">
        <v>0</v>
      </c>
      <c r="J1537" s="22">
        <v>0.27900000000000003</v>
      </c>
      <c r="K1537" s="22">
        <v>0.49290000000000006</v>
      </c>
      <c r="L1537" s="22">
        <v>0.83700000000000008</v>
      </c>
      <c r="M1537" s="22">
        <v>0.84630000000000005</v>
      </c>
      <c r="N1537" s="22">
        <v>0.33479999999999999</v>
      </c>
      <c r="O1537" s="24">
        <v>0.6231000000000001</v>
      </c>
      <c r="P1537" s="24">
        <v>0.58590000000000009</v>
      </c>
      <c r="Q1537" s="24">
        <v>0.56730000000000003</v>
      </c>
      <c r="R1537" s="24">
        <v>0.56730000000000003</v>
      </c>
      <c r="S1537" s="24">
        <v>0.49290000000000006</v>
      </c>
      <c r="T1537" s="24">
        <v>0.87420000000000009</v>
      </c>
      <c r="U1537" s="24">
        <v>0.87420000000000009</v>
      </c>
      <c r="V1537" s="24">
        <v>0.91139999999999999</v>
      </c>
      <c r="W1537" s="24">
        <v>0.40920000000000001</v>
      </c>
      <c r="X1537" s="24">
        <v>0.81840000000000002</v>
      </c>
      <c r="Y1537" s="24">
        <v>0.91139999999999999</v>
      </c>
      <c r="Z1537" s="24">
        <v>0.3906</v>
      </c>
      <c r="AA1537" s="25">
        <v>0</v>
      </c>
      <c r="AB1537" s="25">
        <v>8.370000000000001</v>
      </c>
      <c r="AC1537" s="25">
        <v>7.44</v>
      </c>
      <c r="AD1537" s="25">
        <v>3.72</v>
      </c>
      <c r="AE1537" s="25">
        <v>0</v>
      </c>
      <c r="AF1537" s="25">
        <v>0</v>
      </c>
      <c r="AG1537" s="25">
        <v>8.370000000000001</v>
      </c>
      <c r="AH1537" s="25">
        <v>16.740000000000002</v>
      </c>
      <c r="AI1537" s="25">
        <v>0</v>
      </c>
      <c r="AJ1537" s="25">
        <v>0</v>
      </c>
      <c r="AK1537" s="25">
        <v>2.79</v>
      </c>
      <c r="AL1537" s="25">
        <v>20.46</v>
      </c>
      <c r="AM1537" s="25">
        <v>0</v>
      </c>
      <c r="AN1537" s="25">
        <v>9.3000000000000007</v>
      </c>
      <c r="AO1537" s="25">
        <v>0</v>
      </c>
      <c r="AP1537" s="25">
        <v>0</v>
      </c>
      <c r="AQ1537" s="25">
        <v>31.62</v>
      </c>
      <c r="AR1537" s="25">
        <v>11.16</v>
      </c>
      <c r="AS1537" s="25">
        <v>31.62</v>
      </c>
      <c r="AT1537" s="25">
        <v>0</v>
      </c>
      <c r="AU1537" s="25">
        <v>20.46</v>
      </c>
      <c r="AV1537" s="25">
        <v>25.110000000000003</v>
      </c>
      <c r="AW1537" s="25">
        <v>13.020000000000001</v>
      </c>
      <c r="AX1537" s="25">
        <v>5.58</v>
      </c>
      <c r="AY1537" s="25">
        <v>13.950000000000001</v>
      </c>
      <c r="AZ1537" s="25">
        <v>13.020000000000001</v>
      </c>
      <c r="BA1537" s="25">
        <v>18.600000000000001</v>
      </c>
      <c r="BB1537" s="25">
        <v>11.16</v>
      </c>
      <c r="BC1537" s="25">
        <v>0</v>
      </c>
      <c r="BD1537" s="25">
        <v>0</v>
      </c>
      <c r="BE1537" s="25">
        <v>20.46</v>
      </c>
      <c r="BF1537" s="25">
        <v>0</v>
      </c>
      <c r="BG1537" s="25">
        <v>13.020000000000001</v>
      </c>
      <c r="BH1537" s="25">
        <v>26.970000000000002</v>
      </c>
      <c r="BI1537" s="25">
        <v>19.53</v>
      </c>
      <c r="BJ1537" s="25">
        <v>0</v>
      </c>
      <c r="BK1537" s="25">
        <v>9.3000000000000007</v>
      </c>
      <c r="BL1537" s="25">
        <v>25.110000000000003</v>
      </c>
      <c r="BM1537" s="25">
        <v>15.81</v>
      </c>
      <c r="BN1537" s="25">
        <v>8.370000000000001</v>
      </c>
      <c r="BO1537" t="s">
        <v>40</v>
      </c>
    </row>
    <row r="1538" spans="1:67" x14ac:dyDescent="0.25">
      <c r="A1538" s="6">
        <v>45223</v>
      </c>
      <c r="B1538" t="s">
        <v>16</v>
      </c>
      <c r="C1538">
        <v>24</v>
      </c>
      <c r="D1538">
        <f t="shared" si="165"/>
        <v>321.78000000000003</v>
      </c>
      <c r="E1538">
        <f t="shared" si="161"/>
        <v>40.92</v>
      </c>
      <c r="F1538">
        <f t="shared" si="162"/>
        <v>79.98</v>
      </c>
      <c r="G1538">
        <f t="shared" si="163"/>
        <v>60.45</v>
      </c>
      <c r="H1538">
        <f t="shared" si="164"/>
        <v>140.43</v>
      </c>
      <c r="I1538">
        <v>0</v>
      </c>
      <c r="J1538" s="22">
        <v>0.91139999999999999</v>
      </c>
      <c r="K1538" s="22">
        <v>0.5766</v>
      </c>
      <c r="L1538" s="22">
        <v>0.36270000000000002</v>
      </c>
      <c r="M1538" s="22">
        <v>0.79980000000000007</v>
      </c>
      <c r="N1538" s="22">
        <v>0.92070000000000007</v>
      </c>
      <c r="O1538" s="24">
        <v>0.6231000000000001</v>
      </c>
      <c r="P1538" s="24">
        <v>0.72540000000000004</v>
      </c>
      <c r="Q1538" s="24">
        <v>0.89280000000000004</v>
      </c>
      <c r="R1538" s="24">
        <v>0.86490000000000011</v>
      </c>
      <c r="S1538" s="24">
        <v>0.71610000000000007</v>
      </c>
      <c r="T1538" s="24">
        <v>0.93</v>
      </c>
      <c r="U1538" s="24">
        <v>0.86490000000000011</v>
      </c>
      <c r="V1538" s="24">
        <v>0.93</v>
      </c>
      <c r="W1538" s="24">
        <v>0.8277000000000001</v>
      </c>
      <c r="X1538" s="24">
        <v>0.74400000000000011</v>
      </c>
      <c r="Y1538" s="24">
        <v>0.53939999999999999</v>
      </c>
      <c r="Z1538" s="24">
        <v>0.75330000000000008</v>
      </c>
      <c r="AA1538" s="25">
        <v>11.16</v>
      </c>
      <c r="AB1538" s="25">
        <v>0</v>
      </c>
      <c r="AC1538" s="25">
        <v>0</v>
      </c>
      <c r="AD1538" s="25">
        <v>0</v>
      </c>
      <c r="AE1538" s="25">
        <v>11.16</v>
      </c>
      <c r="AF1538" s="25">
        <v>14.88</v>
      </c>
      <c r="AG1538" s="25">
        <v>19.53</v>
      </c>
      <c r="AH1538" s="25">
        <v>10.23</v>
      </c>
      <c r="AI1538" s="25">
        <v>13.020000000000001</v>
      </c>
      <c r="AJ1538" s="25">
        <v>0</v>
      </c>
      <c r="AK1538" s="25">
        <v>2.79</v>
      </c>
      <c r="AL1538" s="25">
        <v>6.5100000000000007</v>
      </c>
      <c r="AM1538" s="25">
        <v>9.3000000000000007</v>
      </c>
      <c r="AN1538" s="25">
        <v>24.18</v>
      </c>
      <c r="AO1538" s="25">
        <v>15.81</v>
      </c>
      <c r="AP1538" s="25">
        <v>7.44</v>
      </c>
      <c r="AQ1538" s="25">
        <v>35.340000000000003</v>
      </c>
      <c r="AR1538" s="25">
        <v>21.39</v>
      </c>
      <c r="AS1538" s="25">
        <v>20.46</v>
      </c>
      <c r="AT1538" s="25">
        <v>0</v>
      </c>
      <c r="AU1538" s="25">
        <v>0</v>
      </c>
      <c r="AV1538" s="25">
        <v>13.020000000000001</v>
      </c>
      <c r="AW1538" s="25">
        <v>8.370000000000001</v>
      </c>
      <c r="AX1538" s="25">
        <v>0</v>
      </c>
      <c r="AY1538" s="25">
        <v>32.550000000000004</v>
      </c>
      <c r="AZ1538" s="25">
        <v>0</v>
      </c>
      <c r="BA1538" s="25">
        <v>6.5100000000000007</v>
      </c>
      <c r="BB1538" s="25">
        <v>0</v>
      </c>
      <c r="BC1538" s="25">
        <v>0</v>
      </c>
      <c r="BD1538" s="25">
        <v>0</v>
      </c>
      <c r="BE1538" s="25">
        <v>0</v>
      </c>
      <c r="BF1538" s="25">
        <v>3.72</v>
      </c>
      <c r="BG1538" s="25">
        <v>0.93</v>
      </c>
      <c r="BH1538" s="25">
        <v>3.72</v>
      </c>
      <c r="BI1538" s="25">
        <v>0</v>
      </c>
      <c r="BJ1538" s="25">
        <v>0</v>
      </c>
      <c r="BK1538" s="25">
        <v>9.3000000000000007</v>
      </c>
      <c r="BL1538" s="25">
        <v>3.72</v>
      </c>
      <c r="BM1538" s="25">
        <v>19.53</v>
      </c>
      <c r="BN1538" s="25">
        <v>0</v>
      </c>
      <c r="BO1538" t="s">
        <v>40</v>
      </c>
    </row>
    <row r="1539" spans="1:67" x14ac:dyDescent="0.25">
      <c r="A1539" s="6">
        <v>45224</v>
      </c>
      <c r="B1539" t="s">
        <v>16</v>
      </c>
      <c r="C1539">
        <v>25</v>
      </c>
      <c r="D1539">
        <f t="shared" si="165"/>
        <v>405.48000000000008</v>
      </c>
      <c r="E1539">
        <f t="shared" si="161"/>
        <v>88.350000000000009</v>
      </c>
      <c r="F1539">
        <f t="shared" si="162"/>
        <v>119.97000000000001</v>
      </c>
      <c r="G1539">
        <f t="shared" si="163"/>
        <v>114.39000000000001</v>
      </c>
      <c r="H1539">
        <f t="shared" si="164"/>
        <v>82.770000000000024</v>
      </c>
      <c r="I1539">
        <v>0</v>
      </c>
      <c r="J1539" s="22">
        <v>0.47430000000000005</v>
      </c>
      <c r="K1539" s="22">
        <v>0.63240000000000007</v>
      </c>
      <c r="L1539" s="22">
        <v>0.79980000000000007</v>
      </c>
      <c r="M1539" s="22">
        <v>0.78120000000000001</v>
      </c>
      <c r="N1539" s="22">
        <v>0.87420000000000009</v>
      </c>
      <c r="O1539" s="24">
        <v>0.1116</v>
      </c>
      <c r="P1539" s="24">
        <v>0.39990000000000003</v>
      </c>
      <c r="Q1539" s="24">
        <v>0.63240000000000007</v>
      </c>
      <c r="R1539" s="24">
        <v>0.67890000000000006</v>
      </c>
      <c r="S1539" s="24">
        <v>0.6603</v>
      </c>
      <c r="T1539" s="24">
        <v>0.66959999999999997</v>
      </c>
      <c r="U1539" s="24">
        <v>0.69750000000000001</v>
      </c>
      <c r="V1539" s="24">
        <v>0.93</v>
      </c>
      <c r="W1539" s="24">
        <v>0.37200000000000005</v>
      </c>
      <c r="X1539" s="24">
        <v>0.41850000000000004</v>
      </c>
      <c r="Y1539" s="24">
        <v>0.78120000000000001</v>
      </c>
      <c r="Z1539" s="24">
        <v>0.72540000000000004</v>
      </c>
      <c r="AA1539" s="25">
        <v>15.81</v>
      </c>
      <c r="AB1539" s="25">
        <v>28.830000000000002</v>
      </c>
      <c r="AC1539" s="25">
        <v>14.88</v>
      </c>
      <c r="AD1539" s="25">
        <v>0</v>
      </c>
      <c r="AE1539" s="25">
        <v>13.950000000000001</v>
      </c>
      <c r="AF1539" s="25">
        <v>0</v>
      </c>
      <c r="AG1539" s="25">
        <v>36.270000000000003</v>
      </c>
      <c r="AH1539" s="25">
        <v>10.23</v>
      </c>
      <c r="AI1539" s="25">
        <v>0</v>
      </c>
      <c r="AJ1539" s="25">
        <v>0</v>
      </c>
      <c r="AK1539" s="25">
        <v>23.25</v>
      </c>
      <c r="AL1539" s="25">
        <v>0</v>
      </c>
      <c r="AM1539" s="25">
        <v>27.900000000000002</v>
      </c>
      <c r="AN1539" s="25">
        <v>5.58</v>
      </c>
      <c r="AO1539" s="25">
        <v>8.370000000000001</v>
      </c>
      <c r="AP1539" s="25">
        <v>18.600000000000001</v>
      </c>
      <c r="AQ1539" s="25">
        <v>0</v>
      </c>
      <c r="AR1539" s="25">
        <v>19.53</v>
      </c>
      <c r="AS1539" s="25">
        <v>0</v>
      </c>
      <c r="AT1539" s="25">
        <v>2.79</v>
      </c>
      <c r="AU1539" s="25">
        <v>18.600000000000001</v>
      </c>
      <c r="AV1539" s="25">
        <v>6.5100000000000007</v>
      </c>
      <c r="AW1539" s="25">
        <v>12.09</v>
      </c>
      <c r="AX1539" s="25">
        <v>0</v>
      </c>
      <c r="AY1539" s="25">
        <v>0</v>
      </c>
      <c r="AZ1539" s="25">
        <v>12.09</v>
      </c>
      <c r="BA1539" s="25">
        <v>18.600000000000001</v>
      </c>
      <c r="BB1539" s="25">
        <v>9.3000000000000007</v>
      </c>
      <c r="BC1539" s="25">
        <v>7.44</v>
      </c>
      <c r="BD1539" s="25">
        <v>29.76</v>
      </c>
      <c r="BE1539" s="25">
        <v>9.3000000000000007</v>
      </c>
      <c r="BF1539" s="25">
        <v>7.44</v>
      </c>
      <c r="BG1539" s="25">
        <v>12.09</v>
      </c>
      <c r="BH1539" s="25">
        <v>0</v>
      </c>
      <c r="BI1539" s="25">
        <v>0</v>
      </c>
      <c r="BJ1539" s="25">
        <v>0</v>
      </c>
      <c r="BK1539" s="25">
        <v>43.71</v>
      </c>
      <c r="BL1539" s="25">
        <v>0.93</v>
      </c>
      <c r="BM1539" s="25">
        <v>0</v>
      </c>
      <c r="BN1539" s="25">
        <v>14.88</v>
      </c>
      <c r="BO1539" t="s">
        <v>40</v>
      </c>
    </row>
    <row r="1540" spans="1:67" x14ac:dyDescent="0.25">
      <c r="A1540" s="6">
        <v>45225</v>
      </c>
      <c r="B1540" t="s">
        <v>16</v>
      </c>
      <c r="C1540">
        <v>26</v>
      </c>
      <c r="D1540">
        <f t="shared" si="165"/>
        <v>497.55</v>
      </c>
      <c r="E1540">
        <f t="shared" si="161"/>
        <v>132.06</v>
      </c>
      <c r="F1540">
        <f t="shared" si="162"/>
        <v>119.04</v>
      </c>
      <c r="G1540">
        <f t="shared" si="163"/>
        <v>119.97</v>
      </c>
      <c r="H1540">
        <f t="shared" si="164"/>
        <v>126.47999999999996</v>
      </c>
      <c r="I1540">
        <v>0</v>
      </c>
      <c r="J1540" s="22">
        <v>0.35340000000000005</v>
      </c>
      <c r="K1540" s="22">
        <v>0.65100000000000013</v>
      </c>
      <c r="L1540" s="22">
        <v>0.81840000000000002</v>
      </c>
      <c r="M1540" s="22">
        <v>0.8277000000000001</v>
      </c>
      <c r="N1540" s="22">
        <v>0.89280000000000004</v>
      </c>
      <c r="O1540" s="24">
        <v>0.85560000000000003</v>
      </c>
      <c r="P1540" s="24">
        <v>0.69750000000000001</v>
      </c>
      <c r="Q1540" s="24">
        <v>0.69750000000000001</v>
      </c>
      <c r="R1540" s="24">
        <v>0.47430000000000005</v>
      </c>
      <c r="S1540" s="24">
        <v>0.89280000000000004</v>
      </c>
      <c r="T1540" s="24">
        <v>0.58590000000000009</v>
      </c>
      <c r="U1540" s="24">
        <v>0.73470000000000002</v>
      </c>
      <c r="V1540" s="24">
        <v>0.79049999999999998</v>
      </c>
      <c r="W1540" s="24">
        <v>0.73470000000000002</v>
      </c>
      <c r="X1540" s="24">
        <v>0.83700000000000008</v>
      </c>
      <c r="Y1540" s="24">
        <v>0.79049999999999998</v>
      </c>
      <c r="Z1540" s="24">
        <v>0.38130000000000003</v>
      </c>
      <c r="AA1540" s="25">
        <v>0</v>
      </c>
      <c r="AB1540" s="25">
        <v>0</v>
      </c>
      <c r="AC1540" s="25">
        <v>41.85</v>
      </c>
      <c r="AD1540" s="25">
        <v>0</v>
      </c>
      <c r="AE1540" s="25">
        <v>0</v>
      </c>
      <c r="AF1540" s="25">
        <v>28.830000000000002</v>
      </c>
      <c r="AG1540" s="25">
        <v>11.16</v>
      </c>
      <c r="AH1540" s="25">
        <v>0</v>
      </c>
      <c r="AI1540" s="25">
        <v>21.39</v>
      </c>
      <c r="AJ1540" s="25">
        <v>15.81</v>
      </c>
      <c r="AK1540" s="25">
        <v>0</v>
      </c>
      <c r="AL1540" s="25">
        <v>26.970000000000002</v>
      </c>
      <c r="AM1540" s="25">
        <v>7.4399999999999471</v>
      </c>
      <c r="AN1540" s="25">
        <v>13.020000000000001</v>
      </c>
      <c r="AO1540" s="25">
        <v>32.550000000000004</v>
      </c>
      <c r="AP1540" s="25">
        <v>0</v>
      </c>
      <c r="AQ1540" s="25">
        <v>0</v>
      </c>
      <c r="AR1540" s="25">
        <v>7.44</v>
      </c>
      <c r="AS1540" s="25">
        <v>39.06</v>
      </c>
      <c r="AT1540" s="25">
        <v>0</v>
      </c>
      <c r="AU1540" s="25">
        <v>0</v>
      </c>
      <c r="AV1540" s="25">
        <v>9.3000000000000007</v>
      </c>
      <c r="AW1540" s="25">
        <v>48.36</v>
      </c>
      <c r="AX1540" s="25">
        <v>11.16</v>
      </c>
      <c r="AY1540" s="25">
        <v>19.53</v>
      </c>
      <c r="AZ1540" s="25">
        <v>31.62</v>
      </c>
      <c r="BA1540" s="25">
        <v>0</v>
      </c>
      <c r="BB1540" s="25">
        <v>0</v>
      </c>
      <c r="BC1540" s="25">
        <v>0</v>
      </c>
      <c r="BD1540" s="25">
        <v>0</v>
      </c>
      <c r="BE1540" s="25">
        <v>9.3000000000000007</v>
      </c>
      <c r="BF1540" s="25">
        <v>0</v>
      </c>
      <c r="BG1540" s="25">
        <v>26.040000000000003</v>
      </c>
      <c r="BH1540" s="25">
        <v>6.5100000000000007</v>
      </c>
      <c r="BI1540" s="25">
        <v>0</v>
      </c>
      <c r="BJ1540" s="25">
        <v>49.29</v>
      </c>
      <c r="BK1540" s="25">
        <v>0.93</v>
      </c>
      <c r="BL1540" s="25">
        <v>0</v>
      </c>
      <c r="BM1540" s="25">
        <v>7.44</v>
      </c>
      <c r="BN1540" s="25">
        <v>32.550000000000004</v>
      </c>
      <c r="BO1540" t="s">
        <v>40</v>
      </c>
    </row>
    <row r="1541" spans="1:67" x14ac:dyDescent="0.25">
      <c r="A1541" s="6">
        <v>45226</v>
      </c>
      <c r="B1541" t="s">
        <v>16</v>
      </c>
      <c r="C1541">
        <v>27</v>
      </c>
      <c r="D1541">
        <f t="shared" si="165"/>
        <v>411.06000000000006</v>
      </c>
      <c r="E1541">
        <f t="shared" si="161"/>
        <v>80.91</v>
      </c>
      <c r="F1541">
        <f t="shared" si="162"/>
        <v>70.680000000000007</v>
      </c>
      <c r="G1541">
        <f t="shared" si="163"/>
        <v>124.62000000000002</v>
      </c>
      <c r="H1541">
        <f t="shared" si="164"/>
        <v>134.85</v>
      </c>
      <c r="I1541">
        <v>0</v>
      </c>
      <c r="J1541" s="22">
        <v>0.74400000000000011</v>
      </c>
      <c r="K1541" s="22">
        <v>0.49290000000000006</v>
      </c>
      <c r="L1541" s="22">
        <v>0.50220000000000009</v>
      </c>
      <c r="M1541" s="22">
        <v>0.31620000000000004</v>
      </c>
      <c r="N1541" s="22">
        <v>0.87420000000000009</v>
      </c>
      <c r="O1541" s="24">
        <v>0.75330000000000008</v>
      </c>
      <c r="P1541" s="24">
        <v>0.72540000000000004</v>
      </c>
      <c r="Q1541" s="24">
        <v>0.58590000000000009</v>
      </c>
      <c r="R1541" s="24">
        <v>0.53939999999999999</v>
      </c>
      <c r="S1541" s="24">
        <v>0.56730000000000003</v>
      </c>
      <c r="T1541" s="24">
        <v>0.8277000000000001</v>
      </c>
      <c r="U1541" s="24">
        <v>0.40920000000000001</v>
      </c>
      <c r="V1541" s="24">
        <v>0.2883</v>
      </c>
      <c r="W1541" s="24">
        <v>0.47430000000000005</v>
      </c>
      <c r="X1541" s="24">
        <v>0.72540000000000004</v>
      </c>
      <c r="Y1541" s="24">
        <v>0.68820000000000003</v>
      </c>
      <c r="Z1541" s="24">
        <v>0.53939999999999999</v>
      </c>
      <c r="AA1541" s="25">
        <v>12.09</v>
      </c>
      <c r="AB1541" s="25">
        <v>0</v>
      </c>
      <c r="AC1541" s="25">
        <v>0</v>
      </c>
      <c r="AD1541" s="25">
        <v>4.6500000000000004</v>
      </c>
      <c r="AE1541" s="25">
        <v>8.370000000000001</v>
      </c>
      <c r="AF1541" s="25">
        <v>30.69</v>
      </c>
      <c r="AG1541" s="25">
        <v>12.09</v>
      </c>
      <c r="AH1541" s="25">
        <v>0</v>
      </c>
      <c r="AI1541" s="25">
        <v>0</v>
      </c>
      <c r="AJ1541" s="25">
        <v>2.79</v>
      </c>
      <c r="AK1541" s="25">
        <v>26.040000000000003</v>
      </c>
      <c r="AL1541" s="25">
        <v>18.600000000000001</v>
      </c>
      <c r="AM1541" s="25">
        <v>24.18</v>
      </c>
      <c r="AN1541" s="25">
        <v>0</v>
      </c>
      <c r="AO1541" s="25">
        <v>25.110000000000003</v>
      </c>
      <c r="AP1541" s="25">
        <v>8.370000000000001</v>
      </c>
      <c r="AQ1541" s="25">
        <v>32.550000000000004</v>
      </c>
      <c r="AR1541" s="25">
        <v>0</v>
      </c>
      <c r="AS1541" s="25">
        <v>0</v>
      </c>
      <c r="AT1541" s="25">
        <v>26.040000000000003</v>
      </c>
      <c r="AU1541" s="25">
        <v>22.32</v>
      </c>
      <c r="AV1541" s="25">
        <v>5.58</v>
      </c>
      <c r="AW1541" s="25">
        <v>22.32</v>
      </c>
      <c r="AX1541" s="25">
        <v>13.950000000000001</v>
      </c>
      <c r="AY1541" s="25">
        <v>29.76</v>
      </c>
      <c r="AZ1541" s="25">
        <v>6.5100000000000007</v>
      </c>
      <c r="BA1541" s="25">
        <v>10.23</v>
      </c>
      <c r="BB1541" s="25">
        <v>3.72</v>
      </c>
      <c r="BC1541" s="25">
        <v>10.23</v>
      </c>
      <c r="BD1541" s="25">
        <v>0</v>
      </c>
      <c r="BE1541" s="25">
        <v>0</v>
      </c>
      <c r="BF1541" s="25">
        <v>7.44</v>
      </c>
      <c r="BG1541" s="25">
        <v>0</v>
      </c>
      <c r="BH1541" s="25">
        <v>0.93</v>
      </c>
      <c r="BI1541" s="25">
        <v>0.93</v>
      </c>
      <c r="BJ1541" s="25">
        <v>8.370000000000001</v>
      </c>
      <c r="BK1541" s="25">
        <v>3.72</v>
      </c>
      <c r="BL1541" s="25">
        <v>41.85</v>
      </c>
      <c r="BM1541" s="25">
        <v>17.670000000000002</v>
      </c>
      <c r="BN1541" s="25">
        <v>0</v>
      </c>
      <c r="BO1541" t="s">
        <v>40</v>
      </c>
    </row>
    <row r="1542" spans="1:67" x14ac:dyDescent="0.25">
      <c r="A1542" s="6">
        <v>45227</v>
      </c>
      <c r="B1542" t="s">
        <v>16</v>
      </c>
      <c r="C1542">
        <v>28</v>
      </c>
      <c r="D1542">
        <f t="shared" si="165"/>
        <v>503.13000000000011</v>
      </c>
      <c r="E1542">
        <f t="shared" si="161"/>
        <v>108.81000000000002</v>
      </c>
      <c r="F1542">
        <f t="shared" si="162"/>
        <v>99.51</v>
      </c>
      <c r="G1542">
        <f t="shared" si="163"/>
        <v>126.48000000000002</v>
      </c>
      <c r="H1542">
        <f t="shared" si="164"/>
        <v>168.33</v>
      </c>
      <c r="I1542">
        <v>0</v>
      </c>
      <c r="J1542" s="22">
        <v>0.23250000000000001</v>
      </c>
      <c r="K1542" s="22">
        <v>0.53939999999999999</v>
      </c>
      <c r="L1542" s="22">
        <v>0.88350000000000006</v>
      </c>
      <c r="M1542" s="22">
        <v>0.79049999999999998</v>
      </c>
      <c r="N1542" s="22">
        <v>0.88350000000000006</v>
      </c>
      <c r="O1542" s="24">
        <v>0.30690000000000001</v>
      </c>
      <c r="P1542" s="24">
        <v>0.65100000000000013</v>
      </c>
      <c r="Q1542" s="24">
        <v>0.37200000000000005</v>
      </c>
      <c r="R1542" s="24">
        <v>0.69750000000000001</v>
      </c>
      <c r="S1542" s="24">
        <v>0.23250000000000001</v>
      </c>
      <c r="T1542" s="24">
        <v>0.8277000000000001</v>
      </c>
      <c r="U1542" s="24">
        <v>0.93</v>
      </c>
      <c r="V1542" s="24">
        <v>0.51150000000000007</v>
      </c>
      <c r="W1542" s="24">
        <v>0.33479999999999999</v>
      </c>
      <c r="X1542" s="24">
        <v>0.42780000000000001</v>
      </c>
      <c r="Y1542" s="24">
        <v>0.91139999999999999</v>
      </c>
      <c r="Z1542" s="24">
        <v>0.91139999999999999</v>
      </c>
      <c r="AA1542" s="25">
        <v>5.58</v>
      </c>
      <c r="AB1542" s="25">
        <v>7.44</v>
      </c>
      <c r="AC1542" s="25">
        <v>0</v>
      </c>
      <c r="AD1542" s="25">
        <v>16.740000000000002</v>
      </c>
      <c r="AE1542" s="25">
        <v>35.340000000000003</v>
      </c>
      <c r="AF1542" s="25">
        <v>1.86</v>
      </c>
      <c r="AG1542" s="25">
        <v>8.370000000000001</v>
      </c>
      <c r="AH1542" s="25">
        <v>0</v>
      </c>
      <c r="AI1542" s="25">
        <v>22.32</v>
      </c>
      <c r="AJ1542" s="25">
        <v>1.86</v>
      </c>
      <c r="AK1542" s="25">
        <v>22.32</v>
      </c>
      <c r="AL1542" s="25">
        <v>33.480000000000004</v>
      </c>
      <c r="AM1542" s="25">
        <v>13.950000000000001</v>
      </c>
      <c r="AN1542" s="25">
        <v>3.72</v>
      </c>
      <c r="AO1542" s="25">
        <v>21.39</v>
      </c>
      <c r="AP1542" s="25">
        <v>0</v>
      </c>
      <c r="AQ1542" s="25">
        <v>42.78</v>
      </c>
      <c r="AR1542" s="25">
        <v>28.830000000000002</v>
      </c>
      <c r="AS1542" s="25">
        <v>19.53</v>
      </c>
      <c r="AT1542" s="25">
        <v>4.6500000000000004</v>
      </c>
      <c r="AU1542" s="25">
        <v>0.93</v>
      </c>
      <c r="AV1542" s="25">
        <v>7.44</v>
      </c>
      <c r="AW1542" s="25">
        <v>9.3000000000000007</v>
      </c>
      <c r="AX1542" s="25">
        <v>40.92</v>
      </c>
      <c r="AY1542" s="25">
        <v>10.23</v>
      </c>
      <c r="AZ1542" s="25">
        <v>4.6500000000000004</v>
      </c>
      <c r="BA1542" s="25">
        <v>25.110000000000003</v>
      </c>
      <c r="BB1542" s="25">
        <v>1.86</v>
      </c>
      <c r="BC1542" s="25">
        <v>0</v>
      </c>
      <c r="BD1542" s="25">
        <v>26.040000000000003</v>
      </c>
      <c r="BE1542" s="25">
        <v>6.5100000000000007</v>
      </c>
      <c r="BF1542" s="25">
        <v>0</v>
      </c>
      <c r="BG1542" s="25">
        <v>17.670000000000002</v>
      </c>
      <c r="BH1542" s="25">
        <v>0</v>
      </c>
      <c r="BI1542" s="25">
        <v>0</v>
      </c>
      <c r="BJ1542" s="25">
        <v>36.270000000000003</v>
      </c>
      <c r="BK1542" s="25">
        <v>4.6500000000000004</v>
      </c>
      <c r="BL1542" s="25">
        <v>39.06</v>
      </c>
      <c r="BM1542" s="25">
        <v>4.6500000000000004</v>
      </c>
      <c r="BN1542" s="25">
        <v>0</v>
      </c>
      <c r="BO1542" t="s">
        <v>40</v>
      </c>
    </row>
    <row r="1543" spans="1:67" x14ac:dyDescent="0.25">
      <c r="A1543" s="6">
        <v>45228</v>
      </c>
      <c r="B1543" t="s">
        <v>16</v>
      </c>
      <c r="C1543">
        <v>29</v>
      </c>
      <c r="D1543">
        <f t="shared" si="165"/>
        <v>511.50000000000006</v>
      </c>
      <c r="E1543">
        <f t="shared" si="161"/>
        <v>187.86</v>
      </c>
      <c r="F1543">
        <f t="shared" si="162"/>
        <v>111.60000000000001</v>
      </c>
      <c r="G1543">
        <f t="shared" si="163"/>
        <v>100.44</v>
      </c>
      <c r="H1543">
        <f t="shared" si="164"/>
        <v>111.60000000000001</v>
      </c>
      <c r="I1543">
        <v>0</v>
      </c>
      <c r="J1543" s="22">
        <v>0.39990000000000003</v>
      </c>
      <c r="K1543" s="22">
        <v>0.51150000000000007</v>
      </c>
      <c r="L1543" s="22">
        <v>0.70680000000000009</v>
      </c>
      <c r="M1543" s="22">
        <v>0.18600000000000003</v>
      </c>
      <c r="N1543" s="22">
        <v>0.88350000000000006</v>
      </c>
      <c r="O1543" s="24">
        <v>0.5766</v>
      </c>
      <c r="P1543" s="24">
        <v>0.54869999999999997</v>
      </c>
      <c r="Q1543" s="24">
        <v>0.89280000000000004</v>
      </c>
      <c r="R1543" s="24">
        <v>0.67890000000000006</v>
      </c>
      <c r="S1543" s="24">
        <v>0.73470000000000002</v>
      </c>
      <c r="T1543" s="24">
        <v>0.56730000000000003</v>
      </c>
      <c r="U1543" s="24">
        <v>0.76260000000000006</v>
      </c>
      <c r="V1543" s="24">
        <v>0.85560000000000003</v>
      </c>
      <c r="W1543" s="24">
        <v>0.66959999999999997</v>
      </c>
      <c r="X1543" s="24">
        <v>0.87420000000000009</v>
      </c>
      <c r="Y1543" s="24">
        <v>0.65100000000000013</v>
      </c>
      <c r="Z1543" s="24">
        <v>0.23250000000000001</v>
      </c>
      <c r="AA1543" s="25">
        <v>11.16</v>
      </c>
      <c r="AB1543" s="25">
        <v>18.600000000000001</v>
      </c>
      <c r="AC1543" s="25">
        <v>17.670000000000002</v>
      </c>
      <c r="AD1543" s="25">
        <v>22.32</v>
      </c>
      <c r="AE1543" s="25">
        <v>5.58</v>
      </c>
      <c r="AF1543" s="25">
        <v>26.040000000000003</v>
      </c>
      <c r="AG1543" s="25">
        <v>0</v>
      </c>
      <c r="AH1543" s="25">
        <v>0</v>
      </c>
      <c r="AI1543" s="25">
        <v>6.5100000000000007</v>
      </c>
      <c r="AJ1543" s="25">
        <v>3.72</v>
      </c>
      <c r="AK1543" s="25">
        <v>7.44</v>
      </c>
      <c r="AL1543" s="25">
        <v>0</v>
      </c>
      <c r="AM1543" s="25">
        <v>0</v>
      </c>
      <c r="AN1543" s="25">
        <v>0</v>
      </c>
      <c r="AO1543" s="25">
        <v>13.020000000000001</v>
      </c>
      <c r="AP1543" s="25">
        <v>0</v>
      </c>
      <c r="AQ1543" s="25">
        <v>47.43</v>
      </c>
      <c r="AR1543" s="25">
        <v>46.5</v>
      </c>
      <c r="AS1543" s="25">
        <v>0</v>
      </c>
      <c r="AT1543" s="25">
        <v>4.6500000000000004</v>
      </c>
      <c r="AU1543" s="25">
        <v>37.200000000000003</v>
      </c>
      <c r="AV1543" s="25">
        <v>0</v>
      </c>
      <c r="AW1543" s="25">
        <v>7.44</v>
      </c>
      <c r="AX1543" s="25">
        <v>26.970000000000002</v>
      </c>
      <c r="AY1543" s="25">
        <v>0</v>
      </c>
      <c r="AZ1543" s="25">
        <v>19.53</v>
      </c>
      <c r="BA1543" s="25">
        <v>0</v>
      </c>
      <c r="BB1543" s="25">
        <v>9.3000000000000007</v>
      </c>
      <c r="BC1543" s="25">
        <v>0</v>
      </c>
      <c r="BD1543" s="25">
        <v>0</v>
      </c>
      <c r="BE1543" s="25">
        <v>5.58</v>
      </c>
      <c r="BF1543" s="25">
        <v>45.57</v>
      </c>
      <c r="BG1543" s="25">
        <v>1.86</v>
      </c>
      <c r="BH1543" s="25">
        <v>34.410000000000004</v>
      </c>
      <c r="BI1543" s="25">
        <v>39.06</v>
      </c>
      <c r="BJ1543" s="25">
        <v>0</v>
      </c>
      <c r="BK1543" s="25">
        <v>15.81</v>
      </c>
      <c r="BL1543" s="25">
        <v>0</v>
      </c>
      <c r="BM1543" s="25">
        <v>13.020000000000001</v>
      </c>
      <c r="BN1543" s="25">
        <v>32.550000000000004</v>
      </c>
      <c r="BO1543" t="s">
        <v>40</v>
      </c>
    </row>
    <row r="1544" spans="1:67" x14ac:dyDescent="0.25">
      <c r="A1544" s="6">
        <v>45229</v>
      </c>
      <c r="B1544" t="s">
        <v>16</v>
      </c>
      <c r="C1544">
        <v>30</v>
      </c>
      <c r="D1544">
        <f t="shared" si="165"/>
        <v>484.53000000000009</v>
      </c>
      <c r="E1544">
        <f t="shared" si="161"/>
        <v>101.37000000000002</v>
      </c>
      <c r="F1544">
        <f t="shared" si="162"/>
        <v>79.050000000000011</v>
      </c>
      <c r="G1544">
        <f t="shared" si="163"/>
        <v>209.25000000000003</v>
      </c>
      <c r="H1544">
        <f t="shared" si="164"/>
        <v>94.860000000000014</v>
      </c>
      <c r="I1544">
        <v>0</v>
      </c>
      <c r="J1544" s="22">
        <v>0.54869999999999997</v>
      </c>
      <c r="K1544" s="22">
        <v>0.65100000000000013</v>
      </c>
      <c r="L1544" s="22">
        <v>0.8277000000000001</v>
      </c>
      <c r="M1544" s="22">
        <v>0.80910000000000004</v>
      </c>
      <c r="N1544" s="22">
        <v>0.31620000000000004</v>
      </c>
      <c r="O1544" s="24">
        <v>0.86490000000000011</v>
      </c>
      <c r="P1544" s="24">
        <v>0.1023</v>
      </c>
      <c r="Q1544" s="24">
        <v>0.53939999999999999</v>
      </c>
      <c r="R1544" s="24">
        <v>0.83700000000000008</v>
      </c>
      <c r="S1544" s="24">
        <v>0.80910000000000004</v>
      </c>
      <c r="T1544" s="24">
        <v>0.8277000000000001</v>
      </c>
      <c r="U1544" s="24">
        <v>0.84630000000000005</v>
      </c>
      <c r="V1544" s="24">
        <v>0.64170000000000005</v>
      </c>
      <c r="W1544" s="24">
        <v>0.27900000000000003</v>
      </c>
      <c r="X1544" s="24">
        <v>0.79049999999999998</v>
      </c>
      <c r="Y1544" s="24">
        <v>0.85560000000000003</v>
      </c>
      <c r="Z1544" s="24">
        <v>0.79980000000000007</v>
      </c>
      <c r="AA1544" s="25">
        <v>2.79</v>
      </c>
      <c r="AB1544" s="25">
        <v>0</v>
      </c>
      <c r="AC1544" s="25">
        <v>4.6500000000000004</v>
      </c>
      <c r="AD1544" s="25">
        <v>2.79</v>
      </c>
      <c r="AE1544" s="25">
        <v>10.23</v>
      </c>
      <c r="AF1544" s="25">
        <v>26.040000000000003</v>
      </c>
      <c r="AG1544" s="25">
        <v>0</v>
      </c>
      <c r="AH1544" s="25">
        <v>16.740000000000002</v>
      </c>
      <c r="AI1544" s="25">
        <v>13.020000000000001</v>
      </c>
      <c r="AJ1544" s="25">
        <v>2.79</v>
      </c>
      <c r="AK1544" s="25">
        <v>0.93</v>
      </c>
      <c r="AL1544" s="25">
        <v>2.79</v>
      </c>
      <c r="AM1544" s="25">
        <v>4.6500000000000004</v>
      </c>
      <c r="AN1544" s="25">
        <v>9.3000000000000007</v>
      </c>
      <c r="AO1544" s="25">
        <v>23.25</v>
      </c>
      <c r="AP1544" s="25">
        <v>4.6500000000000004</v>
      </c>
      <c r="AQ1544" s="25">
        <v>0</v>
      </c>
      <c r="AR1544" s="25">
        <v>8.370000000000001</v>
      </c>
      <c r="AS1544" s="25">
        <v>9.3000000000000007</v>
      </c>
      <c r="AT1544" s="25">
        <v>32.550000000000004</v>
      </c>
      <c r="AU1544" s="25">
        <v>14.88</v>
      </c>
      <c r="AV1544" s="25">
        <v>29.76</v>
      </c>
      <c r="AW1544" s="25">
        <v>39.99</v>
      </c>
      <c r="AX1544" s="25">
        <v>17.670000000000002</v>
      </c>
      <c r="AY1544" s="25">
        <v>10.23</v>
      </c>
      <c r="AZ1544" s="25">
        <v>20.46</v>
      </c>
      <c r="BA1544" s="25">
        <v>3.72</v>
      </c>
      <c r="BB1544" s="25">
        <v>39.99</v>
      </c>
      <c r="BC1544" s="25">
        <v>1.86</v>
      </c>
      <c r="BD1544" s="25">
        <v>30.69</v>
      </c>
      <c r="BE1544" s="25">
        <v>41.85</v>
      </c>
      <c r="BF1544" s="25">
        <v>2.79</v>
      </c>
      <c r="BG1544" s="25">
        <v>0</v>
      </c>
      <c r="BH1544" s="25">
        <v>5.58</v>
      </c>
      <c r="BI1544" s="25">
        <v>19.53</v>
      </c>
      <c r="BJ1544" s="25">
        <v>2.79</v>
      </c>
      <c r="BK1544" s="25">
        <v>0</v>
      </c>
      <c r="BL1544" s="25">
        <v>8.370000000000001</v>
      </c>
      <c r="BM1544" s="25">
        <v>18.600000000000001</v>
      </c>
      <c r="BN1544" s="25">
        <v>1.86</v>
      </c>
      <c r="BO1544" t="s">
        <v>40</v>
      </c>
    </row>
    <row r="1545" spans="1:67" x14ac:dyDescent="0.25">
      <c r="A1545" s="6">
        <v>45230</v>
      </c>
      <c r="B1545" t="s">
        <v>16</v>
      </c>
      <c r="C1545">
        <v>31</v>
      </c>
      <c r="D1545">
        <f t="shared" si="165"/>
        <v>537.54</v>
      </c>
      <c r="E1545">
        <f t="shared" si="161"/>
        <v>102.3</v>
      </c>
      <c r="F1545">
        <f t="shared" si="162"/>
        <v>113.46000000000001</v>
      </c>
      <c r="G1545">
        <f t="shared" si="163"/>
        <v>179.49</v>
      </c>
      <c r="H1545">
        <f t="shared" si="164"/>
        <v>142.29</v>
      </c>
      <c r="I1545">
        <v>0</v>
      </c>
      <c r="J1545" s="22">
        <v>0.44640000000000002</v>
      </c>
      <c r="K1545" s="22">
        <v>0.48360000000000003</v>
      </c>
      <c r="L1545" s="22">
        <v>0.34410000000000002</v>
      </c>
      <c r="M1545" s="22">
        <v>0.66959999999999997</v>
      </c>
      <c r="N1545" s="22">
        <v>0.71610000000000007</v>
      </c>
      <c r="O1545" s="24">
        <v>0.64170000000000005</v>
      </c>
      <c r="P1545" s="24">
        <v>0.89280000000000004</v>
      </c>
      <c r="Q1545" s="24">
        <v>0.58590000000000009</v>
      </c>
      <c r="R1545" s="24">
        <v>0.93</v>
      </c>
      <c r="S1545" s="24">
        <v>0.74400000000000011</v>
      </c>
      <c r="T1545" s="24">
        <v>0.75330000000000008</v>
      </c>
      <c r="U1545" s="24">
        <v>0.38130000000000003</v>
      </c>
      <c r="V1545" s="24">
        <v>0.79049999999999998</v>
      </c>
      <c r="W1545" s="24">
        <v>0.79980000000000007</v>
      </c>
      <c r="X1545" s="24">
        <v>0.31620000000000004</v>
      </c>
      <c r="Y1545" s="24">
        <v>0.79980000000000007</v>
      </c>
      <c r="Z1545" s="24">
        <v>0.33479999999999999</v>
      </c>
      <c r="AA1545" s="25">
        <v>9.3000000000000007</v>
      </c>
      <c r="AB1545" s="25">
        <v>0.93</v>
      </c>
      <c r="AC1545" s="25">
        <v>35.340000000000003</v>
      </c>
      <c r="AD1545" s="25">
        <v>11.16</v>
      </c>
      <c r="AE1545" s="25">
        <v>1.86</v>
      </c>
      <c r="AF1545" s="25">
        <v>1.86</v>
      </c>
      <c r="AG1545" s="25">
        <v>10.23</v>
      </c>
      <c r="AH1545" s="25">
        <v>11.16</v>
      </c>
      <c r="AI1545" s="25">
        <v>31.62</v>
      </c>
      <c r="AJ1545" s="25">
        <v>0</v>
      </c>
      <c r="AK1545" s="25">
        <v>0</v>
      </c>
      <c r="AL1545" s="25">
        <v>0</v>
      </c>
      <c r="AM1545" s="25">
        <v>6.5100000000000007</v>
      </c>
      <c r="AN1545" s="25">
        <v>14.88</v>
      </c>
      <c r="AO1545" s="25">
        <v>46.5</v>
      </c>
      <c r="AP1545" s="25">
        <v>0</v>
      </c>
      <c r="AQ1545" s="25">
        <v>30.69</v>
      </c>
      <c r="AR1545" s="25">
        <v>0</v>
      </c>
      <c r="AS1545" s="25">
        <v>12.09</v>
      </c>
      <c r="AT1545" s="25">
        <v>31.62</v>
      </c>
      <c r="AU1545" s="25">
        <v>5.58</v>
      </c>
      <c r="AV1545" s="25">
        <v>13.950000000000001</v>
      </c>
      <c r="AW1545" s="25">
        <v>10.23</v>
      </c>
      <c r="AX1545" s="25">
        <v>29.76</v>
      </c>
      <c r="AY1545" s="25">
        <v>46.5</v>
      </c>
      <c r="AZ1545" s="25">
        <v>38.130000000000003</v>
      </c>
      <c r="BA1545" s="25">
        <v>0</v>
      </c>
      <c r="BB1545" s="25">
        <v>14.88</v>
      </c>
      <c r="BC1545" s="25">
        <v>0</v>
      </c>
      <c r="BD1545" s="25">
        <v>20.46</v>
      </c>
      <c r="BE1545" s="25">
        <v>10.23</v>
      </c>
      <c r="BF1545" s="25">
        <v>3.72</v>
      </c>
      <c r="BG1545" s="25">
        <v>0</v>
      </c>
      <c r="BH1545" s="25">
        <v>6.5100000000000007</v>
      </c>
      <c r="BI1545" s="25">
        <v>13.950000000000001</v>
      </c>
      <c r="BJ1545" s="25">
        <v>27.900000000000002</v>
      </c>
      <c r="BK1545" s="25">
        <v>1.86</v>
      </c>
      <c r="BL1545" s="25">
        <v>24.18</v>
      </c>
      <c r="BM1545" s="25">
        <v>0</v>
      </c>
      <c r="BN1545" s="25">
        <v>13.950000000000001</v>
      </c>
      <c r="BO1545" t="s">
        <v>40</v>
      </c>
    </row>
    <row r="1546" spans="1:67" x14ac:dyDescent="0.25">
      <c r="B1546" t="s">
        <v>17</v>
      </c>
      <c r="C1546">
        <v>0.01</v>
      </c>
      <c r="D1546">
        <f t="shared" si="165"/>
        <v>0</v>
      </c>
      <c r="E1546">
        <v>0</v>
      </c>
      <c r="F1546">
        <v>0</v>
      </c>
      <c r="G1546">
        <v>0</v>
      </c>
      <c r="H1546">
        <v>0</v>
      </c>
      <c r="I1546">
        <v>0</v>
      </c>
      <c r="J1546" s="22">
        <v>0</v>
      </c>
      <c r="K1546" s="22">
        <v>0</v>
      </c>
      <c r="L1546" s="22">
        <v>0</v>
      </c>
      <c r="M1546" s="22">
        <v>0</v>
      </c>
      <c r="N1546" s="22">
        <v>0</v>
      </c>
      <c r="O1546" s="24">
        <v>0</v>
      </c>
      <c r="P1546" s="24">
        <v>0</v>
      </c>
      <c r="Q1546" s="24">
        <v>0</v>
      </c>
      <c r="R1546" s="24">
        <v>0</v>
      </c>
      <c r="S1546" s="24">
        <v>0</v>
      </c>
      <c r="T1546" s="24">
        <v>0</v>
      </c>
      <c r="U1546" s="24">
        <v>0</v>
      </c>
      <c r="V1546" s="24">
        <v>0</v>
      </c>
      <c r="W1546" s="24">
        <v>0</v>
      </c>
      <c r="X1546" s="24">
        <v>0</v>
      </c>
      <c r="Y1546" s="24">
        <v>0</v>
      </c>
      <c r="Z1546" s="24">
        <v>0</v>
      </c>
      <c r="AA1546" s="25">
        <v>0</v>
      </c>
      <c r="AB1546" s="25">
        <v>0</v>
      </c>
      <c r="AC1546" s="25">
        <v>0</v>
      </c>
      <c r="AD1546" s="25">
        <v>0</v>
      </c>
      <c r="AE1546" s="25">
        <v>0</v>
      </c>
      <c r="AF1546" s="25">
        <v>0</v>
      </c>
      <c r="AG1546" s="25">
        <v>0</v>
      </c>
      <c r="AH1546" s="25">
        <v>0</v>
      </c>
      <c r="AI1546" s="25">
        <v>0</v>
      </c>
      <c r="AJ1546" s="25">
        <v>0</v>
      </c>
      <c r="AK1546" s="25">
        <v>0</v>
      </c>
      <c r="AL1546" s="25">
        <v>0</v>
      </c>
      <c r="AM1546" s="25">
        <v>0</v>
      </c>
      <c r="AN1546" s="25">
        <v>0</v>
      </c>
      <c r="AO1546" s="25">
        <v>0</v>
      </c>
      <c r="AP1546" s="25">
        <v>0</v>
      </c>
      <c r="AQ1546" s="25">
        <v>0</v>
      </c>
      <c r="AR1546" s="25">
        <v>0</v>
      </c>
      <c r="AS1546" s="25">
        <v>0</v>
      </c>
      <c r="AT1546" s="25">
        <v>0</v>
      </c>
      <c r="AU1546" s="25">
        <v>0</v>
      </c>
      <c r="AV1546" s="25">
        <v>0</v>
      </c>
      <c r="AW1546" s="25">
        <v>0</v>
      </c>
      <c r="AX1546" s="25">
        <v>0</v>
      </c>
      <c r="AY1546" s="25">
        <v>0</v>
      </c>
      <c r="AZ1546" s="25">
        <v>0</v>
      </c>
      <c r="BA1546" s="25">
        <v>0</v>
      </c>
      <c r="BB1546" s="25">
        <v>0</v>
      </c>
      <c r="BC1546" s="25">
        <v>0</v>
      </c>
      <c r="BD1546" s="25">
        <v>0</v>
      </c>
      <c r="BE1546" s="25">
        <v>0</v>
      </c>
      <c r="BF1546" s="25">
        <v>0</v>
      </c>
      <c r="BG1546" s="25">
        <v>0</v>
      </c>
      <c r="BH1546" s="25">
        <v>0</v>
      </c>
      <c r="BI1546" s="25">
        <v>0</v>
      </c>
      <c r="BJ1546" s="25">
        <v>0</v>
      </c>
      <c r="BK1546" s="25">
        <v>0</v>
      </c>
      <c r="BL1546" s="25">
        <v>0</v>
      </c>
      <c r="BM1546" s="25">
        <v>0</v>
      </c>
      <c r="BN1546" s="25">
        <v>0</v>
      </c>
      <c r="BO1546" t="s">
        <v>237</v>
      </c>
    </row>
    <row r="1547" spans="1:67" x14ac:dyDescent="0.25">
      <c r="B1547" t="s">
        <v>17</v>
      </c>
      <c r="C1547">
        <v>0.02</v>
      </c>
      <c r="D1547">
        <f t="shared" si="165"/>
        <v>0</v>
      </c>
      <c r="E1547">
        <v>0</v>
      </c>
      <c r="F1547">
        <v>0</v>
      </c>
      <c r="G1547">
        <v>0</v>
      </c>
      <c r="H1547">
        <v>0</v>
      </c>
      <c r="I1547">
        <v>0</v>
      </c>
      <c r="J1547" s="22">
        <v>0</v>
      </c>
      <c r="K1547" s="22">
        <v>0</v>
      </c>
      <c r="L1547" s="22">
        <v>0</v>
      </c>
      <c r="M1547" s="22">
        <v>0</v>
      </c>
      <c r="N1547" s="22">
        <v>0</v>
      </c>
      <c r="O1547" s="24">
        <v>0</v>
      </c>
      <c r="P1547" s="24">
        <v>0</v>
      </c>
      <c r="Q1547" s="24">
        <v>0</v>
      </c>
      <c r="R1547" s="24">
        <v>0</v>
      </c>
      <c r="S1547" s="24">
        <v>0</v>
      </c>
      <c r="T1547" s="24">
        <v>0</v>
      </c>
      <c r="U1547" s="24">
        <v>0</v>
      </c>
      <c r="V1547" s="24">
        <v>0</v>
      </c>
      <c r="W1547" s="24">
        <v>0</v>
      </c>
      <c r="X1547" s="24">
        <v>0</v>
      </c>
      <c r="Y1547" s="24">
        <v>0</v>
      </c>
      <c r="Z1547" s="24">
        <v>0</v>
      </c>
      <c r="AA1547" s="25">
        <v>0</v>
      </c>
      <c r="AB1547" s="25">
        <v>0</v>
      </c>
      <c r="AC1547" s="25">
        <v>0</v>
      </c>
      <c r="AD1547" s="25">
        <v>0</v>
      </c>
      <c r="AE1547" s="25">
        <v>0</v>
      </c>
      <c r="AF1547" s="25">
        <v>0</v>
      </c>
      <c r="AG1547" s="25">
        <v>0</v>
      </c>
      <c r="AH1547" s="25">
        <v>0</v>
      </c>
      <c r="AI1547" s="25">
        <v>0</v>
      </c>
      <c r="AJ1547" s="25">
        <v>0</v>
      </c>
      <c r="AK1547" s="25">
        <v>0</v>
      </c>
      <c r="AL1547" s="25">
        <v>0</v>
      </c>
      <c r="AM1547" s="25">
        <v>0</v>
      </c>
      <c r="AN1547" s="25">
        <v>0</v>
      </c>
      <c r="AO1547" s="25">
        <v>0</v>
      </c>
      <c r="AP1547" s="25">
        <v>0</v>
      </c>
      <c r="AQ1547" s="25">
        <v>0</v>
      </c>
      <c r="AR1547" s="25">
        <v>0</v>
      </c>
      <c r="AS1547" s="25">
        <v>0</v>
      </c>
      <c r="AT1547" s="25">
        <v>0</v>
      </c>
      <c r="AU1547" s="25">
        <v>0</v>
      </c>
      <c r="AV1547" s="25">
        <v>0</v>
      </c>
      <c r="AW1547" s="25">
        <v>0</v>
      </c>
      <c r="AX1547" s="25">
        <v>0</v>
      </c>
      <c r="AY1547" s="25">
        <v>0</v>
      </c>
      <c r="AZ1547" s="25">
        <v>0</v>
      </c>
      <c r="BA1547" s="25">
        <v>0</v>
      </c>
      <c r="BB1547" s="25">
        <v>0</v>
      </c>
      <c r="BC1547" s="25">
        <v>0</v>
      </c>
      <c r="BD1547" s="25">
        <v>0</v>
      </c>
      <c r="BE1547" s="25">
        <v>0</v>
      </c>
      <c r="BF1547" s="25">
        <v>0</v>
      </c>
      <c r="BG1547" s="25">
        <v>0</v>
      </c>
      <c r="BH1547" s="25">
        <v>0</v>
      </c>
      <c r="BI1547" s="25">
        <v>0</v>
      </c>
      <c r="BJ1547" s="25">
        <v>0</v>
      </c>
      <c r="BK1547" s="25">
        <v>0</v>
      </c>
      <c r="BL1547" s="25">
        <v>0</v>
      </c>
      <c r="BM1547" s="25">
        <v>0</v>
      </c>
      <c r="BN1547" s="25">
        <v>0</v>
      </c>
      <c r="BO1547" t="s">
        <v>237</v>
      </c>
    </row>
    <row r="1548" spans="1:67" x14ac:dyDescent="0.25">
      <c r="B1548" t="s">
        <v>17</v>
      </c>
      <c r="C1548">
        <v>0.03</v>
      </c>
      <c r="D1548">
        <f t="shared" si="165"/>
        <v>0</v>
      </c>
      <c r="E1548">
        <v>0</v>
      </c>
      <c r="F1548">
        <v>0</v>
      </c>
      <c r="G1548">
        <v>0</v>
      </c>
      <c r="H1548">
        <v>0</v>
      </c>
      <c r="I1548">
        <v>0</v>
      </c>
      <c r="J1548" s="22">
        <v>0</v>
      </c>
      <c r="K1548" s="22">
        <v>0</v>
      </c>
      <c r="L1548" s="22">
        <v>0</v>
      </c>
      <c r="M1548" s="22">
        <v>0</v>
      </c>
      <c r="N1548" s="22">
        <v>0</v>
      </c>
      <c r="O1548" s="24">
        <v>0</v>
      </c>
      <c r="P1548" s="24">
        <v>0</v>
      </c>
      <c r="Q1548" s="24">
        <v>0</v>
      </c>
      <c r="R1548" s="24">
        <v>0</v>
      </c>
      <c r="S1548" s="24">
        <v>0</v>
      </c>
      <c r="T1548" s="24">
        <v>0</v>
      </c>
      <c r="U1548" s="24">
        <v>0</v>
      </c>
      <c r="V1548" s="24">
        <v>0</v>
      </c>
      <c r="W1548" s="24">
        <v>0</v>
      </c>
      <c r="X1548" s="24">
        <v>0</v>
      </c>
      <c r="Y1548" s="24">
        <v>0</v>
      </c>
      <c r="Z1548" s="24">
        <v>0</v>
      </c>
      <c r="AA1548" s="25">
        <v>0</v>
      </c>
      <c r="AB1548" s="25">
        <v>0</v>
      </c>
      <c r="AC1548" s="25">
        <v>0</v>
      </c>
      <c r="AD1548" s="25">
        <v>0</v>
      </c>
      <c r="AE1548" s="25">
        <v>0</v>
      </c>
      <c r="AF1548" s="25">
        <v>0</v>
      </c>
      <c r="AG1548" s="25">
        <v>0</v>
      </c>
      <c r="AH1548" s="25">
        <v>0</v>
      </c>
      <c r="AI1548" s="25">
        <v>0</v>
      </c>
      <c r="AJ1548" s="25">
        <v>0</v>
      </c>
      <c r="AK1548" s="25">
        <v>0</v>
      </c>
      <c r="AL1548" s="25">
        <v>0</v>
      </c>
      <c r="AM1548" s="25">
        <v>0</v>
      </c>
      <c r="AN1548" s="25">
        <v>0</v>
      </c>
      <c r="AO1548" s="25">
        <v>0</v>
      </c>
      <c r="AP1548" s="25">
        <v>0</v>
      </c>
      <c r="AQ1548" s="25">
        <v>0</v>
      </c>
      <c r="AR1548" s="25">
        <v>0</v>
      </c>
      <c r="AS1548" s="25">
        <v>0</v>
      </c>
      <c r="AT1548" s="25">
        <v>0</v>
      </c>
      <c r="AU1548" s="25">
        <v>0</v>
      </c>
      <c r="AV1548" s="25">
        <v>0</v>
      </c>
      <c r="AW1548" s="25">
        <v>0</v>
      </c>
      <c r="AX1548" s="25">
        <v>0</v>
      </c>
      <c r="AY1548" s="25">
        <v>0</v>
      </c>
      <c r="AZ1548" s="25">
        <v>0</v>
      </c>
      <c r="BA1548" s="25">
        <v>0</v>
      </c>
      <c r="BB1548" s="25">
        <v>0</v>
      </c>
      <c r="BC1548" s="25">
        <v>0</v>
      </c>
      <c r="BD1548" s="25">
        <v>0</v>
      </c>
      <c r="BE1548" s="25">
        <v>0</v>
      </c>
      <c r="BF1548" s="25">
        <v>0</v>
      </c>
      <c r="BG1548" s="25">
        <v>0</v>
      </c>
      <c r="BH1548" s="25">
        <v>0</v>
      </c>
      <c r="BI1548" s="25">
        <v>0</v>
      </c>
      <c r="BJ1548" s="25">
        <v>0</v>
      </c>
      <c r="BK1548" s="25">
        <v>0</v>
      </c>
      <c r="BL1548" s="25">
        <v>0</v>
      </c>
      <c r="BM1548" s="25">
        <v>0</v>
      </c>
      <c r="BN1548" s="25">
        <v>0</v>
      </c>
      <c r="BO1548" t="s">
        <v>237</v>
      </c>
    </row>
    <row r="1549" spans="1:67" x14ac:dyDescent="0.25">
      <c r="A1549" s="6">
        <v>45231</v>
      </c>
      <c r="B1549" t="s">
        <v>17</v>
      </c>
      <c r="C1549">
        <v>1</v>
      </c>
      <c r="D1549">
        <f t="shared" si="165"/>
        <v>544.05000000000007</v>
      </c>
      <c r="E1549">
        <f t="shared" ref="E1549:E1578" si="166">SUM(BE1549:BN1549)</f>
        <v>102.30000000000001</v>
      </c>
      <c r="F1549">
        <f t="shared" ref="F1549:F1578" si="167">SUM(AA1549:AJ1549)</f>
        <v>173.91000000000003</v>
      </c>
      <c r="G1549">
        <f t="shared" ref="G1549:G1578" si="168">SUM(AU1549:BD1549)</f>
        <v>132.06</v>
      </c>
      <c r="H1549">
        <f t="shared" ref="H1549:H1578" si="169">SUM(AL1549:AT1549)</f>
        <v>135.78000000000003</v>
      </c>
      <c r="I1549">
        <v>0</v>
      </c>
      <c r="J1549" s="22">
        <v>0.70680000000000009</v>
      </c>
      <c r="K1549" s="22">
        <v>0.60450000000000004</v>
      </c>
      <c r="L1549" s="22">
        <v>0.73470000000000002</v>
      </c>
      <c r="M1549" s="22">
        <v>0.8277000000000001</v>
      </c>
      <c r="N1549" s="22">
        <v>0.91139999999999999</v>
      </c>
      <c r="O1549" s="24">
        <v>0.64170000000000005</v>
      </c>
      <c r="P1549" s="24">
        <v>0.13950000000000001</v>
      </c>
      <c r="Q1549" s="24">
        <v>0.55800000000000005</v>
      </c>
      <c r="R1549" s="24">
        <v>0.61380000000000001</v>
      </c>
      <c r="S1549" s="24">
        <v>0.87420000000000009</v>
      </c>
      <c r="T1549" s="24">
        <v>0.70680000000000009</v>
      </c>
      <c r="U1549" s="24">
        <v>0.31620000000000004</v>
      </c>
      <c r="V1549" s="24">
        <v>0.76260000000000006</v>
      </c>
      <c r="W1549" s="24">
        <v>0.3906</v>
      </c>
      <c r="X1549" s="24">
        <v>0.73470000000000002</v>
      </c>
      <c r="Y1549" s="24">
        <v>0.29760000000000003</v>
      </c>
      <c r="Z1549" s="24">
        <v>0.74400000000000011</v>
      </c>
      <c r="AA1549" s="25">
        <v>0</v>
      </c>
      <c r="AB1549" s="25">
        <v>5.58</v>
      </c>
      <c r="AC1549" s="25">
        <v>40.92</v>
      </c>
      <c r="AD1549" s="25">
        <v>18.600000000000001</v>
      </c>
      <c r="AE1549" s="25">
        <v>53.010000000000005</v>
      </c>
      <c r="AF1549" s="25">
        <v>3.72</v>
      </c>
      <c r="AG1549" s="25">
        <v>26.970000000000002</v>
      </c>
      <c r="AH1549" s="25">
        <v>4.6500000000000004</v>
      </c>
      <c r="AI1549" s="25">
        <v>7.44</v>
      </c>
      <c r="AJ1549" s="25">
        <v>13.020000000000001</v>
      </c>
      <c r="AK1549" s="25">
        <v>10.23</v>
      </c>
      <c r="AL1549" s="25">
        <v>4.6500000000000004</v>
      </c>
      <c r="AM1549" s="25">
        <v>40.92</v>
      </c>
      <c r="AN1549" s="25">
        <v>9.3000000000000007</v>
      </c>
      <c r="AO1549" s="25">
        <v>8.370000000000001</v>
      </c>
      <c r="AP1549" s="25">
        <v>25.110000000000003</v>
      </c>
      <c r="AQ1549" s="25">
        <v>0</v>
      </c>
      <c r="AR1549" s="25">
        <v>35.340000000000003</v>
      </c>
      <c r="AS1549" s="25">
        <v>0.93</v>
      </c>
      <c r="AT1549" s="25">
        <v>11.16</v>
      </c>
      <c r="AU1549" s="25">
        <v>26.970000000000002</v>
      </c>
      <c r="AV1549" s="25">
        <v>26.970000000000002</v>
      </c>
      <c r="AW1549" s="25">
        <v>8.370000000000001</v>
      </c>
      <c r="AX1549" s="25">
        <v>16.740000000000002</v>
      </c>
      <c r="AY1549" s="25">
        <v>13.020000000000001</v>
      </c>
      <c r="AZ1549" s="25">
        <v>0</v>
      </c>
      <c r="BA1549" s="25">
        <v>12.09</v>
      </c>
      <c r="BB1549" s="25">
        <v>16.740000000000002</v>
      </c>
      <c r="BC1549" s="25">
        <v>11.16</v>
      </c>
      <c r="BD1549" s="25">
        <v>0</v>
      </c>
      <c r="BE1549" s="25">
        <v>12.09</v>
      </c>
      <c r="BF1549" s="25">
        <v>8.370000000000001</v>
      </c>
      <c r="BG1549" s="25">
        <v>16.740000000000002</v>
      </c>
      <c r="BH1549" s="25">
        <v>28.830000000000002</v>
      </c>
      <c r="BI1549" s="25">
        <v>6.5100000000000007</v>
      </c>
      <c r="BJ1549" s="25">
        <v>8.370000000000001</v>
      </c>
      <c r="BK1549" s="25">
        <v>0</v>
      </c>
      <c r="BL1549" s="25">
        <v>14.88</v>
      </c>
      <c r="BM1549" s="25">
        <v>0</v>
      </c>
      <c r="BN1549" s="25">
        <v>6.5100000000000007</v>
      </c>
      <c r="BO1549" t="s">
        <v>40</v>
      </c>
    </row>
    <row r="1550" spans="1:67" x14ac:dyDescent="0.25">
      <c r="A1550" s="6">
        <v>45232</v>
      </c>
      <c r="B1550" t="s">
        <v>17</v>
      </c>
      <c r="C1550">
        <v>2</v>
      </c>
      <c r="D1550">
        <f t="shared" si="165"/>
        <v>405.48</v>
      </c>
      <c r="E1550">
        <f t="shared" si="166"/>
        <v>146.94</v>
      </c>
      <c r="F1550">
        <f t="shared" si="167"/>
        <v>66.960000000000008</v>
      </c>
      <c r="G1550">
        <f t="shared" si="168"/>
        <v>92.07</v>
      </c>
      <c r="H1550">
        <f t="shared" si="169"/>
        <v>99.51</v>
      </c>
      <c r="I1550">
        <v>0</v>
      </c>
      <c r="J1550" s="22">
        <v>0.91139999999999999</v>
      </c>
      <c r="K1550" s="22">
        <v>0.79980000000000007</v>
      </c>
      <c r="L1550" s="22">
        <v>0.69750000000000001</v>
      </c>
      <c r="M1550" s="22">
        <v>0.68820000000000003</v>
      </c>
      <c r="N1550" s="22">
        <v>0.84630000000000005</v>
      </c>
      <c r="O1550" s="24">
        <v>0.56730000000000003</v>
      </c>
      <c r="P1550" s="24">
        <v>0.58590000000000009</v>
      </c>
      <c r="Q1550" s="24">
        <v>0.92070000000000007</v>
      </c>
      <c r="R1550" s="24">
        <v>0.68820000000000003</v>
      </c>
      <c r="S1550" s="24">
        <v>0.55800000000000005</v>
      </c>
      <c r="T1550" s="24">
        <v>0.5766</v>
      </c>
      <c r="U1550" s="24">
        <v>0.50220000000000009</v>
      </c>
      <c r="V1550" s="24">
        <v>0.44640000000000002</v>
      </c>
      <c r="W1550" s="24">
        <v>0.90210000000000001</v>
      </c>
      <c r="X1550" s="24">
        <v>0.70680000000000009</v>
      </c>
      <c r="Y1550" s="24">
        <v>0.73470000000000002</v>
      </c>
      <c r="Z1550" s="24">
        <v>0.78120000000000001</v>
      </c>
      <c r="AA1550" s="25">
        <v>9.3000000000000007</v>
      </c>
      <c r="AB1550" s="25">
        <v>0</v>
      </c>
      <c r="AC1550" s="25">
        <v>5.58</v>
      </c>
      <c r="AD1550" s="25">
        <v>0</v>
      </c>
      <c r="AE1550" s="25">
        <v>5.58</v>
      </c>
      <c r="AF1550" s="25">
        <v>28.830000000000002</v>
      </c>
      <c r="AG1550" s="25">
        <v>0</v>
      </c>
      <c r="AH1550" s="25">
        <v>16.740000000000002</v>
      </c>
      <c r="AI1550" s="25">
        <v>0.93</v>
      </c>
      <c r="AJ1550" s="25">
        <v>0</v>
      </c>
      <c r="AK1550" s="25">
        <v>0</v>
      </c>
      <c r="AL1550" s="25">
        <v>0</v>
      </c>
      <c r="AM1550" s="25">
        <v>5.58</v>
      </c>
      <c r="AN1550" s="25">
        <v>6.5100000000000007</v>
      </c>
      <c r="AO1550" s="25">
        <v>0</v>
      </c>
      <c r="AP1550" s="25">
        <v>11.16</v>
      </c>
      <c r="AQ1550" s="25">
        <v>36.270000000000003</v>
      </c>
      <c r="AR1550" s="25">
        <v>33.480000000000004</v>
      </c>
      <c r="AS1550" s="25">
        <v>6.5100000000000007</v>
      </c>
      <c r="AT1550" s="25">
        <v>0</v>
      </c>
      <c r="AU1550" s="25">
        <v>0</v>
      </c>
      <c r="AV1550" s="25">
        <v>18.600000000000001</v>
      </c>
      <c r="AW1550" s="25">
        <v>7.44</v>
      </c>
      <c r="AX1550" s="25">
        <v>14.88</v>
      </c>
      <c r="AY1550" s="25">
        <v>9.3000000000000007</v>
      </c>
      <c r="AZ1550" s="25">
        <v>0</v>
      </c>
      <c r="BA1550" s="25">
        <v>0</v>
      </c>
      <c r="BB1550" s="25">
        <v>0</v>
      </c>
      <c r="BC1550" s="25">
        <v>38.130000000000003</v>
      </c>
      <c r="BD1550" s="25">
        <v>3.72</v>
      </c>
      <c r="BE1550" s="25">
        <v>10.23</v>
      </c>
      <c r="BF1550" s="25">
        <v>0.93</v>
      </c>
      <c r="BG1550" s="25">
        <v>8.370000000000001</v>
      </c>
      <c r="BH1550" s="25">
        <v>12.09</v>
      </c>
      <c r="BI1550" s="25">
        <v>0</v>
      </c>
      <c r="BJ1550" s="25">
        <v>39.99</v>
      </c>
      <c r="BK1550" s="25">
        <v>22.32</v>
      </c>
      <c r="BL1550" s="25">
        <v>18.600000000000001</v>
      </c>
      <c r="BM1550" s="25">
        <v>29.76</v>
      </c>
      <c r="BN1550" s="25">
        <v>4.6500000000000004</v>
      </c>
      <c r="BO1550" t="s">
        <v>40</v>
      </c>
    </row>
    <row r="1551" spans="1:67" x14ac:dyDescent="0.25">
      <c r="A1551" s="6">
        <v>45233</v>
      </c>
      <c r="B1551" t="s">
        <v>17</v>
      </c>
      <c r="C1551">
        <v>3</v>
      </c>
      <c r="D1551">
        <f t="shared" si="165"/>
        <v>483.60000000000008</v>
      </c>
      <c r="E1551">
        <f t="shared" si="166"/>
        <v>105.09</v>
      </c>
      <c r="F1551">
        <f t="shared" si="167"/>
        <v>77.190000000000012</v>
      </c>
      <c r="G1551">
        <f t="shared" si="168"/>
        <v>142.29000000000002</v>
      </c>
      <c r="H1551">
        <f t="shared" si="169"/>
        <v>159.03000000000003</v>
      </c>
      <c r="I1551">
        <v>0</v>
      </c>
      <c r="J1551" s="22">
        <v>0.85560000000000003</v>
      </c>
      <c r="K1551" s="22">
        <v>0.49290000000000006</v>
      </c>
      <c r="L1551" s="22">
        <v>0.45569999999999999</v>
      </c>
      <c r="M1551" s="22">
        <v>0.81840000000000002</v>
      </c>
      <c r="N1551" s="22">
        <v>0.41850000000000004</v>
      </c>
      <c r="O1551" s="24">
        <v>0.78120000000000001</v>
      </c>
      <c r="P1551" s="24">
        <v>0.65100000000000013</v>
      </c>
      <c r="Q1551" s="24">
        <v>0.5766</v>
      </c>
      <c r="R1551" s="24">
        <v>0.44640000000000002</v>
      </c>
      <c r="S1551" s="24">
        <v>0.63240000000000007</v>
      </c>
      <c r="T1551" s="24">
        <v>0.64170000000000005</v>
      </c>
      <c r="U1551" s="24">
        <v>0.49290000000000006</v>
      </c>
      <c r="V1551" s="24">
        <v>0.86490000000000011</v>
      </c>
      <c r="W1551" s="24">
        <v>0.83700000000000008</v>
      </c>
      <c r="X1551" s="24">
        <v>0.46500000000000002</v>
      </c>
      <c r="Y1551" s="24">
        <v>0.27900000000000003</v>
      </c>
      <c r="Z1551" s="24">
        <v>0.77190000000000014</v>
      </c>
      <c r="AA1551" s="25">
        <v>0</v>
      </c>
      <c r="AB1551" s="25">
        <v>16.740000000000002</v>
      </c>
      <c r="AC1551" s="25">
        <v>1.86</v>
      </c>
      <c r="AD1551" s="25">
        <v>7.44</v>
      </c>
      <c r="AE1551" s="25">
        <v>13.950000000000001</v>
      </c>
      <c r="AF1551" s="25">
        <v>13.950000000000001</v>
      </c>
      <c r="AG1551" s="25">
        <v>0</v>
      </c>
      <c r="AH1551" s="25">
        <v>0.93</v>
      </c>
      <c r="AI1551" s="25">
        <v>8.370000000000001</v>
      </c>
      <c r="AJ1551" s="25">
        <v>13.950000000000001</v>
      </c>
      <c r="AK1551" s="25">
        <v>0</v>
      </c>
      <c r="AL1551" s="25">
        <v>23.25</v>
      </c>
      <c r="AM1551" s="25">
        <v>21.39</v>
      </c>
      <c r="AN1551" s="25">
        <v>22.32</v>
      </c>
      <c r="AO1551" s="25">
        <v>0</v>
      </c>
      <c r="AP1551" s="25">
        <v>23.25</v>
      </c>
      <c r="AQ1551" s="25">
        <v>12.09</v>
      </c>
      <c r="AR1551" s="25">
        <v>32.550000000000004</v>
      </c>
      <c r="AS1551" s="25">
        <v>24.18</v>
      </c>
      <c r="AT1551" s="25">
        <v>0</v>
      </c>
      <c r="AU1551" s="25">
        <v>33.480000000000004</v>
      </c>
      <c r="AV1551" s="25">
        <v>19.53</v>
      </c>
      <c r="AW1551" s="25">
        <v>3.72</v>
      </c>
      <c r="AX1551" s="25">
        <v>8.370000000000001</v>
      </c>
      <c r="AY1551" s="25">
        <v>0</v>
      </c>
      <c r="AZ1551" s="25">
        <v>0.93</v>
      </c>
      <c r="BA1551" s="25">
        <v>12.09</v>
      </c>
      <c r="BB1551" s="25">
        <v>34.410000000000004</v>
      </c>
      <c r="BC1551" s="25">
        <v>29.76</v>
      </c>
      <c r="BD1551" s="25">
        <v>0</v>
      </c>
      <c r="BE1551" s="25">
        <v>0</v>
      </c>
      <c r="BF1551" s="25">
        <v>30.69</v>
      </c>
      <c r="BG1551" s="25">
        <v>20.46</v>
      </c>
      <c r="BH1551" s="25">
        <v>1.86</v>
      </c>
      <c r="BI1551" s="25">
        <v>13.020000000000001</v>
      </c>
      <c r="BJ1551" s="25">
        <v>22.32</v>
      </c>
      <c r="BK1551" s="25">
        <v>4.6500000000000004</v>
      </c>
      <c r="BL1551" s="25">
        <v>7.44</v>
      </c>
      <c r="BM1551" s="25">
        <v>4.6500000000000004</v>
      </c>
      <c r="BN1551" s="25">
        <v>0</v>
      </c>
      <c r="BO1551" t="s">
        <v>40</v>
      </c>
    </row>
    <row r="1552" spans="1:67" x14ac:dyDescent="0.25">
      <c r="A1552" s="6">
        <v>45234</v>
      </c>
      <c r="B1552" t="s">
        <v>17</v>
      </c>
      <c r="C1552">
        <v>4</v>
      </c>
      <c r="D1552">
        <f t="shared" si="165"/>
        <v>404.55000000000018</v>
      </c>
      <c r="E1552">
        <f t="shared" si="166"/>
        <v>99.509999999999991</v>
      </c>
      <c r="F1552">
        <f t="shared" si="167"/>
        <v>115.32000000000001</v>
      </c>
      <c r="G1552">
        <f t="shared" si="168"/>
        <v>123.69000000000011</v>
      </c>
      <c r="H1552">
        <f t="shared" si="169"/>
        <v>66.030000000000101</v>
      </c>
      <c r="I1552">
        <v>0</v>
      </c>
      <c r="J1552" s="22">
        <v>0.38130000000000003</v>
      </c>
      <c r="K1552" s="22">
        <v>0.83700000000000008</v>
      </c>
      <c r="L1552" s="22">
        <v>0.55800000000000005</v>
      </c>
      <c r="M1552" s="22">
        <v>0.78120000000000001</v>
      </c>
      <c r="N1552" s="22">
        <v>0.84630000000000005</v>
      </c>
      <c r="O1552" s="24">
        <v>0.2046</v>
      </c>
      <c r="P1552" s="24">
        <v>0.73470000000000002</v>
      </c>
      <c r="Q1552" s="24">
        <v>0.58590000000000009</v>
      </c>
      <c r="R1552" s="24">
        <v>0.43710000000000004</v>
      </c>
      <c r="S1552" s="24">
        <v>0.60450000000000004</v>
      </c>
      <c r="T1552" s="24">
        <v>0.92070000000000007</v>
      </c>
      <c r="U1552" s="24">
        <v>0.8277000000000001</v>
      </c>
      <c r="V1552" s="24">
        <v>0.41850000000000004</v>
      </c>
      <c r="W1552" s="24">
        <v>0.81840000000000002</v>
      </c>
      <c r="X1552" s="24">
        <v>0.49290000000000006</v>
      </c>
      <c r="Y1552" s="24">
        <v>0.5766</v>
      </c>
      <c r="Z1552" s="24">
        <v>0.52080000000000004</v>
      </c>
      <c r="AA1552" s="25">
        <v>7.44</v>
      </c>
      <c r="AB1552" s="25">
        <v>0</v>
      </c>
      <c r="AC1552" s="25">
        <v>11.16</v>
      </c>
      <c r="AD1552" s="25">
        <v>26.040000000000003</v>
      </c>
      <c r="AE1552" s="25">
        <v>0</v>
      </c>
      <c r="AF1552" s="25">
        <v>28.830000000000002</v>
      </c>
      <c r="AG1552" s="25">
        <v>6.5100000000000007</v>
      </c>
      <c r="AH1552" s="25">
        <v>8.370000000000001</v>
      </c>
      <c r="AI1552" s="25">
        <v>26.970000000000002</v>
      </c>
      <c r="AJ1552" s="25">
        <v>0</v>
      </c>
      <c r="AK1552" s="25">
        <v>25.110000000000003</v>
      </c>
      <c r="AL1552" s="25">
        <v>7.44</v>
      </c>
      <c r="AM1552" s="25">
        <v>0</v>
      </c>
      <c r="AN1552" s="25">
        <v>31.62</v>
      </c>
      <c r="AO1552" s="25">
        <v>0.93</v>
      </c>
      <c r="AP1552" s="25">
        <v>0</v>
      </c>
      <c r="AQ1552" s="25">
        <v>4.6500000000000004</v>
      </c>
      <c r="AR1552" s="25">
        <v>6.5100000000001064</v>
      </c>
      <c r="AS1552" s="25">
        <v>6.5100000000000007</v>
      </c>
      <c r="AT1552" s="25">
        <v>8.370000000000001</v>
      </c>
      <c r="AU1552" s="25">
        <v>26.970000000000002</v>
      </c>
      <c r="AV1552" s="25">
        <v>0</v>
      </c>
      <c r="AW1552" s="25">
        <v>0</v>
      </c>
      <c r="AX1552" s="25">
        <v>20.46</v>
      </c>
      <c r="AY1552" s="25">
        <v>9.3000000000001055</v>
      </c>
      <c r="AZ1552" s="25">
        <v>10.23</v>
      </c>
      <c r="BA1552" s="25">
        <v>10.23</v>
      </c>
      <c r="BB1552" s="25">
        <v>30.69</v>
      </c>
      <c r="BC1552" s="25">
        <v>15.81</v>
      </c>
      <c r="BD1552" s="25">
        <v>0</v>
      </c>
      <c r="BE1552" s="25">
        <v>1.86</v>
      </c>
      <c r="BF1552" s="25">
        <v>9.3000000000000007</v>
      </c>
      <c r="BG1552" s="25">
        <v>12.09</v>
      </c>
      <c r="BH1552" s="25">
        <v>0</v>
      </c>
      <c r="BI1552" s="25">
        <v>16.740000000000002</v>
      </c>
      <c r="BJ1552" s="25">
        <v>9.3000000000000007</v>
      </c>
      <c r="BK1552" s="25">
        <v>20.46</v>
      </c>
      <c r="BL1552" s="25">
        <v>0</v>
      </c>
      <c r="BM1552" s="25">
        <v>22.32</v>
      </c>
      <c r="BN1552" s="25">
        <v>7.44</v>
      </c>
      <c r="BO1552" t="s">
        <v>40</v>
      </c>
    </row>
    <row r="1553" spans="1:67" x14ac:dyDescent="0.25">
      <c r="A1553" s="6">
        <v>45235</v>
      </c>
      <c r="B1553" t="s">
        <v>17</v>
      </c>
      <c r="C1553">
        <v>5</v>
      </c>
      <c r="D1553">
        <f t="shared" si="165"/>
        <v>416.64000000000004</v>
      </c>
      <c r="E1553">
        <f t="shared" si="166"/>
        <v>159.96</v>
      </c>
      <c r="F1553">
        <f t="shared" si="167"/>
        <v>53.010000000000005</v>
      </c>
      <c r="G1553">
        <f t="shared" si="168"/>
        <v>127.41000000000001</v>
      </c>
      <c r="H1553">
        <f t="shared" si="169"/>
        <v>76.259999999999991</v>
      </c>
      <c r="I1553">
        <v>0</v>
      </c>
      <c r="J1553" s="22">
        <v>0.64170000000000005</v>
      </c>
      <c r="K1553" s="22">
        <v>0.88350000000000006</v>
      </c>
      <c r="L1553" s="22">
        <v>0.73470000000000002</v>
      </c>
      <c r="M1553" s="22">
        <v>0.76260000000000006</v>
      </c>
      <c r="N1553" s="22">
        <v>0.83700000000000008</v>
      </c>
      <c r="O1553" s="24">
        <v>0.8277000000000001</v>
      </c>
      <c r="P1553" s="24">
        <v>0.69750000000000001</v>
      </c>
      <c r="Q1553" s="24">
        <v>0.59520000000000006</v>
      </c>
      <c r="R1553" s="24">
        <v>0.68820000000000003</v>
      </c>
      <c r="S1553" s="24">
        <v>0.84630000000000005</v>
      </c>
      <c r="T1553" s="24">
        <v>0.64170000000000005</v>
      </c>
      <c r="U1553" s="24">
        <v>0.67890000000000006</v>
      </c>
      <c r="V1553" s="24">
        <v>0.6603</v>
      </c>
      <c r="W1553" s="24">
        <v>0.91139999999999999</v>
      </c>
      <c r="X1553" s="24">
        <v>0.35340000000000005</v>
      </c>
      <c r="Y1553" s="24">
        <v>0.54869999999999997</v>
      </c>
      <c r="Z1553" s="24">
        <v>0.45569999999999999</v>
      </c>
      <c r="AA1553" s="25">
        <v>0</v>
      </c>
      <c r="AB1553" s="25">
        <v>0</v>
      </c>
      <c r="AC1553" s="25">
        <v>7.44</v>
      </c>
      <c r="AD1553" s="25">
        <v>0</v>
      </c>
      <c r="AE1553" s="25">
        <v>0</v>
      </c>
      <c r="AF1553" s="25">
        <v>0.93</v>
      </c>
      <c r="AG1553" s="25">
        <v>22.32</v>
      </c>
      <c r="AH1553" s="25">
        <v>5.58</v>
      </c>
      <c r="AI1553" s="25">
        <v>8.370000000000001</v>
      </c>
      <c r="AJ1553" s="25">
        <v>8.370000000000001</v>
      </c>
      <c r="AK1553" s="25">
        <v>8.370000000000001</v>
      </c>
      <c r="AL1553" s="25">
        <v>26.970000000000002</v>
      </c>
      <c r="AM1553" s="25">
        <v>10.23</v>
      </c>
      <c r="AN1553" s="25">
        <v>0</v>
      </c>
      <c r="AO1553" s="25">
        <v>3.72</v>
      </c>
      <c r="AP1553" s="25">
        <v>1.86</v>
      </c>
      <c r="AQ1553" s="25">
        <v>2.79</v>
      </c>
      <c r="AR1553" s="25">
        <v>0</v>
      </c>
      <c r="AS1553" s="25">
        <v>8.370000000000001</v>
      </c>
      <c r="AT1553" s="25">
        <v>22.32</v>
      </c>
      <c r="AU1553" s="25">
        <v>19.53</v>
      </c>
      <c r="AV1553" s="25">
        <v>13.020000000000001</v>
      </c>
      <c r="AW1553" s="25">
        <v>11.16</v>
      </c>
      <c r="AX1553" s="25">
        <v>0</v>
      </c>
      <c r="AY1553" s="25">
        <v>10.23</v>
      </c>
      <c r="AZ1553" s="25">
        <v>2.79</v>
      </c>
      <c r="BA1553" s="25">
        <v>0</v>
      </c>
      <c r="BB1553" s="25">
        <v>30.69</v>
      </c>
      <c r="BC1553" s="25">
        <v>30.69</v>
      </c>
      <c r="BD1553" s="25">
        <v>9.3000000000000007</v>
      </c>
      <c r="BE1553" s="25">
        <v>0</v>
      </c>
      <c r="BF1553" s="25">
        <v>1.86</v>
      </c>
      <c r="BG1553" s="25">
        <v>37.200000000000003</v>
      </c>
      <c r="BH1553" s="25">
        <v>14.88</v>
      </c>
      <c r="BI1553" s="25">
        <v>5.58</v>
      </c>
      <c r="BJ1553" s="25">
        <v>10.23</v>
      </c>
      <c r="BK1553" s="25">
        <v>43.71</v>
      </c>
      <c r="BL1553" s="25">
        <v>14.88</v>
      </c>
      <c r="BM1553" s="25">
        <v>2.79</v>
      </c>
      <c r="BN1553" s="25">
        <v>28.830000000000002</v>
      </c>
      <c r="BO1553" t="s">
        <v>40</v>
      </c>
    </row>
    <row r="1554" spans="1:67" x14ac:dyDescent="0.25">
      <c r="A1554" s="6">
        <v>45236</v>
      </c>
      <c r="B1554" t="s">
        <v>17</v>
      </c>
      <c r="C1554">
        <v>6</v>
      </c>
      <c r="D1554">
        <f t="shared" si="165"/>
        <v>369.21000000000004</v>
      </c>
      <c r="E1554">
        <f t="shared" si="166"/>
        <v>149.73000000000002</v>
      </c>
      <c r="F1554">
        <f t="shared" si="167"/>
        <v>62.31</v>
      </c>
      <c r="G1554">
        <f t="shared" si="168"/>
        <v>117.17999999999999</v>
      </c>
      <c r="H1554">
        <f t="shared" si="169"/>
        <v>39.989999999999995</v>
      </c>
      <c r="I1554">
        <v>0</v>
      </c>
      <c r="J1554" s="22">
        <v>0.80910000000000004</v>
      </c>
      <c r="K1554" s="22">
        <v>0.49290000000000006</v>
      </c>
      <c r="L1554" s="22">
        <v>0.72540000000000004</v>
      </c>
      <c r="M1554" s="22">
        <v>0.71610000000000007</v>
      </c>
      <c r="N1554" s="22">
        <v>0.83700000000000008</v>
      </c>
      <c r="O1554" s="24">
        <v>0.91139999999999999</v>
      </c>
      <c r="P1554" s="24">
        <v>9.3000000000000013E-2</v>
      </c>
      <c r="Q1554" s="24">
        <v>0.63240000000000007</v>
      </c>
      <c r="R1554" s="24">
        <v>0.71610000000000007</v>
      </c>
      <c r="S1554" s="24">
        <v>0.79049999999999998</v>
      </c>
      <c r="T1554" s="24">
        <v>0.5766</v>
      </c>
      <c r="U1554" s="24">
        <v>0.53010000000000013</v>
      </c>
      <c r="V1554" s="24">
        <v>0.27900000000000003</v>
      </c>
      <c r="W1554" s="24">
        <v>0.71610000000000007</v>
      </c>
      <c r="X1554" s="24">
        <v>0.70680000000000009</v>
      </c>
      <c r="Y1554" s="24">
        <v>0.74400000000000011</v>
      </c>
      <c r="Z1554" s="24">
        <v>0.51150000000000007</v>
      </c>
      <c r="AA1554" s="25">
        <v>0</v>
      </c>
      <c r="AB1554" s="25">
        <v>0</v>
      </c>
      <c r="AC1554" s="25">
        <v>0</v>
      </c>
      <c r="AD1554" s="25">
        <v>3.72</v>
      </c>
      <c r="AE1554" s="25">
        <v>6.5100000000000007</v>
      </c>
      <c r="AF1554" s="25">
        <v>5.58</v>
      </c>
      <c r="AG1554" s="25">
        <v>29.76</v>
      </c>
      <c r="AH1554" s="25">
        <v>16.740000000000002</v>
      </c>
      <c r="AI1554" s="25">
        <v>0</v>
      </c>
      <c r="AJ1554" s="25">
        <v>0</v>
      </c>
      <c r="AK1554" s="25">
        <v>0</v>
      </c>
      <c r="AL1554" s="25">
        <v>2.79</v>
      </c>
      <c r="AM1554" s="25">
        <v>0</v>
      </c>
      <c r="AN1554" s="25">
        <v>12.09</v>
      </c>
      <c r="AO1554" s="25">
        <v>0</v>
      </c>
      <c r="AP1554" s="25">
        <v>8.370000000000001</v>
      </c>
      <c r="AQ1554" s="25">
        <v>0</v>
      </c>
      <c r="AR1554" s="25">
        <v>4.6500000000000004</v>
      </c>
      <c r="AS1554" s="25">
        <v>0</v>
      </c>
      <c r="AT1554" s="25">
        <v>12.09</v>
      </c>
      <c r="AU1554" s="25">
        <v>24.18</v>
      </c>
      <c r="AV1554" s="25">
        <v>10.23</v>
      </c>
      <c r="AW1554" s="25">
        <v>4.6500000000000004</v>
      </c>
      <c r="AX1554" s="25">
        <v>0</v>
      </c>
      <c r="AY1554" s="25">
        <v>5.58</v>
      </c>
      <c r="AZ1554" s="25">
        <v>23.25</v>
      </c>
      <c r="BA1554" s="25">
        <v>22.32</v>
      </c>
      <c r="BB1554" s="25">
        <v>0</v>
      </c>
      <c r="BC1554" s="25">
        <v>20.46</v>
      </c>
      <c r="BD1554" s="25">
        <v>6.5100000000000007</v>
      </c>
      <c r="BE1554" s="25">
        <v>1.86</v>
      </c>
      <c r="BF1554" s="25">
        <v>5.58</v>
      </c>
      <c r="BG1554" s="25">
        <v>39.99</v>
      </c>
      <c r="BH1554" s="25">
        <v>3.72</v>
      </c>
      <c r="BI1554" s="25">
        <v>5.58</v>
      </c>
      <c r="BJ1554" s="25">
        <v>0.93</v>
      </c>
      <c r="BK1554" s="25">
        <v>19.53</v>
      </c>
      <c r="BL1554" s="25">
        <v>32.550000000000004</v>
      </c>
      <c r="BM1554" s="25">
        <v>0</v>
      </c>
      <c r="BN1554" s="25">
        <v>39.99</v>
      </c>
      <c r="BO1554" t="s">
        <v>40</v>
      </c>
    </row>
    <row r="1555" spans="1:67" x14ac:dyDescent="0.25">
      <c r="A1555" s="6">
        <v>45237</v>
      </c>
      <c r="B1555" t="s">
        <v>17</v>
      </c>
      <c r="C1555">
        <v>7</v>
      </c>
      <c r="D1555">
        <f t="shared" si="165"/>
        <v>554.28000000000009</v>
      </c>
      <c r="E1555">
        <f t="shared" si="166"/>
        <v>120.9</v>
      </c>
      <c r="F1555">
        <f t="shared" si="167"/>
        <v>183.21</v>
      </c>
      <c r="G1555">
        <f t="shared" si="168"/>
        <v>129.26999999999998</v>
      </c>
      <c r="H1555">
        <f t="shared" si="169"/>
        <v>120.90000000000006</v>
      </c>
      <c r="I1555">
        <v>0</v>
      </c>
      <c r="J1555" s="22">
        <v>0.6603</v>
      </c>
      <c r="K1555" s="22">
        <v>0.92070000000000007</v>
      </c>
      <c r="L1555" s="22">
        <v>0.73470000000000002</v>
      </c>
      <c r="M1555" s="22">
        <v>0.78120000000000001</v>
      </c>
      <c r="N1555" s="22">
        <v>0.71610000000000007</v>
      </c>
      <c r="O1555" s="24">
        <v>0.68820000000000003</v>
      </c>
      <c r="P1555" s="24">
        <v>0.83700000000000008</v>
      </c>
      <c r="Q1555" s="24">
        <v>0.60450000000000004</v>
      </c>
      <c r="R1555" s="24">
        <v>0.88350000000000006</v>
      </c>
      <c r="S1555" s="24">
        <v>0.58590000000000009</v>
      </c>
      <c r="T1555" s="24">
        <v>0.69750000000000001</v>
      </c>
      <c r="U1555" s="24">
        <v>0.90210000000000001</v>
      </c>
      <c r="V1555" s="24">
        <v>0.93</v>
      </c>
      <c r="W1555" s="24">
        <v>0.79980000000000007</v>
      </c>
      <c r="X1555" s="24">
        <v>0.91139999999999999</v>
      </c>
      <c r="Y1555" s="24">
        <v>0.85560000000000003</v>
      </c>
      <c r="Z1555" s="24">
        <v>0.37200000000000005</v>
      </c>
      <c r="AA1555" s="25">
        <v>27.900000000000002</v>
      </c>
      <c r="AB1555" s="25">
        <v>14.88</v>
      </c>
      <c r="AC1555" s="25">
        <v>33.480000000000004</v>
      </c>
      <c r="AD1555" s="25">
        <v>0</v>
      </c>
      <c r="AE1555" s="25">
        <v>9.3000000000000007</v>
      </c>
      <c r="AF1555" s="25">
        <v>1.86</v>
      </c>
      <c r="AG1555" s="25">
        <v>17.670000000000002</v>
      </c>
      <c r="AH1555" s="25">
        <v>40.92</v>
      </c>
      <c r="AI1555" s="25">
        <v>33.480000000000004</v>
      </c>
      <c r="AJ1555" s="25">
        <v>3.72</v>
      </c>
      <c r="AK1555" s="25">
        <v>2.79</v>
      </c>
      <c r="AL1555" s="25">
        <v>26.970000000000002</v>
      </c>
      <c r="AM1555" s="25">
        <v>9.300000000000054</v>
      </c>
      <c r="AN1555" s="25">
        <v>0</v>
      </c>
      <c r="AO1555" s="25">
        <v>13.020000000000001</v>
      </c>
      <c r="AP1555" s="25">
        <v>0</v>
      </c>
      <c r="AQ1555" s="25">
        <v>14.88</v>
      </c>
      <c r="AR1555" s="25">
        <v>4.6500000000000004</v>
      </c>
      <c r="AS1555" s="25">
        <v>32.550000000000004</v>
      </c>
      <c r="AT1555" s="25">
        <v>19.53</v>
      </c>
      <c r="AU1555" s="25">
        <v>25.110000000000003</v>
      </c>
      <c r="AV1555" s="25">
        <v>0</v>
      </c>
      <c r="AW1555" s="25">
        <v>1.86</v>
      </c>
      <c r="AX1555" s="25">
        <v>0</v>
      </c>
      <c r="AY1555" s="25">
        <v>24.18</v>
      </c>
      <c r="AZ1555" s="25">
        <v>6.5100000000000007</v>
      </c>
      <c r="BA1555" s="25">
        <v>13.950000000000001</v>
      </c>
      <c r="BB1555" s="25">
        <v>16.740000000000002</v>
      </c>
      <c r="BC1555" s="25">
        <v>1.86</v>
      </c>
      <c r="BD1555" s="25">
        <v>39.06</v>
      </c>
      <c r="BE1555" s="25">
        <v>4.6500000000000004</v>
      </c>
      <c r="BF1555" s="25">
        <v>6.5100000000000007</v>
      </c>
      <c r="BG1555" s="25">
        <v>25.110000000000003</v>
      </c>
      <c r="BH1555" s="25">
        <v>5.58</v>
      </c>
      <c r="BI1555" s="25">
        <v>32.550000000000004</v>
      </c>
      <c r="BJ1555" s="25">
        <v>0</v>
      </c>
      <c r="BK1555" s="25">
        <v>21.39</v>
      </c>
      <c r="BL1555" s="25">
        <v>8.370000000000001</v>
      </c>
      <c r="BM1555" s="25">
        <v>0</v>
      </c>
      <c r="BN1555" s="25">
        <v>16.740000000000002</v>
      </c>
      <c r="BO1555" t="s">
        <v>40</v>
      </c>
    </row>
    <row r="1556" spans="1:67" x14ac:dyDescent="0.25">
      <c r="A1556" s="6">
        <v>45238</v>
      </c>
      <c r="B1556" t="s">
        <v>17</v>
      </c>
      <c r="C1556">
        <v>8</v>
      </c>
      <c r="D1556">
        <f t="shared" si="165"/>
        <v>550.55999999999995</v>
      </c>
      <c r="E1556">
        <f t="shared" si="166"/>
        <v>149.73000000000002</v>
      </c>
      <c r="F1556">
        <f t="shared" si="167"/>
        <v>134.84999999999997</v>
      </c>
      <c r="G1556">
        <f t="shared" si="168"/>
        <v>146.01</v>
      </c>
      <c r="H1556">
        <f t="shared" si="169"/>
        <v>119.97</v>
      </c>
      <c r="I1556">
        <v>0</v>
      </c>
      <c r="J1556" s="22">
        <v>0.84630000000000005</v>
      </c>
      <c r="K1556" s="22">
        <v>0.83700000000000008</v>
      </c>
      <c r="L1556" s="22">
        <v>0.65100000000000013</v>
      </c>
      <c r="M1556" s="22">
        <v>0.76260000000000006</v>
      </c>
      <c r="N1556" s="22">
        <v>0.24180000000000001</v>
      </c>
      <c r="O1556" s="24">
        <v>0.74400000000000011</v>
      </c>
      <c r="P1556" s="24">
        <v>0.71610000000000007</v>
      </c>
      <c r="Q1556" s="24">
        <v>0.72540000000000004</v>
      </c>
      <c r="R1556" s="24">
        <v>0.47430000000000005</v>
      </c>
      <c r="S1556" s="24">
        <v>0.53939999999999999</v>
      </c>
      <c r="T1556" s="24">
        <v>0.81840000000000002</v>
      </c>
      <c r="U1556" s="24">
        <v>0.43710000000000004</v>
      </c>
      <c r="V1556" s="24">
        <v>0.8277000000000001</v>
      </c>
      <c r="W1556" s="24">
        <v>0.49290000000000006</v>
      </c>
      <c r="X1556" s="24">
        <v>0.65100000000000013</v>
      </c>
      <c r="Y1556" s="24">
        <v>0.83700000000000008</v>
      </c>
      <c r="Z1556" s="24">
        <v>0.77190000000000014</v>
      </c>
      <c r="AA1556" s="25">
        <v>24.18</v>
      </c>
      <c r="AB1556" s="25">
        <v>0</v>
      </c>
      <c r="AC1556" s="25">
        <v>32.550000000000004</v>
      </c>
      <c r="AD1556" s="25">
        <v>1.86</v>
      </c>
      <c r="AE1556" s="25">
        <v>41.85</v>
      </c>
      <c r="AF1556" s="25">
        <v>18.600000000000001</v>
      </c>
      <c r="AG1556" s="25">
        <v>13.949999999999974</v>
      </c>
      <c r="AH1556" s="25">
        <v>0</v>
      </c>
      <c r="AI1556" s="25">
        <v>1.86</v>
      </c>
      <c r="AJ1556" s="25">
        <v>0</v>
      </c>
      <c r="AK1556" s="25">
        <v>18.600000000000001</v>
      </c>
      <c r="AL1556" s="25">
        <v>7.44</v>
      </c>
      <c r="AM1556" s="25">
        <v>36.270000000000003</v>
      </c>
      <c r="AN1556" s="25">
        <v>0</v>
      </c>
      <c r="AO1556" s="25">
        <v>9.3000000000000007</v>
      </c>
      <c r="AP1556" s="25">
        <v>0</v>
      </c>
      <c r="AQ1556" s="25">
        <v>30.69</v>
      </c>
      <c r="AR1556" s="25">
        <v>23.25</v>
      </c>
      <c r="AS1556" s="25">
        <v>13.020000000000001</v>
      </c>
      <c r="AT1556" s="25">
        <v>0</v>
      </c>
      <c r="AU1556" s="25">
        <v>0</v>
      </c>
      <c r="AV1556" s="25">
        <v>16.740000000000002</v>
      </c>
      <c r="AW1556" s="25">
        <v>16.740000000000002</v>
      </c>
      <c r="AX1556" s="25">
        <v>23.25</v>
      </c>
      <c r="AY1556" s="25">
        <v>6.5100000000000007</v>
      </c>
      <c r="AZ1556" s="25">
        <v>20.46</v>
      </c>
      <c r="BA1556" s="25">
        <v>8.370000000000001</v>
      </c>
      <c r="BB1556" s="25">
        <v>20.46</v>
      </c>
      <c r="BC1556" s="25">
        <v>0</v>
      </c>
      <c r="BD1556" s="25">
        <v>33.480000000000004</v>
      </c>
      <c r="BE1556" s="25">
        <v>4.6500000000000004</v>
      </c>
      <c r="BF1556" s="25">
        <v>4.6500000000000004</v>
      </c>
      <c r="BG1556" s="25">
        <v>0</v>
      </c>
      <c r="BH1556" s="25">
        <v>47.43</v>
      </c>
      <c r="BI1556" s="25">
        <v>7.44</v>
      </c>
      <c r="BJ1556" s="25">
        <v>26.040000000000003</v>
      </c>
      <c r="BK1556" s="25">
        <v>3.72</v>
      </c>
      <c r="BL1556" s="25">
        <v>31.62</v>
      </c>
      <c r="BM1556" s="25">
        <v>19.53</v>
      </c>
      <c r="BN1556" s="25">
        <v>4.6500000000000004</v>
      </c>
      <c r="BO1556" t="s">
        <v>40</v>
      </c>
    </row>
    <row r="1557" spans="1:67" x14ac:dyDescent="0.25">
      <c r="A1557" s="6">
        <v>45239</v>
      </c>
      <c r="B1557" t="s">
        <v>17</v>
      </c>
      <c r="C1557">
        <v>9</v>
      </c>
      <c r="D1557">
        <f t="shared" si="165"/>
        <v>572.88</v>
      </c>
      <c r="E1557">
        <f t="shared" si="166"/>
        <v>125.55</v>
      </c>
      <c r="F1557">
        <f t="shared" si="167"/>
        <v>146.94</v>
      </c>
      <c r="G1557">
        <f t="shared" si="168"/>
        <v>165.54</v>
      </c>
      <c r="H1557">
        <f t="shared" si="169"/>
        <v>134.85000000000002</v>
      </c>
      <c r="I1557">
        <v>0</v>
      </c>
      <c r="J1557" s="22">
        <v>0.6603</v>
      </c>
      <c r="K1557" s="22">
        <v>0.59520000000000006</v>
      </c>
      <c r="L1557" s="22">
        <v>0.68820000000000003</v>
      </c>
      <c r="M1557" s="22">
        <v>0.81840000000000002</v>
      </c>
      <c r="N1557" s="22">
        <v>0.66959999999999997</v>
      </c>
      <c r="O1557" s="24">
        <v>0.55800000000000005</v>
      </c>
      <c r="P1557" s="24">
        <v>0.23250000000000001</v>
      </c>
      <c r="Q1557" s="24">
        <v>0.65100000000000013</v>
      </c>
      <c r="R1557" s="24">
        <v>0.69750000000000001</v>
      </c>
      <c r="S1557" s="24">
        <v>0.93</v>
      </c>
      <c r="T1557" s="24">
        <v>0.79980000000000007</v>
      </c>
      <c r="U1557" s="24">
        <v>0.54869999999999997</v>
      </c>
      <c r="V1557" s="24">
        <v>0.29760000000000003</v>
      </c>
      <c r="W1557" s="24">
        <v>0.83700000000000008</v>
      </c>
      <c r="X1557" s="24">
        <v>0.84630000000000005</v>
      </c>
      <c r="Y1557" s="24">
        <v>0.69750000000000001</v>
      </c>
      <c r="Z1557" s="24">
        <v>0.37200000000000005</v>
      </c>
      <c r="AA1557" s="25">
        <v>20.46</v>
      </c>
      <c r="AB1557" s="25">
        <v>3.72</v>
      </c>
      <c r="AC1557" s="25">
        <v>23.25</v>
      </c>
      <c r="AD1557" s="25">
        <v>26.040000000000003</v>
      </c>
      <c r="AE1557" s="25">
        <v>15.81</v>
      </c>
      <c r="AF1557" s="25">
        <v>0</v>
      </c>
      <c r="AG1557" s="25">
        <v>0</v>
      </c>
      <c r="AH1557" s="25">
        <v>37.200000000000003</v>
      </c>
      <c r="AI1557" s="25">
        <v>0</v>
      </c>
      <c r="AJ1557" s="25">
        <v>20.46</v>
      </c>
      <c r="AK1557" s="25">
        <v>12.09</v>
      </c>
      <c r="AL1557" s="25">
        <v>32.550000000000004</v>
      </c>
      <c r="AM1557" s="25">
        <v>5.58</v>
      </c>
      <c r="AN1557" s="25">
        <v>22.32</v>
      </c>
      <c r="AO1557" s="25">
        <v>0</v>
      </c>
      <c r="AP1557" s="25">
        <v>27.900000000000002</v>
      </c>
      <c r="AQ1557" s="25">
        <v>2.79</v>
      </c>
      <c r="AR1557" s="25">
        <v>41.85</v>
      </c>
      <c r="AS1557" s="25">
        <v>0</v>
      </c>
      <c r="AT1557" s="25">
        <v>1.86</v>
      </c>
      <c r="AU1557" s="25">
        <v>10.23</v>
      </c>
      <c r="AV1557" s="25">
        <v>0</v>
      </c>
      <c r="AW1557" s="25">
        <v>0</v>
      </c>
      <c r="AX1557" s="25">
        <v>0</v>
      </c>
      <c r="AY1557" s="25">
        <v>37.200000000000003</v>
      </c>
      <c r="AZ1557" s="25">
        <v>0</v>
      </c>
      <c r="BA1557" s="25">
        <v>43.71</v>
      </c>
      <c r="BB1557" s="25">
        <v>22.32</v>
      </c>
      <c r="BC1557" s="25">
        <v>22.32</v>
      </c>
      <c r="BD1557" s="25">
        <v>29.76</v>
      </c>
      <c r="BE1557" s="25">
        <v>14.88</v>
      </c>
      <c r="BF1557" s="25">
        <v>0</v>
      </c>
      <c r="BG1557" s="25">
        <v>0</v>
      </c>
      <c r="BH1557" s="25">
        <v>4.6500000000000004</v>
      </c>
      <c r="BI1557" s="25">
        <v>5.58</v>
      </c>
      <c r="BJ1557" s="25">
        <v>43.71</v>
      </c>
      <c r="BK1557" s="25">
        <v>0</v>
      </c>
      <c r="BL1557" s="25">
        <v>13.950000000000001</v>
      </c>
      <c r="BM1557" s="25">
        <v>42.78</v>
      </c>
      <c r="BN1557" s="25">
        <v>0</v>
      </c>
      <c r="BO1557" t="s">
        <v>40</v>
      </c>
    </row>
    <row r="1558" spans="1:67" x14ac:dyDescent="0.25">
      <c r="A1558" s="6">
        <v>45240</v>
      </c>
      <c r="B1558" t="s">
        <v>17</v>
      </c>
      <c r="C1558">
        <v>10</v>
      </c>
      <c r="D1558">
        <f t="shared" si="165"/>
        <v>437.1</v>
      </c>
      <c r="E1558">
        <f t="shared" si="166"/>
        <v>105.09000000000002</v>
      </c>
      <c r="F1558">
        <f t="shared" si="167"/>
        <v>106.02</v>
      </c>
      <c r="G1558">
        <f t="shared" si="168"/>
        <v>51.149999999999991</v>
      </c>
      <c r="H1558">
        <f t="shared" si="169"/>
        <v>174.84000000000003</v>
      </c>
      <c r="I1558">
        <v>0</v>
      </c>
      <c r="J1558" s="22">
        <v>0.37200000000000005</v>
      </c>
      <c r="K1558" s="22">
        <v>0.6231000000000001</v>
      </c>
      <c r="L1558" s="22">
        <v>0.77190000000000014</v>
      </c>
      <c r="M1558" s="22">
        <v>0.63240000000000007</v>
      </c>
      <c r="N1558" s="22">
        <v>0.91139999999999999</v>
      </c>
      <c r="O1558" s="24">
        <v>0.79049999999999998</v>
      </c>
      <c r="P1558" s="24">
        <v>0.43710000000000004</v>
      </c>
      <c r="Q1558" s="24">
        <v>9.3000000000000013E-2</v>
      </c>
      <c r="R1558" s="24">
        <v>0.83700000000000008</v>
      </c>
      <c r="S1558" s="24">
        <v>0.5766</v>
      </c>
      <c r="T1558" s="24">
        <v>0.61380000000000001</v>
      </c>
      <c r="U1558" s="24">
        <v>0.3906</v>
      </c>
      <c r="V1558" s="24">
        <v>0.49290000000000006</v>
      </c>
      <c r="W1558" s="24">
        <v>0.56730000000000003</v>
      </c>
      <c r="X1558" s="24">
        <v>0.32550000000000007</v>
      </c>
      <c r="Y1558" s="24">
        <v>0.74400000000000011</v>
      </c>
      <c r="Z1558" s="24">
        <v>0.68820000000000003</v>
      </c>
      <c r="AA1558" s="25">
        <v>7.44</v>
      </c>
      <c r="AB1558" s="25">
        <v>13.020000000000001</v>
      </c>
      <c r="AC1558" s="25">
        <v>29.76</v>
      </c>
      <c r="AD1558" s="25">
        <v>5.58</v>
      </c>
      <c r="AE1558" s="25">
        <v>2.79</v>
      </c>
      <c r="AF1558" s="25">
        <v>12.09</v>
      </c>
      <c r="AG1558" s="25">
        <v>3.72</v>
      </c>
      <c r="AH1558" s="25">
        <v>28.830000000000002</v>
      </c>
      <c r="AI1558" s="25">
        <v>0</v>
      </c>
      <c r="AJ1558" s="25">
        <v>2.79</v>
      </c>
      <c r="AK1558" s="25">
        <v>0</v>
      </c>
      <c r="AL1558" s="25">
        <v>0</v>
      </c>
      <c r="AM1558" s="25">
        <v>25.110000000000003</v>
      </c>
      <c r="AN1558" s="25">
        <v>23.25</v>
      </c>
      <c r="AO1558" s="25">
        <v>39.06</v>
      </c>
      <c r="AP1558" s="25">
        <v>31.62</v>
      </c>
      <c r="AQ1558" s="25">
        <v>0</v>
      </c>
      <c r="AR1558" s="25">
        <v>34.410000000000004</v>
      </c>
      <c r="AS1558" s="25">
        <v>19.53</v>
      </c>
      <c r="AT1558" s="25">
        <v>1.86</v>
      </c>
      <c r="AU1558" s="25">
        <v>0</v>
      </c>
      <c r="AV1558" s="25">
        <v>0</v>
      </c>
      <c r="AW1558" s="25">
        <v>1.86</v>
      </c>
      <c r="AX1558" s="25">
        <v>0</v>
      </c>
      <c r="AY1558" s="25">
        <v>0</v>
      </c>
      <c r="AZ1558" s="25">
        <v>24.18</v>
      </c>
      <c r="BA1558" s="25">
        <v>12.09</v>
      </c>
      <c r="BB1558" s="25">
        <v>6.5100000000000007</v>
      </c>
      <c r="BC1558" s="25">
        <v>6.5100000000000007</v>
      </c>
      <c r="BD1558" s="25">
        <v>0</v>
      </c>
      <c r="BE1558" s="25">
        <v>16.740000000000002</v>
      </c>
      <c r="BF1558" s="25">
        <v>16.740000000000002</v>
      </c>
      <c r="BG1558" s="25">
        <v>17.670000000000002</v>
      </c>
      <c r="BH1558" s="25">
        <v>0</v>
      </c>
      <c r="BI1558" s="25">
        <v>0</v>
      </c>
      <c r="BJ1558" s="25">
        <v>13.950000000000001</v>
      </c>
      <c r="BK1558" s="25">
        <v>34.410000000000004</v>
      </c>
      <c r="BL1558" s="25">
        <v>0</v>
      </c>
      <c r="BM1558" s="25">
        <v>0</v>
      </c>
      <c r="BN1558" s="25">
        <v>5.58</v>
      </c>
      <c r="BO1558" t="s">
        <v>40</v>
      </c>
    </row>
    <row r="1559" spans="1:67" x14ac:dyDescent="0.25">
      <c r="A1559" s="6">
        <v>45241</v>
      </c>
      <c r="B1559" t="s">
        <v>17</v>
      </c>
      <c r="C1559">
        <v>11</v>
      </c>
      <c r="D1559">
        <f t="shared" si="165"/>
        <v>504.99000000000007</v>
      </c>
      <c r="E1559">
        <f t="shared" si="166"/>
        <v>139.50000000000003</v>
      </c>
      <c r="F1559">
        <f t="shared" si="167"/>
        <v>176.7</v>
      </c>
      <c r="G1559">
        <f t="shared" si="168"/>
        <v>97.650000000000048</v>
      </c>
      <c r="H1559">
        <f t="shared" si="169"/>
        <v>91.14</v>
      </c>
      <c r="I1559">
        <v>1</v>
      </c>
      <c r="J1559" s="22">
        <v>0.78120000000000001</v>
      </c>
      <c r="K1559" s="22">
        <v>0.64170000000000005</v>
      </c>
      <c r="L1559" s="22">
        <v>0.77190000000000014</v>
      </c>
      <c r="M1559" s="22">
        <v>0.79980000000000007</v>
      </c>
      <c r="N1559" s="22">
        <v>0.87420000000000009</v>
      </c>
      <c r="O1559" s="24">
        <v>0.85560000000000003</v>
      </c>
      <c r="P1559" s="24">
        <v>0.56730000000000003</v>
      </c>
      <c r="Q1559" s="24">
        <v>0.44640000000000002</v>
      </c>
      <c r="R1559" s="24">
        <v>0.51150000000000007</v>
      </c>
      <c r="S1559" s="24">
        <v>0.76260000000000006</v>
      </c>
      <c r="T1559" s="24">
        <v>0.5766</v>
      </c>
      <c r="U1559" s="24">
        <v>9.3000000000000013E-2</v>
      </c>
      <c r="V1559" s="24">
        <v>0.83700000000000008</v>
      </c>
      <c r="W1559" s="24">
        <v>0.42780000000000001</v>
      </c>
      <c r="X1559" s="24">
        <v>0.8277000000000001</v>
      </c>
      <c r="Y1559" s="24">
        <v>0.69750000000000001</v>
      </c>
      <c r="Z1559" s="24">
        <v>0.68820000000000003</v>
      </c>
      <c r="AA1559" s="25">
        <v>0</v>
      </c>
      <c r="AB1559" s="25">
        <v>16.740000000000002</v>
      </c>
      <c r="AC1559" s="25">
        <v>3.72</v>
      </c>
      <c r="AD1559" s="25">
        <v>30.69</v>
      </c>
      <c r="AE1559" s="25">
        <v>39.06</v>
      </c>
      <c r="AF1559" s="25">
        <v>38.130000000000003</v>
      </c>
      <c r="AG1559" s="25">
        <v>0</v>
      </c>
      <c r="AH1559" s="25">
        <v>0</v>
      </c>
      <c r="AI1559" s="25">
        <v>0</v>
      </c>
      <c r="AJ1559" s="25">
        <v>48.36</v>
      </c>
      <c r="AK1559" s="25">
        <v>0</v>
      </c>
      <c r="AL1559" s="25">
        <v>7.44</v>
      </c>
      <c r="AM1559" s="25">
        <v>4.6500000000000004</v>
      </c>
      <c r="AN1559" s="25">
        <v>0</v>
      </c>
      <c r="AO1559" s="25">
        <v>0</v>
      </c>
      <c r="AP1559" s="25">
        <v>9.3000000000000007</v>
      </c>
      <c r="AQ1559" s="25">
        <v>13.950000000000001</v>
      </c>
      <c r="AR1559" s="25">
        <v>3.72</v>
      </c>
      <c r="AS1559" s="25">
        <v>40.92</v>
      </c>
      <c r="AT1559" s="25">
        <v>11.16</v>
      </c>
      <c r="AU1559" s="25">
        <v>30.69</v>
      </c>
      <c r="AV1559" s="25">
        <v>12.090000000000053</v>
      </c>
      <c r="AW1559" s="25">
        <v>0</v>
      </c>
      <c r="AX1559" s="25">
        <v>14.88</v>
      </c>
      <c r="AY1559" s="25">
        <v>0</v>
      </c>
      <c r="AZ1559" s="25">
        <v>5.58</v>
      </c>
      <c r="BA1559" s="25">
        <v>17.670000000000002</v>
      </c>
      <c r="BB1559" s="25">
        <v>3.72</v>
      </c>
      <c r="BC1559" s="25">
        <v>0</v>
      </c>
      <c r="BD1559" s="25">
        <v>13.020000000000001</v>
      </c>
      <c r="BE1559" s="25">
        <v>18.600000000000001</v>
      </c>
      <c r="BF1559" s="25">
        <v>24.18</v>
      </c>
      <c r="BG1559" s="25">
        <v>0</v>
      </c>
      <c r="BH1559" s="25">
        <v>26.040000000000003</v>
      </c>
      <c r="BI1559" s="25">
        <v>0.93</v>
      </c>
      <c r="BJ1559" s="25">
        <v>13.950000000000001</v>
      </c>
      <c r="BK1559" s="25">
        <v>28.830000000000002</v>
      </c>
      <c r="BL1559" s="25">
        <v>0</v>
      </c>
      <c r="BM1559" s="25">
        <v>14.88</v>
      </c>
      <c r="BN1559" s="25">
        <v>12.090000000000027</v>
      </c>
      <c r="BO1559" t="s">
        <v>40</v>
      </c>
    </row>
    <row r="1560" spans="1:67" x14ac:dyDescent="0.25">
      <c r="A1560" s="6">
        <v>45242</v>
      </c>
      <c r="B1560" t="s">
        <v>17</v>
      </c>
      <c r="C1560">
        <v>12</v>
      </c>
      <c r="D1560">
        <f t="shared" si="165"/>
        <v>342.24</v>
      </c>
      <c r="E1560">
        <f t="shared" si="166"/>
        <v>50.220000000000006</v>
      </c>
      <c r="F1560">
        <f t="shared" si="167"/>
        <v>66.960000000000008</v>
      </c>
      <c r="G1560">
        <f t="shared" si="168"/>
        <v>115.32000000000001</v>
      </c>
      <c r="H1560">
        <f t="shared" si="169"/>
        <v>109.74000000000002</v>
      </c>
      <c r="I1560">
        <v>0</v>
      </c>
      <c r="J1560" s="22">
        <v>0.73470000000000002</v>
      </c>
      <c r="K1560" s="22">
        <v>0.83700000000000008</v>
      </c>
      <c r="L1560" s="22">
        <v>0.66959999999999997</v>
      </c>
      <c r="M1560" s="22">
        <v>0.79049999999999998</v>
      </c>
      <c r="N1560" s="22">
        <v>0.89280000000000004</v>
      </c>
      <c r="O1560" s="24">
        <v>0.89280000000000004</v>
      </c>
      <c r="P1560" s="24">
        <v>0.72540000000000004</v>
      </c>
      <c r="Q1560" s="24">
        <v>0.75330000000000008</v>
      </c>
      <c r="R1560" s="24">
        <v>0.61380000000000001</v>
      </c>
      <c r="S1560" s="24">
        <v>0.88350000000000006</v>
      </c>
      <c r="T1560" s="24">
        <v>0.73470000000000002</v>
      </c>
      <c r="U1560" s="24">
        <v>9.3000000000000013E-2</v>
      </c>
      <c r="V1560" s="24">
        <v>0.68820000000000003</v>
      </c>
      <c r="W1560" s="24">
        <v>0.67890000000000006</v>
      </c>
      <c r="X1560" s="24">
        <v>0.66959999999999997</v>
      </c>
      <c r="Y1560" s="24">
        <v>0.33479999999999999</v>
      </c>
      <c r="Z1560" s="24">
        <v>0.34410000000000002</v>
      </c>
      <c r="AA1560" s="25">
        <v>41.85</v>
      </c>
      <c r="AB1560" s="25">
        <v>0</v>
      </c>
      <c r="AC1560" s="25">
        <v>0</v>
      </c>
      <c r="AD1560" s="25">
        <v>0</v>
      </c>
      <c r="AE1560" s="25">
        <v>0</v>
      </c>
      <c r="AF1560" s="25">
        <v>0</v>
      </c>
      <c r="AG1560" s="25">
        <v>13.950000000000001</v>
      </c>
      <c r="AH1560" s="25">
        <v>0</v>
      </c>
      <c r="AI1560" s="25">
        <v>0</v>
      </c>
      <c r="AJ1560" s="25">
        <v>11.16</v>
      </c>
      <c r="AK1560" s="25">
        <v>0</v>
      </c>
      <c r="AL1560" s="25">
        <v>13.020000000000001</v>
      </c>
      <c r="AM1560" s="25">
        <v>0</v>
      </c>
      <c r="AN1560" s="25">
        <v>15.81</v>
      </c>
      <c r="AO1560" s="25">
        <v>0</v>
      </c>
      <c r="AP1560" s="25">
        <v>0</v>
      </c>
      <c r="AQ1560" s="25">
        <v>41.85</v>
      </c>
      <c r="AR1560" s="25">
        <v>8.370000000000001</v>
      </c>
      <c r="AS1560" s="25">
        <v>20.46</v>
      </c>
      <c r="AT1560" s="25">
        <v>10.23</v>
      </c>
      <c r="AU1560" s="25">
        <v>13.950000000000001</v>
      </c>
      <c r="AV1560" s="25">
        <v>38.130000000000003</v>
      </c>
      <c r="AW1560" s="25">
        <v>0</v>
      </c>
      <c r="AX1560" s="25">
        <v>0</v>
      </c>
      <c r="AY1560" s="25">
        <v>6.5100000000000007</v>
      </c>
      <c r="AZ1560" s="25">
        <v>16.740000000000002</v>
      </c>
      <c r="BA1560" s="25">
        <v>9.3000000000000007</v>
      </c>
      <c r="BB1560" s="25">
        <v>19.53</v>
      </c>
      <c r="BC1560" s="25">
        <v>3.72</v>
      </c>
      <c r="BD1560" s="25">
        <v>7.44</v>
      </c>
      <c r="BE1560" s="25">
        <v>0</v>
      </c>
      <c r="BF1560" s="25">
        <v>3.72</v>
      </c>
      <c r="BG1560" s="25">
        <v>0</v>
      </c>
      <c r="BH1560" s="25">
        <v>0</v>
      </c>
      <c r="BI1560" s="25">
        <v>0</v>
      </c>
      <c r="BJ1560" s="25">
        <v>0</v>
      </c>
      <c r="BK1560" s="25">
        <v>0</v>
      </c>
      <c r="BL1560" s="25">
        <v>0.93</v>
      </c>
      <c r="BM1560" s="25">
        <v>9.3000000000000007</v>
      </c>
      <c r="BN1560" s="25">
        <v>36.270000000000003</v>
      </c>
      <c r="BO1560" t="s">
        <v>40</v>
      </c>
    </row>
    <row r="1561" spans="1:67" x14ac:dyDescent="0.25">
      <c r="A1561" s="6">
        <v>45243</v>
      </c>
      <c r="B1561" t="s">
        <v>17</v>
      </c>
      <c r="C1561">
        <v>13</v>
      </c>
      <c r="D1561">
        <f t="shared" si="165"/>
        <v>579.39000000000021</v>
      </c>
      <c r="E1561">
        <f t="shared" si="166"/>
        <v>74.400000000000006</v>
      </c>
      <c r="F1561">
        <f t="shared" si="167"/>
        <v>181.35000000000002</v>
      </c>
      <c r="G1561">
        <f t="shared" si="168"/>
        <v>164.61000000000021</v>
      </c>
      <c r="H1561">
        <f t="shared" si="169"/>
        <v>159.02999999999997</v>
      </c>
      <c r="I1561">
        <v>0</v>
      </c>
      <c r="J1561" s="22">
        <v>0.70680000000000009</v>
      </c>
      <c r="K1561" s="22">
        <v>0.54869999999999997</v>
      </c>
      <c r="L1561" s="22">
        <v>0.72540000000000004</v>
      </c>
      <c r="M1561" s="22">
        <v>0.77190000000000014</v>
      </c>
      <c r="N1561" s="22">
        <v>0.70680000000000009</v>
      </c>
      <c r="O1561" s="24">
        <v>0.53010000000000013</v>
      </c>
      <c r="P1561" s="24">
        <v>0.81840000000000002</v>
      </c>
      <c r="Q1561" s="24">
        <v>0.65100000000000013</v>
      </c>
      <c r="R1561" s="24">
        <v>0.65100000000000013</v>
      </c>
      <c r="S1561" s="24">
        <v>0.44640000000000002</v>
      </c>
      <c r="T1561" s="24">
        <v>0.13020000000000001</v>
      </c>
      <c r="U1561" s="24">
        <v>0.84630000000000005</v>
      </c>
      <c r="V1561" s="24">
        <v>0.91139999999999999</v>
      </c>
      <c r="W1561" s="24">
        <v>0.78120000000000001</v>
      </c>
      <c r="X1561" s="24">
        <v>0.15810000000000002</v>
      </c>
      <c r="Y1561" s="24">
        <v>0.72540000000000004</v>
      </c>
      <c r="Z1561" s="24">
        <v>0.85560000000000003</v>
      </c>
      <c r="AA1561" s="25">
        <v>0</v>
      </c>
      <c r="AB1561" s="25">
        <v>15.81</v>
      </c>
      <c r="AC1561" s="25">
        <v>15.81</v>
      </c>
      <c r="AD1561" s="25">
        <v>42.78</v>
      </c>
      <c r="AE1561" s="25">
        <v>49.29</v>
      </c>
      <c r="AF1561" s="25">
        <v>3.72</v>
      </c>
      <c r="AG1561" s="25">
        <v>37.200000000000003</v>
      </c>
      <c r="AH1561" s="25">
        <v>0</v>
      </c>
      <c r="AI1561" s="25">
        <v>0</v>
      </c>
      <c r="AJ1561" s="25">
        <v>16.740000000000002</v>
      </c>
      <c r="AK1561" s="25">
        <v>0</v>
      </c>
      <c r="AL1561" s="25">
        <v>20.46</v>
      </c>
      <c r="AM1561" s="25">
        <v>38.130000000000003</v>
      </c>
      <c r="AN1561" s="25">
        <v>14.88</v>
      </c>
      <c r="AO1561" s="25">
        <v>22.32</v>
      </c>
      <c r="AP1561" s="25">
        <v>26.040000000000003</v>
      </c>
      <c r="AQ1561" s="25">
        <v>8.370000000000001</v>
      </c>
      <c r="AR1561" s="25">
        <v>7.44</v>
      </c>
      <c r="AS1561" s="25">
        <v>6.5100000000000007</v>
      </c>
      <c r="AT1561" s="25">
        <v>14.88</v>
      </c>
      <c r="AU1561" s="25">
        <v>17.670000000000002</v>
      </c>
      <c r="AV1561" s="25">
        <v>18.600000000000001</v>
      </c>
      <c r="AW1561" s="25">
        <v>0</v>
      </c>
      <c r="AX1561" s="25">
        <v>38.130000000000003</v>
      </c>
      <c r="AY1561" s="25">
        <v>22.32</v>
      </c>
      <c r="AZ1561" s="25">
        <v>16.740000000000002</v>
      </c>
      <c r="BA1561" s="25">
        <v>2.79</v>
      </c>
      <c r="BB1561" s="25">
        <v>7.4400000000002118</v>
      </c>
      <c r="BC1561" s="25">
        <v>29.76</v>
      </c>
      <c r="BD1561" s="25">
        <v>11.16</v>
      </c>
      <c r="BE1561" s="25">
        <v>0</v>
      </c>
      <c r="BF1561" s="25">
        <v>3.72</v>
      </c>
      <c r="BG1561" s="25">
        <v>22.32</v>
      </c>
      <c r="BH1561" s="25">
        <v>16.740000000000002</v>
      </c>
      <c r="BI1561" s="25">
        <v>0</v>
      </c>
      <c r="BJ1561" s="25">
        <v>0</v>
      </c>
      <c r="BK1561" s="25">
        <v>26.970000000000002</v>
      </c>
      <c r="BL1561" s="25">
        <v>2.79</v>
      </c>
      <c r="BM1561" s="25">
        <v>0</v>
      </c>
      <c r="BN1561" s="25">
        <v>1.86</v>
      </c>
      <c r="BO1561" t="s">
        <v>40</v>
      </c>
    </row>
    <row r="1562" spans="1:67" x14ac:dyDescent="0.25">
      <c r="A1562" s="6">
        <v>45244</v>
      </c>
      <c r="B1562" t="s">
        <v>17</v>
      </c>
      <c r="C1562">
        <v>14</v>
      </c>
      <c r="D1562">
        <f t="shared" si="165"/>
        <v>443.61</v>
      </c>
      <c r="E1562">
        <f t="shared" si="166"/>
        <v>101.37</v>
      </c>
      <c r="F1562">
        <f t="shared" si="167"/>
        <v>127.41</v>
      </c>
      <c r="G1562">
        <f t="shared" si="168"/>
        <v>115.32000000000001</v>
      </c>
      <c r="H1562">
        <f t="shared" si="169"/>
        <v>99.510000000000019</v>
      </c>
      <c r="I1562">
        <v>0</v>
      </c>
      <c r="J1562" s="22">
        <v>0.15810000000000002</v>
      </c>
      <c r="K1562" s="22">
        <v>0.21390000000000001</v>
      </c>
      <c r="L1562" s="22">
        <v>0.66959999999999997</v>
      </c>
      <c r="M1562" s="22">
        <v>0.79049999999999998</v>
      </c>
      <c r="N1562" s="22">
        <v>0.44640000000000002</v>
      </c>
      <c r="O1562" s="24">
        <v>0.71610000000000007</v>
      </c>
      <c r="P1562" s="24">
        <v>0.92070000000000007</v>
      </c>
      <c r="Q1562" s="24">
        <v>0.68820000000000003</v>
      </c>
      <c r="R1562" s="24">
        <v>0.70680000000000009</v>
      </c>
      <c r="S1562" s="24">
        <v>0.89280000000000004</v>
      </c>
      <c r="T1562" s="24">
        <v>0.71610000000000007</v>
      </c>
      <c r="U1562" s="24">
        <v>0.43710000000000004</v>
      </c>
      <c r="V1562" s="24">
        <v>0.85560000000000003</v>
      </c>
      <c r="W1562" s="24">
        <v>0.76260000000000006</v>
      </c>
      <c r="X1562" s="24">
        <v>0.80910000000000004</v>
      </c>
      <c r="Y1562" s="24">
        <v>0.32550000000000007</v>
      </c>
      <c r="Z1562" s="24">
        <v>0.72540000000000004</v>
      </c>
      <c r="AA1562" s="25">
        <v>0</v>
      </c>
      <c r="AB1562" s="25">
        <v>27.900000000000002</v>
      </c>
      <c r="AC1562" s="25">
        <v>0</v>
      </c>
      <c r="AD1562" s="25">
        <v>8.370000000000001</v>
      </c>
      <c r="AE1562" s="25">
        <v>29.76</v>
      </c>
      <c r="AF1562" s="25">
        <v>5.58</v>
      </c>
      <c r="AG1562" s="25">
        <v>47.43</v>
      </c>
      <c r="AH1562" s="25">
        <v>3.72</v>
      </c>
      <c r="AI1562" s="25">
        <v>0</v>
      </c>
      <c r="AJ1562" s="25">
        <v>4.6500000000000004</v>
      </c>
      <c r="AK1562" s="25">
        <v>6.5100000000000007</v>
      </c>
      <c r="AL1562" s="25">
        <v>33.480000000000004</v>
      </c>
      <c r="AM1562" s="25">
        <v>1.86</v>
      </c>
      <c r="AN1562" s="25">
        <v>0</v>
      </c>
      <c r="AO1562" s="25">
        <v>0</v>
      </c>
      <c r="AP1562" s="25">
        <v>16.740000000000002</v>
      </c>
      <c r="AQ1562" s="25">
        <v>0</v>
      </c>
      <c r="AR1562" s="25">
        <v>13.020000000000001</v>
      </c>
      <c r="AS1562" s="25">
        <v>26.040000000000003</v>
      </c>
      <c r="AT1562" s="25">
        <v>8.370000000000001</v>
      </c>
      <c r="AU1562" s="25">
        <v>0</v>
      </c>
      <c r="AV1562" s="25">
        <v>20.46</v>
      </c>
      <c r="AW1562" s="25">
        <v>11.16</v>
      </c>
      <c r="AX1562" s="25">
        <v>0</v>
      </c>
      <c r="AY1562" s="25">
        <v>32.550000000000004</v>
      </c>
      <c r="AZ1562" s="25">
        <v>25.110000000000003</v>
      </c>
      <c r="BA1562" s="25">
        <v>4.6500000000000004</v>
      </c>
      <c r="BB1562" s="25">
        <v>14.88</v>
      </c>
      <c r="BC1562" s="25">
        <v>1.86</v>
      </c>
      <c r="BD1562" s="25">
        <v>4.6500000000000004</v>
      </c>
      <c r="BE1562" s="25">
        <v>20.46</v>
      </c>
      <c r="BF1562" s="25">
        <v>0</v>
      </c>
      <c r="BG1562" s="25">
        <v>7.44</v>
      </c>
      <c r="BH1562" s="25">
        <v>0</v>
      </c>
      <c r="BI1562" s="25">
        <v>8.370000000000001</v>
      </c>
      <c r="BJ1562" s="25">
        <v>0</v>
      </c>
      <c r="BK1562" s="25">
        <v>13.950000000000001</v>
      </c>
      <c r="BL1562" s="25">
        <v>13.020000000000001</v>
      </c>
      <c r="BM1562" s="25">
        <v>38.130000000000003</v>
      </c>
      <c r="BN1562" s="25">
        <v>0</v>
      </c>
      <c r="BO1562" t="s">
        <v>40</v>
      </c>
    </row>
    <row r="1563" spans="1:67" x14ac:dyDescent="0.25">
      <c r="A1563" s="6">
        <v>45245</v>
      </c>
      <c r="B1563" t="s">
        <v>17</v>
      </c>
      <c r="C1563">
        <v>15</v>
      </c>
      <c r="D1563">
        <f t="shared" si="165"/>
        <v>472.44000000000005</v>
      </c>
      <c r="E1563">
        <f t="shared" si="166"/>
        <v>102.30000000000001</v>
      </c>
      <c r="F1563">
        <f t="shared" si="167"/>
        <v>114.39000000000001</v>
      </c>
      <c r="G1563">
        <f t="shared" si="168"/>
        <v>154.38</v>
      </c>
      <c r="H1563">
        <f t="shared" si="169"/>
        <v>101.37</v>
      </c>
      <c r="I1563">
        <v>0</v>
      </c>
      <c r="J1563" s="22">
        <v>0.40920000000000001</v>
      </c>
      <c r="K1563" s="22">
        <v>0.74400000000000011</v>
      </c>
      <c r="L1563" s="22">
        <v>0.66959999999999997</v>
      </c>
      <c r="M1563" s="22">
        <v>0.58590000000000009</v>
      </c>
      <c r="N1563" s="22">
        <v>0.46500000000000002</v>
      </c>
      <c r="O1563" s="24">
        <v>0.46500000000000002</v>
      </c>
      <c r="P1563" s="24">
        <v>0.6231000000000001</v>
      </c>
      <c r="Q1563" s="24">
        <v>0.59520000000000006</v>
      </c>
      <c r="R1563" s="24">
        <v>0.86490000000000011</v>
      </c>
      <c r="S1563" s="24">
        <v>0.88350000000000006</v>
      </c>
      <c r="T1563" s="24">
        <v>0.75330000000000008</v>
      </c>
      <c r="U1563" s="24">
        <v>0.13950000000000001</v>
      </c>
      <c r="V1563" s="24">
        <v>0.8277000000000001</v>
      </c>
      <c r="W1563" s="24">
        <v>0.86490000000000011</v>
      </c>
      <c r="X1563" s="24">
        <v>0.83700000000000008</v>
      </c>
      <c r="Y1563" s="24">
        <v>0.38130000000000003</v>
      </c>
      <c r="Z1563" s="24">
        <v>0.88350000000000006</v>
      </c>
      <c r="AA1563" s="25">
        <v>0</v>
      </c>
      <c r="AB1563" s="25">
        <v>30.69</v>
      </c>
      <c r="AC1563" s="25">
        <v>4.6500000000000004</v>
      </c>
      <c r="AD1563" s="25">
        <v>0.93</v>
      </c>
      <c r="AE1563" s="25">
        <v>0.93</v>
      </c>
      <c r="AF1563" s="25">
        <v>0</v>
      </c>
      <c r="AG1563" s="25">
        <v>39.06</v>
      </c>
      <c r="AH1563" s="25">
        <v>4.6500000000000004</v>
      </c>
      <c r="AI1563" s="25">
        <v>10.23</v>
      </c>
      <c r="AJ1563" s="25">
        <v>23.25</v>
      </c>
      <c r="AK1563" s="25">
        <v>0</v>
      </c>
      <c r="AL1563" s="25">
        <v>14.88</v>
      </c>
      <c r="AM1563" s="25">
        <v>29.76</v>
      </c>
      <c r="AN1563" s="25">
        <v>0</v>
      </c>
      <c r="AO1563" s="25">
        <v>40.92</v>
      </c>
      <c r="AP1563" s="25">
        <v>0</v>
      </c>
      <c r="AQ1563" s="25">
        <v>0</v>
      </c>
      <c r="AR1563" s="25">
        <v>8.370000000000001</v>
      </c>
      <c r="AS1563" s="25">
        <v>0</v>
      </c>
      <c r="AT1563" s="25">
        <v>7.44</v>
      </c>
      <c r="AU1563" s="25">
        <v>0</v>
      </c>
      <c r="AV1563" s="25">
        <v>12.09</v>
      </c>
      <c r="AW1563" s="25">
        <v>12.09</v>
      </c>
      <c r="AX1563" s="25">
        <v>2.79</v>
      </c>
      <c r="AY1563" s="25">
        <v>12.09</v>
      </c>
      <c r="AZ1563" s="25">
        <v>4.6500000000000004</v>
      </c>
      <c r="BA1563" s="25">
        <v>37.200000000000003</v>
      </c>
      <c r="BB1563" s="25">
        <v>27.900000000000002</v>
      </c>
      <c r="BC1563" s="25">
        <v>23.25</v>
      </c>
      <c r="BD1563" s="25">
        <v>22.32</v>
      </c>
      <c r="BE1563" s="25">
        <v>0</v>
      </c>
      <c r="BF1563" s="25">
        <v>17.670000000000002</v>
      </c>
      <c r="BG1563" s="25">
        <v>31.62</v>
      </c>
      <c r="BH1563" s="25">
        <v>0</v>
      </c>
      <c r="BI1563" s="25">
        <v>23.25</v>
      </c>
      <c r="BJ1563" s="25">
        <v>6.5100000000000007</v>
      </c>
      <c r="BK1563" s="25">
        <v>0</v>
      </c>
      <c r="BL1563" s="25">
        <v>0</v>
      </c>
      <c r="BM1563" s="25">
        <v>8.370000000000001</v>
      </c>
      <c r="BN1563" s="25">
        <v>14.88</v>
      </c>
      <c r="BO1563" t="s">
        <v>40</v>
      </c>
    </row>
    <row r="1564" spans="1:67" x14ac:dyDescent="0.25">
      <c r="A1564" s="6">
        <v>45246</v>
      </c>
      <c r="B1564" t="s">
        <v>17</v>
      </c>
      <c r="C1564">
        <v>16</v>
      </c>
      <c r="D1564">
        <f t="shared" si="165"/>
        <v>421.29000000000008</v>
      </c>
      <c r="E1564">
        <f t="shared" si="166"/>
        <v>100.44</v>
      </c>
      <c r="F1564">
        <f t="shared" si="167"/>
        <v>127.41000000000003</v>
      </c>
      <c r="G1564">
        <f t="shared" si="168"/>
        <v>121.83000000000003</v>
      </c>
      <c r="H1564">
        <f t="shared" si="169"/>
        <v>71.61</v>
      </c>
      <c r="I1564">
        <v>0</v>
      </c>
      <c r="J1564" s="22">
        <v>0.59520000000000006</v>
      </c>
      <c r="K1564" s="22">
        <v>0.1953</v>
      </c>
      <c r="L1564" s="22">
        <v>0.16739999999999999</v>
      </c>
      <c r="M1564" s="22">
        <v>0.83700000000000008</v>
      </c>
      <c r="N1564" s="22">
        <v>0.88350000000000006</v>
      </c>
      <c r="O1564" s="24">
        <v>0.67890000000000006</v>
      </c>
      <c r="P1564" s="24">
        <v>0.85560000000000003</v>
      </c>
      <c r="Q1564" s="24">
        <v>0.43710000000000004</v>
      </c>
      <c r="R1564" s="24">
        <v>0.72540000000000004</v>
      </c>
      <c r="S1564" s="24">
        <v>0.63240000000000007</v>
      </c>
      <c r="T1564" s="24">
        <v>0.85560000000000003</v>
      </c>
      <c r="U1564" s="24">
        <v>0.2883</v>
      </c>
      <c r="V1564" s="24">
        <v>0.53939999999999999</v>
      </c>
      <c r="W1564" s="24">
        <v>0.84630000000000005</v>
      </c>
      <c r="X1564" s="24">
        <v>0.53010000000000013</v>
      </c>
      <c r="Y1564" s="24">
        <v>0.92070000000000007</v>
      </c>
      <c r="Z1564" s="24">
        <v>0.61380000000000001</v>
      </c>
      <c r="AA1564" s="25">
        <v>25.110000000000003</v>
      </c>
      <c r="AB1564" s="25">
        <v>0</v>
      </c>
      <c r="AC1564" s="25">
        <v>12.09</v>
      </c>
      <c r="AD1564" s="25">
        <v>2.79</v>
      </c>
      <c r="AE1564" s="25">
        <v>10.23</v>
      </c>
      <c r="AF1564" s="25">
        <v>36.270000000000003</v>
      </c>
      <c r="AG1564" s="25">
        <v>26.040000000000003</v>
      </c>
      <c r="AH1564" s="25">
        <v>0</v>
      </c>
      <c r="AI1564" s="25">
        <v>8.370000000000001</v>
      </c>
      <c r="AJ1564" s="25">
        <v>6.5100000000000007</v>
      </c>
      <c r="AK1564" s="25">
        <v>3.72</v>
      </c>
      <c r="AL1564" s="25">
        <v>0.93</v>
      </c>
      <c r="AM1564" s="25">
        <v>0.93</v>
      </c>
      <c r="AN1564" s="25">
        <v>21.39</v>
      </c>
      <c r="AO1564" s="25">
        <v>6.5100000000000007</v>
      </c>
      <c r="AP1564" s="25">
        <v>0</v>
      </c>
      <c r="AQ1564" s="25">
        <v>16.740000000000002</v>
      </c>
      <c r="AR1564" s="25">
        <v>18.600000000000001</v>
      </c>
      <c r="AS1564" s="25">
        <v>0</v>
      </c>
      <c r="AT1564" s="25">
        <v>6.5100000000000007</v>
      </c>
      <c r="AU1564" s="25">
        <v>1.86</v>
      </c>
      <c r="AV1564" s="25">
        <v>14.88</v>
      </c>
      <c r="AW1564" s="25">
        <v>0</v>
      </c>
      <c r="AX1564" s="25">
        <v>36.270000000000003</v>
      </c>
      <c r="AY1564" s="25">
        <v>42.78</v>
      </c>
      <c r="AZ1564" s="25">
        <v>8.370000000000001</v>
      </c>
      <c r="BA1564" s="25">
        <v>2.79</v>
      </c>
      <c r="BB1564" s="25">
        <v>6.5100000000000007</v>
      </c>
      <c r="BC1564" s="25">
        <v>0</v>
      </c>
      <c r="BD1564" s="25">
        <v>8.370000000000001</v>
      </c>
      <c r="BE1564" s="25">
        <v>18.600000000000001</v>
      </c>
      <c r="BF1564" s="25">
        <v>0</v>
      </c>
      <c r="BG1564" s="25">
        <v>0</v>
      </c>
      <c r="BH1564" s="25">
        <v>21.39</v>
      </c>
      <c r="BI1564" s="25">
        <v>0</v>
      </c>
      <c r="BJ1564" s="25">
        <v>3.72</v>
      </c>
      <c r="BK1564" s="25">
        <v>10.23</v>
      </c>
      <c r="BL1564" s="25">
        <v>29.76</v>
      </c>
      <c r="BM1564" s="25">
        <v>16.740000000000002</v>
      </c>
      <c r="BN1564" s="25">
        <v>0</v>
      </c>
      <c r="BO1564" t="s">
        <v>40</v>
      </c>
    </row>
    <row r="1565" spans="1:67" x14ac:dyDescent="0.25">
      <c r="A1565" s="6">
        <v>45247</v>
      </c>
      <c r="B1565" t="s">
        <v>17</v>
      </c>
      <c r="C1565">
        <v>17</v>
      </c>
      <c r="D1565">
        <f t="shared" si="165"/>
        <v>368.27999999999992</v>
      </c>
      <c r="E1565">
        <f t="shared" si="166"/>
        <v>84.629999999999896</v>
      </c>
      <c r="F1565">
        <f t="shared" si="167"/>
        <v>169.26</v>
      </c>
      <c r="G1565">
        <f t="shared" si="168"/>
        <v>65.100000000000051</v>
      </c>
      <c r="H1565">
        <f t="shared" si="169"/>
        <v>49.29</v>
      </c>
      <c r="I1565">
        <v>0</v>
      </c>
      <c r="J1565" s="22">
        <v>0.31620000000000004</v>
      </c>
      <c r="K1565" s="22">
        <v>0.70680000000000009</v>
      </c>
      <c r="L1565" s="22">
        <v>0.70680000000000009</v>
      </c>
      <c r="M1565" s="22">
        <v>0.23250000000000001</v>
      </c>
      <c r="N1565" s="22">
        <v>0.89280000000000004</v>
      </c>
      <c r="O1565" s="24">
        <v>0.8277000000000001</v>
      </c>
      <c r="P1565" s="24">
        <v>0.65100000000000013</v>
      </c>
      <c r="Q1565" s="24">
        <v>0.66959999999999997</v>
      </c>
      <c r="R1565" s="24">
        <v>0.18600000000000003</v>
      </c>
      <c r="S1565" s="24">
        <v>0.61380000000000001</v>
      </c>
      <c r="T1565" s="24">
        <v>0.91139999999999999</v>
      </c>
      <c r="U1565" s="24">
        <v>0.45569999999999999</v>
      </c>
      <c r="V1565" s="24">
        <v>0.51150000000000007</v>
      </c>
      <c r="W1565" s="24">
        <v>0.87420000000000009</v>
      </c>
      <c r="X1565" s="24">
        <v>0.90210000000000001</v>
      </c>
      <c r="Y1565" s="24">
        <v>0.35340000000000005</v>
      </c>
      <c r="Z1565" s="24">
        <v>0.36270000000000002</v>
      </c>
      <c r="AA1565" s="25">
        <v>0</v>
      </c>
      <c r="AB1565" s="25">
        <v>42.78</v>
      </c>
      <c r="AC1565" s="25">
        <v>0</v>
      </c>
      <c r="AD1565" s="25">
        <v>9.3000000000000007</v>
      </c>
      <c r="AE1565" s="25">
        <v>17.670000000000002</v>
      </c>
      <c r="AF1565" s="25">
        <v>34.410000000000004</v>
      </c>
      <c r="AG1565" s="25">
        <v>26.970000000000002</v>
      </c>
      <c r="AH1565" s="25">
        <v>29.76</v>
      </c>
      <c r="AI1565" s="25">
        <v>8.370000000000001</v>
      </c>
      <c r="AJ1565" s="25">
        <v>0</v>
      </c>
      <c r="AK1565" s="25">
        <v>5.58</v>
      </c>
      <c r="AL1565" s="25">
        <v>11.16</v>
      </c>
      <c r="AM1565" s="25">
        <v>7.44</v>
      </c>
      <c r="AN1565" s="25">
        <v>0</v>
      </c>
      <c r="AO1565" s="25">
        <v>5.58</v>
      </c>
      <c r="AP1565" s="25">
        <v>0</v>
      </c>
      <c r="AQ1565" s="25">
        <v>23.25</v>
      </c>
      <c r="AR1565" s="25">
        <v>0</v>
      </c>
      <c r="AS1565" s="25">
        <v>0</v>
      </c>
      <c r="AT1565" s="25">
        <v>1.86</v>
      </c>
      <c r="AU1565" s="25">
        <v>3.72</v>
      </c>
      <c r="AV1565" s="25">
        <v>2.79</v>
      </c>
      <c r="AW1565" s="25">
        <v>10.23</v>
      </c>
      <c r="AX1565" s="25">
        <v>0</v>
      </c>
      <c r="AY1565" s="25">
        <v>0</v>
      </c>
      <c r="AZ1565" s="25">
        <v>10.23</v>
      </c>
      <c r="BA1565" s="25">
        <v>17.670000000000002</v>
      </c>
      <c r="BB1565" s="25">
        <v>1.86</v>
      </c>
      <c r="BC1565" s="25">
        <v>8.370000000000001</v>
      </c>
      <c r="BD1565" s="25">
        <v>10.230000000000054</v>
      </c>
      <c r="BE1565" s="25">
        <v>0.93</v>
      </c>
      <c r="BF1565" s="25">
        <v>0</v>
      </c>
      <c r="BG1565" s="25">
        <v>13.020000000000001</v>
      </c>
      <c r="BH1565" s="25">
        <v>13.020000000000001</v>
      </c>
      <c r="BI1565" s="25">
        <v>0</v>
      </c>
      <c r="BJ1565" s="25">
        <v>14.88</v>
      </c>
      <c r="BK1565" s="25">
        <v>0.93</v>
      </c>
      <c r="BL1565" s="25">
        <v>13.950000000000001</v>
      </c>
      <c r="BM1565" s="25">
        <v>13.949999999999894</v>
      </c>
      <c r="BN1565" s="25">
        <v>13.950000000000001</v>
      </c>
      <c r="BO1565" t="s">
        <v>40</v>
      </c>
    </row>
    <row r="1566" spans="1:67" x14ac:dyDescent="0.25">
      <c r="A1566" s="6">
        <v>45248</v>
      </c>
      <c r="B1566" t="s">
        <v>17</v>
      </c>
      <c r="C1566">
        <v>18</v>
      </c>
      <c r="D1566">
        <f t="shared" si="165"/>
        <v>480.80999999999995</v>
      </c>
      <c r="E1566">
        <f t="shared" si="166"/>
        <v>131.13</v>
      </c>
      <c r="F1566">
        <f t="shared" si="167"/>
        <v>106.02000000000002</v>
      </c>
      <c r="G1566">
        <f t="shared" si="168"/>
        <v>128.33999999999992</v>
      </c>
      <c r="H1566">
        <f t="shared" si="169"/>
        <v>115.32</v>
      </c>
      <c r="I1566">
        <v>0</v>
      </c>
      <c r="J1566" s="22">
        <v>0.21390000000000001</v>
      </c>
      <c r="K1566" s="22">
        <v>0.33479999999999999</v>
      </c>
      <c r="L1566" s="22">
        <v>0.53939999999999999</v>
      </c>
      <c r="M1566" s="22">
        <v>0.54869999999999997</v>
      </c>
      <c r="N1566" s="22">
        <v>0.83700000000000008</v>
      </c>
      <c r="O1566" s="24">
        <v>0.69750000000000001</v>
      </c>
      <c r="P1566" s="24">
        <v>0.65100000000000013</v>
      </c>
      <c r="Q1566" s="24">
        <v>0.51150000000000007</v>
      </c>
      <c r="R1566" s="24">
        <v>0.55800000000000005</v>
      </c>
      <c r="S1566" s="24">
        <v>0.26040000000000002</v>
      </c>
      <c r="T1566" s="24">
        <v>0.70680000000000009</v>
      </c>
      <c r="U1566" s="24">
        <v>0.55800000000000005</v>
      </c>
      <c r="V1566" s="24">
        <v>0.33479999999999999</v>
      </c>
      <c r="W1566" s="24">
        <v>0.77190000000000014</v>
      </c>
      <c r="X1566" s="24">
        <v>0.68820000000000003</v>
      </c>
      <c r="Y1566" s="24">
        <v>0.84630000000000005</v>
      </c>
      <c r="Z1566" s="24">
        <v>0.25110000000000005</v>
      </c>
      <c r="AA1566" s="25">
        <v>5.58</v>
      </c>
      <c r="AB1566" s="25">
        <v>3.72</v>
      </c>
      <c r="AC1566" s="25">
        <v>4.6500000000000004</v>
      </c>
      <c r="AD1566" s="25">
        <v>0</v>
      </c>
      <c r="AE1566" s="25">
        <v>43.71</v>
      </c>
      <c r="AF1566" s="25">
        <v>7.44</v>
      </c>
      <c r="AG1566" s="25">
        <v>0</v>
      </c>
      <c r="AH1566" s="25">
        <v>10.23</v>
      </c>
      <c r="AI1566" s="25">
        <v>0.93</v>
      </c>
      <c r="AJ1566" s="25">
        <v>29.76</v>
      </c>
      <c r="AK1566" s="25">
        <v>29.76</v>
      </c>
      <c r="AL1566" s="25">
        <v>0</v>
      </c>
      <c r="AM1566" s="25">
        <v>0</v>
      </c>
      <c r="AN1566" s="25">
        <v>37.200000000000003</v>
      </c>
      <c r="AO1566" s="25">
        <v>30.69</v>
      </c>
      <c r="AP1566" s="25">
        <v>13.950000000000001</v>
      </c>
      <c r="AQ1566" s="25">
        <v>11.16</v>
      </c>
      <c r="AR1566" s="25">
        <v>0</v>
      </c>
      <c r="AS1566" s="25">
        <v>0</v>
      </c>
      <c r="AT1566" s="25">
        <v>22.32</v>
      </c>
      <c r="AU1566" s="25">
        <v>30.69</v>
      </c>
      <c r="AV1566" s="25">
        <v>1.86</v>
      </c>
      <c r="AW1566" s="25">
        <v>2.7899999999998943</v>
      </c>
      <c r="AX1566" s="25">
        <v>15.81</v>
      </c>
      <c r="AY1566" s="25">
        <v>11.16</v>
      </c>
      <c r="AZ1566" s="25">
        <v>0</v>
      </c>
      <c r="BA1566" s="25">
        <v>30.69</v>
      </c>
      <c r="BB1566" s="25">
        <v>2.79</v>
      </c>
      <c r="BC1566" s="25">
        <v>32.550000000000004</v>
      </c>
      <c r="BD1566" s="25">
        <v>0</v>
      </c>
      <c r="BE1566" s="25">
        <v>24.18</v>
      </c>
      <c r="BF1566" s="25">
        <v>20.46</v>
      </c>
      <c r="BG1566" s="25">
        <v>15.81</v>
      </c>
      <c r="BH1566" s="25">
        <v>11.16</v>
      </c>
      <c r="BI1566" s="25">
        <v>25.110000000000003</v>
      </c>
      <c r="BJ1566" s="25">
        <v>12.09</v>
      </c>
      <c r="BK1566" s="25">
        <v>18.600000000000001</v>
      </c>
      <c r="BL1566" s="25">
        <v>0.93</v>
      </c>
      <c r="BM1566" s="25">
        <v>2.79</v>
      </c>
      <c r="BN1566" s="25">
        <v>0</v>
      </c>
      <c r="BO1566" t="s">
        <v>40</v>
      </c>
    </row>
    <row r="1567" spans="1:67" x14ac:dyDescent="0.25">
      <c r="A1567" s="6">
        <v>45249</v>
      </c>
      <c r="B1567" t="s">
        <v>17</v>
      </c>
      <c r="C1567">
        <v>19</v>
      </c>
      <c r="D1567">
        <f t="shared" si="165"/>
        <v>528.24</v>
      </c>
      <c r="E1567">
        <f t="shared" si="166"/>
        <v>78.12</v>
      </c>
      <c r="F1567">
        <f t="shared" si="167"/>
        <v>169.26000000000002</v>
      </c>
      <c r="G1567">
        <f t="shared" si="168"/>
        <v>106.02000000000001</v>
      </c>
      <c r="H1567">
        <f t="shared" si="169"/>
        <v>174.84</v>
      </c>
      <c r="I1567">
        <v>0</v>
      </c>
      <c r="J1567" s="22">
        <v>0.38130000000000003</v>
      </c>
      <c r="K1567" s="22">
        <v>0.5766</v>
      </c>
      <c r="L1567" s="22">
        <v>0.16739999999999999</v>
      </c>
      <c r="M1567" s="22">
        <v>0.49290000000000006</v>
      </c>
      <c r="N1567" s="22">
        <v>0.72540000000000004</v>
      </c>
      <c r="O1567" s="24">
        <v>0.79980000000000007</v>
      </c>
      <c r="P1567" s="24">
        <v>0.70680000000000009</v>
      </c>
      <c r="Q1567" s="24">
        <v>0.56730000000000003</v>
      </c>
      <c r="R1567" s="24">
        <v>0.53010000000000013</v>
      </c>
      <c r="S1567" s="24">
        <v>0.92070000000000007</v>
      </c>
      <c r="T1567" s="24">
        <v>0.58590000000000009</v>
      </c>
      <c r="U1567" s="24">
        <v>0.81840000000000002</v>
      </c>
      <c r="V1567" s="24">
        <v>0.79049999999999998</v>
      </c>
      <c r="W1567" s="24">
        <v>0.6603</v>
      </c>
      <c r="X1567" s="24">
        <v>0.88350000000000006</v>
      </c>
      <c r="Y1567" s="24">
        <v>0.53010000000000013</v>
      </c>
      <c r="Z1567" s="24">
        <v>0.90210000000000001</v>
      </c>
      <c r="AA1567" s="25">
        <v>12.09</v>
      </c>
      <c r="AB1567" s="25">
        <v>1.86</v>
      </c>
      <c r="AC1567" s="25">
        <v>39.99</v>
      </c>
      <c r="AD1567" s="25">
        <v>4.6500000000000004</v>
      </c>
      <c r="AE1567" s="25">
        <v>0</v>
      </c>
      <c r="AF1567" s="25">
        <v>0</v>
      </c>
      <c r="AG1567" s="25">
        <v>22.32</v>
      </c>
      <c r="AH1567" s="25">
        <v>39.99</v>
      </c>
      <c r="AI1567" s="25">
        <v>15.81</v>
      </c>
      <c r="AJ1567" s="25">
        <v>32.550000000000004</v>
      </c>
      <c r="AK1567" s="25">
        <v>9.3000000000000007</v>
      </c>
      <c r="AL1567" s="25">
        <v>31.62</v>
      </c>
      <c r="AM1567" s="25">
        <v>10.229999999999988</v>
      </c>
      <c r="AN1567" s="25">
        <v>4.6500000000000004</v>
      </c>
      <c r="AO1567" s="25">
        <v>2.79</v>
      </c>
      <c r="AP1567" s="25">
        <v>24.18</v>
      </c>
      <c r="AQ1567" s="25">
        <v>34.410000000000004</v>
      </c>
      <c r="AR1567" s="25">
        <v>25.110000000000003</v>
      </c>
      <c r="AS1567" s="25">
        <v>38.130000000000003</v>
      </c>
      <c r="AT1567" s="25">
        <v>3.72</v>
      </c>
      <c r="AU1567" s="25">
        <v>18.600000000000001</v>
      </c>
      <c r="AV1567" s="25">
        <v>6.5100000000000007</v>
      </c>
      <c r="AW1567" s="25">
        <v>7.44</v>
      </c>
      <c r="AX1567" s="25">
        <v>29.76</v>
      </c>
      <c r="AY1567" s="25">
        <v>0</v>
      </c>
      <c r="AZ1567" s="25">
        <v>1.86</v>
      </c>
      <c r="BA1567" s="25">
        <v>0.93</v>
      </c>
      <c r="BB1567" s="25">
        <v>13.020000000000001</v>
      </c>
      <c r="BC1567" s="25">
        <v>0</v>
      </c>
      <c r="BD1567" s="25">
        <v>27.900000000000002</v>
      </c>
      <c r="BE1567" s="25">
        <v>19.53</v>
      </c>
      <c r="BF1567" s="25">
        <v>34.410000000000004</v>
      </c>
      <c r="BG1567" s="25">
        <v>2.79</v>
      </c>
      <c r="BH1567" s="25">
        <v>6.5100000000000007</v>
      </c>
      <c r="BI1567" s="25">
        <v>0.93</v>
      </c>
      <c r="BJ1567" s="25">
        <v>0</v>
      </c>
      <c r="BK1567" s="25">
        <v>3.72</v>
      </c>
      <c r="BL1567" s="25">
        <v>7.44</v>
      </c>
      <c r="BM1567" s="25">
        <v>0</v>
      </c>
      <c r="BN1567" s="25">
        <v>2.79</v>
      </c>
      <c r="BO1567" t="s">
        <v>40</v>
      </c>
    </row>
    <row r="1568" spans="1:67" x14ac:dyDescent="0.25">
      <c r="A1568" s="6">
        <v>45250</v>
      </c>
      <c r="B1568" t="s">
        <v>17</v>
      </c>
      <c r="C1568">
        <v>20</v>
      </c>
      <c r="D1568">
        <f t="shared" si="165"/>
        <v>451.98</v>
      </c>
      <c r="E1568">
        <f t="shared" si="166"/>
        <v>76.260000000000005</v>
      </c>
      <c r="F1568">
        <f t="shared" si="167"/>
        <v>108.81</v>
      </c>
      <c r="G1568">
        <f t="shared" si="168"/>
        <v>91.140000000000015</v>
      </c>
      <c r="H1568">
        <f t="shared" si="169"/>
        <v>175.77</v>
      </c>
      <c r="I1568">
        <v>0</v>
      </c>
      <c r="J1568" s="22">
        <v>0.25110000000000005</v>
      </c>
      <c r="K1568" s="22">
        <v>0.74400000000000011</v>
      </c>
      <c r="L1568" s="22">
        <v>0.48360000000000003</v>
      </c>
      <c r="M1568" s="22">
        <v>0.8277000000000001</v>
      </c>
      <c r="N1568" s="22">
        <v>0.79980000000000007</v>
      </c>
      <c r="O1568" s="24">
        <v>0.87420000000000009</v>
      </c>
      <c r="P1568" s="24">
        <v>0.53010000000000013</v>
      </c>
      <c r="Q1568" s="24">
        <v>0.64170000000000005</v>
      </c>
      <c r="R1568" s="24">
        <v>0.58590000000000009</v>
      </c>
      <c r="S1568" s="24">
        <v>0.77190000000000014</v>
      </c>
      <c r="T1568" s="24">
        <v>0.56730000000000003</v>
      </c>
      <c r="U1568" s="24">
        <v>0.43710000000000004</v>
      </c>
      <c r="V1568" s="24">
        <v>0.81840000000000002</v>
      </c>
      <c r="W1568" s="24">
        <v>0.2883</v>
      </c>
      <c r="X1568" s="24">
        <v>0.37200000000000005</v>
      </c>
      <c r="Y1568" s="24">
        <v>0.93</v>
      </c>
      <c r="Z1568" s="24">
        <v>0.90210000000000001</v>
      </c>
      <c r="AA1568" s="25">
        <v>27.900000000000002</v>
      </c>
      <c r="AB1568" s="25">
        <v>0</v>
      </c>
      <c r="AC1568" s="25">
        <v>0</v>
      </c>
      <c r="AD1568" s="25">
        <v>29.76</v>
      </c>
      <c r="AE1568" s="25">
        <v>20.46</v>
      </c>
      <c r="AF1568" s="25">
        <v>0</v>
      </c>
      <c r="AG1568" s="25">
        <v>0</v>
      </c>
      <c r="AH1568" s="25">
        <v>0</v>
      </c>
      <c r="AI1568" s="25">
        <v>22.32</v>
      </c>
      <c r="AJ1568" s="25">
        <v>8.370000000000001</v>
      </c>
      <c r="AK1568" s="25">
        <v>3.72</v>
      </c>
      <c r="AL1568" s="25">
        <v>0.93</v>
      </c>
      <c r="AM1568" s="25">
        <v>29.76</v>
      </c>
      <c r="AN1568" s="25">
        <v>6.5100000000000007</v>
      </c>
      <c r="AO1568" s="25">
        <v>26.040000000000003</v>
      </c>
      <c r="AP1568" s="25">
        <v>5.58</v>
      </c>
      <c r="AQ1568" s="25">
        <v>28.830000000000002</v>
      </c>
      <c r="AR1568" s="25">
        <v>39.06</v>
      </c>
      <c r="AS1568" s="25">
        <v>25.110000000000003</v>
      </c>
      <c r="AT1568" s="25">
        <v>13.950000000000001</v>
      </c>
      <c r="AU1568" s="25">
        <v>11.16</v>
      </c>
      <c r="AV1568" s="25">
        <v>5.58</v>
      </c>
      <c r="AW1568" s="25">
        <v>0.93</v>
      </c>
      <c r="AX1568" s="25">
        <v>6.5100000000000007</v>
      </c>
      <c r="AY1568" s="25">
        <v>0.93</v>
      </c>
      <c r="AZ1568" s="25">
        <v>10.23</v>
      </c>
      <c r="BA1568" s="25">
        <v>17.670000000000002</v>
      </c>
      <c r="BB1568" s="25">
        <v>3.72</v>
      </c>
      <c r="BC1568" s="25">
        <v>27.900000000000002</v>
      </c>
      <c r="BD1568" s="25">
        <v>6.5100000000000007</v>
      </c>
      <c r="BE1568" s="25">
        <v>2.79</v>
      </c>
      <c r="BF1568" s="25">
        <v>0</v>
      </c>
      <c r="BG1568" s="25">
        <v>0</v>
      </c>
      <c r="BH1568" s="25">
        <v>0.93</v>
      </c>
      <c r="BI1568" s="25">
        <v>13.020000000000001</v>
      </c>
      <c r="BJ1568" s="25">
        <v>0.93</v>
      </c>
      <c r="BK1568" s="25">
        <v>0</v>
      </c>
      <c r="BL1568" s="25">
        <v>36.270000000000003</v>
      </c>
      <c r="BM1568" s="25">
        <v>0.93</v>
      </c>
      <c r="BN1568" s="25">
        <v>21.39</v>
      </c>
      <c r="BO1568" t="s">
        <v>40</v>
      </c>
    </row>
    <row r="1569" spans="1:67" x14ac:dyDescent="0.25">
      <c r="A1569" s="6">
        <v>45251</v>
      </c>
      <c r="B1569" t="s">
        <v>17</v>
      </c>
      <c r="C1569">
        <v>21</v>
      </c>
      <c r="D1569">
        <f t="shared" si="165"/>
        <v>666.81000000000017</v>
      </c>
      <c r="E1569">
        <f t="shared" si="166"/>
        <v>181.35000000000002</v>
      </c>
      <c r="F1569">
        <f t="shared" si="167"/>
        <v>198.09</v>
      </c>
      <c r="G1569">
        <f t="shared" si="168"/>
        <v>140.43</v>
      </c>
      <c r="H1569">
        <f t="shared" si="169"/>
        <v>146.94000000000003</v>
      </c>
      <c r="I1569">
        <v>0</v>
      </c>
      <c r="J1569" s="22">
        <v>0.27900000000000003</v>
      </c>
      <c r="K1569" s="22">
        <v>0.13950000000000001</v>
      </c>
      <c r="L1569" s="22">
        <v>0.69750000000000001</v>
      </c>
      <c r="M1569" s="22">
        <v>0.75330000000000008</v>
      </c>
      <c r="N1569" s="22">
        <v>0.73470000000000002</v>
      </c>
      <c r="O1569" s="24">
        <v>0.78120000000000001</v>
      </c>
      <c r="P1569" s="24">
        <v>0.8277000000000001</v>
      </c>
      <c r="Q1569" s="24">
        <v>0.55800000000000005</v>
      </c>
      <c r="R1569" s="24">
        <v>0.59520000000000006</v>
      </c>
      <c r="S1569" s="24">
        <v>0.68820000000000003</v>
      </c>
      <c r="T1569" s="24">
        <v>0.66959999999999997</v>
      </c>
      <c r="U1569" s="24">
        <v>0.3906</v>
      </c>
      <c r="V1569" s="24">
        <v>0.80910000000000004</v>
      </c>
      <c r="W1569" s="24">
        <v>0.86490000000000011</v>
      </c>
      <c r="X1569" s="24">
        <v>0.92070000000000007</v>
      </c>
      <c r="Y1569" s="24">
        <v>0.2883</v>
      </c>
      <c r="Z1569" s="24">
        <v>0.27900000000000003</v>
      </c>
      <c r="AA1569" s="25">
        <v>37.200000000000003</v>
      </c>
      <c r="AB1569" s="25">
        <v>17.670000000000002</v>
      </c>
      <c r="AC1569" s="25">
        <v>5.58</v>
      </c>
      <c r="AD1569" s="25">
        <v>22.32</v>
      </c>
      <c r="AE1569" s="25">
        <v>13.950000000000001</v>
      </c>
      <c r="AF1569" s="25">
        <v>0</v>
      </c>
      <c r="AG1569" s="25">
        <v>32.550000000000004</v>
      </c>
      <c r="AH1569" s="25">
        <v>30.69</v>
      </c>
      <c r="AI1569" s="25">
        <v>38.130000000000003</v>
      </c>
      <c r="AJ1569" s="25">
        <v>0</v>
      </c>
      <c r="AK1569" s="25">
        <v>53.010000000000005</v>
      </c>
      <c r="AL1569" s="25">
        <v>28.830000000000002</v>
      </c>
      <c r="AM1569" s="25">
        <v>30.69</v>
      </c>
      <c r="AN1569" s="25">
        <v>0</v>
      </c>
      <c r="AO1569" s="25">
        <v>16.740000000000002</v>
      </c>
      <c r="AP1569" s="25">
        <v>4.6500000000000004</v>
      </c>
      <c r="AQ1569" s="25">
        <v>0.93</v>
      </c>
      <c r="AR1569" s="25">
        <v>26.970000000000002</v>
      </c>
      <c r="AS1569" s="25">
        <v>18.600000000000001</v>
      </c>
      <c r="AT1569" s="25">
        <v>19.53</v>
      </c>
      <c r="AU1569" s="25">
        <v>16.740000000000002</v>
      </c>
      <c r="AV1569" s="25">
        <v>9.3000000000000007</v>
      </c>
      <c r="AW1569" s="25">
        <v>13.950000000000001</v>
      </c>
      <c r="AX1569" s="25">
        <v>0</v>
      </c>
      <c r="AY1569" s="25">
        <v>23.25</v>
      </c>
      <c r="AZ1569" s="25">
        <v>14.88</v>
      </c>
      <c r="BA1569" s="25">
        <v>0</v>
      </c>
      <c r="BB1569" s="25">
        <v>13.020000000000001</v>
      </c>
      <c r="BC1569" s="25">
        <v>12.09</v>
      </c>
      <c r="BD1569" s="25">
        <v>37.200000000000003</v>
      </c>
      <c r="BE1569" s="25">
        <v>17.670000000000002</v>
      </c>
      <c r="BF1569" s="25">
        <v>26.040000000000003</v>
      </c>
      <c r="BG1569" s="25">
        <v>0</v>
      </c>
      <c r="BH1569" s="25">
        <v>43.71</v>
      </c>
      <c r="BI1569" s="25">
        <v>9.3000000000000007</v>
      </c>
      <c r="BJ1569" s="25">
        <v>4.6500000000000004</v>
      </c>
      <c r="BK1569" s="25">
        <v>17.670000000000002</v>
      </c>
      <c r="BL1569" s="25">
        <v>31.62</v>
      </c>
      <c r="BM1569" s="25">
        <v>14.88</v>
      </c>
      <c r="BN1569" s="25">
        <v>15.81</v>
      </c>
      <c r="BO1569" t="s">
        <v>40</v>
      </c>
    </row>
    <row r="1570" spans="1:67" x14ac:dyDescent="0.25">
      <c r="A1570" s="6">
        <v>45252</v>
      </c>
      <c r="B1570" t="s">
        <v>17</v>
      </c>
      <c r="C1570">
        <v>22</v>
      </c>
      <c r="D1570">
        <f t="shared" si="165"/>
        <v>358.05000000000013</v>
      </c>
      <c r="E1570">
        <f t="shared" si="166"/>
        <v>98.58</v>
      </c>
      <c r="F1570">
        <f t="shared" si="167"/>
        <v>96.720000000000056</v>
      </c>
      <c r="G1570">
        <f t="shared" si="168"/>
        <v>51.150000000000055</v>
      </c>
      <c r="H1570">
        <f t="shared" si="169"/>
        <v>111.60000000000001</v>
      </c>
      <c r="I1570">
        <v>0</v>
      </c>
      <c r="J1570" s="22">
        <v>0.50220000000000009</v>
      </c>
      <c r="K1570" s="22">
        <v>0.83700000000000008</v>
      </c>
      <c r="L1570" s="22">
        <v>0.66959999999999997</v>
      </c>
      <c r="M1570" s="22">
        <v>0.71610000000000007</v>
      </c>
      <c r="N1570" s="22">
        <v>0.73470000000000002</v>
      </c>
      <c r="O1570" s="24">
        <v>0.76260000000000006</v>
      </c>
      <c r="P1570" s="24">
        <v>0.74400000000000011</v>
      </c>
      <c r="Q1570" s="24">
        <v>0.53010000000000013</v>
      </c>
      <c r="R1570" s="24">
        <v>0.50220000000000009</v>
      </c>
      <c r="S1570" s="24">
        <v>0.5766</v>
      </c>
      <c r="T1570" s="24">
        <v>0.5766</v>
      </c>
      <c r="U1570" s="24">
        <v>0.3906</v>
      </c>
      <c r="V1570" s="24">
        <v>0.80910000000000004</v>
      </c>
      <c r="W1570" s="24">
        <v>0.66959999999999997</v>
      </c>
      <c r="X1570" s="24">
        <v>0.2883</v>
      </c>
      <c r="Y1570" s="24">
        <v>0.8277000000000001</v>
      </c>
      <c r="Z1570" s="24">
        <v>0.35340000000000005</v>
      </c>
      <c r="AA1570" s="25">
        <v>0.93</v>
      </c>
      <c r="AB1570" s="25">
        <v>10.23</v>
      </c>
      <c r="AC1570" s="25">
        <v>0</v>
      </c>
      <c r="AD1570" s="25">
        <v>7.44</v>
      </c>
      <c r="AE1570" s="25">
        <v>12.09</v>
      </c>
      <c r="AF1570" s="25">
        <v>50.220000000000006</v>
      </c>
      <c r="AG1570" s="25">
        <v>0</v>
      </c>
      <c r="AH1570" s="25">
        <v>9.3000000000000007</v>
      </c>
      <c r="AI1570" s="25">
        <v>0</v>
      </c>
      <c r="AJ1570" s="25">
        <v>6.5100000000000531</v>
      </c>
      <c r="AK1570" s="25">
        <v>10.23</v>
      </c>
      <c r="AL1570" s="25">
        <v>9.3000000000000007</v>
      </c>
      <c r="AM1570" s="25">
        <v>8.370000000000001</v>
      </c>
      <c r="AN1570" s="25">
        <v>1.86</v>
      </c>
      <c r="AO1570" s="25">
        <v>19.53</v>
      </c>
      <c r="AP1570" s="25">
        <v>0.93</v>
      </c>
      <c r="AQ1570" s="25">
        <v>1.86</v>
      </c>
      <c r="AR1570" s="25">
        <v>41.85</v>
      </c>
      <c r="AS1570" s="25">
        <v>0</v>
      </c>
      <c r="AT1570" s="25">
        <v>27.900000000000002</v>
      </c>
      <c r="AU1570" s="25">
        <v>3.72</v>
      </c>
      <c r="AV1570" s="25">
        <v>0.93</v>
      </c>
      <c r="AW1570" s="25">
        <v>0</v>
      </c>
      <c r="AX1570" s="25">
        <v>12.09</v>
      </c>
      <c r="AY1570" s="25">
        <v>1.86</v>
      </c>
      <c r="AZ1570" s="25">
        <v>0</v>
      </c>
      <c r="BA1570" s="25">
        <v>1.86</v>
      </c>
      <c r="BB1570" s="25">
        <v>10.230000000000054</v>
      </c>
      <c r="BC1570" s="25">
        <v>20.46</v>
      </c>
      <c r="BD1570" s="25">
        <v>0</v>
      </c>
      <c r="BE1570" s="25">
        <v>0</v>
      </c>
      <c r="BF1570" s="25">
        <v>3.72</v>
      </c>
      <c r="BG1570" s="25">
        <v>1.86</v>
      </c>
      <c r="BH1570" s="25">
        <v>30.69</v>
      </c>
      <c r="BI1570" s="25">
        <v>3.72</v>
      </c>
      <c r="BJ1570" s="25">
        <v>10.23</v>
      </c>
      <c r="BK1570" s="25">
        <v>7.44</v>
      </c>
      <c r="BL1570" s="25">
        <v>2.79</v>
      </c>
      <c r="BM1570" s="25">
        <v>1.86</v>
      </c>
      <c r="BN1570" s="25">
        <v>36.270000000000003</v>
      </c>
      <c r="BO1570" t="s">
        <v>40</v>
      </c>
    </row>
    <row r="1571" spans="1:67" x14ac:dyDescent="0.25">
      <c r="A1571" s="6">
        <v>45253</v>
      </c>
      <c r="B1571" t="s">
        <v>17</v>
      </c>
      <c r="C1571">
        <v>23</v>
      </c>
      <c r="D1571">
        <f t="shared" si="165"/>
        <v>390.60000000000014</v>
      </c>
      <c r="E1571">
        <f t="shared" si="166"/>
        <v>132.99</v>
      </c>
      <c r="F1571">
        <f t="shared" si="167"/>
        <v>105.09000000000003</v>
      </c>
      <c r="G1571">
        <f t="shared" si="168"/>
        <v>132.06000000000012</v>
      </c>
      <c r="H1571">
        <f t="shared" si="169"/>
        <v>20.46</v>
      </c>
      <c r="I1571">
        <v>1</v>
      </c>
      <c r="J1571" s="22">
        <v>0.79049999999999998</v>
      </c>
      <c r="K1571" s="22">
        <v>0.85560000000000003</v>
      </c>
      <c r="L1571" s="22">
        <v>0.35340000000000005</v>
      </c>
      <c r="M1571" s="22">
        <v>0.5766</v>
      </c>
      <c r="N1571" s="22">
        <v>0.44640000000000002</v>
      </c>
      <c r="O1571" s="24">
        <v>0.53939999999999999</v>
      </c>
      <c r="P1571" s="24">
        <v>0.6231000000000001</v>
      </c>
      <c r="Q1571" s="24">
        <v>0.68820000000000003</v>
      </c>
      <c r="R1571" s="24">
        <v>0.69750000000000001</v>
      </c>
      <c r="S1571" s="24">
        <v>0.6231000000000001</v>
      </c>
      <c r="T1571" s="24">
        <v>0.73470000000000002</v>
      </c>
      <c r="U1571" s="24">
        <v>0.51150000000000007</v>
      </c>
      <c r="V1571" s="24">
        <v>0.38130000000000003</v>
      </c>
      <c r="W1571" s="24">
        <v>0.65100000000000013</v>
      </c>
      <c r="X1571" s="24">
        <v>0.87420000000000009</v>
      </c>
      <c r="Y1571" s="24">
        <v>0.55800000000000005</v>
      </c>
      <c r="Z1571" s="24">
        <v>0.79980000000000007</v>
      </c>
      <c r="AA1571" s="25">
        <v>2.79</v>
      </c>
      <c r="AB1571" s="25">
        <v>8.370000000000001</v>
      </c>
      <c r="AC1571" s="25">
        <v>5.58</v>
      </c>
      <c r="AD1571" s="25">
        <v>0</v>
      </c>
      <c r="AE1571" s="25">
        <v>28.830000000000002</v>
      </c>
      <c r="AF1571" s="25">
        <v>22.32</v>
      </c>
      <c r="AG1571" s="25">
        <v>0</v>
      </c>
      <c r="AH1571" s="25">
        <v>20.46</v>
      </c>
      <c r="AI1571" s="25">
        <v>4.6500000000000004</v>
      </c>
      <c r="AJ1571" s="25">
        <v>12.09</v>
      </c>
      <c r="AK1571" s="25">
        <v>2.79</v>
      </c>
      <c r="AL1571" s="25">
        <v>0</v>
      </c>
      <c r="AM1571" s="25">
        <v>0</v>
      </c>
      <c r="AN1571" s="25">
        <v>0</v>
      </c>
      <c r="AO1571" s="25">
        <v>17.670000000000002</v>
      </c>
      <c r="AP1571" s="25">
        <v>0</v>
      </c>
      <c r="AQ1571" s="25">
        <v>1.86</v>
      </c>
      <c r="AR1571" s="25">
        <v>0</v>
      </c>
      <c r="AS1571" s="25">
        <v>0.93</v>
      </c>
      <c r="AT1571" s="25">
        <v>0</v>
      </c>
      <c r="AU1571" s="25">
        <v>0</v>
      </c>
      <c r="AV1571" s="25">
        <v>0</v>
      </c>
      <c r="AW1571" s="25">
        <v>5.58</v>
      </c>
      <c r="AX1571" s="25">
        <v>1.86</v>
      </c>
      <c r="AY1571" s="25">
        <v>19.53</v>
      </c>
      <c r="AZ1571" s="25">
        <v>18.600000000000001</v>
      </c>
      <c r="BA1571" s="25">
        <v>23.25</v>
      </c>
      <c r="BB1571" s="25">
        <v>22.32</v>
      </c>
      <c r="BC1571" s="25">
        <v>30.69</v>
      </c>
      <c r="BD1571" s="25">
        <v>10.230000000000107</v>
      </c>
      <c r="BE1571" s="25">
        <v>0</v>
      </c>
      <c r="BF1571" s="25">
        <v>10.23</v>
      </c>
      <c r="BG1571" s="25">
        <v>37.200000000000003</v>
      </c>
      <c r="BH1571" s="25">
        <v>0</v>
      </c>
      <c r="BI1571" s="25">
        <v>6.5100000000000007</v>
      </c>
      <c r="BJ1571" s="25">
        <v>18.600000000000001</v>
      </c>
      <c r="BK1571" s="25">
        <v>11.16</v>
      </c>
      <c r="BL1571" s="25">
        <v>24.18</v>
      </c>
      <c r="BM1571" s="25">
        <v>15.81</v>
      </c>
      <c r="BN1571" s="25">
        <v>9.3000000000000007</v>
      </c>
      <c r="BO1571" t="s">
        <v>40</v>
      </c>
    </row>
    <row r="1572" spans="1:67" x14ac:dyDescent="0.25">
      <c r="A1572" s="6">
        <v>45254</v>
      </c>
      <c r="B1572" t="s">
        <v>17</v>
      </c>
      <c r="C1572">
        <v>24</v>
      </c>
      <c r="D1572">
        <f t="shared" si="165"/>
        <v>414.78000000000014</v>
      </c>
      <c r="E1572">
        <f t="shared" si="166"/>
        <v>90.210000000000008</v>
      </c>
      <c r="F1572">
        <f t="shared" si="167"/>
        <v>172.98000000000002</v>
      </c>
      <c r="G1572">
        <f t="shared" si="168"/>
        <v>106.95000000000002</v>
      </c>
      <c r="H1572">
        <f t="shared" si="169"/>
        <v>44.640000000000022</v>
      </c>
      <c r="I1572">
        <v>1</v>
      </c>
      <c r="J1572" s="22">
        <v>0.74400000000000011</v>
      </c>
      <c r="K1572" s="22">
        <v>0.15810000000000002</v>
      </c>
      <c r="L1572" s="22">
        <v>0.72540000000000004</v>
      </c>
      <c r="M1572" s="22">
        <v>0.76260000000000006</v>
      </c>
      <c r="N1572" s="22">
        <v>0.66959999999999997</v>
      </c>
      <c r="O1572" s="24">
        <v>0.53010000000000013</v>
      </c>
      <c r="P1572" s="24">
        <v>0.58590000000000009</v>
      </c>
      <c r="Q1572" s="24">
        <v>0.73470000000000002</v>
      </c>
      <c r="R1572" s="24">
        <v>0.90210000000000001</v>
      </c>
      <c r="S1572" s="24">
        <v>0.64170000000000005</v>
      </c>
      <c r="T1572" s="24">
        <v>0.26040000000000002</v>
      </c>
      <c r="U1572" s="24">
        <v>0.45569999999999999</v>
      </c>
      <c r="V1572" s="24">
        <v>0.86490000000000011</v>
      </c>
      <c r="W1572" s="24">
        <v>0.68820000000000003</v>
      </c>
      <c r="X1572" s="24">
        <v>9.3000000000000013E-2</v>
      </c>
      <c r="Y1572" s="24">
        <v>0.88350000000000006</v>
      </c>
      <c r="Z1572" s="24">
        <v>0.68820000000000003</v>
      </c>
      <c r="AA1572" s="25">
        <v>27.900000000000002</v>
      </c>
      <c r="AB1572" s="25">
        <v>0</v>
      </c>
      <c r="AC1572" s="25">
        <v>5.58</v>
      </c>
      <c r="AD1572" s="25">
        <v>14.88</v>
      </c>
      <c r="AE1572" s="25">
        <v>0</v>
      </c>
      <c r="AF1572" s="25">
        <v>12.09</v>
      </c>
      <c r="AG1572" s="25">
        <v>35.340000000000003</v>
      </c>
      <c r="AH1572" s="25">
        <v>45.57</v>
      </c>
      <c r="AI1572" s="25">
        <v>5.58</v>
      </c>
      <c r="AJ1572" s="25">
        <v>26.040000000000003</v>
      </c>
      <c r="AK1572" s="25">
        <v>9.3000000000001055</v>
      </c>
      <c r="AL1572" s="25">
        <v>0</v>
      </c>
      <c r="AM1572" s="25">
        <v>14.88</v>
      </c>
      <c r="AN1572" s="25">
        <v>0</v>
      </c>
      <c r="AO1572" s="25">
        <v>2.79</v>
      </c>
      <c r="AP1572" s="25">
        <v>3.72</v>
      </c>
      <c r="AQ1572" s="25">
        <v>5.58</v>
      </c>
      <c r="AR1572" s="25">
        <v>9.3000000000000007</v>
      </c>
      <c r="AS1572" s="25">
        <v>8.3700000000000276</v>
      </c>
      <c r="AT1572" s="25">
        <v>0</v>
      </c>
      <c r="AU1572" s="25">
        <v>9.3000000000000007</v>
      </c>
      <c r="AV1572" s="25">
        <v>0</v>
      </c>
      <c r="AW1572" s="25">
        <v>5.58</v>
      </c>
      <c r="AX1572" s="25">
        <v>31.62</v>
      </c>
      <c r="AY1572" s="25">
        <v>4.6500000000000004</v>
      </c>
      <c r="AZ1572" s="25">
        <v>2.79</v>
      </c>
      <c r="BA1572" s="25">
        <v>13.950000000000001</v>
      </c>
      <c r="BB1572" s="25">
        <v>12.09</v>
      </c>
      <c r="BC1572" s="25">
        <v>0.93</v>
      </c>
      <c r="BD1572" s="25">
        <v>26.040000000000003</v>
      </c>
      <c r="BE1572" s="25">
        <v>0</v>
      </c>
      <c r="BF1572" s="25">
        <v>8.370000000000001</v>
      </c>
      <c r="BG1572" s="25">
        <v>0</v>
      </c>
      <c r="BH1572" s="25">
        <v>17.670000000000002</v>
      </c>
      <c r="BI1572" s="25">
        <v>0</v>
      </c>
      <c r="BJ1572" s="25">
        <v>0</v>
      </c>
      <c r="BK1572" s="25">
        <v>6.5100000000000007</v>
      </c>
      <c r="BL1572" s="25">
        <v>2.79</v>
      </c>
      <c r="BM1572" s="25">
        <v>29.76</v>
      </c>
      <c r="BN1572" s="25">
        <v>25.110000000000003</v>
      </c>
      <c r="BO1572" t="s">
        <v>40</v>
      </c>
    </row>
    <row r="1573" spans="1:67" x14ac:dyDescent="0.25">
      <c r="A1573" s="6">
        <v>45255</v>
      </c>
      <c r="B1573" t="s">
        <v>17</v>
      </c>
      <c r="C1573">
        <v>25</v>
      </c>
      <c r="D1573">
        <f t="shared" si="165"/>
        <v>500.34000000000009</v>
      </c>
      <c r="E1573">
        <f t="shared" si="166"/>
        <v>99.510000000000019</v>
      </c>
      <c r="F1573">
        <f t="shared" si="167"/>
        <v>178.56</v>
      </c>
      <c r="G1573">
        <f t="shared" si="168"/>
        <v>56.73</v>
      </c>
      <c r="H1573">
        <f t="shared" si="169"/>
        <v>165.54000000000002</v>
      </c>
      <c r="I1573">
        <v>0</v>
      </c>
      <c r="J1573" s="22">
        <v>0.53939999999999999</v>
      </c>
      <c r="K1573" s="22">
        <v>0.75330000000000008</v>
      </c>
      <c r="L1573" s="22">
        <v>0.83700000000000008</v>
      </c>
      <c r="M1573" s="22">
        <v>0.76260000000000006</v>
      </c>
      <c r="N1573" s="22">
        <v>0.83700000000000008</v>
      </c>
      <c r="O1573" s="24">
        <v>0.88350000000000006</v>
      </c>
      <c r="P1573" s="24">
        <v>0.70680000000000009</v>
      </c>
      <c r="Q1573" s="24">
        <v>0.68820000000000003</v>
      </c>
      <c r="R1573" s="24">
        <v>0.59520000000000006</v>
      </c>
      <c r="S1573" s="24">
        <v>0.55800000000000005</v>
      </c>
      <c r="T1573" s="24">
        <v>0.69750000000000001</v>
      </c>
      <c r="U1573" s="24">
        <v>0.70680000000000009</v>
      </c>
      <c r="V1573" s="24">
        <v>0.91139999999999999</v>
      </c>
      <c r="W1573" s="24">
        <v>0.92070000000000007</v>
      </c>
      <c r="X1573" s="24">
        <v>0.93</v>
      </c>
      <c r="Y1573" s="24">
        <v>0.85560000000000003</v>
      </c>
      <c r="Z1573" s="24">
        <v>0.80910000000000004</v>
      </c>
      <c r="AA1573" s="25">
        <v>19.53</v>
      </c>
      <c r="AB1573" s="25">
        <v>13.950000000000001</v>
      </c>
      <c r="AC1573" s="25">
        <v>25.110000000000003</v>
      </c>
      <c r="AD1573" s="25">
        <v>22.32</v>
      </c>
      <c r="AE1573" s="25">
        <v>5.58</v>
      </c>
      <c r="AF1573" s="25">
        <v>31.62</v>
      </c>
      <c r="AG1573" s="25">
        <v>0</v>
      </c>
      <c r="AH1573" s="25">
        <v>0</v>
      </c>
      <c r="AI1573" s="25">
        <v>29.76</v>
      </c>
      <c r="AJ1573" s="25">
        <v>30.69</v>
      </c>
      <c r="AK1573" s="25">
        <v>0</v>
      </c>
      <c r="AL1573" s="25">
        <v>15.81</v>
      </c>
      <c r="AM1573" s="25">
        <v>16.740000000000002</v>
      </c>
      <c r="AN1573" s="25">
        <v>25.110000000000003</v>
      </c>
      <c r="AO1573" s="25">
        <v>21.39</v>
      </c>
      <c r="AP1573" s="25">
        <v>14.88</v>
      </c>
      <c r="AQ1573" s="25">
        <v>20.46</v>
      </c>
      <c r="AR1573" s="25">
        <v>0</v>
      </c>
      <c r="AS1573" s="25">
        <v>15.81</v>
      </c>
      <c r="AT1573" s="25">
        <v>35.340000000000003</v>
      </c>
      <c r="AU1573" s="25">
        <v>7.44</v>
      </c>
      <c r="AV1573" s="25">
        <v>2.79</v>
      </c>
      <c r="AW1573" s="25">
        <v>15.81</v>
      </c>
      <c r="AX1573" s="25">
        <v>3.72</v>
      </c>
      <c r="AY1573" s="25">
        <v>9.3000000000000007</v>
      </c>
      <c r="AZ1573" s="25">
        <v>4.6500000000000004</v>
      </c>
      <c r="BA1573" s="25">
        <v>1.86</v>
      </c>
      <c r="BB1573" s="25">
        <v>6.5100000000000007</v>
      </c>
      <c r="BC1573" s="25">
        <v>0</v>
      </c>
      <c r="BD1573" s="25">
        <v>4.6500000000000004</v>
      </c>
      <c r="BE1573" s="25">
        <v>22.32</v>
      </c>
      <c r="BF1573" s="25">
        <v>16.740000000000002</v>
      </c>
      <c r="BG1573" s="25">
        <v>13.020000000000001</v>
      </c>
      <c r="BH1573" s="25">
        <v>9.3000000000000007</v>
      </c>
      <c r="BI1573" s="25">
        <v>10.23</v>
      </c>
      <c r="BJ1573" s="25">
        <v>0</v>
      </c>
      <c r="BK1573" s="25">
        <v>8.370000000000001</v>
      </c>
      <c r="BL1573" s="25">
        <v>11.16</v>
      </c>
      <c r="BM1573" s="25">
        <v>6.5100000000000007</v>
      </c>
      <c r="BN1573" s="25">
        <v>1.86</v>
      </c>
      <c r="BO1573" t="s">
        <v>40</v>
      </c>
    </row>
    <row r="1574" spans="1:67" x14ac:dyDescent="0.25">
      <c r="A1574" s="6">
        <v>45256</v>
      </c>
      <c r="B1574" t="s">
        <v>17</v>
      </c>
      <c r="C1574">
        <v>26</v>
      </c>
      <c r="D1574">
        <f t="shared" si="165"/>
        <v>476.16000000000008</v>
      </c>
      <c r="E1574">
        <f t="shared" si="166"/>
        <v>141.35999999999999</v>
      </c>
      <c r="F1574">
        <f t="shared" si="167"/>
        <v>145.08000000000004</v>
      </c>
      <c r="G1574">
        <f t="shared" si="168"/>
        <v>75.33</v>
      </c>
      <c r="H1574">
        <f t="shared" si="169"/>
        <v>114.39000000000001</v>
      </c>
      <c r="I1574">
        <v>0</v>
      </c>
      <c r="J1574" s="22">
        <v>0.44640000000000002</v>
      </c>
      <c r="K1574" s="22">
        <v>0.58590000000000009</v>
      </c>
      <c r="L1574" s="22">
        <v>0.72540000000000004</v>
      </c>
      <c r="M1574" s="22">
        <v>0.74400000000000011</v>
      </c>
      <c r="N1574" s="22">
        <v>0.87420000000000009</v>
      </c>
      <c r="O1574" s="24">
        <v>0.89280000000000004</v>
      </c>
      <c r="P1574" s="24">
        <v>0.49290000000000006</v>
      </c>
      <c r="Q1574" s="24">
        <v>0.80910000000000004</v>
      </c>
      <c r="R1574" s="24">
        <v>0.67890000000000006</v>
      </c>
      <c r="S1574" s="24">
        <v>0.43710000000000004</v>
      </c>
      <c r="T1574" s="24">
        <v>0.65100000000000013</v>
      </c>
      <c r="U1574" s="24">
        <v>0.37200000000000005</v>
      </c>
      <c r="V1574" s="24">
        <v>0.3906</v>
      </c>
      <c r="W1574" s="24">
        <v>0.86490000000000011</v>
      </c>
      <c r="X1574" s="24">
        <v>0.91139999999999999</v>
      </c>
      <c r="Y1574" s="24">
        <v>0.92070000000000007</v>
      </c>
      <c r="Z1574" s="24">
        <v>0.83700000000000008</v>
      </c>
      <c r="AA1574" s="25">
        <v>8.370000000000001</v>
      </c>
      <c r="AB1574" s="25">
        <v>0</v>
      </c>
      <c r="AC1574" s="25">
        <v>38.130000000000003</v>
      </c>
      <c r="AD1574" s="25">
        <v>8.370000000000001</v>
      </c>
      <c r="AE1574" s="25">
        <v>8.370000000000001</v>
      </c>
      <c r="AF1574" s="25">
        <v>15.81</v>
      </c>
      <c r="AG1574" s="25">
        <v>32.550000000000004</v>
      </c>
      <c r="AH1574" s="25">
        <v>25.110000000000003</v>
      </c>
      <c r="AI1574" s="25">
        <v>5.58</v>
      </c>
      <c r="AJ1574" s="25">
        <v>2.79</v>
      </c>
      <c r="AK1574" s="25">
        <v>30.69</v>
      </c>
      <c r="AL1574" s="25">
        <v>19.53</v>
      </c>
      <c r="AM1574" s="25">
        <v>0</v>
      </c>
      <c r="AN1574" s="25">
        <v>38.130000000000003</v>
      </c>
      <c r="AO1574" s="25">
        <v>0</v>
      </c>
      <c r="AP1574" s="25">
        <v>10.23</v>
      </c>
      <c r="AQ1574" s="25">
        <v>0.93</v>
      </c>
      <c r="AR1574" s="25">
        <v>37.200000000000003</v>
      </c>
      <c r="AS1574" s="25">
        <v>0</v>
      </c>
      <c r="AT1574" s="25">
        <v>8.370000000000001</v>
      </c>
      <c r="AU1574" s="25">
        <v>0</v>
      </c>
      <c r="AV1574" s="25">
        <v>0</v>
      </c>
      <c r="AW1574" s="25">
        <v>0</v>
      </c>
      <c r="AX1574" s="25">
        <v>0</v>
      </c>
      <c r="AY1574" s="25">
        <v>2.79</v>
      </c>
      <c r="AZ1574" s="25">
        <v>22.32</v>
      </c>
      <c r="BA1574" s="25">
        <v>35.340000000000003</v>
      </c>
      <c r="BB1574" s="25">
        <v>1.86</v>
      </c>
      <c r="BC1574" s="25">
        <v>1.86</v>
      </c>
      <c r="BD1574" s="25">
        <v>11.16</v>
      </c>
      <c r="BE1574" s="25">
        <v>0</v>
      </c>
      <c r="BF1574" s="25">
        <v>5.58</v>
      </c>
      <c r="BG1574" s="25">
        <v>19.53</v>
      </c>
      <c r="BH1574" s="25">
        <v>7.44</v>
      </c>
      <c r="BI1574" s="25">
        <v>48.36</v>
      </c>
      <c r="BJ1574" s="25">
        <v>14.88</v>
      </c>
      <c r="BK1574" s="25">
        <v>13.020000000000001</v>
      </c>
      <c r="BL1574" s="25">
        <v>16.740000000000002</v>
      </c>
      <c r="BM1574" s="25">
        <v>5.58</v>
      </c>
      <c r="BN1574" s="25">
        <v>10.23</v>
      </c>
      <c r="BO1574" t="s">
        <v>40</v>
      </c>
    </row>
    <row r="1575" spans="1:67" x14ac:dyDescent="0.25">
      <c r="A1575" s="6">
        <v>45257</v>
      </c>
      <c r="B1575" t="s">
        <v>17</v>
      </c>
      <c r="C1575">
        <v>27</v>
      </c>
      <c r="D1575">
        <f t="shared" si="165"/>
        <v>420.36</v>
      </c>
      <c r="E1575">
        <f t="shared" si="166"/>
        <v>235.29</v>
      </c>
      <c r="F1575">
        <f t="shared" si="167"/>
        <v>85.56</v>
      </c>
      <c r="G1575">
        <f t="shared" si="168"/>
        <v>56.730000000000004</v>
      </c>
      <c r="H1575">
        <f t="shared" si="169"/>
        <v>42.78</v>
      </c>
      <c r="I1575">
        <v>0</v>
      </c>
      <c r="J1575" s="22">
        <v>0.46500000000000002</v>
      </c>
      <c r="K1575" s="22">
        <v>0.61380000000000001</v>
      </c>
      <c r="L1575" s="22">
        <v>0.70680000000000009</v>
      </c>
      <c r="M1575" s="22">
        <v>0.64170000000000005</v>
      </c>
      <c r="N1575" s="22">
        <v>0.79049999999999998</v>
      </c>
      <c r="O1575" s="24">
        <v>0.76260000000000006</v>
      </c>
      <c r="P1575" s="24">
        <v>0.64170000000000005</v>
      </c>
      <c r="Q1575" s="24">
        <v>0.63240000000000007</v>
      </c>
      <c r="R1575" s="24">
        <v>0.76260000000000006</v>
      </c>
      <c r="S1575" s="24">
        <v>0.63240000000000007</v>
      </c>
      <c r="T1575" s="24">
        <v>0.91139999999999999</v>
      </c>
      <c r="U1575" s="24">
        <v>0.37200000000000005</v>
      </c>
      <c r="V1575" s="24">
        <v>0.91139999999999999</v>
      </c>
      <c r="W1575" s="24">
        <v>0.79980000000000007</v>
      </c>
      <c r="X1575" s="24">
        <v>0.91139999999999999</v>
      </c>
      <c r="Y1575" s="24">
        <v>0.34410000000000002</v>
      </c>
      <c r="Z1575" s="24">
        <v>0.75330000000000008</v>
      </c>
      <c r="AA1575" s="25">
        <v>4.6500000000000004</v>
      </c>
      <c r="AB1575" s="25">
        <v>8.370000000000001</v>
      </c>
      <c r="AC1575" s="25">
        <v>12.09</v>
      </c>
      <c r="AD1575" s="25">
        <v>0</v>
      </c>
      <c r="AE1575" s="25">
        <v>40.92</v>
      </c>
      <c r="AF1575" s="25">
        <v>0</v>
      </c>
      <c r="AG1575" s="25">
        <v>6.5100000000000007</v>
      </c>
      <c r="AH1575" s="25">
        <v>0</v>
      </c>
      <c r="AI1575" s="25">
        <v>13.020000000000001</v>
      </c>
      <c r="AJ1575" s="25">
        <v>0</v>
      </c>
      <c r="AK1575" s="25">
        <v>16.740000000000002</v>
      </c>
      <c r="AL1575" s="25">
        <v>2.79</v>
      </c>
      <c r="AM1575" s="25">
        <v>0.93</v>
      </c>
      <c r="AN1575" s="25">
        <v>1.86</v>
      </c>
      <c r="AO1575" s="25">
        <v>0</v>
      </c>
      <c r="AP1575" s="25">
        <v>22.32</v>
      </c>
      <c r="AQ1575" s="25">
        <v>13.950000000000001</v>
      </c>
      <c r="AR1575" s="25">
        <v>0.93</v>
      </c>
      <c r="AS1575" s="25">
        <v>0</v>
      </c>
      <c r="AT1575" s="25">
        <v>0</v>
      </c>
      <c r="AU1575" s="25">
        <v>11.16</v>
      </c>
      <c r="AV1575" s="25">
        <v>0</v>
      </c>
      <c r="AW1575" s="25">
        <v>0.93</v>
      </c>
      <c r="AX1575" s="25">
        <v>12.09</v>
      </c>
      <c r="AY1575" s="25">
        <v>0</v>
      </c>
      <c r="AZ1575" s="25">
        <v>11.16</v>
      </c>
      <c r="BA1575" s="25">
        <v>4.6500000000000004</v>
      </c>
      <c r="BB1575" s="25">
        <v>0</v>
      </c>
      <c r="BC1575" s="25">
        <v>16.740000000000002</v>
      </c>
      <c r="BD1575" s="25">
        <v>0</v>
      </c>
      <c r="BE1575" s="25">
        <v>31.62</v>
      </c>
      <c r="BF1575" s="25">
        <v>2.79</v>
      </c>
      <c r="BG1575" s="25">
        <v>32.550000000000004</v>
      </c>
      <c r="BH1575" s="25">
        <v>8.370000000000001</v>
      </c>
      <c r="BI1575" s="25">
        <v>15.81</v>
      </c>
      <c r="BJ1575" s="25">
        <v>39.06</v>
      </c>
      <c r="BK1575" s="25">
        <v>6.5100000000000007</v>
      </c>
      <c r="BL1575" s="25">
        <v>40.92</v>
      </c>
      <c r="BM1575" s="25">
        <v>57.660000000000004</v>
      </c>
      <c r="BN1575" s="25">
        <v>0</v>
      </c>
      <c r="BO1575" t="s">
        <v>40</v>
      </c>
    </row>
    <row r="1576" spans="1:67" x14ac:dyDescent="0.25">
      <c r="A1576" s="6">
        <v>45258</v>
      </c>
      <c r="B1576" t="s">
        <v>17</v>
      </c>
      <c r="C1576">
        <v>28</v>
      </c>
      <c r="D1576">
        <f t="shared" si="165"/>
        <v>653.79000000000019</v>
      </c>
      <c r="E1576">
        <f t="shared" si="166"/>
        <v>135.78000000000003</v>
      </c>
      <c r="F1576">
        <f t="shared" si="167"/>
        <v>154.38</v>
      </c>
      <c r="G1576">
        <f t="shared" si="168"/>
        <v>233.43000000000012</v>
      </c>
      <c r="H1576">
        <f t="shared" si="169"/>
        <v>130.20000000000002</v>
      </c>
      <c r="I1576">
        <v>0</v>
      </c>
      <c r="J1576" s="22">
        <v>0.23250000000000001</v>
      </c>
      <c r="K1576" s="22">
        <v>0.84630000000000005</v>
      </c>
      <c r="L1576" s="22">
        <v>0.66959999999999997</v>
      </c>
      <c r="M1576" s="22">
        <v>0.6231000000000001</v>
      </c>
      <c r="N1576" s="22">
        <v>0.88350000000000006</v>
      </c>
      <c r="O1576" s="24">
        <v>0.55800000000000005</v>
      </c>
      <c r="P1576" s="24">
        <v>0.56730000000000003</v>
      </c>
      <c r="Q1576" s="24">
        <v>0.64170000000000005</v>
      </c>
      <c r="R1576" s="24">
        <v>0.79049999999999998</v>
      </c>
      <c r="S1576" s="24">
        <v>0.66959999999999997</v>
      </c>
      <c r="T1576" s="24">
        <v>0.55800000000000005</v>
      </c>
      <c r="U1576" s="24">
        <v>0.89280000000000004</v>
      </c>
      <c r="V1576" s="24">
        <v>0.74400000000000011</v>
      </c>
      <c r="W1576" s="24">
        <v>0.79980000000000007</v>
      </c>
      <c r="X1576" s="24">
        <v>0.75330000000000008</v>
      </c>
      <c r="Y1576" s="24">
        <v>0.47430000000000005</v>
      </c>
      <c r="Z1576" s="24">
        <v>0.77190000000000014</v>
      </c>
      <c r="AA1576" s="25">
        <v>8.370000000000001</v>
      </c>
      <c r="AB1576" s="25">
        <v>24.18</v>
      </c>
      <c r="AC1576" s="25">
        <v>11.16</v>
      </c>
      <c r="AD1576" s="25">
        <v>22.32</v>
      </c>
      <c r="AE1576" s="25">
        <v>0</v>
      </c>
      <c r="AF1576" s="25">
        <v>33.480000000000004</v>
      </c>
      <c r="AG1576" s="25">
        <v>10.23</v>
      </c>
      <c r="AH1576" s="25">
        <v>8.370000000000001</v>
      </c>
      <c r="AI1576" s="25">
        <v>10.23</v>
      </c>
      <c r="AJ1576" s="25">
        <v>26.040000000000003</v>
      </c>
      <c r="AK1576" s="25">
        <v>6.5100000000000007</v>
      </c>
      <c r="AL1576" s="25">
        <v>0</v>
      </c>
      <c r="AM1576" s="25">
        <v>0</v>
      </c>
      <c r="AN1576" s="25">
        <v>39.06</v>
      </c>
      <c r="AO1576" s="25">
        <v>16.740000000000002</v>
      </c>
      <c r="AP1576" s="25">
        <v>0</v>
      </c>
      <c r="AQ1576" s="25">
        <v>35.340000000000003</v>
      </c>
      <c r="AR1576" s="25">
        <v>4.6500000000000004</v>
      </c>
      <c r="AS1576" s="25">
        <v>29.76</v>
      </c>
      <c r="AT1576" s="25">
        <v>4.6500000000000004</v>
      </c>
      <c r="AU1576" s="25">
        <v>30.69</v>
      </c>
      <c r="AV1576" s="25">
        <v>0</v>
      </c>
      <c r="AW1576" s="25">
        <v>10.23</v>
      </c>
      <c r="AX1576" s="25">
        <v>51.150000000000006</v>
      </c>
      <c r="AY1576" s="25">
        <v>32.550000000000004</v>
      </c>
      <c r="AZ1576" s="25">
        <v>31.62</v>
      </c>
      <c r="BA1576" s="25">
        <v>27.900000000000002</v>
      </c>
      <c r="BB1576" s="25">
        <v>8.370000000000001</v>
      </c>
      <c r="BC1576" s="25">
        <v>24.180000000000106</v>
      </c>
      <c r="BD1576" s="25">
        <v>16.740000000000002</v>
      </c>
      <c r="BE1576" s="25">
        <v>23.25</v>
      </c>
      <c r="BF1576" s="25">
        <v>26.040000000000003</v>
      </c>
      <c r="BG1576" s="25">
        <v>10.23</v>
      </c>
      <c r="BH1576" s="25">
        <v>5.58</v>
      </c>
      <c r="BI1576" s="25">
        <v>0</v>
      </c>
      <c r="BJ1576" s="25">
        <v>0.93</v>
      </c>
      <c r="BK1576" s="25">
        <v>27.900000000000002</v>
      </c>
      <c r="BL1576" s="25">
        <v>9.3000000000000007</v>
      </c>
      <c r="BM1576" s="25">
        <v>2.79</v>
      </c>
      <c r="BN1576" s="25">
        <v>29.76</v>
      </c>
      <c r="BO1576" t="s">
        <v>40</v>
      </c>
    </row>
    <row r="1577" spans="1:67" x14ac:dyDescent="0.25">
      <c r="A1577" s="6">
        <v>45259</v>
      </c>
      <c r="B1577" t="s">
        <v>17</v>
      </c>
      <c r="C1577">
        <v>29</v>
      </c>
      <c r="D1577">
        <f t="shared" si="165"/>
        <v>429.66</v>
      </c>
      <c r="E1577">
        <f t="shared" si="166"/>
        <v>120.9</v>
      </c>
      <c r="F1577">
        <f t="shared" si="167"/>
        <v>100.44</v>
      </c>
      <c r="G1577">
        <f t="shared" si="168"/>
        <v>139.5</v>
      </c>
      <c r="H1577">
        <f t="shared" si="169"/>
        <v>68.820000000000007</v>
      </c>
      <c r="I1577">
        <v>0</v>
      </c>
      <c r="J1577" s="22">
        <v>0.91139999999999999</v>
      </c>
      <c r="K1577" s="22">
        <v>0.75330000000000008</v>
      </c>
      <c r="L1577" s="22">
        <v>0.74400000000000011</v>
      </c>
      <c r="M1577" s="22">
        <v>0.87420000000000009</v>
      </c>
      <c r="N1577" s="22">
        <v>0.90210000000000001</v>
      </c>
      <c r="O1577" s="24">
        <v>0.53939999999999999</v>
      </c>
      <c r="P1577" s="24">
        <v>0.5766</v>
      </c>
      <c r="Q1577" s="24">
        <v>0.6603</v>
      </c>
      <c r="R1577" s="24">
        <v>0.55800000000000005</v>
      </c>
      <c r="S1577" s="24">
        <v>0.71610000000000007</v>
      </c>
      <c r="T1577" s="24">
        <v>0.73470000000000002</v>
      </c>
      <c r="U1577" s="24">
        <v>0.66959999999999997</v>
      </c>
      <c r="V1577" s="24">
        <v>0.90210000000000001</v>
      </c>
      <c r="W1577" s="24">
        <v>0.8277000000000001</v>
      </c>
      <c r="X1577" s="24">
        <v>0.93</v>
      </c>
      <c r="Y1577" s="24">
        <v>0.92070000000000007</v>
      </c>
      <c r="Z1577" s="24">
        <v>0.39990000000000003</v>
      </c>
      <c r="AA1577" s="25">
        <v>13.020000000000001</v>
      </c>
      <c r="AB1577" s="25">
        <v>26.970000000000002</v>
      </c>
      <c r="AC1577" s="25">
        <v>2.79</v>
      </c>
      <c r="AD1577" s="25">
        <v>0</v>
      </c>
      <c r="AE1577" s="25">
        <v>0</v>
      </c>
      <c r="AF1577" s="25">
        <v>20.46</v>
      </c>
      <c r="AG1577" s="25">
        <v>12.09</v>
      </c>
      <c r="AH1577" s="25">
        <v>0</v>
      </c>
      <c r="AI1577" s="25">
        <v>16.740000000000002</v>
      </c>
      <c r="AJ1577" s="25">
        <v>8.370000000000001</v>
      </c>
      <c r="AK1577" s="25">
        <v>7.44</v>
      </c>
      <c r="AL1577" s="25">
        <v>33.480000000000004</v>
      </c>
      <c r="AM1577" s="25">
        <v>0</v>
      </c>
      <c r="AN1577" s="25">
        <v>0</v>
      </c>
      <c r="AO1577" s="25">
        <v>21.39</v>
      </c>
      <c r="AP1577" s="25">
        <v>4.6500000000000004</v>
      </c>
      <c r="AQ1577" s="25">
        <v>0</v>
      </c>
      <c r="AR1577" s="25">
        <v>5.58</v>
      </c>
      <c r="AS1577" s="25">
        <v>0</v>
      </c>
      <c r="AT1577" s="25">
        <v>3.72</v>
      </c>
      <c r="AU1577" s="25">
        <v>0</v>
      </c>
      <c r="AV1577" s="25">
        <v>18.600000000000001</v>
      </c>
      <c r="AW1577" s="25">
        <v>12.09</v>
      </c>
      <c r="AX1577" s="25">
        <v>36.270000000000003</v>
      </c>
      <c r="AY1577" s="25">
        <v>13.020000000000001</v>
      </c>
      <c r="AZ1577" s="25">
        <v>26.970000000000002</v>
      </c>
      <c r="BA1577" s="25">
        <v>2.79</v>
      </c>
      <c r="BB1577" s="25">
        <v>0</v>
      </c>
      <c r="BC1577" s="25">
        <v>9.3000000000000007</v>
      </c>
      <c r="BD1577" s="25">
        <v>20.46</v>
      </c>
      <c r="BE1577" s="25">
        <v>37.200000000000003</v>
      </c>
      <c r="BF1577" s="25">
        <v>0</v>
      </c>
      <c r="BG1577" s="25">
        <v>20.46</v>
      </c>
      <c r="BH1577" s="25">
        <v>0</v>
      </c>
      <c r="BI1577" s="25">
        <v>0</v>
      </c>
      <c r="BJ1577" s="25">
        <v>26.040000000000003</v>
      </c>
      <c r="BK1577" s="25">
        <v>0</v>
      </c>
      <c r="BL1577" s="25">
        <v>25.110000000000003</v>
      </c>
      <c r="BM1577" s="25">
        <v>12.09</v>
      </c>
      <c r="BN1577" s="25">
        <v>0</v>
      </c>
      <c r="BO1577" t="s">
        <v>40</v>
      </c>
    </row>
    <row r="1578" spans="1:67" x14ac:dyDescent="0.25">
      <c r="A1578" s="6">
        <v>45260</v>
      </c>
      <c r="B1578" t="s">
        <v>17</v>
      </c>
      <c r="C1578">
        <v>30</v>
      </c>
      <c r="D1578">
        <f t="shared" si="165"/>
        <v>476.16000000000008</v>
      </c>
      <c r="E1578">
        <f t="shared" si="166"/>
        <v>125.55000000000001</v>
      </c>
      <c r="F1578">
        <f t="shared" si="167"/>
        <v>87.42</v>
      </c>
      <c r="G1578">
        <f t="shared" si="168"/>
        <v>126.47999999999999</v>
      </c>
      <c r="H1578">
        <f t="shared" si="169"/>
        <v>136.71</v>
      </c>
      <c r="I1578">
        <v>0</v>
      </c>
      <c r="J1578" s="22">
        <v>0.23250000000000001</v>
      </c>
      <c r="K1578" s="22">
        <v>0.61380000000000001</v>
      </c>
      <c r="L1578" s="22">
        <v>0.68820000000000003</v>
      </c>
      <c r="M1578" s="22">
        <v>0.37200000000000005</v>
      </c>
      <c r="N1578" s="22">
        <v>0.14880000000000002</v>
      </c>
      <c r="O1578" s="24">
        <v>0.58590000000000009</v>
      </c>
      <c r="P1578" s="24">
        <v>0.68820000000000003</v>
      </c>
      <c r="Q1578" s="24">
        <v>0.68820000000000003</v>
      </c>
      <c r="R1578" s="24">
        <v>0.90210000000000001</v>
      </c>
      <c r="S1578" s="24">
        <v>0.63240000000000007</v>
      </c>
      <c r="T1578" s="24">
        <v>0.58590000000000009</v>
      </c>
      <c r="U1578" s="24">
        <v>0.74400000000000011</v>
      </c>
      <c r="V1578" s="24">
        <v>0.79980000000000007</v>
      </c>
      <c r="W1578" s="24">
        <v>0.83700000000000008</v>
      </c>
      <c r="X1578" s="24">
        <v>0.34410000000000002</v>
      </c>
      <c r="Y1578" s="24">
        <v>0.88350000000000006</v>
      </c>
      <c r="Z1578" s="24">
        <v>0.83700000000000008</v>
      </c>
      <c r="AA1578" s="25">
        <v>14.88</v>
      </c>
      <c r="AB1578" s="25">
        <v>35.340000000000003</v>
      </c>
      <c r="AC1578" s="25">
        <v>0</v>
      </c>
      <c r="AD1578" s="25">
        <v>8.370000000000001</v>
      </c>
      <c r="AE1578" s="25">
        <v>11.16</v>
      </c>
      <c r="AF1578" s="25">
        <v>7.44</v>
      </c>
      <c r="AG1578" s="25">
        <v>3.72</v>
      </c>
      <c r="AH1578" s="25">
        <v>0</v>
      </c>
      <c r="AI1578" s="25">
        <v>0</v>
      </c>
      <c r="AJ1578" s="25">
        <v>6.5100000000000007</v>
      </c>
      <c r="AK1578" s="25">
        <v>1.86</v>
      </c>
      <c r="AL1578" s="25">
        <v>0</v>
      </c>
      <c r="AM1578" s="25">
        <v>15.81</v>
      </c>
      <c r="AN1578" s="25">
        <v>39.06</v>
      </c>
      <c r="AO1578" s="25">
        <v>5.58</v>
      </c>
      <c r="AP1578" s="25">
        <v>13.950000000000001</v>
      </c>
      <c r="AQ1578" s="25">
        <v>26.040000000000003</v>
      </c>
      <c r="AR1578" s="25">
        <v>17.670000000000002</v>
      </c>
      <c r="AS1578" s="25">
        <v>0</v>
      </c>
      <c r="AT1578" s="25">
        <v>18.600000000000001</v>
      </c>
      <c r="AU1578" s="25">
        <v>33.480000000000004</v>
      </c>
      <c r="AV1578" s="25">
        <v>16.740000000000002</v>
      </c>
      <c r="AW1578" s="25">
        <v>7.44</v>
      </c>
      <c r="AX1578" s="25">
        <v>2.79</v>
      </c>
      <c r="AY1578" s="25">
        <v>0</v>
      </c>
      <c r="AZ1578" s="25">
        <v>0</v>
      </c>
      <c r="BA1578" s="25">
        <v>1.86</v>
      </c>
      <c r="BB1578" s="25">
        <v>3.72</v>
      </c>
      <c r="BC1578" s="25">
        <v>38.130000000000003</v>
      </c>
      <c r="BD1578" s="25">
        <v>22.32</v>
      </c>
      <c r="BE1578" s="25">
        <v>0</v>
      </c>
      <c r="BF1578" s="25">
        <v>17.670000000000002</v>
      </c>
      <c r="BG1578" s="25">
        <v>19.53</v>
      </c>
      <c r="BH1578" s="25">
        <v>8.370000000000001</v>
      </c>
      <c r="BI1578" s="25">
        <v>5.58</v>
      </c>
      <c r="BJ1578" s="25">
        <v>6.5100000000000007</v>
      </c>
      <c r="BK1578" s="25">
        <v>0</v>
      </c>
      <c r="BL1578" s="25">
        <v>31.62</v>
      </c>
      <c r="BM1578" s="25">
        <v>2.79</v>
      </c>
      <c r="BN1578" s="25">
        <v>33.480000000000004</v>
      </c>
      <c r="BO1578" t="s">
        <v>40</v>
      </c>
    </row>
    <row r="1579" spans="1:67" x14ac:dyDescent="0.25">
      <c r="B1579" t="s">
        <v>18</v>
      </c>
      <c r="C1579">
        <v>0.01</v>
      </c>
      <c r="D1579">
        <f t="shared" si="165"/>
        <v>0</v>
      </c>
      <c r="E1579">
        <v>0</v>
      </c>
      <c r="F1579">
        <v>0</v>
      </c>
      <c r="G1579">
        <v>0</v>
      </c>
      <c r="H1579">
        <v>0</v>
      </c>
      <c r="I1579">
        <v>0</v>
      </c>
      <c r="J1579" s="22">
        <v>0</v>
      </c>
      <c r="K1579" s="22">
        <v>0</v>
      </c>
      <c r="L1579" s="22">
        <v>0</v>
      </c>
      <c r="M1579" s="22">
        <v>0</v>
      </c>
      <c r="N1579" s="22">
        <v>0</v>
      </c>
      <c r="O1579" s="24">
        <v>0</v>
      </c>
      <c r="P1579" s="24">
        <v>0</v>
      </c>
      <c r="Q1579" s="24">
        <v>0</v>
      </c>
      <c r="R1579" s="24">
        <v>0</v>
      </c>
      <c r="S1579" s="24">
        <v>0</v>
      </c>
      <c r="T1579" s="24">
        <v>0</v>
      </c>
      <c r="U1579" s="24">
        <v>0</v>
      </c>
      <c r="V1579" s="24">
        <v>0</v>
      </c>
      <c r="W1579" s="24">
        <v>0</v>
      </c>
      <c r="X1579" s="24">
        <v>0</v>
      </c>
      <c r="Y1579" s="24">
        <v>0</v>
      </c>
      <c r="Z1579" s="24">
        <v>0</v>
      </c>
      <c r="AA1579" s="25">
        <v>0</v>
      </c>
      <c r="AB1579" s="25">
        <v>0</v>
      </c>
      <c r="AC1579" s="25">
        <v>0</v>
      </c>
      <c r="AD1579" s="25">
        <v>0</v>
      </c>
      <c r="AE1579" s="25">
        <v>0</v>
      </c>
      <c r="AF1579" s="25">
        <v>0</v>
      </c>
      <c r="AG1579" s="25">
        <v>0</v>
      </c>
      <c r="AH1579" s="25">
        <v>0</v>
      </c>
      <c r="AI1579" s="25">
        <v>0</v>
      </c>
      <c r="AJ1579" s="25">
        <v>0</v>
      </c>
      <c r="AK1579" s="25">
        <v>0</v>
      </c>
      <c r="AL1579" s="25">
        <v>0</v>
      </c>
      <c r="AM1579" s="25">
        <v>0</v>
      </c>
      <c r="AN1579" s="25">
        <v>0</v>
      </c>
      <c r="AO1579" s="25">
        <v>0</v>
      </c>
      <c r="AP1579" s="25">
        <v>0</v>
      </c>
      <c r="AQ1579" s="25">
        <v>0</v>
      </c>
      <c r="AR1579" s="25">
        <v>0</v>
      </c>
      <c r="AS1579" s="25">
        <v>0</v>
      </c>
      <c r="AT1579" s="25">
        <v>0</v>
      </c>
      <c r="AU1579" s="25">
        <v>0</v>
      </c>
      <c r="AV1579" s="25">
        <v>0</v>
      </c>
      <c r="AW1579" s="25">
        <v>0</v>
      </c>
      <c r="AX1579" s="25">
        <v>0</v>
      </c>
      <c r="AY1579" s="25">
        <v>0</v>
      </c>
      <c r="AZ1579" s="25">
        <v>0</v>
      </c>
      <c r="BA1579" s="25">
        <v>0</v>
      </c>
      <c r="BB1579" s="25">
        <v>0</v>
      </c>
      <c r="BC1579" s="25">
        <v>0</v>
      </c>
      <c r="BD1579" s="25">
        <v>0</v>
      </c>
      <c r="BE1579" s="25">
        <v>0</v>
      </c>
      <c r="BF1579" s="25">
        <v>0</v>
      </c>
      <c r="BG1579" s="25">
        <v>0</v>
      </c>
      <c r="BH1579" s="25">
        <v>0</v>
      </c>
      <c r="BI1579" s="25">
        <v>0</v>
      </c>
      <c r="BJ1579" s="25">
        <v>0</v>
      </c>
      <c r="BK1579" s="25">
        <v>0</v>
      </c>
      <c r="BL1579" s="25">
        <v>0</v>
      </c>
      <c r="BM1579" s="25">
        <v>0</v>
      </c>
      <c r="BN1579" s="25">
        <v>0</v>
      </c>
      <c r="BO1579" t="s">
        <v>237</v>
      </c>
    </row>
    <row r="1580" spans="1:67" x14ac:dyDescent="0.25">
      <c r="B1580" t="s">
        <v>18</v>
      </c>
      <c r="C1580">
        <v>0.02</v>
      </c>
      <c r="D1580">
        <f t="shared" si="165"/>
        <v>0</v>
      </c>
      <c r="E1580">
        <v>0</v>
      </c>
      <c r="F1580">
        <v>0</v>
      </c>
      <c r="G1580">
        <v>0</v>
      </c>
      <c r="H1580">
        <v>0</v>
      </c>
      <c r="I1580">
        <v>0</v>
      </c>
      <c r="J1580" s="22">
        <v>0</v>
      </c>
      <c r="K1580" s="22">
        <v>0</v>
      </c>
      <c r="L1580" s="22">
        <v>0</v>
      </c>
      <c r="M1580" s="22">
        <v>0</v>
      </c>
      <c r="N1580" s="22">
        <v>0</v>
      </c>
      <c r="O1580" s="24">
        <v>0</v>
      </c>
      <c r="P1580" s="24">
        <v>0</v>
      </c>
      <c r="Q1580" s="24">
        <v>0</v>
      </c>
      <c r="R1580" s="24">
        <v>0</v>
      </c>
      <c r="S1580" s="24">
        <v>0</v>
      </c>
      <c r="T1580" s="24">
        <v>0</v>
      </c>
      <c r="U1580" s="24">
        <v>0</v>
      </c>
      <c r="V1580" s="24">
        <v>0</v>
      </c>
      <c r="W1580" s="24">
        <v>0</v>
      </c>
      <c r="X1580" s="24">
        <v>0</v>
      </c>
      <c r="Y1580" s="24">
        <v>0</v>
      </c>
      <c r="Z1580" s="24">
        <v>0</v>
      </c>
      <c r="AA1580" s="25">
        <v>0</v>
      </c>
      <c r="AB1580" s="25">
        <v>0</v>
      </c>
      <c r="AC1580" s="25">
        <v>0</v>
      </c>
      <c r="AD1580" s="25">
        <v>0</v>
      </c>
      <c r="AE1580" s="25">
        <v>0</v>
      </c>
      <c r="AF1580" s="25">
        <v>0</v>
      </c>
      <c r="AG1580" s="25">
        <v>0</v>
      </c>
      <c r="AH1580" s="25">
        <v>0</v>
      </c>
      <c r="AI1580" s="25">
        <v>0</v>
      </c>
      <c r="AJ1580" s="25">
        <v>0</v>
      </c>
      <c r="AK1580" s="25">
        <v>0</v>
      </c>
      <c r="AL1580" s="25">
        <v>0</v>
      </c>
      <c r="AM1580" s="25">
        <v>0</v>
      </c>
      <c r="AN1580" s="25">
        <v>0</v>
      </c>
      <c r="AO1580" s="25">
        <v>0</v>
      </c>
      <c r="AP1580" s="25">
        <v>0</v>
      </c>
      <c r="AQ1580" s="25">
        <v>0</v>
      </c>
      <c r="AR1580" s="25">
        <v>0</v>
      </c>
      <c r="AS1580" s="25">
        <v>0</v>
      </c>
      <c r="AT1580" s="25">
        <v>0</v>
      </c>
      <c r="AU1580" s="25">
        <v>0</v>
      </c>
      <c r="AV1580" s="25">
        <v>0</v>
      </c>
      <c r="AW1580" s="25">
        <v>0</v>
      </c>
      <c r="AX1580" s="25">
        <v>0</v>
      </c>
      <c r="AY1580" s="25">
        <v>0</v>
      </c>
      <c r="AZ1580" s="25">
        <v>0</v>
      </c>
      <c r="BA1580" s="25">
        <v>0</v>
      </c>
      <c r="BB1580" s="25">
        <v>0</v>
      </c>
      <c r="BC1580" s="25">
        <v>0</v>
      </c>
      <c r="BD1580" s="25">
        <v>0</v>
      </c>
      <c r="BE1580" s="25">
        <v>0</v>
      </c>
      <c r="BF1580" s="25">
        <v>0</v>
      </c>
      <c r="BG1580" s="25">
        <v>0</v>
      </c>
      <c r="BH1580" s="25">
        <v>0</v>
      </c>
      <c r="BI1580" s="25">
        <v>0</v>
      </c>
      <c r="BJ1580" s="25">
        <v>0</v>
      </c>
      <c r="BK1580" s="25">
        <v>0</v>
      </c>
      <c r="BL1580" s="25">
        <v>0</v>
      </c>
      <c r="BM1580" s="25">
        <v>0</v>
      </c>
      <c r="BN1580" s="25">
        <v>0</v>
      </c>
      <c r="BO1580" t="s">
        <v>237</v>
      </c>
    </row>
    <row r="1581" spans="1:67" x14ac:dyDescent="0.25">
      <c r="B1581" t="s">
        <v>18</v>
      </c>
      <c r="C1581">
        <v>0.03</v>
      </c>
      <c r="D1581">
        <f t="shared" si="165"/>
        <v>0</v>
      </c>
      <c r="E1581">
        <v>0</v>
      </c>
      <c r="F1581">
        <v>0</v>
      </c>
      <c r="G1581">
        <v>0</v>
      </c>
      <c r="H1581">
        <v>0</v>
      </c>
      <c r="I1581">
        <v>0</v>
      </c>
      <c r="J1581" s="22">
        <v>0</v>
      </c>
      <c r="K1581" s="22">
        <v>0</v>
      </c>
      <c r="L1581" s="22">
        <v>0</v>
      </c>
      <c r="M1581" s="22">
        <v>0</v>
      </c>
      <c r="N1581" s="22">
        <v>0</v>
      </c>
      <c r="O1581" s="24">
        <v>0</v>
      </c>
      <c r="P1581" s="24">
        <v>0</v>
      </c>
      <c r="Q1581" s="24">
        <v>0</v>
      </c>
      <c r="R1581" s="24">
        <v>0</v>
      </c>
      <c r="S1581" s="24">
        <v>0</v>
      </c>
      <c r="T1581" s="24">
        <v>0</v>
      </c>
      <c r="U1581" s="24">
        <v>0</v>
      </c>
      <c r="V1581" s="24">
        <v>0</v>
      </c>
      <c r="W1581" s="24">
        <v>0</v>
      </c>
      <c r="X1581" s="24">
        <v>0</v>
      </c>
      <c r="Y1581" s="24">
        <v>0</v>
      </c>
      <c r="Z1581" s="24">
        <v>0</v>
      </c>
      <c r="AA1581" s="25">
        <v>0</v>
      </c>
      <c r="AB1581" s="25">
        <v>0</v>
      </c>
      <c r="AC1581" s="25">
        <v>0</v>
      </c>
      <c r="AD1581" s="25">
        <v>0</v>
      </c>
      <c r="AE1581" s="25">
        <v>0</v>
      </c>
      <c r="AF1581" s="25">
        <v>0</v>
      </c>
      <c r="AG1581" s="25">
        <v>0</v>
      </c>
      <c r="AH1581" s="25">
        <v>0</v>
      </c>
      <c r="AI1581" s="25">
        <v>0</v>
      </c>
      <c r="AJ1581" s="25">
        <v>0</v>
      </c>
      <c r="AK1581" s="25">
        <v>0</v>
      </c>
      <c r="AL1581" s="25">
        <v>0</v>
      </c>
      <c r="AM1581" s="25">
        <v>0</v>
      </c>
      <c r="AN1581" s="25">
        <v>0</v>
      </c>
      <c r="AO1581" s="25">
        <v>0</v>
      </c>
      <c r="AP1581" s="25">
        <v>0</v>
      </c>
      <c r="AQ1581" s="25">
        <v>0</v>
      </c>
      <c r="AR1581" s="25">
        <v>0</v>
      </c>
      <c r="AS1581" s="25">
        <v>0</v>
      </c>
      <c r="AT1581" s="25">
        <v>0</v>
      </c>
      <c r="AU1581" s="25">
        <v>0</v>
      </c>
      <c r="AV1581" s="25">
        <v>0</v>
      </c>
      <c r="AW1581" s="25">
        <v>0</v>
      </c>
      <c r="AX1581" s="25">
        <v>0</v>
      </c>
      <c r="AY1581" s="25">
        <v>0</v>
      </c>
      <c r="AZ1581" s="25">
        <v>0</v>
      </c>
      <c r="BA1581" s="25">
        <v>0</v>
      </c>
      <c r="BB1581" s="25">
        <v>0</v>
      </c>
      <c r="BC1581" s="25">
        <v>0</v>
      </c>
      <c r="BD1581" s="25">
        <v>0</v>
      </c>
      <c r="BE1581" s="25">
        <v>0</v>
      </c>
      <c r="BF1581" s="25">
        <v>0</v>
      </c>
      <c r="BG1581" s="25">
        <v>0</v>
      </c>
      <c r="BH1581" s="25">
        <v>0</v>
      </c>
      <c r="BI1581" s="25">
        <v>0</v>
      </c>
      <c r="BJ1581" s="25">
        <v>0</v>
      </c>
      <c r="BK1581" s="25">
        <v>0</v>
      </c>
      <c r="BL1581" s="25">
        <v>0</v>
      </c>
      <c r="BM1581" s="25">
        <v>0</v>
      </c>
      <c r="BN1581" s="25">
        <v>0</v>
      </c>
      <c r="BO1581" t="s">
        <v>237</v>
      </c>
    </row>
    <row r="1582" spans="1:67" x14ac:dyDescent="0.25">
      <c r="B1582" t="s">
        <v>18</v>
      </c>
      <c r="C1582">
        <v>0.04</v>
      </c>
      <c r="D1582">
        <f t="shared" si="165"/>
        <v>0</v>
      </c>
      <c r="E1582">
        <v>0</v>
      </c>
      <c r="F1582">
        <v>0</v>
      </c>
      <c r="G1582">
        <v>0</v>
      </c>
      <c r="H1582">
        <v>0</v>
      </c>
      <c r="I1582">
        <v>0</v>
      </c>
      <c r="J1582" s="22">
        <v>0</v>
      </c>
      <c r="K1582" s="22">
        <v>0</v>
      </c>
      <c r="L1582" s="22">
        <v>0</v>
      </c>
      <c r="M1582" s="22">
        <v>0</v>
      </c>
      <c r="N1582" s="22">
        <v>0</v>
      </c>
      <c r="O1582" s="24">
        <v>0</v>
      </c>
      <c r="P1582" s="24">
        <v>0</v>
      </c>
      <c r="Q1582" s="24">
        <v>0</v>
      </c>
      <c r="R1582" s="24">
        <v>0</v>
      </c>
      <c r="S1582" s="24">
        <v>0</v>
      </c>
      <c r="T1582" s="24">
        <v>0</v>
      </c>
      <c r="U1582" s="24">
        <v>0</v>
      </c>
      <c r="V1582" s="24">
        <v>0</v>
      </c>
      <c r="W1582" s="24">
        <v>0</v>
      </c>
      <c r="X1582" s="24">
        <v>0</v>
      </c>
      <c r="Y1582" s="24">
        <v>0</v>
      </c>
      <c r="Z1582" s="24">
        <v>0</v>
      </c>
      <c r="AA1582" s="25">
        <v>0</v>
      </c>
      <c r="AB1582" s="25">
        <v>0</v>
      </c>
      <c r="AC1582" s="25">
        <v>0</v>
      </c>
      <c r="AD1582" s="25">
        <v>0</v>
      </c>
      <c r="AE1582" s="25">
        <v>0</v>
      </c>
      <c r="AF1582" s="25">
        <v>0</v>
      </c>
      <c r="AG1582" s="25">
        <v>0</v>
      </c>
      <c r="AH1582" s="25">
        <v>0</v>
      </c>
      <c r="AI1582" s="25">
        <v>0</v>
      </c>
      <c r="AJ1582" s="25">
        <v>0</v>
      </c>
      <c r="AK1582" s="25">
        <v>0</v>
      </c>
      <c r="AL1582" s="25">
        <v>0</v>
      </c>
      <c r="AM1582" s="25">
        <v>0</v>
      </c>
      <c r="AN1582" s="25">
        <v>0</v>
      </c>
      <c r="AO1582" s="25">
        <v>0</v>
      </c>
      <c r="AP1582" s="25">
        <v>0</v>
      </c>
      <c r="AQ1582" s="25">
        <v>0</v>
      </c>
      <c r="AR1582" s="25">
        <v>0</v>
      </c>
      <c r="AS1582" s="25">
        <v>0</v>
      </c>
      <c r="AT1582" s="25">
        <v>0</v>
      </c>
      <c r="AU1582" s="25">
        <v>0</v>
      </c>
      <c r="AV1582" s="25">
        <v>0</v>
      </c>
      <c r="AW1582" s="25">
        <v>0</v>
      </c>
      <c r="AX1582" s="25">
        <v>0</v>
      </c>
      <c r="AY1582" s="25">
        <v>0</v>
      </c>
      <c r="AZ1582" s="25">
        <v>0</v>
      </c>
      <c r="BA1582" s="25">
        <v>0</v>
      </c>
      <c r="BB1582" s="25">
        <v>0</v>
      </c>
      <c r="BC1582" s="25">
        <v>0</v>
      </c>
      <c r="BD1582" s="25">
        <v>0</v>
      </c>
      <c r="BE1582" s="25">
        <v>0</v>
      </c>
      <c r="BF1582" s="25">
        <v>0</v>
      </c>
      <c r="BG1582" s="25">
        <v>0</v>
      </c>
      <c r="BH1582" s="25">
        <v>0</v>
      </c>
      <c r="BI1582" s="25">
        <v>0</v>
      </c>
      <c r="BJ1582" s="25">
        <v>0</v>
      </c>
      <c r="BK1582" s="25">
        <v>0</v>
      </c>
      <c r="BL1582" s="25">
        <v>0</v>
      </c>
      <c r="BM1582" s="25">
        <v>0</v>
      </c>
      <c r="BN1582" s="25">
        <v>0</v>
      </c>
      <c r="BO1582" t="s">
        <v>237</v>
      </c>
    </row>
    <row r="1583" spans="1:67" x14ac:dyDescent="0.25">
      <c r="B1583" t="s">
        <v>18</v>
      </c>
      <c r="C1583">
        <v>0.05</v>
      </c>
      <c r="D1583">
        <f t="shared" si="165"/>
        <v>0</v>
      </c>
      <c r="E1583">
        <v>0</v>
      </c>
      <c r="F1583">
        <v>0</v>
      </c>
      <c r="G1583">
        <v>0</v>
      </c>
      <c r="H1583">
        <v>0</v>
      </c>
      <c r="I1583">
        <v>0</v>
      </c>
      <c r="J1583" s="22">
        <v>0</v>
      </c>
      <c r="K1583" s="22">
        <v>0</v>
      </c>
      <c r="L1583" s="22">
        <v>0</v>
      </c>
      <c r="M1583" s="22">
        <v>0</v>
      </c>
      <c r="N1583" s="22">
        <v>0</v>
      </c>
      <c r="O1583" s="24">
        <v>0</v>
      </c>
      <c r="P1583" s="24">
        <v>0</v>
      </c>
      <c r="Q1583" s="24">
        <v>0</v>
      </c>
      <c r="R1583" s="24">
        <v>0</v>
      </c>
      <c r="S1583" s="24">
        <v>0</v>
      </c>
      <c r="T1583" s="24">
        <v>0</v>
      </c>
      <c r="U1583" s="24">
        <v>0</v>
      </c>
      <c r="V1583" s="24">
        <v>0</v>
      </c>
      <c r="W1583" s="24">
        <v>0</v>
      </c>
      <c r="X1583" s="24">
        <v>0</v>
      </c>
      <c r="Y1583" s="24">
        <v>0</v>
      </c>
      <c r="Z1583" s="24">
        <v>0</v>
      </c>
      <c r="AA1583" s="25">
        <v>0</v>
      </c>
      <c r="AB1583" s="25">
        <v>0</v>
      </c>
      <c r="AC1583" s="25">
        <v>0</v>
      </c>
      <c r="AD1583" s="25">
        <v>0</v>
      </c>
      <c r="AE1583" s="25">
        <v>0</v>
      </c>
      <c r="AF1583" s="25">
        <v>0</v>
      </c>
      <c r="AG1583" s="25">
        <v>0</v>
      </c>
      <c r="AH1583" s="25">
        <v>0</v>
      </c>
      <c r="AI1583" s="25">
        <v>0</v>
      </c>
      <c r="AJ1583" s="25">
        <v>0</v>
      </c>
      <c r="AK1583" s="25">
        <v>0</v>
      </c>
      <c r="AL1583" s="25">
        <v>0</v>
      </c>
      <c r="AM1583" s="25">
        <v>0</v>
      </c>
      <c r="AN1583" s="25">
        <v>0</v>
      </c>
      <c r="AO1583" s="25">
        <v>0</v>
      </c>
      <c r="AP1583" s="25">
        <v>0</v>
      </c>
      <c r="AQ1583" s="25">
        <v>0</v>
      </c>
      <c r="AR1583" s="25">
        <v>0</v>
      </c>
      <c r="AS1583" s="25">
        <v>0</v>
      </c>
      <c r="AT1583" s="25">
        <v>0</v>
      </c>
      <c r="AU1583" s="25">
        <v>0</v>
      </c>
      <c r="AV1583" s="25">
        <v>0</v>
      </c>
      <c r="AW1583" s="25">
        <v>0</v>
      </c>
      <c r="AX1583" s="25">
        <v>0</v>
      </c>
      <c r="AY1583" s="25">
        <v>0</v>
      </c>
      <c r="AZ1583" s="25">
        <v>0</v>
      </c>
      <c r="BA1583" s="25">
        <v>0</v>
      </c>
      <c r="BB1583" s="25">
        <v>0</v>
      </c>
      <c r="BC1583" s="25">
        <v>0</v>
      </c>
      <c r="BD1583" s="25">
        <v>0</v>
      </c>
      <c r="BE1583" s="25">
        <v>0</v>
      </c>
      <c r="BF1583" s="25">
        <v>0</v>
      </c>
      <c r="BG1583" s="25">
        <v>0</v>
      </c>
      <c r="BH1583" s="25">
        <v>0</v>
      </c>
      <c r="BI1583" s="25">
        <v>0</v>
      </c>
      <c r="BJ1583" s="25">
        <v>0</v>
      </c>
      <c r="BK1583" s="25">
        <v>0</v>
      </c>
      <c r="BL1583" s="25">
        <v>0</v>
      </c>
      <c r="BM1583" s="25">
        <v>0</v>
      </c>
      <c r="BN1583" s="25">
        <v>0</v>
      </c>
      <c r="BO1583" t="s">
        <v>237</v>
      </c>
    </row>
    <row r="1584" spans="1:67" x14ac:dyDescent="0.25">
      <c r="A1584" s="6">
        <v>45261</v>
      </c>
      <c r="B1584" t="s">
        <v>18</v>
      </c>
      <c r="C1584">
        <v>1</v>
      </c>
      <c r="D1584">
        <f t="shared" si="165"/>
        <v>395.25</v>
      </c>
      <c r="E1584">
        <f t="shared" ref="E1584:E1614" si="170">SUM(BE1584:BN1584)</f>
        <v>101.37</v>
      </c>
      <c r="F1584">
        <f t="shared" ref="F1584:F1614" si="171">SUM(AA1584:AJ1584)</f>
        <v>79.98</v>
      </c>
      <c r="G1584">
        <f t="shared" ref="G1584:G1614" si="172">SUM(AU1584:BD1584)</f>
        <v>86.49</v>
      </c>
      <c r="H1584">
        <f t="shared" ref="H1584:H1614" si="173">SUM(AL1584:AT1584)</f>
        <v>127.41</v>
      </c>
      <c r="I1584">
        <v>0</v>
      </c>
      <c r="J1584" s="22">
        <v>0.46500000000000002</v>
      </c>
      <c r="K1584" s="22">
        <v>0.61380000000000001</v>
      </c>
      <c r="L1584" s="22">
        <v>0.52080000000000004</v>
      </c>
      <c r="M1584" s="22">
        <v>0.53010000000000013</v>
      </c>
      <c r="N1584" s="22">
        <v>0.88350000000000006</v>
      </c>
      <c r="O1584" s="24">
        <v>0.6603</v>
      </c>
      <c r="P1584" s="24">
        <v>0.50220000000000009</v>
      </c>
      <c r="Q1584" s="24">
        <v>0.92070000000000007</v>
      </c>
      <c r="R1584" s="24">
        <v>0.51150000000000007</v>
      </c>
      <c r="S1584" s="24">
        <v>0.61380000000000001</v>
      </c>
      <c r="T1584" s="24">
        <v>0.91139999999999999</v>
      </c>
      <c r="U1584" s="24">
        <v>0.47430000000000005</v>
      </c>
      <c r="V1584" s="24">
        <v>0.27900000000000003</v>
      </c>
      <c r="W1584" s="24">
        <v>0.59520000000000006</v>
      </c>
      <c r="X1584" s="24">
        <v>0.79980000000000007</v>
      </c>
      <c r="Y1584" s="24">
        <v>0.86490000000000011</v>
      </c>
      <c r="Z1584" s="24">
        <v>0.53010000000000013</v>
      </c>
      <c r="AA1584" s="25">
        <v>13.020000000000001</v>
      </c>
      <c r="AB1584" s="25">
        <v>0</v>
      </c>
      <c r="AC1584" s="25">
        <v>23.25</v>
      </c>
      <c r="AD1584" s="25">
        <v>0</v>
      </c>
      <c r="AE1584" s="25">
        <v>2.79</v>
      </c>
      <c r="AF1584" s="25">
        <v>4.6500000000000004</v>
      </c>
      <c r="AG1584" s="25">
        <v>26.970000000000002</v>
      </c>
      <c r="AH1584" s="25">
        <v>0</v>
      </c>
      <c r="AI1584" s="25">
        <v>0</v>
      </c>
      <c r="AJ1584" s="25">
        <v>9.3000000000000007</v>
      </c>
      <c r="AK1584" s="25">
        <v>10.23</v>
      </c>
      <c r="AL1584" s="25">
        <v>6.5100000000000007</v>
      </c>
      <c r="AM1584" s="25">
        <v>12.09</v>
      </c>
      <c r="AN1584" s="25">
        <v>13.020000000000001</v>
      </c>
      <c r="AO1584" s="25">
        <v>0.93</v>
      </c>
      <c r="AP1584" s="25">
        <v>5.58</v>
      </c>
      <c r="AQ1584" s="25">
        <v>32.550000000000004</v>
      </c>
      <c r="AR1584" s="25">
        <v>18.600000000000001</v>
      </c>
      <c r="AS1584" s="25">
        <v>38.130000000000003</v>
      </c>
      <c r="AT1584" s="25">
        <v>0</v>
      </c>
      <c r="AU1584" s="25">
        <v>0</v>
      </c>
      <c r="AV1584" s="25">
        <v>8.370000000000001</v>
      </c>
      <c r="AW1584" s="25">
        <v>0</v>
      </c>
      <c r="AX1584" s="25">
        <v>15.81</v>
      </c>
      <c r="AY1584" s="25">
        <v>0</v>
      </c>
      <c r="AZ1584" s="25">
        <v>5.58</v>
      </c>
      <c r="BA1584" s="25">
        <v>0</v>
      </c>
      <c r="BB1584" s="25">
        <v>38.130000000000003</v>
      </c>
      <c r="BC1584" s="25">
        <v>14.88</v>
      </c>
      <c r="BD1584" s="25">
        <v>3.72</v>
      </c>
      <c r="BE1584" s="25">
        <v>0</v>
      </c>
      <c r="BF1584" s="25">
        <v>11.16</v>
      </c>
      <c r="BG1584" s="25">
        <v>0</v>
      </c>
      <c r="BH1584" s="25">
        <v>10.23</v>
      </c>
      <c r="BI1584" s="25">
        <v>1.86</v>
      </c>
      <c r="BJ1584" s="25">
        <v>2.79</v>
      </c>
      <c r="BK1584" s="25">
        <v>21.39</v>
      </c>
      <c r="BL1584" s="25">
        <v>13.020000000000001</v>
      </c>
      <c r="BM1584" s="25">
        <v>9.3000000000000007</v>
      </c>
      <c r="BN1584" s="25">
        <v>31.62</v>
      </c>
      <c r="BO1584" t="s">
        <v>40</v>
      </c>
    </row>
    <row r="1585" spans="1:67" x14ac:dyDescent="0.25">
      <c r="A1585" s="6">
        <v>45262</v>
      </c>
      <c r="B1585" t="s">
        <v>18</v>
      </c>
      <c r="C1585">
        <v>2</v>
      </c>
      <c r="D1585">
        <f t="shared" si="165"/>
        <v>498.48</v>
      </c>
      <c r="E1585">
        <f t="shared" si="170"/>
        <v>107.88000000000001</v>
      </c>
      <c r="F1585">
        <f t="shared" si="171"/>
        <v>63.239999999999995</v>
      </c>
      <c r="G1585">
        <f t="shared" si="172"/>
        <v>145.08000000000001</v>
      </c>
      <c r="H1585">
        <f t="shared" si="173"/>
        <v>182.27999999999997</v>
      </c>
      <c r="I1585">
        <v>0</v>
      </c>
      <c r="J1585" s="22">
        <v>0.71610000000000007</v>
      </c>
      <c r="K1585" s="22">
        <v>0.80910000000000004</v>
      </c>
      <c r="L1585" s="22">
        <v>0.66959999999999997</v>
      </c>
      <c r="M1585" s="22">
        <v>0.80910000000000004</v>
      </c>
      <c r="N1585" s="22">
        <v>0.84630000000000005</v>
      </c>
      <c r="O1585" s="24">
        <v>0.90210000000000001</v>
      </c>
      <c r="P1585" s="24">
        <v>0.69750000000000001</v>
      </c>
      <c r="Q1585" s="24">
        <v>0.59520000000000006</v>
      </c>
      <c r="R1585" s="24">
        <v>0.8277000000000001</v>
      </c>
      <c r="S1585" s="24">
        <v>0.63240000000000007</v>
      </c>
      <c r="T1585" s="24">
        <v>0.74400000000000011</v>
      </c>
      <c r="U1585" s="24">
        <v>0.42780000000000001</v>
      </c>
      <c r="V1585" s="24">
        <v>0.85560000000000003</v>
      </c>
      <c r="W1585" s="24">
        <v>0.88350000000000006</v>
      </c>
      <c r="X1585" s="24">
        <v>0.81840000000000002</v>
      </c>
      <c r="Y1585" s="24">
        <v>0.31620000000000004</v>
      </c>
      <c r="Z1585" s="24">
        <v>0.6603</v>
      </c>
      <c r="AA1585" s="25">
        <v>0</v>
      </c>
      <c r="AB1585" s="25">
        <v>20.46</v>
      </c>
      <c r="AC1585" s="25">
        <v>20.46</v>
      </c>
      <c r="AD1585" s="25">
        <v>1.86</v>
      </c>
      <c r="AE1585" s="25">
        <v>6.5100000000000007</v>
      </c>
      <c r="AF1585" s="25">
        <v>1.86</v>
      </c>
      <c r="AG1585" s="25">
        <v>0</v>
      </c>
      <c r="AH1585" s="25">
        <v>0</v>
      </c>
      <c r="AI1585" s="25">
        <v>8.370000000000001</v>
      </c>
      <c r="AJ1585" s="25">
        <v>3.72</v>
      </c>
      <c r="AK1585" s="25">
        <v>14.88</v>
      </c>
      <c r="AL1585" s="25">
        <v>22.32</v>
      </c>
      <c r="AM1585" s="25">
        <v>14.88</v>
      </c>
      <c r="AN1585" s="25">
        <v>0</v>
      </c>
      <c r="AO1585" s="25">
        <v>17.670000000000002</v>
      </c>
      <c r="AP1585" s="25">
        <v>25.110000000000003</v>
      </c>
      <c r="AQ1585" s="25">
        <v>32.550000000000004</v>
      </c>
      <c r="AR1585" s="25">
        <v>22.32</v>
      </c>
      <c r="AS1585" s="25">
        <v>40.92</v>
      </c>
      <c r="AT1585" s="25">
        <v>6.5100000000000007</v>
      </c>
      <c r="AU1585" s="25">
        <v>0</v>
      </c>
      <c r="AV1585" s="25">
        <v>16.740000000000002</v>
      </c>
      <c r="AW1585" s="25">
        <v>39.06</v>
      </c>
      <c r="AX1585" s="25">
        <v>32.550000000000004</v>
      </c>
      <c r="AY1585" s="25">
        <v>0</v>
      </c>
      <c r="AZ1585" s="25">
        <v>10.23</v>
      </c>
      <c r="BA1585" s="25">
        <v>0</v>
      </c>
      <c r="BB1585" s="25">
        <v>9.3000000000000007</v>
      </c>
      <c r="BC1585" s="25">
        <v>15.81</v>
      </c>
      <c r="BD1585" s="25">
        <v>21.39</v>
      </c>
      <c r="BE1585" s="25">
        <v>9.3000000000000007</v>
      </c>
      <c r="BF1585" s="25">
        <v>12.09</v>
      </c>
      <c r="BG1585" s="25">
        <v>39.99</v>
      </c>
      <c r="BH1585" s="25">
        <v>3.72</v>
      </c>
      <c r="BI1585" s="25">
        <v>7.44</v>
      </c>
      <c r="BJ1585" s="25">
        <v>0.93</v>
      </c>
      <c r="BK1585" s="25">
        <v>11.16</v>
      </c>
      <c r="BL1585" s="25">
        <v>8.370000000000001</v>
      </c>
      <c r="BM1585" s="25">
        <v>0</v>
      </c>
      <c r="BN1585" s="25">
        <v>14.88</v>
      </c>
      <c r="BO1585" t="s">
        <v>40</v>
      </c>
    </row>
    <row r="1586" spans="1:67" x14ac:dyDescent="0.25">
      <c r="A1586" s="6">
        <v>45263</v>
      </c>
      <c r="B1586" t="s">
        <v>18</v>
      </c>
      <c r="C1586">
        <v>3</v>
      </c>
      <c r="D1586">
        <f t="shared" si="165"/>
        <v>393.39000000000004</v>
      </c>
      <c r="E1586">
        <f t="shared" si="170"/>
        <v>131.13000000000002</v>
      </c>
      <c r="F1586">
        <f t="shared" si="171"/>
        <v>101.37</v>
      </c>
      <c r="G1586">
        <f t="shared" si="172"/>
        <v>89.280000000000015</v>
      </c>
      <c r="H1586">
        <f t="shared" si="173"/>
        <v>71.610000000000014</v>
      </c>
      <c r="I1586">
        <v>0</v>
      </c>
      <c r="J1586" s="22">
        <v>0.31620000000000004</v>
      </c>
      <c r="K1586" s="22">
        <v>0.50220000000000009</v>
      </c>
      <c r="L1586" s="22">
        <v>0.77190000000000014</v>
      </c>
      <c r="M1586" s="22">
        <v>0.6603</v>
      </c>
      <c r="N1586" s="22">
        <v>0.88350000000000006</v>
      </c>
      <c r="O1586" s="24">
        <v>0.87420000000000009</v>
      </c>
      <c r="P1586" s="24">
        <v>0.90210000000000001</v>
      </c>
      <c r="Q1586" s="24">
        <v>0.22320000000000001</v>
      </c>
      <c r="R1586" s="24">
        <v>0.90210000000000001</v>
      </c>
      <c r="S1586" s="24">
        <v>0.58590000000000009</v>
      </c>
      <c r="T1586" s="24">
        <v>0.93</v>
      </c>
      <c r="U1586" s="24">
        <v>0.79049999999999998</v>
      </c>
      <c r="V1586" s="24">
        <v>0.6603</v>
      </c>
      <c r="W1586" s="24">
        <v>0.87420000000000009</v>
      </c>
      <c r="X1586" s="24">
        <v>0.87420000000000009</v>
      </c>
      <c r="Y1586" s="24">
        <v>0.23250000000000001</v>
      </c>
      <c r="Z1586" s="24">
        <v>0.3906</v>
      </c>
      <c r="AA1586" s="25">
        <v>5.58</v>
      </c>
      <c r="AB1586" s="25">
        <v>12.09</v>
      </c>
      <c r="AC1586" s="25">
        <v>0</v>
      </c>
      <c r="AD1586" s="25">
        <v>12.09</v>
      </c>
      <c r="AE1586" s="25">
        <v>13.950000000000001</v>
      </c>
      <c r="AF1586" s="25">
        <v>35.340000000000003</v>
      </c>
      <c r="AG1586" s="25">
        <v>13.020000000000001</v>
      </c>
      <c r="AH1586" s="25">
        <v>0</v>
      </c>
      <c r="AI1586" s="25">
        <v>7.44</v>
      </c>
      <c r="AJ1586" s="25">
        <v>1.86</v>
      </c>
      <c r="AK1586" s="25">
        <v>0</v>
      </c>
      <c r="AL1586" s="25">
        <v>16.740000000000002</v>
      </c>
      <c r="AM1586" s="25">
        <v>21.39</v>
      </c>
      <c r="AN1586" s="25">
        <v>6.5100000000000007</v>
      </c>
      <c r="AO1586" s="25">
        <v>22.32</v>
      </c>
      <c r="AP1586" s="25">
        <v>0.93</v>
      </c>
      <c r="AQ1586" s="25">
        <v>0</v>
      </c>
      <c r="AR1586" s="25">
        <v>0</v>
      </c>
      <c r="AS1586" s="25">
        <v>3.72</v>
      </c>
      <c r="AT1586" s="25">
        <v>0</v>
      </c>
      <c r="AU1586" s="25">
        <v>14.88</v>
      </c>
      <c r="AV1586" s="25">
        <v>5.58</v>
      </c>
      <c r="AW1586" s="25">
        <v>0</v>
      </c>
      <c r="AX1586" s="25">
        <v>0</v>
      </c>
      <c r="AY1586" s="25">
        <v>7.44</v>
      </c>
      <c r="AZ1586" s="25">
        <v>19.53</v>
      </c>
      <c r="BA1586" s="25">
        <v>0</v>
      </c>
      <c r="BB1586" s="25">
        <v>0</v>
      </c>
      <c r="BC1586" s="25">
        <v>14.88</v>
      </c>
      <c r="BD1586" s="25">
        <v>26.970000000000002</v>
      </c>
      <c r="BE1586" s="25">
        <v>3.72</v>
      </c>
      <c r="BF1586" s="25">
        <v>11.16</v>
      </c>
      <c r="BG1586" s="25">
        <v>13.020000000000001</v>
      </c>
      <c r="BH1586" s="25">
        <v>4.6500000000000004</v>
      </c>
      <c r="BI1586" s="25">
        <v>33.480000000000004</v>
      </c>
      <c r="BJ1586" s="25">
        <v>2.79</v>
      </c>
      <c r="BK1586" s="25">
        <v>1.86</v>
      </c>
      <c r="BL1586" s="25">
        <v>32.550000000000004</v>
      </c>
      <c r="BM1586" s="25">
        <v>27.900000000000002</v>
      </c>
      <c r="BN1586" s="25">
        <v>0</v>
      </c>
      <c r="BO1586" t="s">
        <v>40</v>
      </c>
    </row>
    <row r="1587" spans="1:67" x14ac:dyDescent="0.25">
      <c r="A1587" s="6">
        <v>45264</v>
      </c>
      <c r="B1587" t="s">
        <v>18</v>
      </c>
      <c r="C1587">
        <v>4</v>
      </c>
      <c r="D1587">
        <f t="shared" si="165"/>
        <v>485.46</v>
      </c>
      <c r="E1587">
        <f t="shared" si="170"/>
        <v>133.91999999999999</v>
      </c>
      <c r="F1587">
        <f t="shared" si="171"/>
        <v>138.57</v>
      </c>
      <c r="G1587">
        <f t="shared" si="172"/>
        <v>112.53</v>
      </c>
      <c r="H1587">
        <f t="shared" si="173"/>
        <v>100.44000000000001</v>
      </c>
      <c r="I1587">
        <v>0</v>
      </c>
      <c r="J1587" s="22">
        <v>0.18600000000000003</v>
      </c>
      <c r="K1587" s="22">
        <v>0.64170000000000005</v>
      </c>
      <c r="L1587" s="22">
        <v>0.72540000000000004</v>
      </c>
      <c r="M1587" s="22">
        <v>0.77190000000000014</v>
      </c>
      <c r="N1587" s="22">
        <v>0.65100000000000013</v>
      </c>
      <c r="O1587" s="24">
        <v>0.3906</v>
      </c>
      <c r="P1587" s="24">
        <v>0.85560000000000003</v>
      </c>
      <c r="Q1587" s="24">
        <v>0.89280000000000004</v>
      </c>
      <c r="R1587" s="24">
        <v>0.79049999999999998</v>
      </c>
      <c r="S1587" s="24">
        <v>0.8277000000000001</v>
      </c>
      <c r="T1587" s="24">
        <v>0.74400000000000011</v>
      </c>
      <c r="U1587" s="24">
        <v>0.31620000000000004</v>
      </c>
      <c r="V1587" s="24">
        <v>0.80910000000000004</v>
      </c>
      <c r="W1587" s="24">
        <v>0.71610000000000007</v>
      </c>
      <c r="X1587" s="24">
        <v>0.91139999999999999</v>
      </c>
      <c r="Y1587" s="24">
        <v>0.5766</v>
      </c>
      <c r="Z1587" s="24">
        <v>0.86490000000000011</v>
      </c>
      <c r="AA1587" s="25">
        <v>0</v>
      </c>
      <c r="AB1587" s="25">
        <v>20.46</v>
      </c>
      <c r="AC1587" s="25">
        <v>3.72</v>
      </c>
      <c r="AD1587" s="25">
        <v>0</v>
      </c>
      <c r="AE1587" s="25">
        <v>5.58</v>
      </c>
      <c r="AF1587" s="25">
        <v>0</v>
      </c>
      <c r="AG1587" s="25">
        <v>0</v>
      </c>
      <c r="AH1587" s="25">
        <v>43.71</v>
      </c>
      <c r="AI1587" s="25">
        <v>39.06</v>
      </c>
      <c r="AJ1587" s="25">
        <v>26.040000000000003</v>
      </c>
      <c r="AK1587" s="25">
        <v>4.6500000000000004</v>
      </c>
      <c r="AL1587" s="25">
        <v>0</v>
      </c>
      <c r="AM1587" s="25">
        <v>13.020000000000001</v>
      </c>
      <c r="AN1587" s="25">
        <v>20.46</v>
      </c>
      <c r="AO1587" s="25">
        <v>9.3000000000000007</v>
      </c>
      <c r="AP1587" s="25">
        <v>1.86</v>
      </c>
      <c r="AQ1587" s="25">
        <v>34.410000000000004</v>
      </c>
      <c r="AR1587" s="25">
        <v>5.58</v>
      </c>
      <c r="AS1587" s="25">
        <v>1.86</v>
      </c>
      <c r="AT1587" s="25">
        <v>13.950000000000001</v>
      </c>
      <c r="AU1587" s="25">
        <v>11.16</v>
      </c>
      <c r="AV1587" s="25">
        <v>14.88</v>
      </c>
      <c r="AW1587" s="25">
        <v>12.09</v>
      </c>
      <c r="AX1587" s="25">
        <v>9.3000000000000007</v>
      </c>
      <c r="AY1587" s="25">
        <v>3.72</v>
      </c>
      <c r="AZ1587" s="25">
        <v>0</v>
      </c>
      <c r="BA1587" s="25">
        <v>0.93</v>
      </c>
      <c r="BB1587" s="25">
        <v>0</v>
      </c>
      <c r="BC1587" s="25">
        <v>21.39</v>
      </c>
      <c r="BD1587" s="25">
        <v>39.06</v>
      </c>
      <c r="BE1587" s="25">
        <v>9.3000000000000007</v>
      </c>
      <c r="BF1587" s="25">
        <v>3.72</v>
      </c>
      <c r="BG1587" s="25">
        <v>13.020000000000001</v>
      </c>
      <c r="BH1587" s="25">
        <v>24.18</v>
      </c>
      <c r="BI1587" s="25">
        <v>30.69</v>
      </c>
      <c r="BJ1587" s="25">
        <v>40.92</v>
      </c>
      <c r="BK1587" s="25">
        <v>5.58</v>
      </c>
      <c r="BL1587" s="25">
        <v>0</v>
      </c>
      <c r="BM1587" s="25">
        <v>6.5100000000000007</v>
      </c>
      <c r="BN1587" s="25">
        <v>0</v>
      </c>
      <c r="BO1587" t="s">
        <v>40</v>
      </c>
    </row>
    <row r="1588" spans="1:67" x14ac:dyDescent="0.25">
      <c r="A1588" s="6">
        <v>45265</v>
      </c>
      <c r="B1588" t="s">
        <v>18</v>
      </c>
      <c r="C1588">
        <v>5</v>
      </c>
      <c r="D1588">
        <f t="shared" si="165"/>
        <v>437.10000000000014</v>
      </c>
      <c r="E1588">
        <f t="shared" si="170"/>
        <v>100.44000000000001</v>
      </c>
      <c r="F1588">
        <f t="shared" si="171"/>
        <v>71.610000000000014</v>
      </c>
      <c r="G1588">
        <f t="shared" si="172"/>
        <v>135.78000000000011</v>
      </c>
      <c r="H1588">
        <f t="shared" si="173"/>
        <v>129.27000000000001</v>
      </c>
      <c r="I1588">
        <v>0</v>
      </c>
      <c r="J1588" s="22">
        <v>0.79980000000000007</v>
      </c>
      <c r="K1588" s="22">
        <v>0.71610000000000007</v>
      </c>
      <c r="L1588" s="22">
        <v>0.6603</v>
      </c>
      <c r="M1588" s="22">
        <v>0.79980000000000007</v>
      </c>
      <c r="N1588" s="22">
        <v>0.53010000000000013</v>
      </c>
      <c r="O1588" s="24">
        <v>0.86490000000000011</v>
      </c>
      <c r="P1588" s="24">
        <v>0.24180000000000001</v>
      </c>
      <c r="Q1588" s="24">
        <v>0.3906</v>
      </c>
      <c r="R1588" s="24">
        <v>0.73470000000000002</v>
      </c>
      <c r="S1588" s="24">
        <v>0.81840000000000002</v>
      </c>
      <c r="T1588" s="24">
        <v>0.93</v>
      </c>
      <c r="U1588" s="24">
        <v>0.18600000000000003</v>
      </c>
      <c r="V1588" s="24">
        <v>0.33479999999999999</v>
      </c>
      <c r="W1588" s="24">
        <v>0.35340000000000005</v>
      </c>
      <c r="X1588" s="24">
        <v>0.23250000000000001</v>
      </c>
      <c r="Y1588" s="24">
        <v>0.54869999999999997</v>
      </c>
      <c r="Z1588" s="24">
        <v>0.68820000000000003</v>
      </c>
      <c r="AA1588" s="25">
        <v>0</v>
      </c>
      <c r="AB1588" s="25">
        <v>0</v>
      </c>
      <c r="AC1588" s="25">
        <v>0</v>
      </c>
      <c r="AD1588" s="25">
        <v>0</v>
      </c>
      <c r="AE1588" s="25">
        <v>0</v>
      </c>
      <c r="AF1588" s="25">
        <v>36.270000000000003</v>
      </c>
      <c r="AG1588" s="25">
        <v>0</v>
      </c>
      <c r="AH1588" s="25">
        <v>0</v>
      </c>
      <c r="AI1588" s="25">
        <v>32.550000000000004</v>
      </c>
      <c r="AJ1588" s="25">
        <v>2.79</v>
      </c>
      <c r="AK1588" s="25">
        <v>22.32</v>
      </c>
      <c r="AL1588" s="25">
        <v>9.3000000000000007</v>
      </c>
      <c r="AM1588" s="25">
        <v>38.130000000000003</v>
      </c>
      <c r="AN1588" s="25">
        <v>19.53</v>
      </c>
      <c r="AO1588" s="25">
        <v>0</v>
      </c>
      <c r="AP1588" s="25">
        <v>0</v>
      </c>
      <c r="AQ1588" s="25">
        <v>17.670000000000002</v>
      </c>
      <c r="AR1588" s="25">
        <v>4.6500000000000004</v>
      </c>
      <c r="AS1588" s="25">
        <v>19.53</v>
      </c>
      <c r="AT1588" s="25">
        <v>20.46</v>
      </c>
      <c r="AU1588" s="25">
        <v>0.93</v>
      </c>
      <c r="AV1588" s="25">
        <v>27.900000000000109</v>
      </c>
      <c r="AW1588" s="25">
        <v>0</v>
      </c>
      <c r="AX1588" s="25">
        <v>32.550000000000004</v>
      </c>
      <c r="AY1588" s="25">
        <v>0</v>
      </c>
      <c r="AZ1588" s="25">
        <v>0</v>
      </c>
      <c r="BA1588" s="25">
        <v>38.130000000000003</v>
      </c>
      <c r="BB1588" s="25">
        <v>2.79</v>
      </c>
      <c r="BC1588" s="25">
        <v>1.86</v>
      </c>
      <c r="BD1588" s="25">
        <v>31.62</v>
      </c>
      <c r="BE1588" s="25">
        <v>26.040000000000003</v>
      </c>
      <c r="BF1588" s="25">
        <v>0</v>
      </c>
      <c r="BG1588" s="25">
        <v>8.370000000000001</v>
      </c>
      <c r="BH1588" s="25">
        <v>4.6500000000000004</v>
      </c>
      <c r="BI1588" s="25">
        <v>11.16</v>
      </c>
      <c r="BJ1588" s="25">
        <v>0</v>
      </c>
      <c r="BK1588" s="25">
        <v>33.480000000000004</v>
      </c>
      <c r="BL1588" s="25">
        <v>10.23</v>
      </c>
      <c r="BM1588" s="25">
        <v>6.5100000000000007</v>
      </c>
      <c r="BN1588" s="25">
        <v>0</v>
      </c>
      <c r="BO1588" t="s">
        <v>40</v>
      </c>
    </row>
    <row r="1589" spans="1:67" x14ac:dyDescent="0.25">
      <c r="A1589" s="6">
        <v>45266</v>
      </c>
      <c r="B1589" t="s">
        <v>18</v>
      </c>
      <c r="C1589">
        <v>6</v>
      </c>
      <c r="D1589">
        <f t="shared" si="165"/>
        <v>445.47000000000014</v>
      </c>
      <c r="E1589">
        <f t="shared" si="170"/>
        <v>80.910000000000025</v>
      </c>
      <c r="F1589">
        <f t="shared" si="171"/>
        <v>123.69000000000011</v>
      </c>
      <c r="G1589">
        <f t="shared" si="172"/>
        <v>99.51</v>
      </c>
      <c r="H1589">
        <f t="shared" si="173"/>
        <v>141.36000000000001</v>
      </c>
      <c r="I1589">
        <v>0</v>
      </c>
      <c r="J1589" s="22">
        <v>0.74400000000000011</v>
      </c>
      <c r="K1589" s="22">
        <v>0.61380000000000001</v>
      </c>
      <c r="L1589" s="22">
        <v>0.83700000000000008</v>
      </c>
      <c r="M1589" s="22">
        <v>0.74400000000000011</v>
      </c>
      <c r="N1589" s="22">
        <v>0.86490000000000011</v>
      </c>
      <c r="O1589" s="24">
        <v>0.77190000000000014</v>
      </c>
      <c r="P1589" s="24">
        <v>0.12090000000000001</v>
      </c>
      <c r="Q1589" s="24">
        <v>0.1116</v>
      </c>
      <c r="R1589" s="24">
        <v>0.6603</v>
      </c>
      <c r="S1589" s="24">
        <v>0.90210000000000001</v>
      </c>
      <c r="T1589" s="24">
        <v>0.53010000000000013</v>
      </c>
      <c r="U1589" s="24">
        <v>0.33479999999999999</v>
      </c>
      <c r="V1589" s="24">
        <v>0.83700000000000008</v>
      </c>
      <c r="W1589" s="24">
        <v>0.2883</v>
      </c>
      <c r="X1589" s="24">
        <v>0.91139999999999999</v>
      </c>
      <c r="Y1589" s="24">
        <v>0.29760000000000003</v>
      </c>
      <c r="Z1589" s="24">
        <v>0.53010000000000013</v>
      </c>
      <c r="AA1589" s="25">
        <v>23.25</v>
      </c>
      <c r="AB1589" s="25">
        <v>14.88</v>
      </c>
      <c r="AC1589" s="25">
        <v>29.76</v>
      </c>
      <c r="AD1589" s="25">
        <v>1.86</v>
      </c>
      <c r="AE1589" s="25">
        <v>0.93000000000010574</v>
      </c>
      <c r="AF1589" s="25">
        <v>23.25</v>
      </c>
      <c r="AG1589" s="25">
        <v>0</v>
      </c>
      <c r="AH1589" s="25">
        <v>0</v>
      </c>
      <c r="AI1589" s="25">
        <v>28.830000000000002</v>
      </c>
      <c r="AJ1589" s="25">
        <v>0.93</v>
      </c>
      <c r="AK1589" s="25">
        <v>27.900000000000002</v>
      </c>
      <c r="AL1589" s="25">
        <v>7.44</v>
      </c>
      <c r="AM1589" s="25">
        <v>0</v>
      </c>
      <c r="AN1589" s="25">
        <v>12.09</v>
      </c>
      <c r="AO1589" s="25">
        <v>15.81</v>
      </c>
      <c r="AP1589" s="25">
        <v>9.3000000000000007</v>
      </c>
      <c r="AQ1589" s="25">
        <v>27.900000000000002</v>
      </c>
      <c r="AR1589" s="25">
        <v>6.5100000000000007</v>
      </c>
      <c r="AS1589" s="25">
        <v>40.92</v>
      </c>
      <c r="AT1589" s="25">
        <v>21.39</v>
      </c>
      <c r="AU1589" s="25">
        <v>0</v>
      </c>
      <c r="AV1589" s="25">
        <v>13.950000000000001</v>
      </c>
      <c r="AW1589" s="25">
        <v>0</v>
      </c>
      <c r="AX1589" s="25">
        <v>32.550000000000004</v>
      </c>
      <c r="AY1589" s="25">
        <v>32.550000000000004</v>
      </c>
      <c r="AZ1589" s="25">
        <v>0</v>
      </c>
      <c r="BA1589" s="25">
        <v>0</v>
      </c>
      <c r="BB1589" s="25">
        <v>0</v>
      </c>
      <c r="BC1589" s="25">
        <v>7.44</v>
      </c>
      <c r="BD1589" s="25">
        <v>13.020000000000001</v>
      </c>
      <c r="BE1589" s="25">
        <v>4.6500000000000004</v>
      </c>
      <c r="BF1589" s="25">
        <v>17.670000000000002</v>
      </c>
      <c r="BG1589" s="25">
        <v>0</v>
      </c>
      <c r="BH1589" s="25">
        <v>26.970000000000002</v>
      </c>
      <c r="BI1589" s="25">
        <v>3.72</v>
      </c>
      <c r="BJ1589" s="25">
        <v>0</v>
      </c>
      <c r="BK1589" s="25">
        <v>1.86</v>
      </c>
      <c r="BL1589" s="25">
        <v>8.370000000000001</v>
      </c>
      <c r="BM1589" s="25">
        <v>0.93</v>
      </c>
      <c r="BN1589" s="25">
        <v>16.740000000000002</v>
      </c>
      <c r="BO1589" t="s">
        <v>40</v>
      </c>
    </row>
    <row r="1590" spans="1:67" x14ac:dyDescent="0.25">
      <c r="A1590" s="6">
        <v>45267</v>
      </c>
      <c r="B1590" t="s">
        <v>18</v>
      </c>
      <c r="C1590">
        <v>7</v>
      </c>
      <c r="D1590">
        <f t="shared" si="165"/>
        <v>500.34000000000003</v>
      </c>
      <c r="E1590">
        <f t="shared" si="170"/>
        <v>146.01</v>
      </c>
      <c r="F1590">
        <f t="shared" si="171"/>
        <v>213.90000000000003</v>
      </c>
      <c r="G1590">
        <f t="shared" si="172"/>
        <v>93</v>
      </c>
      <c r="H1590">
        <f t="shared" si="173"/>
        <v>47.430000000000007</v>
      </c>
      <c r="I1590">
        <v>0</v>
      </c>
      <c r="J1590" s="22">
        <v>0.26040000000000002</v>
      </c>
      <c r="K1590" s="22">
        <v>0.54869999999999997</v>
      </c>
      <c r="L1590" s="22">
        <v>0.71610000000000007</v>
      </c>
      <c r="M1590" s="22">
        <v>0.89280000000000004</v>
      </c>
      <c r="N1590" s="22">
        <v>0.48360000000000003</v>
      </c>
      <c r="O1590" s="24">
        <v>0.67890000000000006</v>
      </c>
      <c r="P1590" s="24">
        <v>9.3000000000000013E-2</v>
      </c>
      <c r="Q1590" s="24">
        <v>0.81840000000000002</v>
      </c>
      <c r="R1590" s="24">
        <v>0.68820000000000003</v>
      </c>
      <c r="S1590" s="24">
        <v>0.67890000000000006</v>
      </c>
      <c r="T1590" s="24">
        <v>0.87420000000000009</v>
      </c>
      <c r="U1590" s="24">
        <v>0.44640000000000002</v>
      </c>
      <c r="V1590" s="24">
        <v>0.80910000000000004</v>
      </c>
      <c r="W1590" s="24">
        <v>0.37200000000000005</v>
      </c>
      <c r="X1590" s="24">
        <v>0.6603</v>
      </c>
      <c r="Y1590" s="24">
        <v>0.45569999999999999</v>
      </c>
      <c r="Z1590" s="24">
        <v>0.6231000000000001</v>
      </c>
      <c r="AA1590" s="25">
        <v>10.23</v>
      </c>
      <c r="AB1590" s="25">
        <v>33.480000000000004</v>
      </c>
      <c r="AC1590" s="25">
        <v>0</v>
      </c>
      <c r="AD1590" s="25">
        <v>16.740000000000002</v>
      </c>
      <c r="AE1590" s="25">
        <v>29.76</v>
      </c>
      <c r="AF1590" s="25">
        <v>27.900000000000002</v>
      </c>
      <c r="AG1590" s="25">
        <v>11.16</v>
      </c>
      <c r="AH1590" s="25">
        <v>24.18</v>
      </c>
      <c r="AI1590" s="25">
        <v>32.550000000000004</v>
      </c>
      <c r="AJ1590" s="25">
        <v>27.900000000000002</v>
      </c>
      <c r="AK1590" s="25">
        <v>22.32</v>
      </c>
      <c r="AL1590" s="25">
        <v>2.79</v>
      </c>
      <c r="AM1590" s="25">
        <v>0</v>
      </c>
      <c r="AN1590" s="25">
        <v>0</v>
      </c>
      <c r="AO1590" s="25">
        <v>0</v>
      </c>
      <c r="AP1590" s="25">
        <v>6.5100000000000007</v>
      </c>
      <c r="AQ1590" s="25">
        <v>24.18</v>
      </c>
      <c r="AR1590" s="25">
        <v>0</v>
      </c>
      <c r="AS1590" s="25">
        <v>0</v>
      </c>
      <c r="AT1590" s="25">
        <v>13.950000000000001</v>
      </c>
      <c r="AU1590" s="25">
        <v>18.600000000000001</v>
      </c>
      <c r="AV1590" s="25">
        <v>0.93</v>
      </c>
      <c r="AW1590" s="25">
        <v>26.970000000000002</v>
      </c>
      <c r="AX1590" s="25">
        <v>12.09</v>
      </c>
      <c r="AY1590" s="25">
        <v>0</v>
      </c>
      <c r="AZ1590" s="25">
        <v>25.110000000000003</v>
      </c>
      <c r="BA1590" s="25">
        <v>0</v>
      </c>
      <c r="BB1590" s="25">
        <v>5.58</v>
      </c>
      <c r="BC1590" s="25">
        <v>3.72</v>
      </c>
      <c r="BD1590" s="25">
        <v>0</v>
      </c>
      <c r="BE1590" s="25">
        <v>6.5100000000000007</v>
      </c>
      <c r="BF1590" s="25">
        <v>18.600000000000001</v>
      </c>
      <c r="BG1590" s="25">
        <v>16.740000000000002</v>
      </c>
      <c r="BH1590" s="25">
        <v>40.92</v>
      </c>
      <c r="BI1590" s="25">
        <v>5.58</v>
      </c>
      <c r="BJ1590" s="25">
        <v>0</v>
      </c>
      <c r="BK1590" s="25">
        <v>3.72</v>
      </c>
      <c r="BL1590" s="25">
        <v>0</v>
      </c>
      <c r="BM1590" s="25">
        <v>20.46</v>
      </c>
      <c r="BN1590" s="25">
        <v>33.480000000000004</v>
      </c>
      <c r="BO1590" t="s">
        <v>40</v>
      </c>
    </row>
    <row r="1591" spans="1:67" x14ac:dyDescent="0.25">
      <c r="A1591" s="6">
        <v>45268</v>
      </c>
      <c r="B1591" t="s">
        <v>18</v>
      </c>
      <c r="C1591">
        <v>8</v>
      </c>
      <c r="D1591">
        <f t="shared" si="165"/>
        <v>447.33000000000004</v>
      </c>
      <c r="E1591">
        <f t="shared" si="170"/>
        <v>64.17</v>
      </c>
      <c r="F1591">
        <f t="shared" si="171"/>
        <v>101.37</v>
      </c>
      <c r="G1591">
        <f t="shared" si="172"/>
        <v>109.74000000000001</v>
      </c>
      <c r="H1591">
        <f t="shared" si="173"/>
        <v>172.04999999999998</v>
      </c>
      <c r="I1591">
        <v>0</v>
      </c>
      <c r="J1591" s="22">
        <v>0.83700000000000008</v>
      </c>
      <c r="K1591" s="22">
        <v>0.53939999999999999</v>
      </c>
      <c r="L1591" s="22">
        <v>0.73470000000000002</v>
      </c>
      <c r="M1591" s="22">
        <v>0.35340000000000005</v>
      </c>
      <c r="N1591" s="22">
        <v>0.89280000000000004</v>
      </c>
      <c r="O1591" s="24">
        <v>0.6603</v>
      </c>
      <c r="P1591" s="24">
        <v>0.79049999999999998</v>
      </c>
      <c r="Q1591" s="24">
        <v>0.6603</v>
      </c>
      <c r="R1591" s="24">
        <v>0.60450000000000004</v>
      </c>
      <c r="S1591" s="24">
        <v>0.44640000000000002</v>
      </c>
      <c r="T1591" s="24">
        <v>0.73470000000000002</v>
      </c>
      <c r="U1591" s="24">
        <v>0.84630000000000005</v>
      </c>
      <c r="V1591" s="24">
        <v>0.26040000000000002</v>
      </c>
      <c r="W1591" s="24">
        <v>0.81840000000000002</v>
      </c>
      <c r="X1591" s="24">
        <v>0.85560000000000003</v>
      </c>
      <c r="Y1591" s="24">
        <v>0.85560000000000003</v>
      </c>
      <c r="Z1591" s="24">
        <v>0.8277000000000001</v>
      </c>
      <c r="AA1591" s="25">
        <v>22.32</v>
      </c>
      <c r="AB1591" s="25">
        <v>7.44</v>
      </c>
      <c r="AC1591" s="25">
        <v>0</v>
      </c>
      <c r="AD1591" s="25">
        <v>14.88</v>
      </c>
      <c r="AE1591" s="25">
        <v>3.72</v>
      </c>
      <c r="AF1591" s="25">
        <v>19.53</v>
      </c>
      <c r="AG1591" s="25">
        <v>0</v>
      </c>
      <c r="AH1591" s="25">
        <v>33.480000000000004</v>
      </c>
      <c r="AI1591" s="25">
        <v>0</v>
      </c>
      <c r="AJ1591" s="25">
        <v>0</v>
      </c>
      <c r="AK1591" s="25">
        <v>29.76</v>
      </c>
      <c r="AL1591" s="25">
        <v>40.92</v>
      </c>
      <c r="AM1591" s="25">
        <v>20.46</v>
      </c>
      <c r="AN1591" s="25">
        <v>0.93</v>
      </c>
      <c r="AO1591" s="25">
        <v>25.110000000000003</v>
      </c>
      <c r="AP1591" s="25">
        <v>20.46</v>
      </c>
      <c r="AQ1591" s="25">
        <v>41.85</v>
      </c>
      <c r="AR1591" s="25">
        <v>12.09</v>
      </c>
      <c r="AS1591" s="25">
        <v>7.44</v>
      </c>
      <c r="AT1591" s="25">
        <v>2.79</v>
      </c>
      <c r="AU1591" s="25">
        <v>21.39</v>
      </c>
      <c r="AV1591" s="25">
        <v>9.3000000000000007</v>
      </c>
      <c r="AW1591" s="25">
        <v>0.93</v>
      </c>
      <c r="AX1591" s="25">
        <v>0</v>
      </c>
      <c r="AY1591" s="25">
        <v>0.93</v>
      </c>
      <c r="AZ1591" s="25">
        <v>8.370000000000001</v>
      </c>
      <c r="BA1591" s="25">
        <v>16.740000000000002</v>
      </c>
      <c r="BB1591" s="25">
        <v>0</v>
      </c>
      <c r="BC1591" s="25">
        <v>41.85</v>
      </c>
      <c r="BD1591" s="25">
        <v>10.23</v>
      </c>
      <c r="BE1591" s="25">
        <v>0</v>
      </c>
      <c r="BF1591" s="25">
        <v>0</v>
      </c>
      <c r="BG1591" s="25">
        <v>0</v>
      </c>
      <c r="BH1591" s="25">
        <v>20.46</v>
      </c>
      <c r="BI1591" s="25">
        <v>13.020000000000001</v>
      </c>
      <c r="BJ1591" s="25">
        <v>15.81</v>
      </c>
      <c r="BK1591" s="25">
        <v>0</v>
      </c>
      <c r="BL1591" s="25">
        <v>0</v>
      </c>
      <c r="BM1591" s="25">
        <v>14.88</v>
      </c>
      <c r="BN1591" s="25">
        <v>0</v>
      </c>
      <c r="BO1591" t="s">
        <v>40</v>
      </c>
    </row>
    <row r="1592" spans="1:67" x14ac:dyDescent="0.25">
      <c r="A1592" s="6">
        <v>45269</v>
      </c>
      <c r="B1592" t="s">
        <v>18</v>
      </c>
      <c r="C1592">
        <v>9</v>
      </c>
      <c r="D1592">
        <f t="shared" si="165"/>
        <v>478.95000000000016</v>
      </c>
      <c r="E1592">
        <f t="shared" si="170"/>
        <v>89.28</v>
      </c>
      <c r="F1592">
        <f t="shared" si="171"/>
        <v>158.10000000000002</v>
      </c>
      <c r="G1592">
        <f t="shared" si="172"/>
        <v>112.53</v>
      </c>
      <c r="H1592">
        <f t="shared" si="173"/>
        <v>119.04000000000011</v>
      </c>
      <c r="I1592">
        <v>0</v>
      </c>
      <c r="J1592" s="22">
        <v>0.44640000000000002</v>
      </c>
      <c r="K1592" s="22">
        <v>0.59520000000000006</v>
      </c>
      <c r="L1592" s="22">
        <v>0.76260000000000006</v>
      </c>
      <c r="M1592" s="22">
        <v>0.44640000000000002</v>
      </c>
      <c r="N1592" s="22">
        <v>0.6603</v>
      </c>
      <c r="O1592" s="24">
        <v>0.60450000000000004</v>
      </c>
      <c r="P1592" s="24">
        <v>0.90210000000000001</v>
      </c>
      <c r="Q1592" s="24">
        <v>0.88350000000000006</v>
      </c>
      <c r="R1592" s="24">
        <v>0.88350000000000006</v>
      </c>
      <c r="S1592" s="24">
        <v>0.49290000000000006</v>
      </c>
      <c r="T1592" s="24">
        <v>0.41850000000000004</v>
      </c>
      <c r="U1592" s="24">
        <v>0.51150000000000007</v>
      </c>
      <c r="V1592" s="24">
        <v>0.79980000000000007</v>
      </c>
      <c r="W1592" s="24">
        <v>0.83700000000000008</v>
      </c>
      <c r="X1592" s="24">
        <v>0.89280000000000004</v>
      </c>
      <c r="Y1592" s="24">
        <v>0.90210000000000001</v>
      </c>
      <c r="Z1592" s="24">
        <v>0.24180000000000001</v>
      </c>
      <c r="AA1592" s="25">
        <v>5.58</v>
      </c>
      <c r="AB1592" s="25">
        <v>39.99</v>
      </c>
      <c r="AC1592" s="25">
        <v>5.58</v>
      </c>
      <c r="AD1592" s="25">
        <v>26.970000000000002</v>
      </c>
      <c r="AE1592" s="25">
        <v>6.5100000000000007</v>
      </c>
      <c r="AF1592" s="25">
        <v>11.16</v>
      </c>
      <c r="AG1592" s="25">
        <v>6.5100000000000007</v>
      </c>
      <c r="AH1592" s="25">
        <v>32.550000000000004</v>
      </c>
      <c r="AI1592" s="25">
        <v>23.25</v>
      </c>
      <c r="AJ1592" s="25">
        <v>0</v>
      </c>
      <c r="AK1592" s="25">
        <v>1.86</v>
      </c>
      <c r="AL1592" s="25">
        <v>33.480000000000004</v>
      </c>
      <c r="AM1592" s="25">
        <v>0</v>
      </c>
      <c r="AN1592" s="25">
        <v>18.600000000000001</v>
      </c>
      <c r="AO1592" s="25">
        <v>26.040000000000003</v>
      </c>
      <c r="AP1592" s="25">
        <v>4.6500000000000004</v>
      </c>
      <c r="AQ1592" s="25">
        <v>0</v>
      </c>
      <c r="AR1592" s="25">
        <v>17.670000000000108</v>
      </c>
      <c r="AS1592" s="25">
        <v>18.600000000000001</v>
      </c>
      <c r="AT1592" s="25">
        <v>0</v>
      </c>
      <c r="AU1592" s="25">
        <v>0</v>
      </c>
      <c r="AV1592" s="25">
        <v>0</v>
      </c>
      <c r="AW1592" s="25">
        <v>15.81</v>
      </c>
      <c r="AX1592" s="25">
        <v>10.23</v>
      </c>
      <c r="AY1592" s="25">
        <v>13.020000000000001</v>
      </c>
      <c r="AZ1592" s="25">
        <v>0</v>
      </c>
      <c r="BA1592" s="25">
        <v>1.86</v>
      </c>
      <c r="BB1592" s="25">
        <v>37.200000000000003</v>
      </c>
      <c r="BC1592" s="25">
        <v>0</v>
      </c>
      <c r="BD1592" s="25">
        <v>34.410000000000004</v>
      </c>
      <c r="BE1592" s="25">
        <v>0</v>
      </c>
      <c r="BF1592" s="25">
        <v>34.410000000000004</v>
      </c>
      <c r="BG1592" s="25">
        <v>0</v>
      </c>
      <c r="BH1592" s="25">
        <v>13.020000000000001</v>
      </c>
      <c r="BI1592" s="25">
        <v>0</v>
      </c>
      <c r="BJ1592" s="25">
        <v>0.93</v>
      </c>
      <c r="BK1592" s="25">
        <v>0</v>
      </c>
      <c r="BL1592" s="25">
        <v>0</v>
      </c>
      <c r="BM1592" s="25">
        <v>12.09</v>
      </c>
      <c r="BN1592" s="25">
        <v>28.830000000000002</v>
      </c>
      <c r="BO1592" t="s">
        <v>40</v>
      </c>
    </row>
    <row r="1593" spans="1:67" x14ac:dyDescent="0.25">
      <c r="A1593" s="6">
        <v>45270</v>
      </c>
      <c r="B1593" t="s">
        <v>18</v>
      </c>
      <c r="C1593">
        <v>10</v>
      </c>
      <c r="D1593">
        <f t="shared" si="165"/>
        <v>452.91</v>
      </c>
      <c r="E1593">
        <f t="shared" si="170"/>
        <v>137.64000000000001</v>
      </c>
      <c r="F1593">
        <f t="shared" si="171"/>
        <v>104.16</v>
      </c>
      <c r="G1593">
        <f t="shared" si="172"/>
        <v>107.88</v>
      </c>
      <c r="H1593">
        <f t="shared" si="173"/>
        <v>103.23000000000002</v>
      </c>
      <c r="I1593">
        <v>0</v>
      </c>
      <c r="J1593" s="22">
        <v>0.52080000000000004</v>
      </c>
      <c r="K1593" s="22">
        <v>0.22320000000000001</v>
      </c>
      <c r="L1593" s="22">
        <v>0.77190000000000014</v>
      </c>
      <c r="M1593" s="22">
        <v>0.76260000000000006</v>
      </c>
      <c r="N1593" s="22">
        <v>0.44640000000000002</v>
      </c>
      <c r="O1593" s="24">
        <v>0.61380000000000001</v>
      </c>
      <c r="P1593" s="24">
        <v>0.92070000000000007</v>
      </c>
      <c r="Q1593" s="24">
        <v>0.60450000000000004</v>
      </c>
      <c r="R1593" s="24">
        <v>0.54869999999999997</v>
      </c>
      <c r="S1593" s="24">
        <v>0.69750000000000001</v>
      </c>
      <c r="T1593" s="24">
        <v>0.60450000000000004</v>
      </c>
      <c r="U1593" s="24">
        <v>0.86490000000000011</v>
      </c>
      <c r="V1593" s="24">
        <v>0.58590000000000009</v>
      </c>
      <c r="W1593" s="24">
        <v>0.84630000000000005</v>
      </c>
      <c r="X1593" s="24">
        <v>0.92070000000000007</v>
      </c>
      <c r="Y1593" s="24">
        <v>0.8277000000000001</v>
      </c>
      <c r="Z1593" s="24">
        <v>0.53939999999999999</v>
      </c>
      <c r="AA1593" s="25">
        <v>6.5100000000000007</v>
      </c>
      <c r="AB1593" s="25">
        <v>0</v>
      </c>
      <c r="AC1593" s="25">
        <v>0</v>
      </c>
      <c r="AD1593" s="25">
        <v>38.130000000000003</v>
      </c>
      <c r="AE1593" s="25">
        <v>0</v>
      </c>
      <c r="AF1593" s="25">
        <v>6.5100000000000007</v>
      </c>
      <c r="AG1593" s="25">
        <v>6.5100000000000007</v>
      </c>
      <c r="AH1593" s="25">
        <v>25.110000000000003</v>
      </c>
      <c r="AI1593" s="25">
        <v>0</v>
      </c>
      <c r="AJ1593" s="25">
        <v>21.39</v>
      </c>
      <c r="AK1593" s="25">
        <v>0</v>
      </c>
      <c r="AL1593" s="25">
        <v>52.080000000000005</v>
      </c>
      <c r="AM1593" s="25">
        <v>0</v>
      </c>
      <c r="AN1593" s="25">
        <v>0</v>
      </c>
      <c r="AO1593" s="25">
        <v>32.550000000000004</v>
      </c>
      <c r="AP1593" s="25">
        <v>4.6500000000000004</v>
      </c>
      <c r="AQ1593" s="25">
        <v>0</v>
      </c>
      <c r="AR1593" s="25">
        <v>0</v>
      </c>
      <c r="AS1593" s="25">
        <v>0</v>
      </c>
      <c r="AT1593" s="25">
        <v>13.950000000000001</v>
      </c>
      <c r="AU1593" s="25">
        <v>0</v>
      </c>
      <c r="AV1593" s="25">
        <v>28.830000000000002</v>
      </c>
      <c r="AW1593" s="25">
        <v>8.370000000000001</v>
      </c>
      <c r="AX1593" s="25">
        <v>7.44</v>
      </c>
      <c r="AY1593" s="25">
        <v>11.16</v>
      </c>
      <c r="AZ1593" s="25">
        <v>0</v>
      </c>
      <c r="BA1593" s="25">
        <v>11.16</v>
      </c>
      <c r="BB1593" s="25">
        <v>25.110000000000003</v>
      </c>
      <c r="BC1593" s="25">
        <v>4.6500000000000004</v>
      </c>
      <c r="BD1593" s="25">
        <v>11.16</v>
      </c>
      <c r="BE1593" s="25">
        <v>6.5100000000000007</v>
      </c>
      <c r="BF1593" s="25">
        <v>0</v>
      </c>
      <c r="BG1593" s="25">
        <v>21.39</v>
      </c>
      <c r="BH1593" s="25">
        <v>31.62</v>
      </c>
      <c r="BI1593" s="25">
        <v>0</v>
      </c>
      <c r="BJ1593" s="25">
        <v>5.58</v>
      </c>
      <c r="BK1593" s="25">
        <v>34.410000000000004</v>
      </c>
      <c r="BL1593" s="25">
        <v>0</v>
      </c>
      <c r="BM1593" s="25">
        <v>0</v>
      </c>
      <c r="BN1593" s="25">
        <v>38.130000000000003</v>
      </c>
      <c r="BO1593" t="s">
        <v>40</v>
      </c>
    </row>
    <row r="1594" spans="1:67" x14ac:dyDescent="0.25">
      <c r="A1594" s="6">
        <v>45271</v>
      </c>
      <c r="B1594" t="s">
        <v>18</v>
      </c>
      <c r="C1594">
        <v>11</v>
      </c>
      <c r="D1594">
        <f t="shared" si="165"/>
        <v>452.91000000000008</v>
      </c>
      <c r="E1594">
        <f t="shared" si="170"/>
        <v>72.54000000000002</v>
      </c>
      <c r="F1594">
        <f t="shared" si="171"/>
        <v>152.52000000000012</v>
      </c>
      <c r="G1594">
        <f t="shared" si="172"/>
        <v>132.06</v>
      </c>
      <c r="H1594">
        <f t="shared" si="173"/>
        <v>95.789999999999992</v>
      </c>
      <c r="I1594">
        <v>0</v>
      </c>
      <c r="J1594" s="22">
        <v>0.46500000000000002</v>
      </c>
      <c r="K1594" s="22">
        <v>0.92070000000000007</v>
      </c>
      <c r="L1594" s="22">
        <v>0.68820000000000003</v>
      </c>
      <c r="M1594" s="22">
        <v>0.78120000000000001</v>
      </c>
      <c r="N1594" s="22">
        <v>0.80910000000000004</v>
      </c>
      <c r="O1594" s="24">
        <v>0.61380000000000001</v>
      </c>
      <c r="P1594" s="24">
        <v>0.53010000000000013</v>
      </c>
      <c r="Q1594" s="24">
        <v>0.31620000000000004</v>
      </c>
      <c r="R1594" s="24">
        <v>0.56730000000000003</v>
      </c>
      <c r="S1594" s="24">
        <v>0.64170000000000005</v>
      </c>
      <c r="T1594" s="24">
        <v>0.85560000000000003</v>
      </c>
      <c r="U1594" s="24">
        <v>0.89280000000000004</v>
      </c>
      <c r="V1594" s="24">
        <v>0.90210000000000001</v>
      </c>
      <c r="W1594" s="24">
        <v>0.84630000000000005</v>
      </c>
      <c r="X1594" s="24">
        <v>0.92070000000000007</v>
      </c>
      <c r="Y1594" s="24">
        <v>0.83700000000000008</v>
      </c>
      <c r="Z1594" s="24">
        <v>0.92070000000000007</v>
      </c>
      <c r="AA1594" s="25">
        <v>5.58</v>
      </c>
      <c r="AB1594" s="25">
        <v>26.970000000000105</v>
      </c>
      <c r="AC1594" s="25">
        <v>10.23</v>
      </c>
      <c r="AD1594" s="25">
        <v>18.600000000000001</v>
      </c>
      <c r="AE1594" s="25">
        <v>30.69</v>
      </c>
      <c r="AF1594" s="25">
        <v>8.370000000000001</v>
      </c>
      <c r="AG1594" s="25">
        <v>16.740000000000002</v>
      </c>
      <c r="AH1594" s="25">
        <v>14.88</v>
      </c>
      <c r="AI1594" s="25">
        <v>20.46</v>
      </c>
      <c r="AJ1594" s="25">
        <v>0</v>
      </c>
      <c r="AK1594" s="25">
        <v>21.39</v>
      </c>
      <c r="AL1594" s="25">
        <v>0</v>
      </c>
      <c r="AM1594" s="25">
        <v>31.62</v>
      </c>
      <c r="AN1594" s="25">
        <v>27.900000000000002</v>
      </c>
      <c r="AO1594" s="25">
        <v>13.950000000000001</v>
      </c>
      <c r="AP1594" s="25">
        <v>3.72</v>
      </c>
      <c r="AQ1594" s="25">
        <v>9.3000000000000007</v>
      </c>
      <c r="AR1594" s="25">
        <v>0</v>
      </c>
      <c r="AS1594" s="25">
        <v>9.3000000000000007</v>
      </c>
      <c r="AT1594" s="25">
        <v>0</v>
      </c>
      <c r="AU1594" s="25">
        <v>14.88</v>
      </c>
      <c r="AV1594" s="25">
        <v>0</v>
      </c>
      <c r="AW1594" s="25">
        <v>40.92</v>
      </c>
      <c r="AX1594" s="25">
        <v>0</v>
      </c>
      <c r="AY1594" s="25">
        <v>20.46</v>
      </c>
      <c r="AZ1594" s="25">
        <v>0</v>
      </c>
      <c r="BA1594" s="25">
        <v>19.53</v>
      </c>
      <c r="BB1594" s="25">
        <v>0</v>
      </c>
      <c r="BC1594" s="25">
        <v>13.950000000000001</v>
      </c>
      <c r="BD1594" s="25">
        <v>22.32</v>
      </c>
      <c r="BE1594" s="25">
        <v>27.900000000000002</v>
      </c>
      <c r="BF1594" s="25">
        <v>0</v>
      </c>
      <c r="BG1594" s="25">
        <v>26.040000000000003</v>
      </c>
      <c r="BH1594" s="25">
        <v>5.58</v>
      </c>
      <c r="BI1594" s="25">
        <v>5.58</v>
      </c>
      <c r="BJ1594" s="25">
        <v>1.86</v>
      </c>
      <c r="BK1594" s="25">
        <v>2.79</v>
      </c>
      <c r="BL1594" s="25">
        <v>0</v>
      </c>
      <c r="BM1594" s="25">
        <v>0</v>
      </c>
      <c r="BN1594" s="25">
        <v>2.79</v>
      </c>
      <c r="BO1594" t="s">
        <v>40</v>
      </c>
    </row>
    <row r="1595" spans="1:67" x14ac:dyDescent="0.25">
      <c r="A1595" s="6">
        <v>45272</v>
      </c>
      <c r="B1595" t="s">
        <v>18</v>
      </c>
      <c r="C1595">
        <v>12</v>
      </c>
      <c r="D1595">
        <f t="shared" si="165"/>
        <v>413.85</v>
      </c>
      <c r="E1595">
        <f t="shared" si="170"/>
        <v>84.63000000000001</v>
      </c>
      <c r="F1595">
        <f t="shared" si="171"/>
        <v>45.569999999999993</v>
      </c>
      <c r="G1595">
        <f t="shared" si="172"/>
        <v>202.74</v>
      </c>
      <c r="H1595">
        <f t="shared" si="173"/>
        <v>80.91</v>
      </c>
      <c r="I1595">
        <v>0</v>
      </c>
      <c r="J1595" s="22">
        <v>0.16739999999999999</v>
      </c>
      <c r="K1595" s="22">
        <v>0.64170000000000005</v>
      </c>
      <c r="L1595" s="22">
        <v>0.92070000000000007</v>
      </c>
      <c r="M1595" s="22">
        <v>0.92070000000000007</v>
      </c>
      <c r="N1595" s="22">
        <v>0.92070000000000007</v>
      </c>
      <c r="O1595" s="24">
        <v>0.64170000000000005</v>
      </c>
      <c r="P1595" s="24">
        <v>0.65100000000000013</v>
      </c>
      <c r="Q1595" s="24">
        <v>0.6231000000000001</v>
      </c>
      <c r="R1595" s="24">
        <v>0.93</v>
      </c>
      <c r="S1595" s="24">
        <v>0.1023</v>
      </c>
      <c r="T1595" s="24">
        <v>0.46500000000000002</v>
      </c>
      <c r="U1595" s="24">
        <v>0.48360000000000003</v>
      </c>
      <c r="V1595" s="24">
        <v>0.84630000000000005</v>
      </c>
      <c r="W1595" s="24">
        <v>0.68820000000000003</v>
      </c>
      <c r="X1595" s="24">
        <v>0.83700000000000008</v>
      </c>
      <c r="Y1595" s="24">
        <v>0.84630000000000005</v>
      </c>
      <c r="Z1595" s="24">
        <v>0.40920000000000001</v>
      </c>
      <c r="AA1595" s="25">
        <v>0</v>
      </c>
      <c r="AB1595" s="25">
        <v>13.950000000000001</v>
      </c>
      <c r="AC1595" s="25">
        <v>7.44</v>
      </c>
      <c r="AD1595" s="25">
        <v>3.72</v>
      </c>
      <c r="AE1595" s="25">
        <v>2.79</v>
      </c>
      <c r="AF1595" s="25">
        <v>12.09</v>
      </c>
      <c r="AG1595" s="25">
        <v>0</v>
      </c>
      <c r="AH1595" s="25">
        <v>5.58</v>
      </c>
      <c r="AI1595" s="25">
        <v>0</v>
      </c>
      <c r="AJ1595" s="25">
        <v>0</v>
      </c>
      <c r="AK1595" s="25">
        <v>16.740000000000002</v>
      </c>
      <c r="AL1595" s="25">
        <v>0</v>
      </c>
      <c r="AM1595" s="25">
        <v>10.23</v>
      </c>
      <c r="AN1595" s="25">
        <v>0</v>
      </c>
      <c r="AO1595" s="25">
        <v>6.5100000000000007</v>
      </c>
      <c r="AP1595" s="25">
        <v>6.5100000000000007</v>
      </c>
      <c r="AQ1595" s="25">
        <v>28.830000000000002</v>
      </c>
      <c r="AR1595" s="25">
        <v>5.58</v>
      </c>
      <c r="AS1595" s="25">
        <v>13.950000000000001</v>
      </c>
      <c r="AT1595" s="25">
        <v>9.3000000000000007</v>
      </c>
      <c r="AU1595" s="25">
        <v>36.270000000000003</v>
      </c>
      <c r="AV1595" s="25">
        <v>3.72</v>
      </c>
      <c r="AW1595" s="25">
        <v>51.150000000000006</v>
      </c>
      <c r="AX1595" s="25">
        <v>5.58</v>
      </c>
      <c r="AY1595" s="25">
        <v>5.58</v>
      </c>
      <c r="AZ1595" s="25">
        <v>11.16</v>
      </c>
      <c r="BA1595" s="25">
        <v>17.670000000000002</v>
      </c>
      <c r="BB1595" s="25">
        <v>29.76</v>
      </c>
      <c r="BC1595" s="25">
        <v>39.99</v>
      </c>
      <c r="BD1595" s="25">
        <v>1.86</v>
      </c>
      <c r="BE1595" s="25">
        <v>0</v>
      </c>
      <c r="BF1595" s="25">
        <v>7.44</v>
      </c>
      <c r="BG1595" s="25">
        <v>13.020000000000001</v>
      </c>
      <c r="BH1595" s="25">
        <v>6.5100000000000007</v>
      </c>
      <c r="BI1595" s="25">
        <v>4.6500000000000004</v>
      </c>
      <c r="BJ1595" s="25">
        <v>17.670000000000002</v>
      </c>
      <c r="BK1595" s="25">
        <v>17.670000000000002</v>
      </c>
      <c r="BL1595" s="25">
        <v>17.670000000000002</v>
      </c>
      <c r="BM1595" s="25">
        <v>0</v>
      </c>
      <c r="BN1595" s="25">
        <v>0</v>
      </c>
      <c r="BO1595" t="s">
        <v>40</v>
      </c>
    </row>
    <row r="1596" spans="1:67" x14ac:dyDescent="0.25">
      <c r="A1596" s="6">
        <v>45273</v>
      </c>
      <c r="B1596" t="s">
        <v>18</v>
      </c>
      <c r="C1596">
        <v>13</v>
      </c>
      <c r="D1596">
        <f t="shared" si="165"/>
        <v>556.1400000000001</v>
      </c>
      <c r="E1596">
        <f t="shared" si="170"/>
        <v>101.37000000000002</v>
      </c>
      <c r="F1596">
        <f t="shared" si="171"/>
        <v>155.31000000000003</v>
      </c>
      <c r="G1596">
        <f t="shared" si="172"/>
        <v>193.44</v>
      </c>
      <c r="H1596">
        <f t="shared" si="173"/>
        <v>106.02</v>
      </c>
      <c r="I1596">
        <v>0</v>
      </c>
      <c r="J1596" s="22">
        <v>0.13950000000000001</v>
      </c>
      <c r="K1596" s="22">
        <v>0.54869999999999997</v>
      </c>
      <c r="L1596" s="22">
        <v>0.83700000000000008</v>
      </c>
      <c r="M1596" s="22">
        <v>0.76260000000000006</v>
      </c>
      <c r="N1596" s="22">
        <v>0.70680000000000009</v>
      </c>
      <c r="O1596" s="24">
        <v>0.68820000000000003</v>
      </c>
      <c r="P1596" s="24">
        <v>0.58590000000000009</v>
      </c>
      <c r="Q1596" s="24">
        <v>0.1116</v>
      </c>
      <c r="R1596" s="24">
        <v>0.85560000000000003</v>
      </c>
      <c r="S1596" s="24">
        <v>0.68820000000000003</v>
      </c>
      <c r="T1596" s="24">
        <v>0.67890000000000006</v>
      </c>
      <c r="U1596" s="24">
        <v>0.50220000000000009</v>
      </c>
      <c r="V1596" s="24">
        <v>0.8277000000000001</v>
      </c>
      <c r="W1596" s="24">
        <v>0.39990000000000003</v>
      </c>
      <c r="X1596" s="24">
        <v>0.93</v>
      </c>
      <c r="Y1596" s="24">
        <v>0.93</v>
      </c>
      <c r="Z1596" s="24">
        <v>0.25110000000000005</v>
      </c>
      <c r="AA1596" s="25">
        <v>20.46</v>
      </c>
      <c r="AB1596" s="25">
        <v>7.44</v>
      </c>
      <c r="AC1596" s="25">
        <v>25.110000000000003</v>
      </c>
      <c r="AD1596" s="25">
        <v>13.020000000000001</v>
      </c>
      <c r="AE1596" s="25">
        <v>37.200000000000003</v>
      </c>
      <c r="AF1596" s="25">
        <v>0</v>
      </c>
      <c r="AG1596" s="25">
        <v>0.93</v>
      </c>
      <c r="AH1596" s="25">
        <v>46.5</v>
      </c>
      <c r="AI1596" s="25">
        <v>0</v>
      </c>
      <c r="AJ1596" s="25">
        <v>4.6500000000000004</v>
      </c>
      <c r="AK1596" s="25">
        <v>12.09</v>
      </c>
      <c r="AL1596" s="25">
        <v>11.16</v>
      </c>
      <c r="AM1596" s="25">
        <v>0.93</v>
      </c>
      <c r="AN1596" s="25">
        <v>0</v>
      </c>
      <c r="AO1596" s="25">
        <v>0</v>
      </c>
      <c r="AP1596" s="25">
        <v>0</v>
      </c>
      <c r="AQ1596" s="25">
        <v>49.29</v>
      </c>
      <c r="AR1596" s="25">
        <v>7.44</v>
      </c>
      <c r="AS1596" s="25">
        <v>27.900000000000002</v>
      </c>
      <c r="AT1596" s="25">
        <v>9.3000000000000007</v>
      </c>
      <c r="AU1596" s="25">
        <v>9.3000000000000007</v>
      </c>
      <c r="AV1596" s="25">
        <v>13.950000000000001</v>
      </c>
      <c r="AW1596" s="25">
        <v>37.200000000000003</v>
      </c>
      <c r="AX1596" s="25">
        <v>0</v>
      </c>
      <c r="AY1596" s="25">
        <v>23.25</v>
      </c>
      <c r="AZ1596" s="25">
        <v>18.600000000000001</v>
      </c>
      <c r="BA1596" s="25">
        <v>10.23</v>
      </c>
      <c r="BB1596" s="25">
        <v>31.62</v>
      </c>
      <c r="BC1596" s="25">
        <v>10.23</v>
      </c>
      <c r="BD1596" s="25">
        <v>39.06</v>
      </c>
      <c r="BE1596" s="25">
        <v>7.44</v>
      </c>
      <c r="BF1596" s="25">
        <v>25.110000000000003</v>
      </c>
      <c r="BG1596" s="25">
        <v>8.370000000000001</v>
      </c>
      <c r="BH1596" s="25">
        <v>32.550000000000004</v>
      </c>
      <c r="BI1596" s="25">
        <v>7.44</v>
      </c>
      <c r="BJ1596" s="25">
        <v>4.6500000000000004</v>
      </c>
      <c r="BK1596" s="25">
        <v>13.950000000000001</v>
      </c>
      <c r="BL1596" s="25">
        <v>0.93</v>
      </c>
      <c r="BM1596" s="25">
        <v>0</v>
      </c>
      <c r="BN1596" s="25">
        <v>0.93</v>
      </c>
      <c r="BO1596" t="s">
        <v>40</v>
      </c>
    </row>
    <row r="1597" spans="1:67" x14ac:dyDescent="0.25">
      <c r="A1597" s="6">
        <v>45274</v>
      </c>
      <c r="B1597" t="s">
        <v>18</v>
      </c>
      <c r="C1597">
        <v>14</v>
      </c>
      <c r="D1597">
        <f t="shared" ref="D1597:D1614" si="174">SUM(E1597:H1597)</f>
        <v>624.03</v>
      </c>
      <c r="E1597">
        <f t="shared" si="170"/>
        <v>125.55</v>
      </c>
      <c r="F1597">
        <f t="shared" si="171"/>
        <v>147.86999999999995</v>
      </c>
      <c r="G1597">
        <f t="shared" si="172"/>
        <v>211.11</v>
      </c>
      <c r="H1597">
        <f t="shared" si="173"/>
        <v>139.5</v>
      </c>
      <c r="I1597">
        <v>0</v>
      </c>
      <c r="J1597" s="22">
        <v>0.83700000000000008</v>
      </c>
      <c r="K1597" s="22">
        <v>0.88350000000000006</v>
      </c>
      <c r="L1597" s="22">
        <v>0.71610000000000007</v>
      </c>
      <c r="M1597" s="22">
        <v>0.81840000000000002</v>
      </c>
      <c r="N1597" s="22">
        <v>0.76260000000000006</v>
      </c>
      <c r="O1597" s="24">
        <v>0.8277000000000001</v>
      </c>
      <c r="P1597" s="24">
        <v>0.60450000000000004</v>
      </c>
      <c r="Q1597" s="24">
        <v>0.5766</v>
      </c>
      <c r="R1597" s="24">
        <v>0.74400000000000011</v>
      </c>
      <c r="S1597" s="24">
        <v>0.88350000000000006</v>
      </c>
      <c r="T1597" s="24">
        <v>0.92070000000000007</v>
      </c>
      <c r="U1597" s="24">
        <v>0.49290000000000006</v>
      </c>
      <c r="V1597" s="24">
        <v>0.77190000000000014</v>
      </c>
      <c r="W1597" s="24">
        <v>0.83700000000000008</v>
      </c>
      <c r="X1597" s="24">
        <v>0.79049999999999998</v>
      </c>
      <c r="Y1597" s="24">
        <v>0.93</v>
      </c>
      <c r="Z1597" s="24">
        <v>0.85560000000000003</v>
      </c>
      <c r="AA1597" s="25">
        <v>16.740000000000002</v>
      </c>
      <c r="AB1597" s="25">
        <v>7.44</v>
      </c>
      <c r="AC1597" s="25">
        <v>0.93</v>
      </c>
      <c r="AD1597" s="25">
        <v>17.670000000000002</v>
      </c>
      <c r="AE1597" s="25">
        <v>30.69</v>
      </c>
      <c r="AF1597" s="25">
        <v>0</v>
      </c>
      <c r="AG1597" s="25">
        <v>13.020000000000001</v>
      </c>
      <c r="AH1597" s="25">
        <v>14.88</v>
      </c>
      <c r="AI1597" s="25">
        <v>13.019999999999948</v>
      </c>
      <c r="AJ1597" s="25">
        <v>33.480000000000004</v>
      </c>
      <c r="AK1597" s="25">
        <v>0</v>
      </c>
      <c r="AL1597" s="25">
        <v>4.6500000000000004</v>
      </c>
      <c r="AM1597" s="25">
        <v>0</v>
      </c>
      <c r="AN1597" s="25">
        <v>9.3000000000000007</v>
      </c>
      <c r="AO1597" s="25">
        <v>0</v>
      </c>
      <c r="AP1597" s="25">
        <v>12.09</v>
      </c>
      <c r="AQ1597" s="25">
        <v>44.64</v>
      </c>
      <c r="AR1597" s="25">
        <v>13.020000000000001</v>
      </c>
      <c r="AS1597" s="25">
        <v>30.69</v>
      </c>
      <c r="AT1597" s="25">
        <v>25.110000000000003</v>
      </c>
      <c r="AU1597" s="25">
        <v>39.99</v>
      </c>
      <c r="AV1597" s="25">
        <v>25.110000000000003</v>
      </c>
      <c r="AW1597" s="25">
        <v>28.830000000000002</v>
      </c>
      <c r="AX1597" s="25">
        <v>1.86</v>
      </c>
      <c r="AY1597" s="25">
        <v>2.79</v>
      </c>
      <c r="AZ1597" s="25">
        <v>28.830000000000002</v>
      </c>
      <c r="BA1597" s="25">
        <v>7.44</v>
      </c>
      <c r="BB1597" s="25">
        <v>13.020000000000001</v>
      </c>
      <c r="BC1597" s="25">
        <v>48.36</v>
      </c>
      <c r="BD1597" s="25">
        <v>14.88</v>
      </c>
      <c r="BE1597" s="25">
        <v>0</v>
      </c>
      <c r="BF1597" s="25">
        <v>4.6500000000000004</v>
      </c>
      <c r="BG1597" s="25">
        <v>8.370000000000001</v>
      </c>
      <c r="BH1597" s="25">
        <v>7.44</v>
      </c>
      <c r="BI1597" s="25">
        <v>29.76</v>
      </c>
      <c r="BJ1597" s="25">
        <v>29.76</v>
      </c>
      <c r="BK1597" s="25">
        <v>0</v>
      </c>
      <c r="BL1597" s="25">
        <v>14.88</v>
      </c>
      <c r="BM1597" s="25">
        <v>13.020000000000001</v>
      </c>
      <c r="BN1597" s="25">
        <v>17.670000000000002</v>
      </c>
      <c r="BO1597" t="s">
        <v>40</v>
      </c>
    </row>
    <row r="1598" spans="1:67" x14ac:dyDescent="0.25">
      <c r="A1598" s="6">
        <v>45275</v>
      </c>
      <c r="B1598" t="s">
        <v>18</v>
      </c>
      <c r="C1598">
        <v>15</v>
      </c>
      <c r="D1598">
        <f t="shared" si="174"/>
        <v>391.53</v>
      </c>
      <c r="E1598">
        <f t="shared" si="170"/>
        <v>89.28</v>
      </c>
      <c r="F1598">
        <f t="shared" si="171"/>
        <v>155.31</v>
      </c>
      <c r="G1598">
        <f t="shared" si="172"/>
        <v>79.98</v>
      </c>
      <c r="H1598">
        <f t="shared" si="173"/>
        <v>66.960000000000008</v>
      </c>
      <c r="I1598">
        <v>0</v>
      </c>
      <c r="J1598" s="22">
        <v>0.35340000000000005</v>
      </c>
      <c r="K1598" s="22">
        <v>0.6231000000000001</v>
      </c>
      <c r="L1598" s="22">
        <v>0.77190000000000014</v>
      </c>
      <c r="M1598" s="22">
        <v>0.70680000000000009</v>
      </c>
      <c r="N1598" s="22">
        <v>0.58590000000000009</v>
      </c>
      <c r="O1598" s="24">
        <v>0.5766</v>
      </c>
      <c r="P1598" s="24">
        <v>0.37200000000000005</v>
      </c>
      <c r="Q1598" s="24">
        <v>0.37200000000000005</v>
      </c>
      <c r="R1598" s="24">
        <v>0.65100000000000013</v>
      </c>
      <c r="S1598" s="24">
        <v>0.49290000000000006</v>
      </c>
      <c r="T1598" s="24">
        <v>0.53939999999999999</v>
      </c>
      <c r="U1598" s="24">
        <v>0.45569999999999999</v>
      </c>
      <c r="V1598" s="24">
        <v>0.79049999999999998</v>
      </c>
      <c r="W1598" s="24">
        <v>0.37200000000000005</v>
      </c>
      <c r="X1598" s="24">
        <v>0.89280000000000004</v>
      </c>
      <c r="Y1598" s="24">
        <v>0.93</v>
      </c>
      <c r="Z1598" s="24">
        <v>0.70680000000000009</v>
      </c>
      <c r="AA1598" s="25">
        <v>0</v>
      </c>
      <c r="AB1598" s="25">
        <v>16.740000000000002</v>
      </c>
      <c r="AC1598" s="25">
        <v>3.72</v>
      </c>
      <c r="AD1598" s="25">
        <v>27.900000000000002</v>
      </c>
      <c r="AE1598" s="25">
        <v>5.58</v>
      </c>
      <c r="AF1598" s="25">
        <v>12.09</v>
      </c>
      <c r="AG1598" s="25">
        <v>42.78</v>
      </c>
      <c r="AH1598" s="25">
        <v>7.44</v>
      </c>
      <c r="AI1598" s="25">
        <v>34.410000000000004</v>
      </c>
      <c r="AJ1598" s="25">
        <v>4.6500000000000004</v>
      </c>
      <c r="AK1598" s="25">
        <v>14.88</v>
      </c>
      <c r="AL1598" s="25">
        <v>18.600000000000001</v>
      </c>
      <c r="AM1598" s="25">
        <v>0</v>
      </c>
      <c r="AN1598" s="25">
        <v>6.5100000000000007</v>
      </c>
      <c r="AO1598" s="25">
        <v>0</v>
      </c>
      <c r="AP1598" s="25">
        <v>5.58</v>
      </c>
      <c r="AQ1598" s="25">
        <v>18.600000000000001</v>
      </c>
      <c r="AR1598" s="25">
        <v>6.5100000000000007</v>
      </c>
      <c r="AS1598" s="25">
        <v>0</v>
      </c>
      <c r="AT1598" s="25">
        <v>11.16</v>
      </c>
      <c r="AU1598" s="25">
        <v>18.600000000000001</v>
      </c>
      <c r="AV1598" s="25">
        <v>0</v>
      </c>
      <c r="AW1598" s="25">
        <v>0</v>
      </c>
      <c r="AX1598" s="25">
        <v>6.5100000000000007</v>
      </c>
      <c r="AY1598" s="25">
        <v>13.020000000000001</v>
      </c>
      <c r="AZ1598" s="25">
        <v>2.79</v>
      </c>
      <c r="BA1598" s="25">
        <v>26.040000000000003</v>
      </c>
      <c r="BB1598" s="25">
        <v>0</v>
      </c>
      <c r="BC1598" s="25">
        <v>13.020000000000001</v>
      </c>
      <c r="BD1598" s="25">
        <v>0</v>
      </c>
      <c r="BE1598" s="25">
        <v>19.53</v>
      </c>
      <c r="BF1598" s="25">
        <v>28.830000000000002</v>
      </c>
      <c r="BG1598" s="25">
        <v>0</v>
      </c>
      <c r="BH1598" s="25">
        <v>1.86</v>
      </c>
      <c r="BI1598" s="25">
        <v>8.370000000000001</v>
      </c>
      <c r="BJ1598" s="25">
        <v>0</v>
      </c>
      <c r="BK1598" s="25">
        <v>0</v>
      </c>
      <c r="BL1598" s="25">
        <v>3.72</v>
      </c>
      <c r="BM1598" s="25">
        <v>10.23</v>
      </c>
      <c r="BN1598" s="25">
        <v>16.740000000000002</v>
      </c>
      <c r="BO1598" t="s">
        <v>40</v>
      </c>
    </row>
    <row r="1599" spans="1:67" x14ac:dyDescent="0.25">
      <c r="A1599" s="6">
        <v>45276</v>
      </c>
      <c r="B1599" t="s">
        <v>18</v>
      </c>
      <c r="C1599">
        <v>16</v>
      </c>
      <c r="D1599">
        <f t="shared" si="174"/>
        <v>500.34000000000003</v>
      </c>
      <c r="E1599">
        <f t="shared" si="170"/>
        <v>81.84</v>
      </c>
      <c r="F1599">
        <f t="shared" si="171"/>
        <v>219.48</v>
      </c>
      <c r="G1599">
        <f t="shared" si="172"/>
        <v>140.43</v>
      </c>
      <c r="H1599">
        <f t="shared" si="173"/>
        <v>58.59</v>
      </c>
      <c r="I1599">
        <v>0</v>
      </c>
      <c r="J1599" s="22">
        <v>0.39990000000000003</v>
      </c>
      <c r="K1599" s="22">
        <v>0.84630000000000005</v>
      </c>
      <c r="L1599" s="22">
        <v>0.61380000000000001</v>
      </c>
      <c r="M1599" s="22">
        <v>0.71610000000000007</v>
      </c>
      <c r="N1599" s="22">
        <v>0.87420000000000009</v>
      </c>
      <c r="O1599" s="24">
        <v>0.53939999999999999</v>
      </c>
      <c r="P1599" s="24">
        <v>0.55800000000000005</v>
      </c>
      <c r="Q1599" s="24">
        <v>0.68820000000000003</v>
      </c>
      <c r="R1599" s="24">
        <v>0.87420000000000009</v>
      </c>
      <c r="S1599" s="24">
        <v>0.53010000000000013</v>
      </c>
      <c r="T1599" s="24">
        <v>0.75330000000000008</v>
      </c>
      <c r="U1599" s="24">
        <v>0.90210000000000001</v>
      </c>
      <c r="V1599" s="24">
        <v>0.47430000000000005</v>
      </c>
      <c r="W1599" s="24">
        <v>0.34410000000000002</v>
      </c>
      <c r="X1599" s="24">
        <v>0.52080000000000004</v>
      </c>
      <c r="Y1599" s="24">
        <v>0.67890000000000006</v>
      </c>
      <c r="Z1599" s="24">
        <v>0.38130000000000003</v>
      </c>
      <c r="AA1599" s="25">
        <v>0</v>
      </c>
      <c r="AB1599" s="25">
        <v>23.25</v>
      </c>
      <c r="AC1599" s="25">
        <v>39.99</v>
      </c>
      <c r="AD1599" s="25">
        <v>13.020000000000001</v>
      </c>
      <c r="AE1599" s="25">
        <v>36.270000000000003</v>
      </c>
      <c r="AF1599" s="25">
        <v>39.99</v>
      </c>
      <c r="AG1599" s="25">
        <v>26.040000000000003</v>
      </c>
      <c r="AH1599" s="25">
        <v>34.410000000000004</v>
      </c>
      <c r="AI1599" s="25">
        <v>0</v>
      </c>
      <c r="AJ1599" s="25">
        <v>6.5100000000000007</v>
      </c>
      <c r="AK1599" s="25">
        <v>3.72</v>
      </c>
      <c r="AL1599" s="25">
        <v>6.5100000000000007</v>
      </c>
      <c r="AM1599" s="25">
        <v>6.5100000000000007</v>
      </c>
      <c r="AN1599" s="25">
        <v>2.79</v>
      </c>
      <c r="AO1599" s="25">
        <v>10.23</v>
      </c>
      <c r="AP1599" s="25">
        <v>0</v>
      </c>
      <c r="AQ1599" s="25">
        <v>2.79</v>
      </c>
      <c r="AR1599" s="25">
        <v>0</v>
      </c>
      <c r="AS1599" s="25">
        <v>29.76</v>
      </c>
      <c r="AT1599" s="25">
        <v>0</v>
      </c>
      <c r="AU1599" s="25">
        <v>7.44</v>
      </c>
      <c r="AV1599" s="25">
        <v>0</v>
      </c>
      <c r="AW1599" s="25">
        <v>21.39</v>
      </c>
      <c r="AX1599" s="25">
        <v>30.69</v>
      </c>
      <c r="AY1599" s="25">
        <v>0.93</v>
      </c>
      <c r="AZ1599" s="25">
        <v>0</v>
      </c>
      <c r="BA1599" s="25">
        <v>12.09</v>
      </c>
      <c r="BB1599" s="25">
        <v>11.16</v>
      </c>
      <c r="BC1599" s="25">
        <v>28.830000000000002</v>
      </c>
      <c r="BD1599" s="25">
        <v>27.900000000000002</v>
      </c>
      <c r="BE1599" s="25">
        <v>7.44</v>
      </c>
      <c r="BF1599" s="25">
        <v>17.670000000000002</v>
      </c>
      <c r="BG1599" s="25">
        <v>0</v>
      </c>
      <c r="BH1599" s="25">
        <v>5.58</v>
      </c>
      <c r="BI1599" s="25">
        <v>0</v>
      </c>
      <c r="BJ1599" s="25">
        <v>34.410000000000004</v>
      </c>
      <c r="BK1599" s="25">
        <v>9.3000000000000007</v>
      </c>
      <c r="BL1599" s="25">
        <v>0</v>
      </c>
      <c r="BM1599" s="25">
        <v>0</v>
      </c>
      <c r="BN1599" s="25">
        <v>7.44</v>
      </c>
      <c r="BO1599" t="s">
        <v>40</v>
      </c>
    </row>
    <row r="1600" spans="1:67" x14ac:dyDescent="0.25">
      <c r="A1600" s="6">
        <v>45277</v>
      </c>
      <c r="B1600" t="s">
        <v>18</v>
      </c>
      <c r="C1600">
        <v>17</v>
      </c>
      <c r="D1600">
        <f t="shared" si="174"/>
        <v>529.17000000000007</v>
      </c>
      <c r="E1600">
        <f t="shared" si="170"/>
        <v>140.43</v>
      </c>
      <c r="F1600">
        <f t="shared" si="171"/>
        <v>126.48</v>
      </c>
      <c r="G1600">
        <f t="shared" si="172"/>
        <v>121.83000000000001</v>
      </c>
      <c r="H1600">
        <f t="shared" si="173"/>
        <v>140.43</v>
      </c>
      <c r="I1600">
        <v>0</v>
      </c>
      <c r="J1600" s="22">
        <v>0.81840000000000002</v>
      </c>
      <c r="K1600" s="22">
        <v>0.88350000000000006</v>
      </c>
      <c r="L1600" s="22">
        <v>0.92070000000000007</v>
      </c>
      <c r="M1600" s="22">
        <v>0.77190000000000014</v>
      </c>
      <c r="N1600" s="22">
        <v>0.86490000000000011</v>
      </c>
      <c r="O1600" s="24">
        <v>0.85560000000000003</v>
      </c>
      <c r="P1600" s="24">
        <v>0.55800000000000005</v>
      </c>
      <c r="Q1600" s="24">
        <v>0.90210000000000001</v>
      </c>
      <c r="R1600" s="24">
        <v>0.84630000000000005</v>
      </c>
      <c r="S1600" s="24">
        <v>0.67890000000000006</v>
      </c>
      <c r="T1600" s="24">
        <v>0.93</v>
      </c>
      <c r="U1600" s="24">
        <v>0.86490000000000011</v>
      </c>
      <c r="V1600" s="24">
        <v>0.73470000000000002</v>
      </c>
      <c r="W1600" s="24">
        <v>0.60450000000000004</v>
      </c>
      <c r="X1600" s="24">
        <v>0.5766</v>
      </c>
      <c r="Y1600" s="24">
        <v>0.93</v>
      </c>
      <c r="Z1600" s="24">
        <v>0.72540000000000004</v>
      </c>
      <c r="AA1600" s="25">
        <v>0</v>
      </c>
      <c r="AB1600" s="25">
        <v>12.09</v>
      </c>
      <c r="AC1600" s="25">
        <v>0</v>
      </c>
      <c r="AD1600" s="25">
        <v>35.340000000000003</v>
      </c>
      <c r="AE1600" s="25">
        <v>0</v>
      </c>
      <c r="AF1600" s="25">
        <v>0</v>
      </c>
      <c r="AG1600" s="25">
        <v>4.6500000000000004</v>
      </c>
      <c r="AH1600" s="25">
        <v>0</v>
      </c>
      <c r="AI1600" s="25">
        <v>44.64</v>
      </c>
      <c r="AJ1600" s="25">
        <v>29.76</v>
      </c>
      <c r="AK1600" s="25">
        <v>8.370000000000001</v>
      </c>
      <c r="AL1600" s="25">
        <v>6.5100000000000007</v>
      </c>
      <c r="AM1600" s="25">
        <v>10.23</v>
      </c>
      <c r="AN1600" s="25">
        <v>35.340000000000003</v>
      </c>
      <c r="AO1600" s="25">
        <v>11.16</v>
      </c>
      <c r="AP1600" s="25">
        <v>25.110000000000003</v>
      </c>
      <c r="AQ1600" s="25">
        <v>23.25</v>
      </c>
      <c r="AR1600" s="25">
        <v>0</v>
      </c>
      <c r="AS1600" s="25">
        <v>12.09</v>
      </c>
      <c r="AT1600" s="25">
        <v>16.740000000000002</v>
      </c>
      <c r="AU1600" s="25">
        <v>33.480000000000004</v>
      </c>
      <c r="AV1600" s="25">
        <v>11.16</v>
      </c>
      <c r="AW1600" s="25">
        <v>0</v>
      </c>
      <c r="AX1600" s="25">
        <v>21.39</v>
      </c>
      <c r="AY1600" s="25">
        <v>0</v>
      </c>
      <c r="AZ1600" s="25">
        <v>39.99</v>
      </c>
      <c r="BA1600" s="25">
        <v>0</v>
      </c>
      <c r="BB1600" s="25">
        <v>10.23</v>
      </c>
      <c r="BC1600" s="25">
        <v>0</v>
      </c>
      <c r="BD1600" s="25">
        <v>5.58</v>
      </c>
      <c r="BE1600" s="25">
        <v>29.76</v>
      </c>
      <c r="BF1600" s="25">
        <v>7.44</v>
      </c>
      <c r="BG1600" s="25">
        <v>7.44</v>
      </c>
      <c r="BH1600" s="25">
        <v>0</v>
      </c>
      <c r="BI1600" s="25">
        <v>6.5100000000000007</v>
      </c>
      <c r="BJ1600" s="25">
        <v>39.06</v>
      </c>
      <c r="BK1600" s="25">
        <v>13.950000000000001</v>
      </c>
      <c r="BL1600" s="25">
        <v>5.58</v>
      </c>
      <c r="BM1600" s="25">
        <v>30.69</v>
      </c>
      <c r="BN1600" s="25">
        <v>0</v>
      </c>
      <c r="BO1600" t="s">
        <v>40</v>
      </c>
    </row>
    <row r="1601" spans="1:67" x14ac:dyDescent="0.25">
      <c r="A1601" s="6">
        <v>45278</v>
      </c>
      <c r="B1601" t="s">
        <v>18</v>
      </c>
      <c r="C1601">
        <v>18</v>
      </c>
      <c r="D1601">
        <f t="shared" si="174"/>
        <v>480.81000000000006</v>
      </c>
      <c r="E1601">
        <f t="shared" si="170"/>
        <v>136.71</v>
      </c>
      <c r="F1601">
        <f t="shared" si="171"/>
        <v>147.87</v>
      </c>
      <c r="G1601">
        <f t="shared" si="172"/>
        <v>108.81</v>
      </c>
      <c r="H1601">
        <f t="shared" si="173"/>
        <v>87.42</v>
      </c>
      <c r="I1601">
        <v>0</v>
      </c>
      <c r="J1601" s="22">
        <v>0.79980000000000007</v>
      </c>
      <c r="K1601" s="22">
        <v>0.80910000000000004</v>
      </c>
      <c r="L1601" s="22">
        <v>0.86490000000000011</v>
      </c>
      <c r="M1601" s="22">
        <v>0.77190000000000014</v>
      </c>
      <c r="N1601" s="22">
        <v>0.81840000000000002</v>
      </c>
      <c r="O1601" s="24">
        <v>0.55800000000000005</v>
      </c>
      <c r="P1601" s="24">
        <v>0.6231000000000001</v>
      </c>
      <c r="Q1601" s="24">
        <v>0.74400000000000011</v>
      </c>
      <c r="R1601" s="24">
        <v>0.69750000000000001</v>
      </c>
      <c r="S1601" s="24">
        <v>0.66959999999999997</v>
      </c>
      <c r="T1601" s="24">
        <v>0.64170000000000005</v>
      </c>
      <c r="U1601" s="24">
        <v>0.39990000000000003</v>
      </c>
      <c r="V1601" s="24">
        <v>0.80910000000000004</v>
      </c>
      <c r="W1601" s="24">
        <v>0.41850000000000004</v>
      </c>
      <c r="X1601" s="24">
        <v>0.44640000000000002</v>
      </c>
      <c r="Y1601" s="24">
        <v>0.68820000000000003</v>
      </c>
      <c r="Z1601" s="24">
        <v>0.47430000000000005</v>
      </c>
      <c r="AA1601" s="25">
        <v>20.46</v>
      </c>
      <c r="AB1601" s="25">
        <v>1.86</v>
      </c>
      <c r="AC1601" s="25">
        <v>13.020000000000001</v>
      </c>
      <c r="AD1601" s="25">
        <v>2.79</v>
      </c>
      <c r="AE1601" s="25">
        <v>52.080000000000005</v>
      </c>
      <c r="AF1601" s="25">
        <v>22.32</v>
      </c>
      <c r="AG1601" s="25">
        <v>10.23</v>
      </c>
      <c r="AH1601" s="25">
        <v>0.93</v>
      </c>
      <c r="AI1601" s="25">
        <v>17.670000000000002</v>
      </c>
      <c r="AJ1601" s="25">
        <v>6.5100000000000007</v>
      </c>
      <c r="AK1601" s="25">
        <v>4.6500000000000004</v>
      </c>
      <c r="AL1601" s="25">
        <v>23.25</v>
      </c>
      <c r="AM1601" s="25">
        <v>0</v>
      </c>
      <c r="AN1601" s="25">
        <v>6.5100000000000007</v>
      </c>
      <c r="AO1601" s="25">
        <v>9.3000000000000007</v>
      </c>
      <c r="AP1601" s="25">
        <v>19.53</v>
      </c>
      <c r="AQ1601" s="25">
        <v>0</v>
      </c>
      <c r="AR1601" s="25">
        <v>0</v>
      </c>
      <c r="AS1601" s="25">
        <v>3.72</v>
      </c>
      <c r="AT1601" s="25">
        <v>25.110000000000003</v>
      </c>
      <c r="AU1601" s="25">
        <v>0</v>
      </c>
      <c r="AV1601" s="25">
        <v>0</v>
      </c>
      <c r="AW1601" s="25">
        <v>24.18</v>
      </c>
      <c r="AX1601" s="25">
        <v>0.93</v>
      </c>
      <c r="AY1601" s="25">
        <v>25.110000000000003</v>
      </c>
      <c r="AZ1601" s="25">
        <v>0</v>
      </c>
      <c r="BA1601" s="25">
        <v>34.410000000000004</v>
      </c>
      <c r="BB1601" s="25">
        <v>5.58</v>
      </c>
      <c r="BC1601" s="25">
        <v>18.600000000000001</v>
      </c>
      <c r="BD1601" s="25">
        <v>0</v>
      </c>
      <c r="BE1601" s="25">
        <v>20.46</v>
      </c>
      <c r="BF1601" s="25">
        <v>15.81</v>
      </c>
      <c r="BG1601" s="25">
        <v>26.040000000000003</v>
      </c>
      <c r="BH1601" s="25">
        <v>25.110000000000003</v>
      </c>
      <c r="BI1601" s="25">
        <v>0</v>
      </c>
      <c r="BJ1601" s="25">
        <v>17.670000000000002</v>
      </c>
      <c r="BK1601" s="25">
        <v>0</v>
      </c>
      <c r="BL1601" s="25">
        <v>7.44</v>
      </c>
      <c r="BM1601" s="25">
        <v>13.020000000000001</v>
      </c>
      <c r="BN1601" s="25">
        <v>11.16</v>
      </c>
      <c r="BO1601" t="s">
        <v>40</v>
      </c>
    </row>
    <row r="1602" spans="1:67" x14ac:dyDescent="0.25">
      <c r="A1602" s="6">
        <v>45279</v>
      </c>
      <c r="B1602" t="s">
        <v>18</v>
      </c>
      <c r="C1602">
        <v>19</v>
      </c>
      <c r="D1602">
        <f t="shared" si="174"/>
        <v>565.44000000000005</v>
      </c>
      <c r="E1602">
        <f t="shared" si="170"/>
        <v>152.52000000000001</v>
      </c>
      <c r="F1602">
        <f t="shared" si="171"/>
        <v>189.72</v>
      </c>
      <c r="G1602">
        <f t="shared" si="172"/>
        <v>106.02000000000012</v>
      </c>
      <c r="H1602">
        <f t="shared" si="173"/>
        <v>117.18</v>
      </c>
      <c r="I1602">
        <v>0</v>
      </c>
      <c r="J1602" s="22">
        <v>0.5766</v>
      </c>
      <c r="K1602" s="22">
        <v>0.72540000000000004</v>
      </c>
      <c r="L1602" s="22">
        <v>0.51150000000000007</v>
      </c>
      <c r="M1602" s="22">
        <v>0.81840000000000002</v>
      </c>
      <c r="N1602" s="22">
        <v>0.3906</v>
      </c>
      <c r="O1602" s="24">
        <v>0.69750000000000001</v>
      </c>
      <c r="P1602" s="24">
        <v>0.55800000000000005</v>
      </c>
      <c r="Q1602" s="24">
        <v>0.87420000000000009</v>
      </c>
      <c r="R1602" s="24">
        <v>0.88350000000000006</v>
      </c>
      <c r="S1602" s="24">
        <v>0.53939999999999999</v>
      </c>
      <c r="T1602" s="24">
        <v>0.56730000000000003</v>
      </c>
      <c r="U1602" s="24">
        <v>0.50220000000000009</v>
      </c>
      <c r="V1602" s="24">
        <v>0.52080000000000004</v>
      </c>
      <c r="W1602" s="24">
        <v>0.74400000000000011</v>
      </c>
      <c r="X1602" s="24">
        <v>0.38130000000000003</v>
      </c>
      <c r="Y1602" s="24">
        <v>0.79980000000000007</v>
      </c>
      <c r="Z1602" s="24">
        <v>0.87420000000000009</v>
      </c>
      <c r="AA1602" s="25">
        <v>0</v>
      </c>
      <c r="AB1602" s="25">
        <v>31.62</v>
      </c>
      <c r="AC1602" s="25">
        <v>14.88</v>
      </c>
      <c r="AD1602" s="25">
        <v>15.81</v>
      </c>
      <c r="AE1602" s="25">
        <v>11.16</v>
      </c>
      <c r="AF1602" s="25">
        <v>13.950000000000001</v>
      </c>
      <c r="AG1602" s="25">
        <v>13.950000000000001</v>
      </c>
      <c r="AH1602" s="25">
        <v>14.88</v>
      </c>
      <c r="AI1602" s="25">
        <v>35.340000000000003</v>
      </c>
      <c r="AJ1602" s="25">
        <v>38.130000000000003</v>
      </c>
      <c r="AK1602" s="25">
        <v>11.16</v>
      </c>
      <c r="AL1602" s="25">
        <v>0</v>
      </c>
      <c r="AM1602" s="25">
        <v>0</v>
      </c>
      <c r="AN1602" s="25">
        <v>8.370000000000001</v>
      </c>
      <c r="AO1602" s="25">
        <v>32.550000000000004</v>
      </c>
      <c r="AP1602" s="25">
        <v>26.970000000000002</v>
      </c>
      <c r="AQ1602" s="25">
        <v>0</v>
      </c>
      <c r="AR1602" s="25">
        <v>41.85</v>
      </c>
      <c r="AS1602" s="25">
        <v>0</v>
      </c>
      <c r="AT1602" s="25">
        <v>7.44</v>
      </c>
      <c r="AU1602" s="25">
        <v>0</v>
      </c>
      <c r="AV1602" s="25">
        <v>11.160000000000107</v>
      </c>
      <c r="AW1602" s="25">
        <v>0</v>
      </c>
      <c r="AX1602" s="25">
        <v>6.5100000000000007</v>
      </c>
      <c r="AY1602" s="25">
        <v>0</v>
      </c>
      <c r="AZ1602" s="25">
        <v>26.040000000000003</v>
      </c>
      <c r="BA1602" s="25">
        <v>2.79</v>
      </c>
      <c r="BB1602" s="25">
        <v>42.78</v>
      </c>
      <c r="BC1602" s="25">
        <v>16.740000000000002</v>
      </c>
      <c r="BD1602" s="25">
        <v>0</v>
      </c>
      <c r="BE1602" s="25">
        <v>26.040000000000003</v>
      </c>
      <c r="BF1602" s="25">
        <v>24.18</v>
      </c>
      <c r="BG1602" s="25">
        <v>1.86</v>
      </c>
      <c r="BH1602" s="25">
        <v>1.86</v>
      </c>
      <c r="BI1602" s="25">
        <v>24.18</v>
      </c>
      <c r="BJ1602" s="25">
        <v>25.110000000000003</v>
      </c>
      <c r="BK1602" s="25">
        <v>16.740000000000002</v>
      </c>
      <c r="BL1602" s="25">
        <v>9.3000000000000007</v>
      </c>
      <c r="BM1602" s="25">
        <v>10.23</v>
      </c>
      <c r="BN1602" s="25">
        <v>13.020000000000001</v>
      </c>
      <c r="BO1602" t="s">
        <v>40</v>
      </c>
    </row>
    <row r="1603" spans="1:67" x14ac:dyDescent="0.25">
      <c r="A1603" s="6">
        <v>45280</v>
      </c>
      <c r="B1603" t="s">
        <v>18</v>
      </c>
      <c r="C1603">
        <v>20</v>
      </c>
      <c r="D1603">
        <f t="shared" si="174"/>
        <v>544.04999999999995</v>
      </c>
      <c r="E1603">
        <f t="shared" si="170"/>
        <v>145.08000000000001</v>
      </c>
      <c r="F1603">
        <f t="shared" si="171"/>
        <v>143.22</v>
      </c>
      <c r="G1603">
        <f t="shared" si="172"/>
        <v>118.10999999999999</v>
      </c>
      <c r="H1603">
        <f t="shared" si="173"/>
        <v>137.63999999999999</v>
      </c>
      <c r="I1603">
        <v>0</v>
      </c>
      <c r="J1603" s="22">
        <v>0.38130000000000003</v>
      </c>
      <c r="K1603" s="22">
        <v>0.61380000000000001</v>
      </c>
      <c r="L1603" s="22">
        <v>0.34410000000000002</v>
      </c>
      <c r="M1603" s="22">
        <v>0.49290000000000006</v>
      </c>
      <c r="N1603" s="22">
        <v>0.90210000000000001</v>
      </c>
      <c r="O1603" s="24">
        <v>0.6603</v>
      </c>
      <c r="P1603" s="24">
        <v>0.83700000000000008</v>
      </c>
      <c r="Q1603" s="24">
        <v>0.92070000000000007</v>
      </c>
      <c r="R1603" s="24">
        <v>0.63240000000000007</v>
      </c>
      <c r="S1603" s="24">
        <v>0.66959999999999997</v>
      </c>
      <c r="T1603" s="24">
        <v>0.53939999999999999</v>
      </c>
      <c r="U1603" s="24">
        <v>0.89280000000000004</v>
      </c>
      <c r="V1603" s="24">
        <v>0.77190000000000014</v>
      </c>
      <c r="W1603" s="24">
        <v>0.24180000000000001</v>
      </c>
      <c r="X1603" s="24">
        <v>0.84630000000000005</v>
      </c>
      <c r="Y1603" s="24">
        <v>0.86490000000000011</v>
      </c>
      <c r="Z1603" s="24">
        <v>0.40920000000000001</v>
      </c>
      <c r="AA1603" s="25">
        <v>15.81</v>
      </c>
      <c r="AB1603" s="25">
        <v>0</v>
      </c>
      <c r="AC1603" s="25">
        <v>9.3000000000000007</v>
      </c>
      <c r="AD1603" s="25">
        <v>0</v>
      </c>
      <c r="AE1603" s="25">
        <v>35.340000000000003</v>
      </c>
      <c r="AF1603" s="25">
        <v>1.86</v>
      </c>
      <c r="AG1603" s="25">
        <v>28.830000000000002</v>
      </c>
      <c r="AH1603" s="25">
        <v>26.970000000000002</v>
      </c>
      <c r="AI1603" s="25">
        <v>7.44</v>
      </c>
      <c r="AJ1603" s="25">
        <v>17.670000000000002</v>
      </c>
      <c r="AK1603" s="25">
        <v>50.220000000000006</v>
      </c>
      <c r="AL1603" s="25">
        <v>15.81</v>
      </c>
      <c r="AM1603" s="25">
        <v>8.370000000000001</v>
      </c>
      <c r="AN1603" s="25">
        <v>12.09</v>
      </c>
      <c r="AO1603" s="25">
        <v>39.06</v>
      </c>
      <c r="AP1603" s="25">
        <v>33.480000000000004</v>
      </c>
      <c r="AQ1603" s="25">
        <v>0</v>
      </c>
      <c r="AR1603" s="25">
        <v>7.44</v>
      </c>
      <c r="AS1603" s="25">
        <v>9.3000000000000007</v>
      </c>
      <c r="AT1603" s="25">
        <v>12.09</v>
      </c>
      <c r="AU1603" s="25">
        <v>11.16</v>
      </c>
      <c r="AV1603" s="25">
        <v>4.6500000000000004</v>
      </c>
      <c r="AW1603" s="25">
        <v>1.86</v>
      </c>
      <c r="AX1603" s="25">
        <v>18.600000000000001</v>
      </c>
      <c r="AY1603" s="25">
        <v>6.5100000000000007</v>
      </c>
      <c r="AZ1603" s="25">
        <v>6.5100000000000007</v>
      </c>
      <c r="BA1603" s="25">
        <v>10.23</v>
      </c>
      <c r="BB1603" s="25">
        <v>20.46</v>
      </c>
      <c r="BC1603" s="25">
        <v>11.16</v>
      </c>
      <c r="BD1603" s="25">
        <v>26.970000000000002</v>
      </c>
      <c r="BE1603" s="25">
        <v>4.6500000000000004</v>
      </c>
      <c r="BF1603" s="25">
        <v>12.09</v>
      </c>
      <c r="BG1603" s="25">
        <v>13.950000000000001</v>
      </c>
      <c r="BH1603" s="25">
        <v>37.200000000000003</v>
      </c>
      <c r="BI1603" s="25">
        <v>11.16</v>
      </c>
      <c r="BJ1603" s="25">
        <v>12.09</v>
      </c>
      <c r="BK1603" s="25">
        <v>17.670000000000002</v>
      </c>
      <c r="BL1603" s="25">
        <v>11.16</v>
      </c>
      <c r="BM1603" s="25">
        <v>0</v>
      </c>
      <c r="BN1603" s="25">
        <v>25.110000000000003</v>
      </c>
      <c r="BO1603" t="s">
        <v>40</v>
      </c>
    </row>
    <row r="1604" spans="1:67" x14ac:dyDescent="0.25">
      <c r="A1604" s="6">
        <v>45281</v>
      </c>
      <c r="B1604" t="s">
        <v>18</v>
      </c>
      <c r="C1604">
        <v>21</v>
      </c>
      <c r="D1604">
        <f t="shared" si="174"/>
        <v>600.78</v>
      </c>
      <c r="E1604">
        <f t="shared" si="170"/>
        <v>146.01000000000002</v>
      </c>
      <c r="F1604">
        <f t="shared" si="171"/>
        <v>174.84</v>
      </c>
      <c r="G1604">
        <f t="shared" si="172"/>
        <v>109.74000000000001</v>
      </c>
      <c r="H1604">
        <f t="shared" si="173"/>
        <v>170.19</v>
      </c>
      <c r="I1604">
        <v>0</v>
      </c>
      <c r="J1604" s="22">
        <v>0.32550000000000007</v>
      </c>
      <c r="K1604" s="22">
        <v>0.79980000000000007</v>
      </c>
      <c r="L1604" s="22">
        <v>0.17670000000000002</v>
      </c>
      <c r="M1604" s="22">
        <v>0.74400000000000011</v>
      </c>
      <c r="N1604" s="22">
        <v>0.72540000000000004</v>
      </c>
      <c r="O1604" s="24">
        <v>0.8277000000000001</v>
      </c>
      <c r="P1604" s="24">
        <v>0.6603</v>
      </c>
      <c r="Q1604" s="24">
        <v>0.79980000000000007</v>
      </c>
      <c r="R1604" s="24">
        <v>0.88350000000000006</v>
      </c>
      <c r="S1604" s="24">
        <v>0.55800000000000005</v>
      </c>
      <c r="T1604" s="24">
        <v>0.53939999999999999</v>
      </c>
      <c r="U1604" s="24">
        <v>0.29760000000000003</v>
      </c>
      <c r="V1604" s="24">
        <v>0.90210000000000001</v>
      </c>
      <c r="W1604" s="24">
        <v>0.71610000000000007</v>
      </c>
      <c r="X1604" s="24">
        <v>0.53939999999999999</v>
      </c>
      <c r="Y1604" s="24">
        <v>0.76260000000000006</v>
      </c>
      <c r="Z1604" s="24">
        <v>0.30690000000000001</v>
      </c>
      <c r="AA1604" s="25">
        <v>0</v>
      </c>
      <c r="AB1604" s="25">
        <v>15.81</v>
      </c>
      <c r="AC1604" s="25">
        <v>10.23</v>
      </c>
      <c r="AD1604" s="25">
        <v>37.200000000000003</v>
      </c>
      <c r="AE1604" s="25">
        <v>13.020000000000001</v>
      </c>
      <c r="AF1604" s="25">
        <v>5.58</v>
      </c>
      <c r="AG1604" s="25">
        <v>16.740000000000002</v>
      </c>
      <c r="AH1604" s="25">
        <v>31.62</v>
      </c>
      <c r="AI1604" s="25">
        <v>18.600000000000001</v>
      </c>
      <c r="AJ1604" s="25">
        <v>26.040000000000003</v>
      </c>
      <c r="AK1604" s="25">
        <v>13.020000000000001</v>
      </c>
      <c r="AL1604" s="25">
        <v>0</v>
      </c>
      <c r="AM1604" s="25">
        <v>19.53</v>
      </c>
      <c r="AN1604" s="25">
        <v>49.29</v>
      </c>
      <c r="AO1604" s="25">
        <v>50.220000000000006</v>
      </c>
      <c r="AP1604" s="25">
        <v>0</v>
      </c>
      <c r="AQ1604" s="25">
        <v>12.09</v>
      </c>
      <c r="AR1604" s="25">
        <v>6.5100000000000007</v>
      </c>
      <c r="AS1604" s="25">
        <v>12.09</v>
      </c>
      <c r="AT1604" s="25">
        <v>20.46</v>
      </c>
      <c r="AU1604" s="25">
        <v>10.23</v>
      </c>
      <c r="AV1604" s="25">
        <v>14.88</v>
      </c>
      <c r="AW1604" s="25">
        <v>10.23</v>
      </c>
      <c r="AX1604" s="25">
        <v>0</v>
      </c>
      <c r="AY1604" s="25">
        <v>2.79</v>
      </c>
      <c r="AZ1604" s="25">
        <v>21.39</v>
      </c>
      <c r="BA1604" s="25">
        <v>0</v>
      </c>
      <c r="BB1604" s="25">
        <v>34.410000000000004</v>
      </c>
      <c r="BC1604" s="25">
        <v>12.09</v>
      </c>
      <c r="BD1604" s="25">
        <v>3.72</v>
      </c>
      <c r="BE1604" s="25">
        <v>30.69</v>
      </c>
      <c r="BF1604" s="25">
        <v>15.81</v>
      </c>
      <c r="BG1604" s="25">
        <v>15.81</v>
      </c>
      <c r="BH1604" s="25">
        <v>4.6500000000000004</v>
      </c>
      <c r="BI1604" s="25">
        <v>0</v>
      </c>
      <c r="BJ1604" s="25">
        <v>0</v>
      </c>
      <c r="BK1604" s="25">
        <v>25.110000000000003</v>
      </c>
      <c r="BL1604" s="25">
        <v>17.670000000000002</v>
      </c>
      <c r="BM1604" s="25">
        <v>0</v>
      </c>
      <c r="BN1604" s="25">
        <v>36.270000000000003</v>
      </c>
      <c r="BO1604" t="s">
        <v>40</v>
      </c>
    </row>
    <row r="1605" spans="1:67" x14ac:dyDescent="0.25">
      <c r="A1605" s="6">
        <v>45282</v>
      </c>
      <c r="B1605" t="s">
        <v>18</v>
      </c>
      <c r="C1605">
        <v>22</v>
      </c>
      <c r="D1605">
        <f t="shared" si="174"/>
        <v>466.86</v>
      </c>
      <c r="E1605">
        <f t="shared" si="170"/>
        <v>126.48</v>
      </c>
      <c r="F1605">
        <f t="shared" si="171"/>
        <v>97.65</v>
      </c>
      <c r="G1605">
        <f t="shared" si="172"/>
        <v>112.53</v>
      </c>
      <c r="H1605">
        <f t="shared" si="173"/>
        <v>130.20000000000002</v>
      </c>
      <c r="I1605">
        <v>0</v>
      </c>
      <c r="J1605" s="22">
        <v>0.83700000000000008</v>
      </c>
      <c r="K1605" s="22">
        <v>0.49290000000000006</v>
      </c>
      <c r="L1605" s="22">
        <v>0.70680000000000009</v>
      </c>
      <c r="M1605" s="22">
        <v>0.41850000000000004</v>
      </c>
      <c r="N1605" s="22">
        <v>0.85560000000000003</v>
      </c>
      <c r="O1605" s="24">
        <v>0.72540000000000004</v>
      </c>
      <c r="P1605" s="24">
        <v>9.3000000000000013E-2</v>
      </c>
      <c r="Q1605" s="24">
        <v>0.52080000000000004</v>
      </c>
      <c r="R1605" s="24">
        <v>0.69750000000000001</v>
      </c>
      <c r="S1605" s="24">
        <v>0.60450000000000004</v>
      </c>
      <c r="T1605" s="24">
        <v>0.6603</v>
      </c>
      <c r="U1605" s="24">
        <v>0.79980000000000007</v>
      </c>
      <c r="V1605" s="24">
        <v>0.93</v>
      </c>
      <c r="W1605" s="24">
        <v>0.76260000000000006</v>
      </c>
      <c r="X1605" s="24">
        <v>9.3000000000000013E-2</v>
      </c>
      <c r="Y1605" s="24">
        <v>0.6231000000000001</v>
      </c>
      <c r="Z1605" s="24">
        <v>0.86490000000000011</v>
      </c>
      <c r="AA1605" s="25">
        <v>13.020000000000001</v>
      </c>
      <c r="AB1605" s="25">
        <v>0</v>
      </c>
      <c r="AC1605" s="25">
        <v>0</v>
      </c>
      <c r="AD1605" s="25">
        <v>12.09</v>
      </c>
      <c r="AE1605" s="25">
        <v>0.93</v>
      </c>
      <c r="AF1605" s="25">
        <v>16.740000000000002</v>
      </c>
      <c r="AG1605" s="25">
        <v>6.5100000000000007</v>
      </c>
      <c r="AH1605" s="25">
        <v>25.110000000000003</v>
      </c>
      <c r="AI1605" s="25">
        <v>17.670000000000002</v>
      </c>
      <c r="AJ1605" s="25">
        <v>5.58</v>
      </c>
      <c r="AK1605" s="25">
        <v>26.970000000000002</v>
      </c>
      <c r="AL1605" s="25">
        <v>3.72</v>
      </c>
      <c r="AM1605" s="25">
        <v>0</v>
      </c>
      <c r="AN1605" s="25">
        <v>2.79</v>
      </c>
      <c r="AO1605" s="25">
        <v>0</v>
      </c>
      <c r="AP1605" s="25">
        <v>18.600000000000001</v>
      </c>
      <c r="AQ1605" s="25">
        <v>20.46</v>
      </c>
      <c r="AR1605" s="25">
        <v>39.99</v>
      </c>
      <c r="AS1605" s="25">
        <v>27.900000000000002</v>
      </c>
      <c r="AT1605" s="25">
        <v>16.740000000000002</v>
      </c>
      <c r="AU1605" s="25">
        <v>22.32</v>
      </c>
      <c r="AV1605" s="25">
        <v>7.44</v>
      </c>
      <c r="AW1605" s="25">
        <v>31.62</v>
      </c>
      <c r="AX1605" s="25">
        <v>26.970000000000002</v>
      </c>
      <c r="AY1605" s="25">
        <v>0</v>
      </c>
      <c r="AZ1605" s="25">
        <v>0</v>
      </c>
      <c r="BA1605" s="25">
        <v>0</v>
      </c>
      <c r="BB1605" s="25">
        <v>0</v>
      </c>
      <c r="BC1605" s="25">
        <v>24.18</v>
      </c>
      <c r="BD1605" s="25">
        <v>0</v>
      </c>
      <c r="BE1605" s="25">
        <v>26.040000000000003</v>
      </c>
      <c r="BF1605" s="25">
        <v>8.370000000000001</v>
      </c>
      <c r="BG1605" s="25">
        <v>0</v>
      </c>
      <c r="BH1605" s="25">
        <v>12.09</v>
      </c>
      <c r="BI1605" s="25">
        <v>12.09</v>
      </c>
      <c r="BJ1605" s="25">
        <v>15.81</v>
      </c>
      <c r="BK1605" s="25">
        <v>7.44</v>
      </c>
      <c r="BL1605" s="25">
        <v>7.44</v>
      </c>
      <c r="BM1605" s="25">
        <v>12.09</v>
      </c>
      <c r="BN1605" s="25">
        <v>25.110000000000003</v>
      </c>
      <c r="BO1605" t="s">
        <v>40</v>
      </c>
    </row>
    <row r="1606" spans="1:67" x14ac:dyDescent="0.25">
      <c r="A1606" s="6">
        <v>45283</v>
      </c>
      <c r="B1606" t="s">
        <v>18</v>
      </c>
      <c r="C1606">
        <v>23</v>
      </c>
      <c r="D1606">
        <f t="shared" si="174"/>
        <v>515.22000000000014</v>
      </c>
      <c r="E1606">
        <f t="shared" si="170"/>
        <v>164.61</v>
      </c>
      <c r="F1606">
        <f t="shared" si="171"/>
        <v>88.350000000000108</v>
      </c>
      <c r="G1606">
        <f t="shared" si="172"/>
        <v>97.65</v>
      </c>
      <c r="H1606">
        <f t="shared" si="173"/>
        <v>164.61</v>
      </c>
      <c r="I1606">
        <v>0</v>
      </c>
      <c r="J1606" s="22">
        <v>0.2883</v>
      </c>
      <c r="K1606" s="22">
        <v>0.5766</v>
      </c>
      <c r="L1606" s="22">
        <v>0.68820000000000003</v>
      </c>
      <c r="M1606" s="22">
        <v>0.85560000000000003</v>
      </c>
      <c r="N1606" s="22">
        <v>0.74400000000000011</v>
      </c>
      <c r="O1606" s="24">
        <v>0.80910000000000004</v>
      </c>
      <c r="P1606" s="24">
        <v>0.90210000000000001</v>
      </c>
      <c r="Q1606" s="24">
        <v>0.86490000000000011</v>
      </c>
      <c r="R1606" s="24">
        <v>0.37200000000000005</v>
      </c>
      <c r="S1606" s="24">
        <v>0.5766</v>
      </c>
      <c r="T1606" s="24">
        <v>0.86490000000000011</v>
      </c>
      <c r="U1606" s="24">
        <v>0.89280000000000004</v>
      </c>
      <c r="V1606" s="24">
        <v>0.40920000000000001</v>
      </c>
      <c r="W1606" s="24">
        <v>0.55800000000000005</v>
      </c>
      <c r="X1606" s="24">
        <v>0.38130000000000003</v>
      </c>
      <c r="Y1606" s="24">
        <v>0.40920000000000001</v>
      </c>
      <c r="Z1606" s="24">
        <v>0.85560000000000003</v>
      </c>
      <c r="AA1606" s="25">
        <v>1.86</v>
      </c>
      <c r="AB1606" s="25">
        <v>22.32</v>
      </c>
      <c r="AC1606" s="25">
        <v>0</v>
      </c>
      <c r="AD1606" s="25">
        <v>1.0572875908110291E-13</v>
      </c>
      <c r="AE1606" s="25">
        <v>4.6500000000000004</v>
      </c>
      <c r="AF1606" s="25">
        <v>17.670000000000002</v>
      </c>
      <c r="AG1606" s="25">
        <v>22.32</v>
      </c>
      <c r="AH1606" s="25">
        <v>7.44</v>
      </c>
      <c r="AI1606" s="25">
        <v>9.3000000000000007</v>
      </c>
      <c r="AJ1606" s="25">
        <v>2.79</v>
      </c>
      <c r="AK1606" s="25">
        <v>0</v>
      </c>
      <c r="AL1606" s="25">
        <v>15.81</v>
      </c>
      <c r="AM1606" s="25">
        <v>30.69</v>
      </c>
      <c r="AN1606" s="25">
        <v>29.76</v>
      </c>
      <c r="AO1606" s="25">
        <v>3.72</v>
      </c>
      <c r="AP1606" s="25">
        <v>0</v>
      </c>
      <c r="AQ1606" s="25">
        <v>23.25</v>
      </c>
      <c r="AR1606" s="25">
        <v>10.23</v>
      </c>
      <c r="AS1606" s="25">
        <v>35.340000000000003</v>
      </c>
      <c r="AT1606" s="25">
        <v>15.81</v>
      </c>
      <c r="AU1606" s="25">
        <v>11.16</v>
      </c>
      <c r="AV1606" s="25">
        <v>0</v>
      </c>
      <c r="AW1606" s="25">
        <v>10.23</v>
      </c>
      <c r="AX1606" s="25">
        <v>4.6500000000000004</v>
      </c>
      <c r="AY1606" s="25">
        <v>28.830000000000002</v>
      </c>
      <c r="AZ1606" s="25">
        <v>1.86</v>
      </c>
      <c r="BA1606" s="25">
        <v>4.6500000000000004</v>
      </c>
      <c r="BB1606" s="25">
        <v>13.950000000000001</v>
      </c>
      <c r="BC1606" s="25">
        <v>0.93</v>
      </c>
      <c r="BD1606" s="25">
        <v>21.39</v>
      </c>
      <c r="BE1606" s="25">
        <v>18.600000000000001</v>
      </c>
      <c r="BF1606" s="25">
        <v>14.88</v>
      </c>
      <c r="BG1606" s="25">
        <v>0</v>
      </c>
      <c r="BH1606" s="25">
        <v>48.36</v>
      </c>
      <c r="BI1606" s="25">
        <v>24.18</v>
      </c>
      <c r="BJ1606" s="25">
        <v>26.970000000000002</v>
      </c>
      <c r="BK1606" s="25">
        <v>0</v>
      </c>
      <c r="BL1606" s="25">
        <v>0</v>
      </c>
      <c r="BM1606" s="25">
        <v>18.600000000000001</v>
      </c>
      <c r="BN1606" s="25">
        <v>13.020000000000001</v>
      </c>
      <c r="BO1606" t="s">
        <v>40</v>
      </c>
    </row>
    <row r="1607" spans="1:67" x14ac:dyDescent="0.25">
      <c r="A1607" s="6">
        <v>45284</v>
      </c>
      <c r="B1607" t="s">
        <v>18</v>
      </c>
      <c r="C1607">
        <v>24</v>
      </c>
      <c r="D1607">
        <f t="shared" si="174"/>
        <v>354.33</v>
      </c>
      <c r="E1607">
        <f t="shared" si="170"/>
        <v>80.91</v>
      </c>
      <c r="F1607">
        <f t="shared" si="171"/>
        <v>126.48</v>
      </c>
      <c r="G1607">
        <f t="shared" si="172"/>
        <v>82.77000000000001</v>
      </c>
      <c r="H1607">
        <f t="shared" si="173"/>
        <v>64.17</v>
      </c>
      <c r="I1607">
        <v>1</v>
      </c>
      <c r="J1607" s="22">
        <v>0.30690000000000001</v>
      </c>
      <c r="K1607" s="22">
        <v>0.50220000000000009</v>
      </c>
      <c r="L1607" s="22">
        <v>0.75330000000000008</v>
      </c>
      <c r="M1607" s="22">
        <v>0.8277000000000001</v>
      </c>
      <c r="N1607" s="22">
        <v>0.65100000000000013</v>
      </c>
      <c r="O1607" s="24">
        <v>0.13020000000000001</v>
      </c>
      <c r="P1607" s="24">
        <v>0.74400000000000011</v>
      </c>
      <c r="Q1607" s="24">
        <v>0.64170000000000005</v>
      </c>
      <c r="R1607" s="24">
        <v>0.6231000000000001</v>
      </c>
      <c r="S1607" s="24">
        <v>0.84630000000000005</v>
      </c>
      <c r="T1607" s="24">
        <v>0.87420000000000009</v>
      </c>
      <c r="U1607" s="24">
        <v>0.43710000000000004</v>
      </c>
      <c r="V1607" s="24">
        <v>0.87420000000000009</v>
      </c>
      <c r="W1607" s="24">
        <v>0.3906</v>
      </c>
      <c r="X1607" s="24">
        <v>0.8277000000000001</v>
      </c>
      <c r="Y1607" s="24">
        <v>0.5766</v>
      </c>
      <c r="Z1607" s="24">
        <v>0.37200000000000005</v>
      </c>
      <c r="AA1607" s="25">
        <v>14.88</v>
      </c>
      <c r="AB1607" s="25">
        <v>9.3000000000000007</v>
      </c>
      <c r="AC1607" s="25">
        <v>21.39</v>
      </c>
      <c r="AD1607" s="25">
        <v>3.72</v>
      </c>
      <c r="AE1607" s="25">
        <v>24.18</v>
      </c>
      <c r="AF1607" s="25">
        <v>35.340000000000003</v>
      </c>
      <c r="AG1607" s="25">
        <v>0</v>
      </c>
      <c r="AH1607" s="25">
        <v>10.23</v>
      </c>
      <c r="AI1607" s="25">
        <v>0</v>
      </c>
      <c r="AJ1607" s="25">
        <v>7.44</v>
      </c>
      <c r="AK1607" s="25">
        <v>12.09</v>
      </c>
      <c r="AL1607" s="25">
        <v>4.6500000000000004</v>
      </c>
      <c r="AM1607" s="25">
        <v>0</v>
      </c>
      <c r="AN1607" s="25">
        <v>13.020000000000001</v>
      </c>
      <c r="AO1607" s="25">
        <v>8.370000000000001</v>
      </c>
      <c r="AP1607" s="25">
        <v>9.3000000000000007</v>
      </c>
      <c r="AQ1607" s="25">
        <v>0</v>
      </c>
      <c r="AR1607" s="25">
        <v>3.72</v>
      </c>
      <c r="AS1607" s="25">
        <v>3.72</v>
      </c>
      <c r="AT1607" s="25">
        <v>21.39</v>
      </c>
      <c r="AU1607" s="25">
        <v>0</v>
      </c>
      <c r="AV1607" s="25">
        <v>0</v>
      </c>
      <c r="AW1607" s="25">
        <v>0</v>
      </c>
      <c r="AX1607" s="25">
        <v>4.6500000000000004</v>
      </c>
      <c r="AY1607" s="25">
        <v>0</v>
      </c>
      <c r="AZ1607" s="25">
        <v>39.06</v>
      </c>
      <c r="BA1607" s="25">
        <v>0</v>
      </c>
      <c r="BB1607" s="25">
        <v>26.970000000000002</v>
      </c>
      <c r="BC1607" s="25">
        <v>12.09</v>
      </c>
      <c r="BD1607" s="25">
        <v>0</v>
      </c>
      <c r="BE1607" s="25">
        <v>0</v>
      </c>
      <c r="BF1607" s="25">
        <v>30.69</v>
      </c>
      <c r="BG1607" s="25">
        <v>0</v>
      </c>
      <c r="BH1607" s="25">
        <v>8.370000000000001</v>
      </c>
      <c r="BI1607" s="25">
        <v>0</v>
      </c>
      <c r="BJ1607" s="25">
        <v>13.950000000000001</v>
      </c>
      <c r="BK1607" s="25">
        <v>0</v>
      </c>
      <c r="BL1607" s="25">
        <v>20.46</v>
      </c>
      <c r="BM1607" s="25">
        <v>7.44</v>
      </c>
      <c r="BN1607" s="25">
        <v>0</v>
      </c>
      <c r="BO1607" t="s">
        <v>40</v>
      </c>
    </row>
    <row r="1608" spans="1:67" x14ac:dyDescent="0.25">
      <c r="A1608" s="6">
        <v>45285</v>
      </c>
      <c r="B1608" t="s">
        <v>18</v>
      </c>
      <c r="C1608">
        <v>25</v>
      </c>
      <c r="D1608">
        <f t="shared" si="174"/>
        <v>529.17000000000007</v>
      </c>
      <c r="E1608">
        <f t="shared" si="170"/>
        <v>126.48</v>
      </c>
      <c r="F1608">
        <f t="shared" si="171"/>
        <v>126.47999999999999</v>
      </c>
      <c r="G1608">
        <f t="shared" si="172"/>
        <v>93</v>
      </c>
      <c r="H1608">
        <f t="shared" si="173"/>
        <v>183.21000000000004</v>
      </c>
      <c r="I1608">
        <v>1</v>
      </c>
      <c r="J1608" s="22">
        <v>0.40920000000000001</v>
      </c>
      <c r="K1608" s="22">
        <v>0.47430000000000005</v>
      </c>
      <c r="L1608" s="22">
        <v>0.79049999999999998</v>
      </c>
      <c r="M1608" s="22">
        <v>0.36270000000000002</v>
      </c>
      <c r="N1608" s="22">
        <v>0.86490000000000011</v>
      </c>
      <c r="O1608" s="24">
        <v>0.56730000000000003</v>
      </c>
      <c r="P1608" s="24">
        <v>0.5766</v>
      </c>
      <c r="Q1608" s="24">
        <v>0.54869999999999997</v>
      </c>
      <c r="R1608" s="24">
        <v>0.5766</v>
      </c>
      <c r="S1608" s="24">
        <v>0.84630000000000005</v>
      </c>
      <c r="T1608" s="24">
        <v>0.55800000000000005</v>
      </c>
      <c r="U1608" s="24">
        <v>0.41850000000000004</v>
      </c>
      <c r="V1608" s="24">
        <v>0.93</v>
      </c>
      <c r="W1608" s="24">
        <v>0.89280000000000004</v>
      </c>
      <c r="X1608" s="24">
        <v>0.90210000000000001</v>
      </c>
      <c r="Y1608" s="24">
        <v>0.29760000000000003</v>
      </c>
      <c r="Z1608" s="24">
        <v>9.3000000000000013E-2</v>
      </c>
      <c r="AA1608" s="25">
        <v>0</v>
      </c>
      <c r="AB1608" s="25">
        <v>0</v>
      </c>
      <c r="AC1608" s="25">
        <v>0.93</v>
      </c>
      <c r="AD1608" s="25">
        <v>35.340000000000003</v>
      </c>
      <c r="AE1608" s="25">
        <v>2.79</v>
      </c>
      <c r="AF1608" s="25">
        <v>23.25</v>
      </c>
      <c r="AG1608" s="25">
        <v>0</v>
      </c>
      <c r="AH1608" s="25">
        <v>0</v>
      </c>
      <c r="AI1608" s="25">
        <v>18.600000000000001</v>
      </c>
      <c r="AJ1608" s="25">
        <v>45.57</v>
      </c>
      <c r="AK1608" s="25">
        <v>7.44</v>
      </c>
      <c r="AL1608" s="25">
        <v>7.44</v>
      </c>
      <c r="AM1608" s="25">
        <v>31.62</v>
      </c>
      <c r="AN1608" s="25">
        <v>26.040000000000003</v>
      </c>
      <c r="AO1608" s="25">
        <v>0</v>
      </c>
      <c r="AP1608" s="25">
        <v>27.900000000000002</v>
      </c>
      <c r="AQ1608" s="25">
        <v>38.130000000000003</v>
      </c>
      <c r="AR1608" s="25">
        <v>13.950000000000001</v>
      </c>
      <c r="AS1608" s="25">
        <v>21.39</v>
      </c>
      <c r="AT1608" s="25">
        <v>16.740000000000002</v>
      </c>
      <c r="AU1608" s="25">
        <v>0</v>
      </c>
      <c r="AV1608" s="25">
        <v>7.44</v>
      </c>
      <c r="AW1608" s="25">
        <v>7.44</v>
      </c>
      <c r="AX1608" s="25">
        <v>13.950000000000001</v>
      </c>
      <c r="AY1608" s="25">
        <v>0</v>
      </c>
      <c r="AZ1608" s="25">
        <v>31.62</v>
      </c>
      <c r="BA1608" s="25">
        <v>0</v>
      </c>
      <c r="BB1608" s="25">
        <v>0</v>
      </c>
      <c r="BC1608" s="25">
        <v>20.46</v>
      </c>
      <c r="BD1608" s="25">
        <v>12.09</v>
      </c>
      <c r="BE1608" s="25">
        <v>4.6500000000000004</v>
      </c>
      <c r="BF1608" s="25">
        <v>0</v>
      </c>
      <c r="BG1608" s="25">
        <v>15.81</v>
      </c>
      <c r="BH1608" s="25">
        <v>10.23</v>
      </c>
      <c r="BI1608" s="25">
        <v>19.53</v>
      </c>
      <c r="BJ1608" s="25">
        <v>0</v>
      </c>
      <c r="BK1608" s="25">
        <v>22.32</v>
      </c>
      <c r="BL1608" s="25">
        <v>39.06</v>
      </c>
      <c r="BM1608" s="25">
        <v>12.09</v>
      </c>
      <c r="BN1608" s="25">
        <v>2.79</v>
      </c>
      <c r="BO1608" t="s">
        <v>40</v>
      </c>
    </row>
    <row r="1609" spans="1:67" x14ac:dyDescent="0.25">
      <c r="A1609" s="6">
        <v>45286</v>
      </c>
      <c r="B1609" t="s">
        <v>18</v>
      </c>
      <c r="C1609">
        <v>26</v>
      </c>
      <c r="D1609">
        <f t="shared" si="174"/>
        <v>504.06000000000017</v>
      </c>
      <c r="E1609">
        <f t="shared" si="170"/>
        <v>110.67000000000012</v>
      </c>
      <c r="F1609">
        <f t="shared" si="171"/>
        <v>160.89000000000001</v>
      </c>
      <c r="G1609">
        <f t="shared" si="172"/>
        <v>99.51</v>
      </c>
      <c r="H1609">
        <f t="shared" si="173"/>
        <v>132.99000000000004</v>
      </c>
      <c r="I1609">
        <v>0</v>
      </c>
      <c r="J1609" s="22">
        <v>0.53939999999999999</v>
      </c>
      <c r="K1609" s="22">
        <v>0.50220000000000009</v>
      </c>
      <c r="L1609" s="22">
        <v>0.71610000000000007</v>
      </c>
      <c r="M1609" s="22">
        <v>0.80910000000000004</v>
      </c>
      <c r="N1609" s="22">
        <v>0.83700000000000008</v>
      </c>
      <c r="O1609" s="24">
        <v>0.46500000000000002</v>
      </c>
      <c r="P1609" s="24">
        <v>0.8277000000000001</v>
      </c>
      <c r="Q1609" s="24">
        <v>0.65100000000000013</v>
      </c>
      <c r="R1609" s="24">
        <v>0.92070000000000007</v>
      </c>
      <c r="S1609" s="24">
        <v>0.63240000000000007</v>
      </c>
      <c r="T1609" s="24">
        <v>0.86490000000000011</v>
      </c>
      <c r="U1609" s="24">
        <v>0.8277000000000001</v>
      </c>
      <c r="V1609" s="24">
        <v>0.93</v>
      </c>
      <c r="W1609" s="24">
        <v>0.66959999999999997</v>
      </c>
      <c r="X1609" s="24">
        <v>0.87420000000000009</v>
      </c>
      <c r="Y1609" s="24">
        <v>0.53939999999999999</v>
      </c>
      <c r="Z1609" s="24">
        <v>0.2883</v>
      </c>
      <c r="AA1609" s="25">
        <v>4.6500000000000004</v>
      </c>
      <c r="AB1609" s="25">
        <v>0</v>
      </c>
      <c r="AC1609" s="25">
        <v>29.76</v>
      </c>
      <c r="AD1609" s="25">
        <v>44.64</v>
      </c>
      <c r="AE1609" s="25">
        <v>0</v>
      </c>
      <c r="AF1609" s="25">
        <v>19.53</v>
      </c>
      <c r="AG1609" s="25">
        <v>25.110000000000003</v>
      </c>
      <c r="AH1609" s="25">
        <v>21.39</v>
      </c>
      <c r="AI1609" s="25">
        <v>4.6500000000000004</v>
      </c>
      <c r="AJ1609" s="25">
        <v>11.16</v>
      </c>
      <c r="AK1609" s="25">
        <v>20.46</v>
      </c>
      <c r="AL1609" s="25">
        <v>32.550000000000004</v>
      </c>
      <c r="AM1609" s="25">
        <v>30.69</v>
      </c>
      <c r="AN1609" s="25">
        <v>21.39</v>
      </c>
      <c r="AO1609" s="25">
        <v>0</v>
      </c>
      <c r="AP1609" s="25">
        <v>4.6500000000000004</v>
      </c>
      <c r="AQ1609" s="25">
        <v>22.32</v>
      </c>
      <c r="AR1609" s="25">
        <v>8.370000000000001</v>
      </c>
      <c r="AS1609" s="25">
        <v>13.020000000000001</v>
      </c>
      <c r="AT1609" s="25">
        <v>0</v>
      </c>
      <c r="AU1609" s="25">
        <v>0</v>
      </c>
      <c r="AV1609" s="25">
        <v>0</v>
      </c>
      <c r="AW1609" s="25">
        <v>11.16</v>
      </c>
      <c r="AX1609" s="25">
        <v>26.040000000000003</v>
      </c>
      <c r="AY1609" s="25">
        <v>0</v>
      </c>
      <c r="AZ1609" s="25">
        <v>9.3000000000000007</v>
      </c>
      <c r="BA1609" s="25">
        <v>0.93</v>
      </c>
      <c r="BB1609" s="25">
        <v>49.29</v>
      </c>
      <c r="BC1609" s="25">
        <v>0</v>
      </c>
      <c r="BD1609" s="25">
        <v>2.79</v>
      </c>
      <c r="BE1609" s="25">
        <v>17.670000000000002</v>
      </c>
      <c r="BF1609" s="25">
        <v>2.79</v>
      </c>
      <c r="BG1609" s="25">
        <v>24.18</v>
      </c>
      <c r="BH1609" s="25">
        <v>0</v>
      </c>
      <c r="BI1609" s="25">
        <v>0</v>
      </c>
      <c r="BJ1609" s="25">
        <v>11.16</v>
      </c>
      <c r="BK1609" s="25">
        <v>0</v>
      </c>
      <c r="BL1609" s="25">
        <v>12.090000000000106</v>
      </c>
      <c r="BM1609" s="25">
        <v>36.270000000000003</v>
      </c>
      <c r="BN1609" s="25">
        <v>6.5100000000000007</v>
      </c>
      <c r="BO1609" t="s">
        <v>40</v>
      </c>
    </row>
    <row r="1610" spans="1:67" x14ac:dyDescent="0.25">
      <c r="A1610" s="6">
        <v>45287</v>
      </c>
      <c r="B1610" t="s">
        <v>18</v>
      </c>
      <c r="C1610">
        <v>27</v>
      </c>
      <c r="D1610">
        <f t="shared" si="174"/>
        <v>473.37</v>
      </c>
      <c r="E1610">
        <f t="shared" si="170"/>
        <v>117.18</v>
      </c>
      <c r="F1610">
        <f t="shared" si="171"/>
        <v>145.08000000000001</v>
      </c>
      <c r="G1610">
        <f t="shared" si="172"/>
        <v>87.420000000000016</v>
      </c>
      <c r="H1610">
        <f t="shared" si="173"/>
        <v>123.69000000000001</v>
      </c>
      <c r="I1610">
        <v>0</v>
      </c>
      <c r="J1610" s="22">
        <v>0.83700000000000008</v>
      </c>
      <c r="K1610" s="22">
        <v>0.59520000000000006</v>
      </c>
      <c r="L1610" s="22">
        <v>0.72540000000000004</v>
      </c>
      <c r="M1610" s="22">
        <v>0.46500000000000002</v>
      </c>
      <c r="N1610" s="22">
        <v>0.6231000000000001</v>
      </c>
      <c r="O1610" s="24">
        <v>0.74400000000000011</v>
      </c>
      <c r="P1610" s="24">
        <v>0.69750000000000001</v>
      </c>
      <c r="Q1610" s="24">
        <v>0.90210000000000001</v>
      </c>
      <c r="R1610" s="24">
        <v>0.8277000000000001</v>
      </c>
      <c r="S1610" s="24">
        <v>0.63240000000000007</v>
      </c>
      <c r="T1610" s="24">
        <v>0.88350000000000006</v>
      </c>
      <c r="U1610" s="24">
        <v>0.44640000000000002</v>
      </c>
      <c r="V1610" s="24">
        <v>0.29760000000000003</v>
      </c>
      <c r="W1610" s="24">
        <v>0.84630000000000005</v>
      </c>
      <c r="X1610" s="24">
        <v>0.50220000000000009</v>
      </c>
      <c r="Y1610" s="24">
        <v>0.40920000000000001</v>
      </c>
      <c r="Z1610" s="24">
        <v>0.89280000000000004</v>
      </c>
      <c r="AA1610" s="25">
        <v>0</v>
      </c>
      <c r="AB1610" s="25">
        <v>7.44</v>
      </c>
      <c r="AC1610" s="25">
        <v>5.58</v>
      </c>
      <c r="AD1610" s="25">
        <v>29.76</v>
      </c>
      <c r="AE1610" s="25">
        <v>30.69</v>
      </c>
      <c r="AF1610" s="25">
        <v>4.6500000000000004</v>
      </c>
      <c r="AG1610" s="25">
        <v>20.46</v>
      </c>
      <c r="AH1610" s="25">
        <v>18.600000000000001</v>
      </c>
      <c r="AI1610" s="25">
        <v>26.040000000000003</v>
      </c>
      <c r="AJ1610" s="25">
        <v>1.86</v>
      </c>
      <c r="AK1610" s="25">
        <v>33.480000000000004</v>
      </c>
      <c r="AL1610" s="25">
        <v>15.81</v>
      </c>
      <c r="AM1610" s="25">
        <v>0.93</v>
      </c>
      <c r="AN1610" s="25">
        <v>8.370000000000001</v>
      </c>
      <c r="AO1610" s="25">
        <v>20.46</v>
      </c>
      <c r="AP1610" s="25">
        <v>3.72</v>
      </c>
      <c r="AQ1610" s="25">
        <v>0</v>
      </c>
      <c r="AR1610" s="25">
        <v>20.46</v>
      </c>
      <c r="AS1610" s="25">
        <v>0.93</v>
      </c>
      <c r="AT1610" s="25">
        <v>53.010000000000005</v>
      </c>
      <c r="AU1610" s="25">
        <v>17.670000000000002</v>
      </c>
      <c r="AV1610" s="25">
        <v>6.5100000000000007</v>
      </c>
      <c r="AW1610" s="25">
        <v>19.53</v>
      </c>
      <c r="AX1610" s="25">
        <v>8.370000000000001</v>
      </c>
      <c r="AY1610" s="25">
        <v>6.5100000000000007</v>
      </c>
      <c r="AZ1610" s="25">
        <v>3.72</v>
      </c>
      <c r="BA1610" s="25">
        <v>7.44</v>
      </c>
      <c r="BB1610" s="25">
        <v>13.950000000000001</v>
      </c>
      <c r="BC1610" s="25">
        <v>0</v>
      </c>
      <c r="BD1610" s="25">
        <v>3.72</v>
      </c>
      <c r="BE1610" s="25">
        <v>0</v>
      </c>
      <c r="BF1610" s="25">
        <v>28.830000000000002</v>
      </c>
      <c r="BG1610" s="25">
        <v>37.200000000000003</v>
      </c>
      <c r="BH1610" s="25">
        <v>39.06</v>
      </c>
      <c r="BI1610" s="25">
        <v>0</v>
      </c>
      <c r="BJ1610" s="25">
        <v>0</v>
      </c>
      <c r="BK1610" s="25">
        <v>6.5100000000000007</v>
      </c>
      <c r="BL1610" s="25">
        <v>5.58</v>
      </c>
      <c r="BM1610" s="25">
        <v>0</v>
      </c>
      <c r="BN1610" s="25">
        <v>0</v>
      </c>
      <c r="BO1610" t="s">
        <v>40</v>
      </c>
    </row>
    <row r="1611" spans="1:67" x14ac:dyDescent="0.25">
      <c r="A1611" s="6">
        <v>45288</v>
      </c>
      <c r="B1611" t="s">
        <v>18</v>
      </c>
      <c r="C1611">
        <v>28</v>
      </c>
      <c r="D1611">
        <f t="shared" si="174"/>
        <v>517.08000000000004</v>
      </c>
      <c r="E1611">
        <f t="shared" si="170"/>
        <v>152.52000000000001</v>
      </c>
      <c r="F1611">
        <f t="shared" si="171"/>
        <v>132.99</v>
      </c>
      <c r="G1611">
        <f t="shared" si="172"/>
        <v>67.89</v>
      </c>
      <c r="H1611">
        <f t="shared" si="173"/>
        <v>163.68000000000004</v>
      </c>
      <c r="I1611">
        <v>0</v>
      </c>
      <c r="J1611" s="22">
        <v>0.33479999999999999</v>
      </c>
      <c r="K1611" s="22">
        <v>0.6231000000000001</v>
      </c>
      <c r="L1611" s="22">
        <v>0.77190000000000014</v>
      </c>
      <c r="M1611" s="22">
        <v>0.22320000000000001</v>
      </c>
      <c r="N1611" s="22">
        <v>0.89280000000000004</v>
      </c>
      <c r="O1611" s="24">
        <v>0.15810000000000002</v>
      </c>
      <c r="P1611" s="24">
        <v>0.5766</v>
      </c>
      <c r="Q1611" s="24">
        <v>0.50220000000000009</v>
      </c>
      <c r="R1611" s="24">
        <v>0.8277000000000001</v>
      </c>
      <c r="S1611" s="24">
        <v>0.69750000000000001</v>
      </c>
      <c r="T1611" s="24">
        <v>0.59520000000000006</v>
      </c>
      <c r="U1611" s="24">
        <v>0.86490000000000011</v>
      </c>
      <c r="V1611" s="24">
        <v>0.91139999999999999</v>
      </c>
      <c r="W1611" s="24">
        <v>0.84630000000000005</v>
      </c>
      <c r="X1611" s="24">
        <v>0.33479999999999999</v>
      </c>
      <c r="Y1611" s="24">
        <v>0.83700000000000008</v>
      </c>
      <c r="Z1611" s="24">
        <v>0.64170000000000005</v>
      </c>
      <c r="AA1611" s="25">
        <v>28.830000000000002</v>
      </c>
      <c r="AB1611" s="25">
        <v>6.5100000000000007</v>
      </c>
      <c r="AC1611" s="25">
        <v>12.09</v>
      </c>
      <c r="AD1611" s="25">
        <v>5.58</v>
      </c>
      <c r="AE1611" s="25">
        <v>0.93</v>
      </c>
      <c r="AF1611" s="25">
        <v>50.220000000000006</v>
      </c>
      <c r="AG1611" s="25">
        <v>0.93</v>
      </c>
      <c r="AH1611" s="25">
        <v>9.3000000000000007</v>
      </c>
      <c r="AI1611" s="25">
        <v>17.670000000000002</v>
      </c>
      <c r="AJ1611" s="25">
        <v>0.93</v>
      </c>
      <c r="AK1611" s="25">
        <v>8.370000000000001</v>
      </c>
      <c r="AL1611" s="25">
        <v>0</v>
      </c>
      <c r="AM1611" s="25">
        <v>29.76</v>
      </c>
      <c r="AN1611" s="25">
        <v>26.040000000000003</v>
      </c>
      <c r="AO1611" s="25">
        <v>21.39</v>
      </c>
      <c r="AP1611" s="25">
        <v>8.370000000000001</v>
      </c>
      <c r="AQ1611" s="25">
        <v>10.23</v>
      </c>
      <c r="AR1611" s="25">
        <v>39.06</v>
      </c>
      <c r="AS1611" s="25">
        <v>23.25</v>
      </c>
      <c r="AT1611" s="25">
        <v>5.58</v>
      </c>
      <c r="AU1611" s="25">
        <v>16.740000000000002</v>
      </c>
      <c r="AV1611" s="25">
        <v>17.670000000000002</v>
      </c>
      <c r="AW1611" s="25">
        <v>0</v>
      </c>
      <c r="AX1611" s="25">
        <v>2.79</v>
      </c>
      <c r="AY1611" s="25">
        <v>0</v>
      </c>
      <c r="AZ1611" s="25">
        <v>2.79</v>
      </c>
      <c r="BA1611" s="25">
        <v>15.81</v>
      </c>
      <c r="BB1611" s="25">
        <v>0</v>
      </c>
      <c r="BC1611" s="25">
        <v>5.58</v>
      </c>
      <c r="BD1611" s="25">
        <v>6.5100000000000007</v>
      </c>
      <c r="BE1611" s="25">
        <v>3.72</v>
      </c>
      <c r="BF1611" s="25">
        <v>30.69</v>
      </c>
      <c r="BG1611" s="25">
        <v>45.57</v>
      </c>
      <c r="BH1611" s="25">
        <v>0</v>
      </c>
      <c r="BI1611" s="25">
        <v>36.270000000000003</v>
      </c>
      <c r="BJ1611" s="25">
        <v>0</v>
      </c>
      <c r="BK1611" s="25">
        <v>0</v>
      </c>
      <c r="BL1611" s="25">
        <v>23.25</v>
      </c>
      <c r="BM1611" s="25">
        <v>0</v>
      </c>
      <c r="BN1611" s="25">
        <v>13.020000000000001</v>
      </c>
      <c r="BO1611" t="s">
        <v>40</v>
      </c>
    </row>
    <row r="1612" spans="1:67" x14ac:dyDescent="0.25">
      <c r="A1612" s="6">
        <v>45289</v>
      </c>
      <c r="B1612" t="s">
        <v>18</v>
      </c>
      <c r="C1612">
        <v>29</v>
      </c>
      <c r="D1612">
        <f t="shared" si="174"/>
        <v>379.44000000000011</v>
      </c>
      <c r="E1612">
        <f t="shared" si="170"/>
        <v>95.79</v>
      </c>
      <c r="F1612">
        <f t="shared" si="171"/>
        <v>97.65</v>
      </c>
      <c r="G1612">
        <f t="shared" si="172"/>
        <v>98.58</v>
      </c>
      <c r="H1612">
        <f t="shared" si="173"/>
        <v>87.420000000000115</v>
      </c>
      <c r="I1612">
        <v>0</v>
      </c>
      <c r="J1612" s="22">
        <v>0.38130000000000003</v>
      </c>
      <c r="K1612" s="22">
        <v>0.64170000000000005</v>
      </c>
      <c r="L1612" s="22">
        <v>0.74400000000000011</v>
      </c>
      <c r="M1612" s="22">
        <v>0.23250000000000001</v>
      </c>
      <c r="N1612" s="22">
        <v>0.85560000000000003</v>
      </c>
      <c r="O1612" s="24">
        <v>0.55800000000000005</v>
      </c>
      <c r="P1612" s="24">
        <v>0.69750000000000001</v>
      </c>
      <c r="Q1612" s="24">
        <v>0.56730000000000003</v>
      </c>
      <c r="R1612" s="24">
        <v>0.71610000000000007</v>
      </c>
      <c r="S1612" s="24">
        <v>0.76260000000000006</v>
      </c>
      <c r="T1612" s="24">
        <v>0.72540000000000004</v>
      </c>
      <c r="U1612" s="24">
        <v>0.38130000000000003</v>
      </c>
      <c r="V1612" s="24">
        <v>0.64170000000000005</v>
      </c>
      <c r="W1612" s="24">
        <v>0.46500000000000002</v>
      </c>
      <c r="X1612" s="24">
        <v>0.39990000000000003</v>
      </c>
      <c r="Y1612" s="24">
        <v>0.70680000000000009</v>
      </c>
      <c r="Z1612" s="24">
        <v>0.74400000000000011</v>
      </c>
      <c r="AA1612" s="25">
        <v>11.16</v>
      </c>
      <c r="AB1612" s="25">
        <v>0</v>
      </c>
      <c r="AC1612" s="25">
        <v>4.6500000000000004</v>
      </c>
      <c r="AD1612" s="25">
        <v>0</v>
      </c>
      <c r="AE1612" s="25">
        <v>21.39</v>
      </c>
      <c r="AF1612" s="25">
        <v>1.86</v>
      </c>
      <c r="AG1612" s="25">
        <v>35.340000000000003</v>
      </c>
      <c r="AH1612" s="25">
        <v>15.81</v>
      </c>
      <c r="AI1612" s="25">
        <v>0</v>
      </c>
      <c r="AJ1612" s="25">
        <v>7.44</v>
      </c>
      <c r="AK1612" s="25">
        <v>14.88</v>
      </c>
      <c r="AL1612" s="25">
        <v>0</v>
      </c>
      <c r="AM1612" s="25">
        <v>0</v>
      </c>
      <c r="AN1612" s="25">
        <v>0</v>
      </c>
      <c r="AO1612" s="25">
        <v>32.550000000000004</v>
      </c>
      <c r="AP1612" s="25">
        <v>0</v>
      </c>
      <c r="AQ1612" s="25">
        <v>4.6500000000000004</v>
      </c>
      <c r="AR1612" s="25">
        <v>13.020000000000106</v>
      </c>
      <c r="AS1612" s="25">
        <v>10.23</v>
      </c>
      <c r="AT1612" s="25">
        <v>26.970000000000002</v>
      </c>
      <c r="AU1612" s="25">
        <v>0</v>
      </c>
      <c r="AV1612" s="25">
        <v>0</v>
      </c>
      <c r="AW1612" s="25">
        <v>0</v>
      </c>
      <c r="AX1612" s="25">
        <v>0</v>
      </c>
      <c r="AY1612" s="25">
        <v>36.270000000000003</v>
      </c>
      <c r="AZ1612" s="25">
        <v>37.200000000000003</v>
      </c>
      <c r="BA1612" s="25">
        <v>2.79</v>
      </c>
      <c r="BB1612" s="25">
        <v>16.740000000000002</v>
      </c>
      <c r="BC1612" s="25">
        <v>5.58</v>
      </c>
      <c r="BD1612" s="25">
        <v>0</v>
      </c>
      <c r="BE1612" s="25">
        <v>7.44</v>
      </c>
      <c r="BF1612" s="25">
        <v>13.020000000000001</v>
      </c>
      <c r="BG1612" s="25">
        <v>20.46</v>
      </c>
      <c r="BH1612" s="25">
        <v>11.16</v>
      </c>
      <c r="BI1612" s="25">
        <v>0</v>
      </c>
      <c r="BJ1612" s="25">
        <v>12.09</v>
      </c>
      <c r="BK1612" s="25">
        <v>3.72</v>
      </c>
      <c r="BL1612" s="25">
        <v>0.93</v>
      </c>
      <c r="BM1612" s="25">
        <v>14.88</v>
      </c>
      <c r="BN1612" s="25">
        <v>12.09</v>
      </c>
      <c r="BO1612" t="s">
        <v>40</v>
      </c>
    </row>
    <row r="1613" spans="1:67" x14ac:dyDescent="0.25">
      <c r="A1613" s="6">
        <v>45290</v>
      </c>
      <c r="B1613" t="s">
        <v>18</v>
      </c>
      <c r="C1613">
        <v>30</v>
      </c>
      <c r="D1613">
        <f t="shared" si="174"/>
        <v>385.0200000000001</v>
      </c>
      <c r="E1613">
        <f t="shared" si="170"/>
        <v>130.19999999999999</v>
      </c>
      <c r="F1613">
        <f t="shared" si="171"/>
        <v>150.66000000000011</v>
      </c>
      <c r="G1613">
        <f t="shared" si="172"/>
        <v>53.940000000000005</v>
      </c>
      <c r="H1613">
        <f t="shared" si="173"/>
        <v>50.22</v>
      </c>
      <c r="I1613">
        <v>0</v>
      </c>
      <c r="J1613" s="22">
        <v>0.17670000000000002</v>
      </c>
      <c r="K1613" s="22">
        <v>0.14880000000000002</v>
      </c>
      <c r="L1613" s="22">
        <v>0.22320000000000001</v>
      </c>
      <c r="M1613" s="22">
        <v>0.76260000000000006</v>
      </c>
      <c r="N1613" s="22">
        <v>0.23250000000000001</v>
      </c>
      <c r="O1613" s="24">
        <v>0.22320000000000001</v>
      </c>
      <c r="P1613" s="24">
        <v>0.69750000000000001</v>
      </c>
      <c r="Q1613" s="24">
        <v>0.72540000000000004</v>
      </c>
      <c r="R1613" s="24">
        <v>0.2697</v>
      </c>
      <c r="S1613" s="24">
        <v>0.74400000000000011</v>
      </c>
      <c r="T1613" s="24">
        <v>0.85560000000000003</v>
      </c>
      <c r="U1613" s="24">
        <v>0.48360000000000003</v>
      </c>
      <c r="V1613" s="24">
        <v>0.55800000000000005</v>
      </c>
      <c r="W1613" s="24">
        <v>0.76260000000000006</v>
      </c>
      <c r="X1613" s="24">
        <v>0.37200000000000005</v>
      </c>
      <c r="Y1613" s="24">
        <v>0.73470000000000002</v>
      </c>
      <c r="Z1613" s="24">
        <v>0.38130000000000003</v>
      </c>
      <c r="AA1613" s="25">
        <v>23.25</v>
      </c>
      <c r="AB1613" s="25">
        <v>11.16</v>
      </c>
      <c r="AC1613" s="25">
        <v>35.34000000000011</v>
      </c>
      <c r="AD1613" s="25">
        <v>25.110000000000003</v>
      </c>
      <c r="AE1613" s="25">
        <v>13.950000000000001</v>
      </c>
      <c r="AF1613" s="25">
        <v>0</v>
      </c>
      <c r="AG1613" s="25">
        <v>29.76</v>
      </c>
      <c r="AH1613" s="25">
        <v>12.09</v>
      </c>
      <c r="AI1613" s="25">
        <v>0</v>
      </c>
      <c r="AJ1613" s="25">
        <v>0</v>
      </c>
      <c r="AK1613" s="25">
        <v>17.670000000000002</v>
      </c>
      <c r="AL1613" s="25">
        <v>3.72</v>
      </c>
      <c r="AM1613" s="25">
        <v>0</v>
      </c>
      <c r="AN1613" s="25">
        <v>11.16</v>
      </c>
      <c r="AO1613" s="25">
        <v>10.23</v>
      </c>
      <c r="AP1613" s="25">
        <v>0</v>
      </c>
      <c r="AQ1613" s="25">
        <v>20.46</v>
      </c>
      <c r="AR1613" s="25">
        <v>0</v>
      </c>
      <c r="AS1613" s="25">
        <v>0</v>
      </c>
      <c r="AT1613" s="25">
        <v>4.6500000000000004</v>
      </c>
      <c r="AU1613" s="25">
        <v>0</v>
      </c>
      <c r="AV1613" s="25">
        <v>0</v>
      </c>
      <c r="AW1613" s="25">
        <v>9.3000000000000007</v>
      </c>
      <c r="AX1613" s="25">
        <v>0</v>
      </c>
      <c r="AY1613" s="25">
        <v>4.6500000000000004</v>
      </c>
      <c r="AZ1613" s="25">
        <v>20.46</v>
      </c>
      <c r="BA1613" s="25">
        <v>2.79</v>
      </c>
      <c r="BB1613" s="25">
        <v>0</v>
      </c>
      <c r="BC1613" s="25">
        <v>0</v>
      </c>
      <c r="BD1613" s="25">
        <v>16.740000000000002</v>
      </c>
      <c r="BE1613" s="25">
        <v>10.23</v>
      </c>
      <c r="BF1613" s="25">
        <v>4.6500000000000004</v>
      </c>
      <c r="BG1613" s="25">
        <v>0</v>
      </c>
      <c r="BH1613" s="25">
        <v>10.23</v>
      </c>
      <c r="BI1613" s="25">
        <v>2.79</v>
      </c>
      <c r="BJ1613" s="25">
        <v>33.480000000000004</v>
      </c>
      <c r="BK1613" s="25">
        <v>0</v>
      </c>
      <c r="BL1613" s="25">
        <v>35.340000000000003</v>
      </c>
      <c r="BM1613" s="25">
        <v>33.480000000000004</v>
      </c>
      <c r="BN1613" s="25">
        <v>0</v>
      </c>
      <c r="BO1613" t="s">
        <v>40</v>
      </c>
    </row>
    <row r="1614" spans="1:67" x14ac:dyDescent="0.25">
      <c r="A1614" s="6">
        <v>45291</v>
      </c>
      <c r="B1614" t="s">
        <v>18</v>
      </c>
      <c r="C1614">
        <v>31</v>
      </c>
      <c r="D1614">
        <f t="shared" si="174"/>
        <v>464.07000000000005</v>
      </c>
      <c r="E1614">
        <f t="shared" si="170"/>
        <v>88.350000000000009</v>
      </c>
      <c r="F1614">
        <f t="shared" si="171"/>
        <v>148.80000000000001</v>
      </c>
      <c r="G1614">
        <f t="shared" si="172"/>
        <v>150.66000000000003</v>
      </c>
      <c r="H1614">
        <f t="shared" si="173"/>
        <v>76.260000000000005</v>
      </c>
      <c r="I1614">
        <v>1</v>
      </c>
      <c r="J1614" s="22">
        <v>0.55800000000000005</v>
      </c>
      <c r="K1614" s="22">
        <v>0.55800000000000005</v>
      </c>
      <c r="L1614" s="22">
        <v>0.68820000000000003</v>
      </c>
      <c r="M1614" s="22">
        <v>0.53939999999999999</v>
      </c>
      <c r="N1614" s="22">
        <v>0.86490000000000011</v>
      </c>
      <c r="O1614" s="24">
        <v>0.63240000000000007</v>
      </c>
      <c r="P1614" s="24">
        <v>0.91139999999999999</v>
      </c>
      <c r="Q1614" s="24">
        <v>0.60450000000000004</v>
      </c>
      <c r="R1614" s="24">
        <v>0.6603</v>
      </c>
      <c r="S1614" s="24">
        <v>0.56730000000000003</v>
      </c>
      <c r="T1614" s="24">
        <v>0.89280000000000004</v>
      </c>
      <c r="U1614" s="24">
        <v>0.79049999999999998</v>
      </c>
      <c r="V1614" s="24">
        <v>0.74400000000000011</v>
      </c>
      <c r="W1614" s="24">
        <v>0.32550000000000007</v>
      </c>
      <c r="X1614" s="24">
        <v>0.79980000000000007</v>
      </c>
      <c r="Y1614" s="24">
        <v>0.55800000000000005</v>
      </c>
      <c r="Z1614" s="24">
        <v>0.83700000000000008</v>
      </c>
      <c r="AA1614" s="25">
        <v>18.600000000000001</v>
      </c>
      <c r="AB1614" s="25">
        <v>4.6500000000000004</v>
      </c>
      <c r="AC1614" s="25">
        <v>27.900000000000002</v>
      </c>
      <c r="AD1614" s="25">
        <v>44.64</v>
      </c>
      <c r="AE1614" s="25">
        <v>0</v>
      </c>
      <c r="AF1614" s="25">
        <v>0</v>
      </c>
      <c r="AG1614" s="25">
        <v>15.81</v>
      </c>
      <c r="AH1614" s="25">
        <v>21.39</v>
      </c>
      <c r="AI1614" s="25">
        <v>10.23</v>
      </c>
      <c r="AJ1614" s="25">
        <v>5.58</v>
      </c>
      <c r="AK1614" s="25">
        <v>26.970000000000002</v>
      </c>
      <c r="AL1614" s="25">
        <v>7.44</v>
      </c>
      <c r="AM1614" s="25">
        <v>16.740000000000002</v>
      </c>
      <c r="AN1614" s="25">
        <v>2.79</v>
      </c>
      <c r="AO1614" s="25">
        <v>4.6500000000000004</v>
      </c>
      <c r="AP1614" s="25">
        <v>14.88</v>
      </c>
      <c r="AQ1614" s="25">
        <v>6.5100000000000007</v>
      </c>
      <c r="AR1614" s="25">
        <v>11.16</v>
      </c>
      <c r="AS1614" s="25">
        <v>0</v>
      </c>
      <c r="AT1614" s="25">
        <v>12.09</v>
      </c>
      <c r="AU1614" s="25">
        <v>50.220000000000006</v>
      </c>
      <c r="AV1614" s="25">
        <v>33.480000000000004</v>
      </c>
      <c r="AW1614" s="25">
        <v>17.670000000000002</v>
      </c>
      <c r="AX1614" s="25">
        <v>13.020000000000001</v>
      </c>
      <c r="AY1614" s="25">
        <v>4.6500000000000004</v>
      </c>
      <c r="AZ1614" s="25">
        <v>5.58</v>
      </c>
      <c r="BA1614" s="25">
        <v>18.600000000000001</v>
      </c>
      <c r="BB1614" s="25">
        <v>3.72</v>
      </c>
      <c r="BC1614" s="25">
        <v>3.72</v>
      </c>
      <c r="BD1614" s="25">
        <v>0</v>
      </c>
      <c r="BE1614" s="25">
        <v>17.670000000000002</v>
      </c>
      <c r="BF1614" s="25">
        <v>1.86</v>
      </c>
      <c r="BG1614" s="25">
        <v>4.6500000000000004</v>
      </c>
      <c r="BH1614" s="25">
        <v>13.020000000000001</v>
      </c>
      <c r="BI1614" s="25">
        <v>13.950000000000001</v>
      </c>
      <c r="BJ1614" s="25">
        <v>29.76</v>
      </c>
      <c r="BK1614" s="25">
        <v>0</v>
      </c>
      <c r="BL1614" s="25">
        <v>7.44</v>
      </c>
      <c r="BM1614" s="25">
        <v>0</v>
      </c>
      <c r="BN1614" s="25">
        <v>0</v>
      </c>
      <c r="BO1614" t="s">
        <v>40</v>
      </c>
    </row>
  </sheetData>
  <mergeCells count="6">
    <mergeCell ref="AU1:BD1"/>
    <mergeCell ref="BE1:BN1"/>
    <mergeCell ref="O1:T1"/>
    <mergeCell ref="U1:Z1"/>
    <mergeCell ref="AA1:AJ1"/>
    <mergeCell ref="AK1:AT1"/>
  </mergeCells>
  <pageMargins left="0.7" right="0.7" top="0.75" bottom="0.75" header="0.3" footer="0.3"/>
  <pageSetup paperSize="9"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9C325-4FF5-4A72-944F-F1F697DFFB40}">
  <dimension ref="A1:BN406"/>
  <sheetViews>
    <sheetView zoomScaleNormal="100" workbookViewId="0">
      <pane xSplit="1" topLeftCell="B1" activePane="topRight" state="frozen"/>
      <selection activeCell="B44" sqref="B44"/>
      <selection pane="topRight" activeCell="B1" sqref="B1"/>
    </sheetView>
  </sheetViews>
  <sheetFormatPr defaultRowHeight="15" x14ac:dyDescent="0.25"/>
  <cols>
    <col min="1" max="1" width="12.28515625" customWidth="1"/>
    <col min="2" max="2" width="9.7109375" bestFit="1" customWidth="1"/>
    <col min="3" max="3" width="11" bestFit="1" customWidth="1"/>
    <col min="4" max="4" width="11" customWidth="1"/>
    <col min="9" max="9" width="12.85546875" bestFit="1" customWidth="1"/>
    <col min="10" max="14" width="8.85546875" style="18"/>
    <col min="17" max="17" width="13.7109375" bestFit="1" customWidth="1"/>
    <col min="18" max="18" width="9.140625" customWidth="1"/>
    <col min="23" max="23" width="13.5703125" bestFit="1" customWidth="1"/>
    <col min="24" max="24" width="9.7109375" bestFit="1" customWidth="1"/>
    <col min="27" max="28" width="12.85546875" bestFit="1" customWidth="1"/>
    <col min="29" max="29" width="11.5703125" bestFit="1" customWidth="1"/>
    <col min="30" max="30" width="10" bestFit="1" customWidth="1"/>
    <col min="31" max="31" width="10.7109375" bestFit="1" customWidth="1"/>
    <col min="32" max="32" width="15" bestFit="1" customWidth="1"/>
    <col min="33" max="33" width="17.28515625" bestFit="1" customWidth="1"/>
    <col min="34" max="34" width="10.7109375" bestFit="1" customWidth="1"/>
    <col min="35" max="35" width="9.42578125" bestFit="1" customWidth="1"/>
    <col min="36" max="36" width="19.28515625" bestFit="1" customWidth="1"/>
    <col min="37" max="38" width="12.85546875" bestFit="1" customWidth="1"/>
    <col min="39" max="39" width="11.5703125" bestFit="1" customWidth="1"/>
    <col min="40" max="40" width="10" bestFit="1" customWidth="1"/>
    <col min="41" max="41" width="10.7109375" bestFit="1" customWidth="1"/>
    <col min="42" max="42" width="15" bestFit="1" customWidth="1"/>
    <col min="43" max="43" width="17.28515625" bestFit="1" customWidth="1"/>
    <col min="44" max="44" width="10.7109375" bestFit="1" customWidth="1"/>
    <col min="45" max="45" width="9.42578125" bestFit="1" customWidth="1"/>
    <col min="46" max="46" width="19.28515625" bestFit="1" customWidth="1"/>
    <col min="47" max="48" width="11.7109375" bestFit="1" customWidth="1"/>
    <col min="49" max="49" width="10.42578125" bestFit="1" customWidth="1"/>
    <col min="51" max="51" width="9.5703125" bestFit="1" customWidth="1"/>
    <col min="52" max="52" width="13.85546875" bestFit="1" customWidth="1"/>
    <col min="53" max="53" width="16.140625" bestFit="1" customWidth="1"/>
    <col min="54" max="54" width="9.7109375" bestFit="1" customWidth="1"/>
    <col min="55" max="55" width="8.28515625" bestFit="1" customWidth="1"/>
    <col min="56" max="56" width="18.140625" bestFit="1" customWidth="1"/>
    <col min="57" max="58" width="11.7109375" bestFit="1" customWidth="1"/>
    <col min="59" max="59" width="10.42578125" bestFit="1" customWidth="1"/>
    <col min="61" max="61" width="9.5703125" bestFit="1" customWidth="1"/>
    <col min="62" max="62" width="13.85546875" bestFit="1" customWidth="1"/>
    <col min="63" max="63" width="16.140625" bestFit="1" customWidth="1"/>
    <col min="64" max="64" width="9.7109375" bestFit="1" customWidth="1"/>
    <col min="65" max="65" width="8.28515625" bestFit="1" customWidth="1"/>
    <col min="66" max="66" width="18.140625" bestFit="1" customWidth="1"/>
  </cols>
  <sheetData>
    <row r="1" spans="1:66" x14ac:dyDescent="0.25">
      <c r="E1" s="5"/>
      <c r="F1" s="5"/>
      <c r="G1" s="5"/>
      <c r="H1" s="5"/>
      <c r="O1" s="31" t="s">
        <v>64</v>
      </c>
      <c r="P1" s="31"/>
      <c r="Q1" s="31"/>
      <c r="R1" s="31"/>
      <c r="S1" s="31"/>
      <c r="T1" s="31"/>
      <c r="U1" s="31" t="s">
        <v>65</v>
      </c>
      <c r="V1" s="31"/>
      <c r="W1" s="31"/>
      <c r="X1" s="31"/>
      <c r="Y1" s="31"/>
      <c r="Z1" s="31"/>
      <c r="AA1" s="31" t="s">
        <v>50</v>
      </c>
      <c r="AB1" s="31"/>
      <c r="AC1" s="31"/>
      <c r="AD1" s="31"/>
      <c r="AE1" s="31"/>
      <c r="AF1" s="31"/>
      <c r="AG1" s="31"/>
      <c r="AH1" s="31"/>
      <c r="AI1" s="31"/>
      <c r="AJ1" s="31"/>
      <c r="AK1" s="31" t="s">
        <v>51</v>
      </c>
      <c r="AL1" s="31"/>
      <c r="AM1" s="31"/>
      <c r="AN1" s="31"/>
      <c r="AO1" s="31"/>
      <c r="AP1" s="31"/>
      <c r="AQ1" s="31"/>
      <c r="AR1" s="31"/>
      <c r="AS1" s="31"/>
      <c r="AT1" s="31"/>
      <c r="AU1" s="31" t="s">
        <v>48</v>
      </c>
      <c r="AV1" s="31"/>
      <c r="AW1" s="31"/>
      <c r="AX1" s="31"/>
      <c r="AY1" s="31"/>
      <c r="AZ1" s="31"/>
      <c r="BA1" s="31"/>
      <c r="BB1" s="31"/>
      <c r="BC1" s="31"/>
      <c r="BD1" s="31"/>
      <c r="BE1" s="31" t="s">
        <v>49</v>
      </c>
      <c r="BF1" s="31"/>
      <c r="BG1" s="31"/>
      <c r="BH1" s="31"/>
      <c r="BI1" s="31"/>
      <c r="BJ1" s="31"/>
      <c r="BK1" s="31"/>
      <c r="BL1" s="31"/>
      <c r="BM1" s="31"/>
      <c r="BN1" s="31"/>
    </row>
    <row r="2" spans="1:66" x14ac:dyDescent="0.25">
      <c r="A2" s="7" t="s">
        <v>6</v>
      </c>
      <c r="B2" s="7" t="s">
        <v>4</v>
      </c>
      <c r="C2" s="7" t="s">
        <v>5</v>
      </c>
      <c r="D2" s="7" t="s">
        <v>54</v>
      </c>
      <c r="E2" s="5" t="s">
        <v>50</v>
      </c>
      <c r="F2" s="5" t="s">
        <v>51</v>
      </c>
      <c r="G2" s="5" t="s">
        <v>48</v>
      </c>
      <c r="H2" s="5" t="s">
        <v>49</v>
      </c>
      <c r="I2" s="7" t="s">
        <v>56</v>
      </c>
      <c r="J2" s="7" t="s">
        <v>19</v>
      </c>
      <c r="K2" s="7" t="s">
        <v>20</v>
      </c>
      <c r="L2" s="7" t="s">
        <v>21</v>
      </c>
      <c r="M2" s="7" t="s">
        <v>23</v>
      </c>
      <c r="N2" s="7" t="s">
        <v>22</v>
      </c>
      <c r="O2" s="7" t="s">
        <v>94</v>
      </c>
      <c r="P2" s="7" t="s">
        <v>95</v>
      </c>
      <c r="Q2" s="7" t="s">
        <v>96</v>
      </c>
      <c r="R2" s="7" t="s">
        <v>97</v>
      </c>
      <c r="S2" s="7" t="s">
        <v>98</v>
      </c>
      <c r="T2" s="7" t="s">
        <v>99</v>
      </c>
      <c r="U2" s="7" t="s">
        <v>100</v>
      </c>
      <c r="V2" s="7" t="s">
        <v>101</v>
      </c>
      <c r="W2" s="7" t="s">
        <v>102</v>
      </c>
      <c r="X2" s="7" t="s">
        <v>103</v>
      </c>
      <c r="Y2" s="7" t="s">
        <v>104</v>
      </c>
      <c r="Z2" s="7" t="s">
        <v>105</v>
      </c>
      <c r="AA2" t="s">
        <v>118</v>
      </c>
      <c r="AB2" t="s">
        <v>119</v>
      </c>
      <c r="AC2" t="s">
        <v>120</v>
      </c>
      <c r="AD2" t="s">
        <v>121</v>
      </c>
      <c r="AE2" t="s">
        <v>122</v>
      </c>
      <c r="AF2" t="s">
        <v>123</v>
      </c>
      <c r="AG2" t="s">
        <v>124</v>
      </c>
      <c r="AH2" t="s">
        <v>125</v>
      </c>
      <c r="AI2" t="s">
        <v>126</v>
      </c>
      <c r="AJ2" t="s">
        <v>127</v>
      </c>
      <c r="AK2" t="s">
        <v>187</v>
      </c>
      <c r="AL2" t="s">
        <v>188</v>
      </c>
      <c r="AM2" t="s">
        <v>189</v>
      </c>
      <c r="AN2" t="s">
        <v>190</v>
      </c>
      <c r="AO2" t="s">
        <v>191</v>
      </c>
      <c r="AP2" t="s">
        <v>192</v>
      </c>
      <c r="AQ2" t="s">
        <v>193</v>
      </c>
      <c r="AR2" t="s">
        <v>194</v>
      </c>
      <c r="AS2" t="s">
        <v>195</v>
      </c>
      <c r="AT2" t="s">
        <v>196</v>
      </c>
      <c r="AU2" t="s">
        <v>128</v>
      </c>
      <c r="AV2" t="s">
        <v>129</v>
      </c>
      <c r="AW2" t="s">
        <v>130</v>
      </c>
      <c r="AX2" t="s">
        <v>131</v>
      </c>
      <c r="AY2" t="s">
        <v>132</v>
      </c>
      <c r="AZ2" t="s">
        <v>133</v>
      </c>
      <c r="BA2" t="s">
        <v>134</v>
      </c>
      <c r="BB2" t="s">
        <v>135</v>
      </c>
      <c r="BC2" t="s">
        <v>136</v>
      </c>
      <c r="BD2" t="s">
        <v>137</v>
      </c>
      <c r="BE2" t="s">
        <v>138</v>
      </c>
      <c r="BF2" t="s">
        <v>139</v>
      </c>
      <c r="BG2" t="s">
        <v>140</v>
      </c>
      <c r="BH2" t="s">
        <v>141</v>
      </c>
      <c r="BI2" t="s">
        <v>142</v>
      </c>
      <c r="BJ2" t="s">
        <v>143</v>
      </c>
      <c r="BK2" t="s">
        <v>144</v>
      </c>
      <c r="BL2" t="s">
        <v>145</v>
      </c>
      <c r="BM2" t="s">
        <v>146</v>
      </c>
      <c r="BN2" t="s">
        <v>147</v>
      </c>
    </row>
    <row r="3" spans="1:66" x14ac:dyDescent="0.25">
      <c r="A3" s="6">
        <v>44927</v>
      </c>
      <c r="B3" t="s">
        <v>7</v>
      </c>
      <c r="C3">
        <v>1</v>
      </c>
      <c r="D3">
        <f>SUM(E3:H3)</f>
        <v>427.89999999999986</v>
      </c>
      <c r="E3">
        <f t="shared" ref="E3:E33" si="0">SUM(BE3:BN3)</f>
        <v>144.09999999999988</v>
      </c>
      <c r="F3">
        <f t="shared" ref="F3:F33" si="1">SUM(AA3:AJ3)</f>
        <v>122.1</v>
      </c>
      <c r="G3">
        <f t="shared" ref="G3:G33" si="2">SUM(AU3:BD3)</f>
        <v>56.100000000000009</v>
      </c>
      <c r="H3">
        <f t="shared" ref="H3:H33" si="3">SUM(AL3:AT3)</f>
        <v>105.6</v>
      </c>
      <c r="I3">
        <v>1</v>
      </c>
      <c r="J3" s="21">
        <v>0.42900000000000005</v>
      </c>
      <c r="K3" s="21">
        <v>0.75900000000000012</v>
      </c>
      <c r="L3" s="21">
        <v>0.88000000000000012</v>
      </c>
      <c r="M3" s="21">
        <v>0.88000000000000012</v>
      </c>
      <c r="N3" s="21">
        <v>1.0450000000000002</v>
      </c>
      <c r="O3" s="24">
        <v>1.0450000000000002</v>
      </c>
      <c r="P3" s="24">
        <v>0.82500000000000007</v>
      </c>
      <c r="Q3" s="24">
        <v>0.68200000000000005</v>
      </c>
      <c r="R3" s="24">
        <v>0.94600000000000006</v>
      </c>
      <c r="S3" s="24">
        <v>1.056</v>
      </c>
      <c r="T3" s="24">
        <v>1.0450000000000002</v>
      </c>
      <c r="U3" s="24">
        <v>0.9900000000000001</v>
      </c>
      <c r="V3" s="24">
        <v>0.53900000000000003</v>
      </c>
      <c r="W3" s="24">
        <v>1.0010000000000001</v>
      </c>
      <c r="X3" s="24">
        <v>0.31900000000000001</v>
      </c>
      <c r="Y3" s="24">
        <v>0.27500000000000002</v>
      </c>
      <c r="Z3" s="24">
        <v>1.0230000000000001</v>
      </c>
      <c r="AA3" s="25">
        <v>4.4000000000000004</v>
      </c>
      <c r="AB3" s="25">
        <v>3.3000000000000003</v>
      </c>
      <c r="AC3" s="25">
        <v>0</v>
      </c>
      <c r="AD3" s="25">
        <v>11</v>
      </c>
      <c r="AE3" s="25">
        <v>7.7000000000000011</v>
      </c>
      <c r="AF3" s="25">
        <v>19.8</v>
      </c>
      <c r="AG3" s="25">
        <v>30.800000000000004</v>
      </c>
      <c r="AH3" s="25">
        <v>0</v>
      </c>
      <c r="AI3" s="25">
        <v>38.5</v>
      </c>
      <c r="AJ3" s="25">
        <v>6.6000000000000005</v>
      </c>
      <c r="AK3" s="25">
        <v>0</v>
      </c>
      <c r="AL3" s="25">
        <v>0</v>
      </c>
      <c r="AM3" s="25">
        <v>15.400000000000002</v>
      </c>
      <c r="AN3" s="25">
        <v>7.7000000000000011</v>
      </c>
      <c r="AO3" s="25">
        <v>0</v>
      </c>
      <c r="AP3" s="25">
        <v>22</v>
      </c>
      <c r="AQ3" s="25">
        <v>1.1000000000000001</v>
      </c>
      <c r="AR3" s="25">
        <v>38.5</v>
      </c>
      <c r="AS3" s="25">
        <v>19.8</v>
      </c>
      <c r="AT3" s="25">
        <v>1.1000000000000001</v>
      </c>
      <c r="AU3" s="25">
        <v>0</v>
      </c>
      <c r="AV3" s="25">
        <v>14.3</v>
      </c>
      <c r="AW3" s="25">
        <v>0</v>
      </c>
      <c r="AX3" s="25">
        <v>11</v>
      </c>
      <c r="AY3" s="25">
        <v>4.4000000000000004</v>
      </c>
      <c r="AZ3" s="25">
        <v>0</v>
      </c>
      <c r="BA3" s="25">
        <v>1.1000000000000001</v>
      </c>
      <c r="BB3" s="25">
        <v>0</v>
      </c>
      <c r="BC3" s="25">
        <v>13.200000000000001</v>
      </c>
      <c r="BD3" s="25">
        <v>12.100000000000001</v>
      </c>
      <c r="BE3" s="25">
        <v>0</v>
      </c>
      <c r="BF3" s="25">
        <v>20.900000000000002</v>
      </c>
      <c r="BG3" s="25">
        <v>3.3000000000000003</v>
      </c>
      <c r="BH3" s="25">
        <v>13.200000000000001</v>
      </c>
      <c r="BI3" s="25">
        <v>11</v>
      </c>
      <c r="BJ3" s="25">
        <v>37.400000000000006</v>
      </c>
      <c r="BK3" s="25">
        <v>0</v>
      </c>
      <c r="BL3" s="25">
        <v>33</v>
      </c>
      <c r="BM3" s="25">
        <v>15.400000000000002</v>
      </c>
      <c r="BN3" s="25">
        <v>9.899999999999876</v>
      </c>
    </row>
    <row r="4" spans="1:66" x14ac:dyDescent="0.25">
      <c r="A4" s="6">
        <v>44928</v>
      </c>
      <c r="B4" t="s">
        <v>7</v>
      </c>
      <c r="C4">
        <v>2</v>
      </c>
      <c r="D4">
        <f t="shared" ref="D4:D67" si="4">SUM(E4:H4)</f>
        <v>624.79999999999995</v>
      </c>
      <c r="E4">
        <f t="shared" si="0"/>
        <v>174.9</v>
      </c>
      <c r="F4">
        <f t="shared" si="1"/>
        <v>198</v>
      </c>
      <c r="G4">
        <f t="shared" si="2"/>
        <v>104.5</v>
      </c>
      <c r="H4">
        <f t="shared" si="3"/>
        <v>147.4</v>
      </c>
      <c r="I4">
        <v>0</v>
      </c>
      <c r="J4" s="21">
        <v>1.0120000000000002</v>
      </c>
      <c r="K4" s="21">
        <v>0.66</v>
      </c>
      <c r="L4" s="21">
        <v>0.84700000000000009</v>
      </c>
      <c r="M4" s="21">
        <v>0.77000000000000013</v>
      </c>
      <c r="N4" s="21">
        <v>0.55000000000000004</v>
      </c>
      <c r="O4" s="24">
        <v>0.77000000000000013</v>
      </c>
      <c r="P4" s="24">
        <v>0.79200000000000004</v>
      </c>
      <c r="Q4" s="24">
        <v>1.0010000000000001</v>
      </c>
      <c r="R4" s="24">
        <v>0.9900000000000001</v>
      </c>
      <c r="S4" s="24">
        <v>0.6160000000000001</v>
      </c>
      <c r="T4" s="24">
        <v>0.75900000000000012</v>
      </c>
      <c r="U4" s="24">
        <v>0.95700000000000007</v>
      </c>
      <c r="V4" s="24">
        <v>0.47300000000000003</v>
      </c>
      <c r="W4" s="24">
        <v>0.49500000000000005</v>
      </c>
      <c r="X4" s="24">
        <v>0.88000000000000012</v>
      </c>
      <c r="Y4" s="24">
        <v>0.97900000000000009</v>
      </c>
      <c r="Z4" s="24">
        <v>1.0230000000000001</v>
      </c>
      <c r="AA4" s="25">
        <v>23.1</v>
      </c>
      <c r="AB4" s="25">
        <v>18.700000000000003</v>
      </c>
      <c r="AC4" s="25">
        <v>0</v>
      </c>
      <c r="AD4" s="25">
        <v>35.200000000000003</v>
      </c>
      <c r="AE4" s="25">
        <v>11</v>
      </c>
      <c r="AF4" s="25">
        <v>59.400000000000006</v>
      </c>
      <c r="AG4" s="25">
        <v>0</v>
      </c>
      <c r="AH4" s="25">
        <v>2.2000000000000002</v>
      </c>
      <c r="AI4" s="25">
        <v>9.9</v>
      </c>
      <c r="AJ4" s="25">
        <v>38.5</v>
      </c>
      <c r="AK4" s="25">
        <v>9.9</v>
      </c>
      <c r="AL4" s="25">
        <v>37.400000000000006</v>
      </c>
      <c r="AM4" s="25">
        <v>33</v>
      </c>
      <c r="AN4" s="25">
        <v>7.7000000000000011</v>
      </c>
      <c r="AO4" s="25">
        <v>17.600000000000001</v>
      </c>
      <c r="AP4" s="25">
        <v>0</v>
      </c>
      <c r="AQ4" s="25">
        <v>0</v>
      </c>
      <c r="AR4" s="25">
        <v>11</v>
      </c>
      <c r="AS4" s="25">
        <v>17.600000000000001</v>
      </c>
      <c r="AT4" s="25">
        <v>23.1</v>
      </c>
      <c r="AU4" s="25">
        <v>0</v>
      </c>
      <c r="AV4" s="25">
        <v>37.400000000000006</v>
      </c>
      <c r="AW4" s="25">
        <v>39.6</v>
      </c>
      <c r="AX4" s="25">
        <v>0</v>
      </c>
      <c r="AY4" s="25">
        <v>0</v>
      </c>
      <c r="AZ4" s="25">
        <v>18.700000000000003</v>
      </c>
      <c r="BA4" s="25">
        <v>5.5</v>
      </c>
      <c r="BB4" s="25">
        <v>0</v>
      </c>
      <c r="BC4" s="25">
        <v>3.3000000000000003</v>
      </c>
      <c r="BD4" s="25">
        <v>0</v>
      </c>
      <c r="BE4" s="25">
        <v>1.1000000000000001</v>
      </c>
      <c r="BF4" s="25">
        <v>12.100000000000001</v>
      </c>
      <c r="BG4" s="25">
        <v>4.4000000000000004</v>
      </c>
      <c r="BH4" s="25">
        <v>22</v>
      </c>
      <c r="BI4" s="25">
        <v>16.5</v>
      </c>
      <c r="BJ4" s="25">
        <v>4.4000000000000004</v>
      </c>
      <c r="BK4" s="25">
        <v>40.700000000000003</v>
      </c>
      <c r="BL4" s="25">
        <v>23.1</v>
      </c>
      <c r="BM4" s="25">
        <v>23.1</v>
      </c>
      <c r="BN4" s="25">
        <v>27.500000000000004</v>
      </c>
    </row>
    <row r="5" spans="1:66" x14ac:dyDescent="0.25">
      <c r="A5" s="6">
        <v>44929</v>
      </c>
      <c r="B5" t="s">
        <v>7</v>
      </c>
      <c r="C5">
        <v>3</v>
      </c>
      <c r="D5">
        <f t="shared" si="4"/>
        <v>512.6</v>
      </c>
      <c r="E5">
        <f t="shared" si="0"/>
        <v>104.5</v>
      </c>
      <c r="F5">
        <f t="shared" si="1"/>
        <v>129.80000000000001</v>
      </c>
      <c r="G5">
        <f t="shared" si="2"/>
        <v>166.1</v>
      </c>
      <c r="H5">
        <f t="shared" si="3"/>
        <v>112.20000000000002</v>
      </c>
      <c r="I5">
        <v>0</v>
      </c>
      <c r="J5" s="21">
        <v>1.0340000000000003</v>
      </c>
      <c r="K5" s="21">
        <v>0.79200000000000004</v>
      </c>
      <c r="L5" s="21">
        <v>0.7370000000000001</v>
      </c>
      <c r="M5" s="21">
        <v>0.25300000000000006</v>
      </c>
      <c r="N5" s="21">
        <v>0.90200000000000014</v>
      </c>
      <c r="O5" s="24">
        <v>0.97900000000000009</v>
      </c>
      <c r="P5" s="24">
        <v>0.97900000000000009</v>
      </c>
      <c r="Q5" s="24">
        <v>0.7370000000000001</v>
      </c>
      <c r="R5" s="24">
        <v>0.6160000000000001</v>
      </c>
      <c r="S5" s="24">
        <v>0.82500000000000007</v>
      </c>
      <c r="T5" s="24">
        <v>0.67100000000000004</v>
      </c>
      <c r="U5" s="24">
        <v>1.089</v>
      </c>
      <c r="V5" s="24">
        <v>0.9900000000000001</v>
      </c>
      <c r="W5" s="24">
        <v>0.44000000000000006</v>
      </c>
      <c r="X5" s="24">
        <v>0.47300000000000003</v>
      </c>
      <c r="Y5" s="24">
        <v>0.82500000000000007</v>
      </c>
      <c r="Z5" s="24">
        <v>1.0340000000000003</v>
      </c>
      <c r="AA5" s="25">
        <v>14.3</v>
      </c>
      <c r="AB5" s="25">
        <v>27.500000000000004</v>
      </c>
      <c r="AC5" s="25">
        <v>16.5</v>
      </c>
      <c r="AD5" s="25">
        <v>0</v>
      </c>
      <c r="AE5" s="25">
        <v>39.6</v>
      </c>
      <c r="AF5" s="25">
        <v>0</v>
      </c>
      <c r="AG5" s="25">
        <v>19.8</v>
      </c>
      <c r="AH5" s="25">
        <v>5.5</v>
      </c>
      <c r="AI5" s="25">
        <v>6.6000000000000005</v>
      </c>
      <c r="AJ5" s="25">
        <v>0</v>
      </c>
      <c r="AK5" s="25">
        <v>33</v>
      </c>
      <c r="AL5" s="25">
        <v>1.1000000000000001</v>
      </c>
      <c r="AM5" s="25">
        <v>0</v>
      </c>
      <c r="AN5" s="25">
        <v>0</v>
      </c>
      <c r="AO5" s="25">
        <v>0</v>
      </c>
      <c r="AP5" s="25">
        <v>16.5</v>
      </c>
      <c r="AQ5" s="25">
        <v>7.7000000000000011</v>
      </c>
      <c r="AR5" s="25">
        <v>28.6</v>
      </c>
      <c r="AS5" s="25">
        <v>35.200000000000003</v>
      </c>
      <c r="AT5" s="25">
        <v>23.1</v>
      </c>
      <c r="AU5" s="25">
        <v>0</v>
      </c>
      <c r="AV5" s="25">
        <v>3.3000000000000003</v>
      </c>
      <c r="AW5" s="25">
        <v>0</v>
      </c>
      <c r="AX5" s="25">
        <v>6.6000000000000005</v>
      </c>
      <c r="AY5" s="25">
        <v>50.6</v>
      </c>
      <c r="AZ5" s="25">
        <v>19.8</v>
      </c>
      <c r="BA5" s="25">
        <v>17.600000000000001</v>
      </c>
      <c r="BB5" s="25">
        <v>0</v>
      </c>
      <c r="BC5" s="25">
        <v>23.1</v>
      </c>
      <c r="BD5" s="25">
        <v>45.1</v>
      </c>
      <c r="BE5" s="25">
        <v>22</v>
      </c>
      <c r="BF5" s="25">
        <v>3.3000000000000003</v>
      </c>
      <c r="BG5" s="25">
        <v>13.200000000000001</v>
      </c>
      <c r="BH5" s="25">
        <v>9.9</v>
      </c>
      <c r="BI5" s="25">
        <v>6.6000000000000005</v>
      </c>
      <c r="BJ5" s="25">
        <v>2.2000000000000002</v>
      </c>
      <c r="BK5" s="25">
        <v>9.9</v>
      </c>
      <c r="BL5" s="25">
        <v>0</v>
      </c>
      <c r="BM5" s="25">
        <v>3.3000000000000003</v>
      </c>
      <c r="BN5" s="25">
        <v>34.1</v>
      </c>
    </row>
    <row r="6" spans="1:66" x14ac:dyDescent="0.25">
      <c r="A6" s="6">
        <v>44930</v>
      </c>
      <c r="B6" t="s">
        <v>7</v>
      </c>
      <c r="C6">
        <v>4</v>
      </c>
      <c r="D6">
        <f t="shared" si="4"/>
        <v>495.00000000000006</v>
      </c>
      <c r="E6">
        <f t="shared" si="0"/>
        <v>88.000000000000014</v>
      </c>
      <c r="F6">
        <f t="shared" si="1"/>
        <v>152.9</v>
      </c>
      <c r="G6">
        <f t="shared" si="2"/>
        <v>198</v>
      </c>
      <c r="H6">
        <f t="shared" si="3"/>
        <v>56.100000000000009</v>
      </c>
      <c r="I6">
        <v>0</v>
      </c>
      <c r="J6" s="21">
        <v>0.31900000000000001</v>
      </c>
      <c r="K6" s="21">
        <v>0.60500000000000009</v>
      </c>
      <c r="L6" s="21">
        <v>0.56100000000000005</v>
      </c>
      <c r="M6" s="21">
        <v>1.0340000000000003</v>
      </c>
      <c r="N6" s="21">
        <v>1.0230000000000001</v>
      </c>
      <c r="O6" s="24">
        <v>0.72600000000000009</v>
      </c>
      <c r="P6" s="24">
        <v>0.66</v>
      </c>
      <c r="Q6" s="24">
        <v>0.77000000000000013</v>
      </c>
      <c r="R6" s="24">
        <v>0.88000000000000012</v>
      </c>
      <c r="S6" s="24">
        <v>0.81400000000000006</v>
      </c>
      <c r="T6" s="24">
        <v>0.83600000000000008</v>
      </c>
      <c r="U6" s="24">
        <v>0.74800000000000011</v>
      </c>
      <c r="V6" s="24">
        <v>0.9900000000000001</v>
      </c>
      <c r="W6" s="24">
        <v>0.63800000000000001</v>
      </c>
      <c r="X6" s="24">
        <v>0.96800000000000008</v>
      </c>
      <c r="Y6" s="24">
        <v>1.056</v>
      </c>
      <c r="Z6" s="24">
        <v>1.0340000000000003</v>
      </c>
      <c r="AA6" s="25">
        <v>0</v>
      </c>
      <c r="AB6" s="25">
        <v>16.5</v>
      </c>
      <c r="AC6" s="25">
        <v>0</v>
      </c>
      <c r="AD6" s="25">
        <v>0</v>
      </c>
      <c r="AE6" s="25">
        <v>3.3000000000000003</v>
      </c>
      <c r="AF6" s="25">
        <v>6.6000000000000005</v>
      </c>
      <c r="AG6" s="25">
        <v>39.6</v>
      </c>
      <c r="AH6" s="25">
        <v>33</v>
      </c>
      <c r="AI6" s="25">
        <v>7.7000000000000011</v>
      </c>
      <c r="AJ6" s="25">
        <v>46.2</v>
      </c>
      <c r="AK6" s="25">
        <v>3.3000000000000003</v>
      </c>
      <c r="AL6" s="25">
        <v>0</v>
      </c>
      <c r="AM6" s="25">
        <v>11</v>
      </c>
      <c r="AN6" s="25">
        <v>0</v>
      </c>
      <c r="AO6" s="25">
        <v>0</v>
      </c>
      <c r="AP6" s="25">
        <v>0</v>
      </c>
      <c r="AQ6" s="25">
        <v>22</v>
      </c>
      <c r="AR6" s="25">
        <v>12.100000000000001</v>
      </c>
      <c r="AS6" s="25">
        <v>2.2000000000000002</v>
      </c>
      <c r="AT6" s="25">
        <v>8.8000000000000007</v>
      </c>
      <c r="AU6" s="25">
        <v>8.8000000000000007</v>
      </c>
      <c r="AV6" s="25">
        <v>25.3</v>
      </c>
      <c r="AW6" s="25">
        <v>40.700000000000003</v>
      </c>
      <c r="AX6" s="25">
        <v>1.1000000000000001</v>
      </c>
      <c r="AY6" s="25">
        <v>12.100000000000001</v>
      </c>
      <c r="AZ6" s="25">
        <v>5.5</v>
      </c>
      <c r="BA6" s="25">
        <v>44</v>
      </c>
      <c r="BB6" s="25">
        <v>11</v>
      </c>
      <c r="BC6" s="25">
        <v>45.1</v>
      </c>
      <c r="BD6" s="25">
        <v>4.4000000000000004</v>
      </c>
      <c r="BE6" s="25">
        <v>11</v>
      </c>
      <c r="BF6" s="25">
        <v>4.4000000000000004</v>
      </c>
      <c r="BG6" s="25">
        <v>31.900000000000002</v>
      </c>
      <c r="BH6" s="25">
        <v>0</v>
      </c>
      <c r="BI6" s="25">
        <v>4.4000000000000004</v>
      </c>
      <c r="BJ6" s="25">
        <v>22</v>
      </c>
      <c r="BK6" s="25">
        <v>4.4000000000000004</v>
      </c>
      <c r="BL6" s="25">
        <v>0</v>
      </c>
      <c r="BM6" s="25">
        <v>9.9</v>
      </c>
      <c r="BN6" s="25">
        <v>0</v>
      </c>
    </row>
    <row r="7" spans="1:66" x14ac:dyDescent="0.25">
      <c r="A7" s="6">
        <v>44931</v>
      </c>
      <c r="B7" t="s">
        <v>7</v>
      </c>
      <c r="C7">
        <v>5</v>
      </c>
      <c r="D7">
        <f t="shared" si="4"/>
        <v>405.90000000000003</v>
      </c>
      <c r="E7">
        <f t="shared" si="0"/>
        <v>122.10000000000001</v>
      </c>
      <c r="F7">
        <f t="shared" si="1"/>
        <v>136.4</v>
      </c>
      <c r="G7">
        <f t="shared" si="2"/>
        <v>107.80000000000001</v>
      </c>
      <c r="H7">
        <f t="shared" si="3"/>
        <v>39.6</v>
      </c>
      <c r="I7">
        <v>0</v>
      </c>
      <c r="J7" s="21">
        <v>0.25300000000000006</v>
      </c>
      <c r="K7" s="21">
        <v>0.59400000000000008</v>
      </c>
      <c r="L7" s="21">
        <v>0.82500000000000007</v>
      </c>
      <c r="M7" s="21">
        <v>1.0669999999999999</v>
      </c>
      <c r="N7" s="21">
        <v>1.0230000000000001</v>
      </c>
      <c r="O7" s="24">
        <v>0.81400000000000006</v>
      </c>
      <c r="P7" s="24">
        <v>0.11000000000000001</v>
      </c>
      <c r="Q7" s="24">
        <v>0.74800000000000011</v>
      </c>
      <c r="R7" s="24">
        <v>0.79200000000000004</v>
      </c>
      <c r="S7" s="24">
        <v>0.71500000000000008</v>
      </c>
      <c r="T7" s="24">
        <v>0.66</v>
      </c>
      <c r="U7" s="24">
        <v>0.34100000000000003</v>
      </c>
      <c r="V7" s="24">
        <v>1.1000000000000001</v>
      </c>
      <c r="W7" s="24">
        <v>1.0450000000000002</v>
      </c>
      <c r="X7" s="24">
        <v>0.28600000000000003</v>
      </c>
      <c r="Y7" s="24">
        <v>1.0230000000000001</v>
      </c>
      <c r="Z7" s="24">
        <v>0.40700000000000003</v>
      </c>
      <c r="AA7" s="25">
        <v>0</v>
      </c>
      <c r="AB7" s="25">
        <v>26.400000000000002</v>
      </c>
      <c r="AC7" s="25">
        <v>15.400000000000002</v>
      </c>
      <c r="AD7" s="25">
        <v>23.1</v>
      </c>
      <c r="AE7" s="25">
        <v>0</v>
      </c>
      <c r="AF7" s="25">
        <v>4.4000000000000004</v>
      </c>
      <c r="AG7" s="25">
        <v>44</v>
      </c>
      <c r="AH7" s="25">
        <v>0</v>
      </c>
      <c r="AI7" s="25">
        <v>6.6000000000000005</v>
      </c>
      <c r="AJ7" s="25">
        <v>16.5</v>
      </c>
      <c r="AK7" s="25">
        <v>0</v>
      </c>
      <c r="AL7" s="25">
        <v>0</v>
      </c>
      <c r="AM7" s="25">
        <v>0</v>
      </c>
      <c r="AN7" s="25">
        <v>17.600000000000001</v>
      </c>
      <c r="AO7" s="25">
        <v>0</v>
      </c>
      <c r="AP7" s="25">
        <v>0</v>
      </c>
      <c r="AQ7" s="25">
        <v>3.3000000000000003</v>
      </c>
      <c r="AR7" s="25">
        <v>14.3</v>
      </c>
      <c r="AS7" s="25">
        <v>0</v>
      </c>
      <c r="AT7" s="25">
        <v>4.4000000000000004</v>
      </c>
      <c r="AU7" s="25">
        <v>4.4000000000000004</v>
      </c>
      <c r="AV7" s="25">
        <v>0</v>
      </c>
      <c r="AW7" s="25">
        <v>23.1</v>
      </c>
      <c r="AX7" s="25">
        <v>19.8</v>
      </c>
      <c r="AY7" s="25">
        <v>0</v>
      </c>
      <c r="AZ7" s="25">
        <v>15.400000000000002</v>
      </c>
      <c r="BA7" s="25">
        <v>0</v>
      </c>
      <c r="BB7" s="25">
        <v>16.5</v>
      </c>
      <c r="BC7" s="25">
        <v>0</v>
      </c>
      <c r="BD7" s="25">
        <v>28.6</v>
      </c>
      <c r="BE7" s="25">
        <v>27.500000000000004</v>
      </c>
      <c r="BF7" s="25">
        <v>1.1000000000000001</v>
      </c>
      <c r="BG7" s="25">
        <v>14.3</v>
      </c>
      <c r="BH7" s="25">
        <v>14.3</v>
      </c>
      <c r="BI7" s="25">
        <v>0</v>
      </c>
      <c r="BJ7" s="25">
        <v>26.400000000000002</v>
      </c>
      <c r="BK7" s="25">
        <v>24.200000000000003</v>
      </c>
      <c r="BL7" s="25">
        <v>0</v>
      </c>
      <c r="BM7" s="25">
        <v>13.200000000000001</v>
      </c>
      <c r="BN7" s="25">
        <v>1.1000000000000001</v>
      </c>
    </row>
    <row r="8" spans="1:66" x14ac:dyDescent="0.25">
      <c r="A8" s="6">
        <v>44932</v>
      </c>
      <c r="B8" t="s">
        <v>7</v>
      </c>
      <c r="C8">
        <v>6</v>
      </c>
      <c r="D8">
        <f t="shared" si="4"/>
        <v>543.4</v>
      </c>
      <c r="E8">
        <f t="shared" si="0"/>
        <v>88</v>
      </c>
      <c r="F8">
        <f t="shared" si="1"/>
        <v>125.40000000000002</v>
      </c>
      <c r="G8">
        <f t="shared" si="2"/>
        <v>188.1</v>
      </c>
      <c r="H8">
        <f t="shared" si="3"/>
        <v>141.9</v>
      </c>
      <c r="I8">
        <v>0</v>
      </c>
      <c r="J8" s="21">
        <v>0.64900000000000002</v>
      </c>
      <c r="K8" s="21">
        <v>0.9900000000000001</v>
      </c>
      <c r="L8" s="21">
        <v>0.82500000000000007</v>
      </c>
      <c r="M8" s="21">
        <v>0.88000000000000012</v>
      </c>
      <c r="N8" s="21">
        <v>0.95700000000000007</v>
      </c>
      <c r="O8" s="24">
        <v>0.7370000000000001</v>
      </c>
      <c r="P8" s="24">
        <v>0.72600000000000009</v>
      </c>
      <c r="Q8" s="24">
        <v>0.79200000000000004</v>
      </c>
      <c r="R8" s="24">
        <v>0.94600000000000006</v>
      </c>
      <c r="S8" s="24">
        <v>0.79200000000000004</v>
      </c>
      <c r="T8" s="24">
        <v>0.8580000000000001</v>
      </c>
      <c r="U8" s="24">
        <v>0.16500000000000001</v>
      </c>
      <c r="V8" s="24">
        <v>1.1000000000000001</v>
      </c>
      <c r="W8" s="24">
        <v>0.33</v>
      </c>
      <c r="X8" s="24">
        <v>0.6160000000000001</v>
      </c>
      <c r="Y8" s="24">
        <v>1.0669999999999999</v>
      </c>
      <c r="Z8" s="24">
        <v>0.6160000000000001</v>
      </c>
      <c r="AA8" s="25">
        <v>45.1</v>
      </c>
      <c r="AB8" s="25">
        <v>17.600000000000001</v>
      </c>
      <c r="AC8" s="25">
        <v>17.600000000000001</v>
      </c>
      <c r="AD8" s="25">
        <v>11</v>
      </c>
      <c r="AE8" s="25">
        <v>19.8</v>
      </c>
      <c r="AF8" s="25">
        <v>0</v>
      </c>
      <c r="AG8" s="25">
        <v>2.2000000000000002</v>
      </c>
      <c r="AH8" s="25">
        <v>0</v>
      </c>
      <c r="AI8" s="25">
        <v>2.2000000000000002</v>
      </c>
      <c r="AJ8" s="25">
        <v>9.9</v>
      </c>
      <c r="AK8" s="25">
        <v>47.300000000000004</v>
      </c>
      <c r="AL8" s="25">
        <v>31.900000000000002</v>
      </c>
      <c r="AM8" s="25">
        <v>0</v>
      </c>
      <c r="AN8" s="25">
        <v>0</v>
      </c>
      <c r="AO8" s="25">
        <v>0</v>
      </c>
      <c r="AP8" s="25">
        <v>30.800000000000004</v>
      </c>
      <c r="AQ8" s="25">
        <v>24.200000000000003</v>
      </c>
      <c r="AR8" s="25">
        <v>12.100000000000001</v>
      </c>
      <c r="AS8" s="25">
        <v>17.600000000000001</v>
      </c>
      <c r="AT8" s="25">
        <v>25.3</v>
      </c>
      <c r="AU8" s="25">
        <v>17.600000000000001</v>
      </c>
      <c r="AV8" s="25">
        <v>7.7000000000000011</v>
      </c>
      <c r="AW8" s="25">
        <v>44</v>
      </c>
      <c r="AX8" s="25">
        <v>24.200000000000003</v>
      </c>
      <c r="AY8" s="25">
        <v>1.1000000000000001</v>
      </c>
      <c r="AZ8" s="25">
        <v>4.4000000000000004</v>
      </c>
      <c r="BA8" s="25">
        <v>6.6000000000000005</v>
      </c>
      <c r="BB8" s="25">
        <v>48.400000000000006</v>
      </c>
      <c r="BC8" s="25">
        <v>34.1</v>
      </c>
      <c r="BD8" s="25">
        <v>0</v>
      </c>
      <c r="BE8" s="25">
        <v>11</v>
      </c>
      <c r="BF8" s="25">
        <v>8.8000000000000007</v>
      </c>
      <c r="BG8" s="25">
        <v>0</v>
      </c>
      <c r="BH8" s="25">
        <v>0</v>
      </c>
      <c r="BI8" s="25">
        <v>15.400000000000002</v>
      </c>
      <c r="BJ8" s="25">
        <v>23.1</v>
      </c>
      <c r="BK8" s="25">
        <v>0</v>
      </c>
      <c r="BL8" s="25">
        <v>11</v>
      </c>
      <c r="BM8" s="25">
        <v>6.6000000000000005</v>
      </c>
      <c r="BN8" s="25">
        <v>12.100000000000001</v>
      </c>
    </row>
    <row r="9" spans="1:66" x14ac:dyDescent="0.25">
      <c r="A9" s="6">
        <v>44933</v>
      </c>
      <c r="B9" t="s">
        <v>7</v>
      </c>
      <c r="C9">
        <v>7</v>
      </c>
      <c r="D9">
        <f t="shared" si="4"/>
        <v>596.20000000000005</v>
      </c>
      <c r="E9">
        <f t="shared" si="0"/>
        <v>201.3</v>
      </c>
      <c r="F9">
        <f t="shared" si="1"/>
        <v>114.40000000000002</v>
      </c>
      <c r="G9">
        <f t="shared" si="2"/>
        <v>179.3</v>
      </c>
      <c r="H9">
        <f t="shared" si="3"/>
        <v>101.20000000000002</v>
      </c>
      <c r="I9">
        <v>0</v>
      </c>
      <c r="J9" s="21">
        <v>0.68200000000000005</v>
      </c>
      <c r="K9" s="21">
        <v>0.59400000000000008</v>
      </c>
      <c r="L9" s="21">
        <v>0.22000000000000003</v>
      </c>
      <c r="M9" s="21">
        <v>0.90200000000000014</v>
      </c>
      <c r="N9" s="21">
        <v>1.0120000000000002</v>
      </c>
      <c r="O9" s="24">
        <v>1.1000000000000001</v>
      </c>
      <c r="P9" s="24">
        <v>0.60500000000000009</v>
      </c>
      <c r="Q9" s="24">
        <v>0.93500000000000005</v>
      </c>
      <c r="R9" s="24">
        <v>0.55000000000000004</v>
      </c>
      <c r="S9" s="24">
        <v>0.66</v>
      </c>
      <c r="T9" s="24">
        <v>1.1550000000000002</v>
      </c>
      <c r="U9" s="24">
        <v>1.056</v>
      </c>
      <c r="V9" s="24">
        <v>0.57200000000000006</v>
      </c>
      <c r="W9" s="24">
        <v>0.80300000000000005</v>
      </c>
      <c r="X9" s="24">
        <v>1.0230000000000001</v>
      </c>
      <c r="Y9" s="24">
        <v>0.92400000000000004</v>
      </c>
      <c r="Z9" s="24">
        <v>0.89100000000000013</v>
      </c>
      <c r="AA9" s="25">
        <v>27.500000000000004</v>
      </c>
      <c r="AB9" s="25">
        <v>0</v>
      </c>
      <c r="AC9" s="25">
        <v>50.6</v>
      </c>
      <c r="AD9" s="25">
        <v>9.9</v>
      </c>
      <c r="AE9" s="25">
        <v>13.200000000000001</v>
      </c>
      <c r="AF9" s="25">
        <v>8.8000000000000007</v>
      </c>
      <c r="AG9" s="25">
        <v>0</v>
      </c>
      <c r="AH9" s="25">
        <v>0</v>
      </c>
      <c r="AI9" s="25">
        <v>0</v>
      </c>
      <c r="AJ9" s="25">
        <v>4.4000000000000004</v>
      </c>
      <c r="AK9" s="25">
        <v>59.400000000000006</v>
      </c>
      <c r="AL9" s="25">
        <v>1.1000000000000001</v>
      </c>
      <c r="AM9" s="25">
        <v>5.5</v>
      </c>
      <c r="AN9" s="25">
        <v>3.3000000000000003</v>
      </c>
      <c r="AO9" s="25">
        <v>26.400000000000002</v>
      </c>
      <c r="AP9" s="25">
        <v>39.6</v>
      </c>
      <c r="AQ9" s="25">
        <v>0</v>
      </c>
      <c r="AR9" s="25">
        <v>0</v>
      </c>
      <c r="AS9" s="25">
        <v>4.4000000000000004</v>
      </c>
      <c r="AT9" s="25">
        <v>20.900000000000002</v>
      </c>
      <c r="AU9" s="25">
        <v>0</v>
      </c>
      <c r="AV9" s="25">
        <v>24.200000000000003</v>
      </c>
      <c r="AW9" s="25">
        <v>31.900000000000002</v>
      </c>
      <c r="AX9" s="25">
        <v>0</v>
      </c>
      <c r="AY9" s="25">
        <v>35.200000000000003</v>
      </c>
      <c r="AZ9" s="25">
        <v>0</v>
      </c>
      <c r="BA9" s="25">
        <v>26.400000000000002</v>
      </c>
      <c r="BB9" s="25">
        <v>1.1000000000000001</v>
      </c>
      <c r="BC9" s="25">
        <v>36.300000000000004</v>
      </c>
      <c r="BD9" s="25">
        <v>24.200000000000003</v>
      </c>
      <c r="BE9" s="25">
        <v>23.1</v>
      </c>
      <c r="BF9" s="25">
        <v>4.4000000000000004</v>
      </c>
      <c r="BG9" s="25">
        <v>2.2000000000000002</v>
      </c>
      <c r="BH9" s="25">
        <v>0</v>
      </c>
      <c r="BI9" s="25">
        <v>28.6</v>
      </c>
      <c r="BJ9" s="25">
        <v>23.1</v>
      </c>
      <c r="BK9" s="25">
        <v>29.700000000000003</v>
      </c>
      <c r="BL9" s="25">
        <v>35.200000000000003</v>
      </c>
      <c r="BM9" s="25">
        <v>22</v>
      </c>
      <c r="BN9" s="25">
        <v>33</v>
      </c>
    </row>
    <row r="10" spans="1:66" x14ac:dyDescent="0.25">
      <c r="A10" s="6">
        <v>44934</v>
      </c>
      <c r="B10" t="s">
        <v>7</v>
      </c>
      <c r="C10">
        <v>8</v>
      </c>
      <c r="D10">
        <f t="shared" si="4"/>
        <v>570.90000000000009</v>
      </c>
      <c r="E10">
        <f t="shared" si="0"/>
        <v>118.80000000000001</v>
      </c>
      <c r="F10">
        <f t="shared" si="1"/>
        <v>125.4</v>
      </c>
      <c r="G10">
        <f t="shared" si="2"/>
        <v>204.60000000000002</v>
      </c>
      <c r="H10">
        <f t="shared" si="3"/>
        <v>122.10000000000001</v>
      </c>
      <c r="I10">
        <v>0</v>
      </c>
      <c r="J10" s="21">
        <v>0.83600000000000008</v>
      </c>
      <c r="K10" s="21">
        <v>0.72600000000000009</v>
      </c>
      <c r="L10" s="21">
        <v>0.93500000000000005</v>
      </c>
      <c r="M10" s="21">
        <v>0.91300000000000014</v>
      </c>
      <c r="N10" s="21">
        <v>0.74800000000000011</v>
      </c>
      <c r="O10" s="24">
        <v>0.66</v>
      </c>
      <c r="P10" s="24">
        <v>0.82500000000000007</v>
      </c>
      <c r="Q10" s="24">
        <v>0.66</v>
      </c>
      <c r="R10" s="24">
        <v>0.82500000000000007</v>
      </c>
      <c r="S10" s="24">
        <v>0.52800000000000002</v>
      </c>
      <c r="T10" s="24">
        <v>0.74800000000000011</v>
      </c>
      <c r="U10" s="24">
        <v>0.41800000000000004</v>
      </c>
      <c r="V10" s="24">
        <v>0.62700000000000011</v>
      </c>
      <c r="W10" s="24">
        <v>0.45100000000000007</v>
      </c>
      <c r="X10" s="24">
        <v>1.1000000000000001</v>
      </c>
      <c r="Y10" s="24">
        <v>1.0780000000000001</v>
      </c>
      <c r="Z10" s="24">
        <v>0.16500000000000001</v>
      </c>
      <c r="AA10" s="25">
        <v>11</v>
      </c>
      <c r="AB10" s="25">
        <v>7.7000000000000011</v>
      </c>
      <c r="AC10" s="25">
        <v>0</v>
      </c>
      <c r="AD10" s="25">
        <v>5.5</v>
      </c>
      <c r="AE10" s="25">
        <v>9.9</v>
      </c>
      <c r="AF10" s="25">
        <v>56.1</v>
      </c>
      <c r="AG10" s="25">
        <v>5.5</v>
      </c>
      <c r="AH10" s="25">
        <v>0</v>
      </c>
      <c r="AI10" s="25">
        <v>29.700000000000003</v>
      </c>
      <c r="AJ10" s="25">
        <v>0</v>
      </c>
      <c r="AK10" s="25">
        <v>13.200000000000001</v>
      </c>
      <c r="AL10" s="25">
        <v>0</v>
      </c>
      <c r="AM10" s="25">
        <v>0</v>
      </c>
      <c r="AN10" s="25">
        <v>0</v>
      </c>
      <c r="AO10" s="25">
        <v>14.3</v>
      </c>
      <c r="AP10" s="25">
        <v>0</v>
      </c>
      <c r="AQ10" s="25">
        <v>17.600000000000001</v>
      </c>
      <c r="AR10" s="25">
        <v>47.300000000000004</v>
      </c>
      <c r="AS10" s="25">
        <v>42.900000000000006</v>
      </c>
      <c r="AT10" s="25">
        <v>0</v>
      </c>
      <c r="AU10" s="25">
        <v>11</v>
      </c>
      <c r="AV10" s="25">
        <v>41.800000000000004</v>
      </c>
      <c r="AW10" s="25">
        <v>0</v>
      </c>
      <c r="AX10" s="25">
        <v>7.7000000000000011</v>
      </c>
      <c r="AY10" s="25">
        <v>22</v>
      </c>
      <c r="AZ10" s="25">
        <v>26.400000000000002</v>
      </c>
      <c r="BA10" s="25">
        <v>42.900000000000006</v>
      </c>
      <c r="BB10" s="25">
        <v>37.400000000000006</v>
      </c>
      <c r="BC10" s="25">
        <v>15.400000000000002</v>
      </c>
      <c r="BD10" s="25">
        <v>0</v>
      </c>
      <c r="BE10" s="25">
        <v>0</v>
      </c>
      <c r="BF10" s="25">
        <v>3.3000000000000003</v>
      </c>
      <c r="BG10" s="25">
        <v>31.900000000000002</v>
      </c>
      <c r="BH10" s="25">
        <v>14.3</v>
      </c>
      <c r="BI10" s="25">
        <v>13.200000000000001</v>
      </c>
      <c r="BJ10" s="25">
        <v>29.700000000000003</v>
      </c>
      <c r="BK10" s="25">
        <v>15.400000000000002</v>
      </c>
      <c r="BL10" s="25">
        <v>11</v>
      </c>
      <c r="BM10" s="25">
        <v>0</v>
      </c>
      <c r="BN10" s="25">
        <v>0</v>
      </c>
    </row>
    <row r="11" spans="1:66" x14ac:dyDescent="0.25">
      <c r="A11" s="6">
        <v>44935</v>
      </c>
      <c r="B11" t="s">
        <v>7</v>
      </c>
      <c r="C11">
        <v>9</v>
      </c>
      <c r="D11">
        <f t="shared" si="4"/>
        <v>535.70000000000005</v>
      </c>
      <c r="E11">
        <f t="shared" si="0"/>
        <v>118.8</v>
      </c>
      <c r="F11">
        <f t="shared" si="1"/>
        <v>139.70000000000002</v>
      </c>
      <c r="G11">
        <f t="shared" si="2"/>
        <v>144.10000000000002</v>
      </c>
      <c r="H11">
        <f t="shared" si="3"/>
        <v>133.10000000000002</v>
      </c>
      <c r="I11">
        <v>0</v>
      </c>
      <c r="J11" s="21">
        <v>0.29700000000000004</v>
      </c>
      <c r="K11" s="21">
        <v>0.70400000000000007</v>
      </c>
      <c r="L11" s="21">
        <v>0.86900000000000011</v>
      </c>
      <c r="M11" s="21">
        <v>0.94600000000000006</v>
      </c>
      <c r="N11" s="21">
        <v>1.0230000000000001</v>
      </c>
      <c r="O11" s="24">
        <v>0.9900000000000001</v>
      </c>
      <c r="P11" s="24">
        <v>0.78100000000000003</v>
      </c>
      <c r="Q11" s="24">
        <v>0.63800000000000001</v>
      </c>
      <c r="R11" s="24">
        <v>0.75900000000000012</v>
      </c>
      <c r="S11" s="24">
        <v>0.78100000000000003</v>
      </c>
      <c r="T11" s="24">
        <v>0.75900000000000012</v>
      </c>
      <c r="U11" s="24">
        <v>0.6160000000000001</v>
      </c>
      <c r="V11" s="24">
        <v>1.0669999999999999</v>
      </c>
      <c r="W11" s="24">
        <v>1.0010000000000001</v>
      </c>
      <c r="X11" s="24">
        <v>0.68200000000000005</v>
      </c>
      <c r="Y11" s="24">
        <v>0.39600000000000002</v>
      </c>
      <c r="Z11" s="24">
        <v>1.0669999999999999</v>
      </c>
      <c r="AA11" s="25">
        <v>0</v>
      </c>
      <c r="AB11" s="25">
        <v>14.3</v>
      </c>
      <c r="AC11" s="25">
        <v>7.7000000000000011</v>
      </c>
      <c r="AD11" s="25">
        <v>3.3000000000000003</v>
      </c>
      <c r="AE11" s="25">
        <v>3.3000000000000003</v>
      </c>
      <c r="AF11" s="25">
        <v>0</v>
      </c>
      <c r="AG11" s="25">
        <v>23.1</v>
      </c>
      <c r="AH11" s="25">
        <v>23.1</v>
      </c>
      <c r="AI11" s="25">
        <v>39.6</v>
      </c>
      <c r="AJ11" s="25">
        <v>25.3</v>
      </c>
      <c r="AK11" s="25">
        <v>29.700000000000003</v>
      </c>
      <c r="AL11" s="25">
        <v>0</v>
      </c>
      <c r="AM11" s="25">
        <v>18.700000000000003</v>
      </c>
      <c r="AN11" s="25">
        <v>34.1</v>
      </c>
      <c r="AO11" s="25">
        <v>0</v>
      </c>
      <c r="AP11" s="25">
        <v>6.6000000000000005</v>
      </c>
      <c r="AQ11" s="25">
        <v>31.900000000000002</v>
      </c>
      <c r="AR11" s="25">
        <v>0</v>
      </c>
      <c r="AS11" s="25">
        <v>18.700000000000003</v>
      </c>
      <c r="AT11" s="25">
        <v>23.1</v>
      </c>
      <c r="AU11" s="25">
        <v>59.400000000000006</v>
      </c>
      <c r="AV11" s="25">
        <v>8.8000000000000007</v>
      </c>
      <c r="AW11" s="25">
        <v>9.9</v>
      </c>
      <c r="AX11" s="25">
        <v>4.4000000000000004</v>
      </c>
      <c r="AY11" s="25">
        <v>17.600000000000001</v>
      </c>
      <c r="AZ11" s="25">
        <v>9.9</v>
      </c>
      <c r="BA11" s="25">
        <v>0</v>
      </c>
      <c r="BB11" s="25">
        <v>13.200000000000001</v>
      </c>
      <c r="BC11" s="25">
        <v>18.700000000000003</v>
      </c>
      <c r="BD11" s="25">
        <v>2.2000000000000002</v>
      </c>
      <c r="BE11" s="25">
        <v>9.9</v>
      </c>
      <c r="BF11" s="25">
        <v>16.5</v>
      </c>
      <c r="BG11" s="25">
        <v>5.5</v>
      </c>
      <c r="BH11" s="25">
        <v>17.600000000000001</v>
      </c>
      <c r="BI11" s="25">
        <v>57.2</v>
      </c>
      <c r="BJ11" s="25">
        <v>3.3000000000000003</v>
      </c>
      <c r="BK11" s="25">
        <v>0</v>
      </c>
      <c r="BL11" s="25">
        <v>1.1000000000000001</v>
      </c>
      <c r="BM11" s="25">
        <v>7.7000000000000011</v>
      </c>
      <c r="BN11" s="25">
        <v>0</v>
      </c>
    </row>
    <row r="12" spans="1:66" x14ac:dyDescent="0.25">
      <c r="A12" s="6">
        <v>44936</v>
      </c>
      <c r="B12" t="s">
        <v>7</v>
      </c>
      <c r="C12">
        <v>10</v>
      </c>
      <c r="D12">
        <f t="shared" si="4"/>
        <v>381.70000000000005</v>
      </c>
      <c r="E12">
        <f t="shared" si="0"/>
        <v>110.00000000000001</v>
      </c>
      <c r="F12">
        <f t="shared" si="1"/>
        <v>113.30000000000003</v>
      </c>
      <c r="G12">
        <f t="shared" si="2"/>
        <v>71.5</v>
      </c>
      <c r="H12">
        <f t="shared" si="3"/>
        <v>86.899999999999991</v>
      </c>
      <c r="I12">
        <v>0</v>
      </c>
      <c r="J12" s="21">
        <v>0.52800000000000002</v>
      </c>
      <c r="K12" s="21">
        <v>0.9900000000000001</v>
      </c>
      <c r="L12" s="21">
        <v>0.79200000000000004</v>
      </c>
      <c r="M12" s="21">
        <v>0.88000000000000012</v>
      </c>
      <c r="N12" s="21">
        <v>1.089</v>
      </c>
      <c r="O12" s="24">
        <v>1.0010000000000001</v>
      </c>
      <c r="P12" s="24">
        <v>1.089</v>
      </c>
      <c r="Q12" s="24">
        <v>0.80300000000000005</v>
      </c>
      <c r="R12" s="24">
        <v>0.95700000000000007</v>
      </c>
      <c r="S12" s="24">
        <v>0.69300000000000006</v>
      </c>
      <c r="T12" s="24">
        <v>0.97900000000000009</v>
      </c>
      <c r="U12" s="24">
        <v>0.89100000000000013</v>
      </c>
      <c r="V12" s="24">
        <v>0.92400000000000004</v>
      </c>
      <c r="W12" s="24">
        <v>0.9900000000000001</v>
      </c>
      <c r="X12" s="24">
        <v>0.94600000000000006</v>
      </c>
      <c r="Y12" s="24">
        <v>1.0120000000000002</v>
      </c>
      <c r="Z12" s="24">
        <v>1.0010000000000001</v>
      </c>
      <c r="AA12" s="25">
        <v>0</v>
      </c>
      <c r="AB12" s="25">
        <v>0</v>
      </c>
      <c r="AC12" s="25">
        <v>38.5</v>
      </c>
      <c r="AD12" s="25">
        <v>0</v>
      </c>
      <c r="AE12" s="25">
        <v>2.2000000000000002</v>
      </c>
      <c r="AF12" s="25">
        <v>26.400000000000002</v>
      </c>
      <c r="AG12" s="25">
        <v>17.600000000000001</v>
      </c>
      <c r="AH12" s="25">
        <v>0</v>
      </c>
      <c r="AI12" s="25">
        <v>15.400000000000002</v>
      </c>
      <c r="AJ12" s="25">
        <v>13.200000000000001</v>
      </c>
      <c r="AK12" s="25">
        <v>22</v>
      </c>
      <c r="AL12" s="25">
        <v>29.700000000000003</v>
      </c>
      <c r="AM12" s="25">
        <v>14.3</v>
      </c>
      <c r="AN12" s="25">
        <v>3.3000000000000003</v>
      </c>
      <c r="AO12" s="25">
        <v>8.8000000000000007</v>
      </c>
      <c r="AP12" s="25">
        <v>1.1000000000000001</v>
      </c>
      <c r="AQ12" s="25">
        <v>0</v>
      </c>
      <c r="AR12" s="25">
        <v>20.900000000000002</v>
      </c>
      <c r="AS12" s="25">
        <v>8.8000000000000007</v>
      </c>
      <c r="AT12" s="25">
        <v>0</v>
      </c>
      <c r="AU12" s="25">
        <v>13.200000000000001</v>
      </c>
      <c r="AV12" s="25">
        <v>7.7000000000000011</v>
      </c>
      <c r="AW12" s="25">
        <v>7.7000000000000011</v>
      </c>
      <c r="AX12" s="25">
        <v>0</v>
      </c>
      <c r="AY12" s="25">
        <v>0</v>
      </c>
      <c r="AZ12" s="25">
        <v>0</v>
      </c>
      <c r="BA12" s="25">
        <v>0</v>
      </c>
      <c r="BB12" s="25">
        <v>34.1</v>
      </c>
      <c r="BC12" s="25">
        <v>8.8000000000000007</v>
      </c>
      <c r="BD12" s="25">
        <v>0</v>
      </c>
      <c r="BE12" s="25">
        <v>4.4000000000000004</v>
      </c>
      <c r="BF12" s="25">
        <v>26.400000000000002</v>
      </c>
      <c r="BG12" s="25">
        <v>0</v>
      </c>
      <c r="BH12" s="25">
        <v>30.800000000000004</v>
      </c>
      <c r="BI12" s="25">
        <v>11</v>
      </c>
      <c r="BJ12" s="25">
        <v>23.1</v>
      </c>
      <c r="BK12" s="25">
        <v>0</v>
      </c>
      <c r="BL12" s="25">
        <v>0</v>
      </c>
      <c r="BM12" s="25">
        <v>7.7000000000000011</v>
      </c>
      <c r="BN12" s="25">
        <v>6.6000000000000005</v>
      </c>
    </row>
    <row r="13" spans="1:66" x14ac:dyDescent="0.25">
      <c r="A13" s="6">
        <v>44937</v>
      </c>
      <c r="B13" t="s">
        <v>7</v>
      </c>
      <c r="C13">
        <v>11</v>
      </c>
      <c r="D13">
        <f t="shared" si="4"/>
        <v>570.9</v>
      </c>
      <c r="E13">
        <f t="shared" si="0"/>
        <v>232.10000000000002</v>
      </c>
      <c r="F13">
        <f t="shared" si="1"/>
        <v>121.00000000000001</v>
      </c>
      <c r="G13">
        <f t="shared" si="2"/>
        <v>141.9</v>
      </c>
      <c r="H13">
        <f t="shared" si="3"/>
        <v>75.900000000000006</v>
      </c>
      <c r="I13">
        <v>0</v>
      </c>
      <c r="J13" s="21">
        <v>0.55000000000000004</v>
      </c>
      <c r="K13" s="21">
        <v>0.84700000000000009</v>
      </c>
      <c r="L13" s="21">
        <v>0.82500000000000007</v>
      </c>
      <c r="M13" s="21">
        <v>0.90200000000000014</v>
      </c>
      <c r="N13" s="21">
        <v>0.9900000000000001</v>
      </c>
      <c r="O13" s="24">
        <v>0.77000000000000013</v>
      </c>
      <c r="P13" s="24">
        <v>0.8580000000000001</v>
      </c>
      <c r="Q13" s="24">
        <v>0.60500000000000009</v>
      </c>
      <c r="R13" s="24">
        <v>0.78100000000000003</v>
      </c>
      <c r="S13" s="24">
        <v>0.82500000000000007</v>
      </c>
      <c r="T13" s="24">
        <v>1.0120000000000002</v>
      </c>
      <c r="U13" s="24">
        <v>0.45100000000000007</v>
      </c>
      <c r="V13" s="24">
        <v>0.46200000000000002</v>
      </c>
      <c r="W13" s="24">
        <v>0.96800000000000008</v>
      </c>
      <c r="X13" s="24">
        <v>0.28600000000000003</v>
      </c>
      <c r="Y13" s="24">
        <v>0.40700000000000003</v>
      </c>
      <c r="Z13" s="24">
        <v>0.66</v>
      </c>
      <c r="AA13" s="25">
        <v>12.100000000000001</v>
      </c>
      <c r="AB13" s="25">
        <v>22</v>
      </c>
      <c r="AC13" s="25">
        <v>0</v>
      </c>
      <c r="AD13" s="25">
        <v>0</v>
      </c>
      <c r="AE13" s="25">
        <v>13.200000000000001</v>
      </c>
      <c r="AF13" s="25">
        <v>34.1</v>
      </c>
      <c r="AG13" s="25">
        <v>4.4000000000000004</v>
      </c>
      <c r="AH13" s="25">
        <v>0</v>
      </c>
      <c r="AI13" s="25">
        <v>35.200000000000003</v>
      </c>
      <c r="AJ13" s="25">
        <v>0</v>
      </c>
      <c r="AK13" s="25">
        <v>4.4000000000000004</v>
      </c>
      <c r="AL13" s="25">
        <v>0</v>
      </c>
      <c r="AM13" s="25">
        <v>27.500000000000004</v>
      </c>
      <c r="AN13" s="25">
        <v>0</v>
      </c>
      <c r="AO13" s="25">
        <v>5.5</v>
      </c>
      <c r="AP13" s="25">
        <v>6.6000000000000005</v>
      </c>
      <c r="AQ13" s="25">
        <v>2.2000000000000002</v>
      </c>
      <c r="AR13" s="25">
        <v>34.1</v>
      </c>
      <c r="AS13" s="25">
        <v>0</v>
      </c>
      <c r="AT13" s="25">
        <v>0</v>
      </c>
      <c r="AU13" s="25">
        <v>33</v>
      </c>
      <c r="AV13" s="25">
        <v>29.700000000000003</v>
      </c>
      <c r="AW13" s="25">
        <v>3.3000000000000003</v>
      </c>
      <c r="AX13" s="25">
        <v>3.3000000000000003</v>
      </c>
      <c r="AY13" s="25">
        <v>11</v>
      </c>
      <c r="AZ13" s="25">
        <v>0</v>
      </c>
      <c r="BA13" s="25">
        <v>20.900000000000002</v>
      </c>
      <c r="BB13" s="25">
        <v>0</v>
      </c>
      <c r="BC13" s="25">
        <v>30.800000000000004</v>
      </c>
      <c r="BD13" s="25">
        <v>9.9</v>
      </c>
      <c r="BE13" s="25">
        <v>25.3</v>
      </c>
      <c r="BF13" s="25">
        <v>8.8000000000000007</v>
      </c>
      <c r="BG13" s="25">
        <v>34.1</v>
      </c>
      <c r="BH13" s="25">
        <v>55.000000000000007</v>
      </c>
      <c r="BI13" s="25">
        <v>0</v>
      </c>
      <c r="BJ13" s="25">
        <v>5.5</v>
      </c>
      <c r="BK13" s="25">
        <v>22</v>
      </c>
      <c r="BL13" s="25">
        <v>0</v>
      </c>
      <c r="BM13" s="25">
        <v>45.1</v>
      </c>
      <c r="BN13" s="25">
        <v>36.300000000000004</v>
      </c>
    </row>
    <row r="14" spans="1:66" x14ac:dyDescent="0.25">
      <c r="A14" s="6">
        <v>44938</v>
      </c>
      <c r="B14" t="s">
        <v>7</v>
      </c>
      <c r="C14">
        <v>12</v>
      </c>
      <c r="D14">
        <f t="shared" si="4"/>
        <v>674.29999999999984</v>
      </c>
      <c r="E14">
        <f t="shared" si="0"/>
        <v>180.39999999999992</v>
      </c>
      <c r="F14">
        <f t="shared" si="1"/>
        <v>158.39999999999992</v>
      </c>
      <c r="G14">
        <f t="shared" si="2"/>
        <v>215.60000000000002</v>
      </c>
      <c r="H14">
        <f t="shared" si="3"/>
        <v>119.9</v>
      </c>
      <c r="I14">
        <v>0</v>
      </c>
      <c r="J14" s="21">
        <v>0.52800000000000002</v>
      </c>
      <c r="K14" s="21">
        <v>0.72600000000000009</v>
      </c>
      <c r="L14" s="21">
        <v>1.0010000000000001</v>
      </c>
      <c r="M14" s="21">
        <v>0.69300000000000006</v>
      </c>
      <c r="N14" s="21">
        <v>0.22000000000000003</v>
      </c>
      <c r="O14" s="24">
        <v>0.95700000000000007</v>
      </c>
      <c r="P14" s="24">
        <v>0.88000000000000012</v>
      </c>
      <c r="Q14" s="24">
        <v>1.0669999999999999</v>
      </c>
      <c r="R14" s="24">
        <v>0.84700000000000009</v>
      </c>
      <c r="S14" s="24">
        <v>0.53900000000000003</v>
      </c>
      <c r="T14" s="24">
        <v>0.63800000000000001</v>
      </c>
      <c r="U14" s="24">
        <v>0.82500000000000007</v>
      </c>
      <c r="V14" s="24">
        <v>0.79200000000000004</v>
      </c>
      <c r="W14" s="24">
        <v>0.9900000000000001</v>
      </c>
      <c r="X14" s="24">
        <v>1.0450000000000002</v>
      </c>
      <c r="Y14" s="24">
        <v>0.79200000000000004</v>
      </c>
      <c r="Z14" s="24">
        <v>0.33</v>
      </c>
      <c r="AA14" s="25">
        <v>4.4000000000000004</v>
      </c>
      <c r="AB14" s="25">
        <v>8.8000000000000007</v>
      </c>
      <c r="AC14" s="25">
        <v>0</v>
      </c>
      <c r="AD14" s="25">
        <v>17.600000000000001</v>
      </c>
      <c r="AE14" s="25">
        <v>22</v>
      </c>
      <c r="AF14" s="25">
        <v>19.8</v>
      </c>
      <c r="AG14" s="25">
        <v>30.800000000000004</v>
      </c>
      <c r="AH14" s="25">
        <v>6.6000000000000005</v>
      </c>
      <c r="AI14" s="25">
        <v>15.399999999999938</v>
      </c>
      <c r="AJ14" s="25">
        <v>33</v>
      </c>
      <c r="AK14" s="25">
        <v>37.400000000000006</v>
      </c>
      <c r="AL14" s="25">
        <v>14.3</v>
      </c>
      <c r="AM14" s="25">
        <v>6.6000000000000005</v>
      </c>
      <c r="AN14" s="25">
        <v>18.700000000000003</v>
      </c>
      <c r="AO14" s="25">
        <v>0</v>
      </c>
      <c r="AP14" s="25">
        <v>6.6000000000000005</v>
      </c>
      <c r="AQ14" s="25">
        <v>27.500000000000004</v>
      </c>
      <c r="AR14" s="25">
        <v>12.100000000000001</v>
      </c>
      <c r="AS14" s="25">
        <v>33</v>
      </c>
      <c r="AT14" s="25">
        <v>1.1000000000000001</v>
      </c>
      <c r="AU14" s="25">
        <v>12.100000000000001</v>
      </c>
      <c r="AV14" s="25">
        <v>20.900000000000002</v>
      </c>
      <c r="AW14" s="25">
        <v>59.400000000000006</v>
      </c>
      <c r="AX14" s="25">
        <v>0</v>
      </c>
      <c r="AY14" s="25">
        <v>38.5</v>
      </c>
      <c r="AZ14" s="25">
        <v>8.8000000000000007</v>
      </c>
      <c r="BA14" s="25">
        <v>6.6000000000000005</v>
      </c>
      <c r="BB14" s="25">
        <v>4.4000000000000004</v>
      </c>
      <c r="BC14" s="25">
        <v>28.6</v>
      </c>
      <c r="BD14" s="25">
        <v>36.300000000000004</v>
      </c>
      <c r="BE14" s="25">
        <v>12.100000000000001</v>
      </c>
      <c r="BF14" s="25">
        <v>0</v>
      </c>
      <c r="BG14" s="25">
        <v>18.700000000000003</v>
      </c>
      <c r="BH14" s="25">
        <v>7.7000000000000011</v>
      </c>
      <c r="BI14" s="25">
        <v>21.99999999999994</v>
      </c>
      <c r="BJ14" s="25">
        <v>60.500000000000007</v>
      </c>
      <c r="BK14" s="25">
        <v>3.3000000000000003</v>
      </c>
      <c r="BL14" s="25">
        <v>19.8</v>
      </c>
      <c r="BM14" s="25">
        <v>13.200000000000001</v>
      </c>
      <c r="BN14" s="25">
        <v>23.1</v>
      </c>
    </row>
    <row r="15" spans="1:66" x14ac:dyDescent="0.25">
      <c r="A15" s="6">
        <v>44939</v>
      </c>
      <c r="B15" t="s">
        <v>7</v>
      </c>
      <c r="C15">
        <v>13</v>
      </c>
      <c r="D15">
        <f t="shared" si="4"/>
        <v>383.90000000000009</v>
      </c>
      <c r="E15">
        <f t="shared" si="0"/>
        <v>170.50000000000003</v>
      </c>
      <c r="F15">
        <f t="shared" si="1"/>
        <v>88.000000000000014</v>
      </c>
      <c r="G15">
        <f t="shared" si="2"/>
        <v>78.100000000000009</v>
      </c>
      <c r="H15">
        <f t="shared" si="3"/>
        <v>47.3</v>
      </c>
      <c r="I15">
        <v>0</v>
      </c>
      <c r="J15" s="21">
        <v>0.50600000000000012</v>
      </c>
      <c r="K15" s="21">
        <v>0.8580000000000001</v>
      </c>
      <c r="L15" s="21">
        <v>0.72600000000000009</v>
      </c>
      <c r="M15" s="21">
        <v>0.86900000000000011</v>
      </c>
      <c r="N15" s="21">
        <v>0.82500000000000007</v>
      </c>
      <c r="O15" s="24">
        <v>1.0120000000000002</v>
      </c>
      <c r="P15" s="24">
        <v>0.8580000000000001</v>
      </c>
      <c r="Q15" s="24">
        <v>1.0230000000000001</v>
      </c>
      <c r="R15" s="24">
        <v>0.88000000000000012</v>
      </c>
      <c r="S15" s="24">
        <v>1.0450000000000002</v>
      </c>
      <c r="T15" s="24">
        <v>1.0010000000000001</v>
      </c>
      <c r="U15" s="24">
        <v>0.64900000000000002</v>
      </c>
      <c r="V15" s="24">
        <v>0.82500000000000007</v>
      </c>
      <c r="W15" s="24">
        <v>0.96800000000000008</v>
      </c>
      <c r="X15" s="24">
        <v>1.0340000000000003</v>
      </c>
      <c r="Y15" s="24">
        <v>0.35200000000000004</v>
      </c>
      <c r="Z15" s="24">
        <v>0.30800000000000005</v>
      </c>
      <c r="AA15" s="25">
        <v>8.8000000000000007</v>
      </c>
      <c r="AB15" s="25">
        <v>0</v>
      </c>
      <c r="AC15" s="25">
        <v>0</v>
      </c>
      <c r="AD15" s="25">
        <v>0</v>
      </c>
      <c r="AE15" s="25">
        <v>28.6</v>
      </c>
      <c r="AF15" s="25">
        <v>13.200000000000001</v>
      </c>
      <c r="AG15" s="25">
        <v>15.400000000000002</v>
      </c>
      <c r="AH15" s="25">
        <v>11</v>
      </c>
      <c r="AI15" s="25">
        <v>0</v>
      </c>
      <c r="AJ15" s="25">
        <v>11</v>
      </c>
      <c r="AK15" s="25">
        <v>7.7000000000000011</v>
      </c>
      <c r="AL15" s="25">
        <v>31.900000000000002</v>
      </c>
      <c r="AM15" s="25">
        <v>0</v>
      </c>
      <c r="AN15" s="25">
        <v>0</v>
      </c>
      <c r="AO15" s="25">
        <v>0</v>
      </c>
      <c r="AP15" s="25">
        <v>1.1000000000000001</v>
      </c>
      <c r="AQ15" s="25">
        <v>0</v>
      </c>
      <c r="AR15" s="25">
        <v>4.4000000000000004</v>
      </c>
      <c r="AS15" s="25">
        <v>1.1000000000000001</v>
      </c>
      <c r="AT15" s="25">
        <v>8.8000000000000007</v>
      </c>
      <c r="AU15" s="25">
        <v>5.5</v>
      </c>
      <c r="AV15" s="25">
        <v>1.1000000000000001</v>
      </c>
      <c r="AW15" s="25">
        <v>8.8000000000000007</v>
      </c>
      <c r="AX15" s="25">
        <v>13.200000000000001</v>
      </c>
      <c r="AY15" s="25">
        <v>0</v>
      </c>
      <c r="AZ15" s="25">
        <v>29.700000000000003</v>
      </c>
      <c r="BA15" s="25">
        <v>6.6000000000000005</v>
      </c>
      <c r="BB15" s="25">
        <v>13.200000000000001</v>
      </c>
      <c r="BC15" s="25">
        <v>0</v>
      </c>
      <c r="BD15" s="25">
        <v>0</v>
      </c>
      <c r="BE15" s="25">
        <v>4.4000000000000004</v>
      </c>
      <c r="BF15" s="25">
        <v>8.8000000000000007</v>
      </c>
      <c r="BG15" s="25">
        <v>4.4000000000000004</v>
      </c>
      <c r="BH15" s="25">
        <v>37.400000000000006</v>
      </c>
      <c r="BI15" s="25">
        <v>14.3</v>
      </c>
      <c r="BJ15" s="25">
        <v>16.5</v>
      </c>
      <c r="BK15" s="25">
        <v>46.2</v>
      </c>
      <c r="BL15" s="25">
        <v>8.8000000000000007</v>
      </c>
      <c r="BM15" s="25">
        <v>14.3</v>
      </c>
      <c r="BN15" s="25">
        <v>15.400000000000016</v>
      </c>
    </row>
    <row r="16" spans="1:66" x14ac:dyDescent="0.25">
      <c r="A16" s="6">
        <v>44940</v>
      </c>
      <c r="B16" t="s">
        <v>7</v>
      </c>
      <c r="C16">
        <v>14</v>
      </c>
      <c r="D16">
        <f t="shared" si="4"/>
        <v>545.6</v>
      </c>
      <c r="E16">
        <f t="shared" si="0"/>
        <v>127.6</v>
      </c>
      <c r="F16">
        <f t="shared" si="1"/>
        <v>118.80000000000001</v>
      </c>
      <c r="G16">
        <f t="shared" si="2"/>
        <v>222.2</v>
      </c>
      <c r="H16">
        <f t="shared" si="3"/>
        <v>77</v>
      </c>
      <c r="I16">
        <v>0</v>
      </c>
      <c r="J16" s="21">
        <v>0.63800000000000001</v>
      </c>
      <c r="K16" s="21">
        <v>0.52800000000000002</v>
      </c>
      <c r="L16" s="21">
        <v>0.77000000000000013</v>
      </c>
      <c r="M16" s="21">
        <v>1.0450000000000002</v>
      </c>
      <c r="N16" s="21">
        <v>0.69300000000000006</v>
      </c>
      <c r="O16" s="24">
        <v>0.78100000000000003</v>
      </c>
      <c r="P16" s="24">
        <v>0.70400000000000007</v>
      </c>
      <c r="Q16" s="24">
        <v>0.97900000000000009</v>
      </c>
      <c r="R16" s="24">
        <v>0.94600000000000006</v>
      </c>
      <c r="S16" s="24">
        <v>1.0010000000000001</v>
      </c>
      <c r="T16" s="24">
        <v>1.0010000000000001</v>
      </c>
      <c r="U16" s="24">
        <v>1.0669999999999999</v>
      </c>
      <c r="V16" s="24">
        <v>0.38500000000000006</v>
      </c>
      <c r="W16" s="24">
        <v>0.28600000000000003</v>
      </c>
      <c r="X16" s="24">
        <v>1.0780000000000001</v>
      </c>
      <c r="Y16" s="24">
        <v>0.35200000000000004</v>
      </c>
      <c r="Z16" s="24">
        <v>0.88000000000000012</v>
      </c>
      <c r="AA16" s="25">
        <v>38.5</v>
      </c>
      <c r="AB16" s="25">
        <v>4.4000000000000004</v>
      </c>
      <c r="AC16" s="25">
        <v>0</v>
      </c>
      <c r="AD16" s="25">
        <v>41.800000000000004</v>
      </c>
      <c r="AE16" s="25">
        <v>0</v>
      </c>
      <c r="AF16" s="25">
        <v>9.9</v>
      </c>
      <c r="AG16" s="25">
        <v>0</v>
      </c>
      <c r="AH16" s="25">
        <v>23.1</v>
      </c>
      <c r="AI16" s="25">
        <v>1.1000000000000001</v>
      </c>
      <c r="AJ16" s="25">
        <v>0</v>
      </c>
      <c r="AK16" s="25">
        <v>0</v>
      </c>
      <c r="AL16" s="25">
        <v>29.700000000000003</v>
      </c>
      <c r="AM16" s="25">
        <v>12.100000000000001</v>
      </c>
      <c r="AN16" s="25">
        <v>0</v>
      </c>
      <c r="AO16" s="25">
        <v>1.1000000000000001</v>
      </c>
      <c r="AP16" s="25">
        <v>34.1</v>
      </c>
      <c r="AQ16" s="25">
        <v>0</v>
      </c>
      <c r="AR16" s="25">
        <v>0</v>
      </c>
      <c r="AS16" s="25">
        <v>0</v>
      </c>
      <c r="AT16" s="25">
        <v>0</v>
      </c>
      <c r="AU16" s="25">
        <v>31.900000000000002</v>
      </c>
      <c r="AV16" s="25">
        <v>17.600000000000001</v>
      </c>
      <c r="AW16" s="25">
        <v>40.700000000000003</v>
      </c>
      <c r="AX16" s="25">
        <v>38.5</v>
      </c>
      <c r="AY16" s="25">
        <v>0</v>
      </c>
      <c r="AZ16" s="25">
        <v>37.400000000000006</v>
      </c>
      <c r="BA16" s="25">
        <v>0</v>
      </c>
      <c r="BB16" s="25">
        <v>45.1</v>
      </c>
      <c r="BC16" s="25">
        <v>8.8000000000000007</v>
      </c>
      <c r="BD16" s="25">
        <v>2.2000000000000002</v>
      </c>
      <c r="BE16" s="25">
        <v>18.700000000000003</v>
      </c>
      <c r="BF16" s="25">
        <v>5.5</v>
      </c>
      <c r="BG16" s="25">
        <v>23.1</v>
      </c>
      <c r="BH16" s="25">
        <v>0</v>
      </c>
      <c r="BI16" s="25">
        <v>45.1</v>
      </c>
      <c r="BJ16" s="25">
        <v>0</v>
      </c>
      <c r="BK16" s="25">
        <v>8.8000000000000007</v>
      </c>
      <c r="BL16" s="25">
        <v>6.6000000000000005</v>
      </c>
      <c r="BM16" s="25">
        <v>19.8</v>
      </c>
      <c r="BN16" s="25">
        <v>0</v>
      </c>
    </row>
    <row r="17" spans="1:66" x14ac:dyDescent="0.25">
      <c r="A17" s="6">
        <v>44941</v>
      </c>
      <c r="B17" t="s">
        <v>7</v>
      </c>
      <c r="C17">
        <v>15</v>
      </c>
      <c r="D17">
        <f t="shared" si="4"/>
        <v>649.00000000000011</v>
      </c>
      <c r="E17">
        <f t="shared" si="0"/>
        <v>195.80000000000004</v>
      </c>
      <c r="F17">
        <f t="shared" si="1"/>
        <v>162.80000000000013</v>
      </c>
      <c r="G17">
        <f t="shared" si="2"/>
        <v>143</v>
      </c>
      <c r="H17">
        <f t="shared" si="3"/>
        <v>147.4</v>
      </c>
      <c r="I17">
        <v>0</v>
      </c>
      <c r="J17" s="21">
        <v>0.79200000000000004</v>
      </c>
      <c r="K17" s="21">
        <v>1.0450000000000002</v>
      </c>
      <c r="L17" s="21">
        <v>0.86900000000000011</v>
      </c>
      <c r="M17" s="21">
        <v>0.97900000000000009</v>
      </c>
      <c r="N17" s="21">
        <v>0.55000000000000004</v>
      </c>
      <c r="O17" s="24">
        <v>1.0450000000000002</v>
      </c>
      <c r="P17" s="24">
        <v>0.69300000000000006</v>
      </c>
      <c r="Q17" s="24">
        <v>0.78100000000000003</v>
      </c>
      <c r="R17" s="24">
        <v>0.96800000000000008</v>
      </c>
      <c r="S17" s="24">
        <v>0.62700000000000011</v>
      </c>
      <c r="T17" s="24">
        <v>0.68200000000000005</v>
      </c>
      <c r="U17" s="24">
        <v>0.44000000000000006</v>
      </c>
      <c r="V17" s="24">
        <v>1.0450000000000002</v>
      </c>
      <c r="W17" s="24">
        <v>1.0230000000000001</v>
      </c>
      <c r="X17" s="24">
        <v>0.79200000000000004</v>
      </c>
      <c r="Y17" s="24">
        <v>0.66</v>
      </c>
      <c r="Z17" s="24">
        <v>0.46200000000000002</v>
      </c>
      <c r="AA17" s="25">
        <v>20.900000000000002</v>
      </c>
      <c r="AB17" s="25">
        <v>9.9</v>
      </c>
      <c r="AC17" s="25">
        <v>12.100000000000001</v>
      </c>
      <c r="AD17" s="25">
        <v>30.800000000000004</v>
      </c>
      <c r="AE17" s="25">
        <v>23.1</v>
      </c>
      <c r="AF17" s="25">
        <v>0</v>
      </c>
      <c r="AG17" s="25">
        <v>14.300000000000127</v>
      </c>
      <c r="AH17" s="25">
        <v>12.100000000000001</v>
      </c>
      <c r="AI17" s="25">
        <v>0</v>
      </c>
      <c r="AJ17" s="25">
        <v>39.6</v>
      </c>
      <c r="AK17" s="25">
        <v>7.7000000000000011</v>
      </c>
      <c r="AL17" s="25">
        <v>13.200000000000001</v>
      </c>
      <c r="AM17" s="25">
        <v>15.400000000000002</v>
      </c>
      <c r="AN17" s="25">
        <v>33</v>
      </c>
      <c r="AO17" s="25">
        <v>0</v>
      </c>
      <c r="AP17" s="25">
        <v>16.5</v>
      </c>
      <c r="AQ17" s="25">
        <v>41.800000000000004</v>
      </c>
      <c r="AR17" s="25">
        <v>27.500000000000004</v>
      </c>
      <c r="AS17" s="25">
        <v>0</v>
      </c>
      <c r="AT17" s="25">
        <v>0</v>
      </c>
      <c r="AU17" s="25">
        <v>2.2000000000000002</v>
      </c>
      <c r="AV17" s="25">
        <v>31.900000000000002</v>
      </c>
      <c r="AW17" s="25">
        <v>31.900000000000002</v>
      </c>
      <c r="AX17" s="25">
        <v>14.3</v>
      </c>
      <c r="AY17" s="25">
        <v>0</v>
      </c>
      <c r="AZ17" s="25">
        <v>12.100000000000001</v>
      </c>
      <c r="BA17" s="25">
        <v>3.3000000000000003</v>
      </c>
      <c r="BB17" s="25">
        <v>6.6000000000000005</v>
      </c>
      <c r="BC17" s="25">
        <v>15.400000000000002</v>
      </c>
      <c r="BD17" s="25">
        <v>25.3</v>
      </c>
      <c r="BE17" s="25">
        <v>27.500000000000004</v>
      </c>
      <c r="BF17" s="25">
        <v>18.700000000000003</v>
      </c>
      <c r="BG17" s="25">
        <v>0</v>
      </c>
      <c r="BH17" s="25">
        <v>4.4000000000000004</v>
      </c>
      <c r="BI17" s="25">
        <v>13.200000000000001</v>
      </c>
      <c r="BJ17" s="25">
        <v>37.400000000000006</v>
      </c>
      <c r="BK17" s="25">
        <v>0</v>
      </c>
      <c r="BL17" s="25">
        <v>42.900000000000006</v>
      </c>
      <c r="BM17" s="25">
        <v>8.8000000000000007</v>
      </c>
      <c r="BN17" s="25">
        <v>42.900000000000006</v>
      </c>
    </row>
    <row r="18" spans="1:66" x14ac:dyDescent="0.25">
      <c r="A18" s="6">
        <v>44942</v>
      </c>
      <c r="B18" t="s">
        <v>7</v>
      </c>
      <c r="C18">
        <v>16</v>
      </c>
      <c r="D18">
        <f t="shared" si="4"/>
        <v>504.90000000000009</v>
      </c>
      <c r="E18">
        <f t="shared" si="0"/>
        <v>144.1</v>
      </c>
      <c r="F18">
        <f t="shared" si="1"/>
        <v>171.60000000000002</v>
      </c>
      <c r="G18">
        <f t="shared" si="2"/>
        <v>94.6</v>
      </c>
      <c r="H18">
        <f t="shared" si="3"/>
        <v>94.600000000000009</v>
      </c>
      <c r="I18">
        <v>1</v>
      </c>
      <c r="J18" s="21">
        <v>0.16500000000000001</v>
      </c>
      <c r="K18" s="21">
        <v>1.0010000000000001</v>
      </c>
      <c r="L18" s="21">
        <v>0.88000000000000012</v>
      </c>
      <c r="M18" s="21">
        <v>0.90200000000000014</v>
      </c>
      <c r="N18" s="21">
        <v>0.90200000000000014</v>
      </c>
      <c r="O18" s="24">
        <v>0.88000000000000012</v>
      </c>
      <c r="P18" s="24">
        <v>1.056</v>
      </c>
      <c r="Q18" s="24">
        <v>0.48400000000000004</v>
      </c>
      <c r="R18" s="24">
        <v>0.40700000000000003</v>
      </c>
      <c r="S18" s="24">
        <v>1.0010000000000001</v>
      </c>
      <c r="T18" s="24">
        <v>1.056</v>
      </c>
      <c r="U18" s="24">
        <v>0.53900000000000003</v>
      </c>
      <c r="V18" s="24">
        <v>1.1000000000000001</v>
      </c>
      <c r="W18" s="24">
        <v>0.41800000000000004</v>
      </c>
      <c r="X18" s="24">
        <v>1.0780000000000001</v>
      </c>
      <c r="Y18" s="24">
        <v>0.68200000000000005</v>
      </c>
      <c r="Z18" s="24">
        <v>0.56100000000000005</v>
      </c>
      <c r="AA18" s="25">
        <v>48.400000000000006</v>
      </c>
      <c r="AB18" s="25">
        <v>2.2000000000000002</v>
      </c>
      <c r="AC18" s="25">
        <v>0</v>
      </c>
      <c r="AD18" s="25">
        <v>0</v>
      </c>
      <c r="AE18" s="25">
        <v>1.1000000000000001</v>
      </c>
      <c r="AF18" s="25">
        <v>3.3000000000000003</v>
      </c>
      <c r="AG18" s="25">
        <v>0</v>
      </c>
      <c r="AH18" s="25">
        <v>48.400000000000006</v>
      </c>
      <c r="AI18" s="25">
        <v>15.400000000000002</v>
      </c>
      <c r="AJ18" s="25">
        <v>52.800000000000004</v>
      </c>
      <c r="AK18" s="25">
        <v>0</v>
      </c>
      <c r="AL18" s="25">
        <v>4.4000000000000004</v>
      </c>
      <c r="AM18" s="25">
        <v>9.9</v>
      </c>
      <c r="AN18" s="25">
        <v>7.7000000000000011</v>
      </c>
      <c r="AO18" s="25">
        <v>18.700000000000003</v>
      </c>
      <c r="AP18" s="25">
        <v>0</v>
      </c>
      <c r="AQ18" s="25">
        <v>0</v>
      </c>
      <c r="AR18" s="25">
        <v>26.400000000000002</v>
      </c>
      <c r="AS18" s="25">
        <v>25.3</v>
      </c>
      <c r="AT18" s="25">
        <v>2.2000000000000002</v>
      </c>
      <c r="AU18" s="25">
        <v>1.1000000000000001</v>
      </c>
      <c r="AV18" s="25">
        <v>8.8000000000000007</v>
      </c>
      <c r="AW18" s="25">
        <v>12.100000000000001</v>
      </c>
      <c r="AX18" s="25">
        <v>0</v>
      </c>
      <c r="AY18" s="25">
        <v>0</v>
      </c>
      <c r="AZ18" s="25">
        <v>17.600000000000001</v>
      </c>
      <c r="BA18" s="25">
        <v>24.200000000000003</v>
      </c>
      <c r="BB18" s="25">
        <v>2.2000000000000002</v>
      </c>
      <c r="BC18" s="25">
        <v>19.8</v>
      </c>
      <c r="BD18" s="25">
        <v>8.8000000000000007</v>
      </c>
      <c r="BE18" s="25">
        <v>39.6</v>
      </c>
      <c r="BF18" s="25">
        <v>1.1000000000000001</v>
      </c>
      <c r="BG18" s="25">
        <v>22</v>
      </c>
      <c r="BH18" s="25">
        <v>13.200000000000001</v>
      </c>
      <c r="BI18" s="25">
        <v>16.5</v>
      </c>
      <c r="BJ18" s="25">
        <v>34.1</v>
      </c>
      <c r="BK18" s="25">
        <v>0</v>
      </c>
      <c r="BL18" s="25">
        <v>0</v>
      </c>
      <c r="BM18" s="25">
        <v>1.1000000000000001</v>
      </c>
      <c r="BN18" s="25">
        <v>16.5</v>
      </c>
    </row>
    <row r="19" spans="1:66" x14ac:dyDescent="0.25">
      <c r="A19" s="6">
        <v>44943</v>
      </c>
      <c r="B19" t="s">
        <v>7</v>
      </c>
      <c r="C19">
        <v>17</v>
      </c>
      <c r="D19">
        <f t="shared" si="4"/>
        <v>689.7</v>
      </c>
      <c r="E19">
        <f t="shared" si="0"/>
        <v>200.20000000000002</v>
      </c>
      <c r="F19">
        <f t="shared" si="1"/>
        <v>233.2</v>
      </c>
      <c r="G19">
        <f t="shared" si="2"/>
        <v>135.30000000000001</v>
      </c>
      <c r="H19">
        <f t="shared" si="3"/>
        <v>121</v>
      </c>
      <c r="I19">
        <v>0</v>
      </c>
      <c r="J19" s="21">
        <v>0.75900000000000012</v>
      </c>
      <c r="K19" s="21">
        <v>0.80300000000000005</v>
      </c>
      <c r="L19" s="21">
        <v>0.16500000000000001</v>
      </c>
      <c r="M19" s="21">
        <v>0.80300000000000005</v>
      </c>
      <c r="N19" s="21">
        <v>0.9900000000000001</v>
      </c>
      <c r="O19" s="24">
        <v>0.95700000000000007</v>
      </c>
      <c r="P19" s="24">
        <v>0.62700000000000011</v>
      </c>
      <c r="Q19" s="24">
        <v>0.29700000000000004</v>
      </c>
      <c r="R19" s="24">
        <v>0.83600000000000008</v>
      </c>
      <c r="S19" s="24">
        <v>0.72600000000000009</v>
      </c>
      <c r="T19" s="24">
        <v>1.0230000000000001</v>
      </c>
      <c r="U19" s="24">
        <v>0.33</v>
      </c>
      <c r="V19" s="24">
        <v>0.95700000000000007</v>
      </c>
      <c r="W19" s="24">
        <v>1.056</v>
      </c>
      <c r="X19" s="24">
        <v>0.93500000000000005</v>
      </c>
      <c r="Y19" s="24">
        <v>1.0010000000000001</v>
      </c>
      <c r="Z19" s="24">
        <v>0.80300000000000005</v>
      </c>
      <c r="AA19" s="25">
        <v>12.100000000000001</v>
      </c>
      <c r="AB19" s="25">
        <v>47.300000000000004</v>
      </c>
      <c r="AC19" s="25">
        <v>30.800000000000004</v>
      </c>
      <c r="AD19" s="25">
        <v>13.200000000000001</v>
      </c>
      <c r="AE19" s="25">
        <v>34.1</v>
      </c>
      <c r="AF19" s="25">
        <v>6.6000000000000005</v>
      </c>
      <c r="AG19" s="25">
        <v>29.700000000000003</v>
      </c>
      <c r="AH19" s="25">
        <v>2.2000000000000002</v>
      </c>
      <c r="AI19" s="25">
        <v>11</v>
      </c>
      <c r="AJ19" s="25">
        <v>46.2</v>
      </c>
      <c r="AK19" s="25">
        <v>8.8000000000000007</v>
      </c>
      <c r="AL19" s="25">
        <v>14.3</v>
      </c>
      <c r="AM19" s="25">
        <v>12.100000000000001</v>
      </c>
      <c r="AN19" s="25">
        <v>0</v>
      </c>
      <c r="AO19" s="25">
        <v>19.8</v>
      </c>
      <c r="AP19" s="25">
        <v>5.5</v>
      </c>
      <c r="AQ19" s="25">
        <v>3.3000000000000003</v>
      </c>
      <c r="AR19" s="25">
        <v>35.200000000000003</v>
      </c>
      <c r="AS19" s="25">
        <v>11</v>
      </c>
      <c r="AT19" s="25">
        <v>19.8</v>
      </c>
      <c r="AU19" s="25">
        <v>33</v>
      </c>
      <c r="AV19" s="25">
        <v>16.5</v>
      </c>
      <c r="AW19" s="25">
        <v>57.2</v>
      </c>
      <c r="AX19" s="25">
        <v>6.6000000000000005</v>
      </c>
      <c r="AY19" s="25">
        <v>7.7000000000000011</v>
      </c>
      <c r="AZ19" s="25">
        <v>0</v>
      </c>
      <c r="BA19" s="25">
        <v>0</v>
      </c>
      <c r="BB19" s="25">
        <v>0</v>
      </c>
      <c r="BC19" s="25">
        <v>14.3</v>
      </c>
      <c r="BD19" s="25">
        <v>0</v>
      </c>
      <c r="BE19" s="25">
        <v>22</v>
      </c>
      <c r="BF19" s="25">
        <v>11</v>
      </c>
      <c r="BG19" s="25">
        <v>0</v>
      </c>
      <c r="BH19" s="25">
        <v>51.7</v>
      </c>
      <c r="BI19" s="25">
        <v>27.500000000000004</v>
      </c>
      <c r="BJ19" s="25">
        <v>23.1</v>
      </c>
      <c r="BK19" s="25">
        <v>37.400000000000006</v>
      </c>
      <c r="BL19" s="25">
        <v>12.100000000000001</v>
      </c>
      <c r="BM19" s="25">
        <v>0</v>
      </c>
      <c r="BN19" s="25">
        <v>15.400000000000002</v>
      </c>
    </row>
    <row r="20" spans="1:66" x14ac:dyDescent="0.25">
      <c r="A20" s="6">
        <v>44944</v>
      </c>
      <c r="B20" t="s">
        <v>7</v>
      </c>
      <c r="C20">
        <v>18</v>
      </c>
      <c r="D20">
        <f t="shared" si="4"/>
        <v>528.00000000000011</v>
      </c>
      <c r="E20">
        <f t="shared" si="0"/>
        <v>150.70000000000002</v>
      </c>
      <c r="F20">
        <f t="shared" si="1"/>
        <v>84.700000000000017</v>
      </c>
      <c r="G20">
        <f t="shared" si="2"/>
        <v>189.20000000000005</v>
      </c>
      <c r="H20">
        <f t="shared" si="3"/>
        <v>103.4</v>
      </c>
      <c r="I20">
        <v>0</v>
      </c>
      <c r="J20" s="21">
        <v>1.0230000000000001</v>
      </c>
      <c r="K20" s="21">
        <v>0.81400000000000006</v>
      </c>
      <c r="L20" s="21">
        <v>1.089</v>
      </c>
      <c r="M20" s="21">
        <v>1.0450000000000002</v>
      </c>
      <c r="N20" s="21">
        <v>1.0340000000000003</v>
      </c>
      <c r="O20" s="24">
        <v>0.60500000000000009</v>
      </c>
      <c r="P20" s="24">
        <v>0.88000000000000012</v>
      </c>
      <c r="Q20" s="24">
        <v>0.88000000000000012</v>
      </c>
      <c r="R20" s="24">
        <v>0.82500000000000007</v>
      </c>
      <c r="S20" s="24">
        <v>0.58300000000000007</v>
      </c>
      <c r="T20" s="24">
        <v>1.0340000000000003</v>
      </c>
      <c r="U20" s="24">
        <v>0.58300000000000007</v>
      </c>
      <c r="V20" s="24">
        <v>0.97900000000000009</v>
      </c>
      <c r="W20" s="24">
        <v>0.89100000000000013</v>
      </c>
      <c r="X20" s="24">
        <v>0.92400000000000004</v>
      </c>
      <c r="Y20" s="24">
        <v>0.9900000000000001</v>
      </c>
      <c r="Z20" s="24">
        <v>1.0120000000000002</v>
      </c>
      <c r="AA20" s="25">
        <v>0</v>
      </c>
      <c r="AB20" s="25">
        <v>3.3000000000000003</v>
      </c>
      <c r="AC20" s="25">
        <v>0</v>
      </c>
      <c r="AD20" s="25">
        <v>0</v>
      </c>
      <c r="AE20" s="25">
        <v>0</v>
      </c>
      <c r="AF20" s="25">
        <v>16.5</v>
      </c>
      <c r="AG20" s="25">
        <v>0</v>
      </c>
      <c r="AH20" s="25">
        <v>23.1</v>
      </c>
      <c r="AI20" s="25">
        <v>31.900000000000002</v>
      </c>
      <c r="AJ20" s="25">
        <v>9.9</v>
      </c>
      <c r="AK20" s="25">
        <v>48.400000000000006</v>
      </c>
      <c r="AL20" s="25">
        <v>5.5</v>
      </c>
      <c r="AM20" s="25">
        <v>7.7000000000000011</v>
      </c>
      <c r="AN20" s="25">
        <v>14.3</v>
      </c>
      <c r="AO20" s="25">
        <v>14.3</v>
      </c>
      <c r="AP20" s="25">
        <v>7.7000000000000011</v>
      </c>
      <c r="AQ20" s="25">
        <v>0</v>
      </c>
      <c r="AR20" s="25">
        <v>27.500000000000004</v>
      </c>
      <c r="AS20" s="25">
        <v>3.3000000000000003</v>
      </c>
      <c r="AT20" s="25">
        <v>23.1</v>
      </c>
      <c r="AU20" s="25">
        <v>8.8000000000000007</v>
      </c>
      <c r="AV20" s="25">
        <v>20.900000000000002</v>
      </c>
      <c r="AW20" s="25">
        <v>15.400000000000002</v>
      </c>
      <c r="AX20" s="25">
        <v>58.300000000000004</v>
      </c>
      <c r="AY20" s="25">
        <v>8.8000000000000007</v>
      </c>
      <c r="AZ20" s="25">
        <v>9.9</v>
      </c>
      <c r="BA20" s="25">
        <v>28.6</v>
      </c>
      <c r="BB20" s="25">
        <v>15.400000000000002</v>
      </c>
      <c r="BC20" s="25">
        <v>19.8</v>
      </c>
      <c r="BD20" s="25">
        <v>3.3000000000000003</v>
      </c>
      <c r="BE20" s="25">
        <v>9.9</v>
      </c>
      <c r="BF20" s="25">
        <v>0</v>
      </c>
      <c r="BG20" s="25">
        <v>8.8000000000000007</v>
      </c>
      <c r="BH20" s="25">
        <v>37.400000000000006</v>
      </c>
      <c r="BI20" s="25">
        <v>23.1</v>
      </c>
      <c r="BJ20" s="25">
        <v>55.000000000000007</v>
      </c>
      <c r="BK20" s="25">
        <v>0</v>
      </c>
      <c r="BL20" s="25">
        <v>8.8000000000000007</v>
      </c>
      <c r="BM20" s="25">
        <v>0</v>
      </c>
      <c r="BN20" s="25">
        <v>7.7000000000000011</v>
      </c>
    </row>
    <row r="21" spans="1:66" x14ac:dyDescent="0.25">
      <c r="A21" s="6">
        <v>44945</v>
      </c>
      <c r="B21" t="s">
        <v>7</v>
      </c>
      <c r="C21">
        <v>19</v>
      </c>
      <c r="D21">
        <f t="shared" si="4"/>
        <v>617.10000000000025</v>
      </c>
      <c r="E21">
        <f t="shared" si="0"/>
        <v>217.8</v>
      </c>
      <c r="F21">
        <f t="shared" si="1"/>
        <v>151.80000000000015</v>
      </c>
      <c r="G21">
        <f t="shared" si="2"/>
        <v>124.30000000000008</v>
      </c>
      <c r="H21">
        <f t="shared" si="3"/>
        <v>123.20000000000002</v>
      </c>
      <c r="I21">
        <v>0</v>
      </c>
      <c r="J21" s="21">
        <v>0.30800000000000005</v>
      </c>
      <c r="K21" s="21">
        <v>0.79200000000000004</v>
      </c>
      <c r="L21" s="21">
        <v>0.9900000000000001</v>
      </c>
      <c r="M21" s="21">
        <v>1.0230000000000001</v>
      </c>
      <c r="N21" s="21">
        <v>0.9900000000000001</v>
      </c>
      <c r="O21" s="24">
        <v>0.88000000000000012</v>
      </c>
      <c r="P21" s="24">
        <v>0.58300000000000007</v>
      </c>
      <c r="Q21" s="24">
        <v>0.67100000000000004</v>
      </c>
      <c r="R21" s="24">
        <v>0.70400000000000007</v>
      </c>
      <c r="S21" s="24">
        <v>1.0230000000000001</v>
      </c>
      <c r="T21" s="24">
        <v>0.88000000000000012</v>
      </c>
      <c r="U21" s="24">
        <v>1.1000000000000001</v>
      </c>
      <c r="V21" s="24">
        <v>0.27500000000000002</v>
      </c>
      <c r="W21" s="24">
        <v>0.97900000000000009</v>
      </c>
      <c r="X21" s="24">
        <v>1.0780000000000001</v>
      </c>
      <c r="Y21" s="24">
        <v>0.9900000000000001</v>
      </c>
      <c r="Z21" s="24">
        <v>0.48400000000000004</v>
      </c>
      <c r="AA21" s="25">
        <v>18.700000000000003</v>
      </c>
      <c r="AB21" s="25">
        <v>31.900000000000126</v>
      </c>
      <c r="AC21" s="25">
        <v>22</v>
      </c>
      <c r="AD21" s="25">
        <v>0</v>
      </c>
      <c r="AE21" s="25">
        <v>35.200000000000003</v>
      </c>
      <c r="AF21" s="25">
        <v>34.1</v>
      </c>
      <c r="AG21" s="25">
        <v>9.9</v>
      </c>
      <c r="AH21" s="25">
        <v>0</v>
      </c>
      <c r="AI21" s="25">
        <v>0</v>
      </c>
      <c r="AJ21" s="25">
        <v>0</v>
      </c>
      <c r="AK21" s="25">
        <v>17.600000000000001</v>
      </c>
      <c r="AL21" s="25">
        <v>2.2000000000000002</v>
      </c>
      <c r="AM21" s="25">
        <v>17.600000000000001</v>
      </c>
      <c r="AN21" s="25">
        <v>22</v>
      </c>
      <c r="AO21" s="25">
        <v>0</v>
      </c>
      <c r="AP21" s="25">
        <v>59.400000000000006</v>
      </c>
      <c r="AQ21" s="25">
        <v>0</v>
      </c>
      <c r="AR21" s="25">
        <v>9.9</v>
      </c>
      <c r="AS21" s="25">
        <v>12.100000000000001</v>
      </c>
      <c r="AT21" s="25">
        <v>0</v>
      </c>
      <c r="AU21" s="25">
        <v>11</v>
      </c>
      <c r="AV21" s="25">
        <v>15.400000000000002</v>
      </c>
      <c r="AW21" s="25">
        <v>0</v>
      </c>
      <c r="AX21" s="25">
        <v>7.7000000000000632</v>
      </c>
      <c r="AY21" s="25">
        <v>3.3000000000000003</v>
      </c>
      <c r="AZ21" s="25">
        <v>13.200000000000001</v>
      </c>
      <c r="BA21" s="25">
        <v>20.900000000000002</v>
      </c>
      <c r="BB21" s="25">
        <v>20.900000000000002</v>
      </c>
      <c r="BC21" s="25">
        <v>0</v>
      </c>
      <c r="BD21" s="25">
        <v>31.900000000000002</v>
      </c>
      <c r="BE21" s="25">
        <v>18.700000000000003</v>
      </c>
      <c r="BF21" s="25">
        <v>18.700000000000003</v>
      </c>
      <c r="BG21" s="25">
        <v>45.1</v>
      </c>
      <c r="BH21" s="25">
        <v>30.800000000000004</v>
      </c>
      <c r="BI21" s="25">
        <v>23.1</v>
      </c>
      <c r="BJ21" s="25">
        <v>7.7000000000000011</v>
      </c>
      <c r="BK21" s="25">
        <v>13.200000000000001</v>
      </c>
      <c r="BL21" s="25">
        <v>29.700000000000003</v>
      </c>
      <c r="BM21" s="25">
        <v>16.5</v>
      </c>
      <c r="BN21" s="25">
        <v>14.3</v>
      </c>
    </row>
    <row r="22" spans="1:66" x14ac:dyDescent="0.25">
      <c r="A22" s="6">
        <v>44946</v>
      </c>
      <c r="B22" t="s">
        <v>7</v>
      </c>
      <c r="C22">
        <v>20</v>
      </c>
      <c r="D22">
        <f t="shared" si="4"/>
        <v>662.2</v>
      </c>
      <c r="E22">
        <f t="shared" si="0"/>
        <v>151.80000000000001</v>
      </c>
      <c r="F22">
        <f t="shared" si="1"/>
        <v>215.60000000000002</v>
      </c>
      <c r="G22">
        <f t="shared" si="2"/>
        <v>162.80000000000007</v>
      </c>
      <c r="H22">
        <f t="shared" si="3"/>
        <v>132</v>
      </c>
      <c r="I22">
        <v>0</v>
      </c>
      <c r="J22" s="21">
        <v>0.88000000000000012</v>
      </c>
      <c r="K22" s="21">
        <v>0.52800000000000002</v>
      </c>
      <c r="L22" s="21">
        <v>0.60500000000000009</v>
      </c>
      <c r="M22" s="21">
        <v>0.89100000000000013</v>
      </c>
      <c r="N22" s="21">
        <v>1.0780000000000001</v>
      </c>
      <c r="O22" s="24">
        <v>0.78100000000000003</v>
      </c>
      <c r="P22" s="24">
        <v>0.69300000000000006</v>
      </c>
      <c r="Q22" s="24">
        <v>0.9900000000000001</v>
      </c>
      <c r="R22" s="24">
        <v>0.82500000000000007</v>
      </c>
      <c r="S22" s="24">
        <v>0.79200000000000004</v>
      </c>
      <c r="T22" s="24">
        <v>1.1000000000000001</v>
      </c>
      <c r="U22" s="24">
        <v>0.64900000000000002</v>
      </c>
      <c r="V22" s="24">
        <v>0.46200000000000002</v>
      </c>
      <c r="W22" s="24">
        <v>0.77000000000000013</v>
      </c>
      <c r="X22" s="24">
        <v>0.8580000000000001</v>
      </c>
      <c r="Y22" s="24">
        <v>0.48400000000000004</v>
      </c>
      <c r="Z22" s="24">
        <v>0.37400000000000005</v>
      </c>
      <c r="AA22" s="25">
        <v>34.1</v>
      </c>
      <c r="AB22" s="25">
        <v>11</v>
      </c>
      <c r="AC22" s="25">
        <v>27.500000000000004</v>
      </c>
      <c r="AD22" s="25">
        <v>42.900000000000006</v>
      </c>
      <c r="AE22" s="25">
        <v>0</v>
      </c>
      <c r="AF22" s="25">
        <v>3.3000000000000003</v>
      </c>
      <c r="AG22" s="25">
        <v>0</v>
      </c>
      <c r="AH22" s="25">
        <v>59.400000000000006</v>
      </c>
      <c r="AI22" s="25">
        <v>25.3</v>
      </c>
      <c r="AJ22" s="25">
        <v>12.100000000000001</v>
      </c>
      <c r="AK22" s="25">
        <v>20.900000000000002</v>
      </c>
      <c r="AL22" s="25">
        <v>4.4000000000000004</v>
      </c>
      <c r="AM22" s="25">
        <v>45.1</v>
      </c>
      <c r="AN22" s="25">
        <v>22</v>
      </c>
      <c r="AO22" s="25">
        <v>8.8000000000000007</v>
      </c>
      <c r="AP22" s="25">
        <v>0</v>
      </c>
      <c r="AQ22" s="25">
        <v>0</v>
      </c>
      <c r="AR22" s="25">
        <v>46.2</v>
      </c>
      <c r="AS22" s="25">
        <v>0</v>
      </c>
      <c r="AT22" s="25">
        <v>5.5</v>
      </c>
      <c r="AU22" s="25">
        <v>16.5</v>
      </c>
      <c r="AV22" s="25">
        <v>25.3</v>
      </c>
      <c r="AW22" s="25">
        <v>8.8000000000000007</v>
      </c>
      <c r="AX22" s="25">
        <v>41.800000000000004</v>
      </c>
      <c r="AY22" s="25">
        <v>23.1</v>
      </c>
      <c r="AZ22" s="25">
        <v>14.3</v>
      </c>
      <c r="BA22" s="25">
        <v>0</v>
      </c>
      <c r="BB22" s="25">
        <v>0</v>
      </c>
      <c r="BC22" s="25">
        <v>12.100000000000064</v>
      </c>
      <c r="BD22" s="25">
        <v>20.900000000000002</v>
      </c>
      <c r="BE22" s="25">
        <v>5.5</v>
      </c>
      <c r="BF22" s="25">
        <v>2.2000000000000002</v>
      </c>
      <c r="BG22" s="25">
        <v>31.900000000000002</v>
      </c>
      <c r="BH22" s="25">
        <v>22</v>
      </c>
      <c r="BI22" s="25">
        <v>15.400000000000002</v>
      </c>
      <c r="BJ22" s="25">
        <v>5.5</v>
      </c>
      <c r="BK22" s="25">
        <v>47.300000000000004</v>
      </c>
      <c r="BL22" s="25">
        <v>1.1000000000000001</v>
      </c>
      <c r="BM22" s="25">
        <v>6.6000000000000005</v>
      </c>
      <c r="BN22" s="25">
        <v>14.3</v>
      </c>
    </row>
    <row r="23" spans="1:66" x14ac:dyDescent="0.25">
      <c r="A23" s="6">
        <v>44947</v>
      </c>
      <c r="B23" t="s">
        <v>7</v>
      </c>
      <c r="C23">
        <v>21</v>
      </c>
      <c r="D23">
        <f t="shared" si="4"/>
        <v>487.30000000000007</v>
      </c>
      <c r="E23">
        <f t="shared" si="0"/>
        <v>146.30000000000001</v>
      </c>
      <c r="F23">
        <f t="shared" si="1"/>
        <v>101.20000000000002</v>
      </c>
      <c r="G23">
        <f t="shared" si="2"/>
        <v>139.70000000000002</v>
      </c>
      <c r="H23">
        <f t="shared" si="3"/>
        <v>100.1</v>
      </c>
      <c r="I23">
        <v>0</v>
      </c>
      <c r="J23" s="21">
        <v>0.88000000000000012</v>
      </c>
      <c r="K23" s="21">
        <v>0.72600000000000009</v>
      </c>
      <c r="L23" s="21">
        <v>0.88000000000000012</v>
      </c>
      <c r="M23" s="21">
        <v>0.55000000000000004</v>
      </c>
      <c r="N23" s="21">
        <v>1.0450000000000002</v>
      </c>
      <c r="O23" s="24">
        <v>0.60500000000000009</v>
      </c>
      <c r="P23" s="24">
        <v>0.75900000000000012</v>
      </c>
      <c r="Q23" s="24">
        <v>0.63800000000000001</v>
      </c>
      <c r="R23" s="24">
        <v>0.74800000000000011</v>
      </c>
      <c r="S23" s="24">
        <v>1.0120000000000002</v>
      </c>
      <c r="T23" s="24">
        <v>0.86900000000000011</v>
      </c>
      <c r="U23" s="24">
        <v>0.78100000000000003</v>
      </c>
      <c r="V23" s="24">
        <v>1.0120000000000002</v>
      </c>
      <c r="W23" s="24">
        <v>0.46200000000000002</v>
      </c>
      <c r="X23" s="24">
        <v>0.52800000000000002</v>
      </c>
      <c r="Y23" s="24">
        <v>0.94600000000000006</v>
      </c>
      <c r="Z23" s="24">
        <v>0.40700000000000003</v>
      </c>
      <c r="AA23" s="25">
        <v>30.800000000000004</v>
      </c>
      <c r="AB23" s="25">
        <v>27.500000000000004</v>
      </c>
      <c r="AC23" s="25">
        <v>15.400000000000002</v>
      </c>
      <c r="AD23" s="25">
        <v>0</v>
      </c>
      <c r="AE23" s="25">
        <v>2.2000000000000002</v>
      </c>
      <c r="AF23" s="25">
        <v>0</v>
      </c>
      <c r="AG23" s="25">
        <v>3.3000000000000003</v>
      </c>
      <c r="AH23" s="25">
        <v>22</v>
      </c>
      <c r="AI23" s="25">
        <v>0</v>
      </c>
      <c r="AJ23" s="25">
        <v>0</v>
      </c>
      <c r="AK23" s="25">
        <v>25.3</v>
      </c>
      <c r="AL23" s="25">
        <v>0</v>
      </c>
      <c r="AM23" s="25">
        <v>0</v>
      </c>
      <c r="AN23" s="25">
        <v>7.7000000000000011</v>
      </c>
      <c r="AO23" s="25">
        <v>6.6000000000000005</v>
      </c>
      <c r="AP23" s="25">
        <v>35.200000000000003</v>
      </c>
      <c r="AQ23" s="25">
        <v>5.5</v>
      </c>
      <c r="AR23" s="25">
        <v>0</v>
      </c>
      <c r="AS23" s="25">
        <v>0</v>
      </c>
      <c r="AT23" s="25">
        <v>45.1</v>
      </c>
      <c r="AU23" s="25">
        <v>13.200000000000001</v>
      </c>
      <c r="AV23" s="25">
        <v>8.8000000000000007</v>
      </c>
      <c r="AW23" s="25">
        <v>0</v>
      </c>
      <c r="AX23" s="25">
        <v>42.900000000000006</v>
      </c>
      <c r="AY23" s="25">
        <v>29.700000000000003</v>
      </c>
      <c r="AZ23" s="25">
        <v>0</v>
      </c>
      <c r="BA23" s="25">
        <v>13.200000000000001</v>
      </c>
      <c r="BB23" s="25">
        <v>25.3</v>
      </c>
      <c r="BC23" s="25">
        <v>6.6000000000000005</v>
      </c>
      <c r="BD23" s="25">
        <v>0</v>
      </c>
      <c r="BE23" s="25">
        <v>4.4000000000000004</v>
      </c>
      <c r="BF23" s="25">
        <v>26.400000000000002</v>
      </c>
      <c r="BG23" s="25">
        <v>0</v>
      </c>
      <c r="BH23" s="25">
        <v>31.900000000000002</v>
      </c>
      <c r="BI23" s="25">
        <v>28.6</v>
      </c>
      <c r="BJ23" s="25">
        <v>11</v>
      </c>
      <c r="BK23" s="25">
        <v>5.5</v>
      </c>
      <c r="BL23" s="25">
        <v>16.5</v>
      </c>
      <c r="BM23" s="25">
        <v>2.2000000000000002</v>
      </c>
      <c r="BN23" s="25">
        <v>19.8</v>
      </c>
    </row>
    <row r="24" spans="1:66" x14ac:dyDescent="0.25">
      <c r="A24" s="6">
        <v>44948</v>
      </c>
      <c r="B24" t="s">
        <v>7</v>
      </c>
      <c r="C24">
        <v>22</v>
      </c>
      <c r="D24">
        <f t="shared" si="4"/>
        <v>591.80000000000018</v>
      </c>
      <c r="E24">
        <f t="shared" si="0"/>
        <v>128.70000000000013</v>
      </c>
      <c r="F24">
        <f t="shared" si="1"/>
        <v>198</v>
      </c>
      <c r="G24">
        <f t="shared" si="2"/>
        <v>117.7</v>
      </c>
      <c r="H24">
        <f t="shared" si="3"/>
        <v>147.4</v>
      </c>
      <c r="I24">
        <v>0</v>
      </c>
      <c r="J24" s="21">
        <v>0.44000000000000006</v>
      </c>
      <c r="K24" s="21">
        <v>0.75900000000000012</v>
      </c>
      <c r="L24" s="21">
        <v>0.67100000000000004</v>
      </c>
      <c r="M24" s="21">
        <v>0.89100000000000013</v>
      </c>
      <c r="N24" s="21">
        <v>0.17600000000000002</v>
      </c>
      <c r="O24" s="24">
        <v>0.95700000000000007</v>
      </c>
      <c r="P24" s="24">
        <v>0.97900000000000009</v>
      </c>
      <c r="Q24" s="24">
        <v>0.17600000000000002</v>
      </c>
      <c r="R24" s="24">
        <v>0.8580000000000001</v>
      </c>
      <c r="S24" s="24">
        <v>0.66</v>
      </c>
      <c r="T24" s="24">
        <v>0.75900000000000012</v>
      </c>
      <c r="U24" s="24">
        <v>0.78100000000000003</v>
      </c>
      <c r="V24" s="24">
        <v>0.67100000000000004</v>
      </c>
      <c r="W24" s="24">
        <v>1.0120000000000002</v>
      </c>
      <c r="X24" s="24">
        <v>1.056</v>
      </c>
      <c r="Y24" s="24">
        <v>0.9900000000000001</v>
      </c>
      <c r="Z24" s="24">
        <v>0.44000000000000006</v>
      </c>
      <c r="AA24" s="25">
        <v>1.1000000000000001</v>
      </c>
      <c r="AB24" s="25">
        <v>18.700000000000003</v>
      </c>
      <c r="AC24" s="25">
        <v>20.900000000000002</v>
      </c>
      <c r="AD24" s="25">
        <v>35.200000000000003</v>
      </c>
      <c r="AE24" s="25">
        <v>17.600000000000001</v>
      </c>
      <c r="AF24" s="25">
        <v>50.6</v>
      </c>
      <c r="AG24" s="25">
        <v>1.1000000000000001</v>
      </c>
      <c r="AH24" s="25">
        <v>22</v>
      </c>
      <c r="AI24" s="25">
        <v>20.900000000000002</v>
      </c>
      <c r="AJ24" s="25">
        <v>9.9</v>
      </c>
      <c r="AK24" s="25">
        <v>22</v>
      </c>
      <c r="AL24" s="25">
        <v>46.2</v>
      </c>
      <c r="AM24" s="25">
        <v>5.5</v>
      </c>
      <c r="AN24" s="25">
        <v>11</v>
      </c>
      <c r="AO24" s="25">
        <v>3.3000000000000003</v>
      </c>
      <c r="AP24" s="25">
        <v>3.3000000000000003</v>
      </c>
      <c r="AQ24" s="25">
        <v>40.700000000000003</v>
      </c>
      <c r="AR24" s="25">
        <v>8.8000000000000007</v>
      </c>
      <c r="AS24" s="25">
        <v>0</v>
      </c>
      <c r="AT24" s="25">
        <v>28.6</v>
      </c>
      <c r="AU24" s="25">
        <v>0</v>
      </c>
      <c r="AV24" s="25">
        <v>48.400000000000006</v>
      </c>
      <c r="AW24" s="25">
        <v>5.5</v>
      </c>
      <c r="AX24" s="25">
        <v>0</v>
      </c>
      <c r="AY24" s="25">
        <v>28.6</v>
      </c>
      <c r="AZ24" s="25">
        <v>4.4000000000000004</v>
      </c>
      <c r="BA24" s="25">
        <v>3.3000000000000003</v>
      </c>
      <c r="BB24" s="25">
        <v>7.7000000000000011</v>
      </c>
      <c r="BC24" s="25">
        <v>6.6000000000000005</v>
      </c>
      <c r="BD24" s="25">
        <v>13.200000000000001</v>
      </c>
      <c r="BE24" s="25">
        <v>16.5</v>
      </c>
      <c r="BF24" s="25">
        <v>16.500000000000128</v>
      </c>
      <c r="BG24" s="25">
        <v>28.6</v>
      </c>
      <c r="BH24" s="25">
        <v>4.4000000000000004</v>
      </c>
      <c r="BI24" s="25">
        <v>9.9</v>
      </c>
      <c r="BJ24" s="25">
        <v>47.300000000000004</v>
      </c>
      <c r="BK24" s="25">
        <v>0</v>
      </c>
      <c r="BL24" s="25">
        <v>0</v>
      </c>
      <c r="BM24" s="25">
        <v>5.5</v>
      </c>
      <c r="BN24" s="25">
        <v>0</v>
      </c>
    </row>
    <row r="25" spans="1:66" x14ac:dyDescent="0.25">
      <c r="A25" s="6">
        <v>44949</v>
      </c>
      <c r="B25" t="s">
        <v>7</v>
      </c>
      <c r="C25">
        <v>23</v>
      </c>
      <c r="D25">
        <f t="shared" si="4"/>
        <v>499.4</v>
      </c>
      <c r="E25">
        <f t="shared" si="0"/>
        <v>207.9</v>
      </c>
      <c r="F25">
        <f t="shared" si="1"/>
        <v>125.4</v>
      </c>
      <c r="G25">
        <f t="shared" si="2"/>
        <v>84.700000000000017</v>
      </c>
      <c r="H25">
        <f t="shared" si="3"/>
        <v>81.400000000000006</v>
      </c>
      <c r="I25">
        <v>0</v>
      </c>
      <c r="J25" s="21">
        <v>0.27500000000000002</v>
      </c>
      <c r="K25" s="21">
        <v>0.55000000000000004</v>
      </c>
      <c r="L25" s="21">
        <v>0.88000000000000012</v>
      </c>
      <c r="M25" s="21">
        <v>0.92400000000000004</v>
      </c>
      <c r="N25" s="21">
        <v>0.90200000000000014</v>
      </c>
      <c r="O25" s="24">
        <v>0.75900000000000012</v>
      </c>
      <c r="P25" s="24">
        <v>0.75900000000000012</v>
      </c>
      <c r="Q25" s="24">
        <v>1.1000000000000001</v>
      </c>
      <c r="R25" s="24">
        <v>0.7370000000000001</v>
      </c>
      <c r="S25" s="24">
        <v>1.0010000000000001</v>
      </c>
      <c r="T25" s="24">
        <v>0.69300000000000006</v>
      </c>
      <c r="U25" s="24">
        <v>1.0780000000000001</v>
      </c>
      <c r="V25" s="24">
        <v>1.0120000000000002</v>
      </c>
      <c r="W25" s="24">
        <v>0.37400000000000005</v>
      </c>
      <c r="X25" s="24">
        <v>0.41800000000000004</v>
      </c>
      <c r="Y25" s="24">
        <v>0.89100000000000013</v>
      </c>
      <c r="Z25" s="24">
        <v>0.29700000000000004</v>
      </c>
      <c r="AA25" s="25">
        <v>3.3000000000000003</v>
      </c>
      <c r="AB25" s="25">
        <v>19.8</v>
      </c>
      <c r="AC25" s="25">
        <v>7.7000000000000011</v>
      </c>
      <c r="AD25" s="25">
        <v>17.600000000000001</v>
      </c>
      <c r="AE25" s="25">
        <v>3.3000000000000003</v>
      </c>
      <c r="AF25" s="25">
        <v>14.3</v>
      </c>
      <c r="AG25" s="25">
        <v>9.9</v>
      </c>
      <c r="AH25" s="25">
        <v>11</v>
      </c>
      <c r="AI25" s="25">
        <v>5.5</v>
      </c>
      <c r="AJ25" s="25">
        <v>33</v>
      </c>
      <c r="AK25" s="25">
        <v>12.100000000000001</v>
      </c>
      <c r="AL25" s="25">
        <v>0</v>
      </c>
      <c r="AM25" s="25">
        <v>0</v>
      </c>
      <c r="AN25" s="25">
        <v>30.800000000000004</v>
      </c>
      <c r="AO25" s="25">
        <v>14.3</v>
      </c>
      <c r="AP25" s="25">
        <v>35.200000000000003</v>
      </c>
      <c r="AQ25" s="25">
        <v>0</v>
      </c>
      <c r="AR25" s="25">
        <v>1.1000000000000001</v>
      </c>
      <c r="AS25" s="25">
        <v>0</v>
      </c>
      <c r="AT25" s="25">
        <v>0</v>
      </c>
      <c r="AU25" s="25">
        <v>0</v>
      </c>
      <c r="AV25" s="25">
        <v>0</v>
      </c>
      <c r="AW25" s="25">
        <v>0</v>
      </c>
      <c r="AX25" s="25">
        <v>0</v>
      </c>
      <c r="AY25" s="25">
        <v>34.1</v>
      </c>
      <c r="AZ25" s="25">
        <v>0</v>
      </c>
      <c r="BA25" s="25">
        <v>7.7000000000000011</v>
      </c>
      <c r="BB25" s="25">
        <v>9.9</v>
      </c>
      <c r="BC25" s="25">
        <v>15.400000000000002</v>
      </c>
      <c r="BD25" s="25">
        <v>17.600000000000001</v>
      </c>
      <c r="BE25" s="25">
        <v>22</v>
      </c>
      <c r="BF25" s="25">
        <v>13.200000000000001</v>
      </c>
      <c r="BG25" s="25">
        <v>12.100000000000001</v>
      </c>
      <c r="BH25" s="25">
        <v>28.6</v>
      </c>
      <c r="BI25" s="25">
        <v>5.5</v>
      </c>
      <c r="BJ25" s="25">
        <v>5.5</v>
      </c>
      <c r="BK25" s="25">
        <v>51.7</v>
      </c>
      <c r="BL25" s="25">
        <v>33</v>
      </c>
      <c r="BM25" s="25">
        <v>24.200000000000003</v>
      </c>
      <c r="BN25" s="25">
        <v>12.100000000000001</v>
      </c>
    </row>
    <row r="26" spans="1:66" x14ac:dyDescent="0.25">
      <c r="A26" s="6">
        <v>44950</v>
      </c>
      <c r="B26" t="s">
        <v>7</v>
      </c>
      <c r="C26">
        <v>24</v>
      </c>
      <c r="D26">
        <f t="shared" si="4"/>
        <v>404.80000000000007</v>
      </c>
      <c r="E26">
        <f t="shared" si="0"/>
        <v>138.60000000000002</v>
      </c>
      <c r="F26">
        <f t="shared" si="1"/>
        <v>56.100000000000009</v>
      </c>
      <c r="G26">
        <f t="shared" si="2"/>
        <v>133.10000000000002</v>
      </c>
      <c r="H26">
        <f t="shared" si="3"/>
        <v>77</v>
      </c>
      <c r="I26">
        <v>0</v>
      </c>
      <c r="J26" s="21">
        <v>0.82500000000000007</v>
      </c>
      <c r="K26" s="21">
        <v>0.74800000000000011</v>
      </c>
      <c r="L26" s="21">
        <v>0.89100000000000013</v>
      </c>
      <c r="M26" s="21">
        <v>0.89100000000000013</v>
      </c>
      <c r="N26" s="21">
        <v>0.9900000000000001</v>
      </c>
      <c r="O26" s="24">
        <v>0.71500000000000008</v>
      </c>
      <c r="P26" s="24">
        <v>0.83600000000000008</v>
      </c>
      <c r="Q26" s="24">
        <v>0.71500000000000008</v>
      </c>
      <c r="R26" s="24">
        <v>0.82500000000000007</v>
      </c>
      <c r="S26" s="24">
        <v>1.056</v>
      </c>
      <c r="T26" s="24">
        <v>0.68200000000000005</v>
      </c>
      <c r="U26" s="24">
        <v>0.78100000000000003</v>
      </c>
      <c r="V26" s="24">
        <v>1.1000000000000001</v>
      </c>
      <c r="W26" s="24">
        <v>1.0230000000000001</v>
      </c>
      <c r="X26" s="24">
        <v>1.0450000000000002</v>
      </c>
      <c r="Y26" s="24">
        <v>0.88000000000000012</v>
      </c>
      <c r="Z26" s="24">
        <v>1.0780000000000001</v>
      </c>
      <c r="AA26" s="25">
        <v>17.600000000000001</v>
      </c>
      <c r="AB26" s="25">
        <v>0</v>
      </c>
      <c r="AC26" s="25">
        <v>0</v>
      </c>
      <c r="AD26" s="25">
        <v>0</v>
      </c>
      <c r="AE26" s="25">
        <v>7.7000000000000011</v>
      </c>
      <c r="AF26" s="25">
        <v>22</v>
      </c>
      <c r="AG26" s="25">
        <v>7.7000000000000011</v>
      </c>
      <c r="AH26" s="25">
        <v>1.1000000000000001</v>
      </c>
      <c r="AI26" s="25">
        <v>0</v>
      </c>
      <c r="AJ26" s="25">
        <v>0</v>
      </c>
      <c r="AK26" s="25">
        <v>11</v>
      </c>
      <c r="AL26" s="25">
        <v>0</v>
      </c>
      <c r="AM26" s="25">
        <v>33</v>
      </c>
      <c r="AN26" s="25">
        <v>23.1</v>
      </c>
      <c r="AO26" s="25">
        <v>4.4000000000000004</v>
      </c>
      <c r="AP26" s="25">
        <v>0</v>
      </c>
      <c r="AQ26" s="25">
        <v>3.3000000000000003</v>
      </c>
      <c r="AR26" s="25">
        <v>0</v>
      </c>
      <c r="AS26" s="25">
        <v>13.200000000000001</v>
      </c>
      <c r="AT26" s="25">
        <v>0</v>
      </c>
      <c r="AU26" s="25">
        <v>37.400000000000006</v>
      </c>
      <c r="AV26" s="25">
        <v>49.500000000000007</v>
      </c>
      <c r="AW26" s="25">
        <v>9.9</v>
      </c>
      <c r="AX26" s="25">
        <v>5.5</v>
      </c>
      <c r="AY26" s="25">
        <v>7.7000000000000011</v>
      </c>
      <c r="AZ26" s="25">
        <v>3.3000000000000003</v>
      </c>
      <c r="BA26" s="25">
        <v>0</v>
      </c>
      <c r="BB26" s="25">
        <v>3.3000000000000003</v>
      </c>
      <c r="BC26" s="25">
        <v>2.2000000000000002</v>
      </c>
      <c r="BD26" s="25">
        <v>14.3</v>
      </c>
      <c r="BE26" s="25">
        <v>14.3</v>
      </c>
      <c r="BF26" s="25">
        <v>0</v>
      </c>
      <c r="BG26" s="25">
        <v>30.800000000000004</v>
      </c>
      <c r="BH26" s="25">
        <v>15.400000000000002</v>
      </c>
      <c r="BI26" s="25">
        <v>23.1</v>
      </c>
      <c r="BJ26" s="25">
        <v>0</v>
      </c>
      <c r="BK26" s="25">
        <v>0</v>
      </c>
      <c r="BL26" s="25">
        <v>27.500000000000004</v>
      </c>
      <c r="BM26" s="25">
        <v>0</v>
      </c>
      <c r="BN26" s="25">
        <v>27.500000000000004</v>
      </c>
    </row>
    <row r="27" spans="1:66" x14ac:dyDescent="0.25">
      <c r="A27" s="6">
        <v>44951</v>
      </c>
      <c r="B27" t="s">
        <v>7</v>
      </c>
      <c r="C27">
        <v>25</v>
      </c>
      <c r="D27">
        <f t="shared" si="4"/>
        <v>575.29999999999995</v>
      </c>
      <c r="E27">
        <f t="shared" si="0"/>
        <v>107.79999999999998</v>
      </c>
      <c r="F27">
        <f t="shared" si="1"/>
        <v>151.80000000000001</v>
      </c>
      <c r="G27">
        <f t="shared" si="2"/>
        <v>146.30000000000001</v>
      </c>
      <c r="H27">
        <f t="shared" si="3"/>
        <v>169.39999999999998</v>
      </c>
      <c r="I27">
        <v>0</v>
      </c>
      <c r="J27" s="21">
        <v>0.47300000000000003</v>
      </c>
      <c r="K27" s="21">
        <v>0.96800000000000008</v>
      </c>
      <c r="L27" s="21">
        <v>0.79200000000000004</v>
      </c>
      <c r="M27" s="21">
        <v>0.72600000000000009</v>
      </c>
      <c r="N27" s="21">
        <v>1.0010000000000001</v>
      </c>
      <c r="O27" s="24">
        <v>1.056</v>
      </c>
      <c r="P27" s="24">
        <v>0.7370000000000001</v>
      </c>
      <c r="Q27" s="24">
        <v>0.80300000000000005</v>
      </c>
      <c r="R27" s="24">
        <v>0.68200000000000005</v>
      </c>
      <c r="S27" s="24">
        <v>1.0120000000000002</v>
      </c>
      <c r="T27" s="24">
        <v>0.63800000000000001</v>
      </c>
      <c r="U27" s="24">
        <v>0.86900000000000011</v>
      </c>
      <c r="V27" s="24">
        <v>0.29700000000000004</v>
      </c>
      <c r="W27" s="24">
        <v>1.0230000000000001</v>
      </c>
      <c r="X27" s="24">
        <v>0.90200000000000014</v>
      </c>
      <c r="Y27" s="24">
        <v>0.97900000000000009</v>
      </c>
      <c r="Z27" s="24">
        <v>1.089</v>
      </c>
      <c r="AA27" s="25">
        <v>18.700000000000003</v>
      </c>
      <c r="AB27" s="25">
        <v>27.500000000000004</v>
      </c>
      <c r="AC27" s="25">
        <v>0</v>
      </c>
      <c r="AD27" s="25">
        <v>23.1</v>
      </c>
      <c r="AE27" s="25">
        <v>3.3000000000000003</v>
      </c>
      <c r="AF27" s="25">
        <v>42.900000000000006</v>
      </c>
      <c r="AG27" s="25">
        <v>0</v>
      </c>
      <c r="AH27" s="25">
        <v>5.5</v>
      </c>
      <c r="AI27" s="25">
        <v>30.800000000000004</v>
      </c>
      <c r="AJ27" s="25">
        <v>0</v>
      </c>
      <c r="AK27" s="25">
        <v>0</v>
      </c>
      <c r="AL27" s="25">
        <v>0</v>
      </c>
      <c r="AM27" s="25">
        <v>8.8000000000000007</v>
      </c>
      <c r="AN27" s="25">
        <v>0</v>
      </c>
      <c r="AO27" s="25">
        <v>24.200000000000003</v>
      </c>
      <c r="AP27" s="25">
        <v>33</v>
      </c>
      <c r="AQ27" s="25">
        <v>23.1</v>
      </c>
      <c r="AR27" s="25">
        <v>35.200000000000003</v>
      </c>
      <c r="AS27" s="25">
        <v>4.4000000000000004</v>
      </c>
      <c r="AT27" s="25">
        <v>40.700000000000003</v>
      </c>
      <c r="AU27" s="25">
        <v>34.1</v>
      </c>
      <c r="AV27" s="25">
        <v>8.8000000000000007</v>
      </c>
      <c r="AW27" s="25">
        <v>9.9</v>
      </c>
      <c r="AX27" s="25">
        <v>6.6000000000000005</v>
      </c>
      <c r="AY27" s="25">
        <v>30.800000000000004</v>
      </c>
      <c r="AZ27" s="25">
        <v>0</v>
      </c>
      <c r="BA27" s="25">
        <v>14.3</v>
      </c>
      <c r="BB27" s="25">
        <v>4.4000000000000004</v>
      </c>
      <c r="BC27" s="25">
        <v>0</v>
      </c>
      <c r="BD27" s="25">
        <v>37.400000000000006</v>
      </c>
      <c r="BE27" s="25">
        <v>11</v>
      </c>
      <c r="BF27" s="25">
        <v>19.8</v>
      </c>
      <c r="BG27" s="25">
        <v>0</v>
      </c>
      <c r="BH27" s="25">
        <v>33</v>
      </c>
      <c r="BI27" s="25">
        <v>19.8</v>
      </c>
      <c r="BJ27" s="25">
        <v>0</v>
      </c>
      <c r="BK27" s="25">
        <v>0</v>
      </c>
      <c r="BL27" s="25">
        <v>6.6000000000000005</v>
      </c>
      <c r="BM27" s="25">
        <v>0</v>
      </c>
      <c r="BN27" s="25">
        <v>17.600000000000001</v>
      </c>
    </row>
    <row r="28" spans="1:66" x14ac:dyDescent="0.25">
      <c r="A28" s="6">
        <v>44952</v>
      </c>
      <c r="B28" t="s">
        <v>7</v>
      </c>
      <c r="C28">
        <v>26</v>
      </c>
      <c r="D28">
        <f t="shared" si="4"/>
        <v>569.80000000000007</v>
      </c>
      <c r="E28">
        <f t="shared" si="0"/>
        <v>83.600000000000009</v>
      </c>
      <c r="F28">
        <f t="shared" si="1"/>
        <v>228.8</v>
      </c>
      <c r="G28">
        <f t="shared" si="2"/>
        <v>117.70000000000002</v>
      </c>
      <c r="H28">
        <f t="shared" si="3"/>
        <v>139.70000000000002</v>
      </c>
      <c r="I28">
        <v>0</v>
      </c>
      <c r="J28" s="21">
        <v>0.33</v>
      </c>
      <c r="K28" s="21">
        <v>0.88000000000000012</v>
      </c>
      <c r="L28" s="21">
        <v>1.089</v>
      </c>
      <c r="M28" s="21">
        <v>0.6160000000000001</v>
      </c>
      <c r="N28" s="21">
        <v>0.47300000000000003</v>
      </c>
      <c r="O28" s="24">
        <v>0.88000000000000012</v>
      </c>
      <c r="P28" s="24">
        <v>1.1000000000000001</v>
      </c>
      <c r="Q28" s="24">
        <v>1.0340000000000003</v>
      </c>
      <c r="R28" s="24">
        <v>0.97900000000000009</v>
      </c>
      <c r="S28" s="24">
        <v>0.82500000000000007</v>
      </c>
      <c r="T28" s="24">
        <v>0.72600000000000009</v>
      </c>
      <c r="U28" s="24">
        <v>0.49500000000000005</v>
      </c>
      <c r="V28" s="24">
        <v>1.0669999999999999</v>
      </c>
      <c r="W28" s="24">
        <v>0.9900000000000001</v>
      </c>
      <c r="X28" s="24">
        <v>0.77000000000000013</v>
      </c>
      <c r="Y28" s="24">
        <v>1.0450000000000002</v>
      </c>
      <c r="Z28" s="24">
        <v>0.67100000000000004</v>
      </c>
      <c r="AA28" s="25">
        <v>42.900000000000006</v>
      </c>
      <c r="AB28" s="25">
        <v>0</v>
      </c>
      <c r="AC28" s="25">
        <v>4.4000000000000004</v>
      </c>
      <c r="AD28" s="25">
        <v>25.3</v>
      </c>
      <c r="AE28" s="25">
        <v>55.000000000000007</v>
      </c>
      <c r="AF28" s="25">
        <v>18.700000000000003</v>
      </c>
      <c r="AG28" s="25">
        <v>28.6</v>
      </c>
      <c r="AH28" s="25">
        <v>6.6000000000000005</v>
      </c>
      <c r="AI28" s="25">
        <v>30.800000000000004</v>
      </c>
      <c r="AJ28" s="25">
        <v>16.5</v>
      </c>
      <c r="AK28" s="25">
        <v>0</v>
      </c>
      <c r="AL28" s="25">
        <v>0</v>
      </c>
      <c r="AM28" s="25">
        <v>24.200000000000003</v>
      </c>
      <c r="AN28" s="25">
        <v>23.1</v>
      </c>
      <c r="AO28" s="25">
        <v>11</v>
      </c>
      <c r="AP28" s="25">
        <v>23.1</v>
      </c>
      <c r="AQ28" s="25">
        <v>38.5</v>
      </c>
      <c r="AR28" s="25">
        <v>0</v>
      </c>
      <c r="AS28" s="25">
        <v>0</v>
      </c>
      <c r="AT28" s="25">
        <v>19.8</v>
      </c>
      <c r="AU28" s="25">
        <v>13.200000000000001</v>
      </c>
      <c r="AV28" s="25">
        <v>34.1</v>
      </c>
      <c r="AW28" s="25">
        <v>0</v>
      </c>
      <c r="AX28" s="25">
        <v>0</v>
      </c>
      <c r="AY28" s="25">
        <v>2.2000000000000002</v>
      </c>
      <c r="AZ28" s="25">
        <v>0</v>
      </c>
      <c r="BA28" s="25">
        <v>36.300000000000004</v>
      </c>
      <c r="BB28" s="25">
        <v>2.2000000000000002</v>
      </c>
      <c r="BC28" s="25">
        <v>28.6</v>
      </c>
      <c r="BD28" s="25">
        <v>1.1000000000000001</v>
      </c>
      <c r="BE28" s="25">
        <v>0</v>
      </c>
      <c r="BF28" s="25">
        <v>13.200000000000001</v>
      </c>
      <c r="BG28" s="25">
        <v>7.7000000000000011</v>
      </c>
      <c r="BH28" s="25">
        <v>0</v>
      </c>
      <c r="BI28" s="25">
        <v>0</v>
      </c>
      <c r="BJ28" s="25">
        <v>15.400000000000002</v>
      </c>
      <c r="BK28" s="25">
        <v>6.6000000000000005</v>
      </c>
      <c r="BL28" s="25">
        <v>14.3</v>
      </c>
      <c r="BM28" s="25">
        <v>0</v>
      </c>
      <c r="BN28" s="25">
        <v>26.400000000000002</v>
      </c>
    </row>
    <row r="29" spans="1:66" x14ac:dyDescent="0.25">
      <c r="A29" s="6">
        <v>44953</v>
      </c>
      <c r="B29" t="s">
        <v>7</v>
      </c>
      <c r="C29">
        <v>27</v>
      </c>
      <c r="D29">
        <f t="shared" si="4"/>
        <v>422.4</v>
      </c>
      <c r="E29">
        <f t="shared" si="0"/>
        <v>121.00000000000001</v>
      </c>
      <c r="F29">
        <f t="shared" si="1"/>
        <v>145.19999999999999</v>
      </c>
      <c r="G29">
        <f t="shared" si="2"/>
        <v>46.20000000000001</v>
      </c>
      <c r="H29">
        <f t="shared" si="3"/>
        <v>110</v>
      </c>
      <c r="I29">
        <v>0</v>
      </c>
      <c r="J29" s="21">
        <v>0.72600000000000009</v>
      </c>
      <c r="K29" s="21">
        <v>0.6160000000000001</v>
      </c>
      <c r="L29" s="21">
        <v>0.70400000000000007</v>
      </c>
      <c r="M29" s="21">
        <v>0.94600000000000006</v>
      </c>
      <c r="N29" s="21">
        <v>1.089</v>
      </c>
      <c r="O29" s="24">
        <v>0.7370000000000001</v>
      </c>
      <c r="P29" s="24">
        <v>0.66</v>
      </c>
      <c r="Q29" s="24">
        <v>0.62700000000000011</v>
      </c>
      <c r="R29" s="24">
        <v>0.75900000000000012</v>
      </c>
      <c r="S29" s="24">
        <v>0.51700000000000013</v>
      </c>
      <c r="T29" s="24">
        <v>1.089</v>
      </c>
      <c r="U29" s="24">
        <v>0.89100000000000013</v>
      </c>
      <c r="V29" s="24">
        <v>1.1000000000000001</v>
      </c>
      <c r="W29" s="24">
        <v>1.0669999999999999</v>
      </c>
      <c r="X29" s="24">
        <v>1.1000000000000001</v>
      </c>
      <c r="Y29" s="24">
        <v>0.77000000000000013</v>
      </c>
      <c r="Z29" s="24">
        <v>0.62700000000000011</v>
      </c>
      <c r="AA29" s="25">
        <v>2.2000000000000002</v>
      </c>
      <c r="AB29" s="25">
        <v>14.3</v>
      </c>
      <c r="AC29" s="25">
        <v>5.5</v>
      </c>
      <c r="AD29" s="25">
        <v>8.8000000000000007</v>
      </c>
      <c r="AE29" s="25">
        <v>6.6000000000000005</v>
      </c>
      <c r="AF29" s="25">
        <v>57.2</v>
      </c>
      <c r="AG29" s="25">
        <v>20.900000000000002</v>
      </c>
      <c r="AH29" s="25">
        <v>6.6000000000000005</v>
      </c>
      <c r="AI29" s="25">
        <v>23.1</v>
      </c>
      <c r="AJ29" s="25">
        <v>0</v>
      </c>
      <c r="AK29" s="25">
        <v>8.8000000000000007</v>
      </c>
      <c r="AL29" s="25">
        <v>0</v>
      </c>
      <c r="AM29" s="25">
        <v>0</v>
      </c>
      <c r="AN29" s="25">
        <v>0</v>
      </c>
      <c r="AO29" s="25">
        <v>11</v>
      </c>
      <c r="AP29" s="25">
        <v>15.400000000000002</v>
      </c>
      <c r="AQ29" s="25">
        <v>11</v>
      </c>
      <c r="AR29" s="25">
        <v>19.8</v>
      </c>
      <c r="AS29" s="25">
        <v>2.2000000000000002</v>
      </c>
      <c r="AT29" s="25">
        <v>50.6</v>
      </c>
      <c r="AU29" s="25">
        <v>0</v>
      </c>
      <c r="AV29" s="25">
        <v>8.8000000000000007</v>
      </c>
      <c r="AW29" s="25">
        <v>6.6000000000000005</v>
      </c>
      <c r="AX29" s="25">
        <v>0</v>
      </c>
      <c r="AY29" s="25">
        <v>0</v>
      </c>
      <c r="AZ29" s="25">
        <v>9.9</v>
      </c>
      <c r="BA29" s="25">
        <v>0</v>
      </c>
      <c r="BB29" s="25">
        <v>6.6000000000000005</v>
      </c>
      <c r="BC29" s="25">
        <v>1.1000000000000001</v>
      </c>
      <c r="BD29" s="25">
        <v>13.200000000000001</v>
      </c>
      <c r="BE29" s="25">
        <v>45.1</v>
      </c>
      <c r="BF29" s="25">
        <v>2.2000000000000002</v>
      </c>
      <c r="BG29" s="25">
        <v>18.700000000000003</v>
      </c>
      <c r="BH29" s="25">
        <v>4.4000000000000004</v>
      </c>
      <c r="BI29" s="25">
        <v>0</v>
      </c>
      <c r="BJ29" s="25">
        <v>0</v>
      </c>
      <c r="BK29" s="25">
        <v>0</v>
      </c>
      <c r="BL29" s="25">
        <v>4.4000000000000004</v>
      </c>
      <c r="BM29" s="25">
        <v>18.700000000000003</v>
      </c>
      <c r="BN29" s="25">
        <v>27.500000000000004</v>
      </c>
    </row>
    <row r="30" spans="1:66" x14ac:dyDescent="0.25">
      <c r="A30" s="6">
        <v>44954</v>
      </c>
      <c r="B30" t="s">
        <v>7</v>
      </c>
      <c r="C30">
        <v>28</v>
      </c>
      <c r="D30">
        <f t="shared" si="4"/>
        <v>660</v>
      </c>
      <c r="E30">
        <f t="shared" si="0"/>
        <v>129.80000000000001</v>
      </c>
      <c r="F30">
        <f t="shared" si="1"/>
        <v>148.5</v>
      </c>
      <c r="G30">
        <f t="shared" si="2"/>
        <v>156.19999999999999</v>
      </c>
      <c r="H30">
        <f t="shared" si="3"/>
        <v>225.50000000000006</v>
      </c>
      <c r="I30">
        <v>0</v>
      </c>
      <c r="J30" s="21">
        <v>1.0669999999999999</v>
      </c>
      <c r="K30" s="21">
        <v>0.6160000000000001</v>
      </c>
      <c r="L30" s="21">
        <v>0.88000000000000012</v>
      </c>
      <c r="M30" s="21">
        <v>1.0780000000000001</v>
      </c>
      <c r="N30" s="21">
        <v>1.056</v>
      </c>
      <c r="O30" s="24">
        <v>0.75900000000000012</v>
      </c>
      <c r="P30" s="24">
        <v>0.45100000000000007</v>
      </c>
      <c r="Q30" s="24">
        <v>1.0450000000000002</v>
      </c>
      <c r="R30" s="24">
        <v>0.78100000000000003</v>
      </c>
      <c r="S30" s="24">
        <v>0.79200000000000004</v>
      </c>
      <c r="T30" s="24">
        <v>1.056</v>
      </c>
      <c r="U30" s="24">
        <v>1.0010000000000001</v>
      </c>
      <c r="V30" s="24">
        <v>1.056</v>
      </c>
      <c r="W30" s="24">
        <v>0.77000000000000013</v>
      </c>
      <c r="X30" s="24">
        <v>0.91300000000000014</v>
      </c>
      <c r="Y30" s="24">
        <v>0.33</v>
      </c>
      <c r="Z30" s="24">
        <v>1.0669999999999999</v>
      </c>
      <c r="AA30" s="25">
        <v>0</v>
      </c>
      <c r="AB30" s="25">
        <v>0</v>
      </c>
      <c r="AC30" s="25">
        <v>0</v>
      </c>
      <c r="AD30" s="25">
        <v>7.7000000000000011</v>
      </c>
      <c r="AE30" s="25">
        <v>7.7000000000000011</v>
      </c>
      <c r="AF30" s="25">
        <v>17.600000000000001</v>
      </c>
      <c r="AG30" s="25">
        <v>18.700000000000003</v>
      </c>
      <c r="AH30" s="25">
        <v>28.6</v>
      </c>
      <c r="AI30" s="25">
        <v>35.200000000000003</v>
      </c>
      <c r="AJ30" s="25">
        <v>33</v>
      </c>
      <c r="AK30" s="25">
        <v>2.2000000000000002</v>
      </c>
      <c r="AL30" s="25">
        <v>1.1000000000000001</v>
      </c>
      <c r="AM30" s="25">
        <v>25.3</v>
      </c>
      <c r="AN30" s="25">
        <v>40.700000000000003</v>
      </c>
      <c r="AO30" s="25">
        <v>9.9</v>
      </c>
      <c r="AP30" s="25">
        <v>14.300000000000033</v>
      </c>
      <c r="AQ30" s="25">
        <v>41.800000000000004</v>
      </c>
      <c r="AR30" s="25">
        <v>19.8</v>
      </c>
      <c r="AS30" s="25">
        <v>33</v>
      </c>
      <c r="AT30" s="25">
        <v>39.6</v>
      </c>
      <c r="AU30" s="25">
        <v>47.300000000000004</v>
      </c>
      <c r="AV30" s="25">
        <v>8.8000000000000007</v>
      </c>
      <c r="AW30" s="25">
        <v>9.9</v>
      </c>
      <c r="AX30" s="25">
        <v>0</v>
      </c>
      <c r="AY30" s="25">
        <v>8.8000000000000007</v>
      </c>
      <c r="AZ30" s="25">
        <v>40.700000000000003</v>
      </c>
      <c r="BA30" s="25">
        <v>1.1000000000000001</v>
      </c>
      <c r="BB30" s="25">
        <v>15.400000000000002</v>
      </c>
      <c r="BC30" s="25">
        <v>24.200000000000003</v>
      </c>
      <c r="BD30" s="25">
        <v>0</v>
      </c>
      <c r="BE30" s="25">
        <v>16.5</v>
      </c>
      <c r="BF30" s="25">
        <v>11</v>
      </c>
      <c r="BG30" s="25">
        <v>0</v>
      </c>
      <c r="BH30" s="25">
        <v>20.900000000000002</v>
      </c>
      <c r="BI30" s="25">
        <v>0</v>
      </c>
      <c r="BJ30" s="25">
        <v>34.1</v>
      </c>
      <c r="BK30" s="25">
        <v>24.200000000000003</v>
      </c>
      <c r="BL30" s="25">
        <v>0</v>
      </c>
      <c r="BM30" s="25">
        <v>8.8000000000000007</v>
      </c>
      <c r="BN30" s="25">
        <v>14.3</v>
      </c>
    </row>
    <row r="31" spans="1:66" x14ac:dyDescent="0.25">
      <c r="A31" s="6">
        <v>44955</v>
      </c>
      <c r="B31" t="s">
        <v>7</v>
      </c>
      <c r="C31">
        <v>29</v>
      </c>
      <c r="D31">
        <f t="shared" si="4"/>
        <v>674.30000000000018</v>
      </c>
      <c r="E31">
        <f t="shared" si="0"/>
        <v>176.00000000000003</v>
      </c>
      <c r="F31">
        <f t="shared" si="1"/>
        <v>201.30000000000004</v>
      </c>
      <c r="G31">
        <f t="shared" si="2"/>
        <v>156.19999999999999</v>
      </c>
      <c r="H31">
        <f t="shared" si="3"/>
        <v>140.80000000000013</v>
      </c>
      <c r="I31">
        <v>0</v>
      </c>
      <c r="J31" s="21">
        <v>0.72600000000000009</v>
      </c>
      <c r="K31" s="21">
        <v>1.089</v>
      </c>
      <c r="L31" s="21">
        <v>0.88000000000000012</v>
      </c>
      <c r="M31" s="21">
        <v>0.97900000000000009</v>
      </c>
      <c r="N31" s="21">
        <v>1.056</v>
      </c>
      <c r="O31" s="24">
        <v>0.82500000000000007</v>
      </c>
      <c r="P31" s="24">
        <v>1.0340000000000003</v>
      </c>
      <c r="Q31" s="24">
        <v>0.81400000000000006</v>
      </c>
      <c r="R31" s="24">
        <v>0.44000000000000006</v>
      </c>
      <c r="S31" s="24">
        <v>0.72600000000000009</v>
      </c>
      <c r="T31" s="24">
        <v>1.1000000000000001</v>
      </c>
      <c r="U31" s="24">
        <v>0.52800000000000002</v>
      </c>
      <c r="V31" s="24">
        <v>0.44000000000000006</v>
      </c>
      <c r="W31" s="24">
        <v>0.95700000000000007</v>
      </c>
      <c r="X31" s="24">
        <v>0.49500000000000005</v>
      </c>
      <c r="Y31" s="24">
        <v>0.48400000000000004</v>
      </c>
      <c r="Z31" s="24">
        <v>0.97900000000000009</v>
      </c>
      <c r="AA31" s="25">
        <v>25.3</v>
      </c>
      <c r="AB31" s="25">
        <v>0</v>
      </c>
      <c r="AC31" s="25">
        <v>35.200000000000003</v>
      </c>
      <c r="AD31" s="25">
        <v>61.600000000000009</v>
      </c>
      <c r="AE31" s="25">
        <v>5.5</v>
      </c>
      <c r="AF31" s="25">
        <v>34.1</v>
      </c>
      <c r="AG31" s="25">
        <v>8.8000000000000007</v>
      </c>
      <c r="AH31" s="25">
        <v>14.3</v>
      </c>
      <c r="AI31" s="25">
        <v>6.6000000000000005</v>
      </c>
      <c r="AJ31" s="25">
        <v>9.9</v>
      </c>
      <c r="AK31" s="25">
        <v>12.100000000000001</v>
      </c>
      <c r="AL31" s="25">
        <v>1.1000000000001251</v>
      </c>
      <c r="AM31" s="25">
        <v>15.400000000000002</v>
      </c>
      <c r="AN31" s="25">
        <v>28.6</v>
      </c>
      <c r="AO31" s="25">
        <v>0</v>
      </c>
      <c r="AP31" s="25">
        <v>7.7000000000000011</v>
      </c>
      <c r="AQ31" s="25">
        <v>0</v>
      </c>
      <c r="AR31" s="25">
        <v>37.400000000000006</v>
      </c>
      <c r="AS31" s="25">
        <v>42.900000000000006</v>
      </c>
      <c r="AT31" s="25">
        <v>7.7000000000000011</v>
      </c>
      <c r="AU31" s="25">
        <v>39.6</v>
      </c>
      <c r="AV31" s="25">
        <v>5.5</v>
      </c>
      <c r="AW31" s="25">
        <v>0</v>
      </c>
      <c r="AX31" s="25">
        <v>3.3000000000000003</v>
      </c>
      <c r="AY31" s="25">
        <v>34.1</v>
      </c>
      <c r="AZ31" s="25">
        <v>44</v>
      </c>
      <c r="BA31" s="25">
        <v>23.1</v>
      </c>
      <c r="BB31" s="25">
        <v>4.4000000000000004</v>
      </c>
      <c r="BC31" s="25">
        <v>2.2000000000000002</v>
      </c>
      <c r="BD31" s="25">
        <v>0</v>
      </c>
      <c r="BE31" s="25">
        <v>15.400000000000002</v>
      </c>
      <c r="BF31" s="25">
        <v>11</v>
      </c>
      <c r="BG31" s="25">
        <v>29.700000000000003</v>
      </c>
      <c r="BH31" s="25">
        <v>13.200000000000001</v>
      </c>
      <c r="BI31" s="25">
        <v>18.700000000000003</v>
      </c>
      <c r="BJ31" s="25">
        <v>20.900000000000002</v>
      </c>
      <c r="BK31" s="25">
        <v>14.3</v>
      </c>
      <c r="BL31" s="25">
        <v>35.200000000000003</v>
      </c>
      <c r="BM31" s="25">
        <v>0</v>
      </c>
      <c r="BN31" s="25">
        <v>17.600000000000001</v>
      </c>
    </row>
    <row r="32" spans="1:66" x14ac:dyDescent="0.25">
      <c r="A32" s="6">
        <v>44956</v>
      </c>
      <c r="B32" t="s">
        <v>7</v>
      </c>
      <c r="C32">
        <v>30</v>
      </c>
      <c r="D32">
        <f t="shared" si="4"/>
        <v>528</v>
      </c>
      <c r="E32">
        <f t="shared" si="0"/>
        <v>130.9</v>
      </c>
      <c r="F32">
        <f t="shared" si="1"/>
        <v>172.70000000000002</v>
      </c>
      <c r="G32">
        <f t="shared" si="2"/>
        <v>156.19999999999999</v>
      </c>
      <c r="H32">
        <f t="shared" si="3"/>
        <v>68.200000000000017</v>
      </c>
      <c r="I32">
        <v>0</v>
      </c>
      <c r="J32" s="21">
        <v>0.84700000000000009</v>
      </c>
      <c r="K32" s="21">
        <v>0.6160000000000001</v>
      </c>
      <c r="L32" s="21">
        <v>0.80300000000000005</v>
      </c>
      <c r="M32" s="21">
        <v>1.0340000000000003</v>
      </c>
      <c r="N32" s="21">
        <v>1.0340000000000003</v>
      </c>
      <c r="O32" s="24">
        <v>0.37400000000000005</v>
      </c>
      <c r="P32" s="24">
        <v>1.0230000000000001</v>
      </c>
      <c r="Q32" s="24">
        <v>0.80300000000000005</v>
      </c>
      <c r="R32" s="24">
        <v>0.6160000000000001</v>
      </c>
      <c r="S32" s="24">
        <v>1.0340000000000003</v>
      </c>
      <c r="T32" s="24">
        <v>0.74800000000000011</v>
      </c>
      <c r="U32" s="24">
        <v>0.9900000000000001</v>
      </c>
      <c r="V32" s="24">
        <v>0.93500000000000005</v>
      </c>
      <c r="W32" s="24">
        <v>0.49500000000000005</v>
      </c>
      <c r="X32" s="24">
        <v>1.0120000000000002</v>
      </c>
      <c r="Y32" s="24">
        <v>0.68200000000000005</v>
      </c>
      <c r="Z32" s="24">
        <v>0.83600000000000008</v>
      </c>
      <c r="AA32" s="25">
        <v>23.1</v>
      </c>
      <c r="AB32" s="25">
        <v>16.5</v>
      </c>
      <c r="AC32" s="25">
        <v>2.2000000000000002</v>
      </c>
      <c r="AD32" s="25">
        <v>8.8000000000000007</v>
      </c>
      <c r="AE32" s="25">
        <v>0</v>
      </c>
      <c r="AF32" s="25">
        <v>39.6</v>
      </c>
      <c r="AG32" s="25">
        <v>8.8000000000000007</v>
      </c>
      <c r="AH32" s="25">
        <v>27.500000000000004</v>
      </c>
      <c r="AI32" s="25">
        <v>26.400000000000002</v>
      </c>
      <c r="AJ32" s="25">
        <v>19.8</v>
      </c>
      <c r="AK32" s="25">
        <v>8.8000000000000007</v>
      </c>
      <c r="AL32" s="25">
        <v>15.400000000000002</v>
      </c>
      <c r="AM32" s="25">
        <v>12.100000000000001</v>
      </c>
      <c r="AN32" s="25">
        <v>0</v>
      </c>
      <c r="AO32" s="25">
        <v>17.600000000000001</v>
      </c>
      <c r="AP32" s="25">
        <v>11</v>
      </c>
      <c r="AQ32" s="25">
        <v>0</v>
      </c>
      <c r="AR32" s="25">
        <v>12.100000000000001</v>
      </c>
      <c r="AS32" s="25">
        <v>0</v>
      </c>
      <c r="AT32" s="25">
        <v>0</v>
      </c>
      <c r="AU32" s="25">
        <v>0</v>
      </c>
      <c r="AV32" s="25">
        <v>0</v>
      </c>
      <c r="AW32" s="25">
        <v>29.700000000000003</v>
      </c>
      <c r="AX32" s="25">
        <v>38.5</v>
      </c>
      <c r="AY32" s="25">
        <v>11</v>
      </c>
      <c r="AZ32" s="25">
        <v>0</v>
      </c>
      <c r="BA32" s="25">
        <v>20.900000000000002</v>
      </c>
      <c r="BB32" s="25">
        <v>37.400000000000006</v>
      </c>
      <c r="BC32" s="25">
        <v>0</v>
      </c>
      <c r="BD32" s="25">
        <v>18.700000000000003</v>
      </c>
      <c r="BE32" s="25">
        <v>41.800000000000004</v>
      </c>
      <c r="BF32" s="25">
        <v>17.600000000000001</v>
      </c>
      <c r="BG32" s="25">
        <v>0</v>
      </c>
      <c r="BH32" s="25">
        <v>1.1000000000000001</v>
      </c>
      <c r="BI32" s="25">
        <v>5.5</v>
      </c>
      <c r="BJ32" s="25">
        <v>0</v>
      </c>
      <c r="BK32" s="25">
        <v>35.200000000000003</v>
      </c>
      <c r="BL32" s="25">
        <v>12.100000000000001</v>
      </c>
      <c r="BM32" s="25">
        <v>0</v>
      </c>
      <c r="BN32" s="25">
        <v>17.600000000000001</v>
      </c>
    </row>
    <row r="33" spans="1:66" x14ac:dyDescent="0.25">
      <c r="A33" s="6">
        <v>44957</v>
      </c>
      <c r="B33" t="s">
        <v>7</v>
      </c>
      <c r="C33">
        <v>31</v>
      </c>
      <c r="D33">
        <f t="shared" si="4"/>
        <v>430.1</v>
      </c>
      <c r="E33">
        <f t="shared" si="0"/>
        <v>101.2</v>
      </c>
      <c r="F33">
        <f t="shared" si="1"/>
        <v>129.80000000000001</v>
      </c>
      <c r="G33">
        <f t="shared" si="2"/>
        <v>110</v>
      </c>
      <c r="H33">
        <f t="shared" si="3"/>
        <v>89.100000000000009</v>
      </c>
      <c r="I33">
        <v>0</v>
      </c>
      <c r="J33" s="21">
        <v>0.9900000000000001</v>
      </c>
      <c r="K33" s="21">
        <v>1.0230000000000001</v>
      </c>
      <c r="L33" s="21">
        <v>1.0340000000000003</v>
      </c>
      <c r="M33" s="21">
        <v>0.72600000000000009</v>
      </c>
      <c r="N33" s="21">
        <v>0.88000000000000012</v>
      </c>
      <c r="O33" s="24">
        <v>0.66</v>
      </c>
      <c r="P33" s="24">
        <v>0.79200000000000004</v>
      </c>
      <c r="Q33" s="24">
        <v>0.72600000000000009</v>
      </c>
      <c r="R33" s="24">
        <v>1.0230000000000001</v>
      </c>
      <c r="S33" s="24">
        <v>0.97900000000000009</v>
      </c>
      <c r="T33" s="24">
        <v>0.63800000000000001</v>
      </c>
      <c r="U33" s="24">
        <v>0.81400000000000006</v>
      </c>
      <c r="V33" s="24">
        <v>0.60500000000000009</v>
      </c>
      <c r="W33" s="24">
        <v>1.0780000000000001</v>
      </c>
      <c r="X33" s="24">
        <v>1.0450000000000002</v>
      </c>
      <c r="Y33" s="24">
        <v>1.089</v>
      </c>
      <c r="Z33" s="24">
        <v>0.62700000000000011</v>
      </c>
      <c r="AA33" s="25">
        <v>0</v>
      </c>
      <c r="AB33" s="25">
        <v>33</v>
      </c>
      <c r="AC33" s="25">
        <v>5.5</v>
      </c>
      <c r="AD33" s="25">
        <v>15.400000000000002</v>
      </c>
      <c r="AE33" s="25">
        <v>16.5</v>
      </c>
      <c r="AF33" s="25">
        <v>5.5</v>
      </c>
      <c r="AG33" s="25">
        <v>38.5</v>
      </c>
      <c r="AH33" s="25">
        <v>0</v>
      </c>
      <c r="AI33" s="25">
        <v>1.1000000000000001</v>
      </c>
      <c r="AJ33" s="25">
        <v>14.3</v>
      </c>
      <c r="AK33" s="25">
        <v>3.3000000000000003</v>
      </c>
      <c r="AL33" s="25">
        <v>28.6</v>
      </c>
      <c r="AM33" s="25">
        <v>5.5</v>
      </c>
      <c r="AN33" s="25">
        <v>0</v>
      </c>
      <c r="AO33" s="25">
        <v>12.100000000000001</v>
      </c>
      <c r="AP33" s="25">
        <v>4.4000000000000004</v>
      </c>
      <c r="AQ33" s="25">
        <v>12.100000000000001</v>
      </c>
      <c r="AR33" s="25">
        <v>17.600000000000001</v>
      </c>
      <c r="AS33" s="25">
        <v>8.8000000000000007</v>
      </c>
      <c r="AT33" s="25">
        <v>0</v>
      </c>
      <c r="AU33" s="25">
        <v>4.4000000000000004</v>
      </c>
      <c r="AV33" s="25">
        <v>18.700000000000003</v>
      </c>
      <c r="AW33" s="25">
        <v>2.2000000000000002</v>
      </c>
      <c r="AX33" s="25">
        <v>1.1000000000000001</v>
      </c>
      <c r="AY33" s="25">
        <v>45.1</v>
      </c>
      <c r="AZ33" s="25">
        <v>0</v>
      </c>
      <c r="BA33" s="25">
        <v>0</v>
      </c>
      <c r="BB33" s="25">
        <v>7.7000000000000011</v>
      </c>
      <c r="BC33" s="25">
        <v>25.3</v>
      </c>
      <c r="BD33" s="25">
        <v>5.5</v>
      </c>
      <c r="BE33" s="25">
        <v>3.3000000000000003</v>
      </c>
      <c r="BF33" s="25">
        <v>6.6000000000000005</v>
      </c>
      <c r="BG33" s="25">
        <v>23.1</v>
      </c>
      <c r="BH33" s="25">
        <v>25.3</v>
      </c>
      <c r="BI33" s="25">
        <v>9.9</v>
      </c>
      <c r="BJ33" s="25">
        <v>22</v>
      </c>
      <c r="BK33" s="25">
        <v>6.6000000000000005</v>
      </c>
      <c r="BL33" s="25">
        <v>0</v>
      </c>
      <c r="BM33" s="25">
        <v>4.4000000000000004</v>
      </c>
      <c r="BN33" s="25">
        <v>0</v>
      </c>
    </row>
    <row r="34" spans="1:66" x14ac:dyDescent="0.25">
      <c r="A34" s="6"/>
      <c r="B34" t="s">
        <v>8</v>
      </c>
      <c r="C34">
        <v>1E-8</v>
      </c>
      <c r="D34">
        <f t="shared" si="4"/>
        <v>0</v>
      </c>
      <c r="E34">
        <v>0</v>
      </c>
      <c r="F34">
        <v>0</v>
      </c>
      <c r="G34">
        <v>0</v>
      </c>
      <c r="H34">
        <v>0</v>
      </c>
      <c r="I34">
        <v>0</v>
      </c>
      <c r="J34" s="22">
        <v>0</v>
      </c>
      <c r="K34" s="22">
        <v>0</v>
      </c>
      <c r="L34" s="22">
        <v>0</v>
      </c>
      <c r="M34" s="22">
        <v>0</v>
      </c>
      <c r="N34" s="22">
        <v>0</v>
      </c>
      <c r="O34" s="24">
        <v>0</v>
      </c>
      <c r="P34" s="24">
        <v>0</v>
      </c>
      <c r="Q34" s="24">
        <v>0</v>
      </c>
      <c r="R34" s="24">
        <v>0</v>
      </c>
      <c r="S34" s="24">
        <v>0</v>
      </c>
      <c r="T34" s="24">
        <v>0</v>
      </c>
      <c r="U34" s="24">
        <v>0</v>
      </c>
      <c r="V34" s="24">
        <v>0</v>
      </c>
      <c r="W34" s="24">
        <v>0</v>
      </c>
      <c r="X34" s="24">
        <v>0</v>
      </c>
      <c r="Y34" s="24">
        <v>0</v>
      </c>
      <c r="Z34" s="24">
        <v>0</v>
      </c>
      <c r="AA34" s="25">
        <v>0</v>
      </c>
      <c r="AB34" s="25">
        <v>0</v>
      </c>
      <c r="AC34" s="25">
        <v>0</v>
      </c>
      <c r="AD34" s="25">
        <v>0</v>
      </c>
      <c r="AE34" s="25">
        <v>0</v>
      </c>
      <c r="AF34" s="25">
        <v>0</v>
      </c>
      <c r="AG34" s="25">
        <v>0</v>
      </c>
      <c r="AH34" s="25">
        <v>0</v>
      </c>
      <c r="AI34" s="25">
        <v>0</v>
      </c>
      <c r="AJ34" s="25">
        <v>0</v>
      </c>
      <c r="AK34" s="25">
        <v>0</v>
      </c>
      <c r="AL34" s="25">
        <v>0</v>
      </c>
      <c r="AM34" s="25">
        <v>0</v>
      </c>
      <c r="AN34" s="25">
        <v>0</v>
      </c>
      <c r="AO34" s="25">
        <v>0</v>
      </c>
      <c r="AP34" s="25">
        <v>0</v>
      </c>
      <c r="AQ34" s="25">
        <v>0</v>
      </c>
      <c r="AR34" s="25">
        <v>0</v>
      </c>
      <c r="AS34" s="25">
        <v>0</v>
      </c>
      <c r="AT34" s="25">
        <v>0</v>
      </c>
      <c r="AU34" s="25">
        <v>0</v>
      </c>
      <c r="AV34" s="25">
        <v>0</v>
      </c>
      <c r="AW34" s="25">
        <v>0</v>
      </c>
      <c r="AX34" s="25">
        <v>0</v>
      </c>
      <c r="AY34" s="25">
        <v>0</v>
      </c>
      <c r="AZ34" s="25">
        <v>0</v>
      </c>
      <c r="BA34" s="25">
        <v>0</v>
      </c>
      <c r="BB34" s="25">
        <v>0</v>
      </c>
      <c r="BC34" s="25">
        <v>0</v>
      </c>
      <c r="BD34" s="25">
        <v>0</v>
      </c>
      <c r="BE34" s="25">
        <v>0</v>
      </c>
      <c r="BF34" s="25">
        <v>0</v>
      </c>
      <c r="BG34" s="25">
        <v>0</v>
      </c>
      <c r="BH34" s="25">
        <v>0</v>
      </c>
      <c r="BI34" s="25">
        <v>0</v>
      </c>
      <c r="BJ34" s="25">
        <v>0</v>
      </c>
      <c r="BK34" s="25">
        <v>0</v>
      </c>
      <c r="BL34" s="25">
        <v>0</v>
      </c>
      <c r="BM34" s="25">
        <v>0</v>
      </c>
      <c r="BN34" s="25">
        <v>0</v>
      </c>
    </row>
    <row r="35" spans="1:66" x14ac:dyDescent="0.25">
      <c r="A35" s="6"/>
      <c r="B35" t="s">
        <v>8</v>
      </c>
      <c r="C35">
        <v>2E-8</v>
      </c>
      <c r="D35">
        <f t="shared" si="4"/>
        <v>0</v>
      </c>
      <c r="E35">
        <v>0</v>
      </c>
      <c r="F35">
        <v>0</v>
      </c>
      <c r="G35">
        <v>0</v>
      </c>
      <c r="H35">
        <v>0</v>
      </c>
      <c r="I35">
        <v>0</v>
      </c>
      <c r="J35" s="22">
        <v>0</v>
      </c>
      <c r="K35" s="22">
        <v>0</v>
      </c>
      <c r="L35" s="22">
        <v>0</v>
      </c>
      <c r="M35" s="22">
        <v>0</v>
      </c>
      <c r="N35" s="22">
        <v>0</v>
      </c>
      <c r="O35" s="24">
        <v>0</v>
      </c>
      <c r="P35" s="24">
        <v>0</v>
      </c>
      <c r="Q35" s="24">
        <v>0</v>
      </c>
      <c r="R35" s="24">
        <v>0</v>
      </c>
      <c r="S35" s="24">
        <v>0</v>
      </c>
      <c r="T35" s="24">
        <v>0</v>
      </c>
      <c r="U35" s="24">
        <v>0</v>
      </c>
      <c r="V35" s="24">
        <v>0</v>
      </c>
      <c r="W35" s="24">
        <v>0</v>
      </c>
      <c r="X35" s="24">
        <v>0</v>
      </c>
      <c r="Y35" s="24">
        <v>0</v>
      </c>
      <c r="Z35" s="24">
        <v>0</v>
      </c>
      <c r="AA35" s="25">
        <v>0</v>
      </c>
      <c r="AB35" s="25">
        <v>0</v>
      </c>
      <c r="AC35" s="25">
        <v>0</v>
      </c>
      <c r="AD35" s="25">
        <v>0</v>
      </c>
      <c r="AE35" s="25">
        <v>0</v>
      </c>
      <c r="AF35" s="25">
        <v>0</v>
      </c>
      <c r="AG35" s="25">
        <v>0</v>
      </c>
      <c r="AH35" s="25">
        <v>0</v>
      </c>
      <c r="AI35" s="25">
        <v>0</v>
      </c>
      <c r="AJ35" s="25">
        <v>0</v>
      </c>
      <c r="AK35" s="25">
        <v>0</v>
      </c>
      <c r="AL35" s="25">
        <v>0</v>
      </c>
      <c r="AM35" s="25">
        <v>0</v>
      </c>
      <c r="AN35" s="25">
        <v>0</v>
      </c>
      <c r="AO35" s="25">
        <v>0</v>
      </c>
      <c r="AP35" s="25">
        <v>0</v>
      </c>
      <c r="AQ35" s="25">
        <v>0</v>
      </c>
      <c r="AR35" s="25">
        <v>0</v>
      </c>
      <c r="AS35" s="25">
        <v>0</v>
      </c>
      <c r="AT35" s="25">
        <v>0</v>
      </c>
      <c r="AU35" s="25">
        <v>0</v>
      </c>
      <c r="AV35" s="25">
        <v>0</v>
      </c>
      <c r="AW35" s="25">
        <v>0</v>
      </c>
      <c r="AX35" s="25">
        <v>0</v>
      </c>
      <c r="AY35" s="25">
        <v>0</v>
      </c>
      <c r="AZ35" s="25">
        <v>0</v>
      </c>
      <c r="BA35" s="25">
        <v>0</v>
      </c>
      <c r="BB35" s="25">
        <v>0</v>
      </c>
      <c r="BC35" s="25">
        <v>0</v>
      </c>
      <c r="BD35" s="25">
        <v>0</v>
      </c>
      <c r="BE35" s="25">
        <v>0</v>
      </c>
      <c r="BF35" s="25">
        <v>0</v>
      </c>
      <c r="BG35" s="25">
        <v>0</v>
      </c>
      <c r="BH35" s="25">
        <v>0</v>
      </c>
      <c r="BI35" s="25">
        <v>0</v>
      </c>
      <c r="BJ35" s="25">
        <v>0</v>
      </c>
      <c r="BK35" s="25">
        <v>0</v>
      </c>
      <c r="BL35" s="25">
        <v>0</v>
      </c>
      <c r="BM35" s="25">
        <v>0</v>
      </c>
      <c r="BN35" s="25">
        <v>0</v>
      </c>
    </row>
    <row r="36" spans="1:66" x14ac:dyDescent="0.25">
      <c r="A36" s="6"/>
      <c r="B36" t="s">
        <v>8</v>
      </c>
      <c r="C36">
        <v>2.9999999999999997E-8</v>
      </c>
      <c r="D36">
        <f t="shared" si="4"/>
        <v>0</v>
      </c>
      <c r="E36">
        <v>0</v>
      </c>
      <c r="F36">
        <v>0</v>
      </c>
      <c r="G36">
        <v>0</v>
      </c>
      <c r="H36">
        <v>0</v>
      </c>
      <c r="I36">
        <v>0</v>
      </c>
      <c r="J36" s="22">
        <v>0</v>
      </c>
      <c r="K36" s="22">
        <v>0</v>
      </c>
      <c r="L36" s="22">
        <v>0</v>
      </c>
      <c r="M36" s="22">
        <v>0</v>
      </c>
      <c r="N36" s="22">
        <v>0</v>
      </c>
      <c r="O36" s="24">
        <v>0</v>
      </c>
      <c r="P36" s="24">
        <v>0</v>
      </c>
      <c r="Q36" s="24">
        <v>0</v>
      </c>
      <c r="R36" s="24">
        <v>0</v>
      </c>
      <c r="S36" s="24">
        <v>0</v>
      </c>
      <c r="T36" s="24">
        <v>0</v>
      </c>
      <c r="U36" s="24">
        <v>0</v>
      </c>
      <c r="V36" s="24">
        <v>0</v>
      </c>
      <c r="W36" s="24">
        <v>0</v>
      </c>
      <c r="X36" s="24">
        <v>0</v>
      </c>
      <c r="Y36" s="24">
        <v>0</v>
      </c>
      <c r="Z36" s="24">
        <v>0</v>
      </c>
      <c r="AA36" s="25">
        <v>0</v>
      </c>
      <c r="AB36" s="25">
        <v>0</v>
      </c>
      <c r="AC36" s="25">
        <v>0</v>
      </c>
      <c r="AD36" s="25">
        <v>0</v>
      </c>
      <c r="AE36" s="25">
        <v>0</v>
      </c>
      <c r="AF36" s="25">
        <v>0</v>
      </c>
      <c r="AG36" s="25">
        <v>0</v>
      </c>
      <c r="AH36" s="25">
        <v>0</v>
      </c>
      <c r="AI36" s="25">
        <v>0</v>
      </c>
      <c r="AJ36" s="25">
        <v>0</v>
      </c>
      <c r="AK36" s="25">
        <v>0</v>
      </c>
      <c r="AL36" s="25">
        <v>0</v>
      </c>
      <c r="AM36" s="25">
        <v>0</v>
      </c>
      <c r="AN36" s="25">
        <v>0</v>
      </c>
      <c r="AO36" s="25">
        <v>0</v>
      </c>
      <c r="AP36" s="25">
        <v>0</v>
      </c>
      <c r="AQ36" s="25">
        <v>0</v>
      </c>
      <c r="AR36" s="25">
        <v>0</v>
      </c>
      <c r="AS36" s="25">
        <v>0</v>
      </c>
      <c r="AT36" s="25">
        <v>0</v>
      </c>
      <c r="AU36" s="25">
        <v>0</v>
      </c>
      <c r="AV36" s="25">
        <v>0</v>
      </c>
      <c r="AW36" s="25">
        <v>0</v>
      </c>
      <c r="AX36" s="25">
        <v>0</v>
      </c>
      <c r="AY36" s="25">
        <v>0</v>
      </c>
      <c r="AZ36" s="25">
        <v>0</v>
      </c>
      <c r="BA36" s="25">
        <v>0</v>
      </c>
      <c r="BB36" s="25">
        <v>0</v>
      </c>
      <c r="BC36" s="25">
        <v>0</v>
      </c>
      <c r="BD36" s="25">
        <v>0</v>
      </c>
      <c r="BE36" s="25">
        <v>0</v>
      </c>
      <c r="BF36" s="25">
        <v>0</v>
      </c>
      <c r="BG36" s="25">
        <v>0</v>
      </c>
      <c r="BH36" s="25">
        <v>0</v>
      </c>
      <c r="BI36" s="25">
        <v>0</v>
      </c>
      <c r="BJ36" s="25">
        <v>0</v>
      </c>
      <c r="BK36" s="25">
        <v>0</v>
      </c>
      <c r="BL36" s="25">
        <v>0</v>
      </c>
      <c r="BM36" s="25">
        <v>0</v>
      </c>
      <c r="BN36" s="25">
        <v>0</v>
      </c>
    </row>
    <row r="37" spans="1:66" x14ac:dyDescent="0.25">
      <c r="A37" s="6">
        <v>44958</v>
      </c>
      <c r="B37" t="s">
        <v>8</v>
      </c>
      <c r="C37">
        <v>1</v>
      </c>
      <c r="D37">
        <f t="shared" si="4"/>
        <v>588.50000000000023</v>
      </c>
      <c r="E37">
        <f t="shared" ref="E37:E64" si="5">SUM(BE37:BN37)</f>
        <v>72.600000000000009</v>
      </c>
      <c r="F37">
        <f t="shared" ref="F37:F64" si="6">SUM(AA37:AJ37)</f>
        <v>121</v>
      </c>
      <c r="G37">
        <f t="shared" ref="G37:G64" si="7">SUM(AU37:BD37)</f>
        <v>146.30000000000013</v>
      </c>
      <c r="H37">
        <f t="shared" ref="H37:H64" si="8">SUM(AL37:AT37)</f>
        <v>248.60000000000014</v>
      </c>
      <c r="I37">
        <v>0</v>
      </c>
      <c r="J37" s="22">
        <v>0.19800000000000001</v>
      </c>
      <c r="K37" s="22">
        <v>0.95700000000000007</v>
      </c>
      <c r="L37" s="22">
        <v>0.88000000000000012</v>
      </c>
      <c r="M37" s="22">
        <v>0.69300000000000006</v>
      </c>
      <c r="N37" s="22">
        <v>1.0780000000000001</v>
      </c>
      <c r="O37" s="24">
        <v>0.66</v>
      </c>
      <c r="P37" s="24">
        <v>0.79200000000000004</v>
      </c>
      <c r="Q37" s="24">
        <v>0.74800000000000011</v>
      </c>
      <c r="R37" s="24">
        <v>0.46200000000000002</v>
      </c>
      <c r="S37" s="24">
        <v>0.51700000000000013</v>
      </c>
      <c r="T37" s="24">
        <v>0.86900000000000011</v>
      </c>
      <c r="U37" s="24">
        <v>0.97900000000000009</v>
      </c>
      <c r="V37" s="24">
        <v>1.0340000000000003</v>
      </c>
      <c r="W37" s="24">
        <v>0.88000000000000012</v>
      </c>
      <c r="X37" s="24">
        <v>1.0340000000000003</v>
      </c>
      <c r="Y37" s="24">
        <v>0.71500000000000008</v>
      </c>
      <c r="Z37" s="24">
        <v>1.0010000000000001</v>
      </c>
      <c r="AA37" s="25">
        <v>49.500000000000007</v>
      </c>
      <c r="AB37" s="25">
        <v>33</v>
      </c>
      <c r="AC37" s="25">
        <v>13.200000000000001</v>
      </c>
      <c r="AD37" s="25">
        <v>0</v>
      </c>
      <c r="AE37" s="25">
        <v>12.100000000000001</v>
      </c>
      <c r="AF37" s="25">
        <v>0</v>
      </c>
      <c r="AG37" s="25">
        <v>0</v>
      </c>
      <c r="AH37" s="25">
        <v>0</v>
      </c>
      <c r="AI37" s="25">
        <v>12.100000000000001</v>
      </c>
      <c r="AJ37" s="25">
        <v>1.1000000000000001</v>
      </c>
      <c r="AK37" s="25">
        <v>47.300000000000004</v>
      </c>
      <c r="AL37" s="25">
        <v>48.400000000000006</v>
      </c>
      <c r="AM37" s="25">
        <v>47.300000000000004</v>
      </c>
      <c r="AN37" s="25">
        <v>36.300000000000004</v>
      </c>
      <c r="AO37" s="25">
        <v>0</v>
      </c>
      <c r="AP37" s="25">
        <v>53.900000000000006</v>
      </c>
      <c r="AQ37" s="25">
        <v>23.1</v>
      </c>
      <c r="AR37" s="25">
        <v>15.400000000000126</v>
      </c>
      <c r="AS37" s="25">
        <v>1.1000000000000001</v>
      </c>
      <c r="AT37" s="25">
        <v>23.1</v>
      </c>
      <c r="AU37" s="25">
        <v>6.6000000000000005</v>
      </c>
      <c r="AV37" s="25">
        <v>13.200000000000001</v>
      </c>
      <c r="AW37" s="25">
        <v>33.000000000000128</v>
      </c>
      <c r="AX37" s="25">
        <v>27.500000000000004</v>
      </c>
      <c r="AY37" s="25">
        <v>0</v>
      </c>
      <c r="AZ37" s="25">
        <v>8.8000000000000007</v>
      </c>
      <c r="BA37" s="25">
        <v>1.1000000000000001</v>
      </c>
      <c r="BB37" s="25">
        <v>2.2000000000000002</v>
      </c>
      <c r="BC37" s="25">
        <v>14.3</v>
      </c>
      <c r="BD37" s="25">
        <v>39.6</v>
      </c>
      <c r="BE37" s="25">
        <v>5.5</v>
      </c>
      <c r="BF37" s="25">
        <v>0</v>
      </c>
      <c r="BG37" s="25">
        <v>3.3000000000000003</v>
      </c>
      <c r="BH37" s="25">
        <v>0</v>
      </c>
      <c r="BI37" s="25">
        <v>3.3000000000000003</v>
      </c>
      <c r="BJ37" s="25">
        <v>24.200000000000003</v>
      </c>
      <c r="BK37" s="25">
        <v>16.5</v>
      </c>
      <c r="BL37" s="25">
        <v>1.1000000000000001</v>
      </c>
      <c r="BM37" s="25">
        <v>18.700000000000003</v>
      </c>
      <c r="BN37" s="25">
        <v>0</v>
      </c>
    </row>
    <row r="38" spans="1:66" x14ac:dyDescent="0.25">
      <c r="A38" s="6">
        <v>44959</v>
      </c>
      <c r="B38" t="s">
        <v>8</v>
      </c>
      <c r="C38">
        <v>2</v>
      </c>
      <c r="D38">
        <f t="shared" si="4"/>
        <v>563.20000000000005</v>
      </c>
      <c r="E38">
        <f t="shared" si="5"/>
        <v>158.4</v>
      </c>
      <c r="F38">
        <f t="shared" si="6"/>
        <v>144.1</v>
      </c>
      <c r="G38">
        <f t="shared" si="7"/>
        <v>101.20000000000002</v>
      </c>
      <c r="H38">
        <f t="shared" si="8"/>
        <v>159.5</v>
      </c>
      <c r="I38">
        <v>1</v>
      </c>
      <c r="J38" s="22">
        <v>0.51700000000000013</v>
      </c>
      <c r="K38" s="22">
        <v>0.58300000000000007</v>
      </c>
      <c r="L38" s="22">
        <v>0.9900000000000001</v>
      </c>
      <c r="M38" s="22">
        <v>0.8580000000000001</v>
      </c>
      <c r="N38" s="22">
        <v>0.74800000000000011</v>
      </c>
      <c r="O38" s="24">
        <v>1.0010000000000001</v>
      </c>
      <c r="P38" s="24">
        <v>0.72600000000000009</v>
      </c>
      <c r="Q38" s="24">
        <v>0.93500000000000005</v>
      </c>
      <c r="R38" s="24">
        <v>0.67100000000000004</v>
      </c>
      <c r="S38" s="24">
        <v>0.70400000000000007</v>
      </c>
      <c r="T38" s="24">
        <v>0.68200000000000005</v>
      </c>
      <c r="U38" s="24">
        <v>0.47300000000000003</v>
      </c>
      <c r="V38" s="24">
        <v>0.49500000000000005</v>
      </c>
      <c r="W38" s="24">
        <v>0.81400000000000006</v>
      </c>
      <c r="X38" s="24">
        <v>0.94600000000000006</v>
      </c>
      <c r="Y38" s="24">
        <v>0.31900000000000001</v>
      </c>
      <c r="Z38" s="24">
        <v>1.056</v>
      </c>
      <c r="AA38" s="25">
        <v>2.2000000000000002</v>
      </c>
      <c r="AB38" s="25">
        <v>0</v>
      </c>
      <c r="AC38" s="25">
        <v>0</v>
      </c>
      <c r="AD38" s="25">
        <v>22</v>
      </c>
      <c r="AE38" s="25">
        <v>19.8</v>
      </c>
      <c r="AF38" s="25">
        <v>37.400000000000006</v>
      </c>
      <c r="AG38" s="25">
        <v>19.8</v>
      </c>
      <c r="AH38" s="25">
        <v>19.8</v>
      </c>
      <c r="AI38" s="25">
        <v>9.9</v>
      </c>
      <c r="AJ38" s="25">
        <v>13.200000000000001</v>
      </c>
      <c r="AK38" s="25">
        <v>37.400000000000006</v>
      </c>
      <c r="AL38" s="25">
        <v>13.200000000000001</v>
      </c>
      <c r="AM38" s="25">
        <v>17.600000000000001</v>
      </c>
      <c r="AN38" s="25">
        <v>24.200000000000003</v>
      </c>
      <c r="AO38" s="25">
        <v>3.3000000000000003</v>
      </c>
      <c r="AP38" s="25">
        <v>36.300000000000004</v>
      </c>
      <c r="AQ38" s="25">
        <v>8.8000000000000007</v>
      </c>
      <c r="AR38" s="25">
        <v>0</v>
      </c>
      <c r="AS38" s="25">
        <v>23.1</v>
      </c>
      <c r="AT38" s="25">
        <v>33</v>
      </c>
      <c r="AU38" s="25">
        <v>0</v>
      </c>
      <c r="AV38" s="25">
        <v>0</v>
      </c>
      <c r="AW38" s="25">
        <v>13.200000000000001</v>
      </c>
      <c r="AX38" s="25">
        <v>42.900000000000006</v>
      </c>
      <c r="AY38" s="25">
        <v>4.4000000000000004</v>
      </c>
      <c r="AZ38" s="25">
        <v>0</v>
      </c>
      <c r="BA38" s="25">
        <v>12.100000000000001</v>
      </c>
      <c r="BB38" s="25">
        <v>0</v>
      </c>
      <c r="BC38" s="25">
        <v>5.5</v>
      </c>
      <c r="BD38" s="25">
        <v>23.1</v>
      </c>
      <c r="BE38" s="25">
        <v>3.3000000000000003</v>
      </c>
      <c r="BF38" s="25">
        <v>46.2</v>
      </c>
      <c r="BG38" s="25">
        <v>24.200000000000003</v>
      </c>
      <c r="BH38" s="25">
        <v>0</v>
      </c>
      <c r="BI38" s="25">
        <v>1.1000000000000001</v>
      </c>
      <c r="BJ38" s="25">
        <v>0</v>
      </c>
      <c r="BK38" s="25">
        <v>0</v>
      </c>
      <c r="BL38" s="25">
        <v>42.900000000000006</v>
      </c>
      <c r="BM38" s="25">
        <v>35.200000000000003</v>
      </c>
      <c r="BN38" s="25">
        <v>5.5</v>
      </c>
    </row>
    <row r="39" spans="1:66" x14ac:dyDescent="0.25">
      <c r="A39" s="6">
        <v>44960</v>
      </c>
      <c r="B39" t="s">
        <v>8</v>
      </c>
      <c r="C39">
        <v>3</v>
      </c>
      <c r="D39">
        <f t="shared" si="4"/>
        <v>497.2</v>
      </c>
      <c r="E39">
        <f t="shared" si="5"/>
        <v>167.20000000000002</v>
      </c>
      <c r="F39">
        <f t="shared" si="6"/>
        <v>173.8</v>
      </c>
      <c r="G39">
        <f t="shared" si="7"/>
        <v>68.2</v>
      </c>
      <c r="H39">
        <f t="shared" si="8"/>
        <v>88.000000000000014</v>
      </c>
      <c r="I39">
        <v>0</v>
      </c>
      <c r="J39" s="22">
        <v>0.60500000000000009</v>
      </c>
      <c r="K39" s="22">
        <v>0.74800000000000011</v>
      </c>
      <c r="L39" s="22">
        <v>0.78100000000000003</v>
      </c>
      <c r="M39" s="22">
        <v>0.94600000000000006</v>
      </c>
      <c r="N39" s="22">
        <v>0.7370000000000001</v>
      </c>
      <c r="O39" s="24">
        <v>1.0120000000000002</v>
      </c>
      <c r="P39" s="24">
        <v>0.66</v>
      </c>
      <c r="Q39" s="24">
        <v>0.45100000000000007</v>
      </c>
      <c r="R39" s="24">
        <v>1.089</v>
      </c>
      <c r="S39" s="24">
        <v>1.0230000000000001</v>
      </c>
      <c r="T39" s="24">
        <v>0.77000000000000013</v>
      </c>
      <c r="U39" s="24">
        <v>1.1000000000000001</v>
      </c>
      <c r="V39" s="24">
        <v>1.0669999999999999</v>
      </c>
      <c r="W39" s="24">
        <v>1.0010000000000001</v>
      </c>
      <c r="X39" s="24">
        <v>0.47300000000000003</v>
      </c>
      <c r="Y39" s="24">
        <v>0.48400000000000004</v>
      </c>
      <c r="Z39" s="24">
        <v>1.089</v>
      </c>
      <c r="AA39" s="25">
        <v>1.1000000000000001</v>
      </c>
      <c r="AB39" s="25">
        <v>12.100000000000001</v>
      </c>
      <c r="AC39" s="25">
        <v>26.400000000000002</v>
      </c>
      <c r="AD39" s="25">
        <v>23.1</v>
      </c>
      <c r="AE39" s="25">
        <v>26.400000000000002</v>
      </c>
      <c r="AF39" s="25">
        <v>22</v>
      </c>
      <c r="AG39" s="25">
        <v>0</v>
      </c>
      <c r="AH39" s="25">
        <v>40.700000000000003</v>
      </c>
      <c r="AI39" s="25">
        <v>8.8000000000000007</v>
      </c>
      <c r="AJ39" s="25">
        <v>13.200000000000001</v>
      </c>
      <c r="AK39" s="25">
        <v>2.2000000000000002</v>
      </c>
      <c r="AL39" s="25">
        <v>8.8000000000000007</v>
      </c>
      <c r="AM39" s="25">
        <v>0</v>
      </c>
      <c r="AN39" s="25">
        <v>3.3000000000000003</v>
      </c>
      <c r="AO39" s="25">
        <v>17.600000000000001</v>
      </c>
      <c r="AP39" s="25">
        <v>0</v>
      </c>
      <c r="AQ39" s="25">
        <v>0</v>
      </c>
      <c r="AR39" s="25">
        <v>50.6</v>
      </c>
      <c r="AS39" s="25">
        <v>7.7000000000000011</v>
      </c>
      <c r="AT39" s="25">
        <v>0</v>
      </c>
      <c r="AU39" s="25">
        <v>0</v>
      </c>
      <c r="AV39" s="25">
        <v>3.3000000000000003</v>
      </c>
      <c r="AW39" s="25">
        <v>0</v>
      </c>
      <c r="AX39" s="25">
        <v>7.7000000000000011</v>
      </c>
      <c r="AY39" s="25">
        <v>0</v>
      </c>
      <c r="AZ39" s="25">
        <v>0</v>
      </c>
      <c r="BA39" s="25">
        <v>30.800000000000004</v>
      </c>
      <c r="BB39" s="25">
        <v>0</v>
      </c>
      <c r="BC39" s="25">
        <v>26.400000000000002</v>
      </c>
      <c r="BD39" s="25">
        <v>0</v>
      </c>
      <c r="BE39" s="25">
        <v>8.8000000000000007</v>
      </c>
      <c r="BF39" s="25">
        <v>0</v>
      </c>
      <c r="BG39" s="25">
        <v>37.400000000000006</v>
      </c>
      <c r="BH39" s="25">
        <v>17.600000000000001</v>
      </c>
      <c r="BI39" s="25">
        <v>0</v>
      </c>
      <c r="BJ39" s="25">
        <v>1.1000000000000001</v>
      </c>
      <c r="BK39" s="25">
        <v>37.400000000000006</v>
      </c>
      <c r="BL39" s="25">
        <v>0</v>
      </c>
      <c r="BM39" s="25">
        <v>49.500000000000007</v>
      </c>
      <c r="BN39" s="25">
        <v>15.400000000000002</v>
      </c>
    </row>
    <row r="40" spans="1:66" x14ac:dyDescent="0.25">
      <c r="A40" s="6">
        <v>44961</v>
      </c>
      <c r="B40" t="s">
        <v>8</v>
      </c>
      <c r="C40">
        <v>4</v>
      </c>
      <c r="D40">
        <f t="shared" si="4"/>
        <v>524.70000000000016</v>
      </c>
      <c r="E40">
        <f t="shared" si="5"/>
        <v>141.90000000000015</v>
      </c>
      <c r="F40">
        <f t="shared" si="6"/>
        <v>117.70000000000002</v>
      </c>
      <c r="G40">
        <f t="shared" si="7"/>
        <v>152.9</v>
      </c>
      <c r="H40">
        <f t="shared" si="8"/>
        <v>112.20000000000002</v>
      </c>
      <c r="I40">
        <v>0</v>
      </c>
      <c r="J40" s="22">
        <v>0.47300000000000003</v>
      </c>
      <c r="K40" s="22">
        <v>0.51700000000000013</v>
      </c>
      <c r="L40" s="22">
        <v>0.95700000000000007</v>
      </c>
      <c r="M40" s="22">
        <v>0.83600000000000008</v>
      </c>
      <c r="N40" s="22">
        <v>1.0230000000000001</v>
      </c>
      <c r="O40" s="24">
        <v>0.71500000000000008</v>
      </c>
      <c r="P40" s="24">
        <v>0.80300000000000005</v>
      </c>
      <c r="Q40" s="24">
        <v>0.70400000000000007</v>
      </c>
      <c r="R40" s="24">
        <v>0.86900000000000011</v>
      </c>
      <c r="S40" s="24">
        <v>0.90200000000000014</v>
      </c>
      <c r="T40" s="24">
        <v>0.68200000000000005</v>
      </c>
      <c r="U40" s="24">
        <v>0.37400000000000005</v>
      </c>
      <c r="V40" s="24">
        <v>1.0010000000000001</v>
      </c>
      <c r="W40" s="24">
        <v>0.86900000000000011</v>
      </c>
      <c r="X40" s="24">
        <v>0.39600000000000002</v>
      </c>
      <c r="Y40" s="24">
        <v>1.0669999999999999</v>
      </c>
      <c r="Z40" s="24">
        <v>0.8580000000000001</v>
      </c>
      <c r="AA40" s="25">
        <v>7.7000000000000011</v>
      </c>
      <c r="AB40" s="25">
        <v>35.200000000000003</v>
      </c>
      <c r="AC40" s="25">
        <v>6.6000000000000005</v>
      </c>
      <c r="AD40" s="25">
        <v>24.200000000000003</v>
      </c>
      <c r="AE40" s="25">
        <v>12.100000000000001</v>
      </c>
      <c r="AF40" s="25">
        <v>18.700000000000003</v>
      </c>
      <c r="AG40" s="25">
        <v>13.200000000000001</v>
      </c>
      <c r="AH40" s="25">
        <v>0</v>
      </c>
      <c r="AI40" s="25">
        <v>0</v>
      </c>
      <c r="AJ40" s="25">
        <v>0</v>
      </c>
      <c r="AK40" s="25">
        <v>4.4000000000000004</v>
      </c>
      <c r="AL40" s="25">
        <v>9.9</v>
      </c>
      <c r="AM40" s="25">
        <v>52.800000000000004</v>
      </c>
      <c r="AN40" s="25">
        <v>27.500000000000004</v>
      </c>
      <c r="AO40" s="25">
        <v>9.9</v>
      </c>
      <c r="AP40" s="25">
        <v>12.100000000000001</v>
      </c>
      <c r="AQ40" s="25">
        <v>0</v>
      </c>
      <c r="AR40" s="25">
        <v>0</v>
      </c>
      <c r="AS40" s="25">
        <v>0</v>
      </c>
      <c r="AT40" s="25">
        <v>0</v>
      </c>
      <c r="AU40" s="25">
        <v>19.8</v>
      </c>
      <c r="AV40" s="25">
        <v>19.8</v>
      </c>
      <c r="AW40" s="25">
        <v>39.6</v>
      </c>
      <c r="AX40" s="25">
        <v>9.9</v>
      </c>
      <c r="AY40" s="25">
        <v>0</v>
      </c>
      <c r="AZ40" s="25">
        <v>5.5</v>
      </c>
      <c r="BA40" s="25">
        <v>7.7000000000000011</v>
      </c>
      <c r="BB40" s="25">
        <v>11</v>
      </c>
      <c r="BC40" s="25">
        <v>33</v>
      </c>
      <c r="BD40" s="25">
        <v>6.6000000000000005</v>
      </c>
      <c r="BE40" s="25">
        <v>1.1000000000000001</v>
      </c>
      <c r="BF40" s="25">
        <v>4.4000000000000004</v>
      </c>
      <c r="BG40" s="25">
        <v>19.8</v>
      </c>
      <c r="BH40" s="25">
        <v>39.6</v>
      </c>
      <c r="BI40" s="25">
        <v>0</v>
      </c>
      <c r="BJ40" s="25">
        <v>25.3</v>
      </c>
      <c r="BK40" s="25">
        <v>1.1000000000000001</v>
      </c>
      <c r="BL40" s="25">
        <v>44</v>
      </c>
      <c r="BM40" s="25">
        <v>6.6000000000001258</v>
      </c>
      <c r="BN40" s="25">
        <v>0</v>
      </c>
    </row>
    <row r="41" spans="1:66" x14ac:dyDescent="0.25">
      <c r="A41" s="6">
        <v>44962</v>
      </c>
      <c r="B41" t="s">
        <v>8</v>
      </c>
      <c r="C41">
        <v>5</v>
      </c>
      <c r="D41">
        <f t="shared" si="4"/>
        <v>591.80000000000007</v>
      </c>
      <c r="E41">
        <f t="shared" si="5"/>
        <v>166.10000000000002</v>
      </c>
      <c r="F41">
        <f t="shared" si="6"/>
        <v>103.4</v>
      </c>
      <c r="G41">
        <f t="shared" si="7"/>
        <v>205.70000000000002</v>
      </c>
      <c r="H41">
        <f t="shared" si="8"/>
        <v>116.60000000000002</v>
      </c>
      <c r="I41">
        <v>0</v>
      </c>
      <c r="J41" s="22">
        <v>0.75900000000000012</v>
      </c>
      <c r="K41" s="22">
        <v>0.55000000000000004</v>
      </c>
      <c r="L41" s="22">
        <v>0.38500000000000006</v>
      </c>
      <c r="M41" s="22">
        <v>0.84700000000000009</v>
      </c>
      <c r="N41" s="22">
        <v>0.44000000000000006</v>
      </c>
      <c r="O41" s="24">
        <v>0.94600000000000006</v>
      </c>
      <c r="P41" s="24">
        <v>0.28600000000000003</v>
      </c>
      <c r="Q41" s="24">
        <v>1.0340000000000003</v>
      </c>
      <c r="R41" s="24">
        <v>0.6160000000000001</v>
      </c>
      <c r="S41" s="24">
        <v>0.79200000000000004</v>
      </c>
      <c r="T41" s="24">
        <v>0.96800000000000008</v>
      </c>
      <c r="U41" s="24">
        <v>0.49500000000000005</v>
      </c>
      <c r="V41" s="24">
        <v>1.089</v>
      </c>
      <c r="W41" s="24">
        <v>0.8580000000000001</v>
      </c>
      <c r="X41" s="24">
        <v>0.82500000000000007</v>
      </c>
      <c r="Y41" s="24">
        <v>0.40700000000000003</v>
      </c>
      <c r="Z41" s="24">
        <v>1.0230000000000001</v>
      </c>
      <c r="AA41" s="25">
        <v>9.9</v>
      </c>
      <c r="AB41" s="25">
        <v>11</v>
      </c>
      <c r="AC41" s="25">
        <v>4.4000000000000004</v>
      </c>
      <c r="AD41" s="25">
        <v>0</v>
      </c>
      <c r="AE41" s="25">
        <v>16.5</v>
      </c>
      <c r="AF41" s="25">
        <v>4.4000000000000004</v>
      </c>
      <c r="AG41" s="25">
        <v>13.200000000000001</v>
      </c>
      <c r="AH41" s="25">
        <v>16.5</v>
      </c>
      <c r="AI41" s="25">
        <v>26.400000000000002</v>
      </c>
      <c r="AJ41" s="25">
        <v>1.1000000000000001</v>
      </c>
      <c r="AK41" s="25">
        <v>7.7000000000000011</v>
      </c>
      <c r="AL41" s="25">
        <v>9.9</v>
      </c>
      <c r="AM41" s="25">
        <v>0</v>
      </c>
      <c r="AN41" s="25">
        <v>0</v>
      </c>
      <c r="AO41" s="25">
        <v>2.2000000000000002</v>
      </c>
      <c r="AP41" s="25">
        <v>18.700000000000003</v>
      </c>
      <c r="AQ41" s="25">
        <v>27.500000000000004</v>
      </c>
      <c r="AR41" s="25">
        <v>0</v>
      </c>
      <c r="AS41" s="25">
        <v>41.800000000000004</v>
      </c>
      <c r="AT41" s="25">
        <v>16.5</v>
      </c>
      <c r="AU41" s="25">
        <v>20.900000000000002</v>
      </c>
      <c r="AV41" s="25">
        <v>41.800000000000004</v>
      </c>
      <c r="AW41" s="25">
        <v>31.900000000000002</v>
      </c>
      <c r="AX41" s="25">
        <v>3.3000000000000003</v>
      </c>
      <c r="AY41" s="25">
        <v>35.200000000000003</v>
      </c>
      <c r="AZ41" s="25">
        <v>0</v>
      </c>
      <c r="BA41" s="25">
        <v>0</v>
      </c>
      <c r="BB41" s="25">
        <v>15.400000000000002</v>
      </c>
      <c r="BC41" s="25">
        <v>6.6000000000000005</v>
      </c>
      <c r="BD41" s="25">
        <v>50.6</v>
      </c>
      <c r="BE41" s="25">
        <v>24.200000000000003</v>
      </c>
      <c r="BF41" s="25">
        <v>15.400000000000002</v>
      </c>
      <c r="BG41" s="25">
        <v>3.3000000000000003</v>
      </c>
      <c r="BH41" s="25">
        <v>13.200000000000001</v>
      </c>
      <c r="BI41" s="25">
        <v>22</v>
      </c>
      <c r="BJ41" s="25">
        <v>9.9</v>
      </c>
      <c r="BK41" s="25">
        <v>2.2000000000000002</v>
      </c>
      <c r="BL41" s="25">
        <v>0</v>
      </c>
      <c r="BM41" s="25">
        <v>68.2</v>
      </c>
      <c r="BN41" s="25">
        <v>7.7000000000000011</v>
      </c>
    </row>
    <row r="42" spans="1:66" x14ac:dyDescent="0.25">
      <c r="A42" s="6">
        <v>44963</v>
      </c>
      <c r="B42" t="s">
        <v>8</v>
      </c>
      <c r="C42">
        <v>6</v>
      </c>
      <c r="D42">
        <f t="shared" si="4"/>
        <v>640.20000000000027</v>
      </c>
      <c r="E42">
        <f t="shared" si="5"/>
        <v>133.10000000000002</v>
      </c>
      <c r="F42">
        <f t="shared" si="6"/>
        <v>227.70000000000002</v>
      </c>
      <c r="G42">
        <f t="shared" si="7"/>
        <v>161.70000000000016</v>
      </c>
      <c r="H42">
        <f t="shared" si="8"/>
        <v>117.70000000000002</v>
      </c>
      <c r="I42">
        <v>0</v>
      </c>
      <c r="J42" s="22">
        <v>0.23100000000000001</v>
      </c>
      <c r="K42" s="22">
        <v>0.27500000000000002</v>
      </c>
      <c r="L42" s="22">
        <v>0.79200000000000004</v>
      </c>
      <c r="M42" s="22">
        <v>0.88000000000000012</v>
      </c>
      <c r="N42" s="22">
        <v>1.056</v>
      </c>
      <c r="O42" s="24">
        <v>1.0450000000000002</v>
      </c>
      <c r="P42" s="24">
        <v>0.36300000000000004</v>
      </c>
      <c r="Q42" s="24">
        <v>0.63800000000000001</v>
      </c>
      <c r="R42" s="24">
        <v>1.0230000000000001</v>
      </c>
      <c r="S42" s="24">
        <v>0.67100000000000004</v>
      </c>
      <c r="T42" s="24">
        <v>0.64900000000000002</v>
      </c>
      <c r="U42" s="24">
        <v>0.64900000000000002</v>
      </c>
      <c r="V42" s="24">
        <v>0.30800000000000005</v>
      </c>
      <c r="W42" s="24">
        <v>0.46200000000000002</v>
      </c>
      <c r="X42" s="24">
        <v>0.9900000000000001</v>
      </c>
      <c r="Y42" s="24">
        <v>0.7370000000000001</v>
      </c>
      <c r="Z42" s="24">
        <v>0.42900000000000005</v>
      </c>
      <c r="AA42" s="25">
        <v>5.5</v>
      </c>
      <c r="AB42" s="25">
        <v>46.2</v>
      </c>
      <c r="AC42" s="25">
        <v>0</v>
      </c>
      <c r="AD42" s="25">
        <v>44</v>
      </c>
      <c r="AE42" s="25">
        <v>0</v>
      </c>
      <c r="AF42" s="25">
        <v>17.600000000000001</v>
      </c>
      <c r="AG42" s="25">
        <v>46.2</v>
      </c>
      <c r="AH42" s="25">
        <v>8.8000000000000007</v>
      </c>
      <c r="AI42" s="25">
        <v>27.500000000000004</v>
      </c>
      <c r="AJ42" s="25">
        <v>31.900000000000002</v>
      </c>
      <c r="AK42" s="25">
        <v>16.5</v>
      </c>
      <c r="AL42" s="25">
        <v>0</v>
      </c>
      <c r="AM42" s="25">
        <v>4.4000000000000004</v>
      </c>
      <c r="AN42" s="25">
        <v>44</v>
      </c>
      <c r="AO42" s="25">
        <v>22</v>
      </c>
      <c r="AP42" s="25">
        <v>16.5</v>
      </c>
      <c r="AQ42" s="25">
        <v>0</v>
      </c>
      <c r="AR42" s="25">
        <v>0</v>
      </c>
      <c r="AS42" s="25">
        <v>30.800000000000004</v>
      </c>
      <c r="AT42" s="25">
        <v>0</v>
      </c>
      <c r="AU42" s="25">
        <v>47.300000000000004</v>
      </c>
      <c r="AV42" s="25">
        <v>22</v>
      </c>
      <c r="AW42" s="25">
        <v>19.800000000000125</v>
      </c>
      <c r="AX42" s="25">
        <v>5.5</v>
      </c>
      <c r="AY42" s="25">
        <v>7.7000000000000011</v>
      </c>
      <c r="AZ42" s="25">
        <v>0</v>
      </c>
      <c r="BA42" s="25">
        <v>2.2000000000000002</v>
      </c>
      <c r="BB42" s="25">
        <v>50.6</v>
      </c>
      <c r="BC42" s="25">
        <v>3.3000000000000003</v>
      </c>
      <c r="BD42" s="25">
        <v>3.3000000000000003</v>
      </c>
      <c r="BE42" s="25">
        <v>0</v>
      </c>
      <c r="BF42" s="25">
        <v>17.600000000000001</v>
      </c>
      <c r="BG42" s="25">
        <v>2.2000000000000002</v>
      </c>
      <c r="BH42" s="25">
        <v>44</v>
      </c>
      <c r="BI42" s="25">
        <v>4.4000000000000004</v>
      </c>
      <c r="BJ42" s="25">
        <v>35.200000000000003</v>
      </c>
      <c r="BK42" s="25">
        <v>0</v>
      </c>
      <c r="BL42" s="25">
        <v>0</v>
      </c>
      <c r="BM42" s="25">
        <v>29.700000000000003</v>
      </c>
      <c r="BN42" s="25">
        <v>0</v>
      </c>
    </row>
    <row r="43" spans="1:66" x14ac:dyDescent="0.25">
      <c r="A43" s="6">
        <v>44964</v>
      </c>
      <c r="B43" t="s">
        <v>8</v>
      </c>
      <c r="C43">
        <v>7</v>
      </c>
      <c r="D43">
        <f t="shared" si="4"/>
        <v>402.6</v>
      </c>
      <c r="E43">
        <f t="shared" si="5"/>
        <v>117.7</v>
      </c>
      <c r="F43">
        <f t="shared" si="6"/>
        <v>61.600000000000009</v>
      </c>
      <c r="G43">
        <f t="shared" si="7"/>
        <v>122.10000000000002</v>
      </c>
      <c r="H43">
        <f t="shared" si="8"/>
        <v>101.20000000000002</v>
      </c>
      <c r="I43">
        <v>0</v>
      </c>
      <c r="J43" s="22">
        <v>0.78100000000000003</v>
      </c>
      <c r="K43" s="22">
        <v>0.9900000000000001</v>
      </c>
      <c r="L43" s="22">
        <v>1.089</v>
      </c>
      <c r="M43" s="22">
        <v>1.0010000000000001</v>
      </c>
      <c r="N43" s="22">
        <v>1.0669999999999999</v>
      </c>
      <c r="O43" s="24">
        <v>0.81400000000000006</v>
      </c>
      <c r="P43" s="24">
        <v>0.77000000000000013</v>
      </c>
      <c r="Q43" s="24">
        <v>1.089</v>
      </c>
      <c r="R43" s="24">
        <v>1.0450000000000002</v>
      </c>
      <c r="S43" s="24">
        <v>0.78100000000000003</v>
      </c>
      <c r="T43" s="24">
        <v>0.78100000000000003</v>
      </c>
      <c r="U43" s="24">
        <v>0.71500000000000008</v>
      </c>
      <c r="V43" s="24">
        <v>0.45100000000000007</v>
      </c>
      <c r="W43" s="24">
        <v>0.9900000000000001</v>
      </c>
      <c r="X43" s="24">
        <v>0.30800000000000005</v>
      </c>
      <c r="Y43" s="24">
        <v>1.0780000000000001</v>
      </c>
      <c r="Z43" s="24">
        <v>0.30800000000000005</v>
      </c>
      <c r="AA43" s="25">
        <v>17.600000000000001</v>
      </c>
      <c r="AB43" s="25">
        <v>2.2000000000000002</v>
      </c>
      <c r="AC43" s="25">
        <v>9.9</v>
      </c>
      <c r="AD43" s="25">
        <v>0</v>
      </c>
      <c r="AE43" s="25">
        <v>0</v>
      </c>
      <c r="AF43" s="25">
        <v>15.400000000000002</v>
      </c>
      <c r="AG43" s="25">
        <v>4.4000000000000004</v>
      </c>
      <c r="AH43" s="25">
        <v>8.8000000000000007</v>
      </c>
      <c r="AI43" s="25">
        <v>0</v>
      </c>
      <c r="AJ43" s="25">
        <v>3.3000000000000003</v>
      </c>
      <c r="AK43" s="25">
        <v>5.5</v>
      </c>
      <c r="AL43" s="25">
        <v>8.8000000000000007</v>
      </c>
      <c r="AM43" s="25">
        <v>0</v>
      </c>
      <c r="AN43" s="25">
        <v>0</v>
      </c>
      <c r="AO43" s="25">
        <v>9.9</v>
      </c>
      <c r="AP43" s="25">
        <v>5.5</v>
      </c>
      <c r="AQ43" s="25">
        <v>0</v>
      </c>
      <c r="AR43" s="25">
        <v>1.1000000000000001</v>
      </c>
      <c r="AS43" s="25">
        <v>59.400000000000006</v>
      </c>
      <c r="AT43" s="25">
        <v>16.5</v>
      </c>
      <c r="AU43" s="25">
        <v>0</v>
      </c>
      <c r="AV43" s="25">
        <v>0</v>
      </c>
      <c r="AW43" s="25">
        <v>41.800000000000004</v>
      </c>
      <c r="AX43" s="25">
        <v>13.200000000000001</v>
      </c>
      <c r="AY43" s="25">
        <v>42.900000000000006</v>
      </c>
      <c r="AZ43" s="25">
        <v>6.6000000000000005</v>
      </c>
      <c r="BA43" s="25">
        <v>0</v>
      </c>
      <c r="BB43" s="25">
        <v>0</v>
      </c>
      <c r="BC43" s="25">
        <v>2.2000000000000002</v>
      </c>
      <c r="BD43" s="25">
        <v>15.400000000000016</v>
      </c>
      <c r="BE43" s="25">
        <v>11</v>
      </c>
      <c r="BF43" s="25">
        <v>24.200000000000003</v>
      </c>
      <c r="BG43" s="25">
        <v>38.5</v>
      </c>
      <c r="BH43" s="25">
        <v>11</v>
      </c>
      <c r="BI43" s="25">
        <v>0</v>
      </c>
      <c r="BJ43" s="25">
        <v>29.700000000000003</v>
      </c>
      <c r="BK43" s="25">
        <v>3.3000000000000003</v>
      </c>
      <c r="BL43" s="25">
        <v>0</v>
      </c>
      <c r="BM43" s="25">
        <v>0</v>
      </c>
      <c r="BN43" s="25">
        <v>0</v>
      </c>
    </row>
    <row r="44" spans="1:66" x14ac:dyDescent="0.25">
      <c r="A44" s="6">
        <v>44965</v>
      </c>
      <c r="B44" t="s">
        <v>8</v>
      </c>
      <c r="C44">
        <v>8</v>
      </c>
      <c r="D44">
        <f t="shared" si="4"/>
        <v>532.40000000000009</v>
      </c>
      <c r="E44">
        <f t="shared" si="5"/>
        <v>138.60000000000002</v>
      </c>
      <c r="F44">
        <f t="shared" si="6"/>
        <v>181.5</v>
      </c>
      <c r="G44">
        <f t="shared" si="7"/>
        <v>190.3</v>
      </c>
      <c r="H44">
        <f t="shared" si="8"/>
        <v>22</v>
      </c>
      <c r="I44">
        <v>0</v>
      </c>
      <c r="J44" s="22">
        <v>0.52800000000000002</v>
      </c>
      <c r="K44" s="22">
        <v>0.82500000000000007</v>
      </c>
      <c r="L44" s="22">
        <v>0.81400000000000006</v>
      </c>
      <c r="M44" s="22">
        <v>0.92400000000000004</v>
      </c>
      <c r="N44" s="22">
        <v>0.27500000000000002</v>
      </c>
      <c r="O44" s="24">
        <v>0.47300000000000003</v>
      </c>
      <c r="P44" s="24">
        <v>0.95700000000000007</v>
      </c>
      <c r="Q44" s="24">
        <v>0.67100000000000004</v>
      </c>
      <c r="R44" s="24">
        <v>0.13200000000000001</v>
      </c>
      <c r="S44" s="24">
        <v>0.69300000000000006</v>
      </c>
      <c r="T44" s="24">
        <v>0.91300000000000014</v>
      </c>
      <c r="U44" s="24">
        <v>0.88000000000000012</v>
      </c>
      <c r="V44" s="24">
        <v>0.6160000000000001</v>
      </c>
      <c r="W44" s="24">
        <v>0.9900000000000001</v>
      </c>
      <c r="X44" s="24">
        <v>1.0120000000000002</v>
      </c>
      <c r="Y44" s="24">
        <v>0.93500000000000005</v>
      </c>
      <c r="Z44" s="24">
        <v>0.93500000000000005</v>
      </c>
      <c r="AA44" s="25">
        <v>0</v>
      </c>
      <c r="AB44" s="25">
        <v>38.5</v>
      </c>
      <c r="AC44" s="25">
        <v>0</v>
      </c>
      <c r="AD44" s="25">
        <v>1.1000000000000001</v>
      </c>
      <c r="AE44" s="25">
        <v>23.1</v>
      </c>
      <c r="AF44" s="25">
        <v>34.1</v>
      </c>
      <c r="AG44" s="25">
        <v>0</v>
      </c>
      <c r="AH44" s="25">
        <v>6.6000000000000005</v>
      </c>
      <c r="AI44" s="25">
        <v>38.5</v>
      </c>
      <c r="AJ44" s="25">
        <v>39.6</v>
      </c>
      <c r="AK44" s="25">
        <v>1.1000000000000001</v>
      </c>
      <c r="AL44" s="25">
        <v>0</v>
      </c>
      <c r="AM44" s="25">
        <v>0</v>
      </c>
      <c r="AN44" s="25">
        <v>0</v>
      </c>
      <c r="AO44" s="25">
        <v>5.5</v>
      </c>
      <c r="AP44" s="25">
        <v>0</v>
      </c>
      <c r="AQ44" s="25">
        <v>0</v>
      </c>
      <c r="AR44" s="25">
        <v>0</v>
      </c>
      <c r="AS44" s="25">
        <v>8.8000000000000007</v>
      </c>
      <c r="AT44" s="25">
        <v>7.7000000000000011</v>
      </c>
      <c r="AU44" s="25">
        <v>22</v>
      </c>
      <c r="AV44" s="25">
        <v>20.900000000000002</v>
      </c>
      <c r="AW44" s="25">
        <v>37.400000000000006</v>
      </c>
      <c r="AX44" s="25">
        <v>41.800000000000004</v>
      </c>
      <c r="AY44" s="25">
        <v>22</v>
      </c>
      <c r="AZ44" s="25">
        <v>0</v>
      </c>
      <c r="BA44" s="25">
        <v>5.5</v>
      </c>
      <c r="BB44" s="25">
        <v>40.700000000000003</v>
      </c>
      <c r="BC44" s="25">
        <v>0</v>
      </c>
      <c r="BD44" s="25">
        <v>0</v>
      </c>
      <c r="BE44" s="25">
        <v>11</v>
      </c>
      <c r="BF44" s="25">
        <v>3.3000000000000003</v>
      </c>
      <c r="BG44" s="25">
        <v>0</v>
      </c>
      <c r="BH44" s="25">
        <v>46.2</v>
      </c>
      <c r="BI44" s="25">
        <v>4.4000000000000004</v>
      </c>
      <c r="BJ44" s="25">
        <v>14.3</v>
      </c>
      <c r="BK44" s="25">
        <v>0</v>
      </c>
      <c r="BL44" s="25">
        <v>3.3000000000000003</v>
      </c>
      <c r="BM44" s="25">
        <v>18.700000000000003</v>
      </c>
      <c r="BN44" s="25">
        <v>37.400000000000006</v>
      </c>
    </row>
    <row r="45" spans="1:66" x14ac:dyDescent="0.25">
      <c r="A45" s="6">
        <v>44966</v>
      </c>
      <c r="B45" t="s">
        <v>8</v>
      </c>
      <c r="C45">
        <v>9</v>
      </c>
      <c r="D45">
        <f t="shared" si="4"/>
        <v>519.20000000000005</v>
      </c>
      <c r="E45">
        <f t="shared" si="5"/>
        <v>73.700000000000017</v>
      </c>
      <c r="F45">
        <f t="shared" si="6"/>
        <v>172.7</v>
      </c>
      <c r="G45">
        <f t="shared" si="7"/>
        <v>147.40000000000003</v>
      </c>
      <c r="H45">
        <f t="shared" si="8"/>
        <v>125.4</v>
      </c>
      <c r="I45">
        <v>0</v>
      </c>
      <c r="J45" s="22">
        <v>0.27500000000000002</v>
      </c>
      <c r="K45" s="22">
        <v>0.60500000000000009</v>
      </c>
      <c r="L45" s="22">
        <v>0.81400000000000006</v>
      </c>
      <c r="M45" s="22">
        <v>0.92400000000000004</v>
      </c>
      <c r="N45" s="22">
        <v>0.9900000000000001</v>
      </c>
      <c r="O45" s="24">
        <v>0.79200000000000004</v>
      </c>
      <c r="P45" s="24">
        <v>0.67100000000000004</v>
      </c>
      <c r="Q45" s="24">
        <v>0.84700000000000009</v>
      </c>
      <c r="R45" s="24">
        <v>0.22000000000000003</v>
      </c>
      <c r="S45" s="24">
        <v>0.11000000000000001</v>
      </c>
      <c r="T45" s="24">
        <v>0.66</v>
      </c>
      <c r="U45" s="24">
        <v>0.64900000000000002</v>
      </c>
      <c r="V45" s="24">
        <v>0.60500000000000009</v>
      </c>
      <c r="W45" s="24">
        <v>1.0340000000000003</v>
      </c>
      <c r="X45" s="24">
        <v>0.96800000000000008</v>
      </c>
      <c r="Y45" s="24">
        <v>0.31900000000000001</v>
      </c>
      <c r="Z45" s="24">
        <v>0.44000000000000006</v>
      </c>
      <c r="AA45" s="25">
        <v>11</v>
      </c>
      <c r="AB45" s="25">
        <v>30.800000000000004</v>
      </c>
      <c r="AC45" s="25">
        <v>0</v>
      </c>
      <c r="AD45" s="25">
        <v>14.3</v>
      </c>
      <c r="AE45" s="25">
        <v>25.3</v>
      </c>
      <c r="AF45" s="25">
        <v>23.1</v>
      </c>
      <c r="AG45" s="25">
        <v>6.6000000000000005</v>
      </c>
      <c r="AH45" s="25">
        <v>53.900000000000006</v>
      </c>
      <c r="AI45" s="25">
        <v>0</v>
      </c>
      <c r="AJ45" s="25">
        <v>7.7000000000000011</v>
      </c>
      <c r="AK45" s="25">
        <v>14.3</v>
      </c>
      <c r="AL45" s="25">
        <v>36.300000000000004</v>
      </c>
      <c r="AM45" s="25">
        <v>17.600000000000001</v>
      </c>
      <c r="AN45" s="25">
        <v>17.600000000000001</v>
      </c>
      <c r="AO45" s="25">
        <v>18.700000000000003</v>
      </c>
      <c r="AP45" s="25">
        <v>17.600000000000001</v>
      </c>
      <c r="AQ45" s="25">
        <v>0</v>
      </c>
      <c r="AR45" s="25">
        <v>0</v>
      </c>
      <c r="AS45" s="25">
        <v>0</v>
      </c>
      <c r="AT45" s="25">
        <v>17.600000000000001</v>
      </c>
      <c r="AU45" s="25">
        <v>20.900000000000002</v>
      </c>
      <c r="AV45" s="25">
        <v>16.5</v>
      </c>
      <c r="AW45" s="25">
        <v>47.300000000000004</v>
      </c>
      <c r="AX45" s="25">
        <v>22</v>
      </c>
      <c r="AY45" s="25">
        <v>7.7000000000000011</v>
      </c>
      <c r="AZ45" s="25">
        <v>0</v>
      </c>
      <c r="BA45" s="25">
        <v>0</v>
      </c>
      <c r="BB45" s="25">
        <v>33</v>
      </c>
      <c r="BC45" s="25">
        <v>0</v>
      </c>
      <c r="BD45" s="25">
        <v>0</v>
      </c>
      <c r="BE45" s="25">
        <v>0</v>
      </c>
      <c r="BF45" s="25">
        <v>30.800000000000004</v>
      </c>
      <c r="BG45" s="25">
        <v>0</v>
      </c>
      <c r="BH45" s="25">
        <v>0</v>
      </c>
      <c r="BI45" s="25">
        <v>18.700000000000003</v>
      </c>
      <c r="BJ45" s="25">
        <v>1.1000000000000001</v>
      </c>
      <c r="BK45" s="25">
        <v>0</v>
      </c>
      <c r="BL45" s="25">
        <v>18.700000000000003</v>
      </c>
      <c r="BM45" s="25">
        <v>0</v>
      </c>
      <c r="BN45" s="25">
        <v>4.4000000000000004</v>
      </c>
    </row>
    <row r="46" spans="1:66" x14ac:dyDescent="0.25">
      <c r="A46" s="6">
        <v>44967</v>
      </c>
      <c r="B46" t="s">
        <v>8</v>
      </c>
      <c r="C46">
        <v>10</v>
      </c>
      <c r="D46">
        <f t="shared" si="4"/>
        <v>647.90000000000009</v>
      </c>
      <c r="E46">
        <f t="shared" si="5"/>
        <v>234.3</v>
      </c>
      <c r="F46">
        <f t="shared" si="6"/>
        <v>152.90000000000003</v>
      </c>
      <c r="G46">
        <f t="shared" si="7"/>
        <v>134.20000000000002</v>
      </c>
      <c r="H46">
        <f t="shared" si="8"/>
        <v>126.50000000000001</v>
      </c>
      <c r="I46">
        <v>0</v>
      </c>
      <c r="J46" s="22">
        <v>0.41800000000000004</v>
      </c>
      <c r="K46" s="22">
        <v>0.89100000000000013</v>
      </c>
      <c r="L46" s="22">
        <v>1.089</v>
      </c>
      <c r="M46" s="22">
        <v>0.9900000000000001</v>
      </c>
      <c r="N46" s="22">
        <v>1.0450000000000002</v>
      </c>
      <c r="O46" s="24">
        <v>0.90200000000000014</v>
      </c>
      <c r="P46" s="24">
        <v>0.8580000000000001</v>
      </c>
      <c r="Q46" s="24">
        <v>0.7370000000000001</v>
      </c>
      <c r="R46" s="24">
        <v>0.97900000000000009</v>
      </c>
      <c r="S46" s="24">
        <v>0.72600000000000009</v>
      </c>
      <c r="T46" s="24">
        <v>0.84700000000000009</v>
      </c>
      <c r="U46" s="24">
        <v>0.97900000000000009</v>
      </c>
      <c r="V46" s="24">
        <v>1.0780000000000001</v>
      </c>
      <c r="W46" s="24">
        <v>0.94600000000000006</v>
      </c>
      <c r="X46" s="24">
        <v>1.089</v>
      </c>
      <c r="Y46" s="24">
        <v>1.0120000000000002</v>
      </c>
      <c r="Z46" s="24">
        <v>0.63800000000000001</v>
      </c>
      <c r="AA46" s="25">
        <v>0</v>
      </c>
      <c r="AB46" s="25">
        <v>5.5</v>
      </c>
      <c r="AC46" s="25">
        <v>24.200000000000003</v>
      </c>
      <c r="AD46" s="25">
        <v>23.1</v>
      </c>
      <c r="AE46" s="25">
        <v>15.400000000000002</v>
      </c>
      <c r="AF46" s="25">
        <v>28.6</v>
      </c>
      <c r="AG46" s="25">
        <v>18.700000000000003</v>
      </c>
      <c r="AH46" s="25">
        <v>24.200000000000003</v>
      </c>
      <c r="AI46" s="25">
        <v>9.9</v>
      </c>
      <c r="AJ46" s="25">
        <v>3.3000000000000003</v>
      </c>
      <c r="AK46" s="25">
        <v>4.4000000000000004</v>
      </c>
      <c r="AL46" s="25">
        <v>23.1</v>
      </c>
      <c r="AM46" s="25">
        <v>23.1</v>
      </c>
      <c r="AN46" s="25">
        <v>0</v>
      </c>
      <c r="AO46" s="25">
        <v>0</v>
      </c>
      <c r="AP46" s="25">
        <v>20.900000000000002</v>
      </c>
      <c r="AQ46" s="25">
        <v>17.600000000000001</v>
      </c>
      <c r="AR46" s="25">
        <v>0</v>
      </c>
      <c r="AS46" s="25">
        <v>22</v>
      </c>
      <c r="AT46" s="25">
        <v>19.8</v>
      </c>
      <c r="AU46" s="25">
        <v>16.5</v>
      </c>
      <c r="AV46" s="25">
        <v>20.900000000000002</v>
      </c>
      <c r="AW46" s="25">
        <v>17.600000000000001</v>
      </c>
      <c r="AX46" s="25">
        <v>6.6000000000000005</v>
      </c>
      <c r="AY46" s="25">
        <v>0</v>
      </c>
      <c r="AZ46" s="25">
        <v>0</v>
      </c>
      <c r="BA46" s="25">
        <v>0</v>
      </c>
      <c r="BB46" s="25">
        <v>31.900000000000002</v>
      </c>
      <c r="BC46" s="25">
        <v>40.700000000000003</v>
      </c>
      <c r="BD46" s="25">
        <v>0</v>
      </c>
      <c r="BE46" s="25">
        <v>24.200000000000003</v>
      </c>
      <c r="BF46" s="25">
        <v>0</v>
      </c>
      <c r="BG46" s="25">
        <v>30.800000000000004</v>
      </c>
      <c r="BH46" s="25">
        <v>30.800000000000004</v>
      </c>
      <c r="BI46" s="25">
        <v>16.5</v>
      </c>
      <c r="BJ46" s="25">
        <v>51.7</v>
      </c>
      <c r="BK46" s="25">
        <v>0</v>
      </c>
      <c r="BL46" s="25">
        <v>20.900000000000002</v>
      </c>
      <c r="BM46" s="25">
        <v>20.900000000000002</v>
      </c>
      <c r="BN46" s="25">
        <v>38.5</v>
      </c>
    </row>
    <row r="47" spans="1:66" x14ac:dyDescent="0.25">
      <c r="A47" s="6">
        <v>44968</v>
      </c>
      <c r="B47" t="s">
        <v>8</v>
      </c>
      <c r="C47">
        <v>11</v>
      </c>
      <c r="D47">
        <f t="shared" si="4"/>
        <v>588.50000000000011</v>
      </c>
      <c r="E47">
        <f t="shared" si="5"/>
        <v>144.10000000000002</v>
      </c>
      <c r="F47">
        <f t="shared" si="6"/>
        <v>213.40000000000003</v>
      </c>
      <c r="G47">
        <f t="shared" si="7"/>
        <v>70.400000000000006</v>
      </c>
      <c r="H47">
        <f t="shared" si="8"/>
        <v>160.60000000000002</v>
      </c>
      <c r="I47">
        <v>0</v>
      </c>
      <c r="J47" s="22">
        <v>0.77000000000000013</v>
      </c>
      <c r="K47" s="22">
        <v>0.82500000000000007</v>
      </c>
      <c r="L47" s="22">
        <v>0.91300000000000014</v>
      </c>
      <c r="M47" s="22">
        <v>1.0450000000000002</v>
      </c>
      <c r="N47" s="22">
        <v>1.0120000000000002</v>
      </c>
      <c r="O47" s="24">
        <v>0.80300000000000005</v>
      </c>
      <c r="P47" s="24">
        <v>0.84700000000000009</v>
      </c>
      <c r="Q47" s="24">
        <v>0.82500000000000007</v>
      </c>
      <c r="R47" s="24">
        <v>0.81400000000000006</v>
      </c>
      <c r="S47" s="24">
        <v>0.89100000000000013</v>
      </c>
      <c r="T47" s="24">
        <v>1.0780000000000001</v>
      </c>
      <c r="U47" s="24">
        <v>0.47300000000000003</v>
      </c>
      <c r="V47" s="24">
        <v>1.1000000000000001</v>
      </c>
      <c r="W47" s="24">
        <v>0.82500000000000007</v>
      </c>
      <c r="X47" s="24">
        <v>0.59400000000000008</v>
      </c>
      <c r="Y47" s="24">
        <v>1.0669999999999999</v>
      </c>
      <c r="Z47" s="24">
        <v>0.97900000000000009</v>
      </c>
      <c r="AA47" s="25">
        <v>15.400000000000002</v>
      </c>
      <c r="AB47" s="25">
        <v>2.2000000000000002</v>
      </c>
      <c r="AC47" s="25">
        <v>29.700000000000003</v>
      </c>
      <c r="AD47" s="25">
        <v>28.6</v>
      </c>
      <c r="AE47" s="25">
        <v>0</v>
      </c>
      <c r="AF47" s="25">
        <v>19.8</v>
      </c>
      <c r="AG47" s="25">
        <v>11</v>
      </c>
      <c r="AH47" s="25">
        <v>39.6</v>
      </c>
      <c r="AI47" s="25">
        <v>4.4000000000000004</v>
      </c>
      <c r="AJ47" s="25">
        <v>62.7</v>
      </c>
      <c r="AK47" s="25">
        <v>26.400000000000002</v>
      </c>
      <c r="AL47" s="25">
        <v>17.600000000000001</v>
      </c>
      <c r="AM47" s="25">
        <v>16.5</v>
      </c>
      <c r="AN47" s="25">
        <v>45.1</v>
      </c>
      <c r="AO47" s="25">
        <v>0</v>
      </c>
      <c r="AP47" s="25">
        <v>42.900000000000006</v>
      </c>
      <c r="AQ47" s="25">
        <v>23.1</v>
      </c>
      <c r="AR47" s="25">
        <v>12.100000000000001</v>
      </c>
      <c r="AS47" s="25">
        <v>3.3000000000000003</v>
      </c>
      <c r="AT47" s="25">
        <v>0</v>
      </c>
      <c r="AU47" s="25">
        <v>34.1</v>
      </c>
      <c r="AV47" s="25">
        <v>0</v>
      </c>
      <c r="AW47" s="25">
        <v>0</v>
      </c>
      <c r="AX47" s="25">
        <v>6.6000000000000005</v>
      </c>
      <c r="AY47" s="25">
        <v>6.6000000000000005</v>
      </c>
      <c r="AZ47" s="25">
        <v>5.5</v>
      </c>
      <c r="BA47" s="25">
        <v>2.2000000000000002</v>
      </c>
      <c r="BB47" s="25">
        <v>0</v>
      </c>
      <c r="BC47" s="25">
        <v>14.3</v>
      </c>
      <c r="BD47" s="25">
        <v>1.1000000000000001</v>
      </c>
      <c r="BE47" s="25">
        <v>0</v>
      </c>
      <c r="BF47" s="25">
        <v>12.100000000000001</v>
      </c>
      <c r="BG47" s="25">
        <v>12.100000000000001</v>
      </c>
      <c r="BH47" s="25">
        <v>5.5</v>
      </c>
      <c r="BI47" s="25">
        <v>6.6000000000000005</v>
      </c>
      <c r="BJ47" s="25">
        <v>0</v>
      </c>
      <c r="BK47" s="25">
        <v>1.1000000000000001</v>
      </c>
      <c r="BL47" s="25">
        <v>35.200000000000003</v>
      </c>
      <c r="BM47" s="25">
        <v>36.300000000000004</v>
      </c>
      <c r="BN47" s="25">
        <v>35.200000000000003</v>
      </c>
    </row>
    <row r="48" spans="1:66" x14ac:dyDescent="0.25">
      <c r="A48" s="6">
        <v>44969</v>
      </c>
      <c r="B48" t="s">
        <v>8</v>
      </c>
      <c r="C48">
        <v>12</v>
      </c>
      <c r="D48">
        <f t="shared" si="4"/>
        <v>618.20000000000005</v>
      </c>
      <c r="E48">
        <f t="shared" si="5"/>
        <v>156.20000000000002</v>
      </c>
      <c r="F48">
        <f t="shared" si="6"/>
        <v>113.3</v>
      </c>
      <c r="G48">
        <f t="shared" si="7"/>
        <v>173.8</v>
      </c>
      <c r="H48">
        <f t="shared" si="8"/>
        <v>174.90000000000003</v>
      </c>
      <c r="I48">
        <v>0</v>
      </c>
      <c r="J48" s="22">
        <v>0.52800000000000002</v>
      </c>
      <c r="K48" s="22">
        <v>0.56100000000000005</v>
      </c>
      <c r="L48" s="22">
        <v>0.80300000000000005</v>
      </c>
      <c r="M48" s="22">
        <v>0.80300000000000005</v>
      </c>
      <c r="N48" s="22">
        <v>0.9900000000000001</v>
      </c>
      <c r="O48" s="24">
        <v>0.36300000000000004</v>
      </c>
      <c r="P48" s="24">
        <v>0.75900000000000012</v>
      </c>
      <c r="Q48" s="24">
        <v>0.64900000000000002</v>
      </c>
      <c r="R48" s="24">
        <v>0.68200000000000005</v>
      </c>
      <c r="S48" s="24">
        <v>0.75900000000000012</v>
      </c>
      <c r="T48" s="24">
        <v>0.78100000000000003</v>
      </c>
      <c r="U48" s="24">
        <v>1.0669999999999999</v>
      </c>
      <c r="V48" s="24">
        <v>0.35200000000000004</v>
      </c>
      <c r="W48" s="24">
        <v>0.91300000000000014</v>
      </c>
      <c r="X48" s="24">
        <v>0.86900000000000011</v>
      </c>
      <c r="Y48" s="24">
        <v>0.27500000000000002</v>
      </c>
      <c r="Z48" s="24">
        <v>0.94600000000000006</v>
      </c>
      <c r="AA48" s="25">
        <v>17.600000000000001</v>
      </c>
      <c r="AB48" s="25">
        <v>0</v>
      </c>
      <c r="AC48" s="25">
        <v>4.4000000000000004</v>
      </c>
      <c r="AD48" s="25">
        <v>0</v>
      </c>
      <c r="AE48" s="25">
        <v>0</v>
      </c>
      <c r="AF48" s="25">
        <v>11</v>
      </c>
      <c r="AG48" s="25">
        <v>39.6</v>
      </c>
      <c r="AH48" s="25">
        <v>0</v>
      </c>
      <c r="AI48" s="25">
        <v>0</v>
      </c>
      <c r="AJ48" s="25">
        <v>40.700000000000003</v>
      </c>
      <c r="AK48" s="25">
        <v>6.6000000000000005</v>
      </c>
      <c r="AL48" s="25">
        <v>7.7000000000000011</v>
      </c>
      <c r="AM48" s="25">
        <v>37.400000000000006</v>
      </c>
      <c r="AN48" s="25">
        <v>0</v>
      </c>
      <c r="AO48" s="25">
        <v>0</v>
      </c>
      <c r="AP48" s="25">
        <v>41.800000000000004</v>
      </c>
      <c r="AQ48" s="25">
        <v>46.2</v>
      </c>
      <c r="AR48" s="25">
        <v>0</v>
      </c>
      <c r="AS48" s="25">
        <v>8.8000000000000007</v>
      </c>
      <c r="AT48" s="25">
        <v>33</v>
      </c>
      <c r="AU48" s="25">
        <v>6.6000000000000005</v>
      </c>
      <c r="AV48" s="25">
        <v>0</v>
      </c>
      <c r="AW48" s="25">
        <v>61.600000000000009</v>
      </c>
      <c r="AX48" s="25">
        <v>8.8000000000000007</v>
      </c>
      <c r="AY48" s="25">
        <v>4.4000000000000004</v>
      </c>
      <c r="AZ48" s="25">
        <v>0</v>
      </c>
      <c r="BA48" s="25">
        <v>25.3</v>
      </c>
      <c r="BB48" s="25">
        <v>0</v>
      </c>
      <c r="BC48" s="25">
        <v>60.500000000000007</v>
      </c>
      <c r="BD48" s="25">
        <v>6.6000000000000005</v>
      </c>
      <c r="BE48" s="25">
        <v>4.4000000000000004</v>
      </c>
      <c r="BF48" s="25">
        <v>25.3</v>
      </c>
      <c r="BG48" s="25">
        <v>17.600000000000001</v>
      </c>
      <c r="BH48" s="25">
        <v>6.6000000000000005</v>
      </c>
      <c r="BI48" s="25">
        <v>25.3</v>
      </c>
      <c r="BJ48" s="25">
        <v>28.6</v>
      </c>
      <c r="BK48" s="25">
        <v>14.3</v>
      </c>
      <c r="BL48" s="25">
        <v>6.6000000000000005</v>
      </c>
      <c r="BM48" s="25">
        <v>0</v>
      </c>
      <c r="BN48" s="25">
        <v>27.500000000000004</v>
      </c>
    </row>
    <row r="49" spans="1:66" x14ac:dyDescent="0.25">
      <c r="A49" s="6">
        <v>44970</v>
      </c>
      <c r="B49" t="s">
        <v>8</v>
      </c>
      <c r="C49">
        <v>13</v>
      </c>
      <c r="D49">
        <f t="shared" si="4"/>
        <v>484.00000000000011</v>
      </c>
      <c r="E49">
        <f t="shared" si="5"/>
        <v>143</v>
      </c>
      <c r="F49">
        <f t="shared" si="6"/>
        <v>139.70000000000002</v>
      </c>
      <c r="G49">
        <f t="shared" si="7"/>
        <v>134.20000000000002</v>
      </c>
      <c r="H49">
        <f t="shared" si="8"/>
        <v>67.100000000000009</v>
      </c>
      <c r="I49">
        <v>0</v>
      </c>
      <c r="J49" s="22">
        <v>0.48400000000000004</v>
      </c>
      <c r="K49" s="22">
        <v>0.69300000000000006</v>
      </c>
      <c r="L49" s="22">
        <v>0.83600000000000008</v>
      </c>
      <c r="M49" s="22">
        <v>0.9900000000000001</v>
      </c>
      <c r="N49" s="22">
        <v>1.0340000000000003</v>
      </c>
      <c r="O49" s="24">
        <v>0.67100000000000004</v>
      </c>
      <c r="P49" s="24">
        <v>0.84700000000000009</v>
      </c>
      <c r="Q49" s="24">
        <v>1.0230000000000001</v>
      </c>
      <c r="R49" s="24">
        <v>0.86900000000000011</v>
      </c>
      <c r="S49" s="24">
        <v>0.75900000000000012</v>
      </c>
      <c r="T49" s="24">
        <v>0.50600000000000012</v>
      </c>
      <c r="U49" s="24">
        <v>0.56100000000000005</v>
      </c>
      <c r="V49" s="24">
        <v>0.93500000000000005</v>
      </c>
      <c r="W49" s="24">
        <v>0.97900000000000009</v>
      </c>
      <c r="X49" s="24">
        <v>1.0450000000000002</v>
      </c>
      <c r="Y49" s="24">
        <v>0.37400000000000005</v>
      </c>
      <c r="Z49" s="24">
        <v>0.6160000000000001</v>
      </c>
      <c r="AA49" s="25">
        <v>25.3</v>
      </c>
      <c r="AB49" s="25">
        <v>6.6000000000000005</v>
      </c>
      <c r="AC49" s="25">
        <v>0</v>
      </c>
      <c r="AD49" s="25">
        <v>0</v>
      </c>
      <c r="AE49" s="25">
        <v>0</v>
      </c>
      <c r="AF49" s="25">
        <v>22</v>
      </c>
      <c r="AG49" s="25">
        <v>9.9</v>
      </c>
      <c r="AH49" s="25">
        <v>22</v>
      </c>
      <c r="AI49" s="25">
        <v>15.400000000000002</v>
      </c>
      <c r="AJ49" s="25">
        <v>38.5</v>
      </c>
      <c r="AK49" s="25">
        <v>4.4000000000000004</v>
      </c>
      <c r="AL49" s="25">
        <v>25.3</v>
      </c>
      <c r="AM49" s="25">
        <v>12.100000000000001</v>
      </c>
      <c r="AN49" s="25">
        <v>0</v>
      </c>
      <c r="AO49" s="25">
        <v>4.4000000000000004</v>
      </c>
      <c r="AP49" s="25">
        <v>1.1000000000000001</v>
      </c>
      <c r="AQ49" s="25">
        <v>0</v>
      </c>
      <c r="AR49" s="25">
        <v>3.3000000000000003</v>
      </c>
      <c r="AS49" s="25">
        <v>11</v>
      </c>
      <c r="AT49" s="25">
        <v>9.9</v>
      </c>
      <c r="AU49" s="25">
        <v>7.7000000000000011</v>
      </c>
      <c r="AV49" s="25">
        <v>9.9</v>
      </c>
      <c r="AW49" s="25">
        <v>0</v>
      </c>
      <c r="AX49" s="25">
        <v>12.100000000000001</v>
      </c>
      <c r="AY49" s="25">
        <v>23.1</v>
      </c>
      <c r="AZ49" s="25">
        <v>36.300000000000004</v>
      </c>
      <c r="BA49" s="25">
        <v>4.4000000000000004</v>
      </c>
      <c r="BB49" s="25">
        <v>11</v>
      </c>
      <c r="BC49" s="25">
        <v>27.500000000000004</v>
      </c>
      <c r="BD49" s="25">
        <v>2.2000000000000002</v>
      </c>
      <c r="BE49" s="25">
        <v>0</v>
      </c>
      <c r="BF49" s="25">
        <v>67.100000000000009</v>
      </c>
      <c r="BG49" s="25">
        <v>9.9</v>
      </c>
      <c r="BH49" s="25">
        <v>1.1000000000000001</v>
      </c>
      <c r="BI49" s="25">
        <v>0</v>
      </c>
      <c r="BJ49" s="25">
        <v>31.900000000000002</v>
      </c>
      <c r="BK49" s="25">
        <v>0</v>
      </c>
      <c r="BL49" s="25">
        <v>8.8000000000000007</v>
      </c>
      <c r="BM49" s="25">
        <v>0</v>
      </c>
      <c r="BN49" s="25">
        <v>24.200000000000003</v>
      </c>
    </row>
    <row r="50" spans="1:66" x14ac:dyDescent="0.25">
      <c r="A50" s="6">
        <v>44971</v>
      </c>
      <c r="B50" t="s">
        <v>8</v>
      </c>
      <c r="C50">
        <v>14</v>
      </c>
      <c r="D50">
        <f t="shared" si="4"/>
        <v>512.60000000000014</v>
      </c>
      <c r="E50">
        <f t="shared" si="5"/>
        <v>101.2</v>
      </c>
      <c r="F50">
        <f t="shared" si="6"/>
        <v>169.40000000000009</v>
      </c>
      <c r="G50">
        <f t="shared" si="7"/>
        <v>128.69999999999999</v>
      </c>
      <c r="H50">
        <f t="shared" si="8"/>
        <v>113.30000000000013</v>
      </c>
      <c r="I50">
        <v>1</v>
      </c>
      <c r="J50" s="22">
        <v>0.66</v>
      </c>
      <c r="K50" s="22">
        <v>1.089</v>
      </c>
      <c r="L50" s="22">
        <v>0.93500000000000005</v>
      </c>
      <c r="M50" s="22">
        <v>0.91300000000000014</v>
      </c>
      <c r="N50" s="22">
        <v>0.26400000000000001</v>
      </c>
      <c r="O50" s="24">
        <v>0.67100000000000004</v>
      </c>
      <c r="P50" s="24">
        <v>0.81400000000000006</v>
      </c>
      <c r="Q50" s="24">
        <v>1.0120000000000002</v>
      </c>
      <c r="R50" s="24">
        <v>1.0669999999999999</v>
      </c>
      <c r="S50" s="24">
        <v>0.84700000000000009</v>
      </c>
      <c r="T50" s="24">
        <v>0.79200000000000004</v>
      </c>
      <c r="U50" s="24">
        <v>1.089</v>
      </c>
      <c r="V50" s="24">
        <v>0.95700000000000007</v>
      </c>
      <c r="W50" s="24">
        <v>0.6160000000000001</v>
      </c>
      <c r="X50" s="24">
        <v>0.34100000000000003</v>
      </c>
      <c r="Y50" s="24">
        <v>1.0010000000000001</v>
      </c>
      <c r="Z50" s="24">
        <v>0.45100000000000007</v>
      </c>
      <c r="AA50" s="25">
        <v>0</v>
      </c>
      <c r="AB50" s="25">
        <v>7.7000000000000011</v>
      </c>
      <c r="AC50" s="25">
        <v>0</v>
      </c>
      <c r="AD50" s="25">
        <v>55.000000000000007</v>
      </c>
      <c r="AE50" s="25">
        <v>27.500000000000004</v>
      </c>
      <c r="AF50" s="25">
        <v>24.200000000000003</v>
      </c>
      <c r="AG50" s="25">
        <v>13.200000000000001</v>
      </c>
      <c r="AH50" s="25">
        <v>0</v>
      </c>
      <c r="AI50" s="25">
        <v>37.400000000000006</v>
      </c>
      <c r="AJ50" s="25">
        <v>4.4000000000000625</v>
      </c>
      <c r="AK50" s="25">
        <v>45.1</v>
      </c>
      <c r="AL50" s="25">
        <v>9.9</v>
      </c>
      <c r="AM50" s="25">
        <v>18.700000000000003</v>
      </c>
      <c r="AN50" s="25">
        <v>0</v>
      </c>
      <c r="AO50" s="25">
        <v>15.400000000000126</v>
      </c>
      <c r="AP50" s="25">
        <v>8.8000000000000007</v>
      </c>
      <c r="AQ50" s="25">
        <v>0</v>
      </c>
      <c r="AR50" s="25">
        <v>14.3</v>
      </c>
      <c r="AS50" s="25">
        <v>9.9</v>
      </c>
      <c r="AT50" s="25">
        <v>36.300000000000004</v>
      </c>
      <c r="AU50" s="25">
        <v>0</v>
      </c>
      <c r="AV50" s="25">
        <v>30.800000000000004</v>
      </c>
      <c r="AW50" s="25">
        <v>0</v>
      </c>
      <c r="AX50" s="25">
        <v>4.4000000000000004</v>
      </c>
      <c r="AY50" s="25">
        <v>28.6</v>
      </c>
      <c r="AZ50" s="25">
        <v>13.200000000000001</v>
      </c>
      <c r="BA50" s="25">
        <v>0</v>
      </c>
      <c r="BB50" s="25">
        <v>44</v>
      </c>
      <c r="BC50" s="25">
        <v>0</v>
      </c>
      <c r="BD50" s="25">
        <v>7.7000000000000011</v>
      </c>
      <c r="BE50" s="25">
        <v>13.200000000000001</v>
      </c>
      <c r="BF50" s="25">
        <v>40.700000000000003</v>
      </c>
      <c r="BG50" s="25">
        <v>0</v>
      </c>
      <c r="BH50" s="25">
        <v>0</v>
      </c>
      <c r="BI50" s="25">
        <v>0</v>
      </c>
      <c r="BJ50" s="25">
        <v>0</v>
      </c>
      <c r="BK50" s="25">
        <v>0</v>
      </c>
      <c r="BL50" s="25">
        <v>0</v>
      </c>
      <c r="BM50" s="25">
        <v>44</v>
      </c>
      <c r="BN50" s="25">
        <v>3.3000000000000003</v>
      </c>
    </row>
    <row r="51" spans="1:66" x14ac:dyDescent="0.25">
      <c r="A51" s="6">
        <v>44972</v>
      </c>
      <c r="B51" t="s">
        <v>8</v>
      </c>
      <c r="C51">
        <v>15</v>
      </c>
      <c r="D51">
        <f t="shared" si="4"/>
        <v>537.90000000000009</v>
      </c>
      <c r="E51">
        <f t="shared" si="5"/>
        <v>70.400000000000006</v>
      </c>
      <c r="F51">
        <f t="shared" si="6"/>
        <v>141.9</v>
      </c>
      <c r="G51">
        <f t="shared" si="7"/>
        <v>195.8</v>
      </c>
      <c r="H51">
        <f t="shared" si="8"/>
        <v>129.80000000000001</v>
      </c>
      <c r="I51">
        <v>0</v>
      </c>
      <c r="J51" s="22">
        <v>0.7370000000000001</v>
      </c>
      <c r="K51" s="22">
        <v>0.6160000000000001</v>
      </c>
      <c r="L51" s="22">
        <v>0.8580000000000001</v>
      </c>
      <c r="M51" s="22">
        <v>0.91300000000000014</v>
      </c>
      <c r="N51" s="22">
        <v>1.0669999999999999</v>
      </c>
      <c r="O51" s="24">
        <v>0.93500000000000005</v>
      </c>
      <c r="P51" s="24">
        <v>0.8580000000000001</v>
      </c>
      <c r="Q51" s="24">
        <v>0.94600000000000006</v>
      </c>
      <c r="R51" s="24">
        <v>0.71500000000000008</v>
      </c>
      <c r="S51" s="24">
        <v>0.82500000000000007</v>
      </c>
      <c r="T51" s="24">
        <v>0.97900000000000009</v>
      </c>
      <c r="U51" s="24">
        <v>0.53900000000000003</v>
      </c>
      <c r="V51" s="24">
        <v>1.0230000000000001</v>
      </c>
      <c r="W51" s="24">
        <v>0.44000000000000006</v>
      </c>
      <c r="X51" s="24">
        <v>0.9900000000000001</v>
      </c>
      <c r="Y51" s="24">
        <v>0.49500000000000005</v>
      </c>
      <c r="Z51" s="24">
        <v>0.78100000000000003</v>
      </c>
      <c r="AA51" s="25">
        <v>0</v>
      </c>
      <c r="AB51" s="25">
        <v>37.400000000000006</v>
      </c>
      <c r="AC51" s="25">
        <v>0</v>
      </c>
      <c r="AD51" s="25">
        <v>0</v>
      </c>
      <c r="AE51" s="25">
        <v>18.700000000000003</v>
      </c>
      <c r="AF51" s="25">
        <v>27.500000000000004</v>
      </c>
      <c r="AG51" s="25">
        <v>0</v>
      </c>
      <c r="AH51" s="25">
        <v>0</v>
      </c>
      <c r="AI51" s="25">
        <v>30.800000000000004</v>
      </c>
      <c r="AJ51" s="25">
        <v>27.500000000000004</v>
      </c>
      <c r="AK51" s="25">
        <v>0</v>
      </c>
      <c r="AL51" s="25">
        <v>19.8</v>
      </c>
      <c r="AM51" s="25">
        <v>48.400000000000006</v>
      </c>
      <c r="AN51" s="25">
        <v>25.3</v>
      </c>
      <c r="AO51" s="25">
        <v>0</v>
      </c>
      <c r="AP51" s="25">
        <v>4.4000000000000004</v>
      </c>
      <c r="AQ51" s="25">
        <v>4.4000000000000004</v>
      </c>
      <c r="AR51" s="25">
        <v>14.3</v>
      </c>
      <c r="AS51" s="25">
        <v>0</v>
      </c>
      <c r="AT51" s="25">
        <v>13.200000000000001</v>
      </c>
      <c r="AU51" s="25">
        <v>38.5</v>
      </c>
      <c r="AV51" s="25">
        <v>14.3</v>
      </c>
      <c r="AW51" s="25">
        <v>36.300000000000004</v>
      </c>
      <c r="AX51" s="25">
        <v>47.300000000000004</v>
      </c>
      <c r="AY51" s="25">
        <v>4.4000000000000004</v>
      </c>
      <c r="AZ51" s="25">
        <v>5.5</v>
      </c>
      <c r="BA51" s="25">
        <v>30.800000000000004</v>
      </c>
      <c r="BB51" s="25">
        <v>0</v>
      </c>
      <c r="BC51" s="25">
        <v>18.700000000000003</v>
      </c>
      <c r="BD51" s="25">
        <v>0</v>
      </c>
      <c r="BE51" s="25">
        <v>0</v>
      </c>
      <c r="BF51" s="25">
        <v>0</v>
      </c>
      <c r="BG51" s="25">
        <v>3.3000000000000003</v>
      </c>
      <c r="BH51" s="25">
        <v>13.200000000000001</v>
      </c>
      <c r="BI51" s="25">
        <v>4.4000000000000004</v>
      </c>
      <c r="BJ51" s="25">
        <v>0</v>
      </c>
      <c r="BK51" s="25">
        <v>12.100000000000001</v>
      </c>
      <c r="BL51" s="25">
        <v>13.200000000000001</v>
      </c>
      <c r="BM51" s="25">
        <v>9.9</v>
      </c>
      <c r="BN51" s="25">
        <v>14.3</v>
      </c>
    </row>
    <row r="52" spans="1:66" x14ac:dyDescent="0.25">
      <c r="A52" s="6">
        <v>44973</v>
      </c>
      <c r="B52" t="s">
        <v>8</v>
      </c>
      <c r="C52">
        <v>16</v>
      </c>
      <c r="D52">
        <f t="shared" si="4"/>
        <v>661.09999999999991</v>
      </c>
      <c r="E52">
        <f t="shared" si="5"/>
        <v>123.19999999999999</v>
      </c>
      <c r="F52">
        <f t="shared" si="6"/>
        <v>211.20000000000002</v>
      </c>
      <c r="G52">
        <f t="shared" si="7"/>
        <v>135.29999999999998</v>
      </c>
      <c r="H52">
        <f t="shared" si="8"/>
        <v>191.40000000000003</v>
      </c>
      <c r="I52">
        <v>0</v>
      </c>
      <c r="J52" s="22">
        <v>0.93500000000000005</v>
      </c>
      <c r="K52" s="22">
        <v>0.68200000000000005</v>
      </c>
      <c r="L52" s="22">
        <v>0.92400000000000004</v>
      </c>
      <c r="M52" s="22">
        <v>0.93500000000000005</v>
      </c>
      <c r="N52" s="22">
        <v>0.91300000000000014</v>
      </c>
      <c r="O52" s="24">
        <v>0.66</v>
      </c>
      <c r="P52" s="24">
        <v>0.80300000000000005</v>
      </c>
      <c r="Q52" s="24">
        <v>0.66</v>
      </c>
      <c r="R52" s="24">
        <v>0.59400000000000008</v>
      </c>
      <c r="S52" s="24">
        <v>0.67100000000000004</v>
      </c>
      <c r="T52" s="24">
        <v>0.75900000000000012</v>
      </c>
      <c r="U52" s="24">
        <v>1.089</v>
      </c>
      <c r="V52" s="24">
        <v>0.46200000000000002</v>
      </c>
      <c r="W52" s="24">
        <v>0.38500000000000006</v>
      </c>
      <c r="X52" s="24">
        <v>0.95700000000000007</v>
      </c>
      <c r="Y52" s="24">
        <v>0.53900000000000003</v>
      </c>
      <c r="Z52" s="24">
        <v>0.71500000000000008</v>
      </c>
      <c r="AA52" s="25">
        <v>13.200000000000001</v>
      </c>
      <c r="AB52" s="25">
        <v>13.200000000000001</v>
      </c>
      <c r="AC52" s="25">
        <v>0</v>
      </c>
      <c r="AD52" s="25">
        <v>41.800000000000004</v>
      </c>
      <c r="AE52" s="25">
        <v>34.1</v>
      </c>
      <c r="AF52" s="25">
        <v>27.500000000000004</v>
      </c>
      <c r="AG52" s="25">
        <v>42.900000000000006</v>
      </c>
      <c r="AH52" s="25">
        <v>6.6000000000000005</v>
      </c>
      <c r="AI52" s="25">
        <v>31.900000000000002</v>
      </c>
      <c r="AJ52" s="25">
        <v>0</v>
      </c>
      <c r="AK52" s="25">
        <v>22</v>
      </c>
      <c r="AL52" s="25">
        <v>36.300000000000004</v>
      </c>
      <c r="AM52" s="25">
        <v>11</v>
      </c>
      <c r="AN52" s="25">
        <v>25.3</v>
      </c>
      <c r="AO52" s="25">
        <v>29.700000000000003</v>
      </c>
      <c r="AP52" s="25">
        <v>5.5</v>
      </c>
      <c r="AQ52" s="25">
        <v>33</v>
      </c>
      <c r="AR52" s="25">
        <v>0</v>
      </c>
      <c r="AS52" s="25">
        <v>41.800000000000004</v>
      </c>
      <c r="AT52" s="25">
        <v>8.8000000000000007</v>
      </c>
      <c r="AU52" s="25">
        <v>22</v>
      </c>
      <c r="AV52" s="25">
        <v>2.2000000000000002</v>
      </c>
      <c r="AW52" s="25">
        <v>4.4000000000000004</v>
      </c>
      <c r="AX52" s="25">
        <v>20.900000000000002</v>
      </c>
      <c r="AY52" s="25">
        <v>5.5</v>
      </c>
      <c r="AZ52" s="25">
        <v>4.4000000000000004</v>
      </c>
      <c r="BA52" s="25">
        <v>36.300000000000004</v>
      </c>
      <c r="BB52" s="25">
        <v>30.800000000000004</v>
      </c>
      <c r="BC52" s="25">
        <v>2.2000000000000002</v>
      </c>
      <c r="BD52" s="25">
        <v>6.6000000000000005</v>
      </c>
      <c r="BE52" s="25">
        <v>8.8000000000000007</v>
      </c>
      <c r="BF52" s="25">
        <v>29.700000000000003</v>
      </c>
      <c r="BG52" s="25">
        <v>8.8000000000000007</v>
      </c>
      <c r="BH52" s="25">
        <v>12.100000000000001</v>
      </c>
      <c r="BI52" s="25">
        <v>7.7000000000000011</v>
      </c>
      <c r="BJ52" s="25">
        <v>27.500000000000004</v>
      </c>
      <c r="BK52" s="25">
        <v>7.7000000000000011</v>
      </c>
      <c r="BL52" s="25">
        <v>14.3</v>
      </c>
      <c r="BM52" s="25">
        <v>3.3000000000000003</v>
      </c>
      <c r="BN52" s="25">
        <v>3.3000000000000003</v>
      </c>
    </row>
    <row r="53" spans="1:66" x14ac:dyDescent="0.25">
      <c r="A53" s="6">
        <v>44974</v>
      </c>
      <c r="B53" t="s">
        <v>8</v>
      </c>
      <c r="C53">
        <v>17</v>
      </c>
      <c r="D53">
        <f t="shared" si="4"/>
        <v>518.1</v>
      </c>
      <c r="E53">
        <f t="shared" si="5"/>
        <v>157.30000000000001</v>
      </c>
      <c r="F53">
        <f t="shared" si="6"/>
        <v>109.9999999999999</v>
      </c>
      <c r="G53">
        <f t="shared" si="7"/>
        <v>144.10000000000002</v>
      </c>
      <c r="H53">
        <f t="shared" si="8"/>
        <v>106.70000000000014</v>
      </c>
      <c r="I53">
        <v>0</v>
      </c>
      <c r="J53" s="22">
        <v>0.33</v>
      </c>
      <c r="K53" s="22">
        <v>1.0230000000000001</v>
      </c>
      <c r="L53" s="22">
        <v>1.0780000000000001</v>
      </c>
      <c r="M53" s="22">
        <v>0.90200000000000014</v>
      </c>
      <c r="N53" s="22">
        <v>1.0450000000000002</v>
      </c>
      <c r="O53" s="24">
        <v>1.0120000000000002</v>
      </c>
      <c r="P53" s="24">
        <v>0.62700000000000011</v>
      </c>
      <c r="Q53" s="24">
        <v>0.67100000000000004</v>
      </c>
      <c r="R53" s="24">
        <v>0.83600000000000008</v>
      </c>
      <c r="S53" s="24">
        <v>0.79200000000000004</v>
      </c>
      <c r="T53" s="24">
        <v>0.67100000000000004</v>
      </c>
      <c r="U53" s="24">
        <v>1.056</v>
      </c>
      <c r="V53" s="24">
        <v>1.056</v>
      </c>
      <c r="W53" s="24">
        <v>0.44000000000000006</v>
      </c>
      <c r="X53" s="24">
        <v>0.7370000000000001</v>
      </c>
      <c r="Y53" s="24">
        <v>0.62700000000000011</v>
      </c>
      <c r="Z53" s="24">
        <v>1.0230000000000001</v>
      </c>
      <c r="AA53" s="25">
        <v>0</v>
      </c>
      <c r="AB53" s="25">
        <v>7.6999999999998758</v>
      </c>
      <c r="AC53" s="25">
        <v>0</v>
      </c>
      <c r="AD53" s="25">
        <v>3.3000000000000003</v>
      </c>
      <c r="AE53" s="25">
        <v>51.7</v>
      </c>
      <c r="AF53" s="25">
        <v>0</v>
      </c>
      <c r="AG53" s="25">
        <v>30.800000000000004</v>
      </c>
      <c r="AH53" s="25">
        <v>4.4000000000000004</v>
      </c>
      <c r="AI53" s="25">
        <v>4.4000000000000004</v>
      </c>
      <c r="AJ53" s="25">
        <v>7.7000000000000011</v>
      </c>
      <c r="AK53" s="25">
        <v>0</v>
      </c>
      <c r="AL53" s="25">
        <v>15.400000000000002</v>
      </c>
      <c r="AM53" s="25">
        <v>0</v>
      </c>
      <c r="AN53" s="25">
        <v>24.200000000000003</v>
      </c>
      <c r="AO53" s="25">
        <v>0</v>
      </c>
      <c r="AP53" s="25">
        <v>37.400000000000006</v>
      </c>
      <c r="AQ53" s="25">
        <v>0</v>
      </c>
      <c r="AR53" s="25">
        <v>20.900000000000126</v>
      </c>
      <c r="AS53" s="25">
        <v>8.8000000000000007</v>
      </c>
      <c r="AT53" s="25">
        <v>0</v>
      </c>
      <c r="AU53" s="25">
        <v>13.200000000000001</v>
      </c>
      <c r="AV53" s="25">
        <v>9.9</v>
      </c>
      <c r="AW53" s="25">
        <v>12.100000000000001</v>
      </c>
      <c r="AX53" s="25">
        <v>23.1</v>
      </c>
      <c r="AY53" s="25">
        <v>25.3</v>
      </c>
      <c r="AZ53" s="25">
        <v>12.100000000000001</v>
      </c>
      <c r="BA53" s="25">
        <v>15.400000000000002</v>
      </c>
      <c r="BB53" s="25">
        <v>2.2000000000000002</v>
      </c>
      <c r="BC53" s="25">
        <v>26.400000000000002</v>
      </c>
      <c r="BD53" s="25">
        <v>4.4000000000000004</v>
      </c>
      <c r="BE53" s="25">
        <v>1.1000000000000001</v>
      </c>
      <c r="BF53" s="25">
        <v>6.6000000000000005</v>
      </c>
      <c r="BG53" s="25">
        <v>53.900000000000006</v>
      </c>
      <c r="BH53" s="25">
        <v>8.8000000000000007</v>
      </c>
      <c r="BI53" s="25">
        <v>8.8000000000000007</v>
      </c>
      <c r="BJ53" s="25">
        <v>17.600000000000001</v>
      </c>
      <c r="BK53" s="25">
        <v>7.7000000000000011</v>
      </c>
      <c r="BL53" s="25">
        <v>13.200000000000001</v>
      </c>
      <c r="BM53" s="25">
        <v>22</v>
      </c>
      <c r="BN53" s="25">
        <v>17.600000000000001</v>
      </c>
    </row>
    <row r="54" spans="1:66" x14ac:dyDescent="0.25">
      <c r="A54" s="6">
        <v>44975</v>
      </c>
      <c r="B54" t="s">
        <v>8</v>
      </c>
      <c r="C54">
        <v>18</v>
      </c>
      <c r="D54">
        <f t="shared" si="4"/>
        <v>605</v>
      </c>
      <c r="E54">
        <f t="shared" si="5"/>
        <v>110</v>
      </c>
      <c r="F54">
        <f t="shared" si="6"/>
        <v>180.4</v>
      </c>
      <c r="G54">
        <f t="shared" si="7"/>
        <v>194.7</v>
      </c>
      <c r="H54">
        <f t="shared" si="8"/>
        <v>119.90000000000002</v>
      </c>
      <c r="I54">
        <v>0</v>
      </c>
      <c r="J54" s="22">
        <v>1.0010000000000001</v>
      </c>
      <c r="K54" s="22">
        <v>0.6160000000000001</v>
      </c>
      <c r="L54" s="22">
        <v>0.84700000000000009</v>
      </c>
      <c r="M54" s="22">
        <v>0.95700000000000007</v>
      </c>
      <c r="N54" s="22">
        <v>1.0010000000000001</v>
      </c>
      <c r="O54" s="24">
        <v>0.68200000000000005</v>
      </c>
      <c r="P54" s="24">
        <v>0.11000000000000001</v>
      </c>
      <c r="Q54" s="24">
        <v>0.42900000000000005</v>
      </c>
      <c r="R54" s="24">
        <v>0.7370000000000001</v>
      </c>
      <c r="S54" s="24">
        <v>0.8580000000000001</v>
      </c>
      <c r="T54" s="24">
        <v>0.89100000000000013</v>
      </c>
      <c r="U54" s="24">
        <v>1.0120000000000002</v>
      </c>
      <c r="V54" s="24">
        <v>0.59400000000000008</v>
      </c>
      <c r="W54" s="24">
        <v>1.0010000000000001</v>
      </c>
      <c r="X54" s="24">
        <v>0.47300000000000003</v>
      </c>
      <c r="Y54" s="24">
        <v>0.82500000000000007</v>
      </c>
      <c r="Z54" s="24">
        <v>0.82500000000000007</v>
      </c>
      <c r="AA54" s="25">
        <v>12.100000000000001</v>
      </c>
      <c r="AB54" s="25">
        <v>4.4000000000000004</v>
      </c>
      <c r="AC54" s="25">
        <v>8.8000000000000007</v>
      </c>
      <c r="AD54" s="25">
        <v>29.700000000000003</v>
      </c>
      <c r="AE54" s="25">
        <v>8.8000000000000007</v>
      </c>
      <c r="AF54" s="25">
        <v>39.6</v>
      </c>
      <c r="AG54" s="25">
        <v>16.5</v>
      </c>
      <c r="AH54" s="25">
        <v>17.600000000000001</v>
      </c>
      <c r="AI54" s="25">
        <v>4.4000000000000004</v>
      </c>
      <c r="AJ54" s="25">
        <v>38.5</v>
      </c>
      <c r="AK54" s="25">
        <v>3.3000000000000003</v>
      </c>
      <c r="AL54" s="25">
        <v>0</v>
      </c>
      <c r="AM54" s="25">
        <v>31.900000000000002</v>
      </c>
      <c r="AN54" s="25">
        <v>8.8000000000000007</v>
      </c>
      <c r="AO54" s="25">
        <v>27.500000000000004</v>
      </c>
      <c r="AP54" s="25">
        <v>0</v>
      </c>
      <c r="AQ54" s="25">
        <v>0</v>
      </c>
      <c r="AR54" s="25">
        <v>17.600000000000001</v>
      </c>
      <c r="AS54" s="25">
        <v>26.400000000000002</v>
      </c>
      <c r="AT54" s="25">
        <v>7.7000000000000011</v>
      </c>
      <c r="AU54" s="25">
        <v>23.1</v>
      </c>
      <c r="AV54" s="25">
        <v>46.2</v>
      </c>
      <c r="AW54" s="25">
        <v>23.1</v>
      </c>
      <c r="AX54" s="25">
        <v>0</v>
      </c>
      <c r="AY54" s="25">
        <v>0</v>
      </c>
      <c r="AZ54" s="25">
        <v>9.9</v>
      </c>
      <c r="BA54" s="25">
        <v>0</v>
      </c>
      <c r="BB54" s="25">
        <v>0</v>
      </c>
      <c r="BC54" s="25">
        <v>46.2</v>
      </c>
      <c r="BD54" s="25">
        <v>46.2</v>
      </c>
      <c r="BE54" s="25">
        <v>2.2000000000000002</v>
      </c>
      <c r="BF54" s="25">
        <v>13.200000000000001</v>
      </c>
      <c r="BG54" s="25">
        <v>0</v>
      </c>
      <c r="BH54" s="25">
        <v>0</v>
      </c>
      <c r="BI54" s="25">
        <v>0</v>
      </c>
      <c r="BJ54" s="25">
        <v>0</v>
      </c>
      <c r="BK54" s="25">
        <v>5.5</v>
      </c>
      <c r="BL54" s="25">
        <v>49.500000000000007</v>
      </c>
      <c r="BM54" s="25">
        <v>39.6</v>
      </c>
      <c r="BN54" s="25">
        <v>0</v>
      </c>
    </row>
    <row r="55" spans="1:66" x14ac:dyDescent="0.25">
      <c r="A55" s="6">
        <v>44976</v>
      </c>
      <c r="B55" t="s">
        <v>8</v>
      </c>
      <c r="C55">
        <v>19</v>
      </c>
      <c r="D55">
        <f t="shared" si="4"/>
        <v>650.1</v>
      </c>
      <c r="E55">
        <f t="shared" si="5"/>
        <v>166.10000000000002</v>
      </c>
      <c r="F55">
        <f t="shared" si="6"/>
        <v>278.30000000000007</v>
      </c>
      <c r="G55">
        <f t="shared" si="7"/>
        <v>113.30000000000001</v>
      </c>
      <c r="H55">
        <f t="shared" si="8"/>
        <v>92.40000000000002</v>
      </c>
      <c r="I55">
        <v>0</v>
      </c>
      <c r="J55" s="22">
        <v>0.30800000000000005</v>
      </c>
      <c r="K55" s="22">
        <v>0.88000000000000012</v>
      </c>
      <c r="L55" s="22">
        <v>0.77000000000000013</v>
      </c>
      <c r="M55" s="22">
        <v>1.0230000000000001</v>
      </c>
      <c r="N55" s="22">
        <v>0.22000000000000003</v>
      </c>
      <c r="O55" s="24">
        <v>0.7370000000000001</v>
      </c>
      <c r="P55" s="24">
        <v>0.94600000000000006</v>
      </c>
      <c r="Q55" s="24">
        <v>0.66</v>
      </c>
      <c r="R55" s="24">
        <v>1.0780000000000001</v>
      </c>
      <c r="S55" s="24">
        <v>0.63800000000000001</v>
      </c>
      <c r="T55" s="24">
        <v>0.71500000000000008</v>
      </c>
      <c r="U55" s="24">
        <v>0.6160000000000001</v>
      </c>
      <c r="V55" s="24">
        <v>0.31900000000000001</v>
      </c>
      <c r="W55" s="24">
        <v>0.77000000000000013</v>
      </c>
      <c r="X55" s="24">
        <v>1.056</v>
      </c>
      <c r="Y55" s="24">
        <v>1.0230000000000001</v>
      </c>
      <c r="Z55" s="24">
        <v>1.0120000000000002</v>
      </c>
      <c r="AA55" s="25">
        <v>30.800000000000004</v>
      </c>
      <c r="AB55" s="25">
        <v>27.500000000000004</v>
      </c>
      <c r="AC55" s="25">
        <v>44</v>
      </c>
      <c r="AD55" s="25">
        <v>33</v>
      </c>
      <c r="AE55" s="25">
        <v>26.400000000000002</v>
      </c>
      <c r="AF55" s="25">
        <v>44</v>
      </c>
      <c r="AG55" s="25">
        <v>16.5</v>
      </c>
      <c r="AH55" s="25">
        <v>0</v>
      </c>
      <c r="AI55" s="25">
        <v>55.000000000000007</v>
      </c>
      <c r="AJ55" s="25">
        <v>1.1000000000000001</v>
      </c>
      <c r="AK55" s="25">
        <v>48.400000000000006</v>
      </c>
      <c r="AL55" s="25">
        <v>18.700000000000003</v>
      </c>
      <c r="AM55" s="25">
        <v>13.200000000000001</v>
      </c>
      <c r="AN55" s="25">
        <v>0</v>
      </c>
      <c r="AO55" s="25">
        <v>0</v>
      </c>
      <c r="AP55" s="25">
        <v>6.6000000000000005</v>
      </c>
      <c r="AQ55" s="25">
        <v>25.3</v>
      </c>
      <c r="AR55" s="25">
        <v>5.5</v>
      </c>
      <c r="AS55" s="25">
        <v>4.4000000000000004</v>
      </c>
      <c r="AT55" s="25">
        <v>18.700000000000003</v>
      </c>
      <c r="AU55" s="25">
        <v>9.9</v>
      </c>
      <c r="AV55" s="25">
        <v>0</v>
      </c>
      <c r="AW55" s="25">
        <v>20.900000000000002</v>
      </c>
      <c r="AX55" s="25">
        <v>3.3000000000000003</v>
      </c>
      <c r="AY55" s="25">
        <v>2.2000000000000002</v>
      </c>
      <c r="AZ55" s="25">
        <v>16.5</v>
      </c>
      <c r="BA55" s="25">
        <v>0</v>
      </c>
      <c r="BB55" s="25">
        <v>0</v>
      </c>
      <c r="BC55" s="25">
        <v>14.3</v>
      </c>
      <c r="BD55" s="25">
        <v>46.2</v>
      </c>
      <c r="BE55" s="25">
        <v>0</v>
      </c>
      <c r="BF55" s="25">
        <v>46.2</v>
      </c>
      <c r="BG55" s="25">
        <v>13.200000000000001</v>
      </c>
      <c r="BH55" s="25">
        <v>0</v>
      </c>
      <c r="BI55" s="25">
        <v>15.400000000000002</v>
      </c>
      <c r="BJ55" s="25">
        <v>33</v>
      </c>
      <c r="BK55" s="25">
        <v>14.3</v>
      </c>
      <c r="BL55" s="25">
        <v>0</v>
      </c>
      <c r="BM55" s="25">
        <v>1.1000000000000001</v>
      </c>
      <c r="BN55" s="25">
        <v>42.900000000000006</v>
      </c>
    </row>
    <row r="56" spans="1:66" x14ac:dyDescent="0.25">
      <c r="A56" s="6">
        <v>44977</v>
      </c>
      <c r="B56" t="s">
        <v>8</v>
      </c>
      <c r="C56">
        <v>20</v>
      </c>
      <c r="D56">
        <f t="shared" si="4"/>
        <v>492.80000000000035</v>
      </c>
      <c r="E56">
        <f t="shared" si="5"/>
        <v>134.20000000000013</v>
      </c>
      <c r="F56">
        <f t="shared" si="6"/>
        <v>96.800000000000139</v>
      </c>
      <c r="G56">
        <f t="shared" si="7"/>
        <v>46.20000000000006</v>
      </c>
      <c r="H56">
        <f t="shared" si="8"/>
        <v>215.60000000000002</v>
      </c>
      <c r="I56">
        <v>1</v>
      </c>
      <c r="J56" s="22">
        <v>0.59400000000000008</v>
      </c>
      <c r="K56" s="22">
        <v>0.62700000000000011</v>
      </c>
      <c r="L56" s="22">
        <v>0.81400000000000006</v>
      </c>
      <c r="M56" s="22">
        <v>0.96800000000000008</v>
      </c>
      <c r="N56" s="22">
        <v>0.36300000000000004</v>
      </c>
      <c r="O56" s="24">
        <v>0.79200000000000004</v>
      </c>
      <c r="P56" s="24">
        <v>0.82500000000000007</v>
      </c>
      <c r="Q56" s="24">
        <v>0.18700000000000003</v>
      </c>
      <c r="R56" s="24">
        <v>0.53900000000000003</v>
      </c>
      <c r="S56" s="24">
        <v>0.75900000000000012</v>
      </c>
      <c r="T56" s="24">
        <v>0.55000000000000004</v>
      </c>
      <c r="U56" s="24">
        <v>0.38500000000000006</v>
      </c>
      <c r="V56" s="24">
        <v>1.0010000000000001</v>
      </c>
      <c r="W56" s="24">
        <v>1.0010000000000001</v>
      </c>
      <c r="X56" s="24">
        <v>0.9900000000000001</v>
      </c>
      <c r="Y56" s="24">
        <v>0.70400000000000007</v>
      </c>
      <c r="Z56" s="24">
        <v>1.0120000000000002</v>
      </c>
      <c r="AA56" s="25">
        <v>0</v>
      </c>
      <c r="AB56" s="25">
        <v>11</v>
      </c>
      <c r="AC56" s="25">
        <v>26.400000000000002</v>
      </c>
      <c r="AD56" s="25">
        <v>0</v>
      </c>
      <c r="AE56" s="25">
        <v>14.3</v>
      </c>
      <c r="AF56" s="25">
        <v>0</v>
      </c>
      <c r="AG56" s="25">
        <v>5.5000000000001252</v>
      </c>
      <c r="AH56" s="25">
        <v>5.5</v>
      </c>
      <c r="AI56" s="25">
        <v>30.800000000000004</v>
      </c>
      <c r="AJ56" s="25">
        <v>3.3000000000000003</v>
      </c>
      <c r="AK56" s="25">
        <v>19.8</v>
      </c>
      <c r="AL56" s="25">
        <v>19.8</v>
      </c>
      <c r="AM56" s="25">
        <v>33</v>
      </c>
      <c r="AN56" s="25">
        <v>12.100000000000001</v>
      </c>
      <c r="AO56" s="25">
        <v>57.2</v>
      </c>
      <c r="AP56" s="25">
        <v>0</v>
      </c>
      <c r="AQ56" s="25">
        <v>0</v>
      </c>
      <c r="AR56" s="25">
        <v>36.300000000000004</v>
      </c>
      <c r="AS56" s="25">
        <v>35.200000000000003</v>
      </c>
      <c r="AT56" s="25">
        <v>22</v>
      </c>
      <c r="AU56" s="25">
        <v>0</v>
      </c>
      <c r="AV56" s="25">
        <v>14.300000000000063</v>
      </c>
      <c r="AW56" s="25">
        <v>0</v>
      </c>
      <c r="AX56" s="25">
        <v>0</v>
      </c>
      <c r="AY56" s="25">
        <v>3.3000000000000003</v>
      </c>
      <c r="AZ56" s="25">
        <v>0</v>
      </c>
      <c r="BA56" s="25">
        <v>0</v>
      </c>
      <c r="BB56" s="25">
        <v>0</v>
      </c>
      <c r="BC56" s="25">
        <v>0</v>
      </c>
      <c r="BD56" s="25">
        <v>28.6</v>
      </c>
      <c r="BE56" s="25">
        <v>0</v>
      </c>
      <c r="BF56" s="25">
        <v>1.1000000000000001</v>
      </c>
      <c r="BG56" s="25">
        <v>33.000000000000128</v>
      </c>
      <c r="BH56" s="25">
        <v>9.9</v>
      </c>
      <c r="BI56" s="25">
        <v>24.200000000000003</v>
      </c>
      <c r="BJ56" s="25">
        <v>1.1000000000000001</v>
      </c>
      <c r="BK56" s="25">
        <v>6.6000000000000005</v>
      </c>
      <c r="BL56" s="25">
        <v>2.2000000000000002</v>
      </c>
      <c r="BM56" s="25">
        <v>20.900000000000002</v>
      </c>
      <c r="BN56" s="25">
        <v>35.200000000000003</v>
      </c>
    </row>
    <row r="57" spans="1:66" x14ac:dyDescent="0.25">
      <c r="A57" s="6">
        <v>44978</v>
      </c>
      <c r="B57" t="s">
        <v>8</v>
      </c>
      <c r="C57">
        <v>21</v>
      </c>
      <c r="D57">
        <f t="shared" si="4"/>
        <v>483.99999999999989</v>
      </c>
      <c r="E57">
        <f t="shared" si="5"/>
        <v>155.1</v>
      </c>
      <c r="F57">
        <f t="shared" si="6"/>
        <v>89.100000000000009</v>
      </c>
      <c r="G57">
        <f t="shared" si="7"/>
        <v>129.7999999999999</v>
      </c>
      <c r="H57">
        <f t="shared" si="8"/>
        <v>110</v>
      </c>
      <c r="I57">
        <v>0</v>
      </c>
      <c r="J57" s="22">
        <v>0.47300000000000003</v>
      </c>
      <c r="K57" s="22">
        <v>0.62700000000000011</v>
      </c>
      <c r="L57" s="22">
        <v>0.74800000000000011</v>
      </c>
      <c r="M57" s="22">
        <v>0.39600000000000002</v>
      </c>
      <c r="N57" s="22">
        <v>0.18700000000000003</v>
      </c>
      <c r="O57" s="24">
        <v>0.66</v>
      </c>
      <c r="P57" s="24">
        <v>0.78100000000000003</v>
      </c>
      <c r="Q57" s="24">
        <v>0.74800000000000011</v>
      </c>
      <c r="R57" s="24">
        <v>0.97900000000000009</v>
      </c>
      <c r="S57" s="24">
        <v>0.78100000000000003</v>
      </c>
      <c r="T57" s="24">
        <v>0.74800000000000011</v>
      </c>
      <c r="U57" s="24">
        <v>0.51700000000000013</v>
      </c>
      <c r="V57" s="24">
        <v>0.95700000000000007</v>
      </c>
      <c r="W57" s="24">
        <v>0.79200000000000004</v>
      </c>
      <c r="X57" s="24">
        <v>0.6160000000000001</v>
      </c>
      <c r="Y57" s="24">
        <v>0.81400000000000006</v>
      </c>
      <c r="Z57" s="24">
        <v>1.1000000000000001</v>
      </c>
      <c r="AA57" s="25">
        <v>0</v>
      </c>
      <c r="AB57" s="25">
        <v>0</v>
      </c>
      <c r="AC57" s="25">
        <v>0</v>
      </c>
      <c r="AD57" s="25">
        <v>8.8000000000000007</v>
      </c>
      <c r="AE57" s="25">
        <v>0</v>
      </c>
      <c r="AF57" s="25">
        <v>12.100000000000001</v>
      </c>
      <c r="AG57" s="25">
        <v>0</v>
      </c>
      <c r="AH57" s="25">
        <v>16.5</v>
      </c>
      <c r="AI57" s="25">
        <v>37.400000000000006</v>
      </c>
      <c r="AJ57" s="25">
        <v>14.3</v>
      </c>
      <c r="AK57" s="25">
        <v>16.5</v>
      </c>
      <c r="AL57" s="25">
        <v>17.600000000000001</v>
      </c>
      <c r="AM57" s="25">
        <v>5.5</v>
      </c>
      <c r="AN57" s="25">
        <v>2.2000000000000002</v>
      </c>
      <c r="AO57" s="25">
        <v>29.700000000000003</v>
      </c>
      <c r="AP57" s="25">
        <v>0</v>
      </c>
      <c r="AQ57" s="25">
        <v>16.5</v>
      </c>
      <c r="AR57" s="25">
        <v>16.5</v>
      </c>
      <c r="AS57" s="25">
        <v>22</v>
      </c>
      <c r="AT57" s="25">
        <v>0</v>
      </c>
      <c r="AU57" s="25">
        <v>6.6000000000000005</v>
      </c>
      <c r="AV57" s="25">
        <v>0</v>
      </c>
      <c r="AW57" s="25">
        <v>3.299999999999875</v>
      </c>
      <c r="AX57" s="25">
        <v>12.100000000000001</v>
      </c>
      <c r="AY57" s="25">
        <v>14.3</v>
      </c>
      <c r="AZ57" s="25">
        <v>0</v>
      </c>
      <c r="BA57" s="25">
        <v>36.300000000000004</v>
      </c>
      <c r="BB57" s="25">
        <v>48.400000000000006</v>
      </c>
      <c r="BC57" s="25">
        <v>0</v>
      </c>
      <c r="BD57" s="25">
        <v>8.8000000000000007</v>
      </c>
      <c r="BE57" s="25">
        <v>26.400000000000002</v>
      </c>
      <c r="BF57" s="25">
        <v>0</v>
      </c>
      <c r="BG57" s="25">
        <v>0</v>
      </c>
      <c r="BH57" s="25">
        <v>6.6000000000000005</v>
      </c>
      <c r="BI57" s="25">
        <v>55.000000000000007</v>
      </c>
      <c r="BJ57" s="25">
        <v>15.400000000000002</v>
      </c>
      <c r="BK57" s="25">
        <v>24.200000000000003</v>
      </c>
      <c r="BL57" s="25">
        <v>9.9</v>
      </c>
      <c r="BM57" s="25">
        <v>0</v>
      </c>
      <c r="BN57" s="25">
        <v>17.600000000000001</v>
      </c>
    </row>
    <row r="58" spans="1:66" x14ac:dyDescent="0.25">
      <c r="A58" s="6">
        <v>44979</v>
      </c>
      <c r="B58" t="s">
        <v>8</v>
      </c>
      <c r="C58">
        <v>22</v>
      </c>
      <c r="D58">
        <f t="shared" si="4"/>
        <v>508.20000000000005</v>
      </c>
      <c r="E58">
        <f t="shared" si="5"/>
        <v>104.50000000000001</v>
      </c>
      <c r="F58">
        <f t="shared" si="6"/>
        <v>183.70000000000002</v>
      </c>
      <c r="G58">
        <f t="shared" si="7"/>
        <v>102.30000000000001</v>
      </c>
      <c r="H58">
        <f t="shared" si="8"/>
        <v>117.7</v>
      </c>
      <c r="I58">
        <v>0</v>
      </c>
      <c r="J58" s="22">
        <v>0.42900000000000005</v>
      </c>
      <c r="K58" s="22">
        <v>1.0120000000000002</v>
      </c>
      <c r="L58" s="22">
        <v>1.0340000000000003</v>
      </c>
      <c r="M58" s="22">
        <v>0.92400000000000004</v>
      </c>
      <c r="N58" s="22">
        <v>1.0230000000000001</v>
      </c>
      <c r="O58" s="24">
        <v>0.75900000000000012</v>
      </c>
      <c r="P58" s="24">
        <v>0.69300000000000006</v>
      </c>
      <c r="Q58" s="24">
        <v>0.13200000000000001</v>
      </c>
      <c r="R58" s="24">
        <v>1.1000000000000001</v>
      </c>
      <c r="S58" s="24">
        <v>0.83600000000000008</v>
      </c>
      <c r="T58" s="24">
        <v>0.97900000000000009</v>
      </c>
      <c r="U58" s="24">
        <v>0.31900000000000001</v>
      </c>
      <c r="V58" s="24">
        <v>0.53900000000000003</v>
      </c>
      <c r="W58" s="24">
        <v>0.89100000000000013</v>
      </c>
      <c r="X58" s="24">
        <v>0.97900000000000009</v>
      </c>
      <c r="Y58" s="24">
        <v>1.0450000000000002</v>
      </c>
      <c r="Z58" s="24">
        <v>0.67100000000000004</v>
      </c>
      <c r="AA58" s="25">
        <v>30.800000000000004</v>
      </c>
      <c r="AB58" s="25">
        <v>0</v>
      </c>
      <c r="AC58" s="25">
        <v>1.1000000000000001</v>
      </c>
      <c r="AD58" s="25">
        <v>0</v>
      </c>
      <c r="AE58" s="25">
        <v>18.700000000000003</v>
      </c>
      <c r="AF58" s="25">
        <v>26.400000000000002</v>
      </c>
      <c r="AG58" s="25">
        <v>28.6</v>
      </c>
      <c r="AH58" s="25">
        <v>33</v>
      </c>
      <c r="AI58" s="25">
        <v>37.400000000000006</v>
      </c>
      <c r="AJ58" s="25">
        <v>7.7000000000000011</v>
      </c>
      <c r="AK58" s="25">
        <v>27.500000000000004</v>
      </c>
      <c r="AL58" s="25">
        <v>0</v>
      </c>
      <c r="AM58" s="25">
        <v>1.1000000000000001</v>
      </c>
      <c r="AN58" s="25">
        <v>18.700000000000003</v>
      </c>
      <c r="AO58" s="25">
        <v>26.400000000000002</v>
      </c>
      <c r="AP58" s="25">
        <v>16.5</v>
      </c>
      <c r="AQ58" s="25">
        <v>0</v>
      </c>
      <c r="AR58" s="25">
        <v>3.3000000000000003</v>
      </c>
      <c r="AS58" s="25">
        <v>29.700000000000003</v>
      </c>
      <c r="AT58" s="25">
        <v>22</v>
      </c>
      <c r="AU58" s="25">
        <v>7.7000000000000011</v>
      </c>
      <c r="AV58" s="25">
        <v>31.900000000000002</v>
      </c>
      <c r="AW58" s="25">
        <v>20.900000000000002</v>
      </c>
      <c r="AX58" s="25">
        <v>2.2000000000000002</v>
      </c>
      <c r="AY58" s="25">
        <v>3.3000000000000003</v>
      </c>
      <c r="AZ58" s="25">
        <v>0</v>
      </c>
      <c r="BA58" s="25">
        <v>0</v>
      </c>
      <c r="BB58" s="25">
        <v>0</v>
      </c>
      <c r="BC58" s="25">
        <v>9.9</v>
      </c>
      <c r="BD58" s="25">
        <v>26.400000000000002</v>
      </c>
      <c r="BE58" s="25">
        <v>17.600000000000001</v>
      </c>
      <c r="BF58" s="25">
        <v>11</v>
      </c>
      <c r="BG58" s="25">
        <v>4.4000000000000004</v>
      </c>
      <c r="BH58" s="25">
        <v>19.8</v>
      </c>
      <c r="BI58" s="25">
        <v>7.7000000000000011</v>
      </c>
      <c r="BJ58" s="25">
        <v>2.2000000000000002</v>
      </c>
      <c r="BK58" s="25">
        <v>26.400000000000002</v>
      </c>
      <c r="BL58" s="25">
        <v>7.7000000000000011</v>
      </c>
      <c r="BM58" s="25">
        <v>5.5</v>
      </c>
      <c r="BN58" s="25">
        <v>2.2000000000000002</v>
      </c>
    </row>
    <row r="59" spans="1:66" x14ac:dyDescent="0.25">
      <c r="A59" s="6">
        <v>44980</v>
      </c>
      <c r="B59" t="s">
        <v>8</v>
      </c>
      <c r="C59">
        <v>23</v>
      </c>
      <c r="D59">
        <f t="shared" si="4"/>
        <v>712.8</v>
      </c>
      <c r="E59">
        <f t="shared" si="5"/>
        <v>115.50000000000001</v>
      </c>
      <c r="F59">
        <f t="shared" si="6"/>
        <v>265.10000000000002</v>
      </c>
      <c r="G59">
        <f t="shared" si="7"/>
        <v>136.4</v>
      </c>
      <c r="H59">
        <f t="shared" si="8"/>
        <v>195.8</v>
      </c>
      <c r="I59">
        <v>0</v>
      </c>
      <c r="J59" s="22">
        <v>0.23100000000000001</v>
      </c>
      <c r="K59" s="22">
        <v>0.9900000000000001</v>
      </c>
      <c r="L59" s="22">
        <v>0.72600000000000009</v>
      </c>
      <c r="M59" s="22">
        <v>0.51700000000000013</v>
      </c>
      <c r="N59" s="22">
        <v>0.82500000000000007</v>
      </c>
      <c r="O59" s="24">
        <v>0.74800000000000011</v>
      </c>
      <c r="P59" s="24">
        <v>0.70400000000000007</v>
      </c>
      <c r="Q59" s="24">
        <v>0.6160000000000001</v>
      </c>
      <c r="R59" s="24">
        <v>0.72600000000000009</v>
      </c>
      <c r="S59" s="24">
        <v>1.089</v>
      </c>
      <c r="T59" s="24">
        <v>0.57200000000000006</v>
      </c>
      <c r="U59" s="24">
        <v>0.22000000000000003</v>
      </c>
      <c r="V59" s="24">
        <v>1.1000000000000001</v>
      </c>
      <c r="W59" s="24">
        <v>1.0340000000000003</v>
      </c>
      <c r="X59" s="24">
        <v>0.83600000000000008</v>
      </c>
      <c r="Y59" s="24">
        <v>0.46200000000000002</v>
      </c>
      <c r="Z59" s="24">
        <v>1.0340000000000003</v>
      </c>
      <c r="AA59" s="25">
        <v>20.900000000000002</v>
      </c>
      <c r="AB59" s="25">
        <v>50.6</v>
      </c>
      <c r="AC59" s="25">
        <v>3.3000000000000003</v>
      </c>
      <c r="AD59" s="25">
        <v>13.200000000000001</v>
      </c>
      <c r="AE59" s="25">
        <v>0</v>
      </c>
      <c r="AF59" s="25">
        <v>38.5</v>
      </c>
      <c r="AG59" s="25">
        <v>19.8</v>
      </c>
      <c r="AH59" s="25">
        <v>46.2</v>
      </c>
      <c r="AI59" s="25">
        <v>34.1</v>
      </c>
      <c r="AJ59" s="25">
        <v>38.5</v>
      </c>
      <c r="AK59" s="25">
        <v>14.3</v>
      </c>
      <c r="AL59" s="25">
        <v>12.100000000000001</v>
      </c>
      <c r="AM59" s="25">
        <v>6.6000000000000005</v>
      </c>
      <c r="AN59" s="25">
        <v>16.5</v>
      </c>
      <c r="AO59" s="25">
        <v>6.6000000000000005</v>
      </c>
      <c r="AP59" s="25">
        <v>52.800000000000004</v>
      </c>
      <c r="AQ59" s="25">
        <v>18.700000000000003</v>
      </c>
      <c r="AR59" s="25">
        <v>0</v>
      </c>
      <c r="AS59" s="25">
        <v>50.6</v>
      </c>
      <c r="AT59" s="25">
        <v>31.900000000000002</v>
      </c>
      <c r="AU59" s="25">
        <v>0</v>
      </c>
      <c r="AV59" s="25">
        <v>17.600000000000001</v>
      </c>
      <c r="AW59" s="25">
        <v>6.6000000000000005</v>
      </c>
      <c r="AX59" s="25">
        <v>31.900000000000002</v>
      </c>
      <c r="AY59" s="25">
        <v>6.6000000000000005</v>
      </c>
      <c r="AZ59" s="25">
        <v>34.1</v>
      </c>
      <c r="BA59" s="25">
        <v>12.100000000000001</v>
      </c>
      <c r="BB59" s="25">
        <v>5.5</v>
      </c>
      <c r="BC59" s="25">
        <v>3.3000000000000003</v>
      </c>
      <c r="BD59" s="25">
        <v>18.700000000000003</v>
      </c>
      <c r="BE59" s="25">
        <v>6.6000000000000005</v>
      </c>
      <c r="BF59" s="25">
        <v>9.9</v>
      </c>
      <c r="BG59" s="25">
        <v>1.1000000000000001</v>
      </c>
      <c r="BH59" s="25">
        <v>6.6000000000000005</v>
      </c>
      <c r="BI59" s="25">
        <v>0</v>
      </c>
      <c r="BJ59" s="25">
        <v>29.700000000000003</v>
      </c>
      <c r="BK59" s="25">
        <v>52.800000000000004</v>
      </c>
      <c r="BL59" s="25">
        <v>2.2000000000000002</v>
      </c>
      <c r="BM59" s="25">
        <v>0</v>
      </c>
      <c r="BN59" s="25">
        <v>6.6000000000000005</v>
      </c>
    </row>
    <row r="60" spans="1:66" x14ac:dyDescent="0.25">
      <c r="A60" s="6">
        <v>44981</v>
      </c>
      <c r="B60" t="s">
        <v>8</v>
      </c>
      <c r="C60">
        <v>24</v>
      </c>
      <c r="D60">
        <f t="shared" si="4"/>
        <v>541.20000000000027</v>
      </c>
      <c r="E60">
        <f t="shared" si="5"/>
        <v>128.70000000000002</v>
      </c>
      <c r="F60">
        <f t="shared" si="6"/>
        <v>161.70000000000002</v>
      </c>
      <c r="G60">
        <f t="shared" si="7"/>
        <v>189.20000000000022</v>
      </c>
      <c r="H60">
        <f t="shared" si="8"/>
        <v>61.6</v>
      </c>
      <c r="I60">
        <v>0</v>
      </c>
      <c r="J60" s="22">
        <v>0.33</v>
      </c>
      <c r="K60" s="22">
        <v>0.8580000000000001</v>
      </c>
      <c r="L60" s="22">
        <v>0.82500000000000007</v>
      </c>
      <c r="M60" s="22">
        <v>0.37400000000000005</v>
      </c>
      <c r="N60" s="22">
        <v>0.96800000000000008</v>
      </c>
      <c r="O60" s="24">
        <v>0.71500000000000008</v>
      </c>
      <c r="P60" s="24">
        <v>0.66</v>
      </c>
      <c r="Q60" s="24">
        <v>0.68200000000000005</v>
      </c>
      <c r="R60" s="24">
        <v>0.6160000000000001</v>
      </c>
      <c r="S60" s="24">
        <v>0.82500000000000007</v>
      </c>
      <c r="T60" s="24">
        <v>0.79200000000000004</v>
      </c>
      <c r="U60" s="24">
        <v>0.82500000000000007</v>
      </c>
      <c r="V60" s="24">
        <v>1.0230000000000001</v>
      </c>
      <c r="W60" s="24">
        <v>1.0780000000000001</v>
      </c>
      <c r="X60" s="24">
        <v>1.0780000000000001</v>
      </c>
      <c r="Y60" s="24">
        <v>0.39600000000000002</v>
      </c>
      <c r="Z60" s="24">
        <v>0.58300000000000007</v>
      </c>
      <c r="AA60" s="25">
        <v>0</v>
      </c>
      <c r="AB60" s="25">
        <v>9.9</v>
      </c>
      <c r="AC60" s="25">
        <v>36.300000000000004</v>
      </c>
      <c r="AD60" s="25">
        <v>25.3</v>
      </c>
      <c r="AE60" s="25">
        <v>12.100000000000001</v>
      </c>
      <c r="AF60" s="25">
        <v>26.400000000000002</v>
      </c>
      <c r="AG60" s="25">
        <v>0</v>
      </c>
      <c r="AH60" s="25">
        <v>25.3</v>
      </c>
      <c r="AI60" s="25">
        <v>19.8</v>
      </c>
      <c r="AJ60" s="25">
        <v>6.6000000000000005</v>
      </c>
      <c r="AK60" s="25">
        <v>41.800000000000004</v>
      </c>
      <c r="AL60" s="25">
        <v>2.2000000000000002</v>
      </c>
      <c r="AM60" s="25">
        <v>0</v>
      </c>
      <c r="AN60" s="25">
        <v>0</v>
      </c>
      <c r="AO60" s="25">
        <v>9.9</v>
      </c>
      <c r="AP60" s="25">
        <v>0</v>
      </c>
      <c r="AQ60" s="25">
        <v>4.4000000000000004</v>
      </c>
      <c r="AR60" s="25">
        <v>5.5</v>
      </c>
      <c r="AS60" s="25">
        <v>0</v>
      </c>
      <c r="AT60" s="25">
        <v>39.6</v>
      </c>
      <c r="AU60" s="25">
        <v>36.300000000000004</v>
      </c>
      <c r="AV60" s="25">
        <v>13.200000000000001</v>
      </c>
      <c r="AW60" s="25">
        <v>12.100000000000126</v>
      </c>
      <c r="AX60" s="25">
        <v>39.6</v>
      </c>
      <c r="AY60" s="25">
        <v>13.200000000000001</v>
      </c>
      <c r="AZ60" s="25">
        <v>0</v>
      </c>
      <c r="BA60" s="25">
        <v>46.2</v>
      </c>
      <c r="BB60" s="25">
        <v>11.000000000000064</v>
      </c>
      <c r="BC60" s="25">
        <v>14.3</v>
      </c>
      <c r="BD60" s="25">
        <v>3.3000000000000003</v>
      </c>
      <c r="BE60" s="25">
        <v>28.6</v>
      </c>
      <c r="BF60" s="25">
        <v>0</v>
      </c>
      <c r="BG60" s="25">
        <v>0</v>
      </c>
      <c r="BH60" s="25">
        <v>0</v>
      </c>
      <c r="BI60" s="25">
        <v>6.6000000000000005</v>
      </c>
      <c r="BJ60" s="25">
        <v>0</v>
      </c>
      <c r="BK60" s="25">
        <v>39.6</v>
      </c>
      <c r="BL60" s="25">
        <v>9.9</v>
      </c>
      <c r="BM60" s="25">
        <v>13.200000000000001</v>
      </c>
      <c r="BN60" s="25">
        <v>30.800000000000004</v>
      </c>
    </row>
    <row r="61" spans="1:66" x14ac:dyDescent="0.25">
      <c r="A61" s="6">
        <v>44982</v>
      </c>
      <c r="B61" t="s">
        <v>8</v>
      </c>
      <c r="C61">
        <v>25</v>
      </c>
      <c r="D61">
        <f t="shared" si="4"/>
        <v>587.40000000000009</v>
      </c>
      <c r="E61">
        <f t="shared" si="5"/>
        <v>97.9</v>
      </c>
      <c r="F61">
        <f t="shared" si="6"/>
        <v>133.10000000000002</v>
      </c>
      <c r="G61">
        <f t="shared" si="7"/>
        <v>171.6</v>
      </c>
      <c r="H61">
        <f t="shared" si="8"/>
        <v>184.80000000000004</v>
      </c>
      <c r="I61">
        <v>0</v>
      </c>
      <c r="J61" s="22">
        <v>0.9900000000000001</v>
      </c>
      <c r="K61" s="22">
        <v>0.72600000000000009</v>
      </c>
      <c r="L61" s="22">
        <v>0.9900000000000001</v>
      </c>
      <c r="M61" s="22">
        <v>0.19800000000000001</v>
      </c>
      <c r="N61" s="22">
        <v>0.52800000000000002</v>
      </c>
      <c r="O61" s="24">
        <v>0.7370000000000001</v>
      </c>
      <c r="P61" s="24">
        <v>0.88000000000000012</v>
      </c>
      <c r="Q61" s="24">
        <v>0.8580000000000001</v>
      </c>
      <c r="R61" s="24">
        <v>1.0340000000000003</v>
      </c>
      <c r="S61" s="24">
        <v>0.74800000000000011</v>
      </c>
      <c r="T61" s="24">
        <v>0.78100000000000003</v>
      </c>
      <c r="U61" s="24">
        <v>0.6160000000000001</v>
      </c>
      <c r="V61" s="24">
        <v>0.9900000000000001</v>
      </c>
      <c r="W61" s="24">
        <v>0.97900000000000009</v>
      </c>
      <c r="X61" s="24">
        <v>0.28600000000000003</v>
      </c>
      <c r="Y61" s="24">
        <v>1.1000000000000001</v>
      </c>
      <c r="Z61" s="24">
        <v>0.63800000000000001</v>
      </c>
      <c r="AA61" s="25">
        <v>0</v>
      </c>
      <c r="AB61" s="25">
        <v>0</v>
      </c>
      <c r="AC61" s="25">
        <v>16.5</v>
      </c>
      <c r="AD61" s="25">
        <v>0</v>
      </c>
      <c r="AE61" s="25">
        <v>14.3</v>
      </c>
      <c r="AF61" s="25">
        <v>14.3</v>
      </c>
      <c r="AG61" s="25">
        <v>0</v>
      </c>
      <c r="AH61" s="25">
        <v>30.800000000000004</v>
      </c>
      <c r="AI61" s="25">
        <v>27.500000000000004</v>
      </c>
      <c r="AJ61" s="25">
        <v>29.700000000000003</v>
      </c>
      <c r="AK61" s="25">
        <v>26.400000000000002</v>
      </c>
      <c r="AL61" s="25">
        <v>37.400000000000006</v>
      </c>
      <c r="AM61" s="25">
        <v>7.7000000000000011</v>
      </c>
      <c r="AN61" s="25">
        <v>11</v>
      </c>
      <c r="AO61" s="25">
        <v>17.600000000000001</v>
      </c>
      <c r="AP61" s="25">
        <v>58.300000000000004</v>
      </c>
      <c r="AQ61" s="25">
        <v>33</v>
      </c>
      <c r="AR61" s="25">
        <v>0</v>
      </c>
      <c r="AS61" s="25">
        <v>19.8</v>
      </c>
      <c r="AT61" s="25">
        <v>0</v>
      </c>
      <c r="AU61" s="25">
        <v>1.1000000000000001</v>
      </c>
      <c r="AV61" s="25">
        <v>8.8000000000000007</v>
      </c>
      <c r="AW61" s="25">
        <v>39.6</v>
      </c>
      <c r="AX61" s="25">
        <v>20.900000000000002</v>
      </c>
      <c r="AY61" s="25">
        <v>24.200000000000003</v>
      </c>
      <c r="AZ61" s="25">
        <v>13.200000000000001</v>
      </c>
      <c r="BA61" s="25">
        <v>12.100000000000001</v>
      </c>
      <c r="BB61" s="25">
        <v>9.9</v>
      </c>
      <c r="BC61" s="25">
        <v>39.6</v>
      </c>
      <c r="BD61" s="25">
        <v>2.2000000000000002</v>
      </c>
      <c r="BE61" s="25">
        <v>0</v>
      </c>
      <c r="BF61" s="25">
        <v>0</v>
      </c>
      <c r="BG61" s="25">
        <v>2.2000000000000002</v>
      </c>
      <c r="BH61" s="25">
        <v>11</v>
      </c>
      <c r="BI61" s="25">
        <v>6.6000000000000005</v>
      </c>
      <c r="BJ61" s="25">
        <v>46.2</v>
      </c>
      <c r="BK61" s="25">
        <v>4.4000000000000004</v>
      </c>
      <c r="BL61" s="25">
        <v>5.5</v>
      </c>
      <c r="BM61" s="25">
        <v>22</v>
      </c>
      <c r="BN61" s="25">
        <v>0</v>
      </c>
    </row>
    <row r="62" spans="1:66" x14ac:dyDescent="0.25">
      <c r="A62" s="6">
        <v>44983</v>
      </c>
      <c r="B62" t="s">
        <v>8</v>
      </c>
      <c r="C62">
        <v>26</v>
      </c>
      <c r="D62">
        <f t="shared" si="4"/>
        <v>507.10000000000008</v>
      </c>
      <c r="E62">
        <f t="shared" si="5"/>
        <v>130.90000000000003</v>
      </c>
      <c r="F62">
        <f t="shared" si="6"/>
        <v>108.89999999999999</v>
      </c>
      <c r="G62">
        <f t="shared" si="7"/>
        <v>100.10000000000001</v>
      </c>
      <c r="H62">
        <f t="shared" si="8"/>
        <v>167.20000000000005</v>
      </c>
      <c r="I62">
        <v>0</v>
      </c>
      <c r="J62" s="22">
        <v>0.45100000000000007</v>
      </c>
      <c r="K62" s="22">
        <v>0.93500000000000005</v>
      </c>
      <c r="L62" s="22">
        <v>0.80300000000000005</v>
      </c>
      <c r="M62" s="22">
        <v>0.95700000000000007</v>
      </c>
      <c r="N62" s="22">
        <v>0.72600000000000009</v>
      </c>
      <c r="O62" s="24">
        <v>1.0780000000000001</v>
      </c>
      <c r="P62" s="24">
        <v>0.82500000000000007</v>
      </c>
      <c r="Q62" s="24">
        <v>0.70400000000000007</v>
      </c>
      <c r="R62" s="24">
        <v>0.77000000000000013</v>
      </c>
      <c r="S62" s="24">
        <v>0.84700000000000009</v>
      </c>
      <c r="T62" s="24">
        <v>0.77000000000000013</v>
      </c>
      <c r="U62" s="24">
        <v>0.11000000000000001</v>
      </c>
      <c r="V62" s="24">
        <v>0.59400000000000008</v>
      </c>
      <c r="W62" s="24">
        <v>0.80300000000000005</v>
      </c>
      <c r="X62" s="24">
        <v>0.93500000000000005</v>
      </c>
      <c r="Y62" s="24">
        <v>0.7370000000000001</v>
      </c>
      <c r="Z62" s="24">
        <v>0.64900000000000002</v>
      </c>
      <c r="AA62" s="25">
        <v>36.300000000000004</v>
      </c>
      <c r="AB62" s="25">
        <v>3.3000000000000003</v>
      </c>
      <c r="AC62" s="25">
        <v>28.6</v>
      </c>
      <c r="AD62" s="25">
        <v>0</v>
      </c>
      <c r="AE62" s="25">
        <v>0</v>
      </c>
      <c r="AF62" s="25">
        <v>0</v>
      </c>
      <c r="AG62" s="25">
        <v>2.2000000000000002</v>
      </c>
      <c r="AH62" s="25">
        <v>12.100000000000001</v>
      </c>
      <c r="AI62" s="25">
        <v>17.600000000000001</v>
      </c>
      <c r="AJ62" s="25">
        <v>8.8000000000000007</v>
      </c>
      <c r="AK62" s="25">
        <v>9.9</v>
      </c>
      <c r="AL62" s="25">
        <v>0</v>
      </c>
      <c r="AM62" s="25">
        <v>18.700000000000003</v>
      </c>
      <c r="AN62" s="25">
        <v>5.5</v>
      </c>
      <c r="AO62" s="25">
        <v>31.900000000000002</v>
      </c>
      <c r="AP62" s="25">
        <v>0</v>
      </c>
      <c r="AQ62" s="25">
        <v>31.900000000000002</v>
      </c>
      <c r="AR62" s="25">
        <v>0</v>
      </c>
      <c r="AS62" s="25">
        <v>48.400000000000006</v>
      </c>
      <c r="AT62" s="25">
        <v>30.800000000000004</v>
      </c>
      <c r="AU62" s="25">
        <v>0</v>
      </c>
      <c r="AV62" s="25">
        <v>44</v>
      </c>
      <c r="AW62" s="25">
        <v>16.5</v>
      </c>
      <c r="AX62" s="25">
        <v>0</v>
      </c>
      <c r="AY62" s="25">
        <v>0</v>
      </c>
      <c r="AZ62" s="25">
        <v>1.1000000000000001</v>
      </c>
      <c r="BA62" s="25">
        <v>36.300000000000004</v>
      </c>
      <c r="BB62" s="25">
        <v>0</v>
      </c>
      <c r="BC62" s="25">
        <v>0</v>
      </c>
      <c r="BD62" s="25">
        <v>2.2000000000000002</v>
      </c>
      <c r="BE62" s="25">
        <v>35.200000000000003</v>
      </c>
      <c r="BF62" s="25">
        <v>17.600000000000001</v>
      </c>
      <c r="BG62" s="25">
        <v>0</v>
      </c>
      <c r="BH62" s="25">
        <v>7.7000000000000011</v>
      </c>
      <c r="BI62" s="25">
        <v>0</v>
      </c>
      <c r="BJ62" s="25">
        <v>12.100000000000001</v>
      </c>
      <c r="BK62" s="25">
        <v>23.1</v>
      </c>
      <c r="BL62" s="25">
        <v>24.200000000000003</v>
      </c>
      <c r="BM62" s="25">
        <v>11</v>
      </c>
      <c r="BN62" s="25">
        <v>0</v>
      </c>
    </row>
    <row r="63" spans="1:66" x14ac:dyDescent="0.25">
      <c r="A63" s="6">
        <v>44984</v>
      </c>
      <c r="B63" t="s">
        <v>8</v>
      </c>
      <c r="C63">
        <v>27</v>
      </c>
      <c r="D63">
        <f t="shared" si="4"/>
        <v>642.40000000000009</v>
      </c>
      <c r="E63">
        <f t="shared" si="5"/>
        <v>194.70000000000005</v>
      </c>
      <c r="F63">
        <f t="shared" si="6"/>
        <v>139.70000000000002</v>
      </c>
      <c r="G63">
        <f t="shared" si="7"/>
        <v>156.19999999999999</v>
      </c>
      <c r="H63">
        <f t="shared" si="8"/>
        <v>151.80000000000004</v>
      </c>
      <c r="I63">
        <v>0</v>
      </c>
      <c r="J63" s="22">
        <v>0.84700000000000009</v>
      </c>
      <c r="K63" s="22">
        <v>0.63800000000000001</v>
      </c>
      <c r="L63" s="22">
        <v>1.089</v>
      </c>
      <c r="M63" s="22">
        <v>0.97900000000000009</v>
      </c>
      <c r="N63" s="22">
        <v>1.0120000000000002</v>
      </c>
      <c r="O63" s="24">
        <v>1.0669999999999999</v>
      </c>
      <c r="P63" s="24">
        <v>0.72600000000000009</v>
      </c>
      <c r="Q63" s="24">
        <v>0.75900000000000012</v>
      </c>
      <c r="R63" s="24">
        <v>0.67100000000000004</v>
      </c>
      <c r="S63" s="24">
        <v>0.80300000000000005</v>
      </c>
      <c r="T63" s="24">
        <v>0.82500000000000007</v>
      </c>
      <c r="U63" s="24">
        <v>0.89100000000000013</v>
      </c>
      <c r="V63" s="24">
        <v>0.97900000000000009</v>
      </c>
      <c r="W63" s="24">
        <v>0.77000000000000013</v>
      </c>
      <c r="X63" s="24">
        <v>0.94600000000000006</v>
      </c>
      <c r="Y63" s="24">
        <v>0.39600000000000002</v>
      </c>
      <c r="Z63" s="24">
        <v>0.68200000000000005</v>
      </c>
      <c r="AA63" s="25">
        <v>17.600000000000001</v>
      </c>
      <c r="AB63" s="25">
        <v>9.9</v>
      </c>
      <c r="AC63" s="25">
        <v>18.700000000000003</v>
      </c>
      <c r="AD63" s="25">
        <v>0</v>
      </c>
      <c r="AE63" s="25">
        <v>46.2</v>
      </c>
      <c r="AF63" s="25">
        <v>7.7000000000000011</v>
      </c>
      <c r="AG63" s="25">
        <v>1.1000000000000001</v>
      </c>
      <c r="AH63" s="25">
        <v>7.7000000000000011</v>
      </c>
      <c r="AI63" s="25">
        <v>0</v>
      </c>
      <c r="AJ63" s="25">
        <v>30.800000000000004</v>
      </c>
      <c r="AK63" s="25">
        <v>9.9</v>
      </c>
      <c r="AL63" s="25">
        <v>0</v>
      </c>
      <c r="AM63" s="25">
        <v>0</v>
      </c>
      <c r="AN63" s="25">
        <v>40.700000000000003</v>
      </c>
      <c r="AO63" s="25">
        <v>13.200000000000001</v>
      </c>
      <c r="AP63" s="25">
        <v>44</v>
      </c>
      <c r="AQ63" s="25">
        <v>16.5</v>
      </c>
      <c r="AR63" s="25">
        <v>18.700000000000003</v>
      </c>
      <c r="AS63" s="25">
        <v>14.3</v>
      </c>
      <c r="AT63" s="25">
        <v>4.4000000000000004</v>
      </c>
      <c r="AU63" s="25">
        <v>51.7</v>
      </c>
      <c r="AV63" s="25">
        <v>11</v>
      </c>
      <c r="AW63" s="25">
        <v>2.2000000000000002</v>
      </c>
      <c r="AX63" s="25">
        <v>5.5</v>
      </c>
      <c r="AY63" s="25">
        <v>14.3</v>
      </c>
      <c r="AZ63" s="25">
        <v>14.3</v>
      </c>
      <c r="BA63" s="25">
        <v>44</v>
      </c>
      <c r="BB63" s="25">
        <v>13.200000000000001</v>
      </c>
      <c r="BC63" s="25">
        <v>0</v>
      </c>
      <c r="BD63" s="25">
        <v>0</v>
      </c>
      <c r="BE63" s="25">
        <v>28.6</v>
      </c>
      <c r="BF63" s="25">
        <v>7.7000000000000011</v>
      </c>
      <c r="BG63" s="25">
        <v>16.5</v>
      </c>
      <c r="BH63" s="25">
        <v>0</v>
      </c>
      <c r="BI63" s="25">
        <v>53.900000000000006</v>
      </c>
      <c r="BJ63" s="25">
        <v>24.200000000000003</v>
      </c>
      <c r="BK63" s="25">
        <v>8.8000000000000007</v>
      </c>
      <c r="BL63" s="25">
        <v>0</v>
      </c>
      <c r="BM63" s="25">
        <v>39.6</v>
      </c>
      <c r="BN63" s="25">
        <v>15.400000000000002</v>
      </c>
    </row>
    <row r="64" spans="1:66" x14ac:dyDescent="0.25">
      <c r="A64" s="6">
        <v>44985</v>
      </c>
      <c r="B64" t="s">
        <v>8</v>
      </c>
      <c r="C64">
        <v>28</v>
      </c>
      <c r="D64">
        <f t="shared" si="4"/>
        <v>431.20000000000005</v>
      </c>
      <c r="E64">
        <f t="shared" si="5"/>
        <v>138.6</v>
      </c>
      <c r="F64">
        <f t="shared" si="6"/>
        <v>90.2</v>
      </c>
      <c r="G64">
        <f t="shared" si="7"/>
        <v>135.30000000000004</v>
      </c>
      <c r="H64">
        <f t="shared" si="8"/>
        <v>67.100000000000009</v>
      </c>
      <c r="I64">
        <v>0</v>
      </c>
      <c r="J64" s="22">
        <v>0.63800000000000001</v>
      </c>
      <c r="K64" s="22">
        <v>0.63800000000000001</v>
      </c>
      <c r="L64" s="22">
        <v>0.82500000000000007</v>
      </c>
      <c r="M64" s="22">
        <v>0.96800000000000008</v>
      </c>
      <c r="N64" s="22">
        <v>0.93500000000000005</v>
      </c>
      <c r="O64" s="24">
        <v>0.74800000000000011</v>
      </c>
      <c r="P64" s="24">
        <v>0.79200000000000004</v>
      </c>
      <c r="Q64" s="24">
        <v>0.88000000000000012</v>
      </c>
      <c r="R64" s="24">
        <v>1.089</v>
      </c>
      <c r="S64" s="24">
        <v>0.72600000000000009</v>
      </c>
      <c r="T64" s="24">
        <v>0.79200000000000004</v>
      </c>
      <c r="U64" s="24">
        <v>1.0120000000000002</v>
      </c>
      <c r="V64" s="24">
        <v>1.1000000000000001</v>
      </c>
      <c r="W64" s="24">
        <v>0.49500000000000005</v>
      </c>
      <c r="X64" s="24">
        <v>0.83600000000000008</v>
      </c>
      <c r="Y64" s="24">
        <v>0.63800000000000001</v>
      </c>
      <c r="Z64" s="24">
        <v>0.45100000000000007</v>
      </c>
      <c r="AA64" s="25">
        <v>35.200000000000003</v>
      </c>
      <c r="AB64" s="25">
        <v>3.3000000000000003</v>
      </c>
      <c r="AC64" s="25">
        <v>0</v>
      </c>
      <c r="AD64" s="25">
        <v>3.3000000000000003</v>
      </c>
      <c r="AE64" s="25">
        <v>44</v>
      </c>
      <c r="AF64" s="25">
        <v>0</v>
      </c>
      <c r="AG64" s="25">
        <v>0</v>
      </c>
      <c r="AH64" s="25">
        <v>0</v>
      </c>
      <c r="AI64" s="25">
        <v>4.4000000000000004</v>
      </c>
      <c r="AJ64" s="25">
        <v>0</v>
      </c>
      <c r="AK64" s="25">
        <v>24.200000000000003</v>
      </c>
      <c r="AL64" s="25">
        <v>0</v>
      </c>
      <c r="AM64" s="25">
        <v>0</v>
      </c>
      <c r="AN64" s="25">
        <v>0</v>
      </c>
      <c r="AO64" s="25">
        <v>8.8000000000000007</v>
      </c>
      <c r="AP64" s="25">
        <v>30.800000000000004</v>
      </c>
      <c r="AQ64" s="25">
        <v>0</v>
      </c>
      <c r="AR64" s="25">
        <v>5.5</v>
      </c>
      <c r="AS64" s="25">
        <v>8.8000000000000007</v>
      </c>
      <c r="AT64" s="25">
        <v>13.200000000000001</v>
      </c>
      <c r="AU64" s="25">
        <v>8.8000000000000007</v>
      </c>
      <c r="AV64" s="25">
        <v>14.3</v>
      </c>
      <c r="AW64" s="25">
        <v>12.100000000000001</v>
      </c>
      <c r="AX64" s="25">
        <v>12.100000000000001</v>
      </c>
      <c r="AY64" s="25">
        <v>13.200000000000001</v>
      </c>
      <c r="AZ64" s="25">
        <v>6.6000000000000005</v>
      </c>
      <c r="BA64" s="25">
        <v>23.1</v>
      </c>
      <c r="BB64" s="25">
        <v>0</v>
      </c>
      <c r="BC64" s="25">
        <v>30.800000000000004</v>
      </c>
      <c r="BD64" s="25">
        <v>14.3</v>
      </c>
      <c r="BE64" s="25">
        <v>23.1</v>
      </c>
      <c r="BF64" s="25">
        <v>4.4000000000000004</v>
      </c>
      <c r="BG64" s="25">
        <v>28.6</v>
      </c>
      <c r="BH64" s="25">
        <v>17.600000000000001</v>
      </c>
      <c r="BI64" s="25">
        <v>15.400000000000002</v>
      </c>
      <c r="BJ64" s="25">
        <v>6.6000000000000005</v>
      </c>
      <c r="BK64" s="25">
        <v>7.7000000000000011</v>
      </c>
      <c r="BL64" s="25">
        <v>0</v>
      </c>
      <c r="BM64" s="25">
        <v>20.900000000000002</v>
      </c>
      <c r="BN64" s="25">
        <v>14.299999999999985</v>
      </c>
    </row>
    <row r="65" spans="1:66" x14ac:dyDescent="0.25">
      <c r="B65" t="s">
        <v>9</v>
      </c>
      <c r="C65">
        <v>0.01</v>
      </c>
      <c r="D65">
        <f t="shared" si="4"/>
        <v>0</v>
      </c>
      <c r="E65">
        <v>0</v>
      </c>
      <c r="F65">
        <v>0</v>
      </c>
      <c r="G65">
        <v>0</v>
      </c>
      <c r="H65">
        <v>0</v>
      </c>
      <c r="I65">
        <v>0</v>
      </c>
      <c r="J65" s="22">
        <v>0</v>
      </c>
      <c r="K65" s="22">
        <v>0</v>
      </c>
      <c r="L65" s="22">
        <v>0</v>
      </c>
      <c r="M65" s="22">
        <v>0</v>
      </c>
      <c r="N65" s="22">
        <v>0</v>
      </c>
      <c r="O65" s="24">
        <v>0</v>
      </c>
      <c r="P65" s="24">
        <v>0</v>
      </c>
      <c r="Q65" s="24">
        <v>0</v>
      </c>
      <c r="R65" s="24">
        <v>0</v>
      </c>
      <c r="S65" s="24">
        <v>0</v>
      </c>
      <c r="T65" s="24">
        <v>0</v>
      </c>
      <c r="U65" s="24">
        <v>0</v>
      </c>
      <c r="V65" s="24">
        <v>0</v>
      </c>
      <c r="W65" s="24">
        <v>0</v>
      </c>
      <c r="X65" s="24">
        <v>0</v>
      </c>
      <c r="Y65" s="24">
        <v>0</v>
      </c>
      <c r="Z65" s="24">
        <v>0</v>
      </c>
      <c r="AA65" s="25">
        <v>0</v>
      </c>
      <c r="AB65" s="25">
        <v>0</v>
      </c>
      <c r="AC65" s="25">
        <v>0</v>
      </c>
      <c r="AD65" s="25">
        <v>0</v>
      </c>
      <c r="AE65" s="25">
        <v>0</v>
      </c>
      <c r="AF65" s="25">
        <v>0</v>
      </c>
      <c r="AG65" s="25">
        <v>0</v>
      </c>
      <c r="AH65" s="25">
        <v>0</v>
      </c>
      <c r="AI65" s="25">
        <v>0</v>
      </c>
      <c r="AJ65" s="25">
        <v>0</v>
      </c>
      <c r="AK65" s="25">
        <v>0</v>
      </c>
      <c r="AL65" s="25">
        <v>0</v>
      </c>
      <c r="AM65" s="25">
        <v>0</v>
      </c>
      <c r="AN65" s="25">
        <v>0</v>
      </c>
      <c r="AO65" s="25">
        <v>0</v>
      </c>
      <c r="AP65" s="25">
        <v>0</v>
      </c>
      <c r="AQ65" s="25">
        <v>0</v>
      </c>
      <c r="AR65" s="25">
        <v>0</v>
      </c>
      <c r="AS65" s="25">
        <v>0</v>
      </c>
      <c r="AT65" s="25">
        <v>0</v>
      </c>
      <c r="AU65" s="25">
        <v>0</v>
      </c>
      <c r="AV65" s="25">
        <v>0</v>
      </c>
      <c r="AW65" s="25">
        <v>0</v>
      </c>
      <c r="AX65" s="25">
        <v>0</v>
      </c>
      <c r="AY65" s="25">
        <v>0</v>
      </c>
      <c r="AZ65" s="25">
        <v>0</v>
      </c>
      <c r="BA65" s="25">
        <v>0</v>
      </c>
      <c r="BB65" s="25">
        <v>0</v>
      </c>
      <c r="BC65" s="25">
        <v>0</v>
      </c>
      <c r="BD65" s="25">
        <v>0</v>
      </c>
      <c r="BE65" s="25">
        <v>0</v>
      </c>
      <c r="BF65" s="25">
        <v>0</v>
      </c>
      <c r="BG65" s="25">
        <v>0</v>
      </c>
      <c r="BH65" s="25">
        <v>0</v>
      </c>
      <c r="BI65" s="25">
        <v>0</v>
      </c>
      <c r="BJ65" s="25">
        <v>0</v>
      </c>
      <c r="BK65" s="25">
        <v>0</v>
      </c>
      <c r="BL65" s="25">
        <v>0</v>
      </c>
      <c r="BM65" s="25">
        <v>0</v>
      </c>
      <c r="BN65" s="25">
        <v>0</v>
      </c>
    </row>
    <row r="66" spans="1:66" x14ac:dyDescent="0.25">
      <c r="B66" t="s">
        <v>9</v>
      </c>
      <c r="C66">
        <v>0.02</v>
      </c>
      <c r="D66">
        <f t="shared" si="4"/>
        <v>0</v>
      </c>
      <c r="E66">
        <v>0</v>
      </c>
      <c r="F66">
        <v>0</v>
      </c>
      <c r="G66">
        <v>0</v>
      </c>
      <c r="H66">
        <v>0</v>
      </c>
      <c r="I66">
        <v>0</v>
      </c>
      <c r="J66" s="22">
        <v>0</v>
      </c>
      <c r="K66" s="22">
        <v>0</v>
      </c>
      <c r="L66" s="22">
        <v>0</v>
      </c>
      <c r="M66" s="22">
        <v>0</v>
      </c>
      <c r="N66" s="22">
        <v>0</v>
      </c>
      <c r="O66" s="24">
        <v>0</v>
      </c>
      <c r="P66" s="24">
        <v>0</v>
      </c>
      <c r="Q66" s="24">
        <v>0</v>
      </c>
      <c r="R66" s="24">
        <v>0</v>
      </c>
      <c r="S66" s="24">
        <v>0</v>
      </c>
      <c r="T66" s="24">
        <v>0</v>
      </c>
      <c r="U66" s="24">
        <v>0</v>
      </c>
      <c r="V66" s="24">
        <v>0</v>
      </c>
      <c r="W66" s="24">
        <v>0</v>
      </c>
      <c r="X66" s="24">
        <v>0</v>
      </c>
      <c r="Y66" s="24">
        <v>0</v>
      </c>
      <c r="Z66" s="24">
        <v>0</v>
      </c>
      <c r="AA66" s="25">
        <v>0</v>
      </c>
      <c r="AB66" s="25">
        <v>0</v>
      </c>
      <c r="AC66" s="25">
        <v>0</v>
      </c>
      <c r="AD66" s="25">
        <v>0</v>
      </c>
      <c r="AE66" s="25">
        <v>0</v>
      </c>
      <c r="AF66" s="25">
        <v>0</v>
      </c>
      <c r="AG66" s="25">
        <v>0</v>
      </c>
      <c r="AH66" s="25">
        <v>0</v>
      </c>
      <c r="AI66" s="25">
        <v>0</v>
      </c>
      <c r="AJ66" s="25">
        <v>0</v>
      </c>
      <c r="AK66" s="25">
        <v>0</v>
      </c>
      <c r="AL66" s="25">
        <v>0</v>
      </c>
      <c r="AM66" s="25">
        <v>0</v>
      </c>
      <c r="AN66" s="25">
        <v>0</v>
      </c>
      <c r="AO66" s="25">
        <v>0</v>
      </c>
      <c r="AP66" s="25">
        <v>0</v>
      </c>
      <c r="AQ66" s="25">
        <v>0</v>
      </c>
      <c r="AR66" s="25">
        <v>0</v>
      </c>
      <c r="AS66" s="25">
        <v>0</v>
      </c>
      <c r="AT66" s="25">
        <v>0</v>
      </c>
      <c r="AU66" s="25">
        <v>0</v>
      </c>
      <c r="AV66" s="25">
        <v>0</v>
      </c>
      <c r="AW66" s="25">
        <v>0</v>
      </c>
      <c r="AX66" s="25">
        <v>0</v>
      </c>
      <c r="AY66" s="25">
        <v>0</v>
      </c>
      <c r="AZ66" s="25">
        <v>0</v>
      </c>
      <c r="BA66" s="25">
        <v>0</v>
      </c>
      <c r="BB66" s="25">
        <v>0</v>
      </c>
      <c r="BC66" s="25">
        <v>0</v>
      </c>
      <c r="BD66" s="25">
        <v>0</v>
      </c>
      <c r="BE66" s="25">
        <v>0</v>
      </c>
      <c r="BF66" s="25">
        <v>0</v>
      </c>
      <c r="BG66" s="25">
        <v>0</v>
      </c>
      <c r="BH66" s="25">
        <v>0</v>
      </c>
      <c r="BI66" s="25">
        <v>0</v>
      </c>
      <c r="BJ66" s="25">
        <v>0</v>
      </c>
      <c r="BK66" s="25">
        <v>0</v>
      </c>
      <c r="BL66" s="25">
        <v>0</v>
      </c>
      <c r="BM66" s="25">
        <v>0</v>
      </c>
      <c r="BN66" s="25">
        <v>0</v>
      </c>
    </row>
    <row r="67" spans="1:66" x14ac:dyDescent="0.25">
      <c r="B67" t="s">
        <v>9</v>
      </c>
      <c r="C67">
        <v>0.03</v>
      </c>
      <c r="D67">
        <f t="shared" si="4"/>
        <v>0</v>
      </c>
      <c r="E67">
        <v>0</v>
      </c>
      <c r="F67">
        <v>0</v>
      </c>
      <c r="G67">
        <v>0</v>
      </c>
      <c r="H67">
        <v>0</v>
      </c>
      <c r="I67">
        <v>0</v>
      </c>
      <c r="J67" s="22">
        <v>0</v>
      </c>
      <c r="K67" s="22">
        <v>0</v>
      </c>
      <c r="L67" s="22">
        <v>0</v>
      </c>
      <c r="M67" s="22">
        <v>0</v>
      </c>
      <c r="N67" s="22">
        <v>0</v>
      </c>
      <c r="O67" s="24">
        <v>0</v>
      </c>
      <c r="P67" s="24">
        <v>0</v>
      </c>
      <c r="Q67" s="24">
        <v>0</v>
      </c>
      <c r="R67" s="24">
        <v>0</v>
      </c>
      <c r="S67" s="24">
        <v>0</v>
      </c>
      <c r="T67" s="24">
        <v>0</v>
      </c>
      <c r="U67" s="24">
        <v>0</v>
      </c>
      <c r="V67" s="24">
        <v>0</v>
      </c>
      <c r="W67" s="24">
        <v>0</v>
      </c>
      <c r="X67" s="24">
        <v>0</v>
      </c>
      <c r="Y67" s="24">
        <v>0</v>
      </c>
      <c r="Z67" s="24">
        <v>0</v>
      </c>
      <c r="AA67" s="25">
        <v>0</v>
      </c>
      <c r="AB67" s="25">
        <v>0</v>
      </c>
      <c r="AC67" s="25">
        <v>0</v>
      </c>
      <c r="AD67" s="25">
        <v>0</v>
      </c>
      <c r="AE67" s="25">
        <v>0</v>
      </c>
      <c r="AF67" s="25">
        <v>0</v>
      </c>
      <c r="AG67" s="25">
        <v>0</v>
      </c>
      <c r="AH67" s="25">
        <v>0</v>
      </c>
      <c r="AI67" s="25">
        <v>0</v>
      </c>
      <c r="AJ67" s="25">
        <v>0</v>
      </c>
      <c r="AK67" s="25">
        <v>0</v>
      </c>
      <c r="AL67" s="25">
        <v>0</v>
      </c>
      <c r="AM67" s="25">
        <v>0</v>
      </c>
      <c r="AN67" s="25">
        <v>0</v>
      </c>
      <c r="AO67" s="25">
        <v>0</v>
      </c>
      <c r="AP67" s="25">
        <v>0</v>
      </c>
      <c r="AQ67" s="25">
        <v>0</v>
      </c>
      <c r="AR67" s="25">
        <v>0</v>
      </c>
      <c r="AS67" s="25">
        <v>0</v>
      </c>
      <c r="AT67" s="25">
        <v>0</v>
      </c>
      <c r="AU67" s="25">
        <v>0</v>
      </c>
      <c r="AV67" s="25">
        <v>0</v>
      </c>
      <c r="AW67" s="25">
        <v>0</v>
      </c>
      <c r="AX67" s="25">
        <v>0</v>
      </c>
      <c r="AY67" s="25">
        <v>0</v>
      </c>
      <c r="AZ67" s="25">
        <v>0</v>
      </c>
      <c r="BA67" s="25">
        <v>0</v>
      </c>
      <c r="BB67" s="25">
        <v>0</v>
      </c>
      <c r="BC67" s="25">
        <v>0</v>
      </c>
      <c r="BD67" s="25">
        <v>0</v>
      </c>
      <c r="BE67" s="25">
        <v>0</v>
      </c>
      <c r="BF67" s="25">
        <v>0</v>
      </c>
      <c r="BG67" s="25">
        <v>0</v>
      </c>
      <c r="BH67" s="25">
        <v>0</v>
      </c>
      <c r="BI67" s="25">
        <v>0</v>
      </c>
      <c r="BJ67" s="25">
        <v>0</v>
      </c>
      <c r="BK67" s="25">
        <v>0</v>
      </c>
      <c r="BL67" s="25">
        <v>0</v>
      </c>
      <c r="BM67" s="25">
        <v>0</v>
      </c>
      <c r="BN67" s="25">
        <v>0</v>
      </c>
    </row>
    <row r="68" spans="1:66" x14ac:dyDescent="0.25">
      <c r="A68" s="6">
        <v>44986</v>
      </c>
      <c r="B68" t="s">
        <v>9</v>
      </c>
      <c r="C68">
        <v>1</v>
      </c>
      <c r="D68">
        <f t="shared" ref="D68:D131" si="9">SUM(E68:H68)</f>
        <v>405.90000000000003</v>
      </c>
      <c r="E68">
        <f t="shared" ref="E68:E98" si="10">SUM(BE68:BN68)</f>
        <v>58.300000000000004</v>
      </c>
      <c r="F68">
        <f t="shared" ref="F68:F98" si="11">SUM(AA68:AJ68)</f>
        <v>135.30000000000001</v>
      </c>
      <c r="G68">
        <f t="shared" ref="G68:G98" si="12">SUM(AU68:BD68)</f>
        <v>101.2</v>
      </c>
      <c r="H68">
        <f t="shared" ref="H68:H98" si="13">SUM(AL68:AT68)</f>
        <v>111.10000000000002</v>
      </c>
      <c r="I68">
        <v>0</v>
      </c>
      <c r="J68" s="22">
        <v>0.49500000000000005</v>
      </c>
      <c r="K68" s="22">
        <v>0.88000000000000012</v>
      </c>
      <c r="L68" s="22">
        <v>0.19800000000000001</v>
      </c>
      <c r="M68" s="22">
        <v>0.9900000000000001</v>
      </c>
      <c r="N68" s="22">
        <v>1.0120000000000002</v>
      </c>
      <c r="O68" s="24">
        <v>0.62700000000000011</v>
      </c>
      <c r="P68" s="24">
        <v>0.95700000000000007</v>
      </c>
      <c r="Q68" s="24">
        <v>0.80300000000000005</v>
      </c>
      <c r="R68" s="24">
        <v>0.88000000000000012</v>
      </c>
      <c r="S68" s="24">
        <v>0.74800000000000011</v>
      </c>
      <c r="T68" s="24">
        <v>0.71500000000000008</v>
      </c>
      <c r="U68" s="24">
        <v>0.16500000000000001</v>
      </c>
      <c r="V68" s="24">
        <v>1.0010000000000001</v>
      </c>
      <c r="W68" s="24">
        <v>1.0669999999999999</v>
      </c>
      <c r="X68" s="24">
        <v>0.78100000000000003</v>
      </c>
      <c r="Y68" s="24">
        <v>0.29700000000000004</v>
      </c>
      <c r="Z68" s="24">
        <v>0.92400000000000004</v>
      </c>
      <c r="AA68" s="25">
        <v>4.4000000000000004</v>
      </c>
      <c r="AB68" s="25">
        <v>8.8000000000000007</v>
      </c>
      <c r="AC68" s="25">
        <v>3.3000000000000003</v>
      </c>
      <c r="AD68" s="25">
        <v>5.5</v>
      </c>
      <c r="AE68" s="25">
        <v>0</v>
      </c>
      <c r="AF68" s="25">
        <v>0</v>
      </c>
      <c r="AG68" s="25">
        <v>18.700000000000003</v>
      </c>
      <c r="AH68" s="25">
        <v>27.500000000000004</v>
      </c>
      <c r="AI68" s="25">
        <v>42.900000000000006</v>
      </c>
      <c r="AJ68" s="25">
        <v>24.200000000000003</v>
      </c>
      <c r="AK68" s="25">
        <v>0</v>
      </c>
      <c r="AL68" s="25">
        <v>6.6000000000000005</v>
      </c>
      <c r="AM68" s="25">
        <v>2.2000000000000002</v>
      </c>
      <c r="AN68" s="25">
        <v>4.4000000000000004</v>
      </c>
      <c r="AO68" s="25">
        <v>12.100000000000001</v>
      </c>
      <c r="AP68" s="25">
        <v>2.2000000000000002</v>
      </c>
      <c r="AQ68" s="25">
        <v>0</v>
      </c>
      <c r="AR68" s="25">
        <v>23.1</v>
      </c>
      <c r="AS68" s="25">
        <v>0</v>
      </c>
      <c r="AT68" s="25">
        <v>60.500000000000007</v>
      </c>
      <c r="AU68" s="25">
        <v>6.6000000000000005</v>
      </c>
      <c r="AV68" s="25">
        <v>6.6000000000000005</v>
      </c>
      <c r="AW68" s="25">
        <v>0</v>
      </c>
      <c r="AX68" s="25">
        <v>6.6000000000000005</v>
      </c>
      <c r="AY68" s="25">
        <v>0</v>
      </c>
      <c r="AZ68" s="25">
        <v>14.3</v>
      </c>
      <c r="BA68" s="25">
        <v>0</v>
      </c>
      <c r="BB68" s="25">
        <v>34.1</v>
      </c>
      <c r="BC68" s="25">
        <v>33</v>
      </c>
      <c r="BD68" s="25">
        <v>0</v>
      </c>
      <c r="BE68" s="25">
        <v>20.900000000000002</v>
      </c>
      <c r="BF68" s="25">
        <v>6.6000000000000005</v>
      </c>
      <c r="BG68" s="25">
        <v>15.400000000000002</v>
      </c>
      <c r="BH68" s="25">
        <v>0</v>
      </c>
      <c r="BI68" s="25">
        <v>1.1000000000000001</v>
      </c>
      <c r="BJ68" s="25">
        <v>0</v>
      </c>
      <c r="BK68" s="25">
        <v>9.9</v>
      </c>
      <c r="BL68" s="25">
        <v>0</v>
      </c>
      <c r="BM68" s="25">
        <v>4.4000000000000004</v>
      </c>
      <c r="BN68" s="25">
        <v>0</v>
      </c>
    </row>
    <row r="69" spans="1:66" x14ac:dyDescent="0.25">
      <c r="A69" s="6">
        <v>44987</v>
      </c>
      <c r="B69" t="s">
        <v>9</v>
      </c>
      <c r="C69">
        <v>2</v>
      </c>
      <c r="D69">
        <f t="shared" si="9"/>
        <v>535.69999999999982</v>
      </c>
      <c r="E69">
        <f t="shared" si="10"/>
        <v>189.20000000000002</v>
      </c>
      <c r="F69">
        <f t="shared" si="11"/>
        <v>113.29999999999988</v>
      </c>
      <c r="G69">
        <f t="shared" si="12"/>
        <v>93.5</v>
      </c>
      <c r="H69">
        <f t="shared" si="13"/>
        <v>139.69999999999999</v>
      </c>
      <c r="I69">
        <v>0</v>
      </c>
      <c r="J69" s="22">
        <v>0.36300000000000004</v>
      </c>
      <c r="K69" s="22">
        <v>0.31900000000000001</v>
      </c>
      <c r="L69" s="22">
        <v>1.0010000000000001</v>
      </c>
      <c r="M69" s="22">
        <v>0.53900000000000003</v>
      </c>
      <c r="N69" s="22">
        <v>1.0669999999999999</v>
      </c>
      <c r="O69" s="24">
        <v>0.66</v>
      </c>
      <c r="P69" s="24">
        <v>0.71500000000000008</v>
      </c>
      <c r="Q69" s="24">
        <v>0.70400000000000007</v>
      </c>
      <c r="R69" s="24">
        <v>0.19800000000000001</v>
      </c>
      <c r="S69" s="24">
        <v>0.66</v>
      </c>
      <c r="T69" s="24">
        <v>0.78100000000000003</v>
      </c>
      <c r="U69" s="24">
        <v>1.089</v>
      </c>
      <c r="V69" s="24">
        <v>1.0120000000000002</v>
      </c>
      <c r="W69" s="24">
        <v>0.78100000000000003</v>
      </c>
      <c r="X69" s="24">
        <v>1.0780000000000001</v>
      </c>
      <c r="Y69" s="24">
        <v>0.88000000000000012</v>
      </c>
      <c r="Z69" s="24">
        <v>0.88000000000000012</v>
      </c>
      <c r="AA69" s="25">
        <v>0</v>
      </c>
      <c r="AB69" s="25">
        <v>0</v>
      </c>
      <c r="AC69" s="25">
        <v>0</v>
      </c>
      <c r="AD69" s="25">
        <v>17.600000000000001</v>
      </c>
      <c r="AE69" s="25">
        <v>0</v>
      </c>
      <c r="AF69" s="25">
        <v>30.800000000000004</v>
      </c>
      <c r="AG69" s="25">
        <v>1.1000000000000001</v>
      </c>
      <c r="AH69" s="25">
        <v>7.7000000000000011</v>
      </c>
      <c r="AI69" s="25">
        <v>29.700000000000003</v>
      </c>
      <c r="AJ69" s="25">
        <v>26.399999999999878</v>
      </c>
      <c r="AK69" s="25">
        <v>4.4000000000000004</v>
      </c>
      <c r="AL69" s="25">
        <v>0</v>
      </c>
      <c r="AM69" s="25">
        <v>0</v>
      </c>
      <c r="AN69" s="25">
        <v>0</v>
      </c>
      <c r="AO69" s="25">
        <v>0</v>
      </c>
      <c r="AP69" s="25">
        <v>4.4000000000000004</v>
      </c>
      <c r="AQ69" s="25">
        <v>30.800000000000004</v>
      </c>
      <c r="AR69" s="25">
        <v>24.200000000000003</v>
      </c>
      <c r="AS69" s="25">
        <v>17.600000000000001</v>
      </c>
      <c r="AT69" s="25">
        <v>62.7</v>
      </c>
      <c r="AU69" s="25">
        <v>18.700000000000003</v>
      </c>
      <c r="AV69" s="25">
        <v>9.9</v>
      </c>
      <c r="AW69" s="25">
        <v>24.200000000000003</v>
      </c>
      <c r="AX69" s="25">
        <v>0</v>
      </c>
      <c r="AY69" s="25">
        <v>5.5</v>
      </c>
      <c r="AZ69" s="25">
        <v>12.100000000000001</v>
      </c>
      <c r="BA69" s="25">
        <v>8.8000000000000007</v>
      </c>
      <c r="BB69" s="25">
        <v>6.6000000000000005</v>
      </c>
      <c r="BC69" s="25">
        <v>3.3000000000000003</v>
      </c>
      <c r="BD69" s="25">
        <v>4.4000000000000004</v>
      </c>
      <c r="BE69" s="25">
        <v>8.8000000000000007</v>
      </c>
      <c r="BF69" s="25">
        <v>39.6</v>
      </c>
      <c r="BG69" s="25">
        <v>11</v>
      </c>
      <c r="BH69" s="25">
        <v>15.400000000000002</v>
      </c>
      <c r="BI69" s="25">
        <v>1.1000000000000001</v>
      </c>
      <c r="BJ69" s="25">
        <v>48.400000000000006</v>
      </c>
      <c r="BK69" s="25">
        <v>16.5</v>
      </c>
      <c r="BL69" s="25">
        <v>25.3</v>
      </c>
      <c r="BM69" s="25">
        <v>23.1</v>
      </c>
      <c r="BN69" s="25">
        <v>0</v>
      </c>
    </row>
    <row r="70" spans="1:66" x14ac:dyDescent="0.25">
      <c r="A70" s="6">
        <v>44988</v>
      </c>
      <c r="B70" t="s">
        <v>9</v>
      </c>
      <c r="C70">
        <v>3</v>
      </c>
      <c r="D70">
        <f t="shared" si="9"/>
        <v>484</v>
      </c>
      <c r="E70">
        <f t="shared" si="10"/>
        <v>162.80000000000001</v>
      </c>
      <c r="F70">
        <f t="shared" si="11"/>
        <v>108.90000000000002</v>
      </c>
      <c r="G70">
        <f t="shared" si="12"/>
        <v>90.2</v>
      </c>
      <c r="H70">
        <f t="shared" si="13"/>
        <v>122.1</v>
      </c>
      <c r="I70">
        <v>0</v>
      </c>
      <c r="J70" s="22">
        <v>0.33</v>
      </c>
      <c r="K70" s="22">
        <v>0.62700000000000011</v>
      </c>
      <c r="L70" s="22">
        <v>0.78100000000000003</v>
      </c>
      <c r="M70" s="22">
        <v>0.97900000000000009</v>
      </c>
      <c r="N70" s="22">
        <v>0.33</v>
      </c>
      <c r="O70" s="24">
        <v>0.69300000000000006</v>
      </c>
      <c r="P70" s="24">
        <v>0.11000000000000001</v>
      </c>
      <c r="Q70" s="24">
        <v>0.77000000000000013</v>
      </c>
      <c r="R70" s="24">
        <v>1.089</v>
      </c>
      <c r="S70" s="24">
        <v>0.71500000000000008</v>
      </c>
      <c r="T70" s="24">
        <v>0.69300000000000006</v>
      </c>
      <c r="U70" s="24">
        <v>0.90200000000000014</v>
      </c>
      <c r="V70" s="24">
        <v>1.0340000000000003</v>
      </c>
      <c r="W70" s="24">
        <v>1.0669999999999999</v>
      </c>
      <c r="X70" s="24">
        <v>0.48400000000000004</v>
      </c>
      <c r="Y70" s="24">
        <v>0.42900000000000005</v>
      </c>
      <c r="Z70" s="24">
        <v>1.0120000000000002</v>
      </c>
      <c r="AA70" s="25">
        <v>33</v>
      </c>
      <c r="AB70" s="25">
        <v>12.100000000000001</v>
      </c>
      <c r="AC70" s="25">
        <v>0</v>
      </c>
      <c r="AD70" s="25">
        <v>2.2000000000000002</v>
      </c>
      <c r="AE70" s="25">
        <v>15.400000000000016</v>
      </c>
      <c r="AF70" s="25">
        <v>0</v>
      </c>
      <c r="AG70" s="25">
        <v>0</v>
      </c>
      <c r="AH70" s="25">
        <v>19.8</v>
      </c>
      <c r="AI70" s="25">
        <v>15.400000000000002</v>
      </c>
      <c r="AJ70" s="25">
        <v>11</v>
      </c>
      <c r="AK70" s="25">
        <v>11</v>
      </c>
      <c r="AL70" s="25">
        <v>11</v>
      </c>
      <c r="AM70" s="25">
        <v>6.6000000000000005</v>
      </c>
      <c r="AN70" s="25">
        <v>17.600000000000001</v>
      </c>
      <c r="AO70" s="25">
        <v>29.700000000000003</v>
      </c>
      <c r="AP70" s="25">
        <v>0</v>
      </c>
      <c r="AQ70" s="25">
        <v>0</v>
      </c>
      <c r="AR70" s="25">
        <v>17.600000000000001</v>
      </c>
      <c r="AS70" s="25">
        <v>19.8</v>
      </c>
      <c r="AT70" s="25">
        <v>19.8</v>
      </c>
      <c r="AU70" s="25">
        <v>2.2000000000000002</v>
      </c>
      <c r="AV70" s="25">
        <v>2.2000000000000002</v>
      </c>
      <c r="AW70" s="25">
        <v>26.400000000000002</v>
      </c>
      <c r="AX70" s="25">
        <v>0</v>
      </c>
      <c r="AY70" s="25">
        <v>2.2000000000000002</v>
      </c>
      <c r="AZ70" s="25">
        <v>0</v>
      </c>
      <c r="BA70" s="25">
        <v>23.1</v>
      </c>
      <c r="BB70" s="25">
        <v>33</v>
      </c>
      <c r="BC70" s="25">
        <v>1.1000000000000001</v>
      </c>
      <c r="BD70" s="25">
        <v>0</v>
      </c>
      <c r="BE70" s="25">
        <v>29.700000000000003</v>
      </c>
      <c r="BF70" s="25">
        <v>28.6</v>
      </c>
      <c r="BG70" s="25">
        <v>15.400000000000002</v>
      </c>
      <c r="BH70" s="25">
        <v>0</v>
      </c>
      <c r="BI70" s="25">
        <v>0</v>
      </c>
      <c r="BJ70" s="25">
        <v>0</v>
      </c>
      <c r="BK70" s="25">
        <v>31.900000000000002</v>
      </c>
      <c r="BL70" s="25">
        <v>20.900000000000002</v>
      </c>
      <c r="BM70" s="25">
        <v>36.300000000000004</v>
      </c>
      <c r="BN70" s="25">
        <v>0</v>
      </c>
    </row>
    <row r="71" spans="1:66" x14ac:dyDescent="0.25">
      <c r="A71" s="6">
        <v>44989</v>
      </c>
      <c r="B71" t="s">
        <v>9</v>
      </c>
      <c r="C71">
        <v>4</v>
      </c>
      <c r="D71">
        <f t="shared" si="9"/>
        <v>531.30000000000007</v>
      </c>
      <c r="E71">
        <f t="shared" si="10"/>
        <v>86.9</v>
      </c>
      <c r="F71">
        <f t="shared" si="11"/>
        <v>102.30000000000001</v>
      </c>
      <c r="G71">
        <f t="shared" si="12"/>
        <v>170.50000000000003</v>
      </c>
      <c r="H71">
        <f t="shared" si="13"/>
        <v>171.60000000000002</v>
      </c>
      <c r="I71">
        <v>0</v>
      </c>
      <c r="J71" s="22">
        <v>0.31900000000000001</v>
      </c>
      <c r="K71" s="22">
        <v>0.78100000000000003</v>
      </c>
      <c r="L71" s="22">
        <v>0.88000000000000012</v>
      </c>
      <c r="M71" s="22">
        <v>0.89100000000000013</v>
      </c>
      <c r="N71" s="22">
        <v>1.0780000000000001</v>
      </c>
      <c r="O71" s="24">
        <v>0.75900000000000012</v>
      </c>
      <c r="P71" s="24">
        <v>0.84700000000000009</v>
      </c>
      <c r="Q71" s="24">
        <v>0.88000000000000012</v>
      </c>
      <c r="R71" s="24">
        <v>0.72600000000000009</v>
      </c>
      <c r="S71" s="24">
        <v>0.81400000000000006</v>
      </c>
      <c r="T71" s="24">
        <v>0.68200000000000005</v>
      </c>
      <c r="U71" s="24">
        <v>1.0010000000000001</v>
      </c>
      <c r="V71" s="24">
        <v>0.28600000000000003</v>
      </c>
      <c r="W71" s="24">
        <v>1.1000000000000001</v>
      </c>
      <c r="X71" s="24">
        <v>1.0340000000000003</v>
      </c>
      <c r="Y71" s="24">
        <v>0.56100000000000005</v>
      </c>
      <c r="Z71" s="24">
        <v>0.11000000000000001</v>
      </c>
      <c r="AA71" s="25">
        <v>0</v>
      </c>
      <c r="AB71" s="25">
        <v>9.9</v>
      </c>
      <c r="AC71" s="25">
        <v>0</v>
      </c>
      <c r="AD71" s="25">
        <v>15.400000000000002</v>
      </c>
      <c r="AE71" s="25">
        <v>0</v>
      </c>
      <c r="AF71" s="25">
        <v>7.7000000000000011</v>
      </c>
      <c r="AG71" s="25">
        <v>29.700000000000003</v>
      </c>
      <c r="AH71" s="25">
        <v>0</v>
      </c>
      <c r="AI71" s="25">
        <v>8.8000000000000007</v>
      </c>
      <c r="AJ71" s="25">
        <v>30.800000000000004</v>
      </c>
      <c r="AK71" s="25">
        <v>26.400000000000002</v>
      </c>
      <c r="AL71" s="25">
        <v>14.3</v>
      </c>
      <c r="AM71" s="25">
        <v>0</v>
      </c>
      <c r="AN71" s="25">
        <v>0</v>
      </c>
      <c r="AO71" s="25">
        <v>30.800000000000004</v>
      </c>
      <c r="AP71" s="25">
        <v>47.300000000000004</v>
      </c>
      <c r="AQ71" s="25">
        <v>55.000000000000007</v>
      </c>
      <c r="AR71" s="25">
        <v>18.700000000000003</v>
      </c>
      <c r="AS71" s="25">
        <v>5.5</v>
      </c>
      <c r="AT71" s="25">
        <v>0</v>
      </c>
      <c r="AU71" s="25">
        <v>1.1000000000000001</v>
      </c>
      <c r="AV71" s="25">
        <v>0</v>
      </c>
      <c r="AW71" s="25">
        <v>40.700000000000003</v>
      </c>
      <c r="AX71" s="25">
        <v>0</v>
      </c>
      <c r="AY71" s="25">
        <v>38.5</v>
      </c>
      <c r="AZ71" s="25">
        <v>11</v>
      </c>
      <c r="BA71" s="25">
        <v>1.1000000000000001</v>
      </c>
      <c r="BB71" s="25">
        <v>40.700000000000003</v>
      </c>
      <c r="BC71" s="25">
        <v>6.6000000000000005</v>
      </c>
      <c r="BD71" s="25">
        <v>30.800000000000004</v>
      </c>
      <c r="BE71" s="25">
        <v>0</v>
      </c>
      <c r="BF71" s="25">
        <v>5.5</v>
      </c>
      <c r="BG71" s="25">
        <v>26.400000000000002</v>
      </c>
      <c r="BH71" s="25">
        <v>2.2000000000000002</v>
      </c>
      <c r="BI71" s="25">
        <v>34.1</v>
      </c>
      <c r="BJ71" s="25">
        <v>0</v>
      </c>
      <c r="BK71" s="25">
        <v>0</v>
      </c>
      <c r="BL71" s="25">
        <v>17.600000000000001</v>
      </c>
      <c r="BM71" s="25">
        <v>0</v>
      </c>
      <c r="BN71" s="25">
        <v>1.1000000000000001</v>
      </c>
    </row>
    <row r="72" spans="1:66" x14ac:dyDescent="0.25">
      <c r="A72" s="6">
        <v>44990</v>
      </c>
      <c r="B72" t="s">
        <v>9</v>
      </c>
      <c r="C72">
        <v>5</v>
      </c>
      <c r="D72">
        <f t="shared" si="9"/>
        <v>543.40000000000009</v>
      </c>
      <c r="E72">
        <f t="shared" si="10"/>
        <v>119.9</v>
      </c>
      <c r="F72">
        <f t="shared" si="11"/>
        <v>61.6</v>
      </c>
      <c r="G72">
        <f t="shared" si="12"/>
        <v>200.20000000000002</v>
      </c>
      <c r="H72">
        <f t="shared" si="13"/>
        <v>161.70000000000005</v>
      </c>
      <c r="I72">
        <v>0</v>
      </c>
      <c r="J72" s="22">
        <v>1.0120000000000002</v>
      </c>
      <c r="K72" s="22">
        <v>0.58300000000000007</v>
      </c>
      <c r="L72" s="22">
        <v>0.84700000000000009</v>
      </c>
      <c r="M72" s="22">
        <v>0.90200000000000014</v>
      </c>
      <c r="N72" s="22">
        <v>1.0450000000000002</v>
      </c>
      <c r="O72" s="24">
        <v>0.69300000000000006</v>
      </c>
      <c r="P72" s="24">
        <v>0.95700000000000007</v>
      </c>
      <c r="Q72" s="24">
        <v>0.96800000000000008</v>
      </c>
      <c r="R72" s="24">
        <v>0.95700000000000007</v>
      </c>
      <c r="S72" s="24">
        <v>0.68200000000000005</v>
      </c>
      <c r="T72" s="24">
        <v>1.1000000000000001</v>
      </c>
      <c r="U72" s="24">
        <v>0.92400000000000004</v>
      </c>
      <c r="V72" s="24">
        <v>0.90200000000000014</v>
      </c>
      <c r="W72" s="24">
        <v>0.60500000000000009</v>
      </c>
      <c r="X72" s="24">
        <v>1.0340000000000003</v>
      </c>
      <c r="Y72" s="24">
        <v>0.57200000000000006</v>
      </c>
      <c r="Z72" s="24">
        <v>0.81400000000000006</v>
      </c>
      <c r="AA72" s="25">
        <v>6.6000000000000005</v>
      </c>
      <c r="AB72" s="25">
        <v>6.6000000000000005</v>
      </c>
      <c r="AC72" s="25">
        <v>0</v>
      </c>
      <c r="AD72" s="25">
        <v>14.3</v>
      </c>
      <c r="AE72" s="25">
        <v>0</v>
      </c>
      <c r="AF72" s="25">
        <v>0</v>
      </c>
      <c r="AG72" s="25">
        <v>29.700000000000003</v>
      </c>
      <c r="AH72" s="25">
        <v>0</v>
      </c>
      <c r="AI72" s="25">
        <v>1.1000000000000001</v>
      </c>
      <c r="AJ72" s="25">
        <v>3.3000000000000003</v>
      </c>
      <c r="AK72" s="25">
        <v>22</v>
      </c>
      <c r="AL72" s="25">
        <v>14.3</v>
      </c>
      <c r="AM72" s="25">
        <v>45.1</v>
      </c>
      <c r="AN72" s="25">
        <v>35.200000000000003</v>
      </c>
      <c r="AO72" s="25">
        <v>0</v>
      </c>
      <c r="AP72" s="25">
        <v>5.5</v>
      </c>
      <c r="AQ72" s="25">
        <v>0</v>
      </c>
      <c r="AR72" s="25">
        <v>23.1</v>
      </c>
      <c r="AS72" s="25">
        <v>24.200000000000003</v>
      </c>
      <c r="AT72" s="25">
        <v>14.3</v>
      </c>
      <c r="AU72" s="25">
        <v>0</v>
      </c>
      <c r="AV72" s="25">
        <v>16.5</v>
      </c>
      <c r="AW72" s="25">
        <v>26.400000000000002</v>
      </c>
      <c r="AX72" s="25">
        <v>39.6</v>
      </c>
      <c r="AY72" s="25">
        <v>33</v>
      </c>
      <c r="AZ72" s="25">
        <v>47.300000000000004</v>
      </c>
      <c r="BA72" s="25">
        <v>0</v>
      </c>
      <c r="BB72" s="25">
        <v>0</v>
      </c>
      <c r="BC72" s="25">
        <v>26.400000000000002</v>
      </c>
      <c r="BD72" s="25">
        <v>11</v>
      </c>
      <c r="BE72" s="25">
        <v>0</v>
      </c>
      <c r="BF72" s="25">
        <v>2.2000000000000002</v>
      </c>
      <c r="BG72" s="25">
        <v>0</v>
      </c>
      <c r="BH72" s="25">
        <v>0</v>
      </c>
      <c r="BI72" s="25">
        <v>0</v>
      </c>
      <c r="BJ72" s="25">
        <v>44</v>
      </c>
      <c r="BK72" s="25">
        <v>5.5</v>
      </c>
      <c r="BL72" s="25">
        <v>23.1</v>
      </c>
      <c r="BM72" s="25">
        <v>1.1000000000000001</v>
      </c>
      <c r="BN72" s="25">
        <v>44</v>
      </c>
    </row>
    <row r="73" spans="1:66" x14ac:dyDescent="0.25">
      <c r="A73" s="6">
        <v>44991</v>
      </c>
      <c r="B73" t="s">
        <v>9</v>
      </c>
      <c r="C73">
        <v>6</v>
      </c>
      <c r="D73">
        <f t="shared" si="9"/>
        <v>399.3</v>
      </c>
      <c r="E73">
        <f t="shared" si="10"/>
        <v>81.400000000000006</v>
      </c>
      <c r="F73">
        <f t="shared" si="11"/>
        <v>103.40000000000002</v>
      </c>
      <c r="G73">
        <f t="shared" si="12"/>
        <v>84.7</v>
      </c>
      <c r="H73">
        <f t="shared" si="13"/>
        <v>129.80000000000001</v>
      </c>
      <c r="I73">
        <v>0</v>
      </c>
      <c r="J73" s="22">
        <v>1.0010000000000001</v>
      </c>
      <c r="K73" s="22">
        <v>0.86900000000000011</v>
      </c>
      <c r="L73" s="22">
        <v>0.57200000000000006</v>
      </c>
      <c r="M73" s="22">
        <v>0.95700000000000007</v>
      </c>
      <c r="N73" s="22">
        <v>1.089</v>
      </c>
      <c r="O73" s="24">
        <v>0.64900000000000002</v>
      </c>
      <c r="P73" s="24">
        <v>0.82500000000000007</v>
      </c>
      <c r="Q73" s="24">
        <v>0.60500000000000009</v>
      </c>
      <c r="R73" s="24">
        <v>0.70400000000000007</v>
      </c>
      <c r="S73" s="24">
        <v>0.78100000000000003</v>
      </c>
      <c r="T73" s="24">
        <v>0.97900000000000009</v>
      </c>
      <c r="U73" s="24">
        <v>0.92400000000000004</v>
      </c>
      <c r="V73" s="24">
        <v>1.0780000000000001</v>
      </c>
      <c r="W73" s="24">
        <v>0.93500000000000005</v>
      </c>
      <c r="X73" s="24">
        <v>0.80300000000000005</v>
      </c>
      <c r="Y73" s="24">
        <v>0.88000000000000012</v>
      </c>
      <c r="Z73" s="24">
        <v>0.45100000000000007</v>
      </c>
      <c r="AA73" s="25">
        <v>22</v>
      </c>
      <c r="AB73" s="25">
        <v>0</v>
      </c>
      <c r="AC73" s="25">
        <v>0</v>
      </c>
      <c r="AD73" s="25">
        <v>4.4000000000000004</v>
      </c>
      <c r="AE73" s="25">
        <v>16.5</v>
      </c>
      <c r="AF73" s="25">
        <v>2.2000000000000002</v>
      </c>
      <c r="AG73" s="25">
        <v>12.100000000000001</v>
      </c>
      <c r="AH73" s="25">
        <v>20.900000000000002</v>
      </c>
      <c r="AI73" s="25">
        <v>23.1</v>
      </c>
      <c r="AJ73" s="25">
        <v>2.2000000000000002</v>
      </c>
      <c r="AK73" s="25">
        <v>11</v>
      </c>
      <c r="AL73" s="25">
        <v>0</v>
      </c>
      <c r="AM73" s="25">
        <v>8.8000000000000007</v>
      </c>
      <c r="AN73" s="25">
        <v>6.6000000000000005</v>
      </c>
      <c r="AO73" s="25">
        <v>53.900000000000006</v>
      </c>
      <c r="AP73" s="25">
        <v>9.9</v>
      </c>
      <c r="AQ73" s="25">
        <v>27.500000000000004</v>
      </c>
      <c r="AR73" s="25">
        <v>15.400000000000002</v>
      </c>
      <c r="AS73" s="25">
        <v>7.7000000000000011</v>
      </c>
      <c r="AT73" s="25">
        <v>0</v>
      </c>
      <c r="AU73" s="25">
        <v>0</v>
      </c>
      <c r="AV73" s="25">
        <v>7.7000000000000011</v>
      </c>
      <c r="AW73" s="25">
        <v>0</v>
      </c>
      <c r="AX73" s="25">
        <v>16.5</v>
      </c>
      <c r="AY73" s="25">
        <v>0</v>
      </c>
      <c r="AZ73" s="25">
        <v>36.300000000000004</v>
      </c>
      <c r="BA73" s="25">
        <v>3.3000000000000003</v>
      </c>
      <c r="BB73" s="25">
        <v>6.6000000000000005</v>
      </c>
      <c r="BC73" s="25">
        <v>14.3</v>
      </c>
      <c r="BD73" s="25">
        <v>0</v>
      </c>
      <c r="BE73" s="25">
        <v>1.1000000000000001</v>
      </c>
      <c r="BF73" s="25">
        <v>3.3000000000000003</v>
      </c>
      <c r="BG73" s="25">
        <v>0</v>
      </c>
      <c r="BH73" s="25">
        <v>5.5</v>
      </c>
      <c r="BI73" s="25">
        <v>15.400000000000002</v>
      </c>
      <c r="BJ73" s="25">
        <v>0</v>
      </c>
      <c r="BK73" s="25">
        <v>0</v>
      </c>
      <c r="BL73" s="25">
        <v>24.200000000000003</v>
      </c>
      <c r="BM73" s="25">
        <v>17.600000000000001</v>
      </c>
      <c r="BN73" s="25">
        <v>14.3</v>
      </c>
    </row>
    <row r="74" spans="1:66" x14ac:dyDescent="0.25">
      <c r="A74" s="6">
        <v>44992</v>
      </c>
      <c r="B74" t="s">
        <v>9</v>
      </c>
      <c r="C74">
        <v>7</v>
      </c>
      <c r="D74">
        <f t="shared" si="9"/>
        <v>641.30000000000018</v>
      </c>
      <c r="E74">
        <f t="shared" si="10"/>
        <v>172.70000000000016</v>
      </c>
      <c r="F74">
        <f t="shared" si="11"/>
        <v>204.60000000000002</v>
      </c>
      <c r="G74">
        <f t="shared" si="12"/>
        <v>144.10000000000002</v>
      </c>
      <c r="H74">
        <f t="shared" si="13"/>
        <v>119.9</v>
      </c>
      <c r="I74">
        <v>0</v>
      </c>
      <c r="J74" s="22">
        <v>0.57200000000000006</v>
      </c>
      <c r="K74" s="22">
        <v>0.66</v>
      </c>
      <c r="L74" s="22">
        <v>1.089</v>
      </c>
      <c r="M74" s="22">
        <v>0.29700000000000004</v>
      </c>
      <c r="N74" s="22">
        <v>1.0010000000000001</v>
      </c>
      <c r="O74" s="24">
        <v>0.14300000000000002</v>
      </c>
      <c r="P74" s="24">
        <v>0.84700000000000009</v>
      </c>
      <c r="Q74" s="24">
        <v>0.64900000000000002</v>
      </c>
      <c r="R74" s="24">
        <v>0.63800000000000001</v>
      </c>
      <c r="S74" s="24">
        <v>0.52800000000000002</v>
      </c>
      <c r="T74" s="24">
        <v>1.0780000000000001</v>
      </c>
      <c r="U74" s="24">
        <v>0.96800000000000008</v>
      </c>
      <c r="V74" s="24">
        <v>0.90200000000000014</v>
      </c>
      <c r="W74" s="24">
        <v>0.80300000000000005</v>
      </c>
      <c r="X74" s="24">
        <v>0.93500000000000005</v>
      </c>
      <c r="Y74" s="24">
        <v>0.52800000000000002</v>
      </c>
      <c r="Z74" s="24">
        <v>1.0780000000000001</v>
      </c>
      <c r="AA74" s="25">
        <v>8.8000000000000007</v>
      </c>
      <c r="AB74" s="25">
        <v>36.300000000000004</v>
      </c>
      <c r="AC74" s="25">
        <v>0</v>
      </c>
      <c r="AD74" s="25">
        <v>0</v>
      </c>
      <c r="AE74" s="25">
        <v>14.3</v>
      </c>
      <c r="AF74" s="25">
        <v>51.7</v>
      </c>
      <c r="AG74" s="25">
        <v>17.600000000000001</v>
      </c>
      <c r="AH74" s="25">
        <v>19.8</v>
      </c>
      <c r="AI74" s="25">
        <v>12.100000000000001</v>
      </c>
      <c r="AJ74" s="25">
        <v>44</v>
      </c>
      <c r="AK74" s="25">
        <v>0</v>
      </c>
      <c r="AL74" s="25">
        <v>0</v>
      </c>
      <c r="AM74" s="25">
        <v>15.400000000000002</v>
      </c>
      <c r="AN74" s="25">
        <v>16.5</v>
      </c>
      <c r="AO74" s="25">
        <v>0</v>
      </c>
      <c r="AP74" s="25">
        <v>14.3</v>
      </c>
      <c r="AQ74" s="25">
        <v>38.5</v>
      </c>
      <c r="AR74" s="25">
        <v>24.200000000000003</v>
      </c>
      <c r="AS74" s="25">
        <v>5.5</v>
      </c>
      <c r="AT74" s="25">
        <v>5.5</v>
      </c>
      <c r="AU74" s="25">
        <v>13.200000000000001</v>
      </c>
      <c r="AV74" s="25">
        <v>0</v>
      </c>
      <c r="AW74" s="25">
        <v>27.500000000000004</v>
      </c>
      <c r="AX74" s="25">
        <v>12.100000000000001</v>
      </c>
      <c r="AY74" s="25">
        <v>0</v>
      </c>
      <c r="AZ74" s="25">
        <v>4.4000000000000004</v>
      </c>
      <c r="BA74" s="25">
        <v>24.200000000000003</v>
      </c>
      <c r="BB74" s="25">
        <v>41.800000000000004</v>
      </c>
      <c r="BC74" s="25">
        <v>3.3000000000000003</v>
      </c>
      <c r="BD74" s="25">
        <v>17.600000000000001</v>
      </c>
      <c r="BE74" s="25">
        <v>0</v>
      </c>
      <c r="BF74" s="25">
        <v>22</v>
      </c>
      <c r="BG74" s="25">
        <v>13.200000000000001</v>
      </c>
      <c r="BH74" s="25">
        <v>35.200000000000003</v>
      </c>
      <c r="BI74" s="25">
        <v>30.800000000000004</v>
      </c>
      <c r="BJ74" s="25">
        <v>2.2000000000000002</v>
      </c>
      <c r="BK74" s="25">
        <v>34.1</v>
      </c>
      <c r="BL74" s="25">
        <v>16.5</v>
      </c>
      <c r="BM74" s="25">
        <v>14.3</v>
      </c>
      <c r="BN74" s="25">
        <v>4.4000000000001256</v>
      </c>
    </row>
    <row r="75" spans="1:66" x14ac:dyDescent="0.25">
      <c r="A75" s="6">
        <v>44993</v>
      </c>
      <c r="B75" t="s">
        <v>9</v>
      </c>
      <c r="C75">
        <v>8</v>
      </c>
      <c r="D75">
        <f t="shared" si="9"/>
        <v>480.70000000000022</v>
      </c>
      <c r="E75">
        <f t="shared" si="10"/>
        <v>74.800000000000011</v>
      </c>
      <c r="F75">
        <f t="shared" si="11"/>
        <v>134.20000000000013</v>
      </c>
      <c r="G75">
        <f t="shared" si="12"/>
        <v>169.40000000000003</v>
      </c>
      <c r="H75">
        <f t="shared" si="13"/>
        <v>102.30000000000001</v>
      </c>
      <c r="I75">
        <v>1</v>
      </c>
      <c r="J75" s="22">
        <v>0.38500000000000006</v>
      </c>
      <c r="K75" s="22">
        <v>0.82500000000000007</v>
      </c>
      <c r="L75" s="22">
        <v>0.84700000000000009</v>
      </c>
      <c r="M75" s="22">
        <v>0.83600000000000008</v>
      </c>
      <c r="N75" s="22">
        <v>0.9900000000000001</v>
      </c>
      <c r="O75" s="24">
        <v>0.80300000000000005</v>
      </c>
      <c r="P75" s="24">
        <v>1.0120000000000002</v>
      </c>
      <c r="Q75" s="24">
        <v>0.75900000000000012</v>
      </c>
      <c r="R75" s="24">
        <v>0.71500000000000008</v>
      </c>
      <c r="S75" s="24">
        <v>0.78100000000000003</v>
      </c>
      <c r="T75" s="24">
        <v>0.69300000000000006</v>
      </c>
      <c r="U75" s="24">
        <v>1.0669999999999999</v>
      </c>
      <c r="V75" s="24">
        <v>0.96800000000000008</v>
      </c>
      <c r="W75" s="24">
        <v>0.82500000000000007</v>
      </c>
      <c r="X75" s="24">
        <v>1.1000000000000001</v>
      </c>
      <c r="Y75" s="24">
        <v>0.86900000000000011</v>
      </c>
      <c r="Z75" s="24">
        <v>0.6160000000000001</v>
      </c>
      <c r="AA75" s="25">
        <v>26.400000000000002</v>
      </c>
      <c r="AB75" s="25">
        <v>15.400000000000002</v>
      </c>
      <c r="AC75" s="25">
        <v>0</v>
      </c>
      <c r="AD75" s="25">
        <v>3.3000000000001255</v>
      </c>
      <c r="AE75" s="25">
        <v>5.5</v>
      </c>
      <c r="AF75" s="25">
        <v>0</v>
      </c>
      <c r="AG75" s="25">
        <v>0</v>
      </c>
      <c r="AH75" s="25">
        <v>23.1</v>
      </c>
      <c r="AI75" s="25">
        <v>29.700000000000003</v>
      </c>
      <c r="AJ75" s="25">
        <v>30.800000000000004</v>
      </c>
      <c r="AK75" s="25">
        <v>6.6000000000000005</v>
      </c>
      <c r="AL75" s="25">
        <v>6.6000000000000005</v>
      </c>
      <c r="AM75" s="25">
        <v>30.800000000000004</v>
      </c>
      <c r="AN75" s="25">
        <v>0</v>
      </c>
      <c r="AO75" s="25">
        <v>16.5</v>
      </c>
      <c r="AP75" s="25">
        <v>0</v>
      </c>
      <c r="AQ75" s="25">
        <v>17.600000000000001</v>
      </c>
      <c r="AR75" s="25">
        <v>15.400000000000002</v>
      </c>
      <c r="AS75" s="25">
        <v>0</v>
      </c>
      <c r="AT75" s="25">
        <v>15.400000000000002</v>
      </c>
      <c r="AU75" s="25">
        <v>0</v>
      </c>
      <c r="AV75" s="25">
        <v>23.1</v>
      </c>
      <c r="AW75" s="25">
        <v>18.700000000000003</v>
      </c>
      <c r="AX75" s="25">
        <v>15.400000000000002</v>
      </c>
      <c r="AY75" s="25">
        <v>16.5</v>
      </c>
      <c r="AZ75" s="25">
        <v>9.9</v>
      </c>
      <c r="BA75" s="25">
        <v>34.1</v>
      </c>
      <c r="BB75" s="25">
        <v>1.1000000000000001</v>
      </c>
      <c r="BC75" s="25">
        <v>26.400000000000002</v>
      </c>
      <c r="BD75" s="25">
        <v>24.200000000000003</v>
      </c>
      <c r="BE75" s="25">
        <v>0</v>
      </c>
      <c r="BF75" s="25">
        <v>0</v>
      </c>
      <c r="BG75" s="25">
        <v>8.8000000000000007</v>
      </c>
      <c r="BH75" s="25">
        <v>11</v>
      </c>
      <c r="BI75" s="25">
        <v>5.5</v>
      </c>
      <c r="BJ75" s="25">
        <v>0</v>
      </c>
      <c r="BK75" s="25">
        <v>24.200000000000003</v>
      </c>
      <c r="BL75" s="25">
        <v>15.400000000000002</v>
      </c>
      <c r="BM75" s="25">
        <v>0</v>
      </c>
      <c r="BN75" s="25">
        <v>9.9</v>
      </c>
    </row>
    <row r="76" spans="1:66" x14ac:dyDescent="0.25">
      <c r="A76" s="6">
        <v>44994</v>
      </c>
      <c r="B76" t="s">
        <v>9</v>
      </c>
      <c r="C76">
        <v>9</v>
      </c>
      <c r="D76">
        <f t="shared" si="9"/>
        <v>548.90000000000009</v>
      </c>
      <c r="E76">
        <f t="shared" si="10"/>
        <v>82.5</v>
      </c>
      <c r="F76">
        <f t="shared" si="11"/>
        <v>123.20000000000002</v>
      </c>
      <c r="G76">
        <f t="shared" si="12"/>
        <v>165</v>
      </c>
      <c r="H76">
        <f t="shared" si="13"/>
        <v>178.20000000000002</v>
      </c>
      <c r="I76">
        <v>0</v>
      </c>
      <c r="J76" s="22">
        <v>0.52800000000000002</v>
      </c>
      <c r="K76" s="22">
        <v>0.68200000000000005</v>
      </c>
      <c r="L76" s="22">
        <v>0.79200000000000004</v>
      </c>
      <c r="M76" s="22">
        <v>0.74800000000000011</v>
      </c>
      <c r="N76" s="22">
        <v>0.50600000000000012</v>
      </c>
      <c r="O76" s="24">
        <v>0.81400000000000006</v>
      </c>
      <c r="P76" s="24">
        <v>0.7370000000000001</v>
      </c>
      <c r="Q76" s="24">
        <v>0.69300000000000006</v>
      </c>
      <c r="R76" s="24">
        <v>0.81400000000000006</v>
      </c>
      <c r="S76" s="24">
        <v>0.97900000000000009</v>
      </c>
      <c r="T76" s="24">
        <v>0.70400000000000007</v>
      </c>
      <c r="U76" s="24">
        <v>0.48400000000000004</v>
      </c>
      <c r="V76" s="24">
        <v>0.81400000000000006</v>
      </c>
      <c r="W76" s="24">
        <v>0.49500000000000005</v>
      </c>
      <c r="X76" s="24">
        <v>0.7370000000000001</v>
      </c>
      <c r="Y76" s="24">
        <v>0.79200000000000004</v>
      </c>
      <c r="Z76" s="24">
        <v>0.11000000000000001</v>
      </c>
      <c r="AA76" s="25">
        <v>28.6</v>
      </c>
      <c r="AB76" s="25">
        <v>0</v>
      </c>
      <c r="AC76" s="25">
        <v>14.3</v>
      </c>
      <c r="AD76" s="25">
        <v>1.1000000000000001</v>
      </c>
      <c r="AE76" s="25">
        <v>20.900000000000002</v>
      </c>
      <c r="AF76" s="25">
        <v>2.2000000000000002</v>
      </c>
      <c r="AG76" s="25">
        <v>15.400000000000002</v>
      </c>
      <c r="AH76" s="25">
        <v>4.4000000000000004</v>
      </c>
      <c r="AI76" s="25">
        <v>36.300000000000004</v>
      </c>
      <c r="AJ76" s="25">
        <v>0</v>
      </c>
      <c r="AK76" s="25">
        <v>0</v>
      </c>
      <c r="AL76" s="25">
        <v>0</v>
      </c>
      <c r="AM76" s="25">
        <v>0</v>
      </c>
      <c r="AN76" s="25">
        <v>15.400000000000002</v>
      </c>
      <c r="AO76" s="25">
        <v>23.1</v>
      </c>
      <c r="AP76" s="25">
        <v>27.500000000000004</v>
      </c>
      <c r="AQ76" s="25">
        <v>0</v>
      </c>
      <c r="AR76" s="25">
        <v>44</v>
      </c>
      <c r="AS76" s="25">
        <v>53.900000000000006</v>
      </c>
      <c r="AT76" s="25">
        <v>14.3</v>
      </c>
      <c r="AU76" s="25">
        <v>25.3</v>
      </c>
      <c r="AV76" s="25">
        <v>1.1000000000000001</v>
      </c>
      <c r="AW76" s="25">
        <v>0</v>
      </c>
      <c r="AX76" s="25">
        <v>24.200000000000003</v>
      </c>
      <c r="AY76" s="25">
        <v>0</v>
      </c>
      <c r="AZ76" s="25">
        <v>25.3</v>
      </c>
      <c r="BA76" s="25">
        <v>3.3000000000000003</v>
      </c>
      <c r="BB76" s="25">
        <v>27.500000000000004</v>
      </c>
      <c r="BC76" s="25">
        <v>14.3</v>
      </c>
      <c r="BD76" s="25">
        <v>44</v>
      </c>
      <c r="BE76" s="25">
        <v>0</v>
      </c>
      <c r="BF76" s="25">
        <v>22</v>
      </c>
      <c r="BG76" s="25">
        <v>0</v>
      </c>
      <c r="BH76" s="25">
        <v>11</v>
      </c>
      <c r="BI76" s="25">
        <v>13.200000000000001</v>
      </c>
      <c r="BJ76" s="25">
        <v>17.600000000000001</v>
      </c>
      <c r="BK76" s="25">
        <v>0</v>
      </c>
      <c r="BL76" s="25">
        <v>0</v>
      </c>
      <c r="BM76" s="25">
        <v>1.1000000000000001</v>
      </c>
      <c r="BN76" s="25">
        <v>17.600000000000001</v>
      </c>
    </row>
    <row r="77" spans="1:66" x14ac:dyDescent="0.25">
      <c r="A77" s="6">
        <v>44995</v>
      </c>
      <c r="B77" t="s">
        <v>9</v>
      </c>
      <c r="C77">
        <v>10</v>
      </c>
      <c r="D77">
        <f t="shared" si="9"/>
        <v>555.5</v>
      </c>
      <c r="E77">
        <f t="shared" si="10"/>
        <v>122.10000000000001</v>
      </c>
      <c r="F77">
        <f t="shared" si="11"/>
        <v>118.80000000000001</v>
      </c>
      <c r="G77">
        <f t="shared" si="12"/>
        <v>199.1</v>
      </c>
      <c r="H77">
        <f t="shared" si="13"/>
        <v>115.50000000000001</v>
      </c>
      <c r="I77">
        <v>0</v>
      </c>
      <c r="J77" s="22">
        <v>0.84700000000000009</v>
      </c>
      <c r="K77" s="22">
        <v>0.50600000000000012</v>
      </c>
      <c r="L77" s="22">
        <v>0.88000000000000012</v>
      </c>
      <c r="M77" s="22">
        <v>0.9900000000000001</v>
      </c>
      <c r="N77" s="22">
        <v>0.50600000000000012</v>
      </c>
      <c r="O77" s="24">
        <v>0.67100000000000004</v>
      </c>
      <c r="P77" s="24">
        <v>1.0010000000000001</v>
      </c>
      <c r="Q77" s="24">
        <v>1.056</v>
      </c>
      <c r="R77" s="24">
        <v>0.70400000000000007</v>
      </c>
      <c r="S77" s="24">
        <v>0.82500000000000007</v>
      </c>
      <c r="T77" s="24">
        <v>0.96800000000000008</v>
      </c>
      <c r="U77" s="24">
        <v>0.63800000000000001</v>
      </c>
      <c r="V77" s="24">
        <v>1.0010000000000001</v>
      </c>
      <c r="W77" s="24">
        <v>1.089</v>
      </c>
      <c r="X77" s="24">
        <v>0.33</v>
      </c>
      <c r="Y77" s="24">
        <v>0.7370000000000001</v>
      </c>
      <c r="Z77" s="24">
        <v>0.89100000000000013</v>
      </c>
      <c r="AA77" s="25">
        <v>45.1</v>
      </c>
      <c r="AB77" s="25">
        <v>0</v>
      </c>
      <c r="AC77" s="25">
        <v>6.6000000000000005</v>
      </c>
      <c r="AD77" s="25">
        <v>0</v>
      </c>
      <c r="AE77" s="25">
        <v>2.2000000000000002</v>
      </c>
      <c r="AF77" s="25">
        <v>15.400000000000002</v>
      </c>
      <c r="AG77" s="25">
        <v>0</v>
      </c>
      <c r="AH77" s="25">
        <v>5.5</v>
      </c>
      <c r="AI77" s="25">
        <v>6.6000000000000005</v>
      </c>
      <c r="AJ77" s="25">
        <v>37.400000000000006</v>
      </c>
      <c r="AK77" s="25">
        <v>9.9</v>
      </c>
      <c r="AL77" s="25">
        <v>0</v>
      </c>
      <c r="AM77" s="25">
        <v>0</v>
      </c>
      <c r="AN77" s="25">
        <v>13.200000000000001</v>
      </c>
      <c r="AO77" s="25">
        <v>16.5</v>
      </c>
      <c r="AP77" s="25">
        <v>39.6</v>
      </c>
      <c r="AQ77" s="25">
        <v>25.3</v>
      </c>
      <c r="AR77" s="25">
        <v>0</v>
      </c>
      <c r="AS77" s="25">
        <v>17.600000000000001</v>
      </c>
      <c r="AT77" s="25">
        <v>3.3000000000000003</v>
      </c>
      <c r="AU77" s="25">
        <v>44</v>
      </c>
      <c r="AV77" s="25">
        <v>45.1</v>
      </c>
      <c r="AW77" s="25">
        <v>13.200000000000001</v>
      </c>
      <c r="AX77" s="25">
        <v>0</v>
      </c>
      <c r="AY77" s="25">
        <v>44</v>
      </c>
      <c r="AZ77" s="25">
        <v>7.7000000000000011</v>
      </c>
      <c r="BA77" s="25">
        <v>0</v>
      </c>
      <c r="BB77" s="25">
        <v>25.3</v>
      </c>
      <c r="BC77" s="25">
        <v>17.600000000000001</v>
      </c>
      <c r="BD77" s="25">
        <v>2.2000000000000002</v>
      </c>
      <c r="BE77" s="25">
        <v>11</v>
      </c>
      <c r="BF77" s="25">
        <v>8.8000000000000007</v>
      </c>
      <c r="BG77" s="25">
        <v>0</v>
      </c>
      <c r="BH77" s="25">
        <v>39.6</v>
      </c>
      <c r="BI77" s="25">
        <v>12.100000000000001</v>
      </c>
      <c r="BJ77" s="25">
        <v>0</v>
      </c>
      <c r="BK77" s="25">
        <v>0</v>
      </c>
      <c r="BL77" s="25">
        <v>7.7000000000000011</v>
      </c>
      <c r="BM77" s="25">
        <v>0</v>
      </c>
      <c r="BN77" s="25">
        <v>42.900000000000006</v>
      </c>
    </row>
    <row r="78" spans="1:66" x14ac:dyDescent="0.25">
      <c r="A78" s="6">
        <v>44996</v>
      </c>
      <c r="B78" t="s">
        <v>9</v>
      </c>
      <c r="C78">
        <v>11</v>
      </c>
      <c r="D78">
        <f t="shared" si="9"/>
        <v>525.80000000000007</v>
      </c>
      <c r="E78">
        <f t="shared" si="10"/>
        <v>127.60000000000001</v>
      </c>
      <c r="F78">
        <f t="shared" si="11"/>
        <v>129.80000000000001</v>
      </c>
      <c r="G78">
        <f t="shared" si="12"/>
        <v>155.10000000000002</v>
      </c>
      <c r="H78">
        <f t="shared" si="13"/>
        <v>113.30000000000001</v>
      </c>
      <c r="I78">
        <v>0</v>
      </c>
      <c r="J78" s="22">
        <v>0.38500000000000006</v>
      </c>
      <c r="K78" s="22">
        <v>0.83600000000000008</v>
      </c>
      <c r="L78" s="22">
        <v>0.84700000000000009</v>
      </c>
      <c r="M78" s="22">
        <v>0.96800000000000008</v>
      </c>
      <c r="N78" s="22">
        <v>1.0450000000000002</v>
      </c>
      <c r="O78" s="24">
        <v>0.39600000000000002</v>
      </c>
      <c r="P78" s="24">
        <v>0.72600000000000009</v>
      </c>
      <c r="Q78" s="24">
        <v>0.69300000000000006</v>
      </c>
      <c r="R78" s="24">
        <v>0.84700000000000009</v>
      </c>
      <c r="S78" s="24">
        <v>0.83600000000000008</v>
      </c>
      <c r="T78" s="24">
        <v>1.0340000000000003</v>
      </c>
      <c r="U78" s="24">
        <v>0.64900000000000002</v>
      </c>
      <c r="V78" s="24">
        <v>0.95700000000000007</v>
      </c>
      <c r="W78" s="24">
        <v>0.96800000000000008</v>
      </c>
      <c r="X78" s="24">
        <v>1.056</v>
      </c>
      <c r="Y78" s="24">
        <v>1.0120000000000002</v>
      </c>
      <c r="Z78" s="24">
        <v>0.9900000000000001</v>
      </c>
      <c r="AA78" s="25">
        <v>0</v>
      </c>
      <c r="AB78" s="25">
        <v>8.8000000000000007</v>
      </c>
      <c r="AC78" s="25">
        <v>7.7000000000000011</v>
      </c>
      <c r="AD78" s="25">
        <v>9.9</v>
      </c>
      <c r="AE78" s="25">
        <v>27.500000000000004</v>
      </c>
      <c r="AF78" s="25">
        <v>20.900000000000002</v>
      </c>
      <c r="AG78" s="25">
        <v>16.5</v>
      </c>
      <c r="AH78" s="25">
        <v>0</v>
      </c>
      <c r="AI78" s="25">
        <v>15.400000000000002</v>
      </c>
      <c r="AJ78" s="25">
        <v>23.1</v>
      </c>
      <c r="AK78" s="25">
        <v>0</v>
      </c>
      <c r="AL78" s="25">
        <v>0</v>
      </c>
      <c r="AM78" s="25">
        <v>0</v>
      </c>
      <c r="AN78" s="25">
        <v>33</v>
      </c>
      <c r="AO78" s="25">
        <v>22</v>
      </c>
      <c r="AP78" s="25">
        <v>29.700000000000003</v>
      </c>
      <c r="AQ78" s="25">
        <v>24.200000000000003</v>
      </c>
      <c r="AR78" s="25">
        <v>0</v>
      </c>
      <c r="AS78" s="25">
        <v>0</v>
      </c>
      <c r="AT78" s="25">
        <v>4.4000000000000004</v>
      </c>
      <c r="AU78" s="25">
        <v>28.6</v>
      </c>
      <c r="AV78" s="25">
        <v>8.8000000000000007</v>
      </c>
      <c r="AW78" s="25">
        <v>7.7000000000000011</v>
      </c>
      <c r="AX78" s="25">
        <v>30.800000000000004</v>
      </c>
      <c r="AY78" s="25">
        <v>8.8000000000000007</v>
      </c>
      <c r="AZ78" s="25">
        <v>5.5</v>
      </c>
      <c r="BA78" s="25">
        <v>0</v>
      </c>
      <c r="BB78" s="25">
        <v>24.200000000000003</v>
      </c>
      <c r="BC78" s="25">
        <v>0</v>
      </c>
      <c r="BD78" s="25">
        <v>40.700000000000003</v>
      </c>
      <c r="BE78" s="25">
        <v>7.7000000000000011</v>
      </c>
      <c r="BF78" s="25">
        <v>4.4000000000000004</v>
      </c>
      <c r="BG78" s="25">
        <v>1.1000000000000001</v>
      </c>
      <c r="BH78" s="25">
        <v>0</v>
      </c>
      <c r="BI78" s="25">
        <v>28.6</v>
      </c>
      <c r="BJ78" s="25">
        <v>50.6</v>
      </c>
      <c r="BK78" s="25">
        <v>8.8000000000000007</v>
      </c>
      <c r="BL78" s="25">
        <v>0</v>
      </c>
      <c r="BM78" s="25">
        <v>16.5</v>
      </c>
      <c r="BN78" s="25">
        <v>9.9</v>
      </c>
    </row>
    <row r="79" spans="1:66" x14ac:dyDescent="0.25">
      <c r="A79" s="6">
        <v>44997</v>
      </c>
      <c r="B79" t="s">
        <v>9</v>
      </c>
      <c r="C79">
        <v>12</v>
      </c>
      <c r="D79">
        <f t="shared" si="9"/>
        <v>557.70000000000016</v>
      </c>
      <c r="E79">
        <f t="shared" si="10"/>
        <v>163.9</v>
      </c>
      <c r="F79">
        <f t="shared" si="11"/>
        <v>102.30000000000001</v>
      </c>
      <c r="G79">
        <f t="shared" si="12"/>
        <v>108.90000000000002</v>
      </c>
      <c r="H79">
        <f t="shared" si="13"/>
        <v>182.60000000000005</v>
      </c>
      <c r="I79">
        <v>0</v>
      </c>
      <c r="J79" s="22">
        <v>0.82500000000000007</v>
      </c>
      <c r="K79" s="22">
        <v>0.7370000000000001</v>
      </c>
      <c r="L79" s="22">
        <v>0.84700000000000009</v>
      </c>
      <c r="M79" s="22">
        <v>1.0669999999999999</v>
      </c>
      <c r="N79" s="22">
        <v>0.71500000000000008</v>
      </c>
      <c r="O79" s="24">
        <v>0.71500000000000008</v>
      </c>
      <c r="P79" s="24">
        <v>0.7370000000000001</v>
      </c>
      <c r="Q79" s="24">
        <v>0.56100000000000005</v>
      </c>
      <c r="R79" s="24">
        <v>0.81400000000000006</v>
      </c>
      <c r="S79" s="24">
        <v>0.38500000000000006</v>
      </c>
      <c r="T79" s="24">
        <v>0.88000000000000012</v>
      </c>
      <c r="U79" s="24">
        <v>1.0450000000000002</v>
      </c>
      <c r="V79" s="24">
        <v>0.79200000000000004</v>
      </c>
      <c r="W79" s="24">
        <v>0.81400000000000006</v>
      </c>
      <c r="X79" s="24">
        <v>0.42900000000000005</v>
      </c>
      <c r="Y79" s="24">
        <v>0.57200000000000006</v>
      </c>
      <c r="Z79" s="24">
        <v>0.39600000000000002</v>
      </c>
      <c r="AA79" s="25">
        <v>0</v>
      </c>
      <c r="AB79" s="25">
        <v>15.400000000000002</v>
      </c>
      <c r="AC79" s="25">
        <v>12.100000000000001</v>
      </c>
      <c r="AD79" s="25">
        <v>0</v>
      </c>
      <c r="AE79" s="25">
        <v>28.6</v>
      </c>
      <c r="AF79" s="25">
        <v>12.100000000000001</v>
      </c>
      <c r="AG79" s="25">
        <v>0</v>
      </c>
      <c r="AH79" s="25">
        <v>27.500000000000004</v>
      </c>
      <c r="AI79" s="25">
        <v>1.1000000000000001</v>
      </c>
      <c r="AJ79" s="25">
        <v>5.5</v>
      </c>
      <c r="AK79" s="25">
        <v>8.8000000000000007</v>
      </c>
      <c r="AL79" s="25">
        <v>35.200000000000003</v>
      </c>
      <c r="AM79" s="25">
        <v>20.900000000000002</v>
      </c>
      <c r="AN79" s="25">
        <v>0</v>
      </c>
      <c r="AO79" s="25">
        <v>0</v>
      </c>
      <c r="AP79" s="25">
        <v>36.300000000000004</v>
      </c>
      <c r="AQ79" s="25">
        <v>3.3000000000000629</v>
      </c>
      <c r="AR79" s="25">
        <v>28.6</v>
      </c>
      <c r="AS79" s="25">
        <v>35.200000000000003</v>
      </c>
      <c r="AT79" s="25">
        <v>23.1</v>
      </c>
      <c r="AU79" s="25">
        <v>13.200000000000001</v>
      </c>
      <c r="AV79" s="25">
        <v>13.200000000000001</v>
      </c>
      <c r="AW79" s="25">
        <v>4.4000000000000004</v>
      </c>
      <c r="AX79" s="25">
        <v>0</v>
      </c>
      <c r="AY79" s="25">
        <v>25.3</v>
      </c>
      <c r="AZ79" s="25">
        <v>15.400000000000002</v>
      </c>
      <c r="BA79" s="25">
        <v>3.3000000000000003</v>
      </c>
      <c r="BB79" s="25">
        <v>2.2000000000000002</v>
      </c>
      <c r="BC79" s="25">
        <v>26.400000000000002</v>
      </c>
      <c r="BD79" s="25">
        <v>5.5</v>
      </c>
      <c r="BE79" s="25">
        <v>0</v>
      </c>
      <c r="BF79" s="25">
        <v>15.400000000000002</v>
      </c>
      <c r="BG79" s="25">
        <v>12.100000000000001</v>
      </c>
      <c r="BH79" s="25">
        <v>41.800000000000004</v>
      </c>
      <c r="BI79" s="25">
        <v>2.2000000000000002</v>
      </c>
      <c r="BJ79" s="25">
        <v>3.3000000000000003</v>
      </c>
      <c r="BK79" s="25">
        <v>12.100000000000001</v>
      </c>
      <c r="BL79" s="25">
        <v>31.900000000000002</v>
      </c>
      <c r="BM79" s="25">
        <v>45.1</v>
      </c>
      <c r="BN79" s="25">
        <v>0</v>
      </c>
    </row>
    <row r="80" spans="1:66" x14ac:dyDescent="0.25">
      <c r="A80" s="6">
        <v>44998</v>
      </c>
      <c r="B80" t="s">
        <v>9</v>
      </c>
      <c r="C80">
        <v>13</v>
      </c>
      <c r="D80">
        <f t="shared" si="9"/>
        <v>557.70000000000005</v>
      </c>
      <c r="E80">
        <f t="shared" si="10"/>
        <v>113.30000000000001</v>
      </c>
      <c r="F80">
        <f t="shared" si="11"/>
        <v>176</v>
      </c>
      <c r="G80">
        <f t="shared" si="12"/>
        <v>125.40000000000002</v>
      </c>
      <c r="H80">
        <f t="shared" si="13"/>
        <v>143</v>
      </c>
      <c r="I80">
        <v>0</v>
      </c>
      <c r="J80" s="22">
        <v>0.36300000000000004</v>
      </c>
      <c r="K80" s="22">
        <v>1.0450000000000002</v>
      </c>
      <c r="L80" s="22">
        <v>0.95700000000000007</v>
      </c>
      <c r="M80" s="22">
        <v>0.52800000000000002</v>
      </c>
      <c r="N80" s="22">
        <v>0.8580000000000001</v>
      </c>
      <c r="O80" s="24">
        <v>0.80300000000000005</v>
      </c>
      <c r="P80" s="24">
        <v>0.51700000000000013</v>
      </c>
      <c r="Q80" s="24">
        <v>0.86900000000000011</v>
      </c>
      <c r="R80" s="24">
        <v>1.0230000000000001</v>
      </c>
      <c r="S80" s="24">
        <v>0.79200000000000004</v>
      </c>
      <c r="T80" s="24">
        <v>0.84700000000000009</v>
      </c>
      <c r="U80" s="24">
        <v>0.94600000000000006</v>
      </c>
      <c r="V80" s="24">
        <v>0.42900000000000005</v>
      </c>
      <c r="W80" s="24">
        <v>0.96800000000000008</v>
      </c>
      <c r="X80" s="24">
        <v>1.0669999999999999</v>
      </c>
      <c r="Y80" s="24">
        <v>0.97900000000000009</v>
      </c>
      <c r="Z80" s="24">
        <v>0.92400000000000004</v>
      </c>
      <c r="AA80" s="25">
        <v>35.200000000000003</v>
      </c>
      <c r="AB80" s="25">
        <v>36.300000000000004</v>
      </c>
      <c r="AC80" s="25">
        <v>0</v>
      </c>
      <c r="AD80" s="25">
        <v>34.1</v>
      </c>
      <c r="AE80" s="25">
        <v>5.5</v>
      </c>
      <c r="AF80" s="25">
        <v>0</v>
      </c>
      <c r="AG80" s="25">
        <v>15.400000000000002</v>
      </c>
      <c r="AH80" s="25">
        <v>38.5</v>
      </c>
      <c r="AI80" s="25">
        <v>3.3000000000000003</v>
      </c>
      <c r="AJ80" s="25">
        <v>7.7000000000000011</v>
      </c>
      <c r="AK80" s="25">
        <v>0</v>
      </c>
      <c r="AL80" s="25">
        <v>0</v>
      </c>
      <c r="AM80" s="25">
        <v>2.2000000000000002</v>
      </c>
      <c r="AN80" s="25">
        <v>0</v>
      </c>
      <c r="AO80" s="25">
        <v>31.900000000000002</v>
      </c>
      <c r="AP80" s="25">
        <v>13.200000000000001</v>
      </c>
      <c r="AQ80" s="25">
        <v>26.400000000000002</v>
      </c>
      <c r="AR80" s="25">
        <v>22</v>
      </c>
      <c r="AS80" s="25">
        <v>9.9</v>
      </c>
      <c r="AT80" s="25">
        <v>37.400000000000006</v>
      </c>
      <c r="AU80" s="25">
        <v>0</v>
      </c>
      <c r="AV80" s="25">
        <v>6.6000000000000005</v>
      </c>
      <c r="AW80" s="25">
        <v>5.5</v>
      </c>
      <c r="AX80" s="25">
        <v>12.100000000000001</v>
      </c>
      <c r="AY80" s="25">
        <v>0</v>
      </c>
      <c r="AZ80" s="25">
        <v>12.100000000000001</v>
      </c>
      <c r="BA80" s="25">
        <v>0</v>
      </c>
      <c r="BB80" s="25">
        <v>19.8</v>
      </c>
      <c r="BC80" s="25">
        <v>39.6</v>
      </c>
      <c r="BD80" s="25">
        <v>29.700000000000003</v>
      </c>
      <c r="BE80" s="25">
        <v>0</v>
      </c>
      <c r="BF80" s="25">
        <v>6.6000000000000005</v>
      </c>
      <c r="BG80" s="25">
        <v>11</v>
      </c>
      <c r="BH80" s="25">
        <v>1.1000000000000001</v>
      </c>
      <c r="BI80" s="25">
        <v>8.8000000000000007</v>
      </c>
      <c r="BJ80" s="25">
        <v>9.9</v>
      </c>
      <c r="BK80" s="25">
        <v>37.400000000000006</v>
      </c>
      <c r="BL80" s="25">
        <v>8.8000000000000007</v>
      </c>
      <c r="BM80" s="25">
        <v>6.6000000000000005</v>
      </c>
      <c r="BN80" s="25">
        <v>23.1</v>
      </c>
    </row>
    <row r="81" spans="1:66" x14ac:dyDescent="0.25">
      <c r="A81" s="6">
        <v>44999</v>
      </c>
      <c r="B81" t="s">
        <v>9</v>
      </c>
      <c r="C81">
        <v>14</v>
      </c>
      <c r="D81">
        <f t="shared" si="9"/>
        <v>551.10000000000014</v>
      </c>
      <c r="E81">
        <f t="shared" si="10"/>
        <v>133.10000000000002</v>
      </c>
      <c r="F81">
        <f t="shared" si="11"/>
        <v>172.70000000000002</v>
      </c>
      <c r="G81">
        <f t="shared" si="12"/>
        <v>93.5</v>
      </c>
      <c r="H81">
        <f t="shared" si="13"/>
        <v>151.80000000000001</v>
      </c>
      <c r="I81">
        <v>0</v>
      </c>
      <c r="J81" s="22">
        <v>0.55000000000000004</v>
      </c>
      <c r="K81" s="22">
        <v>0.7370000000000001</v>
      </c>
      <c r="L81" s="22">
        <v>0.81400000000000006</v>
      </c>
      <c r="M81" s="22">
        <v>0.77000000000000013</v>
      </c>
      <c r="N81" s="22">
        <v>1.0450000000000002</v>
      </c>
      <c r="O81" s="24">
        <v>1.056</v>
      </c>
      <c r="P81" s="24">
        <v>1.056</v>
      </c>
      <c r="Q81" s="24">
        <v>0.12100000000000001</v>
      </c>
      <c r="R81" s="24">
        <v>0.31900000000000001</v>
      </c>
      <c r="S81" s="24">
        <v>0.23100000000000001</v>
      </c>
      <c r="T81" s="24">
        <v>0.72600000000000009</v>
      </c>
      <c r="U81" s="24">
        <v>1.0230000000000001</v>
      </c>
      <c r="V81" s="24">
        <v>1.0120000000000002</v>
      </c>
      <c r="W81" s="24">
        <v>1.0010000000000001</v>
      </c>
      <c r="X81" s="24">
        <v>0.52800000000000002</v>
      </c>
      <c r="Y81" s="24">
        <v>0.83600000000000008</v>
      </c>
      <c r="Z81" s="24">
        <v>0.28600000000000003</v>
      </c>
      <c r="AA81" s="25">
        <v>24.200000000000003</v>
      </c>
      <c r="AB81" s="25">
        <v>23.1</v>
      </c>
      <c r="AC81" s="25">
        <v>14.3</v>
      </c>
      <c r="AD81" s="25">
        <v>30.800000000000004</v>
      </c>
      <c r="AE81" s="25">
        <v>5.5</v>
      </c>
      <c r="AF81" s="25">
        <v>33</v>
      </c>
      <c r="AG81" s="25">
        <v>13.200000000000001</v>
      </c>
      <c r="AH81" s="25">
        <v>14.3</v>
      </c>
      <c r="AI81" s="25">
        <v>14.3</v>
      </c>
      <c r="AJ81" s="25">
        <v>0</v>
      </c>
      <c r="AK81" s="25">
        <v>0</v>
      </c>
      <c r="AL81" s="25">
        <v>11</v>
      </c>
      <c r="AM81" s="25">
        <v>20.900000000000002</v>
      </c>
      <c r="AN81" s="25">
        <v>48.400000000000006</v>
      </c>
      <c r="AO81" s="25">
        <v>15.400000000000002</v>
      </c>
      <c r="AP81" s="25">
        <v>0</v>
      </c>
      <c r="AQ81" s="25">
        <v>13.200000000000001</v>
      </c>
      <c r="AR81" s="25">
        <v>4.4000000000000004</v>
      </c>
      <c r="AS81" s="25">
        <v>38.5</v>
      </c>
      <c r="AT81" s="25">
        <v>0</v>
      </c>
      <c r="AU81" s="25">
        <v>11</v>
      </c>
      <c r="AV81" s="25">
        <v>0</v>
      </c>
      <c r="AW81" s="25">
        <v>13.200000000000001</v>
      </c>
      <c r="AX81" s="25">
        <v>26.400000000000002</v>
      </c>
      <c r="AY81" s="25">
        <v>5.5</v>
      </c>
      <c r="AZ81" s="25">
        <v>0</v>
      </c>
      <c r="BA81" s="25">
        <v>2.2000000000000002</v>
      </c>
      <c r="BB81" s="25">
        <v>0</v>
      </c>
      <c r="BC81" s="25">
        <v>34.1</v>
      </c>
      <c r="BD81" s="25">
        <v>1.1000000000000001</v>
      </c>
      <c r="BE81" s="25">
        <v>0</v>
      </c>
      <c r="BF81" s="25">
        <v>19.8</v>
      </c>
      <c r="BG81" s="25">
        <v>14.3</v>
      </c>
      <c r="BH81" s="25">
        <v>40.700000000000003</v>
      </c>
      <c r="BI81" s="25">
        <v>0</v>
      </c>
      <c r="BJ81" s="25">
        <v>0</v>
      </c>
      <c r="BK81" s="25">
        <v>5.5</v>
      </c>
      <c r="BL81" s="25">
        <v>13.200000000000001</v>
      </c>
      <c r="BM81" s="25">
        <v>23.1</v>
      </c>
      <c r="BN81" s="25">
        <v>16.5</v>
      </c>
    </row>
    <row r="82" spans="1:66" x14ac:dyDescent="0.25">
      <c r="A82" s="6">
        <v>45000</v>
      </c>
      <c r="B82" t="s">
        <v>9</v>
      </c>
      <c r="C82">
        <v>15</v>
      </c>
      <c r="D82">
        <f t="shared" si="9"/>
        <v>557.70000000000005</v>
      </c>
      <c r="E82">
        <f t="shared" si="10"/>
        <v>141.9</v>
      </c>
      <c r="F82">
        <f t="shared" si="11"/>
        <v>100.10000000000001</v>
      </c>
      <c r="G82">
        <f t="shared" si="12"/>
        <v>114.40000000000002</v>
      </c>
      <c r="H82">
        <f t="shared" si="13"/>
        <v>201.3</v>
      </c>
      <c r="I82">
        <v>0</v>
      </c>
      <c r="J82" s="22">
        <v>0.39600000000000002</v>
      </c>
      <c r="K82" s="22">
        <v>0.68200000000000005</v>
      </c>
      <c r="L82" s="22">
        <v>0.9900000000000001</v>
      </c>
      <c r="M82" s="22">
        <v>0.66</v>
      </c>
      <c r="N82" s="22">
        <v>1.0780000000000001</v>
      </c>
      <c r="O82" s="24">
        <v>0.81400000000000006</v>
      </c>
      <c r="P82" s="24">
        <v>0.70400000000000007</v>
      </c>
      <c r="Q82" s="24">
        <v>0.96800000000000008</v>
      </c>
      <c r="R82" s="24">
        <v>0.72600000000000009</v>
      </c>
      <c r="S82" s="24">
        <v>0.79200000000000004</v>
      </c>
      <c r="T82" s="24">
        <v>0.75900000000000012</v>
      </c>
      <c r="U82" s="24">
        <v>0.97900000000000009</v>
      </c>
      <c r="V82" s="24">
        <v>1.1000000000000001</v>
      </c>
      <c r="W82" s="24">
        <v>1.0120000000000002</v>
      </c>
      <c r="X82" s="24">
        <v>1.0010000000000001</v>
      </c>
      <c r="Y82" s="24">
        <v>0.86900000000000011</v>
      </c>
      <c r="Z82" s="24">
        <v>0.8580000000000001</v>
      </c>
      <c r="AA82" s="25">
        <v>26.400000000000002</v>
      </c>
      <c r="AB82" s="25">
        <v>0</v>
      </c>
      <c r="AC82" s="25">
        <v>44</v>
      </c>
      <c r="AD82" s="25">
        <v>2.2000000000000002</v>
      </c>
      <c r="AE82" s="25">
        <v>0</v>
      </c>
      <c r="AF82" s="25">
        <v>0</v>
      </c>
      <c r="AG82" s="25">
        <v>0</v>
      </c>
      <c r="AH82" s="25">
        <v>1.1000000000000001</v>
      </c>
      <c r="AI82" s="25">
        <v>17.600000000000001</v>
      </c>
      <c r="AJ82" s="25">
        <v>8.8000000000000007</v>
      </c>
      <c r="AK82" s="25">
        <v>0</v>
      </c>
      <c r="AL82" s="25">
        <v>46.2</v>
      </c>
      <c r="AM82" s="25">
        <v>9.9</v>
      </c>
      <c r="AN82" s="25">
        <v>14.3</v>
      </c>
      <c r="AO82" s="25">
        <v>29.700000000000003</v>
      </c>
      <c r="AP82" s="25">
        <v>8.8000000000000007</v>
      </c>
      <c r="AQ82" s="25">
        <v>22</v>
      </c>
      <c r="AR82" s="25">
        <v>31.900000000000002</v>
      </c>
      <c r="AS82" s="25">
        <v>0</v>
      </c>
      <c r="AT82" s="25">
        <v>38.5</v>
      </c>
      <c r="AU82" s="25">
        <v>0</v>
      </c>
      <c r="AV82" s="25">
        <v>24.200000000000003</v>
      </c>
      <c r="AW82" s="25">
        <v>51.7</v>
      </c>
      <c r="AX82" s="25">
        <v>2.2000000000000002</v>
      </c>
      <c r="AY82" s="25">
        <v>0</v>
      </c>
      <c r="AZ82" s="25">
        <v>0</v>
      </c>
      <c r="BA82" s="25">
        <v>26.400000000000002</v>
      </c>
      <c r="BB82" s="25">
        <v>0</v>
      </c>
      <c r="BC82" s="25">
        <v>0</v>
      </c>
      <c r="BD82" s="25">
        <v>9.9</v>
      </c>
      <c r="BE82" s="25">
        <v>36.300000000000004</v>
      </c>
      <c r="BF82" s="25">
        <v>18.700000000000003</v>
      </c>
      <c r="BG82" s="25">
        <v>0</v>
      </c>
      <c r="BH82" s="25">
        <v>6.6000000000000005</v>
      </c>
      <c r="BI82" s="25">
        <v>3.3000000000000003</v>
      </c>
      <c r="BJ82" s="25">
        <v>24.200000000000003</v>
      </c>
      <c r="BK82" s="25">
        <v>3.3000000000000003</v>
      </c>
      <c r="BL82" s="25">
        <v>9.9</v>
      </c>
      <c r="BM82" s="25">
        <v>39.6</v>
      </c>
      <c r="BN82" s="25">
        <v>0</v>
      </c>
    </row>
    <row r="83" spans="1:66" x14ac:dyDescent="0.25">
      <c r="A83" s="6">
        <v>45001</v>
      </c>
      <c r="B83" t="s">
        <v>9</v>
      </c>
      <c r="C83">
        <v>16</v>
      </c>
      <c r="D83">
        <f t="shared" si="9"/>
        <v>502.7000000000001</v>
      </c>
      <c r="E83">
        <f t="shared" si="10"/>
        <v>60.5</v>
      </c>
      <c r="F83">
        <f t="shared" si="11"/>
        <v>121</v>
      </c>
      <c r="G83">
        <f t="shared" si="12"/>
        <v>206.80000000000004</v>
      </c>
      <c r="H83">
        <f t="shared" si="13"/>
        <v>114.40000000000002</v>
      </c>
      <c r="I83">
        <v>0</v>
      </c>
      <c r="J83" s="22">
        <v>0.30800000000000005</v>
      </c>
      <c r="K83" s="22">
        <v>0.82500000000000007</v>
      </c>
      <c r="L83" s="22">
        <v>0.95700000000000007</v>
      </c>
      <c r="M83" s="22">
        <v>0.94600000000000006</v>
      </c>
      <c r="N83" s="22">
        <v>1.0230000000000001</v>
      </c>
      <c r="O83" s="24">
        <v>1.0120000000000002</v>
      </c>
      <c r="P83" s="24">
        <v>0.70400000000000007</v>
      </c>
      <c r="Q83" s="24">
        <v>1.0450000000000002</v>
      </c>
      <c r="R83" s="24">
        <v>0.60500000000000009</v>
      </c>
      <c r="S83" s="24">
        <v>1.1000000000000001</v>
      </c>
      <c r="T83" s="24">
        <v>1.0010000000000001</v>
      </c>
      <c r="U83" s="24">
        <v>0.86900000000000011</v>
      </c>
      <c r="V83" s="24">
        <v>0.52800000000000002</v>
      </c>
      <c r="W83" s="24">
        <v>0.80300000000000005</v>
      </c>
      <c r="X83" s="24">
        <v>1.0340000000000003</v>
      </c>
      <c r="Y83" s="24">
        <v>0.30800000000000005</v>
      </c>
      <c r="Z83" s="24">
        <v>0.82500000000000007</v>
      </c>
      <c r="AA83" s="25">
        <v>20.900000000000002</v>
      </c>
      <c r="AB83" s="25">
        <v>2.2000000000000002</v>
      </c>
      <c r="AC83" s="25">
        <v>25.3</v>
      </c>
      <c r="AD83" s="25">
        <v>6.6000000000000005</v>
      </c>
      <c r="AE83" s="25">
        <v>33</v>
      </c>
      <c r="AF83" s="25">
        <v>4.4000000000000004</v>
      </c>
      <c r="AG83" s="25">
        <v>0</v>
      </c>
      <c r="AH83" s="25">
        <v>0</v>
      </c>
      <c r="AI83" s="25">
        <v>25.3</v>
      </c>
      <c r="AJ83" s="25">
        <v>3.3000000000000003</v>
      </c>
      <c r="AK83" s="25">
        <v>20.900000000000002</v>
      </c>
      <c r="AL83" s="25">
        <v>0</v>
      </c>
      <c r="AM83" s="25">
        <v>24.200000000000003</v>
      </c>
      <c r="AN83" s="25">
        <v>56.1</v>
      </c>
      <c r="AO83" s="25">
        <v>0</v>
      </c>
      <c r="AP83" s="25">
        <v>4.4000000000000004</v>
      </c>
      <c r="AQ83" s="25">
        <v>0</v>
      </c>
      <c r="AR83" s="25">
        <v>22</v>
      </c>
      <c r="AS83" s="25">
        <v>3.3000000000000003</v>
      </c>
      <c r="AT83" s="25">
        <v>4.4000000000000004</v>
      </c>
      <c r="AU83" s="25">
        <v>0</v>
      </c>
      <c r="AV83" s="25">
        <v>0</v>
      </c>
      <c r="AW83" s="25">
        <v>23.1</v>
      </c>
      <c r="AX83" s="25">
        <v>55.000000000000007</v>
      </c>
      <c r="AY83" s="25">
        <v>0</v>
      </c>
      <c r="AZ83" s="25">
        <v>0</v>
      </c>
      <c r="BA83" s="25">
        <v>13.200000000000001</v>
      </c>
      <c r="BB83" s="25">
        <v>35.200000000000003</v>
      </c>
      <c r="BC83" s="25">
        <v>55.000000000000007</v>
      </c>
      <c r="BD83" s="25">
        <v>25.3</v>
      </c>
      <c r="BE83" s="25">
        <v>3.3000000000000003</v>
      </c>
      <c r="BF83" s="25">
        <v>0</v>
      </c>
      <c r="BG83" s="25">
        <v>45.1</v>
      </c>
      <c r="BH83" s="25">
        <v>4.4000000000000004</v>
      </c>
      <c r="BI83" s="25">
        <v>0</v>
      </c>
      <c r="BJ83" s="25">
        <v>0</v>
      </c>
      <c r="BK83" s="25">
        <v>7.7000000000000011</v>
      </c>
      <c r="BL83" s="25">
        <v>0</v>
      </c>
      <c r="BM83" s="25">
        <v>0</v>
      </c>
      <c r="BN83" s="25">
        <v>0</v>
      </c>
    </row>
    <row r="84" spans="1:66" x14ac:dyDescent="0.25">
      <c r="A84" s="6">
        <v>45002</v>
      </c>
      <c r="B84" t="s">
        <v>9</v>
      </c>
      <c r="C84">
        <v>17</v>
      </c>
      <c r="D84">
        <f t="shared" si="9"/>
        <v>557.70000000000016</v>
      </c>
      <c r="E84">
        <f t="shared" si="10"/>
        <v>135.30000000000013</v>
      </c>
      <c r="F84">
        <f t="shared" si="11"/>
        <v>114.4</v>
      </c>
      <c r="G84">
        <f t="shared" si="12"/>
        <v>156.20000000000002</v>
      </c>
      <c r="H84">
        <f t="shared" si="13"/>
        <v>151.80000000000001</v>
      </c>
      <c r="I84">
        <v>1</v>
      </c>
      <c r="J84" s="22">
        <v>0.45100000000000007</v>
      </c>
      <c r="K84" s="22">
        <v>1.056</v>
      </c>
      <c r="L84" s="22">
        <v>0.86900000000000011</v>
      </c>
      <c r="M84" s="22">
        <v>0.81400000000000006</v>
      </c>
      <c r="N84" s="22">
        <v>1.0669999999999999</v>
      </c>
      <c r="O84" s="24">
        <v>0.70400000000000007</v>
      </c>
      <c r="P84" s="24">
        <v>0.91300000000000014</v>
      </c>
      <c r="Q84" s="24">
        <v>0.69300000000000006</v>
      </c>
      <c r="R84" s="24">
        <v>0.11000000000000001</v>
      </c>
      <c r="S84" s="24">
        <v>0.67100000000000004</v>
      </c>
      <c r="T84" s="24">
        <v>0.15400000000000003</v>
      </c>
      <c r="U84" s="24">
        <v>0.33</v>
      </c>
      <c r="V84" s="24">
        <v>0.58300000000000007</v>
      </c>
      <c r="W84" s="24">
        <v>0.68200000000000005</v>
      </c>
      <c r="X84" s="24">
        <v>0.97900000000000009</v>
      </c>
      <c r="Y84" s="24">
        <v>0.56100000000000005</v>
      </c>
      <c r="Z84" s="24">
        <v>1.0669999999999999</v>
      </c>
      <c r="AA84" s="25">
        <v>27.500000000000004</v>
      </c>
      <c r="AB84" s="25">
        <v>24.200000000000003</v>
      </c>
      <c r="AC84" s="25">
        <v>0</v>
      </c>
      <c r="AD84" s="25">
        <v>12.100000000000001</v>
      </c>
      <c r="AE84" s="25">
        <v>49.500000000000007</v>
      </c>
      <c r="AF84" s="25">
        <v>0</v>
      </c>
      <c r="AG84" s="25">
        <v>0</v>
      </c>
      <c r="AH84" s="25">
        <v>1.1000000000000001</v>
      </c>
      <c r="AI84" s="25">
        <v>0</v>
      </c>
      <c r="AJ84" s="25">
        <v>0</v>
      </c>
      <c r="AK84" s="25">
        <v>3.3000000000000003</v>
      </c>
      <c r="AL84" s="25">
        <v>17.600000000000001</v>
      </c>
      <c r="AM84" s="25">
        <v>5.5</v>
      </c>
      <c r="AN84" s="25">
        <v>16.5</v>
      </c>
      <c r="AO84" s="25">
        <v>17.600000000000001</v>
      </c>
      <c r="AP84" s="25">
        <v>0</v>
      </c>
      <c r="AQ84" s="25">
        <v>36.300000000000004</v>
      </c>
      <c r="AR84" s="25">
        <v>20.900000000000002</v>
      </c>
      <c r="AS84" s="25">
        <v>23.1</v>
      </c>
      <c r="AT84" s="25">
        <v>14.3</v>
      </c>
      <c r="AU84" s="25">
        <v>0</v>
      </c>
      <c r="AV84" s="25">
        <v>16.5</v>
      </c>
      <c r="AW84" s="25">
        <v>42.900000000000006</v>
      </c>
      <c r="AX84" s="25">
        <v>2.2000000000000002</v>
      </c>
      <c r="AY84" s="25">
        <v>8.8000000000000007</v>
      </c>
      <c r="AZ84" s="25">
        <v>57.2</v>
      </c>
      <c r="BA84" s="25">
        <v>19.8</v>
      </c>
      <c r="BB84" s="25">
        <v>8.8000000000000007</v>
      </c>
      <c r="BC84" s="25">
        <v>0</v>
      </c>
      <c r="BD84" s="25">
        <v>0</v>
      </c>
      <c r="BE84" s="25">
        <v>37.400000000000006</v>
      </c>
      <c r="BF84" s="25">
        <v>16.5</v>
      </c>
      <c r="BG84" s="25">
        <v>1.1000000000000001</v>
      </c>
      <c r="BH84" s="25">
        <v>12.100000000000001</v>
      </c>
      <c r="BI84" s="25">
        <v>24.200000000000003</v>
      </c>
      <c r="BJ84" s="25">
        <v>0</v>
      </c>
      <c r="BK84" s="25">
        <v>14.3</v>
      </c>
      <c r="BL84" s="25">
        <v>11</v>
      </c>
      <c r="BM84" s="25">
        <v>9.9</v>
      </c>
      <c r="BN84" s="25">
        <v>8.8000000000001251</v>
      </c>
    </row>
    <row r="85" spans="1:66" x14ac:dyDescent="0.25">
      <c r="A85" s="6">
        <v>45003</v>
      </c>
      <c r="B85" t="s">
        <v>9</v>
      </c>
      <c r="C85">
        <v>18</v>
      </c>
      <c r="D85">
        <f t="shared" si="9"/>
        <v>584.1</v>
      </c>
      <c r="E85">
        <f t="shared" si="10"/>
        <v>158.4</v>
      </c>
      <c r="F85">
        <f t="shared" si="11"/>
        <v>117.70000000000002</v>
      </c>
      <c r="G85">
        <f t="shared" si="12"/>
        <v>222.2</v>
      </c>
      <c r="H85">
        <f t="shared" si="13"/>
        <v>85.800000000000011</v>
      </c>
      <c r="I85">
        <v>0</v>
      </c>
      <c r="J85" s="22">
        <v>0.33</v>
      </c>
      <c r="K85" s="22">
        <v>0.59400000000000008</v>
      </c>
      <c r="L85" s="22">
        <v>0.77000000000000013</v>
      </c>
      <c r="M85" s="22">
        <v>0.94600000000000006</v>
      </c>
      <c r="N85" s="22">
        <v>1.0669999999999999</v>
      </c>
      <c r="O85" s="24">
        <v>0.27500000000000002</v>
      </c>
      <c r="P85" s="24">
        <v>0.86900000000000011</v>
      </c>
      <c r="Q85" s="24">
        <v>0.30800000000000005</v>
      </c>
      <c r="R85" s="24">
        <v>0.77000000000000013</v>
      </c>
      <c r="S85" s="24">
        <v>0.69300000000000006</v>
      </c>
      <c r="T85" s="24">
        <v>1.0120000000000002</v>
      </c>
      <c r="U85" s="24">
        <v>0.44000000000000006</v>
      </c>
      <c r="V85" s="24">
        <v>1.0780000000000001</v>
      </c>
      <c r="W85" s="24">
        <v>0.57200000000000006</v>
      </c>
      <c r="X85" s="24">
        <v>0.84700000000000009</v>
      </c>
      <c r="Y85" s="24">
        <v>0.34100000000000003</v>
      </c>
      <c r="Z85" s="24">
        <v>0.83600000000000008</v>
      </c>
      <c r="AA85" s="25">
        <v>26.400000000000002</v>
      </c>
      <c r="AB85" s="25">
        <v>20.900000000000002</v>
      </c>
      <c r="AC85" s="25">
        <v>0</v>
      </c>
      <c r="AD85" s="25">
        <v>13.200000000000001</v>
      </c>
      <c r="AE85" s="25">
        <v>0</v>
      </c>
      <c r="AF85" s="25">
        <v>7.7000000000000011</v>
      </c>
      <c r="AG85" s="25">
        <v>0</v>
      </c>
      <c r="AH85" s="25">
        <v>4.4000000000000004</v>
      </c>
      <c r="AI85" s="25">
        <v>26.400000000000002</v>
      </c>
      <c r="AJ85" s="25">
        <v>18.700000000000003</v>
      </c>
      <c r="AK85" s="25">
        <v>56.1</v>
      </c>
      <c r="AL85" s="25">
        <v>0</v>
      </c>
      <c r="AM85" s="25">
        <v>0</v>
      </c>
      <c r="AN85" s="25">
        <v>0</v>
      </c>
      <c r="AO85" s="25">
        <v>25.3</v>
      </c>
      <c r="AP85" s="25">
        <v>0</v>
      </c>
      <c r="AQ85" s="25">
        <v>19.8</v>
      </c>
      <c r="AR85" s="25">
        <v>40.700000000000003</v>
      </c>
      <c r="AS85" s="25">
        <v>0</v>
      </c>
      <c r="AT85" s="25">
        <v>0</v>
      </c>
      <c r="AU85" s="25">
        <v>4.4000000000000004</v>
      </c>
      <c r="AV85" s="25">
        <v>6.6000000000000005</v>
      </c>
      <c r="AW85" s="25">
        <v>18.700000000000003</v>
      </c>
      <c r="AX85" s="25">
        <v>30.800000000000004</v>
      </c>
      <c r="AY85" s="25">
        <v>7.7000000000000011</v>
      </c>
      <c r="AZ85" s="25">
        <v>19.8</v>
      </c>
      <c r="BA85" s="25">
        <v>33</v>
      </c>
      <c r="BB85" s="25">
        <v>40.700000000000003</v>
      </c>
      <c r="BC85" s="25">
        <v>25.3</v>
      </c>
      <c r="BD85" s="25">
        <v>35.200000000000003</v>
      </c>
      <c r="BE85" s="25">
        <v>19.8</v>
      </c>
      <c r="BF85" s="25">
        <v>0</v>
      </c>
      <c r="BG85" s="25">
        <v>38.5</v>
      </c>
      <c r="BH85" s="25">
        <v>7.7000000000000011</v>
      </c>
      <c r="BI85" s="25">
        <v>23.1</v>
      </c>
      <c r="BJ85" s="25">
        <v>9.9</v>
      </c>
      <c r="BK85" s="25">
        <v>2.2000000000000002</v>
      </c>
      <c r="BL85" s="25">
        <v>12.100000000000001</v>
      </c>
      <c r="BM85" s="25">
        <v>24.200000000000003</v>
      </c>
      <c r="BN85" s="25">
        <v>20.900000000000002</v>
      </c>
    </row>
    <row r="86" spans="1:66" x14ac:dyDescent="0.25">
      <c r="A86" s="6">
        <v>45004</v>
      </c>
      <c r="B86" t="s">
        <v>9</v>
      </c>
      <c r="C86">
        <v>19</v>
      </c>
      <c r="D86">
        <f t="shared" si="9"/>
        <v>556.60000000000014</v>
      </c>
      <c r="E86">
        <f t="shared" si="10"/>
        <v>179.3</v>
      </c>
      <c r="F86">
        <f t="shared" si="11"/>
        <v>143</v>
      </c>
      <c r="G86">
        <f t="shared" si="12"/>
        <v>113.30000000000004</v>
      </c>
      <c r="H86">
        <f t="shared" si="13"/>
        <v>121.00000000000013</v>
      </c>
      <c r="I86">
        <v>0</v>
      </c>
      <c r="J86" s="22">
        <v>1.056</v>
      </c>
      <c r="K86" s="22">
        <v>0.81400000000000006</v>
      </c>
      <c r="L86" s="22">
        <v>0.67100000000000004</v>
      </c>
      <c r="M86" s="22">
        <v>0.55000000000000004</v>
      </c>
      <c r="N86" s="22">
        <v>1.0230000000000001</v>
      </c>
      <c r="O86" s="24">
        <v>0.93500000000000005</v>
      </c>
      <c r="P86" s="24">
        <v>0.72600000000000009</v>
      </c>
      <c r="Q86" s="24">
        <v>0.66</v>
      </c>
      <c r="R86" s="24">
        <v>0.67100000000000004</v>
      </c>
      <c r="S86" s="24">
        <v>0.88000000000000012</v>
      </c>
      <c r="T86" s="24">
        <v>0.56100000000000005</v>
      </c>
      <c r="U86" s="24">
        <v>0.90200000000000014</v>
      </c>
      <c r="V86" s="24">
        <v>1.1000000000000001</v>
      </c>
      <c r="W86" s="24">
        <v>0.9900000000000001</v>
      </c>
      <c r="X86" s="24">
        <v>1.0010000000000001</v>
      </c>
      <c r="Y86" s="24">
        <v>0.52800000000000002</v>
      </c>
      <c r="Z86" s="24">
        <v>0.8580000000000001</v>
      </c>
      <c r="AA86" s="25">
        <v>11</v>
      </c>
      <c r="AB86" s="25">
        <v>11</v>
      </c>
      <c r="AC86" s="25">
        <v>47.300000000000004</v>
      </c>
      <c r="AD86" s="25">
        <v>0</v>
      </c>
      <c r="AE86" s="25">
        <v>0</v>
      </c>
      <c r="AF86" s="25">
        <v>2.2000000000000002</v>
      </c>
      <c r="AG86" s="25">
        <v>30.800000000000004</v>
      </c>
      <c r="AH86" s="25">
        <v>0</v>
      </c>
      <c r="AI86" s="25">
        <v>40.700000000000003</v>
      </c>
      <c r="AJ86" s="25">
        <v>0</v>
      </c>
      <c r="AK86" s="25">
        <v>0</v>
      </c>
      <c r="AL86" s="25">
        <v>24.200000000000003</v>
      </c>
      <c r="AM86" s="25">
        <v>0</v>
      </c>
      <c r="AN86" s="25">
        <v>25.3</v>
      </c>
      <c r="AO86" s="25">
        <v>11.000000000000126</v>
      </c>
      <c r="AP86" s="25">
        <v>19.8</v>
      </c>
      <c r="AQ86" s="25">
        <v>3.3000000000000003</v>
      </c>
      <c r="AR86" s="25">
        <v>34.1</v>
      </c>
      <c r="AS86" s="25">
        <v>0</v>
      </c>
      <c r="AT86" s="25">
        <v>3.3000000000000003</v>
      </c>
      <c r="AU86" s="25">
        <v>25.3</v>
      </c>
      <c r="AV86" s="25">
        <v>17.600000000000001</v>
      </c>
      <c r="AW86" s="25">
        <v>33</v>
      </c>
      <c r="AX86" s="25">
        <v>0</v>
      </c>
      <c r="AY86" s="25">
        <v>2.2000000000000313</v>
      </c>
      <c r="AZ86" s="25">
        <v>0</v>
      </c>
      <c r="BA86" s="25">
        <v>16.5</v>
      </c>
      <c r="BB86" s="25">
        <v>0</v>
      </c>
      <c r="BC86" s="25">
        <v>11</v>
      </c>
      <c r="BD86" s="25">
        <v>7.7000000000000011</v>
      </c>
      <c r="BE86" s="25">
        <v>16.5</v>
      </c>
      <c r="BF86" s="25">
        <v>0</v>
      </c>
      <c r="BG86" s="25">
        <v>2.2000000000000002</v>
      </c>
      <c r="BH86" s="25">
        <v>25.3</v>
      </c>
      <c r="BI86" s="25">
        <v>9.9</v>
      </c>
      <c r="BJ86" s="25">
        <v>53.900000000000006</v>
      </c>
      <c r="BK86" s="25">
        <v>35.200000000000003</v>
      </c>
      <c r="BL86" s="25">
        <v>1.1000000000000001</v>
      </c>
      <c r="BM86" s="25">
        <v>0</v>
      </c>
      <c r="BN86" s="25">
        <v>35.200000000000003</v>
      </c>
    </row>
    <row r="87" spans="1:66" x14ac:dyDescent="0.25">
      <c r="A87" s="6">
        <v>45005</v>
      </c>
      <c r="B87" t="s">
        <v>9</v>
      </c>
      <c r="C87">
        <v>20</v>
      </c>
      <c r="D87">
        <f t="shared" si="9"/>
        <v>465.29999999999995</v>
      </c>
      <c r="E87">
        <f t="shared" si="10"/>
        <v>141.89999999999998</v>
      </c>
      <c r="F87">
        <f t="shared" si="11"/>
        <v>99.000000000000014</v>
      </c>
      <c r="G87">
        <f t="shared" si="12"/>
        <v>143.00000000000003</v>
      </c>
      <c r="H87">
        <f t="shared" si="13"/>
        <v>81.400000000000006</v>
      </c>
      <c r="I87">
        <v>0</v>
      </c>
      <c r="J87" s="22">
        <v>0.30800000000000005</v>
      </c>
      <c r="K87" s="22">
        <v>0.88000000000000012</v>
      </c>
      <c r="L87" s="22">
        <v>0.79200000000000004</v>
      </c>
      <c r="M87" s="22">
        <v>0.97900000000000009</v>
      </c>
      <c r="N87" s="22">
        <v>0.97900000000000009</v>
      </c>
      <c r="O87" s="24">
        <v>0.82500000000000007</v>
      </c>
      <c r="P87" s="24">
        <v>0.6160000000000001</v>
      </c>
      <c r="Q87" s="24">
        <v>0.20900000000000002</v>
      </c>
      <c r="R87" s="24">
        <v>0.8580000000000001</v>
      </c>
      <c r="S87" s="24">
        <v>0.68200000000000005</v>
      </c>
      <c r="T87" s="24">
        <v>0.9900000000000001</v>
      </c>
      <c r="U87" s="24">
        <v>0.96800000000000008</v>
      </c>
      <c r="V87" s="24">
        <v>0.66</v>
      </c>
      <c r="W87" s="24">
        <v>1.056</v>
      </c>
      <c r="X87" s="24">
        <v>0.63800000000000001</v>
      </c>
      <c r="Y87" s="24">
        <v>1.0120000000000002</v>
      </c>
      <c r="Z87" s="24">
        <v>0.78100000000000003</v>
      </c>
      <c r="AA87" s="25">
        <v>8.8000000000000007</v>
      </c>
      <c r="AB87" s="25">
        <v>37.400000000000006</v>
      </c>
      <c r="AC87" s="25">
        <v>8.8000000000000007</v>
      </c>
      <c r="AD87" s="25">
        <v>0</v>
      </c>
      <c r="AE87" s="25">
        <v>0</v>
      </c>
      <c r="AF87" s="25">
        <v>8.8000000000000007</v>
      </c>
      <c r="AG87" s="25">
        <v>12.100000000000001</v>
      </c>
      <c r="AH87" s="25">
        <v>7.7000000000000011</v>
      </c>
      <c r="AI87" s="25">
        <v>0</v>
      </c>
      <c r="AJ87" s="25">
        <v>15.400000000000002</v>
      </c>
      <c r="AK87" s="25">
        <v>11</v>
      </c>
      <c r="AL87" s="25">
        <v>19.8</v>
      </c>
      <c r="AM87" s="25">
        <v>5.5</v>
      </c>
      <c r="AN87" s="25">
        <v>25.3</v>
      </c>
      <c r="AO87" s="25">
        <v>6.6000000000000005</v>
      </c>
      <c r="AP87" s="25">
        <v>0</v>
      </c>
      <c r="AQ87" s="25">
        <v>0</v>
      </c>
      <c r="AR87" s="25">
        <v>11</v>
      </c>
      <c r="AS87" s="25">
        <v>1.1000000000000001</v>
      </c>
      <c r="AT87" s="25">
        <v>12.100000000000001</v>
      </c>
      <c r="AU87" s="25">
        <v>23.1</v>
      </c>
      <c r="AV87" s="25">
        <v>3.3000000000000003</v>
      </c>
      <c r="AW87" s="25">
        <v>4.4000000000000004</v>
      </c>
      <c r="AX87" s="25">
        <v>0</v>
      </c>
      <c r="AY87" s="25">
        <v>0</v>
      </c>
      <c r="AZ87" s="25">
        <v>0</v>
      </c>
      <c r="BA87" s="25">
        <v>7.7000000000000011</v>
      </c>
      <c r="BB87" s="25">
        <v>55.000000000000007</v>
      </c>
      <c r="BC87" s="25">
        <v>0</v>
      </c>
      <c r="BD87" s="25">
        <v>49.500000000000007</v>
      </c>
      <c r="BE87" s="25">
        <v>22</v>
      </c>
      <c r="BF87" s="25">
        <v>2.2000000000000002</v>
      </c>
      <c r="BG87" s="25">
        <v>5.5</v>
      </c>
      <c r="BH87" s="25">
        <v>7.7000000000000011</v>
      </c>
      <c r="BI87" s="25">
        <v>25.3</v>
      </c>
      <c r="BJ87" s="25">
        <v>2.2000000000000002</v>
      </c>
      <c r="BK87" s="25">
        <v>28.6</v>
      </c>
      <c r="BL87" s="25">
        <v>46.2</v>
      </c>
      <c r="BM87" s="25">
        <v>0</v>
      </c>
      <c r="BN87" s="25">
        <v>2.2000000000000002</v>
      </c>
    </row>
    <row r="88" spans="1:66" x14ac:dyDescent="0.25">
      <c r="A88" s="6">
        <v>45006</v>
      </c>
      <c r="B88" t="s">
        <v>9</v>
      </c>
      <c r="C88">
        <v>21</v>
      </c>
      <c r="D88">
        <f t="shared" si="9"/>
        <v>468.60000000000008</v>
      </c>
      <c r="E88">
        <f t="shared" si="10"/>
        <v>189.20000000000002</v>
      </c>
      <c r="F88">
        <f t="shared" si="11"/>
        <v>81.400000000000006</v>
      </c>
      <c r="G88">
        <f t="shared" si="12"/>
        <v>79.200000000000017</v>
      </c>
      <c r="H88">
        <f t="shared" si="13"/>
        <v>118.80000000000001</v>
      </c>
      <c r="I88">
        <v>0</v>
      </c>
      <c r="J88" s="22">
        <v>0.78100000000000003</v>
      </c>
      <c r="K88" s="22">
        <v>0.68200000000000005</v>
      </c>
      <c r="L88" s="22">
        <v>0.79200000000000004</v>
      </c>
      <c r="M88" s="22">
        <v>0.91300000000000014</v>
      </c>
      <c r="N88" s="22">
        <v>1.089</v>
      </c>
      <c r="O88" s="24">
        <v>0.91300000000000014</v>
      </c>
      <c r="P88" s="24">
        <v>0.81400000000000006</v>
      </c>
      <c r="Q88" s="24">
        <v>0.14300000000000002</v>
      </c>
      <c r="R88" s="24">
        <v>0.81400000000000006</v>
      </c>
      <c r="S88" s="24">
        <v>0.95700000000000007</v>
      </c>
      <c r="T88" s="24">
        <v>0.55000000000000004</v>
      </c>
      <c r="U88" s="24">
        <v>1.0120000000000002</v>
      </c>
      <c r="V88" s="24">
        <v>0.94600000000000006</v>
      </c>
      <c r="W88" s="24">
        <v>0.39600000000000002</v>
      </c>
      <c r="X88" s="24">
        <v>0.53900000000000003</v>
      </c>
      <c r="Y88" s="24">
        <v>0.70400000000000007</v>
      </c>
      <c r="Z88" s="24">
        <v>0.35200000000000004</v>
      </c>
      <c r="AA88" s="25">
        <v>0</v>
      </c>
      <c r="AB88" s="25">
        <v>14.3</v>
      </c>
      <c r="AC88" s="25">
        <v>8.8000000000000007</v>
      </c>
      <c r="AD88" s="25">
        <v>0</v>
      </c>
      <c r="AE88" s="25">
        <v>1.1000000000000001</v>
      </c>
      <c r="AF88" s="25">
        <v>17.600000000000001</v>
      </c>
      <c r="AG88" s="25">
        <v>0</v>
      </c>
      <c r="AH88" s="25">
        <v>5.5</v>
      </c>
      <c r="AI88" s="25">
        <v>15.400000000000002</v>
      </c>
      <c r="AJ88" s="25">
        <v>18.700000000000003</v>
      </c>
      <c r="AK88" s="25">
        <v>11</v>
      </c>
      <c r="AL88" s="25">
        <v>0</v>
      </c>
      <c r="AM88" s="25">
        <v>16.5</v>
      </c>
      <c r="AN88" s="25">
        <v>0</v>
      </c>
      <c r="AO88" s="25">
        <v>30.800000000000004</v>
      </c>
      <c r="AP88" s="25">
        <v>0</v>
      </c>
      <c r="AQ88" s="25">
        <v>0</v>
      </c>
      <c r="AR88" s="25">
        <v>47.300000000000004</v>
      </c>
      <c r="AS88" s="25">
        <v>24.200000000000003</v>
      </c>
      <c r="AT88" s="25">
        <v>0</v>
      </c>
      <c r="AU88" s="25">
        <v>0</v>
      </c>
      <c r="AV88" s="25">
        <v>6.6000000000000005</v>
      </c>
      <c r="AW88" s="25">
        <v>18.700000000000003</v>
      </c>
      <c r="AX88" s="25">
        <v>29.700000000000003</v>
      </c>
      <c r="AY88" s="25">
        <v>2.2000000000000002</v>
      </c>
      <c r="AZ88" s="25">
        <v>2.2000000000000002</v>
      </c>
      <c r="BA88" s="25">
        <v>0</v>
      </c>
      <c r="BB88" s="25">
        <v>0</v>
      </c>
      <c r="BC88" s="25">
        <v>19.8</v>
      </c>
      <c r="BD88" s="25">
        <v>0</v>
      </c>
      <c r="BE88" s="25">
        <v>0</v>
      </c>
      <c r="BF88" s="25">
        <v>40.700000000000003</v>
      </c>
      <c r="BG88" s="25">
        <v>7.7000000000000011</v>
      </c>
      <c r="BH88" s="25">
        <v>16.5</v>
      </c>
      <c r="BI88" s="25">
        <v>4.4000000000000004</v>
      </c>
      <c r="BJ88" s="25">
        <v>37.400000000000006</v>
      </c>
      <c r="BK88" s="25">
        <v>4.4000000000000004</v>
      </c>
      <c r="BL88" s="25">
        <v>50.6</v>
      </c>
      <c r="BM88" s="25">
        <v>5.5</v>
      </c>
      <c r="BN88" s="25">
        <v>22</v>
      </c>
    </row>
    <row r="89" spans="1:66" x14ac:dyDescent="0.25">
      <c r="A89" s="6">
        <v>45007</v>
      </c>
      <c r="B89" t="s">
        <v>9</v>
      </c>
      <c r="C89">
        <v>22</v>
      </c>
      <c r="D89">
        <f t="shared" si="9"/>
        <v>479.59999999999997</v>
      </c>
      <c r="E89">
        <f t="shared" si="10"/>
        <v>159.5</v>
      </c>
      <c r="F89">
        <f t="shared" si="11"/>
        <v>92.399999999999991</v>
      </c>
      <c r="G89">
        <f t="shared" si="12"/>
        <v>108.9</v>
      </c>
      <c r="H89">
        <f t="shared" si="13"/>
        <v>118.8</v>
      </c>
      <c r="I89">
        <v>0</v>
      </c>
      <c r="J89" s="22">
        <v>0.18700000000000003</v>
      </c>
      <c r="K89" s="22">
        <v>0.62700000000000011</v>
      </c>
      <c r="L89" s="22">
        <v>0.84700000000000009</v>
      </c>
      <c r="M89" s="22">
        <v>0.97900000000000009</v>
      </c>
      <c r="N89" s="22">
        <v>0.94600000000000006</v>
      </c>
      <c r="O89" s="24">
        <v>0.8580000000000001</v>
      </c>
      <c r="P89" s="24">
        <v>0.68200000000000005</v>
      </c>
      <c r="Q89" s="24">
        <v>0.82500000000000007</v>
      </c>
      <c r="R89" s="24">
        <v>0.75900000000000012</v>
      </c>
      <c r="S89" s="24">
        <v>0.47300000000000003</v>
      </c>
      <c r="T89" s="24">
        <v>1.0230000000000001</v>
      </c>
      <c r="U89" s="24">
        <v>0.64900000000000002</v>
      </c>
      <c r="V89" s="24">
        <v>0.81400000000000006</v>
      </c>
      <c r="W89" s="24">
        <v>0.44000000000000006</v>
      </c>
      <c r="X89" s="24">
        <v>0.93500000000000005</v>
      </c>
      <c r="Y89" s="24">
        <v>0.47300000000000003</v>
      </c>
      <c r="Z89" s="24">
        <v>1.089</v>
      </c>
      <c r="AA89" s="25">
        <v>4.4000000000000004</v>
      </c>
      <c r="AB89" s="25">
        <v>0</v>
      </c>
      <c r="AC89" s="25">
        <v>0</v>
      </c>
      <c r="AD89" s="25">
        <v>23.1</v>
      </c>
      <c r="AE89" s="25">
        <v>8.8000000000000007</v>
      </c>
      <c r="AF89" s="25">
        <v>23.1</v>
      </c>
      <c r="AG89" s="25">
        <v>18.700000000000003</v>
      </c>
      <c r="AH89" s="25">
        <v>0</v>
      </c>
      <c r="AI89" s="25">
        <v>0</v>
      </c>
      <c r="AJ89" s="25">
        <v>14.3</v>
      </c>
      <c r="AK89" s="25">
        <v>15.400000000000002</v>
      </c>
      <c r="AL89" s="25">
        <v>5.5</v>
      </c>
      <c r="AM89" s="25">
        <v>2.2000000000000002</v>
      </c>
      <c r="AN89" s="25">
        <v>29.700000000000003</v>
      </c>
      <c r="AO89" s="25">
        <v>0</v>
      </c>
      <c r="AP89" s="25">
        <v>0</v>
      </c>
      <c r="AQ89" s="25">
        <v>50.6</v>
      </c>
      <c r="AR89" s="25">
        <v>0</v>
      </c>
      <c r="AS89" s="25">
        <v>5.5</v>
      </c>
      <c r="AT89" s="25">
        <v>25.3</v>
      </c>
      <c r="AU89" s="25">
        <v>13.200000000000001</v>
      </c>
      <c r="AV89" s="25">
        <v>31.900000000000002</v>
      </c>
      <c r="AW89" s="25">
        <v>26.400000000000002</v>
      </c>
      <c r="AX89" s="25">
        <v>4.4000000000000004</v>
      </c>
      <c r="AY89" s="25">
        <v>0</v>
      </c>
      <c r="AZ89" s="25">
        <v>5.5</v>
      </c>
      <c r="BA89" s="25">
        <v>3.3000000000000003</v>
      </c>
      <c r="BB89" s="25">
        <v>24.200000000000003</v>
      </c>
      <c r="BC89" s="25">
        <v>0</v>
      </c>
      <c r="BD89" s="25">
        <v>0</v>
      </c>
      <c r="BE89" s="25">
        <v>13.200000000000001</v>
      </c>
      <c r="BF89" s="25">
        <v>28.6</v>
      </c>
      <c r="BG89" s="25">
        <v>14.3</v>
      </c>
      <c r="BH89" s="25">
        <v>5.5</v>
      </c>
      <c r="BI89" s="25">
        <v>15.400000000000002</v>
      </c>
      <c r="BJ89" s="25">
        <v>0</v>
      </c>
      <c r="BK89" s="25">
        <v>19.8</v>
      </c>
      <c r="BL89" s="25">
        <v>8.8000000000000007</v>
      </c>
      <c r="BM89" s="25">
        <v>7.7000000000000011</v>
      </c>
      <c r="BN89" s="25">
        <v>46.2</v>
      </c>
    </row>
    <row r="90" spans="1:66" x14ac:dyDescent="0.25">
      <c r="A90" s="6">
        <v>45008</v>
      </c>
      <c r="B90" t="s">
        <v>9</v>
      </c>
      <c r="C90">
        <v>23</v>
      </c>
      <c r="D90">
        <f t="shared" si="9"/>
        <v>657.80000000000007</v>
      </c>
      <c r="E90">
        <f t="shared" si="10"/>
        <v>173.8</v>
      </c>
      <c r="F90">
        <f t="shared" si="11"/>
        <v>155.10000000000002</v>
      </c>
      <c r="G90">
        <f t="shared" si="12"/>
        <v>125.4</v>
      </c>
      <c r="H90">
        <f t="shared" si="13"/>
        <v>203.5</v>
      </c>
      <c r="I90">
        <v>0</v>
      </c>
      <c r="J90" s="22">
        <v>0.27500000000000002</v>
      </c>
      <c r="K90" s="22">
        <v>0.7370000000000001</v>
      </c>
      <c r="L90" s="22">
        <v>0.83600000000000008</v>
      </c>
      <c r="M90" s="22">
        <v>1.0780000000000001</v>
      </c>
      <c r="N90" s="22">
        <v>1.056</v>
      </c>
      <c r="O90" s="24">
        <v>0.79200000000000004</v>
      </c>
      <c r="P90" s="24">
        <v>0.74800000000000011</v>
      </c>
      <c r="Q90" s="24">
        <v>0.78100000000000003</v>
      </c>
      <c r="R90" s="24">
        <v>1.0780000000000001</v>
      </c>
      <c r="S90" s="24">
        <v>0.74800000000000011</v>
      </c>
      <c r="T90" s="24">
        <v>0.69300000000000006</v>
      </c>
      <c r="U90" s="24">
        <v>0.51700000000000013</v>
      </c>
      <c r="V90" s="24">
        <v>0.49500000000000005</v>
      </c>
      <c r="W90" s="24">
        <v>1.056</v>
      </c>
      <c r="X90" s="24">
        <v>1.0340000000000003</v>
      </c>
      <c r="Y90" s="24">
        <v>1.0780000000000001</v>
      </c>
      <c r="Z90" s="24">
        <v>0.48400000000000004</v>
      </c>
      <c r="AA90" s="25">
        <v>20.900000000000002</v>
      </c>
      <c r="AB90" s="25">
        <v>39.6</v>
      </c>
      <c r="AC90" s="25">
        <v>13.200000000000001</v>
      </c>
      <c r="AD90" s="25">
        <v>23.1</v>
      </c>
      <c r="AE90" s="25">
        <v>8.8000000000000007</v>
      </c>
      <c r="AF90" s="25">
        <v>18.700000000000003</v>
      </c>
      <c r="AG90" s="25">
        <v>0</v>
      </c>
      <c r="AH90" s="25">
        <v>0</v>
      </c>
      <c r="AI90" s="25">
        <v>11</v>
      </c>
      <c r="AJ90" s="25">
        <v>19.8</v>
      </c>
      <c r="AK90" s="25">
        <v>17.600000000000001</v>
      </c>
      <c r="AL90" s="25">
        <v>0</v>
      </c>
      <c r="AM90" s="25">
        <v>35.200000000000003</v>
      </c>
      <c r="AN90" s="25">
        <v>26.400000000000002</v>
      </c>
      <c r="AO90" s="25">
        <v>6.6000000000000005</v>
      </c>
      <c r="AP90" s="25">
        <v>19.8</v>
      </c>
      <c r="AQ90" s="25">
        <v>0</v>
      </c>
      <c r="AR90" s="25">
        <v>29.700000000000003</v>
      </c>
      <c r="AS90" s="25">
        <v>33</v>
      </c>
      <c r="AT90" s="25">
        <v>52.800000000000004</v>
      </c>
      <c r="AU90" s="25">
        <v>12.100000000000001</v>
      </c>
      <c r="AV90" s="25">
        <v>9.9</v>
      </c>
      <c r="AW90" s="25">
        <v>9.9</v>
      </c>
      <c r="AX90" s="25">
        <v>1.1000000000000001</v>
      </c>
      <c r="AY90" s="25">
        <v>9.9</v>
      </c>
      <c r="AZ90" s="25">
        <v>18.700000000000003</v>
      </c>
      <c r="BA90" s="25">
        <v>0</v>
      </c>
      <c r="BB90" s="25">
        <v>23.1</v>
      </c>
      <c r="BC90" s="25">
        <v>27.500000000000004</v>
      </c>
      <c r="BD90" s="25">
        <v>13.200000000000001</v>
      </c>
      <c r="BE90" s="25">
        <v>36.300000000000004</v>
      </c>
      <c r="BF90" s="25">
        <v>6.6000000000000005</v>
      </c>
      <c r="BG90" s="25">
        <v>0</v>
      </c>
      <c r="BH90" s="25">
        <v>0</v>
      </c>
      <c r="BI90" s="25">
        <v>37.400000000000006</v>
      </c>
      <c r="BJ90" s="25">
        <v>23.1</v>
      </c>
      <c r="BK90" s="25">
        <v>24.200000000000003</v>
      </c>
      <c r="BL90" s="25">
        <v>28.6</v>
      </c>
      <c r="BM90" s="25">
        <v>9.9</v>
      </c>
      <c r="BN90" s="25">
        <v>7.7000000000000011</v>
      </c>
    </row>
    <row r="91" spans="1:66" x14ac:dyDescent="0.25">
      <c r="A91" s="6">
        <v>45009</v>
      </c>
      <c r="B91" t="s">
        <v>9</v>
      </c>
      <c r="C91">
        <v>24</v>
      </c>
      <c r="D91">
        <f t="shared" si="9"/>
        <v>348.70000000000005</v>
      </c>
      <c r="E91">
        <f t="shared" si="10"/>
        <v>45.1</v>
      </c>
      <c r="F91">
        <f t="shared" si="11"/>
        <v>111.10000000000002</v>
      </c>
      <c r="G91">
        <f t="shared" si="12"/>
        <v>73.7</v>
      </c>
      <c r="H91">
        <f t="shared" si="13"/>
        <v>118.80000000000001</v>
      </c>
      <c r="I91">
        <v>0</v>
      </c>
      <c r="J91" s="22">
        <v>0.96800000000000008</v>
      </c>
      <c r="K91" s="22">
        <v>0.64900000000000002</v>
      </c>
      <c r="L91" s="22">
        <v>0.86900000000000011</v>
      </c>
      <c r="M91" s="22">
        <v>0.92400000000000004</v>
      </c>
      <c r="N91" s="22">
        <v>0.88000000000000012</v>
      </c>
      <c r="O91" s="24">
        <v>0.8580000000000001</v>
      </c>
      <c r="P91" s="24">
        <v>0.80300000000000005</v>
      </c>
      <c r="Q91" s="24">
        <v>0.91300000000000014</v>
      </c>
      <c r="R91" s="24">
        <v>0.84700000000000009</v>
      </c>
      <c r="S91" s="24">
        <v>0.77000000000000013</v>
      </c>
      <c r="T91" s="24">
        <v>1.0450000000000002</v>
      </c>
      <c r="U91" s="24">
        <v>0.9900000000000001</v>
      </c>
      <c r="V91" s="24">
        <v>0.42900000000000005</v>
      </c>
      <c r="W91" s="24">
        <v>1.0340000000000003</v>
      </c>
      <c r="X91" s="24">
        <v>0.60500000000000009</v>
      </c>
      <c r="Y91" s="24">
        <v>1.0230000000000001</v>
      </c>
      <c r="Z91" s="24">
        <v>0.62700000000000011</v>
      </c>
      <c r="AA91" s="25">
        <v>0</v>
      </c>
      <c r="AB91" s="25">
        <v>0</v>
      </c>
      <c r="AC91" s="25">
        <v>12.100000000000001</v>
      </c>
      <c r="AD91" s="25">
        <v>42.900000000000006</v>
      </c>
      <c r="AE91" s="25">
        <v>6.6000000000000005</v>
      </c>
      <c r="AF91" s="25">
        <v>1.1000000000000001</v>
      </c>
      <c r="AG91" s="25">
        <v>8.8000000000000007</v>
      </c>
      <c r="AH91" s="25">
        <v>34.1</v>
      </c>
      <c r="AI91" s="25">
        <v>0</v>
      </c>
      <c r="AJ91" s="25">
        <v>5.5</v>
      </c>
      <c r="AK91" s="25">
        <v>45.1</v>
      </c>
      <c r="AL91" s="25">
        <v>35.200000000000003</v>
      </c>
      <c r="AM91" s="25">
        <v>30.800000000000004</v>
      </c>
      <c r="AN91" s="25">
        <v>2.2000000000000002</v>
      </c>
      <c r="AO91" s="25">
        <v>6.6000000000000005</v>
      </c>
      <c r="AP91" s="25">
        <v>0</v>
      </c>
      <c r="AQ91" s="25">
        <v>34.1</v>
      </c>
      <c r="AR91" s="25">
        <v>0</v>
      </c>
      <c r="AS91" s="25">
        <v>4.4000000000000004</v>
      </c>
      <c r="AT91" s="25">
        <v>5.5</v>
      </c>
      <c r="AU91" s="25">
        <v>0</v>
      </c>
      <c r="AV91" s="25">
        <v>0</v>
      </c>
      <c r="AW91" s="25">
        <v>3.3000000000000003</v>
      </c>
      <c r="AX91" s="25">
        <v>0</v>
      </c>
      <c r="AY91" s="25">
        <v>13.200000000000001</v>
      </c>
      <c r="AZ91" s="25">
        <v>28.6</v>
      </c>
      <c r="BA91" s="25">
        <v>4.4000000000000004</v>
      </c>
      <c r="BB91" s="25">
        <v>24.200000000000003</v>
      </c>
      <c r="BC91" s="25">
        <v>0</v>
      </c>
      <c r="BD91" s="25">
        <v>0</v>
      </c>
      <c r="BE91" s="25">
        <v>0</v>
      </c>
      <c r="BF91" s="25">
        <v>0</v>
      </c>
      <c r="BG91" s="25">
        <v>0</v>
      </c>
      <c r="BH91" s="25">
        <v>0</v>
      </c>
      <c r="BI91" s="25">
        <v>0</v>
      </c>
      <c r="BJ91" s="25">
        <v>0</v>
      </c>
      <c r="BK91" s="25">
        <v>0</v>
      </c>
      <c r="BL91" s="25">
        <v>0</v>
      </c>
      <c r="BM91" s="25">
        <v>0</v>
      </c>
      <c r="BN91" s="25">
        <v>45.1</v>
      </c>
    </row>
    <row r="92" spans="1:66" x14ac:dyDescent="0.25">
      <c r="A92" s="6">
        <v>45010</v>
      </c>
      <c r="B92" t="s">
        <v>9</v>
      </c>
      <c r="C92">
        <v>25</v>
      </c>
      <c r="D92">
        <f t="shared" si="9"/>
        <v>671.00000000000023</v>
      </c>
      <c r="E92">
        <f t="shared" si="10"/>
        <v>174.9</v>
      </c>
      <c r="F92">
        <f t="shared" si="11"/>
        <v>174.9</v>
      </c>
      <c r="G92">
        <f t="shared" si="12"/>
        <v>141.9</v>
      </c>
      <c r="H92">
        <f t="shared" si="13"/>
        <v>179.30000000000021</v>
      </c>
      <c r="I92">
        <v>0</v>
      </c>
      <c r="J92" s="22">
        <v>0.94600000000000006</v>
      </c>
      <c r="K92" s="22">
        <v>1.0230000000000001</v>
      </c>
      <c r="L92" s="22">
        <v>0.50600000000000012</v>
      </c>
      <c r="M92" s="22">
        <v>0.91300000000000014</v>
      </c>
      <c r="N92" s="22">
        <v>1.0340000000000003</v>
      </c>
      <c r="O92" s="24">
        <v>0.19800000000000001</v>
      </c>
      <c r="P92" s="24">
        <v>0.71500000000000008</v>
      </c>
      <c r="Q92" s="24">
        <v>0.67100000000000004</v>
      </c>
      <c r="R92" s="24">
        <v>0.90200000000000014</v>
      </c>
      <c r="S92" s="24">
        <v>0.12100000000000001</v>
      </c>
      <c r="T92" s="24">
        <v>0.66</v>
      </c>
      <c r="U92" s="24">
        <v>1.0230000000000001</v>
      </c>
      <c r="V92" s="24">
        <v>0.93500000000000005</v>
      </c>
      <c r="W92" s="24">
        <v>1.0780000000000001</v>
      </c>
      <c r="X92" s="24">
        <v>1.0120000000000002</v>
      </c>
      <c r="Y92" s="24">
        <v>0.35200000000000004</v>
      </c>
      <c r="Z92" s="24">
        <v>0.96800000000000008</v>
      </c>
      <c r="AA92" s="25">
        <v>8.8000000000000007</v>
      </c>
      <c r="AB92" s="25">
        <v>24.200000000000003</v>
      </c>
      <c r="AC92" s="25">
        <v>24.200000000000003</v>
      </c>
      <c r="AD92" s="25">
        <v>19.8</v>
      </c>
      <c r="AE92" s="25">
        <v>16.5</v>
      </c>
      <c r="AF92" s="25">
        <v>15.400000000000002</v>
      </c>
      <c r="AG92" s="25">
        <v>50.6</v>
      </c>
      <c r="AH92" s="25">
        <v>9.9</v>
      </c>
      <c r="AI92" s="25">
        <v>5.5</v>
      </c>
      <c r="AJ92" s="25">
        <v>0</v>
      </c>
      <c r="AK92" s="25">
        <v>12.100000000000001</v>
      </c>
      <c r="AL92" s="25">
        <v>0</v>
      </c>
      <c r="AM92" s="25">
        <v>42.900000000000006</v>
      </c>
      <c r="AN92" s="25">
        <v>37.400000000000006</v>
      </c>
      <c r="AO92" s="25">
        <v>38.5</v>
      </c>
      <c r="AP92" s="25">
        <v>9.9</v>
      </c>
      <c r="AQ92" s="25">
        <v>9.9000000000001265</v>
      </c>
      <c r="AR92" s="25">
        <v>16.500000000000064</v>
      </c>
      <c r="AS92" s="25">
        <v>15.400000000000002</v>
      </c>
      <c r="AT92" s="25">
        <v>8.8000000000000007</v>
      </c>
      <c r="AU92" s="25">
        <v>0</v>
      </c>
      <c r="AV92" s="25">
        <v>16.5</v>
      </c>
      <c r="AW92" s="25">
        <v>9.9</v>
      </c>
      <c r="AX92" s="25">
        <v>15.400000000000002</v>
      </c>
      <c r="AY92" s="25">
        <v>55.000000000000007</v>
      </c>
      <c r="AZ92" s="25">
        <v>2.2000000000000002</v>
      </c>
      <c r="BA92" s="25">
        <v>29.700000000000003</v>
      </c>
      <c r="BB92" s="25">
        <v>13.200000000000001</v>
      </c>
      <c r="BC92" s="25">
        <v>0</v>
      </c>
      <c r="BD92" s="25">
        <v>0</v>
      </c>
      <c r="BE92" s="25">
        <v>22</v>
      </c>
      <c r="BF92" s="25">
        <v>18.700000000000003</v>
      </c>
      <c r="BG92" s="25">
        <v>3.3000000000000003</v>
      </c>
      <c r="BH92" s="25">
        <v>33</v>
      </c>
      <c r="BI92" s="25">
        <v>0</v>
      </c>
      <c r="BJ92" s="25">
        <v>18.700000000000003</v>
      </c>
      <c r="BK92" s="25">
        <v>28.6</v>
      </c>
      <c r="BL92" s="25">
        <v>0</v>
      </c>
      <c r="BM92" s="25">
        <v>24.200000000000003</v>
      </c>
      <c r="BN92" s="25">
        <v>26.400000000000002</v>
      </c>
    </row>
    <row r="93" spans="1:66" x14ac:dyDescent="0.25">
      <c r="A93" s="6">
        <v>45011</v>
      </c>
      <c r="B93" t="s">
        <v>9</v>
      </c>
      <c r="C93">
        <v>26</v>
      </c>
      <c r="D93">
        <f t="shared" si="9"/>
        <v>459.80000000000007</v>
      </c>
      <c r="E93">
        <f t="shared" si="10"/>
        <v>117.70000000000002</v>
      </c>
      <c r="F93">
        <f t="shared" si="11"/>
        <v>126.5</v>
      </c>
      <c r="G93">
        <f t="shared" si="12"/>
        <v>134.2000000000001</v>
      </c>
      <c r="H93">
        <f t="shared" si="13"/>
        <v>81.400000000000006</v>
      </c>
      <c r="I93">
        <v>0</v>
      </c>
      <c r="J93" s="22">
        <v>0.58300000000000007</v>
      </c>
      <c r="K93" s="22">
        <v>0.68200000000000005</v>
      </c>
      <c r="L93" s="22">
        <v>0.58300000000000007</v>
      </c>
      <c r="M93" s="22">
        <v>0.89100000000000013</v>
      </c>
      <c r="N93" s="22">
        <v>1.0450000000000002</v>
      </c>
      <c r="O93" s="24">
        <v>0.80300000000000005</v>
      </c>
      <c r="P93" s="24">
        <v>0.58300000000000007</v>
      </c>
      <c r="Q93" s="24">
        <v>0.81400000000000006</v>
      </c>
      <c r="R93" s="24">
        <v>0.72600000000000009</v>
      </c>
      <c r="S93" s="24">
        <v>1.0780000000000001</v>
      </c>
      <c r="T93" s="24">
        <v>0.72600000000000009</v>
      </c>
      <c r="U93" s="24">
        <v>0.44000000000000006</v>
      </c>
      <c r="V93" s="24">
        <v>0.36300000000000004</v>
      </c>
      <c r="W93" s="24">
        <v>1.0450000000000002</v>
      </c>
      <c r="X93" s="24">
        <v>1.0230000000000001</v>
      </c>
      <c r="Y93" s="24">
        <v>0.59400000000000008</v>
      </c>
      <c r="Z93" s="24">
        <v>0.60500000000000009</v>
      </c>
      <c r="AA93" s="25">
        <v>13.200000000000001</v>
      </c>
      <c r="AB93" s="25">
        <v>17.600000000000001</v>
      </c>
      <c r="AC93" s="25">
        <v>4.4000000000000004</v>
      </c>
      <c r="AD93" s="25">
        <v>0</v>
      </c>
      <c r="AE93" s="25">
        <v>44</v>
      </c>
      <c r="AF93" s="25">
        <v>0</v>
      </c>
      <c r="AG93" s="25">
        <v>11</v>
      </c>
      <c r="AH93" s="25">
        <v>0</v>
      </c>
      <c r="AI93" s="25">
        <v>33</v>
      </c>
      <c r="AJ93" s="25">
        <v>3.3000000000000003</v>
      </c>
      <c r="AK93" s="25">
        <v>0</v>
      </c>
      <c r="AL93" s="25">
        <v>29.700000000000003</v>
      </c>
      <c r="AM93" s="25">
        <v>20.900000000000002</v>
      </c>
      <c r="AN93" s="25">
        <v>12.100000000000001</v>
      </c>
      <c r="AO93" s="25">
        <v>0</v>
      </c>
      <c r="AP93" s="25">
        <v>0</v>
      </c>
      <c r="AQ93" s="25">
        <v>7.7000000000000011</v>
      </c>
      <c r="AR93" s="25">
        <v>0</v>
      </c>
      <c r="AS93" s="25">
        <v>0</v>
      </c>
      <c r="AT93" s="25">
        <v>11</v>
      </c>
      <c r="AU93" s="25">
        <v>15.400000000000002</v>
      </c>
      <c r="AV93" s="25">
        <v>25.3</v>
      </c>
      <c r="AW93" s="25">
        <v>0</v>
      </c>
      <c r="AX93" s="25">
        <v>17.600000000000001</v>
      </c>
      <c r="AY93" s="25">
        <v>0</v>
      </c>
      <c r="AZ93" s="25">
        <v>16.5</v>
      </c>
      <c r="BA93" s="25">
        <v>13.200000000000001</v>
      </c>
      <c r="BB93" s="25">
        <v>16.500000000000064</v>
      </c>
      <c r="BC93" s="25">
        <v>9.9</v>
      </c>
      <c r="BD93" s="25">
        <v>19.8</v>
      </c>
      <c r="BE93" s="25">
        <v>20.900000000000002</v>
      </c>
      <c r="BF93" s="25">
        <v>4.4000000000000004</v>
      </c>
      <c r="BG93" s="25">
        <v>0</v>
      </c>
      <c r="BH93" s="25">
        <v>1.1000000000000001</v>
      </c>
      <c r="BI93" s="25">
        <v>37.400000000000006</v>
      </c>
      <c r="BJ93" s="25">
        <v>4.4000000000000004</v>
      </c>
      <c r="BK93" s="25">
        <v>0</v>
      </c>
      <c r="BL93" s="25">
        <v>8.8000000000000007</v>
      </c>
      <c r="BM93" s="25">
        <v>25.3</v>
      </c>
      <c r="BN93" s="25">
        <v>15.400000000000002</v>
      </c>
    </row>
    <row r="94" spans="1:66" x14ac:dyDescent="0.25">
      <c r="A94" s="6">
        <v>45012</v>
      </c>
      <c r="B94" t="s">
        <v>9</v>
      </c>
      <c r="C94">
        <v>27</v>
      </c>
      <c r="D94">
        <f t="shared" si="9"/>
        <v>519.20000000000005</v>
      </c>
      <c r="E94">
        <f t="shared" si="10"/>
        <v>211.20000000000002</v>
      </c>
      <c r="F94">
        <f t="shared" si="11"/>
        <v>49.500000000000007</v>
      </c>
      <c r="G94">
        <f t="shared" si="12"/>
        <v>151.80000000000001</v>
      </c>
      <c r="H94">
        <f t="shared" si="13"/>
        <v>106.70000000000002</v>
      </c>
      <c r="I94">
        <v>0</v>
      </c>
      <c r="J94" s="22">
        <v>0.47300000000000003</v>
      </c>
      <c r="K94" s="22">
        <v>0.27500000000000002</v>
      </c>
      <c r="L94" s="22">
        <v>0.97900000000000009</v>
      </c>
      <c r="M94" s="22">
        <v>0.44000000000000006</v>
      </c>
      <c r="N94" s="22">
        <v>1.0010000000000001</v>
      </c>
      <c r="O94" s="24">
        <v>1.0340000000000003</v>
      </c>
      <c r="P94" s="24">
        <v>0.7370000000000001</v>
      </c>
      <c r="Q94" s="24">
        <v>0.23100000000000001</v>
      </c>
      <c r="R94" s="24">
        <v>0.53900000000000003</v>
      </c>
      <c r="S94" s="24">
        <v>0.77000000000000013</v>
      </c>
      <c r="T94" s="24">
        <v>0.70400000000000007</v>
      </c>
      <c r="U94" s="24">
        <v>0.93500000000000005</v>
      </c>
      <c r="V94" s="24">
        <v>0.47300000000000003</v>
      </c>
      <c r="W94" s="24">
        <v>0.77000000000000013</v>
      </c>
      <c r="X94" s="24">
        <v>0.97900000000000009</v>
      </c>
      <c r="Y94" s="24">
        <v>0.35200000000000004</v>
      </c>
      <c r="Z94" s="24">
        <v>0.86900000000000011</v>
      </c>
      <c r="AA94" s="25">
        <v>0</v>
      </c>
      <c r="AB94" s="25">
        <v>0</v>
      </c>
      <c r="AC94" s="25">
        <v>0</v>
      </c>
      <c r="AD94" s="25">
        <v>0</v>
      </c>
      <c r="AE94" s="25">
        <v>5.5</v>
      </c>
      <c r="AF94" s="25">
        <v>20.900000000000002</v>
      </c>
      <c r="AG94" s="25">
        <v>22</v>
      </c>
      <c r="AH94" s="25">
        <v>1.1000000000000001</v>
      </c>
      <c r="AI94" s="25">
        <v>0</v>
      </c>
      <c r="AJ94" s="25">
        <v>0</v>
      </c>
      <c r="AK94" s="25">
        <v>0</v>
      </c>
      <c r="AL94" s="25">
        <v>37.400000000000006</v>
      </c>
      <c r="AM94" s="25">
        <v>7.7000000000000011</v>
      </c>
      <c r="AN94" s="25">
        <v>29.700000000000003</v>
      </c>
      <c r="AO94" s="25">
        <v>0</v>
      </c>
      <c r="AP94" s="25">
        <v>1.1000000000000001</v>
      </c>
      <c r="AQ94" s="25">
        <v>0</v>
      </c>
      <c r="AR94" s="25">
        <v>20.900000000000002</v>
      </c>
      <c r="AS94" s="25">
        <v>4.4000000000000004</v>
      </c>
      <c r="AT94" s="25">
        <v>5.5</v>
      </c>
      <c r="AU94" s="25">
        <v>16.5</v>
      </c>
      <c r="AV94" s="25">
        <v>0</v>
      </c>
      <c r="AW94" s="25">
        <v>0</v>
      </c>
      <c r="AX94" s="25">
        <v>0</v>
      </c>
      <c r="AY94" s="25">
        <v>2.2000000000000002</v>
      </c>
      <c r="AZ94" s="25">
        <v>39.6</v>
      </c>
      <c r="BA94" s="25">
        <v>44</v>
      </c>
      <c r="BB94" s="25">
        <v>11</v>
      </c>
      <c r="BC94" s="25">
        <v>0</v>
      </c>
      <c r="BD94" s="25">
        <v>38.5</v>
      </c>
      <c r="BE94" s="25">
        <v>0</v>
      </c>
      <c r="BF94" s="25">
        <v>26.400000000000002</v>
      </c>
      <c r="BG94" s="25">
        <v>5.5</v>
      </c>
      <c r="BH94" s="25">
        <v>19.8</v>
      </c>
      <c r="BI94" s="25">
        <v>4.4000000000000004</v>
      </c>
      <c r="BJ94" s="25">
        <v>34.1</v>
      </c>
      <c r="BK94" s="25">
        <v>57.2</v>
      </c>
      <c r="BL94" s="25">
        <v>33</v>
      </c>
      <c r="BM94" s="25">
        <v>22</v>
      </c>
      <c r="BN94" s="25">
        <v>8.8000000000000007</v>
      </c>
    </row>
    <row r="95" spans="1:66" x14ac:dyDescent="0.25">
      <c r="A95" s="6">
        <v>45013</v>
      </c>
      <c r="B95" t="s">
        <v>9</v>
      </c>
      <c r="C95">
        <v>28</v>
      </c>
      <c r="D95">
        <f t="shared" si="9"/>
        <v>564.30000000000018</v>
      </c>
      <c r="E95">
        <f t="shared" si="10"/>
        <v>196.9</v>
      </c>
      <c r="F95">
        <f t="shared" si="11"/>
        <v>124.3000000000001</v>
      </c>
      <c r="G95">
        <f t="shared" si="12"/>
        <v>129.80000000000001</v>
      </c>
      <c r="H95">
        <f t="shared" si="13"/>
        <v>113.30000000000001</v>
      </c>
      <c r="I95">
        <v>0</v>
      </c>
      <c r="J95" s="22">
        <v>0.83600000000000008</v>
      </c>
      <c r="K95" s="22">
        <v>0.59400000000000008</v>
      </c>
      <c r="L95" s="22">
        <v>0.88000000000000012</v>
      </c>
      <c r="M95" s="22">
        <v>0.26400000000000001</v>
      </c>
      <c r="N95" s="22">
        <v>1.0340000000000003</v>
      </c>
      <c r="O95" s="24">
        <v>0.93500000000000005</v>
      </c>
      <c r="P95" s="24">
        <v>0.84700000000000009</v>
      </c>
      <c r="Q95" s="24">
        <v>0.70400000000000007</v>
      </c>
      <c r="R95" s="24">
        <v>0.72600000000000009</v>
      </c>
      <c r="S95" s="24">
        <v>0.66</v>
      </c>
      <c r="T95" s="24">
        <v>1.0669999999999999</v>
      </c>
      <c r="U95" s="24">
        <v>0.94600000000000006</v>
      </c>
      <c r="V95" s="24">
        <v>1.0340000000000003</v>
      </c>
      <c r="W95" s="24">
        <v>0.41800000000000004</v>
      </c>
      <c r="X95" s="24">
        <v>0.9900000000000001</v>
      </c>
      <c r="Y95" s="24">
        <v>0.58300000000000007</v>
      </c>
      <c r="Z95" s="24">
        <v>0.38500000000000006</v>
      </c>
      <c r="AA95" s="25">
        <v>4.4000000000000004</v>
      </c>
      <c r="AB95" s="25">
        <v>0</v>
      </c>
      <c r="AC95" s="25">
        <v>3.3000000000000003</v>
      </c>
      <c r="AD95" s="25">
        <v>31.900000000000002</v>
      </c>
      <c r="AE95" s="25">
        <v>12.100000000000064</v>
      </c>
      <c r="AF95" s="25">
        <v>8.8000000000000007</v>
      </c>
      <c r="AG95" s="25">
        <v>15.400000000000002</v>
      </c>
      <c r="AH95" s="25">
        <v>2.2000000000000002</v>
      </c>
      <c r="AI95" s="25">
        <v>36.300000000000004</v>
      </c>
      <c r="AJ95" s="25">
        <v>9.9</v>
      </c>
      <c r="AK95" s="25">
        <v>3.3000000000000003</v>
      </c>
      <c r="AL95" s="25">
        <v>0</v>
      </c>
      <c r="AM95" s="25">
        <v>0</v>
      </c>
      <c r="AN95" s="25">
        <v>3.3000000000000003</v>
      </c>
      <c r="AO95" s="25">
        <v>48.400000000000006</v>
      </c>
      <c r="AP95" s="25">
        <v>7.7000000000000011</v>
      </c>
      <c r="AQ95" s="25">
        <v>1.1000000000000001</v>
      </c>
      <c r="AR95" s="25">
        <v>0</v>
      </c>
      <c r="AS95" s="25">
        <v>30.800000000000004</v>
      </c>
      <c r="AT95" s="25">
        <v>22</v>
      </c>
      <c r="AU95" s="25">
        <v>36.300000000000004</v>
      </c>
      <c r="AV95" s="25">
        <v>19.8</v>
      </c>
      <c r="AW95" s="25">
        <v>0</v>
      </c>
      <c r="AX95" s="25">
        <v>18.700000000000003</v>
      </c>
      <c r="AY95" s="25">
        <v>1.1000000000000001</v>
      </c>
      <c r="AZ95" s="25">
        <v>0</v>
      </c>
      <c r="BA95" s="25">
        <v>13.200000000000001</v>
      </c>
      <c r="BB95" s="25">
        <v>22</v>
      </c>
      <c r="BC95" s="25">
        <v>0</v>
      </c>
      <c r="BD95" s="25">
        <v>18.700000000000003</v>
      </c>
      <c r="BE95" s="25">
        <v>0</v>
      </c>
      <c r="BF95" s="25">
        <v>4.4000000000000004</v>
      </c>
      <c r="BG95" s="25">
        <v>0</v>
      </c>
      <c r="BH95" s="25">
        <v>59.400000000000006</v>
      </c>
      <c r="BI95" s="25">
        <v>51.7</v>
      </c>
      <c r="BJ95" s="25">
        <v>38.5</v>
      </c>
      <c r="BK95" s="25">
        <v>22</v>
      </c>
      <c r="BL95" s="25">
        <v>4.4000000000000004</v>
      </c>
      <c r="BM95" s="25">
        <v>0</v>
      </c>
      <c r="BN95" s="25">
        <v>16.5</v>
      </c>
    </row>
    <row r="96" spans="1:66" x14ac:dyDescent="0.25">
      <c r="A96" s="6">
        <v>45014</v>
      </c>
      <c r="B96" t="s">
        <v>9</v>
      </c>
      <c r="C96">
        <v>29</v>
      </c>
      <c r="D96">
        <f t="shared" si="9"/>
        <v>569.80000000000007</v>
      </c>
      <c r="E96">
        <f t="shared" si="10"/>
        <v>165.00000000000003</v>
      </c>
      <c r="F96">
        <f t="shared" si="11"/>
        <v>143.00000000000003</v>
      </c>
      <c r="G96">
        <f t="shared" si="12"/>
        <v>113.30000000000001</v>
      </c>
      <c r="H96">
        <f t="shared" si="13"/>
        <v>148.5</v>
      </c>
      <c r="I96">
        <v>0</v>
      </c>
      <c r="J96" s="22">
        <v>0.39600000000000002</v>
      </c>
      <c r="K96" s="22">
        <v>0.8580000000000001</v>
      </c>
      <c r="L96" s="22">
        <v>0.78100000000000003</v>
      </c>
      <c r="M96" s="22">
        <v>1.0010000000000001</v>
      </c>
      <c r="N96" s="22">
        <v>0.83600000000000008</v>
      </c>
      <c r="O96" s="24">
        <v>0.69300000000000006</v>
      </c>
      <c r="P96" s="24">
        <v>0.44000000000000006</v>
      </c>
      <c r="Q96" s="24">
        <v>1.0120000000000002</v>
      </c>
      <c r="R96" s="24">
        <v>0.47300000000000003</v>
      </c>
      <c r="S96" s="24">
        <v>0.71500000000000008</v>
      </c>
      <c r="T96" s="24">
        <v>1.0669999999999999</v>
      </c>
      <c r="U96" s="24">
        <v>0.53900000000000003</v>
      </c>
      <c r="V96" s="24">
        <v>0.7370000000000001</v>
      </c>
      <c r="W96" s="24">
        <v>0.38500000000000006</v>
      </c>
      <c r="X96" s="24">
        <v>1.0340000000000003</v>
      </c>
      <c r="Y96" s="24">
        <v>1.0230000000000001</v>
      </c>
      <c r="Z96" s="24">
        <v>0.88000000000000012</v>
      </c>
      <c r="AA96" s="25">
        <v>50.6</v>
      </c>
      <c r="AB96" s="25">
        <v>8.8000000000000007</v>
      </c>
      <c r="AC96" s="25">
        <v>0</v>
      </c>
      <c r="AD96" s="25">
        <v>0</v>
      </c>
      <c r="AE96" s="25">
        <v>0</v>
      </c>
      <c r="AF96" s="25">
        <v>31.900000000000002</v>
      </c>
      <c r="AG96" s="25">
        <v>16.5</v>
      </c>
      <c r="AH96" s="25">
        <v>4.4000000000000004</v>
      </c>
      <c r="AI96" s="25">
        <v>0</v>
      </c>
      <c r="AJ96" s="25">
        <v>30.800000000000004</v>
      </c>
      <c r="AK96" s="25">
        <v>0</v>
      </c>
      <c r="AL96" s="25">
        <v>14.3</v>
      </c>
      <c r="AM96" s="25">
        <v>14.3</v>
      </c>
      <c r="AN96" s="25">
        <v>17.600000000000001</v>
      </c>
      <c r="AO96" s="25">
        <v>30.800000000000004</v>
      </c>
      <c r="AP96" s="25">
        <v>26.400000000000002</v>
      </c>
      <c r="AQ96" s="25">
        <v>0</v>
      </c>
      <c r="AR96" s="25">
        <v>24.200000000000003</v>
      </c>
      <c r="AS96" s="25">
        <v>8.8000000000000007</v>
      </c>
      <c r="AT96" s="25">
        <v>12.100000000000001</v>
      </c>
      <c r="AU96" s="25">
        <v>5.5</v>
      </c>
      <c r="AV96" s="25">
        <v>0</v>
      </c>
      <c r="AW96" s="25">
        <v>34.1</v>
      </c>
      <c r="AX96" s="25">
        <v>17.600000000000001</v>
      </c>
      <c r="AY96" s="25">
        <v>25.3</v>
      </c>
      <c r="AZ96" s="25">
        <v>9.9</v>
      </c>
      <c r="BA96" s="25">
        <v>4.4000000000000004</v>
      </c>
      <c r="BB96" s="25">
        <v>3.3000000000000003</v>
      </c>
      <c r="BC96" s="25">
        <v>0</v>
      </c>
      <c r="BD96" s="25">
        <v>13.200000000000001</v>
      </c>
      <c r="BE96" s="25">
        <v>15.400000000000002</v>
      </c>
      <c r="BF96" s="25">
        <v>0</v>
      </c>
      <c r="BG96" s="25">
        <v>7.7000000000000011</v>
      </c>
      <c r="BH96" s="25">
        <v>0</v>
      </c>
      <c r="BI96" s="25">
        <v>30.800000000000004</v>
      </c>
      <c r="BJ96" s="25">
        <v>7.7000000000000011</v>
      </c>
      <c r="BK96" s="25">
        <v>66</v>
      </c>
      <c r="BL96" s="25">
        <v>17.600000000000001</v>
      </c>
      <c r="BM96" s="25">
        <v>5.5</v>
      </c>
      <c r="BN96" s="25">
        <v>14.3</v>
      </c>
    </row>
    <row r="97" spans="1:66" x14ac:dyDescent="0.25">
      <c r="A97" s="6">
        <v>45015</v>
      </c>
      <c r="B97" t="s">
        <v>9</v>
      </c>
      <c r="C97">
        <v>30</v>
      </c>
      <c r="D97">
        <f t="shared" si="9"/>
        <v>437.8</v>
      </c>
      <c r="E97">
        <f t="shared" si="10"/>
        <v>92.4</v>
      </c>
      <c r="F97">
        <f t="shared" si="11"/>
        <v>171.60000000000002</v>
      </c>
      <c r="G97">
        <f t="shared" si="12"/>
        <v>85.8</v>
      </c>
      <c r="H97">
        <f t="shared" si="13"/>
        <v>88</v>
      </c>
      <c r="I97">
        <v>0</v>
      </c>
      <c r="J97" s="22">
        <v>0.96800000000000008</v>
      </c>
      <c r="K97" s="22">
        <v>0.81400000000000006</v>
      </c>
      <c r="L97" s="22">
        <v>0.78100000000000003</v>
      </c>
      <c r="M97" s="22">
        <v>0.95700000000000007</v>
      </c>
      <c r="N97" s="22">
        <v>1.0120000000000002</v>
      </c>
      <c r="O97" s="24">
        <v>0.66</v>
      </c>
      <c r="P97" s="24">
        <v>1.0340000000000003</v>
      </c>
      <c r="Q97" s="24">
        <v>0.97900000000000009</v>
      </c>
      <c r="R97" s="24">
        <v>0.78100000000000003</v>
      </c>
      <c r="S97" s="24">
        <v>1.056</v>
      </c>
      <c r="T97" s="24">
        <v>0.86900000000000011</v>
      </c>
      <c r="U97" s="24">
        <v>0.79200000000000004</v>
      </c>
      <c r="V97" s="24">
        <v>0.94600000000000006</v>
      </c>
      <c r="W97" s="24">
        <v>1.0780000000000001</v>
      </c>
      <c r="X97" s="24">
        <v>0.9900000000000001</v>
      </c>
      <c r="Y97" s="24">
        <v>0.6160000000000001</v>
      </c>
      <c r="Z97" s="24">
        <v>0.29700000000000004</v>
      </c>
      <c r="AA97" s="25">
        <v>0</v>
      </c>
      <c r="AB97" s="25">
        <v>36.300000000000004</v>
      </c>
      <c r="AC97" s="25">
        <v>0</v>
      </c>
      <c r="AD97" s="25">
        <v>17.600000000000001</v>
      </c>
      <c r="AE97" s="25">
        <v>8.8000000000000007</v>
      </c>
      <c r="AF97" s="25">
        <v>36.300000000000004</v>
      </c>
      <c r="AG97" s="25">
        <v>26.400000000000002</v>
      </c>
      <c r="AH97" s="25">
        <v>11</v>
      </c>
      <c r="AI97" s="25">
        <v>35.200000000000003</v>
      </c>
      <c r="AJ97" s="25">
        <v>0</v>
      </c>
      <c r="AK97" s="25">
        <v>7.7000000000000011</v>
      </c>
      <c r="AL97" s="25">
        <v>7.7000000000000011</v>
      </c>
      <c r="AM97" s="25">
        <v>0</v>
      </c>
      <c r="AN97" s="25">
        <v>33</v>
      </c>
      <c r="AO97" s="25">
        <v>5.5</v>
      </c>
      <c r="AP97" s="25">
        <v>0</v>
      </c>
      <c r="AQ97" s="25">
        <v>30.800000000000004</v>
      </c>
      <c r="AR97" s="25">
        <v>2.2000000000000002</v>
      </c>
      <c r="AS97" s="25">
        <v>8.8000000000000007</v>
      </c>
      <c r="AT97" s="25">
        <v>0</v>
      </c>
      <c r="AU97" s="25">
        <v>0</v>
      </c>
      <c r="AV97" s="25">
        <v>0</v>
      </c>
      <c r="AW97" s="25">
        <v>33</v>
      </c>
      <c r="AX97" s="25">
        <v>3.3000000000000003</v>
      </c>
      <c r="AY97" s="25">
        <v>0</v>
      </c>
      <c r="AZ97" s="25">
        <v>6.6000000000000005</v>
      </c>
      <c r="BA97" s="25">
        <v>41.800000000000004</v>
      </c>
      <c r="BB97" s="25">
        <v>1.1000000000000001</v>
      </c>
      <c r="BC97" s="25">
        <v>0</v>
      </c>
      <c r="BD97" s="25">
        <v>0</v>
      </c>
      <c r="BE97" s="25">
        <v>25.3</v>
      </c>
      <c r="BF97" s="25">
        <v>0</v>
      </c>
      <c r="BG97" s="25">
        <v>0</v>
      </c>
      <c r="BH97" s="25">
        <v>0</v>
      </c>
      <c r="BI97" s="25">
        <v>0</v>
      </c>
      <c r="BJ97" s="25">
        <v>17.600000000000001</v>
      </c>
      <c r="BK97" s="25">
        <v>11</v>
      </c>
      <c r="BL97" s="25">
        <v>26.400000000000002</v>
      </c>
      <c r="BM97" s="25">
        <v>11</v>
      </c>
      <c r="BN97" s="25">
        <v>1.1000000000000001</v>
      </c>
    </row>
    <row r="98" spans="1:66" x14ac:dyDescent="0.25">
      <c r="A98" s="6">
        <v>45016</v>
      </c>
      <c r="B98" t="s">
        <v>9</v>
      </c>
      <c r="C98">
        <v>31</v>
      </c>
      <c r="D98">
        <f t="shared" si="9"/>
        <v>575.30000000000007</v>
      </c>
      <c r="E98">
        <f t="shared" si="10"/>
        <v>172.70000000000002</v>
      </c>
      <c r="F98">
        <f t="shared" si="11"/>
        <v>162.80000000000001</v>
      </c>
      <c r="G98">
        <f t="shared" si="12"/>
        <v>113.30000000000001</v>
      </c>
      <c r="H98">
        <f t="shared" si="13"/>
        <v>126.50000000000001</v>
      </c>
      <c r="I98">
        <v>0</v>
      </c>
      <c r="J98" s="22">
        <v>1.0780000000000001</v>
      </c>
      <c r="K98" s="22">
        <v>0.57200000000000006</v>
      </c>
      <c r="L98" s="22">
        <v>0.80300000000000005</v>
      </c>
      <c r="M98" s="22">
        <v>0.95700000000000007</v>
      </c>
      <c r="N98" s="22">
        <v>0.93500000000000005</v>
      </c>
      <c r="O98" s="24">
        <v>0.7370000000000001</v>
      </c>
      <c r="P98" s="24">
        <v>0.52800000000000002</v>
      </c>
      <c r="Q98" s="24">
        <v>0.13200000000000001</v>
      </c>
      <c r="R98" s="24">
        <v>0.82500000000000007</v>
      </c>
      <c r="S98" s="24">
        <v>0.74800000000000011</v>
      </c>
      <c r="T98" s="24">
        <v>0.8580000000000001</v>
      </c>
      <c r="U98" s="24">
        <v>0.27500000000000002</v>
      </c>
      <c r="V98" s="24">
        <v>0.93500000000000005</v>
      </c>
      <c r="W98" s="24">
        <v>0.97900000000000009</v>
      </c>
      <c r="X98" s="24">
        <v>0.96800000000000008</v>
      </c>
      <c r="Y98" s="24">
        <v>0.28600000000000003</v>
      </c>
      <c r="Z98" s="24">
        <v>0.28600000000000003</v>
      </c>
      <c r="AA98" s="25">
        <v>0</v>
      </c>
      <c r="AB98" s="25">
        <v>30.800000000000004</v>
      </c>
      <c r="AC98" s="25">
        <v>47.300000000000004</v>
      </c>
      <c r="AD98" s="25">
        <v>29.700000000000003</v>
      </c>
      <c r="AE98" s="25">
        <v>5.5</v>
      </c>
      <c r="AF98" s="25">
        <v>11</v>
      </c>
      <c r="AG98" s="25">
        <v>7.7000000000000011</v>
      </c>
      <c r="AH98" s="25">
        <v>8.8000000000000007</v>
      </c>
      <c r="AI98" s="25">
        <v>22</v>
      </c>
      <c r="AJ98" s="25">
        <v>0</v>
      </c>
      <c r="AK98" s="25">
        <v>11</v>
      </c>
      <c r="AL98" s="25">
        <v>23.1</v>
      </c>
      <c r="AM98" s="25">
        <v>24.200000000000003</v>
      </c>
      <c r="AN98" s="25">
        <v>26.400000000000002</v>
      </c>
      <c r="AO98" s="25">
        <v>7.7000000000000011</v>
      </c>
      <c r="AP98" s="25">
        <v>7.7000000000000011</v>
      </c>
      <c r="AQ98" s="25">
        <v>37.400000000000006</v>
      </c>
      <c r="AR98" s="25">
        <v>0</v>
      </c>
      <c r="AS98" s="25">
        <v>0</v>
      </c>
      <c r="AT98" s="25">
        <v>0</v>
      </c>
      <c r="AU98" s="25">
        <v>8.8000000000000007</v>
      </c>
      <c r="AV98" s="25">
        <v>12.100000000000001</v>
      </c>
      <c r="AW98" s="25">
        <v>6.6000000000000005</v>
      </c>
      <c r="AX98" s="25">
        <v>8.8000000000000007</v>
      </c>
      <c r="AY98" s="25">
        <v>11</v>
      </c>
      <c r="AZ98" s="25">
        <v>3.3000000000000003</v>
      </c>
      <c r="BA98" s="25">
        <v>6.6000000000000005</v>
      </c>
      <c r="BB98" s="25">
        <v>24.200000000000003</v>
      </c>
      <c r="BC98" s="25">
        <v>19.8</v>
      </c>
      <c r="BD98" s="25">
        <v>12.100000000000001</v>
      </c>
      <c r="BE98" s="25">
        <v>9.9</v>
      </c>
      <c r="BF98" s="25">
        <v>8.8000000000000007</v>
      </c>
      <c r="BG98" s="25">
        <v>39.6</v>
      </c>
      <c r="BH98" s="25">
        <v>0</v>
      </c>
      <c r="BI98" s="25">
        <v>1.1000000000000001</v>
      </c>
      <c r="BJ98" s="25">
        <v>4.4000000000000004</v>
      </c>
      <c r="BK98" s="25">
        <v>24.200000000000003</v>
      </c>
      <c r="BL98" s="25">
        <v>6.6000000000000005</v>
      </c>
      <c r="BM98" s="25">
        <v>30.800000000000004</v>
      </c>
      <c r="BN98" s="25">
        <v>47.300000000000004</v>
      </c>
    </row>
    <row r="99" spans="1:66" x14ac:dyDescent="0.25">
      <c r="B99" t="s">
        <v>10</v>
      </c>
      <c r="C99">
        <v>0.01</v>
      </c>
      <c r="D99">
        <f t="shared" si="9"/>
        <v>0</v>
      </c>
      <c r="E99">
        <v>0</v>
      </c>
      <c r="F99">
        <v>0</v>
      </c>
      <c r="G99">
        <v>0</v>
      </c>
      <c r="H99">
        <v>0</v>
      </c>
      <c r="I99">
        <v>0</v>
      </c>
      <c r="J99" s="22">
        <v>0</v>
      </c>
      <c r="K99" s="22">
        <v>0</v>
      </c>
      <c r="L99" s="22">
        <v>0</v>
      </c>
      <c r="M99" s="22">
        <v>0</v>
      </c>
      <c r="N99" s="22">
        <v>0</v>
      </c>
      <c r="O99" s="24">
        <v>0</v>
      </c>
      <c r="P99" s="24">
        <v>0</v>
      </c>
      <c r="Q99" s="24">
        <v>0</v>
      </c>
      <c r="R99" s="24">
        <v>0</v>
      </c>
      <c r="S99" s="24">
        <v>0</v>
      </c>
      <c r="T99" s="24">
        <v>0</v>
      </c>
      <c r="U99" s="24">
        <v>0</v>
      </c>
      <c r="V99" s="24">
        <v>0</v>
      </c>
      <c r="W99" s="24">
        <v>0</v>
      </c>
      <c r="X99" s="24">
        <v>0</v>
      </c>
      <c r="Y99" s="24">
        <v>0</v>
      </c>
      <c r="Z99" s="24">
        <v>0</v>
      </c>
      <c r="AA99" s="25">
        <v>0</v>
      </c>
      <c r="AB99" s="25">
        <v>0</v>
      </c>
      <c r="AC99" s="25">
        <v>0</v>
      </c>
      <c r="AD99" s="25">
        <v>0</v>
      </c>
      <c r="AE99" s="25">
        <v>0</v>
      </c>
      <c r="AF99" s="25">
        <v>0</v>
      </c>
      <c r="AG99" s="25">
        <v>0</v>
      </c>
      <c r="AH99" s="25">
        <v>0</v>
      </c>
      <c r="AI99" s="25">
        <v>0</v>
      </c>
      <c r="AJ99" s="25">
        <v>0</v>
      </c>
      <c r="AK99" s="25">
        <v>0</v>
      </c>
      <c r="AL99" s="25">
        <v>0</v>
      </c>
      <c r="AM99" s="25">
        <v>0</v>
      </c>
      <c r="AN99" s="25">
        <v>0</v>
      </c>
      <c r="AO99" s="25">
        <v>0</v>
      </c>
      <c r="AP99" s="25">
        <v>0</v>
      </c>
      <c r="AQ99" s="25">
        <v>0</v>
      </c>
      <c r="AR99" s="25">
        <v>0</v>
      </c>
      <c r="AS99" s="25">
        <v>0</v>
      </c>
      <c r="AT99" s="25">
        <v>0</v>
      </c>
      <c r="AU99" s="25">
        <v>0</v>
      </c>
      <c r="AV99" s="25">
        <v>0</v>
      </c>
      <c r="AW99" s="25">
        <v>0</v>
      </c>
      <c r="AX99" s="25">
        <v>0</v>
      </c>
      <c r="AY99" s="25">
        <v>0</v>
      </c>
      <c r="AZ99" s="25">
        <v>0</v>
      </c>
      <c r="BA99" s="25">
        <v>0</v>
      </c>
      <c r="BB99" s="25">
        <v>0</v>
      </c>
      <c r="BC99" s="25">
        <v>0</v>
      </c>
      <c r="BD99" s="25">
        <v>0</v>
      </c>
      <c r="BE99" s="25">
        <v>0</v>
      </c>
      <c r="BF99" s="25">
        <v>0</v>
      </c>
      <c r="BG99" s="25">
        <v>0</v>
      </c>
      <c r="BH99" s="25">
        <v>0</v>
      </c>
      <c r="BI99" s="25">
        <v>0</v>
      </c>
      <c r="BJ99" s="25">
        <v>0</v>
      </c>
      <c r="BK99" s="25">
        <v>0</v>
      </c>
      <c r="BL99" s="25">
        <v>0</v>
      </c>
      <c r="BM99" s="25">
        <v>0</v>
      </c>
      <c r="BN99" s="25">
        <v>0</v>
      </c>
    </row>
    <row r="100" spans="1:66" x14ac:dyDescent="0.25">
      <c r="B100" t="s">
        <v>10</v>
      </c>
      <c r="C100">
        <v>0.02</v>
      </c>
      <c r="D100">
        <f t="shared" si="9"/>
        <v>0</v>
      </c>
      <c r="E100">
        <v>0</v>
      </c>
      <c r="F100">
        <v>0</v>
      </c>
      <c r="G100">
        <v>0</v>
      </c>
      <c r="H100">
        <v>0</v>
      </c>
      <c r="I100">
        <v>0</v>
      </c>
      <c r="J100" s="22">
        <v>0</v>
      </c>
      <c r="K100" s="22">
        <v>0</v>
      </c>
      <c r="L100" s="22">
        <v>0</v>
      </c>
      <c r="M100" s="22">
        <v>0</v>
      </c>
      <c r="N100" s="22">
        <v>0</v>
      </c>
      <c r="O100" s="24">
        <v>0</v>
      </c>
      <c r="P100" s="24">
        <v>0</v>
      </c>
      <c r="Q100" s="24">
        <v>0</v>
      </c>
      <c r="R100" s="24">
        <v>0</v>
      </c>
      <c r="S100" s="24">
        <v>0</v>
      </c>
      <c r="T100" s="24">
        <v>0</v>
      </c>
      <c r="U100" s="24">
        <v>0</v>
      </c>
      <c r="V100" s="24">
        <v>0</v>
      </c>
      <c r="W100" s="24">
        <v>0</v>
      </c>
      <c r="X100" s="24">
        <v>0</v>
      </c>
      <c r="Y100" s="24">
        <v>0</v>
      </c>
      <c r="Z100" s="24">
        <v>0</v>
      </c>
      <c r="AA100" s="25">
        <v>0</v>
      </c>
      <c r="AB100" s="25">
        <v>0</v>
      </c>
      <c r="AC100" s="25">
        <v>0</v>
      </c>
      <c r="AD100" s="25">
        <v>0</v>
      </c>
      <c r="AE100" s="25">
        <v>0</v>
      </c>
      <c r="AF100" s="25">
        <v>0</v>
      </c>
      <c r="AG100" s="25">
        <v>0</v>
      </c>
      <c r="AH100" s="25">
        <v>0</v>
      </c>
      <c r="AI100" s="25">
        <v>0</v>
      </c>
      <c r="AJ100" s="25">
        <v>0</v>
      </c>
      <c r="AK100" s="25">
        <v>0</v>
      </c>
      <c r="AL100" s="25">
        <v>0</v>
      </c>
      <c r="AM100" s="25">
        <v>0</v>
      </c>
      <c r="AN100" s="25">
        <v>0</v>
      </c>
      <c r="AO100" s="25">
        <v>0</v>
      </c>
      <c r="AP100" s="25">
        <v>0</v>
      </c>
      <c r="AQ100" s="25">
        <v>0</v>
      </c>
      <c r="AR100" s="25">
        <v>0</v>
      </c>
      <c r="AS100" s="25">
        <v>0</v>
      </c>
      <c r="AT100" s="25">
        <v>0</v>
      </c>
      <c r="AU100" s="25">
        <v>0</v>
      </c>
      <c r="AV100" s="25">
        <v>0</v>
      </c>
      <c r="AW100" s="25">
        <v>0</v>
      </c>
      <c r="AX100" s="25">
        <v>0</v>
      </c>
      <c r="AY100" s="25">
        <v>0</v>
      </c>
      <c r="AZ100" s="25">
        <v>0</v>
      </c>
      <c r="BA100" s="25">
        <v>0</v>
      </c>
      <c r="BB100" s="25">
        <v>0</v>
      </c>
      <c r="BC100" s="25">
        <v>0</v>
      </c>
      <c r="BD100" s="25">
        <v>0</v>
      </c>
      <c r="BE100" s="25">
        <v>0</v>
      </c>
      <c r="BF100" s="25">
        <v>0</v>
      </c>
      <c r="BG100" s="25">
        <v>0</v>
      </c>
      <c r="BH100" s="25">
        <v>0</v>
      </c>
      <c r="BI100" s="25">
        <v>0</v>
      </c>
      <c r="BJ100" s="25">
        <v>0</v>
      </c>
      <c r="BK100" s="25">
        <v>0</v>
      </c>
      <c r="BL100" s="25">
        <v>0</v>
      </c>
      <c r="BM100" s="25">
        <v>0</v>
      </c>
      <c r="BN100" s="25">
        <v>0</v>
      </c>
    </row>
    <row r="101" spans="1:66" x14ac:dyDescent="0.25">
      <c r="B101" t="s">
        <v>10</v>
      </c>
      <c r="C101">
        <v>0.03</v>
      </c>
      <c r="D101">
        <f t="shared" si="9"/>
        <v>0</v>
      </c>
      <c r="E101">
        <v>0</v>
      </c>
      <c r="F101">
        <v>0</v>
      </c>
      <c r="G101">
        <v>0</v>
      </c>
      <c r="H101">
        <v>0</v>
      </c>
      <c r="I101">
        <v>0</v>
      </c>
      <c r="J101" s="22">
        <v>0</v>
      </c>
      <c r="K101" s="22">
        <v>0</v>
      </c>
      <c r="L101" s="22">
        <v>0</v>
      </c>
      <c r="M101" s="22">
        <v>0</v>
      </c>
      <c r="N101" s="22">
        <v>0</v>
      </c>
      <c r="O101" s="24">
        <v>0</v>
      </c>
      <c r="P101" s="24">
        <v>0</v>
      </c>
      <c r="Q101" s="24">
        <v>0</v>
      </c>
      <c r="R101" s="24">
        <v>0</v>
      </c>
      <c r="S101" s="24">
        <v>0</v>
      </c>
      <c r="T101" s="24">
        <v>0</v>
      </c>
      <c r="U101" s="24">
        <v>0</v>
      </c>
      <c r="V101" s="24">
        <v>0</v>
      </c>
      <c r="W101" s="24">
        <v>0</v>
      </c>
      <c r="X101" s="24">
        <v>0</v>
      </c>
      <c r="Y101" s="24">
        <v>0</v>
      </c>
      <c r="Z101" s="24">
        <v>0</v>
      </c>
      <c r="AA101" s="25">
        <v>0</v>
      </c>
      <c r="AB101" s="25">
        <v>0</v>
      </c>
      <c r="AC101" s="25">
        <v>0</v>
      </c>
      <c r="AD101" s="25">
        <v>0</v>
      </c>
      <c r="AE101" s="25">
        <v>0</v>
      </c>
      <c r="AF101" s="25">
        <v>0</v>
      </c>
      <c r="AG101" s="25">
        <v>0</v>
      </c>
      <c r="AH101" s="25">
        <v>0</v>
      </c>
      <c r="AI101" s="25">
        <v>0</v>
      </c>
      <c r="AJ101" s="25">
        <v>0</v>
      </c>
      <c r="AK101" s="25">
        <v>0</v>
      </c>
      <c r="AL101" s="25">
        <v>0</v>
      </c>
      <c r="AM101" s="25">
        <v>0</v>
      </c>
      <c r="AN101" s="25">
        <v>0</v>
      </c>
      <c r="AO101" s="25">
        <v>0</v>
      </c>
      <c r="AP101" s="25">
        <v>0</v>
      </c>
      <c r="AQ101" s="25">
        <v>0</v>
      </c>
      <c r="AR101" s="25">
        <v>0</v>
      </c>
      <c r="AS101" s="25">
        <v>0</v>
      </c>
      <c r="AT101" s="25">
        <v>0</v>
      </c>
      <c r="AU101" s="25">
        <v>0</v>
      </c>
      <c r="AV101" s="25">
        <v>0</v>
      </c>
      <c r="AW101" s="25">
        <v>0</v>
      </c>
      <c r="AX101" s="25">
        <v>0</v>
      </c>
      <c r="AY101" s="25">
        <v>0</v>
      </c>
      <c r="AZ101" s="25">
        <v>0</v>
      </c>
      <c r="BA101" s="25">
        <v>0</v>
      </c>
      <c r="BB101" s="25">
        <v>0</v>
      </c>
      <c r="BC101" s="25">
        <v>0</v>
      </c>
      <c r="BD101" s="25">
        <v>0</v>
      </c>
      <c r="BE101" s="25">
        <v>0</v>
      </c>
      <c r="BF101" s="25">
        <v>0</v>
      </c>
      <c r="BG101" s="25">
        <v>0</v>
      </c>
      <c r="BH101" s="25">
        <v>0</v>
      </c>
      <c r="BI101" s="25">
        <v>0</v>
      </c>
      <c r="BJ101" s="25">
        <v>0</v>
      </c>
      <c r="BK101" s="25">
        <v>0</v>
      </c>
      <c r="BL101" s="25">
        <v>0</v>
      </c>
      <c r="BM101" s="25">
        <v>0</v>
      </c>
      <c r="BN101" s="25">
        <v>0</v>
      </c>
    </row>
    <row r="102" spans="1:66" x14ac:dyDescent="0.25">
      <c r="B102" t="s">
        <v>10</v>
      </c>
      <c r="C102">
        <v>0.04</v>
      </c>
      <c r="D102">
        <f t="shared" si="9"/>
        <v>0</v>
      </c>
      <c r="E102">
        <v>0</v>
      </c>
      <c r="F102">
        <v>0</v>
      </c>
      <c r="G102">
        <v>0</v>
      </c>
      <c r="H102">
        <v>0</v>
      </c>
      <c r="I102">
        <v>0</v>
      </c>
      <c r="J102" s="22">
        <v>0</v>
      </c>
      <c r="K102" s="22">
        <v>0</v>
      </c>
      <c r="L102" s="22">
        <v>0</v>
      </c>
      <c r="M102" s="22">
        <v>0</v>
      </c>
      <c r="N102" s="22">
        <v>0</v>
      </c>
      <c r="O102" s="24">
        <v>0</v>
      </c>
      <c r="P102" s="24">
        <v>0</v>
      </c>
      <c r="Q102" s="24">
        <v>0</v>
      </c>
      <c r="R102" s="24">
        <v>0</v>
      </c>
      <c r="S102" s="24">
        <v>0</v>
      </c>
      <c r="T102" s="24">
        <v>0</v>
      </c>
      <c r="U102" s="24">
        <v>0</v>
      </c>
      <c r="V102" s="24">
        <v>0</v>
      </c>
      <c r="W102" s="24">
        <v>0</v>
      </c>
      <c r="X102" s="24">
        <v>0</v>
      </c>
      <c r="Y102" s="24">
        <v>0</v>
      </c>
      <c r="Z102" s="24">
        <v>0</v>
      </c>
      <c r="AA102" s="25">
        <v>0</v>
      </c>
      <c r="AB102" s="25">
        <v>0</v>
      </c>
      <c r="AC102" s="25">
        <v>0</v>
      </c>
      <c r="AD102" s="25">
        <v>0</v>
      </c>
      <c r="AE102" s="25">
        <v>0</v>
      </c>
      <c r="AF102" s="25">
        <v>0</v>
      </c>
      <c r="AG102" s="25">
        <v>0</v>
      </c>
      <c r="AH102" s="25">
        <v>0</v>
      </c>
      <c r="AI102" s="25">
        <v>0</v>
      </c>
      <c r="AJ102" s="25">
        <v>0</v>
      </c>
      <c r="AK102" s="25">
        <v>0</v>
      </c>
      <c r="AL102" s="25">
        <v>0</v>
      </c>
      <c r="AM102" s="25">
        <v>0</v>
      </c>
      <c r="AN102" s="25">
        <v>0</v>
      </c>
      <c r="AO102" s="25">
        <v>0</v>
      </c>
      <c r="AP102" s="25">
        <v>0</v>
      </c>
      <c r="AQ102" s="25">
        <v>0</v>
      </c>
      <c r="AR102" s="25">
        <v>0</v>
      </c>
      <c r="AS102" s="25">
        <v>0</v>
      </c>
      <c r="AT102" s="25">
        <v>0</v>
      </c>
      <c r="AU102" s="25">
        <v>0</v>
      </c>
      <c r="AV102" s="25">
        <v>0</v>
      </c>
      <c r="AW102" s="25">
        <v>0</v>
      </c>
      <c r="AX102" s="25">
        <v>0</v>
      </c>
      <c r="AY102" s="25">
        <v>0</v>
      </c>
      <c r="AZ102" s="25">
        <v>0</v>
      </c>
      <c r="BA102" s="25">
        <v>0</v>
      </c>
      <c r="BB102" s="25">
        <v>0</v>
      </c>
      <c r="BC102" s="25">
        <v>0</v>
      </c>
      <c r="BD102" s="25">
        <v>0</v>
      </c>
      <c r="BE102" s="25">
        <v>0</v>
      </c>
      <c r="BF102" s="25">
        <v>0</v>
      </c>
      <c r="BG102" s="25">
        <v>0</v>
      </c>
      <c r="BH102" s="25">
        <v>0</v>
      </c>
      <c r="BI102" s="25">
        <v>0</v>
      </c>
      <c r="BJ102" s="25">
        <v>0</v>
      </c>
      <c r="BK102" s="25">
        <v>0</v>
      </c>
      <c r="BL102" s="25">
        <v>0</v>
      </c>
      <c r="BM102" s="25">
        <v>0</v>
      </c>
      <c r="BN102" s="25">
        <v>0</v>
      </c>
    </row>
    <row r="103" spans="1:66" x14ac:dyDescent="0.25">
      <c r="B103" t="s">
        <v>10</v>
      </c>
      <c r="C103">
        <v>0.05</v>
      </c>
      <c r="D103">
        <f t="shared" si="9"/>
        <v>0</v>
      </c>
      <c r="E103">
        <v>0</v>
      </c>
      <c r="F103">
        <v>0</v>
      </c>
      <c r="G103">
        <v>0</v>
      </c>
      <c r="H103">
        <v>0</v>
      </c>
      <c r="I103">
        <v>0</v>
      </c>
      <c r="J103" s="22">
        <v>0</v>
      </c>
      <c r="K103" s="22">
        <v>0</v>
      </c>
      <c r="L103" s="22">
        <v>0</v>
      </c>
      <c r="M103" s="22">
        <v>0</v>
      </c>
      <c r="N103" s="22">
        <v>0</v>
      </c>
      <c r="O103" s="24">
        <v>0</v>
      </c>
      <c r="P103" s="24">
        <v>0</v>
      </c>
      <c r="Q103" s="24">
        <v>0</v>
      </c>
      <c r="R103" s="24">
        <v>0</v>
      </c>
      <c r="S103" s="24">
        <v>0</v>
      </c>
      <c r="T103" s="24">
        <v>0</v>
      </c>
      <c r="U103" s="24">
        <v>0</v>
      </c>
      <c r="V103" s="24">
        <v>0</v>
      </c>
      <c r="W103" s="24">
        <v>0</v>
      </c>
      <c r="X103" s="24">
        <v>0</v>
      </c>
      <c r="Y103" s="24">
        <v>0</v>
      </c>
      <c r="Z103" s="24">
        <v>0</v>
      </c>
      <c r="AA103" s="25">
        <v>0</v>
      </c>
      <c r="AB103" s="25">
        <v>0</v>
      </c>
      <c r="AC103" s="25">
        <v>0</v>
      </c>
      <c r="AD103" s="25">
        <v>0</v>
      </c>
      <c r="AE103" s="25">
        <v>0</v>
      </c>
      <c r="AF103" s="25">
        <v>0</v>
      </c>
      <c r="AG103" s="25">
        <v>0</v>
      </c>
      <c r="AH103" s="25">
        <v>0</v>
      </c>
      <c r="AI103" s="25">
        <v>0</v>
      </c>
      <c r="AJ103" s="25">
        <v>0</v>
      </c>
      <c r="AK103" s="25">
        <v>0</v>
      </c>
      <c r="AL103" s="25">
        <v>0</v>
      </c>
      <c r="AM103" s="25">
        <v>0</v>
      </c>
      <c r="AN103" s="25">
        <v>0</v>
      </c>
      <c r="AO103" s="25">
        <v>0</v>
      </c>
      <c r="AP103" s="25">
        <v>0</v>
      </c>
      <c r="AQ103" s="25">
        <v>0</v>
      </c>
      <c r="AR103" s="25">
        <v>0</v>
      </c>
      <c r="AS103" s="25">
        <v>0</v>
      </c>
      <c r="AT103" s="25">
        <v>0</v>
      </c>
      <c r="AU103" s="25">
        <v>0</v>
      </c>
      <c r="AV103" s="25">
        <v>0</v>
      </c>
      <c r="AW103" s="25">
        <v>0</v>
      </c>
      <c r="AX103" s="25">
        <v>0</v>
      </c>
      <c r="AY103" s="25">
        <v>0</v>
      </c>
      <c r="AZ103" s="25">
        <v>0</v>
      </c>
      <c r="BA103" s="25">
        <v>0</v>
      </c>
      <c r="BB103" s="25">
        <v>0</v>
      </c>
      <c r="BC103" s="25">
        <v>0</v>
      </c>
      <c r="BD103" s="25">
        <v>0</v>
      </c>
      <c r="BE103" s="25">
        <v>0</v>
      </c>
      <c r="BF103" s="25">
        <v>0</v>
      </c>
      <c r="BG103" s="25">
        <v>0</v>
      </c>
      <c r="BH103" s="25">
        <v>0</v>
      </c>
      <c r="BI103" s="25">
        <v>0</v>
      </c>
      <c r="BJ103" s="25">
        <v>0</v>
      </c>
      <c r="BK103" s="25">
        <v>0</v>
      </c>
      <c r="BL103" s="25">
        <v>0</v>
      </c>
      <c r="BM103" s="25">
        <v>0</v>
      </c>
      <c r="BN103" s="25">
        <v>0</v>
      </c>
    </row>
    <row r="104" spans="1:66" x14ac:dyDescent="0.25">
      <c r="B104" t="s">
        <v>10</v>
      </c>
      <c r="C104">
        <v>0.06</v>
      </c>
      <c r="D104">
        <f t="shared" si="9"/>
        <v>0</v>
      </c>
      <c r="E104">
        <v>0</v>
      </c>
      <c r="F104">
        <v>0</v>
      </c>
      <c r="G104">
        <v>0</v>
      </c>
      <c r="H104">
        <v>0</v>
      </c>
      <c r="I104">
        <v>0</v>
      </c>
      <c r="J104" s="22">
        <v>0</v>
      </c>
      <c r="K104" s="22">
        <v>0</v>
      </c>
      <c r="L104" s="22">
        <v>0</v>
      </c>
      <c r="M104" s="22">
        <v>0</v>
      </c>
      <c r="N104" s="22">
        <v>0</v>
      </c>
      <c r="O104" s="24">
        <v>0</v>
      </c>
      <c r="P104" s="24">
        <v>0</v>
      </c>
      <c r="Q104" s="24">
        <v>0</v>
      </c>
      <c r="R104" s="24">
        <v>0</v>
      </c>
      <c r="S104" s="24">
        <v>0</v>
      </c>
      <c r="T104" s="24">
        <v>0</v>
      </c>
      <c r="U104" s="24">
        <v>0</v>
      </c>
      <c r="V104" s="24">
        <v>0</v>
      </c>
      <c r="W104" s="24">
        <v>0</v>
      </c>
      <c r="X104" s="24">
        <v>0</v>
      </c>
      <c r="Y104" s="24">
        <v>0</v>
      </c>
      <c r="Z104" s="24">
        <v>0</v>
      </c>
      <c r="AA104" s="25">
        <v>0</v>
      </c>
      <c r="AB104" s="25">
        <v>0</v>
      </c>
      <c r="AC104" s="25">
        <v>0</v>
      </c>
      <c r="AD104" s="25">
        <v>0</v>
      </c>
      <c r="AE104" s="25">
        <v>0</v>
      </c>
      <c r="AF104" s="25">
        <v>0</v>
      </c>
      <c r="AG104" s="25">
        <v>0</v>
      </c>
      <c r="AH104" s="25">
        <v>0</v>
      </c>
      <c r="AI104" s="25">
        <v>0</v>
      </c>
      <c r="AJ104" s="25">
        <v>0</v>
      </c>
      <c r="AK104" s="25">
        <v>0</v>
      </c>
      <c r="AL104" s="25">
        <v>0</v>
      </c>
      <c r="AM104" s="25">
        <v>0</v>
      </c>
      <c r="AN104" s="25">
        <v>0</v>
      </c>
      <c r="AO104" s="25">
        <v>0</v>
      </c>
      <c r="AP104" s="25">
        <v>0</v>
      </c>
      <c r="AQ104" s="25">
        <v>0</v>
      </c>
      <c r="AR104" s="25">
        <v>0</v>
      </c>
      <c r="AS104" s="25">
        <v>0</v>
      </c>
      <c r="AT104" s="25">
        <v>0</v>
      </c>
      <c r="AU104" s="25">
        <v>0</v>
      </c>
      <c r="AV104" s="25">
        <v>0</v>
      </c>
      <c r="AW104" s="25">
        <v>0</v>
      </c>
      <c r="AX104" s="25">
        <v>0</v>
      </c>
      <c r="AY104" s="25">
        <v>0</v>
      </c>
      <c r="AZ104" s="25">
        <v>0</v>
      </c>
      <c r="BA104" s="25">
        <v>0</v>
      </c>
      <c r="BB104" s="25">
        <v>0</v>
      </c>
      <c r="BC104" s="25">
        <v>0</v>
      </c>
      <c r="BD104" s="25">
        <v>0</v>
      </c>
      <c r="BE104" s="25">
        <v>0</v>
      </c>
      <c r="BF104" s="25">
        <v>0</v>
      </c>
      <c r="BG104" s="25">
        <v>0</v>
      </c>
      <c r="BH104" s="25">
        <v>0</v>
      </c>
      <c r="BI104" s="25">
        <v>0</v>
      </c>
      <c r="BJ104" s="25">
        <v>0</v>
      </c>
      <c r="BK104" s="25">
        <v>0</v>
      </c>
      <c r="BL104" s="25">
        <v>0</v>
      </c>
      <c r="BM104" s="25">
        <v>0</v>
      </c>
      <c r="BN104" s="25">
        <v>0</v>
      </c>
    </row>
    <row r="105" spans="1:66" x14ac:dyDescent="0.25">
      <c r="A105" s="6">
        <v>45017</v>
      </c>
      <c r="B105" t="s">
        <v>10</v>
      </c>
      <c r="C105">
        <v>1</v>
      </c>
      <c r="D105">
        <f t="shared" si="9"/>
        <v>510.4</v>
      </c>
      <c r="E105">
        <f t="shared" ref="E105:E134" si="14">SUM(BE105:BN105)</f>
        <v>103.40000000000002</v>
      </c>
      <c r="F105">
        <f t="shared" ref="F105:F134" si="15">SUM(AA105:AJ105)</f>
        <v>151.79999999999998</v>
      </c>
      <c r="G105">
        <f t="shared" ref="G105:G134" si="16">SUM(AU105:BD105)</f>
        <v>178.2</v>
      </c>
      <c r="H105">
        <f t="shared" ref="H105:H134" si="17">SUM(AL105:AT105)</f>
        <v>77</v>
      </c>
      <c r="I105">
        <v>0</v>
      </c>
      <c r="J105" s="22">
        <v>0.96800000000000008</v>
      </c>
      <c r="K105" s="22">
        <v>0.62700000000000011</v>
      </c>
      <c r="L105" s="22">
        <v>0.8580000000000001</v>
      </c>
      <c r="M105" s="22">
        <v>0.94600000000000006</v>
      </c>
      <c r="N105" s="22">
        <v>1.0230000000000001</v>
      </c>
      <c r="O105" s="24">
        <v>1.0230000000000001</v>
      </c>
      <c r="P105" s="24">
        <v>0.74800000000000011</v>
      </c>
      <c r="Q105" s="24">
        <v>0.78100000000000003</v>
      </c>
      <c r="R105" s="24">
        <v>0.70400000000000007</v>
      </c>
      <c r="S105" s="24">
        <v>0.78100000000000003</v>
      </c>
      <c r="T105" s="24">
        <v>0.86900000000000011</v>
      </c>
      <c r="U105" s="24">
        <v>0.16500000000000001</v>
      </c>
      <c r="V105" s="24">
        <v>1.0120000000000002</v>
      </c>
      <c r="W105" s="24">
        <v>1.056</v>
      </c>
      <c r="X105" s="24">
        <v>1.0340000000000003</v>
      </c>
      <c r="Y105" s="24">
        <v>0.81400000000000006</v>
      </c>
      <c r="Z105" s="24">
        <v>0.45100000000000007</v>
      </c>
      <c r="AA105" s="25">
        <v>39.6</v>
      </c>
      <c r="AB105" s="25">
        <v>3.3000000000000003</v>
      </c>
      <c r="AC105" s="25">
        <v>15.400000000000002</v>
      </c>
      <c r="AD105" s="25">
        <v>4.4000000000000004</v>
      </c>
      <c r="AE105" s="25">
        <v>38.5</v>
      </c>
      <c r="AF105" s="25">
        <v>0</v>
      </c>
      <c r="AG105" s="25">
        <v>13.200000000000001</v>
      </c>
      <c r="AH105" s="25">
        <v>19.8</v>
      </c>
      <c r="AI105" s="25">
        <v>17.600000000000001</v>
      </c>
      <c r="AJ105" s="25">
        <v>0</v>
      </c>
      <c r="AK105" s="25">
        <v>7.7000000000000011</v>
      </c>
      <c r="AL105" s="25">
        <v>5.5</v>
      </c>
      <c r="AM105" s="25">
        <v>0</v>
      </c>
      <c r="AN105" s="25">
        <v>0</v>
      </c>
      <c r="AO105" s="25">
        <v>11</v>
      </c>
      <c r="AP105" s="25">
        <v>5.5</v>
      </c>
      <c r="AQ105" s="25">
        <v>16.5</v>
      </c>
      <c r="AR105" s="25">
        <v>8.8000000000000007</v>
      </c>
      <c r="AS105" s="25">
        <v>26.400000000000002</v>
      </c>
      <c r="AT105" s="25">
        <v>3.3000000000000003</v>
      </c>
      <c r="AU105" s="25">
        <v>7.7000000000000011</v>
      </c>
      <c r="AV105" s="25">
        <v>45.1</v>
      </c>
      <c r="AW105" s="25">
        <v>13.200000000000001</v>
      </c>
      <c r="AX105" s="25">
        <v>13.200000000000001</v>
      </c>
      <c r="AY105" s="25">
        <v>0</v>
      </c>
      <c r="AZ105" s="25">
        <v>0</v>
      </c>
      <c r="BA105" s="25">
        <v>8.8000000000000007</v>
      </c>
      <c r="BB105" s="25">
        <v>50.6</v>
      </c>
      <c r="BC105" s="25">
        <v>13.200000000000001</v>
      </c>
      <c r="BD105" s="25">
        <v>26.400000000000002</v>
      </c>
      <c r="BE105" s="25">
        <v>3.3000000000000003</v>
      </c>
      <c r="BF105" s="25">
        <v>7.7000000000000011</v>
      </c>
      <c r="BG105" s="25">
        <v>27.500000000000004</v>
      </c>
      <c r="BH105" s="25">
        <v>1.1000000000000001</v>
      </c>
      <c r="BI105" s="25">
        <v>6.6000000000000005</v>
      </c>
      <c r="BJ105" s="25">
        <v>0</v>
      </c>
      <c r="BK105" s="25">
        <v>7.7000000000000011</v>
      </c>
      <c r="BL105" s="25">
        <v>6.6000000000000005</v>
      </c>
      <c r="BM105" s="25">
        <v>29.700000000000003</v>
      </c>
      <c r="BN105" s="25">
        <v>13.200000000000001</v>
      </c>
    </row>
    <row r="106" spans="1:66" x14ac:dyDescent="0.25">
      <c r="A106" s="6">
        <v>45018</v>
      </c>
      <c r="B106" t="s">
        <v>10</v>
      </c>
      <c r="C106">
        <v>2</v>
      </c>
      <c r="D106">
        <f t="shared" si="9"/>
        <v>427.90000000000009</v>
      </c>
      <c r="E106">
        <f t="shared" si="14"/>
        <v>62.7</v>
      </c>
      <c r="F106">
        <f t="shared" si="15"/>
        <v>56.100000000000016</v>
      </c>
      <c r="G106">
        <f t="shared" si="16"/>
        <v>170.50000000000006</v>
      </c>
      <c r="H106">
        <f t="shared" si="17"/>
        <v>138.6</v>
      </c>
      <c r="I106">
        <v>0</v>
      </c>
      <c r="J106" s="22">
        <v>0.40700000000000003</v>
      </c>
      <c r="K106" s="22">
        <v>0.91300000000000014</v>
      </c>
      <c r="L106" s="22">
        <v>0.93500000000000005</v>
      </c>
      <c r="M106" s="22">
        <v>0.91300000000000014</v>
      </c>
      <c r="N106" s="22">
        <v>1.0780000000000001</v>
      </c>
      <c r="O106" s="24">
        <v>0.78100000000000003</v>
      </c>
      <c r="P106" s="24">
        <v>0.67100000000000004</v>
      </c>
      <c r="Q106" s="24">
        <v>0.70400000000000007</v>
      </c>
      <c r="R106" s="24">
        <v>1.1000000000000001</v>
      </c>
      <c r="S106" s="24">
        <v>0.71500000000000008</v>
      </c>
      <c r="T106" s="24">
        <v>0.71500000000000008</v>
      </c>
      <c r="U106" s="24">
        <v>0.52800000000000002</v>
      </c>
      <c r="V106" s="24">
        <v>0.52800000000000002</v>
      </c>
      <c r="W106" s="24">
        <v>0.46200000000000002</v>
      </c>
      <c r="X106" s="24">
        <v>0.30800000000000005</v>
      </c>
      <c r="Y106" s="24">
        <v>1.0010000000000001</v>
      </c>
      <c r="Z106" s="24">
        <v>1.0450000000000002</v>
      </c>
      <c r="AA106" s="25">
        <v>0</v>
      </c>
      <c r="AB106" s="25">
        <v>8.8000000000000007</v>
      </c>
      <c r="AC106" s="25">
        <v>28.6</v>
      </c>
      <c r="AD106" s="25">
        <v>7.7000000000000011</v>
      </c>
      <c r="AE106" s="25">
        <v>2.2000000000000002</v>
      </c>
      <c r="AF106" s="25">
        <v>0</v>
      </c>
      <c r="AG106" s="25">
        <v>6.6000000000000005</v>
      </c>
      <c r="AH106" s="25">
        <v>0</v>
      </c>
      <c r="AI106" s="25">
        <v>1.1000000000000001</v>
      </c>
      <c r="AJ106" s="25">
        <v>1.1000000000000001</v>
      </c>
      <c r="AK106" s="25">
        <v>62.7</v>
      </c>
      <c r="AL106" s="25">
        <v>6.6000000000000005</v>
      </c>
      <c r="AM106" s="25">
        <v>0</v>
      </c>
      <c r="AN106" s="25">
        <v>39.6</v>
      </c>
      <c r="AO106" s="25">
        <v>48.400000000000006</v>
      </c>
      <c r="AP106" s="25">
        <v>33</v>
      </c>
      <c r="AQ106" s="25">
        <v>8.8000000000000007</v>
      </c>
      <c r="AR106" s="25">
        <v>0</v>
      </c>
      <c r="AS106" s="25">
        <v>2.2000000000000002</v>
      </c>
      <c r="AT106" s="25">
        <v>0</v>
      </c>
      <c r="AU106" s="25">
        <v>37.400000000000006</v>
      </c>
      <c r="AV106" s="25">
        <v>34.1</v>
      </c>
      <c r="AW106" s="25">
        <v>13.200000000000001</v>
      </c>
      <c r="AX106" s="25">
        <v>17.600000000000001</v>
      </c>
      <c r="AY106" s="25">
        <v>0</v>
      </c>
      <c r="AZ106" s="25">
        <v>26.400000000000002</v>
      </c>
      <c r="BA106" s="25">
        <v>12.100000000000001</v>
      </c>
      <c r="BB106" s="25">
        <v>15.400000000000002</v>
      </c>
      <c r="BC106" s="25">
        <v>0</v>
      </c>
      <c r="BD106" s="25">
        <v>14.300000000000033</v>
      </c>
      <c r="BE106" s="25">
        <v>14.3</v>
      </c>
      <c r="BF106" s="25">
        <v>0</v>
      </c>
      <c r="BG106" s="25">
        <v>0</v>
      </c>
      <c r="BH106" s="25">
        <v>5.5</v>
      </c>
      <c r="BI106" s="25">
        <v>1.1000000000000001</v>
      </c>
      <c r="BJ106" s="25">
        <v>25.3</v>
      </c>
      <c r="BK106" s="25">
        <v>16.5</v>
      </c>
      <c r="BL106" s="25">
        <v>0</v>
      </c>
      <c r="BM106" s="25">
        <v>0</v>
      </c>
      <c r="BN106" s="25">
        <v>0</v>
      </c>
    </row>
    <row r="107" spans="1:66" x14ac:dyDescent="0.25">
      <c r="A107" s="6">
        <v>45019</v>
      </c>
      <c r="B107" t="s">
        <v>10</v>
      </c>
      <c r="C107">
        <v>3</v>
      </c>
      <c r="D107">
        <f t="shared" si="9"/>
        <v>427.9</v>
      </c>
      <c r="E107">
        <f t="shared" si="14"/>
        <v>91.300000000000011</v>
      </c>
      <c r="F107">
        <f t="shared" si="15"/>
        <v>99.000000000000014</v>
      </c>
      <c r="G107">
        <f t="shared" si="16"/>
        <v>101.2</v>
      </c>
      <c r="H107">
        <f t="shared" si="17"/>
        <v>136.4</v>
      </c>
      <c r="I107">
        <v>0</v>
      </c>
      <c r="J107" s="22">
        <v>0.95700000000000007</v>
      </c>
      <c r="K107" s="22">
        <v>0.77000000000000013</v>
      </c>
      <c r="L107" s="22">
        <v>0.82500000000000007</v>
      </c>
      <c r="M107" s="22">
        <v>0.89100000000000013</v>
      </c>
      <c r="N107" s="22">
        <v>0.78100000000000003</v>
      </c>
      <c r="O107" s="24">
        <v>1.0010000000000001</v>
      </c>
      <c r="P107" s="24">
        <v>0.63800000000000001</v>
      </c>
      <c r="Q107" s="24">
        <v>1.0669999999999999</v>
      </c>
      <c r="R107" s="24">
        <v>0.83600000000000008</v>
      </c>
      <c r="S107" s="24">
        <v>0.74800000000000011</v>
      </c>
      <c r="T107" s="24">
        <v>0.67100000000000004</v>
      </c>
      <c r="U107" s="24">
        <v>1.0669999999999999</v>
      </c>
      <c r="V107" s="24">
        <v>1.1000000000000001</v>
      </c>
      <c r="W107" s="24">
        <v>0.97900000000000009</v>
      </c>
      <c r="X107" s="24">
        <v>0.13200000000000001</v>
      </c>
      <c r="Y107" s="24">
        <v>0.41800000000000004</v>
      </c>
      <c r="Z107" s="24">
        <v>0.66</v>
      </c>
      <c r="AA107" s="25">
        <v>1.1000000000000001</v>
      </c>
      <c r="AB107" s="25">
        <v>42.900000000000006</v>
      </c>
      <c r="AC107" s="25">
        <v>0</v>
      </c>
      <c r="AD107" s="25">
        <v>0</v>
      </c>
      <c r="AE107" s="25">
        <v>6.6000000000000005</v>
      </c>
      <c r="AF107" s="25">
        <v>9.9</v>
      </c>
      <c r="AG107" s="25">
        <v>17.600000000000001</v>
      </c>
      <c r="AH107" s="25">
        <v>4.4000000000000004</v>
      </c>
      <c r="AI107" s="25">
        <v>1.1000000000000001</v>
      </c>
      <c r="AJ107" s="25">
        <v>15.400000000000002</v>
      </c>
      <c r="AK107" s="25">
        <v>36.300000000000004</v>
      </c>
      <c r="AL107" s="25">
        <v>41.800000000000004</v>
      </c>
      <c r="AM107" s="25">
        <v>25.3</v>
      </c>
      <c r="AN107" s="25">
        <v>3.3000000000000003</v>
      </c>
      <c r="AO107" s="25">
        <v>29.700000000000003</v>
      </c>
      <c r="AP107" s="25">
        <v>3.3000000000000003</v>
      </c>
      <c r="AQ107" s="25">
        <v>0</v>
      </c>
      <c r="AR107" s="25">
        <v>20.900000000000002</v>
      </c>
      <c r="AS107" s="25">
        <v>12.100000000000001</v>
      </c>
      <c r="AT107" s="25">
        <v>0</v>
      </c>
      <c r="AU107" s="25">
        <v>0</v>
      </c>
      <c r="AV107" s="25">
        <v>1.1000000000000001</v>
      </c>
      <c r="AW107" s="25">
        <v>3.3000000000000003</v>
      </c>
      <c r="AX107" s="25">
        <v>16.5</v>
      </c>
      <c r="AY107" s="25">
        <v>0</v>
      </c>
      <c r="AZ107" s="25">
        <v>24.200000000000003</v>
      </c>
      <c r="BA107" s="25">
        <v>20.900000000000002</v>
      </c>
      <c r="BB107" s="25">
        <v>35.200000000000003</v>
      </c>
      <c r="BC107" s="25">
        <v>0</v>
      </c>
      <c r="BD107" s="25">
        <v>0</v>
      </c>
      <c r="BE107" s="25">
        <v>9.9</v>
      </c>
      <c r="BF107" s="25">
        <v>0</v>
      </c>
      <c r="BG107" s="25">
        <v>7.7000000000000011</v>
      </c>
      <c r="BH107" s="25">
        <v>0</v>
      </c>
      <c r="BI107" s="25">
        <v>3.3000000000000003</v>
      </c>
      <c r="BJ107" s="25">
        <v>0</v>
      </c>
      <c r="BK107" s="25">
        <v>11</v>
      </c>
      <c r="BL107" s="25">
        <v>0</v>
      </c>
      <c r="BM107" s="25">
        <v>19.8</v>
      </c>
      <c r="BN107" s="25">
        <v>39.6</v>
      </c>
    </row>
    <row r="108" spans="1:66" x14ac:dyDescent="0.25">
      <c r="A108" s="6">
        <v>45020</v>
      </c>
      <c r="B108" t="s">
        <v>10</v>
      </c>
      <c r="C108">
        <v>4</v>
      </c>
      <c r="D108">
        <f t="shared" si="9"/>
        <v>448.80000000000007</v>
      </c>
      <c r="E108">
        <f t="shared" si="14"/>
        <v>102.30000000000001</v>
      </c>
      <c r="F108">
        <f t="shared" si="15"/>
        <v>132.00000000000003</v>
      </c>
      <c r="G108">
        <f t="shared" si="16"/>
        <v>113.30000000000001</v>
      </c>
      <c r="H108">
        <f t="shared" si="17"/>
        <v>101.20000000000002</v>
      </c>
      <c r="I108">
        <v>0</v>
      </c>
      <c r="J108" s="22">
        <v>0.49500000000000005</v>
      </c>
      <c r="K108" s="22">
        <v>0.51700000000000013</v>
      </c>
      <c r="L108" s="22">
        <v>0.88000000000000012</v>
      </c>
      <c r="M108" s="22">
        <v>0.88000000000000012</v>
      </c>
      <c r="N108" s="22">
        <v>0.9900000000000001</v>
      </c>
      <c r="O108" s="24">
        <v>0.66</v>
      </c>
      <c r="P108" s="24">
        <v>0.63800000000000001</v>
      </c>
      <c r="Q108" s="24">
        <v>0.72600000000000009</v>
      </c>
      <c r="R108" s="24">
        <v>0.66</v>
      </c>
      <c r="S108" s="24">
        <v>1.089</v>
      </c>
      <c r="T108" s="24">
        <v>0.63800000000000001</v>
      </c>
      <c r="U108" s="24">
        <v>0.78100000000000003</v>
      </c>
      <c r="V108" s="24">
        <v>1.056</v>
      </c>
      <c r="W108" s="24">
        <v>0.93500000000000005</v>
      </c>
      <c r="X108" s="24">
        <v>0.44000000000000006</v>
      </c>
      <c r="Y108" s="24">
        <v>1.1000000000000001</v>
      </c>
      <c r="Z108" s="24">
        <v>0.81400000000000006</v>
      </c>
      <c r="AA108" s="25">
        <v>24.200000000000003</v>
      </c>
      <c r="AB108" s="25">
        <v>0</v>
      </c>
      <c r="AC108" s="25">
        <v>3.3000000000000003</v>
      </c>
      <c r="AD108" s="25">
        <v>6.6000000000000005</v>
      </c>
      <c r="AE108" s="25">
        <v>23.1</v>
      </c>
      <c r="AF108" s="25">
        <v>13.200000000000001</v>
      </c>
      <c r="AG108" s="25">
        <v>9.9</v>
      </c>
      <c r="AH108" s="25">
        <v>26.400000000000002</v>
      </c>
      <c r="AI108" s="25">
        <v>0</v>
      </c>
      <c r="AJ108" s="25">
        <v>25.3</v>
      </c>
      <c r="AK108" s="25">
        <v>0</v>
      </c>
      <c r="AL108" s="25">
        <v>17.600000000000001</v>
      </c>
      <c r="AM108" s="25">
        <v>30.800000000000004</v>
      </c>
      <c r="AN108" s="25">
        <v>0</v>
      </c>
      <c r="AO108" s="25">
        <v>0</v>
      </c>
      <c r="AP108" s="25">
        <v>26.400000000000002</v>
      </c>
      <c r="AQ108" s="25">
        <v>26.400000000000002</v>
      </c>
      <c r="AR108" s="25">
        <v>0</v>
      </c>
      <c r="AS108" s="25">
        <v>0</v>
      </c>
      <c r="AT108" s="25">
        <v>0</v>
      </c>
      <c r="AU108" s="25">
        <v>24.200000000000003</v>
      </c>
      <c r="AV108" s="25">
        <v>46.2</v>
      </c>
      <c r="AW108" s="25">
        <v>8.8000000000000007</v>
      </c>
      <c r="AX108" s="25">
        <v>0</v>
      </c>
      <c r="AY108" s="25">
        <v>0</v>
      </c>
      <c r="AZ108" s="25">
        <v>0</v>
      </c>
      <c r="BA108" s="25">
        <v>34.1</v>
      </c>
      <c r="BB108" s="25">
        <v>0</v>
      </c>
      <c r="BC108" s="25">
        <v>0</v>
      </c>
      <c r="BD108" s="25">
        <v>0</v>
      </c>
      <c r="BE108" s="25">
        <v>8.8000000000000007</v>
      </c>
      <c r="BF108" s="25">
        <v>22</v>
      </c>
      <c r="BG108" s="25">
        <v>9.9</v>
      </c>
      <c r="BH108" s="25">
        <v>2.2000000000000002</v>
      </c>
      <c r="BI108" s="25">
        <v>2.2000000000000002</v>
      </c>
      <c r="BJ108" s="25">
        <v>0</v>
      </c>
      <c r="BK108" s="25">
        <v>34.1</v>
      </c>
      <c r="BL108" s="25">
        <v>0</v>
      </c>
      <c r="BM108" s="25">
        <v>17.600000000000001</v>
      </c>
      <c r="BN108" s="25">
        <v>5.5</v>
      </c>
    </row>
    <row r="109" spans="1:66" x14ac:dyDescent="0.25">
      <c r="A109" s="6">
        <v>45021</v>
      </c>
      <c r="B109" t="s">
        <v>10</v>
      </c>
      <c r="C109">
        <v>5</v>
      </c>
      <c r="D109">
        <f t="shared" si="9"/>
        <v>463.10000000000014</v>
      </c>
      <c r="E109">
        <f t="shared" si="14"/>
        <v>198</v>
      </c>
      <c r="F109">
        <f t="shared" si="15"/>
        <v>113.30000000000001</v>
      </c>
      <c r="G109">
        <f t="shared" si="16"/>
        <v>60.5</v>
      </c>
      <c r="H109">
        <f t="shared" si="17"/>
        <v>91.300000000000139</v>
      </c>
      <c r="I109">
        <v>0</v>
      </c>
      <c r="J109" s="22">
        <v>0.46200000000000002</v>
      </c>
      <c r="K109" s="22">
        <v>1.0450000000000002</v>
      </c>
      <c r="L109" s="22">
        <v>0.80300000000000005</v>
      </c>
      <c r="M109" s="22">
        <v>0.52800000000000002</v>
      </c>
      <c r="N109" s="22">
        <v>1.0780000000000001</v>
      </c>
      <c r="O109" s="24">
        <v>0.7370000000000001</v>
      </c>
      <c r="P109" s="24">
        <v>0.6160000000000001</v>
      </c>
      <c r="Q109" s="24">
        <v>0.88000000000000012</v>
      </c>
      <c r="R109" s="24">
        <v>0.62700000000000011</v>
      </c>
      <c r="S109" s="24">
        <v>0.74800000000000011</v>
      </c>
      <c r="T109" s="24">
        <v>0.71500000000000008</v>
      </c>
      <c r="U109" s="24">
        <v>0.94600000000000006</v>
      </c>
      <c r="V109" s="24">
        <v>0.94600000000000006</v>
      </c>
      <c r="W109" s="24">
        <v>1.0340000000000003</v>
      </c>
      <c r="X109" s="24">
        <v>0.27500000000000002</v>
      </c>
      <c r="Y109" s="24">
        <v>1.0780000000000001</v>
      </c>
      <c r="Z109" s="24">
        <v>1.0669999999999999</v>
      </c>
      <c r="AA109" s="25">
        <v>0</v>
      </c>
      <c r="AB109" s="25">
        <v>42.900000000000006</v>
      </c>
      <c r="AC109" s="25">
        <v>2.2000000000000002</v>
      </c>
      <c r="AD109" s="25">
        <v>0</v>
      </c>
      <c r="AE109" s="25">
        <v>0</v>
      </c>
      <c r="AF109" s="25">
        <v>57.2</v>
      </c>
      <c r="AG109" s="25">
        <v>0</v>
      </c>
      <c r="AH109" s="25">
        <v>0</v>
      </c>
      <c r="AI109" s="25">
        <v>7.7000000000000011</v>
      </c>
      <c r="AJ109" s="25">
        <v>3.3000000000000003</v>
      </c>
      <c r="AK109" s="25">
        <v>0</v>
      </c>
      <c r="AL109" s="25">
        <v>12.100000000000126</v>
      </c>
      <c r="AM109" s="25">
        <v>9.9</v>
      </c>
      <c r="AN109" s="25">
        <v>0</v>
      </c>
      <c r="AO109" s="25">
        <v>6.6000000000000005</v>
      </c>
      <c r="AP109" s="25">
        <v>9.9</v>
      </c>
      <c r="AQ109" s="25">
        <v>1.1000000000000001</v>
      </c>
      <c r="AR109" s="25">
        <v>6.6000000000000005</v>
      </c>
      <c r="AS109" s="25">
        <v>13.200000000000001</v>
      </c>
      <c r="AT109" s="25">
        <v>31.900000000000002</v>
      </c>
      <c r="AU109" s="25">
        <v>4.4000000000000004</v>
      </c>
      <c r="AV109" s="25">
        <v>8.8000000000000007</v>
      </c>
      <c r="AW109" s="25">
        <v>20.900000000000002</v>
      </c>
      <c r="AX109" s="25">
        <v>11</v>
      </c>
      <c r="AY109" s="25">
        <v>3.3000000000000003</v>
      </c>
      <c r="AZ109" s="25">
        <v>0</v>
      </c>
      <c r="BA109" s="25">
        <v>0</v>
      </c>
      <c r="BB109" s="25">
        <v>0</v>
      </c>
      <c r="BC109" s="25">
        <v>0</v>
      </c>
      <c r="BD109" s="25">
        <v>12.100000000000001</v>
      </c>
      <c r="BE109" s="25">
        <v>9.9</v>
      </c>
      <c r="BF109" s="25">
        <v>0</v>
      </c>
      <c r="BG109" s="25">
        <v>37.400000000000006</v>
      </c>
      <c r="BH109" s="25">
        <v>3.3000000000000003</v>
      </c>
      <c r="BI109" s="25">
        <v>31.900000000000002</v>
      </c>
      <c r="BJ109" s="25">
        <v>13.200000000000001</v>
      </c>
      <c r="BK109" s="25">
        <v>23.1</v>
      </c>
      <c r="BL109" s="25">
        <v>35.200000000000003</v>
      </c>
      <c r="BM109" s="25">
        <v>3.3000000000000003</v>
      </c>
      <c r="BN109" s="25">
        <v>40.700000000000003</v>
      </c>
    </row>
    <row r="110" spans="1:66" x14ac:dyDescent="0.25">
      <c r="A110" s="6">
        <v>45022</v>
      </c>
      <c r="B110" t="s">
        <v>10</v>
      </c>
      <c r="C110">
        <v>6</v>
      </c>
      <c r="D110">
        <f t="shared" si="9"/>
        <v>525.80000000000007</v>
      </c>
      <c r="E110">
        <f t="shared" si="14"/>
        <v>92.4</v>
      </c>
      <c r="F110">
        <f t="shared" si="15"/>
        <v>105.6</v>
      </c>
      <c r="G110">
        <f t="shared" si="16"/>
        <v>205.70000000000002</v>
      </c>
      <c r="H110">
        <f t="shared" si="17"/>
        <v>122.10000000000002</v>
      </c>
      <c r="I110">
        <v>0</v>
      </c>
      <c r="J110" s="22">
        <v>0.59400000000000008</v>
      </c>
      <c r="K110" s="22">
        <v>0.68200000000000005</v>
      </c>
      <c r="L110" s="22">
        <v>0.81400000000000006</v>
      </c>
      <c r="M110" s="22">
        <v>1.056</v>
      </c>
      <c r="N110" s="22">
        <v>0.67100000000000004</v>
      </c>
      <c r="O110" s="24">
        <v>0.93500000000000005</v>
      </c>
      <c r="P110" s="24">
        <v>1.0340000000000003</v>
      </c>
      <c r="Q110" s="24">
        <v>0.8580000000000001</v>
      </c>
      <c r="R110" s="24">
        <v>0.44000000000000006</v>
      </c>
      <c r="S110" s="24">
        <v>0.82500000000000007</v>
      </c>
      <c r="T110" s="24">
        <v>0.93500000000000005</v>
      </c>
      <c r="U110" s="24">
        <v>0.93500000000000005</v>
      </c>
      <c r="V110" s="24">
        <v>0.9900000000000001</v>
      </c>
      <c r="W110" s="24">
        <v>0.48400000000000004</v>
      </c>
      <c r="X110" s="24">
        <v>0.77000000000000013</v>
      </c>
      <c r="Y110" s="24">
        <v>0.6160000000000001</v>
      </c>
      <c r="Z110" s="24">
        <v>0.51700000000000013</v>
      </c>
      <c r="AA110" s="25">
        <v>0</v>
      </c>
      <c r="AB110" s="25">
        <v>19.8</v>
      </c>
      <c r="AC110" s="25">
        <v>33</v>
      </c>
      <c r="AD110" s="25">
        <v>38.5</v>
      </c>
      <c r="AE110" s="25">
        <v>0</v>
      </c>
      <c r="AF110" s="25">
        <v>2.2000000000000002</v>
      </c>
      <c r="AG110" s="25">
        <v>0</v>
      </c>
      <c r="AH110" s="25">
        <v>0</v>
      </c>
      <c r="AI110" s="25">
        <v>12.100000000000001</v>
      </c>
      <c r="AJ110" s="25">
        <v>0</v>
      </c>
      <c r="AK110" s="25">
        <v>11</v>
      </c>
      <c r="AL110" s="25">
        <v>27.500000000000004</v>
      </c>
      <c r="AM110" s="25">
        <v>27.500000000000004</v>
      </c>
      <c r="AN110" s="25">
        <v>16.5</v>
      </c>
      <c r="AO110" s="25">
        <v>7.7000000000000011</v>
      </c>
      <c r="AP110" s="25">
        <v>28.6</v>
      </c>
      <c r="AQ110" s="25">
        <v>0</v>
      </c>
      <c r="AR110" s="25">
        <v>4.4000000000000004</v>
      </c>
      <c r="AS110" s="25">
        <v>0</v>
      </c>
      <c r="AT110" s="25">
        <v>9.9</v>
      </c>
      <c r="AU110" s="25">
        <v>12.100000000000001</v>
      </c>
      <c r="AV110" s="25">
        <v>9.9</v>
      </c>
      <c r="AW110" s="25">
        <v>1.1000000000000001</v>
      </c>
      <c r="AX110" s="25">
        <v>60.500000000000007</v>
      </c>
      <c r="AY110" s="25">
        <v>29.700000000000003</v>
      </c>
      <c r="AZ110" s="25">
        <v>37.400000000000006</v>
      </c>
      <c r="BA110" s="25">
        <v>1.1000000000000001</v>
      </c>
      <c r="BB110" s="25">
        <v>0</v>
      </c>
      <c r="BC110" s="25">
        <v>36.300000000000004</v>
      </c>
      <c r="BD110" s="25">
        <v>17.600000000000001</v>
      </c>
      <c r="BE110" s="25">
        <v>6.6000000000000005</v>
      </c>
      <c r="BF110" s="25">
        <v>0</v>
      </c>
      <c r="BG110" s="25">
        <v>20.900000000000002</v>
      </c>
      <c r="BH110" s="25">
        <v>0</v>
      </c>
      <c r="BI110" s="25">
        <v>15.400000000000002</v>
      </c>
      <c r="BJ110" s="25">
        <v>27.500000000000004</v>
      </c>
      <c r="BK110" s="25">
        <v>0</v>
      </c>
      <c r="BL110" s="25">
        <v>22</v>
      </c>
      <c r="BM110" s="25">
        <v>0</v>
      </c>
      <c r="BN110" s="25">
        <v>0</v>
      </c>
    </row>
    <row r="111" spans="1:66" x14ac:dyDescent="0.25">
      <c r="A111" s="6">
        <v>45023</v>
      </c>
      <c r="B111" t="s">
        <v>10</v>
      </c>
      <c r="C111">
        <v>7</v>
      </c>
      <c r="D111">
        <f t="shared" si="9"/>
        <v>588.50000000000011</v>
      </c>
      <c r="E111">
        <f t="shared" si="14"/>
        <v>150.69999999999999</v>
      </c>
      <c r="F111">
        <f t="shared" si="15"/>
        <v>84.700000000000017</v>
      </c>
      <c r="G111">
        <f t="shared" si="16"/>
        <v>139.70000000000002</v>
      </c>
      <c r="H111">
        <f t="shared" si="17"/>
        <v>213.40000000000009</v>
      </c>
      <c r="I111">
        <v>1</v>
      </c>
      <c r="J111" s="22">
        <v>0.64900000000000002</v>
      </c>
      <c r="K111" s="22">
        <v>0.7370000000000001</v>
      </c>
      <c r="L111" s="22">
        <v>1.089</v>
      </c>
      <c r="M111" s="22">
        <v>0.44000000000000006</v>
      </c>
      <c r="N111" s="22">
        <v>0.9900000000000001</v>
      </c>
      <c r="O111" s="24">
        <v>0.60500000000000009</v>
      </c>
      <c r="P111" s="24">
        <v>0.50600000000000012</v>
      </c>
      <c r="Q111" s="24">
        <v>0.86900000000000011</v>
      </c>
      <c r="R111" s="24">
        <v>1.0340000000000003</v>
      </c>
      <c r="S111" s="24">
        <v>0.67100000000000004</v>
      </c>
      <c r="T111" s="24">
        <v>0.78100000000000003</v>
      </c>
      <c r="U111" s="24">
        <v>0.9900000000000001</v>
      </c>
      <c r="V111" s="24">
        <v>0.75900000000000012</v>
      </c>
      <c r="W111" s="24">
        <v>0.38500000000000006</v>
      </c>
      <c r="X111" s="24">
        <v>1.0780000000000001</v>
      </c>
      <c r="Y111" s="24">
        <v>0.34100000000000003</v>
      </c>
      <c r="Z111" s="24">
        <v>0.95700000000000007</v>
      </c>
      <c r="AA111" s="25">
        <v>8.8000000000000007</v>
      </c>
      <c r="AB111" s="25">
        <v>6.6000000000000005</v>
      </c>
      <c r="AC111" s="25">
        <v>24.200000000000003</v>
      </c>
      <c r="AD111" s="25">
        <v>13.200000000000001</v>
      </c>
      <c r="AE111" s="25">
        <v>6.6000000000000005</v>
      </c>
      <c r="AF111" s="25">
        <v>0</v>
      </c>
      <c r="AG111" s="25">
        <v>2.2000000000000002</v>
      </c>
      <c r="AH111" s="25">
        <v>20.900000000000002</v>
      </c>
      <c r="AI111" s="25">
        <v>0</v>
      </c>
      <c r="AJ111" s="25">
        <v>2.2000000000000002</v>
      </c>
      <c r="AK111" s="25">
        <v>33</v>
      </c>
      <c r="AL111" s="25">
        <v>31.900000000000002</v>
      </c>
      <c r="AM111" s="25">
        <v>0</v>
      </c>
      <c r="AN111" s="25">
        <v>44</v>
      </c>
      <c r="AO111" s="25">
        <v>17.600000000000001</v>
      </c>
      <c r="AP111" s="25">
        <v>0</v>
      </c>
      <c r="AQ111" s="25">
        <v>41.800000000000004</v>
      </c>
      <c r="AR111" s="25">
        <v>46.2</v>
      </c>
      <c r="AS111" s="25">
        <v>8.8000000000000007</v>
      </c>
      <c r="AT111" s="25">
        <v>23.100000000000065</v>
      </c>
      <c r="AU111" s="25">
        <v>4.4000000000000004</v>
      </c>
      <c r="AV111" s="25">
        <v>49.500000000000007</v>
      </c>
      <c r="AW111" s="25">
        <v>23.1</v>
      </c>
      <c r="AX111" s="25">
        <v>14.3</v>
      </c>
      <c r="AY111" s="25">
        <v>0</v>
      </c>
      <c r="AZ111" s="25">
        <v>34.1</v>
      </c>
      <c r="BA111" s="25">
        <v>14.3</v>
      </c>
      <c r="BB111" s="25">
        <v>0</v>
      </c>
      <c r="BC111" s="25">
        <v>0</v>
      </c>
      <c r="BD111" s="25">
        <v>0</v>
      </c>
      <c r="BE111" s="25">
        <v>17.600000000000001</v>
      </c>
      <c r="BF111" s="25">
        <v>24.200000000000003</v>
      </c>
      <c r="BG111" s="25">
        <v>0</v>
      </c>
      <c r="BH111" s="25">
        <v>17.600000000000001</v>
      </c>
      <c r="BI111" s="25">
        <v>0</v>
      </c>
      <c r="BJ111" s="25">
        <v>33</v>
      </c>
      <c r="BK111" s="25">
        <v>17.600000000000001</v>
      </c>
      <c r="BL111" s="25">
        <v>12.100000000000001</v>
      </c>
      <c r="BM111" s="25">
        <v>0</v>
      </c>
      <c r="BN111" s="25">
        <v>28.6</v>
      </c>
    </row>
    <row r="112" spans="1:66" x14ac:dyDescent="0.25">
      <c r="A112" s="6">
        <v>45024</v>
      </c>
      <c r="B112" t="s">
        <v>10</v>
      </c>
      <c r="C112">
        <v>8</v>
      </c>
      <c r="D112">
        <f t="shared" si="9"/>
        <v>690.80000000000007</v>
      </c>
      <c r="E112">
        <f t="shared" si="14"/>
        <v>210.1</v>
      </c>
      <c r="F112">
        <f t="shared" si="15"/>
        <v>201.30000000000004</v>
      </c>
      <c r="G112">
        <f t="shared" si="16"/>
        <v>135.30000000000001</v>
      </c>
      <c r="H112">
        <f t="shared" si="17"/>
        <v>144.10000000000002</v>
      </c>
      <c r="I112">
        <v>1</v>
      </c>
      <c r="J112" s="22">
        <v>0.91300000000000014</v>
      </c>
      <c r="K112" s="22">
        <v>0.9900000000000001</v>
      </c>
      <c r="L112" s="22">
        <v>0.81400000000000006</v>
      </c>
      <c r="M112" s="22">
        <v>1.0120000000000002</v>
      </c>
      <c r="N112" s="22">
        <v>0.37400000000000005</v>
      </c>
      <c r="O112" s="24">
        <v>1.0780000000000001</v>
      </c>
      <c r="P112" s="24">
        <v>0.6160000000000001</v>
      </c>
      <c r="Q112" s="24">
        <v>0.71500000000000008</v>
      </c>
      <c r="R112" s="24">
        <v>0.66</v>
      </c>
      <c r="S112" s="24">
        <v>0.67100000000000004</v>
      </c>
      <c r="T112" s="24">
        <v>0.72600000000000009</v>
      </c>
      <c r="U112" s="24">
        <v>0.9900000000000001</v>
      </c>
      <c r="V112" s="24">
        <v>0.64900000000000002</v>
      </c>
      <c r="W112" s="24">
        <v>0.80300000000000005</v>
      </c>
      <c r="X112" s="24">
        <v>1.0120000000000002</v>
      </c>
      <c r="Y112" s="24">
        <v>0.66</v>
      </c>
      <c r="Z112" s="24">
        <v>1.0120000000000002</v>
      </c>
      <c r="AA112" s="25">
        <v>3.3000000000000003</v>
      </c>
      <c r="AB112" s="25">
        <v>19.8</v>
      </c>
      <c r="AC112" s="25">
        <v>0</v>
      </c>
      <c r="AD112" s="25">
        <v>36.300000000000004</v>
      </c>
      <c r="AE112" s="25">
        <v>61.600000000000009</v>
      </c>
      <c r="AF112" s="25">
        <v>0</v>
      </c>
      <c r="AG112" s="25">
        <v>35.200000000000003</v>
      </c>
      <c r="AH112" s="25">
        <v>14.3</v>
      </c>
      <c r="AI112" s="25">
        <v>30.800000000000004</v>
      </c>
      <c r="AJ112" s="25">
        <v>0</v>
      </c>
      <c r="AK112" s="25">
        <v>0</v>
      </c>
      <c r="AL112" s="25">
        <v>0</v>
      </c>
      <c r="AM112" s="25">
        <v>19.8</v>
      </c>
      <c r="AN112" s="25">
        <v>0</v>
      </c>
      <c r="AO112" s="25">
        <v>0</v>
      </c>
      <c r="AP112" s="25">
        <v>52.800000000000004</v>
      </c>
      <c r="AQ112" s="25">
        <v>1.1000000000000001</v>
      </c>
      <c r="AR112" s="25">
        <v>9.9</v>
      </c>
      <c r="AS112" s="25">
        <v>55.000000000000007</v>
      </c>
      <c r="AT112" s="25">
        <v>5.5</v>
      </c>
      <c r="AU112" s="25">
        <v>0</v>
      </c>
      <c r="AV112" s="25">
        <v>14.3</v>
      </c>
      <c r="AW112" s="25">
        <v>0</v>
      </c>
      <c r="AX112" s="25">
        <v>1.1000000000000001</v>
      </c>
      <c r="AY112" s="25">
        <v>7.7000000000000011</v>
      </c>
      <c r="AZ112" s="25">
        <v>40.700000000000003</v>
      </c>
      <c r="BA112" s="25">
        <v>0</v>
      </c>
      <c r="BB112" s="25">
        <v>0</v>
      </c>
      <c r="BC112" s="25">
        <v>31.900000000000002</v>
      </c>
      <c r="BD112" s="25">
        <v>39.6</v>
      </c>
      <c r="BE112" s="25">
        <v>33</v>
      </c>
      <c r="BF112" s="25">
        <v>0</v>
      </c>
      <c r="BG112" s="25">
        <v>57.2</v>
      </c>
      <c r="BH112" s="25">
        <v>38.5</v>
      </c>
      <c r="BI112" s="25">
        <v>0</v>
      </c>
      <c r="BJ112" s="25">
        <v>0</v>
      </c>
      <c r="BK112" s="25">
        <v>0</v>
      </c>
      <c r="BL112" s="25">
        <v>44</v>
      </c>
      <c r="BM112" s="25">
        <v>36.300000000000004</v>
      </c>
      <c r="BN112" s="25">
        <v>1.1000000000000001</v>
      </c>
    </row>
    <row r="113" spans="1:66" x14ac:dyDescent="0.25">
      <c r="A113" s="6">
        <v>45025</v>
      </c>
      <c r="B113" t="s">
        <v>10</v>
      </c>
      <c r="C113">
        <v>9</v>
      </c>
      <c r="D113">
        <f t="shared" si="9"/>
        <v>486.20000000000005</v>
      </c>
      <c r="E113">
        <f t="shared" si="14"/>
        <v>132</v>
      </c>
      <c r="F113">
        <f t="shared" si="15"/>
        <v>122.10000000000002</v>
      </c>
      <c r="G113">
        <f t="shared" si="16"/>
        <v>89.100000000000009</v>
      </c>
      <c r="H113">
        <f t="shared" si="17"/>
        <v>143</v>
      </c>
      <c r="I113">
        <v>0</v>
      </c>
      <c r="J113" s="22">
        <v>0.30800000000000005</v>
      </c>
      <c r="K113" s="22">
        <v>0.86900000000000011</v>
      </c>
      <c r="L113" s="22">
        <v>0.88000000000000012</v>
      </c>
      <c r="M113" s="22">
        <v>0.9900000000000001</v>
      </c>
      <c r="N113" s="22">
        <v>0.84700000000000009</v>
      </c>
      <c r="O113" s="24">
        <v>0.75900000000000012</v>
      </c>
      <c r="P113" s="24">
        <v>0.24200000000000002</v>
      </c>
      <c r="Q113" s="24">
        <v>0.17600000000000002</v>
      </c>
      <c r="R113" s="24">
        <v>0.68200000000000005</v>
      </c>
      <c r="S113" s="24">
        <v>0.60500000000000009</v>
      </c>
      <c r="T113" s="24">
        <v>0.69300000000000006</v>
      </c>
      <c r="U113" s="24">
        <v>1.0780000000000001</v>
      </c>
      <c r="V113" s="24">
        <v>1.0450000000000002</v>
      </c>
      <c r="W113" s="24">
        <v>0.39600000000000002</v>
      </c>
      <c r="X113" s="24">
        <v>0.62700000000000011</v>
      </c>
      <c r="Y113" s="24">
        <v>0.95700000000000007</v>
      </c>
      <c r="Z113" s="24">
        <v>0.81400000000000006</v>
      </c>
      <c r="AA113" s="25">
        <v>0</v>
      </c>
      <c r="AB113" s="25">
        <v>16.5</v>
      </c>
      <c r="AC113" s="25">
        <v>2.2000000000000002</v>
      </c>
      <c r="AD113" s="25">
        <v>4.4000000000000004</v>
      </c>
      <c r="AE113" s="25">
        <v>13.200000000000001</v>
      </c>
      <c r="AF113" s="25">
        <v>1.1000000000000001</v>
      </c>
      <c r="AG113" s="25">
        <v>5.5</v>
      </c>
      <c r="AH113" s="25">
        <v>33</v>
      </c>
      <c r="AI113" s="25">
        <v>15.400000000000002</v>
      </c>
      <c r="AJ113" s="25">
        <v>30.800000000000004</v>
      </c>
      <c r="AK113" s="25">
        <v>5.5</v>
      </c>
      <c r="AL113" s="25">
        <v>8.8000000000000007</v>
      </c>
      <c r="AM113" s="25">
        <v>25.3</v>
      </c>
      <c r="AN113" s="25">
        <v>0</v>
      </c>
      <c r="AO113" s="25">
        <v>19.8</v>
      </c>
      <c r="AP113" s="25">
        <v>6.6000000000000005</v>
      </c>
      <c r="AQ113" s="25">
        <v>13.200000000000001</v>
      </c>
      <c r="AR113" s="25">
        <v>8.8000000000000007</v>
      </c>
      <c r="AS113" s="25">
        <v>56.1</v>
      </c>
      <c r="AT113" s="25">
        <v>4.4000000000000004</v>
      </c>
      <c r="AU113" s="25">
        <v>0</v>
      </c>
      <c r="AV113" s="25">
        <v>12.100000000000001</v>
      </c>
      <c r="AW113" s="25">
        <v>0</v>
      </c>
      <c r="AX113" s="25">
        <v>0</v>
      </c>
      <c r="AY113" s="25">
        <v>14.3</v>
      </c>
      <c r="AZ113" s="25">
        <v>0</v>
      </c>
      <c r="BA113" s="25">
        <v>12.100000000000001</v>
      </c>
      <c r="BB113" s="25">
        <v>26.400000000000002</v>
      </c>
      <c r="BC113" s="25">
        <v>24.200000000000003</v>
      </c>
      <c r="BD113" s="25">
        <v>0</v>
      </c>
      <c r="BE113" s="25">
        <v>36.300000000000004</v>
      </c>
      <c r="BF113" s="25">
        <v>20.900000000000002</v>
      </c>
      <c r="BG113" s="25">
        <v>0</v>
      </c>
      <c r="BH113" s="25">
        <v>6.6000000000000005</v>
      </c>
      <c r="BI113" s="25">
        <v>22</v>
      </c>
      <c r="BJ113" s="25">
        <v>0</v>
      </c>
      <c r="BK113" s="25">
        <v>16.5</v>
      </c>
      <c r="BL113" s="25">
        <v>18.700000000000003</v>
      </c>
      <c r="BM113" s="25">
        <v>0</v>
      </c>
      <c r="BN113" s="25">
        <v>11</v>
      </c>
    </row>
    <row r="114" spans="1:66" x14ac:dyDescent="0.25">
      <c r="A114" s="6">
        <v>45026</v>
      </c>
      <c r="B114" t="s">
        <v>10</v>
      </c>
      <c r="C114">
        <v>10</v>
      </c>
      <c r="D114">
        <f t="shared" si="9"/>
        <v>606.1</v>
      </c>
      <c r="E114">
        <f t="shared" si="14"/>
        <v>205.70000000000005</v>
      </c>
      <c r="F114">
        <f t="shared" si="15"/>
        <v>75.900000000000006</v>
      </c>
      <c r="G114">
        <f t="shared" si="16"/>
        <v>187</v>
      </c>
      <c r="H114">
        <f t="shared" si="17"/>
        <v>137.5</v>
      </c>
      <c r="I114">
        <v>1</v>
      </c>
      <c r="J114" s="22">
        <v>0.22000000000000003</v>
      </c>
      <c r="K114" s="22">
        <v>0.70400000000000007</v>
      </c>
      <c r="L114" s="22">
        <v>0.9900000000000001</v>
      </c>
      <c r="M114" s="22">
        <v>0.74800000000000011</v>
      </c>
      <c r="N114" s="22">
        <v>0.51700000000000013</v>
      </c>
      <c r="O114" s="24">
        <v>0.55000000000000004</v>
      </c>
      <c r="P114" s="24">
        <v>0.84700000000000009</v>
      </c>
      <c r="Q114" s="24">
        <v>0.78100000000000003</v>
      </c>
      <c r="R114" s="24">
        <v>0.74800000000000011</v>
      </c>
      <c r="S114" s="24">
        <v>0.95700000000000007</v>
      </c>
      <c r="T114" s="24">
        <v>0.63800000000000001</v>
      </c>
      <c r="U114" s="24">
        <v>1.0450000000000002</v>
      </c>
      <c r="V114" s="24">
        <v>0.91300000000000014</v>
      </c>
      <c r="W114" s="24">
        <v>1.0120000000000002</v>
      </c>
      <c r="X114" s="24">
        <v>1.0010000000000001</v>
      </c>
      <c r="Y114" s="24">
        <v>0.55000000000000004</v>
      </c>
      <c r="Z114" s="24">
        <v>0.7370000000000001</v>
      </c>
      <c r="AA114" s="25">
        <v>13.200000000000001</v>
      </c>
      <c r="AB114" s="25">
        <v>9.9</v>
      </c>
      <c r="AC114" s="25">
        <v>6.6000000000000005</v>
      </c>
      <c r="AD114" s="25">
        <v>0</v>
      </c>
      <c r="AE114" s="25">
        <v>0</v>
      </c>
      <c r="AF114" s="25">
        <v>18.700000000000003</v>
      </c>
      <c r="AG114" s="25">
        <v>0</v>
      </c>
      <c r="AH114" s="25">
        <v>0</v>
      </c>
      <c r="AI114" s="25">
        <v>18.700000000000003</v>
      </c>
      <c r="AJ114" s="25">
        <v>8.8000000000000007</v>
      </c>
      <c r="AK114" s="25">
        <v>2.2000000000000002</v>
      </c>
      <c r="AL114" s="25">
        <v>8.8000000000000007</v>
      </c>
      <c r="AM114" s="25">
        <v>28.6</v>
      </c>
      <c r="AN114" s="25">
        <v>25.3</v>
      </c>
      <c r="AO114" s="25">
        <v>16.5</v>
      </c>
      <c r="AP114" s="25">
        <v>39.6</v>
      </c>
      <c r="AQ114" s="25">
        <v>0</v>
      </c>
      <c r="AR114" s="25">
        <v>0</v>
      </c>
      <c r="AS114" s="25">
        <v>18.700000000000003</v>
      </c>
      <c r="AT114" s="25">
        <v>0</v>
      </c>
      <c r="AU114" s="25">
        <v>1.1000000000000001</v>
      </c>
      <c r="AV114" s="25">
        <v>44</v>
      </c>
      <c r="AW114" s="25">
        <v>28.6</v>
      </c>
      <c r="AX114" s="25">
        <v>12.100000000000001</v>
      </c>
      <c r="AY114" s="25">
        <v>16.5</v>
      </c>
      <c r="AZ114" s="25">
        <v>42.900000000000006</v>
      </c>
      <c r="BA114" s="25">
        <v>17.600000000000001</v>
      </c>
      <c r="BB114" s="25">
        <v>24.200000000000003</v>
      </c>
      <c r="BC114" s="25">
        <v>0</v>
      </c>
      <c r="BD114" s="25">
        <v>0</v>
      </c>
      <c r="BE114" s="25">
        <v>0</v>
      </c>
      <c r="BF114" s="25">
        <v>34.1</v>
      </c>
      <c r="BG114" s="25">
        <v>40.700000000000003</v>
      </c>
      <c r="BH114" s="25">
        <v>11</v>
      </c>
      <c r="BI114" s="25">
        <v>0</v>
      </c>
      <c r="BJ114" s="25">
        <v>8.8000000000000007</v>
      </c>
      <c r="BK114" s="25">
        <v>34.1</v>
      </c>
      <c r="BL114" s="25">
        <v>0</v>
      </c>
      <c r="BM114" s="25">
        <v>46.2</v>
      </c>
      <c r="BN114" s="25">
        <v>30.800000000000004</v>
      </c>
    </row>
    <row r="115" spans="1:66" x14ac:dyDescent="0.25">
      <c r="A115" s="6">
        <v>45027</v>
      </c>
      <c r="B115" t="s">
        <v>10</v>
      </c>
      <c r="C115">
        <v>11</v>
      </c>
      <c r="D115">
        <f t="shared" si="9"/>
        <v>513.70000000000005</v>
      </c>
      <c r="E115">
        <f t="shared" si="14"/>
        <v>154.00000000000014</v>
      </c>
      <c r="F115">
        <f t="shared" si="15"/>
        <v>187</v>
      </c>
      <c r="G115">
        <f t="shared" si="16"/>
        <v>97.9</v>
      </c>
      <c r="H115">
        <f t="shared" si="17"/>
        <v>74.800000000000011</v>
      </c>
      <c r="I115">
        <v>0</v>
      </c>
      <c r="J115" s="22">
        <v>0.38500000000000006</v>
      </c>
      <c r="K115" s="22">
        <v>0.7370000000000001</v>
      </c>
      <c r="L115" s="22">
        <v>0.79200000000000004</v>
      </c>
      <c r="M115" s="22">
        <v>0.92400000000000004</v>
      </c>
      <c r="N115" s="22">
        <v>0.66</v>
      </c>
      <c r="O115" s="24">
        <v>1.0120000000000002</v>
      </c>
      <c r="P115" s="24">
        <v>0.71500000000000008</v>
      </c>
      <c r="Q115" s="24">
        <v>0.75900000000000012</v>
      </c>
      <c r="R115" s="24">
        <v>0.67100000000000004</v>
      </c>
      <c r="S115" s="24">
        <v>0.84700000000000009</v>
      </c>
      <c r="T115" s="24">
        <v>0.74800000000000011</v>
      </c>
      <c r="U115" s="24">
        <v>0.63800000000000001</v>
      </c>
      <c r="V115" s="24">
        <v>0.55000000000000004</v>
      </c>
      <c r="W115" s="24">
        <v>1.089</v>
      </c>
      <c r="X115" s="24">
        <v>0.89100000000000013</v>
      </c>
      <c r="Y115" s="24">
        <v>1.0780000000000001</v>
      </c>
      <c r="Z115" s="24">
        <v>0.97900000000000009</v>
      </c>
      <c r="AA115" s="25">
        <v>8.8000000000000007</v>
      </c>
      <c r="AB115" s="25">
        <v>40.700000000000003</v>
      </c>
      <c r="AC115" s="25">
        <v>19.8</v>
      </c>
      <c r="AD115" s="25">
        <v>0</v>
      </c>
      <c r="AE115" s="25">
        <v>6.6000000000000005</v>
      </c>
      <c r="AF115" s="25">
        <v>18.700000000000003</v>
      </c>
      <c r="AG115" s="25">
        <v>60.500000000000007</v>
      </c>
      <c r="AH115" s="25">
        <v>1.1000000000000001</v>
      </c>
      <c r="AI115" s="25">
        <v>0</v>
      </c>
      <c r="AJ115" s="25">
        <v>30.800000000000004</v>
      </c>
      <c r="AK115" s="25">
        <v>3.3000000000000003</v>
      </c>
      <c r="AL115" s="25">
        <v>5.5</v>
      </c>
      <c r="AM115" s="25">
        <v>9.9</v>
      </c>
      <c r="AN115" s="25">
        <v>0</v>
      </c>
      <c r="AO115" s="25">
        <v>1.1000000000000001</v>
      </c>
      <c r="AP115" s="25">
        <v>7.7000000000000011</v>
      </c>
      <c r="AQ115" s="25">
        <v>0</v>
      </c>
      <c r="AR115" s="25">
        <v>6.6000000000000005</v>
      </c>
      <c r="AS115" s="25">
        <v>26.400000000000002</v>
      </c>
      <c r="AT115" s="25">
        <v>17.600000000000001</v>
      </c>
      <c r="AU115" s="25">
        <v>13.200000000000001</v>
      </c>
      <c r="AV115" s="25">
        <v>3.3000000000000003</v>
      </c>
      <c r="AW115" s="25">
        <v>2.2000000000000002</v>
      </c>
      <c r="AX115" s="25">
        <v>7.7000000000000011</v>
      </c>
      <c r="AY115" s="25">
        <v>7.7000000000000011</v>
      </c>
      <c r="AZ115" s="25">
        <v>9.9</v>
      </c>
      <c r="BA115" s="25">
        <v>27.500000000000004</v>
      </c>
      <c r="BB115" s="25">
        <v>0</v>
      </c>
      <c r="BC115" s="25">
        <v>26.400000000000002</v>
      </c>
      <c r="BD115" s="25">
        <v>0</v>
      </c>
      <c r="BE115" s="25">
        <v>15.400000000000002</v>
      </c>
      <c r="BF115" s="25">
        <v>1.1000000000001251</v>
      </c>
      <c r="BG115" s="25">
        <v>56.1</v>
      </c>
      <c r="BH115" s="25">
        <v>35.200000000000003</v>
      </c>
      <c r="BI115" s="25">
        <v>5.5</v>
      </c>
      <c r="BJ115" s="25">
        <v>3.3000000000000003</v>
      </c>
      <c r="BK115" s="25">
        <v>5.5</v>
      </c>
      <c r="BL115" s="25">
        <v>4.4000000000000004</v>
      </c>
      <c r="BM115" s="25">
        <v>19.8</v>
      </c>
      <c r="BN115" s="25">
        <v>7.7000000000000011</v>
      </c>
    </row>
    <row r="116" spans="1:66" x14ac:dyDescent="0.25">
      <c r="A116" s="6">
        <v>45028</v>
      </c>
      <c r="B116" t="s">
        <v>10</v>
      </c>
      <c r="C116">
        <v>12</v>
      </c>
      <c r="D116">
        <f t="shared" si="9"/>
        <v>492.79999999999995</v>
      </c>
      <c r="E116">
        <f t="shared" si="14"/>
        <v>145.19999999999999</v>
      </c>
      <c r="F116">
        <f t="shared" si="15"/>
        <v>133.1</v>
      </c>
      <c r="G116">
        <f t="shared" si="16"/>
        <v>90.2</v>
      </c>
      <c r="H116">
        <f t="shared" si="17"/>
        <v>124.30000000000001</v>
      </c>
      <c r="I116">
        <v>0</v>
      </c>
      <c r="J116" s="22">
        <v>0.44000000000000006</v>
      </c>
      <c r="K116" s="22">
        <v>0.57200000000000006</v>
      </c>
      <c r="L116" s="22">
        <v>0.93500000000000005</v>
      </c>
      <c r="M116" s="22">
        <v>0.92400000000000004</v>
      </c>
      <c r="N116" s="22">
        <v>0.39600000000000002</v>
      </c>
      <c r="O116" s="24">
        <v>0.95700000000000007</v>
      </c>
      <c r="P116" s="24">
        <v>0.67100000000000004</v>
      </c>
      <c r="Q116" s="24">
        <v>0.88000000000000012</v>
      </c>
      <c r="R116" s="24">
        <v>0.79200000000000004</v>
      </c>
      <c r="S116" s="24">
        <v>0.69300000000000006</v>
      </c>
      <c r="T116" s="24">
        <v>1.1000000000000001</v>
      </c>
      <c r="U116" s="24">
        <v>1.0450000000000002</v>
      </c>
      <c r="V116" s="24">
        <v>0.56100000000000005</v>
      </c>
      <c r="W116" s="24">
        <v>0.82500000000000007</v>
      </c>
      <c r="X116" s="24">
        <v>0.45100000000000007</v>
      </c>
      <c r="Y116" s="24">
        <v>0.33</v>
      </c>
      <c r="Z116" s="24">
        <v>1.0230000000000001</v>
      </c>
      <c r="AA116" s="25">
        <v>6.6000000000000005</v>
      </c>
      <c r="AB116" s="25">
        <v>8.8000000000000007</v>
      </c>
      <c r="AC116" s="25">
        <v>3.3000000000000003</v>
      </c>
      <c r="AD116" s="25">
        <v>2.2000000000000002</v>
      </c>
      <c r="AE116" s="25">
        <v>0</v>
      </c>
      <c r="AF116" s="25">
        <v>3.3000000000000003</v>
      </c>
      <c r="AG116" s="25">
        <v>7.7000000000000011</v>
      </c>
      <c r="AH116" s="25">
        <v>55.000000000000007</v>
      </c>
      <c r="AI116" s="25">
        <v>33</v>
      </c>
      <c r="AJ116" s="25">
        <v>13.200000000000001</v>
      </c>
      <c r="AK116" s="25">
        <v>0</v>
      </c>
      <c r="AL116" s="25">
        <v>18.700000000000003</v>
      </c>
      <c r="AM116" s="25">
        <v>19.8</v>
      </c>
      <c r="AN116" s="25">
        <v>0</v>
      </c>
      <c r="AO116" s="25">
        <v>6.6000000000000005</v>
      </c>
      <c r="AP116" s="25">
        <v>46.2</v>
      </c>
      <c r="AQ116" s="25">
        <v>14.3</v>
      </c>
      <c r="AR116" s="25">
        <v>12.100000000000001</v>
      </c>
      <c r="AS116" s="25">
        <v>1.1000000000000001</v>
      </c>
      <c r="AT116" s="25">
        <v>5.5</v>
      </c>
      <c r="AU116" s="25">
        <v>25.3</v>
      </c>
      <c r="AV116" s="25">
        <v>0</v>
      </c>
      <c r="AW116" s="25">
        <v>0</v>
      </c>
      <c r="AX116" s="25">
        <v>2.2000000000000002</v>
      </c>
      <c r="AY116" s="25">
        <v>33</v>
      </c>
      <c r="AZ116" s="25">
        <v>11</v>
      </c>
      <c r="BA116" s="25">
        <v>4.4000000000000004</v>
      </c>
      <c r="BB116" s="25">
        <v>12.100000000000001</v>
      </c>
      <c r="BC116" s="25">
        <v>2.2000000000000002</v>
      </c>
      <c r="BD116" s="25">
        <v>0</v>
      </c>
      <c r="BE116" s="25">
        <v>29.700000000000003</v>
      </c>
      <c r="BF116" s="25">
        <v>5.5</v>
      </c>
      <c r="BG116" s="25">
        <v>44</v>
      </c>
      <c r="BH116" s="25">
        <v>0</v>
      </c>
      <c r="BI116" s="25">
        <v>0</v>
      </c>
      <c r="BJ116" s="25">
        <v>0</v>
      </c>
      <c r="BK116" s="25">
        <v>14.3</v>
      </c>
      <c r="BL116" s="25">
        <v>45.1</v>
      </c>
      <c r="BM116" s="25">
        <v>0</v>
      </c>
      <c r="BN116" s="25">
        <v>6.6000000000000005</v>
      </c>
    </row>
    <row r="117" spans="1:66" x14ac:dyDescent="0.25">
      <c r="A117" s="6">
        <v>45029</v>
      </c>
      <c r="B117" t="s">
        <v>10</v>
      </c>
      <c r="C117">
        <v>13</v>
      </c>
      <c r="D117">
        <f t="shared" si="9"/>
        <v>550.00000000000011</v>
      </c>
      <c r="E117">
        <f t="shared" si="14"/>
        <v>161.70000000000002</v>
      </c>
      <c r="F117">
        <f t="shared" si="15"/>
        <v>104.5</v>
      </c>
      <c r="G117">
        <f t="shared" si="16"/>
        <v>167.20000000000002</v>
      </c>
      <c r="H117">
        <f t="shared" si="17"/>
        <v>116.60000000000001</v>
      </c>
      <c r="I117">
        <v>0</v>
      </c>
      <c r="J117" s="22">
        <v>0.28600000000000003</v>
      </c>
      <c r="K117" s="22">
        <v>0.71500000000000008</v>
      </c>
      <c r="L117" s="22">
        <v>0.80300000000000005</v>
      </c>
      <c r="M117" s="22">
        <v>0.91300000000000014</v>
      </c>
      <c r="N117" s="22">
        <v>0.58300000000000007</v>
      </c>
      <c r="O117" s="24">
        <v>0.70400000000000007</v>
      </c>
      <c r="P117" s="24">
        <v>0.82500000000000007</v>
      </c>
      <c r="Q117" s="24">
        <v>0.95700000000000007</v>
      </c>
      <c r="R117" s="24">
        <v>0.82500000000000007</v>
      </c>
      <c r="S117" s="24">
        <v>0.77000000000000013</v>
      </c>
      <c r="T117" s="24">
        <v>1.0450000000000002</v>
      </c>
      <c r="U117" s="24">
        <v>1.0450000000000002</v>
      </c>
      <c r="V117" s="24">
        <v>0.9900000000000001</v>
      </c>
      <c r="W117" s="24">
        <v>0.90200000000000014</v>
      </c>
      <c r="X117" s="24">
        <v>1.0780000000000001</v>
      </c>
      <c r="Y117" s="24">
        <v>1.1000000000000001</v>
      </c>
      <c r="Z117" s="24">
        <v>0.95700000000000007</v>
      </c>
      <c r="AA117" s="25">
        <v>48.400000000000006</v>
      </c>
      <c r="AB117" s="25">
        <v>4.4000000000000004</v>
      </c>
      <c r="AC117" s="25">
        <v>0</v>
      </c>
      <c r="AD117" s="25">
        <v>3.3000000000000003</v>
      </c>
      <c r="AE117" s="25">
        <v>16.5</v>
      </c>
      <c r="AF117" s="25">
        <v>4.4000000000000004</v>
      </c>
      <c r="AG117" s="25">
        <v>0</v>
      </c>
      <c r="AH117" s="25">
        <v>25.3</v>
      </c>
      <c r="AI117" s="25">
        <v>2.2000000000000002</v>
      </c>
      <c r="AJ117" s="25">
        <v>0</v>
      </c>
      <c r="AK117" s="25">
        <v>4.4000000000000004</v>
      </c>
      <c r="AL117" s="25">
        <v>1.1000000000000001</v>
      </c>
      <c r="AM117" s="25">
        <v>42.900000000000006</v>
      </c>
      <c r="AN117" s="25">
        <v>7.7000000000000011</v>
      </c>
      <c r="AO117" s="25">
        <v>6.6000000000000005</v>
      </c>
      <c r="AP117" s="25">
        <v>0</v>
      </c>
      <c r="AQ117" s="25">
        <v>0</v>
      </c>
      <c r="AR117" s="25">
        <v>38.5</v>
      </c>
      <c r="AS117" s="25">
        <v>1.1000000000000001</v>
      </c>
      <c r="AT117" s="25">
        <v>18.700000000000003</v>
      </c>
      <c r="AU117" s="25">
        <v>0</v>
      </c>
      <c r="AV117" s="25">
        <v>49.500000000000007</v>
      </c>
      <c r="AW117" s="25">
        <v>9.9</v>
      </c>
      <c r="AX117" s="25">
        <v>17.600000000000001</v>
      </c>
      <c r="AY117" s="25">
        <v>9.9</v>
      </c>
      <c r="AZ117" s="25">
        <v>20.900000000000002</v>
      </c>
      <c r="BA117" s="25">
        <v>15.400000000000002</v>
      </c>
      <c r="BB117" s="25">
        <v>30.800000000000004</v>
      </c>
      <c r="BC117" s="25">
        <v>0</v>
      </c>
      <c r="BD117" s="25">
        <v>13.200000000000001</v>
      </c>
      <c r="BE117" s="25">
        <v>0</v>
      </c>
      <c r="BF117" s="25">
        <v>51.7</v>
      </c>
      <c r="BG117" s="25">
        <v>15.400000000000002</v>
      </c>
      <c r="BH117" s="25">
        <v>8.8000000000000007</v>
      </c>
      <c r="BI117" s="25">
        <v>39.6</v>
      </c>
      <c r="BJ117" s="25">
        <v>0</v>
      </c>
      <c r="BK117" s="25">
        <v>33</v>
      </c>
      <c r="BL117" s="25">
        <v>0</v>
      </c>
      <c r="BM117" s="25">
        <v>9.9</v>
      </c>
      <c r="BN117" s="25">
        <v>3.3000000000000003</v>
      </c>
    </row>
    <row r="118" spans="1:66" x14ac:dyDescent="0.25">
      <c r="A118" s="6">
        <v>45030</v>
      </c>
      <c r="B118" t="s">
        <v>10</v>
      </c>
      <c r="C118">
        <v>14</v>
      </c>
      <c r="D118">
        <f t="shared" si="9"/>
        <v>624.80000000000007</v>
      </c>
      <c r="E118">
        <f t="shared" si="14"/>
        <v>139.70000000000002</v>
      </c>
      <c r="F118">
        <f t="shared" si="15"/>
        <v>148.5</v>
      </c>
      <c r="G118">
        <f t="shared" si="16"/>
        <v>229.89999999999998</v>
      </c>
      <c r="H118">
        <f t="shared" si="17"/>
        <v>106.7</v>
      </c>
      <c r="I118">
        <v>0</v>
      </c>
      <c r="J118" s="22">
        <v>0.77000000000000013</v>
      </c>
      <c r="K118" s="22">
        <v>0.6160000000000001</v>
      </c>
      <c r="L118" s="22">
        <v>0.79200000000000004</v>
      </c>
      <c r="M118" s="22">
        <v>0.95700000000000007</v>
      </c>
      <c r="N118" s="22">
        <v>1.0120000000000002</v>
      </c>
      <c r="O118" s="24">
        <v>0.67100000000000004</v>
      </c>
      <c r="P118" s="24">
        <v>1.0120000000000002</v>
      </c>
      <c r="Q118" s="24">
        <v>0.84700000000000009</v>
      </c>
      <c r="R118" s="24">
        <v>0.83600000000000008</v>
      </c>
      <c r="S118" s="24">
        <v>0.97900000000000009</v>
      </c>
      <c r="T118" s="24">
        <v>0.52800000000000002</v>
      </c>
      <c r="U118" s="24">
        <v>1.0010000000000001</v>
      </c>
      <c r="V118" s="24">
        <v>0.96800000000000008</v>
      </c>
      <c r="W118" s="24">
        <v>1.0340000000000003</v>
      </c>
      <c r="X118" s="24">
        <v>1.089</v>
      </c>
      <c r="Y118" s="24">
        <v>0.45100000000000007</v>
      </c>
      <c r="Z118" s="24">
        <v>0.7370000000000001</v>
      </c>
      <c r="AA118" s="25">
        <v>45.1</v>
      </c>
      <c r="AB118" s="25">
        <v>7.7000000000000011</v>
      </c>
      <c r="AC118" s="25">
        <v>0</v>
      </c>
      <c r="AD118" s="25">
        <v>16.5</v>
      </c>
      <c r="AE118" s="25">
        <v>15.400000000000002</v>
      </c>
      <c r="AF118" s="25">
        <v>15.400000000000002</v>
      </c>
      <c r="AG118" s="25">
        <v>0</v>
      </c>
      <c r="AH118" s="25">
        <v>23.1</v>
      </c>
      <c r="AI118" s="25">
        <v>23.1</v>
      </c>
      <c r="AJ118" s="25">
        <v>2.2000000000000002</v>
      </c>
      <c r="AK118" s="25">
        <v>35.200000000000003</v>
      </c>
      <c r="AL118" s="25">
        <v>1.1000000000000001</v>
      </c>
      <c r="AM118" s="25">
        <v>8.8000000000000007</v>
      </c>
      <c r="AN118" s="25">
        <v>0</v>
      </c>
      <c r="AO118" s="25">
        <v>0</v>
      </c>
      <c r="AP118" s="25">
        <v>29.700000000000003</v>
      </c>
      <c r="AQ118" s="25">
        <v>50.6</v>
      </c>
      <c r="AR118" s="25">
        <v>5.5</v>
      </c>
      <c r="AS118" s="25">
        <v>11</v>
      </c>
      <c r="AT118" s="25">
        <v>0</v>
      </c>
      <c r="AU118" s="25">
        <v>3.3000000000000003</v>
      </c>
      <c r="AV118" s="25">
        <v>35.200000000000003</v>
      </c>
      <c r="AW118" s="25">
        <v>30.800000000000004</v>
      </c>
      <c r="AX118" s="25">
        <v>0</v>
      </c>
      <c r="AY118" s="25">
        <v>22</v>
      </c>
      <c r="AZ118" s="25">
        <v>46.2</v>
      </c>
      <c r="BA118" s="25">
        <v>40.700000000000003</v>
      </c>
      <c r="BB118" s="25">
        <v>1.1000000000000001</v>
      </c>
      <c r="BC118" s="25">
        <v>15.400000000000002</v>
      </c>
      <c r="BD118" s="25">
        <v>35.200000000000003</v>
      </c>
      <c r="BE118" s="25">
        <v>34.1</v>
      </c>
      <c r="BF118" s="25">
        <v>0</v>
      </c>
      <c r="BG118" s="25">
        <v>14.3</v>
      </c>
      <c r="BH118" s="25">
        <v>12.100000000000001</v>
      </c>
      <c r="BI118" s="25">
        <v>8.8000000000000007</v>
      </c>
      <c r="BJ118" s="25">
        <v>27.500000000000004</v>
      </c>
      <c r="BK118" s="25">
        <v>5.5</v>
      </c>
      <c r="BL118" s="25">
        <v>17.600000000000001</v>
      </c>
      <c r="BM118" s="25">
        <v>19.8</v>
      </c>
      <c r="BN118" s="25">
        <v>0</v>
      </c>
    </row>
    <row r="119" spans="1:66" x14ac:dyDescent="0.25">
      <c r="A119" s="6">
        <v>45031</v>
      </c>
      <c r="B119" t="s">
        <v>10</v>
      </c>
      <c r="C119">
        <v>15</v>
      </c>
      <c r="D119">
        <f t="shared" si="9"/>
        <v>495.00000000000006</v>
      </c>
      <c r="E119">
        <f t="shared" si="14"/>
        <v>102.30000000000001</v>
      </c>
      <c r="F119">
        <f t="shared" si="15"/>
        <v>159.50000000000009</v>
      </c>
      <c r="G119">
        <f t="shared" si="16"/>
        <v>115.5</v>
      </c>
      <c r="H119">
        <f t="shared" si="17"/>
        <v>117.69999999999999</v>
      </c>
      <c r="I119">
        <v>0</v>
      </c>
      <c r="J119" s="22">
        <v>0.62700000000000011</v>
      </c>
      <c r="K119" s="22">
        <v>0.88000000000000012</v>
      </c>
      <c r="L119" s="22">
        <v>0.96800000000000008</v>
      </c>
      <c r="M119" s="22">
        <v>0.92400000000000004</v>
      </c>
      <c r="N119" s="22">
        <v>1.0230000000000001</v>
      </c>
      <c r="O119" s="24">
        <v>0.75900000000000012</v>
      </c>
      <c r="P119" s="24">
        <v>0.9900000000000001</v>
      </c>
      <c r="Q119" s="24">
        <v>0.82500000000000007</v>
      </c>
      <c r="R119" s="24">
        <v>0.83600000000000008</v>
      </c>
      <c r="S119" s="24">
        <v>0.16500000000000001</v>
      </c>
      <c r="T119" s="24">
        <v>0.97900000000000009</v>
      </c>
      <c r="U119" s="24">
        <v>0.88000000000000012</v>
      </c>
      <c r="V119" s="24">
        <v>1.0780000000000001</v>
      </c>
      <c r="W119" s="24">
        <v>0.95700000000000007</v>
      </c>
      <c r="X119" s="24">
        <v>0.8580000000000001</v>
      </c>
      <c r="Y119" s="24">
        <v>0.47300000000000003</v>
      </c>
      <c r="Z119" s="24">
        <v>0.88000000000000012</v>
      </c>
      <c r="AA119" s="25">
        <v>48.400000000000006</v>
      </c>
      <c r="AB119" s="25">
        <v>0</v>
      </c>
      <c r="AC119" s="25">
        <v>19.8</v>
      </c>
      <c r="AD119" s="25">
        <v>0</v>
      </c>
      <c r="AE119" s="25">
        <v>3.3000000000000003</v>
      </c>
      <c r="AF119" s="25">
        <v>13.200000000000001</v>
      </c>
      <c r="AG119" s="25">
        <v>6.6000000000000005</v>
      </c>
      <c r="AH119" s="25">
        <v>19.8</v>
      </c>
      <c r="AI119" s="25">
        <v>40.700000000000003</v>
      </c>
      <c r="AJ119" s="25">
        <v>7.7000000000000632</v>
      </c>
      <c r="AK119" s="25">
        <v>22</v>
      </c>
      <c r="AL119" s="25">
        <v>0</v>
      </c>
      <c r="AM119" s="25">
        <v>12.099999999999985</v>
      </c>
      <c r="AN119" s="25">
        <v>3.3000000000000003</v>
      </c>
      <c r="AO119" s="25">
        <v>5.5</v>
      </c>
      <c r="AP119" s="25">
        <v>56.1</v>
      </c>
      <c r="AQ119" s="25">
        <v>23.1</v>
      </c>
      <c r="AR119" s="25">
        <v>12.100000000000001</v>
      </c>
      <c r="AS119" s="25">
        <v>1.1000000000000001</v>
      </c>
      <c r="AT119" s="25">
        <v>4.4000000000000004</v>
      </c>
      <c r="AU119" s="25">
        <v>19.8</v>
      </c>
      <c r="AV119" s="25">
        <v>0</v>
      </c>
      <c r="AW119" s="25">
        <v>9.9</v>
      </c>
      <c r="AX119" s="25">
        <v>18.700000000000003</v>
      </c>
      <c r="AY119" s="25">
        <v>0</v>
      </c>
      <c r="AZ119" s="25">
        <v>3.3000000000000003</v>
      </c>
      <c r="BA119" s="25">
        <v>6.6000000000000005</v>
      </c>
      <c r="BB119" s="25">
        <v>26.400000000000002</v>
      </c>
      <c r="BC119" s="25">
        <v>0</v>
      </c>
      <c r="BD119" s="25">
        <v>30.800000000000004</v>
      </c>
      <c r="BE119" s="25">
        <v>0</v>
      </c>
      <c r="BF119" s="25">
        <v>6.6000000000000005</v>
      </c>
      <c r="BG119" s="25">
        <v>37.400000000000006</v>
      </c>
      <c r="BH119" s="25">
        <v>0</v>
      </c>
      <c r="BI119" s="25">
        <v>0</v>
      </c>
      <c r="BJ119" s="25">
        <v>14.3</v>
      </c>
      <c r="BK119" s="25">
        <v>0</v>
      </c>
      <c r="BL119" s="25">
        <v>6.6000000000000005</v>
      </c>
      <c r="BM119" s="25">
        <v>0</v>
      </c>
      <c r="BN119" s="25">
        <v>37.400000000000006</v>
      </c>
    </row>
    <row r="120" spans="1:66" x14ac:dyDescent="0.25">
      <c r="A120" s="6">
        <v>45032</v>
      </c>
      <c r="B120" t="s">
        <v>10</v>
      </c>
      <c r="C120">
        <v>16</v>
      </c>
      <c r="D120">
        <f t="shared" si="9"/>
        <v>775.5</v>
      </c>
      <c r="E120">
        <f t="shared" si="14"/>
        <v>265.10000000000002</v>
      </c>
      <c r="F120">
        <f t="shared" si="15"/>
        <v>201.3</v>
      </c>
      <c r="G120">
        <f t="shared" si="16"/>
        <v>144.1</v>
      </c>
      <c r="H120">
        <f t="shared" si="17"/>
        <v>165</v>
      </c>
      <c r="I120">
        <v>0</v>
      </c>
      <c r="J120" s="22">
        <v>0.27500000000000002</v>
      </c>
      <c r="K120" s="22">
        <v>0.55000000000000004</v>
      </c>
      <c r="L120" s="22">
        <v>0.81400000000000006</v>
      </c>
      <c r="M120" s="22">
        <v>0.96800000000000008</v>
      </c>
      <c r="N120" s="22">
        <v>1.0450000000000002</v>
      </c>
      <c r="O120" s="24">
        <v>0.18700000000000003</v>
      </c>
      <c r="P120" s="24">
        <v>0.6160000000000001</v>
      </c>
      <c r="Q120" s="24">
        <v>0.74800000000000011</v>
      </c>
      <c r="R120" s="24">
        <v>0.95700000000000007</v>
      </c>
      <c r="S120" s="24">
        <v>0.95700000000000007</v>
      </c>
      <c r="T120" s="24">
        <v>1.089</v>
      </c>
      <c r="U120" s="24">
        <v>1.0669999999999999</v>
      </c>
      <c r="V120" s="24">
        <v>0.27500000000000002</v>
      </c>
      <c r="W120" s="24">
        <v>0.46200000000000002</v>
      </c>
      <c r="X120" s="24">
        <v>0.95700000000000007</v>
      </c>
      <c r="Y120" s="24">
        <v>1.1000000000000001</v>
      </c>
      <c r="Z120" s="24">
        <v>0.94600000000000006</v>
      </c>
      <c r="AA120" s="25">
        <v>30.800000000000004</v>
      </c>
      <c r="AB120" s="25">
        <v>0</v>
      </c>
      <c r="AC120" s="25">
        <v>0</v>
      </c>
      <c r="AD120" s="25">
        <v>20.900000000000002</v>
      </c>
      <c r="AE120" s="25">
        <v>22</v>
      </c>
      <c r="AF120" s="25">
        <v>36.300000000000004</v>
      </c>
      <c r="AG120" s="25">
        <v>20.900000000000002</v>
      </c>
      <c r="AH120" s="25">
        <v>61.600000000000009</v>
      </c>
      <c r="AI120" s="25">
        <v>4.4000000000000004</v>
      </c>
      <c r="AJ120" s="25">
        <v>4.4000000000000004</v>
      </c>
      <c r="AK120" s="25">
        <v>29.700000000000003</v>
      </c>
      <c r="AL120" s="25">
        <v>5.5</v>
      </c>
      <c r="AM120" s="25">
        <v>0</v>
      </c>
      <c r="AN120" s="25">
        <v>0</v>
      </c>
      <c r="AO120" s="25">
        <v>0</v>
      </c>
      <c r="AP120" s="25">
        <v>14.3</v>
      </c>
      <c r="AQ120" s="25">
        <v>50.6</v>
      </c>
      <c r="AR120" s="25">
        <v>15.400000000000002</v>
      </c>
      <c r="AS120" s="25">
        <v>46.2</v>
      </c>
      <c r="AT120" s="25">
        <v>33</v>
      </c>
      <c r="AU120" s="25">
        <v>9.9</v>
      </c>
      <c r="AV120" s="25">
        <v>3.3000000000000003</v>
      </c>
      <c r="AW120" s="25">
        <v>12.100000000000001</v>
      </c>
      <c r="AX120" s="25">
        <v>0</v>
      </c>
      <c r="AY120" s="25">
        <v>45.1</v>
      </c>
      <c r="AZ120" s="25">
        <v>6.6000000000000005</v>
      </c>
      <c r="BA120" s="25">
        <v>41.800000000000004</v>
      </c>
      <c r="BB120" s="25">
        <v>12.100000000000001</v>
      </c>
      <c r="BC120" s="25">
        <v>11</v>
      </c>
      <c r="BD120" s="25">
        <v>2.2000000000000002</v>
      </c>
      <c r="BE120" s="25">
        <v>16.5</v>
      </c>
      <c r="BF120" s="25">
        <v>31.900000000000002</v>
      </c>
      <c r="BG120" s="25">
        <v>39.6</v>
      </c>
      <c r="BH120" s="25">
        <v>26.400000000000002</v>
      </c>
      <c r="BI120" s="25">
        <v>42.900000000000006</v>
      </c>
      <c r="BJ120" s="25">
        <v>58.300000000000004</v>
      </c>
      <c r="BK120" s="25">
        <v>25.3</v>
      </c>
      <c r="BL120" s="25">
        <v>8.8000000000000007</v>
      </c>
      <c r="BM120" s="25">
        <v>15.400000000000002</v>
      </c>
      <c r="BN120" s="25">
        <v>0</v>
      </c>
    </row>
    <row r="121" spans="1:66" x14ac:dyDescent="0.25">
      <c r="A121" s="6">
        <v>45033</v>
      </c>
      <c r="B121" t="s">
        <v>10</v>
      </c>
      <c r="C121">
        <v>17</v>
      </c>
      <c r="D121">
        <f t="shared" si="9"/>
        <v>721.6</v>
      </c>
      <c r="E121">
        <f t="shared" si="14"/>
        <v>122.10000000000001</v>
      </c>
      <c r="F121">
        <f t="shared" si="15"/>
        <v>224.4</v>
      </c>
      <c r="G121">
        <f t="shared" si="16"/>
        <v>133.10000000000002</v>
      </c>
      <c r="H121">
        <f t="shared" si="17"/>
        <v>242</v>
      </c>
      <c r="I121">
        <v>0</v>
      </c>
      <c r="J121" s="22">
        <v>0.41800000000000004</v>
      </c>
      <c r="K121" s="22">
        <v>0.97900000000000009</v>
      </c>
      <c r="L121" s="22">
        <v>0.83600000000000008</v>
      </c>
      <c r="M121" s="22">
        <v>1.0120000000000002</v>
      </c>
      <c r="N121" s="22">
        <v>0.7370000000000001</v>
      </c>
      <c r="O121" s="24">
        <v>0.88000000000000012</v>
      </c>
      <c r="P121" s="24">
        <v>0.19800000000000001</v>
      </c>
      <c r="Q121" s="24">
        <v>0.64900000000000002</v>
      </c>
      <c r="R121" s="24">
        <v>0.66</v>
      </c>
      <c r="S121" s="24">
        <v>0.75900000000000012</v>
      </c>
      <c r="T121" s="24">
        <v>0.14300000000000002</v>
      </c>
      <c r="U121" s="24">
        <v>0.49500000000000005</v>
      </c>
      <c r="V121" s="24">
        <v>1.0780000000000001</v>
      </c>
      <c r="W121" s="24">
        <v>1.0780000000000001</v>
      </c>
      <c r="X121" s="24">
        <v>1.0010000000000001</v>
      </c>
      <c r="Y121" s="24">
        <v>0.93500000000000005</v>
      </c>
      <c r="Z121" s="24">
        <v>0.33</v>
      </c>
      <c r="AA121" s="25">
        <v>8.8000000000000007</v>
      </c>
      <c r="AB121" s="25">
        <v>28.6</v>
      </c>
      <c r="AC121" s="25">
        <v>12.100000000000001</v>
      </c>
      <c r="AD121" s="25">
        <v>34.1</v>
      </c>
      <c r="AE121" s="25">
        <v>31.900000000000002</v>
      </c>
      <c r="AF121" s="25">
        <v>44</v>
      </c>
      <c r="AG121" s="25">
        <v>38.5</v>
      </c>
      <c r="AH121" s="25">
        <v>25.3</v>
      </c>
      <c r="AI121" s="25">
        <v>0</v>
      </c>
      <c r="AJ121" s="25">
        <v>1.1000000000000001</v>
      </c>
      <c r="AK121" s="25">
        <v>15.400000000000002</v>
      </c>
      <c r="AL121" s="25">
        <v>38.5</v>
      </c>
      <c r="AM121" s="25">
        <v>53.900000000000006</v>
      </c>
      <c r="AN121" s="25">
        <v>11</v>
      </c>
      <c r="AO121" s="25">
        <v>20.900000000000002</v>
      </c>
      <c r="AP121" s="25">
        <v>29.700000000000003</v>
      </c>
      <c r="AQ121" s="25">
        <v>29.700000000000003</v>
      </c>
      <c r="AR121" s="25">
        <v>9.9</v>
      </c>
      <c r="AS121" s="25">
        <v>2.2000000000000002</v>
      </c>
      <c r="AT121" s="25">
        <v>46.2</v>
      </c>
      <c r="AU121" s="25">
        <v>11</v>
      </c>
      <c r="AV121" s="25">
        <v>48.400000000000006</v>
      </c>
      <c r="AW121" s="25">
        <v>0</v>
      </c>
      <c r="AX121" s="25">
        <v>5.5</v>
      </c>
      <c r="AY121" s="25">
        <v>5.5</v>
      </c>
      <c r="AZ121" s="25">
        <v>31.900000000000002</v>
      </c>
      <c r="BA121" s="25">
        <v>0</v>
      </c>
      <c r="BB121" s="25">
        <v>2.2000000000000002</v>
      </c>
      <c r="BC121" s="25">
        <v>0</v>
      </c>
      <c r="BD121" s="25">
        <v>28.6</v>
      </c>
      <c r="BE121" s="25">
        <v>0</v>
      </c>
      <c r="BF121" s="25">
        <v>3.3000000000000003</v>
      </c>
      <c r="BG121" s="25">
        <v>2.2000000000000002</v>
      </c>
      <c r="BH121" s="25">
        <v>1.1000000000000001</v>
      </c>
      <c r="BI121" s="25">
        <v>7.7000000000000011</v>
      </c>
      <c r="BJ121" s="25">
        <v>14.3</v>
      </c>
      <c r="BK121" s="25">
        <v>39.6</v>
      </c>
      <c r="BL121" s="25">
        <v>48.400000000000006</v>
      </c>
      <c r="BM121" s="25">
        <v>5.5</v>
      </c>
      <c r="BN121" s="25">
        <v>0</v>
      </c>
    </row>
    <row r="122" spans="1:66" x14ac:dyDescent="0.25">
      <c r="A122" s="6">
        <v>45034</v>
      </c>
      <c r="B122" t="s">
        <v>10</v>
      </c>
      <c r="C122">
        <v>18</v>
      </c>
      <c r="D122">
        <f t="shared" si="9"/>
        <v>662.19999999999993</v>
      </c>
      <c r="E122">
        <f t="shared" si="14"/>
        <v>286</v>
      </c>
      <c r="F122">
        <f t="shared" si="15"/>
        <v>119.9</v>
      </c>
      <c r="G122">
        <f t="shared" si="16"/>
        <v>130.90000000000003</v>
      </c>
      <c r="H122">
        <f t="shared" si="17"/>
        <v>125.4</v>
      </c>
      <c r="I122">
        <v>0</v>
      </c>
      <c r="J122" s="22">
        <v>0.95700000000000007</v>
      </c>
      <c r="K122" s="22">
        <v>0.91300000000000014</v>
      </c>
      <c r="L122" s="22">
        <v>1.0120000000000002</v>
      </c>
      <c r="M122" s="22">
        <v>1.0230000000000001</v>
      </c>
      <c r="N122" s="22">
        <v>0.90200000000000014</v>
      </c>
      <c r="O122" s="24">
        <v>1.056</v>
      </c>
      <c r="P122" s="24">
        <v>0.45100000000000007</v>
      </c>
      <c r="Q122" s="24">
        <v>0.66</v>
      </c>
      <c r="R122" s="24">
        <v>0.88000000000000012</v>
      </c>
      <c r="S122" s="24">
        <v>0.49500000000000005</v>
      </c>
      <c r="T122" s="24">
        <v>0.83600000000000008</v>
      </c>
      <c r="U122" s="24">
        <v>0.67100000000000004</v>
      </c>
      <c r="V122" s="24">
        <v>0.93500000000000005</v>
      </c>
      <c r="W122" s="24">
        <v>1.0450000000000002</v>
      </c>
      <c r="X122" s="24">
        <v>1.056</v>
      </c>
      <c r="Y122" s="24">
        <v>1.089</v>
      </c>
      <c r="Z122" s="24">
        <v>1.1000000000000001</v>
      </c>
      <c r="AA122" s="25">
        <v>24.200000000000003</v>
      </c>
      <c r="AB122" s="25">
        <v>0</v>
      </c>
      <c r="AC122" s="25">
        <v>0</v>
      </c>
      <c r="AD122" s="25">
        <v>18.700000000000003</v>
      </c>
      <c r="AE122" s="25">
        <v>7.7000000000000011</v>
      </c>
      <c r="AF122" s="25">
        <v>31.900000000000002</v>
      </c>
      <c r="AG122" s="25">
        <v>13.200000000000001</v>
      </c>
      <c r="AH122" s="25">
        <v>1.1000000000000001</v>
      </c>
      <c r="AI122" s="25">
        <v>3.3000000000000003</v>
      </c>
      <c r="AJ122" s="25">
        <v>19.8</v>
      </c>
      <c r="AK122" s="25">
        <v>0</v>
      </c>
      <c r="AL122" s="25">
        <v>18.700000000000003</v>
      </c>
      <c r="AM122" s="25">
        <v>4.4000000000000004</v>
      </c>
      <c r="AN122" s="25">
        <v>38.5</v>
      </c>
      <c r="AO122" s="25">
        <v>7.7000000000000011</v>
      </c>
      <c r="AP122" s="25">
        <v>8.8000000000000007</v>
      </c>
      <c r="AQ122" s="25">
        <v>4.4000000000000004</v>
      </c>
      <c r="AR122" s="25">
        <v>0</v>
      </c>
      <c r="AS122" s="25">
        <v>24.200000000000003</v>
      </c>
      <c r="AT122" s="25">
        <v>18.700000000000003</v>
      </c>
      <c r="AU122" s="25">
        <v>0</v>
      </c>
      <c r="AV122" s="25">
        <v>40.700000000000003</v>
      </c>
      <c r="AW122" s="25">
        <v>11</v>
      </c>
      <c r="AX122" s="25">
        <v>17.600000000000001</v>
      </c>
      <c r="AY122" s="25">
        <v>4.4000000000000004</v>
      </c>
      <c r="AZ122" s="25">
        <v>0</v>
      </c>
      <c r="BA122" s="25">
        <v>0</v>
      </c>
      <c r="BB122" s="25">
        <v>13.200000000000001</v>
      </c>
      <c r="BC122" s="25">
        <v>44</v>
      </c>
      <c r="BD122" s="25">
        <v>0</v>
      </c>
      <c r="BE122" s="25">
        <v>22</v>
      </c>
      <c r="BF122" s="25">
        <v>0</v>
      </c>
      <c r="BG122" s="25">
        <v>46.2</v>
      </c>
      <c r="BH122" s="25">
        <v>62.7</v>
      </c>
      <c r="BI122" s="25">
        <v>20.900000000000002</v>
      </c>
      <c r="BJ122" s="25">
        <v>46.2</v>
      </c>
      <c r="BK122" s="25">
        <v>11</v>
      </c>
      <c r="BL122" s="25">
        <v>26.400000000000002</v>
      </c>
      <c r="BM122" s="25">
        <v>25.3</v>
      </c>
      <c r="BN122" s="25">
        <v>25.3</v>
      </c>
    </row>
    <row r="123" spans="1:66" x14ac:dyDescent="0.25">
      <c r="A123" s="6">
        <v>45035</v>
      </c>
      <c r="B123" t="s">
        <v>10</v>
      </c>
      <c r="C123">
        <v>19</v>
      </c>
      <c r="D123">
        <f t="shared" si="9"/>
        <v>646.80000000000007</v>
      </c>
      <c r="E123">
        <f t="shared" si="14"/>
        <v>128.70000000000005</v>
      </c>
      <c r="F123">
        <f t="shared" si="15"/>
        <v>215.60000000000002</v>
      </c>
      <c r="G123">
        <f t="shared" si="16"/>
        <v>117.7</v>
      </c>
      <c r="H123">
        <f t="shared" si="17"/>
        <v>184.8</v>
      </c>
      <c r="I123">
        <v>0</v>
      </c>
      <c r="J123" s="22">
        <v>0.39600000000000002</v>
      </c>
      <c r="K123" s="22">
        <v>0.72600000000000009</v>
      </c>
      <c r="L123" s="22">
        <v>0.84700000000000009</v>
      </c>
      <c r="M123" s="22">
        <v>0.88000000000000012</v>
      </c>
      <c r="N123" s="22">
        <v>0.68200000000000005</v>
      </c>
      <c r="O123" s="24">
        <v>0.88000000000000012</v>
      </c>
      <c r="P123" s="24">
        <v>1.1000000000000001</v>
      </c>
      <c r="Q123" s="24">
        <v>0.80300000000000005</v>
      </c>
      <c r="R123" s="24">
        <v>0.69300000000000006</v>
      </c>
      <c r="S123" s="24">
        <v>0.97900000000000009</v>
      </c>
      <c r="T123" s="24">
        <v>0.97900000000000009</v>
      </c>
      <c r="U123" s="24">
        <v>0.51700000000000013</v>
      </c>
      <c r="V123" s="24">
        <v>1.0780000000000001</v>
      </c>
      <c r="W123" s="24">
        <v>1.0230000000000001</v>
      </c>
      <c r="X123" s="24">
        <v>0.80300000000000005</v>
      </c>
      <c r="Y123" s="24">
        <v>0.94600000000000006</v>
      </c>
      <c r="Z123" s="24">
        <v>1.0450000000000002</v>
      </c>
      <c r="AA123" s="25">
        <v>59.400000000000006</v>
      </c>
      <c r="AB123" s="25">
        <v>46.2</v>
      </c>
      <c r="AC123" s="25">
        <v>19.8</v>
      </c>
      <c r="AD123" s="25">
        <v>0</v>
      </c>
      <c r="AE123" s="25">
        <v>11</v>
      </c>
      <c r="AF123" s="25">
        <v>41.800000000000004</v>
      </c>
      <c r="AG123" s="25">
        <v>28.6</v>
      </c>
      <c r="AH123" s="25">
        <v>0</v>
      </c>
      <c r="AI123" s="25">
        <v>0</v>
      </c>
      <c r="AJ123" s="25">
        <v>8.8000000000000007</v>
      </c>
      <c r="AK123" s="25">
        <v>2.2000000000000002</v>
      </c>
      <c r="AL123" s="25">
        <v>19.8</v>
      </c>
      <c r="AM123" s="25">
        <v>6.6000000000000005</v>
      </c>
      <c r="AN123" s="25">
        <v>17.600000000000001</v>
      </c>
      <c r="AO123" s="25">
        <v>0</v>
      </c>
      <c r="AP123" s="25">
        <v>31.900000000000002</v>
      </c>
      <c r="AQ123" s="25">
        <v>26.400000000000002</v>
      </c>
      <c r="AR123" s="25">
        <v>44</v>
      </c>
      <c r="AS123" s="25">
        <v>22</v>
      </c>
      <c r="AT123" s="25">
        <v>16.5</v>
      </c>
      <c r="AU123" s="25">
        <v>20.900000000000002</v>
      </c>
      <c r="AV123" s="25">
        <v>17.600000000000001</v>
      </c>
      <c r="AW123" s="25">
        <v>16.5</v>
      </c>
      <c r="AX123" s="25">
        <v>17.600000000000001</v>
      </c>
      <c r="AY123" s="25">
        <v>15.400000000000002</v>
      </c>
      <c r="AZ123" s="25">
        <v>0</v>
      </c>
      <c r="BA123" s="25">
        <v>0</v>
      </c>
      <c r="BB123" s="25">
        <v>13.200000000000001</v>
      </c>
      <c r="BC123" s="25">
        <v>11</v>
      </c>
      <c r="BD123" s="25">
        <v>5.5</v>
      </c>
      <c r="BE123" s="25">
        <v>26.400000000000002</v>
      </c>
      <c r="BF123" s="25">
        <v>0</v>
      </c>
      <c r="BG123" s="25">
        <v>9.9</v>
      </c>
      <c r="BH123" s="25">
        <v>22</v>
      </c>
      <c r="BI123" s="25">
        <v>1.1000000000000314</v>
      </c>
      <c r="BJ123" s="25">
        <v>19.8</v>
      </c>
      <c r="BK123" s="25">
        <v>0</v>
      </c>
      <c r="BL123" s="25">
        <v>18.700000000000003</v>
      </c>
      <c r="BM123" s="25">
        <v>12.100000000000001</v>
      </c>
      <c r="BN123" s="25">
        <v>18.700000000000003</v>
      </c>
    </row>
    <row r="124" spans="1:66" x14ac:dyDescent="0.25">
      <c r="A124" s="6">
        <v>45036</v>
      </c>
      <c r="B124" t="s">
        <v>10</v>
      </c>
      <c r="C124">
        <v>20</v>
      </c>
      <c r="D124">
        <f t="shared" si="9"/>
        <v>485.10000000000014</v>
      </c>
      <c r="E124">
        <f t="shared" si="14"/>
        <v>107.80000000000001</v>
      </c>
      <c r="F124">
        <f t="shared" si="15"/>
        <v>176</v>
      </c>
      <c r="G124">
        <f t="shared" si="16"/>
        <v>81.400000000000119</v>
      </c>
      <c r="H124">
        <f t="shared" si="17"/>
        <v>119.9</v>
      </c>
      <c r="I124">
        <v>0</v>
      </c>
      <c r="J124" s="22">
        <v>0.83600000000000008</v>
      </c>
      <c r="K124" s="22">
        <v>0.83600000000000008</v>
      </c>
      <c r="L124" s="22">
        <v>1.0450000000000002</v>
      </c>
      <c r="M124" s="22">
        <v>0.89100000000000013</v>
      </c>
      <c r="N124" s="22">
        <v>0.94600000000000006</v>
      </c>
      <c r="O124" s="24">
        <v>0.71500000000000008</v>
      </c>
      <c r="P124" s="24">
        <v>0.66</v>
      </c>
      <c r="Q124" s="24">
        <v>0.70400000000000007</v>
      </c>
      <c r="R124" s="24">
        <v>0.16500000000000001</v>
      </c>
      <c r="S124" s="24">
        <v>0.80300000000000005</v>
      </c>
      <c r="T124" s="24">
        <v>0.77000000000000013</v>
      </c>
      <c r="U124" s="24">
        <v>1.0120000000000002</v>
      </c>
      <c r="V124" s="24">
        <v>1.0669999999999999</v>
      </c>
      <c r="W124" s="24">
        <v>1.1000000000000001</v>
      </c>
      <c r="X124" s="24">
        <v>1.0780000000000001</v>
      </c>
      <c r="Y124" s="24">
        <v>0.41800000000000004</v>
      </c>
      <c r="Z124" s="24">
        <v>0.55000000000000004</v>
      </c>
      <c r="AA124" s="25">
        <v>0</v>
      </c>
      <c r="AB124" s="25">
        <v>29.700000000000003</v>
      </c>
      <c r="AC124" s="25">
        <v>0</v>
      </c>
      <c r="AD124" s="25">
        <v>31.900000000000002</v>
      </c>
      <c r="AE124" s="25">
        <v>27.500000000000004</v>
      </c>
      <c r="AF124" s="25">
        <v>16.5</v>
      </c>
      <c r="AG124" s="25">
        <v>48.400000000000006</v>
      </c>
      <c r="AH124" s="25">
        <v>13.200000000000001</v>
      </c>
      <c r="AI124" s="25">
        <v>0</v>
      </c>
      <c r="AJ124" s="25">
        <v>8.8000000000000007</v>
      </c>
      <c r="AK124" s="25">
        <v>31.900000000000002</v>
      </c>
      <c r="AL124" s="25">
        <v>0</v>
      </c>
      <c r="AM124" s="25">
        <v>22</v>
      </c>
      <c r="AN124" s="25">
        <v>35.200000000000003</v>
      </c>
      <c r="AO124" s="25">
        <v>18.700000000000003</v>
      </c>
      <c r="AP124" s="25">
        <v>18.700000000000003</v>
      </c>
      <c r="AQ124" s="25">
        <v>0</v>
      </c>
      <c r="AR124" s="25">
        <v>0</v>
      </c>
      <c r="AS124" s="25">
        <v>25.3</v>
      </c>
      <c r="AT124" s="25">
        <v>0</v>
      </c>
      <c r="AU124" s="25">
        <v>8.8000000000000007</v>
      </c>
      <c r="AV124" s="25">
        <v>38.5</v>
      </c>
      <c r="AW124" s="25">
        <v>14.300000000000127</v>
      </c>
      <c r="AX124" s="25">
        <v>1.1000000000000001</v>
      </c>
      <c r="AY124" s="25">
        <v>9.9</v>
      </c>
      <c r="AZ124" s="25">
        <v>8.8000000000000007</v>
      </c>
      <c r="BA124" s="25">
        <v>0</v>
      </c>
      <c r="BB124" s="25">
        <v>0</v>
      </c>
      <c r="BC124" s="25">
        <v>0</v>
      </c>
      <c r="BD124" s="25">
        <v>0</v>
      </c>
      <c r="BE124" s="25">
        <v>0</v>
      </c>
      <c r="BF124" s="25">
        <v>12.100000000000001</v>
      </c>
      <c r="BG124" s="25">
        <v>31.900000000000002</v>
      </c>
      <c r="BH124" s="25">
        <v>0</v>
      </c>
      <c r="BI124" s="25">
        <v>13.200000000000001</v>
      </c>
      <c r="BJ124" s="25">
        <v>6.6000000000000005</v>
      </c>
      <c r="BK124" s="25">
        <v>7.7000000000000011</v>
      </c>
      <c r="BL124" s="25">
        <v>3.3000000000000003</v>
      </c>
      <c r="BM124" s="25">
        <v>4.4000000000000004</v>
      </c>
      <c r="BN124" s="25">
        <v>28.6</v>
      </c>
    </row>
    <row r="125" spans="1:66" x14ac:dyDescent="0.25">
      <c r="A125" s="6">
        <v>45037</v>
      </c>
      <c r="B125" t="s">
        <v>10</v>
      </c>
      <c r="C125">
        <v>21</v>
      </c>
      <c r="D125">
        <f t="shared" si="9"/>
        <v>386.1</v>
      </c>
      <c r="E125">
        <f t="shared" si="14"/>
        <v>66</v>
      </c>
      <c r="F125">
        <f t="shared" si="15"/>
        <v>79.2</v>
      </c>
      <c r="G125">
        <f t="shared" si="16"/>
        <v>165</v>
      </c>
      <c r="H125">
        <f t="shared" si="17"/>
        <v>75.90000000000002</v>
      </c>
      <c r="I125">
        <v>0</v>
      </c>
      <c r="J125" s="22">
        <v>0.51700000000000013</v>
      </c>
      <c r="K125" s="22">
        <v>0.8580000000000001</v>
      </c>
      <c r="L125" s="22">
        <v>0.55000000000000004</v>
      </c>
      <c r="M125" s="22">
        <v>0.97900000000000009</v>
      </c>
      <c r="N125" s="22">
        <v>0.42900000000000005</v>
      </c>
      <c r="O125" s="24">
        <v>0.91300000000000014</v>
      </c>
      <c r="P125" s="24">
        <v>0.81400000000000006</v>
      </c>
      <c r="Q125" s="24">
        <v>1.0010000000000001</v>
      </c>
      <c r="R125" s="24">
        <v>1.0450000000000002</v>
      </c>
      <c r="S125" s="24">
        <v>0.71500000000000008</v>
      </c>
      <c r="T125" s="24">
        <v>0.79200000000000004</v>
      </c>
      <c r="U125" s="24">
        <v>0.78100000000000003</v>
      </c>
      <c r="V125" s="24">
        <v>0.95700000000000007</v>
      </c>
      <c r="W125" s="24">
        <v>0.46200000000000002</v>
      </c>
      <c r="X125" s="24">
        <v>1.0230000000000001</v>
      </c>
      <c r="Y125" s="24">
        <v>0.86900000000000011</v>
      </c>
      <c r="Z125" s="24">
        <v>0.36300000000000004</v>
      </c>
      <c r="AA125" s="25">
        <v>0</v>
      </c>
      <c r="AB125" s="25">
        <v>0</v>
      </c>
      <c r="AC125" s="25">
        <v>0</v>
      </c>
      <c r="AD125" s="25">
        <v>40.700000000000003</v>
      </c>
      <c r="AE125" s="25">
        <v>0</v>
      </c>
      <c r="AF125" s="25">
        <v>0</v>
      </c>
      <c r="AG125" s="25">
        <v>0</v>
      </c>
      <c r="AH125" s="25">
        <v>16.5</v>
      </c>
      <c r="AI125" s="25">
        <v>2.2000000000000002</v>
      </c>
      <c r="AJ125" s="25">
        <v>19.8</v>
      </c>
      <c r="AK125" s="25">
        <v>41.800000000000004</v>
      </c>
      <c r="AL125" s="25">
        <v>3.3000000000000003</v>
      </c>
      <c r="AM125" s="25">
        <v>18.700000000000003</v>
      </c>
      <c r="AN125" s="25">
        <v>24.200000000000003</v>
      </c>
      <c r="AO125" s="25">
        <v>23.1</v>
      </c>
      <c r="AP125" s="25">
        <v>4.4000000000000004</v>
      </c>
      <c r="AQ125" s="25">
        <v>2.2000000000000002</v>
      </c>
      <c r="AR125" s="25">
        <v>0</v>
      </c>
      <c r="AS125" s="25">
        <v>0</v>
      </c>
      <c r="AT125" s="25">
        <v>0</v>
      </c>
      <c r="AU125" s="25">
        <v>9.9</v>
      </c>
      <c r="AV125" s="25">
        <v>30.800000000000004</v>
      </c>
      <c r="AW125" s="25">
        <v>8.8000000000000007</v>
      </c>
      <c r="AX125" s="25">
        <v>15.400000000000002</v>
      </c>
      <c r="AY125" s="25">
        <v>6.6000000000000005</v>
      </c>
      <c r="AZ125" s="25">
        <v>0</v>
      </c>
      <c r="BA125" s="25">
        <v>8.8000000000000007</v>
      </c>
      <c r="BB125" s="25">
        <v>14.3</v>
      </c>
      <c r="BC125" s="25">
        <v>57.2</v>
      </c>
      <c r="BD125" s="25">
        <v>13.200000000000001</v>
      </c>
      <c r="BE125" s="25">
        <v>17.600000000000001</v>
      </c>
      <c r="BF125" s="25">
        <v>3.3000000000000003</v>
      </c>
      <c r="BG125" s="25">
        <v>16.5</v>
      </c>
      <c r="BH125" s="25">
        <v>0</v>
      </c>
      <c r="BI125" s="25">
        <v>0</v>
      </c>
      <c r="BJ125" s="25">
        <v>9.9</v>
      </c>
      <c r="BK125" s="25">
        <v>0</v>
      </c>
      <c r="BL125" s="25">
        <v>18.700000000000003</v>
      </c>
      <c r="BM125" s="25">
        <v>0</v>
      </c>
      <c r="BN125" s="25">
        <v>0</v>
      </c>
    </row>
    <row r="126" spans="1:66" x14ac:dyDescent="0.25">
      <c r="A126" s="6">
        <v>45038</v>
      </c>
      <c r="B126" t="s">
        <v>10</v>
      </c>
      <c r="C126">
        <v>22</v>
      </c>
      <c r="D126">
        <f t="shared" si="9"/>
        <v>541.20000000000027</v>
      </c>
      <c r="E126">
        <f t="shared" si="14"/>
        <v>199.10000000000005</v>
      </c>
      <c r="F126">
        <f t="shared" si="15"/>
        <v>191.4</v>
      </c>
      <c r="G126">
        <f t="shared" si="16"/>
        <v>73.70000000000006</v>
      </c>
      <c r="H126">
        <f t="shared" si="17"/>
        <v>77.000000000000128</v>
      </c>
      <c r="I126">
        <v>0</v>
      </c>
      <c r="J126" s="22">
        <v>0.38500000000000006</v>
      </c>
      <c r="K126" s="22">
        <v>0.92400000000000004</v>
      </c>
      <c r="L126" s="22">
        <v>0.81400000000000006</v>
      </c>
      <c r="M126" s="22">
        <v>0.94600000000000006</v>
      </c>
      <c r="N126" s="22">
        <v>1.089</v>
      </c>
      <c r="O126" s="24">
        <v>0.82500000000000007</v>
      </c>
      <c r="P126" s="24">
        <v>0.55000000000000004</v>
      </c>
      <c r="Q126" s="24">
        <v>0.64900000000000002</v>
      </c>
      <c r="R126" s="24">
        <v>0.71500000000000008</v>
      </c>
      <c r="S126" s="24">
        <v>0.74800000000000011</v>
      </c>
      <c r="T126" s="24">
        <v>0.79200000000000004</v>
      </c>
      <c r="U126" s="24">
        <v>1.0120000000000002</v>
      </c>
      <c r="V126" s="24">
        <v>1.1000000000000001</v>
      </c>
      <c r="W126" s="24">
        <v>0.96800000000000008</v>
      </c>
      <c r="X126" s="24">
        <v>0.78100000000000003</v>
      </c>
      <c r="Y126" s="24">
        <v>0.46200000000000002</v>
      </c>
      <c r="Z126" s="24">
        <v>0.95700000000000007</v>
      </c>
      <c r="AA126" s="25">
        <v>0</v>
      </c>
      <c r="AB126" s="25">
        <v>15.400000000000002</v>
      </c>
      <c r="AC126" s="25">
        <v>27.500000000000004</v>
      </c>
      <c r="AD126" s="25">
        <v>6.6000000000000005</v>
      </c>
      <c r="AE126" s="25">
        <v>48.400000000000006</v>
      </c>
      <c r="AF126" s="25">
        <v>31.900000000000002</v>
      </c>
      <c r="AG126" s="25">
        <v>15.400000000000002</v>
      </c>
      <c r="AH126" s="25">
        <v>34.1</v>
      </c>
      <c r="AI126" s="25">
        <v>9.9</v>
      </c>
      <c r="AJ126" s="25">
        <v>2.2000000000000002</v>
      </c>
      <c r="AK126" s="25">
        <v>0</v>
      </c>
      <c r="AL126" s="25">
        <v>5.5</v>
      </c>
      <c r="AM126" s="25">
        <v>17.600000000000001</v>
      </c>
      <c r="AN126" s="25">
        <v>2.2000000000000002</v>
      </c>
      <c r="AO126" s="25">
        <v>0</v>
      </c>
      <c r="AP126" s="25">
        <v>8.8000000000000007</v>
      </c>
      <c r="AQ126" s="25">
        <v>6.6000000000000005</v>
      </c>
      <c r="AR126" s="25">
        <v>15.400000000000126</v>
      </c>
      <c r="AS126" s="25">
        <v>18.700000000000003</v>
      </c>
      <c r="AT126" s="25">
        <v>2.2000000000000002</v>
      </c>
      <c r="AU126" s="25">
        <v>8.8000000000000007</v>
      </c>
      <c r="AV126" s="25">
        <v>3.3000000000000003</v>
      </c>
      <c r="AW126" s="25">
        <v>14.3</v>
      </c>
      <c r="AX126" s="25">
        <v>0</v>
      </c>
      <c r="AY126" s="25">
        <v>0</v>
      </c>
      <c r="AZ126" s="25">
        <v>19.8</v>
      </c>
      <c r="BA126" s="25">
        <v>6.6000000000000005</v>
      </c>
      <c r="BB126" s="25">
        <v>12.100000000000064</v>
      </c>
      <c r="BC126" s="25">
        <v>6.6000000000000005</v>
      </c>
      <c r="BD126" s="25">
        <v>2.2000000000000002</v>
      </c>
      <c r="BE126" s="25">
        <v>33</v>
      </c>
      <c r="BF126" s="25">
        <v>17.600000000000001</v>
      </c>
      <c r="BG126" s="25">
        <v>0</v>
      </c>
      <c r="BH126" s="25">
        <v>31.900000000000002</v>
      </c>
      <c r="BI126" s="25">
        <v>47.300000000000004</v>
      </c>
      <c r="BJ126" s="25">
        <v>14.3</v>
      </c>
      <c r="BK126" s="25">
        <v>28.6</v>
      </c>
      <c r="BL126" s="25">
        <v>2.2000000000000002</v>
      </c>
      <c r="BM126" s="25">
        <v>13.200000000000033</v>
      </c>
      <c r="BN126" s="25">
        <v>11</v>
      </c>
    </row>
    <row r="127" spans="1:66" x14ac:dyDescent="0.25">
      <c r="A127" s="6">
        <v>45039</v>
      </c>
      <c r="B127" t="s">
        <v>10</v>
      </c>
      <c r="C127">
        <v>23</v>
      </c>
      <c r="D127">
        <f t="shared" si="9"/>
        <v>518.1</v>
      </c>
      <c r="E127">
        <f t="shared" si="14"/>
        <v>80.300000000000011</v>
      </c>
      <c r="F127">
        <f t="shared" si="15"/>
        <v>106.7</v>
      </c>
      <c r="G127">
        <f t="shared" si="16"/>
        <v>98.999999999999986</v>
      </c>
      <c r="H127">
        <f t="shared" si="17"/>
        <v>232.1</v>
      </c>
      <c r="I127">
        <v>0</v>
      </c>
      <c r="J127" s="22">
        <v>0.40700000000000003</v>
      </c>
      <c r="K127" s="22">
        <v>0.6160000000000001</v>
      </c>
      <c r="L127" s="22">
        <v>0.70400000000000007</v>
      </c>
      <c r="M127" s="22">
        <v>0.96800000000000008</v>
      </c>
      <c r="N127" s="22">
        <v>1.0450000000000002</v>
      </c>
      <c r="O127" s="24">
        <v>0.72600000000000009</v>
      </c>
      <c r="P127" s="24">
        <v>1.0120000000000002</v>
      </c>
      <c r="Q127" s="24">
        <v>0.74800000000000011</v>
      </c>
      <c r="R127" s="24">
        <v>0.82500000000000007</v>
      </c>
      <c r="S127" s="24">
        <v>0.46200000000000002</v>
      </c>
      <c r="T127" s="24">
        <v>1.0340000000000003</v>
      </c>
      <c r="U127" s="24">
        <v>1.0120000000000002</v>
      </c>
      <c r="V127" s="24">
        <v>0.35200000000000004</v>
      </c>
      <c r="W127" s="24">
        <v>0.80300000000000005</v>
      </c>
      <c r="X127" s="24">
        <v>0.94600000000000006</v>
      </c>
      <c r="Y127" s="24">
        <v>0.97900000000000009</v>
      </c>
      <c r="Z127" s="24">
        <v>0.60500000000000009</v>
      </c>
      <c r="AA127" s="25">
        <v>0</v>
      </c>
      <c r="AB127" s="25">
        <v>1.1000000000000001</v>
      </c>
      <c r="AC127" s="25">
        <v>25.3</v>
      </c>
      <c r="AD127" s="25">
        <v>8.8000000000000007</v>
      </c>
      <c r="AE127" s="25">
        <v>29.700000000000003</v>
      </c>
      <c r="AF127" s="25">
        <v>8.8000000000000007</v>
      </c>
      <c r="AG127" s="25">
        <v>0</v>
      </c>
      <c r="AH127" s="25">
        <v>29.700000000000003</v>
      </c>
      <c r="AI127" s="25">
        <v>0</v>
      </c>
      <c r="AJ127" s="25">
        <v>3.3000000000000003</v>
      </c>
      <c r="AK127" s="25">
        <v>23.1</v>
      </c>
      <c r="AL127" s="25">
        <v>17.600000000000001</v>
      </c>
      <c r="AM127" s="25">
        <v>22</v>
      </c>
      <c r="AN127" s="25">
        <v>58.300000000000004</v>
      </c>
      <c r="AO127" s="25">
        <v>0</v>
      </c>
      <c r="AP127" s="25">
        <v>23.1</v>
      </c>
      <c r="AQ127" s="25">
        <v>0</v>
      </c>
      <c r="AR127" s="25">
        <v>12.100000000000001</v>
      </c>
      <c r="AS127" s="25">
        <v>61.600000000000009</v>
      </c>
      <c r="AT127" s="25">
        <v>37.400000000000006</v>
      </c>
      <c r="AU127" s="25">
        <v>0</v>
      </c>
      <c r="AV127" s="25">
        <v>26.400000000000002</v>
      </c>
      <c r="AW127" s="25">
        <v>0</v>
      </c>
      <c r="AX127" s="25">
        <v>12.100000000000001</v>
      </c>
      <c r="AY127" s="25">
        <v>0</v>
      </c>
      <c r="AZ127" s="25">
        <v>0</v>
      </c>
      <c r="BA127" s="25">
        <v>33</v>
      </c>
      <c r="BB127" s="25">
        <v>19.8</v>
      </c>
      <c r="BC127" s="25">
        <v>1.1000000000000001</v>
      </c>
      <c r="BD127" s="25">
        <v>6.6000000000000005</v>
      </c>
      <c r="BE127" s="25">
        <v>9.9</v>
      </c>
      <c r="BF127" s="25">
        <v>4.4000000000000004</v>
      </c>
      <c r="BG127" s="25">
        <v>0</v>
      </c>
      <c r="BH127" s="25">
        <v>2.2000000000000002</v>
      </c>
      <c r="BI127" s="25">
        <v>15.400000000000002</v>
      </c>
      <c r="BJ127" s="25">
        <v>1.1000000000000001</v>
      </c>
      <c r="BK127" s="25">
        <v>11</v>
      </c>
      <c r="BL127" s="25">
        <v>17.600000000000001</v>
      </c>
      <c r="BM127" s="25">
        <v>6.6000000000000005</v>
      </c>
      <c r="BN127" s="25">
        <v>12.100000000000001</v>
      </c>
    </row>
    <row r="128" spans="1:66" x14ac:dyDescent="0.25">
      <c r="A128" s="6">
        <v>45040</v>
      </c>
      <c r="B128" t="s">
        <v>10</v>
      </c>
      <c r="C128">
        <v>24</v>
      </c>
      <c r="D128">
        <f t="shared" si="9"/>
        <v>497.2</v>
      </c>
      <c r="E128">
        <f t="shared" si="14"/>
        <v>104.5</v>
      </c>
      <c r="F128">
        <f t="shared" si="15"/>
        <v>136.4</v>
      </c>
      <c r="G128">
        <f t="shared" si="16"/>
        <v>133.1</v>
      </c>
      <c r="H128">
        <f t="shared" si="17"/>
        <v>123.2</v>
      </c>
      <c r="I128">
        <v>0</v>
      </c>
      <c r="J128" s="22">
        <v>0.18700000000000003</v>
      </c>
      <c r="K128" s="22">
        <v>0.9900000000000001</v>
      </c>
      <c r="L128" s="22">
        <v>0.34100000000000003</v>
      </c>
      <c r="M128" s="22">
        <v>0.24200000000000002</v>
      </c>
      <c r="N128" s="22">
        <v>0.9900000000000001</v>
      </c>
      <c r="O128" s="24">
        <v>0.31900000000000001</v>
      </c>
      <c r="P128" s="24">
        <v>0.84700000000000009</v>
      </c>
      <c r="Q128" s="24">
        <v>0.8580000000000001</v>
      </c>
      <c r="R128" s="24">
        <v>0.47300000000000003</v>
      </c>
      <c r="S128" s="24">
        <v>0.75900000000000012</v>
      </c>
      <c r="T128" s="24">
        <v>0.62700000000000011</v>
      </c>
      <c r="U128" s="24">
        <v>0.45100000000000007</v>
      </c>
      <c r="V128" s="24">
        <v>0.6160000000000001</v>
      </c>
      <c r="W128" s="24">
        <v>0.9900000000000001</v>
      </c>
      <c r="X128" s="24">
        <v>0.83600000000000008</v>
      </c>
      <c r="Y128" s="24">
        <v>0.82500000000000007</v>
      </c>
      <c r="Z128" s="24">
        <v>0.9900000000000001</v>
      </c>
      <c r="AA128" s="25">
        <v>8.8000000000000007</v>
      </c>
      <c r="AB128" s="25">
        <v>42.900000000000006</v>
      </c>
      <c r="AC128" s="25">
        <v>0</v>
      </c>
      <c r="AD128" s="25">
        <v>7.7000000000000011</v>
      </c>
      <c r="AE128" s="25">
        <v>0</v>
      </c>
      <c r="AF128" s="25">
        <v>35.200000000000003</v>
      </c>
      <c r="AG128" s="25">
        <v>0</v>
      </c>
      <c r="AH128" s="25">
        <v>14.3</v>
      </c>
      <c r="AI128" s="25">
        <v>0</v>
      </c>
      <c r="AJ128" s="25">
        <v>27.500000000000004</v>
      </c>
      <c r="AK128" s="25">
        <v>0</v>
      </c>
      <c r="AL128" s="25">
        <v>1.1000000000000001</v>
      </c>
      <c r="AM128" s="25">
        <v>0</v>
      </c>
      <c r="AN128" s="25">
        <v>14.3</v>
      </c>
      <c r="AO128" s="25">
        <v>29.700000000000003</v>
      </c>
      <c r="AP128" s="25">
        <v>23.1</v>
      </c>
      <c r="AQ128" s="25">
        <v>14.3</v>
      </c>
      <c r="AR128" s="25">
        <v>0</v>
      </c>
      <c r="AS128" s="25">
        <v>7.7000000000000011</v>
      </c>
      <c r="AT128" s="25">
        <v>33</v>
      </c>
      <c r="AU128" s="25">
        <v>1.1000000000000001</v>
      </c>
      <c r="AV128" s="25">
        <v>41.800000000000004</v>
      </c>
      <c r="AW128" s="25">
        <v>26.400000000000002</v>
      </c>
      <c r="AX128" s="25">
        <v>0</v>
      </c>
      <c r="AY128" s="25">
        <v>49.500000000000007</v>
      </c>
      <c r="AZ128" s="25">
        <v>0</v>
      </c>
      <c r="BA128" s="25">
        <v>0</v>
      </c>
      <c r="BB128" s="25">
        <v>1.1000000000000001</v>
      </c>
      <c r="BC128" s="25">
        <v>13.200000000000001</v>
      </c>
      <c r="BD128" s="25">
        <v>0</v>
      </c>
      <c r="BE128" s="25">
        <v>7.7000000000000011</v>
      </c>
      <c r="BF128" s="25">
        <v>19.8</v>
      </c>
      <c r="BG128" s="25">
        <v>0</v>
      </c>
      <c r="BH128" s="25">
        <v>0</v>
      </c>
      <c r="BI128" s="25">
        <v>0</v>
      </c>
      <c r="BJ128" s="25">
        <v>5.5</v>
      </c>
      <c r="BK128" s="25">
        <v>33</v>
      </c>
      <c r="BL128" s="25">
        <v>0</v>
      </c>
      <c r="BM128" s="25">
        <v>0</v>
      </c>
      <c r="BN128" s="25">
        <v>38.5</v>
      </c>
    </row>
    <row r="129" spans="1:66" x14ac:dyDescent="0.25">
      <c r="A129" s="6">
        <v>45041</v>
      </c>
      <c r="B129" t="s">
        <v>10</v>
      </c>
      <c r="C129">
        <v>25</v>
      </c>
      <c r="D129">
        <f t="shared" si="9"/>
        <v>488.40000000000009</v>
      </c>
      <c r="E129">
        <f t="shared" si="14"/>
        <v>235.4</v>
      </c>
      <c r="F129">
        <f t="shared" si="15"/>
        <v>80.300000000000068</v>
      </c>
      <c r="G129">
        <f t="shared" si="16"/>
        <v>108.90000000000002</v>
      </c>
      <c r="H129">
        <f t="shared" si="17"/>
        <v>63.800000000000011</v>
      </c>
      <c r="I129">
        <v>0</v>
      </c>
      <c r="J129" s="22">
        <v>1.0230000000000001</v>
      </c>
      <c r="K129" s="22">
        <v>0.95700000000000007</v>
      </c>
      <c r="L129" s="22">
        <v>0.88000000000000012</v>
      </c>
      <c r="M129" s="22">
        <v>0.97900000000000009</v>
      </c>
      <c r="N129" s="22">
        <v>0.84700000000000009</v>
      </c>
      <c r="O129" s="24">
        <v>0.71500000000000008</v>
      </c>
      <c r="P129" s="24">
        <v>0.13200000000000001</v>
      </c>
      <c r="Q129" s="24">
        <v>0.70400000000000007</v>
      </c>
      <c r="R129" s="24">
        <v>0.95700000000000007</v>
      </c>
      <c r="S129" s="24">
        <v>0.74800000000000011</v>
      </c>
      <c r="T129" s="24">
        <v>0.19800000000000001</v>
      </c>
      <c r="U129" s="24">
        <v>0.28600000000000003</v>
      </c>
      <c r="V129" s="24">
        <v>0.78100000000000003</v>
      </c>
      <c r="W129" s="24">
        <v>1.0230000000000001</v>
      </c>
      <c r="X129" s="24">
        <v>0.38500000000000006</v>
      </c>
      <c r="Y129" s="24">
        <v>0.40700000000000003</v>
      </c>
      <c r="Z129" s="24">
        <v>0.38500000000000006</v>
      </c>
      <c r="AA129" s="25">
        <v>0</v>
      </c>
      <c r="AB129" s="25">
        <v>0</v>
      </c>
      <c r="AC129" s="25">
        <v>20.900000000000002</v>
      </c>
      <c r="AD129" s="25">
        <v>0</v>
      </c>
      <c r="AE129" s="25">
        <v>1.1000000000000627</v>
      </c>
      <c r="AF129" s="25">
        <v>1.1000000000000001</v>
      </c>
      <c r="AG129" s="25">
        <v>9.9</v>
      </c>
      <c r="AH129" s="25">
        <v>19.8</v>
      </c>
      <c r="AI129" s="25">
        <v>8.8000000000000007</v>
      </c>
      <c r="AJ129" s="25">
        <v>18.700000000000003</v>
      </c>
      <c r="AK129" s="25">
        <v>0</v>
      </c>
      <c r="AL129" s="25">
        <v>0</v>
      </c>
      <c r="AM129" s="25">
        <v>1.1000000000000001</v>
      </c>
      <c r="AN129" s="25">
        <v>22</v>
      </c>
      <c r="AO129" s="25">
        <v>11</v>
      </c>
      <c r="AP129" s="25">
        <v>5.5</v>
      </c>
      <c r="AQ129" s="25">
        <v>8.8000000000000007</v>
      </c>
      <c r="AR129" s="25">
        <v>2.2000000000000002</v>
      </c>
      <c r="AS129" s="25">
        <v>11</v>
      </c>
      <c r="AT129" s="25">
        <v>2.2000000000000002</v>
      </c>
      <c r="AU129" s="25">
        <v>17.600000000000001</v>
      </c>
      <c r="AV129" s="25">
        <v>0</v>
      </c>
      <c r="AW129" s="25">
        <v>6.6000000000000005</v>
      </c>
      <c r="AX129" s="25">
        <v>2.2000000000000002</v>
      </c>
      <c r="AY129" s="25">
        <v>0</v>
      </c>
      <c r="AZ129" s="25">
        <v>38.5</v>
      </c>
      <c r="BA129" s="25">
        <v>30.800000000000004</v>
      </c>
      <c r="BB129" s="25">
        <v>0</v>
      </c>
      <c r="BC129" s="25">
        <v>0</v>
      </c>
      <c r="BD129" s="25">
        <v>13.200000000000001</v>
      </c>
      <c r="BE129" s="25">
        <v>24.200000000000003</v>
      </c>
      <c r="BF129" s="25">
        <v>29.700000000000003</v>
      </c>
      <c r="BG129" s="25">
        <v>9.9</v>
      </c>
      <c r="BH129" s="25">
        <v>41.800000000000004</v>
      </c>
      <c r="BI129" s="25">
        <v>25.3</v>
      </c>
      <c r="BJ129" s="25">
        <v>45.1</v>
      </c>
      <c r="BK129" s="25">
        <v>6.6000000000000005</v>
      </c>
      <c r="BL129" s="25">
        <v>0</v>
      </c>
      <c r="BM129" s="25">
        <v>52.800000000000004</v>
      </c>
      <c r="BN129" s="25">
        <v>0</v>
      </c>
    </row>
    <row r="130" spans="1:66" x14ac:dyDescent="0.25">
      <c r="A130" s="6">
        <v>45042</v>
      </c>
      <c r="B130" t="s">
        <v>10</v>
      </c>
      <c r="C130">
        <v>26</v>
      </c>
      <c r="D130">
        <f t="shared" si="9"/>
        <v>441.1</v>
      </c>
      <c r="E130">
        <f t="shared" si="14"/>
        <v>67.100000000000009</v>
      </c>
      <c r="F130">
        <f t="shared" si="15"/>
        <v>105.6</v>
      </c>
      <c r="G130">
        <f t="shared" si="16"/>
        <v>111.10000000000001</v>
      </c>
      <c r="H130">
        <f t="shared" si="17"/>
        <v>157.30000000000001</v>
      </c>
      <c r="I130">
        <v>0</v>
      </c>
      <c r="J130" s="22">
        <v>0.60500000000000009</v>
      </c>
      <c r="K130" s="22">
        <v>0.56100000000000005</v>
      </c>
      <c r="L130" s="22">
        <v>1.089</v>
      </c>
      <c r="M130" s="22">
        <v>0.90200000000000014</v>
      </c>
      <c r="N130" s="22">
        <v>0.88000000000000012</v>
      </c>
      <c r="O130" s="24">
        <v>0.75900000000000012</v>
      </c>
      <c r="P130" s="24">
        <v>0.60500000000000009</v>
      </c>
      <c r="Q130" s="24">
        <v>0.74800000000000011</v>
      </c>
      <c r="R130" s="24">
        <v>0.94600000000000006</v>
      </c>
      <c r="S130" s="24">
        <v>1.0010000000000001</v>
      </c>
      <c r="T130" s="24">
        <v>0.84700000000000009</v>
      </c>
      <c r="U130" s="24">
        <v>0.46200000000000002</v>
      </c>
      <c r="V130" s="24">
        <v>1.0010000000000001</v>
      </c>
      <c r="W130" s="24">
        <v>0.96800000000000008</v>
      </c>
      <c r="X130" s="24">
        <v>0.93500000000000005</v>
      </c>
      <c r="Y130" s="24">
        <v>1.056</v>
      </c>
      <c r="Z130" s="24">
        <v>0.16500000000000001</v>
      </c>
      <c r="AA130" s="25">
        <v>6.6000000000000005</v>
      </c>
      <c r="AB130" s="25">
        <v>22</v>
      </c>
      <c r="AC130" s="25">
        <v>15.400000000000002</v>
      </c>
      <c r="AD130" s="25">
        <v>0</v>
      </c>
      <c r="AE130" s="25">
        <v>0</v>
      </c>
      <c r="AF130" s="25">
        <v>3.3000000000000003</v>
      </c>
      <c r="AG130" s="25">
        <v>37.400000000000006</v>
      </c>
      <c r="AH130" s="25">
        <v>14.3</v>
      </c>
      <c r="AI130" s="25">
        <v>6.6000000000000005</v>
      </c>
      <c r="AJ130" s="25">
        <v>0</v>
      </c>
      <c r="AK130" s="25">
        <v>6.6000000000000005</v>
      </c>
      <c r="AL130" s="25">
        <v>0</v>
      </c>
      <c r="AM130" s="25">
        <v>29.700000000000003</v>
      </c>
      <c r="AN130" s="25">
        <v>58.300000000000004</v>
      </c>
      <c r="AO130" s="25">
        <v>3.3000000000000003</v>
      </c>
      <c r="AP130" s="25">
        <v>8.8000000000000007</v>
      </c>
      <c r="AQ130" s="25">
        <v>36.300000000000004</v>
      </c>
      <c r="AR130" s="25">
        <v>4.4000000000000004</v>
      </c>
      <c r="AS130" s="25">
        <v>0</v>
      </c>
      <c r="AT130" s="25">
        <v>16.5</v>
      </c>
      <c r="AU130" s="25">
        <v>4.4000000000000004</v>
      </c>
      <c r="AV130" s="25">
        <v>6.6000000000000005</v>
      </c>
      <c r="AW130" s="25">
        <v>0</v>
      </c>
      <c r="AX130" s="25">
        <v>0</v>
      </c>
      <c r="AY130" s="25">
        <v>34.1</v>
      </c>
      <c r="AZ130" s="25">
        <v>20.900000000000002</v>
      </c>
      <c r="BA130" s="25">
        <v>25.3</v>
      </c>
      <c r="BB130" s="25">
        <v>17.600000000000001</v>
      </c>
      <c r="BC130" s="25">
        <v>2.2000000000000002</v>
      </c>
      <c r="BD130" s="25">
        <v>0</v>
      </c>
      <c r="BE130" s="25">
        <v>0</v>
      </c>
      <c r="BF130" s="25">
        <v>8.8000000000000007</v>
      </c>
      <c r="BG130" s="25">
        <v>24.200000000000003</v>
      </c>
      <c r="BH130" s="25">
        <v>0</v>
      </c>
      <c r="BI130" s="25">
        <v>3.3000000000000003</v>
      </c>
      <c r="BJ130" s="25">
        <v>26.400000000000002</v>
      </c>
      <c r="BK130" s="25">
        <v>4.4000000000000004</v>
      </c>
      <c r="BL130" s="25">
        <v>0</v>
      </c>
      <c r="BM130" s="25">
        <v>0</v>
      </c>
      <c r="BN130" s="25">
        <v>0</v>
      </c>
    </row>
    <row r="131" spans="1:66" x14ac:dyDescent="0.25">
      <c r="A131" s="6">
        <v>45043</v>
      </c>
      <c r="B131" t="s">
        <v>10</v>
      </c>
      <c r="C131">
        <v>27</v>
      </c>
      <c r="D131">
        <f t="shared" si="9"/>
        <v>550</v>
      </c>
      <c r="E131">
        <f t="shared" si="14"/>
        <v>134.20000000000002</v>
      </c>
      <c r="F131">
        <f t="shared" si="15"/>
        <v>59.400000000000006</v>
      </c>
      <c r="G131">
        <f t="shared" si="16"/>
        <v>179.29999999999998</v>
      </c>
      <c r="H131">
        <f t="shared" si="17"/>
        <v>177.10000000000002</v>
      </c>
      <c r="I131">
        <v>0</v>
      </c>
      <c r="J131" s="22">
        <v>0.25300000000000006</v>
      </c>
      <c r="K131" s="22">
        <v>0.62700000000000011</v>
      </c>
      <c r="L131" s="22">
        <v>0.83600000000000008</v>
      </c>
      <c r="M131" s="22">
        <v>0.69300000000000006</v>
      </c>
      <c r="N131" s="22">
        <v>1.056</v>
      </c>
      <c r="O131" s="24">
        <v>0.60500000000000009</v>
      </c>
      <c r="P131" s="24">
        <v>0.88000000000000012</v>
      </c>
      <c r="Q131" s="24">
        <v>0.94600000000000006</v>
      </c>
      <c r="R131" s="24">
        <v>0.69300000000000006</v>
      </c>
      <c r="S131" s="24">
        <v>0.67100000000000004</v>
      </c>
      <c r="T131" s="24">
        <v>0.94600000000000006</v>
      </c>
      <c r="U131" s="24">
        <v>0.46200000000000002</v>
      </c>
      <c r="V131" s="24">
        <v>0.41800000000000004</v>
      </c>
      <c r="W131" s="24">
        <v>0.8580000000000001</v>
      </c>
      <c r="X131" s="24">
        <v>0.96800000000000008</v>
      </c>
      <c r="Y131" s="24">
        <v>1.056</v>
      </c>
      <c r="Z131" s="24">
        <v>0.91300000000000014</v>
      </c>
      <c r="AA131" s="25">
        <v>1.1000000000000001</v>
      </c>
      <c r="AB131" s="25">
        <v>1.1000000000000001</v>
      </c>
      <c r="AC131" s="25">
        <v>0</v>
      </c>
      <c r="AD131" s="25">
        <v>7.7000000000000011</v>
      </c>
      <c r="AE131" s="25">
        <v>7.7000000000000011</v>
      </c>
      <c r="AF131" s="25">
        <v>17.600000000000001</v>
      </c>
      <c r="AG131" s="25">
        <v>11</v>
      </c>
      <c r="AH131" s="25">
        <v>0</v>
      </c>
      <c r="AI131" s="25">
        <v>6.6000000000000005</v>
      </c>
      <c r="AJ131" s="25">
        <v>6.6000000000000005</v>
      </c>
      <c r="AK131" s="25">
        <v>47.300000000000004</v>
      </c>
      <c r="AL131" s="25">
        <v>38.5</v>
      </c>
      <c r="AM131" s="25">
        <v>0</v>
      </c>
      <c r="AN131" s="25">
        <v>7.7000000000000011</v>
      </c>
      <c r="AO131" s="25">
        <v>17.600000000000001</v>
      </c>
      <c r="AP131" s="25">
        <v>14.3</v>
      </c>
      <c r="AQ131" s="25">
        <v>23.1</v>
      </c>
      <c r="AR131" s="25">
        <v>24.200000000000003</v>
      </c>
      <c r="AS131" s="25">
        <v>0</v>
      </c>
      <c r="AT131" s="25">
        <v>51.7</v>
      </c>
      <c r="AU131" s="25">
        <v>5.5</v>
      </c>
      <c r="AV131" s="25">
        <v>39.6</v>
      </c>
      <c r="AW131" s="25">
        <v>9.9</v>
      </c>
      <c r="AX131" s="25">
        <v>7.7000000000000011</v>
      </c>
      <c r="AY131" s="25">
        <v>0</v>
      </c>
      <c r="AZ131" s="25">
        <v>16.5</v>
      </c>
      <c r="BA131" s="25">
        <v>47.300000000000004</v>
      </c>
      <c r="BB131" s="25">
        <v>7.7000000000000011</v>
      </c>
      <c r="BC131" s="25">
        <v>45.1</v>
      </c>
      <c r="BD131" s="25">
        <v>0</v>
      </c>
      <c r="BE131" s="25">
        <v>15.400000000000002</v>
      </c>
      <c r="BF131" s="25">
        <v>0</v>
      </c>
      <c r="BG131" s="25">
        <v>11</v>
      </c>
      <c r="BH131" s="25">
        <v>28.6</v>
      </c>
      <c r="BI131" s="25">
        <v>0</v>
      </c>
      <c r="BJ131" s="25">
        <v>51.7</v>
      </c>
      <c r="BK131" s="25">
        <v>0</v>
      </c>
      <c r="BL131" s="25">
        <v>0</v>
      </c>
      <c r="BM131" s="25">
        <v>0</v>
      </c>
      <c r="BN131" s="25">
        <v>27.500000000000004</v>
      </c>
    </row>
    <row r="132" spans="1:66" x14ac:dyDescent="0.25">
      <c r="A132" s="6">
        <v>45044</v>
      </c>
      <c r="B132" t="s">
        <v>10</v>
      </c>
      <c r="C132">
        <v>28</v>
      </c>
      <c r="D132">
        <f t="shared" ref="D132:D195" si="18">SUM(E132:H132)</f>
        <v>781</v>
      </c>
      <c r="E132">
        <f t="shared" si="14"/>
        <v>203.50000000000003</v>
      </c>
      <c r="F132">
        <f t="shared" si="15"/>
        <v>174.90000000000003</v>
      </c>
      <c r="G132">
        <f t="shared" si="16"/>
        <v>212.3</v>
      </c>
      <c r="H132">
        <f t="shared" si="17"/>
        <v>190.29999999999998</v>
      </c>
      <c r="I132">
        <v>0</v>
      </c>
      <c r="J132" s="22">
        <v>0.20900000000000002</v>
      </c>
      <c r="K132" s="22">
        <v>0.63800000000000001</v>
      </c>
      <c r="L132" s="22">
        <v>0.50600000000000012</v>
      </c>
      <c r="M132" s="22">
        <v>0.20900000000000002</v>
      </c>
      <c r="N132" s="22">
        <v>1.089</v>
      </c>
      <c r="O132" s="24">
        <v>0.77000000000000013</v>
      </c>
      <c r="P132" s="24">
        <v>0.74800000000000011</v>
      </c>
      <c r="Q132" s="24">
        <v>0.13200000000000001</v>
      </c>
      <c r="R132" s="24">
        <v>0.80300000000000005</v>
      </c>
      <c r="S132" s="24">
        <v>0.70400000000000007</v>
      </c>
      <c r="T132" s="24">
        <v>1.0450000000000002</v>
      </c>
      <c r="U132" s="24">
        <v>0.94600000000000006</v>
      </c>
      <c r="V132" s="24">
        <v>0.97900000000000009</v>
      </c>
      <c r="W132" s="24">
        <v>0.94600000000000006</v>
      </c>
      <c r="X132" s="24">
        <v>0.40700000000000003</v>
      </c>
      <c r="Y132" s="24">
        <v>0.95700000000000007</v>
      </c>
      <c r="Z132" s="24">
        <v>0.78100000000000003</v>
      </c>
      <c r="AA132" s="25">
        <v>20.900000000000002</v>
      </c>
      <c r="AB132" s="25">
        <v>15.400000000000002</v>
      </c>
      <c r="AC132" s="25">
        <v>0</v>
      </c>
      <c r="AD132" s="25">
        <v>27.500000000000004</v>
      </c>
      <c r="AE132" s="25">
        <v>37.400000000000006</v>
      </c>
      <c r="AF132" s="25">
        <v>7.7000000000000011</v>
      </c>
      <c r="AG132" s="25">
        <v>12.100000000000001</v>
      </c>
      <c r="AH132" s="25">
        <v>26.400000000000002</v>
      </c>
      <c r="AI132" s="25">
        <v>26.400000000000002</v>
      </c>
      <c r="AJ132" s="25">
        <v>1.1000000000000001</v>
      </c>
      <c r="AK132" s="25">
        <v>0</v>
      </c>
      <c r="AL132" s="25">
        <v>39.6</v>
      </c>
      <c r="AM132" s="25">
        <v>51.7</v>
      </c>
      <c r="AN132" s="25">
        <v>44</v>
      </c>
      <c r="AO132" s="25">
        <v>29.700000000000003</v>
      </c>
      <c r="AP132" s="25">
        <v>0</v>
      </c>
      <c r="AQ132" s="25">
        <v>1.1000000000000001</v>
      </c>
      <c r="AR132" s="25">
        <v>22</v>
      </c>
      <c r="AS132" s="25">
        <v>0</v>
      </c>
      <c r="AT132" s="25">
        <v>2.2000000000000002</v>
      </c>
      <c r="AU132" s="25">
        <v>0</v>
      </c>
      <c r="AV132" s="25">
        <v>0</v>
      </c>
      <c r="AW132" s="25">
        <v>40.700000000000003</v>
      </c>
      <c r="AX132" s="25">
        <v>26.400000000000002</v>
      </c>
      <c r="AY132" s="25">
        <v>11</v>
      </c>
      <c r="AZ132" s="25">
        <v>29.700000000000003</v>
      </c>
      <c r="BA132" s="25">
        <v>11</v>
      </c>
      <c r="BB132" s="25">
        <v>42.900000000000006</v>
      </c>
      <c r="BC132" s="25">
        <v>6.6000000000000005</v>
      </c>
      <c r="BD132" s="25">
        <v>44</v>
      </c>
      <c r="BE132" s="25">
        <v>42.900000000000006</v>
      </c>
      <c r="BF132" s="25">
        <v>22</v>
      </c>
      <c r="BG132" s="25">
        <v>2.2000000000000002</v>
      </c>
      <c r="BH132" s="25">
        <v>0</v>
      </c>
      <c r="BI132" s="25">
        <v>16.5</v>
      </c>
      <c r="BJ132" s="25">
        <v>9.9</v>
      </c>
      <c r="BK132" s="25">
        <v>0</v>
      </c>
      <c r="BL132" s="25">
        <v>37.400000000000006</v>
      </c>
      <c r="BM132" s="25">
        <v>46.2</v>
      </c>
      <c r="BN132" s="25">
        <v>26.400000000000002</v>
      </c>
    </row>
    <row r="133" spans="1:66" x14ac:dyDescent="0.25">
      <c r="A133" s="6">
        <v>45045</v>
      </c>
      <c r="B133" t="s">
        <v>10</v>
      </c>
      <c r="C133">
        <v>29</v>
      </c>
      <c r="D133">
        <f t="shared" si="18"/>
        <v>383.90000000000015</v>
      </c>
      <c r="E133">
        <f t="shared" si="14"/>
        <v>88</v>
      </c>
      <c r="F133">
        <f t="shared" si="15"/>
        <v>117.7</v>
      </c>
      <c r="G133">
        <f t="shared" si="16"/>
        <v>94.600000000000136</v>
      </c>
      <c r="H133">
        <f t="shared" si="17"/>
        <v>83.600000000000009</v>
      </c>
      <c r="I133">
        <v>0</v>
      </c>
      <c r="J133" s="22">
        <v>0.74800000000000011</v>
      </c>
      <c r="K133" s="22">
        <v>0.55000000000000004</v>
      </c>
      <c r="L133" s="22">
        <v>0.88000000000000012</v>
      </c>
      <c r="M133" s="22">
        <v>0.60500000000000009</v>
      </c>
      <c r="N133" s="22">
        <v>1.0230000000000001</v>
      </c>
      <c r="O133" s="24">
        <v>1.0230000000000001</v>
      </c>
      <c r="P133" s="24">
        <v>0.77000000000000013</v>
      </c>
      <c r="Q133" s="24">
        <v>0.62700000000000011</v>
      </c>
      <c r="R133" s="24">
        <v>0.66</v>
      </c>
      <c r="S133" s="24">
        <v>0.6160000000000001</v>
      </c>
      <c r="T133" s="24">
        <v>0.88000000000000012</v>
      </c>
      <c r="U133" s="24">
        <v>0.52800000000000002</v>
      </c>
      <c r="V133" s="24">
        <v>1.1000000000000001</v>
      </c>
      <c r="W133" s="24">
        <v>0.46200000000000002</v>
      </c>
      <c r="X133" s="24">
        <v>1.0780000000000001</v>
      </c>
      <c r="Y133" s="24">
        <v>0.53900000000000003</v>
      </c>
      <c r="Z133" s="24">
        <v>1.0450000000000002</v>
      </c>
      <c r="AA133" s="25">
        <v>22</v>
      </c>
      <c r="AB133" s="25">
        <v>8.8000000000000007</v>
      </c>
      <c r="AC133" s="25">
        <v>5.5</v>
      </c>
      <c r="AD133" s="25">
        <v>5.5</v>
      </c>
      <c r="AE133" s="25">
        <v>2.2000000000000002</v>
      </c>
      <c r="AF133" s="25">
        <v>8.8000000000000007</v>
      </c>
      <c r="AG133" s="25">
        <v>33</v>
      </c>
      <c r="AH133" s="25">
        <v>0</v>
      </c>
      <c r="AI133" s="25">
        <v>24.200000000000003</v>
      </c>
      <c r="AJ133" s="25">
        <v>7.7000000000000011</v>
      </c>
      <c r="AK133" s="25">
        <v>29.700000000000003</v>
      </c>
      <c r="AL133" s="25">
        <v>3.3000000000000003</v>
      </c>
      <c r="AM133" s="25">
        <v>0</v>
      </c>
      <c r="AN133" s="25">
        <v>35.200000000000003</v>
      </c>
      <c r="AO133" s="25">
        <v>0</v>
      </c>
      <c r="AP133" s="25">
        <v>5.5</v>
      </c>
      <c r="AQ133" s="25">
        <v>3.3000000000000003</v>
      </c>
      <c r="AR133" s="25">
        <v>0</v>
      </c>
      <c r="AS133" s="25">
        <v>23.1</v>
      </c>
      <c r="AT133" s="25">
        <v>13.200000000000001</v>
      </c>
      <c r="AU133" s="25">
        <v>27.500000000000004</v>
      </c>
      <c r="AV133" s="25">
        <v>9.9</v>
      </c>
      <c r="AW133" s="25">
        <v>0</v>
      </c>
      <c r="AX133" s="25">
        <v>0</v>
      </c>
      <c r="AY133" s="25">
        <v>15.400000000000126</v>
      </c>
      <c r="AZ133" s="25">
        <v>12.100000000000001</v>
      </c>
      <c r="BA133" s="25">
        <v>23.1</v>
      </c>
      <c r="BB133" s="25">
        <v>0</v>
      </c>
      <c r="BC133" s="25">
        <v>0</v>
      </c>
      <c r="BD133" s="25">
        <v>6.6000000000000005</v>
      </c>
      <c r="BE133" s="25">
        <v>0</v>
      </c>
      <c r="BF133" s="25">
        <v>6.6000000000000005</v>
      </c>
      <c r="BG133" s="25">
        <v>9.9</v>
      </c>
      <c r="BH133" s="25">
        <v>18.700000000000003</v>
      </c>
      <c r="BI133" s="25">
        <v>4.4000000000000004</v>
      </c>
      <c r="BJ133" s="25">
        <v>15.400000000000002</v>
      </c>
      <c r="BK133" s="25">
        <v>11</v>
      </c>
      <c r="BL133" s="25">
        <v>9.9</v>
      </c>
      <c r="BM133" s="25">
        <v>12.100000000000001</v>
      </c>
      <c r="BN133" s="25">
        <v>0</v>
      </c>
    </row>
    <row r="134" spans="1:66" x14ac:dyDescent="0.25">
      <c r="A134" s="6">
        <v>45046</v>
      </c>
      <c r="B134" t="s">
        <v>10</v>
      </c>
      <c r="C134">
        <v>30</v>
      </c>
      <c r="D134">
        <f t="shared" si="18"/>
        <v>496.1</v>
      </c>
      <c r="E134">
        <f t="shared" si="14"/>
        <v>195.8</v>
      </c>
      <c r="F134">
        <f t="shared" si="15"/>
        <v>117.7</v>
      </c>
      <c r="G134">
        <f t="shared" si="16"/>
        <v>107.8</v>
      </c>
      <c r="H134">
        <f t="shared" si="17"/>
        <v>74.800000000000011</v>
      </c>
      <c r="I134">
        <v>0</v>
      </c>
      <c r="J134" s="22">
        <v>0.45100000000000007</v>
      </c>
      <c r="K134" s="22">
        <v>0.31900000000000001</v>
      </c>
      <c r="L134" s="22">
        <v>0.35200000000000004</v>
      </c>
      <c r="M134" s="22">
        <v>0.81400000000000006</v>
      </c>
      <c r="N134" s="22">
        <v>0.80300000000000005</v>
      </c>
      <c r="O134" s="24">
        <v>1.0120000000000002</v>
      </c>
      <c r="P134" s="24">
        <v>0.62700000000000011</v>
      </c>
      <c r="Q134" s="24">
        <v>0.80300000000000005</v>
      </c>
      <c r="R134" s="24">
        <v>0.82500000000000007</v>
      </c>
      <c r="S134" s="24">
        <v>0.66</v>
      </c>
      <c r="T134" s="24">
        <v>0.86900000000000011</v>
      </c>
      <c r="U134" s="24">
        <v>0.88000000000000012</v>
      </c>
      <c r="V134" s="24">
        <v>0.48400000000000004</v>
      </c>
      <c r="W134" s="24">
        <v>1.0120000000000002</v>
      </c>
      <c r="X134" s="24">
        <v>0.44000000000000006</v>
      </c>
      <c r="Y134" s="24">
        <v>0.48400000000000004</v>
      </c>
      <c r="Z134" s="24">
        <v>0.84700000000000009</v>
      </c>
      <c r="AA134" s="25">
        <v>2.2000000000000002</v>
      </c>
      <c r="AB134" s="25">
        <v>36.300000000000004</v>
      </c>
      <c r="AC134" s="25">
        <v>3.3000000000000003</v>
      </c>
      <c r="AD134" s="25">
        <v>0</v>
      </c>
      <c r="AE134" s="25">
        <v>0</v>
      </c>
      <c r="AF134" s="25">
        <v>6.6000000000000005</v>
      </c>
      <c r="AG134" s="25">
        <v>25.3</v>
      </c>
      <c r="AH134" s="25">
        <v>8.8000000000000007</v>
      </c>
      <c r="AI134" s="25">
        <v>31.900000000000002</v>
      </c>
      <c r="AJ134" s="25">
        <v>3.3000000000000003</v>
      </c>
      <c r="AK134" s="25">
        <v>0</v>
      </c>
      <c r="AL134" s="25">
        <v>14.3</v>
      </c>
      <c r="AM134" s="25">
        <v>2.2000000000000002</v>
      </c>
      <c r="AN134" s="25">
        <v>0</v>
      </c>
      <c r="AO134" s="25">
        <v>0</v>
      </c>
      <c r="AP134" s="25">
        <v>0</v>
      </c>
      <c r="AQ134" s="25">
        <v>14.3</v>
      </c>
      <c r="AR134" s="25">
        <v>34.1</v>
      </c>
      <c r="AS134" s="25">
        <v>9.9</v>
      </c>
      <c r="AT134" s="25">
        <v>0</v>
      </c>
      <c r="AU134" s="25">
        <v>22</v>
      </c>
      <c r="AV134" s="25">
        <v>9.9</v>
      </c>
      <c r="AW134" s="25">
        <v>2.2000000000000002</v>
      </c>
      <c r="AX134" s="25">
        <v>47.300000000000004</v>
      </c>
      <c r="AY134" s="25">
        <v>6.6000000000000005</v>
      </c>
      <c r="AZ134" s="25">
        <v>11</v>
      </c>
      <c r="BA134" s="25">
        <v>0</v>
      </c>
      <c r="BB134" s="25">
        <v>5.5</v>
      </c>
      <c r="BC134" s="25">
        <v>3.3000000000000003</v>
      </c>
      <c r="BD134" s="25">
        <v>0</v>
      </c>
      <c r="BE134" s="25">
        <v>11</v>
      </c>
      <c r="BF134" s="25">
        <v>11</v>
      </c>
      <c r="BG134" s="25">
        <v>18.700000000000003</v>
      </c>
      <c r="BH134" s="25">
        <v>52.800000000000004</v>
      </c>
      <c r="BI134" s="25">
        <v>8.8000000000000007</v>
      </c>
      <c r="BJ134" s="25">
        <v>29.700000000000003</v>
      </c>
      <c r="BK134" s="25">
        <v>33</v>
      </c>
      <c r="BL134" s="25">
        <v>0</v>
      </c>
      <c r="BM134" s="25">
        <v>4.4000000000000004</v>
      </c>
      <c r="BN134" s="25">
        <v>26.400000000000002</v>
      </c>
    </row>
    <row r="135" spans="1:66" x14ac:dyDescent="0.25">
      <c r="B135" t="s">
        <v>11</v>
      </c>
      <c r="C135">
        <v>0.01</v>
      </c>
      <c r="D135">
        <f t="shared" si="18"/>
        <v>0</v>
      </c>
      <c r="E135">
        <v>0</v>
      </c>
      <c r="F135">
        <v>0</v>
      </c>
      <c r="G135">
        <v>0</v>
      </c>
      <c r="H135">
        <v>0</v>
      </c>
      <c r="I135">
        <v>0</v>
      </c>
      <c r="J135" s="22">
        <v>0</v>
      </c>
      <c r="K135" s="22">
        <v>0</v>
      </c>
      <c r="L135" s="22">
        <v>0</v>
      </c>
      <c r="M135" s="22">
        <v>0</v>
      </c>
      <c r="N135" s="22">
        <v>0</v>
      </c>
      <c r="O135" s="24">
        <v>0</v>
      </c>
      <c r="P135" s="24">
        <v>0</v>
      </c>
      <c r="Q135" s="24">
        <v>0</v>
      </c>
      <c r="R135" s="24">
        <v>0</v>
      </c>
      <c r="S135" s="24">
        <v>0</v>
      </c>
      <c r="T135" s="24">
        <v>0</v>
      </c>
      <c r="U135" s="24">
        <v>0</v>
      </c>
      <c r="V135" s="24">
        <v>0</v>
      </c>
      <c r="W135" s="24">
        <v>0</v>
      </c>
      <c r="X135" s="24">
        <v>0</v>
      </c>
      <c r="Y135" s="24">
        <v>0</v>
      </c>
      <c r="Z135" s="24">
        <v>0</v>
      </c>
      <c r="AA135" s="25">
        <v>0</v>
      </c>
      <c r="AB135" s="25">
        <v>0</v>
      </c>
      <c r="AC135" s="25">
        <v>0</v>
      </c>
      <c r="AD135" s="25">
        <v>0</v>
      </c>
      <c r="AE135" s="25">
        <v>0</v>
      </c>
      <c r="AF135" s="25">
        <v>0</v>
      </c>
      <c r="AG135" s="25">
        <v>0</v>
      </c>
      <c r="AH135" s="25">
        <v>0</v>
      </c>
      <c r="AI135" s="25">
        <v>0</v>
      </c>
      <c r="AJ135" s="25">
        <v>0</v>
      </c>
      <c r="AK135" s="25">
        <v>0</v>
      </c>
      <c r="AL135" s="25">
        <v>0</v>
      </c>
      <c r="AM135" s="25">
        <v>0</v>
      </c>
      <c r="AN135" s="25">
        <v>0</v>
      </c>
      <c r="AO135" s="25">
        <v>0</v>
      </c>
      <c r="AP135" s="25">
        <v>0</v>
      </c>
      <c r="AQ135" s="25">
        <v>0</v>
      </c>
      <c r="AR135" s="25">
        <v>0</v>
      </c>
      <c r="AS135" s="25">
        <v>0</v>
      </c>
      <c r="AT135" s="25">
        <v>0</v>
      </c>
      <c r="AU135" s="25">
        <v>0</v>
      </c>
      <c r="AV135" s="25">
        <v>0</v>
      </c>
      <c r="AW135" s="25">
        <v>0</v>
      </c>
      <c r="AX135" s="25">
        <v>0</v>
      </c>
      <c r="AY135" s="25">
        <v>0</v>
      </c>
      <c r="AZ135" s="25">
        <v>0</v>
      </c>
      <c r="BA135" s="25">
        <v>0</v>
      </c>
      <c r="BB135" s="25">
        <v>0</v>
      </c>
      <c r="BC135" s="25">
        <v>0</v>
      </c>
      <c r="BD135" s="25">
        <v>0</v>
      </c>
      <c r="BE135" s="25">
        <v>0</v>
      </c>
      <c r="BF135" s="25">
        <v>0</v>
      </c>
      <c r="BG135" s="25">
        <v>0</v>
      </c>
      <c r="BH135" s="25">
        <v>0</v>
      </c>
      <c r="BI135" s="25">
        <v>0</v>
      </c>
      <c r="BJ135" s="25">
        <v>0</v>
      </c>
      <c r="BK135" s="25">
        <v>0</v>
      </c>
      <c r="BL135" s="25">
        <v>0</v>
      </c>
      <c r="BM135" s="25">
        <v>0</v>
      </c>
      <c r="BN135" s="25">
        <v>0</v>
      </c>
    </row>
    <row r="136" spans="1:66" x14ac:dyDescent="0.25">
      <c r="A136" s="6">
        <v>45047</v>
      </c>
      <c r="B136" t="s">
        <v>11</v>
      </c>
      <c r="C136">
        <v>1</v>
      </c>
      <c r="D136">
        <f t="shared" si="18"/>
        <v>573.1</v>
      </c>
      <c r="E136">
        <f t="shared" ref="E136:E166" si="19">SUM(BE136:BN136)</f>
        <v>176.00000000000003</v>
      </c>
      <c r="F136">
        <f t="shared" ref="F136:F166" si="20">SUM(AA136:AJ136)</f>
        <v>82.5</v>
      </c>
      <c r="G136">
        <f t="shared" ref="G136:G166" si="21">SUM(AU136:BD136)</f>
        <v>148.50000000000003</v>
      </c>
      <c r="H136">
        <f t="shared" ref="H136:H166" si="22">SUM(AL136:AT136)</f>
        <v>166.10000000000002</v>
      </c>
      <c r="I136">
        <v>0</v>
      </c>
      <c r="J136" s="22">
        <v>1.0780000000000001</v>
      </c>
      <c r="K136" s="22">
        <v>0.6160000000000001</v>
      </c>
      <c r="L136" s="22">
        <v>0.57200000000000006</v>
      </c>
      <c r="M136" s="22">
        <v>0.95700000000000007</v>
      </c>
      <c r="N136" s="22">
        <v>0.88000000000000012</v>
      </c>
      <c r="O136" s="24">
        <v>1.0230000000000001</v>
      </c>
      <c r="P136" s="24">
        <v>0.88000000000000012</v>
      </c>
      <c r="Q136" s="24">
        <v>1.1000000000000001</v>
      </c>
      <c r="R136" s="24">
        <v>0.66</v>
      </c>
      <c r="S136" s="24">
        <v>0.16500000000000001</v>
      </c>
      <c r="T136" s="24">
        <v>0.95700000000000007</v>
      </c>
      <c r="U136" s="24">
        <v>0.46200000000000002</v>
      </c>
      <c r="V136" s="24">
        <v>1.089</v>
      </c>
      <c r="W136" s="24">
        <v>0.79200000000000004</v>
      </c>
      <c r="X136" s="24">
        <v>0.9900000000000001</v>
      </c>
      <c r="Y136" s="24">
        <v>0.30800000000000005</v>
      </c>
      <c r="Z136" s="24">
        <v>0.93500000000000005</v>
      </c>
      <c r="AA136" s="25">
        <v>15.400000000000002</v>
      </c>
      <c r="AB136" s="25">
        <v>7.7000000000000011</v>
      </c>
      <c r="AC136" s="25">
        <v>0</v>
      </c>
      <c r="AD136" s="25">
        <v>24.200000000000003</v>
      </c>
      <c r="AE136" s="25">
        <v>9.9</v>
      </c>
      <c r="AF136" s="25">
        <v>11</v>
      </c>
      <c r="AG136" s="25">
        <v>0</v>
      </c>
      <c r="AH136" s="25">
        <v>0</v>
      </c>
      <c r="AI136" s="25">
        <v>14.3</v>
      </c>
      <c r="AJ136" s="25">
        <v>0</v>
      </c>
      <c r="AK136" s="25">
        <v>31.900000000000002</v>
      </c>
      <c r="AL136" s="25">
        <v>22</v>
      </c>
      <c r="AM136" s="25">
        <v>14.3</v>
      </c>
      <c r="AN136" s="25">
        <v>26.400000000000002</v>
      </c>
      <c r="AO136" s="25">
        <v>38.5</v>
      </c>
      <c r="AP136" s="25">
        <v>0</v>
      </c>
      <c r="AQ136" s="25">
        <v>9.9</v>
      </c>
      <c r="AR136" s="25">
        <v>0</v>
      </c>
      <c r="AS136" s="25">
        <v>23.1</v>
      </c>
      <c r="AT136" s="25">
        <v>31.900000000000002</v>
      </c>
      <c r="AU136" s="25">
        <v>0</v>
      </c>
      <c r="AV136" s="25">
        <v>17.600000000000001</v>
      </c>
      <c r="AW136" s="25">
        <v>57.2</v>
      </c>
      <c r="AX136" s="25">
        <v>3.3000000000000003</v>
      </c>
      <c r="AY136" s="25">
        <v>31.900000000000002</v>
      </c>
      <c r="AZ136" s="25">
        <v>0</v>
      </c>
      <c r="BA136" s="25">
        <v>0</v>
      </c>
      <c r="BB136" s="25">
        <v>0</v>
      </c>
      <c r="BC136" s="25">
        <v>17.600000000000001</v>
      </c>
      <c r="BD136" s="25">
        <v>20.900000000000002</v>
      </c>
      <c r="BE136" s="25">
        <v>1.1000000000000001</v>
      </c>
      <c r="BF136" s="25">
        <v>8.8000000000000007</v>
      </c>
      <c r="BG136" s="25">
        <v>31.900000000000002</v>
      </c>
      <c r="BH136" s="25">
        <v>15.400000000000002</v>
      </c>
      <c r="BI136" s="25">
        <v>12.100000000000001</v>
      </c>
      <c r="BJ136" s="25">
        <v>20.900000000000002</v>
      </c>
      <c r="BK136" s="25">
        <v>0</v>
      </c>
      <c r="BL136" s="25">
        <v>27.500000000000004</v>
      </c>
      <c r="BM136" s="25">
        <v>0</v>
      </c>
      <c r="BN136" s="25">
        <v>58.300000000000004</v>
      </c>
    </row>
    <row r="137" spans="1:66" x14ac:dyDescent="0.25">
      <c r="A137" s="6">
        <v>45048</v>
      </c>
      <c r="B137" t="s">
        <v>11</v>
      </c>
      <c r="C137">
        <v>2</v>
      </c>
      <c r="D137">
        <f t="shared" si="18"/>
        <v>513.70000000000005</v>
      </c>
      <c r="E137">
        <f t="shared" si="19"/>
        <v>160.60000000000016</v>
      </c>
      <c r="F137">
        <f t="shared" si="20"/>
        <v>146.30000000000004</v>
      </c>
      <c r="G137">
        <f t="shared" si="21"/>
        <v>125.4</v>
      </c>
      <c r="H137">
        <f t="shared" si="22"/>
        <v>81.399999999999878</v>
      </c>
      <c r="I137">
        <v>0</v>
      </c>
      <c r="J137" s="22">
        <v>0.60500000000000009</v>
      </c>
      <c r="K137" s="22">
        <v>1.089</v>
      </c>
      <c r="L137" s="22">
        <v>0.77000000000000013</v>
      </c>
      <c r="M137" s="22">
        <v>0.96800000000000008</v>
      </c>
      <c r="N137" s="22">
        <v>0.91300000000000014</v>
      </c>
      <c r="O137" s="24">
        <v>0.62700000000000011</v>
      </c>
      <c r="P137" s="24">
        <v>0.6160000000000001</v>
      </c>
      <c r="Q137" s="24">
        <v>1.089</v>
      </c>
      <c r="R137" s="24">
        <v>0.93500000000000005</v>
      </c>
      <c r="S137" s="24">
        <v>0.74800000000000011</v>
      </c>
      <c r="T137" s="24">
        <v>0.8580000000000001</v>
      </c>
      <c r="U137" s="24">
        <v>0.86900000000000011</v>
      </c>
      <c r="V137" s="24">
        <v>1.0120000000000002</v>
      </c>
      <c r="W137" s="24">
        <v>0.44000000000000006</v>
      </c>
      <c r="X137" s="24">
        <v>0.31900000000000001</v>
      </c>
      <c r="Y137" s="24">
        <v>0.6160000000000001</v>
      </c>
      <c r="Z137" s="24">
        <v>0.49500000000000005</v>
      </c>
      <c r="AA137" s="25">
        <v>6.6000000000000005</v>
      </c>
      <c r="AB137" s="25">
        <v>0</v>
      </c>
      <c r="AC137" s="25">
        <v>9.9</v>
      </c>
      <c r="AD137" s="25">
        <v>9.9</v>
      </c>
      <c r="AE137" s="25">
        <v>49.500000000000007</v>
      </c>
      <c r="AF137" s="25">
        <v>30.800000000000004</v>
      </c>
      <c r="AG137" s="25">
        <v>3.3000000000000003</v>
      </c>
      <c r="AH137" s="25">
        <v>27.500000000000004</v>
      </c>
      <c r="AI137" s="25">
        <v>8.8000000000000007</v>
      </c>
      <c r="AJ137" s="25">
        <v>0</v>
      </c>
      <c r="AK137" s="25">
        <v>37.400000000000006</v>
      </c>
      <c r="AL137" s="25">
        <v>13.199999999999877</v>
      </c>
      <c r="AM137" s="25">
        <v>0</v>
      </c>
      <c r="AN137" s="25">
        <v>16.5</v>
      </c>
      <c r="AO137" s="25">
        <v>19.8</v>
      </c>
      <c r="AP137" s="25">
        <v>0</v>
      </c>
      <c r="AQ137" s="25">
        <v>5.5</v>
      </c>
      <c r="AR137" s="25">
        <v>15.400000000000002</v>
      </c>
      <c r="AS137" s="25">
        <v>11</v>
      </c>
      <c r="AT137" s="25">
        <v>0</v>
      </c>
      <c r="AU137" s="25">
        <v>7.7000000000000011</v>
      </c>
      <c r="AV137" s="25">
        <v>7.7000000000000011</v>
      </c>
      <c r="AW137" s="25">
        <v>2.2000000000000002</v>
      </c>
      <c r="AX137" s="25">
        <v>5.5</v>
      </c>
      <c r="AY137" s="25">
        <v>34.1</v>
      </c>
      <c r="AZ137" s="25">
        <v>3.3000000000000003</v>
      </c>
      <c r="BA137" s="25">
        <v>0</v>
      </c>
      <c r="BB137" s="25">
        <v>3.3000000000000003</v>
      </c>
      <c r="BC137" s="25">
        <v>16.5</v>
      </c>
      <c r="BD137" s="25">
        <v>45.1</v>
      </c>
      <c r="BE137" s="25">
        <v>16.500000000000128</v>
      </c>
      <c r="BF137" s="25">
        <v>56.1</v>
      </c>
      <c r="BG137" s="25">
        <v>8.8000000000000007</v>
      </c>
      <c r="BH137" s="25">
        <v>25.3</v>
      </c>
      <c r="BI137" s="25">
        <v>20.900000000000002</v>
      </c>
      <c r="BJ137" s="25">
        <v>14.3</v>
      </c>
      <c r="BK137" s="25">
        <v>9.9</v>
      </c>
      <c r="BL137" s="25">
        <v>0</v>
      </c>
      <c r="BM137" s="25">
        <v>5.5</v>
      </c>
      <c r="BN137" s="25">
        <v>3.3000000000000003</v>
      </c>
    </row>
    <row r="138" spans="1:66" x14ac:dyDescent="0.25">
      <c r="A138" s="6">
        <v>45049</v>
      </c>
      <c r="B138" t="s">
        <v>11</v>
      </c>
      <c r="C138">
        <v>3</v>
      </c>
      <c r="D138">
        <f t="shared" si="18"/>
        <v>523.60000000000014</v>
      </c>
      <c r="E138">
        <f t="shared" si="19"/>
        <v>188.10000000000002</v>
      </c>
      <c r="F138">
        <f t="shared" si="20"/>
        <v>68.200000000000131</v>
      </c>
      <c r="G138">
        <f t="shared" si="21"/>
        <v>169.4</v>
      </c>
      <c r="H138">
        <f t="shared" si="22"/>
        <v>97.9</v>
      </c>
      <c r="I138">
        <v>0</v>
      </c>
      <c r="J138" s="22">
        <v>0.50600000000000012</v>
      </c>
      <c r="K138" s="22">
        <v>0.79200000000000004</v>
      </c>
      <c r="L138" s="22">
        <v>0.94600000000000006</v>
      </c>
      <c r="M138" s="22">
        <v>0.62700000000000011</v>
      </c>
      <c r="N138" s="22">
        <v>0.77000000000000013</v>
      </c>
      <c r="O138" s="24">
        <v>0.84700000000000009</v>
      </c>
      <c r="P138" s="24">
        <v>0.82500000000000007</v>
      </c>
      <c r="Q138" s="24">
        <v>1.0669999999999999</v>
      </c>
      <c r="R138" s="24">
        <v>0.70400000000000007</v>
      </c>
      <c r="S138" s="24">
        <v>0.52800000000000002</v>
      </c>
      <c r="T138" s="24">
        <v>0.97900000000000009</v>
      </c>
      <c r="U138" s="24">
        <v>1.0230000000000001</v>
      </c>
      <c r="V138" s="24">
        <v>0.97900000000000009</v>
      </c>
      <c r="W138" s="24">
        <v>0.96800000000000008</v>
      </c>
      <c r="X138" s="24">
        <v>1.089</v>
      </c>
      <c r="Y138" s="24">
        <v>0.44000000000000006</v>
      </c>
      <c r="Z138" s="24">
        <v>0.29700000000000004</v>
      </c>
      <c r="AA138" s="25">
        <v>2.2000000000000002</v>
      </c>
      <c r="AB138" s="25">
        <v>8.8000000000000007</v>
      </c>
      <c r="AC138" s="25">
        <v>0</v>
      </c>
      <c r="AD138" s="25">
        <v>5.5</v>
      </c>
      <c r="AE138" s="25">
        <v>6.6000000000001258</v>
      </c>
      <c r="AF138" s="25">
        <v>0</v>
      </c>
      <c r="AG138" s="25">
        <v>0</v>
      </c>
      <c r="AH138" s="25">
        <v>29.700000000000003</v>
      </c>
      <c r="AI138" s="25">
        <v>5.5</v>
      </c>
      <c r="AJ138" s="25">
        <v>9.9</v>
      </c>
      <c r="AK138" s="25">
        <v>3.3000000000000003</v>
      </c>
      <c r="AL138" s="25">
        <v>20.900000000000002</v>
      </c>
      <c r="AM138" s="25">
        <v>1.1000000000000001</v>
      </c>
      <c r="AN138" s="25">
        <v>4.4000000000000004</v>
      </c>
      <c r="AO138" s="25">
        <v>14.3</v>
      </c>
      <c r="AP138" s="25">
        <v>5.5</v>
      </c>
      <c r="AQ138" s="25">
        <v>35.200000000000003</v>
      </c>
      <c r="AR138" s="25">
        <v>0</v>
      </c>
      <c r="AS138" s="25">
        <v>14.3</v>
      </c>
      <c r="AT138" s="25">
        <v>2.2000000000000002</v>
      </c>
      <c r="AU138" s="25">
        <v>22</v>
      </c>
      <c r="AV138" s="25">
        <v>11</v>
      </c>
      <c r="AW138" s="25">
        <v>14.3</v>
      </c>
      <c r="AX138" s="25">
        <v>4.4000000000000004</v>
      </c>
      <c r="AY138" s="25">
        <v>9.9</v>
      </c>
      <c r="AZ138" s="25">
        <v>20.900000000000002</v>
      </c>
      <c r="BA138" s="25">
        <v>12.100000000000001</v>
      </c>
      <c r="BB138" s="25">
        <v>36.300000000000004</v>
      </c>
      <c r="BC138" s="25">
        <v>2.2000000000000002</v>
      </c>
      <c r="BD138" s="25">
        <v>36.300000000000004</v>
      </c>
      <c r="BE138" s="25">
        <v>0</v>
      </c>
      <c r="BF138" s="25">
        <v>12.100000000000001</v>
      </c>
      <c r="BG138" s="25">
        <v>33</v>
      </c>
      <c r="BH138" s="25">
        <v>2.2000000000000002</v>
      </c>
      <c r="BI138" s="25">
        <v>4.4000000000000004</v>
      </c>
      <c r="BJ138" s="25">
        <v>29.700000000000003</v>
      </c>
      <c r="BK138" s="25">
        <v>44</v>
      </c>
      <c r="BL138" s="25">
        <v>19.8</v>
      </c>
      <c r="BM138" s="25">
        <v>0</v>
      </c>
      <c r="BN138" s="25">
        <v>42.900000000000006</v>
      </c>
    </row>
    <row r="139" spans="1:66" x14ac:dyDescent="0.25">
      <c r="A139" s="6">
        <v>45050</v>
      </c>
      <c r="B139" t="s">
        <v>11</v>
      </c>
      <c r="C139">
        <v>4</v>
      </c>
      <c r="D139">
        <f t="shared" si="18"/>
        <v>353.1</v>
      </c>
      <c r="E139">
        <f t="shared" si="19"/>
        <v>83.6</v>
      </c>
      <c r="F139">
        <f t="shared" si="20"/>
        <v>99.000000000000014</v>
      </c>
      <c r="G139">
        <f t="shared" si="21"/>
        <v>29.700000000000003</v>
      </c>
      <c r="H139">
        <f t="shared" si="22"/>
        <v>140.80000000000001</v>
      </c>
      <c r="I139">
        <v>0</v>
      </c>
      <c r="J139" s="22">
        <v>0.27500000000000002</v>
      </c>
      <c r="K139" s="22">
        <v>0.78100000000000003</v>
      </c>
      <c r="L139" s="22">
        <v>1.0230000000000001</v>
      </c>
      <c r="M139" s="22">
        <v>0.83600000000000008</v>
      </c>
      <c r="N139" s="22">
        <v>0.77000000000000013</v>
      </c>
      <c r="O139" s="24">
        <v>0.7370000000000001</v>
      </c>
      <c r="P139" s="24">
        <v>0.82500000000000007</v>
      </c>
      <c r="Q139" s="24">
        <v>1.089</v>
      </c>
      <c r="R139" s="24">
        <v>0.94600000000000006</v>
      </c>
      <c r="S139" s="24">
        <v>0.51700000000000013</v>
      </c>
      <c r="T139" s="24">
        <v>0.69300000000000006</v>
      </c>
      <c r="U139" s="24">
        <v>0.91300000000000014</v>
      </c>
      <c r="V139" s="24">
        <v>0.89100000000000013</v>
      </c>
      <c r="W139" s="24">
        <v>0.92400000000000004</v>
      </c>
      <c r="X139" s="24">
        <v>0.11000000000000001</v>
      </c>
      <c r="Y139" s="24">
        <v>0.86900000000000011</v>
      </c>
      <c r="Z139" s="24">
        <v>0.79200000000000004</v>
      </c>
      <c r="AA139" s="25">
        <v>0</v>
      </c>
      <c r="AB139" s="25">
        <v>27.500000000000004</v>
      </c>
      <c r="AC139" s="25">
        <v>16.5</v>
      </c>
      <c r="AD139" s="25">
        <v>6.6000000000000005</v>
      </c>
      <c r="AE139" s="25">
        <v>18.700000000000003</v>
      </c>
      <c r="AF139" s="25">
        <v>0</v>
      </c>
      <c r="AG139" s="25">
        <v>0</v>
      </c>
      <c r="AH139" s="25">
        <v>29.700000000000003</v>
      </c>
      <c r="AI139" s="25">
        <v>0</v>
      </c>
      <c r="AJ139" s="25">
        <v>0</v>
      </c>
      <c r="AK139" s="25">
        <v>48.400000000000006</v>
      </c>
      <c r="AL139" s="25">
        <v>8.8000000000000007</v>
      </c>
      <c r="AM139" s="25">
        <v>36.300000000000004</v>
      </c>
      <c r="AN139" s="25">
        <v>7.7000000000000011</v>
      </c>
      <c r="AO139" s="25">
        <v>8.8000000000000007</v>
      </c>
      <c r="AP139" s="25">
        <v>9.9</v>
      </c>
      <c r="AQ139" s="25">
        <v>28.6</v>
      </c>
      <c r="AR139" s="25">
        <v>0</v>
      </c>
      <c r="AS139" s="25">
        <v>40.700000000000003</v>
      </c>
      <c r="AT139" s="25">
        <v>0</v>
      </c>
      <c r="AU139" s="25">
        <v>0</v>
      </c>
      <c r="AV139" s="25">
        <v>0</v>
      </c>
      <c r="AW139" s="25">
        <v>0</v>
      </c>
      <c r="AX139" s="25">
        <v>1.1000000000000001</v>
      </c>
      <c r="AY139" s="25">
        <v>0</v>
      </c>
      <c r="AZ139" s="25">
        <v>0</v>
      </c>
      <c r="BA139" s="25">
        <v>28.6</v>
      </c>
      <c r="BB139" s="25">
        <v>0</v>
      </c>
      <c r="BC139" s="25">
        <v>0</v>
      </c>
      <c r="BD139" s="25">
        <v>0</v>
      </c>
      <c r="BE139" s="25">
        <v>5.5</v>
      </c>
      <c r="BF139" s="25">
        <v>1.1000000000000001</v>
      </c>
      <c r="BG139" s="25">
        <v>0</v>
      </c>
      <c r="BH139" s="25">
        <v>8.8000000000000007</v>
      </c>
      <c r="BI139" s="25">
        <v>1.1000000000000001</v>
      </c>
      <c r="BJ139" s="25">
        <v>34.1</v>
      </c>
      <c r="BK139" s="25">
        <v>2.2000000000000002</v>
      </c>
      <c r="BL139" s="25">
        <v>29.700000000000003</v>
      </c>
      <c r="BM139" s="25">
        <v>1.1000000000000001</v>
      </c>
      <c r="BN139" s="25">
        <v>0</v>
      </c>
    </row>
    <row r="140" spans="1:66" x14ac:dyDescent="0.25">
      <c r="A140" s="6">
        <v>45051</v>
      </c>
      <c r="B140" t="s">
        <v>11</v>
      </c>
      <c r="C140">
        <v>5</v>
      </c>
      <c r="D140">
        <f t="shared" si="18"/>
        <v>401.5</v>
      </c>
      <c r="E140">
        <f t="shared" si="19"/>
        <v>72.600000000000009</v>
      </c>
      <c r="F140">
        <f t="shared" si="20"/>
        <v>108.9</v>
      </c>
      <c r="G140">
        <f t="shared" si="21"/>
        <v>111.1</v>
      </c>
      <c r="H140">
        <f t="shared" si="22"/>
        <v>108.89999999999999</v>
      </c>
      <c r="I140">
        <v>1</v>
      </c>
      <c r="J140" s="22">
        <v>0.16500000000000001</v>
      </c>
      <c r="K140" s="22">
        <v>0.6160000000000001</v>
      </c>
      <c r="L140" s="22">
        <v>0.84700000000000009</v>
      </c>
      <c r="M140" s="22">
        <v>0.96800000000000008</v>
      </c>
      <c r="N140" s="22">
        <v>1.0010000000000001</v>
      </c>
      <c r="O140" s="24">
        <v>0.74800000000000011</v>
      </c>
      <c r="P140" s="24">
        <v>0.41800000000000004</v>
      </c>
      <c r="Q140" s="24">
        <v>0.74800000000000011</v>
      </c>
      <c r="R140" s="24">
        <v>0.71500000000000008</v>
      </c>
      <c r="S140" s="24">
        <v>0.82500000000000007</v>
      </c>
      <c r="T140" s="24">
        <v>1.1000000000000001</v>
      </c>
      <c r="U140" s="24">
        <v>0.34100000000000003</v>
      </c>
      <c r="V140" s="24">
        <v>1.056</v>
      </c>
      <c r="W140" s="24">
        <v>1.0669999999999999</v>
      </c>
      <c r="X140" s="24">
        <v>1.0010000000000001</v>
      </c>
      <c r="Y140" s="24">
        <v>0.81400000000000006</v>
      </c>
      <c r="Z140" s="24">
        <v>1.0669999999999999</v>
      </c>
      <c r="AA140" s="25">
        <v>0</v>
      </c>
      <c r="AB140" s="25">
        <v>0</v>
      </c>
      <c r="AC140" s="25">
        <v>0</v>
      </c>
      <c r="AD140" s="25">
        <v>40.700000000000003</v>
      </c>
      <c r="AE140" s="25">
        <v>7.7000000000000011</v>
      </c>
      <c r="AF140" s="25">
        <v>0</v>
      </c>
      <c r="AG140" s="25">
        <v>22</v>
      </c>
      <c r="AH140" s="25">
        <v>0</v>
      </c>
      <c r="AI140" s="25">
        <v>19.8</v>
      </c>
      <c r="AJ140" s="25">
        <v>18.700000000000003</v>
      </c>
      <c r="AK140" s="25">
        <v>11</v>
      </c>
      <c r="AL140" s="25">
        <v>2.2000000000000002</v>
      </c>
      <c r="AM140" s="25">
        <v>22</v>
      </c>
      <c r="AN140" s="25">
        <v>0</v>
      </c>
      <c r="AO140" s="25">
        <v>45.1</v>
      </c>
      <c r="AP140" s="25">
        <v>0</v>
      </c>
      <c r="AQ140" s="25">
        <v>14.3</v>
      </c>
      <c r="AR140" s="25">
        <v>0</v>
      </c>
      <c r="AS140" s="25">
        <v>25.3</v>
      </c>
      <c r="AT140" s="25">
        <v>0</v>
      </c>
      <c r="AU140" s="25">
        <v>0</v>
      </c>
      <c r="AV140" s="25">
        <v>6.6000000000000005</v>
      </c>
      <c r="AW140" s="25">
        <v>9.9</v>
      </c>
      <c r="AX140" s="25">
        <v>8.8000000000000007</v>
      </c>
      <c r="AY140" s="25">
        <v>16.5</v>
      </c>
      <c r="AZ140" s="25">
        <v>11</v>
      </c>
      <c r="BA140" s="25">
        <v>8.8000000000000007</v>
      </c>
      <c r="BB140" s="25">
        <v>1.1000000000000001</v>
      </c>
      <c r="BC140" s="25">
        <v>22</v>
      </c>
      <c r="BD140" s="25">
        <v>26.400000000000002</v>
      </c>
      <c r="BE140" s="25">
        <v>17.600000000000001</v>
      </c>
      <c r="BF140" s="25">
        <v>5.5</v>
      </c>
      <c r="BG140" s="25">
        <v>0</v>
      </c>
      <c r="BH140" s="25">
        <v>15.400000000000002</v>
      </c>
      <c r="BI140" s="25">
        <v>9.9</v>
      </c>
      <c r="BJ140" s="25">
        <v>3.3000000000000003</v>
      </c>
      <c r="BK140" s="25">
        <v>6.6000000000000005</v>
      </c>
      <c r="BL140" s="25">
        <v>0</v>
      </c>
      <c r="BM140" s="25">
        <v>12.100000000000001</v>
      </c>
      <c r="BN140" s="25">
        <v>2.2000000000000002</v>
      </c>
    </row>
    <row r="141" spans="1:66" x14ac:dyDescent="0.25">
      <c r="A141" s="6">
        <v>45052</v>
      </c>
      <c r="B141" t="s">
        <v>11</v>
      </c>
      <c r="C141">
        <v>6</v>
      </c>
      <c r="D141">
        <f t="shared" si="18"/>
        <v>479.6</v>
      </c>
      <c r="E141">
        <f t="shared" si="19"/>
        <v>157.30000000000004</v>
      </c>
      <c r="F141">
        <f t="shared" si="20"/>
        <v>114.4</v>
      </c>
      <c r="G141">
        <f t="shared" si="21"/>
        <v>132.00000000000003</v>
      </c>
      <c r="H141">
        <f t="shared" si="22"/>
        <v>75.900000000000006</v>
      </c>
      <c r="I141">
        <v>0</v>
      </c>
      <c r="J141" s="22">
        <v>0.38500000000000006</v>
      </c>
      <c r="K141" s="22">
        <v>0.68200000000000005</v>
      </c>
      <c r="L141" s="22">
        <v>0.86900000000000011</v>
      </c>
      <c r="M141" s="22">
        <v>0.91300000000000014</v>
      </c>
      <c r="N141" s="22">
        <v>1.0780000000000001</v>
      </c>
      <c r="O141" s="24">
        <v>1.0669999999999999</v>
      </c>
      <c r="P141" s="24">
        <v>0.72600000000000009</v>
      </c>
      <c r="Q141" s="24">
        <v>0.77000000000000013</v>
      </c>
      <c r="R141" s="24">
        <v>0.80300000000000005</v>
      </c>
      <c r="S141" s="24">
        <v>0.77000000000000013</v>
      </c>
      <c r="T141" s="24">
        <v>0.82500000000000007</v>
      </c>
      <c r="U141" s="24">
        <v>0.52800000000000002</v>
      </c>
      <c r="V141" s="24">
        <v>1.0669999999999999</v>
      </c>
      <c r="W141" s="24">
        <v>1.0669999999999999</v>
      </c>
      <c r="X141" s="24">
        <v>0.41800000000000004</v>
      </c>
      <c r="Y141" s="24">
        <v>1.0780000000000001</v>
      </c>
      <c r="Z141" s="24">
        <v>1.0450000000000002</v>
      </c>
      <c r="AA141" s="25">
        <v>6.6000000000000005</v>
      </c>
      <c r="AB141" s="25">
        <v>14.3</v>
      </c>
      <c r="AC141" s="25">
        <v>4.4000000000000004</v>
      </c>
      <c r="AD141" s="25">
        <v>14.3</v>
      </c>
      <c r="AE141" s="25">
        <v>2.2000000000000002</v>
      </c>
      <c r="AF141" s="25">
        <v>8.8000000000000007</v>
      </c>
      <c r="AG141" s="25">
        <v>11</v>
      </c>
      <c r="AH141" s="25">
        <v>13.200000000000001</v>
      </c>
      <c r="AI141" s="25">
        <v>5.5</v>
      </c>
      <c r="AJ141" s="25">
        <v>34.1</v>
      </c>
      <c r="AK141" s="25">
        <v>0</v>
      </c>
      <c r="AL141" s="25">
        <v>11</v>
      </c>
      <c r="AM141" s="25">
        <v>25.3</v>
      </c>
      <c r="AN141" s="25">
        <v>0</v>
      </c>
      <c r="AO141" s="25">
        <v>0</v>
      </c>
      <c r="AP141" s="25">
        <v>1.1000000000000001</v>
      </c>
      <c r="AQ141" s="25">
        <v>14.3</v>
      </c>
      <c r="AR141" s="25">
        <v>0</v>
      </c>
      <c r="AS141" s="25">
        <v>7.7000000000000011</v>
      </c>
      <c r="AT141" s="25">
        <v>16.5</v>
      </c>
      <c r="AU141" s="25">
        <v>0</v>
      </c>
      <c r="AV141" s="25">
        <v>27.500000000000004</v>
      </c>
      <c r="AW141" s="25">
        <v>13.200000000000001</v>
      </c>
      <c r="AX141" s="25">
        <v>0</v>
      </c>
      <c r="AY141" s="25">
        <v>0</v>
      </c>
      <c r="AZ141" s="25">
        <v>33</v>
      </c>
      <c r="BA141" s="25">
        <v>23.1</v>
      </c>
      <c r="BB141" s="25">
        <v>26.400000000000002</v>
      </c>
      <c r="BC141" s="25">
        <v>0</v>
      </c>
      <c r="BD141" s="25">
        <v>8.8000000000000007</v>
      </c>
      <c r="BE141" s="25">
        <v>0</v>
      </c>
      <c r="BF141" s="25">
        <v>0</v>
      </c>
      <c r="BG141" s="25">
        <v>36.300000000000004</v>
      </c>
      <c r="BH141" s="25">
        <v>5.5</v>
      </c>
      <c r="BI141" s="25">
        <v>0</v>
      </c>
      <c r="BJ141" s="25">
        <v>37.400000000000006</v>
      </c>
      <c r="BK141" s="25">
        <v>22</v>
      </c>
      <c r="BL141" s="25">
        <v>46.2</v>
      </c>
      <c r="BM141" s="25">
        <v>0</v>
      </c>
      <c r="BN141" s="25">
        <v>9.9</v>
      </c>
    </row>
    <row r="142" spans="1:66" x14ac:dyDescent="0.25">
      <c r="A142" s="6">
        <v>45053</v>
      </c>
      <c r="B142" t="s">
        <v>11</v>
      </c>
      <c r="C142">
        <v>7</v>
      </c>
      <c r="D142">
        <f t="shared" si="18"/>
        <v>477.4000000000002</v>
      </c>
      <c r="E142">
        <f t="shared" si="19"/>
        <v>148.50000000000003</v>
      </c>
      <c r="F142">
        <f t="shared" si="20"/>
        <v>110.00000000000001</v>
      </c>
      <c r="G142">
        <f t="shared" si="21"/>
        <v>130.90000000000012</v>
      </c>
      <c r="H142">
        <f t="shared" si="22"/>
        <v>88.000000000000014</v>
      </c>
      <c r="I142">
        <v>0</v>
      </c>
      <c r="J142" s="22">
        <v>0.88000000000000012</v>
      </c>
      <c r="K142" s="22">
        <v>0.82500000000000007</v>
      </c>
      <c r="L142" s="22">
        <v>0.9900000000000001</v>
      </c>
      <c r="M142" s="22">
        <v>0.90200000000000014</v>
      </c>
      <c r="N142" s="22">
        <v>0.97900000000000009</v>
      </c>
      <c r="O142" s="24">
        <v>0.68200000000000005</v>
      </c>
      <c r="P142" s="24">
        <v>0.70400000000000007</v>
      </c>
      <c r="Q142" s="24">
        <v>0.75900000000000012</v>
      </c>
      <c r="R142" s="24">
        <v>0.84700000000000009</v>
      </c>
      <c r="S142" s="24">
        <v>0.78100000000000003</v>
      </c>
      <c r="T142" s="24">
        <v>0.94600000000000006</v>
      </c>
      <c r="U142" s="24">
        <v>0.33</v>
      </c>
      <c r="V142" s="24">
        <v>1.1000000000000001</v>
      </c>
      <c r="W142" s="24">
        <v>0.9900000000000001</v>
      </c>
      <c r="X142" s="24">
        <v>0.97900000000000009</v>
      </c>
      <c r="Y142" s="24">
        <v>0.86900000000000011</v>
      </c>
      <c r="Z142" s="24">
        <v>1.089</v>
      </c>
      <c r="AA142" s="25">
        <v>12.100000000000001</v>
      </c>
      <c r="AB142" s="25">
        <v>16.5</v>
      </c>
      <c r="AC142" s="25">
        <v>8.8000000000000007</v>
      </c>
      <c r="AD142" s="25">
        <v>0</v>
      </c>
      <c r="AE142" s="25">
        <v>0</v>
      </c>
      <c r="AF142" s="25">
        <v>6.6000000000000005</v>
      </c>
      <c r="AG142" s="25">
        <v>0</v>
      </c>
      <c r="AH142" s="25">
        <v>28.6</v>
      </c>
      <c r="AI142" s="25">
        <v>37.400000000000006</v>
      </c>
      <c r="AJ142" s="25">
        <v>0</v>
      </c>
      <c r="AK142" s="25">
        <v>0</v>
      </c>
      <c r="AL142" s="25">
        <v>0</v>
      </c>
      <c r="AM142" s="25">
        <v>31.900000000000002</v>
      </c>
      <c r="AN142" s="25">
        <v>5.5</v>
      </c>
      <c r="AO142" s="25">
        <v>0</v>
      </c>
      <c r="AP142" s="25">
        <v>3.3000000000000003</v>
      </c>
      <c r="AQ142" s="25">
        <v>15.400000000000002</v>
      </c>
      <c r="AR142" s="25">
        <v>27.500000000000004</v>
      </c>
      <c r="AS142" s="25">
        <v>4.4000000000000004</v>
      </c>
      <c r="AT142" s="25">
        <v>0</v>
      </c>
      <c r="AU142" s="25">
        <v>16.5</v>
      </c>
      <c r="AV142" s="25">
        <v>4.4000000000000004</v>
      </c>
      <c r="AW142" s="25">
        <v>0</v>
      </c>
      <c r="AX142" s="25">
        <v>0</v>
      </c>
      <c r="AY142" s="25">
        <v>1.1000000000000001</v>
      </c>
      <c r="AZ142" s="25">
        <v>45.1</v>
      </c>
      <c r="BA142" s="25">
        <v>51.7</v>
      </c>
      <c r="BB142" s="25">
        <v>0</v>
      </c>
      <c r="BC142" s="25">
        <v>0</v>
      </c>
      <c r="BD142" s="25">
        <v>12.100000000000126</v>
      </c>
      <c r="BE142" s="25">
        <v>23.1</v>
      </c>
      <c r="BF142" s="25">
        <v>0</v>
      </c>
      <c r="BG142" s="25">
        <v>24.200000000000003</v>
      </c>
      <c r="BH142" s="25">
        <v>3.3000000000000003</v>
      </c>
      <c r="BI142" s="25">
        <v>3.3000000000000003</v>
      </c>
      <c r="BJ142" s="25">
        <v>25.3</v>
      </c>
      <c r="BK142" s="25">
        <v>18.700000000000003</v>
      </c>
      <c r="BL142" s="25">
        <v>9.9</v>
      </c>
      <c r="BM142" s="25">
        <v>31.900000000000002</v>
      </c>
      <c r="BN142" s="25">
        <v>8.8000000000000007</v>
      </c>
    </row>
    <row r="143" spans="1:66" x14ac:dyDescent="0.25">
      <c r="A143" s="6">
        <v>45054</v>
      </c>
      <c r="B143" t="s">
        <v>11</v>
      </c>
      <c r="C143">
        <v>8</v>
      </c>
      <c r="D143">
        <f t="shared" si="18"/>
        <v>491.70000000000005</v>
      </c>
      <c r="E143">
        <f t="shared" si="19"/>
        <v>133.1</v>
      </c>
      <c r="F143">
        <f t="shared" si="20"/>
        <v>52.800000000000004</v>
      </c>
      <c r="G143">
        <f t="shared" si="21"/>
        <v>123.20000000000002</v>
      </c>
      <c r="H143">
        <f t="shared" si="22"/>
        <v>182.60000000000002</v>
      </c>
      <c r="I143">
        <v>0</v>
      </c>
      <c r="J143" s="22">
        <v>0.91300000000000014</v>
      </c>
      <c r="K143" s="22">
        <v>0.75900000000000012</v>
      </c>
      <c r="L143" s="22">
        <v>0.81400000000000006</v>
      </c>
      <c r="M143" s="22">
        <v>0.95700000000000007</v>
      </c>
      <c r="N143" s="22">
        <v>1.0120000000000002</v>
      </c>
      <c r="O143" s="24">
        <v>0.63800000000000001</v>
      </c>
      <c r="P143" s="24">
        <v>0.7370000000000001</v>
      </c>
      <c r="Q143" s="24">
        <v>0.97900000000000009</v>
      </c>
      <c r="R143" s="24">
        <v>0.42900000000000005</v>
      </c>
      <c r="S143" s="24">
        <v>0.63800000000000001</v>
      </c>
      <c r="T143" s="24">
        <v>0.79200000000000004</v>
      </c>
      <c r="U143" s="24">
        <v>0.9900000000000001</v>
      </c>
      <c r="V143" s="24">
        <v>0.52800000000000002</v>
      </c>
      <c r="W143" s="24">
        <v>0.84700000000000009</v>
      </c>
      <c r="X143" s="24">
        <v>0.79200000000000004</v>
      </c>
      <c r="Y143" s="24">
        <v>1.056</v>
      </c>
      <c r="Z143" s="24">
        <v>0.34100000000000003</v>
      </c>
      <c r="AA143" s="25">
        <v>1.1000000000000001</v>
      </c>
      <c r="AB143" s="25">
        <v>14.3</v>
      </c>
      <c r="AC143" s="25">
        <v>19.8</v>
      </c>
      <c r="AD143" s="25">
        <v>6.6000000000000005</v>
      </c>
      <c r="AE143" s="25">
        <v>0</v>
      </c>
      <c r="AF143" s="25">
        <v>11</v>
      </c>
      <c r="AG143" s="25">
        <v>0</v>
      </c>
      <c r="AH143" s="25">
        <v>0</v>
      </c>
      <c r="AI143" s="25">
        <v>0</v>
      </c>
      <c r="AJ143" s="25">
        <v>0</v>
      </c>
      <c r="AK143" s="25">
        <v>8.8000000000000007</v>
      </c>
      <c r="AL143" s="25">
        <v>4.4000000000000004</v>
      </c>
      <c r="AM143" s="25">
        <v>0</v>
      </c>
      <c r="AN143" s="25">
        <v>9.9</v>
      </c>
      <c r="AO143" s="25">
        <v>51.7</v>
      </c>
      <c r="AP143" s="25">
        <v>14.3</v>
      </c>
      <c r="AQ143" s="25">
        <v>23.1</v>
      </c>
      <c r="AR143" s="25">
        <v>55.000000000000007</v>
      </c>
      <c r="AS143" s="25">
        <v>0</v>
      </c>
      <c r="AT143" s="25">
        <v>24.200000000000003</v>
      </c>
      <c r="AU143" s="25">
        <v>0</v>
      </c>
      <c r="AV143" s="25">
        <v>0</v>
      </c>
      <c r="AW143" s="25">
        <v>20.900000000000002</v>
      </c>
      <c r="AX143" s="25">
        <v>46.2</v>
      </c>
      <c r="AY143" s="25">
        <v>0</v>
      </c>
      <c r="AZ143" s="25">
        <v>5.5</v>
      </c>
      <c r="BA143" s="25">
        <v>2.2000000000000002</v>
      </c>
      <c r="BB143" s="25">
        <v>11</v>
      </c>
      <c r="BC143" s="25">
        <v>0</v>
      </c>
      <c r="BD143" s="25">
        <v>37.400000000000006</v>
      </c>
      <c r="BE143" s="25">
        <v>1.1000000000000001</v>
      </c>
      <c r="BF143" s="25">
        <v>19.8</v>
      </c>
      <c r="BG143" s="25">
        <v>19.8</v>
      </c>
      <c r="BH143" s="25">
        <v>0</v>
      </c>
      <c r="BI143" s="25">
        <v>0</v>
      </c>
      <c r="BJ143" s="25">
        <v>11</v>
      </c>
      <c r="BK143" s="25">
        <v>51.7</v>
      </c>
      <c r="BL143" s="25">
        <v>0</v>
      </c>
      <c r="BM143" s="25">
        <v>16.5</v>
      </c>
      <c r="BN143" s="25">
        <v>13.200000000000001</v>
      </c>
    </row>
    <row r="144" spans="1:66" x14ac:dyDescent="0.25">
      <c r="A144" s="6">
        <v>45055</v>
      </c>
      <c r="B144" t="s">
        <v>11</v>
      </c>
      <c r="C144">
        <v>9</v>
      </c>
      <c r="D144">
        <f t="shared" si="18"/>
        <v>589.60000000000014</v>
      </c>
      <c r="E144">
        <f t="shared" si="19"/>
        <v>157.29999999999998</v>
      </c>
      <c r="F144">
        <f t="shared" si="20"/>
        <v>107.80000000000001</v>
      </c>
      <c r="G144">
        <f t="shared" si="21"/>
        <v>123.20000000000002</v>
      </c>
      <c r="H144">
        <f t="shared" si="22"/>
        <v>201.30000000000004</v>
      </c>
      <c r="I144">
        <v>0</v>
      </c>
      <c r="J144" s="22">
        <v>0.95700000000000007</v>
      </c>
      <c r="K144" s="22">
        <v>0.79200000000000004</v>
      </c>
      <c r="L144" s="22">
        <v>0.84700000000000009</v>
      </c>
      <c r="M144" s="22">
        <v>0.9900000000000001</v>
      </c>
      <c r="N144" s="22">
        <v>1.0450000000000002</v>
      </c>
      <c r="O144" s="24">
        <v>0.7370000000000001</v>
      </c>
      <c r="P144" s="24">
        <v>0.11000000000000001</v>
      </c>
      <c r="Q144" s="24">
        <v>0.7370000000000001</v>
      </c>
      <c r="R144" s="24">
        <v>0.96800000000000008</v>
      </c>
      <c r="S144" s="24">
        <v>0.95700000000000007</v>
      </c>
      <c r="T144" s="24">
        <v>0.77000000000000013</v>
      </c>
      <c r="U144" s="24">
        <v>0.50600000000000012</v>
      </c>
      <c r="V144" s="24">
        <v>1.1000000000000001</v>
      </c>
      <c r="W144" s="24">
        <v>1.0780000000000001</v>
      </c>
      <c r="X144" s="24">
        <v>0.80300000000000005</v>
      </c>
      <c r="Y144" s="24">
        <v>1.0450000000000002</v>
      </c>
      <c r="Z144" s="24">
        <v>0.59400000000000008</v>
      </c>
      <c r="AA144" s="25">
        <v>15.400000000000002</v>
      </c>
      <c r="AB144" s="25">
        <v>0</v>
      </c>
      <c r="AC144" s="25">
        <v>0</v>
      </c>
      <c r="AD144" s="25">
        <v>0</v>
      </c>
      <c r="AE144" s="25">
        <v>20.900000000000002</v>
      </c>
      <c r="AF144" s="25">
        <v>23.1</v>
      </c>
      <c r="AG144" s="25">
        <v>24.200000000000003</v>
      </c>
      <c r="AH144" s="25">
        <v>16.5</v>
      </c>
      <c r="AI144" s="25">
        <v>0</v>
      </c>
      <c r="AJ144" s="25">
        <v>7.7000000000000011</v>
      </c>
      <c r="AK144" s="25">
        <v>15.400000000000002</v>
      </c>
      <c r="AL144" s="25">
        <v>3.3000000000000003</v>
      </c>
      <c r="AM144" s="25">
        <v>23.1</v>
      </c>
      <c r="AN144" s="25">
        <v>46.2</v>
      </c>
      <c r="AO144" s="25">
        <v>3.3000000000000003</v>
      </c>
      <c r="AP144" s="25">
        <v>13.200000000000001</v>
      </c>
      <c r="AQ144" s="25">
        <v>17.600000000000001</v>
      </c>
      <c r="AR144" s="25">
        <v>4.4000000000000004</v>
      </c>
      <c r="AS144" s="25">
        <v>48.400000000000006</v>
      </c>
      <c r="AT144" s="25">
        <v>41.800000000000004</v>
      </c>
      <c r="AU144" s="25">
        <v>38.5</v>
      </c>
      <c r="AV144" s="25">
        <v>0</v>
      </c>
      <c r="AW144" s="25">
        <v>29.700000000000003</v>
      </c>
      <c r="AX144" s="25">
        <v>15.400000000000002</v>
      </c>
      <c r="AY144" s="25">
        <v>4.4000000000000004</v>
      </c>
      <c r="AZ144" s="25">
        <v>0</v>
      </c>
      <c r="BA144" s="25">
        <v>28.6</v>
      </c>
      <c r="BB144" s="25">
        <v>0</v>
      </c>
      <c r="BC144" s="25">
        <v>6.6000000000000005</v>
      </c>
      <c r="BD144" s="25">
        <v>0</v>
      </c>
      <c r="BE144" s="25">
        <v>26.400000000000002</v>
      </c>
      <c r="BF144" s="25">
        <v>8.8000000000000007</v>
      </c>
      <c r="BG144" s="25">
        <v>8.8000000000000007</v>
      </c>
      <c r="BH144" s="25">
        <v>14.3</v>
      </c>
      <c r="BI144" s="25">
        <v>28.6</v>
      </c>
      <c r="BJ144" s="25">
        <v>39.6</v>
      </c>
      <c r="BK144" s="25">
        <v>7.7000000000000011</v>
      </c>
      <c r="BL144" s="25">
        <v>4.4000000000000004</v>
      </c>
      <c r="BM144" s="25">
        <v>17.600000000000001</v>
      </c>
      <c r="BN144" s="25">
        <v>1.1000000000000001</v>
      </c>
    </row>
    <row r="145" spans="1:66" x14ac:dyDescent="0.25">
      <c r="A145" s="6">
        <v>45056</v>
      </c>
      <c r="B145" t="s">
        <v>11</v>
      </c>
      <c r="C145">
        <v>10</v>
      </c>
      <c r="D145">
        <f t="shared" si="18"/>
        <v>558.80000000000018</v>
      </c>
      <c r="E145">
        <f t="shared" si="19"/>
        <v>166.10000000000002</v>
      </c>
      <c r="F145">
        <f t="shared" si="20"/>
        <v>51.700000000000124</v>
      </c>
      <c r="G145">
        <f t="shared" si="21"/>
        <v>170.50000000000003</v>
      </c>
      <c r="H145">
        <f t="shared" si="22"/>
        <v>170.5</v>
      </c>
      <c r="I145">
        <v>0</v>
      </c>
      <c r="J145" s="22">
        <v>0.88000000000000012</v>
      </c>
      <c r="K145" s="22">
        <v>0.38500000000000006</v>
      </c>
      <c r="L145" s="22">
        <v>1.089</v>
      </c>
      <c r="M145" s="22">
        <v>0.90200000000000014</v>
      </c>
      <c r="N145" s="22">
        <v>0.97900000000000009</v>
      </c>
      <c r="O145" s="24">
        <v>0.70400000000000007</v>
      </c>
      <c r="P145" s="24">
        <v>0.96800000000000008</v>
      </c>
      <c r="Q145" s="24">
        <v>0.75900000000000012</v>
      </c>
      <c r="R145" s="24">
        <v>1.0230000000000001</v>
      </c>
      <c r="S145" s="24">
        <v>0.75900000000000012</v>
      </c>
      <c r="T145" s="24">
        <v>0.82500000000000007</v>
      </c>
      <c r="U145" s="24">
        <v>0.11000000000000001</v>
      </c>
      <c r="V145" s="24">
        <v>0.35200000000000004</v>
      </c>
      <c r="W145" s="24">
        <v>0.27500000000000002</v>
      </c>
      <c r="X145" s="24">
        <v>0.6160000000000001</v>
      </c>
      <c r="Y145" s="24">
        <v>0.68200000000000005</v>
      </c>
      <c r="Z145" s="24">
        <v>0.33</v>
      </c>
      <c r="AA145" s="25">
        <v>1.1000000000000001</v>
      </c>
      <c r="AB145" s="25">
        <v>0</v>
      </c>
      <c r="AC145" s="25">
        <v>2.2000000000000002</v>
      </c>
      <c r="AD145" s="25">
        <v>1.1000000000000001</v>
      </c>
      <c r="AE145" s="25">
        <v>1.2505552149377764E-13</v>
      </c>
      <c r="AF145" s="25">
        <v>2.2000000000000002</v>
      </c>
      <c r="AG145" s="25">
        <v>0</v>
      </c>
      <c r="AH145" s="25">
        <v>13.200000000000001</v>
      </c>
      <c r="AI145" s="25">
        <v>19.8</v>
      </c>
      <c r="AJ145" s="25">
        <v>12.100000000000001</v>
      </c>
      <c r="AK145" s="25">
        <v>30.800000000000004</v>
      </c>
      <c r="AL145" s="25">
        <v>22</v>
      </c>
      <c r="AM145" s="25">
        <v>2.2000000000000002</v>
      </c>
      <c r="AN145" s="25">
        <v>22</v>
      </c>
      <c r="AO145" s="25">
        <v>18.700000000000003</v>
      </c>
      <c r="AP145" s="25">
        <v>0</v>
      </c>
      <c r="AQ145" s="25">
        <v>22</v>
      </c>
      <c r="AR145" s="25">
        <v>48.400000000000006</v>
      </c>
      <c r="AS145" s="25">
        <v>13.200000000000001</v>
      </c>
      <c r="AT145" s="25">
        <v>22</v>
      </c>
      <c r="AU145" s="25">
        <v>15.400000000000002</v>
      </c>
      <c r="AV145" s="25">
        <v>37.400000000000006</v>
      </c>
      <c r="AW145" s="25">
        <v>0</v>
      </c>
      <c r="AX145" s="25">
        <v>47.300000000000004</v>
      </c>
      <c r="AY145" s="25">
        <v>6.6000000000000005</v>
      </c>
      <c r="AZ145" s="25">
        <v>0</v>
      </c>
      <c r="BA145" s="25">
        <v>40.700000000000003</v>
      </c>
      <c r="BB145" s="25">
        <v>0</v>
      </c>
      <c r="BC145" s="25">
        <v>9.9</v>
      </c>
      <c r="BD145" s="25">
        <v>13.200000000000001</v>
      </c>
      <c r="BE145" s="25">
        <v>35.200000000000003</v>
      </c>
      <c r="BF145" s="25">
        <v>46.2</v>
      </c>
      <c r="BG145" s="25">
        <v>4.4000000000000004</v>
      </c>
      <c r="BH145" s="25">
        <v>13.200000000000001</v>
      </c>
      <c r="BI145" s="25">
        <v>18.700000000000003</v>
      </c>
      <c r="BJ145" s="25">
        <v>6.6000000000000005</v>
      </c>
      <c r="BK145" s="25">
        <v>25.3</v>
      </c>
      <c r="BL145" s="25">
        <v>0</v>
      </c>
      <c r="BM145" s="25">
        <v>0</v>
      </c>
      <c r="BN145" s="25">
        <v>16.5</v>
      </c>
    </row>
    <row r="146" spans="1:66" x14ac:dyDescent="0.25">
      <c r="A146" s="6">
        <v>45057</v>
      </c>
      <c r="B146" t="s">
        <v>11</v>
      </c>
      <c r="C146">
        <v>11</v>
      </c>
      <c r="D146">
        <f t="shared" si="18"/>
        <v>416.90000000000009</v>
      </c>
      <c r="E146">
        <f t="shared" si="19"/>
        <v>114.40000000000002</v>
      </c>
      <c r="F146">
        <f t="shared" si="20"/>
        <v>70.400000000000077</v>
      </c>
      <c r="G146">
        <f t="shared" si="21"/>
        <v>125.39999999999999</v>
      </c>
      <c r="H146">
        <f t="shared" si="22"/>
        <v>106.69999999999999</v>
      </c>
      <c r="I146">
        <v>0</v>
      </c>
      <c r="J146" s="22">
        <v>0.55000000000000004</v>
      </c>
      <c r="K146" s="22">
        <v>0.63800000000000001</v>
      </c>
      <c r="L146" s="22">
        <v>0.8580000000000001</v>
      </c>
      <c r="M146" s="22">
        <v>0.93500000000000005</v>
      </c>
      <c r="N146" s="22">
        <v>0.51700000000000013</v>
      </c>
      <c r="O146" s="24">
        <v>0.66</v>
      </c>
      <c r="P146" s="24">
        <v>0.78100000000000003</v>
      </c>
      <c r="Q146" s="24">
        <v>1.056</v>
      </c>
      <c r="R146" s="24">
        <v>1.1000000000000001</v>
      </c>
      <c r="S146" s="24">
        <v>0.71500000000000008</v>
      </c>
      <c r="T146" s="24">
        <v>0.8580000000000001</v>
      </c>
      <c r="U146" s="24">
        <v>0.97900000000000009</v>
      </c>
      <c r="V146" s="24">
        <v>0.51700000000000013</v>
      </c>
      <c r="W146" s="24">
        <v>1.0450000000000002</v>
      </c>
      <c r="X146" s="24">
        <v>0.50600000000000012</v>
      </c>
      <c r="Y146" s="24">
        <v>0.45100000000000007</v>
      </c>
      <c r="Z146" s="24">
        <v>0.75900000000000012</v>
      </c>
      <c r="AA146" s="25">
        <v>0</v>
      </c>
      <c r="AB146" s="25">
        <v>11</v>
      </c>
      <c r="AC146" s="25">
        <v>0</v>
      </c>
      <c r="AD146" s="25">
        <v>13.200000000000001</v>
      </c>
      <c r="AE146" s="25">
        <v>0</v>
      </c>
      <c r="AF146" s="25">
        <v>16.500000000000064</v>
      </c>
      <c r="AG146" s="25">
        <v>15.400000000000002</v>
      </c>
      <c r="AH146" s="25">
        <v>12.100000000000001</v>
      </c>
      <c r="AI146" s="25">
        <v>0</v>
      </c>
      <c r="AJ146" s="25">
        <v>2.2000000000000002</v>
      </c>
      <c r="AK146" s="25">
        <v>0</v>
      </c>
      <c r="AL146" s="25">
        <v>31.900000000000002</v>
      </c>
      <c r="AM146" s="25">
        <v>34.1</v>
      </c>
      <c r="AN146" s="25">
        <v>0</v>
      </c>
      <c r="AO146" s="25">
        <v>12.100000000000001</v>
      </c>
      <c r="AP146" s="25">
        <v>0</v>
      </c>
      <c r="AQ146" s="25">
        <v>0</v>
      </c>
      <c r="AR146" s="25">
        <v>12.100000000000001</v>
      </c>
      <c r="AS146" s="25">
        <v>0</v>
      </c>
      <c r="AT146" s="25">
        <v>16.5</v>
      </c>
      <c r="AU146" s="25">
        <v>0</v>
      </c>
      <c r="AV146" s="25">
        <v>27.500000000000004</v>
      </c>
      <c r="AW146" s="25">
        <v>0</v>
      </c>
      <c r="AX146" s="25">
        <v>11</v>
      </c>
      <c r="AY146" s="25">
        <v>3.3000000000000003</v>
      </c>
      <c r="AZ146" s="25">
        <v>31.900000000000002</v>
      </c>
      <c r="BA146" s="25">
        <v>25.3</v>
      </c>
      <c r="BB146" s="25">
        <v>17.600000000000001</v>
      </c>
      <c r="BC146" s="25">
        <v>8.8000000000000007</v>
      </c>
      <c r="BD146" s="25">
        <v>0</v>
      </c>
      <c r="BE146" s="25">
        <v>20.900000000000002</v>
      </c>
      <c r="BF146" s="25">
        <v>15.400000000000002</v>
      </c>
      <c r="BG146" s="25">
        <v>9.9</v>
      </c>
      <c r="BH146" s="25">
        <v>12.100000000000001</v>
      </c>
      <c r="BI146" s="25">
        <v>1.1000000000000001</v>
      </c>
      <c r="BJ146" s="25">
        <v>0</v>
      </c>
      <c r="BK146" s="25">
        <v>0</v>
      </c>
      <c r="BL146" s="25">
        <v>26.400000000000002</v>
      </c>
      <c r="BM146" s="25">
        <v>15.400000000000002</v>
      </c>
      <c r="BN146" s="25">
        <v>13.200000000000001</v>
      </c>
    </row>
    <row r="147" spans="1:66" x14ac:dyDescent="0.25">
      <c r="A147" s="6">
        <v>45058</v>
      </c>
      <c r="B147" t="s">
        <v>11</v>
      </c>
      <c r="C147">
        <v>12</v>
      </c>
      <c r="D147">
        <f t="shared" si="18"/>
        <v>646.80000000000018</v>
      </c>
      <c r="E147">
        <f t="shared" si="19"/>
        <v>194.70000000000002</v>
      </c>
      <c r="F147">
        <f t="shared" si="20"/>
        <v>190.3</v>
      </c>
      <c r="G147">
        <f t="shared" si="21"/>
        <v>168.30000000000013</v>
      </c>
      <c r="H147">
        <f t="shared" si="22"/>
        <v>93.499999999999943</v>
      </c>
      <c r="I147">
        <v>0</v>
      </c>
      <c r="J147" s="22">
        <v>0.36300000000000004</v>
      </c>
      <c r="K147" s="22">
        <v>0.75900000000000012</v>
      </c>
      <c r="L147" s="22">
        <v>0.91300000000000014</v>
      </c>
      <c r="M147" s="22">
        <v>0.90200000000000014</v>
      </c>
      <c r="N147" s="22">
        <v>1.056</v>
      </c>
      <c r="O147" s="24">
        <v>0.74800000000000011</v>
      </c>
      <c r="P147" s="24">
        <v>0.94600000000000006</v>
      </c>
      <c r="Q147" s="24">
        <v>0.69300000000000006</v>
      </c>
      <c r="R147" s="24">
        <v>0.78100000000000003</v>
      </c>
      <c r="S147" s="24">
        <v>0.95700000000000007</v>
      </c>
      <c r="T147" s="24">
        <v>0.7370000000000001</v>
      </c>
      <c r="U147" s="24">
        <v>0.95700000000000007</v>
      </c>
      <c r="V147" s="24">
        <v>0.9900000000000001</v>
      </c>
      <c r="W147" s="24">
        <v>1.056</v>
      </c>
      <c r="X147" s="24">
        <v>0.16500000000000001</v>
      </c>
      <c r="Y147" s="24">
        <v>0.45100000000000007</v>
      </c>
      <c r="Z147" s="24">
        <v>0.41800000000000004</v>
      </c>
      <c r="AA147" s="25">
        <v>13.200000000000001</v>
      </c>
      <c r="AB147" s="25">
        <v>13.200000000000001</v>
      </c>
      <c r="AC147" s="25">
        <v>29.700000000000003</v>
      </c>
      <c r="AD147" s="25">
        <v>8.8000000000000007</v>
      </c>
      <c r="AE147" s="25">
        <v>13.200000000000001</v>
      </c>
      <c r="AF147" s="25">
        <v>11</v>
      </c>
      <c r="AG147" s="25">
        <v>7.7000000000000011</v>
      </c>
      <c r="AH147" s="25">
        <v>44</v>
      </c>
      <c r="AI147" s="25">
        <v>0</v>
      </c>
      <c r="AJ147" s="25">
        <v>49.500000000000007</v>
      </c>
      <c r="AK147" s="25">
        <v>1.1000000000000001</v>
      </c>
      <c r="AL147" s="25">
        <v>0</v>
      </c>
      <c r="AM147" s="25">
        <v>0</v>
      </c>
      <c r="AN147" s="25">
        <v>0</v>
      </c>
      <c r="AO147" s="25">
        <v>12.099999999999939</v>
      </c>
      <c r="AP147" s="25">
        <v>4.4000000000000004</v>
      </c>
      <c r="AQ147" s="25">
        <v>0</v>
      </c>
      <c r="AR147" s="25">
        <v>33</v>
      </c>
      <c r="AS147" s="25">
        <v>39.6</v>
      </c>
      <c r="AT147" s="25">
        <v>4.4000000000000004</v>
      </c>
      <c r="AU147" s="25">
        <v>26.400000000000002</v>
      </c>
      <c r="AV147" s="25">
        <v>36.300000000000004</v>
      </c>
      <c r="AW147" s="25">
        <v>51.7</v>
      </c>
      <c r="AX147" s="25">
        <v>0</v>
      </c>
      <c r="AY147" s="25">
        <v>0</v>
      </c>
      <c r="AZ147" s="25">
        <v>15.400000000000126</v>
      </c>
      <c r="BA147" s="25">
        <v>0</v>
      </c>
      <c r="BB147" s="25">
        <v>0</v>
      </c>
      <c r="BC147" s="25">
        <v>12.100000000000001</v>
      </c>
      <c r="BD147" s="25">
        <v>26.400000000000002</v>
      </c>
      <c r="BE147" s="25">
        <v>0</v>
      </c>
      <c r="BF147" s="25">
        <v>36.300000000000004</v>
      </c>
      <c r="BG147" s="25">
        <v>12.100000000000001</v>
      </c>
      <c r="BH147" s="25">
        <v>17.600000000000001</v>
      </c>
      <c r="BI147" s="25">
        <v>19.8</v>
      </c>
      <c r="BJ147" s="25">
        <v>39.6</v>
      </c>
      <c r="BK147" s="25">
        <v>6.6000000000000005</v>
      </c>
      <c r="BL147" s="25">
        <v>16.5</v>
      </c>
      <c r="BM147" s="25">
        <v>14.3</v>
      </c>
      <c r="BN147" s="25">
        <v>31.900000000000002</v>
      </c>
    </row>
    <row r="148" spans="1:66" x14ac:dyDescent="0.25">
      <c r="A148" s="6">
        <v>45059</v>
      </c>
      <c r="B148" t="s">
        <v>11</v>
      </c>
      <c r="C148">
        <v>13</v>
      </c>
      <c r="D148">
        <f t="shared" si="18"/>
        <v>561</v>
      </c>
      <c r="E148">
        <f t="shared" si="19"/>
        <v>207.89999999999998</v>
      </c>
      <c r="F148">
        <f t="shared" si="20"/>
        <v>93.500000000000014</v>
      </c>
      <c r="G148">
        <f t="shared" si="21"/>
        <v>152.90000000000003</v>
      </c>
      <c r="H148">
        <f t="shared" si="22"/>
        <v>106.7</v>
      </c>
      <c r="I148">
        <v>0</v>
      </c>
      <c r="J148" s="22">
        <v>0.42900000000000005</v>
      </c>
      <c r="K148" s="22">
        <v>0.64900000000000002</v>
      </c>
      <c r="L148" s="22">
        <v>0.89100000000000013</v>
      </c>
      <c r="M148" s="22">
        <v>1.0010000000000001</v>
      </c>
      <c r="N148" s="22">
        <v>0.27500000000000002</v>
      </c>
      <c r="O148" s="24">
        <v>0.78100000000000003</v>
      </c>
      <c r="P148" s="24">
        <v>0.63800000000000001</v>
      </c>
      <c r="Q148" s="24">
        <v>0.70400000000000007</v>
      </c>
      <c r="R148" s="24">
        <v>0.72600000000000009</v>
      </c>
      <c r="S148" s="24">
        <v>0.81400000000000006</v>
      </c>
      <c r="T148" s="24">
        <v>0.70400000000000007</v>
      </c>
      <c r="U148" s="24">
        <v>0.83600000000000008</v>
      </c>
      <c r="V148" s="24">
        <v>0.83600000000000008</v>
      </c>
      <c r="W148" s="24">
        <v>0.44000000000000006</v>
      </c>
      <c r="X148" s="24">
        <v>0.44000000000000006</v>
      </c>
      <c r="Y148" s="24">
        <v>0.50600000000000012</v>
      </c>
      <c r="Z148" s="24">
        <v>0.44000000000000006</v>
      </c>
      <c r="AA148" s="25">
        <v>0</v>
      </c>
      <c r="AB148" s="25">
        <v>1.1000000000000001</v>
      </c>
      <c r="AC148" s="25">
        <v>12.100000000000001</v>
      </c>
      <c r="AD148" s="25">
        <v>0</v>
      </c>
      <c r="AE148" s="25">
        <v>12.100000000000001</v>
      </c>
      <c r="AF148" s="25">
        <v>39.6</v>
      </c>
      <c r="AG148" s="25">
        <v>4.4000000000000004</v>
      </c>
      <c r="AH148" s="25">
        <v>2.2000000000000002</v>
      </c>
      <c r="AI148" s="25">
        <v>0</v>
      </c>
      <c r="AJ148" s="25">
        <v>22</v>
      </c>
      <c r="AK148" s="25">
        <v>24.200000000000003</v>
      </c>
      <c r="AL148" s="25">
        <v>11</v>
      </c>
      <c r="AM148" s="25">
        <v>22</v>
      </c>
      <c r="AN148" s="25">
        <v>19.8</v>
      </c>
      <c r="AO148" s="25">
        <v>6.6000000000000005</v>
      </c>
      <c r="AP148" s="25">
        <v>0</v>
      </c>
      <c r="AQ148" s="25">
        <v>20.900000000000002</v>
      </c>
      <c r="AR148" s="25">
        <v>0</v>
      </c>
      <c r="AS148" s="25">
        <v>13.200000000000001</v>
      </c>
      <c r="AT148" s="25">
        <v>13.200000000000001</v>
      </c>
      <c r="AU148" s="25">
        <v>16.5</v>
      </c>
      <c r="AV148" s="25">
        <v>1.1000000000000001</v>
      </c>
      <c r="AW148" s="25">
        <v>24.200000000000003</v>
      </c>
      <c r="AX148" s="25">
        <v>2.2000000000000002</v>
      </c>
      <c r="AY148" s="25">
        <v>24.200000000000003</v>
      </c>
      <c r="AZ148" s="25">
        <v>0</v>
      </c>
      <c r="BA148" s="25">
        <v>0</v>
      </c>
      <c r="BB148" s="25">
        <v>0</v>
      </c>
      <c r="BC148" s="25">
        <v>35.200000000000003</v>
      </c>
      <c r="BD148" s="25">
        <v>49.500000000000007</v>
      </c>
      <c r="BE148" s="25">
        <v>1.1000000000000001</v>
      </c>
      <c r="BF148" s="25">
        <v>16.5</v>
      </c>
      <c r="BG148" s="25">
        <v>48.400000000000006</v>
      </c>
      <c r="BH148" s="25">
        <v>20.900000000000002</v>
      </c>
      <c r="BI148" s="25">
        <v>0</v>
      </c>
      <c r="BJ148" s="25">
        <v>12.100000000000001</v>
      </c>
      <c r="BK148" s="25">
        <v>35.200000000000003</v>
      </c>
      <c r="BL148" s="25">
        <v>26.400000000000002</v>
      </c>
      <c r="BM148" s="25">
        <v>39.6</v>
      </c>
      <c r="BN148" s="25">
        <v>7.7000000000000011</v>
      </c>
    </row>
    <row r="149" spans="1:66" x14ac:dyDescent="0.25">
      <c r="A149" s="6">
        <v>45060</v>
      </c>
      <c r="B149" t="s">
        <v>11</v>
      </c>
      <c r="C149">
        <v>14</v>
      </c>
      <c r="D149">
        <f t="shared" si="18"/>
        <v>477.40000000000003</v>
      </c>
      <c r="E149">
        <f t="shared" si="19"/>
        <v>102.30000000000013</v>
      </c>
      <c r="F149">
        <f t="shared" si="20"/>
        <v>126.50000000000001</v>
      </c>
      <c r="G149">
        <f t="shared" si="21"/>
        <v>147.4</v>
      </c>
      <c r="H149">
        <f t="shared" si="22"/>
        <v>101.19999999999989</v>
      </c>
      <c r="I149">
        <v>1</v>
      </c>
      <c r="J149" s="22">
        <v>0.22000000000000003</v>
      </c>
      <c r="K149" s="22">
        <v>0.58300000000000007</v>
      </c>
      <c r="L149" s="22">
        <v>0.82500000000000007</v>
      </c>
      <c r="M149" s="22">
        <v>0.90200000000000014</v>
      </c>
      <c r="N149" s="22">
        <v>0.41800000000000004</v>
      </c>
      <c r="O149" s="24">
        <v>1.089</v>
      </c>
      <c r="P149" s="24">
        <v>0.77000000000000013</v>
      </c>
      <c r="Q149" s="24">
        <v>0.64900000000000002</v>
      </c>
      <c r="R149" s="24">
        <v>0.81400000000000006</v>
      </c>
      <c r="S149" s="24">
        <v>1.0120000000000002</v>
      </c>
      <c r="T149" s="24">
        <v>1.0340000000000003</v>
      </c>
      <c r="U149" s="24">
        <v>0.49500000000000005</v>
      </c>
      <c r="V149" s="24">
        <v>1.0010000000000001</v>
      </c>
      <c r="W149" s="24">
        <v>0.35200000000000004</v>
      </c>
      <c r="X149" s="24">
        <v>1.0450000000000002</v>
      </c>
      <c r="Y149" s="24">
        <v>0.95700000000000007</v>
      </c>
      <c r="Z149" s="24">
        <v>0.93500000000000005</v>
      </c>
      <c r="AA149" s="25">
        <v>24.200000000000003</v>
      </c>
      <c r="AB149" s="25">
        <v>15.400000000000002</v>
      </c>
      <c r="AC149" s="25">
        <v>4.4000000000000004</v>
      </c>
      <c r="AD149" s="25">
        <v>50.6</v>
      </c>
      <c r="AE149" s="25">
        <v>0</v>
      </c>
      <c r="AF149" s="25">
        <v>0</v>
      </c>
      <c r="AG149" s="25">
        <v>31.900000000000002</v>
      </c>
      <c r="AH149" s="25">
        <v>0</v>
      </c>
      <c r="AI149" s="25">
        <v>0</v>
      </c>
      <c r="AJ149" s="25">
        <v>0</v>
      </c>
      <c r="AK149" s="25">
        <v>14.3</v>
      </c>
      <c r="AL149" s="25">
        <v>8.8000000000000007</v>
      </c>
      <c r="AM149" s="25">
        <v>23.1</v>
      </c>
      <c r="AN149" s="25">
        <v>0</v>
      </c>
      <c r="AO149" s="25">
        <v>18.700000000000003</v>
      </c>
      <c r="AP149" s="25">
        <v>0</v>
      </c>
      <c r="AQ149" s="25">
        <v>0</v>
      </c>
      <c r="AR149" s="25">
        <v>9.9</v>
      </c>
      <c r="AS149" s="25">
        <v>27.500000000000004</v>
      </c>
      <c r="AT149" s="25">
        <v>13.199999999999877</v>
      </c>
      <c r="AU149" s="25">
        <v>40.700000000000003</v>
      </c>
      <c r="AV149" s="25">
        <v>7.7000000000000011</v>
      </c>
      <c r="AW149" s="25">
        <v>1.1000000000000001</v>
      </c>
      <c r="AX149" s="25">
        <v>15.400000000000002</v>
      </c>
      <c r="AY149" s="25">
        <v>37.400000000000006</v>
      </c>
      <c r="AZ149" s="25">
        <v>9.9</v>
      </c>
      <c r="BA149" s="25">
        <v>12.100000000000001</v>
      </c>
      <c r="BB149" s="25">
        <v>0</v>
      </c>
      <c r="BC149" s="25">
        <v>9.9</v>
      </c>
      <c r="BD149" s="25">
        <v>13.200000000000001</v>
      </c>
      <c r="BE149" s="25">
        <v>8.8000000000000007</v>
      </c>
      <c r="BF149" s="25">
        <v>19.8</v>
      </c>
      <c r="BG149" s="25">
        <v>0</v>
      </c>
      <c r="BH149" s="25">
        <v>16.5</v>
      </c>
      <c r="BI149" s="25">
        <v>5.5</v>
      </c>
      <c r="BJ149" s="25">
        <v>31.900000000000002</v>
      </c>
      <c r="BK149" s="25">
        <v>8.8000000000000007</v>
      </c>
      <c r="BL149" s="25">
        <v>11</v>
      </c>
      <c r="BM149" s="25">
        <v>1.2505552149377764E-13</v>
      </c>
      <c r="BN149" s="25">
        <v>0</v>
      </c>
    </row>
    <row r="150" spans="1:66" x14ac:dyDescent="0.25">
      <c r="A150" s="6">
        <v>45061</v>
      </c>
      <c r="B150" t="s">
        <v>11</v>
      </c>
      <c r="C150">
        <v>15</v>
      </c>
      <c r="D150">
        <f t="shared" si="18"/>
        <v>484.00000000000006</v>
      </c>
      <c r="E150">
        <f t="shared" si="19"/>
        <v>64.900000000000006</v>
      </c>
      <c r="F150">
        <f t="shared" si="20"/>
        <v>179.3</v>
      </c>
      <c r="G150">
        <f t="shared" si="21"/>
        <v>137.50000000000006</v>
      </c>
      <c r="H150">
        <f t="shared" si="22"/>
        <v>102.3</v>
      </c>
      <c r="I150">
        <v>0</v>
      </c>
      <c r="J150" s="22">
        <v>0.53900000000000003</v>
      </c>
      <c r="K150" s="22">
        <v>0.94600000000000006</v>
      </c>
      <c r="L150" s="22">
        <v>0.83600000000000008</v>
      </c>
      <c r="M150" s="22">
        <v>0.6160000000000001</v>
      </c>
      <c r="N150" s="22">
        <v>1.0450000000000002</v>
      </c>
      <c r="O150" s="24">
        <v>0.78100000000000003</v>
      </c>
      <c r="P150" s="24">
        <v>0.70400000000000007</v>
      </c>
      <c r="Q150" s="24">
        <v>1.0780000000000001</v>
      </c>
      <c r="R150" s="24">
        <v>1.1000000000000001</v>
      </c>
      <c r="S150" s="24">
        <v>0.75900000000000012</v>
      </c>
      <c r="T150" s="24">
        <v>0.72600000000000009</v>
      </c>
      <c r="U150" s="24">
        <v>0.70400000000000007</v>
      </c>
      <c r="V150" s="24">
        <v>0.81400000000000006</v>
      </c>
      <c r="W150" s="24">
        <v>0.52800000000000002</v>
      </c>
      <c r="X150" s="24">
        <v>0.44000000000000006</v>
      </c>
      <c r="Y150" s="24">
        <v>0.88000000000000012</v>
      </c>
      <c r="Z150" s="24">
        <v>0.95700000000000007</v>
      </c>
      <c r="AA150" s="25">
        <v>6.6000000000000005</v>
      </c>
      <c r="AB150" s="25">
        <v>29.700000000000003</v>
      </c>
      <c r="AC150" s="25">
        <v>24.200000000000003</v>
      </c>
      <c r="AD150" s="25">
        <v>7.7000000000000011</v>
      </c>
      <c r="AE150" s="25">
        <v>25.3</v>
      </c>
      <c r="AF150" s="25">
        <v>8.8000000000000007</v>
      </c>
      <c r="AG150" s="25">
        <v>12.100000000000001</v>
      </c>
      <c r="AH150" s="25">
        <v>60.500000000000007</v>
      </c>
      <c r="AI150" s="25">
        <v>0</v>
      </c>
      <c r="AJ150" s="25">
        <v>4.4000000000000004</v>
      </c>
      <c r="AK150" s="25">
        <v>2.2000000000000002</v>
      </c>
      <c r="AL150" s="25">
        <v>5.5</v>
      </c>
      <c r="AM150" s="25">
        <v>2.2000000000000002</v>
      </c>
      <c r="AN150" s="25">
        <v>0</v>
      </c>
      <c r="AO150" s="25">
        <v>14.3</v>
      </c>
      <c r="AP150" s="25">
        <v>5.5</v>
      </c>
      <c r="AQ150" s="25">
        <v>14.3</v>
      </c>
      <c r="AR150" s="25">
        <v>40.700000000000003</v>
      </c>
      <c r="AS150" s="25">
        <v>1.1000000000000001</v>
      </c>
      <c r="AT150" s="25">
        <v>18.700000000000003</v>
      </c>
      <c r="AU150" s="25">
        <v>9.9</v>
      </c>
      <c r="AV150" s="25">
        <v>4.4000000000000625</v>
      </c>
      <c r="AW150" s="25">
        <v>22</v>
      </c>
      <c r="AX150" s="25">
        <v>0</v>
      </c>
      <c r="AY150" s="25">
        <v>1.1000000000000001</v>
      </c>
      <c r="AZ150" s="25">
        <v>5.5</v>
      </c>
      <c r="BA150" s="25">
        <v>42.900000000000006</v>
      </c>
      <c r="BB150" s="25">
        <v>11</v>
      </c>
      <c r="BC150" s="25">
        <v>19.8</v>
      </c>
      <c r="BD150" s="25">
        <v>20.900000000000002</v>
      </c>
      <c r="BE150" s="25">
        <v>0</v>
      </c>
      <c r="BF150" s="25">
        <v>4.4000000000000004</v>
      </c>
      <c r="BG150" s="25">
        <v>8.8000000000000007</v>
      </c>
      <c r="BH150" s="25">
        <v>2.2000000000000002</v>
      </c>
      <c r="BI150" s="25">
        <v>2.2000000000000002</v>
      </c>
      <c r="BJ150" s="25">
        <v>0</v>
      </c>
      <c r="BK150" s="25">
        <v>0</v>
      </c>
      <c r="BL150" s="25">
        <v>0</v>
      </c>
      <c r="BM150" s="25">
        <v>47.300000000000004</v>
      </c>
      <c r="BN150" s="25">
        <v>0</v>
      </c>
    </row>
    <row r="151" spans="1:66" x14ac:dyDescent="0.25">
      <c r="A151" s="6">
        <v>45062</v>
      </c>
      <c r="B151" t="s">
        <v>11</v>
      </c>
      <c r="C151">
        <v>16</v>
      </c>
      <c r="D151">
        <f t="shared" si="18"/>
        <v>576.40000000000009</v>
      </c>
      <c r="E151">
        <f t="shared" si="19"/>
        <v>126.50000000000001</v>
      </c>
      <c r="F151">
        <f t="shared" si="20"/>
        <v>167.2</v>
      </c>
      <c r="G151">
        <f t="shared" si="21"/>
        <v>108.9</v>
      </c>
      <c r="H151">
        <f t="shared" si="22"/>
        <v>173.80000000000004</v>
      </c>
      <c r="I151">
        <v>0</v>
      </c>
      <c r="J151" s="22">
        <v>0.51700000000000013</v>
      </c>
      <c r="K151" s="22">
        <v>1.089</v>
      </c>
      <c r="L151" s="22">
        <v>0.16500000000000001</v>
      </c>
      <c r="M151" s="22">
        <v>1.0450000000000002</v>
      </c>
      <c r="N151" s="22">
        <v>1.056</v>
      </c>
      <c r="O151" s="24">
        <v>0.68200000000000005</v>
      </c>
      <c r="P151" s="24">
        <v>0.83600000000000008</v>
      </c>
      <c r="Q151" s="24">
        <v>0.70400000000000007</v>
      </c>
      <c r="R151" s="24">
        <v>0.57200000000000006</v>
      </c>
      <c r="S151" s="24">
        <v>0.91300000000000014</v>
      </c>
      <c r="T151" s="24">
        <v>0.27500000000000002</v>
      </c>
      <c r="U151" s="24">
        <v>0.91300000000000014</v>
      </c>
      <c r="V151" s="24">
        <v>1.1000000000000001</v>
      </c>
      <c r="W151" s="24">
        <v>0.86900000000000011</v>
      </c>
      <c r="X151" s="24">
        <v>0.44000000000000006</v>
      </c>
      <c r="Y151" s="24">
        <v>1.1000000000000001</v>
      </c>
      <c r="Z151" s="24">
        <v>0.30800000000000005</v>
      </c>
      <c r="AA151" s="25">
        <v>35.200000000000003</v>
      </c>
      <c r="AB151" s="25">
        <v>6.6000000000000005</v>
      </c>
      <c r="AC151" s="25">
        <v>22</v>
      </c>
      <c r="AD151" s="25">
        <v>0</v>
      </c>
      <c r="AE151" s="25">
        <v>25.3</v>
      </c>
      <c r="AF151" s="25">
        <v>30.800000000000004</v>
      </c>
      <c r="AG151" s="25">
        <v>0</v>
      </c>
      <c r="AH151" s="25">
        <v>26.400000000000002</v>
      </c>
      <c r="AI151" s="25">
        <v>13.200000000000001</v>
      </c>
      <c r="AJ151" s="25">
        <v>7.7000000000000011</v>
      </c>
      <c r="AK151" s="25">
        <v>0</v>
      </c>
      <c r="AL151" s="25">
        <v>20.900000000000002</v>
      </c>
      <c r="AM151" s="25">
        <v>0</v>
      </c>
      <c r="AN151" s="25">
        <v>41.800000000000004</v>
      </c>
      <c r="AO151" s="25">
        <v>0</v>
      </c>
      <c r="AP151" s="25">
        <v>39.6</v>
      </c>
      <c r="AQ151" s="25">
        <v>31.900000000000002</v>
      </c>
      <c r="AR151" s="25">
        <v>29.700000000000003</v>
      </c>
      <c r="AS151" s="25">
        <v>0</v>
      </c>
      <c r="AT151" s="25">
        <v>9.9</v>
      </c>
      <c r="AU151" s="25">
        <v>0</v>
      </c>
      <c r="AV151" s="25">
        <v>12.100000000000001</v>
      </c>
      <c r="AW151" s="25">
        <v>5.5</v>
      </c>
      <c r="AX151" s="25">
        <v>0</v>
      </c>
      <c r="AY151" s="25">
        <v>17.600000000000001</v>
      </c>
      <c r="AZ151" s="25">
        <v>31.900000000000002</v>
      </c>
      <c r="BA151" s="25">
        <v>9.9</v>
      </c>
      <c r="BB151" s="25">
        <v>14.3</v>
      </c>
      <c r="BC151" s="25">
        <v>17.600000000000001</v>
      </c>
      <c r="BD151" s="25">
        <v>0</v>
      </c>
      <c r="BE151" s="25">
        <v>0</v>
      </c>
      <c r="BF151" s="25">
        <v>33</v>
      </c>
      <c r="BG151" s="25">
        <v>41.800000000000004</v>
      </c>
      <c r="BH151" s="25">
        <v>2.2000000000000002</v>
      </c>
      <c r="BI151" s="25">
        <v>2.2000000000000002</v>
      </c>
      <c r="BJ151" s="25">
        <v>0</v>
      </c>
      <c r="BK151" s="25">
        <v>19.8</v>
      </c>
      <c r="BL151" s="25">
        <v>5.5</v>
      </c>
      <c r="BM151" s="25">
        <v>14.3</v>
      </c>
      <c r="BN151" s="25">
        <v>7.7000000000000011</v>
      </c>
    </row>
    <row r="152" spans="1:66" x14ac:dyDescent="0.25">
      <c r="A152" s="6">
        <v>45063</v>
      </c>
      <c r="B152" t="s">
        <v>11</v>
      </c>
      <c r="C152">
        <v>17</v>
      </c>
      <c r="D152">
        <f t="shared" si="18"/>
        <v>531.30000000000007</v>
      </c>
      <c r="E152">
        <f t="shared" si="19"/>
        <v>92.40000000000002</v>
      </c>
      <c r="F152">
        <f t="shared" si="20"/>
        <v>179.3</v>
      </c>
      <c r="G152">
        <f t="shared" si="21"/>
        <v>62.7</v>
      </c>
      <c r="H152">
        <f t="shared" si="22"/>
        <v>196.9</v>
      </c>
      <c r="I152">
        <v>0</v>
      </c>
      <c r="J152" s="22">
        <v>0.18700000000000003</v>
      </c>
      <c r="K152" s="22">
        <v>0.70400000000000007</v>
      </c>
      <c r="L152" s="22">
        <v>1.0010000000000001</v>
      </c>
      <c r="M152" s="22">
        <v>0.89100000000000013</v>
      </c>
      <c r="N152" s="22">
        <v>0.62700000000000011</v>
      </c>
      <c r="O152" s="24">
        <v>0.86900000000000011</v>
      </c>
      <c r="P152" s="24">
        <v>0.26400000000000001</v>
      </c>
      <c r="Q152" s="24">
        <v>0.14300000000000002</v>
      </c>
      <c r="R152" s="24">
        <v>1.0340000000000003</v>
      </c>
      <c r="S152" s="24">
        <v>0.82500000000000007</v>
      </c>
      <c r="T152" s="24">
        <v>0.69300000000000006</v>
      </c>
      <c r="U152" s="24">
        <v>0.53900000000000003</v>
      </c>
      <c r="V152" s="24">
        <v>0.36300000000000004</v>
      </c>
      <c r="W152" s="24">
        <v>0.9900000000000001</v>
      </c>
      <c r="X152" s="24">
        <v>1.0340000000000003</v>
      </c>
      <c r="Y152" s="24">
        <v>0.34100000000000003</v>
      </c>
      <c r="Z152" s="24">
        <v>1.0230000000000001</v>
      </c>
      <c r="AA152" s="25">
        <v>11</v>
      </c>
      <c r="AB152" s="25">
        <v>13.200000000000001</v>
      </c>
      <c r="AC152" s="25">
        <v>0</v>
      </c>
      <c r="AD152" s="25">
        <v>14.3</v>
      </c>
      <c r="AE152" s="25">
        <v>28.6</v>
      </c>
      <c r="AF152" s="25">
        <v>0</v>
      </c>
      <c r="AG152" s="25">
        <v>38.5</v>
      </c>
      <c r="AH152" s="25">
        <v>0</v>
      </c>
      <c r="AI152" s="25">
        <v>41.800000000000004</v>
      </c>
      <c r="AJ152" s="25">
        <v>31.900000000000002</v>
      </c>
      <c r="AK152" s="25">
        <v>11</v>
      </c>
      <c r="AL152" s="25">
        <v>18.700000000000003</v>
      </c>
      <c r="AM152" s="25">
        <v>35.200000000000003</v>
      </c>
      <c r="AN152" s="25">
        <v>0</v>
      </c>
      <c r="AO152" s="25">
        <v>8.8000000000000007</v>
      </c>
      <c r="AP152" s="25">
        <v>46.2</v>
      </c>
      <c r="AQ152" s="25">
        <v>36.300000000000004</v>
      </c>
      <c r="AR152" s="25">
        <v>7.7000000000000011</v>
      </c>
      <c r="AS152" s="25">
        <v>0</v>
      </c>
      <c r="AT152" s="25">
        <v>44</v>
      </c>
      <c r="AU152" s="25">
        <v>7.7000000000000011</v>
      </c>
      <c r="AV152" s="25">
        <v>3.3000000000000003</v>
      </c>
      <c r="AW152" s="25">
        <v>0</v>
      </c>
      <c r="AX152" s="25">
        <v>4.4000000000000004</v>
      </c>
      <c r="AY152" s="25">
        <v>0</v>
      </c>
      <c r="AZ152" s="25">
        <v>8.8000000000000007</v>
      </c>
      <c r="BA152" s="25">
        <v>11</v>
      </c>
      <c r="BB152" s="25">
        <v>25.3</v>
      </c>
      <c r="BC152" s="25">
        <v>2.2000000000000002</v>
      </c>
      <c r="BD152" s="25">
        <v>0</v>
      </c>
      <c r="BE152" s="25">
        <v>0</v>
      </c>
      <c r="BF152" s="25">
        <v>13.200000000000001</v>
      </c>
      <c r="BG152" s="25">
        <v>0</v>
      </c>
      <c r="BH152" s="25">
        <v>16.5</v>
      </c>
      <c r="BI152" s="25">
        <v>1.1000000000000001</v>
      </c>
      <c r="BJ152" s="25">
        <v>0</v>
      </c>
      <c r="BK152" s="25">
        <v>0</v>
      </c>
      <c r="BL152" s="25">
        <v>30.800000000000004</v>
      </c>
      <c r="BM152" s="25">
        <v>15.400000000000002</v>
      </c>
      <c r="BN152" s="25">
        <v>15.400000000000002</v>
      </c>
    </row>
    <row r="153" spans="1:66" x14ac:dyDescent="0.25">
      <c r="A153" s="6">
        <v>45064</v>
      </c>
      <c r="B153" t="s">
        <v>11</v>
      </c>
      <c r="C153">
        <v>18</v>
      </c>
      <c r="D153">
        <f t="shared" si="18"/>
        <v>579.70000000000005</v>
      </c>
      <c r="E153">
        <f t="shared" si="19"/>
        <v>125.40000000000002</v>
      </c>
      <c r="F153">
        <f t="shared" si="20"/>
        <v>63.800000000000004</v>
      </c>
      <c r="G153">
        <f t="shared" si="21"/>
        <v>198</v>
      </c>
      <c r="H153">
        <f t="shared" si="22"/>
        <v>192.50000000000003</v>
      </c>
      <c r="I153">
        <v>0</v>
      </c>
      <c r="J153" s="22">
        <v>0.49500000000000005</v>
      </c>
      <c r="K153" s="22">
        <v>1.0450000000000002</v>
      </c>
      <c r="L153" s="22">
        <v>0.82500000000000007</v>
      </c>
      <c r="M153" s="22">
        <v>0.55000000000000004</v>
      </c>
      <c r="N153" s="22">
        <v>0.18700000000000003</v>
      </c>
      <c r="O153" s="24">
        <v>0.95700000000000007</v>
      </c>
      <c r="P153" s="24">
        <v>1.0340000000000003</v>
      </c>
      <c r="Q153" s="24">
        <v>0.93500000000000005</v>
      </c>
      <c r="R153" s="24">
        <v>0.77000000000000013</v>
      </c>
      <c r="S153" s="24">
        <v>1.056</v>
      </c>
      <c r="T153" s="24">
        <v>0.88000000000000012</v>
      </c>
      <c r="U153" s="24">
        <v>0.62700000000000011</v>
      </c>
      <c r="V153" s="24">
        <v>1.089</v>
      </c>
      <c r="W153" s="24">
        <v>0.49500000000000005</v>
      </c>
      <c r="X153" s="24">
        <v>0.37400000000000005</v>
      </c>
      <c r="Y153" s="24">
        <v>0.47300000000000003</v>
      </c>
      <c r="Z153" s="24">
        <v>0.86900000000000011</v>
      </c>
      <c r="AA153" s="25">
        <v>0</v>
      </c>
      <c r="AB153" s="25">
        <v>0</v>
      </c>
      <c r="AC153" s="25">
        <v>6.6000000000000005</v>
      </c>
      <c r="AD153" s="25">
        <v>0</v>
      </c>
      <c r="AE153" s="25">
        <v>0</v>
      </c>
      <c r="AF153" s="25">
        <v>12.100000000000001</v>
      </c>
      <c r="AG153" s="25">
        <v>12.100000000000001</v>
      </c>
      <c r="AH153" s="25">
        <v>11</v>
      </c>
      <c r="AI153" s="25">
        <v>16.5</v>
      </c>
      <c r="AJ153" s="25">
        <v>5.5</v>
      </c>
      <c r="AK153" s="25">
        <v>22</v>
      </c>
      <c r="AL153" s="25">
        <v>49.500000000000007</v>
      </c>
      <c r="AM153" s="25">
        <v>29.700000000000003</v>
      </c>
      <c r="AN153" s="25">
        <v>23.1</v>
      </c>
      <c r="AO153" s="25">
        <v>9.9</v>
      </c>
      <c r="AP153" s="25">
        <v>8.8000000000000007</v>
      </c>
      <c r="AQ153" s="25">
        <v>4.4000000000000004</v>
      </c>
      <c r="AR153" s="25">
        <v>7.7000000000000011</v>
      </c>
      <c r="AS153" s="25">
        <v>15.400000000000002</v>
      </c>
      <c r="AT153" s="25">
        <v>44</v>
      </c>
      <c r="AU153" s="25">
        <v>26.400000000000002</v>
      </c>
      <c r="AV153" s="25">
        <v>0</v>
      </c>
      <c r="AW153" s="25">
        <v>7.7000000000000011</v>
      </c>
      <c r="AX153" s="25">
        <v>0</v>
      </c>
      <c r="AY153" s="25">
        <v>29.700000000000003</v>
      </c>
      <c r="AZ153" s="25">
        <v>18.700000000000003</v>
      </c>
      <c r="BA153" s="25">
        <v>35.200000000000003</v>
      </c>
      <c r="BB153" s="25">
        <v>41.800000000000004</v>
      </c>
      <c r="BC153" s="25">
        <v>7.7000000000000011</v>
      </c>
      <c r="BD153" s="25">
        <v>30.800000000000004</v>
      </c>
      <c r="BE153" s="25">
        <v>16.5</v>
      </c>
      <c r="BF153" s="25">
        <v>13.200000000000001</v>
      </c>
      <c r="BG153" s="25">
        <v>57.2</v>
      </c>
      <c r="BH153" s="25">
        <v>4.4000000000000004</v>
      </c>
      <c r="BI153" s="25">
        <v>2.2000000000000002</v>
      </c>
      <c r="BJ153" s="25">
        <v>16.5</v>
      </c>
      <c r="BK153" s="25">
        <v>0</v>
      </c>
      <c r="BL153" s="25">
        <v>0</v>
      </c>
      <c r="BM153" s="25">
        <v>0</v>
      </c>
      <c r="BN153" s="25">
        <v>15.400000000000002</v>
      </c>
    </row>
    <row r="154" spans="1:66" x14ac:dyDescent="0.25">
      <c r="A154" s="6">
        <v>45065</v>
      </c>
      <c r="B154" t="s">
        <v>11</v>
      </c>
      <c r="C154">
        <v>19</v>
      </c>
      <c r="D154">
        <f t="shared" si="18"/>
        <v>617.10000000000014</v>
      </c>
      <c r="E154">
        <f t="shared" si="19"/>
        <v>84.7</v>
      </c>
      <c r="F154">
        <f t="shared" si="20"/>
        <v>190.3</v>
      </c>
      <c r="G154">
        <f t="shared" si="21"/>
        <v>240.90000000000003</v>
      </c>
      <c r="H154">
        <f t="shared" si="22"/>
        <v>101.20000000000002</v>
      </c>
      <c r="I154">
        <v>0</v>
      </c>
      <c r="J154" s="22">
        <v>0.57200000000000006</v>
      </c>
      <c r="K154" s="22">
        <v>0.20900000000000002</v>
      </c>
      <c r="L154" s="22">
        <v>0.82500000000000007</v>
      </c>
      <c r="M154" s="22">
        <v>0.97900000000000009</v>
      </c>
      <c r="N154" s="22">
        <v>1.0230000000000001</v>
      </c>
      <c r="O154" s="24">
        <v>0.26400000000000001</v>
      </c>
      <c r="P154" s="24">
        <v>0.68200000000000005</v>
      </c>
      <c r="Q154" s="24">
        <v>0.37400000000000005</v>
      </c>
      <c r="R154" s="24">
        <v>0.80300000000000005</v>
      </c>
      <c r="S154" s="24">
        <v>0.58300000000000007</v>
      </c>
      <c r="T154" s="24">
        <v>0.80300000000000005</v>
      </c>
      <c r="U154" s="24">
        <v>0.62700000000000011</v>
      </c>
      <c r="V154" s="24">
        <v>1.0120000000000002</v>
      </c>
      <c r="W154" s="24">
        <v>0.91300000000000014</v>
      </c>
      <c r="X154" s="24">
        <v>1.0010000000000001</v>
      </c>
      <c r="Y154" s="24">
        <v>0.6160000000000001</v>
      </c>
      <c r="Z154" s="24">
        <v>0.33</v>
      </c>
      <c r="AA154" s="25">
        <v>30.800000000000004</v>
      </c>
      <c r="AB154" s="25">
        <v>24.200000000000003</v>
      </c>
      <c r="AC154" s="25">
        <v>0</v>
      </c>
      <c r="AD154" s="25">
        <v>0</v>
      </c>
      <c r="AE154" s="25">
        <v>44</v>
      </c>
      <c r="AF154" s="25">
        <v>8.8000000000000007</v>
      </c>
      <c r="AG154" s="25">
        <v>27.500000000000004</v>
      </c>
      <c r="AH154" s="25">
        <v>0</v>
      </c>
      <c r="AI154" s="25">
        <v>22</v>
      </c>
      <c r="AJ154" s="25">
        <v>33</v>
      </c>
      <c r="AK154" s="25">
        <v>0</v>
      </c>
      <c r="AL154" s="25">
        <v>8.8000000000000007</v>
      </c>
      <c r="AM154" s="25">
        <v>8.8000000000000007</v>
      </c>
      <c r="AN154" s="25">
        <v>0</v>
      </c>
      <c r="AO154" s="25">
        <v>0</v>
      </c>
      <c r="AP154" s="25">
        <v>4.4000000000000004</v>
      </c>
      <c r="AQ154" s="25">
        <v>36.300000000000004</v>
      </c>
      <c r="AR154" s="25">
        <v>8.8000000000000007</v>
      </c>
      <c r="AS154" s="25">
        <v>4.4000000000000004</v>
      </c>
      <c r="AT154" s="25">
        <v>29.700000000000003</v>
      </c>
      <c r="AU154" s="25">
        <v>0</v>
      </c>
      <c r="AV154" s="25">
        <v>34.1</v>
      </c>
      <c r="AW154" s="25">
        <v>36.300000000000004</v>
      </c>
      <c r="AX154" s="25">
        <v>12.100000000000001</v>
      </c>
      <c r="AY154" s="25">
        <v>34.1</v>
      </c>
      <c r="AZ154" s="25">
        <v>41.800000000000004</v>
      </c>
      <c r="BA154" s="25">
        <v>0</v>
      </c>
      <c r="BB154" s="25">
        <v>36.300000000000004</v>
      </c>
      <c r="BC154" s="25">
        <v>0</v>
      </c>
      <c r="BD154" s="25">
        <v>46.2</v>
      </c>
      <c r="BE154" s="25">
        <v>0</v>
      </c>
      <c r="BF154" s="25">
        <v>22</v>
      </c>
      <c r="BG154" s="25">
        <v>1.1000000000000001</v>
      </c>
      <c r="BH154" s="25">
        <v>5.5</v>
      </c>
      <c r="BI154" s="25">
        <v>0</v>
      </c>
      <c r="BJ154" s="25">
        <v>20.900000000000002</v>
      </c>
      <c r="BK154" s="25">
        <v>0</v>
      </c>
      <c r="BL154" s="25">
        <v>15.400000000000002</v>
      </c>
      <c r="BM154" s="25">
        <v>17.600000000000001</v>
      </c>
      <c r="BN154" s="25">
        <v>2.2000000000000002</v>
      </c>
    </row>
    <row r="155" spans="1:66" x14ac:dyDescent="0.25">
      <c r="A155" s="6">
        <v>45066</v>
      </c>
      <c r="B155" t="s">
        <v>11</v>
      </c>
      <c r="C155">
        <v>20</v>
      </c>
      <c r="D155">
        <f t="shared" si="18"/>
        <v>468.60000000000019</v>
      </c>
      <c r="E155">
        <f t="shared" si="19"/>
        <v>134.20000000000016</v>
      </c>
      <c r="F155">
        <f t="shared" si="20"/>
        <v>83.600000000000023</v>
      </c>
      <c r="G155">
        <f t="shared" si="21"/>
        <v>160.6</v>
      </c>
      <c r="H155">
        <f t="shared" si="22"/>
        <v>90.2</v>
      </c>
      <c r="I155">
        <v>0</v>
      </c>
      <c r="J155" s="22">
        <v>0.88000000000000012</v>
      </c>
      <c r="K155" s="22">
        <v>0.58300000000000007</v>
      </c>
      <c r="L155" s="22">
        <v>0.79200000000000004</v>
      </c>
      <c r="M155" s="22">
        <v>0.79200000000000004</v>
      </c>
      <c r="N155" s="22">
        <v>1.089</v>
      </c>
      <c r="O155" s="24">
        <v>0.84700000000000009</v>
      </c>
      <c r="P155" s="24">
        <v>0.35200000000000004</v>
      </c>
      <c r="Q155" s="24">
        <v>1.0010000000000001</v>
      </c>
      <c r="R155" s="24">
        <v>1.0120000000000002</v>
      </c>
      <c r="S155" s="24">
        <v>0.79200000000000004</v>
      </c>
      <c r="T155" s="24">
        <v>0.8580000000000001</v>
      </c>
      <c r="U155" s="24">
        <v>0.52800000000000002</v>
      </c>
      <c r="V155" s="24">
        <v>0.84700000000000009</v>
      </c>
      <c r="W155" s="24">
        <v>0.9900000000000001</v>
      </c>
      <c r="X155" s="24">
        <v>1.0780000000000001</v>
      </c>
      <c r="Y155" s="24">
        <v>1.056</v>
      </c>
      <c r="Z155" s="24">
        <v>0.48400000000000004</v>
      </c>
      <c r="AA155" s="25">
        <v>19.8</v>
      </c>
      <c r="AB155" s="25">
        <v>9.9</v>
      </c>
      <c r="AC155" s="25">
        <v>1.1000000000000001</v>
      </c>
      <c r="AD155" s="25">
        <v>2.2000000000000002</v>
      </c>
      <c r="AE155" s="25">
        <v>18.700000000000003</v>
      </c>
      <c r="AF155" s="25">
        <v>1.1000000000000001</v>
      </c>
      <c r="AG155" s="25">
        <v>0</v>
      </c>
      <c r="AH155" s="25">
        <v>6.6000000000000005</v>
      </c>
      <c r="AI155" s="25">
        <v>0</v>
      </c>
      <c r="AJ155" s="25">
        <v>24.200000000000003</v>
      </c>
      <c r="AK155" s="25">
        <v>19.8</v>
      </c>
      <c r="AL155" s="25">
        <v>9.9</v>
      </c>
      <c r="AM155" s="25">
        <v>18.700000000000003</v>
      </c>
      <c r="AN155" s="25">
        <v>7.7000000000000011</v>
      </c>
      <c r="AO155" s="25">
        <v>0</v>
      </c>
      <c r="AP155" s="25">
        <v>20.900000000000002</v>
      </c>
      <c r="AQ155" s="25">
        <v>14.3</v>
      </c>
      <c r="AR155" s="25">
        <v>4.4000000000000004</v>
      </c>
      <c r="AS155" s="25">
        <v>8.8000000000000007</v>
      </c>
      <c r="AT155" s="25">
        <v>5.5</v>
      </c>
      <c r="AU155" s="25">
        <v>37.400000000000006</v>
      </c>
      <c r="AV155" s="25">
        <v>13.200000000000001</v>
      </c>
      <c r="AW155" s="25">
        <v>0</v>
      </c>
      <c r="AX155" s="25">
        <v>53.900000000000006</v>
      </c>
      <c r="AY155" s="25">
        <v>26.400000000000002</v>
      </c>
      <c r="AZ155" s="25">
        <v>1.1000000000000001</v>
      </c>
      <c r="BA155" s="25">
        <v>0</v>
      </c>
      <c r="BB155" s="25">
        <v>0</v>
      </c>
      <c r="BC155" s="25">
        <v>2.2000000000000002</v>
      </c>
      <c r="BD155" s="25">
        <v>26.400000000000002</v>
      </c>
      <c r="BE155" s="25">
        <v>0</v>
      </c>
      <c r="BF155" s="25">
        <v>15.400000000000002</v>
      </c>
      <c r="BG155" s="25">
        <v>19.8</v>
      </c>
      <c r="BH155" s="25">
        <v>2.2000000000000002</v>
      </c>
      <c r="BI155" s="25">
        <v>58.300000000000004</v>
      </c>
      <c r="BJ155" s="25">
        <v>0</v>
      </c>
      <c r="BK155" s="25">
        <v>5.5</v>
      </c>
      <c r="BL155" s="25">
        <v>27.500000000000128</v>
      </c>
      <c r="BM155" s="25">
        <v>0</v>
      </c>
      <c r="BN155" s="25">
        <v>5.5</v>
      </c>
    </row>
    <row r="156" spans="1:66" x14ac:dyDescent="0.25">
      <c r="A156" s="6">
        <v>45067</v>
      </c>
      <c r="B156" t="s">
        <v>11</v>
      </c>
      <c r="C156">
        <v>21</v>
      </c>
      <c r="D156">
        <f t="shared" si="18"/>
        <v>572.00000000000011</v>
      </c>
      <c r="E156">
        <f t="shared" si="19"/>
        <v>204.6</v>
      </c>
      <c r="F156">
        <f t="shared" si="20"/>
        <v>138.60000000000002</v>
      </c>
      <c r="G156">
        <f t="shared" si="21"/>
        <v>108.90000000000003</v>
      </c>
      <c r="H156">
        <f t="shared" si="22"/>
        <v>119.9</v>
      </c>
      <c r="I156">
        <v>0</v>
      </c>
      <c r="J156" s="22">
        <v>0.23100000000000001</v>
      </c>
      <c r="K156" s="22">
        <v>0.66</v>
      </c>
      <c r="L156" s="22">
        <v>0.78100000000000003</v>
      </c>
      <c r="M156" s="22">
        <v>0.75900000000000012</v>
      </c>
      <c r="N156" s="22">
        <v>0.93500000000000005</v>
      </c>
      <c r="O156" s="24">
        <v>0.92400000000000004</v>
      </c>
      <c r="P156" s="24">
        <v>1.0120000000000002</v>
      </c>
      <c r="Q156" s="24">
        <v>0.91300000000000014</v>
      </c>
      <c r="R156" s="24">
        <v>1.0120000000000002</v>
      </c>
      <c r="S156" s="24">
        <v>0.78100000000000003</v>
      </c>
      <c r="T156" s="24">
        <v>0.79200000000000004</v>
      </c>
      <c r="U156" s="24">
        <v>0.60500000000000009</v>
      </c>
      <c r="V156" s="24">
        <v>0.93500000000000005</v>
      </c>
      <c r="W156" s="24">
        <v>0.63800000000000001</v>
      </c>
      <c r="X156" s="24">
        <v>0.95700000000000007</v>
      </c>
      <c r="Y156" s="24">
        <v>1.0340000000000003</v>
      </c>
      <c r="Z156" s="24">
        <v>0.95700000000000007</v>
      </c>
      <c r="AA156" s="25">
        <v>40.700000000000003</v>
      </c>
      <c r="AB156" s="25">
        <v>0</v>
      </c>
      <c r="AC156" s="25">
        <v>13.200000000000001</v>
      </c>
      <c r="AD156" s="25">
        <v>26.400000000000002</v>
      </c>
      <c r="AE156" s="25">
        <v>1.1000000000000001</v>
      </c>
      <c r="AF156" s="25">
        <v>18.700000000000003</v>
      </c>
      <c r="AG156" s="25">
        <v>28.6</v>
      </c>
      <c r="AH156" s="25">
        <v>0</v>
      </c>
      <c r="AI156" s="25">
        <v>9.9</v>
      </c>
      <c r="AJ156" s="25">
        <v>0</v>
      </c>
      <c r="AK156" s="25">
        <v>18.700000000000003</v>
      </c>
      <c r="AL156" s="25">
        <v>1.1000000000000001</v>
      </c>
      <c r="AM156" s="25">
        <v>4.4000000000000004</v>
      </c>
      <c r="AN156" s="25">
        <v>9.9</v>
      </c>
      <c r="AO156" s="25">
        <v>9.9</v>
      </c>
      <c r="AP156" s="25">
        <v>13.200000000000001</v>
      </c>
      <c r="AQ156" s="25">
        <v>15.400000000000002</v>
      </c>
      <c r="AR156" s="25">
        <v>39.6</v>
      </c>
      <c r="AS156" s="25">
        <v>8.8000000000000007</v>
      </c>
      <c r="AT156" s="25">
        <v>17.600000000000001</v>
      </c>
      <c r="AU156" s="25">
        <v>20.900000000000002</v>
      </c>
      <c r="AV156" s="25">
        <v>0</v>
      </c>
      <c r="AW156" s="25">
        <v>35.200000000000003</v>
      </c>
      <c r="AX156" s="25">
        <v>0</v>
      </c>
      <c r="AY156" s="25">
        <v>12.100000000000001</v>
      </c>
      <c r="AZ156" s="25">
        <v>9.9</v>
      </c>
      <c r="BA156" s="25">
        <v>0</v>
      </c>
      <c r="BB156" s="25">
        <v>13.200000000000001</v>
      </c>
      <c r="BC156" s="25">
        <v>0</v>
      </c>
      <c r="BD156" s="25">
        <v>17.600000000000001</v>
      </c>
      <c r="BE156" s="25">
        <v>28.6</v>
      </c>
      <c r="BF156" s="25">
        <v>30.800000000000004</v>
      </c>
      <c r="BG156" s="25">
        <v>0</v>
      </c>
      <c r="BH156" s="25">
        <v>0</v>
      </c>
      <c r="BI156" s="25">
        <v>33</v>
      </c>
      <c r="BJ156" s="25">
        <v>16.5</v>
      </c>
      <c r="BK156" s="25">
        <v>1.1000000000000001</v>
      </c>
      <c r="BL156" s="25">
        <v>31.900000000000002</v>
      </c>
      <c r="BM156" s="25">
        <v>23.1</v>
      </c>
      <c r="BN156" s="25">
        <v>39.6</v>
      </c>
    </row>
    <row r="157" spans="1:66" x14ac:dyDescent="0.25">
      <c r="A157" s="6">
        <v>45068</v>
      </c>
      <c r="B157" t="s">
        <v>11</v>
      </c>
      <c r="C157">
        <v>22</v>
      </c>
      <c r="D157">
        <f t="shared" si="18"/>
        <v>583.00000000000011</v>
      </c>
      <c r="E157">
        <f t="shared" si="19"/>
        <v>106.70000000000007</v>
      </c>
      <c r="F157">
        <f t="shared" si="20"/>
        <v>116.6</v>
      </c>
      <c r="G157">
        <f t="shared" si="21"/>
        <v>193.6</v>
      </c>
      <c r="H157">
        <f t="shared" si="22"/>
        <v>166.10000000000002</v>
      </c>
      <c r="I157">
        <v>0</v>
      </c>
      <c r="J157" s="22">
        <v>0.16500000000000001</v>
      </c>
      <c r="K157" s="22">
        <v>0.94600000000000006</v>
      </c>
      <c r="L157" s="22">
        <v>0.86900000000000011</v>
      </c>
      <c r="M157" s="22">
        <v>0.79200000000000004</v>
      </c>
      <c r="N157" s="22">
        <v>0.84700000000000009</v>
      </c>
      <c r="O157" s="24">
        <v>0.86900000000000011</v>
      </c>
      <c r="P157" s="24">
        <v>0.49500000000000005</v>
      </c>
      <c r="Q157" s="24">
        <v>0.82500000000000007</v>
      </c>
      <c r="R157" s="24">
        <v>0.77000000000000013</v>
      </c>
      <c r="S157" s="24">
        <v>0.74800000000000011</v>
      </c>
      <c r="T157" s="24">
        <v>0.66</v>
      </c>
      <c r="U157" s="24">
        <v>1.056</v>
      </c>
      <c r="V157" s="24">
        <v>1.0230000000000001</v>
      </c>
      <c r="W157" s="24">
        <v>0.97900000000000009</v>
      </c>
      <c r="X157" s="24">
        <v>1.0780000000000001</v>
      </c>
      <c r="Y157" s="24">
        <v>1.0340000000000003</v>
      </c>
      <c r="Z157" s="24">
        <v>0.70400000000000007</v>
      </c>
      <c r="AA157" s="25">
        <v>11</v>
      </c>
      <c r="AB157" s="25">
        <v>0</v>
      </c>
      <c r="AC157" s="25">
        <v>13.200000000000001</v>
      </c>
      <c r="AD157" s="25">
        <v>46.2</v>
      </c>
      <c r="AE157" s="25">
        <v>6.6000000000000005</v>
      </c>
      <c r="AF157" s="25">
        <v>6.6000000000000005</v>
      </c>
      <c r="AG157" s="25">
        <v>0</v>
      </c>
      <c r="AH157" s="25">
        <v>13.200000000000001</v>
      </c>
      <c r="AI157" s="25">
        <v>19.8</v>
      </c>
      <c r="AJ157" s="25">
        <v>0</v>
      </c>
      <c r="AK157" s="25">
        <v>6.6000000000000005</v>
      </c>
      <c r="AL157" s="25">
        <v>25.3</v>
      </c>
      <c r="AM157" s="25">
        <v>0</v>
      </c>
      <c r="AN157" s="25">
        <v>18.700000000000003</v>
      </c>
      <c r="AO157" s="25">
        <v>41.800000000000004</v>
      </c>
      <c r="AP157" s="25">
        <v>12.100000000000001</v>
      </c>
      <c r="AQ157" s="25">
        <v>5.5</v>
      </c>
      <c r="AR157" s="25">
        <v>27.500000000000004</v>
      </c>
      <c r="AS157" s="25">
        <v>0</v>
      </c>
      <c r="AT157" s="25">
        <v>35.200000000000003</v>
      </c>
      <c r="AU157" s="25">
        <v>48.400000000000006</v>
      </c>
      <c r="AV157" s="25">
        <v>55.000000000000007</v>
      </c>
      <c r="AW157" s="25">
        <v>29.700000000000003</v>
      </c>
      <c r="AX157" s="25">
        <v>0</v>
      </c>
      <c r="AY157" s="25">
        <v>0</v>
      </c>
      <c r="AZ157" s="25">
        <v>12.100000000000001</v>
      </c>
      <c r="BA157" s="25">
        <v>2.2000000000000002</v>
      </c>
      <c r="BB157" s="25">
        <v>22</v>
      </c>
      <c r="BC157" s="25">
        <v>16.5</v>
      </c>
      <c r="BD157" s="25">
        <v>7.7000000000000011</v>
      </c>
      <c r="BE157" s="25">
        <v>0</v>
      </c>
      <c r="BF157" s="25">
        <v>0</v>
      </c>
      <c r="BG157" s="25">
        <v>0</v>
      </c>
      <c r="BH157" s="25">
        <v>26.400000000000002</v>
      </c>
      <c r="BI157" s="25">
        <v>11</v>
      </c>
      <c r="BJ157" s="25">
        <v>0</v>
      </c>
      <c r="BK157" s="25">
        <v>22</v>
      </c>
      <c r="BL157" s="25">
        <v>37.400000000000006</v>
      </c>
      <c r="BM157" s="25">
        <v>6.6000000000000627</v>
      </c>
      <c r="BN157" s="25">
        <v>3.3000000000000003</v>
      </c>
    </row>
    <row r="158" spans="1:66" x14ac:dyDescent="0.25">
      <c r="A158" s="6">
        <v>45069</v>
      </c>
      <c r="B158" t="s">
        <v>11</v>
      </c>
      <c r="C158">
        <v>23</v>
      </c>
      <c r="D158">
        <f t="shared" si="18"/>
        <v>572.00000000000023</v>
      </c>
      <c r="E158">
        <f t="shared" si="19"/>
        <v>139.70000000000013</v>
      </c>
      <c r="F158">
        <f t="shared" si="20"/>
        <v>105.60000000000001</v>
      </c>
      <c r="G158">
        <f t="shared" si="21"/>
        <v>166.10000000000002</v>
      </c>
      <c r="H158">
        <f t="shared" si="22"/>
        <v>160.60000000000002</v>
      </c>
      <c r="I158">
        <v>0</v>
      </c>
      <c r="J158" s="22">
        <v>0.72600000000000009</v>
      </c>
      <c r="K158" s="22">
        <v>0.89100000000000013</v>
      </c>
      <c r="L158" s="22">
        <v>0.60500000000000009</v>
      </c>
      <c r="M158" s="22">
        <v>0.9900000000000001</v>
      </c>
      <c r="N158" s="22">
        <v>0.49500000000000005</v>
      </c>
      <c r="O158" s="24">
        <v>0.63800000000000001</v>
      </c>
      <c r="P158" s="24">
        <v>0.88000000000000012</v>
      </c>
      <c r="Q158" s="24">
        <v>0.79200000000000004</v>
      </c>
      <c r="R158" s="24">
        <v>0.47300000000000003</v>
      </c>
      <c r="S158" s="24">
        <v>1.0780000000000001</v>
      </c>
      <c r="T158" s="24">
        <v>0.93500000000000005</v>
      </c>
      <c r="U158" s="24">
        <v>1.0120000000000002</v>
      </c>
      <c r="V158" s="24">
        <v>0.64900000000000002</v>
      </c>
      <c r="W158" s="24">
        <v>0.94600000000000006</v>
      </c>
      <c r="X158" s="24">
        <v>0.64900000000000002</v>
      </c>
      <c r="Y158" s="24">
        <v>1.0230000000000001</v>
      </c>
      <c r="Z158" s="24">
        <v>1.056</v>
      </c>
      <c r="AA158" s="25">
        <v>0</v>
      </c>
      <c r="AB158" s="25">
        <v>0</v>
      </c>
      <c r="AC158" s="25">
        <v>0</v>
      </c>
      <c r="AD158" s="25">
        <v>0</v>
      </c>
      <c r="AE158" s="25">
        <v>0</v>
      </c>
      <c r="AF158" s="25">
        <v>16.5</v>
      </c>
      <c r="AG158" s="25">
        <v>25.3</v>
      </c>
      <c r="AH158" s="25">
        <v>31.900000000000002</v>
      </c>
      <c r="AI158" s="25">
        <v>24.200000000000003</v>
      </c>
      <c r="AJ158" s="25">
        <v>7.7000000000000011</v>
      </c>
      <c r="AK158" s="25">
        <v>8.8000000000000007</v>
      </c>
      <c r="AL158" s="25">
        <v>39.6</v>
      </c>
      <c r="AM158" s="25">
        <v>13.200000000000001</v>
      </c>
      <c r="AN158" s="25">
        <v>7.7000000000000011</v>
      </c>
      <c r="AO158" s="25">
        <v>12.100000000000001</v>
      </c>
      <c r="AP158" s="25">
        <v>0</v>
      </c>
      <c r="AQ158" s="25">
        <v>26.400000000000002</v>
      </c>
      <c r="AR158" s="25">
        <v>12.100000000000001</v>
      </c>
      <c r="AS158" s="25">
        <v>29.700000000000003</v>
      </c>
      <c r="AT158" s="25">
        <v>19.8</v>
      </c>
      <c r="AU158" s="25">
        <v>12.100000000000001</v>
      </c>
      <c r="AV158" s="25">
        <v>3.3000000000000003</v>
      </c>
      <c r="AW158" s="25">
        <v>60.500000000000007</v>
      </c>
      <c r="AX158" s="25">
        <v>0</v>
      </c>
      <c r="AY158" s="25">
        <v>37.400000000000006</v>
      </c>
      <c r="AZ158" s="25">
        <v>0</v>
      </c>
      <c r="BA158" s="25">
        <v>2.2000000000000002</v>
      </c>
      <c r="BB158" s="25">
        <v>0</v>
      </c>
      <c r="BC158" s="25">
        <v>35.200000000000003</v>
      </c>
      <c r="BD158" s="25">
        <v>15.400000000000002</v>
      </c>
      <c r="BE158" s="25">
        <v>23.1</v>
      </c>
      <c r="BF158" s="25">
        <v>0</v>
      </c>
      <c r="BG158" s="25">
        <v>20.900000000000002</v>
      </c>
      <c r="BH158" s="25">
        <v>11.000000000000126</v>
      </c>
      <c r="BI158" s="25">
        <v>0</v>
      </c>
      <c r="BJ158" s="25">
        <v>0</v>
      </c>
      <c r="BK158" s="25">
        <v>0</v>
      </c>
      <c r="BL158" s="25">
        <v>1.1000000000000001</v>
      </c>
      <c r="BM158" s="25">
        <v>35.200000000000003</v>
      </c>
      <c r="BN158" s="25">
        <v>48.400000000000006</v>
      </c>
    </row>
    <row r="159" spans="1:66" x14ac:dyDescent="0.25">
      <c r="A159" s="6">
        <v>45070</v>
      </c>
      <c r="B159" t="s">
        <v>11</v>
      </c>
      <c r="C159">
        <v>24</v>
      </c>
      <c r="D159">
        <f t="shared" si="18"/>
        <v>528</v>
      </c>
      <c r="E159">
        <f t="shared" si="19"/>
        <v>110.00000000000001</v>
      </c>
      <c r="F159">
        <f t="shared" si="20"/>
        <v>157.30000000000001</v>
      </c>
      <c r="G159">
        <f t="shared" si="21"/>
        <v>134.20000000000002</v>
      </c>
      <c r="H159">
        <f t="shared" si="22"/>
        <v>126.5</v>
      </c>
      <c r="I159">
        <v>0</v>
      </c>
      <c r="J159" s="22">
        <v>0.9900000000000001</v>
      </c>
      <c r="K159" s="22">
        <v>0.91300000000000014</v>
      </c>
      <c r="L159" s="22">
        <v>0.78100000000000003</v>
      </c>
      <c r="M159" s="22">
        <v>0.94600000000000006</v>
      </c>
      <c r="N159" s="22">
        <v>0.84700000000000009</v>
      </c>
      <c r="O159" s="24">
        <v>0.80300000000000005</v>
      </c>
      <c r="P159" s="24">
        <v>0.78100000000000003</v>
      </c>
      <c r="Q159" s="24">
        <v>0.8580000000000001</v>
      </c>
      <c r="R159" s="24">
        <v>0.75900000000000012</v>
      </c>
      <c r="S159" s="24">
        <v>0.49500000000000005</v>
      </c>
      <c r="T159" s="24">
        <v>0.96800000000000008</v>
      </c>
      <c r="U159" s="24">
        <v>0.47300000000000003</v>
      </c>
      <c r="V159" s="24">
        <v>1.0230000000000001</v>
      </c>
      <c r="W159" s="24">
        <v>0.90200000000000014</v>
      </c>
      <c r="X159" s="24">
        <v>0.77000000000000013</v>
      </c>
      <c r="Y159" s="24">
        <v>0.44000000000000006</v>
      </c>
      <c r="Z159" s="24">
        <v>0.47300000000000003</v>
      </c>
      <c r="AA159" s="25">
        <v>5.5</v>
      </c>
      <c r="AB159" s="25">
        <v>7.7000000000000011</v>
      </c>
      <c r="AC159" s="25">
        <v>16.5</v>
      </c>
      <c r="AD159" s="25">
        <v>31.900000000000002</v>
      </c>
      <c r="AE159" s="25">
        <v>16.5</v>
      </c>
      <c r="AF159" s="25">
        <v>4.4000000000000004</v>
      </c>
      <c r="AG159" s="25">
        <v>0</v>
      </c>
      <c r="AH159" s="25">
        <v>33</v>
      </c>
      <c r="AI159" s="25">
        <v>31.900000000000002</v>
      </c>
      <c r="AJ159" s="25">
        <v>9.9</v>
      </c>
      <c r="AK159" s="25">
        <v>38.5</v>
      </c>
      <c r="AL159" s="25">
        <v>23.1</v>
      </c>
      <c r="AM159" s="25">
        <v>34.1</v>
      </c>
      <c r="AN159" s="25">
        <v>2.2000000000000002</v>
      </c>
      <c r="AO159" s="25">
        <v>24.200000000000003</v>
      </c>
      <c r="AP159" s="25">
        <v>0</v>
      </c>
      <c r="AQ159" s="25">
        <v>0</v>
      </c>
      <c r="AR159" s="25">
        <v>0</v>
      </c>
      <c r="AS159" s="25">
        <v>14.3</v>
      </c>
      <c r="AT159" s="25">
        <v>28.6</v>
      </c>
      <c r="AU159" s="25">
        <v>0</v>
      </c>
      <c r="AV159" s="25">
        <v>45.1</v>
      </c>
      <c r="AW159" s="25">
        <v>0</v>
      </c>
      <c r="AX159" s="25">
        <v>0</v>
      </c>
      <c r="AY159" s="25">
        <v>0</v>
      </c>
      <c r="AZ159" s="25">
        <v>29.700000000000003</v>
      </c>
      <c r="BA159" s="25">
        <v>50.6</v>
      </c>
      <c r="BB159" s="25">
        <v>0</v>
      </c>
      <c r="BC159" s="25">
        <v>8.8000000000000007</v>
      </c>
      <c r="BD159" s="25">
        <v>0</v>
      </c>
      <c r="BE159" s="25">
        <v>7.7000000000000011</v>
      </c>
      <c r="BF159" s="25">
        <v>31.900000000000002</v>
      </c>
      <c r="BG159" s="25">
        <v>0</v>
      </c>
      <c r="BH159" s="25">
        <v>4.4000000000000004</v>
      </c>
      <c r="BI159" s="25">
        <v>9.9</v>
      </c>
      <c r="BJ159" s="25">
        <v>30.800000000000004</v>
      </c>
      <c r="BK159" s="25">
        <v>0</v>
      </c>
      <c r="BL159" s="25">
        <v>9.9</v>
      </c>
      <c r="BM159" s="25">
        <v>5.5</v>
      </c>
      <c r="BN159" s="25">
        <v>9.9</v>
      </c>
    </row>
    <row r="160" spans="1:66" x14ac:dyDescent="0.25">
      <c r="A160" s="6">
        <v>45071</v>
      </c>
      <c r="B160" t="s">
        <v>11</v>
      </c>
      <c r="C160">
        <v>25</v>
      </c>
      <c r="D160">
        <f t="shared" si="18"/>
        <v>440</v>
      </c>
      <c r="E160">
        <f t="shared" si="19"/>
        <v>86.9</v>
      </c>
      <c r="F160">
        <f t="shared" si="20"/>
        <v>83.600000000000009</v>
      </c>
      <c r="G160">
        <f t="shared" si="21"/>
        <v>138.60000000000002</v>
      </c>
      <c r="H160">
        <f t="shared" si="22"/>
        <v>130.9</v>
      </c>
      <c r="I160">
        <v>0</v>
      </c>
      <c r="J160" s="22">
        <v>0.92400000000000004</v>
      </c>
      <c r="K160" s="22">
        <v>0.57200000000000006</v>
      </c>
      <c r="L160" s="22">
        <v>1.089</v>
      </c>
      <c r="M160" s="22">
        <v>0.91300000000000014</v>
      </c>
      <c r="N160" s="22">
        <v>0.97900000000000009</v>
      </c>
      <c r="O160" s="24">
        <v>0.92400000000000004</v>
      </c>
      <c r="P160" s="24">
        <v>1.089</v>
      </c>
      <c r="Q160" s="24">
        <v>0.68200000000000005</v>
      </c>
      <c r="R160" s="24">
        <v>0.71500000000000008</v>
      </c>
      <c r="S160" s="24">
        <v>0.97900000000000009</v>
      </c>
      <c r="T160" s="24">
        <v>0.72600000000000009</v>
      </c>
      <c r="U160" s="24">
        <v>1.0230000000000001</v>
      </c>
      <c r="V160" s="24">
        <v>0.94600000000000006</v>
      </c>
      <c r="W160" s="24">
        <v>0.58300000000000007</v>
      </c>
      <c r="X160" s="24">
        <v>0.59400000000000008</v>
      </c>
      <c r="Y160" s="24">
        <v>0.84700000000000009</v>
      </c>
      <c r="Z160" s="24">
        <v>0.93500000000000005</v>
      </c>
      <c r="AA160" s="25">
        <v>0</v>
      </c>
      <c r="AB160" s="25">
        <v>26.400000000000002</v>
      </c>
      <c r="AC160" s="25">
        <v>0</v>
      </c>
      <c r="AD160" s="25">
        <v>20.900000000000002</v>
      </c>
      <c r="AE160" s="25">
        <v>0</v>
      </c>
      <c r="AF160" s="25">
        <v>36.300000000000004</v>
      </c>
      <c r="AG160" s="25">
        <v>0</v>
      </c>
      <c r="AH160" s="25">
        <v>0</v>
      </c>
      <c r="AI160" s="25">
        <v>0</v>
      </c>
      <c r="AJ160" s="25">
        <v>0</v>
      </c>
      <c r="AK160" s="25">
        <v>1.1000000000000001</v>
      </c>
      <c r="AL160" s="25">
        <v>2.2000000000000002</v>
      </c>
      <c r="AM160" s="25">
        <v>9.9</v>
      </c>
      <c r="AN160" s="25">
        <v>19.8</v>
      </c>
      <c r="AO160" s="25">
        <v>0</v>
      </c>
      <c r="AP160" s="25">
        <v>15.400000000000002</v>
      </c>
      <c r="AQ160" s="25">
        <v>0</v>
      </c>
      <c r="AR160" s="25">
        <v>49.500000000000007</v>
      </c>
      <c r="AS160" s="25">
        <v>8.8000000000000007</v>
      </c>
      <c r="AT160" s="25">
        <v>25.3</v>
      </c>
      <c r="AU160" s="25">
        <v>9.9</v>
      </c>
      <c r="AV160" s="25">
        <v>15.400000000000002</v>
      </c>
      <c r="AW160" s="25">
        <v>12.100000000000001</v>
      </c>
      <c r="AX160" s="25">
        <v>5.5</v>
      </c>
      <c r="AY160" s="25">
        <v>0</v>
      </c>
      <c r="AZ160" s="25">
        <v>25.3</v>
      </c>
      <c r="BA160" s="25">
        <v>2.2000000000000002</v>
      </c>
      <c r="BB160" s="25">
        <v>9.9</v>
      </c>
      <c r="BC160" s="25">
        <v>11</v>
      </c>
      <c r="BD160" s="25">
        <v>47.300000000000004</v>
      </c>
      <c r="BE160" s="25">
        <v>0</v>
      </c>
      <c r="BF160" s="25">
        <v>8.8000000000000007</v>
      </c>
      <c r="BG160" s="25">
        <v>2.2000000000000002</v>
      </c>
      <c r="BH160" s="25">
        <v>0</v>
      </c>
      <c r="BI160" s="25">
        <v>12.100000000000001</v>
      </c>
      <c r="BJ160" s="25">
        <v>12.100000000000001</v>
      </c>
      <c r="BK160" s="25">
        <v>22</v>
      </c>
      <c r="BL160" s="25">
        <v>1.1000000000000001</v>
      </c>
      <c r="BM160" s="25">
        <v>28.6</v>
      </c>
      <c r="BN160" s="25">
        <v>0</v>
      </c>
    </row>
    <row r="161" spans="1:66" x14ac:dyDescent="0.25">
      <c r="A161" s="6">
        <v>45072</v>
      </c>
      <c r="B161" t="s">
        <v>11</v>
      </c>
      <c r="C161">
        <v>26</v>
      </c>
      <c r="D161">
        <f t="shared" si="18"/>
        <v>597.30000000000007</v>
      </c>
      <c r="E161">
        <f t="shared" si="19"/>
        <v>144.10000000000002</v>
      </c>
      <c r="F161">
        <f t="shared" si="20"/>
        <v>86.9</v>
      </c>
      <c r="G161">
        <f t="shared" si="21"/>
        <v>199.10000000000002</v>
      </c>
      <c r="H161">
        <f t="shared" si="22"/>
        <v>167.20000000000002</v>
      </c>
      <c r="I161">
        <v>0</v>
      </c>
      <c r="J161" s="22">
        <v>0.51700000000000013</v>
      </c>
      <c r="K161" s="22">
        <v>1.056</v>
      </c>
      <c r="L161" s="22">
        <v>0.79200000000000004</v>
      </c>
      <c r="M161" s="22">
        <v>0.93500000000000005</v>
      </c>
      <c r="N161" s="22">
        <v>0.9900000000000001</v>
      </c>
      <c r="O161" s="24">
        <v>0.74800000000000011</v>
      </c>
      <c r="P161" s="24">
        <v>0.71500000000000008</v>
      </c>
      <c r="Q161" s="24">
        <v>1.1000000000000001</v>
      </c>
      <c r="R161" s="24">
        <v>0.67100000000000004</v>
      </c>
      <c r="S161" s="24">
        <v>0.86900000000000011</v>
      </c>
      <c r="T161" s="24">
        <v>1.089</v>
      </c>
      <c r="U161" s="24">
        <v>0.94600000000000006</v>
      </c>
      <c r="V161" s="24">
        <v>0.97900000000000009</v>
      </c>
      <c r="W161" s="24">
        <v>0.94600000000000006</v>
      </c>
      <c r="X161" s="24">
        <v>0.50600000000000012</v>
      </c>
      <c r="Y161" s="24">
        <v>0.39600000000000002</v>
      </c>
      <c r="Z161" s="24">
        <v>1.0669999999999999</v>
      </c>
      <c r="AA161" s="25">
        <v>0</v>
      </c>
      <c r="AB161" s="25">
        <v>0</v>
      </c>
      <c r="AC161" s="25">
        <v>34.1</v>
      </c>
      <c r="AD161" s="25">
        <v>6.6000000000000005</v>
      </c>
      <c r="AE161" s="25">
        <v>24.200000000000003</v>
      </c>
      <c r="AF161" s="25">
        <v>2.2000000000000002</v>
      </c>
      <c r="AG161" s="25">
        <v>0</v>
      </c>
      <c r="AH161" s="25">
        <v>5.5</v>
      </c>
      <c r="AI161" s="25">
        <v>0</v>
      </c>
      <c r="AJ161" s="25">
        <v>14.3</v>
      </c>
      <c r="AK161" s="25">
        <v>22</v>
      </c>
      <c r="AL161" s="25">
        <v>9.9</v>
      </c>
      <c r="AM161" s="25">
        <v>22</v>
      </c>
      <c r="AN161" s="25">
        <v>22</v>
      </c>
      <c r="AO161" s="25">
        <v>1.1000000000000001</v>
      </c>
      <c r="AP161" s="25">
        <v>0</v>
      </c>
      <c r="AQ161" s="25">
        <v>6.6000000000000005</v>
      </c>
      <c r="AR161" s="25">
        <v>47.300000000000004</v>
      </c>
      <c r="AS161" s="25">
        <v>25.3</v>
      </c>
      <c r="AT161" s="25">
        <v>33</v>
      </c>
      <c r="AU161" s="25">
        <v>16.5</v>
      </c>
      <c r="AV161" s="25">
        <v>0</v>
      </c>
      <c r="AW161" s="25">
        <v>36.300000000000004</v>
      </c>
      <c r="AX161" s="25">
        <v>25.3</v>
      </c>
      <c r="AY161" s="25">
        <v>5.5</v>
      </c>
      <c r="AZ161" s="25">
        <v>0</v>
      </c>
      <c r="BA161" s="25">
        <v>33</v>
      </c>
      <c r="BB161" s="25">
        <v>23.1</v>
      </c>
      <c r="BC161" s="25">
        <v>6.6000000000000005</v>
      </c>
      <c r="BD161" s="25">
        <v>52.800000000000004</v>
      </c>
      <c r="BE161" s="25">
        <v>0</v>
      </c>
      <c r="BF161" s="25">
        <v>35.200000000000003</v>
      </c>
      <c r="BG161" s="25">
        <v>28.6</v>
      </c>
      <c r="BH161" s="25">
        <v>31.900000000000002</v>
      </c>
      <c r="BI161" s="25">
        <v>2.2000000000000002</v>
      </c>
      <c r="BJ161" s="25">
        <v>14.3</v>
      </c>
      <c r="BK161" s="25">
        <v>19.8</v>
      </c>
      <c r="BL161" s="25">
        <v>8.8000000000000007</v>
      </c>
      <c r="BM161" s="25">
        <v>0</v>
      </c>
      <c r="BN161" s="25">
        <v>3.3000000000000003</v>
      </c>
    </row>
    <row r="162" spans="1:66" x14ac:dyDescent="0.25">
      <c r="A162" s="6">
        <v>45073</v>
      </c>
      <c r="B162" t="s">
        <v>11</v>
      </c>
      <c r="C162">
        <v>27</v>
      </c>
      <c r="D162">
        <f t="shared" si="18"/>
        <v>545.6</v>
      </c>
      <c r="E162">
        <f t="shared" si="19"/>
        <v>165</v>
      </c>
      <c r="F162">
        <f t="shared" si="20"/>
        <v>148.50000000000003</v>
      </c>
      <c r="G162">
        <f t="shared" si="21"/>
        <v>75.900000000000006</v>
      </c>
      <c r="H162">
        <f t="shared" si="22"/>
        <v>156.20000000000005</v>
      </c>
      <c r="I162">
        <v>0</v>
      </c>
      <c r="J162" s="22">
        <v>0.47300000000000003</v>
      </c>
      <c r="K162" s="22">
        <v>0.47300000000000003</v>
      </c>
      <c r="L162" s="22">
        <v>0.79200000000000004</v>
      </c>
      <c r="M162" s="22">
        <v>0.92400000000000004</v>
      </c>
      <c r="N162" s="22">
        <v>1.0010000000000001</v>
      </c>
      <c r="O162" s="24">
        <v>1.0340000000000003</v>
      </c>
      <c r="P162" s="24">
        <v>0.58300000000000007</v>
      </c>
      <c r="Q162" s="24">
        <v>0.88000000000000012</v>
      </c>
      <c r="R162" s="24">
        <v>1.0230000000000001</v>
      </c>
      <c r="S162" s="24">
        <v>0.81400000000000006</v>
      </c>
      <c r="T162" s="24">
        <v>0.97900000000000009</v>
      </c>
      <c r="U162" s="24">
        <v>0.58300000000000007</v>
      </c>
      <c r="V162" s="24">
        <v>0.63800000000000001</v>
      </c>
      <c r="W162" s="24">
        <v>0.88000000000000012</v>
      </c>
      <c r="X162" s="24">
        <v>1.089</v>
      </c>
      <c r="Y162" s="24">
        <v>0.90200000000000014</v>
      </c>
      <c r="Z162" s="24">
        <v>1.056</v>
      </c>
      <c r="AA162" s="25">
        <v>6.6000000000000005</v>
      </c>
      <c r="AB162" s="25">
        <v>1.1000000000000001</v>
      </c>
      <c r="AC162" s="25">
        <v>31.900000000000002</v>
      </c>
      <c r="AD162" s="25">
        <v>44</v>
      </c>
      <c r="AE162" s="25">
        <v>5.5</v>
      </c>
      <c r="AF162" s="25">
        <v>36.300000000000004</v>
      </c>
      <c r="AG162" s="25">
        <v>4.4000000000000004</v>
      </c>
      <c r="AH162" s="25">
        <v>3.3000000000000003</v>
      </c>
      <c r="AI162" s="25">
        <v>15.400000000000002</v>
      </c>
      <c r="AJ162" s="25">
        <v>0</v>
      </c>
      <c r="AK162" s="25">
        <v>18.700000000000003</v>
      </c>
      <c r="AL162" s="25">
        <v>31.900000000000002</v>
      </c>
      <c r="AM162" s="25">
        <v>0</v>
      </c>
      <c r="AN162" s="25">
        <v>0</v>
      </c>
      <c r="AO162" s="25">
        <v>35.200000000000003</v>
      </c>
      <c r="AP162" s="25">
        <v>19.8</v>
      </c>
      <c r="AQ162" s="25">
        <v>2.2000000000000002</v>
      </c>
      <c r="AR162" s="25">
        <v>4.4000000000000004</v>
      </c>
      <c r="AS162" s="25">
        <v>53.900000000000006</v>
      </c>
      <c r="AT162" s="25">
        <v>8.8000000000000007</v>
      </c>
      <c r="AU162" s="25">
        <v>8.8000000000000007</v>
      </c>
      <c r="AV162" s="25">
        <v>2.2000000000000002</v>
      </c>
      <c r="AW162" s="25">
        <v>0</v>
      </c>
      <c r="AX162" s="25">
        <v>4.4000000000000004</v>
      </c>
      <c r="AY162" s="25">
        <v>0</v>
      </c>
      <c r="AZ162" s="25">
        <v>18.700000000000003</v>
      </c>
      <c r="BA162" s="25">
        <v>0</v>
      </c>
      <c r="BB162" s="25">
        <v>41.800000000000004</v>
      </c>
      <c r="BC162" s="25">
        <v>0</v>
      </c>
      <c r="BD162" s="25">
        <v>0</v>
      </c>
      <c r="BE162" s="25">
        <v>17.600000000000001</v>
      </c>
      <c r="BF162" s="25">
        <v>4.4000000000000004</v>
      </c>
      <c r="BG162" s="25">
        <v>4.4000000000000004</v>
      </c>
      <c r="BH162" s="25">
        <v>18.700000000000003</v>
      </c>
      <c r="BI162" s="25">
        <v>15.400000000000002</v>
      </c>
      <c r="BJ162" s="25">
        <v>18.700000000000003</v>
      </c>
      <c r="BK162" s="25">
        <v>44</v>
      </c>
      <c r="BL162" s="25">
        <v>9.9</v>
      </c>
      <c r="BM162" s="25">
        <v>25.3</v>
      </c>
      <c r="BN162" s="25">
        <v>6.6000000000000005</v>
      </c>
    </row>
    <row r="163" spans="1:66" x14ac:dyDescent="0.25">
      <c r="A163" s="6">
        <v>45074</v>
      </c>
      <c r="B163" t="s">
        <v>11</v>
      </c>
      <c r="C163">
        <v>28</v>
      </c>
      <c r="D163">
        <f t="shared" si="18"/>
        <v>565.4</v>
      </c>
      <c r="E163">
        <f t="shared" si="19"/>
        <v>111.10000000000001</v>
      </c>
      <c r="F163">
        <f t="shared" si="20"/>
        <v>132</v>
      </c>
      <c r="G163">
        <f t="shared" si="21"/>
        <v>196.9</v>
      </c>
      <c r="H163">
        <f t="shared" si="22"/>
        <v>125.4</v>
      </c>
      <c r="I163">
        <v>0</v>
      </c>
      <c r="J163" s="22">
        <v>0.68200000000000005</v>
      </c>
      <c r="K163" s="22">
        <v>0.17600000000000002</v>
      </c>
      <c r="L163" s="22">
        <v>0.9900000000000001</v>
      </c>
      <c r="M163" s="22">
        <v>0.94600000000000006</v>
      </c>
      <c r="N163" s="22">
        <v>1.0340000000000003</v>
      </c>
      <c r="O163" s="24">
        <v>0.77000000000000013</v>
      </c>
      <c r="P163" s="24">
        <v>0.64900000000000002</v>
      </c>
      <c r="Q163" s="24">
        <v>1.1000000000000001</v>
      </c>
      <c r="R163" s="24">
        <v>0.16500000000000001</v>
      </c>
      <c r="S163" s="24">
        <v>0.69300000000000006</v>
      </c>
      <c r="T163" s="24">
        <v>0.72600000000000009</v>
      </c>
      <c r="U163" s="24">
        <v>0.71500000000000008</v>
      </c>
      <c r="V163" s="24">
        <v>0.97900000000000009</v>
      </c>
      <c r="W163" s="24">
        <v>0.77000000000000013</v>
      </c>
      <c r="X163" s="24">
        <v>1.0340000000000003</v>
      </c>
      <c r="Y163" s="24">
        <v>1.0230000000000001</v>
      </c>
      <c r="Z163" s="24">
        <v>1.0120000000000002</v>
      </c>
      <c r="AA163" s="25">
        <v>4.4000000000000004</v>
      </c>
      <c r="AB163" s="25">
        <v>28.6</v>
      </c>
      <c r="AC163" s="25">
        <v>14.3</v>
      </c>
      <c r="AD163" s="25">
        <v>0</v>
      </c>
      <c r="AE163" s="25">
        <v>0</v>
      </c>
      <c r="AF163" s="25">
        <v>1.1000000000000001</v>
      </c>
      <c r="AG163" s="25">
        <v>41.800000000000004</v>
      </c>
      <c r="AH163" s="25">
        <v>18.700000000000003</v>
      </c>
      <c r="AI163" s="25">
        <v>12.100000000000001</v>
      </c>
      <c r="AJ163" s="25">
        <v>11</v>
      </c>
      <c r="AK163" s="25">
        <v>5.5</v>
      </c>
      <c r="AL163" s="25">
        <v>0</v>
      </c>
      <c r="AM163" s="25">
        <v>26.400000000000002</v>
      </c>
      <c r="AN163" s="25">
        <v>0</v>
      </c>
      <c r="AO163" s="25">
        <v>17.600000000000001</v>
      </c>
      <c r="AP163" s="25">
        <v>0</v>
      </c>
      <c r="AQ163" s="25">
        <v>33</v>
      </c>
      <c r="AR163" s="25">
        <v>0</v>
      </c>
      <c r="AS163" s="25">
        <v>44</v>
      </c>
      <c r="AT163" s="25">
        <v>4.4000000000000004</v>
      </c>
      <c r="AU163" s="25">
        <v>7.7000000000000011</v>
      </c>
      <c r="AV163" s="25">
        <v>14.3</v>
      </c>
      <c r="AW163" s="25">
        <v>50.6</v>
      </c>
      <c r="AX163" s="25">
        <v>26.400000000000002</v>
      </c>
      <c r="AY163" s="25">
        <v>27.500000000000004</v>
      </c>
      <c r="AZ163" s="25">
        <v>1.1000000000000001</v>
      </c>
      <c r="BA163" s="25">
        <v>8.8000000000000007</v>
      </c>
      <c r="BB163" s="25">
        <v>36.300000000000004</v>
      </c>
      <c r="BC163" s="25">
        <v>17.600000000000001</v>
      </c>
      <c r="BD163" s="25">
        <v>6.6000000000000005</v>
      </c>
      <c r="BE163" s="25">
        <v>11</v>
      </c>
      <c r="BF163" s="25">
        <v>11</v>
      </c>
      <c r="BG163" s="25">
        <v>0</v>
      </c>
      <c r="BH163" s="25">
        <v>20.900000000000002</v>
      </c>
      <c r="BI163" s="25">
        <v>0</v>
      </c>
      <c r="BJ163" s="25">
        <v>9.9</v>
      </c>
      <c r="BK163" s="25">
        <v>13.200000000000001</v>
      </c>
      <c r="BL163" s="25">
        <v>20.900000000000002</v>
      </c>
      <c r="BM163" s="25">
        <v>5.5</v>
      </c>
      <c r="BN163" s="25">
        <v>18.700000000000003</v>
      </c>
    </row>
    <row r="164" spans="1:66" x14ac:dyDescent="0.25">
      <c r="A164" s="6">
        <v>45075</v>
      </c>
      <c r="B164" t="s">
        <v>11</v>
      </c>
      <c r="C164">
        <v>29</v>
      </c>
      <c r="D164">
        <f t="shared" si="18"/>
        <v>510.40000000000009</v>
      </c>
      <c r="E164">
        <f t="shared" si="19"/>
        <v>122.10000000000002</v>
      </c>
      <c r="F164">
        <f t="shared" si="20"/>
        <v>163.89999999999998</v>
      </c>
      <c r="G164">
        <f t="shared" si="21"/>
        <v>97.9</v>
      </c>
      <c r="H164">
        <f t="shared" si="22"/>
        <v>126.50000000000013</v>
      </c>
      <c r="I164">
        <v>1</v>
      </c>
      <c r="J164" s="22">
        <v>0.37400000000000005</v>
      </c>
      <c r="K164" s="22">
        <v>0.95700000000000007</v>
      </c>
      <c r="L164" s="22">
        <v>0.66</v>
      </c>
      <c r="M164" s="22">
        <v>0.92400000000000004</v>
      </c>
      <c r="N164" s="22">
        <v>0.20900000000000002</v>
      </c>
      <c r="O164" s="24">
        <v>0.68200000000000005</v>
      </c>
      <c r="P164" s="24">
        <v>1.089</v>
      </c>
      <c r="Q164" s="24">
        <v>1.089</v>
      </c>
      <c r="R164" s="24">
        <v>0.64900000000000002</v>
      </c>
      <c r="S164" s="24">
        <v>0.70400000000000007</v>
      </c>
      <c r="T164" s="24">
        <v>0.66</v>
      </c>
      <c r="U164" s="24">
        <v>0.49500000000000005</v>
      </c>
      <c r="V164" s="24">
        <v>1.056</v>
      </c>
      <c r="W164" s="24">
        <v>0.34100000000000003</v>
      </c>
      <c r="X164" s="24">
        <v>0.9900000000000001</v>
      </c>
      <c r="Y164" s="24">
        <v>1.089</v>
      </c>
      <c r="Z164" s="24">
        <v>0.79200000000000004</v>
      </c>
      <c r="AA164" s="25">
        <v>22</v>
      </c>
      <c r="AB164" s="25">
        <v>50.6</v>
      </c>
      <c r="AC164" s="25">
        <v>29.700000000000003</v>
      </c>
      <c r="AD164" s="25">
        <v>0</v>
      </c>
      <c r="AE164" s="25">
        <v>6.6000000000000005</v>
      </c>
      <c r="AF164" s="25">
        <v>24.200000000000003</v>
      </c>
      <c r="AG164" s="25">
        <v>19.8</v>
      </c>
      <c r="AH164" s="25">
        <v>6.6000000000000005</v>
      </c>
      <c r="AI164" s="25">
        <v>2.2000000000000002</v>
      </c>
      <c r="AJ164" s="25">
        <v>2.2000000000000002</v>
      </c>
      <c r="AK164" s="25">
        <v>31.900000000000002</v>
      </c>
      <c r="AL164" s="25">
        <v>1.1000000000000001</v>
      </c>
      <c r="AM164" s="25">
        <v>33</v>
      </c>
      <c r="AN164" s="25">
        <v>4.4000000000000004</v>
      </c>
      <c r="AO164" s="25">
        <v>33</v>
      </c>
      <c r="AP164" s="25">
        <v>0</v>
      </c>
      <c r="AQ164" s="25">
        <v>0</v>
      </c>
      <c r="AR164" s="25">
        <v>38.5</v>
      </c>
      <c r="AS164" s="25">
        <v>13.200000000000125</v>
      </c>
      <c r="AT164" s="25">
        <v>3.3000000000000003</v>
      </c>
      <c r="AU164" s="25">
        <v>23.1</v>
      </c>
      <c r="AV164" s="25">
        <v>17.600000000000001</v>
      </c>
      <c r="AW164" s="25">
        <v>0</v>
      </c>
      <c r="AX164" s="25">
        <v>9.9</v>
      </c>
      <c r="AY164" s="25">
        <v>8.8000000000000007</v>
      </c>
      <c r="AZ164" s="25">
        <v>4.4000000000000004</v>
      </c>
      <c r="BA164" s="25">
        <v>23.1</v>
      </c>
      <c r="BB164" s="25">
        <v>0</v>
      </c>
      <c r="BC164" s="25">
        <v>11</v>
      </c>
      <c r="BD164" s="25">
        <v>0</v>
      </c>
      <c r="BE164" s="25">
        <v>8.8000000000000007</v>
      </c>
      <c r="BF164" s="25">
        <v>34.1</v>
      </c>
      <c r="BG164" s="25">
        <v>0</v>
      </c>
      <c r="BH164" s="25">
        <v>24.200000000000003</v>
      </c>
      <c r="BI164" s="25">
        <v>0</v>
      </c>
      <c r="BJ164" s="25">
        <v>0</v>
      </c>
      <c r="BK164" s="25">
        <v>26.400000000000002</v>
      </c>
      <c r="BL164" s="25">
        <v>9.9</v>
      </c>
      <c r="BM164" s="25">
        <v>18.700000000000003</v>
      </c>
      <c r="BN164" s="25">
        <v>0</v>
      </c>
    </row>
    <row r="165" spans="1:66" x14ac:dyDescent="0.25">
      <c r="A165" s="6">
        <v>45076</v>
      </c>
      <c r="B165" t="s">
        <v>11</v>
      </c>
      <c r="C165">
        <v>30</v>
      </c>
      <c r="D165">
        <f t="shared" si="18"/>
        <v>669.90000000000009</v>
      </c>
      <c r="E165">
        <f t="shared" si="19"/>
        <v>155.10000000000002</v>
      </c>
      <c r="F165">
        <f t="shared" si="20"/>
        <v>221.10000000000002</v>
      </c>
      <c r="G165">
        <f t="shared" si="21"/>
        <v>160.6</v>
      </c>
      <c r="H165">
        <f t="shared" si="22"/>
        <v>133.10000000000002</v>
      </c>
      <c r="I165">
        <v>0</v>
      </c>
      <c r="J165" s="22">
        <v>0.49500000000000005</v>
      </c>
      <c r="K165" s="22">
        <v>0.7370000000000001</v>
      </c>
      <c r="L165" s="22">
        <v>0.35200000000000004</v>
      </c>
      <c r="M165" s="22">
        <v>0.78100000000000003</v>
      </c>
      <c r="N165" s="22">
        <v>1.0780000000000001</v>
      </c>
      <c r="O165" s="24">
        <v>0.97900000000000009</v>
      </c>
      <c r="P165" s="24">
        <v>0.93500000000000005</v>
      </c>
      <c r="Q165" s="24">
        <v>0.39600000000000002</v>
      </c>
      <c r="R165" s="24">
        <v>0.78100000000000003</v>
      </c>
      <c r="S165" s="24">
        <v>0.8580000000000001</v>
      </c>
      <c r="T165" s="24">
        <v>0.77000000000000013</v>
      </c>
      <c r="U165" s="24">
        <v>0.71500000000000008</v>
      </c>
      <c r="V165" s="24">
        <v>1.056</v>
      </c>
      <c r="W165" s="24">
        <v>0.48400000000000004</v>
      </c>
      <c r="X165" s="24">
        <v>1.0669999999999999</v>
      </c>
      <c r="Y165" s="24">
        <v>0.63800000000000001</v>
      </c>
      <c r="Z165" s="24">
        <v>0.90200000000000014</v>
      </c>
      <c r="AA165" s="25">
        <v>0</v>
      </c>
      <c r="AB165" s="25">
        <v>12.100000000000001</v>
      </c>
      <c r="AC165" s="25">
        <v>46.2</v>
      </c>
      <c r="AD165" s="25">
        <v>37.400000000000006</v>
      </c>
      <c r="AE165" s="25">
        <v>0</v>
      </c>
      <c r="AF165" s="25">
        <v>14.3</v>
      </c>
      <c r="AG165" s="25">
        <v>9.9</v>
      </c>
      <c r="AH165" s="25">
        <v>1.1000000000000001</v>
      </c>
      <c r="AI165" s="25">
        <v>69.300000000000011</v>
      </c>
      <c r="AJ165" s="25">
        <v>30.800000000000004</v>
      </c>
      <c r="AK165" s="25">
        <v>0</v>
      </c>
      <c r="AL165" s="25">
        <v>0</v>
      </c>
      <c r="AM165" s="25">
        <v>19.8</v>
      </c>
      <c r="AN165" s="25">
        <v>19.8</v>
      </c>
      <c r="AO165" s="25">
        <v>0</v>
      </c>
      <c r="AP165" s="25">
        <v>18.700000000000003</v>
      </c>
      <c r="AQ165" s="25">
        <v>16.5</v>
      </c>
      <c r="AR165" s="25">
        <v>41.800000000000004</v>
      </c>
      <c r="AS165" s="25">
        <v>16.5</v>
      </c>
      <c r="AT165" s="25">
        <v>0</v>
      </c>
      <c r="AU165" s="25">
        <v>17.600000000000001</v>
      </c>
      <c r="AV165" s="25">
        <v>6.6000000000000005</v>
      </c>
      <c r="AW165" s="25">
        <v>16.5</v>
      </c>
      <c r="AX165" s="25">
        <v>40.700000000000003</v>
      </c>
      <c r="AY165" s="25">
        <v>6.6000000000000005</v>
      </c>
      <c r="AZ165" s="25">
        <v>3.3000000000000003</v>
      </c>
      <c r="BA165" s="25">
        <v>30.800000000000004</v>
      </c>
      <c r="BB165" s="25">
        <v>11</v>
      </c>
      <c r="BC165" s="25">
        <v>25.3</v>
      </c>
      <c r="BD165" s="25">
        <v>2.2000000000000002</v>
      </c>
      <c r="BE165" s="25">
        <v>5.5</v>
      </c>
      <c r="BF165" s="25">
        <v>13.200000000000001</v>
      </c>
      <c r="BG165" s="25">
        <v>45.1</v>
      </c>
      <c r="BH165" s="25">
        <v>4.4000000000000004</v>
      </c>
      <c r="BI165" s="25">
        <v>26.400000000000002</v>
      </c>
      <c r="BJ165" s="25">
        <v>13.200000000000001</v>
      </c>
      <c r="BK165" s="25">
        <v>25.3</v>
      </c>
      <c r="BL165" s="25">
        <v>15.400000000000002</v>
      </c>
      <c r="BM165" s="25">
        <v>6.6000000000000005</v>
      </c>
      <c r="BN165" s="25">
        <v>0</v>
      </c>
    </row>
    <row r="166" spans="1:66" x14ac:dyDescent="0.25">
      <c r="A166" s="6">
        <v>45077</v>
      </c>
      <c r="B166" t="s">
        <v>11</v>
      </c>
      <c r="C166">
        <v>31</v>
      </c>
      <c r="D166">
        <f t="shared" si="18"/>
        <v>508.20000000000005</v>
      </c>
      <c r="E166">
        <f t="shared" si="19"/>
        <v>121.00000000000001</v>
      </c>
      <c r="F166">
        <f t="shared" si="20"/>
        <v>56.100000000000009</v>
      </c>
      <c r="G166">
        <f t="shared" si="21"/>
        <v>183.70000000000002</v>
      </c>
      <c r="H166">
        <f t="shared" si="22"/>
        <v>147.4</v>
      </c>
      <c r="I166">
        <v>0</v>
      </c>
      <c r="J166" s="22">
        <v>0.64900000000000002</v>
      </c>
      <c r="K166" s="22">
        <v>1.0120000000000002</v>
      </c>
      <c r="L166" s="22">
        <v>0.83600000000000008</v>
      </c>
      <c r="M166" s="22">
        <v>0.92400000000000004</v>
      </c>
      <c r="N166" s="22">
        <v>1.089</v>
      </c>
      <c r="O166" s="24">
        <v>0.13200000000000001</v>
      </c>
      <c r="P166" s="24">
        <v>0.72600000000000009</v>
      </c>
      <c r="Q166" s="24">
        <v>0.70400000000000007</v>
      </c>
      <c r="R166" s="24">
        <v>0.97900000000000009</v>
      </c>
      <c r="S166" s="24">
        <v>1.1000000000000001</v>
      </c>
      <c r="T166" s="24">
        <v>0.75900000000000012</v>
      </c>
      <c r="U166" s="24">
        <v>0.51700000000000013</v>
      </c>
      <c r="V166" s="24">
        <v>0.9900000000000001</v>
      </c>
      <c r="W166" s="24">
        <v>0.93500000000000005</v>
      </c>
      <c r="X166" s="24">
        <v>1.056</v>
      </c>
      <c r="Y166" s="24">
        <v>0.44000000000000006</v>
      </c>
      <c r="Z166" s="24">
        <v>1.1000000000000001</v>
      </c>
      <c r="AA166" s="25">
        <v>5.5</v>
      </c>
      <c r="AB166" s="25">
        <v>0</v>
      </c>
      <c r="AC166" s="25">
        <v>2.2000000000000002</v>
      </c>
      <c r="AD166" s="25">
        <v>0</v>
      </c>
      <c r="AE166" s="25">
        <v>3.3000000000000003</v>
      </c>
      <c r="AF166" s="25">
        <v>15.400000000000002</v>
      </c>
      <c r="AG166" s="25">
        <v>0</v>
      </c>
      <c r="AH166" s="25">
        <v>0</v>
      </c>
      <c r="AI166" s="25">
        <v>5.5</v>
      </c>
      <c r="AJ166" s="25">
        <v>24.200000000000003</v>
      </c>
      <c r="AK166" s="25">
        <v>22</v>
      </c>
      <c r="AL166" s="25">
        <v>0</v>
      </c>
      <c r="AM166" s="25">
        <v>7.7000000000000011</v>
      </c>
      <c r="AN166" s="25">
        <v>0</v>
      </c>
      <c r="AO166" s="25">
        <v>33</v>
      </c>
      <c r="AP166" s="25">
        <v>0</v>
      </c>
      <c r="AQ166" s="25">
        <v>5.5</v>
      </c>
      <c r="AR166" s="25">
        <v>30.800000000000004</v>
      </c>
      <c r="AS166" s="25">
        <v>19.8</v>
      </c>
      <c r="AT166" s="25">
        <v>50.6</v>
      </c>
      <c r="AU166" s="25">
        <v>0</v>
      </c>
      <c r="AV166" s="25">
        <v>0</v>
      </c>
      <c r="AW166" s="25">
        <v>50.6</v>
      </c>
      <c r="AX166" s="25">
        <v>24.200000000000003</v>
      </c>
      <c r="AY166" s="25">
        <v>2.2000000000000002</v>
      </c>
      <c r="AZ166" s="25">
        <v>18.700000000000003</v>
      </c>
      <c r="BA166" s="25">
        <v>12.100000000000001</v>
      </c>
      <c r="BB166" s="25">
        <v>26.400000000000002</v>
      </c>
      <c r="BC166" s="25">
        <v>7.7000000000000011</v>
      </c>
      <c r="BD166" s="25">
        <v>41.800000000000004</v>
      </c>
      <c r="BE166" s="25">
        <v>4.4000000000000004</v>
      </c>
      <c r="BF166" s="25">
        <v>29.700000000000003</v>
      </c>
      <c r="BG166" s="25">
        <v>6.6000000000000005</v>
      </c>
      <c r="BH166" s="25">
        <v>0</v>
      </c>
      <c r="BI166" s="25">
        <v>6.6000000000000005</v>
      </c>
      <c r="BJ166" s="25">
        <v>0</v>
      </c>
      <c r="BK166" s="25">
        <v>45.1</v>
      </c>
      <c r="BL166" s="25">
        <v>0</v>
      </c>
      <c r="BM166" s="25">
        <v>15.400000000000002</v>
      </c>
      <c r="BN166" s="25">
        <v>13.200000000000001</v>
      </c>
    </row>
    <row r="167" spans="1:66" x14ac:dyDescent="0.25">
      <c r="B167" t="s">
        <v>12</v>
      </c>
      <c r="C167">
        <v>0.01</v>
      </c>
      <c r="D167">
        <f t="shared" si="18"/>
        <v>0</v>
      </c>
      <c r="E167">
        <v>0</v>
      </c>
      <c r="F167">
        <v>0</v>
      </c>
      <c r="G167">
        <v>0</v>
      </c>
      <c r="H167">
        <v>0</v>
      </c>
      <c r="I167">
        <v>0</v>
      </c>
      <c r="J167" s="22">
        <v>0</v>
      </c>
      <c r="K167" s="22">
        <v>0</v>
      </c>
      <c r="L167" s="22">
        <v>0</v>
      </c>
      <c r="M167" s="22">
        <v>0</v>
      </c>
      <c r="N167" s="22">
        <v>0</v>
      </c>
      <c r="O167" s="24">
        <v>0</v>
      </c>
      <c r="P167" s="24">
        <v>0</v>
      </c>
      <c r="Q167" s="24">
        <v>0</v>
      </c>
      <c r="R167" s="24">
        <v>0</v>
      </c>
      <c r="S167" s="24">
        <v>0</v>
      </c>
      <c r="T167" s="24">
        <v>0</v>
      </c>
      <c r="U167" s="24">
        <v>0</v>
      </c>
      <c r="V167" s="24">
        <v>0</v>
      </c>
      <c r="W167" s="24">
        <v>0</v>
      </c>
      <c r="X167" s="24">
        <v>0</v>
      </c>
      <c r="Y167" s="24">
        <v>0</v>
      </c>
      <c r="Z167" s="24">
        <v>0</v>
      </c>
      <c r="AA167" s="25">
        <v>0</v>
      </c>
      <c r="AB167" s="25">
        <v>0</v>
      </c>
      <c r="AC167" s="25">
        <v>0</v>
      </c>
      <c r="AD167" s="25">
        <v>0</v>
      </c>
      <c r="AE167" s="25">
        <v>0</v>
      </c>
      <c r="AF167" s="25">
        <v>0</v>
      </c>
      <c r="AG167" s="25">
        <v>0</v>
      </c>
      <c r="AH167" s="25">
        <v>0</v>
      </c>
      <c r="AI167" s="25">
        <v>0</v>
      </c>
      <c r="AJ167" s="25">
        <v>0</v>
      </c>
      <c r="AK167" s="25">
        <v>0</v>
      </c>
      <c r="AL167" s="25">
        <v>0</v>
      </c>
      <c r="AM167" s="25">
        <v>0</v>
      </c>
      <c r="AN167" s="25">
        <v>0</v>
      </c>
      <c r="AO167" s="25">
        <v>0</v>
      </c>
      <c r="AP167" s="25">
        <v>0</v>
      </c>
      <c r="AQ167" s="25">
        <v>0</v>
      </c>
      <c r="AR167" s="25">
        <v>0</v>
      </c>
      <c r="AS167" s="25">
        <v>0</v>
      </c>
      <c r="AT167" s="25">
        <v>0</v>
      </c>
      <c r="AU167" s="25">
        <v>0</v>
      </c>
      <c r="AV167" s="25">
        <v>0</v>
      </c>
      <c r="AW167" s="25">
        <v>0</v>
      </c>
      <c r="AX167" s="25">
        <v>0</v>
      </c>
      <c r="AY167" s="25">
        <v>0</v>
      </c>
      <c r="AZ167" s="25">
        <v>0</v>
      </c>
      <c r="BA167" s="25">
        <v>0</v>
      </c>
      <c r="BB167" s="25">
        <v>0</v>
      </c>
      <c r="BC167" s="25">
        <v>0</v>
      </c>
      <c r="BD167" s="25">
        <v>0</v>
      </c>
      <c r="BE167" s="25">
        <v>0</v>
      </c>
      <c r="BF167" s="25">
        <v>0</v>
      </c>
      <c r="BG167" s="25">
        <v>0</v>
      </c>
      <c r="BH167" s="25">
        <v>0</v>
      </c>
      <c r="BI167" s="25">
        <v>0</v>
      </c>
      <c r="BJ167" s="25">
        <v>0</v>
      </c>
      <c r="BK167" s="25">
        <v>0</v>
      </c>
      <c r="BL167" s="25">
        <v>0</v>
      </c>
      <c r="BM167" s="25">
        <v>0</v>
      </c>
      <c r="BN167" s="25">
        <v>0</v>
      </c>
    </row>
    <row r="168" spans="1:66" x14ac:dyDescent="0.25">
      <c r="B168" t="s">
        <v>12</v>
      </c>
      <c r="C168">
        <v>0.02</v>
      </c>
      <c r="D168">
        <f t="shared" si="18"/>
        <v>0</v>
      </c>
      <c r="E168">
        <v>0</v>
      </c>
      <c r="F168">
        <v>0</v>
      </c>
      <c r="G168">
        <v>0</v>
      </c>
      <c r="H168">
        <v>0</v>
      </c>
      <c r="I168">
        <v>0</v>
      </c>
      <c r="J168" s="22">
        <v>0</v>
      </c>
      <c r="K168" s="22">
        <v>0</v>
      </c>
      <c r="L168" s="22">
        <v>0</v>
      </c>
      <c r="M168" s="22">
        <v>0</v>
      </c>
      <c r="N168" s="22">
        <v>0</v>
      </c>
      <c r="O168" s="24">
        <v>0</v>
      </c>
      <c r="P168" s="24">
        <v>0</v>
      </c>
      <c r="Q168" s="24">
        <v>0</v>
      </c>
      <c r="R168" s="24">
        <v>0</v>
      </c>
      <c r="S168" s="24">
        <v>0</v>
      </c>
      <c r="T168" s="24">
        <v>0</v>
      </c>
      <c r="U168" s="24">
        <v>0</v>
      </c>
      <c r="V168" s="24">
        <v>0</v>
      </c>
      <c r="W168" s="24">
        <v>0</v>
      </c>
      <c r="X168" s="24">
        <v>0</v>
      </c>
      <c r="Y168" s="24">
        <v>0</v>
      </c>
      <c r="Z168" s="24">
        <v>0</v>
      </c>
      <c r="AA168" s="25">
        <v>0</v>
      </c>
      <c r="AB168" s="25">
        <v>0</v>
      </c>
      <c r="AC168" s="25">
        <v>0</v>
      </c>
      <c r="AD168" s="25">
        <v>0</v>
      </c>
      <c r="AE168" s="25">
        <v>0</v>
      </c>
      <c r="AF168" s="25">
        <v>0</v>
      </c>
      <c r="AG168" s="25">
        <v>0</v>
      </c>
      <c r="AH168" s="25">
        <v>0</v>
      </c>
      <c r="AI168" s="25">
        <v>0</v>
      </c>
      <c r="AJ168" s="25">
        <v>0</v>
      </c>
      <c r="AK168" s="25">
        <v>0</v>
      </c>
      <c r="AL168" s="25">
        <v>0</v>
      </c>
      <c r="AM168" s="25">
        <v>0</v>
      </c>
      <c r="AN168" s="25">
        <v>0</v>
      </c>
      <c r="AO168" s="25">
        <v>0</v>
      </c>
      <c r="AP168" s="25">
        <v>0</v>
      </c>
      <c r="AQ168" s="25">
        <v>0</v>
      </c>
      <c r="AR168" s="25">
        <v>0</v>
      </c>
      <c r="AS168" s="25">
        <v>0</v>
      </c>
      <c r="AT168" s="25">
        <v>0</v>
      </c>
      <c r="AU168" s="25">
        <v>0</v>
      </c>
      <c r="AV168" s="25">
        <v>0</v>
      </c>
      <c r="AW168" s="25">
        <v>0</v>
      </c>
      <c r="AX168" s="25">
        <v>0</v>
      </c>
      <c r="AY168" s="25">
        <v>0</v>
      </c>
      <c r="AZ168" s="25">
        <v>0</v>
      </c>
      <c r="BA168" s="25">
        <v>0</v>
      </c>
      <c r="BB168" s="25">
        <v>0</v>
      </c>
      <c r="BC168" s="25">
        <v>0</v>
      </c>
      <c r="BD168" s="25">
        <v>0</v>
      </c>
      <c r="BE168" s="25">
        <v>0</v>
      </c>
      <c r="BF168" s="25">
        <v>0</v>
      </c>
      <c r="BG168" s="25">
        <v>0</v>
      </c>
      <c r="BH168" s="25">
        <v>0</v>
      </c>
      <c r="BI168" s="25">
        <v>0</v>
      </c>
      <c r="BJ168" s="25">
        <v>0</v>
      </c>
      <c r="BK168" s="25">
        <v>0</v>
      </c>
      <c r="BL168" s="25">
        <v>0</v>
      </c>
      <c r="BM168" s="25">
        <v>0</v>
      </c>
      <c r="BN168" s="25">
        <v>0</v>
      </c>
    </row>
    <row r="169" spans="1:66" x14ac:dyDescent="0.25">
      <c r="B169" t="s">
        <v>12</v>
      </c>
      <c r="C169">
        <v>0.03</v>
      </c>
      <c r="D169">
        <f t="shared" si="18"/>
        <v>0</v>
      </c>
      <c r="E169">
        <v>0</v>
      </c>
      <c r="F169">
        <v>0</v>
      </c>
      <c r="G169">
        <v>0</v>
      </c>
      <c r="H169">
        <v>0</v>
      </c>
      <c r="I169">
        <v>0</v>
      </c>
      <c r="J169" s="22">
        <v>0</v>
      </c>
      <c r="K169" s="22">
        <v>0</v>
      </c>
      <c r="L169" s="22">
        <v>0</v>
      </c>
      <c r="M169" s="22">
        <v>0</v>
      </c>
      <c r="N169" s="22">
        <v>0</v>
      </c>
      <c r="O169" s="24">
        <v>0</v>
      </c>
      <c r="P169" s="24">
        <v>0</v>
      </c>
      <c r="Q169" s="24">
        <v>0</v>
      </c>
      <c r="R169" s="24">
        <v>0</v>
      </c>
      <c r="S169" s="24">
        <v>0</v>
      </c>
      <c r="T169" s="24">
        <v>0</v>
      </c>
      <c r="U169" s="24">
        <v>0</v>
      </c>
      <c r="V169" s="24">
        <v>0</v>
      </c>
      <c r="W169" s="24">
        <v>0</v>
      </c>
      <c r="X169" s="24">
        <v>0</v>
      </c>
      <c r="Y169" s="24">
        <v>0</v>
      </c>
      <c r="Z169" s="24">
        <v>0</v>
      </c>
      <c r="AA169" s="25">
        <v>0</v>
      </c>
      <c r="AB169" s="25">
        <v>0</v>
      </c>
      <c r="AC169" s="25">
        <v>0</v>
      </c>
      <c r="AD169" s="25">
        <v>0</v>
      </c>
      <c r="AE169" s="25">
        <v>0</v>
      </c>
      <c r="AF169" s="25">
        <v>0</v>
      </c>
      <c r="AG169" s="25">
        <v>0</v>
      </c>
      <c r="AH169" s="25">
        <v>0</v>
      </c>
      <c r="AI169" s="25">
        <v>0</v>
      </c>
      <c r="AJ169" s="25">
        <v>0</v>
      </c>
      <c r="AK169" s="25">
        <v>0</v>
      </c>
      <c r="AL169" s="25">
        <v>0</v>
      </c>
      <c r="AM169" s="25">
        <v>0</v>
      </c>
      <c r="AN169" s="25">
        <v>0</v>
      </c>
      <c r="AO169" s="25">
        <v>0</v>
      </c>
      <c r="AP169" s="25">
        <v>0</v>
      </c>
      <c r="AQ169" s="25">
        <v>0</v>
      </c>
      <c r="AR169" s="25">
        <v>0</v>
      </c>
      <c r="AS169" s="25">
        <v>0</v>
      </c>
      <c r="AT169" s="25">
        <v>0</v>
      </c>
      <c r="AU169" s="25">
        <v>0</v>
      </c>
      <c r="AV169" s="25">
        <v>0</v>
      </c>
      <c r="AW169" s="25">
        <v>0</v>
      </c>
      <c r="AX169" s="25">
        <v>0</v>
      </c>
      <c r="AY169" s="25">
        <v>0</v>
      </c>
      <c r="AZ169" s="25">
        <v>0</v>
      </c>
      <c r="BA169" s="25">
        <v>0</v>
      </c>
      <c r="BB169" s="25">
        <v>0</v>
      </c>
      <c r="BC169" s="25">
        <v>0</v>
      </c>
      <c r="BD169" s="25">
        <v>0</v>
      </c>
      <c r="BE169" s="25">
        <v>0</v>
      </c>
      <c r="BF169" s="25">
        <v>0</v>
      </c>
      <c r="BG169" s="25">
        <v>0</v>
      </c>
      <c r="BH169" s="25">
        <v>0</v>
      </c>
      <c r="BI169" s="25">
        <v>0</v>
      </c>
      <c r="BJ169" s="25">
        <v>0</v>
      </c>
      <c r="BK169" s="25">
        <v>0</v>
      </c>
      <c r="BL169" s="25">
        <v>0</v>
      </c>
      <c r="BM169" s="25">
        <v>0</v>
      </c>
      <c r="BN169" s="25">
        <v>0</v>
      </c>
    </row>
    <row r="170" spans="1:66" x14ac:dyDescent="0.25">
      <c r="B170" t="s">
        <v>12</v>
      </c>
      <c r="C170">
        <v>0.04</v>
      </c>
      <c r="D170">
        <f t="shared" si="18"/>
        <v>0</v>
      </c>
      <c r="E170">
        <v>0</v>
      </c>
      <c r="F170">
        <v>0</v>
      </c>
      <c r="G170">
        <v>0</v>
      </c>
      <c r="H170">
        <v>0</v>
      </c>
      <c r="I170">
        <v>0</v>
      </c>
      <c r="J170" s="22">
        <v>0</v>
      </c>
      <c r="K170" s="22">
        <v>0</v>
      </c>
      <c r="L170" s="22">
        <v>0</v>
      </c>
      <c r="M170" s="22">
        <v>0</v>
      </c>
      <c r="N170" s="22">
        <v>0</v>
      </c>
      <c r="O170" s="24">
        <v>0</v>
      </c>
      <c r="P170" s="24">
        <v>0</v>
      </c>
      <c r="Q170" s="24">
        <v>0</v>
      </c>
      <c r="R170" s="24">
        <v>0</v>
      </c>
      <c r="S170" s="24">
        <v>0</v>
      </c>
      <c r="T170" s="24">
        <v>0</v>
      </c>
      <c r="U170" s="24">
        <v>0</v>
      </c>
      <c r="V170" s="24">
        <v>0</v>
      </c>
      <c r="W170" s="24">
        <v>0</v>
      </c>
      <c r="X170" s="24">
        <v>0</v>
      </c>
      <c r="Y170" s="24">
        <v>0</v>
      </c>
      <c r="Z170" s="24">
        <v>0</v>
      </c>
      <c r="AA170" s="25">
        <v>0</v>
      </c>
      <c r="AB170" s="25">
        <v>0</v>
      </c>
      <c r="AC170" s="25">
        <v>0</v>
      </c>
      <c r="AD170" s="25">
        <v>0</v>
      </c>
      <c r="AE170" s="25">
        <v>0</v>
      </c>
      <c r="AF170" s="25">
        <v>0</v>
      </c>
      <c r="AG170" s="25">
        <v>0</v>
      </c>
      <c r="AH170" s="25">
        <v>0</v>
      </c>
      <c r="AI170" s="25">
        <v>0</v>
      </c>
      <c r="AJ170" s="25">
        <v>0</v>
      </c>
      <c r="AK170" s="25">
        <v>0</v>
      </c>
      <c r="AL170" s="25">
        <v>0</v>
      </c>
      <c r="AM170" s="25">
        <v>0</v>
      </c>
      <c r="AN170" s="25">
        <v>0</v>
      </c>
      <c r="AO170" s="25">
        <v>0</v>
      </c>
      <c r="AP170" s="25">
        <v>0</v>
      </c>
      <c r="AQ170" s="25">
        <v>0</v>
      </c>
      <c r="AR170" s="25">
        <v>0</v>
      </c>
      <c r="AS170" s="25">
        <v>0</v>
      </c>
      <c r="AT170" s="25">
        <v>0</v>
      </c>
      <c r="AU170" s="25">
        <v>0</v>
      </c>
      <c r="AV170" s="25">
        <v>0</v>
      </c>
      <c r="AW170" s="25">
        <v>0</v>
      </c>
      <c r="AX170" s="25">
        <v>0</v>
      </c>
      <c r="AY170" s="25">
        <v>0</v>
      </c>
      <c r="AZ170" s="25">
        <v>0</v>
      </c>
      <c r="BA170" s="25">
        <v>0</v>
      </c>
      <c r="BB170" s="25">
        <v>0</v>
      </c>
      <c r="BC170" s="25">
        <v>0</v>
      </c>
      <c r="BD170" s="25">
        <v>0</v>
      </c>
      <c r="BE170" s="25">
        <v>0</v>
      </c>
      <c r="BF170" s="25">
        <v>0</v>
      </c>
      <c r="BG170" s="25">
        <v>0</v>
      </c>
      <c r="BH170" s="25">
        <v>0</v>
      </c>
      <c r="BI170" s="25">
        <v>0</v>
      </c>
      <c r="BJ170" s="25">
        <v>0</v>
      </c>
      <c r="BK170" s="25">
        <v>0</v>
      </c>
      <c r="BL170" s="25">
        <v>0</v>
      </c>
      <c r="BM170" s="25">
        <v>0</v>
      </c>
      <c r="BN170" s="25">
        <v>0</v>
      </c>
    </row>
    <row r="171" spans="1:66" x14ac:dyDescent="0.25">
      <c r="A171" s="6">
        <v>45078</v>
      </c>
      <c r="B171" t="s">
        <v>12</v>
      </c>
      <c r="C171">
        <v>1</v>
      </c>
      <c r="D171">
        <f t="shared" si="18"/>
        <v>438.9000000000002</v>
      </c>
      <c r="E171">
        <f t="shared" ref="E171:E200" si="23">SUM(BE171:BN171)</f>
        <v>118.80000000000014</v>
      </c>
      <c r="F171">
        <f t="shared" ref="F171:F200" si="24">SUM(AA171:AJ171)</f>
        <v>72.599999999999994</v>
      </c>
      <c r="G171">
        <f t="shared" ref="G171:G200" si="25">SUM(AU171:BD171)</f>
        <v>124.30000000000001</v>
      </c>
      <c r="H171">
        <f t="shared" ref="H171:H200" si="26">SUM(AL171:AT171)</f>
        <v>123.20000000000002</v>
      </c>
      <c r="I171">
        <v>1</v>
      </c>
      <c r="J171" s="22">
        <v>1.089</v>
      </c>
      <c r="K171" s="22">
        <v>0.94600000000000006</v>
      </c>
      <c r="L171" s="22">
        <v>0.88000000000000012</v>
      </c>
      <c r="M171" s="22">
        <v>0.88000000000000012</v>
      </c>
      <c r="N171" s="22">
        <v>0.96800000000000008</v>
      </c>
      <c r="O171" s="24">
        <v>0.70400000000000007</v>
      </c>
      <c r="P171" s="24">
        <v>0.66</v>
      </c>
      <c r="Q171" s="24">
        <v>0.11000000000000001</v>
      </c>
      <c r="R171" s="24">
        <v>0.7370000000000001</v>
      </c>
      <c r="S171" s="24">
        <v>0.82500000000000007</v>
      </c>
      <c r="T171" s="24">
        <v>0.93500000000000005</v>
      </c>
      <c r="U171" s="24">
        <v>0.46200000000000002</v>
      </c>
      <c r="V171" s="24">
        <v>1.0780000000000001</v>
      </c>
      <c r="W171" s="24">
        <v>0.70400000000000007</v>
      </c>
      <c r="X171" s="24">
        <v>0.94600000000000006</v>
      </c>
      <c r="Y171" s="24">
        <v>0.57200000000000006</v>
      </c>
      <c r="Z171" s="24">
        <v>0.94600000000000006</v>
      </c>
      <c r="AA171" s="25">
        <v>0</v>
      </c>
      <c r="AB171" s="25">
        <v>6.6000000000000005</v>
      </c>
      <c r="AC171" s="25">
        <v>4.4000000000000004</v>
      </c>
      <c r="AD171" s="25">
        <v>0</v>
      </c>
      <c r="AE171" s="25">
        <v>2.2000000000000002</v>
      </c>
      <c r="AF171" s="25">
        <v>1.1000000000000001</v>
      </c>
      <c r="AG171" s="25">
        <v>41.800000000000004</v>
      </c>
      <c r="AH171" s="25">
        <v>0</v>
      </c>
      <c r="AI171" s="25">
        <v>5.5</v>
      </c>
      <c r="AJ171" s="25">
        <v>11</v>
      </c>
      <c r="AK171" s="25">
        <v>0</v>
      </c>
      <c r="AL171" s="25">
        <v>0</v>
      </c>
      <c r="AM171" s="25">
        <v>36.300000000000004</v>
      </c>
      <c r="AN171" s="25">
        <v>12.100000000000001</v>
      </c>
      <c r="AO171" s="25">
        <v>0</v>
      </c>
      <c r="AP171" s="25">
        <v>6.6000000000000005</v>
      </c>
      <c r="AQ171" s="25">
        <v>24.200000000000003</v>
      </c>
      <c r="AR171" s="25">
        <v>11</v>
      </c>
      <c r="AS171" s="25">
        <v>33</v>
      </c>
      <c r="AT171" s="25">
        <v>0</v>
      </c>
      <c r="AU171" s="25">
        <v>0</v>
      </c>
      <c r="AV171" s="25">
        <v>0</v>
      </c>
      <c r="AW171" s="25">
        <v>0</v>
      </c>
      <c r="AX171" s="25">
        <v>9.9</v>
      </c>
      <c r="AY171" s="25">
        <v>8.8000000000000007</v>
      </c>
      <c r="AZ171" s="25">
        <v>24.200000000000003</v>
      </c>
      <c r="BA171" s="25">
        <v>51.7</v>
      </c>
      <c r="BB171" s="25">
        <v>5.5</v>
      </c>
      <c r="BC171" s="25">
        <v>8.8000000000000007</v>
      </c>
      <c r="BD171" s="25">
        <v>15.400000000000002</v>
      </c>
      <c r="BE171" s="25">
        <v>5.5</v>
      </c>
      <c r="BF171" s="25">
        <v>36.300000000000004</v>
      </c>
      <c r="BG171" s="25">
        <v>11</v>
      </c>
      <c r="BH171" s="25">
        <v>5.5</v>
      </c>
      <c r="BI171" s="25">
        <v>4.4000000000000004</v>
      </c>
      <c r="BJ171" s="25">
        <v>8.8000000000000007</v>
      </c>
      <c r="BK171" s="25">
        <v>7.7000000000001254</v>
      </c>
      <c r="BL171" s="25">
        <v>30.800000000000004</v>
      </c>
      <c r="BM171" s="25">
        <v>6.6000000000000005</v>
      </c>
      <c r="BN171" s="25">
        <v>2.2000000000000002</v>
      </c>
    </row>
    <row r="172" spans="1:66" x14ac:dyDescent="0.25">
      <c r="A172" s="6">
        <v>45079</v>
      </c>
      <c r="B172" t="s">
        <v>12</v>
      </c>
      <c r="C172">
        <v>2</v>
      </c>
      <c r="D172">
        <f t="shared" si="18"/>
        <v>455.40000000000003</v>
      </c>
      <c r="E172">
        <f t="shared" si="23"/>
        <v>114.40000000000005</v>
      </c>
      <c r="F172">
        <f t="shared" si="24"/>
        <v>95.699999999999989</v>
      </c>
      <c r="G172">
        <f t="shared" si="25"/>
        <v>127.60000000000002</v>
      </c>
      <c r="H172">
        <f t="shared" si="26"/>
        <v>117.7</v>
      </c>
      <c r="I172">
        <v>0</v>
      </c>
      <c r="J172" s="22">
        <v>0.44000000000000006</v>
      </c>
      <c r="K172" s="22">
        <v>0.64900000000000002</v>
      </c>
      <c r="L172" s="22">
        <v>1.089</v>
      </c>
      <c r="M172" s="22">
        <v>0.20900000000000002</v>
      </c>
      <c r="N172" s="22">
        <v>1.056</v>
      </c>
      <c r="O172" s="24">
        <v>0.83600000000000008</v>
      </c>
      <c r="P172" s="24">
        <v>0.63800000000000001</v>
      </c>
      <c r="Q172" s="24">
        <v>0.72600000000000009</v>
      </c>
      <c r="R172" s="24">
        <v>1.0780000000000001</v>
      </c>
      <c r="S172" s="24">
        <v>1.0450000000000002</v>
      </c>
      <c r="T172" s="24">
        <v>0.9900000000000001</v>
      </c>
      <c r="U172" s="24">
        <v>0.59400000000000008</v>
      </c>
      <c r="V172" s="24">
        <v>0.69300000000000006</v>
      </c>
      <c r="W172" s="24">
        <v>0.8580000000000001</v>
      </c>
      <c r="X172" s="24">
        <v>0.58300000000000007</v>
      </c>
      <c r="Y172" s="24">
        <v>0.9900000000000001</v>
      </c>
      <c r="Z172" s="24">
        <v>0.48400000000000004</v>
      </c>
      <c r="AA172" s="25">
        <v>26.400000000000002</v>
      </c>
      <c r="AB172" s="25">
        <v>5.5</v>
      </c>
      <c r="AC172" s="25">
        <v>0</v>
      </c>
      <c r="AD172" s="25">
        <v>12.100000000000001</v>
      </c>
      <c r="AE172" s="25">
        <v>0</v>
      </c>
      <c r="AF172" s="25">
        <v>0</v>
      </c>
      <c r="AG172" s="25">
        <v>25.3</v>
      </c>
      <c r="AH172" s="25">
        <v>1.1000000000000001</v>
      </c>
      <c r="AI172" s="25">
        <v>2.2000000000000002</v>
      </c>
      <c r="AJ172" s="25">
        <v>23.1</v>
      </c>
      <c r="AK172" s="25">
        <v>11</v>
      </c>
      <c r="AL172" s="25">
        <v>0</v>
      </c>
      <c r="AM172" s="25">
        <v>19.8</v>
      </c>
      <c r="AN172" s="25">
        <v>9.9</v>
      </c>
      <c r="AO172" s="25">
        <v>0</v>
      </c>
      <c r="AP172" s="25">
        <v>0</v>
      </c>
      <c r="AQ172" s="25">
        <v>40.700000000000003</v>
      </c>
      <c r="AR172" s="25">
        <v>13.200000000000001</v>
      </c>
      <c r="AS172" s="25">
        <v>6.6000000000000005</v>
      </c>
      <c r="AT172" s="25">
        <v>27.500000000000004</v>
      </c>
      <c r="AU172" s="25">
        <v>0</v>
      </c>
      <c r="AV172" s="25">
        <v>0</v>
      </c>
      <c r="AW172" s="25">
        <v>0</v>
      </c>
      <c r="AX172" s="25">
        <v>0</v>
      </c>
      <c r="AY172" s="25">
        <v>23.1</v>
      </c>
      <c r="AZ172" s="25">
        <v>1.1000000000000001</v>
      </c>
      <c r="BA172" s="25">
        <v>42.900000000000006</v>
      </c>
      <c r="BB172" s="25">
        <v>9.9</v>
      </c>
      <c r="BC172" s="25">
        <v>46.2</v>
      </c>
      <c r="BD172" s="25">
        <v>4.4000000000000004</v>
      </c>
      <c r="BE172" s="25">
        <v>13.200000000000001</v>
      </c>
      <c r="BF172" s="25">
        <v>27.500000000000004</v>
      </c>
      <c r="BG172" s="25">
        <v>11</v>
      </c>
      <c r="BH172" s="25">
        <v>16.5</v>
      </c>
      <c r="BI172" s="25">
        <v>6.6000000000000005</v>
      </c>
      <c r="BJ172" s="25">
        <v>3.3000000000000003</v>
      </c>
      <c r="BK172" s="25">
        <v>0</v>
      </c>
      <c r="BL172" s="25">
        <v>6.6000000000000005</v>
      </c>
      <c r="BM172" s="25">
        <v>14.3</v>
      </c>
      <c r="BN172" s="25">
        <v>15.400000000000064</v>
      </c>
    </row>
    <row r="173" spans="1:66" x14ac:dyDescent="0.25">
      <c r="A173" s="6">
        <v>45080</v>
      </c>
      <c r="B173" t="s">
        <v>12</v>
      </c>
      <c r="C173">
        <v>3</v>
      </c>
      <c r="D173">
        <f t="shared" si="18"/>
        <v>485.1</v>
      </c>
      <c r="E173">
        <f t="shared" si="23"/>
        <v>192.5</v>
      </c>
      <c r="F173">
        <f t="shared" si="24"/>
        <v>113.3</v>
      </c>
      <c r="G173">
        <f t="shared" si="25"/>
        <v>64.900000000000006</v>
      </c>
      <c r="H173">
        <f t="shared" si="26"/>
        <v>114.4</v>
      </c>
      <c r="I173">
        <v>0</v>
      </c>
      <c r="J173" s="22">
        <v>0.41800000000000004</v>
      </c>
      <c r="K173" s="22">
        <v>0.70400000000000007</v>
      </c>
      <c r="L173" s="22">
        <v>0.81400000000000006</v>
      </c>
      <c r="M173" s="22">
        <v>0.66</v>
      </c>
      <c r="N173" s="22">
        <v>0.17600000000000002</v>
      </c>
      <c r="O173" s="24">
        <v>0.74800000000000011</v>
      </c>
      <c r="P173" s="24">
        <v>0.82500000000000007</v>
      </c>
      <c r="Q173" s="24">
        <v>1.0120000000000002</v>
      </c>
      <c r="R173" s="24">
        <v>0.9900000000000001</v>
      </c>
      <c r="S173" s="24">
        <v>0.83600000000000008</v>
      </c>
      <c r="T173" s="24">
        <v>0.95700000000000007</v>
      </c>
      <c r="U173" s="24">
        <v>0.80300000000000005</v>
      </c>
      <c r="V173" s="24">
        <v>1.0780000000000001</v>
      </c>
      <c r="W173" s="24">
        <v>0.36300000000000004</v>
      </c>
      <c r="X173" s="24">
        <v>0.93500000000000005</v>
      </c>
      <c r="Y173" s="24">
        <v>0.39600000000000002</v>
      </c>
      <c r="Z173" s="24">
        <v>1.0120000000000002</v>
      </c>
      <c r="AA173" s="25">
        <v>0</v>
      </c>
      <c r="AB173" s="25">
        <v>0</v>
      </c>
      <c r="AC173" s="25">
        <v>13.200000000000001</v>
      </c>
      <c r="AD173" s="25">
        <v>0</v>
      </c>
      <c r="AE173" s="25">
        <v>0</v>
      </c>
      <c r="AF173" s="25">
        <v>30.800000000000004</v>
      </c>
      <c r="AG173" s="25">
        <v>4.4000000000000004</v>
      </c>
      <c r="AH173" s="25">
        <v>0</v>
      </c>
      <c r="AI173" s="25">
        <v>39.6</v>
      </c>
      <c r="AJ173" s="25">
        <v>25.3</v>
      </c>
      <c r="AK173" s="25">
        <v>4.4000000000000004</v>
      </c>
      <c r="AL173" s="25">
        <v>12.100000000000001</v>
      </c>
      <c r="AM173" s="25">
        <v>15.400000000000002</v>
      </c>
      <c r="AN173" s="25">
        <v>11</v>
      </c>
      <c r="AO173" s="25">
        <v>19.8</v>
      </c>
      <c r="AP173" s="25">
        <v>29.700000000000003</v>
      </c>
      <c r="AQ173" s="25">
        <v>0</v>
      </c>
      <c r="AR173" s="25">
        <v>8.8000000000000007</v>
      </c>
      <c r="AS173" s="25">
        <v>0</v>
      </c>
      <c r="AT173" s="25">
        <v>17.600000000000001</v>
      </c>
      <c r="AU173" s="25">
        <v>0</v>
      </c>
      <c r="AV173" s="25">
        <v>0</v>
      </c>
      <c r="AW173" s="25">
        <v>0</v>
      </c>
      <c r="AX173" s="25">
        <v>35.200000000000003</v>
      </c>
      <c r="AY173" s="25">
        <v>12.100000000000001</v>
      </c>
      <c r="AZ173" s="25">
        <v>0</v>
      </c>
      <c r="BA173" s="25">
        <v>0</v>
      </c>
      <c r="BB173" s="25">
        <v>11</v>
      </c>
      <c r="BC173" s="25">
        <v>4.4000000000000004</v>
      </c>
      <c r="BD173" s="25">
        <v>2.2000000000000002</v>
      </c>
      <c r="BE173" s="25">
        <v>49.500000000000007</v>
      </c>
      <c r="BF173" s="25">
        <v>2.2000000000000002</v>
      </c>
      <c r="BG173" s="25">
        <v>29.700000000000003</v>
      </c>
      <c r="BH173" s="25">
        <v>31.900000000000002</v>
      </c>
      <c r="BI173" s="25">
        <v>2.2000000000000002</v>
      </c>
      <c r="BJ173" s="25">
        <v>20.900000000000002</v>
      </c>
      <c r="BK173" s="25">
        <v>0</v>
      </c>
      <c r="BL173" s="25">
        <v>34.1</v>
      </c>
      <c r="BM173" s="25">
        <v>0</v>
      </c>
      <c r="BN173" s="25">
        <v>22</v>
      </c>
    </row>
    <row r="174" spans="1:66" x14ac:dyDescent="0.25">
      <c r="A174" s="6">
        <v>45081</v>
      </c>
      <c r="B174" t="s">
        <v>12</v>
      </c>
      <c r="C174">
        <v>4</v>
      </c>
      <c r="D174">
        <f t="shared" si="18"/>
        <v>657.80000000000007</v>
      </c>
      <c r="E174">
        <f t="shared" si="23"/>
        <v>110.00000000000001</v>
      </c>
      <c r="F174">
        <f t="shared" si="24"/>
        <v>140.80000000000001</v>
      </c>
      <c r="G174">
        <f t="shared" si="25"/>
        <v>205.7</v>
      </c>
      <c r="H174">
        <f t="shared" si="26"/>
        <v>201.30000000000004</v>
      </c>
      <c r="I174">
        <v>0</v>
      </c>
      <c r="J174" s="22">
        <v>0.94600000000000006</v>
      </c>
      <c r="K174" s="22">
        <v>0.94600000000000006</v>
      </c>
      <c r="L174" s="22">
        <v>0.79200000000000004</v>
      </c>
      <c r="M174" s="22">
        <v>0.56100000000000005</v>
      </c>
      <c r="N174" s="22">
        <v>0.94600000000000006</v>
      </c>
      <c r="O174" s="24">
        <v>0.88000000000000012</v>
      </c>
      <c r="P174" s="24">
        <v>0.75900000000000012</v>
      </c>
      <c r="Q174" s="24">
        <v>0.88000000000000012</v>
      </c>
      <c r="R174" s="24">
        <v>0.77000000000000013</v>
      </c>
      <c r="S174" s="24">
        <v>1.0120000000000002</v>
      </c>
      <c r="T174" s="24">
        <v>1.1000000000000001</v>
      </c>
      <c r="U174" s="24">
        <v>0.52800000000000002</v>
      </c>
      <c r="V174" s="24">
        <v>0.44000000000000006</v>
      </c>
      <c r="W174" s="24">
        <v>0.35200000000000004</v>
      </c>
      <c r="X174" s="24">
        <v>0.8580000000000001</v>
      </c>
      <c r="Y174" s="24">
        <v>0.71500000000000008</v>
      </c>
      <c r="Z174" s="24">
        <v>0.86900000000000011</v>
      </c>
      <c r="AA174" s="25">
        <v>7.7000000000000011</v>
      </c>
      <c r="AB174" s="25">
        <v>0</v>
      </c>
      <c r="AC174" s="25">
        <v>5.5</v>
      </c>
      <c r="AD174" s="25">
        <v>16.5</v>
      </c>
      <c r="AE174" s="25">
        <v>5.5</v>
      </c>
      <c r="AF174" s="25">
        <v>30.800000000000004</v>
      </c>
      <c r="AG174" s="25">
        <v>33</v>
      </c>
      <c r="AH174" s="25">
        <v>26.400000000000002</v>
      </c>
      <c r="AI174" s="25">
        <v>8.8000000000000007</v>
      </c>
      <c r="AJ174" s="25">
        <v>6.6000000000000005</v>
      </c>
      <c r="AK174" s="25">
        <v>12.100000000000001</v>
      </c>
      <c r="AL174" s="25">
        <v>2.2000000000000002</v>
      </c>
      <c r="AM174" s="25">
        <v>16.5</v>
      </c>
      <c r="AN174" s="25">
        <v>51.7</v>
      </c>
      <c r="AO174" s="25">
        <v>48.400000000000006</v>
      </c>
      <c r="AP174" s="25">
        <v>48.400000000000006</v>
      </c>
      <c r="AQ174" s="25">
        <v>0</v>
      </c>
      <c r="AR174" s="25">
        <v>14.3</v>
      </c>
      <c r="AS174" s="25">
        <v>0</v>
      </c>
      <c r="AT174" s="25">
        <v>19.8</v>
      </c>
      <c r="AU174" s="25">
        <v>8.8000000000000007</v>
      </c>
      <c r="AV174" s="25">
        <v>0</v>
      </c>
      <c r="AW174" s="25">
        <v>0</v>
      </c>
      <c r="AX174" s="25">
        <v>0</v>
      </c>
      <c r="AY174" s="25">
        <v>48.400000000000006</v>
      </c>
      <c r="AZ174" s="25">
        <v>39.6</v>
      </c>
      <c r="BA174" s="25">
        <v>20.900000000000002</v>
      </c>
      <c r="BB174" s="25">
        <v>45.1</v>
      </c>
      <c r="BC174" s="25">
        <v>18.700000000000003</v>
      </c>
      <c r="BD174" s="25">
        <v>24.200000000000003</v>
      </c>
      <c r="BE174" s="25">
        <v>29.700000000000003</v>
      </c>
      <c r="BF174" s="25">
        <v>25.3</v>
      </c>
      <c r="BG174" s="25">
        <v>6.6000000000000005</v>
      </c>
      <c r="BH174" s="25">
        <v>9.9</v>
      </c>
      <c r="BI174" s="25">
        <v>2.2000000000000002</v>
      </c>
      <c r="BJ174" s="25">
        <v>5.5</v>
      </c>
      <c r="BK174" s="25">
        <v>0</v>
      </c>
      <c r="BL174" s="25">
        <v>5.5</v>
      </c>
      <c r="BM174" s="25">
        <v>9.9</v>
      </c>
      <c r="BN174" s="25">
        <v>15.400000000000002</v>
      </c>
    </row>
    <row r="175" spans="1:66" x14ac:dyDescent="0.25">
      <c r="A175" s="6">
        <v>45082</v>
      </c>
      <c r="B175" t="s">
        <v>12</v>
      </c>
      <c r="C175">
        <v>5</v>
      </c>
      <c r="D175">
        <f t="shared" si="18"/>
        <v>579.70000000000005</v>
      </c>
      <c r="E175">
        <f t="shared" si="23"/>
        <v>149.60000000000002</v>
      </c>
      <c r="F175">
        <f t="shared" si="24"/>
        <v>150.70000000000002</v>
      </c>
      <c r="G175">
        <f t="shared" si="25"/>
        <v>143</v>
      </c>
      <c r="H175">
        <f t="shared" si="26"/>
        <v>136.4</v>
      </c>
      <c r="I175">
        <v>0</v>
      </c>
      <c r="J175" s="22">
        <v>0.27500000000000002</v>
      </c>
      <c r="K175" s="22">
        <v>0.89100000000000013</v>
      </c>
      <c r="L175" s="22">
        <v>0.8580000000000001</v>
      </c>
      <c r="M175" s="22">
        <v>1.0780000000000001</v>
      </c>
      <c r="N175" s="22">
        <v>0.17600000000000002</v>
      </c>
      <c r="O175" s="24">
        <v>1.0230000000000001</v>
      </c>
      <c r="P175" s="24">
        <v>0.12100000000000001</v>
      </c>
      <c r="Q175" s="24">
        <v>0.11000000000000001</v>
      </c>
      <c r="R175" s="24">
        <v>0.45100000000000007</v>
      </c>
      <c r="S175" s="24">
        <v>0.86900000000000011</v>
      </c>
      <c r="T175" s="24">
        <v>0.94600000000000006</v>
      </c>
      <c r="U175" s="24">
        <v>0.58300000000000007</v>
      </c>
      <c r="V175" s="24">
        <v>0.94600000000000006</v>
      </c>
      <c r="W175" s="24">
        <v>0.64900000000000002</v>
      </c>
      <c r="X175" s="24">
        <v>0.78100000000000003</v>
      </c>
      <c r="Y175" s="24">
        <v>0.66</v>
      </c>
      <c r="Z175" s="24">
        <v>0.9900000000000001</v>
      </c>
      <c r="AA175" s="25">
        <v>0</v>
      </c>
      <c r="AB175" s="25">
        <v>22</v>
      </c>
      <c r="AC175" s="25">
        <v>1.1000000000000001</v>
      </c>
      <c r="AD175" s="25">
        <v>20.900000000000002</v>
      </c>
      <c r="AE175" s="25">
        <v>0</v>
      </c>
      <c r="AF175" s="25">
        <v>2.2000000000000002</v>
      </c>
      <c r="AG175" s="25">
        <v>20.900000000000002</v>
      </c>
      <c r="AH175" s="25">
        <v>44</v>
      </c>
      <c r="AI175" s="25">
        <v>39.6</v>
      </c>
      <c r="AJ175" s="25">
        <v>0</v>
      </c>
      <c r="AK175" s="25">
        <v>28.6</v>
      </c>
      <c r="AL175" s="25">
        <v>33</v>
      </c>
      <c r="AM175" s="25">
        <v>0</v>
      </c>
      <c r="AN175" s="25">
        <v>0</v>
      </c>
      <c r="AO175" s="25">
        <v>5.5</v>
      </c>
      <c r="AP175" s="25">
        <v>17.600000000000001</v>
      </c>
      <c r="AQ175" s="25">
        <v>4.4000000000000004</v>
      </c>
      <c r="AR175" s="25">
        <v>25.3</v>
      </c>
      <c r="AS175" s="25">
        <v>37.400000000000006</v>
      </c>
      <c r="AT175" s="25">
        <v>13.200000000000001</v>
      </c>
      <c r="AU175" s="25">
        <v>6.6000000000000005</v>
      </c>
      <c r="AV175" s="25">
        <v>11</v>
      </c>
      <c r="AW175" s="25">
        <v>1.1000000000000001</v>
      </c>
      <c r="AX175" s="25">
        <v>11</v>
      </c>
      <c r="AY175" s="25">
        <v>0</v>
      </c>
      <c r="AZ175" s="25">
        <v>44</v>
      </c>
      <c r="BA175" s="25">
        <v>41.800000000000004</v>
      </c>
      <c r="BB175" s="25">
        <v>27.500000000000004</v>
      </c>
      <c r="BC175" s="25">
        <v>0</v>
      </c>
      <c r="BD175" s="25">
        <v>0</v>
      </c>
      <c r="BE175" s="25">
        <v>30.800000000000004</v>
      </c>
      <c r="BF175" s="25">
        <v>39.6</v>
      </c>
      <c r="BG175" s="25">
        <v>0</v>
      </c>
      <c r="BH175" s="25">
        <v>9.9</v>
      </c>
      <c r="BI175" s="25">
        <v>18.700000000000003</v>
      </c>
      <c r="BJ175" s="25">
        <v>30.800000000000004</v>
      </c>
      <c r="BK175" s="25">
        <v>19.8</v>
      </c>
      <c r="BL175" s="25">
        <v>0</v>
      </c>
      <c r="BM175" s="25">
        <v>0</v>
      </c>
      <c r="BN175" s="25">
        <v>0</v>
      </c>
    </row>
    <row r="176" spans="1:66" x14ac:dyDescent="0.25">
      <c r="A176" s="6">
        <v>45083</v>
      </c>
      <c r="B176" t="s">
        <v>12</v>
      </c>
      <c r="C176">
        <v>6</v>
      </c>
      <c r="D176">
        <f t="shared" si="18"/>
        <v>490.6</v>
      </c>
      <c r="E176">
        <f t="shared" si="23"/>
        <v>78.100000000000009</v>
      </c>
      <c r="F176">
        <f t="shared" si="24"/>
        <v>180.39999999999998</v>
      </c>
      <c r="G176">
        <f t="shared" si="25"/>
        <v>102.30000000000001</v>
      </c>
      <c r="H176">
        <f t="shared" si="26"/>
        <v>129.80000000000001</v>
      </c>
      <c r="I176">
        <v>0</v>
      </c>
      <c r="J176" s="22">
        <v>0.80300000000000005</v>
      </c>
      <c r="K176" s="22">
        <v>0.6160000000000001</v>
      </c>
      <c r="L176" s="22">
        <v>1.089</v>
      </c>
      <c r="M176" s="22">
        <v>0.96800000000000008</v>
      </c>
      <c r="N176" s="22">
        <v>0.93500000000000005</v>
      </c>
      <c r="O176" s="24">
        <v>1.0780000000000001</v>
      </c>
      <c r="P176" s="24">
        <v>0.77000000000000013</v>
      </c>
      <c r="Q176" s="24">
        <v>0.66</v>
      </c>
      <c r="R176" s="24">
        <v>0.81400000000000006</v>
      </c>
      <c r="S176" s="24">
        <v>0.66</v>
      </c>
      <c r="T176" s="24">
        <v>1.0010000000000001</v>
      </c>
      <c r="U176" s="24">
        <v>0.46200000000000002</v>
      </c>
      <c r="V176" s="24">
        <v>0.96800000000000008</v>
      </c>
      <c r="W176" s="24">
        <v>0.89100000000000013</v>
      </c>
      <c r="X176" s="24">
        <v>0.47300000000000003</v>
      </c>
      <c r="Y176" s="24">
        <v>0.36300000000000004</v>
      </c>
      <c r="Z176" s="24">
        <v>0.28600000000000003</v>
      </c>
      <c r="AA176" s="25">
        <v>18.700000000000003</v>
      </c>
      <c r="AB176" s="25">
        <v>0</v>
      </c>
      <c r="AC176" s="25">
        <v>45.1</v>
      </c>
      <c r="AD176" s="25">
        <v>29.700000000000003</v>
      </c>
      <c r="AE176" s="25">
        <v>17.600000000000001</v>
      </c>
      <c r="AF176" s="25">
        <v>3.3000000000000003</v>
      </c>
      <c r="AG176" s="25">
        <v>30.800000000000004</v>
      </c>
      <c r="AH176" s="25">
        <v>0</v>
      </c>
      <c r="AI176" s="25">
        <v>0</v>
      </c>
      <c r="AJ176" s="25">
        <v>35.200000000000003</v>
      </c>
      <c r="AK176" s="25">
        <v>15.400000000000002</v>
      </c>
      <c r="AL176" s="25">
        <v>13.200000000000001</v>
      </c>
      <c r="AM176" s="25">
        <v>15.400000000000002</v>
      </c>
      <c r="AN176" s="25">
        <v>12.100000000000001</v>
      </c>
      <c r="AO176" s="25">
        <v>18.700000000000003</v>
      </c>
      <c r="AP176" s="25">
        <v>0</v>
      </c>
      <c r="AQ176" s="25">
        <v>0</v>
      </c>
      <c r="AR176" s="25">
        <v>14.3</v>
      </c>
      <c r="AS176" s="25">
        <v>52.800000000000004</v>
      </c>
      <c r="AT176" s="25">
        <v>3.3000000000000003</v>
      </c>
      <c r="AU176" s="25">
        <v>0</v>
      </c>
      <c r="AV176" s="25">
        <v>5.5</v>
      </c>
      <c r="AW176" s="25">
        <v>0</v>
      </c>
      <c r="AX176" s="25">
        <v>0</v>
      </c>
      <c r="AY176" s="25">
        <v>25.3</v>
      </c>
      <c r="AZ176" s="25">
        <v>12.100000000000001</v>
      </c>
      <c r="BA176" s="25">
        <v>14.3</v>
      </c>
      <c r="BB176" s="25">
        <v>1.1000000000000001</v>
      </c>
      <c r="BC176" s="25">
        <v>17.600000000000001</v>
      </c>
      <c r="BD176" s="25">
        <v>26.400000000000002</v>
      </c>
      <c r="BE176" s="25">
        <v>2.2000000000000002</v>
      </c>
      <c r="BF176" s="25">
        <v>9.9</v>
      </c>
      <c r="BG176" s="25">
        <v>0</v>
      </c>
      <c r="BH176" s="25">
        <v>0</v>
      </c>
      <c r="BI176" s="25">
        <v>6.6000000000000005</v>
      </c>
      <c r="BJ176" s="25">
        <v>6.6000000000000005</v>
      </c>
      <c r="BK176" s="25">
        <v>22</v>
      </c>
      <c r="BL176" s="25">
        <v>7.7000000000000011</v>
      </c>
      <c r="BM176" s="25">
        <v>0</v>
      </c>
      <c r="BN176" s="25">
        <v>23.1</v>
      </c>
    </row>
    <row r="177" spans="1:66" x14ac:dyDescent="0.25">
      <c r="A177" s="6">
        <v>45084</v>
      </c>
      <c r="B177" t="s">
        <v>12</v>
      </c>
      <c r="C177">
        <v>7</v>
      </c>
      <c r="D177">
        <f t="shared" si="18"/>
        <v>614.90000000000009</v>
      </c>
      <c r="E177">
        <f t="shared" si="23"/>
        <v>78.099999999999994</v>
      </c>
      <c r="F177">
        <f t="shared" si="24"/>
        <v>150.70000000000002</v>
      </c>
      <c r="G177">
        <f t="shared" si="25"/>
        <v>260.70000000000005</v>
      </c>
      <c r="H177">
        <f t="shared" si="26"/>
        <v>125.4</v>
      </c>
      <c r="I177">
        <v>0</v>
      </c>
      <c r="J177" s="22">
        <v>0.46200000000000002</v>
      </c>
      <c r="K177" s="22">
        <v>0.37400000000000005</v>
      </c>
      <c r="L177" s="22">
        <v>0.80300000000000005</v>
      </c>
      <c r="M177" s="22">
        <v>0.95700000000000007</v>
      </c>
      <c r="N177" s="22">
        <v>0.41800000000000004</v>
      </c>
      <c r="O177" s="24">
        <v>0.66</v>
      </c>
      <c r="P177" s="24">
        <v>0.66</v>
      </c>
      <c r="Q177" s="24">
        <v>0.74800000000000011</v>
      </c>
      <c r="R177" s="24">
        <v>0.69300000000000006</v>
      </c>
      <c r="S177" s="24">
        <v>0.86900000000000011</v>
      </c>
      <c r="T177" s="24">
        <v>1.0450000000000002</v>
      </c>
      <c r="U177" s="24">
        <v>0.47300000000000003</v>
      </c>
      <c r="V177" s="24">
        <v>0.31900000000000001</v>
      </c>
      <c r="W177" s="24">
        <v>0.90200000000000014</v>
      </c>
      <c r="X177" s="24">
        <v>1.1000000000000001</v>
      </c>
      <c r="Y177" s="24">
        <v>0.29700000000000004</v>
      </c>
      <c r="Z177" s="24">
        <v>0.91300000000000014</v>
      </c>
      <c r="AA177" s="25">
        <v>15.400000000000002</v>
      </c>
      <c r="AB177" s="25">
        <v>4.4000000000000004</v>
      </c>
      <c r="AC177" s="25">
        <v>5.5</v>
      </c>
      <c r="AD177" s="25">
        <v>26.400000000000002</v>
      </c>
      <c r="AE177" s="25">
        <v>56.1</v>
      </c>
      <c r="AF177" s="25">
        <v>6.6000000000000005</v>
      </c>
      <c r="AG177" s="25">
        <v>0</v>
      </c>
      <c r="AH177" s="25">
        <v>0</v>
      </c>
      <c r="AI177" s="25">
        <v>0</v>
      </c>
      <c r="AJ177" s="25">
        <v>36.300000000000004</v>
      </c>
      <c r="AK177" s="25">
        <v>0</v>
      </c>
      <c r="AL177" s="25">
        <v>30.800000000000004</v>
      </c>
      <c r="AM177" s="25">
        <v>0</v>
      </c>
      <c r="AN177" s="25">
        <v>18.700000000000003</v>
      </c>
      <c r="AO177" s="25">
        <v>38.5</v>
      </c>
      <c r="AP177" s="25">
        <v>27.500000000000004</v>
      </c>
      <c r="AQ177" s="25">
        <v>0</v>
      </c>
      <c r="AR177" s="25">
        <v>5.5</v>
      </c>
      <c r="AS177" s="25">
        <v>0</v>
      </c>
      <c r="AT177" s="25">
        <v>4.4000000000000004</v>
      </c>
      <c r="AU177" s="25">
        <v>11</v>
      </c>
      <c r="AV177" s="25">
        <v>0</v>
      </c>
      <c r="AW177" s="25">
        <v>16.5</v>
      </c>
      <c r="AX177" s="25">
        <v>48.400000000000006</v>
      </c>
      <c r="AY177" s="25">
        <v>30.800000000000004</v>
      </c>
      <c r="AZ177" s="25">
        <v>58.300000000000004</v>
      </c>
      <c r="BA177" s="25">
        <v>0</v>
      </c>
      <c r="BB177" s="25">
        <v>58.300000000000004</v>
      </c>
      <c r="BC177" s="25">
        <v>0</v>
      </c>
      <c r="BD177" s="25">
        <v>37.400000000000006</v>
      </c>
      <c r="BE177" s="25">
        <v>2.2000000000000002</v>
      </c>
      <c r="BF177" s="25">
        <v>4.4000000000000004</v>
      </c>
      <c r="BG177" s="25">
        <v>0</v>
      </c>
      <c r="BH177" s="25">
        <v>4.4000000000000004</v>
      </c>
      <c r="BI177" s="25">
        <v>2.2000000000000002</v>
      </c>
      <c r="BJ177" s="25">
        <v>14.3</v>
      </c>
      <c r="BK177" s="25">
        <v>7.7000000000000011</v>
      </c>
      <c r="BL177" s="25">
        <v>25.3</v>
      </c>
      <c r="BM177" s="25">
        <v>17.600000000000001</v>
      </c>
      <c r="BN177" s="25">
        <v>0</v>
      </c>
    </row>
    <row r="178" spans="1:66" x14ac:dyDescent="0.25">
      <c r="A178" s="6">
        <v>45085</v>
      </c>
      <c r="B178" t="s">
        <v>12</v>
      </c>
      <c r="C178">
        <v>8</v>
      </c>
      <c r="D178">
        <f t="shared" si="18"/>
        <v>363</v>
      </c>
      <c r="E178">
        <f t="shared" si="23"/>
        <v>69.300000000000011</v>
      </c>
      <c r="F178">
        <f t="shared" si="24"/>
        <v>45.100000000000009</v>
      </c>
      <c r="G178">
        <f t="shared" si="25"/>
        <v>123.20000000000002</v>
      </c>
      <c r="H178">
        <f t="shared" si="26"/>
        <v>125.4</v>
      </c>
      <c r="I178">
        <v>0</v>
      </c>
      <c r="J178" s="22">
        <v>0.19800000000000001</v>
      </c>
      <c r="K178" s="22">
        <v>1.0010000000000001</v>
      </c>
      <c r="L178" s="22">
        <v>0.40700000000000003</v>
      </c>
      <c r="M178" s="22">
        <v>0.55000000000000004</v>
      </c>
      <c r="N178" s="22">
        <v>1.0010000000000001</v>
      </c>
      <c r="O178" s="24">
        <v>1.089</v>
      </c>
      <c r="P178" s="24">
        <v>0.82500000000000007</v>
      </c>
      <c r="Q178" s="24">
        <v>0.6160000000000001</v>
      </c>
      <c r="R178" s="24">
        <v>1.0010000000000001</v>
      </c>
      <c r="S178" s="24">
        <v>0.69300000000000006</v>
      </c>
      <c r="T178" s="24">
        <v>0.39600000000000002</v>
      </c>
      <c r="U178" s="24">
        <v>0.55000000000000004</v>
      </c>
      <c r="V178" s="24">
        <v>0.9900000000000001</v>
      </c>
      <c r="W178" s="24">
        <v>1.0010000000000001</v>
      </c>
      <c r="X178" s="24">
        <v>0.79200000000000004</v>
      </c>
      <c r="Y178" s="24">
        <v>0.55000000000000004</v>
      </c>
      <c r="Z178" s="24">
        <v>0.94600000000000006</v>
      </c>
      <c r="AA178" s="25">
        <v>2.2000000000000002</v>
      </c>
      <c r="AB178" s="25">
        <v>0</v>
      </c>
      <c r="AC178" s="25">
        <v>2.2000000000000002</v>
      </c>
      <c r="AD178" s="25">
        <v>0</v>
      </c>
      <c r="AE178" s="25">
        <v>1.1000000000000001</v>
      </c>
      <c r="AF178" s="25">
        <v>7.7000000000000011</v>
      </c>
      <c r="AG178" s="25">
        <v>7.7000000000000011</v>
      </c>
      <c r="AH178" s="25">
        <v>8.8000000000000007</v>
      </c>
      <c r="AI178" s="25">
        <v>15.400000000000002</v>
      </c>
      <c r="AJ178" s="25">
        <v>0</v>
      </c>
      <c r="AK178" s="25">
        <v>15.400000000000002</v>
      </c>
      <c r="AL178" s="25">
        <v>9.9</v>
      </c>
      <c r="AM178" s="25">
        <v>5.5</v>
      </c>
      <c r="AN178" s="25">
        <v>12.100000000000001</v>
      </c>
      <c r="AO178" s="25">
        <v>26.400000000000002</v>
      </c>
      <c r="AP178" s="25">
        <v>24.200000000000003</v>
      </c>
      <c r="AQ178" s="25">
        <v>5.5</v>
      </c>
      <c r="AR178" s="25">
        <v>5.5</v>
      </c>
      <c r="AS178" s="25">
        <v>18.700000000000003</v>
      </c>
      <c r="AT178" s="25">
        <v>17.600000000000001</v>
      </c>
      <c r="AU178" s="25">
        <v>15.400000000000002</v>
      </c>
      <c r="AV178" s="25">
        <v>19.8</v>
      </c>
      <c r="AW178" s="25">
        <v>0</v>
      </c>
      <c r="AX178" s="25">
        <v>7.7000000000000011</v>
      </c>
      <c r="AY178" s="25">
        <v>9.9</v>
      </c>
      <c r="AZ178" s="25">
        <v>0</v>
      </c>
      <c r="BA178" s="25">
        <v>38.5</v>
      </c>
      <c r="BB178" s="25">
        <v>5.5</v>
      </c>
      <c r="BC178" s="25">
        <v>0</v>
      </c>
      <c r="BD178" s="25">
        <v>26.400000000000002</v>
      </c>
      <c r="BE178" s="25">
        <v>0</v>
      </c>
      <c r="BF178" s="25">
        <v>0</v>
      </c>
      <c r="BG178" s="25">
        <v>12.100000000000001</v>
      </c>
      <c r="BH178" s="25">
        <v>6.6000000000000005</v>
      </c>
      <c r="BI178" s="25">
        <v>0</v>
      </c>
      <c r="BJ178" s="25">
        <v>0</v>
      </c>
      <c r="BK178" s="25">
        <v>1.1000000000000001</v>
      </c>
      <c r="BL178" s="25">
        <v>19.8</v>
      </c>
      <c r="BM178" s="25">
        <v>5.5</v>
      </c>
      <c r="BN178" s="25">
        <v>24.200000000000003</v>
      </c>
    </row>
    <row r="179" spans="1:66" x14ac:dyDescent="0.25">
      <c r="A179" s="6">
        <v>45086</v>
      </c>
      <c r="B179" t="s">
        <v>12</v>
      </c>
      <c r="C179">
        <v>9</v>
      </c>
      <c r="D179">
        <f t="shared" si="18"/>
        <v>402.60000000000008</v>
      </c>
      <c r="E179">
        <f t="shared" si="23"/>
        <v>48.400000000000006</v>
      </c>
      <c r="F179">
        <f t="shared" si="24"/>
        <v>78.100000000000009</v>
      </c>
      <c r="G179">
        <f t="shared" si="25"/>
        <v>209.00000000000003</v>
      </c>
      <c r="H179">
        <f t="shared" si="26"/>
        <v>67.100000000000009</v>
      </c>
      <c r="I179">
        <v>0</v>
      </c>
      <c r="J179" s="22">
        <v>0.36300000000000004</v>
      </c>
      <c r="K179" s="22">
        <v>1.0450000000000002</v>
      </c>
      <c r="L179" s="22">
        <v>0.77000000000000013</v>
      </c>
      <c r="M179" s="22">
        <v>0.92400000000000004</v>
      </c>
      <c r="N179" s="22">
        <v>0.96800000000000008</v>
      </c>
      <c r="O179" s="24">
        <v>0.72600000000000009</v>
      </c>
      <c r="P179" s="24">
        <v>0.60500000000000009</v>
      </c>
      <c r="Q179" s="24">
        <v>0.44000000000000006</v>
      </c>
      <c r="R179" s="24">
        <v>0.67100000000000004</v>
      </c>
      <c r="S179" s="24">
        <v>0.68200000000000005</v>
      </c>
      <c r="T179" s="24">
        <v>1.0669999999999999</v>
      </c>
      <c r="U179" s="24">
        <v>1.0780000000000001</v>
      </c>
      <c r="V179" s="24">
        <v>1.056</v>
      </c>
      <c r="W179" s="24">
        <v>0.31900000000000001</v>
      </c>
      <c r="X179" s="24">
        <v>1.0669999999999999</v>
      </c>
      <c r="Y179" s="24">
        <v>0.92400000000000004</v>
      </c>
      <c r="Z179" s="24">
        <v>0.63800000000000001</v>
      </c>
      <c r="AA179" s="25">
        <v>14.3</v>
      </c>
      <c r="AB179" s="25">
        <v>0</v>
      </c>
      <c r="AC179" s="25">
        <v>4.4000000000000004</v>
      </c>
      <c r="AD179" s="25">
        <v>0</v>
      </c>
      <c r="AE179" s="25">
        <v>31.900000000000002</v>
      </c>
      <c r="AF179" s="25">
        <v>0</v>
      </c>
      <c r="AG179" s="25">
        <v>13.200000000000001</v>
      </c>
      <c r="AH179" s="25">
        <v>0</v>
      </c>
      <c r="AI179" s="25">
        <v>11</v>
      </c>
      <c r="AJ179" s="25">
        <v>3.3000000000000003</v>
      </c>
      <c r="AK179" s="25">
        <v>19.8</v>
      </c>
      <c r="AL179" s="25">
        <v>1.1000000000000001</v>
      </c>
      <c r="AM179" s="25">
        <v>9.9</v>
      </c>
      <c r="AN179" s="25">
        <v>0</v>
      </c>
      <c r="AO179" s="25">
        <v>0</v>
      </c>
      <c r="AP179" s="25">
        <v>22</v>
      </c>
      <c r="AQ179" s="25">
        <v>0</v>
      </c>
      <c r="AR179" s="25">
        <v>1.1000000000000001</v>
      </c>
      <c r="AS179" s="25">
        <v>18.700000000000003</v>
      </c>
      <c r="AT179" s="25">
        <v>14.3</v>
      </c>
      <c r="AU179" s="25">
        <v>31.900000000000002</v>
      </c>
      <c r="AV179" s="25">
        <v>0</v>
      </c>
      <c r="AW179" s="25">
        <v>36.300000000000004</v>
      </c>
      <c r="AX179" s="25">
        <v>15.400000000000002</v>
      </c>
      <c r="AY179" s="25">
        <v>52.800000000000004</v>
      </c>
      <c r="AZ179" s="25">
        <v>15.400000000000002</v>
      </c>
      <c r="BA179" s="25">
        <v>9.9</v>
      </c>
      <c r="BB179" s="25">
        <v>7.7000000000000011</v>
      </c>
      <c r="BC179" s="25">
        <v>35.200000000000003</v>
      </c>
      <c r="BD179" s="25">
        <v>4.4000000000000004</v>
      </c>
      <c r="BE179" s="25">
        <v>13.200000000000001</v>
      </c>
      <c r="BF179" s="25">
        <v>4.4000000000000004</v>
      </c>
      <c r="BG179" s="25">
        <v>0</v>
      </c>
      <c r="BH179" s="25">
        <v>0</v>
      </c>
      <c r="BI179" s="25">
        <v>0</v>
      </c>
      <c r="BJ179" s="25">
        <v>6.6000000000000005</v>
      </c>
      <c r="BK179" s="25">
        <v>3.3000000000000003</v>
      </c>
      <c r="BL179" s="25">
        <v>0</v>
      </c>
      <c r="BM179" s="25">
        <v>17.600000000000001</v>
      </c>
      <c r="BN179" s="25">
        <v>3.3000000000000003</v>
      </c>
    </row>
    <row r="180" spans="1:66" x14ac:dyDescent="0.25">
      <c r="A180" s="6">
        <v>45087</v>
      </c>
      <c r="B180" t="s">
        <v>12</v>
      </c>
      <c r="C180">
        <v>10</v>
      </c>
      <c r="D180">
        <f t="shared" si="18"/>
        <v>435.6</v>
      </c>
      <c r="E180">
        <f t="shared" si="23"/>
        <v>53.900000000000006</v>
      </c>
      <c r="F180">
        <f t="shared" si="24"/>
        <v>88</v>
      </c>
      <c r="G180">
        <f t="shared" si="25"/>
        <v>167.20000000000002</v>
      </c>
      <c r="H180">
        <f t="shared" si="26"/>
        <v>126.50000000000001</v>
      </c>
      <c r="I180">
        <v>0</v>
      </c>
      <c r="J180" s="22">
        <v>0.26400000000000001</v>
      </c>
      <c r="K180" s="22">
        <v>0.64900000000000002</v>
      </c>
      <c r="L180" s="22">
        <v>0.20900000000000002</v>
      </c>
      <c r="M180" s="22">
        <v>0.80300000000000005</v>
      </c>
      <c r="N180" s="22">
        <v>1.0010000000000001</v>
      </c>
      <c r="O180" s="24">
        <v>1.089</v>
      </c>
      <c r="P180" s="24">
        <v>0.64900000000000002</v>
      </c>
      <c r="Q180" s="24">
        <v>0.77000000000000013</v>
      </c>
      <c r="R180" s="24">
        <v>0.66</v>
      </c>
      <c r="S180" s="24">
        <v>0.67100000000000004</v>
      </c>
      <c r="T180" s="24">
        <v>0.60500000000000009</v>
      </c>
      <c r="U180" s="24">
        <v>0.62700000000000011</v>
      </c>
      <c r="V180" s="24">
        <v>1.0010000000000001</v>
      </c>
      <c r="W180" s="24">
        <v>1.0120000000000002</v>
      </c>
      <c r="X180" s="24">
        <v>0.11000000000000001</v>
      </c>
      <c r="Y180" s="24">
        <v>0.92400000000000004</v>
      </c>
      <c r="Z180" s="24">
        <v>1.0120000000000002</v>
      </c>
      <c r="AA180" s="25">
        <v>0</v>
      </c>
      <c r="AB180" s="25">
        <v>0</v>
      </c>
      <c r="AC180" s="25">
        <v>33</v>
      </c>
      <c r="AD180" s="25">
        <v>7.7000000000000011</v>
      </c>
      <c r="AE180" s="25">
        <v>0</v>
      </c>
      <c r="AF180" s="25">
        <v>18.700000000000003</v>
      </c>
      <c r="AG180" s="25">
        <v>0</v>
      </c>
      <c r="AH180" s="25">
        <v>11</v>
      </c>
      <c r="AI180" s="25">
        <v>17.600000000000001</v>
      </c>
      <c r="AJ180" s="25">
        <v>0</v>
      </c>
      <c r="AK180" s="25">
        <v>55.000000000000007</v>
      </c>
      <c r="AL180" s="25">
        <v>0</v>
      </c>
      <c r="AM180" s="25">
        <v>1.1000000000000001</v>
      </c>
      <c r="AN180" s="25">
        <v>42.900000000000006</v>
      </c>
      <c r="AO180" s="25">
        <v>17.600000000000001</v>
      </c>
      <c r="AP180" s="25">
        <v>4.4000000000000004</v>
      </c>
      <c r="AQ180" s="25">
        <v>1.1000000000000001</v>
      </c>
      <c r="AR180" s="25">
        <v>7.7000000000000011</v>
      </c>
      <c r="AS180" s="25">
        <v>48.400000000000006</v>
      </c>
      <c r="AT180" s="25">
        <v>3.3000000000000003</v>
      </c>
      <c r="AU180" s="25">
        <v>7.7000000000000011</v>
      </c>
      <c r="AV180" s="25">
        <v>17.600000000000001</v>
      </c>
      <c r="AW180" s="25">
        <v>8.8000000000000007</v>
      </c>
      <c r="AX180" s="25">
        <v>3.3000000000000003</v>
      </c>
      <c r="AY180" s="25">
        <v>31.900000000000002</v>
      </c>
      <c r="AZ180" s="25">
        <v>0</v>
      </c>
      <c r="BA180" s="25">
        <v>26.400000000000002</v>
      </c>
      <c r="BB180" s="25">
        <v>3.3000000000000003</v>
      </c>
      <c r="BC180" s="25">
        <v>29.700000000000003</v>
      </c>
      <c r="BD180" s="25">
        <v>38.5</v>
      </c>
      <c r="BE180" s="25">
        <v>0</v>
      </c>
      <c r="BF180" s="25">
        <v>3.3000000000000003</v>
      </c>
      <c r="BG180" s="25">
        <v>24.200000000000003</v>
      </c>
      <c r="BH180" s="25">
        <v>11</v>
      </c>
      <c r="BI180" s="25">
        <v>0</v>
      </c>
      <c r="BJ180" s="25">
        <v>0</v>
      </c>
      <c r="BK180" s="25">
        <v>2.2000000000000002</v>
      </c>
      <c r="BL180" s="25">
        <v>13.200000000000001</v>
      </c>
      <c r="BM180" s="25">
        <v>0</v>
      </c>
      <c r="BN180" s="25">
        <v>0</v>
      </c>
    </row>
    <row r="181" spans="1:66" x14ac:dyDescent="0.25">
      <c r="A181" s="6">
        <v>45088</v>
      </c>
      <c r="B181" t="s">
        <v>12</v>
      </c>
      <c r="C181">
        <v>11</v>
      </c>
      <c r="D181">
        <f t="shared" si="18"/>
        <v>476.29999999999995</v>
      </c>
      <c r="E181">
        <f t="shared" si="23"/>
        <v>112.2</v>
      </c>
      <c r="F181">
        <f t="shared" si="24"/>
        <v>63.8</v>
      </c>
      <c r="G181">
        <f t="shared" si="25"/>
        <v>156.19999999999999</v>
      </c>
      <c r="H181">
        <f t="shared" si="26"/>
        <v>144.1</v>
      </c>
      <c r="I181">
        <v>0</v>
      </c>
      <c r="J181" s="22">
        <v>0.9900000000000001</v>
      </c>
      <c r="K181" s="22">
        <v>0.70400000000000007</v>
      </c>
      <c r="L181" s="22">
        <v>0.80300000000000005</v>
      </c>
      <c r="M181" s="22">
        <v>1.0450000000000002</v>
      </c>
      <c r="N181" s="22">
        <v>0.8580000000000001</v>
      </c>
      <c r="O181" s="24">
        <v>0.69300000000000006</v>
      </c>
      <c r="P181" s="24">
        <v>0.7370000000000001</v>
      </c>
      <c r="Q181" s="24">
        <v>0.56100000000000005</v>
      </c>
      <c r="R181" s="24">
        <v>0.74800000000000011</v>
      </c>
      <c r="S181" s="24">
        <v>0.68200000000000005</v>
      </c>
      <c r="T181" s="24">
        <v>0.94600000000000006</v>
      </c>
      <c r="U181" s="24">
        <v>0.86900000000000011</v>
      </c>
      <c r="V181" s="24">
        <v>0.46200000000000002</v>
      </c>
      <c r="W181" s="24">
        <v>0.62700000000000011</v>
      </c>
      <c r="X181" s="24">
        <v>0.55000000000000004</v>
      </c>
      <c r="Y181" s="24">
        <v>0.68200000000000005</v>
      </c>
      <c r="Z181" s="24">
        <v>0.47300000000000003</v>
      </c>
      <c r="AA181" s="25">
        <v>8.8000000000000007</v>
      </c>
      <c r="AB181" s="25">
        <v>12.100000000000001</v>
      </c>
      <c r="AC181" s="25">
        <v>0</v>
      </c>
      <c r="AD181" s="25">
        <v>4.4000000000000004</v>
      </c>
      <c r="AE181" s="25">
        <v>0</v>
      </c>
      <c r="AF181" s="25">
        <v>5.5</v>
      </c>
      <c r="AG181" s="25">
        <v>3.3000000000000003</v>
      </c>
      <c r="AH181" s="25">
        <v>0</v>
      </c>
      <c r="AI181" s="25">
        <v>20.900000000000002</v>
      </c>
      <c r="AJ181" s="25">
        <v>8.8000000000000007</v>
      </c>
      <c r="AK181" s="25">
        <v>0</v>
      </c>
      <c r="AL181" s="25">
        <v>17.600000000000001</v>
      </c>
      <c r="AM181" s="25">
        <v>18.700000000000003</v>
      </c>
      <c r="AN181" s="25">
        <v>39.6</v>
      </c>
      <c r="AO181" s="25">
        <v>0</v>
      </c>
      <c r="AP181" s="25">
        <v>0</v>
      </c>
      <c r="AQ181" s="25">
        <v>23.1</v>
      </c>
      <c r="AR181" s="25">
        <v>3.3000000000000003</v>
      </c>
      <c r="AS181" s="25">
        <v>3.3000000000000003</v>
      </c>
      <c r="AT181" s="25">
        <v>38.5</v>
      </c>
      <c r="AU181" s="25">
        <v>14.3</v>
      </c>
      <c r="AV181" s="25">
        <v>14.3</v>
      </c>
      <c r="AW181" s="25">
        <v>0</v>
      </c>
      <c r="AX181" s="25">
        <v>11</v>
      </c>
      <c r="AY181" s="25">
        <v>38.5</v>
      </c>
      <c r="AZ181" s="25">
        <v>24.200000000000003</v>
      </c>
      <c r="BA181" s="25">
        <v>20.900000000000002</v>
      </c>
      <c r="BB181" s="25">
        <v>3.3000000000000003</v>
      </c>
      <c r="BC181" s="25">
        <v>13.200000000000001</v>
      </c>
      <c r="BD181" s="25">
        <v>16.5</v>
      </c>
      <c r="BE181" s="25">
        <v>3.3000000000000003</v>
      </c>
      <c r="BF181" s="25">
        <v>0</v>
      </c>
      <c r="BG181" s="25">
        <v>7.7000000000000011</v>
      </c>
      <c r="BH181" s="25">
        <v>57.2</v>
      </c>
      <c r="BI181" s="25">
        <v>1.1000000000000001</v>
      </c>
      <c r="BJ181" s="25">
        <v>11</v>
      </c>
      <c r="BK181" s="25">
        <v>3.3000000000000003</v>
      </c>
      <c r="BL181" s="25">
        <v>9.9</v>
      </c>
      <c r="BM181" s="25">
        <v>0</v>
      </c>
      <c r="BN181" s="25">
        <v>18.700000000000003</v>
      </c>
    </row>
    <row r="182" spans="1:66" x14ac:dyDescent="0.25">
      <c r="A182" s="6">
        <v>45089</v>
      </c>
      <c r="B182" t="s">
        <v>12</v>
      </c>
      <c r="C182">
        <v>12</v>
      </c>
      <c r="D182">
        <f t="shared" si="18"/>
        <v>412.50000000000011</v>
      </c>
      <c r="E182">
        <f t="shared" si="23"/>
        <v>172.7</v>
      </c>
      <c r="F182">
        <f t="shared" si="24"/>
        <v>66.000000000000071</v>
      </c>
      <c r="G182">
        <f t="shared" si="25"/>
        <v>95.700000000000017</v>
      </c>
      <c r="H182">
        <f t="shared" si="26"/>
        <v>78.100000000000009</v>
      </c>
      <c r="I182">
        <v>0</v>
      </c>
      <c r="J182" s="22">
        <v>0.16500000000000001</v>
      </c>
      <c r="K182" s="22">
        <v>0.66</v>
      </c>
      <c r="L182" s="22">
        <v>0.88000000000000012</v>
      </c>
      <c r="M182" s="22">
        <v>0.91300000000000014</v>
      </c>
      <c r="N182" s="22">
        <v>0.56100000000000005</v>
      </c>
      <c r="O182" s="24">
        <v>1.1000000000000001</v>
      </c>
      <c r="P182" s="24">
        <v>0.71500000000000008</v>
      </c>
      <c r="Q182" s="24">
        <v>0.34100000000000003</v>
      </c>
      <c r="R182" s="24">
        <v>0.69300000000000006</v>
      </c>
      <c r="S182" s="24">
        <v>0.69300000000000006</v>
      </c>
      <c r="T182" s="24">
        <v>1.0120000000000002</v>
      </c>
      <c r="U182" s="24">
        <v>1.0780000000000001</v>
      </c>
      <c r="V182" s="24">
        <v>0.97900000000000009</v>
      </c>
      <c r="W182" s="24">
        <v>0.86900000000000011</v>
      </c>
      <c r="X182" s="24">
        <v>0.89100000000000013</v>
      </c>
      <c r="Y182" s="24">
        <v>0.53900000000000003</v>
      </c>
      <c r="Z182" s="24">
        <v>1.0230000000000001</v>
      </c>
      <c r="AA182" s="25">
        <v>0</v>
      </c>
      <c r="AB182" s="25">
        <v>0</v>
      </c>
      <c r="AC182" s="25">
        <v>12.100000000000001</v>
      </c>
      <c r="AD182" s="25">
        <v>4.4000000000000004</v>
      </c>
      <c r="AE182" s="25">
        <v>8.8000000000000629</v>
      </c>
      <c r="AF182" s="25">
        <v>8.8000000000000007</v>
      </c>
      <c r="AG182" s="25">
        <v>0</v>
      </c>
      <c r="AH182" s="25">
        <v>18.700000000000003</v>
      </c>
      <c r="AI182" s="25">
        <v>3.3000000000000003</v>
      </c>
      <c r="AJ182" s="25">
        <v>9.9</v>
      </c>
      <c r="AK182" s="25">
        <v>23.1</v>
      </c>
      <c r="AL182" s="25">
        <v>0</v>
      </c>
      <c r="AM182" s="25">
        <v>0</v>
      </c>
      <c r="AN182" s="25">
        <v>7.7000000000000011</v>
      </c>
      <c r="AO182" s="25">
        <v>0</v>
      </c>
      <c r="AP182" s="25">
        <v>17.600000000000001</v>
      </c>
      <c r="AQ182" s="25">
        <v>24.200000000000003</v>
      </c>
      <c r="AR182" s="25">
        <v>0</v>
      </c>
      <c r="AS182" s="25">
        <v>23.1</v>
      </c>
      <c r="AT182" s="25">
        <v>5.5</v>
      </c>
      <c r="AU182" s="25">
        <v>26.400000000000002</v>
      </c>
      <c r="AV182" s="25">
        <v>0</v>
      </c>
      <c r="AW182" s="25">
        <v>4.4000000000000004</v>
      </c>
      <c r="AX182" s="25">
        <v>14.3</v>
      </c>
      <c r="AY182" s="25">
        <v>3.3000000000000003</v>
      </c>
      <c r="AZ182" s="25">
        <v>15.400000000000002</v>
      </c>
      <c r="BA182" s="25">
        <v>0</v>
      </c>
      <c r="BB182" s="25">
        <v>4.4000000000000004</v>
      </c>
      <c r="BC182" s="25">
        <v>22</v>
      </c>
      <c r="BD182" s="25">
        <v>5.5</v>
      </c>
      <c r="BE182" s="25">
        <v>46.2</v>
      </c>
      <c r="BF182" s="25">
        <v>5.5</v>
      </c>
      <c r="BG182" s="25">
        <v>29.700000000000003</v>
      </c>
      <c r="BH182" s="25">
        <v>3.3000000000000003</v>
      </c>
      <c r="BI182" s="25">
        <v>0</v>
      </c>
      <c r="BJ182" s="25">
        <v>12.100000000000001</v>
      </c>
      <c r="BK182" s="25">
        <v>25.3</v>
      </c>
      <c r="BL182" s="25">
        <v>48.400000000000006</v>
      </c>
      <c r="BM182" s="25">
        <v>0</v>
      </c>
      <c r="BN182" s="25">
        <v>2.2000000000000002</v>
      </c>
    </row>
    <row r="183" spans="1:66" x14ac:dyDescent="0.25">
      <c r="A183" s="6">
        <v>45090</v>
      </c>
      <c r="B183" t="s">
        <v>12</v>
      </c>
      <c r="C183">
        <v>13</v>
      </c>
      <c r="D183">
        <f t="shared" si="18"/>
        <v>553.30000000000007</v>
      </c>
      <c r="E183">
        <f t="shared" si="23"/>
        <v>193.60000000000002</v>
      </c>
      <c r="F183">
        <f t="shared" si="24"/>
        <v>151.80000000000001</v>
      </c>
      <c r="G183">
        <f t="shared" si="25"/>
        <v>137.5</v>
      </c>
      <c r="H183">
        <f t="shared" si="26"/>
        <v>70.400000000000006</v>
      </c>
      <c r="I183">
        <v>0</v>
      </c>
      <c r="J183" s="22">
        <v>0.50600000000000012</v>
      </c>
      <c r="K183" s="22">
        <v>1.056</v>
      </c>
      <c r="L183" s="22">
        <v>0.81400000000000006</v>
      </c>
      <c r="M183" s="22">
        <v>0.78100000000000003</v>
      </c>
      <c r="N183" s="22">
        <v>1.0010000000000001</v>
      </c>
      <c r="O183" s="24">
        <v>1.0120000000000002</v>
      </c>
      <c r="P183" s="24">
        <v>0.50600000000000012</v>
      </c>
      <c r="Q183" s="24">
        <v>0.8580000000000001</v>
      </c>
      <c r="R183" s="24">
        <v>1.0780000000000001</v>
      </c>
      <c r="S183" s="24">
        <v>0.79200000000000004</v>
      </c>
      <c r="T183" s="24">
        <v>0.69300000000000006</v>
      </c>
      <c r="U183" s="24">
        <v>1.056</v>
      </c>
      <c r="V183" s="24">
        <v>1.0230000000000001</v>
      </c>
      <c r="W183" s="24">
        <v>0.9900000000000001</v>
      </c>
      <c r="X183" s="24">
        <v>0.81400000000000006</v>
      </c>
      <c r="Y183" s="24">
        <v>1.0340000000000003</v>
      </c>
      <c r="Z183" s="24">
        <v>0.95700000000000007</v>
      </c>
      <c r="AA183" s="25">
        <v>0</v>
      </c>
      <c r="AB183" s="25">
        <v>13.200000000000001</v>
      </c>
      <c r="AC183" s="25">
        <v>22</v>
      </c>
      <c r="AD183" s="25">
        <v>15.400000000000002</v>
      </c>
      <c r="AE183" s="25">
        <v>39.6</v>
      </c>
      <c r="AF183" s="25">
        <v>26.400000000000002</v>
      </c>
      <c r="AG183" s="25">
        <v>16.499999999999972</v>
      </c>
      <c r="AH183" s="25">
        <v>0</v>
      </c>
      <c r="AI183" s="25">
        <v>0</v>
      </c>
      <c r="AJ183" s="25">
        <v>18.700000000000003</v>
      </c>
      <c r="AK183" s="25">
        <v>0</v>
      </c>
      <c r="AL183" s="25">
        <v>9.9</v>
      </c>
      <c r="AM183" s="25">
        <v>0</v>
      </c>
      <c r="AN183" s="25">
        <v>0</v>
      </c>
      <c r="AO183" s="25">
        <v>27.500000000000004</v>
      </c>
      <c r="AP183" s="25">
        <v>9.9</v>
      </c>
      <c r="AQ183" s="25">
        <v>0</v>
      </c>
      <c r="AR183" s="25">
        <v>0</v>
      </c>
      <c r="AS183" s="25">
        <v>23.1</v>
      </c>
      <c r="AT183" s="25">
        <v>0</v>
      </c>
      <c r="AU183" s="25">
        <v>46.2</v>
      </c>
      <c r="AV183" s="25">
        <v>5.5</v>
      </c>
      <c r="AW183" s="25">
        <v>0</v>
      </c>
      <c r="AX183" s="25">
        <v>0</v>
      </c>
      <c r="AY183" s="25">
        <v>0</v>
      </c>
      <c r="AZ183" s="25">
        <v>0</v>
      </c>
      <c r="BA183" s="25">
        <v>22</v>
      </c>
      <c r="BB183" s="25">
        <v>22</v>
      </c>
      <c r="BC183" s="25">
        <v>18.700000000000003</v>
      </c>
      <c r="BD183" s="25">
        <v>23.1</v>
      </c>
      <c r="BE183" s="25">
        <v>20.900000000000002</v>
      </c>
      <c r="BF183" s="25">
        <v>42.900000000000006</v>
      </c>
      <c r="BG183" s="25">
        <v>25.3</v>
      </c>
      <c r="BH183" s="25">
        <v>6.6000000000000005</v>
      </c>
      <c r="BI183" s="25">
        <v>0</v>
      </c>
      <c r="BJ183" s="25">
        <v>0</v>
      </c>
      <c r="BK183" s="25">
        <v>24.200000000000003</v>
      </c>
      <c r="BL183" s="25">
        <v>18.700000000000003</v>
      </c>
      <c r="BM183" s="25">
        <v>46.2</v>
      </c>
      <c r="BN183" s="25">
        <v>8.8000000000000007</v>
      </c>
    </row>
    <row r="184" spans="1:66" x14ac:dyDescent="0.25">
      <c r="A184" s="6">
        <v>45091</v>
      </c>
      <c r="B184" t="s">
        <v>12</v>
      </c>
      <c r="C184">
        <v>14</v>
      </c>
      <c r="D184">
        <f t="shared" si="18"/>
        <v>448.80000000000007</v>
      </c>
      <c r="E184">
        <f t="shared" si="23"/>
        <v>148.5</v>
      </c>
      <c r="F184">
        <f t="shared" si="24"/>
        <v>73.700000000000017</v>
      </c>
      <c r="G184">
        <f t="shared" si="25"/>
        <v>107.80000000000003</v>
      </c>
      <c r="H184">
        <f t="shared" si="26"/>
        <v>118.80000000000003</v>
      </c>
      <c r="I184">
        <v>0</v>
      </c>
      <c r="J184" s="22">
        <v>0.44000000000000006</v>
      </c>
      <c r="K184" s="22">
        <v>0.41800000000000004</v>
      </c>
      <c r="L184" s="22">
        <v>0.59400000000000008</v>
      </c>
      <c r="M184" s="22">
        <v>0.95700000000000007</v>
      </c>
      <c r="N184" s="22">
        <v>1.0780000000000001</v>
      </c>
      <c r="O184" s="24">
        <v>0.83600000000000008</v>
      </c>
      <c r="P184" s="24">
        <v>1.0450000000000002</v>
      </c>
      <c r="Q184" s="24">
        <v>0.77000000000000013</v>
      </c>
      <c r="R184" s="24">
        <v>0.97900000000000009</v>
      </c>
      <c r="S184" s="24">
        <v>0.23100000000000001</v>
      </c>
      <c r="T184" s="24">
        <v>0.81400000000000006</v>
      </c>
      <c r="U184" s="24">
        <v>0.83600000000000008</v>
      </c>
      <c r="V184" s="24">
        <v>0.88000000000000012</v>
      </c>
      <c r="W184" s="24">
        <v>0.88000000000000012</v>
      </c>
      <c r="X184" s="24">
        <v>0.72600000000000009</v>
      </c>
      <c r="Y184" s="24">
        <v>1.0120000000000002</v>
      </c>
      <c r="Z184" s="24">
        <v>0.35200000000000004</v>
      </c>
      <c r="AA184" s="25">
        <v>0</v>
      </c>
      <c r="AB184" s="25">
        <v>3.3000000000000003</v>
      </c>
      <c r="AC184" s="25">
        <v>1.1000000000000001</v>
      </c>
      <c r="AD184" s="25">
        <v>7.7000000000000011</v>
      </c>
      <c r="AE184" s="25">
        <v>6.6000000000000005</v>
      </c>
      <c r="AF184" s="25">
        <v>0</v>
      </c>
      <c r="AG184" s="25">
        <v>0</v>
      </c>
      <c r="AH184" s="25">
        <v>17.600000000000001</v>
      </c>
      <c r="AI184" s="25">
        <v>37.400000000000006</v>
      </c>
      <c r="AJ184" s="25">
        <v>0</v>
      </c>
      <c r="AK184" s="25">
        <v>16.5</v>
      </c>
      <c r="AL184" s="25">
        <v>23.1</v>
      </c>
      <c r="AM184" s="25">
        <v>0</v>
      </c>
      <c r="AN184" s="25">
        <v>14.3</v>
      </c>
      <c r="AO184" s="25">
        <v>7.7000000000000011</v>
      </c>
      <c r="AP184" s="25">
        <v>0</v>
      </c>
      <c r="AQ184" s="25">
        <v>23.1</v>
      </c>
      <c r="AR184" s="25">
        <v>41.800000000000004</v>
      </c>
      <c r="AS184" s="25">
        <v>8.8000000000000007</v>
      </c>
      <c r="AT184" s="25">
        <v>0</v>
      </c>
      <c r="AU184" s="25">
        <v>7.7000000000000011</v>
      </c>
      <c r="AV184" s="25">
        <v>19.8</v>
      </c>
      <c r="AW184" s="25">
        <v>0</v>
      </c>
      <c r="AX184" s="25">
        <v>15.400000000000002</v>
      </c>
      <c r="AY184" s="25">
        <v>1.1000000000000001</v>
      </c>
      <c r="AZ184" s="25">
        <v>0</v>
      </c>
      <c r="BA184" s="25">
        <v>27.500000000000004</v>
      </c>
      <c r="BB184" s="25">
        <v>4.4000000000000004</v>
      </c>
      <c r="BC184" s="25">
        <v>0</v>
      </c>
      <c r="BD184" s="25">
        <v>31.900000000000002</v>
      </c>
      <c r="BE184" s="25">
        <v>35.200000000000003</v>
      </c>
      <c r="BF184" s="25">
        <v>0</v>
      </c>
      <c r="BG184" s="25">
        <v>14.3</v>
      </c>
      <c r="BH184" s="25">
        <v>30.800000000000004</v>
      </c>
      <c r="BI184" s="25">
        <v>40.700000000000003</v>
      </c>
      <c r="BJ184" s="25">
        <v>0</v>
      </c>
      <c r="BK184" s="25">
        <v>0</v>
      </c>
      <c r="BL184" s="25">
        <v>0</v>
      </c>
      <c r="BM184" s="25">
        <v>8.8000000000000007</v>
      </c>
      <c r="BN184" s="25">
        <v>18.700000000000003</v>
      </c>
    </row>
    <row r="185" spans="1:66" x14ac:dyDescent="0.25">
      <c r="A185" s="6">
        <v>45092</v>
      </c>
      <c r="B185" t="s">
        <v>12</v>
      </c>
      <c r="C185">
        <v>15</v>
      </c>
      <c r="D185">
        <f t="shared" si="18"/>
        <v>496.1</v>
      </c>
      <c r="E185">
        <f t="shared" si="23"/>
        <v>112.2</v>
      </c>
      <c r="F185">
        <f t="shared" si="24"/>
        <v>132</v>
      </c>
      <c r="G185">
        <f t="shared" si="25"/>
        <v>149.60000000000002</v>
      </c>
      <c r="H185">
        <f t="shared" si="26"/>
        <v>102.30000000000001</v>
      </c>
      <c r="I185">
        <v>0</v>
      </c>
      <c r="J185" s="22">
        <v>1.0669999999999999</v>
      </c>
      <c r="K185" s="22">
        <v>0.7370000000000001</v>
      </c>
      <c r="L185" s="22">
        <v>0.8580000000000001</v>
      </c>
      <c r="M185" s="22">
        <v>0.92400000000000004</v>
      </c>
      <c r="N185" s="22">
        <v>0.95700000000000007</v>
      </c>
      <c r="O185" s="24">
        <v>0.78100000000000003</v>
      </c>
      <c r="P185" s="24">
        <v>0.69300000000000006</v>
      </c>
      <c r="Q185" s="24">
        <v>0.95700000000000007</v>
      </c>
      <c r="R185" s="24">
        <v>0.67100000000000004</v>
      </c>
      <c r="S185" s="24">
        <v>0.67100000000000004</v>
      </c>
      <c r="T185" s="24">
        <v>0.84700000000000009</v>
      </c>
      <c r="U185" s="24">
        <v>0.78100000000000003</v>
      </c>
      <c r="V185" s="24">
        <v>0.9900000000000001</v>
      </c>
      <c r="W185" s="24">
        <v>0.95700000000000007</v>
      </c>
      <c r="X185" s="24">
        <v>0.83600000000000008</v>
      </c>
      <c r="Y185" s="24">
        <v>0.66</v>
      </c>
      <c r="Z185" s="24">
        <v>1.089</v>
      </c>
      <c r="AA185" s="25">
        <v>6.6000000000000005</v>
      </c>
      <c r="AB185" s="25">
        <v>40.700000000000003</v>
      </c>
      <c r="AC185" s="25">
        <v>0</v>
      </c>
      <c r="AD185" s="25">
        <v>26.400000000000002</v>
      </c>
      <c r="AE185" s="25">
        <v>13.200000000000001</v>
      </c>
      <c r="AF185" s="25">
        <v>0</v>
      </c>
      <c r="AG185" s="25">
        <v>12.100000000000001</v>
      </c>
      <c r="AH185" s="25">
        <v>0</v>
      </c>
      <c r="AI185" s="25">
        <v>7.7000000000000011</v>
      </c>
      <c r="AJ185" s="25">
        <v>25.3</v>
      </c>
      <c r="AK185" s="25">
        <v>2.2000000000000002</v>
      </c>
      <c r="AL185" s="25">
        <v>26.400000000000002</v>
      </c>
      <c r="AM185" s="25">
        <v>13.200000000000001</v>
      </c>
      <c r="AN185" s="25">
        <v>14.3</v>
      </c>
      <c r="AO185" s="25">
        <v>15.400000000000002</v>
      </c>
      <c r="AP185" s="25">
        <v>0</v>
      </c>
      <c r="AQ185" s="25">
        <v>0</v>
      </c>
      <c r="AR185" s="25">
        <v>0</v>
      </c>
      <c r="AS185" s="25">
        <v>0</v>
      </c>
      <c r="AT185" s="25">
        <v>33</v>
      </c>
      <c r="AU185" s="25">
        <v>20.900000000000002</v>
      </c>
      <c r="AV185" s="25">
        <v>3.3000000000000003</v>
      </c>
      <c r="AW185" s="25">
        <v>0</v>
      </c>
      <c r="AX185" s="25">
        <v>38.5</v>
      </c>
      <c r="AY185" s="25">
        <v>39.6</v>
      </c>
      <c r="AZ185" s="25">
        <v>9.9</v>
      </c>
      <c r="BA185" s="25">
        <v>12.100000000000001</v>
      </c>
      <c r="BB185" s="25">
        <v>25.3</v>
      </c>
      <c r="BC185" s="25">
        <v>0</v>
      </c>
      <c r="BD185" s="25">
        <v>0</v>
      </c>
      <c r="BE185" s="25">
        <v>0</v>
      </c>
      <c r="BF185" s="25">
        <v>0</v>
      </c>
      <c r="BG185" s="25">
        <v>5.5</v>
      </c>
      <c r="BH185" s="25">
        <v>11</v>
      </c>
      <c r="BI185" s="25">
        <v>19.8</v>
      </c>
      <c r="BJ185" s="25">
        <v>33</v>
      </c>
      <c r="BK185" s="25">
        <v>42.900000000000006</v>
      </c>
      <c r="BL185" s="25">
        <v>0</v>
      </c>
      <c r="BM185" s="25">
        <v>0</v>
      </c>
      <c r="BN185" s="25">
        <v>0</v>
      </c>
    </row>
    <row r="186" spans="1:66" x14ac:dyDescent="0.25">
      <c r="A186" s="6">
        <v>45093</v>
      </c>
      <c r="B186" t="s">
        <v>12</v>
      </c>
      <c r="C186">
        <v>16</v>
      </c>
      <c r="D186">
        <f t="shared" si="18"/>
        <v>525.80000000000007</v>
      </c>
      <c r="E186">
        <f t="shared" si="23"/>
        <v>103.4</v>
      </c>
      <c r="F186">
        <f t="shared" si="24"/>
        <v>117.70000000000002</v>
      </c>
      <c r="G186">
        <f t="shared" si="25"/>
        <v>170.5</v>
      </c>
      <c r="H186">
        <f t="shared" si="26"/>
        <v>134.20000000000002</v>
      </c>
      <c r="I186">
        <v>0</v>
      </c>
      <c r="J186" s="22">
        <v>0.48400000000000004</v>
      </c>
      <c r="K186" s="22">
        <v>0.70400000000000007</v>
      </c>
      <c r="L186" s="22">
        <v>1.0010000000000001</v>
      </c>
      <c r="M186" s="22">
        <v>0.96800000000000008</v>
      </c>
      <c r="N186" s="22">
        <v>1.089</v>
      </c>
      <c r="O186" s="24">
        <v>0.77000000000000013</v>
      </c>
      <c r="P186" s="24">
        <v>0.96800000000000008</v>
      </c>
      <c r="Q186" s="24">
        <v>0.62700000000000011</v>
      </c>
      <c r="R186" s="24">
        <v>0.97900000000000009</v>
      </c>
      <c r="S186" s="24">
        <v>0.88000000000000012</v>
      </c>
      <c r="T186" s="24">
        <v>0.27500000000000002</v>
      </c>
      <c r="U186" s="24">
        <v>0.77000000000000013</v>
      </c>
      <c r="V186" s="24">
        <v>0.84700000000000009</v>
      </c>
      <c r="W186" s="24">
        <v>0.50600000000000012</v>
      </c>
      <c r="X186" s="24">
        <v>0.30800000000000005</v>
      </c>
      <c r="Y186" s="24">
        <v>0.88000000000000012</v>
      </c>
      <c r="Z186" s="24">
        <v>1.0340000000000003</v>
      </c>
      <c r="AA186" s="25">
        <v>13.200000000000001</v>
      </c>
      <c r="AB186" s="25">
        <v>6.6000000000000005</v>
      </c>
      <c r="AC186" s="25">
        <v>0</v>
      </c>
      <c r="AD186" s="25">
        <v>9.9</v>
      </c>
      <c r="AE186" s="25">
        <v>8.8000000000000007</v>
      </c>
      <c r="AF186" s="25">
        <v>13.200000000000001</v>
      </c>
      <c r="AG186" s="25">
        <v>29.700000000000003</v>
      </c>
      <c r="AH186" s="25">
        <v>14.3</v>
      </c>
      <c r="AI186" s="25">
        <v>9.9</v>
      </c>
      <c r="AJ186" s="25">
        <v>12.100000000000001</v>
      </c>
      <c r="AK186" s="25">
        <v>0</v>
      </c>
      <c r="AL186" s="25">
        <v>11</v>
      </c>
      <c r="AM186" s="25">
        <v>25.3</v>
      </c>
      <c r="AN186" s="25">
        <v>15.400000000000002</v>
      </c>
      <c r="AO186" s="25">
        <v>35.200000000000003</v>
      </c>
      <c r="AP186" s="25">
        <v>0</v>
      </c>
      <c r="AQ186" s="25">
        <v>24.200000000000003</v>
      </c>
      <c r="AR186" s="25">
        <v>7.7000000000000011</v>
      </c>
      <c r="AS186" s="25">
        <v>15.400000000000002</v>
      </c>
      <c r="AT186" s="25">
        <v>0</v>
      </c>
      <c r="AU186" s="25">
        <v>0</v>
      </c>
      <c r="AV186" s="25">
        <v>18.700000000000003</v>
      </c>
      <c r="AW186" s="25">
        <v>46.2</v>
      </c>
      <c r="AX186" s="25">
        <v>34.1</v>
      </c>
      <c r="AY186" s="25">
        <v>11</v>
      </c>
      <c r="AZ186" s="25">
        <v>8.8000000000000007</v>
      </c>
      <c r="BA186" s="25">
        <v>13.200000000000001</v>
      </c>
      <c r="BB186" s="25">
        <v>0</v>
      </c>
      <c r="BC186" s="25">
        <v>0</v>
      </c>
      <c r="BD186" s="25">
        <v>38.5</v>
      </c>
      <c r="BE186" s="25">
        <v>2.2000000000000002</v>
      </c>
      <c r="BF186" s="25">
        <v>12.100000000000001</v>
      </c>
      <c r="BG186" s="25">
        <v>28.6</v>
      </c>
      <c r="BH186" s="25">
        <v>0</v>
      </c>
      <c r="BI186" s="25">
        <v>38.5</v>
      </c>
      <c r="BJ186" s="25">
        <v>7.7000000000000011</v>
      </c>
      <c r="BK186" s="25">
        <v>13.200000000000001</v>
      </c>
      <c r="BL186" s="25">
        <v>0</v>
      </c>
      <c r="BM186" s="25">
        <v>1.1000000000000001</v>
      </c>
      <c r="BN186" s="25">
        <v>0</v>
      </c>
    </row>
    <row r="187" spans="1:66" x14ac:dyDescent="0.25">
      <c r="A187" s="6">
        <v>45094</v>
      </c>
      <c r="B187" t="s">
        <v>12</v>
      </c>
      <c r="C187">
        <v>17</v>
      </c>
      <c r="D187">
        <f t="shared" si="18"/>
        <v>608.29999999999995</v>
      </c>
      <c r="E187">
        <f t="shared" si="23"/>
        <v>94.600000000000009</v>
      </c>
      <c r="F187">
        <f t="shared" si="24"/>
        <v>181.5</v>
      </c>
      <c r="G187">
        <f t="shared" si="25"/>
        <v>108.9</v>
      </c>
      <c r="H187">
        <f t="shared" si="26"/>
        <v>223.3</v>
      </c>
      <c r="I187">
        <v>1</v>
      </c>
      <c r="J187" s="22">
        <v>1.0230000000000001</v>
      </c>
      <c r="K187" s="22">
        <v>0.70400000000000007</v>
      </c>
      <c r="L187" s="22">
        <v>0.82500000000000007</v>
      </c>
      <c r="M187" s="22">
        <v>0.92400000000000004</v>
      </c>
      <c r="N187" s="22">
        <v>0.23100000000000001</v>
      </c>
      <c r="O187" s="24">
        <v>0.13200000000000001</v>
      </c>
      <c r="P187" s="24">
        <v>0.70400000000000007</v>
      </c>
      <c r="Q187" s="24">
        <v>0.79200000000000004</v>
      </c>
      <c r="R187" s="24">
        <v>0.79200000000000004</v>
      </c>
      <c r="S187" s="24">
        <v>0.75900000000000012</v>
      </c>
      <c r="T187" s="24">
        <v>0.70400000000000007</v>
      </c>
      <c r="U187" s="24">
        <v>0.38500000000000006</v>
      </c>
      <c r="V187" s="24">
        <v>0.46200000000000002</v>
      </c>
      <c r="W187" s="24">
        <v>1.0010000000000001</v>
      </c>
      <c r="X187" s="24">
        <v>1.0120000000000002</v>
      </c>
      <c r="Y187" s="24">
        <v>0.90200000000000014</v>
      </c>
      <c r="Z187" s="24">
        <v>0.16500000000000001</v>
      </c>
      <c r="AA187" s="25">
        <v>17.600000000000001</v>
      </c>
      <c r="AB187" s="25">
        <v>39.6</v>
      </c>
      <c r="AC187" s="25">
        <v>44</v>
      </c>
      <c r="AD187" s="25">
        <v>14.3</v>
      </c>
      <c r="AE187" s="25">
        <v>16.5</v>
      </c>
      <c r="AF187" s="25">
        <v>0</v>
      </c>
      <c r="AG187" s="25">
        <v>0</v>
      </c>
      <c r="AH187" s="25">
        <v>12.100000000000001</v>
      </c>
      <c r="AI187" s="25">
        <v>26.400000000000002</v>
      </c>
      <c r="AJ187" s="25">
        <v>11</v>
      </c>
      <c r="AK187" s="25">
        <v>0</v>
      </c>
      <c r="AL187" s="25">
        <v>17.600000000000001</v>
      </c>
      <c r="AM187" s="25">
        <v>20.900000000000002</v>
      </c>
      <c r="AN187" s="25">
        <v>53.900000000000006</v>
      </c>
      <c r="AO187" s="25">
        <v>58.300000000000004</v>
      </c>
      <c r="AP187" s="25">
        <v>0</v>
      </c>
      <c r="AQ187" s="25">
        <v>42.900000000000006</v>
      </c>
      <c r="AR187" s="25">
        <v>29.700000000000003</v>
      </c>
      <c r="AS187" s="25">
        <v>0</v>
      </c>
      <c r="AT187" s="25">
        <v>0</v>
      </c>
      <c r="AU187" s="25">
        <v>19.8</v>
      </c>
      <c r="AV187" s="25">
        <v>7.7000000000000011</v>
      </c>
      <c r="AW187" s="25">
        <v>19.8</v>
      </c>
      <c r="AX187" s="25">
        <v>0</v>
      </c>
      <c r="AY187" s="25">
        <v>44</v>
      </c>
      <c r="AZ187" s="25">
        <v>0</v>
      </c>
      <c r="BA187" s="25">
        <v>0</v>
      </c>
      <c r="BB187" s="25">
        <v>17.600000000000001</v>
      </c>
      <c r="BC187" s="25">
        <v>0</v>
      </c>
      <c r="BD187" s="25">
        <v>0</v>
      </c>
      <c r="BE187" s="25">
        <v>0</v>
      </c>
      <c r="BF187" s="25">
        <v>0</v>
      </c>
      <c r="BG187" s="25">
        <v>6.6000000000000005</v>
      </c>
      <c r="BH187" s="25">
        <v>6.6000000000000005</v>
      </c>
      <c r="BI187" s="25">
        <v>36.300000000000004</v>
      </c>
      <c r="BJ187" s="25">
        <v>0</v>
      </c>
      <c r="BK187" s="25">
        <v>12.100000000000001</v>
      </c>
      <c r="BL187" s="25">
        <v>0</v>
      </c>
      <c r="BM187" s="25">
        <v>33</v>
      </c>
      <c r="BN187" s="25">
        <v>0</v>
      </c>
    </row>
    <row r="188" spans="1:66" x14ac:dyDescent="0.25">
      <c r="A188" s="6">
        <v>45095</v>
      </c>
      <c r="B188" t="s">
        <v>12</v>
      </c>
      <c r="C188">
        <v>18</v>
      </c>
      <c r="D188">
        <f t="shared" si="18"/>
        <v>569.80000000000018</v>
      </c>
      <c r="E188">
        <f t="shared" si="23"/>
        <v>124.30000000000014</v>
      </c>
      <c r="F188">
        <f t="shared" si="24"/>
        <v>173.80000000000004</v>
      </c>
      <c r="G188">
        <f t="shared" si="25"/>
        <v>134.20000000000002</v>
      </c>
      <c r="H188">
        <f t="shared" si="26"/>
        <v>137.5</v>
      </c>
      <c r="I188">
        <v>0</v>
      </c>
      <c r="J188" s="22">
        <v>0.49500000000000005</v>
      </c>
      <c r="K188" s="22">
        <v>0.68200000000000005</v>
      </c>
      <c r="L188" s="22">
        <v>0.70400000000000007</v>
      </c>
      <c r="M188" s="22">
        <v>0.90200000000000014</v>
      </c>
      <c r="N188" s="22">
        <v>1.056</v>
      </c>
      <c r="O188" s="24">
        <v>0.52800000000000002</v>
      </c>
      <c r="P188" s="24">
        <v>0.16500000000000001</v>
      </c>
      <c r="Q188" s="24">
        <v>0.69300000000000006</v>
      </c>
      <c r="R188" s="24">
        <v>0.83600000000000008</v>
      </c>
      <c r="S188" s="24">
        <v>0.95700000000000007</v>
      </c>
      <c r="T188" s="24">
        <v>1.1000000000000001</v>
      </c>
      <c r="U188" s="24">
        <v>0.11000000000000001</v>
      </c>
      <c r="V188" s="24">
        <v>0.96800000000000008</v>
      </c>
      <c r="W188" s="24">
        <v>0.84700000000000009</v>
      </c>
      <c r="X188" s="24">
        <v>0.59400000000000008</v>
      </c>
      <c r="Y188" s="24">
        <v>0.79200000000000004</v>
      </c>
      <c r="Z188" s="24">
        <v>0.97900000000000009</v>
      </c>
      <c r="AA188" s="25">
        <v>15.400000000000002</v>
      </c>
      <c r="AB188" s="25">
        <v>20.900000000000002</v>
      </c>
      <c r="AC188" s="25">
        <v>49.500000000000007</v>
      </c>
      <c r="AD188" s="25">
        <v>15.400000000000002</v>
      </c>
      <c r="AE188" s="25">
        <v>20.900000000000002</v>
      </c>
      <c r="AF188" s="25">
        <v>31.900000000000002</v>
      </c>
      <c r="AG188" s="25">
        <v>19.8</v>
      </c>
      <c r="AH188" s="25">
        <v>0</v>
      </c>
      <c r="AI188" s="25">
        <v>0</v>
      </c>
      <c r="AJ188" s="25">
        <v>0</v>
      </c>
      <c r="AK188" s="25">
        <v>2.2000000000000002</v>
      </c>
      <c r="AL188" s="25">
        <v>0</v>
      </c>
      <c r="AM188" s="25">
        <v>6.6000000000000005</v>
      </c>
      <c r="AN188" s="25">
        <v>14.3</v>
      </c>
      <c r="AO188" s="25">
        <v>17.600000000000001</v>
      </c>
      <c r="AP188" s="25">
        <v>0</v>
      </c>
      <c r="AQ188" s="25">
        <v>3.3000000000000003</v>
      </c>
      <c r="AR188" s="25">
        <v>24.200000000000003</v>
      </c>
      <c r="AS188" s="25">
        <v>33</v>
      </c>
      <c r="AT188" s="25">
        <v>38.5</v>
      </c>
      <c r="AU188" s="25">
        <v>1.1000000000000001</v>
      </c>
      <c r="AV188" s="25">
        <v>0</v>
      </c>
      <c r="AW188" s="25">
        <v>0</v>
      </c>
      <c r="AX188" s="25">
        <v>28.6</v>
      </c>
      <c r="AY188" s="25">
        <v>9.9</v>
      </c>
      <c r="AZ188" s="25">
        <v>3.3000000000000003</v>
      </c>
      <c r="BA188" s="25">
        <v>7.7000000000000011</v>
      </c>
      <c r="BB188" s="25">
        <v>29.700000000000003</v>
      </c>
      <c r="BC188" s="25">
        <v>18.700000000000003</v>
      </c>
      <c r="BD188" s="25">
        <v>35.200000000000003</v>
      </c>
      <c r="BE188" s="25">
        <v>0</v>
      </c>
      <c r="BF188" s="25">
        <v>2.2000000000001254</v>
      </c>
      <c r="BG188" s="25">
        <v>3.3000000000000003</v>
      </c>
      <c r="BH188" s="25">
        <v>6.6000000000000005</v>
      </c>
      <c r="BI188" s="25">
        <v>53.900000000000006</v>
      </c>
      <c r="BJ188" s="25">
        <v>26.400000000000002</v>
      </c>
      <c r="BK188" s="25">
        <v>9.9</v>
      </c>
      <c r="BL188" s="25">
        <v>0</v>
      </c>
      <c r="BM188" s="25">
        <v>2.2000000000000002</v>
      </c>
      <c r="BN188" s="25">
        <v>19.8</v>
      </c>
    </row>
    <row r="189" spans="1:66" x14ac:dyDescent="0.25">
      <c r="A189" s="6">
        <v>45096</v>
      </c>
      <c r="B189" t="s">
        <v>12</v>
      </c>
      <c r="C189">
        <v>19</v>
      </c>
      <c r="D189">
        <f t="shared" si="18"/>
        <v>383.90000000000015</v>
      </c>
      <c r="E189">
        <f t="shared" si="23"/>
        <v>150.70000000000002</v>
      </c>
      <c r="F189">
        <f t="shared" si="24"/>
        <v>122.10000000000014</v>
      </c>
      <c r="G189">
        <f t="shared" si="25"/>
        <v>42.900000000000006</v>
      </c>
      <c r="H189">
        <f t="shared" si="26"/>
        <v>68.2</v>
      </c>
      <c r="I189">
        <v>0</v>
      </c>
      <c r="J189" s="22">
        <v>0.48400000000000004</v>
      </c>
      <c r="K189" s="22">
        <v>0.58300000000000007</v>
      </c>
      <c r="L189" s="22">
        <v>0.79200000000000004</v>
      </c>
      <c r="M189" s="22">
        <v>0.88000000000000012</v>
      </c>
      <c r="N189" s="22">
        <v>0.79200000000000004</v>
      </c>
      <c r="O189" s="24">
        <v>1.0230000000000001</v>
      </c>
      <c r="P189" s="24">
        <v>0.88000000000000012</v>
      </c>
      <c r="Q189" s="24">
        <v>0.86900000000000011</v>
      </c>
      <c r="R189" s="24">
        <v>0.40700000000000003</v>
      </c>
      <c r="S189" s="24">
        <v>1.0669999999999999</v>
      </c>
      <c r="T189" s="24">
        <v>0.79200000000000004</v>
      </c>
      <c r="U189" s="24">
        <v>0.91300000000000014</v>
      </c>
      <c r="V189" s="24">
        <v>0.95700000000000007</v>
      </c>
      <c r="W189" s="24">
        <v>0.88000000000000012</v>
      </c>
      <c r="X189" s="24">
        <v>0.36300000000000004</v>
      </c>
      <c r="Y189" s="24">
        <v>0.49500000000000005</v>
      </c>
      <c r="Z189" s="24">
        <v>0.45100000000000007</v>
      </c>
      <c r="AA189" s="25">
        <v>3.3000000000000003</v>
      </c>
      <c r="AB189" s="25">
        <v>0</v>
      </c>
      <c r="AC189" s="25">
        <v>27.500000000000004</v>
      </c>
      <c r="AD189" s="25">
        <v>31.900000000000002</v>
      </c>
      <c r="AE189" s="25">
        <v>1.1000000000001251</v>
      </c>
      <c r="AF189" s="25">
        <v>36.300000000000004</v>
      </c>
      <c r="AG189" s="25">
        <v>8.8000000000000007</v>
      </c>
      <c r="AH189" s="25">
        <v>1.1000000000000001</v>
      </c>
      <c r="AI189" s="25">
        <v>12.100000000000001</v>
      </c>
      <c r="AJ189" s="25">
        <v>0</v>
      </c>
      <c r="AK189" s="25">
        <v>4.4000000000000004</v>
      </c>
      <c r="AL189" s="25">
        <v>8.8000000000000007</v>
      </c>
      <c r="AM189" s="25">
        <v>4.4000000000000004</v>
      </c>
      <c r="AN189" s="25">
        <v>0</v>
      </c>
      <c r="AO189" s="25">
        <v>15.400000000000002</v>
      </c>
      <c r="AP189" s="25">
        <v>11</v>
      </c>
      <c r="AQ189" s="25">
        <v>0</v>
      </c>
      <c r="AR189" s="25">
        <v>0</v>
      </c>
      <c r="AS189" s="25">
        <v>17.600000000000001</v>
      </c>
      <c r="AT189" s="25">
        <v>11</v>
      </c>
      <c r="AU189" s="25">
        <v>0</v>
      </c>
      <c r="AV189" s="25">
        <v>8.8000000000000007</v>
      </c>
      <c r="AW189" s="25">
        <v>1.1000000000000001</v>
      </c>
      <c r="AX189" s="25">
        <v>20.900000000000002</v>
      </c>
      <c r="AY189" s="25">
        <v>0</v>
      </c>
      <c r="AZ189" s="25">
        <v>0</v>
      </c>
      <c r="BA189" s="25">
        <v>0</v>
      </c>
      <c r="BB189" s="25">
        <v>0</v>
      </c>
      <c r="BC189" s="25">
        <v>12.100000000000001</v>
      </c>
      <c r="BD189" s="25">
        <v>0</v>
      </c>
      <c r="BE189" s="25">
        <v>14.3</v>
      </c>
      <c r="BF189" s="25">
        <v>18.700000000000003</v>
      </c>
      <c r="BG189" s="25">
        <v>31.900000000000002</v>
      </c>
      <c r="BH189" s="25">
        <v>12.100000000000001</v>
      </c>
      <c r="BI189" s="25">
        <v>7.7000000000000011</v>
      </c>
      <c r="BJ189" s="25">
        <v>22</v>
      </c>
      <c r="BK189" s="25">
        <v>23.1</v>
      </c>
      <c r="BL189" s="25">
        <v>0</v>
      </c>
      <c r="BM189" s="25">
        <v>3.3000000000000003</v>
      </c>
      <c r="BN189" s="25">
        <v>17.600000000000001</v>
      </c>
    </row>
    <row r="190" spans="1:66" x14ac:dyDescent="0.25">
      <c r="A190" s="6">
        <v>45097</v>
      </c>
      <c r="B190" t="s">
        <v>12</v>
      </c>
      <c r="C190">
        <v>20</v>
      </c>
      <c r="D190">
        <f t="shared" si="18"/>
        <v>501.6</v>
      </c>
      <c r="E190">
        <f t="shared" si="23"/>
        <v>100.1</v>
      </c>
      <c r="F190">
        <f t="shared" si="24"/>
        <v>147.4</v>
      </c>
      <c r="G190">
        <f t="shared" si="25"/>
        <v>88.000000000000014</v>
      </c>
      <c r="H190">
        <f t="shared" si="26"/>
        <v>166.10000000000002</v>
      </c>
      <c r="I190">
        <v>0</v>
      </c>
      <c r="J190" s="22">
        <v>1.0120000000000002</v>
      </c>
      <c r="K190" s="22">
        <v>0.6160000000000001</v>
      </c>
      <c r="L190" s="22">
        <v>0.67100000000000004</v>
      </c>
      <c r="M190" s="22">
        <v>0.97900000000000009</v>
      </c>
      <c r="N190" s="22">
        <v>0.9900000000000001</v>
      </c>
      <c r="O190" s="24">
        <v>0.79200000000000004</v>
      </c>
      <c r="P190" s="24">
        <v>0.77000000000000013</v>
      </c>
      <c r="Q190" s="24">
        <v>0.75900000000000012</v>
      </c>
      <c r="R190" s="24">
        <v>0.97900000000000009</v>
      </c>
      <c r="S190" s="24">
        <v>0.58300000000000007</v>
      </c>
      <c r="T190" s="24">
        <v>1.089</v>
      </c>
      <c r="U190" s="24">
        <v>0.49500000000000005</v>
      </c>
      <c r="V190" s="24">
        <v>0.83600000000000008</v>
      </c>
      <c r="W190" s="24">
        <v>0.79200000000000004</v>
      </c>
      <c r="X190" s="24">
        <v>0.88000000000000012</v>
      </c>
      <c r="Y190" s="24">
        <v>0.33</v>
      </c>
      <c r="Z190" s="24">
        <v>0.42900000000000005</v>
      </c>
      <c r="AA190" s="25">
        <v>18.700000000000003</v>
      </c>
      <c r="AB190" s="25">
        <v>0</v>
      </c>
      <c r="AC190" s="25">
        <v>3.3000000000000003</v>
      </c>
      <c r="AD190" s="25">
        <v>33</v>
      </c>
      <c r="AE190" s="25">
        <v>4.4000000000000004</v>
      </c>
      <c r="AF190" s="25">
        <v>26.400000000000002</v>
      </c>
      <c r="AG190" s="25">
        <v>12.100000000000001</v>
      </c>
      <c r="AH190" s="25">
        <v>12.100000000000001</v>
      </c>
      <c r="AI190" s="25">
        <v>0</v>
      </c>
      <c r="AJ190" s="25">
        <v>37.400000000000006</v>
      </c>
      <c r="AK190" s="25">
        <v>1.1000000000000001</v>
      </c>
      <c r="AL190" s="25">
        <v>1.1000000000000001</v>
      </c>
      <c r="AM190" s="25">
        <v>13.200000000000001</v>
      </c>
      <c r="AN190" s="25">
        <v>8.8000000000000007</v>
      </c>
      <c r="AO190" s="25">
        <v>35.200000000000003</v>
      </c>
      <c r="AP190" s="25">
        <v>7.7000000000000011</v>
      </c>
      <c r="AQ190" s="25">
        <v>38.5</v>
      </c>
      <c r="AR190" s="25">
        <v>9.9</v>
      </c>
      <c r="AS190" s="25">
        <v>0</v>
      </c>
      <c r="AT190" s="25">
        <v>51.7</v>
      </c>
      <c r="AU190" s="25">
        <v>2.2000000000000002</v>
      </c>
      <c r="AV190" s="25">
        <v>0</v>
      </c>
      <c r="AW190" s="25">
        <v>3.3000000000000003</v>
      </c>
      <c r="AX190" s="25">
        <v>2.2000000000000002</v>
      </c>
      <c r="AY190" s="25">
        <v>39.6</v>
      </c>
      <c r="AZ190" s="25">
        <v>5.5</v>
      </c>
      <c r="BA190" s="25">
        <v>0</v>
      </c>
      <c r="BB190" s="25">
        <v>23.1</v>
      </c>
      <c r="BC190" s="25">
        <v>7.7000000000000011</v>
      </c>
      <c r="BD190" s="25">
        <v>4.4000000000000004</v>
      </c>
      <c r="BE190" s="25">
        <v>0</v>
      </c>
      <c r="BF190" s="25">
        <v>20.900000000000002</v>
      </c>
      <c r="BG190" s="25">
        <v>39.6</v>
      </c>
      <c r="BH190" s="25">
        <v>0</v>
      </c>
      <c r="BI190" s="25">
        <v>14.3</v>
      </c>
      <c r="BJ190" s="25">
        <v>0</v>
      </c>
      <c r="BK190" s="25">
        <v>0</v>
      </c>
      <c r="BL190" s="25">
        <v>25.3</v>
      </c>
      <c r="BM190" s="25">
        <v>0</v>
      </c>
      <c r="BN190" s="25">
        <v>0</v>
      </c>
    </row>
    <row r="191" spans="1:66" x14ac:dyDescent="0.25">
      <c r="A191" s="6">
        <v>45098</v>
      </c>
      <c r="B191" t="s">
        <v>12</v>
      </c>
      <c r="C191">
        <v>21</v>
      </c>
      <c r="D191">
        <f t="shared" si="18"/>
        <v>608.30000000000007</v>
      </c>
      <c r="E191">
        <f t="shared" si="23"/>
        <v>124.3</v>
      </c>
      <c r="F191">
        <f t="shared" si="24"/>
        <v>123.2</v>
      </c>
      <c r="G191">
        <f t="shared" si="25"/>
        <v>173.8</v>
      </c>
      <c r="H191">
        <f t="shared" si="26"/>
        <v>187.00000000000003</v>
      </c>
      <c r="I191">
        <v>0</v>
      </c>
      <c r="J191" s="22">
        <v>0.26400000000000001</v>
      </c>
      <c r="K191" s="22">
        <v>0.26400000000000001</v>
      </c>
      <c r="L191" s="22">
        <v>0.9900000000000001</v>
      </c>
      <c r="M191" s="22">
        <v>0.88000000000000012</v>
      </c>
      <c r="N191" s="22">
        <v>1.056</v>
      </c>
      <c r="O191" s="24">
        <v>0.92400000000000004</v>
      </c>
      <c r="P191" s="24">
        <v>0.44000000000000006</v>
      </c>
      <c r="Q191" s="24">
        <v>0.86900000000000011</v>
      </c>
      <c r="R191" s="24">
        <v>0.51700000000000013</v>
      </c>
      <c r="S191" s="24">
        <v>0.64900000000000002</v>
      </c>
      <c r="T191" s="24">
        <v>0.68200000000000005</v>
      </c>
      <c r="U191" s="24">
        <v>1.0780000000000001</v>
      </c>
      <c r="V191" s="24">
        <v>1.056</v>
      </c>
      <c r="W191" s="24">
        <v>1.0230000000000001</v>
      </c>
      <c r="X191" s="24">
        <v>1.0230000000000001</v>
      </c>
      <c r="Y191" s="24">
        <v>1.1000000000000001</v>
      </c>
      <c r="Z191" s="24">
        <v>1.056</v>
      </c>
      <c r="AA191" s="25">
        <v>0</v>
      </c>
      <c r="AB191" s="25">
        <v>4.4000000000000004</v>
      </c>
      <c r="AC191" s="25">
        <v>2.2000000000000002</v>
      </c>
      <c r="AD191" s="25">
        <v>31.900000000000002</v>
      </c>
      <c r="AE191" s="25">
        <v>0</v>
      </c>
      <c r="AF191" s="25">
        <v>33</v>
      </c>
      <c r="AG191" s="25">
        <v>0</v>
      </c>
      <c r="AH191" s="25">
        <v>0</v>
      </c>
      <c r="AI191" s="25">
        <v>40.700000000000003</v>
      </c>
      <c r="AJ191" s="25">
        <v>11</v>
      </c>
      <c r="AK191" s="25">
        <v>33</v>
      </c>
      <c r="AL191" s="25">
        <v>26.400000000000002</v>
      </c>
      <c r="AM191" s="25">
        <v>36.300000000000004</v>
      </c>
      <c r="AN191" s="25">
        <v>29.700000000000003</v>
      </c>
      <c r="AO191" s="25">
        <v>22</v>
      </c>
      <c r="AP191" s="25">
        <v>24.200000000000003</v>
      </c>
      <c r="AQ191" s="25">
        <v>20.900000000000002</v>
      </c>
      <c r="AR191" s="25">
        <v>4.4000000000000004</v>
      </c>
      <c r="AS191" s="25">
        <v>0</v>
      </c>
      <c r="AT191" s="25">
        <v>23.1</v>
      </c>
      <c r="AU191" s="25">
        <v>17.600000000000001</v>
      </c>
      <c r="AV191" s="25">
        <v>19.8</v>
      </c>
      <c r="AW191" s="25">
        <v>8.8000000000000007</v>
      </c>
      <c r="AX191" s="25">
        <v>22</v>
      </c>
      <c r="AY191" s="25">
        <v>0</v>
      </c>
      <c r="AZ191" s="25">
        <v>14.3</v>
      </c>
      <c r="BA191" s="25">
        <v>25.3</v>
      </c>
      <c r="BB191" s="25">
        <v>15.400000000000002</v>
      </c>
      <c r="BC191" s="25">
        <v>18.700000000000003</v>
      </c>
      <c r="BD191" s="25">
        <v>31.900000000000002</v>
      </c>
      <c r="BE191" s="25">
        <v>1.1000000000000001</v>
      </c>
      <c r="BF191" s="25">
        <v>30.800000000000004</v>
      </c>
      <c r="BG191" s="25">
        <v>0</v>
      </c>
      <c r="BH191" s="25">
        <v>4.4000000000000004</v>
      </c>
      <c r="BI191" s="25">
        <v>6.6000000000000005</v>
      </c>
      <c r="BJ191" s="25">
        <v>25.3</v>
      </c>
      <c r="BK191" s="25">
        <v>6.6000000000000005</v>
      </c>
      <c r="BL191" s="25">
        <v>29.700000000000003</v>
      </c>
      <c r="BM191" s="25">
        <v>0</v>
      </c>
      <c r="BN191" s="25">
        <v>19.8</v>
      </c>
    </row>
    <row r="192" spans="1:66" x14ac:dyDescent="0.25">
      <c r="A192" s="6">
        <v>45099</v>
      </c>
      <c r="B192" t="s">
        <v>12</v>
      </c>
      <c r="C192">
        <v>22</v>
      </c>
      <c r="D192">
        <f t="shared" si="18"/>
        <v>611.6</v>
      </c>
      <c r="E192">
        <f t="shared" si="23"/>
        <v>132</v>
      </c>
      <c r="F192">
        <f t="shared" si="24"/>
        <v>246.40000000000003</v>
      </c>
      <c r="G192">
        <f t="shared" si="25"/>
        <v>146.30000000000001</v>
      </c>
      <c r="H192">
        <f t="shared" si="26"/>
        <v>86.9</v>
      </c>
      <c r="I192">
        <v>0</v>
      </c>
      <c r="J192" s="22">
        <v>0.55000000000000004</v>
      </c>
      <c r="K192" s="22">
        <v>0.81400000000000006</v>
      </c>
      <c r="L192" s="22">
        <v>0.91300000000000014</v>
      </c>
      <c r="M192" s="22">
        <v>1.0340000000000003</v>
      </c>
      <c r="N192" s="22">
        <v>1.0340000000000003</v>
      </c>
      <c r="O192" s="24">
        <v>1.0230000000000001</v>
      </c>
      <c r="P192" s="24">
        <v>0.8580000000000001</v>
      </c>
      <c r="Q192" s="24">
        <v>1.0669999999999999</v>
      </c>
      <c r="R192" s="24">
        <v>1.0010000000000001</v>
      </c>
      <c r="S192" s="24">
        <v>0.70400000000000007</v>
      </c>
      <c r="T192" s="24">
        <v>1.056</v>
      </c>
      <c r="U192" s="24">
        <v>0.49500000000000005</v>
      </c>
      <c r="V192" s="24">
        <v>0.92400000000000004</v>
      </c>
      <c r="W192" s="24">
        <v>1.056</v>
      </c>
      <c r="X192" s="24">
        <v>0.70400000000000007</v>
      </c>
      <c r="Y192" s="24">
        <v>0.60500000000000009</v>
      </c>
      <c r="Z192" s="24">
        <v>1.089</v>
      </c>
      <c r="AA192" s="25">
        <v>55.000000000000007</v>
      </c>
      <c r="AB192" s="25">
        <v>25.3</v>
      </c>
      <c r="AC192" s="25">
        <v>25.3</v>
      </c>
      <c r="AD192" s="25">
        <v>50.6</v>
      </c>
      <c r="AE192" s="25">
        <v>0</v>
      </c>
      <c r="AF192" s="25">
        <v>42.900000000000006</v>
      </c>
      <c r="AG192" s="25">
        <v>0</v>
      </c>
      <c r="AH192" s="25">
        <v>41.800000000000004</v>
      </c>
      <c r="AI192" s="25">
        <v>5.5</v>
      </c>
      <c r="AJ192" s="25">
        <v>0</v>
      </c>
      <c r="AK192" s="25">
        <v>7.7000000000000011</v>
      </c>
      <c r="AL192" s="25">
        <v>7.7000000000000011</v>
      </c>
      <c r="AM192" s="25">
        <v>0</v>
      </c>
      <c r="AN192" s="25">
        <v>45.1</v>
      </c>
      <c r="AO192" s="25">
        <v>0</v>
      </c>
      <c r="AP192" s="25">
        <v>9.9</v>
      </c>
      <c r="AQ192" s="25">
        <v>0</v>
      </c>
      <c r="AR192" s="25">
        <v>5.5</v>
      </c>
      <c r="AS192" s="25">
        <v>15.400000000000002</v>
      </c>
      <c r="AT192" s="25">
        <v>3.3000000000000003</v>
      </c>
      <c r="AU192" s="25">
        <v>5.5</v>
      </c>
      <c r="AV192" s="25">
        <v>8.8000000000000007</v>
      </c>
      <c r="AW192" s="25">
        <v>0</v>
      </c>
      <c r="AX192" s="25">
        <v>11</v>
      </c>
      <c r="AY192" s="25">
        <v>0</v>
      </c>
      <c r="AZ192" s="25">
        <v>63.800000000000004</v>
      </c>
      <c r="BA192" s="25">
        <v>46.2</v>
      </c>
      <c r="BB192" s="25">
        <v>5.5</v>
      </c>
      <c r="BC192" s="25">
        <v>1.1000000000000001</v>
      </c>
      <c r="BD192" s="25">
        <v>4.4000000000000004</v>
      </c>
      <c r="BE192" s="25">
        <v>2.2000000000000002</v>
      </c>
      <c r="BF192" s="25">
        <v>55.000000000000007</v>
      </c>
      <c r="BG192" s="25">
        <v>6.6000000000000005</v>
      </c>
      <c r="BH192" s="25">
        <v>0</v>
      </c>
      <c r="BI192" s="25">
        <v>0</v>
      </c>
      <c r="BJ192" s="25">
        <v>3.3000000000000003</v>
      </c>
      <c r="BK192" s="25">
        <v>5.5</v>
      </c>
      <c r="BL192" s="25">
        <v>14.3</v>
      </c>
      <c r="BM192" s="25">
        <v>5.5</v>
      </c>
      <c r="BN192" s="25">
        <v>39.6</v>
      </c>
    </row>
    <row r="193" spans="1:66" x14ac:dyDescent="0.25">
      <c r="A193" s="6">
        <v>45100</v>
      </c>
      <c r="B193" t="s">
        <v>12</v>
      </c>
      <c r="C193">
        <v>23</v>
      </c>
      <c r="D193">
        <f t="shared" si="18"/>
        <v>584.1</v>
      </c>
      <c r="E193">
        <f t="shared" si="23"/>
        <v>150.70000000000005</v>
      </c>
      <c r="F193">
        <f t="shared" si="24"/>
        <v>125.4</v>
      </c>
      <c r="G193">
        <f t="shared" si="25"/>
        <v>91.300000000000011</v>
      </c>
      <c r="H193">
        <f t="shared" si="26"/>
        <v>216.70000000000002</v>
      </c>
      <c r="I193">
        <v>0</v>
      </c>
      <c r="J193" s="22">
        <v>0.18700000000000003</v>
      </c>
      <c r="K193" s="22">
        <v>0.84700000000000009</v>
      </c>
      <c r="L193" s="22">
        <v>0.79200000000000004</v>
      </c>
      <c r="M193" s="22">
        <v>0.92400000000000004</v>
      </c>
      <c r="N193" s="22">
        <v>0.46200000000000002</v>
      </c>
      <c r="O193" s="24">
        <v>1.089</v>
      </c>
      <c r="P193" s="24">
        <v>0.8580000000000001</v>
      </c>
      <c r="Q193" s="24">
        <v>0.82500000000000007</v>
      </c>
      <c r="R193" s="24">
        <v>1.0780000000000001</v>
      </c>
      <c r="S193" s="24">
        <v>1.0120000000000002</v>
      </c>
      <c r="T193" s="24">
        <v>0.66</v>
      </c>
      <c r="U193" s="24">
        <v>0.90200000000000014</v>
      </c>
      <c r="V193" s="24">
        <v>0.80300000000000005</v>
      </c>
      <c r="W193" s="24">
        <v>0.90200000000000014</v>
      </c>
      <c r="X193" s="24">
        <v>0.81400000000000006</v>
      </c>
      <c r="Y193" s="24">
        <v>0.38500000000000006</v>
      </c>
      <c r="Z193" s="24">
        <v>0.83600000000000008</v>
      </c>
      <c r="AA193" s="25">
        <v>44</v>
      </c>
      <c r="AB193" s="25">
        <v>14.3</v>
      </c>
      <c r="AC193" s="25">
        <v>0</v>
      </c>
      <c r="AD193" s="25">
        <v>8.8000000000000007</v>
      </c>
      <c r="AE193" s="25">
        <v>9.9</v>
      </c>
      <c r="AF193" s="25">
        <v>0</v>
      </c>
      <c r="AG193" s="25">
        <v>0</v>
      </c>
      <c r="AH193" s="25">
        <v>30.800000000000004</v>
      </c>
      <c r="AI193" s="25">
        <v>12.100000000000001</v>
      </c>
      <c r="AJ193" s="25">
        <v>5.5</v>
      </c>
      <c r="AK193" s="25">
        <v>0</v>
      </c>
      <c r="AL193" s="25">
        <v>36.300000000000004</v>
      </c>
      <c r="AM193" s="25">
        <v>24.200000000000003</v>
      </c>
      <c r="AN193" s="25">
        <v>5.5</v>
      </c>
      <c r="AO193" s="25">
        <v>0</v>
      </c>
      <c r="AP193" s="25">
        <v>11</v>
      </c>
      <c r="AQ193" s="25">
        <v>29.700000000000003</v>
      </c>
      <c r="AR193" s="25">
        <v>27.500000000000004</v>
      </c>
      <c r="AS193" s="25">
        <v>50.6</v>
      </c>
      <c r="AT193" s="25">
        <v>31.900000000000002</v>
      </c>
      <c r="AU193" s="25">
        <v>12.100000000000001</v>
      </c>
      <c r="AV193" s="25">
        <v>0</v>
      </c>
      <c r="AW193" s="25">
        <v>17.600000000000001</v>
      </c>
      <c r="AX193" s="25">
        <v>17.600000000000001</v>
      </c>
      <c r="AY193" s="25">
        <v>8.8000000000000007</v>
      </c>
      <c r="AZ193" s="25">
        <v>22</v>
      </c>
      <c r="BA193" s="25">
        <v>3.3000000000000003</v>
      </c>
      <c r="BB193" s="25">
        <v>0</v>
      </c>
      <c r="BC193" s="25">
        <v>2.2000000000000002</v>
      </c>
      <c r="BD193" s="25">
        <v>7.7000000000000011</v>
      </c>
      <c r="BE193" s="25">
        <v>30.800000000000004</v>
      </c>
      <c r="BF193" s="25">
        <v>19.8</v>
      </c>
      <c r="BG193" s="25">
        <v>26.400000000000002</v>
      </c>
      <c r="BH193" s="25">
        <v>4.4000000000000004</v>
      </c>
      <c r="BI193" s="25">
        <v>0</v>
      </c>
      <c r="BJ193" s="25">
        <v>5.5</v>
      </c>
      <c r="BK193" s="25">
        <v>16.5</v>
      </c>
      <c r="BL193" s="25">
        <v>0</v>
      </c>
      <c r="BM193" s="25">
        <v>28.6</v>
      </c>
      <c r="BN193" s="25">
        <v>18.700000000000003</v>
      </c>
    </row>
    <row r="194" spans="1:66" x14ac:dyDescent="0.25">
      <c r="A194" s="6">
        <v>45101</v>
      </c>
      <c r="B194" t="s">
        <v>12</v>
      </c>
      <c r="C194">
        <v>24</v>
      </c>
      <c r="D194">
        <f t="shared" si="18"/>
        <v>425.7</v>
      </c>
      <c r="E194">
        <f t="shared" si="23"/>
        <v>124.30000000000001</v>
      </c>
      <c r="F194">
        <f t="shared" si="24"/>
        <v>145.20000000000002</v>
      </c>
      <c r="G194">
        <f t="shared" si="25"/>
        <v>110.00000000000001</v>
      </c>
      <c r="H194">
        <f t="shared" si="26"/>
        <v>46.2</v>
      </c>
      <c r="I194">
        <v>0</v>
      </c>
      <c r="J194" s="22">
        <v>0.33</v>
      </c>
      <c r="K194" s="22">
        <v>0.64900000000000002</v>
      </c>
      <c r="L194" s="22">
        <v>0.34100000000000003</v>
      </c>
      <c r="M194" s="22">
        <v>0.6160000000000001</v>
      </c>
      <c r="N194" s="22">
        <v>0.9900000000000001</v>
      </c>
      <c r="O194" s="24">
        <v>0.78100000000000003</v>
      </c>
      <c r="P194" s="24">
        <v>0.14300000000000002</v>
      </c>
      <c r="Q194" s="24">
        <v>0.69300000000000006</v>
      </c>
      <c r="R194" s="24">
        <v>0.82500000000000007</v>
      </c>
      <c r="S194" s="24">
        <v>0.77000000000000013</v>
      </c>
      <c r="T194" s="24">
        <v>0.91300000000000014</v>
      </c>
      <c r="U194" s="24">
        <v>0.49500000000000005</v>
      </c>
      <c r="V194" s="24">
        <v>0.53900000000000003</v>
      </c>
      <c r="W194" s="24">
        <v>0.49500000000000005</v>
      </c>
      <c r="X194" s="24">
        <v>0.69300000000000006</v>
      </c>
      <c r="Y194" s="24">
        <v>0.9900000000000001</v>
      </c>
      <c r="Z194" s="24">
        <v>0.42900000000000005</v>
      </c>
      <c r="AA194" s="25">
        <v>41.800000000000004</v>
      </c>
      <c r="AB194" s="25">
        <v>7.7000000000000011</v>
      </c>
      <c r="AC194" s="25">
        <v>0</v>
      </c>
      <c r="AD194" s="25">
        <v>19.8</v>
      </c>
      <c r="AE194" s="25">
        <v>13.200000000000001</v>
      </c>
      <c r="AF194" s="25">
        <v>23.1</v>
      </c>
      <c r="AG194" s="25">
        <v>0</v>
      </c>
      <c r="AH194" s="25">
        <v>16.5</v>
      </c>
      <c r="AI194" s="25">
        <v>5.5</v>
      </c>
      <c r="AJ194" s="25">
        <v>17.600000000000001</v>
      </c>
      <c r="AK194" s="25">
        <v>14.3</v>
      </c>
      <c r="AL194" s="25">
        <v>4.4000000000000004</v>
      </c>
      <c r="AM194" s="25">
        <v>28.6</v>
      </c>
      <c r="AN194" s="25">
        <v>0</v>
      </c>
      <c r="AO194" s="25">
        <v>0</v>
      </c>
      <c r="AP194" s="25">
        <v>0</v>
      </c>
      <c r="AQ194" s="25">
        <v>2.2000000000000002</v>
      </c>
      <c r="AR194" s="25">
        <v>0</v>
      </c>
      <c r="AS194" s="25">
        <v>11</v>
      </c>
      <c r="AT194" s="25">
        <v>0</v>
      </c>
      <c r="AU194" s="25">
        <v>0</v>
      </c>
      <c r="AV194" s="25">
        <v>0</v>
      </c>
      <c r="AW194" s="25">
        <v>39.6</v>
      </c>
      <c r="AX194" s="25">
        <v>18.700000000000003</v>
      </c>
      <c r="AY194" s="25">
        <v>14.3</v>
      </c>
      <c r="AZ194" s="25">
        <v>0</v>
      </c>
      <c r="BA194" s="25">
        <v>3.3000000000000003</v>
      </c>
      <c r="BB194" s="25">
        <v>2.2000000000000002</v>
      </c>
      <c r="BC194" s="25">
        <v>0</v>
      </c>
      <c r="BD194" s="25">
        <v>31.900000000000002</v>
      </c>
      <c r="BE194" s="25">
        <v>0</v>
      </c>
      <c r="BF194" s="25">
        <v>0</v>
      </c>
      <c r="BG194" s="25">
        <v>0</v>
      </c>
      <c r="BH194" s="25">
        <v>0</v>
      </c>
      <c r="BI194" s="25">
        <v>25.3</v>
      </c>
      <c r="BJ194" s="25">
        <v>1.1000000000000001</v>
      </c>
      <c r="BK194" s="25">
        <v>8.8000000000000007</v>
      </c>
      <c r="BL194" s="25">
        <v>30.800000000000004</v>
      </c>
      <c r="BM194" s="25">
        <v>26.400000000000002</v>
      </c>
      <c r="BN194" s="25">
        <v>31.900000000000002</v>
      </c>
    </row>
    <row r="195" spans="1:66" x14ac:dyDescent="0.25">
      <c r="A195" s="6">
        <v>45102</v>
      </c>
      <c r="B195" t="s">
        <v>12</v>
      </c>
      <c r="C195">
        <v>25</v>
      </c>
      <c r="D195">
        <f t="shared" si="18"/>
        <v>506</v>
      </c>
      <c r="E195">
        <f t="shared" si="23"/>
        <v>86.9</v>
      </c>
      <c r="F195">
        <f t="shared" si="24"/>
        <v>118.80000000000001</v>
      </c>
      <c r="G195">
        <f t="shared" si="25"/>
        <v>184.8</v>
      </c>
      <c r="H195">
        <f t="shared" si="26"/>
        <v>115.5</v>
      </c>
      <c r="I195">
        <v>0</v>
      </c>
      <c r="J195" s="22">
        <v>0.25300000000000006</v>
      </c>
      <c r="K195" s="22">
        <v>0.57200000000000006</v>
      </c>
      <c r="L195" s="22">
        <v>0.52800000000000002</v>
      </c>
      <c r="M195" s="22">
        <v>0.78100000000000003</v>
      </c>
      <c r="N195" s="22">
        <v>1.056</v>
      </c>
      <c r="O195" s="24">
        <v>0.46200000000000002</v>
      </c>
      <c r="P195" s="24">
        <v>0.86900000000000011</v>
      </c>
      <c r="Q195" s="24">
        <v>0.59400000000000008</v>
      </c>
      <c r="R195" s="24">
        <v>0.77000000000000013</v>
      </c>
      <c r="S195" s="24">
        <v>0.74800000000000011</v>
      </c>
      <c r="T195" s="24">
        <v>0.17600000000000002</v>
      </c>
      <c r="U195" s="24">
        <v>0.56100000000000005</v>
      </c>
      <c r="V195" s="24">
        <v>0.93500000000000005</v>
      </c>
      <c r="W195" s="24">
        <v>0.47300000000000003</v>
      </c>
      <c r="X195" s="24">
        <v>0.34100000000000003</v>
      </c>
      <c r="Y195" s="24">
        <v>0.49500000000000005</v>
      </c>
      <c r="Z195" s="24">
        <v>0.91300000000000014</v>
      </c>
      <c r="AA195" s="25">
        <v>0</v>
      </c>
      <c r="AB195" s="25">
        <v>16.499999999999986</v>
      </c>
      <c r="AC195" s="25">
        <v>38.5</v>
      </c>
      <c r="AD195" s="25">
        <v>9.9</v>
      </c>
      <c r="AE195" s="25">
        <v>16.5</v>
      </c>
      <c r="AF195" s="25">
        <v>4.4000000000000004</v>
      </c>
      <c r="AG195" s="25">
        <v>26.400000000000002</v>
      </c>
      <c r="AH195" s="25">
        <v>0</v>
      </c>
      <c r="AI195" s="25">
        <v>4.4000000000000004</v>
      </c>
      <c r="AJ195" s="25">
        <v>2.2000000000000002</v>
      </c>
      <c r="AK195" s="25">
        <v>0</v>
      </c>
      <c r="AL195" s="25">
        <v>45.1</v>
      </c>
      <c r="AM195" s="25">
        <v>0</v>
      </c>
      <c r="AN195" s="25">
        <v>16.5</v>
      </c>
      <c r="AO195" s="25">
        <v>1.1000000000000001</v>
      </c>
      <c r="AP195" s="25">
        <v>18.700000000000003</v>
      </c>
      <c r="AQ195" s="25">
        <v>0</v>
      </c>
      <c r="AR195" s="25">
        <v>16.5</v>
      </c>
      <c r="AS195" s="25">
        <v>17.600000000000001</v>
      </c>
      <c r="AT195" s="25">
        <v>0</v>
      </c>
      <c r="AU195" s="25">
        <v>48.400000000000006</v>
      </c>
      <c r="AV195" s="25">
        <v>20.900000000000002</v>
      </c>
      <c r="AW195" s="25">
        <v>23.1</v>
      </c>
      <c r="AX195" s="25">
        <v>6.6000000000000005</v>
      </c>
      <c r="AY195" s="25">
        <v>38.5</v>
      </c>
      <c r="AZ195" s="25">
        <v>1.1000000000000001</v>
      </c>
      <c r="BA195" s="25">
        <v>1.1000000000000001</v>
      </c>
      <c r="BB195" s="25">
        <v>19.8</v>
      </c>
      <c r="BC195" s="25">
        <v>0</v>
      </c>
      <c r="BD195" s="25">
        <v>25.3</v>
      </c>
      <c r="BE195" s="25">
        <v>2.2000000000000002</v>
      </c>
      <c r="BF195" s="25">
        <v>0</v>
      </c>
      <c r="BG195" s="25">
        <v>0</v>
      </c>
      <c r="BH195" s="25">
        <v>17.600000000000001</v>
      </c>
      <c r="BI195" s="25">
        <v>14.3</v>
      </c>
      <c r="BJ195" s="25">
        <v>6.6000000000000005</v>
      </c>
      <c r="BK195" s="25">
        <v>2.2000000000000002</v>
      </c>
      <c r="BL195" s="25">
        <v>0</v>
      </c>
      <c r="BM195" s="25">
        <v>0</v>
      </c>
      <c r="BN195" s="25">
        <v>44</v>
      </c>
    </row>
    <row r="196" spans="1:66" x14ac:dyDescent="0.25">
      <c r="A196" s="6">
        <v>45103</v>
      </c>
      <c r="B196" t="s">
        <v>12</v>
      </c>
      <c r="C196">
        <v>26</v>
      </c>
      <c r="D196">
        <f t="shared" ref="D196:D259" si="27">SUM(E196:H196)</f>
        <v>551.1</v>
      </c>
      <c r="E196">
        <f t="shared" si="23"/>
        <v>133.1</v>
      </c>
      <c r="F196">
        <f t="shared" si="24"/>
        <v>226.6</v>
      </c>
      <c r="G196">
        <f t="shared" si="25"/>
        <v>111.10000000000001</v>
      </c>
      <c r="H196">
        <f t="shared" si="26"/>
        <v>80.300000000000011</v>
      </c>
      <c r="I196">
        <v>0</v>
      </c>
      <c r="J196" s="22">
        <v>0.8580000000000001</v>
      </c>
      <c r="K196" s="22">
        <v>0.56100000000000005</v>
      </c>
      <c r="L196" s="22">
        <v>0.8580000000000001</v>
      </c>
      <c r="M196" s="22">
        <v>0.97900000000000009</v>
      </c>
      <c r="N196" s="22">
        <v>0.41800000000000004</v>
      </c>
      <c r="O196" s="24">
        <v>0.7370000000000001</v>
      </c>
      <c r="P196" s="24">
        <v>0.72600000000000009</v>
      </c>
      <c r="Q196" s="24">
        <v>0.82500000000000007</v>
      </c>
      <c r="R196" s="24">
        <v>0.58300000000000007</v>
      </c>
      <c r="S196" s="24">
        <v>0.97900000000000009</v>
      </c>
      <c r="T196" s="24">
        <v>0.97900000000000009</v>
      </c>
      <c r="U196" s="24">
        <v>0.84700000000000009</v>
      </c>
      <c r="V196" s="24">
        <v>1.0780000000000001</v>
      </c>
      <c r="W196" s="24">
        <v>0.9900000000000001</v>
      </c>
      <c r="X196" s="24">
        <v>0.97900000000000009</v>
      </c>
      <c r="Y196" s="24">
        <v>0.44000000000000006</v>
      </c>
      <c r="Z196" s="24">
        <v>0.91300000000000014</v>
      </c>
      <c r="AA196" s="25">
        <v>14.3</v>
      </c>
      <c r="AB196" s="25">
        <v>24.200000000000003</v>
      </c>
      <c r="AC196" s="25">
        <v>44</v>
      </c>
      <c r="AD196" s="25">
        <v>12.100000000000001</v>
      </c>
      <c r="AE196" s="25">
        <v>18.700000000000003</v>
      </c>
      <c r="AF196" s="25">
        <v>15.400000000000002</v>
      </c>
      <c r="AG196" s="25">
        <v>0</v>
      </c>
      <c r="AH196" s="25">
        <v>36.300000000000004</v>
      </c>
      <c r="AI196" s="25">
        <v>46.2</v>
      </c>
      <c r="AJ196" s="25">
        <v>15.400000000000002</v>
      </c>
      <c r="AK196" s="25">
        <v>9.9</v>
      </c>
      <c r="AL196" s="25">
        <v>36.300000000000004</v>
      </c>
      <c r="AM196" s="25">
        <v>0</v>
      </c>
      <c r="AN196" s="25">
        <v>8.8000000000000007</v>
      </c>
      <c r="AO196" s="25">
        <v>9.9</v>
      </c>
      <c r="AP196" s="25">
        <v>6.6000000000000005</v>
      </c>
      <c r="AQ196" s="25">
        <v>8.8000000000000007</v>
      </c>
      <c r="AR196" s="25">
        <v>9.9</v>
      </c>
      <c r="AS196" s="25">
        <v>0</v>
      </c>
      <c r="AT196" s="25">
        <v>0</v>
      </c>
      <c r="AU196" s="25">
        <v>30.800000000000004</v>
      </c>
      <c r="AV196" s="25">
        <v>11</v>
      </c>
      <c r="AW196" s="25">
        <v>0</v>
      </c>
      <c r="AX196" s="25">
        <v>9.9</v>
      </c>
      <c r="AY196" s="25">
        <v>7.7000000000000011</v>
      </c>
      <c r="AZ196" s="25">
        <v>6.6000000000000005</v>
      </c>
      <c r="BA196" s="25">
        <v>37.400000000000006</v>
      </c>
      <c r="BB196" s="25">
        <v>4.4000000000000004</v>
      </c>
      <c r="BC196" s="25">
        <v>0</v>
      </c>
      <c r="BD196" s="25">
        <v>3.3000000000000003</v>
      </c>
      <c r="BE196" s="25">
        <v>11</v>
      </c>
      <c r="BF196" s="25">
        <v>17.600000000000001</v>
      </c>
      <c r="BG196" s="25">
        <v>0</v>
      </c>
      <c r="BH196" s="25">
        <v>24.200000000000003</v>
      </c>
      <c r="BI196" s="25">
        <v>40.700000000000003</v>
      </c>
      <c r="BJ196" s="25">
        <v>0</v>
      </c>
      <c r="BK196" s="25">
        <v>1.1000000000000001</v>
      </c>
      <c r="BL196" s="25">
        <v>17.600000000000001</v>
      </c>
      <c r="BM196" s="25">
        <v>20.900000000000002</v>
      </c>
      <c r="BN196" s="25">
        <v>0</v>
      </c>
    </row>
    <row r="197" spans="1:66" x14ac:dyDescent="0.25">
      <c r="A197" s="6">
        <v>45104</v>
      </c>
      <c r="B197" t="s">
        <v>12</v>
      </c>
      <c r="C197">
        <v>27</v>
      </c>
      <c r="D197">
        <f t="shared" si="27"/>
        <v>568.70000000000005</v>
      </c>
      <c r="E197">
        <f t="shared" si="23"/>
        <v>165.00000000000003</v>
      </c>
      <c r="F197">
        <f t="shared" si="24"/>
        <v>170.50000000000006</v>
      </c>
      <c r="G197">
        <f t="shared" si="25"/>
        <v>117.69999999999999</v>
      </c>
      <c r="H197">
        <f t="shared" si="26"/>
        <v>115.5</v>
      </c>
      <c r="I197">
        <v>0</v>
      </c>
      <c r="J197" s="22">
        <v>1.089</v>
      </c>
      <c r="K197" s="22">
        <v>0.56100000000000005</v>
      </c>
      <c r="L197" s="22">
        <v>0.88000000000000012</v>
      </c>
      <c r="M197" s="22">
        <v>0.95700000000000007</v>
      </c>
      <c r="N197" s="22">
        <v>1.089</v>
      </c>
      <c r="O197" s="24">
        <v>0.9900000000000001</v>
      </c>
      <c r="P197" s="24">
        <v>0.67100000000000004</v>
      </c>
      <c r="Q197" s="24">
        <v>0.67100000000000004</v>
      </c>
      <c r="R197" s="24">
        <v>1.0450000000000002</v>
      </c>
      <c r="S197" s="24">
        <v>0.46200000000000002</v>
      </c>
      <c r="T197" s="24">
        <v>0.69300000000000006</v>
      </c>
      <c r="U197" s="24">
        <v>0.37400000000000005</v>
      </c>
      <c r="V197" s="24">
        <v>0.82500000000000007</v>
      </c>
      <c r="W197" s="24">
        <v>1.0669999999999999</v>
      </c>
      <c r="X197" s="24">
        <v>1.056</v>
      </c>
      <c r="Y197" s="24">
        <v>0.94600000000000006</v>
      </c>
      <c r="Z197" s="24">
        <v>1.0120000000000002</v>
      </c>
      <c r="AA197" s="25">
        <v>1.1000000000000001</v>
      </c>
      <c r="AB197" s="25">
        <v>0</v>
      </c>
      <c r="AC197" s="25">
        <v>17.600000000000001</v>
      </c>
      <c r="AD197" s="25">
        <v>41.800000000000004</v>
      </c>
      <c r="AE197" s="25">
        <v>27.500000000000004</v>
      </c>
      <c r="AF197" s="25">
        <v>15.400000000000002</v>
      </c>
      <c r="AG197" s="25">
        <v>0</v>
      </c>
      <c r="AH197" s="25">
        <v>17.600000000000001</v>
      </c>
      <c r="AI197" s="25">
        <v>40.700000000000003</v>
      </c>
      <c r="AJ197" s="25">
        <v>8.8000000000000007</v>
      </c>
      <c r="AK197" s="25">
        <v>3.3000000000000003</v>
      </c>
      <c r="AL197" s="25">
        <v>8.8000000000000007</v>
      </c>
      <c r="AM197" s="25">
        <v>12.100000000000001</v>
      </c>
      <c r="AN197" s="25">
        <v>2.2000000000000002</v>
      </c>
      <c r="AO197" s="25">
        <v>12.100000000000001</v>
      </c>
      <c r="AP197" s="25">
        <v>18.700000000000003</v>
      </c>
      <c r="AQ197" s="25">
        <v>23.1</v>
      </c>
      <c r="AR197" s="25">
        <v>11</v>
      </c>
      <c r="AS197" s="25">
        <v>27.500000000000004</v>
      </c>
      <c r="AT197" s="25">
        <v>0</v>
      </c>
      <c r="AU197" s="25">
        <v>0</v>
      </c>
      <c r="AV197" s="25">
        <v>19.8</v>
      </c>
      <c r="AW197" s="25">
        <v>14.3</v>
      </c>
      <c r="AX197" s="25">
        <v>3.3000000000000003</v>
      </c>
      <c r="AY197" s="25">
        <v>0</v>
      </c>
      <c r="AZ197" s="25">
        <v>39.6</v>
      </c>
      <c r="BA197" s="25">
        <v>6.6000000000000005</v>
      </c>
      <c r="BB197" s="25">
        <v>0</v>
      </c>
      <c r="BC197" s="25">
        <v>14.3</v>
      </c>
      <c r="BD197" s="25">
        <v>19.8</v>
      </c>
      <c r="BE197" s="25">
        <v>13.200000000000001</v>
      </c>
      <c r="BF197" s="25">
        <v>37.400000000000006</v>
      </c>
      <c r="BG197" s="25">
        <v>5.5</v>
      </c>
      <c r="BH197" s="25">
        <v>47.300000000000004</v>
      </c>
      <c r="BI197" s="25">
        <v>1.1000000000000001</v>
      </c>
      <c r="BJ197" s="25">
        <v>4.4000000000000004</v>
      </c>
      <c r="BK197" s="25">
        <v>19.8</v>
      </c>
      <c r="BL197" s="25">
        <v>14.3</v>
      </c>
      <c r="BM197" s="25">
        <v>16.5</v>
      </c>
      <c r="BN197" s="25">
        <v>5.5</v>
      </c>
    </row>
    <row r="198" spans="1:66" x14ac:dyDescent="0.25">
      <c r="A198" s="6">
        <v>45105</v>
      </c>
      <c r="B198" t="s">
        <v>12</v>
      </c>
      <c r="C198">
        <v>28</v>
      </c>
      <c r="D198">
        <f t="shared" si="27"/>
        <v>541.20000000000005</v>
      </c>
      <c r="E198">
        <f t="shared" si="23"/>
        <v>139.70000000000002</v>
      </c>
      <c r="F198">
        <f t="shared" si="24"/>
        <v>162.80000000000001</v>
      </c>
      <c r="G198">
        <f t="shared" si="25"/>
        <v>119.90000000000002</v>
      </c>
      <c r="H198">
        <f t="shared" si="26"/>
        <v>118.80000000000001</v>
      </c>
      <c r="I198">
        <v>0</v>
      </c>
      <c r="J198" s="22">
        <v>0.81400000000000006</v>
      </c>
      <c r="K198" s="22">
        <v>0.58300000000000007</v>
      </c>
      <c r="L198" s="22">
        <v>0.24200000000000002</v>
      </c>
      <c r="M198" s="22">
        <v>0.9900000000000001</v>
      </c>
      <c r="N198" s="22">
        <v>0.63800000000000001</v>
      </c>
      <c r="O198" s="24">
        <v>0.75900000000000012</v>
      </c>
      <c r="P198" s="24">
        <v>0.42900000000000005</v>
      </c>
      <c r="Q198" s="24">
        <v>0.77000000000000013</v>
      </c>
      <c r="R198" s="24">
        <v>0.8580000000000001</v>
      </c>
      <c r="S198" s="24">
        <v>0.74800000000000011</v>
      </c>
      <c r="T198" s="24">
        <v>1.0669999999999999</v>
      </c>
      <c r="U198" s="24">
        <v>1.0120000000000002</v>
      </c>
      <c r="V198" s="24">
        <v>0.96800000000000008</v>
      </c>
      <c r="W198" s="24">
        <v>0.46200000000000002</v>
      </c>
      <c r="X198" s="24">
        <v>1.0230000000000001</v>
      </c>
      <c r="Y198" s="24">
        <v>0.44000000000000006</v>
      </c>
      <c r="Z198" s="24">
        <v>1.0450000000000002</v>
      </c>
      <c r="AA198" s="25">
        <v>12.100000000000001</v>
      </c>
      <c r="AB198" s="25">
        <v>9.9</v>
      </c>
      <c r="AC198" s="25">
        <v>5.5</v>
      </c>
      <c r="AD198" s="25">
        <v>30.800000000000004</v>
      </c>
      <c r="AE198" s="25">
        <v>24.200000000000003</v>
      </c>
      <c r="AF198" s="25">
        <v>33</v>
      </c>
      <c r="AG198" s="25">
        <v>0</v>
      </c>
      <c r="AH198" s="25">
        <v>14.3</v>
      </c>
      <c r="AI198" s="25">
        <v>23.1</v>
      </c>
      <c r="AJ198" s="25">
        <v>9.9</v>
      </c>
      <c r="AK198" s="25">
        <v>41.800000000000004</v>
      </c>
      <c r="AL198" s="25">
        <v>0</v>
      </c>
      <c r="AM198" s="25">
        <v>17.600000000000001</v>
      </c>
      <c r="AN198" s="25">
        <v>1.1000000000000001</v>
      </c>
      <c r="AO198" s="25">
        <v>0</v>
      </c>
      <c r="AP198" s="25">
        <v>28.6</v>
      </c>
      <c r="AQ198" s="25">
        <v>0</v>
      </c>
      <c r="AR198" s="25">
        <v>15.400000000000002</v>
      </c>
      <c r="AS198" s="25">
        <v>39.6</v>
      </c>
      <c r="AT198" s="25">
        <v>16.5</v>
      </c>
      <c r="AU198" s="25">
        <v>20.900000000000002</v>
      </c>
      <c r="AV198" s="25">
        <v>31.900000000000002</v>
      </c>
      <c r="AW198" s="25">
        <v>0</v>
      </c>
      <c r="AX198" s="25">
        <v>2.2000000000000002</v>
      </c>
      <c r="AY198" s="25">
        <v>0</v>
      </c>
      <c r="AZ198" s="25">
        <v>25.3</v>
      </c>
      <c r="BA198" s="25">
        <v>0</v>
      </c>
      <c r="BB198" s="25">
        <v>0</v>
      </c>
      <c r="BC198" s="25">
        <v>15.400000000000002</v>
      </c>
      <c r="BD198" s="25">
        <v>24.200000000000003</v>
      </c>
      <c r="BE198" s="25">
        <v>11</v>
      </c>
      <c r="BF198" s="25">
        <v>0</v>
      </c>
      <c r="BG198" s="25">
        <v>15.400000000000002</v>
      </c>
      <c r="BH198" s="25">
        <v>28.6</v>
      </c>
      <c r="BI198" s="25">
        <v>3.3000000000000003</v>
      </c>
      <c r="BJ198" s="25">
        <v>31.900000000000002</v>
      </c>
      <c r="BK198" s="25">
        <v>4.4000000000000004</v>
      </c>
      <c r="BL198" s="25">
        <v>16.5</v>
      </c>
      <c r="BM198" s="25">
        <v>11</v>
      </c>
      <c r="BN198" s="25">
        <v>17.600000000000001</v>
      </c>
    </row>
    <row r="199" spans="1:66" x14ac:dyDescent="0.25">
      <c r="A199" s="6">
        <v>45106</v>
      </c>
      <c r="B199" t="s">
        <v>12</v>
      </c>
      <c r="C199">
        <v>29</v>
      </c>
      <c r="D199">
        <f t="shared" si="27"/>
        <v>576.4</v>
      </c>
      <c r="E199">
        <f t="shared" si="23"/>
        <v>126.5</v>
      </c>
      <c r="F199">
        <f t="shared" si="24"/>
        <v>132</v>
      </c>
      <c r="G199">
        <f t="shared" si="25"/>
        <v>121</v>
      </c>
      <c r="H199">
        <f t="shared" si="26"/>
        <v>196.9</v>
      </c>
      <c r="I199">
        <v>0</v>
      </c>
      <c r="J199" s="22">
        <v>0.55000000000000004</v>
      </c>
      <c r="K199" s="22">
        <v>0.66</v>
      </c>
      <c r="L199" s="22">
        <v>0.84700000000000009</v>
      </c>
      <c r="M199" s="22">
        <v>0.77000000000000013</v>
      </c>
      <c r="N199" s="22">
        <v>0.71500000000000008</v>
      </c>
      <c r="O199" s="24">
        <v>0.63800000000000001</v>
      </c>
      <c r="P199" s="24">
        <v>0.9900000000000001</v>
      </c>
      <c r="Q199" s="24">
        <v>0.60500000000000009</v>
      </c>
      <c r="R199" s="24">
        <v>0.82500000000000007</v>
      </c>
      <c r="S199" s="24">
        <v>0.72600000000000009</v>
      </c>
      <c r="T199" s="24">
        <v>1.1000000000000001</v>
      </c>
      <c r="U199" s="24">
        <v>0.59400000000000008</v>
      </c>
      <c r="V199" s="24">
        <v>0.33</v>
      </c>
      <c r="W199" s="24">
        <v>0.91300000000000014</v>
      </c>
      <c r="X199" s="24">
        <v>0.77000000000000013</v>
      </c>
      <c r="Y199" s="24">
        <v>0.94600000000000006</v>
      </c>
      <c r="Z199" s="24">
        <v>0.47300000000000003</v>
      </c>
      <c r="AA199" s="25">
        <v>0</v>
      </c>
      <c r="AB199" s="25">
        <v>0</v>
      </c>
      <c r="AC199" s="25">
        <v>0</v>
      </c>
      <c r="AD199" s="25">
        <v>34.1</v>
      </c>
      <c r="AE199" s="25">
        <v>0</v>
      </c>
      <c r="AF199" s="25">
        <v>31.900000000000002</v>
      </c>
      <c r="AG199" s="25">
        <v>14.3</v>
      </c>
      <c r="AH199" s="25">
        <v>26.400000000000002</v>
      </c>
      <c r="AI199" s="25">
        <v>19.8</v>
      </c>
      <c r="AJ199" s="25">
        <v>5.5</v>
      </c>
      <c r="AK199" s="25">
        <v>0</v>
      </c>
      <c r="AL199" s="25">
        <v>4.4000000000000004</v>
      </c>
      <c r="AM199" s="25">
        <v>0</v>
      </c>
      <c r="AN199" s="25">
        <v>3.3000000000000003</v>
      </c>
      <c r="AO199" s="25">
        <v>28.6</v>
      </c>
      <c r="AP199" s="25">
        <v>4.4000000000000004</v>
      </c>
      <c r="AQ199" s="25">
        <v>45.1</v>
      </c>
      <c r="AR199" s="25">
        <v>44</v>
      </c>
      <c r="AS199" s="25">
        <v>35.200000000000003</v>
      </c>
      <c r="AT199" s="25">
        <v>31.900000000000002</v>
      </c>
      <c r="AU199" s="25">
        <v>13.200000000000001</v>
      </c>
      <c r="AV199" s="25">
        <v>0</v>
      </c>
      <c r="AW199" s="25">
        <v>0</v>
      </c>
      <c r="AX199" s="25">
        <v>9.9</v>
      </c>
      <c r="AY199" s="25">
        <v>14.3</v>
      </c>
      <c r="AZ199" s="25">
        <v>17.600000000000001</v>
      </c>
      <c r="BA199" s="25">
        <v>4.4000000000000004</v>
      </c>
      <c r="BB199" s="25">
        <v>19.8</v>
      </c>
      <c r="BC199" s="25">
        <v>40.700000000000003</v>
      </c>
      <c r="BD199" s="25">
        <v>1.1000000000000001</v>
      </c>
      <c r="BE199" s="25">
        <v>34.1</v>
      </c>
      <c r="BF199" s="25">
        <v>7.7000000000000011</v>
      </c>
      <c r="BG199" s="25">
        <v>16.5</v>
      </c>
      <c r="BH199" s="25">
        <v>25.3</v>
      </c>
      <c r="BI199" s="25">
        <v>30.800000000000004</v>
      </c>
      <c r="BJ199" s="25">
        <v>0</v>
      </c>
      <c r="BK199" s="25">
        <v>3.3000000000000003</v>
      </c>
      <c r="BL199" s="25">
        <v>8.8000000000000007</v>
      </c>
      <c r="BM199" s="25">
        <v>0</v>
      </c>
      <c r="BN199" s="25">
        <v>0</v>
      </c>
    </row>
    <row r="200" spans="1:66" x14ac:dyDescent="0.25">
      <c r="A200" s="6">
        <v>45107</v>
      </c>
      <c r="B200" t="s">
        <v>12</v>
      </c>
      <c r="C200">
        <v>30</v>
      </c>
      <c r="D200">
        <f t="shared" si="27"/>
        <v>334.4</v>
      </c>
      <c r="E200">
        <f t="shared" si="23"/>
        <v>113.30000000000001</v>
      </c>
      <c r="F200">
        <f t="shared" si="24"/>
        <v>61.6</v>
      </c>
      <c r="G200">
        <f t="shared" si="25"/>
        <v>69.3</v>
      </c>
      <c r="H200">
        <f t="shared" si="26"/>
        <v>90.200000000000017</v>
      </c>
      <c r="I200">
        <v>0</v>
      </c>
      <c r="J200" s="22">
        <v>0.30800000000000005</v>
      </c>
      <c r="K200" s="22">
        <v>0.71500000000000008</v>
      </c>
      <c r="L200" s="22">
        <v>0.96800000000000008</v>
      </c>
      <c r="M200" s="22">
        <v>0.93500000000000005</v>
      </c>
      <c r="N200" s="22">
        <v>1.0340000000000003</v>
      </c>
      <c r="O200" s="24">
        <v>0.66</v>
      </c>
      <c r="P200" s="24">
        <v>1.0230000000000001</v>
      </c>
      <c r="Q200" s="24">
        <v>0.81400000000000006</v>
      </c>
      <c r="R200" s="24">
        <v>0.58300000000000007</v>
      </c>
      <c r="S200" s="24">
        <v>0.91300000000000014</v>
      </c>
      <c r="T200" s="24">
        <v>0.84700000000000009</v>
      </c>
      <c r="U200" s="24">
        <v>0.50600000000000012</v>
      </c>
      <c r="V200" s="24">
        <v>0.90200000000000014</v>
      </c>
      <c r="W200" s="24">
        <v>0.83600000000000008</v>
      </c>
      <c r="X200" s="24">
        <v>1.089</v>
      </c>
      <c r="Y200" s="24">
        <v>0.62700000000000011</v>
      </c>
      <c r="Z200" s="24">
        <v>0.45100000000000007</v>
      </c>
      <c r="AA200" s="25">
        <v>15.400000000000002</v>
      </c>
      <c r="AB200" s="25">
        <v>8.8000000000000007</v>
      </c>
      <c r="AC200" s="25">
        <v>4.4000000000000004</v>
      </c>
      <c r="AD200" s="25">
        <v>0</v>
      </c>
      <c r="AE200" s="25">
        <v>28.6</v>
      </c>
      <c r="AF200" s="25">
        <v>0</v>
      </c>
      <c r="AG200" s="25">
        <v>0</v>
      </c>
      <c r="AH200" s="25">
        <v>0</v>
      </c>
      <c r="AI200" s="25">
        <v>4.4000000000000004</v>
      </c>
      <c r="AJ200" s="25">
        <v>0</v>
      </c>
      <c r="AK200" s="25">
        <v>34.1</v>
      </c>
      <c r="AL200" s="25">
        <v>0</v>
      </c>
      <c r="AM200" s="25">
        <v>11</v>
      </c>
      <c r="AN200" s="25">
        <v>5.5</v>
      </c>
      <c r="AO200" s="25">
        <v>12.100000000000001</v>
      </c>
      <c r="AP200" s="25">
        <v>0</v>
      </c>
      <c r="AQ200" s="25">
        <v>14.3</v>
      </c>
      <c r="AR200" s="25">
        <v>20.900000000000002</v>
      </c>
      <c r="AS200" s="25">
        <v>16.5</v>
      </c>
      <c r="AT200" s="25">
        <v>9.9</v>
      </c>
      <c r="AU200" s="25">
        <v>36.300000000000004</v>
      </c>
      <c r="AV200" s="25">
        <v>0</v>
      </c>
      <c r="AW200" s="25">
        <v>0</v>
      </c>
      <c r="AX200" s="25">
        <v>3.3000000000000003</v>
      </c>
      <c r="AY200" s="25">
        <v>9.9</v>
      </c>
      <c r="AZ200" s="25">
        <v>9.9</v>
      </c>
      <c r="BA200" s="25">
        <v>0</v>
      </c>
      <c r="BB200" s="25">
        <v>0</v>
      </c>
      <c r="BC200" s="25">
        <v>0</v>
      </c>
      <c r="BD200" s="25">
        <v>9.9</v>
      </c>
      <c r="BE200" s="25">
        <v>28.6</v>
      </c>
      <c r="BF200" s="25">
        <v>0</v>
      </c>
      <c r="BG200" s="25">
        <v>0</v>
      </c>
      <c r="BH200" s="25">
        <v>17.600000000000001</v>
      </c>
      <c r="BI200" s="25">
        <v>14.3</v>
      </c>
      <c r="BJ200" s="25">
        <v>1.1000000000000001</v>
      </c>
      <c r="BK200" s="25">
        <v>12.100000000000001</v>
      </c>
      <c r="BL200" s="25">
        <v>9.9</v>
      </c>
      <c r="BM200" s="25">
        <v>0</v>
      </c>
      <c r="BN200" s="25">
        <v>29.700000000000003</v>
      </c>
    </row>
    <row r="201" spans="1:66" x14ac:dyDescent="0.25">
      <c r="B201" t="s">
        <v>13</v>
      </c>
      <c r="C201">
        <v>0.01</v>
      </c>
      <c r="D201">
        <f t="shared" si="27"/>
        <v>0</v>
      </c>
      <c r="E201">
        <v>0</v>
      </c>
      <c r="F201">
        <v>0</v>
      </c>
      <c r="G201">
        <v>0</v>
      </c>
      <c r="H201">
        <v>0</v>
      </c>
      <c r="I201">
        <v>0</v>
      </c>
      <c r="J201" s="22">
        <v>0</v>
      </c>
      <c r="K201" s="22">
        <v>0</v>
      </c>
      <c r="L201" s="22">
        <v>0</v>
      </c>
      <c r="M201" s="22">
        <v>0</v>
      </c>
      <c r="N201" s="22">
        <v>0</v>
      </c>
      <c r="O201" s="24">
        <v>0</v>
      </c>
      <c r="P201" s="24">
        <v>0</v>
      </c>
      <c r="Q201" s="24">
        <v>0</v>
      </c>
      <c r="R201" s="24">
        <v>0</v>
      </c>
      <c r="S201" s="24">
        <v>0</v>
      </c>
      <c r="T201" s="24">
        <v>0</v>
      </c>
      <c r="U201" s="24">
        <v>0</v>
      </c>
      <c r="V201" s="24">
        <v>0</v>
      </c>
      <c r="W201" s="24">
        <v>0</v>
      </c>
      <c r="X201" s="24">
        <v>0</v>
      </c>
      <c r="Y201" s="24">
        <v>0</v>
      </c>
      <c r="Z201" s="24">
        <v>0</v>
      </c>
      <c r="AA201" s="25">
        <v>0</v>
      </c>
      <c r="AB201" s="25">
        <v>0</v>
      </c>
      <c r="AC201" s="25">
        <v>0</v>
      </c>
      <c r="AD201" s="25">
        <v>0</v>
      </c>
      <c r="AE201" s="25">
        <v>0</v>
      </c>
      <c r="AF201" s="25">
        <v>0</v>
      </c>
      <c r="AG201" s="25">
        <v>0</v>
      </c>
      <c r="AH201" s="25">
        <v>0</v>
      </c>
      <c r="AI201" s="25">
        <v>0</v>
      </c>
      <c r="AJ201" s="25">
        <v>0</v>
      </c>
      <c r="AK201" s="25">
        <v>0</v>
      </c>
      <c r="AL201" s="25">
        <v>0</v>
      </c>
      <c r="AM201" s="25">
        <v>0</v>
      </c>
      <c r="AN201" s="25">
        <v>0</v>
      </c>
      <c r="AO201" s="25">
        <v>0</v>
      </c>
      <c r="AP201" s="25">
        <v>0</v>
      </c>
      <c r="AQ201" s="25">
        <v>0</v>
      </c>
      <c r="AR201" s="25">
        <v>0</v>
      </c>
      <c r="AS201" s="25">
        <v>0</v>
      </c>
      <c r="AT201" s="25">
        <v>0</v>
      </c>
      <c r="AU201" s="25">
        <v>0</v>
      </c>
      <c r="AV201" s="25">
        <v>0</v>
      </c>
      <c r="AW201" s="25">
        <v>0</v>
      </c>
      <c r="AX201" s="25">
        <v>0</v>
      </c>
      <c r="AY201" s="25">
        <v>0</v>
      </c>
      <c r="AZ201" s="25">
        <v>0</v>
      </c>
      <c r="BA201" s="25">
        <v>0</v>
      </c>
      <c r="BB201" s="25">
        <v>0</v>
      </c>
      <c r="BC201" s="25">
        <v>0</v>
      </c>
      <c r="BD201" s="25">
        <v>0</v>
      </c>
      <c r="BE201" s="25">
        <v>0</v>
      </c>
      <c r="BF201" s="25">
        <v>0</v>
      </c>
      <c r="BG201" s="25">
        <v>0</v>
      </c>
      <c r="BH201" s="25">
        <v>0</v>
      </c>
      <c r="BI201" s="25">
        <v>0</v>
      </c>
      <c r="BJ201" s="25">
        <v>0</v>
      </c>
      <c r="BK201" s="25">
        <v>0</v>
      </c>
      <c r="BL201" s="25">
        <v>0</v>
      </c>
      <c r="BM201" s="25">
        <v>0</v>
      </c>
      <c r="BN201" s="25">
        <v>0</v>
      </c>
    </row>
    <row r="202" spans="1:66" x14ac:dyDescent="0.25">
      <c r="B202" t="s">
        <v>13</v>
      </c>
      <c r="C202">
        <v>0.02</v>
      </c>
      <c r="D202">
        <f t="shared" si="27"/>
        <v>0</v>
      </c>
      <c r="E202">
        <v>0</v>
      </c>
      <c r="F202">
        <v>0</v>
      </c>
      <c r="G202">
        <v>0</v>
      </c>
      <c r="H202">
        <v>0</v>
      </c>
      <c r="I202">
        <v>0</v>
      </c>
      <c r="J202" s="22">
        <v>0</v>
      </c>
      <c r="K202" s="22">
        <v>0</v>
      </c>
      <c r="L202" s="22">
        <v>0</v>
      </c>
      <c r="M202" s="22">
        <v>0</v>
      </c>
      <c r="N202" s="22">
        <v>0</v>
      </c>
      <c r="O202" s="24">
        <v>0</v>
      </c>
      <c r="P202" s="24">
        <v>0</v>
      </c>
      <c r="Q202" s="24">
        <v>0</v>
      </c>
      <c r="R202" s="24">
        <v>0</v>
      </c>
      <c r="S202" s="24">
        <v>0</v>
      </c>
      <c r="T202" s="24">
        <v>0</v>
      </c>
      <c r="U202" s="24">
        <v>0</v>
      </c>
      <c r="V202" s="24">
        <v>0</v>
      </c>
      <c r="W202" s="24">
        <v>0</v>
      </c>
      <c r="X202" s="24">
        <v>0</v>
      </c>
      <c r="Y202" s="24">
        <v>0</v>
      </c>
      <c r="Z202" s="24">
        <v>0</v>
      </c>
      <c r="AA202" s="25">
        <v>0</v>
      </c>
      <c r="AB202" s="25">
        <v>0</v>
      </c>
      <c r="AC202" s="25">
        <v>0</v>
      </c>
      <c r="AD202" s="25">
        <v>0</v>
      </c>
      <c r="AE202" s="25">
        <v>0</v>
      </c>
      <c r="AF202" s="25">
        <v>0</v>
      </c>
      <c r="AG202" s="25">
        <v>0</v>
      </c>
      <c r="AH202" s="25">
        <v>0</v>
      </c>
      <c r="AI202" s="25">
        <v>0</v>
      </c>
      <c r="AJ202" s="25">
        <v>0</v>
      </c>
      <c r="AK202" s="25">
        <v>0</v>
      </c>
      <c r="AL202" s="25">
        <v>0</v>
      </c>
      <c r="AM202" s="25">
        <v>0</v>
      </c>
      <c r="AN202" s="25">
        <v>0</v>
      </c>
      <c r="AO202" s="25">
        <v>0</v>
      </c>
      <c r="AP202" s="25">
        <v>0</v>
      </c>
      <c r="AQ202" s="25">
        <v>0</v>
      </c>
      <c r="AR202" s="25">
        <v>0</v>
      </c>
      <c r="AS202" s="25">
        <v>0</v>
      </c>
      <c r="AT202" s="25">
        <v>0</v>
      </c>
      <c r="AU202" s="25">
        <v>0</v>
      </c>
      <c r="AV202" s="25">
        <v>0</v>
      </c>
      <c r="AW202" s="25">
        <v>0</v>
      </c>
      <c r="AX202" s="25">
        <v>0</v>
      </c>
      <c r="AY202" s="25">
        <v>0</v>
      </c>
      <c r="AZ202" s="25">
        <v>0</v>
      </c>
      <c r="BA202" s="25">
        <v>0</v>
      </c>
      <c r="BB202" s="25">
        <v>0</v>
      </c>
      <c r="BC202" s="25">
        <v>0</v>
      </c>
      <c r="BD202" s="25">
        <v>0</v>
      </c>
      <c r="BE202" s="25">
        <v>0</v>
      </c>
      <c r="BF202" s="25">
        <v>0</v>
      </c>
      <c r="BG202" s="25">
        <v>0</v>
      </c>
      <c r="BH202" s="25">
        <v>0</v>
      </c>
      <c r="BI202" s="25">
        <v>0</v>
      </c>
      <c r="BJ202" s="25">
        <v>0</v>
      </c>
      <c r="BK202" s="25">
        <v>0</v>
      </c>
      <c r="BL202" s="25">
        <v>0</v>
      </c>
      <c r="BM202" s="25">
        <v>0</v>
      </c>
      <c r="BN202" s="25">
        <v>0</v>
      </c>
    </row>
    <row r="203" spans="1:66" x14ac:dyDescent="0.25">
      <c r="B203" t="s">
        <v>13</v>
      </c>
      <c r="C203">
        <v>0.03</v>
      </c>
      <c r="D203">
        <f t="shared" si="27"/>
        <v>0</v>
      </c>
      <c r="E203">
        <v>0</v>
      </c>
      <c r="F203">
        <v>0</v>
      </c>
      <c r="G203">
        <v>0</v>
      </c>
      <c r="H203">
        <v>0</v>
      </c>
      <c r="I203">
        <v>0</v>
      </c>
      <c r="J203" s="22">
        <v>0</v>
      </c>
      <c r="K203" s="22">
        <v>0</v>
      </c>
      <c r="L203" s="22">
        <v>0</v>
      </c>
      <c r="M203" s="22">
        <v>0</v>
      </c>
      <c r="N203" s="22">
        <v>0</v>
      </c>
      <c r="O203" s="24">
        <v>0</v>
      </c>
      <c r="P203" s="24">
        <v>0</v>
      </c>
      <c r="Q203" s="24">
        <v>0</v>
      </c>
      <c r="R203" s="24">
        <v>0</v>
      </c>
      <c r="S203" s="24">
        <v>0</v>
      </c>
      <c r="T203" s="24">
        <v>0</v>
      </c>
      <c r="U203" s="24">
        <v>0</v>
      </c>
      <c r="V203" s="24">
        <v>0</v>
      </c>
      <c r="W203" s="24">
        <v>0</v>
      </c>
      <c r="X203" s="24">
        <v>0</v>
      </c>
      <c r="Y203" s="24">
        <v>0</v>
      </c>
      <c r="Z203" s="24">
        <v>0</v>
      </c>
      <c r="AA203" s="25">
        <v>0</v>
      </c>
      <c r="AB203" s="25">
        <v>0</v>
      </c>
      <c r="AC203" s="25">
        <v>0</v>
      </c>
      <c r="AD203" s="25">
        <v>0</v>
      </c>
      <c r="AE203" s="25">
        <v>0</v>
      </c>
      <c r="AF203" s="25">
        <v>0</v>
      </c>
      <c r="AG203" s="25">
        <v>0</v>
      </c>
      <c r="AH203" s="25">
        <v>0</v>
      </c>
      <c r="AI203" s="25">
        <v>0</v>
      </c>
      <c r="AJ203" s="25">
        <v>0</v>
      </c>
      <c r="AK203" s="25">
        <v>0</v>
      </c>
      <c r="AL203" s="25">
        <v>0</v>
      </c>
      <c r="AM203" s="25">
        <v>0</v>
      </c>
      <c r="AN203" s="25">
        <v>0</v>
      </c>
      <c r="AO203" s="25">
        <v>0</v>
      </c>
      <c r="AP203" s="25">
        <v>0</v>
      </c>
      <c r="AQ203" s="25">
        <v>0</v>
      </c>
      <c r="AR203" s="25">
        <v>0</v>
      </c>
      <c r="AS203" s="25">
        <v>0</v>
      </c>
      <c r="AT203" s="25">
        <v>0</v>
      </c>
      <c r="AU203" s="25">
        <v>0</v>
      </c>
      <c r="AV203" s="25">
        <v>0</v>
      </c>
      <c r="AW203" s="25">
        <v>0</v>
      </c>
      <c r="AX203" s="25">
        <v>0</v>
      </c>
      <c r="AY203" s="25">
        <v>0</v>
      </c>
      <c r="AZ203" s="25">
        <v>0</v>
      </c>
      <c r="BA203" s="25">
        <v>0</v>
      </c>
      <c r="BB203" s="25">
        <v>0</v>
      </c>
      <c r="BC203" s="25">
        <v>0</v>
      </c>
      <c r="BD203" s="25">
        <v>0</v>
      </c>
      <c r="BE203" s="25">
        <v>0</v>
      </c>
      <c r="BF203" s="25">
        <v>0</v>
      </c>
      <c r="BG203" s="25">
        <v>0</v>
      </c>
      <c r="BH203" s="25">
        <v>0</v>
      </c>
      <c r="BI203" s="25">
        <v>0</v>
      </c>
      <c r="BJ203" s="25">
        <v>0</v>
      </c>
      <c r="BK203" s="25">
        <v>0</v>
      </c>
      <c r="BL203" s="25">
        <v>0</v>
      </c>
      <c r="BM203" s="25">
        <v>0</v>
      </c>
      <c r="BN203" s="25">
        <v>0</v>
      </c>
    </row>
    <row r="204" spans="1:66" x14ac:dyDescent="0.25">
      <c r="B204" t="s">
        <v>13</v>
      </c>
      <c r="C204">
        <v>0.04</v>
      </c>
      <c r="D204">
        <f t="shared" si="27"/>
        <v>0</v>
      </c>
      <c r="E204">
        <v>0</v>
      </c>
      <c r="F204">
        <v>0</v>
      </c>
      <c r="G204">
        <v>0</v>
      </c>
      <c r="H204">
        <v>0</v>
      </c>
      <c r="I204">
        <v>0</v>
      </c>
      <c r="J204" s="22">
        <v>0</v>
      </c>
      <c r="K204" s="22">
        <v>0</v>
      </c>
      <c r="L204" s="22">
        <v>0</v>
      </c>
      <c r="M204" s="22">
        <v>0</v>
      </c>
      <c r="N204" s="22">
        <v>0</v>
      </c>
      <c r="O204" s="24">
        <v>0</v>
      </c>
      <c r="P204" s="24">
        <v>0</v>
      </c>
      <c r="Q204" s="24">
        <v>0</v>
      </c>
      <c r="R204" s="24">
        <v>0</v>
      </c>
      <c r="S204" s="24">
        <v>0</v>
      </c>
      <c r="T204" s="24">
        <v>0</v>
      </c>
      <c r="U204" s="24">
        <v>0</v>
      </c>
      <c r="V204" s="24">
        <v>0</v>
      </c>
      <c r="W204" s="24">
        <v>0</v>
      </c>
      <c r="X204" s="24">
        <v>0</v>
      </c>
      <c r="Y204" s="24">
        <v>0</v>
      </c>
      <c r="Z204" s="24">
        <v>0</v>
      </c>
      <c r="AA204" s="25">
        <v>0</v>
      </c>
      <c r="AB204" s="25">
        <v>0</v>
      </c>
      <c r="AC204" s="25">
        <v>0</v>
      </c>
      <c r="AD204" s="25">
        <v>0</v>
      </c>
      <c r="AE204" s="25">
        <v>0</v>
      </c>
      <c r="AF204" s="25">
        <v>0</v>
      </c>
      <c r="AG204" s="25">
        <v>0</v>
      </c>
      <c r="AH204" s="25">
        <v>0</v>
      </c>
      <c r="AI204" s="25">
        <v>0</v>
      </c>
      <c r="AJ204" s="25">
        <v>0</v>
      </c>
      <c r="AK204" s="25">
        <v>0</v>
      </c>
      <c r="AL204" s="25">
        <v>0</v>
      </c>
      <c r="AM204" s="25">
        <v>0</v>
      </c>
      <c r="AN204" s="25">
        <v>0</v>
      </c>
      <c r="AO204" s="25">
        <v>0</v>
      </c>
      <c r="AP204" s="25">
        <v>0</v>
      </c>
      <c r="AQ204" s="25">
        <v>0</v>
      </c>
      <c r="AR204" s="25">
        <v>0</v>
      </c>
      <c r="AS204" s="25">
        <v>0</v>
      </c>
      <c r="AT204" s="25">
        <v>0</v>
      </c>
      <c r="AU204" s="25">
        <v>0</v>
      </c>
      <c r="AV204" s="25">
        <v>0</v>
      </c>
      <c r="AW204" s="25">
        <v>0</v>
      </c>
      <c r="AX204" s="25">
        <v>0</v>
      </c>
      <c r="AY204" s="25">
        <v>0</v>
      </c>
      <c r="AZ204" s="25">
        <v>0</v>
      </c>
      <c r="BA204" s="25">
        <v>0</v>
      </c>
      <c r="BB204" s="25">
        <v>0</v>
      </c>
      <c r="BC204" s="25">
        <v>0</v>
      </c>
      <c r="BD204" s="25">
        <v>0</v>
      </c>
      <c r="BE204" s="25">
        <v>0</v>
      </c>
      <c r="BF204" s="25">
        <v>0</v>
      </c>
      <c r="BG204" s="25">
        <v>0</v>
      </c>
      <c r="BH204" s="25">
        <v>0</v>
      </c>
      <c r="BI204" s="25">
        <v>0</v>
      </c>
      <c r="BJ204" s="25">
        <v>0</v>
      </c>
      <c r="BK204" s="25">
        <v>0</v>
      </c>
      <c r="BL204" s="25">
        <v>0</v>
      </c>
      <c r="BM204" s="25">
        <v>0</v>
      </c>
      <c r="BN204" s="25">
        <v>0</v>
      </c>
    </row>
    <row r="205" spans="1:66" x14ac:dyDescent="0.25">
      <c r="B205" t="s">
        <v>13</v>
      </c>
      <c r="C205">
        <v>0.05</v>
      </c>
      <c r="D205">
        <f t="shared" si="27"/>
        <v>0</v>
      </c>
      <c r="E205">
        <v>0</v>
      </c>
      <c r="F205">
        <v>0</v>
      </c>
      <c r="G205">
        <v>0</v>
      </c>
      <c r="H205">
        <v>0</v>
      </c>
      <c r="I205">
        <v>0</v>
      </c>
      <c r="J205" s="22">
        <v>0</v>
      </c>
      <c r="K205" s="22">
        <v>0</v>
      </c>
      <c r="L205" s="22">
        <v>0</v>
      </c>
      <c r="M205" s="22">
        <v>0</v>
      </c>
      <c r="N205" s="22">
        <v>0</v>
      </c>
      <c r="O205" s="24">
        <v>0</v>
      </c>
      <c r="P205" s="24">
        <v>0</v>
      </c>
      <c r="Q205" s="24">
        <v>0</v>
      </c>
      <c r="R205" s="24">
        <v>0</v>
      </c>
      <c r="S205" s="24">
        <v>0</v>
      </c>
      <c r="T205" s="24">
        <v>0</v>
      </c>
      <c r="U205" s="24">
        <v>0</v>
      </c>
      <c r="V205" s="24">
        <v>0</v>
      </c>
      <c r="W205" s="24">
        <v>0</v>
      </c>
      <c r="X205" s="24">
        <v>0</v>
      </c>
      <c r="Y205" s="24">
        <v>0</v>
      </c>
      <c r="Z205" s="24">
        <v>0</v>
      </c>
      <c r="AA205" s="25">
        <v>0</v>
      </c>
      <c r="AB205" s="25">
        <v>0</v>
      </c>
      <c r="AC205" s="25">
        <v>0</v>
      </c>
      <c r="AD205" s="25">
        <v>0</v>
      </c>
      <c r="AE205" s="25">
        <v>0</v>
      </c>
      <c r="AF205" s="25">
        <v>0</v>
      </c>
      <c r="AG205" s="25">
        <v>0</v>
      </c>
      <c r="AH205" s="25">
        <v>0</v>
      </c>
      <c r="AI205" s="25">
        <v>0</v>
      </c>
      <c r="AJ205" s="25">
        <v>0</v>
      </c>
      <c r="AK205" s="25">
        <v>0</v>
      </c>
      <c r="AL205" s="25">
        <v>0</v>
      </c>
      <c r="AM205" s="25">
        <v>0</v>
      </c>
      <c r="AN205" s="25">
        <v>0</v>
      </c>
      <c r="AO205" s="25">
        <v>0</v>
      </c>
      <c r="AP205" s="25">
        <v>0</v>
      </c>
      <c r="AQ205" s="25">
        <v>0</v>
      </c>
      <c r="AR205" s="25">
        <v>0</v>
      </c>
      <c r="AS205" s="25">
        <v>0</v>
      </c>
      <c r="AT205" s="25">
        <v>0</v>
      </c>
      <c r="AU205" s="25">
        <v>0</v>
      </c>
      <c r="AV205" s="25">
        <v>0</v>
      </c>
      <c r="AW205" s="25">
        <v>0</v>
      </c>
      <c r="AX205" s="25">
        <v>0</v>
      </c>
      <c r="AY205" s="25">
        <v>0</v>
      </c>
      <c r="AZ205" s="25">
        <v>0</v>
      </c>
      <c r="BA205" s="25">
        <v>0</v>
      </c>
      <c r="BB205" s="25">
        <v>0</v>
      </c>
      <c r="BC205" s="25">
        <v>0</v>
      </c>
      <c r="BD205" s="25">
        <v>0</v>
      </c>
      <c r="BE205" s="25">
        <v>0</v>
      </c>
      <c r="BF205" s="25">
        <v>0</v>
      </c>
      <c r="BG205" s="25">
        <v>0</v>
      </c>
      <c r="BH205" s="25">
        <v>0</v>
      </c>
      <c r="BI205" s="25">
        <v>0</v>
      </c>
      <c r="BJ205" s="25">
        <v>0</v>
      </c>
      <c r="BK205" s="25">
        <v>0</v>
      </c>
      <c r="BL205" s="25">
        <v>0</v>
      </c>
      <c r="BM205" s="25">
        <v>0</v>
      </c>
      <c r="BN205" s="25">
        <v>0</v>
      </c>
    </row>
    <row r="206" spans="1:66" x14ac:dyDescent="0.25">
      <c r="B206" t="s">
        <v>13</v>
      </c>
      <c r="C206">
        <v>0.06</v>
      </c>
      <c r="D206">
        <f t="shared" si="27"/>
        <v>0</v>
      </c>
      <c r="E206">
        <v>0</v>
      </c>
      <c r="F206">
        <v>0</v>
      </c>
      <c r="G206">
        <v>0</v>
      </c>
      <c r="H206">
        <v>0</v>
      </c>
      <c r="I206">
        <v>0</v>
      </c>
      <c r="J206" s="22">
        <v>0</v>
      </c>
      <c r="K206" s="22">
        <v>0</v>
      </c>
      <c r="L206" s="22">
        <v>0</v>
      </c>
      <c r="M206" s="22">
        <v>0</v>
      </c>
      <c r="N206" s="22">
        <v>0</v>
      </c>
      <c r="O206" s="24">
        <v>0</v>
      </c>
      <c r="P206" s="24">
        <v>0</v>
      </c>
      <c r="Q206" s="24">
        <v>0</v>
      </c>
      <c r="R206" s="24">
        <v>0</v>
      </c>
      <c r="S206" s="24">
        <v>0</v>
      </c>
      <c r="T206" s="24">
        <v>0</v>
      </c>
      <c r="U206" s="24">
        <v>0</v>
      </c>
      <c r="V206" s="24">
        <v>0</v>
      </c>
      <c r="W206" s="24">
        <v>0</v>
      </c>
      <c r="X206" s="24">
        <v>0</v>
      </c>
      <c r="Y206" s="24">
        <v>0</v>
      </c>
      <c r="Z206" s="24">
        <v>0</v>
      </c>
      <c r="AA206" s="25">
        <v>0</v>
      </c>
      <c r="AB206" s="25">
        <v>0</v>
      </c>
      <c r="AC206" s="25">
        <v>0</v>
      </c>
      <c r="AD206" s="25">
        <v>0</v>
      </c>
      <c r="AE206" s="25">
        <v>0</v>
      </c>
      <c r="AF206" s="25">
        <v>0</v>
      </c>
      <c r="AG206" s="25">
        <v>0</v>
      </c>
      <c r="AH206" s="25">
        <v>0</v>
      </c>
      <c r="AI206" s="25">
        <v>0</v>
      </c>
      <c r="AJ206" s="25">
        <v>0</v>
      </c>
      <c r="AK206" s="25">
        <v>0</v>
      </c>
      <c r="AL206" s="25">
        <v>0</v>
      </c>
      <c r="AM206" s="25">
        <v>0</v>
      </c>
      <c r="AN206" s="25">
        <v>0</v>
      </c>
      <c r="AO206" s="25">
        <v>0</v>
      </c>
      <c r="AP206" s="25">
        <v>0</v>
      </c>
      <c r="AQ206" s="25">
        <v>0</v>
      </c>
      <c r="AR206" s="25">
        <v>0</v>
      </c>
      <c r="AS206" s="25">
        <v>0</v>
      </c>
      <c r="AT206" s="25">
        <v>0</v>
      </c>
      <c r="AU206" s="25">
        <v>0</v>
      </c>
      <c r="AV206" s="25">
        <v>0</v>
      </c>
      <c r="AW206" s="25">
        <v>0</v>
      </c>
      <c r="AX206" s="25">
        <v>0</v>
      </c>
      <c r="AY206" s="25">
        <v>0</v>
      </c>
      <c r="AZ206" s="25">
        <v>0</v>
      </c>
      <c r="BA206" s="25">
        <v>0</v>
      </c>
      <c r="BB206" s="25">
        <v>0</v>
      </c>
      <c r="BC206" s="25">
        <v>0</v>
      </c>
      <c r="BD206" s="25">
        <v>0</v>
      </c>
      <c r="BE206" s="25">
        <v>0</v>
      </c>
      <c r="BF206" s="25">
        <v>0</v>
      </c>
      <c r="BG206" s="25">
        <v>0</v>
      </c>
      <c r="BH206" s="25">
        <v>0</v>
      </c>
      <c r="BI206" s="25">
        <v>0</v>
      </c>
      <c r="BJ206" s="25">
        <v>0</v>
      </c>
      <c r="BK206" s="25">
        <v>0</v>
      </c>
      <c r="BL206" s="25">
        <v>0</v>
      </c>
      <c r="BM206" s="25">
        <v>0</v>
      </c>
      <c r="BN206" s="25">
        <v>0</v>
      </c>
    </row>
    <row r="207" spans="1:66" x14ac:dyDescent="0.25">
      <c r="A207" s="6">
        <v>45108</v>
      </c>
      <c r="B207" t="s">
        <v>13</v>
      </c>
      <c r="C207">
        <v>1</v>
      </c>
      <c r="D207">
        <f t="shared" si="27"/>
        <v>553.30000000000018</v>
      </c>
      <c r="E207">
        <f t="shared" ref="E207:E237" si="28">SUM(BE207:BN207)</f>
        <v>154</v>
      </c>
      <c r="F207">
        <f t="shared" ref="F207:F237" si="29">SUM(AA207:AJ207)</f>
        <v>150.70000000000002</v>
      </c>
      <c r="G207">
        <f t="shared" ref="G207:G237" si="30">SUM(AU207:BD207)</f>
        <v>140.80000000000001</v>
      </c>
      <c r="H207">
        <f t="shared" ref="H207:H237" si="31">SUM(AL207:AT207)</f>
        <v>107.8000000000001</v>
      </c>
      <c r="I207">
        <v>0</v>
      </c>
      <c r="J207" s="22">
        <v>0.34100000000000003</v>
      </c>
      <c r="K207" s="22">
        <v>0.67100000000000004</v>
      </c>
      <c r="L207" s="22">
        <v>1.0230000000000001</v>
      </c>
      <c r="M207" s="22">
        <v>0.91300000000000014</v>
      </c>
      <c r="N207" s="22">
        <v>1.0340000000000003</v>
      </c>
      <c r="O207" s="24">
        <v>0.88000000000000012</v>
      </c>
      <c r="P207" s="24">
        <v>0.75900000000000012</v>
      </c>
      <c r="Q207" s="24">
        <v>0.82500000000000007</v>
      </c>
      <c r="R207" s="24">
        <v>1.0669999999999999</v>
      </c>
      <c r="S207" s="24">
        <v>0.49500000000000005</v>
      </c>
      <c r="T207" s="24">
        <v>0.7370000000000001</v>
      </c>
      <c r="U207" s="24">
        <v>0.59400000000000008</v>
      </c>
      <c r="V207" s="24">
        <v>1.1000000000000001</v>
      </c>
      <c r="W207" s="24">
        <v>0.35200000000000004</v>
      </c>
      <c r="X207" s="24">
        <v>1.056</v>
      </c>
      <c r="Y207" s="24">
        <v>0.69300000000000006</v>
      </c>
      <c r="Z207" s="24">
        <v>0.52800000000000002</v>
      </c>
      <c r="AA207" s="25">
        <v>0</v>
      </c>
      <c r="AB207" s="25">
        <v>0</v>
      </c>
      <c r="AC207" s="25">
        <v>25.3</v>
      </c>
      <c r="AD207" s="25">
        <v>18.700000000000003</v>
      </c>
      <c r="AE207" s="25">
        <v>15.400000000000002</v>
      </c>
      <c r="AF207" s="25">
        <v>33</v>
      </c>
      <c r="AG207" s="25">
        <v>27.500000000000004</v>
      </c>
      <c r="AH207" s="25">
        <v>8.8000000000000007</v>
      </c>
      <c r="AI207" s="25">
        <v>11</v>
      </c>
      <c r="AJ207" s="25">
        <v>11</v>
      </c>
      <c r="AK207" s="25">
        <v>0</v>
      </c>
      <c r="AL207" s="25">
        <v>0</v>
      </c>
      <c r="AM207" s="25">
        <v>14.3</v>
      </c>
      <c r="AN207" s="25">
        <v>8.8000000000000007</v>
      </c>
      <c r="AO207" s="25">
        <v>14.300000000000063</v>
      </c>
      <c r="AP207" s="25">
        <v>5.5</v>
      </c>
      <c r="AQ207" s="25">
        <v>0</v>
      </c>
      <c r="AR207" s="25">
        <v>23.1</v>
      </c>
      <c r="AS207" s="25">
        <v>9.9000000000000323</v>
      </c>
      <c r="AT207" s="25">
        <v>31.900000000000002</v>
      </c>
      <c r="AU207" s="25">
        <v>45.1</v>
      </c>
      <c r="AV207" s="25">
        <v>2.2000000000000002</v>
      </c>
      <c r="AW207" s="25">
        <v>0</v>
      </c>
      <c r="AX207" s="25">
        <v>37.400000000000006</v>
      </c>
      <c r="AY207" s="25">
        <v>23.1</v>
      </c>
      <c r="AZ207" s="25">
        <v>13.200000000000001</v>
      </c>
      <c r="BA207" s="25">
        <v>0</v>
      </c>
      <c r="BB207" s="25">
        <v>0</v>
      </c>
      <c r="BC207" s="25">
        <v>0</v>
      </c>
      <c r="BD207" s="25">
        <v>19.8</v>
      </c>
      <c r="BE207" s="25">
        <v>8.8000000000000007</v>
      </c>
      <c r="BF207" s="25">
        <v>3.3000000000000003</v>
      </c>
      <c r="BG207" s="25">
        <v>11</v>
      </c>
      <c r="BH207" s="25">
        <v>25.3</v>
      </c>
      <c r="BI207" s="25">
        <v>11</v>
      </c>
      <c r="BJ207" s="25">
        <v>0</v>
      </c>
      <c r="BK207" s="25">
        <v>0</v>
      </c>
      <c r="BL207" s="25">
        <v>13.200000000000001</v>
      </c>
      <c r="BM207" s="25">
        <v>46.2</v>
      </c>
      <c r="BN207" s="25">
        <v>35.200000000000003</v>
      </c>
    </row>
    <row r="208" spans="1:66" x14ac:dyDescent="0.25">
      <c r="A208" s="6">
        <v>45109</v>
      </c>
      <c r="B208" t="s">
        <v>13</v>
      </c>
      <c r="C208">
        <v>2</v>
      </c>
      <c r="D208">
        <f t="shared" si="27"/>
        <v>550</v>
      </c>
      <c r="E208">
        <f t="shared" si="28"/>
        <v>125.4</v>
      </c>
      <c r="F208">
        <f t="shared" si="29"/>
        <v>195.79999999999998</v>
      </c>
      <c r="G208">
        <f t="shared" si="30"/>
        <v>85.800000000000011</v>
      </c>
      <c r="H208">
        <f t="shared" si="31"/>
        <v>143.00000000000003</v>
      </c>
      <c r="I208">
        <v>0</v>
      </c>
      <c r="J208" s="22">
        <v>0.33</v>
      </c>
      <c r="K208" s="22">
        <v>0.64900000000000002</v>
      </c>
      <c r="L208" s="22">
        <v>0.42900000000000005</v>
      </c>
      <c r="M208" s="22">
        <v>1.0120000000000002</v>
      </c>
      <c r="N208" s="22">
        <v>1.0669999999999999</v>
      </c>
      <c r="O208" s="24">
        <v>0.96800000000000008</v>
      </c>
      <c r="P208" s="24">
        <v>0.79200000000000004</v>
      </c>
      <c r="Q208" s="24">
        <v>0.88000000000000012</v>
      </c>
      <c r="R208" s="24">
        <v>0.66</v>
      </c>
      <c r="S208" s="24">
        <v>0.8580000000000001</v>
      </c>
      <c r="T208" s="24">
        <v>1.089</v>
      </c>
      <c r="U208" s="24">
        <v>0.63800000000000001</v>
      </c>
      <c r="V208" s="24">
        <v>0.35200000000000004</v>
      </c>
      <c r="W208" s="24">
        <v>1.0669999999999999</v>
      </c>
      <c r="X208" s="24">
        <v>0.9900000000000001</v>
      </c>
      <c r="Y208" s="24">
        <v>0.49500000000000005</v>
      </c>
      <c r="Z208" s="24">
        <v>1.0230000000000001</v>
      </c>
      <c r="AA208" s="25">
        <v>0</v>
      </c>
      <c r="AB208" s="25">
        <v>5.5</v>
      </c>
      <c r="AC208" s="25">
        <v>8.8000000000000007</v>
      </c>
      <c r="AD208" s="25">
        <v>44</v>
      </c>
      <c r="AE208" s="25">
        <v>58.300000000000004</v>
      </c>
      <c r="AF208" s="25">
        <v>4.4000000000000004</v>
      </c>
      <c r="AG208" s="25">
        <v>7.7000000000000011</v>
      </c>
      <c r="AH208" s="25">
        <v>15.400000000000002</v>
      </c>
      <c r="AI208" s="25">
        <v>6.6000000000000005</v>
      </c>
      <c r="AJ208" s="25">
        <v>45.1</v>
      </c>
      <c r="AK208" s="25">
        <v>42.900000000000006</v>
      </c>
      <c r="AL208" s="25">
        <v>42.900000000000006</v>
      </c>
      <c r="AM208" s="25">
        <v>20.900000000000002</v>
      </c>
      <c r="AN208" s="25">
        <v>7.7000000000000011</v>
      </c>
      <c r="AO208" s="25">
        <v>0</v>
      </c>
      <c r="AP208" s="25">
        <v>0</v>
      </c>
      <c r="AQ208" s="25">
        <v>12.100000000000001</v>
      </c>
      <c r="AR208" s="25">
        <v>59.400000000000006</v>
      </c>
      <c r="AS208" s="25">
        <v>0</v>
      </c>
      <c r="AT208" s="25">
        <v>0</v>
      </c>
      <c r="AU208" s="25">
        <v>2.2000000000000002</v>
      </c>
      <c r="AV208" s="25">
        <v>0</v>
      </c>
      <c r="AW208" s="25">
        <v>6.6000000000000005</v>
      </c>
      <c r="AX208" s="25">
        <v>1.1000000000000001</v>
      </c>
      <c r="AY208" s="25">
        <v>15.400000000000002</v>
      </c>
      <c r="AZ208" s="25">
        <v>29.700000000000003</v>
      </c>
      <c r="BA208" s="25">
        <v>19.8</v>
      </c>
      <c r="BB208" s="25">
        <v>11</v>
      </c>
      <c r="BC208" s="25">
        <v>0</v>
      </c>
      <c r="BD208" s="25">
        <v>0</v>
      </c>
      <c r="BE208" s="25">
        <v>25.3</v>
      </c>
      <c r="BF208" s="25">
        <v>20.900000000000002</v>
      </c>
      <c r="BG208" s="25">
        <v>0</v>
      </c>
      <c r="BH208" s="25">
        <v>3.3000000000000003</v>
      </c>
      <c r="BI208" s="25">
        <v>18.700000000000003</v>
      </c>
      <c r="BJ208" s="25">
        <v>4.4000000000000004</v>
      </c>
      <c r="BK208" s="25">
        <v>19.8</v>
      </c>
      <c r="BL208" s="25">
        <v>8.8000000000000007</v>
      </c>
      <c r="BM208" s="25">
        <v>11</v>
      </c>
      <c r="BN208" s="25">
        <v>13.200000000000001</v>
      </c>
    </row>
    <row r="209" spans="1:66" x14ac:dyDescent="0.25">
      <c r="A209" s="6">
        <v>45110</v>
      </c>
      <c r="B209" t="s">
        <v>13</v>
      </c>
      <c r="C209">
        <v>3</v>
      </c>
      <c r="D209">
        <f t="shared" si="27"/>
        <v>273.89999999999998</v>
      </c>
      <c r="E209">
        <f t="shared" si="28"/>
        <v>78.100000000000009</v>
      </c>
      <c r="F209">
        <f t="shared" si="29"/>
        <v>38.5</v>
      </c>
      <c r="G209">
        <f t="shared" si="30"/>
        <v>114.4</v>
      </c>
      <c r="H209">
        <f t="shared" si="31"/>
        <v>42.900000000000006</v>
      </c>
      <c r="I209">
        <v>0</v>
      </c>
      <c r="J209" s="22">
        <v>0.53900000000000003</v>
      </c>
      <c r="K209" s="22">
        <v>0.68200000000000005</v>
      </c>
      <c r="L209" s="22">
        <v>0.80300000000000005</v>
      </c>
      <c r="M209" s="22">
        <v>0.92400000000000004</v>
      </c>
      <c r="N209" s="22">
        <v>0.92400000000000004</v>
      </c>
      <c r="O209" s="24">
        <v>0.86900000000000011</v>
      </c>
      <c r="P209" s="24">
        <v>0.67100000000000004</v>
      </c>
      <c r="Q209" s="24">
        <v>0.80300000000000005</v>
      </c>
      <c r="R209" s="24">
        <v>0.66</v>
      </c>
      <c r="S209" s="24">
        <v>1.0340000000000003</v>
      </c>
      <c r="T209" s="24">
        <v>1.0450000000000002</v>
      </c>
      <c r="U209" s="24">
        <v>0.9900000000000001</v>
      </c>
      <c r="V209" s="24">
        <v>0.75900000000000012</v>
      </c>
      <c r="W209" s="24">
        <v>1.0230000000000001</v>
      </c>
      <c r="X209" s="24">
        <v>0.28600000000000003</v>
      </c>
      <c r="Y209" s="24">
        <v>1.0340000000000003</v>
      </c>
      <c r="Z209" s="24">
        <v>0.91300000000000014</v>
      </c>
      <c r="AA209" s="25">
        <v>0</v>
      </c>
      <c r="AB209" s="25">
        <v>9.9</v>
      </c>
      <c r="AC209" s="25">
        <v>0</v>
      </c>
      <c r="AD209" s="25">
        <v>5.5</v>
      </c>
      <c r="AE209" s="25">
        <v>0</v>
      </c>
      <c r="AF209" s="25">
        <v>0</v>
      </c>
      <c r="AG209" s="25">
        <v>2.2000000000000002</v>
      </c>
      <c r="AH209" s="25">
        <v>0</v>
      </c>
      <c r="AI209" s="25">
        <v>20.900000000000002</v>
      </c>
      <c r="AJ209" s="25">
        <v>0</v>
      </c>
      <c r="AK209" s="25">
        <v>31.900000000000002</v>
      </c>
      <c r="AL209" s="25">
        <v>0</v>
      </c>
      <c r="AM209" s="25">
        <v>0</v>
      </c>
      <c r="AN209" s="25">
        <v>0</v>
      </c>
      <c r="AO209" s="25">
        <v>3.3000000000000003</v>
      </c>
      <c r="AP209" s="25">
        <v>5.5</v>
      </c>
      <c r="AQ209" s="25">
        <v>0</v>
      </c>
      <c r="AR209" s="25">
        <v>0</v>
      </c>
      <c r="AS209" s="25">
        <v>0</v>
      </c>
      <c r="AT209" s="25">
        <v>34.1</v>
      </c>
      <c r="AU209" s="25">
        <v>20.900000000000002</v>
      </c>
      <c r="AV209" s="25">
        <v>19.8</v>
      </c>
      <c r="AW209" s="25">
        <v>1.1000000000000001</v>
      </c>
      <c r="AX209" s="25">
        <v>22</v>
      </c>
      <c r="AY209" s="25">
        <v>0</v>
      </c>
      <c r="AZ209" s="25">
        <v>5.5</v>
      </c>
      <c r="BA209" s="25">
        <v>11</v>
      </c>
      <c r="BB209" s="25">
        <v>0</v>
      </c>
      <c r="BC209" s="25">
        <v>12.100000000000001</v>
      </c>
      <c r="BD209" s="25">
        <v>22</v>
      </c>
      <c r="BE209" s="25">
        <v>0</v>
      </c>
      <c r="BF209" s="25">
        <v>0</v>
      </c>
      <c r="BG209" s="25">
        <v>25.3</v>
      </c>
      <c r="BH209" s="25">
        <v>0</v>
      </c>
      <c r="BI209" s="25">
        <v>34.1</v>
      </c>
      <c r="BJ209" s="25">
        <v>2.2000000000000002</v>
      </c>
      <c r="BK209" s="25">
        <v>0</v>
      </c>
      <c r="BL209" s="25">
        <v>0</v>
      </c>
      <c r="BM209" s="25">
        <v>11</v>
      </c>
      <c r="BN209" s="25">
        <v>5.5</v>
      </c>
    </row>
    <row r="210" spans="1:66" x14ac:dyDescent="0.25">
      <c r="A210" s="6">
        <v>45111</v>
      </c>
      <c r="B210" t="s">
        <v>13</v>
      </c>
      <c r="C210">
        <v>4</v>
      </c>
      <c r="D210">
        <f t="shared" si="27"/>
        <v>448.8</v>
      </c>
      <c r="E210">
        <f t="shared" si="28"/>
        <v>44</v>
      </c>
      <c r="F210">
        <f t="shared" si="29"/>
        <v>95.700000000000017</v>
      </c>
      <c r="G210">
        <f t="shared" si="30"/>
        <v>128.69999999999999</v>
      </c>
      <c r="H210">
        <f t="shared" si="31"/>
        <v>180.40000000000003</v>
      </c>
      <c r="I210">
        <v>1</v>
      </c>
      <c r="J210" s="22">
        <v>0.22000000000000003</v>
      </c>
      <c r="K210" s="22">
        <v>0.56100000000000005</v>
      </c>
      <c r="L210" s="22">
        <v>0.88000000000000012</v>
      </c>
      <c r="M210" s="22">
        <v>0.95700000000000007</v>
      </c>
      <c r="N210" s="22">
        <v>1.0120000000000002</v>
      </c>
      <c r="O210" s="24">
        <v>0.62700000000000011</v>
      </c>
      <c r="P210" s="24">
        <v>1.1000000000000001</v>
      </c>
      <c r="Q210" s="24">
        <v>0.94600000000000006</v>
      </c>
      <c r="R210" s="24">
        <v>1.1000000000000001</v>
      </c>
      <c r="S210" s="24">
        <v>0.84700000000000009</v>
      </c>
      <c r="T210" s="24">
        <v>0.71500000000000008</v>
      </c>
      <c r="U210" s="24">
        <v>1.056</v>
      </c>
      <c r="V210" s="24">
        <v>1.0340000000000003</v>
      </c>
      <c r="W210" s="24">
        <v>1.056</v>
      </c>
      <c r="X210" s="24">
        <v>1.0669999999999999</v>
      </c>
      <c r="Y210" s="24">
        <v>0.91300000000000014</v>
      </c>
      <c r="Z210" s="24">
        <v>0.93500000000000005</v>
      </c>
      <c r="AA210" s="25">
        <v>41.800000000000004</v>
      </c>
      <c r="AB210" s="25">
        <v>7.7000000000000011</v>
      </c>
      <c r="AC210" s="25">
        <v>0</v>
      </c>
      <c r="AD210" s="25">
        <v>1.1000000000000001</v>
      </c>
      <c r="AE210" s="25">
        <v>0</v>
      </c>
      <c r="AF210" s="25">
        <v>0</v>
      </c>
      <c r="AG210" s="25">
        <v>0</v>
      </c>
      <c r="AH210" s="25">
        <v>18.700000000000003</v>
      </c>
      <c r="AI210" s="25">
        <v>13.200000000000001</v>
      </c>
      <c r="AJ210" s="25">
        <v>13.200000000000001</v>
      </c>
      <c r="AK210" s="25">
        <v>19.8</v>
      </c>
      <c r="AL210" s="25">
        <v>35.200000000000003</v>
      </c>
      <c r="AM210" s="25">
        <v>18.700000000000003</v>
      </c>
      <c r="AN210" s="25">
        <v>4.4000000000000004</v>
      </c>
      <c r="AO210" s="25">
        <v>0</v>
      </c>
      <c r="AP210" s="25">
        <v>30.800000000000004</v>
      </c>
      <c r="AQ210" s="25">
        <v>17.600000000000001</v>
      </c>
      <c r="AR210" s="25">
        <v>11</v>
      </c>
      <c r="AS210" s="25">
        <v>52.800000000000004</v>
      </c>
      <c r="AT210" s="25">
        <v>9.9</v>
      </c>
      <c r="AU210" s="25">
        <v>24.200000000000003</v>
      </c>
      <c r="AV210" s="25">
        <v>13.200000000000001</v>
      </c>
      <c r="AW210" s="25">
        <v>3.3000000000000003</v>
      </c>
      <c r="AX210" s="25">
        <v>37.400000000000006</v>
      </c>
      <c r="AY210" s="25">
        <v>7.7000000000000011</v>
      </c>
      <c r="AZ210" s="25">
        <v>0</v>
      </c>
      <c r="BA210" s="25">
        <v>0</v>
      </c>
      <c r="BB210" s="25">
        <v>3.3000000000000003</v>
      </c>
      <c r="BC210" s="25">
        <v>6.6000000000000005</v>
      </c>
      <c r="BD210" s="25">
        <v>33</v>
      </c>
      <c r="BE210" s="25">
        <v>4.4000000000000004</v>
      </c>
      <c r="BF210" s="25">
        <v>4.4000000000000004</v>
      </c>
      <c r="BG210" s="25">
        <v>19.8</v>
      </c>
      <c r="BH210" s="25">
        <v>0</v>
      </c>
      <c r="BI210" s="25">
        <v>0</v>
      </c>
      <c r="BJ210" s="25">
        <v>0</v>
      </c>
      <c r="BK210" s="25">
        <v>3.3000000000000003</v>
      </c>
      <c r="BL210" s="25">
        <v>0</v>
      </c>
      <c r="BM210" s="25">
        <v>0</v>
      </c>
      <c r="BN210" s="25">
        <v>12.100000000000001</v>
      </c>
    </row>
    <row r="211" spans="1:66" x14ac:dyDescent="0.25">
      <c r="A211" s="6">
        <v>45112</v>
      </c>
      <c r="B211" t="s">
        <v>13</v>
      </c>
      <c r="C211">
        <v>5</v>
      </c>
      <c r="D211">
        <f t="shared" si="27"/>
        <v>386.1</v>
      </c>
      <c r="E211">
        <f t="shared" si="28"/>
        <v>146.30000000000001</v>
      </c>
      <c r="F211">
        <f t="shared" si="29"/>
        <v>81.400000000000034</v>
      </c>
      <c r="G211">
        <f t="shared" si="30"/>
        <v>42.9</v>
      </c>
      <c r="H211">
        <f t="shared" si="31"/>
        <v>115.5</v>
      </c>
      <c r="I211">
        <v>0</v>
      </c>
      <c r="J211" s="22">
        <v>0.34100000000000003</v>
      </c>
      <c r="K211" s="22">
        <v>0.16500000000000001</v>
      </c>
      <c r="L211" s="22">
        <v>0.77000000000000013</v>
      </c>
      <c r="M211" s="22">
        <v>0.52800000000000002</v>
      </c>
      <c r="N211" s="22">
        <v>1.0340000000000003</v>
      </c>
      <c r="O211" s="24">
        <v>1.0010000000000001</v>
      </c>
      <c r="P211" s="24">
        <v>0.7370000000000001</v>
      </c>
      <c r="Q211" s="24">
        <v>0.9900000000000001</v>
      </c>
      <c r="R211" s="24">
        <v>0.67100000000000004</v>
      </c>
      <c r="S211" s="24">
        <v>0.74800000000000011</v>
      </c>
      <c r="T211" s="24">
        <v>0.74800000000000011</v>
      </c>
      <c r="U211" s="24">
        <v>0.35200000000000004</v>
      </c>
      <c r="V211" s="24">
        <v>0.94600000000000006</v>
      </c>
      <c r="W211" s="24">
        <v>0.41800000000000004</v>
      </c>
      <c r="X211" s="24">
        <v>1.0450000000000002</v>
      </c>
      <c r="Y211" s="24">
        <v>0.81400000000000006</v>
      </c>
      <c r="Z211" s="24">
        <v>0.89100000000000013</v>
      </c>
      <c r="AA211" s="25">
        <v>1.1000000000000001</v>
      </c>
      <c r="AB211" s="25">
        <v>17.600000000000001</v>
      </c>
      <c r="AC211" s="25">
        <v>0</v>
      </c>
      <c r="AD211" s="25">
        <v>16.500000000000032</v>
      </c>
      <c r="AE211" s="25">
        <v>11</v>
      </c>
      <c r="AF211" s="25">
        <v>0</v>
      </c>
      <c r="AG211" s="25">
        <v>7.7000000000000011</v>
      </c>
      <c r="AH211" s="25">
        <v>8.8000000000000007</v>
      </c>
      <c r="AI211" s="25">
        <v>4.4000000000000004</v>
      </c>
      <c r="AJ211" s="25">
        <v>14.3</v>
      </c>
      <c r="AK211" s="25">
        <v>0</v>
      </c>
      <c r="AL211" s="25">
        <v>16.5</v>
      </c>
      <c r="AM211" s="25">
        <v>1.1000000000000001</v>
      </c>
      <c r="AN211" s="25">
        <v>0</v>
      </c>
      <c r="AO211" s="25">
        <v>0</v>
      </c>
      <c r="AP211" s="25">
        <v>15.400000000000002</v>
      </c>
      <c r="AQ211" s="25">
        <v>52.800000000000004</v>
      </c>
      <c r="AR211" s="25">
        <v>12.100000000000001</v>
      </c>
      <c r="AS211" s="25">
        <v>8.8000000000000007</v>
      </c>
      <c r="AT211" s="25">
        <v>8.8000000000000007</v>
      </c>
      <c r="AU211" s="25">
        <v>0</v>
      </c>
      <c r="AV211" s="25">
        <v>7.7000000000000011</v>
      </c>
      <c r="AW211" s="25">
        <v>0</v>
      </c>
      <c r="AX211" s="25">
        <v>0</v>
      </c>
      <c r="AY211" s="25">
        <v>0</v>
      </c>
      <c r="AZ211" s="25">
        <v>19.8</v>
      </c>
      <c r="BA211" s="25">
        <v>0</v>
      </c>
      <c r="BB211" s="25">
        <v>0</v>
      </c>
      <c r="BC211" s="25">
        <v>9.9</v>
      </c>
      <c r="BD211" s="25">
        <v>5.5</v>
      </c>
      <c r="BE211" s="25">
        <v>15.400000000000002</v>
      </c>
      <c r="BF211" s="25">
        <v>0</v>
      </c>
      <c r="BG211" s="25">
        <v>0</v>
      </c>
      <c r="BH211" s="25">
        <v>8.8000000000000007</v>
      </c>
      <c r="BI211" s="25">
        <v>0</v>
      </c>
      <c r="BJ211" s="25">
        <v>0</v>
      </c>
      <c r="BK211" s="25">
        <v>7.7000000000000011</v>
      </c>
      <c r="BL211" s="25">
        <v>38.5</v>
      </c>
      <c r="BM211" s="25">
        <v>31.900000000000002</v>
      </c>
      <c r="BN211" s="25">
        <v>44</v>
      </c>
    </row>
    <row r="212" spans="1:66" x14ac:dyDescent="0.25">
      <c r="A212" s="6">
        <v>45113</v>
      </c>
      <c r="B212" t="s">
        <v>13</v>
      </c>
      <c r="C212">
        <v>6</v>
      </c>
      <c r="D212">
        <f t="shared" si="27"/>
        <v>375.09999999999997</v>
      </c>
      <c r="E212">
        <f t="shared" si="28"/>
        <v>29.700000000000003</v>
      </c>
      <c r="F212">
        <f t="shared" si="29"/>
        <v>152.89999999999998</v>
      </c>
      <c r="G212">
        <f t="shared" si="30"/>
        <v>64.900000000000006</v>
      </c>
      <c r="H212">
        <f t="shared" si="31"/>
        <v>127.60000000000001</v>
      </c>
      <c r="I212">
        <v>0</v>
      </c>
      <c r="J212" s="22">
        <v>1.0120000000000002</v>
      </c>
      <c r="K212" s="22">
        <v>0.75900000000000012</v>
      </c>
      <c r="L212" s="22">
        <v>1.0340000000000003</v>
      </c>
      <c r="M212" s="22">
        <v>0.91300000000000014</v>
      </c>
      <c r="N212" s="22">
        <v>0.41800000000000004</v>
      </c>
      <c r="O212" s="24">
        <v>1.0120000000000002</v>
      </c>
      <c r="P212" s="24">
        <v>0.16500000000000001</v>
      </c>
      <c r="Q212" s="24">
        <v>0.66</v>
      </c>
      <c r="R212" s="24">
        <v>0.74800000000000011</v>
      </c>
      <c r="S212" s="24">
        <v>1.056</v>
      </c>
      <c r="T212" s="24">
        <v>1.056</v>
      </c>
      <c r="U212" s="24">
        <v>0.60500000000000009</v>
      </c>
      <c r="V212" s="24">
        <v>0.97900000000000009</v>
      </c>
      <c r="W212" s="24">
        <v>1.0340000000000003</v>
      </c>
      <c r="X212" s="24">
        <v>0.74800000000000011</v>
      </c>
      <c r="Y212" s="24">
        <v>0.62700000000000011</v>
      </c>
      <c r="Z212" s="24">
        <v>1.0340000000000003</v>
      </c>
      <c r="AA212" s="25">
        <v>26.400000000000002</v>
      </c>
      <c r="AB212" s="25">
        <v>3.3000000000000003</v>
      </c>
      <c r="AC212" s="25">
        <v>0</v>
      </c>
      <c r="AD212" s="25">
        <v>0</v>
      </c>
      <c r="AE212" s="25">
        <v>35.200000000000003</v>
      </c>
      <c r="AF212" s="25">
        <v>39.6</v>
      </c>
      <c r="AG212" s="25">
        <v>5.5</v>
      </c>
      <c r="AH212" s="25">
        <v>12.100000000000001</v>
      </c>
      <c r="AI212" s="25">
        <v>13.200000000000001</v>
      </c>
      <c r="AJ212" s="25">
        <v>17.600000000000001</v>
      </c>
      <c r="AK212" s="25">
        <v>29.700000000000003</v>
      </c>
      <c r="AL212" s="25">
        <v>18.700000000000003</v>
      </c>
      <c r="AM212" s="25">
        <v>1.1000000000000001</v>
      </c>
      <c r="AN212" s="25">
        <v>1.1000000000000001</v>
      </c>
      <c r="AO212" s="25">
        <v>46.2</v>
      </c>
      <c r="AP212" s="25">
        <v>22</v>
      </c>
      <c r="AQ212" s="25">
        <v>38.5</v>
      </c>
      <c r="AR212" s="25">
        <v>0</v>
      </c>
      <c r="AS212" s="25">
        <v>0</v>
      </c>
      <c r="AT212" s="25">
        <v>0</v>
      </c>
      <c r="AU212" s="25">
        <v>0</v>
      </c>
      <c r="AV212" s="25">
        <v>1.1000000000000001</v>
      </c>
      <c r="AW212" s="25">
        <v>0</v>
      </c>
      <c r="AX212" s="25">
        <v>5.5</v>
      </c>
      <c r="AY212" s="25">
        <v>0</v>
      </c>
      <c r="AZ212" s="25">
        <v>2.2000000000000002</v>
      </c>
      <c r="BA212" s="25">
        <v>14.3</v>
      </c>
      <c r="BB212" s="25">
        <v>7.7000000000000011</v>
      </c>
      <c r="BC212" s="25">
        <v>28.6</v>
      </c>
      <c r="BD212" s="25">
        <v>5.5</v>
      </c>
      <c r="BE212" s="25">
        <v>3.3000000000000003</v>
      </c>
      <c r="BF212" s="25">
        <v>0</v>
      </c>
      <c r="BG212" s="25">
        <v>7.7000000000000011</v>
      </c>
      <c r="BH212" s="25">
        <v>1.1000000000000001</v>
      </c>
      <c r="BI212" s="25">
        <v>7.7000000000000011</v>
      </c>
      <c r="BJ212" s="25">
        <v>0</v>
      </c>
      <c r="BK212" s="25">
        <v>4.4000000000000004</v>
      </c>
      <c r="BL212" s="25">
        <v>5.5</v>
      </c>
      <c r="BM212" s="25">
        <v>0</v>
      </c>
      <c r="BN212" s="25">
        <v>0</v>
      </c>
    </row>
    <row r="213" spans="1:66" x14ac:dyDescent="0.25">
      <c r="A213" s="6">
        <v>45114</v>
      </c>
      <c r="B213" t="s">
        <v>13</v>
      </c>
      <c r="C213">
        <v>7</v>
      </c>
      <c r="D213">
        <f t="shared" si="27"/>
        <v>674.3</v>
      </c>
      <c r="E213">
        <f t="shared" si="28"/>
        <v>129.80000000000001</v>
      </c>
      <c r="F213">
        <f t="shared" si="29"/>
        <v>208.99999999999997</v>
      </c>
      <c r="G213">
        <f t="shared" si="30"/>
        <v>168.29999999999998</v>
      </c>
      <c r="H213">
        <f t="shared" si="31"/>
        <v>167.20000000000002</v>
      </c>
      <c r="I213">
        <v>0</v>
      </c>
      <c r="J213" s="22">
        <v>0.47300000000000003</v>
      </c>
      <c r="K213" s="22">
        <v>0.95700000000000007</v>
      </c>
      <c r="L213" s="22">
        <v>0.8580000000000001</v>
      </c>
      <c r="M213" s="22">
        <v>1.0669999999999999</v>
      </c>
      <c r="N213" s="22">
        <v>1.0340000000000003</v>
      </c>
      <c r="O213" s="24">
        <v>1.0010000000000001</v>
      </c>
      <c r="P213" s="24">
        <v>0.59400000000000008</v>
      </c>
      <c r="Q213" s="24">
        <v>0.7370000000000001</v>
      </c>
      <c r="R213" s="24">
        <v>0.86900000000000011</v>
      </c>
      <c r="S213" s="24">
        <v>1.056</v>
      </c>
      <c r="T213" s="24">
        <v>1.0010000000000001</v>
      </c>
      <c r="U213" s="24">
        <v>0.93500000000000005</v>
      </c>
      <c r="V213" s="24">
        <v>0.8580000000000001</v>
      </c>
      <c r="W213" s="24">
        <v>0.44000000000000006</v>
      </c>
      <c r="X213" s="24">
        <v>0.6160000000000001</v>
      </c>
      <c r="Y213" s="24">
        <v>0.49500000000000005</v>
      </c>
      <c r="Z213" s="24">
        <v>1.0230000000000001</v>
      </c>
      <c r="AA213" s="25">
        <v>13.200000000000001</v>
      </c>
      <c r="AB213" s="25">
        <v>3.3000000000000003</v>
      </c>
      <c r="AC213" s="25">
        <v>24.200000000000003</v>
      </c>
      <c r="AD213" s="25">
        <v>36.300000000000004</v>
      </c>
      <c r="AE213" s="25">
        <v>27.500000000000004</v>
      </c>
      <c r="AF213" s="25">
        <v>24.200000000000003</v>
      </c>
      <c r="AG213" s="25">
        <v>44</v>
      </c>
      <c r="AH213" s="25">
        <v>18.700000000000003</v>
      </c>
      <c r="AI213" s="25">
        <v>17.600000000000001</v>
      </c>
      <c r="AJ213" s="25">
        <v>0</v>
      </c>
      <c r="AK213" s="25">
        <v>2.2000000000000002</v>
      </c>
      <c r="AL213" s="25">
        <v>0</v>
      </c>
      <c r="AM213" s="25">
        <v>1.1000000000000001</v>
      </c>
      <c r="AN213" s="25">
        <v>12.100000000000001</v>
      </c>
      <c r="AO213" s="25">
        <v>16.5</v>
      </c>
      <c r="AP213" s="25">
        <v>19.8</v>
      </c>
      <c r="AQ213" s="25">
        <v>35.200000000000003</v>
      </c>
      <c r="AR213" s="25">
        <v>20.900000000000002</v>
      </c>
      <c r="AS213" s="25">
        <v>38.5</v>
      </c>
      <c r="AT213" s="25">
        <v>23.1</v>
      </c>
      <c r="AU213" s="25">
        <v>19.8</v>
      </c>
      <c r="AV213" s="25">
        <v>0</v>
      </c>
      <c r="AW213" s="25">
        <v>0</v>
      </c>
      <c r="AX213" s="25">
        <v>31.900000000000002</v>
      </c>
      <c r="AY213" s="25">
        <v>42.900000000000006</v>
      </c>
      <c r="AZ213" s="25">
        <v>1.1000000000000001</v>
      </c>
      <c r="BA213" s="25">
        <v>33</v>
      </c>
      <c r="BB213" s="25">
        <v>0</v>
      </c>
      <c r="BC213" s="25">
        <v>33</v>
      </c>
      <c r="BD213" s="25">
        <v>6.6000000000000005</v>
      </c>
      <c r="BE213" s="25">
        <v>7.7000000000000011</v>
      </c>
      <c r="BF213" s="25">
        <v>11</v>
      </c>
      <c r="BG213" s="25">
        <v>29.700000000000003</v>
      </c>
      <c r="BH213" s="25">
        <v>0</v>
      </c>
      <c r="BI213" s="25">
        <v>30.800000000000004</v>
      </c>
      <c r="BJ213" s="25">
        <v>25.3</v>
      </c>
      <c r="BK213" s="25">
        <v>7.7000000000000011</v>
      </c>
      <c r="BL213" s="25">
        <v>4.4000000000000004</v>
      </c>
      <c r="BM213" s="25">
        <v>3.3000000000000003</v>
      </c>
      <c r="BN213" s="25">
        <v>9.9</v>
      </c>
    </row>
    <row r="214" spans="1:66" x14ac:dyDescent="0.25">
      <c r="A214" s="6">
        <v>45115</v>
      </c>
      <c r="B214" t="s">
        <v>13</v>
      </c>
      <c r="C214">
        <v>8</v>
      </c>
      <c r="D214">
        <f t="shared" si="27"/>
        <v>465.30000000000007</v>
      </c>
      <c r="E214">
        <f t="shared" si="28"/>
        <v>99</v>
      </c>
      <c r="F214">
        <f t="shared" si="29"/>
        <v>81.400000000000006</v>
      </c>
      <c r="G214">
        <f t="shared" si="30"/>
        <v>110.00000000000001</v>
      </c>
      <c r="H214">
        <f t="shared" si="31"/>
        <v>174.9</v>
      </c>
      <c r="I214">
        <v>0</v>
      </c>
      <c r="J214" s="22">
        <v>0.36300000000000004</v>
      </c>
      <c r="K214" s="22">
        <v>0.8580000000000001</v>
      </c>
      <c r="L214" s="22">
        <v>0.77000000000000013</v>
      </c>
      <c r="M214" s="22">
        <v>0.84700000000000009</v>
      </c>
      <c r="N214" s="22">
        <v>1.0450000000000002</v>
      </c>
      <c r="O214" s="24">
        <v>0.51700000000000013</v>
      </c>
      <c r="P214" s="24">
        <v>0.68200000000000005</v>
      </c>
      <c r="Q214" s="24">
        <v>1.0450000000000002</v>
      </c>
      <c r="R214" s="24">
        <v>0.9900000000000001</v>
      </c>
      <c r="S214" s="24">
        <v>1.0230000000000001</v>
      </c>
      <c r="T214" s="24">
        <v>0.81400000000000006</v>
      </c>
      <c r="U214" s="24">
        <v>0.44000000000000006</v>
      </c>
      <c r="V214" s="24">
        <v>0.93500000000000005</v>
      </c>
      <c r="W214" s="24">
        <v>0.9900000000000001</v>
      </c>
      <c r="X214" s="24">
        <v>0.95700000000000007</v>
      </c>
      <c r="Y214" s="24">
        <v>0.56100000000000005</v>
      </c>
      <c r="Z214" s="24">
        <v>0.8580000000000001</v>
      </c>
      <c r="AA214" s="25">
        <v>12.100000000000001</v>
      </c>
      <c r="AB214" s="25">
        <v>0</v>
      </c>
      <c r="AC214" s="25">
        <v>20.900000000000002</v>
      </c>
      <c r="AD214" s="25">
        <v>1.1000000000000001</v>
      </c>
      <c r="AE214" s="25">
        <v>11</v>
      </c>
      <c r="AF214" s="25">
        <v>0</v>
      </c>
      <c r="AG214" s="25">
        <v>0</v>
      </c>
      <c r="AH214" s="25">
        <v>19.8</v>
      </c>
      <c r="AI214" s="25">
        <v>16.5</v>
      </c>
      <c r="AJ214" s="25">
        <v>0</v>
      </c>
      <c r="AK214" s="25">
        <v>0</v>
      </c>
      <c r="AL214" s="25">
        <v>6.6000000000000005</v>
      </c>
      <c r="AM214" s="25">
        <v>0</v>
      </c>
      <c r="AN214" s="25">
        <v>40.700000000000003</v>
      </c>
      <c r="AO214" s="25">
        <v>3.3000000000000003</v>
      </c>
      <c r="AP214" s="25">
        <v>34.1</v>
      </c>
      <c r="AQ214" s="25">
        <v>61.600000000000009</v>
      </c>
      <c r="AR214" s="25">
        <v>0</v>
      </c>
      <c r="AS214" s="25">
        <v>18.700000000000003</v>
      </c>
      <c r="AT214" s="25">
        <v>9.9</v>
      </c>
      <c r="AU214" s="25">
        <v>24.200000000000003</v>
      </c>
      <c r="AV214" s="25">
        <v>1.1000000000000001</v>
      </c>
      <c r="AW214" s="25">
        <v>0</v>
      </c>
      <c r="AX214" s="25">
        <v>9.9</v>
      </c>
      <c r="AY214" s="25">
        <v>0</v>
      </c>
      <c r="AZ214" s="25">
        <v>0</v>
      </c>
      <c r="BA214" s="25">
        <v>15.400000000000002</v>
      </c>
      <c r="BB214" s="25">
        <v>13.200000000000001</v>
      </c>
      <c r="BC214" s="25">
        <v>33</v>
      </c>
      <c r="BD214" s="25">
        <v>13.200000000000001</v>
      </c>
      <c r="BE214" s="25">
        <v>15.400000000000002</v>
      </c>
      <c r="BF214" s="25">
        <v>0</v>
      </c>
      <c r="BG214" s="25">
        <v>8.8000000000000007</v>
      </c>
      <c r="BH214" s="25">
        <v>4.4000000000000004</v>
      </c>
      <c r="BI214" s="25">
        <v>0</v>
      </c>
      <c r="BJ214" s="25">
        <v>0</v>
      </c>
      <c r="BK214" s="25">
        <v>0</v>
      </c>
      <c r="BL214" s="25">
        <v>13.200000000000001</v>
      </c>
      <c r="BM214" s="25">
        <v>22</v>
      </c>
      <c r="BN214" s="25">
        <v>35.200000000000003</v>
      </c>
    </row>
    <row r="215" spans="1:66" x14ac:dyDescent="0.25">
      <c r="A215" s="6">
        <v>45116</v>
      </c>
      <c r="B215" t="s">
        <v>13</v>
      </c>
      <c r="C215">
        <v>9</v>
      </c>
      <c r="D215">
        <f t="shared" si="27"/>
        <v>573.1</v>
      </c>
      <c r="E215">
        <f t="shared" si="28"/>
        <v>159.5</v>
      </c>
      <c r="F215">
        <f t="shared" si="29"/>
        <v>99.000000000000014</v>
      </c>
      <c r="G215">
        <f t="shared" si="30"/>
        <v>152.9</v>
      </c>
      <c r="H215">
        <f t="shared" si="31"/>
        <v>161.70000000000002</v>
      </c>
      <c r="I215">
        <v>0</v>
      </c>
      <c r="J215" s="22">
        <v>0.89100000000000013</v>
      </c>
      <c r="K215" s="22">
        <v>0.58300000000000007</v>
      </c>
      <c r="L215" s="22">
        <v>0.78100000000000003</v>
      </c>
      <c r="M215" s="22">
        <v>0.91300000000000014</v>
      </c>
      <c r="N215" s="22">
        <v>0.94600000000000006</v>
      </c>
      <c r="O215" s="24">
        <v>0.75900000000000012</v>
      </c>
      <c r="P215" s="24">
        <v>1.0669999999999999</v>
      </c>
      <c r="Q215" s="24">
        <v>0.97900000000000009</v>
      </c>
      <c r="R215" s="24">
        <v>0.95700000000000007</v>
      </c>
      <c r="S215" s="24">
        <v>0.70400000000000007</v>
      </c>
      <c r="T215" s="24">
        <v>0.69300000000000006</v>
      </c>
      <c r="U215" s="24">
        <v>0.64900000000000002</v>
      </c>
      <c r="V215" s="24">
        <v>1.0669999999999999</v>
      </c>
      <c r="W215" s="24">
        <v>1.0120000000000002</v>
      </c>
      <c r="X215" s="24">
        <v>0.81400000000000006</v>
      </c>
      <c r="Y215" s="24">
        <v>1.1000000000000001</v>
      </c>
      <c r="Z215" s="24">
        <v>0.41800000000000004</v>
      </c>
      <c r="AA215" s="25">
        <v>0</v>
      </c>
      <c r="AB215" s="25">
        <v>0</v>
      </c>
      <c r="AC215" s="25">
        <v>0</v>
      </c>
      <c r="AD215" s="25">
        <v>0</v>
      </c>
      <c r="AE215" s="25">
        <v>7.7000000000000011</v>
      </c>
      <c r="AF215" s="25">
        <v>12.100000000000001</v>
      </c>
      <c r="AG215" s="25">
        <v>17.600000000000001</v>
      </c>
      <c r="AH215" s="25">
        <v>8.8000000000000007</v>
      </c>
      <c r="AI215" s="25">
        <v>49.500000000000007</v>
      </c>
      <c r="AJ215" s="25">
        <v>3.3000000000000003</v>
      </c>
      <c r="AK215" s="25">
        <v>0</v>
      </c>
      <c r="AL215" s="25">
        <v>1.1000000000000001</v>
      </c>
      <c r="AM215" s="25">
        <v>17.600000000000001</v>
      </c>
      <c r="AN215" s="25">
        <v>4.4000000000000004</v>
      </c>
      <c r="AO215" s="25">
        <v>38.5</v>
      </c>
      <c r="AP215" s="25">
        <v>7.7000000000000011</v>
      </c>
      <c r="AQ215" s="25">
        <v>17.600000000000001</v>
      </c>
      <c r="AR215" s="25">
        <v>30.800000000000004</v>
      </c>
      <c r="AS215" s="25">
        <v>28.6</v>
      </c>
      <c r="AT215" s="25">
        <v>15.400000000000002</v>
      </c>
      <c r="AU215" s="25">
        <v>46.2</v>
      </c>
      <c r="AV215" s="25">
        <v>1.1000000000000001</v>
      </c>
      <c r="AW215" s="25">
        <v>34.1</v>
      </c>
      <c r="AX215" s="25">
        <v>35.200000000000003</v>
      </c>
      <c r="AY215" s="25">
        <v>15.400000000000002</v>
      </c>
      <c r="AZ215" s="25">
        <v>0</v>
      </c>
      <c r="BA215" s="25">
        <v>3.3000000000000003</v>
      </c>
      <c r="BB215" s="25">
        <v>0</v>
      </c>
      <c r="BC215" s="25">
        <v>6.6000000000000005</v>
      </c>
      <c r="BD215" s="25">
        <v>11</v>
      </c>
      <c r="BE215" s="25">
        <v>39.6</v>
      </c>
      <c r="BF215" s="25">
        <v>13.200000000000001</v>
      </c>
      <c r="BG215" s="25">
        <v>24.200000000000003</v>
      </c>
      <c r="BH215" s="25">
        <v>0</v>
      </c>
      <c r="BI215" s="25">
        <v>35.200000000000003</v>
      </c>
      <c r="BJ215" s="25">
        <v>0</v>
      </c>
      <c r="BK215" s="25">
        <v>0</v>
      </c>
      <c r="BL215" s="25">
        <v>0</v>
      </c>
      <c r="BM215" s="25">
        <v>17.600000000000001</v>
      </c>
      <c r="BN215" s="25">
        <v>29.700000000000003</v>
      </c>
    </row>
    <row r="216" spans="1:66" x14ac:dyDescent="0.25">
      <c r="A216" s="6">
        <v>45117</v>
      </c>
      <c r="B216" t="s">
        <v>13</v>
      </c>
      <c r="C216">
        <v>10</v>
      </c>
      <c r="D216">
        <f t="shared" si="27"/>
        <v>644.60000000000014</v>
      </c>
      <c r="E216">
        <f t="shared" si="28"/>
        <v>140.80000000000001</v>
      </c>
      <c r="F216">
        <f t="shared" si="29"/>
        <v>112.20000000000013</v>
      </c>
      <c r="G216">
        <f t="shared" si="30"/>
        <v>155.10000000000002</v>
      </c>
      <c r="H216">
        <f t="shared" si="31"/>
        <v>236.5</v>
      </c>
      <c r="I216">
        <v>0</v>
      </c>
      <c r="J216" s="22">
        <v>0.25300000000000006</v>
      </c>
      <c r="K216" s="22">
        <v>0.96800000000000008</v>
      </c>
      <c r="L216" s="22">
        <v>0.86900000000000011</v>
      </c>
      <c r="M216" s="22">
        <v>0.17600000000000002</v>
      </c>
      <c r="N216" s="22">
        <v>0.81400000000000006</v>
      </c>
      <c r="O216" s="24">
        <v>0.74800000000000011</v>
      </c>
      <c r="P216" s="24">
        <v>0.95700000000000007</v>
      </c>
      <c r="Q216" s="24">
        <v>0.70400000000000007</v>
      </c>
      <c r="R216" s="24">
        <v>0.77000000000000013</v>
      </c>
      <c r="S216" s="24">
        <v>1.0780000000000001</v>
      </c>
      <c r="T216" s="24">
        <v>0.67100000000000004</v>
      </c>
      <c r="U216" s="24">
        <v>0.60500000000000009</v>
      </c>
      <c r="V216" s="24">
        <v>0.34100000000000003</v>
      </c>
      <c r="W216" s="24">
        <v>0.9900000000000001</v>
      </c>
      <c r="X216" s="24">
        <v>1.0450000000000002</v>
      </c>
      <c r="Y216" s="24">
        <v>1.0669999999999999</v>
      </c>
      <c r="Z216" s="24">
        <v>0.96800000000000008</v>
      </c>
      <c r="AA216" s="25">
        <v>5.5</v>
      </c>
      <c r="AB216" s="25">
        <v>7.7000000000000011</v>
      </c>
      <c r="AC216" s="25">
        <v>3.3000000000001255</v>
      </c>
      <c r="AD216" s="25">
        <v>9.9</v>
      </c>
      <c r="AE216" s="25">
        <v>0</v>
      </c>
      <c r="AF216" s="25">
        <v>2.2000000000000002</v>
      </c>
      <c r="AG216" s="25">
        <v>13.200000000000001</v>
      </c>
      <c r="AH216" s="25">
        <v>38.5</v>
      </c>
      <c r="AI216" s="25">
        <v>0</v>
      </c>
      <c r="AJ216" s="25">
        <v>31.900000000000002</v>
      </c>
      <c r="AK216" s="25">
        <v>4.4000000000000004</v>
      </c>
      <c r="AL216" s="25">
        <v>17.600000000000001</v>
      </c>
      <c r="AM216" s="25">
        <v>4.4000000000000004</v>
      </c>
      <c r="AN216" s="25">
        <v>27.500000000000004</v>
      </c>
      <c r="AO216" s="25">
        <v>38.5</v>
      </c>
      <c r="AP216" s="25">
        <v>8.8000000000000007</v>
      </c>
      <c r="AQ216" s="25">
        <v>51.7</v>
      </c>
      <c r="AR216" s="25">
        <v>24.200000000000003</v>
      </c>
      <c r="AS216" s="25">
        <v>45.1</v>
      </c>
      <c r="AT216" s="25">
        <v>18.700000000000003</v>
      </c>
      <c r="AU216" s="25">
        <v>23.1</v>
      </c>
      <c r="AV216" s="25">
        <v>24.200000000000003</v>
      </c>
      <c r="AW216" s="25">
        <v>15.400000000000002</v>
      </c>
      <c r="AX216" s="25">
        <v>0</v>
      </c>
      <c r="AY216" s="25">
        <v>0</v>
      </c>
      <c r="AZ216" s="25">
        <v>15.400000000000002</v>
      </c>
      <c r="BA216" s="25">
        <v>0</v>
      </c>
      <c r="BB216" s="25">
        <v>12.100000000000001</v>
      </c>
      <c r="BC216" s="25">
        <v>45.1</v>
      </c>
      <c r="BD216" s="25">
        <v>19.8</v>
      </c>
      <c r="BE216" s="25">
        <v>33</v>
      </c>
      <c r="BF216" s="25">
        <v>0</v>
      </c>
      <c r="BG216" s="25">
        <v>30.800000000000004</v>
      </c>
      <c r="BH216" s="25">
        <v>0</v>
      </c>
      <c r="BI216" s="25">
        <v>16.5</v>
      </c>
      <c r="BJ216" s="25">
        <v>0</v>
      </c>
      <c r="BK216" s="25">
        <v>2.2000000000000002</v>
      </c>
      <c r="BL216" s="25">
        <v>26.400000000000002</v>
      </c>
      <c r="BM216" s="25">
        <v>18.700000000000003</v>
      </c>
      <c r="BN216" s="25">
        <v>13.200000000000001</v>
      </c>
    </row>
    <row r="217" spans="1:66" x14ac:dyDescent="0.25">
      <c r="A217" s="6">
        <v>45118</v>
      </c>
      <c r="B217" t="s">
        <v>13</v>
      </c>
      <c r="C217">
        <v>11</v>
      </c>
      <c r="D217">
        <f t="shared" si="27"/>
        <v>443.29999999999995</v>
      </c>
      <c r="E217">
        <f t="shared" si="28"/>
        <v>117.69999999999997</v>
      </c>
      <c r="F217">
        <f t="shared" si="29"/>
        <v>128.70000000000002</v>
      </c>
      <c r="G217">
        <f t="shared" si="30"/>
        <v>52.800000000000004</v>
      </c>
      <c r="H217">
        <f t="shared" si="31"/>
        <v>144.1</v>
      </c>
      <c r="I217">
        <v>0</v>
      </c>
      <c r="J217" s="22">
        <v>0.20900000000000002</v>
      </c>
      <c r="K217" s="22">
        <v>0.55000000000000004</v>
      </c>
      <c r="L217" s="22">
        <v>0.27500000000000002</v>
      </c>
      <c r="M217" s="22">
        <v>0.90200000000000014</v>
      </c>
      <c r="N217" s="22">
        <v>1.0450000000000002</v>
      </c>
      <c r="O217" s="24">
        <v>0.90200000000000014</v>
      </c>
      <c r="P217" s="24">
        <v>0.66</v>
      </c>
      <c r="Q217" s="24">
        <v>0.71500000000000008</v>
      </c>
      <c r="R217" s="24">
        <v>1.089</v>
      </c>
      <c r="S217" s="24">
        <v>0.60500000000000009</v>
      </c>
      <c r="T217" s="24">
        <v>0.70400000000000007</v>
      </c>
      <c r="U217" s="24">
        <v>0.9900000000000001</v>
      </c>
      <c r="V217" s="24">
        <v>1.089</v>
      </c>
      <c r="W217" s="24">
        <v>0.78100000000000003</v>
      </c>
      <c r="X217" s="24">
        <v>0.64900000000000002</v>
      </c>
      <c r="Y217" s="24">
        <v>1.0010000000000001</v>
      </c>
      <c r="Z217" s="24">
        <v>0.49500000000000005</v>
      </c>
      <c r="AA217" s="25">
        <v>5.5</v>
      </c>
      <c r="AB217" s="25">
        <v>5.5</v>
      </c>
      <c r="AC217" s="25">
        <v>0</v>
      </c>
      <c r="AD217" s="25">
        <v>26.400000000000002</v>
      </c>
      <c r="AE217" s="25">
        <v>3.3000000000000003</v>
      </c>
      <c r="AF217" s="25">
        <v>28.6</v>
      </c>
      <c r="AG217" s="25">
        <v>0</v>
      </c>
      <c r="AH217" s="25">
        <v>0</v>
      </c>
      <c r="AI217" s="25">
        <v>59.400000000000006</v>
      </c>
      <c r="AJ217" s="25">
        <v>0</v>
      </c>
      <c r="AK217" s="25">
        <v>15.400000000000002</v>
      </c>
      <c r="AL217" s="25">
        <v>22</v>
      </c>
      <c r="AM217" s="25">
        <v>9.9</v>
      </c>
      <c r="AN217" s="25">
        <v>0</v>
      </c>
      <c r="AO217" s="25">
        <v>8.8000000000000007</v>
      </c>
      <c r="AP217" s="25">
        <v>6.6000000000000005</v>
      </c>
      <c r="AQ217" s="25">
        <v>18.700000000000003</v>
      </c>
      <c r="AR217" s="25">
        <v>39.6</v>
      </c>
      <c r="AS217" s="25">
        <v>5.5</v>
      </c>
      <c r="AT217" s="25">
        <v>33</v>
      </c>
      <c r="AU217" s="25">
        <v>5.5</v>
      </c>
      <c r="AV217" s="25">
        <v>2.2000000000000002</v>
      </c>
      <c r="AW217" s="25">
        <v>0</v>
      </c>
      <c r="AX217" s="25">
        <v>0</v>
      </c>
      <c r="AY217" s="25">
        <v>0</v>
      </c>
      <c r="AZ217" s="25">
        <v>7.7000000000000011</v>
      </c>
      <c r="BA217" s="25">
        <v>13.200000000000001</v>
      </c>
      <c r="BB217" s="25">
        <v>5.5</v>
      </c>
      <c r="BC217" s="25">
        <v>12.100000000000001</v>
      </c>
      <c r="BD217" s="25">
        <v>6.6000000000000005</v>
      </c>
      <c r="BE217" s="25">
        <v>0</v>
      </c>
      <c r="BF217" s="25">
        <v>0</v>
      </c>
      <c r="BG217" s="25">
        <v>4.4000000000000004</v>
      </c>
      <c r="BH217" s="25">
        <v>0</v>
      </c>
      <c r="BI217" s="25">
        <v>19.8</v>
      </c>
      <c r="BJ217" s="25">
        <v>5.5</v>
      </c>
      <c r="BK217" s="25">
        <v>25.3</v>
      </c>
      <c r="BL217" s="25">
        <v>15.39999999999997</v>
      </c>
      <c r="BM217" s="25">
        <v>33</v>
      </c>
      <c r="BN217" s="25">
        <v>14.3</v>
      </c>
    </row>
    <row r="218" spans="1:66" x14ac:dyDescent="0.25">
      <c r="A218" s="6">
        <v>45119</v>
      </c>
      <c r="B218" t="s">
        <v>13</v>
      </c>
      <c r="C218">
        <v>12</v>
      </c>
      <c r="D218">
        <f t="shared" si="27"/>
        <v>599.5</v>
      </c>
      <c r="E218">
        <f t="shared" si="28"/>
        <v>154</v>
      </c>
      <c r="F218">
        <f t="shared" si="29"/>
        <v>201.3</v>
      </c>
      <c r="G218">
        <f t="shared" si="30"/>
        <v>116.60000000000001</v>
      </c>
      <c r="H218">
        <f t="shared" si="31"/>
        <v>127.6</v>
      </c>
      <c r="I218">
        <v>0</v>
      </c>
      <c r="J218" s="22">
        <v>0.24200000000000002</v>
      </c>
      <c r="K218" s="22">
        <v>0.94600000000000006</v>
      </c>
      <c r="L218" s="22">
        <v>0.91300000000000014</v>
      </c>
      <c r="M218" s="22">
        <v>0.58300000000000007</v>
      </c>
      <c r="N218" s="22">
        <v>0.79200000000000004</v>
      </c>
      <c r="O218" s="24">
        <v>0.88000000000000012</v>
      </c>
      <c r="P218" s="24">
        <v>0.83600000000000008</v>
      </c>
      <c r="Q218" s="24">
        <v>0.71500000000000008</v>
      </c>
      <c r="R218" s="24">
        <v>0.70400000000000007</v>
      </c>
      <c r="S218" s="24">
        <v>0.72600000000000009</v>
      </c>
      <c r="T218" s="24">
        <v>1.0780000000000001</v>
      </c>
      <c r="U218" s="24">
        <v>1.0010000000000001</v>
      </c>
      <c r="V218" s="24">
        <v>0.97900000000000009</v>
      </c>
      <c r="W218" s="24">
        <v>0.95700000000000007</v>
      </c>
      <c r="X218" s="24">
        <v>1.0450000000000002</v>
      </c>
      <c r="Y218" s="24">
        <v>0.63800000000000001</v>
      </c>
      <c r="Z218" s="24">
        <v>0.39600000000000002</v>
      </c>
      <c r="AA218" s="25">
        <v>0</v>
      </c>
      <c r="AB218" s="25">
        <v>14.3</v>
      </c>
      <c r="AC218" s="25">
        <v>22</v>
      </c>
      <c r="AD218" s="25">
        <v>15.400000000000002</v>
      </c>
      <c r="AE218" s="25">
        <v>1.1000000000000001</v>
      </c>
      <c r="AF218" s="25">
        <v>15.400000000000002</v>
      </c>
      <c r="AG218" s="25">
        <v>31.900000000000002</v>
      </c>
      <c r="AH218" s="25">
        <v>30.800000000000004</v>
      </c>
      <c r="AI218" s="25">
        <v>34.1</v>
      </c>
      <c r="AJ218" s="25">
        <v>36.300000000000004</v>
      </c>
      <c r="AK218" s="25">
        <v>17.600000000000001</v>
      </c>
      <c r="AL218" s="25">
        <v>61.600000000000009</v>
      </c>
      <c r="AM218" s="25">
        <v>17.600000000000001</v>
      </c>
      <c r="AN218" s="25">
        <v>28.6</v>
      </c>
      <c r="AO218" s="25">
        <v>1.1000000000000001</v>
      </c>
      <c r="AP218" s="25">
        <v>6.6000000000000005</v>
      </c>
      <c r="AQ218" s="25">
        <v>1.1000000000000001</v>
      </c>
      <c r="AR218" s="25">
        <v>3.3000000000000003</v>
      </c>
      <c r="AS218" s="25">
        <v>7.7000000000000011</v>
      </c>
      <c r="AT218" s="25">
        <v>0</v>
      </c>
      <c r="AU218" s="25">
        <v>9.9</v>
      </c>
      <c r="AV218" s="25">
        <v>37.400000000000006</v>
      </c>
      <c r="AW218" s="25">
        <v>26.400000000000002</v>
      </c>
      <c r="AX218" s="25">
        <v>0</v>
      </c>
      <c r="AY218" s="25">
        <v>2.2000000000000002</v>
      </c>
      <c r="AZ218" s="25">
        <v>9.9</v>
      </c>
      <c r="BA218" s="25">
        <v>0</v>
      </c>
      <c r="BB218" s="25">
        <v>23.1</v>
      </c>
      <c r="BC218" s="25">
        <v>4.4000000000000004</v>
      </c>
      <c r="BD218" s="25">
        <v>3.3000000000000003</v>
      </c>
      <c r="BE218" s="25">
        <v>11</v>
      </c>
      <c r="BF218" s="25">
        <v>11</v>
      </c>
      <c r="BG218" s="25">
        <v>9.9</v>
      </c>
      <c r="BH218" s="25">
        <v>0</v>
      </c>
      <c r="BI218" s="25">
        <v>41.800000000000004</v>
      </c>
      <c r="BJ218" s="25">
        <v>46.2</v>
      </c>
      <c r="BK218" s="25">
        <v>0</v>
      </c>
      <c r="BL218" s="25">
        <v>6.6000000000000005</v>
      </c>
      <c r="BM218" s="25">
        <v>27.500000000000004</v>
      </c>
      <c r="BN218" s="25">
        <v>0</v>
      </c>
    </row>
    <row r="219" spans="1:66" x14ac:dyDescent="0.25">
      <c r="A219" s="6">
        <v>45120</v>
      </c>
      <c r="B219" t="s">
        <v>13</v>
      </c>
      <c r="C219">
        <v>13</v>
      </c>
      <c r="D219">
        <f t="shared" si="27"/>
        <v>449.90000000000003</v>
      </c>
      <c r="E219">
        <f t="shared" si="28"/>
        <v>58.300000000000004</v>
      </c>
      <c r="F219">
        <f t="shared" si="29"/>
        <v>176.00000000000003</v>
      </c>
      <c r="G219">
        <f t="shared" si="30"/>
        <v>102.3</v>
      </c>
      <c r="H219">
        <f t="shared" si="31"/>
        <v>113.30000000000001</v>
      </c>
      <c r="I219">
        <v>0</v>
      </c>
      <c r="J219" s="22">
        <v>0.55000000000000004</v>
      </c>
      <c r="K219" s="22">
        <v>0.9900000000000001</v>
      </c>
      <c r="L219" s="22">
        <v>0.84700000000000009</v>
      </c>
      <c r="M219" s="22">
        <v>0.96800000000000008</v>
      </c>
      <c r="N219" s="22">
        <v>1.0780000000000001</v>
      </c>
      <c r="O219" s="24">
        <v>0.50600000000000012</v>
      </c>
      <c r="P219" s="24">
        <v>0.70400000000000007</v>
      </c>
      <c r="Q219" s="24">
        <v>0.71500000000000008</v>
      </c>
      <c r="R219" s="24">
        <v>1.0669999999999999</v>
      </c>
      <c r="S219" s="24">
        <v>0.67100000000000004</v>
      </c>
      <c r="T219" s="24">
        <v>0.29700000000000004</v>
      </c>
      <c r="U219" s="24">
        <v>1.089</v>
      </c>
      <c r="V219" s="24">
        <v>0.97900000000000009</v>
      </c>
      <c r="W219" s="24">
        <v>0.56100000000000005</v>
      </c>
      <c r="X219" s="24">
        <v>0.77000000000000013</v>
      </c>
      <c r="Y219" s="24">
        <v>0.93500000000000005</v>
      </c>
      <c r="Z219" s="24">
        <v>0.50600000000000012</v>
      </c>
      <c r="AA219" s="25">
        <v>27.500000000000004</v>
      </c>
      <c r="AB219" s="25">
        <v>19.8</v>
      </c>
      <c r="AC219" s="25">
        <v>0</v>
      </c>
      <c r="AD219" s="25">
        <v>28.6</v>
      </c>
      <c r="AE219" s="25">
        <v>27.500000000000004</v>
      </c>
      <c r="AF219" s="25">
        <v>7.7000000000000011</v>
      </c>
      <c r="AG219" s="25">
        <v>0</v>
      </c>
      <c r="AH219" s="25">
        <v>13.200000000000001</v>
      </c>
      <c r="AI219" s="25">
        <v>30.800000000000004</v>
      </c>
      <c r="AJ219" s="25">
        <v>20.900000000000002</v>
      </c>
      <c r="AK219" s="25">
        <v>0</v>
      </c>
      <c r="AL219" s="25">
        <v>15.400000000000002</v>
      </c>
      <c r="AM219" s="25">
        <v>0</v>
      </c>
      <c r="AN219" s="25">
        <v>31.900000000000002</v>
      </c>
      <c r="AO219" s="25">
        <v>36.300000000000004</v>
      </c>
      <c r="AP219" s="25">
        <v>0</v>
      </c>
      <c r="AQ219" s="25">
        <v>0</v>
      </c>
      <c r="AR219" s="25">
        <v>0</v>
      </c>
      <c r="AS219" s="25">
        <v>15.400000000000002</v>
      </c>
      <c r="AT219" s="25">
        <v>14.3</v>
      </c>
      <c r="AU219" s="25">
        <v>16.5</v>
      </c>
      <c r="AV219" s="25">
        <v>2.2000000000000002</v>
      </c>
      <c r="AW219" s="25">
        <v>9.9</v>
      </c>
      <c r="AX219" s="25">
        <v>0</v>
      </c>
      <c r="AY219" s="25">
        <v>19.8</v>
      </c>
      <c r="AZ219" s="25">
        <v>27.500000000000004</v>
      </c>
      <c r="BA219" s="25">
        <v>19.8</v>
      </c>
      <c r="BB219" s="25">
        <v>1.1000000000000001</v>
      </c>
      <c r="BC219" s="25">
        <v>5.5</v>
      </c>
      <c r="BD219" s="25">
        <v>0</v>
      </c>
      <c r="BE219" s="25">
        <v>18.700000000000003</v>
      </c>
      <c r="BF219" s="25">
        <v>8.8000000000000007</v>
      </c>
      <c r="BG219" s="25">
        <v>8.8000000000000007</v>
      </c>
      <c r="BH219" s="25">
        <v>0</v>
      </c>
      <c r="BI219" s="25">
        <v>11</v>
      </c>
      <c r="BJ219" s="25">
        <v>0</v>
      </c>
      <c r="BK219" s="25">
        <v>4.4000000000000004</v>
      </c>
      <c r="BL219" s="25">
        <v>1.1000000000000001</v>
      </c>
      <c r="BM219" s="25">
        <v>0</v>
      </c>
      <c r="BN219" s="25">
        <v>5.5</v>
      </c>
    </row>
    <row r="220" spans="1:66" x14ac:dyDescent="0.25">
      <c r="A220" s="6">
        <v>45121</v>
      </c>
      <c r="B220" t="s">
        <v>13</v>
      </c>
      <c r="C220">
        <v>14</v>
      </c>
      <c r="D220">
        <f t="shared" si="27"/>
        <v>446.60000000000008</v>
      </c>
      <c r="E220">
        <f t="shared" si="28"/>
        <v>104.50000000000001</v>
      </c>
      <c r="F220">
        <f t="shared" si="29"/>
        <v>136.4</v>
      </c>
      <c r="G220">
        <f t="shared" si="30"/>
        <v>106.7</v>
      </c>
      <c r="H220">
        <f t="shared" si="31"/>
        <v>99.000000000000057</v>
      </c>
      <c r="I220">
        <v>0</v>
      </c>
      <c r="J220" s="22">
        <v>0.86900000000000011</v>
      </c>
      <c r="K220" s="22">
        <v>0.72600000000000009</v>
      </c>
      <c r="L220" s="22">
        <v>0.8580000000000001</v>
      </c>
      <c r="M220" s="22">
        <v>0.7370000000000001</v>
      </c>
      <c r="N220" s="22">
        <v>0.77000000000000013</v>
      </c>
      <c r="O220" s="24">
        <v>0.72600000000000009</v>
      </c>
      <c r="P220" s="24">
        <v>1.0669999999999999</v>
      </c>
      <c r="Q220" s="24">
        <v>0.82500000000000007</v>
      </c>
      <c r="R220" s="24">
        <v>0.9900000000000001</v>
      </c>
      <c r="S220" s="24">
        <v>0.72600000000000009</v>
      </c>
      <c r="T220" s="24">
        <v>0.66</v>
      </c>
      <c r="U220" s="24">
        <v>0.94600000000000006</v>
      </c>
      <c r="V220" s="24">
        <v>0.89100000000000013</v>
      </c>
      <c r="W220" s="24">
        <v>0.66</v>
      </c>
      <c r="X220" s="24">
        <v>0.9900000000000001</v>
      </c>
      <c r="Y220" s="24">
        <v>1.1000000000000001</v>
      </c>
      <c r="Z220" s="24">
        <v>1.0669999999999999</v>
      </c>
      <c r="AA220" s="25">
        <v>0</v>
      </c>
      <c r="AB220" s="25">
        <v>41.800000000000004</v>
      </c>
      <c r="AC220" s="25">
        <v>3.3000000000000003</v>
      </c>
      <c r="AD220" s="25">
        <v>22</v>
      </c>
      <c r="AE220" s="25">
        <v>0</v>
      </c>
      <c r="AF220" s="25">
        <v>17.600000000000001</v>
      </c>
      <c r="AG220" s="25">
        <v>26.400000000000002</v>
      </c>
      <c r="AH220" s="25">
        <v>19.8</v>
      </c>
      <c r="AI220" s="25">
        <v>5.5</v>
      </c>
      <c r="AJ220" s="25">
        <v>0</v>
      </c>
      <c r="AK220" s="25">
        <v>15.400000000000002</v>
      </c>
      <c r="AL220" s="25">
        <v>20.900000000000002</v>
      </c>
      <c r="AM220" s="25">
        <v>3.3000000000000003</v>
      </c>
      <c r="AN220" s="25">
        <v>23.1</v>
      </c>
      <c r="AO220" s="25">
        <v>3.3000000000000003</v>
      </c>
      <c r="AP220" s="25">
        <v>33</v>
      </c>
      <c r="AQ220" s="25">
        <v>1.1000000000000627</v>
      </c>
      <c r="AR220" s="25">
        <v>0</v>
      </c>
      <c r="AS220" s="25">
        <v>0</v>
      </c>
      <c r="AT220" s="25">
        <v>14.3</v>
      </c>
      <c r="AU220" s="25">
        <v>19.8</v>
      </c>
      <c r="AV220" s="25">
        <v>5.5</v>
      </c>
      <c r="AW220" s="25">
        <v>19.8</v>
      </c>
      <c r="AX220" s="25">
        <v>0</v>
      </c>
      <c r="AY220" s="25">
        <v>3.3000000000000003</v>
      </c>
      <c r="AZ220" s="25">
        <v>8.8000000000000007</v>
      </c>
      <c r="BA220" s="25">
        <v>11</v>
      </c>
      <c r="BB220" s="25">
        <v>31.900000000000002</v>
      </c>
      <c r="BC220" s="25">
        <v>0</v>
      </c>
      <c r="BD220" s="25">
        <v>6.6000000000000005</v>
      </c>
      <c r="BE220" s="25">
        <v>1.1000000000000001</v>
      </c>
      <c r="BF220" s="25">
        <v>16.5</v>
      </c>
      <c r="BG220" s="25">
        <v>20.900000000000002</v>
      </c>
      <c r="BH220" s="25">
        <v>31.900000000000002</v>
      </c>
      <c r="BI220" s="25">
        <v>0</v>
      </c>
      <c r="BJ220" s="25">
        <v>9.9</v>
      </c>
      <c r="BK220" s="25">
        <v>13.200000000000001</v>
      </c>
      <c r="BL220" s="25">
        <v>0</v>
      </c>
      <c r="BM220" s="25">
        <v>11</v>
      </c>
      <c r="BN220" s="25">
        <v>0</v>
      </c>
    </row>
    <row r="221" spans="1:66" x14ac:dyDescent="0.25">
      <c r="A221" s="6">
        <v>45122</v>
      </c>
      <c r="B221" t="s">
        <v>13</v>
      </c>
      <c r="C221">
        <v>15</v>
      </c>
      <c r="D221">
        <f t="shared" si="27"/>
        <v>657.80000000000007</v>
      </c>
      <c r="E221">
        <f t="shared" si="28"/>
        <v>247.50000000000003</v>
      </c>
      <c r="F221">
        <f t="shared" si="29"/>
        <v>72.600000000000009</v>
      </c>
      <c r="G221">
        <f t="shared" si="30"/>
        <v>250.80000000000004</v>
      </c>
      <c r="H221">
        <f t="shared" si="31"/>
        <v>86.9</v>
      </c>
      <c r="I221">
        <v>0</v>
      </c>
      <c r="J221" s="22">
        <v>0.96800000000000008</v>
      </c>
      <c r="K221" s="22">
        <v>0.69300000000000006</v>
      </c>
      <c r="L221" s="22">
        <v>0.88000000000000012</v>
      </c>
      <c r="M221" s="22">
        <v>1.089</v>
      </c>
      <c r="N221" s="22">
        <v>1.0230000000000001</v>
      </c>
      <c r="O221" s="24">
        <v>1.0230000000000001</v>
      </c>
      <c r="P221" s="24">
        <v>0.70400000000000007</v>
      </c>
      <c r="Q221" s="24">
        <v>0.30800000000000005</v>
      </c>
      <c r="R221" s="24">
        <v>1.0669999999999999</v>
      </c>
      <c r="S221" s="24">
        <v>0.8580000000000001</v>
      </c>
      <c r="T221" s="24">
        <v>0.67100000000000004</v>
      </c>
      <c r="U221" s="24">
        <v>0.83600000000000008</v>
      </c>
      <c r="V221" s="24">
        <v>0.91300000000000014</v>
      </c>
      <c r="W221" s="24">
        <v>0.55000000000000004</v>
      </c>
      <c r="X221" s="24">
        <v>1.0450000000000002</v>
      </c>
      <c r="Y221" s="24">
        <v>1.0120000000000002</v>
      </c>
      <c r="Z221" s="24">
        <v>0.62700000000000011</v>
      </c>
      <c r="AA221" s="25">
        <v>0</v>
      </c>
      <c r="AB221" s="25">
        <v>4.4000000000000004</v>
      </c>
      <c r="AC221" s="25">
        <v>37.400000000000006</v>
      </c>
      <c r="AD221" s="25">
        <v>1.1000000000000001</v>
      </c>
      <c r="AE221" s="25">
        <v>0</v>
      </c>
      <c r="AF221" s="25">
        <v>5.5</v>
      </c>
      <c r="AG221" s="25">
        <v>0</v>
      </c>
      <c r="AH221" s="25">
        <v>18.700000000000003</v>
      </c>
      <c r="AI221" s="25">
        <v>0</v>
      </c>
      <c r="AJ221" s="25">
        <v>5.5</v>
      </c>
      <c r="AK221" s="25">
        <v>5.5</v>
      </c>
      <c r="AL221" s="25">
        <v>0</v>
      </c>
      <c r="AM221" s="25">
        <v>17.600000000000001</v>
      </c>
      <c r="AN221" s="25">
        <v>0</v>
      </c>
      <c r="AO221" s="25">
        <v>17.600000000000001</v>
      </c>
      <c r="AP221" s="25">
        <v>14.3</v>
      </c>
      <c r="AQ221" s="25">
        <v>0</v>
      </c>
      <c r="AR221" s="25">
        <v>11</v>
      </c>
      <c r="AS221" s="25">
        <v>0</v>
      </c>
      <c r="AT221" s="25">
        <v>26.400000000000002</v>
      </c>
      <c r="AU221" s="25">
        <v>16.5</v>
      </c>
      <c r="AV221" s="25">
        <v>26.400000000000002</v>
      </c>
      <c r="AW221" s="25">
        <v>9.9</v>
      </c>
      <c r="AX221" s="25">
        <v>48.400000000000006</v>
      </c>
      <c r="AY221" s="25">
        <v>36.300000000000004</v>
      </c>
      <c r="AZ221" s="25">
        <v>6.6000000000000005</v>
      </c>
      <c r="BA221" s="25">
        <v>6.6000000000000005</v>
      </c>
      <c r="BB221" s="25">
        <v>47.300000000000004</v>
      </c>
      <c r="BC221" s="25">
        <v>52.800000000000004</v>
      </c>
      <c r="BD221" s="25">
        <v>0</v>
      </c>
      <c r="BE221" s="25">
        <v>23.1</v>
      </c>
      <c r="BF221" s="25">
        <v>30.800000000000004</v>
      </c>
      <c r="BG221" s="25">
        <v>15.400000000000002</v>
      </c>
      <c r="BH221" s="25">
        <v>46.2</v>
      </c>
      <c r="BI221" s="25">
        <v>35.200000000000003</v>
      </c>
      <c r="BJ221" s="25">
        <v>2.2000000000000002</v>
      </c>
      <c r="BK221" s="25">
        <v>36.300000000000004</v>
      </c>
      <c r="BL221" s="25">
        <v>40.700000000000003</v>
      </c>
      <c r="BM221" s="25">
        <v>17.600000000000001</v>
      </c>
      <c r="BN221" s="25">
        <v>0</v>
      </c>
    </row>
    <row r="222" spans="1:66" x14ac:dyDescent="0.25">
      <c r="A222" s="6">
        <v>45123</v>
      </c>
      <c r="B222" t="s">
        <v>13</v>
      </c>
      <c r="C222">
        <v>16</v>
      </c>
      <c r="D222">
        <f t="shared" si="27"/>
        <v>465.30000000000018</v>
      </c>
      <c r="E222">
        <f t="shared" si="28"/>
        <v>137.50000000000014</v>
      </c>
      <c r="F222">
        <f t="shared" si="29"/>
        <v>78.099999999999994</v>
      </c>
      <c r="G222">
        <f t="shared" si="30"/>
        <v>94.6</v>
      </c>
      <c r="H222">
        <f t="shared" si="31"/>
        <v>155.10000000000002</v>
      </c>
      <c r="I222">
        <v>0</v>
      </c>
      <c r="J222" s="22">
        <v>0.50600000000000012</v>
      </c>
      <c r="K222" s="22">
        <v>0.7370000000000001</v>
      </c>
      <c r="L222" s="22">
        <v>0.63800000000000001</v>
      </c>
      <c r="M222" s="22">
        <v>1.0120000000000002</v>
      </c>
      <c r="N222" s="22">
        <v>1.089</v>
      </c>
      <c r="O222" s="24">
        <v>0.86900000000000011</v>
      </c>
      <c r="P222" s="24">
        <v>1.0230000000000001</v>
      </c>
      <c r="Q222" s="24">
        <v>0.45100000000000007</v>
      </c>
      <c r="R222" s="24">
        <v>0.74800000000000011</v>
      </c>
      <c r="S222" s="24">
        <v>0.71500000000000008</v>
      </c>
      <c r="T222" s="24">
        <v>0.58300000000000007</v>
      </c>
      <c r="U222" s="24">
        <v>0.97900000000000009</v>
      </c>
      <c r="V222" s="24">
        <v>0.91300000000000014</v>
      </c>
      <c r="W222" s="24">
        <v>1.0450000000000002</v>
      </c>
      <c r="X222" s="24">
        <v>0.63800000000000001</v>
      </c>
      <c r="Y222" s="24">
        <v>0.37400000000000005</v>
      </c>
      <c r="Z222" s="24">
        <v>0.86900000000000011</v>
      </c>
      <c r="AA222" s="25">
        <v>0</v>
      </c>
      <c r="AB222" s="25">
        <v>13.200000000000001</v>
      </c>
      <c r="AC222" s="25">
        <v>0</v>
      </c>
      <c r="AD222" s="25">
        <v>0</v>
      </c>
      <c r="AE222" s="25">
        <v>16.5</v>
      </c>
      <c r="AF222" s="25">
        <v>47.300000000000004</v>
      </c>
      <c r="AG222" s="25">
        <v>0</v>
      </c>
      <c r="AH222" s="25">
        <v>1.1000000000000001</v>
      </c>
      <c r="AI222" s="25">
        <v>0</v>
      </c>
      <c r="AJ222" s="25">
        <v>0</v>
      </c>
      <c r="AK222" s="25">
        <v>3.3000000000000003</v>
      </c>
      <c r="AL222" s="25">
        <v>35.200000000000003</v>
      </c>
      <c r="AM222" s="25">
        <v>0</v>
      </c>
      <c r="AN222" s="25">
        <v>18.700000000000003</v>
      </c>
      <c r="AO222" s="25">
        <v>31.900000000000002</v>
      </c>
      <c r="AP222" s="25">
        <v>6.6000000000000005</v>
      </c>
      <c r="AQ222" s="25">
        <v>8.8000000000000007</v>
      </c>
      <c r="AR222" s="25">
        <v>0</v>
      </c>
      <c r="AS222" s="25">
        <v>12.100000000000001</v>
      </c>
      <c r="AT222" s="25">
        <v>41.800000000000004</v>
      </c>
      <c r="AU222" s="25">
        <v>11</v>
      </c>
      <c r="AV222" s="25">
        <v>0</v>
      </c>
      <c r="AW222" s="25">
        <v>25.3</v>
      </c>
      <c r="AX222" s="25">
        <v>25.3</v>
      </c>
      <c r="AY222" s="25">
        <v>0</v>
      </c>
      <c r="AZ222" s="25">
        <v>14.3</v>
      </c>
      <c r="BA222" s="25">
        <v>0</v>
      </c>
      <c r="BB222" s="25">
        <v>17.600000000000001</v>
      </c>
      <c r="BC222" s="25">
        <v>1.1000000000000001</v>
      </c>
      <c r="BD222" s="25">
        <v>0</v>
      </c>
      <c r="BE222" s="25">
        <v>1.1000000000000001</v>
      </c>
      <c r="BF222" s="25">
        <v>14.3</v>
      </c>
      <c r="BG222" s="25">
        <v>0</v>
      </c>
      <c r="BH222" s="25">
        <v>0</v>
      </c>
      <c r="BI222" s="25">
        <v>48.400000000000006</v>
      </c>
      <c r="BJ222" s="25">
        <v>3.3000000000000003</v>
      </c>
      <c r="BK222" s="25">
        <v>0</v>
      </c>
      <c r="BL222" s="25">
        <v>14.300000000000127</v>
      </c>
      <c r="BM222" s="25">
        <v>29.700000000000003</v>
      </c>
      <c r="BN222" s="25">
        <v>26.400000000000002</v>
      </c>
    </row>
    <row r="223" spans="1:66" x14ac:dyDescent="0.25">
      <c r="A223" s="6">
        <v>45124</v>
      </c>
      <c r="B223" t="s">
        <v>13</v>
      </c>
      <c r="C223">
        <v>17</v>
      </c>
      <c r="D223">
        <f t="shared" si="27"/>
        <v>467.50000000000011</v>
      </c>
      <c r="E223">
        <f t="shared" si="28"/>
        <v>74.800000000000011</v>
      </c>
      <c r="F223">
        <f t="shared" si="29"/>
        <v>215.60000000000002</v>
      </c>
      <c r="G223">
        <f t="shared" si="30"/>
        <v>115.50000000000003</v>
      </c>
      <c r="H223">
        <f t="shared" si="31"/>
        <v>61.600000000000009</v>
      </c>
      <c r="I223">
        <v>0</v>
      </c>
      <c r="J223" s="22">
        <v>0.89100000000000013</v>
      </c>
      <c r="K223" s="22">
        <v>0.57200000000000006</v>
      </c>
      <c r="L223" s="22">
        <v>0.84700000000000009</v>
      </c>
      <c r="M223" s="22">
        <v>0.84700000000000009</v>
      </c>
      <c r="N223" s="22">
        <v>1.0010000000000001</v>
      </c>
      <c r="O223" s="24">
        <v>0.62700000000000011</v>
      </c>
      <c r="P223" s="24">
        <v>0.67100000000000004</v>
      </c>
      <c r="Q223" s="24">
        <v>0.46200000000000002</v>
      </c>
      <c r="R223" s="24">
        <v>0.88000000000000012</v>
      </c>
      <c r="S223" s="24">
        <v>0.75900000000000012</v>
      </c>
      <c r="T223" s="24">
        <v>0.48400000000000004</v>
      </c>
      <c r="U223" s="24">
        <v>0.81400000000000006</v>
      </c>
      <c r="V223" s="24">
        <v>1.0230000000000001</v>
      </c>
      <c r="W223" s="24">
        <v>0.96800000000000008</v>
      </c>
      <c r="X223" s="24">
        <v>1.1000000000000001</v>
      </c>
      <c r="Y223" s="24">
        <v>0.9900000000000001</v>
      </c>
      <c r="Z223" s="24">
        <v>0.40700000000000003</v>
      </c>
      <c r="AA223" s="25">
        <v>44</v>
      </c>
      <c r="AB223" s="25">
        <v>0</v>
      </c>
      <c r="AC223" s="25">
        <v>35.200000000000003</v>
      </c>
      <c r="AD223" s="25">
        <v>12.100000000000001</v>
      </c>
      <c r="AE223" s="25">
        <v>12.100000000000001</v>
      </c>
      <c r="AF223" s="25">
        <v>35.200000000000003</v>
      </c>
      <c r="AG223" s="25">
        <v>55.000000000000007</v>
      </c>
      <c r="AH223" s="25">
        <v>16.5</v>
      </c>
      <c r="AI223" s="25">
        <v>0</v>
      </c>
      <c r="AJ223" s="25">
        <v>5.5</v>
      </c>
      <c r="AK223" s="25">
        <v>11</v>
      </c>
      <c r="AL223" s="25">
        <v>4.4000000000000004</v>
      </c>
      <c r="AM223" s="25">
        <v>0</v>
      </c>
      <c r="AN223" s="25">
        <v>4.4000000000000004</v>
      </c>
      <c r="AO223" s="25">
        <v>0</v>
      </c>
      <c r="AP223" s="25">
        <v>6.6000000000000005</v>
      </c>
      <c r="AQ223" s="25">
        <v>0</v>
      </c>
      <c r="AR223" s="25">
        <v>16.5</v>
      </c>
      <c r="AS223" s="25">
        <v>3.3000000000000003</v>
      </c>
      <c r="AT223" s="25">
        <v>26.400000000000002</v>
      </c>
      <c r="AU223" s="25">
        <v>29.700000000000003</v>
      </c>
      <c r="AV223" s="25">
        <v>0</v>
      </c>
      <c r="AW223" s="25">
        <v>13.200000000000001</v>
      </c>
      <c r="AX223" s="25">
        <v>15.400000000000002</v>
      </c>
      <c r="AY223" s="25">
        <v>38.5</v>
      </c>
      <c r="AZ223" s="25">
        <v>2.2000000000000002</v>
      </c>
      <c r="BA223" s="25">
        <v>0</v>
      </c>
      <c r="BB223" s="25">
        <v>4.4000000000000004</v>
      </c>
      <c r="BC223" s="25">
        <v>0</v>
      </c>
      <c r="BD223" s="25">
        <v>12.100000000000001</v>
      </c>
      <c r="BE223" s="25">
        <v>0</v>
      </c>
      <c r="BF223" s="25">
        <v>31.900000000000002</v>
      </c>
      <c r="BG223" s="25">
        <v>0</v>
      </c>
      <c r="BH223" s="25">
        <v>0</v>
      </c>
      <c r="BI223" s="25">
        <v>0</v>
      </c>
      <c r="BJ223" s="25">
        <v>35.200000000000003</v>
      </c>
      <c r="BK223" s="25">
        <v>0</v>
      </c>
      <c r="BL223" s="25">
        <v>0</v>
      </c>
      <c r="BM223" s="25">
        <v>7.7000000000000011</v>
      </c>
      <c r="BN223" s="25">
        <v>0</v>
      </c>
    </row>
    <row r="224" spans="1:66" x14ac:dyDescent="0.25">
      <c r="A224" s="6">
        <v>45125</v>
      </c>
      <c r="B224" t="s">
        <v>13</v>
      </c>
      <c r="C224">
        <v>18</v>
      </c>
      <c r="D224">
        <f t="shared" si="27"/>
        <v>585.20000000000005</v>
      </c>
      <c r="E224">
        <f t="shared" si="28"/>
        <v>177.10000000000002</v>
      </c>
      <c r="F224">
        <f t="shared" si="29"/>
        <v>145.20000000000002</v>
      </c>
      <c r="G224">
        <f t="shared" si="30"/>
        <v>166.10000000000002</v>
      </c>
      <c r="H224">
        <f t="shared" si="31"/>
        <v>96.800000000000011</v>
      </c>
      <c r="I224">
        <v>0</v>
      </c>
      <c r="J224" s="22">
        <v>0.33</v>
      </c>
      <c r="K224" s="22">
        <v>0.56100000000000005</v>
      </c>
      <c r="L224" s="22">
        <v>0.80300000000000005</v>
      </c>
      <c r="M224" s="22">
        <v>0.93500000000000005</v>
      </c>
      <c r="N224" s="22">
        <v>0.84700000000000009</v>
      </c>
      <c r="O224" s="24">
        <v>0.81400000000000006</v>
      </c>
      <c r="P224" s="24">
        <v>0.80300000000000005</v>
      </c>
      <c r="Q224" s="24">
        <v>0.81400000000000006</v>
      </c>
      <c r="R224" s="24">
        <v>1.0120000000000002</v>
      </c>
      <c r="S224" s="24">
        <v>0.49500000000000005</v>
      </c>
      <c r="T224" s="24">
        <v>0.74800000000000011</v>
      </c>
      <c r="U224" s="24">
        <v>1.0780000000000001</v>
      </c>
      <c r="V224" s="24">
        <v>0.8580000000000001</v>
      </c>
      <c r="W224" s="24">
        <v>1.0450000000000002</v>
      </c>
      <c r="X224" s="24">
        <v>1.056</v>
      </c>
      <c r="Y224" s="24">
        <v>0.7370000000000001</v>
      </c>
      <c r="Z224" s="24">
        <v>0.56100000000000005</v>
      </c>
      <c r="AA224" s="25">
        <v>19.8</v>
      </c>
      <c r="AB224" s="25">
        <v>23.1</v>
      </c>
      <c r="AC224" s="25">
        <v>23.1</v>
      </c>
      <c r="AD224" s="25">
        <v>2.2000000000000002</v>
      </c>
      <c r="AE224" s="25">
        <v>15.400000000000002</v>
      </c>
      <c r="AF224" s="25">
        <v>6.6000000000000005</v>
      </c>
      <c r="AG224" s="25">
        <v>30.800000000000004</v>
      </c>
      <c r="AH224" s="25">
        <v>8.8000000000000007</v>
      </c>
      <c r="AI224" s="25">
        <v>15.400000000000002</v>
      </c>
      <c r="AJ224" s="25">
        <v>0</v>
      </c>
      <c r="AK224" s="25">
        <v>6.6000000000000005</v>
      </c>
      <c r="AL224" s="25">
        <v>12.100000000000001</v>
      </c>
      <c r="AM224" s="25">
        <v>5.5</v>
      </c>
      <c r="AN224" s="25">
        <v>4.4000000000000004</v>
      </c>
      <c r="AO224" s="25">
        <v>2.2000000000000002</v>
      </c>
      <c r="AP224" s="25">
        <v>4.4000000000000004</v>
      </c>
      <c r="AQ224" s="25">
        <v>37.400000000000006</v>
      </c>
      <c r="AR224" s="25">
        <v>30.800000000000004</v>
      </c>
      <c r="AS224" s="25">
        <v>0</v>
      </c>
      <c r="AT224" s="25">
        <v>0</v>
      </c>
      <c r="AU224" s="25">
        <v>38.5</v>
      </c>
      <c r="AV224" s="25">
        <v>0</v>
      </c>
      <c r="AW224" s="25">
        <v>1.1000000000000001</v>
      </c>
      <c r="AX224" s="25">
        <v>0</v>
      </c>
      <c r="AY224" s="25">
        <v>11</v>
      </c>
      <c r="AZ224" s="25">
        <v>45.1</v>
      </c>
      <c r="BA224" s="25">
        <v>2.2000000000000002</v>
      </c>
      <c r="BB224" s="25">
        <v>8.8000000000000007</v>
      </c>
      <c r="BC224" s="25">
        <v>40.700000000000003</v>
      </c>
      <c r="BD224" s="25">
        <v>18.700000000000003</v>
      </c>
      <c r="BE224" s="25">
        <v>37.400000000000006</v>
      </c>
      <c r="BF224" s="25">
        <v>18.700000000000003</v>
      </c>
      <c r="BG224" s="25">
        <v>19.8</v>
      </c>
      <c r="BH224" s="25">
        <v>13.200000000000001</v>
      </c>
      <c r="BI224" s="25">
        <v>0</v>
      </c>
      <c r="BJ224" s="25">
        <v>26.400000000000002</v>
      </c>
      <c r="BK224" s="25">
        <v>25.3</v>
      </c>
      <c r="BL224" s="25">
        <v>0</v>
      </c>
      <c r="BM224" s="25">
        <v>26.400000000000002</v>
      </c>
      <c r="BN224" s="25">
        <v>9.9</v>
      </c>
    </row>
    <row r="225" spans="1:66" x14ac:dyDescent="0.25">
      <c r="A225" s="6">
        <v>45126</v>
      </c>
      <c r="B225" t="s">
        <v>13</v>
      </c>
      <c r="C225">
        <v>19</v>
      </c>
      <c r="D225">
        <f t="shared" si="27"/>
        <v>536.80000000000018</v>
      </c>
      <c r="E225">
        <f t="shared" si="28"/>
        <v>94.600000000000009</v>
      </c>
      <c r="F225">
        <f t="shared" si="29"/>
        <v>171.60000000000002</v>
      </c>
      <c r="G225">
        <f t="shared" si="30"/>
        <v>139.70000000000013</v>
      </c>
      <c r="H225">
        <f t="shared" si="31"/>
        <v>130.9</v>
      </c>
      <c r="I225">
        <v>0</v>
      </c>
      <c r="J225" s="22">
        <v>0.63800000000000001</v>
      </c>
      <c r="K225" s="22">
        <v>0.9900000000000001</v>
      </c>
      <c r="L225" s="22">
        <v>0.77000000000000013</v>
      </c>
      <c r="M225" s="22">
        <v>0.89100000000000013</v>
      </c>
      <c r="N225" s="22">
        <v>0.30800000000000005</v>
      </c>
      <c r="O225" s="24">
        <v>0.97900000000000009</v>
      </c>
      <c r="P225" s="24">
        <v>0.59400000000000008</v>
      </c>
      <c r="Q225" s="24">
        <v>0.8580000000000001</v>
      </c>
      <c r="R225" s="24">
        <v>0.67100000000000004</v>
      </c>
      <c r="S225" s="24">
        <v>0.71500000000000008</v>
      </c>
      <c r="T225" s="24">
        <v>1.089</v>
      </c>
      <c r="U225" s="24">
        <v>0.16500000000000001</v>
      </c>
      <c r="V225" s="24">
        <v>0.39600000000000002</v>
      </c>
      <c r="W225" s="24">
        <v>0.6160000000000001</v>
      </c>
      <c r="X225" s="24">
        <v>1.1000000000000001</v>
      </c>
      <c r="Y225" s="24">
        <v>0.39600000000000002</v>
      </c>
      <c r="Z225" s="24">
        <v>0.94600000000000006</v>
      </c>
      <c r="AA225" s="25">
        <v>0</v>
      </c>
      <c r="AB225" s="25">
        <v>0</v>
      </c>
      <c r="AC225" s="25">
        <v>55.000000000000007</v>
      </c>
      <c r="AD225" s="25">
        <v>0</v>
      </c>
      <c r="AE225" s="25">
        <v>0</v>
      </c>
      <c r="AF225" s="25">
        <v>29.700000000000003</v>
      </c>
      <c r="AG225" s="25">
        <v>8.8000000000000007</v>
      </c>
      <c r="AH225" s="25">
        <v>2.2000000000000002</v>
      </c>
      <c r="AI225" s="25">
        <v>45.1</v>
      </c>
      <c r="AJ225" s="25">
        <v>30.800000000000004</v>
      </c>
      <c r="AK225" s="25">
        <v>17.600000000000001</v>
      </c>
      <c r="AL225" s="25">
        <v>33</v>
      </c>
      <c r="AM225" s="25">
        <v>0</v>
      </c>
      <c r="AN225" s="25">
        <v>30.800000000000004</v>
      </c>
      <c r="AO225" s="25">
        <v>29.700000000000003</v>
      </c>
      <c r="AP225" s="25">
        <v>9.9</v>
      </c>
      <c r="AQ225" s="25">
        <v>13.200000000000001</v>
      </c>
      <c r="AR225" s="25">
        <v>0</v>
      </c>
      <c r="AS225" s="25">
        <v>13.200000000000001</v>
      </c>
      <c r="AT225" s="25">
        <v>1.1000000000000001</v>
      </c>
      <c r="AU225" s="25">
        <v>18.700000000000003</v>
      </c>
      <c r="AV225" s="25">
        <v>34.1</v>
      </c>
      <c r="AW225" s="25">
        <v>31.900000000000002</v>
      </c>
      <c r="AX225" s="25">
        <v>0</v>
      </c>
      <c r="AY225" s="25">
        <v>13.200000000000001</v>
      </c>
      <c r="AZ225" s="25">
        <v>0</v>
      </c>
      <c r="BA225" s="25">
        <v>0</v>
      </c>
      <c r="BB225" s="25">
        <v>15.400000000000002</v>
      </c>
      <c r="BC225" s="25">
        <v>24.200000000000127</v>
      </c>
      <c r="BD225" s="25">
        <v>2.2000000000000002</v>
      </c>
      <c r="BE225" s="25">
        <v>15.400000000000002</v>
      </c>
      <c r="BF225" s="25">
        <v>15.400000000000002</v>
      </c>
      <c r="BG225" s="25">
        <v>41.800000000000004</v>
      </c>
      <c r="BH225" s="25">
        <v>6.6000000000000005</v>
      </c>
      <c r="BI225" s="25">
        <v>0</v>
      </c>
      <c r="BJ225" s="25">
        <v>5.5</v>
      </c>
      <c r="BK225" s="25">
        <v>7.7000000000000011</v>
      </c>
      <c r="BL225" s="25">
        <v>0</v>
      </c>
      <c r="BM225" s="25">
        <v>2.2000000000000002</v>
      </c>
      <c r="BN225" s="25">
        <v>0</v>
      </c>
    </row>
    <row r="226" spans="1:66" x14ac:dyDescent="0.25">
      <c r="A226" s="6">
        <v>45127</v>
      </c>
      <c r="B226" t="s">
        <v>13</v>
      </c>
      <c r="C226">
        <v>20</v>
      </c>
      <c r="D226">
        <f t="shared" si="27"/>
        <v>611.59999999999991</v>
      </c>
      <c r="E226">
        <f t="shared" si="28"/>
        <v>206.8</v>
      </c>
      <c r="F226">
        <f t="shared" si="29"/>
        <v>212.3</v>
      </c>
      <c r="G226">
        <f t="shared" si="30"/>
        <v>106.70000000000006</v>
      </c>
      <c r="H226">
        <f t="shared" si="31"/>
        <v>85.799999999999883</v>
      </c>
      <c r="I226">
        <v>0</v>
      </c>
      <c r="J226" s="22">
        <v>0.49500000000000005</v>
      </c>
      <c r="K226" s="22">
        <v>0.79200000000000004</v>
      </c>
      <c r="L226" s="22">
        <v>0.81400000000000006</v>
      </c>
      <c r="M226" s="22">
        <v>0.72600000000000009</v>
      </c>
      <c r="N226" s="22">
        <v>1.0450000000000002</v>
      </c>
      <c r="O226" s="24">
        <v>0.67100000000000004</v>
      </c>
      <c r="P226" s="24">
        <v>0.93500000000000005</v>
      </c>
      <c r="Q226" s="24">
        <v>0.94600000000000006</v>
      </c>
      <c r="R226" s="24">
        <v>1.0230000000000001</v>
      </c>
      <c r="S226" s="24">
        <v>0.60500000000000009</v>
      </c>
      <c r="T226" s="24">
        <v>0.9900000000000001</v>
      </c>
      <c r="U226" s="24">
        <v>0.93500000000000005</v>
      </c>
      <c r="V226" s="24">
        <v>0.27500000000000002</v>
      </c>
      <c r="W226" s="24">
        <v>1.0340000000000003</v>
      </c>
      <c r="X226" s="24">
        <v>1.0340000000000003</v>
      </c>
      <c r="Y226" s="24">
        <v>0.39600000000000002</v>
      </c>
      <c r="Z226" s="24">
        <v>1.089</v>
      </c>
      <c r="AA226" s="25">
        <v>3.3000000000000003</v>
      </c>
      <c r="AB226" s="25">
        <v>16.5</v>
      </c>
      <c r="AC226" s="25">
        <v>14.3</v>
      </c>
      <c r="AD226" s="25">
        <v>11</v>
      </c>
      <c r="AE226" s="25">
        <v>36.300000000000004</v>
      </c>
      <c r="AF226" s="25">
        <v>5.5</v>
      </c>
      <c r="AG226" s="25">
        <v>38.5</v>
      </c>
      <c r="AH226" s="25">
        <v>27.500000000000004</v>
      </c>
      <c r="AI226" s="25">
        <v>28.6</v>
      </c>
      <c r="AJ226" s="25">
        <v>30.800000000000004</v>
      </c>
      <c r="AK226" s="25">
        <v>1.1000000000000001</v>
      </c>
      <c r="AL226" s="25">
        <v>29.700000000000003</v>
      </c>
      <c r="AM226" s="25">
        <v>17.600000000000001</v>
      </c>
      <c r="AN226" s="25">
        <v>0</v>
      </c>
      <c r="AO226" s="25">
        <v>0</v>
      </c>
      <c r="AP226" s="25">
        <v>0</v>
      </c>
      <c r="AQ226" s="25">
        <v>1.1000000000000001</v>
      </c>
      <c r="AR226" s="25">
        <v>4.4000000000000004</v>
      </c>
      <c r="AS226" s="25">
        <v>0</v>
      </c>
      <c r="AT226" s="25">
        <v>32.999999999999879</v>
      </c>
      <c r="AU226" s="25">
        <v>19.8</v>
      </c>
      <c r="AV226" s="25">
        <v>13.200000000000001</v>
      </c>
      <c r="AW226" s="25">
        <v>0</v>
      </c>
      <c r="AX226" s="25">
        <v>8.8000000000000007</v>
      </c>
      <c r="AY226" s="25">
        <v>36.300000000000004</v>
      </c>
      <c r="AZ226" s="25">
        <v>0</v>
      </c>
      <c r="BA226" s="25">
        <v>14.3</v>
      </c>
      <c r="BB226" s="25">
        <v>2.2000000000000002</v>
      </c>
      <c r="BC226" s="25">
        <v>0</v>
      </c>
      <c r="BD226" s="25">
        <v>12.100000000000064</v>
      </c>
      <c r="BE226" s="25">
        <v>5.5</v>
      </c>
      <c r="BF226" s="25">
        <v>18.700000000000003</v>
      </c>
      <c r="BG226" s="25">
        <v>11</v>
      </c>
      <c r="BH226" s="25">
        <v>29.700000000000003</v>
      </c>
      <c r="BI226" s="25">
        <v>12.100000000000001</v>
      </c>
      <c r="BJ226" s="25">
        <v>58.300000000000004</v>
      </c>
      <c r="BK226" s="25">
        <v>37.400000000000006</v>
      </c>
      <c r="BL226" s="25">
        <v>9.9</v>
      </c>
      <c r="BM226" s="25">
        <v>11</v>
      </c>
      <c r="BN226" s="25">
        <v>13.200000000000001</v>
      </c>
    </row>
    <row r="227" spans="1:66" x14ac:dyDescent="0.25">
      <c r="A227" s="6">
        <v>45128</v>
      </c>
      <c r="B227" t="s">
        <v>13</v>
      </c>
      <c r="C227">
        <v>21</v>
      </c>
      <c r="D227">
        <f t="shared" si="27"/>
        <v>523.6</v>
      </c>
      <c r="E227">
        <f t="shared" si="28"/>
        <v>151.80000000000001</v>
      </c>
      <c r="F227">
        <f t="shared" si="29"/>
        <v>172.7</v>
      </c>
      <c r="G227">
        <f t="shared" si="30"/>
        <v>116.60000000000001</v>
      </c>
      <c r="H227">
        <f t="shared" si="31"/>
        <v>82.5</v>
      </c>
      <c r="I227">
        <v>0</v>
      </c>
      <c r="J227" s="22">
        <v>0.7370000000000001</v>
      </c>
      <c r="K227" s="22">
        <v>0.57200000000000006</v>
      </c>
      <c r="L227" s="22">
        <v>0.41800000000000004</v>
      </c>
      <c r="M227" s="22">
        <v>0.55000000000000004</v>
      </c>
      <c r="N227" s="22">
        <v>0.9900000000000001</v>
      </c>
      <c r="O227" s="24">
        <v>0.81400000000000006</v>
      </c>
      <c r="P227" s="24">
        <v>0.78100000000000003</v>
      </c>
      <c r="Q227" s="24">
        <v>0.69300000000000006</v>
      </c>
      <c r="R227" s="24">
        <v>0.94600000000000006</v>
      </c>
      <c r="S227" s="24">
        <v>1.0010000000000001</v>
      </c>
      <c r="T227" s="24">
        <v>1.0010000000000001</v>
      </c>
      <c r="U227" s="24">
        <v>0.57200000000000006</v>
      </c>
      <c r="V227" s="24">
        <v>1.0450000000000002</v>
      </c>
      <c r="W227" s="24">
        <v>0.35200000000000004</v>
      </c>
      <c r="X227" s="24">
        <v>1.1000000000000001</v>
      </c>
      <c r="Y227" s="24">
        <v>0.49500000000000005</v>
      </c>
      <c r="Z227" s="24">
        <v>0.97900000000000009</v>
      </c>
      <c r="AA227" s="25">
        <v>0</v>
      </c>
      <c r="AB227" s="25">
        <v>6.6000000000000005</v>
      </c>
      <c r="AC227" s="25">
        <v>18.700000000000003</v>
      </c>
      <c r="AD227" s="25">
        <v>42.900000000000006</v>
      </c>
      <c r="AE227" s="25">
        <v>28.6</v>
      </c>
      <c r="AF227" s="25">
        <v>23.1</v>
      </c>
      <c r="AG227" s="25">
        <v>1.1000000000000001</v>
      </c>
      <c r="AH227" s="25">
        <v>33</v>
      </c>
      <c r="AI227" s="25">
        <v>2.2000000000000002</v>
      </c>
      <c r="AJ227" s="25">
        <v>16.5</v>
      </c>
      <c r="AK227" s="25">
        <v>0</v>
      </c>
      <c r="AL227" s="25">
        <v>0</v>
      </c>
      <c r="AM227" s="25">
        <v>0</v>
      </c>
      <c r="AN227" s="25">
        <v>3.3000000000000003</v>
      </c>
      <c r="AO227" s="25">
        <v>0</v>
      </c>
      <c r="AP227" s="25">
        <v>0</v>
      </c>
      <c r="AQ227" s="25">
        <v>15.400000000000002</v>
      </c>
      <c r="AR227" s="25">
        <v>24.200000000000003</v>
      </c>
      <c r="AS227" s="25">
        <v>16.5</v>
      </c>
      <c r="AT227" s="25">
        <v>23.1</v>
      </c>
      <c r="AU227" s="25">
        <v>0</v>
      </c>
      <c r="AV227" s="25">
        <v>4.4000000000000004</v>
      </c>
      <c r="AW227" s="25">
        <v>31.900000000000002</v>
      </c>
      <c r="AX227" s="25">
        <v>11</v>
      </c>
      <c r="AY227" s="25">
        <v>0</v>
      </c>
      <c r="AZ227" s="25">
        <v>0</v>
      </c>
      <c r="BA227" s="25">
        <v>20.900000000000002</v>
      </c>
      <c r="BB227" s="25">
        <v>14.3</v>
      </c>
      <c r="BC227" s="25">
        <v>18.700000000000003</v>
      </c>
      <c r="BD227" s="25">
        <v>15.400000000000002</v>
      </c>
      <c r="BE227" s="25">
        <v>17.600000000000001</v>
      </c>
      <c r="BF227" s="25">
        <v>12.100000000000001</v>
      </c>
      <c r="BG227" s="25">
        <v>12.100000000000001</v>
      </c>
      <c r="BH227" s="25">
        <v>1.1000000000000001</v>
      </c>
      <c r="BI227" s="25">
        <v>38.5</v>
      </c>
      <c r="BJ227" s="25">
        <v>13.200000000000001</v>
      </c>
      <c r="BK227" s="25">
        <v>41.800000000000004</v>
      </c>
      <c r="BL227" s="25">
        <v>0</v>
      </c>
      <c r="BM227" s="25">
        <v>11</v>
      </c>
      <c r="BN227" s="25">
        <v>4.4000000000000004</v>
      </c>
    </row>
    <row r="228" spans="1:66" x14ac:dyDescent="0.25">
      <c r="A228" s="6">
        <v>45129</v>
      </c>
      <c r="B228" t="s">
        <v>13</v>
      </c>
      <c r="C228">
        <v>22</v>
      </c>
      <c r="D228">
        <f t="shared" si="27"/>
        <v>508.2000000000001</v>
      </c>
      <c r="E228">
        <f t="shared" si="28"/>
        <v>64.900000000000006</v>
      </c>
      <c r="F228">
        <f t="shared" si="29"/>
        <v>182.6</v>
      </c>
      <c r="G228">
        <f t="shared" si="30"/>
        <v>145.20000000000002</v>
      </c>
      <c r="H228">
        <f t="shared" si="31"/>
        <v>115.50000000000007</v>
      </c>
      <c r="I228">
        <v>0</v>
      </c>
      <c r="J228" s="22">
        <v>0.57200000000000006</v>
      </c>
      <c r="K228" s="22">
        <v>0.9900000000000001</v>
      </c>
      <c r="L228" s="22">
        <v>1.0340000000000003</v>
      </c>
      <c r="M228" s="22">
        <v>0.80300000000000005</v>
      </c>
      <c r="N228" s="22">
        <v>1.0120000000000002</v>
      </c>
      <c r="O228" s="24">
        <v>0.24200000000000002</v>
      </c>
      <c r="P228" s="24">
        <v>0.74800000000000011</v>
      </c>
      <c r="Q228" s="24">
        <v>0.93500000000000005</v>
      </c>
      <c r="R228" s="24">
        <v>1.0450000000000002</v>
      </c>
      <c r="S228" s="24">
        <v>0.68200000000000005</v>
      </c>
      <c r="T228" s="24">
        <v>0.80300000000000005</v>
      </c>
      <c r="U228" s="24">
        <v>0.57200000000000006</v>
      </c>
      <c r="V228" s="24">
        <v>0.38500000000000006</v>
      </c>
      <c r="W228" s="24">
        <v>0.8580000000000001</v>
      </c>
      <c r="X228" s="24">
        <v>0.9900000000000001</v>
      </c>
      <c r="Y228" s="24">
        <v>0.62700000000000011</v>
      </c>
      <c r="Z228" s="24">
        <v>0.81400000000000006</v>
      </c>
      <c r="AA228" s="25">
        <v>1.1000000000000001</v>
      </c>
      <c r="AB228" s="25">
        <v>0</v>
      </c>
      <c r="AC228" s="25">
        <v>29.700000000000003</v>
      </c>
      <c r="AD228" s="25">
        <v>3.3000000000000003</v>
      </c>
      <c r="AE228" s="25">
        <v>0</v>
      </c>
      <c r="AF228" s="25">
        <v>5.5</v>
      </c>
      <c r="AG228" s="25">
        <v>41.800000000000004</v>
      </c>
      <c r="AH228" s="25">
        <v>31.900000000000002</v>
      </c>
      <c r="AI228" s="25">
        <v>56.1</v>
      </c>
      <c r="AJ228" s="25">
        <v>13.200000000000001</v>
      </c>
      <c r="AK228" s="25">
        <v>8.8000000000000007</v>
      </c>
      <c r="AL228" s="25">
        <v>39.6</v>
      </c>
      <c r="AM228" s="25">
        <v>24.200000000000003</v>
      </c>
      <c r="AN228" s="25">
        <v>20.900000000000002</v>
      </c>
      <c r="AO228" s="25">
        <v>15.400000000000002</v>
      </c>
      <c r="AP228" s="25">
        <v>5.5000000000000631</v>
      </c>
      <c r="AQ228" s="25">
        <v>0</v>
      </c>
      <c r="AR228" s="25">
        <v>5.5</v>
      </c>
      <c r="AS228" s="25">
        <v>2.2000000000000002</v>
      </c>
      <c r="AT228" s="25">
        <v>2.2000000000000002</v>
      </c>
      <c r="AU228" s="25">
        <v>0</v>
      </c>
      <c r="AV228" s="25">
        <v>28.6</v>
      </c>
      <c r="AW228" s="25">
        <v>0</v>
      </c>
      <c r="AX228" s="25">
        <v>16.5</v>
      </c>
      <c r="AY228" s="25">
        <v>27.500000000000004</v>
      </c>
      <c r="AZ228" s="25">
        <v>7.7000000000000011</v>
      </c>
      <c r="BA228" s="25">
        <v>5.5</v>
      </c>
      <c r="BB228" s="25">
        <v>17.600000000000001</v>
      </c>
      <c r="BC228" s="25">
        <v>24.200000000000003</v>
      </c>
      <c r="BD228" s="25">
        <v>17.600000000000001</v>
      </c>
      <c r="BE228" s="25">
        <v>18.700000000000003</v>
      </c>
      <c r="BF228" s="25">
        <v>0</v>
      </c>
      <c r="BG228" s="25">
        <v>0</v>
      </c>
      <c r="BH228" s="25">
        <v>16.5</v>
      </c>
      <c r="BI228" s="25">
        <v>16.5</v>
      </c>
      <c r="BJ228" s="25">
        <v>0</v>
      </c>
      <c r="BK228" s="25">
        <v>13.200000000000001</v>
      </c>
      <c r="BL228" s="25">
        <v>0</v>
      </c>
      <c r="BM228" s="25">
        <v>0</v>
      </c>
      <c r="BN228" s="25">
        <v>0</v>
      </c>
    </row>
    <row r="229" spans="1:66" x14ac:dyDescent="0.25">
      <c r="A229" s="6">
        <v>45130</v>
      </c>
      <c r="B229" t="s">
        <v>13</v>
      </c>
      <c r="C229">
        <v>23</v>
      </c>
      <c r="D229">
        <f t="shared" si="27"/>
        <v>555.50000000000023</v>
      </c>
      <c r="E229">
        <f t="shared" si="28"/>
        <v>85.800000000000139</v>
      </c>
      <c r="F229">
        <f t="shared" si="29"/>
        <v>133.10000000000002</v>
      </c>
      <c r="G229">
        <f t="shared" si="30"/>
        <v>227.70000000000005</v>
      </c>
      <c r="H229">
        <f t="shared" si="31"/>
        <v>108.9</v>
      </c>
      <c r="I229">
        <v>0</v>
      </c>
      <c r="J229" s="22">
        <v>0.52800000000000002</v>
      </c>
      <c r="K229" s="22">
        <v>0.72600000000000009</v>
      </c>
      <c r="L229" s="22">
        <v>0.59400000000000008</v>
      </c>
      <c r="M229" s="22">
        <v>0.83600000000000008</v>
      </c>
      <c r="N229" s="22">
        <v>0.90200000000000014</v>
      </c>
      <c r="O229" s="24">
        <v>1.089</v>
      </c>
      <c r="P229" s="24">
        <v>0.83600000000000008</v>
      </c>
      <c r="Q229" s="24">
        <v>0.75900000000000012</v>
      </c>
      <c r="R229" s="24">
        <v>0.67100000000000004</v>
      </c>
      <c r="S229" s="24">
        <v>0.68200000000000005</v>
      </c>
      <c r="T229" s="24">
        <v>0.86900000000000011</v>
      </c>
      <c r="U229" s="24">
        <v>1.056</v>
      </c>
      <c r="V229" s="24">
        <v>1.0340000000000003</v>
      </c>
      <c r="W229" s="24">
        <v>0.80300000000000005</v>
      </c>
      <c r="X229" s="24">
        <v>1.0230000000000001</v>
      </c>
      <c r="Y229" s="24">
        <v>0.9900000000000001</v>
      </c>
      <c r="Z229" s="24">
        <v>0.89100000000000013</v>
      </c>
      <c r="AA229" s="25">
        <v>16.5</v>
      </c>
      <c r="AB229" s="25">
        <v>14.3</v>
      </c>
      <c r="AC229" s="25">
        <v>6.6000000000000005</v>
      </c>
      <c r="AD229" s="25">
        <v>0</v>
      </c>
      <c r="AE229" s="25">
        <v>27.500000000000004</v>
      </c>
      <c r="AF229" s="25">
        <v>4.4000000000000004</v>
      </c>
      <c r="AG229" s="25">
        <v>37.400000000000006</v>
      </c>
      <c r="AH229" s="25">
        <v>15.400000000000002</v>
      </c>
      <c r="AI229" s="25">
        <v>11</v>
      </c>
      <c r="AJ229" s="25">
        <v>0</v>
      </c>
      <c r="AK229" s="25">
        <v>36.300000000000004</v>
      </c>
      <c r="AL229" s="25">
        <v>12.100000000000001</v>
      </c>
      <c r="AM229" s="25">
        <v>3.3000000000000003</v>
      </c>
      <c r="AN229" s="25">
        <v>5.5</v>
      </c>
      <c r="AO229" s="25">
        <v>0</v>
      </c>
      <c r="AP229" s="25">
        <v>0</v>
      </c>
      <c r="AQ229" s="25">
        <v>13.200000000000001</v>
      </c>
      <c r="AR229" s="25">
        <v>0</v>
      </c>
      <c r="AS229" s="25">
        <v>24.200000000000003</v>
      </c>
      <c r="AT229" s="25">
        <v>50.6</v>
      </c>
      <c r="AU229" s="25">
        <v>14.3</v>
      </c>
      <c r="AV229" s="25">
        <v>17.600000000000001</v>
      </c>
      <c r="AW229" s="25">
        <v>16.5</v>
      </c>
      <c r="AX229" s="25">
        <v>44</v>
      </c>
      <c r="AY229" s="25">
        <v>0</v>
      </c>
      <c r="AZ229" s="25">
        <v>35.200000000000003</v>
      </c>
      <c r="BA229" s="25">
        <v>29.700000000000003</v>
      </c>
      <c r="BB229" s="25">
        <v>20.900000000000002</v>
      </c>
      <c r="BC229" s="25">
        <v>8.8000000000000007</v>
      </c>
      <c r="BD229" s="25">
        <v>40.700000000000003</v>
      </c>
      <c r="BE229" s="25">
        <v>7.7000000000000011</v>
      </c>
      <c r="BF229" s="25">
        <v>0</v>
      </c>
      <c r="BG229" s="25">
        <v>12.100000000000001</v>
      </c>
      <c r="BH229" s="25">
        <v>6.6000000000000005</v>
      </c>
      <c r="BI229" s="25">
        <v>1.1000000000000001</v>
      </c>
      <c r="BJ229" s="25">
        <v>47.300000000000004</v>
      </c>
      <c r="BK229" s="25">
        <v>0</v>
      </c>
      <c r="BL229" s="25">
        <v>0</v>
      </c>
      <c r="BM229" s="25">
        <v>7.7000000000000011</v>
      </c>
      <c r="BN229" s="25">
        <v>3.3000000000001255</v>
      </c>
    </row>
    <row r="230" spans="1:66" x14ac:dyDescent="0.25">
      <c r="A230" s="6">
        <v>45131</v>
      </c>
      <c r="B230" t="s">
        <v>13</v>
      </c>
      <c r="C230">
        <v>24</v>
      </c>
      <c r="D230">
        <f t="shared" si="27"/>
        <v>525.80000000000018</v>
      </c>
      <c r="E230">
        <f t="shared" si="28"/>
        <v>72.600000000000009</v>
      </c>
      <c r="F230">
        <f t="shared" si="29"/>
        <v>106.70000000000002</v>
      </c>
      <c r="G230">
        <f t="shared" si="30"/>
        <v>203.50000000000011</v>
      </c>
      <c r="H230">
        <f t="shared" si="31"/>
        <v>143</v>
      </c>
      <c r="I230">
        <v>0</v>
      </c>
      <c r="J230" s="22">
        <v>0.90200000000000014</v>
      </c>
      <c r="K230" s="22">
        <v>0.64900000000000002</v>
      </c>
      <c r="L230" s="22">
        <v>0.8580000000000001</v>
      </c>
      <c r="M230" s="22">
        <v>1.089</v>
      </c>
      <c r="N230" s="22">
        <v>0.56100000000000005</v>
      </c>
      <c r="O230" s="24">
        <v>0.46200000000000002</v>
      </c>
      <c r="P230" s="24">
        <v>0.51700000000000013</v>
      </c>
      <c r="Q230" s="24">
        <v>1.0450000000000002</v>
      </c>
      <c r="R230" s="24">
        <v>0.80300000000000005</v>
      </c>
      <c r="S230" s="24">
        <v>0.74800000000000011</v>
      </c>
      <c r="T230" s="24">
        <v>1.056</v>
      </c>
      <c r="U230" s="24">
        <v>0.63800000000000001</v>
      </c>
      <c r="V230" s="24">
        <v>0.95700000000000007</v>
      </c>
      <c r="W230" s="24">
        <v>0.86900000000000011</v>
      </c>
      <c r="X230" s="24">
        <v>0.9900000000000001</v>
      </c>
      <c r="Y230" s="24">
        <v>0.91300000000000014</v>
      </c>
      <c r="Z230" s="24">
        <v>1.0780000000000001</v>
      </c>
      <c r="AA230" s="25">
        <v>0</v>
      </c>
      <c r="AB230" s="25">
        <v>0</v>
      </c>
      <c r="AC230" s="25">
        <v>22</v>
      </c>
      <c r="AD230" s="25">
        <v>0</v>
      </c>
      <c r="AE230" s="25">
        <v>0</v>
      </c>
      <c r="AF230" s="25">
        <v>39.6</v>
      </c>
      <c r="AG230" s="25">
        <v>0</v>
      </c>
      <c r="AH230" s="25">
        <v>14.3</v>
      </c>
      <c r="AI230" s="25">
        <v>0</v>
      </c>
      <c r="AJ230" s="25">
        <v>30.800000000000004</v>
      </c>
      <c r="AK230" s="25">
        <v>53.900000000000006</v>
      </c>
      <c r="AL230" s="25">
        <v>0</v>
      </c>
      <c r="AM230" s="25">
        <v>12.100000000000001</v>
      </c>
      <c r="AN230" s="25">
        <v>6.6000000000000005</v>
      </c>
      <c r="AO230" s="25">
        <v>13.200000000000001</v>
      </c>
      <c r="AP230" s="25">
        <v>2.2000000000000002</v>
      </c>
      <c r="AQ230" s="25">
        <v>6.6000000000000005</v>
      </c>
      <c r="AR230" s="25">
        <v>14.3</v>
      </c>
      <c r="AS230" s="25">
        <v>30.800000000000004</v>
      </c>
      <c r="AT230" s="25">
        <v>57.2</v>
      </c>
      <c r="AU230" s="25">
        <v>28.600000000000126</v>
      </c>
      <c r="AV230" s="25">
        <v>44</v>
      </c>
      <c r="AW230" s="25">
        <v>5.5</v>
      </c>
      <c r="AX230" s="25">
        <v>3.3000000000000003</v>
      </c>
      <c r="AY230" s="25">
        <v>14.3</v>
      </c>
      <c r="AZ230" s="25">
        <v>4.4000000000000004</v>
      </c>
      <c r="BA230" s="25">
        <v>11</v>
      </c>
      <c r="BB230" s="25">
        <v>5.5</v>
      </c>
      <c r="BC230" s="25">
        <v>36.300000000000004</v>
      </c>
      <c r="BD230" s="25">
        <v>50.6</v>
      </c>
      <c r="BE230" s="25">
        <v>23.1</v>
      </c>
      <c r="BF230" s="25">
        <v>0</v>
      </c>
      <c r="BG230" s="25">
        <v>6.6000000000000005</v>
      </c>
      <c r="BH230" s="25">
        <v>5.5</v>
      </c>
      <c r="BI230" s="25">
        <v>0</v>
      </c>
      <c r="BJ230" s="25">
        <v>3.3000000000000003</v>
      </c>
      <c r="BK230" s="25">
        <v>6.6000000000000005</v>
      </c>
      <c r="BL230" s="25">
        <v>1.1000000000000001</v>
      </c>
      <c r="BM230" s="25">
        <v>2.2000000000000002</v>
      </c>
      <c r="BN230" s="25">
        <v>24.200000000000003</v>
      </c>
    </row>
    <row r="231" spans="1:66" x14ac:dyDescent="0.25">
      <c r="A231" s="6">
        <v>45132</v>
      </c>
      <c r="B231" t="s">
        <v>13</v>
      </c>
      <c r="C231">
        <v>25</v>
      </c>
      <c r="D231">
        <f t="shared" si="27"/>
        <v>530.20000000000005</v>
      </c>
      <c r="E231">
        <f t="shared" si="28"/>
        <v>154</v>
      </c>
      <c r="F231">
        <f t="shared" si="29"/>
        <v>139.70000000000002</v>
      </c>
      <c r="G231">
        <f t="shared" si="30"/>
        <v>159.5</v>
      </c>
      <c r="H231">
        <f t="shared" si="31"/>
        <v>77</v>
      </c>
      <c r="I231">
        <v>0</v>
      </c>
      <c r="J231" s="22">
        <v>1.0120000000000002</v>
      </c>
      <c r="K231" s="22">
        <v>0.9900000000000001</v>
      </c>
      <c r="L231" s="22">
        <v>0.90200000000000014</v>
      </c>
      <c r="M231" s="22">
        <v>0.86900000000000011</v>
      </c>
      <c r="N231" s="22">
        <v>0.97900000000000009</v>
      </c>
      <c r="O231" s="24">
        <v>0.79200000000000004</v>
      </c>
      <c r="P231" s="24">
        <v>0.80300000000000005</v>
      </c>
      <c r="Q231" s="24">
        <v>0.83600000000000008</v>
      </c>
      <c r="R231" s="24">
        <v>0.40700000000000003</v>
      </c>
      <c r="S231" s="24">
        <v>0.78100000000000003</v>
      </c>
      <c r="T231" s="24">
        <v>0.75900000000000012</v>
      </c>
      <c r="U231" s="24">
        <v>0.40700000000000003</v>
      </c>
      <c r="V231" s="24">
        <v>0.81400000000000006</v>
      </c>
      <c r="W231" s="24">
        <v>0.39600000000000002</v>
      </c>
      <c r="X231" s="24">
        <v>1.0450000000000002</v>
      </c>
      <c r="Y231" s="24">
        <v>1.0669999999999999</v>
      </c>
      <c r="Z231" s="24">
        <v>0.9900000000000001</v>
      </c>
      <c r="AA231" s="25">
        <v>17.600000000000001</v>
      </c>
      <c r="AB231" s="25">
        <v>11</v>
      </c>
      <c r="AC231" s="25">
        <v>18.700000000000003</v>
      </c>
      <c r="AD231" s="25">
        <v>14.3</v>
      </c>
      <c r="AE231" s="25">
        <v>0</v>
      </c>
      <c r="AF231" s="25">
        <v>51.7</v>
      </c>
      <c r="AG231" s="25">
        <v>0</v>
      </c>
      <c r="AH231" s="25">
        <v>4.4000000000000004</v>
      </c>
      <c r="AI231" s="25">
        <v>11</v>
      </c>
      <c r="AJ231" s="25">
        <v>11</v>
      </c>
      <c r="AK231" s="25">
        <v>0</v>
      </c>
      <c r="AL231" s="25">
        <v>0</v>
      </c>
      <c r="AM231" s="25">
        <v>5.5</v>
      </c>
      <c r="AN231" s="25">
        <v>7.7000000000000011</v>
      </c>
      <c r="AO231" s="25">
        <v>0</v>
      </c>
      <c r="AP231" s="25">
        <v>0</v>
      </c>
      <c r="AQ231" s="25">
        <v>19.8</v>
      </c>
      <c r="AR231" s="25">
        <v>0</v>
      </c>
      <c r="AS231" s="25">
        <v>37.400000000000006</v>
      </c>
      <c r="AT231" s="25">
        <v>6.6000000000000005</v>
      </c>
      <c r="AU231" s="25">
        <v>4.4000000000000004</v>
      </c>
      <c r="AV231" s="25">
        <v>25.3</v>
      </c>
      <c r="AW231" s="25">
        <v>4.4000000000000004</v>
      </c>
      <c r="AX231" s="25">
        <v>30.800000000000004</v>
      </c>
      <c r="AY231" s="25">
        <v>42.900000000000006</v>
      </c>
      <c r="AZ231" s="25">
        <v>3.3000000000000003</v>
      </c>
      <c r="BA231" s="25">
        <v>13.200000000000001</v>
      </c>
      <c r="BB231" s="25">
        <v>0</v>
      </c>
      <c r="BC231" s="25">
        <v>29.700000000000003</v>
      </c>
      <c r="BD231" s="25">
        <v>5.5</v>
      </c>
      <c r="BE231" s="25">
        <v>26.400000000000002</v>
      </c>
      <c r="BF231" s="25">
        <v>18.700000000000003</v>
      </c>
      <c r="BG231" s="25">
        <v>13.200000000000001</v>
      </c>
      <c r="BH231" s="25">
        <v>12.100000000000001</v>
      </c>
      <c r="BI231" s="25">
        <v>9.9</v>
      </c>
      <c r="BJ231" s="25">
        <v>9.9</v>
      </c>
      <c r="BK231" s="25">
        <v>12.100000000000001</v>
      </c>
      <c r="BL231" s="25">
        <v>8.8000000000000007</v>
      </c>
      <c r="BM231" s="25">
        <v>42.900000000000006</v>
      </c>
      <c r="BN231" s="25">
        <v>0</v>
      </c>
    </row>
    <row r="232" spans="1:66" x14ac:dyDescent="0.25">
      <c r="A232" s="6">
        <v>45133</v>
      </c>
      <c r="B232" t="s">
        <v>13</v>
      </c>
      <c r="C232">
        <v>26</v>
      </c>
      <c r="D232">
        <f t="shared" si="27"/>
        <v>569.80000000000007</v>
      </c>
      <c r="E232">
        <f t="shared" si="28"/>
        <v>128.70000000000002</v>
      </c>
      <c r="F232">
        <f t="shared" si="29"/>
        <v>88</v>
      </c>
      <c r="G232">
        <f t="shared" si="30"/>
        <v>200.20000000000002</v>
      </c>
      <c r="H232">
        <f t="shared" si="31"/>
        <v>152.90000000000003</v>
      </c>
      <c r="I232">
        <v>0</v>
      </c>
      <c r="J232" s="22">
        <v>0.86900000000000011</v>
      </c>
      <c r="K232" s="22">
        <v>0.64900000000000002</v>
      </c>
      <c r="L232" s="22">
        <v>0.55000000000000004</v>
      </c>
      <c r="M232" s="22">
        <v>0.95700000000000007</v>
      </c>
      <c r="N232" s="22">
        <v>0.9900000000000001</v>
      </c>
      <c r="O232" s="24">
        <v>0.69300000000000006</v>
      </c>
      <c r="P232" s="24">
        <v>0.69300000000000006</v>
      </c>
      <c r="Q232" s="24">
        <v>0.72600000000000009</v>
      </c>
      <c r="R232" s="24">
        <v>0.19800000000000001</v>
      </c>
      <c r="S232" s="24">
        <v>0.83600000000000008</v>
      </c>
      <c r="T232" s="24">
        <v>1.056</v>
      </c>
      <c r="U232" s="24">
        <v>0.86900000000000011</v>
      </c>
      <c r="V232" s="24">
        <v>0.48400000000000004</v>
      </c>
      <c r="W232" s="24">
        <v>0.47300000000000003</v>
      </c>
      <c r="X232" s="24">
        <v>0.56100000000000005</v>
      </c>
      <c r="Y232" s="24">
        <v>0.53900000000000003</v>
      </c>
      <c r="Z232" s="24">
        <v>0.91300000000000014</v>
      </c>
      <c r="AA232" s="25">
        <v>27.500000000000004</v>
      </c>
      <c r="AB232" s="25">
        <v>5.5</v>
      </c>
      <c r="AC232" s="25">
        <v>0</v>
      </c>
      <c r="AD232" s="25">
        <v>11</v>
      </c>
      <c r="AE232" s="25">
        <v>6.6000000000000005</v>
      </c>
      <c r="AF232" s="25">
        <v>0</v>
      </c>
      <c r="AG232" s="25">
        <v>6.6000000000000005</v>
      </c>
      <c r="AH232" s="25">
        <v>0</v>
      </c>
      <c r="AI232" s="25">
        <v>1.1000000000000001</v>
      </c>
      <c r="AJ232" s="25">
        <v>29.700000000000003</v>
      </c>
      <c r="AK232" s="25">
        <v>12.100000000000001</v>
      </c>
      <c r="AL232" s="25">
        <v>19.8</v>
      </c>
      <c r="AM232" s="25">
        <v>27.500000000000004</v>
      </c>
      <c r="AN232" s="25">
        <v>42.900000000000006</v>
      </c>
      <c r="AO232" s="25">
        <v>0</v>
      </c>
      <c r="AP232" s="25">
        <v>3.3000000000000003</v>
      </c>
      <c r="AQ232" s="25">
        <v>3.3000000000000003</v>
      </c>
      <c r="AR232" s="25">
        <v>8.8000000000000007</v>
      </c>
      <c r="AS232" s="25">
        <v>17.600000000000001</v>
      </c>
      <c r="AT232" s="25">
        <v>29.700000000000003</v>
      </c>
      <c r="AU232" s="25">
        <v>39.6</v>
      </c>
      <c r="AV232" s="25">
        <v>0</v>
      </c>
      <c r="AW232" s="25">
        <v>0</v>
      </c>
      <c r="AX232" s="25">
        <v>0</v>
      </c>
      <c r="AY232" s="25">
        <v>3.3000000000000003</v>
      </c>
      <c r="AZ232" s="25">
        <v>25.3</v>
      </c>
      <c r="BA232" s="25">
        <v>16.5</v>
      </c>
      <c r="BB232" s="25">
        <v>23.1</v>
      </c>
      <c r="BC232" s="25">
        <v>52.800000000000004</v>
      </c>
      <c r="BD232" s="25">
        <v>39.6</v>
      </c>
      <c r="BE232" s="25">
        <v>31.900000000000002</v>
      </c>
      <c r="BF232" s="25">
        <v>8.8000000000000007</v>
      </c>
      <c r="BG232" s="25">
        <v>0</v>
      </c>
      <c r="BH232" s="25">
        <v>28.6</v>
      </c>
      <c r="BI232" s="25">
        <v>0</v>
      </c>
      <c r="BJ232" s="25">
        <v>11</v>
      </c>
      <c r="BK232" s="25">
        <v>8.8000000000000007</v>
      </c>
      <c r="BL232" s="25">
        <v>19.8</v>
      </c>
      <c r="BM232" s="25">
        <v>19.8</v>
      </c>
      <c r="BN232" s="25">
        <v>0</v>
      </c>
    </row>
    <row r="233" spans="1:66" x14ac:dyDescent="0.25">
      <c r="A233" s="6">
        <v>45134</v>
      </c>
      <c r="B233" t="s">
        <v>13</v>
      </c>
      <c r="C233">
        <v>27</v>
      </c>
      <c r="D233">
        <f t="shared" si="27"/>
        <v>510.40000000000003</v>
      </c>
      <c r="E233">
        <f t="shared" si="28"/>
        <v>178.20000000000002</v>
      </c>
      <c r="F233">
        <f t="shared" si="29"/>
        <v>112.20000000000002</v>
      </c>
      <c r="G233">
        <f t="shared" si="30"/>
        <v>179.3</v>
      </c>
      <c r="H233">
        <f t="shared" si="31"/>
        <v>40.700000000000003</v>
      </c>
      <c r="I233">
        <v>0</v>
      </c>
      <c r="J233" s="22">
        <v>1.089</v>
      </c>
      <c r="K233" s="22">
        <v>0.69300000000000006</v>
      </c>
      <c r="L233" s="22">
        <v>0.95700000000000007</v>
      </c>
      <c r="M233" s="22">
        <v>0.93500000000000005</v>
      </c>
      <c r="N233" s="22">
        <v>0.89100000000000013</v>
      </c>
      <c r="O233" s="24">
        <v>0.78100000000000003</v>
      </c>
      <c r="P233" s="24">
        <v>0.81400000000000006</v>
      </c>
      <c r="Q233" s="24">
        <v>0.66</v>
      </c>
      <c r="R233" s="24">
        <v>1.0450000000000002</v>
      </c>
      <c r="S233" s="24">
        <v>0.75900000000000012</v>
      </c>
      <c r="T233" s="24">
        <v>1.089</v>
      </c>
      <c r="U233" s="24">
        <v>0.62700000000000011</v>
      </c>
      <c r="V233" s="24">
        <v>1.0780000000000001</v>
      </c>
      <c r="W233" s="24">
        <v>0.9900000000000001</v>
      </c>
      <c r="X233" s="24">
        <v>0.6160000000000001</v>
      </c>
      <c r="Y233" s="24">
        <v>0.95700000000000007</v>
      </c>
      <c r="Z233" s="24">
        <v>0.46200000000000002</v>
      </c>
      <c r="AA233" s="25">
        <v>0</v>
      </c>
      <c r="AB233" s="25">
        <v>0</v>
      </c>
      <c r="AC233" s="25">
        <v>35.200000000000003</v>
      </c>
      <c r="AD233" s="25">
        <v>0</v>
      </c>
      <c r="AE233" s="25">
        <v>15.400000000000002</v>
      </c>
      <c r="AF233" s="25">
        <v>2.2000000000000002</v>
      </c>
      <c r="AG233" s="25">
        <v>14.3</v>
      </c>
      <c r="AH233" s="25">
        <v>22</v>
      </c>
      <c r="AI233" s="25">
        <v>4.4000000000000004</v>
      </c>
      <c r="AJ233" s="25">
        <v>18.700000000000003</v>
      </c>
      <c r="AK233" s="25">
        <v>9.9</v>
      </c>
      <c r="AL233" s="25">
        <v>7.7000000000000011</v>
      </c>
      <c r="AM233" s="25">
        <v>0</v>
      </c>
      <c r="AN233" s="25">
        <v>7.7000000000000011</v>
      </c>
      <c r="AO233" s="25">
        <v>0</v>
      </c>
      <c r="AP233" s="25">
        <v>11</v>
      </c>
      <c r="AQ233" s="25">
        <v>0</v>
      </c>
      <c r="AR233" s="25">
        <v>14.3</v>
      </c>
      <c r="AS233" s="25">
        <v>0</v>
      </c>
      <c r="AT233" s="25">
        <v>0</v>
      </c>
      <c r="AU233" s="25">
        <v>31.900000000000002</v>
      </c>
      <c r="AV233" s="25">
        <v>15.400000000000002</v>
      </c>
      <c r="AW233" s="25">
        <v>49.500000000000007</v>
      </c>
      <c r="AX233" s="25">
        <v>23.1</v>
      </c>
      <c r="AY233" s="25">
        <v>8.8000000000000007</v>
      </c>
      <c r="AZ233" s="25">
        <v>0</v>
      </c>
      <c r="BA233" s="25">
        <v>15.400000000000002</v>
      </c>
      <c r="BB233" s="25">
        <v>0</v>
      </c>
      <c r="BC233" s="25">
        <v>16.5</v>
      </c>
      <c r="BD233" s="25">
        <v>18.700000000000003</v>
      </c>
      <c r="BE233" s="25">
        <v>0</v>
      </c>
      <c r="BF233" s="25">
        <v>17.600000000000001</v>
      </c>
      <c r="BG233" s="25">
        <v>44</v>
      </c>
      <c r="BH233" s="25">
        <v>24.200000000000003</v>
      </c>
      <c r="BI233" s="25">
        <v>0</v>
      </c>
      <c r="BJ233" s="25">
        <v>7.7000000000000011</v>
      </c>
      <c r="BK233" s="25">
        <v>41.800000000000004</v>
      </c>
      <c r="BL233" s="25">
        <v>42.900000000000006</v>
      </c>
      <c r="BM233" s="25">
        <v>0</v>
      </c>
      <c r="BN233" s="25">
        <v>0</v>
      </c>
    </row>
    <row r="234" spans="1:66" x14ac:dyDescent="0.25">
      <c r="A234" s="6">
        <v>45135</v>
      </c>
      <c r="B234" t="s">
        <v>13</v>
      </c>
      <c r="C234">
        <v>28</v>
      </c>
      <c r="D234">
        <f t="shared" si="27"/>
        <v>519.20000000000016</v>
      </c>
      <c r="E234">
        <f t="shared" si="28"/>
        <v>204.60000000000014</v>
      </c>
      <c r="F234">
        <f t="shared" si="29"/>
        <v>130.9</v>
      </c>
      <c r="G234">
        <f t="shared" si="30"/>
        <v>73.7</v>
      </c>
      <c r="H234">
        <f t="shared" si="31"/>
        <v>110.00000000000001</v>
      </c>
      <c r="I234">
        <v>0</v>
      </c>
      <c r="J234" s="22">
        <v>0.77000000000000013</v>
      </c>
      <c r="K234" s="22">
        <v>0.68200000000000005</v>
      </c>
      <c r="L234" s="22">
        <v>0.88000000000000012</v>
      </c>
      <c r="M234" s="22">
        <v>0.53900000000000003</v>
      </c>
      <c r="N234" s="22">
        <v>0.69300000000000006</v>
      </c>
      <c r="O234" s="24">
        <v>0.66</v>
      </c>
      <c r="P234" s="24">
        <v>0.58300000000000007</v>
      </c>
      <c r="Q234" s="24">
        <v>0.11000000000000001</v>
      </c>
      <c r="R234" s="24">
        <v>0.8580000000000001</v>
      </c>
      <c r="S234" s="24">
        <v>0.48400000000000004</v>
      </c>
      <c r="T234" s="24">
        <v>0.7370000000000001</v>
      </c>
      <c r="U234" s="24">
        <v>0.45100000000000007</v>
      </c>
      <c r="V234" s="24">
        <v>0.59400000000000008</v>
      </c>
      <c r="W234" s="24">
        <v>0.8580000000000001</v>
      </c>
      <c r="X234" s="24">
        <v>0.48400000000000004</v>
      </c>
      <c r="Y234" s="24">
        <v>0.79200000000000004</v>
      </c>
      <c r="Z234" s="24">
        <v>0.55000000000000004</v>
      </c>
      <c r="AA234" s="25">
        <v>4.4000000000000004</v>
      </c>
      <c r="AB234" s="25">
        <v>17.600000000000001</v>
      </c>
      <c r="AC234" s="25">
        <v>28.6</v>
      </c>
      <c r="AD234" s="25">
        <v>5.5</v>
      </c>
      <c r="AE234" s="25">
        <v>13.200000000000001</v>
      </c>
      <c r="AF234" s="25">
        <v>27.500000000000004</v>
      </c>
      <c r="AG234" s="25">
        <v>7.7000000000000011</v>
      </c>
      <c r="AH234" s="25">
        <v>0</v>
      </c>
      <c r="AI234" s="25">
        <v>26.400000000000002</v>
      </c>
      <c r="AJ234" s="25">
        <v>0</v>
      </c>
      <c r="AK234" s="25">
        <v>14.3</v>
      </c>
      <c r="AL234" s="25">
        <v>33</v>
      </c>
      <c r="AM234" s="25">
        <v>0</v>
      </c>
      <c r="AN234" s="25">
        <v>0</v>
      </c>
      <c r="AO234" s="25">
        <v>7.7000000000000011</v>
      </c>
      <c r="AP234" s="25">
        <v>2.2000000000000002</v>
      </c>
      <c r="AQ234" s="25">
        <v>16.5</v>
      </c>
      <c r="AR234" s="25">
        <v>0</v>
      </c>
      <c r="AS234" s="25">
        <v>31.900000000000002</v>
      </c>
      <c r="AT234" s="25">
        <v>18.700000000000003</v>
      </c>
      <c r="AU234" s="25">
        <v>8.8000000000000007</v>
      </c>
      <c r="AV234" s="25">
        <v>0</v>
      </c>
      <c r="AW234" s="25">
        <v>0</v>
      </c>
      <c r="AX234" s="25">
        <v>14.3</v>
      </c>
      <c r="AY234" s="25">
        <v>15.400000000000002</v>
      </c>
      <c r="AZ234" s="25">
        <v>0</v>
      </c>
      <c r="BA234" s="25">
        <v>9.9</v>
      </c>
      <c r="BB234" s="25">
        <v>13.200000000000001</v>
      </c>
      <c r="BC234" s="25">
        <v>9.9</v>
      </c>
      <c r="BD234" s="25">
        <v>2.2000000000000002</v>
      </c>
      <c r="BE234" s="25">
        <v>40.700000000000003</v>
      </c>
      <c r="BF234" s="25">
        <v>8.8000000000000007</v>
      </c>
      <c r="BG234" s="25">
        <v>0</v>
      </c>
      <c r="BH234" s="25">
        <v>0</v>
      </c>
      <c r="BI234" s="25">
        <v>28.6</v>
      </c>
      <c r="BJ234" s="25">
        <v>8.8000000000001251</v>
      </c>
      <c r="BK234" s="25">
        <v>36.300000000000004</v>
      </c>
      <c r="BL234" s="25">
        <v>25.3</v>
      </c>
      <c r="BM234" s="25">
        <v>16.5</v>
      </c>
      <c r="BN234" s="25">
        <v>39.6</v>
      </c>
    </row>
    <row r="235" spans="1:66" x14ac:dyDescent="0.25">
      <c r="A235" s="6">
        <v>45136</v>
      </c>
      <c r="B235" t="s">
        <v>13</v>
      </c>
      <c r="C235">
        <v>29</v>
      </c>
      <c r="D235">
        <f t="shared" si="27"/>
        <v>554.4</v>
      </c>
      <c r="E235">
        <f t="shared" si="28"/>
        <v>163.89999999999998</v>
      </c>
      <c r="F235">
        <f t="shared" si="29"/>
        <v>188.1</v>
      </c>
      <c r="G235">
        <f t="shared" si="30"/>
        <v>101.2</v>
      </c>
      <c r="H235">
        <f t="shared" si="31"/>
        <v>101.20000000000002</v>
      </c>
      <c r="I235">
        <v>0</v>
      </c>
      <c r="J235" s="22">
        <v>0.86900000000000011</v>
      </c>
      <c r="K235" s="22">
        <v>0.88000000000000012</v>
      </c>
      <c r="L235" s="22">
        <v>0.94600000000000006</v>
      </c>
      <c r="M235" s="22">
        <v>0.96800000000000008</v>
      </c>
      <c r="N235" s="22">
        <v>1.056</v>
      </c>
      <c r="O235" s="24">
        <v>0.69300000000000006</v>
      </c>
      <c r="P235" s="24">
        <v>0.8580000000000001</v>
      </c>
      <c r="Q235" s="24">
        <v>0.64900000000000002</v>
      </c>
      <c r="R235" s="24">
        <v>0.28600000000000003</v>
      </c>
      <c r="S235" s="24">
        <v>0.69300000000000006</v>
      </c>
      <c r="T235" s="24">
        <v>0.86900000000000011</v>
      </c>
      <c r="U235" s="24">
        <v>0.88000000000000012</v>
      </c>
      <c r="V235" s="24">
        <v>0.30800000000000005</v>
      </c>
      <c r="W235" s="24">
        <v>0.94600000000000006</v>
      </c>
      <c r="X235" s="24">
        <v>1.056</v>
      </c>
      <c r="Y235" s="24">
        <v>1.1000000000000001</v>
      </c>
      <c r="Z235" s="24">
        <v>0.8580000000000001</v>
      </c>
      <c r="AA235" s="25">
        <v>26.400000000000002</v>
      </c>
      <c r="AB235" s="25">
        <v>38.5</v>
      </c>
      <c r="AC235" s="25">
        <v>0</v>
      </c>
      <c r="AD235" s="25">
        <v>19.8</v>
      </c>
      <c r="AE235" s="25">
        <v>14.3</v>
      </c>
      <c r="AF235" s="25">
        <v>11</v>
      </c>
      <c r="AG235" s="25">
        <v>42.900000000000006</v>
      </c>
      <c r="AH235" s="25">
        <v>15.400000000000002</v>
      </c>
      <c r="AI235" s="25">
        <v>12.100000000000001</v>
      </c>
      <c r="AJ235" s="25">
        <v>7.7000000000000011</v>
      </c>
      <c r="AK235" s="25">
        <v>30.800000000000004</v>
      </c>
      <c r="AL235" s="25">
        <v>5.5</v>
      </c>
      <c r="AM235" s="25">
        <v>8.8000000000000007</v>
      </c>
      <c r="AN235" s="25">
        <v>45.1</v>
      </c>
      <c r="AO235" s="25">
        <v>0</v>
      </c>
      <c r="AP235" s="25">
        <v>7.7000000000000011</v>
      </c>
      <c r="AQ235" s="25">
        <v>34.1</v>
      </c>
      <c r="AR235" s="25">
        <v>0</v>
      </c>
      <c r="AS235" s="25">
        <v>0</v>
      </c>
      <c r="AT235" s="25">
        <v>0</v>
      </c>
      <c r="AU235" s="25">
        <v>3.3000000000000003</v>
      </c>
      <c r="AV235" s="25">
        <v>0</v>
      </c>
      <c r="AW235" s="25">
        <v>36.300000000000004</v>
      </c>
      <c r="AX235" s="25">
        <v>39.6</v>
      </c>
      <c r="AY235" s="25">
        <v>0</v>
      </c>
      <c r="AZ235" s="25">
        <v>9.9</v>
      </c>
      <c r="BA235" s="25">
        <v>6.6000000000000005</v>
      </c>
      <c r="BB235" s="25">
        <v>3.3000000000000003</v>
      </c>
      <c r="BC235" s="25">
        <v>2.2000000000000002</v>
      </c>
      <c r="BD235" s="25">
        <v>0</v>
      </c>
      <c r="BE235" s="25">
        <v>0</v>
      </c>
      <c r="BF235" s="25">
        <v>0</v>
      </c>
      <c r="BG235" s="25">
        <v>16.5</v>
      </c>
      <c r="BH235" s="25">
        <v>38.5</v>
      </c>
      <c r="BI235" s="25">
        <v>16.5</v>
      </c>
      <c r="BJ235" s="25">
        <v>0</v>
      </c>
      <c r="BK235" s="25">
        <v>8.8000000000000007</v>
      </c>
      <c r="BL235" s="25">
        <v>53.900000000000006</v>
      </c>
      <c r="BM235" s="25">
        <v>27.500000000000004</v>
      </c>
      <c r="BN235" s="25">
        <v>2.2000000000000002</v>
      </c>
    </row>
    <row r="236" spans="1:66" x14ac:dyDescent="0.25">
      <c r="A236" s="6">
        <v>45137</v>
      </c>
      <c r="B236" t="s">
        <v>13</v>
      </c>
      <c r="C236">
        <v>30</v>
      </c>
      <c r="D236">
        <f t="shared" si="27"/>
        <v>536.79999999999995</v>
      </c>
      <c r="E236">
        <f t="shared" si="28"/>
        <v>88</v>
      </c>
      <c r="F236">
        <f t="shared" si="29"/>
        <v>92.4</v>
      </c>
      <c r="G236">
        <f t="shared" si="30"/>
        <v>141.9</v>
      </c>
      <c r="H236">
        <f t="shared" si="31"/>
        <v>214.5</v>
      </c>
      <c r="I236">
        <v>0</v>
      </c>
      <c r="J236" s="22">
        <v>0.64900000000000002</v>
      </c>
      <c r="K236" s="22">
        <v>0.84700000000000009</v>
      </c>
      <c r="L236" s="22">
        <v>0.19800000000000001</v>
      </c>
      <c r="M236" s="22">
        <v>0.71500000000000008</v>
      </c>
      <c r="N236" s="22">
        <v>0.51700000000000013</v>
      </c>
      <c r="O236" s="24">
        <v>0.74800000000000011</v>
      </c>
      <c r="P236" s="24">
        <v>0.68200000000000005</v>
      </c>
      <c r="Q236" s="24">
        <v>0.78100000000000003</v>
      </c>
      <c r="R236" s="24">
        <v>0.60500000000000009</v>
      </c>
      <c r="S236" s="24">
        <v>0.57200000000000006</v>
      </c>
      <c r="T236" s="24">
        <v>0.68200000000000005</v>
      </c>
      <c r="U236" s="24">
        <v>0.79200000000000004</v>
      </c>
      <c r="V236" s="24">
        <v>1.0120000000000002</v>
      </c>
      <c r="W236" s="24">
        <v>0.6160000000000001</v>
      </c>
      <c r="X236" s="24">
        <v>0.80300000000000005</v>
      </c>
      <c r="Y236" s="24">
        <v>1.089</v>
      </c>
      <c r="Z236" s="24">
        <v>0.42900000000000005</v>
      </c>
      <c r="AA236" s="25">
        <v>9.9</v>
      </c>
      <c r="AB236" s="25">
        <v>0</v>
      </c>
      <c r="AC236" s="25">
        <v>0</v>
      </c>
      <c r="AD236" s="25">
        <v>28.6</v>
      </c>
      <c r="AE236" s="25">
        <v>12.100000000000001</v>
      </c>
      <c r="AF236" s="25">
        <v>5.5</v>
      </c>
      <c r="AG236" s="25">
        <v>23.1</v>
      </c>
      <c r="AH236" s="25">
        <v>11</v>
      </c>
      <c r="AI236" s="25">
        <v>2.2000000000000002</v>
      </c>
      <c r="AJ236" s="25">
        <v>0</v>
      </c>
      <c r="AK236" s="25">
        <v>7.7000000000000011</v>
      </c>
      <c r="AL236" s="25">
        <v>0</v>
      </c>
      <c r="AM236" s="25">
        <v>42.900000000000006</v>
      </c>
      <c r="AN236" s="25">
        <v>39.6</v>
      </c>
      <c r="AO236" s="25">
        <v>17.600000000000001</v>
      </c>
      <c r="AP236" s="25">
        <v>4.4000000000000004</v>
      </c>
      <c r="AQ236" s="25">
        <v>44</v>
      </c>
      <c r="AR236" s="25">
        <v>14.3</v>
      </c>
      <c r="AS236" s="25">
        <v>0</v>
      </c>
      <c r="AT236" s="25">
        <v>51.7</v>
      </c>
      <c r="AU236" s="25">
        <v>13.200000000000001</v>
      </c>
      <c r="AV236" s="25">
        <v>31.900000000000002</v>
      </c>
      <c r="AW236" s="25">
        <v>14.3</v>
      </c>
      <c r="AX236" s="25">
        <v>0</v>
      </c>
      <c r="AY236" s="25">
        <v>2.2000000000000002</v>
      </c>
      <c r="AZ236" s="25">
        <v>25.3</v>
      </c>
      <c r="BA236" s="25">
        <v>12.100000000000001</v>
      </c>
      <c r="BB236" s="25">
        <v>2.2000000000000002</v>
      </c>
      <c r="BC236" s="25">
        <v>36.300000000000004</v>
      </c>
      <c r="BD236" s="25">
        <v>4.4000000000000004</v>
      </c>
      <c r="BE236" s="25">
        <v>12.100000000000001</v>
      </c>
      <c r="BF236" s="25">
        <v>3.3000000000000003</v>
      </c>
      <c r="BG236" s="25">
        <v>7.7000000000000011</v>
      </c>
      <c r="BH236" s="25">
        <v>14.3</v>
      </c>
      <c r="BI236" s="25">
        <v>8.8000000000000007</v>
      </c>
      <c r="BJ236" s="25">
        <v>30.800000000000004</v>
      </c>
      <c r="BK236" s="25">
        <v>5.5</v>
      </c>
      <c r="BL236" s="25">
        <v>0</v>
      </c>
      <c r="BM236" s="25">
        <v>0</v>
      </c>
      <c r="BN236" s="25">
        <v>5.5</v>
      </c>
    </row>
    <row r="237" spans="1:66" x14ac:dyDescent="0.25">
      <c r="A237" s="6">
        <v>45138</v>
      </c>
      <c r="B237" t="s">
        <v>13</v>
      </c>
      <c r="C237">
        <v>31</v>
      </c>
      <c r="D237">
        <f t="shared" si="27"/>
        <v>523.6</v>
      </c>
      <c r="E237">
        <f t="shared" si="28"/>
        <v>92.399999999999949</v>
      </c>
      <c r="F237">
        <f t="shared" si="29"/>
        <v>209</v>
      </c>
      <c r="G237">
        <f t="shared" si="30"/>
        <v>100.10000000000001</v>
      </c>
      <c r="H237">
        <f t="shared" si="31"/>
        <v>122.10000000000001</v>
      </c>
      <c r="I237">
        <v>0</v>
      </c>
      <c r="J237" s="22">
        <v>0.9900000000000001</v>
      </c>
      <c r="K237" s="22">
        <v>0.23100000000000001</v>
      </c>
      <c r="L237" s="22">
        <v>0.83600000000000008</v>
      </c>
      <c r="M237" s="22">
        <v>0.97900000000000009</v>
      </c>
      <c r="N237" s="22">
        <v>1.0780000000000001</v>
      </c>
      <c r="O237" s="24">
        <v>1.0010000000000001</v>
      </c>
      <c r="P237" s="24">
        <v>0.60500000000000009</v>
      </c>
      <c r="Q237" s="24">
        <v>0.80300000000000005</v>
      </c>
      <c r="R237" s="24">
        <v>1.0780000000000001</v>
      </c>
      <c r="S237" s="24">
        <v>0.95700000000000007</v>
      </c>
      <c r="T237" s="24">
        <v>0.62700000000000011</v>
      </c>
      <c r="U237" s="24">
        <v>0.50600000000000012</v>
      </c>
      <c r="V237" s="24">
        <v>1.0780000000000001</v>
      </c>
      <c r="W237" s="24">
        <v>0.90200000000000014</v>
      </c>
      <c r="X237" s="24">
        <v>1.0780000000000001</v>
      </c>
      <c r="Y237" s="24">
        <v>0.77000000000000013</v>
      </c>
      <c r="Z237" s="24">
        <v>0.80300000000000005</v>
      </c>
      <c r="AA237" s="25">
        <v>6.6000000000000005</v>
      </c>
      <c r="AB237" s="25">
        <v>45.1</v>
      </c>
      <c r="AC237" s="25">
        <v>14.3</v>
      </c>
      <c r="AD237" s="25">
        <v>50.6</v>
      </c>
      <c r="AE237" s="25">
        <v>5.5</v>
      </c>
      <c r="AF237" s="25">
        <v>4.4000000000000004</v>
      </c>
      <c r="AG237" s="25">
        <v>45.1</v>
      </c>
      <c r="AH237" s="25">
        <v>0</v>
      </c>
      <c r="AI237" s="25">
        <v>37.400000000000006</v>
      </c>
      <c r="AJ237" s="25">
        <v>0</v>
      </c>
      <c r="AK237" s="25">
        <v>3.3000000000000003</v>
      </c>
      <c r="AL237" s="25">
        <v>0</v>
      </c>
      <c r="AM237" s="25">
        <v>31.900000000000002</v>
      </c>
      <c r="AN237" s="25">
        <v>22</v>
      </c>
      <c r="AO237" s="25">
        <v>3.3000000000000003</v>
      </c>
      <c r="AP237" s="25">
        <v>0</v>
      </c>
      <c r="AQ237" s="25">
        <v>26.400000000000002</v>
      </c>
      <c r="AR237" s="25">
        <v>8.8000000000000007</v>
      </c>
      <c r="AS237" s="25">
        <v>29.700000000000003</v>
      </c>
      <c r="AT237" s="25">
        <v>0</v>
      </c>
      <c r="AU237" s="25">
        <v>0</v>
      </c>
      <c r="AV237" s="25">
        <v>6.6000000000000005</v>
      </c>
      <c r="AW237" s="25">
        <v>14.3</v>
      </c>
      <c r="AX237" s="25">
        <v>11</v>
      </c>
      <c r="AY237" s="25">
        <v>0</v>
      </c>
      <c r="AZ237" s="25">
        <v>9.9</v>
      </c>
      <c r="BA237" s="25">
        <v>12.100000000000001</v>
      </c>
      <c r="BB237" s="25">
        <v>15.400000000000002</v>
      </c>
      <c r="BC237" s="25">
        <v>27.500000000000004</v>
      </c>
      <c r="BD237" s="25">
        <v>3.3000000000000003</v>
      </c>
      <c r="BE237" s="25">
        <v>5.5</v>
      </c>
      <c r="BF237" s="25">
        <v>6.6000000000000005</v>
      </c>
      <c r="BG237" s="25">
        <v>0</v>
      </c>
      <c r="BH237" s="25">
        <v>9.8999999999999382</v>
      </c>
      <c r="BI237" s="25">
        <v>35.200000000000003</v>
      </c>
      <c r="BJ237" s="25">
        <v>19.8</v>
      </c>
      <c r="BK237" s="25">
        <v>0</v>
      </c>
      <c r="BL237" s="25">
        <v>15.400000000000002</v>
      </c>
      <c r="BM237" s="25">
        <v>0</v>
      </c>
      <c r="BN237" s="25">
        <v>0</v>
      </c>
    </row>
    <row r="238" spans="1:66" x14ac:dyDescent="0.25">
      <c r="B238" t="s">
        <v>14</v>
      </c>
      <c r="C238">
        <v>0.01</v>
      </c>
      <c r="D238">
        <f t="shared" si="27"/>
        <v>0</v>
      </c>
      <c r="E238">
        <v>0</v>
      </c>
      <c r="F238">
        <v>0</v>
      </c>
      <c r="G238">
        <v>0</v>
      </c>
      <c r="H238">
        <v>0</v>
      </c>
      <c r="I238">
        <v>0</v>
      </c>
      <c r="J238" s="22">
        <v>0</v>
      </c>
      <c r="K238" s="22">
        <v>0</v>
      </c>
      <c r="L238" s="22">
        <v>0</v>
      </c>
      <c r="M238" s="22">
        <v>0</v>
      </c>
      <c r="N238" s="22">
        <v>0</v>
      </c>
      <c r="O238" s="24">
        <v>0</v>
      </c>
      <c r="P238" s="24">
        <v>0</v>
      </c>
      <c r="Q238" s="24">
        <v>0</v>
      </c>
      <c r="R238" s="24">
        <v>0</v>
      </c>
      <c r="S238" s="24">
        <v>0</v>
      </c>
      <c r="T238" s="24">
        <v>0</v>
      </c>
      <c r="U238" s="24">
        <v>0</v>
      </c>
      <c r="V238" s="24">
        <v>0</v>
      </c>
      <c r="W238" s="24">
        <v>0</v>
      </c>
      <c r="X238" s="24">
        <v>0</v>
      </c>
      <c r="Y238" s="24">
        <v>0</v>
      </c>
      <c r="Z238" s="24">
        <v>0</v>
      </c>
      <c r="AA238" s="25">
        <v>0</v>
      </c>
      <c r="AB238" s="25">
        <v>0</v>
      </c>
      <c r="AC238" s="25">
        <v>0</v>
      </c>
      <c r="AD238" s="25">
        <v>0</v>
      </c>
      <c r="AE238" s="25">
        <v>0</v>
      </c>
      <c r="AF238" s="25">
        <v>0</v>
      </c>
      <c r="AG238" s="25">
        <v>0</v>
      </c>
      <c r="AH238" s="25">
        <v>0</v>
      </c>
      <c r="AI238" s="25">
        <v>0</v>
      </c>
      <c r="AJ238" s="25">
        <v>0</v>
      </c>
      <c r="AK238" s="25">
        <v>0</v>
      </c>
      <c r="AL238" s="25">
        <v>0</v>
      </c>
      <c r="AM238" s="25">
        <v>0</v>
      </c>
      <c r="AN238" s="25">
        <v>0</v>
      </c>
      <c r="AO238" s="25">
        <v>0</v>
      </c>
      <c r="AP238" s="25">
        <v>0</v>
      </c>
      <c r="AQ238" s="25">
        <v>0</v>
      </c>
      <c r="AR238" s="25">
        <v>0</v>
      </c>
      <c r="AS238" s="25">
        <v>0</v>
      </c>
      <c r="AT238" s="25">
        <v>0</v>
      </c>
      <c r="AU238" s="25">
        <v>0</v>
      </c>
      <c r="AV238" s="25">
        <v>0</v>
      </c>
      <c r="AW238" s="25">
        <v>0</v>
      </c>
      <c r="AX238" s="25">
        <v>0</v>
      </c>
      <c r="AY238" s="25">
        <v>0</v>
      </c>
      <c r="AZ238" s="25">
        <v>0</v>
      </c>
      <c r="BA238" s="25">
        <v>0</v>
      </c>
      <c r="BB238" s="25">
        <v>0</v>
      </c>
      <c r="BC238" s="25">
        <v>0</v>
      </c>
      <c r="BD238" s="25">
        <v>0</v>
      </c>
      <c r="BE238" s="25">
        <v>0</v>
      </c>
      <c r="BF238" s="25">
        <v>0</v>
      </c>
      <c r="BG238" s="25">
        <v>0</v>
      </c>
      <c r="BH238" s="25">
        <v>0</v>
      </c>
      <c r="BI238" s="25">
        <v>0</v>
      </c>
      <c r="BJ238" s="25">
        <v>0</v>
      </c>
      <c r="BK238" s="25">
        <v>0</v>
      </c>
      <c r="BL238" s="25">
        <v>0</v>
      </c>
      <c r="BM238" s="25">
        <v>0</v>
      </c>
      <c r="BN238" s="25">
        <v>0</v>
      </c>
    </row>
    <row r="239" spans="1:66" x14ac:dyDescent="0.25">
      <c r="B239" t="s">
        <v>14</v>
      </c>
      <c r="C239">
        <v>0.02</v>
      </c>
      <c r="D239">
        <f t="shared" si="27"/>
        <v>0</v>
      </c>
      <c r="E239">
        <v>0</v>
      </c>
      <c r="F239">
        <v>0</v>
      </c>
      <c r="G239">
        <v>0</v>
      </c>
      <c r="H239">
        <v>0</v>
      </c>
      <c r="I239">
        <v>0</v>
      </c>
      <c r="J239" s="22">
        <v>0</v>
      </c>
      <c r="K239" s="22">
        <v>0</v>
      </c>
      <c r="L239" s="22">
        <v>0</v>
      </c>
      <c r="M239" s="22">
        <v>0</v>
      </c>
      <c r="N239" s="22">
        <v>0</v>
      </c>
      <c r="O239" s="24">
        <v>0</v>
      </c>
      <c r="P239" s="24">
        <v>0</v>
      </c>
      <c r="Q239" s="24">
        <v>0</v>
      </c>
      <c r="R239" s="24">
        <v>0</v>
      </c>
      <c r="S239" s="24">
        <v>0</v>
      </c>
      <c r="T239" s="24">
        <v>0</v>
      </c>
      <c r="U239" s="24">
        <v>0</v>
      </c>
      <c r="V239" s="24">
        <v>0</v>
      </c>
      <c r="W239" s="24">
        <v>0</v>
      </c>
      <c r="X239" s="24">
        <v>0</v>
      </c>
      <c r="Y239" s="24">
        <v>0</v>
      </c>
      <c r="Z239" s="24">
        <v>0</v>
      </c>
      <c r="AA239" s="25">
        <v>0</v>
      </c>
      <c r="AB239" s="25">
        <v>0</v>
      </c>
      <c r="AC239" s="25">
        <v>0</v>
      </c>
      <c r="AD239" s="25">
        <v>0</v>
      </c>
      <c r="AE239" s="25">
        <v>0</v>
      </c>
      <c r="AF239" s="25">
        <v>0</v>
      </c>
      <c r="AG239" s="25">
        <v>0</v>
      </c>
      <c r="AH239" s="25">
        <v>0</v>
      </c>
      <c r="AI239" s="25">
        <v>0</v>
      </c>
      <c r="AJ239" s="25">
        <v>0</v>
      </c>
      <c r="AK239" s="25">
        <v>0</v>
      </c>
      <c r="AL239" s="25">
        <v>0</v>
      </c>
      <c r="AM239" s="25">
        <v>0</v>
      </c>
      <c r="AN239" s="25">
        <v>0</v>
      </c>
      <c r="AO239" s="25">
        <v>0</v>
      </c>
      <c r="AP239" s="25">
        <v>0</v>
      </c>
      <c r="AQ239" s="25">
        <v>0</v>
      </c>
      <c r="AR239" s="25">
        <v>0</v>
      </c>
      <c r="AS239" s="25">
        <v>0</v>
      </c>
      <c r="AT239" s="25">
        <v>0</v>
      </c>
      <c r="AU239" s="25">
        <v>0</v>
      </c>
      <c r="AV239" s="25">
        <v>0</v>
      </c>
      <c r="AW239" s="25">
        <v>0</v>
      </c>
      <c r="AX239" s="25">
        <v>0</v>
      </c>
      <c r="AY239" s="25">
        <v>0</v>
      </c>
      <c r="AZ239" s="25">
        <v>0</v>
      </c>
      <c r="BA239" s="25">
        <v>0</v>
      </c>
      <c r="BB239" s="25">
        <v>0</v>
      </c>
      <c r="BC239" s="25">
        <v>0</v>
      </c>
      <c r="BD239" s="25">
        <v>0</v>
      </c>
      <c r="BE239" s="25">
        <v>0</v>
      </c>
      <c r="BF239" s="25">
        <v>0</v>
      </c>
      <c r="BG239" s="25">
        <v>0</v>
      </c>
      <c r="BH239" s="25">
        <v>0</v>
      </c>
      <c r="BI239" s="25">
        <v>0</v>
      </c>
      <c r="BJ239" s="25">
        <v>0</v>
      </c>
      <c r="BK239" s="25">
        <v>0</v>
      </c>
      <c r="BL239" s="25">
        <v>0</v>
      </c>
      <c r="BM239" s="25">
        <v>0</v>
      </c>
      <c r="BN239" s="25">
        <v>0</v>
      </c>
    </row>
    <row r="240" spans="1:66" x14ac:dyDescent="0.25">
      <c r="A240" s="6">
        <v>45139</v>
      </c>
      <c r="B240" t="s">
        <v>14</v>
      </c>
      <c r="C240">
        <v>1</v>
      </c>
      <c r="D240">
        <f t="shared" si="27"/>
        <v>618.20000000000005</v>
      </c>
      <c r="E240">
        <f t="shared" ref="E240:E270" si="32">SUM(BE240:BN240)</f>
        <v>111.1</v>
      </c>
      <c r="F240">
        <f t="shared" ref="F240:F270" si="33">SUM(AA240:AJ240)</f>
        <v>244.2</v>
      </c>
      <c r="G240">
        <f t="shared" ref="G240:G270" si="34">SUM(AU240:BD240)</f>
        <v>177.10000000000002</v>
      </c>
      <c r="H240">
        <f t="shared" ref="H240:H270" si="35">SUM(AL240:AT240)</f>
        <v>85.800000000000011</v>
      </c>
      <c r="I240">
        <v>0</v>
      </c>
      <c r="J240" s="22">
        <v>0.34100000000000003</v>
      </c>
      <c r="K240" s="22">
        <v>0.59400000000000008</v>
      </c>
      <c r="L240" s="22">
        <v>0.79200000000000004</v>
      </c>
      <c r="M240" s="22">
        <v>0.77000000000000013</v>
      </c>
      <c r="N240" s="22">
        <v>1.0230000000000001</v>
      </c>
      <c r="O240" s="24">
        <v>0.47300000000000003</v>
      </c>
      <c r="P240" s="24">
        <v>0.47300000000000003</v>
      </c>
      <c r="Q240" s="24">
        <v>1.0230000000000001</v>
      </c>
      <c r="R240" s="24">
        <v>0.88000000000000012</v>
      </c>
      <c r="S240" s="24">
        <v>0.80300000000000005</v>
      </c>
      <c r="T240" s="24">
        <v>0.42900000000000005</v>
      </c>
      <c r="U240" s="24">
        <v>0.59400000000000008</v>
      </c>
      <c r="V240" s="24">
        <v>0.27500000000000002</v>
      </c>
      <c r="W240" s="24">
        <v>0.9900000000000001</v>
      </c>
      <c r="X240" s="24">
        <v>0.95700000000000007</v>
      </c>
      <c r="Y240" s="24">
        <v>0.9900000000000001</v>
      </c>
      <c r="Z240" s="24">
        <v>0.63800000000000001</v>
      </c>
      <c r="AA240" s="25">
        <v>0</v>
      </c>
      <c r="AB240" s="25">
        <v>37.400000000000006</v>
      </c>
      <c r="AC240" s="25">
        <v>4.4000000000000004</v>
      </c>
      <c r="AD240" s="25">
        <v>3.3000000000000003</v>
      </c>
      <c r="AE240" s="25">
        <v>62.7</v>
      </c>
      <c r="AF240" s="25">
        <v>53.900000000000006</v>
      </c>
      <c r="AG240" s="25">
        <v>0</v>
      </c>
      <c r="AH240" s="25">
        <v>39.6</v>
      </c>
      <c r="AI240" s="25">
        <v>29.700000000000003</v>
      </c>
      <c r="AJ240" s="25">
        <v>13.200000000000001</v>
      </c>
      <c r="AK240" s="25">
        <v>2.2000000000000002</v>
      </c>
      <c r="AL240" s="25">
        <v>4.4000000000000004</v>
      </c>
      <c r="AM240" s="25">
        <v>0</v>
      </c>
      <c r="AN240" s="25">
        <v>0</v>
      </c>
      <c r="AO240" s="25">
        <v>0</v>
      </c>
      <c r="AP240" s="25">
        <v>26.400000000000002</v>
      </c>
      <c r="AQ240" s="25">
        <v>14.3</v>
      </c>
      <c r="AR240" s="25">
        <v>9.9</v>
      </c>
      <c r="AS240" s="25">
        <v>17.600000000000001</v>
      </c>
      <c r="AT240" s="25">
        <v>13.200000000000001</v>
      </c>
      <c r="AU240" s="25">
        <v>11</v>
      </c>
      <c r="AV240" s="25">
        <v>35.200000000000003</v>
      </c>
      <c r="AW240" s="25">
        <v>0</v>
      </c>
      <c r="AX240" s="25">
        <v>7.7000000000000011</v>
      </c>
      <c r="AY240" s="25">
        <v>36.300000000000004</v>
      </c>
      <c r="AZ240" s="25">
        <v>0</v>
      </c>
      <c r="BA240" s="25">
        <v>22</v>
      </c>
      <c r="BB240" s="25">
        <v>7.7000000000000011</v>
      </c>
      <c r="BC240" s="25">
        <v>12.100000000000001</v>
      </c>
      <c r="BD240" s="25">
        <v>45.1</v>
      </c>
      <c r="BE240" s="25">
        <v>8.8000000000000007</v>
      </c>
      <c r="BF240" s="25">
        <v>33</v>
      </c>
      <c r="BG240" s="25">
        <v>7.7000000000000011</v>
      </c>
      <c r="BH240" s="25">
        <v>0</v>
      </c>
      <c r="BI240" s="25">
        <v>0</v>
      </c>
      <c r="BJ240" s="25">
        <v>4.4000000000000004</v>
      </c>
      <c r="BK240" s="25">
        <v>0</v>
      </c>
      <c r="BL240" s="25">
        <v>31.900000000000002</v>
      </c>
      <c r="BM240" s="25">
        <v>14.3</v>
      </c>
      <c r="BN240" s="25">
        <v>11</v>
      </c>
    </row>
    <row r="241" spans="1:66" x14ac:dyDescent="0.25">
      <c r="A241" s="6">
        <v>45140</v>
      </c>
      <c r="B241" t="s">
        <v>14</v>
      </c>
      <c r="C241">
        <v>2</v>
      </c>
      <c r="D241">
        <f t="shared" si="27"/>
        <v>475.20000000000016</v>
      </c>
      <c r="E241">
        <f t="shared" si="32"/>
        <v>99</v>
      </c>
      <c r="F241">
        <f t="shared" si="33"/>
        <v>117.70000000000002</v>
      </c>
      <c r="G241">
        <f t="shared" si="34"/>
        <v>129.79999999999998</v>
      </c>
      <c r="H241">
        <f t="shared" si="35"/>
        <v>128.70000000000013</v>
      </c>
      <c r="I241">
        <v>0</v>
      </c>
      <c r="J241" s="22">
        <v>0.28600000000000003</v>
      </c>
      <c r="K241" s="22">
        <v>0.59400000000000008</v>
      </c>
      <c r="L241" s="22">
        <v>0.91300000000000014</v>
      </c>
      <c r="M241" s="22">
        <v>0.93500000000000005</v>
      </c>
      <c r="N241" s="22">
        <v>1.0010000000000001</v>
      </c>
      <c r="O241" s="24">
        <v>0.79200000000000004</v>
      </c>
      <c r="P241" s="24">
        <v>0.77000000000000013</v>
      </c>
      <c r="Q241" s="24">
        <v>0.67100000000000004</v>
      </c>
      <c r="R241" s="24">
        <v>0.74800000000000011</v>
      </c>
      <c r="S241" s="24">
        <v>0.62700000000000011</v>
      </c>
      <c r="T241" s="24">
        <v>0.79200000000000004</v>
      </c>
      <c r="U241" s="24">
        <v>0.9900000000000001</v>
      </c>
      <c r="V241" s="24">
        <v>0.89100000000000013</v>
      </c>
      <c r="W241" s="24">
        <v>0.94600000000000006</v>
      </c>
      <c r="X241" s="24">
        <v>0.59400000000000008</v>
      </c>
      <c r="Y241" s="24">
        <v>0.56100000000000005</v>
      </c>
      <c r="Z241" s="24">
        <v>0.46200000000000002</v>
      </c>
      <c r="AA241" s="25">
        <v>8.8000000000000007</v>
      </c>
      <c r="AB241" s="25">
        <v>0</v>
      </c>
      <c r="AC241" s="25">
        <v>15.400000000000002</v>
      </c>
      <c r="AD241" s="25">
        <v>0</v>
      </c>
      <c r="AE241" s="25">
        <v>26.400000000000002</v>
      </c>
      <c r="AF241" s="25">
        <v>7.7000000000000011</v>
      </c>
      <c r="AG241" s="25">
        <v>0</v>
      </c>
      <c r="AH241" s="25">
        <v>42.900000000000006</v>
      </c>
      <c r="AI241" s="25">
        <v>11</v>
      </c>
      <c r="AJ241" s="25">
        <v>5.5</v>
      </c>
      <c r="AK241" s="25">
        <v>41.800000000000004</v>
      </c>
      <c r="AL241" s="25">
        <v>2.2000000000000002</v>
      </c>
      <c r="AM241" s="25">
        <v>9.9</v>
      </c>
      <c r="AN241" s="25">
        <v>46.2</v>
      </c>
      <c r="AO241" s="25">
        <v>15.400000000000002</v>
      </c>
      <c r="AP241" s="25">
        <v>16.5</v>
      </c>
      <c r="AQ241" s="25">
        <v>12.100000000000001</v>
      </c>
      <c r="AR241" s="25">
        <v>16.5</v>
      </c>
      <c r="AS241" s="25">
        <v>7.7000000000000011</v>
      </c>
      <c r="AT241" s="25">
        <v>2.2000000000001254</v>
      </c>
      <c r="AU241" s="25">
        <v>45.1</v>
      </c>
      <c r="AV241" s="25">
        <v>0</v>
      </c>
      <c r="AW241" s="25">
        <v>15.400000000000002</v>
      </c>
      <c r="AX241" s="25">
        <v>39.6</v>
      </c>
      <c r="AY241" s="25">
        <v>14.3</v>
      </c>
      <c r="AZ241" s="25">
        <v>0</v>
      </c>
      <c r="BA241" s="25">
        <v>0</v>
      </c>
      <c r="BB241" s="25">
        <v>15.400000000000002</v>
      </c>
      <c r="BC241" s="25">
        <v>0</v>
      </c>
      <c r="BD241" s="25">
        <v>0</v>
      </c>
      <c r="BE241" s="25">
        <v>0</v>
      </c>
      <c r="BF241" s="25">
        <v>25.3</v>
      </c>
      <c r="BG241" s="25">
        <v>9.9</v>
      </c>
      <c r="BH241" s="25">
        <v>0</v>
      </c>
      <c r="BI241" s="25">
        <v>11</v>
      </c>
      <c r="BJ241" s="25">
        <v>11</v>
      </c>
      <c r="BK241" s="25">
        <v>0</v>
      </c>
      <c r="BL241" s="25">
        <v>13.200000000000001</v>
      </c>
      <c r="BM241" s="25">
        <v>0</v>
      </c>
      <c r="BN241" s="25">
        <v>28.6</v>
      </c>
    </row>
    <row r="242" spans="1:66" x14ac:dyDescent="0.25">
      <c r="A242" s="6">
        <v>45141</v>
      </c>
      <c r="B242" t="s">
        <v>14</v>
      </c>
      <c r="C242">
        <v>3</v>
      </c>
      <c r="D242">
        <f t="shared" si="27"/>
        <v>586.30000000000007</v>
      </c>
      <c r="E242">
        <f t="shared" si="32"/>
        <v>202.40000000000003</v>
      </c>
      <c r="F242">
        <f t="shared" si="33"/>
        <v>139.70000000000002</v>
      </c>
      <c r="G242">
        <f t="shared" si="34"/>
        <v>89.100000000000009</v>
      </c>
      <c r="H242">
        <f t="shared" si="35"/>
        <v>155.10000000000002</v>
      </c>
      <c r="I242">
        <v>0</v>
      </c>
      <c r="J242" s="22">
        <v>0.28600000000000003</v>
      </c>
      <c r="K242" s="22">
        <v>1.0450000000000002</v>
      </c>
      <c r="L242" s="22">
        <v>0.82500000000000007</v>
      </c>
      <c r="M242" s="22">
        <v>0.90200000000000014</v>
      </c>
      <c r="N242" s="22">
        <v>1.0230000000000001</v>
      </c>
      <c r="O242" s="24">
        <v>0.81400000000000006</v>
      </c>
      <c r="P242" s="24">
        <v>0.77000000000000013</v>
      </c>
      <c r="Q242" s="24">
        <v>1.0120000000000002</v>
      </c>
      <c r="R242" s="24">
        <v>0.79200000000000004</v>
      </c>
      <c r="S242" s="24">
        <v>0.7370000000000001</v>
      </c>
      <c r="T242" s="24">
        <v>0.69300000000000006</v>
      </c>
      <c r="U242" s="24">
        <v>0.60500000000000009</v>
      </c>
      <c r="V242" s="24">
        <v>0.94600000000000006</v>
      </c>
      <c r="W242" s="24">
        <v>0.66</v>
      </c>
      <c r="X242" s="24">
        <v>0.49500000000000005</v>
      </c>
      <c r="Y242" s="24">
        <v>0.84700000000000009</v>
      </c>
      <c r="Z242" s="24">
        <v>0.33</v>
      </c>
      <c r="AA242" s="25">
        <v>31.900000000000002</v>
      </c>
      <c r="AB242" s="25">
        <v>28.6</v>
      </c>
      <c r="AC242" s="25">
        <v>0</v>
      </c>
      <c r="AD242" s="25">
        <v>33</v>
      </c>
      <c r="AE242" s="25">
        <v>11</v>
      </c>
      <c r="AF242" s="25">
        <v>2.2000000000000002</v>
      </c>
      <c r="AG242" s="25">
        <v>16.5</v>
      </c>
      <c r="AH242" s="25">
        <v>4.4000000000000004</v>
      </c>
      <c r="AI242" s="25">
        <v>12.100000000000001</v>
      </c>
      <c r="AJ242" s="25">
        <v>0</v>
      </c>
      <c r="AK242" s="25">
        <v>5.5</v>
      </c>
      <c r="AL242" s="25">
        <v>0</v>
      </c>
      <c r="AM242" s="25">
        <v>37.400000000000006</v>
      </c>
      <c r="AN242" s="25">
        <v>15.400000000000002</v>
      </c>
      <c r="AO242" s="25">
        <v>47.300000000000004</v>
      </c>
      <c r="AP242" s="25">
        <v>0</v>
      </c>
      <c r="AQ242" s="25">
        <v>29.700000000000003</v>
      </c>
      <c r="AR242" s="25">
        <v>19.8</v>
      </c>
      <c r="AS242" s="25">
        <v>0</v>
      </c>
      <c r="AT242" s="25">
        <v>5.5</v>
      </c>
      <c r="AU242" s="25">
        <v>0</v>
      </c>
      <c r="AV242" s="25">
        <v>3.3000000000000003</v>
      </c>
      <c r="AW242" s="25">
        <v>0</v>
      </c>
      <c r="AX242" s="25">
        <v>47.300000000000004</v>
      </c>
      <c r="AY242" s="25">
        <v>14.3</v>
      </c>
      <c r="AZ242" s="25">
        <v>4.4000000000000004</v>
      </c>
      <c r="BA242" s="25">
        <v>0</v>
      </c>
      <c r="BB242" s="25">
        <v>19.8</v>
      </c>
      <c r="BC242" s="25">
        <v>0</v>
      </c>
      <c r="BD242" s="25">
        <v>0</v>
      </c>
      <c r="BE242" s="25">
        <v>9.9</v>
      </c>
      <c r="BF242" s="25">
        <v>48.400000000000006</v>
      </c>
      <c r="BG242" s="25">
        <v>9.9</v>
      </c>
      <c r="BH242" s="25">
        <v>0</v>
      </c>
      <c r="BI242" s="25">
        <v>58.300000000000004</v>
      </c>
      <c r="BJ242" s="25">
        <v>19.8</v>
      </c>
      <c r="BK242" s="25">
        <v>25.3</v>
      </c>
      <c r="BL242" s="25">
        <v>0</v>
      </c>
      <c r="BM242" s="25">
        <v>14.3</v>
      </c>
      <c r="BN242" s="25">
        <v>16.5</v>
      </c>
    </row>
    <row r="243" spans="1:66" x14ac:dyDescent="0.25">
      <c r="A243" s="6">
        <v>45142</v>
      </c>
      <c r="B243" t="s">
        <v>14</v>
      </c>
      <c r="C243">
        <v>4</v>
      </c>
      <c r="D243">
        <f t="shared" si="27"/>
        <v>427.90000000000009</v>
      </c>
      <c r="E243">
        <f t="shared" si="32"/>
        <v>111.10000000000001</v>
      </c>
      <c r="F243">
        <f t="shared" si="33"/>
        <v>140.80000000000001</v>
      </c>
      <c r="G243">
        <f t="shared" si="34"/>
        <v>50.600000000000009</v>
      </c>
      <c r="H243">
        <f t="shared" si="35"/>
        <v>125.40000000000002</v>
      </c>
      <c r="I243">
        <v>0</v>
      </c>
      <c r="J243" s="22">
        <v>0.20900000000000002</v>
      </c>
      <c r="K243" s="22">
        <v>0.92400000000000004</v>
      </c>
      <c r="L243" s="22">
        <v>0.40700000000000003</v>
      </c>
      <c r="M243" s="22">
        <v>0.64900000000000002</v>
      </c>
      <c r="N243" s="22">
        <v>0.81400000000000006</v>
      </c>
      <c r="O243" s="24">
        <v>0.91300000000000014</v>
      </c>
      <c r="P243" s="24">
        <v>0.95700000000000007</v>
      </c>
      <c r="Q243" s="24">
        <v>0.93500000000000005</v>
      </c>
      <c r="R243" s="24">
        <v>0.94600000000000006</v>
      </c>
      <c r="S243" s="24">
        <v>0.83600000000000008</v>
      </c>
      <c r="T243" s="24">
        <v>0.86900000000000011</v>
      </c>
      <c r="U243" s="24">
        <v>0.38500000000000006</v>
      </c>
      <c r="V243" s="24">
        <v>0.77000000000000013</v>
      </c>
      <c r="W243" s="24">
        <v>1.1000000000000001</v>
      </c>
      <c r="X243" s="24">
        <v>0.29700000000000004</v>
      </c>
      <c r="Y243" s="24">
        <v>0.91300000000000014</v>
      </c>
      <c r="Z243" s="24">
        <v>0.8580000000000001</v>
      </c>
      <c r="AA243" s="25">
        <v>11</v>
      </c>
      <c r="AB243" s="25">
        <v>17.600000000000001</v>
      </c>
      <c r="AC243" s="25">
        <v>12.100000000000001</v>
      </c>
      <c r="AD243" s="25">
        <v>29.700000000000003</v>
      </c>
      <c r="AE243" s="25">
        <v>5.5</v>
      </c>
      <c r="AF243" s="25">
        <v>46.2</v>
      </c>
      <c r="AG243" s="25">
        <v>0</v>
      </c>
      <c r="AH243" s="25">
        <v>0</v>
      </c>
      <c r="AI243" s="25">
        <v>9.9</v>
      </c>
      <c r="AJ243" s="25">
        <v>8.8000000000000007</v>
      </c>
      <c r="AK243" s="25">
        <v>8.8000000000000007</v>
      </c>
      <c r="AL243" s="25">
        <v>0</v>
      </c>
      <c r="AM243" s="25">
        <v>15.400000000000002</v>
      </c>
      <c r="AN243" s="25">
        <v>59.400000000000006</v>
      </c>
      <c r="AO243" s="25">
        <v>3.3000000000000003</v>
      </c>
      <c r="AP243" s="25">
        <v>0</v>
      </c>
      <c r="AQ243" s="25">
        <v>34.1</v>
      </c>
      <c r="AR243" s="25">
        <v>3.3000000000000003</v>
      </c>
      <c r="AS243" s="25">
        <v>9.9</v>
      </c>
      <c r="AT243" s="25">
        <v>0</v>
      </c>
      <c r="AU243" s="25">
        <v>6.6000000000000005</v>
      </c>
      <c r="AV243" s="25">
        <v>0</v>
      </c>
      <c r="AW243" s="25">
        <v>18.700000000000003</v>
      </c>
      <c r="AX243" s="25">
        <v>3.3000000000000003</v>
      </c>
      <c r="AY243" s="25">
        <v>0</v>
      </c>
      <c r="AZ243" s="25">
        <v>15.400000000000002</v>
      </c>
      <c r="BA243" s="25">
        <v>0</v>
      </c>
      <c r="BB243" s="25">
        <v>0</v>
      </c>
      <c r="BC243" s="25">
        <v>0</v>
      </c>
      <c r="BD243" s="25">
        <v>6.6000000000000005</v>
      </c>
      <c r="BE243" s="25">
        <v>0</v>
      </c>
      <c r="BF243" s="25">
        <v>6.6000000000000005</v>
      </c>
      <c r="BG243" s="25">
        <v>38.5</v>
      </c>
      <c r="BH243" s="25">
        <v>8.8000000000000007</v>
      </c>
      <c r="BI243" s="25">
        <v>0</v>
      </c>
      <c r="BJ243" s="25">
        <v>4.4000000000000004</v>
      </c>
      <c r="BK243" s="25">
        <v>11</v>
      </c>
      <c r="BL243" s="25">
        <v>3.3000000000000003</v>
      </c>
      <c r="BM243" s="25">
        <v>14.3</v>
      </c>
      <c r="BN243" s="25">
        <v>24.200000000000003</v>
      </c>
    </row>
    <row r="244" spans="1:66" x14ac:dyDescent="0.25">
      <c r="A244" s="6">
        <v>45143</v>
      </c>
      <c r="B244" t="s">
        <v>14</v>
      </c>
      <c r="C244">
        <v>5</v>
      </c>
      <c r="D244">
        <f t="shared" si="27"/>
        <v>444.40000000000003</v>
      </c>
      <c r="E244">
        <f t="shared" si="32"/>
        <v>80.300000000000011</v>
      </c>
      <c r="F244">
        <f t="shared" si="33"/>
        <v>113.30000000000003</v>
      </c>
      <c r="G244">
        <f t="shared" si="34"/>
        <v>165</v>
      </c>
      <c r="H244">
        <f t="shared" si="35"/>
        <v>85.800000000000011</v>
      </c>
      <c r="I244">
        <v>0</v>
      </c>
      <c r="J244" s="22">
        <v>0.9900000000000001</v>
      </c>
      <c r="K244" s="22">
        <v>0.58300000000000007</v>
      </c>
      <c r="L244" s="22">
        <v>0.78100000000000003</v>
      </c>
      <c r="M244" s="22">
        <v>0.58300000000000007</v>
      </c>
      <c r="N244" s="22">
        <v>0.9900000000000001</v>
      </c>
      <c r="O244" s="24">
        <v>0.93500000000000005</v>
      </c>
      <c r="P244" s="24">
        <v>0.77000000000000013</v>
      </c>
      <c r="Q244" s="24">
        <v>0.81400000000000006</v>
      </c>
      <c r="R244" s="24">
        <v>0.94600000000000006</v>
      </c>
      <c r="S244" s="24">
        <v>0.84700000000000009</v>
      </c>
      <c r="T244" s="24">
        <v>0.8580000000000001</v>
      </c>
      <c r="U244" s="24">
        <v>1.0450000000000002</v>
      </c>
      <c r="V244" s="24">
        <v>1.0120000000000002</v>
      </c>
      <c r="W244" s="24">
        <v>0.34100000000000003</v>
      </c>
      <c r="X244" s="24">
        <v>1.0120000000000002</v>
      </c>
      <c r="Y244" s="24">
        <v>0.9900000000000001</v>
      </c>
      <c r="Z244" s="24">
        <v>0.34100000000000003</v>
      </c>
      <c r="AA244" s="25">
        <v>13.200000000000001</v>
      </c>
      <c r="AB244" s="25">
        <v>24.200000000000003</v>
      </c>
      <c r="AC244" s="25">
        <v>26.400000000000002</v>
      </c>
      <c r="AD244" s="25">
        <v>0</v>
      </c>
      <c r="AE244" s="25">
        <v>9.9</v>
      </c>
      <c r="AF244" s="25">
        <v>20.900000000000002</v>
      </c>
      <c r="AG244" s="25">
        <v>8.8000000000000007</v>
      </c>
      <c r="AH244" s="25">
        <v>9.9</v>
      </c>
      <c r="AI244" s="25">
        <v>0</v>
      </c>
      <c r="AJ244" s="25">
        <v>0</v>
      </c>
      <c r="AK244" s="25">
        <v>26.400000000000002</v>
      </c>
      <c r="AL244" s="25">
        <v>0</v>
      </c>
      <c r="AM244" s="25">
        <v>0</v>
      </c>
      <c r="AN244" s="25">
        <v>0</v>
      </c>
      <c r="AO244" s="25">
        <v>29.700000000000003</v>
      </c>
      <c r="AP244" s="25">
        <v>0</v>
      </c>
      <c r="AQ244" s="25">
        <v>14.3</v>
      </c>
      <c r="AR244" s="25">
        <v>15.400000000000002</v>
      </c>
      <c r="AS244" s="25">
        <v>0</v>
      </c>
      <c r="AT244" s="25">
        <v>26.400000000000002</v>
      </c>
      <c r="AU244" s="25">
        <v>15.400000000000002</v>
      </c>
      <c r="AV244" s="25">
        <v>0</v>
      </c>
      <c r="AW244" s="25">
        <v>28.6</v>
      </c>
      <c r="AX244" s="25">
        <v>7.7000000000000011</v>
      </c>
      <c r="AY244" s="25">
        <v>35.200000000000003</v>
      </c>
      <c r="AZ244" s="25">
        <v>19.8</v>
      </c>
      <c r="BA244" s="25">
        <v>4.4000000000000004</v>
      </c>
      <c r="BB244" s="25">
        <v>5.5</v>
      </c>
      <c r="BC244" s="25">
        <v>26.400000000000002</v>
      </c>
      <c r="BD244" s="25">
        <v>22</v>
      </c>
      <c r="BE244" s="25">
        <v>23.1</v>
      </c>
      <c r="BF244" s="25">
        <v>1.1000000000000001</v>
      </c>
      <c r="BG244" s="25">
        <v>5.5</v>
      </c>
      <c r="BH244" s="25">
        <v>18.700000000000003</v>
      </c>
      <c r="BI244" s="25">
        <v>0</v>
      </c>
      <c r="BJ244" s="25">
        <v>4.4000000000000004</v>
      </c>
      <c r="BK244" s="25">
        <v>0</v>
      </c>
      <c r="BL244" s="25">
        <v>17.600000000000001</v>
      </c>
      <c r="BM244" s="25">
        <v>9.9</v>
      </c>
      <c r="BN244" s="25">
        <v>0</v>
      </c>
    </row>
    <row r="245" spans="1:66" x14ac:dyDescent="0.25">
      <c r="A245" s="6">
        <v>45144</v>
      </c>
      <c r="B245" t="s">
        <v>14</v>
      </c>
      <c r="C245">
        <v>6</v>
      </c>
      <c r="D245">
        <f t="shared" si="27"/>
        <v>619.29999999999995</v>
      </c>
      <c r="E245">
        <f t="shared" si="32"/>
        <v>184.8</v>
      </c>
      <c r="F245">
        <f t="shared" si="33"/>
        <v>51.7</v>
      </c>
      <c r="G245">
        <f t="shared" si="34"/>
        <v>172.7</v>
      </c>
      <c r="H245">
        <f t="shared" si="35"/>
        <v>210.10000000000002</v>
      </c>
      <c r="I245">
        <v>0</v>
      </c>
      <c r="J245" s="22">
        <v>0.88000000000000012</v>
      </c>
      <c r="K245" s="22">
        <v>0.84700000000000009</v>
      </c>
      <c r="L245" s="22">
        <v>1.089</v>
      </c>
      <c r="M245" s="22">
        <v>0.86900000000000011</v>
      </c>
      <c r="N245" s="22">
        <v>0.68200000000000005</v>
      </c>
      <c r="O245" s="24">
        <v>0.63800000000000001</v>
      </c>
      <c r="P245" s="24">
        <v>0.96800000000000008</v>
      </c>
      <c r="Q245" s="24">
        <v>0.94600000000000006</v>
      </c>
      <c r="R245" s="24">
        <v>1.0340000000000003</v>
      </c>
      <c r="S245" s="24">
        <v>0.70400000000000007</v>
      </c>
      <c r="T245" s="24">
        <v>1.0230000000000001</v>
      </c>
      <c r="U245" s="24">
        <v>0.53900000000000003</v>
      </c>
      <c r="V245" s="24">
        <v>1.0340000000000003</v>
      </c>
      <c r="W245" s="24">
        <v>0.79200000000000004</v>
      </c>
      <c r="X245" s="24">
        <v>0.63800000000000001</v>
      </c>
      <c r="Y245" s="24">
        <v>0.93500000000000005</v>
      </c>
      <c r="Z245" s="24">
        <v>0.69300000000000006</v>
      </c>
      <c r="AA245" s="25">
        <v>4.4000000000000004</v>
      </c>
      <c r="AB245" s="25">
        <v>0</v>
      </c>
      <c r="AC245" s="25">
        <v>0</v>
      </c>
      <c r="AD245" s="25">
        <v>22</v>
      </c>
      <c r="AE245" s="25">
        <v>3.3000000000000003</v>
      </c>
      <c r="AF245" s="25">
        <v>0</v>
      </c>
      <c r="AG245" s="25">
        <v>0</v>
      </c>
      <c r="AH245" s="25">
        <v>22</v>
      </c>
      <c r="AI245" s="25">
        <v>0</v>
      </c>
      <c r="AJ245" s="25">
        <v>0</v>
      </c>
      <c r="AK245" s="25">
        <v>52.800000000000004</v>
      </c>
      <c r="AL245" s="25">
        <v>14.3</v>
      </c>
      <c r="AM245" s="25">
        <v>16.5</v>
      </c>
      <c r="AN245" s="25">
        <v>14.3</v>
      </c>
      <c r="AO245" s="25">
        <v>59.400000000000006</v>
      </c>
      <c r="AP245" s="25">
        <v>26.400000000000002</v>
      </c>
      <c r="AQ245" s="25">
        <v>48.400000000000006</v>
      </c>
      <c r="AR245" s="25">
        <v>0</v>
      </c>
      <c r="AS245" s="25">
        <v>30.800000000000004</v>
      </c>
      <c r="AT245" s="25">
        <v>0</v>
      </c>
      <c r="AU245" s="25">
        <v>0</v>
      </c>
      <c r="AV245" s="25">
        <v>13.200000000000001</v>
      </c>
      <c r="AW245" s="25">
        <v>0</v>
      </c>
      <c r="AX245" s="25">
        <v>0</v>
      </c>
      <c r="AY245" s="25">
        <v>12.100000000000001</v>
      </c>
      <c r="AZ245" s="25">
        <v>23.1</v>
      </c>
      <c r="BA245" s="25">
        <v>60.500000000000007</v>
      </c>
      <c r="BB245" s="25">
        <v>26.400000000000002</v>
      </c>
      <c r="BC245" s="25">
        <v>29.700000000000003</v>
      </c>
      <c r="BD245" s="25">
        <v>7.7000000000000011</v>
      </c>
      <c r="BE245" s="25">
        <v>16.5</v>
      </c>
      <c r="BF245" s="25">
        <v>0</v>
      </c>
      <c r="BG245" s="25">
        <v>30.800000000000004</v>
      </c>
      <c r="BH245" s="25">
        <v>47.300000000000004</v>
      </c>
      <c r="BI245" s="25">
        <v>0</v>
      </c>
      <c r="BJ245" s="25">
        <v>20.900000000000002</v>
      </c>
      <c r="BK245" s="25">
        <v>4.4000000000000004</v>
      </c>
      <c r="BL245" s="25">
        <v>14.3</v>
      </c>
      <c r="BM245" s="25">
        <v>17.600000000000001</v>
      </c>
      <c r="BN245" s="25">
        <v>33</v>
      </c>
    </row>
    <row r="246" spans="1:66" x14ac:dyDescent="0.25">
      <c r="A246" s="6">
        <v>45145</v>
      </c>
      <c r="B246" t="s">
        <v>14</v>
      </c>
      <c r="C246">
        <v>7</v>
      </c>
      <c r="D246">
        <f t="shared" si="27"/>
        <v>522.50000000000011</v>
      </c>
      <c r="E246">
        <f t="shared" si="32"/>
        <v>139.69999999999999</v>
      </c>
      <c r="F246">
        <f t="shared" si="33"/>
        <v>51.7</v>
      </c>
      <c r="G246">
        <f t="shared" si="34"/>
        <v>204.60000000000011</v>
      </c>
      <c r="H246">
        <f t="shared" si="35"/>
        <v>126.50000000000001</v>
      </c>
      <c r="I246">
        <v>0</v>
      </c>
      <c r="J246" s="22">
        <v>1.056</v>
      </c>
      <c r="K246" s="22">
        <v>0.82500000000000007</v>
      </c>
      <c r="L246" s="22">
        <v>1.089</v>
      </c>
      <c r="M246" s="22">
        <v>0.84700000000000009</v>
      </c>
      <c r="N246" s="22">
        <v>1.0010000000000001</v>
      </c>
      <c r="O246" s="24">
        <v>0.97900000000000009</v>
      </c>
      <c r="P246" s="24">
        <v>1.0780000000000001</v>
      </c>
      <c r="Q246" s="24">
        <v>0.79200000000000004</v>
      </c>
      <c r="R246" s="24">
        <v>1.1000000000000001</v>
      </c>
      <c r="S246" s="24">
        <v>0.96800000000000008</v>
      </c>
      <c r="T246" s="24">
        <v>0.88000000000000012</v>
      </c>
      <c r="U246" s="24">
        <v>0.34100000000000003</v>
      </c>
      <c r="V246" s="24">
        <v>0.95700000000000007</v>
      </c>
      <c r="W246" s="24">
        <v>0.70400000000000007</v>
      </c>
      <c r="X246" s="24">
        <v>0.95700000000000007</v>
      </c>
      <c r="Y246" s="24">
        <v>0.83600000000000008</v>
      </c>
      <c r="Z246" s="24">
        <v>0.96800000000000008</v>
      </c>
      <c r="AA246" s="25">
        <v>0</v>
      </c>
      <c r="AB246" s="25">
        <v>24.200000000000003</v>
      </c>
      <c r="AC246" s="25">
        <v>0</v>
      </c>
      <c r="AD246" s="25">
        <v>2.2000000000000002</v>
      </c>
      <c r="AE246" s="25">
        <v>2.2000000000000002</v>
      </c>
      <c r="AF246" s="25">
        <v>1.1000000000000001</v>
      </c>
      <c r="AG246" s="25">
        <v>11</v>
      </c>
      <c r="AH246" s="25">
        <v>3.3000000000000003</v>
      </c>
      <c r="AI246" s="25">
        <v>5.5</v>
      </c>
      <c r="AJ246" s="25">
        <v>2.2000000000000002</v>
      </c>
      <c r="AK246" s="25">
        <v>12.100000000000001</v>
      </c>
      <c r="AL246" s="25">
        <v>12.100000000000001</v>
      </c>
      <c r="AM246" s="25">
        <v>9.9</v>
      </c>
      <c r="AN246" s="25">
        <v>35.200000000000003</v>
      </c>
      <c r="AO246" s="25">
        <v>46.2</v>
      </c>
      <c r="AP246" s="25">
        <v>0</v>
      </c>
      <c r="AQ246" s="25">
        <v>0</v>
      </c>
      <c r="AR246" s="25">
        <v>9.9</v>
      </c>
      <c r="AS246" s="25">
        <v>13.200000000000001</v>
      </c>
      <c r="AT246" s="25">
        <v>0</v>
      </c>
      <c r="AU246" s="25">
        <v>14.300000000000127</v>
      </c>
      <c r="AV246" s="25">
        <v>46.2</v>
      </c>
      <c r="AW246" s="25">
        <v>6.6000000000000005</v>
      </c>
      <c r="AX246" s="25">
        <v>25.3</v>
      </c>
      <c r="AY246" s="25">
        <v>23.1</v>
      </c>
      <c r="AZ246" s="25">
        <v>11</v>
      </c>
      <c r="BA246" s="25">
        <v>38.5</v>
      </c>
      <c r="BB246" s="25">
        <v>7.7000000000000011</v>
      </c>
      <c r="BC246" s="25">
        <v>31.900000000000002</v>
      </c>
      <c r="BD246" s="25">
        <v>0</v>
      </c>
      <c r="BE246" s="25">
        <v>44</v>
      </c>
      <c r="BF246" s="25">
        <v>0</v>
      </c>
      <c r="BG246" s="25">
        <v>11</v>
      </c>
      <c r="BH246" s="25">
        <v>50.6</v>
      </c>
      <c r="BI246" s="25">
        <v>0</v>
      </c>
      <c r="BJ246" s="25">
        <v>0</v>
      </c>
      <c r="BK246" s="25">
        <v>15.400000000000002</v>
      </c>
      <c r="BL246" s="25">
        <v>0</v>
      </c>
      <c r="BM246" s="25">
        <v>18.700000000000003</v>
      </c>
      <c r="BN246" s="25">
        <v>0</v>
      </c>
    </row>
    <row r="247" spans="1:66" x14ac:dyDescent="0.25">
      <c r="A247" s="6">
        <v>45146</v>
      </c>
      <c r="B247" t="s">
        <v>14</v>
      </c>
      <c r="C247">
        <v>8</v>
      </c>
      <c r="D247">
        <f t="shared" si="27"/>
        <v>539</v>
      </c>
      <c r="E247">
        <f t="shared" si="32"/>
        <v>138.60000000000008</v>
      </c>
      <c r="F247">
        <f t="shared" si="33"/>
        <v>86.899999999999949</v>
      </c>
      <c r="G247">
        <f t="shared" si="34"/>
        <v>139.69999999999999</v>
      </c>
      <c r="H247">
        <f t="shared" si="35"/>
        <v>173.8</v>
      </c>
      <c r="I247">
        <v>0</v>
      </c>
      <c r="J247" s="22">
        <v>1.0010000000000001</v>
      </c>
      <c r="K247" s="22">
        <v>1.0010000000000001</v>
      </c>
      <c r="L247" s="22">
        <v>0.78100000000000003</v>
      </c>
      <c r="M247" s="22">
        <v>0.94600000000000006</v>
      </c>
      <c r="N247" s="22">
        <v>1.056</v>
      </c>
      <c r="O247" s="24">
        <v>0.96800000000000008</v>
      </c>
      <c r="P247" s="24">
        <v>0.16500000000000001</v>
      </c>
      <c r="Q247" s="24">
        <v>0.60500000000000009</v>
      </c>
      <c r="R247" s="24">
        <v>0.51700000000000013</v>
      </c>
      <c r="S247" s="24">
        <v>0.70400000000000007</v>
      </c>
      <c r="T247" s="24">
        <v>1.0780000000000001</v>
      </c>
      <c r="U247" s="24">
        <v>1.056</v>
      </c>
      <c r="V247" s="24">
        <v>1.0010000000000001</v>
      </c>
      <c r="W247" s="24">
        <v>1.0010000000000001</v>
      </c>
      <c r="X247" s="24">
        <v>1.0340000000000003</v>
      </c>
      <c r="Y247" s="24">
        <v>1.0340000000000003</v>
      </c>
      <c r="Z247" s="24">
        <v>0.88000000000000012</v>
      </c>
      <c r="AA247" s="25">
        <v>15.399999999999938</v>
      </c>
      <c r="AB247" s="25">
        <v>22</v>
      </c>
      <c r="AC247" s="25">
        <v>0</v>
      </c>
      <c r="AD247" s="25">
        <v>0</v>
      </c>
      <c r="AE247" s="25">
        <v>7.7000000000000011</v>
      </c>
      <c r="AF247" s="25">
        <v>4.4000000000000004</v>
      </c>
      <c r="AG247" s="25">
        <v>6.6000000000000005</v>
      </c>
      <c r="AH247" s="25">
        <v>13.200000000000001</v>
      </c>
      <c r="AI247" s="25">
        <v>17.600000000000001</v>
      </c>
      <c r="AJ247" s="25">
        <v>0</v>
      </c>
      <c r="AK247" s="25">
        <v>44</v>
      </c>
      <c r="AL247" s="25">
        <v>16.5</v>
      </c>
      <c r="AM247" s="25">
        <v>48.400000000000006</v>
      </c>
      <c r="AN247" s="25">
        <v>46.2</v>
      </c>
      <c r="AO247" s="25">
        <v>25.3</v>
      </c>
      <c r="AP247" s="25">
        <v>0</v>
      </c>
      <c r="AQ247" s="25">
        <v>0</v>
      </c>
      <c r="AR247" s="25">
        <v>0</v>
      </c>
      <c r="AS247" s="25">
        <v>23.1</v>
      </c>
      <c r="AT247" s="25">
        <v>14.3</v>
      </c>
      <c r="AU247" s="25">
        <v>18.700000000000003</v>
      </c>
      <c r="AV247" s="25">
        <v>18.700000000000003</v>
      </c>
      <c r="AW247" s="25">
        <v>38.5</v>
      </c>
      <c r="AX247" s="25">
        <v>12.100000000000001</v>
      </c>
      <c r="AY247" s="25">
        <v>3.3000000000000003</v>
      </c>
      <c r="AZ247" s="25">
        <v>13.200000000000001</v>
      </c>
      <c r="BA247" s="25">
        <v>27.500000000000004</v>
      </c>
      <c r="BB247" s="25">
        <v>0</v>
      </c>
      <c r="BC247" s="25">
        <v>7.7000000000000011</v>
      </c>
      <c r="BD247" s="25">
        <v>0</v>
      </c>
      <c r="BE247" s="25">
        <v>30.800000000000004</v>
      </c>
      <c r="BF247" s="25">
        <v>0</v>
      </c>
      <c r="BG247" s="25">
        <v>14.300000000000063</v>
      </c>
      <c r="BH247" s="25">
        <v>0</v>
      </c>
      <c r="BI247" s="25">
        <v>7.7000000000000011</v>
      </c>
      <c r="BJ247" s="25">
        <v>30.800000000000004</v>
      </c>
      <c r="BK247" s="25">
        <v>0</v>
      </c>
      <c r="BL247" s="25">
        <v>26.400000000000002</v>
      </c>
      <c r="BM247" s="25">
        <v>17.600000000000001</v>
      </c>
      <c r="BN247" s="25">
        <v>11</v>
      </c>
    </row>
    <row r="248" spans="1:66" x14ac:dyDescent="0.25">
      <c r="A248" s="6">
        <v>45147</v>
      </c>
      <c r="B248" t="s">
        <v>14</v>
      </c>
      <c r="C248">
        <v>9</v>
      </c>
      <c r="D248">
        <f t="shared" si="27"/>
        <v>425.70000000000016</v>
      </c>
      <c r="E248">
        <f t="shared" si="32"/>
        <v>91.300000000000139</v>
      </c>
      <c r="F248">
        <f t="shared" si="33"/>
        <v>176</v>
      </c>
      <c r="G248">
        <f t="shared" si="34"/>
        <v>126.50000000000001</v>
      </c>
      <c r="H248">
        <f t="shared" si="35"/>
        <v>31.900000000000006</v>
      </c>
      <c r="I248">
        <v>0</v>
      </c>
      <c r="J248" s="22">
        <v>0.7370000000000001</v>
      </c>
      <c r="K248" s="22">
        <v>0.62700000000000011</v>
      </c>
      <c r="L248" s="22">
        <v>0.84700000000000009</v>
      </c>
      <c r="M248" s="22">
        <v>0.9900000000000001</v>
      </c>
      <c r="N248" s="22">
        <v>1.0120000000000002</v>
      </c>
      <c r="O248" s="24">
        <v>0.79200000000000004</v>
      </c>
      <c r="P248" s="24">
        <v>0.82500000000000007</v>
      </c>
      <c r="Q248" s="24">
        <v>0.67100000000000004</v>
      </c>
      <c r="R248" s="24">
        <v>1.056</v>
      </c>
      <c r="S248" s="24">
        <v>0.82500000000000007</v>
      </c>
      <c r="T248" s="24">
        <v>1.1000000000000001</v>
      </c>
      <c r="U248" s="24">
        <v>1.1000000000000001</v>
      </c>
      <c r="V248" s="24">
        <v>0.40700000000000003</v>
      </c>
      <c r="W248" s="24">
        <v>0.91300000000000014</v>
      </c>
      <c r="X248" s="24">
        <v>0.48400000000000004</v>
      </c>
      <c r="Y248" s="24">
        <v>1.1000000000000001</v>
      </c>
      <c r="Z248" s="24">
        <v>0.89100000000000013</v>
      </c>
      <c r="AA248" s="25">
        <v>50.6</v>
      </c>
      <c r="AB248" s="25">
        <v>9.9</v>
      </c>
      <c r="AC248" s="25">
        <v>9.9</v>
      </c>
      <c r="AD248" s="25">
        <v>17.600000000000001</v>
      </c>
      <c r="AE248" s="25">
        <v>0</v>
      </c>
      <c r="AF248" s="25">
        <v>5.5</v>
      </c>
      <c r="AG248" s="25">
        <v>17.600000000000001</v>
      </c>
      <c r="AH248" s="25">
        <v>17.600000000000001</v>
      </c>
      <c r="AI248" s="25">
        <v>8.8000000000000007</v>
      </c>
      <c r="AJ248" s="25">
        <v>38.5</v>
      </c>
      <c r="AK248" s="25">
        <v>0</v>
      </c>
      <c r="AL248" s="25">
        <v>0</v>
      </c>
      <c r="AM248" s="25">
        <v>5.5</v>
      </c>
      <c r="AN248" s="25">
        <v>14.3</v>
      </c>
      <c r="AO248" s="25">
        <v>0</v>
      </c>
      <c r="AP248" s="25">
        <v>0</v>
      </c>
      <c r="AQ248" s="25">
        <v>1.1000000000000001</v>
      </c>
      <c r="AR248" s="25">
        <v>6.6000000000000005</v>
      </c>
      <c r="AS248" s="25">
        <v>3.3000000000000003</v>
      </c>
      <c r="AT248" s="25">
        <v>1.1000000000000001</v>
      </c>
      <c r="AU248" s="25">
        <v>5.5</v>
      </c>
      <c r="AV248" s="25">
        <v>0</v>
      </c>
      <c r="AW248" s="25">
        <v>8.8000000000000007</v>
      </c>
      <c r="AX248" s="25">
        <v>45.1</v>
      </c>
      <c r="AY248" s="25">
        <v>0</v>
      </c>
      <c r="AZ248" s="25">
        <v>0</v>
      </c>
      <c r="BA248" s="25">
        <v>3.3000000000000003</v>
      </c>
      <c r="BB248" s="25">
        <v>16.5</v>
      </c>
      <c r="BC248" s="25">
        <v>26.400000000000002</v>
      </c>
      <c r="BD248" s="25">
        <v>20.900000000000002</v>
      </c>
      <c r="BE248" s="25">
        <v>33</v>
      </c>
      <c r="BF248" s="25">
        <v>0</v>
      </c>
      <c r="BG248" s="25">
        <v>0</v>
      </c>
      <c r="BH248" s="25">
        <v>0</v>
      </c>
      <c r="BI248" s="25">
        <v>0</v>
      </c>
      <c r="BJ248" s="25">
        <v>6.6000000000001258</v>
      </c>
      <c r="BK248" s="25">
        <v>20.900000000000002</v>
      </c>
      <c r="BL248" s="25">
        <v>17.600000000000001</v>
      </c>
      <c r="BM248" s="25">
        <v>0</v>
      </c>
      <c r="BN248" s="25">
        <v>13.200000000000001</v>
      </c>
    </row>
    <row r="249" spans="1:66" x14ac:dyDescent="0.25">
      <c r="A249" s="6">
        <v>45148</v>
      </c>
      <c r="B249" t="s">
        <v>14</v>
      </c>
      <c r="C249">
        <v>10</v>
      </c>
      <c r="D249">
        <f t="shared" si="27"/>
        <v>583</v>
      </c>
      <c r="E249">
        <f t="shared" si="32"/>
        <v>85.800000000000011</v>
      </c>
      <c r="F249">
        <f t="shared" si="33"/>
        <v>68.2</v>
      </c>
      <c r="G249">
        <f t="shared" si="34"/>
        <v>179.3</v>
      </c>
      <c r="H249">
        <f t="shared" si="35"/>
        <v>249.7</v>
      </c>
      <c r="I249">
        <v>0</v>
      </c>
      <c r="J249" s="22">
        <v>0.81400000000000006</v>
      </c>
      <c r="K249" s="22">
        <v>0.56100000000000005</v>
      </c>
      <c r="L249" s="22">
        <v>0.79200000000000004</v>
      </c>
      <c r="M249" s="22">
        <v>0.96800000000000008</v>
      </c>
      <c r="N249" s="22">
        <v>0.84700000000000009</v>
      </c>
      <c r="O249" s="24">
        <v>0.92400000000000004</v>
      </c>
      <c r="P249" s="24">
        <v>0.82500000000000007</v>
      </c>
      <c r="Q249" s="24">
        <v>0.96800000000000008</v>
      </c>
      <c r="R249" s="24">
        <v>0.59400000000000008</v>
      </c>
      <c r="S249" s="24">
        <v>0.96800000000000008</v>
      </c>
      <c r="T249" s="24">
        <v>0.68200000000000005</v>
      </c>
      <c r="U249" s="24">
        <v>0.8580000000000001</v>
      </c>
      <c r="V249" s="24">
        <v>1.0010000000000001</v>
      </c>
      <c r="W249" s="24">
        <v>1.056</v>
      </c>
      <c r="X249" s="24">
        <v>0.57200000000000006</v>
      </c>
      <c r="Y249" s="24">
        <v>1.0340000000000003</v>
      </c>
      <c r="Z249" s="24">
        <v>0.59400000000000008</v>
      </c>
      <c r="AA249" s="25">
        <v>0</v>
      </c>
      <c r="AB249" s="25">
        <v>16.5</v>
      </c>
      <c r="AC249" s="25">
        <v>13.200000000000001</v>
      </c>
      <c r="AD249" s="25">
        <v>0</v>
      </c>
      <c r="AE249" s="25">
        <v>6.6000000000000005</v>
      </c>
      <c r="AF249" s="25">
        <v>4.4000000000000004</v>
      </c>
      <c r="AG249" s="25">
        <v>0</v>
      </c>
      <c r="AH249" s="25">
        <v>5.5</v>
      </c>
      <c r="AI249" s="25">
        <v>12.100000000000001</v>
      </c>
      <c r="AJ249" s="25">
        <v>9.9</v>
      </c>
      <c r="AK249" s="25">
        <v>23.1</v>
      </c>
      <c r="AL249" s="25">
        <v>11</v>
      </c>
      <c r="AM249" s="25">
        <v>25.3</v>
      </c>
      <c r="AN249" s="25">
        <v>30.800000000000004</v>
      </c>
      <c r="AO249" s="25">
        <v>4.4000000000000004</v>
      </c>
      <c r="AP249" s="25">
        <v>22</v>
      </c>
      <c r="AQ249" s="25">
        <v>28.6</v>
      </c>
      <c r="AR249" s="25">
        <v>49.500000000000007</v>
      </c>
      <c r="AS249" s="25">
        <v>53.900000000000006</v>
      </c>
      <c r="AT249" s="25">
        <v>24.200000000000003</v>
      </c>
      <c r="AU249" s="25">
        <v>11</v>
      </c>
      <c r="AV249" s="25">
        <v>5.5</v>
      </c>
      <c r="AW249" s="25">
        <v>0</v>
      </c>
      <c r="AX249" s="25">
        <v>47.300000000000004</v>
      </c>
      <c r="AY249" s="25">
        <v>47.300000000000004</v>
      </c>
      <c r="AZ249" s="25">
        <v>0</v>
      </c>
      <c r="BA249" s="25">
        <v>4.4000000000000004</v>
      </c>
      <c r="BB249" s="25">
        <v>13.200000000000001</v>
      </c>
      <c r="BC249" s="25">
        <v>11</v>
      </c>
      <c r="BD249" s="25">
        <v>39.6</v>
      </c>
      <c r="BE249" s="25">
        <v>28.6</v>
      </c>
      <c r="BF249" s="25">
        <v>22</v>
      </c>
      <c r="BG249" s="25">
        <v>13.200000000000001</v>
      </c>
      <c r="BH249" s="25">
        <v>0</v>
      </c>
      <c r="BI249" s="25">
        <v>3.3000000000000003</v>
      </c>
      <c r="BJ249" s="25">
        <v>15.400000000000002</v>
      </c>
      <c r="BK249" s="25">
        <v>0</v>
      </c>
      <c r="BL249" s="25">
        <v>3.3000000000000003</v>
      </c>
      <c r="BM249" s="25">
        <v>0</v>
      </c>
      <c r="BN249" s="25">
        <v>0</v>
      </c>
    </row>
    <row r="250" spans="1:66" x14ac:dyDescent="0.25">
      <c r="A250" s="6">
        <v>45149</v>
      </c>
      <c r="B250" t="s">
        <v>14</v>
      </c>
      <c r="C250">
        <v>11</v>
      </c>
      <c r="D250">
        <f t="shared" si="27"/>
        <v>372.9000000000002</v>
      </c>
      <c r="E250">
        <f t="shared" si="32"/>
        <v>129.80000000000013</v>
      </c>
      <c r="F250">
        <f t="shared" si="33"/>
        <v>110.00000000000003</v>
      </c>
      <c r="G250">
        <f t="shared" si="34"/>
        <v>49.5</v>
      </c>
      <c r="H250">
        <f t="shared" si="35"/>
        <v>83.600000000000009</v>
      </c>
      <c r="I250">
        <v>0</v>
      </c>
      <c r="J250" s="22">
        <v>0.41800000000000004</v>
      </c>
      <c r="K250" s="22">
        <v>0.72600000000000009</v>
      </c>
      <c r="L250" s="22">
        <v>0.88000000000000012</v>
      </c>
      <c r="M250" s="22">
        <v>0.92400000000000004</v>
      </c>
      <c r="N250" s="22">
        <v>0.97900000000000009</v>
      </c>
      <c r="O250" s="24">
        <v>0.80300000000000005</v>
      </c>
      <c r="P250" s="24">
        <v>0.78100000000000003</v>
      </c>
      <c r="Q250" s="24">
        <v>0.60500000000000009</v>
      </c>
      <c r="R250" s="24">
        <v>0.51700000000000013</v>
      </c>
      <c r="S250" s="24">
        <v>0.67100000000000004</v>
      </c>
      <c r="T250" s="24">
        <v>1.0450000000000002</v>
      </c>
      <c r="U250" s="24">
        <v>0.39600000000000002</v>
      </c>
      <c r="V250" s="24">
        <v>0.9900000000000001</v>
      </c>
      <c r="W250" s="24">
        <v>0.96800000000000008</v>
      </c>
      <c r="X250" s="24">
        <v>1.056</v>
      </c>
      <c r="Y250" s="24">
        <v>0.62700000000000011</v>
      </c>
      <c r="Z250" s="24">
        <v>0.50600000000000012</v>
      </c>
      <c r="AA250" s="25">
        <v>0</v>
      </c>
      <c r="AB250" s="25">
        <v>0</v>
      </c>
      <c r="AC250" s="25">
        <v>3.3000000000000003</v>
      </c>
      <c r="AD250" s="25">
        <v>0</v>
      </c>
      <c r="AE250" s="25">
        <v>27.500000000000004</v>
      </c>
      <c r="AF250" s="25">
        <v>16.5</v>
      </c>
      <c r="AG250" s="25">
        <v>42.900000000000006</v>
      </c>
      <c r="AH250" s="25">
        <v>9.9</v>
      </c>
      <c r="AI250" s="25">
        <v>9.9</v>
      </c>
      <c r="AJ250" s="25">
        <v>0</v>
      </c>
      <c r="AK250" s="25">
        <v>27.500000000000004</v>
      </c>
      <c r="AL250" s="25">
        <v>0</v>
      </c>
      <c r="AM250" s="25">
        <v>12.100000000000001</v>
      </c>
      <c r="AN250" s="25">
        <v>26.400000000000002</v>
      </c>
      <c r="AO250" s="25">
        <v>7.7000000000000011</v>
      </c>
      <c r="AP250" s="25">
        <v>19.8</v>
      </c>
      <c r="AQ250" s="25">
        <v>0</v>
      </c>
      <c r="AR250" s="25">
        <v>2.2000000000000002</v>
      </c>
      <c r="AS250" s="25">
        <v>15.400000000000002</v>
      </c>
      <c r="AT250" s="25">
        <v>0</v>
      </c>
      <c r="AU250" s="25">
        <v>8.8000000000000007</v>
      </c>
      <c r="AV250" s="25">
        <v>0</v>
      </c>
      <c r="AW250" s="25">
        <v>8.8000000000000007</v>
      </c>
      <c r="AX250" s="25">
        <v>0</v>
      </c>
      <c r="AY250" s="25">
        <v>12.100000000000001</v>
      </c>
      <c r="AZ250" s="25">
        <v>2.2000000000000002</v>
      </c>
      <c r="BA250" s="25">
        <v>0</v>
      </c>
      <c r="BB250" s="25">
        <v>3.3000000000000003</v>
      </c>
      <c r="BC250" s="25">
        <v>14.3</v>
      </c>
      <c r="BD250" s="25">
        <v>0</v>
      </c>
      <c r="BE250" s="25">
        <v>2.2000000000000002</v>
      </c>
      <c r="BF250" s="25">
        <v>0</v>
      </c>
      <c r="BG250" s="25">
        <v>48.400000000000006</v>
      </c>
      <c r="BH250" s="25">
        <v>7.7000000000000011</v>
      </c>
      <c r="BI250" s="25">
        <v>5.5</v>
      </c>
      <c r="BJ250" s="25">
        <v>9.9</v>
      </c>
      <c r="BK250" s="25">
        <v>31.900000000000126</v>
      </c>
      <c r="BL250" s="25">
        <v>13.200000000000001</v>
      </c>
      <c r="BM250" s="25">
        <v>11</v>
      </c>
      <c r="BN250" s="25">
        <v>0</v>
      </c>
    </row>
    <row r="251" spans="1:66" x14ac:dyDescent="0.25">
      <c r="A251" s="6">
        <v>45150</v>
      </c>
      <c r="B251" t="s">
        <v>14</v>
      </c>
      <c r="C251">
        <v>12</v>
      </c>
      <c r="D251">
        <f t="shared" si="27"/>
        <v>688.59999999999991</v>
      </c>
      <c r="E251">
        <f t="shared" si="32"/>
        <v>185.9</v>
      </c>
      <c r="F251">
        <f t="shared" si="33"/>
        <v>193.60000000000002</v>
      </c>
      <c r="G251">
        <f t="shared" si="34"/>
        <v>162.80000000000001</v>
      </c>
      <c r="H251">
        <f t="shared" si="35"/>
        <v>146.30000000000001</v>
      </c>
      <c r="I251">
        <v>0</v>
      </c>
      <c r="J251" s="22">
        <v>0.53900000000000003</v>
      </c>
      <c r="K251" s="22">
        <v>0.95700000000000007</v>
      </c>
      <c r="L251" s="22">
        <v>0.91300000000000014</v>
      </c>
      <c r="M251" s="22">
        <v>0.79200000000000004</v>
      </c>
      <c r="N251" s="22">
        <v>1.0780000000000001</v>
      </c>
      <c r="O251" s="24">
        <v>0.27500000000000002</v>
      </c>
      <c r="P251" s="24">
        <v>0.11000000000000001</v>
      </c>
      <c r="Q251" s="24">
        <v>0.83600000000000008</v>
      </c>
      <c r="R251" s="24">
        <v>1.0669999999999999</v>
      </c>
      <c r="S251" s="24">
        <v>0.78100000000000003</v>
      </c>
      <c r="T251" s="24">
        <v>1.0450000000000002</v>
      </c>
      <c r="U251" s="24">
        <v>0.44000000000000006</v>
      </c>
      <c r="V251" s="24">
        <v>0.95700000000000007</v>
      </c>
      <c r="W251" s="24">
        <v>0.37400000000000005</v>
      </c>
      <c r="X251" s="24">
        <v>1.0120000000000002</v>
      </c>
      <c r="Y251" s="24">
        <v>0.60500000000000009</v>
      </c>
      <c r="Z251" s="24">
        <v>0.81400000000000006</v>
      </c>
      <c r="AA251" s="25">
        <v>37.400000000000006</v>
      </c>
      <c r="AB251" s="25">
        <v>1.1000000000000001</v>
      </c>
      <c r="AC251" s="25">
        <v>14.3</v>
      </c>
      <c r="AD251" s="25">
        <v>38.5</v>
      </c>
      <c r="AE251" s="25">
        <v>8.8000000000000007</v>
      </c>
      <c r="AF251" s="25">
        <v>0</v>
      </c>
      <c r="AG251" s="25">
        <v>34.1</v>
      </c>
      <c r="AH251" s="25">
        <v>19.8</v>
      </c>
      <c r="AI251" s="25">
        <v>37.400000000000006</v>
      </c>
      <c r="AJ251" s="25">
        <v>2.2000000000000002</v>
      </c>
      <c r="AK251" s="25">
        <v>1.1000000000000001</v>
      </c>
      <c r="AL251" s="25">
        <v>18.700000000000003</v>
      </c>
      <c r="AM251" s="25">
        <v>35.200000000000003</v>
      </c>
      <c r="AN251" s="25">
        <v>23.1</v>
      </c>
      <c r="AO251" s="25">
        <v>12.100000000000001</v>
      </c>
      <c r="AP251" s="25">
        <v>12.100000000000001</v>
      </c>
      <c r="AQ251" s="25">
        <v>4.4000000000000004</v>
      </c>
      <c r="AR251" s="25">
        <v>4.4000000000000004</v>
      </c>
      <c r="AS251" s="25">
        <v>30.800000000000004</v>
      </c>
      <c r="AT251" s="25">
        <v>5.5</v>
      </c>
      <c r="AU251" s="25">
        <v>28.6</v>
      </c>
      <c r="AV251" s="25">
        <v>0</v>
      </c>
      <c r="AW251" s="25">
        <v>46.2</v>
      </c>
      <c r="AX251" s="25">
        <v>1.1000000000000001</v>
      </c>
      <c r="AY251" s="25">
        <v>24.200000000000003</v>
      </c>
      <c r="AZ251" s="25">
        <v>26.400000000000002</v>
      </c>
      <c r="BA251" s="25">
        <v>11</v>
      </c>
      <c r="BB251" s="25">
        <v>12.100000000000001</v>
      </c>
      <c r="BC251" s="25">
        <v>4.4000000000000004</v>
      </c>
      <c r="BD251" s="25">
        <v>8.8000000000000007</v>
      </c>
      <c r="BE251" s="25">
        <v>18.700000000000003</v>
      </c>
      <c r="BF251" s="25">
        <v>0</v>
      </c>
      <c r="BG251" s="25">
        <v>0</v>
      </c>
      <c r="BH251" s="25">
        <v>6.6000000000000005</v>
      </c>
      <c r="BI251" s="25">
        <v>0</v>
      </c>
      <c r="BJ251" s="25">
        <v>6.6000000000000005</v>
      </c>
      <c r="BK251" s="25">
        <v>55.000000000000007</v>
      </c>
      <c r="BL251" s="25">
        <v>39.6</v>
      </c>
      <c r="BM251" s="25">
        <v>17.600000000000001</v>
      </c>
      <c r="BN251" s="25">
        <v>41.800000000000004</v>
      </c>
    </row>
    <row r="252" spans="1:66" x14ac:dyDescent="0.25">
      <c r="A252" s="6">
        <v>45151</v>
      </c>
      <c r="B252" t="s">
        <v>14</v>
      </c>
      <c r="C252">
        <v>13</v>
      </c>
      <c r="D252">
        <f t="shared" si="27"/>
        <v>596.20000000000005</v>
      </c>
      <c r="E252">
        <f t="shared" si="32"/>
        <v>103.4</v>
      </c>
      <c r="F252">
        <f t="shared" si="33"/>
        <v>211.20000000000005</v>
      </c>
      <c r="G252">
        <f t="shared" si="34"/>
        <v>161.70000000000002</v>
      </c>
      <c r="H252">
        <f t="shared" si="35"/>
        <v>119.89999999999999</v>
      </c>
      <c r="I252">
        <v>0</v>
      </c>
      <c r="J252" s="22">
        <v>0.74800000000000011</v>
      </c>
      <c r="K252" s="22">
        <v>1.089</v>
      </c>
      <c r="L252" s="22">
        <v>0.57200000000000006</v>
      </c>
      <c r="M252" s="22">
        <v>0.88000000000000012</v>
      </c>
      <c r="N252" s="22">
        <v>0.52800000000000002</v>
      </c>
      <c r="O252" s="24">
        <v>0.60500000000000009</v>
      </c>
      <c r="P252" s="24">
        <v>1.089</v>
      </c>
      <c r="Q252" s="24">
        <v>0.75900000000000012</v>
      </c>
      <c r="R252" s="24">
        <v>0.80300000000000005</v>
      </c>
      <c r="S252" s="24">
        <v>0.81400000000000006</v>
      </c>
      <c r="T252" s="24">
        <v>0.79200000000000004</v>
      </c>
      <c r="U252" s="24">
        <v>0.60500000000000009</v>
      </c>
      <c r="V252" s="24">
        <v>0.66</v>
      </c>
      <c r="W252" s="24">
        <v>0.83600000000000008</v>
      </c>
      <c r="X252" s="24">
        <v>0.97900000000000009</v>
      </c>
      <c r="Y252" s="24">
        <v>0.47300000000000003</v>
      </c>
      <c r="Z252" s="24">
        <v>0.81400000000000006</v>
      </c>
      <c r="AA252" s="25">
        <v>22</v>
      </c>
      <c r="AB252" s="25">
        <v>0</v>
      </c>
      <c r="AC252" s="25">
        <v>47.300000000000004</v>
      </c>
      <c r="AD252" s="25">
        <v>4.4000000000000004</v>
      </c>
      <c r="AE252" s="25">
        <v>36.300000000000004</v>
      </c>
      <c r="AF252" s="25">
        <v>41.800000000000004</v>
      </c>
      <c r="AG252" s="25">
        <v>2.2000000000000002</v>
      </c>
      <c r="AH252" s="25">
        <v>13.200000000000001</v>
      </c>
      <c r="AI252" s="25">
        <v>8.8000000000000007</v>
      </c>
      <c r="AJ252" s="25">
        <v>35.200000000000003</v>
      </c>
      <c r="AK252" s="25">
        <v>35.200000000000003</v>
      </c>
      <c r="AL252" s="25">
        <v>23.1</v>
      </c>
      <c r="AM252" s="25">
        <v>7.7000000000000011</v>
      </c>
      <c r="AN252" s="25">
        <v>9.9</v>
      </c>
      <c r="AO252" s="25">
        <v>4.4000000000000004</v>
      </c>
      <c r="AP252" s="25">
        <v>33</v>
      </c>
      <c r="AQ252" s="25">
        <v>7.7000000000000011</v>
      </c>
      <c r="AR252" s="25">
        <v>0</v>
      </c>
      <c r="AS252" s="25">
        <v>8.8000000000000007</v>
      </c>
      <c r="AT252" s="25">
        <v>25.3</v>
      </c>
      <c r="AU252" s="25">
        <v>1.1000000000000001</v>
      </c>
      <c r="AV252" s="25">
        <v>22</v>
      </c>
      <c r="AW252" s="25">
        <v>6.6000000000000005</v>
      </c>
      <c r="AX252" s="25">
        <v>7.7000000000000011</v>
      </c>
      <c r="AY252" s="25">
        <v>0</v>
      </c>
      <c r="AZ252" s="25">
        <v>44</v>
      </c>
      <c r="BA252" s="25">
        <v>14.3</v>
      </c>
      <c r="BB252" s="25">
        <v>12.100000000000001</v>
      </c>
      <c r="BC252" s="25">
        <v>53.900000000000006</v>
      </c>
      <c r="BD252" s="25">
        <v>0</v>
      </c>
      <c r="BE252" s="25">
        <v>26.400000000000002</v>
      </c>
      <c r="BF252" s="25">
        <v>1.1000000000000001</v>
      </c>
      <c r="BG252" s="25">
        <v>3.3000000000000003</v>
      </c>
      <c r="BH252" s="25">
        <v>16.5</v>
      </c>
      <c r="BI252" s="25">
        <v>6.6000000000000005</v>
      </c>
      <c r="BJ252" s="25">
        <v>0</v>
      </c>
      <c r="BK252" s="25">
        <v>11</v>
      </c>
      <c r="BL252" s="25">
        <v>1.1000000000000001</v>
      </c>
      <c r="BM252" s="25">
        <v>11</v>
      </c>
      <c r="BN252" s="25">
        <v>26.400000000000002</v>
      </c>
    </row>
    <row r="253" spans="1:66" x14ac:dyDescent="0.25">
      <c r="A253" s="6">
        <v>45152</v>
      </c>
      <c r="B253" t="s">
        <v>14</v>
      </c>
      <c r="C253">
        <v>14</v>
      </c>
      <c r="D253">
        <f t="shared" si="27"/>
        <v>544.50000000000023</v>
      </c>
      <c r="E253">
        <f t="shared" si="32"/>
        <v>133.10000000000002</v>
      </c>
      <c r="F253">
        <f t="shared" si="33"/>
        <v>125.40000000000003</v>
      </c>
      <c r="G253">
        <f t="shared" si="34"/>
        <v>172.7000000000001</v>
      </c>
      <c r="H253">
        <f t="shared" si="35"/>
        <v>113.30000000000003</v>
      </c>
      <c r="I253">
        <v>0</v>
      </c>
      <c r="J253" s="22">
        <v>0.92400000000000004</v>
      </c>
      <c r="K253" s="22">
        <v>0.83600000000000008</v>
      </c>
      <c r="L253" s="22">
        <v>0.84700000000000009</v>
      </c>
      <c r="M253" s="22">
        <v>0.68200000000000005</v>
      </c>
      <c r="N253" s="22">
        <v>0.52800000000000002</v>
      </c>
      <c r="O253" s="24">
        <v>0.15400000000000003</v>
      </c>
      <c r="P253" s="24">
        <v>0.96800000000000008</v>
      </c>
      <c r="Q253" s="24">
        <v>0.66</v>
      </c>
      <c r="R253" s="24">
        <v>0.86900000000000011</v>
      </c>
      <c r="S253" s="24">
        <v>0.46200000000000002</v>
      </c>
      <c r="T253" s="24">
        <v>0.77000000000000013</v>
      </c>
      <c r="U253" s="24">
        <v>0.63800000000000001</v>
      </c>
      <c r="V253" s="24">
        <v>1.0120000000000002</v>
      </c>
      <c r="W253" s="24">
        <v>1.0120000000000002</v>
      </c>
      <c r="X253" s="24">
        <v>0.49500000000000005</v>
      </c>
      <c r="Y253" s="24">
        <v>0.31900000000000001</v>
      </c>
      <c r="Z253" s="24">
        <v>0.42900000000000005</v>
      </c>
      <c r="AA253" s="25">
        <v>26.400000000000002</v>
      </c>
      <c r="AB253" s="25">
        <v>0</v>
      </c>
      <c r="AC253" s="25">
        <v>11</v>
      </c>
      <c r="AD253" s="25">
        <v>0</v>
      </c>
      <c r="AE253" s="25">
        <v>4.4000000000000004</v>
      </c>
      <c r="AF253" s="25">
        <v>14.300000000000033</v>
      </c>
      <c r="AG253" s="25">
        <v>23.1</v>
      </c>
      <c r="AH253" s="25">
        <v>17.600000000000001</v>
      </c>
      <c r="AI253" s="25">
        <v>22</v>
      </c>
      <c r="AJ253" s="25">
        <v>6.6000000000000005</v>
      </c>
      <c r="AK253" s="25">
        <v>0</v>
      </c>
      <c r="AL253" s="25">
        <v>3.3000000000000003</v>
      </c>
      <c r="AM253" s="25">
        <v>0</v>
      </c>
      <c r="AN253" s="25">
        <v>26.400000000000002</v>
      </c>
      <c r="AO253" s="25">
        <v>20.900000000000002</v>
      </c>
      <c r="AP253" s="25">
        <v>29.700000000000003</v>
      </c>
      <c r="AQ253" s="25">
        <v>26.400000000000002</v>
      </c>
      <c r="AR253" s="25">
        <v>0</v>
      </c>
      <c r="AS253" s="25">
        <v>4.4000000000000004</v>
      </c>
      <c r="AT253" s="25">
        <v>2.2000000000000002</v>
      </c>
      <c r="AU253" s="25">
        <v>36.300000000000004</v>
      </c>
      <c r="AV253" s="25">
        <v>0</v>
      </c>
      <c r="AW253" s="25">
        <v>0</v>
      </c>
      <c r="AX253" s="25">
        <v>1.1000000000000627</v>
      </c>
      <c r="AY253" s="25">
        <v>0</v>
      </c>
      <c r="AZ253" s="25">
        <v>37.400000000000006</v>
      </c>
      <c r="BA253" s="25">
        <v>20.900000000000002</v>
      </c>
      <c r="BB253" s="25">
        <v>46.2</v>
      </c>
      <c r="BC253" s="25">
        <v>30.800000000000004</v>
      </c>
      <c r="BD253" s="25">
        <v>0</v>
      </c>
      <c r="BE253" s="25">
        <v>7.7000000000000011</v>
      </c>
      <c r="BF253" s="25">
        <v>0</v>
      </c>
      <c r="BG253" s="25">
        <v>26.400000000000002</v>
      </c>
      <c r="BH253" s="25">
        <v>3.3000000000000003</v>
      </c>
      <c r="BI253" s="25">
        <v>1.1000000000000001</v>
      </c>
      <c r="BJ253" s="25">
        <v>0</v>
      </c>
      <c r="BK253" s="25">
        <v>40.700000000000003</v>
      </c>
      <c r="BL253" s="25">
        <v>15.400000000000002</v>
      </c>
      <c r="BM253" s="25">
        <v>18.700000000000003</v>
      </c>
      <c r="BN253" s="25">
        <v>19.8</v>
      </c>
    </row>
    <row r="254" spans="1:66" x14ac:dyDescent="0.25">
      <c r="A254" s="6">
        <v>45153</v>
      </c>
      <c r="B254" t="s">
        <v>14</v>
      </c>
      <c r="C254">
        <v>15</v>
      </c>
      <c r="D254">
        <f t="shared" si="27"/>
        <v>452.1</v>
      </c>
      <c r="E254">
        <f t="shared" si="32"/>
        <v>40.700000000000003</v>
      </c>
      <c r="F254">
        <f t="shared" si="33"/>
        <v>91.300000000000011</v>
      </c>
      <c r="G254">
        <f t="shared" si="34"/>
        <v>247.5</v>
      </c>
      <c r="H254">
        <f t="shared" si="35"/>
        <v>72.600000000000009</v>
      </c>
      <c r="I254">
        <v>0</v>
      </c>
      <c r="J254" s="22">
        <v>0.35200000000000004</v>
      </c>
      <c r="K254" s="22">
        <v>0.91300000000000014</v>
      </c>
      <c r="L254" s="22">
        <v>1.0780000000000001</v>
      </c>
      <c r="M254" s="22">
        <v>1.089</v>
      </c>
      <c r="N254" s="22">
        <v>0.68200000000000005</v>
      </c>
      <c r="O254" s="24">
        <v>0.55000000000000004</v>
      </c>
      <c r="P254" s="24">
        <v>1.0120000000000002</v>
      </c>
      <c r="Q254" s="24">
        <v>0.59400000000000008</v>
      </c>
      <c r="R254" s="24">
        <v>1.0230000000000001</v>
      </c>
      <c r="S254" s="24">
        <v>0.13200000000000001</v>
      </c>
      <c r="T254" s="24">
        <v>0.74800000000000011</v>
      </c>
      <c r="U254" s="24">
        <v>0.95700000000000007</v>
      </c>
      <c r="V254" s="24">
        <v>1.089</v>
      </c>
      <c r="W254" s="24">
        <v>0.77000000000000013</v>
      </c>
      <c r="X254" s="24">
        <v>0.74800000000000011</v>
      </c>
      <c r="Y254" s="24">
        <v>0.94600000000000006</v>
      </c>
      <c r="Z254" s="24">
        <v>0.93500000000000005</v>
      </c>
      <c r="AA254" s="25">
        <v>42.900000000000006</v>
      </c>
      <c r="AB254" s="25">
        <v>0</v>
      </c>
      <c r="AC254" s="25">
        <v>0</v>
      </c>
      <c r="AD254" s="25">
        <v>4.4000000000000004</v>
      </c>
      <c r="AE254" s="25">
        <v>0</v>
      </c>
      <c r="AF254" s="25">
        <v>30.800000000000004</v>
      </c>
      <c r="AG254" s="25">
        <v>0</v>
      </c>
      <c r="AH254" s="25">
        <v>9.9</v>
      </c>
      <c r="AI254" s="25">
        <v>0</v>
      </c>
      <c r="AJ254" s="25">
        <v>3.3000000000000003</v>
      </c>
      <c r="AK254" s="25">
        <v>26.400000000000002</v>
      </c>
      <c r="AL254" s="25">
        <v>0</v>
      </c>
      <c r="AM254" s="25">
        <v>0</v>
      </c>
      <c r="AN254" s="25">
        <v>0</v>
      </c>
      <c r="AO254" s="25">
        <v>46.2</v>
      </c>
      <c r="AP254" s="25">
        <v>4.4000000000000004</v>
      </c>
      <c r="AQ254" s="25">
        <v>0</v>
      </c>
      <c r="AR254" s="25">
        <v>8.8000000000000007</v>
      </c>
      <c r="AS254" s="25">
        <v>13.200000000000001</v>
      </c>
      <c r="AT254" s="25">
        <v>0</v>
      </c>
      <c r="AU254" s="25">
        <v>39.6</v>
      </c>
      <c r="AV254" s="25">
        <v>28.6</v>
      </c>
      <c r="AW254" s="25">
        <v>28.6</v>
      </c>
      <c r="AX254" s="25">
        <v>27.500000000000004</v>
      </c>
      <c r="AY254" s="25">
        <v>27.500000000000004</v>
      </c>
      <c r="AZ254" s="25">
        <v>56.1</v>
      </c>
      <c r="BA254" s="25">
        <v>2.2000000000000002</v>
      </c>
      <c r="BB254" s="25">
        <v>26.400000000000002</v>
      </c>
      <c r="BC254" s="25">
        <v>4.4000000000000004</v>
      </c>
      <c r="BD254" s="25">
        <v>6.6000000000000005</v>
      </c>
      <c r="BE254" s="25">
        <v>5.5</v>
      </c>
      <c r="BF254" s="25">
        <v>0</v>
      </c>
      <c r="BG254" s="25">
        <v>9.9</v>
      </c>
      <c r="BH254" s="25">
        <v>0</v>
      </c>
      <c r="BI254" s="25">
        <v>25.3</v>
      </c>
      <c r="BJ254" s="25">
        <v>0</v>
      </c>
      <c r="BK254" s="25">
        <v>0</v>
      </c>
      <c r="BL254" s="25">
        <v>0</v>
      </c>
      <c r="BM254" s="25">
        <v>0</v>
      </c>
      <c r="BN254" s="25">
        <v>0</v>
      </c>
    </row>
    <row r="255" spans="1:66" x14ac:dyDescent="0.25">
      <c r="A255" s="6">
        <v>45154</v>
      </c>
      <c r="B255" t="s">
        <v>14</v>
      </c>
      <c r="C255">
        <v>16</v>
      </c>
      <c r="D255">
        <f t="shared" si="27"/>
        <v>554.40000000000009</v>
      </c>
      <c r="E255">
        <f t="shared" si="32"/>
        <v>146.30000000000001</v>
      </c>
      <c r="F255">
        <f t="shared" si="33"/>
        <v>146.29999999999998</v>
      </c>
      <c r="G255">
        <f t="shared" si="34"/>
        <v>155.10000000000002</v>
      </c>
      <c r="H255">
        <f t="shared" si="35"/>
        <v>106.70000000000002</v>
      </c>
      <c r="I255">
        <v>0</v>
      </c>
      <c r="J255" s="22">
        <v>0.24200000000000002</v>
      </c>
      <c r="K255" s="22">
        <v>1.0780000000000001</v>
      </c>
      <c r="L255" s="22">
        <v>0.81400000000000006</v>
      </c>
      <c r="M255" s="22">
        <v>0.88000000000000012</v>
      </c>
      <c r="N255" s="22">
        <v>0.69300000000000006</v>
      </c>
      <c r="O255" s="24">
        <v>0.96800000000000008</v>
      </c>
      <c r="P255" s="24">
        <v>0.7370000000000001</v>
      </c>
      <c r="Q255" s="24">
        <v>0.60500000000000009</v>
      </c>
      <c r="R255" s="24">
        <v>0.67100000000000004</v>
      </c>
      <c r="S255" s="24">
        <v>0.80300000000000005</v>
      </c>
      <c r="T255" s="24">
        <v>0.83600000000000008</v>
      </c>
      <c r="U255" s="24">
        <v>0.9900000000000001</v>
      </c>
      <c r="V255" s="24">
        <v>1.0669999999999999</v>
      </c>
      <c r="W255" s="24">
        <v>0.28600000000000003</v>
      </c>
      <c r="X255" s="24">
        <v>0.77000000000000013</v>
      </c>
      <c r="Y255" s="24">
        <v>1.1000000000000001</v>
      </c>
      <c r="Z255" s="24">
        <v>0.93500000000000005</v>
      </c>
      <c r="AA255" s="25">
        <v>0</v>
      </c>
      <c r="AB255" s="25">
        <v>14.3</v>
      </c>
      <c r="AC255" s="25">
        <v>40.700000000000003</v>
      </c>
      <c r="AD255" s="25">
        <v>0</v>
      </c>
      <c r="AE255" s="25">
        <v>22</v>
      </c>
      <c r="AF255" s="25">
        <v>16.5</v>
      </c>
      <c r="AG255" s="25">
        <v>34.1</v>
      </c>
      <c r="AH255" s="25">
        <v>17.600000000000001</v>
      </c>
      <c r="AI255" s="25">
        <v>0</v>
      </c>
      <c r="AJ255" s="25">
        <v>1.1000000000000001</v>
      </c>
      <c r="AK255" s="25">
        <v>9.9</v>
      </c>
      <c r="AL255" s="25">
        <v>0</v>
      </c>
      <c r="AM255" s="25">
        <v>0</v>
      </c>
      <c r="AN255" s="25">
        <v>26.400000000000002</v>
      </c>
      <c r="AO255" s="25">
        <v>0</v>
      </c>
      <c r="AP255" s="25">
        <v>14.3</v>
      </c>
      <c r="AQ255" s="25">
        <v>15.400000000000002</v>
      </c>
      <c r="AR255" s="25">
        <v>39.6</v>
      </c>
      <c r="AS255" s="25">
        <v>0</v>
      </c>
      <c r="AT255" s="25">
        <v>11</v>
      </c>
      <c r="AU255" s="25">
        <v>46.2</v>
      </c>
      <c r="AV255" s="25">
        <v>0</v>
      </c>
      <c r="AW255" s="25">
        <v>22</v>
      </c>
      <c r="AX255" s="25">
        <v>14.3</v>
      </c>
      <c r="AY255" s="25">
        <v>8.8000000000000007</v>
      </c>
      <c r="AZ255" s="25">
        <v>26.400000000000002</v>
      </c>
      <c r="BA255" s="25">
        <v>3.3000000000000003</v>
      </c>
      <c r="BB255" s="25">
        <v>16.5</v>
      </c>
      <c r="BC255" s="25">
        <v>8.8000000000000007</v>
      </c>
      <c r="BD255" s="25">
        <v>8.8000000000000007</v>
      </c>
      <c r="BE255" s="25">
        <v>22</v>
      </c>
      <c r="BF255" s="25">
        <v>0</v>
      </c>
      <c r="BG255" s="25">
        <v>15.400000000000002</v>
      </c>
      <c r="BH255" s="25">
        <v>53.900000000000006</v>
      </c>
      <c r="BI255" s="25">
        <v>8.8000000000000007</v>
      </c>
      <c r="BJ255" s="25">
        <v>0</v>
      </c>
      <c r="BK255" s="25">
        <v>2.2000000000000002</v>
      </c>
      <c r="BL255" s="25">
        <v>29.700000000000003</v>
      </c>
      <c r="BM255" s="25">
        <v>9.9</v>
      </c>
      <c r="BN255" s="25">
        <v>4.4000000000000004</v>
      </c>
    </row>
    <row r="256" spans="1:66" x14ac:dyDescent="0.25">
      <c r="A256" s="6">
        <v>45155</v>
      </c>
      <c r="B256" t="s">
        <v>14</v>
      </c>
      <c r="C256">
        <v>17</v>
      </c>
      <c r="D256">
        <f t="shared" si="27"/>
        <v>377.3</v>
      </c>
      <c r="E256">
        <f t="shared" si="32"/>
        <v>134.20000000000002</v>
      </c>
      <c r="F256">
        <f t="shared" si="33"/>
        <v>145.20000000000002</v>
      </c>
      <c r="G256">
        <f t="shared" si="34"/>
        <v>51.699999999999996</v>
      </c>
      <c r="H256">
        <f t="shared" si="35"/>
        <v>46.199999999999996</v>
      </c>
      <c r="I256">
        <v>0</v>
      </c>
      <c r="J256" s="22">
        <v>0.27500000000000002</v>
      </c>
      <c r="K256" s="22">
        <v>0.71500000000000008</v>
      </c>
      <c r="L256" s="22">
        <v>0.91300000000000014</v>
      </c>
      <c r="M256" s="22">
        <v>0.97900000000000009</v>
      </c>
      <c r="N256" s="22">
        <v>0.96800000000000008</v>
      </c>
      <c r="O256" s="24">
        <v>0.9900000000000001</v>
      </c>
      <c r="P256" s="24">
        <v>0.77000000000000013</v>
      </c>
      <c r="Q256" s="24">
        <v>0.63800000000000001</v>
      </c>
      <c r="R256" s="24">
        <v>0.93500000000000005</v>
      </c>
      <c r="S256" s="24">
        <v>1.0780000000000001</v>
      </c>
      <c r="T256" s="24">
        <v>0.79200000000000004</v>
      </c>
      <c r="U256" s="24">
        <v>0.9900000000000001</v>
      </c>
      <c r="V256" s="24">
        <v>0.53900000000000003</v>
      </c>
      <c r="W256" s="24">
        <v>0.83600000000000008</v>
      </c>
      <c r="X256" s="24">
        <v>0.9900000000000001</v>
      </c>
      <c r="Y256" s="24">
        <v>0.35200000000000004</v>
      </c>
      <c r="Z256" s="24">
        <v>1.0340000000000003</v>
      </c>
      <c r="AA256" s="25">
        <v>7.7000000000000011</v>
      </c>
      <c r="AB256" s="25">
        <v>0</v>
      </c>
      <c r="AC256" s="25">
        <v>18.700000000000003</v>
      </c>
      <c r="AD256" s="25">
        <v>52.800000000000004</v>
      </c>
      <c r="AE256" s="25">
        <v>36.300000000000004</v>
      </c>
      <c r="AF256" s="25">
        <v>0</v>
      </c>
      <c r="AG256" s="25">
        <v>2.2000000000000002</v>
      </c>
      <c r="AH256" s="25">
        <v>0</v>
      </c>
      <c r="AI256" s="25">
        <v>6.6000000000000005</v>
      </c>
      <c r="AJ256" s="25">
        <v>20.900000000000002</v>
      </c>
      <c r="AK256" s="25">
        <v>0</v>
      </c>
      <c r="AL256" s="25">
        <v>2.2000000000000002</v>
      </c>
      <c r="AM256" s="25">
        <v>11</v>
      </c>
      <c r="AN256" s="25">
        <v>0</v>
      </c>
      <c r="AO256" s="25">
        <v>12.100000000000001</v>
      </c>
      <c r="AP256" s="25">
        <v>0</v>
      </c>
      <c r="AQ256" s="25">
        <v>11</v>
      </c>
      <c r="AR256" s="25">
        <v>0</v>
      </c>
      <c r="AS256" s="25">
        <v>6.6000000000000005</v>
      </c>
      <c r="AT256" s="25">
        <v>3.3000000000000003</v>
      </c>
      <c r="AU256" s="25">
        <v>4.4000000000000004</v>
      </c>
      <c r="AV256" s="25">
        <v>5.5</v>
      </c>
      <c r="AW256" s="25">
        <v>0</v>
      </c>
      <c r="AX256" s="25">
        <v>13.200000000000001</v>
      </c>
      <c r="AY256" s="25">
        <v>9.9</v>
      </c>
      <c r="AZ256" s="25">
        <v>0</v>
      </c>
      <c r="BA256" s="25">
        <v>14.3</v>
      </c>
      <c r="BB256" s="25">
        <v>0</v>
      </c>
      <c r="BC256" s="25">
        <v>0</v>
      </c>
      <c r="BD256" s="25">
        <v>4.4000000000000004</v>
      </c>
      <c r="BE256" s="25">
        <v>7.7000000000000011</v>
      </c>
      <c r="BF256" s="25">
        <v>12.100000000000001</v>
      </c>
      <c r="BG256" s="25">
        <v>15.400000000000002</v>
      </c>
      <c r="BH256" s="25">
        <v>0</v>
      </c>
      <c r="BI256" s="25">
        <v>17.600000000000001</v>
      </c>
      <c r="BJ256" s="25">
        <v>16.5</v>
      </c>
      <c r="BK256" s="25">
        <v>13.200000000000001</v>
      </c>
      <c r="BL256" s="25">
        <v>17.600000000000001</v>
      </c>
      <c r="BM256" s="25">
        <v>34.1</v>
      </c>
      <c r="BN256" s="25">
        <v>0</v>
      </c>
    </row>
    <row r="257" spans="1:66" x14ac:dyDescent="0.25">
      <c r="A257" s="6">
        <v>45156</v>
      </c>
      <c r="B257" t="s">
        <v>14</v>
      </c>
      <c r="C257">
        <v>18</v>
      </c>
      <c r="D257">
        <f t="shared" si="27"/>
        <v>572</v>
      </c>
      <c r="E257">
        <f t="shared" si="32"/>
        <v>195.8</v>
      </c>
      <c r="F257">
        <f t="shared" si="33"/>
        <v>124.30000000000001</v>
      </c>
      <c r="G257">
        <f t="shared" si="34"/>
        <v>114.40000000000002</v>
      </c>
      <c r="H257">
        <f t="shared" si="35"/>
        <v>137.5</v>
      </c>
      <c r="I257">
        <v>0</v>
      </c>
      <c r="J257" s="22">
        <v>0.45100000000000007</v>
      </c>
      <c r="K257" s="22">
        <v>0.84700000000000009</v>
      </c>
      <c r="L257" s="22">
        <v>0.8580000000000001</v>
      </c>
      <c r="M257" s="22">
        <v>0.88000000000000012</v>
      </c>
      <c r="N257" s="22">
        <v>0.28600000000000003</v>
      </c>
      <c r="O257" s="24">
        <v>0.66</v>
      </c>
      <c r="P257" s="24">
        <v>0.92400000000000004</v>
      </c>
      <c r="Q257" s="24">
        <v>0.80300000000000005</v>
      </c>
      <c r="R257" s="24">
        <v>0.12100000000000001</v>
      </c>
      <c r="S257" s="24">
        <v>0.13200000000000001</v>
      </c>
      <c r="T257" s="24">
        <v>1.056</v>
      </c>
      <c r="U257" s="24">
        <v>1.0340000000000003</v>
      </c>
      <c r="V257" s="24">
        <v>0.45100000000000007</v>
      </c>
      <c r="W257" s="24">
        <v>1.0120000000000002</v>
      </c>
      <c r="X257" s="24">
        <v>1.0669999999999999</v>
      </c>
      <c r="Y257" s="24">
        <v>0.63800000000000001</v>
      </c>
      <c r="Z257" s="24">
        <v>0.91300000000000014</v>
      </c>
      <c r="AA257" s="25">
        <v>20.900000000000002</v>
      </c>
      <c r="AB257" s="25">
        <v>28.6</v>
      </c>
      <c r="AC257" s="25">
        <v>20.900000000000002</v>
      </c>
      <c r="AD257" s="25">
        <v>15.400000000000002</v>
      </c>
      <c r="AE257" s="25">
        <v>0</v>
      </c>
      <c r="AF257" s="25">
        <v>11</v>
      </c>
      <c r="AG257" s="25">
        <v>8.8000000000000007</v>
      </c>
      <c r="AH257" s="25">
        <v>12.100000000000001</v>
      </c>
      <c r="AI257" s="25">
        <v>0</v>
      </c>
      <c r="AJ257" s="25">
        <v>6.6000000000000005</v>
      </c>
      <c r="AK257" s="25">
        <v>0</v>
      </c>
      <c r="AL257" s="25">
        <v>31.900000000000002</v>
      </c>
      <c r="AM257" s="25">
        <v>0</v>
      </c>
      <c r="AN257" s="25">
        <v>30.800000000000004</v>
      </c>
      <c r="AO257" s="25">
        <v>12.100000000000001</v>
      </c>
      <c r="AP257" s="25">
        <v>0</v>
      </c>
      <c r="AQ257" s="25">
        <v>0</v>
      </c>
      <c r="AR257" s="25">
        <v>17.600000000000001</v>
      </c>
      <c r="AS257" s="25">
        <v>28.6</v>
      </c>
      <c r="AT257" s="25">
        <v>16.5</v>
      </c>
      <c r="AU257" s="25">
        <v>0</v>
      </c>
      <c r="AV257" s="25">
        <v>12.100000000000001</v>
      </c>
      <c r="AW257" s="25">
        <v>0</v>
      </c>
      <c r="AX257" s="25">
        <v>0</v>
      </c>
      <c r="AY257" s="25">
        <v>25.3</v>
      </c>
      <c r="AZ257" s="25">
        <v>7.7000000000000011</v>
      </c>
      <c r="BA257" s="25">
        <v>0</v>
      </c>
      <c r="BB257" s="25">
        <v>6.6000000000000005</v>
      </c>
      <c r="BC257" s="25">
        <v>36.300000000000004</v>
      </c>
      <c r="BD257" s="25">
        <v>26.400000000000002</v>
      </c>
      <c r="BE257" s="25">
        <v>33</v>
      </c>
      <c r="BF257" s="25">
        <v>26.400000000000002</v>
      </c>
      <c r="BG257" s="25">
        <v>7.7000000000000011</v>
      </c>
      <c r="BH257" s="25">
        <v>0</v>
      </c>
      <c r="BI257" s="25">
        <v>41.800000000000004</v>
      </c>
      <c r="BJ257" s="25">
        <v>0</v>
      </c>
      <c r="BK257" s="25">
        <v>5.5</v>
      </c>
      <c r="BL257" s="25">
        <v>38.5</v>
      </c>
      <c r="BM257" s="25">
        <v>19.8</v>
      </c>
      <c r="BN257" s="25">
        <v>23.1</v>
      </c>
    </row>
    <row r="258" spans="1:66" x14ac:dyDescent="0.25">
      <c r="A258" s="6">
        <v>45157</v>
      </c>
      <c r="B258" t="s">
        <v>14</v>
      </c>
      <c r="C258">
        <v>19</v>
      </c>
      <c r="D258">
        <f t="shared" si="27"/>
        <v>611.6</v>
      </c>
      <c r="E258">
        <f t="shared" si="32"/>
        <v>188.10000000000002</v>
      </c>
      <c r="F258">
        <f t="shared" si="33"/>
        <v>134.20000000000002</v>
      </c>
      <c r="G258">
        <f t="shared" si="34"/>
        <v>174.9</v>
      </c>
      <c r="H258">
        <f t="shared" si="35"/>
        <v>114.4</v>
      </c>
      <c r="I258">
        <v>0</v>
      </c>
      <c r="J258" s="22">
        <v>0.81400000000000006</v>
      </c>
      <c r="K258" s="22">
        <v>0.63800000000000001</v>
      </c>
      <c r="L258" s="22">
        <v>0.47300000000000003</v>
      </c>
      <c r="M258" s="22">
        <v>0.38500000000000006</v>
      </c>
      <c r="N258" s="22">
        <v>1.0450000000000002</v>
      </c>
      <c r="O258" s="24">
        <v>0.66</v>
      </c>
      <c r="P258" s="24">
        <v>0.72600000000000009</v>
      </c>
      <c r="Q258" s="24">
        <v>0.11000000000000001</v>
      </c>
      <c r="R258" s="24">
        <v>0.64900000000000002</v>
      </c>
      <c r="S258" s="24">
        <v>0.71500000000000008</v>
      </c>
      <c r="T258" s="24">
        <v>0.81400000000000006</v>
      </c>
      <c r="U258" s="24">
        <v>0.6160000000000001</v>
      </c>
      <c r="V258" s="24">
        <v>0.53900000000000003</v>
      </c>
      <c r="W258" s="24">
        <v>1.0340000000000003</v>
      </c>
      <c r="X258" s="24">
        <v>1.0120000000000002</v>
      </c>
      <c r="Y258" s="24">
        <v>0.66</v>
      </c>
      <c r="Z258" s="24">
        <v>0.44000000000000006</v>
      </c>
      <c r="AA258" s="25">
        <v>35.200000000000003</v>
      </c>
      <c r="AB258" s="25">
        <v>2.2000000000000002</v>
      </c>
      <c r="AC258" s="25">
        <v>26.400000000000002</v>
      </c>
      <c r="AD258" s="25">
        <v>3.3000000000000003</v>
      </c>
      <c r="AE258" s="25">
        <v>1.1000000000000001</v>
      </c>
      <c r="AF258" s="25">
        <v>0</v>
      </c>
      <c r="AG258" s="25">
        <v>31.900000000000002</v>
      </c>
      <c r="AH258" s="25">
        <v>0</v>
      </c>
      <c r="AI258" s="25">
        <v>9.9</v>
      </c>
      <c r="AJ258" s="25">
        <v>24.200000000000003</v>
      </c>
      <c r="AK258" s="25">
        <v>50.6</v>
      </c>
      <c r="AL258" s="25">
        <v>12.100000000000001</v>
      </c>
      <c r="AM258" s="25">
        <v>7.7000000000000011</v>
      </c>
      <c r="AN258" s="25">
        <v>6.6000000000000005</v>
      </c>
      <c r="AO258" s="25">
        <v>4.4000000000000004</v>
      </c>
      <c r="AP258" s="25">
        <v>24.200000000000003</v>
      </c>
      <c r="AQ258" s="25">
        <v>0</v>
      </c>
      <c r="AR258" s="25">
        <v>8.8000000000000007</v>
      </c>
      <c r="AS258" s="25">
        <v>33</v>
      </c>
      <c r="AT258" s="25">
        <v>17.600000000000001</v>
      </c>
      <c r="AU258" s="25">
        <v>23.1</v>
      </c>
      <c r="AV258" s="25">
        <v>6.6000000000000005</v>
      </c>
      <c r="AW258" s="25">
        <v>25.3</v>
      </c>
      <c r="AX258" s="25">
        <v>34.1</v>
      </c>
      <c r="AY258" s="25">
        <v>0</v>
      </c>
      <c r="AZ258" s="25">
        <v>29.700000000000003</v>
      </c>
      <c r="BA258" s="25">
        <v>5.5</v>
      </c>
      <c r="BB258" s="25">
        <v>5.5</v>
      </c>
      <c r="BC258" s="25">
        <v>0</v>
      </c>
      <c r="BD258" s="25">
        <v>45.1</v>
      </c>
      <c r="BE258" s="25">
        <v>8.8000000000000007</v>
      </c>
      <c r="BF258" s="25">
        <v>31.900000000000002</v>
      </c>
      <c r="BG258" s="25">
        <v>18.700000000000003</v>
      </c>
      <c r="BH258" s="25">
        <v>7.7000000000000011</v>
      </c>
      <c r="BI258" s="25">
        <v>0</v>
      </c>
      <c r="BJ258" s="25">
        <v>34.1</v>
      </c>
      <c r="BK258" s="25">
        <v>15.400000000000002</v>
      </c>
      <c r="BL258" s="25">
        <v>0</v>
      </c>
      <c r="BM258" s="25">
        <v>50.6</v>
      </c>
      <c r="BN258" s="25">
        <v>20.900000000000002</v>
      </c>
    </row>
    <row r="259" spans="1:66" x14ac:dyDescent="0.25">
      <c r="A259" s="6">
        <v>45158</v>
      </c>
      <c r="B259" t="s">
        <v>14</v>
      </c>
      <c r="C259">
        <v>20</v>
      </c>
      <c r="D259">
        <f t="shared" si="27"/>
        <v>558.80000000000018</v>
      </c>
      <c r="E259">
        <f t="shared" si="32"/>
        <v>93.5</v>
      </c>
      <c r="F259">
        <f t="shared" si="33"/>
        <v>130.9</v>
      </c>
      <c r="G259">
        <f t="shared" si="34"/>
        <v>193.60000000000002</v>
      </c>
      <c r="H259">
        <f t="shared" si="35"/>
        <v>140.80000000000013</v>
      </c>
      <c r="I259">
        <v>0</v>
      </c>
      <c r="J259" s="22">
        <v>0.34100000000000003</v>
      </c>
      <c r="K259" s="22">
        <v>0.97900000000000009</v>
      </c>
      <c r="L259" s="22">
        <v>0.84700000000000009</v>
      </c>
      <c r="M259" s="22">
        <v>0.89100000000000013</v>
      </c>
      <c r="N259" s="22">
        <v>1.0340000000000003</v>
      </c>
      <c r="O259" s="24">
        <v>0.83600000000000008</v>
      </c>
      <c r="P259" s="24">
        <v>1.056</v>
      </c>
      <c r="Q259" s="24">
        <v>0.35200000000000004</v>
      </c>
      <c r="R259" s="24">
        <v>0.81400000000000006</v>
      </c>
      <c r="S259" s="24">
        <v>1.056</v>
      </c>
      <c r="T259" s="24">
        <v>1.0780000000000001</v>
      </c>
      <c r="U259" s="24">
        <v>1.0120000000000002</v>
      </c>
      <c r="V259" s="24">
        <v>0.89100000000000013</v>
      </c>
      <c r="W259" s="24">
        <v>0.83600000000000008</v>
      </c>
      <c r="X259" s="24">
        <v>0.84700000000000009</v>
      </c>
      <c r="Y259" s="24">
        <v>0.49500000000000005</v>
      </c>
      <c r="Z259" s="24">
        <v>0.93500000000000005</v>
      </c>
      <c r="AA259" s="25">
        <v>0</v>
      </c>
      <c r="AB259" s="25">
        <v>15.400000000000002</v>
      </c>
      <c r="AC259" s="25">
        <v>12.100000000000001</v>
      </c>
      <c r="AD259" s="25">
        <v>23.1</v>
      </c>
      <c r="AE259" s="25">
        <v>46.2</v>
      </c>
      <c r="AF259" s="25">
        <v>11</v>
      </c>
      <c r="AG259" s="25">
        <v>0</v>
      </c>
      <c r="AH259" s="25">
        <v>0</v>
      </c>
      <c r="AI259" s="25">
        <v>0</v>
      </c>
      <c r="AJ259" s="25">
        <v>23.1</v>
      </c>
      <c r="AK259" s="25">
        <v>0</v>
      </c>
      <c r="AL259" s="25">
        <v>50.6</v>
      </c>
      <c r="AM259" s="25">
        <v>13.200000000000125</v>
      </c>
      <c r="AN259" s="25">
        <v>16.5</v>
      </c>
      <c r="AO259" s="25">
        <v>0</v>
      </c>
      <c r="AP259" s="25">
        <v>9.9</v>
      </c>
      <c r="AQ259" s="25">
        <v>38.5</v>
      </c>
      <c r="AR259" s="25">
        <v>1.1000000000000001</v>
      </c>
      <c r="AS259" s="25">
        <v>11</v>
      </c>
      <c r="AT259" s="25">
        <v>0</v>
      </c>
      <c r="AU259" s="25">
        <v>7.7000000000000011</v>
      </c>
      <c r="AV259" s="25">
        <v>11</v>
      </c>
      <c r="AW259" s="25">
        <v>0</v>
      </c>
      <c r="AX259" s="25">
        <v>7.7000000000000011</v>
      </c>
      <c r="AY259" s="25">
        <v>3.3000000000000003</v>
      </c>
      <c r="AZ259" s="25">
        <v>24.200000000000003</v>
      </c>
      <c r="BA259" s="25">
        <v>39.6</v>
      </c>
      <c r="BB259" s="25">
        <v>19.8</v>
      </c>
      <c r="BC259" s="25">
        <v>45.1</v>
      </c>
      <c r="BD259" s="25">
        <v>35.200000000000003</v>
      </c>
      <c r="BE259" s="25">
        <v>0</v>
      </c>
      <c r="BF259" s="25">
        <v>20.900000000000002</v>
      </c>
      <c r="BG259" s="25">
        <v>0</v>
      </c>
      <c r="BH259" s="25">
        <v>7.7000000000000011</v>
      </c>
      <c r="BI259" s="25">
        <v>6.6000000000000005</v>
      </c>
      <c r="BJ259" s="25">
        <v>7.7000000000000011</v>
      </c>
      <c r="BK259" s="25">
        <v>17.600000000000001</v>
      </c>
      <c r="BL259" s="25">
        <v>0</v>
      </c>
      <c r="BM259" s="25">
        <v>0</v>
      </c>
      <c r="BN259" s="25">
        <v>33</v>
      </c>
    </row>
    <row r="260" spans="1:66" x14ac:dyDescent="0.25">
      <c r="A260" s="6">
        <v>45159</v>
      </c>
      <c r="B260" t="s">
        <v>14</v>
      </c>
      <c r="C260">
        <v>21</v>
      </c>
      <c r="D260">
        <f t="shared" ref="D260:D323" si="36">SUM(E260:H260)</f>
        <v>650.10000000000014</v>
      </c>
      <c r="E260">
        <f t="shared" si="32"/>
        <v>127.60000000000002</v>
      </c>
      <c r="F260">
        <f t="shared" si="33"/>
        <v>171.60000000000002</v>
      </c>
      <c r="G260">
        <f t="shared" si="34"/>
        <v>168.3</v>
      </c>
      <c r="H260">
        <f t="shared" si="35"/>
        <v>182.60000000000002</v>
      </c>
      <c r="I260">
        <v>0</v>
      </c>
      <c r="J260" s="22">
        <v>0.83600000000000008</v>
      </c>
      <c r="K260" s="22">
        <v>0.58300000000000007</v>
      </c>
      <c r="L260" s="22">
        <v>0.83600000000000008</v>
      </c>
      <c r="M260" s="22">
        <v>0.86900000000000011</v>
      </c>
      <c r="N260" s="22">
        <v>0.81400000000000006</v>
      </c>
      <c r="O260" s="24">
        <v>0.78100000000000003</v>
      </c>
      <c r="P260" s="24">
        <v>0.78100000000000003</v>
      </c>
      <c r="Q260" s="24">
        <v>0.79200000000000004</v>
      </c>
      <c r="R260" s="24">
        <v>1.0340000000000003</v>
      </c>
      <c r="S260" s="24">
        <v>0.6160000000000001</v>
      </c>
      <c r="T260" s="24">
        <v>0.78100000000000003</v>
      </c>
      <c r="U260" s="24">
        <v>0.47300000000000003</v>
      </c>
      <c r="V260" s="24">
        <v>0.77000000000000013</v>
      </c>
      <c r="W260" s="24">
        <v>0.86900000000000011</v>
      </c>
      <c r="X260" s="24">
        <v>0.51700000000000013</v>
      </c>
      <c r="Y260" s="24">
        <v>0.6160000000000001</v>
      </c>
      <c r="Z260" s="24">
        <v>0.28600000000000003</v>
      </c>
      <c r="AA260" s="25">
        <v>17.600000000000001</v>
      </c>
      <c r="AB260" s="25">
        <v>12.100000000000001</v>
      </c>
      <c r="AC260" s="25">
        <v>1.1000000000000001</v>
      </c>
      <c r="AD260" s="25">
        <v>11</v>
      </c>
      <c r="AE260" s="25">
        <v>14.3</v>
      </c>
      <c r="AF260" s="25">
        <v>8.8000000000000007</v>
      </c>
      <c r="AG260" s="25">
        <v>15.400000000000002</v>
      </c>
      <c r="AH260" s="25">
        <v>35.200000000000003</v>
      </c>
      <c r="AI260" s="25">
        <v>0</v>
      </c>
      <c r="AJ260" s="25">
        <v>56.1</v>
      </c>
      <c r="AK260" s="25">
        <v>37.400000000000006</v>
      </c>
      <c r="AL260" s="25">
        <v>11</v>
      </c>
      <c r="AM260" s="25">
        <v>5.5</v>
      </c>
      <c r="AN260" s="25">
        <v>7.7000000000000011</v>
      </c>
      <c r="AO260" s="25">
        <v>55.000000000000007</v>
      </c>
      <c r="AP260" s="25">
        <v>29.700000000000003</v>
      </c>
      <c r="AQ260" s="25">
        <v>9.9</v>
      </c>
      <c r="AR260" s="25">
        <v>20.900000000000002</v>
      </c>
      <c r="AS260" s="25">
        <v>0</v>
      </c>
      <c r="AT260" s="25">
        <v>42.900000000000006</v>
      </c>
      <c r="AU260" s="25">
        <v>0</v>
      </c>
      <c r="AV260" s="25">
        <v>17.600000000000001</v>
      </c>
      <c r="AW260" s="25">
        <v>17.600000000000001</v>
      </c>
      <c r="AX260" s="25">
        <v>16.5</v>
      </c>
      <c r="AY260" s="25">
        <v>16.5</v>
      </c>
      <c r="AZ260" s="25">
        <v>45.1</v>
      </c>
      <c r="BA260" s="25">
        <v>14.3</v>
      </c>
      <c r="BB260" s="25">
        <v>40.700000000000003</v>
      </c>
      <c r="BC260" s="25">
        <v>0</v>
      </c>
      <c r="BD260" s="25">
        <v>0</v>
      </c>
      <c r="BE260" s="25">
        <v>2.2000000000000002</v>
      </c>
      <c r="BF260" s="25">
        <v>27.500000000000004</v>
      </c>
      <c r="BG260" s="25">
        <v>11</v>
      </c>
      <c r="BH260" s="25">
        <v>5.5</v>
      </c>
      <c r="BI260" s="25">
        <v>15.400000000000002</v>
      </c>
      <c r="BJ260" s="25">
        <v>19.8</v>
      </c>
      <c r="BK260" s="25">
        <v>15.400000000000002</v>
      </c>
      <c r="BL260" s="25">
        <v>5.5</v>
      </c>
      <c r="BM260" s="25">
        <v>7.7000000000000011</v>
      </c>
      <c r="BN260" s="25">
        <v>17.600000000000001</v>
      </c>
    </row>
    <row r="261" spans="1:66" x14ac:dyDescent="0.25">
      <c r="A261" s="6">
        <v>45160</v>
      </c>
      <c r="B261" t="s">
        <v>14</v>
      </c>
      <c r="C261">
        <v>22</v>
      </c>
      <c r="D261">
        <f t="shared" si="36"/>
        <v>601.70000000000005</v>
      </c>
      <c r="E261">
        <f t="shared" si="32"/>
        <v>135.30000000000001</v>
      </c>
      <c r="F261">
        <f t="shared" si="33"/>
        <v>231</v>
      </c>
      <c r="G261">
        <f t="shared" si="34"/>
        <v>132</v>
      </c>
      <c r="H261">
        <f t="shared" si="35"/>
        <v>103.40000000000002</v>
      </c>
      <c r="I261">
        <v>0</v>
      </c>
      <c r="J261" s="22">
        <v>0.8580000000000001</v>
      </c>
      <c r="K261" s="22">
        <v>0.77000000000000013</v>
      </c>
      <c r="L261" s="22">
        <v>0.84700000000000009</v>
      </c>
      <c r="M261" s="22">
        <v>0.96800000000000008</v>
      </c>
      <c r="N261" s="22">
        <v>0.55000000000000004</v>
      </c>
      <c r="O261" s="24">
        <v>0.46200000000000002</v>
      </c>
      <c r="P261" s="24">
        <v>0.67100000000000004</v>
      </c>
      <c r="Q261" s="24">
        <v>0.44000000000000006</v>
      </c>
      <c r="R261" s="24">
        <v>0.67100000000000004</v>
      </c>
      <c r="S261" s="24">
        <v>1.089</v>
      </c>
      <c r="T261" s="24">
        <v>0.68200000000000005</v>
      </c>
      <c r="U261" s="24">
        <v>0.45100000000000007</v>
      </c>
      <c r="V261" s="24">
        <v>1.1000000000000001</v>
      </c>
      <c r="W261" s="24">
        <v>0.84700000000000009</v>
      </c>
      <c r="X261" s="24">
        <v>1.0780000000000001</v>
      </c>
      <c r="Y261" s="24">
        <v>0.46200000000000002</v>
      </c>
      <c r="Z261" s="24">
        <v>0.89100000000000013</v>
      </c>
      <c r="AA261" s="25">
        <v>23.1</v>
      </c>
      <c r="AB261" s="25">
        <v>16.5</v>
      </c>
      <c r="AC261" s="25">
        <v>6.6000000000000005</v>
      </c>
      <c r="AD261" s="25">
        <v>18.700000000000003</v>
      </c>
      <c r="AE261" s="25">
        <v>37.400000000000006</v>
      </c>
      <c r="AF261" s="25">
        <v>58.300000000000004</v>
      </c>
      <c r="AG261" s="25">
        <v>27.500000000000004</v>
      </c>
      <c r="AH261" s="25">
        <v>7.7000000000000011</v>
      </c>
      <c r="AI261" s="25">
        <v>35.200000000000003</v>
      </c>
      <c r="AJ261" s="25">
        <v>0</v>
      </c>
      <c r="AK261" s="25">
        <v>6.6000000000000005</v>
      </c>
      <c r="AL261" s="25">
        <v>17.600000000000001</v>
      </c>
      <c r="AM261" s="25">
        <v>3.3000000000000003</v>
      </c>
      <c r="AN261" s="25">
        <v>0</v>
      </c>
      <c r="AO261" s="25">
        <v>9.9</v>
      </c>
      <c r="AP261" s="25">
        <v>37.400000000000006</v>
      </c>
      <c r="AQ261" s="25">
        <v>0</v>
      </c>
      <c r="AR261" s="25">
        <v>11</v>
      </c>
      <c r="AS261" s="25">
        <v>3.3000000000000003</v>
      </c>
      <c r="AT261" s="25">
        <v>20.900000000000002</v>
      </c>
      <c r="AU261" s="25">
        <v>0</v>
      </c>
      <c r="AV261" s="25">
        <v>5.5</v>
      </c>
      <c r="AW261" s="25">
        <v>6.6000000000000005</v>
      </c>
      <c r="AX261" s="25">
        <v>44</v>
      </c>
      <c r="AY261" s="25">
        <v>12.100000000000001</v>
      </c>
      <c r="AZ261" s="25">
        <v>28.6</v>
      </c>
      <c r="BA261" s="25">
        <v>18.700000000000003</v>
      </c>
      <c r="BB261" s="25">
        <v>3.3000000000000003</v>
      </c>
      <c r="BC261" s="25">
        <v>0</v>
      </c>
      <c r="BD261" s="25">
        <v>13.200000000000001</v>
      </c>
      <c r="BE261" s="25">
        <v>0</v>
      </c>
      <c r="BF261" s="25">
        <v>11</v>
      </c>
      <c r="BG261" s="25">
        <v>0</v>
      </c>
      <c r="BH261" s="25">
        <v>29.700000000000003</v>
      </c>
      <c r="BI261" s="25">
        <v>2.2000000000000002</v>
      </c>
      <c r="BJ261" s="25">
        <v>16.5</v>
      </c>
      <c r="BK261" s="25">
        <v>0</v>
      </c>
      <c r="BL261" s="25">
        <v>17.600000000000001</v>
      </c>
      <c r="BM261" s="25">
        <v>52.800000000000004</v>
      </c>
      <c r="BN261" s="25">
        <v>5.5</v>
      </c>
    </row>
    <row r="262" spans="1:66" x14ac:dyDescent="0.25">
      <c r="A262" s="6">
        <v>45161</v>
      </c>
      <c r="B262" t="s">
        <v>14</v>
      </c>
      <c r="C262">
        <v>23</v>
      </c>
      <c r="D262">
        <f t="shared" si="36"/>
        <v>745.80000000000007</v>
      </c>
      <c r="E262">
        <f t="shared" si="32"/>
        <v>199.10000000000002</v>
      </c>
      <c r="F262">
        <f t="shared" si="33"/>
        <v>178.20000000000002</v>
      </c>
      <c r="G262">
        <f t="shared" si="34"/>
        <v>173.8</v>
      </c>
      <c r="H262">
        <f t="shared" si="35"/>
        <v>194.69999999999996</v>
      </c>
      <c r="I262">
        <v>0</v>
      </c>
      <c r="J262" s="22">
        <v>1.089</v>
      </c>
      <c r="K262" s="22">
        <v>0.75900000000000012</v>
      </c>
      <c r="L262" s="22">
        <v>0.90200000000000014</v>
      </c>
      <c r="M262" s="22">
        <v>0.75900000000000012</v>
      </c>
      <c r="N262" s="22">
        <v>0.50600000000000012</v>
      </c>
      <c r="O262" s="24">
        <v>0.74800000000000011</v>
      </c>
      <c r="P262" s="24">
        <v>0.52800000000000002</v>
      </c>
      <c r="Q262" s="24">
        <v>0.70400000000000007</v>
      </c>
      <c r="R262" s="24">
        <v>0.82500000000000007</v>
      </c>
      <c r="S262" s="24">
        <v>0.68200000000000005</v>
      </c>
      <c r="T262" s="24">
        <v>1.1000000000000001</v>
      </c>
      <c r="U262" s="24">
        <v>0.79200000000000004</v>
      </c>
      <c r="V262" s="24">
        <v>0.86900000000000011</v>
      </c>
      <c r="W262" s="24">
        <v>1.0010000000000001</v>
      </c>
      <c r="X262" s="24">
        <v>0.56100000000000005</v>
      </c>
      <c r="Y262" s="24">
        <v>0.77000000000000013</v>
      </c>
      <c r="Z262" s="24">
        <v>0.37400000000000005</v>
      </c>
      <c r="AA262" s="25">
        <v>46.2</v>
      </c>
      <c r="AB262" s="25">
        <v>18.700000000000003</v>
      </c>
      <c r="AC262" s="25">
        <v>22</v>
      </c>
      <c r="AD262" s="25">
        <v>0</v>
      </c>
      <c r="AE262" s="25">
        <v>5.5</v>
      </c>
      <c r="AF262" s="25">
        <v>5.5</v>
      </c>
      <c r="AG262" s="25">
        <v>45.1</v>
      </c>
      <c r="AH262" s="25">
        <v>15.400000000000002</v>
      </c>
      <c r="AI262" s="25">
        <v>14.3</v>
      </c>
      <c r="AJ262" s="25">
        <v>5.5</v>
      </c>
      <c r="AK262" s="25">
        <v>29.700000000000003</v>
      </c>
      <c r="AL262" s="25">
        <v>18.700000000000003</v>
      </c>
      <c r="AM262" s="25">
        <v>34.1</v>
      </c>
      <c r="AN262" s="25">
        <v>51.7</v>
      </c>
      <c r="AO262" s="25">
        <v>23.1</v>
      </c>
      <c r="AP262" s="25">
        <v>13.200000000000001</v>
      </c>
      <c r="AQ262" s="25">
        <v>2.2000000000000002</v>
      </c>
      <c r="AR262" s="25">
        <v>0</v>
      </c>
      <c r="AS262" s="25">
        <v>13.200000000000001</v>
      </c>
      <c r="AT262" s="25">
        <v>38.5</v>
      </c>
      <c r="AU262" s="25">
        <v>25.3</v>
      </c>
      <c r="AV262" s="25">
        <v>0</v>
      </c>
      <c r="AW262" s="25">
        <v>18.700000000000003</v>
      </c>
      <c r="AX262" s="25">
        <v>4.4000000000000004</v>
      </c>
      <c r="AY262" s="25">
        <v>2.2000000000000002</v>
      </c>
      <c r="AZ262" s="25">
        <v>20.900000000000002</v>
      </c>
      <c r="BA262" s="25">
        <v>29.700000000000003</v>
      </c>
      <c r="BB262" s="25">
        <v>27.500000000000004</v>
      </c>
      <c r="BC262" s="25">
        <v>2.2000000000000002</v>
      </c>
      <c r="BD262" s="25">
        <v>42.900000000000006</v>
      </c>
      <c r="BE262" s="25">
        <v>24.200000000000003</v>
      </c>
      <c r="BF262" s="25">
        <v>38.5</v>
      </c>
      <c r="BG262" s="25">
        <v>30.800000000000004</v>
      </c>
      <c r="BH262" s="25">
        <v>29.700000000000003</v>
      </c>
      <c r="BI262" s="25">
        <v>11</v>
      </c>
      <c r="BJ262" s="25">
        <v>20.900000000000002</v>
      </c>
      <c r="BK262" s="25">
        <v>15.400000000000002</v>
      </c>
      <c r="BL262" s="25">
        <v>25.3</v>
      </c>
      <c r="BM262" s="25">
        <v>3.3000000000000003</v>
      </c>
      <c r="BN262" s="25">
        <v>0</v>
      </c>
    </row>
    <row r="263" spans="1:66" x14ac:dyDescent="0.25">
      <c r="A263" s="6">
        <v>45162</v>
      </c>
      <c r="B263" t="s">
        <v>14</v>
      </c>
      <c r="C263">
        <v>24</v>
      </c>
      <c r="D263">
        <f t="shared" si="36"/>
        <v>468.59999999999997</v>
      </c>
      <c r="E263">
        <f t="shared" si="32"/>
        <v>103.39999999999989</v>
      </c>
      <c r="F263">
        <f t="shared" si="33"/>
        <v>118.80000000000001</v>
      </c>
      <c r="G263">
        <f t="shared" si="34"/>
        <v>115.5</v>
      </c>
      <c r="H263">
        <f t="shared" si="35"/>
        <v>130.90000000000003</v>
      </c>
      <c r="I263">
        <v>0</v>
      </c>
      <c r="J263" s="22">
        <v>0.56100000000000005</v>
      </c>
      <c r="K263" s="22">
        <v>0.86900000000000011</v>
      </c>
      <c r="L263" s="22">
        <v>0.84700000000000009</v>
      </c>
      <c r="M263" s="22">
        <v>0.9900000000000001</v>
      </c>
      <c r="N263" s="22">
        <v>0.9900000000000001</v>
      </c>
      <c r="O263" s="24">
        <v>1.0669999999999999</v>
      </c>
      <c r="P263" s="24">
        <v>0.71500000000000008</v>
      </c>
      <c r="Q263" s="24">
        <v>0.15400000000000003</v>
      </c>
      <c r="R263" s="24">
        <v>0.78100000000000003</v>
      </c>
      <c r="S263" s="24">
        <v>0.70400000000000007</v>
      </c>
      <c r="T263" s="24">
        <v>0.95700000000000007</v>
      </c>
      <c r="U263" s="24">
        <v>0.57200000000000006</v>
      </c>
      <c r="V263" s="24">
        <v>0.55000000000000004</v>
      </c>
      <c r="W263" s="24">
        <v>0.33</v>
      </c>
      <c r="X263" s="24">
        <v>0.94600000000000006</v>
      </c>
      <c r="Y263" s="24">
        <v>0.45100000000000007</v>
      </c>
      <c r="Z263" s="24">
        <v>1.0669999999999999</v>
      </c>
      <c r="AA263" s="25">
        <v>27.500000000000004</v>
      </c>
      <c r="AB263" s="25">
        <v>0</v>
      </c>
      <c r="AC263" s="25">
        <v>0</v>
      </c>
      <c r="AD263" s="25">
        <v>17.600000000000001</v>
      </c>
      <c r="AE263" s="25">
        <v>16.5</v>
      </c>
      <c r="AF263" s="25">
        <v>15.400000000000002</v>
      </c>
      <c r="AG263" s="25">
        <v>7.7000000000000011</v>
      </c>
      <c r="AH263" s="25">
        <v>25.3</v>
      </c>
      <c r="AI263" s="25">
        <v>8.8000000000000007</v>
      </c>
      <c r="AJ263" s="25">
        <v>0</v>
      </c>
      <c r="AK263" s="25">
        <v>16.5</v>
      </c>
      <c r="AL263" s="25">
        <v>12.100000000000001</v>
      </c>
      <c r="AM263" s="25">
        <v>0</v>
      </c>
      <c r="AN263" s="25">
        <v>27.500000000000004</v>
      </c>
      <c r="AO263" s="25">
        <v>0</v>
      </c>
      <c r="AP263" s="25">
        <v>0</v>
      </c>
      <c r="AQ263" s="25">
        <v>56.1</v>
      </c>
      <c r="AR263" s="25">
        <v>0</v>
      </c>
      <c r="AS263" s="25">
        <v>35.200000000000003</v>
      </c>
      <c r="AT263" s="25">
        <v>0</v>
      </c>
      <c r="AU263" s="25">
        <v>0</v>
      </c>
      <c r="AV263" s="25">
        <v>3.3000000000000003</v>
      </c>
      <c r="AW263" s="25">
        <v>41.800000000000004</v>
      </c>
      <c r="AX263" s="25">
        <v>40.700000000000003</v>
      </c>
      <c r="AY263" s="25">
        <v>0</v>
      </c>
      <c r="AZ263" s="25">
        <v>19.8</v>
      </c>
      <c r="BA263" s="25">
        <v>3.3000000000000003</v>
      </c>
      <c r="BB263" s="25">
        <v>0</v>
      </c>
      <c r="BC263" s="25">
        <v>0</v>
      </c>
      <c r="BD263" s="25">
        <v>6.6000000000000005</v>
      </c>
      <c r="BE263" s="25">
        <v>0</v>
      </c>
      <c r="BF263" s="25">
        <v>9.9</v>
      </c>
      <c r="BG263" s="25">
        <v>47.300000000000004</v>
      </c>
      <c r="BH263" s="25">
        <v>8.8000000000000007</v>
      </c>
      <c r="BI263" s="25">
        <v>20.900000000000002</v>
      </c>
      <c r="BJ263" s="25">
        <v>2.2000000000000002</v>
      </c>
      <c r="BK263" s="25">
        <v>0</v>
      </c>
      <c r="BL263" s="25">
        <v>2.2000000000000002</v>
      </c>
      <c r="BM263" s="25">
        <v>12.099999999999875</v>
      </c>
      <c r="BN263" s="25">
        <v>0</v>
      </c>
    </row>
    <row r="264" spans="1:66" x14ac:dyDescent="0.25">
      <c r="A264" s="6">
        <v>45163</v>
      </c>
      <c r="B264" t="s">
        <v>14</v>
      </c>
      <c r="C264">
        <v>25</v>
      </c>
      <c r="D264">
        <f t="shared" si="36"/>
        <v>595.1</v>
      </c>
      <c r="E264">
        <f t="shared" si="32"/>
        <v>133.1</v>
      </c>
      <c r="F264">
        <f t="shared" si="33"/>
        <v>169.4</v>
      </c>
      <c r="G264">
        <f t="shared" si="34"/>
        <v>237.60000000000002</v>
      </c>
      <c r="H264">
        <f t="shared" si="35"/>
        <v>55.000000000000007</v>
      </c>
      <c r="I264">
        <v>0</v>
      </c>
      <c r="J264" s="22">
        <v>0.26400000000000001</v>
      </c>
      <c r="K264" s="22">
        <v>0.90200000000000014</v>
      </c>
      <c r="L264" s="22">
        <v>0.78100000000000003</v>
      </c>
      <c r="M264" s="22">
        <v>0.84700000000000009</v>
      </c>
      <c r="N264" s="22">
        <v>1.089</v>
      </c>
      <c r="O264" s="24">
        <v>0.80300000000000005</v>
      </c>
      <c r="P264" s="24">
        <v>0.81400000000000006</v>
      </c>
      <c r="Q264" s="24">
        <v>0.74800000000000011</v>
      </c>
      <c r="R264" s="24">
        <v>0.47300000000000003</v>
      </c>
      <c r="S264" s="24">
        <v>0.8580000000000001</v>
      </c>
      <c r="T264" s="24">
        <v>0.50600000000000012</v>
      </c>
      <c r="U264" s="24">
        <v>0.46200000000000002</v>
      </c>
      <c r="V264" s="24">
        <v>0.63800000000000001</v>
      </c>
      <c r="W264" s="24">
        <v>1.0010000000000001</v>
      </c>
      <c r="X264" s="24">
        <v>1.0340000000000003</v>
      </c>
      <c r="Y264" s="24">
        <v>0.96800000000000008</v>
      </c>
      <c r="Z264" s="24">
        <v>0.96800000000000008</v>
      </c>
      <c r="AA264" s="25">
        <v>0</v>
      </c>
      <c r="AB264" s="25">
        <v>7.7000000000000011</v>
      </c>
      <c r="AC264" s="25">
        <v>27.500000000000004</v>
      </c>
      <c r="AD264" s="25">
        <v>25.3</v>
      </c>
      <c r="AE264" s="25">
        <v>28.6</v>
      </c>
      <c r="AF264" s="25">
        <v>5.5</v>
      </c>
      <c r="AG264" s="25">
        <v>15.400000000000002</v>
      </c>
      <c r="AH264" s="25">
        <v>37.400000000000006</v>
      </c>
      <c r="AI264" s="25">
        <v>5.5</v>
      </c>
      <c r="AJ264" s="25">
        <v>16.5</v>
      </c>
      <c r="AK264" s="25">
        <v>8.8000000000000007</v>
      </c>
      <c r="AL264" s="25">
        <v>18.700000000000003</v>
      </c>
      <c r="AM264" s="25">
        <v>4.4000000000000004</v>
      </c>
      <c r="AN264" s="25">
        <v>0</v>
      </c>
      <c r="AO264" s="25">
        <v>0</v>
      </c>
      <c r="AP264" s="25">
        <v>1.1000000000000001</v>
      </c>
      <c r="AQ264" s="25">
        <v>30.800000000000004</v>
      </c>
      <c r="AR264" s="25">
        <v>0</v>
      </c>
      <c r="AS264" s="25">
        <v>0</v>
      </c>
      <c r="AT264" s="25">
        <v>0</v>
      </c>
      <c r="AU264" s="25">
        <v>42.900000000000006</v>
      </c>
      <c r="AV264" s="25">
        <v>6.6000000000000005</v>
      </c>
      <c r="AW264" s="25">
        <v>18.700000000000003</v>
      </c>
      <c r="AX264" s="25">
        <v>37.400000000000006</v>
      </c>
      <c r="AY264" s="25">
        <v>40.700000000000003</v>
      </c>
      <c r="AZ264" s="25">
        <v>28.6</v>
      </c>
      <c r="BA264" s="25">
        <v>12.100000000000001</v>
      </c>
      <c r="BB264" s="25">
        <v>15.400000000000002</v>
      </c>
      <c r="BC264" s="25">
        <v>11</v>
      </c>
      <c r="BD264" s="25">
        <v>24.200000000000003</v>
      </c>
      <c r="BE264" s="25">
        <v>27.500000000000004</v>
      </c>
      <c r="BF264" s="25">
        <v>29.700000000000003</v>
      </c>
      <c r="BG264" s="25">
        <v>6.6000000000000005</v>
      </c>
      <c r="BH264" s="25">
        <v>15.400000000000002</v>
      </c>
      <c r="BI264" s="25">
        <v>0</v>
      </c>
      <c r="BJ264" s="25">
        <v>1.1000000000000001</v>
      </c>
      <c r="BK264" s="25">
        <v>22</v>
      </c>
      <c r="BL264" s="25">
        <v>8.8000000000000007</v>
      </c>
      <c r="BM264" s="25">
        <v>8.8000000000000007</v>
      </c>
      <c r="BN264" s="25">
        <v>13.200000000000001</v>
      </c>
    </row>
    <row r="265" spans="1:66" x14ac:dyDescent="0.25">
      <c r="A265" s="6">
        <v>45164</v>
      </c>
      <c r="B265" t="s">
        <v>14</v>
      </c>
      <c r="C265">
        <v>26</v>
      </c>
      <c r="D265">
        <f t="shared" si="36"/>
        <v>447.70000000000005</v>
      </c>
      <c r="E265">
        <f t="shared" si="32"/>
        <v>115.5</v>
      </c>
      <c r="F265">
        <f t="shared" si="33"/>
        <v>133.10000000000002</v>
      </c>
      <c r="G265">
        <f t="shared" si="34"/>
        <v>85.800000000000011</v>
      </c>
      <c r="H265">
        <f t="shared" si="35"/>
        <v>113.3</v>
      </c>
      <c r="I265">
        <v>1</v>
      </c>
      <c r="J265" s="22">
        <v>0.97900000000000009</v>
      </c>
      <c r="K265" s="22">
        <v>0.26400000000000001</v>
      </c>
      <c r="L265" s="22">
        <v>0.8580000000000001</v>
      </c>
      <c r="M265" s="22">
        <v>0.9900000000000001</v>
      </c>
      <c r="N265" s="22">
        <v>1.0120000000000002</v>
      </c>
      <c r="O265" s="24">
        <v>0.82500000000000007</v>
      </c>
      <c r="P265" s="24">
        <v>0.66</v>
      </c>
      <c r="Q265" s="24">
        <v>0.44000000000000006</v>
      </c>
      <c r="R265" s="24">
        <v>1.1000000000000001</v>
      </c>
      <c r="S265" s="24">
        <v>0.66</v>
      </c>
      <c r="T265" s="24">
        <v>0.77000000000000013</v>
      </c>
      <c r="U265" s="24">
        <v>0.59400000000000008</v>
      </c>
      <c r="V265" s="24">
        <v>1.0340000000000003</v>
      </c>
      <c r="W265" s="24">
        <v>0.80300000000000005</v>
      </c>
      <c r="X265" s="24">
        <v>0.93500000000000005</v>
      </c>
      <c r="Y265" s="24">
        <v>0.59400000000000008</v>
      </c>
      <c r="Z265" s="24">
        <v>0.89100000000000013</v>
      </c>
      <c r="AA265" s="25">
        <v>0</v>
      </c>
      <c r="AB265" s="25">
        <v>0</v>
      </c>
      <c r="AC265" s="25">
        <v>22</v>
      </c>
      <c r="AD265" s="25">
        <v>25.3</v>
      </c>
      <c r="AE265" s="25">
        <v>14.3</v>
      </c>
      <c r="AF265" s="25">
        <v>2.2000000000000002</v>
      </c>
      <c r="AG265" s="25">
        <v>7.7000000000000011</v>
      </c>
      <c r="AH265" s="25">
        <v>61.600000000000009</v>
      </c>
      <c r="AI265" s="25">
        <v>0</v>
      </c>
      <c r="AJ265" s="25">
        <v>0</v>
      </c>
      <c r="AK265" s="25">
        <v>11</v>
      </c>
      <c r="AL265" s="25">
        <v>13.200000000000001</v>
      </c>
      <c r="AM265" s="25">
        <v>14.3</v>
      </c>
      <c r="AN265" s="25">
        <v>27.500000000000004</v>
      </c>
      <c r="AO265" s="25">
        <v>5.5</v>
      </c>
      <c r="AP265" s="25">
        <v>3.3000000000000003</v>
      </c>
      <c r="AQ265" s="25">
        <v>0</v>
      </c>
      <c r="AR265" s="25">
        <v>7.7000000000000011</v>
      </c>
      <c r="AS265" s="25">
        <v>33</v>
      </c>
      <c r="AT265" s="25">
        <v>8.8000000000000007</v>
      </c>
      <c r="AU265" s="25">
        <v>12.100000000000001</v>
      </c>
      <c r="AV265" s="25">
        <v>13.200000000000001</v>
      </c>
      <c r="AW265" s="25">
        <v>19.8</v>
      </c>
      <c r="AX265" s="25">
        <v>0</v>
      </c>
      <c r="AY265" s="25">
        <v>0</v>
      </c>
      <c r="AZ265" s="25">
        <v>14.3</v>
      </c>
      <c r="BA265" s="25">
        <v>0</v>
      </c>
      <c r="BB265" s="25">
        <v>26.400000000000002</v>
      </c>
      <c r="BC265" s="25">
        <v>0</v>
      </c>
      <c r="BD265" s="25">
        <v>0</v>
      </c>
      <c r="BE265" s="25">
        <v>8.8000000000000007</v>
      </c>
      <c r="BF265" s="25">
        <v>20.900000000000002</v>
      </c>
      <c r="BG265" s="25">
        <v>0</v>
      </c>
      <c r="BH265" s="25">
        <v>0</v>
      </c>
      <c r="BI265" s="25">
        <v>0</v>
      </c>
      <c r="BJ265" s="25">
        <v>41.800000000000004</v>
      </c>
      <c r="BK265" s="25">
        <v>16.5</v>
      </c>
      <c r="BL265" s="25">
        <v>2.2000000000000002</v>
      </c>
      <c r="BM265" s="25">
        <v>5.5</v>
      </c>
      <c r="BN265" s="25">
        <v>19.8</v>
      </c>
    </row>
    <row r="266" spans="1:66" x14ac:dyDescent="0.25">
      <c r="A266" s="6">
        <v>45165</v>
      </c>
      <c r="B266" t="s">
        <v>14</v>
      </c>
      <c r="C266">
        <v>27</v>
      </c>
      <c r="D266">
        <f t="shared" si="36"/>
        <v>533.49999999999977</v>
      </c>
      <c r="E266">
        <f t="shared" si="32"/>
        <v>188.1</v>
      </c>
      <c r="F266">
        <f t="shared" si="33"/>
        <v>71.500000000000014</v>
      </c>
      <c r="G266">
        <f t="shared" si="34"/>
        <v>138.59999999999977</v>
      </c>
      <c r="H266">
        <f t="shared" si="35"/>
        <v>135.30000000000001</v>
      </c>
      <c r="I266">
        <v>0</v>
      </c>
      <c r="J266" s="22">
        <v>1.0780000000000001</v>
      </c>
      <c r="K266" s="22">
        <v>0.91300000000000014</v>
      </c>
      <c r="L266" s="22">
        <v>0.79200000000000004</v>
      </c>
      <c r="M266" s="22">
        <v>0.95700000000000007</v>
      </c>
      <c r="N266" s="22">
        <v>1.0669999999999999</v>
      </c>
      <c r="O266" s="24">
        <v>1.056</v>
      </c>
      <c r="P266" s="24">
        <v>0.6160000000000001</v>
      </c>
      <c r="Q266" s="24">
        <v>0.48400000000000004</v>
      </c>
      <c r="R266" s="24">
        <v>0.78100000000000003</v>
      </c>
      <c r="S266" s="24">
        <v>0.83600000000000008</v>
      </c>
      <c r="T266" s="24">
        <v>0.67100000000000004</v>
      </c>
      <c r="U266" s="24">
        <v>1.0340000000000003</v>
      </c>
      <c r="V266" s="24">
        <v>0.78100000000000003</v>
      </c>
      <c r="W266" s="24">
        <v>1.0450000000000002</v>
      </c>
      <c r="X266" s="24">
        <v>0.77000000000000013</v>
      </c>
      <c r="Y266" s="24">
        <v>0.9900000000000001</v>
      </c>
      <c r="Z266" s="24">
        <v>1.0669999999999999</v>
      </c>
      <c r="AA266" s="25">
        <v>0</v>
      </c>
      <c r="AB266" s="25">
        <v>0</v>
      </c>
      <c r="AC266" s="25">
        <v>0</v>
      </c>
      <c r="AD266" s="25">
        <v>7.7000000000000011</v>
      </c>
      <c r="AE266" s="25">
        <v>23.1</v>
      </c>
      <c r="AF266" s="25">
        <v>18.700000000000003</v>
      </c>
      <c r="AG266" s="25">
        <v>9.9</v>
      </c>
      <c r="AH266" s="25">
        <v>7.7000000000000011</v>
      </c>
      <c r="AI266" s="25">
        <v>4.4000000000000004</v>
      </c>
      <c r="AJ266" s="25">
        <v>0</v>
      </c>
      <c r="AK266" s="25">
        <v>35.200000000000003</v>
      </c>
      <c r="AL266" s="25">
        <v>7.7000000000000011</v>
      </c>
      <c r="AM266" s="25">
        <v>39.6</v>
      </c>
      <c r="AN266" s="25">
        <v>28.6</v>
      </c>
      <c r="AO266" s="25">
        <v>12.100000000000001</v>
      </c>
      <c r="AP266" s="25">
        <v>17.600000000000001</v>
      </c>
      <c r="AQ266" s="25">
        <v>0</v>
      </c>
      <c r="AR266" s="25">
        <v>29.700000000000003</v>
      </c>
      <c r="AS266" s="25">
        <v>0</v>
      </c>
      <c r="AT266" s="25">
        <v>0</v>
      </c>
      <c r="AU266" s="25">
        <v>0</v>
      </c>
      <c r="AV266" s="25">
        <v>3.299999999999875</v>
      </c>
      <c r="AW266" s="25">
        <v>8.8000000000000007</v>
      </c>
      <c r="AX266" s="25">
        <v>15.399999999999876</v>
      </c>
      <c r="AY266" s="25">
        <v>11</v>
      </c>
      <c r="AZ266" s="25">
        <v>3.3000000000000003</v>
      </c>
      <c r="BA266" s="25">
        <v>20.900000000000002</v>
      </c>
      <c r="BB266" s="25">
        <v>4.4000000000000004</v>
      </c>
      <c r="BC266" s="25">
        <v>31.900000000000002</v>
      </c>
      <c r="BD266" s="25">
        <v>39.6</v>
      </c>
      <c r="BE266" s="25">
        <v>16.5</v>
      </c>
      <c r="BF266" s="25">
        <v>15.400000000000002</v>
      </c>
      <c r="BG266" s="25">
        <v>6.6000000000000005</v>
      </c>
      <c r="BH266" s="25">
        <v>31.900000000000002</v>
      </c>
      <c r="BI266" s="25">
        <v>50.6</v>
      </c>
      <c r="BJ266" s="25">
        <v>26.400000000000002</v>
      </c>
      <c r="BK266" s="25">
        <v>20.900000000000002</v>
      </c>
      <c r="BL266" s="25">
        <v>17.600000000000001</v>
      </c>
      <c r="BM266" s="25">
        <v>2.2000000000000002</v>
      </c>
      <c r="BN266" s="25">
        <v>0</v>
      </c>
    </row>
    <row r="267" spans="1:66" x14ac:dyDescent="0.25">
      <c r="A267" s="6">
        <v>45166</v>
      </c>
      <c r="B267" t="s">
        <v>14</v>
      </c>
      <c r="C267">
        <v>28</v>
      </c>
      <c r="D267">
        <f t="shared" si="36"/>
        <v>416.9000000000002</v>
      </c>
      <c r="E267">
        <f t="shared" si="32"/>
        <v>91.300000000000011</v>
      </c>
      <c r="F267">
        <f t="shared" si="33"/>
        <v>133.10000000000002</v>
      </c>
      <c r="G267">
        <f t="shared" si="34"/>
        <v>67.100000000000122</v>
      </c>
      <c r="H267">
        <f t="shared" si="35"/>
        <v>125.4</v>
      </c>
      <c r="I267">
        <v>0</v>
      </c>
      <c r="J267" s="22">
        <v>1.0340000000000003</v>
      </c>
      <c r="K267" s="22">
        <v>0.70400000000000007</v>
      </c>
      <c r="L267" s="22">
        <v>0.8580000000000001</v>
      </c>
      <c r="M267" s="22">
        <v>0.95700000000000007</v>
      </c>
      <c r="N267" s="22">
        <v>1.089</v>
      </c>
      <c r="O267" s="24">
        <v>0.81400000000000006</v>
      </c>
      <c r="P267" s="24">
        <v>0.66</v>
      </c>
      <c r="Q267" s="24">
        <v>0.68200000000000005</v>
      </c>
      <c r="R267" s="24">
        <v>0.15400000000000003</v>
      </c>
      <c r="S267" s="24">
        <v>0.79200000000000004</v>
      </c>
      <c r="T267" s="24">
        <v>0.94600000000000006</v>
      </c>
      <c r="U267" s="24">
        <v>0.56100000000000005</v>
      </c>
      <c r="V267" s="24">
        <v>0.95700000000000007</v>
      </c>
      <c r="W267" s="24">
        <v>0.78100000000000003</v>
      </c>
      <c r="X267" s="24">
        <v>0.45100000000000007</v>
      </c>
      <c r="Y267" s="24">
        <v>1.0780000000000001</v>
      </c>
      <c r="Z267" s="24">
        <v>0.28600000000000003</v>
      </c>
      <c r="AA267" s="25">
        <v>0</v>
      </c>
      <c r="AB267" s="25">
        <v>4.4000000000000004</v>
      </c>
      <c r="AC267" s="25">
        <v>6.6000000000000005</v>
      </c>
      <c r="AD267" s="25">
        <v>50.6</v>
      </c>
      <c r="AE267" s="25">
        <v>0</v>
      </c>
      <c r="AF267" s="25">
        <v>0</v>
      </c>
      <c r="AG267" s="25">
        <v>0</v>
      </c>
      <c r="AH267" s="25">
        <v>40.700000000000003</v>
      </c>
      <c r="AI267" s="25">
        <v>0</v>
      </c>
      <c r="AJ267" s="25">
        <v>30.800000000000004</v>
      </c>
      <c r="AK267" s="25">
        <v>16.5</v>
      </c>
      <c r="AL267" s="25">
        <v>39.6</v>
      </c>
      <c r="AM267" s="25">
        <v>0</v>
      </c>
      <c r="AN267" s="25">
        <v>18.700000000000003</v>
      </c>
      <c r="AO267" s="25">
        <v>12.100000000000001</v>
      </c>
      <c r="AP267" s="25">
        <v>40.700000000000003</v>
      </c>
      <c r="AQ267" s="25">
        <v>0</v>
      </c>
      <c r="AR267" s="25">
        <v>8.8000000000000007</v>
      </c>
      <c r="AS267" s="25">
        <v>3.3000000000000003</v>
      </c>
      <c r="AT267" s="25">
        <v>2.2000000000000002</v>
      </c>
      <c r="AU267" s="25">
        <v>3.3000000000000003</v>
      </c>
      <c r="AV267" s="25">
        <v>13.200000000000125</v>
      </c>
      <c r="AW267" s="25">
        <v>0</v>
      </c>
      <c r="AX267" s="25">
        <v>7.7000000000000011</v>
      </c>
      <c r="AY267" s="25">
        <v>5.5</v>
      </c>
      <c r="AZ267" s="25">
        <v>1.1000000000000001</v>
      </c>
      <c r="BA267" s="25">
        <v>16.5</v>
      </c>
      <c r="BB267" s="25">
        <v>0</v>
      </c>
      <c r="BC267" s="25">
        <v>0</v>
      </c>
      <c r="BD267" s="25">
        <v>19.8</v>
      </c>
      <c r="BE267" s="25">
        <v>3.3000000000000003</v>
      </c>
      <c r="BF267" s="25">
        <v>3.3000000000000003</v>
      </c>
      <c r="BG267" s="25">
        <v>1.1000000000000001</v>
      </c>
      <c r="BH267" s="25">
        <v>12.100000000000001</v>
      </c>
      <c r="BI267" s="25">
        <v>9.9</v>
      </c>
      <c r="BJ267" s="25">
        <v>18.700000000000003</v>
      </c>
      <c r="BK267" s="25">
        <v>26.400000000000002</v>
      </c>
      <c r="BL267" s="25">
        <v>1.1000000000000001</v>
      </c>
      <c r="BM267" s="25">
        <v>0</v>
      </c>
      <c r="BN267" s="25">
        <v>15.400000000000002</v>
      </c>
    </row>
    <row r="268" spans="1:66" x14ac:dyDescent="0.25">
      <c r="A268" s="6">
        <v>45167</v>
      </c>
      <c r="B268" t="s">
        <v>14</v>
      </c>
      <c r="C268">
        <v>29</v>
      </c>
      <c r="D268">
        <f t="shared" si="36"/>
        <v>602.80000000000007</v>
      </c>
      <c r="E268">
        <f t="shared" si="32"/>
        <v>125.40000000000002</v>
      </c>
      <c r="F268">
        <f t="shared" si="33"/>
        <v>165.00000000000003</v>
      </c>
      <c r="G268">
        <f t="shared" si="34"/>
        <v>204.60000000000002</v>
      </c>
      <c r="H268">
        <f t="shared" si="35"/>
        <v>107.8</v>
      </c>
      <c r="I268">
        <v>0</v>
      </c>
      <c r="J268" s="22">
        <v>0.35200000000000004</v>
      </c>
      <c r="K268" s="22">
        <v>0.53900000000000003</v>
      </c>
      <c r="L268" s="22">
        <v>0.81400000000000006</v>
      </c>
      <c r="M268" s="22">
        <v>1.0120000000000002</v>
      </c>
      <c r="N268" s="22">
        <v>1.0669999999999999</v>
      </c>
      <c r="O268" s="24">
        <v>1.0450000000000002</v>
      </c>
      <c r="P268" s="24">
        <v>0.66</v>
      </c>
      <c r="Q268" s="24">
        <v>0.69300000000000006</v>
      </c>
      <c r="R268" s="24">
        <v>0.67100000000000004</v>
      </c>
      <c r="S268" s="24">
        <v>0.83600000000000008</v>
      </c>
      <c r="T268" s="24">
        <v>0.9900000000000001</v>
      </c>
      <c r="U268" s="24">
        <v>0.45100000000000007</v>
      </c>
      <c r="V268" s="24">
        <v>0.92400000000000004</v>
      </c>
      <c r="W268" s="24">
        <v>0.46200000000000002</v>
      </c>
      <c r="X268" s="24">
        <v>0.48400000000000004</v>
      </c>
      <c r="Y268" s="24">
        <v>0.64900000000000002</v>
      </c>
      <c r="Z268" s="24">
        <v>0.37400000000000005</v>
      </c>
      <c r="AA268" s="25">
        <v>15.400000000000002</v>
      </c>
      <c r="AB268" s="25">
        <v>0</v>
      </c>
      <c r="AC268" s="25">
        <v>26.400000000000002</v>
      </c>
      <c r="AD268" s="25">
        <v>23.1</v>
      </c>
      <c r="AE268" s="25">
        <v>0</v>
      </c>
      <c r="AF268" s="25">
        <v>0</v>
      </c>
      <c r="AG268" s="25">
        <v>27.500000000000004</v>
      </c>
      <c r="AH268" s="25">
        <v>8.8000000000000007</v>
      </c>
      <c r="AI268" s="25">
        <v>37.400000000000006</v>
      </c>
      <c r="AJ268" s="25">
        <v>26.400000000000002</v>
      </c>
      <c r="AK268" s="25">
        <v>0</v>
      </c>
      <c r="AL268" s="25">
        <v>31.900000000000002</v>
      </c>
      <c r="AM268" s="25">
        <v>41.800000000000004</v>
      </c>
      <c r="AN268" s="25">
        <v>14.3</v>
      </c>
      <c r="AO268" s="25">
        <v>0</v>
      </c>
      <c r="AP268" s="25">
        <v>0</v>
      </c>
      <c r="AQ268" s="25">
        <v>7.7000000000000011</v>
      </c>
      <c r="AR268" s="25">
        <v>1.1000000000000001</v>
      </c>
      <c r="AS268" s="25">
        <v>11</v>
      </c>
      <c r="AT268" s="25">
        <v>0</v>
      </c>
      <c r="AU268" s="25">
        <v>9.9</v>
      </c>
      <c r="AV268" s="25">
        <v>44</v>
      </c>
      <c r="AW268" s="25">
        <v>0</v>
      </c>
      <c r="AX268" s="25">
        <v>19.8</v>
      </c>
      <c r="AY268" s="25">
        <v>17.600000000000001</v>
      </c>
      <c r="AZ268" s="25">
        <v>30.800000000000004</v>
      </c>
      <c r="BA268" s="25">
        <v>12.100000000000001</v>
      </c>
      <c r="BB268" s="25">
        <v>29.700000000000003</v>
      </c>
      <c r="BC268" s="25">
        <v>22</v>
      </c>
      <c r="BD268" s="25">
        <v>18.700000000000003</v>
      </c>
      <c r="BE268" s="25">
        <v>11</v>
      </c>
      <c r="BF268" s="25">
        <v>7.7000000000000011</v>
      </c>
      <c r="BG268" s="25">
        <v>26.400000000000002</v>
      </c>
      <c r="BH268" s="25">
        <v>7.7000000000000011</v>
      </c>
      <c r="BI268" s="25">
        <v>27.500000000000004</v>
      </c>
      <c r="BJ268" s="25">
        <v>17.600000000000001</v>
      </c>
      <c r="BK268" s="25">
        <v>13.200000000000001</v>
      </c>
      <c r="BL268" s="25">
        <v>0</v>
      </c>
      <c r="BM268" s="25">
        <v>12.100000000000001</v>
      </c>
      <c r="BN268" s="25">
        <v>2.2000000000000002</v>
      </c>
    </row>
    <row r="269" spans="1:66" x14ac:dyDescent="0.25">
      <c r="A269" s="6">
        <v>45168</v>
      </c>
      <c r="B269" t="s">
        <v>14</v>
      </c>
      <c r="C269">
        <v>30</v>
      </c>
      <c r="D269">
        <f t="shared" si="36"/>
        <v>501.6</v>
      </c>
      <c r="E269">
        <f t="shared" si="32"/>
        <v>147.4</v>
      </c>
      <c r="F269">
        <f t="shared" si="33"/>
        <v>172.70000000000002</v>
      </c>
      <c r="G269">
        <f t="shared" si="34"/>
        <v>127.6</v>
      </c>
      <c r="H269">
        <f t="shared" si="35"/>
        <v>53.900000000000006</v>
      </c>
      <c r="I269">
        <v>0</v>
      </c>
      <c r="J269" s="22">
        <v>0.36300000000000004</v>
      </c>
      <c r="K269" s="22">
        <v>0.52800000000000002</v>
      </c>
      <c r="L269" s="22">
        <v>0.80300000000000005</v>
      </c>
      <c r="M269" s="22">
        <v>0.94600000000000006</v>
      </c>
      <c r="N269" s="22">
        <v>1.0010000000000001</v>
      </c>
      <c r="O269" s="24">
        <v>0.70400000000000007</v>
      </c>
      <c r="P269" s="24">
        <v>0.82500000000000007</v>
      </c>
      <c r="Q269" s="24">
        <v>0.86900000000000011</v>
      </c>
      <c r="R269" s="24">
        <v>0.68200000000000005</v>
      </c>
      <c r="S269" s="24">
        <v>0.66</v>
      </c>
      <c r="T269" s="24">
        <v>0.74800000000000011</v>
      </c>
      <c r="U269" s="24">
        <v>0.45100000000000007</v>
      </c>
      <c r="V269" s="24">
        <v>0.78100000000000003</v>
      </c>
      <c r="W269" s="24">
        <v>0.82500000000000007</v>
      </c>
      <c r="X269" s="24">
        <v>1.0780000000000001</v>
      </c>
      <c r="Y269" s="24">
        <v>0.89100000000000013</v>
      </c>
      <c r="Z269" s="24">
        <v>1.0340000000000003</v>
      </c>
      <c r="AA269" s="25">
        <v>47.300000000000004</v>
      </c>
      <c r="AB269" s="25">
        <v>0</v>
      </c>
      <c r="AC269" s="25">
        <v>35.200000000000003</v>
      </c>
      <c r="AD269" s="25">
        <v>3.3000000000000003</v>
      </c>
      <c r="AE269" s="25">
        <v>20.900000000000002</v>
      </c>
      <c r="AF269" s="25">
        <v>33</v>
      </c>
      <c r="AG269" s="25">
        <v>3.3000000000000003</v>
      </c>
      <c r="AH269" s="25">
        <v>0</v>
      </c>
      <c r="AI269" s="25">
        <v>19.8</v>
      </c>
      <c r="AJ269" s="25">
        <v>9.9</v>
      </c>
      <c r="AK269" s="25">
        <v>26.400000000000002</v>
      </c>
      <c r="AL269" s="25">
        <v>27.500000000000004</v>
      </c>
      <c r="AM269" s="25">
        <v>6.6000000000000005</v>
      </c>
      <c r="AN269" s="25">
        <v>0</v>
      </c>
      <c r="AO269" s="25">
        <v>0</v>
      </c>
      <c r="AP269" s="25">
        <v>0</v>
      </c>
      <c r="AQ269" s="25">
        <v>18.700000000000003</v>
      </c>
      <c r="AR269" s="25">
        <v>0</v>
      </c>
      <c r="AS269" s="25">
        <v>1.1000000000000001</v>
      </c>
      <c r="AT269" s="25">
        <v>0</v>
      </c>
      <c r="AU269" s="25">
        <v>12.100000000000001</v>
      </c>
      <c r="AV269" s="25">
        <v>8.8000000000000007</v>
      </c>
      <c r="AW269" s="25">
        <v>0</v>
      </c>
      <c r="AX269" s="25">
        <v>4.4000000000000004</v>
      </c>
      <c r="AY269" s="25">
        <v>12.100000000000001</v>
      </c>
      <c r="AZ269" s="25">
        <v>55.000000000000007</v>
      </c>
      <c r="BA269" s="25">
        <v>23.1</v>
      </c>
      <c r="BB269" s="25">
        <v>12.100000000000001</v>
      </c>
      <c r="BC269" s="25">
        <v>0</v>
      </c>
      <c r="BD269" s="25">
        <v>0</v>
      </c>
      <c r="BE269" s="25">
        <v>23.1</v>
      </c>
      <c r="BF269" s="25">
        <v>6.6000000000000005</v>
      </c>
      <c r="BG269" s="25">
        <v>0</v>
      </c>
      <c r="BH269" s="25">
        <v>0</v>
      </c>
      <c r="BI269" s="25">
        <v>40.700000000000003</v>
      </c>
      <c r="BJ269" s="25">
        <v>34.1</v>
      </c>
      <c r="BK269" s="25">
        <v>0</v>
      </c>
      <c r="BL269" s="25">
        <v>0</v>
      </c>
      <c r="BM269" s="25">
        <v>26.400000000000002</v>
      </c>
      <c r="BN269" s="25">
        <v>16.5</v>
      </c>
    </row>
    <row r="270" spans="1:66" x14ac:dyDescent="0.25">
      <c r="A270" s="6">
        <v>45169</v>
      </c>
      <c r="B270" t="s">
        <v>14</v>
      </c>
      <c r="C270">
        <v>31</v>
      </c>
      <c r="D270">
        <f t="shared" si="36"/>
        <v>413.6</v>
      </c>
      <c r="E270">
        <f t="shared" si="32"/>
        <v>145.20000000000002</v>
      </c>
      <c r="F270">
        <f t="shared" si="33"/>
        <v>90.2</v>
      </c>
      <c r="G270">
        <f t="shared" si="34"/>
        <v>101.20000000000002</v>
      </c>
      <c r="H270">
        <f t="shared" si="35"/>
        <v>77.000000000000014</v>
      </c>
      <c r="I270">
        <v>0</v>
      </c>
      <c r="J270" s="22">
        <v>0.93500000000000005</v>
      </c>
      <c r="K270" s="22">
        <v>0.33</v>
      </c>
      <c r="L270" s="22">
        <v>0.90200000000000014</v>
      </c>
      <c r="M270" s="22">
        <v>0.34100000000000003</v>
      </c>
      <c r="N270" s="22">
        <v>1.0230000000000001</v>
      </c>
      <c r="O270" s="24">
        <v>1.056</v>
      </c>
      <c r="P270" s="24">
        <v>0.8580000000000001</v>
      </c>
      <c r="Q270" s="24">
        <v>0.33</v>
      </c>
      <c r="R270" s="24">
        <v>0.8580000000000001</v>
      </c>
      <c r="S270" s="24">
        <v>1.1000000000000001</v>
      </c>
      <c r="T270" s="24">
        <v>0.79200000000000004</v>
      </c>
      <c r="U270" s="24">
        <v>1.0450000000000002</v>
      </c>
      <c r="V270" s="24">
        <v>0.68200000000000005</v>
      </c>
      <c r="W270" s="24">
        <v>0.94600000000000006</v>
      </c>
      <c r="X270" s="24">
        <v>0.60500000000000009</v>
      </c>
      <c r="Y270" s="24">
        <v>1.0120000000000002</v>
      </c>
      <c r="Z270" s="24">
        <v>1.056</v>
      </c>
      <c r="AA270" s="25">
        <v>0</v>
      </c>
      <c r="AB270" s="25">
        <v>28.6</v>
      </c>
      <c r="AC270" s="25">
        <v>4.4000000000000004</v>
      </c>
      <c r="AD270" s="25">
        <v>8.8000000000000007</v>
      </c>
      <c r="AE270" s="25">
        <v>35.200000000000003</v>
      </c>
      <c r="AF270" s="25">
        <v>0</v>
      </c>
      <c r="AG270" s="25">
        <v>0</v>
      </c>
      <c r="AH270" s="25">
        <v>0</v>
      </c>
      <c r="AI270" s="25">
        <v>0</v>
      </c>
      <c r="AJ270" s="25">
        <v>13.200000000000001</v>
      </c>
      <c r="AK270" s="25">
        <v>5.5</v>
      </c>
      <c r="AL270" s="25">
        <v>24.200000000000003</v>
      </c>
      <c r="AM270" s="25">
        <v>0</v>
      </c>
      <c r="AN270" s="25">
        <v>0</v>
      </c>
      <c r="AO270" s="25">
        <v>45.1</v>
      </c>
      <c r="AP270" s="25">
        <v>0</v>
      </c>
      <c r="AQ270" s="25">
        <v>0</v>
      </c>
      <c r="AR270" s="25">
        <v>7.7000000000000011</v>
      </c>
      <c r="AS270" s="25">
        <v>0</v>
      </c>
      <c r="AT270" s="25">
        <v>0</v>
      </c>
      <c r="AU270" s="25">
        <v>0</v>
      </c>
      <c r="AV270" s="25">
        <v>31.900000000000002</v>
      </c>
      <c r="AW270" s="25">
        <v>24.200000000000003</v>
      </c>
      <c r="AX270" s="25">
        <v>6.6000000000000005</v>
      </c>
      <c r="AY270" s="25">
        <v>3.3000000000000003</v>
      </c>
      <c r="AZ270" s="25">
        <v>0</v>
      </c>
      <c r="BA270" s="25">
        <v>0</v>
      </c>
      <c r="BB270" s="25">
        <v>16.5</v>
      </c>
      <c r="BC270" s="25">
        <v>8.8000000000000007</v>
      </c>
      <c r="BD270" s="25">
        <v>9.9</v>
      </c>
      <c r="BE270" s="25">
        <v>4.4000000000000004</v>
      </c>
      <c r="BF270" s="25">
        <v>0</v>
      </c>
      <c r="BG270" s="25">
        <v>0</v>
      </c>
      <c r="BH270" s="25">
        <v>15.400000000000002</v>
      </c>
      <c r="BI270" s="25">
        <v>22</v>
      </c>
      <c r="BJ270" s="25">
        <v>23.1</v>
      </c>
      <c r="BK270" s="25">
        <v>31.900000000000002</v>
      </c>
      <c r="BL270" s="25">
        <v>11</v>
      </c>
      <c r="BM270" s="25">
        <v>13.200000000000001</v>
      </c>
      <c r="BN270" s="25">
        <v>24.200000000000003</v>
      </c>
    </row>
    <row r="271" spans="1:66" x14ac:dyDescent="0.25">
      <c r="B271" t="s">
        <v>15</v>
      </c>
      <c r="C271">
        <v>0.01</v>
      </c>
      <c r="D271">
        <f t="shared" si="36"/>
        <v>0</v>
      </c>
      <c r="E271">
        <v>0</v>
      </c>
      <c r="F271">
        <v>0</v>
      </c>
      <c r="G271">
        <v>0</v>
      </c>
      <c r="H271">
        <v>0</v>
      </c>
      <c r="I271">
        <v>0</v>
      </c>
      <c r="J271" s="22">
        <v>0</v>
      </c>
      <c r="K271" s="22">
        <v>0</v>
      </c>
      <c r="L271" s="22">
        <v>0</v>
      </c>
      <c r="M271" s="22">
        <v>0</v>
      </c>
      <c r="N271" s="22">
        <v>0</v>
      </c>
      <c r="O271" s="24">
        <v>0</v>
      </c>
      <c r="P271" s="24">
        <v>0</v>
      </c>
      <c r="Q271" s="24">
        <v>0</v>
      </c>
      <c r="R271" s="24">
        <v>0</v>
      </c>
      <c r="S271" s="24">
        <v>0</v>
      </c>
      <c r="T271" s="24">
        <v>0</v>
      </c>
      <c r="U271" s="24">
        <v>0</v>
      </c>
      <c r="V271" s="24">
        <v>0</v>
      </c>
      <c r="W271" s="24">
        <v>0</v>
      </c>
      <c r="X271" s="24">
        <v>0</v>
      </c>
      <c r="Y271" s="24">
        <v>0</v>
      </c>
      <c r="Z271" s="24">
        <v>0</v>
      </c>
      <c r="AA271" s="25">
        <v>0</v>
      </c>
      <c r="AB271" s="25">
        <v>0</v>
      </c>
      <c r="AC271" s="25">
        <v>0</v>
      </c>
      <c r="AD271" s="25">
        <v>0</v>
      </c>
      <c r="AE271" s="25">
        <v>0</v>
      </c>
      <c r="AF271" s="25">
        <v>0</v>
      </c>
      <c r="AG271" s="25">
        <v>0</v>
      </c>
      <c r="AH271" s="25">
        <v>0</v>
      </c>
      <c r="AI271" s="25">
        <v>0</v>
      </c>
      <c r="AJ271" s="25">
        <v>0</v>
      </c>
      <c r="AK271" s="25">
        <v>0</v>
      </c>
      <c r="AL271" s="25">
        <v>0</v>
      </c>
      <c r="AM271" s="25">
        <v>0</v>
      </c>
      <c r="AN271" s="25">
        <v>0</v>
      </c>
      <c r="AO271" s="25">
        <v>0</v>
      </c>
      <c r="AP271" s="25">
        <v>0</v>
      </c>
      <c r="AQ271" s="25">
        <v>0</v>
      </c>
      <c r="AR271" s="25">
        <v>0</v>
      </c>
      <c r="AS271" s="25">
        <v>0</v>
      </c>
      <c r="AT271" s="25">
        <v>0</v>
      </c>
      <c r="AU271" s="25">
        <v>0</v>
      </c>
      <c r="AV271" s="25">
        <v>0</v>
      </c>
      <c r="AW271" s="25">
        <v>0</v>
      </c>
      <c r="AX271" s="25">
        <v>0</v>
      </c>
      <c r="AY271" s="25">
        <v>0</v>
      </c>
      <c r="AZ271" s="25">
        <v>0</v>
      </c>
      <c r="BA271" s="25">
        <v>0</v>
      </c>
      <c r="BB271" s="25">
        <v>0</v>
      </c>
      <c r="BC271" s="25">
        <v>0</v>
      </c>
      <c r="BD271" s="25">
        <v>0</v>
      </c>
      <c r="BE271" s="25">
        <v>0</v>
      </c>
      <c r="BF271" s="25">
        <v>0</v>
      </c>
      <c r="BG271" s="25">
        <v>0</v>
      </c>
      <c r="BH271" s="25">
        <v>0</v>
      </c>
      <c r="BI271" s="25">
        <v>0</v>
      </c>
      <c r="BJ271" s="25">
        <v>0</v>
      </c>
      <c r="BK271" s="25">
        <v>0</v>
      </c>
      <c r="BL271" s="25">
        <v>0</v>
      </c>
      <c r="BM271" s="25">
        <v>0</v>
      </c>
      <c r="BN271" s="25">
        <v>0</v>
      </c>
    </row>
    <row r="272" spans="1:66" x14ac:dyDescent="0.25">
      <c r="B272" t="s">
        <v>15</v>
      </c>
      <c r="C272">
        <v>0.02</v>
      </c>
      <c r="D272">
        <f t="shared" si="36"/>
        <v>0</v>
      </c>
      <c r="E272">
        <v>0</v>
      </c>
      <c r="F272">
        <v>0</v>
      </c>
      <c r="G272">
        <v>0</v>
      </c>
      <c r="H272">
        <v>0</v>
      </c>
      <c r="I272">
        <v>0</v>
      </c>
      <c r="J272" s="22">
        <v>0</v>
      </c>
      <c r="K272" s="22">
        <v>0</v>
      </c>
      <c r="L272" s="22">
        <v>0</v>
      </c>
      <c r="M272" s="22">
        <v>0</v>
      </c>
      <c r="N272" s="22">
        <v>0</v>
      </c>
      <c r="O272" s="24">
        <v>0</v>
      </c>
      <c r="P272" s="24">
        <v>0</v>
      </c>
      <c r="Q272" s="24">
        <v>0</v>
      </c>
      <c r="R272" s="24">
        <v>0</v>
      </c>
      <c r="S272" s="24">
        <v>0</v>
      </c>
      <c r="T272" s="24">
        <v>0</v>
      </c>
      <c r="U272" s="24">
        <v>0</v>
      </c>
      <c r="V272" s="24">
        <v>0</v>
      </c>
      <c r="W272" s="24">
        <v>0</v>
      </c>
      <c r="X272" s="24">
        <v>0</v>
      </c>
      <c r="Y272" s="24">
        <v>0</v>
      </c>
      <c r="Z272" s="24">
        <v>0</v>
      </c>
      <c r="AA272" s="25">
        <v>0</v>
      </c>
      <c r="AB272" s="25">
        <v>0</v>
      </c>
      <c r="AC272" s="25">
        <v>0</v>
      </c>
      <c r="AD272" s="25">
        <v>0</v>
      </c>
      <c r="AE272" s="25">
        <v>0</v>
      </c>
      <c r="AF272" s="25">
        <v>0</v>
      </c>
      <c r="AG272" s="25">
        <v>0</v>
      </c>
      <c r="AH272" s="25">
        <v>0</v>
      </c>
      <c r="AI272" s="25">
        <v>0</v>
      </c>
      <c r="AJ272" s="25">
        <v>0</v>
      </c>
      <c r="AK272" s="25">
        <v>0</v>
      </c>
      <c r="AL272" s="25">
        <v>0</v>
      </c>
      <c r="AM272" s="25">
        <v>0</v>
      </c>
      <c r="AN272" s="25">
        <v>0</v>
      </c>
      <c r="AO272" s="25">
        <v>0</v>
      </c>
      <c r="AP272" s="25">
        <v>0</v>
      </c>
      <c r="AQ272" s="25">
        <v>0</v>
      </c>
      <c r="AR272" s="25">
        <v>0</v>
      </c>
      <c r="AS272" s="25">
        <v>0</v>
      </c>
      <c r="AT272" s="25">
        <v>0</v>
      </c>
      <c r="AU272" s="25">
        <v>0</v>
      </c>
      <c r="AV272" s="25">
        <v>0</v>
      </c>
      <c r="AW272" s="25">
        <v>0</v>
      </c>
      <c r="AX272" s="25">
        <v>0</v>
      </c>
      <c r="AY272" s="25">
        <v>0</v>
      </c>
      <c r="AZ272" s="25">
        <v>0</v>
      </c>
      <c r="BA272" s="25">
        <v>0</v>
      </c>
      <c r="BB272" s="25">
        <v>0</v>
      </c>
      <c r="BC272" s="25">
        <v>0</v>
      </c>
      <c r="BD272" s="25">
        <v>0</v>
      </c>
      <c r="BE272" s="25">
        <v>0</v>
      </c>
      <c r="BF272" s="25">
        <v>0</v>
      </c>
      <c r="BG272" s="25">
        <v>0</v>
      </c>
      <c r="BH272" s="25">
        <v>0</v>
      </c>
      <c r="BI272" s="25">
        <v>0</v>
      </c>
      <c r="BJ272" s="25">
        <v>0</v>
      </c>
      <c r="BK272" s="25">
        <v>0</v>
      </c>
      <c r="BL272" s="25">
        <v>0</v>
      </c>
      <c r="BM272" s="25">
        <v>0</v>
      </c>
      <c r="BN272" s="25">
        <v>0</v>
      </c>
    </row>
    <row r="273" spans="1:66" x14ac:dyDescent="0.25">
      <c r="B273" t="s">
        <v>15</v>
      </c>
      <c r="C273">
        <v>0.03</v>
      </c>
      <c r="D273">
        <f t="shared" si="36"/>
        <v>0</v>
      </c>
      <c r="E273">
        <v>0</v>
      </c>
      <c r="F273">
        <v>0</v>
      </c>
      <c r="G273">
        <v>0</v>
      </c>
      <c r="H273">
        <v>0</v>
      </c>
      <c r="I273">
        <v>0</v>
      </c>
      <c r="J273" s="22">
        <v>0</v>
      </c>
      <c r="K273" s="22">
        <v>0</v>
      </c>
      <c r="L273" s="22">
        <v>0</v>
      </c>
      <c r="M273" s="22">
        <v>0</v>
      </c>
      <c r="N273" s="22">
        <v>0</v>
      </c>
      <c r="O273" s="24">
        <v>0</v>
      </c>
      <c r="P273" s="24">
        <v>0</v>
      </c>
      <c r="Q273" s="24">
        <v>0</v>
      </c>
      <c r="R273" s="24">
        <v>0</v>
      </c>
      <c r="S273" s="24">
        <v>0</v>
      </c>
      <c r="T273" s="24">
        <v>0</v>
      </c>
      <c r="U273" s="24">
        <v>0</v>
      </c>
      <c r="V273" s="24">
        <v>0</v>
      </c>
      <c r="W273" s="24">
        <v>0</v>
      </c>
      <c r="X273" s="24">
        <v>0</v>
      </c>
      <c r="Y273" s="24">
        <v>0</v>
      </c>
      <c r="Z273" s="24">
        <v>0</v>
      </c>
      <c r="AA273" s="25">
        <v>0</v>
      </c>
      <c r="AB273" s="25">
        <v>0</v>
      </c>
      <c r="AC273" s="25">
        <v>0</v>
      </c>
      <c r="AD273" s="25">
        <v>0</v>
      </c>
      <c r="AE273" s="25">
        <v>0</v>
      </c>
      <c r="AF273" s="25">
        <v>0</v>
      </c>
      <c r="AG273" s="25">
        <v>0</v>
      </c>
      <c r="AH273" s="25">
        <v>0</v>
      </c>
      <c r="AI273" s="25">
        <v>0</v>
      </c>
      <c r="AJ273" s="25">
        <v>0</v>
      </c>
      <c r="AK273" s="25">
        <v>0</v>
      </c>
      <c r="AL273" s="25">
        <v>0</v>
      </c>
      <c r="AM273" s="25">
        <v>0</v>
      </c>
      <c r="AN273" s="25">
        <v>0</v>
      </c>
      <c r="AO273" s="25">
        <v>0</v>
      </c>
      <c r="AP273" s="25">
        <v>0</v>
      </c>
      <c r="AQ273" s="25">
        <v>0</v>
      </c>
      <c r="AR273" s="25">
        <v>0</v>
      </c>
      <c r="AS273" s="25">
        <v>0</v>
      </c>
      <c r="AT273" s="25">
        <v>0</v>
      </c>
      <c r="AU273" s="25">
        <v>0</v>
      </c>
      <c r="AV273" s="25">
        <v>0</v>
      </c>
      <c r="AW273" s="25">
        <v>0</v>
      </c>
      <c r="AX273" s="25">
        <v>0</v>
      </c>
      <c r="AY273" s="25">
        <v>0</v>
      </c>
      <c r="AZ273" s="25">
        <v>0</v>
      </c>
      <c r="BA273" s="25">
        <v>0</v>
      </c>
      <c r="BB273" s="25">
        <v>0</v>
      </c>
      <c r="BC273" s="25">
        <v>0</v>
      </c>
      <c r="BD273" s="25">
        <v>0</v>
      </c>
      <c r="BE273" s="25">
        <v>0</v>
      </c>
      <c r="BF273" s="25">
        <v>0</v>
      </c>
      <c r="BG273" s="25">
        <v>0</v>
      </c>
      <c r="BH273" s="25">
        <v>0</v>
      </c>
      <c r="BI273" s="25">
        <v>0</v>
      </c>
      <c r="BJ273" s="25">
        <v>0</v>
      </c>
      <c r="BK273" s="25">
        <v>0</v>
      </c>
      <c r="BL273" s="25">
        <v>0</v>
      </c>
      <c r="BM273" s="25">
        <v>0</v>
      </c>
      <c r="BN273" s="25">
        <v>0</v>
      </c>
    </row>
    <row r="274" spans="1:66" x14ac:dyDescent="0.25">
      <c r="B274" t="s">
        <v>15</v>
      </c>
      <c r="C274">
        <v>0.04</v>
      </c>
      <c r="D274">
        <f t="shared" si="36"/>
        <v>0</v>
      </c>
      <c r="E274">
        <v>0</v>
      </c>
      <c r="F274">
        <v>0</v>
      </c>
      <c r="G274">
        <v>0</v>
      </c>
      <c r="H274">
        <v>0</v>
      </c>
      <c r="I274">
        <v>0</v>
      </c>
      <c r="J274" s="22">
        <v>0</v>
      </c>
      <c r="K274" s="22">
        <v>0</v>
      </c>
      <c r="L274" s="22">
        <v>0</v>
      </c>
      <c r="M274" s="22">
        <v>0</v>
      </c>
      <c r="N274" s="22">
        <v>0</v>
      </c>
      <c r="O274" s="24">
        <v>0</v>
      </c>
      <c r="P274" s="24">
        <v>0</v>
      </c>
      <c r="Q274" s="24">
        <v>0</v>
      </c>
      <c r="R274" s="24">
        <v>0</v>
      </c>
      <c r="S274" s="24">
        <v>0</v>
      </c>
      <c r="T274" s="24">
        <v>0</v>
      </c>
      <c r="U274" s="24">
        <v>0</v>
      </c>
      <c r="V274" s="24">
        <v>0</v>
      </c>
      <c r="W274" s="24">
        <v>0</v>
      </c>
      <c r="X274" s="24">
        <v>0</v>
      </c>
      <c r="Y274" s="24">
        <v>0</v>
      </c>
      <c r="Z274" s="24">
        <v>0</v>
      </c>
      <c r="AA274" s="25">
        <v>0</v>
      </c>
      <c r="AB274" s="25">
        <v>0</v>
      </c>
      <c r="AC274" s="25">
        <v>0</v>
      </c>
      <c r="AD274" s="25">
        <v>0</v>
      </c>
      <c r="AE274" s="25">
        <v>0</v>
      </c>
      <c r="AF274" s="25">
        <v>0</v>
      </c>
      <c r="AG274" s="25">
        <v>0</v>
      </c>
      <c r="AH274" s="25">
        <v>0</v>
      </c>
      <c r="AI274" s="25">
        <v>0</v>
      </c>
      <c r="AJ274" s="25">
        <v>0</v>
      </c>
      <c r="AK274" s="25">
        <v>0</v>
      </c>
      <c r="AL274" s="25">
        <v>0</v>
      </c>
      <c r="AM274" s="25">
        <v>0</v>
      </c>
      <c r="AN274" s="25">
        <v>0</v>
      </c>
      <c r="AO274" s="25">
        <v>0</v>
      </c>
      <c r="AP274" s="25">
        <v>0</v>
      </c>
      <c r="AQ274" s="25">
        <v>0</v>
      </c>
      <c r="AR274" s="25">
        <v>0</v>
      </c>
      <c r="AS274" s="25">
        <v>0</v>
      </c>
      <c r="AT274" s="25">
        <v>0</v>
      </c>
      <c r="AU274" s="25">
        <v>0</v>
      </c>
      <c r="AV274" s="25">
        <v>0</v>
      </c>
      <c r="AW274" s="25">
        <v>0</v>
      </c>
      <c r="AX274" s="25">
        <v>0</v>
      </c>
      <c r="AY274" s="25">
        <v>0</v>
      </c>
      <c r="AZ274" s="25">
        <v>0</v>
      </c>
      <c r="BA274" s="25">
        <v>0</v>
      </c>
      <c r="BB274" s="25">
        <v>0</v>
      </c>
      <c r="BC274" s="25">
        <v>0</v>
      </c>
      <c r="BD274" s="25">
        <v>0</v>
      </c>
      <c r="BE274" s="25">
        <v>0</v>
      </c>
      <c r="BF274" s="25">
        <v>0</v>
      </c>
      <c r="BG274" s="25">
        <v>0</v>
      </c>
      <c r="BH274" s="25">
        <v>0</v>
      </c>
      <c r="BI274" s="25">
        <v>0</v>
      </c>
      <c r="BJ274" s="25">
        <v>0</v>
      </c>
      <c r="BK274" s="25">
        <v>0</v>
      </c>
      <c r="BL274" s="25">
        <v>0</v>
      </c>
      <c r="BM274" s="25">
        <v>0</v>
      </c>
      <c r="BN274" s="25">
        <v>0</v>
      </c>
    </row>
    <row r="275" spans="1:66" x14ac:dyDescent="0.25">
      <c r="B275" t="s">
        <v>15</v>
      </c>
      <c r="C275">
        <v>0.05</v>
      </c>
      <c r="D275">
        <f t="shared" si="36"/>
        <v>0</v>
      </c>
      <c r="E275">
        <v>0</v>
      </c>
      <c r="F275">
        <v>0</v>
      </c>
      <c r="G275">
        <v>0</v>
      </c>
      <c r="H275">
        <v>0</v>
      </c>
      <c r="I275">
        <v>0</v>
      </c>
      <c r="J275" s="22">
        <v>0</v>
      </c>
      <c r="K275" s="22">
        <v>0</v>
      </c>
      <c r="L275" s="22">
        <v>0</v>
      </c>
      <c r="M275" s="22">
        <v>0</v>
      </c>
      <c r="N275" s="22">
        <v>0</v>
      </c>
      <c r="O275" s="24">
        <v>0</v>
      </c>
      <c r="P275" s="24">
        <v>0</v>
      </c>
      <c r="Q275" s="24">
        <v>0</v>
      </c>
      <c r="R275" s="24">
        <v>0</v>
      </c>
      <c r="S275" s="24">
        <v>0</v>
      </c>
      <c r="T275" s="24">
        <v>0</v>
      </c>
      <c r="U275" s="24">
        <v>0</v>
      </c>
      <c r="V275" s="24">
        <v>0</v>
      </c>
      <c r="W275" s="24">
        <v>0</v>
      </c>
      <c r="X275" s="24">
        <v>0</v>
      </c>
      <c r="Y275" s="24">
        <v>0</v>
      </c>
      <c r="Z275" s="24">
        <v>0</v>
      </c>
      <c r="AA275" s="25">
        <v>0</v>
      </c>
      <c r="AB275" s="25">
        <v>0</v>
      </c>
      <c r="AC275" s="25">
        <v>0</v>
      </c>
      <c r="AD275" s="25">
        <v>0</v>
      </c>
      <c r="AE275" s="25">
        <v>0</v>
      </c>
      <c r="AF275" s="25">
        <v>0</v>
      </c>
      <c r="AG275" s="25">
        <v>0</v>
      </c>
      <c r="AH275" s="25">
        <v>0</v>
      </c>
      <c r="AI275" s="25">
        <v>0</v>
      </c>
      <c r="AJ275" s="25">
        <v>0</v>
      </c>
      <c r="AK275" s="25">
        <v>0</v>
      </c>
      <c r="AL275" s="25">
        <v>0</v>
      </c>
      <c r="AM275" s="25">
        <v>0</v>
      </c>
      <c r="AN275" s="25">
        <v>0</v>
      </c>
      <c r="AO275" s="25">
        <v>0</v>
      </c>
      <c r="AP275" s="25">
        <v>0</v>
      </c>
      <c r="AQ275" s="25">
        <v>0</v>
      </c>
      <c r="AR275" s="25">
        <v>0</v>
      </c>
      <c r="AS275" s="25">
        <v>0</v>
      </c>
      <c r="AT275" s="25">
        <v>0</v>
      </c>
      <c r="AU275" s="25">
        <v>0</v>
      </c>
      <c r="AV275" s="25">
        <v>0</v>
      </c>
      <c r="AW275" s="25">
        <v>0</v>
      </c>
      <c r="AX275" s="25">
        <v>0</v>
      </c>
      <c r="AY275" s="25">
        <v>0</v>
      </c>
      <c r="AZ275" s="25">
        <v>0</v>
      </c>
      <c r="BA275" s="25">
        <v>0</v>
      </c>
      <c r="BB275" s="25">
        <v>0</v>
      </c>
      <c r="BC275" s="25">
        <v>0</v>
      </c>
      <c r="BD275" s="25">
        <v>0</v>
      </c>
      <c r="BE275" s="25">
        <v>0</v>
      </c>
      <c r="BF275" s="25">
        <v>0</v>
      </c>
      <c r="BG275" s="25">
        <v>0</v>
      </c>
      <c r="BH275" s="25">
        <v>0</v>
      </c>
      <c r="BI275" s="25">
        <v>0</v>
      </c>
      <c r="BJ275" s="25">
        <v>0</v>
      </c>
      <c r="BK275" s="25">
        <v>0</v>
      </c>
      <c r="BL275" s="25">
        <v>0</v>
      </c>
      <c r="BM275" s="25">
        <v>0</v>
      </c>
      <c r="BN275" s="25">
        <v>0</v>
      </c>
    </row>
    <row r="276" spans="1:66" x14ac:dyDescent="0.25">
      <c r="A276" s="6">
        <v>45170</v>
      </c>
      <c r="B276" t="s">
        <v>15</v>
      </c>
      <c r="C276">
        <v>1</v>
      </c>
      <c r="D276">
        <f t="shared" si="36"/>
        <v>588.5</v>
      </c>
      <c r="E276">
        <f t="shared" ref="E276:E307" si="37">SUM(BE276:BN276)</f>
        <v>200.20000000000002</v>
      </c>
      <c r="F276">
        <f t="shared" ref="F276:F307" si="38">SUM(AA276:AJ276)</f>
        <v>100.10000000000001</v>
      </c>
      <c r="G276">
        <f t="shared" ref="G276:G307" si="39">SUM(AU276:BD276)</f>
        <v>135.30000000000001</v>
      </c>
      <c r="H276">
        <f t="shared" ref="H276:H307" si="40">SUM(AL276:AT276)</f>
        <v>152.9</v>
      </c>
      <c r="I276">
        <v>0</v>
      </c>
      <c r="J276" s="22">
        <v>0.35200000000000004</v>
      </c>
      <c r="K276" s="22">
        <v>0.55000000000000004</v>
      </c>
      <c r="L276" s="22">
        <v>0.77000000000000013</v>
      </c>
      <c r="M276" s="22">
        <v>0.80300000000000005</v>
      </c>
      <c r="N276" s="22">
        <v>1.089</v>
      </c>
      <c r="O276" s="24">
        <v>0.74800000000000011</v>
      </c>
      <c r="P276" s="24">
        <v>0.62700000000000011</v>
      </c>
      <c r="Q276" s="24">
        <v>0.81400000000000006</v>
      </c>
      <c r="R276" s="24">
        <v>1.0010000000000001</v>
      </c>
      <c r="S276" s="24">
        <v>0.56100000000000005</v>
      </c>
      <c r="T276" s="24">
        <v>0.93500000000000005</v>
      </c>
      <c r="U276" s="24">
        <v>1.0120000000000002</v>
      </c>
      <c r="V276" s="24">
        <v>0.59400000000000008</v>
      </c>
      <c r="W276" s="24">
        <v>0.9900000000000001</v>
      </c>
      <c r="X276" s="24">
        <v>0.77000000000000013</v>
      </c>
      <c r="Y276" s="24">
        <v>1.089</v>
      </c>
      <c r="Z276" s="24">
        <v>0.53900000000000003</v>
      </c>
      <c r="AA276" s="25">
        <v>0</v>
      </c>
      <c r="AB276" s="25">
        <v>9.9</v>
      </c>
      <c r="AC276" s="25">
        <v>4.4000000000000004</v>
      </c>
      <c r="AD276" s="25">
        <v>0</v>
      </c>
      <c r="AE276" s="25">
        <v>5.5</v>
      </c>
      <c r="AF276" s="25">
        <v>0</v>
      </c>
      <c r="AG276" s="25">
        <v>11</v>
      </c>
      <c r="AH276" s="25">
        <v>26.400000000000002</v>
      </c>
      <c r="AI276" s="25">
        <v>31.900000000000002</v>
      </c>
      <c r="AJ276" s="25">
        <v>11</v>
      </c>
      <c r="AK276" s="25">
        <v>11.000000000000126</v>
      </c>
      <c r="AL276" s="25">
        <v>6.6000000000000005</v>
      </c>
      <c r="AM276" s="25">
        <v>13.200000000000001</v>
      </c>
      <c r="AN276" s="25">
        <v>22</v>
      </c>
      <c r="AO276" s="25">
        <v>24.200000000000003</v>
      </c>
      <c r="AP276" s="25">
        <v>8.8000000000000007</v>
      </c>
      <c r="AQ276" s="25">
        <v>11</v>
      </c>
      <c r="AR276" s="25">
        <v>16.5</v>
      </c>
      <c r="AS276" s="25">
        <v>50.6</v>
      </c>
      <c r="AT276" s="25">
        <v>0</v>
      </c>
      <c r="AU276" s="25">
        <v>0</v>
      </c>
      <c r="AV276" s="25">
        <v>19.8</v>
      </c>
      <c r="AW276" s="25">
        <v>4.4000000000000004</v>
      </c>
      <c r="AX276" s="25">
        <v>5.5</v>
      </c>
      <c r="AY276" s="25">
        <v>4.4000000000000004</v>
      </c>
      <c r="AZ276" s="25">
        <v>3.3000000000000003</v>
      </c>
      <c r="BA276" s="25">
        <v>35.200000000000003</v>
      </c>
      <c r="BB276" s="25">
        <v>36.300000000000004</v>
      </c>
      <c r="BC276" s="25">
        <v>0</v>
      </c>
      <c r="BD276" s="25">
        <v>26.400000000000002</v>
      </c>
      <c r="BE276" s="25">
        <v>14.3</v>
      </c>
      <c r="BF276" s="25">
        <v>0</v>
      </c>
      <c r="BG276" s="25">
        <v>0</v>
      </c>
      <c r="BH276" s="25">
        <v>36.300000000000004</v>
      </c>
      <c r="BI276" s="25">
        <v>17.600000000000001</v>
      </c>
      <c r="BJ276" s="25">
        <v>34.1</v>
      </c>
      <c r="BK276" s="25">
        <v>1.1000000000000001</v>
      </c>
      <c r="BL276" s="25">
        <v>20.900000000000002</v>
      </c>
      <c r="BM276" s="25">
        <v>37.400000000000006</v>
      </c>
      <c r="BN276" s="25">
        <v>38.5</v>
      </c>
    </row>
    <row r="277" spans="1:66" x14ac:dyDescent="0.25">
      <c r="A277" s="6">
        <v>45171</v>
      </c>
      <c r="B277" t="s">
        <v>15</v>
      </c>
      <c r="C277">
        <v>2</v>
      </c>
      <c r="D277">
        <f t="shared" si="36"/>
        <v>570.90000000000009</v>
      </c>
      <c r="E277">
        <f t="shared" si="37"/>
        <v>170.49999999999997</v>
      </c>
      <c r="F277">
        <f t="shared" si="38"/>
        <v>101.2</v>
      </c>
      <c r="G277">
        <f t="shared" si="39"/>
        <v>141.90000000000012</v>
      </c>
      <c r="H277">
        <f t="shared" si="40"/>
        <v>157.30000000000001</v>
      </c>
      <c r="I277">
        <v>0</v>
      </c>
      <c r="J277" s="22">
        <v>0.53900000000000003</v>
      </c>
      <c r="K277" s="22">
        <v>0.66</v>
      </c>
      <c r="L277" s="22">
        <v>1.0010000000000001</v>
      </c>
      <c r="M277" s="22">
        <v>0.88000000000000012</v>
      </c>
      <c r="N277" s="22">
        <v>0.72600000000000009</v>
      </c>
      <c r="O277" s="24">
        <v>1.1000000000000001</v>
      </c>
      <c r="P277" s="24">
        <v>1.1000000000000001</v>
      </c>
      <c r="Q277" s="24">
        <v>0.58300000000000007</v>
      </c>
      <c r="R277" s="24">
        <v>0.17600000000000002</v>
      </c>
      <c r="S277" s="24">
        <v>0.68200000000000005</v>
      </c>
      <c r="T277" s="24">
        <v>0.75900000000000012</v>
      </c>
      <c r="U277" s="24">
        <v>0.57200000000000006</v>
      </c>
      <c r="V277" s="24">
        <v>1.0230000000000001</v>
      </c>
      <c r="W277" s="24">
        <v>0.45100000000000007</v>
      </c>
      <c r="X277" s="24">
        <v>0.22000000000000003</v>
      </c>
      <c r="Y277" s="24">
        <v>0.66</v>
      </c>
      <c r="Z277" s="24">
        <v>0.83600000000000008</v>
      </c>
      <c r="AA277" s="25">
        <v>0</v>
      </c>
      <c r="AB277" s="25">
        <v>1.1000000000000001</v>
      </c>
      <c r="AC277" s="25">
        <v>0</v>
      </c>
      <c r="AD277" s="25">
        <v>4.4000000000000004</v>
      </c>
      <c r="AE277" s="25">
        <v>37.400000000000006</v>
      </c>
      <c r="AF277" s="25">
        <v>0</v>
      </c>
      <c r="AG277" s="25">
        <v>5.5</v>
      </c>
      <c r="AH277" s="25">
        <v>27.500000000000004</v>
      </c>
      <c r="AI277" s="25">
        <v>6.6000000000000005</v>
      </c>
      <c r="AJ277" s="25">
        <v>18.700000000000003</v>
      </c>
      <c r="AK277" s="25">
        <v>4.4000000000000004</v>
      </c>
      <c r="AL277" s="25">
        <v>3.3000000000000003</v>
      </c>
      <c r="AM277" s="25">
        <v>14.3</v>
      </c>
      <c r="AN277" s="25">
        <v>11</v>
      </c>
      <c r="AO277" s="25">
        <v>35.200000000000003</v>
      </c>
      <c r="AP277" s="25">
        <v>0</v>
      </c>
      <c r="AQ277" s="25">
        <v>56.1</v>
      </c>
      <c r="AR277" s="25">
        <v>20.900000000000002</v>
      </c>
      <c r="AS277" s="25">
        <v>7.7000000000000011</v>
      </c>
      <c r="AT277" s="25">
        <v>8.8000000000000007</v>
      </c>
      <c r="AU277" s="25">
        <v>4.4000000000000004</v>
      </c>
      <c r="AV277" s="25">
        <v>9.9</v>
      </c>
      <c r="AW277" s="25">
        <v>2.2000000000000002</v>
      </c>
      <c r="AX277" s="25">
        <v>4.4000000000001256</v>
      </c>
      <c r="AY277" s="25">
        <v>48.400000000000006</v>
      </c>
      <c r="AZ277" s="25">
        <v>25.3</v>
      </c>
      <c r="BA277" s="25">
        <v>3.3000000000000003</v>
      </c>
      <c r="BB277" s="25">
        <v>0</v>
      </c>
      <c r="BC277" s="25">
        <v>4.4000000000000004</v>
      </c>
      <c r="BD277" s="25">
        <v>39.6</v>
      </c>
      <c r="BE277" s="25">
        <v>0</v>
      </c>
      <c r="BF277" s="25">
        <v>36.300000000000004</v>
      </c>
      <c r="BG277" s="25">
        <v>30.800000000000004</v>
      </c>
      <c r="BH277" s="25">
        <v>22</v>
      </c>
      <c r="BI277" s="25">
        <v>6.6000000000000005</v>
      </c>
      <c r="BJ277" s="25">
        <v>15.39999999999997</v>
      </c>
      <c r="BK277" s="25">
        <v>11</v>
      </c>
      <c r="BL277" s="25">
        <v>41.800000000000004</v>
      </c>
      <c r="BM277" s="25">
        <v>0</v>
      </c>
      <c r="BN277" s="25">
        <v>6.6000000000000005</v>
      </c>
    </row>
    <row r="278" spans="1:66" x14ac:dyDescent="0.25">
      <c r="A278" s="6">
        <v>45172</v>
      </c>
      <c r="B278" t="s">
        <v>15</v>
      </c>
      <c r="C278">
        <v>3</v>
      </c>
      <c r="D278">
        <f t="shared" si="36"/>
        <v>557.70000000000005</v>
      </c>
      <c r="E278">
        <f t="shared" si="37"/>
        <v>157.30000000000001</v>
      </c>
      <c r="F278">
        <f t="shared" si="38"/>
        <v>184.8</v>
      </c>
      <c r="G278">
        <f t="shared" si="39"/>
        <v>97.900000000000034</v>
      </c>
      <c r="H278">
        <f t="shared" si="40"/>
        <v>117.7</v>
      </c>
      <c r="I278">
        <v>0</v>
      </c>
      <c r="J278" s="22">
        <v>0.20900000000000002</v>
      </c>
      <c r="K278" s="22">
        <v>0.68200000000000005</v>
      </c>
      <c r="L278" s="22">
        <v>0.86900000000000011</v>
      </c>
      <c r="M278" s="22">
        <v>0.81400000000000006</v>
      </c>
      <c r="N278" s="22">
        <v>1.056</v>
      </c>
      <c r="O278" s="24">
        <v>0.95700000000000007</v>
      </c>
      <c r="P278" s="24">
        <v>1.0669999999999999</v>
      </c>
      <c r="Q278" s="24">
        <v>0.72600000000000009</v>
      </c>
      <c r="R278" s="24">
        <v>0.80300000000000005</v>
      </c>
      <c r="S278" s="24">
        <v>1.0230000000000001</v>
      </c>
      <c r="T278" s="24">
        <v>1.0669999999999999</v>
      </c>
      <c r="U278" s="24">
        <v>0.95700000000000007</v>
      </c>
      <c r="V278" s="24">
        <v>0.31900000000000001</v>
      </c>
      <c r="W278" s="24">
        <v>0.82500000000000007</v>
      </c>
      <c r="X278" s="24">
        <v>1.0120000000000002</v>
      </c>
      <c r="Y278" s="24">
        <v>0.34100000000000003</v>
      </c>
      <c r="Z278" s="24">
        <v>1.0340000000000003</v>
      </c>
      <c r="AA278" s="25">
        <v>15.400000000000002</v>
      </c>
      <c r="AB278" s="25">
        <v>47.300000000000004</v>
      </c>
      <c r="AC278" s="25">
        <v>23.1</v>
      </c>
      <c r="AD278" s="25">
        <v>2.2000000000000002</v>
      </c>
      <c r="AE278" s="25">
        <v>4.4000000000000004</v>
      </c>
      <c r="AF278" s="25">
        <v>31.900000000000002</v>
      </c>
      <c r="AG278" s="25">
        <v>0</v>
      </c>
      <c r="AH278" s="25">
        <v>2.2000000000000002</v>
      </c>
      <c r="AI278" s="25">
        <v>39.6</v>
      </c>
      <c r="AJ278" s="25">
        <v>18.700000000000003</v>
      </c>
      <c r="AK278" s="25">
        <v>0</v>
      </c>
      <c r="AL278" s="25">
        <v>0</v>
      </c>
      <c r="AM278" s="25">
        <v>1.1000000000000001</v>
      </c>
      <c r="AN278" s="25">
        <v>47.300000000000004</v>
      </c>
      <c r="AO278" s="25">
        <v>0</v>
      </c>
      <c r="AP278" s="25">
        <v>0</v>
      </c>
      <c r="AQ278" s="25">
        <v>17.600000000000001</v>
      </c>
      <c r="AR278" s="25">
        <v>0</v>
      </c>
      <c r="AS278" s="25">
        <v>24.200000000000003</v>
      </c>
      <c r="AT278" s="25">
        <v>27.500000000000004</v>
      </c>
      <c r="AU278" s="25">
        <v>0</v>
      </c>
      <c r="AV278" s="25">
        <v>5.5</v>
      </c>
      <c r="AW278" s="25">
        <v>29.700000000000003</v>
      </c>
      <c r="AX278" s="25">
        <v>12.100000000000001</v>
      </c>
      <c r="AY278" s="25">
        <v>12.100000000000001</v>
      </c>
      <c r="AZ278" s="25">
        <v>11</v>
      </c>
      <c r="BA278" s="25">
        <v>2.2000000000000002</v>
      </c>
      <c r="BB278" s="25">
        <v>16.5</v>
      </c>
      <c r="BC278" s="25">
        <v>8.8000000000000327</v>
      </c>
      <c r="BD278" s="25">
        <v>0</v>
      </c>
      <c r="BE278" s="25">
        <v>6.6000000000000005</v>
      </c>
      <c r="BF278" s="25">
        <v>0</v>
      </c>
      <c r="BG278" s="25">
        <v>6.6000000000000005</v>
      </c>
      <c r="BH278" s="25">
        <v>44</v>
      </c>
      <c r="BI278" s="25">
        <v>0</v>
      </c>
      <c r="BJ278" s="25">
        <v>2.2000000000000002</v>
      </c>
      <c r="BK278" s="25">
        <v>40.700000000000003</v>
      </c>
      <c r="BL278" s="25">
        <v>14.3</v>
      </c>
      <c r="BM278" s="25">
        <v>19.8</v>
      </c>
      <c r="BN278" s="25">
        <v>23.1</v>
      </c>
    </row>
    <row r="279" spans="1:66" x14ac:dyDescent="0.25">
      <c r="A279" s="6">
        <v>45173</v>
      </c>
      <c r="B279" t="s">
        <v>15</v>
      </c>
      <c r="C279">
        <v>4</v>
      </c>
      <c r="D279">
        <f t="shared" si="36"/>
        <v>521.40000000000009</v>
      </c>
      <c r="E279">
        <f t="shared" si="37"/>
        <v>154</v>
      </c>
      <c r="F279">
        <f t="shared" si="38"/>
        <v>122.10000000000001</v>
      </c>
      <c r="G279">
        <f t="shared" si="39"/>
        <v>107.80000000000001</v>
      </c>
      <c r="H279">
        <f t="shared" si="40"/>
        <v>137.5</v>
      </c>
      <c r="I279">
        <v>1</v>
      </c>
      <c r="J279" s="22">
        <v>0.45100000000000007</v>
      </c>
      <c r="K279" s="22">
        <v>0.69300000000000006</v>
      </c>
      <c r="L279" s="22">
        <v>0.82500000000000007</v>
      </c>
      <c r="M279" s="22">
        <v>0.97900000000000009</v>
      </c>
      <c r="N279" s="22">
        <v>1.0669999999999999</v>
      </c>
      <c r="O279" s="24">
        <v>0.89100000000000013</v>
      </c>
      <c r="P279" s="24">
        <v>0.75900000000000012</v>
      </c>
      <c r="Q279" s="24">
        <v>0.81400000000000006</v>
      </c>
      <c r="R279" s="24">
        <v>1.089</v>
      </c>
      <c r="S279" s="24">
        <v>1.0450000000000002</v>
      </c>
      <c r="T279" s="24">
        <v>0.69300000000000006</v>
      </c>
      <c r="U279" s="24">
        <v>0.92400000000000004</v>
      </c>
      <c r="V279" s="24">
        <v>0.57200000000000006</v>
      </c>
      <c r="W279" s="24">
        <v>0.59400000000000008</v>
      </c>
      <c r="X279" s="24">
        <v>1.0669999999999999</v>
      </c>
      <c r="Y279" s="24">
        <v>0.44000000000000006</v>
      </c>
      <c r="Z279" s="24">
        <v>0.41800000000000004</v>
      </c>
      <c r="AA279" s="25">
        <v>4.4000000000000004</v>
      </c>
      <c r="AB279" s="25">
        <v>9.9</v>
      </c>
      <c r="AC279" s="25">
        <v>7.7000000000000011</v>
      </c>
      <c r="AD279" s="25">
        <v>0</v>
      </c>
      <c r="AE279" s="25">
        <v>23.1</v>
      </c>
      <c r="AF279" s="25">
        <v>8.8000000000000007</v>
      </c>
      <c r="AG279" s="25">
        <v>31.900000000000002</v>
      </c>
      <c r="AH279" s="25">
        <v>0</v>
      </c>
      <c r="AI279" s="25">
        <v>34.1</v>
      </c>
      <c r="AJ279" s="25">
        <v>2.2000000000000002</v>
      </c>
      <c r="AK279" s="25">
        <v>0</v>
      </c>
      <c r="AL279" s="25">
        <v>6.6000000000000005</v>
      </c>
      <c r="AM279" s="25">
        <v>57.2</v>
      </c>
      <c r="AN279" s="25">
        <v>0</v>
      </c>
      <c r="AO279" s="25">
        <v>17.600000000000001</v>
      </c>
      <c r="AP279" s="25">
        <v>8.8000000000000007</v>
      </c>
      <c r="AQ279" s="25">
        <v>0</v>
      </c>
      <c r="AR279" s="25">
        <v>3.3000000000000003</v>
      </c>
      <c r="AS279" s="25">
        <v>31.900000000000002</v>
      </c>
      <c r="AT279" s="25">
        <v>12.100000000000001</v>
      </c>
      <c r="AU279" s="25">
        <v>5.5</v>
      </c>
      <c r="AV279" s="25">
        <v>11</v>
      </c>
      <c r="AW279" s="25">
        <v>0</v>
      </c>
      <c r="AX279" s="25">
        <v>0</v>
      </c>
      <c r="AY279" s="25">
        <v>3.3000000000000003</v>
      </c>
      <c r="AZ279" s="25">
        <v>44</v>
      </c>
      <c r="BA279" s="25">
        <v>2.2000000000000002</v>
      </c>
      <c r="BB279" s="25">
        <v>16.5</v>
      </c>
      <c r="BC279" s="25">
        <v>2.2000000000000002</v>
      </c>
      <c r="BD279" s="25">
        <v>23.1</v>
      </c>
      <c r="BE279" s="25">
        <v>37.400000000000006</v>
      </c>
      <c r="BF279" s="25">
        <v>2.2000000000000002</v>
      </c>
      <c r="BG279" s="25">
        <v>16.5</v>
      </c>
      <c r="BH279" s="25">
        <v>14.3</v>
      </c>
      <c r="BI279" s="25">
        <v>23.1</v>
      </c>
      <c r="BJ279" s="25">
        <v>3.3000000000000003</v>
      </c>
      <c r="BK279" s="25">
        <v>0</v>
      </c>
      <c r="BL279" s="25">
        <v>13.200000000000001</v>
      </c>
      <c r="BM279" s="25">
        <v>18.700000000000003</v>
      </c>
      <c r="BN279" s="25">
        <v>25.3</v>
      </c>
    </row>
    <row r="280" spans="1:66" x14ac:dyDescent="0.25">
      <c r="A280" s="6">
        <v>45174</v>
      </c>
      <c r="B280" t="s">
        <v>15</v>
      </c>
      <c r="C280">
        <v>5</v>
      </c>
      <c r="D280">
        <f t="shared" si="36"/>
        <v>555.50000000000034</v>
      </c>
      <c r="E280">
        <f t="shared" si="37"/>
        <v>77.000000000000014</v>
      </c>
      <c r="F280">
        <f t="shared" si="38"/>
        <v>148.50000000000026</v>
      </c>
      <c r="G280">
        <f t="shared" si="39"/>
        <v>235.40000000000003</v>
      </c>
      <c r="H280">
        <f t="shared" si="40"/>
        <v>94.600000000000009</v>
      </c>
      <c r="I280">
        <v>0</v>
      </c>
      <c r="J280" s="22">
        <v>0.9900000000000001</v>
      </c>
      <c r="K280" s="22">
        <v>0.56100000000000005</v>
      </c>
      <c r="L280" s="22">
        <v>0.79200000000000004</v>
      </c>
      <c r="M280" s="22">
        <v>0.96800000000000008</v>
      </c>
      <c r="N280" s="22">
        <v>0.56100000000000005</v>
      </c>
      <c r="O280" s="24">
        <v>0.84700000000000009</v>
      </c>
      <c r="P280" s="24">
        <v>0.79200000000000004</v>
      </c>
      <c r="Q280" s="24">
        <v>0.70400000000000007</v>
      </c>
      <c r="R280" s="24">
        <v>1.0669999999999999</v>
      </c>
      <c r="S280" s="24">
        <v>0.49500000000000005</v>
      </c>
      <c r="T280" s="24">
        <v>0.70400000000000007</v>
      </c>
      <c r="U280" s="24">
        <v>1.0669999999999999</v>
      </c>
      <c r="V280" s="24">
        <v>0.86900000000000011</v>
      </c>
      <c r="W280" s="24">
        <v>0.37400000000000005</v>
      </c>
      <c r="X280" s="24">
        <v>0.45100000000000007</v>
      </c>
      <c r="Y280" s="24">
        <v>1.056</v>
      </c>
      <c r="Z280" s="24">
        <v>0.40700000000000003</v>
      </c>
      <c r="AA280" s="25">
        <v>11</v>
      </c>
      <c r="AB280" s="25">
        <v>34.1</v>
      </c>
      <c r="AC280" s="25">
        <v>25.300000000000129</v>
      </c>
      <c r="AD280" s="25">
        <v>0</v>
      </c>
      <c r="AE280" s="25">
        <v>0</v>
      </c>
      <c r="AF280" s="25">
        <v>47.300000000000004</v>
      </c>
      <c r="AG280" s="25">
        <v>7.7000000000000011</v>
      </c>
      <c r="AH280" s="25">
        <v>0</v>
      </c>
      <c r="AI280" s="25">
        <v>0</v>
      </c>
      <c r="AJ280" s="25">
        <v>23.100000000000126</v>
      </c>
      <c r="AK280" s="25">
        <v>24.200000000000003</v>
      </c>
      <c r="AL280" s="25">
        <v>14.3</v>
      </c>
      <c r="AM280" s="25">
        <v>0</v>
      </c>
      <c r="AN280" s="25">
        <v>2.2000000000000002</v>
      </c>
      <c r="AO280" s="25">
        <v>2.2000000000000002</v>
      </c>
      <c r="AP280" s="25">
        <v>20.900000000000002</v>
      </c>
      <c r="AQ280" s="25">
        <v>0</v>
      </c>
      <c r="AR280" s="25">
        <v>0</v>
      </c>
      <c r="AS280" s="25">
        <v>39.6</v>
      </c>
      <c r="AT280" s="25">
        <v>15.400000000000002</v>
      </c>
      <c r="AU280" s="25">
        <v>4.4000000000000004</v>
      </c>
      <c r="AV280" s="25">
        <v>11</v>
      </c>
      <c r="AW280" s="25">
        <v>22</v>
      </c>
      <c r="AX280" s="25">
        <v>47.300000000000004</v>
      </c>
      <c r="AY280" s="25">
        <v>60.500000000000007</v>
      </c>
      <c r="AZ280" s="25">
        <v>11</v>
      </c>
      <c r="BA280" s="25">
        <v>36.300000000000004</v>
      </c>
      <c r="BB280" s="25">
        <v>6.6000000000000005</v>
      </c>
      <c r="BC280" s="25">
        <v>30.800000000000004</v>
      </c>
      <c r="BD280" s="25">
        <v>5.5</v>
      </c>
      <c r="BE280" s="25">
        <v>0</v>
      </c>
      <c r="BF280" s="25">
        <v>7.7000000000000011</v>
      </c>
      <c r="BG280" s="25">
        <v>7.7000000000000011</v>
      </c>
      <c r="BH280" s="25">
        <v>9.9</v>
      </c>
      <c r="BI280" s="25">
        <v>0</v>
      </c>
      <c r="BJ280" s="25">
        <v>18.700000000000003</v>
      </c>
      <c r="BK280" s="25">
        <v>0</v>
      </c>
      <c r="BL280" s="25">
        <v>0</v>
      </c>
      <c r="BM280" s="25">
        <v>18.700000000000003</v>
      </c>
      <c r="BN280" s="25">
        <v>14.3</v>
      </c>
    </row>
    <row r="281" spans="1:66" x14ac:dyDescent="0.25">
      <c r="A281" s="6">
        <v>45175</v>
      </c>
      <c r="B281" t="s">
        <v>15</v>
      </c>
      <c r="C281">
        <v>6</v>
      </c>
      <c r="D281">
        <f t="shared" si="36"/>
        <v>561.00000000000011</v>
      </c>
      <c r="E281">
        <f t="shared" si="37"/>
        <v>110.00000000000009</v>
      </c>
      <c r="F281">
        <f t="shared" si="38"/>
        <v>181.5</v>
      </c>
      <c r="G281">
        <f t="shared" si="39"/>
        <v>155.10000000000002</v>
      </c>
      <c r="H281">
        <f t="shared" si="40"/>
        <v>114.39999999999993</v>
      </c>
      <c r="I281">
        <v>0</v>
      </c>
      <c r="J281" s="22">
        <v>0.40700000000000003</v>
      </c>
      <c r="K281" s="22">
        <v>0.91300000000000014</v>
      </c>
      <c r="L281" s="22">
        <v>0.40700000000000003</v>
      </c>
      <c r="M281" s="22">
        <v>0.27500000000000002</v>
      </c>
      <c r="N281" s="22">
        <v>0.9900000000000001</v>
      </c>
      <c r="O281" s="24">
        <v>0.9900000000000001</v>
      </c>
      <c r="P281" s="24">
        <v>1.0450000000000002</v>
      </c>
      <c r="Q281" s="24">
        <v>0.84700000000000009</v>
      </c>
      <c r="R281" s="24">
        <v>0.72600000000000009</v>
      </c>
      <c r="S281" s="24">
        <v>0.84700000000000009</v>
      </c>
      <c r="T281" s="24">
        <v>0.75900000000000012</v>
      </c>
      <c r="U281" s="24">
        <v>0.83600000000000008</v>
      </c>
      <c r="V281" s="24">
        <v>1.0780000000000001</v>
      </c>
      <c r="W281" s="24">
        <v>0.96800000000000008</v>
      </c>
      <c r="X281" s="24">
        <v>0.9900000000000001</v>
      </c>
      <c r="Y281" s="24">
        <v>0.84700000000000009</v>
      </c>
      <c r="Z281" s="24">
        <v>0.94600000000000006</v>
      </c>
      <c r="AA281" s="25">
        <v>41.800000000000004</v>
      </c>
      <c r="AB281" s="25">
        <v>9.9</v>
      </c>
      <c r="AC281" s="25">
        <v>6.6000000000000005</v>
      </c>
      <c r="AD281" s="25">
        <v>35.200000000000003</v>
      </c>
      <c r="AE281" s="25">
        <v>0</v>
      </c>
      <c r="AF281" s="25">
        <v>22</v>
      </c>
      <c r="AG281" s="25">
        <v>37.400000000000006</v>
      </c>
      <c r="AH281" s="25">
        <v>12.100000000000001</v>
      </c>
      <c r="AI281" s="25">
        <v>8.8000000000000007</v>
      </c>
      <c r="AJ281" s="25">
        <v>7.7000000000000011</v>
      </c>
      <c r="AK281" s="25">
        <v>18.700000000000003</v>
      </c>
      <c r="AL281" s="25">
        <v>12.100000000000001</v>
      </c>
      <c r="AM281" s="25">
        <v>8.7999999999999385</v>
      </c>
      <c r="AN281" s="25">
        <v>8.8000000000000007</v>
      </c>
      <c r="AO281" s="25">
        <v>34.1</v>
      </c>
      <c r="AP281" s="25">
        <v>6.6000000000000005</v>
      </c>
      <c r="AQ281" s="25">
        <v>11</v>
      </c>
      <c r="AR281" s="25">
        <v>0</v>
      </c>
      <c r="AS281" s="25">
        <v>13.200000000000001</v>
      </c>
      <c r="AT281" s="25">
        <v>19.8</v>
      </c>
      <c r="AU281" s="25">
        <v>16.5</v>
      </c>
      <c r="AV281" s="25">
        <v>36.300000000000004</v>
      </c>
      <c r="AW281" s="25">
        <v>0</v>
      </c>
      <c r="AX281" s="25">
        <v>24.200000000000003</v>
      </c>
      <c r="AY281" s="25">
        <v>9.9</v>
      </c>
      <c r="AZ281" s="25">
        <v>2.2000000000000002</v>
      </c>
      <c r="BA281" s="25">
        <v>0</v>
      </c>
      <c r="BB281" s="25">
        <v>11</v>
      </c>
      <c r="BC281" s="25">
        <v>33</v>
      </c>
      <c r="BD281" s="25">
        <v>22</v>
      </c>
      <c r="BE281" s="25">
        <v>3.3000000000000003</v>
      </c>
      <c r="BF281" s="25">
        <v>13.200000000000001</v>
      </c>
      <c r="BG281" s="25">
        <v>0</v>
      </c>
      <c r="BH281" s="25">
        <v>9.9</v>
      </c>
      <c r="BI281" s="25">
        <v>14.3</v>
      </c>
      <c r="BJ281" s="25">
        <v>20.900000000000002</v>
      </c>
      <c r="BK281" s="25">
        <v>0</v>
      </c>
      <c r="BL281" s="25">
        <v>33</v>
      </c>
      <c r="BM281" s="25">
        <v>12.100000000000001</v>
      </c>
      <c r="BN281" s="25">
        <v>3.3000000000000629</v>
      </c>
    </row>
    <row r="282" spans="1:66" x14ac:dyDescent="0.25">
      <c r="A282" s="6">
        <v>45176</v>
      </c>
      <c r="B282" t="s">
        <v>15</v>
      </c>
      <c r="C282">
        <v>7</v>
      </c>
      <c r="D282">
        <f t="shared" si="36"/>
        <v>456.5</v>
      </c>
      <c r="E282">
        <f t="shared" si="37"/>
        <v>113.30000000000001</v>
      </c>
      <c r="F282">
        <f t="shared" si="38"/>
        <v>108.9</v>
      </c>
      <c r="G282">
        <f t="shared" si="39"/>
        <v>107.8</v>
      </c>
      <c r="H282">
        <f t="shared" si="40"/>
        <v>126.49999999999999</v>
      </c>
      <c r="I282">
        <v>0</v>
      </c>
      <c r="J282" s="22">
        <v>1.0010000000000001</v>
      </c>
      <c r="K282" s="22">
        <v>0.64900000000000002</v>
      </c>
      <c r="L282" s="22">
        <v>0.88000000000000012</v>
      </c>
      <c r="M282" s="22">
        <v>0.28600000000000003</v>
      </c>
      <c r="N282" s="22">
        <v>1.0340000000000003</v>
      </c>
      <c r="O282" s="24">
        <v>0.64900000000000002</v>
      </c>
      <c r="P282" s="24">
        <v>0.7370000000000001</v>
      </c>
      <c r="Q282" s="24">
        <v>0.68200000000000005</v>
      </c>
      <c r="R282" s="24">
        <v>0.69300000000000006</v>
      </c>
      <c r="S282" s="24">
        <v>0.93500000000000005</v>
      </c>
      <c r="T282" s="24">
        <v>0.96800000000000008</v>
      </c>
      <c r="U282" s="24">
        <v>0.45100000000000007</v>
      </c>
      <c r="V282" s="24">
        <v>1.0450000000000002</v>
      </c>
      <c r="W282" s="24">
        <v>0.9900000000000001</v>
      </c>
      <c r="X282" s="24">
        <v>1.0340000000000003</v>
      </c>
      <c r="Y282" s="24">
        <v>0.9900000000000001</v>
      </c>
      <c r="Z282" s="24">
        <v>0.77000000000000013</v>
      </c>
      <c r="AA282" s="25">
        <v>34.1</v>
      </c>
      <c r="AB282" s="25">
        <v>0</v>
      </c>
      <c r="AC282" s="25">
        <v>0</v>
      </c>
      <c r="AD282" s="25">
        <v>0</v>
      </c>
      <c r="AE282" s="25">
        <v>16.5</v>
      </c>
      <c r="AF282" s="25">
        <v>20.900000000000002</v>
      </c>
      <c r="AG282" s="25">
        <v>26.400000000000002</v>
      </c>
      <c r="AH282" s="25">
        <v>9.9</v>
      </c>
      <c r="AI282" s="25">
        <v>1.1000000000000001</v>
      </c>
      <c r="AJ282" s="25">
        <v>0</v>
      </c>
      <c r="AK282" s="25">
        <v>0</v>
      </c>
      <c r="AL282" s="25">
        <v>15.400000000000002</v>
      </c>
      <c r="AM282" s="25">
        <v>6.6000000000000005</v>
      </c>
      <c r="AN282" s="25">
        <v>7.7000000000000011</v>
      </c>
      <c r="AO282" s="25">
        <v>47.300000000000004</v>
      </c>
      <c r="AP282" s="25">
        <v>1.1000000000000001</v>
      </c>
      <c r="AQ282" s="25">
        <v>45.1</v>
      </c>
      <c r="AR282" s="25">
        <v>3.3000000000000003</v>
      </c>
      <c r="AS282" s="25">
        <v>0</v>
      </c>
      <c r="AT282" s="25">
        <v>0</v>
      </c>
      <c r="AU282" s="25">
        <v>0</v>
      </c>
      <c r="AV282" s="25">
        <v>9.9</v>
      </c>
      <c r="AW282" s="25">
        <v>18.700000000000003</v>
      </c>
      <c r="AX282" s="25">
        <v>45.1</v>
      </c>
      <c r="AY282" s="25">
        <v>15.400000000000002</v>
      </c>
      <c r="AZ282" s="25">
        <v>6.6000000000000005</v>
      </c>
      <c r="BA282" s="25">
        <v>0</v>
      </c>
      <c r="BB282" s="25">
        <v>0</v>
      </c>
      <c r="BC282" s="25">
        <v>11</v>
      </c>
      <c r="BD282" s="25">
        <v>1.1000000000000001</v>
      </c>
      <c r="BE282" s="25">
        <v>8.8000000000000007</v>
      </c>
      <c r="BF282" s="25">
        <v>8.8000000000000007</v>
      </c>
      <c r="BG282" s="25">
        <v>0</v>
      </c>
      <c r="BH282" s="25">
        <v>11</v>
      </c>
      <c r="BI282" s="25">
        <v>7.7000000000000011</v>
      </c>
      <c r="BJ282" s="25">
        <v>16.5</v>
      </c>
      <c r="BK282" s="25">
        <v>33</v>
      </c>
      <c r="BL282" s="25">
        <v>14.3</v>
      </c>
      <c r="BM282" s="25">
        <v>0</v>
      </c>
      <c r="BN282" s="25">
        <v>13.200000000000001</v>
      </c>
    </row>
    <row r="283" spans="1:66" x14ac:dyDescent="0.25">
      <c r="A283" s="6">
        <v>45177</v>
      </c>
      <c r="B283" t="s">
        <v>15</v>
      </c>
      <c r="C283">
        <v>8</v>
      </c>
      <c r="D283">
        <f t="shared" si="36"/>
        <v>492.8</v>
      </c>
      <c r="E283">
        <f t="shared" si="37"/>
        <v>150.69999999999999</v>
      </c>
      <c r="F283">
        <f t="shared" si="38"/>
        <v>135.30000000000001</v>
      </c>
      <c r="G283">
        <f t="shared" si="39"/>
        <v>124.30000000000001</v>
      </c>
      <c r="H283">
        <f t="shared" si="40"/>
        <v>82.5</v>
      </c>
      <c r="I283">
        <v>0</v>
      </c>
      <c r="J283" s="22">
        <v>0.53900000000000003</v>
      </c>
      <c r="K283" s="22">
        <v>0.88000000000000012</v>
      </c>
      <c r="L283" s="22">
        <v>0.55000000000000004</v>
      </c>
      <c r="M283" s="22">
        <v>0.91300000000000014</v>
      </c>
      <c r="N283" s="22">
        <v>1.089</v>
      </c>
      <c r="O283" s="24">
        <v>0.95700000000000007</v>
      </c>
      <c r="P283" s="24">
        <v>0.84700000000000009</v>
      </c>
      <c r="Q283" s="24">
        <v>0.89100000000000013</v>
      </c>
      <c r="R283" s="24">
        <v>0.75900000000000012</v>
      </c>
      <c r="S283" s="24">
        <v>0.84700000000000009</v>
      </c>
      <c r="T283" s="24">
        <v>0.82500000000000007</v>
      </c>
      <c r="U283" s="24">
        <v>0.29700000000000004</v>
      </c>
      <c r="V283" s="24">
        <v>0.45100000000000007</v>
      </c>
      <c r="W283" s="24">
        <v>0.88000000000000012</v>
      </c>
      <c r="X283" s="24">
        <v>1.089</v>
      </c>
      <c r="Y283" s="24">
        <v>0.51700000000000013</v>
      </c>
      <c r="Z283" s="24">
        <v>0.35200000000000004</v>
      </c>
      <c r="AA283" s="25">
        <v>13.200000000000001</v>
      </c>
      <c r="AB283" s="25">
        <v>15.400000000000002</v>
      </c>
      <c r="AC283" s="25">
        <v>27.500000000000004</v>
      </c>
      <c r="AD283" s="25">
        <v>7.7000000000000011</v>
      </c>
      <c r="AE283" s="25">
        <v>36.300000000000004</v>
      </c>
      <c r="AF283" s="25">
        <v>0</v>
      </c>
      <c r="AG283" s="25">
        <v>22</v>
      </c>
      <c r="AH283" s="25">
        <v>1.1000000000000001</v>
      </c>
      <c r="AI283" s="25">
        <v>0</v>
      </c>
      <c r="AJ283" s="25">
        <v>12.100000000000001</v>
      </c>
      <c r="AK283" s="25">
        <v>0</v>
      </c>
      <c r="AL283" s="25">
        <v>5.5</v>
      </c>
      <c r="AM283" s="25">
        <v>0</v>
      </c>
      <c r="AN283" s="25">
        <v>4.4000000000000004</v>
      </c>
      <c r="AO283" s="25">
        <v>5.5</v>
      </c>
      <c r="AP283" s="25">
        <v>0</v>
      </c>
      <c r="AQ283" s="25">
        <v>47.300000000000004</v>
      </c>
      <c r="AR283" s="25">
        <v>0</v>
      </c>
      <c r="AS283" s="25">
        <v>1.1000000000000001</v>
      </c>
      <c r="AT283" s="25">
        <v>18.700000000000003</v>
      </c>
      <c r="AU283" s="25">
        <v>0</v>
      </c>
      <c r="AV283" s="25">
        <v>19.8</v>
      </c>
      <c r="AW283" s="25">
        <v>12.100000000000001</v>
      </c>
      <c r="AX283" s="25">
        <v>12.100000000000001</v>
      </c>
      <c r="AY283" s="25">
        <v>31.900000000000002</v>
      </c>
      <c r="AZ283" s="25">
        <v>46.2</v>
      </c>
      <c r="BA283" s="25">
        <v>0</v>
      </c>
      <c r="BB283" s="25">
        <v>0</v>
      </c>
      <c r="BC283" s="25">
        <v>2.2000000000000002</v>
      </c>
      <c r="BD283" s="25">
        <v>0</v>
      </c>
      <c r="BE283" s="25">
        <v>20.900000000000002</v>
      </c>
      <c r="BF283" s="25">
        <v>34.1</v>
      </c>
      <c r="BG283" s="25">
        <v>28.6</v>
      </c>
      <c r="BH283" s="25">
        <v>1.1000000000000001</v>
      </c>
      <c r="BI283" s="25">
        <v>16.5</v>
      </c>
      <c r="BJ283" s="25">
        <v>29.700000000000003</v>
      </c>
      <c r="BK283" s="25">
        <v>3.3000000000000003</v>
      </c>
      <c r="BL283" s="25">
        <v>8.8000000000000007</v>
      </c>
      <c r="BM283" s="25">
        <v>6.6000000000000005</v>
      </c>
      <c r="BN283" s="25">
        <v>1.1000000000000001</v>
      </c>
    </row>
    <row r="284" spans="1:66" x14ac:dyDescent="0.25">
      <c r="A284" s="6">
        <v>45178</v>
      </c>
      <c r="B284" t="s">
        <v>15</v>
      </c>
      <c r="C284">
        <v>9</v>
      </c>
      <c r="D284">
        <f t="shared" si="36"/>
        <v>467.50000000000006</v>
      </c>
      <c r="E284">
        <f t="shared" si="37"/>
        <v>138.60000000000008</v>
      </c>
      <c r="F284">
        <f t="shared" si="38"/>
        <v>79.2</v>
      </c>
      <c r="G284">
        <f t="shared" si="39"/>
        <v>114.4</v>
      </c>
      <c r="H284">
        <f t="shared" si="40"/>
        <v>135.30000000000001</v>
      </c>
      <c r="I284">
        <v>0</v>
      </c>
      <c r="J284" s="22">
        <v>0.8580000000000001</v>
      </c>
      <c r="K284" s="22">
        <v>0.56100000000000005</v>
      </c>
      <c r="L284" s="22">
        <v>0.89100000000000013</v>
      </c>
      <c r="M284" s="22">
        <v>1.0340000000000003</v>
      </c>
      <c r="N284" s="22">
        <v>0.8580000000000001</v>
      </c>
      <c r="O284" s="24">
        <v>0.75900000000000012</v>
      </c>
      <c r="P284" s="24">
        <v>0.79200000000000004</v>
      </c>
      <c r="Q284" s="24">
        <v>0.88000000000000012</v>
      </c>
      <c r="R284" s="24">
        <v>0.88000000000000012</v>
      </c>
      <c r="S284" s="24">
        <v>0.97900000000000009</v>
      </c>
      <c r="T284" s="24">
        <v>0.81400000000000006</v>
      </c>
      <c r="U284" s="24">
        <v>0.53900000000000003</v>
      </c>
      <c r="V284" s="24">
        <v>0.30800000000000005</v>
      </c>
      <c r="W284" s="24">
        <v>1.0230000000000001</v>
      </c>
      <c r="X284" s="24">
        <v>1.0450000000000002</v>
      </c>
      <c r="Y284" s="24">
        <v>0.51700000000000013</v>
      </c>
      <c r="Z284" s="24">
        <v>0.45100000000000007</v>
      </c>
      <c r="AA284" s="25">
        <v>15.400000000000002</v>
      </c>
      <c r="AB284" s="25">
        <v>19.8</v>
      </c>
      <c r="AC284" s="25">
        <v>0</v>
      </c>
      <c r="AD284" s="25">
        <v>18.700000000000003</v>
      </c>
      <c r="AE284" s="25">
        <v>0</v>
      </c>
      <c r="AF284" s="25">
        <v>14.3</v>
      </c>
      <c r="AG284" s="25">
        <v>11</v>
      </c>
      <c r="AH284" s="25">
        <v>0</v>
      </c>
      <c r="AI284" s="25">
        <v>0</v>
      </c>
      <c r="AJ284" s="25">
        <v>0</v>
      </c>
      <c r="AK284" s="25">
        <v>31.900000000000002</v>
      </c>
      <c r="AL284" s="25">
        <v>2.2000000000000002</v>
      </c>
      <c r="AM284" s="25">
        <v>35.200000000000003</v>
      </c>
      <c r="AN284" s="25">
        <v>0</v>
      </c>
      <c r="AO284" s="25">
        <v>15.400000000000002</v>
      </c>
      <c r="AP284" s="25">
        <v>11</v>
      </c>
      <c r="AQ284" s="25">
        <v>0</v>
      </c>
      <c r="AR284" s="25">
        <v>5.5</v>
      </c>
      <c r="AS284" s="25">
        <v>36.300000000000004</v>
      </c>
      <c r="AT284" s="25">
        <v>29.700000000000003</v>
      </c>
      <c r="AU284" s="25">
        <v>0</v>
      </c>
      <c r="AV284" s="25">
        <v>0</v>
      </c>
      <c r="AW284" s="25">
        <v>15.400000000000002</v>
      </c>
      <c r="AX284" s="25">
        <v>0</v>
      </c>
      <c r="AY284" s="25">
        <v>8.8000000000000007</v>
      </c>
      <c r="AZ284" s="25">
        <v>29.700000000000003</v>
      </c>
      <c r="BA284" s="25">
        <v>4.4000000000000004</v>
      </c>
      <c r="BB284" s="25">
        <v>28.6</v>
      </c>
      <c r="BC284" s="25">
        <v>27.500000000000004</v>
      </c>
      <c r="BD284" s="25">
        <v>0</v>
      </c>
      <c r="BE284" s="25">
        <v>6.6000000000000005</v>
      </c>
      <c r="BF284" s="25">
        <v>3.3000000000000003</v>
      </c>
      <c r="BG284" s="25">
        <v>12.100000000000001</v>
      </c>
      <c r="BH284" s="25">
        <v>26.400000000000002</v>
      </c>
      <c r="BI284" s="25">
        <v>24.200000000000003</v>
      </c>
      <c r="BJ284" s="25">
        <v>38.5</v>
      </c>
      <c r="BK284" s="25">
        <v>1.1000000000000001</v>
      </c>
      <c r="BL284" s="25">
        <v>0</v>
      </c>
      <c r="BM284" s="25">
        <v>17.600000000000001</v>
      </c>
      <c r="BN284" s="25">
        <v>8.8000000000000629</v>
      </c>
    </row>
    <row r="285" spans="1:66" x14ac:dyDescent="0.25">
      <c r="A285" s="6">
        <v>45179</v>
      </c>
      <c r="B285" t="s">
        <v>15</v>
      </c>
      <c r="C285">
        <v>10</v>
      </c>
      <c r="D285">
        <f t="shared" si="36"/>
        <v>521.40000000000009</v>
      </c>
      <c r="E285">
        <f t="shared" si="37"/>
        <v>89.100000000000023</v>
      </c>
      <c r="F285">
        <f t="shared" si="38"/>
        <v>92.4</v>
      </c>
      <c r="G285">
        <f t="shared" si="39"/>
        <v>190.3</v>
      </c>
      <c r="H285">
        <f t="shared" si="40"/>
        <v>149.60000000000002</v>
      </c>
      <c r="I285">
        <v>0</v>
      </c>
      <c r="J285" s="22">
        <v>0.74800000000000011</v>
      </c>
      <c r="K285" s="22">
        <v>0.31900000000000001</v>
      </c>
      <c r="L285" s="22">
        <v>0.77000000000000013</v>
      </c>
      <c r="M285" s="22">
        <v>0.97900000000000009</v>
      </c>
      <c r="N285" s="22">
        <v>0.8580000000000001</v>
      </c>
      <c r="O285" s="24">
        <v>1.1000000000000001</v>
      </c>
      <c r="P285" s="24">
        <v>0.77000000000000013</v>
      </c>
      <c r="Q285" s="24">
        <v>0.67100000000000004</v>
      </c>
      <c r="R285" s="24">
        <v>1.0450000000000002</v>
      </c>
      <c r="S285" s="24">
        <v>0.82500000000000007</v>
      </c>
      <c r="T285" s="24">
        <v>0.70400000000000007</v>
      </c>
      <c r="U285" s="24">
        <v>0.95700000000000007</v>
      </c>
      <c r="V285" s="24">
        <v>1.0780000000000001</v>
      </c>
      <c r="W285" s="24">
        <v>1.1000000000000001</v>
      </c>
      <c r="X285" s="24">
        <v>0.53900000000000003</v>
      </c>
      <c r="Y285" s="24">
        <v>0.95700000000000007</v>
      </c>
      <c r="Z285" s="24">
        <v>1.0669999999999999</v>
      </c>
      <c r="AA285" s="25">
        <v>13.200000000000001</v>
      </c>
      <c r="AB285" s="25">
        <v>13.200000000000001</v>
      </c>
      <c r="AC285" s="25">
        <v>0</v>
      </c>
      <c r="AD285" s="25">
        <v>0</v>
      </c>
      <c r="AE285" s="25">
        <v>6.6000000000000005</v>
      </c>
      <c r="AF285" s="25">
        <v>1.1000000000000001</v>
      </c>
      <c r="AG285" s="25">
        <v>11</v>
      </c>
      <c r="AH285" s="25">
        <v>0</v>
      </c>
      <c r="AI285" s="25">
        <v>47.300000000000004</v>
      </c>
      <c r="AJ285" s="25">
        <v>0</v>
      </c>
      <c r="AK285" s="25">
        <v>4.4000000000000004</v>
      </c>
      <c r="AL285" s="25">
        <v>19.8</v>
      </c>
      <c r="AM285" s="25">
        <v>9.9</v>
      </c>
      <c r="AN285" s="25">
        <v>44</v>
      </c>
      <c r="AO285" s="25">
        <v>15.400000000000002</v>
      </c>
      <c r="AP285" s="25">
        <v>0</v>
      </c>
      <c r="AQ285" s="25">
        <v>29.700000000000003</v>
      </c>
      <c r="AR285" s="25">
        <v>30.800000000000004</v>
      </c>
      <c r="AS285" s="25">
        <v>0</v>
      </c>
      <c r="AT285" s="25">
        <v>0</v>
      </c>
      <c r="AU285" s="25">
        <v>24.200000000000003</v>
      </c>
      <c r="AV285" s="25">
        <v>29.700000000000003</v>
      </c>
      <c r="AW285" s="25">
        <v>17.600000000000001</v>
      </c>
      <c r="AX285" s="25">
        <v>0</v>
      </c>
      <c r="AY285" s="25">
        <v>46.2</v>
      </c>
      <c r="AZ285" s="25">
        <v>35.200000000000003</v>
      </c>
      <c r="BA285" s="25">
        <v>11</v>
      </c>
      <c r="BB285" s="25">
        <v>0</v>
      </c>
      <c r="BC285" s="25">
        <v>1.1000000000000001</v>
      </c>
      <c r="BD285" s="25">
        <v>25.3</v>
      </c>
      <c r="BE285" s="25">
        <v>0</v>
      </c>
      <c r="BF285" s="25">
        <v>4.4000000000000004</v>
      </c>
      <c r="BG285" s="25">
        <v>14.3</v>
      </c>
      <c r="BH285" s="25">
        <v>9.9</v>
      </c>
      <c r="BI285" s="25">
        <v>22</v>
      </c>
      <c r="BJ285" s="25">
        <v>14.3</v>
      </c>
      <c r="BK285" s="25">
        <v>2.2000000000000002</v>
      </c>
      <c r="BL285" s="25">
        <v>0</v>
      </c>
      <c r="BM285" s="25">
        <v>12.100000000000001</v>
      </c>
      <c r="BN285" s="25">
        <v>9.9</v>
      </c>
    </row>
    <row r="286" spans="1:66" x14ac:dyDescent="0.25">
      <c r="A286" s="6">
        <v>45180</v>
      </c>
      <c r="B286" t="s">
        <v>15</v>
      </c>
      <c r="C286">
        <v>11</v>
      </c>
      <c r="D286">
        <f t="shared" si="36"/>
        <v>597.30000000000007</v>
      </c>
      <c r="E286">
        <f t="shared" si="37"/>
        <v>103.4</v>
      </c>
      <c r="F286">
        <f t="shared" si="38"/>
        <v>227.7</v>
      </c>
      <c r="G286">
        <f t="shared" si="39"/>
        <v>128.70000000000002</v>
      </c>
      <c r="H286">
        <f t="shared" si="40"/>
        <v>137.5</v>
      </c>
      <c r="I286">
        <v>0</v>
      </c>
      <c r="J286" s="22">
        <v>0.6160000000000001</v>
      </c>
      <c r="K286" s="22">
        <v>0.72600000000000009</v>
      </c>
      <c r="L286" s="22">
        <v>0.96800000000000008</v>
      </c>
      <c r="M286" s="22">
        <v>1.0669999999999999</v>
      </c>
      <c r="N286" s="22">
        <v>1.056</v>
      </c>
      <c r="O286" s="24">
        <v>0.62700000000000011</v>
      </c>
      <c r="P286" s="24">
        <v>0.34100000000000003</v>
      </c>
      <c r="Q286" s="24">
        <v>0.83600000000000008</v>
      </c>
      <c r="R286" s="24">
        <v>0.29700000000000004</v>
      </c>
      <c r="S286" s="24">
        <v>0.93500000000000005</v>
      </c>
      <c r="T286" s="24">
        <v>0.7370000000000001</v>
      </c>
      <c r="U286" s="24">
        <v>0.92400000000000004</v>
      </c>
      <c r="V286" s="24">
        <v>1.0450000000000002</v>
      </c>
      <c r="W286" s="24">
        <v>1.0340000000000003</v>
      </c>
      <c r="X286" s="24">
        <v>0.47300000000000003</v>
      </c>
      <c r="Y286" s="24">
        <v>0.80300000000000005</v>
      </c>
      <c r="Z286" s="24">
        <v>0.33</v>
      </c>
      <c r="AA286" s="25">
        <v>0</v>
      </c>
      <c r="AB286" s="25">
        <v>9.9</v>
      </c>
      <c r="AC286" s="25">
        <v>13.200000000000001</v>
      </c>
      <c r="AD286" s="25">
        <v>31.900000000000002</v>
      </c>
      <c r="AE286" s="25">
        <v>7.7000000000000011</v>
      </c>
      <c r="AF286" s="25">
        <v>42.900000000000006</v>
      </c>
      <c r="AG286" s="25">
        <v>41.800000000000004</v>
      </c>
      <c r="AH286" s="25">
        <v>31.900000000000002</v>
      </c>
      <c r="AI286" s="25">
        <v>40.700000000000003</v>
      </c>
      <c r="AJ286" s="25">
        <v>7.7000000000000011</v>
      </c>
      <c r="AK286" s="25">
        <v>48.400000000000006</v>
      </c>
      <c r="AL286" s="25">
        <v>0</v>
      </c>
      <c r="AM286" s="25">
        <v>35.200000000000003</v>
      </c>
      <c r="AN286" s="25">
        <v>9.9</v>
      </c>
      <c r="AO286" s="25">
        <v>4.4000000000000004</v>
      </c>
      <c r="AP286" s="25">
        <v>9.9</v>
      </c>
      <c r="AQ286" s="25">
        <v>8.8000000000000007</v>
      </c>
      <c r="AR286" s="25">
        <v>23.1</v>
      </c>
      <c r="AS286" s="25">
        <v>29.700000000000003</v>
      </c>
      <c r="AT286" s="25">
        <v>16.5</v>
      </c>
      <c r="AU286" s="25">
        <v>13.200000000000001</v>
      </c>
      <c r="AV286" s="25">
        <v>7.7000000000000011</v>
      </c>
      <c r="AW286" s="25">
        <v>42.900000000000006</v>
      </c>
      <c r="AX286" s="25">
        <v>29.700000000000003</v>
      </c>
      <c r="AY286" s="25">
        <v>0</v>
      </c>
      <c r="AZ286" s="25">
        <v>0</v>
      </c>
      <c r="BA286" s="25">
        <v>3.3000000000000003</v>
      </c>
      <c r="BB286" s="25">
        <v>1.1000000000000001</v>
      </c>
      <c r="BC286" s="25">
        <v>30.800000000000004</v>
      </c>
      <c r="BD286" s="25">
        <v>0</v>
      </c>
      <c r="BE286" s="25">
        <v>24.200000000000003</v>
      </c>
      <c r="BF286" s="25">
        <v>12.100000000000001</v>
      </c>
      <c r="BG286" s="25">
        <v>23.1</v>
      </c>
      <c r="BH286" s="25">
        <v>1.1000000000000001</v>
      </c>
      <c r="BI286" s="25">
        <v>9.9</v>
      </c>
      <c r="BJ286" s="25">
        <v>0</v>
      </c>
      <c r="BK286" s="25">
        <v>0</v>
      </c>
      <c r="BL286" s="25">
        <v>16.5</v>
      </c>
      <c r="BM286" s="25">
        <v>11</v>
      </c>
      <c r="BN286" s="25">
        <v>5.5</v>
      </c>
    </row>
    <row r="287" spans="1:66" x14ac:dyDescent="0.25">
      <c r="A287" s="6">
        <v>45181</v>
      </c>
      <c r="B287" t="s">
        <v>15</v>
      </c>
      <c r="C287">
        <v>12</v>
      </c>
      <c r="D287">
        <f t="shared" si="36"/>
        <v>535.70000000000005</v>
      </c>
      <c r="E287">
        <f t="shared" si="37"/>
        <v>116.60000000000001</v>
      </c>
      <c r="F287">
        <f t="shared" si="38"/>
        <v>92.4</v>
      </c>
      <c r="G287">
        <f t="shared" si="39"/>
        <v>177.1</v>
      </c>
      <c r="H287">
        <f t="shared" si="40"/>
        <v>149.60000000000002</v>
      </c>
      <c r="I287">
        <v>0</v>
      </c>
      <c r="J287" s="22">
        <v>0.51700000000000013</v>
      </c>
      <c r="K287" s="22">
        <v>0.23100000000000001</v>
      </c>
      <c r="L287" s="22">
        <v>0.79200000000000004</v>
      </c>
      <c r="M287" s="22">
        <v>0.88000000000000012</v>
      </c>
      <c r="N287" s="22">
        <v>0.9900000000000001</v>
      </c>
      <c r="O287" s="24">
        <v>0.45100000000000007</v>
      </c>
      <c r="P287" s="24">
        <v>0.72600000000000009</v>
      </c>
      <c r="Q287" s="24">
        <v>0.9900000000000001</v>
      </c>
      <c r="R287" s="24">
        <v>1.056</v>
      </c>
      <c r="S287" s="24">
        <v>0.23100000000000001</v>
      </c>
      <c r="T287" s="24">
        <v>1.0669999999999999</v>
      </c>
      <c r="U287" s="24">
        <v>0.45100000000000007</v>
      </c>
      <c r="V287" s="24">
        <v>0.8580000000000001</v>
      </c>
      <c r="W287" s="24">
        <v>0.36300000000000004</v>
      </c>
      <c r="X287" s="24">
        <v>1.089</v>
      </c>
      <c r="Y287" s="24">
        <v>0.81400000000000006</v>
      </c>
      <c r="Z287" s="24">
        <v>0.93500000000000005</v>
      </c>
      <c r="AA287" s="25">
        <v>9.9</v>
      </c>
      <c r="AB287" s="25">
        <v>2.2000000000000002</v>
      </c>
      <c r="AC287" s="25">
        <v>0</v>
      </c>
      <c r="AD287" s="25">
        <v>14.3</v>
      </c>
      <c r="AE287" s="25">
        <v>6.6000000000000005</v>
      </c>
      <c r="AF287" s="25">
        <v>0</v>
      </c>
      <c r="AG287" s="25">
        <v>36.300000000000004</v>
      </c>
      <c r="AH287" s="25">
        <v>0</v>
      </c>
      <c r="AI287" s="25">
        <v>5.5</v>
      </c>
      <c r="AJ287" s="25">
        <v>17.600000000000001</v>
      </c>
      <c r="AK287" s="25">
        <v>26.400000000000002</v>
      </c>
      <c r="AL287" s="25">
        <v>8.8000000000000007</v>
      </c>
      <c r="AM287" s="25">
        <v>0</v>
      </c>
      <c r="AN287" s="25">
        <v>28.6</v>
      </c>
      <c r="AO287" s="25">
        <v>27.500000000000004</v>
      </c>
      <c r="AP287" s="25">
        <v>31.900000000000002</v>
      </c>
      <c r="AQ287" s="25">
        <v>6.6000000000000005</v>
      </c>
      <c r="AR287" s="25">
        <v>0</v>
      </c>
      <c r="AS287" s="25">
        <v>40.700000000000003</v>
      </c>
      <c r="AT287" s="25">
        <v>5.5</v>
      </c>
      <c r="AU287" s="25">
        <v>11</v>
      </c>
      <c r="AV287" s="25">
        <v>9.9</v>
      </c>
      <c r="AW287" s="25">
        <v>5.5</v>
      </c>
      <c r="AX287" s="25">
        <v>0</v>
      </c>
      <c r="AY287" s="25">
        <v>40.700000000000003</v>
      </c>
      <c r="AZ287" s="25">
        <v>49.500000000000007</v>
      </c>
      <c r="BA287" s="25">
        <v>26.400000000000002</v>
      </c>
      <c r="BB287" s="25">
        <v>24.200000000000003</v>
      </c>
      <c r="BC287" s="25">
        <v>9.9</v>
      </c>
      <c r="BD287" s="25">
        <v>0</v>
      </c>
      <c r="BE287" s="25">
        <v>31.900000000000002</v>
      </c>
      <c r="BF287" s="25">
        <v>0</v>
      </c>
      <c r="BG287" s="25">
        <v>0</v>
      </c>
      <c r="BH287" s="25">
        <v>0</v>
      </c>
      <c r="BI287" s="25">
        <v>38.5</v>
      </c>
      <c r="BJ287" s="25">
        <v>22</v>
      </c>
      <c r="BK287" s="25">
        <v>5.5</v>
      </c>
      <c r="BL287" s="25">
        <v>18.700000000000003</v>
      </c>
      <c r="BM287" s="25">
        <v>0</v>
      </c>
      <c r="BN287" s="25">
        <v>0</v>
      </c>
    </row>
    <row r="288" spans="1:66" x14ac:dyDescent="0.25">
      <c r="A288" s="6">
        <v>45182</v>
      </c>
      <c r="B288" t="s">
        <v>15</v>
      </c>
      <c r="C288">
        <v>13</v>
      </c>
      <c r="D288">
        <f t="shared" si="36"/>
        <v>517</v>
      </c>
      <c r="E288">
        <f t="shared" si="37"/>
        <v>105.6</v>
      </c>
      <c r="F288">
        <f t="shared" si="38"/>
        <v>168.3</v>
      </c>
      <c r="G288">
        <f t="shared" si="39"/>
        <v>147.4</v>
      </c>
      <c r="H288">
        <f t="shared" si="40"/>
        <v>95.700000000000017</v>
      </c>
      <c r="I288">
        <v>0</v>
      </c>
      <c r="J288" s="22">
        <v>0.71500000000000008</v>
      </c>
      <c r="K288" s="22">
        <v>0.56100000000000005</v>
      </c>
      <c r="L288" s="22">
        <v>1.056</v>
      </c>
      <c r="M288" s="22">
        <v>0.91300000000000014</v>
      </c>
      <c r="N288" s="22">
        <v>0.52800000000000002</v>
      </c>
      <c r="O288" s="24">
        <v>0.30800000000000005</v>
      </c>
      <c r="P288" s="24">
        <v>0.78100000000000003</v>
      </c>
      <c r="Q288" s="24">
        <v>0.8580000000000001</v>
      </c>
      <c r="R288" s="24">
        <v>0.56100000000000005</v>
      </c>
      <c r="S288" s="24">
        <v>0.64900000000000002</v>
      </c>
      <c r="T288" s="24">
        <v>1.089</v>
      </c>
      <c r="U288" s="24">
        <v>1.0230000000000001</v>
      </c>
      <c r="V288" s="24">
        <v>0.44000000000000006</v>
      </c>
      <c r="W288" s="24">
        <v>0.83600000000000008</v>
      </c>
      <c r="X288" s="24">
        <v>0.80300000000000005</v>
      </c>
      <c r="Y288" s="24">
        <v>0.47300000000000003</v>
      </c>
      <c r="Z288" s="24">
        <v>0.39600000000000002</v>
      </c>
      <c r="AA288" s="25">
        <v>14.3</v>
      </c>
      <c r="AB288" s="25">
        <v>55.000000000000007</v>
      </c>
      <c r="AC288" s="25">
        <v>0</v>
      </c>
      <c r="AD288" s="25">
        <v>7.7000000000000011</v>
      </c>
      <c r="AE288" s="25">
        <v>20.900000000000002</v>
      </c>
      <c r="AF288" s="25">
        <v>7.7000000000000011</v>
      </c>
      <c r="AG288" s="25">
        <v>33</v>
      </c>
      <c r="AH288" s="25">
        <v>0</v>
      </c>
      <c r="AI288" s="25">
        <v>0</v>
      </c>
      <c r="AJ288" s="25">
        <v>29.700000000000003</v>
      </c>
      <c r="AK288" s="25">
        <v>25.3</v>
      </c>
      <c r="AL288" s="25">
        <v>8.8000000000000007</v>
      </c>
      <c r="AM288" s="25">
        <v>0</v>
      </c>
      <c r="AN288" s="25">
        <v>0</v>
      </c>
      <c r="AO288" s="25">
        <v>39.6</v>
      </c>
      <c r="AP288" s="25">
        <v>5.5</v>
      </c>
      <c r="AQ288" s="25">
        <v>20.900000000000002</v>
      </c>
      <c r="AR288" s="25">
        <v>0</v>
      </c>
      <c r="AS288" s="25">
        <v>20.900000000000002</v>
      </c>
      <c r="AT288" s="25">
        <v>0</v>
      </c>
      <c r="AU288" s="25">
        <v>50.6</v>
      </c>
      <c r="AV288" s="25">
        <v>15.400000000000002</v>
      </c>
      <c r="AW288" s="25">
        <v>0</v>
      </c>
      <c r="AX288" s="25">
        <v>0</v>
      </c>
      <c r="AY288" s="25">
        <v>37.400000000000006</v>
      </c>
      <c r="AZ288" s="25">
        <v>0</v>
      </c>
      <c r="BA288" s="25">
        <v>0</v>
      </c>
      <c r="BB288" s="25">
        <v>0</v>
      </c>
      <c r="BC288" s="25">
        <v>36.300000000000004</v>
      </c>
      <c r="BD288" s="25">
        <v>7.7000000000000011</v>
      </c>
      <c r="BE288" s="25">
        <v>0</v>
      </c>
      <c r="BF288" s="25">
        <v>13.200000000000001</v>
      </c>
      <c r="BG288" s="25">
        <v>7.7000000000000011</v>
      </c>
      <c r="BH288" s="25">
        <v>23.1</v>
      </c>
      <c r="BI288" s="25">
        <v>9.9</v>
      </c>
      <c r="BJ288" s="25">
        <v>0</v>
      </c>
      <c r="BK288" s="25">
        <v>4.4000000000000004</v>
      </c>
      <c r="BL288" s="25">
        <v>29.700000000000003</v>
      </c>
      <c r="BM288" s="25">
        <v>17.600000000000001</v>
      </c>
      <c r="BN288" s="25">
        <v>0</v>
      </c>
    </row>
    <row r="289" spans="1:66" x14ac:dyDescent="0.25">
      <c r="A289" s="6">
        <v>45183</v>
      </c>
      <c r="B289" t="s">
        <v>15</v>
      </c>
      <c r="C289">
        <v>14</v>
      </c>
      <c r="D289">
        <f t="shared" si="36"/>
        <v>544.50000000000011</v>
      </c>
      <c r="E289">
        <f t="shared" si="37"/>
        <v>135.30000000000001</v>
      </c>
      <c r="F289">
        <f t="shared" si="38"/>
        <v>152.9</v>
      </c>
      <c r="G289">
        <f t="shared" si="39"/>
        <v>178.20000000000002</v>
      </c>
      <c r="H289">
        <f t="shared" si="40"/>
        <v>78.100000000000009</v>
      </c>
      <c r="I289">
        <v>0</v>
      </c>
      <c r="J289" s="22">
        <v>0.52800000000000002</v>
      </c>
      <c r="K289" s="22">
        <v>0.88000000000000012</v>
      </c>
      <c r="L289" s="22">
        <v>0.86900000000000011</v>
      </c>
      <c r="M289" s="22">
        <v>1.056</v>
      </c>
      <c r="N289" s="22">
        <v>0.88000000000000012</v>
      </c>
      <c r="O289" s="24">
        <v>0.40700000000000003</v>
      </c>
      <c r="P289" s="24">
        <v>0.11000000000000001</v>
      </c>
      <c r="Q289" s="24">
        <v>0.72600000000000009</v>
      </c>
      <c r="R289" s="24">
        <v>0.78100000000000003</v>
      </c>
      <c r="S289" s="24">
        <v>0.77000000000000013</v>
      </c>
      <c r="T289" s="24">
        <v>0.75900000000000012</v>
      </c>
      <c r="U289" s="24">
        <v>0.89100000000000013</v>
      </c>
      <c r="V289" s="24">
        <v>0.8580000000000001</v>
      </c>
      <c r="W289" s="24">
        <v>1.0780000000000001</v>
      </c>
      <c r="X289" s="24">
        <v>0.41800000000000004</v>
      </c>
      <c r="Y289" s="24">
        <v>0.62700000000000011</v>
      </c>
      <c r="Z289" s="24">
        <v>0.36300000000000004</v>
      </c>
      <c r="AA289" s="25">
        <v>0</v>
      </c>
      <c r="AB289" s="25">
        <v>0</v>
      </c>
      <c r="AC289" s="25">
        <v>9.9</v>
      </c>
      <c r="AD289" s="25">
        <v>14.3</v>
      </c>
      <c r="AE289" s="25">
        <v>57.2</v>
      </c>
      <c r="AF289" s="25">
        <v>0</v>
      </c>
      <c r="AG289" s="25">
        <v>37.400000000000006</v>
      </c>
      <c r="AH289" s="25">
        <v>33</v>
      </c>
      <c r="AI289" s="25">
        <v>0</v>
      </c>
      <c r="AJ289" s="25">
        <v>1.1000000000000001</v>
      </c>
      <c r="AK289" s="25">
        <v>7.7000000000000011</v>
      </c>
      <c r="AL289" s="25">
        <v>12.100000000000001</v>
      </c>
      <c r="AM289" s="25">
        <v>0</v>
      </c>
      <c r="AN289" s="25">
        <v>0</v>
      </c>
      <c r="AO289" s="25">
        <v>3.3000000000000003</v>
      </c>
      <c r="AP289" s="25">
        <v>4.4000000000000004</v>
      </c>
      <c r="AQ289" s="25">
        <v>3.3000000000000003</v>
      </c>
      <c r="AR289" s="25">
        <v>0</v>
      </c>
      <c r="AS289" s="25">
        <v>20.900000000000002</v>
      </c>
      <c r="AT289" s="25">
        <v>34.1</v>
      </c>
      <c r="AU289" s="25">
        <v>44</v>
      </c>
      <c r="AV289" s="25">
        <v>38.5</v>
      </c>
      <c r="AW289" s="25">
        <v>40.700000000000003</v>
      </c>
      <c r="AX289" s="25">
        <v>0</v>
      </c>
      <c r="AY289" s="25">
        <v>12.100000000000001</v>
      </c>
      <c r="AZ289" s="25">
        <v>17.600000000000001</v>
      </c>
      <c r="BA289" s="25">
        <v>4.4000000000000004</v>
      </c>
      <c r="BB289" s="25">
        <v>12.100000000000001</v>
      </c>
      <c r="BC289" s="25">
        <v>0</v>
      </c>
      <c r="BD289" s="25">
        <v>8.8000000000000007</v>
      </c>
      <c r="BE289" s="25">
        <v>34.1</v>
      </c>
      <c r="BF289" s="25">
        <v>0</v>
      </c>
      <c r="BG289" s="25">
        <v>4.4000000000000004</v>
      </c>
      <c r="BH289" s="25">
        <v>8.8000000000000007</v>
      </c>
      <c r="BI289" s="25">
        <v>1.1000000000000001</v>
      </c>
      <c r="BJ289" s="25">
        <v>0</v>
      </c>
      <c r="BK289" s="25">
        <v>0</v>
      </c>
      <c r="BL289" s="25">
        <v>39.6</v>
      </c>
      <c r="BM289" s="25">
        <v>17.600000000000001</v>
      </c>
      <c r="BN289" s="25">
        <v>29.700000000000003</v>
      </c>
    </row>
    <row r="290" spans="1:66" x14ac:dyDescent="0.25">
      <c r="A290" s="6">
        <v>45184</v>
      </c>
      <c r="B290" t="s">
        <v>15</v>
      </c>
      <c r="C290">
        <v>15</v>
      </c>
      <c r="D290">
        <f t="shared" si="36"/>
        <v>546.70000000000005</v>
      </c>
      <c r="E290">
        <f t="shared" si="37"/>
        <v>213.40000000000003</v>
      </c>
      <c r="F290">
        <f t="shared" si="38"/>
        <v>107.8</v>
      </c>
      <c r="G290">
        <f t="shared" si="39"/>
        <v>146.30000000000001</v>
      </c>
      <c r="H290">
        <f t="shared" si="40"/>
        <v>79.200000000000017</v>
      </c>
      <c r="I290">
        <v>0</v>
      </c>
      <c r="J290" s="22">
        <v>0.72600000000000009</v>
      </c>
      <c r="K290" s="22">
        <v>0.55000000000000004</v>
      </c>
      <c r="L290" s="22">
        <v>0.52800000000000002</v>
      </c>
      <c r="M290" s="22">
        <v>0.75900000000000012</v>
      </c>
      <c r="N290" s="22">
        <v>1.089</v>
      </c>
      <c r="O290" s="24">
        <v>0.71500000000000008</v>
      </c>
      <c r="P290" s="24">
        <v>1.0340000000000003</v>
      </c>
      <c r="Q290" s="24">
        <v>1.0450000000000002</v>
      </c>
      <c r="R290" s="24">
        <v>0.56100000000000005</v>
      </c>
      <c r="S290" s="24">
        <v>0.80300000000000005</v>
      </c>
      <c r="T290" s="24">
        <v>0.25300000000000006</v>
      </c>
      <c r="U290" s="24">
        <v>1.056</v>
      </c>
      <c r="V290" s="24">
        <v>0.63800000000000001</v>
      </c>
      <c r="W290" s="24">
        <v>1.0669999999999999</v>
      </c>
      <c r="X290" s="24">
        <v>0.78100000000000003</v>
      </c>
      <c r="Y290" s="24">
        <v>0.79200000000000004</v>
      </c>
      <c r="Z290" s="24">
        <v>0.94600000000000006</v>
      </c>
      <c r="AA290" s="25">
        <v>17.600000000000001</v>
      </c>
      <c r="AB290" s="25">
        <v>8.8000000000000007</v>
      </c>
      <c r="AC290" s="25">
        <v>9.9</v>
      </c>
      <c r="AD290" s="25">
        <v>28.6</v>
      </c>
      <c r="AE290" s="25">
        <v>1.1000000000000001</v>
      </c>
      <c r="AF290" s="25">
        <v>0</v>
      </c>
      <c r="AG290" s="25">
        <v>40.700000000000003</v>
      </c>
      <c r="AH290" s="25">
        <v>0</v>
      </c>
      <c r="AI290" s="25">
        <v>0</v>
      </c>
      <c r="AJ290" s="25">
        <v>1.1000000000000001</v>
      </c>
      <c r="AK290" s="25">
        <v>0</v>
      </c>
      <c r="AL290" s="25">
        <v>0</v>
      </c>
      <c r="AM290" s="25">
        <v>36.300000000000004</v>
      </c>
      <c r="AN290" s="25">
        <v>7.7000000000000011</v>
      </c>
      <c r="AO290" s="25">
        <v>0</v>
      </c>
      <c r="AP290" s="25">
        <v>0</v>
      </c>
      <c r="AQ290" s="25">
        <v>13.200000000000001</v>
      </c>
      <c r="AR290" s="25">
        <v>0</v>
      </c>
      <c r="AS290" s="25">
        <v>16.5</v>
      </c>
      <c r="AT290" s="25">
        <v>5.5</v>
      </c>
      <c r="AU290" s="25">
        <v>22</v>
      </c>
      <c r="AV290" s="25">
        <v>22</v>
      </c>
      <c r="AW290" s="25">
        <v>4.4000000000000004</v>
      </c>
      <c r="AX290" s="25">
        <v>1.1000000000000001</v>
      </c>
      <c r="AY290" s="25">
        <v>12.100000000000001</v>
      </c>
      <c r="AZ290" s="25">
        <v>0</v>
      </c>
      <c r="BA290" s="25">
        <v>24.200000000000003</v>
      </c>
      <c r="BB290" s="25">
        <v>31.900000000000002</v>
      </c>
      <c r="BC290" s="25">
        <v>0</v>
      </c>
      <c r="BD290" s="25">
        <v>28.6</v>
      </c>
      <c r="BE290" s="25">
        <v>7.7000000000000011</v>
      </c>
      <c r="BF290" s="25">
        <v>36.300000000000004</v>
      </c>
      <c r="BG290" s="25">
        <v>23.1</v>
      </c>
      <c r="BH290" s="25">
        <v>18.700000000000003</v>
      </c>
      <c r="BI290" s="25">
        <v>22</v>
      </c>
      <c r="BJ290" s="25">
        <v>22</v>
      </c>
      <c r="BK290" s="25">
        <v>47.300000000000004</v>
      </c>
      <c r="BL290" s="25">
        <v>0</v>
      </c>
      <c r="BM290" s="25">
        <v>36.300000000000004</v>
      </c>
      <c r="BN290" s="25">
        <v>0</v>
      </c>
    </row>
    <row r="291" spans="1:66" x14ac:dyDescent="0.25">
      <c r="A291" s="6">
        <v>45185</v>
      </c>
      <c r="B291" t="s">
        <v>15</v>
      </c>
      <c r="C291">
        <v>16</v>
      </c>
      <c r="D291">
        <f t="shared" si="36"/>
        <v>707.30000000000007</v>
      </c>
      <c r="E291">
        <f t="shared" si="37"/>
        <v>160.60000000000002</v>
      </c>
      <c r="F291">
        <f t="shared" si="38"/>
        <v>132.00000000000003</v>
      </c>
      <c r="G291">
        <f t="shared" si="39"/>
        <v>170.5</v>
      </c>
      <c r="H291">
        <f t="shared" si="40"/>
        <v>244.20000000000002</v>
      </c>
      <c r="I291">
        <v>0</v>
      </c>
      <c r="J291" s="22">
        <v>0.6160000000000001</v>
      </c>
      <c r="K291" s="22">
        <v>0.63800000000000001</v>
      </c>
      <c r="L291" s="22">
        <v>0.8580000000000001</v>
      </c>
      <c r="M291" s="22">
        <v>0.19800000000000001</v>
      </c>
      <c r="N291" s="22">
        <v>0.47300000000000003</v>
      </c>
      <c r="O291" s="24">
        <v>0.48400000000000004</v>
      </c>
      <c r="P291" s="24">
        <v>0.66</v>
      </c>
      <c r="Q291" s="24">
        <v>0.67100000000000004</v>
      </c>
      <c r="R291" s="24">
        <v>0.94600000000000006</v>
      </c>
      <c r="S291" s="24">
        <v>1.056</v>
      </c>
      <c r="T291" s="24">
        <v>1.0120000000000002</v>
      </c>
      <c r="U291" s="24">
        <v>0.9900000000000001</v>
      </c>
      <c r="V291" s="24">
        <v>0.93500000000000005</v>
      </c>
      <c r="W291" s="24">
        <v>0.39600000000000002</v>
      </c>
      <c r="X291" s="24">
        <v>0.8580000000000001</v>
      </c>
      <c r="Y291" s="24">
        <v>1.0010000000000001</v>
      </c>
      <c r="Z291" s="24">
        <v>1.056</v>
      </c>
      <c r="AA291" s="25">
        <v>24.200000000000003</v>
      </c>
      <c r="AB291" s="25">
        <v>0</v>
      </c>
      <c r="AC291" s="25">
        <v>0</v>
      </c>
      <c r="AD291" s="25">
        <v>0</v>
      </c>
      <c r="AE291" s="25">
        <v>14.3</v>
      </c>
      <c r="AF291" s="25">
        <v>30.800000000000004</v>
      </c>
      <c r="AG291" s="25">
        <v>30.800000000000004</v>
      </c>
      <c r="AH291" s="25">
        <v>1.1000000000000001</v>
      </c>
      <c r="AI291" s="25">
        <v>13.200000000000001</v>
      </c>
      <c r="AJ291" s="25">
        <v>17.600000000000001</v>
      </c>
      <c r="AK291" s="25">
        <v>0</v>
      </c>
      <c r="AL291" s="25">
        <v>48.400000000000006</v>
      </c>
      <c r="AM291" s="25">
        <v>2.2000000000000002</v>
      </c>
      <c r="AN291" s="25">
        <v>22</v>
      </c>
      <c r="AO291" s="25">
        <v>51.7</v>
      </c>
      <c r="AP291" s="25">
        <v>5.5</v>
      </c>
      <c r="AQ291" s="25">
        <v>35.200000000000003</v>
      </c>
      <c r="AR291" s="25">
        <v>30.800000000000004</v>
      </c>
      <c r="AS291" s="25">
        <v>15.400000000000002</v>
      </c>
      <c r="AT291" s="25">
        <v>33</v>
      </c>
      <c r="AU291" s="25">
        <v>39.6</v>
      </c>
      <c r="AV291" s="25">
        <v>17.600000000000001</v>
      </c>
      <c r="AW291" s="25">
        <v>11</v>
      </c>
      <c r="AX291" s="25">
        <v>28.6</v>
      </c>
      <c r="AY291" s="25">
        <v>1.1000000000000001</v>
      </c>
      <c r="AZ291" s="25">
        <v>28.6</v>
      </c>
      <c r="BA291" s="25">
        <v>0</v>
      </c>
      <c r="BB291" s="25">
        <v>34.1</v>
      </c>
      <c r="BC291" s="25">
        <v>8.8000000000000007</v>
      </c>
      <c r="BD291" s="25">
        <v>1.1000000000000001</v>
      </c>
      <c r="BE291" s="25">
        <v>35.200000000000003</v>
      </c>
      <c r="BF291" s="25">
        <v>6.6000000000000005</v>
      </c>
      <c r="BG291" s="25">
        <v>9.9</v>
      </c>
      <c r="BH291" s="25">
        <v>46.2</v>
      </c>
      <c r="BI291" s="25">
        <v>0</v>
      </c>
      <c r="BJ291" s="25">
        <v>8.8000000000000007</v>
      </c>
      <c r="BK291" s="25">
        <v>20.900000000000002</v>
      </c>
      <c r="BL291" s="25">
        <v>17.600000000000001</v>
      </c>
      <c r="BM291" s="25">
        <v>15.400000000000002</v>
      </c>
      <c r="BN291" s="25">
        <v>0</v>
      </c>
    </row>
    <row r="292" spans="1:66" x14ac:dyDescent="0.25">
      <c r="A292" s="6">
        <v>45186</v>
      </c>
      <c r="B292" t="s">
        <v>15</v>
      </c>
      <c r="C292">
        <v>17</v>
      </c>
      <c r="D292">
        <f t="shared" si="36"/>
        <v>521.4000000000002</v>
      </c>
      <c r="E292">
        <f t="shared" si="37"/>
        <v>138.60000000000002</v>
      </c>
      <c r="F292">
        <f t="shared" si="38"/>
        <v>171.60000000000014</v>
      </c>
      <c r="G292">
        <f t="shared" si="39"/>
        <v>127.60000000000007</v>
      </c>
      <c r="H292">
        <f t="shared" si="40"/>
        <v>83.6</v>
      </c>
      <c r="I292">
        <v>0</v>
      </c>
      <c r="J292" s="22">
        <v>0.55000000000000004</v>
      </c>
      <c r="K292" s="22">
        <v>0.95700000000000007</v>
      </c>
      <c r="L292" s="22">
        <v>0.78100000000000003</v>
      </c>
      <c r="M292" s="22">
        <v>0.20900000000000002</v>
      </c>
      <c r="N292" s="22">
        <v>0.7370000000000001</v>
      </c>
      <c r="O292" s="24">
        <v>0.7370000000000001</v>
      </c>
      <c r="P292" s="24">
        <v>0.64900000000000002</v>
      </c>
      <c r="Q292" s="24">
        <v>1.0230000000000001</v>
      </c>
      <c r="R292" s="24">
        <v>1.0669999999999999</v>
      </c>
      <c r="S292" s="24">
        <v>0.8580000000000001</v>
      </c>
      <c r="T292" s="24">
        <v>0.71500000000000008</v>
      </c>
      <c r="U292" s="24">
        <v>0.83600000000000008</v>
      </c>
      <c r="V292" s="24">
        <v>0.91300000000000014</v>
      </c>
      <c r="W292" s="24">
        <v>0.71500000000000008</v>
      </c>
      <c r="X292" s="24">
        <v>0.42900000000000005</v>
      </c>
      <c r="Y292" s="24">
        <v>0.74800000000000011</v>
      </c>
      <c r="Z292" s="24">
        <v>0.28600000000000003</v>
      </c>
      <c r="AA292" s="25">
        <v>0</v>
      </c>
      <c r="AB292" s="25">
        <v>38.5</v>
      </c>
      <c r="AC292" s="25">
        <v>41.800000000000125</v>
      </c>
      <c r="AD292" s="25">
        <v>28.6</v>
      </c>
      <c r="AE292" s="25">
        <v>59.400000000000006</v>
      </c>
      <c r="AF292" s="25">
        <v>0</v>
      </c>
      <c r="AG292" s="25">
        <v>0</v>
      </c>
      <c r="AH292" s="25">
        <v>0</v>
      </c>
      <c r="AI292" s="25">
        <v>0</v>
      </c>
      <c r="AJ292" s="25">
        <v>3.3000000000000003</v>
      </c>
      <c r="AK292" s="25">
        <v>5.5</v>
      </c>
      <c r="AL292" s="25">
        <v>22</v>
      </c>
      <c r="AM292" s="25">
        <v>5.5</v>
      </c>
      <c r="AN292" s="25">
        <v>0</v>
      </c>
      <c r="AO292" s="25">
        <v>19.8</v>
      </c>
      <c r="AP292" s="25">
        <v>8.8000000000000007</v>
      </c>
      <c r="AQ292" s="25">
        <v>0</v>
      </c>
      <c r="AR292" s="25">
        <v>4.4000000000000004</v>
      </c>
      <c r="AS292" s="25">
        <v>16.5</v>
      </c>
      <c r="AT292" s="25">
        <v>6.6000000000000005</v>
      </c>
      <c r="AU292" s="25">
        <v>28.6</v>
      </c>
      <c r="AV292" s="25">
        <v>42.900000000000006</v>
      </c>
      <c r="AW292" s="25">
        <v>13.200000000000001</v>
      </c>
      <c r="AX292" s="25">
        <v>0</v>
      </c>
      <c r="AY292" s="25">
        <v>6.6000000000000627</v>
      </c>
      <c r="AZ292" s="25">
        <v>0</v>
      </c>
      <c r="BA292" s="25">
        <v>22</v>
      </c>
      <c r="BB292" s="25">
        <v>4.4000000000000004</v>
      </c>
      <c r="BC292" s="25">
        <v>6.6000000000000005</v>
      </c>
      <c r="BD292" s="25">
        <v>3.3000000000000003</v>
      </c>
      <c r="BE292" s="25">
        <v>15.400000000000002</v>
      </c>
      <c r="BF292" s="25">
        <v>9.9</v>
      </c>
      <c r="BG292" s="25">
        <v>9.9</v>
      </c>
      <c r="BH292" s="25">
        <v>37.400000000000006</v>
      </c>
      <c r="BI292" s="25">
        <v>27.500000000000004</v>
      </c>
      <c r="BJ292" s="25">
        <v>12.100000000000001</v>
      </c>
      <c r="BK292" s="25">
        <v>0</v>
      </c>
      <c r="BL292" s="25">
        <v>6.6000000000000005</v>
      </c>
      <c r="BM292" s="25">
        <v>2.2000000000000002</v>
      </c>
      <c r="BN292" s="25">
        <v>17.600000000000001</v>
      </c>
    </row>
    <row r="293" spans="1:66" x14ac:dyDescent="0.25">
      <c r="A293" s="6">
        <v>45187</v>
      </c>
      <c r="B293" t="s">
        <v>15</v>
      </c>
      <c r="C293">
        <v>18</v>
      </c>
      <c r="D293">
        <f t="shared" si="36"/>
        <v>448.79999999999995</v>
      </c>
      <c r="E293">
        <f t="shared" si="37"/>
        <v>149.60000000000002</v>
      </c>
      <c r="F293">
        <f t="shared" si="38"/>
        <v>174.9</v>
      </c>
      <c r="G293">
        <f t="shared" si="39"/>
        <v>86.9</v>
      </c>
      <c r="H293">
        <f t="shared" si="40"/>
        <v>37.400000000000006</v>
      </c>
      <c r="I293">
        <v>0</v>
      </c>
      <c r="J293" s="22">
        <v>0.77000000000000013</v>
      </c>
      <c r="K293" s="22">
        <v>0.58300000000000007</v>
      </c>
      <c r="L293" s="22">
        <v>0.84700000000000009</v>
      </c>
      <c r="M293" s="22">
        <v>0.49500000000000005</v>
      </c>
      <c r="N293" s="22">
        <v>0.88000000000000012</v>
      </c>
      <c r="O293" s="24">
        <v>0.86900000000000011</v>
      </c>
      <c r="P293" s="24">
        <v>0.92400000000000004</v>
      </c>
      <c r="Q293" s="24">
        <v>0.94600000000000006</v>
      </c>
      <c r="R293" s="24">
        <v>0.96800000000000008</v>
      </c>
      <c r="S293" s="24">
        <v>0.67100000000000004</v>
      </c>
      <c r="T293" s="24">
        <v>0.7370000000000001</v>
      </c>
      <c r="U293" s="24">
        <v>0.8580000000000001</v>
      </c>
      <c r="V293" s="24">
        <v>0.29700000000000004</v>
      </c>
      <c r="W293" s="24">
        <v>0.84700000000000009</v>
      </c>
      <c r="X293" s="24">
        <v>0.44000000000000006</v>
      </c>
      <c r="Y293" s="24">
        <v>1.0010000000000001</v>
      </c>
      <c r="Z293" s="24">
        <v>0.97900000000000009</v>
      </c>
      <c r="AA293" s="25">
        <v>18.700000000000003</v>
      </c>
      <c r="AB293" s="25">
        <v>0</v>
      </c>
      <c r="AC293" s="25">
        <v>6.6000000000000005</v>
      </c>
      <c r="AD293" s="25">
        <v>22</v>
      </c>
      <c r="AE293" s="25">
        <v>12.100000000000001</v>
      </c>
      <c r="AF293" s="25">
        <v>34.1</v>
      </c>
      <c r="AG293" s="25">
        <v>15.400000000000002</v>
      </c>
      <c r="AH293" s="25">
        <v>14.3</v>
      </c>
      <c r="AI293" s="25">
        <v>13.200000000000001</v>
      </c>
      <c r="AJ293" s="25">
        <v>38.5</v>
      </c>
      <c r="AK293" s="25">
        <v>1.1000000000000001</v>
      </c>
      <c r="AL293" s="25">
        <v>0</v>
      </c>
      <c r="AM293" s="25">
        <v>12.100000000000001</v>
      </c>
      <c r="AN293" s="25">
        <v>0</v>
      </c>
      <c r="AO293" s="25">
        <v>1.1000000000000001</v>
      </c>
      <c r="AP293" s="25">
        <v>0</v>
      </c>
      <c r="AQ293" s="25">
        <v>22</v>
      </c>
      <c r="AR293" s="25">
        <v>0</v>
      </c>
      <c r="AS293" s="25">
        <v>2.2000000000000002</v>
      </c>
      <c r="AT293" s="25">
        <v>0</v>
      </c>
      <c r="AU293" s="25">
        <v>5.5</v>
      </c>
      <c r="AV293" s="25">
        <v>24.200000000000003</v>
      </c>
      <c r="AW293" s="25">
        <v>0</v>
      </c>
      <c r="AX293" s="25">
        <v>0</v>
      </c>
      <c r="AY293" s="25">
        <v>23.1</v>
      </c>
      <c r="AZ293" s="25">
        <v>6.6000000000000005</v>
      </c>
      <c r="BA293" s="25">
        <v>0</v>
      </c>
      <c r="BB293" s="25">
        <v>3.3000000000000003</v>
      </c>
      <c r="BC293" s="25">
        <v>24.200000000000003</v>
      </c>
      <c r="BD293" s="25">
        <v>0</v>
      </c>
      <c r="BE293" s="25">
        <v>30.800000000000004</v>
      </c>
      <c r="BF293" s="25">
        <v>53.900000000000006</v>
      </c>
      <c r="BG293" s="25">
        <v>19.8</v>
      </c>
      <c r="BH293" s="25">
        <v>1.1000000000000001</v>
      </c>
      <c r="BI293" s="25">
        <v>16.5</v>
      </c>
      <c r="BJ293" s="25">
        <v>7.7000000000000011</v>
      </c>
      <c r="BK293" s="25">
        <v>7.7000000000000011</v>
      </c>
      <c r="BL293" s="25">
        <v>3.3000000000000003</v>
      </c>
      <c r="BM293" s="25">
        <v>8.8000000000000007</v>
      </c>
      <c r="BN293" s="25">
        <v>0</v>
      </c>
    </row>
    <row r="294" spans="1:66" x14ac:dyDescent="0.25">
      <c r="A294" s="6">
        <v>45188</v>
      </c>
      <c r="B294" t="s">
        <v>15</v>
      </c>
      <c r="C294">
        <v>19</v>
      </c>
      <c r="D294">
        <f t="shared" si="36"/>
        <v>721.60000000000014</v>
      </c>
      <c r="E294">
        <f t="shared" si="37"/>
        <v>171.60000000000002</v>
      </c>
      <c r="F294">
        <f t="shared" si="38"/>
        <v>249.70000000000002</v>
      </c>
      <c r="G294">
        <f t="shared" si="39"/>
        <v>110.00000000000001</v>
      </c>
      <c r="H294">
        <f t="shared" si="40"/>
        <v>190.3</v>
      </c>
      <c r="I294">
        <v>0</v>
      </c>
      <c r="J294" s="22">
        <v>0.24200000000000002</v>
      </c>
      <c r="K294" s="22">
        <v>0.20900000000000002</v>
      </c>
      <c r="L294" s="22">
        <v>0.78100000000000003</v>
      </c>
      <c r="M294" s="22">
        <v>0.58300000000000007</v>
      </c>
      <c r="N294" s="22">
        <v>1.056</v>
      </c>
      <c r="O294" s="24">
        <v>1.056</v>
      </c>
      <c r="P294" s="24">
        <v>0.93500000000000005</v>
      </c>
      <c r="Q294" s="24">
        <v>0.67100000000000004</v>
      </c>
      <c r="R294" s="24">
        <v>1.0010000000000001</v>
      </c>
      <c r="S294" s="24">
        <v>0.50600000000000012</v>
      </c>
      <c r="T294" s="24">
        <v>1.089</v>
      </c>
      <c r="U294" s="24">
        <v>0.52800000000000002</v>
      </c>
      <c r="V294" s="24">
        <v>0.97900000000000009</v>
      </c>
      <c r="W294" s="24">
        <v>0.90200000000000014</v>
      </c>
      <c r="X294" s="24">
        <v>1.1000000000000001</v>
      </c>
      <c r="Y294" s="24">
        <v>0.90200000000000014</v>
      </c>
      <c r="Z294" s="24">
        <v>0.50600000000000012</v>
      </c>
      <c r="AA294" s="25">
        <v>6.6000000000000005</v>
      </c>
      <c r="AB294" s="25">
        <v>17.600000000000001</v>
      </c>
      <c r="AC294" s="25">
        <v>41.800000000000004</v>
      </c>
      <c r="AD294" s="25">
        <v>56.1</v>
      </c>
      <c r="AE294" s="25">
        <v>57.2</v>
      </c>
      <c r="AF294" s="25">
        <v>34.1</v>
      </c>
      <c r="AG294" s="25">
        <v>0</v>
      </c>
      <c r="AH294" s="25">
        <v>0</v>
      </c>
      <c r="AI294" s="25">
        <v>4.4000000000000004</v>
      </c>
      <c r="AJ294" s="25">
        <v>31.900000000000002</v>
      </c>
      <c r="AK294" s="25">
        <v>14.3</v>
      </c>
      <c r="AL294" s="25">
        <v>38.5</v>
      </c>
      <c r="AM294" s="25">
        <v>0</v>
      </c>
      <c r="AN294" s="25">
        <v>47.300000000000004</v>
      </c>
      <c r="AO294" s="25">
        <v>8.8000000000000007</v>
      </c>
      <c r="AP294" s="25">
        <v>11</v>
      </c>
      <c r="AQ294" s="25">
        <v>0</v>
      </c>
      <c r="AR294" s="25">
        <v>36.300000000000004</v>
      </c>
      <c r="AS294" s="25">
        <v>2.2000000000000002</v>
      </c>
      <c r="AT294" s="25">
        <v>46.2</v>
      </c>
      <c r="AU294" s="25">
        <v>1.1000000000000001</v>
      </c>
      <c r="AV294" s="25">
        <v>6.6000000000000005</v>
      </c>
      <c r="AW294" s="25">
        <v>23.1</v>
      </c>
      <c r="AX294" s="25">
        <v>17.600000000000001</v>
      </c>
      <c r="AY294" s="25">
        <v>0</v>
      </c>
      <c r="AZ294" s="25">
        <v>9.9</v>
      </c>
      <c r="BA294" s="25">
        <v>0</v>
      </c>
      <c r="BB294" s="25">
        <v>0</v>
      </c>
      <c r="BC294" s="25">
        <v>19.8</v>
      </c>
      <c r="BD294" s="25">
        <v>31.900000000000002</v>
      </c>
      <c r="BE294" s="25">
        <v>14.3</v>
      </c>
      <c r="BF294" s="25">
        <v>1.1000000000000001</v>
      </c>
      <c r="BG294" s="25">
        <v>12.100000000000001</v>
      </c>
      <c r="BH294" s="25">
        <v>17.600000000000001</v>
      </c>
      <c r="BI294" s="25">
        <v>0</v>
      </c>
      <c r="BJ294" s="25">
        <v>22</v>
      </c>
      <c r="BK294" s="25">
        <v>27.500000000000004</v>
      </c>
      <c r="BL294" s="25">
        <v>41.800000000000004</v>
      </c>
      <c r="BM294" s="25">
        <v>14.3</v>
      </c>
      <c r="BN294" s="25">
        <v>20.900000000000002</v>
      </c>
    </row>
    <row r="295" spans="1:66" x14ac:dyDescent="0.25">
      <c r="A295" s="6">
        <v>45189</v>
      </c>
      <c r="B295" t="s">
        <v>15</v>
      </c>
      <c r="C295">
        <v>20</v>
      </c>
      <c r="D295">
        <f t="shared" si="36"/>
        <v>481.80000000000007</v>
      </c>
      <c r="E295">
        <f t="shared" si="37"/>
        <v>166.10000000000002</v>
      </c>
      <c r="F295">
        <f t="shared" si="38"/>
        <v>70.400000000000006</v>
      </c>
      <c r="G295">
        <f t="shared" si="39"/>
        <v>146.30000000000001</v>
      </c>
      <c r="H295">
        <f t="shared" si="40"/>
        <v>99</v>
      </c>
      <c r="I295">
        <v>0</v>
      </c>
      <c r="J295" s="22">
        <v>0.38500000000000006</v>
      </c>
      <c r="K295" s="22">
        <v>0.89100000000000013</v>
      </c>
      <c r="L295" s="22">
        <v>0.83600000000000008</v>
      </c>
      <c r="M295" s="22">
        <v>0.96800000000000008</v>
      </c>
      <c r="N295" s="22">
        <v>0.9900000000000001</v>
      </c>
      <c r="O295" s="24">
        <v>0.69300000000000006</v>
      </c>
      <c r="P295" s="24">
        <v>0.74800000000000011</v>
      </c>
      <c r="Q295" s="24">
        <v>1.056</v>
      </c>
      <c r="R295" s="24">
        <v>0.62700000000000011</v>
      </c>
      <c r="S295" s="24">
        <v>0.70400000000000007</v>
      </c>
      <c r="T295" s="24">
        <v>0.96800000000000008</v>
      </c>
      <c r="U295" s="24">
        <v>0.45100000000000007</v>
      </c>
      <c r="V295" s="24">
        <v>0.46200000000000002</v>
      </c>
      <c r="W295" s="24">
        <v>1.0010000000000001</v>
      </c>
      <c r="X295" s="24">
        <v>0.12100000000000001</v>
      </c>
      <c r="Y295" s="24">
        <v>1.0010000000000001</v>
      </c>
      <c r="Z295" s="24">
        <v>0.67100000000000004</v>
      </c>
      <c r="AA295" s="25">
        <v>9.9</v>
      </c>
      <c r="AB295" s="25">
        <v>0</v>
      </c>
      <c r="AC295" s="25">
        <v>0</v>
      </c>
      <c r="AD295" s="25">
        <v>18.700000000000003</v>
      </c>
      <c r="AE295" s="25">
        <v>3.3000000000000003</v>
      </c>
      <c r="AF295" s="25">
        <v>17.600000000000001</v>
      </c>
      <c r="AG295" s="25">
        <v>12.100000000000001</v>
      </c>
      <c r="AH295" s="25">
        <v>8.8000000000000007</v>
      </c>
      <c r="AI295" s="25">
        <v>0</v>
      </c>
      <c r="AJ295" s="25">
        <v>0</v>
      </c>
      <c r="AK295" s="25">
        <v>33</v>
      </c>
      <c r="AL295" s="25">
        <v>20.900000000000002</v>
      </c>
      <c r="AM295" s="25">
        <v>8.8000000000000007</v>
      </c>
      <c r="AN295" s="25">
        <v>0</v>
      </c>
      <c r="AO295" s="25">
        <v>0</v>
      </c>
      <c r="AP295" s="25">
        <v>15.400000000000002</v>
      </c>
      <c r="AQ295" s="25">
        <v>14.3</v>
      </c>
      <c r="AR295" s="25">
        <v>12.100000000000001</v>
      </c>
      <c r="AS295" s="25">
        <v>9.9</v>
      </c>
      <c r="AT295" s="25">
        <v>17.600000000000001</v>
      </c>
      <c r="AU295" s="25">
        <v>0</v>
      </c>
      <c r="AV295" s="25">
        <v>0</v>
      </c>
      <c r="AW295" s="25">
        <v>16.5</v>
      </c>
      <c r="AX295" s="25">
        <v>5.5</v>
      </c>
      <c r="AY295" s="25">
        <v>0</v>
      </c>
      <c r="AZ295" s="25">
        <v>29.700000000000003</v>
      </c>
      <c r="BA295" s="25">
        <v>14.3</v>
      </c>
      <c r="BB295" s="25">
        <v>42.900000000000006</v>
      </c>
      <c r="BC295" s="25">
        <v>0</v>
      </c>
      <c r="BD295" s="25">
        <v>37.400000000000006</v>
      </c>
      <c r="BE295" s="25">
        <v>44</v>
      </c>
      <c r="BF295" s="25">
        <v>0</v>
      </c>
      <c r="BG295" s="25">
        <v>41.800000000000004</v>
      </c>
      <c r="BH295" s="25">
        <v>11</v>
      </c>
      <c r="BI295" s="25">
        <v>0</v>
      </c>
      <c r="BJ295" s="25">
        <v>46.2</v>
      </c>
      <c r="BK295" s="25">
        <v>3.3000000000000003</v>
      </c>
      <c r="BL295" s="25">
        <v>0</v>
      </c>
      <c r="BM295" s="25">
        <v>14.3</v>
      </c>
      <c r="BN295" s="25">
        <v>5.5</v>
      </c>
    </row>
    <row r="296" spans="1:66" x14ac:dyDescent="0.25">
      <c r="A296" s="6">
        <v>45190</v>
      </c>
      <c r="B296" t="s">
        <v>15</v>
      </c>
      <c r="C296">
        <v>21</v>
      </c>
      <c r="D296">
        <f t="shared" si="36"/>
        <v>612.70000000000027</v>
      </c>
      <c r="E296">
        <f t="shared" si="37"/>
        <v>160.60000000000002</v>
      </c>
      <c r="F296">
        <f t="shared" si="38"/>
        <v>112.20000000000002</v>
      </c>
      <c r="G296">
        <f t="shared" si="39"/>
        <v>238.70000000000016</v>
      </c>
      <c r="H296">
        <f t="shared" si="40"/>
        <v>101.20000000000002</v>
      </c>
      <c r="I296">
        <v>0</v>
      </c>
      <c r="J296" s="22">
        <v>0.52800000000000002</v>
      </c>
      <c r="K296" s="22">
        <v>0.75900000000000012</v>
      </c>
      <c r="L296" s="22">
        <v>0.93500000000000005</v>
      </c>
      <c r="M296" s="22">
        <v>0.91300000000000014</v>
      </c>
      <c r="N296" s="22">
        <v>1.089</v>
      </c>
      <c r="O296" s="24">
        <v>1.0780000000000001</v>
      </c>
      <c r="P296" s="24">
        <v>0.7370000000000001</v>
      </c>
      <c r="Q296" s="24">
        <v>0.97900000000000009</v>
      </c>
      <c r="R296" s="24">
        <v>0.72600000000000009</v>
      </c>
      <c r="S296" s="24">
        <v>0.75900000000000012</v>
      </c>
      <c r="T296" s="24">
        <v>0.88000000000000012</v>
      </c>
      <c r="U296" s="24">
        <v>0.48400000000000004</v>
      </c>
      <c r="V296" s="24">
        <v>1.0120000000000002</v>
      </c>
      <c r="W296" s="24">
        <v>0.82500000000000007</v>
      </c>
      <c r="X296" s="24">
        <v>0.63800000000000001</v>
      </c>
      <c r="Y296" s="24">
        <v>1.089</v>
      </c>
      <c r="Z296" s="24">
        <v>0.72600000000000009</v>
      </c>
      <c r="AA296" s="25">
        <v>45.1</v>
      </c>
      <c r="AB296" s="25">
        <v>3.3000000000000003</v>
      </c>
      <c r="AC296" s="25">
        <v>12.100000000000001</v>
      </c>
      <c r="AD296" s="25">
        <v>0</v>
      </c>
      <c r="AE296" s="25">
        <v>0</v>
      </c>
      <c r="AF296" s="25">
        <v>11</v>
      </c>
      <c r="AG296" s="25">
        <v>2.2000000000000002</v>
      </c>
      <c r="AH296" s="25">
        <v>4.4000000000000004</v>
      </c>
      <c r="AI296" s="25">
        <v>26.400000000000002</v>
      </c>
      <c r="AJ296" s="25">
        <v>7.7000000000000011</v>
      </c>
      <c r="AK296" s="25">
        <v>26.400000000000002</v>
      </c>
      <c r="AL296" s="25">
        <v>14.3</v>
      </c>
      <c r="AM296" s="25">
        <v>27.500000000000004</v>
      </c>
      <c r="AN296" s="25">
        <v>16.5</v>
      </c>
      <c r="AO296" s="25">
        <v>9.9</v>
      </c>
      <c r="AP296" s="25">
        <v>4.4000000000000004</v>
      </c>
      <c r="AQ296" s="25">
        <v>0</v>
      </c>
      <c r="AR296" s="25">
        <v>2.2000000000000002</v>
      </c>
      <c r="AS296" s="25">
        <v>0</v>
      </c>
      <c r="AT296" s="25">
        <v>26.400000000000002</v>
      </c>
      <c r="AU296" s="25">
        <v>0</v>
      </c>
      <c r="AV296" s="25">
        <v>26.400000000000002</v>
      </c>
      <c r="AW296" s="25">
        <v>7.7000000000001254</v>
      </c>
      <c r="AX296" s="25">
        <v>6.6000000000000005</v>
      </c>
      <c r="AY296" s="25">
        <v>55.000000000000007</v>
      </c>
      <c r="AZ296" s="25">
        <v>40.700000000000003</v>
      </c>
      <c r="BA296" s="25">
        <v>9.9</v>
      </c>
      <c r="BB296" s="25">
        <v>37.400000000000006</v>
      </c>
      <c r="BC296" s="25">
        <v>11</v>
      </c>
      <c r="BD296" s="25">
        <v>44</v>
      </c>
      <c r="BE296" s="25">
        <v>19.8</v>
      </c>
      <c r="BF296" s="25">
        <v>1.1000000000000001</v>
      </c>
      <c r="BG296" s="25">
        <v>15.400000000000002</v>
      </c>
      <c r="BH296" s="25">
        <v>22</v>
      </c>
      <c r="BI296" s="25">
        <v>0</v>
      </c>
      <c r="BJ296" s="25">
        <v>24.200000000000003</v>
      </c>
      <c r="BK296" s="25">
        <v>26.400000000000002</v>
      </c>
      <c r="BL296" s="25">
        <v>27.500000000000004</v>
      </c>
      <c r="BM296" s="25">
        <v>24.200000000000003</v>
      </c>
      <c r="BN296" s="25">
        <v>0</v>
      </c>
    </row>
    <row r="297" spans="1:66" x14ac:dyDescent="0.25">
      <c r="A297" s="6">
        <v>45191</v>
      </c>
      <c r="B297" t="s">
        <v>15</v>
      </c>
      <c r="C297">
        <v>22</v>
      </c>
      <c r="D297">
        <f t="shared" si="36"/>
        <v>657.80000000000007</v>
      </c>
      <c r="E297">
        <f t="shared" si="37"/>
        <v>173.8000000000001</v>
      </c>
      <c r="F297">
        <f t="shared" si="38"/>
        <v>176</v>
      </c>
      <c r="G297">
        <f t="shared" si="39"/>
        <v>112.2</v>
      </c>
      <c r="H297">
        <f t="shared" si="40"/>
        <v>195.80000000000004</v>
      </c>
      <c r="I297">
        <v>0</v>
      </c>
      <c r="J297" s="22">
        <v>0.38500000000000001</v>
      </c>
      <c r="K297" s="22">
        <v>0.68200000000000005</v>
      </c>
      <c r="L297" s="22">
        <v>0.79200000000000004</v>
      </c>
      <c r="M297" s="22">
        <v>0.88000000000000012</v>
      </c>
      <c r="N297" s="22">
        <v>0.55000000000000004</v>
      </c>
      <c r="O297" s="24">
        <v>0.68200000000000005</v>
      </c>
      <c r="P297" s="24">
        <v>0.86900000000000011</v>
      </c>
      <c r="Q297" s="24">
        <v>0.83600000000000008</v>
      </c>
      <c r="R297" s="24">
        <v>0.86900000000000011</v>
      </c>
      <c r="S297" s="24">
        <v>0.74800000000000011</v>
      </c>
      <c r="T297" s="24">
        <v>1.089</v>
      </c>
      <c r="U297" s="24">
        <v>0.51700000000000013</v>
      </c>
      <c r="V297" s="24">
        <v>1.1000000000000001</v>
      </c>
      <c r="W297" s="24">
        <v>0.88000000000000012</v>
      </c>
      <c r="X297" s="24">
        <v>0.77000000000000013</v>
      </c>
      <c r="Y297" s="24">
        <v>0.77000000000000013</v>
      </c>
      <c r="Z297" s="24">
        <v>0.9900000000000001</v>
      </c>
      <c r="AA297" s="25">
        <v>41.800000000000004</v>
      </c>
      <c r="AB297" s="25">
        <v>20.900000000000002</v>
      </c>
      <c r="AC297" s="25">
        <v>14.3</v>
      </c>
      <c r="AD297" s="25">
        <v>0</v>
      </c>
      <c r="AE297" s="25">
        <v>11</v>
      </c>
      <c r="AF297" s="25">
        <v>12.100000000000001</v>
      </c>
      <c r="AG297" s="25">
        <v>30.800000000000004</v>
      </c>
      <c r="AH297" s="25">
        <v>7.7000000000000011</v>
      </c>
      <c r="AI297" s="25">
        <v>18.700000000000003</v>
      </c>
      <c r="AJ297" s="25">
        <v>18.700000000000003</v>
      </c>
      <c r="AK297" s="25">
        <v>8.8000000000000007</v>
      </c>
      <c r="AL297" s="25">
        <v>22</v>
      </c>
      <c r="AM297" s="25">
        <v>28.6</v>
      </c>
      <c r="AN297" s="25">
        <v>15.400000000000002</v>
      </c>
      <c r="AO297" s="25">
        <v>30.800000000000004</v>
      </c>
      <c r="AP297" s="25">
        <v>31.900000000000002</v>
      </c>
      <c r="AQ297" s="25">
        <v>5.5</v>
      </c>
      <c r="AR297" s="25">
        <v>18.700000000000003</v>
      </c>
      <c r="AS297" s="25">
        <v>42.900000000000006</v>
      </c>
      <c r="AT297" s="25">
        <v>0</v>
      </c>
      <c r="AU297" s="25">
        <v>13.200000000000001</v>
      </c>
      <c r="AV297" s="25">
        <v>2.2000000000000002</v>
      </c>
      <c r="AW297" s="25">
        <v>17.600000000000001</v>
      </c>
      <c r="AX297" s="25">
        <v>0</v>
      </c>
      <c r="AY297" s="25">
        <v>8.8000000000000007</v>
      </c>
      <c r="AZ297" s="25">
        <v>1.1000000000000001</v>
      </c>
      <c r="BA297" s="25">
        <v>0</v>
      </c>
      <c r="BB297" s="25">
        <v>23.1</v>
      </c>
      <c r="BC297" s="25">
        <v>38.5</v>
      </c>
      <c r="BD297" s="25">
        <v>7.7000000000000011</v>
      </c>
      <c r="BE297" s="25">
        <v>0</v>
      </c>
      <c r="BF297" s="25">
        <v>5.5</v>
      </c>
      <c r="BG297" s="25">
        <v>34.1</v>
      </c>
      <c r="BH297" s="25">
        <v>0</v>
      </c>
      <c r="BI297" s="25">
        <v>2.2000000000000002</v>
      </c>
      <c r="BJ297" s="25">
        <v>7.7000000000000632</v>
      </c>
      <c r="BK297" s="25">
        <v>19.8</v>
      </c>
      <c r="BL297" s="25">
        <v>47.300000000000004</v>
      </c>
      <c r="BM297" s="25">
        <v>9.9</v>
      </c>
      <c r="BN297" s="25">
        <v>47.300000000000004</v>
      </c>
    </row>
    <row r="298" spans="1:66" x14ac:dyDescent="0.25">
      <c r="A298" s="6">
        <v>45192</v>
      </c>
      <c r="B298" t="s">
        <v>15</v>
      </c>
      <c r="C298">
        <v>23</v>
      </c>
      <c r="D298">
        <f t="shared" si="36"/>
        <v>531.30000000000007</v>
      </c>
      <c r="E298">
        <f t="shared" si="37"/>
        <v>127.60000000000001</v>
      </c>
      <c r="F298">
        <f t="shared" si="38"/>
        <v>129.80000000000001</v>
      </c>
      <c r="G298">
        <f t="shared" si="39"/>
        <v>154</v>
      </c>
      <c r="H298">
        <f t="shared" si="40"/>
        <v>119.9</v>
      </c>
      <c r="I298">
        <v>0</v>
      </c>
      <c r="J298" s="22">
        <v>0.25300000000000006</v>
      </c>
      <c r="K298" s="22">
        <v>0.70400000000000007</v>
      </c>
      <c r="L298" s="22">
        <v>1.089</v>
      </c>
      <c r="M298" s="22">
        <v>0.96800000000000008</v>
      </c>
      <c r="N298" s="22">
        <v>1.0120000000000002</v>
      </c>
      <c r="O298" s="24">
        <v>0.68200000000000005</v>
      </c>
      <c r="P298" s="24">
        <v>0.12100000000000001</v>
      </c>
      <c r="Q298" s="24">
        <v>0.8580000000000001</v>
      </c>
      <c r="R298" s="24">
        <v>1.0780000000000001</v>
      </c>
      <c r="S298" s="24">
        <v>0.72600000000000009</v>
      </c>
      <c r="T298" s="24">
        <v>0.89100000000000013</v>
      </c>
      <c r="U298" s="24">
        <v>0.51700000000000013</v>
      </c>
      <c r="V298" s="24">
        <v>1.089</v>
      </c>
      <c r="W298" s="24">
        <v>0.6160000000000001</v>
      </c>
      <c r="X298" s="24">
        <v>0.49500000000000005</v>
      </c>
      <c r="Y298" s="24">
        <v>1.0450000000000002</v>
      </c>
      <c r="Z298" s="24">
        <v>0.95700000000000007</v>
      </c>
      <c r="AA298" s="25">
        <v>0</v>
      </c>
      <c r="AB298" s="25">
        <v>39.6</v>
      </c>
      <c r="AC298" s="25">
        <v>0</v>
      </c>
      <c r="AD298" s="25">
        <v>0</v>
      </c>
      <c r="AE298" s="25">
        <v>0</v>
      </c>
      <c r="AF298" s="25">
        <v>5.5</v>
      </c>
      <c r="AG298" s="25">
        <v>22</v>
      </c>
      <c r="AH298" s="25">
        <v>16.5</v>
      </c>
      <c r="AI298" s="25">
        <v>29.700000000000003</v>
      </c>
      <c r="AJ298" s="25">
        <v>16.5</v>
      </c>
      <c r="AK298" s="25">
        <v>26.400000000000002</v>
      </c>
      <c r="AL298" s="25">
        <v>29.700000000000003</v>
      </c>
      <c r="AM298" s="25">
        <v>5.5</v>
      </c>
      <c r="AN298" s="25">
        <v>11</v>
      </c>
      <c r="AO298" s="25">
        <v>0</v>
      </c>
      <c r="AP298" s="25">
        <v>1.1000000000000001</v>
      </c>
      <c r="AQ298" s="25">
        <v>44</v>
      </c>
      <c r="AR298" s="25">
        <v>0</v>
      </c>
      <c r="AS298" s="25">
        <v>0</v>
      </c>
      <c r="AT298" s="25">
        <v>28.6</v>
      </c>
      <c r="AU298" s="25">
        <v>34.1</v>
      </c>
      <c r="AV298" s="25">
        <v>6.6000000000000005</v>
      </c>
      <c r="AW298" s="25">
        <v>16.5</v>
      </c>
      <c r="AX298" s="25">
        <v>0</v>
      </c>
      <c r="AY298" s="25">
        <v>0</v>
      </c>
      <c r="AZ298" s="25">
        <v>0</v>
      </c>
      <c r="BA298" s="25">
        <v>27.500000000000004</v>
      </c>
      <c r="BB298" s="25">
        <v>31.900000000000002</v>
      </c>
      <c r="BC298" s="25">
        <v>0</v>
      </c>
      <c r="BD298" s="25">
        <v>37.400000000000006</v>
      </c>
      <c r="BE298" s="25">
        <v>7.7000000000000011</v>
      </c>
      <c r="BF298" s="25">
        <v>0</v>
      </c>
      <c r="BG298" s="25">
        <v>59.400000000000006</v>
      </c>
      <c r="BH298" s="25">
        <v>0</v>
      </c>
      <c r="BI298" s="25">
        <v>5.5</v>
      </c>
      <c r="BJ298" s="25">
        <v>6.6000000000000005</v>
      </c>
      <c r="BK298" s="25">
        <v>0</v>
      </c>
      <c r="BL298" s="25">
        <v>22</v>
      </c>
      <c r="BM298" s="25">
        <v>0</v>
      </c>
      <c r="BN298" s="25">
        <v>26.400000000000002</v>
      </c>
    </row>
    <row r="299" spans="1:66" x14ac:dyDescent="0.25">
      <c r="A299" s="6">
        <v>45193</v>
      </c>
      <c r="B299" t="s">
        <v>15</v>
      </c>
      <c r="C299">
        <v>24</v>
      </c>
      <c r="D299">
        <f t="shared" si="36"/>
        <v>570.90000000000009</v>
      </c>
      <c r="E299">
        <f t="shared" si="37"/>
        <v>123.20000000000002</v>
      </c>
      <c r="F299">
        <f t="shared" si="38"/>
        <v>123.20000000000002</v>
      </c>
      <c r="G299">
        <f t="shared" si="39"/>
        <v>159.5</v>
      </c>
      <c r="H299">
        <f t="shared" si="40"/>
        <v>165</v>
      </c>
      <c r="I299">
        <v>0</v>
      </c>
      <c r="J299" s="22">
        <v>0.35200000000000004</v>
      </c>
      <c r="K299" s="22">
        <v>0.67100000000000004</v>
      </c>
      <c r="L299" s="22">
        <v>0.81400000000000006</v>
      </c>
      <c r="M299" s="22">
        <v>0.92400000000000004</v>
      </c>
      <c r="N299" s="22">
        <v>0.58300000000000007</v>
      </c>
      <c r="O299" s="24">
        <v>0.71500000000000008</v>
      </c>
      <c r="P299" s="24">
        <v>0.78100000000000003</v>
      </c>
      <c r="Q299" s="24">
        <v>0.79200000000000004</v>
      </c>
      <c r="R299" s="24">
        <v>0.82500000000000007</v>
      </c>
      <c r="S299" s="24">
        <v>1.0450000000000002</v>
      </c>
      <c r="T299" s="24">
        <v>0.80300000000000005</v>
      </c>
      <c r="U299" s="24">
        <v>1.0669999999999999</v>
      </c>
      <c r="V299" s="24">
        <v>0.83600000000000008</v>
      </c>
      <c r="W299" s="24">
        <v>1.056</v>
      </c>
      <c r="X299" s="24">
        <v>1.0010000000000001</v>
      </c>
      <c r="Y299" s="24">
        <v>0.84700000000000009</v>
      </c>
      <c r="Z299" s="24">
        <v>1.0120000000000002</v>
      </c>
      <c r="AA299" s="25">
        <v>3.3000000000000003</v>
      </c>
      <c r="AB299" s="25">
        <v>1.1000000000000001</v>
      </c>
      <c r="AC299" s="25">
        <v>8.8000000000000007</v>
      </c>
      <c r="AD299" s="25">
        <v>18.700000000000003</v>
      </c>
      <c r="AE299" s="25">
        <v>0</v>
      </c>
      <c r="AF299" s="25">
        <v>5.5</v>
      </c>
      <c r="AG299" s="25">
        <v>48.400000000000006</v>
      </c>
      <c r="AH299" s="25">
        <v>9.9</v>
      </c>
      <c r="AI299" s="25">
        <v>27.500000000000004</v>
      </c>
      <c r="AJ299" s="25">
        <v>0</v>
      </c>
      <c r="AK299" s="25">
        <v>8.8000000000000007</v>
      </c>
      <c r="AL299" s="25">
        <v>8.8000000000000007</v>
      </c>
      <c r="AM299" s="25">
        <v>30.800000000000004</v>
      </c>
      <c r="AN299" s="25">
        <v>2.2000000000000002</v>
      </c>
      <c r="AO299" s="25">
        <v>14.3</v>
      </c>
      <c r="AP299" s="25">
        <v>14.3</v>
      </c>
      <c r="AQ299" s="25">
        <v>53.900000000000006</v>
      </c>
      <c r="AR299" s="25">
        <v>39.6</v>
      </c>
      <c r="AS299" s="25">
        <v>1.1000000000000001</v>
      </c>
      <c r="AT299" s="25">
        <v>0</v>
      </c>
      <c r="AU299" s="25">
        <v>1.1000000000000001</v>
      </c>
      <c r="AV299" s="25">
        <v>8.8000000000000007</v>
      </c>
      <c r="AW299" s="25">
        <v>12.100000000000001</v>
      </c>
      <c r="AX299" s="25">
        <v>0</v>
      </c>
      <c r="AY299" s="25">
        <v>24.200000000000003</v>
      </c>
      <c r="AZ299" s="25">
        <v>47.300000000000004</v>
      </c>
      <c r="BA299" s="25">
        <v>34.1</v>
      </c>
      <c r="BB299" s="25">
        <v>23.1</v>
      </c>
      <c r="BC299" s="25">
        <v>3.3000000000000003</v>
      </c>
      <c r="BD299" s="25">
        <v>5.5</v>
      </c>
      <c r="BE299" s="25">
        <v>27.500000000000004</v>
      </c>
      <c r="BF299" s="25">
        <v>7.7000000000000011</v>
      </c>
      <c r="BG299" s="25">
        <v>20.900000000000002</v>
      </c>
      <c r="BH299" s="25">
        <v>0</v>
      </c>
      <c r="BI299" s="25">
        <v>0</v>
      </c>
      <c r="BJ299" s="25">
        <v>0</v>
      </c>
      <c r="BK299" s="25">
        <v>15.400000000000002</v>
      </c>
      <c r="BL299" s="25">
        <v>30.800000000000004</v>
      </c>
      <c r="BM299" s="25">
        <v>0</v>
      </c>
      <c r="BN299" s="25">
        <v>20.900000000000002</v>
      </c>
    </row>
    <row r="300" spans="1:66" x14ac:dyDescent="0.25">
      <c r="A300" s="6">
        <v>45194</v>
      </c>
      <c r="B300" t="s">
        <v>15</v>
      </c>
      <c r="C300">
        <v>25</v>
      </c>
      <c r="D300">
        <f t="shared" si="36"/>
        <v>502.70000000000005</v>
      </c>
      <c r="E300">
        <f t="shared" si="37"/>
        <v>129.80000000000001</v>
      </c>
      <c r="F300">
        <f t="shared" si="38"/>
        <v>163.90000000000003</v>
      </c>
      <c r="G300">
        <f t="shared" si="39"/>
        <v>122.10000000000001</v>
      </c>
      <c r="H300">
        <f t="shared" si="40"/>
        <v>86.899999999999991</v>
      </c>
      <c r="I300">
        <v>0</v>
      </c>
      <c r="J300" s="22">
        <v>0.36300000000000004</v>
      </c>
      <c r="K300" s="22">
        <v>0.64900000000000002</v>
      </c>
      <c r="L300" s="22">
        <v>0.81400000000000006</v>
      </c>
      <c r="M300" s="22">
        <v>0.90200000000000014</v>
      </c>
      <c r="N300" s="22">
        <v>0.64900000000000002</v>
      </c>
      <c r="O300" s="24">
        <v>0.88000000000000012</v>
      </c>
      <c r="P300" s="24">
        <v>0.7370000000000001</v>
      </c>
      <c r="Q300" s="24">
        <v>0.78100000000000003</v>
      </c>
      <c r="R300" s="24">
        <v>0.29700000000000004</v>
      </c>
      <c r="S300" s="24">
        <v>0.60500000000000009</v>
      </c>
      <c r="T300" s="24">
        <v>0.75900000000000012</v>
      </c>
      <c r="U300" s="24">
        <v>0.47300000000000003</v>
      </c>
      <c r="V300" s="24">
        <v>1.0780000000000001</v>
      </c>
      <c r="W300" s="24">
        <v>0.28600000000000003</v>
      </c>
      <c r="X300" s="24">
        <v>0.94600000000000006</v>
      </c>
      <c r="Y300" s="24">
        <v>1.089</v>
      </c>
      <c r="Z300" s="24">
        <v>0.9900000000000001</v>
      </c>
      <c r="AA300" s="25">
        <v>23.1</v>
      </c>
      <c r="AB300" s="25">
        <v>33</v>
      </c>
      <c r="AC300" s="25">
        <v>0</v>
      </c>
      <c r="AD300" s="25">
        <v>51.7</v>
      </c>
      <c r="AE300" s="25">
        <v>14.3</v>
      </c>
      <c r="AF300" s="25">
        <v>16.5</v>
      </c>
      <c r="AG300" s="25">
        <v>4.4000000000000004</v>
      </c>
      <c r="AH300" s="25">
        <v>0</v>
      </c>
      <c r="AI300" s="25">
        <v>20.900000000000002</v>
      </c>
      <c r="AJ300" s="25">
        <v>0</v>
      </c>
      <c r="AK300" s="25">
        <v>25.3</v>
      </c>
      <c r="AL300" s="25">
        <v>34.1</v>
      </c>
      <c r="AM300" s="25">
        <v>4.4000000000000004</v>
      </c>
      <c r="AN300" s="25">
        <v>17.600000000000001</v>
      </c>
      <c r="AO300" s="25">
        <v>16.5</v>
      </c>
      <c r="AP300" s="25">
        <v>0</v>
      </c>
      <c r="AQ300" s="25">
        <v>3.3000000000000003</v>
      </c>
      <c r="AR300" s="25">
        <v>0</v>
      </c>
      <c r="AS300" s="25">
        <v>0</v>
      </c>
      <c r="AT300" s="25">
        <v>11</v>
      </c>
      <c r="AU300" s="25">
        <v>45.1</v>
      </c>
      <c r="AV300" s="25">
        <v>0</v>
      </c>
      <c r="AW300" s="25">
        <v>26.400000000000002</v>
      </c>
      <c r="AX300" s="25">
        <v>0</v>
      </c>
      <c r="AY300" s="25">
        <v>13.200000000000001</v>
      </c>
      <c r="AZ300" s="25">
        <v>15.400000000000002</v>
      </c>
      <c r="BA300" s="25">
        <v>2.2000000000000002</v>
      </c>
      <c r="BB300" s="25">
        <v>4.4000000000000004</v>
      </c>
      <c r="BC300" s="25">
        <v>6.6000000000000005</v>
      </c>
      <c r="BD300" s="25">
        <v>8.8000000000000007</v>
      </c>
      <c r="BE300" s="25">
        <v>4.4000000000000004</v>
      </c>
      <c r="BF300" s="25">
        <v>0</v>
      </c>
      <c r="BG300" s="25">
        <v>4.4000000000000004</v>
      </c>
      <c r="BH300" s="25">
        <v>9.9</v>
      </c>
      <c r="BI300" s="25">
        <v>27.500000000000004</v>
      </c>
      <c r="BJ300" s="25">
        <v>30.800000000000004</v>
      </c>
      <c r="BK300" s="25">
        <v>26.400000000000002</v>
      </c>
      <c r="BL300" s="25">
        <v>0</v>
      </c>
      <c r="BM300" s="25">
        <v>4.4000000000000004</v>
      </c>
      <c r="BN300" s="25">
        <v>22</v>
      </c>
    </row>
    <row r="301" spans="1:66" x14ac:dyDescent="0.25">
      <c r="A301" s="6">
        <v>45195</v>
      </c>
      <c r="B301" t="s">
        <v>15</v>
      </c>
      <c r="C301">
        <v>26</v>
      </c>
      <c r="D301">
        <f t="shared" si="36"/>
        <v>462</v>
      </c>
      <c r="E301">
        <f t="shared" si="37"/>
        <v>105.6</v>
      </c>
      <c r="F301">
        <f t="shared" si="38"/>
        <v>118.80000000000001</v>
      </c>
      <c r="G301">
        <f t="shared" si="39"/>
        <v>144.10000000000002</v>
      </c>
      <c r="H301">
        <f t="shared" si="40"/>
        <v>93.5</v>
      </c>
      <c r="I301">
        <v>0</v>
      </c>
      <c r="J301" s="22">
        <v>0.60500000000000009</v>
      </c>
      <c r="K301" s="22">
        <v>0.7370000000000001</v>
      </c>
      <c r="L301" s="22">
        <v>0.80300000000000005</v>
      </c>
      <c r="M301" s="22">
        <v>0.63800000000000001</v>
      </c>
      <c r="N301" s="22">
        <v>0.52800000000000002</v>
      </c>
      <c r="O301" s="24">
        <v>1.0340000000000003</v>
      </c>
      <c r="P301" s="24">
        <v>0.69300000000000006</v>
      </c>
      <c r="Q301" s="24">
        <v>0.67100000000000004</v>
      </c>
      <c r="R301" s="24">
        <v>0.60500000000000009</v>
      </c>
      <c r="S301" s="24">
        <v>0.75900000000000012</v>
      </c>
      <c r="T301" s="24">
        <v>0.83600000000000008</v>
      </c>
      <c r="U301" s="24">
        <v>0.48400000000000004</v>
      </c>
      <c r="V301" s="24">
        <v>0.39600000000000002</v>
      </c>
      <c r="W301" s="24">
        <v>1.0230000000000001</v>
      </c>
      <c r="X301" s="24">
        <v>0.58300000000000007</v>
      </c>
      <c r="Y301" s="24">
        <v>0.92400000000000004</v>
      </c>
      <c r="Z301" s="24">
        <v>0.45100000000000007</v>
      </c>
      <c r="AA301" s="25">
        <v>30.800000000000004</v>
      </c>
      <c r="AB301" s="25">
        <v>0</v>
      </c>
      <c r="AC301" s="25">
        <v>0</v>
      </c>
      <c r="AD301" s="25">
        <v>13.200000000000001</v>
      </c>
      <c r="AE301" s="25">
        <v>7.7000000000000011</v>
      </c>
      <c r="AF301" s="25">
        <v>8.8000000000000007</v>
      </c>
      <c r="AG301" s="25">
        <v>0</v>
      </c>
      <c r="AH301" s="25">
        <v>3.3000000000000003</v>
      </c>
      <c r="AI301" s="25">
        <v>44</v>
      </c>
      <c r="AJ301" s="25">
        <v>11</v>
      </c>
      <c r="AK301" s="25">
        <v>24.200000000000003</v>
      </c>
      <c r="AL301" s="25">
        <v>0</v>
      </c>
      <c r="AM301" s="25">
        <v>35.200000000000003</v>
      </c>
      <c r="AN301" s="25">
        <v>30.800000000000004</v>
      </c>
      <c r="AO301" s="25">
        <v>19.8</v>
      </c>
      <c r="AP301" s="25">
        <v>0</v>
      </c>
      <c r="AQ301" s="25">
        <v>0</v>
      </c>
      <c r="AR301" s="25">
        <v>7.7000000000000011</v>
      </c>
      <c r="AS301" s="25">
        <v>0</v>
      </c>
      <c r="AT301" s="25">
        <v>0</v>
      </c>
      <c r="AU301" s="25">
        <v>0</v>
      </c>
      <c r="AV301" s="25">
        <v>13.200000000000001</v>
      </c>
      <c r="AW301" s="25">
        <v>60.500000000000007</v>
      </c>
      <c r="AX301" s="25">
        <v>16.5</v>
      </c>
      <c r="AY301" s="25">
        <v>16.5</v>
      </c>
      <c r="AZ301" s="25">
        <v>3.3000000000000003</v>
      </c>
      <c r="BA301" s="25">
        <v>30.800000000000004</v>
      </c>
      <c r="BB301" s="25">
        <v>0</v>
      </c>
      <c r="BC301" s="25">
        <v>3.3000000000000003</v>
      </c>
      <c r="BD301" s="25">
        <v>0</v>
      </c>
      <c r="BE301" s="25">
        <v>9.9</v>
      </c>
      <c r="BF301" s="25">
        <v>0</v>
      </c>
      <c r="BG301" s="25">
        <v>23.1</v>
      </c>
      <c r="BH301" s="25">
        <v>22</v>
      </c>
      <c r="BI301" s="25">
        <v>8.8000000000000007</v>
      </c>
      <c r="BJ301" s="25">
        <v>6.6000000000000005</v>
      </c>
      <c r="BK301" s="25">
        <v>7.7000000000000011</v>
      </c>
      <c r="BL301" s="25">
        <v>22</v>
      </c>
      <c r="BM301" s="25">
        <v>4.4000000000000004</v>
      </c>
      <c r="BN301" s="25">
        <v>1.1000000000000001</v>
      </c>
    </row>
    <row r="302" spans="1:66" x14ac:dyDescent="0.25">
      <c r="A302" s="6">
        <v>45196</v>
      </c>
      <c r="B302" t="s">
        <v>15</v>
      </c>
      <c r="C302">
        <v>27</v>
      </c>
      <c r="D302">
        <f t="shared" si="36"/>
        <v>449.90000000000003</v>
      </c>
      <c r="E302">
        <f t="shared" si="37"/>
        <v>74.800000000000011</v>
      </c>
      <c r="F302">
        <f t="shared" si="38"/>
        <v>135.29999999999998</v>
      </c>
      <c r="G302">
        <f t="shared" si="39"/>
        <v>170.50000000000003</v>
      </c>
      <c r="H302">
        <f t="shared" si="40"/>
        <v>69.300000000000011</v>
      </c>
      <c r="I302">
        <v>0</v>
      </c>
      <c r="J302" s="22">
        <v>0.8580000000000001</v>
      </c>
      <c r="K302" s="22">
        <v>0.75900000000000012</v>
      </c>
      <c r="L302" s="22">
        <v>0.56100000000000005</v>
      </c>
      <c r="M302" s="22">
        <v>0.25300000000000006</v>
      </c>
      <c r="N302" s="22">
        <v>0.88000000000000012</v>
      </c>
      <c r="O302" s="24">
        <v>0.66</v>
      </c>
      <c r="P302" s="24">
        <v>0.68200000000000005</v>
      </c>
      <c r="Q302" s="24">
        <v>0.81400000000000006</v>
      </c>
      <c r="R302" s="24">
        <v>0.83600000000000008</v>
      </c>
      <c r="S302" s="24">
        <v>0.7370000000000001</v>
      </c>
      <c r="T302" s="24">
        <v>1.1000000000000001</v>
      </c>
      <c r="U302" s="24">
        <v>1.0669999999999999</v>
      </c>
      <c r="V302" s="24">
        <v>0.9900000000000001</v>
      </c>
      <c r="W302" s="24">
        <v>0.40700000000000003</v>
      </c>
      <c r="X302" s="24">
        <v>1.056</v>
      </c>
      <c r="Y302" s="24">
        <v>0.64900000000000002</v>
      </c>
      <c r="Z302" s="24">
        <v>0.39600000000000002</v>
      </c>
      <c r="AA302" s="25">
        <v>4.4000000000000004</v>
      </c>
      <c r="AB302" s="25">
        <v>37.400000000000006</v>
      </c>
      <c r="AC302" s="25">
        <v>24.200000000000003</v>
      </c>
      <c r="AD302" s="25">
        <v>0</v>
      </c>
      <c r="AE302" s="25">
        <v>28.6</v>
      </c>
      <c r="AF302" s="25">
        <v>17.600000000000001</v>
      </c>
      <c r="AG302" s="25">
        <v>8.8000000000000007</v>
      </c>
      <c r="AH302" s="25">
        <v>3.3000000000000003</v>
      </c>
      <c r="AI302" s="25">
        <v>6.6000000000000005</v>
      </c>
      <c r="AJ302" s="25">
        <v>4.4000000000000004</v>
      </c>
      <c r="AK302" s="25">
        <v>8.8000000000000007</v>
      </c>
      <c r="AL302" s="25">
        <v>0</v>
      </c>
      <c r="AM302" s="25">
        <v>23.1</v>
      </c>
      <c r="AN302" s="25">
        <v>1.1000000000000001</v>
      </c>
      <c r="AO302" s="25">
        <v>16.5</v>
      </c>
      <c r="AP302" s="25">
        <v>15.400000000000002</v>
      </c>
      <c r="AQ302" s="25">
        <v>0</v>
      </c>
      <c r="AR302" s="25">
        <v>9.9</v>
      </c>
      <c r="AS302" s="25">
        <v>3.3000000000000003</v>
      </c>
      <c r="AT302" s="25">
        <v>0</v>
      </c>
      <c r="AU302" s="25">
        <v>0</v>
      </c>
      <c r="AV302" s="25">
        <v>25.3</v>
      </c>
      <c r="AW302" s="25">
        <v>8.8000000000000007</v>
      </c>
      <c r="AX302" s="25">
        <v>19.8</v>
      </c>
      <c r="AY302" s="25">
        <v>6.6000000000000005</v>
      </c>
      <c r="AZ302" s="25">
        <v>36.300000000000004</v>
      </c>
      <c r="BA302" s="25">
        <v>6.6000000000000005</v>
      </c>
      <c r="BB302" s="25">
        <v>3.3000000000000003</v>
      </c>
      <c r="BC302" s="25">
        <v>49.500000000000007</v>
      </c>
      <c r="BD302" s="25">
        <v>14.3</v>
      </c>
      <c r="BE302" s="25">
        <v>5.5</v>
      </c>
      <c r="BF302" s="25">
        <v>0</v>
      </c>
      <c r="BG302" s="25">
        <v>1.1000000000000001</v>
      </c>
      <c r="BH302" s="25">
        <v>0</v>
      </c>
      <c r="BI302" s="25">
        <v>5.5</v>
      </c>
      <c r="BJ302" s="25">
        <v>22</v>
      </c>
      <c r="BK302" s="25">
        <v>3.3000000000000003</v>
      </c>
      <c r="BL302" s="25">
        <v>37.400000000000006</v>
      </c>
      <c r="BM302" s="25">
        <v>0</v>
      </c>
      <c r="BN302" s="25">
        <v>0</v>
      </c>
    </row>
    <row r="303" spans="1:66" x14ac:dyDescent="0.25">
      <c r="A303" s="6">
        <v>45197</v>
      </c>
      <c r="B303" t="s">
        <v>15</v>
      </c>
      <c r="C303">
        <v>28</v>
      </c>
      <c r="D303">
        <f t="shared" si="36"/>
        <v>623.70000000000016</v>
      </c>
      <c r="E303">
        <f t="shared" si="37"/>
        <v>146.30000000000001</v>
      </c>
      <c r="F303">
        <f t="shared" si="38"/>
        <v>211.20000000000002</v>
      </c>
      <c r="G303">
        <f t="shared" si="39"/>
        <v>117.70000000000013</v>
      </c>
      <c r="H303">
        <f t="shared" si="40"/>
        <v>148.5</v>
      </c>
      <c r="I303">
        <v>0</v>
      </c>
      <c r="J303" s="22">
        <v>0.52800000000000002</v>
      </c>
      <c r="K303" s="22">
        <v>0.63800000000000001</v>
      </c>
      <c r="L303" s="22">
        <v>0.70400000000000007</v>
      </c>
      <c r="M303" s="22">
        <v>0.91300000000000014</v>
      </c>
      <c r="N303" s="22">
        <v>1.0669999999999999</v>
      </c>
      <c r="O303" s="24">
        <v>0.88000000000000012</v>
      </c>
      <c r="P303" s="24">
        <v>0.86900000000000011</v>
      </c>
      <c r="Q303" s="24">
        <v>1.0120000000000002</v>
      </c>
      <c r="R303" s="24">
        <v>0.74800000000000011</v>
      </c>
      <c r="S303" s="24">
        <v>0.11000000000000001</v>
      </c>
      <c r="T303" s="24">
        <v>0.78100000000000003</v>
      </c>
      <c r="U303" s="24">
        <v>0.50600000000000012</v>
      </c>
      <c r="V303" s="24">
        <v>1.0669999999999999</v>
      </c>
      <c r="W303" s="24">
        <v>1.0450000000000002</v>
      </c>
      <c r="X303" s="24">
        <v>0.46200000000000002</v>
      </c>
      <c r="Y303" s="24">
        <v>1.0010000000000001</v>
      </c>
      <c r="Z303" s="24">
        <v>0.45100000000000007</v>
      </c>
      <c r="AA303" s="25">
        <v>46.2</v>
      </c>
      <c r="AB303" s="25">
        <v>47.300000000000004</v>
      </c>
      <c r="AC303" s="25">
        <v>18.700000000000003</v>
      </c>
      <c r="AD303" s="25">
        <v>7.7000000000000011</v>
      </c>
      <c r="AE303" s="25">
        <v>14.3</v>
      </c>
      <c r="AF303" s="25">
        <v>13.200000000000001</v>
      </c>
      <c r="AG303" s="25">
        <v>25.3</v>
      </c>
      <c r="AH303" s="25">
        <v>0</v>
      </c>
      <c r="AI303" s="25">
        <v>38.5</v>
      </c>
      <c r="AJ303" s="25">
        <v>0</v>
      </c>
      <c r="AK303" s="25">
        <v>1.1000000000000001</v>
      </c>
      <c r="AL303" s="25">
        <v>25.3</v>
      </c>
      <c r="AM303" s="25">
        <v>30.800000000000004</v>
      </c>
      <c r="AN303" s="25">
        <v>0</v>
      </c>
      <c r="AO303" s="25">
        <v>8.8000000000000007</v>
      </c>
      <c r="AP303" s="25">
        <v>34.1</v>
      </c>
      <c r="AQ303" s="25">
        <v>0</v>
      </c>
      <c r="AR303" s="25">
        <v>6.6000000000000005</v>
      </c>
      <c r="AS303" s="25">
        <v>4.4000000000000004</v>
      </c>
      <c r="AT303" s="25">
        <v>38.5</v>
      </c>
      <c r="AU303" s="25">
        <v>4.4000000000000004</v>
      </c>
      <c r="AV303" s="25">
        <v>13.200000000000001</v>
      </c>
      <c r="AW303" s="25">
        <v>19.8</v>
      </c>
      <c r="AX303" s="25">
        <v>1.1000000000000001</v>
      </c>
      <c r="AY303" s="25">
        <v>11.000000000000126</v>
      </c>
      <c r="AZ303" s="25">
        <v>15.400000000000002</v>
      </c>
      <c r="BA303" s="25">
        <v>22</v>
      </c>
      <c r="BB303" s="25">
        <v>24.200000000000003</v>
      </c>
      <c r="BC303" s="25">
        <v>5.5</v>
      </c>
      <c r="BD303" s="25">
        <v>1.1000000000000001</v>
      </c>
      <c r="BE303" s="25">
        <v>0</v>
      </c>
      <c r="BF303" s="25">
        <v>0</v>
      </c>
      <c r="BG303" s="25">
        <v>9.9</v>
      </c>
      <c r="BH303" s="25">
        <v>9.9</v>
      </c>
      <c r="BI303" s="25">
        <v>46.2</v>
      </c>
      <c r="BJ303" s="25">
        <v>27.500000000000004</v>
      </c>
      <c r="BK303" s="25">
        <v>24.200000000000003</v>
      </c>
      <c r="BL303" s="25">
        <v>14.3</v>
      </c>
      <c r="BM303" s="25">
        <v>4.4000000000000004</v>
      </c>
      <c r="BN303" s="25">
        <v>9.9</v>
      </c>
    </row>
    <row r="304" spans="1:66" x14ac:dyDescent="0.25">
      <c r="A304" s="6">
        <v>45198</v>
      </c>
      <c r="B304" t="s">
        <v>15</v>
      </c>
      <c r="C304">
        <v>29</v>
      </c>
      <c r="D304">
        <f t="shared" si="36"/>
        <v>501.6</v>
      </c>
      <c r="E304">
        <f t="shared" si="37"/>
        <v>112.2</v>
      </c>
      <c r="F304">
        <f t="shared" si="38"/>
        <v>127.60000000000001</v>
      </c>
      <c r="G304">
        <f t="shared" si="39"/>
        <v>102.30000000000001</v>
      </c>
      <c r="H304">
        <f t="shared" si="40"/>
        <v>159.5</v>
      </c>
      <c r="I304">
        <v>0</v>
      </c>
      <c r="J304" s="22">
        <v>1.0450000000000002</v>
      </c>
      <c r="K304" s="22">
        <v>0.18700000000000003</v>
      </c>
      <c r="L304" s="22">
        <v>0.52800000000000002</v>
      </c>
      <c r="M304" s="22">
        <v>0.83600000000000008</v>
      </c>
      <c r="N304" s="22">
        <v>1.0230000000000001</v>
      </c>
      <c r="O304" s="24">
        <v>0.82500000000000007</v>
      </c>
      <c r="P304" s="24">
        <v>0.72600000000000009</v>
      </c>
      <c r="Q304" s="24">
        <v>0.94600000000000006</v>
      </c>
      <c r="R304" s="24">
        <v>0.8580000000000001</v>
      </c>
      <c r="S304" s="24">
        <v>0.30800000000000005</v>
      </c>
      <c r="T304" s="24">
        <v>0.68200000000000005</v>
      </c>
      <c r="U304" s="24">
        <v>0.49500000000000005</v>
      </c>
      <c r="V304" s="24">
        <v>0.93500000000000005</v>
      </c>
      <c r="W304" s="24">
        <v>0.88000000000000012</v>
      </c>
      <c r="X304" s="24">
        <v>0.60500000000000009</v>
      </c>
      <c r="Y304" s="24">
        <v>1.0230000000000001</v>
      </c>
      <c r="Z304" s="24">
        <v>0.97900000000000009</v>
      </c>
      <c r="AA304" s="25">
        <v>33</v>
      </c>
      <c r="AB304" s="25">
        <v>16.5</v>
      </c>
      <c r="AC304" s="25">
        <v>4.4000000000000004</v>
      </c>
      <c r="AD304" s="25">
        <v>22</v>
      </c>
      <c r="AE304" s="25">
        <v>1.1000000000000001</v>
      </c>
      <c r="AF304" s="25">
        <v>4.4000000000000004</v>
      </c>
      <c r="AG304" s="25">
        <v>24.200000000000003</v>
      </c>
      <c r="AH304" s="25">
        <v>19.8</v>
      </c>
      <c r="AI304" s="25">
        <v>0</v>
      </c>
      <c r="AJ304" s="25">
        <v>2.2000000000000002</v>
      </c>
      <c r="AK304" s="25">
        <v>1.1000000000000001</v>
      </c>
      <c r="AL304" s="25">
        <v>22</v>
      </c>
      <c r="AM304" s="25">
        <v>0</v>
      </c>
      <c r="AN304" s="25">
        <v>0</v>
      </c>
      <c r="AO304" s="25">
        <v>40.700000000000003</v>
      </c>
      <c r="AP304" s="25">
        <v>3.3000000000000003</v>
      </c>
      <c r="AQ304" s="25">
        <v>2.2000000000000002</v>
      </c>
      <c r="AR304" s="25">
        <v>14.3</v>
      </c>
      <c r="AS304" s="25">
        <v>29.700000000000003</v>
      </c>
      <c r="AT304" s="25">
        <v>47.300000000000004</v>
      </c>
      <c r="AU304" s="25">
        <v>17.600000000000001</v>
      </c>
      <c r="AV304" s="25">
        <v>3.3000000000000003</v>
      </c>
      <c r="AW304" s="25">
        <v>17.600000000000001</v>
      </c>
      <c r="AX304" s="25">
        <v>0</v>
      </c>
      <c r="AY304" s="25">
        <v>7.7000000000000011</v>
      </c>
      <c r="AZ304" s="25">
        <v>24.200000000000003</v>
      </c>
      <c r="BA304" s="25">
        <v>0</v>
      </c>
      <c r="BB304" s="25">
        <v>2.2000000000000002</v>
      </c>
      <c r="BC304" s="25">
        <v>6.6000000000000005</v>
      </c>
      <c r="BD304" s="25">
        <v>23.1</v>
      </c>
      <c r="BE304" s="25">
        <v>28.6</v>
      </c>
      <c r="BF304" s="25">
        <v>2.2000000000000002</v>
      </c>
      <c r="BG304" s="25">
        <v>16.5</v>
      </c>
      <c r="BH304" s="25">
        <v>17.600000000000001</v>
      </c>
      <c r="BI304" s="25">
        <v>0</v>
      </c>
      <c r="BJ304" s="25">
        <v>5.5</v>
      </c>
      <c r="BK304" s="25">
        <v>0</v>
      </c>
      <c r="BL304" s="25">
        <v>23.1</v>
      </c>
      <c r="BM304" s="25">
        <v>18.700000000000003</v>
      </c>
      <c r="BN304" s="25">
        <v>0</v>
      </c>
    </row>
    <row r="305" spans="1:66" x14ac:dyDescent="0.25">
      <c r="A305" s="6">
        <v>45199</v>
      </c>
      <c r="B305" t="s">
        <v>15</v>
      </c>
      <c r="C305">
        <v>30</v>
      </c>
      <c r="D305">
        <f t="shared" si="36"/>
        <v>530.20000000000016</v>
      </c>
      <c r="E305">
        <f t="shared" si="37"/>
        <v>111.10000000000001</v>
      </c>
      <c r="F305">
        <f t="shared" si="38"/>
        <v>157.30000000000001</v>
      </c>
      <c r="G305">
        <f t="shared" si="39"/>
        <v>144.10000000000002</v>
      </c>
      <c r="H305">
        <f t="shared" si="40"/>
        <v>117.70000000000007</v>
      </c>
      <c r="I305">
        <v>0</v>
      </c>
      <c r="J305" s="22">
        <v>0.37400000000000005</v>
      </c>
      <c r="K305" s="22">
        <v>0.30800000000000005</v>
      </c>
      <c r="L305" s="22">
        <v>0.94600000000000006</v>
      </c>
      <c r="M305" s="22">
        <v>0.96800000000000008</v>
      </c>
      <c r="N305" s="22">
        <v>1.056</v>
      </c>
      <c r="O305" s="24">
        <v>0.60500000000000009</v>
      </c>
      <c r="P305" s="24">
        <v>1.056</v>
      </c>
      <c r="Q305" s="24">
        <v>0.86900000000000011</v>
      </c>
      <c r="R305" s="24">
        <v>0.82500000000000007</v>
      </c>
      <c r="S305" s="24">
        <v>0.74800000000000011</v>
      </c>
      <c r="T305" s="24">
        <v>0.68200000000000005</v>
      </c>
      <c r="U305" s="24">
        <v>0.75900000000000012</v>
      </c>
      <c r="V305" s="24">
        <v>0.31900000000000001</v>
      </c>
      <c r="W305" s="24">
        <v>1.0780000000000001</v>
      </c>
      <c r="X305" s="24">
        <v>0.6160000000000001</v>
      </c>
      <c r="Y305" s="24">
        <v>0.93500000000000005</v>
      </c>
      <c r="Z305" s="24">
        <v>0.82500000000000007</v>
      </c>
      <c r="AA305" s="25">
        <v>27.500000000000004</v>
      </c>
      <c r="AB305" s="25">
        <v>0</v>
      </c>
      <c r="AC305" s="25">
        <v>2.2000000000000002</v>
      </c>
      <c r="AD305" s="25">
        <v>0</v>
      </c>
      <c r="AE305" s="25">
        <v>41.800000000000004</v>
      </c>
      <c r="AF305" s="25">
        <v>9.9</v>
      </c>
      <c r="AG305" s="25">
        <v>53.900000000000006</v>
      </c>
      <c r="AH305" s="25">
        <v>0</v>
      </c>
      <c r="AI305" s="25">
        <v>13.200000000000001</v>
      </c>
      <c r="AJ305" s="25">
        <v>8.8000000000000007</v>
      </c>
      <c r="AK305" s="25">
        <v>41.800000000000004</v>
      </c>
      <c r="AL305" s="25">
        <v>0</v>
      </c>
      <c r="AM305" s="25">
        <v>12.100000000000001</v>
      </c>
      <c r="AN305" s="25">
        <v>58.300000000000004</v>
      </c>
      <c r="AO305" s="25">
        <v>0</v>
      </c>
      <c r="AP305" s="25">
        <v>31.900000000000002</v>
      </c>
      <c r="AQ305" s="25">
        <v>15.400000000000064</v>
      </c>
      <c r="AR305" s="25">
        <v>0</v>
      </c>
      <c r="AS305" s="25">
        <v>0</v>
      </c>
      <c r="AT305" s="25">
        <v>0</v>
      </c>
      <c r="AU305" s="25">
        <v>3.3000000000000003</v>
      </c>
      <c r="AV305" s="25">
        <v>13.200000000000001</v>
      </c>
      <c r="AW305" s="25">
        <v>9.9</v>
      </c>
      <c r="AX305" s="25">
        <v>2.2000000000000002</v>
      </c>
      <c r="AY305" s="25">
        <v>18.700000000000003</v>
      </c>
      <c r="AZ305" s="25">
        <v>31.900000000000002</v>
      </c>
      <c r="BA305" s="25">
        <v>5.5</v>
      </c>
      <c r="BB305" s="25">
        <v>22</v>
      </c>
      <c r="BC305" s="25">
        <v>37.400000000000006</v>
      </c>
      <c r="BD305" s="25">
        <v>0</v>
      </c>
      <c r="BE305" s="25">
        <v>12.100000000000001</v>
      </c>
      <c r="BF305" s="25">
        <v>16.5</v>
      </c>
      <c r="BG305" s="25">
        <v>0</v>
      </c>
      <c r="BH305" s="25">
        <v>30.800000000000004</v>
      </c>
      <c r="BI305" s="25">
        <v>0</v>
      </c>
      <c r="BJ305" s="25">
        <v>16.5</v>
      </c>
      <c r="BK305" s="25">
        <v>16.5</v>
      </c>
      <c r="BL305" s="25">
        <v>0</v>
      </c>
      <c r="BM305" s="25">
        <v>0</v>
      </c>
      <c r="BN305" s="25">
        <v>18.700000000000003</v>
      </c>
    </row>
    <row r="306" spans="1:66" x14ac:dyDescent="0.25">
      <c r="A306" s="6">
        <v>45200</v>
      </c>
      <c r="B306" t="s">
        <v>16</v>
      </c>
      <c r="C306">
        <v>1</v>
      </c>
      <c r="D306">
        <f t="shared" si="36"/>
        <v>420.20000000000016</v>
      </c>
      <c r="E306">
        <f t="shared" si="37"/>
        <v>148.5</v>
      </c>
      <c r="F306">
        <f t="shared" si="38"/>
        <v>63.800000000000004</v>
      </c>
      <c r="G306">
        <f t="shared" si="39"/>
        <v>140.80000000000013</v>
      </c>
      <c r="H306">
        <f t="shared" si="40"/>
        <v>67.100000000000009</v>
      </c>
      <c r="I306">
        <v>0</v>
      </c>
      <c r="J306" s="22">
        <v>0.59400000000000008</v>
      </c>
      <c r="K306" s="22">
        <v>0.7370000000000001</v>
      </c>
      <c r="L306" s="22">
        <v>0.84700000000000009</v>
      </c>
      <c r="M306" s="22">
        <v>0.84700000000000009</v>
      </c>
      <c r="N306" s="22">
        <v>0.23100000000000001</v>
      </c>
      <c r="O306" s="24">
        <v>0.49500000000000005</v>
      </c>
      <c r="P306" s="24">
        <v>0.68200000000000005</v>
      </c>
      <c r="Q306" s="24">
        <v>0.11000000000000001</v>
      </c>
      <c r="R306" s="24">
        <v>0.59400000000000008</v>
      </c>
      <c r="S306" s="24">
        <v>0.72600000000000009</v>
      </c>
      <c r="T306" s="24">
        <v>0.75900000000000012</v>
      </c>
      <c r="U306" s="24">
        <v>0.56100000000000005</v>
      </c>
      <c r="V306" s="24">
        <v>0.96800000000000008</v>
      </c>
      <c r="W306" s="24">
        <v>1.0340000000000003</v>
      </c>
      <c r="X306" s="24">
        <v>1.089</v>
      </c>
      <c r="Y306" s="24">
        <v>0.45100000000000007</v>
      </c>
      <c r="Z306" s="24">
        <v>0.81400000000000006</v>
      </c>
      <c r="AA306" s="25">
        <v>8.8000000000000007</v>
      </c>
      <c r="AB306" s="25">
        <v>24.200000000000003</v>
      </c>
      <c r="AC306" s="25">
        <v>8.8000000000000007</v>
      </c>
      <c r="AD306" s="25">
        <v>2.2000000000000002</v>
      </c>
      <c r="AE306" s="25">
        <v>0</v>
      </c>
      <c r="AF306" s="25">
        <v>1.1000000000000001</v>
      </c>
      <c r="AG306" s="25">
        <v>2.2000000000000002</v>
      </c>
      <c r="AH306" s="25">
        <v>0</v>
      </c>
      <c r="AI306" s="25">
        <v>0</v>
      </c>
      <c r="AJ306" s="25">
        <v>16.5</v>
      </c>
      <c r="AK306" s="25">
        <v>7.7000000000000011</v>
      </c>
      <c r="AL306" s="25">
        <v>0</v>
      </c>
      <c r="AM306" s="25">
        <v>18.700000000000003</v>
      </c>
      <c r="AN306" s="25">
        <v>0</v>
      </c>
      <c r="AO306" s="25">
        <v>3.3000000000000003</v>
      </c>
      <c r="AP306" s="25">
        <v>0</v>
      </c>
      <c r="AQ306" s="25">
        <v>4.4000000000000004</v>
      </c>
      <c r="AR306" s="25">
        <v>27.500000000000004</v>
      </c>
      <c r="AS306" s="25">
        <v>13.200000000000001</v>
      </c>
      <c r="AT306" s="25">
        <v>0</v>
      </c>
      <c r="AU306" s="25">
        <v>16.500000000000128</v>
      </c>
      <c r="AV306" s="25">
        <v>7.7000000000000011</v>
      </c>
      <c r="AW306" s="25">
        <v>37.400000000000006</v>
      </c>
      <c r="AX306" s="25">
        <v>24.200000000000003</v>
      </c>
      <c r="AY306" s="25">
        <v>0</v>
      </c>
      <c r="AZ306" s="25">
        <v>39.6</v>
      </c>
      <c r="BA306" s="25">
        <v>0</v>
      </c>
      <c r="BB306" s="25">
        <v>12.100000000000001</v>
      </c>
      <c r="BC306" s="25">
        <v>1.1000000000000001</v>
      </c>
      <c r="BD306" s="25">
        <v>2.2000000000000002</v>
      </c>
      <c r="BE306" s="25">
        <v>31.900000000000002</v>
      </c>
      <c r="BF306" s="25">
        <v>9.9</v>
      </c>
      <c r="BG306" s="25">
        <v>26.400000000000002</v>
      </c>
      <c r="BH306" s="25">
        <v>0</v>
      </c>
      <c r="BI306" s="25">
        <v>19.8</v>
      </c>
      <c r="BJ306" s="25">
        <v>5.5</v>
      </c>
      <c r="BK306" s="25">
        <v>1.1000000000000001</v>
      </c>
      <c r="BL306" s="25">
        <v>0</v>
      </c>
      <c r="BM306" s="25">
        <v>22</v>
      </c>
      <c r="BN306" s="25">
        <v>31.900000000000002</v>
      </c>
    </row>
    <row r="307" spans="1:66" x14ac:dyDescent="0.25">
      <c r="A307" s="6">
        <v>45201</v>
      </c>
      <c r="B307" t="s">
        <v>16</v>
      </c>
      <c r="C307">
        <v>2</v>
      </c>
      <c r="D307">
        <f t="shared" si="36"/>
        <v>509.30000000000024</v>
      </c>
      <c r="E307">
        <f t="shared" si="37"/>
        <v>143.00000000000003</v>
      </c>
      <c r="F307">
        <f t="shared" si="38"/>
        <v>115.49999999999999</v>
      </c>
      <c r="G307">
        <f t="shared" si="39"/>
        <v>155.10000000000028</v>
      </c>
      <c r="H307">
        <f t="shared" si="40"/>
        <v>95.7</v>
      </c>
      <c r="I307">
        <v>0</v>
      </c>
      <c r="J307" s="22">
        <v>0.90200000000000014</v>
      </c>
      <c r="K307" s="22">
        <v>0.68200000000000005</v>
      </c>
      <c r="L307" s="22">
        <v>0.97900000000000009</v>
      </c>
      <c r="M307" s="22">
        <v>0.58300000000000007</v>
      </c>
      <c r="N307" s="22">
        <v>0.9900000000000001</v>
      </c>
      <c r="O307" s="24">
        <v>0.7370000000000001</v>
      </c>
      <c r="P307" s="24">
        <v>0.28600000000000003</v>
      </c>
      <c r="Q307" s="24">
        <v>0.6160000000000001</v>
      </c>
      <c r="R307" s="24">
        <v>1.0230000000000001</v>
      </c>
      <c r="S307" s="24">
        <v>0.68200000000000005</v>
      </c>
      <c r="T307" s="24">
        <v>0.63800000000000001</v>
      </c>
      <c r="U307" s="24">
        <v>0.86900000000000011</v>
      </c>
      <c r="V307" s="24">
        <v>1.056</v>
      </c>
      <c r="W307" s="24">
        <v>0.49500000000000005</v>
      </c>
      <c r="X307" s="24">
        <v>0.95700000000000007</v>
      </c>
      <c r="Y307" s="24">
        <v>0.86900000000000011</v>
      </c>
      <c r="Z307" s="24">
        <v>0.92400000000000004</v>
      </c>
      <c r="AA307" s="25">
        <v>19.8</v>
      </c>
      <c r="AB307" s="25">
        <v>8.8000000000000007</v>
      </c>
      <c r="AC307" s="25">
        <v>37.400000000000006</v>
      </c>
      <c r="AD307" s="25">
        <v>39.6</v>
      </c>
      <c r="AE307" s="25">
        <v>0</v>
      </c>
      <c r="AF307" s="25">
        <v>0</v>
      </c>
      <c r="AG307" s="25">
        <v>0</v>
      </c>
      <c r="AH307" s="25">
        <v>0</v>
      </c>
      <c r="AI307" s="25">
        <v>6.6000000000000005</v>
      </c>
      <c r="AJ307" s="25">
        <v>3.3000000000000003</v>
      </c>
      <c r="AK307" s="25">
        <v>24.200000000000003</v>
      </c>
      <c r="AL307" s="25">
        <v>7.7000000000000011</v>
      </c>
      <c r="AM307" s="25">
        <v>0</v>
      </c>
      <c r="AN307" s="25">
        <v>0</v>
      </c>
      <c r="AO307" s="25">
        <v>0</v>
      </c>
      <c r="AP307" s="25">
        <v>5.5</v>
      </c>
      <c r="AQ307" s="25">
        <v>49.500000000000007</v>
      </c>
      <c r="AR307" s="25">
        <v>2.2000000000000002</v>
      </c>
      <c r="AS307" s="25">
        <v>23.1</v>
      </c>
      <c r="AT307" s="25">
        <v>7.7000000000000011</v>
      </c>
      <c r="AU307" s="25">
        <v>23.1</v>
      </c>
      <c r="AV307" s="25">
        <v>42.900000000000006</v>
      </c>
      <c r="AW307" s="25">
        <v>4.4000000000000004</v>
      </c>
      <c r="AX307" s="25">
        <v>0</v>
      </c>
      <c r="AY307" s="25">
        <v>18.700000000000003</v>
      </c>
      <c r="AZ307" s="25">
        <v>16.5</v>
      </c>
      <c r="BA307" s="25">
        <v>0</v>
      </c>
      <c r="BB307" s="25">
        <v>8.8000000000002512</v>
      </c>
      <c r="BC307" s="25">
        <v>19.8</v>
      </c>
      <c r="BD307" s="25">
        <v>20.900000000000002</v>
      </c>
      <c r="BE307" s="25">
        <v>33</v>
      </c>
      <c r="BF307" s="25">
        <v>12.100000000000001</v>
      </c>
      <c r="BG307" s="25">
        <v>0</v>
      </c>
      <c r="BH307" s="25">
        <v>16.5</v>
      </c>
      <c r="BI307" s="25">
        <v>0</v>
      </c>
      <c r="BJ307" s="25">
        <v>28.6</v>
      </c>
      <c r="BK307" s="25">
        <v>9.9000000000000323</v>
      </c>
      <c r="BL307" s="25">
        <v>0</v>
      </c>
      <c r="BM307" s="25">
        <v>19.8</v>
      </c>
      <c r="BN307" s="25">
        <v>23.1</v>
      </c>
    </row>
    <row r="308" spans="1:66" x14ac:dyDescent="0.25">
      <c r="A308" s="6">
        <v>45202</v>
      </c>
      <c r="B308" t="s">
        <v>16</v>
      </c>
      <c r="C308">
        <v>3</v>
      </c>
      <c r="D308">
        <f t="shared" si="36"/>
        <v>507.10000000000008</v>
      </c>
      <c r="E308">
        <f t="shared" ref="E308:E336" si="41">SUM(BE308:BN308)</f>
        <v>111.10000000000001</v>
      </c>
      <c r="F308">
        <f t="shared" ref="F308:F336" si="42">SUM(AA308:AJ308)</f>
        <v>132</v>
      </c>
      <c r="G308">
        <f t="shared" ref="G308:G336" si="43">SUM(AU308:BD308)</f>
        <v>189.20000000000002</v>
      </c>
      <c r="H308">
        <f t="shared" ref="H308:H336" si="44">SUM(AL308:AT308)</f>
        <v>74.8</v>
      </c>
      <c r="I308">
        <v>0</v>
      </c>
      <c r="J308" s="22">
        <v>0.52800000000000002</v>
      </c>
      <c r="K308" s="22">
        <v>0.59400000000000008</v>
      </c>
      <c r="L308" s="22">
        <v>0.79200000000000004</v>
      </c>
      <c r="M308" s="22">
        <v>0.41800000000000004</v>
      </c>
      <c r="N308" s="22">
        <v>0.41800000000000004</v>
      </c>
      <c r="O308" s="24">
        <v>0.78100000000000003</v>
      </c>
      <c r="P308" s="24">
        <v>0.86900000000000011</v>
      </c>
      <c r="Q308" s="24">
        <v>0.78100000000000003</v>
      </c>
      <c r="R308" s="24">
        <v>0.95700000000000007</v>
      </c>
      <c r="S308" s="24">
        <v>0.74800000000000011</v>
      </c>
      <c r="T308" s="24">
        <v>0.74800000000000011</v>
      </c>
      <c r="U308" s="24">
        <v>1.0340000000000003</v>
      </c>
      <c r="V308" s="24">
        <v>0.28600000000000003</v>
      </c>
      <c r="W308" s="24">
        <v>0.60500000000000009</v>
      </c>
      <c r="X308" s="24">
        <v>0.94600000000000006</v>
      </c>
      <c r="Y308" s="24">
        <v>0.41800000000000004</v>
      </c>
      <c r="Z308" s="24">
        <v>0.62700000000000011</v>
      </c>
      <c r="AA308" s="25">
        <v>19.8</v>
      </c>
      <c r="AB308" s="25">
        <v>0</v>
      </c>
      <c r="AC308" s="25">
        <v>1.1000000000000001</v>
      </c>
      <c r="AD308" s="25">
        <v>5.5</v>
      </c>
      <c r="AE308" s="25">
        <v>13.200000000000001</v>
      </c>
      <c r="AF308" s="25">
        <v>14.3</v>
      </c>
      <c r="AG308" s="25">
        <v>0</v>
      </c>
      <c r="AH308" s="25">
        <v>4.4000000000000004</v>
      </c>
      <c r="AI308" s="25">
        <v>36.300000000000004</v>
      </c>
      <c r="AJ308" s="25">
        <v>37.400000000000006</v>
      </c>
      <c r="AK308" s="25">
        <v>2.2000000000000002</v>
      </c>
      <c r="AL308" s="25">
        <v>14.3</v>
      </c>
      <c r="AM308" s="25">
        <v>0</v>
      </c>
      <c r="AN308" s="25">
        <v>31.900000000000002</v>
      </c>
      <c r="AO308" s="25">
        <v>0</v>
      </c>
      <c r="AP308" s="25">
        <v>2.2000000000000002</v>
      </c>
      <c r="AQ308" s="25">
        <v>9.9</v>
      </c>
      <c r="AR308" s="25">
        <v>2.2000000000000002</v>
      </c>
      <c r="AS308" s="25">
        <v>13.200000000000001</v>
      </c>
      <c r="AT308" s="25">
        <v>1.1000000000000001</v>
      </c>
      <c r="AU308" s="25">
        <v>38.5</v>
      </c>
      <c r="AV308" s="25">
        <v>0</v>
      </c>
      <c r="AW308" s="25">
        <v>2.2000000000000002</v>
      </c>
      <c r="AX308" s="25">
        <v>38.5</v>
      </c>
      <c r="AY308" s="25">
        <v>35.200000000000003</v>
      </c>
      <c r="AZ308" s="25">
        <v>24.200000000000003</v>
      </c>
      <c r="BA308" s="25">
        <v>34.1</v>
      </c>
      <c r="BB308" s="25">
        <v>12.100000000000001</v>
      </c>
      <c r="BC308" s="25">
        <v>4.4000000000000004</v>
      </c>
      <c r="BD308" s="25">
        <v>0</v>
      </c>
      <c r="BE308" s="25">
        <v>3.3000000000000003</v>
      </c>
      <c r="BF308" s="25">
        <v>27.500000000000004</v>
      </c>
      <c r="BG308" s="25">
        <v>0</v>
      </c>
      <c r="BH308" s="25">
        <v>14.3</v>
      </c>
      <c r="BI308" s="25">
        <v>8.8000000000000007</v>
      </c>
      <c r="BJ308" s="25">
        <v>0</v>
      </c>
      <c r="BK308" s="25">
        <v>16.5</v>
      </c>
      <c r="BL308" s="25">
        <v>5.5</v>
      </c>
      <c r="BM308" s="25">
        <v>35.200000000000003</v>
      </c>
      <c r="BN308" s="25">
        <v>0</v>
      </c>
    </row>
    <row r="309" spans="1:66" x14ac:dyDescent="0.25">
      <c r="A309" s="6">
        <v>45203</v>
      </c>
      <c r="B309" t="s">
        <v>16</v>
      </c>
      <c r="C309">
        <v>4</v>
      </c>
      <c r="D309">
        <f t="shared" si="36"/>
        <v>424.6</v>
      </c>
      <c r="E309">
        <f t="shared" si="41"/>
        <v>84.699999999999989</v>
      </c>
      <c r="F309">
        <f t="shared" si="42"/>
        <v>139.70000000000002</v>
      </c>
      <c r="G309">
        <f t="shared" si="43"/>
        <v>91.300000000000011</v>
      </c>
      <c r="H309">
        <f t="shared" si="44"/>
        <v>108.9</v>
      </c>
      <c r="I309">
        <v>0</v>
      </c>
      <c r="J309" s="22">
        <v>0.38500000000000006</v>
      </c>
      <c r="K309" s="22">
        <v>0.77000000000000013</v>
      </c>
      <c r="L309" s="22">
        <v>0.79200000000000004</v>
      </c>
      <c r="M309" s="22">
        <v>0.90200000000000014</v>
      </c>
      <c r="N309" s="22">
        <v>1.0230000000000001</v>
      </c>
      <c r="O309" s="24">
        <v>1.0340000000000003</v>
      </c>
      <c r="P309" s="24">
        <v>0.86900000000000011</v>
      </c>
      <c r="Q309" s="24">
        <v>0.75900000000000012</v>
      </c>
      <c r="R309" s="24">
        <v>0.79200000000000004</v>
      </c>
      <c r="S309" s="24">
        <v>0.67100000000000004</v>
      </c>
      <c r="T309" s="24">
        <v>0.29700000000000004</v>
      </c>
      <c r="U309" s="24">
        <v>0.8580000000000001</v>
      </c>
      <c r="V309" s="24">
        <v>0.37400000000000005</v>
      </c>
      <c r="W309" s="24">
        <v>0.94600000000000006</v>
      </c>
      <c r="X309" s="24">
        <v>0.11000000000000001</v>
      </c>
      <c r="Y309" s="24">
        <v>1.089</v>
      </c>
      <c r="Z309" s="24">
        <v>0.45100000000000007</v>
      </c>
      <c r="AA309" s="25">
        <v>0</v>
      </c>
      <c r="AB309" s="25">
        <v>13.200000000000001</v>
      </c>
      <c r="AC309" s="25">
        <v>17.600000000000001</v>
      </c>
      <c r="AD309" s="25">
        <v>38.5</v>
      </c>
      <c r="AE309" s="25">
        <v>15.400000000000002</v>
      </c>
      <c r="AF309" s="25">
        <v>13.200000000000001</v>
      </c>
      <c r="AG309" s="25">
        <v>4.4000000000000004</v>
      </c>
      <c r="AH309" s="25">
        <v>6.6000000000000005</v>
      </c>
      <c r="AI309" s="25">
        <v>30.800000000000004</v>
      </c>
      <c r="AJ309" s="25">
        <v>0</v>
      </c>
      <c r="AK309" s="25">
        <v>6.6000000000000005</v>
      </c>
      <c r="AL309" s="25">
        <v>5.5</v>
      </c>
      <c r="AM309" s="25">
        <v>0</v>
      </c>
      <c r="AN309" s="25">
        <v>25.3</v>
      </c>
      <c r="AO309" s="25">
        <v>19.8</v>
      </c>
      <c r="AP309" s="25">
        <v>0</v>
      </c>
      <c r="AQ309" s="25">
        <v>6.6000000000000005</v>
      </c>
      <c r="AR309" s="25">
        <v>0</v>
      </c>
      <c r="AS309" s="25">
        <v>1.1000000000000001</v>
      </c>
      <c r="AT309" s="25">
        <v>50.6</v>
      </c>
      <c r="AU309" s="25">
        <v>17.600000000000001</v>
      </c>
      <c r="AV309" s="25">
        <v>5.5</v>
      </c>
      <c r="AW309" s="25">
        <v>12.100000000000001</v>
      </c>
      <c r="AX309" s="25">
        <v>9.9</v>
      </c>
      <c r="AY309" s="25">
        <v>16.5</v>
      </c>
      <c r="AZ309" s="25">
        <v>0</v>
      </c>
      <c r="BA309" s="25">
        <v>14.3</v>
      </c>
      <c r="BB309" s="25">
        <v>9.9</v>
      </c>
      <c r="BC309" s="25">
        <v>5.5</v>
      </c>
      <c r="BD309" s="25">
        <v>0</v>
      </c>
      <c r="BE309" s="25">
        <v>0</v>
      </c>
      <c r="BF309" s="25">
        <v>0</v>
      </c>
      <c r="BG309" s="25">
        <v>0</v>
      </c>
      <c r="BH309" s="25">
        <v>5.5</v>
      </c>
      <c r="BI309" s="25">
        <v>27.500000000000004</v>
      </c>
      <c r="BJ309" s="25">
        <v>0</v>
      </c>
      <c r="BK309" s="25">
        <v>14.3</v>
      </c>
      <c r="BL309" s="25">
        <v>3.3000000000000003</v>
      </c>
      <c r="BM309" s="25">
        <v>5.5</v>
      </c>
      <c r="BN309" s="25">
        <v>28.6</v>
      </c>
    </row>
    <row r="310" spans="1:66" x14ac:dyDescent="0.25">
      <c r="A310" s="6">
        <v>45204</v>
      </c>
      <c r="B310" t="s">
        <v>16</v>
      </c>
      <c r="C310">
        <v>5</v>
      </c>
      <c r="D310">
        <f t="shared" si="36"/>
        <v>601.70000000000005</v>
      </c>
      <c r="E310">
        <f t="shared" si="41"/>
        <v>140.80000000000001</v>
      </c>
      <c r="F310">
        <f t="shared" si="42"/>
        <v>151.79999999999998</v>
      </c>
      <c r="G310">
        <f t="shared" si="43"/>
        <v>132</v>
      </c>
      <c r="H310">
        <f t="shared" si="44"/>
        <v>177.1</v>
      </c>
      <c r="I310">
        <v>0</v>
      </c>
      <c r="J310" s="22">
        <v>0.86900000000000011</v>
      </c>
      <c r="K310" s="22">
        <v>0.55000000000000004</v>
      </c>
      <c r="L310" s="22">
        <v>1.0230000000000001</v>
      </c>
      <c r="M310" s="22">
        <v>0.9900000000000001</v>
      </c>
      <c r="N310" s="22">
        <v>1.0230000000000001</v>
      </c>
      <c r="O310" s="24">
        <v>0.83600000000000008</v>
      </c>
      <c r="P310" s="24">
        <v>0.67100000000000004</v>
      </c>
      <c r="Q310" s="24">
        <v>0.8580000000000001</v>
      </c>
      <c r="R310" s="24">
        <v>0.74800000000000011</v>
      </c>
      <c r="S310" s="24">
        <v>0.66</v>
      </c>
      <c r="T310" s="24">
        <v>1.0669999999999999</v>
      </c>
      <c r="U310" s="24">
        <v>0.16500000000000001</v>
      </c>
      <c r="V310" s="24">
        <v>0.88000000000000012</v>
      </c>
      <c r="W310" s="24">
        <v>1.0340000000000003</v>
      </c>
      <c r="X310" s="24">
        <v>0.58300000000000007</v>
      </c>
      <c r="Y310" s="24">
        <v>0.6160000000000001</v>
      </c>
      <c r="Z310" s="24">
        <v>0.31900000000000001</v>
      </c>
      <c r="AA310" s="25">
        <v>15.400000000000002</v>
      </c>
      <c r="AB310" s="25">
        <v>6.6000000000000005</v>
      </c>
      <c r="AC310" s="25">
        <v>16.5</v>
      </c>
      <c r="AD310" s="25">
        <v>5.5</v>
      </c>
      <c r="AE310" s="25">
        <v>7.7000000000000011</v>
      </c>
      <c r="AF310" s="25">
        <v>40.700000000000003</v>
      </c>
      <c r="AG310" s="25">
        <v>6.6000000000000005</v>
      </c>
      <c r="AH310" s="25">
        <v>35.200000000000003</v>
      </c>
      <c r="AI310" s="25">
        <v>17.600000000000001</v>
      </c>
      <c r="AJ310" s="25">
        <v>0</v>
      </c>
      <c r="AK310" s="25">
        <v>5.5</v>
      </c>
      <c r="AL310" s="25">
        <v>11</v>
      </c>
      <c r="AM310" s="25">
        <v>18.700000000000003</v>
      </c>
      <c r="AN310" s="25">
        <v>5.5</v>
      </c>
      <c r="AO310" s="25">
        <v>9.9</v>
      </c>
      <c r="AP310" s="25">
        <v>17.600000000000001</v>
      </c>
      <c r="AQ310" s="25">
        <v>8.8000000000000007</v>
      </c>
      <c r="AR310" s="25">
        <v>49.500000000000007</v>
      </c>
      <c r="AS310" s="25">
        <v>46.2</v>
      </c>
      <c r="AT310" s="25">
        <v>9.9</v>
      </c>
      <c r="AU310" s="25">
        <v>13.200000000000001</v>
      </c>
      <c r="AV310" s="25">
        <v>0</v>
      </c>
      <c r="AW310" s="25">
        <v>44</v>
      </c>
      <c r="AX310" s="25">
        <v>5.5</v>
      </c>
      <c r="AY310" s="25">
        <v>1.1000000000000001</v>
      </c>
      <c r="AZ310" s="25">
        <v>7.7000000000000011</v>
      </c>
      <c r="BA310" s="25">
        <v>0</v>
      </c>
      <c r="BB310" s="25">
        <v>38.5</v>
      </c>
      <c r="BC310" s="25">
        <v>22</v>
      </c>
      <c r="BD310" s="25">
        <v>0</v>
      </c>
      <c r="BE310" s="25">
        <v>0</v>
      </c>
      <c r="BF310" s="25">
        <v>3.3000000000000003</v>
      </c>
      <c r="BG310" s="25">
        <v>44</v>
      </c>
      <c r="BH310" s="25">
        <v>6.6000000000000005</v>
      </c>
      <c r="BI310" s="25">
        <v>19.8</v>
      </c>
      <c r="BJ310" s="25">
        <v>17.600000000000001</v>
      </c>
      <c r="BK310" s="25">
        <v>33</v>
      </c>
      <c r="BL310" s="25">
        <v>16.5</v>
      </c>
      <c r="BM310" s="25">
        <v>0</v>
      </c>
      <c r="BN310" s="25">
        <v>0</v>
      </c>
    </row>
    <row r="311" spans="1:66" x14ac:dyDescent="0.25">
      <c r="A311" s="6">
        <v>45205</v>
      </c>
      <c r="B311" t="s">
        <v>16</v>
      </c>
      <c r="C311">
        <v>6</v>
      </c>
      <c r="D311">
        <f t="shared" si="36"/>
        <v>557.70000000000005</v>
      </c>
      <c r="E311">
        <f t="shared" si="41"/>
        <v>129.80000000000013</v>
      </c>
      <c r="F311">
        <f t="shared" si="42"/>
        <v>182.60000000000002</v>
      </c>
      <c r="G311">
        <f t="shared" si="43"/>
        <v>116.6</v>
      </c>
      <c r="H311">
        <f t="shared" si="44"/>
        <v>128.69999999999999</v>
      </c>
      <c r="I311">
        <v>0</v>
      </c>
      <c r="J311" s="22">
        <v>0.44000000000000006</v>
      </c>
      <c r="K311" s="22">
        <v>0.36300000000000004</v>
      </c>
      <c r="L311" s="22">
        <v>0.89100000000000013</v>
      </c>
      <c r="M311" s="22">
        <v>1.089</v>
      </c>
      <c r="N311" s="22">
        <v>0.9900000000000001</v>
      </c>
      <c r="O311" s="24">
        <v>0.53900000000000003</v>
      </c>
      <c r="P311" s="24">
        <v>1.0780000000000001</v>
      </c>
      <c r="Q311" s="24">
        <v>0.88000000000000012</v>
      </c>
      <c r="R311" s="24">
        <v>1.0780000000000001</v>
      </c>
      <c r="S311" s="24">
        <v>0.68200000000000005</v>
      </c>
      <c r="T311" s="24">
        <v>0.37400000000000005</v>
      </c>
      <c r="U311" s="24">
        <v>0.77000000000000013</v>
      </c>
      <c r="V311" s="24">
        <v>1.0010000000000001</v>
      </c>
      <c r="W311" s="24">
        <v>0.45100000000000007</v>
      </c>
      <c r="X311" s="24">
        <v>0.9900000000000001</v>
      </c>
      <c r="Y311" s="24">
        <v>0.8580000000000001</v>
      </c>
      <c r="Z311" s="24">
        <v>0.6160000000000001</v>
      </c>
      <c r="AA311" s="25">
        <v>9.9</v>
      </c>
      <c r="AB311" s="25">
        <v>17.600000000000001</v>
      </c>
      <c r="AC311" s="25">
        <v>46.2</v>
      </c>
      <c r="AD311" s="25">
        <v>0</v>
      </c>
      <c r="AE311" s="25">
        <v>16.5</v>
      </c>
      <c r="AF311" s="25">
        <v>3.3000000000000003</v>
      </c>
      <c r="AG311" s="25">
        <v>20.900000000000002</v>
      </c>
      <c r="AH311" s="25">
        <v>11</v>
      </c>
      <c r="AI311" s="25">
        <v>0</v>
      </c>
      <c r="AJ311" s="25">
        <v>57.2</v>
      </c>
      <c r="AK311" s="25">
        <v>0</v>
      </c>
      <c r="AL311" s="25">
        <v>3.3000000000000003</v>
      </c>
      <c r="AM311" s="25">
        <v>24.200000000000003</v>
      </c>
      <c r="AN311" s="25">
        <v>25.3</v>
      </c>
      <c r="AO311" s="25">
        <v>5.5</v>
      </c>
      <c r="AP311" s="25">
        <v>29.700000000000003</v>
      </c>
      <c r="AQ311" s="25">
        <v>5.5</v>
      </c>
      <c r="AR311" s="25">
        <v>23.1</v>
      </c>
      <c r="AS311" s="25">
        <v>12.100000000000001</v>
      </c>
      <c r="AT311" s="25">
        <v>0</v>
      </c>
      <c r="AU311" s="25">
        <v>0</v>
      </c>
      <c r="AV311" s="25">
        <v>0</v>
      </c>
      <c r="AW311" s="25">
        <v>0</v>
      </c>
      <c r="AX311" s="25">
        <v>39.6</v>
      </c>
      <c r="AY311" s="25">
        <v>0</v>
      </c>
      <c r="AZ311" s="25">
        <v>0</v>
      </c>
      <c r="BA311" s="25">
        <v>0</v>
      </c>
      <c r="BB311" s="25">
        <v>38.5</v>
      </c>
      <c r="BC311" s="25">
        <v>15.400000000000002</v>
      </c>
      <c r="BD311" s="25">
        <v>23.1</v>
      </c>
      <c r="BE311" s="25">
        <v>0</v>
      </c>
      <c r="BF311" s="25">
        <v>36.300000000000004</v>
      </c>
      <c r="BG311" s="25">
        <v>22</v>
      </c>
      <c r="BH311" s="25">
        <v>0</v>
      </c>
      <c r="BI311" s="25">
        <v>12.100000000000001</v>
      </c>
      <c r="BJ311" s="25">
        <v>16.5</v>
      </c>
      <c r="BK311" s="25">
        <v>0</v>
      </c>
      <c r="BL311" s="25">
        <v>5.5</v>
      </c>
      <c r="BM311" s="25">
        <v>35.200000000000003</v>
      </c>
      <c r="BN311" s="25">
        <v>2.2000000000001254</v>
      </c>
    </row>
    <row r="312" spans="1:66" x14ac:dyDescent="0.25">
      <c r="A312" s="6">
        <v>45206</v>
      </c>
      <c r="B312" t="s">
        <v>16</v>
      </c>
      <c r="C312">
        <v>7</v>
      </c>
      <c r="D312">
        <f t="shared" si="36"/>
        <v>539</v>
      </c>
      <c r="E312">
        <f t="shared" si="41"/>
        <v>148.5</v>
      </c>
      <c r="F312">
        <f t="shared" si="42"/>
        <v>59.4</v>
      </c>
      <c r="G312">
        <f t="shared" si="43"/>
        <v>201.30000000000004</v>
      </c>
      <c r="H312">
        <f t="shared" si="44"/>
        <v>129.80000000000001</v>
      </c>
      <c r="I312">
        <v>0</v>
      </c>
      <c r="J312" s="22">
        <v>0.88000000000000012</v>
      </c>
      <c r="K312" s="22">
        <v>0.56100000000000005</v>
      </c>
      <c r="L312" s="22">
        <v>0.64900000000000002</v>
      </c>
      <c r="M312" s="22">
        <v>0.93500000000000005</v>
      </c>
      <c r="N312" s="22">
        <v>1.0010000000000001</v>
      </c>
      <c r="O312" s="24">
        <v>0.27500000000000002</v>
      </c>
      <c r="P312" s="24">
        <v>0.12100000000000001</v>
      </c>
      <c r="Q312" s="24">
        <v>0.8580000000000001</v>
      </c>
      <c r="R312" s="24">
        <v>1.0340000000000003</v>
      </c>
      <c r="S312" s="24">
        <v>0.92400000000000004</v>
      </c>
      <c r="T312" s="24">
        <v>1.0230000000000001</v>
      </c>
      <c r="U312" s="24">
        <v>1.0340000000000003</v>
      </c>
      <c r="V312" s="24">
        <v>0.93500000000000005</v>
      </c>
      <c r="W312" s="24">
        <v>0.9900000000000001</v>
      </c>
      <c r="X312" s="24">
        <v>0.11000000000000001</v>
      </c>
      <c r="Y312" s="24">
        <v>1.1000000000000001</v>
      </c>
      <c r="Z312" s="24">
        <v>1.1000000000000001</v>
      </c>
      <c r="AA312" s="25">
        <v>18.700000000000003</v>
      </c>
      <c r="AB312" s="25">
        <v>11</v>
      </c>
      <c r="AC312" s="25">
        <v>5.5</v>
      </c>
      <c r="AD312" s="25">
        <v>0</v>
      </c>
      <c r="AE312" s="25">
        <v>4.4000000000000004</v>
      </c>
      <c r="AF312" s="25">
        <v>0</v>
      </c>
      <c r="AG312" s="25">
        <v>5.5</v>
      </c>
      <c r="AH312" s="25">
        <v>0</v>
      </c>
      <c r="AI312" s="25">
        <v>11</v>
      </c>
      <c r="AJ312" s="25">
        <v>3.3000000000000003</v>
      </c>
      <c r="AK312" s="25">
        <v>44</v>
      </c>
      <c r="AL312" s="25">
        <v>11</v>
      </c>
      <c r="AM312" s="25">
        <v>0</v>
      </c>
      <c r="AN312" s="25">
        <v>30.800000000000004</v>
      </c>
      <c r="AO312" s="25">
        <v>3.3000000000000003</v>
      </c>
      <c r="AP312" s="25">
        <v>23.1</v>
      </c>
      <c r="AQ312" s="25">
        <v>35.200000000000003</v>
      </c>
      <c r="AR312" s="25">
        <v>6.6000000000000005</v>
      </c>
      <c r="AS312" s="25">
        <v>0</v>
      </c>
      <c r="AT312" s="25">
        <v>19.8</v>
      </c>
      <c r="AU312" s="25">
        <v>18.700000000000003</v>
      </c>
      <c r="AV312" s="25">
        <v>24.200000000000003</v>
      </c>
      <c r="AW312" s="25">
        <v>15.400000000000002</v>
      </c>
      <c r="AX312" s="25">
        <v>31.900000000000002</v>
      </c>
      <c r="AY312" s="25">
        <v>7.7000000000000011</v>
      </c>
      <c r="AZ312" s="25">
        <v>18.700000000000003</v>
      </c>
      <c r="BA312" s="25">
        <v>45.1</v>
      </c>
      <c r="BB312" s="25">
        <v>5.5</v>
      </c>
      <c r="BC312" s="25">
        <v>14.3</v>
      </c>
      <c r="BD312" s="25">
        <v>19.8</v>
      </c>
      <c r="BE312" s="25">
        <v>0</v>
      </c>
      <c r="BF312" s="25">
        <v>17.600000000000001</v>
      </c>
      <c r="BG312" s="25">
        <v>50.6</v>
      </c>
      <c r="BH312" s="25">
        <v>0</v>
      </c>
      <c r="BI312" s="25">
        <v>16.5</v>
      </c>
      <c r="BJ312" s="25">
        <v>13.200000000000001</v>
      </c>
      <c r="BK312" s="25">
        <v>1.1000000000000001</v>
      </c>
      <c r="BL312" s="25">
        <v>8.8000000000000007</v>
      </c>
      <c r="BM312" s="25">
        <v>2.2000000000000002</v>
      </c>
      <c r="BN312" s="25">
        <v>38.5</v>
      </c>
    </row>
    <row r="313" spans="1:66" x14ac:dyDescent="0.25">
      <c r="A313" s="6">
        <v>45207</v>
      </c>
      <c r="B313" t="s">
        <v>16</v>
      </c>
      <c r="C313">
        <v>8</v>
      </c>
      <c r="D313">
        <f t="shared" si="36"/>
        <v>416.90000000000009</v>
      </c>
      <c r="E313">
        <f t="shared" si="41"/>
        <v>46.2</v>
      </c>
      <c r="F313">
        <f t="shared" si="42"/>
        <v>160.60000000000002</v>
      </c>
      <c r="G313">
        <f t="shared" si="43"/>
        <v>102.30000000000001</v>
      </c>
      <c r="H313">
        <f t="shared" si="44"/>
        <v>107.80000000000007</v>
      </c>
      <c r="I313">
        <v>0</v>
      </c>
      <c r="J313" s="22">
        <v>0.92400000000000004</v>
      </c>
      <c r="K313" s="22">
        <v>0.30800000000000005</v>
      </c>
      <c r="L313" s="22">
        <v>0.88000000000000012</v>
      </c>
      <c r="M313" s="22">
        <v>0.16500000000000001</v>
      </c>
      <c r="N313" s="22">
        <v>1.056</v>
      </c>
      <c r="O313" s="24">
        <v>1.0669999999999999</v>
      </c>
      <c r="P313" s="24">
        <v>1.0340000000000003</v>
      </c>
      <c r="Q313" s="24">
        <v>0.70400000000000007</v>
      </c>
      <c r="R313" s="24">
        <v>0.63800000000000001</v>
      </c>
      <c r="S313" s="24">
        <v>0.74800000000000011</v>
      </c>
      <c r="T313" s="24">
        <v>0.8580000000000001</v>
      </c>
      <c r="U313" s="24">
        <v>0.37400000000000005</v>
      </c>
      <c r="V313" s="24">
        <v>1.0450000000000002</v>
      </c>
      <c r="W313" s="24">
        <v>0.90200000000000014</v>
      </c>
      <c r="X313" s="24">
        <v>0.16500000000000001</v>
      </c>
      <c r="Y313" s="24">
        <v>0.8580000000000001</v>
      </c>
      <c r="Z313" s="24">
        <v>0.77000000000000013</v>
      </c>
      <c r="AA313" s="25">
        <v>5.5</v>
      </c>
      <c r="AB313" s="25">
        <v>4.4000000000000004</v>
      </c>
      <c r="AC313" s="25">
        <v>49.500000000000007</v>
      </c>
      <c r="AD313" s="25">
        <v>0</v>
      </c>
      <c r="AE313" s="25">
        <v>42.900000000000006</v>
      </c>
      <c r="AF313" s="25">
        <v>0</v>
      </c>
      <c r="AG313" s="25">
        <v>36.300000000000004</v>
      </c>
      <c r="AH313" s="25">
        <v>0</v>
      </c>
      <c r="AI313" s="25">
        <v>0</v>
      </c>
      <c r="AJ313" s="25">
        <v>22</v>
      </c>
      <c r="AK313" s="25">
        <v>19.8</v>
      </c>
      <c r="AL313" s="25">
        <v>0</v>
      </c>
      <c r="AM313" s="25">
        <v>12.100000000000001</v>
      </c>
      <c r="AN313" s="25">
        <v>8.8000000000000007</v>
      </c>
      <c r="AO313" s="25">
        <v>13.200000000000001</v>
      </c>
      <c r="AP313" s="25">
        <v>2.2000000000000628</v>
      </c>
      <c r="AQ313" s="25">
        <v>36.300000000000004</v>
      </c>
      <c r="AR313" s="25">
        <v>27.500000000000004</v>
      </c>
      <c r="AS313" s="25">
        <v>3.3000000000000003</v>
      </c>
      <c r="AT313" s="25">
        <v>4.4000000000000004</v>
      </c>
      <c r="AU313" s="25">
        <v>42.900000000000006</v>
      </c>
      <c r="AV313" s="25">
        <v>1.1000000000000001</v>
      </c>
      <c r="AW313" s="25">
        <v>9.9</v>
      </c>
      <c r="AX313" s="25">
        <v>0</v>
      </c>
      <c r="AY313" s="25">
        <v>7.7000000000000011</v>
      </c>
      <c r="AZ313" s="25">
        <v>3.3000000000000003</v>
      </c>
      <c r="BA313" s="25">
        <v>7.7000000000000011</v>
      </c>
      <c r="BB313" s="25">
        <v>25.3</v>
      </c>
      <c r="BC313" s="25">
        <v>4.4000000000000004</v>
      </c>
      <c r="BD313" s="25">
        <v>0</v>
      </c>
      <c r="BE313" s="25">
        <v>0</v>
      </c>
      <c r="BF313" s="25">
        <v>2.2000000000000002</v>
      </c>
      <c r="BG313" s="25">
        <v>0</v>
      </c>
      <c r="BH313" s="25">
        <v>0</v>
      </c>
      <c r="BI313" s="25">
        <v>0</v>
      </c>
      <c r="BJ313" s="25">
        <v>16.5</v>
      </c>
      <c r="BK313" s="25">
        <v>0</v>
      </c>
      <c r="BL313" s="25">
        <v>15.400000000000002</v>
      </c>
      <c r="BM313" s="25">
        <v>6.6000000000000005</v>
      </c>
      <c r="BN313" s="25">
        <v>5.5</v>
      </c>
    </row>
    <row r="314" spans="1:66" x14ac:dyDescent="0.25">
      <c r="A314" s="6">
        <v>45208</v>
      </c>
      <c r="B314" t="s">
        <v>16</v>
      </c>
      <c r="C314">
        <v>9</v>
      </c>
      <c r="D314">
        <f t="shared" si="36"/>
        <v>532.40000000000009</v>
      </c>
      <c r="E314">
        <f t="shared" si="41"/>
        <v>110</v>
      </c>
      <c r="F314">
        <f t="shared" si="42"/>
        <v>158.40000000000009</v>
      </c>
      <c r="G314">
        <f t="shared" si="43"/>
        <v>105.60000000000001</v>
      </c>
      <c r="H314">
        <f t="shared" si="44"/>
        <v>158.4</v>
      </c>
      <c r="I314">
        <v>1</v>
      </c>
      <c r="J314" s="22">
        <v>0.30800000000000005</v>
      </c>
      <c r="K314" s="22">
        <v>0.64900000000000002</v>
      </c>
      <c r="L314" s="22">
        <v>0.55000000000000004</v>
      </c>
      <c r="M314" s="22">
        <v>0.9900000000000001</v>
      </c>
      <c r="N314" s="22">
        <v>1.0450000000000002</v>
      </c>
      <c r="O314" s="24">
        <v>0.48400000000000004</v>
      </c>
      <c r="P314" s="24">
        <v>0.70400000000000007</v>
      </c>
      <c r="Q314" s="24">
        <v>0.46200000000000002</v>
      </c>
      <c r="R314" s="24">
        <v>0.48400000000000004</v>
      </c>
      <c r="S314" s="24">
        <v>1.056</v>
      </c>
      <c r="T314" s="24">
        <v>0.27500000000000002</v>
      </c>
      <c r="U314" s="24">
        <v>1.1000000000000001</v>
      </c>
      <c r="V314" s="24">
        <v>1.0340000000000003</v>
      </c>
      <c r="W314" s="24">
        <v>0.89100000000000013</v>
      </c>
      <c r="X314" s="24">
        <v>0.9900000000000001</v>
      </c>
      <c r="Y314" s="24">
        <v>1.056</v>
      </c>
      <c r="Z314" s="24">
        <v>0.8580000000000001</v>
      </c>
      <c r="AA314" s="25">
        <v>22</v>
      </c>
      <c r="AB314" s="25">
        <v>28.6</v>
      </c>
      <c r="AC314" s="25">
        <v>14.3</v>
      </c>
      <c r="AD314" s="25">
        <v>0</v>
      </c>
      <c r="AE314" s="25">
        <v>0</v>
      </c>
      <c r="AF314" s="25">
        <v>24.200000000000003</v>
      </c>
      <c r="AG314" s="25">
        <v>12.100000000000064</v>
      </c>
      <c r="AH314" s="25">
        <v>23.1</v>
      </c>
      <c r="AI314" s="25">
        <v>4.4000000000000004</v>
      </c>
      <c r="AJ314" s="25">
        <v>29.700000000000003</v>
      </c>
      <c r="AK314" s="25">
        <v>0</v>
      </c>
      <c r="AL314" s="25">
        <v>31.900000000000002</v>
      </c>
      <c r="AM314" s="25">
        <v>25.3</v>
      </c>
      <c r="AN314" s="25">
        <v>0</v>
      </c>
      <c r="AO314" s="25">
        <v>42.900000000000006</v>
      </c>
      <c r="AP314" s="25">
        <v>3.3000000000000003</v>
      </c>
      <c r="AQ314" s="25">
        <v>36.300000000000004</v>
      </c>
      <c r="AR314" s="25">
        <v>0</v>
      </c>
      <c r="AS314" s="25">
        <v>12.100000000000001</v>
      </c>
      <c r="AT314" s="25">
        <v>6.6000000000000005</v>
      </c>
      <c r="AU314" s="25">
        <v>0</v>
      </c>
      <c r="AV314" s="25">
        <v>0</v>
      </c>
      <c r="AW314" s="25">
        <v>5.5</v>
      </c>
      <c r="AX314" s="25">
        <v>8.8000000000000007</v>
      </c>
      <c r="AY314" s="25">
        <v>40.700000000000003</v>
      </c>
      <c r="AZ314" s="25">
        <v>0</v>
      </c>
      <c r="BA314" s="25">
        <v>41.800000000000004</v>
      </c>
      <c r="BB314" s="25">
        <v>0</v>
      </c>
      <c r="BC314" s="25">
        <v>0</v>
      </c>
      <c r="BD314" s="25">
        <v>8.8000000000000007</v>
      </c>
      <c r="BE314" s="25">
        <v>5.5</v>
      </c>
      <c r="BF314" s="25">
        <v>8.8000000000000007</v>
      </c>
      <c r="BG314" s="25">
        <v>2.2000000000000002</v>
      </c>
      <c r="BH314" s="25">
        <v>5.5</v>
      </c>
      <c r="BI314" s="25">
        <v>16.5</v>
      </c>
      <c r="BJ314" s="25">
        <v>0</v>
      </c>
      <c r="BK314" s="25">
        <v>8.8000000000000007</v>
      </c>
      <c r="BL314" s="25">
        <v>28.6</v>
      </c>
      <c r="BM314" s="25">
        <v>34.1</v>
      </c>
      <c r="BN314" s="25">
        <v>0</v>
      </c>
    </row>
    <row r="315" spans="1:66" x14ac:dyDescent="0.25">
      <c r="A315" s="6">
        <v>45209</v>
      </c>
      <c r="B315" t="s">
        <v>16</v>
      </c>
      <c r="C315">
        <v>10</v>
      </c>
      <c r="D315">
        <f t="shared" si="36"/>
        <v>442.20000000000005</v>
      </c>
      <c r="E315">
        <f t="shared" si="41"/>
        <v>106.70000000000003</v>
      </c>
      <c r="F315">
        <f t="shared" si="42"/>
        <v>192.5</v>
      </c>
      <c r="G315">
        <f t="shared" si="43"/>
        <v>85.800000000000011</v>
      </c>
      <c r="H315">
        <f t="shared" si="44"/>
        <v>57.2</v>
      </c>
      <c r="I315">
        <v>0</v>
      </c>
      <c r="J315" s="22">
        <v>0.53900000000000003</v>
      </c>
      <c r="K315" s="22">
        <v>0.55000000000000004</v>
      </c>
      <c r="L315" s="22">
        <v>0.26400000000000001</v>
      </c>
      <c r="M315" s="22">
        <v>0.6160000000000001</v>
      </c>
      <c r="N315" s="22">
        <v>0.48400000000000004</v>
      </c>
      <c r="O315" s="24">
        <v>0.79200000000000004</v>
      </c>
      <c r="P315" s="24">
        <v>0.83600000000000008</v>
      </c>
      <c r="Q315" s="24">
        <v>0.67100000000000004</v>
      </c>
      <c r="R315" s="24">
        <v>0.97900000000000009</v>
      </c>
      <c r="S315" s="24">
        <v>1.0120000000000002</v>
      </c>
      <c r="T315" s="24">
        <v>0.78100000000000003</v>
      </c>
      <c r="U315" s="24">
        <v>1.0230000000000001</v>
      </c>
      <c r="V315" s="24">
        <v>0.59400000000000008</v>
      </c>
      <c r="W315" s="24">
        <v>0.66</v>
      </c>
      <c r="X315" s="24">
        <v>0.47300000000000003</v>
      </c>
      <c r="Y315" s="24">
        <v>1.1000000000000001</v>
      </c>
      <c r="Z315" s="24">
        <v>0.77000000000000013</v>
      </c>
      <c r="AA315" s="25">
        <v>50.6</v>
      </c>
      <c r="AB315" s="25">
        <v>46.2</v>
      </c>
      <c r="AC315" s="25">
        <v>14.3</v>
      </c>
      <c r="AD315" s="25">
        <v>14.3</v>
      </c>
      <c r="AE315" s="25">
        <v>50.6</v>
      </c>
      <c r="AF315" s="25">
        <v>0</v>
      </c>
      <c r="AG315" s="25">
        <v>9.9</v>
      </c>
      <c r="AH315" s="25">
        <v>5.5</v>
      </c>
      <c r="AI315" s="25">
        <v>0</v>
      </c>
      <c r="AJ315" s="25">
        <v>1.1000000000000001</v>
      </c>
      <c r="AK315" s="25">
        <v>45.1</v>
      </c>
      <c r="AL315" s="25">
        <v>26.400000000000002</v>
      </c>
      <c r="AM315" s="25">
        <v>0</v>
      </c>
      <c r="AN315" s="25">
        <v>14.3</v>
      </c>
      <c r="AO315" s="25">
        <v>0</v>
      </c>
      <c r="AP315" s="25">
        <v>0</v>
      </c>
      <c r="AQ315" s="25">
        <v>0</v>
      </c>
      <c r="AR315" s="25">
        <v>16.5</v>
      </c>
      <c r="AS315" s="25">
        <v>0</v>
      </c>
      <c r="AT315" s="25">
        <v>0</v>
      </c>
      <c r="AU315" s="25">
        <v>13.200000000000001</v>
      </c>
      <c r="AV315" s="25">
        <v>0</v>
      </c>
      <c r="AW315" s="25">
        <v>7.7000000000000011</v>
      </c>
      <c r="AX315" s="25">
        <v>25.3</v>
      </c>
      <c r="AY315" s="25">
        <v>14.3</v>
      </c>
      <c r="AZ315" s="25">
        <v>0</v>
      </c>
      <c r="BA315" s="25">
        <v>4.4000000000000004</v>
      </c>
      <c r="BB315" s="25">
        <v>0</v>
      </c>
      <c r="BC315" s="25">
        <v>16.5</v>
      </c>
      <c r="BD315" s="25">
        <v>4.4000000000000004</v>
      </c>
      <c r="BE315" s="25">
        <v>12.100000000000001</v>
      </c>
      <c r="BF315" s="25">
        <v>7.7000000000000011</v>
      </c>
      <c r="BG315" s="25">
        <v>24.200000000000003</v>
      </c>
      <c r="BH315" s="25">
        <v>8.8000000000000007</v>
      </c>
      <c r="BI315" s="25">
        <v>20.900000000000002</v>
      </c>
      <c r="BJ315" s="25">
        <v>2.2000000000000002</v>
      </c>
      <c r="BK315" s="25">
        <v>0</v>
      </c>
      <c r="BL315" s="25">
        <v>20.900000000000002</v>
      </c>
      <c r="BM315" s="25">
        <v>9.9</v>
      </c>
      <c r="BN315" s="25">
        <v>0</v>
      </c>
    </row>
    <row r="316" spans="1:66" x14ac:dyDescent="0.25">
      <c r="A316" s="6">
        <v>45210</v>
      </c>
      <c r="B316" t="s">
        <v>16</v>
      </c>
      <c r="C316">
        <v>11</v>
      </c>
      <c r="D316">
        <f t="shared" si="36"/>
        <v>530.19999999999993</v>
      </c>
      <c r="E316">
        <f t="shared" si="41"/>
        <v>138.6</v>
      </c>
      <c r="F316">
        <f t="shared" si="42"/>
        <v>97.899999999999991</v>
      </c>
      <c r="G316">
        <f t="shared" si="43"/>
        <v>126.50000000000001</v>
      </c>
      <c r="H316">
        <f t="shared" si="44"/>
        <v>167.19999999999996</v>
      </c>
      <c r="I316">
        <v>0</v>
      </c>
      <c r="J316" s="22">
        <v>1.0120000000000002</v>
      </c>
      <c r="K316" s="22">
        <v>0.68200000000000005</v>
      </c>
      <c r="L316" s="22">
        <v>0.94600000000000006</v>
      </c>
      <c r="M316" s="22">
        <v>0.88000000000000012</v>
      </c>
      <c r="N316" s="22">
        <v>0.88000000000000012</v>
      </c>
      <c r="O316" s="24">
        <v>1.0010000000000001</v>
      </c>
      <c r="P316" s="24">
        <v>0.78100000000000003</v>
      </c>
      <c r="Q316" s="24">
        <v>0.68200000000000005</v>
      </c>
      <c r="R316" s="24">
        <v>0.82500000000000007</v>
      </c>
      <c r="S316" s="24">
        <v>0.66</v>
      </c>
      <c r="T316" s="24">
        <v>0.78100000000000003</v>
      </c>
      <c r="U316" s="24">
        <v>0.95700000000000007</v>
      </c>
      <c r="V316" s="24">
        <v>1.0230000000000001</v>
      </c>
      <c r="W316" s="24">
        <v>1.0230000000000001</v>
      </c>
      <c r="X316" s="24">
        <v>0.55000000000000004</v>
      </c>
      <c r="Y316" s="24">
        <v>0.34100000000000003</v>
      </c>
      <c r="Z316" s="24">
        <v>0.33</v>
      </c>
      <c r="AA316" s="25">
        <v>6.6000000000000005</v>
      </c>
      <c r="AB316" s="25">
        <v>11</v>
      </c>
      <c r="AC316" s="25">
        <v>0</v>
      </c>
      <c r="AD316" s="25">
        <v>11</v>
      </c>
      <c r="AE316" s="25">
        <v>4.4000000000000004</v>
      </c>
      <c r="AF316" s="25">
        <v>14.3</v>
      </c>
      <c r="AG316" s="25">
        <v>4.4000000000000004</v>
      </c>
      <c r="AH316" s="25">
        <v>37.400000000000006</v>
      </c>
      <c r="AI316" s="25">
        <v>8.8000000000000007</v>
      </c>
      <c r="AJ316" s="25">
        <v>0</v>
      </c>
      <c r="AK316" s="25">
        <v>0</v>
      </c>
      <c r="AL316" s="25">
        <v>14.299999999999939</v>
      </c>
      <c r="AM316" s="25">
        <v>2.2000000000000002</v>
      </c>
      <c r="AN316" s="25">
        <v>25.3</v>
      </c>
      <c r="AO316" s="25">
        <v>7.7000000000000011</v>
      </c>
      <c r="AP316" s="25">
        <v>16.5</v>
      </c>
      <c r="AQ316" s="25">
        <v>27.500000000000004</v>
      </c>
      <c r="AR316" s="25">
        <v>0</v>
      </c>
      <c r="AS316" s="25">
        <v>37.400000000000006</v>
      </c>
      <c r="AT316" s="25">
        <v>36.300000000000004</v>
      </c>
      <c r="AU316" s="25">
        <v>5.5</v>
      </c>
      <c r="AV316" s="25">
        <v>23.1</v>
      </c>
      <c r="AW316" s="25">
        <v>12.100000000000001</v>
      </c>
      <c r="AX316" s="25">
        <v>0</v>
      </c>
      <c r="AY316" s="25">
        <v>6.6000000000000005</v>
      </c>
      <c r="AZ316" s="25">
        <v>0</v>
      </c>
      <c r="BA316" s="25">
        <v>20.900000000000002</v>
      </c>
      <c r="BB316" s="25">
        <v>0</v>
      </c>
      <c r="BC316" s="25">
        <v>42.900000000000006</v>
      </c>
      <c r="BD316" s="25">
        <v>15.400000000000002</v>
      </c>
      <c r="BE316" s="25">
        <v>0</v>
      </c>
      <c r="BF316" s="25">
        <v>16.5</v>
      </c>
      <c r="BG316" s="25">
        <v>20.900000000000002</v>
      </c>
      <c r="BH316" s="25">
        <v>13.200000000000001</v>
      </c>
      <c r="BI316" s="25">
        <v>0</v>
      </c>
      <c r="BJ316" s="25">
        <v>40.700000000000003</v>
      </c>
      <c r="BK316" s="25">
        <v>14.3</v>
      </c>
      <c r="BL316" s="25">
        <v>16.5</v>
      </c>
      <c r="BM316" s="25">
        <v>1.1000000000000001</v>
      </c>
      <c r="BN316" s="25">
        <v>15.400000000000002</v>
      </c>
    </row>
    <row r="317" spans="1:66" x14ac:dyDescent="0.25">
      <c r="A317" s="6">
        <v>45211</v>
      </c>
      <c r="B317" t="s">
        <v>16</v>
      </c>
      <c r="C317">
        <v>12</v>
      </c>
      <c r="D317">
        <f t="shared" si="36"/>
        <v>492.8</v>
      </c>
      <c r="E317">
        <f t="shared" si="41"/>
        <v>89.100000000000009</v>
      </c>
      <c r="F317">
        <f t="shared" si="42"/>
        <v>165.00000000000003</v>
      </c>
      <c r="G317">
        <f t="shared" si="43"/>
        <v>92.399999999999991</v>
      </c>
      <c r="H317">
        <f t="shared" si="44"/>
        <v>146.30000000000001</v>
      </c>
      <c r="I317">
        <v>0</v>
      </c>
      <c r="J317" s="22">
        <v>0.46200000000000002</v>
      </c>
      <c r="K317" s="22">
        <v>0.88000000000000012</v>
      </c>
      <c r="L317" s="22">
        <v>0.94600000000000006</v>
      </c>
      <c r="M317" s="22">
        <v>0.44000000000000006</v>
      </c>
      <c r="N317" s="22">
        <v>0.92400000000000004</v>
      </c>
      <c r="O317" s="24">
        <v>0.26400000000000001</v>
      </c>
      <c r="P317" s="24">
        <v>0.69300000000000006</v>
      </c>
      <c r="Q317" s="24">
        <v>0.75900000000000012</v>
      </c>
      <c r="R317" s="24">
        <v>1.0120000000000002</v>
      </c>
      <c r="S317" s="24">
        <v>0.77000000000000013</v>
      </c>
      <c r="T317" s="24">
        <v>0.75900000000000012</v>
      </c>
      <c r="U317" s="24">
        <v>0.48400000000000004</v>
      </c>
      <c r="V317" s="24">
        <v>0.97900000000000009</v>
      </c>
      <c r="W317" s="24">
        <v>1.1000000000000001</v>
      </c>
      <c r="X317" s="24">
        <v>0.81400000000000006</v>
      </c>
      <c r="Y317" s="24">
        <v>0.60500000000000009</v>
      </c>
      <c r="Z317" s="24">
        <v>0.33</v>
      </c>
      <c r="AA317" s="25">
        <v>35.200000000000003</v>
      </c>
      <c r="AB317" s="25">
        <v>17.600000000000001</v>
      </c>
      <c r="AC317" s="25">
        <v>0</v>
      </c>
      <c r="AD317" s="25">
        <v>12.100000000000001</v>
      </c>
      <c r="AE317" s="25">
        <v>11</v>
      </c>
      <c r="AF317" s="25">
        <v>0</v>
      </c>
      <c r="AG317" s="25">
        <v>20.900000000000002</v>
      </c>
      <c r="AH317" s="25">
        <v>41.800000000000004</v>
      </c>
      <c r="AI317" s="25">
        <v>1.1000000000000001</v>
      </c>
      <c r="AJ317" s="25">
        <v>25.3</v>
      </c>
      <c r="AK317" s="25">
        <v>17.600000000000001</v>
      </c>
      <c r="AL317" s="25">
        <v>18.700000000000003</v>
      </c>
      <c r="AM317" s="25">
        <v>4.4000000000000004</v>
      </c>
      <c r="AN317" s="25">
        <v>7.7000000000000011</v>
      </c>
      <c r="AO317" s="25">
        <v>23.1</v>
      </c>
      <c r="AP317" s="25">
        <v>14.3</v>
      </c>
      <c r="AQ317" s="25">
        <v>6.6000000000000005</v>
      </c>
      <c r="AR317" s="25">
        <v>13.200000000000001</v>
      </c>
      <c r="AS317" s="25">
        <v>41.800000000000004</v>
      </c>
      <c r="AT317" s="25">
        <v>16.5</v>
      </c>
      <c r="AU317" s="25">
        <v>9.9</v>
      </c>
      <c r="AV317" s="25">
        <v>19.8</v>
      </c>
      <c r="AW317" s="25">
        <v>14.3</v>
      </c>
      <c r="AX317" s="25">
        <v>1.1000000000000001</v>
      </c>
      <c r="AY317" s="25">
        <v>8.8000000000000007</v>
      </c>
      <c r="AZ317" s="25">
        <v>0</v>
      </c>
      <c r="BA317" s="25">
        <v>17.600000000000001</v>
      </c>
      <c r="BB317" s="25">
        <v>17.600000000000001</v>
      </c>
      <c r="BC317" s="25">
        <v>0</v>
      </c>
      <c r="BD317" s="25">
        <v>3.3000000000000003</v>
      </c>
      <c r="BE317" s="25">
        <v>8.8000000000000007</v>
      </c>
      <c r="BF317" s="25">
        <v>28.6</v>
      </c>
      <c r="BG317" s="25">
        <v>5.5</v>
      </c>
      <c r="BH317" s="25">
        <v>0</v>
      </c>
      <c r="BI317" s="25">
        <v>9.9</v>
      </c>
      <c r="BJ317" s="25">
        <v>1.1000000000000001</v>
      </c>
      <c r="BK317" s="25">
        <v>24.200000000000003</v>
      </c>
      <c r="BL317" s="25">
        <v>0</v>
      </c>
      <c r="BM317" s="25">
        <v>7.7000000000000011</v>
      </c>
      <c r="BN317" s="25">
        <v>3.3000000000000003</v>
      </c>
    </row>
    <row r="318" spans="1:66" x14ac:dyDescent="0.25">
      <c r="A318" s="6">
        <v>45212</v>
      </c>
      <c r="B318" t="s">
        <v>16</v>
      </c>
      <c r="C318">
        <v>13</v>
      </c>
      <c r="D318">
        <f t="shared" si="36"/>
        <v>457.6</v>
      </c>
      <c r="E318">
        <f t="shared" si="41"/>
        <v>135.30000000000001</v>
      </c>
      <c r="F318">
        <f t="shared" si="42"/>
        <v>112.2</v>
      </c>
      <c r="G318">
        <f t="shared" si="43"/>
        <v>89.100000000000009</v>
      </c>
      <c r="H318">
        <f t="shared" si="44"/>
        <v>121</v>
      </c>
      <c r="I318">
        <v>0</v>
      </c>
      <c r="J318" s="22">
        <v>0.19800000000000001</v>
      </c>
      <c r="K318" s="22">
        <v>0.63800000000000001</v>
      </c>
      <c r="L318" s="22">
        <v>0.39600000000000002</v>
      </c>
      <c r="M318" s="22">
        <v>0.7370000000000001</v>
      </c>
      <c r="N318" s="22">
        <v>1.0450000000000002</v>
      </c>
      <c r="O318" s="24">
        <v>0.20900000000000002</v>
      </c>
      <c r="P318" s="24">
        <v>0.69300000000000006</v>
      </c>
      <c r="Q318" s="24">
        <v>0.59400000000000008</v>
      </c>
      <c r="R318" s="24">
        <v>1.089</v>
      </c>
      <c r="S318" s="24">
        <v>0.67100000000000004</v>
      </c>
      <c r="T318" s="24">
        <v>1.0780000000000001</v>
      </c>
      <c r="U318" s="24">
        <v>0.48400000000000004</v>
      </c>
      <c r="V318" s="24">
        <v>0.9900000000000001</v>
      </c>
      <c r="W318" s="24">
        <v>0.86900000000000011</v>
      </c>
      <c r="X318" s="24">
        <v>1.0230000000000001</v>
      </c>
      <c r="Y318" s="24">
        <v>0.86900000000000011</v>
      </c>
      <c r="Z318" s="24">
        <v>0.80300000000000005</v>
      </c>
      <c r="AA318" s="25">
        <v>14.3</v>
      </c>
      <c r="AB318" s="25">
        <v>0</v>
      </c>
      <c r="AC318" s="25">
        <v>24.200000000000003</v>
      </c>
      <c r="AD318" s="25">
        <v>4.4000000000000004</v>
      </c>
      <c r="AE318" s="25">
        <v>8.8000000000000007</v>
      </c>
      <c r="AF318" s="25">
        <v>27.500000000000004</v>
      </c>
      <c r="AG318" s="25">
        <v>8.8000000000000007</v>
      </c>
      <c r="AH318" s="25">
        <v>0</v>
      </c>
      <c r="AI318" s="25">
        <v>16.5</v>
      </c>
      <c r="AJ318" s="25">
        <v>7.7000000000000011</v>
      </c>
      <c r="AK318" s="25">
        <v>19.8</v>
      </c>
      <c r="AL318" s="25">
        <v>28.6</v>
      </c>
      <c r="AM318" s="25">
        <v>5.5</v>
      </c>
      <c r="AN318" s="25">
        <v>0</v>
      </c>
      <c r="AO318" s="25">
        <v>33</v>
      </c>
      <c r="AP318" s="25">
        <v>0</v>
      </c>
      <c r="AQ318" s="25">
        <v>7.7000000000000011</v>
      </c>
      <c r="AR318" s="25">
        <v>25.3</v>
      </c>
      <c r="AS318" s="25">
        <v>0</v>
      </c>
      <c r="AT318" s="25">
        <v>20.900000000000002</v>
      </c>
      <c r="AU318" s="25">
        <v>0</v>
      </c>
      <c r="AV318" s="25">
        <v>0</v>
      </c>
      <c r="AW318" s="25">
        <v>23.1</v>
      </c>
      <c r="AX318" s="25">
        <v>13.200000000000001</v>
      </c>
      <c r="AY318" s="25">
        <v>0</v>
      </c>
      <c r="AZ318" s="25">
        <v>2.2000000000000002</v>
      </c>
      <c r="BA318" s="25">
        <v>14.3</v>
      </c>
      <c r="BB318" s="25">
        <v>35.200000000000003</v>
      </c>
      <c r="BC318" s="25">
        <v>1.1000000000000001</v>
      </c>
      <c r="BD318" s="25">
        <v>0</v>
      </c>
      <c r="BE318" s="25">
        <v>18.700000000000003</v>
      </c>
      <c r="BF318" s="25">
        <v>11</v>
      </c>
      <c r="BG318" s="25">
        <v>34.1</v>
      </c>
      <c r="BH318" s="25">
        <v>19.8</v>
      </c>
      <c r="BI318" s="25">
        <v>11</v>
      </c>
      <c r="BJ318" s="25">
        <v>14.3</v>
      </c>
      <c r="BK318" s="25">
        <v>14.3</v>
      </c>
      <c r="BL318" s="25">
        <v>1.1000000000000001</v>
      </c>
      <c r="BM318" s="25">
        <v>11</v>
      </c>
      <c r="BN318" s="25">
        <v>0</v>
      </c>
    </row>
    <row r="319" spans="1:66" x14ac:dyDescent="0.25">
      <c r="A319" s="6">
        <v>45213</v>
      </c>
      <c r="B319" t="s">
        <v>16</v>
      </c>
      <c r="C319">
        <v>14</v>
      </c>
      <c r="D319">
        <f t="shared" si="36"/>
        <v>640.20000000000005</v>
      </c>
      <c r="E319">
        <f t="shared" si="41"/>
        <v>160.60000000000002</v>
      </c>
      <c r="F319">
        <f t="shared" si="42"/>
        <v>187</v>
      </c>
      <c r="G319">
        <f t="shared" si="43"/>
        <v>140.79999999999998</v>
      </c>
      <c r="H319">
        <f t="shared" si="44"/>
        <v>151.80000000000001</v>
      </c>
      <c r="I319">
        <v>0</v>
      </c>
      <c r="J319" s="22">
        <v>1.0230000000000001</v>
      </c>
      <c r="K319" s="22">
        <v>0.39600000000000002</v>
      </c>
      <c r="L319" s="22">
        <v>0.66</v>
      </c>
      <c r="M319" s="22">
        <v>0.91300000000000014</v>
      </c>
      <c r="N319" s="22">
        <v>1.0120000000000002</v>
      </c>
      <c r="O319" s="24">
        <v>1.1000000000000001</v>
      </c>
      <c r="P319" s="24">
        <v>0.80300000000000005</v>
      </c>
      <c r="Q319" s="24">
        <v>0.79200000000000004</v>
      </c>
      <c r="R319" s="24">
        <v>1.0450000000000002</v>
      </c>
      <c r="S319" s="24">
        <v>0.79200000000000004</v>
      </c>
      <c r="T319" s="24">
        <v>1.056</v>
      </c>
      <c r="U319" s="24">
        <v>0.51700000000000013</v>
      </c>
      <c r="V319" s="24">
        <v>0.77000000000000013</v>
      </c>
      <c r="W319" s="24">
        <v>0.90200000000000014</v>
      </c>
      <c r="X319" s="24">
        <v>1.0450000000000002</v>
      </c>
      <c r="Y319" s="24">
        <v>0.63800000000000001</v>
      </c>
      <c r="Z319" s="24">
        <v>0.89100000000000013</v>
      </c>
      <c r="AA319" s="25">
        <v>24.200000000000003</v>
      </c>
      <c r="AB319" s="25">
        <v>0</v>
      </c>
      <c r="AC319" s="25">
        <v>39.6</v>
      </c>
      <c r="AD319" s="25">
        <v>0</v>
      </c>
      <c r="AE319" s="25">
        <v>20.900000000000002</v>
      </c>
      <c r="AF319" s="25">
        <v>14.3</v>
      </c>
      <c r="AG319" s="25">
        <v>39.6</v>
      </c>
      <c r="AH319" s="25">
        <v>0</v>
      </c>
      <c r="AI319" s="25">
        <v>5.5</v>
      </c>
      <c r="AJ319" s="25">
        <v>42.900000000000006</v>
      </c>
      <c r="AK319" s="25">
        <v>6.6000000000000005</v>
      </c>
      <c r="AL319" s="25">
        <v>4.4000000000000004</v>
      </c>
      <c r="AM319" s="25">
        <v>0</v>
      </c>
      <c r="AN319" s="25">
        <v>12.100000000000001</v>
      </c>
      <c r="AO319" s="25">
        <v>18.700000000000003</v>
      </c>
      <c r="AP319" s="25">
        <v>3.3000000000000003</v>
      </c>
      <c r="AQ319" s="25">
        <v>37.400000000000006</v>
      </c>
      <c r="AR319" s="25">
        <v>5.5</v>
      </c>
      <c r="AS319" s="25">
        <v>26.400000000000002</v>
      </c>
      <c r="AT319" s="25">
        <v>44</v>
      </c>
      <c r="AU319" s="25">
        <v>31.900000000000002</v>
      </c>
      <c r="AV319" s="25">
        <v>0</v>
      </c>
      <c r="AW319" s="25">
        <v>7.7000000000000011</v>
      </c>
      <c r="AX319" s="25">
        <v>15.400000000000002</v>
      </c>
      <c r="AY319" s="25">
        <v>11</v>
      </c>
      <c r="AZ319" s="25">
        <v>6.6000000000000005</v>
      </c>
      <c r="BA319" s="25">
        <v>45.1</v>
      </c>
      <c r="BB319" s="25">
        <v>1.1000000000000001</v>
      </c>
      <c r="BC319" s="25">
        <v>22</v>
      </c>
      <c r="BD319" s="25">
        <v>0</v>
      </c>
      <c r="BE319" s="25">
        <v>0</v>
      </c>
      <c r="BF319" s="25">
        <v>40.700000000000003</v>
      </c>
      <c r="BG319" s="25">
        <v>0</v>
      </c>
      <c r="BH319" s="25">
        <v>45.1</v>
      </c>
      <c r="BI319" s="25">
        <v>11</v>
      </c>
      <c r="BJ319" s="25">
        <v>42.900000000000006</v>
      </c>
      <c r="BK319" s="25">
        <v>0</v>
      </c>
      <c r="BL319" s="25">
        <v>15.400000000000002</v>
      </c>
      <c r="BM319" s="25">
        <v>0</v>
      </c>
      <c r="BN319" s="25">
        <v>5.5</v>
      </c>
    </row>
    <row r="320" spans="1:66" x14ac:dyDescent="0.25">
      <c r="A320" s="6">
        <v>45214</v>
      </c>
      <c r="B320" t="s">
        <v>16</v>
      </c>
      <c r="C320">
        <v>15</v>
      </c>
      <c r="D320">
        <f t="shared" si="36"/>
        <v>368.50000000000006</v>
      </c>
      <c r="E320">
        <f t="shared" si="41"/>
        <v>56.100000000000009</v>
      </c>
      <c r="F320">
        <f t="shared" si="42"/>
        <v>116.60000000000002</v>
      </c>
      <c r="G320">
        <f t="shared" si="43"/>
        <v>102.3</v>
      </c>
      <c r="H320">
        <f t="shared" si="44"/>
        <v>93.5</v>
      </c>
      <c r="I320">
        <v>0</v>
      </c>
      <c r="J320" s="22">
        <v>0.9900000000000001</v>
      </c>
      <c r="K320" s="22">
        <v>0.60500000000000009</v>
      </c>
      <c r="L320" s="22">
        <v>0.47300000000000003</v>
      </c>
      <c r="M320" s="22">
        <v>0.93500000000000005</v>
      </c>
      <c r="N320" s="22">
        <v>0.97900000000000009</v>
      </c>
      <c r="O320" s="24">
        <v>0.97900000000000009</v>
      </c>
      <c r="P320" s="24">
        <v>0.79200000000000004</v>
      </c>
      <c r="Q320" s="24">
        <v>0.79200000000000004</v>
      </c>
      <c r="R320" s="24">
        <v>0.68200000000000005</v>
      </c>
      <c r="S320" s="24">
        <v>0.88000000000000012</v>
      </c>
      <c r="T320" s="24">
        <v>0.69300000000000006</v>
      </c>
      <c r="U320" s="24">
        <v>0.63800000000000001</v>
      </c>
      <c r="V320" s="24">
        <v>1.0120000000000002</v>
      </c>
      <c r="W320" s="24">
        <v>0.84700000000000009</v>
      </c>
      <c r="X320" s="24">
        <v>1.0230000000000001</v>
      </c>
      <c r="Y320" s="24">
        <v>1.0450000000000002</v>
      </c>
      <c r="Z320" s="24">
        <v>0.36300000000000004</v>
      </c>
      <c r="AA320" s="25">
        <v>0</v>
      </c>
      <c r="AB320" s="25">
        <v>0</v>
      </c>
      <c r="AC320" s="25">
        <v>0</v>
      </c>
      <c r="AD320" s="25">
        <v>42.900000000000006</v>
      </c>
      <c r="AE320" s="25">
        <v>0</v>
      </c>
      <c r="AF320" s="25">
        <v>7.7000000000000011</v>
      </c>
      <c r="AG320" s="25">
        <v>31.900000000000002</v>
      </c>
      <c r="AH320" s="25">
        <v>24.200000000000003</v>
      </c>
      <c r="AI320" s="25">
        <v>0</v>
      </c>
      <c r="AJ320" s="25">
        <v>9.9</v>
      </c>
      <c r="AK320" s="25">
        <v>3.3000000000000003</v>
      </c>
      <c r="AL320" s="25">
        <v>13.200000000000001</v>
      </c>
      <c r="AM320" s="25">
        <v>0</v>
      </c>
      <c r="AN320" s="25">
        <v>22</v>
      </c>
      <c r="AO320" s="25">
        <v>0</v>
      </c>
      <c r="AP320" s="25">
        <v>11</v>
      </c>
      <c r="AQ320" s="25">
        <v>0</v>
      </c>
      <c r="AR320" s="25">
        <v>0</v>
      </c>
      <c r="AS320" s="25">
        <v>0</v>
      </c>
      <c r="AT320" s="25">
        <v>47.300000000000004</v>
      </c>
      <c r="AU320" s="25">
        <v>0</v>
      </c>
      <c r="AV320" s="25">
        <v>28.6</v>
      </c>
      <c r="AW320" s="25">
        <v>0</v>
      </c>
      <c r="AX320" s="25">
        <v>14.3</v>
      </c>
      <c r="AY320" s="25">
        <v>0</v>
      </c>
      <c r="AZ320" s="25">
        <v>50.6</v>
      </c>
      <c r="BA320" s="25">
        <v>0</v>
      </c>
      <c r="BB320" s="25">
        <v>2.2000000000000002</v>
      </c>
      <c r="BC320" s="25">
        <v>0</v>
      </c>
      <c r="BD320" s="25">
        <v>6.6000000000000005</v>
      </c>
      <c r="BE320" s="25">
        <v>1.1000000000000001</v>
      </c>
      <c r="BF320" s="25">
        <v>1.1000000000000001</v>
      </c>
      <c r="BG320" s="25">
        <v>16.5</v>
      </c>
      <c r="BH320" s="25">
        <v>0</v>
      </c>
      <c r="BI320" s="25">
        <v>7.7000000000000011</v>
      </c>
      <c r="BJ320" s="25">
        <v>13.200000000000001</v>
      </c>
      <c r="BK320" s="25">
        <v>14.3</v>
      </c>
      <c r="BL320" s="25">
        <v>2.2000000000000002</v>
      </c>
      <c r="BM320" s="25">
        <v>0</v>
      </c>
      <c r="BN320" s="25">
        <v>0</v>
      </c>
    </row>
    <row r="321" spans="1:66" x14ac:dyDescent="0.25">
      <c r="A321" s="6">
        <v>45215</v>
      </c>
      <c r="B321" t="s">
        <v>16</v>
      </c>
      <c r="C321">
        <v>16</v>
      </c>
      <c r="D321">
        <f t="shared" si="36"/>
        <v>588.5</v>
      </c>
      <c r="E321">
        <f t="shared" si="41"/>
        <v>154</v>
      </c>
      <c r="F321">
        <f t="shared" si="42"/>
        <v>149.60000000000002</v>
      </c>
      <c r="G321">
        <f t="shared" si="43"/>
        <v>155.1</v>
      </c>
      <c r="H321">
        <f t="shared" si="44"/>
        <v>129.80000000000001</v>
      </c>
      <c r="I321">
        <v>0</v>
      </c>
      <c r="J321" s="22">
        <v>0.45100000000000007</v>
      </c>
      <c r="K321" s="22">
        <v>0.64900000000000002</v>
      </c>
      <c r="L321" s="22">
        <v>0.83600000000000008</v>
      </c>
      <c r="M321" s="22">
        <v>0.92400000000000004</v>
      </c>
      <c r="N321" s="22">
        <v>1.0669999999999999</v>
      </c>
      <c r="O321" s="24">
        <v>0.97900000000000009</v>
      </c>
      <c r="P321" s="24">
        <v>0.77000000000000013</v>
      </c>
      <c r="Q321" s="24">
        <v>0.9900000000000001</v>
      </c>
      <c r="R321" s="24">
        <v>0.6160000000000001</v>
      </c>
      <c r="S321" s="24">
        <v>0.82500000000000007</v>
      </c>
      <c r="T321" s="24">
        <v>0.66</v>
      </c>
      <c r="U321" s="24">
        <v>1.0120000000000002</v>
      </c>
      <c r="V321" s="24">
        <v>0.34100000000000003</v>
      </c>
      <c r="W321" s="24">
        <v>0.49500000000000005</v>
      </c>
      <c r="X321" s="24">
        <v>0.64900000000000002</v>
      </c>
      <c r="Y321" s="24">
        <v>1.0010000000000001</v>
      </c>
      <c r="Z321" s="24">
        <v>1.0120000000000002</v>
      </c>
      <c r="AA321" s="25">
        <v>13.200000000000001</v>
      </c>
      <c r="AB321" s="25">
        <v>12.100000000000001</v>
      </c>
      <c r="AC321" s="25">
        <v>19.8</v>
      </c>
      <c r="AD321" s="25">
        <v>13.200000000000001</v>
      </c>
      <c r="AE321" s="25">
        <v>0</v>
      </c>
      <c r="AF321" s="25">
        <v>26.400000000000002</v>
      </c>
      <c r="AG321" s="25">
        <v>0</v>
      </c>
      <c r="AH321" s="25">
        <v>19.8</v>
      </c>
      <c r="AI321" s="25">
        <v>41.800000000000004</v>
      </c>
      <c r="AJ321" s="25">
        <v>3.3000000000000003</v>
      </c>
      <c r="AK321" s="25">
        <v>0</v>
      </c>
      <c r="AL321" s="25">
        <v>6.6000000000000005</v>
      </c>
      <c r="AM321" s="25">
        <v>23.1</v>
      </c>
      <c r="AN321" s="25">
        <v>0</v>
      </c>
      <c r="AO321" s="25">
        <v>0</v>
      </c>
      <c r="AP321" s="25">
        <v>8.8000000000000007</v>
      </c>
      <c r="AQ321" s="25">
        <v>24.200000000000003</v>
      </c>
      <c r="AR321" s="25">
        <v>0</v>
      </c>
      <c r="AS321" s="25">
        <v>34.1</v>
      </c>
      <c r="AT321" s="25">
        <v>33</v>
      </c>
      <c r="AU321" s="25">
        <v>8.8000000000000007</v>
      </c>
      <c r="AV321" s="25">
        <v>1.1000000000000001</v>
      </c>
      <c r="AW321" s="25">
        <v>2.2000000000000002</v>
      </c>
      <c r="AX321" s="25">
        <v>47.300000000000004</v>
      </c>
      <c r="AY321" s="25">
        <v>11</v>
      </c>
      <c r="AZ321" s="25">
        <v>0</v>
      </c>
      <c r="BA321" s="25">
        <v>23.1</v>
      </c>
      <c r="BB321" s="25">
        <v>48.400000000000006</v>
      </c>
      <c r="BC321" s="25">
        <v>13.200000000000001</v>
      </c>
      <c r="BD321" s="25">
        <v>0</v>
      </c>
      <c r="BE321" s="25">
        <v>27.500000000000004</v>
      </c>
      <c r="BF321" s="25">
        <v>11</v>
      </c>
      <c r="BG321" s="25">
        <v>0</v>
      </c>
      <c r="BH321" s="25">
        <v>42.900000000000006</v>
      </c>
      <c r="BI321" s="25">
        <v>3.3000000000000003</v>
      </c>
      <c r="BJ321" s="25">
        <v>0</v>
      </c>
      <c r="BK321" s="25">
        <v>38.5</v>
      </c>
      <c r="BL321" s="25">
        <v>0</v>
      </c>
      <c r="BM321" s="25">
        <v>30.800000000000004</v>
      </c>
      <c r="BN321" s="25">
        <v>0</v>
      </c>
    </row>
    <row r="322" spans="1:66" x14ac:dyDescent="0.25">
      <c r="A322" s="6">
        <v>45216</v>
      </c>
      <c r="B322" t="s">
        <v>16</v>
      </c>
      <c r="C322">
        <v>17</v>
      </c>
      <c r="D322">
        <f t="shared" si="36"/>
        <v>459.80000000000007</v>
      </c>
      <c r="E322">
        <f t="shared" si="41"/>
        <v>181.5</v>
      </c>
      <c r="F322">
        <f t="shared" si="42"/>
        <v>102.30000000000007</v>
      </c>
      <c r="G322">
        <f t="shared" si="43"/>
        <v>64.900000000000006</v>
      </c>
      <c r="H322">
        <f t="shared" si="44"/>
        <v>111.10000000000001</v>
      </c>
      <c r="I322">
        <v>0</v>
      </c>
      <c r="J322" s="22">
        <v>0.9900000000000001</v>
      </c>
      <c r="K322" s="22">
        <v>0.64900000000000002</v>
      </c>
      <c r="L322" s="22">
        <v>0.91300000000000014</v>
      </c>
      <c r="M322" s="22">
        <v>0.67100000000000004</v>
      </c>
      <c r="N322" s="22">
        <v>0.81400000000000006</v>
      </c>
      <c r="O322" s="24">
        <v>1.0010000000000001</v>
      </c>
      <c r="P322" s="24">
        <v>1.056</v>
      </c>
      <c r="Q322" s="24">
        <v>1.0230000000000001</v>
      </c>
      <c r="R322" s="24">
        <v>0.95700000000000007</v>
      </c>
      <c r="S322" s="24">
        <v>1.0230000000000001</v>
      </c>
      <c r="T322" s="24">
        <v>0.82500000000000007</v>
      </c>
      <c r="U322" s="24">
        <v>0.44000000000000006</v>
      </c>
      <c r="V322" s="24">
        <v>0.63800000000000001</v>
      </c>
      <c r="W322" s="24">
        <v>1.0230000000000001</v>
      </c>
      <c r="X322" s="24">
        <v>1.0230000000000001</v>
      </c>
      <c r="Y322" s="24">
        <v>0.84700000000000009</v>
      </c>
      <c r="Z322" s="24">
        <v>0.49500000000000005</v>
      </c>
      <c r="AA322" s="25">
        <v>13.200000000000063</v>
      </c>
      <c r="AB322" s="25">
        <v>1.1000000000000001</v>
      </c>
      <c r="AC322" s="25">
        <v>1.1000000000000001</v>
      </c>
      <c r="AD322" s="25">
        <v>14.3</v>
      </c>
      <c r="AE322" s="25">
        <v>34.1</v>
      </c>
      <c r="AF322" s="25">
        <v>0</v>
      </c>
      <c r="AG322" s="25">
        <v>14.3</v>
      </c>
      <c r="AH322" s="25">
        <v>0</v>
      </c>
      <c r="AI322" s="25">
        <v>0</v>
      </c>
      <c r="AJ322" s="25">
        <v>24.200000000000003</v>
      </c>
      <c r="AK322" s="25">
        <v>0</v>
      </c>
      <c r="AL322" s="25">
        <v>0</v>
      </c>
      <c r="AM322" s="25">
        <v>0</v>
      </c>
      <c r="AN322" s="25">
        <v>4.4000000000000004</v>
      </c>
      <c r="AO322" s="25">
        <v>0</v>
      </c>
      <c r="AP322" s="25">
        <v>4.4000000000000004</v>
      </c>
      <c r="AQ322" s="25">
        <v>37.400000000000006</v>
      </c>
      <c r="AR322" s="25">
        <v>0</v>
      </c>
      <c r="AS322" s="25">
        <v>26.400000000000002</v>
      </c>
      <c r="AT322" s="25">
        <v>38.5</v>
      </c>
      <c r="AU322" s="25">
        <v>0</v>
      </c>
      <c r="AV322" s="25">
        <v>12.100000000000001</v>
      </c>
      <c r="AW322" s="25">
        <v>0</v>
      </c>
      <c r="AX322" s="25">
        <v>18.700000000000003</v>
      </c>
      <c r="AY322" s="25">
        <v>3.3000000000000003</v>
      </c>
      <c r="AZ322" s="25">
        <v>5.5</v>
      </c>
      <c r="BA322" s="25">
        <v>1.1000000000000001</v>
      </c>
      <c r="BB322" s="25">
        <v>2.2000000000000002</v>
      </c>
      <c r="BC322" s="25">
        <v>12.100000000000001</v>
      </c>
      <c r="BD322" s="25">
        <v>9.9</v>
      </c>
      <c r="BE322" s="25">
        <v>6.6000000000000005</v>
      </c>
      <c r="BF322" s="25">
        <v>0</v>
      </c>
      <c r="BG322" s="25">
        <v>26.400000000000002</v>
      </c>
      <c r="BH322" s="25">
        <v>0</v>
      </c>
      <c r="BI322" s="25">
        <v>14.3</v>
      </c>
      <c r="BJ322" s="25">
        <v>31.900000000000002</v>
      </c>
      <c r="BK322" s="25">
        <v>15.400000000000002</v>
      </c>
      <c r="BL322" s="25">
        <v>42.900000000000006</v>
      </c>
      <c r="BM322" s="25">
        <v>33</v>
      </c>
      <c r="BN322" s="25">
        <v>11</v>
      </c>
    </row>
    <row r="323" spans="1:66" x14ac:dyDescent="0.25">
      <c r="A323" s="6">
        <v>45217</v>
      </c>
      <c r="B323" t="s">
        <v>16</v>
      </c>
      <c r="C323">
        <v>18</v>
      </c>
      <c r="D323">
        <f t="shared" si="36"/>
        <v>519.20000000000005</v>
      </c>
      <c r="E323">
        <f t="shared" si="41"/>
        <v>159.5</v>
      </c>
      <c r="F323">
        <f t="shared" si="42"/>
        <v>115.5</v>
      </c>
      <c r="G323">
        <f t="shared" si="43"/>
        <v>138.60000000000002</v>
      </c>
      <c r="H323">
        <f t="shared" si="44"/>
        <v>105.60000000000001</v>
      </c>
      <c r="I323">
        <v>0</v>
      </c>
      <c r="J323" s="22">
        <v>0.88000000000000012</v>
      </c>
      <c r="K323" s="22">
        <v>0.59400000000000008</v>
      </c>
      <c r="L323" s="22">
        <v>0.81400000000000006</v>
      </c>
      <c r="M323" s="22">
        <v>0.90200000000000014</v>
      </c>
      <c r="N323" s="22">
        <v>0.95700000000000007</v>
      </c>
      <c r="O323" s="24">
        <v>0.9900000000000001</v>
      </c>
      <c r="P323" s="24">
        <v>1.0780000000000001</v>
      </c>
      <c r="Q323" s="24">
        <v>0.83600000000000008</v>
      </c>
      <c r="R323" s="24">
        <v>0.84700000000000009</v>
      </c>
      <c r="S323" s="24">
        <v>0.70400000000000007</v>
      </c>
      <c r="T323" s="24">
        <v>0.79200000000000004</v>
      </c>
      <c r="U323" s="24">
        <v>0.53900000000000003</v>
      </c>
      <c r="V323" s="24">
        <v>0.9900000000000001</v>
      </c>
      <c r="W323" s="24">
        <v>0.79200000000000004</v>
      </c>
      <c r="X323" s="24">
        <v>0.46200000000000002</v>
      </c>
      <c r="Y323" s="24">
        <v>0.97900000000000009</v>
      </c>
      <c r="Z323" s="24">
        <v>0.46200000000000002</v>
      </c>
      <c r="AA323" s="25">
        <v>15.400000000000002</v>
      </c>
      <c r="AB323" s="25">
        <v>39.6</v>
      </c>
      <c r="AC323" s="25">
        <v>1.1000000000000001</v>
      </c>
      <c r="AD323" s="25">
        <v>2.2000000000000002</v>
      </c>
      <c r="AE323" s="25">
        <v>17.600000000000001</v>
      </c>
      <c r="AF323" s="25">
        <v>6.6000000000000005</v>
      </c>
      <c r="AG323" s="25">
        <v>18.700000000000003</v>
      </c>
      <c r="AH323" s="25">
        <v>2.2000000000000002</v>
      </c>
      <c r="AI323" s="25">
        <v>0</v>
      </c>
      <c r="AJ323" s="25">
        <v>12.100000000000001</v>
      </c>
      <c r="AK323" s="25">
        <v>0</v>
      </c>
      <c r="AL323" s="25">
        <v>1.1000000000000001</v>
      </c>
      <c r="AM323" s="25">
        <v>19.8</v>
      </c>
      <c r="AN323" s="25">
        <v>1.1000000000000001</v>
      </c>
      <c r="AO323" s="25">
        <v>0</v>
      </c>
      <c r="AP323" s="25">
        <v>22</v>
      </c>
      <c r="AQ323" s="25">
        <v>11</v>
      </c>
      <c r="AR323" s="25">
        <v>15.400000000000002</v>
      </c>
      <c r="AS323" s="25">
        <v>22</v>
      </c>
      <c r="AT323" s="25">
        <v>13.200000000000001</v>
      </c>
      <c r="AU323" s="25">
        <v>0</v>
      </c>
      <c r="AV323" s="25">
        <v>15.400000000000002</v>
      </c>
      <c r="AW323" s="25">
        <v>0</v>
      </c>
      <c r="AX323" s="25">
        <v>8.8000000000000007</v>
      </c>
      <c r="AY323" s="25">
        <v>33</v>
      </c>
      <c r="AZ323" s="25">
        <v>0</v>
      </c>
      <c r="BA323" s="25">
        <v>40.700000000000003</v>
      </c>
      <c r="BB323" s="25">
        <v>15.400000000000002</v>
      </c>
      <c r="BC323" s="25">
        <v>4.4000000000000004</v>
      </c>
      <c r="BD323" s="25">
        <v>20.900000000000002</v>
      </c>
      <c r="BE323" s="25">
        <v>2.2000000000000002</v>
      </c>
      <c r="BF323" s="25">
        <v>0</v>
      </c>
      <c r="BG323" s="25">
        <v>31.900000000000002</v>
      </c>
      <c r="BH323" s="25">
        <v>0</v>
      </c>
      <c r="BI323" s="25">
        <v>0</v>
      </c>
      <c r="BJ323" s="25">
        <v>0</v>
      </c>
      <c r="BK323" s="25">
        <v>20.900000000000002</v>
      </c>
      <c r="BL323" s="25">
        <v>44</v>
      </c>
      <c r="BM323" s="25">
        <v>47.300000000000004</v>
      </c>
      <c r="BN323" s="25">
        <v>13.200000000000001</v>
      </c>
    </row>
    <row r="324" spans="1:66" x14ac:dyDescent="0.25">
      <c r="A324" s="6">
        <v>45218</v>
      </c>
      <c r="B324" t="s">
        <v>16</v>
      </c>
      <c r="C324">
        <v>19</v>
      </c>
      <c r="D324">
        <f t="shared" ref="D324:D387" si="45">SUM(E324:H324)</f>
        <v>563.20000000000005</v>
      </c>
      <c r="E324">
        <f t="shared" si="41"/>
        <v>146.30000000000001</v>
      </c>
      <c r="F324">
        <f t="shared" si="42"/>
        <v>147.4</v>
      </c>
      <c r="G324">
        <f t="shared" si="43"/>
        <v>134.20000000000002</v>
      </c>
      <c r="H324">
        <f t="shared" si="44"/>
        <v>135.30000000000001</v>
      </c>
      <c r="I324">
        <v>0</v>
      </c>
      <c r="J324" s="22">
        <v>0.29700000000000004</v>
      </c>
      <c r="K324" s="22">
        <v>0.63800000000000001</v>
      </c>
      <c r="L324" s="22">
        <v>0.83600000000000008</v>
      </c>
      <c r="M324" s="22">
        <v>1.0450000000000002</v>
      </c>
      <c r="N324" s="22">
        <v>0.58300000000000007</v>
      </c>
      <c r="O324" s="24">
        <v>0.86900000000000011</v>
      </c>
      <c r="P324" s="24">
        <v>0.77000000000000013</v>
      </c>
      <c r="Q324" s="24">
        <v>0.75900000000000012</v>
      </c>
      <c r="R324" s="24">
        <v>0.80300000000000005</v>
      </c>
      <c r="S324" s="24">
        <v>0.78100000000000003</v>
      </c>
      <c r="T324" s="24">
        <v>0.60500000000000009</v>
      </c>
      <c r="U324" s="24">
        <v>0.80300000000000005</v>
      </c>
      <c r="V324" s="24">
        <v>0.60500000000000009</v>
      </c>
      <c r="W324" s="24">
        <v>0.81400000000000006</v>
      </c>
      <c r="X324" s="24">
        <v>0.13200000000000001</v>
      </c>
      <c r="Y324" s="24">
        <v>0.69300000000000006</v>
      </c>
      <c r="Z324" s="24">
        <v>0.95700000000000007</v>
      </c>
      <c r="AA324" s="25">
        <v>14.3</v>
      </c>
      <c r="AB324" s="25">
        <v>18.700000000000003</v>
      </c>
      <c r="AC324" s="25">
        <v>0</v>
      </c>
      <c r="AD324" s="25">
        <v>0</v>
      </c>
      <c r="AE324" s="25">
        <v>4.4000000000000004</v>
      </c>
      <c r="AF324" s="25">
        <v>29.700000000000003</v>
      </c>
      <c r="AG324" s="25">
        <v>35.200000000000003</v>
      </c>
      <c r="AH324" s="25">
        <v>25.3</v>
      </c>
      <c r="AI324" s="25">
        <v>19.8</v>
      </c>
      <c r="AJ324" s="25">
        <v>0</v>
      </c>
      <c r="AK324" s="25">
        <v>35.200000000000003</v>
      </c>
      <c r="AL324" s="25">
        <v>7.7000000000000011</v>
      </c>
      <c r="AM324" s="25">
        <v>0</v>
      </c>
      <c r="AN324" s="25">
        <v>35.200000000000003</v>
      </c>
      <c r="AO324" s="25">
        <v>20.900000000000002</v>
      </c>
      <c r="AP324" s="25">
        <v>12.100000000000001</v>
      </c>
      <c r="AQ324" s="25">
        <v>50.6</v>
      </c>
      <c r="AR324" s="25">
        <v>0</v>
      </c>
      <c r="AS324" s="25">
        <v>3.3000000000000003</v>
      </c>
      <c r="AT324" s="25">
        <v>5.5</v>
      </c>
      <c r="AU324" s="25">
        <v>0</v>
      </c>
      <c r="AV324" s="25">
        <v>0</v>
      </c>
      <c r="AW324" s="25">
        <v>5.5</v>
      </c>
      <c r="AX324" s="25">
        <v>28.6</v>
      </c>
      <c r="AY324" s="25">
        <v>13.200000000000001</v>
      </c>
      <c r="AZ324" s="25">
        <v>15.400000000000002</v>
      </c>
      <c r="BA324" s="25">
        <v>17.600000000000001</v>
      </c>
      <c r="BB324" s="25">
        <v>33</v>
      </c>
      <c r="BC324" s="25">
        <v>0</v>
      </c>
      <c r="BD324" s="25">
        <v>20.900000000000002</v>
      </c>
      <c r="BE324" s="25">
        <v>11</v>
      </c>
      <c r="BF324" s="25">
        <v>0</v>
      </c>
      <c r="BG324" s="25">
        <v>2.2000000000000002</v>
      </c>
      <c r="BH324" s="25">
        <v>48.400000000000006</v>
      </c>
      <c r="BI324" s="25">
        <v>0</v>
      </c>
      <c r="BJ324" s="25">
        <v>25.3</v>
      </c>
      <c r="BK324" s="25">
        <v>8.8000000000000007</v>
      </c>
      <c r="BL324" s="25">
        <v>34.1</v>
      </c>
      <c r="BM324" s="25">
        <v>16.5</v>
      </c>
      <c r="BN324" s="25">
        <v>0</v>
      </c>
    </row>
    <row r="325" spans="1:66" x14ac:dyDescent="0.25">
      <c r="A325" s="6">
        <v>45219</v>
      </c>
      <c r="B325" t="s">
        <v>16</v>
      </c>
      <c r="C325">
        <v>20</v>
      </c>
      <c r="D325">
        <f t="shared" si="45"/>
        <v>537.90000000000009</v>
      </c>
      <c r="E325">
        <f t="shared" si="41"/>
        <v>110.00000000000001</v>
      </c>
      <c r="F325">
        <f t="shared" si="42"/>
        <v>192.5</v>
      </c>
      <c r="G325">
        <f t="shared" si="43"/>
        <v>114.40000000000002</v>
      </c>
      <c r="H325">
        <f t="shared" si="44"/>
        <v>121.00000000000001</v>
      </c>
      <c r="I325">
        <v>0</v>
      </c>
      <c r="J325" s="22">
        <v>0.39600000000000002</v>
      </c>
      <c r="K325" s="22">
        <v>1.0450000000000002</v>
      </c>
      <c r="L325" s="22">
        <v>0.86900000000000011</v>
      </c>
      <c r="M325" s="22">
        <v>0.90200000000000014</v>
      </c>
      <c r="N325" s="22">
        <v>0.97900000000000009</v>
      </c>
      <c r="O325" s="24">
        <v>0.22000000000000003</v>
      </c>
      <c r="P325" s="24">
        <v>0.75900000000000012</v>
      </c>
      <c r="Q325" s="24">
        <v>0.96800000000000008</v>
      </c>
      <c r="R325" s="24">
        <v>1.0450000000000002</v>
      </c>
      <c r="S325" s="24">
        <v>1.0780000000000001</v>
      </c>
      <c r="T325" s="24">
        <v>0.89100000000000013</v>
      </c>
      <c r="U325" s="24">
        <v>1.0340000000000003</v>
      </c>
      <c r="V325" s="24">
        <v>0.88000000000000012</v>
      </c>
      <c r="W325" s="24">
        <v>0.47300000000000003</v>
      </c>
      <c r="X325" s="24">
        <v>0.45100000000000007</v>
      </c>
      <c r="Y325" s="24">
        <v>1.089</v>
      </c>
      <c r="Z325" s="24">
        <v>1.0010000000000001</v>
      </c>
      <c r="AA325" s="25">
        <v>49.500000000000007</v>
      </c>
      <c r="AB325" s="25">
        <v>17.600000000000001</v>
      </c>
      <c r="AC325" s="25">
        <v>40.700000000000003</v>
      </c>
      <c r="AD325" s="25">
        <v>0</v>
      </c>
      <c r="AE325" s="25">
        <v>0</v>
      </c>
      <c r="AF325" s="25">
        <v>31.900000000000002</v>
      </c>
      <c r="AG325" s="25">
        <v>42.900000000000006</v>
      </c>
      <c r="AH325" s="25">
        <v>2.2000000000000002</v>
      </c>
      <c r="AI325" s="25">
        <v>7.7000000000000011</v>
      </c>
      <c r="AJ325" s="25">
        <v>0</v>
      </c>
      <c r="AK325" s="25">
        <v>9.9</v>
      </c>
      <c r="AL325" s="25">
        <v>6.6000000000000005</v>
      </c>
      <c r="AM325" s="25">
        <v>12.100000000000001</v>
      </c>
      <c r="AN325" s="25">
        <v>27.500000000000004</v>
      </c>
      <c r="AO325" s="25">
        <v>12.100000000000001</v>
      </c>
      <c r="AP325" s="25">
        <v>33</v>
      </c>
      <c r="AQ325" s="25">
        <v>0</v>
      </c>
      <c r="AR325" s="25">
        <v>6.6000000000000005</v>
      </c>
      <c r="AS325" s="25">
        <v>15.400000000000002</v>
      </c>
      <c r="AT325" s="25">
        <v>7.7000000000000011</v>
      </c>
      <c r="AU325" s="25">
        <v>9.9</v>
      </c>
      <c r="AV325" s="25">
        <v>2.2000000000000002</v>
      </c>
      <c r="AW325" s="25">
        <v>0</v>
      </c>
      <c r="AX325" s="25">
        <v>0</v>
      </c>
      <c r="AY325" s="25">
        <v>45.1</v>
      </c>
      <c r="AZ325" s="25">
        <v>34.1</v>
      </c>
      <c r="BA325" s="25">
        <v>0</v>
      </c>
      <c r="BB325" s="25">
        <v>0</v>
      </c>
      <c r="BC325" s="25">
        <v>2.2000000000000002</v>
      </c>
      <c r="BD325" s="25">
        <v>20.900000000000002</v>
      </c>
      <c r="BE325" s="25">
        <v>14.3</v>
      </c>
      <c r="BF325" s="25">
        <v>9.9</v>
      </c>
      <c r="BG325" s="25">
        <v>0</v>
      </c>
      <c r="BH325" s="25">
        <v>0</v>
      </c>
      <c r="BI325" s="25">
        <v>0</v>
      </c>
      <c r="BJ325" s="25">
        <v>12.100000000000001</v>
      </c>
      <c r="BK325" s="25">
        <v>14.3</v>
      </c>
      <c r="BL325" s="25">
        <v>7.7000000000000011</v>
      </c>
      <c r="BM325" s="25">
        <v>46.2</v>
      </c>
      <c r="BN325" s="25">
        <v>5.5</v>
      </c>
    </row>
    <row r="326" spans="1:66" x14ac:dyDescent="0.25">
      <c r="A326" s="6">
        <v>45220</v>
      </c>
      <c r="B326" t="s">
        <v>16</v>
      </c>
      <c r="C326">
        <v>21</v>
      </c>
      <c r="D326">
        <f t="shared" si="45"/>
        <v>601.70000000000005</v>
      </c>
      <c r="E326">
        <f t="shared" si="41"/>
        <v>132</v>
      </c>
      <c r="F326">
        <f t="shared" si="42"/>
        <v>117.69999999999999</v>
      </c>
      <c r="G326">
        <f t="shared" si="43"/>
        <v>180.4</v>
      </c>
      <c r="H326">
        <f t="shared" si="44"/>
        <v>171.60000000000005</v>
      </c>
      <c r="I326">
        <v>0</v>
      </c>
      <c r="J326" s="22">
        <v>0.41800000000000004</v>
      </c>
      <c r="K326" s="22">
        <v>0.72600000000000009</v>
      </c>
      <c r="L326" s="22">
        <v>0.86900000000000011</v>
      </c>
      <c r="M326" s="22">
        <v>0.79200000000000004</v>
      </c>
      <c r="N326" s="22">
        <v>1.089</v>
      </c>
      <c r="O326" s="24">
        <v>0.6160000000000001</v>
      </c>
      <c r="P326" s="24">
        <v>0.27500000000000002</v>
      </c>
      <c r="Q326" s="24">
        <v>0.84700000000000009</v>
      </c>
      <c r="R326" s="24">
        <v>0.78100000000000003</v>
      </c>
      <c r="S326" s="24">
        <v>1.0230000000000001</v>
      </c>
      <c r="T326" s="24">
        <v>1.0340000000000003</v>
      </c>
      <c r="U326" s="24">
        <v>0.96800000000000008</v>
      </c>
      <c r="V326" s="24">
        <v>1.056</v>
      </c>
      <c r="W326" s="24">
        <v>0.59400000000000008</v>
      </c>
      <c r="X326" s="24">
        <v>0.77000000000000013</v>
      </c>
      <c r="Y326" s="24">
        <v>0.96800000000000008</v>
      </c>
      <c r="Z326" s="24">
        <v>0.16500000000000001</v>
      </c>
      <c r="AA326" s="25">
        <v>0</v>
      </c>
      <c r="AB326" s="25">
        <v>8.8000000000000007</v>
      </c>
      <c r="AC326" s="25">
        <v>29.700000000000003</v>
      </c>
      <c r="AD326" s="25">
        <v>19.8</v>
      </c>
      <c r="AE326" s="25">
        <v>8.8000000000000007</v>
      </c>
      <c r="AF326" s="25">
        <v>0</v>
      </c>
      <c r="AG326" s="25">
        <v>0</v>
      </c>
      <c r="AH326" s="25">
        <v>4.4000000000000004</v>
      </c>
      <c r="AI326" s="25">
        <v>12.100000000000001</v>
      </c>
      <c r="AJ326" s="25">
        <v>34.1</v>
      </c>
      <c r="AK326" s="25">
        <v>0</v>
      </c>
      <c r="AL326" s="25">
        <v>15.400000000000002</v>
      </c>
      <c r="AM326" s="25">
        <v>5.5</v>
      </c>
      <c r="AN326" s="25">
        <v>20.900000000000002</v>
      </c>
      <c r="AO326" s="25">
        <v>39.6</v>
      </c>
      <c r="AP326" s="25">
        <v>30.800000000000004</v>
      </c>
      <c r="AQ326" s="25">
        <v>9.9</v>
      </c>
      <c r="AR326" s="25">
        <v>14.3</v>
      </c>
      <c r="AS326" s="25">
        <v>4.4000000000000004</v>
      </c>
      <c r="AT326" s="25">
        <v>30.800000000000004</v>
      </c>
      <c r="AU326" s="25">
        <v>4.4000000000000004</v>
      </c>
      <c r="AV326" s="25">
        <v>31.900000000000002</v>
      </c>
      <c r="AW326" s="25">
        <v>14.3</v>
      </c>
      <c r="AX326" s="25">
        <v>42.900000000000006</v>
      </c>
      <c r="AY326" s="25">
        <v>0</v>
      </c>
      <c r="AZ326" s="25">
        <v>20.900000000000002</v>
      </c>
      <c r="BA326" s="25">
        <v>0</v>
      </c>
      <c r="BB326" s="25">
        <v>25.3</v>
      </c>
      <c r="BC326" s="25">
        <v>33</v>
      </c>
      <c r="BD326" s="25">
        <v>7.7000000000000011</v>
      </c>
      <c r="BE326" s="25">
        <v>0</v>
      </c>
      <c r="BF326" s="25">
        <v>0</v>
      </c>
      <c r="BG326" s="25">
        <v>0</v>
      </c>
      <c r="BH326" s="25">
        <v>0</v>
      </c>
      <c r="BI326" s="25">
        <v>34.1</v>
      </c>
      <c r="BJ326" s="25">
        <v>26.400000000000002</v>
      </c>
      <c r="BK326" s="25">
        <v>7.7000000000000011</v>
      </c>
      <c r="BL326" s="25">
        <v>33</v>
      </c>
      <c r="BM326" s="25">
        <v>6.6000000000000005</v>
      </c>
      <c r="BN326" s="25">
        <v>24.200000000000003</v>
      </c>
    </row>
    <row r="327" spans="1:66" x14ac:dyDescent="0.25">
      <c r="A327" s="6">
        <v>45221</v>
      </c>
      <c r="B327" t="s">
        <v>16</v>
      </c>
      <c r="C327">
        <v>22</v>
      </c>
      <c r="D327">
        <f t="shared" si="45"/>
        <v>482.9000000000002</v>
      </c>
      <c r="E327">
        <f t="shared" si="41"/>
        <v>156.20000000000002</v>
      </c>
      <c r="F327">
        <f t="shared" si="42"/>
        <v>93.500000000000128</v>
      </c>
      <c r="G327">
        <f t="shared" si="43"/>
        <v>102.30000000000001</v>
      </c>
      <c r="H327">
        <f t="shared" si="44"/>
        <v>130.9</v>
      </c>
      <c r="I327">
        <v>0</v>
      </c>
      <c r="J327" s="22">
        <v>0.42900000000000005</v>
      </c>
      <c r="K327" s="22">
        <v>0.6160000000000001</v>
      </c>
      <c r="L327" s="22">
        <v>0.39600000000000002</v>
      </c>
      <c r="M327" s="22">
        <v>0.90200000000000014</v>
      </c>
      <c r="N327" s="22">
        <v>1.0120000000000002</v>
      </c>
      <c r="O327" s="24">
        <v>1.0340000000000003</v>
      </c>
      <c r="P327" s="24">
        <v>0.68200000000000005</v>
      </c>
      <c r="Q327" s="24">
        <v>0.7370000000000001</v>
      </c>
      <c r="R327" s="24">
        <v>1.0230000000000001</v>
      </c>
      <c r="S327" s="24">
        <v>1.0450000000000002</v>
      </c>
      <c r="T327" s="24">
        <v>0.71500000000000008</v>
      </c>
      <c r="U327" s="24">
        <v>1.056</v>
      </c>
      <c r="V327" s="24">
        <v>0.88000000000000012</v>
      </c>
      <c r="W327" s="24">
        <v>0.30800000000000005</v>
      </c>
      <c r="X327" s="24">
        <v>0.9900000000000001</v>
      </c>
      <c r="Y327" s="24">
        <v>0.29700000000000004</v>
      </c>
      <c r="Z327" s="24">
        <v>1.0450000000000002</v>
      </c>
      <c r="AA327" s="25">
        <v>0</v>
      </c>
      <c r="AB327" s="25">
        <v>0</v>
      </c>
      <c r="AC327" s="25">
        <v>0</v>
      </c>
      <c r="AD327" s="25">
        <v>37.400000000000006</v>
      </c>
      <c r="AE327" s="25">
        <v>16.5</v>
      </c>
      <c r="AF327" s="25">
        <v>4.4000000000000004</v>
      </c>
      <c r="AG327" s="25">
        <v>3.3000000000000003</v>
      </c>
      <c r="AH327" s="25">
        <v>13.200000000000001</v>
      </c>
      <c r="AI327" s="25">
        <v>2.2000000000001254</v>
      </c>
      <c r="AJ327" s="25">
        <v>16.5</v>
      </c>
      <c r="AK327" s="25">
        <v>27.500000000000004</v>
      </c>
      <c r="AL327" s="25">
        <v>0</v>
      </c>
      <c r="AM327" s="25">
        <v>7.7000000000000011</v>
      </c>
      <c r="AN327" s="25">
        <v>7.7000000000000011</v>
      </c>
      <c r="AO327" s="25">
        <v>20.900000000000002</v>
      </c>
      <c r="AP327" s="25">
        <v>12.100000000000001</v>
      </c>
      <c r="AQ327" s="25">
        <v>19.8</v>
      </c>
      <c r="AR327" s="25">
        <v>46.2</v>
      </c>
      <c r="AS327" s="25">
        <v>6.6000000000000005</v>
      </c>
      <c r="AT327" s="25">
        <v>9.9</v>
      </c>
      <c r="AU327" s="25">
        <v>0</v>
      </c>
      <c r="AV327" s="25">
        <v>0</v>
      </c>
      <c r="AW327" s="25">
        <v>24.200000000000003</v>
      </c>
      <c r="AX327" s="25">
        <v>1.1000000000000001</v>
      </c>
      <c r="AY327" s="25">
        <v>8.8000000000000007</v>
      </c>
      <c r="AZ327" s="25">
        <v>23.1</v>
      </c>
      <c r="BA327" s="25">
        <v>0</v>
      </c>
      <c r="BB327" s="25">
        <v>0</v>
      </c>
      <c r="BC327" s="25">
        <v>2.2000000000000002</v>
      </c>
      <c r="BD327" s="25">
        <v>42.900000000000006</v>
      </c>
      <c r="BE327" s="25">
        <v>11</v>
      </c>
      <c r="BF327" s="25">
        <v>5.5</v>
      </c>
      <c r="BG327" s="25">
        <v>0</v>
      </c>
      <c r="BH327" s="25">
        <v>23.1</v>
      </c>
      <c r="BI327" s="25">
        <v>0</v>
      </c>
      <c r="BJ327" s="25">
        <v>0</v>
      </c>
      <c r="BK327" s="25">
        <v>62.7</v>
      </c>
      <c r="BL327" s="25">
        <v>0</v>
      </c>
      <c r="BM327" s="25">
        <v>47.300000000000004</v>
      </c>
      <c r="BN327" s="25">
        <v>6.6000000000000005</v>
      </c>
    </row>
    <row r="328" spans="1:66" x14ac:dyDescent="0.25">
      <c r="A328" s="6">
        <v>45222</v>
      </c>
      <c r="B328" t="s">
        <v>16</v>
      </c>
      <c r="C328">
        <v>23</v>
      </c>
      <c r="D328">
        <f t="shared" si="45"/>
        <v>379.5</v>
      </c>
      <c r="E328">
        <f t="shared" si="41"/>
        <v>92.399999999999991</v>
      </c>
      <c r="F328">
        <f t="shared" si="42"/>
        <v>100.10000000000001</v>
      </c>
      <c r="G328">
        <f t="shared" si="43"/>
        <v>129.80000000000001</v>
      </c>
      <c r="H328">
        <f t="shared" si="44"/>
        <v>57.2</v>
      </c>
      <c r="I328">
        <v>0</v>
      </c>
      <c r="J328" s="22">
        <v>1.0340000000000003</v>
      </c>
      <c r="K328" s="22">
        <v>0.77000000000000013</v>
      </c>
      <c r="L328" s="22">
        <v>1.0120000000000002</v>
      </c>
      <c r="M328" s="22">
        <v>0.97900000000000009</v>
      </c>
      <c r="N328" s="22">
        <v>1.0450000000000002</v>
      </c>
      <c r="O328" s="24">
        <v>1.0780000000000001</v>
      </c>
      <c r="P328" s="24">
        <v>1.056</v>
      </c>
      <c r="Q328" s="24">
        <v>0.95700000000000007</v>
      </c>
      <c r="R328" s="24">
        <v>0.95700000000000007</v>
      </c>
      <c r="S328" s="24">
        <v>0.69300000000000006</v>
      </c>
      <c r="T328" s="24">
        <v>1.1000000000000001</v>
      </c>
      <c r="U328" s="24">
        <v>1.0780000000000001</v>
      </c>
      <c r="V328" s="24">
        <v>0.46200000000000002</v>
      </c>
      <c r="W328" s="24">
        <v>1.0230000000000001</v>
      </c>
      <c r="X328" s="24">
        <v>0.9900000000000001</v>
      </c>
      <c r="Y328" s="24">
        <v>1.0450000000000002</v>
      </c>
      <c r="Z328" s="24">
        <v>0.6160000000000001</v>
      </c>
      <c r="AA328" s="25">
        <v>2.2000000000000002</v>
      </c>
      <c r="AB328" s="25">
        <v>0</v>
      </c>
      <c r="AC328" s="25">
        <v>30.800000000000004</v>
      </c>
      <c r="AD328" s="25">
        <v>5.5</v>
      </c>
      <c r="AE328" s="25">
        <v>7.7000000000000011</v>
      </c>
      <c r="AF328" s="25">
        <v>0</v>
      </c>
      <c r="AG328" s="25">
        <v>20.900000000000002</v>
      </c>
      <c r="AH328" s="25">
        <v>22</v>
      </c>
      <c r="AI328" s="25">
        <v>4.4000000000000004</v>
      </c>
      <c r="AJ328" s="25">
        <v>6.6000000000000005</v>
      </c>
      <c r="AK328" s="25">
        <v>36.300000000000004</v>
      </c>
      <c r="AL328" s="25">
        <v>0</v>
      </c>
      <c r="AM328" s="25">
        <v>8.8000000000000007</v>
      </c>
      <c r="AN328" s="25">
        <v>0</v>
      </c>
      <c r="AO328" s="25">
        <v>0</v>
      </c>
      <c r="AP328" s="25">
        <v>0</v>
      </c>
      <c r="AQ328" s="25">
        <v>19.8</v>
      </c>
      <c r="AR328" s="25">
        <v>6.6000000000000005</v>
      </c>
      <c r="AS328" s="25">
        <v>18.700000000000003</v>
      </c>
      <c r="AT328" s="25">
        <v>3.3000000000000003</v>
      </c>
      <c r="AU328" s="25">
        <v>0</v>
      </c>
      <c r="AV328" s="25">
        <v>46.2</v>
      </c>
      <c r="AW328" s="25">
        <v>7.7000000000000011</v>
      </c>
      <c r="AX328" s="25">
        <v>1.1000000000000001</v>
      </c>
      <c r="AY328" s="25">
        <v>0</v>
      </c>
      <c r="AZ328" s="25">
        <v>35.200000000000003</v>
      </c>
      <c r="BA328" s="25">
        <v>0</v>
      </c>
      <c r="BB328" s="25">
        <v>7.7000000000000011</v>
      </c>
      <c r="BC328" s="25">
        <v>8.8000000000000007</v>
      </c>
      <c r="BD328" s="25">
        <v>23.1</v>
      </c>
      <c r="BE328" s="25">
        <v>0</v>
      </c>
      <c r="BF328" s="25">
        <v>24.200000000000003</v>
      </c>
      <c r="BG328" s="25">
        <v>0</v>
      </c>
      <c r="BH328" s="25">
        <v>0</v>
      </c>
      <c r="BI328" s="25">
        <v>3.3000000000000003</v>
      </c>
      <c r="BJ328" s="25">
        <v>0</v>
      </c>
      <c r="BK328" s="25">
        <v>9.9</v>
      </c>
      <c r="BL328" s="25">
        <v>28.6</v>
      </c>
      <c r="BM328" s="25">
        <v>12.100000000000001</v>
      </c>
      <c r="BN328" s="25">
        <v>14.3</v>
      </c>
    </row>
    <row r="329" spans="1:66" x14ac:dyDescent="0.25">
      <c r="A329" s="6">
        <v>45223</v>
      </c>
      <c r="B329" t="s">
        <v>16</v>
      </c>
      <c r="C329">
        <v>24</v>
      </c>
      <c r="D329">
        <f t="shared" si="45"/>
        <v>484.00000000000006</v>
      </c>
      <c r="E329">
        <f t="shared" si="41"/>
        <v>183.70000000000002</v>
      </c>
      <c r="F329">
        <f t="shared" si="42"/>
        <v>58.300000000000004</v>
      </c>
      <c r="G329">
        <f t="shared" si="43"/>
        <v>139.69999999999999</v>
      </c>
      <c r="H329">
        <f t="shared" si="44"/>
        <v>102.3</v>
      </c>
      <c r="I329">
        <v>0</v>
      </c>
      <c r="J329" s="22">
        <v>0.35200000000000004</v>
      </c>
      <c r="K329" s="22">
        <v>0.72600000000000009</v>
      </c>
      <c r="L329" s="22">
        <v>0.90200000000000014</v>
      </c>
      <c r="M329" s="22">
        <v>0.9900000000000001</v>
      </c>
      <c r="N329" s="22">
        <v>1.0780000000000001</v>
      </c>
      <c r="O329" s="24">
        <v>0.71500000000000008</v>
      </c>
      <c r="P329" s="24">
        <v>0.74800000000000011</v>
      </c>
      <c r="Q329" s="24">
        <v>0.97900000000000009</v>
      </c>
      <c r="R329" s="24">
        <v>0.30800000000000005</v>
      </c>
      <c r="S329" s="24">
        <v>0.71500000000000008</v>
      </c>
      <c r="T329" s="24">
        <v>0.74800000000000011</v>
      </c>
      <c r="U329" s="24">
        <v>0.7370000000000001</v>
      </c>
      <c r="V329" s="24">
        <v>1.0340000000000003</v>
      </c>
      <c r="W329" s="24">
        <v>1.1000000000000001</v>
      </c>
      <c r="X329" s="24">
        <v>1.0010000000000001</v>
      </c>
      <c r="Y329" s="24">
        <v>0.81400000000000006</v>
      </c>
      <c r="Z329" s="24">
        <v>0.78100000000000003</v>
      </c>
      <c r="AA329" s="25">
        <v>0</v>
      </c>
      <c r="AB329" s="25">
        <v>0</v>
      </c>
      <c r="AC329" s="25">
        <v>11</v>
      </c>
      <c r="AD329" s="25">
        <v>45.1</v>
      </c>
      <c r="AE329" s="25">
        <v>2.2000000000000002</v>
      </c>
      <c r="AF329" s="25">
        <v>0</v>
      </c>
      <c r="AG329" s="25">
        <v>0</v>
      </c>
      <c r="AH329" s="25">
        <v>0</v>
      </c>
      <c r="AI329" s="25">
        <v>0</v>
      </c>
      <c r="AJ329" s="25">
        <v>0</v>
      </c>
      <c r="AK329" s="25">
        <v>0</v>
      </c>
      <c r="AL329" s="25">
        <v>23.1</v>
      </c>
      <c r="AM329" s="25">
        <v>35.200000000000003</v>
      </c>
      <c r="AN329" s="25">
        <v>3.3000000000000003</v>
      </c>
      <c r="AO329" s="25">
        <v>4.4000000000000004</v>
      </c>
      <c r="AP329" s="25">
        <v>0</v>
      </c>
      <c r="AQ329" s="25">
        <v>16.5</v>
      </c>
      <c r="AR329" s="25">
        <v>16.5</v>
      </c>
      <c r="AS329" s="25">
        <v>1.1000000000000001</v>
      </c>
      <c r="AT329" s="25">
        <v>2.2000000000000002</v>
      </c>
      <c r="AU329" s="25">
        <v>13.200000000000001</v>
      </c>
      <c r="AV329" s="25">
        <v>18.700000000000003</v>
      </c>
      <c r="AW329" s="25">
        <v>0</v>
      </c>
      <c r="AX329" s="25">
        <v>23.1</v>
      </c>
      <c r="AY329" s="25">
        <v>13.200000000000001</v>
      </c>
      <c r="AZ329" s="25">
        <v>22</v>
      </c>
      <c r="BA329" s="25">
        <v>31.900000000000002</v>
      </c>
      <c r="BB329" s="25">
        <v>7.7000000000000011</v>
      </c>
      <c r="BC329" s="25">
        <v>2.2000000000000002</v>
      </c>
      <c r="BD329" s="25">
        <v>7.7000000000000011</v>
      </c>
      <c r="BE329" s="25">
        <v>35.200000000000003</v>
      </c>
      <c r="BF329" s="25">
        <v>0</v>
      </c>
      <c r="BG329" s="25">
        <v>0</v>
      </c>
      <c r="BH329" s="25">
        <v>40.700000000000003</v>
      </c>
      <c r="BI329" s="25">
        <v>0</v>
      </c>
      <c r="BJ329" s="25">
        <v>7.7000000000000011</v>
      </c>
      <c r="BK329" s="25">
        <v>13.200000000000001</v>
      </c>
      <c r="BL329" s="25">
        <v>45.1</v>
      </c>
      <c r="BM329" s="25">
        <v>41.800000000000004</v>
      </c>
      <c r="BN329" s="25">
        <v>0</v>
      </c>
    </row>
    <row r="330" spans="1:66" x14ac:dyDescent="0.25">
      <c r="A330" s="6">
        <v>45224</v>
      </c>
      <c r="B330" t="s">
        <v>16</v>
      </c>
      <c r="C330">
        <v>25</v>
      </c>
      <c r="D330">
        <f t="shared" si="45"/>
        <v>601.70000000000005</v>
      </c>
      <c r="E330">
        <f t="shared" si="41"/>
        <v>151.80000000000001</v>
      </c>
      <c r="F330">
        <f t="shared" si="42"/>
        <v>119.9</v>
      </c>
      <c r="G330">
        <f t="shared" si="43"/>
        <v>221.1</v>
      </c>
      <c r="H330">
        <f t="shared" si="44"/>
        <v>108.9</v>
      </c>
      <c r="I330">
        <v>0</v>
      </c>
      <c r="J330" s="22">
        <v>0.28600000000000003</v>
      </c>
      <c r="K330" s="22">
        <v>0.7370000000000001</v>
      </c>
      <c r="L330" s="22">
        <v>0.82500000000000007</v>
      </c>
      <c r="M330" s="22">
        <v>0.79200000000000004</v>
      </c>
      <c r="N330" s="22">
        <v>0.79200000000000004</v>
      </c>
      <c r="O330" s="24">
        <v>1.0230000000000001</v>
      </c>
      <c r="P330" s="24">
        <v>0.74800000000000011</v>
      </c>
      <c r="Q330" s="24">
        <v>0.96800000000000008</v>
      </c>
      <c r="R330" s="24">
        <v>0.83600000000000008</v>
      </c>
      <c r="S330" s="24">
        <v>0.69300000000000006</v>
      </c>
      <c r="T330" s="24">
        <v>1.1000000000000001</v>
      </c>
      <c r="U330" s="24">
        <v>1.056</v>
      </c>
      <c r="V330" s="24">
        <v>0.52800000000000002</v>
      </c>
      <c r="W330" s="24">
        <v>0.84700000000000009</v>
      </c>
      <c r="X330" s="24">
        <v>1.0340000000000003</v>
      </c>
      <c r="Y330" s="24">
        <v>0.45100000000000007</v>
      </c>
      <c r="Z330" s="24">
        <v>1.1000000000000001</v>
      </c>
      <c r="AA330" s="25">
        <v>6.6000000000000005</v>
      </c>
      <c r="AB330" s="25">
        <v>0</v>
      </c>
      <c r="AC330" s="25">
        <v>19.8</v>
      </c>
      <c r="AD330" s="25">
        <v>12.100000000000001</v>
      </c>
      <c r="AE330" s="25">
        <v>5.5</v>
      </c>
      <c r="AF330" s="25">
        <v>20.900000000000002</v>
      </c>
      <c r="AG330" s="25">
        <v>0</v>
      </c>
      <c r="AH330" s="25">
        <v>29.700000000000003</v>
      </c>
      <c r="AI330" s="25">
        <v>25.3</v>
      </c>
      <c r="AJ330" s="25">
        <v>0</v>
      </c>
      <c r="AK330" s="25">
        <v>9.9</v>
      </c>
      <c r="AL330" s="25">
        <v>15.400000000000002</v>
      </c>
      <c r="AM330" s="25">
        <v>2.2000000000000002</v>
      </c>
      <c r="AN330" s="25">
        <v>11</v>
      </c>
      <c r="AO330" s="25">
        <v>22</v>
      </c>
      <c r="AP330" s="25">
        <v>0</v>
      </c>
      <c r="AQ330" s="25">
        <v>14.3</v>
      </c>
      <c r="AR330" s="25">
        <v>13.200000000000001</v>
      </c>
      <c r="AS330" s="25">
        <v>22</v>
      </c>
      <c r="AT330" s="25">
        <v>8.8000000000000007</v>
      </c>
      <c r="AU330" s="25">
        <v>20.900000000000002</v>
      </c>
      <c r="AV330" s="25">
        <v>24.200000000000003</v>
      </c>
      <c r="AW330" s="25">
        <v>9.9</v>
      </c>
      <c r="AX330" s="25">
        <v>45.1</v>
      </c>
      <c r="AY330" s="25">
        <v>24.200000000000003</v>
      </c>
      <c r="AZ330" s="25">
        <v>35.200000000000003</v>
      </c>
      <c r="BA330" s="25">
        <v>29.700000000000003</v>
      </c>
      <c r="BB330" s="25">
        <v>3.3000000000000003</v>
      </c>
      <c r="BC330" s="25">
        <v>12.100000000000001</v>
      </c>
      <c r="BD330" s="25">
        <v>16.5</v>
      </c>
      <c r="BE330" s="25">
        <v>0</v>
      </c>
      <c r="BF330" s="25">
        <v>11</v>
      </c>
      <c r="BG330" s="25">
        <v>19.8</v>
      </c>
      <c r="BH330" s="25">
        <v>29.700000000000003</v>
      </c>
      <c r="BI330" s="25">
        <v>27.500000000000004</v>
      </c>
      <c r="BJ330" s="25">
        <v>4.4000000000000004</v>
      </c>
      <c r="BK330" s="25">
        <v>30.800000000000004</v>
      </c>
      <c r="BL330" s="25">
        <v>20.900000000000002</v>
      </c>
      <c r="BM330" s="25">
        <v>0</v>
      </c>
      <c r="BN330" s="25">
        <v>7.7000000000000011</v>
      </c>
    </row>
    <row r="331" spans="1:66" x14ac:dyDescent="0.25">
      <c r="A331" s="6">
        <v>45225</v>
      </c>
      <c r="B331" t="s">
        <v>16</v>
      </c>
      <c r="C331">
        <v>26</v>
      </c>
      <c r="D331">
        <f t="shared" si="45"/>
        <v>630.29999999999995</v>
      </c>
      <c r="E331">
        <f t="shared" si="41"/>
        <v>248.60000000000002</v>
      </c>
      <c r="F331">
        <f t="shared" si="42"/>
        <v>119.89999999999993</v>
      </c>
      <c r="G331">
        <f t="shared" si="43"/>
        <v>134.19999999999999</v>
      </c>
      <c r="H331">
        <f t="shared" si="44"/>
        <v>127.6</v>
      </c>
      <c r="I331">
        <v>0</v>
      </c>
      <c r="J331" s="22">
        <v>0.68200000000000005</v>
      </c>
      <c r="K331" s="22">
        <v>0.8580000000000001</v>
      </c>
      <c r="L331" s="22">
        <v>0.79200000000000004</v>
      </c>
      <c r="M331" s="22">
        <v>0.91300000000000014</v>
      </c>
      <c r="N331" s="22">
        <v>1.0450000000000002</v>
      </c>
      <c r="O331" s="24">
        <v>1.1000000000000001</v>
      </c>
      <c r="P331" s="24">
        <v>0.71500000000000008</v>
      </c>
      <c r="Q331" s="24">
        <v>0.68200000000000005</v>
      </c>
      <c r="R331" s="24">
        <v>1.0669999999999999</v>
      </c>
      <c r="S331" s="24">
        <v>0.88000000000000012</v>
      </c>
      <c r="T331" s="24">
        <v>0.31900000000000001</v>
      </c>
      <c r="U331" s="24">
        <v>0.47300000000000003</v>
      </c>
      <c r="V331" s="24">
        <v>0.31900000000000001</v>
      </c>
      <c r="W331" s="24">
        <v>0.58300000000000007</v>
      </c>
      <c r="X331" s="24">
        <v>0.33</v>
      </c>
      <c r="Y331" s="24">
        <v>0.64900000000000002</v>
      </c>
      <c r="Z331" s="24">
        <v>0.95700000000000007</v>
      </c>
      <c r="AA331" s="25">
        <v>0</v>
      </c>
      <c r="AB331" s="25">
        <v>42.900000000000006</v>
      </c>
      <c r="AC331" s="25">
        <v>17.600000000000001</v>
      </c>
      <c r="AD331" s="25">
        <v>22</v>
      </c>
      <c r="AE331" s="25">
        <v>16.5</v>
      </c>
      <c r="AF331" s="25">
        <v>0</v>
      </c>
      <c r="AG331" s="25">
        <v>13.200000000000001</v>
      </c>
      <c r="AH331" s="25">
        <v>5.5</v>
      </c>
      <c r="AI331" s="25">
        <v>2.1999999999999376</v>
      </c>
      <c r="AJ331" s="25">
        <v>0</v>
      </c>
      <c r="AK331" s="25">
        <v>5.5</v>
      </c>
      <c r="AL331" s="25">
        <v>38.5</v>
      </c>
      <c r="AM331" s="25">
        <v>33</v>
      </c>
      <c r="AN331" s="25">
        <v>9.9</v>
      </c>
      <c r="AO331" s="25">
        <v>0</v>
      </c>
      <c r="AP331" s="25">
        <v>0</v>
      </c>
      <c r="AQ331" s="25">
        <v>6.6000000000000005</v>
      </c>
      <c r="AR331" s="25">
        <v>9.9</v>
      </c>
      <c r="AS331" s="25">
        <v>12.100000000000001</v>
      </c>
      <c r="AT331" s="25">
        <v>17.600000000000001</v>
      </c>
      <c r="AU331" s="25">
        <v>11</v>
      </c>
      <c r="AV331" s="25">
        <v>7.7000000000000011</v>
      </c>
      <c r="AW331" s="25">
        <v>11</v>
      </c>
      <c r="AX331" s="25">
        <v>14.299999999999985</v>
      </c>
      <c r="AY331" s="25">
        <v>0</v>
      </c>
      <c r="AZ331" s="25">
        <v>26.400000000000002</v>
      </c>
      <c r="BA331" s="25">
        <v>0</v>
      </c>
      <c r="BB331" s="25">
        <v>24.200000000000003</v>
      </c>
      <c r="BC331" s="25">
        <v>8.8000000000000007</v>
      </c>
      <c r="BD331" s="25">
        <v>30.800000000000004</v>
      </c>
      <c r="BE331" s="25">
        <v>5.5</v>
      </c>
      <c r="BF331" s="25">
        <v>24.200000000000003</v>
      </c>
      <c r="BG331" s="25">
        <v>44</v>
      </c>
      <c r="BH331" s="25">
        <v>15.400000000000002</v>
      </c>
      <c r="BI331" s="25">
        <v>46.2</v>
      </c>
      <c r="BJ331" s="25">
        <v>5.5</v>
      </c>
      <c r="BK331" s="25">
        <v>44</v>
      </c>
      <c r="BL331" s="25">
        <v>9.9</v>
      </c>
      <c r="BM331" s="25">
        <v>34.1</v>
      </c>
      <c r="BN331" s="25">
        <v>19.8</v>
      </c>
    </row>
    <row r="332" spans="1:66" x14ac:dyDescent="0.25">
      <c r="A332" s="6">
        <v>45226</v>
      </c>
      <c r="B332" t="s">
        <v>16</v>
      </c>
      <c r="C332">
        <v>27</v>
      </c>
      <c r="D332">
        <f t="shared" si="45"/>
        <v>584.1</v>
      </c>
      <c r="E332">
        <f t="shared" si="41"/>
        <v>124.30000000000001</v>
      </c>
      <c r="F332">
        <f t="shared" si="42"/>
        <v>165</v>
      </c>
      <c r="G332">
        <f t="shared" si="43"/>
        <v>211.20000000000002</v>
      </c>
      <c r="H332">
        <f t="shared" si="44"/>
        <v>83.600000000000009</v>
      </c>
      <c r="I332">
        <v>0</v>
      </c>
      <c r="J332" s="22">
        <v>0.46200000000000002</v>
      </c>
      <c r="K332" s="22">
        <v>0.55000000000000004</v>
      </c>
      <c r="L332" s="22">
        <v>0.34100000000000003</v>
      </c>
      <c r="M332" s="22">
        <v>0.78100000000000003</v>
      </c>
      <c r="N332" s="22">
        <v>0.64900000000000002</v>
      </c>
      <c r="O332" s="24">
        <v>0.52800000000000002</v>
      </c>
      <c r="P332" s="24">
        <v>0.31900000000000001</v>
      </c>
      <c r="Q332" s="24">
        <v>0.67100000000000004</v>
      </c>
      <c r="R332" s="24">
        <v>0.52800000000000002</v>
      </c>
      <c r="S332" s="24">
        <v>0.44000000000000006</v>
      </c>
      <c r="T332" s="24">
        <v>0.88000000000000012</v>
      </c>
      <c r="U332" s="24">
        <v>0.89100000000000013</v>
      </c>
      <c r="V332" s="24">
        <v>1.1000000000000001</v>
      </c>
      <c r="W332" s="24">
        <v>1.089</v>
      </c>
      <c r="X332" s="24">
        <v>0.83600000000000008</v>
      </c>
      <c r="Y332" s="24">
        <v>0.30800000000000005</v>
      </c>
      <c r="Z332" s="24">
        <v>0.48400000000000004</v>
      </c>
      <c r="AA332" s="25">
        <v>0</v>
      </c>
      <c r="AB332" s="25">
        <v>35.200000000000003</v>
      </c>
      <c r="AC332" s="25">
        <v>6.6000000000000005</v>
      </c>
      <c r="AD332" s="25">
        <v>44</v>
      </c>
      <c r="AE332" s="25">
        <v>0</v>
      </c>
      <c r="AF332" s="25">
        <v>0</v>
      </c>
      <c r="AG332" s="25">
        <v>38.5</v>
      </c>
      <c r="AH332" s="25">
        <v>3.3000000000000003</v>
      </c>
      <c r="AI332" s="25">
        <v>36.300000000000004</v>
      </c>
      <c r="AJ332" s="25">
        <v>1.1000000000000001</v>
      </c>
      <c r="AK332" s="25">
        <v>13.200000000000001</v>
      </c>
      <c r="AL332" s="25">
        <v>13.200000000000001</v>
      </c>
      <c r="AM332" s="25">
        <v>30.800000000000004</v>
      </c>
      <c r="AN332" s="25">
        <v>0</v>
      </c>
      <c r="AO332" s="25">
        <v>14.3</v>
      </c>
      <c r="AP332" s="25">
        <v>4.4000000000000004</v>
      </c>
      <c r="AQ332" s="25">
        <v>0</v>
      </c>
      <c r="AR332" s="25">
        <v>0</v>
      </c>
      <c r="AS332" s="25">
        <v>20.900000000000002</v>
      </c>
      <c r="AT332" s="25">
        <v>0</v>
      </c>
      <c r="AU332" s="25">
        <v>0</v>
      </c>
      <c r="AV332" s="25">
        <v>22</v>
      </c>
      <c r="AW332" s="25">
        <v>57.2</v>
      </c>
      <c r="AX332" s="25">
        <v>4.4000000000000004</v>
      </c>
      <c r="AY332" s="25">
        <v>38.5</v>
      </c>
      <c r="AZ332" s="25">
        <v>44</v>
      </c>
      <c r="BA332" s="25">
        <v>8.8000000000000007</v>
      </c>
      <c r="BB332" s="25">
        <v>6.6000000000000005</v>
      </c>
      <c r="BC332" s="25">
        <v>22</v>
      </c>
      <c r="BD332" s="25">
        <v>7.7000000000000011</v>
      </c>
      <c r="BE332" s="25">
        <v>0</v>
      </c>
      <c r="BF332" s="25">
        <v>0</v>
      </c>
      <c r="BG332" s="25">
        <v>14.3</v>
      </c>
      <c r="BH332" s="25">
        <v>40.700000000000003</v>
      </c>
      <c r="BI332" s="25">
        <v>2.2000000000000002</v>
      </c>
      <c r="BJ332" s="25">
        <v>0</v>
      </c>
      <c r="BK332" s="25">
        <v>8.8000000000000007</v>
      </c>
      <c r="BL332" s="25">
        <v>41.800000000000004</v>
      </c>
      <c r="BM332" s="25">
        <v>8.8000000000000007</v>
      </c>
      <c r="BN332" s="25">
        <v>7.7000000000000011</v>
      </c>
    </row>
    <row r="333" spans="1:66" x14ac:dyDescent="0.25">
      <c r="A333" s="6">
        <v>45227</v>
      </c>
      <c r="B333" t="s">
        <v>16</v>
      </c>
      <c r="C333">
        <v>28</v>
      </c>
      <c r="D333">
        <f t="shared" si="45"/>
        <v>552.20000000000005</v>
      </c>
      <c r="E333">
        <f t="shared" si="41"/>
        <v>116.60000000000001</v>
      </c>
      <c r="F333">
        <f t="shared" si="42"/>
        <v>68.2</v>
      </c>
      <c r="G333">
        <f t="shared" si="43"/>
        <v>202.4</v>
      </c>
      <c r="H333">
        <f t="shared" si="44"/>
        <v>165</v>
      </c>
      <c r="I333">
        <v>0</v>
      </c>
      <c r="J333" s="22">
        <v>0.31900000000000001</v>
      </c>
      <c r="K333" s="22">
        <v>1.0340000000000003</v>
      </c>
      <c r="L333" s="22">
        <v>0.8580000000000001</v>
      </c>
      <c r="M333" s="22">
        <v>0.75900000000000012</v>
      </c>
      <c r="N333" s="22">
        <v>0.57200000000000006</v>
      </c>
      <c r="O333" s="24">
        <v>0.8580000000000001</v>
      </c>
      <c r="P333" s="24">
        <v>0.80300000000000005</v>
      </c>
      <c r="Q333" s="24">
        <v>0.81400000000000006</v>
      </c>
      <c r="R333" s="24">
        <v>0.88000000000000012</v>
      </c>
      <c r="S333" s="24">
        <v>0.90200000000000014</v>
      </c>
      <c r="T333" s="24">
        <v>0.7370000000000001</v>
      </c>
      <c r="U333" s="24">
        <v>0.41800000000000004</v>
      </c>
      <c r="V333" s="24">
        <v>1.0780000000000001</v>
      </c>
      <c r="W333" s="24">
        <v>1.0669999999999999</v>
      </c>
      <c r="X333" s="24">
        <v>0.9900000000000001</v>
      </c>
      <c r="Y333" s="24">
        <v>1.1000000000000001</v>
      </c>
      <c r="Z333" s="24">
        <v>0.93500000000000005</v>
      </c>
      <c r="AA333" s="25">
        <v>0</v>
      </c>
      <c r="AB333" s="25">
        <v>0</v>
      </c>
      <c r="AC333" s="25">
        <v>0</v>
      </c>
      <c r="AD333" s="25">
        <v>15.400000000000002</v>
      </c>
      <c r="AE333" s="25">
        <v>20.900000000000002</v>
      </c>
      <c r="AF333" s="25">
        <v>2.2000000000000002</v>
      </c>
      <c r="AG333" s="25">
        <v>7.7000000000000011</v>
      </c>
      <c r="AH333" s="25">
        <v>0</v>
      </c>
      <c r="AI333" s="25">
        <v>15.400000000000002</v>
      </c>
      <c r="AJ333" s="25">
        <v>6.6000000000000005</v>
      </c>
      <c r="AK333" s="25">
        <v>9.9</v>
      </c>
      <c r="AL333" s="25">
        <v>9.9</v>
      </c>
      <c r="AM333" s="25">
        <v>12.100000000000001</v>
      </c>
      <c r="AN333" s="25">
        <v>0</v>
      </c>
      <c r="AO333" s="25">
        <v>28.6</v>
      </c>
      <c r="AP333" s="25">
        <v>8.8000000000000007</v>
      </c>
      <c r="AQ333" s="25">
        <v>14.3</v>
      </c>
      <c r="AR333" s="25">
        <v>40.700000000000003</v>
      </c>
      <c r="AS333" s="25">
        <v>4.4000000000000004</v>
      </c>
      <c r="AT333" s="25">
        <v>46.2</v>
      </c>
      <c r="AU333" s="25">
        <v>13.200000000000001</v>
      </c>
      <c r="AV333" s="25">
        <v>52.800000000000004</v>
      </c>
      <c r="AW333" s="25">
        <v>2.2000000000000002</v>
      </c>
      <c r="AX333" s="25">
        <v>25.3</v>
      </c>
      <c r="AY333" s="25">
        <v>24.200000000000003</v>
      </c>
      <c r="AZ333" s="25">
        <v>34.1</v>
      </c>
      <c r="BA333" s="25">
        <v>33</v>
      </c>
      <c r="BB333" s="25">
        <v>6.6000000000000005</v>
      </c>
      <c r="BC333" s="25">
        <v>11</v>
      </c>
      <c r="BD333" s="25">
        <v>0</v>
      </c>
      <c r="BE333" s="25">
        <v>34.1</v>
      </c>
      <c r="BF333" s="25">
        <v>18.700000000000003</v>
      </c>
      <c r="BG333" s="25">
        <v>2.2000000000000002</v>
      </c>
      <c r="BH333" s="25">
        <v>3.3000000000000003</v>
      </c>
      <c r="BI333" s="25">
        <v>26.400000000000002</v>
      </c>
      <c r="BJ333" s="25">
        <v>12.100000000000001</v>
      </c>
      <c r="BK333" s="25">
        <v>3.3000000000000003</v>
      </c>
      <c r="BL333" s="25">
        <v>16.5</v>
      </c>
      <c r="BM333" s="25">
        <v>0</v>
      </c>
      <c r="BN333" s="25">
        <v>0</v>
      </c>
    </row>
    <row r="334" spans="1:66" x14ac:dyDescent="0.25">
      <c r="A334" s="6">
        <v>45228</v>
      </c>
      <c r="B334" t="s">
        <v>16</v>
      </c>
      <c r="C334">
        <v>29</v>
      </c>
      <c r="D334">
        <f t="shared" si="45"/>
        <v>529.10000000000014</v>
      </c>
      <c r="E334">
        <f t="shared" si="41"/>
        <v>138.60000000000002</v>
      </c>
      <c r="F334">
        <f t="shared" si="42"/>
        <v>105.60000000000014</v>
      </c>
      <c r="G334">
        <f t="shared" si="43"/>
        <v>114.4</v>
      </c>
      <c r="H334">
        <f t="shared" si="44"/>
        <v>170.5</v>
      </c>
      <c r="I334">
        <v>0</v>
      </c>
      <c r="J334" s="22">
        <v>0.68200000000000005</v>
      </c>
      <c r="K334" s="22">
        <v>0.96800000000000008</v>
      </c>
      <c r="L334" s="22">
        <v>0.82500000000000007</v>
      </c>
      <c r="M334" s="22">
        <v>1.0010000000000001</v>
      </c>
      <c r="N334" s="22">
        <v>1.0669999999999999</v>
      </c>
      <c r="O334" s="24">
        <v>0.66</v>
      </c>
      <c r="P334" s="24">
        <v>0.50600000000000012</v>
      </c>
      <c r="Q334" s="24">
        <v>0.67100000000000004</v>
      </c>
      <c r="R334" s="24">
        <v>0.9900000000000001</v>
      </c>
      <c r="S334" s="24">
        <v>0.68200000000000005</v>
      </c>
      <c r="T334" s="24">
        <v>0.60500000000000009</v>
      </c>
      <c r="U334" s="24">
        <v>0.64900000000000002</v>
      </c>
      <c r="V334" s="24">
        <v>0.46200000000000002</v>
      </c>
      <c r="W334" s="24">
        <v>0.78100000000000003</v>
      </c>
      <c r="X334" s="24">
        <v>1.1000000000000001</v>
      </c>
      <c r="Y334" s="24">
        <v>0.97900000000000009</v>
      </c>
      <c r="Z334" s="24">
        <v>0.46200000000000002</v>
      </c>
      <c r="AA334" s="25">
        <v>11.000000000000126</v>
      </c>
      <c r="AB334" s="25">
        <v>0</v>
      </c>
      <c r="AC334" s="25">
        <v>3.3000000000000003</v>
      </c>
      <c r="AD334" s="25">
        <v>0</v>
      </c>
      <c r="AE334" s="25">
        <v>22</v>
      </c>
      <c r="AF334" s="25">
        <v>35.200000000000003</v>
      </c>
      <c r="AG334" s="25">
        <v>4.4000000000000004</v>
      </c>
      <c r="AH334" s="25">
        <v>4.4000000000000004</v>
      </c>
      <c r="AI334" s="25">
        <v>13.200000000000001</v>
      </c>
      <c r="AJ334" s="25">
        <v>12.100000000000001</v>
      </c>
      <c r="AK334" s="25">
        <v>4.4000000000000004</v>
      </c>
      <c r="AL334" s="25">
        <v>13.200000000000001</v>
      </c>
      <c r="AM334" s="25">
        <v>3.3000000000000003</v>
      </c>
      <c r="AN334" s="25">
        <v>16.5</v>
      </c>
      <c r="AO334" s="25">
        <v>13.200000000000001</v>
      </c>
      <c r="AP334" s="25">
        <v>2.2000000000000002</v>
      </c>
      <c r="AQ334" s="25">
        <v>19.8</v>
      </c>
      <c r="AR334" s="25">
        <v>45.1</v>
      </c>
      <c r="AS334" s="25">
        <v>45.1</v>
      </c>
      <c r="AT334" s="25">
        <v>12.100000000000001</v>
      </c>
      <c r="AU334" s="25">
        <v>0</v>
      </c>
      <c r="AV334" s="25">
        <v>0</v>
      </c>
      <c r="AW334" s="25">
        <v>0</v>
      </c>
      <c r="AX334" s="25">
        <v>36.300000000000004</v>
      </c>
      <c r="AY334" s="25">
        <v>27.500000000000004</v>
      </c>
      <c r="AZ334" s="25">
        <v>17.600000000000001</v>
      </c>
      <c r="BA334" s="25">
        <v>0</v>
      </c>
      <c r="BB334" s="25">
        <v>3.3000000000000003</v>
      </c>
      <c r="BC334" s="25">
        <v>29.700000000000003</v>
      </c>
      <c r="BD334" s="25">
        <v>0</v>
      </c>
      <c r="BE334" s="25">
        <v>8.8000000000000007</v>
      </c>
      <c r="BF334" s="25">
        <v>0</v>
      </c>
      <c r="BG334" s="25">
        <v>47.300000000000004</v>
      </c>
      <c r="BH334" s="25">
        <v>22</v>
      </c>
      <c r="BI334" s="25">
        <v>9.9</v>
      </c>
      <c r="BJ334" s="25">
        <v>20.900000000000002</v>
      </c>
      <c r="BK334" s="25">
        <v>24.200000000000003</v>
      </c>
      <c r="BL334" s="25">
        <v>5.5</v>
      </c>
      <c r="BM334" s="25">
        <v>0</v>
      </c>
      <c r="BN334" s="25">
        <v>0</v>
      </c>
    </row>
    <row r="335" spans="1:66" x14ac:dyDescent="0.25">
      <c r="A335" s="6">
        <v>45229</v>
      </c>
      <c r="B335" t="s">
        <v>16</v>
      </c>
      <c r="C335">
        <v>30</v>
      </c>
      <c r="D335">
        <f t="shared" si="45"/>
        <v>539</v>
      </c>
      <c r="E335">
        <f t="shared" si="41"/>
        <v>138.60000000000002</v>
      </c>
      <c r="F335">
        <f t="shared" si="42"/>
        <v>165</v>
      </c>
      <c r="G335">
        <f t="shared" si="43"/>
        <v>103.4</v>
      </c>
      <c r="H335">
        <f t="shared" si="44"/>
        <v>132</v>
      </c>
      <c r="I335">
        <v>0</v>
      </c>
      <c r="J335" s="22">
        <v>0.67100000000000004</v>
      </c>
      <c r="K335" s="22">
        <v>0.26400000000000001</v>
      </c>
      <c r="L335" s="22">
        <v>0.80300000000000005</v>
      </c>
      <c r="M335" s="22">
        <v>0.90200000000000014</v>
      </c>
      <c r="N335" s="22">
        <v>1.0120000000000002</v>
      </c>
      <c r="O335" s="24">
        <v>0.55000000000000004</v>
      </c>
      <c r="P335" s="24">
        <v>0.84700000000000009</v>
      </c>
      <c r="Q335" s="24">
        <v>0.9900000000000001</v>
      </c>
      <c r="R335" s="24">
        <v>0.80300000000000005</v>
      </c>
      <c r="S335" s="24">
        <v>0.71500000000000008</v>
      </c>
      <c r="T335" s="24">
        <v>0.44000000000000006</v>
      </c>
      <c r="U335" s="24">
        <v>0.58300000000000007</v>
      </c>
      <c r="V335" s="24">
        <v>0.34100000000000003</v>
      </c>
      <c r="W335" s="24">
        <v>0.47300000000000003</v>
      </c>
      <c r="X335" s="24">
        <v>1.0010000000000001</v>
      </c>
      <c r="Y335" s="24">
        <v>1.0230000000000001</v>
      </c>
      <c r="Z335" s="24">
        <v>1.0340000000000003</v>
      </c>
      <c r="AA335" s="25">
        <v>39.6</v>
      </c>
      <c r="AB335" s="25">
        <v>28.6</v>
      </c>
      <c r="AC335" s="25">
        <v>0</v>
      </c>
      <c r="AD335" s="25">
        <v>0</v>
      </c>
      <c r="AE335" s="25">
        <v>0</v>
      </c>
      <c r="AF335" s="25">
        <v>6.6000000000000005</v>
      </c>
      <c r="AG335" s="25">
        <v>56.1</v>
      </c>
      <c r="AH335" s="25">
        <v>1.1000000000000001</v>
      </c>
      <c r="AI335" s="25">
        <v>33</v>
      </c>
      <c r="AJ335" s="25">
        <v>0</v>
      </c>
      <c r="AK335" s="25">
        <v>14.3</v>
      </c>
      <c r="AL335" s="25">
        <v>18.700000000000003</v>
      </c>
      <c r="AM335" s="25">
        <v>0</v>
      </c>
      <c r="AN335" s="25">
        <v>11</v>
      </c>
      <c r="AO335" s="25">
        <v>0</v>
      </c>
      <c r="AP335" s="25">
        <v>37.400000000000006</v>
      </c>
      <c r="AQ335" s="25">
        <v>11</v>
      </c>
      <c r="AR335" s="25">
        <v>22</v>
      </c>
      <c r="AS335" s="25">
        <v>14.3</v>
      </c>
      <c r="AT335" s="25">
        <v>17.600000000000001</v>
      </c>
      <c r="AU335" s="25">
        <v>6.6000000000000005</v>
      </c>
      <c r="AV335" s="25">
        <v>0</v>
      </c>
      <c r="AW335" s="25">
        <v>44</v>
      </c>
      <c r="AX335" s="25">
        <v>0</v>
      </c>
      <c r="AY335" s="25">
        <v>6.6000000000000005</v>
      </c>
      <c r="AZ335" s="25">
        <v>0</v>
      </c>
      <c r="BA335" s="25">
        <v>5.5</v>
      </c>
      <c r="BB335" s="25">
        <v>0</v>
      </c>
      <c r="BC335" s="25">
        <v>16.5</v>
      </c>
      <c r="BD335" s="25">
        <v>24.200000000000003</v>
      </c>
      <c r="BE335" s="25">
        <v>19.8</v>
      </c>
      <c r="BF335" s="25">
        <v>14.3</v>
      </c>
      <c r="BG335" s="25">
        <v>9.9</v>
      </c>
      <c r="BH335" s="25">
        <v>0</v>
      </c>
      <c r="BI335" s="25">
        <v>24.200000000000003</v>
      </c>
      <c r="BJ335" s="25">
        <v>0</v>
      </c>
      <c r="BK335" s="25">
        <v>12.100000000000001</v>
      </c>
      <c r="BL335" s="25">
        <v>0</v>
      </c>
      <c r="BM335" s="25">
        <v>33</v>
      </c>
      <c r="BN335" s="25">
        <v>25.3</v>
      </c>
    </row>
    <row r="336" spans="1:66" x14ac:dyDescent="0.25">
      <c r="A336" s="6">
        <v>45230</v>
      </c>
      <c r="B336" t="s">
        <v>16</v>
      </c>
      <c r="C336">
        <v>31</v>
      </c>
      <c r="D336">
        <f t="shared" si="45"/>
        <v>512.60000000000014</v>
      </c>
      <c r="E336">
        <f t="shared" si="41"/>
        <v>93.5</v>
      </c>
      <c r="F336">
        <f t="shared" si="42"/>
        <v>133.10000000000002</v>
      </c>
      <c r="G336">
        <f t="shared" si="43"/>
        <v>111.10000000000002</v>
      </c>
      <c r="H336">
        <f t="shared" si="44"/>
        <v>174.90000000000003</v>
      </c>
      <c r="I336">
        <v>0</v>
      </c>
      <c r="J336" s="22">
        <v>0.59400000000000008</v>
      </c>
      <c r="K336" s="22">
        <v>0.84700000000000009</v>
      </c>
      <c r="L336" s="22">
        <v>0.94600000000000006</v>
      </c>
      <c r="M336" s="22">
        <v>0.95700000000000007</v>
      </c>
      <c r="N336" s="22">
        <v>0.40700000000000003</v>
      </c>
      <c r="O336" s="24">
        <v>0.88000000000000012</v>
      </c>
      <c r="P336" s="24">
        <v>0.71500000000000008</v>
      </c>
      <c r="Q336" s="24">
        <v>0.80300000000000005</v>
      </c>
      <c r="R336" s="24">
        <v>0.75900000000000012</v>
      </c>
      <c r="S336" s="24">
        <v>0.81400000000000006</v>
      </c>
      <c r="T336" s="24">
        <v>0.77000000000000013</v>
      </c>
      <c r="U336" s="24">
        <v>0.46200000000000002</v>
      </c>
      <c r="V336" s="24">
        <v>1.0669999999999999</v>
      </c>
      <c r="W336" s="24">
        <v>0.55000000000000004</v>
      </c>
      <c r="X336" s="24">
        <v>1.0450000000000002</v>
      </c>
      <c r="Y336" s="24">
        <v>0.90200000000000014</v>
      </c>
      <c r="Z336" s="24">
        <v>1.0780000000000001</v>
      </c>
      <c r="AA336" s="25">
        <v>1.1000000000000001</v>
      </c>
      <c r="AB336" s="25">
        <v>34.1</v>
      </c>
      <c r="AC336" s="25">
        <v>0</v>
      </c>
      <c r="AD336" s="25">
        <v>0</v>
      </c>
      <c r="AE336" s="25">
        <v>36.300000000000004</v>
      </c>
      <c r="AF336" s="25">
        <v>15.400000000000002</v>
      </c>
      <c r="AG336" s="25">
        <v>8.8000000000000007</v>
      </c>
      <c r="AH336" s="25">
        <v>23.1</v>
      </c>
      <c r="AI336" s="25">
        <v>0</v>
      </c>
      <c r="AJ336" s="25">
        <v>14.3</v>
      </c>
      <c r="AK336" s="25">
        <v>13.200000000000001</v>
      </c>
      <c r="AL336" s="25">
        <v>0</v>
      </c>
      <c r="AM336" s="25">
        <v>45.1</v>
      </c>
      <c r="AN336" s="25">
        <v>0</v>
      </c>
      <c r="AO336" s="25">
        <v>20.900000000000002</v>
      </c>
      <c r="AP336" s="25">
        <v>8.8000000000000007</v>
      </c>
      <c r="AQ336" s="25">
        <v>20.900000000000002</v>
      </c>
      <c r="AR336" s="25">
        <v>18.700000000000003</v>
      </c>
      <c r="AS336" s="25">
        <v>14.3</v>
      </c>
      <c r="AT336" s="25">
        <v>46.2</v>
      </c>
      <c r="AU336" s="25">
        <v>1.1000000000000001</v>
      </c>
      <c r="AV336" s="25">
        <v>17.600000000000001</v>
      </c>
      <c r="AW336" s="25">
        <v>31.900000000000002</v>
      </c>
      <c r="AX336" s="25">
        <v>0</v>
      </c>
      <c r="AY336" s="25">
        <v>29.700000000000003</v>
      </c>
      <c r="AZ336" s="25">
        <v>2.2000000000000002</v>
      </c>
      <c r="BA336" s="25">
        <v>0</v>
      </c>
      <c r="BB336" s="25">
        <v>7.7000000000000011</v>
      </c>
      <c r="BC336" s="25">
        <v>20.900000000000002</v>
      </c>
      <c r="BD336" s="25">
        <v>0</v>
      </c>
      <c r="BE336" s="25">
        <v>14.3</v>
      </c>
      <c r="BF336" s="25">
        <v>5.5</v>
      </c>
      <c r="BG336" s="25">
        <v>5.5</v>
      </c>
      <c r="BH336" s="25">
        <v>8.8000000000000007</v>
      </c>
      <c r="BI336" s="25">
        <v>39.6</v>
      </c>
      <c r="BJ336" s="25">
        <v>6.6000000000000005</v>
      </c>
      <c r="BK336" s="25">
        <v>0</v>
      </c>
      <c r="BL336" s="25">
        <v>0</v>
      </c>
      <c r="BM336" s="25">
        <v>0</v>
      </c>
      <c r="BN336" s="25">
        <v>13.200000000000001</v>
      </c>
    </row>
    <row r="337" spans="1:66" x14ac:dyDescent="0.25">
      <c r="B337" t="s">
        <v>17</v>
      </c>
      <c r="C337">
        <v>0.01</v>
      </c>
      <c r="D337">
        <f t="shared" si="45"/>
        <v>0</v>
      </c>
      <c r="E337">
        <v>0</v>
      </c>
      <c r="F337">
        <v>0</v>
      </c>
      <c r="G337">
        <v>0</v>
      </c>
      <c r="H337">
        <v>0</v>
      </c>
      <c r="I337">
        <v>0</v>
      </c>
      <c r="J337" s="22">
        <v>0</v>
      </c>
      <c r="K337" s="22">
        <v>0</v>
      </c>
      <c r="L337" s="22">
        <v>0</v>
      </c>
      <c r="M337" s="22">
        <v>0</v>
      </c>
      <c r="N337" s="22">
        <v>0</v>
      </c>
      <c r="O337" s="24">
        <v>0</v>
      </c>
      <c r="P337" s="24">
        <v>0</v>
      </c>
      <c r="Q337" s="24">
        <v>0</v>
      </c>
      <c r="R337" s="24">
        <v>0</v>
      </c>
      <c r="S337" s="24">
        <v>0</v>
      </c>
      <c r="T337" s="24">
        <v>0</v>
      </c>
      <c r="U337" s="24">
        <v>0</v>
      </c>
      <c r="V337" s="24">
        <v>0</v>
      </c>
      <c r="W337" s="24">
        <v>0</v>
      </c>
      <c r="X337" s="24">
        <v>0</v>
      </c>
      <c r="Y337" s="24">
        <v>0</v>
      </c>
      <c r="Z337" s="24">
        <v>0</v>
      </c>
      <c r="AA337" s="25">
        <v>0</v>
      </c>
      <c r="AB337" s="25">
        <v>0</v>
      </c>
      <c r="AC337" s="25">
        <v>0</v>
      </c>
      <c r="AD337" s="25">
        <v>0</v>
      </c>
      <c r="AE337" s="25">
        <v>0</v>
      </c>
      <c r="AF337" s="25">
        <v>0</v>
      </c>
      <c r="AG337" s="25">
        <v>0</v>
      </c>
      <c r="AH337" s="25">
        <v>0</v>
      </c>
      <c r="AI337" s="25">
        <v>0</v>
      </c>
      <c r="AJ337" s="25">
        <v>0</v>
      </c>
      <c r="AK337" s="25">
        <v>0</v>
      </c>
      <c r="AL337" s="25">
        <v>0</v>
      </c>
      <c r="AM337" s="25">
        <v>0</v>
      </c>
      <c r="AN337" s="25">
        <v>0</v>
      </c>
      <c r="AO337" s="25">
        <v>0</v>
      </c>
      <c r="AP337" s="25">
        <v>0</v>
      </c>
      <c r="AQ337" s="25">
        <v>0</v>
      </c>
      <c r="AR337" s="25">
        <v>0</v>
      </c>
      <c r="AS337" s="25">
        <v>0</v>
      </c>
      <c r="AT337" s="25">
        <v>0</v>
      </c>
      <c r="AU337" s="25">
        <v>0</v>
      </c>
      <c r="AV337" s="25">
        <v>0</v>
      </c>
      <c r="AW337" s="25">
        <v>0</v>
      </c>
      <c r="AX337" s="25">
        <v>0</v>
      </c>
      <c r="AY337" s="25">
        <v>0</v>
      </c>
      <c r="AZ337" s="25">
        <v>0</v>
      </c>
      <c r="BA337" s="25">
        <v>0</v>
      </c>
      <c r="BB337" s="25">
        <v>0</v>
      </c>
      <c r="BC337" s="25">
        <v>0</v>
      </c>
      <c r="BD337" s="25">
        <v>0</v>
      </c>
      <c r="BE337" s="25">
        <v>0</v>
      </c>
      <c r="BF337" s="25">
        <v>0</v>
      </c>
      <c r="BG337" s="25">
        <v>0</v>
      </c>
      <c r="BH337" s="25">
        <v>0</v>
      </c>
      <c r="BI337" s="25">
        <v>0</v>
      </c>
      <c r="BJ337" s="25">
        <v>0</v>
      </c>
      <c r="BK337" s="25">
        <v>0</v>
      </c>
      <c r="BL337" s="25">
        <v>0</v>
      </c>
      <c r="BM337" s="25">
        <v>0</v>
      </c>
      <c r="BN337" s="25">
        <v>0</v>
      </c>
    </row>
    <row r="338" spans="1:66" x14ac:dyDescent="0.25">
      <c r="B338" t="s">
        <v>17</v>
      </c>
      <c r="C338">
        <v>0.02</v>
      </c>
      <c r="D338">
        <f t="shared" si="45"/>
        <v>0</v>
      </c>
      <c r="E338">
        <v>0</v>
      </c>
      <c r="F338">
        <v>0</v>
      </c>
      <c r="G338">
        <v>0</v>
      </c>
      <c r="H338">
        <v>0</v>
      </c>
      <c r="I338">
        <v>0</v>
      </c>
      <c r="J338" s="22">
        <v>0</v>
      </c>
      <c r="K338" s="22">
        <v>0</v>
      </c>
      <c r="L338" s="22">
        <v>0</v>
      </c>
      <c r="M338" s="22">
        <v>0</v>
      </c>
      <c r="N338" s="22">
        <v>0</v>
      </c>
      <c r="O338" s="24">
        <v>0</v>
      </c>
      <c r="P338" s="24">
        <v>0</v>
      </c>
      <c r="Q338" s="24">
        <v>0</v>
      </c>
      <c r="R338" s="24">
        <v>0</v>
      </c>
      <c r="S338" s="24">
        <v>0</v>
      </c>
      <c r="T338" s="24">
        <v>0</v>
      </c>
      <c r="U338" s="24">
        <v>0</v>
      </c>
      <c r="V338" s="24">
        <v>0</v>
      </c>
      <c r="W338" s="24">
        <v>0</v>
      </c>
      <c r="X338" s="24">
        <v>0</v>
      </c>
      <c r="Y338" s="24">
        <v>0</v>
      </c>
      <c r="Z338" s="24">
        <v>0</v>
      </c>
      <c r="AA338" s="25">
        <v>0</v>
      </c>
      <c r="AB338" s="25">
        <v>0</v>
      </c>
      <c r="AC338" s="25">
        <v>0</v>
      </c>
      <c r="AD338" s="25">
        <v>0</v>
      </c>
      <c r="AE338" s="25">
        <v>0</v>
      </c>
      <c r="AF338" s="25">
        <v>0</v>
      </c>
      <c r="AG338" s="25">
        <v>0</v>
      </c>
      <c r="AH338" s="25">
        <v>0</v>
      </c>
      <c r="AI338" s="25">
        <v>0</v>
      </c>
      <c r="AJ338" s="25">
        <v>0</v>
      </c>
      <c r="AK338" s="25">
        <v>0</v>
      </c>
      <c r="AL338" s="25">
        <v>0</v>
      </c>
      <c r="AM338" s="25">
        <v>0</v>
      </c>
      <c r="AN338" s="25">
        <v>0</v>
      </c>
      <c r="AO338" s="25">
        <v>0</v>
      </c>
      <c r="AP338" s="25">
        <v>0</v>
      </c>
      <c r="AQ338" s="25">
        <v>0</v>
      </c>
      <c r="AR338" s="25">
        <v>0</v>
      </c>
      <c r="AS338" s="25">
        <v>0</v>
      </c>
      <c r="AT338" s="25">
        <v>0</v>
      </c>
      <c r="AU338" s="25">
        <v>0</v>
      </c>
      <c r="AV338" s="25">
        <v>0</v>
      </c>
      <c r="AW338" s="25">
        <v>0</v>
      </c>
      <c r="AX338" s="25">
        <v>0</v>
      </c>
      <c r="AY338" s="25">
        <v>0</v>
      </c>
      <c r="AZ338" s="25">
        <v>0</v>
      </c>
      <c r="BA338" s="25">
        <v>0</v>
      </c>
      <c r="BB338" s="25">
        <v>0</v>
      </c>
      <c r="BC338" s="25">
        <v>0</v>
      </c>
      <c r="BD338" s="25">
        <v>0</v>
      </c>
      <c r="BE338" s="25">
        <v>0</v>
      </c>
      <c r="BF338" s="25">
        <v>0</v>
      </c>
      <c r="BG338" s="25">
        <v>0</v>
      </c>
      <c r="BH338" s="25">
        <v>0</v>
      </c>
      <c r="BI338" s="25">
        <v>0</v>
      </c>
      <c r="BJ338" s="25">
        <v>0</v>
      </c>
      <c r="BK338" s="25">
        <v>0</v>
      </c>
      <c r="BL338" s="25">
        <v>0</v>
      </c>
      <c r="BM338" s="25">
        <v>0</v>
      </c>
      <c r="BN338" s="25">
        <v>0</v>
      </c>
    </row>
    <row r="339" spans="1:66" x14ac:dyDescent="0.25">
      <c r="B339" t="s">
        <v>17</v>
      </c>
      <c r="C339">
        <v>0.03</v>
      </c>
      <c r="D339">
        <f t="shared" si="45"/>
        <v>0</v>
      </c>
      <c r="E339">
        <v>0</v>
      </c>
      <c r="F339">
        <v>0</v>
      </c>
      <c r="G339">
        <v>0</v>
      </c>
      <c r="H339">
        <v>0</v>
      </c>
      <c r="I339">
        <v>0</v>
      </c>
      <c r="J339" s="22">
        <v>0</v>
      </c>
      <c r="K339" s="22">
        <v>0</v>
      </c>
      <c r="L339" s="22">
        <v>0</v>
      </c>
      <c r="M339" s="22">
        <v>0</v>
      </c>
      <c r="N339" s="22">
        <v>0</v>
      </c>
      <c r="O339" s="24">
        <v>0</v>
      </c>
      <c r="P339" s="24">
        <v>0</v>
      </c>
      <c r="Q339" s="24">
        <v>0</v>
      </c>
      <c r="R339" s="24">
        <v>0</v>
      </c>
      <c r="S339" s="24">
        <v>0</v>
      </c>
      <c r="T339" s="24">
        <v>0</v>
      </c>
      <c r="U339" s="24">
        <v>0</v>
      </c>
      <c r="V339" s="24">
        <v>0</v>
      </c>
      <c r="W339" s="24">
        <v>0</v>
      </c>
      <c r="X339" s="24">
        <v>0</v>
      </c>
      <c r="Y339" s="24">
        <v>0</v>
      </c>
      <c r="Z339" s="24">
        <v>0</v>
      </c>
      <c r="AA339" s="25">
        <v>0</v>
      </c>
      <c r="AB339" s="25">
        <v>0</v>
      </c>
      <c r="AC339" s="25">
        <v>0</v>
      </c>
      <c r="AD339" s="25">
        <v>0</v>
      </c>
      <c r="AE339" s="25">
        <v>0</v>
      </c>
      <c r="AF339" s="25">
        <v>0</v>
      </c>
      <c r="AG339" s="25">
        <v>0</v>
      </c>
      <c r="AH339" s="25">
        <v>0</v>
      </c>
      <c r="AI339" s="25">
        <v>0</v>
      </c>
      <c r="AJ339" s="25">
        <v>0</v>
      </c>
      <c r="AK339" s="25">
        <v>0</v>
      </c>
      <c r="AL339" s="25">
        <v>0</v>
      </c>
      <c r="AM339" s="25">
        <v>0</v>
      </c>
      <c r="AN339" s="25">
        <v>0</v>
      </c>
      <c r="AO339" s="25">
        <v>0</v>
      </c>
      <c r="AP339" s="25">
        <v>0</v>
      </c>
      <c r="AQ339" s="25">
        <v>0</v>
      </c>
      <c r="AR339" s="25">
        <v>0</v>
      </c>
      <c r="AS339" s="25">
        <v>0</v>
      </c>
      <c r="AT339" s="25">
        <v>0</v>
      </c>
      <c r="AU339" s="25">
        <v>0</v>
      </c>
      <c r="AV339" s="25">
        <v>0</v>
      </c>
      <c r="AW339" s="25">
        <v>0</v>
      </c>
      <c r="AX339" s="25">
        <v>0</v>
      </c>
      <c r="AY339" s="25">
        <v>0</v>
      </c>
      <c r="AZ339" s="25">
        <v>0</v>
      </c>
      <c r="BA339" s="25">
        <v>0</v>
      </c>
      <c r="BB339" s="25">
        <v>0</v>
      </c>
      <c r="BC339" s="25">
        <v>0</v>
      </c>
      <c r="BD339" s="25">
        <v>0</v>
      </c>
      <c r="BE339" s="25">
        <v>0</v>
      </c>
      <c r="BF339" s="25">
        <v>0</v>
      </c>
      <c r="BG339" s="25">
        <v>0</v>
      </c>
      <c r="BH339" s="25">
        <v>0</v>
      </c>
      <c r="BI339" s="25">
        <v>0</v>
      </c>
      <c r="BJ339" s="25">
        <v>0</v>
      </c>
      <c r="BK339" s="25">
        <v>0</v>
      </c>
      <c r="BL339" s="25">
        <v>0</v>
      </c>
      <c r="BM339" s="25">
        <v>0</v>
      </c>
      <c r="BN339" s="25">
        <v>0</v>
      </c>
    </row>
    <row r="340" spans="1:66" x14ac:dyDescent="0.25">
      <c r="A340" s="6">
        <v>45231</v>
      </c>
      <c r="B340" t="s">
        <v>17</v>
      </c>
      <c r="C340">
        <v>1</v>
      </c>
      <c r="D340">
        <f t="shared" si="45"/>
        <v>476.30000000000007</v>
      </c>
      <c r="E340">
        <f t="shared" ref="E340:E369" si="46">SUM(BE340:BN340)</f>
        <v>136.40000000000003</v>
      </c>
      <c r="F340">
        <f t="shared" ref="F340:F369" si="47">SUM(AA340:AJ340)</f>
        <v>117.70000000000002</v>
      </c>
      <c r="G340">
        <f t="shared" ref="G340:G369" si="48">SUM(AU340:BD340)</f>
        <v>124.3</v>
      </c>
      <c r="H340">
        <f t="shared" ref="H340:H369" si="49">SUM(AL340:AT340)</f>
        <v>97.9</v>
      </c>
      <c r="I340">
        <v>0</v>
      </c>
      <c r="J340" s="22">
        <v>0.22000000000000003</v>
      </c>
      <c r="K340" s="22">
        <v>0.66</v>
      </c>
      <c r="L340" s="22">
        <v>0.20900000000000002</v>
      </c>
      <c r="M340" s="22">
        <v>0.92400000000000004</v>
      </c>
      <c r="N340" s="22">
        <v>1.0120000000000002</v>
      </c>
      <c r="O340" s="24">
        <v>0.96800000000000008</v>
      </c>
      <c r="P340" s="24">
        <v>0.81400000000000006</v>
      </c>
      <c r="Q340" s="24">
        <v>0.84700000000000009</v>
      </c>
      <c r="R340" s="24">
        <v>0.80300000000000005</v>
      </c>
      <c r="S340" s="24">
        <v>1.0780000000000001</v>
      </c>
      <c r="T340" s="24">
        <v>0.7370000000000001</v>
      </c>
      <c r="U340" s="24">
        <v>1.0340000000000003</v>
      </c>
      <c r="V340" s="24">
        <v>0.66</v>
      </c>
      <c r="W340" s="24">
        <v>1.056</v>
      </c>
      <c r="X340" s="24">
        <v>1.0780000000000001</v>
      </c>
      <c r="Y340" s="24">
        <v>0.66</v>
      </c>
      <c r="Z340" s="24">
        <v>0.80300000000000005</v>
      </c>
      <c r="AA340" s="25">
        <v>0</v>
      </c>
      <c r="AB340" s="25">
        <v>7.7000000000000011</v>
      </c>
      <c r="AC340" s="25">
        <v>0</v>
      </c>
      <c r="AD340" s="25">
        <v>0</v>
      </c>
      <c r="AE340" s="25">
        <v>0</v>
      </c>
      <c r="AF340" s="25">
        <v>11</v>
      </c>
      <c r="AG340" s="25">
        <v>41.800000000000004</v>
      </c>
      <c r="AH340" s="25">
        <v>0</v>
      </c>
      <c r="AI340" s="25">
        <v>57.2</v>
      </c>
      <c r="AJ340" s="25">
        <v>0</v>
      </c>
      <c r="AK340" s="25">
        <v>5.5</v>
      </c>
      <c r="AL340" s="25">
        <v>5.5</v>
      </c>
      <c r="AM340" s="25">
        <v>29.700000000000003</v>
      </c>
      <c r="AN340" s="25">
        <v>0</v>
      </c>
      <c r="AO340" s="25">
        <v>0</v>
      </c>
      <c r="AP340" s="25">
        <v>8.8000000000000007</v>
      </c>
      <c r="AQ340" s="25">
        <v>22</v>
      </c>
      <c r="AR340" s="25">
        <v>0</v>
      </c>
      <c r="AS340" s="25">
        <v>31.900000000000002</v>
      </c>
      <c r="AT340" s="25">
        <v>0</v>
      </c>
      <c r="AU340" s="25">
        <v>14.3</v>
      </c>
      <c r="AV340" s="25">
        <v>13.200000000000001</v>
      </c>
      <c r="AW340" s="25">
        <v>0</v>
      </c>
      <c r="AX340" s="25">
        <v>0</v>
      </c>
      <c r="AY340" s="25">
        <v>14.3</v>
      </c>
      <c r="AZ340" s="25">
        <v>0</v>
      </c>
      <c r="BA340" s="25">
        <v>12.100000000000001</v>
      </c>
      <c r="BB340" s="25">
        <v>0</v>
      </c>
      <c r="BC340" s="25">
        <v>35.200000000000003</v>
      </c>
      <c r="BD340" s="25">
        <v>35.200000000000003</v>
      </c>
      <c r="BE340" s="25">
        <v>22</v>
      </c>
      <c r="BF340" s="25">
        <v>4.4000000000000004</v>
      </c>
      <c r="BG340" s="25">
        <v>0</v>
      </c>
      <c r="BH340" s="25">
        <v>53.900000000000006</v>
      </c>
      <c r="BI340" s="25">
        <v>24.200000000000003</v>
      </c>
      <c r="BJ340" s="25">
        <v>12.100000000000001</v>
      </c>
      <c r="BK340" s="25">
        <v>14.3</v>
      </c>
      <c r="BL340" s="25">
        <v>0</v>
      </c>
      <c r="BM340" s="25">
        <v>0</v>
      </c>
      <c r="BN340" s="25">
        <v>5.5</v>
      </c>
    </row>
    <row r="341" spans="1:66" x14ac:dyDescent="0.25">
      <c r="A341" s="6">
        <v>45232</v>
      </c>
      <c r="B341" t="s">
        <v>17</v>
      </c>
      <c r="C341">
        <v>2</v>
      </c>
      <c r="D341">
        <f t="shared" si="45"/>
        <v>431.2000000000001</v>
      </c>
      <c r="E341">
        <f t="shared" si="46"/>
        <v>114.4</v>
      </c>
      <c r="F341">
        <f t="shared" si="47"/>
        <v>80.300000000000068</v>
      </c>
      <c r="G341">
        <f t="shared" si="48"/>
        <v>117.70000000000002</v>
      </c>
      <c r="H341">
        <f t="shared" si="49"/>
        <v>118.80000000000001</v>
      </c>
      <c r="I341">
        <v>0</v>
      </c>
      <c r="J341" s="22">
        <v>0.80300000000000005</v>
      </c>
      <c r="K341" s="22">
        <v>0.63800000000000001</v>
      </c>
      <c r="L341" s="22">
        <v>0.77000000000000013</v>
      </c>
      <c r="M341" s="22">
        <v>1.056</v>
      </c>
      <c r="N341" s="22">
        <v>1.0450000000000002</v>
      </c>
      <c r="O341" s="24">
        <v>0.78100000000000003</v>
      </c>
      <c r="P341" s="24">
        <v>0.82500000000000007</v>
      </c>
      <c r="Q341" s="24">
        <v>0.26400000000000001</v>
      </c>
      <c r="R341" s="24">
        <v>0.7370000000000001</v>
      </c>
      <c r="S341" s="24">
        <v>0.12100000000000001</v>
      </c>
      <c r="T341" s="24">
        <v>0.82500000000000007</v>
      </c>
      <c r="U341" s="24">
        <v>0.47300000000000003</v>
      </c>
      <c r="V341" s="24">
        <v>1.0780000000000001</v>
      </c>
      <c r="W341" s="24">
        <v>1.0450000000000002</v>
      </c>
      <c r="X341" s="24">
        <v>0.82500000000000007</v>
      </c>
      <c r="Y341" s="24">
        <v>0.93500000000000005</v>
      </c>
      <c r="Z341" s="24">
        <v>1.056</v>
      </c>
      <c r="AA341" s="25">
        <v>12.100000000000001</v>
      </c>
      <c r="AB341" s="25">
        <v>4.4000000000000004</v>
      </c>
      <c r="AC341" s="25">
        <v>4.4000000000000004</v>
      </c>
      <c r="AD341" s="25">
        <v>12.100000000000064</v>
      </c>
      <c r="AE341" s="25">
        <v>0</v>
      </c>
      <c r="AF341" s="25">
        <v>5.5</v>
      </c>
      <c r="AG341" s="25">
        <v>2.2000000000000002</v>
      </c>
      <c r="AH341" s="25">
        <v>30.800000000000004</v>
      </c>
      <c r="AI341" s="25">
        <v>8.8000000000000007</v>
      </c>
      <c r="AJ341" s="25">
        <v>0</v>
      </c>
      <c r="AK341" s="25">
        <v>17.600000000000001</v>
      </c>
      <c r="AL341" s="25">
        <v>52.800000000000004</v>
      </c>
      <c r="AM341" s="25">
        <v>0</v>
      </c>
      <c r="AN341" s="25">
        <v>9.9</v>
      </c>
      <c r="AO341" s="25">
        <v>0</v>
      </c>
      <c r="AP341" s="25">
        <v>8.8000000000000007</v>
      </c>
      <c r="AQ341" s="25">
        <v>16.5</v>
      </c>
      <c r="AR341" s="25">
        <v>0</v>
      </c>
      <c r="AS341" s="25">
        <v>7.7000000000000011</v>
      </c>
      <c r="AT341" s="25">
        <v>23.1</v>
      </c>
      <c r="AU341" s="25">
        <v>26.400000000000002</v>
      </c>
      <c r="AV341" s="25">
        <v>0</v>
      </c>
      <c r="AW341" s="25">
        <v>25.3</v>
      </c>
      <c r="AX341" s="25">
        <v>0</v>
      </c>
      <c r="AY341" s="25">
        <v>15.400000000000002</v>
      </c>
      <c r="AZ341" s="25">
        <v>0</v>
      </c>
      <c r="BA341" s="25">
        <v>29.700000000000003</v>
      </c>
      <c r="BB341" s="25">
        <v>1.1000000000000001</v>
      </c>
      <c r="BC341" s="25">
        <v>9.9</v>
      </c>
      <c r="BD341" s="25">
        <v>9.9</v>
      </c>
      <c r="BE341" s="25">
        <v>0</v>
      </c>
      <c r="BF341" s="25">
        <v>18.700000000000003</v>
      </c>
      <c r="BG341" s="25">
        <v>1.1000000000000001</v>
      </c>
      <c r="BH341" s="25">
        <v>25.3</v>
      </c>
      <c r="BI341" s="25">
        <v>48.400000000000006</v>
      </c>
      <c r="BJ341" s="25">
        <v>0</v>
      </c>
      <c r="BK341" s="25">
        <v>1.1000000000000001</v>
      </c>
      <c r="BL341" s="25">
        <v>5.5</v>
      </c>
      <c r="BM341" s="25">
        <v>14.3</v>
      </c>
      <c r="BN341" s="25">
        <v>0</v>
      </c>
    </row>
    <row r="342" spans="1:66" x14ac:dyDescent="0.25">
      <c r="A342" s="6">
        <v>45233</v>
      </c>
      <c r="B342" t="s">
        <v>17</v>
      </c>
      <c r="C342">
        <v>3</v>
      </c>
      <c r="D342">
        <f t="shared" si="45"/>
        <v>644.6</v>
      </c>
      <c r="E342">
        <f t="shared" si="46"/>
        <v>121.00000000000001</v>
      </c>
      <c r="F342">
        <f t="shared" si="47"/>
        <v>170.5</v>
      </c>
      <c r="G342">
        <f t="shared" si="48"/>
        <v>173.8</v>
      </c>
      <c r="H342">
        <f t="shared" si="49"/>
        <v>179.3</v>
      </c>
      <c r="I342">
        <v>0</v>
      </c>
      <c r="J342" s="22">
        <v>0.78100000000000003</v>
      </c>
      <c r="K342" s="22">
        <v>0.64900000000000002</v>
      </c>
      <c r="L342" s="22">
        <v>0.77000000000000013</v>
      </c>
      <c r="M342" s="22">
        <v>0.95700000000000007</v>
      </c>
      <c r="N342" s="22">
        <v>0.47300000000000003</v>
      </c>
      <c r="O342" s="24">
        <v>0.64900000000000002</v>
      </c>
      <c r="P342" s="24">
        <v>0.82500000000000007</v>
      </c>
      <c r="Q342" s="24">
        <v>0.77000000000000013</v>
      </c>
      <c r="R342" s="24">
        <v>0.91300000000000014</v>
      </c>
      <c r="S342" s="24">
        <v>1.0340000000000003</v>
      </c>
      <c r="T342" s="24">
        <v>0.30800000000000005</v>
      </c>
      <c r="U342" s="24">
        <v>0.60500000000000009</v>
      </c>
      <c r="V342" s="24">
        <v>0.49500000000000005</v>
      </c>
      <c r="W342" s="24">
        <v>0.40700000000000003</v>
      </c>
      <c r="X342" s="24">
        <v>0.39600000000000002</v>
      </c>
      <c r="Y342" s="24">
        <v>0.94600000000000006</v>
      </c>
      <c r="Z342" s="24">
        <v>0.68200000000000005</v>
      </c>
      <c r="AA342" s="25">
        <v>36.300000000000004</v>
      </c>
      <c r="AB342" s="25">
        <v>19.8</v>
      </c>
      <c r="AC342" s="25">
        <v>38.5</v>
      </c>
      <c r="AD342" s="25">
        <v>5.5</v>
      </c>
      <c r="AE342" s="25">
        <v>22</v>
      </c>
      <c r="AF342" s="25">
        <v>5.5</v>
      </c>
      <c r="AG342" s="25">
        <v>15.400000000000002</v>
      </c>
      <c r="AH342" s="25">
        <v>0</v>
      </c>
      <c r="AI342" s="25">
        <v>4.4000000000000004</v>
      </c>
      <c r="AJ342" s="25">
        <v>23.1</v>
      </c>
      <c r="AK342" s="25">
        <v>19.8</v>
      </c>
      <c r="AL342" s="25">
        <v>0</v>
      </c>
      <c r="AM342" s="25">
        <v>0</v>
      </c>
      <c r="AN342" s="25">
        <v>11</v>
      </c>
      <c r="AO342" s="25">
        <v>40.700000000000003</v>
      </c>
      <c r="AP342" s="25">
        <v>0</v>
      </c>
      <c r="AQ342" s="25">
        <v>26.400000000000002</v>
      </c>
      <c r="AR342" s="25">
        <v>18.700000000000003</v>
      </c>
      <c r="AS342" s="25">
        <v>58.300000000000004</v>
      </c>
      <c r="AT342" s="25">
        <v>24.200000000000003</v>
      </c>
      <c r="AU342" s="25">
        <v>12.100000000000001</v>
      </c>
      <c r="AV342" s="25">
        <v>44</v>
      </c>
      <c r="AW342" s="25">
        <v>19.8</v>
      </c>
      <c r="AX342" s="25">
        <v>3.3000000000000003</v>
      </c>
      <c r="AY342" s="25">
        <v>26.400000000000002</v>
      </c>
      <c r="AZ342" s="25">
        <v>13.200000000000001</v>
      </c>
      <c r="BA342" s="25">
        <v>0</v>
      </c>
      <c r="BB342" s="25">
        <v>29.700000000000003</v>
      </c>
      <c r="BC342" s="25">
        <v>25.3</v>
      </c>
      <c r="BD342" s="25">
        <v>0</v>
      </c>
      <c r="BE342" s="25">
        <v>29.700000000000003</v>
      </c>
      <c r="BF342" s="25">
        <v>0</v>
      </c>
      <c r="BG342" s="25">
        <v>9.9</v>
      </c>
      <c r="BH342" s="25">
        <v>0</v>
      </c>
      <c r="BI342" s="25">
        <v>39.6</v>
      </c>
      <c r="BJ342" s="25">
        <v>0</v>
      </c>
      <c r="BK342" s="25">
        <v>26.400000000000002</v>
      </c>
      <c r="BL342" s="25">
        <v>5.5</v>
      </c>
      <c r="BM342" s="25">
        <v>7.7000000000000011</v>
      </c>
      <c r="BN342" s="25">
        <v>2.2000000000000002</v>
      </c>
    </row>
    <row r="343" spans="1:66" x14ac:dyDescent="0.25">
      <c r="A343" s="6">
        <v>45234</v>
      </c>
      <c r="B343" t="s">
        <v>17</v>
      </c>
      <c r="C343">
        <v>4</v>
      </c>
      <c r="D343">
        <f t="shared" si="45"/>
        <v>477.40000000000003</v>
      </c>
      <c r="E343">
        <f t="shared" si="46"/>
        <v>91.3</v>
      </c>
      <c r="F343">
        <f t="shared" si="47"/>
        <v>128.70000000000002</v>
      </c>
      <c r="G343">
        <f t="shared" si="48"/>
        <v>180.4</v>
      </c>
      <c r="H343">
        <f t="shared" si="49"/>
        <v>77.000000000000071</v>
      </c>
      <c r="I343">
        <v>0</v>
      </c>
      <c r="J343" s="22">
        <v>1.0120000000000002</v>
      </c>
      <c r="K343" s="22">
        <v>0.34100000000000003</v>
      </c>
      <c r="L343" s="22">
        <v>0.89100000000000013</v>
      </c>
      <c r="M343" s="22">
        <v>0.92400000000000004</v>
      </c>
      <c r="N343" s="22">
        <v>1.0340000000000003</v>
      </c>
      <c r="O343" s="24">
        <v>0.93500000000000005</v>
      </c>
      <c r="P343" s="24">
        <v>1.089</v>
      </c>
      <c r="Q343" s="24">
        <v>0.84700000000000009</v>
      </c>
      <c r="R343" s="24">
        <v>0.9900000000000001</v>
      </c>
      <c r="S343" s="24">
        <v>0.68200000000000005</v>
      </c>
      <c r="T343" s="24">
        <v>0.63800000000000001</v>
      </c>
      <c r="U343" s="24">
        <v>0.48400000000000004</v>
      </c>
      <c r="V343" s="24">
        <v>0.95700000000000007</v>
      </c>
      <c r="W343" s="24">
        <v>1.0340000000000003</v>
      </c>
      <c r="X343" s="24">
        <v>0.39600000000000002</v>
      </c>
      <c r="Y343" s="24">
        <v>1.089</v>
      </c>
      <c r="Z343" s="24">
        <v>0.30800000000000005</v>
      </c>
      <c r="AA343" s="25">
        <v>14.3</v>
      </c>
      <c r="AB343" s="25">
        <v>0</v>
      </c>
      <c r="AC343" s="25">
        <v>5.5</v>
      </c>
      <c r="AD343" s="25">
        <v>44</v>
      </c>
      <c r="AE343" s="25">
        <v>12.100000000000001</v>
      </c>
      <c r="AF343" s="25">
        <v>0</v>
      </c>
      <c r="AG343" s="25">
        <v>0</v>
      </c>
      <c r="AH343" s="25">
        <v>0</v>
      </c>
      <c r="AI343" s="25">
        <v>22</v>
      </c>
      <c r="AJ343" s="25">
        <v>30.800000000000004</v>
      </c>
      <c r="AK343" s="25">
        <v>0</v>
      </c>
      <c r="AL343" s="25">
        <v>0</v>
      </c>
      <c r="AM343" s="25">
        <v>0</v>
      </c>
      <c r="AN343" s="25">
        <v>8.8000000000000007</v>
      </c>
      <c r="AO343" s="25">
        <v>11</v>
      </c>
      <c r="AP343" s="25">
        <v>3.3000000000000629</v>
      </c>
      <c r="AQ343" s="25">
        <v>19.8</v>
      </c>
      <c r="AR343" s="25">
        <v>31.900000000000002</v>
      </c>
      <c r="AS343" s="25">
        <v>0</v>
      </c>
      <c r="AT343" s="25">
        <v>2.2000000000000002</v>
      </c>
      <c r="AU343" s="25">
        <v>4.4000000000000004</v>
      </c>
      <c r="AV343" s="25">
        <v>5.5</v>
      </c>
      <c r="AW343" s="25">
        <v>7.7000000000000011</v>
      </c>
      <c r="AX343" s="25">
        <v>3.3000000000000003</v>
      </c>
      <c r="AY343" s="25">
        <v>53.900000000000006</v>
      </c>
      <c r="AZ343" s="25">
        <v>6.6000000000000005</v>
      </c>
      <c r="BA343" s="25">
        <v>20.900000000000002</v>
      </c>
      <c r="BB343" s="25">
        <v>7.7000000000000011</v>
      </c>
      <c r="BC343" s="25">
        <v>52.800000000000004</v>
      </c>
      <c r="BD343" s="25">
        <v>17.600000000000001</v>
      </c>
      <c r="BE343" s="25">
        <v>0</v>
      </c>
      <c r="BF343" s="25">
        <v>2.2000000000000002</v>
      </c>
      <c r="BG343" s="25">
        <v>3.3000000000000003</v>
      </c>
      <c r="BH343" s="25">
        <v>4.4000000000000004</v>
      </c>
      <c r="BI343" s="25">
        <v>29.700000000000003</v>
      </c>
      <c r="BJ343" s="25">
        <v>0</v>
      </c>
      <c r="BK343" s="25">
        <v>0</v>
      </c>
      <c r="BL343" s="25">
        <v>38.5</v>
      </c>
      <c r="BM343" s="25">
        <v>0</v>
      </c>
      <c r="BN343" s="25">
        <v>13.200000000000001</v>
      </c>
    </row>
    <row r="344" spans="1:66" x14ac:dyDescent="0.25">
      <c r="A344" s="6">
        <v>45235</v>
      </c>
      <c r="B344" t="s">
        <v>17</v>
      </c>
      <c r="C344">
        <v>5</v>
      </c>
      <c r="D344">
        <f t="shared" si="45"/>
        <v>515.9</v>
      </c>
      <c r="E344">
        <f t="shared" si="46"/>
        <v>131.99999999999989</v>
      </c>
      <c r="F344">
        <f t="shared" si="47"/>
        <v>97.90000000000002</v>
      </c>
      <c r="G344">
        <f t="shared" si="48"/>
        <v>148.50000000000003</v>
      </c>
      <c r="H344">
        <f t="shared" si="49"/>
        <v>137.50000000000003</v>
      </c>
      <c r="I344">
        <v>0</v>
      </c>
      <c r="J344" s="22">
        <v>1.0780000000000001</v>
      </c>
      <c r="K344" s="22">
        <v>0.9900000000000001</v>
      </c>
      <c r="L344" s="22">
        <v>0.53900000000000003</v>
      </c>
      <c r="M344" s="22">
        <v>1.0340000000000003</v>
      </c>
      <c r="N344" s="22">
        <v>1.0010000000000001</v>
      </c>
      <c r="O344" s="24">
        <v>0.97900000000000009</v>
      </c>
      <c r="P344" s="24">
        <v>0.96800000000000008</v>
      </c>
      <c r="Q344" s="24">
        <v>0.77000000000000013</v>
      </c>
      <c r="R344" s="24">
        <v>1.0120000000000002</v>
      </c>
      <c r="S344" s="24">
        <v>0.62700000000000011</v>
      </c>
      <c r="T344" s="24">
        <v>0.77000000000000013</v>
      </c>
      <c r="U344" s="24">
        <v>0.9900000000000001</v>
      </c>
      <c r="V344" s="24">
        <v>0.33</v>
      </c>
      <c r="W344" s="24">
        <v>0.86900000000000011</v>
      </c>
      <c r="X344" s="24">
        <v>1.0120000000000002</v>
      </c>
      <c r="Y344" s="24">
        <v>0.59400000000000008</v>
      </c>
      <c r="Z344" s="24">
        <v>0.81400000000000006</v>
      </c>
      <c r="AA344" s="25">
        <v>0</v>
      </c>
      <c r="AB344" s="25">
        <v>2.2000000000000002</v>
      </c>
      <c r="AC344" s="25">
        <v>0</v>
      </c>
      <c r="AD344" s="25">
        <v>0</v>
      </c>
      <c r="AE344" s="25">
        <v>42.900000000000006</v>
      </c>
      <c r="AF344" s="25">
        <v>13.200000000000001</v>
      </c>
      <c r="AG344" s="25">
        <v>16.5</v>
      </c>
      <c r="AH344" s="25">
        <v>15.400000000000002</v>
      </c>
      <c r="AI344" s="25">
        <v>3.3000000000000003</v>
      </c>
      <c r="AJ344" s="25">
        <v>4.4000000000000004</v>
      </c>
      <c r="AK344" s="25">
        <v>9.9</v>
      </c>
      <c r="AL344" s="25">
        <v>26.400000000000002</v>
      </c>
      <c r="AM344" s="25">
        <v>27.500000000000004</v>
      </c>
      <c r="AN344" s="25">
        <v>11</v>
      </c>
      <c r="AO344" s="25">
        <v>2.2000000000000002</v>
      </c>
      <c r="AP344" s="25">
        <v>11</v>
      </c>
      <c r="AQ344" s="25">
        <v>12.100000000000001</v>
      </c>
      <c r="AR344" s="25">
        <v>4.4000000000000004</v>
      </c>
      <c r="AS344" s="25">
        <v>24.200000000000003</v>
      </c>
      <c r="AT344" s="25">
        <v>18.700000000000003</v>
      </c>
      <c r="AU344" s="25">
        <v>14.3</v>
      </c>
      <c r="AV344" s="25">
        <v>13.200000000000001</v>
      </c>
      <c r="AW344" s="25">
        <v>30.800000000000004</v>
      </c>
      <c r="AX344" s="25">
        <v>9.9</v>
      </c>
      <c r="AY344" s="25">
        <v>23.1</v>
      </c>
      <c r="AZ344" s="25">
        <v>9.9</v>
      </c>
      <c r="BA344" s="25">
        <v>1.1000000000000001</v>
      </c>
      <c r="BB344" s="25">
        <v>4.4000000000000004</v>
      </c>
      <c r="BC344" s="25">
        <v>18.700000000000003</v>
      </c>
      <c r="BD344" s="25">
        <v>23.1</v>
      </c>
      <c r="BE344" s="25">
        <v>0</v>
      </c>
      <c r="BF344" s="25">
        <v>8.8000000000000007</v>
      </c>
      <c r="BG344" s="25">
        <v>19.8</v>
      </c>
      <c r="BH344" s="25">
        <v>27.500000000000004</v>
      </c>
      <c r="BI344" s="25">
        <v>15.400000000000002</v>
      </c>
      <c r="BJ344" s="25">
        <v>5.5</v>
      </c>
      <c r="BK344" s="25">
        <v>36.300000000000004</v>
      </c>
      <c r="BL344" s="25">
        <v>0</v>
      </c>
      <c r="BM344" s="25">
        <v>16.499999999999876</v>
      </c>
      <c r="BN344" s="25">
        <v>2.2000000000000002</v>
      </c>
    </row>
    <row r="345" spans="1:66" x14ac:dyDescent="0.25">
      <c r="A345" s="6">
        <v>45236</v>
      </c>
      <c r="B345" t="s">
        <v>17</v>
      </c>
      <c r="C345">
        <v>6</v>
      </c>
      <c r="D345">
        <f t="shared" si="45"/>
        <v>456.5</v>
      </c>
      <c r="E345">
        <f t="shared" si="46"/>
        <v>123.2</v>
      </c>
      <c r="F345">
        <f t="shared" si="47"/>
        <v>129.80000000000001</v>
      </c>
      <c r="G345">
        <f t="shared" si="48"/>
        <v>122.10000000000001</v>
      </c>
      <c r="H345">
        <f t="shared" si="49"/>
        <v>81.400000000000006</v>
      </c>
      <c r="I345">
        <v>0</v>
      </c>
      <c r="J345" s="22">
        <v>0.42900000000000005</v>
      </c>
      <c r="K345" s="22">
        <v>0.70400000000000007</v>
      </c>
      <c r="L345" s="22">
        <v>0.81400000000000006</v>
      </c>
      <c r="M345" s="22">
        <v>0.88000000000000012</v>
      </c>
      <c r="N345" s="22">
        <v>1.0669999999999999</v>
      </c>
      <c r="O345" s="24">
        <v>0.75900000000000012</v>
      </c>
      <c r="P345" s="24">
        <v>0.68200000000000005</v>
      </c>
      <c r="Q345" s="24">
        <v>0.78100000000000003</v>
      </c>
      <c r="R345" s="24">
        <v>0.56100000000000005</v>
      </c>
      <c r="S345" s="24">
        <v>0.93500000000000005</v>
      </c>
      <c r="T345" s="24">
        <v>1.1000000000000001</v>
      </c>
      <c r="U345" s="24">
        <v>0.93500000000000005</v>
      </c>
      <c r="V345" s="24">
        <v>0.39600000000000002</v>
      </c>
      <c r="W345" s="24">
        <v>0.55000000000000004</v>
      </c>
      <c r="X345" s="24">
        <v>0.6160000000000001</v>
      </c>
      <c r="Y345" s="24">
        <v>0.37400000000000005</v>
      </c>
      <c r="Z345" s="24">
        <v>0.95700000000000007</v>
      </c>
      <c r="AA345" s="25">
        <v>0</v>
      </c>
      <c r="AB345" s="25">
        <v>7.7000000000000011</v>
      </c>
      <c r="AC345" s="25">
        <v>27.500000000000004</v>
      </c>
      <c r="AD345" s="25">
        <v>34.1</v>
      </c>
      <c r="AE345" s="25">
        <v>0</v>
      </c>
      <c r="AF345" s="25">
        <v>1.1000000000000001</v>
      </c>
      <c r="AG345" s="25">
        <v>6.6000000000000005</v>
      </c>
      <c r="AH345" s="25">
        <v>30.800000000000004</v>
      </c>
      <c r="AI345" s="25">
        <v>20.900000000000002</v>
      </c>
      <c r="AJ345" s="25">
        <v>1.1000000000000001</v>
      </c>
      <c r="AK345" s="25">
        <v>36.300000000000004</v>
      </c>
      <c r="AL345" s="25">
        <v>1.1000000000000001</v>
      </c>
      <c r="AM345" s="25">
        <v>3.3000000000000003</v>
      </c>
      <c r="AN345" s="25">
        <v>51.7</v>
      </c>
      <c r="AO345" s="25">
        <v>0</v>
      </c>
      <c r="AP345" s="25">
        <v>4.4000000000000004</v>
      </c>
      <c r="AQ345" s="25">
        <v>13.200000000000017</v>
      </c>
      <c r="AR345" s="25">
        <v>1.1000000000000001</v>
      </c>
      <c r="AS345" s="25">
        <v>3.3000000000000003</v>
      </c>
      <c r="AT345" s="25">
        <v>3.3000000000000003</v>
      </c>
      <c r="AU345" s="25">
        <v>15.400000000000002</v>
      </c>
      <c r="AV345" s="25">
        <v>8.8000000000000007</v>
      </c>
      <c r="AW345" s="25">
        <v>0</v>
      </c>
      <c r="AX345" s="25">
        <v>18.700000000000003</v>
      </c>
      <c r="AY345" s="25">
        <v>0</v>
      </c>
      <c r="AZ345" s="25">
        <v>25.3</v>
      </c>
      <c r="BA345" s="25">
        <v>11</v>
      </c>
      <c r="BB345" s="25">
        <v>7.7000000000000011</v>
      </c>
      <c r="BC345" s="25">
        <v>9.9</v>
      </c>
      <c r="BD345" s="25">
        <v>25.3</v>
      </c>
      <c r="BE345" s="25">
        <v>22</v>
      </c>
      <c r="BF345" s="25">
        <v>0</v>
      </c>
      <c r="BG345" s="25">
        <v>0</v>
      </c>
      <c r="BH345" s="25">
        <v>38.5</v>
      </c>
      <c r="BI345" s="25">
        <v>19.8</v>
      </c>
      <c r="BJ345" s="25">
        <v>6.6000000000000005</v>
      </c>
      <c r="BK345" s="25">
        <v>9.9</v>
      </c>
      <c r="BL345" s="25">
        <v>2.2000000000000002</v>
      </c>
      <c r="BM345" s="25">
        <v>0</v>
      </c>
      <c r="BN345" s="25">
        <v>24.200000000000003</v>
      </c>
    </row>
    <row r="346" spans="1:66" x14ac:dyDescent="0.25">
      <c r="A346" s="6">
        <v>45237</v>
      </c>
      <c r="B346" t="s">
        <v>17</v>
      </c>
      <c r="C346">
        <v>7</v>
      </c>
      <c r="D346">
        <f t="shared" si="45"/>
        <v>597.30000000000018</v>
      </c>
      <c r="E346">
        <f t="shared" si="46"/>
        <v>156.19999999999999</v>
      </c>
      <c r="F346">
        <f t="shared" si="47"/>
        <v>162.80000000000015</v>
      </c>
      <c r="G346">
        <f t="shared" si="48"/>
        <v>157.30000000000001</v>
      </c>
      <c r="H346">
        <f t="shared" si="49"/>
        <v>121.00000000000006</v>
      </c>
      <c r="I346">
        <v>0</v>
      </c>
      <c r="J346" s="22">
        <v>0.29700000000000004</v>
      </c>
      <c r="K346" s="22">
        <v>0.78100000000000003</v>
      </c>
      <c r="L346" s="22">
        <v>0.34100000000000003</v>
      </c>
      <c r="M346" s="22">
        <v>0.96800000000000008</v>
      </c>
      <c r="N346" s="22">
        <v>0.16500000000000001</v>
      </c>
      <c r="O346" s="24">
        <v>0.80300000000000005</v>
      </c>
      <c r="P346" s="24">
        <v>0.7370000000000001</v>
      </c>
      <c r="Q346" s="24">
        <v>0.72600000000000009</v>
      </c>
      <c r="R346" s="24">
        <v>1.0450000000000002</v>
      </c>
      <c r="S346" s="24">
        <v>0.64900000000000002</v>
      </c>
      <c r="T346" s="24">
        <v>0.26400000000000001</v>
      </c>
      <c r="U346" s="24">
        <v>1.0230000000000001</v>
      </c>
      <c r="V346" s="24">
        <v>0.39600000000000002</v>
      </c>
      <c r="W346" s="24">
        <v>0.83600000000000008</v>
      </c>
      <c r="X346" s="24">
        <v>1.0669999999999999</v>
      </c>
      <c r="Y346" s="24">
        <v>0.47300000000000003</v>
      </c>
      <c r="Z346" s="24">
        <v>0.97900000000000009</v>
      </c>
      <c r="AA346" s="25">
        <v>14.300000000000127</v>
      </c>
      <c r="AB346" s="25">
        <v>48.400000000000006</v>
      </c>
      <c r="AC346" s="25">
        <v>41.800000000000004</v>
      </c>
      <c r="AD346" s="25">
        <v>41.800000000000004</v>
      </c>
      <c r="AE346" s="25">
        <v>2.2000000000000002</v>
      </c>
      <c r="AF346" s="25">
        <v>0</v>
      </c>
      <c r="AG346" s="25">
        <v>8.8000000000000007</v>
      </c>
      <c r="AH346" s="25">
        <v>5.5</v>
      </c>
      <c r="AI346" s="25">
        <v>0</v>
      </c>
      <c r="AJ346" s="25">
        <v>0</v>
      </c>
      <c r="AK346" s="25">
        <v>14.3</v>
      </c>
      <c r="AL346" s="25">
        <v>23.1</v>
      </c>
      <c r="AM346" s="25">
        <v>37.400000000000006</v>
      </c>
      <c r="AN346" s="25">
        <v>13.200000000000001</v>
      </c>
      <c r="AO346" s="25">
        <v>0</v>
      </c>
      <c r="AP346" s="25">
        <v>11</v>
      </c>
      <c r="AQ346" s="25">
        <v>25.3</v>
      </c>
      <c r="AR346" s="25">
        <v>6.6000000000000005</v>
      </c>
      <c r="AS346" s="25">
        <v>1.1000000000000001</v>
      </c>
      <c r="AT346" s="25">
        <v>3.3000000000000629</v>
      </c>
      <c r="AU346" s="25">
        <v>0</v>
      </c>
      <c r="AV346" s="25">
        <v>27.500000000000004</v>
      </c>
      <c r="AW346" s="25">
        <v>5.5</v>
      </c>
      <c r="AX346" s="25">
        <v>7.7000000000000011</v>
      </c>
      <c r="AY346" s="25">
        <v>13.200000000000001</v>
      </c>
      <c r="AZ346" s="25">
        <v>5.5</v>
      </c>
      <c r="BA346" s="25">
        <v>25.3</v>
      </c>
      <c r="BB346" s="25">
        <v>0</v>
      </c>
      <c r="BC346" s="25">
        <v>36.300000000000004</v>
      </c>
      <c r="BD346" s="25">
        <v>36.300000000000004</v>
      </c>
      <c r="BE346" s="25">
        <v>50.6</v>
      </c>
      <c r="BF346" s="25">
        <v>3.3000000000000003</v>
      </c>
      <c r="BG346" s="25">
        <v>4.4000000000000004</v>
      </c>
      <c r="BH346" s="25">
        <v>20.900000000000002</v>
      </c>
      <c r="BI346" s="25">
        <v>6.6000000000000005</v>
      </c>
      <c r="BJ346" s="25">
        <v>8.8000000000000007</v>
      </c>
      <c r="BK346" s="25">
        <v>12.100000000000001</v>
      </c>
      <c r="BL346" s="25">
        <v>0</v>
      </c>
      <c r="BM346" s="25">
        <v>49.500000000000007</v>
      </c>
      <c r="BN346" s="25">
        <v>0</v>
      </c>
    </row>
    <row r="347" spans="1:66" x14ac:dyDescent="0.25">
      <c r="A347" s="6">
        <v>45238</v>
      </c>
      <c r="B347" t="s">
        <v>17</v>
      </c>
      <c r="C347">
        <v>8</v>
      </c>
      <c r="D347">
        <f t="shared" si="45"/>
        <v>335.5</v>
      </c>
      <c r="E347">
        <f t="shared" si="46"/>
        <v>91.300000000000011</v>
      </c>
      <c r="F347">
        <f t="shared" si="47"/>
        <v>77</v>
      </c>
      <c r="G347">
        <f t="shared" si="48"/>
        <v>74.8</v>
      </c>
      <c r="H347">
        <f t="shared" si="49"/>
        <v>92.4</v>
      </c>
      <c r="I347">
        <v>0</v>
      </c>
      <c r="J347" s="22">
        <v>0.40700000000000003</v>
      </c>
      <c r="K347" s="22">
        <v>0.71500000000000008</v>
      </c>
      <c r="L347" s="22">
        <v>0.8580000000000001</v>
      </c>
      <c r="M347" s="22">
        <v>0.88000000000000012</v>
      </c>
      <c r="N347" s="22">
        <v>1.0120000000000002</v>
      </c>
      <c r="O347" s="24">
        <v>1.1000000000000001</v>
      </c>
      <c r="P347" s="24">
        <v>0.27500000000000002</v>
      </c>
      <c r="Q347" s="24">
        <v>0.64900000000000002</v>
      </c>
      <c r="R347" s="24">
        <v>0.69300000000000006</v>
      </c>
      <c r="S347" s="24">
        <v>1.089</v>
      </c>
      <c r="T347" s="24">
        <v>0.83600000000000008</v>
      </c>
      <c r="U347" s="24">
        <v>1.0450000000000002</v>
      </c>
      <c r="V347" s="24">
        <v>0.33</v>
      </c>
      <c r="W347" s="24">
        <v>0.6160000000000001</v>
      </c>
      <c r="X347" s="24">
        <v>1.0450000000000002</v>
      </c>
      <c r="Y347" s="24">
        <v>1.1000000000000001</v>
      </c>
      <c r="Z347" s="24">
        <v>0.81400000000000006</v>
      </c>
      <c r="AA347" s="25">
        <v>0</v>
      </c>
      <c r="AB347" s="25">
        <v>0</v>
      </c>
      <c r="AC347" s="25">
        <v>5.5</v>
      </c>
      <c r="AD347" s="25">
        <v>13.200000000000001</v>
      </c>
      <c r="AE347" s="25">
        <v>4.4000000000000004</v>
      </c>
      <c r="AF347" s="25">
        <v>22</v>
      </c>
      <c r="AG347" s="25">
        <v>2.2000000000000002</v>
      </c>
      <c r="AH347" s="25">
        <v>0</v>
      </c>
      <c r="AI347" s="25">
        <v>26.400000000000002</v>
      </c>
      <c r="AJ347" s="25">
        <v>3.3000000000000003</v>
      </c>
      <c r="AK347" s="25">
        <v>22</v>
      </c>
      <c r="AL347" s="25">
        <v>8.8000000000000007</v>
      </c>
      <c r="AM347" s="25">
        <v>15.400000000000002</v>
      </c>
      <c r="AN347" s="25">
        <v>35.200000000000003</v>
      </c>
      <c r="AO347" s="25">
        <v>0</v>
      </c>
      <c r="AP347" s="25">
        <v>15.400000000000002</v>
      </c>
      <c r="AQ347" s="25">
        <v>0</v>
      </c>
      <c r="AR347" s="25">
        <v>17.600000000000001</v>
      </c>
      <c r="AS347" s="25">
        <v>0</v>
      </c>
      <c r="AT347" s="25">
        <v>0</v>
      </c>
      <c r="AU347" s="25">
        <v>5.5</v>
      </c>
      <c r="AV347" s="25">
        <v>22</v>
      </c>
      <c r="AW347" s="25">
        <v>0</v>
      </c>
      <c r="AX347" s="25">
        <v>20.900000000000002</v>
      </c>
      <c r="AY347" s="25">
        <v>9.9</v>
      </c>
      <c r="AZ347" s="25">
        <v>6.6000000000000005</v>
      </c>
      <c r="BA347" s="25">
        <v>5.5</v>
      </c>
      <c r="BB347" s="25">
        <v>1.1000000000000001</v>
      </c>
      <c r="BC347" s="25">
        <v>0</v>
      </c>
      <c r="BD347" s="25">
        <v>3.3000000000000003</v>
      </c>
      <c r="BE347" s="25">
        <v>2.2000000000000002</v>
      </c>
      <c r="BF347" s="25">
        <v>9.9</v>
      </c>
      <c r="BG347" s="25">
        <v>5.5</v>
      </c>
      <c r="BH347" s="25">
        <v>0</v>
      </c>
      <c r="BI347" s="25">
        <v>15.400000000000002</v>
      </c>
      <c r="BJ347" s="25">
        <v>17.600000000000001</v>
      </c>
      <c r="BK347" s="25">
        <v>0</v>
      </c>
      <c r="BL347" s="25">
        <v>0</v>
      </c>
      <c r="BM347" s="25">
        <v>6.6000000000000005</v>
      </c>
      <c r="BN347" s="25">
        <v>34.1</v>
      </c>
    </row>
    <row r="348" spans="1:66" x14ac:dyDescent="0.25">
      <c r="A348" s="6">
        <v>45239</v>
      </c>
      <c r="B348" t="s">
        <v>17</v>
      </c>
      <c r="C348">
        <v>9</v>
      </c>
      <c r="D348">
        <f t="shared" si="45"/>
        <v>476.30000000000007</v>
      </c>
      <c r="E348">
        <f t="shared" si="46"/>
        <v>130.90000000000003</v>
      </c>
      <c r="F348">
        <f t="shared" si="47"/>
        <v>72.600000000000009</v>
      </c>
      <c r="G348">
        <f t="shared" si="48"/>
        <v>97.9</v>
      </c>
      <c r="H348">
        <f t="shared" si="49"/>
        <v>174.9</v>
      </c>
      <c r="I348">
        <v>0</v>
      </c>
      <c r="J348" s="22">
        <v>0.35200000000000004</v>
      </c>
      <c r="K348" s="22">
        <v>0.57200000000000006</v>
      </c>
      <c r="L348" s="22">
        <v>0.97900000000000009</v>
      </c>
      <c r="M348" s="22">
        <v>0.79200000000000004</v>
      </c>
      <c r="N348" s="22">
        <v>0.75900000000000012</v>
      </c>
      <c r="O348" s="24">
        <v>0.68200000000000005</v>
      </c>
      <c r="P348" s="24">
        <v>0.62700000000000011</v>
      </c>
      <c r="Q348" s="24">
        <v>1.0010000000000001</v>
      </c>
      <c r="R348" s="24">
        <v>0.78100000000000003</v>
      </c>
      <c r="S348" s="24">
        <v>0.84700000000000009</v>
      </c>
      <c r="T348" s="24">
        <v>0.74800000000000011</v>
      </c>
      <c r="U348" s="24">
        <v>1.0340000000000003</v>
      </c>
      <c r="V348" s="24">
        <v>1.0450000000000002</v>
      </c>
      <c r="W348" s="24">
        <v>1.0780000000000001</v>
      </c>
      <c r="X348" s="24">
        <v>0.30800000000000005</v>
      </c>
      <c r="Y348" s="24">
        <v>1.0010000000000001</v>
      </c>
      <c r="Z348" s="24">
        <v>0.91300000000000014</v>
      </c>
      <c r="AA348" s="25">
        <v>0</v>
      </c>
      <c r="AB348" s="25">
        <v>1.1000000000000001</v>
      </c>
      <c r="AC348" s="25">
        <v>29.700000000000003</v>
      </c>
      <c r="AD348" s="25">
        <v>5.5</v>
      </c>
      <c r="AE348" s="25">
        <v>0</v>
      </c>
      <c r="AF348" s="25">
        <v>0</v>
      </c>
      <c r="AG348" s="25">
        <v>1.1000000000000001</v>
      </c>
      <c r="AH348" s="25">
        <v>29.700000000000003</v>
      </c>
      <c r="AI348" s="25">
        <v>5.5</v>
      </c>
      <c r="AJ348" s="25">
        <v>0</v>
      </c>
      <c r="AK348" s="25">
        <v>27.500000000000004</v>
      </c>
      <c r="AL348" s="25">
        <v>2.2000000000000002</v>
      </c>
      <c r="AM348" s="25">
        <v>51.7</v>
      </c>
      <c r="AN348" s="25">
        <v>13.200000000000001</v>
      </c>
      <c r="AO348" s="25">
        <v>0</v>
      </c>
      <c r="AP348" s="25">
        <v>19.8</v>
      </c>
      <c r="AQ348" s="25">
        <v>45.1</v>
      </c>
      <c r="AR348" s="25">
        <v>5.5</v>
      </c>
      <c r="AS348" s="25">
        <v>4.4000000000000004</v>
      </c>
      <c r="AT348" s="25">
        <v>33</v>
      </c>
      <c r="AU348" s="25">
        <v>0</v>
      </c>
      <c r="AV348" s="25">
        <v>0</v>
      </c>
      <c r="AW348" s="25">
        <v>35.200000000000003</v>
      </c>
      <c r="AX348" s="25">
        <v>0</v>
      </c>
      <c r="AY348" s="25">
        <v>17.600000000000001</v>
      </c>
      <c r="AZ348" s="25">
        <v>2.2000000000000002</v>
      </c>
      <c r="BA348" s="25">
        <v>0</v>
      </c>
      <c r="BB348" s="25">
        <v>4.4000000000000004</v>
      </c>
      <c r="BC348" s="25">
        <v>18.700000000000003</v>
      </c>
      <c r="BD348" s="25">
        <v>19.8</v>
      </c>
      <c r="BE348" s="25">
        <v>0</v>
      </c>
      <c r="BF348" s="25">
        <v>8.8000000000000007</v>
      </c>
      <c r="BG348" s="25">
        <v>2.2000000000000002</v>
      </c>
      <c r="BH348" s="25">
        <v>56.1</v>
      </c>
      <c r="BI348" s="25">
        <v>38.5</v>
      </c>
      <c r="BJ348" s="25">
        <v>4.4000000000000004</v>
      </c>
      <c r="BK348" s="25">
        <v>5.5</v>
      </c>
      <c r="BL348" s="25">
        <v>0</v>
      </c>
      <c r="BM348" s="25">
        <v>1.1000000000000001</v>
      </c>
      <c r="BN348" s="25">
        <v>14.300000000000033</v>
      </c>
    </row>
    <row r="349" spans="1:66" x14ac:dyDescent="0.25">
      <c r="A349" s="6">
        <v>45240</v>
      </c>
      <c r="B349" t="s">
        <v>17</v>
      </c>
      <c r="C349">
        <v>10</v>
      </c>
      <c r="D349">
        <f t="shared" si="45"/>
        <v>513.70000000000005</v>
      </c>
      <c r="E349">
        <f t="shared" si="46"/>
        <v>159.50000000000003</v>
      </c>
      <c r="F349">
        <f t="shared" si="47"/>
        <v>107.80000000000001</v>
      </c>
      <c r="G349">
        <f t="shared" si="48"/>
        <v>68.2</v>
      </c>
      <c r="H349">
        <f t="shared" si="49"/>
        <v>178.2</v>
      </c>
      <c r="I349">
        <v>0</v>
      </c>
      <c r="J349" s="22">
        <v>0.27500000000000002</v>
      </c>
      <c r="K349" s="22">
        <v>0.64900000000000002</v>
      </c>
      <c r="L349" s="22">
        <v>0.36300000000000004</v>
      </c>
      <c r="M349" s="22">
        <v>0.89100000000000013</v>
      </c>
      <c r="N349" s="22">
        <v>0.88000000000000012</v>
      </c>
      <c r="O349" s="24">
        <v>0.74800000000000011</v>
      </c>
      <c r="P349" s="24">
        <v>0.80300000000000005</v>
      </c>
      <c r="Q349" s="24">
        <v>0.74800000000000011</v>
      </c>
      <c r="R349" s="24">
        <v>0.7370000000000001</v>
      </c>
      <c r="S349" s="24">
        <v>1.0450000000000002</v>
      </c>
      <c r="T349" s="24">
        <v>0.78100000000000003</v>
      </c>
      <c r="U349" s="24">
        <v>0.9900000000000001</v>
      </c>
      <c r="V349" s="24">
        <v>1.089</v>
      </c>
      <c r="W349" s="24">
        <v>0.94600000000000006</v>
      </c>
      <c r="X349" s="24">
        <v>1.0780000000000001</v>
      </c>
      <c r="Y349" s="24">
        <v>0.68200000000000005</v>
      </c>
      <c r="Z349" s="24">
        <v>0.31900000000000001</v>
      </c>
      <c r="AA349" s="25">
        <v>37.400000000000006</v>
      </c>
      <c r="AB349" s="25">
        <v>9.9</v>
      </c>
      <c r="AC349" s="25">
        <v>0</v>
      </c>
      <c r="AD349" s="25">
        <v>0</v>
      </c>
      <c r="AE349" s="25">
        <v>33</v>
      </c>
      <c r="AF349" s="25">
        <v>0</v>
      </c>
      <c r="AG349" s="25">
        <v>23.1</v>
      </c>
      <c r="AH349" s="25">
        <v>0</v>
      </c>
      <c r="AI349" s="25">
        <v>0</v>
      </c>
      <c r="AJ349" s="25">
        <v>4.4000000000000004</v>
      </c>
      <c r="AK349" s="25">
        <v>4.4000000000000004</v>
      </c>
      <c r="AL349" s="25">
        <v>31.900000000000002</v>
      </c>
      <c r="AM349" s="25">
        <v>4.4000000000000004</v>
      </c>
      <c r="AN349" s="25">
        <v>26.400000000000002</v>
      </c>
      <c r="AO349" s="25">
        <v>13.200000000000001</v>
      </c>
      <c r="AP349" s="25">
        <v>0</v>
      </c>
      <c r="AQ349" s="25">
        <v>14.3</v>
      </c>
      <c r="AR349" s="25">
        <v>0</v>
      </c>
      <c r="AS349" s="25">
        <v>41.800000000000004</v>
      </c>
      <c r="AT349" s="25">
        <v>46.2</v>
      </c>
      <c r="AU349" s="25">
        <v>5.5</v>
      </c>
      <c r="AV349" s="25">
        <v>2.2000000000000002</v>
      </c>
      <c r="AW349" s="25">
        <v>0</v>
      </c>
      <c r="AX349" s="25">
        <v>7.7000000000000011</v>
      </c>
      <c r="AY349" s="25">
        <v>15.400000000000002</v>
      </c>
      <c r="AZ349" s="25">
        <v>16.5</v>
      </c>
      <c r="BA349" s="25">
        <v>0</v>
      </c>
      <c r="BB349" s="25">
        <v>20.900000000000002</v>
      </c>
      <c r="BC349" s="25">
        <v>0</v>
      </c>
      <c r="BD349" s="25">
        <v>0</v>
      </c>
      <c r="BE349" s="25">
        <v>20.900000000000002</v>
      </c>
      <c r="BF349" s="25">
        <v>19.8</v>
      </c>
      <c r="BG349" s="25">
        <v>15.400000000000002</v>
      </c>
      <c r="BH349" s="25">
        <v>12.100000000000001</v>
      </c>
      <c r="BI349" s="25">
        <v>27.500000000000004</v>
      </c>
      <c r="BJ349" s="25">
        <v>9.9</v>
      </c>
      <c r="BK349" s="25">
        <v>4.4000000000000004</v>
      </c>
      <c r="BL349" s="25">
        <v>7.7000000000000011</v>
      </c>
      <c r="BM349" s="25">
        <v>41.800000000000004</v>
      </c>
      <c r="BN349" s="25">
        <v>0</v>
      </c>
    </row>
    <row r="350" spans="1:66" x14ac:dyDescent="0.25">
      <c r="A350" s="6">
        <v>45241</v>
      </c>
      <c r="B350" t="s">
        <v>17</v>
      </c>
      <c r="C350">
        <v>11</v>
      </c>
      <c r="D350">
        <f t="shared" si="45"/>
        <v>433.4</v>
      </c>
      <c r="E350">
        <f t="shared" si="46"/>
        <v>94.6</v>
      </c>
      <c r="F350">
        <f t="shared" si="47"/>
        <v>170.5</v>
      </c>
      <c r="G350">
        <f t="shared" si="48"/>
        <v>97.9</v>
      </c>
      <c r="H350">
        <f t="shared" si="49"/>
        <v>70.400000000000006</v>
      </c>
      <c r="I350">
        <v>1</v>
      </c>
      <c r="J350" s="22">
        <v>0.47300000000000003</v>
      </c>
      <c r="K350" s="22">
        <v>0.88000000000000012</v>
      </c>
      <c r="L350" s="22">
        <v>0.90200000000000014</v>
      </c>
      <c r="M350" s="22">
        <v>0.17600000000000002</v>
      </c>
      <c r="N350" s="22">
        <v>1.089</v>
      </c>
      <c r="O350" s="24">
        <v>0.79200000000000004</v>
      </c>
      <c r="P350" s="24">
        <v>1.1000000000000001</v>
      </c>
      <c r="Q350" s="24">
        <v>1.0450000000000002</v>
      </c>
      <c r="R350" s="24">
        <v>1.0669999999999999</v>
      </c>
      <c r="S350" s="24">
        <v>0.66</v>
      </c>
      <c r="T350" s="24">
        <v>0.82500000000000007</v>
      </c>
      <c r="U350" s="24">
        <v>0.49500000000000005</v>
      </c>
      <c r="V350" s="24">
        <v>1.1000000000000001</v>
      </c>
      <c r="W350" s="24">
        <v>0.66</v>
      </c>
      <c r="X350" s="24">
        <v>0.44000000000000006</v>
      </c>
      <c r="Y350" s="24">
        <v>0.9900000000000001</v>
      </c>
      <c r="Z350" s="24">
        <v>0.38500000000000006</v>
      </c>
      <c r="AA350" s="25">
        <v>33</v>
      </c>
      <c r="AB350" s="25">
        <v>16.5</v>
      </c>
      <c r="AC350" s="25">
        <v>5.5</v>
      </c>
      <c r="AD350" s="25">
        <v>14.3</v>
      </c>
      <c r="AE350" s="25">
        <v>0</v>
      </c>
      <c r="AF350" s="25">
        <v>6.6000000000000005</v>
      </c>
      <c r="AG350" s="25">
        <v>36.300000000000004</v>
      </c>
      <c r="AH350" s="25">
        <v>24.200000000000003</v>
      </c>
      <c r="AI350" s="25">
        <v>19.8</v>
      </c>
      <c r="AJ350" s="25">
        <v>14.3</v>
      </c>
      <c r="AK350" s="25">
        <v>0</v>
      </c>
      <c r="AL350" s="25">
        <v>19.8</v>
      </c>
      <c r="AM350" s="25">
        <v>0</v>
      </c>
      <c r="AN350" s="25">
        <v>24.200000000000003</v>
      </c>
      <c r="AO350" s="25">
        <v>15.400000000000002</v>
      </c>
      <c r="AP350" s="25">
        <v>0</v>
      </c>
      <c r="AQ350" s="25">
        <v>0</v>
      </c>
      <c r="AR350" s="25">
        <v>0</v>
      </c>
      <c r="AS350" s="25">
        <v>0</v>
      </c>
      <c r="AT350" s="25">
        <v>11</v>
      </c>
      <c r="AU350" s="25">
        <v>3.3000000000000003</v>
      </c>
      <c r="AV350" s="25">
        <v>29.700000000000003</v>
      </c>
      <c r="AW350" s="25">
        <v>6.6000000000000005</v>
      </c>
      <c r="AX350" s="25">
        <v>30.800000000000004</v>
      </c>
      <c r="AY350" s="25">
        <v>11</v>
      </c>
      <c r="AZ350" s="25">
        <v>0</v>
      </c>
      <c r="BA350" s="25">
        <v>0</v>
      </c>
      <c r="BB350" s="25">
        <v>9.9</v>
      </c>
      <c r="BC350" s="25">
        <v>0</v>
      </c>
      <c r="BD350" s="25">
        <v>6.6000000000000005</v>
      </c>
      <c r="BE350" s="25">
        <v>0</v>
      </c>
      <c r="BF350" s="25">
        <v>0</v>
      </c>
      <c r="BG350" s="25">
        <v>23.1</v>
      </c>
      <c r="BH350" s="25">
        <v>8.8000000000000007</v>
      </c>
      <c r="BI350" s="25">
        <v>7.7000000000000011</v>
      </c>
      <c r="BJ350" s="25">
        <v>3.3000000000000003</v>
      </c>
      <c r="BK350" s="25">
        <v>4.4000000000000004</v>
      </c>
      <c r="BL350" s="25">
        <v>30.800000000000004</v>
      </c>
      <c r="BM350" s="25">
        <v>7.7000000000000011</v>
      </c>
      <c r="BN350" s="25">
        <v>8.8000000000000007</v>
      </c>
    </row>
    <row r="351" spans="1:66" x14ac:dyDescent="0.25">
      <c r="A351" s="6">
        <v>45242</v>
      </c>
      <c r="B351" t="s">
        <v>17</v>
      </c>
      <c r="C351">
        <v>12</v>
      </c>
      <c r="D351">
        <f t="shared" si="45"/>
        <v>471.9000000000002</v>
      </c>
      <c r="E351">
        <f t="shared" si="46"/>
        <v>92.4</v>
      </c>
      <c r="F351">
        <f t="shared" si="47"/>
        <v>161.69999999999999</v>
      </c>
      <c r="G351">
        <f t="shared" si="48"/>
        <v>149.60000000000002</v>
      </c>
      <c r="H351">
        <f t="shared" si="49"/>
        <v>68.200000000000131</v>
      </c>
      <c r="I351">
        <v>0</v>
      </c>
      <c r="J351" s="22">
        <v>0.37400000000000005</v>
      </c>
      <c r="K351" s="22">
        <v>0.38500000000000006</v>
      </c>
      <c r="L351" s="22">
        <v>0.88000000000000012</v>
      </c>
      <c r="M351" s="22">
        <v>0.97900000000000009</v>
      </c>
      <c r="N351" s="22">
        <v>0.63800000000000001</v>
      </c>
      <c r="O351" s="24">
        <v>0.77000000000000013</v>
      </c>
      <c r="P351" s="24">
        <v>0.81400000000000006</v>
      </c>
      <c r="Q351" s="24">
        <v>0.78100000000000003</v>
      </c>
      <c r="R351" s="24">
        <v>0.12100000000000001</v>
      </c>
      <c r="S351" s="24">
        <v>1.056</v>
      </c>
      <c r="T351" s="24">
        <v>0.69300000000000006</v>
      </c>
      <c r="U351" s="24">
        <v>0.45100000000000007</v>
      </c>
      <c r="V351" s="24">
        <v>1.0669999999999999</v>
      </c>
      <c r="W351" s="24">
        <v>1.0450000000000002</v>
      </c>
      <c r="X351" s="24">
        <v>0.27500000000000002</v>
      </c>
      <c r="Y351" s="24">
        <v>0.41800000000000004</v>
      </c>
      <c r="Z351" s="24">
        <v>1.1000000000000001</v>
      </c>
      <c r="AA351" s="25">
        <v>33</v>
      </c>
      <c r="AB351" s="25">
        <v>8.8000000000000007</v>
      </c>
      <c r="AC351" s="25">
        <v>0</v>
      </c>
      <c r="AD351" s="25">
        <v>0</v>
      </c>
      <c r="AE351" s="25">
        <v>0</v>
      </c>
      <c r="AF351" s="25">
        <v>0</v>
      </c>
      <c r="AG351" s="25">
        <v>39.6</v>
      </c>
      <c r="AH351" s="25">
        <v>11</v>
      </c>
      <c r="AI351" s="25">
        <v>34.1</v>
      </c>
      <c r="AJ351" s="25">
        <v>35.200000000000003</v>
      </c>
      <c r="AK351" s="25">
        <v>0</v>
      </c>
      <c r="AL351" s="25">
        <v>0</v>
      </c>
      <c r="AM351" s="25">
        <v>22</v>
      </c>
      <c r="AN351" s="25">
        <v>11</v>
      </c>
      <c r="AO351" s="25">
        <v>0</v>
      </c>
      <c r="AP351" s="25">
        <v>13.200000000000001</v>
      </c>
      <c r="AQ351" s="25">
        <v>7.7000000000000011</v>
      </c>
      <c r="AR351" s="25">
        <v>0</v>
      </c>
      <c r="AS351" s="25">
        <v>3.3000000000001255</v>
      </c>
      <c r="AT351" s="25">
        <v>11</v>
      </c>
      <c r="AU351" s="25">
        <v>0</v>
      </c>
      <c r="AV351" s="25">
        <v>15.400000000000002</v>
      </c>
      <c r="AW351" s="25">
        <v>27.500000000000004</v>
      </c>
      <c r="AX351" s="25">
        <v>13.200000000000001</v>
      </c>
      <c r="AY351" s="25">
        <v>29.700000000000003</v>
      </c>
      <c r="AZ351" s="25">
        <v>3.3000000000000003</v>
      </c>
      <c r="BA351" s="25">
        <v>2.2000000000000002</v>
      </c>
      <c r="BB351" s="25">
        <v>20.900000000000002</v>
      </c>
      <c r="BC351" s="25">
        <v>33</v>
      </c>
      <c r="BD351" s="25">
        <v>4.4000000000000004</v>
      </c>
      <c r="BE351" s="25">
        <v>24.200000000000003</v>
      </c>
      <c r="BF351" s="25">
        <v>2.2000000000000002</v>
      </c>
      <c r="BG351" s="25">
        <v>0</v>
      </c>
      <c r="BH351" s="25">
        <v>17.600000000000001</v>
      </c>
      <c r="BI351" s="25">
        <v>0</v>
      </c>
      <c r="BJ351" s="25">
        <v>14.3</v>
      </c>
      <c r="BK351" s="25">
        <v>2.2000000000000002</v>
      </c>
      <c r="BL351" s="25">
        <v>13.200000000000001</v>
      </c>
      <c r="BM351" s="25">
        <v>0</v>
      </c>
      <c r="BN351" s="25">
        <v>18.700000000000003</v>
      </c>
    </row>
    <row r="352" spans="1:66" x14ac:dyDescent="0.25">
      <c r="A352" s="6">
        <v>45243</v>
      </c>
      <c r="B352" t="s">
        <v>17</v>
      </c>
      <c r="C352">
        <v>13</v>
      </c>
      <c r="D352">
        <f t="shared" si="45"/>
        <v>605</v>
      </c>
      <c r="E352">
        <f t="shared" si="46"/>
        <v>211.2</v>
      </c>
      <c r="F352">
        <f t="shared" si="47"/>
        <v>152.90000000000006</v>
      </c>
      <c r="G352">
        <f t="shared" si="48"/>
        <v>107.80000000000001</v>
      </c>
      <c r="H352">
        <f t="shared" si="49"/>
        <v>133.10000000000002</v>
      </c>
      <c r="I352">
        <v>0</v>
      </c>
      <c r="J352" s="22">
        <v>0.56100000000000005</v>
      </c>
      <c r="K352" s="22">
        <v>1.0010000000000001</v>
      </c>
      <c r="L352" s="22">
        <v>0.77000000000000013</v>
      </c>
      <c r="M352" s="22">
        <v>0.90200000000000014</v>
      </c>
      <c r="N352" s="22">
        <v>0.17600000000000002</v>
      </c>
      <c r="O352" s="24">
        <v>0.78100000000000003</v>
      </c>
      <c r="P352" s="24">
        <v>0.9900000000000001</v>
      </c>
      <c r="Q352" s="24">
        <v>1.0780000000000001</v>
      </c>
      <c r="R352" s="24">
        <v>0.66</v>
      </c>
      <c r="S352" s="24">
        <v>1.089</v>
      </c>
      <c r="T352" s="24">
        <v>1.0780000000000001</v>
      </c>
      <c r="U352" s="24">
        <v>0.11000000000000001</v>
      </c>
      <c r="V352" s="24">
        <v>1.0780000000000001</v>
      </c>
      <c r="W352" s="24">
        <v>0.72600000000000009</v>
      </c>
      <c r="X352" s="24">
        <v>1.0120000000000002</v>
      </c>
      <c r="Y352" s="24">
        <v>0.77000000000000013</v>
      </c>
      <c r="Z352" s="24">
        <v>0.27500000000000002</v>
      </c>
      <c r="AA352" s="25">
        <v>0</v>
      </c>
      <c r="AB352" s="25">
        <v>0</v>
      </c>
      <c r="AC352" s="25">
        <v>2.2000000000000002</v>
      </c>
      <c r="AD352" s="25">
        <v>35.200000000000003</v>
      </c>
      <c r="AE352" s="25">
        <v>7.7000000000000322</v>
      </c>
      <c r="AF352" s="25">
        <v>59.400000000000006</v>
      </c>
      <c r="AG352" s="25">
        <v>7.7000000000000011</v>
      </c>
      <c r="AH352" s="25">
        <v>3.3000000000000003</v>
      </c>
      <c r="AI352" s="25">
        <v>23.1</v>
      </c>
      <c r="AJ352" s="25">
        <v>14.3</v>
      </c>
      <c r="AK352" s="25">
        <v>0</v>
      </c>
      <c r="AL352" s="25">
        <v>38.5</v>
      </c>
      <c r="AM352" s="25">
        <v>19.8</v>
      </c>
      <c r="AN352" s="25">
        <v>13.200000000000001</v>
      </c>
      <c r="AO352" s="25">
        <v>22</v>
      </c>
      <c r="AP352" s="25">
        <v>4.4000000000000004</v>
      </c>
      <c r="AQ352" s="25">
        <v>13.200000000000001</v>
      </c>
      <c r="AR352" s="25">
        <v>16.5</v>
      </c>
      <c r="AS352" s="25">
        <v>0</v>
      </c>
      <c r="AT352" s="25">
        <v>5.5</v>
      </c>
      <c r="AU352" s="25">
        <v>0</v>
      </c>
      <c r="AV352" s="25">
        <v>29.700000000000003</v>
      </c>
      <c r="AW352" s="25">
        <v>6.6000000000000005</v>
      </c>
      <c r="AX352" s="25">
        <v>0</v>
      </c>
      <c r="AY352" s="25">
        <v>7.7000000000000011</v>
      </c>
      <c r="AZ352" s="25">
        <v>24.200000000000003</v>
      </c>
      <c r="BA352" s="25">
        <v>11</v>
      </c>
      <c r="BB352" s="25">
        <v>6.6000000000000005</v>
      </c>
      <c r="BC352" s="25">
        <v>8.8000000000000007</v>
      </c>
      <c r="BD352" s="25">
        <v>13.200000000000001</v>
      </c>
      <c r="BE352" s="25">
        <v>48.400000000000006</v>
      </c>
      <c r="BF352" s="25">
        <v>34.1</v>
      </c>
      <c r="BG352" s="25">
        <v>0</v>
      </c>
      <c r="BH352" s="25">
        <v>46.2</v>
      </c>
      <c r="BI352" s="25">
        <v>6.6000000000000005</v>
      </c>
      <c r="BJ352" s="25">
        <v>39.6</v>
      </c>
      <c r="BK352" s="25">
        <v>7.7000000000000011</v>
      </c>
      <c r="BL352" s="25">
        <v>25.3</v>
      </c>
      <c r="BM352" s="25">
        <v>3.3000000000000003</v>
      </c>
      <c r="BN352" s="25">
        <v>0</v>
      </c>
    </row>
    <row r="353" spans="1:66" x14ac:dyDescent="0.25">
      <c r="A353" s="6">
        <v>45244</v>
      </c>
      <c r="B353" t="s">
        <v>17</v>
      </c>
      <c r="C353">
        <v>14</v>
      </c>
      <c r="D353">
        <f t="shared" si="45"/>
        <v>399.30000000000007</v>
      </c>
      <c r="E353">
        <f t="shared" si="46"/>
        <v>36.300000000000004</v>
      </c>
      <c r="F353">
        <f t="shared" si="47"/>
        <v>154.00000000000003</v>
      </c>
      <c r="G353">
        <f t="shared" si="48"/>
        <v>92.4</v>
      </c>
      <c r="H353">
        <f t="shared" si="49"/>
        <v>116.60000000000001</v>
      </c>
      <c r="I353">
        <v>0</v>
      </c>
      <c r="J353" s="22">
        <v>0.9900000000000001</v>
      </c>
      <c r="K353" s="22">
        <v>0.36300000000000004</v>
      </c>
      <c r="L353" s="22">
        <v>0.77000000000000013</v>
      </c>
      <c r="M353" s="22">
        <v>0.94600000000000006</v>
      </c>
      <c r="N353" s="22">
        <v>1.0230000000000001</v>
      </c>
      <c r="O353" s="24">
        <v>0.60500000000000009</v>
      </c>
      <c r="P353" s="24">
        <v>0.75900000000000012</v>
      </c>
      <c r="Q353" s="24">
        <v>0.94600000000000006</v>
      </c>
      <c r="R353" s="24">
        <v>0.51700000000000013</v>
      </c>
      <c r="S353" s="24">
        <v>0.84700000000000009</v>
      </c>
      <c r="T353" s="24">
        <v>0.95700000000000007</v>
      </c>
      <c r="U353" s="24">
        <v>0.60500000000000009</v>
      </c>
      <c r="V353" s="24">
        <v>0.86900000000000011</v>
      </c>
      <c r="W353" s="24">
        <v>1.0780000000000001</v>
      </c>
      <c r="X353" s="24">
        <v>0.84700000000000009</v>
      </c>
      <c r="Y353" s="24">
        <v>1.0230000000000001</v>
      </c>
      <c r="Z353" s="24">
        <v>1.089</v>
      </c>
      <c r="AA353" s="25">
        <v>5.5</v>
      </c>
      <c r="AB353" s="25">
        <v>48.400000000000006</v>
      </c>
      <c r="AC353" s="25">
        <v>0</v>
      </c>
      <c r="AD353" s="25">
        <v>4.4000000000000004</v>
      </c>
      <c r="AE353" s="25">
        <v>7.7000000000000011</v>
      </c>
      <c r="AF353" s="25">
        <v>2.2000000000000002</v>
      </c>
      <c r="AG353" s="25">
        <v>4.4000000000000004</v>
      </c>
      <c r="AH353" s="25">
        <v>28.6</v>
      </c>
      <c r="AI353" s="25">
        <v>52.800000000000004</v>
      </c>
      <c r="AJ353" s="25">
        <v>0</v>
      </c>
      <c r="AK353" s="25">
        <v>42.900000000000006</v>
      </c>
      <c r="AL353" s="25">
        <v>41.800000000000004</v>
      </c>
      <c r="AM353" s="25">
        <v>36.300000000000004</v>
      </c>
      <c r="AN353" s="25">
        <v>0</v>
      </c>
      <c r="AO353" s="25">
        <v>1.1000000000000001</v>
      </c>
      <c r="AP353" s="25">
        <v>0</v>
      </c>
      <c r="AQ353" s="25">
        <v>4.4000000000000004</v>
      </c>
      <c r="AR353" s="25">
        <v>14.3</v>
      </c>
      <c r="AS353" s="25">
        <v>18.700000000000003</v>
      </c>
      <c r="AT353" s="25">
        <v>0</v>
      </c>
      <c r="AU353" s="25">
        <v>0</v>
      </c>
      <c r="AV353" s="25">
        <v>12.100000000000001</v>
      </c>
      <c r="AW353" s="25">
        <v>6.6000000000000005</v>
      </c>
      <c r="AX353" s="25">
        <v>0</v>
      </c>
      <c r="AY353" s="25">
        <v>12.100000000000001</v>
      </c>
      <c r="AZ353" s="25">
        <v>5.5</v>
      </c>
      <c r="BA353" s="25">
        <v>0</v>
      </c>
      <c r="BB353" s="25">
        <v>0</v>
      </c>
      <c r="BC353" s="25">
        <v>51.7</v>
      </c>
      <c r="BD353" s="25">
        <v>4.4000000000000004</v>
      </c>
      <c r="BE353" s="25">
        <v>3.3000000000000003</v>
      </c>
      <c r="BF353" s="25">
        <v>14.3</v>
      </c>
      <c r="BG353" s="25">
        <v>0</v>
      </c>
      <c r="BH353" s="25">
        <v>7.7000000000000011</v>
      </c>
      <c r="BI353" s="25">
        <v>4.4000000000000004</v>
      </c>
      <c r="BJ353" s="25">
        <v>0</v>
      </c>
      <c r="BK353" s="25">
        <v>0</v>
      </c>
      <c r="BL353" s="25">
        <v>4.4000000000000004</v>
      </c>
      <c r="BM353" s="25">
        <v>2.2000000000000002</v>
      </c>
      <c r="BN353" s="25">
        <v>0</v>
      </c>
    </row>
    <row r="354" spans="1:66" x14ac:dyDescent="0.25">
      <c r="A354" s="6">
        <v>45245</v>
      </c>
      <c r="B354" t="s">
        <v>17</v>
      </c>
      <c r="C354">
        <v>15</v>
      </c>
      <c r="D354">
        <f t="shared" si="45"/>
        <v>511.50000000000011</v>
      </c>
      <c r="E354">
        <f t="shared" si="46"/>
        <v>220.00000000000006</v>
      </c>
      <c r="F354">
        <f t="shared" si="47"/>
        <v>85.8</v>
      </c>
      <c r="G354">
        <f t="shared" si="48"/>
        <v>93.500000000000014</v>
      </c>
      <c r="H354">
        <f t="shared" si="49"/>
        <v>112.20000000000002</v>
      </c>
      <c r="I354">
        <v>0</v>
      </c>
      <c r="J354" s="22">
        <v>0.49500000000000005</v>
      </c>
      <c r="K354" s="22">
        <v>0.94600000000000006</v>
      </c>
      <c r="L354" s="22">
        <v>0.36300000000000004</v>
      </c>
      <c r="M354" s="22">
        <v>0.26400000000000001</v>
      </c>
      <c r="N354" s="22">
        <v>1.0450000000000002</v>
      </c>
      <c r="O354" s="24">
        <v>0.8580000000000001</v>
      </c>
      <c r="P354" s="24">
        <v>1.0230000000000001</v>
      </c>
      <c r="Q354" s="24">
        <v>0.88000000000000012</v>
      </c>
      <c r="R354" s="24">
        <v>1.089</v>
      </c>
      <c r="S354" s="24">
        <v>1.0669999999999999</v>
      </c>
      <c r="T354" s="24">
        <v>1.089</v>
      </c>
      <c r="U354" s="24">
        <v>0.45100000000000007</v>
      </c>
      <c r="V354" s="24">
        <v>1.0010000000000001</v>
      </c>
      <c r="W354" s="24">
        <v>0.94600000000000006</v>
      </c>
      <c r="X354" s="24">
        <v>1.1000000000000001</v>
      </c>
      <c r="Y354" s="24">
        <v>0.64900000000000002</v>
      </c>
      <c r="Z354" s="24">
        <v>0.8580000000000001</v>
      </c>
      <c r="AA354" s="25">
        <v>13.200000000000001</v>
      </c>
      <c r="AB354" s="25">
        <v>17.600000000000001</v>
      </c>
      <c r="AC354" s="25">
        <v>3.3000000000000003</v>
      </c>
      <c r="AD354" s="25">
        <v>9.9</v>
      </c>
      <c r="AE354" s="25">
        <v>16.5</v>
      </c>
      <c r="AF354" s="25">
        <v>0</v>
      </c>
      <c r="AG354" s="25">
        <v>0</v>
      </c>
      <c r="AH354" s="25">
        <v>22</v>
      </c>
      <c r="AI354" s="25">
        <v>3.3000000000000003</v>
      </c>
      <c r="AJ354" s="25">
        <v>0</v>
      </c>
      <c r="AK354" s="25">
        <v>26.400000000000002</v>
      </c>
      <c r="AL354" s="25">
        <v>0</v>
      </c>
      <c r="AM354" s="25">
        <v>53.900000000000006</v>
      </c>
      <c r="AN354" s="25">
        <v>37.400000000000006</v>
      </c>
      <c r="AO354" s="25">
        <v>15.400000000000002</v>
      </c>
      <c r="AP354" s="25">
        <v>0</v>
      </c>
      <c r="AQ354" s="25">
        <v>0</v>
      </c>
      <c r="AR354" s="25">
        <v>4.4000000000000004</v>
      </c>
      <c r="AS354" s="25">
        <v>1.1000000000000001</v>
      </c>
      <c r="AT354" s="25">
        <v>0</v>
      </c>
      <c r="AU354" s="25">
        <v>18.700000000000003</v>
      </c>
      <c r="AV354" s="25">
        <v>0</v>
      </c>
      <c r="AW354" s="25">
        <v>14.3</v>
      </c>
      <c r="AX354" s="25">
        <v>30.800000000000004</v>
      </c>
      <c r="AY354" s="25">
        <v>3.3000000000000003</v>
      </c>
      <c r="AZ354" s="25">
        <v>1.1000000000000001</v>
      </c>
      <c r="BA354" s="25">
        <v>0</v>
      </c>
      <c r="BB354" s="25">
        <v>4.4000000000000004</v>
      </c>
      <c r="BC354" s="25">
        <v>20.900000000000002</v>
      </c>
      <c r="BD354" s="25">
        <v>0</v>
      </c>
      <c r="BE354" s="25">
        <v>49.500000000000007</v>
      </c>
      <c r="BF354" s="25">
        <v>0</v>
      </c>
      <c r="BG354" s="25">
        <v>8.8000000000000007</v>
      </c>
      <c r="BH354" s="25">
        <v>6.6000000000000005</v>
      </c>
      <c r="BI354" s="25">
        <v>36.300000000000004</v>
      </c>
      <c r="BJ354" s="25">
        <v>26.400000000000002</v>
      </c>
      <c r="BK354" s="25">
        <v>12.100000000000001</v>
      </c>
      <c r="BL354" s="25">
        <v>3.3000000000000003</v>
      </c>
      <c r="BM354" s="25">
        <v>41.800000000000004</v>
      </c>
      <c r="BN354" s="25">
        <v>35.200000000000003</v>
      </c>
    </row>
    <row r="355" spans="1:66" x14ac:dyDescent="0.25">
      <c r="A355" s="6">
        <v>45246</v>
      </c>
      <c r="B355" t="s">
        <v>17</v>
      </c>
      <c r="C355">
        <v>16</v>
      </c>
      <c r="D355">
        <f t="shared" si="45"/>
        <v>605</v>
      </c>
      <c r="E355">
        <f t="shared" si="46"/>
        <v>96.8</v>
      </c>
      <c r="F355">
        <f t="shared" si="47"/>
        <v>135.30000000000001</v>
      </c>
      <c r="G355">
        <f t="shared" si="48"/>
        <v>154</v>
      </c>
      <c r="H355">
        <f t="shared" si="49"/>
        <v>218.9</v>
      </c>
      <c r="I355">
        <v>0</v>
      </c>
      <c r="J355" s="22">
        <v>0.8580000000000001</v>
      </c>
      <c r="K355" s="22">
        <v>0.94600000000000006</v>
      </c>
      <c r="L355" s="22">
        <v>0.77000000000000013</v>
      </c>
      <c r="M355" s="22">
        <v>0.7370000000000001</v>
      </c>
      <c r="N355" s="22">
        <v>0.86900000000000011</v>
      </c>
      <c r="O355" s="24">
        <v>1.1000000000000001</v>
      </c>
      <c r="P355" s="24">
        <v>1.089</v>
      </c>
      <c r="Q355" s="24">
        <v>0.94600000000000006</v>
      </c>
      <c r="R355" s="24">
        <v>0.42900000000000005</v>
      </c>
      <c r="S355" s="24">
        <v>0.69300000000000006</v>
      </c>
      <c r="T355" s="24">
        <v>0.66</v>
      </c>
      <c r="U355" s="24">
        <v>0.51700000000000013</v>
      </c>
      <c r="V355" s="24">
        <v>1.0450000000000002</v>
      </c>
      <c r="W355" s="24">
        <v>0.46200000000000002</v>
      </c>
      <c r="X355" s="24">
        <v>1.0340000000000003</v>
      </c>
      <c r="Y355" s="24">
        <v>0.66</v>
      </c>
      <c r="Z355" s="24">
        <v>0.45100000000000007</v>
      </c>
      <c r="AA355" s="25">
        <v>0</v>
      </c>
      <c r="AB355" s="25">
        <v>34.1</v>
      </c>
      <c r="AC355" s="25">
        <v>35.200000000000003</v>
      </c>
      <c r="AD355" s="25">
        <v>1.1000000000000001</v>
      </c>
      <c r="AE355" s="25">
        <v>7.7000000000000011</v>
      </c>
      <c r="AF355" s="25">
        <v>30.800000000000004</v>
      </c>
      <c r="AG355" s="25">
        <v>8.8000000000000007</v>
      </c>
      <c r="AH355" s="25">
        <v>0</v>
      </c>
      <c r="AI355" s="25">
        <v>2.2000000000000002</v>
      </c>
      <c r="AJ355" s="25">
        <v>15.400000000000002</v>
      </c>
      <c r="AK355" s="25">
        <v>0</v>
      </c>
      <c r="AL355" s="25">
        <v>39.6</v>
      </c>
      <c r="AM355" s="25">
        <v>14.3</v>
      </c>
      <c r="AN355" s="25">
        <v>45.1</v>
      </c>
      <c r="AO355" s="25">
        <v>59.400000000000006</v>
      </c>
      <c r="AP355" s="25">
        <v>17.600000000000001</v>
      </c>
      <c r="AQ355" s="25">
        <v>0</v>
      </c>
      <c r="AR355" s="25">
        <v>26.400000000000002</v>
      </c>
      <c r="AS355" s="25">
        <v>0</v>
      </c>
      <c r="AT355" s="25">
        <v>16.5</v>
      </c>
      <c r="AU355" s="25">
        <v>35.200000000000003</v>
      </c>
      <c r="AV355" s="25">
        <v>30.800000000000004</v>
      </c>
      <c r="AW355" s="25">
        <v>0</v>
      </c>
      <c r="AX355" s="25">
        <v>3.3000000000000003</v>
      </c>
      <c r="AY355" s="25">
        <v>23.1</v>
      </c>
      <c r="AZ355" s="25">
        <v>42.900000000000006</v>
      </c>
      <c r="BA355" s="25">
        <v>2.2000000000000002</v>
      </c>
      <c r="BB355" s="25">
        <v>0</v>
      </c>
      <c r="BC355" s="25">
        <v>12.100000000000001</v>
      </c>
      <c r="BD355" s="25">
        <v>4.4000000000000004</v>
      </c>
      <c r="BE355" s="25">
        <v>0</v>
      </c>
      <c r="BF355" s="25">
        <v>5.5</v>
      </c>
      <c r="BG355" s="25">
        <v>9.9</v>
      </c>
      <c r="BH355" s="25">
        <v>31.900000000000002</v>
      </c>
      <c r="BI355" s="25">
        <v>0</v>
      </c>
      <c r="BJ355" s="25">
        <v>4.4000000000000004</v>
      </c>
      <c r="BK355" s="25">
        <v>19.8</v>
      </c>
      <c r="BL355" s="25">
        <v>0</v>
      </c>
      <c r="BM355" s="25">
        <v>12.100000000000001</v>
      </c>
      <c r="BN355" s="25">
        <v>13.200000000000001</v>
      </c>
    </row>
    <row r="356" spans="1:66" x14ac:dyDescent="0.25">
      <c r="A356" s="6">
        <v>45247</v>
      </c>
      <c r="B356" t="s">
        <v>17</v>
      </c>
      <c r="C356">
        <v>17</v>
      </c>
      <c r="D356">
        <f t="shared" si="45"/>
        <v>510.40000000000003</v>
      </c>
      <c r="E356">
        <f t="shared" si="46"/>
        <v>78.099999999999994</v>
      </c>
      <c r="F356">
        <f t="shared" si="47"/>
        <v>161.70000000000002</v>
      </c>
      <c r="G356">
        <f t="shared" si="48"/>
        <v>182.60000000000002</v>
      </c>
      <c r="H356">
        <f t="shared" si="49"/>
        <v>88</v>
      </c>
      <c r="I356">
        <v>0</v>
      </c>
      <c r="J356" s="22">
        <v>0.36300000000000004</v>
      </c>
      <c r="K356" s="22">
        <v>0.74800000000000011</v>
      </c>
      <c r="L356" s="22">
        <v>0.83600000000000008</v>
      </c>
      <c r="M356" s="22">
        <v>0.42900000000000005</v>
      </c>
      <c r="N356" s="22">
        <v>1.0340000000000003</v>
      </c>
      <c r="O356" s="24">
        <v>0.94600000000000006</v>
      </c>
      <c r="P356" s="24">
        <v>0.69300000000000006</v>
      </c>
      <c r="Q356" s="24">
        <v>0.88000000000000012</v>
      </c>
      <c r="R356" s="24">
        <v>0.68200000000000005</v>
      </c>
      <c r="S356" s="24">
        <v>0.86900000000000011</v>
      </c>
      <c r="T356" s="24">
        <v>1.1000000000000001</v>
      </c>
      <c r="U356" s="24">
        <v>0.46200000000000002</v>
      </c>
      <c r="V356" s="24">
        <v>1.0780000000000001</v>
      </c>
      <c r="W356" s="24">
        <v>0.93500000000000005</v>
      </c>
      <c r="X356" s="24">
        <v>1.0780000000000001</v>
      </c>
      <c r="Y356" s="24">
        <v>0.9900000000000001</v>
      </c>
      <c r="Z356" s="24">
        <v>0.49500000000000005</v>
      </c>
      <c r="AA356" s="25">
        <v>11</v>
      </c>
      <c r="AB356" s="25">
        <v>58.300000000000004</v>
      </c>
      <c r="AC356" s="25">
        <v>0</v>
      </c>
      <c r="AD356" s="25">
        <v>1.1000000000000001</v>
      </c>
      <c r="AE356" s="25">
        <v>0</v>
      </c>
      <c r="AF356" s="25">
        <v>37.400000000000006</v>
      </c>
      <c r="AG356" s="25">
        <v>0</v>
      </c>
      <c r="AH356" s="25">
        <v>0</v>
      </c>
      <c r="AI356" s="25">
        <v>0</v>
      </c>
      <c r="AJ356" s="25">
        <v>53.900000000000006</v>
      </c>
      <c r="AK356" s="25">
        <v>30.800000000000004</v>
      </c>
      <c r="AL356" s="25">
        <v>0</v>
      </c>
      <c r="AM356" s="25">
        <v>18.700000000000003</v>
      </c>
      <c r="AN356" s="25">
        <v>22</v>
      </c>
      <c r="AO356" s="25">
        <v>0</v>
      </c>
      <c r="AP356" s="25">
        <v>14.3</v>
      </c>
      <c r="AQ356" s="25">
        <v>11</v>
      </c>
      <c r="AR356" s="25">
        <v>14.3</v>
      </c>
      <c r="AS356" s="25">
        <v>7.7000000000000011</v>
      </c>
      <c r="AT356" s="25">
        <v>0</v>
      </c>
      <c r="AU356" s="25">
        <v>0</v>
      </c>
      <c r="AV356" s="25">
        <v>16.5</v>
      </c>
      <c r="AW356" s="25">
        <v>29.700000000000003</v>
      </c>
      <c r="AX356" s="25">
        <v>33</v>
      </c>
      <c r="AY356" s="25">
        <v>61.600000000000009</v>
      </c>
      <c r="AZ356" s="25">
        <v>0</v>
      </c>
      <c r="BA356" s="25">
        <v>22</v>
      </c>
      <c r="BB356" s="25">
        <v>19.8</v>
      </c>
      <c r="BC356" s="25">
        <v>0</v>
      </c>
      <c r="BD356" s="25">
        <v>0</v>
      </c>
      <c r="BE356" s="25">
        <v>12.100000000000001</v>
      </c>
      <c r="BF356" s="25">
        <v>13.200000000000001</v>
      </c>
      <c r="BG356" s="25">
        <v>0</v>
      </c>
      <c r="BH356" s="25">
        <v>0</v>
      </c>
      <c r="BI356" s="25">
        <v>0</v>
      </c>
      <c r="BJ356" s="25">
        <v>0</v>
      </c>
      <c r="BK356" s="25">
        <v>9.9</v>
      </c>
      <c r="BL356" s="25">
        <v>19.8</v>
      </c>
      <c r="BM356" s="25">
        <v>23.1</v>
      </c>
      <c r="BN356" s="25">
        <v>0</v>
      </c>
    </row>
    <row r="357" spans="1:66" x14ac:dyDescent="0.25">
      <c r="A357" s="6">
        <v>45248</v>
      </c>
      <c r="B357" t="s">
        <v>17</v>
      </c>
      <c r="C357">
        <v>18</v>
      </c>
      <c r="D357">
        <f t="shared" si="45"/>
        <v>552.20000000000016</v>
      </c>
      <c r="E357">
        <f t="shared" si="46"/>
        <v>177.10000000000014</v>
      </c>
      <c r="F357">
        <f t="shared" si="47"/>
        <v>135.29999999999998</v>
      </c>
      <c r="G357">
        <f t="shared" si="48"/>
        <v>133.10000000000002</v>
      </c>
      <c r="H357">
        <f t="shared" si="49"/>
        <v>106.70000000000003</v>
      </c>
      <c r="I357">
        <v>0</v>
      </c>
      <c r="J357" s="22">
        <v>0.39600000000000002</v>
      </c>
      <c r="K357" s="22">
        <v>0.56100000000000005</v>
      </c>
      <c r="L357" s="22">
        <v>0.6160000000000001</v>
      </c>
      <c r="M357" s="22">
        <v>0.88000000000000012</v>
      </c>
      <c r="N357" s="22">
        <v>0.81400000000000006</v>
      </c>
      <c r="O357" s="24">
        <v>0.88000000000000012</v>
      </c>
      <c r="P357" s="24">
        <v>0.67100000000000004</v>
      </c>
      <c r="Q357" s="24">
        <v>0.67100000000000004</v>
      </c>
      <c r="R357" s="24">
        <v>0.95700000000000007</v>
      </c>
      <c r="S357" s="24">
        <v>0.81400000000000006</v>
      </c>
      <c r="T357" s="24">
        <v>0.82500000000000007</v>
      </c>
      <c r="U357" s="24">
        <v>0.58300000000000007</v>
      </c>
      <c r="V357" s="24">
        <v>1.1000000000000001</v>
      </c>
      <c r="W357" s="24">
        <v>1.0340000000000003</v>
      </c>
      <c r="X357" s="24">
        <v>0.30800000000000005</v>
      </c>
      <c r="Y357" s="24">
        <v>0.50600000000000012</v>
      </c>
      <c r="Z357" s="24">
        <v>0.47300000000000003</v>
      </c>
      <c r="AA357" s="25">
        <v>0</v>
      </c>
      <c r="AB357" s="25">
        <v>3.3000000000000003</v>
      </c>
      <c r="AC357" s="25">
        <v>1.1000000000000001</v>
      </c>
      <c r="AD357" s="25">
        <v>0</v>
      </c>
      <c r="AE357" s="25">
        <v>44</v>
      </c>
      <c r="AF357" s="25">
        <v>17.600000000000001</v>
      </c>
      <c r="AG357" s="25">
        <v>48.400000000000006</v>
      </c>
      <c r="AH357" s="25">
        <v>17.600000000000001</v>
      </c>
      <c r="AI357" s="25">
        <v>2.2000000000000002</v>
      </c>
      <c r="AJ357" s="25">
        <v>1.1000000000000001</v>
      </c>
      <c r="AK357" s="25">
        <v>25.3</v>
      </c>
      <c r="AL357" s="25">
        <v>14.300000000000033</v>
      </c>
      <c r="AM357" s="25">
        <v>18.700000000000003</v>
      </c>
      <c r="AN357" s="25">
        <v>11</v>
      </c>
      <c r="AO357" s="25">
        <v>5.5</v>
      </c>
      <c r="AP357" s="25">
        <v>12.100000000000001</v>
      </c>
      <c r="AQ357" s="25">
        <v>19.8</v>
      </c>
      <c r="AR357" s="25">
        <v>25.3</v>
      </c>
      <c r="AS357" s="25">
        <v>0</v>
      </c>
      <c r="AT357" s="25">
        <v>0</v>
      </c>
      <c r="AU357" s="25">
        <v>0</v>
      </c>
      <c r="AV357" s="25">
        <v>31.900000000000002</v>
      </c>
      <c r="AW357" s="25">
        <v>11</v>
      </c>
      <c r="AX357" s="25">
        <v>4.4000000000000004</v>
      </c>
      <c r="AY357" s="25">
        <v>37.400000000000006</v>
      </c>
      <c r="AZ357" s="25">
        <v>5.5</v>
      </c>
      <c r="BA357" s="25">
        <v>28.6</v>
      </c>
      <c r="BB357" s="25">
        <v>2.2000000000000002</v>
      </c>
      <c r="BC357" s="25">
        <v>0</v>
      </c>
      <c r="BD357" s="25">
        <v>12.100000000000001</v>
      </c>
      <c r="BE357" s="25">
        <v>0</v>
      </c>
      <c r="BF357" s="25">
        <v>0</v>
      </c>
      <c r="BG357" s="25">
        <v>8.8000000000000007</v>
      </c>
      <c r="BH357" s="25">
        <v>28.600000000000126</v>
      </c>
      <c r="BI357" s="25">
        <v>55.000000000000007</v>
      </c>
      <c r="BJ357" s="25">
        <v>27.500000000000004</v>
      </c>
      <c r="BK357" s="25">
        <v>27.500000000000004</v>
      </c>
      <c r="BL357" s="25">
        <v>0</v>
      </c>
      <c r="BM357" s="25">
        <v>29.700000000000003</v>
      </c>
      <c r="BN357" s="25">
        <v>0</v>
      </c>
    </row>
    <row r="358" spans="1:66" x14ac:dyDescent="0.25">
      <c r="A358" s="6">
        <v>45249</v>
      </c>
      <c r="B358" t="s">
        <v>17</v>
      </c>
      <c r="C358">
        <v>19</v>
      </c>
      <c r="D358">
        <f t="shared" si="45"/>
        <v>467.5</v>
      </c>
      <c r="E358">
        <f t="shared" si="46"/>
        <v>191.4</v>
      </c>
      <c r="F358">
        <f t="shared" si="47"/>
        <v>116.60000000000001</v>
      </c>
      <c r="G358">
        <f t="shared" si="48"/>
        <v>101.2</v>
      </c>
      <c r="H358">
        <f t="shared" si="49"/>
        <v>58.300000000000011</v>
      </c>
      <c r="I358">
        <v>0</v>
      </c>
      <c r="J358" s="22">
        <v>0.40700000000000003</v>
      </c>
      <c r="K358" s="22">
        <v>1.0780000000000001</v>
      </c>
      <c r="L358" s="22">
        <v>0.82500000000000007</v>
      </c>
      <c r="M358" s="22">
        <v>0.30800000000000005</v>
      </c>
      <c r="N358" s="22">
        <v>0.66</v>
      </c>
      <c r="O358" s="24">
        <v>0.75900000000000012</v>
      </c>
      <c r="P358" s="24">
        <v>0.72600000000000009</v>
      </c>
      <c r="Q358" s="24">
        <v>0.69300000000000006</v>
      </c>
      <c r="R358" s="24">
        <v>0.81400000000000006</v>
      </c>
      <c r="S358" s="24">
        <v>1.0450000000000002</v>
      </c>
      <c r="T358" s="24">
        <v>0.95700000000000007</v>
      </c>
      <c r="U358" s="24">
        <v>0.88000000000000012</v>
      </c>
      <c r="V358" s="24">
        <v>1.056</v>
      </c>
      <c r="W358" s="24">
        <v>0.37400000000000005</v>
      </c>
      <c r="X358" s="24">
        <v>1.0340000000000003</v>
      </c>
      <c r="Y358" s="24">
        <v>1.0340000000000003</v>
      </c>
      <c r="Z358" s="24">
        <v>0.9900000000000001</v>
      </c>
      <c r="AA358" s="25">
        <v>0</v>
      </c>
      <c r="AB358" s="25">
        <v>0</v>
      </c>
      <c r="AC358" s="25">
        <v>15.400000000000002</v>
      </c>
      <c r="AD358" s="25">
        <v>0</v>
      </c>
      <c r="AE358" s="25">
        <v>15.400000000000002</v>
      </c>
      <c r="AF358" s="25">
        <v>2.2000000000000002</v>
      </c>
      <c r="AG358" s="25">
        <v>24.200000000000003</v>
      </c>
      <c r="AH358" s="25">
        <v>16.5</v>
      </c>
      <c r="AI358" s="25">
        <v>39.6</v>
      </c>
      <c r="AJ358" s="25">
        <v>3.3000000000000003</v>
      </c>
      <c r="AK358" s="25">
        <v>8.8000000000000007</v>
      </c>
      <c r="AL358" s="25">
        <v>5.5</v>
      </c>
      <c r="AM358" s="25">
        <v>0</v>
      </c>
      <c r="AN358" s="25">
        <v>0</v>
      </c>
      <c r="AO358" s="25">
        <v>7.7000000000000011</v>
      </c>
      <c r="AP358" s="25">
        <v>24.200000000000003</v>
      </c>
      <c r="AQ358" s="25">
        <v>0</v>
      </c>
      <c r="AR358" s="25">
        <v>18.700000000000003</v>
      </c>
      <c r="AS358" s="25">
        <v>2.2000000000000002</v>
      </c>
      <c r="AT358" s="25">
        <v>0</v>
      </c>
      <c r="AU358" s="25">
        <v>9.9</v>
      </c>
      <c r="AV358" s="25">
        <v>0</v>
      </c>
      <c r="AW358" s="25">
        <v>2.2000000000000002</v>
      </c>
      <c r="AX358" s="25">
        <v>30.800000000000004</v>
      </c>
      <c r="AY358" s="25">
        <v>9.9</v>
      </c>
      <c r="AZ358" s="25">
        <v>0</v>
      </c>
      <c r="BA358" s="25">
        <v>2.2000000000000002</v>
      </c>
      <c r="BB358" s="25">
        <v>31.900000000000002</v>
      </c>
      <c r="BC358" s="25">
        <v>14.3</v>
      </c>
      <c r="BD358" s="25">
        <v>0</v>
      </c>
      <c r="BE358" s="25">
        <v>9.9</v>
      </c>
      <c r="BF358" s="25">
        <v>40.700000000000003</v>
      </c>
      <c r="BG358" s="25">
        <v>15.400000000000002</v>
      </c>
      <c r="BH358" s="25">
        <v>47.300000000000004</v>
      </c>
      <c r="BI358" s="25">
        <v>17.600000000000001</v>
      </c>
      <c r="BJ358" s="25">
        <v>18.700000000000003</v>
      </c>
      <c r="BK358" s="25">
        <v>7.7000000000000011</v>
      </c>
      <c r="BL358" s="25">
        <v>13.200000000000001</v>
      </c>
      <c r="BM358" s="25">
        <v>20.900000000000002</v>
      </c>
      <c r="BN358" s="25">
        <v>0</v>
      </c>
    </row>
    <row r="359" spans="1:66" x14ac:dyDescent="0.25">
      <c r="A359" s="6">
        <v>45250</v>
      </c>
      <c r="B359" t="s">
        <v>17</v>
      </c>
      <c r="C359">
        <v>20</v>
      </c>
      <c r="D359">
        <f t="shared" si="45"/>
        <v>532.4</v>
      </c>
      <c r="E359">
        <f t="shared" si="46"/>
        <v>27.5</v>
      </c>
      <c r="F359">
        <f t="shared" si="47"/>
        <v>217.80000000000004</v>
      </c>
      <c r="G359">
        <f t="shared" si="48"/>
        <v>183.7</v>
      </c>
      <c r="H359">
        <f t="shared" si="49"/>
        <v>103.4</v>
      </c>
      <c r="I359">
        <v>0</v>
      </c>
      <c r="J359" s="22">
        <v>0.94600000000000006</v>
      </c>
      <c r="K359" s="22">
        <v>1.0120000000000002</v>
      </c>
      <c r="L359" s="22">
        <v>0.77000000000000013</v>
      </c>
      <c r="M359" s="22">
        <v>0.92400000000000004</v>
      </c>
      <c r="N359" s="22">
        <v>1.089</v>
      </c>
      <c r="O359" s="24">
        <v>0.84700000000000009</v>
      </c>
      <c r="P359" s="24">
        <v>0.7370000000000001</v>
      </c>
      <c r="Q359" s="24">
        <v>1.0010000000000001</v>
      </c>
      <c r="R359" s="24">
        <v>0.68200000000000005</v>
      </c>
      <c r="S359" s="24">
        <v>0.93500000000000005</v>
      </c>
      <c r="T359" s="24">
        <v>0.83600000000000008</v>
      </c>
      <c r="U359" s="24">
        <v>0.66</v>
      </c>
      <c r="V359" s="24">
        <v>0.56100000000000005</v>
      </c>
      <c r="W359" s="24">
        <v>0.80300000000000005</v>
      </c>
      <c r="X359" s="24">
        <v>1.0230000000000001</v>
      </c>
      <c r="Y359" s="24">
        <v>1.0780000000000001</v>
      </c>
      <c r="Z359" s="24">
        <v>0.77000000000000013</v>
      </c>
      <c r="AA359" s="25">
        <v>5.5</v>
      </c>
      <c r="AB359" s="25">
        <v>17.600000000000001</v>
      </c>
      <c r="AC359" s="25">
        <v>37.400000000000006</v>
      </c>
      <c r="AD359" s="25">
        <v>29.700000000000003</v>
      </c>
      <c r="AE359" s="25">
        <v>33</v>
      </c>
      <c r="AF359" s="25">
        <v>15.400000000000002</v>
      </c>
      <c r="AG359" s="25">
        <v>26.400000000000002</v>
      </c>
      <c r="AH359" s="25">
        <v>42.900000000000006</v>
      </c>
      <c r="AI359" s="25">
        <v>0</v>
      </c>
      <c r="AJ359" s="25">
        <v>9.9</v>
      </c>
      <c r="AK359" s="25">
        <v>0</v>
      </c>
      <c r="AL359" s="25">
        <v>22</v>
      </c>
      <c r="AM359" s="25">
        <v>28.6</v>
      </c>
      <c r="AN359" s="25">
        <v>8.8000000000000007</v>
      </c>
      <c r="AO359" s="25">
        <v>3.3000000000000003</v>
      </c>
      <c r="AP359" s="25">
        <v>33</v>
      </c>
      <c r="AQ359" s="25">
        <v>0</v>
      </c>
      <c r="AR359" s="25">
        <v>5.5</v>
      </c>
      <c r="AS359" s="25">
        <v>0</v>
      </c>
      <c r="AT359" s="25">
        <v>2.2000000000000002</v>
      </c>
      <c r="AU359" s="25">
        <v>0</v>
      </c>
      <c r="AV359" s="25">
        <v>35.200000000000003</v>
      </c>
      <c r="AW359" s="25">
        <v>25.3</v>
      </c>
      <c r="AX359" s="25">
        <v>14.3</v>
      </c>
      <c r="AY359" s="25">
        <v>33</v>
      </c>
      <c r="AZ359" s="25">
        <v>37.400000000000006</v>
      </c>
      <c r="BA359" s="25">
        <v>27.500000000000004</v>
      </c>
      <c r="BB359" s="25">
        <v>1.1000000000000001</v>
      </c>
      <c r="BC359" s="25">
        <v>1.1000000000000001</v>
      </c>
      <c r="BD359" s="25">
        <v>8.8000000000000007</v>
      </c>
      <c r="BE359" s="25">
        <v>3.3000000000000003</v>
      </c>
      <c r="BF359" s="25">
        <v>11</v>
      </c>
      <c r="BG359" s="25">
        <v>0</v>
      </c>
      <c r="BH359" s="25">
        <v>0</v>
      </c>
      <c r="BI359" s="25">
        <v>2.2000000000000002</v>
      </c>
      <c r="BJ359" s="25">
        <v>4.4000000000000004</v>
      </c>
      <c r="BK359" s="25">
        <v>0</v>
      </c>
      <c r="BL359" s="25">
        <v>0</v>
      </c>
      <c r="BM359" s="25">
        <v>0</v>
      </c>
      <c r="BN359" s="25">
        <v>6.6000000000000005</v>
      </c>
    </row>
    <row r="360" spans="1:66" x14ac:dyDescent="0.25">
      <c r="A360" s="6">
        <v>45251</v>
      </c>
      <c r="B360" t="s">
        <v>17</v>
      </c>
      <c r="C360">
        <v>21</v>
      </c>
      <c r="D360">
        <f t="shared" si="45"/>
        <v>544.50000000000011</v>
      </c>
      <c r="E360">
        <f t="shared" si="46"/>
        <v>94.600000000000009</v>
      </c>
      <c r="F360">
        <f t="shared" si="47"/>
        <v>163.9</v>
      </c>
      <c r="G360">
        <f t="shared" si="48"/>
        <v>97.900000000000077</v>
      </c>
      <c r="H360">
        <f t="shared" si="49"/>
        <v>188.10000000000002</v>
      </c>
      <c r="I360">
        <v>0</v>
      </c>
      <c r="J360" s="22">
        <v>0.31900000000000001</v>
      </c>
      <c r="K360" s="22">
        <v>0.80300000000000005</v>
      </c>
      <c r="L360" s="22">
        <v>0.49500000000000005</v>
      </c>
      <c r="M360" s="22">
        <v>0.41800000000000004</v>
      </c>
      <c r="N360" s="22">
        <v>1.0120000000000002</v>
      </c>
      <c r="O360" s="24">
        <v>0.62700000000000011</v>
      </c>
      <c r="P360" s="24">
        <v>1.089</v>
      </c>
      <c r="Q360" s="24">
        <v>0.68200000000000005</v>
      </c>
      <c r="R360" s="24">
        <v>0.7370000000000001</v>
      </c>
      <c r="S360" s="24">
        <v>0.11000000000000001</v>
      </c>
      <c r="T360" s="24">
        <v>0.72600000000000009</v>
      </c>
      <c r="U360" s="24">
        <v>1.1000000000000001</v>
      </c>
      <c r="V360" s="24">
        <v>0.62700000000000011</v>
      </c>
      <c r="W360" s="24">
        <v>0.55000000000000004</v>
      </c>
      <c r="X360" s="24">
        <v>0.40700000000000003</v>
      </c>
      <c r="Y360" s="24">
        <v>1.0120000000000002</v>
      </c>
      <c r="Z360" s="24">
        <v>0.97900000000000009</v>
      </c>
      <c r="AA360" s="25">
        <v>8.8000000000000007</v>
      </c>
      <c r="AB360" s="25">
        <v>39.6</v>
      </c>
      <c r="AC360" s="25">
        <v>0</v>
      </c>
      <c r="AD360" s="25">
        <v>0</v>
      </c>
      <c r="AE360" s="25">
        <v>0</v>
      </c>
      <c r="AF360" s="25">
        <v>11</v>
      </c>
      <c r="AG360" s="25">
        <v>16.5</v>
      </c>
      <c r="AH360" s="25">
        <v>7.7000000000000011</v>
      </c>
      <c r="AI360" s="25">
        <v>33</v>
      </c>
      <c r="AJ360" s="25">
        <v>47.300000000000004</v>
      </c>
      <c r="AK360" s="25">
        <v>8.8000000000000007</v>
      </c>
      <c r="AL360" s="25">
        <v>9.9</v>
      </c>
      <c r="AM360" s="25">
        <v>19.8</v>
      </c>
      <c r="AN360" s="25">
        <v>51.7</v>
      </c>
      <c r="AO360" s="25">
        <v>7.7000000000000011</v>
      </c>
      <c r="AP360" s="25">
        <v>17.600000000000001</v>
      </c>
      <c r="AQ360" s="25">
        <v>52.800000000000004</v>
      </c>
      <c r="AR360" s="25">
        <v>2.2000000000000002</v>
      </c>
      <c r="AS360" s="25">
        <v>26.400000000000002</v>
      </c>
      <c r="AT360" s="25">
        <v>0</v>
      </c>
      <c r="AU360" s="25">
        <v>20.900000000000002</v>
      </c>
      <c r="AV360" s="25">
        <v>0</v>
      </c>
      <c r="AW360" s="25">
        <v>9.9</v>
      </c>
      <c r="AX360" s="25">
        <v>3.3000000000000003</v>
      </c>
      <c r="AY360" s="25">
        <v>18.700000000000003</v>
      </c>
      <c r="AZ360" s="25">
        <v>19.8</v>
      </c>
      <c r="BA360" s="25">
        <v>3.3000000000000003</v>
      </c>
      <c r="BB360" s="25">
        <v>4.4000000000000004</v>
      </c>
      <c r="BC360" s="25">
        <v>5.5</v>
      </c>
      <c r="BD360" s="25">
        <v>12.100000000000064</v>
      </c>
      <c r="BE360" s="25">
        <v>3.3000000000000003</v>
      </c>
      <c r="BF360" s="25">
        <v>12.100000000000001</v>
      </c>
      <c r="BG360" s="25">
        <v>0</v>
      </c>
      <c r="BH360" s="25">
        <v>27.500000000000004</v>
      </c>
      <c r="BI360" s="25">
        <v>29.700000000000003</v>
      </c>
      <c r="BJ360" s="25">
        <v>11</v>
      </c>
      <c r="BK360" s="25">
        <v>7.7000000000000011</v>
      </c>
      <c r="BL360" s="25">
        <v>3.3000000000000003</v>
      </c>
      <c r="BM360" s="25">
        <v>0</v>
      </c>
      <c r="BN360" s="25">
        <v>0</v>
      </c>
    </row>
    <row r="361" spans="1:66" x14ac:dyDescent="0.25">
      <c r="A361" s="6">
        <v>45252</v>
      </c>
      <c r="B361" t="s">
        <v>17</v>
      </c>
      <c r="C361">
        <v>22</v>
      </c>
      <c r="D361">
        <f t="shared" si="45"/>
        <v>551.1</v>
      </c>
      <c r="E361">
        <f t="shared" si="46"/>
        <v>151.80000000000001</v>
      </c>
      <c r="F361">
        <f t="shared" si="47"/>
        <v>143</v>
      </c>
      <c r="G361">
        <f t="shared" si="48"/>
        <v>163.9</v>
      </c>
      <c r="H361">
        <f t="shared" si="49"/>
        <v>92.4</v>
      </c>
      <c r="I361">
        <v>0</v>
      </c>
      <c r="J361" s="22">
        <v>0.57200000000000006</v>
      </c>
      <c r="K361" s="22">
        <v>0.57200000000000006</v>
      </c>
      <c r="L361" s="22">
        <v>0.8580000000000001</v>
      </c>
      <c r="M361" s="22">
        <v>0.77000000000000013</v>
      </c>
      <c r="N361" s="22">
        <v>1.0449999999999999</v>
      </c>
      <c r="O361" s="24">
        <v>0.83600000000000008</v>
      </c>
      <c r="P361" s="24">
        <v>1.0340000000000003</v>
      </c>
      <c r="Q361" s="24">
        <v>1.089</v>
      </c>
      <c r="R361" s="24">
        <v>0.64900000000000002</v>
      </c>
      <c r="S361" s="24">
        <v>0.74800000000000011</v>
      </c>
      <c r="T361" s="24">
        <v>0.40700000000000003</v>
      </c>
      <c r="U361" s="24">
        <v>0.83600000000000008</v>
      </c>
      <c r="V361" s="24">
        <v>0.86900000000000011</v>
      </c>
      <c r="W361" s="24">
        <v>1.0340000000000003</v>
      </c>
      <c r="X361" s="24">
        <v>0.68200000000000005</v>
      </c>
      <c r="Y361" s="24">
        <v>1.0120000000000002</v>
      </c>
      <c r="Z361" s="24">
        <v>0.64900000000000002</v>
      </c>
      <c r="AA361" s="25">
        <v>15.400000000000002</v>
      </c>
      <c r="AB361" s="25">
        <v>0</v>
      </c>
      <c r="AC361" s="25">
        <v>30.800000000000004</v>
      </c>
      <c r="AD361" s="25">
        <v>8.8000000000000007</v>
      </c>
      <c r="AE361" s="25">
        <v>48.400000000000006</v>
      </c>
      <c r="AF361" s="25">
        <v>0</v>
      </c>
      <c r="AG361" s="25">
        <v>4.4000000000000004</v>
      </c>
      <c r="AH361" s="25">
        <v>23.1</v>
      </c>
      <c r="AI361" s="25">
        <v>0</v>
      </c>
      <c r="AJ361" s="25">
        <v>12.100000000000001</v>
      </c>
      <c r="AK361" s="25">
        <v>0</v>
      </c>
      <c r="AL361" s="25">
        <v>0</v>
      </c>
      <c r="AM361" s="25">
        <v>26.400000000000002</v>
      </c>
      <c r="AN361" s="25">
        <v>0</v>
      </c>
      <c r="AO361" s="25">
        <v>0</v>
      </c>
      <c r="AP361" s="25">
        <v>1.1000000000000001</v>
      </c>
      <c r="AQ361" s="25">
        <v>26.400000000000002</v>
      </c>
      <c r="AR361" s="25">
        <v>33</v>
      </c>
      <c r="AS361" s="25">
        <v>0</v>
      </c>
      <c r="AT361" s="25">
        <v>5.5</v>
      </c>
      <c r="AU361" s="25">
        <v>19.8</v>
      </c>
      <c r="AV361" s="25">
        <v>0</v>
      </c>
      <c r="AW361" s="25">
        <v>7.7000000000000011</v>
      </c>
      <c r="AX361" s="25">
        <v>1.1000000000000001</v>
      </c>
      <c r="AY361" s="25">
        <v>35.200000000000003</v>
      </c>
      <c r="AZ361" s="25">
        <v>19.8</v>
      </c>
      <c r="BA361" s="25">
        <v>40.700000000000003</v>
      </c>
      <c r="BB361" s="25">
        <v>23.1</v>
      </c>
      <c r="BC361" s="25">
        <v>16.5</v>
      </c>
      <c r="BD361" s="25">
        <v>0</v>
      </c>
      <c r="BE361" s="25">
        <v>0</v>
      </c>
      <c r="BF361" s="25">
        <v>5.5</v>
      </c>
      <c r="BG361" s="25">
        <v>0</v>
      </c>
      <c r="BH361" s="25">
        <v>48.400000000000006</v>
      </c>
      <c r="BI361" s="25">
        <v>13.200000000000001</v>
      </c>
      <c r="BJ361" s="25">
        <v>0</v>
      </c>
      <c r="BK361" s="25">
        <v>15.400000000000002</v>
      </c>
      <c r="BL361" s="25">
        <v>12.100000000000001</v>
      </c>
      <c r="BM361" s="25">
        <v>44</v>
      </c>
      <c r="BN361" s="25">
        <v>13.200000000000001</v>
      </c>
    </row>
    <row r="362" spans="1:66" x14ac:dyDescent="0.25">
      <c r="A362" s="6">
        <v>45253</v>
      </c>
      <c r="B362" t="s">
        <v>17</v>
      </c>
      <c r="C362">
        <v>23</v>
      </c>
      <c r="D362">
        <f t="shared" si="45"/>
        <v>562.10000000000014</v>
      </c>
      <c r="E362">
        <f t="shared" si="46"/>
        <v>159.50000000000003</v>
      </c>
      <c r="F362">
        <f t="shared" si="47"/>
        <v>206.8</v>
      </c>
      <c r="G362">
        <f t="shared" si="48"/>
        <v>82.5</v>
      </c>
      <c r="H362">
        <f t="shared" si="49"/>
        <v>113.30000000000001</v>
      </c>
      <c r="I362">
        <v>1</v>
      </c>
      <c r="J362" s="22">
        <v>1.0450000000000002</v>
      </c>
      <c r="K362" s="22">
        <v>0.75900000000000012</v>
      </c>
      <c r="L362" s="22">
        <v>0.81400000000000006</v>
      </c>
      <c r="M362" s="22">
        <v>0.88000000000000012</v>
      </c>
      <c r="N362" s="22">
        <v>1.0669999999999999</v>
      </c>
      <c r="O362" s="24">
        <v>0.75900000000000012</v>
      </c>
      <c r="P362" s="24">
        <v>0.88000000000000012</v>
      </c>
      <c r="Q362" s="24">
        <v>0.82500000000000007</v>
      </c>
      <c r="R362" s="24">
        <v>0.80300000000000005</v>
      </c>
      <c r="S362" s="24">
        <v>1.056</v>
      </c>
      <c r="T362" s="24">
        <v>1.056</v>
      </c>
      <c r="U362" s="24">
        <v>0.82500000000000007</v>
      </c>
      <c r="V362" s="24">
        <v>0.33</v>
      </c>
      <c r="W362" s="24">
        <v>0.55000000000000004</v>
      </c>
      <c r="X362" s="24">
        <v>1.0120000000000002</v>
      </c>
      <c r="Y362" s="24">
        <v>0.88000000000000012</v>
      </c>
      <c r="Z362" s="24">
        <v>0.62700000000000011</v>
      </c>
      <c r="AA362" s="25">
        <v>56.1</v>
      </c>
      <c r="AB362" s="25">
        <v>26.400000000000002</v>
      </c>
      <c r="AC362" s="25">
        <v>30.800000000000004</v>
      </c>
      <c r="AD362" s="25">
        <v>7.7000000000000011</v>
      </c>
      <c r="AE362" s="25">
        <v>9.9</v>
      </c>
      <c r="AF362" s="25">
        <v>27.500000000000004</v>
      </c>
      <c r="AG362" s="25">
        <v>5.5</v>
      </c>
      <c r="AH362" s="25">
        <v>0</v>
      </c>
      <c r="AI362" s="25">
        <v>0</v>
      </c>
      <c r="AJ362" s="25">
        <v>42.900000000000006</v>
      </c>
      <c r="AK362" s="25">
        <v>13.200000000000001</v>
      </c>
      <c r="AL362" s="25">
        <v>18.700000000000003</v>
      </c>
      <c r="AM362" s="25">
        <v>39.6</v>
      </c>
      <c r="AN362" s="25">
        <v>0</v>
      </c>
      <c r="AO362" s="25">
        <v>6.6000000000000005</v>
      </c>
      <c r="AP362" s="25">
        <v>0</v>
      </c>
      <c r="AQ362" s="25">
        <v>11</v>
      </c>
      <c r="AR362" s="25">
        <v>7.7000000000000011</v>
      </c>
      <c r="AS362" s="25">
        <v>29.700000000000003</v>
      </c>
      <c r="AT362" s="25">
        <v>0</v>
      </c>
      <c r="AU362" s="25">
        <v>25.3</v>
      </c>
      <c r="AV362" s="25">
        <v>16.5</v>
      </c>
      <c r="AW362" s="25">
        <v>0</v>
      </c>
      <c r="AX362" s="25">
        <v>0</v>
      </c>
      <c r="AY362" s="25">
        <v>0</v>
      </c>
      <c r="AZ362" s="25">
        <v>6.6000000000000005</v>
      </c>
      <c r="BA362" s="25">
        <v>1.1000000000000001</v>
      </c>
      <c r="BB362" s="25">
        <v>6.6000000000000005</v>
      </c>
      <c r="BC362" s="25">
        <v>4.4000000000000004</v>
      </c>
      <c r="BD362" s="25">
        <v>22</v>
      </c>
      <c r="BE362" s="25">
        <v>25.3</v>
      </c>
      <c r="BF362" s="25">
        <v>2.2000000000000002</v>
      </c>
      <c r="BG362" s="25">
        <v>15.400000000000002</v>
      </c>
      <c r="BH362" s="25">
        <v>11</v>
      </c>
      <c r="BI362" s="25">
        <v>0</v>
      </c>
      <c r="BJ362" s="25">
        <v>29.700000000000003</v>
      </c>
      <c r="BK362" s="25">
        <v>18.700000000000003</v>
      </c>
      <c r="BL362" s="25">
        <v>47.300000000000004</v>
      </c>
      <c r="BM362" s="25">
        <v>9.9</v>
      </c>
      <c r="BN362" s="25">
        <v>0</v>
      </c>
    </row>
    <row r="363" spans="1:66" x14ac:dyDescent="0.25">
      <c r="A363" s="6">
        <v>45254</v>
      </c>
      <c r="B363" t="s">
        <v>17</v>
      </c>
      <c r="C363">
        <v>24</v>
      </c>
      <c r="D363">
        <f t="shared" si="45"/>
        <v>577.50000000000023</v>
      </c>
      <c r="E363">
        <f t="shared" si="46"/>
        <v>180.40000000000003</v>
      </c>
      <c r="F363">
        <f t="shared" si="47"/>
        <v>149.60000000000002</v>
      </c>
      <c r="G363">
        <f t="shared" si="48"/>
        <v>156.20000000000013</v>
      </c>
      <c r="H363">
        <f t="shared" si="49"/>
        <v>91.300000000000011</v>
      </c>
      <c r="I363">
        <v>1</v>
      </c>
      <c r="J363" s="22">
        <v>0.77000000000000013</v>
      </c>
      <c r="K363" s="22">
        <v>0.58300000000000007</v>
      </c>
      <c r="L363" s="22">
        <v>0.59400000000000008</v>
      </c>
      <c r="M363" s="22">
        <v>1.0780000000000001</v>
      </c>
      <c r="N363" s="22">
        <v>1.056</v>
      </c>
      <c r="O363" s="24">
        <v>0.81400000000000006</v>
      </c>
      <c r="P363" s="24">
        <v>0.7370000000000001</v>
      </c>
      <c r="Q363" s="24">
        <v>0.9900000000000001</v>
      </c>
      <c r="R363" s="24">
        <v>0.82500000000000007</v>
      </c>
      <c r="S363" s="24">
        <v>0.11000000000000001</v>
      </c>
      <c r="T363" s="24">
        <v>0.80300000000000005</v>
      </c>
      <c r="U363" s="24">
        <v>0.38500000000000006</v>
      </c>
      <c r="V363" s="24">
        <v>0.97900000000000009</v>
      </c>
      <c r="W363" s="24">
        <v>0.45100000000000007</v>
      </c>
      <c r="X363" s="24">
        <v>0.9900000000000001</v>
      </c>
      <c r="Y363" s="24">
        <v>1.0340000000000003</v>
      </c>
      <c r="Z363" s="24">
        <v>1.1000000000000001</v>
      </c>
      <c r="AA363" s="25">
        <v>0</v>
      </c>
      <c r="AB363" s="25">
        <v>34.1</v>
      </c>
      <c r="AC363" s="25">
        <v>16.5</v>
      </c>
      <c r="AD363" s="25">
        <v>34.1</v>
      </c>
      <c r="AE363" s="25">
        <v>0</v>
      </c>
      <c r="AF363" s="25">
        <v>16.5</v>
      </c>
      <c r="AG363" s="25">
        <v>7.7000000000000011</v>
      </c>
      <c r="AH363" s="25">
        <v>11</v>
      </c>
      <c r="AI363" s="25">
        <v>9.9</v>
      </c>
      <c r="AJ363" s="25">
        <v>19.8</v>
      </c>
      <c r="AK363" s="25">
        <v>0</v>
      </c>
      <c r="AL363" s="25">
        <v>2.2000000000000002</v>
      </c>
      <c r="AM363" s="25">
        <v>14.3</v>
      </c>
      <c r="AN363" s="25">
        <v>0</v>
      </c>
      <c r="AO363" s="25">
        <v>1.1000000000000001</v>
      </c>
      <c r="AP363" s="25">
        <v>0</v>
      </c>
      <c r="AQ363" s="25">
        <v>14.3</v>
      </c>
      <c r="AR363" s="25">
        <v>36.300000000000004</v>
      </c>
      <c r="AS363" s="25">
        <v>13.200000000000001</v>
      </c>
      <c r="AT363" s="25">
        <v>9.9</v>
      </c>
      <c r="AU363" s="25">
        <v>22</v>
      </c>
      <c r="AV363" s="25">
        <v>0</v>
      </c>
      <c r="AW363" s="25">
        <v>0</v>
      </c>
      <c r="AX363" s="25">
        <v>17.600000000000001</v>
      </c>
      <c r="AY363" s="25">
        <v>34.100000000000129</v>
      </c>
      <c r="AZ363" s="25">
        <v>11</v>
      </c>
      <c r="BA363" s="25">
        <v>35.200000000000003</v>
      </c>
      <c r="BB363" s="25">
        <v>0</v>
      </c>
      <c r="BC363" s="25">
        <v>36.300000000000004</v>
      </c>
      <c r="BD363" s="25">
        <v>0</v>
      </c>
      <c r="BE363" s="25">
        <v>0</v>
      </c>
      <c r="BF363" s="25">
        <v>20.900000000000002</v>
      </c>
      <c r="BG363" s="25">
        <v>14.3</v>
      </c>
      <c r="BH363" s="25">
        <v>7.7000000000000011</v>
      </c>
      <c r="BI363" s="25">
        <v>18.700000000000003</v>
      </c>
      <c r="BJ363" s="25">
        <v>17.600000000000001</v>
      </c>
      <c r="BK363" s="25">
        <v>26.400000000000002</v>
      </c>
      <c r="BL363" s="25">
        <v>53.900000000000006</v>
      </c>
      <c r="BM363" s="25">
        <v>14.3</v>
      </c>
      <c r="BN363" s="25">
        <v>6.6000000000000005</v>
      </c>
    </row>
    <row r="364" spans="1:66" x14ac:dyDescent="0.25">
      <c r="A364" s="6">
        <v>45255</v>
      </c>
      <c r="B364" t="s">
        <v>17</v>
      </c>
      <c r="C364">
        <v>25</v>
      </c>
      <c r="D364">
        <f t="shared" si="45"/>
        <v>514.80000000000007</v>
      </c>
      <c r="E364">
        <f t="shared" si="46"/>
        <v>154</v>
      </c>
      <c r="F364">
        <f t="shared" si="47"/>
        <v>173.8</v>
      </c>
      <c r="G364">
        <f t="shared" si="48"/>
        <v>107.80000000000001</v>
      </c>
      <c r="H364">
        <f t="shared" si="49"/>
        <v>79.200000000000017</v>
      </c>
      <c r="I364">
        <v>0</v>
      </c>
      <c r="J364" s="22">
        <v>0.55000000000000004</v>
      </c>
      <c r="K364" s="22">
        <v>0.25300000000000006</v>
      </c>
      <c r="L364" s="22">
        <v>0.83600000000000008</v>
      </c>
      <c r="M364" s="22">
        <v>0.71500000000000008</v>
      </c>
      <c r="N364" s="22">
        <v>0.72600000000000009</v>
      </c>
      <c r="O364" s="24">
        <v>1.0120000000000002</v>
      </c>
      <c r="P364" s="24">
        <v>0.11000000000000001</v>
      </c>
      <c r="Q364" s="24">
        <v>0.39600000000000002</v>
      </c>
      <c r="R364" s="24">
        <v>0.82500000000000007</v>
      </c>
      <c r="S364" s="24">
        <v>0.91300000000000014</v>
      </c>
      <c r="T364" s="24">
        <v>0.8580000000000001</v>
      </c>
      <c r="U364" s="24">
        <v>0.79200000000000004</v>
      </c>
      <c r="V364" s="24">
        <v>1.0669999999999999</v>
      </c>
      <c r="W364" s="24">
        <v>0.77000000000000013</v>
      </c>
      <c r="X364" s="24">
        <v>0.9900000000000001</v>
      </c>
      <c r="Y364" s="24">
        <v>0.96800000000000008</v>
      </c>
      <c r="Z364" s="24">
        <v>0.29700000000000004</v>
      </c>
      <c r="AA364" s="25">
        <v>13.200000000000001</v>
      </c>
      <c r="AB364" s="25">
        <v>6.6000000000000005</v>
      </c>
      <c r="AC364" s="25">
        <v>0</v>
      </c>
      <c r="AD364" s="25">
        <v>41.800000000000004</v>
      </c>
      <c r="AE364" s="25">
        <v>0</v>
      </c>
      <c r="AF364" s="25">
        <v>14.3</v>
      </c>
      <c r="AG364" s="25">
        <v>29.700000000000003</v>
      </c>
      <c r="AH364" s="25">
        <v>29.700000000000003</v>
      </c>
      <c r="AI364" s="25">
        <v>30.800000000000004</v>
      </c>
      <c r="AJ364" s="25">
        <v>7.7000000000000011</v>
      </c>
      <c r="AK364" s="25">
        <v>19.8</v>
      </c>
      <c r="AL364" s="25">
        <v>17.600000000000001</v>
      </c>
      <c r="AM364" s="25">
        <v>0</v>
      </c>
      <c r="AN364" s="25">
        <v>29.700000000000003</v>
      </c>
      <c r="AO364" s="25">
        <v>4.4000000000000004</v>
      </c>
      <c r="AP364" s="25">
        <v>0</v>
      </c>
      <c r="AQ364" s="25">
        <v>2.2000000000000002</v>
      </c>
      <c r="AR364" s="25">
        <v>2.2000000000000002</v>
      </c>
      <c r="AS364" s="25">
        <v>17.600000000000001</v>
      </c>
      <c r="AT364" s="25">
        <v>5.5</v>
      </c>
      <c r="AU364" s="25">
        <v>15.400000000000002</v>
      </c>
      <c r="AV364" s="25">
        <v>24.200000000000003</v>
      </c>
      <c r="AW364" s="25">
        <v>0</v>
      </c>
      <c r="AX364" s="25">
        <v>7.7000000000000011</v>
      </c>
      <c r="AY364" s="25">
        <v>1.1000000000000001</v>
      </c>
      <c r="AZ364" s="25">
        <v>19.8</v>
      </c>
      <c r="BA364" s="25">
        <v>23.1</v>
      </c>
      <c r="BB364" s="25">
        <v>8.8000000000000007</v>
      </c>
      <c r="BC364" s="25">
        <v>3.3000000000000003</v>
      </c>
      <c r="BD364" s="25">
        <v>4.4000000000000004</v>
      </c>
      <c r="BE364" s="25">
        <v>13.200000000000001</v>
      </c>
      <c r="BF364" s="25">
        <v>23.1</v>
      </c>
      <c r="BG364" s="25">
        <v>0</v>
      </c>
      <c r="BH364" s="25">
        <v>26.400000000000002</v>
      </c>
      <c r="BI364" s="25">
        <v>8.8000000000000007</v>
      </c>
      <c r="BJ364" s="25">
        <v>7.7000000000000011</v>
      </c>
      <c r="BK364" s="25">
        <v>23.1</v>
      </c>
      <c r="BL364" s="25">
        <v>28.6</v>
      </c>
      <c r="BM364" s="25">
        <v>15.400000000000002</v>
      </c>
      <c r="BN364" s="25">
        <v>7.7000000000000011</v>
      </c>
    </row>
    <row r="365" spans="1:66" x14ac:dyDescent="0.25">
      <c r="A365" s="6">
        <v>45256</v>
      </c>
      <c r="B365" t="s">
        <v>17</v>
      </c>
      <c r="C365">
        <v>26</v>
      </c>
      <c r="D365">
        <f t="shared" si="45"/>
        <v>485.10000000000008</v>
      </c>
      <c r="E365">
        <f t="shared" si="46"/>
        <v>161.70000000000005</v>
      </c>
      <c r="F365">
        <f t="shared" si="47"/>
        <v>151.80000000000001</v>
      </c>
      <c r="G365">
        <f t="shared" si="48"/>
        <v>122.10000000000001</v>
      </c>
      <c r="H365">
        <f t="shared" si="49"/>
        <v>49.500000000000007</v>
      </c>
      <c r="I365">
        <v>0</v>
      </c>
      <c r="J365" s="22">
        <v>0.22000000000000003</v>
      </c>
      <c r="K365" s="22">
        <v>0.82500000000000007</v>
      </c>
      <c r="L365" s="22">
        <v>0.56100000000000005</v>
      </c>
      <c r="M365" s="22">
        <v>0.8580000000000001</v>
      </c>
      <c r="N365" s="22">
        <v>1.0669999999999999</v>
      </c>
      <c r="O365" s="24">
        <v>1.0669999999999999</v>
      </c>
      <c r="P365" s="24">
        <v>0.81400000000000006</v>
      </c>
      <c r="Q365" s="24">
        <v>1.056</v>
      </c>
      <c r="R365" s="24">
        <v>0.74800000000000011</v>
      </c>
      <c r="S365" s="24">
        <v>0.70400000000000007</v>
      </c>
      <c r="T365" s="24">
        <v>0.67100000000000004</v>
      </c>
      <c r="U365" s="24">
        <v>0.58300000000000007</v>
      </c>
      <c r="V365" s="24">
        <v>0.49500000000000005</v>
      </c>
      <c r="W365" s="24">
        <v>0.94600000000000006</v>
      </c>
      <c r="X365" s="24">
        <v>0.40700000000000003</v>
      </c>
      <c r="Y365" s="24">
        <v>0.53900000000000003</v>
      </c>
      <c r="Z365" s="24">
        <v>1.0230000000000001</v>
      </c>
      <c r="AA365" s="25">
        <v>3.3000000000000003</v>
      </c>
      <c r="AB365" s="25">
        <v>24.200000000000003</v>
      </c>
      <c r="AC365" s="25">
        <v>16.5</v>
      </c>
      <c r="AD365" s="25">
        <v>2.2000000000000002</v>
      </c>
      <c r="AE365" s="25">
        <v>13.200000000000001</v>
      </c>
      <c r="AF365" s="25">
        <v>0</v>
      </c>
      <c r="AG365" s="25">
        <v>0</v>
      </c>
      <c r="AH365" s="25">
        <v>49.500000000000007</v>
      </c>
      <c r="AI365" s="25">
        <v>0</v>
      </c>
      <c r="AJ365" s="25">
        <v>42.900000000000006</v>
      </c>
      <c r="AK365" s="25">
        <v>45.1</v>
      </c>
      <c r="AL365" s="25">
        <v>3.3000000000000003</v>
      </c>
      <c r="AM365" s="25">
        <v>0</v>
      </c>
      <c r="AN365" s="25">
        <v>0</v>
      </c>
      <c r="AO365" s="25">
        <v>23.1</v>
      </c>
      <c r="AP365" s="25">
        <v>0</v>
      </c>
      <c r="AQ365" s="25">
        <v>0</v>
      </c>
      <c r="AR365" s="25">
        <v>4.4000000000000004</v>
      </c>
      <c r="AS365" s="25">
        <v>0</v>
      </c>
      <c r="AT365" s="25">
        <v>18.700000000000003</v>
      </c>
      <c r="AU365" s="25">
        <v>22</v>
      </c>
      <c r="AV365" s="25">
        <v>15.400000000000002</v>
      </c>
      <c r="AW365" s="25">
        <v>20.900000000000002</v>
      </c>
      <c r="AX365" s="25">
        <v>16.5</v>
      </c>
      <c r="AY365" s="25">
        <v>1.1000000000000001</v>
      </c>
      <c r="AZ365" s="25">
        <v>12.100000000000001</v>
      </c>
      <c r="BA365" s="25">
        <v>18.700000000000003</v>
      </c>
      <c r="BB365" s="25">
        <v>0</v>
      </c>
      <c r="BC365" s="25">
        <v>0</v>
      </c>
      <c r="BD365" s="25">
        <v>15.400000000000002</v>
      </c>
      <c r="BE365" s="25">
        <v>0</v>
      </c>
      <c r="BF365" s="25">
        <v>6.6000000000000005</v>
      </c>
      <c r="BG365" s="25">
        <v>46.2</v>
      </c>
      <c r="BH365" s="25">
        <v>9.9</v>
      </c>
      <c r="BI365" s="25">
        <v>17.600000000000001</v>
      </c>
      <c r="BJ365" s="25">
        <v>30.800000000000004</v>
      </c>
      <c r="BK365" s="25">
        <v>0</v>
      </c>
      <c r="BL365" s="25">
        <v>9.9</v>
      </c>
      <c r="BM365" s="25">
        <v>22</v>
      </c>
      <c r="BN365" s="25">
        <v>18.700000000000003</v>
      </c>
    </row>
    <row r="366" spans="1:66" x14ac:dyDescent="0.25">
      <c r="A366" s="6">
        <v>45257</v>
      </c>
      <c r="B366" t="s">
        <v>17</v>
      </c>
      <c r="C366">
        <v>27</v>
      </c>
      <c r="D366">
        <f t="shared" si="45"/>
        <v>416.90000000000015</v>
      </c>
      <c r="E366">
        <f t="shared" si="46"/>
        <v>59.4</v>
      </c>
      <c r="F366">
        <f t="shared" si="47"/>
        <v>167.20000000000002</v>
      </c>
      <c r="G366">
        <f t="shared" si="48"/>
        <v>145.20000000000002</v>
      </c>
      <c r="H366">
        <f t="shared" si="49"/>
        <v>45.100000000000065</v>
      </c>
      <c r="I366">
        <v>0</v>
      </c>
      <c r="J366" s="22">
        <v>0.70400000000000007</v>
      </c>
      <c r="K366" s="22">
        <v>0.22000000000000003</v>
      </c>
      <c r="L366" s="22">
        <v>0.77000000000000013</v>
      </c>
      <c r="M366" s="22">
        <v>0.6160000000000001</v>
      </c>
      <c r="N366" s="22">
        <v>0.72600000000000009</v>
      </c>
      <c r="O366" s="24">
        <v>0.41800000000000004</v>
      </c>
      <c r="P366" s="24">
        <v>0.72600000000000009</v>
      </c>
      <c r="Q366" s="24">
        <v>0.52800000000000002</v>
      </c>
      <c r="R366" s="24">
        <v>0.48400000000000004</v>
      </c>
      <c r="S366" s="24">
        <v>0.58300000000000007</v>
      </c>
      <c r="T366" s="24">
        <v>0.69300000000000006</v>
      </c>
      <c r="U366" s="24">
        <v>1.0669999999999999</v>
      </c>
      <c r="V366" s="24">
        <v>0.95700000000000007</v>
      </c>
      <c r="W366" s="24">
        <v>0.9900000000000001</v>
      </c>
      <c r="X366" s="24">
        <v>0.89100000000000013</v>
      </c>
      <c r="Y366" s="24">
        <v>0.33</v>
      </c>
      <c r="Z366" s="24">
        <v>0.7370000000000001</v>
      </c>
      <c r="AA366" s="25">
        <v>0</v>
      </c>
      <c r="AB366" s="25">
        <v>15.400000000000002</v>
      </c>
      <c r="AC366" s="25">
        <v>9.9</v>
      </c>
      <c r="AD366" s="25">
        <v>6.6000000000000005</v>
      </c>
      <c r="AE366" s="25">
        <v>29.700000000000003</v>
      </c>
      <c r="AF366" s="25">
        <v>7.7000000000000011</v>
      </c>
      <c r="AG366" s="25">
        <v>9.9</v>
      </c>
      <c r="AH366" s="25">
        <v>30.800000000000004</v>
      </c>
      <c r="AI366" s="25">
        <v>34.1</v>
      </c>
      <c r="AJ366" s="25">
        <v>23.1</v>
      </c>
      <c r="AK366" s="25">
        <v>3.3000000000000003</v>
      </c>
      <c r="AL366" s="25">
        <v>5.5</v>
      </c>
      <c r="AM366" s="25">
        <v>11.000000000000064</v>
      </c>
      <c r="AN366" s="25">
        <v>11</v>
      </c>
      <c r="AO366" s="25">
        <v>0</v>
      </c>
      <c r="AP366" s="25">
        <v>2.2000000000000002</v>
      </c>
      <c r="AQ366" s="25">
        <v>3.3000000000000003</v>
      </c>
      <c r="AR366" s="25">
        <v>4.4000000000000004</v>
      </c>
      <c r="AS366" s="25">
        <v>7.7000000000000011</v>
      </c>
      <c r="AT366" s="25">
        <v>0</v>
      </c>
      <c r="AU366" s="25">
        <v>46.2</v>
      </c>
      <c r="AV366" s="25">
        <v>0</v>
      </c>
      <c r="AW366" s="25">
        <v>20.900000000000002</v>
      </c>
      <c r="AX366" s="25">
        <v>4.4000000000000004</v>
      </c>
      <c r="AY366" s="25">
        <v>14.3</v>
      </c>
      <c r="AZ366" s="25">
        <v>5.5</v>
      </c>
      <c r="BA366" s="25">
        <v>27.500000000000004</v>
      </c>
      <c r="BB366" s="25">
        <v>3.3000000000000003</v>
      </c>
      <c r="BC366" s="25">
        <v>11</v>
      </c>
      <c r="BD366" s="25">
        <v>12.100000000000001</v>
      </c>
      <c r="BE366" s="25">
        <v>11</v>
      </c>
      <c r="BF366" s="25">
        <v>0</v>
      </c>
      <c r="BG366" s="25">
        <v>0</v>
      </c>
      <c r="BH366" s="25">
        <v>0</v>
      </c>
      <c r="BI366" s="25">
        <v>9.9</v>
      </c>
      <c r="BJ366" s="25">
        <v>0</v>
      </c>
      <c r="BK366" s="25">
        <v>13.200000000000001</v>
      </c>
      <c r="BL366" s="25">
        <v>17.600000000000001</v>
      </c>
      <c r="BM366" s="25">
        <v>3.3000000000000003</v>
      </c>
      <c r="BN366" s="25">
        <v>4.4000000000000004</v>
      </c>
    </row>
    <row r="367" spans="1:66" x14ac:dyDescent="0.25">
      <c r="A367" s="6">
        <v>45258</v>
      </c>
      <c r="B367" t="s">
        <v>17</v>
      </c>
      <c r="C367">
        <v>28</v>
      </c>
      <c r="D367">
        <f t="shared" si="45"/>
        <v>431.20000000000016</v>
      </c>
      <c r="E367">
        <f t="shared" si="46"/>
        <v>160.60000000000002</v>
      </c>
      <c r="F367">
        <f t="shared" si="47"/>
        <v>67.100000000000009</v>
      </c>
      <c r="G367">
        <f t="shared" si="48"/>
        <v>124.30000000000014</v>
      </c>
      <c r="H367">
        <f t="shared" si="49"/>
        <v>79.2</v>
      </c>
      <c r="I367">
        <v>0</v>
      </c>
      <c r="J367" s="22">
        <v>1.0669999999999999</v>
      </c>
      <c r="K367" s="22">
        <v>0.94600000000000006</v>
      </c>
      <c r="L367" s="22">
        <v>0.78100000000000003</v>
      </c>
      <c r="M367" s="22">
        <v>0.22000000000000003</v>
      </c>
      <c r="N367" s="22">
        <v>1.056</v>
      </c>
      <c r="O367" s="24">
        <v>1.0120000000000002</v>
      </c>
      <c r="P367" s="24">
        <v>0.83600000000000008</v>
      </c>
      <c r="Q367" s="24">
        <v>1.0230000000000001</v>
      </c>
      <c r="R367" s="24">
        <v>0.74800000000000011</v>
      </c>
      <c r="S367" s="24">
        <v>1.0230000000000001</v>
      </c>
      <c r="T367" s="24">
        <v>0.49500000000000005</v>
      </c>
      <c r="U367" s="24">
        <v>0.77000000000000013</v>
      </c>
      <c r="V367" s="24">
        <v>1.0120000000000002</v>
      </c>
      <c r="W367" s="24">
        <v>0.84700000000000009</v>
      </c>
      <c r="X367" s="24">
        <v>0.51700000000000013</v>
      </c>
      <c r="Y367" s="24">
        <v>1.0669999999999999</v>
      </c>
      <c r="Z367" s="24">
        <v>0.91300000000000014</v>
      </c>
      <c r="AA367" s="25">
        <v>14.3</v>
      </c>
      <c r="AB367" s="25">
        <v>0</v>
      </c>
      <c r="AC367" s="25">
        <v>0</v>
      </c>
      <c r="AD367" s="25">
        <v>0</v>
      </c>
      <c r="AE367" s="25">
        <v>0</v>
      </c>
      <c r="AF367" s="25">
        <v>0</v>
      </c>
      <c r="AG367" s="25">
        <v>4.4000000000000004</v>
      </c>
      <c r="AH367" s="25">
        <v>0</v>
      </c>
      <c r="AI367" s="25">
        <v>48.400000000000006</v>
      </c>
      <c r="AJ367" s="25">
        <v>0</v>
      </c>
      <c r="AK367" s="25">
        <v>7.7000000000000632</v>
      </c>
      <c r="AL367" s="25">
        <v>16.5</v>
      </c>
      <c r="AM367" s="25">
        <v>1.1000000000000001</v>
      </c>
      <c r="AN367" s="25">
        <v>14.3</v>
      </c>
      <c r="AO367" s="25">
        <v>6.6000000000000005</v>
      </c>
      <c r="AP367" s="25">
        <v>5.5</v>
      </c>
      <c r="AQ367" s="25">
        <v>0</v>
      </c>
      <c r="AR367" s="25">
        <v>0</v>
      </c>
      <c r="AS367" s="25">
        <v>0</v>
      </c>
      <c r="AT367" s="25">
        <v>35.200000000000003</v>
      </c>
      <c r="AU367" s="25">
        <v>38.5</v>
      </c>
      <c r="AV367" s="25">
        <v>9.9</v>
      </c>
      <c r="AW367" s="25">
        <v>14.3</v>
      </c>
      <c r="AX367" s="25">
        <v>0</v>
      </c>
      <c r="AY367" s="25">
        <v>15.400000000000002</v>
      </c>
      <c r="AZ367" s="25">
        <v>9.9</v>
      </c>
      <c r="BA367" s="25">
        <v>0</v>
      </c>
      <c r="BB367" s="25">
        <v>7.7000000000000011</v>
      </c>
      <c r="BC367" s="25">
        <v>28.600000000000126</v>
      </c>
      <c r="BD367" s="25">
        <v>0</v>
      </c>
      <c r="BE367" s="25">
        <v>29.700000000000003</v>
      </c>
      <c r="BF367" s="25">
        <v>0</v>
      </c>
      <c r="BG367" s="25">
        <v>1.1000000000000001</v>
      </c>
      <c r="BH367" s="25">
        <v>8.8000000000000007</v>
      </c>
      <c r="BI367" s="25">
        <v>33</v>
      </c>
      <c r="BJ367" s="25">
        <v>37.400000000000006</v>
      </c>
      <c r="BK367" s="25">
        <v>0</v>
      </c>
      <c r="BL367" s="25">
        <v>26.400000000000002</v>
      </c>
      <c r="BM367" s="25">
        <v>24.200000000000003</v>
      </c>
      <c r="BN367" s="25">
        <v>0</v>
      </c>
    </row>
    <row r="368" spans="1:66" x14ac:dyDescent="0.25">
      <c r="A368" s="6">
        <v>45259</v>
      </c>
      <c r="B368" t="s">
        <v>17</v>
      </c>
      <c r="C368">
        <v>29</v>
      </c>
      <c r="D368">
        <f t="shared" si="45"/>
        <v>522.50000000000011</v>
      </c>
      <c r="E368">
        <f t="shared" si="46"/>
        <v>106.70000000000002</v>
      </c>
      <c r="F368">
        <f t="shared" si="47"/>
        <v>129.80000000000001</v>
      </c>
      <c r="G368">
        <f t="shared" si="48"/>
        <v>89.100000000000023</v>
      </c>
      <c r="H368">
        <f t="shared" si="49"/>
        <v>196.90000000000009</v>
      </c>
      <c r="I368">
        <v>0</v>
      </c>
      <c r="J368" s="22">
        <v>0.46200000000000002</v>
      </c>
      <c r="K368" s="22">
        <v>0.91300000000000014</v>
      </c>
      <c r="L368" s="22">
        <v>0.88000000000000012</v>
      </c>
      <c r="M368" s="22">
        <v>0.96800000000000008</v>
      </c>
      <c r="N368" s="22">
        <v>0.92400000000000004</v>
      </c>
      <c r="O368" s="24">
        <v>1.056</v>
      </c>
      <c r="P368" s="24">
        <v>0.70400000000000007</v>
      </c>
      <c r="Q368" s="24">
        <v>0.7370000000000001</v>
      </c>
      <c r="R368" s="24">
        <v>0.72600000000000009</v>
      </c>
      <c r="S368" s="24">
        <v>0.74800000000000011</v>
      </c>
      <c r="T368" s="24">
        <v>0.89100000000000013</v>
      </c>
      <c r="U368" s="24">
        <v>0.50600000000000012</v>
      </c>
      <c r="V368" s="24">
        <v>1.0120000000000002</v>
      </c>
      <c r="W368" s="24">
        <v>0.42900000000000005</v>
      </c>
      <c r="X368" s="24">
        <v>0.94600000000000006</v>
      </c>
      <c r="Y368" s="24">
        <v>0.30800000000000005</v>
      </c>
      <c r="Z368" s="24">
        <v>0.95700000000000007</v>
      </c>
      <c r="AA368" s="25">
        <v>7.7000000000000011</v>
      </c>
      <c r="AB368" s="25">
        <v>19.8</v>
      </c>
      <c r="AC368" s="25">
        <v>14.3</v>
      </c>
      <c r="AD368" s="25">
        <v>8.8000000000000007</v>
      </c>
      <c r="AE368" s="25">
        <v>35.200000000000003</v>
      </c>
      <c r="AF368" s="25">
        <v>0</v>
      </c>
      <c r="AG368" s="25">
        <v>0</v>
      </c>
      <c r="AH368" s="25">
        <v>35.200000000000003</v>
      </c>
      <c r="AI368" s="25">
        <v>0</v>
      </c>
      <c r="AJ368" s="25">
        <v>8.8000000000000007</v>
      </c>
      <c r="AK368" s="25">
        <v>12.100000000000001</v>
      </c>
      <c r="AL368" s="25">
        <v>0</v>
      </c>
      <c r="AM368" s="25">
        <v>41.800000000000004</v>
      </c>
      <c r="AN368" s="25">
        <v>14.3</v>
      </c>
      <c r="AO368" s="25">
        <v>38.5</v>
      </c>
      <c r="AP368" s="25">
        <v>8.8000000000000629</v>
      </c>
      <c r="AQ368" s="25">
        <v>29.700000000000003</v>
      </c>
      <c r="AR368" s="25">
        <v>26.400000000000002</v>
      </c>
      <c r="AS368" s="25">
        <v>20.900000000000002</v>
      </c>
      <c r="AT368" s="25">
        <v>16.5</v>
      </c>
      <c r="AU368" s="25">
        <v>29.700000000000003</v>
      </c>
      <c r="AV368" s="25">
        <v>9.9</v>
      </c>
      <c r="AW368" s="25">
        <v>7.7000000000000011</v>
      </c>
      <c r="AX368" s="25">
        <v>1.1000000000000001</v>
      </c>
      <c r="AY368" s="25">
        <v>0</v>
      </c>
      <c r="AZ368" s="25">
        <v>15.400000000000002</v>
      </c>
      <c r="BA368" s="25">
        <v>5.5</v>
      </c>
      <c r="BB368" s="25">
        <v>4.4000000000000004</v>
      </c>
      <c r="BC368" s="25">
        <v>15.400000000000002</v>
      </c>
      <c r="BD368" s="25">
        <v>0</v>
      </c>
      <c r="BE368" s="25">
        <v>0</v>
      </c>
      <c r="BF368" s="25">
        <v>0</v>
      </c>
      <c r="BG368" s="25">
        <v>6.6000000000000005</v>
      </c>
      <c r="BH368" s="25">
        <v>1.1000000000000001</v>
      </c>
      <c r="BI368" s="25">
        <v>28.6</v>
      </c>
      <c r="BJ368" s="25">
        <v>4.4000000000000004</v>
      </c>
      <c r="BK368" s="25">
        <v>49.500000000000007</v>
      </c>
      <c r="BL368" s="25">
        <v>0</v>
      </c>
      <c r="BM368" s="25">
        <v>5.5</v>
      </c>
      <c r="BN368" s="25">
        <v>11</v>
      </c>
    </row>
    <row r="369" spans="1:66" x14ac:dyDescent="0.25">
      <c r="A369" s="6">
        <v>45260</v>
      </c>
      <c r="B369" t="s">
        <v>17</v>
      </c>
      <c r="C369">
        <v>30</v>
      </c>
      <c r="D369">
        <f t="shared" si="45"/>
        <v>584.10000000000025</v>
      </c>
      <c r="E369">
        <f t="shared" si="46"/>
        <v>123.20000000000002</v>
      </c>
      <c r="F369">
        <f t="shared" si="47"/>
        <v>107.80000000000001</v>
      </c>
      <c r="G369">
        <f t="shared" si="48"/>
        <v>203.50000000000017</v>
      </c>
      <c r="H369">
        <f t="shared" si="49"/>
        <v>149.6</v>
      </c>
      <c r="I369">
        <v>0</v>
      </c>
      <c r="J369" s="22">
        <v>0.31900000000000001</v>
      </c>
      <c r="K369" s="22">
        <v>0.58300000000000007</v>
      </c>
      <c r="L369" s="22">
        <v>0.82500000000000007</v>
      </c>
      <c r="M369" s="22">
        <v>0.89100000000000013</v>
      </c>
      <c r="N369" s="22">
        <v>0.79200000000000004</v>
      </c>
      <c r="O369" s="24">
        <v>0.74800000000000011</v>
      </c>
      <c r="P369" s="24">
        <v>0.18700000000000003</v>
      </c>
      <c r="Q369" s="24">
        <v>1.0669999999999999</v>
      </c>
      <c r="R369" s="24">
        <v>0.67100000000000004</v>
      </c>
      <c r="S369" s="24">
        <v>0.69300000000000006</v>
      </c>
      <c r="T369" s="24">
        <v>1.0120000000000002</v>
      </c>
      <c r="U369" s="24">
        <v>0.11000000000000001</v>
      </c>
      <c r="V369" s="24">
        <v>0.81400000000000006</v>
      </c>
      <c r="W369" s="24">
        <v>0.67100000000000004</v>
      </c>
      <c r="X369" s="24">
        <v>1.089</v>
      </c>
      <c r="Y369" s="24">
        <v>0.6160000000000001</v>
      </c>
      <c r="Z369" s="24">
        <v>0.83600000000000008</v>
      </c>
      <c r="AA369" s="25">
        <v>6.6000000000000005</v>
      </c>
      <c r="AB369" s="25">
        <v>11</v>
      </c>
      <c r="AC369" s="25">
        <v>6.6000000000000005</v>
      </c>
      <c r="AD369" s="25">
        <v>31.900000000000002</v>
      </c>
      <c r="AE369" s="25">
        <v>3.3000000000000003</v>
      </c>
      <c r="AF369" s="25">
        <v>0</v>
      </c>
      <c r="AG369" s="25">
        <v>2.2000000000000002</v>
      </c>
      <c r="AH369" s="25">
        <v>7.7000000000000011</v>
      </c>
      <c r="AI369" s="25">
        <v>11</v>
      </c>
      <c r="AJ369" s="25">
        <v>27.500000000000004</v>
      </c>
      <c r="AK369" s="25">
        <v>0</v>
      </c>
      <c r="AL369" s="25">
        <v>41.800000000000004</v>
      </c>
      <c r="AM369" s="25">
        <v>5.5</v>
      </c>
      <c r="AN369" s="25">
        <v>7.7000000000000011</v>
      </c>
      <c r="AO369" s="25">
        <v>37.400000000000006</v>
      </c>
      <c r="AP369" s="25">
        <v>11</v>
      </c>
      <c r="AQ369" s="25">
        <v>16.5</v>
      </c>
      <c r="AR369" s="25">
        <v>3.3000000000000003</v>
      </c>
      <c r="AS369" s="25">
        <v>0</v>
      </c>
      <c r="AT369" s="25">
        <v>26.400000000000002</v>
      </c>
      <c r="AU369" s="25">
        <v>0</v>
      </c>
      <c r="AV369" s="25">
        <v>19.8</v>
      </c>
      <c r="AW369" s="25">
        <v>0</v>
      </c>
      <c r="AX369" s="25">
        <v>0</v>
      </c>
      <c r="AY369" s="25">
        <v>27.500000000000004</v>
      </c>
      <c r="AZ369" s="25">
        <v>42.900000000000006</v>
      </c>
      <c r="BA369" s="25">
        <v>33</v>
      </c>
      <c r="BB369" s="25">
        <v>18.700000000000127</v>
      </c>
      <c r="BC369" s="25">
        <v>47.300000000000004</v>
      </c>
      <c r="BD369" s="25">
        <v>14.3</v>
      </c>
      <c r="BE369" s="25">
        <v>13.200000000000001</v>
      </c>
      <c r="BF369" s="25">
        <v>12.100000000000001</v>
      </c>
      <c r="BG369" s="25">
        <v>28.6</v>
      </c>
      <c r="BH369" s="25">
        <v>6.6000000000000005</v>
      </c>
      <c r="BI369" s="25">
        <v>12.100000000000001</v>
      </c>
      <c r="BJ369" s="25">
        <v>0</v>
      </c>
      <c r="BK369" s="25">
        <v>0</v>
      </c>
      <c r="BL369" s="25">
        <v>7.7000000000000011</v>
      </c>
      <c r="BM369" s="25">
        <v>6.6000000000000005</v>
      </c>
      <c r="BN369" s="25">
        <v>36.300000000000004</v>
      </c>
    </row>
    <row r="370" spans="1:66" x14ac:dyDescent="0.25">
      <c r="B370" t="s">
        <v>18</v>
      </c>
      <c r="C370">
        <v>0.01</v>
      </c>
      <c r="D370">
        <f t="shared" si="45"/>
        <v>0</v>
      </c>
      <c r="E370">
        <v>0</v>
      </c>
      <c r="F370">
        <v>0</v>
      </c>
      <c r="G370">
        <v>0</v>
      </c>
      <c r="H370">
        <v>0</v>
      </c>
      <c r="I370">
        <v>0</v>
      </c>
      <c r="J370" s="22">
        <v>0</v>
      </c>
      <c r="K370" s="22">
        <v>0</v>
      </c>
      <c r="L370" s="22">
        <v>0</v>
      </c>
      <c r="M370" s="22">
        <v>0</v>
      </c>
      <c r="N370" s="22">
        <v>0</v>
      </c>
      <c r="O370" s="24">
        <v>0</v>
      </c>
      <c r="P370" s="24">
        <v>0</v>
      </c>
      <c r="Q370" s="24">
        <v>0</v>
      </c>
      <c r="R370" s="24">
        <v>0</v>
      </c>
      <c r="S370" s="24">
        <v>0</v>
      </c>
      <c r="T370" s="24">
        <v>0</v>
      </c>
      <c r="U370" s="24">
        <v>0</v>
      </c>
      <c r="V370" s="24">
        <v>0</v>
      </c>
      <c r="W370" s="24">
        <v>0</v>
      </c>
      <c r="X370" s="24">
        <v>0</v>
      </c>
      <c r="Y370" s="24">
        <v>0</v>
      </c>
      <c r="Z370" s="24">
        <v>0</v>
      </c>
      <c r="AA370" s="25">
        <v>0</v>
      </c>
      <c r="AB370" s="25">
        <v>0</v>
      </c>
      <c r="AC370" s="25">
        <v>0</v>
      </c>
      <c r="AD370" s="25">
        <v>0</v>
      </c>
      <c r="AE370" s="25">
        <v>0</v>
      </c>
      <c r="AF370" s="25">
        <v>0</v>
      </c>
      <c r="AG370" s="25">
        <v>0</v>
      </c>
      <c r="AH370" s="25">
        <v>0</v>
      </c>
      <c r="AI370" s="25">
        <v>0</v>
      </c>
      <c r="AJ370" s="25">
        <v>0</v>
      </c>
      <c r="AK370" s="25">
        <v>0</v>
      </c>
      <c r="AL370" s="25">
        <v>0</v>
      </c>
      <c r="AM370" s="25">
        <v>0</v>
      </c>
      <c r="AN370" s="25">
        <v>0</v>
      </c>
      <c r="AO370" s="25">
        <v>0</v>
      </c>
      <c r="AP370" s="25">
        <v>0</v>
      </c>
      <c r="AQ370" s="25">
        <v>0</v>
      </c>
      <c r="AR370" s="25">
        <v>0</v>
      </c>
      <c r="AS370" s="25">
        <v>0</v>
      </c>
      <c r="AT370" s="25">
        <v>0</v>
      </c>
      <c r="AU370" s="25">
        <v>0</v>
      </c>
      <c r="AV370" s="25">
        <v>0</v>
      </c>
      <c r="AW370" s="25">
        <v>0</v>
      </c>
      <c r="AX370" s="25">
        <v>0</v>
      </c>
      <c r="AY370" s="25">
        <v>0</v>
      </c>
      <c r="AZ370" s="25">
        <v>0</v>
      </c>
      <c r="BA370" s="25">
        <v>0</v>
      </c>
      <c r="BB370" s="25">
        <v>0</v>
      </c>
      <c r="BC370" s="25">
        <v>0</v>
      </c>
      <c r="BD370" s="25">
        <v>0</v>
      </c>
      <c r="BE370" s="25">
        <v>0</v>
      </c>
      <c r="BF370" s="25">
        <v>0</v>
      </c>
      <c r="BG370" s="25">
        <v>0</v>
      </c>
      <c r="BH370" s="25">
        <v>0</v>
      </c>
      <c r="BI370" s="25">
        <v>0</v>
      </c>
      <c r="BJ370" s="25">
        <v>0</v>
      </c>
      <c r="BK370" s="25">
        <v>0</v>
      </c>
      <c r="BL370" s="25">
        <v>0</v>
      </c>
      <c r="BM370" s="25">
        <v>0</v>
      </c>
      <c r="BN370" s="25">
        <v>0</v>
      </c>
    </row>
    <row r="371" spans="1:66" x14ac:dyDescent="0.25">
      <c r="B371" t="s">
        <v>18</v>
      </c>
      <c r="C371">
        <v>0.02</v>
      </c>
      <c r="D371">
        <f t="shared" si="45"/>
        <v>0</v>
      </c>
      <c r="E371">
        <v>0</v>
      </c>
      <c r="F371">
        <v>0</v>
      </c>
      <c r="G371">
        <v>0</v>
      </c>
      <c r="H371">
        <v>0</v>
      </c>
      <c r="I371">
        <v>0</v>
      </c>
      <c r="J371" s="22">
        <v>0</v>
      </c>
      <c r="K371" s="22">
        <v>0</v>
      </c>
      <c r="L371" s="22">
        <v>0</v>
      </c>
      <c r="M371" s="22">
        <v>0</v>
      </c>
      <c r="N371" s="22">
        <v>0</v>
      </c>
      <c r="O371" s="24">
        <v>0</v>
      </c>
      <c r="P371" s="24">
        <v>0</v>
      </c>
      <c r="Q371" s="24">
        <v>0</v>
      </c>
      <c r="R371" s="24">
        <v>0</v>
      </c>
      <c r="S371" s="24">
        <v>0</v>
      </c>
      <c r="T371" s="24">
        <v>0</v>
      </c>
      <c r="U371" s="24">
        <v>0</v>
      </c>
      <c r="V371" s="24">
        <v>0</v>
      </c>
      <c r="W371" s="24">
        <v>0</v>
      </c>
      <c r="X371" s="24">
        <v>0</v>
      </c>
      <c r="Y371" s="24">
        <v>0</v>
      </c>
      <c r="Z371" s="24">
        <v>0</v>
      </c>
      <c r="AA371" s="25">
        <v>0</v>
      </c>
      <c r="AB371" s="25">
        <v>0</v>
      </c>
      <c r="AC371" s="25">
        <v>0</v>
      </c>
      <c r="AD371" s="25">
        <v>0</v>
      </c>
      <c r="AE371" s="25">
        <v>0</v>
      </c>
      <c r="AF371" s="25">
        <v>0</v>
      </c>
      <c r="AG371" s="25">
        <v>0</v>
      </c>
      <c r="AH371" s="25">
        <v>0</v>
      </c>
      <c r="AI371" s="25">
        <v>0</v>
      </c>
      <c r="AJ371" s="25">
        <v>0</v>
      </c>
      <c r="AK371" s="25">
        <v>0</v>
      </c>
      <c r="AL371" s="25">
        <v>0</v>
      </c>
      <c r="AM371" s="25">
        <v>0</v>
      </c>
      <c r="AN371" s="25">
        <v>0</v>
      </c>
      <c r="AO371" s="25">
        <v>0</v>
      </c>
      <c r="AP371" s="25">
        <v>0</v>
      </c>
      <c r="AQ371" s="25">
        <v>0</v>
      </c>
      <c r="AR371" s="25">
        <v>0</v>
      </c>
      <c r="AS371" s="25">
        <v>0</v>
      </c>
      <c r="AT371" s="25">
        <v>0</v>
      </c>
      <c r="AU371" s="25">
        <v>0</v>
      </c>
      <c r="AV371" s="25">
        <v>0</v>
      </c>
      <c r="AW371" s="25">
        <v>0</v>
      </c>
      <c r="AX371" s="25">
        <v>0</v>
      </c>
      <c r="AY371" s="25">
        <v>0</v>
      </c>
      <c r="AZ371" s="25">
        <v>0</v>
      </c>
      <c r="BA371" s="25">
        <v>0</v>
      </c>
      <c r="BB371" s="25">
        <v>0</v>
      </c>
      <c r="BC371" s="25">
        <v>0</v>
      </c>
      <c r="BD371" s="25">
        <v>0</v>
      </c>
      <c r="BE371" s="25">
        <v>0</v>
      </c>
      <c r="BF371" s="25">
        <v>0</v>
      </c>
      <c r="BG371" s="25">
        <v>0</v>
      </c>
      <c r="BH371" s="25">
        <v>0</v>
      </c>
      <c r="BI371" s="25">
        <v>0</v>
      </c>
      <c r="BJ371" s="25">
        <v>0</v>
      </c>
      <c r="BK371" s="25">
        <v>0</v>
      </c>
      <c r="BL371" s="25">
        <v>0</v>
      </c>
      <c r="BM371" s="25">
        <v>0</v>
      </c>
      <c r="BN371" s="25">
        <v>0</v>
      </c>
    </row>
    <row r="372" spans="1:66" x14ac:dyDescent="0.25">
      <c r="B372" t="s">
        <v>18</v>
      </c>
      <c r="C372">
        <v>0.03</v>
      </c>
      <c r="D372">
        <f t="shared" si="45"/>
        <v>0</v>
      </c>
      <c r="E372">
        <v>0</v>
      </c>
      <c r="F372">
        <v>0</v>
      </c>
      <c r="G372">
        <v>0</v>
      </c>
      <c r="H372">
        <v>0</v>
      </c>
      <c r="I372">
        <v>0</v>
      </c>
      <c r="J372" s="22">
        <v>0</v>
      </c>
      <c r="K372" s="22">
        <v>0</v>
      </c>
      <c r="L372" s="22">
        <v>0</v>
      </c>
      <c r="M372" s="22">
        <v>0</v>
      </c>
      <c r="N372" s="22">
        <v>0</v>
      </c>
      <c r="O372" s="24">
        <v>0</v>
      </c>
      <c r="P372" s="24">
        <v>0</v>
      </c>
      <c r="Q372" s="24">
        <v>0</v>
      </c>
      <c r="R372" s="24">
        <v>0</v>
      </c>
      <c r="S372" s="24">
        <v>0</v>
      </c>
      <c r="T372" s="24">
        <v>0</v>
      </c>
      <c r="U372" s="24">
        <v>0</v>
      </c>
      <c r="V372" s="24">
        <v>0</v>
      </c>
      <c r="W372" s="24">
        <v>0</v>
      </c>
      <c r="X372" s="24">
        <v>0</v>
      </c>
      <c r="Y372" s="24">
        <v>0</v>
      </c>
      <c r="Z372" s="24">
        <v>0</v>
      </c>
      <c r="AA372" s="25">
        <v>0</v>
      </c>
      <c r="AB372" s="25">
        <v>0</v>
      </c>
      <c r="AC372" s="25">
        <v>0</v>
      </c>
      <c r="AD372" s="25">
        <v>0</v>
      </c>
      <c r="AE372" s="25">
        <v>0</v>
      </c>
      <c r="AF372" s="25">
        <v>0</v>
      </c>
      <c r="AG372" s="25">
        <v>0</v>
      </c>
      <c r="AH372" s="25">
        <v>0</v>
      </c>
      <c r="AI372" s="25">
        <v>0</v>
      </c>
      <c r="AJ372" s="25">
        <v>0</v>
      </c>
      <c r="AK372" s="25">
        <v>0</v>
      </c>
      <c r="AL372" s="25">
        <v>0</v>
      </c>
      <c r="AM372" s="25">
        <v>0</v>
      </c>
      <c r="AN372" s="25">
        <v>0</v>
      </c>
      <c r="AO372" s="25">
        <v>0</v>
      </c>
      <c r="AP372" s="25">
        <v>0</v>
      </c>
      <c r="AQ372" s="25">
        <v>0</v>
      </c>
      <c r="AR372" s="25">
        <v>0</v>
      </c>
      <c r="AS372" s="25">
        <v>0</v>
      </c>
      <c r="AT372" s="25">
        <v>0</v>
      </c>
      <c r="AU372" s="25">
        <v>0</v>
      </c>
      <c r="AV372" s="25">
        <v>0</v>
      </c>
      <c r="AW372" s="25">
        <v>0</v>
      </c>
      <c r="AX372" s="25">
        <v>0</v>
      </c>
      <c r="AY372" s="25">
        <v>0</v>
      </c>
      <c r="AZ372" s="25">
        <v>0</v>
      </c>
      <c r="BA372" s="25">
        <v>0</v>
      </c>
      <c r="BB372" s="25">
        <v>0</v>
      </c>
      <c r="BC372" s="25">
        <v>0</v>
      </c>
      <c r="BD372" s="25">
        <v>0</v>
      </c>
      <c r="BE372" s="25">
        <v>0</v>
      </c>
      <c r="BF372" s="25">
        <v>0</v>
      </c>
      <c r="BG372" s="25">
        <v>0</v>
      </c>
      <c r="BH372" s="25">
        <v>0</v>
      </c>
      <c r="BI372" s="25">
        <v>0</v>
      </c>
      <c r="BJ372" s="25">
        <v>0</v>
      </c>
      <c r="BK372" s="25">
        <v>0</v>
      </c>
      <c r="BL372" s="25">
        <v>0</v>
      </c>
      <c r="BM372" s="25">
        <v>0</v>
      </c>
      <c r="BN372" s="25">
        <v>0</v>
      </c>
    </row>
    <row r="373" spans="1:66" x14ac:dyDescent="0.25">
      <c r="B373" t="s">
        <v>18</v>
      </c>
      <c r="C373">
        <v>0.04</v>
      </c>
      <c r="D373">
        <f t="shared" si="45"/>
        <v>0</v>
      </c>
      <c r="E373">
        <v>0</v>
      </c>
      <c r="F373">
        <v>0</v>
      </c>
      <c r="G373">
        <v>0</v>
      </c>
      <c r="H373">
        <v>0</v>
      </c>
      <c r="I373">
        <v>0</v>
      </c>
      <c r="J373" s="22">
        <v>0</v>
      </c>
      <c r="K373" s="22">
        <v>0</v>
      </c>
      <c r="L373" s="22">
        <v>0</v>
      </c>
      <c r="M373" s="22">
        <v>0</v>
      </c>
      <c r="N373" s="22">
        <v>0</v>
      </c>
      <c r="O373" s="24">
        <v>0</v>
      </c>
      <c r="P373" s="24">
        <v>0</v>
      </c>
      <c r="Q373" s="24">
        <v>0</v>
      </c>
      <c r="R373" s="24">
        <v>0</v>
      </c>
      <c r="S373" s="24">
        <v>0</v>
      </c>
      <c r="T373" s="24">
        <v>0</v>
      </c>
      <c r="U373" s="24">
        <v>0</v>
      </c>
      <c r="V373" s="24">
        <v>0</v>
      </c>
      <c r="W373" s="24">
        <v>0</v>
      </c>
      <c r="X373" s="24">
        <v>0</v>
      </c>
      <c r="Y373" s="24">
        <v>0</v>
      </c>
      <c r="Z373" s="24">
        <v>0</v>
      </c>
      <c r="AA373" s="25">
        <v>0</v>
      </c>
      <c r="AB373" s="25">
        <v>0</v>
      </c>
      <c r="AC373" s="25">
        <v>0</v>
      </c>
      <c r="AD373" s="25">
        <v>0</v>
      </c>
      <c r="AE373" s="25">
        <v>0</v>
      </c>
      <c r="AF373" s="25">
        <v>0</v>
      </c>
      <c r="AG373" s="25">
        <v>0</v>
      </c>
      <c r="AH373" s="25">
        <v>0</v>
      </c>
      <c r="AI373" s="25">
        <v>0</v>
      </c>
      <c r="AJ373" s="25">
        <v>0</v>
      </c>
      <c r="AK373" s="25">
        <v>0</v>
      </c>
      <c r="AL373" s="25">
        <v>0</v>
      </c>
      <c r="AM373" s="25">
        <v>0</v>
      </c>
      <c r="AN373" s="25">
        <v>0</v>
      </c>
      <c r="AO373" s="25">
        <v>0</v>
      </c>
      <c r="AP373" s="25">
        <v>0</v>
      </c>
      <c r="AQ373" s="25">
        <v>0</v>
      </c>
      <c r="AR373" s="25">
        <v>0</v>
      </c>
      <c r="AS373" s="25">
        <v>0</v>
      </c>
      <c r="AT373" s="25">
        <v>0</v>
      </c>
      <c r="AU373" s="25">
        <v>0</v>
      </c>
      <c r="AV373" s="25">
        <v>0</v>
      </c>
      <c r="AW373" s="25">
        <v>0</v>
      </c>
      <c r="AX373" s="25">
        <v>0</v>
      </c>
      <c r="AY373" s="25">
        <v>0</v>
      </c>
      <c r="AZ373" s="25">
        <v>0</v>
      </c>
      <c r="BA373" s="25">
        <v>0</v>
      </c>
      <c r="BB373" s="25">
        <v>0</v>
      </c>
      <c r="BC373" s="25">
        <v>0</v>
      </c>
      <c r="BD373" s="25">
        <v>0</v>
      </c>
      <c r="BE373" s="25">
        <v>0</v>
      </c>
      <c r="BF373" s="25">
        <v>0</v>
      </c>
      <c r="BG373" s="25">
        <v>0</v>
      </c>
      <c r="BH373" s="25">
        <v>0</v>
      </c>
      <c r="BI373" s="25">
        <v>0</v>
      </c>
      <c r="BJ373" s="25">
        <v>0</v>
      </c>
      <c r="BK373" s="25">
        <v>0</v>
      </c>
      <c r="BL373" s="25">
        <v>0</v>
      </c>
      <c r="BM373" s="25">
        <v>0</v>
      </c>
      <c r="BN373" s="25">
        <v>0</v>
      </c>
    </row>
    <row r="374" spans="1:66" x14ac:dyDescent="0.25">
      <c r="B374" t="s">
        <v>18</v>
      </c>
      <c r="C374">
        <v>0.05</v>
      </c>
      <c r="D374">
        <f t="shared" si="45"/>
        <v>0</v>
      </c>
      <c r="E374">
        <v>0</v>
      </c>
      <c r="F374">
        <v>0</v>
      </c>
      <c r="G374">
        <v>0</v>
      </c>
      <c r="H374">
        <v>0</v>
      </c>
      <c r="I374">
        <v>0</v>
      </c>
      <c r="J374" s="22">
        <v>0</v>
      </c>
      <c r="K374" s="22">
        <v>0</v>
      </c>
      <c r="L374" s="22">
        <v>0</v>
      </c>
      <c r="M374" s="22">
        <v>0</v>
      </c>
      <c r="N374" s="22">
        <v>0</v>
      </c>
      <c r="O374" s="24">
        <v>0</v>
      </c>
      <c r="P374" s="24">
        <v>0</v>
      </c>
      <c r="Q374" s="24">
        <v>0</v>
      </c>
      <c r="R374" s="24">
        <v>0</v>
      </c>
      <c r="S374" s="24">
        <v>0</v>
      </c>
      <c r="T374" s="24">
        <v>0</v>
      </c>
      <c r="U374" s="24">
        <v>0</v>
      </c>
      <c r="V374" s="24">
        <v>0</v>
      </c>
      <c r="W374" s="24">
        <v>0</v>
      </c>
      <c r="X374" s="24">
        <v>0</v>
      </c>
      <c r="Y374" s="24">
        <v>0</v>
      </c>
      <c r="Z374" s="24">
        <v>0</v>
      </c>
      <c r="AA374" s="25">
        <v>0</v>
      </c>
      <c r="AB374" s="25">
        <v>0</v>
      </c>
      <c r="AC374" s="25">
        <v>0</v>
      </c>
      <c r="AD374" s="25">
        <v>0</v>
      </c>
      <c r="AE374" s="25">
        <v>0</v>
      </c>
      <c r="AF374" s="25">
        <v>0</v>
      </c>
      <c r="AG374" s="25">
        <v>0</v>
      </c>
      <c r="AH374" s="25">
        <v>0</v>
      </c>
      <c r="AI374" s="25">
        <v>0</v>
      </c>
      <c r="AJ374" s="25">
        <v>0</v>
      </c>
      <c r="AK374" s="25">
        <v>0</v>
      </c>
      <c r="AL374" s="25">
        <v>0</v>
      </c>
      <c r="AM374" s="25">
        <v>0</v>
      </c>
      <c r="AN374" s="25">
        <v>0</v>
      </c>
      <c r="AO374" s="25">
        <v>0</v>
      </c>
      <c r="AP374" s="25">
        <v>0</v>
      </c>
      <c r="AQ374" s="25">
        <v>0</v>
      </c>
      <c r="AR374" s="25">
        <v>0</v>
      </c>
      <c r="AS374" s="25">
        <v>0</v>
      </c>
      <c r="AT374" s="25">
        <v>0</v>
      </c>
      <c r="AU374" s="25">
        <v>0</v>
      </c>
      <c r="AV374" s="25">
        <v>0</v>
      </c>
      <c r="AW374" s="25">
        <v>0</v>
      </c>
      <c r="AX374" s="25">
        <v>0</v>
      </c>
      <c r="AY374" s="25">
        <v>0</v>
      </c>
      <c r="AZ374" s="25">
        <v>0</v>
      </c>
      <c r="BA374" s="25">
        <v>0</v>
      </c>
      <c r="BB374" s="25">
        <v>0</v>
      </c>
      <c r="BC374" s="25">
        <v>0</v>
      </c>
      <c r="BD374" s="25">
        <v>0</v>
      </c>
      <c r="BE374" s="25">
        <v>0</v>
      </c>
      <c r="BF374" s="25">
        <v>0</v>
      </c>
      <c r="BG374" s="25">
        <v>0</v>
      </c>
      <c r="BH374" s="25">
        <v>0</v>
      </c>
      <c r="BI374" s="25">
        <v>0</v>
      </c>
      <c r="BJ374" s="25">
        <v>0</v>
      </c>
      <c r="BK374" s="25">
        <v>0</v>
      </c>
      <c r="BL374" s="25">
        <v>0</v>
      </c>
      <c r="BM374" s="25">
        <v>0</v>
      </c>
      <c r="BN374" s="25">
        <v>0</v>
      </c>
    </row>
    <row r="375" spans="1:66" x14ac:dyDescent="0.25">
      <c r="A375" s="6">
        <v>45261</v>
      </c>
      <c r="B375" t="s">
        <v>18</v>
      </c>
      <c r="C375">
        <v>1</v>
      </c>
      <c r="D375">
        <f t="shared" si="45"/>
        <v>577.50000000000011</v>
      </c>
      <c r="E375">
        <f t="shared" ref="E375:E405" si="50">SUM(BE375:BN375)</f>
        <v>144.10000000000002</v>
      </c>
      <c r="F375">
        <f t="shared" ref="F375:F405" si="51">SUM(AA375:AJ375)</f>
        <v>184.80000000000004</v>
      </c>
      <c r="G375">
        <f t="shared" ref="G375:G405" si="52">SUM(AU375:BD375)</f>
        <v>129.80000000000001</v>
      </c>
      <c r="H375">
        <f t="shared" ref="H375:H405" si="53">SUM(AL375:AT375)</f>
        <v>118.80000000000001</v>
      </c>
      <c r="I375">
        <v>0</v>
      </c>
      <c r="J375" s="22">
        <v>1.0340000000000003</v>
      </c>
      <c r="K375" s="22">
        <v>0.18700000000000003</v>
      </c>
      <c r="L375" s="22">
        <v>0.88000000000000012</v>
      </c>
      <c r="M375" s="22">
        <v>0.23100000000000001</v>
      </c>
      <c r="N375" s="22">
        <v>0.91300000000000014</v>
      </c>
      <c r="O375" s="24">
        <v>0.83600000000000008</v>
      </c>
      <c r="P375" s="24">
        <v>0.82500000000000007</v>
      </c>
      <c r="Q375" s="24">
        <v>0.77000000000000013</v>
      </c>
      <c r="R375" s="24">
        <v>0.69300000000000006</v>
      </c>
      <c r="S375" s="24">
        <v>1.0450000000000002</v>
      </c>
      <c r="T375" s="24">
        <v>0.80300000000000005</v>
      </c>
      <c r="U375" s="24">
        <v>0.59400000000000008</v>
      </c>
      <c r="V375" s="24">
        <v>1.0120000000000002</v>
      </c>
      <c r="W375" s="24">
        <v>0.59400000000000008</v>
      </c>
      <c r="X375" s="24">
        <v>1.0120000000000002</v>
      </c>
      <c r="Y375" s="24">
        <v>1.056</v>
      </c>
      <c r="Z375" s="24">
        <v>0.55000000000000004</v>
      </c>
      <c r="AA375" s="25">
        <v>26.400000000000002</v>
      </c>
      <c r="AB375" s="25">
        <v>18.700000000000003</v>
      </c>
      <c r="AC375" s="25">
        <v>26.400000000000002</v>
      </c>
      <c r="AD375" s="25">
        <v>9.9</v>
      </c>
      <c r="AE375" s="25">
        <v>55.000000000000007</v>
      </c>
      <c r="AF375" s="25">
        <v>45.1</v>
      </c>
      <c r="AG375" s="25">
        <v>3.3000000000000003</v>
      </c>
      <c r="AH375" s="25">
        <v>0</v>
      </c>
      <c r="AI375" s="25">
        <v>0</v>
      </c>
      <c r="AJ375" s="25">
        <v>0</v>
      </c>
      <c r="AK375" s="25">
        <v>11</v>
      </c>
      <c r="AL375" s="25">
        <v>3.3000000000000003</v>
      </c>
      <c r="AM375" s="25">
        <v>0</v>
      </c>
      <c r="AN375" s="25">
        <v>45.1</v>
      </c>
      <c r="AO375" s="25">
        <v>0</v>
      </c>
      <c r="AP375" s="25">
        <v>2.2000000000000002</v>
      </c>
      <c r="AQ375" s="25">
        <v>7.7000000000000011</v>
      </c>
      <c r="AR375" s="25">
        <v>0</v>
      </c>
      <c r="AS375" s="25">
        <v>22</v>
      </c>
      <c r="AT375" s="25">
        <v>38.5</v>
      </c>
      <c r="AU375" s="25">
        <v>3.3000000000000003</v>
      </c>
      <c r="AV375" s="25">
        <v>0</v>
      </c>
      <c r="AW375" s="25">
        <v>0</v>
      </c>
      <c r="AX375" s="25">
        <v>30.800000000000004</v>
      </c>
      <c r="AY375" s="25">
        <v>0</v>
      </c>
      <c r="AZ375" s="25">
        <v>47.300000000000004</v>
      </c>
      <c r="BA375" s="25">
        <v>11</v>
      </c>
      <c r="BB375" s="25">
        <v>2.2000000000000002</v>
      </c>
      <c r="BC375" s="25">
        <v>25.3</v>
      </c>
      <c r="BD375" s="25">
        <v>9.9</v>
      </c>
      <c r="BE375" s="25">
        <v>9.9</v>
      </c>
      <c r="BF375" s="25">
        <v>24.200000000000003</v>
      </c>
      <c r="BG375" s="25">
        <v>24.200000000000003</v>
      </c>
      <c r="BH375" s="25">
        <v>17.600000000000001</v>
      </c>
      <c r="BI375" s="25">
        <v>5.5</v>
      </c>
      <c r="BJ375" s="25">
        <v>14.3</v>
      </c>
      <c r="BK375" s="25">
        <v>30.800000000000004</v>
      </c>
      <c r="BL375" s="25">
        <v>3.3000000000000003</v>
      </c>
      <c r="BM375" s="25">
        <v>0</v>
      </c>
      <c r="BN375" s="25">
        <v>14.3</v>
      </c>
    </row>
    <row r="376" spans="1:66" x14ac:dyDescent="0.25">
      <c r="A376" s="6">
        <v>45262</v>
      </c>
      <c r="B376" t="s">
        <v>18</v>
      </c>
      <c r="C376">
        <v>2</v>
      </c>
      <c r="D376">
        <f t="shared" si="45"/>
        <v>520.30000000000007</v>
      </c>
      <c r="E376">
        <f t="shared" si="50"/>
        <v>85.8</v>
      </c>
      <c r="F376">
        <f t="shared" si="51"/>
        <v>105.60000000000002</v>
      </c>
      <c r="G376">
        <f t="shared" si="52"/>
        <v>184.8</v>
      </c>
      <c r="H376">
        <f t="shared" si="53"/>
        <v>144.1</v>
      </c>
      <c r="I376">
        <v>0</v>
      </c>
      <c r="J376" s="22">
        <v>1.0010000000000001</v>
      </c>
      <c r="K376" s="22">
        <v>0.83600000000000008</v>
      </c>
      <c r="L376" s="22">
        <v>0.95700000000000007</v>
      </c>
      <c r="M376" s="22">
        <v>0.96800000000000008</v>
      </c>
      <c r="N376" s="22">
        <v>0.37400000000000005</v>
      </c>
      <c r="O376" s="24">
        <v>0.67100000000000004</v>
      </c>
      <c r="P376" s="24">
        <v>0.7370000000000001</v>
      </c>
      <c r="Q376" s="24">
        <v>0.82500000000000007</v>
      </c>
      <c r="R376" s="24">
        <v>0.84700000000000009</v>
      </c>
      <c r="S376" s="24">
        <v>0.48400000000000004</v>
      </c>
      <c r="T376" s="24">
        <v>0.8580000000000001</v>
      </c>
      <c r="U376" s="24">
        <v>0.66</v>
      </c>
      <c r="V376" s="24">
        <v>0.96800000000000008</v>
      </c>
      <c r="W376" s="24">
        <v>0.34100000000000003</v>
      </c>
      <c r="X376" s="24">
        <v>0.37400000000000005</v>
      </c>
      <c r="Y376" s="24">
        <v>0.7370000000000001</v>
      </c>
      <c r="Z376" s="24">
        <v>0.42900000000000005</v>
      </c>
      <c r="AA376" s="25">
        <v>1.1000000000000001</v>
      </c>
      <c r="AB376" s="25">
        <v>0</v>
      </c>
      <c r="AC376" s="25">
        <v>26.400000000000002</v>
      </c>
      <c r="AD376" s="25">
        <v>0</v>
      </c>
      <c r="AE376" s="25">
        <v>3.3000000000000003</v>
      </c>
      <c r="AF376" s="25">
        <v>8.8000000000000007</v>
      </c>
      <c r="AG376" s="25">
        <v>18.700000000000003</v>
      </c>
      <c r="AH376" s="25">
        <v>0</v>
      </c>
      <c r="AI376" s="25">
        <v>2.2000000000000002</v>
      </c>
      <c r="AJ376" s="25">
        <v>45.1</v>
      </c>
      <c r="AK376" s="25">
        <v>22</v>
      </c>
      <c r="AL376" s="25">
        <v>29.700000000000003</v>
      </c>
      <c r="AM376" s="25">
        <v>0</v>
      </c>
      <c r="AN376" s="25">
        <v>25.3</v>
      </c>
      <c r="AO376" s="25">
        <v>25.3</v>
      </c>
      <c r="AP376" s="25">
        <v>0</v>
      </c>
      <c r="AQ376" s="25">
        <v>22</v>
      </c>
      <c r="AR376" s="25">
        <v>31.900000000000002</v>
      </c>
      <c r="AS376" s="25">
        <v>0</v>
      </c>
      <c r="AT376" s="25">
        <v>9.9</v>
      </c>
      <c r="AU376" s="25">
        <v>0</v>
      </c>
      <c r="AV376" s="25">
        <v>30.800000000000004</v>
      </c>
      <c r="AW376" s="25">
        <v>1.1000000000000001</v>
      </c>
      <c r="AX376" s="25">
        <v>47.300000000000004</v>
      </c>
      <c r="AY376" s="25">
        <v>22</v>
      </c>
      <c r="AZ376" s="25">
        <v>44</v>
      </c>
      <c r="BA376" s="25">
        <v>1.1000000000000001</v>
      </c>
      <c r="BB376" s="25">
        <v>22</v>
      </c>
      <c r="BC376" s="25">
        <v>15.400000000000002</v>
      </c>
      <c r="BD376" s="25">
        <v>1.1000000000000001</v>
      </c>
      <c r="BE376" s="25">
        <v>0</v>
      </c>
      <c r="BF376" s="25">
        <v>8.8000000000000007</v>
      </c>
      <c r="BG376" s="25">
        <v>3.3000000000000003</v>
      </c>
      <c r="BH376" s="25">
        <v>0</v>
      </c>
      <c r="BI376" s="25">
        <v>18.700000000000003</v>
      </c>
      <c r="BJ376" s="25">
        <v>20.900000000000002</v>
      </c>
      <c r="BK376" s="25">
        <v>26.400000000000002</v>
      </c>
      <c r="BL376" s="25">
        <v>6.6000000000000005</v>
      </c>
      <c r="BM376" s="25">
        <v>1.1000000000000001</v>
      </c>
      <c r="BN376" s="25">
        <v>0</v>
      </c>
    </row>
    <row r="377" spans="1:66" x14ac:dyDescent="0.25">
      <c r="A377" s="6">
        <v>45263</v>
      </c>
      <c r="B377" t="s">
        <v>18</v>
      </c>
      <c r="C377">
        <v>3</v>
      </c>
      <c r="D377">
        <f t="shared" si="45"/>
        <v>607.20000000000005</v>
      </c>
      <c r="E377">
        <f t="shared" si="50"/>
        <v>167.20000000000005</v>
      </c>
      <c r="F377">
        <f t="shared" si="51"/>
        <v>149.60000000000002</v>
      </c>
      <c r="G377">
        <f t="shared" si="52"/>
        <v>127.60000000000001</v>
      </c>
      <c r="H377">
        <f t="shared" si="53"/>
        <v>162.79999999999998</v>
      </c>
      <c r="I377">
        <v>0</v>
      </c>
      <c r="J377" s="22">
        <v>1.0010000000000001</v>
      </c>
      <c r="K377" s="22">
        <v>1.0450000000000002</v>
      </c>
      <c r="L377" s="22">
        <v>0.8580000000000001</v>
      </c>
      <c r="M377" s="22">
        <v>0.89100000000000013</v>
      </c>
      <c r="N377" s="22">
        <v>0.41800000000000004</v>
      </c>
      <c r="O377" s="24">
        <v>0.93500000000000005</v>
      </c>
      <c r="P377" s="24">
        <v>0.68200000000000005</v>
      </c>
      <c r="Q377" s="24">
        <v>0.11000000000000001</v>
      </c>
      <c r="R377" s="24">
        <v>1.0340000000000003</v>
      </c>
      <c r="S377" s="24">
        <v>0.64900000000000002</v>
      </c>
      <c r="T377" s="24">
        <v>0.6160000000000001</v>
      </c>
      <c r="U377" s="24">
        <v>0.55000000000000004</v>
      </c>
      <c r="V377" s="24">
        <v>0.53900000000000003</v>
      </c>
      <c r="W377" s="24">
        <v>1.0669999999999999</v>
      </c>
      <c r="X377" s="24">
        <v>0.97900000000000009</v>
      </c>
      <c r="Y377" s="24">
        <v>0.93500000000000005</v>
      </c>
      <c r="Z377" s="24">
        <v>0.55000000000000004</v>
      </c>
      <c r="AA377" s="25">
        <v>46.2</v>
      </c>
      <c r="AB377" s="25">
        <v>0</v>
      </c>
      <c r="AC377" s="25">
        <v>11</v>
      </c>
      <c r="AD377" s="25">
        <v>11</v>
      </c>
      <c r="AE377" s="25">
        <v>4.4000000000000004</v>
      </c>
      <c r="AF377" s="25">
        <v>1.1000000000000001</v>
      </c>
      <c r="AG377" s="25">
        <v>36.300000000000004</v>
      </c>
      <c r="AH377" s="25">
        <v>0</v>
      </c>
      <c r="AI377" s="25">
        <v>25.3</v>
      </c>
      <c r="AJ377" s="25">
        <v>14.3</v>
      </c>
      <c r="AK377" s="25">
        <v>5.5</v>
      </c>
      <c r="AL377" s="25">
        <v>35.200000000000003</v>
      </c>
      <c r="AM377" s="25">
        <v>0</v>
      </c>
      <c r="AN377" s="25">
        <v>24.200000000000003</v>
      </c>
      <c r="AO377" s="25">
        <v>25.3</v>
      </c>
      <c r="AP377" s="25">
        <v>8.8000000000000007</v>
      </c>
      <c r="AQ377" s="25">
        <v>49.500000000000007</v>
      </c>
      <c r="AR377" s="25">
        <v>6.6000000000000005</v>
      </c>
      <c r="AS377" s="25">
        <v>12.100000000000001</v>
      </c>
      <c r="AT377" s="25">
        <v>1.1000000000000001</v>
      </c>
      <c r="AU377" s="25">
        <v>6.6000000000000005</v>
      </c>
      <c r="AV377" s="25">
        <v>4.4000000000000004</v>
      </c>
      <c r="AW377" s="25">
        <v>48.400000000000006</v>
      </c>
      <c r="AX377" s="25">
        <v>7.7000000000000011</v>
      </c>
      <c r="AY377" s="25">
        <v>16.5</v>
      </c>
      <c r="AZ377" s="25">
        <v>29.700000000000003</v>
      </c>
      <c r="BA377" s="25">
        <v>3.3000000000000003</v>
      </c>
      <c r="BB377" s="25">
        <v>0</v>
      </c>
      <c r="BC377" s="25">
        <v>0</v>
      </c>
      <c r="BD377" s="25">
        <v>11</v>
      </c>
      <c r="BE377" s="25">
        <v>22</v>
      </c>
      <c r="BF377" s="25">
        <v>0</v>
      </c>
      <c r="BG377" s="25">
        <v>7.7000000000000011</v>
      </c>
      <c r="BH377" s="25">
        <v>56.1</v>
      </c>
      <c r="BI377" s="25">
        <v>20.900000000000002</v>
      </c>
      <c r="BJ377" s="25">
        <v>9.9</v>
      </c>
      <c r="BK377" s="25">
        <v>41.800000000000004</v>
      </c>
      <c r="BL377" s="25">
        <v>0</v>
      </c>
      <c r="BM377" s="25">
        <v>0</v>
      </c>
      <c r="BN377" s="25">
        <v>8.8000000000000007</v>
      </c>
    </row>
    <row r="378" spans="1:66" x14ac:dyDescent="0.25">
      <c r="A378" s="6">
        <v>45264</v>
      </c>
      <c r="B378" t="s">
        <v>18</v>
      </c>
      <c r="C378">
        <v>4</v>
      </c>
      <c r="D378">
        <f t="shared" si="45"/>
        <v>600.60000000000025</v>
      </c>
      <c r="E378">
        <f t="shared" si="50"/>
        <v>135.30000000000001</v>
      </c>
      <c r="F378">
        <f t="shared" si="51"/>
        <v>181.50000000000011</v>
      </c>
      <c r="G378">
        <f t="shared" si="52"/>
        <v>147.4</v>
      </c>
      <c r="H378">
        <f t="shared" si="53"/>
        <v>136.40000000000009</v>
      </c>
      <c r="I378">
        <v>0</v>
      </c>
      <c r="J378" s="22">
        <v>0.45100000000000007</v>
      </c>
      <c r="K378" s="22">
        <v>1.0669999999999999</v>
      </c>
      <c r="L378" s="22">
        <v>0.91300000000000014</v>
      </c>
      <c r="M378" s="22">
        <v>0.27500000000000002</v>
      </c>
      <c r="N378" s="22">
        <v>1.0780000000000001</v>
      </c>
      <c r="O378" s="24">
        <v>0.71500000000000008</v>
      </c>
      <c r="P378" s="24">
        <v>1.0340000000000003</v>
      </c>
      <c r="Q378" s="24">
        <v>0.55000000000000004</v>
      </c>
      <c r="R378" s="24">
        <v>0.77000000000000013</v>
      </c>
      <c r="S378" s="24">
        <v>0.7370000000000001</v>
      </c>
      <c r="T378" s="24">
        <v>0.66</v>
      </c>
      <c r="U378" s="24">
        <v>0.46200000000000002</v>
      </c>
      <c r="V378" s="24">
        <v>0.34100000000000003</v>
      </c>
      <c r="W378" s="24">
        <v>0.27500000000000002</v>
      </c>
      <c r="X378" s="24">
        <v>1.089</v>
      </c>
      <c r="Y378" s="24">
        <v>1.1000000000000001</v>
      </c>
      <c r="Z378" s="24">
        <v>1.0010000000000001</v>
      </c>
      <c r="AA378" s="25">
        <v>9.9</v>
      </c>
      <c r="AB378" s="25">
        <v>9.9000000000001265</v>
      </c>
      <c r="AC378" s="25">
        <v>11</v>
      </c>
      <c r="AD378" s="25">
        <v>26.400000000000002</v>
      </c>
      <c r="AE378" s="25">
        <v>0</v>
      </c>
      <c r="AF378" s="25">
        <v>17.600000000000001</v>
      </c>
      <c r="AG378" s="25">
        <v>55.000000000000007</v>
      </c>
      <c r="AH378" s="25">
        <v>1.1000000000000001</v>
      </c>
      <c r="AI378" s="25">
        <v>28.6</v>
      </c>
      <c r="AJ378" s="25">
        <v>22</v>
      </c>
      <c r="AK378" s="25">
        <v>2.2000000000000002</v>
      </c>
      <c r="AL378" s="25">
        <v>24.200000000000003</v>
      </c>
      <c r="AM378" s="25">
        <v>0</v>
      </c>
      <c r="AN378" s="25">
        <v>0</v>
      </c>
      <c r="AO378" s="25">
        <v>59.400000000000006</v>
      </c>
      <c r="AP378" s="25">
        <v>15.400000000000064</v>
      </c>
      <c r="AQ378" s="25">
        <v>0</v>
      </c>
      <c r="AR378" s="25">
        <v>12.100000000000001</v>
      </c>
      <c r="AS378" s="25">
        <v>0</v>
      </c>
      <c r="AT378" s="25">
        <v>25.3</v>
      </c>
      <c r="AU378" s="25">
        <v>30.800000000000004</v>
      </c>
      <c r="AV378" s="25">
        <v>0</v>
      </c>
      <c r="AW378" s="25">
        <v>0</v>
      </c>
      <c r="AX378" s="25">
        <v>14.3</v>
      </c>
      <c r="AY378" s="25">
        <v>37.400000000000006</v>
      </c>
      <c r="AZ378" s="25">
        <v>45.1</v>
      </c>
      <c r="BA378" s="25">
        <v>0</v>
      </c>
      <c r="BB378" s="25">
        <v>18.700000000000003</v>
      </c>
      <c r="BC378" s="25">
        <v>1.1000000000000001</v>
      </c>
      <c r="BD378" s="25">
        <v>0</v>
      </c>
      <c r="BE378" s="25">
        <v>0</v>
      </c>
      <c r="BF378" s="25">
        <v>9.9</v>
      </c>
      <c r="BG378" s="25">
        <v>2.2000000000000002</v>
      </c>
      <c r="BH378" s="25">
        <v>7.7000000000000011</v>
      </c>
      <c r="BI378" s="25">
        <v>12.100000000000001</v>
      </c>
      <c r="BJ378" s="25">
        <v>48.400000000000006</v>
      </c>
      <c r="BK378" s="25">
        <v>0</v>
      </c>
      <c r="BL378" s="25">
        <v>24.200000000000003</v>
      </c>
      <c r="BM378" s="25">
        <v>7.7000000000000011</v>
      </c>
      <c r="BN378" s="25">
        <v>23.1</v>
      </c>
    </row>
    <row r="379" spans="1:66" x14ac:dyDescent="0.25">
      <c r="A379" s="6">
        <v>45265</v>
      </c>
      <c r="B379" t="s">
        <v>18</v>
      </c>
      <c r="C379">
        <v>5</v>
      </c>
      <c r="D379">
        <f t="shared" si="45"/>
        <v>594.00000000000023</v>
      </c>
      <c r="E379">
        <f t="shared" si="50"/>
        <v>160.60000000000014</v>
      </c>
      <c r="F379">
        <f t="shared" si="51"/>
        <v>106.70000000000002</v>
      </c>
      <c r="G379">
        <f t="shared" si="52"/>
        <v>154.00000000000014</v>
      </c>
      <c r="H379">
        <f t="shared" si="53"/>
        <v>172.7</v>
      </c>
      <c r="I379">
        <v>0</v>
      </c>
      <c r="J379" s="22">
        <v>0.17600000000000002</v>
      </c>
      <c r="K379" s="22">
        <v>0.22000000000000003</v>
      </c>
      <c r="L379" s="22">
        <v>0.67100000000000004</v>
      </c>
      <c r="M379" s="22">
        <v>0.69300000000000006</v>
      </c>
      <c r="N379" s="22">
        <v>1.0669999999999999</v>
      </c>
      <c r="O379" s="24">
        <v>0.7370000000000001</v>
      </c>
      <c r="P379" s="24">
        <v>0.81400000000000006</v>
      </c>
      <c r="Q379" s="24">
        <v>0.66</v>
      </c>
      <c r="R379" s="24">
        <v>0.70400000000000007</v>
      </c>
      <c r="S379" s="24">
        <v>1.089</v>
      </c>
      <c r="T379" s="24">
        <v>0.74800000000000011</v>
      </c>
      <c r="U379" s="24">
        <v>0.56100000000000005</v>
      </c>
      <c r="V379" s="24">
        <v>1.0780000000000001</v>
      </c>
      <c r="W379" s="24">
        <v>1.0010000000000001</v>
      </c>
      <c r="X379" s="24">
        <v>1.0120000000000002</v>
      </c>
      <c r="Y379" s="24">
        <v>0.44000000000000006</v>
      </c>
      <c r="Z379" s="24">
        <v>0.92400000000000004</v>
      </c>
      <c r="AA379" s="25">
        <v>0</v>
      </c>
      <c r="AB379" s="25">
        <v>0</v>
      </c>
      <c r="AC379" s="25">
        <v>12.100000000000001</v>
      </c>
      <c r="AD379" s="25">
        <v>6.6000000000000005</v>
      </c>
      <c r="AE379" s="25">
        <v>0</v>
      </c>
      <c r="AF379" s="25">
        <v>24.200000000000003</v>
      </c>
      <c r="AG379" s="25">
        <v>2.2000000000000002</v>
      </c>
      <c r="AH379" s="25">
        <v>22</v>
      </c>
      <c r="AI379" s="25">
        <v>0</v>
      </c>
      <c r="AJ379" s="25">
        <v>39.6</v>
      </c>
      <c r="AK379" s="25">
        <v>29.700000000000003</v>
      </c>
      <c r="AL379" s="25">
        <v>15.400000000000002</v>
      </c>
      <c r="AM379" s="25">
        <v>26.400000000000002</v>
      </c>
      <c r="AN379" s="25">
        <v>5.5</v>
      </c>
      <c r="AO379" s="25">
        <v>15.400000000000002</v>
      </c>
      <c r="AP379" s="25">
        <v>14.3</v>
      </c>
      <c r="AQ379" s="25">
        <v>1.1000000000000001</v>
      </c>
      <c r="AR379" s="25">
        <v>42.900000000000006</v>
      </c>
      <c r="AS379" s="25">
        <v>13.200000000000001</v>
      </c>
      <c r="AT379" s="25">
        <v>38.5</v>
      </c>
      <c r="AU379" s="25">
        <v>12.100000000000001</v>
      </c>
      <c r="AV379" s="25">
        <v>33.000000000000128</v>
      </c>
      <c r="AW379" s="25">
        <v>42.900000000000006</v>
      </c>
      <c r="AX379" s="25">
        <v>0</v>
      </c>
      <c r="AY379" s="25">
        <v>1.1000000000000001</v>
      </c>
      <c r="AZ379" s="25">
        <v>27.500000000000004</v>
      </c>
      <c r="BA379" s="25">
        <v>24.200000000000003</v>
      </c>
      <c r="BB379" s="25">
        <v>9.9</v>
      </c>
      <c r="BC379" s="25">
        <v>3.3000000000000003</v>
      </c>
      <c r="BD379" s="25">
        <v>0</v>
      </c>
      <c r="BE379" s="25">
        <v>0</v>
      </c>
      <c r="BF379" s="25">
        <v>20.900000000000002</v>
      </c>
      <c r="BG379" s="25">
        <v>31.900000000000002</v>
      </c>
      <c r="BH379" s="25">
        <v>15.400000000000002</v>
      </c>
      <c r="BI379" s="25">
        <v>39.6</v>
      </c>
      <c r="BJ379" s="25">
        <v>6.6000000000001258</v>
      </c>
      <c r="BK379" s="25">
        <v>26.400000000000002</v>
      </c>
      <c r="BL379" s="25">
        <v>11</v>
      </c>
      <c r="BM379" s="25">
        <v>8.8000000000000007</v>
      </c>
      <c r="BN379" s="25">
        <v>0</v>
      </c>
    </row>
    <row r="380" spans="1:66" x14ac:dyDescent="0.25">
      <c r="A380" s="6">
        <v>45266</v>
      </c>
      <c r="B380" t="s">
        <v>18</v>
      </c>
      <c r="C380">
        <v>6</v>
      </c>
      <c r="D380">
        <f t="shared" si="45"/>
        <v>478.50000000000006</v>
      </c>
      <c r="E380">
        <f t="shared" si="50"/>
        <v>125.4</v>
      </c>
      <c r="F380">
        <f t="shared" si="51"/>
        <v>138.60000000000002</v>
      </c>
      <c r="G380">
        <f t="shared" si="52"/>
        <v>95.700000000000017</v>
      </c>
      <c r="H380">
        <f t="shared" si="53"/>
        <v>118.80000000000001</v>
      </c>
      <c r="I380">
        <v>0</v>
      </c>
      <c r="J380" s="22">
        <v>0.52800000000000002</v>
      </c>
      <c r="K380" s="22">
        <v>0.68200000000000005</v>
      </c>
      <c r="L380" s="22">
        <v>0.28600000000000003</v>
      </c>
      <c r="M380" s="22">
        <v>1.0450000000000002</v>
      </c>
      <c r="N380" s="22">
        <v>0.62700000000000011</v>
      </c>
      <c r="O380" s="24">
        <v>0.71500000000000008</v>
      </c>
      <c r="P380" s="24">
        <v>0.78100000000000003</v>
      </c>
      <c r="Q380" s="24">
        <v>0.45100000000000007</v>
      </c>
      <c r="R380" s="24">
        <v>0.94600000000000006</v>
      </c>
      <c r="S380" s="24">
        <v>1.0340000000000003</v>
      </c>
      <c r="T380" s="24">
        <v>1.089</v>
      </c>
      <c r="U380" s="24">
        <v>0.46200000000000002</v>
      </c>
      <c r="V380" s="24">
        <v>0.9900000000000001</v>
      </c>
      <c r="W380" s="24">
        <v>1.0010000000000001</v>
      </c>
      <c r="X380" s="24">
        <v>0.92400000000000004</v>
      </c>
      <c r="Y380" s="24">
        <v>1.1000000000000001</v>
      </c>
      <c r="Z380" s="24">
        <v>0.33</v>
      </c>
      <c r="AA380" s="25">
        <v>6.6000000000000005</v>
      </c>
      <c r="AB380" s="25">
        <v>12.100000000000001</v>
      </c>
      <c r="AC380" s="25">
        <v>17.600000000000001</v>
      </c>
      <c r="AD380" s="25">
        <v>28.6</v>
      </c>
      <c r="AE380" s="25">
        <v>9.9</v>
      </c>
      <c r="AF380" s="25">
        <v>14.3</v>
      </c>
      <c r="AG380" s="25">
        <v>0</v>
      </c>
      <c r="AH380" s="25">
        <v>0</v>
      </c>
      <c r="AI380" s="25">
        <v>11</v>
      </c>
      <c r="AJ380" s="25">
        <v>38.5</v>
      </c>
      <c r="AK380" s="25">
        <v>0</v>
      </c>
      <c r="AL380" s="25">
        <v>13.200000000000001</v>
      </c>
      <c r="AM380" s="25">
        <v>5.5</v>
      </c>
      <c r="AN380" s="25">
        <v>0</v>
      </c>
      <c r="AO380" s="25">
        <v>0</v>
      </c>
      <c r="AP380" s="25">
        <v>29.700000000000003</v>
      </c>
      <c r="AQ380" s="25">
        <v>0</v>
      </c>
      <c r="AR380" s="25">
        <v>18.700000000000003</v>
      </c>
      <c r="AS380" s="25">
        <v>4.4000000000000004</v>
      </c>
      <c r="AT380" s="25">
        <v>47.300000000000004</v>
      </c>
      <c r="AU380" s="25">
        <v>1.1000000000000001</v>
      </c>
      <c r="AV380" s="25">
        <v>0</v>
      </c>
      <c r="AW380" s="25">
        <v>16.5</v>
      </c>
      <c r="AX380" s="25">
        <v>0</v>
      </c>
      <c r="AY380" s="25">
        <v>2.2000000000000002</v>
      </c>
      <c r="AZ380" s="25">
        <v>0</v>
      </c>
      <c r="BA380" s="25">
        <v>30.800000000000004</v>
      </c>
      <c r="BB380" s="25">
        <v>0</v>
      </c>
      <c r="BC380" s="25">
        <v>11</v>
      </c>
      <c r="BD380" s="25">
        <v>34.1</v>
      </c>
      <c r="BE380" s="25">
        <v>4.4000000000000004</v>
      </c>
      <c r="BF380" s="25">
        <v>15.400000000000002</v>
      </c>
      <c r="BG380" s="25">
        <v>55.000000000000007</v>
      </c>
      <c r="BH380" s="25">
        <v>0</v>
      </c>
      <c r="BI380" s="25">
        <v>19.8</v>
      </c>
      <c r="BJ380" s="25">
        <v>1.1000000000000001</v>
      </c>
      <c r="BK380" s="25">
        <v>29.700000000000003</v>
      </c>
      <c r="BL380" s="25">
        <v>0</v>
      </c>
      <c r="BM380" s="25">
        <v>0</v>
      </c>
      <c r="BN380" s="25">
        <v>0</v>
      </c>
    </row>
    <row r="381" spans="1:66" x14ac:dyDescent="0.25">
      <c r="A381" s="6">
        <v>45267</v>
      </c>
      <c r="B381" t="s">
        <v>18</v>
      </c>
      <c r="C381">
        <v>7</v>
      </c>
      <c r="D381">
        <f t="shared" si="45"/>
        <v>490.60000000000019</v>
      </c>
      <c r="E381">
        <f t="shared" si="50"/>
        <v>113.30000000000001</v>
      </c>
      <c r="F381">
        <f t="shared" si="51"/>
        <v>201.3</v>
      </c>
      <c r="G381">
        <f t="shared" si="52"/>
        <v>75.900000000000134</v>
      </c>
      <c r="H381">
        <f t="shared" si="53"/>
        <v>100.10000000000001</v>
      </c>
      <c r="I381">
        <v>0</v>
      </c>
      <c r="J381" s="22">
        <v>1.0230000000000001</v>
      </c>
      <c r="K381" s="22">
        <v>0.67100000000000004</v>
      </c>
      <c r="L381" s="22">
        <v>0.78100000000000003</v>
      </c>
      <c r="M381" s="22">
        <v>0.89100000000000013</v>
      </c>
      <c r="N381" s="22">
        <v>1.0230000000000001</v>
      </c>
      <c r="O381" s="24">
        <v>0.80300000000000005</v>
      </c>
      <c r="P381" s="24">
        <v>0.8580000000000001</v>
      </c>
      <c r="Q381" s="24">
        <v>0.78100000000000003</v>
      </c>
      <c r="R381" s="24">
        <v>0.71500000000000008</v>
      </c>
      <c r="S381" s="24">
        <v>0.79200000000000004</v>
      </c>
      <c r="T381" s="24">
        <v>0.97900000000000009</v>
      </c>
      <c r="U381" s="24">
        <v>1.0120000000000002</v>
      </c>
      <c r="V381" s="24">
        <v>1.0120000000000002</v>
      </c>
      <c r="W381" s="24">
        <v>0.45100000000000007</v>
      </c>
      <c r="X381" s="24">
        <v>0.84700000000000009</v>
      </c>
      <c r="Y381" s="24">
        <v>1.1000000000000001</v>
      </c>
      <c r="Z381" s="24">
        <v>1.056</v>
      </c>
      <c r="AA381" s="25">
        <v>2.2000000000000002</v>
      </c>
      <c r="AB381" s="25">
        <v>24.200000000000003</v>
      </c>
      <c r="AC381" s="25">
        <v>16.5</v>
      </c>
      <c r="AD381" s="25">
        <v>36.300000000000004</v>
      </c>
      <c r="AE381" s="25">
        <v>0</v>
      </c>
      <c r="AF381" s="25">
        <v>34.1</v>
      </c>
      <c r="AG381" s="25">
        <v>40.700000000000003</v>
      </c>
      <c r="AH381" s="25">
        <v>30.800000000000004</v>
      </c>
      <c r="AI381" s="25">
        <v>9.9</v>
      </c>
      <c r="AJ381" s="25">
        <v>6.6000000000000005</v>
      </c>
      <c r="AK381" s="25">
        <v>9.9</v>
      </c>
      <c r="AL381" s="25">
        <v>35.200000000000003</v>
      </c>
      <c r="AM381" s="25">
        <v>15.400000000000002</v>
      </c>
      <c r="AN381" s="25">
        <v>1.1000000000000001</v>
      </c>
      <c r="AO381" s="25">
        <v>11</v>
      </c>
      <c r="AP381" s="25">
        <v>1.1000000000000001</v>
      </c>
      <c r="AQ381" s="25">
        <v>28.6</v>
      </c>
      <c r="AR381" s="25">
        <v>7.7000000000000011</v>
      </c>
      <c r="AS381" s="25">
        <v>0</v>
      </c>
      <c r="AT381" s="25">
        <v>0</v>
      </c>
      <c r="AU381" s="25">
        <v>0</v>
      </c>
      <c r="AV381" s="25">
        <v>0</v>
      </c>
      <c r="AW381" s="25">
        <v>4.4000000000000004</v>
      </c>
      <c r="AX381" s="25">
        <v>7.7000000000000011</v>
      </c>
      <c r="AY381" s="25">
        <v>3.3000000000000003</v>
      </c>
      <c r="AZ381" s="25">
        <v>2.2000000000000002</v>
      </c>
      <c r="BA381" s="25">
        <v>0</v>
      </c>
      <c r="BB381" s="25">
        <v>19.8</v>
      </c>
      <c r="BC381" s="25">
        <v>7.7000000000001254</v>
      </c>
      <c r="BD381" s="25">
        <v>30.800000000000004</v>
      </c>
      <c r="BE381" s="25">
        <v>8.8000000000000007</v>
      </c>
      <c r="BF381" s="25">
        <v>13.200000000000001</v>
      </c>
      <c r="BG381" s="25">
        <v>8.8000000000000007</v>
      </c>
      <c r="BH381" s="25">
        <v>1.1000000000000001</v>
      </c>
      <c r="BI381" s="25">
        <v>4.4000000000000004</v>
      </c>
      <c r="BJ381" s="25">
        <v>0</v>
      </c>
      <c r="BK381" s="25">
        <v>0</v>
      </c>
      <c r="BL381" s="25">
        <v>55.000000000000007</v>
      </c>
      <c r="BM381" s="25">
        <v>0</v>
      </c>
      <c r="BN381" s="25">
        <v>22</v>
      </c>
    </row>
    <row r="382" spans="1:66" x14ac:dyDescent="0.25">
      <c r="A382" s="6">
        <v>45268</v>
      </c>
      <c r="B382" t="s">
        <v>18</v>
      </c>
      <c r="C382">
        <v>8</v>
      </c>
      <c r="D382">
        <f t="shared" si="45"/>
        <v>575.3000000000003</v>
      </c>
      <c r="E382">
        <f t="shared" si="50"/>
        <v>161.70000000000013</v>
      </c>
      <c r="F382">
        <f t="shared" si="51"/>
        <v>183.70000000000002</v>
      </c>
      <c r="G382">
        <f t="shared" si="52"/>
        <v>125.40000000000002</v>
      </c>
      <c r="H382">
        <f t="shared" si="53"/>
        <v>104.50000000000013</v>
      </c>
      <c r="I382">
        <v>0</v>
      </c>
      <c r="J382" s="22">
        <v>0.48400000000000004</v>
      </c>
      <c r="K382" s="22">
        <v>0.58300000000000007</v>
      </c>
      <c r="L382" s="22">
        <v>0.78100000000000003</v>
      </c>
      <c r="M382" s="22">
        <v>0.9900000000000001</v>
      </c>
      <c r="N382" s="22">
        <v>0.84700000000000009</v>
      </c>
      <c r="O382" s="24">
        <v>1.0010000000000001</v>
      </c>
      <c r="P382" s="24">
        <v>0.17600000000000002</v>
      </c>
      <c r="Q382" s="24">
        <v>1.089</v>
      </c>
      <c r="R382" s="24">
        <v>1.0230000000000001</v>
      </c>
      <c r="S382" s="24">
        <v>1.0230000000000001</v>
      </c>
      <c r="T382" s="24">
        <v>0.71500000000000008</v>
      </c>
      <c r="U382" s="24">
        <v>0.79200000000000004</v>
      </c>
      <c r="V382" s="24">
        <v>1.0450000000000002</v>
      </c>
      <c r="W382" s="24">
        <v>0.86900000000000011</v>
      </c>
      <c r="X382" s="24">
        <v>1.1000000000000001</v>
      </c>
      <c r="Y382" s="24">
        <v>0.50600000000000012</v>
      </c>
      <c r="Z382" s="24">
        <v>1.1000000000000001</v>
      </c>
      <c r="AA382" s="25">
        <v>15.400000000000002</v>
      </c>
      <c r="AB382" s="25">
        <v>5.5</v>
      </c>
      <c r="AC382" s="25">
        <v>1.1000000000000001</v>
      </c>
      <c r="AD382" s="25">
        <v>0</v>
      </c>
      <c r="AE382" s="25">
        <v>23.1</v>
      </c>
      <c r="AF382" s="25">
        <v>42.900000000000006</v>
      </c>
      <c r="AG382" s="25">
        <v>31.900000000000002</v>
      </c>
      <c r="AH382" s="25">
        <v>40.700000000000003</v>
      </c>
      <c r="AI382" s="25">
        <v>23.1</v>
      </c>
      <c r="AJ382" s="25">
        <v>0</v>
      </c>
      <c r="AK382" s="25">
        <v>19.8</v>
      </c>
      <c r="AL382" s="25">
        <v>50.6</v>
      </c>
      <c r="AM382" s="25">
        <v>0</v>
      </c>
      <c r="AN382" s="25">
        <v>5.5</v>
      </c>
      <c r="AO382" s="25">
        <v>12.100000000000001</v>
      </c>
      <c r="AP382" s="25">
        <v>16.5</v>
      </c>
      <c r="AQ382" s="25">
        <v>0</v>
      </c>
      <c r="AR382" s="25">
        <v>7.7000000000001254</v>
      </c>
      <c r="AS382" s="25">
        <v>11</v>
      </c>
      <c r="AT382" s="25">
        <v>1.1000000000000001</v>
      </c>
      <c r="AU382" s="25">
        <v>18.700000000000003</v>
      </c>
      <c r="AV382" s="25">
        <v>39.6</v>
      </c>
      <c r="AW382" s="25">
        <v>0</v>
      </c>
      <c r="AX382" s="25">
        <v>0</v>
      </c>
      <c r="AY382" s="25">
        <v>0</v>
      </c>
      <c r="AZ382" s="25">
        <v>5.5</v>
      </c>
      <c r="BA382" s="25">
        <v>19.8</v>
      </c>
      <c r="BB382" s="25">
        <v>20.900000000000002</v>
      </c>
      <c r="BC382" s="25">
        <v>20.900000000000002</v>
      </c>
      <c r="BD382" s="25">
        <v>0</v>
      </c>
      <c r="BE382" s="25">
        <v>19.8</v>
      </c>
      <c r="BF382" s="25">
        <v>28.6</v>
      </c>
      <c r="BG382" s="25">
        <v>38.500000000000128</v>
      </c>
      <c r="BH382" s="25">
        <v>0</v>
      </c>
      <c r="BI382" s="25">
        <v>6.6000000000000005</v>
      </c>
      <c r="BJ382" s="25">
        <v>0</v>
      </c>
      <c r="BK382" s="25">
        <v>36.300000000000004</v>
      </c>
      <c r="BL382" s="25">
        <v>0</v>
      </c>
      <c r="BM382" s="25">
        <v>4.4000000000000004</v>
      </c>
      <c r="BN382" s="25">
        <v>27.500000000000004</v>
      </c>
    </row>
    <row r="383" spans="1:66" x14ac:dyDescent="0.25">
      <c r="A383" s="6">
        <v>45269</v>
      </c>
      <c r="B383" t="s">
        <v>18</v>
      </c>
      <c r="C383">
        <v>9</v>
      </c>
      <c r="D383">
        <f t="shared" si="45"/>
        <v>508.2</v>
      </c>
      <c r="E383">
        <f t="shared" si="50"/>
        <v>156.19999999999999</v>
      </c>
      <c r="F383">
        <f t="shared" si="51"/>
        <v>200.20000000000002</v>
      </c>
      <c r="G383">
        <f t="shared" si="52"/>
        <v>77</v>
      </c>
      <c r="H383">
        <f t="shared" si="53"/>
        <v>74.800000000000011</v>
      </c>
      <c r="I383">
        <v>0</v>
      </c>
      <c r="J383" s="22">
        <v>0.77000000000000013</v>
      </c>
      <c r="K383" s="22">
        <v>0.8580000000000001</v>
      </c>
      <c r="L383" s="22">
        <v>0.63800000000000001</v>
      </c>
      <c r="M383" s="22">
        <v>0.92400000000000004</v>
      </c>
      <c r="N383" s="22">
        <v>0.90200000000000014</v>
      </c>
      <c r="O383" s="24">
        <v>0.97900000000000009</v>
      </c>
      <c r="P383" s="24">
        <v>0.72600000000000009</v>
      </c>
      <c r="Q383" s="24">
        <v>0.63800000000000001</v>
      </c>
      <c r="R383" s="24">
        <v>0.7370000000000001</v>
      </c>
      <c r="S383" s="24">
        <v>1.089</v>
      </c>
      <c r="T383" s="24">
        <v>0.77000000000000013</v>
      </c>
      <c r="U383" s="24">
        <v>0.66</v>
      </c>
      <c r="V383" s="24">
        <v>1.0010000000000001</v>
      </c>
      <c r="W383" s="24">
        <v>0.95700000000000007</v>
      </c>
      <c r="X383" s="24">
        <v>0.55000000000000004</v>
      </c>
      <c r="Y383" s="24">
        <v>0.45100000000000007</v>
      </c>
      <c r="Z383" s="24">
        <v>0.62700000000000011</v>
      </c>
      <c r="AA383" s="25">
        <v>4.4000000000000004</v>
      </c>
      <c r="AB383" s="25">
        <v>33</v>
      </c>
      <c r="AC383" s="25">
        <v>48.400000000000006</v>
      </c>
      <c r="AD383" s="25">
        <v>17.600000000000001</v>
      </c>
      <c r="AE383" s="25">
        <v>44</v>
      </c>
      <c r="AF383" s="25">
        <v>4.4000000000000004</v>
      </c>
      <c r="AG383" s="25">
        <v>31.900000000000002</v>
      </c>
      <c r="AH383" s="25">
        <v>0</v>
      </c>
      <c r="AI383" s="25">
        <v>9.9</v>
      </c>
      <c r="AJ383" s="25">
        <v>6.6000000000000005</v>
      </c>
      <c r="AK383" s="25">
        <v>36.300000000000004</v>
      </c>
      <c r="AL383" s="25">
        <v>4.4000000000000004</v>
      </c>
      <c r="AM383" s="25">
        <v>7.7000000000000011</v>
      </c>
      <c r="AN383" s="25">
        <v>0</v>
      </c>
      <c r="AO383" s="25">
        <v>1.1000000000000001</v>
      </c>
      <c r="AP383" s="25">
        <v>0</v>
      </c>
      <c r="AQ383" s="25">
        <v>8.8000000000000007</v>
      </c>
      <c r="AR383" s="25">
        <v>39.6</v>
      </c>
      <c r="AS383" s="25">
        <v>2.2000000000000002</v>
      </c>
      <c r="AT383" s="25">
        <v>11</v>
      </c>
      <c r="AU383" s="25">
        <v>0</v>
      </c>
      <c r="AV383" s="25">
        <v>20.900000000000002</v>
      </c>
      <c r="AW383" s="25">
        <v>2.2000000000000002</v>
      </c>
      <c r="AX383" s="25">
        <v>3.3000000000000003</v>
      </c>
      <c r="AY383" s="25">
        <v>0</v>
      </c>
      <c r="AZ383" s="25">
        <v>39.6</v>
      </c>
      <c r="BA383" s="25">
        <v>0</v>
      </c>
      <c r="BB383" s="25">
        <v>7.7000000000000011</v>
      </c>
      <c r="BC383" s="25">
        <v>3.3000000000000003</v>
      </c>
      <c r="BD383" s="25">
        <v>0</v>
      </c>
      <c r="BE383" s="25">
        <v>0</v>
      </c>
      <c r="BF383" s="25">
        <v>0</v>
      </c>
      <c r="BG383" s="25">
        <v>15.400000000000002</v>
      </c>
      <c r="BH383" s="25">
        <v>0</v>
      </c>
      <c r="BI383" s="25">
        <v>58.300000000000004</v>
      </c>
      <c r="BJ383" s="25">
        <v>0</v>
      </c>
      <c r="BK383" s="25">
        <v>41.800000000000004</v>
      </c>
      <c r="BL383" s="25">
        <v>0</v>
      </c>
      <c r="BM383" s="25">
        <v>12.100000000000001</v>
      </c>
      <c r="BN383" s="25">
        <v>28.6</v>
      </c>
    </row>
    <row r="384" spans="1:66" x14ac:dyDescent="0.25">
      <c r="A384" s="6">
        <v>45270</v>
      </c>
      <c r="B384" t="s">
        <v>18</v>
      </c>
      <c r="C384">
        <v>10</v>
      </c>
      <c r="D384">
        <f t="shared" si="45"/>
        <v>334.40000000000009</v>
      </c>
      <c r="E384">
        <f t="shared" si="50"/>
        <v>136.40000000000003</v>
      </c>
      <c r="F384">
        <f t="shared" si="51"/>
        <v>37.4</v>
      </c>
      <c r="G384">
        <f t="shared" si="52"/>
        <v>72.599999999999994</v>
      </c>
      <c r="H384">
        <f t="shared" si="53"/>
        <v>88.000000000000028</v>
      </c>
      <c r="I384">
        <v>0</v>
      </c>
      <c r="J384" s="22">
        <v>0.94600000000000006</v>
      </c>
      <c r="K384" s="22">
        <v>0.57200000000000006</v>
      </c>
      <c r="L384" s="22">
        <v>1.0230000000000001</v>
      </c>
      <c r="M384" s="22">
        <v>0.47300000000000003</v>
      </c>
      <c r="N384" s="22">
        <v>0.78100000000000003</v>
      </c>
      <c r="O384" s="24">
        <v>0.7370000000000001</v>
      </c>
      <c r="P384" s="24">
        <v>0.63800000000000001</v>
      </c>
      <c r="Q384" s="24">
        <v>0.70400000000000007</v>
      </c>
      <c r="R384" s="24">
        <v>1.0230000000000001</v>
      </c>
      <c r="S384" s="24">
        <v>0.30800000000000005</v>
      </c>
      <c r="T384" s="24">
        <v>1.089</v>
      </c>
      <c r="U384" s="24">
        <v>0.33</v>
      </c>
      <c r="V384" s="24">
        <v>0.62700000000000011</v>
      </c>
      <c r="W384" s="24">
        <v>0.29700000000000004</v>
      </c>
      <c r="X384" s="24">
        <v>0.49500000000000005</v>
      </c>
      <c r="Y384" s="24">
        <v>0.60500000000000009</v>
      </c>
      <c r="Z384" s="24">
        <v>0.40700000000000003</v>
      </c>
      <c r="AA384" s="25">
        <v>16.5</v>
      </c>
      <c r="AB384" s="25">
        <v>11</v>
      </c>
      <c r="AC384" s="25">
        <v>6.6000000000000005</v>
      </c>
      <c r="AD384" s="25">
        <v>0</v>
      </c>
      <c r="AE384" s="25">
        <v>0</v>
      </c>
      <c r="AF384" s="25">
        <v>0</v>
      </c>
      <c r="AG384" s="25">
        <v>0</v>
      </c>
      <c r="AH384" s="25">
        <v>0</v>
      </c>
      <c r="AI384" s="25">
        <v>0</v>
      </c>
      <c r="AJ384" s="25">
        <v>3.3000000000000003</v>
      </c>
      <c r="AK384" s="25">
        <v>11</v>
      </c>
      <c r="AL384" s="25">
        <v>3.3000000000000003</v>
      </c>
      <c r="AM384" s="25">
        <v>0</v>
      </c>
      <c r="AN384" s="25">
        <v>22</v>
      </c>
      <c r="AO384" s="25">
        <v>3.3000000000000003</v>
      </c>
      <c r="AP384" s="25">
        <v>0</v>
      </c>
      <c r="AQ384" s="25">
        <v>14.3</v>
      </c>
      <c r="AR384" s="25">
        <v>36.300000000000004</v>
      </c>
      <c r="AS384" s="25">
        <v>4.4000000000000004</v>
      </c>
      <c r="AT384" s="25">
        <v>4.4000000000000004</v>
      </c>
      <c r="AU384" s="25">
        <v>4.4000000000000004</v>
      </c>
      <c r="AV384" s="25">
        <v>0</v>
      </c>
      <c r="AW384" s="25">
        <v>15.400000000000002</v>
      </c>
      <c r="AX384" s="25">
        <v>0</v>
      </c>
      <c r="AY384" s="25">
        <v>11</v>
      </c>
      <c r="AZ384" s="25">
        <v>5.5</v>
      </c>
      <c r="BA384" s="25">
        <v>9.9</v>
      </c>
      <c r="BB384" s="25">
        <v>14.3</v>
      </c>
      <c r="BC384" s="25">
        <v>5.5</v>
      </c>
      <c r="BD384" s="25">
        <v>6.6000000000000005</v>
      </c>
      <c r="BE384" s="25">
        <v>15.400000000000002</v>
      </c>
      <c r="BF384" s="25">
        <v>3.3000000000000003</v>
      </c>
      <c r="BG384" s="25">
        <v>2.2000000000000002</v>
      </c>
      <c r="BH384" s="25">
        <v>35.200000000000003</v>
      </c>
      <c r="BI384" s="25">
        <v>15.400000000000002</v>
      </c>
      <c r="BJ384" s="25">
        <v>0</v>
      </c>
      <c r="BK384" s="25">
        <v>9.9</v>
      </c>
      <c r="BL384" s="25">
        <v>9.9</v>
      </c>
      <c r="BM384" s="25">
        <v>40.700000000000003</v>
      </c>
      <c r="BN384" s="25">
        <v>4.4000000000000004</v>
      </c>
    </row>
    <row r="385" spans="1:66" x14ac:dyDescent="0.25">
      <c r="A385" s="6">
        <v>45271</v>
      </c>
      <c r="B385" t="s">
        <v>18</v>
      </c>
      <c r="C385">
        <v>11</v>
      </c>
      <c r="D385">
        <f t="shared" si="45"/>
        <v>524.70000000000005</v>
      </c>
      <c r="E385">
        <f t="shared" si="50"/>
        <v>162.80000000000001</v>
      </c>
      <c r="F385">
        <f t="shared" si="51"/>
        <v>116.60000000000001</v>
      </c>
      <c r="G385">
        <f t="shared" si="52"/>
        <v>133.1</v>
      </c>
      <c r="H385">
        <f t="shared" si="53"/>
        <v>112.20000000000002</v>
      </c>
      <c r="I385">
        <v>0</v>
      </c>
      <c r="J385" s="22">
        <v>1.056</v>
      </c>
      <c r="K385" s="22">
        <v>0.40700000000000003</v>
      </c>
      <c r="L385" s="22">
        <v>0.84700000000000009</v>
      </c>
      <c r="M385" s="22">
        <v>1.0449999999999999</v>
      </c>
      <c r="N385" s="22">
        <v>1.0340000000000003</v>
      </c>
      <c r="O385" s="24">
        <v>0.44000000000000006</v>
      </c>
      <c r="P385" s="24">
        <v>0.40700000000000003</v>
      </c>
      <c r="Q385" s="24">
        <v>0.51700000000000013</v>
      </c>
      <c r="R385" s="24">
        <v>1.0340000000000003</v>
      </c>
      <c r="S385" s="24">
        <v>0.80300000000000005</v>
      </c>
      <c r="T385" s="24">
        <v>0.69300000000000006</v>
      </c>
      <c r="U385" s="24">
        <v>1.0230000000000001</v>
      </c>
      <c r="V385" s="24">
        <v>0.58300000000000007</v>
      </c>
      <c r="W385" s="24">
        <v>0.90200000000000014</v>
      </c>
      <c r="X385" s="24">
        <v>0.50600000000000012</v>
      </c>
      <c r="Y385" s="24">
        <v>0.35200000000000004</v>
      </c>
      <c r="Z385" s="24">
        <v>0.91300000000000014</v>
      </c>
      <c r="AA385" s="25">
        <v>9.9</v>
      </c>
      <c r="AB385" s="25">
        <v>2.2000000000000002</v>
      </c>
      <c r="AC385" s="25">
        <v>0</v>
      </c>
      <c r="AD385" s="25">
        <v>18.700000000000003</v>
      </c>
      <c r="AE385" s="25">
        <v>14.3</v>
      </c>
      <c r="AF385" s="25">
        <v>41.800000000000004</v>
      </c>
      <c r="AG385" s="25">
        <v>0</v>
      </c>
      <c r="AH385" s="25">
        <v>0</v>
      </c>
      <c r="AI385" s="25">
        <v>13.200000000000001</v>
      </c>
      <c r="AJ385" s="25">
        <v>16.5</v>
      </c>
      <c r="AK385" s="25">
        <v>0</v>
      </c>
      <c r="AL385" s="25">
        <v>0</v>
      </c>
      <c r="AM385" s="25">
        <v>0</v>
      </c>
      <c r="AN385" s="25">
        <v>5.5</v>
      </c>
      <c r="AO385" s="25">
        <v>7.7000000000000011</v>
      </c>
      <c r="AP385" s="25">
        <v>5.5</v>
      </c>
      <c r="AQ385" s="25">
        <v>23.1</v>
      </c>
      <c r="AR385" s="25">
        <v>55.000000000000007</v>
      </c>
      <c r="AS385" s="25">
        <v>4.4000000000000004</v>
      </c>
      <c r="AT385" s="25">
        <v>11</v>
      </c>
      <c r="AU385" s="25">
        <v>0</v>
      </c>
      <c r="AV385" s="25">
        <v>0</v>
      </c>
      <c r="AW385" s="25">
        <v>9.9</v>
      </c>
      <c r="AX385" s="25">
        <v>6.6000000000000005</v>
      </c>
      <c r="AY385" s="25">
        <v>12.100000000000001</v>
      </c>
      <c r="AZ385" s="25">
        <v>20.900000000000002</v>
      </c>
      <c r="BA385" s="25">
        <v>9.9</v>
      </c>
      <c r="BB385" s="25">
        <v>24.200000000000003</v>
      </c>
      <c r="BC385" s="25">
        <v>44</v>
      </c>
      <c r="BD385" s="25">
        <v>5.5</v>
      </c>
      <c r="BE385" s="25">
        <v>28.6</v>
      </c>
      <c r="BF385" s="25">
        <v>16.5</v>
      </c>
      <c r="BG385" s="25">
        <v>9.9</v>
      </c>
      <c r="BH385" s="25">
        <v>4.4000000000000004</v>
      </c>
      <c r="BI385" s="25">
        <v>23.1</v>
      </c>
      <c r="BJ385" s="25">
        <v>0</v>
      </c>
      <c r="BK385" s="25">
        <v>20.900000000000002</v>
      </c>
      <c r="BL385" s="25">
        <v>6.6000000000000005</v>
      </c>
      <c r="BM385" s="25">
        <v>31.900000000000002</v>
      </c>
      <c r="BN385" s="25">
        <v>20.900000000000002</v>
      </c>
    </row>
    <row r="386" spans="1:66" x14ac:dyDescent="0.25">
      <c r="A386" s="6">
        <v>45272</v>
      </c>
      <c r="B386" t="s">
        <v>18</v>
      </c>
      <c r="C386">
        <v>12</v>
      </c>
      <c r="D386">
        <f t="shared" si="45"/>
        <v>606.10000000000025</v>
      </c>
      <c r="E386">
        <f t="shared" si="50"/>
        <v>137.5</v>
      </c>
      <c r="F386">
        <f t="shared" si="51"/>
        <v>149.60000000000028</v>
      </c>
      <c r="G386">
        <f t="shared" si="52"/>
        <v>180.39999999999998</v>
      </c>
      <c r="H386">
        <f t="shared" si="53"/>
        <v>138.60000000000002</v>
      </c>
      <c r="I386">
        <v>0</v>
      </c>
      <c r="J386" s="22">
        <v>0.78100000000000003</v>
      </c>
      <c r="K386" s="22">
        <v>0.66</v>
      </c>
      <c r="L386" s="22">
        <v>0.96800000000000008</v>
      </c>
      <c r="M386" s="22">
        <v>0.91300000000000014</v>
      </c>
      <c r="N386" s="22">
        <v>0.18700000000000003</v>
      </c>
      <c r="O386" s="24">
        <v>0.88000000000000012</v>
      </c>
      <c r="P386" s="24">
        <v>0.68200000000000005</v>
      </c>
      <c r="Q386" s="24">
        <v>0.77000000000000013</v>
      </c>
      <c r="R386" s="24">
        <v>0.93500000000000005</v>
      </c>
      <c r="S386" s="24">
        <v>1.0669999999999999</v>
      </c>
      <c r="T386" s="24">
        <v>0.55000000000000004</v>
      </c>
      <c r="U386" s="24">
        <v>0.9900000000000001</v>
      </c>
      <c r="V386" s="24">
        <v>1.0230000000000001</v>
      </c>
      <c r="W386" s="24">
        <v>1.0230000000000001</v>
      </c>
      <c r="X386" s="24">
        <v>0.6160000000000001</v>
      </c>
      <c r="Y386" s="24">
        <v>1.1000000000000001</v>
      </c>
      <c r="Z386" s="24">
        <v>0.81400000000000006</v>
      </c>
      <c r="AA386" s="25">
        <v>0</v>
      </c>
      <c r="AB386" s="25">
        <v>46.2</v>
      </c>
      <c r="AC386" s="25">
        <v>9.9000000000002508</v>
      </c>
      <c r="AD386" s="25">
        <v>11</v>
      </c>
      <c r="AE386" s="25">
        <v>34.1</v>
      </c>
      <c r="AF386" s="25">
        <v>13.200000000000001</v>
      </c>
      <c r="AG386" s="25">
        <v>16.5</v>
      </c>
      <c r="AH386" s="25">
        <v>8.8000000000000007</v>
      </c>
      <c r="AI386" s="25">
        <v>1.1000000000000001</v>
      </c>
      <c r="AJ386" s="25">
        <v>8.8000000000000007</v>
      </c>
      <c r="AK386" s="25">
        <v>0</v>
      </c>
      <c r="AL386" s="25">
        <v>0</v>
      </c>
      <c r="AM386" s="25">
        <v>0</v>
      </c>
      <c r="AN386" s="25">
        <v>16.5</v>
      </c>
      <c r="AO386" s="25">
        <v>44</v>
      </c>
      <c r="AP386" s="25">
        <v>5.5</v>
      </c>
      <c r="AQ386" s="25">
        <v>26.400000000000002</v>
      </c>
      <c r="AR386" s="25">
        <v>36.300000000000004</v>
      </c>
      <c r="AS386" s="25">
        <v>0</v>
      </c>
      <c r="AT386" s="25">
        <v>9.9</v>
      </c>
      <c r="AU386" s="25">
        <v>42.900000000000006</v>
      </c>
      <c r="AV386" s="25">
        <v>8.8000000000000007</v>
      </c>
      <c r="AW386" s="25">
        <v>14.3</v>
      </c>
      <c r="AX386" s="25">
        <v>24.200000000000003</v>
      </c>
      <c r="AY386" s="25">
        <v>1.1000000000000001</v>
      </c>
      <c r="AZ386" s="25">
        <v>0</v>
      </c>
      <c r="BA386" s="25">
        <v>8.8000000000000007</v>
      </c>
      <c r="BB386" s="25">
        <v>34.1</v>
      </c>
      <c r="BC386" s="25">
        <v>11</v>
      </c>
      <c r="BD386" s="25">
        <v>35.200000000000003</v>
      </c>
      <c r="BE386" s="25">
        <v>0</v>
      </c>
      <c r="BF386" s="25">
        <v>0</v>
      </c>
      <c r="BG386" s="25">
        <v>22</v>
      </c>
      <c r="BH386" s="25">
        <v>34.1</v>
      </c>
      <c r="BI386" s="25">
        <v>27.500000000000004</v>
      </c>
      <c r="BJ386" s="25">
        <v>18.700000000000003</v>
      </c>
      <c r="BK386" s="25">
        <v>0</v>
      </c>
      <c r="BL386" s="25">
        <v>0</v>
      </c>
      <c r="BM386" s="25">
        <v>35.200000000000003</v>
      </c>
      <c r="BN386" s="25">
        <v>0</v>
      </c>
    </row>
    <row r="387" spans="1:66" x14ac:dyDescent="0.25">
      <c r="A387" s="6">
        <v>45273</v>
      </c>
      <c r="B387" t="s">
        <v>18</v>
      </c>
      <c r="C387">
        <v>13</v>
      </c>
      <c r="D387">
        <f t="shared" si="45"/>
        <v>368.50000000000006</v>
      </c>
      <c r="E387">
        <f t="shared" si="50"/>
        <v>82.500000000000014</v>
      </c>
      <c r="F387">
        <f t="shared" si="51"/>
        <v>160.60000000000002</v>
      </c>
      <c r="G387">
        <f t="shared" si="52"/>
        <v>80.300000000000011</v>
      </c>
      <c r="H387">
        <f t="shared" si="53"/>
        <v>45.1</v>
      </c>
      <c r="I387">
        <v>0</v>
      </c>
      <c r="J387" s="22">
        <v>0.22000000000000003</v>
      </c>
      <c r="K387" s="22">
        <v>1.0120000000000002</v>
      </c>
      <c r="L387" s="22">
        <v>0.79200000000000004</v>
      </c>
      <c r="M387" s="22">
        <v>0.18700000000000003</v>
      </c>
      <c r="N387" s="22">
        <v>0.86900000000000011</v>
      </c>
      <c r="O387" s="24">
        <v>0.93500000000000005</v>
      </c>
      <c r="P387" s="24">
        <v>0.64900000000000002</v>
      </c>
      <c r="Q387" s="24">
        <v>0.27500000000000002</v>
      </c>
      <c r="R387" s="24">
        <v>0.77000000000000013</v>
      </c>
      <c r="S387" s="24">
        <v>0.25300000000000006</v>
      </c>
      <c r="T387" s="24">
        <v>0.83600000000000008</v>
      </c>
      <c r="U387" s="24">
        <v>0.48400000000000004</v>
      </c>
      <c r="V387" s="24">
        <v>0.39600000000000002</v>
      </c>
      <c r="W387" s="24">
        <v>0.92400000000000004</v>
      </c>
      <c r="X387" s="24">
        <v>1.089</v>
      </c>
      <c r="Y387" s="24">
        <v>0.97900000000000009</v>
      </c>
      <c r="Z387" s="24">
        <v>0.68200000000000005</v>
      </c>
      <c r="AA387" s="25">
        <v>14.3</v>
      </c>
      <c r="AB387" s="25">
        <v>7.7000000000000011</v>
      </c>
      <c r="AC387" s="25">
        <v>28.6</v>
      </c>
      <c r="AD387" s="25">
        <v>55.000000000000007</v>
      </c>
      <c r="AE387" s="25">
        <v>2.2000000000000002</v>
      </c>
      <c r="AF387" s="25">
        <v>15.400000000000002</v>
      </c>
      <c r="AG387" s="25">
        <v>1.1000000000000001</v>
      </c>
      <c r="AH387" s="25">
        <v>0</v>
      </c>
      <c r="AI387" s="25">
        <v>0</v>
      </c>
      <c r="AJ387" s="25">
        <v>36.300000000000004</v>
      </c>
      <c r="AK387" s="25">
        <v>23.1</v>
      </c>
      <c r="AL387" s="25">
        <v>0</v>
      </c>
      <c r="AM387" s="25">
        <v>0</v>
      </c>
      <c r="AN387" s="25">
        <v>0</v>
      </c>
      <c r="AO387" s="25">
        <v>35.200000000000003</v>
      </c>
      <c r="AP387" s="25">
        <v>9.9</v>
      </c>
      <c r="AQ387" s="25">
        <v>0</v>
      </c>
      <c r="AR387" s="25">
        <v>0</v>
      </c>
      <c r="AS387" s="25">
        <v>0</v>
      </c>
      <c r="AT387" s="25">
        <v>0</v>
      </c>
      <c r="AU387" s="25">
        <v>14.3</v>
      </c>
      <c r="AV387" s="25">
        <v>39.6</v>
      </c>
      <c r="AW387" s="25">
        <v>0</v>
      </c>
      <c r="AX387" s="25">
        <v>0</v>
      </c>
      <c r="AY387" s="25">
        <v>1.1000000000000001</v>
      </c>
      <c r="AZ387" s="25">
        <v>0</v>
      </c>
      <c r="BA387" s="25">
        <v>3.3000000000000003</v>
      </c>
      <c r="BB387" s="25">
        <v>17.600000000000001</v>
      </c>
      <c r="BC387" s="25">
        <v>4.4000000000000004</v>
      </c>
      <c r="BD387" s="25">
        <v>0</v>
      </c>
      <c r="BE387" s="25">
        <v>0</v>
      </c>
      <c r="BF387" s="25">
        <v>0</v>
      </c>
      <c r="BG387" s="25">
        <v>0</v>
      </c>
      <c r="BH387" s="25">
        <v>24.200000000000003</v>
      </c>
      <c r="BI387" s="25">
        <v>15.400000000000002</v>
      </c>
      <c r="BJ387" s="25">
        <v>0</v>
      </c>
      <c r="BK387" s="25">
        <v>31.900000000000002</v>
      </c>
      <c r="BL387" s="25">
        <v>0</v>
      </c>
      <c r="BM387" s="25">
        <v>0</v>
      </c>
      <c r="BN387" s="25">
        <v>11</v>
      </c>
    </row>
    <row r="388" spans="1:66" x14ac:dyDescent="0.25">
      <c r="A388" s="6">
        <v>45274</v>
      </c>
      <c r="B388" t="s">
        <v>18</v>
      </c>
      <c r="C388">
        <v>14</v>
      </c>
      <c r="D388">
        <f t="shared" ref="D388:D405" si="54">SUM(E388:H388)</f>
        <v>584.1</v>
      </c>
      <c r="E388">
        <f t="shared" si="50"/>
        <v>88.000000000000014</v>
      </c>
      <c r="F388">
        <f t="shared" si="51"/>
        <v>170.5</v>
      </c>
      <c r="G388">
        <f t="shared" si="52"/>
        <v>176.00000000000003</v>
      </c>
      <c r="H388">
        <f t="shared" si="53"/>
        <v>149.6</v>
      </c>
      <c r="I388">
        <v>0</v>
      </c>
      <c r="J388" s="22">
        <v>0.97900000000000009</v>
      </c>
      <c r="K388" s="22">
        <v>0.39600000000000002</v>
      </c>
      <c r="L388" s="22">
        <v>0.83600000000000008</v>
      </c>
      <c r="M388" s="22">
        <v>0.94600000000000006</v>
      </c>
      <c r="N388" s="22">
        <v>1.0010000000000001</v>
      </c>
      <c r="O388" s="24">
        <v>0.93500000000000005</v>
      </c>
      <c r="P388" s="24">
        <v>0.18700000000000003</v>
      </c>
      <c r="Q388" s="24">
        <v>0.72600000000000009</v>
      </c>
      <c r="R388" s="24">
        <v>0.34100000000000003</v>
      </c>
      <c r="S388" s="24">
        <v>1.0010000000000001</v>
      </c>
      <c r="T388" s="24">
        <v>0.67100000000000004</v>
      </c>
      <c r="U388" s="24">
        <v>0.80300000000000005</v>
      </c>
      <c r="V388" s="24">
        <v>1.056</v>
      </c>
      <c r="W388" s="24">
        <v>0.88000000000000012</v>
      </c>
      <c r="X388" s="24">
        <v>0.45100000000000007</v>
      </c>
      <c r="Y388" s="24">
        <v>0.9900000000000001</v>
      </c>
      <c r="Z388" s="24">
        <v>0.41800000000000004</v>
      </c>
      <c r="AA388" s="25">
        <v>16.5</v>
      </c>
      <c r="AB388" s="25">
        <v>15.400000000000002</v>
      </c>
      <c r="AC388" s="25">
        <v>7.7000000000000011</v>
      </c>
      <c r="AD388" s="25">
        <v>11</v>
      </c>
      <c r="AE388" s="25">
        <v>6.6000000000000005</v>
      </c>
      <c r="AF388" s="25">
        <v>0</v>
      </c>
      <c r="AG388" s="25">
        <v>23.1</v>
      </c>
      <c r="AH388" s="25">
        <v>55.000000000000007</v>
      </c>
      <c r="AI388" s="25">
        <v>5.5</v>
      </c>
      <c r="AJ388" s="25">
        <v>29.700000000000003</v>
      </c>
      <c r="AK388" s="25">
        <v>0</v>
      </c>
      <c r="AL388" s="25">
        <v>25.3</v>
      </c>
      <c r="AM388" s="25">
        <v>0</v>
      </c>
      <c r="AN388" s="25">
        <v>31.900000000000002</v>
      </c>
      <c r="AO388" s="25">
        <v>9.9</v>
      </c>
      <c r="AP388" s="25">
        <v>51.7</v>
      </c>
      <c r="AQ388" s="25">
        <v>17.600000000000001</v>
      </c>
      <c r="AR388" s="25">
        <v>0</v>
      </c>
      <c r="AS388" s="25">
        <v>1.1000000000000001</v>
      </c>
      <c r="AT388" s="25">
        <v>12.100000000000001</v>
      </c>
      <c r="AU388" s="25">
        <v>8.8000000000000007</v>
      </c>
      <c r="AV388" s="25">
        <v>14.3</v>
      </c>
      <c r="AW388" s="25">
        <v>23.1</v>
      </c>
      <c r="AX388" s="25">
        <v>30.800000000000004</v>
      </c>
      <c r="AY388" s="25">
        <v>2.2000000000000002</v>
      </c>
      <c r="AZ388" s="25">
        <v>16.5</v>
      </c>
      <c r="BA388" s="25">
        <v>29.700000000000003</v>
      </c>
      <c r="BB388" s="25">
        <v>0</v>
      </c>
      <c r="BC388" s="25">
        <v>41.800000000000004</v>
      </c>
      <c r="BD388" s="25">
        <v>8.8000000000000007</v>
      </c>
      <c r="BE388" s="25">
        <v>20.900000000000002</v>
      </c>
      <c r="BF388" s="25">
        <v>0</v>
      </c>
      <c r="BG388" s="25">
        <v>0</v>
      </c>
      <c r="BH388" s="25">
        <v>12.100000000000001</v>
      </c>
      <c r="BI388" s="25">
        <v>0</v>
      </c>
      <c r="BJ388" s="25">
        <v>35.200000000000003</v>
      </c>
      <c r="BK388" s="25">
        <v>0</v>
      </c>
      <c r="BL388" s="25">
        <v>4.4000000000000004</v>
      </c>
      <c r="BM388" s="25">
        <v>0</v>
      </c>
      <c r="BN388" s="25">
        <v>15.400000000000002</v>
      </c>
    </row>
    <row r="389" spans="1:66" x14ac:dyDescent="0.25">
      <c r="A389" s="6">
        <v>45275</v>
      </c>
      <c r="B389" t="s">
        <v>18</v>
      </c>
      <c r="C389">
        <v>15</v>
      </c>
      <c r="D389">
        <f t="shared" si="54"/>
        <v>601.70000000000005</v>
      </c>
      <c r="E389">
        <f t="shared" si="50"/>
        <v>128.70000000000002</v>
      </c>
      <c r="F389">
        <f t="shared" si="51"/>
        <v>255.20000000000002</v>
      </c>
      <c r="G389">
        <f t="shared" si="52"/>
        <v>110</v>
      </c>
      <c r="H389">
        <f t="shared" si="53"/>
        <v>107.80000000000001</v>
      </c>
      <c r="I389">
        <v>0</v>
      </c>
      <c r="J389" s="22">
        <v>0.44000000000000006</v>
      </c>
      <c r="K389" s="22">
        <v>0.72600000000000009</v>
      </c>
      <c r="L389" s="22">
        <v>0.81400000000000006</v>
      </c>
      <c r="M389" s="22">
        <v>0.89100000000000013</v>
      </c>
      <c r="N389" s="22">
        <v>1.0230000000000001</v>
      </c>
      <c r="O389" s="24">
        <v>0.63800000000000001</v>
      </c>
      <c r="P389" s="24">
        <v>0.44000000000000006</v>
      </c>
      <c r="Q389" s="24">
        <v>1.0340000000000003</v>
      </c>
      <c r="R389" s="24">
        <v>0.83600000000000008</v>
      </c>
      <c r="S389" s="24">
        <v>0.74800000000000011</v>
      </c>
      <c r="T389" s="24">
        <v>0.94600000000000006</v>
      </c>
      <c r="U389" s="24">
        <v>0.60500000000000009</v>
      </c>
      <c r="V389" s="24">
        <v>1.0780000000000001</v>
      </c>
      <c r="W389" s="24">
        <v>1.0669999999999999</v>
      </c>
      <c r="X389" s="24">
        <v>0.90200000000000014</v>
      </c>
      <c r="Y389" s="24">
        <v>1.0669999999999999</v>
      </c>
      <c r="Z389" s="24">
        <v>0.40700000000000003</v>
      </c>
      <c r="AA389" s="25">
        <v>28.6</v>
      </c>
      <c r="AB389" s="25">
        <v>31.900000000000002</v>
      </c>
      <c r="AC389" s="25">
        <v>41.800000000000004</v>
      </c>
      <c r="AD389" s="25">
        <v>33</v>
      </c>
      <c r="AE389" s="25">
        <v>19.8</v>
      </c>
      <c r="AF389" s="25">
        <v>37.400000000000006</v>
      </c>
      <c r="AG389" s="25">
        <v>6.6000000000000005</v>
      </c>
      <c r="AH389" s="25">
        <v>16.5</v>
      </c>
      <c r="AI389" s="25">
        <v>12.100000000000001</v>
      </c>
      <c r="AJ389" s="25">
        <v>27.500000000000004</v>
      </c>
      <c r="AK389" s="25">
        <v>31.900000000000002</v>
      </c>
      <c r="AL389" s="25">
        <v>0</v>
      </c>
      <c r="AM389" s="25">
        <v>31.900000000000002</v>
      </c>
      <c r="AN389" s="25">
        <v>0</v>
      </c>
      <c r="AO389" s="25">
        <v>0</v>
      </c>
      <c r="AP389" s="25">
        <v>17.600000000000001</v>
      </c>
      <c r="AQ389" s="25">
        <v>4.4000000000000004</v>
      </c>
      <c r="AR389" s="25">
        <v>23.1</v>
      </c>
      <c r="AS389" s="25">
        <v>30.800000000000004</v>
      </c>
      <c r="AT389" s="25">
        <v>0</v>
      </c>
      <c r="AU389" s="25">
        <v>0</v>
      </c>
      <c r="AV389" s="25">
        <v>15.400000000000002</v>
      </c>
      <c r="AW389" s="25">
        <v>14.3</v>
      </c>
      <c r="AX389" s="25">
        <v>11</v>
      </c>
      <c r="AY389" s="25">
        <v>0</v>
      </c>
      <c r="AZ389" s="25">
        <v>3.3000000000000003</v>
      </c>
      <c r="BA389" s="25">
        <v>25.3</v>
      </c>
      <c r="BB389" s="25">
        <v>24.200000000000003</v>
      </c>
      <c r="BC389" s="25">
        <v>13.200000000000001</v>
      </c>
      <c r="BD389" s="25">
        <v>3.3000000000000003</v>
      </c>
      <c r="BE389" s="25">
        <v>18.700000000000003</v>
      </c>
      <c r="BF389" s="25">
        <v>20.900000000000002</v>
      </c>
      <c r="BG389" s="25">
        <v>24.200000000000003</v>
      </c>
      <c r="BH389" s="25">
        <v>17.600000000000001</v>
      </c>
      <c r="BI389" s="25">
        <v>0</v>
      </c>
      <c r="BJ389" s="25">
        <v>5.5</v>
      </c>
      <c r="BK389" s="25">
        <v>16.5</v>
      </c>
      <c r="BL389" s="25">
        <v>9.9</v>
      </c>
      <c r="BM389" s="25">
        <v>4.4000000000000004</v>
      </c>
      <c r="BN389" s="25">
        <v>11</v>
      </c>
    </row>
    <row r="390" spans="1:66" x14ac:dyDescent="0.25">
      <c r="A390" s="6">
        <v>45276</v>
      </c>
      <c r="B390" t="s">
        <v>18</v>
      </c>
      <c r="C390">
        <v>16</v>
      </c>
      <c r="D390">
        <f t="shared" si="54"/>
        <v>438.9000000000002</v>
      </c>
      <c r="E390">
        <f t="shared" si="50"/>
        <v>79.2</v>
      </c>
      <c r="F390">
        <f t="shared" si="51"/>
        <v>113.30000000000014</v>
      </c>
      <c r="G390">
        <f t="shared" si="52"/>
        <v>136.40000000000003</v>
      </c>
      <c r="H390">
        <f t="shared" si="53"/>
        <v>110.00000000000001</v>
      </c>
      <c r="I390">
        <v>0</v>
      </c>
      <c r="J390" s="22">
        <v>0.37400000000000005</v>
      </c>
      <c r="K390" s="22">
        <v>0.74800000000000011</v>
      </c>
      <c r="L390" s="22">
        <v>0.66</v>
      </c>
      <c r="M390" s="22">
        <v>0.91300000000000014</v>
      </c>
      <c r="N390" s="22">
        <v>0.83600000000000008</v>
      </c>
      <c r="O390" s="24">
        <v>0.45100000000000007</v>
      </c>
      <c r="P390" s="24">
        <v>1.0120000000000002</v>
      </c>
      <c r="Q390" s="24">
        <v>0.45100000000000007</v>
      </c>
      <c r="R390" s="24">
        <v>0.97900000000000009</v>
      </c>
      <c r="S390" s="24">
        <v>0.63800000000000001</v>
      </c>
      <c r="T390" s="24">
        <v>0.67100000000000004</v>
      </c>
      <c r="U390" s="24">
        <v>1.1000000000000001</v>
      </c>
      <c r="V390" s="24">
        <v>0.84700000000000009</v>
      </c>
      <c r="W390" s="24">
        <v>0.96800000000000008</v>
      </c>
      <c r="X390" s="24">
        <v>1.0230000000000001</v>
      </c>
      <c r="Y390" s="24">
        <v>0.96800000000000008</v>
      </c>
      <c r="Z390" s="24">
        <v>0.27500000000000002</v>
      </c>
      <c r="AA390" s="25">
        <v>15.400000000000002</v>
      </c>
      <c r="AB390" s="25">
        <v>14.3</v>
      </c>
      <c r="AC390" s="25">
        <v>0</v>
      </c>
      <c r="AD390" s="25">
        <v>1.2505552149377764E-13</v>
      </c>
      <c r="AE390" s="25">
        <v>60.500000000000007</v>
      </c>
      <c r="AF390" s="25">
        <v>0</v>
      </c>
      <c r="AG390" s="25">
        <v>0</v>
      </c>
      <c r="AH390" s="25">
        <v>18.700000000000003</v>
      </c>
      <c r="AI390" s="25">
        <v>0</v>
      </c>
      <c r="AJ390" s="25">
        <v>4.4000000000000004</v>
      </c>
      <c r="AK390" s="25">
        <v>15.400000000000064</v>
      </c>
      <c r="AL390" s="25">
        <v>6.6000000000000005</v>
      </c>
      <c r="AM390" s="25">
        <v>2.2000000000000002</v>
      </c>
      <c r="AN390" s="25">
        <v>25.3</v>
      </c>
      <c r="AO390" s="25">
        <v>17.600000000000001</v>
      </c>
      <c r="AP390" s="25">
        <v>0</v>
      </c>
      <c r="AQ390" s="25">
        <v>0</v>
      </c>
      <c r="AR390" s="25">
        <v>28.6</v>
      </c>
      <c r="AS390" s="25">
        <v>8.8000000000000007</v>
      </c>
      <c r="AT390" s="25">
        <v>20.900000000000002</v>
      </c>
      <c r="AU390" s="25">
        <v>5.5</v>
      </c>
      <c r="AV390" s="25">
        <v>40.700000000000003</v>
      </c>
      <c r="AW390" s="25">
        <v>14.3</v>
      </c>
      <c r="AX390" s="25">
        <v>0</v>
      </c>
      <c r="AY390" s="25">
        <v>15.400000000000002</v>
      </c>
      <c r="AZ390" s="25">
        <v>0</v>
      </c>
      <c r="BA390" s="25">
        <v>11</v>
      </c>
      <c r="BB390" s="25">
        <v>46.2</v>
      </c>
      <c r="BC390" s="25">
        <v>3.3000000000000003</v>
      </c>
      <c r="BD390" s="25">
        <v>0</v>
      </c>
      <c r="BE390" s="25">
        <v>2.2000000000000002</v>
      </c>
      <c r="BF390" s="25">
        <v>0</v>
      </c>
      <c r="BG390" s="25">
        <v>9.9</v>
      </c>
      <c r="BH390" s="25">
        <v>0</v>
      </c>
      <c r="BI390" s="25">
        <v>9.9</v>
      </c>
      <c r="BJ390" s="25">
        <v>30.800000000000004</v>
      </c>
      <c r="BK390" s="25">
        <v>5.5</v>
      </c>
      <c r="BL390" s="25">
        <v>7.7000000000000011</v>
      </c>
      <c r="BM390" s="25">
        <v>0</v>
      </c>
      <c r="BN390" s="25">
        <v>13.200000000000001</v>
      </c>
    </row>
    <row r="391" spans="1:66" x14ac:dyDescent="0.25">
      <c r="A391" s="6">
        <v>45277</v>
      </c>
      <c r="B391" t="s">
        <v>18</v>
      </c>
      <c r="C391">
        <v>17</v>
      </c>
      <c r="D391">
        <f t="shared" si="54"/>
        <v>619.30000000000007</v>
      </c>
      <c r="E391">
        <f t="shared" si="50"/>
        <v>149.60000000000002</v>
      </c>
      <c r="F391">
        <f t="shared" si="51"/>
        <v>178.20000000000002</v>
      </c>
      <c r="G391">
        <f t="shared" si="52"/>
        <v>191.40000000000003</v>
      </c>
      <c r="H391">
        <f t="shared" si="53"/>
        <v>100.1</v>
      </c>
      <c r="I391">
        <v>0</v>
      </c>
      <c r="J391" s="22">
        <v>0.66</v>
      </c>
      <c r="K391" s="22">
        <v>0.71500000000000008</v>
      </c>
      <c r="L391" s="22">
        <v>0.78100000000000003</v>
      </c>
      <c r="M391" s="22">
        <v>0.55000000000000004</v>
      </c>
      <c r="N391" s="22">
        <v>0.62700000000000011</v>
      </c>
      <c r="O391" s="24">
        <v>0.83600000000000008</v>
      </c>
      <c r="P391" s="24">
        <v>0.8580000000000001</v>
      </c>
      <c r="Q391" s="24">
        <v>0.92400000000000004</v>
      </c>
      <c r="R391" s="24">
        <v>0.75900000000000012</v>
      </c>
      <c r="S391" s="24">
        <v>1.0120000000000002</v>
      </c>
      <c r="T391" s="24">
        <v>0.93500000000000005</v>
      </c>
      <c r="U391" s="24">
        <v>0.51700000000000013</v>
      </c>
      <c r="V391" s="24">
        <v>1.0120000000000002</v>
      </c>
      <c r="W391" s="24">
        <v>0.92400000000000004</v>
      </c>
      <c r="X391" s="24">
        <v>0.34100000000000003</v>
      </c>
      <c r="Y391" s="24">
        <v>1.1000000000000001</v>
      </c>
      <c r="Z391" s="24">
        <v>0.27500000000000002</v>
      </c>
      <c r="AA391" s="25">
        <v>0</v>
      </c>
      <c r="AB391" s="25">
        <v>19.8</v>
      </c>
      <c r="AC391" s="25">
        <v>0</v>
      </c>
      <c r="AD391" s="25">
        <v>33</v>
      </c>
      <c r="AE391" s="25">
        <v>20.900000000000002</v>
      </c>
      <c r="AF391" s="25">
        <v>33</v>
      </c>
      <c r="AG391" s="25">
        <v>23.1</v>
      </c>
      <c r="AH391" s="25">
        <v>20.900000000000002</v>
      </c>
      <c r="AI391" s="25">
        <v>20.900000000000002</v>
      </c>
      <c r="AJ391" s="25">
        <v>6.6000000000000005</v>
      </c>
      <c r="AK391" s="25">
        <v>14.3</v>
      </c>
      <c r="AL391" s="25">
        <v>0</v>
      </c>
      <c r="AM391" s="25">
        <v>0</v>
      </c>
      <c r="AN391" s="25">
        <v>34.1</v>
      </c>
      <c r="AO391" s="25">
        <v>4.4000000000000004</v>
      </c>
      <c r="AP391" s="25">
        <v>8.8000000000000007</v>
      </c>
      <c r="AQ391" s="25">
        <v>33</v>
      </c>
      <c r="AR391" s="25">
        <v>14.3</v>
      </c>
      <c r="AS391" s="25">
        <v>3.3000000000000003</v>
      </c>
      <c r="AT391" s="25">
        <v>2.2000000000000002</v>
      </c>
      <c r="AU391" s="25">
        <v>40.700000000000003</v>
      </c>
      <c r="AV391" s="25">
        <v>14.3</v>
      </c>
      <c r="AW391" s="25">
        <v>9.9</v>
      </c>
      <c r="AX391" s="25">
        <v>0</v>
      </c>
      <c r="AY391" s="25">
        <v>42.900000000000006</v>
      </c>
      <c r="AZ391" s="25">
        <v>22</v>
      </c>
      <c r="BA391" s="25">
        <v>5.500000000000032</v>
      </c>
      <c r="BB391" s="25">
        <v>0</v>
      </c>
      <c r="BC391" s="25">
        <v>27.500000000000004</v>
      </c>
      <c r="BD391" s="25">
        <v>28.6</v>
      </c>
      <c r="BE391" s="25">
        <v>22</v>
      </c>
      <c r="BF391" s="25">
        <v>5.5</v>
      </c>
      <c r="BG391" s="25">
        <v>23.1</v>
      </c>
      <c r="BH391" s="25">
        <v>4.4000000000000004</v>
      </c>
      <c r="BI391" s="25">
        <v>40.700000000000003</v>
      </c>
      <c r="BJ391" s="25">
        <v>0</v>
      </c>
      <c r="BK391" s="25">
        <v>42.900000000000006</v>
      </c>
      <c r="BL391" s="25">
        <v>6.6000000000000005</v>
      </c>
      <c r="BM391" s="25">
        <v>0</v>
      </c>
      <c r="BN391" s="25">
        <v>4.4000000000000004</v>
      </c>
    </row>
    <row r="392" spans="1:66" x14ac:dyDescent="0.25">
      <c r="A392" s="6">
        <v>45278</v>
      </c>
      <c r="B392" t="s">
        <v>18</v>
      </c>
      <c r="C392">
        <v>18</v>
      </c>
      <c r="D392">
        <f t="shared" si="54"/>
        <v>488.40000000000003</v>
      </c>
      <c r="E392">
        <f t="shared" si="50"/>
        <v>82.5</v>
      </c>
      <c r="F392">
        <f t="shared" si="51"/>
        <v>128.70000000000002</v>
      </c>
      <c r="G392">
        <f t="shared" si="52"/>
        <v>133.1</v>
      </c>
      <c r="H392">
        <f t="shared" si="53"/>
        <v>144.10000000000002</v>
      </c>
      <c r="I392">
        <v>0</v>
      </c>
      <c r="J392" s="22">
        <v>0.29700000000000004</v>
      </c>
      <c r="K392" s="22">
        <v>0.6160000000000001</v>
      </c>
      <c r="L392" s="22">
        <v>1.089</v>
      </c>
      <c r="M392" s="22">
        <v>1.0669999999999999</v>
      </c>
      <c r="N392" s="22">
        <v>1.0010000000000001</v>
      </c>
      <c r="O392" s="24">
        <v>0.82500000000000007</v>
      </c>
      <c r="P392" s="24">
        <v>0.78100000000000003</v>
      </c>
      <c r="Q392" s="24">
        <v>0.81400000000000006</v>
      </c>
      <c r="R392" s="24">
        <v>0.75900000000000012</v>
      </c>
      <c r="S392" s="24">
        <v>0.66</v>
      </c>
      <c r="T392" s="24">
        <v>0.71500000000000008</v>
      </c>
      <c r="U392" s="24">
        <v>1.089</v>
      </c>
      <c r="V392" s="24">
        <v>0.79200000000000004</v>
      </c>
      <c r="W392" s="24">
        <v>1.0340000000000003</v>
      </c>
      <c r="X392" s="24">
        <v>0.9900000000000001</v>
      </c>
      <c r="Y392" s="24">
        <v>1.0010000000000001</v>
      </c>
      <c r="Z392" s="24">
        <v>0.62700000000000011</v>
      </c>
      <c r="AA392" s="25">
        <v>0</v>
      </c>
      <c r="AB392" s="25">
        <v>13.200000000000001</v>
      </c>
      <c r="AC392" s="25">
        <v>3.3000000000000003</v>
      </c>
      <c r="AD392" s="25">
        <v>7.7000000000000011</v>
      </c>
      <c r="AE392" s="25">
        <v>33</v>
      </c>
      <c r="AF392" s="25">
        <v>13.200000000000001</v>
      </c>
      <c r="AG392" s="25">
        <v>0</v>
      </c>
      <c r="AH392" s="25">
        <v>16.5</v>
      </c>
      <c r="AI392" s="25">
        <v>38.5</v>
      </c>
      <c r="AJ392" s="25">
        <v>3.3000000000000003</v>
      </c>
      <c r="AK392" s="25">
        <v>0</v>
      </c>
      <c r="AL392" s="25">
        <v>29.700000000000003</v>
      </c>
      <c r="AM392" s="25">
        <v>9.9</v>
      </c>
      <c r="AN392" s="25">
        <v>0</v>
      </c>
      <c r="AO392" s="25">
        <v>35.200000000000003</v>
      </c>
      <c r="AP392" s="25">
        <v>0</v>
      </c>
      <c r="AQ392" s="25">
        <v>0</v>
      </c>
      <c r="AR392" s="25">
        <v>0</v>
      </c>
      <c r="AS392" s="25">
        <v>44</v>
      </c>
      <c r="AT392" s="25">
        <v>25.3</v>
      </c>
      <c r="AU392" s="25">
        <v>0</v>
      </c>
      <c r="AV392" s="25">
        <v>0</v>
      </c>
      <c r="AW392" s="25">
        <v>0</v>
      </c>
      <c r="AX392" s="25">
        <v>5.5</v>
      </c>
      <c r="AY392" s="25">
        <v>19.8</v>
      </c>
      <c r="AZ392" s="25">
        <v>7.7000000000000011</v>
      </c>
      <c r="BA392" s="25">
        <v>28.6</v>
      </c>
      <c r="BB392" s="25">
        <v>0</v>
      </c>
      <c r="BC392" s="25">
        <v>44</v>
      </c>
      <c r="BD392" s="25">
        <v>27.500000000000004</v>
      </c>
      <c r="BE392" s="25">
        <v>5.5</v>
      </c>
      <c r="BF392" s="25">
        <v>6.6000000000000005</v>
      </c>
      <c r="BG392" s="25">
        <v>0</v>
      </c>
      <c r="BH392" s="25">
        <v>17.600000000000001</v>
      </c>
      <c r="BI392" s="25">
        <v>0</v>
      </c>
      <c r="BJ392" s="25">
        <v>22</v>
      </c>
      <c r="BK392" s="25">
        <v>14.3</v>
      </c>
      <c r="BL392" s="25">
        <v>16.5</v>
      </c>
      <c r="BM392" s="25">
        <v>0</v>
      </c>
      <c r="BN392" s="25">
        <v>0</v>
      </c>
    </row>
    <row r="393" spans="1:66" x14ac:dyDescent="0.25">
      <c r="A393" s="6">
        <v>45279</v>
      </c>
      <c r="B393" t="s">
        <v>18</v>
      </c>
      <c r="C393">
        <v>19</v>
      </c>
      <c r="D393">
        <f t="shared" si="54"/>
        <v>475.2000000000001</v>
      </c>
      <c r="E393">
        <f t="shared" si="50"/>
        <v>114.4</v>
      </c>
      <c r="F393">
        <f t="shared" si="51"/>
        <v>169.40000000000003</v>
      </c>
      <c r="G393">
        <f t="shared" si="52"/>
        <v>83.6</v>
      </c>
      <c r="H393">
        <f t="shared" si="53"/>
        <v>107.80000000000001</v>
      </c>
      <c r="I393">
        <v>0</v>
      </c>
      <c r="J393" s="22">
        <v>1.0230000000000001</v>
      </c>
      <c r="K393" s="22">
        <v>0.72600000000000009</v>
      </c>
      <c r="L393" s="22">
        <v>1.089</v>
      </c>
      <c r="M393" s="22">
        <v>0.64900000000000002</v>
      </c>
      <c r="N393" s="22">
        <v>1.0340000000000003</v>
      </c>
      <c r="O393" s="24">
        <v>1.0340000000000003</v>
      </c>
      <c r="P393" s="24">
        <v>0.91300000000000014</v>
      </c>
      <c r="Q393" s="24">
        <v>0.11000000000000001</v>
      </c>
      <c r="R393" s="24">
        <v>0.79200000000000004</v>
      </c>
      <c r="S393" s="24">
        <v>0.14300000000000002</v>
      </c>
      <c r="T393" s="24">
        <v>1.089</v>
      </c>
      <c r="U393" s="24">
        <v>1.0450000000000002</v>
      </c>
      <c r="V393" s="24">
        <v>0.92400000000000004</v>
      </c>
      <c r="W393" s="24">
        <v>1.1000000000000001</v>
      </c>
      <c r="X393" s="24">
        <v>0.37400000000000005</v>
      </c>
      <c r="Y393" s="24">
        <v>0.34100000000000003</v>
      </c>
      <c r="Z393" s="24">
        <v>0.36300000000000004</v>
      </c>
      <c r="AA393" s="25">
        <v>42.900000000000006</v>
      </c>
      <c r="AB393" s="25">
        <v>26.400000000000002</v>
      </c>
      <c r="AC393" s="25">
        <v>8.8000000000000007</v>
      </c>
      <c r="AD393" s="25">
        <v>6.6000000000000005</v>
      </c>
      <c r="AE393" s="25">
        <v>1.1000000000000001</v>
      </c>
      <c r="AF393" s="25">
        <v>23.1</v>
      </c>
      <c r="AG393" s="25">
        <v>0</v>
      </c>
      <c r="AH393" s="25">
        <v>47.300000000000004</v>
      </c>
      <c r="AI393" s="25">
        <v>3.3000000000000003</v>
      </c>
      <c r="AJ393" s="25">
        <v>9.9</v>
      </c>
      <c r="AK393" s="25">
        <v>1.1000000000000001</v>
      </c>
      <c r="AL393" s="25">
        <v>0</v>
      </c>
      <c r="AM393" s="25">
        <v>25.3</v>
      </c>
      <c r="AN393" s="25">
        <v>2.2000000000000002</v>
      </c>
      <c r="AO393" s="25">
        <v>19.8</v>
      </c>
      <c r="AP393" s="25">
        <v>28.6</v>
      </c>
      <c r="AQ393" s="25">
        <v>11</v>
      </c>
      <c r="AR393" s="25">
        <v>0</v>
      </c>
      <c r="AS393" s="25">
        <v>0</v>
      </c>
      <c r="AT393" s="25">
        <v>20.900000000000002</v>
      </c>
      <c r="AU393" s="25">
        <v>0</v>
      </c>
      <c r="AV393" s="25">
        <v>5.5</v>
      </c>
      <c r="AW393" s="25">
        <v>0</v>
      </c>
      <c r="AX393" s="25">
        <v>25.3</v>
      </c>
      <c r="AY393" s="25">
        <v>0</v>
      </c>
      <c r="AZ393" s="25">
        <v>0</v>
      </c>
      <c r="BA393" s="25">
        <v>5.5</v>
      </c>
      <c r="BB393" s="25">
        <v>12.100000000000001</v>
      </c>
      <c r="BC393" s="25">
        <v>35.200000000000003</v>
      </c>
      <c r="BD393" s="25">
        <v>0</v>
      </c>
      <c r="BE393" s="25">
        <v>5.5</v>
      </c>
      <c r="BF393" s="25">
        <v>0</v>
      </c>
      <c r="BG393" s="25">
        <v>13.200000000000001</v>
      </c>
      <c r="BH393" s="25">
        <v>0</v>
      </c>
      <c r="BI393" s="25">
        <v>30.800000000000004</v>
      </c>
      <c r="BJ393" s="25">
        <v>3.3000000000000003</v>
      </c>
      <c r="BK393" s="25">
        <v>8.8000000000000007</v>
      </c>
      <c r="BL393" s="25">
        <v>48.400000000000006</v>
      </c>
      <c r="BM393" s="25">
        <v>1.1000000000000001</v>
      </c>
      <c r="BN393" s="25">
        <v>3.3000000000000003</v>
      </c>
    </row>
    <row r="394" spans="1:66" x14ac:dyDescent="0.25">
      <c r="A394" s="6">
        <v>45280</v>
      </c>
      <c r="B394" t="s">
        <v>18</v>
      </c>
      <c r="C394">
        <v>20</v>
      </c>
      <c r="D394">
        <f t="shared" si="54"/>
        <v>709.50000000000011</v>
      </c>
      <c r="E394">
        <f t="shared" si="50"/>
        <v>187</v>
      </c>
      <c r="F394">
        <f t="shared" si="51"/>
        <v>170.50000000000003</v>
      </c>
      <c r="G394">
        <f t="shared" si="52"/>
        <v>191.40000000000003</v>
      </c>
      <c r="H394">
        <f t="shared" si="53"/>
        <v>160.60000000000002</v>
      </c>
      <c r="I394">
        <v>0</v>
      </c>
      <c r="J394" s="22">
        <v>0.70400000000000007</v>
      </c>
      <c r="K394" s="22">
        <v>0.77000000000000013</v>
      </c>
      <c r="L394" s="22">
        <v>0.77000000000000013</v>
      </c>
      <c r="M394" s="22">
        <v>0.88000000000000012</v>
      </c>
      <c r="N394" s="22">
        <v>1.089</v>
      </c>
      <c r="O394" s="24">
        <v>1.1000000000000001</v>
      </c>
      <c r="P394" s="24">
        <v>0.79200000000000004</v>
      </c>
      <c r="Q394" s="24">
        <v>0.19800000000000001</v>
      </c>
      <c r="R394" s="24">
        <v>0.80300000000000005</v>
      </c>
      <c r="S394" s="24">
        <v>0.79200000000000004</v>
      </c>
      <c r="T394" s="24">
        <v>0.69300000000000006</v>
      </c>
      <c r="U394" s="24">
        <v>0.9900000000000001</v>
      </c>
      <c r="V394" s="24">
        <v>0.9900000000000001</v>
      </c>
      <c r="W394" s="24">
        <v>0.96800000000000008</v>
      </c>
      <c r="X394" s="24">
        <v>0.90200000000000014</v>
      </c>
      <c r="Y394" s="24">
        <v>0.35200000000000004</v>
      </c>
      <c r="Z394" s="24">
        <v>0.79200000000000004</v>
      </c>
      <c r="AA394" s="25">
        <v>0</v>
      </c>
      <c r="AB394" s="25">
        <v>37.400000000000006</v>
      </c>
      <c r="AC394" s="25">
        <v>0</v>
      </c>
      <c r="AD394" s="25">
        <v>11</v>
      </c>
      <c r="AE394" s="25">
        <v>23.1</v>
      </c>
      <c r="AF394" s="25">
        <v>26.400000000000002</v>
      </c>
      <c r="AG394" s="25">
        <v>0</v>
      </c>
      <c r="AH394" s="25">
        <v>40.700000000000003</v>
      </c>
      <c r="AI394" s="25">
        <v>26.400000000000002</v>
      </c>
      <c r="AJ394" s="25">
        <v>5.5</v>
      </c>
      <c r="AK394" s="25">
        <v>29.700000000000003</v>
      </c>
      <c r="AL394" s="25">
        <v>7.7000000000000011</v>
      </c>
      <c r="AM394" s="25">
        <v>22</v>
      </c>
      <c r="AN394" s="25">
        <v>0</v>
      </c>
      <c r="AO394" s="25">
        <v>48.400000000000006</v>
      </c>
      <c r="AP394" s="25">
        <v>6.6000000000000005</v>
      </c>
      <c r="AQ394" s="25">
        <v>27.500000000000004</v>
      </c>
      <c r="AR394" s="25">
        <v>34.1</v>
      </c>
      <c r="AS394" s="25">
        <v>11</v>
      </c>
      <c r="AT394" s="25">
        <v>3.3000000000000003</v>
      </c>
      <c r="AU394" s="25">
        <v>12.100000000000001</v>
      </c>
      <c r="AV394" s="25">
        <v>26.400000000000002</v>
      </c>
      <c r="AW394" s="25">
        <v>36.300000000000004</v>
      </c>
      <c r="AX394" s="25">
        <v>17.600000000000001</v>
      </c>
      <c r="AY394" s="25">
        <v>27.500000000000004</v>
      </c>
      <c r="AZ394" s="25">
        <v>8.8000000000000007</v>
      </c>
      <c r="BA394" s="25">
        <v>30.800000000000004</v>
      </c>
      <c r="BB394" s="25">
        <v>16.5</v>
      </c>
      <c r="BC394" s="25">
        <v>8.8000000000000007</v>
      </c>
      <c r="BD394" s="25">
        <v>6.6000000000000005</v>
      </c>
      <c r="BE394" s="25">
        <v>15.400000000000002</v>
      </c>
      <c r="BF394" s="25">
        <v>1.1000000000000001</v>
      </c>
      <c r="BG394" s="25">
        <v>44</v>
      </c>
      <c r="BH394" s="25">
        <v>3.3000000000000003</v>
      </c>
      <c r="BI394" s="25">
        <v>29.700000000000003</v>
      </c>
      <c r="BJ394" s="25">
        <v>22</v>
      </c>
      <c r="BK394" s="25">
        <v>41.800000000000004</v>
      </c>
      <c r="BL394" s="25">
        <v>29.700000000000003</v>
      </c>
      <c r="BM394" s="25">
        <v>0</v>
      </c>
      <c r="BN394" s="25">
        <v>0</v>
      </c>
    </row>
    <row r="395" spans="1:66" x14ac:dyDescent="0.25">
      <c r="A395" s="6">
        <v>45281</v>
      </c>
      <c r="B395" t="s">
        <v>18</v>
      </c>
      <c r="C395">
        <v>21</v>
      </c>
      <c r="D395">
        <f t="shared" si="54"/>
        <v>493.9</v>
      </c>
      <c r="E395">
        <f t="shared" si="50"/>
        <v>105.6</v>
      </c>
      <c r="F395">
        <f t="shared" si="51"/>
        <v>169.4</v>
      </c>
      <c r="G395">
        <f t="shared" si="52"/>
        <v>85.800000000000011</v>
      </c>
      <c r="H395">
        <f t="shared" si="53"/>
        <v>133.1</v>
      </c>
      <c r="I395">
        <v>0</v>
      </c>
      <c r="J395" s="22">
        <v>0.39600000000000002</v>
      </c>
      <c r="K395" s="22">
        <v>0.72600000000000009</v>
      </c>
      <c r="L395" s="22">
        <v>0.9900000000000001</v>
      </c>
      <c r="M395" s="22">
        <v>1.056</v>
      </c>
      <c r="N395" s="22">
        <v>1.0010000000000001</v>
      </c>
      <c r="O395" s="24">
        <v>0.83600000000000008</v>
      </c>
      <c r="P395" s="24">
        <v>0.78100000000000003</v>
      </c>
      <c r="Q395" s="24">
        <v>1.0120000000000002</v>
      </c>
      <c r="R395" s="24">
        <v>1.0669999999999999</v>
      </c>
      <c r="S395" s="24">
        <v>0.88000000000000012</v>
      </c>
      <c r="T395" s="24">
        <v>0.62700000000000011</v>
      </c>
      <c r="U395" s="24">
        <v>0.9900000000000001</v>
      </c>
      <c r="V395" s="24">
        <v>1.1000000000000001</v>
      </c>
      <c r="W395" s="24">
        <v>0.94600000000000006</v>
      </c>
      <c r="X395" s="24">
        <v>0.47300000000000003</v>
      </c>
      <c r="Y395" s="24">
        <v>0.37400000000000005</v>
      </c>
      <c r="Z395" s="24">
        <v>0.41800000000000004</v>
      </c>
      <c r="AA395" s="25">
        <v>5.5</v>
      </c>
      <c r="AB395" s="25">
        <v>5.5</v>
      </c>
      <c r="AC395" s="25">
        <v>39.6</v>
      </c>
      <c r="AD395" s="25">
        <v>9.9</v>
      </c>
      <c r="AE395" s="25">
        <v>7.7000000000000011</v>
      </c>
      <c r="AF395" s="25">
        <v>0</v>
      </c>
      <c r="AG395" s="25">
        <v>23.1</v>
      </c>
      <c r="AH395" s="25">
        <v>51.7</v>
      </c>
      <c r="AI395" s="25">
        <v>12.100000000000001</v>
      </c>
      <c r="AJ395" s="25">
        <v>14.3</v>
      </c>
      <c r="AK395" s="25">
        <v>0</v>
      </c>
      <c r="AL395" s="25">
        <v>28.6</v>
      </c>
      <c r="AM395" s="25">
        <v>26.400000000000002</v>
      </c>
      <c r="AN395" s="25">
        <v>0</v>
      </c>
      <c r="AO395" s="25">
        <v>23.1</v>
      </c>
      <c r="AP395" s="25">
        <v>28.6</v>
      </c>
      <c r="AQ395" s="25">
        <v>12.100000000000001</v>
      </c>
      <c r="AR395" s="25">
        <v>0</v>
      </c>
      <c r="AS395" s="25">
        <v>0</v>
      </c>
      <c r="AT395" s="25">
        <v>14.3</v>
      </c>
      <c r="AU395" s="25">
        <v>7.7000000000000011</v>
      </c>
      <c r="AV395" s="25">
        <v>0</v>
      </c>
      <c r="AW395" s="25">
        <v>22</v>
      </c>
      <c r="AX395" s="25">
        <v>2.2000000000000002</v>
      </c>
      <c r="AY395" s="25">
        <v>27.500000000000004</v>
      </c>
      <c r="AZ395" s="25">
        <v>7.7000000000000011</v>
      </c>
      <c r="BA395" s="25">
        <v>0</v>
      </c>
      <c r="BB395" s="25">
        <v>9.9</v>
      </c>
      <c r="BC395" s="25">
        <v>1.1000000000000001</v>
      </c>
      <c r="BD395" s="25">
        <v>7.7000000000000011</v>
      </c>
      <c r="BE395" s="25">
        <v>14.3</v>
      </c>
      <c r="BF395" s="25">
        <v>14.3</v>
      </c>
      <c r="BG395" s="25">
        <v>7.7000000000000011</v>
      </c>
      <c r="BH395" s="25">
        <v>28.6</v>
      </c>
      <c r="BI395" s="25">
        <v>8.8000000000000007</v>
      </c>
      <c r="BJ395" s="25">
        <v>0</v>
      </c>
      <c r="BK395" s="25">
        <v>0</v>
      </c>
      <c r="BL395" s="25">
        <v>1.1000000000000001</v>
      </c>
      <c r="BM395" s="25">
        <v>30.800000000000004</v>
      </c>
      <c r="BN395" s="25">
        <v>0</v>
      </c>
    </row>
    <row r="396" spans="1:66" x14ac:dyDescent="0.25">
      <c r="A396" s="6">
        <v>45282</v>
      </c>
      <c r="B396" t="s">
        <v>18</v>
      </c>
      <c r="C396">
        <v>22</v>
      </c>
      <c r="D396">
        <f t="shared" si="54"/>
        <v>616</v>
      </c>
      <c r="E396">
        <f t="shared" si="50"/>
        <v>189.1999999999999</v>
      </c>
      <c r="F396">
        <f t="shared" si="51"/>
        <v>107.80000000000001</v>
      </c>
      <c r="G396">
        <f t="shared" si="52"/>
        <v>111.1</v>
      </c>
      <c r="H396">
        <f t="shared" si="53"/>
        <v>207.90000000000003</v>
      </c>
      <c r="I396">
        <v>0</v>
      </c>
      <c r="J396" s="22">
        <v>0.26400000000000001</v>
      </c>
      <c r="K396" s="22">
        <v>0.9900000000000001</v>
      </c>
      <c r="L396" s="22">
        <v>0.86900000000000011</v>
      </c>
      <c r="M396" s="22">
        <v>1.0450000000000002</v>
      </c>
      <c r="N396" s="22">
        <v>1.0450000000000002</v>
      </c>
      <c r="O396" s="24">
        <v>0.63800000000000001</v>
      </c>
      <c r="P396" s="24">
        <v>0.83600000000000008</v>
      </c>
      <c r="Q396" s="24">
        <v>0.81400000000000006</v>
      </c>
      <c r="R396" s="24">
        <v>0.95700000000000007</v>
      </c>
      <c r="S396" s="24">
        <v>0.83600000000000008</v>
      </c>
      <c r="T396" s="24">
        <v>0.82500000000000007</v>
      </c>
      <c r="U396" s="24">
        <v>0.45100000000000007</v>
      </c>
      <c r="V396" s="24">
        <v>0.75900000000000012</v>
      </c>
      <c r="W396" s="24">
        <v>1.0010000000000001</v>
      </c>
      <c r="X396" s="24">
        <v>1.0340000000000003</v>
      </c>
      <c r="Y396" s="24">
        <v>0.97900000000000009</v>
      </c>
      <c r="Z396" s="24">
        <v>0.44000000000000006</v>
      </c>
      <c r="AA396" s="25">
        <v>0</v>
      </c>
      <c r="AB396" s="25">
        <v>5.5</v>
      </c>
      <c r="AC396" s="25">
        <v>6.6000000000000005</v>
      </c>
      <c r="AD396" s="25">
        <v>15.400000000000002</v>
      </c>
      <c r="AE396" s="25">
        <v>6.6000000000000005</v>
      </c>
      <c r="AF396" s="25">
        <v>37.400000000000006</v>
      </c>
      <c r="AG396" s="25">
        <v>0</v>
      </c>
      <c r="AH396" s="25">
        <v>5.5</v>
      </c>
      <c r="AI396" s="25">
        <v>30.800000000000004</v>
      </c>
      <c r="AJ396" s="25">
        <v>0</v>
      </c>
      <c r="AK396" s="25">
        <v>0</v>
      </c>
      <c r="AL396" s="25">
        <v>51.7</v>
      </c>
      <c r="AM396" s="25">
        <v>8.8000000000000007</v>
      </c>
      <c r="AN396" s="25">
        <v>0</v>
      </c>
      <c r="AO396" s="25">
        <v>4.4000000000000004</v>
      </c>
      <c r="AP396" s="25">
        <v>1.1000000000000001</v>
      </c>
      <c r="AQ396" s="25">
        <v>58.300000000000004</v>
      </c>
      <c r="AR396" s="25">
        <v>13.200000000000001</v>
      </c>
      <c r="AS396" s="25">
        <v>3.3000000000000003</v>
      </c>
      <c r="AT396" s="25">
        <v>67.100000000000009</v>
      </c>
      <c r="AU396" s="25">
        <v>7.7000000000000011</v>
      </c>
      <c r="AV396" s="25">
        <v>46.2</v>
      </c>
      <c r="AW396" s="25">
        <v>12.100000000000001</v>
      </c>
      <c r="AX396" s="25">
        <v>1.1000000000000001</v>
      </c>
      <c r="AY396" s="25">
        <v>0</v>
      </c>
      <c r="AZ396" s="25">
        <v>7.7000000000000011</v>
      </c>
      <c r="BA396" s="25">
        <v>0</v>
      </c>
      <c r="BB396" s="25">
        <v>5.5</v>
      </c>
      <c r="BC396" s="25">
        <v>0</v>
      </c>
      <c r="BD396" s="25">
        <v>30.800000000000004</v>
      </c>
      <c r="BE396" s="25">
        <v>4.4000000000000004</v>
      </c>
      <c r="BF396" s="25">
        <v>12.100000000000001</v>
      </c>
      <c r="BG396" s="25">
        <v>3.3000000000000003</v>
      </c>
      <c r="BH396" s="25">
        <v>44</v>
      </c>
      <c r="BI396" s="25">
        <v>36.300000000000004</v>
      </c>
      <c r="BJ396" s="25">
        <v>8.8000000000000007</v>
      </c>
      <c r="BK396" s="25">
        <v>23.1</v>
      </c>
      <c r="BL396" s="25">
        <v>26.400000000000002</v>
      </c>
      <c r="BM396" s="25">
        <v>16.499999999999876</v>
      </c>
      <c r="BN396" s="25">
        <v>14.3</v>
      </c>
    </row>
    <row r="397" spans="1:66" x14ac:dyDescent="0.25">
      <c r="A397" s="6">
        <v>45283</v>
      </c>
      <c r="B397" t="s">
        <v>18</v>
      </c>
      <c r="C397">
        <v>23</v>
      </c>
      <c r="D397">
        <f t="shared" si="54"/>
        <v>399.30000000000007</v>
      </c>
      <c r="E397">
        <f t="shared" si="50"/>
        <v>109.99999999999999</v>
      </c>
      <c r="F397">
        <f t="shared" si="51"/>
        <v>108.90000000000006</v>
      </c>
      <c r="G397">
        <f t="shared" si="52"/>
        <v>102.30000000000001</v>
      </c>
      <c r="H397">
        <f t="shared" si="53"/>
        <v>78.100000000000009</v>
      </c>
      <c r="I397">
        <v>0</v>
      </c>
      <c r="J397" s="22">
        <v>0.48400000000000004</v>
      </c>
      <c r="K397" s="22">
        <v>0.59400000000000008</v>
      </c>
      <c r="L397" s="22">
        <v>0.77000000000000013</v>
      </c>
      <c r="M397" s="22">
        <v>0.93500000000000005</v>
      </c>
      <c r="N397" s="22">
        <v>0.46200000000000002</v>
      </c>
      <c r="O397" s="24">
        <v>1.0010000000000001</v>
      </c>
      <c r="P397" s="24">
        <v>0.81400000000000006</v>
      </c>
      <c r="Q397" s="24">
        <v>0.72600000000000009</v>
      </c>
      <c r="R397" s="24">
        <v>0.27500000000000002</v>
      </c>
      <c r="S397" s="24">
        <v>0.11000000000000001</v>
      </c>
      <c r="T397" s="24">
        <v>1.0120000000000002</v>
      </c>
      <c r="U397" s="24">
        <v>1.056</v>
      </c>
      <c r="V397" s="24">
        <v>1.0230000000000001</v>
      </c>
      <c r="W397" s="24">
        <v>1.056</v>
      </c>
      <c r="X397" s="24">
        <v>0.9900000000000001</v>
      </c>
      <c r="Y397" s="24">
        <v>0.44000000000000006</v>
      </c>
      <c r="Z397" s="24">
        <v>0.49500000000000005</v>
      </c>
      <c r="AA397" s="25">
        <v>0</v>
      </c>
      <c r="AB397" s="25">
        <v>26.400000000000002</v>
      </c>
      <c r="AC397" s="25">
        <v>3.3000000000000003</v>
      </c>
      <c r="AD397" s="25">
        <v>25.3</v>
      </c>
      <c r="AE397" s="25">
        <v>0</v>
      </c>
      <c r="AF397" s="25">
        <v>3.3000000000000629</v>
      </c>
      <c r="AG397" s="25">
        <v>0</v>
      </c>
      <c r="AH397" s="25">
        <v>5.5</v>
      </c>
      <c r="AI397" s="25">
        <v>2.2000000000000002</v>
      </c>
      <c r="AJ397" s="25">
        <v>42.900000000000006</v>
      </c>
      <c r="AK397" s="25">
        <v>45.1</v>
      </c>
      <c r="AL397" s="25">
        <v>28.6</v>
      </c>
      <c r="AM397" s="25">
        <v>0</v>
      </c>
      <c r="AN397" s="25">
        <v>16.5</v>
      </c>
      <c r="AO397" s="25">
        <v>6.6000000000000005</v>
      </c>
      <c r="AP397" s="25">
        <v>0</v>
      </c>
      <c r="AQ397" s="25">
        <v>8.8000000000000007</v>
      </c>
      <c r="AR397" s="25">
        <v>7.7000000000000011</v>
      </c>
      <c r="AS397" s="25">
        <v>0</v>
      </c>
      <c r="AT397" s="25">
        <v>9.9</v>
      </c>
      <c r="AU397" s="25">
        <v>13.200000000000001</v>
      </c>
      <c r="AV397" s="25">
        <v>11</v>
      </c>
      <c r="AW397" s="25">
        <v>9.9</v>
      </c>
      <c r="AX397" s="25">
        <v>0</v>
      </c>
      <c r="AY397" s="25">
        <v>0</v>
      </c>
      <c r="AZ397" s="25">
        <v>17.600000000000001</v>
      </c>
      <c r="BA397" s="25">
        <v>26.400000000000002</v>
      </c>
      <c r="BB397" s="25">
        <v>7.7000000000000011</v>
      </c>
      <c r="BC397" s="25">
        <v>16.5</v>
      </c>
      <c r="BD397" s="25">
        <v>0</v>
      </c>
      <c r="BE397" s="25">
        <v>38.5</v>
      </c>
      <c r="BF397" s="25">
        <v>4.4000000000000004</v>
      </c>
      <c r="BG397" s="25">
        <v>25.3</v>
      </c>
      <c r="BH397" s="25">
        <v>8.8000000000000007</v>
      </c>
      <c r="BI397" s="25">
        <v>6.6000000000000005</v>
      </c>
      <c r="BJ397" s="25">
        <v>0</v>
      </c>
      <c r="BK397" s="25">
        <v>5.5</v>
      </c>
      <c r="BL397" s="25">
        <v>1.1000000000000001</v>
      </c>
      <c r="BM397" s="25">
        <v>1.1000000000000001</v>
      </c>
      <c r="BN397" s="25">
        <v>18.700000000000003</v>
      </c>
    </row>
    <row r="398" spans="1:66" x14ac:dyDescent="0.25">
      <c r="A398" s="6">
        <v>45284</v>
      </c>
      <c r="B398" t="s">
        <v>18</v>
      </c>
      <c r="C398">
        <v>24</v>
      </c>
      <c r="D398">
        <f t="shared" si="54"/>
        <v>555.50000000000011</v>
      </c>
      <c r="E398">
        <f t="shared" si="50"/>
        <v>62.7</v>
      </c>
      <c r="F398">
        <f t="shared" si="51"/>
        <v>147.4</v>
      </c>
      <c r="G398">
        <f t="shared" si="52"/>
        <v>192.50000000000014</v>
      </c>
      <c r="H398">
        <f t="shared" si="53"/>
        <v>152.9</v>
      </c>
      <c r="I398">
        <v>1</v>
      </c>
      <c r="J398" s="22">
        <v>0.9900000000000001</v>
      </c>
      <c r="K398" s="22">
        <v>0.78100000000000003</v>
      </c>
      <c r="L398" s="22">
        <v>0.27500000000000002</v>
      </c>
      <c r="M398" s="22">
        <v>0.93500000000000005</v>
      </c>
      <c r="N398" s="22">
        <v>0.70400000000000007</v>
      </c>
      <c r="O398" s="24">
        <v>0.68200000000000005</v>
      </c>
      <c r="P398" s="24">
        <v>0.97900000000000009</v>
      </c>
      <c r="Q398" s="24">
        <v>0.81400000000000006</v>
      </c>
      <c r="R398" s="24">
        <v>0.71500000000000008</v>
      </c>
      <c r="S398" s="24">
        <v>0.74800000000000011</v>
      </c>
      <c r="T398" s="24">
        <v>1.1000000000000001</v>
      </c>
      <c r="U398" s="24">
        <v>0.64900000000000002</v>
      </c>
      <c r="V398" s="24">
        <v>1.0780000000000001</v>
      </c>
      <c r="W398" s="24">
        <v>0.95700000000000007</v>
      </c>
      <c r="X398" s="24">
        <v>1.0669999999999999</v>
      </c>
      <c r="Y398" s="24">
        <v>0.97900000000000009</v>
      </c>
      <c r="Z398" s="24">
        <v>0.47300000000000003</v>
      </c>
      <c r="AA398" s="25">
        <v>20.900000000000002</v>
      </c>
      <c r="AB398" s="25">
        <v>0</v>
      </c>
      <c r="AC398" s="25">
        <v>14.3</v>
      </c>
      <c r="AD398" s="25">
        <v>2.2000000000000002</v>
      </c>
      <c r="AE398" s="25">
        <v>35.200000000000003</v>
      </c>
      <c r="AF398" s="25">
        <v>17.600000000000001</v>
      </c>
      <c r="AG398" s="25">
        <v>1.1000000000000001</v>
      </c>
      <c r="AH398" s="25">
        <v>0</v>
      </c>
      <c r="AI398" s="25">
        <v>0</v>
      </c>
      <c r="AJ398" s="25">
        <v>56.1</v>
      </c>
      <c r="AK398" s="25">
        <v>8.8000000000000007</v>
      </c>
      <c r="AL398" s="25">
        <v>18.700000000000003</v>
      </c>
      <c r="AM398" s="25">
        <v>45.1</v>
      </c>
      <c r="AN398" s="25">
        <v>20.900000000000002</v>
      </c>
      <c r="AO398" s="25">
        <v>0</v>
      </c>
      <c r="AP398" s="25">
        <v>0</v>
      </c>
      <c r="AQ398" s="25">
        <v>6.6000000000000005</v>
      </c>
      <c r="AR398" s="25">
        <v>9.9</v>
      </c>
      <c r="AS398" s="25">
        <v>45.1</v>
      </c>
      <c r="AT398" s="25">
        <v>6.6000000000000005</v>
      </c>
      <c r="AU398" s="25">
        <v>40.700000000000003</v>
      </c>
      <c r="AV398" s="25">
        <v>15.400000000000002</v>
      </c>
      <c r="AW398" s="25">
        <v>3.3000000000000003</v>
      </c>
      <c r="AX398" s="25">
        <v>2.2000000000000002</v>
      </c>
      <c r="AY398" s="25">
        <v>3.3000000000000003</v>
      </c>
      <c r="AZ398" s="25">
        <v>24.200000000000003</v>
      </c>
      <c r="BA398" s="25">
        <v>39.6</v>
      </c>
      <c r="BB398" s="25">
        <v>24.200000000000127</v>
      </c>
      <c r="BC398" s="25">
        <v>18.700000000000003</v>
      </c>
      <c r="BD398" s="25">
        <v>20.900000000000002</v>
      </c>
      <c r="BE398" s="25">
        <v>0</v>
      </c>
      <c r="BF398" s="25">
        <v>1.1000000000000001</v>
      </c>
      <c r="BG398" s="25">
        <v>0</v>
      </c>
      <c r="BH398" s="25">
        <v>0</v>
      </c>
      <c r="BI398" s="25">
        <v>0</v>
      </c>
      <c r="BJ398" s="25">
        <v>6.6000000000000005</v>
      </c>
      <c r="BK398" s="25">
        <v>17.600000000000001</v>
      </c>
      <c r="BL398" s="25">
        <v>12.100000000000001</v>
      </c>
      <c r="BM398" s="25">
        <v>25.3</v>
      </c>
      <c r="BN398" s="25">
        <v>0</v>
      </c>
    </row>
    <row r="399" spans="1:66" x14ac:dyDescent="0.25">
      <c r="A399" s="6">
        <v>45285</v>
      </c>
      <c r="B399" t="s">
        <v>18</v>
      </c>
      <c r="C399">
        <v>25</v>
      </c>
      <c r="D399">
        <f t="shared" si="54"/>
        <v>586.30000000000018</v>
      </c>
      <c r="E399">
        <f t="shared" si="50"/>
        <v>184.80000000000004</v>
      </c>
      <c r="F399">
        <f t="shared" si="51"/>
        <v>166.1</v>
      </c>
      <c r="G399">
        <f t="shared" si="52"/>
        <v>99.000000000000142</v>
      </c>
      <c r="H399">
        <f t="shared" si="53"/>
        <v>136.4</v>
      </c>
      <c r="I399">
        <v>1</v>
      </c>
      <c r="J399" s="22">
        <v>0.41800000000000004</v>
      </c>
      <c r="K399" s="22">
        <v>0.60500000000000009</v>
      </c>
      <c r="L399" s="22">
        <v>0.77000000000000013</v>
      </c>
      <c r="M399" s="22">
        <v>0.97900000000000009</v>
      </c>
      <c r="N399" s="22">
        <v>0.83600000000000008</v>
      </c>
      <c r="O399" s="24">
        <v>0.79200000000000004</v>
      </c>
      <c r="P399" s="24">
        <v>0.77000000000000013</v>
      </c>
      <c r="Q399" s="24">
        <v>1.0780000000000001</v>
      </c>
      <c r="R399" s="24">
        <v>0.93500000000000005</v>
      </c>
      <c r="S399" s="24">
        <v>0.27500000000000002</v>
      </c>
      <c r="T399" s="24">
        <v>0.78100000000000003</v>
      </c>
      <c r="U399" s="24">
        <v>1.056</v>
      </c>
      <c r="V399" s="24">
        <v>0.94600000000000006</v>
      </c>
      <c r="W399" s="24">
        <v>0.90200000000000014</v>
      </c>
      <c r="X399" s="24">
        <v>0.79200000000000004</v>
      </c>
      <c r="Y399" s="24">
        <v>0.44000000000000006</v>
      </c>
      <c r="Z399" s="24">
        <v>0.9900000000000001</v>
      </c>
      <c r="AA399" s="25">
        <v>0</v>
      </c>
      <c r="AB399" s="25">
        <v>20.900000000000002</v>
      </c>
      <c r="AC399" s="25">
        <v>13.200000000000001</v>
      </c>
      <c r="AD399" s="25">
        <v>52.800000000000004</v>
      </c>
      <c r="AE399" s="25">
        <v>0</v>
      </c>
      <c r="AF399" s="25">
        <v>39.6</v>
      </c>
      <c r="AG399" s="25">
        <v>2.2000000000000002</v>
      </c>
      <c r="AH399" s="25">
        <v>15.400000000000002</v>
      </c>
      <c r="AI399" s="25">
        <v>14.3</v>
      </c>
      <c r="AJ399" s="25">
        <v>7.7000000000000011</v>
      </c>
      <c r="AK399" s="25">
        <v>24.200000000000003</v>
      </c>
      <c r="AL399" s="25">
        <v>31.900000000000002</v>
      </c>
      <c r="AM399" s="25">
        <v>0</v>
      </c>
      <c r="AN399" s="25">
        <v>30.800000000000004</v>
      </c>
      <c r="AO399" s="25">
        <v>6.6000000000000005</v>
      </c>
      <c r="AP399" s="25">
        <v>3.3000000000000003</v>
      </c>
      <c r="AQ399" s="25">
        <v>0</v>
      </c>
      <c r="AR399" s="25">
        <v>30.800000000000004</v>
      </c>
      <c r="AS399" s="25">
        <v>5.5</v>
      </c>
      <c r="AT399" s="25">
        <v>27.500000000000004</v>
      </c>
      <c r="AU399" s="25">
        <v>7.7000000000000011</v>
      </c>
      <c r="AV399" s="25">
        <v>11</v>
      </c>
      <c r="AW399" s="25">
        <v>33</v>
      </c>
      <c r="AX399" s="25">
        <v>0</v>
      </c>
      <c r="AY399" s="25">
        <v>0</v>
      </c>
      <c r="AZ399" s="25">
        <v>13.200000000000125</v>
      </c>
      <c r="BA399" s="25">
        <v>0</v>
      </c>
      <c r="BB399" s="25">
        <v>2.2000000000000002</v>
      </c>
      <c r="BC399" s="25">
        <v>0</v>
      </c>
      <c r="BD399" s="25">
        <v>31.900000000000002</v>
      </c>
      <c r="BE399" s="25">
        <v>30.800000000000004</v>
      </c>
      <c r="BF399" s="25">
        <v>5.5</v>
      </c>
      <c r="BG399" s="25">
        <v>4.4000000000000004</v>
      </c>
      <c r="BH399" s="25">
        <v>35.200000000000003</v>
      </c>
      <c r="BI399" s="25">
        <v>29.700000000000003</v>
      </c>
      <c r="BJ399" s="25">
        <v>0</v>
      </c>
      <c r="BK399" s="25">
        <v>0</v>
      </c>
      <c r="BL399" s="25">
        <v>38.5</v>
      </c>
      <c r="BM399" s="25">
        <v>8.8000000000000007</v>
      </c>
      <c r="BN399" s="25">
        <v>31.900000000000002</v>
      </c>
    </row>
    <row r="400" spans="1:66" x14ac:dyDescent="0.25">
      <c r="A400" s="6">
        <v>45286</v>
      </c>
      <c r="B400" t="s">
        <v>18</v>
      </c>
      <c r="C400">
        <v>26</v>
      </c>
      <c r="D400">
        <f t="shared" si="54"/>
        <v>453.20000000000005</v>
      </c>
      <c r="E400">
        <f t="shared" si="50"/>
        <v>133.10000000000002</v>
      </c>
      <c r="F400">
        <f t="shared" si="51"/>
        <v>129.80000000000001</v>
      </c>
      <c r="G400">
        <f t="shared" si="52"/>
        <v>86.9</v>
      </c>
      <c r="H400">
        <f t="shared" si="53"/>
        <v>103.4</v>
      </c>
      <c r="I400">
        <v>0</v>
      </c>
      <c r="J400" s="22">
        <v>0.18700000000000003</v>
      </c>
      <c r="K400" s="22">
        <v>0.75900000000000012</v>
      </c>
      <c r="L400" s="22">
        <v>0.9900000000000001</v>
      </c>
      <c r="M400" s="22">
        <v>0.95700000000000007</v>
      </c>
      <c r="N400" s="22">
        <v>1.056</v>
      </c>
      <c r="O400" s="24">
        <v>0.92400000000000004</v>
      </c>
      <c r="P400" s="24">
        <v>0.97900000000000009</v>
      </c>
      <c r="Q400" s="24">
        <v>0.68200000000000005</v>
      </c>
      <c r="R400" s="24">
        <v>0.51700000000000013</v>
      </c>
      <c r="S400" s="24">
        <v>0.81400000000000006</v>
      </c>
      <c r="T400" s="24">
        <v>0.82500000000000007</v>
      </c>
      <c r="U400" s="24">
        <v>0.84700000000000009</v>
      </c>
      <c r="V400" s="24">
        <v>1.0010000000000001</v>
      </c>
      <c r="W400" s="24">
        <v>1.0340000000000003</v>
      </c>
      <c r="X400" s="24">
        <v>1.0669999999999999</v>
      </c>
      <c r="Y400" s="24">
        <v>1.0340000000000003</v>
      </c>
      <c r="Z400" s="24">
        <v>0.45100000000000007</v>
      </c>
      <c r="AA400" s="25">
        <v>0</v>
      </c>
      <c r="AB400" s="25">
        <v>7.7000000000000011</v>
      </c>
      <c r="AC400" s="25">
        <v>49.500000000000007</v>
      </c>
      <c r="AD400" s="25">
        <v>5.5</v>
      </c>
      <c r="AE400" s="25">
        <v>0</v>
      </c>
      <c r="AF400" s="25">
        <v>39.6</v>
      </c>
      <c r="AG400" s="25">
        <v>0</v>
      </c>
      <c r="AH400" s="25">
        <v>0</v>
      </c>
      <c r="AI400" s="25">
        <v>27.500000000000004</v>
      </c>
      <c r="AJ400" s="25">
        <v>0</v>
      </c>
      <c r="AK400" s="25">
        <v>39.6</v>
      </c>
      <c r="AL400" s="25">
        <v>0</v>
      </c>
      <c r="AM400" s="25">
        <v>25.3</v>
      </c>
      <c r="AN400" s="25">
        <v>8.8000000000000007</v>
      </c>
      <c r="AO400" s="25">
        <v>11</v>
      </c>
      <c r="AP400" s="25">
        <v>26.400000000000002</v>
      </c>
      <c r="AQ400" s="25">
        <v>11</v>
      </c>
      <c r="AR400" s="25">
        <v>9.9</v>
      </c>
      <c r="AS400" s="25">
        <v>9.9</v>
      </c>
      <c r="AT400" s="25">
        <v>1.1000000000000001</v>
      </c>
      <c r="AU400" s="25">
        <v>7.7000000000000011</v>
      </c>
      <c r="AV400" s="25">
        <v>27.500000000000004</v>
      </c>
      <c r="AW400" s="25">
        <v>0</v>
      </c>
      <c r="AX400" s="25">
        <v>3.3000000000000003</v>
      </c>
      <c r="AY400" s="25">
        <v>3.3000000000000003</v>
      </c>
      <c r="AZ400" s="25">
        <v>0</v>
      </c>
      <c r="BA400" s="25">
        <v>2.2000000000000002</v>
      </c>
      <c r="BB400" s="25">
        <v>4.4000000000000004</v>
      </c>
      <c r="BC400" s="25">
        <v>17.600000000000001</v>
      </c>
      <c r="BD400" s="25">
        <v>20.900000000000002</v>
      </c>
      <c r="BE400" s="25">
        <v>0</v>
      </c>
      <c r="BF400" s="25">
        <v>15.400000000000002</v>
      </c>
      <c r="BG400" s="25">
        <v>1.1000000000000001</v>
      </c>
      <c r="BH400" s="25">
        <v>6.6000000000000005</v>
      </c>
      <c r="BI400" s="25">
        <v>44</v>
      </c>
      <c r="BJ400" s="25">
        <v>12.100000000000001</v>
      </c>
      <c r="BK400" s="25">
        <v>8.8000000000000007</v>
      </c>
      <c r="BL400" s="25">
        <v>31.900000000000002</v>
      </c>
      <c r="BM400" s="25">
        <v>13.200000000000001</v>
      </c>
      <c r="BN400" s="25">
        <v>0</v>
      </c>
    </row>
    <row r="401" spans="1:66" x14ac:dyDescent="0.25">
      <c r="A401" s="6">
        <v>45287</v>
      </c>
      <c r="B401" t="s">
        <v>18</v>
      </c>
      <c r="C401">
        <v>27</v>
      </c>
      <c r="D401">
        <f t="shared" si="54"/>
        <v>498.30000000000007</v>
      </c>
      <c r="E401">
        <f t="shared" si="50"/>
        <v>139.69999999999999</v>
      </c>
      <c r="F401">
        <f t="shared" si="51"/>
        <v>82.5</v>
      </c>
      <c r="G401">
        <f t="shared" si="52"/>
        <v>148.50000000000003</v>
      </c>
      <c r="H401">
        <f t="shared" si="53"/>
        <v>127.60000000000002</v>
      </c>
      <c r="I401">
        <v>0</v>
      </c>
      <c r="J401" s="22">
        <v>0.45100000000000007</v>
      </c>
      <c r="K401" s="22">
        <v>0.62700000000000011</v>
      </c>
      <c r="L401" s="22">
        <v>0.80300000000000005</v>
      </c>
      <c r="M401" s="22">
        <v>0.9900000000000001</v>
      </c>
      <c r="N401" s="22">
        <v>0.64900000000000002</v>
      </c>
      <c r="O401" s="24">
        <v>0.68200000000000005</v>
      </c>
      <c r="P401" s="24">
        <v>0.55000000000000004</v>
      </c>
      <c r="Q401" s="24">
        <v>0.66</v>
      </c>
      <c r="R401" s="24">
        <v>0.82500000000000007</v>
      </c>
      <c r="S401" s="24">
        <v>1.1000000000000001</v>
      </c>
      <c r="T401" s="24">
        <v>0.53900000000000003</v>
      </c>
      <c r="U401" s="24">
        <v>0.81400000000000006</v>
      </c>
      <c r="V401" s="24">
        <v>1.1000000000000001</v>
      </c>
      <c r="W401" s="24">
        <v>0.74800000000000011</v>
      </c>
      <c r="X401" s="24">
        <v>0.68200000000000005</v>
      </c>
      <c r="Y401" s="24">
        <v>1.1000000000000001</v>
      </c>
      <c r="Z401" s="24">
        <v>0.77000000000000013</v>
      </c>
      <c r="AA401" s="25">
        <v>0</v>
      </c>
      <c r="AB401" s="25">
        <v>14.3</v>
      </c>
      <c r="AC401" s="25">
        <v>2.2000000000000002</v>
      </c>
      <c r="AD401" s="25">
        <v>19.8</v>
      </c>
      <c r="AE401" s="25">
        <v>14.3</v>
      </c>
      <c r="AF401" s="25">
        <v>11</v>
      </c>
      <c r="AG401" s="25">
        <v>4.4000000000000004</v>
      </c>
      <c r="AH401" s="25">
        <v>14.3</v>
      </c>
      <c r="AI401" s="25">
        <v>0</v>
      </c>
      <c r="AJ401" s="25">
        <v>2.2000000000000002</v>
      </c>
      <c r="AK401" s="25">
        <v>1.1000000000000001</v>
      </c>
      <c r="AL401" s="25">
        <v>44</v>
      </c>
      <c r="AM401" s="25">
        <v>7.7000000000000011</v>
      </c>
      <c r="AN401" s="25">
        <v>15.400000000000002</v>
      </c>
      <c r="AO401" s="25">
        <v>9.9</v>
      </c>
      <c r="AP401" s="25">
        <v>28.6</v>
      </c>
      <c r="AQ401" s="25">
        <v>0</v>
      </c>
      <c r="AR401" s="25">
        <v>5.5</v>
      </c>
      <c r="AS401" s="25">
        <v>16.5</v>
      </c>
      <c r="AT401" s="25">
        <v>0</v>
      </c>
      <c r="AU401" s="25">
        <v>20.900000000000002</v>
      </c>
      <c r="AV401" s="25">
        <v>25.3</v>
      </c>
      <c r="AW401" s="25">
        <v>26.400000000000002</v>
      </c>
      <c r="AX401" s="25">
        <v>17.600000000000001</v>
      </c>
      <c r="AY401" s="25">
        <v>23.1</v>
      </c>
      <c r="AZ401" s="25">
        <v>5.5</v>
      </c>
      <c r="BA401" s="25">
        <v>5.5</v>
      </c>
      <c r="BB401" s="25">
        <v>14.3</v>
      </c>
      <c r="BC401" s="25">
        <v>0</v>
      </c>
      <c r="BD401" s="25">
        <v>9.9</v>
      </c>
      <c r="BE401" s="25">
        <v>4.4000000000000004</v>
      </c>
      <c r="BF401" s="25">
        <v>34.1</v>
      </c>
      <c r="BG401" s="25">
        <v>42.900000000000006</v>
      </c>
      <c r="BH401" s="25">
        <v>4.4000000000000004</v>
      </c>
      <c r="BI401" s="25">
        <v>24.200000000000003</v>
      </c>
      <c r="BJ401" s="25">
        <v>20.900000000000002</v>
      </c>
      <c r="BK401" s="25">
        <v>0</v>
      </c>
      <c r="BL401" s="25">
        <v>7.7000000000000011</v>
      </c>
      <c r="BM401" s="25">
        <v>0</v>
      </c>
      <c r="BN401" s="25">
        <v>1.1000000000000001</v>
      </c>
    </row>
    <row r="402" spans="1:66" x14ac:dyDescent="0.25">
      <c r="A402" s="6">
        <v>45288</v>
      </c>
      <c r="B402" t="s">
        <v>18</v>
      </c>
      <c r="C402">
        <v>28</v>
      </c>
      <c r="D402">
        <f t="shared" si="54"/>
        <v>482.9000000000002</v>
      </c>
      <c r="E402">
        <f t="shared" si="50"/>
        <v>170.5</v>
      </c>
      <c r="F402">
        <f t="shared" si="51"/>
        <v>108.90000000000006</v>
      </c>
      <c r="G402">
        <f t="shared" si="52"/>
        <v>59.4</v>
      </c>
      <c r="H402">
        <f t="shared" si="53"/>
        <v>144.10000000000014</v>
      </c>
      <c r="I402">
        <v>0</v>
      </c>
      <c r="J402" s="22">
        <v>0.20900000000000002</v>
      </c>
      <c r="K402" s="22">
        <v>0.63800000000000001</v>
      </c>
      <c r="L402" s="22">
        <v>0.97900000000000009</v>
      </c>
      <c r="M402" s="22">
        <v>0.62700000000000011</v>
      </c>
      <c r="N402" s="22">
        <v>0.83600000000000008</v>
      </c>
      <c r="O402" s="24">
        <v>0.9900000000000001</v>
      </c>
      <c r="P402" s="24">
        <v>1.056</v>
      </c>
      <c r="Q402" s="24">
        <v>0.82500000000000007</v>
      </c>
      <c r="R402" s="24">
        <v>0.60500000000000009</v>
      </c>
      <c r="S402" s="24">
        <v>1.0010000000000001</v>
      </c>
      <c r="T402" s="24">
        <v>1.0340000000000003</v>
      </c>
      <c r="U402" s="24">
        <v>0.57200000000000006</v>
      </c>
      <c r="V402" s="24">
        <v>1.0780000000000001</v>
      </c>
      <c r="W402" s="24">
        <v>0.48400000000000004</v>
      </c>
      <c r="X402" s="24">
        <v>0.44000000000000006</v>
      </c>
      <c r="Y402" s="24">
        <v>1.1000000000000001</v>
      </c>
      <c r="Z402" s="24">
        <v>0.95700000000000007</v>
      </c>
      <c r="AA402" s="25">
        <v>4.4000000000000004</v>
      </c>
      <c r="AB402" s="25">
        <v>4.4000000000000004</v>
      </c>
      <c r="AC402" s="25">
        <v>20.900000000000002</v>
      </c>
      <c r="AD402" s="25">
        <v>9.9</v>
      </c>
      <c r="AE402" s="25">
        <v>3.3000000000000003</v>
      </c>
      <c r="AF402" s="25">
        <v>19.8</v>
      </c>
      <c r="AG402" s="25">
        <v>16.5</v>
      </c>
      <c r="AH402" s="25">
        <v>4.4000000000000004</v>
      </c>
      <c r="AI402" s="25">
        <v>13.200000000000063</v>
      </c>
      <c r="AJ402" s="25">
        <v>12.100000000000001</v>
      </c>
      <c r="AK402" s="25">
        <v>24.200000000000003</v>
      </c>
      <c r="AL402" s="25">
        <v>39.6</v>
      </c>
      <c r="AM402" s="25">
        <v>0</v>
      </c>
      <c r="AN402" s="25">
        <v>1.1000000000000001</v>
      </c>
      <c r="AO402" s="25">
        <v>12.100000000000001</v>
      </c>
      <c r="AP402" s="25">
        <v>3.3000000000001255</v>
      </c>
      <c r="AQ402" s="25">
        <v>8.8000000000000007</v>
      </c>
      <c r="AR402" s="25">
        <v>33</v>
      </c>
      <c r="AS402" s="25">
        <v>33</v>
      </c>
      <c r="AT402" s="25">
        <v>13.200000000000001</v>
      </c>
      <c r="AU402" s="25">
        <v>9.9</v>
      </c>
      <c r="AV402" s="25">
        <v>23.1</v>
      </c>
      <c r="AW402" s="25">
        <v>0</v>
      </c>
      <c r="AX402" s="25">
        <v>0</v>
      </c>
      <c r="AY402" s="25">
        <v>11</v>
      </c>
      <c r="AZ402" s="25">
        <v>12.100000000000001</v>
      </c>
      <c r="BA402" s="25">
        <v>0</v>
      </c>
      <c r="BB402" s="25">
        <v>3.3000000000000003</v>
      </c>
      <c r="BC402" s="25">
        <v>0</v>
      </c>
      <c r="BD402" s="25">
        <v>0</v>
      </c>
      <c r="BE402" s="25">
        <v>6.6000000000000005</v>
      </c>
      <c r="BF402" s="25">
        <v>30.800000000000004</v>
      </c>
      <c r="BG402" s="25">
        <v>0</v>
      </c>
      <c r="BH402" s="25">
        <v>7.7000000000000011</v>
      </c>
      <c r="BI402" s="25">
        <v>33</v>
      </c>
      <c r="BJ402" s="25">
        <v>9.9</v>
      </c>
      <c r="BK402" s="25">
        <v>14.3</v>
      </c>
      <c r="BL402" s="25">
        <v>1.1000000000000001</v>
      </c>
      <c r="BM402" s="25">
        <v>37.400000000000006</v>
      </c>
      <c r="BN402" s="25">
        <v>29.700000000000003</v>
      </c>
    </row>
    <row r="403" spans="1:66" x14ac:dyDescent="0.25">
      <c r="A403" s="6">
        <v>45289</v>
      </c>
      <c r="B403" t="s">
        <v>18</v>
      </c>
      <c r="C403">
        <v>29</v>
      </c>
      <c r="D403">
        <f t="shared" si="54"/>
        <v>425.70000000000005</v>
      </c>
      <c r="E403">
        <f t="shared" si="50"/>
        <v>132</v>
      </c>
      <c r="F403">
        <f t="shared" si="51"/>
        <v>140.80000000000001</v>
      </c>
      <c r="G403">
        <f t="shared" si="52"/>
        <v>108.90000000000002</v>
      </c>
      <c r="H403">
        <f t="shared" si="53"/>
        <v>44</v>
      </c>
      <c r="I403">
        <v>0</v>
      </c>
      <c r="J403" s="22">
        <v>0.34100000000000003</v>
      </c>
      <c r="K403" s="22">
        <v>1.0450000000000002</v>
      </c>
      <c r="L403" s="22">
        <v>0.7370000000000001</v>
      </c>
      <c r="M403" s="22">
        <v>1.0230000000000001</v>
      </c>
      <c r="N403" s="22">
        <v>0.92400000000000004</v>
      </c>
      <c r="O403" s="24">
        <v>1.0669999999999999</v>
      </c>
      <c r="P403" s="24">
        <v>1.0120000000000002</v>
      </c>
      <c r="Q403" s="24">
        <v>0.83600000000000008</v>
      </c>
      <c r="R403" s="24">
        <v>0.75900000000000012</v>
      </c>
      <c r="S403" s="24">
        <v>0.70400000000000007</v>
      </c>
      <c r="T403" s="24">
        <v>0.80300000000000005</v>
      </c>
      <c r="U403" s="24">
        <v>0.64900000000000002</v>
      </c>
      <c r="V403" s="24">
        <v>0.94600000000000006</v>
      </c>
      <c r="W403" s="24">
        <v>1.1000000000000001</v>
      </c>
      <c r="X403" s="24">
        <v>0.18700000000000003</v>
      </c>
      <c r="Y403" s="24">
        <v>0.48400000000000004</v>
      </c>
      <c r="Z403" s="24">
        <v>0.88000000000000012</v>
      </c>
      <c r="AA403" s="25">
        <v>0</v>
      </c>
      <c r="AB403" s="25">
        <v>39.6</v>
      </c>
      <c r="AC403" s="25">
        <v>3.3000000000000003</v>
      </c>
      <c r="AD403" s="25">
        <v>5.5</v>
      </c>
      <c r="AE403" s="25">
        <v>2.2000000000000002</v>
      </c>
      <c r="AF403" s="25">
        <v>40.700000000000003</v>
      </c>
      <c r="AG403" s="25">
        <v>0</v>
      </c>
      <c r="AH403" s="25">
        <v>0</v>
      </c>
      <c r="AI403" s="25">
        <v>15.400000000000002</v>
      </c>
      <c r="AJ403" s="25">
        <v>34.1</v>
      </c>
      <c r="AK403" s="25">
        <v>24.200000000000003</v>
      </c>
      <c r="AL403" s="25">
        <v>4.4000000000000004</v>
      </c>
      <c r="AM403" s="25">
        <v>0</v>
      </c>
      <c r="AN403" s="25">
        <v>0</v>
      </c>
      <c r="AO403" s="25">
        <v>0</v>
      </c>
      <c r="AP403" s="25">
        <v>18.700000000000003</v>
      </c>
      <c r="AQ403" s="25">
        <v>4.4000000000000004</v>
      </c>
      <c r="AR403" s="25">
        <v>9.9</v>
      </c>
      <c r="AS403" s="25">
        <v>4.4000000000000004</v>
      </c>
      <c r="AT403" s="25">
        <v>2.2000000000000002</v>
      </c>
      <c r="AU403" s="25">
        <v>24.200000000000003</v>
      </c>
      <c r="AV403" s="25">
        <v>12.100000000000001</v>
      </c>
      <c r="AW403" s="25">
        <v>14.3</v>
      </c>
      <c r="AX403" s="25">
        <v>0</v>
      </c>
      <c r="AY403" s="25">
        <v>8.8000000000000007</v>
      </c>
      <c r="AZ403" s="25">
        <v>0</v>
      </c>
      <c r="BA403" s="25">
        <v>9.9</v>
      </c>
      <c r="BB403" s="25">
        <v>4.4000000000000004</v>
      </c>
      <c r="BC403" s="25">
        <v>25.3</v>
      </c>
      <c r="BD403" s="25">
        <v>9.9</v>
      </c>
      <c r="BE403" s="25">
        <v>2.2000000000000002</v>
      </c>
      <c r="BF403" s="25">
        <v>31.900000000000002</v>
      </c>
      <c r="BG403" s="25">
        <v>0</v>
      </c>
      <c r="BH403" s="25">
        <v>0</v>
      </c>
      <c r="BI403" s="25">
        <v>29.700000000000003</v>
      </c>
      <c r="BJ403" s="25">
        <v>2.2000000000000002</v>
      </c>
      <c r="BK403" s="25">
        <v>0</v>
      </c>
      <c r="BL403" s="25">
        <v>29.700000000000003</v>
      </c>
      <c r="BM403" s="25">
        <v>23.1</v>
      </c>
      <c r="BN403" s="25">
        <v>13.200000000000001</v>
      </c>
    </row>
    <row r="404" spans="1:66" x14ac:dyDescent="0.25">
      <c r="A404" s="6">
        <v>45290</v>
      </c>
      <c r="B404" t="s">
        <v>18</v>
      </c>
      <c r="C404">
        <v>30</v>
      </c>
      <c r="D404">
        <f t="shared" si="54"/>
        <v>777.7</v>
      </c>
      <c r="E404">
        <f t="shared" si="50"/>
        <v>196.9</v>
      </c>
      <c r="F404">
        <f t="shared" si="51"/>
        <v>213.40000000000006</v>
      </c>
      <c r="G404">
        <f t="shared" si="52"/>
        <v>194.7</v>
      </c>
      <c r="H404">
        <f t="shared" si="53"/>
        <v>172.70000000000002</v>
      </c>
      <c r="I404">
        <v>0</v>
      </c>
      <c r="J404" s="22">
        <v>0.88000000000000012</v>
      </c>
      <c r="K404" s="22">
        <v>0.80300000000000005</v>
      </c>
      <c r="L404" s="22">
        <v>0.78100000000000003</v>
      </c>
      <c r="M404" s="22">
        <v>0.58300000000000007</v>
      </c>
      <c r="N404" s="22">
        <v>1.0230000000000001</v>
      </c>
      <c r="O404" s="24">
        <v>0.68200000000000005</v>
      </c>
      <c r="P404" s="24">
        <v>0.66</v>
      </c>
      <c r="Q404" s="24">
        <v>0.95700000000000007</v>
      </c>
      <c r="R404" s="24">
        <v>0.50600000000000012</v>
      </c>
      <c r="S404" s="24">
        <v>0.75900000000000012</v>
      </c>
      <c r="T404" s="24">
        <v>0.79200000000000004</v>
      </c>
      <c r="U404" s="24">
        <v>0.53900000000000003</v>
      </c>
      <c r="V404" s="24">
        <v>0.96800000000000008</v>
      </c>
      <c r="W404" s="24">
        <v>0.96800000000000008</v>
      </c>
      <c r="X404" s="24">
        <v>0.71500000000000008</v>
      </c>
      <c r="Y404" s="24">
        <v>0.86900000000000011</v>
      </c>
      <c r="Z404" s="24">
        <v>0.94600000000000006</v>
      </c>
      <c r="AA404" s="25">
        <v>18.700000000000003</v>
      </c>
      <c r="AB404" s="25">
        <v>9.9</v>
      </c>
      <c r="AC404" s="25">
        <v>0</v>
      </c>
      <c r="AD404" s="25">
        <v>57.2</v>
      </c>
      <c r="AE404" s="25">
        <v>41.800000000000004</v>
      </c>
      <c r="AF404" s="25">
        <v>9.9</v>
      </c>
      <c r="AG404" s="25">
        <v>8.8000000000000007</v>
      </c>
      <c r="AH404" s="25">
        <v>36.300000000000004</v>
      </c>
      <c r="AI404" s="25">
        <v>26.400000000000002</v>
      </c>
      <c r="AJ404" s="25">
        <v>4.4000000000000004</v>
      </c>
      <c r="AK404" s="25">
        <v>1.1000000000000001</v>
      </c>
      <c r="AL404" s="25">
        <v>50.6</v>
      </c>
      <c r="AM404" s="25">
        <v>16.5</v>
      </c>
      <c r="AN404" s="25">
        <v>11</v>
      </c>
      <c r="AO404" s="25">
        <v>7.7000000000000011</v>
      </c>
      <c r="AP404" s="25">
        <v>0</v>
      </c>
      <c r="AQ404" s="25">
        <v>27.500000000000004</v>
      </c>
      <c r="AR404" s="25">
        <v>6.6000000000000005</v>
      </c>
      <c r="AS404" s="25">
        <v>27.500000000000004</v>
      </c>
      <c r="AT404" s="25">
        <v>25.3</v>
      </c>
      <c r="AU404" s="25">
        <v>0</v>
      </c>
      <c r="AV404" s="25">
        <v>29.700000000000003</v>
      </c>
      <c r="AW404" s="25">
        <v>11</v>
      </c>
      <c r="AX404" s="25">
        <v>4.4000000000000004</v>
      </c>
      <c r="AY404" s="25">
        <v>31.900000000000002</v>
      </c>
      <c r="AZ404" s="25">
        <v>23.1</v>
      </c>
      <c r="BA404" s="25">
        <v>20.900000000000002</v>
      </c>
      <c r="BB404" s="25">
        <v>0</v>
      </c>
      <c r="BC404" s="25">
        <v>40.700000000000003</v>
      </c>
      <c r="BD404" s="25">
        <v>33</v>
      </c>
      <c r="BE404" s="25">
        <v>0</v>
      </c>
      <c r="BF404" s="25">
        <v>12.100000000000001</v>
      </c>
      <c r="BG404" s="25">
        <v>0</v>
      </c>
      <c r="BH404" s="25">
        <v>25.3</v>
      </c>
      <c r="BI404" s="25">
        <v>47.300000000000004</v>
      </c>
      <c r="BJ404" s="25">
        <v>33</v>
      </c>
      <c r="BK404" s="25">
        <v>39.6</v>
      </c>
      <c r="BL404" s="25">
        <v>15.400000000000002</v>
      </c>
      <c r="BM404" s="25">
        <v>7.7000000000000011</v>
      </c>
      <c r="BN404" s="25">
        <v>16.5</v>
      </c>
    </row>
    <row r="405" spans="1:66" x14ac:dyDescent="0.25">
      <c r="A405" s="6">
        <v>45291</v>
      </c>
      <c r="B405" t="s">
        <v>18</v>
      </c>
      <c r="C405">
        <v>31</v>
      </c>
      <c r="D405">
        <f t="shared" si="54"/>
        <v>649.00000000000011</v>
      </c>
      <c r="E405">
        <f t="shared" si="50"/>
        <v>176</v>
      </c>
      <c r="F405">
        <f t="shared" si="51"/>
        <v>128.70000000000002</v>
      </c>
      <c r="G405">
        <f t="shared" si="52"/>
        <v>187</v>
      </c>
      <c r="H405">
        <f t="shared" si="53"/>
        <v>157.30000000000004</v>
      </c>
      <c r="I405">
        <v>1</v>
      </c>
      <c r="J405" s="22">
        <v>0.26400000000000001</v>
      </c>
      <c r="K405" s="22">
        <v>0.69300000000000006</v>
      </c>
      <c r="L405" s="22">
        <v>0.79200000000000004</v>
      </c>
      <c r="M405" s="22">
        <v>0.92400000000000004</v>
      </c>
      <c r="N405" s="22">
        <v>1.0340000000000003</v>
      </c>
      <c r="O405" s="24">
        <v>0.97900000000000009</v>
      </c>
      <c r="P405" s="24">
        <v>0.70400000000000007</v>
      </c>
      <c r="Q405" s="24">
        <v>0.81400000000000006</v>
      </c>
      <c r="R405" s="24">
        <v>0.8580000000000001</v>
      </c>
      <c r="S405" s="24">
        <v>0.83600000000000008</v>
      </c>
      <c r="T405" s="24">
        <v>0.71500000000000008</v>
      </c>
      <c r="U405" s="24">
        <v>0.96800000000000008</v>
      </c>
      <c r="V405" s="24">
        <v>0.30800000000000005</v>
      </c>
      <c r="W405" s="24">
        <v>0.90200000000000014</v>
      </c>
      <c r="X405" s="24">
        <v>0.64900000000000002</v>
      </c>
      <c r="Y405" s="24">
        <v>1.0230000000000001</v>
      </c>
      <c r="Z405" s="24">
        <v>1.0230000000000001</v>
      </c>
      <c r="AA405" s="25">
        <v>29.700000000000003</v>
      </c>
      <c r="AB405" s="25">
        <v>0</v>
      </c>
      <c r="AC405" s="25">
        <v>4.4000000000000004</v>
      </c>
      <c r="AD405" s="25">
        <v>13.200000000000001</v>
      </c>
      <c r="AE405" s="25">
        <v>27.500000000000004</v>
      </c>
      <c r="AF405" s="25">
        <v>15.400000000000002</v>
      </c>
      <c r="AG405" s="25">
        <v>36.300000000000004</v>
      </c>
      <c r="AH405" s="25">
        <v>0</v>
      </c>
      <c r="AI405" s="25">
        <v>2.2000000000000002</v>
      </c>
      <c r="AJ405" s="25">
        <v>0</v>
      </c>
      <c r="AK405" s="25">
        <v>0</v>
      </c>
      <c r="AL405" s="25">
        <v>4.4000000000000004</v>
      </c>
      <c r="AM405" s="25">
        <v>1.1000000000000001</v>
      </c>
      <c r="AN405" s="25">
        <v>15.400000000000016</v>
      </c>
      <c r="AO405" s="25">
        <v>19.8</v>
      </c>
      <c r="AP405" s="25">
        <v>36.300000000000004</v>
      </c>
      <c r="AQ405" s="25">
        <v>29.700000000000003</v>
      </c>
      <c r="AR405" s="25">
        <v>8.8000000000000007</v>
      </c>
      <c r="AS405" s="25">
        <v>25.3</v>
      </c>
      <c r="AT405" s="25">
        <v>16.5</v>
      </c>
      <c r="AU405" s="25">
        <v>37.400000000000006</v>
      </c>
      <c r="AV405" s="25">
        <v>16.5</v>
      </c>
      <c r="AW405" s="25">
        <v>12.100000000000001</v>
      </c>
      <c r="AX405" s="25">
        <v>29.700000000000003</v>
      </c>
      <c r="AY405" s="25">
        <v>40.700000000000003</v>
      </c>
      <c r="AZ405" s="25">
        <v>15.400000000000002</v>
      </c>
      <c r="BA405" s="25">
        <v>5.5</v>
      </c>
      <c r="BB405" s="25">
        <v>0</v>
      </c>
      <c r="BC405" s="25">
        <v>16.5</v>
      </c>
      <c r="BD405" s="25">
        <v>13.200000000000001</v>
      </c>
      <c r="BE405" s="25">
        <v>16.5</v>
      </c>
      <c r="BF405" s="25">
        <v>49.500000000000007</v>
      </c>
      <c r="BG405" s="25">
        <v>0</v>
      </c>
      <c r="BH405" s="25">
        <v>9.9</v>
      </c>
      <c r="BI405" s="25">
        <v>36.300000000000004</v>
      </c>
      <c r="BJ405" s="25">
        <v>33</v>
      </c>
      <c r="BK405" s="25">
        <v>7.7000000000000011</v>
      </c>
      <c r="BL405" s="25">
        <v>5.5</v>
      </c>
      <c r="BM405" s="25">
        <v>17.600000000000001</v>
      </c>
      <c r="BN405" s="25">
        <v>0</v>
      </c>
    </row>
    <row r="406" spans="1:66" x14ac:dyDescent="0.25">
      <c r="J406" s="23"/>
      <c r="K406" s="23"/>
      <c r="L406" s="23"/>
      <c r="M406" s="23"/>
      <c r="N406" s="23"/>
    </row>
  </sheetData>
  <mergeCells count="6">
    <mergeCell ref="AU1:BD1"/>
    <mergeCell ref="BE1:BN1"/>
    <mergeCell ref="O1:T1"/>
    <mergeCell ref="U1:Z1"/>
    <mergeCell ref="AA1:AJ1"/>
    <mergeCell ref="AK1:AT1"/>
  </mergeCells>
  <pageMargins left="0.7" right="0.7" top="0.75" bottom="0.75" header="0.3" footer="0.3"/>
  <pageSetup paperSize="9"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D2210-F1B4-4959-AF06-24F94BC3A951}">
  <dimension ref="A1:BN406"/>
  <sheetViews>
    <sheetView zoomScaleNormal="100" workbookViewId="0">
      <pane xSplit="1" topLeftCell="B1" activePane="topRight" state="frozen"/>
      <selection pane="topRight" activeCell="B1" sqref="B1"/>
    </sheetView>
  </sheetViews>
  <sheetFormatPr defaultRowHeight="15" x14ac:dyDescent="0.25"/>
  <cols>
    <col min="1" max="1" width="12.28515625" customWidth="1"/>
    <col min="2" max="2" width="9.7109375" bestFit="1" customWidth="1"/>
    <col min="3" max="3" width="11" bestFit="1" customWidth="1"/>
    <col min="4" max="4" width="11" customWidth="1"/>
    <col min="9" max="9" width="12.85546875" bestFit="1" customWidth="1"/>
    <col min="10" max="14" width="8.85546875" style="18"/>
    <col min="17" max="17" width="13.7109375" bestFit="1" customWidth="1"/>
    <col min="18" max="18" width="9.140625" customWidth="1"/>
    <col min="23" max="23" width="13.5703125" bestFit="1" customWidth="1"/>
    <col min="24" max="24" width="9.7109375" bestFit="1" customWidth="1"/>
    <col min="27" max="28" width="12.85546875" bestFit="1" customWidth="1"/>
    <col min="29" max="29" width="11.5703125" bestFit="1" customWidth="1"/>
    <col min="30" max="30" width="10" bestFit="1" customWidth="1"/>
    <col min="31" max="31" width="10.7109375" bestFit="1" customWidth="1"/>
    <col min="32" max="32" width="15" bestFit="1" customWidth="1"/>
    <col min="33" max="33" width="17.28515625" bestFit="1" customWidth="1"/>
    <col min="34" max="34" width="10.7109375" bestFit="1" customWidth="1"/>
    <col min="35" max="35" width="9.42578125" bestFit="1" customWidth="1"/>
    <col min="36" max="36" width="19.28515625" bestFit="1" customWidth="1"/>
    <col min="37" max="38" width="12.85546875" bestFit="1" customWidth="1"/>
    <col min="39" max="39" width="11.5703125" bestFit="1" customWidth="1"/>
    <col min="40" max="40" width="10" bestFit="1" customWidth="1"/>
    <col min="41" max="41" width="10.7109375" bestFit="1" customWidth="1"/>
    <col min="42" max="42" width="15" bestFit="1" customWidth="1"/>
    <col min="43" max="43" width="17.28515625" bestFit="1" customWidth="1"/>
    <col min="44" max="44" width="10.7109375" bestFit="1" customWidth="1"/>
    <col min="45" max="45" width="9.42578125" bestFit="1" customWidth="1"/>
    <col min="46" max="46" width="19.28515625" bestFit="1" customWidth="1"/>
    <col min="47" max="48" width="11.7109375" bestFit="1" customWidth="1"/>
    <col min="49" max="49" width="10.42578125" bestFit="1" customWidth="1"/>
    <col min="51" max="51" width="9.5703125" bestFit="1" customWidth="1"/>
    <col min="52" max="52" width="13.85546875" bestFit="1" customWidth="1"/>
    <col min="53" max="53" width="16.140625" bestFit="1" customWidth="1"/>
    <col min="54" max="54" width="9.7109375" bestFit="1" customWidth="1"/>
    <col min="55" max="55" width="8.28515625" bestFit="1" customWidth="1"/>
    <col min="56" max="56" width="18.140625" bestFit="1" customWidth="1"/>
    <col min="57" max="58" width="11.7109375" bestFit="1" customWidth="1"/>
    <col min="59" max="59" width="10.42578125" bestFit="1" customWidth="1"/>
    <col min="61" max="61" width="9.5703125" bestFit="1" customWidth="1"/>
    <col min="62" max="62" width="13.85546875" bestFit="1" customWidth="1"/>
    <col min="63" max="63" width="16.140625" bestFit="1" customWidth="1"/>
    <col min="64" max="64" width="9.7109375" bestFit="1" customWidth="1"/>
    <col min="65" max="65" width="8.28515625" bestFit="1" customWidth="1"/>
    <col min="66" max="66" width="18.140625" bestFit="1" customWidth="1"/>
  </cols>
  <sheetData>
    <row r="1" spans="1:66" x14ac:dyDescent="0.25">
      <c r="E1" s="5"/>
      <c r="F1" s="5"/>
      <c r="G1" s="5"/>
      <c r="H1" s="5"/>
      <c r="O1" s="31" t="s">
        <v>64</v>
      </c>
      <c r="P1" s="31"/>
      <c r="Q1" s="31"/>
      <c r="R1" s="31"/>
      <c r="S1" s="31"/>
      <c r="T1" s="31"/>
      <c r="U1" s="31" t="s">
        <v>65</v>
      </c>
      <c r="V1" s="31"/>
      <c r="W1" s="31"/>
      <c r="X1" s="31"/>
      <c r="Y1" s="31"/>
      <c r="Z1" s="31"/>
      <c r="AA1" s="31" t="s">
        <v>50</v>
      </c>
      <c r="AB1" s="31"/>
      <c r="AC1" s="31"/>
      <c r="AD1" s="31"/>
      <c r="AE1" s="31"/>
      <c r="AF1" s="31"/>
      <c r="AG1" s="31"/>
      <c r="AH1" s="31"/>
      <c r="AI1" s="31"/>
      <c r="AJ1" s="31"/>
      <c r="AK1" s="31" t="s">
        <v>51</v>
      </c>
      <c r="AL1" s="31"/>
      <c r="AM1" s="31"/>
      <c r="AN1" s="31"/>
      <c r="AO1" s="31"/>
      <c r="AP1" s="31"/>
      <c r="AQ1" s="31"/>
      <c r="AR1" s="31"/>
      <c r="AS1" s="31"/>
      <c r="AT1" s="31"/>
      <c r="AU1" s="31" t="s">
        <v>48</v>
      </c>
      <c r="AV1" s="31"/>
      <c r="AW1" s="31"/>
      <c r="AX1" s="31"/>
      <c r="AY1" s="31"/>
      <c r="AZ1" s="31"/>
      <c r="BA1" s="31"/>
      <c r="BB1" s="31"/>
      <c r="BC1" s="31"/>
      <c r="BD1" s="31"/>
      <c r="BE1" s="31" t="s">
        <v>49</v>
      </c>
      <c r="BF1" s="31"/>
      <c r="BG1" s="31"/>
      <c r="BH1" s="31"/>
      <c r="BI1" s="31"/>
      <c r="BJ1" s="31"/>
      <c r="BK1" s="31"/>
      <c r="BL1" s="31"/>
      <c r="BM1" s="31"/>
      <c r="BN1" s="31"/>
    </row>
    <row r="2" spans="1:66" x14ac:dyDescent="0.25">
      <c r="A2" s="7" t="s">
        <v>6</v>
      </c>
      <c r="B2" s="7" t="s">
        <v>4</v>
      </c>
      <c r="C2" s="7" t="s">
        <v>5</v>
      </c>
      <c r="D2" s="7" t="s">
        <v>54</v>
      </c>
      <c r="E2" s="5" t="s">
        <v>50</v>
      </c>
      <c r="F2" s="5" t="s">
        <v>51</v>
      </c>
      <c r="G2" s="5" t="s">
        <v>48</v>
      </c>
      <c r="H2" s="5" t="s">
        <v>49</v>
      </c>
      <c r="I2" s="7" t="s">
        <v>56</v>
      </c>
      <c r="J2" s="7" t="s">
        <v>19</v>
      </c>
      <c r="K2" s="7" t="s">
        <v>20</v>
      </c>
      <c r="L2" s="7" t="s">
        <v>21</v>
      </c>
      <c r="M2" s="7" t="s">
        <v>23</v>
      </c>
      <c r="N2" s="7" t="s">
        <v>22</v>
      </c>
      <c r="O2" s="7" t="s">
        <v>94</v>
      </c>
      <c r="P2" s="7" t="s">
        <v>95</v>
      </c>
      <c r="Q2" s="7" t="s">
        <v>96</v>
      </c>
      <c r="R2" s="7" t="s">
        <v>97</v>
      </c>
      <c r="S2" s="7" t="s">
        <v>98</v>
      </c>
      <c r="T2" s="7" t="s">
        <v>99</v>
      </c>
      <c r="U2" s="7" t="s">
        <v>100</v>
      </c>
      <c r="V2" s="7" t="s">
        <v>101</v>
      </c>
      <c r="W2" s="7" t="s">
        <v>102</v>
      </c>
      <c r="X2" s="7" t="s">
        <v>103</v>
      </c>
      <c r="Y2" s="7" t="s">
        <v>104</v>
      </c>
      <c r="Z2" s="7" t="s">
        <v>105</v>
      </c>
      <c r="AA2" t="s">
        <v>118</v>
      </c>
      <c r="AB2" t="s">
        <v>119</v>
      </c>
      <c r="AC2" t="s">
        <v>120</v>
      </c>
      <c r="AD2" t="s">
        <v>121</v>
      </c>
      <c r="AE2" t="s">
        <v>122</v>
      </c>
      <c r="AF2" t="s">
        <v>123</v>
      </c>
      <c r="AG2" t="s">
        <v>124</v>
      </c>
      <c r="AH2" t="s">
        <v>125</v>
      </c>
      <c r="AI2" t="s">
        <v>126</v>
      </c>
      <c r="AJ2" t="s">
        <v>127</v>
      </c>
      <c r="AK2" t="s">
        <v>187</v>
      </c>
      <c r="AL2" t="s">
        <v>188</v>
      </c>
      <c r="AM2" t="s">
        <v>189</v>
      </c>
      <c r="AN2" t="s">
        <v>190</v>
      </c>
      <c r="AO2" t="s">
        <v>191</v>
      </c>
      <c r="AP2" t="s">
        <v>192</v>
      </c>
      <c r="AQ2" t="s">
        <v>193</v>
      </c>
      <c r="AR2" t="s">
        <v>194</v>
      </c>
      <c r="AS2" t="s">
        <v>195</v>
      </c>
      <c r="AT2" t="s">
        <v>196</v>
      </c>
      <c r="AU2" t="s">
        <v>128</v>
      </c>
      <c r="AV2" t="s">
        <v>129</v>
      </c>
      <c r="AW2" t="s">
        <v>130</v>
      </c>
      <c r="AX2" t="s">
        <v>131</v>
      </c>
      <c r="AY2" t="s">
        <v>132</v>
      </c>
      <c r="AZ2" t="s">
        <v>133</v>
      </c>
      <c r="BA2" t="s">
        <v>134</v>
      </c>
      <c r="BB2" t="s">
        <v>135</v>
      </c>
      <c r="BC2" t="s">
        <v>136</v>
      </c>
      <c r="BD2" t="s">
        <v>137</v>
      </c>
      <c r="BE2" t="s">
        <v>138</v>
      </c>
      <c r="BF2" t="s">
        <v>139</v>
      </c>
      <c r="BG2" t="s">
        <v>140</v>
      </c>
      <c r="BH2" t="s">
        <v>141</v>
      </c>
      <c r="BI2" t="s">
        <v>142</v>
      </c>
      <c r="BJ2" t="s">
        <v>143</v>
      </c>
      <c r="BK2" t="s">
        <v>144</v>
      </c>
      <c r="BL2" t="s">
        <v>145</v>
      </c>
      <c r="BM2" t="s">
        <v>146</v>
      </c>
      <c r="BN2" t="s">
        <v>147</v>
      </c>
    </row>
    <row r="3" spans="1:66" x14ac:dyDescent="0.25">
      <c r="A3" s="6">
        <v>44927</v>
      </c>
      <c r="B3" t="s">
        <v>7</v>
      </c>
      <c r="C3">
        <v>1</v>
      </c>
      <c r="D3">
        <v>170</v>
      </c>
      <c r="E3">
        <f t="shared" ref="E3:E64" si="0">SUM(BE3:BN3)</f>
        <v>33</v>
      </c>
      <c r="F3">
        <f>SUM(AA3:AJ3)</f>
        <v>40</v>
      </c>
      <c r="G3">
        <f>SUM(AU3:BD3)</f>
        <v>50</v>
      </c>
      <c r="H3">
        <f t="shared" ref="H3:H64" si="1">SUM(AL3:AT3)</f>
        <v>43</v>
      </c>
      <c r="I3">
        <v>1</v>
      </c>
      <c r="J3" s="21">
        <v>0.23</v>
      </c>
      <c r="K3" s="21">
        <v>0.69000000000000006</v>
      </c>
      <c r="L3" s="21">
        <v>0.70000000000000007</v>
      </c>
      <c r="M3" s="21">
        <v>0.87</v>
      </c>
      <c r="N3" s="21">
        <v>0.97</v>
      </c>
      <c r="O3" s="24">
        <v>0.93</v>
      </c>
      <c r="P3" s="24">
        <v>0.1</v>
      </c>
      <c r="Q3" s="24">
        <v>0.1</v>
      </c>
      <c r="R3" s="24">
        <v>0.94000000000000006</v>
      </c>
      <c r="S3" s="24">
        <v>0.1</v>
      </c>
      <c r="T3" s="24">
        <v>0.95000000000000007</v>
      </c>
      <c r="U3" s="24">
        <v>0.43</v>
      </c>
      <c r="V3" s="24">
        <v>1</v>
      </c>
      <c r="W3" s="24">
        <v>0.91</v>
      </c>
      <c r="X3" s="24">
        <v>0.72</v>
      </c>
      <c r="Y3" s="24">
        <v>0.9</v>
      </c>
      <c r="Z3" s="24">
        <v>0.5</v>
      </c>
      <c r="AA3" s="25">
        <v>6</v>
      </c>
      <c r="AB3" s="25">
        <v>10</v>
      </c>
      <c r="AC3" s="25">
        <v>0</v>
      </c>
      <c r="AD3" s="25">
        <v>1</v>
      </c>
      <c r="AE3" s="25">
        <v>0</v>
      </c>
      <c r="AF3" s="25">
        <v>3</v>
      </c>
      <c r="AG3" s="25">
        <v>0</v>
      </c>
      <c r="AH3" s="25">
        <v>0</v>
      </c>
      <c r="AI3" s="25">
        <v>5</v>
      </c>
      <c r="AJ3" s="25">
        <v>15</v>
      </c>
      <c r="AK3" s="25">
        <v>4</v>
      </c>
      <c r="AL3" s="25">
        <v>0</v>
      </c>
      <c r="AM3" s="25">
        <v>0</v>
      </c>
      <c r="AN3" s="25">
        <v>4</v>
      </c>
      <c r="AO3" s="25">
        <v>11</v>
      </c>
      <c r="AP3" s="25">
        <v>10</v>
      </c>
      <c r="AQ3" s="25">
        <v>0</v>
      </c>
      <c r="AR3" s="25">
        <v>9</v>
      </c>
      <c r="AS3" s="25">
        <v>4</v>
      </c>
      <c r="AT3" s="25">
        <v>5</v>
      </c>
      <c r="AU3" s="25">
        <v>5</v>
      </c>
      <c r="AV3" s="25">
        <v>1</v>
      </c>
      <c r="AW3" s="25">
        <v>7</v>
      </c>
      <c r="AX3" s="25">
        <v>0</v>
      </c>
      <c r="AY3" s="25">
        <v>11</v>
      </c>
      <c r="AZ3" s="25">
        <v>1</v>
      </c>
      <c r="BA3" s="25">
        <v>2</v>
      </c>
      <c r="BB3" s="25">
        <v>7</v>
      </c>
      <c r="BC3" s="25">
        <v>10</v>
      </c>
      <c r="BD3" s="25">
        <v>6</v>
      </c>
      <c r="BE3" s="25">
        <v>10</v>
      </c>
      <c r="BF3" s="25">
        <v>4</v>
      </c>
      <c r="BG3" s="25">
        <v>9</v>
      </c>
      <c r="BH3" s="25">
        <v>0</v>
      </c>
      <c r="BI3" s="25">
        <v>1</v>
      </c>
      <c r="BJ3" s="25">
        <v>0</v>
      </c>
      <c r="BK3" s="25">
        <v>0</v>
      </c>
      <c r="BL3" s="25">
        <v>9</v>
      </c>
      <c r="BM3" s="25">
        <v>0</v>
      </c>
      <c r="BN3" s="25">
        <v>0</v>
      </c>
    </row>
    <row r="4" spans="1:66" x14ac:dyDescent="0.25">
      <c r="A4" s="6">
        <v>44928</v>
      </c>
      <c r="B4" t="s">
        <v>7</v>
      </c>
      <c r="C4">
        <v>2</v>
      </c>
      <c r="D4">
        <v>230</v>
      </c>
      <c r="E4">
        <f t="shared" si="0"/>
        <v>49</v>
      </c>
      <c r="F4">
        <f t="shared" ref="F4:F64" si="2">SUM(AA4:AJ4)</f>
        <v>67</v>
      </c>
      <c r="G4">
        <f t="shared" ref="G4:G64" si="3">SUM(AU4:BD4)</f>
        <v>66</v>
      </c>
      <c r="H4">
        <f t="shared" si="1"/>
        <v>42</v>
      </c>
      <c r="I4">
        <v>0</v>
      </c>
      <c r="J4" s="21">
        <v>0.33</v>
      </c>
      <c r="K4" s="21">
        <v>0.51</v>
      </c>
      <c r="L4" s="21">
        <v>0.75</v>
      </c>
      <c r="M4" s="21">
        <v>0.82000000000000006</v>
      </c>
      <c r="N4" s="21">
        <v>0.98</v>
      </c>
      <c r="O4" s="24">
        <v>0.82000000000000006</v>
      </c>
      <c r="P4" s="24">
        <v>0.11</v>
      </c>
      <c r="Q4" s="24">
        <v>0.62</v>
      </c>
      <c r="R4" s="24">
        <v>0.91</v>
      </c>
      <c r="S4" s="24">
        <v>0.6</v>
      </c>
      <c r="T4" s="24">
        <v>1</v>
      </c>
      <c r="U4" s="24">
        <v>0.1</v>
      </c>
      <c r="V4" s="24">
        <v>0.88</v>
      </c>
      <c r="W4" s="24">
        <v>0.96</v>
      </c>
      <c r="X4" s="24">
        <v>0.78</v>
      </c>
      <c r="Y4" s="24">
        <v>1</v>
      </c>
      <c r="Z4" s="24">
        <v>0.27</v>
      </c>
      <c r="AA4" s="25">
        <v>14</v>
      </c>
      <c r="AB4" s="25">
        <v>0</v>
      </c>
      <c r="AC4" s="25">
        <v>0</v>
      </c>
      <c r="AD4" s="25">
        <v>3</v>
      </c>
      <c r="AE4" s="25">
        <v>14</v>
      </c>
      <c r="AF4" s="25">
        <v>11</v>
      </c>
      <c r="AG4" s="25">
        <v>9</v>
      </c>
      <c r="AH4" s="25">
        <v>8</v>
      </c>
      <c r="AI4" s="25">
        <v>6</v>
      </c>
      <c r="AJ4" s="25">
        <v>2</v>
      </c>
      <c r="AK4" s="25">
        <v>6</v>
      </c>
      <c r="AL4" s="25">
        <v>4</v>
      </c>
      <c r="AM4" s="25">
        <v>9</v>
      </c>
      <c r="AN4" s="25">
        <v>1</v>
      </c>
      <c r="AO4" s="25">
        <v>0</v>
      </c>
      <c r="AP4" s="25">
        <v>5</v>
      </c>
      <c r="AQ4" s="25">
        <v>0</v>
      </c>
      <c r="AR4" s="25">
        <v>5</v>
      </c>
      <c r="AS4" s="25">
        <v>8</v>
      </c>
      <c r="AT4" s="25">
        <v>10</v>
      </c>
      <c r="AU4" s="25">
        <v>5</v>
      </c>
      <c r="AV4" s="25">
        <v>11</v>
      </c>
      <c r="AW4" s="25">
        <v>15</v>
      </c>
      <c r="AX4" s="25">
        <v>9</v>
      </c>
      <c r="AY4" s="25">
        <v>12</v>
      </c>
      <c r="AZ4" s="25">
        <v>0</v>
      </c>
      <c r="BA4" s="25">
        <v>10</v>
      </c>
      <c r="BB4" s="25">
        <v>4</v>
      </c>
      <c r="BC4" s="25">
        <v>0</v>
      </c>
      <c r="BD4" s="25">
        <v>0</v>
      </c>
      <c r="BE4" s="25">
        <v>0</v>
      </c>
      <c r="BF4" s="25">
        <v>1</v>
      </c>
      <c r="BG4" s="25">
        <v>0</v>
      </c>
      <c r="BH4" s="25">
        <v>6</v>
      </c>
      <c r="BI4" s="25">
        <v>5</v>
      </c>
      <c r="BJ4" s="25">
        <v>2</v>
      </c>
      <c r="BK4" s="25">
        <v>13</v>
      </c>
      <c r="BL4" s="25">
        <v>15</v>
      </c>
      <c r="BM4" s="25">
        <v>7</v>
      </c>
      <c r="BN4" s="25">
        <v>0</v>
      </c>
    </row>
    <row r="5" spans="1:66" x14ac:dyDescent="0.25">
      <c r="A5" s="6">
        <v>44929</v>
      </c>
      <c r="B5" t="s">
        <v>7</v>
      </c>
      <c r="C5">
        <v>3</v>
      </c>
      <c r="D5">
        <v>300.00000000000006</v>
      </c>
      <c r="E5">
        <f t="shared" si="0"/>
        <v>98</v>
      </c>
      <c r="F5">
        <f t="shared" si="2"/>
        <v>72</v>
      </c>
      <c r="G5">
        <f t="shared" si="3"/>
        <v>33</v>
      </c>
      <c r="H5">
        <f t="shared" si="1"/>
        <v>77.000000000000057</v>
      </c>
      <c r="I5">
        <v>0</v>
      </c>
      <c r="J5" s="21">
        <v>0.22</v>
      </c>
      <c r="K5" s="21">
        <v>0.6</v>
      </c>
      <c r="L5" s="21">
        <v>0.72</v>
      </c>
      <c r="M5" s="21">
        <v>0.86</v>
      </c>
      <c r="N5" s="21">
        <v>0.94000000000000006</v>
      </c>
      <c r="O5" s="24">
        <v>0.8</v>
      </c>
      <c r="P5" s="24">
        <v>0.67</v>
      </c>
      <c r="Q5" s="24">
        <v>0.12</v>
      </c>
      <c r="R5" s="24">
        <v>0.9</v>
      </c>
      <c r="S5" s="24">
        <v>0.75</v>
      </c>
      <c r="T5" s="24">
        <v>0.96</v>
      </c>
      <c r="U5" s="24">
        <v>0.57999999999999996</v>
      </c>
      <c r="V5" s="24">
        <v>1</v>
      </c>
      <c r="W5" s="24">
        <v>0.98</v>
      </c>
      <c r="X5" s="24">
        <v>0.9</v>
      </c>
      <c r="Y5" s="24">
        <v>0.88</v>
      </c>
      <c r="Z5" s="24">
        <v>0.39</v>
      </c>
      <c r="AA5" s="25">
        <v>10</v>
      </c>
      <c r="AB5" s="25">
        <v>10</v>
      </c>
      <c r="AC5" s="25">
        <v>0</v>
      </c>
      <c r="AD5" s="25">
        <v>3</v>
      </c>
      <c r="AE5" s="25">
        <v>6</v>
      </c>
      <c r="AF5" s="25">
        <v>12</v>
      </c>
      <c r="AG5" s="25">
        <v>0</v>
      </c>
      <c r="AH5" s="25">
        <v>9</v>
      </c>
      <c r="AI5" s="25">
        <v>11</v>
      </c>
      <c r="AJ5" s="25">
        <v>11</v>
      </c>
      <c r="AK5" s="25">
        <v>20</v>
      </c>
      <c r="AL5" s="25">
        <v>1</v>
      </c>
      <c r="AM5" s="25">
        <v>10.000000000000057</v>
      </c>
      <c r="AN5" s="25">
        <v>0</v>
      </c>
      <c r="AO5" s="25">
        <v>7</v>
      </c>
      <c r="AP5" s="25">
        <v>11</v>
      </c>
      <c r="AQ5" s="25">
        <v>0</v>
      </c>
      <c r="AR5" s="25">
        <v>19</v>
      </c>
      <c r="AS5" s="25">
        <v>12</v>
      </c>
      <c r="AT5" s="25">
        <v>17</v>
      </c>
      <c r="AU5" s="25">
        <v>0</v>
      </c>
      <c r="AV5" s="25">
        <v>0</v>
      </c>
      <c r="AW5" s="25">
        <v>2</v>
      </c>
      <c r="AX5" s="25">
        <v>0</v>
      </c>
      <c r="AY5" s="25">
        <v>0</v>
      </c>
      <c r="AZ5" s="25">
        <v>11</v>
      </c>
      <c r="BA5" s="25">
        <v>0</v>
      </c>
      <c r="BB5" s="25">
        <v>4</v>
      </c>
      <c r="BC5" s="25">
        <v>0</v>
      </c>
      <c r="BD5" s="25">
        <v>16</v>
      </c>
      <c r="BE5" s="25">
        <v>0</v>
      </c>
      <c r="BF5" s="25">
        <v>12</v>
      </c>
      <c r="BG5" s="25">
        <v>7</v>
      </c>
      <c r="BH5" s="25">
        <v>6</v>
      </c>
      <c r="BI5" s="25">
        <v>14</v>
      </c>
      <c r="BJ5" s="25">
        <v>19</v>
      </c>
      <c r="BK5" s="25">
        <v>4</v>
      </c>
      <c r="BL5" s="25">
        <v>15</v>
      </c>
      <c r="BM5" s="25">
        <v>4</v>
      </c>
      <c r="BN5" s="25">
        <v>17</v>
      </c>
    </row>
    <row r="6" spans="1:66" x14ac:dyDescent="0.25">
      <c r="A6" s="6">
        <v>44930</v>
      </c>
      <c r="B6" t="s">
        <v>7</v>
      </c>
      <c r="C6">
        <v>4</v>
      </c>
      <c r="D6">
        <v>368</v>
      </c>
      <c r="E6">
        <f t="shared" si="0"/>
        <v>92</v>
      </c>
      <c r="F6">
        <f t="shared" si="2"/>
        <v>93</v>
      </c>
      <c r="G6">
        <f t="shared" si="3"/>
        <v>92</v>
      </c>
      <c r="H6">
        <f t="shared" si="1"/>
        <v>69</v>
      </c>
      <c r="I6">
        <v>0</v>
      </c>
      <c r="J6" s="21">
        <v>0.35000000000000003</v>
      </c>
      <c r="K6" s="21">
        <v>0.59</v>
      </c>
      <c r="L6" s="21">
        <v>0.77</v>
      </c>
      <c r="M6" s="21">
        <v>0.81</v>
      </c>
      <c r="N6" s="21">
        <v>0.92</v>
      </c>
      <c r="O6" s="24">
        <v>0.94000000000000006</v>
      </c>
      <c r="P6" s="24">
        <v>0.68</v>
      </c>
      <c r="Q6" s="24">
        <v>0.73</v>
      </c>
      <c r="R6" s="24">
        <v>1</v>
      </c>
      <c r="S6" s="24">
        <v>0.63</v>
      </c>
      <c r="T6" s="24">
        <v>0.94000000000000006</v>
      </c>
      <c r="U6" s="24">
        <v>0.41000000000000003</v>
      </c>
      <c r="V6" s="24">
        <v>0.96</v>
      </c>
      <c r="W6" s="24">
        <v>0.95000000000000007</v>
      </c>
      <c r="X6" s="24">
        <v>0.76</v>
      </c>
      <c r="Y6" s="24">
        <v>1</v>
      </c>
      <c r="Z6" s="24">
        <v>0.44</v>
      </c>
      <c r="AA6" s="25">
        <v>15</v>
      </c>
      <c r="AB6" s="25">
        <v>16</v>
      </c>
      <c r="AC6" s="25">
        <v>0</v>
      </c>
      <c r="AD6" s="25">
        <v>20</v>
      </c>
      <c r="AE6" s="25">
        <v>0</v>
      </c>
      <c r="AF6" s="25">
        <v>12</v>
      </c>
      <c r="AG6" s="25">
        <v>15</v>
      </c>
      <c r="AH6" s="25">
        <v>0</v>
      </c>
      <c r="AI6" s="25">
        <v>0</v>
      </c>
      <c r="AJ6" s="25">
        <v>15</v>
      </c>
      <c r="AK6" s="25">
        <v>22</v>
      </c>
      <c r="AL6" s="25">
        <v>0</v>
      </c>
      <c r="AM6" s="25">
        <v>20</v>
      </c>
      <c r="AN6" s="25">
        <v>0</v>
      </c>
      <c r="AO6" s="25">
        <v>16</v>
      </c>
      <c r="AP6" s="25">
        <v>1</v>
      </c>
      <c r="AQ6" s="25">
        <v>0</v>
      </c>
      <c r="AR6" s="25">
        <v>11</v>
      </c>
      <c r="AS6" s="25">
        <v>0</v>
      </c>
      <c r="AT6" s="25">
        <v>21</v>
      </c>
      <c r="AU6" s="25">
        <v>16</v>
      </c>
      <c r="AV6" s="25">
        <v>12</v>
      </c>
      <c r="AW6" s="25">
        <v>0</v>
      </c>
      <c r="AX6" s="25">
        <v>23</v>
      </c>
      <c r="AY6" s="25">
        <v>0</v>
      </c>
      <c r="AZ6" s="25">
        <v>4</v>
      </c>
      <c r="BA6" s="25">
        <v>0</v>
      </c>
      <c r="BB6" s="25">
        <v>22</v>
      </c>
      <c r="BC6" s="25">
        <v>3</v>
      </c>
      <c r="BD6" s="25">
        <v>12</v>
      </c>
      <c r="BE6" s="25">
        <v>3</v>
      </c>
      <c r="BF6" s="25">
        <v>0</v>
      </c>
      <c r="BG6" s="25">
        <v>0</v>
      </c>
      <c r="BH6" s="25">
        <v>23</v>
      </c>
      <c r="BI6" s="25">
        <v>0</v>
      </c>
      <c r="BJ6" s="25">
        <v>17</v>
      </c>
      <c r="BK6" s="25">
        <v>10</v>
      </c>
      <c r="BL6" s="25">
        <v>24</v>
      </c>
      <c r="BM6" s="25">
        <v>15</v>
      </c>
      <c r="BN6" s="25">
        <v>0</v>
      </c>
    </row>
    <row r="7" spans="1:66" x14ac:dyDescent="0.25">
      <c r="A7" s="6">
        <v>44931</v>
      </c>
      <c r="B7" t="s">
        <v>7</v>
      </c>
      <c r="C7">
        <v>5</v>
      </c>
      <c r="D7">
        <v>435.99999999999994</v>
      </c>
      <c r="E7">
        <f t="shared" si="0"/>
        <v>149.99999999999994</v>
      </c>
      <c r="F7">
        <f t="shared" si="2"/>
        <v>61</v>
      </c>
      <c r="G7">
        <f t="shared" si="3"/>
        <v>119</v>
      </c>
      <c r="H7">
        <f t="shared" si="1"/>
        <v>86</v>
      </c>
      <c r="I7">
        <v>0</v>
      </c>
      <c r="J7" s="21">
        <v>0.28000000000000003</v>
      </c>
      <c r="K7" s="21">
        <v>0.66</v>
      </c>
      <c r="L7" s="21">
        <v>0.76</v>
      </c>
      <c r="M7" s="21">
        <v>0.84</v>
      </c>
      <c r="N7" s="21">
        <v>0.97</v>
      </c>
      <c r="O7" s="24">
        <v>0.92</v>
      </c>
      <c r="P7" s="24">
        <v>0.69000000000000006</v>
      </c>
      <c r="Q7" s="24">
        <v>0.67</v>
      </c>
      <c r="R7" s="24">
        <v>0.99</v>
      </c>
      <c r="S7" s="24">
        <v>0.64</v>
      </c>
      <c r="T7" s="24">
        <v>0.99</v>
      </c>
      <c r="U7" s="24">
        <v>0.1</v>
      </c>
      <c r="V7" s="24">
        <v>1</v>
      </c>
      <c r="W7" s="24">
        <v>0.94000000000000006</v>
      </c>
      <c r="X7" s="24">
        <v>0.73</v>
      </c>
      <c r="Y7" s="24">
        <v>0.95000000000000007</v>
      </c>
      <c r="Z7" s="24">
        <v>0.37</v>
      </c>
      <c r="AA7" s="25">
        <v>0</v>
      </c>
      <c r="AB7" s="25">
        <v>9</v>
      </c>
      <c r="AC7" s="25">
        <v>0</v>
      </c>
      <c r="AD7" s="25">
        <v>0</v>
      </c>
      <c r="AE7" s="25">
        <v>0</v>
      </c>
      <c r="AF7" s="25">
        <v>10</v>
      </c>
      <c r="AG7" s="25">
        <v>0</v>
      </c>
      <c r="AH7" s="25">
        <v>13</v>
      </c>
      <c r="AI7" s="25">
        <v>0</v>
      </c>
      <c r="AJ7" s="25">
        <v>29</v>
      </c>
      <c r="AK7" s="25">
        <v>20</v>
      </c>
      <c r="AL7" s="25">
        <v>13</v>
      </c>
      <c r="AM7" s="25">
        <v>9</v>
      </c>
      <c r="AN7" s="25">
        <v>0</v>
      </c>
      <c r="AO7" s="25">
        <v>0</v>
      </c>
      <c r="AP7" s="25">
        <v>0</v>
      </c>
      <c r="AQ7" s="25">
        <v>27</v>
      </c>
      <c r="AR7" s="25">
        <v>0</v>
      </c>
      <c r="AS7" s="25">
        <v>8</v>
      </c>
      <c r="AT7" s="25">
        <v>29</v>
      </c>
      <c r="AU7" s="25">
        <v>19</v>
      </c>
      <c r="AV7" s="25">
        <v>22</v>
      </c>
      <c r="AW7" s="25">
        <v>0</v>
      </c>
      <c r="AX7" s="25">
        <v>18</v>
      </c>
      <c r="AY7" s="25">
        <v>8</v>
      </c>
      <c r="AZ7" s="25">
        <v>0</v>
      </c>
      <c r="BA7" s="25">
        <v>0</v>
      </c>
      <c r="BB7" s="25">
        <v>24</v>
      </c>
      <c r="BC7" s="25">
        <v>28</v>
      </c>
      <c r="BD7" s="25">
        <v>0</v>
      </c>
      <c r="BE7" s="25">
        <v>2</v>
      </c>
      <c r="BF7" s="25">
        <v>3</v>
      </c>
      <c r="BG7" s="25">
        <v>14</v>
      </c>
      <c r="BH7" s="25">
        <v>26</v>
      </c>
      <c r="BI7" s="25">
        <v>19.999999999999943</v>
      </c>
      <c r="BJ7" s="25">
        <v>16</v>
      </c>
      <c r="BK7" s="25">
        <v>13</v>
      </c>
      <c r="BL7" s="25">
        <v>28</v>
      </c>
      <c r="BM7" s="25">
        <v>23</v>
      </c>
      <c r="BN7" s="25">
        <v>5</v>
      </c>
    </row>
    <row r="8" spans="1:66" x14ac:dyDescent="0.25">
      <c r="A8" s="6">
        <v>44932</v>
      </c>
      <c r="B8" t="s">
        <v>7</v>
      </c>
      <c r="C8">
        <v>6</v>
      </c>
      <c r="D8">
        <v>488.00000000000011</v>
      </c>
      <c r="E8">
        <f t="shared" si="0"/>
        <v>109.00000000000011</v>
      </c>
      <c r="F8">
        <f t="shared" si="2"/>
        <v>76</v>
      </c>
      <c r="G8">
        <f t="shared" si="3"/>
        <v>141</v>
      </c>
      <c r="H8">
        <f t="shared" si="1"/>
        <v>146</v>
      </c>
      <c r="I8">
        <v>0</v>
      </c>
      <c r="J8" s="21">
        <v>0.35000000000000003</v>
      </c>
      <c r="K8" s="21">
        <v>0.57000000000000006</v>
      </c>
      <c r="L8" s="21">
        <v>0.73</v>
      </c>
      <c r="M8" s="21">
        <v>0.89</v>
      </c>
      <c r="N8" s="21">
        <v>0.92</v>
      </c>
      <c r="O8" s="24">
        <v>1</v>
      </c>
      <c r="P8" s="24">
        <v>0.65</v>
      </c>
      <c r="Q8" s="24">
        <v>0.74</v>
      </c>
      <c r="R8" s="24">
        <v>0.92</v>
      </c>
      <c r="S8" s="24">
        <v>0.15</v>
      </c>
      <c r="T8" s="24">
        <v>1</v>
      </c>
      <c r="U8" s="24">
        <v>0.15</v>
      </c>
      <c r="V8" s="24">
        <v>0.9</v>
      </c>
      <c r="W8" s="24">
        <v>0.93</v>
      </c>
      <c r="X8" s="24">
        <v>0.76</v>
      </c>
      <c r="Y8" s="24">
        <v>1</v>
      </c>
      <c r="Z8" s="24">
        <v>0.5</v>
      </c>
      <c r="AA8" s="25">
        <v>0</v>
      </c>
      <c r="AB8" s="25">
        <v>0</v>
      </c>
      <c r="AC8" s="25">
        <v>21</v>
      </c>
      <c r="AD8" s="25">
        <v>0</v>
      </c>
      <c r="AE8" s="25">
        <v>0</v>
      </c>
      <c r="AF8" s="25">
        <v>13</v>
      </c>
      <c r="AG8" s="25">
        <v>24</v>
      </c>
      <c r="AH8" s="25">
        <v>18</v>
      </c>
      <c r="AI8" s="25">
        <v>0</v>
      </c>
      <c r="AJ8" s="25">
        <v>0</v>
      </c>
      <c r="AK8" s="25">
        <v>16</v>
      </c>
      <c r="AL8" s="25">
        <v>0</v>
      </c>
      <c r="AM8" s="25">
        <v>26</v>
      </c>
      <c r="AN8" s="25">
        <v>19</v>
      </c>
      <c r="AO8" s="25">
        <v>11</v>
      </c>
      <c r="AP8" s="25">
        <v>2</v>
      </c>
      <c r="AQ8" s="25">
        <v>30</v>
      </c>
      <c r="AR8" s="25">
        <v>13</v>
      </c>
      <c r="AS8" s="25">
        <v>17</v>
      </c>
      <c r="AT8" s="25">
        <v>28</v>
      </c>
      <c r="AU8" s="25">
        <v>6</v>
      </c>
      <c r="AV8" s="25">
        <v>12</v>
      </c>
      <c r="AW8" s="25">
        <v>2</v>
      </c>
      <c r="AX8" s="25">
        <v>5</v>
      </c>
      <c r="AY8" s="25">
        <v>10</v>
      </c>
      <c r="AZ8" s="25">
        <v>23</v>
      </c>
      <c r="BA8" s="25">
        <v>12</v>
      </c>
      <c r="BB8" s="25">
        <v>28</v>
      </c>
      <c r="BC8" s="25">
        <v>24</v>
      </c>
      <c r="BD8" s="25">
        <v>19</v>
      </c>
      <c r="BE8" s="25">
        <v>6</v>
      </c>
      <c r="BF8" s="25">
        <v>9</v>
      </c>
      <c r="BG8" s="25">
        <v>23</v>
      </c>
      <c r="BH8" s="25">
        <v>29</v>
      </c>
      <c r="BI8" s="25">
        <v>7</v>
      </c>
      <c r="BJ8" s="25">
        <v>1</v>
      </c>
      <c r="BK8" s="25">
        <v>12</v>
      </c>
      <c r="BL8" s="25">
        <v>0</v>
      </c>
      <c r="BM8" s="25">
        <v>14</v>
      </c>
      <c r="BN8" s="25">
        <v>8.0000000000001137</v>
      </c>
    </row>
    <row r="9" spans="1:66" x14ac:dyDescent="0.25">
      <c r="A9" s="6">
        <v>44933</v>
      </c>
      <c r="B9" t="s">
        <v>7</v>
      </c>
      <c r="C9">
        <v>7</v>
      </c>
      <c r="D9">
        <v>531</v>
      </c>
      <c r="E9">
        <f t="shared" si="0"/>
        <v>107</v>
      </c>
      <c r="F9">
        <f t="shared" si="2"/>
        <v>136</v>
      </c>
      <c r="G9">
        <f t="shared" si="3"/>
        <v>122</v>
      </c>
      <c r="H9">
        <f t="shared" si="1"/>
        <v>148</v>
      </c>
      <c r="I9">
        <v>0</v>
      </c>
      <c r="J9" s="21">
        <v>0.28999999999999998</v>
      </c>
      <c r="K9" s="21">
        <v>0.62</v>
      </c>
      <c r="L9" s="21">
        <v>0.8</v>
      </c>
      <c r="M9" s="21">
        <v>0.95</v>
      </c>
      <c r="N9" s="21">
        <v>0.97</v>
      </c>
      <c r="O9" s="24">
        <v>0.8</v>
      </c>
      <c r="P9" s="24">
        <v>0.1</v>
      </c>
      <c r="Q9" s="24">
        <v>0.1</v>
      </c>
      <c r="R9" s="24">
        <v>0.9</v>
      </c>
      <c r="S9" s="24">
        <v>0.75</v>
      </c>
      <c r="T9" s="24">
        <v>0.96</v>
      </c>
      <c r="U9" s="24">
        <v>0.42</v>
      </c>
      <c r="V9" s="24">
        <v>0.93</v>
      </c>
      <c r="W9" s="24">
        <v>0.93</v>
      </c>
      <c r="X9" s="24">
        <v>0.15</v>
      </c>
      <c r="Y9" s="24">
        <v>0.93</v>
      </c>
      <c r="Z9" s="24">
        <v>0.15</v>
      </c>
      <c r="AA9" s="25">
        <v>0</v>
      </c>
      <c r="AB9" s="25">
        <v>9</v>
      </c>
      <c r="AC9" s="25">
        <v>16</v>
      </c>
      <c r="AD9" s="25">
        <v>17</v>
      </c>
      <c r="AE9" s="25">
        <v>4</v>
      </c>
      <c r="AF9" s="25">
        <v>35</v>
      </c>
      <c r="AG9" s="25">
        <v>0</v>
      </c>
      <c r="AH9" s="25">
        <v>14</v>
      </c>
      <c r="AI9" s="25">
        <v>33</v>
      </c>
      <c r="AJ9" s="25">
        <v>8</v>
      </c>
      <c r="AK9" s="25">
        <v>18</v>
      </c>
      <c r="AL9" s="25">
        <v>21</v>
      </c>
      <c r="AM9" s="25">
        <v>1</v>
      </c>
      <c r="AN9" s="25">
        <v>25</v>
      </c>
      <c r="AO9" s="25">
        <v>34</v>
      </c>
      <c r="AP9" s="25">
        <v>4</v>
      </c>
      <c r="AQ9" s="25">
        <v>0</v>
      </c>
      <c r="AR9" s="25">
        <v>21</v>
      </c>
      <c r="AS9" s="25">
        <v>12</v>
      </c>
      <c r="AT9" s="25">
        <v>30</v>
      </c>
      <c r="AU9" s="25">
        <v>0</v>
      </c>
      <c r="AV9" s="25">
        <v>34</v>
      </c>
      <c r="AW9" s="25">
        <v>13</v>
      </c>
      <c r="AX9" s="25">
        <v>10</v>
      </c>
      <c r="AY9" s="25">
        <v>14</v>
      </c>
      <c r="AZ9" s="25">
        <v>2</v>
      </c>
      <c r="BA9" s="25">
        <v>24</v>
      </c>
      <c r="BB9" s="25">
        <v>9</v>
      </c>
      <c r="BC9" s="25">
        <v>16</v>
      </c>
      <c r="BD9" s="25">
        <v>0</v>
      </c>
      <c r="BE9" s="25">
        <v>0</v>
      </c>
      <c r="BF9" s="25">
        <v>19</v>
      </c>
      <c r="BG9" s="25">
        <v>0</v>
      </c>
      <c r="BH9" s="25">
        <v>0</v>
      </c>
      <c r="BI9" s="25">
        <v>17</v>
      </c>
      <c r="BJ9" s="25">
        <v>30</v>
      </c>
      <c r="BK9" s="25">
        <v>15</v>
      </c>
      <c r="BL9" s="25">
        <v>0</v>
      </c>
      <c r="BM9" s="25">
        <v>14</v>
      </c>
      <c r="BN9" s="25">
        <v>12</v>
      </c>
    </row>
    <row r="10" spans="1:66" x14ac:dyDescent="0.25">
      <c r="A10" s="6">
        <v>44934</v>
      </c>
      <c r="B10" t="s">
        <v>7</v>
      </c>
      <c r="C10">
        <v>8</v>
      </c>
      <c r="D10">
        <v>564</v>
      </c>
      <c r="E10">
        <f t="shared" si="0"/>
        <v>148</v>
      </c>
      <c r="F10">
        <f t="shared" si="2"/>
        <v>79</v>
      </c>
      <c r="G10">
        <f t="shared" si="3"/>
        <v>198</v>
      </c>
      <c r="H10">
        <f t="shared" si="1"/>
        <v>139</v>
      </c>
      <c r="I10">
        <v>0</v>
      </c>
      <c r="J10" s="21">
        <v>0.41000000000000003</v>
      </c>
      <c r="K10" s="21">
        <v>0.53</v>
      </c>
      <c r="L10" s="21">
        <v>0.76</v>
      </c>
      <c r="M10" s="21">
        <v>0.8</v>
      </c>
      <c r="N10" s="21">
        <v>0.92</v>
      </c>
      <c r="O10" s="24">
        <v>0.91</v>
      </c>
      <c r="P10" s="24">
        <v>0.64</v>
      </c>
      <c r="Q10" s="24">
        <v>0.71</v>
      </c>
      <c r="R10" s="24">
        <v>0.87</v>
      </c>
      <c r="S10" s="24">
        <v>0.64</v>
      </c>
      <c r="T10" s="24">
        <v>1</v>
      </c>
      <c r="U10" s="24">
        <v>0.48</v>
      </c>
      <c r="V10" s="24">
        <v>1</v>
      </c>
      <c r="W10" s="24">
        <v>0.91</v>
      </c>
      <c r="X10" s="24">
        <v>0.1</v>
      </c>
      <c r="Y10" s="24">
        <v>1</v>
      </c>
      <c r="Z10" s="24">
        <v>0.15</v>
      </c>
      <c r="AA10" s="25">
        <v>32</v>
      </c>
      <c r="AB10" s="25">
        <v>0</v>
      </c>
      <c r="AC10" s="25">
        <v>3</v>
      </c>
      <c r="AD10" s="25">
        <v>24</v>
      </c>
      <c r="AE10" s="25">
        <v>0</v>
      </c>
      <c r="AF10" s="25">
        <v>0</v>
      </c>
      <c r="AG10" s="25">
        <v>2</v>
      </c>
      <c r="AH10" s="25">
        <v>18</v>
      </c>
      <c r="AI10" s="25">
        <v>0</v>
      </c>
      <c r="AJ10" s="25">
        <v>0</v>
      </c>
      <c r="AK10" s="25">
        <v>0</v>
      </c>
      <c r="AL10" s="25">
        <v>16</v>
      </c>
      <c r="AM10" s="25">
        <v>0</v>
      </c>
      <c r="AN10" s="25">
        <v>25</v>
      </c>
      <c r="AO10" s="25">
        <v>6</v>
      </c>
      <c r="AP10" s="25">
        <v>0</v>
      </c>
      <c r="AQ10" s="25">
        <v>35</v>
      </c>
      <c r="AR10" s="25">
        <v>0</v>
      </c>
      <c r="AS10" s="25">
        <v>27</v>
      </c>
      <c r="AT10" s="25">
        <v>30</v>
      </c>
      <c r="AU10" s="25">
        <v>9</v>
      </c>
      <c r="AV10" s="25">
        <v>6</v>
      </c>
      <c r="AW10" s="25">
        <v>37</v>
      </c>
      <c r="AX10" s="25">
        <v>30</v>
      </c>
      <c r="AY10" s="25">
        <v>32</v>
      </c>
      <c r="AZ10" s="25">
        <v>7</v>
      </c>
      <c r="BA10" s="25">
        <v>32</v>
      </c>
      <c r="BB10" s="25">
        <v>0</v>
      </c>
      <c r="BC10" s="25">
        <v>29</v>
      </c>
      <c r="BD10" s="25">
        <v>16</v>
      </c>
      <c r="BE10" s="25">
        <v>0</v>
      </c>
      <c r="BF10" s="25">
        <v>0</v>
      </c>
      <c r="BG10" s="25">
        <v>36</v>
      </c>
      <c r="BH10" s="25">
        <v>33</v>
      </c>
      <c r="BI10" s="25">
        <v>7</v>
      </c>
      <c r="BJ10" s="25">
        <v>21</v>
      </c>
      <c r="BK10" s="25">
        <v>11</v>
      </c>
      <c r="BL10" s="25">
        <v>23</v>
      </c>
      <c r="BM10" s="25">
        <v>0</v>
      </c>
      <c r="BN10" s="25">
        <v>17</v>
      </c>
    </row>
    <row r="11" spans="1:66" x14ac:dyDescent="0.25">
      <c r="A11" s="6">
        <v>44935</v>
      </c>
      <c r="B11" t="s">
        <v>7</v>
      </c>
      <c r="C11">
        <v>9</v>
      </c>
      <c r="D11">
        <v>591.00000000000011</v>
      </c>
      <c r="E11">
        <f t="shared" si="0"/>
        <v>119.00000000000011</v>
      </c>
      <c r="F11">
        <f t="shared" si="2"/>
        <v>180</v>
      </c>
      <c r="G11">
        <f t="shared" si="3"/>
        <v>160</v>
      </c>
      <c r="H11">
        <f t="shared" si="1"/>
        <v>128</v>
      </c>
      <c r="I11">
        <v>0</v>
      </c>
      <c r="J11" s="21">
        <v>0.38</v>
      </c>
      <c r="K11" s="21">
        <v>0.57000000000000006</v>
      </c>
      <c r="L11" s="21">
        <v>0.74</v>
      </c>
      <c r="M11" s="21">
        <v>0.83000000000000007</v>
      </c>
      <c r="N11" s="21">
        <v>0.9</v>
      </c>
      <c r="O11" s="24">
        <v>0.9</v>
      </c>
      <c r="P11" s="24">
        <v>0.12</v>
      </c>
      <c r="Q11" s="24">
        <v>0.12</v>
      </c>
      <c r="R11" s="24">
        <v>0.93</v>
      </c>
      <c r="S11" s="24">
        <v>0.68</v>
      </c>
      <c r="T11" s="24">
        <v>1.05</v>
      </c>
      <c r="U11" s="24">
        <v>0.49</v>
      </c>
      <c r="V11" s="24">
        <v>0.98</v>
      </c>
      <c r="W11" s="24">
        <v>0.94000000000000006</v>
      </c>
      <c r="X11" s="24">
        <v>0.17</v>
      </c>
      <c r="Y11" s="24">
        <v>0.97</v>
      </c>
      <c r="Z11" s="24">
        <v>0.45</v>
      </c>
      <c r="AA11" s="25">
        <v>0</v>
      </c>
      <c r="AB11" s="25">
        <v>26</v>
      </c>
      <c r="AC11" s="25">
        <v>26</v>
      </c>
      <c r="AD11" s="25">
        <v>30</v>
      </c>
      <c r="AE11" s="25">
        <v>18</v>
      </c>
      <c r="AF11" s="25">
        <v>24</v>
      </c>
      <c r="AG11" s="25">
        <v>35</v>
      </c>
      <c r="AH11" s="25">
        <v>2</v>
      </c>
      <c r="AI11" s="25">
        <v>19</v>
      </c>
      <c r="AJ11" s="25">
        <v>0</v>
      </c>
      <c r="AK11" s="25">
        <v>4</v>
      </c>
      <c r="AL11" s="25">
        <v>0</v>
      </c>
      <c r="AM11" s="25">
        <v>16</v>
      </c>
      <c r="AN11" s="25">
        <v>7</v>
      </c>
      <c r="AO11" s="25">
        <v>9</v>
      </c>
      <c r="AP11" s="25">
        <v>16</v>
      </c>
      <c r="AQ11" s="25">
        <v>39</v>
      </c>
      <c r="AR11" s="25">
        <v>38</v>
      </c>
      <c r="AS11" s="25">
        <v>3</v>
      </c>
      <c r="AT11" s="25">
        <v>0</v>
      </c>
      <c r="AU11" s="25">
        <v>15</v>
      </c>
      <c r="AV11" s="25">
        <v>15</v>
      </c>
      <c r="AW11" s="25">
        <v>19</v>
      </c>
      <c r="AX11" s="25">
        <v>7</v>
      </c>
      <c r="AY11" s="25">
        <v>29</v>
      </c>
      <c r="AZ11" s="25">
        <v>0</v>
      </c>
      <c r="BA11" s="25">
        <v>15</v>
      </c>
      <c r="BB11" s="25">
        <v>20</v>
      </c>
      <c r="BC11" s="25">
        <v>6</v>
      </c>
      <c r="BD11" s="25">
        <v>34</v>
      </c>
      <c r="BE11" s="25">
        <v>0</v>
      </c>
      <c r="BF11" s="25">
        <v>8</v>
      </c>
      <c r="BG11" s="25">
        <v>30.000000000000114</v>
      </c>
      <c r="BH11" s="25">
        <v>0</v>
      </c>
      <c r="BI11" s="25">
        <v>19</v>
      </c>
      <c r="BJ11" s="25">
        <v>0</v>
      </c>
      <c r="BK11" s="25">
        <v>0</v>
      </c>
      <c r="BL11" s="25">
        <v>30</v>
      </c>
      <c r="BM11" s="25">
        <v>32</v>
      </c>
      <c r="BN11" s="25">
        <v>0</v>
      </c>
    </row>
    <row r="12" spans="1:66" x14ac:dyDescent="0.25">
      <c r="A12" s="6">
        <v>44936</v>
      </c>
      <c r="B12" t="s">
        <v>7</v>
      </c>
      <c r="C12">
        <v>10</v>
      </c>
      <c r="D12">
        <v>612</v>
      </c>
      <c r="E12">
        <f t="shared" si="0"/>
        <v>160</v>
      </c>
      <c r="F12">
        <f t="shared" si="2"/>
        <v>88</v>
      </c>
      <c r="G12">
        <f t="shared" si="3"/>
        <v>77</v>
      </c>
      <c r="H12">
        <f t="shared" si="1"/>
        <v>249</v>
      </c>
      <c r="I12">
        <v>0</v>
      </c>
      <c r="J12" s="21">
        <v>0.3</v>
      </c>
      <c r="K12" s="21">
        <v>0.53</v>
      </c>
      <c r="L12" s="21">
        <v>0.70000000000000007</v>
      </c>
      <c r="M12" s="21">
        <v>0.88</v>
      </c>
      <c r="N12" s="21">
        <v>0.97</v>
      </c>
      <c r="O12" s="24">
        <v>0.97</v>
      </c>
      <c r="P12" s="24">
        <v>0.75</v>
      </c>
      <c r="Q12" s="24">
        <v>0.61</v>
      </c>
      <c r="R12" s="24">
        <v>1</v>
      </c>
      <c r="S12" s="24">
        <v>0.11</v>
      </c>
      <c r="T12" s="24">
        <v>0.96</v>
      </c>
      <c r="U12" s="24">
        <v>0.45</v>
      </c>
      <c r="V12" s="24">
        <v>1</v>
      </c>
      <c r="W12" s="24">
        <v>0.96</v>
      </c>
      <c r="X12" s="24">
        <v>0.12</v>
      </c>
      <c r="Y12" s="24">
        <v>1</v>
      </c>
      <c r="Z12" s="24">
        <v>0.41000000000000003</v>
      </c>
      <c r="AA12" s="25">
        <v>0</v>
      </c>
      <c r="AB12" s="25">
        <v>0</v>
      </c>
      <c r="AC12" s="25">
        <v>3</v>
      </c>
      <c r="AD12" s="25">
        <v>0</v>
      </c>
      <c r="AE12" s="25">
        <v>0</v>
      </c>
      <c r="AF12" s="25">
        <v>10</v>
      </c>
      <c r="AG12" s="25">
        <v>15</v>
      </c>
      <c r="AH12" s="25">
        <v>0</v>
      </c>
      <c r="AI12" s="25">
        <v>29</v>
      </c>
      <c r="AJ12" s="25">
        <v>31</v>
      </c>
      <c r="AK12" s="25">
        <v>38</v>
      </c>
      <c r="AL12" s="25">
        <v>29</v>
      </c>
      <c r="AM12" s="25">
        <v>24</v>
      </c>
      <c r="AN12" s="25">
        <v>36</v>
      </c>
      <c r="AO12" s="25">
        <v>40</v>
      </c>
      <c r="AP12" s="25">
        <v>29</v>
      </c>
      <c r="AQ12" s="25">
        <v>25</v>
      </c>
      <c r="AR12" s="25">
        <v>36</v>
      </c>
      <c r="AS12" s="25">
        <v>17</v>
      </c>
      <c r="AT12" s="25">
        <v>13</v>
      </c>
      <c r="AU12" s="25">
        <v>25</v>
      </c>
      <c r="AV12" s="25">
        <v>29</v>
      </c>
      <c r="AW12" s="25">
        <v>7</v>
      </c>
      <c r="AX12" s="25">
        <v>5</v>
      </c>
      <c r="AY12" s="25">
        <v>0</v>
      </c>
      <c r="AZ12" s="25">
        <v>10</v>
      </c>
      <c r="BA12" s="25">
        <v>0</v>
      </c>
      <c r="BB12" s="25">
        <v>1</v>
      </c>
      <c r="BC12" s="25">
        <v>0</v>
      </c>
      <c r="BD12" s="25">
        <v>0</v>
      </c>
      <c r="BE12" s="25">
        <v>27</v>
      </c>
      <c r="BF12" s="25">
        <v>15</v>
      </c>
      <c r="BG12" s="25">
        <v>19</v>
      </c>
      <c r="BH12" s="25">
        <v>0</v>
      </c>
      <c r="BI12" s="25">
        <v>0</v>
      </c>
      <c r="BJ12" s="25">
        <v>10</v>
      </c>
      <c r="BK12" s="25">
        <v>22</v>
      </c>
      <c r="BL12" s="25">
        <v>35</v>
      </c>
      <c r="BM12" s="25">
        <v>32</v>
      </c>
      <c r="BN12" s="25">
        <v>0</v>
      </c>
    </row>
    <row r="13" spans="1:66" x14ac:dyDescent="0.25">
      <c r="A13" s="6">
        <v>44937</v>
      </c>
      <c r="B13" t="s">
        <v>7</v>
      </c>
      <c r="C13">
        <v>11</v>
      </c>
      <c r="D13">
        <v>630.00000000000011</v>
      </c>
      <c r="E13">
        <f t="shared" si="0"/>
        <v>203</v>
      </c>
      <c r="F13">
        <f t="shared" si="2"/>
        <v>90</v>
      </c>
      <c r="G13">
        <f t="shared" si="3"/>
        <v>144.00000000000011</v>
      </c>
      <c r="H13">
        <f t="shared" si="1"/>
        <v>159</v>
      </c>
      <c r="I13">
        <v>0</v>
      </c>
      <c r="J13" s="21">
        <v>0.32</v>
      </c>
      <c r="K13" s="21">
        <v>0.57999999999999996</v>
      </c>
      <c r="L13" s="21">
        <v>0.70000000000000007</v>
      </c>
      <c r="M13" s="21">
        <v>0.9</v>
      </c>
      <c r="N13" s="21">
        <v>0.94000000000000006</v>
      </c>
      <c r="O13" s="24">
        <v>0.96</v>
      </c>
      <c r="P13" s="24">
        <v>0.1</v>
      </c>
      <c r="Q13" s="24">
        <v>0.1</v>
      </c>
      <c r="R13" s="24">
        <v>0.98</v>
      </c>
      <c r="S13" s="24">
        <v>0.69000000000000006</v>
      </c>
      <c r="T13" s="24">
        <v>0.97</v>
      </c>
      <c r="U13" s="24">
        <v>0.45</v>
      </c>
      <c r="V13" s="24">
        <v>0.97</v>
      </c>
      <c r="W13" s="24">
        <v>0.96</v>
      </c>
      <c r="X13" s="24">
        <v>0.2</v>
      </c>
      <c r="Y13" s="24">
        <v>1</v>
      </c>
      <c r="Z13" s="24">
        <v>0.97</v>
      </c>
      <c r="AA13" s="25">
        <v>0</v>
      </c>
      <c r="AB13" s="25">
        <v>0</v>
      </c>
      <c r="AC13" s="25">
        <v>6</v>
      </c>
      <c r="AD13" s="25">
        <v>6</v>
      </c>
      <c r="AE13" s="25">
        <v>22</v>
      </c>
      <c r="AF13" s="25">
        <v>17</v>
      </c>
      <c r="AG13" s="25">
        <v>0</v>
      </c>
      <c r="AH13" s="25">
        <v>0</v>
      </c>
      <c r="AI13" s="25">
        <v>11</v>
      </c>
      <c r="AJ13" s="25">
        <v>28</v>
      </c>
      <c r="AK13" s="25">
        <v>34</v>
      </c>
      <c r="AL13" s="25">
        <v>0</v>
      </c>
      <c r="AM13" s="25">
        <v>11</v>
      </c>
      <c r="AN13" s="25">
        <v>23</v>
      </c>
      <c r="AO13" s="25">
        <v>36</v>
      </c>
      <c r="AP13" s="25">
        <v>25</v>
      </c>
      <c r="AQ13" s="25">
        <v>4</v>
      </c>
      <c r="AR13" s="25">
        <v>30</v>
      </c>
      <c r="AS13" s="25">
        <v>30</v>
      </c>
      <c r="AT13" s="25">
        <v>0</v>
      </c>
      <c r="AU13" s="25">
        <v>15.000000000000114</v>
      </c>
      <c r="AV13" s="25">
        <v>40</v>
      </c>
      <c r="AW13" s="25">
        <v>7</v>
      </c>
      <c r="AX13" s="25">
        <v>36</v>
      </c>
      <c r="AY13" s="25">
        <v>12</v>
      </c>
      <c r="AZ13" s="25">
        <v>0</v>
      </c>
      <c r="BA13" s="25">
        <v>0</v>
      </c>
      <c r="BB13" s="25">
        <v>0</v>
      </c>
      <c r="BC13" s="25">
        <v>22</v>
      </c>
      <c r="BD13" s="25">
        <v>12</v>
      </c>
      <c r="BE13" s="25">
        <v>16</v>
      </c>
      <c r="BF13" s="25">
        <v>29</v>
      </c>
      <c r="BG13" s="25">
        <v>9</v>
      </c>
      <c r="BH13" s="25">
        <v>28</v>
      </c>
      <c r="BI13" s="25">
        <v>0</v>
      </c>
      <c r="BJ13" s="25">
        <v>41</v>
      </c>
      <c r="BK13" s="25">
        <v>0</v>
      </c>
      <c r="BL13" s="25">
        <v>42</v>
      </c>
      <c r="BM13" s="25">
        <v>3</v>
      </c>
      <c r="BN13" s="25">
        <v>35</v>
      </c>
    </row>
    <row r="14" spans="1:66" x14ac:dyDescent="0.25">
      <c r="A14" s="6">
        <v>44938</v>
      </c>
      <c r="B14" t="s">
        <v>7</v>
      </c>
      <c r="C14">
        <v>12</v>
      </c>
      <c r="D14">
        <v>644</v>
      </c>
      <c r="E14">
        <f t="shared" si="0"/>
        <v>126</v>
      </c>
      <c r="F14">
        <f t="shared" si="2"/>
        <v>223</v>
      </c>
      <c r="G14">
        <f t="shared" si="3"/>
        <v>156</v>
      </c>
      <c r="H14">
        <f t="shared" si="1"/>
        <v>127</v>
      </c>
      <c r="I14">
        <v>0</v>
      </c>
      <c r="J14" s="21">
        <v>0.24</v>
      </c>
      <c r="K14" s="21">
        <v>0.62</v>
      </c>
      <c r="L14" s="21">
        <v>0.79</v>
      </c>
      <c r="M14" s="21">
        <v>0.93</v>
      </c>
      <c r="N14" s="21">
        <v>0.91</v>
      </c>
      <c r="O14" s="24">
        <v>0.92</v>
      </c>
      <c r="P14" s="24">
        <v>0.74</v>
      </c>
      <c r="Q14" s="24">
        <v>0.61</v>
      </c>
      <c r="R14" s="24">
        <v>0.93</v>
      </c>
      <c r="S14" s="24">
        <v>0.12</v>
      </c>
      <c r="T14" s="24">
        <v>1</v>
      </c>
      <c r="U14" s="24">
        <v>0.44</v>
      </c>
      <c r="V14" s="24">
        <v>1</v>
      </c>
      <c r="W14" s="24">
        <v>0.92</v>
      </c>
      <c r="X14" s="24">
        <v>0.1</v>
      </c>
      <c r="Y14" s="24">
        <v>0.97</v>
      </c>
      <c r="Z14" s="24">
        <v>0.39</v>
      </c>
      <c r="AA14" s="25">
        <v>36</v>
      </c>
      <c r="AB14" s="25">
        <v>39</v>
      </c>
      <c r="AC14" s="25">
        <v>18</v>
      </c>
      <c r="AD14" s="25">
        <v>39</v>
      </c>
      <c r="AE14" s="25">
        <v>0</v>
      </c>
      <c r="AF14" s="25">
        <v>0</v>
      </c>
      <c r="AG14" s="25">
        <v>34</v>
      </c>
      <c r="AH14" s="25">
        <v>0</v>
      </c>
      <c r="AI14" s="25">
        <v>24</v>
      </c>
      <c r="AJ14" s="25">
        <v>33</v>
      </c>
      <c r="AK14" s="25">
        <v>12</v>
      </c>
      <c r="AL14" s="25">
        <v>2</v>
      </c>
      <c r="AM14" s="25">
        <v>21</v>
      </c>
      <c r="AN14" s="25">
        <v>40</v>
      </c>
      <c r="AO14" s="25">
        <v>11</v>
      </c>
      <c r="AP14" s="25">
        <v>26</v>
      </c>
      <c r="AQ14" s="25">
        <v>6</v>
      </c>
      <c r="AR14" s="25">
        <v>5</v>
      </c>
      <c r="AS14" s="25">
        <v>16</v>
      </c>
      <c r="AT14" s="25">
        <v>0</v>
      </c>
      <c r="AU14" s="25">
        <v>10</v>
      </c>
      <c r="AV14" s="25">
        <v>32</v>
      </c>
      <c r="AW14" s="25">
        <v>27</v>
      </c>
      <c r="AX14" s="25">
        <v>42</v>
      </c>
      <c r="AY14" s="25">
        <v>5</v>
      </c>
      <c r="AZ14" s="25">
        <v>22</v>
      </c>
      <c r="BA14" s="25">
        <v>3</v>
      </c>
      <c r="BB14" s="25">
        <v>13</v>
      </c>
      <c r="BC14" s="25">
        <v>0</v>
      </c>
      <c r="BD14" s="25">
        <v>2</v>
      </c>
      <c r="BE14" s="25">
        <v>15</v>
      </c>
      <c r="BF14" s="25">
        <v>0</v>
      </c>
      <c r="BG14" s="25">
        <v>9</v>
      </c>
      <c r="BH14" s="25">
        <v>16</v>
      </c>
      <c r="BI14" s="25">
        <v>4</v>
      </c>
      <c r="BJ14" s="25">
        <v>23</v>
      </c>
      <c r="BK14" s="25">
        <v>0</v>
      </c>
      <c r="BL14" s="25">
        <v>27</v>
      </c>
      <c r="BM14" s="25">
        <v>32</v>
      </c>
      <c r="BN14" s="25">
        <v>0</v>
      </c>
    </row>
    <row r="15" spans="1:66" x14ac:dyDescent="0.25">
      <c r="A15" s="6">
        <v>44939</v>
      </c>
      <c r="B15" t="s">
        <v>7</v>
      </c>
      <c r="C15">
        <v>13</v>
      </c>
      <c r="D15">
        <v>655.00000000000011</v>
      </c>
      <c r="E15">
        <f t="shared" si="0"/>
        <v>168</v>
      </c>
      <c r="F15">
        <f t="shared" si="2"/>
        <v>199.00000000000011</v>
      </c>
      <c r="G15">
        <f t="shared" si="3"/>
        <v>127</v>
      </c>
      <c r="H15">
        <f t="shared" si="1"/>
        <v>151</v>
      </c>
      <c r="I15">
        <v>0</v>
      </c>
      <c r="J15" s="21">
        <v>0.34</v>
      </c>
      <c r="K15" s="21">
        <v>0.69000000000000006</v>
      </c>
      <c r="L15" s="21">
        <v>0.79</v>
      </c>
      <c r="M15" s="21">
        <v>0.81</v>
      </c>
      <c r="N15" s="21">
        <v>0.95</v>
      </c>
      <c r="O15" s="24">
        <v>0.83000000000000007</v>
      </c>
      <c r="P15" s="24">
        <v>0.11</v>
      </c>
      <c r="Q15" s="24">
        <v>0.12</v>
      </c>
      <c r="R15" s="24">
        <v>0.95000000000000007</v>
      </c>
      <c r="S15" s="24">
        <v>0.1</v>
      </c>
      <c r="T15" s="24">
        <v>0.97</v>
      </c>
      <c r="U15" s="24">
        <v>0.44</v>
      </c>
      <c r="V15" s="24">
        <v>1</v>
      </c>
      <c r="W15" s="24">
        <v>0.93</v>
      </c>
      <c r="X15" s="24">
        <v>0.45</v>
      </c>
      <c r="Y15" s="24">
        <v>0.85</v>
      </c>
      <c r="Z15" s="24">
        <v>0.5</v>
      </c>
      <c r="AA15" s="25">
        <v>43</v>
      </c>
      <c r="AB15" s="25">
        <v>29.000000000000114</v>
      </c>
      <c r="AC15" s="25">
        <v>16</v>
      </c>
      <c r="AD15" s="25">
        <v>8</v>
      </c>
      <c r="AE15" s="25">
        <v>0</v>
      </c>
      <c r="AF15" s="25">
        <v>42</v>
      </c>
      <c r="AG15" s="25">
        <v>31</v>
      </c>
      <c r="AH15" s="25">
        <v>4</v>
      </c>
      <c r="AI15" s="25">
        <v>25</v>
      </c>
      <c r="AJ15" s="25">
        <v>1</v>
      </c>
      <c r="AK15" s="25">
        <v>10</v>
      </c>
      <c r="AL15" s="25">
        <v>26</v>
      </c>
      <c r="AM15" s="25">
        <v>5</v>
      </c>
      <c r="AN15" s="25">
        <v>43</v>
      </c>
      <c r="AO15" s="25">
        <v>27</v>
      </c>
      <c r="AP15" s="25">
        <v>4</v>
      </c>
      <c r="AQ15" s="25">
        <v>13</v>
      </c>
      <c r="AR15" s="25">
        <v>11</v>
      </c>
      <c r="AS15" s="25">
        <v>17</v>
      </c>
      <c r="AT15" s="25">
        <v>5</v>
      </c>
      <c r="AU15" s="25">
        <v>21</v>
      </c>
      <c r="AV15" s="25">
        <v>9</v>
      </c>
      <c r="AW15" s="25">
        <v>0</v>
      </c>
      <c r="AX15" s="25">
        <v>17</v>
      </c>
      <c r="AY15" s="25">
        <v>6</v>
      </c>
      <c r="AZ15" s="25">
        <v>0</v>
      </c>
      <c r="BA15" s="25">
        <v>24</v>
      </c>
      <c r="BB15" s="25">
        <v>31</v>
      </c>
      <c r="BC15" s="25">
        <v>0</v>
      </c>
      <c r="BD15" s="25">
        <v>19</v>
      </c>
      <c r="BE15" s="25">
        <v>1</v>
      </c>
      <c r="BF15" s="25">
        <v>28</v>
      </c>
      <c r="BG15" s="25">
        <v>36</v>
      </c>
      <c r="BH15" s="25">
        <v>0</v>
      </c>
      <c r="BI15" s="25">
        <v>18</v>
      </c>
      <c r="BJ15" s="25">
        <v>2</v>
      </c>
      <c r="BK15" s="25">
        <v>12</v>
      </c>
      <c r="BL15" s="25">
        <v>39</v>
      </c>
      <c r="BM15" s="25">
        <v>31</v>
      </c>
      <c r="BN15" s="25">
        <v>1</v>
      </c>
    </row>
    <row r="16" spans="1:66" x14ac:dyDescent="0.25">
      <c r="A16" s="6">
        <v>44940</v>
      </c>
      <c r="B16" t="s">
        <v>7</v>
      </c>
      <c r="C16">
        <v>14</v>
      </c>
      <c r="D16">
        <v>661.99999999999989</v>
      </c>
      <c r="E16">
        <f t="shared" si="0"/>
        <v>213</v>
      </c>
      <c r="F16">
        <f t="shared" si="2"/>
        <v>171</v>
      </c>
      <c r="G16">
        <f t="shared" si="3"/>
        <v>144.99999999999989</v>
      </c>
      <c r="H16">
        <f t="shared" si="1"/>
        <v>123</v>
      </c>
      <c r="I16">
        <v>0</v>
      </c>
      <c r="J16" s="21">
        <v>0.33</v>
      </c>
      <c r="K16" s="21">
        <v>0.65</v>
      </c>
      <c r="L16" s="21">
        <v>0.79</v>
      </c>
      <c r="M16" s="21">
        <v>0.85</v>
      </c>
      <c r="N16" s="21">
        <v>0.93</v>
      </c>
      <c r="O16" s="24">
        <v>1</v>
      </c>
      <c r="P16" s="24">
        <v>0.74</v>
      </c>
      <c r="Q16" s="24">
        <v>0.70000000000000007</v>
      </c>
      <c r="R16" s="24">
        <v>0.93</v>
      </c>
      <c r="S16" s="24">
        <v>0.6</v>
      </c>
      <c r="T16" s="24">
        <v>0.95000000000000007</v>
      </c>
      <c r="U16" s="24">
        <v>0.15</v>
      </c>
      <c r="V16" s="24">
        <v>0.96</v>
      </c>
      <c r="W16" s="24">
        <v>0.99</v>
      </c>
      <c r="X16" s="24">
        <v>0.9</v>
      </c>
      <c r="Y16" s="24">
        <v>0.9</v>
      </c>
      <c r="Z16" s="24">
        <v>0.44</v>
      </c>
      <c r="AA16" s="25">
        <v>1</v>
      </c>
      <c r="AB16" s="25">
        <v>44</v>
      </c>
      <c r="AC16" s="25">
        <v>8</v>
      </c>
      <c r="AD16" s="25">
        <v>0</v>
      </c>
      <c r="AE16" s="25">
        <v>42</v>
      </c>
      <c r="AF16" s="25">
        <v>30</v>
      </c>
      <c r="AG16" s="25">
        <v>0</v>
      </c>
      <c r="AH16" s="25">
        <v>0</v>
      </c>
      <c r="AI16" s="25">
        <v>34</v>
      </c>
      <c r="AJ16" s="25">
        <v>12</v>
      </c>
      <c r="AK16" s="25">
        <v>10</v>
      </c>
      <c r="AL16" s="25">
        <v>23</v>
      </c>
      <c r="AM16" s="25">
        <v>17</v>
      </c>
      <c r="AN16" s="25">
        <v>9</v>
      </c>
      <c r="AO16" s="25">
        <v>0</v>
      </c>
      <c r="AP16" s="25">
        <v>0</v>
      </c>
      <c r="AQ16" s="25">
        <v>34</v>
      </c>
      <c r="AR16" s="25">
        <v>0</v>
      </c>
      <c r="AS16" s="25">
        <v>3</v>
      </c>
      <c r="AT16" s="25">
        <v>37</v>
      </c>
      <c r="AU16" s="25">
        <v>0</v>
      </c>
      <c r="AV16" s="25">
        <v>24</v>
      </c>
      <c r="AW16" s="25">
        <v>2.9999999999998863</v>
      </c>
      <c r="AX16" s="25">
        <v>0</v>
      </c>
      <c r="AY16" s="25">
        <v>8</v>
      </c>
      <c r="AZ16" s="25">
        <v>43</v>
      </c>
      <c r="BA16" s="25">
        <v>27</v>
      </c>
      <c r="BB16" s="25">
        <v>0</v>
      </c>
      <c r="BC16" s="25">
        <v>0</v>
      </c>
      <c r="BD16" s="25">
        <v>40</v>
      </c>
      <c r="BE16" s="25">
        <v>22</v>
      </c>
      <c r="BF16" s="25">
        <v>37</v>
      </c>
      <c r="BG16" s="25">
        <v>24</v>
      </c>
      <c r="BH16" s="25">
        <v>0</v>
      </c>
      <c r="BI16" s="25">
        <v>3</v>
      </c>
      <c r="BJ16" s="25">
        <v>43</v>
      </c>
      <c r="BK16" s="25">
        <v>12</v>
      </c>
      <c r="BL16" s="25">
        <v>11</v>
      </c>
      <c r="BM16" s="25">
        <v>20</v>
      </c>
      <c r="BN16" s="25">
        <v>41</v>
      </c>
    </row>
    <row r="17" spans="1:66" x14ac:dyDescent="0.25">
      <c r="A17" s="6">
        <v>44941</v>
      </c>
      <c r="B17" t="s">
        <v>7</v>
      </c>
      <c r="C17">
        <v>15</v>
      </c>
      <c r="D17">
        <v>667</v>
      </c>
      <c r="E17">
        <f t="shared" si="0"/>
        <v>133</v>
      </c>
      <c r="F17">
        <f t="shared" si="2"/>
        <v>217</v>
      </c>
      <c r="G17">
        <f t="shared" si="3"/>
        <v>159</v>
      </c>
      <c r="H17">
        <f t="shared" si="1"/>
        <v>158</v>
      </c>
      <c r="I17">
        <v>0</v>
      </c>
      <c r="J17" s="21">
        <v>0.3</v>
      </c>
      <c r="K17" s="21">
        <v>0.67</v>
      </c>
      <c r="L17" s="21">
        <v>0.75</v>
      </c>
      <c r="M17" s="21">
        <v>0.86</v>
      </c>
      <c r="N17" s="21">
        <v>0.92</v>
      </c>
      <c r="O17" s="24">
        <v>0.94000000000000006</v>
      </c>
      <c r="P17" s="24">
        <v>0.64</v>
      </c>
      <c r="Q17" s="24">
        <v>0.6</v>
      </c>
      <c r="R17" s="24">
        <v>0.9</v>
      </c>
      <c r="S17" s="24">
        <v>0.68</v>
      </c>
      <c r="T17" s="24">
        <v>1</v>
      </c>
      <c r="U17" s="24">
        <v>0.2</v>
      </c>
      <c r="V17" s="24">
        <v>0.94000000000000006</v>
      </c>
      <c r="W17" s="24">
        <v>0.96</v>
      </c>
      <c r="X17" s="24">
        <v>0.74</v>
      </c>
      <c r="Y17" s="24">
        <v>1</v>
      </c>
      <c r="Z17" s="24">
        <v>0.41000000000000003</v>
      </c>
      <c r="AA17" s="25">
        <v>29</v>
      </c>
      <c r="AB17" s="25">
        <v>27</v>
      </c>
      <c r="AC17" s="25">
        <v>0</v>
      </c>
      <c r="AD17" s="25">
        <v>31</v>
      </c>
      <c r="AE17" s="25">
        <v>22</v>
      </c>
      <c r="AF17" s="25">
        <v>16</v>
      </c>
      <c r="AG17" s="25">
        <v>28</v>
      </c>
      <c r="AH17" s="25">
        <v>29</v>
      </c>
      <c r="AI17" s="25">
        <v>35</v>
      </c>
      <c r="AJ17" s="25">
        <v>0</v>
      </c>
      <c r="AK17" s="25">
        <v>0</v>
      </c>
      <c r="AL17" s="25">
        <v>42</v>
      </c>
      <c r="AM17" s="25">
        <v>14</v>
      </c>
      <c r="AN17" s="25">
        <v>23</v>
      </c>
      <c r="AO17" s="25">
        <v>0</v>
      </c>
      <c r="AP17" s="25">
        <v>20</v>
      </c>
      <c r="AQ17" s="25">
        <v>23</v>
      </c>
      <c r="AR17" s="25">
        <v>8</v>
      </c>
      <c r="AS17" s="25">
        <v>28</v>
      </c>
      <c r="AT17" s="25">
        <v>0</v>
      </c>
      <c r="AU17" s="25">
        <v>0</v>
      </c>
      <c r="AV17" s="25">
        <v>40</v>
      </c>
      <c r="AW17" s="25">
        <v>10</v>
      </c>
      <c r="AX17" s="25">
        <v>41</v>
      </c>
      <c r="AY17" s="25">
        <v>11</v>
      </c>
      <c r="AZ17" s="25">
        <v>22</v>
      </c>
      <c r="BA17" s="25">
        <v>4</v>
      </c>
      <c r="BB17" s="25">
        <v>2</v>
      </c>
      <c r="BC17" s="25">
        <v>27</v>
      </c>
      <c r="BD17" s="25">
        <v>2</v>
      </c>
      <c r="BE17" s="25">
        <v>10</v>
      </c>
      <c r="BF17" s="25">
        <v>42</v>
      </c>
      <c r="BG17" s="25">
        <v>0</v>
      </c>
      <c r="BH17" s="25">
        <v>6</v>
      </c>
      <c r="BI17" s="25">
        <v>25</v>
      </c>
      <c r="BJ17" s="25">
        <v>0</v>
      </c>
      <c r="BK17" s="25">
        <v>2</v>
      </c>
      <c r="BL17" s="25">
        <v>9</v>
      </c>
      <c r="BM17" s="25">
        <v>14</v>
      </c>
      <c r="BN17" s="25">
        <v>25</v>
      </c>
    </row>
    <row r="18" spans="1:66" x14ac:dyDescent="0.25">
      <c r="A18" s="6">
        <v>44942</v>
      </c>
      <c r="B18" t="s">
        <v>7</v>
      </c>
      <c r="C18">
        <v>16</v>
      </c>
      <c r="D18">
        <v>667</v>
      </c>
      <c r="E18">
        <f t="shared" si="0"/>
        <v>116</v>
      </c>
      <c r="F18">
        <f t="shared" si="2"/>
        <v>207</v>
      </c>
      <c r="G18">
        <f t="shared" si="3"/>
        <v>252</v>
      </c>
      <c r="H18">
        <f t="shared" si="1"/>
        <v>58</v>
      </c>
      <c r="I18">
        <v>1</v>
      </c>
      <c r="J18" s="21">
        <v>0.41000000000000003</v>
      </c>
      <c r="K18" s="21">
        <v>0.62</v>
      </c>
      <c r="L18" s="21">
        <v>0.72</v>
      </c>
      <c r="M18" s="21">
        <v>0.89</v>
      </c>
      <c r="N18" s="21">
        <v>0.98</v>
      </c>
      <c r="O18" s="24">
        <v>0.94000000000000006</v>
      </c>
      <c r="P18" s="24">
        <v>0.6</v>
      </c>
      <c r="Q18" s="24">
        <v>0.70000000000000007</v>
      </c>
      <c r="R18" s="24">
        <v>0.89</v>
      </c>
      <c r="S18" s="24">
        <v>0.62</v>
      </c>
      <c r="T18" s="24">
        <v>0.96</v>
      </c>
      <c r="U18" s="24">
        <v>0.47000000000000003</v>
      </c>
      <c r="V18" s="24">
        <v>1</v>
      </c>
      <c r="W18" s="24">
        <v>0.94000000000000006</v>
      </c>
      <c r="X18" s="24">
        <v>0.71</v>
      </c>
      <c r="Y18" s="24">
        <v>1</v>
      </c>
      <c r="Z18" s="24">
        <v>0.43</v>
      </c>
      <c r="AA18" s="25">
        <v>32</v>
      </c>
      <c r="AB18" s="25">
        <v>34</v>
      </c>
      <c r="AC18" s="25">
        <v>5</v>
      </c>
      <c r="AD18" s="25">
        <v>18</v>
      </c>
      <c r="AE18" s="25">
        <v>34</v>
      </c>
      <c r="AF18" s="25">
        <v>29</v>
      </c>
      <c r="AG18" s="25">
        <v>17</v>
      </c>
      <c r="AH18" s="25">
        <v>0</v>
      </c>
      <c r="AI18" s="25">
        <v>10</v>
      </c>
      <c r="AJ18" s="25">
        <v>28</v>
      </c>
      <c r="AK18" s="25">
        <v>34</v>
      </c>
      <c r="AL18" s="25">
        <v>12</v>
      </c>
      <c r="AM18" s="25">
        <v>0</v>
      </c>
      <c r="AN18" s="25">
        <v>24</v>
      </c>
      <c r="AO18" s="25">
        <v>7</v>
      </c>
      <c r="AP18" s="25">
        <v>0</v>
      </c>
      <c r="AQ18" s="25">
        <v>0</v>
      </c>
      <c r="AR18" s="25">
        <v>5</v>
      </c>
      <c r="AS18" s="25">
        <v>0</v>
      </c>
      <c r="AT18" s="25">
        <v>10</v>
      </c>
      <c r="AU18" s="25">
        <v>35</v>
      </c>
      <c r="AV18" s="25">
        <v>22</v>
      </c>
      <c r="AW18" s="25">
        <v>0</v>
      </c>
      <c r="AX18" s="25">
        <v>0</v>
      </c>
      <c r="AY18" s="25">
        <v>42</v>
      </c>
      <c r="AZ18" s="25">
        <v>16</v>
      </c>
      <c r="BA18" s="25">
        <v>23</v>
      </c>
      <c r="BB18" s="25">
        <v>34</v>
      </c>
      <c r="BC18" s="25">
        <v>39</v>
      </c>
      <c r="BD18" s="25">
        <v>41</v>
      </c>
      <c r="BE18" s="25">
        <v>40</v>
      </c>
      <c r="BF18" s="25">
        <v>0</v>
      </c>
      <c r="BG18" s="25">
        <v>8</v>
      </c>
      <c r="BH18" s="25">
        <v>0</v>
      </c>
      <c r="BI18" s="25">
        <v>13</v>
      </c>
      <c r="BJ18" s="25">
        <v>11</v>
      </c>
      <c r="BK18" s="25">
        <v>9</v>
      </c>
      <c r="BL18" s="25">
        <v>29</v>
      </c>
      <c r="BM18" s="25">
        <v>5</v>
      </c>
      <c r="BN18" s="25">
        <v>1</v>
      </c>
    </row>
    <row r="19" spans="1:66" x14ac:dyDescent="0.25">
      <c r="A19" s="6">
        <v>44943</v>
      </c>
      <c r="B19" t="s">
        <v>7</v>
      </c>
      <c r="C19">
        <v>17</v>
      </c>
      <c r="D19">
        <v>661.00000000000011</v>
      </c>
      <c r="E19">
        <f t="shared" si="0"/>
        <v>181.00000000000011</v>
      </c>
      <c r="F19">
        <f t="shared" si="2"/>
        <v>162</v>
      </c>
      <c r="G19">
        <f t="shared" si="3"/>
        <v>180</v>
      </c>
      <c r="H19">
        <f t="shared" si="1"/>
        <v>102</v>
      </c>
      <c r="I19">
        <v>0</v>
      </c>
      <c r="J19" s="21">
        <v>0.22</v>
      </c>
      <c r="K19" s="21">
        <v>0.62</v>
      </c>
      <c r="L19" s="21">
        <v>0.76</v>
      </c>
      <c r="M19" s="21">
        <v>0.82000000000000006</v>
      </c>
      <c r="N19" s="21">
        <v>0.93</v>
      </c>
      <c r="O19" s="24">
        <v>0.93</v>
      </c>
      <c r="P19" s="24">
        <v>0.8</v>
      </c>
      <c r="Q19" s="24">
        <v>0.73</v>
      </c>
      <c r="R19" s="24">
        <v>0.99</v>
      </c>
      <c r="S19" s="24">
        <v>0.61</v>
      </c>
      <c r="T19" s="24">
        <v>0.96</v>
      </c>
      <c r="U19" s="24">
        <v>0.41000000000000003</v>
      </c>
      <c r="V19" s="24">
        <v>1</v>
      </c>
      <c r="W19" s="24">
        <v>0.9</v>
      </c>
      <c r="X19" s="24">
        <v>0.15</v>
      </c>
      <c r="Y19" s="24">
        <v>0.95000000000000007</v>
      </c>
      <c r="Z19" s="24">
        <v>0.45</v>
      </c>
      <c r="AA19" s="25">
        <v>39</v>
      </c>
      <c r="AB19" s="25">
        <v>42</v>
      </c>
      <c r="AC19" s="25">
        <v>0</v>
      </c>
      <c r="AD19" s="25">
        <v>37</v>
      </c>
      <c r="AE19" s="25">
        <v>0</v>
      </c>
      <c r="AF19" s="25">
        <v>0</v>
      </c>
      <c r="AG19" s="25">
        <v>7</v>
      </c>
      <c r="AH19" s="25">
        <v>0</v>
      </c>
      <c r="AI19" s="25">
        <v>28</v>
      </c>
      <c r="AJ19" s="25">
        <v>9</v>
      </c>
      <c r="AK19" s="25">
        <v>36</v>
      </c>
      <c r="AL19" s="25">
        <v>33</v>
      </c>
      <c r="AM19" s="25">
        <v>0</v>
      </c>
      <c r="AN19" s="25">
        <v>24</v>
      </c>
      <c r="AO19" s="25">
        <v>11</v>
      </c>
      <c r="AP19" s="25">
        <v>26</v>
      </c>
      <c r="AQ19" s="25">
        <v>0</v>
      </c>
      <c r="AR19" s="25">
        <v>0</v>
      </c>
      <c r="AS19" s="25">
        <v>8</v>
      </c>
      <c r="AT19" s="25">
        <v>0</v>
      </c>
      <c r="AU19" s="25">
        <v>0</v>
      </c>
      <c r="AV19" s="25">
        <v>41</v>
      </c>
      <c r="AW19" s="25">
        <v>2</v>
      </c>
      <c r="AX19" s="25">
        <v>0</v>
      </c>
      <c r="AY19" s="25">
        <v>43</v>
      </c>
      <c r="AZ19" s="25">
        <v>0</v>
      </c>
      <c r="BA19" s="25">
        <v>19</v>
      </c>
      <c r="BB19" s="25">
        <v>20</v>
      </c>
      <c r="BC19" s="25">
        <v>14</v>
      </c>
      <c r="BD19" s="25">
        <v>41</v>
      </c>
      <c r="BE19" s="25">
        <v>15.000000000000114</v>
      </c>
      <c r="BF19" s="25">
        <v>0</v>
      </c>
      <c r="BG19" s="25">
        <v>26</v>
      </c>
      <c r="BH19" s="25">
        <v>9</v>
      </c>
      <c r="BI19" s="25">
        <v>44</v>
      </c>
      <c r="BJ19" s="25">
        <v>0</v>
      </c>
      <c r="BK19" s="25">
        <v>36</v>
      </c>
      <c r="BL19" s="25">
        <v>0</v>
      </c>
      <c r="BM19" s="25">
        <v>16</v>
      </c>
      <c r="BN19" s="25">
        <v>35</v>
      </c>
    </row>
    <row r="20" spans="1:66" x14ac:dyDescent="0.25">
      <c r="A20" s="6">
        <v>44944</v>
      </c>
      <c r="B20" t="s">
        <v>7</v>
      </c>
      <c r="C20">
        <v>18</v>
      </c>
      <c r="D20">
        <v>651.00000000000011</v>
      </c>
      <c r="E20">
        <f t="shared" si="0"/>
        <v>187</v>
      </c>
      <c r="F20">
        <f t="shared" si="2"/>
        <v>56.000000000000114</v>
      </c>
      <c r="G20">
        <f t="shared" si="3"/>
        <v>246</v>
      </c>
      <c r="H20">
        <f t="shared" si="1"/>
        <v>129</v>
      </c>
      <c r="I20">
        <v>0</v>
      </c>
      <c r="J20" s="21">
        <v>0.44</v>
      </c>
      <c r="K20" s="21">
        <v>0.5</v>
      </c>
      <c r="L20" s="21">
        <v>0.8</v>
      </c>
      <c r="M20" s="21">
        <v>0.84</v>
      </c>
      <c r="N20" s="21">
        <v>0.97</v>
      </c>
      <c r="O20" s="24">
        <v>0.97</v>
      </c>
      <c r="P20" s="24">
        <v>0.62</v>
      </c>
      <c r="Q20" s="24">
        <v>0.59</v>
      </c>
      <c r="R20" s="24">
        <v>0.97</v>
      </c>
      <c r="S20" s="24">
        <v>0.64</v>
      </c>
      <c r="T20" s="24">
        <v>0.98</v>
      </c>
      <c r="U20" s="24">
        <v>0.6</v>
      </c>
      <c r="V20" s="24">
        <v>0.91</v>
      </c>
      <c r="W20" s="24">
        <v>0.94000000000000006</v>
      </c>
      <c r="X20" s="24">
        <v>0.1</v>
      </c>
      <c r="Y20" s="24">
        <v>1</v>
      </c>
      <c r="Z20" s="24">
        <v>0.15</v>
      </c>
      <c r="AA20" s="25">
        <v>0</v>
      </c>
      <c r="AB20" s="25">
        <v>0</v>
      </c>
      <c r="AC20" s="25">
        <v>0</v>
      </c>
      <c r="AD20" s="25">
        <v>0</v>
      </c>
      <c r="AE20" s="25">
        <v>0</v>
      </c>
      <c r="AF20" s="25">
        <v>0</v>
      </c>
      <c r="AG20" s="25">
        <v>35</v>
      </c>
      <c r="AH20" s="25">
        <v>0</v>
      </c>
      <c r="AI20" s="25">
        <v>0</v>
      </c>
      <c r="AJ20" s="25">
        <v>21.000000000000114</v>
      </c>
      <c r="AK20" s="25">
        <v>33</v>
      </c>
      <c r="AL20" s="25">
        <v>2</v>
      </c>
      <c r="AM20" s="25">
        <v>39</v>
      </c>
      <c r="AN20" s="25">
        <v>0</v>
      </c>
      <c r="AO20" s="25">
        <v>0</v>
      </c>
      <c r="AP20" s="25">
        <v>34</v>
      </c>
      <c r="AQ20" s="25">
        <v>3</v>
      </c>
      <c r="AR20" s="25">
        <v>35</v>
      </c>
      <c r="AS20" s="25">
        <v>16</v>
      </c>
      <c r="AT20" s="25">
        <v>0</v>
      </c>
      <c r="AU20" s="25">
        <v>37</v>
      </c>
      <c r="AV20" s="25">
        <v>0</v>
      </c>
      <c r="AW20" s="25">
        <v>40</v>
      </c>
      <c r="AX20" s="25">
        <v>40</v>
      </c>
      <c r="AY20" s="25">
        <v>13</v>
      </c>
      <c r="AZ20" s="25">
        <v>34</v>
      </c>
      <c r="BA20" s="25">
        <v>28</v>
      </c>
      <c r="BB20" s="25">
        <v>2</v>
      </c>
      <c r="BC20" s="25">
        <v>32</v>
      </c>
      <c r="BD20" s="25">
        <v>20</v>
      </c>
      <c r="BE20" s="25">
        <v>11</v>
      </c>
      <c r="BF20" s="25">
        <v>19</v>
      </c>
      <c r="BG20" s="25">
        <v>0</v>
      </c>
      <c r="BH20" s="25">
        <v>40</v>
      </c>
      <c r="BI20" s="25">
        <v>9</v>
      </c>
      <c r="BJ20" s="25">
        <v>42</v>
      </c>
      <c r="BK20" s="25">
        <v>26</v>
      </c>
      <c r="BL20" s="25">
        <v>0</v>
      </c>
      <c r="BM20" s="25">
        <v>0</v>
      </c>
      <c r="BN20" s="25">
        <v>40</v>
      </c>
    </row>
    <row r="21" spans="1:66" x14ac:dyDescent="0.25">
      <c r="A21" s="6">
        <v>44945</v>
      </c>
      <c r="B21" t="s">
        <v>7</v>
      </c>
      <c r="C21">
        <v>19</v>
      </c>
      <c r="D21">
        <v>641</v>
      </c>
      <c r="E21">
        <f t="shared" si="0"/>
        <v>152</v>
      </c>
      <c r="F21">
        <f t="shared" si="2"/>
        <v>133</v>
      </c>
      <c r="G21">
        <f t="shared" si="3"/>
        <v>154</v>
      </c>
      <c r="H21">
        <f t="shared" si="1"/>
        <v>178</v>
      </c>
      <c r="I21">
        <v>0</v>
      </c>
      <c r="J21" s="21">
        <v>0.24</v>
      </c>
      <c r="K21" s="21">
        <v>0.59</v>
      </c>
      <c r="L21" s="21">
        <v>0.8</v>
      </c>
      <c r="M21" s="21">
        <v>0.9</v>
      </c>
      <c r="N21" s="21">
        <v>0.96</v>
      </c>
      <c r="O21" s="24">
        <v>0.84</v>
      </c>
      <c r="P21" s="24">
        <v>0.15</v>
      </c>
      <c r="Q21" s="24">
        <v>0.14000000000000001</v>
      </c>
      <c r="R21" s="24">
        <v>1</v>
      </c>
      <c r="S21" s="24">
        <v>0.63</v>
      </c>
      <c r="T21" s="24">
        <v>0.99</v>
      </c>
      <c r="U21" s="24">
        <v>0.1</v>
      </c>
      <c r="V21" s="24">
        <v>1</v>
      </c>
      <c r="W21" s="24">
        <v>0.97</v>
      </c>
      <c r="X21" s="24">
        <v>0.11</v>
      </c>
      <c r="Y21" s="24">
        <v>1</v>
      </c>
      <c r="Z21" s="24">
        <v>0.33</v>
      </c>
      <c r="AA21" s="25">
        <v>18</v>
      </c>
      <c r="AB21" s="25">
        <v>0</v>
      </c>
      <c r="AC21" s="25">
        <v>13</v>
      </c>
      <c r="AD21" s="25">
        <v>11</v>
      </c>
      <c r="AE21" s="25">
        <v>23</v>
      </c>
      <c r="AF21" s="25">
        <v>0</v>
      </c>
      <c r="AG21" s="25">
        <v>23</v>
      </c>
      <c r="AH21" s="25">
        <v>4</v>
      </c>
      <c r="AI21" s="25">
        <v>41</v>
      </c>
      <c r="AJ21" s="25">
        <v>0</v>
      </c>
      <c r="AK21" s="25">
        <v>24</v>
      </c>
      <c r="AL21" s="25">
        <v>24</v>
      </c>
      <c r="AM21" s="25">
        <v>0</v>
      </c>
      <c r="AN21" s="25">
        <v>16</v>
      </c>
      <c r="AO21" s="25">
        <v>18</v>
      </c>
      <c r="AP21" s="25">
        <v>8</v>
      </c>
      <c r="AQ21" s="25">
        <v>29</v>
      </c>
      <c r="AR21" s="25">
        <v>23</v>
      </c>
      <c r="AS21" s="25">
        <v>18</v>
      </c>
      <c r="AT21" s="25">
        <v>42</v>
      </c>
      <c r="AU21" s="25">
        <v>0</v>
      </c>
      <c r="AV21" s="25">
        <v>12</v>
      </c>
      <c r="AW21" s="25">
        <v>34</v>
      </c>
      <c r="AX21" s="25">
        <v>22</v>
      </c>
      <c r="AY21" s="25">
        <v>33</v>
      </c>
      <c r="AZ21" s="25">
        <v>0</v>
      </c>
      <c r="BA21" s="25">
        <v>11</v>
      </c>
      <c r="BB21" s="25">
        <v>0</v>
      </c>
      <c r="BC21" s="25">
        <v>40</v>
      </c>
      <c r="BD21" s="25">
        <v>2</v>
      </c>
      <c r="BE21" s="25">
        <v>21</v>
      </c>
      <c r="BF21" s="25">
        <v>34</v>
      </c>
      <c r="BG21" s="25">
        <v>26</v>
      </c>
      <c r="BH21" s="25">
        <v>1</v>
      </c>
      <c r="BI21" s="25">
        <v>0</v>
      </c>
      <c r="BJ21" s="25">
        <v>0</v>
      </c>
      <c r="BK21" s="25">
        <v>22</v>
      </c>
      <c r="BL21" s="25">
        <v>22</v>
      </c>
      <c r="BM21" s="25">
        <v>0</v>
      </c>
      <c r="BN21" s="25">
        <v>26</v>
      </c>
    </row>
    <row r="22" spans="1:66" x14ac:dyDescent="0.25">
      <c r="A22" s="6">
        <v>44946</v>
      </c>
      <c r="B22" t="s">
        <v>7</v>
      </c>
      <c r="C22">
        <v>20</v>
      </c>
      <c r="D22">
        <v>626</v>
      </c>
      <c r="E22">
        <f t="shared" si="0"/>
        <v>118</v>
      </c>
      <c r="F22">
        <f t="shared" si="2"/>
        <v>126</v>
      </c>
      <c r="G22">
        <f t="shared" si="3"/>
        <v>229</v>
      </c>
      <c r="H22">
        <f t="shared" si="1"/>
        <v>140</v>
      </c>
      <c r="I22">
        <v>0</v>
      </c>
      <c r="J22" s="21">
        <v>0.39</v>
      </c>
      <c r="K22" s="21">
        <v>0.66</v>
      </c>
      <c r="L22" s="21">
        <v>0.76</v>
      </c>
      <c r="M22" s="21">
        <v>0.8</v>
      </c>
      <c r="N22" s="21">
        <v>0.95000000000000007</v>
      </c>
      <c r="O22" s="24">
        <v>0.91</v>
      </c>
      <c r="P22" s="24">
        <v>0.61</v>
      </c>
      <c r="Q22" s="24">
        <v>0.55000000000000004</v>
      </c>
      <c r="R22" s="24">
        <v>0.85</v>
      </c>
      <c r="S22" s="24">
        <v>0.1</v>
      </c>
      <c r="T22" s="24">
        <v>1</v>
      </c>
      <c r="U22" s="24">
        <v>0.15</v>
      </c>
      <c r="V22" s="24">
        <v>1</v>
      </c>
      <c r="W22" s="24">
        <v>0.97</v>
      </c>
      <c r="X22" s="24">
        <v>0.70000000000000007</v>
      </c>
      <c r="Y22" s="24">
        <v>0.97</v>
      </c>
      <c r="Z22" s="24">
        <v>0.36</v>
      </c>
      <c r="AA22" s="25">
        <v>0</v>
      </c>
      <c r="AB22" s="25">
        <v>0</v>
      </c>
      <c r="AC22" s="25">
        <v>0</v>
      </c>
      <c r="AD22" s="25">
        <v>0</v>
      </c>
      <c r="AE22" s="25">
        <v>32</v>
      </c>
      <c r="AF22" s="25">
        <v>32</v>
      </c>
      <c r="AG22" s="25">
        <v>13</v>
      </c>
      <c r="AH22" s="25">
        <v>8</v>
      </c>
      <c r="AI22" s="25">
        <v>19</v>
      </c>
      <c r="AJ22" s="25">
        <v>22</v>
      </c>
      <c r="AK22" s="25">
        <v>13</v>
      </c>
      <c r="AL22" s="25">
        <v>0</v>
      </c>
      <c r="AM22" s="25">
        <v>18</v>
      </c>
      <c r="AN22" s="25">
        <v>11</v>
      </c>
      <c r="AO22" s="25">
        <v>38</v>
      </c>
      <c r="AP22" s="25">
        <v>27</v>
      </c>
      <c r="AQ22" s="25">
        <v>37</v>
      </c>
      <c r="AR22" s="25">
        <v>0</v>
      </c>
      <c r="AS22" s="25">
        <v>4</v>
      </c>
      <c r="AT22" s="25">
        <v>5</v>
      </c>
      <c r="AU22" s="25">
        <v>37</v>
      </c>
      <c r="AV22" s="25">
        <v>34</v>
      </c>
      <c r="AW22" s="25">
        <v>30</v>
      </c>
      <c r="AX22" s="25">
        <v>21</v>
      </c>
      <c r="AY22" s="25">
        <v>41</v>
      </c>
      <c r="AZ22" s="25">
        <v>0</v>
      </c>
      <c r="BA22" s="25">
        <v>0</v>
      </c>
      <c r="BB22" s="25">
        <v>14</v>
      </c>
      <c r="BC22" s="25">
        <v>17</v>
      </c>
      <c r="BD22" s="25">
        <v>35</v>
      </c>
      <c r="BE22" s="25">
        <v>1</v>
      </c>
      <c r="BF22" s="25">
        <v>27</v>
      </c>
      <c r="BG22" s="25">
        <v>23</v>
      </c>
      <c r="BH22" s="25">
        <v>24</v>
      </c>
      <c r="BI22" s="25">
        <v>0</v>
      </c>
      <c r="BJ22" s="25">
        <v>21</v>
      </c>
      <c r="BK22" s="25">
        <v>10</v>
      </c>
      <c r="BL22" s="25">
        <v>2</v>
      </c>
      <c r="BM22" s="25">
        <v>0</v>
      </c>
      <c r="BN22" s="25">
        <v>10</v>
      </c>
    </row>
    <row r="23" spans="1:66" x14ac:dyDescent="0.25">
      <c r="A23" s="6">
        <v>44947</v>
      </c>
      <c r="B23" t="s">
        <v>7</v>
      </c>
      <c r="C23">
        <v>21</v>
      </c>
      <c r="D23">
        <v>603</v>
      </c>
      <c r="E23">
        <f t="shared" si="0"/>
        <v>131</v>
      </c>
      <c r="F23">
        <f t="shared" si="2"/>
        <v>153</v>
      </c>
      <c r="G23">
        <f t="shared" si="3"/>
        <v>178</v>
      </c>
      <c r="H23">
        <f t="shared" si="1"/>
        <v>141</v>
      </c>
      <c r="I23">
        <v>0</v>
      </c>
      <c r="J23" s="21">
        <v>0.4</v>
      </c>
      <c r="K23" s="21">
        <v>0.57999999999999996</v>
      </c>
      <c r="L23" s="21">
        <v>0.70000000000000007</v>
      </c>
      <c r="M23" s="21">
        <v>0.88</v>
      </c>
      <c r="N23" s="21">
        <v>0.96</v>
      </c>
      <c r="O23" s="24">
        <v>0.92</v>
      </c>
      <c r="P23" s="24">
        <v>0.76</v>
      </c>
      <c r="Q23" s="24">
        <v>0.70000000000000007</v>
      </c>
      <c r="R23" s="24">
        <v>0.92</v>
      </c>
      <c r="S23" s="24">
        <v>0.75</v>
      </c>
      <c r="T23" s="24">
        <v>1</v>
      </c>
      <c r="U23" s="24">
        <v>0.43</v>
      </c>
      <c r="V23" s="24">
        <v>0.97</v>
      </c>
      <c r="W23" s="24">
        <v>0.98</v>
      </c>
      <c r="X23" s="24">
        <v>0.89</v>
      </c>
      <c r="Y23" s="24">
        <v>1</v>
      </c>
      <c r="Z23" s="24">
        <v>0.4</v>
      </c>
      <c r="AA23" s="25">
        <v>13</v>
      </c>
      <c r="AB23" s="25">
        <v>0</v>
      </c>
      <c r="AC23" s="25">
        <v>34</v>
      </c>
      <c r="AD23" s="25">
        <v>16</v>
      </c>
      <c r="AE23" s="25">
        <v>2</v>
      </c>
      <c r="AF23" s="25">
        <v>2</v>
      </c>
      <c r="AG23" s="25">
        <v>0</v>
      </c>
      <c r="AH23" s="25">
        <v>33</v>
      </c>
      <c r="AI23" s="25">
        <v>32</v>
      </c>
      <c r="AJ23" s="25">
        <v>21</v>
      </c>
      <c r="AK23" s="25">
        <v>0</v>
      </c>
      <c r="AL23" s="25">
        <v>21</v>
      </c>
      <c r="AM23" s="25">
        <v>23</v>
      </c>
      <c r="AN23" s="25">
        <v>0</v>
      </c>
      <c r="AO23" s="25">
        <v>29</v>
      </c>
      <c r="AP23" s="25">
        <v>0</v>
      </c>
      <c r="AQ23" s="25">
        <v>0</v>
      </c>
      <c r="AR23" s="25">
        <v>0</v>
      </c>
      <c r="AS23" s="25">
        <v>29</v>
      </c>
      <c r="AT23" s="25">
        <v>39</v>
      </c>
      <c r="AU23" s="25">
        <v>0</v>
      </c>
      <c r="AV23" s="25">
        <v>15</v>
      </c>
      <c r="AW23" s="25">
        <v>28</v>
      </c>
      <c r="AX23" s="25">
        <v>5</v>
      </c>
      <c r="AY23" s="25">
        <v>7</v>
      </c>
      <c r="AZ23" s="25">
        <v>39</v>
      </c>
      <c r="BA23" s="25">
        <v>27</v>
      </c>
      <c r="BB23" s="25">
        <v>33</v>
      </c>
      <c r="BC23" s="25">
        <v>17</v>
      </c>
      <c r="BD23" s="25">
        <v>7</v>
      </c>
      <c r="BE23" s="25">
        <v>0</v>
      </c>
      <c r="BF23" s="25">
        <v>16</v>
      </c>
      <c r="BG23" s="25">
        <v>14</v>
      </c>
      <c r="BH23" s="25">
        <v>32</v>
      </c>
      <c r="BI23" s="25">
        <v>14</v>
      </c>
      <c r="BJ23" s="25">
        <v>17</v>
      </c>
      <c r="BK23" s="25">
        <v>0</v>
      </c>
      <c r="BL23" s="25">
        <v>0</v>
      </c>
      <c r="BM23" s="25">
        <v>0</v>
      </c>
      <c r="BN23" s="25">
        <v>38</v>
      </c>
    </row>
    <row r="24" spans="1:66" x14ac:dyDescent="0.25">
      <c r="A24" s="6">
        <v>44948</v>
      </c>
      <c r="B24" t="s">
        <v>7</v>
      </c>
      <c r="C24">
        <v>22</v>
      </c>
      <c r="D24">
        <v>578</v>
      </c>
      <c r="E24">
        <f t="shared" si="0"/>
        <v>136</v>
      </c>
      <c r="F24">
        <f t="shared" si="2"/>
        <v>194</v>
      </c>
      <c r="G24">
        <f t="shared" si="3"/>
        <v>160</v>
      </c>
      <c r="H24">
        <f t="shared" si="1"/>
        <v>88</v>
      </c>
      <c r="I24">
        <v>0</v>
      </c>
      <c r="J24" s="21">
        <v>0.23</v>
      </c>
      <c r="K24" s="21">
        <v>0.69000000000000006</v>
      </c>
      <c r="L24" s="21">
        <v>0.8</v>
      </c>
      <c r="M24" s="21">
        <v>0.87</v>
      </c>
      <c r="N24" s="21">
        <v>0.91</v>
      </c>
      <c r="O24" s="24">
        <v>0.84</v>
      </c>
      <c r="P24" s="24">
        <v>0.67</v>
      </c>
      <c r="Q24" s="24">
        <v>0.69000000000000006</v>
      </c>
      <c r="R24" s="24">
        <v>0.86</v>
      </c>
      <c r="S24" s="24">
        <v>0.1</v>
      </c>
      <c r="T24" s="24">
        <v>1</v>
      </c>
      <c r="U24" s="24">
        <v>0.48</v>
      </c>
      <c r="V24" s="24">
        <v>1</v>
      </c>
      <c r="W24" s="24">
        <v>0.91</v>
      </c>
      <c r="X24" s="24">
        <v>0.75</v>
      </c>
      <c r="Y24" s="24">
        <v>0.89</v>
      </c>
      <c r="Z24" s="24">
        <v>0.1</v>
      </c>
      <c r="AA24" s="25">
        <v>34</v>
      </c>
      <c r="AB24" s="25">
        <v>12</v>
      </c>
      <c r="AC24" s="25">
        <v>0</v>
      </c>
      <c r="AD24" s="25">
        <v>15</v>
      </c>
      <c r="AE24" s="25">
        <v>7</v>
      </c>
      <c r="AF24" s="25">
        <v>30</v>
      </c>
      <c r="AG24" s="25">
        <v>23</v>
      </c>
      <c r="AH24" s="25">
        <v>0</v>
      </c>
      <c r="AI24" s="25">
        <v>37</v>
      </c>
      <c r="AJ24" s="25">
        <v>36</v>
      </c>
      <c r="AK24" s="25">
        <v>0</v>
      </c>
      <c r="AL24" s="25">
        <v>14</v>
      </c>
      <c r="AM24" s="25">
        <v>0</v>
      </c>
      <c r="AN24" s="25">
        <v>15</v>
      </c>
      <c r="AO24" s="25">
        <v>0</v>
      </c>
      <c r="AP24" s="25">
        <v>6</v>
      </c>
      <c r="AQ24" s="25">
        <v>21</v>
      </c>
      <c r="AR24" s="25">
        <v>0</v>
      </c>
      <c r="AS24" s="25">
        <v>32</v>
      </c>
      <c r="AT24" s="25">
        <v>0</v>
      </c>
      <c r="AU24" s="25">
        <v>0</v>
      </c>
      <c r="AV24" s="25">
        <v>0</v>
      </c>
      <c r="AW24" s="25">
        <v>0</v>
      </c>
      <c r="AX24" s="25">
        <v>35</v>
      </c>
      <c r="AY24" s="25">
        <v>31</v>
      </c>
      <c r="AZ24" s="25">
        <v>26</v>
      </c>
      <c r="BA24" s="25">
        <v>19</v>
      </c>
      <c r="BB24" s="25">
        <v>21</v>
      </c>
      <c r="BC24" s="25">
        <v>28</v>
      </c>
      <c r="BD24" s="25">
        <v>0</v>
      </c>
      <c r="BE24" s="25">
        <v>37</v>
      </c>
      <c r="BF24" s="25">
        <v>22</v>
      </c>
      <c r="BG24" s="25">
        <v>1</v>
      </c>
      <c r="BH24" s="25">
        <v>0</v>
      </c>
      <c r="BI24" s="25">
        <v>2</v>
      </c>
      <c r="BJ24" s="25">
        <v>30</v>
      </c>
      <c r="BK24" s="25">
        <v>24</v>
      </c>
      <c r="BL24" s="25">
        <v>0</v>
      </c>
      <c r="BM24" s="25">
        <v>6</v>
      </c>
      <c r="BN24" s="25">
        <v>14</v>
      </c>
    </row>
    <row r="25" spans="1:66" x14ac:dyDescent="0.25">
      <c r="A25" s="6">
        <v>44949</v>
      </c>
      <c r="B25" t="s">
        <v>7</v>
      </c>
      <c r="C25">
        <v>23</v>
      </c>
      <c r="D25">
        <v>552</v>
      </c>
      <c r="E25">
        <f t="shared" si="0"/>
        <v>137</v>
      </c>
      <c r="F25">
        <f t="shared" si="2"/>
        <v>105</v>
      </c>
      <c r="G25">
        <f t="shared" si="3"/>
        <v>160</v>
      </c>
      <c r="H25">
        <f t="shared" si="1"/>
        <v>135</v>
      </c>
      <c r="I25">
        <v>0</v>
      </c>
      <c r="J25" s="21">
        <v>0.39</v>
      </c>
      <c r="K25" s="21">
        <v>0.59</v>
      </c>
      <c r="L25" s="21">
        <v>0.73</v>
      </c>
      <c r="M25" s="21">
        <v>0.81</v>
      </c>
      <c r="N25" s="21">
        <v>0.99</v>
      </c>
      <c r="O25" s="24">
        <v>0.94000000000000006</v>
      </c>
      <c r="P25" s="24">
        <v>0.11</v>
      </c>
      <c r="Q25" s="24">
        <v>0.11</v>
      </c>
      <c r="R25" s="24">
        <v>0.89</v>
      </c>
      <c r="S25" s="24">
        <v>0.64</v>
      </c>
      <c r="T25" s="24">
        <v>0.97</v>
      </c>
      <c r="U25" s="24">
        <v>0.1</v>
      </c>
      <c r="V25" s="24">
        <v>0.97</v>
      </c>
      <c r="W25" s="24">
        <v>0.93</v>
      </c>
      <c r="X25" s="24">
        <v>0.1</v>
      </c>
      <c r="Y25" s="24">
        <v>1</v>
      </c>
      <c r="Z25" s="24">
        <v>0.38</v>
      </c>
      <c r="AA25" s="25">
        <v>0</v>
      </c>
      <c r="AB25" s="25">
        <v>11</v>
      </c>
      <c r="AC25" s="25">
        <v>0</v>
      </c>
      <c r="AD25" s="25">
        <v>32</v>
      </c>
      <c r="AE25" s="25">
        <v>25</v>
      </c>
      <c r="AF25" s="25">
        <v>9</v>
      </c>
      <c r="AG25" s="25">
        <v>0</v>
      </c>
      <c r="AH25" s="25">
        <v>19</v>
      </c>
      <c r="AI25" s="25">
        <v>0</v>
      </c>
      <c r="AJ25" s="25">
        <v>9</v>
      </c>
      <c r="AK25" s="25">
        <v>15</v>
      </c>
      <c r="AL25" s="25">
        <v>29</v>
      </c>
      <c r="AM25" s="25">
        <v>13</v>
      </c>
      <c r="AN25" s="25">
        <v>32</v>
      </c>
      <c r="AO25" s="25">
        <v>5</v>
      </c>
      <c r="AP25" s="25">
        <v>0</v>
      </c>
      <c r="AQ25" s="25">
        <v>21</v>
      </c>
      <c r="AR25" s="25">
        <v>30</v>
      </c>
      <c r="AS25" s="25">
        <v>0</v>
      </c>
      <c r="AT25" s="25">
        <v>5</v>
      </c>
      <c r="AU25" s="25">
        <v>31</v>
      </c>
      <c r="AV25" s="25">
        <v>10</v>
      </c>
      <c r="AW25" s="25">
        <v>0</v>
      </c>
      <c r="AX25" s="25">
        <v>15</v>
      </c>
      <c r="AY25" s="25">
        <v>0</v>
      </c>
      <c r="AZ25" s="25">
        <v>32</v>
      </c>
      <c r="BA25" s="25">
        <v>22</v>
      </c>
      <c r="BB25" s="25">
        <v>12</v>
      </c>
      <c r="BC25" s="25">
        <v>36</v>
      </c>
      <c r="BD25" s="25">
        <v>2</v>
      </c>
      <c r="BE25" s="25">
        <v>3</v>
      </c>
      <c r="BF25" s="25">
        <v>0</v>
      </c>
      <c r="BG25" s="25">
        <v>21</v>
      </c>
      <c r="BH25" s="25">
        <v>6</v>
      </c>
      <c r="BI25" s="25">
        <v>0</v>
      </c>
      <c r="BJ25" s="25">
        <v>13</v>
      </c>
      <c r="BK25" s="25">
        <v>18</v>
      </c>
      <c r="BL25" s="25">
        <v>20</v>
      </c>
      <c r="BM25" s="25">
        <v>34</v>
      </c>
      <c r="BN25" s="25">
        <v>22</v>
      </c>
    </row>
    <row r="26" spans="1:66" x14ac:dyDescent="0.25">
      <c r="A26" s="6">
        <v>44950</v>
      </c>
      <c r="B26" t="s">
        <v>7</v>
      </c>
      <c r="C26">
        <v>24</v>
      </c>
      <c r="D26">
        <v>521.00000000000011</v>
      </c>
      <c r="E26">
        <f t="shared" si="0"/>
        <v>103</v>
      </c>
      <c r="F26">
        <f t="shared" si="2"/>
        <v>94</v>
      </c>
      <c r="G26">
        <f t="shared" si="3"/>
        <v>152.00000000000011</v>
      </c>
      <c r="H26">
        <f t="shared" si="1"/>
        <v>156</v>
      </c>
      <c r="I26">
        <v>0</v>
      </c>
      <c r="J26" s="21">
        <v>0.28000000000000003</v>
      </c>
      <c r="K26" s="21">
        <v>0.59</v>
      </c>
      <c r="L26" s="21">
        <v>0.77</v>
      </c>
      <c r="M26" s="21">
        <v>0.84</v>
      </c>
      <c r="N26" s="21">
        <v>0.96</v>
      </c>
      <c r="O26" s="24">
        <v>0.8</v>
      </c>
      <c r="P26" s="24">
        <v>0.62</v>
      </c>
      <c r="Q26" s="24">
        <v>0.6</v>
      </c>
      <c r="R26" s="24">
        <v>0.89</v>
      </c>
      <c r="S26" s="24">
        <v>0.65</v>
      </c>
      <c r="T26" s="24">
        <v>1</v>
      </c>
      <c r="U26" s="24">
        <v>0.52</v>
      </c>
      <c r="V26" s="24">
        <v>0.95000000000000007</v>
      </c>
      <c r="W26" s="24">
        <v>1</v>
      </c>
      <c r="X26" s="24">
        <v>0.78</v>
      </c>
      <c r="Y26" s="24">
        <v>1</v>
      </c>
      <c r="Z26" s="24">
        <v>0.1</v>
      </c>
      <c r="AA26" s="25">
        <v>0</v>
      </c>
      <c r="AB26" s="25">
        <v>31</v>
      </c>
      <c r="AC26" s="25">
        <v>0</v>
      </c>
      <c r="AD26" s="25">
        <v>19</v>
      </c>
      <c r="AE26" s="25">
        <v>5</v>
      </c>
      <c r="AF26" s="25">
        <v>12</v>
      </c>
      <c r="AG26" s="25">
        <v>0</v>
      </c>
      <c r="AH26" s="25">
        <v>27</v>
      </c>
      <c r="AI26" s="25">
        <v>0</v>
      </c>
      <c r="AJ26" s="25">
        <v>0</v>
      </c>
      <c r="AK26" s="25">
        <v>16</v>
      </c>
      <c r="AL26" s="25">
        <v>29</v>
      </c>
      <c r="AM26" s="25">
        <v>33</v>
      </c>
      <c r="AN26" s="25">
        <v>7</v>
      </c>
      <c r="AO26" s="25">
        <v>21</v>
      </c>
      <c r="AP26" s="25">
        <v>0</v>
      </c>
      <c r="AQ26" s="25">
        <v>20</v>
      </c>
      <c r="AR26" s="25">
        <v>13</v>
      </c>
      <c r="AS26" s="25">
        <v>0</v>
      </c>
      <c r="AT26" s="25">
        <v>33</v>
      </c>
      <c r="AU26" s="25">
        <v>5</v>
      </c>
      <c r="AV26" s="25">
        <v>0</v>
      </c>
      <c r="AW26" s="25">
        <v>19</v>
      </c>
      <c r="AX26" s="25">
        <v>4.0000000000001137</v>
      </c>
      <c r="AY26" s="25">
        <v>25</v>
      </c>
      <c r="AZ26" s="25">
        <v>0</v>
      </c>
      <c r="BA26" s="25">
        <v>27</v>
      </c>
      <c r="BB26" s="25">
        <v>7</v>
      </c>
      <c r="BC26" s="25">
        <v>32</v>
      </c>
      <c r="BD26" s="25">
        <v>33</v>
      </c>
      <c r="BE26" s="25">
        <v>5</v>
      </c>
      <c r="BF26" s="25">
        <v>0</v>
      </c>
      <c r="BG26" s="25">
        <v>21</v>
      </c>
      <c r="BH26" s="25">
        <v>23</v>
      </c>
      <c r="BI26" s="25">
        <v>21</v>
      </c>
      <c r="BJ26" s="25">
        <v>31</v>
      </c>
      <c r="BK26" s="25">
        <v>2</v>
      </c>
      <c r="BL26" s="25">
        <v>0</v>
      </c>
      <c r="BM26" s="25">
        <v>0</v>
      </c>
      <c r="BN26" s="25">
        <v>0</v>
      </c>
    </row>
    <row r="27" spans="1:66" x14ac:dyDescent="0.25">
      <c r="A27" s="6">
        <v>44951</v>
      </c>
      <c r="B27" t="s">
        <v>7</v>
      </c>
      <c r="C27">
        <v>25</v>
      </c>
      <c r="D27">
        <v>488.00000000000011</v>
      </c>
      <c r="E27">
        <f t="shared" si="0"/>
        <v>124</v>
      </c>
      <c r="F27">
        <f t="shared" si="2"/>
        <v>199</v>
      </c>
      <c r="G27">
        <f t="shared" si="3"/>
        <v>92.000000000000114</v>
      </c>
      <c r="H27">
        <f t="shared" si="1"/>
        <v>69</v>
      </c>
      <c r="I27">
        <v>0</v>
      </c>
      <c r="J27" s="21">
        <v>0.32</v>
      </c>
      <c r="K27" s="21">
        <v>0.62</v>
      </c>
      <c r="L27" s="21">
        <v>0.72</v>
      </c>
      <c r="M27" s="21">
        <v>0.86</v>
      </c>
      <c r="N27" s="21">
        <v>0.95000000000000007</v>
      </c>
      <c r="O27" s="24">
        <v>0.99</v>
      </c>
      <c r="P27" s="24">
        <v>0.1</v>
      </c>
      <c r="Q27" s="24">
        <v>0.1</v>
      </c>
      <c r="R27" s="24">
        <v>0.93</v>
      </c>
      <c r="S27" s="24">
        <v>0.63</v>
      </c>
      <c r="T27" s="24">
        <v>0.99</v>
      </c>
      <c r="U27" s="24">
        <v>0.51</v>
      </c>
      <c r="V27" s="24">
        <v>0.98</v>
      </c>
      <c r="W27" s="24">
        <v>0.97</v>
      </c>
      <c r="X27" s="24">
        <v>0.12</v>
      </c>
      <c r="Y27" s="24">
        <v>1</v>
      </c>
      <c r="Z27" s="24">
        <v>0.39</v>
      </c>
      <c r="AA27" s="25">
        <v>0</v>
      </c>
      <c r="AB27" s="25">
        <v>31</v>
      </c>
      <c r="AC27" s="25">
        <v>25</v>
      </c>
      <c r="AD27" s="25">
        <v>32</v>
      </c>
      <c r="AE27" s="25">
        <v>17</v>
      </c>
      <c r="AF27" s="25">
        <v>31</v>
      </c>
      <c r="AG27" s="25">
        <v>0</v>
      </c>
      <c r="AH27" s="25">
        <v>20</v>
      </c>
      <c r="AI27" s="25">
        <v>12</v>
      </c>
      <c r="AJ27" s="25">
        <v>31</v>
      </c>
      <c r="AK27" s="25">
        <v>4</v>
      </c>
      <c r="AL27" s="25">
        <v>0</v>
      </c>
      <c r="AM27" s="25">
        <v>19</v>
      </c>
      <c r="AN27" s="25">
        <v>10</v>
      </c>
      <c r="AO27" s="25">
        <v>11</v>
      </c>
      <c r="AP27" s="25">
        <v>5</v>
      </c>
      <c r="AQ27" s="25">
        <v>0</v>
      </c>
      <c r="AR27" s="25">
        <v>0</v>
      </c>
      <c r="AS27" s="25">
        <v>4</v>
      </c>
      <c r="AT27" s="25">
        <v>20</v>
      </c>
      <c r="AU27" s="25">
        <v>12</v>
      </c>
      <c r="AV27" s="25">
        <v>20</v>
      </c>
      <c r="AW27" s="25">
        <v>0</v>
      </c>
      <c r="AX27" s="25">
        <v>3</v>
      </c>
      <c r="AY27" s="25">
        <v>7</v>
      </c>
      <c r="AZ27" s="25">
        <v>3</v>
      </c>
      <c r="BA27" s="25">
        <v>31</v>
      </c>
      <c r="BB27" s="25">
        <v>1</v>
      </c>
      <c r="BC27" s="25">
        <v>7.0000000000001137</v>
      </c>
      <c r="BD27" s="25">
        <v>8</v>
      </c>
      <c r="BE27" s="25">
        <v>24</v>
      </c>
      <c r="BF27" s="25">
        <v>1</v>
      </c>
      <c r="BG27" s="25">
        <v>18</v>
      </c>
      <c r="BH27" s="25">
        <v>12</v>
      </c>
      <c r="BI27" s="25">
        <v>6</v>
      </c>
      <c r="BJ27" s="25">
        <v>0</v>
      </c>
      <c r="BK27" s="25">
        <v>19</v>
      </c>
      <c r="BL27" s="25">
        <v>16</v>
      </c>
      <c r="BM27" s="25">
        <v>0</v>
      </c>
      <c r="BN27" s="25">
        <v>28</v>
      </c>
    </row>
    <row r="28" spans="1:66" x14ac:dyDescent="0.25">
      <c r="A28" s="6">
        <v>44952</v>
      </c>
      <c r="B28" t="s">
        <v>7</v>
      </c>
      <c r="C28">
        <v>26</v>
      </c>
      <c r="D28">
        <v>449.00000000000006</v>
      </c>
      <c r="E28">
        <f t="shared" si="0"/>
        <v>88.000000000000057</v>
      </c>
      <c r="F28">
        <f t="shared" si="2"/>
        <v>153</v>
      </c>
      <c r="G28">
        <f t="shared" si="3"/>
        <v>115</v>
      </c>
      <c r="H28">
        <f t="shared" si="1"/>
        <v>93</v>
      </c>
      <c r="I28">
        <v>0</v>
      </c>
      <c r="J28" s="21">
        <v>0.15</v>
      </c>
      <c r="K28" s="21">
        <v>0.68</v>
      </c>
      <c r="L28" s="21">
        <v>0.8</v>
      </c>
      <c r="M28" s="21">
        <v>0.8</v>
      </c>
      <c r="N28" s="21">
        <v>0.91</v>
      </c>
      <c r="O28" s="24">
        <v>1</v>
      </c>
      <c r="P28" s="24">
        <v>0.75</v>
      </c>
      <c r="Q28" s="24">
        <v>0.72</v>
      </c>
      <c r="R28" s="24">
        <v>0.94000000000000006</v>
      </c>
      <c r="S28" s="24">
        <v>0.61</v>
      </c>
      <c r="T28" s="24">
        <v>0.97</v>
      </c>
      <c r="U28" s="24">
        <v>0.41000000000000003</v>
      </c>
      <c r="V28" s="24">
        <v>0.91</v>
      </c>
      <c r="W28" s="24">
        <v>0.92</v>
      </c>
      <c r="X28" s="24">
        <v>0.78</v>
      </c>
      <c r="Y28" s="24">
        <v>1</v>
      </c>
      <c r="Z28" s="24">
        <v>0.97</v>
      </c>
      <c r="AA28" s="25">
        <v>26</v>
      </c>
      <c r="AB28" s="25">
        <v>9</v>
      </c>
      <c r="AC28" s="25">
        <v>10</v>
      </c>
      <c r="AD28" s="25">
        <v>23</v>
      </c>
      <c r="AE28" s="25">
        <v>11</v>
      </c>
      <c r="AF28" s="25">
        <v>27</v>
      </c>
      <c r="AG28" s="25">
        <v>24</v>
      </c>
      <c r="AH28" s="25">
        <v>0</v>
      </c>
      <c r="AI28" s="25">
        <v>23</v>
      </c>
      <c r="AJ28" s="25">
        <v>0</v>
      </c>
      <c r="AK28" s="25">
        <v>0</v>
      </c>
      <c r="AL28" s="25">
        <v>0</v>
      </c>
      <c r="AM28" s="25">
        <v>0</v>
      </c>
      <c r="AN28" s="25">
        <v>25</v>
      </c>
      <c r="AO28" s="25">
        <v>1</v>
      </c>
      <c r="AP28" s="25">
        <v>8</v>
      </c>
      <c r="AQ28" s="25">
        <v>27</v>
      </c>
      <c r="AR28" s="25">
        <v>22</v>
      </c>
      <c r="AS28" s="25">
        <v>10</v>
      </c>
      <c r="AT28" s="25">
        <v>0</v>
      </c>
      <c r="AU28" s="25">
        <v>13</v>
      </c>
      <c r="AV28" s="25">
        <v>13</v>
      </c>
      <c r="AW28" s="25">
        <v>0</v>
      </c>
      <c r="AX28" s="25">
        <v>28</v>
      </c>
      <c r="AY28" s="25">
        <v>7</v>
      </c>
      <c r="AZ28" s="25">
        <v>9</v>
      </c>
      <c r="BA28" s="25">
        <v>3</v>
      </c>
      <c r="BB28" s="25">
        <v>16</v>
      </c>
      <c r="BC28" s="25">
        <v>0</v>
      </c>
      <c r="BD28" s="25">
        <v>26</v>
      </c>
      <c r="BE28" s="25">
        <v>0</v>
      </c>
      <c r="BF28" s="25">
        <v>2</v>
      </c>
      <c r="BG28" s="25">
        <v>0</v>
      </c>
      <c r="BH28" s="25">
        <v>0</v>
      </c>
      <c r="BI28" s="25">
        <v>26</v>
      </c>
      <c r="BJ28" s="25">
        <v>3</v>
      </c>
      <c r="BK28" s="25">
        <v>27</v>
      </c>
      <c r="BL28" s="25">
        <v>16</v>
      </c>
      <c r="BM28" s="25">
        <v>0</v>
      </c>
      <c r="BN28" s="25">
        <v>14.000000000000057</v>
      </c>
    </row>
    <row r="29" spans="1:66" x14ac:dyDescent="0.25">
      <c r="A29" s="6">
        <v>44953</v>
      </c>
      <c r="B29" t="s">
        <v>7</v>
      </c>
      <c r="C29">
        <v>27</v>
      </c>
      <c r="D29">
        <v>400</v>
      </c>
      <c r="E29">
        <f t="shared" si="0"/>
        <v>89</v>
      </c>
      <c r="F29">
        <f t="shared" si="2"/>
        <v>137</v>
      </c>
      <c r="G29">
        <f t="shared" si="3"/>
        <v>84</v>
      </c>
      <c r="H29">
        <f t="shared" si="1"/>
        <v>68</v>
      </c>
      <c r="I29">
        <v>0</v>
      </c>
      <c r="J29" s="21">
        <v>0.48</v>
      </c>
      <c r="K29" s="21">
        <v>0.63</v>
      </c>
      <c r="L29" s="21">
        <v>0.8</v>
      </c>
      <c r="M29" s="21">
        <v>0.86</v>
      </c>
      <c r="N29" s="21">
        <v>0.92</v>
      </c>
      <c r="O29" s="24">
        <v>0.91</v>
      </c>
      <c r="P29" s="24">
        <v>0.6</v>
      </c>
      <c r="Q29" s="24">
        <v>0.68</v>
      </c>
      <c r="R29" s="24">
        <v>0.99</v>
      </c>
      <c r="S29" s="24">
        <v>0.1</v>
      </c>
      <c r="T29" s="24">
        <v>0.95000000000000007</v>
      </c>
      <c r="U29" s="24">
        <v>0.46</v>
      </c>
      <c r="V29" s="24">
        <v>0.92</v>
      </c>
      <c r="W29" s="24">
        <v>0.98</v>
      </c>
      <c r="X29" s="24">
        <v>0.77</v>
      </c>
      <c r="Y29" s="24">
        <v>0.93</v>
      </c>
      <c r="Z29" s="24">
        <v>0.15</v>
      </c>
      <c r="AA29" s="25">
        <v>24</v>
      </c>
      <c r="AB29" s="25">
        <v>14</v>
      </c>
      <c r="AC29" s="25">
        <v>11</v>
      </c>
      <c r="AD29" s="25">
        <v>8</v>
      </c>
      <c r="AE29" s="25">
        <v>25</v>
      </c>
      <c r="AF29" s="25">
        <v>14</v>
      </c>
      <c r="AG29" s="25">
        <v>20</v>
      </c>
      <c r="AH29" s="25">
        <v>21</v>
      </c>
      <c r="AI29" s="25">
        <v>0</v>
      </c>
      <c r="AJ29" s="25">
        <v>0</v>
      </c>
      <c r="AK29" s="25">
        <v>22</v>
      </c>
      <c r="AL29" s="25">
        <v>14</v>
      </c>
      <c r="AM29" s="25">
        <v>1</v>
      </c>
      <c r="AN29" s="25">
        <v>3</v>
      </c>
      <c r="AO29" s="25">
        <v>14</v>
      </c>
      <c r="AP29" s="25">
        <v>13</v>
      </c>
      <c r="AQ29" s="25">
        <v>3</v>
      </c>
      <c r="AR29" s="25">
        <v>14</v>
      </c>
      <c r="AS29" s="25">
        <v>0</v>
      </c>
      <c r="AT29" s="25">
        <v>6</v>
      </c>
      <c r="AU29" s="25">
        <v>17</v>
      </c>
      <c r="AV29" s="25">
        <v>7</v>
      </c>
      <c r="AW29" s="25">
        <v>4</v>
      </c>
      <c r="AX29" s="25">
        <v>2</v>
      </c>
      <c r="AY29" s="25">
        <v>10</v>
      </c>
      <c r="AZ29" s="25">
        <v>0</v>
      </c>
      <c r="BA29" s="25">
        <v>20</v>
      </c>
      <c r="BB29" s="25">
        <v>10</v>
      </c>
      <c r="BC29" s="25">
        <v>14</v>
      </c>
      <c r="BD29" s="25">
        <v>0</v>
      </c>
      <c r="BE29" s="25">
        <v>18</v>
      </c>
      <c r="BF29" s="25">
        <v>20</v>
      </c>
      <c r="BG29" s="25">
        <v>0</v>
      </c>
      <c r="BH29" s="25">
        <v>6</v>
      </c>
      <c r="BI29" s="25">
        <v>14</v>
      </c>
      <c r="BJ29" s="25">
        <v>6</v>
      </c>
      <c r="BK29" s="25">
        <v>14</v>
      </c>
      <c r="BL29" s="25">
        <v>1</v>
      </c>
      <c r="BM29" s="25">
        <v>5</v>
      </c>
      <c r="BN29" s="25">
        <v>5</v>
      </c>
    </row>
    <row r="30" spans="1:66" x14ac:dyDescent="0.25">
      <c r="A30" s="6">
        <v>44954</v>
      </c>
      <c r="B30" t="s">
        <v>7</v>
      </c>
      <c r="C30">
        <v>28</v>
      </c>
      <c r="D30">
        <v>349.00000000000006</v>
      </c>
      <c r="E30">
        <f t="shared" si="0"/>
        <v>87</v>
      </c>
      <c r="F30">
        <f t="shared" si="2"/>
        <v>94</v>
      </c>
      <c r="G30">
        <f t="shared" si="3"/>
        <v>76</v>
      </c>
      <c r="H30">
        <f t="shared" si="1"/>
        <v>83.000000000000057</v>
      </c>
      <c r="I30">
        <v>0</v>
      </c>
      <c r="J30" s="21">
        <v>0.2</v>
      </c>
      <c r="K30" s="21">
        <v>0.64</v>
      </c>
      <c r="L30" s="21">
        <v>0.8</v>
      </c>
      <c r="M30" s="21">
        <v>0.84</v>
      </c>
      <c r="N30" s="21">
        <v>0.93</v>
      </c>
      <c r="O30" s="24">
        <v>0.96</v>
      </c>
      <c r="P30" s="24">
        <v>0.1</v>
      </c>
      <c r="Q30" s="24">
        <v>0.1</v>
      </c>
      <c r="R30" s="24">
        <v>0.98</v>
      </c>
      <c r="S30" s="24">
        <v>0.64</v>
      </c>
      <c r="T30" s="24">
        <v>0.99</v>
      </c>
      <c r="U30" s="24">
        <v>0.1</v>
      </c>
      <c r="V30" s="24">
        <v>0.92</v>
      </c>
      <c r="W30" s="24">
        <v>0.95000000000000007</v>
      </c>
      <c r="X30" s="24">
        <v>0.85</v>
      </c>
      <c r="Y30" s="24">
        <v>1</v>
      </c>
      <c r="Z30" s="24">
        <v>0.36</v>
      </c>
      <c r="AA30" s="25">
        <v>10</v>
      </c>
      <c r="AB30" s="25">
        <v>16</v>
      </c>
      <c r="AC30" s="25">
        <v>15</v>
      </c>
      <c r="AD30" s="25">
        <v>7</v>
      </c>
      <c r="AE30" s="25">
        <v>9</v>
      </c>
      <c r="AF30" s="25">
        <v>2</v>
      </c>
      <c r="AG30" s="25">
        <v>10</v>
      </c>
      <c r="AH30" s="25">
        <v>4</v>
      </c>
      <c r="AI30" s="25">
        <v>11</v>
      </c>
      <c r="AJ30" s="25">
        <v>10</v>
      </c>
      <c r="AK30" s="25">
        <v>9</v>
      </c>
      <c r="AL30" s="25">
        <v>17</v>
      </c>
      <c r="AM30" s="25">
        <v>2</v>
      </c>
      <c r="AN30" s="25">
        <v>0</v>
      </c>
      <c r="AO30" s="25">
        <v>22</v>
      </c>
      <c r="AP30" s="25">
        <v>5.0000000000000568</v>
      </c>
      <c r="AQ30" s="25">
        <v>14</v>
      </c>
      <c r="AR30" s="25">
        <v>10</v>
      </c>
      <c r="AS30" s="25">
        <v>12</v>
      </c>
      <c r="AT30" s="25">
        <v>1</v>
      </c>
      <c r="AU30" s="25">
        <v>0</v>
      </c>
      <c r="AV30" s="25">
        <v>19</v>
      </c>
      <c r="AW30" s="25">
        <v>2</v>
      </c>
      <c r="AX30" s="25">
        <v>20</v>
      </c>
      <c r="AY30" s="25">
        <v>4</v>
      </c>
      <c r="AZ30" s="25">
        <v>5</v>
      </c>
      <c r="BA30" s="25">
        <v>5</v>
      </c>
      <c r="BB30" s="25">
        <v>14</v>
      </c>
      <c r="BC30" s="25">
        <v>1</v>
      </c>
      <c r="BD30" s="25">
        <v>6</v>
      </c>
      <c r="BE30" s="25">
        <v>0</v>
      </c>
      <c r="BF30" s="25">
        <v>19</v>
      </c>
      <c r="BG30" s="25">
        <v>1</v>
      </c>
      <c r="BH30" s="25">
        <v>5</v>
      </c>
      <c r="BI30" s="25">
        <v>16</v>
      </c>
      <c r="BJ30" s="25">
        <v>11</v>
      </c>
      <c r="BK30" s="25">
        <v>0</v>
      </c>
      <c r="BL30" s="25">
        <v>4</v>
      </c>
      <c r="BM30" s="25">
        <v>19</v>
      </c>
      <c r="BN30" s="25">
        <v>12</v>
      </c>
    </row>
    <row r="31" spans="1:66" x14ac:dyDescent="0.25">
      <c r="A31" s="6">
        <v>44955</v>
      </c>
      <c r="B31" t="s">
        <v>7</v>
      </c>
      <c r="C31">
        <v>29</v>
      </c>
      <c r="D31">
        <v>303.00000000000006</v>
      </c>
      <c r="E31">
        <f t="shared" si="0"/>
        <v>67</v>
      </c>
      <c r="F31">
        <f t="shared" si="2"/>
        <v>49</v>
      </c>
      <c r="G31">
        <f t="shared" si="3"/>
        <v>93.000000000000057</v>
      </c>
      <c r="H31">
        <f t="shared" si="1"/>
        <v>78</v>
      </c>
      <c r="I31">
        <v>0</v>
      </c>
      <c r="J31" s="21">
        <v>0.41000000000000003</v>
      </c>
      <c r="K31" s="21">
        <v>0.68</v>
      </c>
      <c r="L31" s="21">
        <v>0.72</v>
      </c>
      <c r="M31" s="21">
        <v>0.89</v>
      </c>
      <c r="N31" s="21">
        <v>0.92</v>
      </c>
      <c r="O31" s="24">
        <v>0.87</v>
      </c>
      <c r="P31" s="24">
        <v>0.66</v>
      </c>
      <c r="Q31" s="24">
        <v>0.56000000000000005</v>
      </c>
      <c r="R31" s="24">
        <v>0.94000000000000006</v>
      </c>
      <c r="S31" s="24">
        <v>0.11</v>
      </c>
      <c r="T31" s="24">
        <v>1</v>
      </c>
      <c r="U31" s="24">
        <v>0.15</v>
      </c>
      <c r="V31" s="24">
        <v>1</v>
      </c>
      <c r="W31" s="24">
        <v>0.9</v>
      </c>
      <c r="X31" s="24">
        <v>0.84</v>
      </c>
      <c r="Y31" s="24">
        <v>0.86</v>
      </c>
      <c r="Z31" s="24">
        <v>0.43</v>
      </c>
      <c r="AA31" s="25">
        <v>19</v>
      </c>
      <c r="AB31" s="25">
        <v>0</v>
      </c>
      <c r="AC31" s="25">
        <v>15</v>
      </c>
      <c r="AD31" s="25">
        <v>0</v>
      </c>
      <c r="AE31" s="25">
        <v>8</v>
      </c>
      <c r="AF31" s="25">
        <v>0</v>
      </c>
      <c r="AG31" s="25">
        <v>0</v>
      </c>
      <c r="AH31" s="25">
        <v>0</v>
      </c>
      <c r="AI31" s="25">
        <v>0</v>
      </c>
      <c r="AJ31" s="25">
        <v>7</v>
      </c>
      <c r="AK31" s="25">
        <v>16</v>
      </c>
      <c r="AL31" s="25">
        <v>10</v>
      </c>
      <c r="AM31" s="25">
        <v>2</v>
      </c>
      <c r="AN31" s="25">
        <v>3</v>
      </c>
      <c r="AO31" s="25">
        <v>0</v>
      </c>
      <c r="AP31" s="25">
        <v>20</v>
      </c>
      <c r="AQ31" s="25">
        <v>18</v>
      </c>
      <c r="AR31" s="25">
        <v>4</v>
      </c>
      <c r="AS31" s="25">
        <v>9</v>
      </c>
      <c r="AT31" s="25">
        <v>12</v>
      </c>
      <c r="AU31" s="25">
        <v>16</v>
      </c>
      <c r="AV31" s="25">
        <v>19</v>
      </c>
      <c r="AW31" s="25">
        <v>9</v>
      </c>
      <c r="AX31" s="25">
        <v>1.0000000000000568</v>
      </c>
      <c r="AY31" s="25">
        <v>3</v>
      </c>
      <c r="AZ31" s="25">
        <v>0</v>
      </c>
      <c r="BA31" s="25">
        <v>12</v>
      </c>
      <c r="BB31" s="25">
        <v>3</v>
      </c>
      <c r="BC31" s="25">
        <v>14</v>
      </c>
      <c r="BD31" s="25">
        <v>16</v>
      </c>
      <c r="BE31" s="25">
        <v>4</v>
      </c>
      <c r="BF31" s="25">
        <v>0</v>
      </c>
      <c r="BG31" s="25">
        <v>10</v>
      </c>
      <c r="BH31" s="25">
        <v>9</v>
      </c>
      <c r="BI31" s="25">
        <v>6</v>
      </c>
      <c r="BJ31" s="25">
        <v>5</v>
      </c>
      <c r="BK31" s="25">
        <v>6</v>
      </c>
      <c r="BL31" s="25">
        <v>8</v>
      </c>
      <c r="BM31" s="25">
        <v>5</v>
      </c>
      <c r="BN31" s="25">
        <v>14</v>
      </c>
    </row>
    <row r="32" spans="1:66" x14ac:dyDescent="0.25">
      <c r="A32" s="6">
        <v>44956</v>
      </c>
      <c r="B32" t="s">
        <v>7</v>
      </c>
      <c r="C32">
        <v>30</v>
      </c>
      <c r="D32">
        <v>268</v>
      </c>
      <c r="E32">
        <f t="shared" si="0"/>
        <v>69</v>
      </c>
      <c r="F32">
        <f t="shared" si="2"/>
        <v>81</v>
      </c>
      <c r="G32">
        <f t="shared" si="3"/>
        <v>70</v>
      </c>
      <c r="H32">
        <f t="shared" si="1"/>
        <v>39</v>
      </c>
      <c r="I32">
        <v>0</v>
      </c>
      <c r="J32" s="21">
        <v>0.42</v>
      </c>
      <c r="K32" s="21">
        <v>0.70000000000000007</v>
      </c>
      <c r="L32" s="21">
        <v>0.78</v>
      </c>
      <c r="M32" s="21">
        <v>0.89</v>
      </c>
      <c r="N32" s="21">
        <v>0.92</v>
      </c>
      <c r="O32" s="24">
        <v>0.84</v>
      </c>
      <c r="P32" s="24">
        <v>0.1</v>
      </c>
      <c r="Q32" s="24">
        <v>0.1</v>
      </c>
      <c r="R32" s="24">
        <v>0.98</v>
      </c>
      <c r="S32" s="24">
        <v>0.75</v>
      </c>
      <c r="T32" s="24">
        <v>0.98</v>
      </c>
      <c r="U32" s="24">
        <v>0.15</v>
      </c>
      <c r="V32" s="24">
        <v>1</v>
      </c>
      <c r="W32" s="24">
        <v>0.98</v>
      </c>
      <c r="X32" s="24">
        <v>0.81</v>
      </c>
      <c r="Y32" s="24">
        <v>0.8</v>
      </c>
      <c r="Z32" s="24">
        <v>0.35000000000000003</v>
      </c>
      <c r="AA32" s="25">
        <v>0</v>
      </c>
      <c r="AB32" s="25">
        <v>9</v>
      </c>
      <c r="AC32" s="25">
        <v>11</v>
      </c>
      <c r="AD32" s="25">
        <v>17</v>
      </c>
      <c r="AE32" s="25">
        <v>4</v>
      </c>
      <c r="AF32" s="25">
        <v>0</v>
      </c>
      <c r="AG32" s="25">
        <v>9</v>
      </c>
      <c r="AH32" s="25">
        <v>5</v>
      </c>
      <c r="AI32" s="25">
        <v>16</v>
      </c>
      <c r="AJ32" s="25">
        <v>10</v>
      </c>
      <c r="AK32" s="25">
        <v>9</v>
      </c>
      <c r="AL32" s="25">
        <v>1</v>
      </c>
      <c r="AM32" s="25">
        <v>0</v>
      </c>
      <c r="AN32" s="25">
        <v>3</v>
      </c>
      <c r="AO32" s="25">
        <v>0</v>
      </c>
      <c r="AP32" s="25">
        <v>13</v>
      </c>
      <c r="AQ32" s="25">
        <v>0</v>
      </c>
      <c r="AR32" s="25">
        <v>7</v>
      </c>
      <c r="AS32" s="25">
        <v>3</v>
      </c>
      <c r="AT32" s="25">
        <v>12</v>
      </c>
      <c r="AU32" s="25">
        <v>0</v>
      </c>
      <c r="AV32" s="25">
        <v>0</v>
      </c>
      <c r="AW32" s="25">
        <v>17</v>
      </c>
      <c r="AX32" s="25">
        <v>11</v>
      </c>
      <c r="AY32" s="25">
        <v>2</v>
      </c>
      <c r="AZ32" s="25">
        <v>6</v>
      </c>
      <c r="BA32" s="25">
        <v>13</v>
      </c>
      <c r="BB32" s="25">
        <v>12</v>
      </c>
      <c r="BC32" s="25">
        <v>6</v>
      </c>
      <c r="BD32" s="25">
        <v>3</v>
      </c>
      <c r="BE32" s="25">
        <v>8</v>
      </c>
      <c r="BF32" s="25">
        <v>17</v>
      </c>
      <c r="BG32" s="25">
        <v>0</v>
      </c>
      <c r="BH32" s="25">
        <v>1</v>
      </c>
      <c r="BI32" s="25">
        <v>9</v>
      </c>
      <c r="BJ32" s="25">
        <v>6</v>
      </c>
      <c r="BK32" s="25">
        <v>14</v>
      </c>
      <c r="BL32" s="25">
        <v>14</v>
      </c>
      <c r="BM32" s="25">
        <v>0</v>
      </c>
      <c r="BN32" s="25">
        <v>0</v>
      </c>
    </row>
    <row r="33" spans="1:66" x14ac:dyDescent="0.25">
      <c r="A33" s="6">
        <v>44957</v>
      </c>
      <c r="B33" t="s">
        <v>7</v>
      </c>
      <c r="C33">
        <v>31</v>
      </c>
      <c r="D33">
        <v>237.00000000000003</v>
      </c>
      <c r="E33">
        <f t="shared" si="0"/>
        <v>62</v>
      </c>
      <c r="F33">
        <f t="shared" si="2"/>
        <v>45</v>
      </c>
      <c r="G33">
        <f t="shared" si="3"/>
        <v>66</v>
      </c>
      <c r="H33">
        <f t="shared" si="1"/>
        <v>49.000000000000028</v>
      </c>
      <c r="I33">
        <v>0</v>
      </c>
      <c r="J33" s="21">
        <v>0.35</v>
      </c>
      <c r="K33" s="21">
        <v>0.59</v>
      </c>
      <c r="L33" s="21">
        <v>0.8</v>
      </c>
      <c r="M33" s="21">
        <v>0.89</v>
      </c>
      <c r="N33" s="21">
        <v>0.95000000000000007</v>
      </c>
      <c r="O33" s="24">
        <v>0.84</v>
      </c>
      <c r="P33" s="24">
        <v>0.72</v>
      </c>
      <c r="Q33" s="24">
        <v>0.56000000000000005</v>
      </c>
      <c r="R33" s="24">
        <v>0.99</v>
      </c>
      <c r="S33" s="24">
        <v>0.12</v>
      </c>
      <c r="T33" s="24">
        <v>0.96</v>
      </c>
      <c r="U33" s="24">
        <v>0.48</v>
      </c>
      <c r="V33" s="24">
        <v>0.97</v>
      </c>
      <c r="W33" s="24">
        <v>0.94000000000000006</v>
      </c>
      <c r="X33" s="24">
        <v>0.5</v>
      </c>
      <c r="Y33" s="24">
        <v>1</v>
      </c>
      <c r="Z33" s="24">
        <v>0.32</v>
      </c>
      <c r="AA33" s="25">
        <v>0</v>
      </c>
      <c r="AB33" s="25">
        <v>11</v>
      </c>
      <c r="AC33" s="25">
        <v>6</v>
      </c>
      <c r="AD33" s="25">
        <v>12</v>
      </c>
      <c r="AE33" s="25">
        <v>1</v>
      </c>
      <c r="AF33" s="25">
        <v>0</v>
      </c>
      <c r="AG33" s="25">
        <v>0</v>
      </c>
      <c r="AH33" s="25">
        <v>12</v>
      </c>
      <c r="AI33" s="25">
        <v>0</v>
      </c>
      <c r="AJ33" s="25">
        <v>3</v>
      </c>
      <c r="AK33" s="25">
        <v>15</v>
      </c>
      <c r="AL33" s="25">
        <v>9</v>
      </c>
      <c r="AM33" s="25">
        <v>9</v>
      </c>
      <c r="AN33" s="25">
        <v>0</v>
      </c>
      <c r="AO33" s="25">
        <v>0</v>
      </c>
      <c r="AP33" s="25">
        <v>4</v>
      </c>
      <c r="AQ33" s="25">
        <v>0</v>
      </c>
      <c r="AR33" s="25">
        <v>6</v>
      </c>
      <c r="AS33" s="25">
        <v>9.0000000000000284</v>
      </c>
      <c r="AT33" s="25">
        <v>12</v>
      </c>
      <c r="AU33" s="25">
        <v>5</v>
      </c>
      <c r="AV33" s="25">
        <v>6</v>
      </c>
      <c r="AW33" s="25">
        <v>9</v>
      </c>
      <c r="AX33" s="25">
        <v>14</v>
      </c>
      <c r="AY33" s="25">
        <v>14</v>
      </c>
      <c r="AZ33" s="25">
        <v>2</v>
      </c>
      <c r="BA33" s="25">
        <v>3</v>
      </c>
      <c r="BB33" s="25">
        <v>10</v>
      </c>
      <c r="BC33" s="25">
        <v>3</v>
      </c>
      <c r="BD33" s="25">
        <v>0</v>
      </c>
      <c r="BE33" s="25">
        <v>14</v>
      </c>
      <c r="BF33" s="25">
        <v>14</v>
      </c>
      <c r="BG33" s="25">
        <v>6</v>
      </c>
      <c r="BH33" s="25">
        <v>6</v>
      </c>
      <c r="BI33" s="25">
        <v>0</v>
      </c>
      <c r="BJ33" s="25">
        <v>6</v>
      </c>
      <c r="BK33" s="25">
        <v>8</v>
      </c>
      <c r="BL33" s="25">
        <v>0</v>
      </c>
      <c r="BM33" s="25">
        <v>4</v>
      </c>
      <c r="BN33" s="25">
        <v>4</v>
      </c>
    </row>
    <row r="34" spans="1:66" x14ac:dyDescent="0.25">
      <c r="A34" s="6"/>
      <c r="B34" t="s">
        <v>8</v>
      </c>
      <c r="C34">
        <v>1E-8</v>
      </c>
      <c r="D34">
        <v>0</v>
      </c>
      <c r="E34">
        <v>0</v>
      </c>
      <c r="F34">
        <v>0</v>
      </c>
      <c r="G34">
        <v>0</v>
      </c>
      <c r="H34">
        <v>0</v>
      </c>
      <c r="I34">
        <v>0</v>
      </c>
      <c r="J34" s="22">
        <v>0</v>
      </c>
      <c r="K34" s="22">
        <v>0</v>
      </c>
      <c r="L34" s="22">
        <v>0</v>
      </c>
      <c r="M34" s="22">
        <v>0</v>
      </c>
      <c r="N34" s="22">
        <v>0</v>
      </c>
      <c r="O34" s="24">
        <v>0</v>
      </c>
      <c r="P34" s="24">
        <v>0</v>
      </c>
      <c r="Q34" s="24">
        <v>0</v>
      </c>
      <c r="R34" s="24">
        <v>0</v>
      </c>
      <c r="S34" s="24">
        <v>0</v>
      </c>
      <c r="T34" s="24">
        <v>0</v>
      </c>
      <c r="U34" s="24">
        <v>0</v>
      </c>
      <c r="V34" s="24">
        <v>0</v>
      </c>
      <c r="W34" s="24">
        <v>0</v>
      </c>
      <c r="X34" s="24">
        <v>0</v>
      </c>
      <c r="Y34" s="24">
        <v>0</v>
      </c>
      <c r="Z34" s="24">
        <v>0</v>
      </c>
      <c r="AA34" s="25">
        <v>0</v>
      </c>
      <c r="AB34" s="25">
        <v>0</v>
      </c>
      <c r="AC34" s="25">
        <v>0</v>
      </c>
      <c r="AD34" s="25">
        <v>0</v>
      </c>
      <c r="AE34" s="25">
        <v>0</v>
      </c>
      <c r="AF34" s="25">
        <v>0</v>
      </c>
      <c r="AG34" s="25">
        <v>0</v>
      </c>
      <c r="AH34" s="25">
        <v>0</v>
      </c>
      <c r="AI34" s="25">
        <v>0</v>
      </c>
      <c r="AJ34" s="25">
        <v>0</v>
      </c>
      <c r="AK34" s="25">
        <v>0</v>
      </c>
      <c r="AL34" s="25">
        <v>0</v>
      </c>
      <c r="AM34" s="25">
        <v>0</v>
      </c>
      <c r="AN34" s="25">
        <v>0</v>
      </c>
      <c r="AO34" s="25">
        <v>0</v>
      </c>
      <c r="AP34" s="25">
        <v>0</v>
      </c>
      <c r="AQ34" s="25">
        <v>0</v>
      </c>
      <c r="AR34" s="25">
        <v>0</v>
      </c>
      <c r="AS34" s="25">
        <v>0</v>
      </c>
      <c r="AT34" s="25">
        <v>0</v>
      </c>
      <c r="AU34" s="25">
        <v>0</v>
      </c>
      <c r="AV34" s="25">
        <v>0</v>
      </c>
      <c r="AW34" s="25">
        <v>0</v>
      </c>
      <c r="AX34" s="25">
        <v>0</v>
      </c>
      <c r="AY34" s="25">
        <v>0</v>
      </c>
      <c r="AZ34" s="25">
        <v>0</v>
      </c>
      <c r="BA34" s="25">
        <v>0</v>
      </c>
      <c r="BB34" s="25">
        <v>0</v>
      </c>
      <c r="BC34" s="25">
        <v>0</v>
      </c>
      <c r="BD34" s="25">
        <v>0</v>
      </c>
      <c r="BE34" s="25">
        <v>0</v>
      </c>
      <c r="BF34" s="25">
        <v>0</v>
      </c>
      <c r="BG34" s="25">
        <v>0</v>
      </c>
      <c r="BH34" s="25">
        <v>0</v>
      </c>
      <c r="BI34" s="25">
        <v>0</v>
      </c>
      <c r="BJ34" s="25">
        <v>0</v>
      </c>
      <c r="BK34" s="25">
        <v>0</v>
      </c>
      <c r="BL34" s="25">
        <v>0</v>
      </c>
      <c r="BM34" s="25">
        <v>0</v>
      </c>
      <c r="BN34" s="25">
        <v>0</v>
      </c>
    </row>
    <row r="35" spans="1:66" x14ac:dyDescent="0.25">
      <c r="A35" s="6"/>
      <c r="B35" t="s">
        <v>8</v>
      </c>
      <c r="C35">
        <v>2E-8</v>
      </c>
      <c r="D35">
        <v>0</v>
      </c>
      <c r="E35">
        <v>0</v>
      </c>
      <c r="F35">
        <v>0</v>
      </c>
      <c r="G35">
        <v>0</v>
      </c>
      <c r="H35">
        <v>0</v>
      </c>
      <c r="I35">
        <v>0</v>
      </c>
      <c r="J35" s="22">
        <v>0</v>
      </c>
      <c r="K35" s="22">
        <v>0</v>
      </c>
      <c r="L35" s="22">
        <v>0</v>
      </c>
      <c r="M35" s="22">
        <v>0</v>
      </c>
      <c r="N35" s="22">
        <v>0</v>
      </c>
      <c r="O35" s="24">
        <v>0</v>
      </c>
      <c r="P35" s="24">
        <v>0</v>
      </c>
      <c r="Q35" s="24">
        <v>0</v>
      </c>
      <c r="R35" s="24">
        <v>0</v>
      </c>
      <c r="S35" s="24">
        <v>0</v>
      </c>
      <c r="T35" s="24">
        <v>0</v>
      </c>
      <c r="U35" s="24">
        <v>0</v>
      </c>
      <c r="V35" s="24">
        <v>0</v>
      </c>
      <c r="W35" s="24">
        <v>0</v>
      </c>
      <c r="X35" s="24">
        <v>0</v>
      </c>
      <c r="Y35" s="24">
        <v>0</v>
      </c>
      <c r="Z35" s="24">
        <v>0</v>
      </c>
      <c r="AA35" s="25">
        <v>0</v>
      </c>
      <c r="AB35" s="25">
        <v>0</v>
      </c>
      <c r="AC35" s="25">
        <v>0</v>
      </c>
      <c r="AD35" s="25">
        <v>0</v>
      </c>
      <c r="AE35" s="25">
        <v>0</v>
      </c>
      <c r="AF35" s="25">
        <v>0</v>
      </c>
      <c r="AG35" s="25">
        <v>0</v>
      </c>
      <c r="AH35" s="25">
        <v>0</v>
      </c>
      <c r="AI35" s="25">
        <v>0</v>
      </c>
      <c r="AJ35" s="25">
        <v>0</v>
      </c>
      <c r="AK35" s="25">
        <v>0</v>
      </c>
      <c r="AL35" s="25">
        <v>0</v>
      </c>
      <c r="AM35" s="25">
        <v>0</v>
      </c>
      <c r="AN35" s="25">
        <v>0</v>
      </c>
      <c r="AO35" s="25">
        <v>0</v>
      </c>
      <c r="AP35" s="25">
        <v>0</v>
      </c>
      <c r="AQ35" s="25">
        <v>0</v>
      </c>
      <c r="AR35" s="25">
        <v>0</v>
      </c>
      <c r="AS35" s="25">
        <v>0</v>
      </c>
      <c r="AT35" s="25">
        <v>0</v>
      </c>
      <c r="AU35" s="25">
        <v>0</v>
      </c>
      <c r="AV35" s="25">
        <v>0</v>
      </c>
      <c r="AW35" s="25">
        <v>0</v>
      </c>
      <c r="AX35" s="25">
        <v>0</v>
      </c>
      <c r="AY35" s="25">
        <v>0</v>
      </c>
      <c r="AZ35" s="25">
        <v>0</v>
      </c>
      <c r="BA35" s="25">
        <v>0</v>
      </c>
      <c r="BB35" s="25">
        <v>0</v>
      </c>
      <c r="BC35" s="25">
        <v>0</v>
      </c>
      <c r="BD35" s="25">
        <v>0</v>
      </c>
      <c r="BE35" s="25">
        <v>0</v>
      </c>
      <c r="BF35" s="25">
        <v>0</v>
      </c>
      <c r="BG35" s="25">
        <v>0</v>
      </c>
      <c r="BH35" s="25">
        <v>0</v>
      </c>
      <c r="BI35" s="25">
        <v>0</v>
      </c>
      <c r="BJ35" s="25">
        <v>0</v>
      </c>
      <c r="BK35" s="25">
        <v>0</v>
      </c>
      <c r="BL35" s="25">
        <v>0</v>
      </c>
      <c r="BM35" s="25">
        <v>0</v>
      </c>
      <c r="BN35" s="25">
        <v>0</v>
      </c>
    </row>
    <row r="36" spans="1:66" x14ac:dyDescent="0.25">
      <c r="A36" s="6"/>
      <c r="B36" t="s">
        <v>8</v>
      </c>
      <c r="C36">
        <v>2.9999999999999997E-8</v>
      </c>
      <c r="D36">
        <v>0</v>
      </c>
      <c r="E36">
        <v>0</v>
      </c>
      <c r="F36">
        <v>0</v>
      </c>
      <c r="G36">
        <v>0</v>
      </c>
      <c r="H36">
        <v>0</v>
      </c>
      <c r="I36">
        <v>0</v>
      </c>
      <c r="J36" s="22">
        <v>0</v>
      </c>
      <c r="K36" s="22">
        <v>0</v>
      </c>
      <c r="L36" s="22">
        <v>0</v>
      </c>
      <c r="M36" s="22">
        <v>0</v>
      </c>
      <c r="N36" s="22">
        <v>0</v>
      </c>
      <c r="O36" s="24">
        <v>0</v>
      </c>
      <c r="P36" s="24">
        <v>0</v>
      </c>
      <c r="Q36" s="24">
        <v>0</v>
      </c>
      <c r="R36" s="24">
        <v>0</v>
      </c>
      <c r="S36" s="24">
        <v>0</v>
      </c>
      <c r="T36" s="24">
        <v>0</v>
      </c>
      <c r="U36" s="24">
        <v>0</v>
      </c>
      <c r="V36" s="24">
        <v>0</v>
      </c>
      <c r="W36" s="24">
        <v>0</v>
      </c>
      <c r="X36" s="24">
        <v>0</v>
      </c>
      <c r="Y36" s="24">
        <v>0</v>
      </c>
      <c r="Z36" s="24">
        <v>0</v>
      </c>
      <c r="AA36" s="25">
        <v>0</v>
      </c>
      <c r="AB36" s="25">
        <v>0</v>
      </c>
      <c r="AC36" s="25">
        <v>0</v>
      </c>
      <c r="AD36" s="25">
        <v>0</v>
      </c>
      <c r="AE36" s="25">
        <v>0</v>
      </c>
      <c r="AF36" s="25">
        <v>0</v>
      </c>
      <c r="AG36" s="25">
        <v>0</v>
      </c>
      <c r="AH36" s="25">
        <v>0</v>
      </c>
      <c r="AI36" s="25">
        <v>0</v>
      </c>
      <c r="AJ36" s="25">
        <v>0</v>
      </c>
      <c r="AK36" s="25">
        <v>0</v>
      </c>
      <c r="AL36" s="25">
        <v>0</v>
      </c>
      <c r="AM36" s="25">
        <v>0</v>
      </c>
      <c r="AN36" s="25">
        <v>0</v>
      </c>
      <c r="AO36" s="25">
        <v>0</v>
      </c>
      <c r="AP36" s="25">
        <v>0</v>
      </c>
      <c r="AQ36" s="25">
        <v>0</v>
      </c>
      <c r="AR36" s="25">
        <v>0</v>
      </c>
      <c r="AS36" s="25">
        <v>0</v>
      </c>
      <c r="AT36" s="25">
        <v>0</v>
      </c>
      <c r="AU36" s="25">
        <v>0</v>
      </c>
      <c r="AV36" s="25">
        <v>0</v>
      </c>
      <c r="AW36" s="25">
        <v>0</v>
      </c>
      <c r="AX36" s="25">
        <v>0</v>
      </c>
      <c r="AY36" s="25">
        <v>0</v>
      </c>
      <c r="AZ36" s="25">
        <v>0</v>
      </c>
      <c r="BA36" s="25">
        <v>0</v>
      </c>
      <c r="BB36" s="25">
        <v>0</v>
      </c>
      <c r="BC36" s="25">
        <v>0</v>
      </c>
      <c r="BD36" s="25">
        <v>0</v>
      </c>
      <c r="BE36" s="25">
        <v>0</v>
      </c>
      <c r="BF36" s="25">
        <v>0</v>
      </c>
      <c r="BG36" s="25">
        <v>0</v>
      </c>
      <c r="BH36" s="25">
        <v>0</v>
      </c>
      <c r="BI36" s="25">
        <v>0</v>
      </c>
      <c r="BJ36" s="25">
        <v>0</v>
      </c>
      <c r="BK36" s="25">
        <v>0</v>
      </c>
      <c r="BL36" s="25">
        <v>0</v>
      </c>
      <c r="BM36" s="25">
        <v>0</v>
      </c>
      <c r="BN36" s="25">
        <v>0</v>
      </c>
    </row>
    <row r="37" spans="1:66" x14ac:dyDescent="0.25">
      <c r="A37" s="6">
        <v>44958</v>
      </c>
      <c r="B37" t="s">
        <v>8</v>
      </c>
      <c r="C37">
        <v>1</v>
      </c>
      <c r="D37">
        <v>217.99999999999997</v>
      </c>
      <c r="E37">
        <f t="shared" si="0"/>
        <v>52</v>
      </c>
      <c r="F37">
        <f t="shared" si="2"/>
        <v>68.999999999999972</v>
      </c>
      <c r="G37">
        <f t="shared" si="3"/>
        <v>47</v>
      </c>
      <c r="H37">
        <f t="shared" si="1"/>
        <v>41</v>
      </c>
      <c r="I37">
        <v>0</v>
      </c>
      <c r="J37" s="22">
        <v>0.48</v>
      </c>
      <c r="K37" s="22">
        <v>0.69000000000000006</v>
      </c>
      <c r="L37" s="22">
        <v>0.77</v>
      </c>
      <c r="M37" s="22">
        <v>0.89</v>
      </c>
      <c r="N37" s="22">
        <v>0.97</v>
      </c>
      <c r="O37" s="24">
        <v>0.69000000000000006</v>
      </c>
      <c r="P37" s="24">
        <v>0.96</v>
      </c>
      <c r="Q37" s="24">
        <v>0.55000000000000004</v>
      </c>
      <c r="R37" s="24">
        <v>0.51</v>
      </c>
      <c r="S37" s="24">
        <v>0.4</v>
      </c>
      <c r="T37" s="24">
        <v>0.77</v>
      </c>
      <c r="U37" s="24">
        <v>0.55000000000000004</v>
      </c>
      <c r="V37" s="24">
        <v>0.98</v>
      </c>
      <c r="W37" s="24">
        <v>0.72</v>
      </c>
      <c r="X37" s="24">
        <v>0.92</v>
      </c>
      <c r="Y37" s="24">
        <v>0.79</v>
      </c>
      <c r="Z37" s="24">
        <v>0.26</v>
      </c>
      <c r="AA37" s="25">
        <v>0</v>
      </c>
      <c r="AB37" s="25">
        <v>8</v>
      </c>
      <c r="AC37" s="25">
        <v>6</v>
      </c>
      <c r="AD37" s="25">
        <v>12</v>
      </c>
      <c r="AE37" s="25">
        <v>10</v>
      </c>
      <c r="AF37" s="25">
        <v>6</v>
      </c>
      <c r="AG37" s="25">
        <v>14.999999999999972</v>
      </c>
      <c r="AH37" s="25">
        <v>8</v>
      </c>
      <c r="AI37" s="25">
        <v>1</v>
      </c>
      <c r="AJ37" s="25">
        <v>3</v>
      </c>
      <c r="AK37" s="25">
        <v>9</v>
      </c>
      <c r="AL37" s="25">
        <v>10</v>
      </c>
      <c r="AM37" s="25">
        <v>0</v>
      </c>
      <c r="AN37" s="25">
        <v>0</v>
      </c>
      <c r="AO37" s="25">
        <v>0</v>
      </c>
      <c r="AP37" s="25">
        <v>8</v>
      </c>
      <c r="AQ37" s="25">
        <v>7</v>
      </c>
      <c r="AR37" s="25">
        <v>0</v>
      </c>
      <c r="AS37" s="25">
        <v>8</v>
      </c>
      <c r="AT37" s="25">
        <v>8</v>
      </c>
      <c r="AU37" s="25">
        <v>7</v>
      </c>
      <c r="AV37" s="25">
        <v>10</v>
      </c>
      <c r="AW37" s="25">
        <v>0</v>
      </c>
      <c r="AX37" s="25">
        <v>1</v>
      </c>
      <c r="AY37" s="25">
        <v>2</v>
      </c>
      <c r="AZ37" s="25">
        <v>13</v>
      </c>
      <c r="BA37" s="25">
        <v>0</v>
      </c>
      <c r="BB37" s="25">
        <v>0</v>
      </c>
      <c r="BC37" s="25">
        <v>3</v>
      </c>
      <c r="BD37" s="25">
        <v>11</v>
      </c>
      <c r="BE37" s="25">
        <v>13</v>
      </c>
      <c r="BF37" s="25">
        <v>6</v>
      </c>
      <c r="BG37" s="25">
        <v>0</v>
      </c>
      <c r="BH37" s="25">
        <v>1</v>
      </c>
      <c r="BI37" s="25">
        <v>0</v>
      </c>
      <c r="BJ37" s="25">
        <v>0</v>
      </c>
      <c r="BK37" s="25">
        <v>13</v>
      </c>
      <c r="BL37" s="25">
        <v>9</v>
      </c>
      <c r="BM37" s="25">
        <v>1</v>
      </c>
      <c r="BN37" s="25">
        <v>9</v>
      </c>
    </row>
    <row r="38" spans="1:66" x14ac:dyDescent="0.25">
      <c r="A38" s="6">
        <v>44959</v>
      </c>
      <c r="B38" t="s">
        <v>8</v>
      </c>
      <c r="C38">
        <v>2</v>
      </c>
      <c r="D38">
        <v>211.00000000000006</v>
      </c>
      <c r="E38">
        <f t="shared" si="0"/>
        <v>45</v>
      </c>
      <c r="F38">
        <f t="shared" si="2"/>
        <v>51</v>
      </c>
      <c r="G38">
        <f t="shared" si="3"/>
        <v>70.000000000000057</v>
      </c>
      <c r="H38">
        <f t="shared" si="1"/>
        <v>35</v>
      </c>
      <c r="I38">
        <v>1</v>
      </c>
      <c r="J38" s="22">
        <v>0.48</v>
      </c>
      <c r="K38" s="22">
        <v>0.48</v>
      </c>
      <c r="L38" s="22">
        <v>0.48</v>
      </c>
      <c r="M38" s="22">
        <v>0.48</v>
      </c>
      <c r="N38" s="22">
        <v>0.48</v>
      </c>
      <c r="O38" s="24">
        <v>0.63</v>
      </c>
      <c r="P38" s="24">
        <v>0.96</v>
      </c>
      <c r="Q38" s="24">
        <v>0.74</v>
      </c>
      <c r="R38" s="24">
        <v>0.72</v>
      </c>
      <c r="S38" s="24">
        <v>0.69000000000000006</v>
      </c>
      <c r="T38" s="24">
        <v>0.78</v>
      </c>
      <c r="U38" s="24">
        <v>0.45</v>
      </c>
      <c r="V38" s="24">
        <v>1</v>
      </c>
      <c r="W38" s="24">
        <v>0.70000000000000007</v>
      </c>
      <c r="X38" s="24">
        <v>0.92</v>
      </c>
      <c r="Y38" s="24">
        <v>0.72</v>
      </c>
      <c r="Z38" s="24">
        <v>0.3</v>
      </c>
      <c r="AA38" s="25">
        <v>0</v>
      </c>
      <c r="AB38" s="25">
        <v>2</v>
      </c>
      <c r="AC38" s="25">
        <v>1</v>
      </c>
      <c r="AD38" s="25">
        <v>7</v>
      </c>
      <c r="AE38" s="25">
        <v>7</v>
      </c>
      <c r="AF38" s="25">
        <v>0</v>
      </c>
      <c r="AG38" s="25">
        <v>11</v>
      </c>
      <c r="AH38" s="25">
        <v>9</v>
      </c>
      <c r="AI38" s="25">
        <v>4</v>
      </c>
      <c r="AJ38" s="25">
        <v>10</v>
      </c>
      <c r="AK38" s="25">
        <v>10</v>
      </c>
      <c r="AL38" s="25">
        <v>8</v>
      </c>
      <c r="AM38" s="25">
        <v>2</v>
      </c>
      <c r="AN38" s="25">
        <v>7</v>
      </c>
      <c r="AO38" s="25">
        <v>5</v>
      </c>
      <c r="AP38" s="25">
        <v>0</v>
      </c>
      <c r="AQ38" s="25">
        <v>0</v>
      </c>
      <c r="AR38" s="25">
        <v>8</v>
      </c>
      <c r="AS38" s="25">
        <v>0</v>
      </c>
      <c r="AT38" s="25">
        <v>5</v>
      </c>
      <c r="AU38" s="25">
        <v>12</v>
      </c>
      <c r="AV38" s="25">
        <v>5</v>
      </c>
      <c r="AW38" s="25">
        <v>13</v>
      </c>
      <c r="AX38" s="25">
        <v>0</v>
      </c>
      <c r="AY38" s="25">
        <v>3</v>
      </c>
      <c r="AZ38" s="25">
        <v>11</v>
      </c>
      <c r="BA38" s="25">
        <v>3</v>
      </c>
      <c r="BB38" s="25">
        <v>15.000000000000057</v>
      </c>
      <c r="BC38" s="25">
        <v>8</v>
      </c>
      <c r="BD38" s="25">
        <v>0</v>
      </c>
      <c r="BE38" s="25">
        <v>3</v>
      </c>
      <c r="BF38" s="25">
        <v>0</v>
      </c>
      <c r="BG38" s="25">
        <v>2</v>
      </c>
      <c r="BH38" s="25">
        <v>0</v>
      </c>
      <c r="BI38" s="25">
        <v>5</v>
      </c>
      <c r="BJ38" s="25">
        <v>1</v>
      </c>
      <c r="BK38" s="25">
        <v>8</v>
      </c>
      <c r="BL38" s="25">
        <v>6</v>
      </c>
      <c r="BM38" s="25">
        <v>11</v>
      </c>
      <c r="BN38" s="25">
        <v>9</v>
      </c>
    </row>
    <row r="39" spans="1:66" x14ac:dyDescent="0.25">
      <c r="A39" s="6">
        <v>44960</v>
      </c>
      <c r="B39" t="s">
        <v>8</v>
      </c>
      <c r="C39">
        <v>3</v>
      </c>
      <c r="D39">
        <v>213</v>
      </c>
      <c r="E39">
        <f t="shared" si="0"/>
        <v>80</v>
      </c>
      <c r="F39">
        <f t="shared" si="2"/>
        <v>47</v>
      </c>
      <c r="G39">
        <f t="shared" si="3"/>
        <v>40</v>
      </c>
      <c r="H39">
        <f t="shared" si="1"/>
        <v>46</v>
      </c>
      <c r="I39">
        <v>0</v>
      </c>
      <c r="J39" s="22">
        <v>0.48</v>
      </c>
      <c r="K39" s="22">
        <v>0.69000000000000006</v>
      </c>
      <c r="L39" s="22">
        <v>0.77</v>
      </c>
      <c r="M39" s="22">
        <v>0.89</v>
      </c>
      <c r="N39" s="22">
        <v>0.97</v>
      </c>
      <c r="O39" s="24">
        <v>0.44</v>
      </c>
      <c r="P39" s="24">
        <v>0.94000000000000006</v>
      </c>
      <c r="Q39" s="24">
        <v>0.78</v>
      </c>
      <c r="R39" s="24">
        <v>0.73</v>
      </c>
      <c r="S39" s="24">
        <v>0.68</v>
      </c>
      <c r="T39" s="24">
        <v>0.69000000000000006</v>
      </c>
      <c r="U39" s="24">
        <v>0.47000000000000003</v>
      </c>
      <c r="V39" s="24">
        <v>0.96</v>
      </c>
      <c r="W39" s="24">
        <v>0.88</v>
      </c>
      <c r="X39" s="24">
        <v>0.94000000000000006</v>
      </c>
      <c r="Y39" s="24">
        <v>0.59</v>
      </c>
      <c r="Z39" s="24">
        <v>0.41000000000000003</v>
      </c>
      <c r="AA39" s="25">
        <v>0</v>
      </c>
      <c r="AB39" s="25">
        <v>0</v>
      </c>
      <c r="AC39" s="25">
        <v>0</v>
      </c>
      <c r="AD39" s="25">
        <v>8</v>
      </c>
      <c r="AE39" s="25">
        <v>11</v>
      </c>
      <c r="AF39" s="25">
        <v>14</v>
      </c>
      <c r="AG39" s="25">
        <v>0</v>
      </c>
      <c r="AH39" s="25">
        <v>0</v>
      </c>
      <c r="AI39" s="25">
        <v>4</v>
      </c>
      <c r="AJ39" s="25">
        <v>10</v>
      </c>
      <c r="AK39" s="25">
        <v>0</v>
      </c>
      <c r="AL39" s="25">
        <v>13</v>
      </c>
      <c r="AM39" s="25">
        <v>11</v>
      </c>
      <c r="AN39" s="25">
        <v>7</v>
      </c>
      <c r="AO39" s="25">
        <v>3</v>
      </c>
      <c r="AP39" s="25">
        <v>4</v>
      </c>
      <c r="AQ39" s="25">
        <v>3</v>
      </c>
      <c r="AR39" s="25">
        <v>2</v>
      </c>
      <c r="AS39" s="25">
        <v>0</v>
      </c>
      <c r="AT39" s="25">
        <v>3</v>
      </c>
      <c r="AU39" s="25">
        <v>11</v>
      </c>
      <c r="AV39" s="25">
        <v>2</v>
      </c>
      <c r="AW39" s="25">
        <v>5</v>
      </c>
      <c r="AX39" s="25">
        <v>9</v>
      </c>
      <c r="AY39" s="25">
        <v>0</v>
      </c>
      <c r="AZ39" s="25">
        <v>4</v>
      </c>
      <c r="BA39" s="25">
        <v>0</v>
      </c>
      <c r="BB39" s="25">
        <v>1</v>
      </c>
      <c r="BC39" s="25">
        <v>0</v>
      </c>
      <c r="BD39" s="25">
        <v>8</v>
      </c>
      <c r="BE39" s="25">
        <v>6</v>
      </c>
      <c r="BF39" s="25">
        <v>11</v>
      </c>
      <c r="BG39" s="25">
        <v>0</v>
      </c>
      <c r="BH39" s="25">
        <v>11</v>
      </c>
      <c r="BI39" s="25">
        <v>2</v>
      </c>
      <c r="BJ39" s="25">
        <v>9</v>
      </c>
      <c r="BK39" s="25">
        <v>14</v>
      </c>
      <c r="BL39" s="25">
        <v>8</v>
      </c>
      <c r="BM39" s="25">
        <v>6</v>
      </c>
      <c r="BN39" s="25">
        <v>13</v>
      </c>
    </row>
    <row r="40" spans="1:66" x14ac:dyDescent="0.25">
      <c r="A40" s="6">
        <v>44961</v>
      </c>
      <c r="B40" t="s">
        <v>8</v>
      </c>
      <c r="C40">
        <v>4</v>
      </c>
      <c r="D40">
        <v>223.00000000000006</v>
      </c>
      <c r="E40">
        <f t="shared" si="0"/>
        <v>75</v>
      </c>
      <c r="F40">
        <f t="shared" si="2"/>
        <v>61</v>
      </c>
      <c r="G40">
        <f t="shared" si="3"/>
        <v>26.000000000000057</v>
      </c>
      <c r="H40">
        <f t="shared" si="1"/>
        <v>61</v>
      </c>
      <c r="I40">
        <v>0</v>
      </c>
      <c r="J40" s="22">
        <v>0.48</v>
      </c>
      <c r="K40" s="22">
        <v>0.48</v>
      </c>
      <c r="L40" s="22">
        <v>0.48</v>
      </c>
      <c r="M40" s="22">
        <v>0.48</v>
      </c>
      <c r="N40" s="22">
        <v>0.48</v>
      </c>
      <c r="O40" s="24">
        <v>0.88</v>
      </c>
      <c r="P40" s="24">
        <v>0.70000000000000007</v>
      </c>
      <c r="Q40" s="24">
        <v>0.69000000000000006</v>
      </c>
      <c r="R40" s="24">
        <v>0.97</v>
      </c>
      <c r="S40" s="24">
        <v>0.69000000000000006</v>
      </c>
      <c r="T40" s="24">
        <v>0.36</v>
      </c>
      <c r="U40" s="24">
        <v>0.45</v>
      </c>
      <c r="V40" s="24">
        <v>0.96</v>
      </c>
      <c r="W40" s="24">
        <v>0.85</v>
      </c>
      <c r="X40" s="24">
        <v>0.91</v>
      </c>
      <c r="Y40" s="24">
        <v>0.63</v>
      </c>
      <c r="Z40" s="24">
        <v>0.28000000000000003</v>
      </c>
      <c r="AA40" s="25">
        <v>10</v>
      </c>
      <c r="AB40" s="25">
        <v>6</v>
      </c>
      <c r="AC40" s="25">
        <v>3</v>
      </c>
      <c r="AD40" s="25">
        <v>14</v>
      </c>
      <c r="AE40" s="25">
        <v>6</v>
      </c>
      <c r="AF40" s="25">
        <v>0</v>
      </c>
      <c r="AG40" s="25">
        <v>9</v>
      </c>
      <c r="AH40" s="25">
        <v>0</v>
      </c>
      <c r="AI40" s="25">
        <v>10</v>
      </c>
      <c r="AJ40" s="25">
        <v>3</v>
      </c>
      <c r="AK40" s="25">
        <v>0</v>
      </c>
      <c r="AL40" s="25">
        <v>13</v>
      </c>
      <c r="AM40" s="25">
        <v>0</v>
      </c>
      <c r="AN40" s="25">
        <v>2</v>
      </c>
      <c r="AO40" s="25">
        <v>10</v>
      </c>
      <c r="AP40" s="25">
        <v>4</v>
      </c>
      <c r="AQ40" s="25">
        <v>4</v>
      </c>
      <c r="AR40" s="25">
        <v>13</v>
      </c>
      <c r="AS40" s="25">
        <v>7</v>
      </c>
      <c r="AT40" s="25">
        <v>8</v>
      </c>
      <c r="AU40" s="25">
        <v>3</v>
      </c>
      <c r="AV40" s="25">
        <v>4.0000000000000568</v>
      </c>
      <c r="AW40" s="25">
        <v>2</v>
      </c>
      <c r="AX40" s="25">
        <v>0</v>
      </c>
      <c r="AY40" s="25">
        <v>0</v>
      </c>
      <c r="AZ40" s="25">
        <v>6</v>
      </c>
      <c r="BA40" s="25">
        <v>0</v>
      </c>
      <c r="BB40" s="25">
        <v>7</v>
      </c>
      <c r="BC40" s="25">
        <v>4</v>
      </c>
      <c r="BD40" s="25">
        <v>0</v>
      </c>
      <c r="BE40" s="25">
        <v>0</v>
      </c>
      <c r="BF40" s="25">
        <v>11</v>
      </c>
      <c r="BG40" s="25">
        <v>0</v>
      </c>
      <c r="BH40" s="25">
        <v>12</v>
      </c>
      <c r="BI40" s="25">
        <v>4</v>
      </c>
      <c r="BJ40" s="25">
        <v>11</v>
      </c>
      <c r="BK40" s="25">
        <v>0</v>
      </c>
      <c r="BL40" s="25">
        <v>12</v>
      </c>
      <c r="BM40" s="25">
        <v>11</v>
      </c>
      <c r="BN40" s="25">
        <v>14</v>
      </c>
    </row>
    <row r="41" spans="1:66" x14ac:dyDescent="0.25">
      <c r="A41" s="6">
        <v>44962</v>
      </c>
      <c r="B41" t="s">
        <v>8</v>
      </c>
      <c r="C41">
        <v>5</v>
      </c>
      <c r="D41">
        <v>240.00000000000003</v>
      </c>
      <c r="E41">
        <f t="shared" si="0"/>
        <v>84</v>
      </c>
      <c r="F41">
        <f t="shared" si="2"/>
        <v>53</v>
      </c>
      <c r="G41">
        <f t="shared" si="3"/>
        <v>34.000000000000028</v>
      </c>
      <c r="H41">
        <f t="shared" si="1"/>
        <v>65</v>
      </c>
      <c r="I41">
        <v>0</v>
      </c>
      <c r="J41" s="22">
        <v>0.4</v>
      </c>
      <c r="K41" s="22">
        <v>0.61</v>
      </c>
      <c r="L41" s="22">
        <v>0.74</v>
      </c>
      <c r="M41" s="22">
        <v>0.88</v>
      </c>
      <c r="N41" s="22">
        <v>0.92</v>
      </c>
      <c r="O41" s="24">
        <v>0.6</v>
      </c>
      <c r="P41" s="24">
        <v>0.99</v>
      </c>
      <c r="Q41" s="24">
        <v>0.19</v>
      </c>
      <c r="R41" s="24">
        <v>0.65</v>
      </c>
      <c r="S41" s="24">
        <v>0.98</v>
      </c>
      <c r="T41" s="24">
        <v>0.79</v>
      </c>
      <c r="U41" s="24">
        <v>0.55000000000000004</v>
      </c>
      <c r="V41" s="24">
        <v>1</v>
      </c>
      <c r="W41" s="24">
        <v>0.87</v>
      </c>
      <c r="X41" s="24">
        <v>0.92</v>
      </c>
      <c r="Y41" s="24">
        <v>0.57000000000000006</v>
      </c>
      <c r="Z41" s="24">
        <v>0.34</v>
      </c>
      <c r="AA41" s="25">
        <v>8</v>
      </c>
      <c r="AB41" s="25">
        <v>0</v>
      </c>
      <c r="AC41" s="25">
        <v>3</v>
      </c>
      <c r="AD41" s="25">
        <v>13</v>
      </c>
      <c r="AE41" s="25">
        <v>3</v>
      </c>
      <c r="AF41" s="25">
        <v>0</v>
      </c>
      <c r="AG41" s="25">
        <v>9</v>
      </c>
      <c r="AH41" s="25">
        <v>6</v>
      </c>
      <c r="AI41" s="25">
        <v>8</v>
      </c>
      <c r="AJ41" s="25">
        <v>3</v>
      </c>
      <c r="AK41" s="25">
        <v>4</v>
      </c>
      <c r="AL41" s="25">
        <v>3</v>
      </c>
      <c r="AM41" s="25">
        <v>11</v>
      </c>
      <c r="AN41" s="25">
        <v>9</v>
      </c>
      <c r="AO41" s="25">
        <v>9</v>
      </c>
      <c r="AP41" s="25">
        <v>0</v>
      </c>
      <c r="AQ41" s="25">
        <v>5</v>
      </c>
      <c r="AR41" s="25">
        <v>12</v>
      </c>
      <c r="AS41" s="25">
        <v>10</v>
      </c>
      <c r="AT41" s="25">
        <v>6</v>
      </c>
      <c r="AU41" s="25">
        <v>0</v>
      </c>
      <c r="AV41" s="25">
        <v>6</v>
      </c>
      <c r="AW41" s="25">
        <v>0</v>
      </c>
      <c r="AX41" s="25">
        <v>1</v>
      </c>
      <c r="AY41" s="25">
        <v>2</v>
      </c>
      <c r="AZ41" s="25">
        <v>5</v>
      </c>
      <c r="BA41" s="25">
        <v>9</v>
      </c>
      <c r="BB41" s="25">
        <v>3</v>
      </c>
      <c r="BC41" s="25">
        <v>8.0000000000000284</v>
      </c>
      <c r="BD41" s="25">
        <v>0</v>
      </c>
      <c r="BE41" s="25">
        <v>9</v>
      </c>
      <c r="BF41" s="25">
        <v>10</v>
      </c>
      <c r="BG41" s="25">
        <v>9</v>
      </c>
      <c r="BH41" s="25">
        <v>4</v>
      </c>
      <c r="BI41" s="25">
        <v>14</v>
      </c>
      <c r="BJ41" s="25">
        <v>3</v>
      </c>
      <c r="BK41" s="25">
        <v>16</v>
      </c>
      <c r="BL41" s="25">
        <v>15</v>
      </c>
      <c r="BM41" s="25">
        <v>4</v>
      </c>
      <c r="BN41" s="25">
        <v>0</v>
      </c>
    </row>
    <row r="42" spans="1:66" x14ac:dyDescent="0.25">
      <c r="A42" s="6">
        <v>44963</v>
      </c>
      <c r="B42" t="s">
        <v>8</v>
      </c>
      <c r="C42">
        <v>6</v>
      </c>
      <c r="D42">
        <v>269.00000000000006</v>
      </c>
      <c r="E42">
        <f t="shared" si="0"/>
        <v>70.000000000000057</v>
      </c>
      <c r="F42">
        <f t="shared" si="2"/>
        <v>92</v>
      </c>
      <c r="G42">
        <f t="shared" si="3"/>
        <v>67</v>
      </c>
      <c r="H42">
        <f t="shared" si="1"/>
        <v>38</v>
      </c>
      <c r="I42">
        <v>0</v>
      </c>
      <c r="J42" s="22">
        <v>0.47000000000000003</v>
      </c>
      <c r="K42" s="22">
        <v>0.55000000000000004</v>
      </c>
      <c r="L42" s="22">
        <v>0.70000000000000007</v>
      </c>
      <c r="M42" s="22">
        <v>0.8</v>
      </c>
      <c r="N42" s="22">
        <v>0.95000000000000007</v>
      </c>
      <c r="O42" s="24">
        <v>0.8</v>
      </c>
      <c r="P42" s="24">
        <v>0.63</v>
      </c>
      <c r="Q42" s="24">
        <v>0.64</v>
      </c>
      <c r="R42" s="24">
        <v>1</v>
      </c>
      <c r="S42" s="24">
        <v>0.77</v>
      </c>
      <c r="T42" s="24">
        <v>0.25</v>
      </c>
      <c r="U42" s="24">
        <v>0.53</v>
      </c>
      <c r="V42" s="24">
        <v>0.91</v>
      </c>
      <c r="W42" s="24">
        <v>0.70000000000000007</v>
      </c>
      <c r="X42" s="24">
        <v>0.99</v>
      </c>
      <c r="Y42" s="24">
        <v>0.91</v>
      </c>
      <c r="Z42" s="24">
        <v>0.32</v>
      </c>
      <c r="AA42" s="25">
        <v>9</v>
      </c>
      <c r="AB42" s="25">
        <v>3</v>
      </c>
      <c r="AC42" s="25">
        <v>14</v>
      </c>
      <c r="AD42" s="25">
        <v>17</v>
      </c>
      <c r="AE42" s="25">
        <v>13</v>
      </c>
      <c r="AF42" s="25">
        <v>1</v>
      </c>
      <c r="AG42" s="25">
        <v>0</v>
      </c>
      <c r="AH42" s="25">
        <v>14</v>
      </c>
      <c r="AI42" s="25">
        <v>14</v>
      </c>
      <c r="AJ42" s="25">
        <v>7</v>
      </c>
      <c r="AK42" s="25">
        <v>2</v>
      </c>
      <c r="AL42" s="25">
        <v>1</v>
      </c>
      <c r="AM42" s="25">
        <v>7</v>
      </c>
      <c r="AN42" s="25">
        <v>9</v>
      </c>
      <c r="AO42" s="25">
        <v>3</v>
      </c>
      <c r="AP42" s="25">
        <v>6</v>
      </c>
      <c r="AQ42" s="25">
        <v>1</v>
      </c>
      <c r="AR42" s="25">
        <v>0</v>
      </c>
      <c r="AS42" s="25">
        <v>11</v>
      </c>
      <c r="AT42" s="25">
        <v>0</v>
      </c>
      <c r="AU42" s="25">
        <v>12</v>
      </c>
      <c r="AV42" s="25">
        <v>13</v>
      </c>
      <c r="AW42" s="25">
        <v>10</v>
      </c>
      <c r="AX42" s="25">
        <v>3</v>
      </c>
      <c r="AY42" s="25">
        <v>7</v>
      </c>
      <c r="AZ42" s="25">
        <v>1</v>
      </c>
      <c r="BA42" s="25">
        <v>1</v>
      </c>
      <c r="BB42" s="25">
        <v>3</v>
      </c>
      <c r="BC42" s="25">
        <v>17</v>
      </c>
      <c r="BD42" s="25">
        <v>0</v>
      </c>
      <c r="BE42" s="25">
        <v>2</v>
      </c>
      <c r="BF42" s="25">
        <v>6</v>
      </c>
      <c r="BG42" s="25">
        <v>9</v>
      </c>
      <c r="BH42" s="25">
        <v>9</v>
      </c>
      <c r="BI42" s="25">
        <v>15</v>
      </c>
      <c r="BJ42" s="25">
        <v>5</v>
      </c>
      <c r="BK42" s="25">
        <v>7</v>
      </c>
      <c r="BL42" s="25">
        <v>14</v>
      </c>
      <c r="BM42" s="25">
        <v>0</v>
      </c>
      <c r="BN42" s="25">
        <v>3.0000000000000568</v>
      </c>
    </row>
    <row r="43" spans="1:66" x14ac:dyDescent="0.25">
      <c r="A43" s="6">
        <v>44964</v>
      </c>
      <c r="B43" t="s">
        <v>8</v>
      </c>
      <c r="C43">
        <v>7</v>
      </c>
      <c r="D43">
        <v>300.00000000000006</v>
      </c>
      <c r="E43">
        <f t="shared" si="0"/>
        <v>81</v>
      </c>
      <c r="F43">
        <f t="shared" si="2"/>
        <v>72.000000000000057</v>
      </c>
      <c r="G43">
        <f t="shared" si="3"/>
        <v>104</v>
      </c>
      <c r="H43">
        <f t="shared" si="1"/>
        <v>43</v>
      </c>
      <c r="I43">
        <v>0</v>
      </c>
      <c r="J43" s="22">
        <v>0.31</v>
      </c>
      <c r="K43" s="22">
        <v>0.57000000000000006</v>
      </c>
      <c r="L43" s="22">
        <v>0.77</v>
      </c>
      <c r="M43" s="22">
        <v>0.84</v>
      </c>
      <c r="N43" s="22">
        <v>0.9</v>
      </c>
      <c r="O43" s="24">
        <v>0.6</v>
      </c>
      <c r="P43" s="24">
        <v>0.78</v>
      </c>
      <c r="Q43" s="24">
        <v>0.17</v>
      </c>
      <c r="R43" s="24">
        <v>0.49</v>
      </c>
      <c r="S43" s="24">
        <v>1</v>
      </c>
      <c r="T43" s="24">
        <v>0.69000000000000006</v>
      </c>
      <c r="U43" s="24">
        <v>0.47000000000000003</v>
      </c>
      <c r="V43" s="24">
        <v>0.99</v>
      </c>
      <c r="W43" s="24">
        <v>0.77</v>
      </c>
      <c r="X43" s="24">
        <v>0.97</v>
      </c>
      <c r="Y43" s="24">
        <v>0.82000000000000006</v>
      </c>
      <c r="Z43" s="24">
        <v>0.38</v>
      </c>
      <c r="AA43" s="25">
        <v>12.000000000000057</v>
      </c>
      <c r="AB43" s="25">
        <v>15</v>
      </c>
      <c r="AC43" s="25">
        <v>9</v>
      </c>
      <c r="AD43" s="25">
        <v>0</v>
      </c>
      <c r="AE43" s="25">
        <v>0</v>
      </c>
      <c r="AF43" s="25">
        <v>4</v>
      </c>
      <c r="AG43" s="25">
        <v>12</v>
      </c>
      <c r="AH43" s="25">
        <v>0</v>
      </c>
      <c r="AI43" s="25">
        <v>18</v>
      </c>
      <c r="AJ43" s="25">
        <v>2</v>
      </c>
      <c r="AK43" s="25">
        <v>0</v>
      </c>
      <c r="AL43" s="25">
        <v>7</v>
      </c>
      <c r="AM43" s="25">
        <v>0</v>
      </c>
      <c r="AN43" s="25">
        <v>20</v>
      </c>
      <c r="AO43" s="25">
        <v>0</v>
      </c>
      <c r="AP43" s="25">
        <v>0</v>
      </c>
      <c r="AQ43" s="25">
        <v>0</v>
      </c>
      <c r="AR43" s="25">
        <v>0</v>
      </c>
      <c r="AS43" s="25">
        <v>0</v>
      </c>
      <c r="AT43" s="25">
        <v>16</v>
      </c>
      <c r="AU43" s="25">
        <v>19</v>
      </c>
      <c r="AV43" s="25">
        <v>15</v>
      </c>
      <c r="AW43" s="25">
        <v>6</v>
      </c>
      <c r="AX43" s="25">
        <v>14</v>
      </c>
      <c r="AY43" s="25">
        <v>0</v>
      </c>
      <c r="AZ43" s="25">
        <v>6</v>
      </c>
      <c r="BA43" s="25">
        <v>11</v>
      </c>
      <c r="BB43" s="25">
        <v>12</v>
      </c>
      <c r="BC43" s="25">
        <v>7</v>
      </c>
      <c r="BD43" s="25">
        <v>14</v>
      </c>
      <c r="BE43" s="25">
        <v>0</v>
      </c>
      <c r="BF43" s="25">
        <v>5</v>
      </c>
      <c r="BG43" s="25">
        <v>11</v>
      </c>
      <c r="BH43" s="25">
        <v>8</v>
      </c>
      <c r="BI43" s="25">
        <v>14</v>
      </c>
      <c r="BJ43" s="25">
        <v>19</v>
      </c>
      <c r="BK43" s="25">
        <v>6</v>
      </c>
      <c r="BL43" s="25">
        <v>16</v>
      </c>
      <c r="BM43" s="25">
        <v>0</v>
      </c>
      <c r="BN43" s="25">
        <v>2</v>
      </c>
    </row>
    <row r="44" spans="1:66" x14ac:dyDescent="0.25">
      <c r="A44" s="6">
        <v>44965</v>
      </c>
      <c r="B44" t="s">
        <v>8</v>
      </c>
      <c r="C44">
        <v>8</v>
      </c>
      <c r="D44">
        <v>336.00000000000011</v>
      </c>
      <c r="E44">
        <f t="shared" si="0"/>
        <v>85.000000000000114</v>
      </c>
      <c r="F44">
        <f t="shared" si="2"/>
        <v>83</v>
      </c>
      <c r="G44">
        <f t="shared" si="3"/>
        <v>83</v>
      </c>
      <c r="H44">
        <f t="shared" si="1"/>
        <v>76</v>
      </c>
      <c r="I44">
        <v>0</v>
      </c>
      <c r="J44" s="22">
        <v>0.33</v>
      </c>
      <c r="K44" s="22">
        <v>0.66</v>
      </c>
      <c r="L44" s="22">
        <v>0.77</v>
      </c>
      <c r="M44" s="22">
        <v>0.87</v>
      </c>
      <c r="N44" s="22">
        <v>0.94000000000000006</v>
      </c>
      <c r="O44" s="24">
        <v>0.68</v>
      </c>
      <c r="P44" s="24">
        <v>0.61</v>
      </c>
      <c r="Q44" s="24">
        <v>0.9</v>
      </c>
      <c r="R44" s="24">
        <v>0.95000000000000007</v>
      </c>
      <c r="S44" s="24">
        <v>0.78</v>
      </c>
      <c r="T44" s="24">
        <v>0.4</v>
      </c>
      <c r="U44" s="24">
        <v>0.52</v>
      </c>
      <c r="V44" s="24">
        <v>0.87</v>
      </c>
      <c r="W44" s="24">
        <v>0.73</v>
      </c>
      <c r="X44" s="24">
        <v>0.91</v>
      </c>
      <c r="Y44" s="24">
        <v>0.89</v>
      </c>
      <c r="Z44" s="24">
        <v>0.28999999999999998</v>
      </c>
      <c r="AA44" s="25">
        <v>0</v>
      </c>
      <c r="AB44" s="25">
        <v>11</v>
      </c>
      <c r="AC44" s="25">
        <v>11</v>
      </c>
      <c r="AD44" s="25">
        <v>11</v>
      </c>
      <c r="AE44" s="25">
        <v>18</v>
      </c>
      <c r="AF44" s="25">
        <v>5</v>
      </c>
      <c r="AG44" s="25">
        <v>5</v>
      </c>
      <c r="AH44" s="25">
        <v>4</v>
      </c>
      <c r="AI44" s="25">
        <v>18</v>
      </c>
      <c r="AJ44" s="25">
        <v>0</v>
      </c>
      <c r="AK44" s="25">
        <v>9</v>
      </c>
      <c r="AL44" s="25">
        <v>5</v>
      </c>
      <c r="AM44" s="25">
        <v>6</v>
      </c>
      <c r="AN44" s="25">
        <v>22</v>
      </c>
      <c r="AO44" s="25">
        <v>0</v>
      </c>
      <c r="AP44" s="25">
        <v>11</v>
      </c>
      <c r="AQ44" s="25">
        <v>0</v>
      </c>
      <c r="AR44" s="25">
        <v>2</v>
      </c>
      <c r="AS44" s="25">
        <v>15</v>
      </c>
      <c r="AT44" s="25">
        <v>15</v>
      </c>
      <c r="AU44" s="25">
        <v>12</v>
      </c>
      <c r="AV44" s="25">
        <v>20</v>
      </c>
      <c r="AW44" s="25">
        <v>0</v>
      </c>
      <c r="AX44" s="25">
        <v>0</v>
      </c>
      <c r="AY44" s="25">
        <v>11</v>
      </c>
      <c r="AZ44" s="25">
        <v>13</v>
      </c>
      <c r="BA44" s="25">
        <v>0</v>
      </c>
      <c r="BB44" s="25">
        <v>18</v>
      </c>
      <c r="BC44" s="25">
        <v>4</v>
      </c>
      <c r="BD44" s="25">
        <v>5</v>
      </c>
      <c r="BE44" s="25">
        <v>10</v>
      </c>
      <c r="BF44" s="25">
        <v>15.000000000000114</v>
      </c>
      <c r="BG44" s="25">
        <v>10</v>
      </c>
      <c r="BH44" s="25">
        <v>12</v>
      </c>
      <c r="BI44" s="25">
        <v>5</v>
      </c>
      <c r="BJ44" s="25">
        <v>4</v>
      </c>
      <c r="BK44" s="25">
        <v>16</v>
      </c>
      <c r="BL44" s="25">
        <v>13</v>
      </c>
      <c r="BM44" s="25">
        <v>0</v>
      </c>
      <c r="BN44" s="25">
        <v>0</v>
      </c>
    </row>
    <row r="45" spans="1:66" x14ac:dyDescent="0.25">
      <c r="A45" s="6">
        <v>44966</v>
      </c>
      <c r="B45" t="s">
        <v>8</v>
      </c>
      <c r="C45">
        <v>9</v>
      </c>
      <c r="D45">
        <v>381</v>
      </c>
      <c r="E45">
        <f t="shared" si="0"/>
        <v>99</v>
      </c>
      <c r="F45">
        <f t="shared" si="2"/>
        <v>115</v>
      </c>
      <c r="G45">
        <f t="shared" si="3"/>
        <v>88</v>
      </c>
      <c r="H45">
        <f t="shared" si="1"/>
        <v>63</v>
      </c>
      <c r="I45">
        <v>0</v>
      </c>
      <c r="J45" s="22">
        <v>0.47000000000000003</v>
      </c>
      <c r="K45" s="22">
        <v>0.67</v>
      </c>
      <c r="L45" s="22">
        <v>0.70000000000000007</v>
      </c>
      <c r="M45" s="22">
        <v>0.83000000000000007</v>
      </c>
      <c r="N45" s="22">
        <v>0.93</v>
      </c>
      <c r="O45" s="24">
        <v>0.41000000000000003</v>
      </c>
      <c r="P45" s="24">
        <v>0.67</v>
      </c>
      <c r="Q45" s="24">
        <v>0.96</v>
      </c>
      <c r="R45" s="24">
        <v>0.67</v>
      </c>
      <c r="S45" s="24">
        <v>0.69000000000000006</v>
      </c>
      <c r="T45" s="24">
        <v>0.27</v>
      </c>
      <c r="U45" s="24">
        <v>0.42</v>
      </c>
      <c r="V45" s="24">
        <v>0.96</v>
      </c>
      <c r="W45" s="24">
        <v>0.84</v>
      </c>
      <c r="X45" s="24">
        <v>0.98</v>
      </c>
      <c r="Y45" s="24">
        <v>0.63</v>
      </c>
      <c r="Z45" s="24">
        <v>0.37</v>
      </c>
      <c r="AA45" s="25">
        <v>0</v>
      </c>
      <c r="AB45" s="25">
        <v>6</v>
      </c>
      <c r="AC45" s="25">
        <v>19</v>
      </c>
      <c r="AD45" s="25">
        <v>13</v>
      </c>
      <c r="AE45" s="25">
        <v>12</v>
      </c>
      <c r="AF45" s="25">
        <v>5</v>
      </c>
      <c r="AG45" s="25">
        <v>19</v>
      </c>
      <c r="AH45" s="25">
        <v>20</v>
      </c>
      <c r="AI45" s="25">
        <v>18</v>
      </c>
      <c r="AJ45" s="25">
        <v>3</v>
      </c>
      <c r="AK45" s="25">
        <v>16</v>
      </c>
      <c r="AL45" s="25">
        <v>0</v>
      </c>
      <c r="AM45" s="25">
        <v>0</v>
      </c>
      <c r="AN45" s="25">
        <v>0</v>
      </c>
      <c r="AO45" s="25">
        <v>0</v>
      </c>
      <c r="AP45" s="25">
        <v>19</v>
      </c>
      <c r="AQ45" s="25">
        <v>0</v>
      </c>
      <c r="AR45" s="25">
        <v>23</v>
      </c>
      <c r="AS45" s="25">
        <v>0</v>
      </c>
      <c r="AT45" s="25">
        <v>21</v>
      </c>
      <c r="AU45" s="25">
        <v>0</v>
      </c>
      <c r="AV45" s="25">
        <v>0</v>
      </c>
      <c r="AW45" s="25">
        <v>0</v>
      </c>
      <c r="AX45" s="25">
        <v>22</v>
      </c>
      <c r="AY45" s="25">
        <v>0</v>
      </c>
      <c r="AZ45" s="25">
        <v>0</v>
      </c>
      <c r="BA45" s="25">
        <v>19</v>
      </c>
      <c r="BB45" s="25">
        <v>24</v>
      </c>
      <c r="BC45" s="25">
        <v>23</v>
      </c>
      <c r="BD45" s="25">
        <v>0</v>
      </c>
      <c r="BE45" s="25">
        <v>0</v>
      </c>
      <c r="BF45" s="25">
        <v>0</v>
      </c>
      <c r="BG45" s="25">
        <v>0</v>
      </c>
      <c r="BH45" s="25">
        <v>23</v>
      </c>
      <c r="BI45" s="25">
        <v>0</v>
      </c>
      <c r="BJ45" s="25">
        <v>18</v>
      </c>
      <c r="BK45" s="25">
        <v>15</v>
      </c>
      <c r="BL45" s="25">
        <v>24</v>
      </c>
      <c r="BM45" s="25">
        <v>19</v>
      </c>
      <c r="BN45" s="25">
        <v>0</v>
      </c>
    </row>
    <row r="46" spans="1:66" x14ac:dyDescent="0.25">
      <c r="A46" s="6">
        <v>44967</v>
      </c>
      <c r="B46" t="s">
        <v>8</v>
      </c>
      <c r="C46">
        <v>10</v>
      </c>
      <c r="D46">
        <v>436.99999999999994</v>
      </c>
      <c r="E46">
        <f t="shared" si="0"/>
        <v>97.999999999999943</v>
      </c>
      <c r="F46">
        <f t="shared" si="2"/>
        <v>136</v>
      </c>
      <c r="G46">
        <f t="shared" si="3"/>
        <v>90</v>
      </c>
      <c r="H46">
        <f t="shared" si="1"/>
        <v>113</v>
      </c>
      <c r="I46">
        <v>0</v>
      </c>
      <c r="J46" s="22">
        <v>0.5</v>
      </c>
      <c r="K46" s="22">
        <v>0.65</v>
      </c>
      <c r="L46" s="22">
        <v>0.79</v>
      </c>
      <c r="M46" s="22">
        <v>0.83000000000000007</v>
      </c>
      <c r="N46" s="22">
        <v>0.97</v>
      </c>
      <c r="O46" s="24">
        <v>0.74</v>
      </c>
      <c r="P46" s="24">
        <v>0.66</v>
      </c>
      <c r="Q46" s="24">
        <v>0.87</v>
      </c>
      <c r="R46" s="24">
        <v>0.59</v>
      </c>
      <c r="S46" s="24">
        <v>0.83000000000000007</v>
      </c>
      <c r="T46" s="24">
        <v>0.6</v>
      </c>
      <c r="U46" s="24">
        <v>0.54</v>
      </c>
      <c r="V46" s="24">
        <v>0.86</v>
      </c>
      <c r="W46" s="24">
        <v>0.79</v>
      </c>
      <c r="X46" s="24">
        <v>0.9</v>
      </c>
      <c r="Y46" s="24">
        <v>0.79</v>
      </c>
      <c r="Z46" s="24">
        <v>0.4</v>
      </c>
      <c r="AA46" s="25">
        <v>2</v>
      </c>
      <c r="AB46" s="25">
        <v>19</v>
      </c>
      <c r="AC46" s="25">
        <v>14</v>
      </c>
      <c r="AD46" s="25">
        <v>21</v>
      </c>
      <c r="AE46" s="25">
        <v>26</v>
      </c>
      <c r="AF46" s="25">
        <v>10</v>
      </c>
      <c r="AG46" s="25">
        <v>15</v>
      </c>
      <c r="AH46" s="25">
        <v>29</v>
      </c>
      <c r="AI46" s="25">
        <v>0</v>
      </c>
      <c r="AJ46" s="25">
        <v>0</v>
      </c>
      <c r="AK46" s="25">
        <v>0</v>
      </c>
      <c r="AL46" s="25">
        <v>27</v>
      </c>
      <c r="AM46" s="25">
        <v>0</v>
      </c>
      <c r="AN46" s="25">
        <v>0</v>
      </c>
      <c r="AO46" s="25">
        <v>1</v>
      </c>
      <c r="AP46" s="25">
        <v>18</v>
      </c>
      <c r="AQ46" s="25">
        <v>0</v>
      </c>
      <c r="AR46" s="25">
        <v>29</v>
      </c>
      <c r="AS46" s="25">
        <v>21</v>
      </c>
      <c r="AT46" s="25">
        <v>17</v>
      </c>
      <c r="AU46" s="25">
        <v>0</v>
      </c>
      <c r="AV46" s="25">
        <v>3</v>
      </c>
      <c r="AW46" s="25">
        <v>27</v>
      </c>
      <c r="AX46" s="25">
        <v>0</v>
      </c>
      <c r="AY46" s="25">
        <v>20</v>
      </c>
      <c r="AZ46" s="25">
        <v>0</v>
      </c>
      <c r="BA46" s="25">
        <v>0</v>
      </c>
      <c r="BB46" s="25">
        <v>16</v>
      </c>
      <c r="BC46" s="25">
        <v>24</v>
      </c>
      <c r="BD46" s="25">
        <v>0</v>
      </c>
      <c r="BE46" s="25">
        <v>19</v>
      </c>
      <c r="BF46" s="25">
        <v>0</v>
      </c>
      <c r="BG46" s="25">
        <v>0</v>
      </c>
      <c r="BH46" s="25">
        <v>8.9999999999999432</v>
      </c>
      <c r="BI46" s="25">
        <v>0</v>
      </c>
      <c r="BJ46" s="25">
        <v>21</v>
      </c>
      <c r="BK46" s="25">
        <v>20</v>
      </c>
      <c r="BL46" s="25">
        <v>17</v>
      </c>
      <c r="BM46" s="25">
        <v>7</v>
      </c>
      <c r="BN46" s="25">
        <v>5</v>
      </c>
    </row>
    <row r="47" spans="1:66" x14ac:dyDescent="0.25">
      <c r="A47" s="6">
        <v>44968</v>
      </c>
      <c r="B47" t="s">
        <v>8</v>
      </c>
      <c r="C47">
        <v>11</v>
      </c>
      <c r="D47">
        <v>491</v>
      </c>
      <c r="E47">
        <f t="shared" si="0"/>
        <v>105</v>
      </c>
      <c r="F47">
        <f t="shared" si="2"/>
        <v>142</v>
      </c>
      <c r="G47">
        <f t="shared" si="3"/>
        <v>93</v>
      </c>
      <c r="H47">
        <f t="shared" si="1"/>
        <v>142</v>
      </c>
      <c r="I47">
        <v>0</v>
      </c>
      <c r="J47" s="22">
        <v>0.32</v>
      </c>
      <c r="K47" s="22">
        <v>0.53</v>
      </c>
      <c r="L47" s="22">
        <v>0.74</v>
      </c>
      <c r="M47" s="22">
        <v>0.86</v>
      </c>
      <c r="N47" s="22">
        <v>0.91</v>
      </c>
      <c r="O47" s="24">
        <v>0.67</v>
      </c>
      <c r="P47" s="24">
        <v>0.63</v>
      </c>
      <c r="Q47" s="24">
        <v>0.4</v>
      </c>
      <c r="R47" s="24">
        <v>0.88</v>
      </c>
      <c r="S47" s="24">
        <v>0.63</v>
      </c>
      <c r="T47" s="24">
        <v>0.79</v>
      </c>
      <c r="U47" s="24">
        <v>0.41000000000000003</v>
      </c>
      <c r="V47" s="24">
        <v>0.91</v>
      </c>
      <c r="W47" s="24">
        <v>0.82000000000000006</v>
      </c>
      <c r="X47" s="24">
        <v>0.99</v>
      </c>
      <c r="Y47" s="24">
        <v>0.6</v>
      </c>
      <c r="Z47" s="24">
        <v>0.28000000000000003</v>
      </c>
      <c r="AA47" s="25">
        <v>4</v>
      </c>
      <c r="AB47" s="25">
        <v>10</v>
      </c>
      <c r="AC47" s="25">
        <v>16</v>
      </c>
      <c r="AD47" s="25">
        <v>28</v>
      </c>
      <c r="AE47" s="25">
        <v>10</v>
      </c>
      <c r="AF47" s="25">
        <v>0</v>
      </c>
      <c r="AG47" s="25">
        <v>28</v>
      </c>
      <c r="AH47" s="25">
        <v>20</v>
      </c>
      <c r="AI47" s="25">
        <v>24</v>
      </c>
      <c r="AJ47" s="25">
        <v>2</v>
      </c>
      <c r="AK47" s="25">
        <v>9</v>
      </c>
      <c r="AL47" s="25">
        <v>3</v>
      </c>
      <c r="AM47" s="25">
        <v>17</v>
      </c>
      <c r="AN47" s="25">
        <v>20</v>
      </c>
      <c r="AO47" s="25">
        <v>12</v>
      </c>
      <c r="AP47" s="25">
        <v>6</v>
      </c>
      <c r="AQ47" s="25">
        <v>9</v>
      </c>
      <c r="AR47" s="25">
        <v>31</v>
      </c>
      <c r="AS47" s="25">
        <v>14</v>
      </c>
      <c r="AT47" s="25">
        <v>30</v>
      </c>
      <c r="AU47" s="25">
        <v>22</v>
      </c>
      <c r="AV47" s="25">
        <v>9</v>
      </c>
      <c r="AW47" s="25">
        <v>1</v>
      </c>
      <c r="AX47" s="25">
        <v>7</v>
      </c>
      <c r="AY47" s="25">
        <v>24</v>
      </c>
      <c r="AZ47" s="25">
        <v>0</v>
      </c>
      <c r="BA47" s="25">
        <v>1</v>
      </c>
      <c r="BB47" s="25">
        <v>22</v>
      </c>
      <c r="BC47" s="25">
        <v>1</v>
      </c>
      <c r="BD47" s="25">
        <v>6</v>
      </c>
      <c r="BE47" s="25">
        <v>16</v>
      </c>
      <c r="BF47" s="25">
        <v>7</v>
      </c>
      <c r="BG47" s="25">
        <v>30</v>
      </c>
      <c r="BH47" s="25">
        <v>6</v>
      </c>
      <c r="BI47" s="25">
        <v>2</v>
      </c>
      <c r="BJ47" s="25">
        <v>3</v>
      </c>
      <c r="BK47" s="25">
        <v>7</v>
      </c>
      <c r="BL47" s="25">
        <v>16</v>
      </c>
      <c r="BM47" s="25">
        <v>1</v>
      </c>
      <c r="BN47" s="25">
        <v>17</v>
      </c>
    </row>
    <row r="48" spans="1:66" x14ac:dyDescent="0.25">
      <c r="A48" s="6">
        <v>44969</v>
      </c>
      <c r="B48" t="s">
        <v>8</v>
      </c>
      <c r="C48">
        <v>12</v>
      </c>
      <c r="D48">
        <v>551</v>
      </c>
      <c r="E48">
        <f t="shared" si="0"/>
        <v>190</v>
      </c>
      <c r="F48">
        <f t="shared" si="2"/>
        <v>124</v>
      </c>
      <c r="G48">
        <f t="shared" si="3"/>
        <v>97</v>
      </c>
      <c r="H48">
        <f t="shared" si="1"/>
        <v>114</v>
      </c>
      <c r="I48">
        <v>0</v>
      </c>
      <c r="J48" s="22">
        <v>0.15</v>
      </c>
      <c r="K48" s="22">
        <v>0.70000000000000007</v>
      </c>
      <c r="L48" s="22">
        <v>0.76</v>
      </c>
      <c r="M48" s="22">
        <v>0.82000000000000006</v>
      </c>
      <c r="N48" s="22">
        <v>0.99</v>
      </c>
      <c r="O48" s="24">
        <v>0.9</v>
      </c>
      <c r="P48" s="24">
        <v>0.99</v>
      </c>
      <c r="Q48" s="24">
        <v>0.61</v>
      </c>
      <c r="R48" s="24">
        <v>0.56000000000000005</v>
      </c>
      <c r="S48" s="24">
        <v>0.48</v>
      </c>
      <c r="T48" s="24">
        <v>0.70000000000000007</v>
      </c>
      <c r="U48" s="24">
        <v>0.54</v>
      </c>
      <c r="V48" s="24">
        <v>0.92</v>
      </c>
      <c r="W48" s="24">
        <v>0.88</v>
      </c>
      <c r="X48" s="24">
        <v>1</v>
      </c>
      <c r="Y48" s="24">
        <v>0.79</v>
      </c>
      <c r="Z48" s="24">
        <v>0.37</v>
      </c>
      <c r="AA48" s="25">
        <v>22</v>
      </c>
      <c r="AB48" s="25">
        <v>5</v>
      </c>
      <c r="AC48" s="25">
        <v>4</v>
      </c>
      <c r="AD48" s="25">
        <v>31</v>
      </c>
      <c r="AE48" s="25">
        <v>1</v>
      </c>
      <c r="AF48" s="25">
        <v>18</v>
      </c>
      <c r="AG48" s="25">
        <v>8</v>
      </c>
      <c r="AH48" s="25">
        <v>32</v>
      </c>
      <c r="AI48" s="25">
        <v>1</v>
      </c>
      <c r="AJ48" s="25">
        <v>2</v>
      </c>
      <c r="AK48" s="25">
        <v>26</v>
      </c>
      <c r="AL48" s="25">
        <v>18</v>
      </c>
      <c r="AM48" s="25">
        <v>0</v>
      </c>
      <c r="AN48" s="25">
        <v>23</v>
      </c>
      <c r="AO48" s="25">
        <v>16</v>
      </c>
      <c r="AP48" s="25">
        <v>17</v>
      </c>
      <c r="AQ48" s="25">
        <v>15</v>
      </c>
      <c r="AR48" s="25">
        <v>2</v>
      </c>
      <c r="AS48" s="25">
        <v>10</v>
      </c>
      <c r="AT48" s="25">
        <v>13</v>
      </c>
      <c r="AU48" s="25">
        <v>11</v>
      </c>
      <c r="AV48" s="25">
        <v>18</v>
      </c>
      <c r="AW48" s="25">
        <v>13</v>
      </c>
      <c r="AX48" s="25">
        <v>0</v>
      </c>
      <c r="AY48" s="25">
        <v>26</v>
      </c>
      <c r="AZ48" s="25">
        <v>1</v>
      </c>
      <c r="BA48" s="25">
        <v>0</v>
      </c>
      <c r="BB48" s="25">
        <v>5</v>
      </c>
      <c r="BC48" s="25">
        <v>9</v>
      </c>
      <c r="BD48" s="25">
        <v>14</v>
      </c>
      <c r="BE48" s="25">
        <v>20</v>
      </c>
      <c r="BF48" s="25">
        <v>1</v>
      </c>
      <c r="BG48" s="25">
        <v>4</v>
      </c>
      <c r="BH48" s="25">
        <v>35</v>
      </c>
      <c r="BI48" s="25">
        <v>25</v>
      </c>
      <c r="BJ48" s="25">
        <v>23</v>
      </c>
      <c r="BK48" s="25">
        <v>30</v>
      </c>
      <c r="BL48" s="25">
        <v>27</v>
      </c>
      <c r="BM48" s="25">
        <v>9</v>
      </c>
      <c r="BN48" s="25">
        <v>16</v>
      </c>
    </row>
    <row r="49" spans="1:66" x14ac:dyDescent="0.25">
      <c r="A49" s="6">
        <v>44970</v>
      </c>
      <c r="B49" t="s">
        <v>8</v>
      </c>
      <c r="C49">
        <v>13</v>
      </c>
      <c r="D49">
        <v>603</v>
      </c>
      <c r="E49">
        <f t="shared" si="0"/>
        <v>222</v>
      </c>
      <c r="F49">
        <f t="shared" si="2"/>
        <v>90</v>
      </c>
      <c r="G49">
        <f t="shared" si="3"/>
        <v>164</v>
      </c>
      <c r="H49">
        <f t="shared" si="1"/>
        <v>127</v>
      </c>
      <c r="I49">
        <v>0</v>
      </c>
      <c r="J49" s="22">
        <v>0.37</v>
      </c>
      <c r="K49" s="22">
        <v>0.64</v>
      </c>
      <c r="L49" s="22">
        <v>0.73</v>
      </c>
      <c r="M49" s="22">
        <v>0.85</v>
      </c>
      <c r="N49" s="22">
        <v>0.91</v>
      </c>
      <c r="O49" s="24">
        <v>0.68</v>
      </c>
      <c r="P49" s="24">
        <v>0.17</v>
      </c>
      <c r="Q49" s="24">
        <v>0.69000000000000006</v>
      </c>
      <c r="R49" s="24">
        <v>0.87</v>
      </c>
      <c r="S49" s="24">
        <v>0.77</v>
      </c>
      <c r="T49" s="24">
        <v>0.56000000000000005</v>
      </c>
      <c r="U49" s="24">
        <v>0.51</v>
      </c>
      <c r="V49" s="24">
        <v>0.96</v>
      </c>
      <c r="W49" s="24">
        <v>0.77</v>
      </c>
      <c r="X49" s="24">
        <v>0.91</v>
      </c>
      <c r="Y49" s="24">
        <v>0.94000000000000006</v>
      </c>
      <c r="Z49" s="24">
        <v>0.37</v>
      </c>
      <c r="AA49" s="25">
        <v>0</v>
      </c>
      <c r="AB49" s="25">
        <v>0</v>
      </c>
      <c r="AC49" s="25">
        <v>0</v>
      </c>
      <c r="AD49" s="25">
        <v>27</v>
      </c>
      <c r="AE49" s="25">
        <v>0</v>
      </c>
      <c r="AF49" s="25">
        <v>25</v>
      </c>
      <c r="AG49" s="25">
        <v>21</v>
      </c>
      <c r="AH49" s="25">
        <v>16</v>
      </c>
      <c r="AI49" s="25">
        <v>0</v>
      </c>
      <c r="AJ49" s="25">
        <v>1</v>
      </c>
      <c r="AK49" s="25">
        <v>0</v>
      </c>
      <c r="AL49" s="25">
        <v>26</v>
      </c>
      <c r="AM49" s="25">
        <v>0</v>
      </c>
      <c r="AN49" s="25">
        <v>0</v>
      </c>
      <c r="AO49" s="25">
        <v>23</v>
      </c>
      <c r="AP49" s="25">
        <v>0</v>
      </c>
      <c r="AQ49" s="25">
        <v>24</v>
      </c>
      <c r="AR49" s="25">
        <v>19</v>
      </c>
      <c r="AS49" s="25">
        <v>0</v>
      </c>
      <c r="AT49" s="25">
        <v>35</v>
      </c>
      <c r="AU49" s="25">
        <v>5</v>
      </c>
      <c r="AV49" s="25">
        <v>0</v>
      </c>
      <c r="AW49" s="25">
        <v>39</v>
      </c>
      <c r="AX49" s="25">
        <v>29</v>
      </c>
      <c r="AY49" s="25">
        <v>15</v>
      </c>
      <c r="AZ49" s="25">
        <v>34</v>
      </c>
      <c r="BA49" s="25">
        <v>0</v>
      </c>
      <c r="BB49" s="25">
        <v>21</v>
      </c>
      <c r="BC49" s="25">
        <v>0</v>
      </c>
      <c r="BD49" s="25">
        <v>21</v>
      </c>
      <c r="BE49" s="25">
        <v>10</v>
      </c>
      <c r="BF49" s="25">
        <v>31</v>
      </c>
      <c r="BG49" s="25">
        <v>38</v>
      </c>
      <c r="BH49" s="25">
        <v>34</v>
      </c>
      <c r="BI49" s="25">
        <v>34</v>
      </c>
      <c r="BJ49" s="25">
        <v>35</v>
      </c>
      <c r="BK49" s="25">
        <v>0</v>
      </c>
      <c r="BL49" s="25">
        <v>0</v>
      </c>
      <c r="BM49" s="25">
        <v>6</v>
      </c>
      <c r="BN49" s="25">
        <v>34</v>
      </c>
    </row>
    <row r="50" spans="1:66" x14ac:dyDescent="0.25">
      <c r="A50" s="6">
        <v>44971</v>
      </c>
      <c r="B50" t="s">
        <v>8</v>
      </c>
      <c r="C50">
        <v>14</v>
      </c>
      <c r="D50">
        <v>651.00000000000011</v>
      </c>
      <c r="E50">
        <f t="shared" si="0"/>
        <v>172</v>
      </c>
      <c r="F50">
        <f t="shared" si="2"/>
        <v>143.00000000000011</v>
      </c>
      <c r="G50">
        <f t="shared" si="3"/>
        <v>221</v>
      </c>
      <c r="H50">
        <f t="shared" si="1"/>
        <v>103</v>
      </c>
      <c r="I50">
        <v>1</v>
      </c>
      <c r="J50" s="22">
        <v>0.3</v>
      </c>
      <c r="K50" s="22">
        <v>0.6</v>
      </c>
      <c r="L50" s="22">
        <v>0.74</v>
      </c>
      <c r="M50" s="22">
        <v>0.8</v>
      </c>
      <c r="N50" s="22">
        <v>0.99</v>
      </c>
      <c r="O50" s="24">
        <v>0.82000000000000006</v>
      </c>
      <c r="P50" s="24">
        <v>0.70000000000000007</v>
      </c>
      <c r="Q50" s="24">
        <v>0.63</v>
      </c>
      <c r="R50" s="24">
        <v>0.18</v>
      </c>
      <c r="S50" s="24">
        <v>0.59</v>
      </c>
      <c r="T50" s="24">
        <v>0.91</v>
      </c>
      <c r="U50" s="24">
        <v>0.43</v>
      </c>
      <c r="V50" s="24">
        <v>0.98</v>
      </c>
      <c r="W50" s="24">
        <v>0.8</v>
      </c>
      <c r="X50" s="24">
        <v>0.93</v>
      </c>
      <c r="Y50" s="24">
        <v>0.72</v>
      </c>
      <c r="Z50" s="24">
        <v>0.44</v>
      </c>
      <c r="AA50" s="25">
        <v>16</v>
      </c>
      <c r="AB50" s="25">
        <v>0</v>
      </c>
      <c r="AC50" s="25">
        <v>22</v>
      </c>
      <c r="AD50" s="25">
        <v>34</v>
      </c>
      <c r="AE50" s="25">
        <v>1.1368683772161603E-13</v>
      </c>
      <c r="AF50" s="25">
        <v>10</v>
      </c>
      <c r="AG50" s="25">
        <v>2</v>
      </c>
      <c r="AH50" s="25">
        <v>8</v>
      </c>
      <c r="AI50" s="25">
        <v>16</v>
      </c>
      <c r="AJ50" s="25">
        <v>35</v>
      </c>
      <c r="AK50" s="25">
        <v>12</v>
      </c>
      <c r="AL50" s="25">
        <v>0</v>
      </c>
      <c r="AM50" s="25">
        <v>0</v>
      </c>
      <c r="AN50" s="25">
        <v>21</v>
      </c>
      <c r="AO50" s="25">
        <v>20</v>
      </c>
      <c r="AP50" s="25">
        <v>36</v>
      </c>
      <c r="AQ50" s="25">
        <v>25</v>
      </c>
      <c r="AR50" s="25">
        <v>1</v>
      </c>
      <c r="AS50" s="25">
        <v>0</v>
      </c>
      <c r="AT50" s="25">
        <v>0</v>
      </c>
      <c r="AU50" s="25">
        <v>22</v>
      </c>
      <c r="AV50" s="25">
        <v>39</v>
      </c>
      <c r="AW50" s="25">
        <v>19</v>
      </c>
      <c r="AX50" s="25">
        <v>43</v>
      </c>
      <c r="AY50" s="25">
        <v>0</v>
      </c>
      <c r="AZ50" s="25">
        <v>40</v>
      </c>
      <c r="BA50" s="25">
        <v>11</v>
      </c>
      <c r="BB50" s="25">
        <v>16</v>
      </c>
      <c r="BC50" s="25">
        <v>31</v>
      </c>
      <c r="BD50" s="25">
        <v>0</v>
      </c>
      <c r="BE50" s="25">
        <v>0</v>
      </c>
      <c r="BF50" s="25">
        <v>35</v>
      </c>
      <c r="BG50" s="25">
        <v>0</v>
      </c>
      <c r="BH50" s="25">
        <v>43</v>
      </c>
      <c r="BI50" s="25">
        <v>0</v>
      </c>
      <c r="BJ50" s="25">
        <v>28</v>
      </c>
      <c r="BK50" s="25">
        <v>43</v>
      </c>
      <c r="BL50" s="25">
        <v>7</v>
      </c>
      <c r="BM50" s="25">
        <v>0</v>
      </c>
      <c r="BN50" s="25">
        <v>16</v>
      </c>
    </row>
    <row r="51" spans="1:66" x14ac:dyDescent="0.25">
      <c r="A51" s="6">
        <v>44972</v>
      </c>
      <c r="B51" t="s">
        <v>8</v>
      </c>
      <c r="C51">
        <v>15</v>
      </c>
      <c r="D51">
        <v>691.00000000000011</v>
      </c>
      <c r="E51">
        <f t="shared" si="0"/>
        <v>154</v>
      </c>
      <c r="F51">
        <f t="shared" si="2"/>
        <v>208.00000000000011</v>
      </c>
      <c r="G51">
        <f t="shared" si="3"/>
        <v>186</v>
      </c>
      <c r="H51">
        <f t="shared" si="1"/>
        <v>138</v>
      </c>
      <c r="I51">
        <v>0</v>
      </c>
      <c r="J51" s="22">
        <v>0.17</v>
      </c>
      <c r="K51" s="22">
        <v>0.69000000000000006</v>
      </c>
      <c r="L51" s="22">
        <v>0.70000000000000007</v>
      </c>
      <c r="M51" s="22">
        <v>0.84</v>
      </c>
      <c r="N51" s="22">
        <v>0.93</v>
      </c>
      <c r="O51" s="24">
        <v>0.6</v>
      </c>
      <c r="P51" s="24">
        <v>0.62</v>
      </c>
      <c r="Q51" s="24">
        <v>0.97</v>
      </c>
      <c r="R51" s="24">
        <v>0.8</v>
      </c>
      <c r="S51" s="24">
        <v>0.96</v>
      </c>
      <c r="T51" s="24">
        <v>0.6</v>
      </c>
      <c r="U51" s="24">
        <v>0.43</v>
      </c>
      <c r="V51" s="24">
        <v>0.96</v>
      </c>
      <c r="W51" s="24">
        <v>0.78</v>
      </c>
      <c r="X51" s="24">
        <v>0.9</v>
      </c>
      <c r="Y51" s="24">
        <v>0.57000000000000006</v>
      </c>
      <c r="Z51" s="24">
        <v>0.38</v>
      </c>
      <c r="AA51" s="25">
        <v>12</v>
      </c>
      <c r="AB51" s="25">
        <v>42</v>
      </c>
      <c r="AC51" s="25">
        <v>23.000000000000114</v>
      </c>
      <c r="AD51" s="25">
        <v>0</v>
      </c>
      <c r="AE51" s="25">
        <v>0</v>
      </c>
      <c r="AF51" s="25">
        <v>25</v>
      </c>
      <c r="AG51" s="25">
        <v>5</v>
      </c>
      <c r="AH51" s="25">
        <v>36</v>
      </c>
      <c r="AI51" s="25">
        <v>20</v>
      </c>
      <c r="AJ51" s="25">
        <v>45</v>
      </c>
      <c r="AK51" s="25">
        <v>5</v>
      </c>
      <c r="AL51" s="25">
        <v>0</v>
      </c>
      <c r="AM51" s="25">
        <v>34</v>
      </c>
      <c r="AN51" s="25">
        <v>10</v>
      </c>
      <c r="AO51" s="25">
        <v>14</v>
      </c>
      <c r="AP51" s="25">
        <v>44</v>
      </c>
      <c r="AQ51" s="25">
        <v>15</v>
      </c>
      <c r="AR51" s="25">
        <v>18</v>
      </c>
      <c r="AS51" s="25">
        <v>0</v>
      </c>
      <c r="AT51" s="25">
        <v>3</v>
      </c>
      <c r="AU51" s="25">
        <v>0</v>
      </c>
      <c r="AV51" s="25">
        <v>6</v>
      </c>
      <c r="AW51" s="25">
        <v>9</v>
      </c>
      <c r="AX51" s="25">
        <v>16</v>
      </c>
      <c r="AY51" s="25">
        <v>7</v>
      </c>
      <c r="AZ51" s="25">
        <v>33</v>
      </c>
      <c r="BA51" s="25">
        <v>46</v>
      </c>
      <c r="BB51" s="25">
        <v>33</v>
      </c>
      <c r="BC51" s="25">
        <v>0</v>
      </c>
      <c r="BD51" s="25">
        <v>36</v>
      </c>
      <c r="BE51" s="25">
        <v>17</v>
      </c>
      <c r="BF51" s="25">
        <v>0</v>
      </c>
      <c r="BG51" s="25">
        <v>29</v>
      </c>
      <c r="BH51" s="25">
        <v>1</v>
      </c>
      <c r="BI51" s="25">
        <v>22</v>
      </c>
      <c r="BJ51" s="25">
        <v>0</v>
      </c>
      <c r="BK51" s="25">
        <v>24</v>
      </c>
      <c r="BL51" s="25">
        <v>28</v>
      </c>
      <c r="BM51" s="25">
        <v>9</v>
      </c>
      <c r="BN51" s="25">
        <v>24</v>
      </c>
    </row>
    <row r="52" spans="1:66" x14ac:dyDescent="0.25">
      <c r="A52" s="6">
        <v>44973</v>
      </c>
      <c r="B52" t="s">
        <v>8</v>
      </c>
      <c r="C52">
        <v>16</v>
      </c>
      <c r="D52">
        <v>718</v>
      </c>
      <c r="E52">
        <f t="shared" si="0"/>
        <v>152</v>
      </c>
      <c r="F52">
        <f t="shared" si="2"/>
        <v>272</v>
      </c>
      <c r="G52">
        <f t="shared" si="3"/>
        <v>130</v>
      </c>
      <c r="H52">
        <f t="shared" si="1"/>
        <v>164</v>
      </c>
      <c r="I52">
        <v>0</v>
      </c>
      <c r="J52" s="22">
        <v>0.43</v>
      </c>
      <c r="K52" s="22">
        <v>0.61</v>
      </c>
      <c r="L52" s="22">
        <v>0.72</v>
      </c>
      <c r="M52" s="22">
        <v>0.81</v>
      </c>
      <c r="N52" s="22">
        <v>0.91</v>
      </c>
      <c r="O52" s="24">
        <v>0.76</v>
      </c>
      <c r="P52" s="24">
        <v>0.62</v>
      </c>
      <c r="Q52" s="24">
        <v>0.97</v>
      </c>
      <c r="R52" s="24">
        <v>0.61</v>
      </c>
      <c r="S52" s="24">
        <v>0.61</v>
      </c>
      <c r="T52" s="24">
        <v>0.88</v>
      </c>
      <c r="U52" s="24">
        <v>0.49</v>
      </c>
      <c r="V52" s="24">
        <v>0.96</v>
      </c>
      <c r="W52" s="24">
        <v>0.72</v>
      </c>
      <c r="X52" s="24">
        <v>0.94000000000000006</v>
      </c>
      <c r="Y52" s="24">
        <v>0.91</v>
      </c>
      <c r="Z52" s="24">
        <v>0.37</v>
      </c>
      <c r="AA52" s="25">
        <v>4</v>
      </c>
      <c r="AB52" s="25">
        <v>26</v>
      </c>
      <c r="AC52" s="25">
        <v>45</v>
      </c>
      <c r="AD52" s="25">
        <v>46</v>
      </c>
      <c r="AE52" s="25">
        <v>40</v>
      </c>
      <c r="AF52" s="25">
        <v>7</v>
      </c>
      <c r="AG52" s="25">
        <v>38</v>
      </c>
      <c r="AH52" s="25">
        <v>44</v>
      </c>
      <c r="AI52" s="25">
        <v>22</v>
      </c>
      <c r="AJ52" s="25">
        <v>0</v>
      </c>
      <c r="AK52" s="25">
        <v>0</v>
      </c>
      <c r="AL52" s="25">
        <v>0</v>
      </c>
      <c r="AM52" s="25">
        <v>15</v>
      </c>
      <c r="AN52" s="25">
        <v>0</v>
      </c>
      <c r="AO52" s="25">
        <v>7</v>
      </c>
      <c r="AP52" s="25">
        <v>42</v>
      </c>
      <c r="AQ52" s="25">
        <v>24</v>
      </c>
      <c r="AR52" s="25">
        <v>41</v>
      </c>
      <c r="AS52" s="25">
        <v>0</v>
      </c>
      <c r="AT52" s="25">
        <v>35</v>
      </c>
      <c r="AU52" s="25">
        <v>0</v>
      </c>
      <c r="AV52" s="25">
        <v>1</v>
      </c>
      <c r="AW52" s="25">
        <v>0</v>
      </c>
      <c r="AX52" s="25">
        <v>21</v>
      </c>
      <c r="AY52" s="25">
        <v>9</v>
      </c>
      <c r="AZ52" s="25">
        <v>6</v>
      </c>
      <c r="BA52" s="25">
        <v>24</v>
      </c>
      <c r="BB52" s="25">
        <v>0</v>
      </c>
      <c r="BC52" s="25">
        <v>45</v>
      </c>
      <c r="BD52" s="25">
        <v>24</v>
      </c>
      <c r="BE52" s="25">
        <v>17</v>
      </c>
      <c r="BF52" s="25">
        <v>0</v>
      </c>
      <c r="BG52" s="25">
        <v>34</v>
      </c>
      <c r="BH52" s="25">
        <v>0</v>
      </c>
      <c r="BI52" s="25">
        <v>4</v>
      </c>
      <c r="BJ52" s="25">
        <v>12</v>
      </c>
      <c r="BK52" s="25">
        <v>39</v>
      </c>
      <c r="BL52" s="25">
        <v>46</v>
      </c>
      <c r="BM52" s="25">
        <v>0</v>
      </c>
      <c r="BN52" s="25">
        <v>0</v>
      </c>
    </row>
    <row r="53" spans="1:66" x14ac:dyDescent="0.25">
      <c r="A53" s="6">
        <v>44974</v>
      </c>
      <c r="B53" t="s">
        <v>8</v>
      </c>
      <c r="C53">
        <v>17</v>
      </c>
      <c r="D53">
        <v>735</v>
      </c>
      <c r="E53">
        <f t="shared" si="0"/>
        <v>235</v>
      </c>
      <c r="F53">
        <f t="shared" si="2"/>
        <v>180</v>
      </c>
      <c r="G53">
        <f t="shared" si="3"/>
        <v>161</v>
      </c>
      <c r="H53">
        <f t="shared" si="1"/>
        <v>159</v>
      </c>
      <c r="I53">
        <v>0</v>
      </c>
      <c r="J53" s="22">
        <v>0.48</v>
      </c>
      <c r="K53" s="22">
        <v>0.62</v>
      </c>
      <c r="L53" s="22">
        <v>0.78</v>
      </c>
      <c r="M53" s="22">
        <v>0.86</v>
      </c>
      <c r="N53" s="22">
        <v>0.96</v>
      </c>
      <c r="O53" s="24">
        <v>0.57999999999999996</v>
      </c>
      <c r="P53" s="24">
        <v>0.64</v>
      </c>
      <c r="Q53" s="24">
        <v>0.28000000000000003</v>
      </c>
      <c r="R53" s="24">
        <v>0.76</v>
      </c>
      <c r="S53" s="24">
        <v>0.85</v>
      </c>
      <c r="T53" s="24">
        <v>0.72</v>
      </c>
      <c r="U53" s="24">
        <v>0.59</v>
      </c>
      <c r="V53" s="24">
        <v>0.95000000000000007</v>
      </c>
      <c r="W53" s="24">
        <v>0.79</v>
      </c>
      <c r="X53" s="24">
        <v>1</v>
      </c>
      <c r="Y53" s="24">
        <v>0.87</v>
      </c>
      <c r="Z53" s="24">
        <v>0.41000000000000003</v>
      </c>
      <c r="AA53" s="25">
        <v>35</v>
      </c>
      <c r="AB53" s="25">
        <v>21</v>
      </c>
      <c r="AC53" s="25">
        <v>0</v>
      </c>
      <c r="AD53" s="25">
        <v>27</v>
      </c>
      <c r="AE53" s="25">
        <v>0</v>
      </c>
      <c r="AF53" s="25">
        <v>28</v>
      </c>
      <c r="AG53" s="25">
        <v>0</v>
      </c>
      <c r="AH53" s="25">
        <v>38</v>
      </c>
      <c r="AI53" s="25">
        <v>31</v>
      </c>
      <c r="AJ53" s="25">
        <v>0</v>
      </c>
      <c r="AK53" s="25">
        <v>0</v>
      </c>
      <c r="AL53" s="25">
        <v>0</v>
      </c>
      <c r="AM53" s="25">
        <v>44</v>
      </c>
      <c r="AN53" s="25">
        <v>47</v>
      </c>
      <c r="AO53" s="25">
        <v>7</v>
      </c>
      <c r="AP53" s="25">
        <v>0</v>
      </c>
      <c r="AQ53" s="25">
        <v>0</v>
      </c>
      <c r="AR53" s="25">
        <v>1</v>
      </c>
      <c r="AS53" s="25">
        <v>44</v>
      </c>
      <c r="AT53" s="25">
        <v>16</v>
      </c>
      <c r="AU53" s="25">
        <v>0</v>
      </c>
      <c r="AV53" s="25">
        <v>37</v>
      </c>
      <c r="AW53" s="25">
        <v>24</v>
      </c>
      <c r="AX53" s="25">
        <v>36</v>
      </c>
      <c r="AY53" s="25">
        <v>0</v>
      </c>
      <c r="AZ53" s="25">
        <v>0</v>
      </c>
      <c r="BA53" s="25">
        <v>3</v>
      </c>
      <c r="BB53" s="25">
        <v>0</v>
      </c>
      <c r="BC53" s="25">
        <v>48</v>
      </c>
      <c r="BD53" s="25">
        <v>13</v>
      </c>
      <c r="BE53" s="25">
        <v>41</v>
      </c>
      <c r="BF53" s="25">
        <v>31</v>
      </c>
      <c r="BG53" s="25">
        <v>0</v>
      </c>
      <c r="BH53" s="25">
        <v>13</v>
      </c>
      <c r="BI53" s="25">
        <v>7</v>
      </c>
      <c r="BJ53" s="25">
        <v>27</v>
      </c>
      <c r="BK53" s="25">
        <v>0</v>
      </c>
      <c r="BL53" s="25">
        <v>41</v>
      </c>
      <c r="BM53" s="25">
        <v>32</v>
      </c>
      <c r="BN53" s="25">
        <v>43</v>
      </c>
    </row>
    <row r="54" spans="1:66" x14ac:dyDescent="0.25">
      <c r="A54" s="6">
        <v>44975</v>
      </c>
      <c r="B54" t="s">
        <v>8</v>
      </c>
      <c r="C54">
        <v>18</v>
      </c>
      <c r="D54">
        <v>754</v>
      </c>
      <c r="E54">
        <f t="shared" si="0"/>
        <v>148</v>
      </c>
      <c r="F54">
        <f t="shared" si="2"/>
        <v>230</v>
      </c>
      <c r="G54">
        <f t="shared" si="3"/>
        <v>158</v>
      </c>
      <c r="H54">
        <f t="shared" si="1"/>
        <v>175</v>
      </c>
      <c r="I54">
        <v>0</v>
      </c>
      <c r="J54" s="22">
        <v>0.26</v>
      </c>
      <c r="K54" s="22">
        <v>0.61</v>
      </c>
      <c r="L54" s="22">
        <v>0.72</v>
      </c>
      <c r="M54" s="22">
        <v>0.8</v>
      </c>
      <c r="N54" s="22">
        <v>0.92</v>
      </c>
      <c r="O54" s="24">
        <v>0.6</v>
      </c>
      <c r="P54" s="24">
        <v>0.96</v>
      </c>
      <c r="Q54" s="24">
        <v>0.42</v>
      </c>
      <c r="R54" s="24">
        <v>0.42</v>
      </c>
      <c r="S54" s="24">
        <v>0.64</v>
      </c>
      <c r="T54" s="24">
        <v>0.76</v>
      </c>
      <c r="U54" s="24">
        <v>0.56000000000000005</v>
      </c>
      <c r="V54" s="24">
        <v>0.97</v>
      </c>
      <c r="W54" s="24">
        <v>0.76</v>
      </c>
      <c r="X54" s="24">
        <v>0.96</v>
      </c>
      <c r="Y54" s="24">
        <v>0.6</v>
      </c>
      <c r="Z54" s="24">
        <v>0.4</v>
      </c>
      <c r="AA54" s="25">
        <v>42</v>
      </c>
      <c r="AB54" s="25">
        <v>0</v>
      </c>
      <c r="AC54" s="25">
        <v>0</v>
      </c>
      <c r="AD54" s="25">
        <v>46</v>
      </c>
      <c r="AE54" s="25">
        <v>15</v>
      </c>
      <c r="AF54" s="25">
        <v>7</v>
      </c>
      <c r="AG54" s="25">
        <v>37</v>
      </c>
      <c r="AH54" s="25">
        <v>13</v>
      </c>
      <c r="AI54" s="25">
        <v>39</v>
      </c>
      <c r="AJ54" s="25">
        <v>31</v>
      </c>
      <c r="AK54" s="25">
        <v>43</v>
      </c>
      <c r="AL54" s="25">
        <v>8</v>
      </c>
      <c r="AM54" s="25">
        <v>41</v>
      </c>
      <c r="AN54" s="25">
        <v>0</v>
      </c>
      <c r="AO54" s="25">
        <v>0</v>
      </c>
      <c r="AP54" s="25">
        <v>33</v>
      </c>
      <c r="AQ54" s="25">
        <v>32</v>
      </c>
      <c r="AR54" s="25">
        <v>0</v>
      </c>
      <c r="AS54" s="25">
        <v>38</v>
      </c>
      <c r="AT54" s="25">
        <v>23</v>
      </c>
      <c r="AU54" s="25">
        <v>0</v>
      </c>
      <c r="AV54" s="25">
        <v>1</v>
      </c>
      <c r="AW54" s="25">
        <v>13</v>
      </c>
      <c r="AX54" s="25">
        <v>49</v>
      </c>
      <c r="AY54" s="25">
        <v>0</v>
      </c>
      <c r="AZ54" s="25">
        <v>0</v>
      </c>
      <c r="BA54" s="25">
        <v>0</v>
      </c>
      <c r="BB54" s="25">
        <v>39</v>
      </c>
      <c r="BC54" s="25">
        <v>24</v>
      </c>
      <c r="BD54" s="25">
        <v>32</v>
      </c>
      <c r="BE54" s="25">
        <v>15</v>
      </c>
      <c r="BF54" s="25">
        <v>8</v>
      </c>
      <c r="BG54" s="25">
        <v>34</v>
      </c>
      <c r="BH54" s="25">
        <v>29</v>
      </c>
      <c r="BI54" s="25">
        <v>9</v>
      </c>
      <c r="BJ54" s="25">
        <v>7</v>
      </c>
      <c r="BK54" s="25">
        <v>18</v>
      </c>
      <c r="BL54" s="25">
        <v>7</v>
      </c>
      <c r="BM54" s="25">
        <v>21</v>
      </c>
      <c r="BN54" s="25">
        <v>0</v>
      </c>
    </row>
    <row r="55" spans="1:66" x14ac:dyDescent="0.25">
      <c r="A55" s="6">
        <v>44976</v>
      </c>
      <c r="B55" t="s">
        <v>8</v>
      </c>
      <c r="C55">
        <v>19</v>
      </c>
      <c r="D55">
        <v>762</v>
      </c>
      <c r="E55">
        <f t="shared" si="0"/>
        <v>295</v>
      </c>
      <c r="F55">
        <f t="shared" si="2"/>
        <v>198</v>
      </c>
      <c r="G55">
        <f t="shared" si="3"/>
        <v>107</v>
      </c>
      <c r="H55">
        <f t="shared" si="1"/>
        <v>162</v>
      </c>
      <c r="I55">
        <v>0</v>
      </c>
      <c r="J55" s="22">
        <v>0.49</v>
      </c>
      <c r="K55" s="22">
        <v>0.62</v>
      </c>
      <c r="L55" s="22">
        <v>0.71</v>
      </c>
      <c r="M55" s="22">
        <v>0.87</v>
      </c>
      <c r="N55" s="22">
        <v>0.99</v>
      </c>
      <c r="O55" s="24">
        <v>0.85</v>
      </c>
      <c r="P55" s="24">
        <v>0.24</v>
      </c>
      <c r="Q55" s="24">
        <v>0.63</v>
      </c>
      <c r="R55" s="24">
        <v>0.86</v>
      </c>
      <c r="S55" s="24">
        <v>0.62</v>
      </c>
      <c r="T55" s="24">
        <v>0.71</v>
      </c>
      <c r="U55" s="24">
        <v>0.59</v>
      </c>
      <c r="V55" s="24">
        <v>0.98</v>
      </c>
      <c r="W55" s="24">
        <v>0.72</v>
      </c>
      <c r="X55" s="24">
        <v>0.9</v>
      </c>
      <c r="Y55" s="24">
        <v>0.75</v>
      </c>
      <c r="Z55" s="24">
        <v>0.44</v>
      </c>
      <c r="AA55" s="25">
        <v>11</v>
      </c>
      <c r="AB55" s="25">
        <v>36</v>
      </c>
      <c r="AC55" s="25">
        <v>4</v>
      </c>
      <c r="AD55" s="25">
        <v>48</v>
      </c>
      <c r="AE55" s="25">
        <v>25</v>
      </c>
      <c r="AF55" s="25">
        <v>0</v>
      </c>
      <c r="AG55" s="25">
        <v>6</v>
      </c>
      <c r="AH55" s="25">
        <v>12</v>
      </c>
      <c r="AI55" s="25">
        <v>48</v>
      </c>
      <c r="AJ55" s="25">
        <v>8</v>
      </c>
      <c r="AK55" s="25">
        <v>0</v>
      </c>
      <c r="AL55" s="25">
        <v>16</v>
      </c>
      <c r="AM55" s="25">
        <v>0</v>
      </c>
      <c r="AN55" s="25">
        <v>0</v>
      </c>
      <c r="AO55" s="25">
        <v>47</v>
      </c>
      <c r="AP55" s="25">
        <v>29</v>
      </c>
      <c r="AQ55" s="25">
        <v>15</v>
      </c>
      <c r="AR55" s="25">
        <v>0</v>
      </c>
      <c r="AS55" s="25">
        <v>12</v>
      </c>
      <c r="AT55" s="25">
        <v>43</v>
      </c>
      <c r="AU55" s="25">
        <v>2</v>
      </c>
      <c r="AV55" s="25">
        <v>0</v>
      </c>
      <c r="AW55" s="25">
        <v>0</v>
      </c>
      <c r="AX55" s="25">
        <v>0</v>
      </c>
      <c r="AY55" s="25">
        <v>50</v>
      </c>
      <c r="AZ55" s="25">
        <v>25</v>
      </c>
      <c r="BA55" s="25">
        <v>3</v>
      </c>
      <c r="BB55" s="25">
        <v>27</v>
      </c>
      <c r="BC55" s="25">
        <v>0</v>
      </c>
      <c r="BD55" s="25">
        <v>0</v>
      </c>
      <c r="BE55" s="25">
        <v>22</v>
      </c>
      <c r="BF55" s="25">
        <v>24</v>
      </c>
      <c r="BG55" s="25">
        <v>40</v>
      </c>
      <c r="BH55" s="25">
        <v>49</v>
      </c>
      <c r="BI55" s="25">
        <v>50</v>
      </c>
      <c r="BJ55" s="25">
        <v>0</v>
      </c>
      <c r="BK55" s="25">
        <v>29</v>
      </c>
      <c r="BL55" s="25">
        <v>39</v>
      </c>
      <c r="BM55" s="25">
        <v>42</v>
      </c>
      <c r="BN55" s="25">
        <v>0</v>
      </c>
    </row>
    <row r="56" spans="1:66" x14ac:dyDescent="0.25">
      <c r="A56" s="6">
        <v>44977</v>
      </c>
      <c r="B56" t="s">
        <v>8</v>
      </c>
      <c r="C56">
        <v>20</v>
      </c>
      <c r="D56">
        <v>767</v>
      </c>
      <c r="E56">
        <f t="shared" si="0"/>
        <v>159</v>
      </c>
      <c r="F56">
        <f t="shared" si="2"/>
        <v>197</v>
      </c>
      <c r="G56">
        <f t="shared" si="3"/>
        <v>170</v>
      </c>
      <c r="H56">
        <f t="shared" si="1"/>
        <v>216</v>
      </c>
      <c r="I56">
        <v>1</v>
      </c>
      <c r="J56" s="22">
        <v>0.24</v>
      </c>
      <c r="K56" s="22">
        <v>0.54</v>
      </c>
      <c r="L56" s="22">
        <v>0.77</v>
      </c>
      <c r="M56" s="22">
        <v>0.9</v>
      </c>
      <c r="N56" s="22">
        <v>0.98</v>
      </c>
      <c r="O56" s="24">
        <v>0.96</v>
      </c>
      <c r="P56" s="24">
        <v>0.67</v>
      </c>
      <c r="Q56" s="24">
        <v>0.75</v>
      </c>
      <c r="R56" s="24">
        <v>0.71</v>
      </c>
      <c r="S56" s="24">
        <v>0.96</v>
      </c>
      <c r="T56" s="24">
        <v>0.68</v>
      </c>
      <c r="U56" s="24">
        <v>0.6</v>
      </c>
      <c r="V56" s="24">
        <v>0.93</v>
      </c>
      <c r="W56" s="24">
        <v>0.82000000000000006</v>
      </c>
      <c r="X56" s="24">
        <v>0.9</v>
      </c>
      <c r="Y56" s="24">
        <v>0.95000000000000007</v>
      </c>
      <c r="Z56" s="24">
        <v>0.37</v>
      </c>
      <c r="AA56" s="25">
        <v>5</v>
      </c>
      <c r="AB56" s="25">
        <v>18</v>
      </c>
      <c r="AC56" s="25">
        <v>4</v>
      </c>
      <c r="AD56" s="25">
        <v>48</v>
      </c>
      <c r="AE56" s="25">
        <v>45</v>
      </c>
      <c r="AF56" s="25">
        <v>5</v>
      </c>
      <c r="AG56" s="25">
        <v>6</v>
      </c>
      <c r="AH56" s="25">
        <v>10</v>
      </c>
      <c r="AI56" s="25">
        <v>5</v>
      </c>
      <c r="AJ56" s="25">
        <v>51</v>
      </c>
      <c r="AK56" s="25">
        <v>25</v>
      </c>
      <c r="AL56" s="25">
        <v>4</v>
      </c>
      <c r="AM56" s="25">
        <v>49</v>
      </c>
      <c r="AN56" s="25">
        <v>23</v>
      </c>
      <c r="AO56" s="25">
        <v>25</v>
      </c>
      <c r="AP56" s="25">
        <v>43</v>
      </c>
      <c r="AQ56" s="25">
        <v>8</v>
      </c>
      <c r="AR56" s="25">
        <v>13</v>
      </c>
      <c r="AS56" s="25">
        <v>4</v>
      </c>
      <c r="AT56" s="25">
        <v>47</v>
      </c>
      <c r="AU56" s="25">
        <v>30</v>
      </c>
      <c r="AV56" s="25">
        <v>0</v>
      </c>
      <c r="AW56" s="25">
        <v>36</v>
      </c>
      <c r="AX56" s="25">
        <v>24</v>
      </c>
      <c r="AY56" s="25">
        <v>3</v>
      </c>
      <c r="AZ56" s="25">
        <v>41</v>
      </c>
      <c r="BA56" s="25">
        <v>3</v>
      </c>
      <c r="BB56" s="25">
        <v>0</v>
      </c>
      <c r="BC56" s="25">
        <v>8</v>
      </c>
      <c r="BD56" s="25">
        <v>25</v>
      </c>
      <c r="BE56" s="25">
        <v>30</v>
      </c>
      <c r="BF56" s="25">
        <v>11</v>
      </c>
      <c r="BG56" s="25">
        <v>17</v>
      </c>
      <c r="BH56" s="25">
        <v>37</v>
      </c>
      <c r="BI56" s="25">
        <v>20</v>
      </c>
      <c r="BJ56" s="25">
        <v>28</v>
      </c>
      <c r="BK56" s="25">
        <v>0</v>
      </c>
      <c r="BL56" s="25">
        <v>0</v>
      </c>
      <c r="BM56" s="25">
        <v>0</v>
      </c>
      <c r="BN56" s="25">
        <v>16</v>
      </c>
    </row>
    <row r="57" spans="1:66" x14ac:dyDescent="0.25">
      <c r="A57" s="6">
        <v>44978</v>
      </c>
      <c r="B57" t="s">
        <v>8</v>
      </c>
      <c r="C57">
        <v>21</v>
      </c>
      <c r="D57">
        <v>764</v>
      </c>
      <c r="E57">
        <f t="shared" si="0"/>
        <v>192</v>
      </c>
      <c r="F57">
        <f t="shared" si="2"/>
        <v>75</v>
      </c>
      <c r="G57">
        <f t="shared" si="3"/>
        <v>253</v>
      </c>
      <c r="H57">
        <f t="shared" si="1"/>
        <v>205</v>
      </c>
      <c r="I57">
        <v>0</v>
      </c>
      <c r="J57" s="22">
        <v>0.28000000000000003</v>
      </c>
      <c r="K57" s="22">
        <v>0.52</v>
      </c>
      <c r="L57" s="22">
        <v>0.72</v>
      </c>
      <c r="M57" s="22">
        <v>0.84</v>
      </c>
      <c r="N57" s="22">
        <v>0.91</v>
      </c>
      <c r="O57" s="24">
        <v>0.66</v>
      </c>
      <c r="P57" s="24">
        <v>0.46</v>
      </c>
      <c r="Q57" s="24">
        <v>0.47000000000000003</v>
      </c>
      <c r="R57" s="24">
        <v>0.64</v>
      </c>
      <c r="S57" s="24">
        <v>0.64</v>
      </c>
      <c r="T57" s="24">
        <v>0.95000000000000007</v>
      </c>
      <c r="U57" s="24">
        <v>0.47000000000000003</v>
      </c>
      <c r="V57" s="24">
        <v>0.9</v>
      </c>
      <c r="W57" s="24">
        <v>0.9</v>
      </c>
      <c r="X57" s="24">
        <v>0.95000000000000007</v>
      </c>
      <c r="Y57" s="24">
        <v>0.67</v>
      </c>
      <c r="Z57" s="24">
        <v>0.31</v>
      </c>
      <c r="AA57" s="25">
        <v>2</v>
      </c>
      <c r="AB57" s="25">
        <v>0</v>
      </c>
      <c r="AC57" s="25">
        <v>35</v>
      </c>
      <c r="AD57" s="25">
        <v>21</v>
      </c>
      <c r="AE57" s="25">
        <v>0</v>
      </c>
      <c r="AF57" s="25">
        <v>0</v>
      </c>
      <c r="AG57" s="25">
        <v>0</v>
      </c>
      <c r="AH57" s="25">
        <v>11</v>
      </c>
      <c r="AI57" s="25">
        <v>4</v>
      </c>
      <c r="AJ57" s="25">
        <v>2</v>
      </c>
      <c r="AK57" s="25">
        <v>39</v>
      </c>
      <c r="AL57" s="25">
        <v>32</v>
      </c>
      <c r="AM57" s="25">
        <v>28</v>
      </c>
      <c r="AN57" s="25">
        <v>10</v>
      </c>
      <c r="AO57" s="25">
        <v>44</v>
      </c>
      <c r="AP57" s="25">
        <v>0</v>
      </c>
      <c r="AQ57" s="25">
        <v>1</v>
      </c>
      <c r="AR57" s="25">
        <v>0</v>
      </c>
      <c r="AS57" s="25">
        <v>44</v>
      </c>
      <c r="AT57" s="25">
        <v>46</v>
      </c>
      <c r="AU57" s="25">
        <v>22</v>
      </c>
      <c r="AV57" s="25">
        <v>25</v>
      </c>
      <c r="AW57" s="25">
        <v>23</v>
      </c>
      <c r="AX57" s="25">
        <v>0</v>
      </c>
      <c r="AY57" s="25">
        <v>39</v>
      </c>
      <c r="AZ57" s="25">
        <v>0</v>
      </c>
      <c r="BA57" s="25">
        <v>47</v>
      </c>
      <c r="BB57" s="25">
        <v>44</v>
      </c>
      <c r="BC57" s="25">
        <v>33</v>
      </c>
      <c r="BD57" s="25">
        <v>20</v>
      </c>
      <c r="BE57" s="25">
        <v>19</v>
      </c>
      <c r="BF57" s="25">
        <v>0</v>
      </c>
      <c r="BG57" s="25">
        <v>6</v>
      </c>
      <c r="BH57" s="25">
        <v>0</v>
      </c>
      <c r="BI57" s="25">
        <v>43</v>
      </c>
      <c r="BJ57" s="25">
        <v>44</v>
      </c>
      <c r="BK57" s="25">
        <v>50</v>
      </c>
      <c r="BL57" s="25">
        <v>0</v>
      </c>
      <c r="BM57" s="25">
        <v>30</v>
      </c>
      <c r="BN57" s="25">
        <v>0</v>
      </c>
    </row>
    <row r="58" spans="1:66" x14ac:dyDescent="0.25">
      <c r="A58" s="6">
        <v>44979</v>
      </c>
      <c r="B58" t="s">
        <v>8</v>
      </c>
      <c r="C58">
        <v>22</v>
      </c>
      <c r="D58">
        <v>757.00000000000023</v>
      </c>
      <c r="E58">
        <f t="shared" si="0"/>
        <v>243</v>
      </c>
      <c r="F58">
        <f t="shared" si="2"/>
        <v>126.00000000000023</v>
      </c>
      <c r="G58">
        <f t="shared" si="3"/>
        <v>230</v>
      </c>
      <c r="H58">
        <f t="shared" si="1"/>
        <v>158</v>
      </c>
      <c r="I58">
        <v>0</v>
      </c>
      <c r="J58" s="22">
        <v>0.21</v>
      </c>
      <c r="K58" s="22">
        <v>0.51</v>
      </c>
      <c r="L58" s="22">
        <v>0.70000000000000007</v>
      </c>
      <c r="M58" s="22">
        <v>0.87</v>
      </c>
      <c r="N58" s="22">
        <v>0.91</v>
      </c>
      <c r="O58" s="24">
        <v>0.75</v>
      </c>
      <c r="P58" s="24">
        <v>0.94000000000000006</v>
      </c>
      <c r="Q58" s="24">
        <v>0.8</v>
      </c>
      <c r="R58" s="24">
        <v>0.28000000000000003</v>
      </c>
      <c r="S58" s="24">
        <v>0.93</v>
      </c>
      <c r="T58" s="24">
        <v>0.65</v>
      </c>
      <c r="U58" s="24">
        <v>0.54</v>
      </c>
      <c r="V58" s="24">
        <v>0.85</v>
      </c>
      <c r="W58" s="24">
        <v>0.73</v>
      </c>
      <c r="X58" s="24">
        <v>0.99</v>
      </c>
      <c r="Y58" s="24">
        <v>0.55000000000000004</v>
      </c>
      <c r="Z58" s="24">
        <v>0.41000000000000003</v>
      </c>
      <c r="AA58" s="25">
        <v>0</v>
      </c>
      <c r="AB58" s="25">
        <v>22</v>
      </c>
      <c r="AC58" s="25">
        <v>9.0000000000002274</v>
      </c>
      <c r="AD58" s="25">
        <v>0</v>
      </c>
      <c r="AE58" s="25">
        <v>4</v>
      </c>
      <c r="AF58" s="25">
        <v>17</v>
      </c>
      <c r="AG58" s="25">
        <v>1</v>
      </c>
      <c r="AH58" s="25">
        <v>40</v>
      </c>
      <c r="AI58" s="25">
        <v>27</v>
      </c>
      <c r="AJ58" s="25">
        <v>6</v>
      </c>
      <c r="AK58" s="25">
        <v>0</v>
      </c>
      <c r="AL58" s="25">
        <v>36</v>
      </c>
      <c r="AM58" s="25">
        <v>18</v>
      </c>
      <c r="AN58" s="25">
        <v>11</v>
      </c>
      <c r="AO58" s="25">
        <v>23</v>
      </c>
      <c r="AP58" s="25">
        <v>19</v>
      </c>
      <c r="AQ58" s="25">
        <v>8</v>
      </c>
      <c r="AR58" s="25">
        <v>3</v>
      </c>
      <c r="AS58" s="25">
        <v>17</v>
      </c>
      <c r="AT58" s="25">
        <v>23</v>
      </c>
      <c r="AU58" s="25">
        <v>34</v>
      </c>
      <c r="AV58" s="25">
        <v>18</v>
      </c>
      <c r="AW58" s="25">
        <v>36</v>
      </c>
      <c r="AX58" s="25">
        <v>44</v>
      </c>
      <c r="AY58" s="25">
        <v>0</v>
      </c>
      <c r="AZ58" s="25">
        <v>34</v>
      </c>
      <c r="BA58" s="25">
        <v>3</v>
      </c>
      <c r="BB58" s="25">
        <v>16</v>
      </c>
      <c r="BC58" s="25">
        <v>0</v>
      </c>
      <c r="BD58" s="25">
        <v>45</v>
      </c>
      <c r="BE58" s="25">
        <v>18</v>
      </c>
      <c r="BF58" s="25">
        <v>16</v>
      </c>
      <c r="BG58" s="25">
        <v>3</v>
      </c>
      <c r="BH58" s="25">
        <v>23</v>
      </c>
      <c r="BI58" s="25">
        <v>43</v>
      </c>
      <c r="BJ58" s="25">
        <v>31</v>
      </c>
      <c r="BK58" s="25">
        <v>30</v>
      </c>
      <c r="BL58" s="25">
        <v>31</v>
      </c>
      <c r="BM58" s="25">
        <v>48</v>
      </c>
      <c r="BN58" s="25">
        <v>0</v>
      </c>
    </row>
    <row r="59" spans="1:66" x14ac:dyDescent="0.25">
      <c r="A59" s="6">
        <v>44980</v>
      </c>
      <c r="B59" t="s">
        <v>8</v>
      </c>
      <c r="C59">
        <v>23</v>
      </c>
      <c r="D59">
        <v>746.00000000000011</v>
      </c>
      <c r="E59">
        <f t="shared" si="0"/>
        <v>237</v>
      </c>
      <c r="F59">
        <f t="shared" si="2"/>
        <v>149</v>
      </c>
      <c r="G59">
        <f t="shared" si="3"/>
        <v>132.00000000000011</v>
      </c>
      <c r="H59">
        <f t="shared" si="1"/>
        <v>187</v>
      </c>
      <c r="I59">
        <v>0</v>
      </c>
      <c r="J59" s="22">
        <v>0.5</v>
      </c>
      <c r="K59" s="22">
        <v>0.69000000000000006</v>
      </c>
      <c r="L59" s="22">
        <v>0.74</v>
      </c>
      <c r="M59" s="22">
        <v>0.86</v>
      </c>
      <c r="N59" s="22">
        <v>0.96</v>
      </c>
      <c r="O59" s="24">
        <v>0.75</v>
      </c>
      <c r="P59" s="24">
        <v>0.57000000000000006</v>
      </c>
      <c r="Q59" s="24">
        <v>0.70000000000000007</v>
      </c>
      <c r="R59" s="24">
        <v>0.72</v>
      </c>
      <c r="S59" s="24">
        <v>0.98</v>
      </c>
      <c r="T59" s="24">
        <v>0.62</v>
      </c>
      <c r="U59" s="24">
        <v>0.59</v>
      </c>
      <c r="V59" s="24">
        <v>0.92</v>
      </c>
      <c r="W59" s="24">
        <v>0.84</v>
      </c>
      <c r="X59" s="24">
        <v>0.99</v>
      </c>
      <c r="Y59" s="24">
        <v>0.78</v>
      </c>
      <c r="Z59" s="24">
        <v>0.28999999999999998</v>
      </c>
      <c r="AA59" s="25">
        <v>0</v>
      </c>
      <c r="AB59" s="25">
        <v>0</v>
      </c>
      <c r="AC59" s="25">
        <v>34</v>
      </c>
      <c r="AD59" s="25">
        <v>5</v>
      </c>
      <c r="AE59" s="25">
        <v>0</v>
      </c>
      <c r="AF59" s="25">
        <v>37</v>
      </c>
      <c r="AG59" s="25">
        <v>0</v>
      </c>
      <c r="AH59" s="25">
        <v>30</v>
      </c>
      <c r="AI59" s="25">
        <v>15</v>
      </c>
      <c r="AJ59" s="25">
        <v>28</v>
      </c>
      <c r="AK59" s="25">
        <v>41</v>
      </c>
      <c r="AL59" s="25">
        <v>17</v>
      </c>
      <c r="AM59" s="25">
        <v>32</v>
      </c>
      <c r="AN59" s="25">
        <v>28</v>
      </c>
      <c r="AO59" s="25">
        <v>32</v>
      </c>
      <c r="AP59" s="25">
        <v>48</v>
      </c>
      <c r="AQ59" s="25">
        <v>0</v>
      </c>
      <c r="AR59" s="25">
        <v>0</v>
      </c>
      <c r="AS59" s="25">
        <v>0</v>
      </c>
      <c r="AT59" s="25">
        <v>30</v>
      </c>
      <c r="AU59" s="25">
        <v>0</v>
      </c>
      <c r="AV59" s="25">
        <v>3</v>
      </c>
      <c r="AW59" s="25">
        <v>30.000000000000114</v>
      </c>
      <c r="AX59" s="25">
        <v>1</v>
      </c>
      <c r="AY59" s="25">
        <v>39</v>
      </c>
      <c r="AZ59" s="25">
        <v>29</v>
      </c>
      <c r="BA59" s="25">
        <v>12</v>
      </c>
      <c r="BB59" s="25">
        <v>0</v>
      </c>
      <c r="BC59" s="25">
        <v>0</v>
      </c>
      <c r="BD59" s="25">
        <v>18</v>
      </c>
      <c r="BE59" s="25">
        <v>30</v>
      </c>
      <c r="BF59" s="25">
        <v>47</v>
      </c>
      <c r="BG59" s="25">
        <v>40</v>
      </c>
      <c r="BH59" s="25">
        <v>7</v>
      </c>
      <c r="BI59" s="25">
        <v>0</v>
      </c>
      <c r="BJ59" s="25">
        <v>0</v>
      </c>
      <c r="BK59" s="25">
        <v>41</v>
      </c>
      <c r="BL59" s="25">
        <v>18</v>
      </c>
      <c r="BM59" s="25">
        <v>40</v>
      </c>
      <c r="BN59" s="25">
        <v>14</v>
      </c>
    </row>
    <row r="60" spans="1:66" x14ac:dyDescent="0.25">
      <c r="A60" s="6">
        <v>44981</v>
      </c>
      <c r="B60" t="s">
        <v>8</v>
      </c>
      <c r="C60">
        <v>24</v>
      </c>
      <c r="D60">
        <v>725.00000000000011</v>
      </c>
      <c r="E60">
        <f t="shared" si="0"/>
        <v>143.00000000000011</v>
      </c>
      <c r="F60">
        <f t="shared" si="2"/>
        <v>191</v>
      </c>
      <c r="G60">
        <f t="shared" si="3"/>
        <v>183</v>
      </c>
      <c r="H60">
        <f t="shared" si="1"/>
        <v>184</v>
      </c>
      <c r="I60">
        <v>0</v>
      </c>
      <c r="J60" s="22">
        <v>0.17</v>
      </c>
      <c r="K60" s="22">
        <v>0.51</v>
      </c>
      <c r="L60" s="22">
        <v>0.75</v>
      </c>
      <c r="M60" s="22">
        <v>0.88</v>
      </c>
      <c r="N60" s="22">
        <v>0.95000000000000007</v>
      </c>
      <c r="O60" s="24">
        <v>0.95000000000000007</v>
      </c>
      <c r="P60" s="24">
        <v>0.66</v>
      </c>
      <c r="Q60" s="24">
        <v>0.67</v>
      </c>
      <c r="R60" s="24">
        <v>0.28999999999999998</v>
      </c>
      <c r="S60" s="24">
        <v>0.69000000000000006</v>
      </c>
      <c r="T60" s="24">
        <v>0.68</v>
      </c>
      <c r="U60" s="24">
        <v>0.46</v>
      </c>
      <c r="V60" s="24">
        <v>0.91</v>
      </c>
      <c r="W60" s="24">
        <v>0.75</v>
      </c>
      <c r="X60" s="24">
        <v>0.92</v>
      </c>
      <c r="Y60" s="24">
        <v>0.9</v>
      </c>
      <c r="Z60" s="24">
        <v>0.42</v>
      </c>
      <c r="AA60" s="25">
        <v>3</v>
      </c>
      <c r="AB60" s="25">
        <v>9</v>
      </c>
      <c r="AC60" s="25">
        <v>43</v>
      </c>
      <c r="AD60" s="25">
        <v>0</v>
      </c>
      <c r="AE60" s="25">
        <v>33</v>
      </c>
      <c r="AF60" s="25">
        <v>43</v>
      </c>
      <c r="AG60" s="25">
        <v>0</v>
      </c>
      <c r="AH60" s="25">
        <v>30</v>
      </c>
      <c r="AI60" s="25">
        <v>0</v>
      </c>
      <c r="AJ60" s="25">
        <v>30</v>
      </c>
      <c r="AK60" s="25">
        <v>24</v>
      </c>
      <c r="AL60" s="25">
        <v>27</v>
      </c>
      <c r="AM60" s="25">
        <v>0</v>
      </c>
      <c r="AN60" s="25">
        <v>13</v>
      </c>
      <c r="AO60" s="25">
        <v>27</v>
      </c>
      <c r="AP60" s="25">
        <v>0</v>
      </c>
      <c r="AQ60" s="25">
        <v>48</v>
      </c>
      <c r="AR60" s="25">
        <v>4</v>
      </c>
      <c r="AS60" s="25">
        <v>30</v>
      </c>
      <c r="AT60" s="25">
        <v>35</v>
      </c>
      <c r="AU60" s="25">
        <v>14</v>
      </c>
      <c r="AV60" s="25">
        <v>23</v>
      </c>
      <c r="AW60" s="25">
        <v>38</v>
      </c>
      <c r="AX60" s="25">
        <v>0</v>
      </c>
      <c r="AY60" s="25">
        <v>0</v>
      </c>
      <c r="AZ60" s="25">
        <v>46</v>
      </c>
      <c r="BA60" s="25">
        <v>33</v>
      </c>
      <c r="BB60" s="25">
        <v>20</v>
      </c>
      <c r="BC60" s="25">
        <v>9</v>
      </c>
      <c r="BD60" s="25">
        <v>0</v>
      </c>
      <c r="BE60" s="25">
        <v>15</v>
      </c>
      <c r="BF60" s="25">
        <v>19</v>
      </c>
      <c r="BG60" s="25">
        <v>11</v>
      </c>
      <c r="BH60" s="25">
        <v>0</v>
      </c>
      <c r="BI60" s="25">
        <v>0</v>
      </c>
      <c r="BJ60" s="25">
        <v>8.0000000000001137</v>
      </c>
      <c r="BK60" s="25">
        <v>11</v>
      </c>
      <c r="BL60" s="25">
        <v>45</v>
      </c>
      <c r="BM60" s="25">
        <v>13</v>
      </c>
      <c r="BN60" s="25">
        <v>21</v>
      </c>
    </row>
    <row r="61" spans="1:66" x14ac:dyDescent="0.25">
      <c r="A61" s="6">
        <v>44982</v>
      </c>
      <c r="B61" t="s">
        <v>8</v>
      </c>
      <c r="C61">
        <v>25</v>
      </c>
      <c r="D61">
        <v>703.99999999999989</v>
      </c>
      <c r="E61">
        <f t="shared" si="0"/>
        <v>139</v>
      </c>
      <c r="F61">
        <f t="shared" si="2"/>
        <v>177</v>
      </c>
      <c r="G61">
        <f t="shared" si="3"/>
        <v>217.99999999999989</v>
      </c>
      <c r="H61">
        <f t="shared" si="1"/>
        <v>143</v>
      </c>
      <c r="I61">
        <v>0</v>
      </c>
      <c r="J61" s="22">
        <v>0.28999999999999998</v>
      </c>
      <c r="K61" s="22">
        <v>0.62</v>
      </c>
      <c r="L61" s="22">
        <v>0.74</v>
      </c>
      <c r="M61" s="22">
        <v>0.85</v>
      </c>
      <c r="N61" s="22">
        <v>0.93</v>
      </c>
      <c r="O61" s="24">
        <v>0.72</v>
      </c>
      <c r="P61" s="24">
        <v>1</v>
      </c>
      <c r="Q61" s="24">
        <v>0.72</v>
      </c>
      <c r="R61" s="24">
        <v>0.94000000000000006</v>
      </c>
      <c r="S61" s="24">
        <v>0.74</v>
      </c>
      <c r="T61" s="24">
        <v>0.72</v>
      </c>
      <c r="U61" s="24">
        <v>0.47000000000000003</v>
      </c>
      <c r="V61" s="24">
        <v>1</v>
      </c>
      <c r="W61" s="24">
        <v>0.74</v>
      </c>
      <c r="X61" s="24">
        <v>0.99</v>
      </c>
      <c r="Y61" s="24">
        <v>0.87</v>
      </c>
      <c r="Z61" s="24">
        <v>0.38</v>
      </c>
      <c r="AA61" s="25">
        <v>14</v>
      </c>
      <c r="AB61" s="25">
        <v>0</v>
      </c>
      <c r="AC61" s="25">
        <v>42</v>
      </c>
      <c r="AD61" s="25">
        <v>7</v>
      </c>
      <c r="AE61" s="25">
        <v>30</v>
      </c>
      <c r="AF61" s="25">
        <v>0</v>
      </c>
      <c r="AG61" s="25">
        <v>38</v>
      </c>
      <c r="AH61" s="25">
        <v>28</v>
      </c>
      <c r="AI61" s="25">
        <v>5</v>
      </c>
      <c r="AJ61" s="25">
        <v>13</v>
      </c>
      <c r="AK61" s="25">
        <v>27</v>
      </c>
      <c r="AL61" s="25">
        <v>2</v>
      </c>
      <c r="AM61" s="25">
        <v>23</v>
      </c>
      <c r="AN61" s="25">
        <v>34</v>
      </c>
      <c r="AO61" s="25">
        <v>20</v>
      </c>
      <c r="AP61" s="25">
        <v>27</v>
      </c>
      <c r="AQ61" s="25">
        <v>14</v>
      </c>
      <c r="AR61" s="25">
        <v>19</v>
      </c>
      <c r="AS61" s="25">
        <v>4</v>
      </c>
      <c r="AT61" s="25">
        <v>0</v>
      </c>
      <c r="AU61" s="25">
        <v>15</v>
      </c>
      <c r="AV61" s="25">
        <v>31</v>
      </c>
      <c r="AW61" s="25">
        <v>29</v>
      </c>
      <c r="AX61" s="25">
        <v>13.999999999999886</v>
      </c>
      <c r="AY61" s="25">
        <v>31</v>
      </c>
      <c r="AZ61" s="25">
        <v>29</v>
      </c>
      <c r="BA61" s="25">
        <v>8</v>
      </c>
      <c r="BB61" s="25">
        <v>37</v>
      </c>
      <c r="BC61" s="25">
        <v>16</v>
      </c>
      <c r="BD61" s="25">
        <v>8</v>
      </c>
      <c r="BE61" s="25">
        <v>20</v>
      </c>
      <c r="BF61" s="25">
        <v>13</v>
      </c>
      <c r="BG61" s="25">
        <v>0</v>
      </c>
      <c r="BH61" s="25">
        <v>4</v>
      </c>
      <c r="BI61" s="25">
        <v>13</v>
      </c>
      <c r="BJ61" s="25">
        <v>15</v>
      </c>
      <c r="BK61" s="25">
        <v>9</v>
      </c>
      <c r="BL61" s="25">
        <v>16</v>
      </c>
      <c r="BM61" s="25">
        <v>33</v>
      </c>
      <c r="BN61" s="25">
        <v>16</v>
      </c>
    </row>
    <row r="62" spans="1:66" x14ac:dyDescent="0.25">
      <c r="A62" s="6">
        <v>44983</v>
      </c>
      <c r="B62" t="s">
        <v>8</v>
      </c>
      <c r="C62">
        <v>26</v>
      </c>
      <c r="D62">
        <v>670</v>
      </c>
      <c r="E62">
        <f t="shared" si="0"/>
        <v>153</v>
      </c>
      <c r="F62">
        <f t="shared" si="2"/>
        <v>193</v>
      </c>
      <c r="G62">
        <f t="shared" si="3"/>
        <v>132</v>
      </c>
      <c r="H62">
        <f t="shared" si="1"/>
        <v>188</v>
      </c>
      <c r="I62">
        <v>0</v>
      </c>
      <c r="J62" s="22">
        <v>0.38</v>
      </c>
      <c r="K62" s="22">
        <v>0.57000000000000006</v>
      </c>
      <c r="L62" s="22">
        <v>0.77</v>
      </c>
      <c r="M62" s="22">
        <v>0.86</v>
      </c>
      <c r="N62" s="22">
        <v>0.95000000000000007</v>
      </c>
      <c r="O62" s="24">
        <v>0.55000000000000004</v>
      </c>
      <c r="P62" s="24">
        <v>0.26</v>
      </c>
      <c r="Q62" s="24">
        <v>0.76</v>
      </c>
      <c r="R62" s="24">
        <v>0.8</v>
      </c>
      <c r="S62" s="24">
        <v>0.91</v>
      </c>
      <c r="T62" s="24">
        <v>0.70000000000000007</v>
      </c>
      <c r="U62" s="24">
        <v>0.52</v>
      </c>
      <c r="V62" s="24">
        <v>0.87</v>
      </c>
      <c r="W62" s="24">
        <v>0.86</v>
      </c>
      <c r="X62" s="24">
        <v>0.94000000000000006</v>
      </c>
      <c r="Y62" s="24">
        <v>0.87</v>
      </c>
      <c r="Z62" s="24">
        <v>0.3</v>
      </c>
      <c r="AA62" s="25">
        <v>39</v>
      </c>
      <c r="AB62" s="25">
        <v>17</v>
      </c>
      <c r="AC62" s="25">
        <v>4</v>
      </c>
      <c r="AD62" s="25">
        <v>30</v>
      </c>
      <c r="AE62" s="25">
        <v>26</v>
      </c>
      <c r="AF62" s="25">
        <v>9</v>
      </c>
      <c r="AG62" s="25">
        <v>13</v>
      </c>
      <c r="AH62" s="25">
        <v>17</v>
      </c>
      <c r="AI62" s="25">
        <v>31</v>
      </c>
      <c r="AJ62" s="25">
        <v>7</v>
      </c>
      <c r="AK62" s="25">
        <v>4</v>
      </c>
      <c r="AL62" s="25">
        <v>7</v>
      </c>
      <c r="AM62" s="25">
        <v>23</v>
      </c>
      <c r="AN62" s="25">
        <v>7</v>
      </c>
      <c r="AO62" s="25">
        <v>32</v>
      </c>
      <c r="AP62" s="25">
        <v>12</v>
      </c>
      <c r="AQ62" s="25">
        <v>44</v>
      </c>
      <c r="AR62" s="25">
        <v>0</v>
      </c>
      <c r="AS62" s="25">
        <v>21</v>
      </c>
      <c r="AT62" s="25">
        <v>42</v>
      </c>
      <c r="AU62" s="25">
        <v>15</v>
      </c>
      <c r="AV62" s="25">
        <v>22</v>
      </c>
      <c r="AW62" s="25">
        <v>0</v>
      </c>
      <c r="AX62" s="25">
        <v>39</v>
      </c>
      <c r="AY62" s="25">
        <v>1</v>
      </c>
      <c r="AZ62" s="25">
        <v>10</v>
      </c>
      <c r="BA62" s="25">
        <v>0</v>
      </c>
      <c r="BB62" s="25">
        <v>15</v>
      </c>
      <c r="BC62" s="25">
        <v>12</v>
      </c>
      <c r="BD62" s="25">
        <v>18</v>
      </c>
      <c r="BE62" s="25">
        <v>25</v>
      </c>
      <c r="BF62" s="25">
        <v>0</v>
      </c>
      <c r="BG62" s="25">
        <v>0</v>
      </c>
      <c r="BH62" s="25">
        <v>6</v>
      </c>
      <c r="BI62" s="25">
        <v>33</v>
      </c>
      <c r="BJ62" s="25">
        <v>17</v>
      </c>
      <c r="BK62" s="25">
        <v>23</v>
      </c>
      <c r="BL62" s="25">
        <v>43</v>
      </c>
      <c r="BM62" s="25">
        <v>0</v>
      </c>
      <c r="BN62" s="25">
        <v>6</v>
      </c>
    </row>
    <row r="63" spans="1:66" x14ac:dyDescent="0.25">
      <c r="A63" s="6">
        <v>44984</v>
      </c>
      <c r="B63" t="s">
        <v>8</v>
      </c>
      <c r="C63">
        <v>27</v>
      </c>
      <c r="D63">
        <v>632.00000000000011</v>
      </c>
      <c r="E63">
        <f t="shared" si="0"/>
        <v>102</v>
      </c>
      <c r="F63">
        <f t="shared" si="2"/>
        <v>136.00000000000011</v>
      </c>
      <c r="G63">
        <f t="shared" si="3"/>
        <v>262</v>
      </c>
      <c r="H63">
        <f t="shared" si="1"/>
        <v>110</v>
      </c>
      <c r="I63">
        <v>0</v>
      </c>
      <c r="J63" s="22">
        <v>0.37</v>
      </c>
      <c r="K63" s="22">
        <v>0.57999999999999996</v>
      </c>
      <c r="L63" s="22">
        <v>0.77</v>
      </c>
      <c r="M63" s="22">
        <v>0.84</v>
      </c>
      <c r="N63" s="22">
        <v>0.98</v>
      </c>
      <c r="O63" s="24">
        <v>0.92</v>
      </c>
      <c r="P63" s="24">
        <v>0.76</v>
      </c>
      <c r="Q63" s="24">
        <v>0.62</v>
      </c>
      <c r="R63" s="24">
        <v>0.47000000000000003</v>
      </c>
      <c r="S63" s="24">
        <v>0.91</v>
      </c>
      <c r="T63" s="24">
        <v>0.57999999999999996</v>
      </c>
      <c r="U63" s="24">
        <v>0.55000000000000004</v>
      </c>
      <c r="V63" s="24">
        <v>0.97</v>
      </c>
      <c r="W63" s="24">
        <v>0.8</v>
      </c>
      <c r="X63" s="24">
        <v>0.93</v>
      </c>
      <c r="Y63" s="24">
        <v>0.68</v>
      </c>
      <c r="Z63" s="24">
        <v>0.26</v>
      </c>
      <c r="AA63" s="25">
        <v>27</v>
      </c>
      <c r="AB63" s="25">
        <v>14</v>
      </c>
      <c r="AC63" s="25">
        <v>5</v>
      </c>
      <c r="AD63" s="25">
        <v>3.0000000000001137</v>
      </c>
      <c r="AE63" s="25">
        <v>0</v>
      </c>
      <c r="AF63" s="25">
        <v>33</v>
      </c>
      <c r="AG63" s="25">
        <v>0</v>
      </c>
      <c r="AH63" s="25">
        <v>12</v>
      </c>
      <c r="AI63" s="25">
        <v>34</v>
      </c>
      <c r="AJ63" s="25">
        <v>8</v>
      </c>
      <c r="AK63" s="25">
        <v>22</v>
      </c>
      <c r="AL63" s="25">
        <v>8</v>
      </c>
      <c r="AM63" s="25">
        <v>3</v>
      </c>
      <c r="AN63" s="25">
        <v>2</v>
      </c>
      <c r="AO63" s="25">
        <v>41</v>
      </c>
      <c r="AP63" s="25">
        <v>21</v>
      </c>
      <c r="AQ63" s="25">
        <v>29</v>
      </c>
      <c r="AR63" s="25">
        <v>0</v>
      </c>
      <c r="AS63" s="25">
        <v>2</v>
      </c>
      <c r="AT63" s="25">
        <v>4</v>
      </c>
      <c r="AU63" s="25">
        <v>36</v>
      </c>
      <c r="AV63" s="25">
        <v>42</v>
      </c>
      <c r="AW63" s="25">
        <v>21</v>
      </c>
      <c r="AX63" s="25">
        <v>37</v>
      </c>
      <c r="AY63" s="25">
        <v>35</v>
      </c>
      <c r="AZ63" s="25">
        <v>41</v>
      </c>
      <c r="BA63" s="25">
        <v>3</v>
      </c>
      <c r="BB63" s="25">
        <v>0</v>
      </c>
      <c r="BC63" s="25">
        <v>8</v>
      </c>
      <c r="BD63" s="25">
        <v>39</v>
      </c>
      <c r="BE63" s="25">
        <v>19</v>
      </c>
      <c r="BF63" s="25">
        <v>4</v>
      </c>
      <c r="BG63" s="25">
        <v>28</v>
      </c>
      <c r="BH63" s="25">
        <v>14</v>
      </c>
      <c r="BI63" s="25">
        <v>14</v>
      </c>
      <c r="BJ63" s="25">
        <v>0</v>
      </c>
      <c r="BK63" s="25">
        <v>0</v>
      </c>
      <c r="BL63" s="25">
        <v>0</v>
      </c>
      <c r="BM63" s="25">
        <v>13</v>
      </c>
      <c r="BN63" s="25">
        <v>10</v>
      </c>
    </row>
    <row r="64" spans="1:66" x14ac:dyDescent="0.25">
      <c r="A64" s="6">
        <v>44985</v>
      </c>
      <c r="B64" t="s">
        <v>8</v>
      </c>
      <c r="C64">
        <v>28</v>
      </c>
      <c r="D64">
        <v>581.00000000000011</v>
      </c>
      <c r="E64">
        <f t="shared" si="0"/>
        <v>192</v>
      </c>
      <c r="F64">
        <f t="shared" si="2"/>
        <v>137.00000000000011</v>
      </c>
      <c r="G64">
        <f t="shared" si="3"/>
        <v>113</v>
      </c>
      <c r="H64">
        <f t="shared" si="1"/>
        <v>106</v>
      </c>
      <c r="I64">
        <v>0</v>
      </c>
      <c r="J64" s="22">
        <v>0.25</v>
      </c>
      <c r="K64" s="22">
        <v>0.53</v>
      </c>
      <c r="L64" s="22">
        <v>0.70000000000000007</v>
      </c>
      <c r="M64" s="22">
        <v>0.87</v>
      </c>
      <c r="N64" s="22">
        <v>0.96</v>
      </c>
      <c r="O64" s="24">
        <v>0.9</v>
      </c>
      <c r="P64" s="24">
        <v>0.94000000000000006</v>
      </c>
      <c r="Q64" s="24">
        <v>0.69000000000000006</v>
      </c>
      <c r="R64" s="24">
        <v>0.73</v>
      </c>
      <c r="S64" s="24">
        <v>0.98</v>
      </c>
      <c r="T64" s="24">
        <v>0.62</v>
      </c>
      <c r="U64" s="24">
        <v>0.53</v>
      </c>
      <c r="V64" s="24">
        <v>0.96</v>
      </c>
      <c r="W64" s="24">
        <v>0.88</v>
      </c>
      <c r="X64" s="24">
        <v>0.98</v>
      </c>
      <c r="Y64" s="24">
        <v>0.70000000000000007</v>
      </c>
      <c r="Z64" s="24">
        <v>0.33</v>
      </c>
      <c r="AA64" s="25">
        <v>0</v>
      </c>
      <c r="AB64" s="25">
        <v>7</v>
      </c>
      <c r="AC64" s="25">
        <v>36</v>
      </c>
      <c r="AD64" s="25">
        <v>22</v>
      </c>
      <c r="AE64" s="25">
        <v>25</v>
      </c>
      <c r="AF64" s="25">
        <v>0</v>
      </c>
      <c r="AG64" s="25">
        <v>13.000000000000114</v>
      </c>
      <c r="AH64" s="25">
        <v>23</v>
      </c>
      <c r="AI64" s="25">
        <v>5</v>
      </c>
      <c r="AJ64" s="25">
        <v>6</v>
      </c>
      <c r="AK64" s="25">
        <v>33</v>
      </c>
      <c r="AL64" s="25">
        <v>32</v>
      </c>
      <c r="AM64" s="25">
        <v>8</v>
      </c>
      <c r="AN64" s="25">
        <v>24</v>
      </c>
      <c r="AO64" s="25">
        <v>15</v>
      </c>
      <c r="AP64" s="25">
        <v>3</v>
      </c>
      <c r="AQ64" s="25">
        <v>0</v>
      </c>
      <c r="AR64" s="25">
        <v>0</v>
      </c>
      <c r="AS64" s="25">
        <v>16</v>
      </c>
      <c r="AT64" s="25">
        <v>8</v>
      </c>
      <c r="AU64" s="25">
        <v>18</v>
      </c>
      <c r="AV64" s="25">
        <v>2</v>
      </c>
      <c r="AW64" s="25">
        <v>0</v>
      </c>
      <c r="AX64" s="25">
        <v>6</v>
      </c>
      <c r="AY64" s="25">
        <v>8</v>
      </c>
      <c r="AZ64" s="25">
        <v>31</v>
      </c>
      <c r="BA64" s="25">
        <v>21</v>
      </c>
      <c r="BB64" s="25">
        <v>0</v>
      </c>
      <c r="BC64" s="25">
        <v>3</v>
      </c>
      <c r="BD64" s="25">
        <v>24</v>
      </c>
      <c r="BE64" s="25">
        <v>19</v>
      </c>
      <c r="BF64" s="25">
        <v>29</v>
      </c>
      <c r="BG64" s="25">
        <v>27</v>
      </c>
      <c r="BH64" s="25">
        <v>0</v>
      </c>
      <c r="BI64" s="25">
        <v>14</v>
      </c>
      <c r="BJ64" s="25">
        <v>24</v>
      </c>
      <c r="BK64" s="25">
        <v>19</v>
      </c>
      <c r="BL64" s="25">
        <v>0</v>
      </c>
      <c r="BM64" s="25">
        <v>36</v>
      </c>
      <c r="BN64" s="25">
        <v>24</v>
      </c>
    </row>
    <row r="65" spans="1:66" x14ac:dyDescent="0.25">
      <c r="B65" t="s">
        <v>9</v>
      </c>
      <c r="C65">
        <v>1E-8</v>
      </c>
      <c r="D65">
        <v>0</v>
      </c>
      <c r="E65">
        <v>0</v>
      </c>
      <c r="F65">
        <v>0</v>
      </c>
      <c r="G65">
        <v>0</v>
      </c>
      <c r="H65">
        <v>0</v>
      </c>
      <c r="I65">
        <v>0</v>
      </c>
      <c r="J65" s="22">
        <v>0</v>
      </c>
      <c r="K65" s="22">
        <v>0</v>
      </c>
      <c r="L65" s="22">
        <v>0</v>
      </c>
      <c r="M65" s="22">
        <v>0</v>
      </c>
      <c r="N65" s="22">
        <v>0</v>
      </c>
      <c r="O65" s="24">
        <v>0</v>
      </c>
      <c r="P65" s="24">
        <v>0</v>
      </c>
      <c r="Q65" s="24">
        <v>0</v>
      </c>
      <c r="R65" s="24">
        <v>0</v>
      </c>
      <c r="S65" s="24">
        <v>0</v>
      </c>
      <c r="T65" s="24">
        <v>0</v>
      </c>
      <c r="U65" s="24">
        <v>0</v>
      </c>
      <c r="V65" s="24">
        <v>0</v>
      </c>
      <c r="W65" s="24">
        <v>0</v>
      </c>
      <c r="X65" s="24">
        <v>0</v>
      </c>
      <c r="Y65" s="24">
        <v>0</v>
      </c>
      <c r="Z65" s="24">
        <v>0</v>
      </c>
      <c r="AA65" s="25">
        <v>0</v>
      </c>
      <c r="AB65" s="25">
        <v>0</v>
      </c>
      <c r="AC65" s="25">
        <v>0</v>
      </c>
      <c r="AD65" s="25">
        <v>0</v>
      </c>
      <c r="AE65" s="25">
        <v>0</v>
      </c>
      <c r="AF65" s="25">
        <v>0</v>
      </c>
      <c r="AG65" s="25">
        <v>0</v>
      </c>
      <c r="AH65" s="25">
        <v>0</v>
      </c>
      <c r="AI65" s="25">
        <v>0</v>
      </c>
      <c r="AJ65" s="25">
        <v>0</v>
      </c>
      <c r="AK65" s="25">
        <v>0</v>
      </c>
      <c r="AL65" s="25">
        <v>0</v>
      </c>
      <c r="AM65" s="25">
        <v>0</v>
      </c>
      <c r="AN65" s="25">
        <v>0</v>
      </c>
      <c r="AO65" s="25">
        <v>0</v>
      </c>
      <c r="AP65" s="25">
        <v>0</v>
      </c>
      <c r="AQ65" s="25">
        <v>0</v>
      </c>
      <c r="AR65" s="25">
        <v>0</v>
      </c>
      <c r="AS65" s="25">
        <v>0</v>
      </c>
      <c r="AT65" s="25">
        <v>0</v>
      </c>
      <c r="AU65" s="25">
        <v>0</v>
      </c>
      <c r="AV65" s="25">
        <v>0</v>
      </c>
      <c r="AW65" s="25">
        <v>0</v>
      </c>
      <c r="AX65" s="25">
        <v>0</v>
      </c>
      <c r="AY65" s="25">
        <v>0</v>
      </c>
      <c r="AZ65" s="25">
        <v>0</v>
      </c>
      <c r="BA65" s="25">
        <v>0</v>
      </c>
      <c r="BB65" s="25">
        <v>0</v>
      </c>
      <c r="BC65" s="25">
        <v>0</v>
      </c>
      <c r="BD65" s="25">
        <v>0</v>
      </c>
      <c r="BE65" s="25">
        <v>0</v>
      </c>
      <c r="BF65" s="25">
        <v>0</v>
      </c>
      <c r="BG65" s="25">
        <v>0</v>
      </c>
      <c r="BH65" s="25">
        <v>0</v>
      </c>
      <c r="BI65" s="25">
        <v>0</v>
      </c>
      <c r="BJ65" s="25">
        <v>0</v>
      </c>
      <c r="BK65" s="25">
        <v>0</v>
      </c>
      <c r="BL65" s="25">
        <v>0</v>
      </c>
      <c r="BM65" s="25">
        <v>0</v>
      </c>
      <c r="BN65" s="25">
        <v>0</v>
      </c>
    </row>
    <row r="66" spans="1:66" x14ac:dyDescent="0.25">
      <c r="B66" t="s">
        <v>9</v>
      </c>
      <c r="C66">
        <v>2E-8</v>
      </c>
      <c r="D66">
        <v>0</v>
      </c>
      <c r="E66">
        <v>0</v>
      </c>
      <c r="F66">
        <v>0</v>
      </c>
      <c r="G66">
        <v>0</v>
      </c>
      <c r="H66">
        <v>0</v>
      </c>
      <c r="I66">
        <v>0</v>
      </c>
      <c r="J66" s="22">
        <v>0</v>
      </c>
      <c r="K66" s="22">
        <v>0</v>
      </c>
      <c r="L66" s="22">
        <v>0</v>
      </c>
      <c r="M66" s="22">
        <v>0</v>
      </c>
      <c r="N66" s="22">
        <v>0</v>
      </c>
      <c r="O66" s="24">
        <v>0</v>
      </c>
      <c r="P66" s="24">
        <v>0</v>
      </c>
      <c r="Q66" s="24">
        <v>0</v>
      </c>
      <c r="R66" s="24">
        <v>0</v>
      </c>
      <c r="S66" s="24">
        <v>0</v>
      </c>
      <c r="T66" s="24">
        <v>0</v>
      </c>
      <c r="U66" s="24">
        <v>0</v>
      </c>
      <c r="V66" s="24">
        <v>0</v>
      </c>
      <c r="W66" s="24">
        <v>0</v>
      </c>
      <c r="X66" s="24">
        <v>0</v>
      </c>
      <c r="Y66" s="24">
        <v>0</v>
      </c>
      <c r="Z66" s="24">
        <v>0</v>
      </c>
      <c r="AA66" s="25">
        <v>0</v>
      </c>
      <c r="AB66" s="25">
        <v>0</v>
      </c>
      <c r="AC66" s="25">
        <v>0</v>
      </c>
      <c r="AD66" s="25">
        <v>0</v>
      </c>
      <c r="AE66" s="25">
        <v>0</v>
      </c>
      <c r="AF66" s="25">
        <v>0</v>
      </c>
      <c r="AG66" s="25">
        <v>0</v>
      </c>
      <c r="AH66" s="25">
        <v>0</v>
      </c>
      <c r="AI66" s="25">
        <v>0</v>
      </c>
      <c r="AJ66" s="25">
        <v>0</v>
      </c>
      <c r="AK66" s="25">
        <v>0</v>
      </c>
      <c r="AL66" s="25">
        <v>0</v>
      </c>
      <c r="AM66" s="25">
        <v>0</v>
      </c>
      <c r="AN66" s="25">
        <v>0</v>
      </c>
      <c r="AO66" s="25">
        <v>0</v>
      </c>
      <c r="AP66" s="25">
        <v>0</v>
      </c>
      <c r="AQ66" s="25">
        <v>0</v>
      </c>
      <c r="AR66" s="25">
        <v>0</v>
      </c>
      <c r="AS66" s="25">
        <v>0</v>
      </c>
      <c r="AT66" s="25">
        <v>0</v>
      </c>
      <c r="AU66" s="25">
        <v>0</v>
      </c>
      <c r="AV66" s="25">
        <v>0</v>
      </c>
      <c r="AW66" s="25">
        <v>0</v>
      </c>
      <c r="AX66" s="25">
        <v>0</v>
      </c>
      <c r="AY66" s="25">
        <v>0</v>
      </c>
      <c r="AZ66" s="25">
        <v>0</v>
      </c>
      <c r="BA66" s="25">
        <v>0</v>
      </c>
      <c r="BB66" s="25">
        <v>0</v>
      </c>
      <c r="BC66" s="25">
        <v>0</v>
      </c>
      <c r="BD66" s="25">
        <v>0</v>
      </c>
      <c r="BE66" s="25">
        <v>0</v>
      </c>
      <c r="BF66" s="25">
        <v>0</v>
      </c>
      <c r="BG66" s="25">
        <v>0</v>
      </c>
      <c r="BH66" s="25">
        <v>0</v>
      </c>
      <c r="BI66" s="25">
        <v>0</v>
      </c>
      <c r="BJ66" s="25">
        <v>0</v>
      </c>
      <c r="BK66" s="25">
        <v>0</v>
      </c>
      <c r="BL66" s="25">
        <v>0</v>
      </c>
      <c r="BM66" s="25">
        <v>0</v>
      </c>
      <c r="BN66" s="25">
        <v>0</v>
      </c>
    </row>
    <row r="67" spans="1:66" x14ac:dyDescent="0.25">
      <c r="B67" t="s">
        <v>9</v>
      </c>
      <c r="C67">
        <v>2.9999999999999997E-8</v>
      </c>
      <c r="D67">
        <v>0</v>
      </c>
      <c r="E67">
        <v>0</v>
      </c>
      <c r="F67">
        <v>0</v>
      </c>
      <c r="G67">
        <v>0</v>
      </c>
      <c r="H67">
        <v>0</v>
      </c>
      <c r="I67">
        <v>0</v>
      </c>
      <c r="J67" s="22">
        <v>0</v>
      </c>
      <c r="K67" s="22">
        <v>0</v>
      </c>
      <c r="L67" s="22">
        <v>0</v>
      </c>
      <c r="M67" s="22">
        <v>0</v>
      </c>
      <c r="N67" s="22">
        <v>0</v>
      </c>
      <c r="O67" s="24">
        <v>0</v>
      </c>
      <c r="P67" s="24">
        <v>0</v>
      </c>
      <c r="Q67" s="24">
        <v>0</v>
      </c>
      <c r="R67" s="24">
        <v>0</v>
      </c>
      <c r="S67" s="24">
        <v>0</v>
      </c>
      <c r="T67" s="24">
        <v>0</v>
      </c>
      <c r="U67" s="24">
        <v>0</v>
      </c>
      <c r="V67" s="24">
        <v>0</v>
      </c>
      <c r="W67" s="24">
        <v>0</v>
      </c>
      <c r="X67" s="24">
        <v>0</v>
      </c>
      <c r="Y67" s="24">
        <v>0</v>
      </c>
      <c r="Z67" s="24">
        <v>0</v>
      </c>
      <c r="AA67" s="25">
        <v>0</v>
      </c>
      <c r="AB67" s="25">
        <v>0</v>
      </c>
      <c r="AC67" s="25">
        <v>0</v>
      </c>
      <c r="AD67" s="25">
        <v>0</v>
      </c>
      <c r="AE67" s="25">
        <v>0</v>
      </c>
      <c r="AF67" s="25">
        <v>0</v>
      </c>
      <c r="AG67" s="25">
        <v>0</v>
      </c>
      <c r="AH67" s="25">
        <v>0</v>
      </c>
      <c r="AI67" s="25">
        <v>0</v>
      </c>
      <c r="AJ67" s="25">
        <v>0</v>
      </c>
      <c r="AK67" s="25">
        <v>0</v>
      </c>
      <c r="AL67" s="25">
        <v>0</v>
      </c>
      <c r="AM67" s="25">
        <v>0</v>
      </c>
      <c r="AN67" s="25">
        <v>0</v>
      </c>
      <c r="AO67" s="25">
        <v>0</v>
      </c>
      <c r="AP67" s="25">
        <v>0</v>
      </c>
      <c r="AQ67" s="25">
        <v>0</v>
      </c>
      <c r="AR67" s="25">
        <v>0</v>
      </c>
      <c r="AS67" s="25">
        <v>0</v>
      </c>
      <c r="AT67" s="25">
        <v>0</v>
      </c>
      <c r="AU67" s="25">
        <v>0</v>
      </c>
      <c r="AV67" s="25">
        <v>0</v>
      </c>
      <c r="AW67" s="25">
        <v>0</v>
      </c>
      <c r="AX67" s="25">
        <v>0</v>
      </c>
      <c r="AY67" s="25">
        <v>0</v>
      </c>
      <c r="AZ67" s="25">
        <v>0</v>
      </c>
      <c r="BA67" s="25">
        <v>0</v>
      </c>
      <c r="BB67" s="25">
        <v>0</v>
      </c>
      <c r="BC67" s="25">
        <v>0</v>
      </c>
      <c r="BD67" s="25">
        <v>0</v>
      </c>
      <c r="BE67" s="25">
        <v>0</v>
      </c>
      <c r="BF67" s="25">
        <v>0</v>
      </c>
      <c r="BG67" s="25">
        <v>0</v>
      </c>
      <c r="BH67" s="25">
        <v>0</v>
      </c>
      <c r="BI67" s="25">
        <v>0</v>
      </c>
      <c r="BJ67" s="25">
        <v>0</v>
      </c>
      <c r="BK67" s="25">
        <v>0</v>
      </c>
      <c r="BL67" s="25">
        <v>0</v>
      </c>
      <c r="BM67" s="25">
        <v>0</v>
      </c>
      <c r="BN67" s="25">
        <v>0</v>
      </c>
    </row>
    <row r="68" spans="1:66" x14ac:dyDescent="0.25">
      <c r="A68" s="6">
        <v>44986</v>
      </c>
      <c r="B68" t="s">
        <v>9</v>
      </c>
      <c r="C68">
        <v>1</v>
      </c>
      <c r="D68">
        <v>514.00000000000011</v>
      </c>
      <c r="E68">
        <f t="shared" ref="E68:E130" si="4">SUM(BE68:BN68)</f>
        <v>86</v>
      </c>
      <c r="F68">
        <f t="shared" ref="F68:F131" si="5">SUM(AA68:AJ68)</f>
        <v>157</v>
      </c>
      <c r="G68">
        <f t="shared" ref="G68:G131" si="6">SUM(AU68:BD68)</f>
        <v>133</v>
      </c>
      <c r="H68">
        <f t="shared" ref="H68:H130" si="7">SUM(AL68:AT68)</f>
        <v>128</v>
      </c>
      <c r="I68">
        <v>0</v>
      </c>
      <c r="J68" s="22">
        <v>0.96</v>
      </c>
      <c r="K68" s="22">
        <v>0.87</v>
      </c>
      <c r="L68" s="22">
        <v>0.74</v>
      </c>
      <c r="M68" s="22">
        <v>0.69000000000000006</v>
      </c>
      <c r="N68" s="22">
        <v>0.26</v>
      </c>
      <c r="O68" s="24">
        <v>0.89</v>
      </c>
      <c r="P68" s="24">
        <v>0.46</v>
      </c>
      <c r="Q68" s="24">
        <v>0.41000000000000003</v>
      </c>
      <c r="R68" s="24">
        <v>0.69000000000000006</v>
      </c>
      <c r="S68" s="24">
        <v>0.71</v>
      </c>
      <c r="T68" s="24">
        <v>0.63</v>
      </c>
      <c r="U68" s="24">
        <v>0.51</v>
      </c>
      <c r="V68" s="24">
        <v>0.97</v>
      </c>
      <c r="W68" s="24">
        <v>0.8</v>
      </c>
      <c r="X68" s="24">
        <v>0.96</v>
      </c>
      <c r="Y68" s="24">
        <v>0.27</v>
      </c>
      <c r="Z68" s="24">
        <v>0.89</v>
      </c>
      <c r="AA68" s="25">
        <v>20</v>
      </c>
      <c r="AB68" s="25">
        <v>1</v>
      </c>
      <c r="AC68" s="25">
        <v>0</v>
      </c>
      <c r="AD68" s="25">
        <v>17</v>
      </c>
      <c r="AE68" s="25">
        <v>8</v>
      </c>
      <c r="AF68" s="25">
        <v>0</v>
      </c>
      <c r="AG68" s="25">
        <v>33</v>
      </c>
      <c r="AH68" s="25">
        <v>21</v>
      </c>
      <c r="AI68" s="25">
        <v>30</v>
      </c>
      <c r="AJ68" s="25">
        <v>27</v>
      </c>
      <c r="AK68" s="25">
        <v>10.000000000000114</v>
      </c>
      <c r="AL68" s="25">
        <v>0</v>
      </c>
      <c r="AM68" s="25">
        <v>17</v>
      </c>
      <c r="AN68" s="25">
        <v>0</v>
      </c>
      <c r="AO68" s="25">
        <v>0</v>
      </c>
      <c r="AP68" s="25">
        <v>28</v>
      </c>
      <c r="AQ68" s="25">
        <v>17</v>
      </c>
      <c r="AR68" s="25">
        <v>29</v>
      </c>
      <c r="AS68" s="25">
        <v>13</v>
      </c>
      <c r="AT68" s="25">
        <v>24</v>
      </c>
      <c r="AU68" s="25">
        <v>9</v>
      </c>
      <c r="AV68" s="25">
        <v>0</v>
      </c>
      <c r="AW68" s="25">
        <v>0</v>
      </c>
      <c r="AX68" s="25">
        <v>29</v>
      </c>
      <c r="AY68" s="25">
        <v>0</v>
      </c>
      <c r="AZ68" s="25">
        <v>9</v>
      </c>
      <c r="BA68" s="25">
        <v>26</v>
      </c>
      <c r="BB68" s="25">
        <v>28</v>
      </c>
      <c r="BC68" s="25">
        <v>0</v>
      </c>
      <c r="BD68" s="25">
        <v>32</v>
      </c>
      <c r="BE68" s="25">
        <v>0</v>
      </c>
      <c r="BF68" s="25">
        <v>18</v>
      </c>
      <c r="BG68" s="25">
        <v>0</v>
      </c>
      <c r="BH68" s="25">
        <v>0</v>
      </c>
      <c r="BI68" s="25">
        <v>10</v>
      </c>
      <c r="BJ68" s="25">
        <v>0</v>
      </c>
      <c r="BK68" s="25">
        <v>22</v>
      </c>
      <c r="BL68" s="25">
        <v>16</v>
      </c>
      <c r="BM68" s="25">
        <v>0</v>
      </c>
      <c r="BN68" s="25">
        <v>20</v>
      </c>
    </row>
    <row r="69" spans="1:66" x14ac:dyDescent="0.25">
      <c r="A69" s="6">
        <v>44987</v>
      </c>
      <c r="B69" t="s">
        <v>9</v>
      </c>
      <c r="C69">
        <v>2</v>
      </c>
      <c r="D69">
        <v>428.99999999999989</v>
      </c>
      <c r="E69">
        <f t="shared" si="4"/>
        <v>50</v>
      </c>
      <c r="F69">
        <f t="shared" si="5"/>
        <v>109.99999999999989</v>
      </c>
      <c r="G69">
        <f t="shared" si="6"/>
        <v>170</v>
      </c>
      <c r="H69">
        <f t="shared" si="7"/>
        <v>98</v>
      </c>
      <c r="I69">
        <v>0</v>
      </c>
      <c r="J69" s="22">
        <v>0.49</v>
      </c>
      <c r="K69" s="22">
        <v>0.67</v>
      </c>
      <c r="L69" s="22">
        <v>0.94000000000000006</v>
      </c>
      <c r="M69" s="22">
        <v>0.77</v>
      </c>
      <c r="N69" s="22">
        <v>0.89</v>
      </c>
      <c r="O69" s="24">
        <v>0.17</v>
      </c>
      <c r="P69" s="24">
        <v>0.78</v>
      </c>
      <c r="Q69" s="24">
        <v>0.59</v>
      </c>
      <c r="R69" s="24">
        <v>0.70000000000000007</v>
      </c>
      <c r="S69" s="24">
        <v>0.45</v>
      </c>
      <c r="T69" s="24">
        <v>0.99</v>
      </c>
      <c r="U69" s="24">
        <v>0.51</v>
      </c>
      <c r="V69" s="24">
        <v>0.98</v>
      </c>
      <c r="W69" s="24">
        <v>0.82000000000000006</v>
      </c>
      <c r="X69" s="24">
        <v>0.96</v>
      </c>
      <c r="Y69" s="24">
        <v>0.36</v>
      </c>
      <c r="Z69" s="24">
        <v>0.81</v>
      </c>
      <c r="AA69" s="25">
        <v>0</v>
      </c>
      <c r="AB69" s="25">
        <v>6.9999999999998863</v>
      </c>
      <c r="AC69" s="25">
        <v>16</v>
      </c>
      <c r="AD69" s="25">
        <v>3</v>
      </c>
      <c r="AE69" s="25">
        <v>0</v>
      </c>
      <c r="AF69" s="25">
        <v>19</v>
      </c>
      <c r="AG69" s="25">
        <v>0</v>
      </c>
      <c r="AH69" s="25">
        <v>28</v>
      </c>
      <c r="AI69" s="25">
        <v>25</v>
      </c>
      <c r="AJ69" s="25">
        <v>12</v>
      </c>
      <c r="AK69" s="25">
        <v>1</v>
      </c>
      <c r="AL69" s="25">
        <v>17</v>
      </c>
      <c r="AM69" s="25">
        <v>21</v>
      </c>
      <c r="AN69" s="25">
        <v>7</v>
      </c>
      <c r="AO69" s="25">
        <v>24</v>
      </c>
      <c r="AP69" s="25">
        <v>7</v>
      </c>
      <c r="AQ69" s="25">
        <v>0</v>
      </c>
      <c r="AR69" s="25">
        <v>0</v>
      </c>
      <c r="AS69" s="25">
        <v>1</v>
      </c>
      <c r="AT69" s="25">
        <v>21</v>
      </c>
      <c r="AU69" s="25">
        <v>24</v>
      </c>
      <c r="AV69" s="25">
        <v>27</v>
      </c>
      <c r="AW69" s="25">
        <v>15</v>
      </c>
      <c r="AX69" s="25">
        <v>14</v>
      </c>
      <c r="AY69" s="25">
        <v>0</v>
      </c>
      <c r="AZ69" s="25">
        <v>17</v>
      </c>
      <c r="BA69" s="25">
        <v>28</v>
      </c>
      <c r="BB69" s="25">
        <v>16</v>
      </c>
      <c r="BC69" s="25">
        <v>17</v>
      </c>
      <c r="BD69" s="25">
        <v>12</v>
      </c>
      <c r="BE69" s="25">
        <v>0</v>
      </c>
      <c r="BF69" s="25">
        <v>0</v>
      </c>
      <c r="BG69" s="25">
        <v>8</v>
      </c>
      <c r="BH69" s="25">
        <v>0</v>
      </c>
      <c r="BI69" s="25">
        <v>0</v>
      </c>
      <c r="BJ69" s="25">
        <v>20</v>
      </c>
      <c r="BK69" s="25">
        <v>0</v>
      </c>
      <c r="BL69" s="25">
        <v>0</v>
      </c>
      <c r="BM69" s="25">
        <v>0</v>
      </c>
      <c r="BN69" s="25">
        <v>22</v>
      </c>
    </row>
    <row r="70" spans="1:66" x14ac:dyDescent="0.25">
      <c r="A70" s="6">
        <v>44988</v>
      </c>
      <c r="B70" t="s">
        <v>9</v>
      </c>
      <c r="C70">
        <v>3</v>
      </c>
      <c r="D70">
        <v>360.00000000000006</v>
      </c>
      <c r="E70">
        <f t="shared" si="4"/>
        <v>45</v>
      </c>
      <c r="F70">
        <f t="shared" si="5"/>
        <v>110.00000000000006</v>
      </c>
      <c r="G70">
        <f t="shared" si="6"/>
        <v>106</v>
      </c>
      <c r="H70">
        <f t="shared" si="7"/>
        <v>99</v>
      </c>
      <c r="I70">
        <v>0</v>
      </c>
      <c r="J70" s="22">
        <v>0.76</v>
      </c>
      <c r="K70" s="22">
        <v>0.99</v>
      </c>
      <c r="L70" s="22">
        <v>0.85</v>
      </c>
      <c r="M70" s="22">
        <v>0.27</v>
      </c>
      <c r="N70" s="22">
        <v>0.59</v>
      </c>
      <c r="O70" s="24">
        <v>0.85</v>
      </c>
      <c r="P70" s="24">
        <v>0.73</v>
      </c>
      <c r="Q70" s="24">
        <v>0.98</v>
      </c>
      <c r="R70" s="24">
        <v>1</v>
      </c>
      <c r="S70" s="24">
        <v>0.6</v>
      </c>
      <c r="T70" s="24">
        <v>0.67</v>
      </c>
      <c r="U70" s="24">
        <v>0.41000000000000003</v>
      </c>
      <c r="V70" s="24">
        <v>0.95000000000000007</v>
      </c>
      <c r="W70" s="24">
        <v>0.73</v>
      </c>
      <c r="X70" s="24">
        <v>0.97</v>
      </c>
      <c r="Y70" s="24">
        <v>0.41000000000000003</v>
      </c>
      <c r="Z70" s="24">
        <v>0.78</v>
      </c>
      <c r="AA70" s="25">
        <v>0</v>
      </c>
      <c r="AB70" s="25">
        <v>13</v>
      </c>
      <c r="AC70" s="25">
        <v>21</v>
      </c>
      <c r="AD70" s="25">
        <v>8</v>
      </c>
      <c r="AE70" s="25">
        <v>0</v>
      </c>
      <c r="AF70" s="25">
        <v>15.000000000000057</v>
      </c>
      <c r="AG70" s="25">
        <v>4</v>
      </c>
      <c r="AH70" s="25">
        <v>17</v>
      </c>
      <c r="AI70" s="25">
        <v>9</v>
      </c>
      <c r="AJ70" s="25">
        <v>23</v>
      </c>
      <c r="AK70" s="25">
        <v>0</v>
      </c>
      <c r="AL70" s="25">
        <v>17</v>
      </c>
      <c r="AM70" s="25">
        <v>23</v>
      </c>
      <c r="AN70" s="25">
        <v>0</v>
      </c>
      <c r="AO70" s="25">
        <v>0</v>
      </c>
      <c r="AP70" s="25">
        <v>0</v>
      </c>
      <c r="AQ70" s="25">
        <v>16</v>
      </c>
      <c r="AR70" s="25">
        <v>19</v>
      </c>
      <c r="AS70" s="25">
        <v>0</v>
      </c>
      <c r="AT70" s="25">
        <v>24</v>
      </c>
      <c r="AU70" s="25">
        <v>8</v>
      </c>
      <c r="AV70" s="25">
        <v>19</v>
      </c>
      <c r="AW70" s="25">
        <v>0</v>
      </c>
      <c r="AX70" s="25">
        <v>0</v>
      </c>
      <c r="AY70" s="25">
        <v>21</v>
      </c>
      <c r="AZ70" s="25">
        <v>0</v>
      </c>
      <c r="BA70" s="25">
        <v>8</v>
      </c>
      <c r="BB70" s="25">
        <v>19</v>
      </c>
      <c r="BC70" s="25">
        <v>15</v>
      </c>
      <c r="BD70" s="25">
        <v>16</v>
      </c>
      <c r="BE70" s="25">
        <v>0</v>
      </c>
      <c r="BF70" s="25">
        <v>8</v>
      </c>
      <c r="BG70" s="25">
        <v>0</v>
      </c>
      <c r="BH70" s="25">
        <v>0</v>
      </c>
      <c r="BI70" s="25">
        <v>19</v>
      </c>
      <c r="BJ70" s="25">
        <v>0</v>
      </c>
      <c r="BK70" s="25">
        <v>0</v>
      </c>
      <c r="BL70" s="25">
        <v>0</v>
      </c>
      <c r="BM70" s="25">
        <v>10</v>
      </c>
      <c r="BN70" s="25">
        <v>8</v>
      </c>
    </row>
    <row r="71" spans="1:66" x14ac:dyDescent="0.25">
      <c r="A71" s="6">
        <v>44989</v>
      </c>
      <c r="B71" t="s">
        <v>9</v>
      </c>
      <c r="C71">
        <v>4</v>
      </c>
      <c r="D71">
        <v>300.00000000000006</v>
      </c>
      <c r="E71">
        <f t="shared" si="4"/>
        <v>53</v>
      </c>
      <c r="F71">
        <f t="shared" si="5"/>
        <v>66</v>
      </c>
      <c r="G71">
        <f t="shared" si="6"/>
        <v>98.000000000000057</v>
      </c>
      <c r="H71">
        <f t="shared" si="7"/>
        <v>74</v>
      </c>
      <c r="I71">
        <v>0</v>
      </c>
      <c r="J71" s="22">
        <v>0.48</v>
      </c>
      <c r="K71" s="22">
        <v>0.79</v>
      </c>
      <c r="L71" s="22">
        <v>0.94000000000000006</v>
      </c>
      <c r="M71" s="22">
        <v>0.5</v>
      </c>
      <c r="N71" s="22">
        <v>0.86</v>
      </c>
      <c r="O71" s="24">
        <v>0.91</v>
      </c>
      <c r="P71" s="24">
        <v>0.54</v>
      </c>
      <c r="Q71" s="24">
        <v>0.61</v>
      </c>
      <c r="R71" s="24">
        <v>0.77</v>
      </c>
      <c r="S71" s="24">
        <v>0.66</v>
      </c>
      <c r="T71" s="24">
        <v>0.39</v>
      </c>
      <c r="U71" s="24">
        <v>0.6</v>
      </c>
      <c r="V71" s="24">
        <v>0.88</v>
      </c>
      <c r="W71" s="24">
        <v>0.82000000000000006</v>
      </c>
      <c r="X71" s="24">
        <v>0.93</v>
      </c>
      <c r="Y71" s="24">
        <v>0.44</v>
      </c>
      <c r="Z71" s="24">
        <v>0.76</v>
      </c>
      <c r="AA71" s="25">
        <v>12</v>
      </c>
      <c r="AB71" s="25">
        <v>15</v>
      </c>
      <c r="AC71" s="25">
        <v>1</v>
      </c>
      <c r="AD71" s="25">
        <v>13</v>
      </c>
      <c r="AE71" s="25">
        <v>0</v>
      </c>
      <c r="AF71" s="25">
        <v>0</v>
      </c>
      <c r="AG71" s="25">
        <v>0</v>
      </c>
      <c r="AH71" s="25">
        <v>5</v>
      </c>
      <c r="AI71" s="25">
        <v>5</v>
      </c>
      <c r="AJ71" s="25">
        <v>15</v>
      </c>
      <c r="AK71" s="25">
        <v>9</v>
      </c>
      <c r="AL71" s="25">
        <v>13</v>
      </c>
      <c r="AM71" s="25">
        <v>19</v>
      </c>
      <c r="AN71" s="25">
        <v>0</v>
      </c>
      <c r="AO71" s="25">
        <v>0</v>
      </c>
      <c r="AP71" s="25">
        <v>12</v>
      </c>
      <c r="AQ71" s="25">
        <v>0</v>
      </c>
      <c r="AR71" s="25">
        <v>11</v>
      </c>
      <c r="AS71" s="25">
        <v>0</v>
      </c>
      <c r="AT71" s="25">
        <v>19</v>
      </c>
      <c r="AU71" s="25">
        <v>3</v>
      </c>
      <c r="AV71" s="25">
        <v>13.000000000000057</v>
      </c>
      <c r="AW71" s="25">
        <v>15</v>
      </c>
      <c r="AX71" s="25">
        <v>19</v>
      </c>
      <c r="AY71" s="25">
        <v>0</v>
      </c>
      <c r="AZ71" s="25">
        <v>15</v>
      </c>
      <c r="BA71" s="25">
        <v>0</v>
      </c>
      <c r="BB71" s="25">
        <v>4</v>
      </c>
      <c r="BC71" s="25">
        <v>17</v>
      </c>
      <c r="BD71" s="25">
        <v>12</v>
      </c>
      <c r="BE71" s="25">
        <v>0</v>
      </c>
      <c r="BF71" s="25">
        <v>0</v>
      </c>
      <c r="BG71" s="25">
        <v>10</v>
      </c>
      <c r="BH71" s="25">
        <v>0</v>
      </c>
      <c r="BI71" s="25">
        <v>11</v>
      </c>
      <c r="BJ71" s="25">
        <v>4</v>
      </c>
      <c r="BK71" s="25">
        <v>11</v>
      </c>
      <c r="BL71" s="25">
        <v>0</v>
      </c>
      <c r="BM71" s="25">
        <v>17</v>
      </c>
      <c r="BN71" s="25">
        <v>0</v>
      </c>
    </row>
    <row r="72" spans="1:66" x14ac:dyDescent="0.25">
      <c r="A72" s="6">
        <v>44990</v>
      </c>
      <c r="B72" t="s">
        <v>9</v>
      </c>
      <c r="C72">
        <v>5</v>
      </c>
      <c r="D72">
        <v>250</v>
      </c>
      <c r="E72">
        <f t="shared" si="4"/>
        <v>33</v>
      </c>
      <c r="F72">
        <f t="shared" si="5"/>
        <v>65</v>
      </c>
      <c r="G72">
        <f t="shared" si="6"/>
        <v>62</v>
      </c>
      <c r="H72">
        <f t="shared" si="7"/>
        <v>77</v>
      </c>
      <c r="I72">
        <v>0</v>
      </c>
      <c r="J72" s="22">
        <v>0.89</v>
      </c>
      <c r="K72" s="22">
        <v>0.53</v>
      </c>
      <c r="L72" s="22">
        <v>0.8</v>
      </c>
      <c r="M72" s="22">
        <v>0.4</v>
      </c>
      <c r="N72" s="22">
        <v>0.96</v>
      </c>
      <c r="O72" s="24">
        <v>0.18</v>
      </c>
      <c r="P72" s="24">
        <v>0.64</v>
      </c>
      <c r="Q72" s="24">
        <v>0.75</v>
      </c>
      <c r="R72" s="24">
        <v>0.87</v>
      </c>
      <c r="S72" s="24">
        <v>0.71</v>
      </c>
      <c r="T72" s="24">
        <v>0.86</v>
      </c>
      <c r="U72" s="24">
        <v>0.57000000000000006</v>
      </c>
      <c r="V72" s="24">
        <v>0.94000000000000006</v>
      </c>
      <c r="W72" s="24">
        <v>0.87</v>
      </c>
      <c r="X72" s="24">
        <v>0.94000000000000006</v>
      </c>
      <c r="Y72" s="24">
        <v>0.41000000000000003</v>
      </c>
      <c r="Z72" s="24">
        <v>0.74</v>
      </c>
      <c r="AA72" s="25">
        <v>14</v>
      </c>
      <c r="AB72" s="25">
        <v>11</v>
      </c>
      <c r="AC72" s="25">
        <v>0</v>
      </c>
      <c r="AD72" s="25">
        <v>0</v>
      </c>
      <c r="AE72" s="25">
        <v>5</v>
      </c>
      <c r="AF72" s="25">
        <v>2</v>
      </c>
      <c r="AG72" s="25">
        <v>4</v>
      </c>
      <c r="AH72" s="25">
        <v>16</v>
      </c>
      <c r="AI72" s="25">
        <v>4</v>
      </c>
      <c r="AJ72" s="25">
        <v>9</v>
      </c>
      <c r="AK72" s="25">
        <v>13</v>
      </c>
      <c r="AL72" s="25">
        <v>14</v>
      </c>
      <c r="AM72" s="25">
        <v>0</v>
      </c>
      <c r="AN72" s="25">
        <v>10</v>
      </c>
      <c r="AO72" s="25">
        <v>3</v>
      </c>
      <c r="AP72" s="25">
        <v>8</v>
      </c>
      <c r="AQ72" s="25">
        <v>16</v>
      </c>
      <c r="AR72" s="25">
        <v>8</v>
      </c>
      <c r="AS72" s="25">
        <v>9</v>
      </c>
      <c r="AT72" s="25">
        <v>9</v>
      </c>
      <c r="AU72" s="25">
        <v>4</v>
      </c>
      <c r="AV72" s="25">
        <v>9</v>
      </c>
      <c r="AW72" s="25">
        <v>0</v>
      </c>
      <c r="AX72" s="25">
        <v>13</v>
      </c>
      <c r="AY72" s="25">
        <v>8</v>
      </c>
      <c r="AZ72" s="25">
        <v>5</v>
      </c>
      <c r="BA72" s="25">
        <v>2</v>
      </c>
      <c r="BB72" s="25">
        <v>2</v>
      </c>
      <c r="BC72" s="25">
        <v>14</v>
      </c>
      <c r="BD72" s="25">
        <v>5</v>
      </c>
      <c r="BE72" s="25">
        <v>12</v>
      </c>
      <c r="BF72" s="25">
        <v>2</v>
      </c>
      <c r="BG72" s="25">
        <v>0</v>
      </c>
      <c r="BH72" s="25">
        <v>3</v>
      </c>
      <c r="BI72" s="25">
        <v>0</v>
      </c>
      <c r="BJ72" s="25">
        <v>8</v>
      </c>
      <c r="BK72" s="25">
        <v>5</v>
      </c>
      <c r="BL72" s="25">
        <v>3</v>
      </c>
      <c r="BM72" s="25">
        <v>0</v>
      </c>
      <c r="BN72" s="25">
        <v>0</v>
      </c>
    </row>
    <row r="73" spans="1:66" x14ac:dyDescent="0.25">
      <c r="A73" s="6">
        <v>44991</v>
      </c>
      <c r="B73" t="s">
        <v>9</v>
      </c>
      <c r="C73">
        <v>6</v>
      </c>
      <c r="D73">
        <v>210.00000000000003</v>
      </c>
      <c r="E73">
        <f t="shared" si="4"/>
        <v>31</v>
      </c>
      <c r="F73">
        <f t="shared" si="5"/>
        <v>61.000000000000028</v>
      </c>
      <c r="G73">
        <f t="shared" si="6"/>
        <v>59</v>
      </c>
      <c r="H73">
        <f t="shared" si="7"/>
        <v>50</v>
      </c>
      <c r="I73">
        <v>0</v>
      </c>
      <c r="J73" s="22">
        <v>0.93</v>
      </c>
      <c r="K73" s="22">
        <v>0.24</v>
      </c>
      <c r="L73" s="22">
        <v>0.70000000000000007</v>
      </c>
      <c r="M73" s="22">
        <v>0.82000000000000006</v>
      </c>
      <c r="N73" s="22">
        <v>0.73</v>
      </c>
      <c r="O73" s="24">
        <v>0.47000000000000003</v>
      </c>
      <c r="P73" s="24">
        <v>0.67</v>
      </c>
      <c r="Q73" s="24">
        <v>0.3</v>
      </c>
      <c r="R73" s="24">
        <v>0.74</v>
      </c>
      <c r="S73" s="24">
        <v>0.68</v>
      </c>
      <c r="T73" s="24">
        <v>0.95000000000000007</v>
      </c>
      <c r="U73" s="24">
        <v>0.53</v>
      </c>
      <c r="V73" s="24">
        <v>0.88</v>
      </c>
      <c r="W73" s="24">
        <v>0.9</v>
      </c>
      <c r="X73" s="24">
        <v>1</v>
      </c>
      <c r="Y73" s="24">
        <v>0.32</v>
      </c>
      <c r="Z73" s="24">
        <v>0.81</v>
      </c>
      <c r="AA73" s="25">
        <v>4</v>
      </c>
      <c r="AB73" s="25">
        <v>0</v>
      </c>
      <c r="AC73" s="25">
        <v>0</v>
      </c>
      <c r="AD73" s="25">
        <v>15.000000000000028</v>
      </c>
      <c r="AE73" s="25">
        <v>7</v>
      </c>
      <c r="AF73" s="25">
        <v>0</v>
      </c>
      <c r="AG73" s="25">
        <v>5</v>
      </c>
      <c r="AH73" s="25">
        <v>9</v>
      </c>
      <c r="AI73" s="25">
        <v>10</v>
      </c>
      <c r="AJ73" s="25">
        <v>11</v>
      </c>
      <c r="AK73" s="25">
        <v>9</v>
      </c>
      <c r="AL73" s="25">
        <v>1</v>
      </c>
      <c r="AM73" s="25">
        <v>5</v>
      </c>
      <c r="AN73" s="25">
        <v>0</v>
      </c>
      <c r="AO73" s="25">
        <v>11</v>
      </c>
      <c r="AP73" s="25">
        <v>5</v>
      </c>
      <c r="AQ73" s="25">
        <v>1</v>
      </c>
      <c r="AR73" s="25">
        <v>11</v>
      </c>
      <c r="AS73" s="25">
        <v>9</v>
      </c>
      <c r="AT73" s="25">
        <v>7</v>
      </c>
      <c r="AU73" s="25">
        <v>11</v>
      </c>
      <c r="AV73" s="25">
        <v>0</v>
      </c>
      <c r="AW73" s="25">
        <v>3</v>
      </c>
      <c r="AX73" s="25">
        <v>9</v>
      </c>
      <c r="AY73" s="25">
        <v>7</v>
      </c>
      <c r="AZ73" s="25">
        <v>8</v>
      </c>
      <c r="BA73" s="25">
        <v>3</v>
      </c>
      <c r="BB73" s="25">
        <v>5</v>
      </c>
      <c r="BC73" s="25">
        <v>0</v>
      </c>
      <c r="BD73" s="25">
        <v>13</v>
      </c>
      <c r="BE73" s="25">
        <v>0</v>
      </c>
      <c r="BF73" s="25">
        <v>2</v>
      </c>
      <c r="BG73" s="25">
        <v>0</v>
      </c>
      <c r="BH73" s="25">
        <v>0</v>
      </c>
      <c r="BI73" s="25">
        <v>2</v>
      </c>
      <c r="BJ73" s="25">
        <v>12</v>
      </c>
      <c r="BK73" s="25">
        <v>7</v>
      </c>
      <c r="BL73" s="25">
        <v>0</v>
      </c>
      <c r="BM73" s="25">
        <v>2</v>
      </c>
      <c r="BN73" s="25">
        <v>6</v>
      </c>
    </row>
    <row r="74" spans="1:66" x14ac:dyDescent="0.25">
      <c r="A74" s="6">
        <v>44992</v>
      </c>
      <c r="B74" t="s">
        <v>9</v>
      </c>
      <c r="C74">
        <v>7</v>
      </c>
      <c r="D74">
        <v>177.00000000000003</v>
      </c>
      <c r="E74">
        <f t="shared" si="4"/>
        <v>47.000000000000028</v>
      </c>
      <c r="F74">
        <f t="shared" si="5"/>
        <v>39</v>
      </c>
      <c r="G74">
        <f t="shared" si="6"/>
        <v>46</v>
      </c>
      <c r="H74">
        <f t="shared" si="7"/>
        <v>35</v>
      </c>
      <c r="I74">
        <v>0</v>
      </c>
      <c r="J74" s="22">
        <v>0.32</v>
      </c>
      <c r="K74" s="22">
        <v>0.72</v>
      </c>
      <c r="L74" s="22">
        <v>0.99</v>
      </c>
      <c r="M74" s="22">
        <v>0.69000000000000006</v>
      </c>
      <c r="N74" s="22">
        <v>0.86</v>
      </c>
      <c r="O74" s="24">
        <v>0.62</v>
      </c>
      <c r="P74" s="24">
        <v>0.75</v>
      </c>
      <c r="Q74" s="24">
        <v>0.68</v>
      </c>
      <c r="R74" s="24">
        <v>0.89</v>
      </c>
      <c r="S74" s="24">
        <v>0.91</v>
      </c>
      <c r="T74" s="24">
        <v>0.99</v>
      </c>
      <c r="U74" s="24">
        <v>0.46</v>
      </c>
      <c r="V74" s="24">
        <v>0.85</v>
      </c>
      <c r="W74" s="24">
        <v>0.76</v>
      </c>
      <c r="X74" s="24">
        <v>0.99</v>
      </c>
      <c r="Y74" s="24">
        <v>0.32</v>
      </c>
      <c r="Z74" s="24">
        <v>0.85</v>
      </c>
      <c r="AA74" s="25">
        <v>5</v>
      </c>
      <c r="AB74" s="25">
        <v>4</v>
      </c>
      <c r="AC74" s="25">
        <v>6</v>
      </c>
      <c r="AD74" s="25">
        <v>2</v>
      </c>
      <c r="AE74" s="25">
        <v>3</v>
      </c>
      <c r="AF74" s="25">
        <v>4</v>
      </c>
      <c r="AG74" s="25">
        <v>9</v>
      </c>
      <c r="AH74" s="25">
        <v>0</v>
      </c>
      <c r="AI74" s="25">
        <v>0</v>
      </c>
      <c r="AJ74" s="25">
        <v>6</v>
      </c>
      <c r="AK74" s="25">
        <v>10</v>
      </c>
      <c r="AL74" s="25">
        <v>2</v>
      </c>
      <c r="AM74" s="25">
        <v>0</v>
      </c>
      <c r="AN74" s="25">
        <v>11</v>
      </c>
      <c r="AO74" s="25">
        <v>6</v>
      </c>
      <c r="AP74" s="25">
        <v>0</v>
      </c>
      <c r="AQ74" s="25">
        <v>6</v>
      </c>
      <c r="AR74" s="25">
        <v>0</v>
      </c>
      <c r="AS74" s="25">
        <v>0</v>
      </c>
      <c r="AT74" s="25">
        <v>10</v>
      </c>
      <c r="AU74" s="25">
        <v>8</v>
      </c>
      <c r="AV74" s="25">
        <v>0</v>
      </c>
      <c r="AW74" s="25">
        <v>9</v>
      </c>
      <c r="AX74" s="25">
        <v>11</v>
      </c>
      <c r="AY74" s="25">
        <v>5</v>
      </c>
      <c r="AZ74" s="25">
        <v>0</v>
      </c>
      <c r="BA74" s="25">
        <v>3</v>
      </c>
      <c r="BB74" s="25">
        <v>0</v>
      </c>
      <c r="BC74" s="25">
        <v>10</v>
      </c>
      <c r="BD74" s="25">
        <v>0</v>
      </c>
      <c r="BE74" s="25">
        <v>5</v>
      </c>
      <c r="BF74" s="25">
        <v>11</v>
      </c>
      <c r="BG74" s="25">
        <v>1</v>
      </c>
      <c r="BH74" s="25">
        <v>0</v>
      </c>
      <c r="BI74" s="25">
        <v>0</v>
      </c>
      <c r="BJ74" s="25">
        <v>11</v>
      </c>
      <c r="BK74" s="25">
        <v>0</v>
      </c>
      <c r="BL74" s="25">
        <v>0</v>
      </c>
      <c r="BM74" s="25">
        <v>6</v>
      </c>
      <c r="BN74" s="25">
        <v>13.000000000000028</v>
      </c>
    </row>
    <row r="75" spans="1:66" x14ac:dyDescent="0.25">
      <c r="A75" s="6">
        <v>44993</v>
      </c>
      <c r="B75" t="s">
        <v>9</v>
      </c>
      <c r="C75">
        <v>8</v>
      </c>
      <c r="D75">
        <v>151</v>
      </c>
      <c r="E75">
        <f t="shared" si="4"/>
        <v>55</v>
      </c>
      <c r="F75">
        <f t="shared" si="5"/>
        <v>34</v>
      </c>
      <c r="G75">
        <f t="shared" si="6"/>
        <v>28</v>
      </c>
      <c r="H75">
        <f t="shared" si="7"/>
        <v>34</v>
      </c>
      <c r="I75">
        <v>1</v>
      </c>
      <c r="J75" s="22">
        <v>0.9</v>
      </c>
      <c r="K75" s="22">
        <v>0.95000000000000007</v>
      </c>
      <c r="L75" s="22">
        <v>0.18</v>
      </c>
      <c r="M75" s="22">
        <v>0.74</v>
      </c>
      <c r="N75" s="22">
        <v>0.63</v>
      </c>
      <c r="O75" s="24">
        <v>0.57999999999999996</v>
      </c>
      <c r="P75" s="24">
        <v>0.47000000000000003</v>
      </c>
      <c r="Q75" s="24">
        <v>0.99</v>
      </c>
      <c r="R75" s="24">
        <v>0.68</v>
      </c>
      <c r="S75" s="24">
        <v>0.95000000000000007</v>
      </c>
      <c r="T75" s="24">
        <v>0.76</v>
      </c>
      <c r="U75" s="24">
        <v>0.45</v>
      </c>
      <c r="V75" s="24">
        <v>0.87</v>
      </c>
      <c r="W75" s="24">
        <v>0.79</v>
      </c>
      <c r="X75" s="24">
        <v>0.92</v>
      </c>
      <c r="Y75" s="24">
        <v>0.34</v>
      </c>
      <c r="Z75" s="24">
        <v>0.75</v>
      </c>
      <c r="AA75" s="25">
        <v>13</v>
      </c>
      <c r="AB75" s="25">
        <v>0</v>
      </c>
      <c r="AC75" s="25">
        <v>4</v>
      </c>
      <c r="AD75" s="25">
        <v>3</v>
      </c>
      <c r="AE75" s="25">
        <v>7</v>
      </c>
      <c r="AF75" s="25">
        <v>5</v>
      </c>
      <c r="AG75" s="25">
        <v>1</v>
      </c>
      <c r="AH75" s="25">
        <v>0</v>
      </c>
      <c r="AI75" s="25">
        <v>0</v>
      </c>
      <c r="AJ75" s="25">
        <v>1</v>
      </c>
      <c r="AK75" s="25">
        <v>0</v>
      </c>
      <c r="AL75" s="25">
        <v>0</v>
      </c>
      <c r="AM75" s="25">
        <v>0</v>
      </c>
      <c r="AN75" s="25">
        <v>0</v>
      </c>
      <c r="AO75" s="25">
        <v>9</v>
      </c>
      <c r="AP75" s="25">
        <v>0</v>
      </c>
      <c r="AQ75" s="25">
        <v>8</v>
      </c>
      <c r="AR75" s="25">
        <v>7</v>
      </c>
      <c r="AS75" s="25">
        <v>10</v>
      </c>
      <c r="AT75" s="25">
        <v>0</v>
      </c>
      <c r="AU75" s="25">
        <v>3</v>
      </c>
      <c r="AV75" s="25">
        <v>8</v>
      </c>
      <c r="AW75" s="25">
        <v>6</v>
      </c>
      <c r="AX75" s="25">
        <v>4</v>
      </c>
      <c r="AY75" s="25">
        <v>0</v>
      </c>
      <c r="AZ75" s="25">
        <v>0</v>
      </c>
      <c r="BA75" s="25">
        <v>0</v>
      </c>
      <c r="BB75" s="25">
        <v>0</v>
      </c>
      <c r="BC75" s="25">
        <v>4</v>
      </c>
      <c r="BD75" s="25">
        <v>3</v>
      </c>
      <c r="BE75" s="25">
        <v>2</v>
      </c>
      <c r="BF75" s="25">
        <v>10</v>
      </c>
      <c r="BG75" s="25">
        <v>10</v>
      </c>
      <c r="BH75" s="25">
        <v>8</v>
      </c>
      <c r="BI75" s="25">
        <v>1</v>
      </c>
      <c r="BJ75" s="25">
        <v>7</v>
      </c>
      <c r="BK75" s="25">
        <v>3</v>
      </c>
      <c r="BL75" s="25">
        <v>2</v>
      </c>
      <c r="BM75" s="25">
        <v>2</v>
      </c>
      <c r="BN75" s="25">
        <v>10</v>
      </c>
    </row>
    <row r="76" spans="1:66" x14ac:dyDescent="0.25">
      <c r="A76" s="6">
        <v>44994</v>
      </c>
      <c r="B76" t="s">
        <v>9</v>
      </c>
      <c r="C76">
        <v>9</v>
      </c>
      <c r="D76">
        <v>135</v>
      </c>
      <c r="E76">
        <f t="shared" si="4"/>
        <v>36</v>
      </c>
      <c r="F76">
        <f t="shared" si="5"/>
        <v>40</v>
      </c>
      <c r="G76">
        <f t="shared" si="6"/>
        <v>23</v>
      </c>
      <c r="H76">
        <f t="shared" si="7"/>
        <v>30</v>
      </c>
      <c r="I76">
        <v>0</v>
      </c>
      <c r="J76" s="22">
        <v>0.9</v>
      </c>
      <c r="K76" s="22">
        <v>0.62</v>
      </c>
      <c r="L76" s="22">
        <v>0.72</v>
      </c>
      <c r="M76" s="22">
        <v>0.98</v>
      </c>
      <c r="N76" s="22">
        <v>0.16</v>
      </c>
      <c r="O76" s="24">
        <v>0.97</v>
      </c>
      <c r="P76" s="24">
        <v>0.6</v>
      </c>
      <c r="Q76" s="24">
        <v>0.61</v>
      </c>
      <c r="R76" s="24">
        <v>0.43</v>
      </c>
      <c r="S76" s="24">
        <v>0.61</v>
      </c>
      <c r="T76" s="24">
        <v>1</v>
      </c>
      <c r="U76" s="24">
        <v>0.48</v>
      </c>
      <c r="V76" s="24">
        <v>0.87</v>
      </c>
      <c r="W76" s="24">
        <v>0.86</v>
      </c>
      <c r="X76" s="24">
        <v>0.92</v>
      </c>
      <c r="Y76" s="24">
        <v>0.4</v>
      </c>
      <c r="Z76" s="24">
        <v>0.8</v>
      </c>
      <c r="AA76" s="25">
        <v>8</v>
      </c>
      <c r="AB76" s="25">
        <v>3</v>
      </c>
      <c r="AC76" s="25">
        <v>5</v>
      </c>
      <c r="AD76" s="25">
        <v>0</v>
      </c>
      <c r="AE76" s="25">
        <v>0</v>
      </c>
      <c r="AF76" s="25">
        <v>2</v>
      </c>
      <c r="AG76" s="25">
        <v>14</v>
      </c>
      <c r="AH76" s="25">
        <v>0</v>
      </c>
      <c r="AI76" s="25">
        <v>8</v>
      </c>
      <c r="AJ76" s="25">
        <v>0</v>
      </c>
      <c r="AK76" s="25">
        <v>6</v>
      </c>
      <c r="AL76" s="25">
        <v>7</v>
      </c>
      <c r="AM76" s="25">
        <v>8</v>
      </c>
      <c r="AN76" s="25">
        <v>4</v>
      </c>
      <c r="AO76" s="25">
        <v>3</v>
      </c>
      <c r="AP76" s="25">
        <v>8</v>
      </c>
      <c r="AQ76" s="25">
        <v>0</v>
      </c>
      <c r="AR76" s="25">
        <v>0</v>
      </c>
      <c r="AS76" s="25">
        <v>0</v>
      </c>
      <c r="AT76" s="25">
        <v>0</v>
      </c>
      <c r="AU76" s="25">
        <v>8</v>
      </c>
      <c r="AV76" s="25">
        <v>0</v>
      </c>
      <c r="AW76" s="25">
        <v>0</v>
      </c>
      <c r="AX76" s="25">
        <v>0</v>
      </c>
      <c r="AY76" s="25">
        <v>2</v>
      </c>
      <c r="AZ76" s="25">
        <v>5</v>
      </c>
      <c r="BA76" s="25">
        <v>2</v>
      </c>
      <c r="BB76" s="25">
        <v>0</v>
      </c>
      <c r="BC76" s="25">
        <v>0</v>
      </c>
      <c r="BD76" s="25">
        <v>6</v>
      </c>
      <c r="BE76" s="25">
        <v>0</v>
      </c>
      <c r="BF76" s="25">
        <v>0</v>
      </c>
      <c r="BG76" s="25">
        <v>0</v>
      </c>
      <c r="BH76" s="25">
        <v>5</v>
      </c>
      <c r="BI76" s="25">
        <v>0</v>
      </c>
      <c r="BJ76" s="25">
        <v>0</v>
      </c>
      <c r="BK76" s="25">
        <v>8</v>
      </c>
      <c r="BL76" s="25">
        <v>9</v>
      </c>
      <c r="BM76" s="25">
        <v>6</v>
      </c>
      <c r="BN76" s="25">
        <v>8</v>
      </c>
    </row>
    <row r="77" spans="1:66" x14ac:dyDescent="0.25">
      <c r="A77" s="6">
        <v>44995</v>
      </c>
      <c r="B77" t="s">
        <v>9</v>
      </c>
      <c r="C77">
        <v>10</v>
      </c>
      <c r="D77">
        <v>117.99999999999999</v>
      </c>
      <c r="E77">
        <f t="shared" si="4"/>
        <v>17</v>
      </c>
      <c r="F77">
        <f t="shared" si="5"/>
        <v>46.999999999999986</v>
      </c>
      <c r="G77">
        <f t="shared" si="6"/>
        <v>27</v>
      </c>
      <c r="H77">
        <f t="shared" si="7"/>
        <v>27</v>
      </c>
      <c r="I77">
        <v>0</v>
      </c>
      <c r="J77" s="22">
        <v>0.79</v>
      </c>
      <c r="K77" s="22">
        <v>0.6</v>
      </c>
      <c r="L77" s="22">
        <v>0.99</v>
      </c>
      <c r="M77" s="22">
        <v>0.84</v>
      </c>
      <c r="N77" s="22">
        <v>0.17</v>
      </c>
      <c r="O77" s="24">
        <v>0.86</v>
      </c>
      <c r="P77" s="24">
        <v>0.68</v>
      </c>
      <c r="Q77" s="24">
        <v>0.76</v>
      </c>
      <c r="R77" s="24">
        <v>0.69000000000000006</v>
      </c>
      <c r="S77" s="24">
        <v>0.68</v>
      </c>
      <c r="T77" s="24">
        <v>0.88</v>
      </c>
      <c r="U77" s="24">
        <v>0.57000000000000006</v>
      </c>
      <c r="V77" s="24">
        <v>0.9</v>
      </c>
      <c r="W77" s="24">
        <v>0.9</v>
      </c>
      <c r="X77" s="24">
        <v>0.92</v>
      </c>
      <c r="Y77" s="24">
        <v>0.4</v>
      </c>
      <c r="Z77" s="24">
        <v>0.56000000000000005</v>
      </c>
      <c r="AA77" s="25">
        <v>6</v>
      </c>
      <c r="AB77" s="25">
        <v>14.999999999999986</v>
      </c>
      <c r="AC77" s="25">
        <v>4</v>
      </c>
      <c r="AD77" s="25">
        <v>7</v>
      </c>
      <c r="AE77" s="25">
        <v>3</v>
      </c>
      <c r="AF77" s="25">
        <v>1</v>
      </c>
      <c r="AG77" s="25">
        <v>7</v>
      </c>
      <c r="AH77" s="25">
        <v>4</v>
      </c>
      <c r="AI77" s="25">
        <v>0</v>
      </c>
      <c r="AJ77" s="25">
        <v>0</v>
      </c>
      <c r="AK77" s="25">
        <v>0</v>
      </c>
      <c r="AL77" s="25">
        <v>0</v>
      </c>
      <c r="AM77" s="25">
        <v>0</v>
      </c>
      <c r="AN77" s="25">
        <v>6</v>
      </c>
      <c r="AO77" s="25">
        <v>1</v>
      </c>
      <c r="AP77" s="25">
        <v>7</v>
      </c>
      <c r="AQ77" s="25">
        <v>3</v>
      </c>
      <c r="AR77" s="25">
        <v>0</v>
      </c>
      <c r="AS77" s="25">
        <v>7</v>
      </c>
      <c r="AT77" s="25">
        <v>3</v>
      </c>
      <c r="AU77" s="25">
        <v>7</v>
      </c>
      <c r="AV77" s="25">
        <v>6</v>
      </c>
      <c r="AW77" s="25">
        <v>0</v>
      </c>
      <c r="AX77" s="25">
        <v>1</v>
      </c>
      <c r="AY77" s="25">
        <v>2</v>
      </c>
      <c r="AZ77" s="25">
        <v>5</v>
      </c>
      <c r="BA77" s="25">
        <v>0</v>
      </c>
      <c r="BB77" s="25">
        <v>0</v>
      </c>
      <c r="BC77" s="25">
        <v>6</v>
      </c>
      <c r="BD77" s="25">
        <v>0</v>
      </c>
      <c r="BE77" s="25">
        <v>0</v>
      </c>
      <c r="BF77" s="25">
        <v>1</v>
      </c>
      <c r="BG77" s="25">
        <v>0</v>
      </c>
      <c r="BH77" s="25">
        <v>1</v>
      </c>
      <c r="BI77" s="25">
        <v>3</v>
      </c>
      <c r="BJ77" s="25">
        <v>3</v>
      </c>
      <c r="BK77" s="25">
        <v>0</v>
      </c>
      <c r="BL77" s="25">
        <v>7</v>
      </c>
      <c r="BM77" s="25">
        <v>0</v>
      </c>
      <c r="BN77" s="25">
        <v>2</v>
      </c>
    </row>
    <row r="78" spans="1:66" x14ac:dyDescent="0.25">
      <c r="A78" s="6">
        <v>44996</v>
      </c>
      <c r="B78" t="s">
        <v>9</v>
      </c>
      <c r="C78">
        <v>11</v>
      </c>
      <c r="D78">
        <v>112.99999999999999</v>
      </c>
      <c r="E78">
        <f t="shared" si="4"/>
        <v>21</v>
      </c>
      <c r="F78">
        <f t="shared" si="5"/>
        <v>31</v>
      </c>
      <c r="G78">
        <f t="shared" si="6"/>
        <v>29.999999999999986</v>
      </c>
      <c r="H78">
        <f t="shared" si="7"/>
        <v>24</v>
      </c>
      <c r="I78">
        <v>0</v>
      </c>
      <c r="J78" s="22">
        <v>0.67</v>
      </c>
      <c r="K78" s="22">
        <v>0.77</v>
      </c>
      <c r="L78" s="22">
        <v>0.99</v>
      </c>
      <c r="M78" s="22">
        <v>0.15</v>
      </c>
      <c r="N78" s="22">
        <v>0.81</v>
      </c>
      <c r="O78" s="24">
        <v>0.61</v>
      </c>
      <c r="P78" s="24">
        <v>0.92</v>
      </c>
      <c r="Q78" s="24">
        <v>0.93</v>
      </c>
      <c r="R78" s="24">
        <v>0.6</v>
      </c>
      <c r="S78" s="24">
        <v>0.71</v>
      </c>
      <c r="T78" s="24">
        <v>0.65</v>
      </c>
      <c r="U78" s="24">
        <v>0.49</v>
      </c>
      <c r="V78" s="24">
        <v>0.89</v>
      </c>
      <c r="W78" s="24">
        <v>0.89</v>
      </c>
      <c r="X78" s="24">
        <v>0.94000000000000006</v>
      </c>
      <c r="Y78" s="24">
        <v>0.41000000000000003</v>
      </c>
      <c r="Z78" s="24">
        <v>0.74</v>
      </c>
      <c r="AA78" s="25">
        <v>1</v>
      </c>
      <c r="AB78" s="25">
        <v>5</v>
      </c>
      <c r="AC78" s="25">
        <v>3</v>
      </c>
      <c r="AD78" s="25">
        <v>0</v>
      </c>
      <c r="AE78" s="25">
        <v>7</v>
      </c>
      <c r="AF78" s="25">
        <v>6</v>
      </c>
      <c r="AG78" s="25">
        <v>0</v>
      </c>
      <c r="AH78" s="25">
        <v>0</v>
      </c>
      <c r="AI78" s="25">
        <v>6</v>
      </c>
      <c r="AJ78" s="25">
        <v>3</v>
      </c>
      <c r="AK78" s="25">
        <v>7</v>
      </c>
      <c r="AL78" s="25">
        <v>5</v>
      </c>
      <c r="AM78" s="25">
        <v>7</v>
      </c>
      <c r="AN78" s="25">
        <v>0</v>
      </c>
      <c r="AO78" s="25">
        <v>0</v>
      </c>
      <c r="AP78" s="25">
        <v>0</v>
      </c>
      <c r="AQ78" s="25">
        <v>1</v>
      </c>
      <c r="AR78" s="25">
        <v>7</v>
      </c>
      <c r="AS78" s="25">
        <v>4</v>
      </c>
      <c r="AT78" s="25">
        <v>0</v>
      </c>
      <c r="AU78" s="25">
        <v>1</v>
      </c>
      <c r="AV78" s="25">
        <v>1</v>
      </c>
      <c r="AW78" s="25">
        <v>7</v>
      </c>
      <c r="AX78" s="25">
        <v>12.999999999999986</v>
      </c>
      <c r="AY78" s="25">
        <v>1</v>
      </c>
      <c r="AZ78" s="25">
        <v>0</v>
      </c>
      <c r="BA78" s="25">
        <v>0</v>
      </c>
      <c r="BB78" s="25">
        <v>2</v>
      </c>
      <c r="BC78" s="25">
        <v>1</v>
      </c>
      <c r="BD78" s="25">
        <v>4</v>
      </c>
      <c r="BE78" s="25">
        <v>6</v>
      </c>
      <c r="BF78" s="25">
        <v>0</v>
      </c>
      <c r="BG78" s="25">
        <v>0</v>
      </c>
      <c r="BH78" s="25">
        <v>0</v>
      </c>
      <c r="BI78" s="25">
        <v>1</v>
      </c>
      <c r="BJ78" s="25">
        <v>4</v>
      </c>
      <c r="BK78" s="25">
        <v>0</v>
      </c>
      <c r="BL78" s="25">
        <v>6</v>
      </c>
      <c r="BM78" s="25">
        <v>4</v>
      </c>
      <c r="BN78" s="25">
        <v>0</v>
      </c>
    </row>
    <row r="79" spans="1:66" x14ac:dyDescent="0.25">
      <c r="A79" s="6">
        <v>44997</v>
      </c>
      <c r="B79" t="s">
        <v>9</v>
      </c>
      <c r="C79">
        <v>12</v>
      </c>
      <c r="D79">
        <v>111.00000000000001</v>
      </c>
      <c r="E79">
        <f t="shared" si="4"/>
        <v>35</v>
      </c>
      <c r="F79">
        <f t="shared" si="5"/>
        <v>12</v>
      </c>
      <c r="G79">
        <f t="shared" si="6"/>
        <v>30</v>
      </c>
      <c r="H79">
        <f t="shared" si="7"/>
        <v>34.000000000000014</v>
      </c>
      <c r="I79">
        <v>0</v>
      </c>
      <c r="J79" s="22">
        <v>0.6</v>
      </c>
      <c r="K79" s="22">
        <v>0.9</v>
      </c>
      <c r="L79" s="22">
        <v>0.72</v>
      </c>
      <c r="M79" s="22">
        <v>0.96</v>
      </c>
      <c r="N79" s="22">
        <v>0.48</v>
      </c>
      <c r="O79" s="24">
        <v>0.89</v>
      </c>
      <c r="P79" s="24">
        <v>0.37</v>
      </c>
      <c r="Q79" s="24">
        <v>0.59</v>
      </c>
      <c r="R79" s="24">
        <v>0.8</v>
      </c>
      <c r="S79" s="24">
        <v>0.46</v>
      </c>
      <c r="T79" s="24">
        <v>0.68</v>
      </c>
      <c r="U79" s="24">
        <v>0.49</v>
      </c>
      <c r="V79" s="24">
        <v>0.89</v>
      </c>
      <c r="W79" s="24">
        <v>0.89</v>
      </c>
      <c r="X79" s="24">
        <v>0.95000000000000007</v>
      </c>
      <c r="Y79" s="24">
        <v>0.3</v>
      </c>
      <c r="Z79" s="24">
        <v>0.87</v>
      </c>
      <c r="AA79" s="25">
        <v>4</v>
      </c>
      <c r="AB79" s="25">
        <v>0</v>
      </c>
      <c r="AC79" s="25">
        <v>0</v>
      </c>
      <c r="AD79" s="25">
        <v>0</v>
      </c>
      <c r="AE79" s="25">
        <v>0</v>
      </c>
      <c r="AF79" s="25">
        <v>0</v>
      </c>
      <c r="AG79" s="25">
        <v>6</v>
      </c>
      <c r="AH79" s="25">
        <v>0</v>
      </c>
      <c r="AI79" s="25">
        <v>2</v>
      </c>
      <c r="AJ79" s="25">
        <v>0</v>
      </c>
      <c r="AK79" s="25">
        <v>0</v>
      </c>
      <c r="AL79" s="25">
        <v>6</v>
      </c>
      <c r="AM79" s="25">
        <v>2</v>
      </c>
      <c r="AN79" s="25">
        <v>14.000000000000014</v>
      </c>
      <c r="AO79" s="25">
        <v>0</v>
      </c>
      <c r="AP79" s="25">
        <v>0</v>
      </c>
      <c r="AQ79" s="25">
        <v>3</v>
      </c>
      <c r="AR79" s="25">
        <v>7</v>
      </c>
      <c r="AS79" s="25">
        <v>2</v>
      </c>
      <c r="AT79" s="25">
        <v>0</v>
      </c>
      <c r="AU79" s="25">
        <v>4</v>
      </c>
      <c r="AV79" s="25">
        <v>7</v>
      </c>
      <c r="AW79" s="25">
        <v>0</v>
      </c>
      <c r="AX79" s="25">
        <v>2</v>
      </c>
      <c r="AY79" s="25">
        <v>3</v>
      </c>
      <c r="AZ79" s="25">
        <v>0</v>
      </c>
      <c r="BA79" s="25">
        <v>2</v>
      </c>
      <c r="BB79" s="25">
        <v>0</v>
      </c>
      <c r="BC79" s="25">
        <v>5</v>
      </c>
      <c r="BD79" s="25">
        <v>7</v>
      </c>
      <c r="BE79" s="25">
        <v>2</v>
      </c>
      <c r="BF79" s="25">
        <v>6</v>
      </c>
      <c r="BG79" s="25">
        <v>0</v>
      </c>
      <c r="BH79" s="25">
        <v>4</v>
      </c>
      <c r="BI79" s="25">
        <v>7</v>
      </c>
      <c r="BJ79" s="25">
        <v>0</v>
      </c>
      <c r="BK79" s="25">
        <v>5</v>
      </c>
      <c r="BL79" s="25">
        <v>6</v>
      </c>
      <c r="BM79" s="25">
        <v>5</v>
      </c>
      <c r="BN79" s="25">
        <v>0</v>
      </c>
    </row>
    <row r="80" spans="1:66" x14ac:dyDescent="0.25">
      <c r="A80" s="6">
        <v>44998</v>
      </c>
      <c r="B80" t="s">
        <v>9</v>
      </c>
      <c r="C80">
        <v>13</v>
      </c>
      <c r="D80">
        <v>110.00000000000001</v>
      </c>
      <c r="E80">
        <f t="shared" si="4"/>
        <v>35.000000000000014</v>
      </c>
      <c r="F80">
        <f t="shared" si="5"/>
        <v>17</v>
      </c>
      <c r="G80">
        <f t="shared" si="6"/>
        <v>32</v>
      </c>
      <c r="H80">
        <f t="shared" si="7"/>
        <v>26</v>
      </c>
      <c r="I80">
        <v>0</v>
      </c>
      <c r="J80" s="22">
        <v>0.91</v>
      </c>
      <c r="K80" s="22">
        <v>0.5</v>
      </c>
      <c r="L80" s="22">
        <v>0.88</v>
      </c>
      <c r="M80" s="22">
        <v>0.79</v>
      </c>
      <c r="N80" s="22">
        <v>0.42</v>
      </c>
      <c r="O80" s="24">
        <v>0.43</v>
      </c>
      <c r="P80" s="24">
        <v>0.55000000000000004</v>
      </c>
      <c r="Q80" s="24">
        <v>0.16</v>
      </c>
      <c r="R80" s="24">
        <v>0.88</v>
      </c>
      <c r="S80" s="24">
        <v>0.66</v>
      </c>
      <c r="T80" s="24">
        <v>0.65</v>
      </c>
      <c r="U80" s="24">
        <v>0.42</v>
      </c>
      <c r="V80" s="24">
        <v>0.85</v>
      </c>
      <c r="W80" s="24">
        <v>0.75</v>
      </c>
      <c r="X80" s="24">
        <v>0.98</v>
      </c>
      <c r="Y80" s="24">
        <v>0.31</v>
      </c>
      <c r="Z80" s="24">
        <v>0.78</v>
      </c>
      <c r="AA80" s="25">
        <v>1</v>
      </c>
      <c r="AB80" s="25">
        <v>1</v>
      </c>
      <c r="AC80" s="25">
        <v>5</v>
      </c>
      <c r="AD80" s="25">
        <v>0</v>
      </c>
      <c r="AE80" s="25">
        <v>2</v>
      </c>
      <c r="AF80" s="25">
        <v>1</v>
      </c>
      <c r="AG80" s="25">
        <v>0</v>
      </c>
      <c r="AH80" s="25">
        <v>0</v>
      </c>
      <c r="AI80" s="25">
        <v>5</v>
      </c>
      <c r="AJ80" s="25">
        <v>2</v>
      </c>
      <c r="AK80" s="25">
        <v>0</v>
      </c>
      <c r="AL80" s="25">
        <v>4</v>
      </c>
      <c r="AM80" s="25">
        <v>4</v>
      </c>
      <c r="AN80" s="25">
        <v>5</v>
      </c>
      <c r="AO80" s="25">
        <v>0</v>
      </c>
      <c r="AP80" s="25">
        <v>2</v>
      </c>
      <c r="AQ80" s="25">
        <v>4</v>
      </c>
      <c r="AR80" s="25">
        <v>4</v>
      </c>
      <c r="AS80" s="25">
        <v>2</v>
      </c>
      <c r="AT80" s="25">
        <v>1</v>
      </c>
      <c r="AU80" s="25">
        <v>0</v>
      </c>
      <c r="AV80" s="25">
        <v>7</v>
      </c>
      <c r="AW80" s="25">
        <v>2</v>
      </c>
      <c r="AX80" s="25">
        <v>3</v>
      </c>
      <c r="AY80" s="25">
        <v>0</v>
      </c>
      <c r="AZ80" s="25">
        <v>6</v>
      </c>
      <c r="BA80" s="25">
        <v>2</v>
      </c>
      <c r="BB80" s="25">
        <v>4</v>
      </c>
      <c r="BC80" s="25">
        <v>3</v>
      </c>
      <c r="BD80" s="25">
        <v>5</v>
      </c>
      <c r="BE80" s="25">
        <v>1</v>
      </c>
      <c r="BF80" s="25">
        <v>5</v>
      </c>
      <c r="BG80" s="25">
        <v>0</v>
      </c>
      <c r="BH80" s="25">
        <v>0</v>
      </c>
      <c r="BI80" s="25">
        <v>6</v>
      </c>
      <c r="BJ80" s="25">
        <v>7</v>
      </c>
      <c r="BK80" s="25">
        <v>1</v>
      </c>
      <c r="BL80" s="25">
        <v>0</v>
      </c>
      <c r="BM80" s="25">
        <v>1</v>
      </c>
      <c r="BN80" s="25">
        <v>14.000000000000014</v>
      </c>
    </row>
    <row r="81" spans="1:66" x14ac:dyDescent="0.25">
      <c r="A81" s="6">
        <v>44999</v>
      </c>
      <c r="B81" t="s">
        <v>9</v>
      </c>
      <c r="C81">
        <v>14</v>
      </c>
      <c r="D81">
        <v>115</v>
      </c>
      <c r="E81">
        <f t="shared" si="4"/>
        <v>30</v>
      </c>
      <c r="F81">
        <f t="shared" si="5"/>
        <v>29</v>
      </c>
      <c r="G81">
        <f t="shared" si="6"/>
        <v>28</v>
      </c>
      <c r="H81">
        <f t="shared" si="7"/>
        <v>28</v>
      </c>
      <c r="I81">
        <v>0</v>
      </c>
      <c r="J81" s="22">
        <v>0.65</v>
      </c>
      <c r="K81" s="22">
        <v>0.38</v>
      </c>
      <c r="L81" s="22">
        <v>0.72</v>
      </c>
      <c r="M81" s="22">
        <v>0.9</v>
      </c>
      <c r="N81" s="22">
        <v>0.92</v>
      </c>
      <c r="O81" s="24">
        <v>0.78</v>
      </c>
      <c r="P81" s="24">
        <v>0.69000000000000006</v>
      </c>
      <c r="Q81" s="24">
        <v>0.59</v>
      </c>
      <c r="R81" s="24">
        <v>0.64</v>
      </c>
      <c r="S81" s="24">
        <v>0.45</v>
      </c>
      <c r="T81" s="24">
        <v>0.89</v>
      </c>
      <c r="U81" s="24">
        <v>0.48</v>
      </c>
      <c r="V81" s="24">
        <v>0.94000000000000006</v>
      </c>
      <c r="W81" s="24">
        <v>0.70000000000000007</v>
      </c>
      <c r="X81" s="24">
        <v>0.94000000000000006</v>
      </c>
      <c r="Y81" s="24">
        <v>0.4</v>
      </c>
      <c r="Z81" s="24">
        <v>0.87</v>
      </c>
      <c r="AA81" s="25">
        <v>4</v>
      </c>
      <c r="AB81" s="25">
        <v>4</v>
      </c>
      <c r="AC81" s="25">
        <v>4</v>
      </c>
      <c r="AD81" s="25">
        <v>0</v>
      </c>
      <c r="AE81" s="25">
        <v>2</v>
      </c>
      <c r="AF81" s="25">
        <v>7</v>
      </c>
      <c r="AG81" s="25">
        <v>1</v>
      </c>
      <c r="AH81" s="25">
        <v>0</v>
      </c>
      <c r="AI81" s="25">
        <v>2</v>
      </c>
      <c r="AJ81" s="25">
        <v>5</v>
      </c>
      <c r="AK81" s="25">
        <v>0</v>
      </c>
      <c r="AL81" s="25">
        <v>6</v>
      </c>
      <c r="AM81" s="25">
        <v>0</v>
      </c>
      <c r="AN81" s="25">
        <v>5</v>
      </c>
      <c r="AO81" s="25">
        <v>3</v>
      </c>
      <c r="AP81" s="25">
        <v>1</v>
      </c>
      <c r="AQ81" s="25">
        <v>0</v>
      </c>
      <c r="AR81" s="25">
        <v>1</v>
      </c>
      <c r="AS81" s="25">
        <v>12</v>
      </c>
      <c r="AT81" s="25">
        <v>0</v>
      </c>
      <c r="AU81" s="25">
        <v>6</v>
      </c>
      <c r="AV81" s="25">
        <v>3</v>
      </c>
      <c r="AW81" s="25">
        <v>7</v>
      </c>
      <c r="AX81" s="25">
        <v>1</v>
      </c>
      <c r="AY81" s="25">
        <v>2</v>
      </c>
      <c r="AZ81" s="25">
        <v>1</v>
      </c>
      <c r="BA81" s="25">
        <v>4</v>
      </c>
      <c r="BB81" s="25">
        <v>0</v>
      </c>
      <c r="BC81" s="25">
        <v>4</v>
      </c>
      <c r="BD81" s="25">
        <v>0</v>
      </c>
      <c r="BE81" s="25">
        <v>5</v>
      </c>
      <c r="BF81" s="25">
        <v>3</v>
      </c>
      <c r="BG81" s="25">
        <v>3</v>
      </c>
      <c r="BH81" s="25">
        <v>2</v>
      </c>
      <c r="BI81" s="25">
        <v>1</v>
      </c>
      <c r="BJ81" s="25">
        <v>0</v>
      </c>
      <c r="BK81" s="25">
        <v>3</v>
      </c>
      <c r="BL81" s="25">
        <v>1</v>
      </c>
      <c r="BM81" s="25">
        <v>5</v>
      </c>
      <c r="BN81" s="25">
        <v>7</v>
      </c>
    </row>
    <row r="82" spans="1:66" x14ac:dyDescent="0.25">
      <c r="A82" s="6">
        <v>45000</v>
      </c>
      <c r="B82" t="s">
        <v>9</v>
      </c>
      <c r="C82">
        <v>15</v>
      </c>
      <c r="D82">
        <v>135</v>
      </c>
      <c r="E82">
        <f t="shared" si="4"/>
        <v>19</v>
      </c>
      <c r="F82">
        <f t="shared" si="5"/>
        <v>45</v>
      </c>
      <c r="G82">
        <f t="shared" si="6"/>
        <v>22</v>
      </c>
      <c r="H82">
        <f t="shared" si="7"/>
        <v>41</v>
      </c>
      <c r="I82">
        <v>0</v>
      </c>
      <c r="J82" s="22">
        <v>0.66</v>
      </c>
      <c r="K82" s="22">
        <v>0.88</v>
      </c>
      <c r="L82" s="22">
        <v>0.76</v>
      </c>
      <c r="M82" s="22">
        <v>0.94000000000000006</v>
      </c>
      <c r="N82" s="22">
        <v>0.43</v>
      </c>
      <c r="O82" s="24">
        <v>0.74</v>
      </c>
      <c r="P82" s="24">
        <v>0.64</v>
      </c>
      <c r="Q82" s="24">
        <v>0.75</v>
      </c>
      <c r="R82" s="24">
        <v>0.85</v>
      </c>
      <c r="S82" s="24">
        <v>0.55000000000000004</v>
      </c>
      <c r="T82" s="24">
        <v>0.8</v>
      </c>
      <c r="U82" s="24">
        <v>0.56000000000000005</v>
      </c>
      <c r="V82" s="24">
        <v>0.87</v>
      </c>
      <c r="W82" s="24">
        <v>0.82000000000000006</v>
      </c>
      <c r="X82" s="24">
        <v>0.93</v>
      </c>
      <c r="Y82" s="24">
        <v>0.38</v>
      </c>
      <c r="Z82" s="24">
        <v>0.74</v>
      </c>
      <c r="AA82" s="25">
        <v>6</v>
      </c>
      <c r="AB82" s="25">
        <v>6</v>
      </c>
      <c r="AC82" s="25">
        <v>6</v>
      </c>
      <c r="AD82" s="25">
        <v>0</v>
      </c>
      <c r="AE82" s="25">
        <v>3</v>
      </c>
      <c r="AF82" s="25">
        <v>8</v>
      </c>
      <c r="AG82" s="25">
        <v>12</v>
      </c>
      <c r="AH82" s="25">
        <v>0</v>
      </c>
      <c r="AI82" s="25">
        <v>1</v>
      </c>
      <c r="AJ82" s="25">
        <v>3</v>
      </c>
      <c r="AK82" s="25">
        <v>8</v>
      </c>
      <c r="AL82" s="25">
        <v>4</v>
      </c>
      <c r="AM82" s="25">
        <v>6</v>
      </c>
      <c r="AN82" s="25">
        <v>0</v>
      </c>
      <c r="AO82" s="25">
        <v>6</v>
      </c>
      <c r="AP82" s="25">
        <v>5</v>
      </c>
      <c r="AQ82" s="25">
        <v>9</v>
      </c>
      <c r="AR82" s="25">
        <v>8</v>
      </c>
      <c r="AS82" s="25">
        <v>0</v>
      </c>
      <c r="AT82" s="25">
        <v>3</v>
      </c>
      <c r="AU82" s="25">
        <v>0</v>
      </c>
      <c r="AV82" s="25">
        <v>8</v>
      </c>
      <c r="AW82" s="25">
        <v>1</v>
      </c>
      <c r="AX82" s="25">
        <v>1</v>
      </c>
      <c r="AY82" s="25">
        <v>0</v>
      </c>
      <c r="AZ82" s="25">
        <v>4</v>
      </c>
      <c r="BA82" s="25">
        <v>0</v>
      </c>
      <c r="BB82" s="25">
        <v>0</v>
      </c>
      <c r="BC82" s="25">
        <v>0</v>
      </c>
      <c r="BD82" s="25">
        <v>8</v>
      </c>
      <c r="BE82" s="25">
        <v>7</v>
      </c>
      <c r="BF82" s="25">
        <v>0</v>
      </c>
      <c r="BG82" s="25">
        <v>3</v>
      </c>
      <c r="BH82" s="25">
        <v>0</v>
      </c>
      <c r="BI82" s="25">
        <v>4</v>
      </c>
      <c r="BJ82" s="25">
        <v>0</v>
      </c>
      <c r="BK82" s="25">
        <v>1</v>
      </c>
      <c r="BL82" s="25">
        <v>0</v>
      </c>
      <c r="BM82" s="25">
        <v>4</v>
      </c>
      <c r="BN82" s="25">
        <v>0</v>
      </c>
    </row>
    <row r="83" spans="1:66" x14ac:dyDescent="0.25">
      <c r="A83" s="6">
        <v>45001</v>
      </c>
      <c r="B83" t="s">
        <v>9</v>
      </c>
      <c r="C83">
        <v>16</v>
      </c>
      <c r="D83">
        <v>170</v>
      </c>
      <c r="E83">
        <f t="shared" si="4"/>
        <v>38</v>
      </c>
      <c r="F83">
        <f t="shared" si="5"/>
        <v>47</v>
      </c>
      <c r="G83">
        <f t="shared" si="6"/>
        <v>62</v>
      </c>
      <c r="H83">
        <f t="shared" si="7"/>
        <v>19</v>
      </c>
      <c r="I83">
        <v>0</v>
      </c>
      <c r="J83" s="22">
        <v>0.84</v>
      </c>
      <c r="K83" s="22">
        <v>0.95000000000000007</v>
      </c>
      <c r="L83" s="22">
        <v>0.35000000000000003</v>
      </c>
      <c r="M83" s="22">
        <v>0.76</v>
      </c>
      <c r="N83" s="22">
        <v>0.62</v>
      </c>
      <c r="O83" s="24">
        <v>0.57000000000000006</v>
      </c>
      <c r="P83" s="24">
        <v>0.99</v>
      </c>
      <c r="Q83" s="24">
        <v>0.28000000000000003</v>
      </c>
      <c r="R83" s="24">
        <v>0.68</v>
      </c>
      <c r="S83" s="24">
        <v>0.91</v>
      </c>
      <c r="T83" s="24">
        <v>0.62</v>
      </c>
      <c r="U83" s="24">
        <v>0.55000000000000004</v>
      </c>
      <c r="V83" s="24">
        <v>0.93</v>
      </c>
      <c r="W83" s="24">
        <v>0.72</v>
      </c>
      <c r="X83" s="24">
        <v>0.98</v>
      </c>
      <c r="Y83" s="24">
        <v>0.32</v>
      </c>
      <c r="Z83" s="24">
        <v>0.86</v>
      </c>
      <c r="AA83" s="25">
        <v>2</v>
      </c>
      <c r="AB83" s="25">
        <v>0</v>
      </c>
      <c r="AC83" s="25">
        <v>0</v>
      </c>
      <c r="AD83" s="25">
        <v>2</v>
      </c>
      <c r="AE83" s="25">
        <v>15</v>
      </c>
      <c r="AF83" s="25">
        <v>7</v>
      </c>
      <c r="AG83" s="25">
        <v>5</v>
      </c>
      <c r="AH83" s="25">
        <v>1</v>
      </c>
      <c r="AI83" s="25">
        <v>8</v>
      </c>
      <c r="AJ83" s="25">
        <v>7</v>
      </c>
      <c r="AK83" s="25">
        <v>4</v>
      </c>
      <c r="AL83" s="25">
        <v>8</v>
      </c>
      <c r="AM83" s="25">
        <v>0</v>
      </c>
      <c r="AN83" s="25">
        <v>0</v>
      </c>
      <c r="AO83" s="25">
        <v>0</v>
      </c>
      <c r="AP83" s="25">
        <v>3</v>
      </c>
      <c r="AQ83" s="25">
        <v>0</v>
      </c>
      <c r="AR83" s="25">
        <v>3</v>
      </c>
      <c r="AS83" s="25">
        <v>0</v>
      </c>
      <c r="AT83" s="25">
        <v>5</v>
      </c>
      <c r="AU83" s="25">
        <v>11</v>
      </c>
      <c r="AV83" s="25">
        <v>2</v>
      </c>
      <c r="AW83" s="25">
        <v>8</v>
      </c>
      <c r="AX83" s="25">
        <v>3</v>
      </c>
      <c r="AY83" s="25">
        <v>11</v>
      </c>
      <c r="AZ83" s="25">
        <v>10</v>
      </c>
      <c r="BA83" s="25">
        <v>0</v>
      </c>
      <c r="BB83" s="25">
        <v>6</v>
      </c>
      <c r="BC83" s="25">
        <v>3</v>
      </c>
      <c r="BD83" s="25">
        <v>8</v>
      </c>
      <c r="BE83" s="25">
        <v>8</v>
      </c>
      <c r="BF83" s="25">
        <v>4</v>
      </c>
      <c r="BG83" s="25">
        <v>7</v>
      </c>
      <c r="BH83" s="25">
        <v>0</v>
      </c>
      <c r="BI83" s="25">
        <v>8</v>
      </c>
      <c r="BJ83" s="25">
        <v>5</v>
      </c>
      <c r="BK83" s="25">
        <v>6</v>
      </c>
      <c r="BL83" s="25">
        <v>0</v>
      </c>
      <c r="BM83" s="25">
        <v>0</v>
      </c>
      <c r="BN83" s="25">
        <v>0</v>
      </c>
    </row>
    <row r="84" spans="1:66" x14ac:dyDescent="0.25">
      <c r="A84" s="6">
        <v>45002</v>
      </c>
      <c r="B84" t="s">
        <v>9</v>
      </c>
      <c r="C84">
        <v>17</v>
      </c>
      <c r="D84">
        <v>230</v>
      </c>
      <c r="E84">
        <f t="shared" si="4"/>
        <v>67</v>
      </c>
      <c r="F84">
        <f t="shared" si="5"/>
        <v>56</v>
      </c>
      <c r="G84">
        <f t="shared" si="6"/>
        <v>68</v>
      </c>
      <c r="H84">
        <f t="shared" si="7"/>
        <v>38</v>
      </c>
      <c r="I84">
        <v>1</v>
      </c>
      <c r="J84" s="22">
        <v>0.43</v>
      </c>
      <c r="K84" s="22">
        <v>0.77</v>
      </c>
      <c r="L84" s="22">
        <v>0.91</v>
      </c>
      <c r="M84" s="22">
        <v>0.57000000000000006</v>
      </c>
      <c r="N84" s="22">
        <v>0.82000000000000006</v>
      </c>
      <c r="O84" s="24">
        <v>0.4</v>
      </c>
      <c r="P84" s="24">
        <v>0.72</v>
      </c>
      <c r="Q84" s="24">
        <v>0.62</v>
      </c>
      <c r="R84" s="24">
        <v>0.64</v>
      </c>
      <c r="S84" s="24">
        <v>0.93</v>
      </c>
      <c r="T84" s="24">
        <v>0.72</v>
      </c>
      <c r="U84" s="24">
        <v>0.4</v>
      </c>
      <c r="V84" s="24">
        <v>0.96</v>
      </c>
      <c r="W84" s="24">
        <v>0.81</v>
      </c>
      <c r="X84" s="24">
        <v>0.93</v>
      </c>
      <c r="Y84" s="24">
        <v>0.34</v>
      </c>
      <c r="Z84" s="24">
        <v>0.87</v>
      </c>
      <c r="AA84" s="25">
        <v>13</v>
      </c>
      <c r="AB84" s="25">
        <v>5</v>
      </c>
      <c r="AC84" s="25">
        <v>0</v>
      </c>
      <c r="AD84" s="25">
        <v>13</v>
      </c>
      <c r="AE84" s="25">
        <v>0</v>
      </c>
      <c r="AF84" s="25">
        <v>13</v>
      </c>
      <c r="AG84" s="25">
        <v>12</v>
      </c>
      <c r="AH84" s="25">
        <v>0</v>
      </c>
      <c r="AI84" s="25">
        <v>0</v>
      </c>
      <c r="AJ84" s="25">
        <v>0</v>
      </c>
      <c r="AK84" s="25">
        <v>1</v>
      </c>
      <c r="AL84" s="25">
        <v>1</v>
      </c>
      <c r="AM84" s="25">
        <v>10</v>
      </c>
      <c r="AN84" s="25">
        <v>9</v>
      </c>
      <c r="AO84" s="25">
        <v>0</v>
      </c>
      <c r="AP84" s="25">
        <v>8</v>
      </c>
      <c r="AQ84" s="25">
        <v>2</v>
      </c>
      <c r="AR84" s="25">
        <v>0</v>
      </c>
      <c r="AS84" s="25">
        <v>5</v>
      </c>
      <c r="AT84" s="25">
        <v>3</v>
      </c>
      <c r="AU84" s="25">
        <v>15</v>
      </c>
      <c r="AV84" s="25">
        <v>10</v>
      </c>
      <c r="AW84" s="25">
        <v>5</v>
      </c>
      <c r="AX84" s="25">
        <v>0</v>
      </c>
      <c r="AY84" s="25">
        <v>11</v>
      </c>
      <c r="AZ84" s="25">
        <v>9</v>
      </c>
      <c r="BA84" s="25">
        <v>4</v>
      </c>
      <c r="BB84" s="25">
        <v>6</v>
      </c>
      <c r="BC84" s="25">
        <v>0</v>
      </c>
      <c r="BD84" s="25">
        <v>8</v>
      </c>
      <c r="BE84" s="25">
        <v>8</v>
      </c>
      <c r="BF84" s="25">
        <v>9</v>
      </c>
      <c r="BG84" s="25">
        <v>5</v>
      </c>
      <c r="BH84" s="25">
        <v>9</v>
      </c>
      <c r="BI84" s="25">
        <v>3</v>
      </c>
      <c r="BJ84" s="25">
        <v>5</v>
      </c>
      <c r="BK84" s="25">
        <v>1</v>
      </c>
      <c r="BL84" s="25">
        <v>13</v>
      </c>
      <c r="BM84" s="25">
        <v>0</v>
      </c>
      <c r="BN84" s="25">
        <v>14</v>
      </c>
    </row>
    <row r="85" spans="1:66" x14ac:dyDescent="0.25">
      <c r="A85" s="6">
        <v>45003</v>
      </c>
      <c r="B85" t="s">
        <v>9</v>
      </c>
      <c r="C85">
        <v>18</v>
      </c>
      <c r="D85">
        <v>300.00000000000006</v>
      </c>
      <c r="E85">
        <f t="shared" si="4"/>
        <v>80</v>
      </c>
      <c r="F85">
        <f t="shared" si="5"/>
        <v>52</v>
      </c>
      <c r="G85">
        <f t="shared" si="6"/>
        <v>111</v>
      </c>
      <c r="H85">
        <f t="shared" si="7"/>
        <v>52.000000000000057</v>
      </c>
      <c r="I85">
        <v>0</v>
      </c>
      <c r="J85" s="22">
        <v>0.9</v>
      </c>
      <c r="K85" s="22">
        <v>0.24</v>
      </c>
      <c r="L85" s="22">
        <v>0.91</v>
      </c>
      <c r="M85" s="22">
        <v>0.71</v>
      </c>
      <c r="N85" s="22">
        <v>0.65</v>
      </c>
      <c r="O85" s="24">
        <v>1</v>
      </c>
      <c r="P85" s="24">
        <v>0.8</v>
      </c>
      <c r="Q85" s="24">
        <v>0.86</v>
      </c>
      <c r="R85" s="24">
        <v>0.70000000000000007</v>
      </c>
      <c r="S85" s="24">
        <v>1</v>
      </c>
      <c r="T85" s="24">
        <v>0.6</v>
      </c>
      <c r="U85" s="24">
        <v>0.47000000000000003</v>
      </c>
      <c r="V85" s="24">
        <v>0.92</v>
      </c>
      <c r="W85" s="24">
        <v>0.71</v>
      </c>
      <c r="X85" s="24">
        <v>0.95000000000000007</v>
      </c>
      <c r="Y85" s="24">
        <v>0.33</v>
      </c>
      <c r="Z85" s="24">
        <v>0.79</v>
      </c>
      <c r="AA85" s="25">
        <v>8</v>
      </c>
      <c r="AB85" s="25">
        <v>4</v>
      </c>
      <c r="AC85" s="25">
        <v>3</v>
      </c>
      <c r="AD85" s="25">
        <v>4</v>
      </c>
      <c r="AE85" s="25">
        <v>5</v>
      </c>
      <c r="AF85" s="25">
        <v>13</v>
      </c>
      <c r="AG85" s="25">
        <v>0</v>
      </c>
      <c r="AH85" s="25">
        <v>11</v>
      </c>
      <c r="AI85" s="25">
        <v>4</v>
      </c>
      <c r="AJ85" s="25">
        <v>0</v>
      </c>
      <c r="AK85" s="25">
        <v>5</v>
      </c>
      <c r="AL85" s="25">
        <v>0</v>
      </c>
      <c r="AM85" s="25">
        <v>0</v>
      </c>
      <c r="AN85" s="25">
        <v>12</v>
      </c>
      <c r="AO85" s="25">
        <v>0</v>
      </c>
      <c r="AP85" s="25">
        <v>1</v>
      </c>
      <c r="AQ85" s="25">
        <v>3.0000000000000568</v>
      </c>
      <c r="AR85" s="25">
        <v>16</v>
      </c>
      <c r="AS85" s="25">
        <v>16</v>
      </c>
      <c r="AT85" s="25">
        <v>4</v>
      </c>
      <c r="AU85" s="25">
        <v>1</v>
      </c>
      <c r="AV85" s="25">
        <v>15</v>
      </c>
      <c r="AW85" s="25">
        <v>0</v>
      </c>
      <c r="AX85" s="25">
        <v>1</v>
      </c>
      <c r="AY85" s="25">
        <v>20</v>
      </c>
      <c r="AZ85" s="25">
        <v>13</v>
      </c>
      <c r="BA85" s="25">
        <v>13</v>
      </c>
      <c r="BB85" s="25">
        <v>18</v>
      </c>
      <c r="BC85" s="25">
        <v>13</v>
      </c>
      <c r="BD85" s="25">
        <v>17</v>
      </c>
      <c r="BE85" s="25">
        <v>12</v>
      </c>
      <c r="BF85" s="25">
        <v>14</v>
      </c>
      <c r="BG85" s="25">
        <v>0</v>
      </c>
      <c r="BH85" s="25">
        <v>0</v>
      </c>
      <c r="BI85" s="25">
        <v>17</v>
      </c>
      <c r="BJ85" s="25">
        <v>18</v>
      </c>
      <c r="BK85" s="25">
        <v>7</v>
      </c>
      <c r="BL85" s="25">
        <v>8</v>
      </c>
      <c r="BM85" s="25">
        <v>4</v>
      </c>
      <c r="BN85" s="25">
        <v>0</v>
      </c>
    </row>
    <row r="86" spans="1:66" x14ac:dyDescent="0.25">
      <c r="A86" s="6">
        <v>45004</v>
      </c>
      <c r="B86" t="s">
        <v>9</v>
      </c>
      <c r="C86">
        <v>19</v>
      </c>
      <c r="D86">
        <v>368</v>
      </c>
      <c r="E86">
        <f t="shared" si="4"/>
        <v>120</v>
      </c>
      <c r="F86">
        <f t="shared" si="5"/>
        <v>76</v>
      </c>
      <c r="G86">
        <f t="shared" si="6"/>
        <v>85</v>
      </c>
      <c r="H86">
        <f t="shared" si="7"/>
        <v>87</v>
      </c>
      <c r="I86">
        <v>0</v>
      </c>
      <c r="J86" s="22">
        <v>0.91</v>
      </c>
      <c r="K86" s="22">
        <v>0.53</v>
      </c>
      <c r="L86" s="22">
        <v>0.70000000000000007</v>
      </c>
      <c r="M86" s="22">
        <v>0.87</v>
      </c>
      <c r="N86" s="22">
        <v>0.38</v>
      </c>
      <c r="O86" s="24">
        <v>0.71</v>
      </c>
      <c r="P86" s="24">
        <v>0.74</v>
      </c>
      <c r="Q86" s="24">
        <v>0.75</v>
      </c>
      <c r="R86" s="24">
        <v>0.98</v>
      </c>
      <c r="S86" s="24">
        <v>0.62</v>
      </c>
      <c r="T86" s="24">
        <v>0.71</v>
      </c>
      <c r="U86" s="24">
        <v>0.43</v>
      </c>
      <c r="V86" s="24">
        <v>0.98</v>
      </c>
      <c r="W86" s="24">
        <v>0.82000000000000006</v>
      </c>
      <c r="X86" s="24">
        <v>0.96</v>
      </c>
      <c r="Y86" s="24">
        <v>0.44</v>
      </c>
      <c r="Z86" s="24">
        <v>0.57000000000000006</v>
      </c>
      <c r="AA86" s="25">
        <v>18</v>
      </c>
      <c r="AB86" s="25">
        <v>20</v>
      </c>
      <c r="AC86" s="25">
        <v>0</v>
      </c>
      <c r="AD86" s="25">
        <v>9</v>
      </c>
      <c r="AE86" s="25">
        <v>0</v>
      </c>
      <c r="AF86" s="25">
        <v>15</v>
      </c>
      <c r="AG86" s="25">
        <v>6</v>
      </c>
      <c r="AH86" s="25">
        <v>0</v>
      </c>
      <c r="AI86" s="25">
        <v>0</v>
      </c>
      <c r="AJ86" s="25">
        <v>8</v>
      </c>
      <c r="AK86" s="25">
        <v>0</v>
      </c>
      <c r="AL86" s="25">
        <v>0</v>
      </c>
      <c r="AM86" s="25">
        <v>20</v>
      </c>
      <c r="AN86" s="25">
        <v>21</v>
      </c>
      <c r="AO86" s="25">
        <v>4</v>
      </c>
      <c r="AP86" s="25">
        <v>6</v>
      </c>
      <c r="AQ86" s="25">
        <v>4</v>
      </c>
      <c r="AR86" s="25">
        <v>6</v>
      </c>
      <c r="AS86" s="25">
        <v>5</v>
      </c>
      <c r="AT86" s="25">
        <v>21</v>
      </c>
      <c r="AU86" s="25">
        <v>0</v>
      </c>
      <c r="AV86" s="25">
        <v>17</v>
      </c>
      <c r="AW86" s="25">
        <v>3</v>
      </c>
      <c r="AX86" s="25">
        <v>0</v>
      </c>
      <c r="AY86" s="25">
        <v>23</v>
      </c>
      <c r="AZ86" s="25">
        <v>13</v>
      </c>
      <c r="BA86" s="25">
        <v>23</v>
      </c>
      <c r="BB86" s="25">
        <v>3</v>
      </c>
      <c r="BC86" s="25">
        <v>2</v>
      </c>
      <c r="BD86" s="25">
        <v>1</v>
      </c>
      <c r="BE86" s="25">
        <v>0</v>
      </c>
      <c r="BF86" s="25">
        <v>16</v>
      </c>
      <c r="BG86" s="25">
        <v>24</v>
      </c>
      <c r="BH86" s="25">
        <v>0</v>
      </c>
      <c r="BI86" s="25">
        <v>0</v>
      </c>
      <c r="BJ86" s="25">
        <v>0</v>
      </c>
      <c r="BK86" s="25">
        <v>20</v>
      </c>
      <c r="BL86" s="25">
        <v>16</v>
      </c>
      <c r="BM86" s="25">
        <v>22</v>
      </c>
      <c r="BN86" s="25">
        <v>22</v>
      </c>
    </row>
    <row r="87" spans="1:66" x14ac:dyDescent="0.25">
      <c r="A87" s="6">
        <v>45005</v>
      </c>
      <c r="B87" t="s">
        <v>9</v>
      </c>
      <c r="C87">
        <v>20</v>
      </c>
      <c r="D87">
        <v>435.99999999999994</v>
      </c>
      <c r="E87">
        <f t="shared" si="4"/>
        <v>137</v>
      </c>
      <c r="F87">
        <f t="shared" si="5"/>
        <v>117</v>
      </c>
      <c r="G87">
        <f t="shared" si="6"/>
        <v>89</v>
      </c>
      <c r="H87">
        <f t="shared" si="7"/>
        <v>92.999999999999943</v>
      </c>
      <c r="I87">
        <v>0</v>
      </c>
      <c r="J87" s="22">
        <v>0.51</v>
      </c>
      <c r="K87" s="22">
        <v>0.77</v>
      </c>
      <c r="L87" s="22">
        <v>0.9</v>
      </c>
      <c r="M87" s="22">
        <v>0.97</v>
      </c>
      <c r="N87" s="22">
        <v>0.44</v>
      </c>
      <c r="O87" s="24">
        <v>0.55000000000000004</v>
      </c>
      <c r="P87" s="24">
        <v>0.70000000000000007</v>
      </c>
      <c r="Q87" s="24">
        <v>0.71</v>
      </c>
      <c r="R87" s="24">
        <v>0.67</v>
      </c>
      <c r="S87" s="24">
        <v>0.61</v>
      </c>
      <c r="T87" s="24">
        <v>0.85</v>
      </c>
      <c r="U87" s="24">
        <v>0.53</v>
      </c>
      <c r="V87" s="24">
        <v>0.86</v>
      </c>
      <c r="W87" s="24">
        <v>0.9</v>
      </c>
      <c r="X87" s="24">
        <v>0.95000000000000007</v>
      </c>
      <c r="Y87" s="24">
        <v>0.31</v>
      </c>
      <c r="Z87" s="24">
        <v>0.92</v>
      </c>
      <c r="AA87" s="25">
        <v>0</v>
      </c>
      <c r="AB87" s="25">
        <v>18</v>
      </c>
      <c r="AC87" s="25">
        <v>25</v>
      </c>
      <c r="AD87" s="25">
        <v>0</v>
      </c>
      <c r="AE87" s="25">
        <v>26</v>
      </c>
      <c r="AF87" s="25">
        <v>0</v>
      </c>
      <c r="AG87" s="25">
        <v>0</v>
      </c>
      <c r="AH87" s="25">
        <v>3</v>
      </c>
      <c r="AI87" s="25">
        <v>29</v>
      </c>
      <c r="AJ87" s="25">
        <v>16</v>
      </c>
      <c r="AK87" s="25">
        <v>0</v>
      </c>
      <c r="AL87" s="25">
        <v>0</v>
      </c>
      <c r="AM87" s="25">
        <v>10</v>
      </c>
      <c r="AN87" s="25">
        <v>9</v>
      </c>
      <c r="AO87" s="25">
        <v>10.999999999999943</v>
      </c>
      <c r="AP87" s="25">
        <v>19</v>
      </c>
      <c r="AQ87" s="25">
        <v>21</v>
      </c>
      <c r="AR87" s="25">
        <v>0</v>
      </c>
      <c r="AS87" s="25">
        <v>23</v>
      </c>
      <c r="AT87" s="25">
        <v>0</v>
      </c>
      <c r="AU87" s="25">
        <v>0</v>
      </c>
      <c r="AV87" s="25">
        <v>27</v>
      </c>
      <c r="AW87" s="25">
        <v>15</v>
      </c>
      <c r="AX87" s="25">
        <v>0</v>
      </c>
      <c r="AY87" s="25">
        <v>0</v>
      </c>
      <c r="AZ87" s="25">
        <v>0</v>
      </c>
      <c r="BA87" s="25">
        <v>25</v>
      </c>
      <c r="BB87" s="25">
        <v>18</v>
      </c>
      <c r="BC87" s="25">
        <v>0</v>
      </c>
      <c r="BD87" s="25">
        <v>4</v>
      </c>
      <c r="BE87" s="25">
        <v>27</v>
      </c>
      <c r="BF87" s="25">
        <v>4</v>
      </c>
      <c r="BG87" s="25">
        <v>22</v>
      </c>
      <c r="BH87" s="25">
        <v>8</v>
      </c>
      <c r="BI87" s="25">
        <v>0</v>
      </c>
      <c r="BJ87" s="25">
        <v>24</v>
      </c>
      <c r="BK87" s="25">
        <v>12</v>
      </c>
      <c r="BL87" s="25">
        <v>1</v>
      </c>
      <c r="BM87" s="25">
        <v>16</v>
      </c>
      <c r="BN87" s="25">
        <v>23</v>
      </c>
    </row>
    <row r="88" spans="1:66" x14ac:dyDescent="0.25">
      <c r="A88" s="6">
        <v>45006</v>
      </c>
      <c r="B88" t="s">
        <v>9</v>
      </c>
      <c r="C88">
        <v>21</v>
      </c>
      <c r="D88">
        <v>488.00000000000011</v>
      </c>
      <c r="E88">
        <f t="shared" si="4"/>
        <v>172</v>
      </c>
      <c r="F88">
        <f t="shared" si="5"/>
        <v>136.00000000000011</v>
      </c>
      <c r="G88">
        <f t="shared" si="6"/>
        <v>130</v>
      </c>
      <c r="H88">
        <f t="shared" si="7"/>
        <v>45</v>
      </c>
      <c r="I88">
        <v>0</v>
      </c>
      <c r="J88" s="22">
        <v>0.8</v>
      </c>
      <c r="K88" s="22">
        <v>0.2</v>
      </c>
      <c r="L88" s="22">
        <v>0.64</v>
      </c>
      <c r="M88" s="22">
        <v>0.8</v>
      </c>
      <c r="N88" s="22">
        <v>0.94000000000000006</v>
      </c>
      <c r="O88" s="24">
        <v>0.68</v>
      </c>
      <c r="P88" s="24">
        <v>0.67</v>
      </c>
      <c r="Q88" s="24">
        <v>0.63</v>
      </c>
      <c r="R88" s="24">
        <v>0.86</v>
      </c>
      <c r="S88" s="24">
        <v>0.28000000000000003</v>
      </c>
      <c r="T88" s="24">
        <v>0.78</v>
      </c>
      <c r="U88" s="24">
        <v>0.59</v>
      </c>
      <c r="V88" s="24">
        <v>0.89</v>
      </c>
      <c r="W88" s="24">
        <v>0.73</v>
      </c>
      <c r="X88" s="24">
        <v>0.98</v>
      </c>
      <c r="Y88" s="24">
        <v>0.37</v>
      </c>
      <c r="Z88" s="24">
        <v>0.87</v>
      </c>
      <c r="AA88" s="25">
        <v>0</v>
      </c>
      <c r="AB88" s="25">
        <v>19</v>
      </c>
      <c r="AC88" s="25">
        <v>32</v>
      </c>
      <c r="AD88" s="25">
        <v>31</v>
      </c>
      <c r="AE88" s="25">
        <v>1</v>
      </c>
      <c r="AF88" s="25">
        <v>7</v>
      </c>
      <c r="AG88" s="25">
        <v>5.0000000000001137</v>
      </c>
      <c r="AH88" s="25">
        <v>27</v>
      </c>
      <c r="AI88" s="25">
        <v>14</v>
      </c>
      <c r="AJ88" s="25">
        <v>0</v>
      </c>
      <c r="AK88" s="25">
        <v>5</v>
      </c>
      <c r="AL88" s="25">
        <v>12</v>
      </c>
      <c r="AM88" s="25">
        <v>0</v>
      </c>
      <c r="AN88" s="25">
        <v>0</v>
      </c>
      <c r="AO88" s="25">
        <v>5</v>
      </c>
      <c r="AP88" s="25">
        <v>7</v>
      </c>
      <c r="AQ88" s="25">
        <v>0</v>
      </c>
      <c r="AR88" s="25">
        <v>0</v>
      </c>
      <c r="AS88" s="25">
        <v>2</v>
      </c>
      <c r="AT88" s="25">
        <v>19</v>
      </c>
      <c r="AU88" s="25">
        <v>31</v>
      </c>
      <c r="AV88" s="25">
        <v>0</v>
      </c>
      <c r="AW88" s="25">
        <v>0</v>
      </c>
      <c r="AX88" s="25">
        <v>7</v>
      </c>
      <c r="AY88" s="25">
        <v>18</v>
      </c>
      <c r="AZ88" s="25">
        <v>10</v>
      </c>
      <c r="BA88" s="25">
        <v>30</v>
      </c>
      <c r="BB88" s="25">
        <v>9</v>
      </c>
      <c r="BC88" s="25">
        <v>25</v>
      </c>
      <c r="BD88" s="25">
        <v>0</v>
      </c>
      <c r="BE88" s="25">
        <v>10</v>
      </c>
      <c r="BF88" s="25">
        <v>0</v>
      </c>
      <c r="BG88" s="25">
        <v>29</v>
      </c>
      <c r="BH88" s="25">
        <v>16</v>
      </c>
      <c r="BI88" s="25">
        <v>32</v>
      </c>
      <c r="BJ88" s="25">
        <v>0</v>
      </c>
      <c r="BK88" s="25">
        <v>22</v>
      </c>
      <c r="BL88" s="25">
        <v>24</v>
      </c>
      <c r="BM88" s="25">
        <v>29</v>
      </c>
      <c r="BN88" s="25">
        <v>10</v>
      </c>
    </row>
    <row r="89" spans="1:66" x14ac:dyDescent="0.25">
      <c r="A89" s="6">
        <v>45007</v>
      </c>
      <c r="B89" t="s">
        <v>9</v>
      </c>
      <c r="C89">
        <v>22</v>
      </c>
      <c r="D89">
        <v>531</v>
      </c>
      <c r="E89">
        <f t="shared" si="4"/>
        <v>126</v>
      </c>
      <c r="F89">
        <f t="shared" si="5"/>
        <v>106</v>
      </c>
      <c r="G89">
        <f t="shared" si="6"/>
        <v>123</v>
      </c>
      <c r="H89">
        <f t="shared" si="7"/>
        <v>147</v>
      </c>
      <c r="I89">
        <v>0</v>
      </c>
      <c r="J89" s="22">
        <v>0.8</v>
      </c>
      <c r="K89" s="22">
        <v>0.78</v>
      </c>
      <c r="L89" s="22">
        <v>0.9</v>
      </c>
      <c r="M89" s="22">
        <v>0.67</v>
      </c>
      <c r="N89" s="22">
        <v>0.46</v>
      </c>
      <c r="O89" s="24">
        <v>0.6</v>
      </c>
      <c r="P89" s="24">
        <v>0.66</v>
      </c>
      <c r="Q89" s="24">
        <v>0.6</v>
      </c>
      <c r="R89" s="24">
        <v>0.72</v>
      </c>
      <c r="S89" s="24">
        <v>0.95000000000000007</v>
      </c>
      <c r="T89" s="24">
        <v>0.66</v>
      </c>
      <c r="U89" s="24">
        <v>0.44</v>
      </c>
      <c r="V89" s="24">
        <v>0.96</v>
      </c>
      <c r="W89" s="24">
        <v>0.86</v>
      </c>
      <c r="X89" s="24">
        <v>0.95000000000000007</v>
      </c>
      <c r="Y89" s="24">
        <v>0.45</v>
      </c>
      <c r="Z89" s="24">
        <v>0.6</v>
      </c>
      <c r="AA89" s="25">
        <v>22</v>
      </c>
      <c r="AB89" s="25">
        <v>0</v>
      </c>
      <c r="AC89" s="25">
        <v>22</v>
      </c>
      <c r="AD89" s="25">
        <v>33</v>
      </c>
      <c r="AE89" s="25">
        <v>5</v>
      </c>
      <c r="AF89" s="25">
        <v>24</v>
      </c>
      <c r="AG89" s="25">
        <v>0</v>
      </c>
      <c r="AH89" s="25">
        <v>0</v>
      </c>
      <c r="AI89" s="25">
        <v>0</v>
      </c>
      <c r="AJ89" s="25">
        <v>0</v>
      </c>
      <c r="AK89" s="25">
        <v>29</v>
      </c>
      <c r="AL89" s="25">
        <v>32</v>
      </c>
      <c r="AM89" s="25">
        <v>0</v>
      </c>
      <c r="AN89" s="25">
        <v>33</v>
      </c>
      <c r="AO89" s="25">
        <v>0</v>
      </c>
      <c r="AP89" s="25">
        <v>24</v>
      </c>
      <c r="AQ89" s="25">
        <v>21</v>
      </c>
      <c r="AR89" s="25">
        <v>16</v>
      </c>
      <c r="AS89" s="25">
        <v>21</v>
      </c>
      <c r="AT89" s="25">
        <v>0</v>
      </c>
      <c r="AU89" s="25">
        <v>13</v>
      </c>
      <c r="AV89" s="25">
        <v>9</v>
      </c>
      <c r="AW89" s="25">
        <v>13</v>
      </c>
      <c r="AX89" s="25">
        <v>25</v>
      </c>
      <c r="AY89" s="25">
        <v>28</v>
      </c>
      <c r="AZ89" s="25">
        <v>0</v>
      </c>
      <c r="BA89" s="25">
        <v>0</v>
      </c>
      <c r="BB89" s="25">
        <v>30</v>
      </c>
      <c r="BC89" s="25">
        <v>0</v>
      </c>
      <c r="BD89" s="25">
        <v>5</v>
      </c>
      <c r="BE89" s="25">
        <v>0</v>
      </c>
      <c r="BF89" s="25">
        <v>0</v>
      </c>
      <c r="BG89" s="25">
        <v>20</v>
      </c>
      <c r="BH89" s="25">
        <v>0</v>
      </c>
      <c r="BI89" s="25">
        <v>9</v>
      </c>
      <c r="BJ89" s="25">
        <v>0</v>
      </c>
      <c r="BK89" s="25">
        <v>17</v>
      </c>
      <c r="BL89" s="25">
        <v>25</v>
      </c>
      <c r="BM89" s="25">
        <v>30</v>
      </c>
      <c r="BN89" s="25">
        <v>25</v>
      </c>
    </row>
    <row r="90" spans="1:66" x14ac:dyDescent="0.25">
      <c r="A90" s="6">
        <v>45008</v>
      </c>
      <c r="B90" t="s">
        <v>9</v>
      </c>
      <c r="C90">
        <v>23</v>
      </c>
      <c r="D90">
        <v>564</v>
      </c>
      <c r="E90">
        <f t="shared" si="4"/>
        <v>148</v>
      </c>
      <c r="F90">
        <f t="shared" si="5"/>
        <v>151</v>
      </c>
      <c r="G90">
        <f t="shared" si="6"/>
        <v>109</v>
      </c>
      <c r="H90">
        <f t="shared" si="7"/>
        <v>156</v>
      </c>
      <c r="I90">
        <v>0</v>
      </c>
      <c r="J90" s="22">
        <v>0.62</v>
      </c>
      <c r="K90" s="22">
        <v>0.88</v>
      </c>
      <c r="L90" s="22">
        <v>0.95000000000000007</v>
      </c>
      <c r="M90" s="22">
        <v>0.25</v>
      </c>
      <c r="N90" s="22">
        <v>0.72</v>
      </c>
      <c r="O90" s="24">
        <v>0.98</v>
      </c>
      <c r="P90" s="24">
        <v>0.57999999999999996</v>
      </c>
      <c r="Q90" s="24">
        <v>0.73</v>
      </c>
      <c r="R90" s="24">
        <v>0.55000000000000004</v>
      </c>
      <c r="S90" s="24">
        <v>0.6</v>
      </c>
      <c r="T90" s="24">
        <v>0.64</v>
      </c>
      <c r="U90" s="24">
        <v>0.51</v>
      </c>
      <c r="V90" s="24">
        <v>0.93</v>
      </c>
      <c r="W90" s="24">
        <v>0.79</v>
      </c>
      <c r="X90" s="24">
        <v>0.9</v>
      </c>
      <c r="Y90" s="24">
        <v>0.43</v>
      </c>
      <c r="Z90" s="24">
        <v>0.88</v>
      </c>
      <c r="AA90" s="25">
        <v>9</v>
      </c>
      <c r="AB90" s="25">
        <v>25</v>
      </c>
      <c r="AC90" s="25">
        <v>24</v>
      </c>
      <c r="AD90" s="25">
        <v>4</v>
      </c>
      <c r="AE90" s="25">
        <v>16</v>
      </c>
      <c r="AF90" s="25">
        <v>15</v>
      </c>
      <c r="AG90" s="25">
        <v>19</v>
      </c>
      <c r="AH90" s="25">
        <v>0</v>
      </c>
      <c r="AI90" s="25">
        <v>11</v>
      </c>
      <c r="AJ90" s="25">
        <v>28</v>
      </c>
      <c r="AK90" s="25">
        <v>0</v>
      </c>
      <c r="AL90" s="25">
        <v>11</v>
      </c>
      <c r="AM90" s="25">
        <v>18</v>
      </c>
      <c r="AN90" s="25">
        <v>32</v>
      </c>
      <c r="AO90" s="25">
        <v>0</v>
      </c>
      <c r="AP90" s="25">
        <v>0</v>
      </c>
      <c r="AQ90" s="25">
        <v>31</v>
      </c>
      <c r="AR90" s="25">
        <v>0</v>
      </c>
      <c r="AS90" s="25">
        <v>37</v>
      </c>
      <c r="AT90" s="25">
        <v>27</v>
      </c>
      <c r="AU90" s="25">
        <v>13</v>
      </c>
      <c r="AV90" s="25">
        <v>16</v>
      </c>
      <c r="AW90" s="25">
        <v>3</v>
      </c>
      <c r="AX90" s="25">
        <v>6</v>
      </c>
      <c r="AY90" s="25">
        <v>7</v>
      </c>
      <c r="AZ90" s="25">
        <v>5</v>
      </c>
      <c r="BA90" s="25">
        <v>33</v>
      </c>
      <c r="BB90" s="25">
        <v>19</v>
      </c>
      <c r="BC90" s="25">
        <v>3</v>
      </c>
      <c r="BD90" s="25">
        <v>4</v>
      </c>
      <c r="BE90" s="25">
        <v>26</v>
      </c>
      <c r="BF90" s="25">
        <v>24</v>
      </c>
      <c r="BG90" s="25">
        <v>21</v>
      </c>
      <c r="BH90" s="25">
        <v>14</v>
      </c>
      <c r="BI90" s="25">
        <v>1</v>
      </c>
      <c r="BJ90" s="25">
        <v>8</v>
      </c>
      <c r="BK90" s="25">
        <v>7</v>
      </c>
      <c r="BL90" s="25">
        <v>15</v>
      </c>
      <c r="BM90" s="25">
        <v>11</v>
      </c>
      <c r="BN90" s="25">
        <v>21</v>
      </c>
    </row>
    <row r="91" spans="1:66" x14ac:dyDescent="0.25">
      <c r="A91" s="6">
        <v>45009</v>
      </c>
      <c r="B91" t="s">
        <v>9</v>
      </c>
      <c r="C91">
        <v>24</v>
      </c>
      <c r="D91">
        <v>591.00000000000011</v>
      </c>
      <c r="E91">
        <f t="shared" si="4"/>
        <v>145.00000000000011</v>
      </c>
      <c r="F91">
        <f t="shared" si="5"/>
        <v>140</v>
      </c>
      <c r="G91">
        <f t="shared" si="6"/>
        <v>193</v>
      </c>
      <c r="H91">
        <f t="shared" si="7"/>
        <v>106</v>
      </c>
      <c r="I91">
        <v>0</v>
      </c>
      <c r="J91" s="22">
        <v>0.64</v>
      </c>
      <c r="K91" s="22">
        <v>0.25</v>
      </c>
      <c r="L91" s="22">
        <v>0.70000000000000007</v>
      </c>
      <c r="M91" s="22">
        <v>0.93</v>
      </c>
      <c r="N91" s="22">
        <v>0.87</v>
      </c>
      <c r="O91" s="24">
        <v>0.64</v>
      </c>
      <c r="P91" s="24">
        <v>0.69000000000000006</v>
      </c>
      <c r="Q91" s="24">
        <v>0.93</v>
      </c>
      <c r="R91" s="24">
        <v>0.73</v>
      </c>
      <c r="S91" s="24">
        <v>0.74</v>
      </c>
      <c r="T91" s="24">
        <v>0.99</v>
      </c>
      <c r="U91" s="24">
        <v>0.4</v>
      </c>
      <c r="V91" s="24">
        <v>0.91</v>
      </c>
      <c r="W91" s="24">
        <v>0.83000000000000007</v>
      </c>
      <c r="X91" s="24">
        <v>1</v>
      </c>
      <c r="Y91" s="24">
        <v>0.32</v>
      </c>
      <c r="Z91" s="24">
        <v>0.81</v>
      </c>
      <c r="AA91" s="25">
        <v>0</v>
      </c>
      <c r="AB91" s="25">
        <v>7</v>
      </c>
      <c r="AC91" s="25">
        <v>0</v>
      </c>
      <c r="AD91" s="25">
        <v>35</v>
      </c>
      <c r="AE91" s="25">
        <v>34</v>
      </c>
      <c r="AF91" s="25">
        <v>21</v>
      </c>
      <c r="AG91" s="25">
        <v>28</v>
      </c>
      <c r="AH91" s="25">
        <v>13</v>
      </c>
      <c r="AI91" s="25">
        <v>1</v>
      </c>
      <c r="AJ91" s="25">
        <v>1</v>
      </c>
      <c r="AK91" s="25">
        <v>7</v>
      </c>
      <c r="AL91" s="25">
        <v>0</v>
      </c>
      <c r="AM91" s="25">
        <v>17</v>
      </c>
      <c r="AN91" s="25">
        <v>39</v>
      </c>
      <c r="AO91" s="25">
        <v>9</v>
      </c>
      <c r="AP91" s="25">
        <v>24</v>
      </c>
      <c r="AQ91" s="25">
        <v>0</v>
      </c>
      <c r="AR91" s="25">
        <v>14</v>
      </c>
      <c r="AS91" s="25">
        <v>3</v>
      </c>
      <c r="AT91" s="25">
        <v>0</v>
      </c>
      <c r="AU91" s="25">
        <v>18</v>
      </c>
      <c r="AV91" s="25">
        <v>35</v>
      </c>
      <c r="AW91" s="25">
        <v>16</v>
      </c>
      <c r="AX91" s="25">
        <v>4</v>
      </c>
      <c r="AY91" s="25">
        <v>13</v>
      </c>
      <c r="AZ91" s="25">
        <v>0</v>
      </c>
      <c r="BA91" s="25">
        <v>13</v>
      </c>
      <c r="BB91" s="25">
        <v>35</v>
      </c>
      <c r="BC91" s="25">
        <v>37</v>
      </c>
      <c r="BD91" s="25">
        <v>22</v>
      </c>
      <c r="BE91" s="25">
        <v>27</v>
      </c>
      <c r="BF91" s="25">
        <v>4</v>
      </c>
      <c r="BG91" s="25">
        <v>14</v>
      </c>
      <c r="BH91" s="25">
        <v>26.000000000000114</v>
      </c>
      <c r="BI91" s="25">
        <v>25</v>
      </c>
      <c r="BJ91" s="25">
        <v>28</v>
      </c>
      <c r="BK91" s="25">
        <v>0</v>
      </c>
      <c r="BL91" s="25">
        <v>2</v>
      </c>
      <c r="BM91" s="25">
        <v>5</v>
      </c>
      <c r="BN91" s="25">
        <v>14</v>
      </c>
    </row>
    <row r="92" spans="1:66" x14ac:dyDescent="0.25">
      <c r="A92" s="6">
        <v>45010</v>
      </c>
      <c r="B92" t="s">
        <v>9</v>
      </c>
      <c r="C92">
        <v>25</v>
      </c>
      <c r="D92">
        <v>612</v>
      </c>
      <c r="E92">
        <f t="shared" si="4"/>
        <v>173</v>
      </c>
      <c r="F92">
        <f t="shared" si="5"/>
        <v>154</v>
      </c>
      <c r="G92">
        <f t="shared" si="6"/>
        <v>129</v>
      </c>
      <c r="H92">
        <f t="shared" si="7"/>
        <v>151</v>
      </c>
      <c r="I92">
        <v>0</v>
      </c>
      <c r="J92" s="22">
        <v>0.9</v>
      </c>
      <c r="K92" s="22">
        <v>0.74</v>
      </c>
      <c r="L92" s="22">
        <v>0.37</v>
      </c>
      <c r="M92" s="22">
        <v>0.56000000000000005</v>
      </c>
      <c r="N92" s="22">
        <v>0.95000000000000007</v>
      </c>
      <c r="O92" s="24">
        <v>0.56000000000000005</v>
      </c>
      <c r="P92" s="24">
        <v>0.74</v>
      </c>
      <c r="Q92" s="24">
        <v>0.79</v>
      </c>
      <c r="R92" s="24">
        <v>0.71</v>
      </c>
      <c r="S92" s="24">
        <v>0.79</v>
      </c>
      <c r="T92" s="24">
        <v>0.88</v>
      </c>
      <c r="U92" s="24">
        <v>0.5</v>
      </c>
      <c r="V92" s="24">
        <v>0.9</v>
      </c>
      <c r="W92" s="24">
        <v>0.83000000000000007</v>
      </c>
      <c r="X92" s="24">
        <v>0.97</v>
      </c>
      <c r="Y92" s="24">
        <v>0.3</v>
      </c>
      <c r="Z92" s="24">
        <v>0.64</v>
      </c>
      <c r="AA92" s="25">
        <v>25</v>
      </c>
      <c r="AB92" s="25">
        <v>0</v>
      </c>
      <c r="AC92" s="25">
        <v>0</v>
      </c>
      <c r="AD92" s="25">
        <v>2</v>
      </c>
      <c r="AE92" s="25">
        <v>39</v>
      </c>
      <c r="AF92" s="25">
        <v>38</v>
      </c>
      <c r="AG92" s="25">
        <v>26</v>
      </c>
      <c r="AH92" s="25">
        <v>18</v>
      </c>
      <c r="AI92" s="25">
        <v>6</v>
      </c>
      <c r="AJ92" s="25">
        <v>0</v>
      </c>
      <c r="AK92" s="25">
        <v>5</v>
      </c>
      <c r="AL92" s="25">
        <v>27</v>
      </c>
      <c r="AM92" s="25">
        <v>0</v>
      </c>
      <c r="AN92" s="25">
        <v>30</v>
      </c>
      <c r="AO92" s="25">
        <v>36</v>
      </c>
      <c r="AP92" s="25">
        <v>10</v>
      </c>
      <c r="AQ92" s="25">
        <v>17</v>
      </c>
      <c r="AR92" s="25">
        <v>0</v>
      </c>
      <c r="AS92" s="25">
        <v>20</v>
      </c>
      <c r="AT92" s="25">
        <v>11</v>
      </c>
      <c r="AU92" s="25">
        <v>11</v>
      </c>
      <c r="AV92" s="25">
        <v>16</v>
      </c>
      <c r="AW92" s="25">
        <v>0</v>
      </c>
      <c r="AX92" s="25">
        <v>28</v>
      </c>
      <c r="AY92" s="25">
        <v>0</v>
      </c>
      <c r="AZ92" s="25">
        <v>24</v>
      </c>
      <c r="BA92" s="25">
        <v>29</v>
      </c>
      <c r="BB92" s="25">
        <v>0</v>
      </c>
      <c r="BC92" s="25">
        <v>21</v>
      </c>
      <c r="BD92" s="25">
        <v>0</v>
      </c>
      <c r="BE92" s="25">
        <v>0</v>
      </c>
      <c r="BF92" s="25">
        <v>19</v>
      </c>
      <c r="BG92" s="25">
        <v>22</v>
      </c>
      <c r="BH92" s="25">
        <v>0</v>
      </c>
      <c r="BI92" s="25">
        <v>35</v>
      </c>
      <c r="BJ92" s="25">
        <v>23</v>
      </c>
      <c r="BK92" s="25">
        <v>31</v>
      </c>
      <c r="BL92" s="25">
        <v>30</v>
      </c>
      <c r="BM92" s="25">
        <v>13</v>
      </c>
      <c r="BN92" s="25">
        <v>0</v>
      </c>
    </row>
    <row r="93" spans="1:66" x14ac:dyDescent="0.25">
      <c r="A93" s="6">
        <v>45011</v>
      </c>
      <c r="B93" t="s">
        <v>9</v>
      </c>
      <c r="C93">
        <v>26</v>
      </c>
      <c r="D93">
        <v>630.00000000000011</v>
      </c>
      <c r="E93">
        <f t="shared" si="4"/>
        <v>232</v>
      </c>
      <c r="F93">
        <f t="shared" si="5"/>
        <v>89</v>
      </c>
      <c r="G93">
        <f t="shared" si="6"/>
        <v>185.00000000000011</v>
      </c>
      <c r="H93">
        <f t="shared" si="7"/>
        <v>124</v>
      </c>
      <c r="I93">
        <v>0</v>
      </c>
      <c r="J93" s="22">
        <v>0.52</v>
      </c>
      <c r="K93" s="22">
        <v>0.9</v>
      </c>
      <c r="L93" s="22">
        <v>0.82000000000000006</v>
      </c>
      <c r="M93" s="22">
        <v>0.73</v>
      </c>
      <c r="N93" s="22">
        <v>0.17</v>
      </c>
      <c r="O93" s="24">
        <v>0.77</v>
      </c>
      <c r="P93" s="24">
        <v>0.56000000000000005</v>
      </c>
      <c r="Q93" s="24">
        <v>0.87</v>
      </c>
      <c r="R93" s="24">
        <v>0.97</v>
      </c>
      <c r="S93" s="24">
        <v>0.73</v>
      </c>
      <c r="T93" s="24">
        <v>0.86</v>
      </c>
      <c r="U93" s="24">
        <v>0.49</v>
      </c>
      <c r="V93" s="24">
        <v>0.98</v>
      </c>
      <c r="W93" s="24">
        <v>0.76</v>
      </c>
      <c r="X93" s="24">
        <v>0.94000000000000006</v>
      </c>
      <c r="Y93" s="24">
        <v>0.43</v>
      </c>
      <c r="Z93" s="24">
        <v>0.75</v>
      </c>
      <c r="AA93" s="25">
        <v>0</v>
      </c>
      <c r="AB93" s="25">
        <v>0</v>
      </c>
      <c r="AC93" s="25">
        <v>0</v>
      </c>
      <c r="AD93" s="25">
        <v>29</v>
      </c>
      <c r="AE93" s="25">
        <v>0</v>
      </c>
      <c r="AF93" s="25">
        <v>34</v>
      </c>
      <c r="AG93" s="25">
        <v>0</v>
      </c>
      <c r="AH93" s="25">
        <v>0</v>
      </c>
      <c r="AI93" s="25">
        <v>21</v>
      </c>
      <c r="AJ93" s="25">
        <v>5</v>
      </c>
      <c r="AK93" s="25">
        <v>0</v>
      </c>
      <c r="AL93" s="25">
        <v>36</v>
      </c>
      <c r="AM93" s="25">
        <v>25</v>
      </c>
      <c r="AN93" s="25">
        <v>7</v>
      </c>
      <c r="AO93" s="25">
        <v>0</v>
      </c>
      <c r="AP93" s="25">
        <v>3</v>
      </c>
      <c r="AQ93" s="25">
        <v>22</v>
      </c>
      <c r="AR93" s="25">
        <v>31</v>
      </c>
      <c r="AS93" s="25">
        <v>0</v>
      </c>
      <c r="AT93" s="25">
        <v>0</v>
      </c>
      <c r="AU93" s="25">
        <v>26.000000000000114</v>
      </c>
      <c r="AV93" s="25">
        <v>29</v>
      </c>
      <c r="AW93" s="25">
        <v>32</v>
      </c>
      <c r="AX93" s="25">
        <v>16</v>
      </c>
      <c r="AY93" s="25">
        <v>29</v>
      </c>
      <c r="AZ93" s="25">
        <v>36</v>
      </c>
      <c r="BA93" s="25">
        <v>0</v>
      </c>
      <c r="BB93" s="25">
        <v>0</v>
      </c>
      <c r="BC93" s="25">
        <v>10</v>
      </c>
      <c r="BD93" s="25">
        <v>7</v>
      </c>
      <c r="BE93" s="25">
        <v>29</v>
      </c>
      <c r="BF93" s="25">
        <v>17</v>
      </c>
      <c r="BG93" s="25">
        <v>39</v>
      </c>
      <c r="BH93" s="25">
        <v>26</v>
      </c>
      <c r="BI93" s="25">
        <v>37</v>
      </c>
      <c r="BJ93" s="25">
        <v>15</v>
      </c>
      <c r="BK93" s="25">
        <v>30</v>
      </c>
      <c r="BL93" s="25">
        <v>0</v>
      </c>
      <c r="BM93" s="25">
        <v>17</v>
      </c>
      <c r="BN93" s="25">
        <v>22</v>
      </c>
    </row>
    <row r="94" spans="1:66" x14ac:dyDescent="0.25">
      <c r="A94" s="6">
        <v>45012</v>
      </c>
      <c r="B94" t="s">
        <v>9</v>
      </c>
      <c r="C94">
        <v>27</v>
      </c>
      <c r="D94">
        <v>644</v>
      </c>
      <c r="E94">
        <f t="shared" si="4"/>
        <v>168</v>
      </c>
      <c r="F94">
        <f t="shared" si="5"/>
        <v>171</v>
      </c>
      <c r="G94">
        <f t="shared" si="6"/>
        <v>207</v>
      </c>
      <c r="H94">
        <f t="shared" si="7"/>
        <v>78</v>
      </c>
      <c r="I94">
        <v>0</v>
      </c>
      <c r="J94" s="22">
        <v>0.92</v>
      </c>
      <c r="K94" s="22">
        <v>0.70000000000000007</v>
      </c>
      <c r="L94" s="22">
        <v>0.9</v>
      </c>
      <c r="M94" s="22">
        <v>0.70000000000000007</v>
      </c>
      <c r="N94" s="22">
        <v>0.48</v>
      </c>
      <c r="O94" s="24">
        <v>0.88</v>
      </c>
      <c r="P94" s="24">
        <v>0.33</v>
      </c>
      <c r="Q94" s="24">
        <v>0.93</v>
      </c>
      <c r="R94" s="24">
        <v>0.65</v>
      </c>
      <c r="S94" s="24">
        <v>0.75</v>
      </c>
      <c r="T94" s="24">
        <v>0.62</v>
      </c>
      <c r="U94" s="24">
        <v>0.57000000000000006</v>
      </c>
      <c r="V94" s="24">
        <v>0.87</v>
      </c>
      <c r="W94" s="24">
        <v>0.8</v>
      </c>
      <c r="X94" s="24">
        <v>0.98</v>
      </c>
      <c r="Y94" s="24">
        <v>0.36</v>
      </c>
      <c r="Z94" s="24">
        <v>0.79</v>
      </c>
      <c r="AA94" s="25">
        <v>4</v>
      </c>
      <c r="AB94" s="25">
        <v>1</v>
      </c>
      <c r="AC94" s="25">
        <v>3</v>
      </c>
      <c r="AD94" s="25">
        <v>38</v>
      </c>
      <c r="AE94" s="25">
        <v>31</v>
      </c>
      <c r="AF94" s="25">
        <v>15</v>
      </c>
      <c r="AG94" s="25">
        <v>34</v>
      </c>
      <c r="AH94" s="25">
        <v>6</v>
      </c>
      <c r="AI94" s="25">
        <v>10</v>
      </c>
      <c r="AJ94" s="25">
        <v>29</v>
      </c>
      <c r="AK94" s="25">
        <v>20</v>
      </c>
      <c r="AL94" s="25">
        <v>4</v>
      </c>
      <c r="AM94" s="25">
        <v>6</v>
      </c>
      <c r="AN94" s="25">
        <v>17</v>
      </c>
      <c r="AO94" s="25">
        <v>9</v>
      </c>
      <c r="AP94" s="25">
        <v>2</v>
      </c>
      <c r="AQ94" s="25">
        <v>4</v>
      </c>
      <c r="AR94" s="25">
        <v>10</v>
      </c>
      <c r="AS94" s="25">
        <v>0</v>
      </c>
      <c r="AT94" s="25">
        <v>26</v>
      </c>
      <c r="AU94" s="25">
        <v>4</v>
      </c>
      <c r="AV94" s="25">
        <v>12</v>
      </c>
      <c r="AW94" s="25">
        <v>33</v>
      </c>
      <c r="AX94" s="25">
        <v>23</v>
      </c>
      <c r="AY94" s="25">
        <v>36</v>
      </c>
      <c r="AZ94" s="25">
        <v>8</v>
      </c>
      <c r="BA94" s="25">
        <v>18</v>
      </c>
      <c r="BB94" s="25">
        <v>7</v>
      </c>
      <c r="BC94" s="25">
        <v>42</v>
      </c>
      <c r="BD94" s="25">
        <v>24</v>
      </c>
      <c r="BE94" s="25">
        <v>22</v>
      </c>
      <c r="BF94" s="25">
        <v>15</v>
      </c>
      <c r="BG94" s="25">
        <v>33</v>
      </c>
      <c r="BH94" s="25">
        <v>24</v>
      </c>
      <c r="BI94" s="25">
        <v>5</v>
      </c>
      <c r="BJ94" s="25">
        <v>39</v>
      </c>
      <c r="BK94" s="25">
        <v>2</v>
      </c>
      <c r="BL94" s="25">
        <v>6</v>
      </c>
      <c r="BM94" s="25">
        <v>21</v>
      </c>
      <c r="BN94" s="25">
        <v>1</v>
      </c>
    </row>
    <row r="95" spans="1:66" x14ac:dyDescent="0.25">
      <c r="A95" s="6">
        <v>45013</v>
      </c>
      <c r="B95" t="s">
        <v>9</v>
      </c>
      <c r="C95">
        <v>28</v>
      </c>
      <c r="D95">
        <v>655.00000000000011</v>
      </c>
      <c r="E95">
        <f t="shared" si="4"/>
        <v>173</v>
      </c>
      <c r="F95">
        <f t="shared" si="5"/>
        <v>200</v>
      </c>
      <c r="G95">
        <f t="shared" si="6"/>
        <v>107</v>
      </c>
      <c r="H95">
        <f t="shared" si="7"/>
        <v>136.00000000000011</v>
      </c>
      <c r="I95">
        <v>0</v>
      </c>
      <c r="J95" s="22">
        <v>0.9</v>
      </c>
      <c r="K95" s="22">
        <v>0.28000000000000003</v>
      </c>
      <c r="L95" s="22">
        <v>0.61</v>
      </c>
      <c r="M95" s="22">
        <v>0.92</v>
      </c>
      <c r="N95" s="22">
        <v>0.74</v>
      </c>
      <c r="O95" s="24">
        <v>0.92</v>
      </c>
      <c r="P95" s="24">
        <v>0.63</v>
      </c>
      <c r="Q95" s="24">
        <v>0.66</v>
      </c>
      <c r="R95" s="24">
        <v>0.78</v>
      </c>
      <c r="S95" s="24">
        <v>0.95000000000000007</v>
      </c>
      <c r="T95" s="24">
        <v>0.79</v>
      </c>
      <c r="U95" s="24">
        <v>0.59</v>
      </c>
      <c r="V95" s="24">
        <v>0.92</v>
      </c>
      <c r="W95" s="24">
        <v>0.74</v>
      </c>
      <c r="X95" s="24">
        <v>0.98</v>
      </c>
      <c r="Y95" s="24">
        <v>0.28000000000000003</v>
      </c>
      <c r="Z95" s="24">
        <v>0.62</v>
      </c>
      <c r="AA95" s="25">
        <v>41</v>
      </c>
      <c r="AB95" s="25">
        <v>22</v>
      </c>
      <c r="AC95" s="25">
        <v>0</v>
      </c>
      <c r="AD95" s="25">
        <v>4</v>
      </c>
      <c r="AE95" s="25">
        <v>25</v>
      </c>
      <c r="AF95" s="25">
        <v>40</v>
      </c>
      <c r="AG95" s="25">
        <v>2</v>
      </c>
      <c r="AH95" s="25">
        <v>22</v>
      </c>
      <c r="AI95" s="25">
        <v>37</v>
      </c>
      <c r="AJ95" s="25">
        <v>7</v>
      </c>
      <c r="AK95" s="25">
        <v>39</v>
      </c>
      <c r="AL95" s="25">
        <v>26</v>
      </c>
      <c r="AM95" s="25">
        <v>0</v>
      </c>
      <c r="AN95" s="25">
        <v>17</v>
      </c>
      <c r="AO95" s="25">
        <v>10.000000000000114</v>
      </c>
      <c r="AP95" s="25">
        <v>0</v>
      </c>
      <c r="AQ95" s="25">
        <v>40</v>
      </c>
      <c r="AR95" s="25">
        <v>25</v>
      </c>
      <c r="AS95" s="25">
        <v>18</v>
      </c>
      <c r="AT95" s="25">
        <v>0</v>
      </c>
      <c r="AU95" s="25">
        <v>4</v>
      </c>
      <c r="AV95" s="25">
        <v>0</v>
      </c>
      <c r="AW95" s="25">
        <v>29</v>
      </c>
      <c r="AX95" s="25">
        <v>5</v>
      </c>
      <c r="AY95" s="25">
        <v>0</v>
      </c>
      <c r="AZ95" s="25">
        <v>37</v>
      </c>
      <c r="BA95" s="25">
        <v>0</v>
      </c>
      <c r="BB95" s="25">
        <v>32</v>
      </c>
      <c r="BC95" s="25">
        <v>0</v>
      </c>
      <c r="BD95" s="25">
        <v>0</v>
      </c>
      <c r="BE95" s="25">
        <v>15</v>
      </c>
      <c r="BF95" s="25">
        <v>0</v>
      </c>
      <c r="BG95" s="25">
        <v>2</v>
      </c>
      <c r="BH95" s="25">
        <v>40</v>
      </c>
      <c r="BI95" s="25">
        <v>36</v>
      </c>
      <c r="BJ95" s="25">
        <v>37</v>
      </c>
      <c r="BK95" s="25">
        <v>0</v>
      </c>
      <c r="BL95" s="25">
        <v>0</v>
      </c>
      <c r="BM95" s="25">
        <v>0</v>
      </c>
      <c r="BN95" s="25">
        <v>43</v>
      </c>
    </row>
    <row r="96" spans="1:66" x14ac:dyDescent="0.25">
      <c r="A96" s="6">
        <v>45014</v>
      </c>
      <c r="B96" t="s">
        <v>9</v>
      </c>
      <c r="C96">
        <v>29</v>
      </c>
      <c r="D96">
        <v>661.99999999999989</v>
      </c>
      <c r="E96">
        <f t="shared" si="4"/>
        <v>120.99999999999989</v>
      </c>
      <c r="F96">
        <f t="shared" si="5"/>
        <v>116</v>
      </c>
      <c r="G96">
        <f t="shared" si="6"/>
        <v>250</v>
      </c>
      <c r="H96">
        <f t="shared" si="7"/>
        <v>154</v>
      </c>
      <c r="I96">
        <v>0</v>
      </c>
      <c r="J96" s="22">
        <v>0.98</v>
      </c>
      <c r="K96" s="22">
        <v>0.59</v>
      </c>
      <c r="L96" s="22">
        <v>0.81</v>
      </c>
      <c r="M96" s="22">
        <v>0.79</v>
      </c>
      <c r="N96" s="22">
        <v>0.47000000000000003</v>
      </c>
      <c r="O96" s="24">
        <v>0.75</v>
      </c>
      <c r="P96" s="24">
        <v>0.94000000000000006</v>
      </c>
      <c r="Q96" s="24">
        <v>0.54</v>
      </c>
      <c r="R96" s="24">
        <v>0.75</v>
      </c>
      <c r="S96" s="24">
        <v>0.92</v>
      </c>
      <c r="T96" s="24">
        <v>0.63</v>
      </c>
      <c r="U96" s="24">
        <v>0.59</v>
      </c>
      <c r="V96" s="24">
        <v>0.9</v>
      </c>
      <c r="W96" s="24">
        <v>0.81</v>
      </c>
      <c r="X96" s="24">
        <v>0.91</v>
      </c>
      <c r="Y96" s="24">
        <v>0.31</v>
      </c>
      <c r="Z96" s="24">
        <v>0.63</v>
      </c>
      <c r="AA96" s="25">
        <v>9</v>
      </c>
      <c r="AB96" s="25">
        <v>0</v>
      </c>
      <c r="AC96" s="25">
        <v>2</v>
      </c>
      <c r="AD96" s="25">
        <v>36</v>
      </c>
      <c r="AE96" s="25">
        <v>44</v>
      </c>
      <c r="AF96" s="25">
        <v>8</v>
      </c>
      <c r="AG96" s="25">
        <v>8</v>
      </c>
      <c r="AH96" s="25">
        <v>3</v>
      </c>
      <c r="AI96" s="25">
        <v>1</v>
      </c>
      <c r="AJ96" s="25">
        <v>5</v>
      </c>
      <c r="AK96" s="25">
        <v>21</v>
      </c>
      <c r="AL96" s="25">
        <v>35</v>
      </c>
      <c r="AM96" s="25">
        <v>0</v>
      </c>
      <c r="AN96" s="25">
        <v>28</v>
      </c>
      <c r="AO96" s="25">
        <v>0</v>
      </c>
      <c r="AP96" s="25">
        <v>5</v>
      </c>
      <c r="AQ96" s="25">
        <v>33</v>
      </c>
      <c r="AR96" s="25">
        <v>17</v>
      </c>
      <c r="AS96" s="25">
        <v>36</v>
      </c>
      <c r="AT96" s="25">
        <v>0</v>
      </c>
      <c r="AU96" s="25">
        <v>29</v>
      </c>
      <c r="AV96" s="25">
        <v>6</v>
      </c>
      <c r="AW96" s="25">
        <v>36</v>
      </c>
      <c r="AX96" s="25">
        <v>23</v>
      </c>
      <c r="AY96" s="25">
        <v>44</v>
      </c>
      <c r="AZ96" s="25">
        <v>18</v>
      </c>
      <c r="BA96" s="25">
        <v>23</v>
      </c>
      <c r="BB96" s="25">
        <v>13</v>
      </c>
      <c r="BC96" s="25">
        <v>37</v>
      </c>
      <c r="BD96" s="25">
        <v>21</v>
      </c>
      <c r="BE96" s="25">
        <v>0</v>
      </c>
      <c r="BF96" s="25">
        <v>37</v>
      </c>
      <c r="BG96" s="25">
        <v>7</v>
      </c>
      <c r="BH96" s="25">
        <v>18</v>
      </c>
      <c r="BI96" s="25">
        <v>0</v>
      </c>
      <c r="BJ96" s="25">
        <v>9</v>
      </c>
      <c r="BK96" s="25">
        <v>25</v>
      </c>
      <c r="BL96" s="25">
        <v>10</v>
      </c>
      <c r="BM96" s="25">
        <v>14.999999999999886</v>
      </c>
      <c r="BN96" s="25">
        <v>0</v>
      </c>
    </row>
    <row r="97" spans="1:66" x14ac:dyDescent="0.25">
      <c r="A97" s="6">
        <v>45015</v>
      </c>
      <c r="B97" t="s">
        <v>9</v>
      </c>
      <c r="C97">
        <v>30</v>
      </c>
      <c r="D97">
        <v>667</v>
      </c>
      <c r="E97">
        <f t="shared" si="4"/>
        <v>242</v>
      </c>
      <c r="F97">
        <f t="shared" si="5"/>
        <v>106</v>
      </c>
      <c r="G97">
        <f t="shared" si="6"/>
        <v>171</v>
      </c>
      <c r="H97">
        <f t="shared" si="7"/>
        <v>148</v>
      </c>
      <c r="I97">
        <v>0</v>
      </c>
      <c r="J97" s="22">
        <v>0.74</v>
      </c>
      <c r="K97" s="22">
        <v>0.83000000000000007</v>
      </c>
      <c r="L97" s="22">
        <v>0.91</v>
      </c>
      <c r="M97" s="22">
        <v>0.49</v>
      </c>
      <c r="N97" s="22">
        <v>0.69000000000000006</v>
      </c>
      <c r="O97" s="24">
        <v>0.87</v>
      </c>
      <c r="P97" s="24">
        <v>0.63</v>
      </c>
      <c r="Q97" s="24">
        <v>0.92</v>
      </c>
      <c r="R97" s="24">
        <v>0.68</v>
      </c>
      <c r="S97" s="24">
        <v>0.67</v>
      </c>
      <c r="T97" s="24">
        <v>0.78</v>
      </c>
      <c r="U97" s="24">
        <v>0.49</v>
      </c>
      <c r="V97" s="24">
        <v>0.94000000000000006</v>
      </c>
      <c r="W97" s="24">
        <v>0.86</v>
      </c>
      <c r="X97" s="24">
        <v>1</v>
      </c>
      <c r="Y97" s="24">
        <v>0.3</v>
      </c>
      <c r="Z97" s="24">
        <v>0.67</v>
      </c>
      <c r="AA97" s="25">
        <v>0</v>
      </c>
      <c r="AB97" s="25">
        <v>0</v>
      </c>
      <c r="AC97" s="25">
        <v>26</v>
      </c>
      <c r="AD97" s="25">
        <v>0</v>
      </c>
      <c r="AE97" s="25">
        <v>1</v>
      </c>
      <c r="AF97" s="25">
        <v>10</v>
      </c>
      <c r="AG97" s="25">
        <v>2</v>
      </c>
      <c r="AH97" s="25">
        <v>16</v>
      </c>
      <c r="AI97" s="25">
        <v>34</v>
      </c>
      <c r="AJ97" s="25">
        <v>17</v>
      </c>
      <c r="AK97" s="25">
        <v>0</v>
      </c>
      <c r="AL97" s="25">
        <v>17</v>
      </c>
      <c r="AM97" s="25">
        <v>0</v>
      </c>
      <c r="AN97" s="25">
        <v>0</v>
      </c>
      <c r="AO97" s="25">
        <v>30</v>
      </c>
      <c r="AP97" s="25">
        <v>0</v>
      </c>
      <c r="AQ97" s="25">
        <v>13</v>
      </c>
      <c r="AR97" s="25">
        <v>22</v>
      </c>
      <c r="AS97" s="25">
        <v>24</v>
      </c>
      <c r="AT97" s="25">
        <v>42</v>
      </c>
      <c r="AU97" s="25">
        <v>44</v>
      </c>
      <c r="AV97" s="25">
        <v>40</v>
      </c>
      <c r="AW97" s="25">
        <v>21</v>
      </c>
      <c r="AX97" s="25">
        <v>5</v>
      </c>
      <c r="AY97" s="25">
        <v>22</v>
      </c>
      <c r="AZ97" s="25">
        <v>0</v>
      </c>
      <c r="BA97" s="25">
        <v>3</v>
      </c>
      <c r="BB97" s="25">
        <v>0</v>
      </c>
      <c r="BC97" s="25">
        <v>31</v>
      </c>
      <c r="BD97" s="25">
        <v>5</v>
      </c>
      <c r="BE97" s="25">
        <v>40</v>
      </c>
      <c r="BF97" s="25">
        <v>15</v>
      </c>
      <c r="BG97" s="25">
        <v>0</v>
      </c>
      <c r="BH97" s="25">
        <v>14</v>
      </c>
      <c r="BI97" s="25">
        <v>15</v>
      </c>
      <c r="BJ97" s="25">
        <v>14</v>
      </c>
      <c r="BK97" s="25">
        <v>42</v>
      </c>
      <c r="BL97" s="25">
        <v>41</v>
      </c>
      <c r="BM97" s="25">
        <v>17</v>
      </c>
      <c r="BN97" s="25">
        <v>44</v>
      </c>
    </row>
    <row r="98" spans="1:66" x14ac:dyDescent="0.25">
      <c r="A98" s="6">
        <v>45016</v>
      </c>
      <c r="B98" t="s">
        <v>9</v>
      </c>
      <c r="C98">
        <v>31</v>
      </c>
      <c r="D98">
        <v>667</v>
      </c>
      <c r="E98">
        <f t="shared" si="4"/>
        <v>114</v>
      </c>
      <c r="F98">
        <f t="shared" si="5"/>
        <v>169</v>
      </c>
      <c r="G98">
        <f t="shared" si="6"/>
        <v>171</v>
      </c>
      <c r="H98">
        <f t="shared" si="7"/>
        <v>190</v>
      </c>
      <c r="I98">
        <v>0</v>
      </c>
      <c r="J98" s="22">
        <v>0.4</v>
      </c>
      <c r="K98" s="22">
        <v>0.56000000000000005</v>
      </c>
      <c r="L98" s="22">
        <v>0.89</v>
      </c>
      <c r="M98" s="22">
        <v>0.79</v>
      </c>
      <c r="N98" s="22">
        <v>0.92</v>
      </c>
      <c r="O98" s="24">
        <v>0.72</v>
      </c>
      <c r="P98" s="24">
        <v>0.85</v>
      </c>
      <c r="Q98" s="24">
        <v>0.99</v>
      </c>
      <c r="R98" s="24">
        <v>0.61</v>
      </c>
      <c r="S98" s="24">
        <v>0.68</v>
      </c>
      <c r="T98" s="24">
        <v>0.76</v>
      </c>
      <c r="U98" s="24">
        <v>0.57999999999999996</v>
      </c>
      <c r="V98" s="24">
        <v>0.92</v>
      </c>
      <c r="W98" s="24">
        <v>0.78</v>
      </c>
      <c r="X98" s="24">
        <v>0.9</v>
      </c>
      <c r="Y98" s="24">
        <v>0.43</v>
      </c>
      <c r="Z98" s="24">
        <v>0.8</v>
      </c>
      <c r="AA98" s="25">
        <v>8</v>
      </c>
      <c r="AB98" s="25">
        <v>15</v>
      </c>
      <c r="AC98" s="25">
        <v>32</v>
      </c>
      <c r="AD98" s="25">
        <v>29</v>
      </c>
      <c r="AE98" s="25">
        <v>38</v>
      </c>
      <c r="AF98" s="25">
        <v>0</v>
      </c>
      <c r="AG98" s="25">
        <v>4</v>
      </c>
      <c r="AH98" s="25">
        <v>7</v>
      </c>
      <c r="AI98" s="25">
        <v>36</v>
      </c>
      <c r="AJ98" s="25">
        <v>0</v>
      </c>
      <c r="AK98" s="25">
        <v>23</v>
      </c>
      <c r="AL98" s="25">
        <v>42</v>
      </c>
      <c r="AM98" s="25">
        <v>33</v>
      </c>
      <c r="AN98" s="25">
        <v>0</v>
      </c>
      <c r="AO98" s="25">
        <v>0</v>
      </c>
      <c r="AP98" s="25">
        <v>0</v>
      </c>
      <c r="AQ98" s="25">
        <v>38</v>
      </c>
      <c r="AR98" s="25">
        <v>40</v>
      </c>
      <c r="AS98" s="25">
        <v>25</v>
      </c>
      <c r="AT98" s="25">
        <v>12</v>
      </c>
      <c r="AU98" s="25">
        <v>21</v>
      </c>
      <c r="AV98" s="25">
        <v>14</v>
      </c>
      <c r="AW98" s="25">
        <v>39</v>
      </c>
      <c r="AX98" s="25">
        <v>39</v>
      </c>
      <c r="AY98" s="25">
        <v>3</v>
      </c>
      <c r="AZ98" s="25">
        <v>14</v>
      </c>
      <c r="BA98" s="25">
        <v>9</v>
      </c>
      <c r="BB98" s="25">
        <v>9</v>
      </c>
      <c r="BC98" s="25">
        <v>0</v>
      </c>
      <c r="BD98" s="25">
        <v>23</v>
      </c>
      <c r="BE98" s="25">
        <v>0</v>
      </c>
      <c r="BF98" s="25">
        <v>39</v>
      </c>
      <c r="BG98" s="25">
        <v>0</v>
      </c>
      <c r="BH98" s="25">
        <v>10</v>
      </c>
      <c r="BI98" s="25">
        <v>2</v>
      </c>
      <c r="BJ98" s="25">
        <v>16</v>
      </c>
      <c r="BK98" s="25">
        <v>7</v>
      </c>
      <c r="BL98" s="25">
        <v>0</v>
      </c>
      <c r="BM98" s="25">
        <v>40</v>
      </c>
      <c r="BN98" s="25">
        <v>0</v>
      </c>
    </row>
    <row r="99" spans="1:66" x14ac:dyDescent="0.25">
      <c r="B99" t="s">
        <v>10</v>
      </c>
      <c r="C99">
        <v>1E-8</v>
      </c>
      <c r="D99">
        <v>0</v>
      </c>
      <c r="E99">
        <v>0</v>
      </c>
      <c r="F99">
        <v>0</v>
      </c>
      <c r="G99">
        <v>0</v>
      </c>
      <c r="H99">
        <v>0</v>
      </c>
      <c r="I99">
        <v>0</v>
      </c>
      <c r="J99" s="22">
        <v>0</v>
      </c>
      <c r="K99" s="22">
        <v>0</v>
      </c>
      <c r="L99" s="22">
        <v>0</v>
      </c>
      <c r="M99" s="22">
        <v>0</v>
      </c>
      <c r="N99" s="22">
        <v>0</v>
      </c>
      <c r="O99" s="24">
        <v>0</v>
      </c>
      <c r="P99" s="24">
        <v>0</v>
      </c>
      <c r="Q99" s="24">
        <v>0</v>
      </c>
      <c r="R99" s="24">
        <v>0</v>
      </c>
      <c r="S99" s="24">
        <v>0</v>
      </c>
      <c r="T99" s="24">
        <v>0</v>
      </c>
      <c r="U99" s="24">
        <v>0</v>
      </c>
      <c r="V99" s="24">
        <v>0</v>
      </c>
      <c r="W99" s="24">
        <v>0</v>
      </c>
      <c r="X99" s="24">
        <v>0</v>
      </c>
      <c r="Y99" s="24">
        <v>0</v>
      </c>
      <c r="Z99" s="24">
        <v>0</v>
      </c>
      <c r="AA99" s="25">
        <v>0</v>
      </c>
      <c r="AB99" s="25">
        <v>0</v>
      </c>
      <c r="AC99" s="25">
        <v>0</v>
      </c>
      <c r="AD99" s="25">
        <v>0</v>
      </c>
      <c r="AE99" s="25">
        <v>0</v>
      </c>
      <c r="AF99" s="25">
        <v>0</v>
      </c>
      <c r="AG99" s="25">
        <v>0</v>
      </c>
      <c r="AH99" s="25">
        <v>0</v>
      </c>
      <c r="AI99" s="25">
        <v>0</v>
      </c>
      <c r="AJ99" s="25">
        <v>0</v>
      </c>
      <c r="AK99" s="25">
        <v>0</v>
      </c>
      <c r="AL99" s="25">
        <v>0</v>
      </c>
      <c r="AM99" s="25">
        <v>0</v>
      </c>
      <c r="AN99" s="25">
        <v>0</v>
      </c>
      <c r="AO99" s="25">
        <v>0</v>
      </c>
      <c r="AP99" s="25">
        <v>0</v>
      </c>
      <c r="AQ99" s="25">
        <v>0</v>
      </c>
      <c r="AR99" s="25">
        <v>0</v>
      </c>
      <c r="AS99" s="25">
        <v>0</v>
      </c>
      <c r="AT99" s="25">
        <v>0</v>
      </c>
      <c r="AU99" s="25">
        <v>0</v>
      </c>
      <c r="AV99" s="25">
        <v>0</v>
      </c>
      <c r="AW99" s="25">
        <v>0</v>
      </c>
      <c r="AX99" s="25">
        <v>0</v>
      </c>
      <c r="AY99" s="25">
        <v>0</v>
      </c>
      <c r="AZ99" s="25">
        <v>0</v>
      </c>
      <c r="BA99" s="25">
        <v>0</v>
      </c>
      <c r="BB99" s="25">
        <v>0</v>
      </c>
      <c r="BC99" s="25">
        <v>0</v>
      </c>
      <c r="BD99" s="25">
        <v>0</v>
      </c>
      <c r="BE99" s="25">
        <v>0</v>
      </c>
      <c r="BF99" s="25">
        <v>0</v>
      </c>
      <c r="BG99" s="25">
        <v>0</v>
      </c>
      <c r="BH99" s="25">
        <v>0</v>
      </c>
      <c r="BI99" s="25">
        <v>0</v>
      </c>
      <c r="BJ99" s="25">
        <v>0</v>
      </c>
      <c r="BK99" s="25">
        <v>0</v>
      </c>
      <c r="BL99" s="25">
        <v>0</v>
      </c>
      <c r="BM99" s="25">
        <v>0</v>
      </c>
      <c r="BN99" s="25">
        <v>0</v>
      </c>
    </row>
    <row r="100" spans="1:66" x14ac:dyDescent="0.25">
      <c r="B100" t="s">
        <v>10</v>
      </c>
      <c r="C100">
        <v>2E-8</v>
      </c>
      <c r="D100">
        <v>0</v>
      </c>
      <c r="E100">
        <v>0</v>
      </c>
      <c r="F100">
        <v>0</v>
      </c>
      <c r="G100">
        <v>0</v>
      </c>
      <c r="H100">
        <v>0</v>
      </c>
      <c r="I100">
        <v>0</v>
      </c>
      <c r="J100" s="22">
        <v>0</v>
      </c>
      <c r="K100" s="22">
        <v>0</v>
      </c>
      <c r="L100" s="22">
        <v>0</v>
      </c>
      <c r="M100" s="22">
        <v>0</v>
      </c>
      <c r="N100" s="22">
        <v>0</v>
      </c>
      <c r="O100" s="24">
        <v>0</v>
      </c>
      <c r="P100" s="24">
        <v>0</v>
      </c>
      <c r="Q100" s="24">
        <v>0</v>
      </c>
      <c r="R100" s="24">
        <v>0</v>
      </c>
      <c r="S100" s="24">
        <v>0</v>
      </c>
      <c r="T100" s="24">
        <v>0</v>
      </c>
      <c r="U100" s="24">
        <v>0</v>
      </c>
      <c r="V100" s="24">
        <v>0</v>
      </c>
      <c r="W100" s="24">
        <v>0</v>
      </c>
      <c r="X100" s="24">
        <v>0</v>
      </c>
      <c r="Y100" s="24">
        <v>0</v>
      </c>
      <c r="Z100" s="24">
        <v>0</v>
      </c>
      <c r="AA100" s="25">
        <v>0</v>
      </c>
      <c r="AB100" s="25">
        <v>0</v>
      </c>
      <c r="AC100" s="25">
        <v>0</v>
      </c>
      <c r="AD100" s="25">
        <v>0</v>
      </c>
      <c r="AE100" s="25">
        <v>0</v>
      </c>
      <c r="AF100" s="25">
        <v>0</v>
      </c>
      <c r="AG100" s="25">
        <v>0</v>
      </c>
      <c r="AH100" s="25">
        <v>0</v>
      </c>
      <c r="AI100" s="25">
        <v>0</v>
      </c>
      <c r="AJ100" s="25">
        <v>0</v>
      </c>
      <c r="AK100" s="25">
        <v>0</v>
      </c>
      <c r="AL100" s="25">
        <v>0</v>
      </c>
      <c r="AM100" s="25">
        <v>0</v>
      </c>
      <c r="AN100" s="25">
        <v>0</v>
      </c>
      <c r="AO100" s="25">
        <v>0</v>
      </c>
      <c r="AP100" s="25">
        <v>0</v>
      </c>
      <c r="AQ100" s="25">
        <v>0</v>
      </c>
      <c r="AR100" s="25">
        <v>0</v>
      </c>
      <c r="AS100" s="25">
        <v>0</v>
      </c>
      <c r="AT100" s="25">
        <v>0</v>
      </c>
      <c r="AU100" s="25">
        <v>0</v>
      </c>
      <c r="AV100" s="25">
        <v>0</v>
      </c>
      <c r="AW100" s="25">
        <v>0</v>
      </c>
      <c r="AX100" s="25">
        <v>0</v>
      </c>
      <c r="AY100" s="25">
        <v>0</v>
      </c>
      <c r="AZ100" s="25">
        <v>0</v>
      </c>
      <c r="BA100" s="25">
        <v>0</v>
      </c>
      <c r="BB100" s="25">
        <v>0</v>
      </c>
      <c r="BC100" s="25">
        <v>0</v>
      </c>
      <c r="BD100" s="25">
        <v>0</v>
      </c>
      <c r="BE100" s="25">
        <v>0</v>
      </c>
      <c r="BF100" s="25">
        <v>0</v>
      </c>
      <c r="BG100" s="25">
        <v>0</v>
      </c>
      <c r="BH100" s="25">
        <v>0</v>
      </c>
      <c r="BI100" s="25">
        <v>0</v>
      </c>
      <c r="BJ100" s="25">
        <v>0</v>
      </c>
      <c r="BK100" s="25">
        <v>0</v>
      </c>
      <c r="BL100" s="25">
        <v>0</v>
      </c>
      <c r="BM100" s="25">
        <v>0</v>
      </c>
      <c r="BN100" s="25">
        <v>0</v>
      </c>
    </row>
    <row r="101" spans="1:66" x14ac:dyDescent="0.25">
      <c r="B101" t="s">
        <v>10</v>
      </c>
      <c r="C101">
        <v>2.9999999999999997E-8</v>
      </c>
      <c r="D101">
        <v>0</v>
      </c>
      <c r="E101">
        <v>0</v>
      </c>
      <c r="F101">
        <v>0</v>
      </c>
      <c r="G101">
        <v>0</v>
      </c>
      <c r="H101">
        <v>0</v>
      </c>
      <c r="I101">
        <v>0</v>
      </c>
      <c r="J101" s="22">
        <v>0</v>
      </c>
      <c r="K101" s="22">
        <v>0</v>
      </c>
      <c r="L101" s="22">
        <v>0</v>
      </c>
      <c r="M101" s="22">
        <v>0</v>
      </c>
      <c r="N101" s="22">
        <v>0</v>
      </c>
      <c r="O101" s="24">
        <v>0</v>
      </c>
      <c r="P101" s="24">
        <v>0</v>
      </c>
      <c r="Q101" s="24">
        <v>0</v>
      </c>
      <c r="R101" s="24">
        <v>0</v>
      </c>
      <c r="S101" s="24">
        <v>0</v>
      </c>
      <c r="T101" s="24">
        <v>0</v>
      </c>
      <c r="U101" s="24">
        <v>0</v>
      </c>
      <c r="V101" s="24">
        <v>0</v>
      </c>
      <c r="W101" s="24">
        <v>0</v>
      </c>
      <c r="X101" s="24">
        <v>0</v>
      </c>
      <c r="Y101" s="24">
        <v>0</v>
      </c>
      <c r="Z101" s="24">
        <v>0</v>
      </c>
      <c r="AA101" s="25">
        <v>0</v>
      </c>
      <c r="AB101" s="25">
        <v>0</v>
      </c>
      <c r="AC101" s="25">
        <v>0</v>
      </c>
      <c r="AD101" s="25">
        <v>0</v>
      </c>
      <c r="AE101" s="25">
        <v>0</v>
      </c>
      <c r="AF101" s="25">
        <v>0</v>
      </c>
      <c r="AG101" s="25">
        <v>0</v>
      </c>
      <c r="AH101" s="25">
        <v>0</v>
      </c>
      <c r="AI101" s="25">
        <v>0</v>
      </c>
      <c r="AJ101" s="25">
        <v>0</v>
      </c>
      <c r="AK101" s="25">
        <v>0</v>
      </c>
      <c r="AL101" s="25">
        <v>0</v>
      </c>
      <c r="AM101" s="25">
        <v>0</v>
      </c>
      <c r="AN101" s="25">
        <v>0</v>
      </c>
      <c r="AO101" s="25">
        <v>0</v>
      </c>
      <c r="AP101" s="25">
        <v>0</v>
      </c>
      <c r="AQ101" s="25">
        <v>0</v>
      </c>
      <c r="AR101" s="25">
        <v>0</v>
      </c>
      <c r="AS101" s="25">
        <v>0</v>
      </c>
      <c r="AT101" s="25">
        <v>0</v>
      </c>
      <c r="AU101" s="25">
        <v>0</v>
      </c>
      <c r="AV101" s="25">
        <v>0</v>
      </c>
      <c r="AW101" s="25">
        <v>0</v>
      </c>
      <c r="AX101" s="25">
        <v>0</v>
      </c>
      <c r="AY101" s="25">
        <v>0</v>
      </c>
      <c r="AZ101" s="25">
        <v>0</v>
      </c>
      <c r="BA101" s="25">
        <v>0</v>
      </c>
      <c r="BB101" s="25">
        <v>0</v>
      </c>
      <c r="BC101" s="25">
        <v>0</v>
      </c>
      <c r="BD101" s="25">
        <v>0</v>
      </c>
      <c r="BE101" s="25">
        <v>0</v>
      </c>
      <c r="BF101" s="25">
        <v>0</v>
      </c>
      <c r="BG101" s="25">
        <v>0</v>
      </c>
      <c r="BH101" s="25">
        <v>0</v>
      </c>
      <c r="BI101" s="25">
        <v>0</v>
      </c>
      <c r="BJ101" s="25">
        <v>0</v>
      </c>
      <c r="BK101" s="25">
        <v>0</v>
      </c>
      <c r="BL101" s="25">
        <v>0</v>
      </c>
      <c r="BM101" s="25">
        <v>0</v>
      </c>
      <c r="BN101" s="25">
        <v>0</v>
      </c>
    </row>
    <row r="102" spans="1:66" x14ac:dyDescent="0.25">
      <c r="B102" t="s">
        <v>10</v>
      </c>
      <c r="C102">
        <v>4.0000000000000001E-8</v>
      </c>
      <c r="D102">
        <v>0</v>
      </c>
      <c r="E102">
        <v>0</v>
      </c>
      <c r="F102">
        <v>0</v>
      </c>
      <c r="G102">
        <v>0</v>
      </c>
      <c r="H102">
        <v>0</v>
      </c>
      <c r="I102">
        <v>0</v>
      </c>
      <c r="J102" s="22">
        <v>0</v>
      </c>
      <c r="K102" s="22">
        <v>0</v>
      </c>
      <c r="L102" s="22">
        <v>0</v>
      </c>
      <c r="M102" s="22">
        <v>0</v>
      </c>
      <c r="N102" s="22">
        <v>0</v>
      </c>
      <c r="O102" s="24">
        <v>0</v>
      </c>
      <c r="P102" s="24">
        <v>0</v>
      </c>
      <c r="Q102" s="24">
        <v>0</v>
      </c>
      <c r="R102" s="24">
        <v>0</v>
      </c>
      <c r="S102" s="24">
        <v>0</v>
      </c>
      <c r="T102" s="24">
        <v>0</v>
      </c>
      <c r="U102" s="24">
        <v>0</v>
      </c>
      <c r="V102" s="24">
        <v>0</v>
      </c>
      <c r="W102" s="24">
        <v>0</v>
      </c>
      <c r="X102" s="24">
        <v>0</v>
      </c>
      <c r="Y102" s="24">
        <v>0</v>
      </c>
      <c r="Z102" s="24">
        <v>0</v>
      </c>
      <c r="AA102" s="25">
        <v>0</v>
      </c>
      <c r="AB102" s="25">
        <v>0</v>
      </c>
      <c r="AC102" s="25">
        <v>0</v>
      </c>
      <c r="AD102" s="25">
        <v>0</v>
      </c>
      <c r="AE102" s="25">
        <v>0</v>
      </c>
      <c r="AF102" s="25">
        <v>0</v>
      </c>
      <c r="AG102" s="25">
        <v>0</v>
      </c>
      <c r="AH102" s="25">
        <v>0</v>
      </c>
      <c r="AI102" s="25">
        <v>0</v>
      </c>
      <c r="AJ102" s="25">
        <v>0</v>
      </c>
      <c r="AK102" s="25">
        <v>0</v>
      </c>
      <c r="AL102" s="25">
        <v>0</v>
      </c>
      <c r="AM102" s="25">
        <v>0</v>
      </c>
      <c r="AN102" s="25">
        <v>0</v>
      </c>
      <c r="AO102" s="25">
        <v>0</v>
      </c>
      <c r="AP102" s="25">
        <v>0</v>
      </c>
      <c r="AQ102" s="25">
        <v>0</v>
      </c>
      <c r="AR102" s="25">
        <v>0</v>
      </c>
      <c r="AS102" s="25">
        <v>0</v>
      </c>
      <c r="AT102" s="25">
        <v>0</v>
      </c>
      <c r="AU102" s="25">
        <v>0</v>
      </c>
      <c r="AV102" s="25">
        <v>0</v>
      </c>
      <c r="AW102" s="25">
        <v>0</v>
      </c>
      <c r="AX102" s="25">
        <v>0</v>
      </c>
      <c r="AY102" s="25">
        <v>0</v>
      </c>
      <c r="AZ102" s="25">
        <v>0</v>
      </c>
      <c r="BA102" s="25">
        <v>0</v>
      </c>
      <c r="BB102" s="25">
        <v>0</v>
      </c>
      <c r="BC102" s="25">
        <v>0</v>
      </c>
      <c r="BD102" s="25">
        <v>0</v>
      </c>
      <c r="BE102" s="25">
        <v>0</v>
      </c>
      <c r="BF102" s="25">
        <v>0</v>
      </c>
      <c r="BG102" s="25">
        <v>0</v>
      </c>
      <c r="BH102" s="25">
        <v>0</v>
      </c>
      <c r="BI102" s="25">
        <v>0</v>
      </c>
      <c r="BJ102" s="25">
        <v>0</v>
      </c>
      <c r="BK102" s="25">
        <v>0</v>
      </c>
      <c r="BL102" s="25">
        <v>0</v>
      </c>
      <c r="BM102" s="25">
        <v>0</v>
      </c>
      <c r="BN102" s="25">
        <v>0</v>
      </c>
    </row>
    <row r="103" spans="1:66" x14ac:dyDescent="0.25">
      <c r="B103" t="s">
        <v>10</v>
      </c>
      <c r="C103">
        <v>4.9999999999999998E-8</v>
      </c>
      <c r="D103">
        <v>0</v>
      </c>
      <c r="E103">
        <v>0</v>
      </c>
      <c r="F103">
        <v>0</v>
      </c>
      <c r="G103">
        <v>0</v>
      </c>
      <c r="H103">
        <v>0</v>
      </c>
      <c r="I103">
        <v>0</v>
      </c>
      <c r="J103" s="22">
        <v>0</v>
      </c>
      <c r="K103" s="22">
        <v>0</v>
      </c>
      <c r="L103" s="22">
        <v>0</v>
      </c>
      <c r="M103" s="22">
        <v>0</v>
      </c>
      <c r="N103" s="22">
        <v>0</v>
      </c>
      <c r="O103" s="24">
        <v>0</v>
      </c>
      <c r="P103" s="24">
        <v>0</v>
      </c>
      <c r="Q103" s="24">
        <v>0</v>
      </c>
      <c r="R103" s="24">
        <v>0</v>
      </c>
      <c r="S103" s="24">
        <v>0</v>
      </c>
      <c r="T103" s="24">
        <v>0</v>
      </c>
      <c r="U103" s="24">
        <v>0</v>
      </c>
      <c r="V103" s="24">
        <v>0</v>
      </c>
      <c r="W103" s="24">
        <v>0</v>
      </c>
      <c r="X103" s="24">
        <v>0</v>
      </c>
      <c r="Y103" s="24">
        <v>0</v>
      </c>
      <c r="Z103" s="24">
        <v>0</v>
      </c>
      <c r="AA103" s="25">
        <v>0</v>
      </c>
      <c r="AB103" s="25">
        <v>0</v>
      </c>
      <c r="AC103" s="25">
        <v>0</v>
      </c>
      <c r="AD103" s="25">
        <v>0</v>
      </c>
      <c r="AE103" s="25">
        <v>0</v>
      </c>
      <c r="AF103" s="25">
        <v>0</v>
      </c>
      <c r="AG103" s="25">
        <v>0</v>
      </c>
      <c r="AH103" s="25">
        <v>0</v>
      </c>
      <c r="AI103" s="25">
        <v>0</v>
      </c>
      <c r="AJ103" s="25">
        <v>0</v>
      </c>
      <c r="AK103" s="25">
        <v>0</v>
      </c>
      <c r="AL103" s="25">
        <v>0</v>
      </c>
      <c r="AM103" s="25">
        <v>0</v>
      </c>
      <c r="AN103" s="25">
        <v>0</v>
      </c>
      <c r="AO103" s="25">
        <v>0</v>
      </c>
      <c r="AP103" s="25">
        <v>0</v>
      </c>
      <c r="AQ103" s="25">
        <v>0</v>
      </c>
      <c r="AR103" s="25">
        <v>0</v>
      </c>
      <c r="AS103" s="25">
        <v>0</v>
      </c>
      <c r="AT103" s="25">
        <v>0</v>
      </c>
      <c r="AU103" s="25">
        <v>0</v>
      </c>
      <c r="AV103" s="25">
        <v>0</v>
      </c>
      <c r="AW103" s="25">
        <v>0</v>
      </c>
      <c r="AX103" s="25">
        <v>0</v>
      </c>
      <c r="AY103" s="25">
        <v>0</v>
      </c>
      <c r="AZ103" s="25">
        <v>0</v>
      </c>
      <c r="BA103" s="25">
        <v>0</v>
      </c>
      <c r="BB103" s="25">
        <v>0</v>
      </c>
      <c r="BC103" s="25">
        <v>0</v>
      </c>
      <c r="BD103" s="25">
        <v>0</v>
      </c>
      <c r="BE103" s="25">
        <v>0</v>
      </c>
      <c r="BF103" s="25">
        <v>0</v>
      </c>
      <c r="BG103" s="25">
        <v>0</v>
      </c>
      <c r="BH103" s="25">
        <v>0</v>
      </c>
      <c r="BI103" s="25">
        <v>0</v>
      </c>
      <c r="BJ103" s="25">
        <v>0</v>
      </c>
      <c r="BK103" s="25">
        <v>0</v>
      </c>
      <c r="BL103" s="25">
        <v>0</v>
      </c>
      <c r="BM103" s="25">
        <v>0</v>
      </c>
      <c r="BN103" s="25">
        <v>0</v>
      </c>
    </row>
    <row r="104" spans="1:66" x14ac:dyDescent="0.25">
      <c r="B104" t="s">
        <v>10</v>
      </c>
      <c r="C104">
        <v>5.9999999999999995E-8</v>
      </c>
      <c r="D104">
        <v>0</v>
      </c>
      <c r="E104">
        <v>0</v>
      </c>
      <c r="F104">
        <v>0</v>
      </c>
      <c r="G104">
        <v>0</v>
      </c>
      <c r="H104">
        <v>0</v>
      </c>
      <c r="I104">
        <v>0</v>
      </c>
      <c r="J104" s="22">
        <v>0</v>
      </c>
      <c r="K104" s="22">
        <v>0</v>
      </c>
      <c r="L104" s="22">
        <v>0</v>
      </c>
      <c r="M104" s="22">
        <v>0</v>
      </c>
      <c r="N104" s="22">
        <v>0</v>
      </c>
      <c r="O104" s="24">
        <v>0</v>
      </c>
      <c r="P104" s="24">
        <v>0</v>
      </c>
      <c r="Q104" s="24">
        <v>0</v>
      </c>
      <c r="R104" s="24">
        <v>0</v>
      </c>
      <c r="S104" s="24">
        <v>0</v>
      </c>
      <c r="T104" s="24">
        <v>0</v>
      </c>
      <c r="U104" s="24">
        <v>0</v>
      </c>
      <c r="V104" s="24">
        <v>0</v>
      </c>
      <c r="W104" s="24">
        <v>0</v>
      </c>
      <c r="X104" s="24">
        <v>0</v>
      </c>
      <c r="Y104" s="24">
        <v>0</v>
      </c>
      <c r="Z104" s="24">
        <v>0</v>
      </c>
      <c r="AA104" s="25">
        <v>0</v>
      </c>
      <c r="AB104" s="25">
        <v>0</v>
      </c>
      <c r="AC104" s="25">
        <v>0</v>
      </c>
      <c r="AD104" s="25">
        <v>0</v>
      </c>
      <c r="AE104" s="25">
        <v>0</v>
      </c>
      <c r="AF104" s="25">
        <v>0</v>
      </c>
      <c r="AG104" s="25">
        <v>0</v>
      </c>
      <c r="AH104" s="25">
        <v>0</v>
      </c>
      <c r="AI104" s="25">
        <v>0</v>
      </c>
      <c r="AJ104" s="25">
        <v>0</v>
      </c>
      <c r="AK104" s="25">
        <v>0</v>
      </c>
      <c r="AL104" s="25">
        <v>0</v>
      </c>
      <c r="AM104" s="25">
        <v>0</v>
      </c>
      <c r="AN104" s="25">
        <v>0</v>
      </c>
      <c r="AO104" s="25">
        <v>0</v>
      </c>
      <c r="AP104" s="25">
        <v>0</v>
      </c>
      <c r="AQ104" s="25">
        <v>0</v>
      </c>
      <c r="AR104" s="25">
        <v>0</v>
      </c>
      <c r="AS104" s="25">
        <v>0</v>
      </c>
      <c r="AT104" s="25">
        <v>0</v>
      </c>
      <c r="AU104" s="25">
        <v>0</v>
      </c>
      <c r="AV104" s="25">
        <v>0</v>
      </c>
      <c r="AW104" s="25">
        <v>0</v>
      </c>
      <c r="AX104" s="25">
        <v>0</v>
      </c>
      <c r="AY104" s="25">
        <v>0</v>
      </c>
      <c r="AZ104" s="25">
        <v>0</v>
      </c>
      <c r="BA104" s="25">
        <v>0</v>
      </c>
      <c r="BB104" s="25">
        <v>0</v>
      </c>
      <c r="BC104" s="25">
        <v>0</v>
      </c>
      <c r="BD104" s="25">
        <v>0</v>
      </c>
      <c r="BE104" s="25">
        <v>0</v>
      </c>
      <c r="BF104" s="25">
        <v>0</v>
      </c>
      <c r="BG104" s="25">
        <v>0</v>
      </c>
      <c r="BH104" s="25">
        <v>0</v>
      </c>
      <c r="BI104" s="25">
        <v>0</v>
      </c>
      <c r="BJ104" s="25">
        <v>0</v>
      </c>
      <c r="BK104" s="25">
        <v>0</v>
      </c>
      <c r="BL104" s="25">
        <v>0</v>
      </c>
      <c r="BM104" s="25">
        <v>0</v>
      </c>
      <c r="BN104" s="25">
        <v>0</v>
      </c>
    </row>
    <row r="105" spans="1:66" x14ac:dyDescent="0.25">
      <c r="A105" s="6">
        <v>45017</v>
      </c>
      <c r="B105" t="s">
        <v>10</v>
      </c>
      <c r="C105">
        <v>1</v>
      </c>
      <c r="D105">
        <v>661.00000000000011</v>
      </c>
      <c r="E105">
        <f t="shared" si="4"/>
        <v>160</v>
      </c>
      <c r="F105">
        <f t="shared" si="5"/>
        <v>118</v>
      </c>
      <c r="G105">
        <f t="shared" si="6"/>
        <v>240</v>
      </c>
      <c r="H105">
        <f t="shared" si="7"/>
        <v>129.00000000000011</v>
      </c>
      <c r="I105">
        <v>0</v>
      </c>
      <c r="J105" s="22">
        <v>0.2</v>
      </c>
      <c r="K105" s="22">
        <v>0.66</v>
      </c>
      <c r="L105" s="22">
        <v>0.72</v>
      </c>
      <c r="M105" s="22">
        <v>0.83000000000000007</v>
      </c>
      <c r="N105" s="22">
        <v>0.95000000000000007</v>
      </c>
      <c r="O105" s="24">
        <v>0.69000000000000006</v>
      </c>
      <c r="P105" s="24">
        <v>0.70000000000000007</v>
      </c>
      <c r="Q105" s="24">
        <v>0.65</v>
      </c>
      <c r="R105" s="24">
        <v>0.11</v>
      </c>
      <c r="S105" s="24">
        <v>0.89</v>
      </c>
      <c r="T105" s="24">
        <v>0.99</v>
      </c>
      <c r="U105" s="24">
        <v>0.43</v>
      </c>
      <c r="V105" s="24">
        <v>0.9</v>
      </c>
      <c r="W105" s="24">
        <v>0.53</v>
      </c>
      <c r="X105" s="24">
        <v>0.71</v>
      </c>
      <c r="Y105" s="24">
        <v>0.89</v>
      </c>
      <c r="Z105" s="24">
        <v>0.92</v>
      </c>
      <c r="AA105" s="25">
        <v>1</v>
      </c>
      <c r="AB105" s="25">
        <v>7</v>
      </c>
      <c r="AC105" s="25">
        <v>8</v>
      </c>
      <c r="AD105" s="25">
        <v>7</v>
      </c>
      <c r="AE105" s="25">
        <v>2</v>
      </c>
      <c r="AF105" s="25">
        <v>39</v>
      </c>
      <c r="AG105" s="25">
        <v>23</v>
      </c>
      <c r="AH105" s="25">
        <v>29</v>
      </c>
      <c r="AI105" s="25">
        <v>2</v>
      </c>
      <c r="AJ105" s="25">
        <v>0</v>
      </c>
      <c r="AK105" s="25">
        <v>14</v>
      </c>
      <c r="AL105" s="25">
        <v>0</v>
      </c>
      <c r="AM105" s="25">
        <v>36</v>
      </c>
      <c r="AN105" s="25">
        <v>0</v>
      </c>
      <c r="AO105" s="25">
        <v>14.000000000000114</v>
      </c>
      <c r="AP105" s="25">
        <v>38</v>
      </c>
      <c r="AQ105" s="25">
        <v>21</v>
      </c>
      <c r="AR105" s="25">
        <v>4</v>
      </c>
      <c r="AS105" s="25">
        <v>16</v>
      </c>
      <c r="AT105" s="25">
        <v>0</v>
      </c>
      <c r="AU105" s="25">
        <v>42</v>
      </c>
      <c r="AV105" s="25">
        <v>15</v>
      </c>
      <c r="AW105" s="25">
        <v>16</v>
      </c>
      <c r="AX105" s="25">
        <v>15</v>
      </c>
      <c r="AY105" s="25">
        <v>41</v>
      </c>
      <c r="AZ105" s="25">
        <v>0</v>
      </c>
      <c r="BA105" s="25">
        <v>32</v>
      </c>
      <c r="BB105" s="25">
        <v>14</v>
      </c>
      <c r="BC105" s="25">
        <v>35</v>
      </c>
      <c r="BD105" s="25">
        <v>30</v>
      </c>
      <c r="BE105" s="25">
        <v>10</v>
      </c>
      <c r="BF105" s="25">
        <v>3</v>
      </c>
      <c r="BG105" s="25">
        <v>15</v>
      </c>
      <c r="BH105" s="25">
        <v>21</v>
      </c>
      <c r="BI105" s="25">
        <v>0</v>
      </c>
      <c r="BJ105" s="25">
        <v>27</v>
      </c>
      <c r="BK105" s="25">
        <v>8</v>
      </c>
      <c r="BL105" s="25">
        <v>0</v>
      </c>
      <c r="BM105" s="25">
        <v>41</v>
      </c>
      <c r="BN105" s="25">
        <v>35</v>
      </c>
    </row>
    <row r="106" spans="1:66" x14ac:dyDescent="0.25">
      <c r="A106" s="6">
        <v>45018</v>
      </c>
      <c r="B106" t="s">
        <v>10</v>
      </c>
      <c r="C106">
        <v>2</v>
      </c>
      <c r="D106">
        <v>651.00000000000011</v>
      </c>
      <c r="E106">
        <f t="shared" si="4"/>
        <v>182</v>
      </c>
      <c r="F106">
        <f t="shared" si="5"/>
        <v>171</v>
      </c>
      <c r="G106">
        <f t="shared" si="6"/>
        <v>129.00000000000011</v>
      </c>
      <c r="H106">
        <f t="shared" si="7"/>
        <v>169</v>
      </c>
      <c r="I106">
        <v>0</v>
      </c>
      <c r="J106" s="22">
        <v>0.22</v>
      </c>
      <c r="K106" s="22">
        <v>0.69000000000000006</v>
      </c>
      <c r="L106" s="22">
        <v>0.72</v>
      </c>
      <c r="M106" s="22">
        <v>0.83000000000000007</v>
      </c>
      <c r="N106" s="22">
        <v>0.9</v>
      </c>
      <c r="O106" s="24">
        <v>0.67</v>
      </c>
      <c r="P106" s="24">
        <v>0.83000000000000007</v>
      </c>
      <c r="Q106" s="24">
        <v>0.68</v>
      </c>
      <c r="R106" s="24">
        <v>0.55000000000000004</v>
      </c>
      <c r="S106" s="24">
        <v>0.93</v>
      </c>
      <c r="T106" s="24">
        <v>0.25</v>
      </c>
      <c r="U106" s="24">
        <v>0.41000000000000003</v>
      </c>
      <c r="V106" s="24">
        <v>0.49</v>
      </c>
      <c r="W106" s="24">
        <v>0.98</v>
      </c>
      <c r="X106" s="24">
        <v>1</v>
      </c>
      <c r="Y106" s="24">
        <v>0.77</v>
      </c>
      <c r="Z106" s="24">
        <v>0.93</v>
      </c>
      <c r="AA106" s="25">
        <v>16</v>
      </c>
      <c r="AB106" s="25">
        <v>9</v>
      </c>
      <c r="AC106" s="25">
        <v>40</v>
      </c>
      <c r="AD106" s="25">
        <v>19</v>
      </c>
      <c r="AE106" s="25">
        <v>2</v>
      </c>
      <c r="AF106" s="25">
        <v>28</v>
      </c>
      <c r="AG106" s="25">
        <v>37</v>
      </c>
      <c r="AH106" s="25">
        <v>2</v>
      </c>
      <c r="AI106" s="25">
        <v>9</v>
      </c>
      <c r="AJ106" s="25">
        <v>9</v>
      </c>
      <c r="AK106" s="25">
        <v>0</v>
      </c>
      <c r="AL106" s="25">
        <v>1</v>
      </c>
      <c r="AM106" s="25">
        <v>39</v>
      </c>
      <c r="AN106" s="25">
        <v>22</v>
      </c>
      <c r="AO106" s="25">
        <v>33</v>
      </c>
      <c r="AP106" s="25">
        <v>2</v>
      </c>
      <c r="AQ106" s="25">
        <v>9</v>
      </c>
      <c r="AR106" s="25">
        <v>42</v>
      </c>
      <c r="AS106" s="25">
        <v>6</v>
      </c>
      <c r="AT106" s="25">
        <v>15</v>
      </c>
      <c r="AU106" s="25">
        <v>0</v>
      </c>
      <c r="AV106" s="25">
        <v>12.000000000000114</v>
      </c>
      <c r="AW106" s="25">
        <v>33</v>
      </c>
      <c r="AX106" s="25">
        <v>0</v>
      </c>
      <c r="AY106" s="25">
        <v>11</v>
      </c>
      <c r="AZ106" s="25">
        <v>28</v>
      </c>
      <c r="BA106" s="25">
        <v>0</v>
      </c>
      <c r="BB106" s="25">
        <v>0</v>
      </c>
      <c r="BC106" s="25">
        <v>17</v>
      </c>
      <c r="BD106" s="25">
        <v>28</v>
      </c>
      <c r="BE106" s="25">
        <v>22</v>
      </c>
      <c r="BF106" s="25">
        <v>0</v>
      </c>
      <c r="BG106" s="25">
        <v>34</v>
      </c>
      <c r="BH106" s="25">
        <v>27</v>
      </c>
      <c r="BI106" s="25">
        <v>40</v>
      </c>
      <c r="BJ106" s="25">
        <v>0</v>
      </c>
      <c r="BK106" s="25">
        <v>5</v>
      </c>
      <c r="BL106" s="25">
        <v>12</v>
      </c>
      <c r="BM106" s="25">
        <v>42</v>
      </c>
      <c r="BN106" s="25">
        <v>0</v>
      </c>
    </row>
    <row r="107" spans="1:66" x14ac:dyDescent="0.25">
      <c r="A107" s="6">
        <v>45019</v>
      </c>
      <c r="B107" t="s">
        <v>10</v>
      </c>
      <c r="C107">
        <v>3</v>
      </c>
      <c r="D107">
        <v>641</v>
      </c>
      <c r="E107">
        <f t="shared" si="4"/>
        <v>155</v>
      </c>
      <c r="F107">
        <f t="shared" si="5"/>
        <v>171</v>
      </c>
      <c r="G107">
        <f t="shared" si="6"/>
        <v>186</v>
      </c>
      <c r="H107">
        <f t="shared" si="7"/>
        <v>119</v>
      </c>
      <c r="I107">
        <v>0</v>
      </c>
      <c r="J107" s="22">
        <v>0.2</v>
      </c>
      <c r="K107" s="22">
        <v>0.67</v>
      </c>
      <c r="L107" s="22">
        <v>0.77</v>
      </c>
      <c r="M107" s="22">
        <v>0.86</v>
      </c>
      <c r="N107" s="22">
        <v>0.9</v>
      </c>
      <c r="O107" s="24">
        <v>0.67</v>
      </c>
      <c r="P107" s="24">
        <v>0.74</v>
      </c>
      <c r="Q107" s="24">
        <v>0.79</v>
      </c>
      <c r="R107" s="24">
        <v>0.68</v>
      </c>
      <c r="S107" s="24">
        <v>0.96</v>
      </c>
      <c r="T107" s="24">
        <v>0.94000000000000006</v>
      </c>
      <c r="U107" s="24">
        <v>0.97</v>
      </c>
      <c r="V107" s="24">
        <v>0.49</v>
      </c>
      <c r="W107" s="24">
        <v>0.91</v>
      </c>
      <c r="X107" s="24">
        <v>0.28999999999999998</v>
      </c>
      <c r="Y107" s="24">
        <v>0.74</v>
      </c>
      <c r="Z107" s="24">
        <v>0.57000000000000006</v>
      </c>
      <c r="AA107" s="25">
        <v>30</v>
      </c>
      <c r="AB107" s="25">
        <v>37</v>
      </c>
      <c r="AC107" s="25">
        <v>25</v>
      </c>
      <c r="AD107" s="25">
        <v>31</v>
      </c>
      <c r="AE107" s="25">
        <v>23</v>
      </c>
      <c r="AF107" s="25">
        <v>2</v>
      </c>
      <c r="AG107" s="25">
        <v>7</v>
      </c>
      <c r="AH107" s="25">
        <v>1</v>
      </c>
      <c r="AI107" s="25">
        <v>8</v>
      </c>
      <c r="AJ107" s="25">
        <v>7</v>
      </c>
      <c r="AK107" s="25">
        <v>10</v>
      </c>
      <c r="AL107" s="25">
        <v>36</v>
      </c>
      <c r="AM107" s="25">
        <v>9</v>
      </c>
      <c r="AN107" s="25">
        <v>0</v>
      </c>
      <c r="AO107" s="25">
        <v>27</v>
      </c>
      <c r="AP107" s="25">
        <v>0</v>
      </c>
      <c r="AQ107" s="25">
        <v>0</v>
      </c>
      <c r="AR107" s="25">
        <v>19</v>
      </c>
      <c r="AS107" s="25">
        <v>11</v>
      </c>
      <c r="AT107" s="25">
        <v>17</v>
      </c>
      <c r="AU107" s="25">
        <v>23</v>
      </c>
      <c r="AV107" s="25">
        <v>0</v>
      </c>
      <c r="AW107" s="25">
        <v>29</v>
      </c>
      <c r="AX107" s="25">
        <v>35</v>
      </c>
      <c r="AY107" s="25">
        <v>11</v>
      </c>
      <c r="AZ107" s="25">
        <v>22</v>
      </c>
      <c r="BA107" s="25">
        <v>37</v>
      </c>
      <c r="BB107" s="25">
        <v>3</v>
      </c>
      <c r="BC107" s="25">
        <v>0</v>
      </c>
      <c r="BD107" s="25">
        <v>26</v>
      </c>
      <c r="BE107" s="25">
        <v>33</v>
      </c>
      <c r="BF107" s="25">
        <v>8</v>
      </c>
      <c r="BG107" s="25">
        <v>29</v>
      </c>
      <c r="BH107" s="25">
        <v>32</v>
      </c>
      <c r="BI107" s="25">
        <v>0</v>
      </c>
      <c r="BJ107" s="25">
        <v>4</v>
      </c>
      <c r="BK107" s="25">
        <v>33</v>
      </c>
      <c r="BL107" s="25">
        <v>1</v>
      </c>
      <c r="BM107" s="25">
        <v>12</v>
      </c>
      <c r="BN107" s="25">
        <v>3</v>
      </c>
    </row>
    <row r="108" spans="1:66" x14ac:dyDescent="0.25">
      <c r="A108" s="6">
        <v>45020</v>
      </c>
      <c r="B108" t="s">
        <v>10</v>
      </c>
      <c r="C108">
        <v>4</v>
      </c>
      <c r="D108">
        <v>626</v>
      </c>
      <c r="E108">
        <f t="shared" si="4"/>
        <v>158</v>
      </c>
      <c r="F108">
        <f t="shared" si="5"/>
        <v>116</v>
      </c>
      <c r="G108">
        <f t="shared" si="6"/>
        <v>150</v>
      </c>
      <c r="H108">
        <f t="shared" si="7"/>
        <v>184</v>
      </c>
      <c r="I108">
        <v>0</v>
      </c>
      <c r="J108" s="22">
        <v>0.34</v>
      </c>
      <c r="K108" s="22">
        <v>0.55000000000000004</v>
      </c>
      <c r="L108" s="22">
        <v>0.75</v>
      </c>
      <c r="M108" s="22">
        <v>0.8</v>
      </c>
      <c r="N108" s="22">
        <v>0.98</v>
      </c>
      <c r="O108" s="24">
        <v>0.72</v>
      </c>
      <c r="P108" s="24">
        <v>0.75</v>
      </c>
      <c r="Q108" s="24">
        <v>1</v>
      </c>
      <c r="R108" s="24">
        <v>0.41000000000000003</v>
      </c>
      <c r="S108" s="24">
        <v>0.75</v>
      </c>
      <c r="T108" s="24">
        <v>0.77</v>
      </c>
      <c r="U108" s="24">
        <v>0.73</v>
      </c>
      <c r="V108" s="24">
        <v>0.73</v>
      </c>
      <c r="W108" s="24">
        <v>0.94000000000000006</v>
      </c>
      <c r="X108" s="24">
        <v>0.44</v>
      </c>
      <c r="Y108" s="24">
        <v>0.93</v>
      </c>
      <c r="Z108" s="24">
        <v>0.39</v>
      </c>
      <c r="AA108" s="25">
        <v>19</v>
      </c>
      <c r="AB108" s="25">
        <v>0</v>
      </c>
      <c r="AC108" s="25">
        <v>13</v>
      </c>
      <c r="AD108" s="25">
        <v>12</v>
      </c>
      <c r="AE108" s="25">
        <v>0</v>
      </c>
      <c r="AF108" s="25">
        <v>6</v>
      </c>
      <c r="AG108" s="25">
        <v>0</v>
      </c>
      <c r="AH108" s="25">
        <v>31</v>
      </c>
      <c r="AI108" s="25">
        <v>19</v>
      </c>
      <c r="AJ108" s="25">
        <v>16</v>
      </c>
      <c r="AK108" s="25">
        <v>18</v>
      </c>
      <c r="AL108" s="25">
        <v>10</v>
      </c>
      <c r="AM108" s="25">
        <v>32</v>
      </c>
      <c r="AN108" s="25">
        <v>27</v>
      </c>
      <c r="AO108" s="25">
        <v>18</v>
      </c>
      <c r="AP108" s="25">
        <v>0</v>
      </c>
      <c r="AQ108" s="25">
        <v>0</v>
      </c>
      <c r="AR108" s="25">
        <v>39</v>
      </c>
      <c r="AS108" s="25">
        <v>33</v>
      </c>
      <c r="AT108" s="25">
        <v>25</v>
      </c>
      <c r="AU108" s="25">
        <v>36</v>
      </c>
      <c r="AV108" s="25">
        <v>0</v>
      </c>
      <c r="AW108" s="25">
        <v>0</v>
      </c>
      <c r="AX108" s="25">
        <v>2</v>
      </c>
      <c r="AY108" s="25">
        <v>30</v>
      </c>
      <c r="AZ108" s="25">
        <v>0</v>
      </c>
      <c r="BA108" s="25">
        <v>28</v>
      </c>
      <c r="BB108" s="25">
        <v>27</v>
      </c>
      <c r="BC108" s="25">
        <v>1</v>
      </c>
      <c r="BD108" s="25">
        <v>26</v>
      </c>
      <c r="BE108" s="25">
        <v>20</v>
      </c>
      <c r="BF108" s="25">
        <v>36</v>
      </c>
      <c r="BG108" s="25">
        <v>10</v>
      </c>
      <c r="BH108" s="25">
        <v>1</v>
      </c>
      <c r="BI108" s="25">
        <v>22</v>
      </c>
      <c r="BJ108" s="25">
        <v>29</v>
      </c>
      <c r="BK108" s="25">
        <v>0</v>
      </c>
      <c r="BL108" s="25">
        <v>0</v>
      </c>
      <c r="BM108" s="25">
        <v>11</v>
      </c>
      <c r="BN108" s="25">
        <v>29</v>
      </c>
    </row>
    <row r="109" spans="1:66" x14ac:dyDescent="0.25">
      <c r="A109" s="6">
        <v>45021</v>
      </c>
      <c r="B109" t="s">
        <v>10</v>
      </c>
      <c r="C109">
        <v>5</v>
      </c>
      <c r="D109">
        <v>603</v>
      </c>
      <c r="E109">
        <f t="shared" si="4"/>
        <v>112</v>
      </c>
      <c r="F109">
        <f t="shared" si="5"/>
        <v>214</v>
      </c>
      <c r="G109">
        <f t="shared" si="6"/>
        <v>212</v>
      </c>
      <c r="H109">
        <f t="shared" si="7"/>
        <v>65</v>
      </c>
      <c r="I109">
        <v>0</v>
      </c>
      <c r="J109" s="22">
        <v>0.36</v>
      </c>
      <c r="K109" s="22">
        <v>0.57999999999999996</v>
      </c>
      <c r="L109" s="22">
        <v>0.73</v>
      </c>
      <c r="M109" s="22">
        <v>0.85</v>
      </c>
      <c r="N109" s="22">
        <v>0.94000000000000006</v>
      </c>
      <c r="O109" s="24">
        <v>0.74</v>
      </c>
      <c r="P109" s="24">
        <v>0.92</v>
      </c>
      <c r="Q109" s="24">
        <v>0.77</v>
      </c>
      <c r="R109" s="24">
        <v>0.73</v>
      </c>
      <c r="S109" s="24">
        <v>0.72</v>
      </c>
      <c r="T109" s="24">
        <v>0.65</v>
      </c>
      <c r="U109" s="24">
        <v>0.88</v>
      </c>
      <c r="V109" s="24">
        <v>0.92</v>
      </c>
      <c r="W109" s="24">
        <v>0.32</v>
      </c>
      <c r="X109" s="24">
        <v>0.45</v>
      </c>
      <c r="Y109" s="24">
        <v>0.8</v>
      </c>
      <c r="Z109" s="24">
        <v>0.89</v>
      </c>
      <c r="AA109" s="25">
        <v>8</v>
      </c>
      <c r="AB109" s="25">
        <v>36</v>
      </c>
      <c r="AC109" s="25">
        <v>0</v>
      </c>
      <c r="AD109" s="25">
        <v>40</v>
      </c>
      <c r="AE109" s="25">
        <v>33</v>
      </c>
      <c r="AF109" s="25">
        <v>27</v>
      </c>
      <c r="AG109" s="25">
        <v>0</v>
      </c>
      <c r="AH109" s="25">
        <v>37</v>
      </c>
      <c r="AI109" s="25">
        <v>14</v>
      </c>
      <c r="AJ109" s="25">
        <v>19</v>
      </c>
      <c r="AK109" s="25">
        <v>0</v>
      </c>
      <c r="AL109" s="25">
        <v>19</v>
      </c>
      <c r="AM109" s="25">
        <v>22</v>
      </c>
      <c r="AN109" s="25">
        <v>0</v>
      </c>
      <c r="AO109" s="25">
        <v>6</v>
      </c>
      <c r="AP109" s="25">
        <v>0</v>
      </c>
      <c r="AQ109" s="25">
        <v>0</v>
      </c>
      <c r="AR109" s="25">
        <v>15</v>
      </c>
      <c r="AS109" s="25">
        <v>3</v>
      </c>
      <c r="AT109" s="25">
        <v>0</v>
      </c>
      <c r="AU109" s="25">
        <v>39</v>
      </c>
      <c r="AV109" s="25">
        <v>32</v>
      </c>
      <c r="AW109" s="25">
        <v>36</v>
      </c>
      <c r="AX109" s="25">
        <v>27</v>
      </c>
      <c r="AY109" s="25">
        <v>22</v>
      </c>
      <c r="AZ109" s="25">
        <v>0</v>
      </c>
      <c r="BA109" s="25">
        <v>0</v>
      </c>
      <c r="BB109" s="25">
        <v>10</v>
      </c>
      <c r="BC109" s="25">
        <v>30</v>
      </c>
      <c r="BD109" s="25">
        <v>16</v>
      </c>
      <c r="BE109" s="25">
        <v>15</v>
      </c>
      <c r="BF109" s="25">
        <v>8</v>
      </c>
      <c r="BG109" s="25">
        <v>0</v>
      </c>
      <c r="BH109" s="25">
        <v>16</v>
      </c>
      <c r="BI109" s="25">
        <v>17</v>
      </c>
      <c r="BJ109" s="25">
        <v>36</v>
      </c>
      <c r="BK109" s="25">
        <v>7</v>
      </c>
      <c r="BL109" s="25">
        <v>0</v>
      </c>
      <c r="BM109" s="25">
        <v>0</v>
      </c>
      <c r="BN109" s="25">
        <v>13</v>
      </c>
    </row>
    <row r="110" spans="1:66" x14ac:dyDescent="0.25">
      <c r="A110" s="6">
        <v>45022</v>
      </c>
      <c r="B110" t="s">
        <v>10</v>
      </c>
      <c r="C110">
        <v>6</v>
      </c>
      <c r="D110">
        <v>578</v>
      </c>
      <c r="E110">
        <f t="shared" si="4"/>
        <v>138</v>
      </c>
      <c r="F110">
        <f t="shared" si="5"/>
        <v>173</v>
      </c>
      <c r="G110">
        <f t="shared" si="6"/>
        <v>83</v>
      </c>
      <c r="H110">
        <f t="shared" si="7"/>
        <v>181</v>
      </c>
      <c r="I110">
        <v>0</v>
      </c>
      <c r="J110" s="22">
        <v>0.3</v>
      </c>
      <c r="K110" s="22">
        <v>0.66</v>
      </c>
      <c r="L110" s="22">
        <v>0.74</v>
      </c>
      <c r="M110" s="22">
        <v>0.87</v>
      </c>
      <c r="N110" s="22">
        <v>0.95000000000000007</v>
      </c>
      <c r="O110" s="24">
        <v>0.89</v>
      </c>
      <c r="P110" s="24">
        <v>0.6</v>
      </c>
      <c r="Q110" s="24">
        <v>0.64</v>
      </c>
      <c r="R110" s="24">
        <v>0.61</v>
      </c>
      <c r="S110" s="24">
        <v>0.49</v>
      </c>
      <c r="T110" s="24">
        <v>0.97</v>
      </c>
      <c r="U110" s="24">
        <v>0.85</v>
      </c>
      <c r="V110" s="24">
        <v>1</v>
      </c>
      <c r="W110" s="24">
        <v>0.44</v>
      </c>
      <c r="X110" s="24">
        <v>0.39</v>
      </c>
      <c r="Y110" s="24">
        <v>0.65</v>
      </c>
      <c r="Z110" s="24">
        <v>0.73</v>
      </c>
      <c r="AA110" s="25">
        <v>0</v>
      </c>
      <c r="AB110" s="25">
        <v>26</v>
      </c>
      <c r="AC110" s="25">
        <v>0</v>
      </c>
      <c r="AD110" s="25">
        <v>35</v>
      </c>
      <c r="AE110" s="25">
        <v>24</v>
      </c>
      <c r="AF110" s="25">
        <v>38</v>
      </c>
      <c r="AG110" s="25">
        <v>19</v>
      </c>
      <c r="AH110" s="25">
        <v>15</v>
      </c>
      <c r="AI110" s="25">
        <v>0</v>
      </c>
      <c r="AJ110" s="25">
        <v>16</v>
      </c>
      <c r="AK110" s="25">
        <v>3</v>
      </c>
      <c r="AL110" s="25">
        <v>23</v>
      </c>
      <c r="AM110" s="25">
        <v>0</v>
      </c>
      <c r="AN110" s="25">
        <v>27</v>
      </c>
      <c r="AO110" s="25">
        <v>14</v>
      </c>
      <c r="AP110" s="25">
        <v>33</v>
      </c>
      <c r="AQ110" s="25">
        <v>0</v>
      </c>
      <c r="AR110" s="25">
        <v>37</v>
      </c>
      <c r="AS110" s="25">
        <v>32</v>
      </c>
      <c r="AT110" s="25">
        <v>15</v>
      </c>
      <c r="AU110" s="25">
        <v>0</v>
      </c>
      <c r="AV110" s="25">
        <v>0</v>
      </c>
      <c r="AW110" s="25">
        <v>12</v>
      </c>
      <c r="AX110" s="25">
        <v>3</v>
      </c>
      <c r="AY110" s="25">
        <v>0</v>
      </c>
      <c r="AZ110" s="25">
        <v>13</v>
      </c>
      <c r="BA110" s="25">
        <v>21</v>
      </c>
      <c r="BB110" s="25">
        <v>11</v>
      </c>
      <c r="BC110" s="25">
        <v>14</v>
      </c>
      <c r="BD110" s="25">
        <v>9</v>
      </c>
      <c r="BE110" s="25">
        <v>4</v>
      </c>
      <c r="BF110" s="25">
        <v>20</v>
      </c>
      <c r="BG110" s="25">
        <v>36</v>
      </c>
      <c r="BH110" s="25">
        <v>0</v>
      </c>
      <c r="BI110" s="25">
        <v>29</v>
      </c>
      <c r="BJ110" s="25">
        <v>23</v>
      </c>
      <c r="BK110" s="25">
        <v>6</v>
      </c>
      <c r="BL110" s="25">
        <v>0</v>
      </c>
      <c r="BM110" s="25">
        <v>20</v>
      </c>
      <c r="BN110" s="25">
        <v>0</v>
      </c>
    </row>
    <row r="111" spans="1:66" x14ac:dyDescent="0.25">
      <c r="A111" s="6">
        <v>45023</v>
      </c>
      <c r="B111" t="s">
        <v>10</v>
      </c>
      <c r="C111">
        <v>7</v>
      </c>
      <c r="D111">
        <v>552</v>
      </c>
      <c r="E111">
        <f t="shared" si="4"/>
        <v>163</v>
      </c>
      <c r="F111">
        <f t="shared" si="5"/>
        <v>107</v>
      </c>
      <c r="G111">
        <f t="shared" si="6"/>
        <v>122</v>
      </c>
      <c r="H111">
        <f t="shared" si="7"/>
        <v>146</v>
      </c>
      <c r="I111">
        <v>1</v>
      </c>
      <c r="J111" s="22">
        <v>0.28999999999999998</v>
      </c>
      <c r="K111" s="22">
        <v>0.64</v>
      </c>
      <c r="L111" s="22">
        <v>0.72</v>
      </c>
      <c r="M111" s="22">
        <v>0.87</v>
      </c>
      <c r="N111" s="22">
        <v>0.99</v>
      </c>
      <c r="O111" s="24">
        <v>0.70000000000000007</v>
      </c>
      <c r="P111" s="24">
        <v>0.78</v>
      </c>
      <c r="Q111" s="24">
        <v>0.54</v>
      </c>
      <c r="R111" s="24">
        <v>0.31</v>
      </c>
      <c r="S111" s="24">
        <v>0.62</v>
      </c>
      <c r="T111" s="24">
        <v>0.9</v>
      </c>
      <c r="U111" s="24">
        <v>0.31</v>
      </c>
      <c r="V111" s="24">
        <v>0.85</v>
      </c>
      <c r="W111" s="24">
        <v>0.83000000000000007</v>
      </c>
      <c r="X111" s="24">
        <v>0.57999999999999996</v>
      </c>
      <c r="Y111" s="24">
        <v>0.92</v>
      </c>
      <c r="Z111" s="24">
        <v>0.42</v>
      </c>
      <c r="AA111" s="25">
        <v>14</v>
      </c>
      <c r="AB111" s="25">
        <v>30</v>
      </c>
      <c r="AC111" s="25">
        <v>0</v>
      </c>
      <c r="AD111" s="25">
        <v>0</v>
      </c>
      <c r="AE111" s="25">
        <v>0</v>
      </c>
      <c r="AF111" s="25">
        <v>15</v>
      </c>
      <c r="AG111" s="25">
        <v>7</v>
      </c>
      <c r="AH111" s="25">
        <v>0</v>
      </c>
      <c r="AI111" s="25">
        <v>24</v>
      </c>
      <c r="AJ111" s="25">
        <v>17</v>
      </c>
      <c r="AK111" s="25">
        <v>14</v>
      </c>
      <c r="AL111" s="25">
        <v>29</v>
      </c>
      <c r="AM111" s="25">
        <v>22</v>
      </c>
      <c r="AN111" s="25">
        <v>29</v>
      </c>
      <c r="AO111" s="25">
        <v>7</v>
      </c>
      <c r="AP111" s="25">
        <v>0</v>
      </c>
      <c r="AQ111" s="25">
        <v>14</v>
      </c>
      <c r="AR111" s="25">
        <v>0</v>
      </c>
      <c r="AS111" s="25">
        <v>10</v>
      </c>
      <c r="AT111" s="25">
        <v>35</v>
      </c>
      <c r="AU111" s="25">
        <v>6</v>
      </c>
      <c r="AV111" s="25">
        <v>28</v>
      </c>
      <c r="AW111" s="25">
        <v>0</v>
      </c>
      <c r="AX111" s="25">
        <v>6</v>
      </c>
      <c r="AY111" s="25">
        <v>32</v>
      </c>
      <c r="AZ111" s="25">
        <v>7</v>
      </c>
      <c r="BA111" s="25">
        <v>9</v>
      </c>
      <c r="BB111" s="25">
        <v>24</v>
      </c>
      <c r="BC111" s="25">
        <v>5</v>
      </c>
      <c r="BD111" s="25">
        <v>5</v>
      </c>
      <c r="BE111" s="25">
        <v>5</v>
      </c>
      <c r="BF111" s="25">
        <v>26</v>
      </c>
      <c r="BG111" s="25">
        <v>0</v>
      </c>
      <c r="BH111" s="25">
        <v>36</v>
      </c>
      <c r="BI111" s="25">
        <v>31</v>
      </c>
      <c r="BJ111" s="25">
        <v>14</v>
      </c>
      <c r="BK111" s="25">
        <v>0</v>
      </c>
      <c r="BL111" s="25">
        <v>27</v>
      </c>
      <c r="BM111" s="25">
        <v>21</v>
      </c>
      <c r="BN111" s="25">
        <v>3</v>
      </c>
    </row>
    <row r="112" spans="1:66" x14ac:dyDescent="0.25">
      <c r="A112" s="6">
        <v>45024</v>
      </c>
      <c r="B112" t="s">
        <v>10</v>
      </c>
      <c r="C112">
        <v>8</v>
      </c>
      <c r="D112">
        <v>521.00000000000011</v>
      </c>
      <c r="E112">
        <f t="shared" si="4"/>
        <v>116.00000000000011</v>
      </c>
      <c r="F112">
        <f t="shared" si="5"/>
        <v>97</v>
      </c>
      <c r="G112">
        <f t="shared" si="6"/>
        <v>141</v>
      </c>
      <c r="H112">
        <f t="shared" si="7"/>
        <v>145</v>
      </c>
      <c r="I112">
        <v>1</v>
      </c>
      <c r="J112" s="22">
        <v>0.2</v>
      </c>
      <c r="K112" s="22">
        <v>0.51</v>
      </c>
      <c r="L112" s="22">
        <v>0.71</v>
      </c>
      <c r="M112" s="22">
        <v>0.83000000000000007</v>
      </c>
      <c r="N112" s="22">
        <v>0.99</v>
      </c>
      <c r="O112" s="24">
        <v>0.97</v>
      </c>
      <c r="P112" s="24">
        <v>0.59</v>
      </c>
      <c r="Q112" s="24">
        <v>0.69000000000000006</v>
      </c>
      <c r="R112" s="24">
        <v>0.46</v>
      </c>
      <c r="S112" s="24">
        <v>0.75</v>
      </c>
      <c r="T112" s="24">
        <v>0.49</v>
      </c>
      <c r="U112" s="24">
        <v>0.75</v>
      </c>
      <c r="V112" s="24">
        <v>0.57000000000000006</v>
      </c>
      <c r="W112" s="24">
        <v>0.39</v>
      </c>
      <c r="X112" s="24">
        <v>0.70000000000000007</v>
      </c>
      <c r="Y112" s="24">
        <v>0.9</v>
      </c>
      <c r="Z112" s="24">
        <v>0.95000000000000007</v>
      </c>
      <c r="AA112" s="25">
        <v>0</v>
      </c>
      <c r="AB112" s="25">
        <v>26</v>
      </c>
      <c r="AC112" s="25">
        <v>0</v>
      </c>
      <c r="AD112" s="25">
        <v>4</v>
      </c>
      <c r="AE112" s="25">
        <v>11</v>
      </c>
      <c r="AF112" s="25">
        <v>0</v>
      </c>
      <c r="AG112" s="25">
        <v>33</v>
      </c>
      <c r="AH112" s="25">
        <v>20</v>
      </c>
      <c r="AI112" s="25">
        <v>0</v>
      </c>
      <c r="AJ112" s="25">
        <v>3</v>
      </c>
      <c r="AK112" s="25">
        <v>22</v>
      </c>
      <c r="AL112" s="25">
        <v>9</v>
      </c>
      <c r="AM112" s="25">
        <v>32</v>
      </c>
      <c r="AN112" s="25">
        <v>8</v>
      </c>
      <c r="AO112" s="25">
        <v>17</v>
      </c>
      <c r="AP112" s="25">
        <v>18</v>
      </c>
      <c r="AQ112" s="25">
        <v>22</v>
      </c>
      <c r="AR112" s="25">
        <v>16</v>
      </c>
      <c r="AS112" s="25">
        <v>5</v>
      </c>
      <c r="AT112" s="25">
        <v>18</v>
      </c>
      <c r="AU112" s="25">
        <v>33</v>
      </c>
      <c r="AV112" s="25">
        <v>0</v>
      </c>
      <c r="AW112" s="25">
        <v>0</v>
      </c>
      <c r="AX112" s="25">
        <v>20</v>
      </c>
      <c r="AY112" s="25">
        <v>1</v>
      </c>
      <c r="AZ112" s="25">
        <v>2</v>
      </c>
      <c r="BA112" s="25">
        <v>26</v>
      </c>
      <c r="BB112" s="25">
        <v>4</v>
      </c>
      <c r="BC112" s="25">
        <v>33</v>
      </c>
      <c r="BD112" s="25">
        <v>22</v>
      </c>
      <c r="BE112" s="25">
        <v>14</v>
      </c>
      <c r="BF112" s="25">
        <v>20</v>
      </c>
      <c r="BG112" s="25">
        <v>12</v>
      </c>
      <c r="BH112" s="25">
        <v>7</v>
      </c>
      <c r="BI112" s="25">
        <v>6</v>
      </c>
      <c r="BJ112" s="25">
        <v>26</v>
      </c>
      <c r="BK112" s="25">
        <v>7.0000000000001137</v>
      </c>
      <c r="BL112" s="25">
        <v>8</v>
      </c>
      <c r="BM112" s="25">
        <v>16</v>
      </c>
      <c r="BN112" s="25">
        <v>0</v>
      </c>
    </row>
    <row r="113" spans="1:66" x14ac:dyDescent="0.25">
      <c r="A113" s="6">
        <v>45025</v>
      </c>
      <c r="B113" t="s">
        <v>10</v>
      </c>
      <c r="C113">
        <v>9</v>
      </c>
      <c r="D113">
        <v>488.00000000000011</v>
      </c>
      <c r="E113">
        <f t="shared" si="4"/>
        <v>88</v>
      </c>
      <c r="F113">
        <f t="shared" si="5"/>
        <v>137.00000000000011</v>
      </c>
      <c r="G113">
        <f t="shared" si="6"/>
        <v>145</v>
      </c>
      <c r="H113">
        <f t="shared" si="7"/>
        <v>94</v>
      </c>
      <c r="I113">
        <v>0</v>
      </c>
      <c r="J113" s="22">
        <v>0.4</v>
      </c>
      <c r="K113" s="22">
        <v>0.5</v>
      </c>
      <c r="L113" s="22">
        <v>0.78</v>
      </c>
      <c r="M113" s="22">
        <v>0.8</v>
      </c>
      <c r="N113" s="22">
        <v>0.94000000000000006</v>
      </c>
      <c r="O113" s="24">
        <v>0.73</v>
      </c>
      <c r="P113" s="24">
        <v>0.92</v>
      </c>
      <c r="Q113" s="24">
        <v>0.71</v>
      </c>
      <c r="R113" s="24">
        <v>0.79</v>
      </c>
      <c r="S113" s="24">
        <v>0.28000000000000003</v>
      </c>
      <c r="T113" s="24">
        <v>0.65</v>
      </c>
      <c r="U113" s="24">
        <v>0.59</v>
      </c>
      <c r="V113" s="24">
        <v>0.94000000000000006</v>
      </c>
      <c r="W113" s="24">
        <v>0.65</v>
      </c>
      <c r="X113" s="24">
        <v>0.9</v>
      </c>
      <c r="Y113" s="24">
        <v>0.32</v>
      </c>
      <c r="Z113" s="24">
        <v>0.94000000000000006</v>
      </c>
      <c r="AA113" s="25">
        <v>10.000000000000114</v>
      </c>
      <c r="AB113" s="25">
        <v>18</v>
      </c>
      <c r="AC113" s="25">
        <v>0</v>
      </c>
      <c r="AD113" s="25">
        <v>23</v>
      </c>
      <c r="AE113" s="25">
        <v>13</v>
      </c>
      <c r="AF113" s="25">
        <v>0</v>
      </c>
      <c r="AG113" s="25">
        <v>29</v>
      </c>
      <c r="AH113" s="25">
        <v>12</v>
      </c>
      <c r="AI113" s="25">
        <v>0</v>
      </c>
      <c r="AJ113" s="25">
        <v>32</v>
      </c>
      <c r="AK113" s="25">
        <v>24</v>
      </c>
      <c r="AL113" s="25">
        <v>0</v>
      </c>
      <c r="AM113" s="25">
        <v>30</v>
      </c>
      <c r="AN113" s="25">
        <v>0</v>
      </c>
      <c r="AO113" s="25">
        <v>16</v>
      </c>
      <c r="AP113" s="25">
        <v>0</v>
      </c>
      <c r="AQ113" s="25">
        <v>0</v>
      </c>
      <c r="AR113" s="25">
        <v>22</v>
      </c>
      <c r="AS113" s="25">
        <v>5</v>
      </c>
      <c r="AT113" s="25">
        <v>21</v>
      </c>
      <c r="AU113" s="25">
        <v>0</v>
      </c>
      <c r="AV113" s="25">
        <v>20</v>
      </c>
      <c r="AW113" s="25">
        <v>4</v>
      </c>
      <c r="AX113" s="25">
        <v>12</v>
      </c>
      <c r="AY113" s="25">
        <v>13</v>
      </c>
      <c r="AZ113" s="25">
        <v>17</v>
      </c>
      <c r="BA113" s="25">
        <v>30</v>
      </c>
      <c r="BB113" s="25">
        <v>30</v>
      </c>
      <c r="BC113" s="25">
        <v>2</v>
      </c>
      <c r="BD113" s="25">
        <v>17</v>
      </c>
      <c r="BE113" s="25">
        <v>14</v>
      </c>
      <c r="BF113" s="25">
        <v>3</v>
      </c>
      <c r="BG113" s="25">
        <v>2</v>
      </c>
      <c r="BH113" s="25">
        <v>25</v>
      </c>
      <c r="BI113" s="25">
        <v>1</v>
      </c>
      <c r="BJ113" s="25">
        <v>0</v>
      </c>
      <c r="BK113" s="25">
        <v>0</v>
      </c>
      <c r="BL113" s="25">
        <v>0</v>
      </c>
      <c r="BM113" s="25">
        <v>24</v>
      </c>
      <c r="BN113" s="25">
        <v>19</v>
      </c>
    </row>
    <row r="114" spans="1:66" x14ac:dyDescent="0.25">
      <c r="A114" s="6">
        <v>45026</v>
      </c>
      <c r="B114" t="s">
        <v>10</v>
      </c>
      <c r="C114">
        <v>10</v>
      </c>
      <c r="D114">
        <v>449.00000000000006</v>
      </c>
      <c r="E114">
        <f t="shared" si="4"/>
        <v>175</v>
      </c>
      <c r="F114">
        <f t="shared" si="5"/>
        <v>61.000000000000057</v>
      </c>
      <c r="G114">
        <f t="shared" si="6"/>
        <v>87</v>
      </c>
      <c r="H114">
        <f t="shared" si="7"/>
        <v>115</v>
      </c>
      <c r="I114">
        <v>1</v>
      </c>
      <c r="J114" s="22">
        <v>0.27</v>
      </c>
      <c r="K114" s="22">
        <v>0.59</v>
      </c>
      <c r="L114" s="22">
        <v>0.71</v>
      </c>
      <c r="M114" s="22">
        <v>0.8</v>
      </c>
      <c r="N114" s="22">
        <v>0.99</v>
      </c>
      <c r="O114" s="24">
        <v>0.98</v>
      </c>
      <c r="P114" s="24">
        <v>0.9</v>
      </c>
      <c r="Q114" s="24">
        <v>0.57999999999999996</v>
      </c>
      <c r="R114" s="24">
        <v>0.71</v>
      </c>
      <c r="S114" s="24">
        <v>0.63</v>
      </c>
      <c r="T114" s="24">
        <v>0.62</v>
      </c>
      <c r="U114" s="24">
        <v>0.98</v>
      </c>
      <c r="V114" s="24">
        <v>0.89</v>
      </c>
      <c r="W114" s="24">
        <v>0.98</v>
      </c>
      <c r="X114" s="24">
        <v>0.28000000000000003</v>
      </c>
      <c r="Y114" s="24">
        <v>0.59</v>
      </c>
      <c r="Z114" s="24">
        <v>0.86</v>
      </c>
      <c r="AA114" s="25">
        <v>0</v>
      </c>
      <c r="AB114" s="25">
        <v>0</v>
      </c>
      <c r="AC114" s="25">
        <v>12</v>
      </c>
      <c r="AD114" s="25">
        <v>11.000000000000057</v>
      </c>
      <c r="AE114" s="25">
        <v>0</v>
      </c>
      <c r="AF114" s="25">
        <v>0</v>
      </c>
      <c r="AG114" s="25">
        <v>10</v>
      </c>
      <c r="AH114" s="25">
        <v>23</v>
      </c>
      <c r="AI114" s="25">
        <v>5</v>
      </c>
      <c r="AJ114" s="25">
        <v>0</v>
      </c>
      <c r="AK114" s="25">
        <v>11</v>
      </c>
      <c r="AL114" s="25">
        <v>0</v>
      </c>
      <c r="AM114" s="25">
        <v>5</v>
      </c>
      <c r="AN114" s="25">
        <v>9</v>
      </c>
      <c r="AO114" s="25">
        <v>29</v>
      </c>
      <c r="AP114" s="25">
        <v>0</v>
      </c>
      <c r="AQ114" s="25">
        <v>18</v>
      </c>
      <c r="AR114" s="25">
        <v>5</v>
      </c>
      <c r="AS114" s="25">
        <v>23</v>
      </c>
      <c r="AT114" s="25">
        <v>26</v>
      </c>
      <c r="AU114" s="25">
        <v>9</v>
      </c>
      <c r="AV114" s="25">
        <v>12</v>
      </c>
      <c r="AW114" s="25">
        <v>23</v>
      </c>
      <c r="AX114" s="25">
        <v>22</v>
      </c>
      <c r="AY114" s="25">
        <v>0</v>
      </c>
      <c r="AZ114" s="25">
        <v>0</v>
      </c>
      <c r="BA114" s="25">
        <v>21</v>
      </c>
      <c r="BB114" s="25">
        <v>0</v>
      </c>
      <c r="BC114" s="25">
        <v>0</v>
      </c>
      <c r="BD114" s="25">
        <v>0</v>
      </c>
      <c r="BE114" s="25">
        <v>0</v>
      </c>
      <c r="BF114" s="25">
        <v>26</v>
      </c>
      <c r="BG114" s="25">
        <v>21</v>
      </c>
      <c r="BH114" s="25">
        <v>10</v>
      </c>
      <c r="BI114" s="25">
        <v>14</v>
      </c>
      <c r="BJ114" s="25">
        <v>11</v>
      </c>
      <c r="BK114" s="25">
        <v>29</v>
      </c>
      <c r="BL114" s="25">
        <v>17</v>
      </c>
      <c r="BM114" s="25">
        <v>26</v>
      </c>
      <c r="BN114" s="25">
        <v>21</v>
      </c>
    </row>
    <row r="115" spans="1:66" x14ac:dyDescent="0.25">
      <c r="A115" s="6">
        <v>45027</v>
      </c>
      <c r="B115" t="s">
        <v>10</v>
      </c>
      <c r="C115">
        <v>11</v>
      </c>
      <c r="D115">
        <v>400</v>
      </c>
      <c r="E115">
        <f t="shared" si="4"/>
        <v>89</v>
      </c>
      <c r="F115">
        <f t="shared" si="5"/>
        <v>89</v>
      </c>
      <c r="G115">
        <f t="shared" si="6"/>
        <v>126</v>
      </c>
      <c r="H115">
        <f t="shared" si="7"/>
        <v>74</v>
      </c>
      <c r="I115">
        <v>0</v>
      </c>
      <c r="J115" s="22">
        <v>0.24</v>
      </c>
      <c r="K115" s="22">
        <v>0.51</v>
      </c>
      <c r="L115" s="22">
        <v>0.72</v>
      </c>
      <c r="M115" s="22">
        <v>0.82000000000000006</v>
      </c>
      <c r="N115" s="22">
        <v>0.95000000000000007</v>
      </c>
      <c r="O115" s="24">
        <v>0.93</v>
      </c>
      <c r="P115" s="24">
        <v>0.78</v>
      </c>
      <c r="Q115" s="24">
        <v>0.6</v>
      </c>
      <c r="R115" s="24">
        <v>0.51</v>
      </c>
      <c r="S115" s="24">
        <v>0.65</v>
      </c>
      <c r="T115" s="24">
        <v>0.68</v>
      </c>
      <c r="U115" s="24">
        <v>0.99</v>
      </c>
      <c r="V115" s="24">
        <v>0.59</v>
      </c>
      <c r="W115" s="24">
        <v>0.4</v>
      </c>
      <c r="X115" s="24">
        <v>0.91</v>
      </c>
      <c r="Y115" s="24">
        <v>0.89</v>
      </c>
      <c r="Z115" s="24">
        <v>0.25</v>
      </c>
      <c r="AA115" s="25">
        <v>0</v>
      </c>
      <c r="AB115" s="25">
        <v>15</v>
      </c>
      <c r="AC115" s="25">
        <v>24</v>
      </c>
      <c r="AD115" s="25">
        <v>4</v>
      </c>
      <c r="AE115" s="25">
        <v>7</v>
      </c>
      <c r="AF115" s="25">
        <v>0</v>
      </c>
      <c r="AG115" s="25">
        <v>22</v>
      </c>
      <c r="AH115" s="25">
        <v>15</v>
      </c>
      <c r="AI115" s="25">
        <v>2</v>
      </c>
      <c r="AJ115" s="25">
        <v>0</v>
      </c>
      <c r="AK115" s="25">
        <v>22</v>
      </c>
      <c r="AL115" s="25">
        <v>4</v>
      </c>
      <c r="AM115" s="25">
        <v>0</v>
      </c>
      <c r="AN115" s="25">
        <v>26</v>
      </c>
      <c r="AO115" s="25">
        <v>16</v>
      </c>
      <c r="AP115" s="25">
        <v>3</v>
      </c>
      <c r="AQ115" s="25">
        <v>5</v>
      </c>
      <c r="AR115" s="25">
        <v>0</v>
      </c>
      <c r="AS115" s="25">
        <v>12</v>
      </c>
      <c r="AT115" s="25">
        <v>8</v>
      </c>
      <c r="AU115" s="25">
        <v>19</v>
      </c>
      <c r="AV115" s="25">
        <v>18</v>
      </c>
      <c r="AW115" s="25">
        <v>9</v>
      </c>
      <c r="AX115" s="25">
        <v>11</v>
      </c>
      <c r="AY115" s="25">
        <v>8</v>
      </c>
      <c r="AZ115" s="25">
        <v>16</v>
      </c>
      <c r="BA115" s="25">
        <v>24</v>
      </c>
      <c r="BB115" s="25">
        <v>18</v>
      </c>
      <c r="BC115" s="25">
        <v>0</v>
      </c>
      <c r="BD115" s="25">
        <v>3</v>
      </c>
      <c r="BE115" s="25">
        <v>0</v>
      </c>
      <c r="BF115" s="25">
        <v>0</v>
      </c>
      <c r="BG115" s="25">
        <v>20</v>
      </c>
      <c r="BH115" s="25">
        <v>19</v>
      </c>
      <c r="BI115" s="25">
        <v>0</v>
      </c>
      <c r="BJ115" s="25">
        <v>0</v>
      </c>
      <c r="BK115" s="25">
        <v>2</v>
      </c>
      <c r="BL115" s="25">
        <v>18</v>
      </c>
      <c r="BM115" s="25">
        <v>16</v>
      </c>
      <c r="BN115" s="25">
        <v>14</v>
      </c>
    </row>
    <row r="116" spans="1:66" x14ac:dyDescent="0.25">
      <c r="A116" s="6">
        <v>45028</v>
      </c>
      <c r="B116" t="s">
        <v>10</v>
      </c>
      <c r="C116">
        <v>12</v>
      </c>
      <c r="D116">
        <v>349.00000000000006</v>
      </c>
      <c r="E116">
        <f t="shared" si="4"/>
        <v>84</v>
      </c>
      <c r="F116">
        <f t="shared" si="5"/>
        <v>114</v>
      </c>
      <c r="G116">
        <f t="shared" si="6"/>
        <v>68.000000000000057</v>
      </c>
      <c r="H116">
        <f t="shared" si="7"/>
        <v>76</v>
      </c>
      <c r="I116">
        <v>0</v>
      </c>
      <c r="J116" s="22">
        <v>0.46</v>
      </c>
      <c r="K116" s="22">
        <v>0.56000000000000005</v>
      </c>
      <c r="L116" s="22">
        <v>0.79</v>
      </c>
      <c r="M116" s="22">
        <v>0.84</v>
      </c>
      <c r="N116" s="22">
        <v>0.91</v>
      </c>
      <c r="O116" s="24">
        <v>0.73</v>
      </c>
      <c r="P116" s="24">
        <v>0.75</v>
      </c>
      <c r="Q116" s="24">
        <v>0.55000000000000004</v>
      </c>
      <c r="R116" s="24">
        <v>0.94000000000000006</v>
      </c>
      <c r="S116" s="24">
        <v>0.98</v>
      </c>
      <c r="T116" s="24">
        <v>0.67</v>
      </c>
      <c r="U116" s="24">
        <v>0.41000000000000003</v>
      </c>
      <c r="V116" s="24">
        <v>0.94000000000000006</v>
      </c>
      <c r="W116" s="24">
        <v>0.82000000000000006</v>
      </c>
      <c r="X116" s="24">
        <v>0.37</v>
      </c>
      <c r="Y116" s="24">
        <v>0.6</v>
      </c>
      <c r="Z116" s="24">
        <v>0.85</v>
      </c>
      <c r="AA116" s="25">
        <v>12</v>
      </c>
      <c r="AB116" s="25">
        <v>23</v>
      </c>
      <c r="AC116" s="25">
        <v>13</v>
      </c>
      <c r="AD116" s="25">
        <v>5</v>
      </c>
      <c r="AE116" s="25">
        <v>12</v>
      </c>
      <c r="AF116" s="25">
        <v>21</v>
      </c>
      <c r="AG116" s="25">
        <v>7</v>
      </c>
      <c r="AH116" s="25">
        <v>0</v>
      </c>
      <c r="AI116" s="25">
        <v>19</v>
      </c>
      <c r="AJ116" s="25">
        <v>2</v>
      </c>
      <c r="AK116" s="25">
        <v>7</v>
      </c>
      <c r="AL116" s="25">
        <v>19</v>
      </c>
      <c r="AM116" s="25">
        <v>8</v>
      </c>
      <c r="AN116" s="25">
        <v>14</v>
      </c>
      <c r="AO116" s="25">
        <v>5</v>
      </c>
      <c r="AP116" s="25">
        <v>10</v>
      </c>
      <c r="AQ116" s="25">
        <v>13</v>
      </c>
      <c r="AR116" s="25">
        <v>3</v>
      </c>
      <c r="AS116" s="25">
        <v>4</v>
      </c>
      <c r="AT116" s="25">
        <v>0</v>
      </c>
      <c r="AU116" s="25">
        <v>2</v>
      </c>
      <c r="AV116" s="25">
        <v>15</v>
      </c>
      <c r="AW116" s="25">
        <v>12</v>
      </c>
      <c r="AX116" s="25">
        <v>14</v>
      </c>
      <c r="AY116" s="25">
        <v>0</v>
      </c>
      <c r="AZ116" s="25">
        <v>0</v>
      </c>
      <c r="BA116" s="25">
        <v>6</v>
      </c>
      <c r="BB116" s="25">
        <v>11.000000000000057</v>
      </c>
      <c r="BC116" s="25">
        <v>8</v>
      </c>
      <c r="BD116" s="25">
        <v>0</v>
      </c>
      <c r="BE116" s="25">
        <v>0</v>
      </c>
      <c r="BF116" s="25">
        <v>1</v>
      </c>
      <c r="BG116" s="25">
        <v>11</v>
      </c>
      <c r="BH116" s="25">
        <v>16</v>
      </c>
      <c r="BI116" s="25">
        <v>20</v>
      </c>
      <c r="BJ116" s="25">
        <v>0</v>
      </c>
      <c r="BK116" s="25">
        <v>5</v>
      </c>
      <c r="BL116" s="25">
        <v>11</v>
      </c>
      <c r="BM116" s="25">
        <v>12</v>
      </c>
      <c r="BN116" s="25">
        <v>8</v>
      </c>
    </row>
    <row r="117" spans="1:66" x14ac:dyDescent="0.25">
      <c r="A117" s="6">
        <v>45029</v>
      </c>
      <c r="B117" t="s">
        <v>10</v>
      </c>
      <c r="C117">
        <v>13</v>
      </c>
      <c r="D117">
        <v>303.00000000000006</v>
      </c>
      <c r="E117">
        <f t="shared" si="4"/>
        <v>79</v>
      </c>
      <c r="F117">
        <f t="shared" si="5"/>
        <v>60</v>
      </c>
      <c r="G117">
        <f t="shared" si="6"/>
        <v>67.000000000000057</v>
      </c>
      <c r="H117">
        <f t="shared" si="7"/>
        <v>81</v>
      </c>
      <c r="I117">
        <v>0</v>
      </c>
      <c r="J117" s="22">
        <v>0.37</v>
      </c>
      <c r="K117" s="22">
        <v>0.54</v>
      </c>
      <c r="L117" s="22">
        <v>0.77</v>
      </c>
      <c r="M117" s="22">
        <v>0.9</v>
      </c>
      <c r="N117" s="22">
        <v>0.92</v>
      </c>
      <c r="O117" s="24">
        <v>0.62</v>
      </c>
      <c r="P117" s="24">
        <v>0.9</v>
      </c>
      <c r="Q117" s="24">
        <v>0.69000000000000006</v>
      </c>
      <c r="R117" s="24">
        <v>0.47000000000000003</v>
      </c>
      <c r="S117" s="24">
        <v>0.68</v>
      </c>
      <c r="T117" s="24">
        <v>0.72</v>
      </c>
      <c r="U117" s="24">
        <v>0.95000000000000007</v>
      </c>
      <c r="V117" s="24">
        <v>0.9</v>
      </c>
      <c r="W117" s="24">
        <v>0.8</v>
      </c>
      <c r="X117" s="24">
        <v>0.94000000000000006</v>
      </c>
      <c r="Y117" s="24">
        <v>0.49</v>
      </c>
      <c r="Z117" s="24">
        <v>0.31</v>
      </c>
      <c r="AA117" s="25">
        <v>0</v>
      </c>
      <c r="AB117" s="25">
        <v>0</v>
      </c>
      <c r="AC117" s="25">
        <v>11</v>
      </c>
      <c r="AD117" s="25">
        <v>16</v>
      </c>
      <c r="AE117" s="25">
        <v>19</v>
      </c>
      <c r="AF117" s="25">
        <v>14</v>
      </c>
      <c r="AG117" s="25">
        <v>0</v>
      </c>
      <c r="AH117" s="25">
        <v>0</v>
      </c>
      <c r="AI117" s="25">
        <v>0</v>
      </c>
      <c r="AJ117" s="25">
        <v>0</v>
      </c>
      <c r="AK117" s="25">
        <v>16</v>
      </c>
      <c r="AL117" s="25">
        <v>0</v>
      </c>
      <c r="AM117" s="25">
        <v>0</v>
      </c>
      <c r="AN117" s="25">
        <v>13</v>
      </c>
      <c r="AO117" s="25">
        <v>20</v>
      </c>
      <c r="AP117" s="25">
        <v>16</v>
      </c>
      <c r="AQ117" s="25">
        <v>0</v>
      </c>
      <c r="AR117" s="25">
        <v>13</v>
      </c>
      <c r="AS117" s="25">
        <v>14</v>
      </c>
      <c r="AT117" s="25">
        <v>5</v>
      </c>
      <c r="AU117" s="25">
        <v>11</v>
      </c>
      <c r="AV117" s="25">
        <v>1</v>
      </c>
      <c r="AW117" s="25">
        <v>18</v>
      </c>
      <c r="AX117" s="25">
        <v>7.0000000000000568</v>
      </c>
      <c r="AY117" s="25">
        <v>0</v>
      </c>
      <c r="AZ117" s="25">
        <v>0</v>
      </c>
      <c r="BA117" s="25">
        <v>10</v>
      </c>
      <c r="BB117" s="25">
        <v>0</v>
      </c>
      <c r="BC117" s="25">
        <v>0</v>
      </c>
      <c r="BD117" s="25">
        <v>20</v>
      </c>
      <c r="BE117" s="25">
        <v>13</v>
      </c>
      <c r="BF117" s="25">
        <v>12</v>
      </c>
      <c r="BG117" s="25">
        <v>6</v>
      </c>
      <c r="BH117" s="25">
        <v>1</v>
      </c>
      <c r="BI117" s="25">
        <v>9</v>
      </c>
      <c r="BJ117" s="25">
        <v>7</v>
      </c>
      <c r="BK117" s="25">
        <v>19</v>
      </c>
      <c r="BL117" s="25">
        <v>0</v>
      </c>
      <c r="BM117" s="25">
        <v>0</v>
      </c>
      <c r="BN117" s="25">
        <v>12</v>
      </c>
    </row>
    <row r="118" spans="1:66" x14ac:dyDescent="0.25">
      <c r="A118" s="6">
        <v>45030</v>
      </c>
      <c r="B118" t="s">
        <v>10</v>
      </c>
      <c r="C118">
        <v>14</v>
      </c>
      <c r="D118">
        <v>268</v>
      </c>
      <c r="E118">
        <f t="shared" si="4"/>
        <v>61</v>
      </c>
      <c r="F118">
        <f t="shared" si="5"/>
        <v>66</v>
      </c>
      <c r="G118">
        <f t="shared" si="6"/>
        <v>69</v>
      </c>
      <c r="H118">
        <f t="shared" si="7"/>
        <v>68</v>
      </c>
      <c r="I118">
        <v>0</v>
      </c>
      <c r="J118" s="22">
        <v>0.25</v>
      </c>
      <c r="K118" s="22">
        <v>0.54</v>
      </c>
      <c r="L118" s="22">
        <v>0.78</v>
      </c>
      <c r="M118" s="22">
        <v>0.88</v>
      </c>
      <c r="N118" s="22">
        <v>0.92</v>
      </c>
      <c r="O118" s="24">
        <v>0.69000000000000006</v>
      </c>
      <c r="P118" s="24">
        <v>0.79</v>
      </c>
      <c r="Q118" s="24">
        <v>0.66</v>
      </c>
      <c r="R118" s="24">
        <v>0.6</v>
      </c>
      <c r="S118" s="24">
        <v>0.59</v>
      </c>
      <c r="T118" s="24">
        <v>0.92</v>
      </c>
      <c r="U118" s="24">
        <v>0.76</v>
      </c>
      <c r="V118" s="24">
        <v>0.36</v>
      </c>
      <c r="W118" s="24">
        <v>0.93</v>
      </c>
      <c r="X118" s="24">
        <v>0.56000000000000005</v>
      </c>
      <c r="Y118" s="24">
        <v>0.54</v>
      </c>
      <c r="Z118" s="24">
        <v>0.92</v>
      </c>
      <c r="AA118" s="25">
        <v>9</v>
      </c>
      <c r="AB118" s="25">
        <v>8</v>
      </c>
      <c r="AC118" s="25">
        <v>1</v>
      </c>
      <c r="AD118" s="25">
        <v>16</v>
      </c>
      <c r="AE118" s="25">
        <v>0</v>
      </c>
      <c r="AF118" s="25">
        <v>11</v>
      </c>
      <c r="AG118" s="25">
        <v>7</v>
      </c>
      <c r="AH118" s="25">
        <v>13</v>
      </c>
      <c r="AI118" s="25">
        <v>0</v>
      </c>
      <c r="AJ118" s="25">
        <v>1</v>
      </c>
      <c r="AK118" s="25">
        <v>4</v>
      </c>
      <c r="AL118" s="25">
        <v>17</v>
      </c>
      <c r="AM118" s="25">
        <v>11</v>
      </c>
      <c r="AN118" s="25">
        <v>14</v>
      </c>
      <c r="AO118" s="25">
        <v>0</v>
      </c>
      <c r="AP118" s="25">
        <v>13</v>
      </c>
      <c r="AQ118" s="25">
        <v>2</v>
      </c>
      <c r="AR118" s="25">
        <v>10</v>
      </c>
      <c r="AS118" s="25">
        <v>1</v>
      </c>
      <c r="AT118" s="25">
        <v>0</v>
      </c>
      <c r="AU118" s="25">
        <v>12</v>
      </c>
      <c r="AV118" s="25">
        <v>16</v>
      </c>
      <c r="AW118" s="25">
        <v>11</v>
      </c>
      <c r="AX118" s="25">
        <v>7</v>
      </c>
      <c r="AY118" s="25">
        <v>0</v>
      </c>
      <c r="AZ118" s="25">
        <v>3</v>
      </c>
      <c r="BA118" s="25">
        <v>5</v>
      </c>
      <c r="BB118" s="25">
        <v>15</v>
      </c>
      <c r="BC118" s="25">
        <v>0</v>
      </c>
      <c r="BD118" s="25">
        <v>0</v>
      </c>
      <c r="BE118" s="25">
        <v>13</v>
      </c>
      <c r="BF118" s="25">
        <v>0</v>
      </c>
      <c r="BG118" s="25">
        <v>0</v>
      </c>
      <c r="BH118" s="25">
        <v>10</v>
      </c>
      <c r="BI118" s="25">
        <v>0</v>
      </c>
      <c r="BJ118" s="25">
        <v>0</v>
      </c>
      <c r="BK118" s="25">
        <v>0</v>
      </c>
      <c r="BL118" s="25">
        <v>15</v>
      </c>
      <c r="BM118" s="25">
        <v>10</v>
      </c>
      <c r="BN118" s="25">
        <v>13</v>
      </c>
    </row>
    <row r="119" spans="1:66" x14ac:dyDescent="0.25">
      <c r="A119" s="6">
        <v>45031</v>
      </c>
      <c r="B119" t="s">
        <v>10</v>
      </c>
      <c r="C119">
        <v>15</v>
      </c>
      <c r="D119">
        <v>237.00000000000003</v>
      </c>
      <c r="E119">
        <f t="shared" si="4"/>
        <v>77.000000000000028</v>
      </c>
      <c r="F119">
        <f t="shared" si="5"/>
        <v>44</v>
      </c>
      <c r="G119">
        <f t="shared" si="6"/>
        <v>73</v>
      </c>
      <c r="H119">
        <f t="shared" si="7"/>
        <v>43</v>
      </c>
      <c r="I119">
        <v>0</v>
      </c>
      <c r="J119" s="22">
        <v>0.43</v>
      </c>
      <c r="K119" s="22">
        <v>0.56000000000000005</v>
      </c>
      <c r="L119" s="22">
        <v>0.77</v>
      </c>
      <c r="M119" s="22">
        <v>0.83000000000000007</v>
      </c>
      <c r="N119" s="22">
        <v>0.91</v>
      </c>
      <c r="O119" s="24">
        <v>0.71</v>
      </c>
      <c r="P119" s="24">
        <v>0.77</v>
      </c>
      <c r="Q119" s="24">
        <v>0.41000000000000003</v>
      </c>
      <c r="R119" s="24">
        <v>0.73</v>
      </c>
      <c r="S119" s="24">
        <v>0.65</v>
      </c>
      <c r="T119" s="24">
        <v>0.98</v>
      </c>
      <c r="U119" s="24">
        <v>0.59</v>
      </c>
      <c r="V119" s="24">
        <v>0.9</v>
      </c>
      <c r="W119" s="24">
        <v>0.9</v>
      </c>
      <c r="X119" s="24">
        <v>0.88</v>
      </c>
      <c r="Y119" s="24">
        <v>0.26</v>
      </c>
      <c r="Z119" s="24">
        <v>0.57000000000000006</v>
      </c>
      <c r="AA119" s="25">
        <v>0</v>
      </c>
      <c r="AB119" s="25">
        <v>0</v>
      </c>
      <c r="AC119" s="25">
        <v>0</v>
      </c>
      <c r="AD119" s="25">
        <v>9</v>
      </c>
      <c r="AE119" s="25">
        <v>1</v>
      </c>
      <c r="AF119" s="25">
        <v>6</v>
      </c>
      <c r="AG119" s="25">
        <v>4</v>
      </c>
      <c r="AH119" s="25">
        <v>15</v>
      </c>
      <c r="AI119" s="25">
        <v>9</v>
      </c>
      <c r="AJ119" s="25">
        <v>0</v>
      </c>
      <c r="AK119" s="25">
        <v>0</v>
      </c>
      <c r="AL119" s="25">
        <v>4</v>
      </c>
      <c r="AM119" s="25">
        <v>1</v>
      </c>
      <c r="AN119" s="25">
        <v>10</v>
      </c>
      <c r="AO119" s="25">
        <v>14</v>
      </c>
      <c r="AP119" s="25">
        <v>0</v>
      </c>
      <c r="AQ119" s="25">
        <v>6</v>
      </c>
      <c r="AR119" s="25">
        <v>0</v>
      </c>
      <c r="AS119" s="25">
        <v>8</v>
      </c>
      <c r="AT119" s="25">
        <v>0</v>
      </c>
      <c r="AU119" s="25">
        <v>15</v>
      </c>
      <c r="AV119" s="25">
        <v>11</v>
      </c>
      <c r="AW119" s="25">
        <v>0</v>
      </c>
      <c r="AX119" s="25">
        <v>0</v>
      </c>
      <c r="AY119" s="25">
        <v>2</v>
      </c>
      <c r="AZ119" s="25">
        <v>14</v>
      </c>
      <c r="BA119" s="25">
        <v>13</v>
      </c>
      <c r="BB119" s="25">
        <v>6</v>
      </c>
      <c r="BC119" s="25">
        <v>10</v>
      </c>
      <c r="BD119" s="25">
        <v>2</v>
      </c>
      <c r="BE119" s="25">
        <v>10</v>
      </c>
      <c r="BF119" s="25">
        <v>15</v>
      </c>
      <c r="BG119" s="25">
        <v>14</v>
      </c>
      <c r="BH119" s="25">
        <v>7</v>
      </c>
      <c r="BI119" s="25">
        <v>1.0000000000000284</v>
      </c>
      <c r="BJ119" s="25">
        <v>0</v>
      </c>
      <c r="BK119" s="25">
        <v>8</v>
      </c>
      <c r="BL119" s="25">
        <v>6</v>
      </c>
      <c r="BM119" s="25">
        <v>10</v>
      </c>
      <c r="BN119" s="25">
        <v>6</v>
      </c>
    </row>
    <row r="120" spans="1:66" x14ac:dyDescent="0.25">
      <c r="A120" s="6">
        <v>45032</v>
      </c>
      <c r="B120" t="s">
        <v>10</v>
      </c>
      <c r="C120">
        <v>16</v>
      </c>
      <c r="D120">
        <v>217.99999999999997</v>
      </c>
      <c r="E120">
        <f t="shared" si="4"/>
        <v>57.999999999999972</v>
      </c>
      <c r="F120">
        <f t="shared" si="5"/>
        <v>63</v>
      </c>
      <c r="G120">
        <f t="shared" si="6"/>
        <v>59</v>
      </c>
      <c r="H120">
        <f t="shared" si="7"/>
        <v>38</v>
      </c>
      <c r="I120">
        <v>0</v>
      </c>
      <c r="J120" s="22">
        <v>0.44</v>
      </c>
      <c r="K120" s="22">
        <v>0.64</v>
      </c>
      <c r="L120" s="22">
        <v>0.74</v>
      </c>
      <c r="M120" s="22">
        <v>0.89</v>
      </c>
      <c r="N120" s="22">
        <v>0.95000000000000007</v>
      </c>
      <c r="O120" s="24">
        <v>0.57000000000000006</v>
      </c>
      <c r="P120" s="24">
        <v>0.91</v>
      </c>
      <c r="Q120" s="24">
        <v>0.79</v>
      </c>
      <c r="R120" s="24">
        <v>0.85</v>
      </c>
      <c r="S120" s="24">
        <v>0.6</v>
      </c>
      <c r="T120" s="24">
        <v>0.79</v>
      </c>
      <c r="U120" s="24">
        <v>1</v>
      </c>
      <c r="V120" s="24">
        <v>0.74</v>
      </c>
      <c r="W120" s="24">
        <v>0.6</v>
      </c>
      <c r="X120" s="24">
        <v>0.54</v>
      </c>
      <c r="Y120" s="24">
        <v>0.98</v>
      </c>
      <c r="Z120" s="24">
        <v>0.34</v>
      </c>
      <c r="AA120" s="25">
        <v>12</v>
      </c>
      <c r="AB120" s="25">
        <v>6</v>
      </c>
      <c r="AC120" s="25">
        <v>1</v>
      </c>
      <c r="AD120" s="25">
        <v>0</v>
      </c>
      <c r="AE120" s="25">
        <v>0</v>
      </c>
      <c r="AF120" s="25">
        <v>14</v>
      </c>
      <c r="AG120" s="25">
        <v>10</v>
      </c>
      <c r="AH120" s="25">
        <v>7</v>
      </c>
      <c r="AI120" s="25">
        <v>12</v>
      </c>
      <c r="AJ120" s="25">
        <v>1</v>
      </c>
      <c r="AK120" s="25">
        <v>0</v>
      </c>
      <c r="AL120" s="25">
        <v>1</v>
      </c>
      <c r="AM120" s="25">
        <v>0</v>
      </c>
      <c r="AN120" s="25">
        <v>0</v>
      </c>
      <c r="AO120" s="25">
        <v>8</v>
      </c>
      <c r="AP120" s="25">
        <v>0</v>
      </c>
      <c r="AQ120" s="25">
        <v>13</v>
      </c>
      <c r="AR120" s="25">
        <v>5</v>
      </c>
      <c r="AS120" s="25">
        <v>11</v>
      </c>
      <c r="AT120" s="25">
        <v>0</v>
      </c>
      <c r="AU120" s="25">
        <v>6</v>
      </c>
      <c r="AV120" s="25">
        <v>8</v>
      </c>
      <c r="AW120" s="25">
        <v>0</v>
      </c>
      <c r="AX120" s="25">
        <v>13</v>
      </c>
      <c r="AY120" s="25">
        <v>10</v>
      </c>
      <c r="AZ120" s="25">
        <v>9</v>
      </c>
      <c r="BA120" s="25">
        <v>11</v>
      </c>
      <c r="BB120" s="25">
        <v>0</v>
      </c>
      <c r="BC120" s="25">
        <v>2</v>
      </c>
      <c r="BD120" s="25">
        <v>0</v>
      </c>
      <c r="BE120" s="25">
        <v>8</v>
      </c>
      <c r="BF120" s="25">
        <v>9</v>
      </c>
      <c r="BG120" s="25">
        <v>4</v>
      </c>
      <c r="BH120" s="25">
        <v>0</v>
      </c>
      <c r="BI120" s="25">
        <v>0</v>
      </c>
      <c r="BJ120" s="25">
        <v>0</v>
      </c>
      <c r="BK120" s="25">
        <v>10</v>
      </c>
      <c r="BL120" s="25">
        <v>13.999999999999972</v>
      </c>
      <c r="BM120" s="25">
        <v>13</v>
      </c>
      <c r="BN120" s="25">
        <v>0</v>
      </c>
    </row>
    <row r="121" spans="1:66" x14ac:dyDescent="0.25">
      <c r="A121" s="6">
        <v>45033</v>
      </c>
      <c r="B121" t="s">
        <v>10</v>
      </c>
      <c r="C121">
        <v>17</v>
      </c>
      <c r="D121">
        <v>211.00000000000006</v>
      </c>
      <c r="E121">
        <f t="shared" si="4"/>
        <v>52</v>
      </c>
      <c r="F121">
        <f t="shared" si="5"/>
        <v>55</v>
      </c>
      <c r="G121">
        <f t="shared" si="6"/>
        <v>72.000000000000057</v>
      </c>
      <c r="H121">
        <f t="shared" si="7"/>
        <v>32</v>
      </c>
      <c r="I121">
        <v>0</v>
      </c>
      <c r="J121" s="22">
        <v>0.42</v>
      </c>
      <c r="K121" s="22">
        <v>0.70000000000000007</v>
      </c>
      <c r="L121" s="22">
        <v>0.76</v>
      </c>
      <c r="M121" s="22">
        <v>0.82000000000000006</v>
      </c>
      <c r="N121" s="22">
        <v>0.91</v>
      </c>
      <c r="O121" s="24">
        <v>0.92</v>
      </c>
      <c r="P121" s="24">
        <v>0.6</v>
      </c>
      <c r="Q121" s="24">
        <v>0.65</v>
      </c>
      <c r="R121" s="24">
        <v>0.5</v>
      </c>
      <c r="S121" s="24">
        <v>0.81</v>
      </c>
      <c r="T121" s="24">
        <v>0.6</v>
      </c>
      <c r="U121" s="24">
        <v>0.72</v>
      </c>
      <c r="V121" s="24">
        <v>0.88</v>
      </c>
      <c r="W121" s="24">
        <v>0.45</v>
      </c>
      <c r="X121" s="24">
        <v>0.55000000000000004</v>
      </c>
      <c r="Y121" s="24">
        <v>0.36</v>
      </c>
      <c r="Z121" s="24">
        <v>1</v>
      </c>
      <c r="AA121" s="25">
        <v>6</v>
      </c>
      <c r="AB121" s="25">
        <v>14</v>
      </c>
      <c r="AC121" s="25">
        <v>4</v>
      </c>
      <c r="AD121" s="25">
        <v>6</v>
      </c>
      <c r="AE121" s="25">
        <v>0</v>
      </c>
      <c r="AF121" s="25">
        <v>0</v>
      </c>
      <c r="AG121" s="25">
        <v>11</v>
      </c>
      <c r="AH121" s="25">
        <v>1</v>
      </c>
      <c r="AI121" s="25">
        <v>6</v>
      </c>
      <c r="AJ121" s="25">
        <v>7</v>
      </c>
      <c r="AK121" s="25">
        <v>0</v>
      </c>
      <c r="AL121" s="25">
        <v>8</v>
      </c>
      <c r="AM121" s="25">
        <v>5</v>
      </c>
      <c r="AN121" s="25">
        <v>0</v>
      </c>
      <c r="AO121" s="25">
        <v>0</v>
      </c>
      <c r="AP121" s="25">
        <v>0</v>
      </c>
      <c r="AQ121" s="25">
        <v>1</v>
      </c>
      <c r="AR121" s="25">
        <v>13</v>
      </c>
      <c r="AS121" s="25">
        <v>0</v>
      </c>
      <c r="AT121" s="25">
        <v>5</v>
      </c>
      <c r="AU121" s="25">
        <v>10</v>
      </c>
      <c r="AV121" s="25">
        <v>8</v>
      </c>
      <c r="AW121" s="25">
        <v>13</v>
      </c>
      <c r="AX121" s="25">
        <v>12</v>
      </c>
      <c r="AY121" s="25">
        <v>6.0000000000000568</v>
      </c>
      <c r="AZ121" s="25">
        <v>2</v>
      </c>
      <c r="BA121" s="25">
        <v>4</v>
      </c>
      <c r="BB121" s="25">
        <v>0</v>
      </c>
      <c r="BC121" s="25">
        <v>13</v>
      </c>
      <c r="BD121" s="25">
        <v>4</v>
      </c>
      <c r="BE121" s="25">
        <v>14</v>
      </c>
      <c r="BF121" s="25">
        <v>0</v>
      </c>
      <c r="BG121" s="25">
        <v>7</v>
      </c>
      <c r="BH121" s="25">
        <v>3</v>
      </c>
      <c r="BI121" s="25">
        <v>3</v>
      </c>
      <c r="BJ121" s="25">
        <v>0</v>
      </c>
      <c r="BK121" s="25">
        <v>12</v>
      </c>
      <c r="BL121" s="25">
        <v>13</v>
      </c>
      <c r="BM121" s="25">
        <v>0</v>
      </c>
      <c r="BN121" s="25">
        <v>0</v>
      </c>
    </row>
    <row r="122" spans="1:66" x14ac:dyDescent="0.25">
      <c r="A122" s="6">
        <v>45034</v>
      </c>
      <c r="B122" t="s">
        <v>10</v>
      </c>
      <c r="C122">
        <v>18</v>
      </c>
      <c r="D122">
        <v>213</v>
      </c>
      <c r="E122">
        <f t="shared" si="4"/>
        <v>45</v>
      </c>
      <c r="F122">
        <f t="shared" si="5"/>
        <v>62</v>
      </c>
      <c r="G122">
        <f t="shared" si="6"/>
        <v>62</v>
      </c>
      <c r="H122">
        <f t="shared" si="7"/>
        <v>44</v>
      </c>
      <c r="I122">
        <v>0</v>
      </c>
      <c r="J122" s="22">
        <v>0.4</v>
      </c>
      <c r="K122" s="22">
        <v>0.66</v>
      </c>
      <c r="L122" s="22">
        <v>0.73</v>
      </c>
      <c r="M122" s="22">
        <v>0.84</v>
      </c>
      <c r="N122" s="22">
        <v>0.9</v>
      </c>
      <c r="O122" s="24">
        <v>0.65</v>
      </c>
      <c r="P122" s="24">
        <v>0.61</v>
      </c>
      <c r="Q122" s="24">
        <v>0.59</v>
      </c>
      <c r="R122" s="24">
        <v>0.86</v>
      </c>
      <c r="S122" s="24">
        <v>0.76</v>
      </c>
      <c r="T122" s="24">
        <v>0.5</v>
      </c>
      <c r="U122" s="24">
        <v>0.47000000000000003</v>
      </c>
      <c r="V122" s="24">
        <v>0.3</v>
      </c>
      <c r="W122" s="24">
        <v>0.9</v>
      </c>
      <c r="X122" s="24">
        <v>0.97</v>
      </c>
      <c r="Y122" s="24">
        <v>0.94000000000000006</v>
      </c>
      <c r="Z122" s="24">
        <v>0.92</v>
      </c>
      <c r="AA122" s="25">
        <v>13</v>
      </c>
      <c r="AB122" s="25">
        <v>0</v>
      </c>
      <c r="AC122" s="25">
        <v>0</v>
      </c>
      <c r="AD122" s="25">
        <v>0</v>
      </c>
      <c r="AE122" s="25">
        <v>14</v>
      </c>
      <c r="AF122" s="25">
        <v>8</v>
      </c>
      <c r="AG122" s="25">
        <v>1</v>
      </c>
      <c r="AH122" s="25">
        <v>12</v>
      </c>
      <c r="AI122" s="25">
        <v>14</v>
      </c>
      <c r="AJ122" s="25">
        <v>0</v>
      </c>
      <c r="AK122" s="25">
        <v>0</v>
      </c>
      <c r="AL122" s="25">
        <v>7</v>
      </c>
      <c r="AM122" s="25">
        <v>2</v>
      </c>
      <c r="AN122" s="25">
        <v>13</v>
      </c>
      <c r="AO122" s="25">
        <v>0</v>
      </c>
      <c r="AP122" s="25">
        <v>9</v>
      </c>
      <c r="AQ122" s="25">
        <v>5</v>
      </c>
      <c r="AR122" s="25">
        <v>6</v>
      </c>
      <c r="AS122" s="25">
        <v>2</v>
      </c>
      <c r="AT122" s="25">
        <v>0</v>
      </c>
      <c r="AU122" s="25">
        <v>7</v>
      </c>
      <c r="AV122" s="25">
        <v>5</v>
      </c>
      <c r="AW122" s="25">
        <v>8</v>
      </c>
      <c r="AX122" s="25">
        <v>11</v>
      </c>
      <c r="AY122" s="25">
        <v>4</v>
      </c>
      <c r="AZ122" s="25">
        <v>7</v>
      </c>
      <c r="BA122" s="25">
        <v>6</v>
      </c>
      <c r="BB122" s="25">
        <v>0</v>
      </c>
      <c r="BC122" s="25">
        <v>2</v>
      </c>
      <c r="BD122" s="25">
        <v>12</v>
      </c>
      <c r="BE122" s="25">
        <v>4</v>
      </c>
      <c r="BF122" s="25">
        <v>12</v>
      </c>
      <c r="BG122" s="25">
        <v>9</v>
      </c>
      <c r="BH122" s="25">
        <v>0</v>
      </c>
      <c r="BI122" s="25">
        <v>4</v>
      </c>
      <c r="BJ122" s="25">
        <v>3</v>
      </c>
      <c r="BK122" s="25">
        <v>3</v>
      </c>
      <c r="BL122" s="25">
        <v>0</v>
      </c>
      <c r="BM122" s="25">
        <v>2</v>
      </c>
      <c r="BN122" s="25">
        <v>8</v>
      </c>
    </row>
    <row r="123" spans="1:66" x14ac:dyDescent="0.25">
      <c r="A123" s="6">
        <v>45035</v>
      </c>
      <c r="B123" t="s">
        <v>10</v>
      </c>
      <c r="C123">
        <v>19</v>
      </c>
      <c r="D123">
        <v>223.00000000000006</v>
      </c>
      <c r="E123">
        <f t="shared" si="4"/>
        <v>43</v>
      </c>
      <c r="F123">
        <f t="shared" si="5"/>
        <v>74</v>
      </c>
      <c r="G123">
        <f t="shared" si="6"/>
        <v>69</v>
      </c>
      <c r="H123">
        <f t="shared" si="7"/>
        <v>23</v>
      </c>
      <c r="I123">
        <v>0</v>
      </c>
      <c r="J123" s="22">
        <v>0.28000000000000003</v>
      </c>
      <c r="K123" s="22">
        <v>0.5</v>
      </c>
      <c r="L123" s="22">
        <v>0.70000000000000007</v>
      </c>
      <c r="M123" s="22">
        <v>0.85</v>
      </c>
      <c r="N123" s="22">
        <v>0.98</v>
      </c>
      <c r="O123" s="24">
        <v>0.67</v>
      </c>
      <c r="P123" s="24">
        <v>0.79</v>
      </c>
      <c r="Q123" s="24">
        <v>0.57999999999999996</v>
      </c>
      <c r="R123" s="24">
        <v>0.91</v>
      </c>
      <c r="S123" s="24">
        <v>0.21</v>
      </c>
      <c r="T123" s="24">
        <v>0.63</v>
      </c>
      <c r="U123" s="24">
        <v>0.96</v>
      </c>
      <c r="V123" s="24">
        <v>0.54</v>
      </c>
      <c r="W123" s="24">
        <v>0.43</v>
      </c>
      <c r="X123" s="24">
        <v>0.8</v>
      </c>
      <c r="Y123" s="24">
        <v>0.91</v>
      </c>
      <c r="Z123" s="24">
        <v>0.99</v>
      </c>
      <c r="AA123" s="25">
        <v>12</v>
      </c>
      <c r="AB123" s="25">
        <v>14</v>
      </c>
      <c r="AC123" s="25">
        <v>14</v>
      </c>
      <c r="AD123" s="25">
        <v>7</v>
      </c>
      <c r="AE123" s="25">
        <v>10</v>
      </c>
      <c r="AF123" s="25">
        <v>0</v>
      </c>
      <c r="AG123" s="25">
        <v>4</v>
      </c>
      <c r="AH123" s="25">
        <v>8</v>
      </c>
      <c r="AI123" s="25">
        <v>0</v>
      </c>
      <c r="AJ123" s="25">
        <v>5</v>
      </c>
      <c r="AK123" s="25">
        <v>14.000000000000057</v>
      </c>
      <c r="AL123" s="25">
        <v>7</v>
      </c>
      <c r="AM123" s="25">
        <v>0</v>
      </c>
      <c r="AN123" s="25">
        <v>0</v>
      </c>
      <c r="AO123" s="25">
        <v>0</v>
      </c>
      <c r="AP123" s="25">
        <v>0</v>
      </c>
      <c r="AQ123" s="25">
        <v>0</v>
      </c>
      <c r="AR123" s="25">
        <v>6</v>
      </c>
      <c r="AS123" s="25">
        <v>1</v>
      </c>
      <c r="AT123" s="25">
        <v>9</v>
      </c>
      <c r="AU123" s="25">
        <v>0</v>
      </c>
      <c r="AV123" s="25">
        <v>13</v>
      </c>
      <c r="AW123" s="25">
        <v>13</v>
      </c>
      <c r="AX123" s="25">
        <v>0</v>
      </c>
      <c r="AY123" s="25">
        <v>5</v>
      </c>
      <c r="AZ123" s="25">
        <v>9</v>
      </c>
      <c r="BA123" s="25">
        <v>14</v>
      </c>
      <c r="BB123" s="25">
        <v>4</v>
      </c>
      <c r="BC123" s="25">
        <v>2</v>
      </c>
      <c r="BD123" s="25">
        <v>9</v>
      </c>
      <c r="BE123" s="25">
        <v>0</v>
      </c>
      <c r="BF123" s="25">
        <v>13</v>
      </c>
      <c r="BG123" s="25">
        <v>11</v>
      </c>
      <c r="BH123" s="25">
        <v>0</v>
      </c>
      <c r="BI123" s="25">
        <v>7</v>
      </c>
      <c r="BJ123" s="25">
        <v>0</v>
      </c>
      <c r="BK123" s="25">
        <v>0</v>
      </c>
      <c r="BL123" s="25">
        <v>0</v>
      </c>
      <c r="BM123" s="25">
        <v>7</v>
      </c>
      <c r="BN123" s="25">
        <v>5</v>
      </c>
    </row>
    <row r="124" spans="1:66" x14ac:dyDescent="0.25">
      <c r="A124" s="6">
        <v>45036</v>
      </c>
      <c r="B124" t="s">
        <v>10</v>
      </c>
      <c r="C124">
        <v>20</v>
      </c>
      <c r="D124">
        <v>240.00000000000003</v>
      </c>
      <c r="E124">
        <f t="shared" si="4"/>
        <v>51</v>
      </c>
      <c r="F124">
        <f t="shared" si="5"/>
        <v>78</v>
      </c>
      <c r="G124">
        <f t="shared" si="6"/>
        <v>67</v>
      </c>
      <c r="H124">
        <f t="shared" si="7"/>
        <v>44.000000000000028</v>
      </c>
      <c r="I124">
        <v>0</v>
      </c>
      <c r="J124" s="22">
        <v>0.5</v>
      </c>
      <c r="K124" s="22">
        <v>0.57000000000000006</v>
      </c>
      <c r="L124" s="22">
        <v>0.70000000000000007</v>
      </c>
      <c r="M124" s="22">
        <v>0.88</v>
      </c>
      <c r="N124" s="22">
        <v>0.93</v>
      </c>
      <c r="O124" s="24">
        <v>0.98</v>
      </c>
      <c r="P124" s="24">
        <v>0.62</v>
      </c>
      <c r="Q124" s="24">
        <v>0.64</v>
      </c>
      <c r="R124" s="24">
        <v>1</v>
      </c>
      <c r="S124" s="24">
        <v>0.72</v>
      </c>
      <c r="T124" s="24">
        <v>0.70000000000000007</v>
      </c>
      <c r="U124" s="24">
        <v>0.76</v>
      </c>
      <c r="V124" s="24">
        <v>0.94000000000000006</v>
      </c>
      <c r="W124" s="24">
        <v>0.76</v>
      </c>
      <c r="X124" s="24">
        <v>0.36</v>
      </c>
      <c r="Y124" s="24">
        <v>0.4</v>
      </c>
      <c r="Z124" s="24">
        <v>0.97</v>
      </c>
      <c r="AA124" s="25">
        <v>14</v>
      </c>
      <c r="AB124" s="25">
        <v>12</v>
      </c>
      <c r="AC124" s="25">
        <v>0</v>
      </c>
      <c r="AD124" s="25">
        <v>0</v>
      </c>
      <c r="AE124" s="25">
        <v>2</v>
      </c>
      <c r="AF124" s="25">
        <v>13</v>
      </c>
      <c r="AG124" s="25">
        <v>0</v>
      </c>
      <c r="AH124" s="25">
        <v>14</v>
      </c>
      <c r="AI124" s="25">
        <v>12</v>
      </c>
      <c r="AJ124" s="25">
        <v>11</v>
      </c>
      <c r="AK124" s="25">
        <v>0</v>
      </c>
      <c r="AL124" s="25">
        <v>13.000000000000028</v>
      </c>
      <c r="AM124" s="25">
        <v>11</v>
      </c>
      <c r="AN124" s="25">
        <v>0</v>
      </c>
      <c r="AO124" s="25">
        <v>4</v>
      </c>
      <c r="AP124" s="25">
        <v>0</v>
      </c>
      <c r="AQ124" s="25">
        <v>0</v>
      </c>
      <c r="AR124" s="25">
        <v>0</v>
      </c>
      <c r="AS124" s="25">
        <v>16</v>
      </c>
      <c r="AT124" s="25">
        <v>0</v>
      </c>
      <c r="AU124" s="25">
        <v>10</v>
      </c>
      <c r="AV124" s="25">
        <v>12</v>
      </c>
      <c r="AW124" s="25">
        <v>14</v>
      </c>
      <c r="AX124" s="25">
        <v>6</v>
      </c>
      <c r="AY124" s="25">
        <v>1</v>
      </c>
      <c r="AZ124" s="25">
        <v>3</v>
      </c>
      <c r="BA124" s="25">
        <v>0</v>
      </c>
      <c r="BB124" s="25">
        <v>9</v>
      </c>
      <c r="BC124" s="25">
        <v>4</v>
      </c>
      <c r="BD124" s="25">
        <v>8</v>
      </c>
      <c r="BE124" s="25">
        <v>8</v>
      </c>
      <c r="BF124" s="25">
        <v>0</v>
      </c>
      <c r="BG124" s="25">
        <v>0</v>
      </c>
      <c r="BH124" s="25">
        <v>10</v>
      </c>
      <c r="BI124" s="25">
        <v>3</v>
      </c>
      <c r="BJ124" s="25">
        <v>0</v>
      </c>
      <c r="BK124" s="25">
        <v>13</v>
      </c>
      <c r="BL124" s="25">
        <v>3</v>
      </c>
      <c r="BM124" s="25">
        <v>5</v>
      </c>
      <c r="BN124" s="25">
        <v>9</v>
      </c>
    </row>
    <row r="125" spans="1:66" x14ac:dyDescent="0.25">
      <c r="A125" s="6">
        <v>45037</v>
      </c>
      <c r="B125" t="s">
        <v>10</v>
      </c>
      <c r="C125">
        <v>21</v>
      </c>
      <c r="D125">
        <v>269.00000000000006</v>
      </c>
      <c r="E125">
        <f t="shared" si="4"/>
        <v>45</v>
      </c>
      <c r="F125">
        <f t="shared" si="5"/>
        <v>66.000000000000057</v>
      </c>
      <c r="G125">
        <f t="shared" si="6"/>
        <v>64</v>
      </c>
      <c r="H125">
        <f t="shared" si="7"/>
        <v>88</v>
      </c>
      <c r="I125">
        <v>0</v>
      </c>
      <c r="J125" s="22">
        <v>0.36</v>
      </c>
      <c r="K125" s="22">
        <v>0.69000000000000006</v>
      </c>
      <c r="L125" s="22">
        <v>0.78</v>
      </c>
      <c r="M125" s="22">
        <v>0.82000000000000006</v>
      </c>
      <c r="N125" s="22">
        <v>0.94000000000000006</v>
      </c>
      <c r="O125" s="24">
        <v>0.85</v>
      </c>
      <c r="P125" s="24">
        <v>0.78</v>
      </c>
      <c r="Q125" s="24">
        <v>0.69000000000000006</v>
      </c>
      <c r="R125" s="24">
        <v>0.4</v>
      </c>
      <c r="S125" s="24">
        <v>0.98</v>
      </c>
      <c r="T125" s="24">
        <v>0.77</v>
      </c>
      <c r="U125" s="24">
        <v>0.85</v>
      </c>
      <c r="V125" s="24">
        <v>0.52</v>
      </c>
      <c r="W125" s="24">
        <v>0.71</v>
      </c>
      <c r="X125" s="24">
        <v>0.96</v>
      </c>
      <c r="Y125" s="24">
        <v>0.70000000000000007</v>
      </c>
      <c r="Z125" s="24">
        <v>0.25</v>
      </c>
      <c r="AA125" s="25">
        <v>0</v>
      </c>
      <c r="AB125" s="25">
        <v>10</v>
      </c>
      <c r="AC125" s="25">
        <v>12</v>
      </c>
      <c r="AD125" s="25">
        <v>9</v>
      </c>
      <c r="AE125" s="25">
        <v>17</v>
      </c>
      <c r="AF125" s="25">
        <v>1</v>
      </c>
      <c r="AG125" s="25">
        <v>11.000000000000057</v>
      </c>
      <c r="AH125" s="25">
        <v>4</v>
      </c>
      <c r="AI125" s="25">
        <v>0</v>
      </c>
      <c r="AJ125" s="25">
        <v>2</v>
      </c>
      <c r="AK125" s="25">
        <v>6</v>
      </c>
      <c r="AL125" s="25">
        <v>11</v>
      </c>
      <c r="AM125" s="25">
        <v>0</v>
      </c>
      <c r="AN125" s="25">
        <v>8</v>
      </c>
      <c r="AO125" s="25">
        <v>13</v>
      </c>
      <c r="AP125" s="25">
        <v>15</v>
      </c>
      <c r="AQ125" s="25">
        <v>2</v>
      </c>
      <c r="AR125" s="25">
        <v>14</v>
      </c>
      <c r="AS125" s="25">
        <v>14</v>
      </c>
      <c r="AT125" s="25">
        <v>11</v>
      </c>
      <c r="AU125" s="25">
        <v>0</v>
      </c>
      <c r="AV125" s="25">
        <v>14</v>
      </c>
      <c r="AW125" s="25">
        <v>1</v>
      </c>
      <c r="AX125" s="25">
        <v>9</v>
      </c>
      <c r="AY125" s="25">
        <v>0</v>
      </c>
      <c r="AZ125" s="25">
        <v>17</v>
      </c>
      <c r="BA125" s="25">
        <v>2</v>
      </c>
      <c r="BB125" s="25">
        <v>4</v>
      </c>
      <c r="BC125" s="25">
        <v>0</v>
      </c>
      <c r="BD125" s="25">
        <v>17</v>
      </c>
      <c r="BE125" s="25">
        <v>0</v>
      </c>
      <c r="BF125" s="25">
        <v>4</v>
      </c>
      <c r="BG125" s="25">
        <v>1</v>
      </c>
      <c r="BH125" s="25">
        <v>9</v>
      </c>
      <c r="BI125" s="25">
        <v>12</v>
      </c>
      <c r="BJ125" s="25">
        <v>0</v>
      </c>
      <c r="BK125" s="25">
        <v>14</v>
      </c>
      <c r="BL125" s="25">
        <v>5</v>
      </c>
      <c r="BM125" s="25">
        <v>0</v>
      </c>
      <c r="BN125" s="25">
        <v>0</v>
      </c>
    </row>
    <row r="126" spans="1:66" x14ac:dyDescent="0.25">
      <c r="A126" s="6">
        <v>45038</v>
      </c>
      <c r="B126" t="s">
        <v>10</v>
      </c>
      <c r="C126">
        <v>22</v>
      </c>
      <c r="D126">
        <v>300.00000000000006</v>
      </c>
      <c r="E126">
        <f t="shared" si="4"/>
        <v>46</v>
      </c>
      <c r="F126">
        <f t="shared" si="5"/>
        <v>111</v>
      </c>
      <c r="G126">
        <f t="shared" si="6"/>
        <v>58</v>
      </c>
      <c r="H126">
        <f t="shared" si="7"/>
        <v>77.000000000000057</v>
      </c>
      <c r="I126">
        <v>0</v>
      </c>
      <c r="J126" s="22">
        <v>0.45</v>
      </c>
      <c r="K126" s="22">
        <v>0.51</v>
      </c>
      <c r="L126" s="22">
        <v>0.75</v>
      </c>
      <c r="M126" s="22">
        <v>0.81</v>
      </c>
      <c r="N126" s="22">
        <v>0.9</v>
      </c>
      <c r="O126" s="24">
        <v>0.79</v>
      </c>
      <c r="P126" s="24">
        <v>0.92</v>
      </c>
      <c r="Q126" s="24">
        <v>1</v>
      </c>
      <c r="R126" s="24">
        <v>0.6</v>
      </c>
      <c r="S126" s="24">
        <v>0.69000000000000006</v>
      </c>
      <c r="T126" s="24">
        <v>0.25</v>
      </c>
      <c r="U126" s="24">
        <v>0.99</v>
      </c>
      <c r="V126" s="24">
        <v>0.98</v>
      </c>
      <c r="W126" s="24">
        <v>0.88</v>
      </c>
      <c r="X126" s="24">
        <v>0.4</v>
      </c>
      <c r="Y126" s="24">
        <v>0.51</v>
      </c>
      <c r="Z126" s="24">
        <v>0.85</v>
      </c>
      <c r="AA126" s="25">
        <v>0</v>
      </c>
      <c r="AB126" s="25">
        <v>12</v>
      </c>
      <c r="AC126" s="25">
        <v>19</v>
      </c>
      <c r="AD126" s="25">
        <v>11</v>
      </c>
      <c r="AE126" s="25">
        <v>16</v>
      </c>
      <c r="AF126" s="25">
        <v>16</v>
      </c>
      <c r="AG126" s="25">
        <v>0</v>
      </c>
      <c r="AH126" s="25">
        <v>20</v>
      </c>
      <c r="AI126" s="25">
        <v>11</v>
      </c>
      <c r="AJ126" s="25">
        <v>6</v>
      </c>
      <c r="AK126" s="25">
        <v>8</v>
      </c>
      <c r="AL126" s="25">
        <v>14</v>
      </c>
      <c r="AM126" s="25">
        <v>0</v>
      </c>
      <c r="AN126" s="25">
        <v>8</v>
      </c>
      <c r="AO126" s="25">
        <v>2</v>
      </c>
      <c r="AP126" s="25">
        <v>18</v>
      </c>
      <c r="AQ126" s="25">
        <v>14.000000000000057</v>
      </c>
      <c r="AR126" s="25">
        <v>17</v>
      </c>
      <c r="AS126" s="25">
        <v>0</v>
      </c>
      <c r="AT126" s="25">
        <v>4</v>
      </c>
      <c r="AU126" s="25">
        <v>0</v>
      </c>
      <c r="AV126" s="25">
        <v>0</v>
      </c>
      <c r="AW126" s="25">
        <v>9</v>
      </c>
      <c r="AX126" s="25">
        <v>9</v>
      </c>
      <c r="AY126" s="25">
        <v>15</v>
      </c>
      <c r="AZ126" s="25">
        <v>0</v>
      </c>
      <c r="BA126" s="25">
        <v>19</v>
      </c>
      <c r="BB126" s="25">
        <v>5</v>
      </c>
      <c r="BC126" s="25">
        <v>0</v>
      </c>
      <c r="BD126" s="25">
        <v>1</v>
      </c>
      <c r="BE126" s="25">
        <v>4</v>
      </c>
      <c r="BF126" s="25">
        <v>9</v>
      </c>
      <c r="BG126" s="25">
        <v>0</v>
      </c>
      <c r="BH126" s="25">
        <v>10</v>
      </c>
      <c r="BI126" s="25">
        <v>6</v>
      </c>
      <c r="BJ126" s="25">
        <v>0</v>
      </c>
      <c r="BK126" s="25">
        <v>0</v>
      </c>
      <c r="BL126" s="25">
        <v>6</v>
      </c>
      <c r="BM126" s="25">
        <v>8</v>
      </c>
      <c r="BN126" s="25">
        <v>3</v>
      </c>
    </row>
    <row r="127" spans="1:66" x14ac:dyDescent="0.25">
      <c r="A127" s="6">
        <v>45039</v>
      </c>
      <c r="B127" t="s">
        <v>10</v>
      </c>
      <c r="C127">
        <v>23</v>
      </c>
      <c r="D127">
        <v>336.00000000000011</v>
      </c>
      <c r="E127">
        <f t="shared" si="4"/>
        <v>119</v>
      </c>
      <c r="F127">
        <f t="shared" si="5"/>
        <v>79</v>
      </c>
      <c r="G127">
        <f t="shared" si="6"/>
        <v>92.000000000000114</v>
      </c>
      <c r="H127">
        <f t="shared" si="7"/>
        <v>46</v>
      </c>
      <c r="I127">
        <v>0</v>
      </c>
      <c r="J127" s="22">
        <v>0.45</v>
      </c>
      <c r="K127" s="22">
        <v>0.62</v>
      </c>
      <c r="L127" s="22">
        <v>0.75</v>
      </c>
      <c r="M127" s="22">
        <v>0.82000000000000006</v>
      </c>
      <c r="N127" s="22">
        <v>0.96</v>
      </c>
      <c r="O127" s="24">
        <v>0.67</v>
      </c>
      <c r="P127" s="24">
        <v>0.67</v>
      </c>
      <c r="Q127" s="24">
        <v>0.74</v>
      </c>
      <c r="R127" s="24">
        <v>0.98</v>
      </c>
      <c r="S127" s="24">
        <v>0.44</v>
      </c>
      <c r="T127" s="24">
        <v>0.72</v>
      </c>
      <c r="U127" s="24">
        <v>0.93</v>
      </c>
      <c r="V127" s="24">
        <v>0.83000000000000007</v>
      </c>
      <c r="W127" s="24">
        <v>0.97</v>
      </c>
      <c r="X127" s="24">
        <v>0.28999999999999998</v>
      </c>
      <c r="Y127" s="24">
        <v>0.9</v>
      </c>
      <c r="Z127" s="24">
        <v>0.56000000000000005</v>
      </c>
      <c r="AA127" s="25">
        <v>0</v>
      </c>
      <c r="AB127" s="25">
        <v>9</v>
      </c>
      <c r="AC127" s="25">
        <v>8</v>
      </c>
      <c r="AD127" s="25">
        <v>0</v>
      </c>
      <c r="AE127" s="25">
        <v>7</v>
      </c>
      <c r="AF127" s="25">
        <v>21</v>
      </c>
      <c r="AG127" s="25">
        <v>11</v>
      </c>
      <c r="AH127" s="25">
        <v>20</v>
      </c>
      <c r="AI127" s="25">
        <v>3</v>
      </c>
      <c r="AJ127" s="25">
        <v>0</v>
      </c>
      <c r="AK127" s="25">
        <v>0</v>
      </c>
      <c r="AL127" s="25">
        <v>10</v>
      </c>
      <c r="AM127" s="25">
        <v>14</v>
      </c>
      <c r="AN127" s="25">
        <v>0</v>
      </c>
      <c r="AO127" s="25">
        <v>0</v>
      </c>
      <c r="AP127" s="25">
        <v>0</v>
      </c>
      <c r="AQ127" s="25">
        <v>19</v>
      </c>
      <c r="AR127" s="25">
        <v>0</v>
      </c>
      <c r="AS127" s="25">
        <v>1</v>
      </c>
      <c r="AT127" s="25">
        <v>2</v>
      </c>
      <c r="AU127" s="25">
        <v>0</v>
      </c>
      <c r="AV127" s="25">
        <v>22</v>
      </c>
      <c r="AW127" s="25">
        <v>17</v>
      </c>
      <c r="AX127" s="25">
        <v>3</v>
      </c>
      <c r="AY127" s="25">
        <v>2</v>
      </c>
      <c r="AZ127" s="25">
        <v>14.000000000000114</v>
      </c>
      <c r="BA127" s="25">
        <v>12</v>
      </c>
      <c r="BB127" s="25">
        <v>3</v>
      </c>
      <c r="BC127" s="25">
        <v>2</v>
      </c>
      <c r="BD127" s="25">
        <v>17</v>
      </c>
      <c r="BE127" s="25">
        <v>4</v>
      </c>
      <c r="BF127" s="25">
        <v>0</v>
      </c>
      <c r="BG127" s="25">
        <v>9</v>
      </c>
      <c r="BH127" s="25">
        <v>15</v>
      </c>
      <c r="BI127" s="25">
        <v>19</v>
      </c>
      <c r="BJ127" s="25">
        <v>20</v>
      </c>
      <c r="BK127" s="25">
        <v>0</v>
      </c>
      <c r="BL127" s="25">
        <v>21</v>
      </c>
      <c r="BM127" s="25">
        <v>10</v>
      </c>
      <c r="BN127" s="25">
        <v>21</v>
      </c>
    </row>
    <row r="128" spans="1:66" x14ac:dyDescent="0.25">
      <c r="A128" s="6">
        <v>45040</v>
      </c>
      <c r="B128" t="s">
        <v>10</v>
      </c>
      <c r="C128">
        <v>24</v>
      </c>
      <c r="D128">
        <v>381</v>
      </c>
      <c r="E128">
        <f t="shared" si="4"/>
        <v>125</v>
      </c>
      <c r="F128">
        <f t="shared" si="5"/>
        <v>70</v>
      </c>
      <c r="G128">
        <f t="shared" si="6"/>
        <v>109</v>
      </c>
      <c r="H128">
        <f t="shared" si="7"/>
        <v>75</v>
      </c>
      <c r="I128">
        <v>0</v>
      </c>
      <c r="J128" s="22">
        <v>0.15</v>
      </c>
      <c r="K128" s="22">
        <v>0.67</v>
      </c>
      <c r="L128" s="22">
        <v>0.72</v>
      </c>
      <c r="M128" s="22">
        <v>0.85</v>
      </c>
      <c r="N128" s="22">
        <v>0.99</v>
      </c>
      <c r="O128" s="24">
        <v>0.8</v>
      </c>
      <c r="P128" s="24">
        <v>0.6</v>
      </c>
      <c r="Q128" s="24">
        <v>0.9</v>
      </c>
      <c r="R128" s="24">
        <v>0.71</v>
      </c>
      <c r="S128" s="24">
        <v>0.72</v>
      </c>
      <c r="T128" s="24">
        <v>0.78</v>
      </c>
      <c r="U128" s="24">
        <v>0.91</v>
      </c>
      <c r="V128" s="24">
        <v>0.41000000000000003</v>
      </c>
      <c r="W128" s="24">
        <v>0.45</v>
      </c>
      <c r="X128" s="24">
        <v>0.86</v>
      </c>
      <c r="Y128" s="24">
        <v>0.8</v>
      </c>
      <c r="Z128" s="24">
        <v>0.86</v>
      </c>
      <c r="AA128" s="25">
        <v>19</v>
      </c>
      <c r="AB128" s="25">
        <v>8</v>
      </c>
      <c r="AC128" s="25">
        <v>0</v>
      </c>
      <c r="AD128" s="25">
        <v>13</v>
      </c>
      <c r="AE128" s="25">
        <v>9</v>
      </c>
      <c r="AF128" s="25">
        <v>19</v>
      </c>
      <c r="AG128" s="25">
        <v>0</v>
      </c>
      <c r="AH128" s="25">
        <v>0</v>
      </c>
      <c r="AI128" s="25">
        <v>0</v>
      </c>
      <c r="AJ128" s="25">
        <v>2</v>
      </c>
      <c r="AK128" s="25">
        <v>2</v>
      </c>
      <c r="AL128" s="25">
        <v>14</v>
      </c>
      <c r="AM128" s="25">
        <v>3</v>
      </c>
      <c r="AN128" s="25">
        <v>0</v>
      </c>
      <c r="AO128" s="25">
        <v>0</v>
      </c>
      <c r="AP128" s="25">
        <v>11</v>
      </c>
      <c r="AQ128" s="25">
        <v>11</v>
      </c>
      <c r="AR128" s="25">
        <v>0</v>
      </c>
      <c r="AS128" s="25">
        <v>24</v>
      </c>
      <c r="AT128" s="25">
        <v>12</v>
      </c>
      <c r="AU128" s="25">
        <v>0</v>
      </c>
      <c r="AV128" s="25">
        <v>12</v>
      </c>
      <c r="AW128" s="25">
        <v>2</v>
      </c>
      <c r="AX128" s="25">
        <v>16</v>
      </c>
      <c r="AY128" s="25">
        <v>25</v>
      </c>
      <c r="AZ128" s="25">
        <v>12</v>
      </c>
      <c r="BA128" s="25">
        <v>25</v>
      </c>
      <c r="BB128" s="25">
        <v>8</v>
      </c>
      <c r="BC128" s="25">
        <v>9</v>
      </c>
      <c r="BD128" s="25">
        <v>0</v>
      </c>
      <c r="BE128" s="25">
        <v>24</v>
      </c>
      <c r="BF128" s="25">
        <v>19</v>
      </c>
      <c r="BG128" s="25">
        <v>6</v>
      </c>
      <c r="BH128" s="25">
        <v>7</v>
      </c>
      <c r="BI128" s="25">
        <v>17</v>
      </c>
      <c r="BJ128" s="25">
        <v>20</v>
      </c>
      <c r="BK128" s="25">
        <v>2</v>
      </c>
      <c r="BL128" s="25">
        <v>0</v>
      </c>
      <c r="BM128" s="25">
        <v>5</v>
      </c>
      <c r="BN128" s="25">
        <v>25</v>
      </c>
    </row>
    <row r="129" spans="1:66" x14ac:dyDescent="0.25">
      <c r="A129" s="6">
        <v>45041</v>
      </c>
      <c r="B129" t="s">
        <v>10</v>
      </c>
      <c r="C129">
        <v>25</v>
      </c>
      <c r="D129">
        <v>436.99999999999994</v>
      </c>
      <c r="E129">
        <f t="shared" si="4"/>
        <v>118</v>
      </c>
      <c r="F129">
        <f t="shared" si="5"/>
        <v>113</v>
      </c>
      <c r="G129">
        <f t="shared" si="6"/>
        <v>126</v>
      </c>
      <c r="H129">
        <f t="shared" si="7"/>
        <v>71.999999999999943</v>
      </c>
      <c r="I129">
        <v>0</v>
      </c>
      <c r="J129" s="22">
        <v>0.4</v>
      </c>
      <c r="K129" s="22">
        <v>0.66</v>
      </c>
      <c r="L129" s="22">
        <v>0.74</v>
      </c>
      <c r="M129" s="22">
        <v>0.88</v>
      </c>
      <c r="N129" s="22">
        <v>0.95000000000000007</v>
      </c>
      <c r="O129" s="24">
        <v>0.70000000000000007</v>
      </c>
      <c r="P129" s="24">
        <v>0.4</v>
      </c>
      <c r="Q129" s="24">
        <v>0.57000000000000006</v>
      </c>
      <c r="R129" s="24">
        <v>0.79</v>
      </c>
      <c r="S129" s="24">
        <v>0.64</v>
      </c>
      <c r="T129" s="24">
        <v>0.94000000000000006</v>
      </c>
      <c r="U129" s="24">
        <v>0.71</v>
      </c>
      <c r="V129" s="24">
        <v>0.99</v>
      </c>
      <c r="W129" s="24">
        <v>0.9</v>
      </c>
      <c r="X129" s="24">
        <v>0.52</v>
      </c>
      <c r="Y129" s="24">
        <v>0.79</v>
      </c>
      <c r="Z129" s="24">
        <v>0.35000000000000003</v>
      </c>
      <c r="AA129" s="25">
        <v>20</v>
      </c>
      <c r="AB129" s="25">
        <v>16</v>
      </c>
      <c r="AC129" s="25">
        <v>0</v>
      </c>
      <c r="AD129" s="25">
        <v>9</v>
      </c>
      <c r="AE129" s="25">
        <v>3</v>
      </c>
      <c r="AF129" s="25">
        <v>22</v>
      </c>
      <c r="AG129" s="25">
        <v>29</v>
      </c>
      <c r="AH129" s="25">
        <v>1</v>
      </c>
      <c r="AI129" s="25">
        <v>4</v>
      </c>
      <c r="AJ129" s="25">
        <v>9</v>
      </c>
      <c r="AK129" s="25">
        <v>8</v>
      </c>
      <c r="AL129" s="25">
        <v>16</v>
      </c>
      <c r="AM129" s="25">
        <v>7.9999999999999432</v>
      </c>
      <c r="AN129" s="25">
        <v>4</v>
      </c>
      <c r="AO129" s="25">
        <v>9</v>
      </c>
      <c r="AP129" s="25">
        <v>0</v>
      </c>
      <c r="AQ129" s="25">
        <v>8</v>
      </c>
      <c r="AR129" s="25">
        <v>4</v>
      </c>
      <c r="AS129" s="25">
        <v>0</v>
      </c>
      <c r="AT129" s="25">
        <v>23</v>
      </c>
      <c r="AU129" s="25">
        <v>0</v>
      </c>
      <c r="AV129" s="25">
        <v>24</v>
      </c>
      <c r="AW129" s="25">
        <v>9</v>
      </c>
      <c r="AX129" s="25">
        <v>0</v>
      </c>
      <c r="AY129" s="25">
        <v>21</v>
      </c>
      <c r="AZ129" s="25">
        <v>16</v>
      </c>
      <c r="BA129" s="25">
        <v>16</v>
      </c>
      <c r="BB129" s="25">
        <v>12</v>
      </c>
      <c r="BC129" s="25">
        <v>5</v>
      </c>
      <c r="BD129" s="25">
        <v>23</v>
      </c>
      <c r="BE129" s="25">
        <v>11</v>
      </c>
      <c r="BF129" s="25">
        <v>8</v>
      </c>
      <c r="BG129" s="25">
        <v>5</v>
      </c>
      <c r="BH129" s="25">
        <v>3</v>
      </c>
      <c r="BI129" s="25">
        <v>6</v>
      </c>
      <c r="BJ129" s="25">
        <v>2</v>
      </c>
      <c r="BK129" s="25">
        <v>28</v>
      </c>
      <c r="BL129" s="25">
        <v>28</v>
      </c>
      <c r="BM129" s="25">
        <v>10</v>
      </c>
      <c r="BN129" s="25">
        <v>17</v>
      </c>
    </row>
    <row r="130" spans="1:66" x14ac:dyDescent="0.25">
      <c r="A130" s="6">
        <v>45042</v>
      </c>
      <c r="B130" t="s">
        <v>10</v>
      </c>
      <c r="C130">
        <v>26</v>
      </c>
      <c r="D130">
        <v>491</v>
      </c>
      <c r="E130">
        <f t="shared" si="4"/>
        <v>89</v>
      </c>
      <c r="F130">
        <f t="shared" si="5"/>
        <v>149</v>
      </c>
      <c r="G130">
        <f t="shared" si="6"/>
        <v>117</v>
      </c>
      <c r="H130">
        <f t="shared" si="7"/>
        <v>126</v>
      </c>
      <c r="I130">
        <v>0</v>
      </c>
      <c r="J130" s="22">
        <v>0.44</v>
      </c>
      <c r="K130" s="22">
        <v>0.64</v>
      </c>
      <c r="L130" s="22">
        <v>0.73</v>
      </c>
      <c r="M130" s="22">
        <v>0.88</v>
      </c>
      <c r="N130" s="22">
        <v>0.95000000000000007</v>
      </c>
      <c r="O130" s="24">
        <v>0.69000000000000006</v>
      </c>
      <c r="P130" s="24">
        <v>0.56000000000000005</v>
      </c>
      <c r="Q130" s="24">
        <v>0.73</v>
      </c>
      <c r="R130" s="24">
        <v>0.64</v>
      </c>
      <c r="S130" s="24">
        <v>0.55000000000000004</v>
      </c>
      <c r="T130" s="24">
        <v>0.96</v>
      </c>
      <c r="U130" s="24">
        <v>0.87</v>
      </c>
      <c r="V130" s="24">
        <v>0.48</v>
      </c>
      <c r="W130" s="24">
        <v>0.96</v>
      </c>
      <c r="X130" s="24">
        <v>0.97</v>
      </c>
      <c r="Y130" s="24">
        <v>0.45</v>
      </c>
      <c r="Z130" s="24">
        <v>0.71</v>
      </c>
      <c r="AA130" s="25">
        <v>10</v>
      </c>
      <c r="AB130" s="25">
        <v>30</v>
      </c>
      <c r="AC130" s="25">
        <v>8</v>
      </c>
      <c r="AD130" s="25">
        <v>26</v>
      </c>
      <c r="AE130" s="25">
        <v>7</v>
      </c>
      <c r="AF130" s="25">
        <v>32</v>
      </c>
      <c r="AG130" s="25">
        <v>8</v>
      </c>
      <c r="AH130" s="25">
        <v>0</v>
      </c>
      <c r="AI130" s="25">
        <v>24</v>
      </c>
      <c r="AJ130" s="25">
        <v>4</v>
      </c>
      <c r="AK130" s="25">
        <v>10</v>
      </c>
      <c r="AL130" s="25">
        <v>23</v>
      </c>
      <c r="AM130" s="25">
        <v>21</v>
      </c>
      <c r="AN130" s="25">
        <v>8</v>
      </c>
      <c r="AO130" s="25">
        <v>11</v>
      </c>
      <c r="AP130" s="25">
        <v>0</v>
      </c>
      <c r="AQ130" s="25">
        <v>18</v>
      </c>
      <c r="AR130" s="25">
        <v>3</v>
      </c>
      <c r="AS130" s="25">
        <v>14</v>
      </c>
      <c r="AT130" s="25">
        <v>28</v>
      </c>
      <c r="AU130" s="25">
        <v>20</v>
      </c>
      <c r="AV130" s="25">
        <v>25</v>
      </c>
      <c r="AW130" s="25">
        <v>4</v>
      </c>
      <c r="AX130" s="25">
        <v>1</v>
      </c>
      <c r="AY130" s="25">
        <v>0</v>
      </c>
      <c r="AZ130" s="25">
        <v>0</v>
      </c>
      <c r="BA130" s="25">
        <v>8</v>
      </c>
      <c r="BB130" s="25">
        <v>18</v>
      </c>
      <c r="BC130" s="25">
        <v>17</v>
      </c>
      <c r="BD130" s="25">
        <v>24</v>
      </c>
      <c r="BE130" s="25">
        <v>2</v>
      </c>
      <c r="BF130" s="25">
        <v>0</v>
      </c>
      <c r="BG130" s="25">
        <v>3</v>
      </c>
      <c r="BH130" s="25">
        <v>2</v>
      </c>
      <c r="BI130" s="25">
        <v>0</v>
      </c>
      <c r="BJ130" s="25">
        <v>16</v>
      </c>
      <c r="BK130" s="25">
        <v>24</v>
      </c>
      <c r="BL130" s="25">
        <v>7</v>
      </c>
      <c r="BM130" s="25">
        <v>15</v>
      </c>
      <c r="BN130" s="25">
        <v>20</v>
      </c>
    </row>
    <row r="131" spans="1:66" x14ac:dyDescent="0.25">
      <c r="A131" s="6">
        <v>45043</v>
      </c>
      <c r="B131" t="s">
        <v>10</v>
      </c>
      <c r="C131">
        <v>27</v>
      </c>
      <c r="D131">
        <v>551</v>
      </c>
      <c r="E131">
        <f t="shared" ref="E131:E194" si="8">SUM(BE131:BN131)</f>
        <v>174</v>
      </c>
      <c r="F131">
        <f t="shared" si="5"/>
        <v>109</v>
      </c>
      <c r="G131">
        <f t="shared" si="6"/>
        <v>162</v>
      </c>
      <c r="H131">
        <f t="shared" ref="H131:H194" si="9">SUM(AL131:AT131)</f>
        <v>103</v>
      </c>
      <c r="I131">
        <v>0</v>
      </c>
      <c r="J131" s="22">
        <v>0.25</v>
      </c>
      <c r="K131" s="22">
        <v>0.52</v>
      </c>
      <c r="L131" s="22">
        <v>0.74</v>
      </c>
      <c r="M131" s="22">
        <v>0.85</v>
      </c>
      <c r="N131" s="22">
        <v>0.96</v>
      </c>
      <c r="O131" s="24">
        <v>0.65</v>
      </c>
      <c r="P131" s="24">
        <v>0.66</v>
      </c>
      <c r="Q131" s="24">
        <v>0.86</v>
      </c>
      <c r="R131" s="24">
        <v>0.53</v>
      </c>
      <c r="S131" s="24">
        <v>0.97</v>
      </c>
      <c r="T131" s="24">
        <v>0.66</v>
      </c>
      <c r="U131" s="24">
        <v>0.99</v>
      </c>
      <c r="V131" s="24">
        <v>0.87</v>
      </c>
      <c r="W131" s="24">
        <v>0.93</v>
      </c>
      <c r="X131" s="24">
        <v>0.28000000000000003</v>
      </c>
      <c r="Y131" s="24">
        <v>0.96</v>
      </c>
      <c r="Z131" s="24">
        <v>0.57999999999999996</v>
      </c>
      <c r="AA131" s="25">
        <v>19</v>
      </c>
      <c r="AB131" s="25">
        <v>25</v>
      </c>
      <c r="AC131" s="25">
        <v>0</v>
      </c>
      <c r="AD131" s="25">
        <v>0</v>
      </c>
      <c r="AE131" s="25">
        <v>5</v>
      </c>
      <c r="AF131" s="25">
        <v>15</v>
      </c>
      <c r="AG131" s="25">
        <v>11</v>
      </c>
      <c r="AH131" s="25">
        <v>0</v>
      </c>
      <c r="AI131" s="25">
        <v>31</v>
      </c>
      <c r="AJ131" s="25">
        <v>3</v>
      </c>
      <c r="AK131" s="25">
        <v>3</v>
      </c>
      <c r="AL131" s="25">
        <v>0</v>
      </c>
      <c r="AM131" s="25">
        <v>23</v>
      </c>
      <c r="AN131" s="25">
        <v>0</v>
      </c>
      <c r="AO131" s="25">
        <v>19</v>
      </c>
      <c r="AP131" s="25">
        <v>9</v>
      </c>
      <c r="AQ131" s="25">
        <v>26</v>
      </c>
      <c r="AR131" s="25">
        <v>25</v>
      </c>
      <c r="AS131" s="25">
        <v>1</v>
      </c>
      <c r="AT131" s="25">
        <v>0</v>
      </c>
      <c r="AU131" s="25">
        <v>21</v>
      </c>
      <c r="AV131" s="25">
        <v>13</v>
      </c>
      <c r="AW131" s="25">
        <v>0</v>
      </c>
      <c r="AX131" s="25">
        <v>14</v>
      </c>
      <c r="AY131" s="25">
        <v>23</v>
      </c>
      <c r="AZ131" s="25">
        <v>27</v>
      </c>
      <c r="BA131" s="25">
        <v>30</v>
      </c>
      <c r="BB131" s="25">
        <v>15</v>
      </c>
      <c r="BC131" s="25">
        <v>0</v>
      </c>
      <c r="BD131" s="25">
        <v>19</v>
      </c>
      <c r="BE131" s="25">
        <v>0</v>
      </c>
      <c r="BF131" s="25">
        <v>0</v>
      </c>
      <c r="BG131" s="25">
        <v>17</v>
      </c>
      <c r="BH131" s="25">
        <v>17</v>
      </c>
      <c r="BI131" s="25">
        <v>1</v>
      </c>
      <c r="BJ131" s="25">
        <v>7</v>
      </c>
      <c r="BK131" s="25">
        <v>31</v>
      </c>
      <c r="BL131" s="25">
        <v>29</v>
      </c>
      <c r="BM131" s="25">
        <v>36</v>
      </c>
      <c r="BN131" s="25">
        <v>36</v>
      </c>
    </row>
    <row r="132" spans="1:66" x14ac:dyDescent="0.25">
      <c r="A132" s="6">
        <v>45044</v>
      </c>
      <c r="B132" t="s">
        <v>10</v>
      </c>
      <c r="C132">
        <v>28</v>
      </c>
      <c r="D132">
        <v>603</v>
      </c>
      <c r="E132">
        <f t="shared" si="8"/>
        <v>81</v>
      </c>
      <c r="F132">
        <f t="shared" ref="F132:F195" si="10">SUM(AA132:AJ132)</f>
        <v>151</v>
      </c>
      <c r="G132">
        <f t="shared" ref="G132:G195" si="11">SUM(AU132:BD132)</f>
        <v>169</v>
      </c>
      <c r="H132">
        <f t="shared" si="9"/>
        <v>184</v>
      </c>
      <c r="I132">
        <v>0</v>
      </c>
      <c r="J132" s="22">
        <v>0.19</v>
      </c>
      <c r="K132" s="22">
        <v>0.63</v>
      </c>
      <c r="L132" s="22">
        <v>0.74</v>
      </c>
      <c r="M132" s="22">
        <v>0.87</v>
      </c>
      <c r="N132" s="22">
        <v>0.97</v>
      </c>
      <c r="O132" s="24">
        <v>0.68</v>
      </c>
      <c r="P132" s="24">
        <v>0.71</v>
      </c>
      <c r="Q132" s="24">
        <v>0.75</v>
      </c>
      <c r="R132" s="24">
        <v>0.69000000000000006</v>
      </c>
      <c r="S132" s="24">
        <v>0.99</v>
      </c>
      <c r="T132" s="24">
        <v>0.69000000000000006</v>
      </c>
      <c r="U132" s="24">
        <v>0.56000000000000005</v>
      </c>
      <c r="V132" s="24">
        <v>0.92</v>
      </c>
      <c r="W132" s="24">
        <v>0.86</v>
      </c>
      <c r="X132" s="24">
        <v>0.98</v>
      </c>
      <c r="Y132" s="24">
        <v>0.25</v>
      </c>
      <c r="Z132" s="24">
        <v>0.57999999999999996</v>
      </c>
      <c r="AA132" s="25">
        <v>24</v>
      </c>
      <c r="AB132" s="25">
        <v>0</v>
      </c>
      <c r="AC132" s="25">
        <v>6</v>
      </c>
      <c r="AD132" s="25">
        <v>24</v>
      </c>
      <c r="AE132" s="25">
        <v>2</v>
      </c>
      <c r="AF132" s="25">
        <v>31</v>
      </c>
      <c r="AG132" s="25">
        <v>0</v>
      </c>
      <c r="AH132" s="25">
        <v>22</v>
      </c>
      <c r="AI132" s="25">
        <v>31</v>
      </c>
      <c r="AJ132" s="25">
        <v>11</v>
      </c>
      <c r="AK132" s="25">
        <v>18</v>
      </c>
      <c r="AL132" s="25">
        <v>30</v>
      </c>
      <c r="AM132" s="25">
        <v>22</v>
      </c>
      <c r="AN132" s="25">
        <v>0</v>
      </c>
      <c r="AO132" s="25">
        <v>30</v>
      </c>
      <c r="AP132" s="25">
        <v>13</v>
      </c>
      <c r="AQ132" s="25">
        <v>34</v>
      </c>
      <c r="AR132" s="25">
        <v>36</v>
      </c>
      <c r="AS132" s="25">
        <v>4</v>
      </c>
      <c r="AT132" s="25">
        <v>15</v>
      </c>
      <c r="AU132" s="25">
        <v>32</v>
      </c>
      <c r="AV132" s="25">
        <v>1</v>
      </c>
      <c r="AW132" s="25">
        <v>33</v>
      </c>
      <c r="AX132" s="25">
        <v>4</v>
      </c>
      <c r="AY132" s="25">
        <v>11</v>
      </c>
      <c r="AZ132" s="25">
        <v>39</v>
      </c>
      <c r="BA132" s="25">
        <v>20</v>
      </c>
      <c r="BB132" s="25">
        <v>1</v>
      </c>
      <c r="BC132" s="25">
        <v>10</v>
      </c>
      <c r="BD132" s="25">
        <v>18</v>
      </c>
      <c r="BE132" s="25">
        <v>3</v>
      </c>
      <c r="BF132" s="25">
        <v>7</v>
      </c>
      <c r="BG132" s="25">
        <v>4</v>
      </c>
      <c r="BH132" s="25">
        <v>2</v>
      </c>
      <c r="BI132" s="25">
        <v>7</v>
      </c>
      <c r="BJ132" s="25">
        <v>28</v>
      </c>
      <c r="BK132" s="25">
        <v>5</v>
      </c>
      <c r="BL132" s="25">
        <v>8</v>
      </c>
      <c r="BM132" s="25">
        <v>17</v>
      </c>
      <c r="BN132" s="25">
        <v>0</v>
      </c>
    </row>
    <row r="133" spans="1:66" x14ac:dyDescent="0.25">
      <c r="A133" s="6">
        <v>45045</v>
      </c>
      <c r="B133" t="s">
        <v>10</v>
      </c>
      <c r="C133">
        <v>29</v>
      </c>
      <c r="D133">
        <v>651.00000000000011</v>
      </c>
      <c r="E133">
        <f t="shared" si="8"/>
        <v>167</v>
      </c>
      <c r="F133">
        <f t="shared" si="10"/>
        <v>196</v>
      </c>
      <c r="G133">
        <f t="shared" si="11"/>
        <v>127</v>
      </c>
      <c r="H133">
        <f t="shared" si="9"/>
        <v>158.00000000000011</v>
      </c>
      <c r="I133">
        <v>0</v>
      </c>
      <c r="J133" s="22">
        <v>0.38</v>
      </c>
      <c r="K133" s="22">
        <v>0.67</v>
      </c>
      <c r="L133" s="22">
        <v>0.8</v>
      </c>
      <c r="M133" s="22">
        <v>0.81</v>
      </c>
      <c r="N133" s="22">
        <v>0.91</v>
      </c>
      <c r="O133" s="24">
        <v>0.57000000000000006</v>
      </c>
      <c r="P133" s="24">
        <v>0.87</v>
      </c>
      <c r="Q133" s="24">
        <v>0.61</v>
      </c>
      <c r="R133" s="24">
        <v>0.86</v>
      </c>
      <c r="S133" s="24">
        <v>0.44</v>
      </c>
      <c r="T133" s="24">
        <v>0.72</v>
      </c>
      <c r="U133" s="24">
        <v>0.72</v>
      </c>
      <c r="V133" s="24">
        <v>0.98</v>
      </c>
      <c r="W133" s="24">
        <v>0.74</v>
      </c>
      <c r="X133" s="24">
        <v>0.95000000000000007</v>
      </c>
      <c r="Y133" s="24">
        <v>0.6</v>
      </c>
      <c r="Z133" s="24">
        <v>0.28000000000000003</v>
      </c>
      <c r="AA133" s="25">
        <v>21</v>
      </c>
      <c r="AB133" s="25">
        <v>21</v>
      </c>
      <c r="AC133" s="25">
        <v>0</v>
      </c>
      <c r="AD133" s="25">
        <v>37</v>
      </c>
      <c r="AE133" s="25">
        <v>27</v>
      </c>
      <c r="AF133" s="25">
        <v>37</v>
      </c>
      <c r="AG133" s="25">
        <v>24</v>
      </c>
      <c r="AH133" s="25">
        <v>26</v>
      </c>
      <c r="AI133" s="25">
        <v>0</v>
      </c>
      <c r="AJ133" s="25">
        <v>3</v>
      </c>
      <c r="AK133" s="25">
        <v>3</v>
      </c>
      <c r="AL133" s="25">
        <v>1.0000000000001137</v>
      </c>
      <c r="AM133" s="25">
        <v>15</v>
      </c>
      <c r="AN133" s="25">
        <v>36</v>
      </c>
      <c r="AO133" s="25">
        <v>19</v>
      </c>
      <c r="AP133" s="25">
        <v>34</v>
      </c>
      <c r="AQ133" s="25">
        <v>0</v>
      </c>
      <c r="AR133" s="25">
        <v>21</v>
      </c>
      <c r="AS133" s="25">
        <v>32</v>
      </c>
      <c r="AT133" s="25">
        <v>0</v>
      </c>
      <c r="AU133" s="25">
        <v>0</v>
      </c>
      <c r="AV133" s="25">
        <v>42</v>
      </c>
      <c r="AW133" s="25">
        <v>8</v>
      </c>
      <c r="AX133" s="25">
        <v>0</v>
      </c>
      <c r="AY133" s="25">
        <v>0</v>
      </c>
      <c r="AZ133" s="25">
        <v>0</v>
      </c>
      <c r="BA133" s="25">
        <v>0</v>
      </c>
      <c r="BB133" s="25">
        <v>33</v>
      </c>
      <c r="BC133" s="25">
        <v>29</v>
      </c>
      <c r="BD133" s="25">
        <v>15</v>
      </c>
      <c r="BE133" s="25">
        <v>0</v>
      </c>
      <c r="BF133" s="25">
        <v>0</v>
      </c>
      <c r="BG133" s="25">
        <v>42</v>
      </c>
      <c r="BH133" s="25">
        <v>19</v>
      </c>
      <c r="BI133" s="25">
        <v>21</v>
      </c>
      <c r="BJ133" s="25">
        <v>19</v>
      </c>
      <c r="BK133" s="25">
        <v>0</v>
      </c>
      <c r="BL133" s="25">
        <v>16</v>
      </c>
      <c r="BM133" s="25">
        <v>42</v>
      </c>
      <c r="BN133" s="25">
        <v>8</v>
      </c>
    </row>
    <row r="134" spans="1:66" x14ac:dyDescent="0.25">
      <c r="A134" s="6">
        <v>45046</v>
      </c>
      <c r="B134" t="s">
        <v>10</v>
      </c>
      <c r="C134">
        <v>30</v>
      </c>
      <c r="D134">
        <v>691.00000000000011</v>
      </c>
      <c r="E134">
        <f t="shared" si="8"/>
        <v>189.00000000000011</v>
      </c>
      <c r="F134">
        <f t="shared" si="10"/>
        <v>184</v>
      </c>
      <c r="G134">
        <f t="shared" si="11"/>
        <v>155</v>
      </c>
      <c r="H134">
        <f t="shared" si="9"/>
        <v>138</v>
      </c>
      <c r="I134">
        <v>0</v>
      </c>
      <c r="J134" s="22">
        <v>0.31</v>
      </c>
      <c r="K134" s="22">
        <v>0.53</v>
      </c>
      <c r="L134" s="22">
        <v>0.76</v>
      </c>
      <c r="M134" s="22">
        <v>0.82000000000000006</v>
      </c>
      <c r="N134" s="22">
        <v>0.92</v>
      </c>
      <c r="O134" s="24">
        <v>0.74</v>
      </c>
      <c r="P134" s="24">
        <v>0.73</v>
      </c>
      <c r="Q134" s="24">
        <v>0.88</v>
      </c>
      <c r="R134" s="24">
        <v>0.89</v>
      </c>
      <c r="S134" s="24">
        <v>0.77</v>
      </c>
      <c r="T134" s="24">
        <v>0.71</v>
      </c>
      <c r="U134" s="24">
        <v>0.87</v>
      </c>
      <c r="V134" s="24">
        <v>0.31</v>
      </c>
      <c r="W134" s="24">
        <v>0.88</v>
      </c>
      <c r="X134" s="24">
        <v>0.59</v>
      </c>
      <c r="Y134" s="24">
        <v>0.92</v>
      </c>
      <c r="Z134" s="24">
        <v>0.46</v>
      </c>
      <c r="AA134" s="25">
        <v>20</v>
      </c>
      <c r="AB134" s="25">
        <v>43</v>
      </c>
      <c r="AC134" s="25">
        <v>2</v>
      </c>
      <c r="AD134" s="25">
        <v>0</v>
      </c>
      <c r="AE134" s="25">
        <v>15</v>
      </c>
      <c r="AF134" s="25">
        <v>36</v>
      </c>
      <c r="AG134" s="25">
        <v>40</v>
      </c>
      <c r="AH134" s="25">
        <v>0</v>
      </c>
      <c r="AI134" s="25">
        <v>0</v>
      </c>
      <c r="AJ134" s="25">
        <v>28</v>
      </c>
      <c r="AK134" s="25">
        <v>25</v>
      </c>
      <c r="AL134" s="25">
        <v>46</v>
      </c>
      <c r="AM134" s="25">
        <v>8</v>
      </c>
      <c r="AN134" s="25">
        <v>5</v>
      </c>
      <c r="AO134" s="25">
        <v>18</v>
      </c>
      <c r="AP134" s="25">
        <v>0</v>
      </c>
      <c r="AQ134" s="25">
        <v>7</v>
      </c>
      <c r="AR134" s="25">
        <v>46</v>
      </c>
      <c r="AS134" s="25">
        <v>0</v>
      </c>
      <c r="AT134" s="25">
        <v>8</v>
      </c>
      <c r="AU134" s="25">
        <v>4</v>
      </c>
      <c r="AV134" s="25">
        <v>1</v>
      </c>
      <c r="AW134" s="25">
        <v>37</v>
      </c>
      <c r="AX134" s="25">
        <v>0</v>
      </c>
      <c r="AY134" s="25">
        <v>37</v>
      </c>
      <c r="AZ134" s="25">
        <v>40</v>
      </c>
      <c r="BA134" s="25">
        <v>36</v>
      </c>
      <c r="BB134" s="25">
        <v>0</v>
      </c>
      <c r="BC134" s="25">
        <v>0</v>
      </c>
      <c r="BD134" s="25">
        <v>0</v>
      </c>
      <c r="BE134" s="25">
        <v>28</v>
      </c>
      <c r="BF134" s="25">
        <v>0</v>
      </c>
      <c r="BG134" s="25">
        <v>0</v>
      </c>
      <c r="BH134" s="25">
        <v>10.000000000000114</v>
      </c>
      <c r="BI134" s="25">
        <v>28</v>
      </c>
      <c r="BJ134" s="25">
        <v>34</v>
      </c>
      <c r="BK134" s="25">
        <v>0</v>
      </c>
      <c r="BL134" s="25">
        <v>40</v>
      </c>
      <c r="BM134" s="25">
        <v>28</v>
      </c>
      <c r="BN134" s="25">
        <v>21</v>
      </c>
    </row>
    <row r="135" spans="1:66" x14ac:dyDescent="0.25">
      <c r="B135" t="s">
        <v>11</v>
      </c>
      <c r="C135">
        <v>1E-8</v>
      </c>
      <c r="D135">
        <v>0</v>
      </c>
      <c r="E135">
        <v>0</v>
      </c>
      <c r="F135">
        <v>0</v>
      </c>
      <c r="G135">
        <v>0</v>
      </c>
      <c r="H135">
        <v>0</v>
      </c>
      <c r="I135">
        <v>0</v>
      </c>
      <c r="J135" s="22">
        <v>0</v>
      </c>
      <c r="K135" s="22">
        <v>0</v>
      </c>
      <c r="L135" s="22">
        <v>0</v>
      </c>
      <c r="M135" s="22">
        <v>0</v>
      </c>
      <c r="N135" s="22">
        <v>0</v>
      </c>
      <c r="O135" s="24">
        <v>0</v>
      </c>
      <c r="P135" s="24">
        <v>0</v>
      </c>
      <c r="Q135" s="24">
        <v>0</v>
      </c>
      <c r="R135" s="24">
        <v>0</v>
      </c>
      <c r="S135" s="24">
        <v>0</v>
      </c>
      <c r="T135" s="24">
        <v>0</v>
      </c>
      <c r="U135" s="24">
        <v>0</v>
      </c>
      <c r="V135" s="24">
        <v>0</v>
      </c>
      <c r="W135" s="24">
        <v>0</v>
      </c>
      <c r="X135" s="24">
        <v>0</v>
      </c>
      <c r="Y135" s="24">
        <v>0</v>
      </c>
      <c r="Z135" s="24">
        <v>0</v>
      </c>
      <c r="AA135" s="25">
        <v>0</v>
      </c>
      <c r="AB135" s="25">
        <v>0</v>
      </c>
      <c r="AC135" s="25">
        <v>0</v>
      </c>
      <c r="AD135" s="25">
        <v>0</v>
      </c>
      <c r="AE135" s="25">
        <v>0</v>
      </c>
      <c r="AF135" s="25">
        <v>0</v>
      </c>
      <c r="AG135" s="25">
        <v>0</v>
      </c>
      <c r="AH135" s="25">
        <v>0</v>
      </c>
      <c r="AI135" s="25">
        <v>0</v>
      </c>
      <c r="AJ135" s="25">
        <v>0</v>
      </c>
      <c r="AK135" s="25">
        <v>0</v>
      </c>
      <c r="AL135" s="25">
        <v>0</v>
      </c>
      <c r="AM135" s="25">
        <v>0</v>
      </c>
      <c r="AN135" s="25">
        <v>0</v>
      </c>
      <c r="AO135" s="25">
        <v>0</v>
      </c>
      <c r="AP135" s="25">
        <v>0</v>
      </c>
      <c r="AQ135" s="25">
        <v>0</v>
      </c>
      <c r="AR135" s="25">
        <v>0</v>
      </c>
      <c r="AS135" s="25">
        <v>0</v>
      </c>
      <c r="AT135" s="25">
        <v>0</v>
      </c>
      <c r="AU135" s="25">
        <v>0</v>
      </c>
      <c r="AV135" s="25">
        <v>0</v>
      </c>
      <c r="AW135" s="25">
        <v>0</v>
      </c>
      <c r="AX135" s="25">
        <v>0</v>
      </c>
      <c r="AY135" s="25">
        <v>0</v>
      </c>
      <c r="AZ135" s="25">
        <v>0</v>
      </c>
      <c r="BA135" s="25">
        <v>0</v>
      </c>
      <c r="BB135" s="25">
        <v>0</v>
      </c>
      <c r="BC135" s="25">
        <v>0</v>
      </c>
      <c r="BD135" s="25">
        <v>0</v>
      </c>
      <c r="BE135" s="25">
        <v>0</v>
      </c>
      <c r="BF135" s="25">
        <v>0</v>
      </c>
      <c r="BG135" s="25">
        <v>0</v>
      </c>
      <c r="BH135" s="25">
        <v>0</v>
      </c>
      <c r="BI135" s="25">
        <v>0</v>
      </c>
      <c r="BJ135" s="25">
        <v>0</v>
      </c>
      <c r="BK135" s="25">
        <v>0</v>
      </c>
      <c r="BL135" s="25">
        <v>0</v>
      </c>
      <c r="BM135" s="25">
        <v>0</v>
      </c>
      <c r="BN135" s="25">
        <v>0</v>
      </c>
    </row>
    <row r="136" spans="1:66" x14ac:dyDescent="0.25">
      <c r="A136" s="6">
        <v>45047</v>
      </c>
      <c r="B136" t="s">
        <v>11</v>
      </c>
      <c r="C136">
        <v>1</v>
      </c>
      <c r="D136">
        <v>718</v>
      </c>
      <c r="E136">
        <f t="shared" si="8"/>
        <v>205</v>
      </c>
      <c r="F136">
        <f t="shared" si="10"/>
        <v>114</v>
      </c>
      <c r="G136">
        <f t="shared" si="11"/>
        <v>275</v>
      </c>
      <c r="H136">
        <f t="shared" si="9"/>
        <v>80</v>
      </c>
      <c r="I136">
        <v>0</v>
      </c>
      <c r="J136" s="22">
        <v>0.8</v>
      </c>
      <c r="K136" s="22">
        <v>0.17</v>
      </c>
      <c r="L136" s="22">
        <v>0.57999999999999996</v>
      </c>
      <c r="M136" s="22">
        <v>0.95000000000000007</v>
      </c>
      <c r="N136" s="22">
        <v>0.82000000000000006</v>
      </c>
      <c r="O136" s="24">
        <v>0.94000000000000006</v>
      </c>
      <c r="P136" s="24">
        <v>0.6</v>
      </c>
      <c r="Q136" s="24">
        <v>0.70000000000000007</v>
      </c>
      <c r="R136" s="24">
        <v>0.44</v>
      </c>
      <c r="S136" s="24">
        <v>0.48</v>
      </c>
      <c r="T136" s="24">
        <v>0.66</v>
      </c>
      <c r="U136" s="24">
        <v>0.79</v>
      </c>
      <c r="V136" s="24">
        <v>0.6</v>
      </c>
      <c r="W136" s="24">
        <v>0.95000000000000007</v>
      </c>
      <c r="X136" s="24">
        <v>0.54</v>
      </c>
      <c r="Y136" s="24">
        <v>0.4</v>
      </c>
      <c r="Z136" s="24">
        <v>0.95000000000000007</v>
      </c>
      <c r="AA136" s="25">
        <v>14</v>
      </c>
      <c r="AB136" s="25">
        <v>17</v>
      </c>
      <c r="AC136" s="25">
        <v>15</v>
      </c>
      <c r="AD136" s="25">
        <v>0</v>
      </c>
      <c r="AE136" s="25">
        <v>0</v>
      </c>
      <c r="AF136" s="25">
        <v>0</v>
      </c>
      <c r="AG136" s="25">
        <v>29</v>
      </c>
      <c r="AH136" s="25">
        <v>0</v>
      </c>
      <c r="AI136" s="25">
        <v>0</v>
      </c>
      <c r="AJ136" s="25">
        <v>39</v>
      </c>
      <c r="AK136" s="25">
        <v>44</v>
      </c>
      <c r="AL136" s="25">
        <v>31</v>
      </c>
      <c r="AM136" s="25">
        <v>0</v>
      </c>
      <c r="AN136" s="25">
        <v>7</v>
      </c>
      <c r="AO136" s="25">
        <v>0</v>
      </c>
      <c r="AP136" s="25">
        <v>17</v>
      </c>
      <c r="AQ136" s="25">
        <v>16</v>
      </c>
      <c r="AR136" s="25">
        <v>0</v>
      </c>
      <c r="AS136" s="25">
        <v>0</v>
      </c>
      <c r="AT136" s="25">
        <v>9</v>
      </c>
      <c r="AU136" s="25">
        <v>41</v>
      </c>
      <c r="AV136" s="25">
        <v>25</v>
      </c>
      <c r="AW136" s="25">
        <v>0</v>
      </c>
      <c r="AX136" s="25">
        <v>28</v>
      </c>
      <c r="AY136" s="25">
        <v>13</v>
      </c>
      <c r="AZ136" s="25">
        <v>36</v>
      </c>
      <c r="BA136" s="25">
        <v>0</v>
      </c>
      <c r="BB136" s="25">
        <v>46</v>
      </c>
      <c r="BC136" s="25">
        <v>40</v>
      </c>
      <c r="BD136" s="25">
        <v>46</v>
      </c>
      <c r="BE136" s="25">
        <v>23</v>
      </c>
      <c r="BF136" s="25">
        <v>3</v>
      </c>
      <c r="BG136" s="25">
        <v>7</v>
      </c>
      <c r="BH136" s="25">
        <v>29</v>
      </c>
      <c r="BI136" s="25">
        <v>0</v>
      </c>
      <c r="BJ136" s="25">
        <v>18</v>
      </c>
      <c r="BK136" s="25">
        <v>43</v>
      </c>
      <c r="BL136" s="25">
        <v>44</v>
      </c>
      <c r="BM136" s="25">
        <v>21</v>
      </c>
      <c r="BN136" s="25">
        <v>17</v>
      </c>
    </row>
    <row r="137" spans="1:66" x14ac:dyDescent="0.25">
      <c r="A137" s="6">
        <v>45048</v>
      </c>
      <c r="B137" t="s">
        <v>11</v>
      </c>
      <c r="C137">
        <v>2</v>
      </c>
      <c r="D137">
        <v>735</v>
      </c>
      <c r="E137">
        <f t="shared" si="8"/>
        <v>221</v>
      </c>
      <c r="F137">
        <f t="shared" si="10"/>
        <v>129</v>
      </c>
      <c r="G137">
        <f t="shared" si="11"/>
        <v>190</v>
      </c>
      <c r="H137">
        <f t="shared" si="9"/>
        <v>189</v>
      </c>
      <c r="I137">
        <v>0</v>
      </c>
      <c r="J137" s="22">
        <v>0.49</v>
      </c>
      <c r="K137" s="22">
        <v>0.74</v>
      </c>
      <c r="L137" s="22">
        <v>0.67</v>
      </c>
      <c r="M137" s="22">
        <v>0.88</v>
      </c>
      <c r="N137" s="22">
        <v>0.96</v>
      </c>
      <c r="O137" s="24">
        <v>0.55000000000000004</v>
      </c>
      <c r="P137" s="24">
        <v>0.98</v>
      </c>
      <c r="Q137" s="24">
        <v>0.66</v>
      </c>
      <c r="R137" s="24">
        <v>0.74</v>
      </c>
      <c r="S137" s="24">
        <v>0.61</v>
      </c>
      <c r="T137" s="24">
        <v>0.69000000000000006</v>
      </c>
      <c r="U137" s="24">
        <v>0.95000000000000007</v>
      </c>
      <c r="V137" s="24">
        <v>0.33</v>
      </c>
      <c r="W137" s="24">
        <v>0.41000000000000003</v>
      </c>
      <c r="X137" s="24">
        <v>0.57999999999999996</v>
      </c>
      <c r="Y137" s="24">
        <v>0.99</v>
      </c>
      <c r="Z137" s="24">
        <v>0.83000000000000007</v>
      </c>
      <c r="AA137" s="25">
        <v>21</v>
      </c>
      <c r="AB137" s="25">
        <v>12</v>
      </c>
      <c r="AC137" s="25">
        <v>0</v>
      </c>
      <c r="AD137" s="25">
        <v>29</v>
      </c>
      <c r="AE137" s="25">
        <v>13</v>
      </c>
      <c r="AF137" s="25">
        <v>0</v>
      </c>
      <c r="AG137" s="25">
        <v>9</v>
      </c>
      <c r="AH137" s="25">
        <v>3</v>
      </c>
      <c r="AI137" s="25">
        <v>9</v>
      </c>
      <c r="AJ137" s="25">
        <v>33</v>
      </c>
      <c r="AK137" s="25">
        <v>6</v>
      </c>
      <c r="AL137" s="25">
        <v>33</v>
      </c>
      <c r="AM137" s="25">
        <v>41</v>
      </c>
      <c r="AN137" s="25">
        <v>13</v>
      </c>
      <c r="AO137" s="25">
        <v>28</v>
      </c>
      <c r="AP137" s="25">
        <v>0</v>
      </c>
      <c r="AQ137" s="25">
        <v>27</v>
      </c>
      <c r="AR137" s="25">
        <v>28</v>
      </c>
      <c r="AS137" s="25">
        <v>19</v>
      </c>
      <c r="AT137" s="25">
        <v>0</v>
      </c>
      <c r="AU137" s="25">
        <v>4</v>
      </c>
      <c r="AV137" s="25">
        <v>33</v>
      </c>
      <c r="AW137" s="25">
        <v>0</v>
      </c>
      <c r="AX137" s="25">
        <v>7</v>
      </c>
      <c r="AY137" s="25">
        <v>34</v>
      </c>
      <c r="AZ137" s="25">
        <v>0</v>
      </c>
      <c r="BA137" s="25">
        <v>18</v>
      </c>
      <c r="BB137" s="25">
        <v>38</v>
      </c>
      <c r="BC137" s="25">
        <v>28</v>
      </c>
      <c r="BD137" s="25">
        <v>28</v>
      </c>
      <c r="BE137" s="25">
        <v>22</v>
      </c>
      <c r="BF137" s="25">
        <v>31</v>
      </c>
      <c r="BG137" s="25">
        <v>28</v>
      </c>
      <c r="BH137" s="25">
        <v>42</v>
      </c>
      <c r="BI137" s="25">
        <v>0</v>
      </c>
      <c r="BJ137" s="25">
        <v>44</v>
      </c>
      <c r="BK137" s="25">
        <v>12</v>
      </c>
      <c r="BL137" s="25">
        <v>8</v>
      </c>
      <c r="BM137" s="25">
        <v>0</v>
      </c>
      <c r="BN137" s="25">
        <v>34</v>
      </c>
    </row>
    <row r="138" spans="1:66" x14ac:dyDescent="0.25">
      <c r="A138" s="6">
        <v>45049</v>
      </c>
      <c r="B138" t="s">
        <v>11</v>
      </c>
      <c r="C138">
        <v>3</v>
      </c>
      <c r="D138">
        <v>754</v>
      </c>
      <c r="E138">
        <f t="shared" si="8"/>
        <v>187</v>
      </c>
      <c r="F138">
        <f t="shared" si="10"/>
        <v>193</v>
      </c>
      <c r="G138">
        <f t="shared" si="11"/>
        <v>113</v>
      </c>
      <c r="H138">
        <f t="shared" si="9"/>
        <v>234</v>
      </c>
      <c r="I138">
        <v>0</v>
      </c>
      <c r="J138" s="22">
        <v>0.54</v>
      </c>
      <c r="K138" s="22">
        <v>0.89</v>
      </c>
      <c r="L138" s="22">
        <v>0.74</v>
      </c>
      <c r="M138" s="22">
        <v>0.9</v>
      </c>
      <c r="N138" s="22">
        <v>0.43</v>
      </c>
      <c r="O138" s="24">
        <v>0.42</v>
      </c>
      <c r="P138" s="24">
        <v>0.84</v>
      </c>
      <c r="Q138" s="24">
        <v>0.57999999999999996</v>
      </c>
      <c r="R138" s="24">
        <v>0.61</v>
      </c>
      <c r="S138" s="24">
        <v>0.96</v>
      </c>
      <c r="T138" s="24">
        <v>0.63</v>
      </c>
      <c r="U138" s="24">
        <v>0.42</v>
      </c>
      <c r="V138" s="24">
        <v>0.94000000000000006</v>
      </c>
      <c r="W138" s="24">
        <v>0.95000000000000007</v>
      </c>
      <c r="X138" s="24">
        <v>0.98</v>
      </c>
      <c r="Y138" s="24">
        <v>0.74</v>
      </c>
      <c r="Z138" s="24">
        <v>0.39</v>
      </c>
      <c r="AA138" s="25">
        <v>38</v>
      </c>
      <c r="AB138" s="25">
        <v>0</v>
      </c>
      <c r="AC138" s="25">
        <v>6</v>
      </c>
      <c r="AD138" s="25">
        <v>0</v>
      </c>
      <c r="AE138" s="25">
        <v>50</v>
      </c>
      <c r="AF138" s="25">
        <v>20</v>
      </c>
      <c r="AG138" s="25">
        <v>27</v>
      </c>
      <c r="AH138" s="25">
        <v>0</v>
      </c>
      <c r="AI138" s="25">
        <v>35</v>
      </c>
      <c r="AJ138" s="25">
        <v>17</v>
      </c>
      <c r="AK138" s="25">
        <v>27</v>
      </c>
      <c r="AL138" s="25">
        <v>33</v>
      </c>
      <c r="AM138" s="25">
        <v>16</v>
      </c>
      <c r="AN138" s="25">
        <v>32</v>
      </c>
      <c r="AO138" s="25">
        <v>0</v>
      </c>
      <c r="AP138" s="25">
        <v>49</v>
      </c>
      <c r="AQ138" s="25">
        <v>32</v>
      </c>
      <c r="AR138" s="25">
        <v>2</v>
      </c>
      <c r="AS138" s="25">
        <v>23</v>
      </c>
      <c r="AT138" s="25">
        <v>47</v>
      </c>
      <c r="AU138" s="25">
        <v>22</v>
      </c>
      <c r="AV138" s="25">
        <v>0</v>
      </c>
      <c r="AW138" s="25">
        <v>0</v>
      </c>
      <c r="AX138" s="25">
        <v>13</v>
      </c>
      <c r="AY138" s="25">
        <v>0</v>
      </c>
      <c r="AZ138" s="25">
        <v>0</v>
      </c>
      <c r="BA138" s="25">
        <v>0</v>
      </c>
      <c r="BB138" s="25">
        <v>18</v>
      </c>
      <c r="BC138" s="25">
        <v>47</v>
      </c>
      <c r="BD138" s="25">
        <v>13</v>
      </c>
      <c r="BE138" s="25">
        <v>0</v>
      </c>
      <c r="BF138" s="25">
        <v>5</v>
      </c>
      <c r="BG138" s="25">
        <v>43</v>
      </c>
      <c r="BH138" s="25">
        <v>0</v>
      </c>
      <c r="BI138" s="25">
        <v>0</v>
      </c>
      <c r="BJ138" s="25">
        <v>47</v>
      </c>
      <c r="BK138" s="25">
        <v>4</v>
      </c>
      <c r="BL138" s="25">
        <v>0</v>
      </c>
      <c r="BM138" s="25">
        <v>46</v>
      </c>
      <c r="BN138" s="25">
        <v>42</v>
      </c>
    </row>
    <row r="139" spans="1:66" x14ac:dyDescent="0.25">
      <c r="A139" s="6">
        <v>45050</v>
      </c>
      <c r="B139" t="s">
        <v>11</v>
      </c>
      <c r="C139">
        <v>4</v>
      </c>
      <c r="D139">
        <v>762</v>
      </c>
      <c r="E139">
        <f t="shared" si="8"/>
        <v>215</v>
      </c>
      <c r="F139">
        <f t="shared" si="10"/>
        <v>188</v>
      </c>
      <c r="G139">
        <f t="shared" si="11"/>
        <v>112</v>
      </c>
      <c r="H139">
        <f t="shared" si="9"/>
        <v>215</v>
      </c>
      <c r="I139">
        <v>0</v>
      </c>
      <c r="J139" s="22">
        <v>0.87</v>
      </c>
      <c r="K139" s="22">
        <v>0.53</v>
      </c>
      <c r="L139" s="22">
        <v>0.39</v>
      </c>
      <c r="M139" s="22">
        <v>0.79</v>
      </c>
      <c r="N139" s="22">
        <v>0.95000000000000007</v>
      </c>
      <c r="O139" s="24">
        <v>0.25</v>
      </c>
      <c r="P139" s="24">
        <v>0.71</v>
      </c>
      <c r="Q139" s="24">
        <v>0.95000000000000007</v>
      </c>
      <c r="R139" s="24">
        <v>0.77</v>
      </c>
      <c r="S139" s="24">
        <v>0.75</v>
      </c>
      <c r="T139" s="24">
        <v>0.70000000000000007</v>
      </c>
      <c r="U139" s="24">
        <v>0.46</v>
      </c>
      <c r="V139" s="24">
        <v>0.93</v>
      </c>
      <c r="W139" s="24">
        <v>0.70000000000000007</v>
      </c>
      <c r="X139" s="24">
        <v>0.59</v>
      </c>
      <c r="Y139" s="24">
        <v>0.28999999999999998</v>
      </c>
      <c r="Z139" s="24">
        <v>0.96</v>
      </c>
      <c r="AA139" s="25">
        <v>0</v>
      </c>
      <c r="AB139" s="25">
        <v>22</v>
      </c>
      <c r="AC139" s="25">
        <v>45</v>
      </c>
      <c r="AD139" s="25">
        <v>34</v>
      </c>
      <c r="AE139" s="25">
        <v>9</v>
      </c>
      <c r="AF139" s="25">
        <v>4</v>
      </c>
      <c r="AG139" s="25">
        <v>19</v>
      </c>
      <c r="AH139" s="25">
        <v>4</v>
      </c>
      <c r="AI139" s="25">
        <v>23</v>
      </c>
      <c r="AJ139" s="25">
        <v>28</v>
      </c>
      <c r="AK139" s="25">
        <v>32</v>
      </c>
      <c r="AL139" s="25">
        <v>44</v>
      </c>
      <c r="AM139" s="25">
        <v>17</v>
      </c>
      <c r="AN139" s="25">
        <v>2</v>
      </c>
      <c r="AO139" s="25">
        <v>43</v>
      </c>
      <c r="AP139" s="25">
        <v>4</v>
      </c>
      <c r="AQ139" s="25">
        <v>30</v>
      </c>
      <c r="AR139" s="25">
        <v>42</v>
      </c>
      <c r="AS139" s="25">
        <v>24</v>
      </c>
      <c r="AT139" s="25">
        <v>9</v>
      </c>
      <c r="AU139" s="25">
        <v>10</v>
      </c>
      <c r="AV139" s="25">
        <v>11</v>
      </c>
      <c r="AW139" s="25">
        <v>0</v>
      </c>
      <c r="AX139" s="25">
        <v>17</v>
      </c>
      <c r="AY139" s="25">
        <v>0</v>
      </c>
      <c r="AZ139" s="25">
        <v>40</v>
      </c>
      <c r="BA139" s="25">
        <v>10</v>
      </c>
      <c r="BB139" s="25">
        <v>6</v>
      </c>
      <c r="BC139" s="25">
        <v>0</v>
      </c>
      <c r="BD139" s="25">
        <v>18</v>
      </c>
      <c r="BE139" s="25">
        <v>29</v>
      </c>
      <c r="BF139" s="25">
        <v>24</v>
      </c>
      <c r="BG139" s="25">
        <v>16</v>
      </c>
      <c r="BH139" s="25">
        <v>29</v>
      </c>
      <c r="BI139" s="25">
        <v>41</v>
      </c>
      <c r="BJ139" s="25">
        <v>0</v>
      </c>
      <c r="BK139" s="25">
        <v>18</v>
      </c>
      <c r="BL139" s="25">
        <v>30</v>
      </c>
      <c r="BM139" s="25">
        <v>1</v>
      </c>
      <c r="BN139" s="25">
        <v>27</v>
      </c>
    </row>
    <row r="140" spans="1:66" x14ac:dyDescent="0.25">
      <c r="A140" s="6">
        <v>45051</v>
      </c>
      <c r="B140" t="s">
        <v>11</v>
      </c>
      <c r="C140">
        <v>5</v>
      </c>
      <c r="D140">
        <v>767</v>
      </c>
      <c r="E140">
        <f t="shared" si="8"/>
        <v>134</v>
      </c>
      <c r="F140">
        <f t="shared" si="10"/>
        <v>186</v>
      </c>
      <c r="G140">
        <f t="shared" si="11"/>
        <v>226</v>
      </c>
      <c r="H140">
        <f t="shared" si="9"/>
        <v>208</v>
      </c>
      <c r="I140">
        <v>1</v>
      </c>
      <c r="J140" s="22">
        <v>0.55000000000000004</v>
      </c>
      <c r="K140" s="22">
        <v>0.19</v>
      </c>
      <c r="L140" s="22">
        <v>0.8</v>
      </c>
      <c r="M140" s="22">
        <v>0.88</v>
      </c>
      <c r="N140" s="22">
        <v>0.99</v>
      </c>
      <c r="O140" s="24">
        <v>1</v>
      </c>
      <c r="P140" s="24">
        <v>0.6</v>
      </c>
      <c r="Q140" s="24">
        <v>0.75</v>
      </c>
      <c r="R140" s="24">
        <v>0.72</v>
      </c>
      <c r="S140" s="24">
        <v>0.76</v>
      </c>
      <c r="T140" s="24">
        <v>0.79</v>
      </c>
      <c r="U140" s="24">
        <v>0.89</v>
      </c>
      <c r="V140" s="24">
        <v>0.97</v>
      </c>
      <c r="W140" s="24">
        <v>0.34</v>
      </c>
      <c r="X140" s="24">
        <v>0.62</v>
      </c>
      <c r="Y140" s="24">
        <v>0.44</v>
      </c>
      <c r="Z140" s="24">
        <v>0.76</v>
      </c>
      <c r="AA140" s="25">
        <v>34</v>
      </c>
      <c r="AB140" s="25">
        <v>2</v>
      </c>
      <c r="AC140" s="25">
        <v>8</v>
      </c>
      <c r="AD140" s="25">
        <v>40</v>
      </c>
      <c r="AE140" s="25">
        <v>15</v>
      </c>
      <c r="AF140" s="25">
        <v>0</v>
      </c>
      <c r="AG140" s="25">
        <v>44</v>
      </c>
      <c r="AH140" s="25">
        <v>31</v>
      </c>
      <c r="AI140" s="25">
        <v>6</v>
      </c>
      <c r="AJ140" s="25">
        <v>6</v>
      </c>
      <c r="AK140" s="25">
        <v>13</v>
      </c>
      <c r="AL140" s="25">
        <v>34</v>
      </c>
      <c r="AM140" s="25">
        <v>7</v>
      </c>
      <c r="AN140" s="25">
        <v>49</v>
      </c>
      <c r="AO140" s="25">
        <v>50</v>
      </c>
      <c r="AP140" s="25">
        <v>33</v>
      </c>
      <c r="AQ140" s="25">
        <v>6</v>
      </c>
      <c r="AR140" s="25">
        <v>6</v>
      </c>
      <c r="AS140" s="25">
        <v>22</v>
      </c>
      <c r="AT140" s="25">
        <v>1</v>
      </c>
      <c r="AU140" s="25">
        <v>6</v>
      </c>
      <c r="AV140" s="25">
        <v>15</v>
      </c>
      <c r="AW140" s="25">
        <v>21</v>
      </c>
      <c r="AX140" s="25">
        <v>16</v>
      </c>
      <c r="AY140" s="25">
        <v>31</v>
      </c>
      <c r="AZ140" s="25">
        <v>21</v>
      </c>
      <c r="BA140" s="25">
        <v>33</v>
      </c>
      <c r="BB140" s="25">
        <v>22</v>
      </c>
      <c r="BC140" s="25">
        <v>49</v>
      </c>
      <c r="BD140" s="25">
        <v>12</v>
      </c>
      <c r="BE140" s="25">
        <v>32</v>
      </c>
      <c r="BF140" s="25">
        <v>0</v>
      </c>
      <c r="BG140" s="25">
        <v>14</v>
      </c>
      <c r="BH140" s="25">
        <v>6</v>
      </c>
      <c r="BI140" s="25">
        <v>17</v>
      </c>
      <c r="BJ140" s="25">
        <v>0</v>
      </c>
      <c r="BK140" s="25">
        <v>22</v>
      </c>
      <c r="BL140" s="25">
        <v>17</v>
      </c>
      <c r="BM140" s="25">
        <v>13</v>
      </c>
      <c r="BN140" s="25">
        <v>13</v>
      </c>
    </row>
    <row r="141" spans="1:66" x14ac:dyDescent="0.25">
      <c r="A141" s="6">
        <v>45052</v>
      </c>
      <c r="B141" t="s">
        <v>11</v>
      </c>
      <c r="C141">
        <v>6</v>
      </c>
      <c r="D141">
        <v>764</v>
      </c>
      <c r="E141">
        <f t="shared" si="8"/>
        <v>159</v>
      </c>
      <c r="F141">
        <f t="shared" si="10"/>
        <v>234</v>
      </c>
      <c r="G141">
        <f t="shared" si="11"/>
        <v>206</v>
      </c>
      <c r="H141">
        <f t="shared" si="9"/>
        <v>143</v>
      </c>
      <c r="I141">
        <v>0</v>
      </c>
      <c r="J141" s="22">
        <v>0.44</v>
      </c>
      <c r="K141" s="22">
        <v>0.73</v>
      </c>
      <c r="L141" s="22">
        <v>0.6</v>
      </c>
      <c r="M141" s="22">
        <v>0.94000000000000006</v>
      </c>
      <c r="N141" s="22">
        <v>0.8</v>
      </c>
      <c r="O141" s="24">
        <v>0.67</v>
      </c>
      <c r="P141" s="24">
        <v>0.48</v>
      </c>
      <c r="Q141" s="24">
        <v>0.95000000000000007</v>
      </c>
      <c r="R141" s="24">
        <v>0.94000000000000006</v>
      </c>
      <c r="S141" s="24">
        <v>0.67</v>
      </c>
      <c r="T141" s="24">
        <v>0.64</v>
      </c>
      <c r="U141" s="24">
        <v>0.27</v>
      </c>
      <c r="V141" s="24">
        <v>0.54</v>
      </c>
      <c r="W141" s="24">
        <v>0.98</v>
      </c>
      <c r="X141" s="24">
        <v>0.83000000000000007</v>
      </c>
      <c r="Y141" s="24">
        <v>0.86</v>
      </c>
      <c r="Z141" s="24">
        <v>0.70000000000000007</v>
      </c>
      <c r="AA141" s="25">
        <v>45</v>
      </c>
      <c r="AB141" s="25">
        <v>0</v>
      </c>
      <c r="AC141" s="25">
        <v>34</v>
      </c>
      <c r="AD141" s="25">
        <v>9</v>
      </c>
      <c r="AE141" s="25">
        <v>40</v>
      </c>
      <c r="AF141" s="25">
        <v>0</v>
      </c>
      <c r="AG141" s="25">
        <v>42</v>
      </c>
      <c r="AH141" s="25">
        <v>5</v>
      </c>
      <c r="AI141" s="25">
        <v>27</v>
      </c>
      <c r="AJ141" s="25">
        <v>32</v>
      </c>
      <c r="AK141" s="25">
        <v>22</v>
      </c>
      <c r="AL141" s="25">
        <v>8</v>
      </c>
      <c r="AM141" s="25">
        <v>27</v>
      </c>
      <c r="AN141" s="25">
        <v>0</v>
      </c>
      <c r="AO141" s="25">
        <v>0</v>
      </c>
      <c r="AP141" s="25">
        <v>4</v>
      </c>
      <c r="AQ141" s="25">
        <v>48</v>
      </c>
      <c r="AR141" s="25">
        <v>5</v>
      </c>
      <c r="AS141" s="25">
        <v>4</v>
      </c>
      <c r="AT141" s="25">
        <v>47</v>
      </c>
      <c r="AU141" s="25">
        <v>41</v>
      </c>
      <c r="AV141" s="25">
        <v>36</v>
      </c>
      <c r="AW141" s="25">
        <v>47</v>
      </c>
      <c r="AX141" s="25">
        <v>0</v>
      </c>
      <c r="AY141" s="25">
        <v>7</v>
      </c>
      <c r="AZ141" s="25">
        <v>0</v>
      </c>
      <c r="BA141" s="25">
        <v>0</v>
      </c>
      <c r="BB141" s="25">
        <v>23</v>
      </c>
      <c r="BC141" s="25">
        <v>33</v>
      </c>
      <c r="BD141" s="25">
        <v>19</v>
      </c>
      <c r="BE141" s="25">
        <v>36</v>
      </c>
      <c r="BF141" s="25">
        <v>0</v>
      </c>
      <c r="BG141" s="25">
        <v>0</v>
      </c>
      <c r="BH141" s="25">
        <v>12</v>
      </c>
      <c r="BI141" s="25">
        <v>25</v>
      </c>
      <c r="BJ141" s="25">
        <v>2</v>
      </c>
      <c r="BK141" s="25">
        <v>40</v>
      </c>
      <c r="BL141" s="25">
        <v>35</v>
      </c>
      <c r="BM141" s="25">
        <v>4</v>
      </c>
      <c r="BN141" s="25">
        <v>5</v>
      </c>
    </row>
    <row r="142" spans="1:66" x14ac:dyDescent="0.25">
      <c r="A142" s="6">
        <v>45053</v>
      </c>
      <c r="B142" t="s">
        <v>11</v>
      </c>
      <c r="C142">
        <v>7</v>
      </c>
      <c r="D142">
        <v>757.00000000000023</v>
      </c>
      <c r="E142">
        <f t="shared" si="8"/>
        <v>180</v>
      </c>
      <c r="F142">
        <f t="shared" si="10"/>
        <v>271</v>
      </c>
      <c r="G142">
        <f t="shared" si="11"/>
        <v>116.00000000000023</v>
      </c>
      <c r="H142">
        <f t="shared" si="9"/>
        <v>157</v>
      </c>
      <c r="I142">
        <v>0</v>
      </c>
      <c r="J142" s="22">
        <v>0.8</v>
      </c>
      <c r="K142" s="22">
        <v>0.86</v>
      </c>
      <c r="L142" s="22">
        <v>0.37</v>
      </c>
      <c r="M142" s="22">
        <v>0.97</v>
      </c>
      <c r="N142" s="22">
        <v>0.57000000000000006</v>
      </c>
      <c r="O142" s="24">
        <v>0.6</v>
      </c>
      <c r="P142" s="24">
        <v>0.75</v>
      </c>
      <c r="Q142" s="24">
        <v>0.74</v>
      </c>
      <c r="R142" s="24">
        <v>0.6</v>
      </c>
      <c r="S142" s="24">
        <v>0.47000000000000003</v>
      </c>
      <c r="T142" s="24">
        <v>0.91</v>
      </c>
      <c r="U142" s="24">
        <v>0.71</v>
      </c>
      <c r="V142" s="24">
        <v>0.95000000000000007</v>
      </c>
      <c r="W142" s="24">
        <v>0.82000000000000006</v>
      </c>
      <c r="X142" s="24">
        <v>0.44</v>
      </c>
      <c r="Y142" s="24">
        <v>0.91</v>
      </c>
      <c r="Z142" s="24">
        <v>0.57999999999999996</v>
      </c>
      <c r="AA142" s="25">
        <v>21</v>
      </c>
      <c r="AB142" s="25">
        <v>50</v>
      </c>
      <c r="AC142" s="25">
        <v>0</v>
      </c>
      <c r="AD142" s="25">
        <v>22</v>
      </c>
      <c r="AE142" s="25">
        <v>50</v>
      </c>
      <c r="AF142" s="25">
        <v>47</v>
      </c>
      <c r="AG142" s="25">
        <v>0</v>
      </c>
      <c r="AH142" s="25">
        <v>35</v>
      </c>
      <c r="AI142" s="25">
        <v>16</v>
      </c>
      <c r="AJ142" s="25">
        <v>30</v>
      </c>
      <c r="AK142" s="25">
        <v>33</v>
      </c>
      <c r="AL142" s="25">
        <v>0</v>
      </c>
      <c r="AM142" s="25">
        <v>26</v>
      </c>
      <c r="AN142" s="25">
        <v>25</v>
      </c>
      <c r="AO142" s="25">
        <v>9</v>
      </c>
      <c r="AP142" s="25">
        <v>5</v>
      </c>
      <c r="AQ142" s="25">
        <v>0</v>
      </c>
      <c r="AR142" s="25">
        <v>12</v>
      </c>
      <c r="AS142" s="25">
        <v>50</v>
      </c>
      <c r="AT142" s="25">
        <v>30</v>
      </c>
      <c r="AU142" s="25">
        <v>9</v>
      </c>
      <c r="AV142" s="25">
        <v>0</v>
      </c>
      <c r="AW142" s="25">
        <v>46</v>
      </c>
      <c r="AX142" s="25">
        <v>0</v>
      </c>
      <c r="AY142" s="25">
        <v>0</v>
      </c>
      <c r="AZ142" s="25">
        <v>0</v>
      </c>
      <c r="BA142" s="25">
        <v>3</v>
      </c>
      <c r="BB142" s="25">
        <v>8.0000000000002274</v>
      </c>
      <c r="BC142" s="25">
        <v>41</v>
      </c>
      <c r="BD142" s="25">
        <v>9</v>
      </c>
      <c r="BE142" s="25">
        <v>45</v>
      </c>
      <c r="BF142" s="25">
        <v>42</v>
      </c>
      <c r="BG142" s="25">
        <v>0</v>
      </c>
      <c r="BH142" s="25">
        <v>0</v>
      </c>
      <c r="BI142" s="25">
        <v>0</v>
      </c>
      <c r="BJ142" s="25">
        <v>9</v>
      </c>
      <c r="BK142" s="25">
        <v>48</v>
      </c>
      <c r="BL142" s="25">
        <v>36</v>
      </c>
      <c r="BM142" s="25">
        <v>0</v>
      </c>
      <c r="BN142" s="25">
        <v>0</v>
      </c>
    </row>
    <row r="143" spans="1:66" x14ac:dyDescent="0.25">
      <c r="A143" s="6">
        <v>45054</v>
      </c>
      <c r="B143" t="s">
        <v>11</v>
      </c>
      <c r="C143">
        <v>8</v>
      </c>
      <c r="D143">
        <v>746.00000000000011</v>
      </c>
      <c r="E143">
        <f t="shared" si="8"/>
        <v>238</v>
      </c>
      <c r="F143">
        <f t="shared" si="10"/>
        <v>196</v>
      </c>
      <c r="G143">
        <f t="shared" si="11"/>
        <v>104</v>
      </c>
      <c r="H143">
        <f t="shared" si="9"/>
        <v>198.00000000000011</v>
      </c>
      <c r="I143">
        <v>0</v>
      </c>
      <c r="J143" s="22">
        <v>0.92</v>
      </c>
      <c r="K143" s="22">
        <v>0.53</v>
      </c>
      <c r="L143" s="22">
        <v>0.8</v>
      </c>
      <c r="M143" s="22">
        <v>0.19</v>
      </c>
      <c r="N143" s="22">
        <v>0.70000000000000007</v>
      </c>
      <c r="O143" s="24">
        <v>0.62</v>
      </c>
      <c r="P143" s="24">
        <v>0.67</v>
      </c>
      <c r="Q143" s="24">
        <v>0.41000000000000003</v>
      </c>
      <c r="R143" s="24">
        <v>0.94000000000000006</v>
      </c>
      <c r="S143" s="24">
        <v>0.71</v>
      </c>
      <c r="T143" s="24">
        <v>0.65</v>
      </c>
      <c r="U143" s="24">
        <v>0.32</v>
      </c>
      <c r="V143" s="24">
        <v>0.86</v>
      </c>
      <c r="W143" s="24">
        <v>0.77</v>
      </c>
      <c r="X143" s="24">
        <v>0.96</v>
      </c>
      <c r="Y143" s="24">
        <v>0.67</v>
      </c>
      <c r="Z143" s="24">
        <v>0.49</v>
      </c>
      <c r="AA143" s="25">
        <v>32</v>
      </c>
      <c r="AB143" s="25">
        <v>44</v>
      </c>
      <c r="AC143" s="25">
        <v>5</v>
      </c>
      <c r="AD143" s="25">
        <v>15</v>
      </c>
      <c r="AE143" s="25">
        <v>0</v>
      </c>
      <c r="AF143" s="25">
        <v>16</v>
      </c>
      <c r="AG143" s="25">
        <v>34</v>
      </c>
      <c r="AH143" s="25">
        <v>39</v>
      </c>
      <c r="AI143" s="25">
        <v>8</v>
      </c>
      <c r="AJ143" s="25">
        <v>3</v>
      </c>
      <c r="AK143" s="25">
        <v>10</v>
      </c>
      <c r="AL143" s="25">
        <v>35</v>
      </c>
      <c r="AM143" s="25">
        <v>22</v>
      </c>
      <c r="AN143" s="25">
        <v>0</v>
      </c>
      <c r="AO143" s="25">
        <v>14</v>
      </c>
      <c r="AP143" s="25">
        <v>6</v>
      </c>
      <c r="AQ143" s="25">
        <v>22</v>
      </c>
      <c r="AR143" s="25">
        <v>7.0000000000001137</v>
      </c>
      <c r="AS143" s="25">
        <v>49</v>
      </c>
      <c r="AT143" s="25">
        <v>43</v>
      </c>
      <c r="AU143" s="25">
        <v>0</v>
      </c>
      <c r="AV143" s="25">
        <v>0</v>
      </c>
      <c r="AW143" s="25">
        <v>29</v>
      </c>
      <c r="AX143" s="25">
        <v>5</v>
      </c>
      <c r="AY143" s="25">
        <v>0</v>
      </c>
      <c r="AZ143" s="25">
        <v>20</v>
      </c>
      <c r="BA143" s="25">
        <v>21</v>
      </c>
      <c r="BB143" s="25">
        <v>9</v>
      </c>
      <c r="BC143" s="25">
        <v>8</v>
      </c>
      <c r="BD143" s="25">
        <v>12</v>
      </c>
      <c r="BE143" s="25">
        <v>0</v>
      </c>
      <c r="BF143" s="25">
        <v>0</v>
      </c>
      <c r="BG143" s="25">
        <v>18</v>
      </c>
      <c r="BH143" s="25">
        <v>26</v>
      </c>
      <c r="BI143" s="25">
        <v>1</v>
      </c>
      <c r="BJ143" s="25">
        <v>42</v>
      </c>
      <c r="BK143" s="25">
        <v>32</v>
      </c>
      <c r="BL143" s="25">
        <v>49</v>
      </c>
      <c r="BM143" s="25">
        <v>45</v>
      </c>
      <c r="BN143" s="25">
        <v>25</v>
      </c>
    </row>
    <row r="144" spans="1:66" x14ac:dyDescent="0.25">
      <c r="A144" s="6">
        <v>45055</v>
      </c>
      <c r="B144" t="s">
        <v>11</v>
      </c>
      <c r="C144">
        <v>9</v>
      </c>
      <c r="D144">
        <v>725.00000000000011</v>
      </c>
      <c r="E144">
        <f t="shared" si="8"/>
        <v>154</v>
      </c>
      <c r="F144">
        <f t="shared" si="10"/>
        <v>166</v>
      </c>
      <c r="G144">
        <f t="shared" si="11"/>
        <v>202.00000000000011</v>
      </c>
      <c r="H144">
        <f t="shared" si="9"/>
        <v>203</v>
      </c>
      <c r="I144">
        <v>0</v>
      </c>
      <c r="J144" s="22">
        <v>0.31</v>
      </c>
      <c r="K144" s="22">
        <v>0.73</v>
      </c>
      <c r="L144" s="22">
        <v>0.99</v>
      </c>
      <c r="M144" s="22">
        <v>0.89</v>
      </c>
      <c r="N144" s="22">
        <v>0.63</v>
      </c>
      <c r="O144" s="24">
        <v>0.12</v>
      </c>
      <c r="P144" s="24">
        <v>0.45</v>
      </c>
      <c r="Q144" s="24">
        <v>0.86</v>
      </c>
      <c r="R144" s="24">
        <v>0.68</v>
      </c>
      <c r="S144" s="24">
        <v>0.69000000000000006</v>
      </c>
      <c r="T144" s="24">
        <v>0.67</v>
      </c>
      <c r="U144" s="24">
        <v>0.94000000000000006</v>
      </c>
      <c r="V144" s="24">
        <v>0.91</v>
      </c>
      <c r="W144" s="24">
        <v>0.5</v>
      </c>
      <c r="X144" s="24">
        <v>0.86</v>
      </c>
      <c r="Y144" s="24">
        <v>0.28000000000000003</v>
      </c>
      <c r="Z144" s="24">
        <v>0.9</v>
      </c>
      <c r="AA144" s="25">
        <v>25</v>
      </c>
      <c r="AB144" s="25">
        <v>0</v>
      </c>
      <c r="AC144" s="25">
        <v>17</v>
      </c>
      <c r="AD144" s="25">
        <v>0</v>
      </c>
      <c r="AE144" s="25">
        <v>3</v>
      </c>
      <c r="AF144" s="25">
        <v>0</v>
      </c>
      <c r="AG144" s="25">
        <v>38</v>
      </c>
      <c r="AH144" s="25">
        <v>18</v>
      </c>
      <c r="AI144" s="25">
        <v>30</v>
      </c>
      <c r="AJ144" s="25">
        <v>35</v>
      </c>
      <c r="AK144" s="25">
        <v>0</v>
      </c>
      <c r="AL144" s="25">
        <v>39</v>
      </c>
      <c r="AM144" s="25">
        <v>38</v>
      </c>
      <c r="AN144" s="25">
        <v>5</v>
      </c>
      <c r="AO144" s="25">
        <v>0</v>
      </c>
      <c r="AP144" s="25">
        <v>0</v>
      </c>
      <c r="AQ144" s="25">
        <v>12</v>
      </c>
      <c r="AR144" s="25">
        <v>28</v>
      </c>
      <c r="AS144" s="25">
        <v>46</v>
      </c>
      <c r="AT144" s="25">
        <v>35</v>
      </c>
      <c r="AU144" s="25">
        <v>19</v>
      </c>
      <c r="AV144" s="25">
        <v>44</v>
      </c>
      <c r="AW144" s="25">
        <v>18.000000000000114</v>
      </c>
      <c r="AX144" s="25">
        <v>43</v>
      </c>
      <c r="AY144" s="25">
        <v>35</v>
      </c>
      <c r="AZ144" s="25">
        <v>0</v>
      </c>
      <c r="BA144" s="25">
        <v>0</v>
      </c>
      <c r="BB144" s="25">
        <v>0</v>
      </c>
      <c r="BC144" s="25">
        <v>15</v>
      </c>
      <c r="BD144" s="25">
        <v>28</v>
      </c>
      <c r="BE144" s="25">
        <v>10</v>
      </c>
      <c r="BF144" s="25">
        <v>25</v>
      </c>
      <c r="BG144" s="25">
        <v>26</v>
      </c>
      <c r="BH144" s="25">
        <v>0</v>
      </c>
      <c r="BI144" s="25">
        <v>46</v>
      </c>
      <c r="BJ144" s="25">
        <v>36</v>
      </c>
      <c r="BK144" s="25">
        <v>0</v>
      </c>
      <c r="BL144" s="25">
        <v>0</v>
      </c>
      <c r="BM144" s="25">
        <v>11</v>
      </c>
      <c r="BN144" s="25">
        <v>0</v>
      </c>
    </row>
    <row r="145" spans="1:66" x14ac:dyDescent="0.25">
      <c r="A145" s="6">
        <v>45056</v>
      </c>
      <c r="B145" t="s">
        <v>11</v>
      </c>
      <c r="C145">
        <v>10</v>
      </c>
      <c r="D145">
        <v>703.99999999999989</v>
      </c>
      <c r="E145">
        <f t="shared" si="8"/>
        <v>160</v>
      </c>
      <c r="F145">
        <f t="shared" si="10"/>
        <v>226</v>
      </c>
      <c r="G145">
        <f t="shared" si="11"/>
        <v>140.99999999999989</v>
      </c>
      <c r="H145">
        <f t="shared" si="9"/>
        <v>136</v>
      </c>
      <c r="I145">
        <v>0</v>
      </c>
      <c r="J145" s="22">
        <v>0.52</v>
      </c>
      <c r="K145" s="22">
        <v>0.35000000000000003</v>
      </c>
      <c r="L145" s="22">
        <v>0.72</v>
      </c>
      <c r="M145" s="22">
        <v>0.96</v>
      </c>
      <c r="N145" s="22">
        <v>0.85</v>
      </c>
      <c r="O145" s="24">
        <v>0.76</v>
      </c>
      <c r="P145" s="24">
        <v>0.56000000000000005</v>
      </c>
      <c r="Q145" s="24">
        <v>0.61</v>
      </c>
      <c r="R145" s="24">
        <v>0.69000000000000006</v>
      </c>
      <c r="S145" s="24">
        <v>0.93</v>
      </c>
      <c r="T145" s="24">
        <v>0.93</v>
      </c>
      <c r="U145" s="24">
        <v>0.69000000000000006</v>
      </c>
      <c r="V145" s="24">
        <v>0.86</v>
      </c>
      <c r="W145" s="24">
        <v>0.95000000000000007</v>
      </c>
      <c r="X145" s="24">
        <v>0.45</v>
      </c>
      <c r="Y145" s="24">
        <v>0.45</v>
      </c>
      <c r="Z145" s="24">
        <v>0.99</v>
      </c>
      <c r="AA145" s="25">
        <v>36</v>
      </c>
      <c r="AB145" s="25">
        <v>17</v>
      </c>
      <c r="AC145" s="25">
        <v>0</v>
      </c>
      <c r="AD145" s="25">
        <v>0</v>
      </c>
      <c r="AE145" s="25">
        <v>26</v>
      </c>
      <c r="AF145" s="25">
        <v>38</v>
      </c>
      <c r="AG145" s="25">
        <v>36</v>
      </c>
      <c r="AH145" s="25">
        <v>0</v>
      </c>
      <c r="AI145" s="25">
        <v>43</v>
      </c>
      <c r="AJ145" s="25">
        <v>30</v>
      </c>
      <c r="AK145" s="25">
        <v>41</v>
      </c>
      <c r="AL145" s="25">
        <v>36</v>
      </c>
      <c r="AM145" s="25">
        <v>12</v>
      </c>
      <c r="AN145" s="25">
        <v>2</v>
      </c>
      <c r="AO145" s="25">
        <v>0</v>
      </c>
      <c r="AP145" s="25">
        <v>0</v>
      </c>
      <c r="AQ145" s="25">
        <v>46</v>
      </c>
      <c r="AR145" s="25">
        <v>0</v>
      </c>
      <c r="AS145" s="25">
        <v>38</v>
      </c>
      <c r="AT145" s="25">
        <v>2</v>
      </c>
      <c r="AU145" s="25">
        <v>42</v>
      </c>
      <c r="AV145" s="25">
        <v>2.9999999999998863</v>
      </c>
      <c r="AW145" s="25">
        <v>0</v>
      </c>
      <c r="AX145" s="25">
        <v>0</v>
      </c>
      <c r="AY145" s="25">
        <v>18</v>
      </c>
      <c r="AZ145" s="25">
        <v>24</v>
      </c>
      <c r="BA145" s="25">
        <v>10</v>
      </c>
      <c r="BB145" s="25">
        <v>0</v>
      </c>
      <c r="BC145" s="25">
        <v>2</v>
      </c>
      <c r="BD145" s="25">
        <v>42</v>
      </c>
      <c r="BE145" s="25">
        <v>46</v>
      </c>
      <c r="BF145" s="25">
        <v>12</v>
      </c>
      <c r="BG145" s="25">
        <v>27</v>
      </c>
      <c r="BH145" s="25">
        <v>1</v>
      </c>
      <c r="BI145" s="25">
        <v>34</v>
      </c>
      <c r="BJ145" s="25">
        <v>20</v>
      </c>
      <c r="BK145" s="25">
        <v>0</v>
      </c>
      <c r="BL145" s="25">
        <v>0</v>
      </c>
      <c r="BM145" s="25">
        <v>14</v>
      </c>
      <c r="BN145" s="25">
        <v>6</v>
      </c>
    </row>
    <row r="146" spans="1:66" x14ac:dyDescent="0.25">
      <c r="A146" s="6">
        <v>45057</v>
      </c>
      <c r="B146" t="s">
        <v>11</v>
      </c>
      <c r="C146">
        <v>11</v>
      </c>
      <c r="D146">
        <v>670</v>
      </c>
      <c r="E146">
        <f t="shared" si="8"/>
        <v>144</v>
      </c>
      <c r="F146">
        <f t="shared" si="10"/>
        <v>147</v>
      </c>
      <c r="G146">
        <f t="shared" si="11"/>
        <v>145</v>
      </c>
      <c r="H146">
        <f t="shared" si="9"/>
        <v>220</v>
      </c>
      <c r="I146">
        <v>0</v>
      </c>
      <c r="J146" s="22">
        <v>0.86</v>
      </c>
      <c r="K146" s="22">
        <v>0.75</v>
      </c>
      <c r="L146" s="22">
        <v>0.57999999999999996</v>
      </c>
      <c r="M146" s="22">
        <v>0.43</v>
      </c>
      <c r="N146" s="22">
        <v>0.94000000000000006</v>
      </c>
      <c r="O146" s="24">
        <v>0.99</v>
      </c>
      <c r="P146" s="24">
        <v>0.75</v>
      </c>
      <c r="Q146" s="24">
        <v>0.57000000000000006</v>
      </c>
      <c r="R146" s="24">
        <v>0.6</v>
      </c>
      <c r="S146" s="24">
        <v>0.70000000000000007</v>
      </c>
      <c r="T146" s="24">
        <v>0.24</v>
      </c>
      <c r="U146" s="24">
        <v>0.88</v>
      </c>
      <c r="V146" s="24">
        <v>0.85</v>
      </c>
      <c r="W146" s="24">
        <v>0.36</v>
      </c>
      <c r="X146" s="24">
        <v>0.54</v>
      </c>
      <c r="Y146" s="24">
        <v>0.55000000000000004</v>
      </c>
      <c r="Z146" s="24">
        <v>0.99</v>
      </c>
      <c r="AA146" s="25">
        <v>38</v>
      </c>
      <c r="AB146" s="25">
        <v>11</v>
      </c>
      <c r="AC146" s="25">
        <v>0</v>
      </c>
      <c r="AD146" s="25">
        <v>0</v>
      </c>
      <c r="AE146" s="25">
        <v>36</v>
      </c>
      <c r="AF146" s="25">
        <v>30</v>
      </c>
      <c r="AG146" s="25">
        <v>8</v>
      </c>
      <c r="AH146" s="25">
        <v>0</v>
      </c>
      <c r="AI146" s="25">
        <v>24</v>
      </c>
      <c r="AJ146" s="25">
        <v>0</v>
      </c>
      <c r="AK146" s="25">
        <v>14</v>
      </c>
      <c r="AL146" s="25">
        <v>0</v>
      </c>
      <c r="AM146" s="25">
        <v>44</v>
      </c>
      <c r="AN146" s="25">
        <v>22</v>
      </c>
      <c r="AO146" s="25">
        <v>44</v>
      </c>
      <c r="AP146" s="25">
        <v>0</v>
      </c>
      <c r="AQ146" s="25">
        <v>20</v>
      </c>
      <c r="AR146" s="25">
        <v>31</v>
      </c>
      <c r="AS146" s="25">
        <v>44</v>
      </c>
      <c r="AT146" s="25">
        <v>15</v>
      </c>
      <c r="AU146" s="25">
        <v>0</v>
      </c>
      <c r="AV146" s="25">
        <v>42</v>
      </c>
      <c r="AW146" s="25">
        <v>17</v>
      </c>
      <c r="AX146" s="25">
        <v>0</v>
      </c>
      <c r="AY146" s="25">
        <v>0</v>
      </c>
      <c r="AZ146" s="25">
        <v>43</v>
      </c>
      <c r="BA146" s="25">
        <v>0</v>
      </c>
      <c r="BB146" s="25">
        <v>14</v>
      </c>
      <c r="BC146" s="25">
        <v>0</v>
      </c>
      <c r="BD146" s="25">
        <v>29</v>
      </c>
      <c r="BE146" s="25">
        <v>26</v>
      </c>
      <c r="BF146" s="25">
        <v>4</v>
      </c>
      <c r="BG146" s="25">
        <v>0</v>
      </c>
      <c r="BH146" s="25">
        <v>0</v>
      </c>
      <c r="BI146" s="25">
        <v>21</v>
      </c>
      <c r="BJ146" s="25">
        <v>0</v>
      </c>
      <c r="BK146" s="25">
        <v>34</v>
      </c>
      <c r="BL146" s="25">
        <v>32</v>
      </c>
      <c r="BM146" s="25">
        <v>0</v>
      </c>
      <c r="BN146" s="25">
        <v>27</v>
      </c>
    </row>
    <row r="147" spans="1:66" x14ac:dyDescent="0.25">
      <c r="A147" s="6">
        <v>45058</v>
      </c>
      <c r="B147" t="s">
        <v>11</v>
      </c>
      <c r="C147">
        <v>12</v>
      </c>
      <c r="D147">
        <v>632.00000000000011</v>
      </c>
      <c r="E147">
        <f t="shared" si="8"/>
        <v>168</v>
      </c>
      <c r="F147">
        <f t="shared" si="10"/>
        <v>123.00000000000011</v>
      </c>
      <c r="G147">
        <f t="shared" si="11"/>
        <v>176</v>
      </c>
      <c r="H147">
        <f t="shared" si="9"/>
        <v>162</v>
      </c>
      <c r="I147">
        <v>0</v>
      </c>
      <c r="J147" s="22">
        <v>0.27</v>
      </c>
      <c r="K147" s="22">
        <v>0.63</v>
      </c>
      <c r="L147" s="22">
        <v>0.71</v>
      </c>
      <c r="M147" s="22">
        <v>0.95000000000000007</v>
      </c>
      <c r="N147" s="22">
        <v>0.82000000000000006</v>
      </c>
      <c r="O147" s="24">
        <v>0.72</v>
      </c>
      <c r="P147" s="24">
        <v>0.69000000000000006</v>
      </c>
      <c r="Q147" s="24">
        <v>0.75</v>
      </c>
      <c r="R147" s="24">
        <v>0.93</v>
      </c>
      <c r="S147" s="24">
        <v>0.96</v>
      </c>
      <c r="T147" s="24">
        <v>0.8</v>
      </c>
      <c r="U147" s="24">
        <v>0.94000000000000006</v>
      </c>
      <c r="V147" s="24">
        <v>0.72</v>
      </c>
      <c r="W147" s="24">
        <v>0.85</v>
      </c>
      <c r="X147" s="24">
        <v>0.96</v>
      </c>
      <c r="Y147" s="24">
        <v>0.27</v>
      </c>
      <c r="Z147" s="24">
        <v>0.59</v>
      </c>
      <c r="AA147" s="25">
        <v>24</v>
      </c>
      <c r="AB147" s="25">
        <v>34</v>
      </c>
      <c r="AC147" s="25">
        <v>0</v>
      </c>
      <c r="AD147" s="25">
        <v>13</v>
      </c>
      <c r="AE147" s="25">
        <v>19</v>
      </c>
      <c r="AF147" s="25">
        <v>0</v>
      </c>
      <c r="AG147" s="25">
        <v>13</v>
      </c>
      <c r="AH147" s="25">
        <v>0</v>
      </c>
      <c r="AI147" s="25">
        <v>2.0000000000001137</v>
      </c>
      <c r="AJ147" s="25">
        <v>18</v>
      </c>
      <c r="AK147" s="25">
        <v>3</v>
      </c>
      <c r="AL147" s="25">
        <v>24</v>
      </c>
      <c r="AM147" s="25">
        <v>0</v>
      </c>
      <c r="AN147" s="25">
        <v>32</v>
      </c>
      <c r="AO147" s="25">
        <v>0</v>
      </c>
      <c r="AP147" s="25">
        <v>0</v>
      </c>
      <c r="AQ147" s="25">
        <v>37</v>
      </c>
      <c r="AR147" s="25">
        <v>28</v>
      </c>
      <c r="AS147" s="25">
        <v>20</v>
      </c>
      <c r="AT147" s="25">
        <v>21</v>
      </c>
      <c r="AU147" s="25">
        <v>42</v>
      </c>
      <c r="AV147" s="25">
        <v>29</v>
      </c>
      <c r="AW147" s="25">
        <v>24</v>
      </c>
      <c r="AX147" s="25">
        <v>29</v>
      </c>
      <c r="AY147" s="25">
        <v>0</v>
      </c>
      <c r="AZ147" s="25">
        <v>23</v>
      </c>
      <c r="BA147" s="25">
        <v>0</v>
      </c>
      <c r="BB147" s="25">
        <v>8</v>
      </c>
      <c r="BC147" s="25">
        <v>0</v>
      </c>
      <c r="BD147" s="25">
        <v>21</v>
      </c>
      <c r="BE147" s="25">
        <v>0</v>
      </c>
      <c r="BF147" s="25">
        <v>33</v>
      </c>
      <c r="BG147" s="25">
        <v>41</v>
      </c>
      <c r="BH147" s="25">
        <v>0</v>
      </c>
      <c r="BI147" s="25">
        <v>35</v>
      </c>
      <c r="BJ147" s="25">
        <v>24</v>
      </c>
      <c r="BK147" s="25">
        <v>7</v>
      </c>
      <c r="BL147" s="25">
        <v>9</v>
      </c>
      <c r="BM147" s="25">
        <v>19</v>
      </c>
      <c r="BN147" s="25">
        <v>0</v>
      </c>
    </row>
    <row r="148" spans="1:66" x14ac:dyDescent="0.25">
      <c r="A148" s="6">
        <v>45059</v>
      </c>
      <c r="B148" t="s">
        <v>11</v>
      </c>
      <c r="C148">
        <v>13</v>
      </c>
      <c r="D148">
        <v>581.00000000000011</v>
      </c>
      <c r="E148">
        <f t="shared" si="8"/>
        <v>132.00000000000011</v>
      </c>
      <c r="F148">
        <f t="shared" si="10"/>
        <v>187</v>
      </c>
      <c r="G148">
        <f t="shared" si="11"/>
        <v>161</v>
      </c>
      <c r="H148">
        <f t="shared" si="9"/>
        <v>97</v>
      </c>
      <c r="I148">
        <v>0</v>
      </c>
      <c r="J148" s="22">
        <v>0.99</v>
      </c>
      <c r="K148" s="22">
        <v>0.56000000000000005</v>
      </c>
      <c r="L148" s="22">
        <v>0.82000000000000006</v>
      </c>
      <c r="M148" s="22">
        <v>0.21</v>
      </c>
      <c r="N148" s="22">
        <v>0.8</v>
      </c>
      <c r="O148" s="24">
        <v>0.43</v>
      </c>
      <c r="P148" s="24">
        <v>0.96</v>
      </c>
      <c r="Q148" s="24">
        <v>0.61</v>
      </c>
      <c r="R148" s="24">
        <v>0.70000000000000007</v>
      </c>
      <c r="S148" s="24">
        <v>0.63</v>
      </c>
      <c r="T148" s="24">
        <v>0.85</v>
      </c>
      <c r="U148" s="24">
        <v>0.3</v>
      </c>
      <c r="V148" s="24">
        <v>1</v>
      </c>
      <c r="W148" s="24">
        <v>0.88</v>
      </c>
      <c r="X148" s="24">
        <v>0.5</v>
      </c>
      <c r="Y148" s="24">
        <v>0.76</v>
      </c>
      <c r="Z148" s="24">
        <v>0.61</v>
      </c>
      <c r="AA148" s="25">
        <v>11</v>
      </c>
      <c r="AB148" s="25">
        <v>9</v>
      </c>
      <c r="AC148" s="25">
        <v>0</v>
      </c>
      <c r="AD148" s="25">
        <v>20</v>
      </c>
      <c r="AE148" s="25">
        <v>29</v>
      </c>
      <c r="AF148" s="25">
        <v>22</v>
      </c>
      <c r="AG148" s="25">
        <v>32</v>
      </c>
      <c r="AH148" s="25">
        <v>23</v>
      </c>
      <c r="AI148" s="25">
        <v>30</v>
      </c>
      <c r="AJ148" s="25">
        <v>11</v>
      </c>
      <c r="AK148" s="25">
        <v>4</v>
      </c>
      <c r="AL148" s="25">
        <v>25</v>
      </c>
      <c r="AM148" s="25">
        <v>17</v>
      </c>
      <c r="AN148" s="25">
        <v>7</v>
      </c>
      <c r="AO148" s="25">
        <v>1</v>
      </c>
      <c r="AP148" s="25">
        <v>9</v>
      </c>
      <c r="AQ148" s="25">
        <v>0</v>
      </c>
      <c r="AR148" s="25">
        <v>28</v>
      </c>
      <c r="AS148" s="25">
        <v>10</v>
      </c>
      <c r="AT148" s="25">
        <v>0</v>
      </c>
      <c r="AU148" s="25">
        <v>15</v>
      </c>
      <c r="AV148" s="25">
        <v>21</v>
      </c>
      <c r="AW148" s="25">
        <v>26</v>
      </c>
      <c r="AX148" s="25">
        <v>0</v>
      </c>
      <c r="AY148" s="25">
        <v>0</v>
      </c>
      <c r="AZ148" s="25">
        <v>16</v>
      </c>
      <c r="BA148" s="25">
        <v>30</v>
      </c>
      <c r="BB148" s="25">
        <v>21</v>
      </c>
      <c r="BC148" s="25">
        <v>4</v>
      </c>
      <c r="BD148" s="25">
        <v>28</v>
      </c>
      <c r="BE148" s="25">
        <v>3</v>
      </c>
      <c r="BF148" s="25">
        <v>0</v>
      </c>
      <c r="BG148" s="25">
        <v>14</v>
      </c>
      <c r="BH148" s="25">
        <v>36</v>
      </c>
      <c r="BI148" s="25">
        <v>31</v>
      </c>
      <c r="BJ148" s="25">
        <v>15</v>
      </c>
      <c r="BK148" s="25">
        <v>0</v>
      </c>
      <c r="BL148" s="25">
        <v>12</v>
      </c>
      <c r="BM148" s="25">
        <v>19</v>
      </c>
      <c r="BN148" s="25">
        <v>2.0000000000001137</v>
      </c>
    </row>
    <row r="149" spans="1:66" x14ac:dyDescent="0.25">
      <c r="A149" s="6">
        <v>45060</v>
      </c>
      <c r="B149" t="s">
        <v>11</v>
      </c>
      <c r="C149">
        <v>14</v>
      </c>
      <c r="D149">
        <v>514.00000000000011</v>
      </c>
      <c r="E149">
        <f t="shared" si="8"/>
        <v>102</v>
      </c>
      <c r="F149">
        <f t="shared" si="10"/>
        <v>152</v>
      </c>
      <c r="G149">
        <f t="shared" si="11"/>
        <v>115</v>
      </c>
      <c r="H149">
        <f t="shared" si="9"/>
        <v>134.00000000000011</v>
      </c>
      <c r="I149">
        <v>1</v>
      </c>
      <c r="J149" s="22">
        <v>0.26</v>
      </c>
      <c r="K149" s="22">
        <v>0.81</v>
      </c>
      <c r="L149" s="22">
        <v>0.99</v>
      </c>
      <c r="M149" s="22">
        <v>0.55000000000000004</v>
      </c>
      <c r="N149" s="22">
        <v>0.77</v>
      </c>
      <c r="O149" s="24">
        <v>0.92</v>
      </c>
      <c r="P149" s="24">
        <v>0.8</v>
      </c>
      <c r="Q149" s="24">
        <v>0.6</v>
      </c>
      <c r="R149" s="24">
        <v>0.99</v>
      </c>
      <c r="S149" s="24">
        <v>0.67</v>
      </c>
      <c r="T149" s="24">
        <v>0.71</v>
      </c>
      <c r="U149" s="24">
        <v>0.4</v>
      </c>
      <c r="V149" s="24">
        <v>0.4</v>
      </c>
      <c r="W149" s="24">
        <v>0.94000000000000006</v>
      </c>
      <c r="X149" s="24">
        <v>0.56000000000000005</v>
      </c>
      <c r="Y149" s="24">
        <v>0.8</v>
      </c>
      <c r="Z149" s="24">
        <v>0.91</v>
      </c>
      <c r="AA149" s="25">
        <v>0</v>
      </c>
      <c r="AB149" s="25">
        <v>13</v>
      </c>
      <c r="AC149" s="25">
        <v>0</v>
      </c>
      <c r="AD149" s="25">
        <v>11</v>
      </c>
      <c r="AE149" s="25">
        <v>31</v>
      </c>
      <c r="AF149" s="25">
        <v>0</v>
      </c>
      <c r="AG149" s="25">
        <v>30</v>
      </c>
      <c r="AH149" s="25">
        <v>0</v>
      </c>
      <c r="AI149" s="25">
        <v>33</v>
      </c>
      <c r="AJ149" s="25">
        <v>34</v>
      </c>
      <c r="AK149" s="25">
        <v>11</v>
      </c>
      <c r="AL149" s="25">
        <v>0</v>
      </c>
      <c r="AM149" s="25">
        <v>28</v>
      </c>
      <c r="AN149" s="25">
        <v>30</v>
      </c>
      <c r="AO149" s="25">
        <v>0</v>
      </c>
      <c r="AP149" s="25">
        <v>10</v>
      </c>
      <c r="AQ149" s="25">
        <v>24</v>
      </c>
      <c r="AR149" s="25">
        <v>0</v>
      </c>
      <c r="AS149" s="25">
        <v>12.000000000000114</v>
      </c>
      <c r="AT149" s="25">
        <v>30</v>
      </c>
      <c r="AU149" s="25">
        <v>7</v>
      </c>
      <c r="AV149" s="25">
        <v>0</v>
      </c>
      <c r="AW149" s="25">
        <v>10</v>
      </c>
      <c r="AX149" s="25">
        <v>8</v>
      </c>
      <c r="AY149" s="25">
        <v>9</v>
      </c>
      <c r="AZ149" s="25">
        <v>7</v>
      </c>
      <c r="BA149" s="25">
        <v>0</v>
      </c>
      <c r="BB149" s="25">
        <v>26</v>
      </c>
      <c r="BC149" s="25">
        <v>18</v>
      </c>
      <c r="BD149" s="25">
        <v>30</v>
      </c>
      <c r="BE149" s="25">
        <v>11</v>
      </c>
      <c r="BF149" s="25">
        <v>0</v>
      </c>
      <c r="BG149" s="25">
        <v>14</v>
      </c>
      <c r="BH149" s="25">
        <v>14</v>
      </c>
      <c r="BI149" s="25">
        <v>8</v>
      </c>
      <c r="BJ149" s="25">
        <v>32</v>
      </c>
      <c r="BK149" s="25">
        <v>5</v>
      </c>
      <c r="BL149" s="25">
        <v>18</v>
      </c>
      <c r="BM149" s="25">
        <v>0</v>
      </c>
      <c r="BN149" s="25">
        <v>0</v>
      </c>
    </row>
    <row r="150" spans="1:66" x14ac:dyDescent="0.25">
      <c r="A150" s="6">
        <v>45061</v>
      </c>
      <c r="B150" t="s">
        <v>11</v>
      </c>
      <c r="C150">
        <v>15</v>
      </c>
      <c r="D150">
        <v>428.99999999999989</v>
      </c>
      <c r="E150">
        <f t="shared" si="8"/>
        <v>108</v>
      </c>
      <c r="F150">
        <f t="shared" si="10"/>
        <v>101</v>
      </c>
      <c r="G150">
        <f t="shared" si="11"/>
        <v>103</v>
      </c>
      <c r="H150">
        <f t="shared" si="9"/>
        <v>102.99999999999989</v>
      </c>
      <c r="I150">
        <v>0</v>
      </c>
      <c r="J150" s="22">
        <v>0.88</v>
      </c>
      <c r="K150" s="22">
        <v>0.5</v>
      </c>
      <c r="L150" s="22">
        <v>0.99</v>
      </c>
      <c r="M150" s="22">
        <v>0.56000000000000005</v>
      </c>
      <c r="N150" s="22">
        <v>0.75</v>
      </c>
      <c r="O150" s="24">
        <v>0.69000000000000006</v>
      </c>
      <c r="P150" s="24">
        <v>0.61</v>
      </c>
      <c r="Q150" s="24">
        <v>0.97</v>
      </c>
      <c r="R150" s="24">
        <v>0.62</v>
      </c>
      <c r="S150" s="24">
        <v>0.68</v>
      </c>
      <c r="T150" s="24">
        <v>0.68</v>
      </c>
      <c r="U150" s="24">
        <v>0.72</v>
      </c>
      <c r="V150" s="24">
        <v>0.25</v>
      </c>
      <c r="W150" s="24">
        <v>0.72</v>
      </c>
      <c r="X150" s="24">
        <v>0.94000000000000006</v>
      </c>
      <c r="Y150" s="24">
        <v>0.85</v>
      </c>
      <c r="Z150" s="24">
        <v>0.45</v>
      </c>
      <c r="AA150" s="25">
        <v>7</v>
      </c>
      <c r="AB150" s="25">
        <v>7</v>
      </c>
      <c r="AC150" s="25">
        <v>24</v>
      </c>
      <c r="AD150" s="25">
        <v>4</v>
      </c>
      <c r="AE150" s="25">
        <v>17</v>
      </c>
      <c r="AF150" s="25">
        <v>12</v>
      </c>
      <c r="AG150" s="25">
        <v>0</v>
      </c>
      <c r="AH150" s="25">
        <v>21</v>
      </c>
      <c r="AI150" s="25">
        <v>0</v>
      </c>
      <c r="AJ150" s="25">
        <v>9</v>
      </c>
      <c r="AK150" s="25">
        <v>14</v>
      </c>
      <c r="AL150" s="25">
        <v>11.999999999999886</v>
      </c>
      <c r="AM150" s="25">
        <v>0</v>
      </c>
      <c r="AN150" s="25">
        <v>28</v>
      </c>
      <c r="AO150" s="25">
        <v>12</v>
      </c>
      <c r="AP150" s="25">
        <v>8</v>
      </c>
      <c r="AQ150" s="25">
        <v>16</v>
      </c>
      <c r="AR150" s="25">
        <v>6</v>
      </c>
      <c r="AS150" s="25">
        <v>21</v>
      </c>
      <c r="AT150" s="25">
        <v>0</v>
      </c>
      <c r="AU150" s="25">
        <v>20</v>
      </c>
      <c r="AV150" s="25">
        <v>0</v>
      </c>
      <c r="AW150" s="25">
        <v>18</v>
      </c>
      <c r="AX150" s="25">
        <v>0</v>
      </c>
      <c r="AY150" s="25">
        <v>22</v>
      </c>
      <c r="AZ150" s="25">
        <v>13</v>
      </c>
      <c r="BA150" s="25">
        <v>12</v>
      </c>
      <c r="BB150" s="25">
        <v>10</v>
      </c>
      <c r="BC150" s="25">
        <v>8</v>
      </c>
      <c r="BD150" s="25">
        <v>0</v>
      </c>
      <c r="BE150" s="25">
        <v>24</v>
      </c>
      <c r="BF150" s="25">
        <v>16</v>
      </c>
      <c r="BG150" s="25">
        <v>5</v>
      </c>
      <c r="BH150" s="25">
        <v>0</v>
      </c>
      <c r="BI150" s="25">
        <v>7</v>
      </c>
      <c r="BJ150" s="25">
        <v>0</v>
      </c>
      <c r="BK150" s="25">
        <v>6</v>
      </c>
      <c r="BL150" s="25">
        <v>12</v>
      </c>
      <c r="BM150" s="25">
        <v>23</v>
      </c>
      <c r="BN150" s="25">
        <v>15</v>
      </c>
    </row>
    <row r="151" spans="1:66" x14ac:dyDescent="0.25">
      <c r="A151" s="6">
        <v>45062</v>
      </c>
      <c r="B151" t="s">
        <v>11</v>
      </c>
      <c r="C151">
        <v>16</v>
      </c>
      <c r="D151">
        <v>360.00000000000006</v>
      </c>
      <c r="E151">
        <f t="shared" si="8"/>
        <v>118</v>
      </c>
      <c r="F151">
        <f t="shared" si="10"/>
        <v>85.000000000000057</v>
      </c>
      <c r="G151">
        <f t="shared" si="11"/>
        <v>70</v>
      </c>
      <c r="H151">
        <f t="shared" si="9"/>
        <v>85</v>
      </c>
      <c r="I151">
        <v>0</v>
      </c>
      <c r="J151" s="22">
        <v>0.52</v>
      </c>
      <c r="K151" s="22">
        <v>0.78</v>
      </c>
      <c r="L151" s="22">
        <v>0.15</v>
      </c>
      <c r="M151" s="22">
        <v>0.92</v>
      </c>
      <c r="N151" s="22">
        <v>0.89</v>
      </c>
      <c r="O151" s="24">
        <v>0.67</v>
      </c>
      <c r="P151" s="24">
        <v>0.41000000000000003</v>
      </c>
      <c r="Q151" s="24">
        <v>0.70000000000000007</v>
      </c>
      <c r="R151" s="24">
        <v>0.68</v>
      </c>
      <c r="S151" s="24">
        <v>0.85</v>
      </c>
      <c r="T151" s="24">
        <v>0.75</v>
      </c>
      <c r="U151" s="24">
        <v>0.48</v>
      </c>
      <c r="V151" s="24">
        <v>0.93</v>
      </c>
      <c r="W151" s="24">
        <v>0.37</v>
      </c>
      <c r="X151" s="24">
        <v>0.9</v>
      </c>
      <c r="Y151" s="24">
        <v>0.93</v>
      </c>
      <c r="Z151" s="24">
        <v>0.8</v>
      </c>
      <c r="AA151" s="25">
        <v>6</v>
      </c>
      <c r="AB151" s="25">
        <v>1</v>
      </c>
      <c r="AC151" s="25">
        <v>22</v>
      </c>
      <c r="AD151" s="25">
        <v>18</v>
      </c>
      <c r="AE151" s="25">
        <v>21</v>
      </c>
      <c r="AF151" s="25">
        <v>0</v>
      </c>
      <c r="AG151" s="25">
        <v>0</v>
      </c>
      <c r="AH151" s="25">
        <v>0</v>
      </c>
      <c r="AI151" s="25">
        <v>10</v>
      </c>
      <c r="AJ151" s="25">
        <v>7.0000000000000568</v>
      </c>
      <c r="AK151" s="25">
        <v>2</v>
      </c>
      <c r="AL151" s="25">
        <v>18</v>
      </c>
      <c r="AM151" s="25">
        <v>6</v>
      </c>
      <c r="AN151" s="25">
        <v>23</v>
      </c>
      <c r="AO151" s="25">
        <v>0</v>
      </c>
      <c r="AP151" s="25">
        <v>22</v>
      </c>
      <c r="AQ151" s="25">
        <v>0</v>
      </c>
      <c r="AR151" s="25">
        <v>0</v>
      </c>
      <c r="AS151" s="25">
        <v>0</v>
      </c>
      <c r="AT151" s="25">
        <v>16</v>
      </c>
      <c r="AU151" s="25">
        <v>0</v>
      </c>
      <c r="AV151" s="25">
        <v>21</v>
      </c>
      <c r="AW151" s="25">
        <v>9</v>
      </c>
      <c r="AX151" s="25">
        <v>9</v>
      </c>
      <c r="AY151" s="25">
        <v>9</v>
      </c>
      <c r="AZ151" s="25">
        <v>2</v>
      </c>
      <c r="BA151" s="25">
        <v>1</v>
      </c>
      <c r="BB151" s="25">
        <v>7</v>
      </c>
      <c r="BC151" s="25">
        <v>10</v>
      </c>
      <c r="BD151" s="25">
        <v>2</v>
      </c>
      <c r="BE151" s="25">
        <v>21</v>
      </c>
      <c r="BF151" s="25">
        <v>14</v>
      </c>
      <c r="BG151" s="25">
        <v>0</v>
      </c>
      <c r="BH151" s="25">
        <v>8</v>
      </c>
      <c r="BI151" s="25">
        <v>2</v>
      </c>
      <c r="BJ151" s="25">
        <v>17</v>
      </c>
      <c r="BK151" s="25">
        <v>3</v>
      </c>
      <c r="BL151" s="25">
        <v>12</v>
      </c>
      <c r="BM151" s="25">
        <v>17</v>
      </c>
      <c r="BN151" s="25">
        <v>24</v>
      </c>
    </row>
    <row r="152" spans="1:66" x14ac:dyDescent="0.25">
      <c r="A152" s="6">
        <v>45063</v>
      </c>
      <c r="B152" t="s">
        <v>11</v>
      </c>
      <c r="C152">
        <v>17</v>
      </c>
      <c r="D152">
        <v>300.00000000000006</v>
      </c>
      <c r="E152">
        <f t="shared" si="8"/>
        <v>70</v>
      </c>
      <c r="F152">
        <f t="shared" si="10"/>
        <v>66.000000000000057</v>
      </c>
      <c r="G152">
        <f t="shared" si="11"/>
        <v>34</v>
      </c>
      <c r="H152">
        <f t="shared" si="9"/>
        <v>122</v>
      </c>
      <c r="I152">
        <v>0</v>
      </c>
      <c r="J152" s="22">
        <v>0.67</v>
      </c>
      <c r="K152" s="22">
        <v>0.91</v>
      </c>
      <c r="L152" s="22">
        <v>0.75</v>
      </c>
      <c r="M152" s="22">
        <v>0.85</v>
      </c>
      <c r="N152" s="22">
        <v>0.39</v>
      </c>
      <c r="O152" s="24">
        <v>0.95000000000000007</v>
      </c>
      <c r="P152" s="24">
        <v>0.71</v>
      </c>
      <c r="Q152" s="24">
        <v>0.73</v>
      </c>
      <c r="R152" s="24">
        <v>0.75</v>
      </c>
      <c r="S152" s="24">
        <v>0.8</v>
      </c>
      <c r="T152" s="24">
        <v>0.59</v>
      </c>
      <c r="U152" s="24">
        <v>0.88</v>
      </c>
      <c r="V152" s="24">
        <v>0.42</v>
      </c>
      <c r="W152" s="24">
        <v>0.32</v>
      </c>
      <c r="X152" s="24">
        <v>0.99</v>
      </c>
      <c r="Y152" s="24">
        <v>0.83000000000000007</v>
      </c>
      <c r="Z152" s="24">
        <v>0.67</v>
      </c>
      <c r="AA152" s="25">
        <v>0</v>
      </c>
      <c r="AB152" s="25">
        <v>3</v>
      </c>
      <c r="AC152" s="25">
        <v>18</v>
      </c>
      <c r="AD152" s="25">
        <v>0</v>
      </c>
      <c r="AE152" s="25">
        <v>1</v>
      </c>
      <c r="AF152" s="25">
        <v>14</v>
      </c>
      <c r="AG152" s="25">
        <v>18</v>
      </c>
      <c r="AH152" s="25">
        <v>0</v>
      </c>
      <c r="AI152" s="25">
        <v>12.000000000000057</v>
      </c>
      <c r="AJ152" s="25">
        <v>0</v>
      </c>
      <c r="AK152" s="25">
        <v>8</v>
      </c>
      <c r="AL152" s="25">
        <v>0</v>
      </c>
      <c r="AM152" s="25">
        <v>20</v>
      </c>
      <c r="AN152" s="25">
        <v>18</v>
      </c>
      <c r="AO152" s="25">
        <v>17</v>
      </c>
      <c r="AP152" s="25">
        <v>13</v>
      </c>
      <c r="AQ152" s="25">
        <v>19</v>
      </c>
      <c r="AR152" s="25">
        <v>15</v>
      </c>
      <c r="AS152" s="25">
        <v>0</v>
      </c>
      <c r="AT152" s="25">
        <v>20</v>
      </c>
      <c r="AU152" s="25">
        <v>0</v>
      </c>
      <c r="AV152" s="25">
        <v>0</v>
      </c>
      <c r="AW152" s="25">
        <v>2</v>
      </c>
      <c r="AX152" s="25">
        <v>0</v>
      </c>
      <c r="AY152" s="25">
        <v>0</v>
      </c>
      <c r="AZ152" s="25">
        <v>6</v>
      </c>
      <c r="BA152" s="25">
        <v>1</v>
      </c>
      <c r="BB152" s="25">
        <v>10</v>
      </c>
      <c r="BC152" s="25">
        <v>15</v>
      </c>
      <c r="BD152" s="25">
        <v>0</v>
      </c>
      <c r="BE152" s="25">
        <v>9</v>
      </c>
      <c r="BF152" s="25">
        <v>11</v>
      </c>
      <c r="BG152" s="25">
        <v>15</v>
      </c>
      <c r="BH152" s="25">
        <v>0</v>
      </c>
      <c r="BI152" s="25">
        <v>0</v>
      </c>
      <c r="BJ152" s="25">
        <v>13</v>
      </c>
      <c r="BK152" s="25">
        <v>0</v>
      </c>
      <c r="BL152" s="25">
        <v>6</v>
      </c>
      <c r="BM152" s="25">
        <v>0</v>
      </c>
      <c r="BN152" s="25">
        <v>16</v>
      </c>
    </row>
    <row r="153" spans="1:66" x14ac:dyDescent="0.25">
      <c r="A153" s="6">
        <v>45064</v>
      </c>
      <c r="B153" t="s">
        <v>11</v>
      </c>
      <c r="C153">
        <v>18</v>
      </c>
      <c r="D153">
        <v>250</v>
      </c>
      <c r="E153">
        <f t="shared" si="8"/>
        <v>70</v>
      </c>
      <c r="F153">
        <f t="shared" si="10"/>
        <v>99</v>
      </c>
      <c r="G153">
        <f t="shared" si="11"/>
        <v>27</v>
      </c>
      <c r="H153">
        <f t="shared" si="9"/>
        <v>48</v>
      </c>
      <c r="I153">
        <v>0</v>
      </c>
      <c r="J153" s="22">
        <v>0.92</v>
      </c>
      <c r="K153" s="22">
        <v>0.37</v>
      </c>
      <c r="L153" s="22">
        <v>0.72</v>
      </c>
      <c r="M153" s="22">
        <v>0.66</v>
      </c>
      <c r="N153" s="22">
        <v>0.88</v>
      </c>
      <c r="O153" s="24">
        <v>0.12</v>
      </c>
      <c r="P153" s="24">
        <v>0.71</v>
      </c>
      <c r="Q153" s="24">
        <v>0.77</v>
      </c>
      <c r="R153" s="24">
        <v>0.6</v>
      </c>
      <c r="S153" s="24">
        <v>0.65</v>
      </c>
      <c r="T153" s="24">
        <v>0.99</v>
      </c>
      <c r="U153" s="24">
        <v>0.93</v>
      </c>
      <c r="V153" s="24">
        <v>0.85</v>
      </c>
      <c r="W153" s="24">
        <v>0.93</v>
      </c>
      <c r="X153" s="24">
        <v>0.55000000000000004</v>
      </c>
      <c r="Y153" s="24">
        <v>0.28000000000000003</v>
      </c>
      <c r="Z153" s="24">
        <v>0.81</v>
      </c>
      <c r="AA153" s="25">
        <v>14</v>
      </c>
      <c r="AB153" s="25">
        <v>9</v>
      </c>
      <c r="AC153" s="25">
        <v>13</v>
      </c>
      <c r="AD153" s="25">
        <v>13</v>
      </c>
      <c r="AE153" s="25">
        <v>7</v>
      </c>
      <c r="AF153" s="25">
        <v>16</v>
      </c>
      <c r="AG153" s="25">
        <v>14</v>
      </c>
      <c r="AH153" s="25">
        <v>0</v>
      </c>
      <c r="AI153" s="25">
        <v>4</v>
      </c>
      <c r="AJ153" s="25">
        <v>9</v>
      </c>
      <c r="AK153" s="25">
        <v>6</v>
      </c>
      <c r="AL153" s="25">
        <v>0</v>
      </c>
      <c r="AM153" s="25">
        <v>13</v>
      </c>
      <c r="AN153" s="25">
        <v>15</v>
      </c>
      <c r="AO153" s="25">
        <v>14</v>
      </c>
      <c r="AP153" s="25">
        <v>0</v>
      </c>
      <c r="AQ153" s="25">
        <v>1</v>
      </c>
      <c r="AR153" s="25">
        <v>0</v>
      </c>
      <c r="AS153" s="25">
        <v>0</v>
      </c>
      <c r="AT153" s="25">
        <v>5</v>
      </c>
      <c r="AU153" s="25">
        <v>2</v>
      </c>
      <c r="AV153" s="25">
        <v>8</v>
      </c>
      <c r="AW153" s="25">
        <v>0</v>
      </c>
      <c r="AX153" s="25">
        <v>13</v>
      </c>
      <c r="AY153" s="25">
        <v>3</v>
      </c>
      <c r="AZ153" s="25">
        <v>0</v>
      </c>
      <c r="BA153" s="25">
        <v>1</v>
      </c>
      <c r="BB153" s="25">
        <v>0</v>
      </c>
      <c r="BC153" s="25">
        <v>0</v>
      </c>
      <c r="BD153" s="25">
        <v>0</v>
      </c>
      <c r="BE153" s="25">
        <v>13</v>
      </c>
      <c r="BF153" s="25">
        <v>14</v>
      </c>
      <c r="BG153" s="25">
        <v>8</v>
      </c>
      <c r="BH153" s="25">
        <v>0</v>
      </c>
      <c r="BI153" s="25">
        <v>0</v>
      </c>
      <c r="BJ153" s="25">
        <v>10</v>
      </c>
      <c r="BK153" s="25">
        <v>14</v>
      </c>
      <c r="BL153" s="25">
        <v>0</v>
      </c>
      <c r="BM153" s="25">
        <v>11</v>
      </c>
      <c r="BN153" s="25">
        <v>0</v>
      </c>
    </row>
    <row r="154" spans="1:66" x14ac:dyDescent="0.25">
      <c r="A154" s="6">
        <v>45065</v>
      </c>
      <c r="B154" t="s">
        <v>11</v>
      </c>
      <c r="C154">
        <v>19</v>
      </c>
      <c r="D154">
        <v>210.00000000000003</v>
      </c>
      <c r="E154">
        <f t="shared" si="8"/>
        <v>52.000000000000028</v>
      </c>
      <c r="F154">
        <f t="shared" si="10"/>
        <v>69</v>
      </c>
      <c r="G154">
        <f t="shared" si="11"/>
        <v>57</v>
      </c>
      <c r="H154">
        <f t="shared" si="9"/>
        <v>27</v>
      </c>
      <c r="I154">
        <v>0</v>
      </c>
      <c r="J154" s="22">
        <v>0.78</v>
      </c>
      <c r="K154" s="22">
        <v>0.8</v>
      </c>
      <c r="L154" s="22">
        <v>0.64</v>
      </c>
      <c r="M154" s="22">
        <v>0.22</v>
      </c>
      <c r="N154" s="22">
        <v>0.96</v>
      </c>
      <c r="O154" s="24">
        <v>0.91</v>
      </c>
      <c r="P154" s="24">
        <v>0.99</v>
      </c>
      <c r="Q154" s="24">
        <v>0.65</v>
      </c>
      <c r="R154" s="24">
        <v>0.43</v>
      </c>
      <c r="S154" s="24">
        <v>0.77</v>
      </c>
      <c r="T154" s="24">
        <v>0.78</v>
      </c>
      <c r="U154" s="24">
        <v>0.9</v>
      </c>
      <c r="V154" s="24">
        <v>0.44</v>
      </c>
      <c r="W154" s="24">
        <v>0.57000000000000006</v>
      </c>
      <c r="X154" s="24">
        <v>0.92</v>
      </c>
      <c r="Y154" s="24">
        <v>0.87</v>
      </c>
      <c r="Z154" s="24">
        <v>0.74</v>
      </c>
      <c r="AA154" s="25">
        <v>11</v>
      </c>
      <c r="AB154" s="25">
        <v>10</v>
      </c>
      <c r="AC154" s="25">
        <v>13</v>
      </c>
      <c r="AD154" s="25">
        <v>7</v>
      </c>
      <c r="AE154" s="25">
        <v>5</v>
      </c>
      <c r="AF154" s="25">
        <v>14</v>
      </c>
      <c r="AG154" s="25">
        <v>4</v>
      </c>
      <c r="AH154" s="25">
        <v>0</v>
      </c>
      <c r="AI154" s="25">
        <v>5</v>
      </c>
      <c r="AJ154" s="25">
        <v>0</v>
      </c>
      <c r="AK154" s="25">
        <v>5</v>
      </c>
      <c r="AL154" s="25">
        <v>1</v>
      </c>
      <c r="AM154" s="25">
        <v>11</v>
      </c>
      <c r="AN154" s="25">
        <v>0</v>
      </c>
      <c r="AO154" s="25">
        <v>0</v>
      </c>
      <c r="AP154" s="25">
        <v>0</v>
      </c>
      <c r="AQ154" s="25">
        <v>11</v>
      </c>
      <c r="AR154" s="25">
        <v>0</v>
      </c>
      <c r="AS154" s="25">
        <v>1</v>
      </c>
      <c r="AT154" s="25">
        <v>3</v>
      </c>
      <c r="AU154" s="25">
        <v>7</v>
      </c>
      <c r="AV154" s="25">
        <v>8</v>
      </c>
      <c r="AW154" s="25">
        <v>5</v>
      </c>
      <c r="AX154" s="25">
        <v>3</v>
      </c>
      <c r="AY154" s="25">
        <v>5</v>
      </c>
      <c r="AZ154" s="25">
        <v>4</v>
      </c>
      <c r="BA154" s="25">
        <v>14</v>
      </c>
      <c r="BB154" s="25">
        <v>0</v>
      </c>
      <c r="BC154" s="25">
        <v>0</v>
      </c>
      <c r="BD154" s="25">
        <v>11</v>
      </c>
      <c r="BE154" s="25">
        <v>0</v>
      </c>
      <c r="BF154" s="25">
        <v>10</v>
      </c>
      <c r="BG154" s="25">
        <v>6</v>
      </c>
      <c r="BH154" s="25">
        <v>0</v>
      </c>
      <c r="BI154" s="25">
        <v>10</v>
      </c>
      <c r="BJ154" s="25">
        <v>0</v>
      </c>
      <c r="BK154" s="25">
        <v>5</v>
      </c>
      <c r="BL154" s="25">
        <v>0</v>
      </c>
      <c r="BM154" s="25">
        <v>12.000000000000028</v>
      </c>
      <c r="BN154" s="25">
        <v>9</v>
      </c>
    </row>
    <row r="155" spans="1:66" x14ac:dyDescent="0.25">
      <c r="A155" s="6">
        <v>45066</v>
      </c>
      <c r="B155" t="s">
        <v>11</v>
      </c>
      <c r="C155">
        <v>20</v>
      </c>
      <c r="D155">
        <v>177.00000000000003</v>
      </c>
      <c r="E155">
        <f t="shared" si="8"/>
        <v>50</v>
      </c>
      <c r="F155">
        <f t="shared" si="10"/>
        <v>37</v>
      </c>
      <c r="G155">
        <f t="shared" si="11"/>
        <v>41.000000000000028</v>
      </c>
      <c r="H155">
        <f t="shared" si="9"/>
        <v>47</v>
      </c>
      <c r="I155">
        <v>0</v>
      </c>
      <c r="J155" s="22">
        <v>0.41000000000000003</v>
      </c>
      <c r="K155" s="22">
        <v>0.8</v>
      </c>
      <c r="L155" s="22">
        <v>0.94000000000000006</v>
      </c>
      <c r="M155" s="22">
        <v>0.9</v>
      </c>
      <c r="N155" s="22">
        <v>0.67</v>
      </c>
      <c r="O155" s="24">
        <v>0.65</v>
      </c>
      <c r="P155" s="24">
        <v>0.70000000000000007</v>
      </c>
      <c r="Q155" s="24">
        <v>0.55000000000000004</v>
      </c>
      <c r="R155" s="24">
        <v>0.86</v>
      </c>
      <c r="S155" s="24">
        <v>0.66</v>
      </c>
      <c r="T155" s="24">
        <v>0.52</v>
      </c>
      <c r="U155" s="24">
        <v>0.96</v>
      </c>
      <c r="V155" s="24">
        <v>1</v>
      </c>
      <c r="W155" s="24">
        <v>0.85</v>
      </c>
      <c r="X155" s="24">
        <v>0.65</v>
      </c>
      <c r="Y155" s="24">
        <v>0.28000000000000003</v>
      </c>
      <c r="Z155" s="24">
        <v>0.56000000000000005</v>
      </c>
      <c r="AA155" s="25">
        <v>10</v>
      </c>
      <c r="AB155" s="25">
        <v>1</v>
      </c>
      <c r="AC155" s="25">
        <v>2</v>
      </c>
      <c r="AD155" s="25">
        <v>0</v>
      </c>
      <c r="AE155" s="25">
        <v>4</v>
      </c>
      <c r="AF155" s="25">
        <v>0</v>
      </c>
      <c r="AG155" s="25">
        <v>3</v>
      </c>
      <c r="AH155" s="25">
        <v>0</v>
      </c>
      <c r="AI155" s="25">
        <v>11</v>
      </c>
      <c r="AJ155" s="25">
        <v>6</v>
      </c>
      <c r="AK155" s="25">
        <v>2</v>
      </c>
      <c r="AL155" s="25">
        <v>9</v>
      </c>
      <c r="AM155" s="25">
        <v>0</v>
      </c>
      <c r="AN155" s="25">
        <v>3</v>
      </c>
      <c r="AO155" s="25">
        <v>10</v>
      </c>
      <c r="AP155" s="25">
        <v>6</v>
      </c>
      <c r="AQ155" s="25">
        <v>10</v>
      </c>
      <c r="AR155" s="25">
        <v>2</v>
      </c>
      <c r="AS155" s="25">
        <v>7</v>
      </c>
      <c r="AT155" s="25">
        <v>0</v>
      </c>
      <c r="AU155" s="25">
        <v>0</v>
      </c>
      <c r="AV155" s="25">
        <v>0</v>
      </c>
      <c r="AW155" s="25">
        <v>0</v>
      </c>
      <c r="AX155" s="25">
        <v>11</v>
      </c>
      <c r="AY155" s="25">
        <v>0</v>
      </c>
      <c r="AZ155" s="25">
        <v>0</v>
      </c>
      <c r="BA155" s="25">
        <v>5</v>
      </c>
      <c r="BB155" s="25">
        <v>1</v>
      </c>
      <c r="BC155" s="25">
        <v>11</v>
      </c>
      <c r="BD155" s="25">
        <v>13.000000000000028</v>
      </c>
      <c r="BE155" s="25">
        <v>10</v>
      </c>
      <c r="BF155" s="25">
        <v>5</v>
      </c>
      <c r="BG155" s="25">
        <v>2</v>
      </c>
      <c r="BH155" s="25">
        <v>11</v>
      </c>
      <c r="BI155" s="25">
        <v>0</v>
      </c>
      <c r="BJ155" s="25">
        <v>5</v>
      </c>
      <c r="BK155" s="25">
        <v>4</v>
      </c>
      <c r="BL155" s="25">
        <v>10</v>
      </c>
      <c r="BM155" s="25">
        <v>1</v>
      </c>
      <c r="BN155" s="25">
        <v>2</v>
      </c>
    </row>
    <row r="156" spans="1:66" x14ac:dyDescent="0.25">
      <c r="A156" s="6">
        <v>45067</v>
      </c>
      <c r="B156" t="s">
        <v>11</v>
      </c>
      <c r="C156">
        <v>21</v>
      </c>
      <c r="D156">
        <v>151</v>
      </c>
      <c r="E156">
        <f t="shared" si="8"/>
        <v>44</v>
      </c>
      <c r="F156">
        <f t="shared" si="10"/>
        <v>53</v>
      </c>
      <c r="G156">
        <f t="shared" si="11"/>
        <v>31</v>
      </c>
      <c r="H156">
        <f t="shared" si="9"/>
        <v>23</v>
      </c>
      <c r="I156">
        <v>0</v>
      </c>
      <c r="J156" s="22">
        <v>0.69000000000000006</v>
      </c>
      <c r="K156" s="22">
        <v>0.28999999999999998</v>
      </c>
      <c r="L156" s="22">
        <v>0.8</v>
      </c>
      <c r="M156" s="22">
        <v>0.97</v>
      </c>
      <c r="N156" s="22">
        <v>0.79</v>
      </c>
      <c r="O156" s="24">
        <v>0.57999999999999996</v>
      </c>
      <c r="P156" s="24">
        <v>0.88</v>
      </c>
      <c r="Q156" s="24">
        <v>0.76</v>
      </c>
      <c r="R156" s="24">
        <v>0.8</v>
      </c>
      <c r="S156" s="24">
        <v>0.72</v>
      </c>
      <c r="T156" s="24">
        <v>0.71</v>
      </c>
      <c r="U156" s="24">
        <v>0.99</v>
      </c>
      <c r="V156" s="24">
        <v>0.92</v>
      </c>
      <c r="W156" s="24">
        <v>0.82000000000000006</v>
      </c>
      <c r="X156" s="24">
        <v>0.56000000000000005</v>
      </c>
      <c r="Y156" s="24">
        <v>0.85</v>
      </c>
      <c r="Z156" s="24">
        <v>0.39</v>
      </c>
      <c r="AA156" s="25">
        <v>13</v>
      </c>
      <c r="AB156" s="25">
        <v>10</v>
      </c>
      <c r="AC156" s="25">
        <v>0</v>
      </c>
      <c r="AD156" s="25">
        <v>5</v>
      </c>
      <c r="AE156" s="25">
        <v>0</v>
      </c>
      <c r="AF156" s="25">
        <v>3</v>
      </c>
      <c r="AG156" s="25">
        <v>8</v>
      </c>
      <c r="AH156" s="25">
        <v>0</v>
      </c>
      <c r="AI156" s="25">
        <v>4</v>
      </c>
      <c r="AJ156" s="25">
        <v>10</v>
      </c>
      <c r="AK156" s="25">
        <v>0</v>
      </c>
      <c r="AL156" s="25">
        <v>0</v>
      </c>
      <c r="AM156" s="25">
        <v>5</v>
      </c>
      <c r="AN156" s="25">
        <v>0</v>
      </c>
      <c r="AO156" s="25">
        <v>3</v>
      </c>
      <c r="AP156" s="25">
        <v>9</v>
      </c>
      <c r="AQ156" s="25">
        <v>0</v>
      </c>
      <c r="AR156" s="25">
        <v>0</v>
      </c>
      <c r="AS156" s="25">
        <v>0</v>
      </c>
      <c r="AT156" s="25">
        <v>6</v>
      </c>
      <c r="AU156" s="25">
        <v>0</v>
      </c>
      <c r="AV156" s="25">
        <v>0</v>
      </c>
      <c r="AW156" s="25">
        <v>0</v>
      </c>
      <c r="AX156" s="25">
        <v>3</v>
      </c>
      <c r="AY156" s="25">
        <v>4</v>
      </c>
      <c r="AZ156" s="25">
        <v>9</v>
      </c>
      <c r="BA156" s="25">
        <v>0</v>
      </c>
      <c r="BB156" s="25">
        <v>7</v>
      </c>
      <c r="BC156" s="25">
        <v>4</v>
      </c>
      <c r="BD156" s="25">
        <v>4</v>
      </c>
      <c r="BE156" s="25">
        <v>1</v>
      </c>
      <c r="BF156" s="25">
        <v>2</v>
      </c>
      <c r="BG156" s="25">
        <v>5</v>
      </c>
      <c r="BH156" s="25">
        <v>4</v>
      </c>
      <c r="BI156" s="25">
        <v>9</v>
      </c>
      <c r="BJ156" s="25">
        <v>5</v>
      </c>
      <c r="BK156" s="25">
        <v>3</v>
      </c>
      <c r="BL156" s="25">
        <v>5</v>
      </c>
      <c r="BM156" s="25">
        <v>0</v>
      </c>
      <c r="BN156" s="25">
        <v>10</v>
      </c>
    </row>
    <row r="157" spans="1:66" x14ac:dyDescent="0.25">
      <c r="A157" s="6">
        <v>45068</v>
      </c>
      <c r="B157" t="s">
        <v>11</v>
      </c>
      <c r="C157">
        <v>22</v>
      </c>
      <c r="D157">
        <v>135</v>
      </c>
      <c r="E157">
        <f t="shared" si="8"/>
        <v>35</v>
      </c>
      <c r="F157">
        <f t="shared" si="10"/>
        <v>30</v>
      </c>
      <c r="G157">
        <f t="shared" si="11"/>
        <v>48</v>
      </c>
      <c r="H157">
        <f t="shared" si="9"/>
        <v>21</v>
      </c>
      <c r="I157">
        <v>0</v>
      </c>
      <c r="J157" s="22">
        <v>0.74</v>
      </c>
      <c r="K157" s="22">
        <v>0.83000000000000007</v>
      </c>
      <c r="L157" s="22">
        <v>0.99</v>
      </c>
      <c r="M157" s="22">
        <v>0.59</v>
      </c>
      <c r="N157" s="22">
        <v>0.45</v>
      </c>
      <c r="O157" s="24">
        <v>0.55000000000000004</v>
      </c>
      <c r="P157" s="24">
        <v>0.74</v>
      </c>
      <c r="Q157" s="24">
        <v>0.96</v>
      </c>
      <c r="R157" s="24">
        <v>0.79</v>
      </c>
      <c r="S157" s="24">
        <v>0.94000000000000006</v>
      </c>
      <c r="T157" s="24">
        <v>0.66</v>
      </c>
      <c r="U157" s="24">
        <v>0.8</v>
      </c>
      <c r="V157" s="24">
        <v>0.51</v>
      </c>
      <c r="W157" s="24">
        <v>0.36</v>
      </c>
      <c r="X157" s="24">
        <v>0.89</v>
      </c>
      <c r="Y157" s="24">
        <v>0.91</v>
      </c>
      <c r="Z157" s="24">
        <v>0.93</v>
      </c>
      <c r="AA157" s="25">
        <v>4</v>
      </c>
      <c r="AB157" s="25">
        <v>3</v>
      </c>
      <c r="AC157" s="25">
        <v>2</v>
      </c>
      <c r="AD157" s="25">
        <v>2</v>
      </c>
      <c r="AE157" s="25">
        <v>6</v>
      </c>
      <c r="AF157" s="25">
        <v>8</v>
      </c>
      <c r="AG157" s="25">
        <v>2</v>
      </c>
      <c r="AH157" s="25">
        <v>1</v>
      </c>
      <c r="AI157" s="25">
        <v>0</v>
      </c>
      <c r="AJ157" s="25">
        <v>2</v>
      </c>
      <c r="AK157" s="25">
        <v>1</v>
      </c>
      <c r="AL157" s="25">
        <v>1</v>
      </c>
      <c r="AM157" s="25">
        <v>2</v>
      </c>
      <c r="AN157" s="25">
        <v>0</v>
      </c>
      <c r="AO157" s="25">
        <v>1</v>
      </c>
      <c r="AP157" s="25">
        <v>8</v>
      </c>
      <c r="AQ157" s="25">
        <v>5</v>
      </c>
      <c r="AR157" s="25">
        <v>0</v>
      </c>
      <c r="AS157" s="25">
        <v>4</v>
      </c>
      <c r="AT157" s="25">
        <v>0</v>
      </c>
      <c r="AU157" s="25">
        <v>9</v>
      </c>
      <c r="AV157" s="25">
        <v>0</v>
      </c>
      <c r="AW157" s="25">
        <v>6</v>
      </c>
      <c r="AX157" s="25">
        <v>4</v>
      </c>
      <c r="AY157" s="25">
        <v>1</v>
      </c>
      <c r="AZ157" s="25">
        <v>9</v>
      </c>
      <c r="BA157" s="25">
        <v>0</v>
      </c>
      <c r="BB157" s="25">
        <v>4</v>
      </c>
      <c r="BC157" s="25">
        <v>8</v>
      </c>
      <c r="BD157" s="25">
        <v>7</v>
      </c>
      <c r="BE157" s="25">
        <v>0</v>
      </c>
      <c r="BF157" s="25">
        <v>7</v>
      </c>
      <c r="BG157" s="25">
        <v>9</v>
      </c>
      <c r="BH157" s="25">
        <v>0</v>
      </c>
      <c r="BI157" s="25">
        <v>6</v>
      </c>
      <c r="BJ157" s="25">
        <v>5</v>
      </c>
      <c r="BK157" s="25">
        <v>1</v>
      </c>
      <c r="BL157" s="25">
        <v>0</v>
      </c>
      <c r="BM157" s="25">
        <v>0</v>
      </c>
      <c r="BN157" s="25">
        <v>7</v>
      </c>
    </row>
    <row r="158" spans="1:66" x14ac:dyDescent="0.25">
      <c r="A158" s="6">
        <v>45069</v>
      </c>
      <c r="B158" t="s">
        <v>11</v>
      </c>
      <c r="C158">
        <v>23</v>
      </c>
      <c r="D158">
        <v>117.99999999999999</v>
      </c>
      <c r="E158">
        <f t="shared" si="8"/>
        <v>40.999999999999986</v>
      </c>
      <c r="F158">
        <f t="shared" si="10"/>
        <v>17</v>
      </c>
      <c r="G158">
        <f t="shared" si="11"/>
        <v>36</v>
      </c>
      <c r="H158">
        <f t="shared" si="9"/>
        <v>24</v>
      </c>
      <c r="I158">
        <v>0</v>
      </c>
      <c r="J158" s="22">
        <v>0.6</v>
      </c>
      <c r="K158" s="22">
        <v>0.95000000000000007</v>
      </c>
      <c r="L158" s="22">
        <v>0.86</v>
      </c>
      <c r="M158" s="22">
        <v>0.74</v>
      </c>
      <c r="N158" s="22">
        <v>0.25</v>
      </c>
      <c r="O158" s="24">
        <v>0.6</v>
      </c>
      <c r="P158" s="24">
        <v>0.61</v>
      </c>
      <c r="Q158" s="24">
        <v>0.9</v>
      </c>
      <c r="R158" s="24">
        <v>0.78</v>
      </c>
      <c r="S158" s="24">
        <v>0.95000000000000007</v>
      </c>
      <c r="T158" s="24">
        <v>0.73</v>
      </c>
      <c r="U158" s="24">
        <v>0.76</v>
      </c>
      <c r="V158" s="24">
        <v>0.86</v>
      </c>
      <c r="W158" s="24">
        <v>0.9</v>
      </c>
      <c r="X158" s="24">
        <v>0.92</v>
      </c>
      <c r="Y158" s="24">
        <v>0.41000000000000003</v>
      </c>
      <c r="Z158" s="24">
        <v>0.25</v>
      </c>
      <c r="AA158" s="25">
        <v>0</v>
      </c>
      <c r="AB158" s="25">
        <v>5</v>
      </c>
      <c r="AC158" s="25">
        <v>0</v>
      </c>
      <c r="AD158" s="25">
        <v>0</v>
      </c>
      <c r="AE158" s="25">
        <v>0</v>
      </c>
      <c r="AF158" s="25">
        <v>6</v>
      </c>
      <c r="AG158" s="25">
        <v>1</v>
      </c>
      <c r="AH158" s="25">
        <v>5</v>
      </c>
      <c r="AI158" s="25">
        <v>0</v>
      </c>
      <c r="AJ158" s="25">
        <v>0</v>
      </c>
      <c r="AK158" s="25">
        <v>0</v>
      </c>
      <c r="AL158" s="25">
        <v>0</v>
      </c>
      <c r="AM158" s="25">
        <v>3</v>
      </c>
      <c r="AN158" s="25">
        <v>0</v>
      </c>
      <c r="AO158" s="25">
        <v>2</v>
      </c>
      <c r="AP158" s="25">
        <v>5</v>
      </c>
      <c r="AQ158" s="25">
        <v>7</v>
      </c>
      <c r="AR158" s="25">
        <v>5</v>
      </c>
      <c r="AS158" s="25">
        <v>1</v>
      </c>
      <c r="AT158" s="25">
        <v>1</v>
      </c>
      <c r="AU158" s="25">
        <v>5</v>
      </c>
      <c r="AV158" s="25">
        <v>7</v>
      </c>
      <c r="AW158" s="25">
        <v>2</v>
      </c>
      <c r="AX158" s="25">
        <v>0</v>
      </c>
      <c r="AY158" s="25">
        <v>6</v>
      </c>
      <c r="AZ158" s="25">
        <v>1</v>
      </c>
      <c r="BA158" s="25">
        <v>1</v>
      </c>
      <c r="BB158" s="25">
        <v>7</v>
      </c>
      <c r="BC158" s="25">
        <v>7</v>
      </c>
      <c r="BD158" s="25">
        <v>0</v>
      </c>
      <c r="BE158" s="25">
        <v>6</v>
      </c>
      <c r="BF158" s="25">
        <v>3</v>
      </c>
      <c r="BG158" s="25">
        <v>3</v>
      </c>
      <c r="BH158" s="25">
        <v>0</v>
      </c>
      <c r="BI158" s="25">
        <v>2</v>
      </c>
      <c r="BJ158" s="25">
        <v>7</v>
      </c>
      <c r="BK158" s="25">
        <v>3</v>
      </c>
      <c r="BL158" s="25">
        <v>3</v>
      </c>
      <c r="BM158" s="25">
        <v>1</v>
      </c>
      <c r="BN158" s="25">
        <v>12.999999999999986</v>
      </c>
    </row>
    <row r="159" spans="1:66" x14ac:dyDescent="0.25">
      <c r="A159" s="6">
        <v>45070</v>
      </c>
      <c r="B159" t="s">
        <v>11</v>
      </c>
      <c r="C159">
        <v>24</v>
      </c>
      <c r="D159">
        <v>112.99999999999999</v>
      </c>
      <c r="E159">
        <f t="shared" si="8"/>
        <v>18</v>
      </c>
      <c r="F159">
        <f t="shared" si="10"/>
        <v>24</v>
      </c>
      <c r="G159">
        <f t="shared" si="11"/>
        <v>33</v>
      </c>
      <c r="H159">
        <f t="shared" si="9"/>
        <v>34.999999999999986</v>
      </c>
      <c r="I159">
        <v>0</v>
      </c>
      <c r="J159" s="22">
        <v>0.53</v>
      </c>
      <c r="K159" s="22">
        <v>0.75</v>
      </c>
      <c r="L159" s="22">
        <v>0.31</v>
      </c>
      <c r="M159" s="22">
        <v>0.82000000000000006</v>
      </c>
      <c r="N159" s="22">
        <v>0.93</v>
      </c>
      <c r="O159" s="24">
        <v>0.91</v>
      </c>
      <c r="P159" s="24">
        <v>0.43</v>
      </c>
      <c r="Q159" s="24">
        <v>0.55000000000000004</v>
      </c>
      <c r="R159" s="24">
        <v>0.70000000000000007</v>
      </c>
      <c r="S159" s="24">
        <v>0.63</v>
      </c>
      <c r="T159" s="24">
        <v>0.73</v>
      </c>
      <c r="U159" s="24">
        <v>0.79</v>
      </c>
      <c r="V159" s="24">
        <v>0.27</v>
      </c>
      <c r="W159" s="24">
        <v>0.92</v>
      </c>
      <c r="X159" s="24">
        <v>0.70000000000000007</v>
      </c>
      <c r="Y159" s="24">
        <v>0.47000000000000003</v>
      </c>
      <c r="Z159" s="24">
        <v>0.93</v>
      </c>
      <c r="AA159" s="25">
        <v>0</v>
      </c>
      <c r="AB159" s="25">
        <v>2</v>
      </c>
      <c r="AC159" s="25">
        <v>2</v>
      </c>
      <c r="AD159" s="25">
        <v>4</v>
      </c>
      <c r="AE159" s="25">
        <v>2</v>
      </c>
      <c r="AF159" s="25">
        <v>5</v>
      </c>
      <c r="AG159" s="25">
        <v>2</v>
      </c>
      <c r="AH159" s="25">
        <v>7</v>
      </c>
      <c r="AI159" s="25">
        <v>0</v>
      </c>
      <c r="AJ159" s="25">
        <v>0</v>
      </c>
      <c r="AK159" s="25">
        <v>3</v>
      </c>
      <c r="AL159" s="25">
        <v>0</v>
      </c>
      <c r="AM159" s="25">
        <v>10.999999999999986</v>
      </c>
      <c r="AN159" s="25">
        <v>0</v>
      </c>
      <c r="AO159" s="25">
        <v>6</v>
      </c>
      <c r="AP159" s="25">
        <v>6</v>
      </c>
      <c r="AQ159" s="25">
        <v>0</v>
      </c>
      <c r="AR159" s="25">
        <v>5</v>
      </c>
      <c r="AS159" s="25">
        <v>0</v>
      </c>
      <c r="AT159" s="25">
        <v>7</v>
      </c>
      <c r="AU159" s="25">
        <v>4</v>
      </c>
      <c r="AV159" s="25">
        <v>5</v>
      </c>
      <c r="AW159" s="25">
        <v>6</v>
      </c>
      <c r="AX159" s="25">
        <v>3</v>
      </c>
      <c r="AY159" s="25">
        <v>0</v>
      </c>
      <c r="AZ159" s="25">
        <v>6</v>
      </c>
      <c r="BA159" s="25">
        <v>0</v>
      </c>
      <c r="BB159" s="25">
        <v>2</v>
      </c>
      <c r="BC159" s="25">
        <v>6</v>
      </c>
      <c r="BD159" s="25">
        <v>1</v>
      </c>
      <c r="BE159" s="25">
        <v>0</v>
      </c>
      <c r="BF159" s="25">
        <v>0</v>
      </c>
      <c r="BG159" s="25">
        <v>0</v>
      </c>
      <c r="BH159" s="25">
        <v>7</v>
      </c>
      <c r="BI159" s="25">
        <v>0</v>
      </c>
      <c r="BJ159" s="25">
        <v>1</v>
      </c>
      <c r="BK159" s="25">
        <v>4</v>
      </c>
      <c r="BL159" s="25">
        <v>4</v>
      </c>
      <c r="BM159" s="25">
        <v>0</v>
      </c>
      <c r="BN159" s="25">
        <v>2</v>
      </c>
    </row>
    <row r="160" spans="1:66" x14ac:dyDescent="0.25">
      <c r="A160" s="6">
        <v>45071</v>
      </c>
      <c r="B160" t="s">
        <v>11</v>
      </c>
      <c r="C160">
        <v>25</v>
      </c>
      <c r="D160">
        <v>111.00000000000001</v>
      </c>
      <c r="E160">
        <f t="shared" si="8"/>
        <v>24</v>
      </c>
      <c r="F160">
        <f t="shared" si="10"/>
        <v>21</v>
      </c>
      <c r="G160">
        <f t="shared" si="11"/>
        <v>44.000000000000014</v>
      </c>
      <c r="H160">
        <f t="shared" si="9"/>
        <v>21</v>
      </c>
      <c r="I160">
        <v>0</v>
      </c>
      <c r="J160" s="22">
        <v>0.8</v>
      </c>
      <c r="K160" s="22">
        <v>0.56000000000000005</v>
      </c>
      <c r="L160" s="22">
        <v>0.25</v>
      </c>
      <c r="M160" s="22">
        <v>0.76</v>
      </c>
      <c r="N160" s="22">
        <v>0.96</v>
      </c>
      <c r="O160" s="24">
        <v>0.62</v>
      </c>
      <c r="P160" s="24">
        <v>0.55000000000000004</v>
      </c>
      <c r="Q160" s="24">
        <v>0.95000000000000007</v>
      </c>
      <c r="R160" s="24">
        <v>0.76</v>
      </c>
      <c r="S160" s="24">
        <v>0.47000000000000003</v>
      </c>
      <c r="T160" s="24">
        <v>0.63</v>
      </c>
      <c r="U160" s="24">
        <v>0.71</v>
      </c>
      <c r="V160" s="24">
        <v>0.87</v>
      </c>
      <c r="W160" s="24">
        <v>0.4</v>
      </c>
      <c r="X160" s="24">
        <v>0.48</v>
      </c>
      <c r="Y160" s="24">
        <v>0.97</v>
      </c>
      <c r="Z160" s="24">
        <v>0.84</v>
      </c>
      <c r="AA160" s="25">
        <v>6</v>
      </c>
      <c r="AB160" s="25">
        <v>3</v>
      </c>
      <c r="AC160" s="25">
        <v>4</v>
      </c>
      <c r="AD160" s="25">
        <v>5</v>
      </c>
      <c r="AE160" s="25">
        <v>0</v>
      </c>
      <c r="AF160" s="25">
        <v>1</v>
      </c>
      <c r="AG160" s="25">
        <v>0</v>
      </c>
      <c r="AH160" s="25">
        <v>1</v>
      </c>
      <c r="AI160" s="25">
        <v>1</v>
      </c>
      <c r="AJ160" s="25">
        <v>0</v>
      </c>
      <c r="AK160" s="25">
        <v>1</v>
      </c>
      <c r="AL160" s="25">
        <v>4</v>
      </c>
      <c r="AM160" s="25">
        <v>7</v>
      </c>
      <c r="AN160" s="25">
        <v>0</v>
      </c>
      <c r="AO160" s="25">
        <v>0</v>
      </c>
      <c r="AP160" s="25">
        <v>1</v>
      </c>
      <c r="AQ160" s="25">
        <v>0</v>
      </c>
      <c r="AR160" s="25">
        <v>4</v>
      </c>
      <c r="AS160" s="25">
        <v>0</v>
      </c>
      <c r="AT160" s="25">
        <v>5</v>
      </c>
      <c r="AU160" s="25">
        <v>0</v>
      </c>
      <c r="AV160" s="25">
        <v>0</v>
      </c>
      <c r="AW160" s="25">
        <v>6</v>
      </c>
      <c r="AX160" s="25">
        <v>0</v>
      </c>
      <c r="AY160" s="25">
        <v>6</v>
      </c>
      <c r="AZ160" s="25">
        <v>0</v>
      </c>
      <c r="BA160" s="25">
        <v>5</v>
      </c>
      <c r="BB160" s="25">
        <v>7</v>
      </c>
      <c r="BC160" s="25">
        <v>6</v>
      </c>
      <c r="BD160" s="25">
        <v>14.000000000000014</v>
      </c>
      <c r="BE160" s="25">
        <v>4</v>
      </c>
      <c r="BF160" s="25">
        <v>0</v>
      </c>
      <c r="BG160" s="25">
        <v>7</v>
      </c>
      <c r="BH160" s="25">
        <v>7</v>
      </c>
      <c r="BI160" s="25">
        <v>2</v>
      </c>
      <c r="BJ160" s="25">
        <v>0</v>
      </c>
      <c r="BK160" s="25">
        <v>1</v>
      </c>
      <c r="BL160" s="25">
        <v>3</v>
      </c>
      <c r="BM160" s="25">
        <v>0</v>
      </c>
      <c r="BN160" s="25">
        <v>0</v>
      </c>
    </row>
    <row r="161" spans="1:66" x14ac:dyDescent="0.25">
      <c r="A161" s="6">
        <v>45072</v>
      </c>
      <c r="B161" t="s">
        <v>11</v>
      </c>
      <c r="C161">
        <v>26</v>
      </c>
      <c r="D161">
        <v>110.00000000000001</v>
      </c>
      <c r="E161">
        <f t="shared" si="8"/>
        <v>28</v>
      </c>
      <c r="F161">
        <f t="shared" si="10"/>
        <v>15</v>
      </c>
      <c r="G161">
        <f t="shared" si="11"/>
        <v>27</v>
      </c>
      <c r="H161">
        <f t="shared" si="9"/>
        <v>34.000000000000014</v>
      </c>
      <c r="I161">
        <v>0</v>
      </c>
      <c r="J161" s="22">
        <v>0.75</v>
      </c>
      <c r="K161" s="22">
        <v>0.66</v>
      </c>
      <c r="L161" s="22">
        <v>0.85</v>
      </c>
      <c r="M161" s="22">
        <v>0.95000000000000007</v>
      </c>
      <c r="N161" s="22">
        <v>0.15</v>
      </c>
      <c r="O161" s="24">
        <v>0.85</v>
      </c>
      <c r="P161" s="24">
        <v>0.79</v>
      </c>
      <c r="Q161" s="24">
        <v>0.24</v>
      </c>
      <c r="R161" s="24">
        <v>0.61</v>
      </c>
      <c r="S161" s="24">
        <v>0.69000000000000006</v>
      </c>
      <c r="T161" s="24">
        <v>0.53</v>
      </c>
      <c r="U161" s="24">
        <v>0.92</v>
      </c>
      <c r="V161" s="24">
        <v>0.69000000000000006</v>
      </c>
      <c r="W161" s="24">
        <v>0.88</v>
      </c>
      <c r="X161" s="24">
        <v>0.43</v>
      </c>
      <c r="Y161" s="24">
        <v>0.41000000000000003</v>
      </c>
      <c r="Z161" s="24">
        <v>0.96</v>
      </c>
      <c r="AA161" s="25">
        <v>5</v>
      </c>
      <c r="AB161" s="25">
        <v>0</v>
      </c>
      <c r="AC161" s="25">
        <v>0</v>
      </c>
      <c r="AD161" s="25">
        <v>2</v>
      </c>
      <c r="AE161" s="25">
        <v>0</v>
      </c>
      <c r="AF161" s="25">
        <v>6</v>
      </c>
      <c r="AG161" s="25">
        <v>0</v>
      </c>
      <c r="AH161" s="25">
        <v>0</v>
      </c>
      <c r="AI161" s="25">
        <v>2</v>
      </c>
      <c r="AJ161" s="25">
        <v>0</v>
      </c>
      <c r="AK161" s="25">
        <v>6</v>
      </c>
      <c r="AL161" s="25">
        <v>0</v>
      </c>
      <c r="AM161" s="25">
        <v>4</v>
      </c>
      <c r="AN161" s="25">
        <v>3</v>
      </c>
      <c r="AO161" s="25">
        <v>7</v>
      </c>
      <c r="AP161" s="25">
        <v>6</v>
      </c>
      <c r="AQ161" s="25">
        <v>12.000000000000014</v>
      </c>
      <c r="AR161" s="25">
        <v>0</v>
      </c>
      <c r="AS161" s="25">
        <v>2</v>
      </c>
      <c r="AT161" s="25">
        <v>0</v>
      </c>
      <c r="AU161" s="25">
        <v>4</v>
      </c>
      <c r="AV161" s="25">
        <v>3</v>
      </c>
      <c r="AW161" s="25">
        <v>0</v>
      </c>
      <c r="AX161" s="25">
        <v>6</v>
      </c>
      <c r="AY161" s="25">
        <v>3</v>
      </c>
      <c r="AZ161" s="25">
        <v>3</v>
      </c>
      <c r="BA161" s="25">
        <v>0</v>
      </c>
      <c r="BB161" s="25">
        <v>4</v>
      </c>
      <c r="BC161" s="25">
        <v>3</v>
      </c>
      <c r="BD161" s="25">
        <v>1</v>
      </c>
      <c r="BE161" s="25">
        <v>0</v>
      </c>
      <c r="BF161" s="25">
        <v>0</v>
      </c>
      <c r="BG161" s="25">
        <v>1</v>
      </c>
      <c r="BH161" s="25">
        <v>5</v>
      </c>
      <c r="BI161" s="25">
        <v>0</v>
      </c>
      <c r="BJ161" s="25">
        <v>0</v>
      </c>
      <c r="BK161" s="25">
        <v>4</v>
      </c>
      <c r="BL161" s="25">
        <v>4</v>
      </c>
      <c r="BM161" s="25">
        <v>7</v>
      </c>
      <c r="BN161" s="25">
        <v>7</v>
      </c>
    </row>
    <row r="162" spans="1:66" x14ac:dyDescent="0.25">
      <c r="A162" s="6">
        <v>45073</v>
      </c>
      <c r="B162" t="s">
        <v>11</v>
      </c>
      <c r="C162">
        <v>27</v>
      </c>
      <c r="D162">
        <v>115</v>
      </c>
      <c r="E162">
        <f t="shared" si="8"/>
        <v>25</v>
      </c>
      <c r="F162">
        <f t="shared" si="10"/>
        <v>30</v>
      </c>
      <c r="G162">
        <f t="shared" si="11"/>
        <v>37</v>
      </c>
      <c r="H162">
        <f t="shared" si="9"/>
        <v>23</v>
      </c>
      <c r="I162">
        <v>0</v>
      </c>
      <c r="J162" s="22">
        <v>0.9</v>
      </c>
      <c r="K162" s="22">
        <v>0.84</v>
      </c>
      <c r="L162" s="22">
        <v>0.76</v>
      </c>
      <c r="M162" s="22">
        <v>0.69000000000000006</v>
      </c>
      <c r="N162" s="22">
        <v>0.47000000000000003</v>
      </c>
      <c r="O162" s="24">
        <v>0.6</v>
      </c>
      <c r="P162" s="24">
        <v>0.6</v>
      </c>
      <c r="Q162" s="24">
        <v>0.70000000000000007</v>
      </c>
      <c r="R162" s="24">
        <v>0.96</v>
      </c>
      <c r="S162" s="24">
        <v>0.94000000000000006</v>
      </c>
      <c r="T162" s="24">
        <v>0.83000000000000007</v>
      </c>
      <c r="U162" s="24">
        <v>0.70000000000000007</v>
      </c>
      <c r="V162" s="24">
        <v>0.32</v>
      </c>
      <c r="W162" s="24">
        <v>0.42</v>
      </c>
      <c r="X162" s="24">
        <v>0.92</v>
      </c>
      <c r="Y162" s="24">
        <v>0.88</v>
      </c>
      <c r="Z162" s="24">
        <v>0.82000000000000006</v>
      </c>
      <c r="AA162" s="25">
        <v>0</v>
      </c>
      <c r="AB162" s="25">
        <v>4</v>
      </c>
      <c r="AC162" s="25">
        <v>4</v>
      </c>
      <c r="AD162" s="25">
        <v>6</v>
      </c>
      <c r="AE162" s="25">
        <v>0</v>
      </c>
      <c r="AF162" s="25">
        <v>3</v>
      </c>
      <c r="AG162" s="25">
        <v>6</v>
      </c>
      <c r="AH162" s="25">
        <v>0</v>
      </c>
      <c r="AI162" s="25">
        <v>0</v>
      </c>
      <c r="AJ162" s="25">
        <v>7</v>
      </c>
      <c r="AK162" s="25">
        <v>0</v>
      </c>
      <c r="AL162" s="25">
        <v>0</v>
      </c>
      <c r="AM162" s="25">
        <v>5</v>
      </c>
      <c r="AN162" s="25">
        <v>4</v>
      </c>
      <c r="AO162" s="25">
        <v>3</v>
      </c>
      <c r="AP162" s="25">
        <v>0</v>
      </c>
      <c r="AQ162" s="25">
        <v>4</v>
      </c>
      <c r="AR162" s="25">
        <v>6</v>
      </c>
      <c r="AS162" s="25">
        <v>1</v>
      </c>
      <c r="AT162" s="25">
        <v>0</v>
      </c>
      <c r="AU162" s="25">
        <v>7</v>
      </c>
      <c r="AV162" s="25">
        <v>2</v>
      </c>
      <c r="AW162" s="25">
        <v>5</v>
      </c>
      <c r="AX162" s="25">
        <v>11</v>
      </c>
      <c r="AY162" s="25">
        <v>4</v>
      </c>
      <c r="AZ162" s="25">
        <v>1</v>
      </c>
      <c r="BA162" s="25">
        <v>0</v>
      </c>
      <c r="BB162" s="25">
        <v>5</v>
      </c>
      <c r="BC162" s="25">
        <v>0</v>
      </c>
      <c r="BD162" s="25">
        <v>2</v>
      </c>
      <c r="BE162" s="25">
        <v>7</v>
      </c>
      <c r="BF162" s="25">
        <v>0</v>
      </c>
      <c r="BG162" s="25">
        <v>4</v>
      </c>
      <c r="BH162" s="25">
        <v>2</v>
      </c>
      <c r="BI162" s="25">
        <v>0</v>
      </c>
      <c r="BJ162" s="25">
        <v>2</v>
      </c>
      <c r="BK162" s="25">
        <v>0</v>
      </c>
      <c r="BL162" s="25">
        <v>1</v>
      </c>
      <c r="BM162" s="25">
        <v>6</v>
      </c>
      <c r="BN162" s="25">
        <v>3</v>
      </c>
    </row>
    <row r="163" spans="1:66" x14ac:dyDescent="0.25">
      <c r="A163" s="6">
        <v>45074</v>
      </c>
      <c r="B163" t="s">
        <v>11</v>
      </c>
      <c r="C163">
        <v>28</v>
      </c>
      <c r="D163">
        <v>135</v>
      </c>
      <c r="E163">
        <f t="shared" si="8"/>
        <v>28</v>
      </c>
      <c r="F163">
        <f t="shared" si="10"/>
        <v>37</v>
      </c>
      <c r="G163">
        <f t="shared" si="11"/>
        <v>34</v>
      </c>
      <c r="H163">
        <f t="shared" si="9"/>
        <v>32</v>
      </c>
      <c r="I163">
        <v>0</v>
      </c>
      <c r="J163" s="22">
        <v>0.86</v>
      </c>
      <c r="K163" s="22">
        <v>0.70000000000000007</v>
      </c>
      <c r="L163" s="22">
        <v>0.15</v>
      </c>
      <c r="M163" s="22">
        <v>0.65</v>
      </c>
      <c r="N163" s="22">
        <v>0.96</v>
      </c>
      <c r="O163" s="24">
        <v>0.99</v>
      </c>
      <c r="P163" s="24">
        <v>0.78</v>
      </c>
      <c r="Q163" s="24">
        <v>0.65</v>
      </c>
      <c r="R163" s="24">
        <v>0.75</v>
      </c>
      <c r="S163" s="24">
        <v>0.68</v>
      </c>
      <c r="T163" s="24">
        <v>0.61</v>
      </c>
      <c r="U163" s="24">
        <v>0.9</v>
      </c>
      <c r="V163" s="24">
        <v>1</v>
      </c>
      <c r="W163" s="24">
        <v>0.54</v>
      </c>
      <c r="X163" s="24">
        <v>0.85</v>
      </c>
      <c r="Y163" s="24">
        <v>0.86</v>
      </c>
      <c r="Z163" s="24">
        <v>0.45</v>
      </c>
      <c r="AA163" s="25">
        <v>8</v>
      </c>
      <c r="AB163" s="25">
        <v>7</v>
      </c>
      <c r="AC163" s="25">
        <v>0</v>
      </c>
      <c r="AD163" s="25">
        <v>4</v>
      </c>
      <c r="AE163" s="25">
        <v>9</v>
      </c>
      <c r="AF163" s="25">
        <v>0</v>
      </c>
      <c r="AG163" s="25">
        <v>0</v>
      </c>
      <c r="AH163" s="25">
        <v>1</v>
      </c>
      <c r="AI163" s="25">
        <v>0</v>
      </c>
      <c r="AJ163" s="25">
        <v>8</v>
      </c>
      <c r="AK163" s="25">
        <v>4</v>
      </c>
      <c r="AL163" s="25">
        <v>8</v>
      </c>
      <c r="AM163" s="25">
        <v>1</v>
      </c>
      <c r="AN163" s="25">
        <v>0</v>
      </c>
      <c r="AO163" s="25">
        <v>0</v>
      </c>
      <c r="AP163" s="25">
        <v>6</v>
      </c>
      <c r="AQ163" s="25">
        <v>5</v>
      </c>
      <c r="AR163" s="25">
        <v>4</v>
      </c>
      <c r="AS163" s="25">
        <v>0</v>
      </c>
      <c r="AT163" s="25">
        <v>8</v>
      </c>
      <c r="AU163" s="25">
        <v>5</v>
      </c>
      <c r="AV163" s="25">
        <v>5</v>
      </c>
      <c r="AW163" s="25">
        <v>0</v>
      </c>
      <c r="AX163" s="25">
        <v>0</v>
      </c>
      <c r="AY163" s="25">
        <v>0</v>
      </c>
      <c r="AZ163" s="25">
        <v>5</v>
      </c>
      <c r="BA163" s="25">
        <v>8</v>
      </c>
      <c r="BB163" s="25">
        <v>2</v>
      </c>
      <c r="BC163" s="25">
        <v>0</v>
      </c>
      <c r="BD163" s="25">
        <v>9</v>
      </c>
      <c r="BE163" s="25">
        <v>0</v>
      </c>
      <c r="BF163" s="25">
        <v>6</v>
      </c>
      <c r="BG163" s="25">
        <v>5</v>
      </c>
      <c r="BH163" s="25">
        <v>0</v>
      </c>
      <c r="BI163" s="25">
        <v>9</v>
      </c>
      <c r="BJ163" s="25">
        <v>0</v>
      </c>
      <c r="BK163" s="25">
        <v>0</v>
      </c>
      <c r="BL163" s="25">
        <v>0</v>
      </c>
      <c r="BM163" s="25">
        <v>1</v>
      </c>
      <c r="BN163" s="25">
        <v>7</v>
      </c>
    </row>
    <row r="164" spans="1:66" x14ac:dyDescent="0.25">
      <c r="A164" s="6">
        <v>45075</v>
      </c>
      <c r="B164" t="s">
        <v>11</v>
      </c>
      <c r="C164">
        <v>29</v>
      </c>
      <c r="D164">
        <v>170</v>
      </c>
      <c r="E164">
        <f t="shared" si="8"/>
        <v>54</v>
      </c>
      <c r="F164">
        <f t="shared" si="10"/>
        <v>53</v>
      </c>
      <c r="G164">
        <f t="shared" si="11"/>
        <v>33</v>
      </c>
      <c r="H164">
        <f t="shared" si="9"/>
        <v>30</v>
      </c>
      <c r="I164">
        <v>1</v>
      </c>
      <c r="J164" s="22">
        <v>0.27</v>
      </c>
      <c r="K164" s="22">
        <v>0.75</v>
      </c>
      <c r="L164" s="22">
        <v>0.98</v>
      </c>
      <c r="M164" s="22">
        <v>0.67</v>
      </c>
      <c r="N164" s="22">
        <v>0.8</v>
      </c>
      <c r="O164" s="24">
        <v>0.63</v>
      </c>
      <c r="P164" s="24">
        <v>0.15</v>
      </c>
      <c r="Q164" s="24">
        <v>0.96</v>
      </c>
      <c r="R164" s="24">
        <v>0.73</v>
      </c>
      <c r="S164" s="24">
        <v>0.62</v>
      </c>
      <c r="T164" s="24">
        <v>0.69000000000000006</v>
      </c>
      <c r="U164" s="24">
        <v>0.96</v>
      </c>
      <c r="V164" s="24">
        <v>0.78</v>
      </c>
      <c r="W164" s="24">
        <v>0.41000000000000003</v>
      </c>
      <c r="X164" s="24">
        <v>0.43</v>
      </c>
      <c r="Y164" s="24">
        <v>0.8</v>
      </c>
      <c r="Z164" s="24">
        <v>1</v>
      </c>
      <c r="AA164" s="25">
        <v>10</v>
      </c>
      <c r="AB164" s="25">
        <v>0</v>
      </c>
      <c r="AC164" s="25">
        <v>0</v>
      </c>
      <c r="AD164" s="25">
        <v>7</v>
      </c>
      <c r="AE164" s="25">
        <v>5</v>
      </c>
      <c r="AF164" s="25">
        <v>0</v>
      </c>
      <c r="AG164" s="25">
        <v>11</v>
      </c>
      <c r="AH164" s="25">
        <v>9</v>
      </c>
      <c r="AI164" s="25">
        <v>9</v>
      </c>
      <c r="AJ164" s="25">
        <v>2</v>
      </c>
      <c r="AK164" s="25">
        <v>0</v>
      </c>
      <c r="AL164" s="25">
        <v>9</v>
      </c>
      <c r="AM164" s="25">
        <v>0</v>
      </c>
      <c r="AN164" s="25">
        <v>1</v>
      </c>
      <c r="AO164" s="25">
        <v>4</v>
      </c>
      <c r="AP164" s="25">
        <v>0</v>
      </c>
      <c r="AQ164" s="25">
        <v>8</v>
      </c>
      <c r="AR164" s="25">
        <v>0</v>
      </c>
      <c r="AS164" s="25">
        <v>8</v>
      </c>
      <c r="AT164" s="25">
        <v>0</v>
      </c>
      <c r="AU164" s="25">
        <v>1</v>
      </c>
      <c r="AV164" s="25">
        <v>0</v>
      </c>
      <c r="AW164" s="25">
        <v>0</v>
      </c>
      <c r="AX164" s="25">
        <v>4</v>
      </c>
      <c r="AY164" s="25">
        <v>0</v>
      </c>
      <c r="AZ164" s="25">
        <v>3</v>
      </c>
      <c r="BA164" s="25">
        <v>2</v>
      </c>
      <c r="BB164" s="25">
        <v>11</v>
      </c>
      <c r="BC164" s="25">
        <v>4</v>
      </c>
      <c r="BD164" s="25">
        <v>8</v>
      </c>
      <c r="BE164" s="25">
        <v>8</v>
      </c>
      <c r="BF164" s="25">
        <v>8</v>
      </c>
      <c r="BG164" s="25">
        <v>11</v>
      </c>
      <c r="BH164" s="25">
        <v>0</v>
      </c>
      <c r="BI164" s="25">
        <v>0</v>
      </c>
      <c r="BJ164" s="25">
        <v>0</v>
      </c>
      <c r="BK164" s="25">
        <v>11</v>
      </c>
      <c r="BL164" s="25">
        <v>1</v>
      </c>
      <c r="BM164" s="25">
        <v>10</v>
      </c>
      <c r="BN164" s="25">
        <v>5</v>
      </c>
    </row>
    <row r="165" spans="1:66" x14ac:dyDescent="0.25">
      <c r="A165" s="6">
        <v>45076</v>
      </c>
      <c r="B165" t="s">
        <v>11</v>
      </c>
      <c r="C165">
        <v>30</v>
      </c>
      <c r="D165">
        <v>230</v>
      </c>
      <c r="E165">
        <f t="shared" si="8"/>
        <v>40</v>
      </c>
      <c r="F165">
        <f t="shared" si="10"/>
        <v>65</v>
      </c>
      <c r="G165">
        <f t="shared" si="11"/>
        <v>64</v>
      </c>
      <c r="H165">
        <f t="shared" si="9"/>
        <v>59</v>
      </c>
      <c r="I165">
        <v>0</v>
      </c>
      <c r="J165" s="22">
        <v>0.45</v>
      </c>
      <c r="K165" s="22">
        <v>0.99</v>
      </c>
      <c r="L165" s="22">
        <v>0.83000000000000007</v>
      </c>
      <c r="M165" s="22">
        <v>0.62</v>
      </c>
      <c r="N165" s="22">
        <v>0.74</v>
      </c>
      <c r="O165" s="24">
        <v>0.74</v>
      </c>
      <c r="P165" s="24">
        <v>0.64</v>
      </c>
      <c r="Q165" s="24">
        <v>0.63</v>
      </c>
      <c r="R165" s="24">
        <v>0.62</v>
      </c>
      <c r="S165" s="24">
        <v>0.56000000000000005</v>
      </c>
      <c r="T165" s="24">
        <v>0.91</v>
      </c>
      <c r="U165" s="24">
        <v>0.71</v>
      </c>
      <c r="V165" s="24">
        <v>0.25</v>
      </c>
      <c r="W165" s="24">
        <v>0.66</v>
      </c>
      <c r="X165" s="24">
        <v>0.98</v>
      </c>
      <c r="Y165" s="24">
        <v>0.49</v>
      </c>
      <c r="Z165" s="24">
        <v>0.98</v>
      </c>
      <c r="AA165" s="25">
        <v>12</v>
      </c>
      <c r="AB165" s="25">
        <v>9</v>
      </c>
      <c r="AC165" s="25">
        <v>11</v>
      </c>
      <c r="AD165" s="25">
        <v>6</v>
      </c>
      <c r="AE165" s="25">
        <v>15</v>
      </c>
      <c r="AF165" s="25">
        <v>2</v>
      </c>
      <c r="AG165" s="25">
        <v>0</v>
      </c>
      <c r="AH165" s="25">
        <v>0</v>
      </c>
      <c r="AI165" s="25">
        <v>4</v>
      </c>
      <c r="AJ165" s="25">
        <v>6</v>
      </c>
      <c r="AK165" s="25">
        <v>2</v>
      </c>
      <c r="AL165" s="25">
        <v>0</v>
      </c>
      <c r="AM165" s="25">
        <v>2</v>
      </c>
      <c r="AN165" s="25">
        <v>15</v>
      </c>
      <c r="AO165" s="25">
        <v>0</v>
      </c>
      <c r="AP165" s="25">
        <v>13</v>
      </c>
      <c r="AQ165" s="25">
        <v>10</v>
      </c>
      <c r="AR165" s="25">
        <v>4</v>
      </c>
      <c r="AS165" s="25">
        <v>3</v>
      </c>
      <c r="AT165" s="25">
        <v>12</v>
      </c>
      <c r="AU165" s="25">
        <v>1</v>
      </c>
      <c r="AV165" s="25">
        <v>8</v>
      </c>
      <c r="AW165" s="25">
        <v>14</v>
      </c>
      <c r="AX165" s="25">
        <v>4</v>
      </c>
      <c r="AY165" s="25">
        <v>3</v>
      </c>
      <c r="AZ165" s="25">
        <v>14</v>
      </c>
      <c r="BA165" s="25">
        <v>1</v>
      </c>
      <c r="BB165" s="25">
        <v>1</v>
      </c>
      <c r="BC165" s="25">
        <v>13</v>
      </c>
      <c r="BD165" s="25">
        <v>5</v>
      </c>
      <c r="BE165" s="25">
        <v>9</v>
      </c>
      <c r="BF165" s="25">
        <v>4</v>
      </c>
      <c r="BG165" s="25">
        <v>3</v>
      </c>
      <c r="BH165" s="25">
        <v>7</v>
      </c>
      <c r="BI165" s="25">
        <v>12</v>
      </c>
      <c r="BJ165" s="25">
        <v>0</v>
      </c>
      <c r="BK165" s="25">
        <v>0</v>
      </c>
      <c r="BL165" s="25">
        <v>3</v>
      </c>
      <c r="BM165" s="25">
        <v>2</v>
      </c>
      <c r="BN165" s="25">
        <v>0</v>
      </c>
    </row>
    <row r="166" spans="1:66" x14ac:dyDescent="0.25">
      <c r="A166" s="6">
        <v>45077</v>
      </c>
      <c r="B166" t="s">
        <v>11</v>
      </c>
      <c r="C166">
        <v>31</v>
      </c>
      <c r="D166">
        <v>300.00000000000006</v>
      </c>
      <c r="E166">
        <f t="shared" si="8"/>
        <v>78</v>
      </c>
      <c r="F166">
        <f t="shared" si="10"/>
        <v>67</v>
      </c>
      <c r="G166">
        <f t="shared" si="11"/>
        <v>75</v>
      </c>
      <c r="H166">
        <f t="shared" si="9"/>
        <v>63.000000000000057</v>
      </c>
      <c r="I166">
        <v>0</v>
      </c>
      <c r="J166" s="22">
        <v>0.3</v>
      </c>
      <c r="K166" s="22">
        <v>0.94000000000000006</v>
      </c>
      <c r="L166" s="22">
        <v>0.88</v>
      </c>
      <c r="M166" s="22">
        <v>0.69000000000000006</v>
      </c>
      <c r="N166" s="22">
        <v>0.76</v>
      </c>
      <c r="O166" s="24">
        <v>0.89</v>
      </c>
      <c r="P166" s="24">
        <v>0.75</v>
      </c>
      <c r="Q166" s="24">
        <v>0.59</v>
      </c>
      <c r="R166" s="24">
        <v>0.86</v>
      </c>
      <c r="S166" s="24">
        <v>0.98</v>
      </c>
      <c r="T166" s="24">
        <v>0.73</v>
      </c>
      <c r="U166" s="24">
        <v>0.86</v>
      </c>
      <c r="V166" s="24">
        <v>0.48</v>
      </c>
      <c r="W166" s="24">
        <v>0.35000000000000003</v>
      </c>
      <c r="X166" s="24">
        <v>1</v>
      </c>
      <c r="Y166" s="24">
        <v>0.93</v>
      </c>
      <c r="Z166" s="24">
        <v>0.56000000000000005</v>
      </c>
      <c r="AA166" s="25">
        <v>13</v>
      </c>
      <c r="AB166" s="25">
        <v>0</v>
      </c>
      <c r="AC166" s="25">
        <v>0</v>
      </c>
      <c r="AD166" s="25">
        <v>14</v>
      </c>
      <c r="AE166" s="25">
        <v>1</v>
      </c>
      <c r="AF166" s="25">
        <v>1</v>
      </c>
      <c r="AG166" s="25">
        <v>14</v>
      </c>
      <c r="AH166" s="25">
        <v>10</v>
      </c>
      <c r="AI166" s="25">
        <v>14</v>
      </c>
      <c r="AJ166" s="25">
        <v>0</v>
      </c>
      <c r="AK166" s="25">
        <v>17</v>
      </c>
      <c r="AL166" s="25">
        <v>0</v>
      </c>
      <c r="AM166" s="25">
        <v>20</v>
      </c>
      <c r="AN166" s="25">
        <v>0</v>
      </c>
      <c r="AO166" s="25">
        <v>13</v>
      </c>
      <c r="AP166" s="25">
        <v>2.0000000000000568</v>
      </c>
      <c r="AQ166" s="25">
        <v>11</v>
      </c>
      <c r="AR166" s="25">
        <v>0</v>
      </c>
      <c r="AS166" s="25">
        <v>0</v>
      </c>
      <c r="AT166" s="25">
        <v>17</v>
      </c>
      <c r="AU166" s="25">
        <v>17</v>
      </c>
      <c r="AV166" s="25">
        <v>0</v>
      </c>
      <c r="AW166" s="25">
        <v>0</v>
      </c>
      <c r="AX166" s="25">
        <v>19</v>
      </c>
      <c r="AY166" s="25">
        <v>17</v>
      </c>
      <c r="AZ166" s="25">
        <v>8</v>
      </c>
      <c r="BA166" s="25">
        <v>10</v>
      </c>
      <c r="BB166" s="25">
        <v>2</v>
      </c>
      <c r="BC166" s="25">
        <v>2</v>
      </c>
      <c r="BD166" s="25">
        <v>0</v>
      </c>
      <c r="BE166" s="25">
        <v>16</v>
      </c>
      <c r="BF166" s="25">
        <v>18</v>
      </c>
      <c r="BG166" s="25">
        <v>0</v>
      </c>
      <c r="BH166" s="25">
        <v>14</v>
      </c>
      <c r="BI166" s="25">
        <v>3</v>
      </c>
      <c r="BJ166" s="25">
        <v>5</v>
      </c>
      <c r="BK166" s="25">
        <v>0</v>
      </c>
      <c r="BL166" s="25">
        <v>0</v>
      </c>
      <c r="BM166" s="25">
        <v>10</v>
      </c>
      <c r="BN166" s="25">
        <v>12</v>
      </c>
    </row>
    <row r="167" spans="1:66" x14ac:dyDescent="0.25">
      <c r="B167" t="s">
        <v>12</v>
      </c>
      <c r="C167">
        <v>1E-8</v>
      </c>
      <c r="D167">
        <v>0</v>
      </c>
      <c r="E167">
        <v>0</v>
      </c>
      <c r="F167">
        <v>0</v>
      </c>
      <c r="G167">
        <v>0</v>
      </c>
      <c r="H167">
        <v>0</v>
      </c>
      <c r="I167">
        <v>0</v>
      </c>
      <c r="J167" s="22">
        <v>0</v>
      </c>
      <c r="K167" s="22">
        <v>0</v>
      </c>
      <c r="L167" s="22">
        <v>0</v>
      </c>
      <c r="M167" s="22">
        <v>0</v>
      </c>
      <c r="N167" s="22">
        <v>0</v>
      </c>
      <c r="O167" s="24">
        <v>0</v>
      </c>
      <c r="P167" s="24">
        <v>0</v>
      </c>
      <c r="Q167" s="24">
        <v>0</v>
      </c>
      <c r="R167" s="24">
        <v>0</v>
      </c>
      <c r="S167" s="24">
        <v>0</v>
      </c>
      <c r="T167" s="24">
        <v>0</v>
      </c>
      <c r="U167" s="24">
        <v>0</v>
      </c>
      <c r="V167" s="24">
        <v>0</v>
      </c>
      <c r="W167" s="24">
        <v>0</v>
      </c>
      <c r="X167" s="24">
        <v>0</v>
      </c>
      <c r="Y167" s="24">
        <v>0</v>
      </c>
      <c r="Z167" s="24">
        <v>0</v>
      </c>
      <c r="AA167" s="25">
        <v>0</v>
      </c>
      <c r="AB167" s="25">
        <v>0</v>
      </c>
      <c r="AC167" s="25">
        <v>0</v>
      </c>
      <c r="AD167" s="25">
        <v>0</v>
      </c>
      <c r="AE167" s="25">
        <v>0</v>
      </c>
      <c r="AF167" s="25">
        <v>0</v>
      </c>
      <c r="AG167" s="25">
        <v>0</v>
      </c>
      <c r="AH167" s="25">
        <v>0</v>
      </c>
      <c r="AI167" s="25">
        <v>0</v>
      </c>
      <c r="AJ167" s="25">
        <v>0</v>
      </c>
      <c r="AK167" s="25">
        <v>0</v>
      </c>
      <c r="AL167" s="25">
        <v>0</v>
      </c>
      <c r="AM167" s="25">
        <v>0</v>
      </c>
      <c r="AN167" s="25">
        <v>0</v>
      </c>
      <c r="AO167" s="25">
        <v>0</v>
      </c>
      <c r="AP167" s="25">
        <v>0</v>
      </c>
      <c r="AQ167" s="25">
        <v>0</v>
      </c>
      <c r="AR167" s="25">
        <v>0</v>
      </c>
      <c r="AS167" s="25">
        <v>0</v>
      </c>
      <c r="AT167" s="25">
        <v>0</v>
      </c>
      <c r="AU167" s="25">
        <v>0</v>
      </c>
      <c r="AV167" s="25">
        <v>0</v>
      </c>
      <c r="AW167" s="25">
        <v>0</v>
      </c>
      <c r="AX167" s="25">
        <v>0</v>
      </c>
      <c r="AY167" s="25">
        <v>0</v>
      </c>
      <c r="AZ167" s="25">
        <v>0</v>
      </c>
      <c r="BA167" s="25">
        <v>0</v>
      </c>
      <c r="BB167" s="25">
        <v>0</v>
      </c>
      <c r="BC167" s="25">
        <v>0</v>
      </c>
      <c r="BD167" s="25">
        <v>0</v>
      </c>
      <c r="BE167" s="25">
        <v>0</v>
      </c>
      <c r="BF167" s="25">
        <v>0</v>
      </c>
      <c r="BG167" s="25">
        <v>0</v>
      </c>
      <c r="BH167" s="25">
        <v>0</v>
      </c>
      <c r="BI167" s="25">
        <v>0</v>
      </c>
      <c r="BJ167" s="25">
        <v>0</v>
      </c>
      <c r="BK167" s="25">
        <v>0</v>
      </c>
      <c r="BL167" s="25">
        <v>0</v>
      </c>
      <c r="BM167" s="25">
        <v>0</v>
      </c>
      <c r="BN167" s="25">
        <v>0</v>
      </c>
    </row>
    <row r="168" spans="1:66" x14ac:dyDescent="0.25">
      <c r="B168" t="s">
        <v>12</v>
      </c>
      <c r="C168">
        <v>2E-8</v>
      </c>
      <c r="D168">
        <v>0</v>
      </c>
      <c r="E168">
        <v>0</v>
      </c>
      <c r="F168">
        <v>0</v>
      </c>
      <c r="G168">
        <v>0</v>
      </c>
      <c r="H168">
        <v>0</v>
      </c>
      <c r="I168">
        <v>0</v>
      </c>
      <c r="J168" s="22">
        <v>0</v>
      </c>
      <c r="K168" s="22">
        <v>0</v>
      </c>
      <c r="L168" s="22">
        <v>0</v>
      </c>
      <c r="M168" s="22">
        <v>0</v>
      </c>
      <c r="N168" s="22">
        <v>0</v>
      </c>
      <c r="O168" s="24">
        <v>0</v>
      </c>
      <c r="P168" s="24">
        <v>0</v>
      </c>
      <c r="Q168" s="24">
        <v>0</v>
      </c>
      <c r="R168" s="24">
        <v>0</v>
      </c>
      <c r="S168" s="24">
        <v>0</v>
      </c>
      <c r="T168" s="24">
        <v>0</v>
      </c>
      <c r="U168" s="24">
        <v>0</v>
      </c>
      <c r="V168" s="24">
        <v>0</v>
      </c>
      <c r="W168" s="24">
        <v>0</v>
      </c>
      <c r="X168" s="24">
        <v>0</v>
      </c>
      <c r="Y168" s="24">
        <v>0</v>
      </c>
      <c r="Z168" s="24">
        <v>0</v>
      </c>
      <c r="AA168" s="25">
        <v>0</v>
      </c>
      <c r="AB168" s="25">
        <v>0</v>
      </c>
      <c r="AC168" s="25">
        <v>0</v>
      </c>
      <c r="AD168" s="25">
        <v>0</v>
      </c>
      <c r="AE168" s="25">
        <v>0</v>
      </c>
      <c r="AF168" s="25">
        <v>0</v>
      </c>
      <c r="AG168" s="25">
        <v>0</v>
      </c>
      <c r="AH168" s="25">
        <v>0</v>
      </c>
      <c r="AI168" s="25">
        <v>0</v>
      </c>
      <c r="AJ168" s="25">
        <v>0</v>
      </c>
      <c r="AK168" s="25">
        <v>0</v>
      </c>
      <c r="AL168" s="25">
        <v>0</v>
      </c>
      <c r="AM168" s="25">
        <v>0</v>
      </c>
      <c r="AN168" s="25">
        <v>0</v>
      </c>
      <c r="AO168" s="25">
        <v>0</v>
      </c>
      <c r="AP168" s="25">
        <v>0</v>
      </c>
      <c r="AQ168" s="25">
        <v>0</v>
      </c>
      <c r="AR168" s="25">
        <v>0</v>
      </c>
      <c r="AS168" s="25">
        <v>0</v>
      </c>
      <c r="AT168" s="25">
        <v>0</v>
      </c>
      <c r="AU168" s="25">
        <v>0</v>
      </c>
      <c r="AV168" s="25">
        <v>0</v>
      </c>
      <c r="AW168" s="25">
        <v>0</v>
      </c>
      <c r="AX168" s="25">
        <v>0</v>
      </c>
      <c r="AY168" s="25">
        <v>0</v>
      </c>
      <c r="AZ168" s="25">
        <v>0</v>
      </c>
      <c r="BA168" s="25">
        <v>0</v>
      </c>
      <c r="BB168" s="25">
        <v>0</v>
      </c>
      <c r="BC168" s="25">
        <v>0</v>
      </c>
      <c r="BD168" s="25">
        <v>0</v>
      </c>
      <c r="BE168" s="25">
        <v>0</v>
      </c>
      <c r="BF168" s="25">
        <v>0</v>
      </c>
      <c r="BG168" s="25">
        <v>0</v>
      </c>
      <c r="BH168" s="25">
        <v>0</v>
      </c>
      <c r="BI168" s="25">
        <v>0</v>
      </c>
      <c r="BJ168" s="25">
        <v>0</v>
      </c>
      <c r="BK168" s="25">
        <v>0</v>
      </c>
      <c r="BL168" s="25">
        <v>0</v>
      </c>
      <c r="BM168" s="25">
        <v>0</v>
      </c>
      <c r="BN168" s="25">
        <v>0</v>
      </c>
    </row>
    <row r="169" spans="1:66" x14ac:dyDescent="0.25">
      <c r="B169" t="s">
        <v>12</v>
      </c>
      <c r="C169">
        <v>2.9999999999999997E-8</v>
      </c>
      <c r="D169">
        <v>0</v>
      </c>
      <c r="E169">
        <v>0</v>
      </c>
      <c r="F169">
        <v>0</v>
      </c>
      <c r="G169">
        <v>0</v>
      </c>
      <c r="H169">
        <v>0</v>
      </c>
      <c r="I169">
        <v>0</v>
      </c>
      <c r="J169" s="22">
        <v>0</v>
      </c>
      <c r="K169" s="22">
        <v>0</v>
      </c>
      <c r="L169" s="22">
        <v>0</v>
      </c>
      <c r="M169" s="22">
        <v>0</v>
      </c>
      <c r="N169" s="22">
        <v>0</v>
      </c>
      <c r="O169" s="24">
        <v>0</v>
      </c>
      <c r="P169" s="24">
        <v>0</v>
      </c>
      <c r="Q169" s="24">
        <v>0</v>
      </c>
      <c r="R169" s="24">
        <v>0</v>
      </c>
      <c r="S169" s="24">
        <v>0</v>
      </c>
      <c r="T169" s="24">
        <v>0</v>
      </c>
      <c r="U169" s="24">
        <v>0</v>
      </c>
      <c r="V169" s="24">
        <v>0</v>
      </c>
      <c r="W169" s="24">
        <v>0</v>
      </c>
      <c r="X169" s="24">
        <v>0</v>
      </c>
      <c r="Y169" s="24">
        <v>0</v>
      </c>
      <c r="Z169" s="24">
        <v>0</v>
      </c>
      <c r="AA169" s="25">
        <v>0</v>
      </c>
      <c r="AB169" s="25">
        <v>0</v>
      </c>
      <c r="AC169" s="25">
        <v>0</v>
      </c>
      <c r="AD169" s="25">
        <v>0</v>
      </c>
      <c r="AE169" s="25">
        <v>0</v>
      </c>
      <c r="AF169" s="25">
        <v>0</v>
      </c>
      <c r="AG169" s="25">
        <v>0</v>
      </c>
      <c r="AH169" s="25">
        <v>0</v>
      </c>
      <c r="AI169" s="25">
        <v>0</v>
      </c>
      <c r="AJ169" s="25">
        <v>0</v>
      </c>
      <c r="AK169" s="25">
        <v>0</v>
      </c>
      <c r="AL169" s="25">
        <v>0</v>
      </c>
      <c r="AM169" s="25">
        <v>0</v>
      </c>
      <c r="AN169" s="25">
        <v>0</v>
      </c>
      <c r="AO169" s="25">
        <v>0</v>
      </c>
      <c r="AP169" s="25">
        <v>0</v>
      </c>
      <c r="AQ169" s="25">
        <v>0</v>
      </c>
      <c r="AR169" s="25">
        <v>0</v>
      </c>
      <c r="AS169" s="25">
        <v>0</v>
      </c>
      <c r="AT169" s="25">
        <v>0</v>
      </c>
      <c r="AU169" s="25">
        <v>0</v>
      </c>
      <c r="AV169" s="25">
        <v>0</v>
      </c>
      <c r="AW169" s="25">
        <v>0</v>
      </c>
      <c r="AX169" s="25">
        <v>0</v>
      </c>
      <c r="AY169" s="25">
        <v>0</v>
      </c>
      <c r="AZ169" s="25">
        <v>0</v>
      </c>
      <c r="BA169" s="25">
        <v>0</v>
      </c>
      <c r="BB169" s="25">
        <v>0</v>
      </c>
      <c r="BC169" s="25">
        <v>0</v>
      </c>
      <c r="BD169" s="25">
        <v>0</v>
      </c>
      <c r="BE169" s="25">
        <v>0</v>
      </c>
      <c r="BF169" s="25">
        <v>0</v>
      </c>
      <c r="BG169" s="25">
        <v>0</v>
      </c>
      <c r="BH169" s="25">
        <v>0</v>
      </c>
      <c r="BI169" s="25">
        <v>0</v>
      </c>
      <c r="BJ169" s="25">
        <v>0</v>
      </c>
      <c r="BK169" s="25">
        <v>0</v>
      </c>
      <c r="BL169" s="25">
        <v>0</v>
      </c>
      <c r="BM169" s="25">
        <v>0</v>
      </c>
      <c r="BN169" s="25">
        <v>0</v>
      </c>
    </row>
    <row r="170" spans="1:66" x14ac:dyDescent="0.25">
      <c r="B170" t="s">
        <v>12</v>
      </c>
      <c r="C170">
        <v>4.0000000000000001E-8</v>
      </c>
      <c r="D170">
        <v>0</v>
      </c>
      <c r="E170">
        <v>0</v>
      </c>
      <c r="F170">
        <v>0</v>
      </c>
      <c r="G170">
        <v>0</v>
      </c>
      <c r="H170">
        <v>0</v>
      </c>
      <c r="I170">
        <v>0</v>
      </c>
      <c r="J170" s="22">
        <v>0</v>
      </c>
      <c r="K170" s="22">
        <v>0</v>
      </c>
      <c r="L170" s="22">
        <v>0</v>
      </c>
      <c r="M170" s="22">
        <v>0</v>
      </c>
      <c r="N170" s="22">
        <v>0</v>
      </c>
      <c r="O170" s="24">
        <v>0</v>
      </c>
      <c r="P170" s="24">
        <v>0</v>
      </c>
      <c r="Q170" s="24">
        <v>0</v>
      </c>
      <c r="R170" s="24">
        <v>0</v>
      </c>
      <c r="S170" s="24">
        <v>0</v>
      </c>
      <c r="T170" s="24">
        <v>0</v>
      </c>
      <c r="U170" s="24">
        <v>0</v>
      </c>
      <c r="V170" s="24">
        <v>0</v>
      </c>
      <c r="W170" s="24">
        <v>0</v>
      </c>
      <c r="X170" s="24">
        <v>0</v>
      </c>
      <c r="Y170" s="24">
        <v>0</v>
      </c>
      <c r="Z170" s="24">
        <v>0</v>
      </c>
      <c r="AA170" s="25">
        <v>0</v>
      </c>
      <c r="AB170" s="25">
        <v>0</v>
      </c>
      <c r="AC170" s="25">
        <v>0</v>
      </c>
      <c r="AD170" s="25">
        <v>0</v>
      </c>
      <c r="AE170" s="25">
        <v>0</v>
      </c>
      <c r="AF170" s="25">
        <v>0</v>
      </c>
      <c r="AG170" s="25">
        <v>0</v>
      </c>
      <c r="AH170" s="25">
        <v>0</v>
      </c>
      <c r="AI170" s="25">
        <v>0</v>
      </c>
      <c r="AJ170" s="25">
        <v>0</v>
      </c>
      <c r="AK170" s="25">
        <v>0</v>
      </c>
      <c r="AL170" s="25">
        <v>0</v>
      </c>
      <c r="AM170" s="25">
        <v>0</v>
      </c>
      <c r="AN170" s="25">
        <v>0</v>
      </c>
      <c r="AO170" s="25">
        <v>0</v>
      </c>
      <c r="AP170" s="25">
        <v>0</v>
      </c>
      <c r="AQ170" s="25">
        <v>0</v>
      </c>
      <c r="AR170" s="25">
        <v>0</v>
      </c>
      <c r="AS170" s="25">
        <v>0</v>
      </c>
      <c r="AT170" s="25">
        <v>0</v>
      </c>
      <c r="AU170" s="25">
        <v>0</v>
      </c>
      <c r="AV170" s="25">
        <v>0</v>
      </c>
      <c r="AW170" s="25">
        <v>0</v>
      </c>
      <c r="AX170" s="25">
        <v>0</v>
      </c>
      <c r="AY170" s="25">
        <v>0</v>
      </c>
      <c r="AZ170" s="25">
        <v>0</v>
      </c>
      <c r="BA170" s="25">
        <v>0</v>
      </c>
      <c r="BB170" s="25">
        <v>0</v>
      </c>
      <c r="BC170" s="25">
        <v>0</v>
      </c>
      <c r="BD170" s="25">
        <v>0</v>
      </c>
      <c r="BE170" s="25">
        <v>0</v>
      </c>
      <c r="BF170" s="25">
        <v>0</v>
      </c>
      <c r="BG170" s="25">
        <v>0</v>
      </c>
      <c r="BH170" s="25">
        <v>0</v>
      </c>
      <c r="BI170" s="25">
        <v>0</v>
      </c>
      <c r="BJ170" s="25">
        <v>0</v>
      </c>
      <c r="BK170" s="25">
        <v>0</v>
      </c>
      <c r="BL170" s="25">
        <v>0</v>
      </c>
      <c r="BM170" s="25">
        <v>0</v>
      </c>
      <c r="BN170" s="25">
        <v>0</v>
      </c>
    </row>
    <row r="171" spans="1:66" x14ac:dyDescent="0.25">
      <c r="A171" s="6">
        <v>45078</v>
      </c>
      <c r="B171" t="s">
        <v>12</v>
      </c>
      <c r="C171">
        <v>1</v>
      </c>
      <c r="D171">
        <v>368</v>
      </c>
      <c r="E171">
        <f t="shared" si="8"/>
        <v>74</v>
      </c>
      <c r="F171">
        <f t="shared" si="10"/>
        <v>63</v>
      </c>
      <c r="G171">
        <f t="shared" si="11"/>
        <v>105</v>
      </c>
      <c r="H171">
        <f t="shared" si="9"/>
        <v>106</v>
      </c>
      <c r="I171">
        <v>1</v>
      </c>
      <c r="J171" s="22">
        <v>0.46</v>
      </c>
      <c r="K171" s="22">
        <v>0.57999999999999996</v>
      </c>
      <c r="L171" s="22">
        <v>0.8</v>
      </c>
      <c r="M171" s="22">
        <v>0.84</v>
      </c>
      <c r="N171" s="22">
        <v>0.95000000000000007</v>
      </c>
      <c r="O171" s="24">
        <v>0.73</v>
      </c>
      <c r="P171" s="24">
        <v>0.71</v>
      </c>
      <c r="Q171" s="24">
        <v>0.67</v>
      </c>
      <c r="R171" s="24">
        <v>0.92</v>
      </c>
      <c r="S171" s="24">
        <v>0.64</v>
      </c>
      <c r="T171" s="24">
        <v>0.81</v>
      </c>
      <c r="U171" s="24">
        <v>0.34</v>
      </c>
      <c r="V171" s="24">
        <v>0.94000000000000006</v>
      </c>
      <c r="W171" s="24">
        <v>0.93</v>
      </c>
      <c r="X171" s="24">
        <v>0.89</v>
      </c>
      <c r="Y171" s="24">
        <v>0.59</v>
      </c>
      <c r="Z171" s="24">
        <v>0.53</v>
      </c>
      <c r="AA171" s="25">
        <v>4</v>
      </c>
      <c r="AB171" s="25">
        <v>20</v>
      </c>
      <c r="AC171" s="25">
        <v>8</v>
      </c>
      <c r="AD171" s="25">
        <v>12</v>
      </c>
      <c r="AE171" s="25">
        <v>0</v>
      </c>
      <c r="AF171" s="25">
        <v>4</v>
      </c>
      <c r="AG171" s="25">
        <v>3</v>
      </c>
      <c r="AH171" s="25">
        <v>0</v>
      </c>
      <c r="AI171" s="25">
        <v>0</v>
      </c>
      <c r="AJ171" s="25">
        <v>12</v>
      </c>
      <c r="AK171" s="25">
        <v>20</v>
      </c>
      <c r="AL171" s="25">
        <v>18</v>
      </c>
      <c r="AM171" s="25">
        <v>4</v>
      </c>
      <c r="AN171" s="25">
        <v>14</v>
      </c>
      <c r="AO171" s="25">
        <v>7</v>
      </c>
      <c r="AP171" s="25">
        <v>10</v>
      </c>
      <c r="AQ171" s="25">
        <v>13</v>
      </c>
      <c r="AR171" s="25">
        <v>14</v>
      </c>
      <c r="AS171" s="25">
        <v>2</v>
      </c>
      <c r="AT171" s="25">
        <v>24</v>
      </c>
      <c r="AU171" s="25">
        <v>20</v>
      </c>
      <c r="AV171" s="25">
        <v>7</v>
      </c>
      <c r="AW171" s="25">
        <v>8</v>
      </c>
      <c r="AX171" s="25">
        <v>4</v>
      </c>
      <c r="AY171" s="25">
        <v>13</v>
      </c>
      <c r="AZ171" s="25">
        <v>9</v>
      </c>
      <c r="BA171" s="25">
        <v>5</v>
      </c>
      <c r="BB171" s="25">
        <v>23</v>
      </c>
      <c r="BC171" s="25">
        <v>16</v>
      </c>
      <c r="BD171" s="25">
        <v>0</v>
      </c>
      <c r="BE171" s="25">
        <v>9</v>
      </c>
      <c r="BF171" s="25">
        <v>0</v>
      </c>
      <c r="BG171" s="25">
        <v>0</v>
      </c>
      <c r="BH171" s="25">
        <v>5</v>
      </c>
      <c r="BI171" s="25">
        <v>14</v>
      </c>
      <c r="BJ171" s="25">
        <v>2</v>
      </c>
      <c r="BK171" s="25">
        <v>0</v>
      </c>
      <c r="BL171" s="25">
        <v>12</v>
      </c>
      <c r="BM171" s="25">
        <v>11</v>
      </c>
      <c r="BN171" s="25">
        <v>21</v>
      </c>
    </row>
    <row r="172" spans="1:66" x14ac:dyDescent="0.25">
      <c r="A172" s="6">
        <v>45079</v>
      </c>
      <c r="B172" t="s">
        <v>12</v>
      </c>
      <c r="C172">
        <v>2</v>
      </c>
      <c r="D172">
        <v>435.99999999999994</v>
      </c>
      <c r="E172">
        <f t="shared" si="8"/>
        <v>138</v>
      </c>
      <c r="F172">
        <f t="shared" si="10"/>
        <v>66.999999999999943</v>
      </c>
      <c r="G172">
        <f t="shared" si="11"/>
        <v>101</v>
      </c>
      <c r="H172">
        <f t="shared" si="9"/>
        <v>110</v>
      </c>
      <c r="I172">
        <v>0</v>
      </c>
      <c r="J172" s="22">
        <v>0.5</v>
      </c>
      <c r="K172" s="22">
        <v>0.57999999999999996</v>
      </c>
      <c r="L172" s="22">
        <v>0.71</v>
      </c>
      <c r="M172" s="22">
        <v>0.89</v>
      </c>
      <c r="N172" s="22">
        <v>0.98</v>
      </c>
      <c r="O172" s="24">
        <v>0.99</v>
      </c>
      <c r="P172" s="24">
        <v>0.62</v>
      </c>
      <c r="Q172" s="24">
        <v>0.78</v>
      </c>
      <c r="R172" s="24">
        <v>0.6</v>
      </c>
      <c r="S172" s="24">
        <v>0.55000000000000004</v>
      </c>
      <c r="T172" s="24">
        <v>0.9</v>
      </c>
      <c r="U172" s="24">
        <v>1</v>
      </c>
      <c r="V172" s="24">
        <v>0.92</v>
      </c>
      <c r="W172" s="24">
        <v>0.4</v>
      </c>
      <c r="X172" s="24">
        <v>0.28000000000000003</v>
      </c>
      <c r="Y172" s="24">
        <v>0.62</v>
      </c>
      <c r="Z172" s="24">
        <v>0.72</v>
      </c>
      <c r="AA172" s="25">
        <v>1</v>
      </c>
      <c r="AB172" s="25">
        <v>0</v>
      </c>
      <c r="AC172" s="25">
        <v>5</v>
      </c>
      <c r="AD172" s="25">
        <v>0</v>
      </c>
      <c r="AE172" s="25">
        <v>29</v>
      </c>
      <c r="AF172" s="25">
        <v>20</v>
      </c>
      <c r="AG172" s="25">
        <v>2</v>
      </c>
      <c r="AH172" s="25">
        <v>8</v>
      </c>
      <c r="AI172" s="25">
        <v>1.9999999999999432</v>
      </c>
      <c r="AJ172" s="25">
        <v>0</v>
      </c>
      <c r="AK172" s="25">
        <v>20</v>
      </c>
      <c r="AL172" s="25">
        <v>3</v>
      </c>
      <c r="AM172" s="25">
        <v>13</v>
      </c>
      <c r="AN172" s="25">
        <v>0</v>
      </c>
      <c r="AO172" s="25">
        <v>3</v>
      </c>
      <c r="AP172" s="25">
        <v>15</v>
      </c>
      <c r="AQ172" s="25">
        <v>10</v>
      </c>
      <c r="AR172" s="25">
        <v>27</v>
      </c>
      <c r="AS172" s="25">
        <v>21</v>
      </c>
      <c r="AT172" s="25">
        <v>18</v>
      </c>
      <c r="AU172" s="25">
        <v>0</v>
      </c>
      <c r="AV172" s="25">
        <v>27</v>
      </c>
      <c r="AW172" s="25">
        <v>12</v>
      </c>
      <c r="AX172" s="25">
        <v>8</v>
      </c>
      <c r="AY172" s="25">
        <v>0</v>
      </c>
      <c r="AZ172" s="25">
        <v>1</v>
      </c>
      <c r="BA172" s="25">
        <v>28</v>
      </c>
      <c r="BB172" s="25">
        <v>15</v>
      </c>
      <c r="BC172" s="25">
        <v>0</v>
      </c>
      <c r="BD172" s="25">
        <v>10</v>
      </c>
      <c r="BE172" s="25">
        <v>1</v>
      </c>
      <c r="BF172" s="25">
        <v>10</v>
      </c>
      <c r="BG172" s="25">
        <v>24</v>
      </c>
      <c r="BH172" s="25">
        <v>3</v>
      </c>
      <c r="BI172" s="25">
        <v>28</v>
      </c>
      <c r="BJ172" s="25">
        <v>0</v>
      </c>
      <c r="BK172" s="25">
        <v>13</v>
      </c>
      <c r="BL172" s="25">
        <v>28</v>
      </c>
      <c r="BM172" s="25">
        <v>9</v>
      </c>
      <c r="BN172" s="25">
        <v>22</v>
      </c>
    </row>
    <row r="173" spans="1:66" x14ac:dyDescent="0.25">
      <c r="A173" s="6">
        <v>45080</v>
      </c>
      <c r="B173" t="s">
        <v>12</v>
      </c>
      <c r="C173">
        <v>3</v>
      </c>
      <c r="D173">
        <v>488.00000000000011</v>
      </c>
      <c r="E173">
        <f t="shared" si="8"/>
        <v>108</v>
      </c>
      <c r="F173">
        <f t="shared" si="10"/>
        <v>98</v>
      </c>
      <c r="G173">
        <f t="shared" si="11"/>
        <v>125</v>
      </c>
      <c r="H173">
        <f t="shared" si="9"/>
        <v>143</v>
      </c>
      <c r="I173">
        <v>0</v>
      </c>
      <c r="J173" s="22">
        <v>0.34</v>
      </c>
      <c r="K173" s="22">
        <v>0.56000000000000005</v>
      </c>
      <c r="L173" s="22">
        <v>0.8</v>
      </c>
      <c r="M173" s="22">
        <v>0.83000000000000007</v>
      </c>
      <c r="N173" s="22">
        <v>0.95000000000000007</v>
      </c>
      <c r="O173" s="24">
        <v>0.72</v>
      </c>
      <c r="P173" s="24">
        <v>0.66</v>
      </c>
      <c r="Q173" s="24">
        <v>0.74</v>
      </c>
      <c r="R173" s="24">
        <v>0.47000000000000003</v>
      </c>
      <c r="S173" s="24">
        <v>0.78</v>
      </c>
      <c r="T173" s="24">
        <v>0.91</v>
      </c>
      <c r="U173" s="24">
        <v>1</v>
      </c>
      <c r="V173" s="24">
        <v>0.82000000000000006</v>
      </c>
      <c r="W173" s="24">
        <v>0.43</v>
      </c>
      <c r="X173" s="24">
        <v>0.47000000000000003</v>
      </c>
      <c r="Y173" s="24">
        <v>0.62</v>
      </c>
      <c r="Z173" s="24">
        <v>0.97</v>
      </c>
      <c r="AA173" s="25">
        <v>1</v>
      </c>
      <c r="AB173" s="25">
        <v>14</v>
      </c>
      <c r="AC173" s="25">
        <v>23</v>
      </c>
      <c r="AD173" s="25">
        <v>10</v>
      </c>
      <c r="AE173" s="25">
        <v>17</v>
      </c>
      <c r="AF173" s="25">
        <v>28</v>
      </c>
      <c r="AG173" s="25">
        <v>0</v>
      </c>
      <c r="AH173" s="25">
        <v>0</v>
      </c>
      <c r="AI173" s="25">
        <v>2</v>
      </c>
      <c r="AJ173" s="25">
        <v>3</v>
      </c>
      <c r="AK173" s="25">
        <v>14</v>
      </c>
      <c r="AL173" s="25">
        <v>29</v>
      </c>
      <c r="AM173" s="25">
        <v>5</v>
      </c>
      <c r="AN173" s="25">
        <v>0</v>
      </c>
      <c r="AO173" s="25">
        <v>21</v>
      </c>
      <c r="AP173" s="25">
        <v>30</v>
      </c>
      <c r="AQ173" s="25">
        <v>29</v>
      </c>
      <c r="AR173" s="25">
        <v>17</v>
      </c>
      <c r="AS173" s="25">
        <v>12</v>
      </c>
      <c r="AT173" s="25">
        <v>0</v>
      </c>
      <c r="AU173" s="25">
        <v>19</v>
      </c>
      <c r="AV173" s="25">
        <v>12</v>
      </c>
      <c r="AW173" s="25">
        <v>0</v>
      </c>
      <c r="AX173" s="25">
        <v>27</v>
      </c>
      <c r="AY173" s="25">
        <v>21</v>
      </c>
      <c r="AZ173" s="25">
        <v>5</v>
      </c>
      <c r="BA173" s="25">
        <v>5</v>
      </c>
      <c r="BB173" s="25">
        <v>17</v>
      </c>
      <c r="BC173" s="25">
        <v>2</v>
      </c>
      <c r="BD173" s="25">
        <v>17</v>
      </c>
      <c r="BE173" s="25">
        <v>9</v>
      </c>
      <c r="BF173" s="25">
        <v>6</v>
      </c>
      <c r="BG173" s="25">
        <v>9</v>
      </c>
      <c r="BH173" s="25">
        <v>0</v>
      </c>
      <c r="BI173" s="25">
        <v>10</v>
      </c>
      <c r="BJ173" s="25">
        <v>20</v>
      </c>
      <c r="BK173" s="25">
        <v>0</v>
      </c>
      <c r="BL173" s="25">
        <v>24</v>
      </c>
      <c r="BM173" s="25">
        <v>14</v>
      </c>
      <c r="BN173" s="25">
        <v>16</v>
      </c>
    </row>
    <row r="174" spans="1:66" x14ac:dyDescent="0.25">
      <c r="A174" s="6">
        <v>45081</v>
      </c>
      <c r="B174" t="s">
        <v>12</v>
      </c>
      <c r="C174">
        <v>4</v>
      </c>
      <c r="D174">
        <v>531</v>
      </c>
      <c r="E174">
        <f t="shared" si="8"/>
        <v>122</v>
      </c>
      <c r="F174">
        <f t="shared" si="10"/>
        <v>99</v>
      </c>
      <c r="G174">
        <f t="shared" si="11"/>
        <v>166</v>
      </c>
      <c r="H174">
        <f t="shared" si="9"/>
        <v>136</v>
      </c>
      <c r="I174">
        <v>0</v>
      </c>
      <c r="J174" s="22">
        <v>0.48</v>
      </c>
      <c r="K174" s="22">
        <v>0.62</v>
      </c>
      <c r="L174" s="22">
        <v>0.79</v>
      </c>
      <c r="M174" s="22">
        <v>0.89</v>
      </c>
      <c r="N174" s="22">
        <v>0.99</v>
      </c>
      <c r="O174" s="24">
        <v>0.69000000000000006</v>
      </c>
      <c r="P174" s="24">
        <v>0.89</v>
      </c>
      <c r="Q174" s="24">
        <v>0.81</v>
      </c>
      <c r="R174" s="24">
        <v>0.62</v>
      </c>
      <c r="S174" s="24">
        <v>0.66</v>
      </c>
      <c r="T174" s="24">
        <v>0.8</v>
      </c>
      <c r="U174" s="24">
        <v>0.94000000000000006</v>
      </c>
      <c r="V174" s="24">
        <v>0.3</v>
      </c>
      <c r="W174" s="24">
        <v>0.96</v>
      </c>
      <c r="X174" s="24">
        <v>0.87</v>
      </c>
      <c r="Y174" s="24">
        <v>0.53</v>
      </c>
      <c r="Z174" s="24">
        <v>0.93</v>
      </c>
      <c r="AA174" s="25">
        <v>17</v>
      </c>
      <c r="AB174" s="25">
        <v>0</v>
      </c>
      <c r="AC174" s="25">
        <v>0</v>
      </c>
      <c r="AD174" s="25">
        <v>0</v>
      </c>
      <c r="AE174" s="25">
        <v>24</v>
      </c>
      <c r="AF174" s="25">
        <v>8</v>
      </c>
      <c r="AG174" s="25">
        <v>29</v>
      </c>
      <c r="AH174" s="25">
        <v>0</v>
      </c>
      <c r="AI174" s="25">
        <v>0</v>
      </c>
      <c r="AJ174" s="25">
        <v>21</v>
      </c>
      <c r="AK174" s="25">
        <v>8</v>
      </c>
      <c r="AL174" s="25">
        <v>10</v>
      </c>
      <c r="AM174" s="25">
        <v>23</v>
      </c>
      <c r="AN174" s="25">
        <v>28</v>
      </c>
      <c r="AO174" s="25">
        <v>13</v>
      </c>
      <c r="AP174" s="25">
        <v>27</v>
      </c>
      <c r="AQ174" s="25">
        <v>0</v>
      </c>
      <c r="AR174" s="25">
        <v>0</v>
      </c>
      <c r="AS174" s="25">
        <v>0</v>
      </c>
      <c r="AT174" s="25">
        <v>35</v>
      </c>
      <c r="AU174" s="25">
        <v>30</v>
      </c>
      <c r="AV174" s="25">
        <v>7</v>
      </c>
      <c r="AW174" s="25">
        <v>24</v>
      </c>
      <c r="AX174" s="25">
        <v>0</v>
      </c>
      <c r="AY174" s="25">
        <v>0</v>
      </c>
      <c r="AZ174" s="25">
        <v>27</v>
      </c>
      <c r="BA174" s="25">
        <v>30</v>
      </c>
      <c r="BB174" s="25">
        <v>13</v>
      </c>
      <c r="BC174" s="25">
        <v>0</v>
      </c>
      <c r="BD174" s="25">
        <v>35</v>
      </c>
      <c r="BE174" s="25">
        <v>0</v>
      </c>
      <c r="BF174" s="25">
        <v>23</v>
      </c>
      <c r="BG174" s="25">
        <v>0</v>
      </c>
      <c r="BH174" s="25">
        <v>27</v>
      </c>
      <c r="BI174" s="25">
        <v>5</v>
      </c>
      <c r="BJ174" s="25">
        <v>31</v>
      </c>
      <c r="BK174" s="25">
        <v>14</v>
      </c>
      <c r="BL174" s="25">
        <v>0</v>
      </c>
      <c r="BM174" s="25">
        <v>22</v>
      </c>
      <c r="BN174" s="25">
        <v>0</v>
      </c>
    </row>
    <row r="175" spans="1:66" x14ac:dyDescent="0.25">
      <c r="A175" s="6">
        <v>45082</v>
      </c>
      <c r="B175" t="s">
        <v>12</v>
      </c>
      <c r="C175">
        <v>5</v>
      </c>
      <c r="D175">
        <v>564</v>
      </c>
      <c r="E175">
        <f t="shared" si="8"/>
        <v>144</v>
      </c>
      <c r="F175">
        <f t="shared" si="10"/>
        <v>115</v>
      </c>
      <c r="G175">
        <f t="shared" si="11"/>
        <v>136</v>
      </c>
      <c r="H175">
        <f t="shared" si="9"/>
        <v>148</v>
      </c>
      <c r="I175">
        <v>0</v>
      </c>
      <c r="J175" s="22">
        <v>0.23</v>
      </c>
      <c r="K175" s="22">
        <v>0.6</v>
      </c>
      <c r="L175" s="22">
        <v>0.75</v>
      </c>
      <c r="M175" s="22">
        <v>0.88</v>
      </c>
      <c r="N175" s="22">
        <v>0.99</v>
      </c>
      <c r="O175" s="24">
        <v>0.57000000000000006</v>
      </c>
      <c r="P175" s="24">
        <v>0.74</v>
      </c>
      <c r="Q175" s="24">
        <v>0.8</v>
      </c>
      <c r="R175" s="24">
        <v>0.97</v>
      </c>
      <c r="S175" s="24">
        <v>0.69000000000000006</v>
      </c>
      <c r="T175" s="24">
        <v>0.75</v>
      </c>
      <c r="U175" s="24">
        <v>0.72</v>
      </c>
      <c r="V175" s="24">
        <v>0.9</v>
      </c>
      <c r="W175" s="24">
        <v>0.6</v>
      </c>
      <c r="X175" s="24">
        <v>0.45</v>
      </c>
      <c r="Y175" s="24">
        <v>0.84</v>
      </c>
      <c r="Z175" s="24">
        <v>1</v>
      </c>
      <c r="AA175" s="25">
        <v>1</v>
      </c>
      <c r="AB175" s="25">
        <v>12</v>
      </c>
      <c r="AC175" s="25">
        <v>5</v>
      </c>
      <c r="AD175" s="25">
        <v>0</v>
      </c>
      <c r="AE175" s="25">
        <v>5</v>
      </c>
      <c r="AF175" s="25">
        <v>7</v>
      </c>
      <c r="AG175" s="25">
        <v>29</v>
      </c>
      <c r="AH175" s="25">
        <v>11</v>
      </c>
      <c r="AI175" s="25">
        <v>36</v>
      </c>
      <c r="AJ175" s="25">
        <v>9</v>
      </c>
      <c r="AK175" s="25">
        <v>21</v>
      </c>
      <c r="AL175" s="25">
        <v>11</v>
      </c>
      <c r="AM175" s="25">
        <v>9</v>
      </c>
      <c r="AN175" s="25">
        <v>21</v>
      </c>
      <c r="AO175" s="25">
        <v>27</v>
      </c>
      <c r="AP175" s="25">
        <v>30</v>
      </c>
      <c r="AQ175" s="25">
        <v>13</v>
      </c>
      <c r="AR175" s="25">
        <v>3</v>
      </c>
      <c r="AS175" s="25">
        <v>19</v>
      </c>
      <c r="AT175" s="25">
        <v>15</v>
      </c>
      <c r="AU175" s="25">
        <v>19</v>
      </c>
      <c r="AV175" s="25">
        <v>9</v>
      </c>
      <c r="AW175" s="25">
        <v>0</v>
      </c>
      <c r="AX175" s="25">
        <v>3</v>
      </c>
      <c r="AY175" s="25">
        <v>17</v>
      </c>
      <c r="AZ175" s="25">
        <v>12</v>
      </c>
      <c r="BA175" s="25">
        <v>0</v>
      </c>
      <c r="BB175" s="25">
        <v>23</v>
      </c>
      <c r="BC175" s="25">
        <v>17</v>
      </c>
      <c r="BD175" s="25">
        <v>36</v>
      </c>
      <c r="BE175" s="25">
        <v>8</v>
      </c>
      <c r="BF175" s="25">
        <v>25</v>
      </c>
      <c r="BG175" s="25">
        <v>15</v>
      </c>
      <c r="BH175" s="25">
        <v>8</v>
      </c>
      <c r="BI175" s="25">
        <v>15</v>
      </c>
      <c r="BJ175" s="25">
        <v>9</v>
      </c>
      <c r="BK175" s="25">
        <v>7</v>
      </c>
      <c r="BL175" s="25">
        <v>17</v>
      </c>
      <c r="BM175" s="25">
        <v>29</v>
      </c>
      <c r="BN175" s="25">
        <v>11</v>
      </c>
    </row>
    <row r="176" spans="1:66" x14ac:dyDescent="0.25">
      <c r="A176" s="6">
        <v>45083</v>
      </c>
      <c r="B176" t="s">
        <v>12</v>
      </c>
      <c r="C176">
        <v>6</v>
      </c>
      <c r="D176">
        <v>591.00000000000011</v>
      </c>
      <c r="E176">
        <f t="shared" si="8"/>
        <v>200.00000000000011</v>
      </c>
      <c r="F176">
        <f t="shared" si="10"/>
        <v>119</v>
      </c>
      <c r="G176">
        <f t="shared" si="11"/>
        <v>104</v>
      </c>
      <c r="H176">
        <f t="shared" si="9"/>
        <v>156</v>
      </c>
      <c r="I176">
        <v>0</v>
      </c>
      <c r="J176" s="22">
        <v>0.45</v>
      </c>
      <c r="K176" s="22">
        <v>0.6</v>
      </c>
      <c r="L176" s="22">
        <v>0.74</v>
      </c>
      <c r="M176" s="22">
        <v>0.84</v>
      </c>
      <c r="N176" s="22">
        <v>0.91</v>
      </c>
      <c r="O176" s="24">
        <v>0.68</v>
      </c>
      <c r="P176" s="24">
        <v>0.70000000000000007</v>
      </c>
      <c r="Q176" s="24">
        <v>0.9</v>
      </c>
      <c r="R176" s="24">
        <v>0.2</v>
      </c>
      <c r="S176" s="24">
        <v>0.75</v>
      </c>
      <c r="T176" s="24">
        <v>0.72</v>
      </c>
      <c r="U176" s="24">
        <v>0.44</v>
      </c>
      <c r="V176" s="24">
        <v>0.57000000000000006</v>
      </c>
      <c r="W176" s="24">
        <v>1</v>
      </c>
      <c r="X176" s="24">
        <v>0.73</v>
      </c>
      <c r="Y176" s="24">
        <v>0.9</v>
      </c>
      <c r="Z176" s="24">
        <v>0.83000000000000007</v>
      </c>
      <c r="AA176" s="25">
        <v>38</v>
      </c>
      <c r="AB176" s="25">
        <v>0</v>
      </c>
      <c r="AC176" s="25">
        <v>32</v>
      </c>
      <c r="AD176" s="25">
        <v>12</v>
      </c>
      <c r="AE176" s="25">
        <v>0</v>
      </c>
      <c r="AF176" s="25">
        <v>2</v>
      </c>
      <c r="AG176" s="25">
        <v>35</v>
      </c>
      <c r="AH176" s="25">
        <v>0</v>
      </c>
      <c r="AI176" s="25">
        <v>0</v>
      </c>
      <c r="AJ176" s="25">
        <v>0</v>
      </c>
      <c r="AK176" s="25">
        <v>12</v>
      </c>
      <c r="AL176" s="25">
        <v>30</v>
      </c>
      <c r="AM176" s="25">
        <v>18</v>
      </c>
      <c r="AN176" s="25">
        <v>16</v>
      </c>
      <c r="AO176" s="25">
        <v>17</v>
      </c>
      <c r="AP176" s="25">
        <v>20</v>
      </c>
      <c r="AQ176" s="25">
        <v>23</v>
      </c>
      <c r="AR176" s="25">
        <v>4</v>
      </c>
      <c r="AS176" s="25">
        <v>3</v>
      </c>
      <c r="AT176" s="25">
        <v>25</v>
      </c>
      <c r="AU176" s="25">
        <v>18</v>
      </c>
      <c r="AV176" s="25">
        <v>1</v>
      </c>
      <c r="AW176" s="25">
        <v>0</v>
      </c>
      <c r="AX176" s="25">
        <v>0</v>
      </c>
      <c r="AY176" s="25">
        <v>10</v>
      </c>
      <c r="AZ176" s="25">
        <v>39</v>
      </c>
      <c r="BA176" s="25">
        <v>19</v>
      </c>
      <c r="BB176" s="25">
        <v>11</v>
      </c>
      <c r="BC176" s="25">
        <v>0</v>
      </c>
      <c r="BD176" s="25">
        <v>6</v>
      </c>
      <c r="BE176" s="25">
        <v>32</v>
      </c>
      <c r="BF176" s="25">
        <v>11</v>
      </c>
      <c r="BG176" s="25">
        <v>28</v>
      </c>
      <c r="BH176" s="25">
        <v>35</v>
      </c>
      <c r="BI176" s="25">
        <v>26</v>
      </c>
      <c r="BJ176" s="25">
        <v>27</v>
      </c>
      <c r="BK176" s="25">
        <v>1</v>
      </c>
      <c r="BL176" s="25">
        <v>13.000000000000114</v>
      </c>
      <c r="BM176" s="25">
        <v>27</v>
      </c>
      <c r="BN176" s="25">
        <v>0</v>
      </c>
    </row>
    <row r="177" spans="1:66" x14ac:dyDescent="0.25">
      <c r="A177" s="6">
        <v>45084</v>
      </c>
      <c r="B177" t="s">
        <v>12</v>
      </c>
      <c r="C177">
        <v>7</v>
      </c>
      <c r="D177">
        <v>612</v>
      </c>
      <c r="E177">
        <f t="shared" si="8"/>
        <v>129</v>
      </c>
      <c r="F177">
        <f t="shared" si="10"/>
        <v>159</v>
      </c>
      <c r="G177">
        <f t="shared" si="11"/>
        <v>211</v>
      </c>
      <c r="H177">
        <f t="shared" si="9"/>
        <v>107</v>
      </c>
      <c r="I177">
        <v>0</v>
      </c>
      <c r="J177" s="22">
        <v>0.39</v>
      </c>
      <c r="K177" s="22">
        <v>0.67</v>
      </c>
      <c r="L177" s="22">
        <v>0.70000000000000007</v>
      </c>
      <c r="M177" s="22">
        <v>0.88</v>
      </c>
      <c r="N177" s="22">
        <v>0.9</v>
      </c>
      <c r="O177" s="24">
        <v>0.76</v>
      </c>
      <c r="P177" s="24">
        <v>0.77</v>
      </c>
      <c r="Q177" s="24">
        <v>0.69000000000000006</v>
      </c>
      <c r="R177" s="24">
        <v>0.25</v>
      </c>
      <c r="S177" s="24">
        <v>0.61</v>
      </c>
      <c r="T177" s="24">
        <v>0.95000000000000007</v>
      </c>
      <c r="U177" s="24">
        <v>0.89</v>
      </c>
      <c r="V177" s="24">
        <v>0.77</v>
      </c>
      <c r="W177" s="24">
        <v>0.9</v>
      </c>
      <c r="X177" s="24">
        <v>0.4</v>
      </c>
      <c r="Y177" s="24">
        <v>1</v>
      </c>
      <c r="Z177" s="24">
        <v>0.33</v>
      </c>
      <c r="AA177" s="25">
        <v>0</v>
      </c>
      <c r="AB177" s="25">
        <v>36</v>
      </c>
      <c r="AC177" s="25">
        <v>0</v>
      </c>
      <c r="AD177" s="25">
        <v>29</v>
      </c>
      <c r="AE177" s="25">
        <v>0</v>
      </c>
      <c r="AF177" s="25">
        <v>0</v>
      </c>
      <c r="AG177" s="25">
        <v>26</v>
      </c>
      <c r="AH177" s="25">
        <v>6</v>
      </c>
      <c r="AI177" s="25">
        <v>35</v>
      </c>
      <c r="AJ177" s="25">
        <v>27</v>
      </c>
      <c r="AK177" s="25">
        <v>6</v>
      </c>
      <c r="AL177" s="25">
        <v>0</v>
      </c>
      <c r="AM177" s="25">
        <v>17</v>
      </c>
      <c r="AN177" s="25">
        <v>0</v>
      </c>
      <c r="AO177" s="25">
        <v>12</v>
      </c>
      <c r="AP177" s="25">
        <v>0</v>
      </c>
      <c r="AQ177" s="25">
        <v>0</v>
      </c>
      <c r="AR177" s="25">
        <v>22</v>
      </c>
      <c r="AS177" s="25">
        <v>27</v>
      </c>
      <c r="AT177" s="25">
        <v>29</v>
      </c>
      <c r="AU177" s="25">
        <v>14</v>
      </c>
      <c r="AV177" s="25">
        <v>29</v>
      </c>
      <c r="AW177" s="25">
        <v>1</v>
      </c>
      <c r="AX177" s="25">
        <v>0</v>
      </c>
      <c r="AY177" s="25">
        <v>33</v>
      </c>
      <c r="AZ177" s="25">
        <v>19</v>
      </c>
      <c r="BA177" s="25">
        <v>39</v>
      </c>
      <c r="BB177" s="25">
        <v>7</v>
      </c>
      <c r="BC177" s="25">
        <v>33</v>
      </c>
      <c r="BD177" s="25">
        <v>36</v>
      </c>
      <c r="BE177" s="25">
        <v>20</v>
      </c>
      <c r="BF177" s="25">
        <v>0</v>
      </c>
      <c r="BG177" s="25">
        <v>0</v>
      </c>
      <c r="BH177" s="25">
        <v>37</v>
      </c>
      <c r="BI177" s="25">
        <v>9</v>
      </c>
      <c r="BJ177" s="25">
        <v>0</v>
      </c>
      <c r="BK177" s="25">
        <v>15</v>
      </c>
      <c r="BL177" s="25">
        <v>29</v>
      </c>
      <c r="BM177" s="25">
        <v>0</v>
      </c>
      <c r="BN177" s="25">
        <v>19</v>
      </c>
    </row>
    <row r="178" spans="1:66" x14ac:dyDescent="0.25">
      <c r="A178" s="6">
        <v>45085</v>
      </c>
      <c r="B178" t="s">
        <v>12</v>
      </c>
      <c r="C178">
        <v>8</v>
      </c>
      <c r="D178">
        <v>630.00000000000011</v>
      </c>
      <c r="E178">
        <f t="shared" si="8"/>
        <v>137.00000000000011</v>
      </c>
      <c r="F178">
        <f t="shared" si="10"/>
        <v>160</v>
      </c>
      <c r="G178">
        <f t="shared" si="11"/>
        <v>263</v>
      </c>
      <c r="H178">
        <f t="shared" si="9"/>
        <v>63</v>
      </c>
      <c r="I178">
        <v>0</v>
      </c>
      <c r="J178" s="22">
        <v>0.47000000000000003</v>
      </c>
      <c r="K178" s="22">
        <v>0.69000000000000006</v>
      </c>
      <c r="L178" s="22">
        <v>0.73</v>
      </c>
      <c r="M178" s="22">
        <v>0.8</v>
      </c>
      <c r="N178" s="22">
        <v>0.94000000000000006</v>
      </c>
      <c r="O178" s="24">
        <v>0.78</v>
      </c>
      <c r="P178" s="24">
        <v>0.78</v>
      </c>
      <c r="Q178" s="24">
        <v>0.74</v>
      </c>
      <c r="R178" s="24">
        <v>0.78</v>
      </c>
      <c r="S178" s="24">
        <v>0.92</v>
      </c>
      <c r="T178" s="24">
        <v>0.93</v>
      </c>
      <c r="U178" s="24">
        <v>0.64</v>
      </c>
      <c r="V178" s="24">
        <v>0.74</v>
      </c>
      <c r="W178" s="24">
        <v>0.92</v>
      </c>
      <c r="X178" s="24">
        <v>0.97</v>
      </c>
      <c r="Y178" s="24">
        <v>0.42</v>
      </c>
      <c r="Z178" s="24">
        <v>0.3</v>
      </c>
      <c r="AA178" s="25">
        <v>0</v>
      </c>
      <c r="AB178" s="25">
        <v>39</v>
      </c>
      <c r="AC178" s="25">
        <v>2</v>
      </c>
      <c r="AD178" s="25">
        <v>0</v>
      </c>
      <c r="AE178" s="25">
        <v>0</v>
      </c>
      <c r="AF178" s="25">
        <v>33</v>
      </c>
      <c r="AG178" s="25">
        <v>27</v>
      </c>
      <c r="AH178" s="25">
        <v>8</v>
      </c>
      <c r="AI178" s="25">
        <v>24</v>
      </c>
      <c r="AJ178" s="25">
        <v>27</v>
      </c>
      <c r="AK178" s="25">
        <v>7</v>
      </c>
      <c r="AL178" s="25">
        <v>6</v>
      </c>
      <c r="AM178" s="25">
        <v>0</v>
      </c>
      <c r="AN178" s="25">
        <v>10</v>
      </c>
      <c r="AO178" s="25">
        <v>18</v>
      </c>
      <c r="AP178" s="25">
        <v>13</v>
      </c>
      <c r="AQ178" s="25">
        <v>0</v>
      </c>
      <c r="AR178" s="25">
        <v>0</v>
      </c>
      <c r="AS178" s="25">
        <v>3</v>
      </c>
      <c r="AT178" s="25">
        <v>13</v>
      </c>
      <c r="AU178" s="25">
        <v>21</v>
      </c>
      <c r="AV178" s="25">
        <v>32</v>
      </c>
      <c r="AW178" s="25">
        <v>9</v>
      </c>
      <c r="AX178" s="25">
        <v>38</v>
      </c>
      <c r="AY178" s="25">
        <v>8</v>
      </c>
      <c r="AZ178" s="25">
        <v>27</v>
      </c>
      <c r="BA178" s="25">
        <v>36</v>
      </c>
      <c r="BB178" s="25">
        <v>24</v>
      </c>
      <c r="BC178" s="25">
        <v>33</v>
      </c>
      <c r="BD178" s="25">
        <v>35</v>
      </c>
      <c r="BE178" s="25">
        <v>5</v>
      </c>
      <c r="BF178" s="25">
        <v>4</v>
      </c>
      <c r="BG178" s="25">
        <v>0</v>
      </c>
      <c r="BH178" s="25">
        <v>32</v>
      </c>
      <c r="BI178" s="25">
        <v>37</v>
      </c>
      <c r="BJ178" s="25">
        <v>31</v>
      </c>
      <c r="BK178" s="25">
        <v>0</v>
      </c>
      <c r="BL178" s="25">
        <v>9</v>
      </c>
      <c r="BM178" s="25">
        <v>6.0000000000001137</v>
      </c>
      <c r="BN178" s="25">
        <v>13</v>
      </c>
    </row>
    <row r="179" spans="1:66" x14ac:dyDescent="0.25">
      <c r="A179" s="6">
        <v>45086</v>
      </c>
      <c r="B179" t="s">
        <v>12</v>
      </c>
      <c r="C179">
        <v>9</v>
      </c>
      <c r="D179">
        <v>644</v>
      </c>
      <c r="E179">
        <f t="shared" si="8"/>
        <v>216</v>
      </c>
      <c r="F179">
        <f t="shared" si="10"/>
        <v>211</v>
      </c>
      <c r="G179">
        <f t="shared" si="11"/>
        <v>172</v>
      </c>
      <c r="H179">
        <f t="shared" si="9"/>
        <v>45</v>
      </c>
      <c r="I179">
        <v>0</v>
      </c>
      <c r="J179" s="22">
        <v>0.43</v>
      </c>
      <c r="K179" s="22">
        <v>0.67</v>
      </c>
      <c r="L179" s="22">
        <v>0.71</v>
      </c>
      <c r="M179" s="22">
        <v>0.87</v>
      </c>
      <c r="N179" s="22">
        <v>0.93</v>
      </c>
      <c r="O179" s="24">
        <v>0.57000000000000006</v>
      </c>
      <c r="P179" s="24">
        <v>0.86</v>
      </c>
      <c r="Q179" s="24">
        <v>0.65</v>
      </c>
      <c r="R179" s="24">
        <v>0.85</v>
      </c>
      <c r="S179" s="24">
        <v>0.51</v>
      </c>
      <c r="T179" s="24">
        <v>0.67</v>
      </c>
      <c r="U179" s="24">
        <v>0.98</v>
      </c>
      <c r="V179" s="24">
        <v>0.89</v>
      </c>
      <c r="W179" s="24">
        <v>0.45</v>
      </c>
      <c r="X179" s="24">
        <v>0.31</v>
      </c>
      <c r="Y179" s="24">
        <v>0.82000000000000006</v>
      </c>
      <c r="Z179" s="24">
        <v>0.93</v>
      </c>
      <c r="AA179" s="25">
        <v>41</v>
      </c>
      <c r="AB179" s="25">
        <v>0</v>
      </c>
      <c r="AC179" s="25">
        <v>0</v>
      </c>
      <c r="AD179" s="25">
        <v>8</v>
      </c>
      <c r="AE179" s="25">
        <v>38</v>
      </c>
      <c r="AF179" s="25">
        <v>16</v>
      </c>
      <c r="AG179" s="25">
        <v>28</v>
      </c>
      <c r="AH179" s="25">
        <v>2</v>
      </c>
      <c r="AI179" s="25">
        <v>36</v>
      </c>
      <c r="AJ179" s="25">
        <v>42</v>
      </c>
      <c r="AK179" s="25">
        <v>0</v>
      </c>
      <c r="AL179" s="25">
        <v>0</v>
      </c>
      <c r="AM179" s="25">
        <v>5</v>
      </c>
      <c r="AN179" s="25">
        <v>0</v>
      </c>
      <c r="AO179" s="25">
        <v>0</v>
      </c>
      <c r="AP179" s="25">
        <v>0</v>
      </c>
      <c r="AQ179" s="25">
        <v>13</v>
      </c>
      <c r="AR179" s="25">
        <v>0</v>
      </c>
      <c r="AS179" s="25">
        <v>27</v>
      </c>
      <c r="AT179" s="25">
        <v>0</v>
      </c>
      <c r="AU179" s="25">
        <v>9</v>
      </c>
      <c r="AV179" s="25">
        <v>12</v>
      </c>
      <c r="AW179" s="25">
        <v>29</v>
      </c>
      <c r="AX179" s="25">
        <v>3</v>
      </c>
      <c r="AY179" s="25">
        <v>12</v>
      </c>
      <c r="AZ179" s="25">
        <v>35</v>
      </c>
      <c r="BA179" s="25">
        <v>8</v>
      </c>
      <c r="BB179" s="25">
        <v>11</v>
      </c>
      <c r="BC179" s="25">
        <v>24</v>
      </c>
      <c r="BD179" s="25">
        <v>29</v>
      </c>
      <c r="BE179" s="25">
        <v>28</v>
      </c>
      <c r="BF179" s="25">
        <v>28</v>
      </c>
      <c r="BG179" s="25">
        <v>0</v>
      </c>
      <c r="BH179" s="25">
        <v>34</v>
      </c>
      <c r="BI179" s="25">
        <v>21</v>
      </c>
      <c r="BJ179" s="25">
        <v>10</v>
      </c>
      <c r="BK179" s="25">
        <v>36</v>
      </c>
      <c r="BL179" s="25">
        <v>32</v>
      </c>
      <c r="BM179" s="25">
        <v>0</v>
      </c>
      <c r="BN179" s="25">
        <v>27</v>
      </c>
    </row>
    <row r="180" spans="1:66" x14ac:dyDescent="0.25">
      <c r="A180" s="6">
        <v>45087</v>
      </c>
      <c r="B180" t="s">
        <v>12</v>
      </c>
      <c r="C180">
        <v>10</v>
      </c>
      <c r="D180">
        <v>655.00000000000011</v>
      </c>
      <c r="E180">
        <f t="shared" si="8"/>
        <v>78</v>
      </c>
      <c r="F180">
        <f t="shared" si="10"/>
        <v>234</v>
      </c>
      <c r="G180">
        <f t="shared" si="11"/>
        <v>132</v>
      </c>
      <c r="H180">
        <f t="shared" si="9"/>
        <v>193.00000000000011</v>
      </c>
      <c r="I180">
        <v>0</v>
      </c>
      <c r="J180" s="22">
        <v>0.25</v>
      </c>
      <c r="K180" s="22">
        <v>0.67</v>
      </c>
      <c r="L180" s="22">
        <v>0.70000000000000007</v>
      </c>
      <c r="M180" s="22">
        <v>0.81</v>
      </c>
      <c r="N180" s="22">
        <v>0.99</v>
      </c>
      <c r="O180" s="24">
        <v>0.83000000000000007</v>
      </c>
      <c r="P180" s="24">
        <v>0.68</v>
      </c>
      <c r="Q180" s="24">
        <v>0.93</v>
      </c>
      <c r="R180" s="24">
        <v>0.54</v>
      </c>
      <c r="S180" s="24">
        <v>0.71</v>
      </c>
      <c r="T180" s="24">
        <v>0.68</v>
      </c>
      <c r="U180" s="24">
        <v>0.71</v>
      </c>
      <c r="V180" s="24">
        <v>0.93</v>
      </c>
      <c r="W180" s="24">
        <v>0.96</v>
      </c>
      <c r="X180" s="24">
        <v>0.34</v>
      </c>
      <c r="Y180" s="24">
        <v>0.46</v>
      </c>
      <c r="Z180" s="24">
        <v>0.71</v>
      </c>
      <c r="AA180" s="25">
        <v>42</v>
      </c>
      <c r="AB180" s="25">
        <v>20</v>
      </c>
      <c r="AC180" s="25">
        <v>0</v>
      </c>
      <c r="AD180" s="25">
        <v>23</v>
      </c>
      <c r="AE180" s="25">
        <v>42</v>
      </c>
      <c r="AF180" s="25">
        <v>41</v>
      </c>
      <c r="AG180" s="25">
        <v>20</v>
      </c>
      <c r="AH180" s="25">
        <v>0</v>
      </c>
      <c r="AI180" s="25">
        <v>13</v>
      </c>
      <c r="AJ180" s="25">
        <v>33</v>
      </c>
      <c r="AK180" s="25">
        <v>18</v>
      </c>
      <c r="AL180" s="25">
        <v>16</v>
      </c>
      <c r="AM180" s="25">
        <v>25</v>
      </c>
      <c r="AN180" s="25">
        <v>0</v>
      </c>
      <c r="AO180" s="25">
        <v>35</v>
      </c>
      <c r="AP180" s="25">
        <v>40</v>
      </c>
      <c r="AQ180" s="25">
        <v>0</v>
      </c>
      <c r="AR180" s="25">
        <v>36</v>
      </c>
      <c r="AS180" s="25">
        <v>3.0000000000001137</v>
      </c>
      <c r="AT180" s="25">
        <v>38</v>
      </c>
      <c r="AU180" s="25">
        <v>0</v>
      </c>
      <c r="AV180" s="25">
        <v>38</v>
      </c>
      <c r="AW180" s="25">
        <v>11</v>
      </c>
      <c r="AX180" s="25">
        <v>24</v>
      </c>
      <c r="AY180" s="25">
        <v>0</v>
      </c>
      <c r="AZ180" s="25">
        <v>0</v>
      </c>
      <c r="BA180" s="25">
        <v>0</v>
      </c>
      <c r="BB180" s="25">
        <v>20</v>
      </c>
      <c r="BC180" s="25">
        <v>0</v>
      </c>
      <c r="BD180" s="25">
        <v>39</v>
      </c>
      <c r="BE180" s="25">
        <v>0</v>
      </c>
      <c r="BF180" s="25">
        <v>0</v>
      </c>
      <c r="BG180" s="25">
        <v>0</v>
      </c>
      <c r="BH180" s="25">
        <v>0</v>
      </c>
      <c r="BI180" s="25">
        <v>20</v>
      </c>
      <c r="BJ180" s="25">
        <v>9</v>
      </c>
      <c r="BK180" s="25">
        <v>38</v>
      </c>
      <c r="BL180" s="25">
        <v>9</v>
      </c>
      <c r="BM180" s="25">
        <v>2</v>
      </c>
      <c r="BN180" s="25">
        <v>0</v>
      </c>
    </row>
    <row r="181" spans="1:66" x14ac:dyDescent="0.25">
      <c r="A181" s="6">
        <v>45088</v>
      </c>
      <c r="B181" t="s">
        <v>12</v>
      </c>
      <c r="C181">
        <v>11</v>
      </c>
      <c r="D181">
        <v>661.99999999999989</v>
      </c>
      <c r="E181">
        <f t="shared" si="8"/>
        <v>180.99999999999989</v>
      </c>
      <c r="F181">
        <f t="shared" si="10"/>
        <v>206</v>
      </c>
      <c r="G181">
        <f t="shared" si="11"/>
        <v>140</v>
      </c>
      <c r="H181">
        <f t="shared" si="9"/>
        <v>125</v>
      </c>
      <c r="I181">
        <v>0</v>
      </c>
      <c r="J181" s="22">
        <v>0.31</v>
      </c>
      <c r="K181" s="22">
        <v>0.53</v>
      </c>
      <c r="L181" s="22">
        <v>0.76</v>
      </c>
      <c r="M181" s="22">
        <v>0.8</v>
      </c>
      <c r="N181" s="22">
        <v>0.93</v>
      </c>
      <c r="O181" s="24">
        <v>0.87</v>
      </c>
      <c r="P181" s="24">
        <v>0.89</v>
      </c>
      <c r="Q181" s="24">
        <v>0.25</v>
      </c>
      <c r="R181" s="24">
        <v>0.61</v>
      </c>
      <c r="S181" s="24">
        <v>0.69000000000000006</v>
      </c>
      <c r="T181" s="24">
        <v>0.62</v>
      </c>
      <c r="U181" s="24">
        <v>0.53</v>
      </c>
      <c r="V181" s="24">
        <v>0.79</v>
      </c>
      <c r="W181" s="24">
        <v>0.64</v>
      </c>
      <c r="X181" s="24">
        <v>0.38</v>
      </c>
      <c r="Y181" s="24">
        <v>0.98</v>
      </c>
      <c r="Z181" s="24">
        <v>0.96</v>
      </c>
      <c r="AA181" s="25">
        <v>38</v>
      </c>
      <c r="AB181" s="25">
        <v>30</v>
      </c>
      <c r="AC181" s="25">
        <v>0</v>
      </c>
      <c r="AD181" s="25">
        <v>9</v>
      </c>
      <c r="AE181" s="25">
        <v>19</v>
      </c>
      <c r="AF181" s="25">
        <v>20</v>
      </c>
      <c r="AG181" s="25">
        <v>38</v>
      </c>
      <c r="AH181" s="25">
        <v>21</v>
      </c>
      <c r="AI181" s="25">
        <v>28</v>
      </c>
      <c r="AJ181" s="25">
        <v>3</v>
      </c>
      <c r="AK181" s="25">
        <v>10</v>
      </c>
      <c r="AL181" s="25">
        <v>2</v>
      </c>
      <c r="AM181" s="25">
        <v>5</v>
      </c>
      <c r="AN181" s="25">
        <v>13</v>
      </c>
      <c r="AO181" s="25">
        <v>11</v>
      </c>
      <c r="AP181" s="25">
        <v>22</v>
      </c>
      <c r="AQ181" s="25">
        <v>41</v>
      </c>
      <c r="AR181" s="25">
        <v>25</v>
      </c>
      <c r="AS181" s="25">
        <v>0</v>
      </c>
      <c r="AT181" s="25">
        <v>6</v>
      </c>
      <c r="AU181" s="25">
        <v>27</v>
      </c>
      <c r="AV181" s="25">
        <v>8</v>
      </c>
      <c r="AW181" s="25">
        <v>42</v>
      </c>
      <c r="AX181" s="25">
        <v>0</v>
      </c>
      <c r="AY181" s="25">
        <v>23</v>
      </c>
      <c r="AZ181" s="25">
        <v>5</v>
      </c>
      <c r="BA181" s="25">
        <v>6</v>
      </c>
      <c r="BB181" s="25">
        <v>1</v>
      </c>
      <c r="BC181" s="25">
        <v>9</v>
      </c>
      <c r="BD181" s="25">
        <v>19</v>
      </c>
      <c r="BE181" s="25">
        <v>27</v>
      </c>
      <c r="BF181" s="25">
        <v>17</v>
      </c>
      <c r="BG181" s="25">
        <v>13</v>
      </c>
      <c r="BH181" s="25">
        <v>29</v>
      </c>
      <c r="BI181" s="25">
        <v>12</v>
      </c>
      <c r="BJ181" s="25">
        <v>8</v>
      </c>
      <c r="BK181" s="25">
        <v>32</v>
      </c>
      <c r="BL181" s="25">
        <v>1</v>
      </c>
      <c r="BM181" s="25">
        <v>10.999999999999886</v>
      </c>
      <c r="BN181" s="25">
        <v>31</v>
      </c>
    </row>
    <row r="182" spans="1:66" x14ac:dyDescent="0.25">
      <c r="A182" s="6">
        <v>45089</v>
      </c>
      <c r="B182" t="s">
        <v>12</v>
      </c>
      <c r="C182">
        <v>12</v>
      </c>
      <c r="D182">
        <v>667</v>
      </c>
      <c r="E182">
        <f t="shared" si="8"/>
        <v>124</v>
      </c>
      <c r="F182">
        <f t="shared" si="10"/>
        <v>160</v>
      </c>
      <c r="G182">
        <f t="shared" si="11"/>
        <v>162</v>
      </c>
      <c r="H182">
        <f t="shared" si="9"/>
        <v>196</v>
      </c>
      <c r="I182">
        <v>0</v>
      </c>
      <c r="J182" s="22">
        <v>0.34</v>
      </c>
      <c r="K182" s="22">
        <v>0.52</v>
      </c>
      <c r="L182" s="22">
        <v>0.72</v>
      </c>
      <c r="M182" s="22">
        <v>0.88</v>
      </c>
      <c r="N182" s="22">
        <v>0.94000000000000006</v>
      </c>
      <c r="O182" s="24">
        <v>0.69000000000000006</v>
      </c>
      <c r="P182" s="24">
        <v>0.75</v>
      </c>
      <c r="Q182" s="24">
        <v>0.62</v>
      </c>
      <c r="R182" s="24">
        <v>0.64</v>
      </c>
      <c r="S182" s="24">
        <v>0.87</v>
      </c>
      <c r="T182" s="24">
        <v>0.37</v>
      </c>
      <c r="U182" s="24">
        <v>0.85</v>
      </c>
      <c r="V182" s="24">
        <v>0.98</v>
      </c>
      <c r="W182" s="24">
        <v>0.87</v>
      </c>
      <c r="X182" s="24">
        <v>0.45</v>
      </c>
      <c r="Y182" s="24">
        <v>0.49</v>
      </c>
      <c r="Z182" s="24">
        <v>0.8</v>
      </c>
      <c r="AA182" s="25">
        <v>0</v>
      </c>
      <c r="AB182" s="25">
        <v>33</v>
      </c>
      <c r="AC182" s="25">
        <v>3</v>
      </c>
      <c r="AD182" s="25">
        <v>0</v>
      </c>
      <c r="AE182" s="25">
        <v>25</v>
      </c>
      <c r="AF182" s="25">
        <v>32</v>
      </c>
      <c r="AG182" s="25">
        <v>0</v>
      </c>
      <c r="AH182" s="25">
        <v>27</v>
      </c>
      <c r="AI182" s="25">
        <v>28</v>
      </c>
      <c r="AJ182" s="25">
        <v>12</v>
      </c>
      <c r="AK182" s="25">
        <v>25</v>
      </c>
      <c r="AL182" s="25">
        <v>17</v>
      </c>
      <c r="AM182" s="25">
        <v>0</v>
      </c>
      <c r="AN182" s="25">
        <v>37</v>
      </c>
      <c r="AO182" s="25">
        <v>32</v>
      </c>
      <c r="AP182" s="25">
        <v>27</v>
      </c>
      <c r="AQ182" s="25">
        <v>35</v>
      </c>
      <c r="AR182" s="25">
        <v>0</v>
      </c>
      <c r="AS182" s="25">
        <v>27</v>
      </c>
      <c r="AT182" s="25">
        <v>21</v>
      </c>
      <c r="AU182" s="25">
        <v>26</v>
      </c>
      <c r="AV182" s="25">
        <v>6</v>
      </c>
      <c r="AW182" s="25">
        <v>22</v>
      </c>
      <c r="AX182" s="25">
        <v>27</v>
      </c>
      <c r="AY182" s="25">
        <v>0</v>
      </c>
      <c r="AZ182" s="25">
        <v>19</v>
      </c>
      <c r="BA182" s="25">
        <v>11</v>
      </c>
      <c r="BB182" s="25">
        <v>3</v>
      </c>
      <c r="BC182" s="25">
        <v>30</v>
      </c>
      <c r="BD182" s="25">
        <v>18</v>
      </c>
      <c r="BE182" s="25">
        <v>0</v>
      </c>
      <c r="BF182" s="25">
        <v>0</v>
      </c>
      <c r="BG182" s="25">
        <v>43</v>
      </c>
      <c r="BH182" s="25">
        <v>28</v>
      </c>
      <c r="BI182" s="25">
        <v>0</v>
      </c>
      <c r="BJ182" s="25">
        <v>2</v>
      </c>
      <c r="BK182" s="25">
        <v>21</v>
      </c>
      <c r="BL182" s="25">
        <v>0</v>
      </c>
      <c r="BM182" s="25">
        <v>30</v>
      </c>
      <c r="BN182" s="25">
        <v>0</v>
      </c>
    </row>
    <row r="183" spans="1:66" x14ac:dyDescent="0.25">
      <c r="A183" s="6">
        <v>45090</v>
      </c>
      <c r="B183" t="s">
        <v>12</v>
      </c>
      <c r="C183">
        <v>13</v>
      </c>
      <c r="D183">
        <v>667</v>
      </c>
      <c r="E183">
        <f t="shared" si="8"/>
        <v>184</v>
      </c>
      <c r="F183">
        <f t="shared" si="10"/>
        <v>110</v>
      </c>
      <c r="G183">
        <f t="shared" si="11"/>
        <v>178</v>
      </c>
      <c r="H183">
        <f t="shared" si="9"/>
        <v>160</v>
      </c>
      <c r="I183">
        <v>0</v>
      </c>
      <c r="J183" s="22">
        <v>0.28999999999999998</v>
      </c>
      <c r="K183" s="22">
        <v>0.64</v>
      </c>
      <c r="L183" s="22">
        <v>0.77</v>
      </c>
      <c r="M183" s="22">
        <v>0.87</v>
      </c>
      <c r="N183" s="22">
        <v>0.99</v>
      </c>
      <c r="O183" s="24">
        <v>0.28000000000000003</v>
      </c>
      <c r="P183" s="24">
        <v>0.77</v>
      </c>
      <c r="Q183" s="24">
        <v>0.61</v>
      </c>
      <c r="R183" s="24">
        <v>0.56000000000000005</v>
      </c>
      <c r="S183" s="24">
        <v>0.92</v>
      </c>
      <c r="T183" s="24">
        <v>0.89</v>
      </c>
      <c r="U183" s="24">
        <v>0.83000000000000007</v>
      </c>
      <c r="V183" s="24">
        <v>0.49</v>
      </c>
      <c r="W183" s="24">
        <v>0.97</v>
      </c>
      <c r="X183" s="24">
        <v>0.67</v>
      </c>
      <c r="Y183" s="24">
        <v>0.97</v>
      </c>
      <c r="Z183" s="24">
        <v>0.43</v>
      </c>
      <c r="AA183" s="25">
        <v>0</v>
      </c>
      <c r="AB183" s="25">
        <v>0</v>
      </c>
      <c r="AC183" s="25">
        <v>30</v>
      </c>
      <c r="AD183" s="25">
        <v>0</v>
      </c>
      <c r="AE183" s="25">
        <v>15</v>
      </c>
      <c r="AF183" s="25">
        <v>10</v>
      </c>
      <c r="AG183" s="25">
        <v>29</v>
      </c>
      <c r="AH183" s="25">
        <v>11</v>
      </c>
      <c r="AI183" s="25">
        <v>15</v>
      </c>
      <c r="AJ183" s="25">
        <v>0</v>
      </c>
      <c r="AK183" s="25">
        <v>35</v>
      </c>
      <c r="AL183" s="25">
        <v>8</v>
      </c>
      <c r="AM183" s="25">
        <v>43</v>
      </c>
      <c r="AN183" s="25">
        <v>21</v>
      </c>
      <c r="AO183" s="25">
        <v>3</v>
      </c>
      <c r="AP183" s="25">
        <v>6</v>
      </c>
      <c r="AQ183" s="25">
        <v>5</v>
      </c>
      <c r="AR183" s="25">
        <v>33</v>
      </c>
      <c r="AS183" s="25">
        <v>18</v>
      </c>
      <c r="AT183" s="25">
        <v>23</v>
      </c>
      <c r="AU183" s="25">
        <v>37</v>
      </c>
      <c r="AV183" s="25">
        <v>0</v>
      </c>
      <c r="AW183" s="25">
        <v>0</v>
      </c>
      <c r="AX183" s="25">
        <v>11</v>
      </c>
      <c r="AY183" s="25">
        <v>21</v>
      </c>
      <c r="AZ183" s="25">
        <v>43</v>
      </c>
      <c r="BA183" s="25">
        <v>0</v>
      </c>
      <c r="BB183" s="25">
        <v>41</v>
      </c>
      <c r="BC183" s="25">
        <v>25</v>
      </c>
      <c r="BD183" s="25">
        <v>0</v>
      </c>
      <c r="BE183" s="25">
        <v>8</v>
      </c>
      <c r="BF183" s="25">
        <v>17</v>
      </c>
      <c r="BG183" s="25">
        <v>9</v>
      </c>
      <c r="BH183" s="25">
        <v>44</v>
      </c>
      <c r="BI183" s="25">
        <v>0</v>
      </c>
      <c r="BJ183" s="25">
        <v>36</v>
      </c>
      <c r="BK183" s="25">
        <v>40</v>
      </c>
      <c r="BL183" s="25">
        <v>0</v>
      </c>
      <c r="BM183" s="25">
        <v>16</v>
      </c>
      <c r="BN183" s="25">
        <v>14</v>
      </c>
    </row>
    <row r="184" spans="1:66" x14ac:dyDescent="0.25">
      <c r="A184" s="6">
        <v>45091</v>
      </c>
      <c r="B184" t="s">
        <v>12</v>
      </c>
      <c r="C184">
        <v>14</v>
      </c>
      <c r="D184">
        <v>661.00000000000011</v>
      </c>
      <c r="E184">
        <f t="shared" si="8"/>
        <v>122</v>
      </c>
      <c r="F184">
        <f t="shared" si="10"/>
        <v>232.00000000000011</v>
      </c>
      <c r="G184">
        <f t="shared" si="11"/>
        <v>129</v>
      </c>
      <c r="H184">
        <f t="shared" si="9"/>
        <v>178</v>
      </c>
      <c r="I184">
        <v>0</v>
      </c>
      <c r="J184" s="22">
        <v>0.49</v>
      </c>
      <c r="K184" s="22">
        <v>0.51</v>
      </c>
      <c r="L184" s="22">
        <v>0.71</v>
      </c>
      <c r="M184" s="22">
        <v>0.82000000000000006</v>
      </c>
      <c r="N184" s="22">
        <v>0.92</v>
      </c>
      <c r="O184" s="24">
        <v>0.25</v>
      </c>
      <c r="P184" s="24">
        <v>0.54</v>
      </c>
      <c r="Q184" s="24">
        <v>0.91</v>
      </c>
      <c r="R184" s="24">
        <v>0.74</v>
      </c>
      <c r="S184" s="24">
        <v>0.76</v>
      </c>
      <c r="T184" s="24">
        <v>0.65</v>
      </c>
      <c r="U184" s="24">
        <v>0.65</v>
      </c>
      <c r="V184" s="24">
        <v>0.28999999999999998</v>
      </c>
      <c r="W184" s="24">
        <v>0.8</v>
      </c>
      <c r="X184" s="24">
        <v>0.85</v>
      </c>
      <c r="Y184" s="24">
        <v>0.99</v>
      </c>
      <c r="Z184" s="24">
        <v>0.41000000000000003</v>
      </c>
      <c r="AA184" s="25">
        <v>44</v>
      </c>
      <c r="AB184" s="25">
        <v>33</v>
      </c>
      <c r="AC184" s="25">
        <v>19</v>
      </c>
      <c r="AD184" s="25">
        <v>0</v>
      </c>
      <c r="AE184" s="25">
        <v>6.0000000000001137</v>
      </c>
      <c r="AF184" s="25">
        <v>33</v>
      </c>
      <c r="AG184" s="25">
        <v>36</v>
      </c>
      <c r="AH184" s="25">
        <v>0</v>
      </c>
      <c r="AI184" s="25">
        <v>21</v>
      </c>
      <c r="AJ184" s="25">
        <v>40</v>
      </c>
      <c r="AK184" s="25">
        <v>0</v>
      </c>
      <c r="AL184" s="25">
        <v>6</v>
      </c>
      <c r="AM184" s="25">
        <v>41</v>
      </c>
      <c r="AN184" s="25">
        <v>40</v>
      </c>
      <c r="AO184" s="25">
        <v>0</v>
      </c>
      <c r="AP184" s="25">
        <v>28</v>
      </c>
      <c r="AQ184" s="25">
        <v>25</v>
      </c>
      <c r="AR184" s="25">
        <v>22</v>
      </c>
      <c r="AS184" s="25">
        <v>0</v>
      </c>
      <c r="AT184" s="25">
        <v>16</v>
      </c>
      <c r="AU184" s="25">
        <v>40</v>
      </c>
      <c r="AV184" s="25">
        <v>19</v>
      </c>
      <c r="AW184" s="25">
        <v>0</v>
      </c>
      <c r="AX184" s="25">
        <v>5</v>
      </c>
      <c r="AY184" s="25">
        <v>0</v>
      </c>
      <c r="AZ184" s="25">
        <v>9</v>
      </c>
      <c r="BA184" s="25">
        <v>0</v>
      </c>
      <c r="BB184" s="25">
        <v>44</v>
      </c>
      <c r="BC184" s="25">
        <v>0</v>
      </c>
      <c r="BD184" s="25">
        <v>12</v>
      </c>
      <c r="BE184" s="25">
        <v>0</v>
      </c>
      <c r="BF184" s="25">
        <v>15</v>
      </c>
      <c r="BG184" s="25">
        <v>0</v>
      </c>
      <c r="BH184" s="25">
        <v>4</v>
      </c>
      <c r="BI184" s="25">
        <v>14</v>
      </c>
      <c r="BJ184" s="25">
        <v>42</v>
      </c>
      <c r="BK184" s="25">
        <v>0</v>
      </c>
      <c r="BL184" s="25">
        <v>38</v>
      </c>
      <c r="BM184" s="25">
        <v>9</v>
      </c>
      <c r="BN184" s="25">
        <v>0</v>
      </c>
    </row>
    <row r="185" spans="1:66" x14ac:dyDescent="0.25">
      <c r="A185" s="6">
        <v>45092</v>
      </c>
      <c r="B185" t="s">
        <v>12</v>
      </c>
      <c r="C185">
        <v>15</v>
      </c>
      <c r="D185">
        <v>651.00000000000011</v>
      </c>
      <c r="E185">
        <f t="shared" si="8"/>
        <v>107</v>
      </c>
      <c r="F185">
        <f t="shared" si="10"/>
        <v>160.00000000000011</v>
      </c>
      <c r="G185">
        <f t="shared" si="11"/>
        <v>154</v>
      </c>
      <c r="H185">
        <f t="shared" si="9"/>
        <v>189</v>
      </c>
      <c r="I185">
        <v>0</v>
      </c>
      <c r="J185" s="22">
        <v>0.43</v>
      </c>
      <c r="K185" s="22">
        <v>0.64</v>
      </c>
      <c r="L185" s="22">
        <v>0.73</v>
      </c>
      <c r="M185" s="22">
        <v>0.84</v>
      </c>
      <c r="N185" s="22">
        <v>0.97</v>
      </c>
      <c r="O185" s="24">
        <v>0.24</v>
      </c>
      <c r="P185" s="24">
        <v>0.8</v>
      </c>
      <c r="Q185" s="24">
        <v>0.95000000000000007</v>
      </c>
      <c r="R185" s="24">
        <v>0.76</v>
      </c>
      <c r="S185" s="24">
        <v>0.78</v>
      </c>
      <c r="T185" s="24">
        <v>0.75</v>
      </c>
      <c r="U185" s="24">
        <v>0.94000000000000006</v>
      </c>
      <c r="V185" s="24">
        <v>0.89</v>
      </c>
      <c r="W185" s="24">
        <v>0.4</v>
      </c>
      <c r="X185" s="24">
        <v>0.98</v>
      </c>
      <c r="Y185" s="24">
        <v>0.34</v>
      </c>
      <c r="Z185" s="24">
        <v>0.62</v>
      </c>
      <c r="AA185" s="25">
        <v>0</v>
      </c>
      <c r="AB185" s="25">
        <v>0</v>
      </c>
      <c r="AC185" s="25">
        <v>3.0000000000001137</v>
      </c>
      <c r="AD185" s="25">
        <v>26</v>
      </c>
      <c r="AE185" s="25">
        <v>24</v>
      </c>
      <c r="AF185" s="25">
        <v>36</v>
      </c>
      <c r="AG185" s="25">
        <v>0</v>
      </c>
      <c r="AH185" s="25">
        <v>0</v>
      </c>
      <c r="AI185" s="25">
        <v>32</v>
      </c>
      <c r="AJ185" s="25">
        <v>39</v>
      </c>
      <c r="AK185" s="25">
        <v>41</v>
      </c>
      <c r="AL185" s="25">
        <v>0</v>
      </c>
      <c r="AM185" s="25">
        <v>0</v>
      </c>
      <c r="AN185" s="25">
        <v>43</v>
      </c>
      <c r="AO185" s="25">
        <v>27</v>
      </c>
      <c r="AP185" s="25">
        <v>0</v>
      </c>
      <c r="AQ185" s="25">
        <v>42</v>
      </c>
      <c r="AR185" s="25">
        <v>43</v>
      </c>
      <c r="AS185" s="25">
        <v>0</v>
      </c>
      <c r="AT185" s="25">
        <v>34</v>
      </c>
      <c r="AU185" s="25">
        <v>0</v>
      </c>
      <c r="AV185" s="25">
        <v>0</v>
      </c>
      <c r="AW185" s="25">
        <v>38</v>
      </c>
      <c r="AX185" s="25">
        <v>10</v>
      </c>
      <c r="AY185" s="25">
        <v>0</v>
      </c>
      <c r="AZ185" s="25">
        <v>40</v>
      </c>
      <c r="BA185" s="25">
        <v>0</v>
      </c>
      <c r="BB185" s="25">
        <v>3</v>
      </c>
      <c r="BC185" s="25">
        <v>34</v>
      </c>
      <c r="BD185" s="25">
        <v>29</v>
      </c>
      <c r="BE185" s="25">
        <v>0</v>
      </c>
      <c r="BF185" s="25">
        <v>5</v>
      </c>
      <c r="BG185" s="25">
        <v>0</v>
      </c>
      <c r="BH185" s="25">
        <v>0</v>
      </c>
      <c r="BI185" s="25">
        <v>0</v>
      </c>
      <c r="BJ185" s="25">
        <v>34</v>
      </c>
      <c r="BK185" s="25">
        <v>0</v>
      </c>
      <c r="BL185" s="25">
        <v>7</v>
      </c>
      <c r="BM185" s="25">
        <v>29</v>
      </c>
      <c r="BN185" s="25">
        <v>32</v>
      </c>
    </row>
    <row r="186" spans="1:66" x14ac:dyDescent="0.25">
      <c r="A186" s="6">
        <v>45093</v>
      </c>
      <c r="B186" t="s">
        <v>12</v>
      </c>
      <c r="C186">
        <v>16</v>
      </c>
      <c r="D186">
        <v>641</v>
      </c>
      <c r="E186">
        <f t="shared" si="8"/>
        <v>222</v>
      </c>
      <c r="F186">
        <f t="shared" si="10"/>
        <v>109</v>
      </c>
      <c r="G186">
        <f t="shared" si="11"/>
        <v>114</v>
      </c>
      <c r="H186">
        <f t="shared" si="9"/>
        <v>166</v>
      </c>
      <c r="I186">
        <v>0</v>
      </c>
      <c r="J186" s="22">
        <v>0.41000000000000003</v>
      </c>
      <c r="K186" s="22">
        <v>0.68</v>
      </c>
      <c r="L186" s="22">
        <v>0.71</v>
      </c>
      <c r="M186" s="22">
        <v>0.82000000000000006</v>
      </c>
      <c r="N186" s="22">
        <v>0.96</v>
      </c>
      <c r="O186" s="24">
        <v>0.34</v>
      </c>
      <c r="P186" s="24">
        <v>0.8</v>
      </c>
      <c r="Q186" s="24">
        <v>0.71</v>
      </c>
      <c r="R186" s="24">
        <v>0.97</v>
      </c>
      <c r="S186" s="24">
        <v>0.73</v>
      </c>
      <c r="T186" s="24">
        <v>0.66</v>
      </c>
      <c r="U186" s="24">
        <v>0.9</v>
      </c>
      <c r="V186" s="24">
        <v>0.28999999999999998</v>
      </c>
      <c r="W186" s="24">
        <v>0.5</v>
      </c>
      <c r="X186" s="24">
        <v>0.74</v>
      </c>
      <c r="Y186" s="24">
        <v>0.94000000000000006</v>
      </c>
      <c r="Z186" s="24">
        <v>0.57000000000000006</v>
      </c>
      <c r="AA186" s="25">
        <v>0</v>
      </c>
      <c r="AB186" s="25">
        <v>0</v>
      </c>
      <c r="AC186" s="25">
        <v>38</v>
      </c>
      <c r="AD186" s="25">
        <v>0</v>
      </c>
      <c r="AE186" s="25">
        <v>0</v>
      </c>
      <c r="AF186" s="25">
        <v>0</v>
      </c>
      <c r="AG186" s="25">
        <v>11</v>
      </c>
      <c r="AH186" s="25">
        <v>22</v>
      </c>
      <c r="AI186" s="25">
        <v>32</v>
      </c>
      <c r="AJ186" s="25">
        <v>6</v>
      </c>
      <c r="AK186" s="25">
        <v>30</v>
      </c>
      <c r="AL186" s="25">
        <v>10</v>
      </c>
      <c r="AM186" s="25">
        <v>32</v>
      </c>
      <c r="AN186" s="25">
        <v>11</v>
      </c>
      <c r="AO186" s="25">
        <v>4</v>
      </c>
      <c r="AP186" s="25">
        <v>9</v>
      </c>
      <c r="AQ186" s="25">
        <v>16</v>
      </c>
      <c r="AR186" s="25">
        <v>36</v>
      </c>
      <c r="AS186" s="25">
        <v>27</v>
      </c>
      <c r="AT186" s="25">
        <v>21</v>
      </c>
      <c r="AU186" s="25">
        <v>23</v>
      </c>
      <c r="AV186" s="25">
        <v>2</v>
      </c>
      <c r="AW186" s="25">
        <v>21</v>
      </c>
      <c r="AX186" s="25">
        <v>3</v>
      </c>
      <c r="AY186" s="25">
        <v>13</v>
      </c>
      <c r="AZ186" s="25">
        <v>0</v>
      </c>
      <c r="BA186" s="25">
        <v>20</v>
      </c>
      <c r="BB186" s="25">
        <v>0</v>
      </c>
      <c r="BC186" s="25">
        <v>32</v>
      </c>
      <c r="BD186" s="25">
        <v>0</v>
      </c>
      <c r="BE186" s="25">
        <v>26</v>
      </c>
      <c r="BF186" s="25">
        <v>10</v>
      </c>
      <c r="BG186" s="25">
        <v>24</v>
      </c>
      <c r="BH186" s="25">
        <v>22</v>
      </c>
      <c r="BI186" s="25">
        <v>30</v>
      </c>
      <c r="BJ186" s="25">
        <v>16</v>
      </c>
      <c r="BK186" s="25">
        <v>0</v>
      </c>
      <c r="BL186" s="25">
        <v>34</v>
      </c>
      <c r="BM186" s="25">
        <v>27</v>
      </c>
      <c r="BN186" s="25">
        <v>33</v>
      </c>
    </row>
    <row r="187" spans="1:66" x14ac:dyDescent="0.25">
      <c r="A187" s="6">
        <v>45094</v>
      </c>
      <c r="B187" t="s">
        <v>12</v>
      </c>
      <c r="C187">
        <v>17</v>
      </c>
      <c r="D187">
        <v>626</v>
      </c>
      <c r="E187">
        <f t="shared" si="8"/>
        <v>182</v>
      </c>
      <c r="F187">
        <f t="shared" si="10"/>
        <v>156</v>
      </c>
      <c r="G187">
        <f t="shared" si="11"/>
        <v>105</v>
      </c>
      <c r="H187">
        <f t="shared" si="9"/>
        <v>183</v>
      </c>
      <c r="I187">
        <v>1</v>
      </c>
      <c r="J187" s="22">
        <v>0.49</v>
      </c>
      <c r="K187" s="22">
        <v>0.51</v>
      </c>
      <c r="L187" s="22">
        <v>0.77</v>
      </c>
      <c r="M187" s="22">
        <v>0.8</v>
      </c>
      <c r="N187" s="22">
        <v>0.96</v>
      </c>
      <c r="O187" s="24">
        <v>0.69000000000000006</v>
      </c>
      <c r="P187" s="24">
        <v>0.77</v>
      </c>
      <c r="Q187" s="24">
        <v>0.94000000000000006</v>
      </c>
      <c r="R187" s="24">
        <v>0.67</v>
      </c>
      <c r="S187" s="24">
        <v>0.72</v>
      </c>
      <c r="T187" s="24">
        <v>0.68</v>
      </c>
      <c r="U187" s="24">
        <v>0.96</v>
      </c>
      <c r="V187" s="24">
        <v>0.83000000000000007</v>
      </c>
      <c r="W187" s="24">
        <v>0.33</v>
      </c>
      <c r="X187" s="24">
        <v>0.51</v>
      </c>
      <c r="Y187" s="24">
        <v>0.9</v>
      </c>
      <c r="Z187" s="24">
        <v>0.91</v>
      </c>
      <c r="AA187" s="25">
        <v>0</v>
      </c>
      <c r="AB187" s="25">
        <v>0</v>
      </c>
      <c r="AC187" s="25">
        <v>0</v>
      </c>
      <c r="AD187" s="25">
        <v>21</v>
      </c>
      <c r="AE187" s="25">
        <v>32</v>
      </c>
      <c r="AF187" s="25">
        <v>39</v>
      </c>
      <c r="AG187" s="25">
        <v>23</v>
      </c>
      <c r="AH187" s="25">
        <v>0</v>
      </c>
      <c r="AI187" s="25">
        <v>28</v>
      </c>
      <c r="AJ187" s="25">
        <v>13</v>
      </c>
      <c r="AK187" s="25">
        <v>0</v>
      </c>
      <c r="AL187" s="25">
        <v>17</v>
      </c>
      <c r="AM187" s="25">
        <v>14</v>
      </c>
      <c r="AN187" s="25">
        <v>40</v>
      </c>
      <c r="AO187" s="25">
        <v>27</v>
      </c>
      <c r="AP187" s="25">
        <v>20</v>
      </c>
      <c r="AQ187" s="25">
        <v>0</v>
      </c>
      <c r="AR187" s="25">
        <v>24</v>
      </c>
      <c r="AS187" s="25">
        <v>41</v>
      </c>
      <c r="AT187" s="25">
        <v>0</v>
      </c>
      <c r="AU187" s="25">
        <v>0</v>
      </c>
      <c r="AV187" s="25">
        <v>0</v>
      </c>
      <c r="AW187" s="25">
        <v>30</v>
      </c>
      <c r="AX187" s="25">
        <v>0</v>
      </c>
      <c r="AY187" s="25">
        <v>0</v>
      </c>
      <c r="AZ187" s="25">
        <v>33</v>
      </c>
      <c r="BA187" s="25">
        <v>40</v>
      </c>
      <c r="BB187" s="25">
        <v>0</v>
      </c>
      <c r="BC187" s="25">
        <v>2</v>
      </c>
      <c r="BD187" s="25">
        <v>0</v>
      </c>
      <c r="BE187" s="25">
        <v>38</v>
      </c>
      <c r="BF187" s="25">
        <v>3</v>
      </c>
      <c r="BG187" s="25">
        <v>0</v>
      </c>
      <c r="BH187" s="25">
        <v>0</v>
      </c>
      <c r="BI187" s="25">
        <v>4</v>
      </c>
      <c r="BJ187" s="25">
        <v>22</v>
      </c>
      <c r="BK187" s="25">
        <v>36</v>
      </c>
      <c r="BL187" s="25">
        <v>9</v>
      </c>
      <c r="BM187" s="25">
        <v>38</v>
      </c>
      <c r="BN187" s="25">
        <v>32</v>
      </c>
    </row>
    <row r="188" spans="1:66" x14ac:dyDescent="0.25">
      <c r="A188" s="6">
        <v>45095</v>
      </c>
      <c r="B188" t="s">
        <v>12</v>
      </c>
      <c r="C188">
        <v>18</v>
      </c>
      <c r="D188">
        <v>603</v>
      </c>
      <c r="E188">
        <f t="shared" si="8"/>
        <v>154</v>
      </c>
      <c r="F188">
        <f t="shared" si="10"/>
        <v>140</v>
      </c>
      <c r="G188">
        <f t="shared" si="11"/>
        <v>154</v>
      </c>
      <c r="H188">
        <f t="shared" si="9"/>
        <v>155</v>
      </c>
      <c r="I188">
        <v>0</v>
      </c>
      <c r="J188" s="22">
        <v>0.39</v>
      </c>
      <c r="K188" s="22">
        <v>0.52</v>
      </c>
      <c r="L188" s="22">
        <v>0.72</v>
      </c>
      <c r="M188" s="22">
        <v>0.81</v>
      </c>
      <c r="N188" s="22">
        <v>0.93</v>
      </c>
      <c r="O188" s="24">
        <v>0.69000000000000006</v>
      </c>
      <c r="P188" s="24">
        <v>0.64</v>
      </c>
      <c r="Q188" s="24">
        <v>0.95000000000000007</v>
      </c>
      <c r="R188" s="24">
        <v>0.76</v>
      </c>
      <c r="S188" s="24">
        <v>0.82000000000000006</v>
      </c>
      <c r="T188" s="24">
        <v>0.71</v>
      </c>
      <c r="U188" s="24">
        <v>0.99</v>
      </c>
      <c r="V188" s="24">
        <v>0.86</v>
      </c>
      <c r="W188" s="24">
        <v>0.3</v>
      </c>
      <c r="X188" s="24">
        <v>0.5</v>
      </c>
      <c r="Y188" s="24">
        <v>0.99</v>
      </c>
      <c r="Z188" s="24">
        <v>0.73</v>
      </c>
      <c r="AA188" s="25">
        <v>15</v>
      </c>
      <c r="AB188" s="25">
        <v>13</v>
      </c>
      <c r="AC188" s="25">
        <v>24</v>
      </c>
      <c r="AD188" s="25">
        <v>0</v>
      </c>
      <c r="AE188" s="25">
        <v>13</v>
      </c>
      <c r="AF188" s="25">
        <v>5</v>
      </c>
      <c r="AG188" s="25">
        <v>39</v>
      </c>
      <c r="AH188" s="25">
        <v>28</v>
      </c>
      <c r="AI188" s="25">
        <v>0</v>
      </c>
      <c r="AJ188" s="25">
        <v>3</v>
      </c>
      <c r="AK188" s="25">
        <v>0</v>
      </c>
      <c r="AL188" s="25">
        <v>0</v>
      </c>
      <c r="AM188" s="25">
        <v>30</v>
      </c>
      <c r="AN188" s="25">
        <v>23</v>
      </c>
      <c r="AO188" s="25">
        <v>15</v>
      </c>
      <c r="AP188" s="25">
        <v>18</v>
      </c>
      <c r="AQ188" s="25">
        <v>33</v>
      </c>
      <c r="AR188" s="25">
        <v>10</v>
      </c>
      <c r="AS188" s="25">
        <v>26</v>
      </c>
      <c r="AT188" s="25">
        <v>0</v>
      </c>
      <c r="AU188" s="25">
        <v>0</v>
      </c>
      <c r="AV188" s="25">
        <v>7</v>
      </c>
      <c r="AW188" s="25">
        <v>0</v>
      </c>
      <c r="AX188" s="25">
        <v>12</v>
      </c>
      <c r="AY188" s="25">
        <v>36</v>
      </c>
      <c r="AZ188" s="25">
        <v>0</v>
      </c>
      <c r="BA188" s="25">
        <v>2</v>
      </c>
      <c r="BB188" s="25">
        <v>37</v>
      </c>
      <c r="BC188" s="25">
        <v>26</v>
      </c>
      <c r="BD188" s="25">
        <v>34</v>
      </c>
      <c r="BE188" s="25">
        <v>35</v>
      </c>
      <c r="BF188" s="25">
        <v>10</v>
      </c>
      <c r="BG188" s="25">
        <v>19</v>
      </c>
      <c r="BH188" s="25">
        <v>16</v>
      </c>
      <c r="BI188" s="25">
        <v>0</v>
      </c>
      <c r="BJ188" s="25">
        <v>30</v>
      </c>
      <c r="BK188" s="25">
        <v>22</v>
      </c>
      <c r="BL188" s="25">
        <v>0</v>
      </c>
      <c r="BM188" s="25">
        <v>3</v>
      </c>
      <c r="BN188" s="25">
        <v>19</v>
      </c>
    </row>
    <row r="189" spans="1:66" x14ac:dyDescent="0.25">
      <c r="A189" s="6">
        <v>45096</v>
      </c>
      <c r="B189" t="s">
        <v>12</v>
      </c>
      <c r="C189">
        <v>19</v>
      </c>
      <c r="D189">
        <v>578</v>
      </c>
      <c r="E189">
        <f t="shared" si="8"/>
        <v>179</v>
      </c>
      <c r="F189">
        <f t="shared" si="10"/>
        <v>174</v>
      </c>
      <c r="G189">
        <f t="shared" si="11"/>
        <v>104</v>
      </c>
      <c r="H189">
        <f t="shared" si="9"/>
        <v>121</v>
      </c>
      <c r="I189">
        <v>0</v>
      </c>
      <c r="J189" s="22">
        <v>0.5</v>
      </c>
      <c r="K189" s="22">
        <v>0.56000000000000005</v>
      </c>
      <c r="L189" s="22">
        <v>0.78</v>
      </c>
      <c r="M189" s="22">
        <v>0.9</v>
      </c>
      <c r="N189" s="22">
        <v>0.96</v>
      </c>
      <c r="O189" s="24">
        <v>0.74</v>
      </c>
      <c r="P189" s="24">
        <v>0.67</v>
      </c>
      <c r="Q189" s="24">
        <v>0.68</v>
      </c>
      <c r="R189" s="24">
        <v>0.97</v>
      </c>
      <c r="S189" s="24">
        <v>0.83000000000000007</v>
      </c>
      <c r="T189" s="24">
        <v>0.97</v>
      </c>
      <c r="U189" s="24">
        <v>0.42</v>
      </c>
      <c r="V189" s="24">
        <v>0.85</v>
      </c>
      <c r="W189" s="24">
        <v>0.91</v>
      </c>
      <c r="X189" s="24">
        <v>0.94000000000000006</v>
      </c>
      <c r="Y189" s="24">
        <v>0.76</v>
      </c>
      <c r="Z189" s="24">
        <v>0.54</v>
      </c>
      <c r="AA189" s="25">
        <v>22</v>
      </c>
      <c r="AB189" s="25">
        <v>35</v>
      </c>
      <c r="AC189" s="25">
        <v>0</v>
      </c>
      <c r="AD189" s="25">
        <v>7</v>
      </c>
      <c r="AE189" s="25">
        <v>0</v>
      </c>
      <c r="AF189" s="25">
        <v>16</v>
      </c>
      <c r="AG189" s="25">
        <v>27</v>
      </c>
      <c r="AH189" s="25">
        <v>38</v>
      </c>
      <c r="AI189" s="25">
        <v>2</v>
      </c>
      <c r="AJ189" s="25">
        <v>27</v>
      </c>
      <c r="AK189" s="25">
        <v>0</v>
      </c>
      <c r="AL189" s="25">
        <v>20</v>
      </c>
      <c r="AM189" s="25">
        <v>0</v>
      </c>
      <c r="AN189" s="25">
        <v>0</v>
      </c>
      <c r="AO189" s="25">
        <v>21</v>
      </c>
      <c r="AP189" s="25">
        <v>34</v>
      </c>
      <c r="AQ189" s="25">
        <v>1</v>
      </c>
      <c r="AR189" s="25">
        <v>0</v>
      </c>
      <c r="AS189" s="25">
        <v>22</v>
      </c>
      <c r="AT189" s="25">
        <v>23</v>
      </c>
      <c r="AU189" s="25">
        <v>0</v>
      </c>
      <c r="AV189" s="25">
        <v>9</v>
      </c>
      <c r="AW189" s="25">
        <v>0</v>
      </c>
      <c r="AX189" s="25">
        <v>0</v>
      </c>
      <c r="AY189" s="25">
        <v>2</v>
      </c>
      <c r="AZ189" s="25">
        <v>26</v>
      </c>
      <c r="BA189" s="25">
        <v>35</v>
      </c>
      <c r="BB189" s="25">
        <v>25</v>
      </c>
      <c r="BC189" s="25">
        <v>0</v>
      </c>
      <c r="BD189" s="25">
        <v>7</v>
      </c>
      <c r="BE189" s="25">
        <v>20</v>
      </c>
      <c r="BF189" s="25">
        <v>27</v>
      </c>
      <c r="BG189" s="25">
        <v>38</v>
      </c>
      <c r="BH189" s="25">
        <v>0</v>
      </c>
      <c r="BI189" s="25">
        <v>33</v>
      </c>
      <c r="BJ189" s="25">
        <v>38</v>
      </c>
      <c r="BK189" s="25">
        <v>23</v>
      </c>
      <c r="BL189" s="25">
        <v>0</v>
      </c>
      <c r="BM189" s="25">
        <v>0</v>
      </c>
      <c r="BN189" s="25">
        <v>0</v>
      </c>
    </row>
    <row r="190" spans="1:66" x14ac:dyDescent="0.25">
      <c r="A190" s="6">
        <v>45097</v>
      </c>
      <c r="B190" t="s">
        <v>12</v>
      </c>
      <c r="C190">
        <v>20</v>
      </c>
      <c r="D190">
        <v>552</v>
      </c>
      <c r="E190">
        <f t="shared" si="8"/>
        <v>146</v>
      </c>
      <c r="F190">
        <f t="shared" si="10"/>
        <v>87</v>
      </c>
      <c r="G190">
        <f t="shared" si="11"/>
        <v>179</v>
      </c>
      <c r="H190">
        <f t="shared" si="9"/>
        <v>135</v>
      </c>
      <c r="I190">
        <v>0</v>
      </c>
      <c r="J190" s="22">
        <v>0.28000000000000003</v>
      </c>
      <c r="K190" s="22">
        <v>0.56000000000000005</v>
      </c>
      <c r="L190" s="22">
        <v>0.8</v>
      </c>
      <c r="M190" s="22">
        <v>0.82000000000000006</v>
      </c>
      <c r="N190" s="22">
        <v>0.91</v>
      </c>
      <c r="O190" s="24">
        <v>0.72</v>
      </c>
      <c r="P190" s="24">
        <v>0.98</v>
      </c>
      <c r="Q190" s="24">
        <v>0.70000000000000007</v>
      </c>
      <c r="R190" s="24">
        <v>0.71</v>
      </c>
      <c r="S190" s="24">
        <v>0.6</v>
      </c>
      <c r="T190" s="24">
        <v>0.48</v>
      </c>
      <c r="U190" s="24">
        <v>0.25</v>
      </c>
      <c r="V190" s="24">
        <v>0.9</v>
      </c>
      <c r="W190" s="24">
        <v>0.45</v>
      </c>
      <c r="X190" s="24">
        <v>0.93</v>
      </c>
      <c r="Y190" s="24">
        <v>0.93</v>
      </c>
      <c r="Z190" s="24">
        <v>0.86</v>
      </c>
      <c r="AA190" s="25">
        <v>0</v>
      </c>
      <c r="AB190" s="25">
        <v>8</v>
      </c>
      <c r="AC190" s="25">
        <v>9</v>
      </c>
      <c r="AD190" s="25">
        <v>5</v>
      </c>
      <c r="AE190" s="25">
        <v>8</v>
      </c>
      <c r="AF190" s="25">
        <v>5</v>
      </c>
      <c r="AG190" s="25">
        <v>19</v>
      </c>
      <c r="AH190" s="25">
        <v>5</v>
      </c>
      <c r="AI190" s="25">
        <v>21</v>
      </c>
      <c r="AJ190" s="25">
        <v>7</v>
      </c>
      <c r="AK190" s="25">
        <v>5</v>
      </c>
      <c r="AL190" s="25">
        <v>6</v>
      </c>
      <c r="AM190" s="25">
        <v>13</v>
      </c>
      <c r="AN190" s="25">
        <v>17</v>
      </c>
      <c r="AO190" s="25">
        <v>23</v>
      </c>
      <c r="AP190" s="25">
        <v>29</v>
      </c>
      <c r="AQ190" s="25">
        <v>33</v>
      </c>
      <c r="AR190" s="25">
        <v>9</v>
      </c>
      <c r="AS190" s="25">
        <v>4</v>
      </c>
      <c r="AT190" s="25">
        <v>1</v>
      </c>
      <c r="AU190" s="25">
        <v>23</v>
      </c>
      <c r="AV190" s="25">
        <v>11</v>
      </c>
      <c r="AW190" s="25">
        <v>8</v>
      </c>
      <c r="AX190" s="25">
        <v>4</v>
      </c>
      <c r="AY190" s="25">
        <v>30</v>
      </c>
      <c r="AZ190" s="25">
        <v>36</v>
      </c>
      <c r="BA190" s="25">
        <v>23</v>
      </c>
      <c r="BB190" s="25">
        <v>4</v>
      </c>
      <c r="BC190" s="25">
        <v>14</v>
      </c>
      <c r="BD190" s="25">
        <v>26</v>
      </c>
      <c r="BE190" s="25">
        <v>1</v>
      </c>
      <c r="BF190" s="25">
        <v>33</v>
      </c>
      <c r="BG190" s="25">
        <v>14</v>
      </c>
      <c r="BH190" s="25">
        <v>4</v>
      </c>
      <c r="BI190" s="25">
        <v>2</v>
      </c>
      <c r="BJ190" s="25">
        <v>26</v>
      </c>
      <c r="BK190" s="25">
        <v>9</v>
      </c>
      <c r="BL190" s="25">
        <v>32</v>
      </c>
      <c r="BM190" s="25">
        <v>24</v>
      </c>
      <c r="BN190" s="25">
        <v>1</v>
      </c>
    </row>
    <row r="191" spans="1:66" x14ac:dyDescent="0.25">
      <c r="A191" s="6">
        <v>45098</v>
      </c>
      <c r="B191" t="s">
        <v>12</v>
      </c>
      <c r="C191">
        <v>21</v>
      </c>
      <c r="D191">
        <v>521.00000000000011</v>
      </c>
      <c r="E191">
        <f t="shared" si="8"/>
        <v>161.00000000000011</v>
      </c>
      <c r="F191">
        <f t="shared" si="10"/>
        <v>116</v>
      </c>
      <c r="G191">
        <f t="shared" si="11"/>
        <v>109</v>
      </c>
      <c r="H191">
        <f t="shared" si="9"/>
        <v>127</v>
      </c>
      <c r="I191">
        <v>0</v>
      </c>
      <c r="J191" s="22">
        <v>0.38</v>
      </c>
      <c r="K191" s="22">
        <v>0.63</v>
      </c>
      <c r="L191" s="22">
        <v>0.72</v>
      </c>
      <c r="M191" s="22">
        <v>0.85</v>
      </c>
      <c r="N191" s="22">
        <v>0.9</v>
      </c>
      <c r="O191" s="24">
        <v>1</v>
      </c>
      <c r="P191" s="24">
        <v>0.93</v>
      </c>
      <c r="Q191" s="24">
        <v>0.36</v>
      </c>
      <c r="R191" s="24">
        <v>0.75</v>
      </c>
      <c r="S191" s="24">
        <v>0.72</v>
      </c>
      <c r="T191" s="24">
        <v>0.68</v>
      </c>
      <c r="U191" s="24">
        <v>0.93</v>
      </c>
      <c r="V191" s="24">
        <v>0.4</v>
      </c>
      <c r="W191" s="24">
        <v>0.31</v>
      </c>
      <c r="X191" s="24">
        <v>0.82000000000000006</v>
      </c>
      <c r="Y191" s="24">
        <v>0.86</v>
      </c>
      <c r="Z191" s="24">
        <v>0.74</v>
      </c>
      <c r="AA191" s="25">
        <v>25</v>
      </c>
      <c r="AB191" s="25">
        <v>18</v>
      </c>
      <c r="AC191" s="25">
        <v>20</v>
      </c>
      <c r="AD191" s="25">
        <v>0</v>
      </c>
      <c r="AE191" s="25">
        <v>4</v>
      </c>
      <c r="AF191" s="25">
        <v>29</v>
      </c>
      <c r="AG191" s="25">
        <v>2</v>
      </c>
      <c r="AH191" s="25">
        <v>2</v>
      </c>
      <c r="AI191" s="25">
        <v>16</v>
      </c>
      <c r="AJ191" s="25">
        <v>0</v>
      </c>
      <c r="AK191" s="25">
        <v>8</v>
      </c>
      <c r="AL191" s="25">
        <v>0</v>
      </c>
      <c r="AM191" s="25">
        <v>14</v>
      </c>
      <c r="AN191" s="25">
        <v>30</v>
      </c>
      <c r="AO191" s="25">
        <v>4</v>
      </c>
      <c r="AP191" s="25">
        <v>4</v>
      </c>
      <c r="AQ191" s="25">
        <v>8</v>
      </c>
      <c r="AR191" s="25">
        <v>28</v>
      </c>
      <c r="AS191" s="25">
        <v>29</v>
      </c>
      <c r="AT191" s="25">
        <v>10</v>
      </c>
      <c r="AU191" s="25">
        <v>0</v>
      </c>
      <c r="AV191" s="25">
        <v>24</v>
      </c>
      <c r="AW191" s="25">
        <v>22</v>
      </c>
      <c r="AX191" s="25">
        <v>0</v>
      </c>
      <c r="AY191" s="25">
        <v>25</v>
      </c>
      <c r="AZ191" s="25">
        <v>3</v>
      </c>
      <c r="BA191" s="25">
        <v>0</v>
      </c>
      <c r="BB191" s="25">
        <v>2</v>
      </c>
      <c r="BC191" s="25">
        <v>33</v>
      </c>
      <c r="BD191" s="25">
        <v>0</v>
      </c>
      <c r="BE191" s="25">
        <v>16</v>
      </c>
      <c r="BF191" s="25">
        <v>2.0000000000001137</v>
      </c>
      <c r="BG191" s="25">
        <v>26</v>
      </c>
      <c r="BH191" s="25">
        <v>20</v>
      </c>
      <c r="BI191" s="25">
        <v>9</v>
      </c>
      <c r="BJ191" s="25">
        <v>30</v>
      </c>
      <c r="BK191" s="25">
        <v>6</v>
      </c>
      <c r="BL191" s="25">
        <v>18</v>
      </c>
      <c r="BM191" s="25">
        <v>33</v>
      </c>
      <c r="BN191" s="25">
        <v>1</v>
      </c>
    </row>
    <row r="192" spans="1:66" x14ac:dyDescent="0.25">
      <c r="A192" s="6">
        <v>45099</v>
      </c>
      <c r="B192" t="s">
        <v>12</v>
      </c>
      <c r="C192">
        <v>22</v>
      </c>
      <c r="D192">
        <v>488.00000000000011</v>
      </c>
      <c r="E192">
        <f t="shared" si="8"/>
        <v>69.000000000000114</v>
      </c>
      <c r="F192">
        <f t="shared" si="10"/>
        <v>136</v>
      </c>
      <c r="G192">
        <f t="shared" si="11"/>
        <v>93</v>
      </c>
      <c r="H192">
        <f t="shared" si="9"/>
        <v>168</v>
      </c>
      <c r="I192">
        <v>0</v>
      </c>
      <c r="J192" s="22">
        <v>0.25</v>
      </c>
      <c r="K192" s="22">
        <v>0.56000000000000005</v>
      </c>
      <c r="L192" s="22">
        <v>0.8</v>
      </c>
      <c r="M192" s="22">
        <v>0.89</v>
      </c>
      <c r="N192" s="22">
        <v>0.97</v>
      </c>
      <c r="O192" s="24">
        <v>0.71</v>
      </c>
      <c r="P192" s="24">
        <v>0.85</v>
      </c>
      <c r="Q192" s="24">
        <v>0.71</v>
      </c>
      <c r="R192" s="24">
        <v>0.75</v>
      </c>
      <c r="S192" s="24">
        <v>0.66</v>
      </c>
      <c r="T192" s="24">
        <v>1</v>
      </c>
      <c r="U192" s="24">
        <v>0.54</v>
      </c>
      <c r="V192" s="24">
        <v>0.74</v>
      </c>
      <c r="W192" s="24">
        <v>0.38</v>
      </c>
      <c r="X192" s="24">
        <v>0.87</v>
      </c>
      <c r="Y192" s="24">
        <v>0.9</v>
      </c>
      <c r="Z192" s="24">
        <v>0.98</v>
      </c>
      <c r="AA192" s="25">
        <v>1</v>
      </c>
      <c r="AB192" s="25">
        <v>16</v>
      </c>
      <c r="AC192" s="25">
        <v>11</v>
      </c>
      <c r="AD192" s="25">
        <v>28</v>
      </c>
      <c r="AE192" s="25">
        <v>3</v>
      </c>
      <c r="AF192" s="25">
        <v>19</v>
      </c>
      <c r="AG192" s="25">
        <v>25</v>
      </c>
      <c r="AH192" s="25">
        <v>0</v>
      </c>
      <c r="AI192" s="25">
        <v>30</v>
      </c>
      <c r="AJ192" s="25">
        <v>3</v>
      </c>
      <c r="AK192" s="25">
        <v>22</v>
      </c>
      <c r="AL192" s="25">
        <v>29</v>
      </c>
      <c r="AM192" s="25">
        <v>16</v>
      </c>
      <c r="AN192" s="25">
        <v>20</v>
      </c>
      <c r="AO192" s="25">
        <v>28</v>
      </c>
      <c r="AP192" s="25">
        <v>0</v>
      </c>
      <c r="AQ192" s="25">
        <v>13</v>
      </c>
      <c r="AR192" s="25">
        <v>26</v>
      </c>
      <c r="AS192" s="25">
        <v>7</v>
      </c>
      <c r="AT192" s="25">
        <v>29</v>
      </c>
      <c r="AU192" s="25">
        <v>0</v>
      </c>
      <c r="AV192" s="25">
        <v>12</v>
      </c>
      <c r="AW192" s="25">
        <v>19</v>
      </c>
      <c r="AX192" s="25">
        <v>0</v>
      </c>
      <c r="AY192" s="25">
        <v>10</v>
      </c>
      <c r="AZ192" s="25">
        <v>19</v>
      </c>
      <c r="BA192" s="25">
        <v>0</v>
      </c>
      <c r="BB192" s="25">
        <v>0</v>
      </c>
      <c r="BC192" s="25">
        <v>27</v>
      </c>
      <c r="BD192" s="25">
        <v>6</v>
      </c>
      <c r="BE192" s="25">
        <v>9</v>
      </c>
      <c r="BF192" s="25">
        <v>18</v>
      </c>
      <c r="BG192" s="25">
        <v>7</v>
      </c>
      <c r="BH192" s="25">
        <v>0</v>
      </c>
      <c r="BI192" s="25">
        <v>0</v>
      </c>
      <c r="BJ192" s="25">
        <v>0</v>
      </c>
      <c r="BK192" s="25">
        <v>0</v>
      </c>
      <c r="BL192" s="25">
        <v>5</v>
      </c>
      <c r="BM192" s="25">
        <v>26</v>
      </c>
      <c r="BN192" s="25">
        <v>4.0000000000001137</v>
      </c>
    </row>
    <row r="193" spans="1:66" x14ac:dyDescent="0.25">
      <c r="A193" s="6">
        <v>45100</v>
      </c>
      <c r="B193" t="s">
        <v>12</v>
      </c>
      <c r="C193">
        <v>23</v>
      </c>
      <c r="D193">
        <v>449.00000000000006</v>
      </c>
      <c r="E193">
        <f t="shared" si="8"/>
        <v>123</v>
      </c>
      <c r="F193">
        <f t="shared" si="10"/>
        <v>98</v>
      </c>
      <c r="G193">
        <f t="shared" si="11"/>
        <v>133</v>
      </c>
      <c r="H193">
        <f t="shared" si="9"/>
        <v>66.000000000000057</v>
      </c>
      <c r="I193">
        <v>0</v>
      </c>
      <c r="J193" s="22">
        <v>0.17</v>
      </c>
      <c r="K193" s="22">
        <v>0.52</v>
      </c>
      <c r="L193" s="22">
        <v>0.79</v>
      </c>
      <c r="M193" s="22">
        <v>0.87</v>
      </c>
      <c r="N193" s="22">
        <v>0.96</v>
      </c>
      <c r="O193" s="24">
        <v>0.87</v>
      </c>
      <c r="P193" s="24">
        <v>0.93</v>
      </c>
      <c r="Q193" s="24">
        <v>0.6</v>
      </c>
      <c r="R193" s="24">
        <v>0.69000000000000006</v>
      </c>
      <c r="S193" s="24">
        <v>0.68</v>
      </c>
      <c r="T193" s="24">
        <v>0.93</v>
      </c>
      <c r="U193" s="24">
        <v>0.95000000000000007</v>
      </c>
      <c r="V193" s="24">
        <v>0.85</v>
      </c>
      <c r="W193" s="24">
        <v>0.70000000000000007</v>
      </c>
      <c r="X193" s="24">
        <v>0.37</v>
      </c>
      <c r="Y193" s="24">
        <v>0.85</v>
      </c>
      <c r="Z193" s="24">
        <v>0.47000000000000003</v>
      </c>
      <c r="AA193" s="25">
        <v>26</v>
      </c>
      <c r="AB193" s="25">
        <v>0</v>
      </c>
      <c r="AC193" s="25">
        <v>2</v>
      </c>
      <c r="AD193" s="25">
        <v>0</v>
      </c>
      <c r="AE193" s="25">
        <v>10</v>
      </c>
      <c r="AF193" s="25">
        <v>14</v>
      </c>
      <c r="AG193" s="25">
        <v>0</v>
      </c>
      <c r="AH193" s="25">
        <v>0</v>
      </c>
      <c r="AI193" s="25">
        <v>18</v>
      </c>
      <c r="AJ193" s="25">
        <v>28</v>
      </c>
      <c r="AK193" s="25">
        <v>29</v>
      </c>
      <c r="AL193" s="25">
        <v>0</v>
      </c>
      <c r="AM193" s="25">
        <v>0</v>
      </c>
      <c r="AN193" s="25">
        <v>24</v>
      </c>
      <c r="AO193" s="25">
        <v>0</v>
      </c>
      <c r="AP193" s="25">
        <v>24</v>
      </c>
      <c r="AQ193" s="25">
        <v>0</v>
      </c>
      <c r="AR193" s="25">
        <v>15.000000000000057</v>
      </c>
      <c r="AS193" s="25">
        <v>3</v>
      </c>
      <c r="AT193" s="25">
        <v>0</v>
      </c>
      <c r="AU193" s="25">
        <v>8</v>
      </c>
      <c r="AV193" s="25">
        <v>13</v>
      </c>
      <c r="AW193" s="25">
        <v>8</v>
      </c>
      <c r="AX193" s="25">
        <v>15</v>
      </c>
      <c r="AY193" s="25">
        <v>0</v>
      </c>
      <c r="AZ193" s="25">
        <v>22</v>
      </c>
      <c r="BA193" s="25">
        <v>25</v>
      </c>
      <c r="BB193" s="25">
        <v>0</v>
      </c>
      <c r="BC193" s="25">
        <v>18</v>
      </c>
      <c r="BD193" s="25">
        <v>24</v>
      </c>
      <c r="BE193" s="25">
        <v>13</v>
      </c>
      <c r="BF193" s="25">
        <v>8</v>
      </c>
      <c r="BG193" s="25">
        <v>24</v>
      </c>
      <c r="BH193" s="25">
        <v>5</v>
      </c>
      <c r="BI193" s="25">
        <v>0</v>
      </c>
      <c r="BJ193" s="25">
        <v>20</v>
      </c>
      <c r="BK193" s="25">
        <v>8</v>
      </c>
      <c r="BL193" s="25">
        <v>23</v>
      </c>
      <c r="BM193" s="25">
        <v>13</v>
      </c>
      <c r="BN193" s="25">
        <v>9</v>
      </c>
    </row>
    <row r="194" spans="1:66" x14ac:dyDescent="0.25">
      <c r="A194" s="6">
        <v>45101</v>
      </c>
      <c r="B194" t="s">
        <v>12</v>
      </c>
      <c r="C194">
        <v>24</v>
      </c>
      <c r="D194">
        <v>400</v>
      </c>
      <c r="E194">
        <f t="shared" si="8"/>
        <v>111</v>
      </c>
      <c r="F194">
        <f t="shared" si="10"/>
        <v>103</v>
      </c>
      <c r="G194">
        <f t="shared" si="11"/>
        <v>109</v>
      </c>
      <c r="H194">
        <f t="shared" si="9"/>
        <v>71</v>
      </c>
      <c r="I194">
        <v>0</v>
      </c>
      <c r="J194" s="22">
        <v>0.17</v>
      </c>
      <c r="K194" s="22">
        <v>0.5</v>
      </c>
      <c r="L194" s="22">
        <v>0.71</v>
      </c>
      <c r="M194" s="22">
        <v>0.83000000000000007</v>
      </c>
      <c r="N194" s="22">
        <v>0.95000000000000007</v>
      </c>
      <c r="O194" s="24">
        <v>0.74</v>
      </c>
      <c r="P194" s="24">
        <v>0.76</v>
      </c>
      <c r="Q194" s="24">
        <v>0.86</v>
      </c>
      <c r="R194" s="24">
        <v>0.75</v>
      </c>
      <c r="S194" s="24">
        <v>0.56000000000000005</v>
      </c>
      <c r="T194" s="24">
        <v>0.92</v>
      </c>
      <c r="U194" s="24">
        <v>0.9</v>
      </c>
      <c r="V194" s="24">
        <v>0.5</v>
      </c>
      <c r="W194" s="24">
        <v>0.93</v>
      </c>
      <c r="X194" s="24">
        <v>0.3</v>
      </c>
      <c r="Y194" s="24">
        <v>0.57999999999999996</v>
      </c>
      <c r="Z194" s="24">
        <v>0.87</v>
      </c>
      <c r="AA194" s="25">
        <v>22</v>
      </c>
      <c r="AB194" s="25">
        <v>18</v>
      </c>
      <c r="AC194" s="25">
        <v>13</v>
      </c>
      <c r="AD194" s="25">
        <v>10</v>
      </c>
      <c r="AE194" s="25">
        <v>3</v>
      </c>
      <c r="AF194" s="25">
        <v>5</v>
      </c>
      <c r="AG194" s="25">
        <v>21</v>
      </c>
      <c r="AH194" s="25">
        <v>0</v>
      </c>
      <c r="AI194" s="25">
        <v>4</v>
      </c>
      <c r="AJ194" s="25">
        <v>7</v>
      </c>
      <c r="AK194" s="25">
        <v>6</v>
      </c>
      <c r="AL194" s="25">
        <v>5</v>
      </c>
      <c r="AM194" s="25">
        <v>0</v>
      </c>
      <c r="AN194" s="25">
        <v>0</v>
      </c>
      <c r="AO194" s="25">
        <v>7</v>
      </c>
      <c r="AP194" s="25">
        <v>26</v>
      </c>
      <c r="AQ194" s="25">
        <v>0</v>
      </c>
      <c r="AR194" s="25">
        <v>17</v>
      </c>
      <c r="AS194" s="25">
        <v>0</v>
      </c>
      <c r="AT194" s="25">
        <v>16</v>
      </c>
      <c r="AU194" s="25">
        <v>0</v>
      </c>
      <c r="AV194" s="25">
        <v>14</v>
      </c>
      <c r="AW194" s="25">
        <v>12</v>
      </c>
      <c r="AX194" s="25">
        <v>15</v>
      </c>
      <c r="AY194" s="25">
        <v>21</v>
      </c>
      <c r="AZ194" s="25">
        <v>10</v>
      </c>
      <c r="BA194" s="25">
        <v>0</v>
      </c>
      <c r="BB194" s="25">
        <v>12</v>
      </c>
      <c r="BC194" s="25">
        <v>1</v>
      </c>
      <c r="BD194" s="25">
        <v>24</v>
      </c>
      <c r="BE194" s="25">
        <v>4</v>
      </c>
      <c r="BF194" s="25">
        <v>23</v>
      </c>
      <c r="BG194" s="25">
        <v>7</v>
      </c>
      <c r="BH194" s="25">
        <v>15</v>
      </c>
      <c r="BI194" s="25">
        <v>0</v>
      </c>
      <c r="BJ194" s="25">
        <v>25</v>
      </c>
      <c r="BK194" s="25">
        <v>24</v>
      </c>
      <c r="BL194" s="25">
        <v>0</v>
      </c>
      <c r="BM194" s="25">
        <v>0</v>
      </c>
      <c r="BN194" s="25">
        <v>13</v>
      </c>
    </row>
    <row r="195" spans="1:66" x14ac:dyDescent="0.25">
      <c r="A195" s="6">
        <v>45102</v>
      </c>
      <c r="B195" t="s">
        <v>12</v>
      </c>
      <c r="C195">
        <v>25</v>
      </c>
      <c r="D195">
        <v>349.00000000000006</v>
      </c>
      <c r="E195">
        <f t="shared" ref="E195:E258" si="12">SUM(BE195:BN195)</f>
        <v>105.00000000000006</v>
      </c>
      <c r="F195">
        <f t="shared" si="10"/>
        <v>38</v>
      </c>
      <c r="G195">
        <f t="shared" si="11"/>
        <v>120</v>
      </c>
      <c r="H195">
        <f t="shared" ref="H195:H258" si="13">SUM(AL195:AT195)</f>
        <v>81</v>
      </c>
      <c r="I195">
        <v>0</v>
      </c>
      <c r="J195" s="22">
        <v>0.38</v>
      </c>
      <c r="K195" s="22">
        <v>0.59</v>
      </c>
      <c r="L195" s="22">
        <v>0.72</v>
      </c>
      <c r="M195" s="22">
        <v>0.86</v>
      </c>
      <c r="N195" s="22">
        <v>0.93</v>
      </c>
      <c r="O195" s="24">
        <v>0.72</v>
      </c>
      <c r="P195" s="24">
        <v>0.71</v>
      </c>
      <c r="Q195" s="24">
        <v>0.72</v>
      </c>
      <c r="R195" s="24">
        <v>0.43</v>
      </c>
      <c r="S195" s="24">
        <v>0.75</v>
      </c>
      <c r="T195" s="24">
        <v>0.93</v>
      </c>
      <c r="U195" s="24">
        <v>0.92</v>
      </c>
      <c r="V195" s="24">
        <v>0.76</v>
      </c>
      <c r="W195" s="24">
        <v>0.94000000000000006</v>
      </c>
      <c r="X195" s="24">
        <v>0.42</v>
      </c>
      <c r="Y195" s="24">
        <v>0.72</v>
      </c>
      <c r="Z195" s="24">
        <v>0.51</v>
      </c>
      <c r="AA195" s="25">
        <v>8</v>
      </c>
      <c r="AB195" s="25">
        <v>0</v>
      </c>
      <c r="AC195" s="25">
        <v>4</v>
      </c>
      <c r="AD195" s="25">
        <v>11</v>
      </c>
      <c r="AE195" s="25">
        <v>1</v>
      </c>
      <c r="AF195" s="25">
        <v>14</v>
      </c>
      <c r="AG195" s="25">
        <v>0</v>
      </c>
      <c r="AH195" s="25">
        <v>0</v>
      </c>
      <c r="AI195" s="25">
        <v>0</v>
      </c>
      <c r="AJ195" s="25">
        <v>0</v>
      </c>
      <c r="AK195" s="25">
        <v>5</v>
      </c>
      <c r="AL195" s="25">
        <v>0</v>
      </c>
      <c r="AM195" s="25">
        <v>14</v>
      </c>
      <c r="AN195" s="25">
        <v>0</v>
      </c>
      <c r="AO195" s="25">
        <v>6</v>
      </c>
      <c r="AP195" s="25">
        <v>16</v>
      </c>
      <c r="AQ195" s="25">
        <v>11</v>
      </c>
      <c r="AR195" s="25">
        <v>0</v>
      </c>
      <c r="AS195" s="25">
        <v>23</v>
      </c>
      <c r="AT195" s="25">
        <v>11</v>
      </c>
      <c r="AU195" s="25">
        <v>14</v>
      </c>
      <c r="AV195" s="25">
        <v>23</v>
      </c>
      <c r="AW195" s="25">
        <v>21</v>
      </c>
      <c r="AX195" s="25">
        <v>0</v>
      </c>
      <c r="AY195" s="25">
        <v>11</v>
      </c>
      <c r="AZ195" s="25">
        <v>9</v>
      </c>
      <c r="BA195" s="25">
        <v>2</v>
      </c>
      <c r="BB195" s="25">
        <v>22</v>
      </c>
      <c r="BC195" s="25">
        <v>7</v>
      </c>
      <c r="BD195" s="25">
        <v>11</v>
      </c>
      <c r="BE195" s="25">
        <v>1</v>
      </c>
      <c r="BF195" s="25">
        <v>19</v>
      </c>
      <c r="BG195" s="25">
        <v>2</v>
      </c>
      <c r="BH195" s="25">
        <v>18</v>
      </c>
      <c r="BI195" s="25">
        <v>0</v>
      </c>
      <c r="BJ195" s="25">
        <v>21</v>
      </c>
      <c r="BK195" s="25">
        <v>18</v>
      </c>
      <c r="BL195" s="25">
        <v>14</v>
      </c>
      <c r="BM195" s="25">
        <v>6.0000000000000568</v>
      </c>
      <c r="BN195" s="25">
        <v>6</v>
      </c>
    </row>
    <row r="196" spans="1:66" x14ac:dyDescent="0.25">
      <c r="A196" s="6">
        <v>45103</v>
      </c>
      <c r="B196" t="s">
        <v>12</v>
      </c>
      <c r="C196">
        <v>26</v>
      </c>
      <c r="D196">
        <v>303.00000000000006</v>
      </c>
      <c r="E196">
        <f t="shared" si="12"/>
        <v>68</v>
      </c>
      <c r="F196">
        <f t="shared" ref="F196:F259" si="14">SUM(AA196:AJ196)</f>
        <v>61</v>
      </c>
      <c r="G196">
        <f t="shared" ref="G196:G259" si="15">SUM(AU196:BD196)</f>
        <v>62</v>
      </c>
      <c r="H196">
        <f t="shared" si="13"/>
        <v>95.000000000000057</v>
      </c>
      <c r="I196">
        <v>0</v>
      </c>
      <c r="J196" s="22">
        <v>0.25</v>
      </c>
      <c r="K196" s="22">
        <v>0.64</v>
      </c>
      <c r="L196" s="22">
        <v>0.79</v>
      </c>
      <c r="M196" s="22">
        <v>0.8</v>
      </c>
      <c r="N196" s="22">
        <v>0.91</v>
      </c>
      <c r="O196" s="24">
        <v>0.79</v>
      </c>
      <c r="P196" s="24">
        <v>0.56000000000000005</v>
      </c>
      <c r="Q196" s="24">
        <v>0.86</v>
      </c>
      <c r="R196" s="24">
        <v>0.9</v>
      </c>
      <c r="S196" s="24">
        <v>0.82000000000000006</v>
      </c>
      <c r="T196" s="24">
        <v>0.74</v>
      </c>
      <c r="U196" s="24">
        <v>0.43</v>
      </c>
      <c r="V196" s="24">
        <v>0.45</v>
      </c>
      <c r="W196" s="24">
        <v>0.91</v>
      </c>
      <c r="X196" s="24">
        <v>0.94000000000000006</v>
      </c>
      <c r="Y196" s="24">
        <v>0.89</v>
      </c>
      <c r="Z196" s="24">
        <v>0.95000000000000007</v>
      </c>
      <c r="AA196" s="25">
        <v>0</v>
      </c>
      <c r="AB196" s="25">
        <v>0</v>
      </c>
      <c r="AC196" s="25">
        <v>8</v>
      </c>
      <c r="AD196" s="25">
        <v>0</v>
      </c>
      <c r="AE196" s="25">
        <v>19</v>
      </c>
      <c r="AF196" s="25">
        <v>13</v>
      </c>
      <c r="AG196" s="25">
        <v>5</v>
      </c>
      <c r="AH196" s="25">
        <v>12</v>
      </c>
      <c r="AI196" s="25">
        <v>0</v>
      </c>
      <c r="AJ196" s="25">
        <v>4</v>
      </c>
      <c r="AK196" s="25">
        <v>17</v>
      </c>
      <c r="AL196" s="25">
        <v>9</v>
      </c>
      <c r="AM196" s="25">
        <v>17</v>
      </c>
      <c r="AN196" s="25">
        <v>14</v>
      </c>
      <c r="AO196" s="25">
        <v>13.000000000000057</v>
      </c>
      <c r="AP196" s="25">
        <v>9</v>
      </c>
      <c r="AQ196" s="25">
        <v>2</v>
      </c>
      <c r="AR196" s="25">
        <v>9</v>
      </c>
      <c r="AS196" s="25">
        <v>7</v>
      </c>
      <c r="AT196" s="25">
        <v>15</v>
      </c>
      <c r="AU196" s="25">
        <v>8</v>
      </c>
      <c r="AV196" s="25">
        <v>8</v>
      </c>
      <c r="AW196" s="25">
        <v>0</v>
      </c>
      <c r="AX196" s="25">
        <v>0</v>
      </c>
      <c r="AY196" s="25">
        <v>10</v>
      </c>
      <c r="AZ196" s="25">
        <v>18</v>
      </c>
      <c r="BA196" s="25">
        <v>10</v>
      </c>
      <c r="BB196" s="25">
        <v>1</v>
      </c>
      <c r="BC196" s="25">
        <v>5</v>
      </c>
      <c r="BD196" s="25">
        <v>2</v>
      </c>
      <c r="BE196" s="25">
        <v>0</v>
      </c>
      <c r="BF196" s="25">
        <v>0</v>
      </c>
      <c r="BG196" s="25">
        <v>0</v>
      </c>
      <c r="BH196" s="25">
        <v>13</v>
      </c>
      <c r="BI196" s="25">
        <v>15</v>
      </c>
      <c r="BJ196" s="25">
        <v>0</v>
      </c>
      <c r="BK196" s="25">
        <v>5</v>
      </c>
      <c r="BL196" s="25">
        <v>0</v>
      </c>
      <c r="BM196" s="25">
        <v>17</v>
      </c>
      <c r="BN196" s="25">
        <v>18</v>
      </c>
    </row>
    <row r="197" spans="1:66" x14ac:dyDescent="0.25">
      <c r="A197" s="6">
        <v>45104</v>
      </c>
      <c r="B197" t="s">
        <v>12</v>
      </c>
      <c r="C197">
        <v>27</v>
      </c>
      <c r="D197">
        <v>268</v>
      </c>
      <c r="E197">
        <f t="shared" si="12"/>
        <v>88</v>
      </c>
      <c r="F197">
        <f t="shared" si="14"/>
        <v>55</v>
      </c>
      <c r="G197">
        <f t="shared" si="15"/>
        <v>48</v>
      </c>
      <c r="H197">
        <f t="shared" si="13"/>
        <v>74</v>
      </c>
      <c r="I197">
        <v>0</v>
      </c>
      <c r="J197" s="22">
        <v>0.33</v>
      </c>
      <c r="K197" s="22">
        <v>0.52</v>
      </c>
      <c r="L197" s="22">
        <v>0.74</v>
      </c>
      <c r="M197" s="22">
        <v>0.83000000000000007</v>
      </c>
      <c r="N197" s="22">
        <v>0.99</v>
      </c>
      <c r="O197" s="24">
        <v>0.68</v>
      </c>
      <c r="P197" s="24">
        <v>0.57999999999999996</v>
      </c>
      <c r="Q197" s="24">
        <v>0.6</v>
      </c>
      <c r="R197" s="24">
        <v>0.78</v>
      </c>
      <c r="S197" s="24">
        <v>0.92</v>
      </c>
      <c r="T197" s="24">
        <v>0.46</v>
      </c>
      <c r="U197" s="24">
        <v>0.36</v>
      </c>
      <c r="V197" s="24">
        <v>0.92</v>
      </c>
      <c r="W197" s="24">
        <v>0.51</v>
      </c>
      <c r="X197" s="24">
        <v>0.77</v>
      </c>
      <c r="Y197" s="24">
        <v>0.62</v>
      </c>
      <c r="Z197" s="24">
        <v>0.91</v>
      </c>
      <c r="AA197" s="25">
        <v>3</v>
      </c>
      <c r="AB197" s="25">
        <v>0</v>
      </c>
      <c r="AC197" s="25">
        <v>17</v>
      </c>
      <c r="AD197" s="25">
        <v>0</v>
      </c>
      <c r="AE197" s="25">
        <v>11</v>
      </c>
      <c r="AF197" s="25">
        <v>10</v>
      </c>
      <c r="AG197" s="25">
        <v>7</v>
      </c>
      <c r="AH197" s="25">
        <v>0</v>
      </c>
      <c r="AI197" s="25">
        <v>7</v>
      </c>
      <c r="AJ197" s="25">
        <v>0</v>
      </c>
      <c r="AK197" s="25">
        <v>3</v>
      </c>
      <c r="AL197" s="25">
        <v>0</v>
      </c>
      <c r="AM197" s="25">
        <v>15</v>
      </c>
      <c r="AN197" s="25">
        <v>10</v>
      </c>
      <c r="AO197" s="25">
        <v>8</v>
      </c>
      <c r="AP197" s="25">
        <v>0</v>
      </c>
      <c r="AQ197" s="25">
        <v>11</v>
      </c>
      <c r="AR197" s="25">
        <v>17</v>
      </c>
      <c r="AS197" s="25">
        <v>0</v>
      </c>
      <c r="AT197" s="25">
        <v>13</v>
      </c>
      <c r="AU197" s="25">
        <v>7</v>
      </c>
      <c r="AV197" s="25">
        <v>0</v>
      </c>
      <c r="AW197" s="25">
        <v>0</v>
      </c>
      <c r="AX197" s="25">
        <v>2</v>
      </c>
      <c r="AY197" s="25">
        <v>3</v>
      </c>
      <c r="AZ197" s="25">
        <v>9</v>
      </c>
      <c r="BA197" s="25">
        <v>14</v>
      </c>
      <c r="BB197" s="25">
        <v>0</v>
      </c>
      <c r="BC197" s="25">
        <v>7</v>
      </c>
      <c r="BD197" s="25">
        <v>6</v>
      </c>
      <c r="BE197" s="25">
        <v>7</v>
      </c>
      <c r="BF197" s="25">
        <v>8</v>
      </c>
      <c r="BG197" s="25">
        <v>2</v>
      </c>
      <c r="BH197" s="25">
        <v>5</v>
      </c>
      <c r="BI197" s="25">
        <v>13</v>
      </c>
      <c r="BJ197" s="25">
        <v>4</v>
      </c>
      <c r="BK197" s="25">
        <v>15</v>
      </c>
      <c r="BL197" s="25">
        <v>13</v>
      </c>
      <c r="BM197" s="25">
        <v>6</v>
      </c>
      <c r="BN197" s="25">
        <v>15</v>
      </c>
    </row>
    <row r="198" spans="1:66" x14ac:dyDescent="0.25">
      <c r="A198" s="6">
        <v>45105</v>
      </c>
      <c r="B198" t="s">
        <v>12</v>
      </c>
      <c r="C198">
        <v>28</v>
      </c>
      <c r="D198">
        <v>237.00000000000003</v>
      </c>
      <c r="E198">
        <f t="shared" si="12"/>
        <v>73.000000000000028</v>
      </c>
      <c r="F198">
        <f t="shared" si="14"/>
        <v>58</v>
      </c>
      <c r="G198">
        <f t="shared" si="15"/>
        <v>68</v>
      </c>
      <c r="H198">
        <f t="shared" si="13"/>
        <v>38</v>
      </c>
      <c r="I198">
        <v>0</v>
      </c>
      <c r="J198" s="22">
        <v>0.33</v>
      </c>
      <c r="K198" s="22">
        <v>0.65</v>
      </c>
      <c r="L198" s="22">
        <v>0.74</v>
      </c>
      <c r="M198" s="22">
        <v>0.81</v>
      </c>
      <c r="N198" s="22">
        <v>0.99</v>
      </c>
      <c r="O198" s="24">
        <v>0.48</v>
      </c>
      <c r="P198" s="24">
        <v>0.6</v>
      </c>
      <c r="Q198" s="24">
        <v>0.72</v>
      </c>
      <c r="R198" s="24">
        <v>0.97</v>
      </c>
      <c r="S198" s="24">
        <v>0.76</v>
      </c>
      <c r="T198" s="24">
        <v>0.64</v>
      </c>
      <c r="U198" s="24">
        <v>0.86</v>
      </c>
      <c r="V198" s="24">
        <v>0.42</v>
      </c>
      <c r="W198" s="24">
        <v>0.92</v>
      </c>
      <c r="X198" s="24">
        <v>0.76</v>
      </c>
      <c r="Y198" s="24">
        <v>0.89</v>
      </c>
      <c r="Z198" s="24">
        <v>0.41000000000000003</v>
      </c>
      <c r="AA198" s="25">
        <v>0</v>
      </c>
      <c r="AB198" s="25">
        <v>3</v>
      </c>
      <c r="AC198" s="25">
        <v>13</v>
      </c>
      <c r="AD198" s="25">
        <v>10</v>
      </c>
      <c r="AE198" s="25">
        <v>6</v>
      </c>
      <c r="AF198" s="25">
        <v>0</v>
      </c>
      <c r="AG198" s="25">
        <v>14</v>
      </c>
      <c r="AH198" s="25">
        <v>5</v>
      </c>
      <c r="AI198" s="25">
        <v>0</v>
      </c>
      <c r="AJ198" s="25">
        <v>7</v>
      </c>
      <c r="AK198" s="25">
        <v>0</v>
      </c>
      <c r="AL198" s="25">
        <v>0</v>
      </c>
      <c r="AM198" s="25">
        <v>6</v>
      </c>
      <c r="AN198" s="25">
        <v>7</v>
      </c>
      <c r="AO198" s="25">
        <v>8</v>
      </c>
      <c r="AP198" s="25">
        <v>15</v>
      </c>
      <c r="AQ198" s="25">
        <v>2</v>
      </c>
      <c r="AR198" s="25">
        <v>0</v>
      </c>
      <c r="AS198" s="25">
        <v>0</v>
      </c>
      <c r="AT198" s="25">
        <v>0</v>
      </c>
      <c r="AU198" s="25">
        <v>7</v>
      </c>
      <c r="AV198" s="25">
        <v>5</v>
      </c>
      <c r="AW198" s="25">
        <v>4</v>
      </c>
      <c r="AX198" s="25">
        <v>14</v>
      </c>
      <c r="AY198" s="25">
        <v>3</v>
      </c>
      <c r="AZ198" s="25">
        <v>9</v>
      </c>
      <c r="BA198" s="25">
        <v>5</v>
      </c>
      <c r="BB198" s="25">
        <v>14</v>
      </c>
      <c r="BC198" s="25">
        <v>0</v>
      </c>
      <c r="BD198" s="25">
        <v>7</v>
      </c>
      <c r="BE198" s="25">
        <v>11</v>
      </c>
      <c r="BF198" s="25">
        <v>0</v>
      </c>
      <c r="BG198" s="25">
        <v>12</v>
      </c>
      <c r="BH198" s="25">
        <v>7</v>
      </c>
      <c r="BI198" s="25">
        <v>9</v>
      </c>
      <c r="BJ198" s="25">
        <v>6</v>
      </c>
      <c r="BK198" s="25">
        <v>9.0000000000000284</v>
      </c>
      <c r="BL198" s="25">
        <v>7</v>
      </c>
      <c r="BM198" s="25">
        <v>0</v>
      </c>
      <c r="BN198" s="25">
        <v>12</v>
      </c>
    </row>
    <row r="199" spans="1:66" x14ac:dyDescent="0.25">
      <c r="A199" s="6">
        <v>45106</v>
      </c>
      <c r="B199" t="s">
        <v>12</v>
      </c>
      <c r="C199">
        <v>29</v>
      </c>
      <c r="D199">
        <v>217.99999999999997</v>
      </c>
      <c r="E199">
        <f t="shared" si="12"/>
        <v>60.999999999999972</v>
      </c>
      <c r="F199">
        <f t="shared" si="14"/>
        <v>55</v>
      </c>
      <c r="G199">
        <f t="shared" si="15"/>
        <v>58</v>
      </c>
      <c r="H199">
        <f t="shared" si="13"/>
        <v>42</v>
      </c>
      <c r="I199">
        <v>0</v>
      </c>
      <c r="J199" s="22">
        <v>0.23</v>
      </c>
      <c r="K199" s="22">
        <v>0.54</v>
      </c>
      <c r="L199" s="22">
        <v>0.73</v>
      </c>
      <c r="M199" s="22">
        <v>0.85</v>
      </c>
      <c r="N199" s="22">
        <v>0.93</v>
      </c>
      <c r="O199" s="24">
        <v>0.93</v>
      </c>
      <c r="P199" s="24">
        <v>0.66</v>
      </c>
      <c r="Q199" s="24">
        <v>0.44</v>
      </c>
      <c r="R199" s="24">
        <v>0.71</v>
      </c>
      <c r="S199" s="24">
        <v>0.57999999999999996</v>
      </c>
      <c r="T199" s="24">
        <v>0.13</v>
      </c>
      <c r="U199" s="24">
        <v>0.28999999999999998</v>
      </c>
      <c r="V199" s="24">
        <v>0.9</v>
      </c>
      <c r="W199" s="24">
        <v>0.83000000000000007</v>
      </c>
      <c r="X199" s="24">
        <v>0.53</v>
      </c>
      <c r="Y199" s="24">
        <v>0.99</v>
      </c>
      <c r="Z199" s="24">
        <v>0.87</v>
      </c>
      <c r="AA199" s="25">
        <v>3</v>
      </c>
      <c r="AB199" s="25">
        <v>7</v>
      </c>
      <c r="AC199" s="25">
        <v>3</v>
      </c>
      <c r="AD199" s="25">
        <v>1</v>
      </c>
      <c r="AE199" s="25">
        <v>10</v>
      </c>
      <c r="AF199" s="25">
        <v>0</v>
      </c>
      <c r="AG199" s="25">
        <v>3</v>
      </c>
      <c r="AH199" s="25">
        <v>13</v>
      </c>
      <c r="AI199" s="25">
        <v>6</v>
      </c>
      <c r="AJ199" s="25">
        <v>9</v>
      </c>
      <c r="AK199" s="25">
        <v>2</v>
      </c>
      <c r="AL199" s="25">
        <v>0</v>
      </c>
      <c r="AM199" s="25">
        <v>4</v>
      </c>
      <c r="AN199" s="25">
        <v>8</v>
      </c>
      <c r="AO199" s="25">
        <v>11</v>
      </c>
      <c r="AP199" s="25">
        <v>0</v>
      </c>
      <c r="AQ199" s="25">
        <v>13</v>
      </c>
      <c r="AR199" s="25">
        <v>3</v>
      </c>
      <c r="AS199" s="25">
        <v>3</v>
      </c>
      <c r="AT199" s="25">
        <v>0</v>
      </c>
      <c r="AU199" s="25">
        <v>0</v>
      </c>
      <c r="AV199" s="25">
        <v>14</v>
      </c>
      <c r="AW199" s="25">
        <v>10</v>
      </c>
      <c r="AX199" s="25">
        <v>1</v>
      </c>
      <c r="AY199" s="25">
        <v>3</v>
      </c>
      <c r="AZ199" s="25">
        <v>5</v>
      </c>
      <c r="BA199" s="25">
        <v>6</v>
      </c>
      <c r="BB199" s="25">
        <v>4</v>
      </c>
      <c r="BC199" s="25">
        <v>9</v>
      </c>
      <c r="BD199" s="25">
        <v>6</v>
      </c>
      <c r="BE199" s="25">
        <v>12</v>
      </c>
      <c r="BF199" s="25">
        <v>6</v>
      </c>
      <c r="BG199" s="25">
        <v>9</v>
      </c>
      <c r="BH199" s="25">
        <v>0</v>
      </c>
      <c r="BI199" s="25">
        <v>0</v>
      </c>
      <c r="BJ199" s="25">
        <v>13.999999999999972</v>
      </c>
      <c r="BK199" s="25">
        <v>5</v>
      </c>
      <c r="BL199" s="25">
        <v>2</v>
      </c>
      <c r="BM199" s="25">
        <v>8</v>
      </c>
      <c r="BN199" s="25">
        <v>5</v>
      </c>
    </row>
    <row r="200" spans="1:66" x14ac:dyDescent="0.25">
      <c r="A200" s="6">
        <v>45107</v>
      </c>
      <c r="B200" t="s">
        <v>12</v>
      </c>
      <c r="C200">
        <v>30</v>
      </c>
      <c r="D200">
        <v>250</v>
      </c>
      <c r="E200">
        <f t="shared" si="12"/>
        <v>53</v>
      </c>
      <c r="F200">
        <f t="shared" si="14"/>
        <v>55</v>
      </c>
      <c r="G200">
        <f t="shared" si="15"/>
        <v>78</v>
      </c>
      <c r="H200">
        <f t="shared" si="13"/>
        <v>48</v>
      </c>
      <c r="I200">
        <v>0</v>
      </c>
      <c r="J200" s="22">
        <v>0.18</v>
      </c>
      <c r="K200" s="22">
        <v>0.53</v>
      </c>
      <c r="L200" s="22">
        <v>0.71</v>
      </c>
      <c r="M200" s="22">
        <v>0.87</v>
      </c>
      <c r="N200" s="22">
        <v>0.9</v>
      </c>
      <c r="O200" s="24">
        <v>0.93</v>
      </c>
      <c r="P200" s="24">
        <v>0.25</v>
      </c>
      <c r="Q200" s="24">
        <v>0.44</v>
      </c>
      <c r="R200" s="24">
        <v>0.59</v>
      </c>
      <c r="S200" s="24">
        <v>0.71</v>
      </c>
      <c r="T200" s="24">
        <v>0.72</v>
      </c>
      <c r="U200" s="24">
        <v>0.79</v>
      </c>
      <c r="V200" s="24">
        <v>0.99</v>
      </c>
      <c r="W200" s="24">
        <v>0.44</v>
      </c>
      <c r="X200" s="24">
        <v>0.98</v>
      </c>
      <c r="Y200" s="24">
        <v>0.56000000000000005</v>
      </c>
      <c r="Z200" s="24">
        <v>0.57000000000000006</v>
      </c>
      <c r="AA200" s="25">
        <v>0</v>
      </c>
      <c r="AB200" s="25">
        <v>0</v>
      </c>
      <c r="AC200" s="25">
        <v>15</v>
      </c>
      <c r="AD200" s="25">
        <v>0</v>
      </c>
      <c r="AE200" s="25">
        <v>15</v>
      </c>
      <c r="AF200" s="25">
        <v>0</v>
      </c>
      <c r="AG200" s="25">
        <v>0</v>
      </c>
      <c r="AH200" s="25">
        <v>0</v>
      </c>
      <c r="AI200" s="25">
        <v>14</v>
      </c>
      <c r="AJ200" s="25">
        <v>11</v>
      </c>
      <c r="AK200" s="25">
        <v>16</v>
      </c>
      <c r="AL200" s="25">
        <v>0</v>
      </c>
      <c r="AM200" s="25">
        <v>0</v>
      </c>
      <c r="AN200" s="25">
        <v>7</v>
      </c>
      <c r="AO200" s="25">
        <v>0</v>
      </c>
      <c r="AP200" s="25">
        <v>14</v>
      </c>
      <c r="AQ200" s="25">
        <v>6</v>
      </c>
      <c r="AR200" s="25">
        <v>9</v>
      </c>
      <c r="AS200" s="25">
        <v>10</v>
      </c>
      <c r="AT200" s="25">
        <v>2</v>
      </c>
      <c r="AU200" s="25">
        <v>1</v>
      </c>
      <c r="AV200" s="25">
        <v>0</v>
      </c>
      <c r="AW200" s="25">
        <v>0</v>
      </c>
      <c r="AX200" s="25">
        <v>16</v>
      </c>
      <c r="AY200" s="25">
        <v>13</v>
      </c>
      <c r="AZ200" s="25">
        <v>9</v>
      </c>
      <c r="BA200" s="25">
        <v>4</v>
      </c>
      <c r="BB200" s="25">
        <v>5</v>
      </c>
      <c r="BC200" s="25">
        <v>16</v>
      </c>
      <c r="BD200" s="25">
        <v>14</v>
      </c>
      <c r="BE200" s="25">
        <v>4</v>
      </c>
      <c r="BF200" s="25">
        <v>5</v>
      </c>
      <c r="BG200" s="25">
        <v>14</v>
      </c>
      <c r="BH200" s="25">
        <v>0</v>
      </c>
      <c r="BI200" s="25">
        <v>10</v>
      </c>
      <c r="BJ200" s="25">
        <v>10</v>
      </c>
      <c r="BK200" s="25">
        <v>0</v>
      </c>
      <c r="BL200" s="25">
        <v>10</v>
      </c>
      <c r="BM200" s="25">
        <v>0</v>
      </c>
      <c r="BN200" s="25">
        <v>0</v>
      </c>
    </row>
    <row r="201" spans="1:66" x14ac:dyDescent="0.25">
      <c r="B201" t="s">
        <v>13</v>
      </c>
      <c r="C201">
        <v>1E-8</v>
      </c>
      <c r="D201">
        <v>0</v>
      </c>
      <c r="E201">
        <v>0</v>
      </c>
      <c r="F201">
        <v>0</v>
      </c>
      <c r="G201">
        <v>0</v>
      </c>
      <c r="H201">
        <v>0</v>
      </c>
      <c r="I201">
        <v>0</v>
      </c>
      <c r="J201" s="22">
        <v>0</v>
      </c>
      <c r="K201" s="22">
        <v>0</v>
      </c>
      <c r="L201" s="22">
        <v>0</v>
      </c>
      <c r="M201" s="22">
        <v>0</v>
      </c>
      <c r="N201" s="22">
        <v>0</v>
      </c>
      <c r="O201" s="24">
        <v>0</v>
      </c>
      <c r="P201" s="24">
        <v>0</v>
      </c>
      <c r="Q201" s="24">
        <v>0</v>
      </c>
      <c r="R201" s="24">
        <v>0</v>
      </c>
      <c r="S201" s="24">
        <v>0</v>
      </c>
      <c r="T201" s="24">
        <v>0</v>
      </c>
      <c r="U201" s="24">
        <v>0</v>
      </c>
      <c r="V201" s="24">
        <v>0</v>
      </c>
      <c r="W201" s="24">
        <v>0</v>
      </c>
      <c r="X201" s="24">
        <v>0</v>
      </c>
      <c r="Y201" s="24">
        <v>0</v>
      </c>
      <c r="Z201" s="24">
        <v>0</v>
      </c>
      <c r="AA201" s="25">
        <v>0</v>
      </c>
      <c r="AB201" s="25">
        <v>0</v>
      </c>
      <c r="AC201" s="25">
        <v>0</v>
      </c>
      <c r="AD201" s="25">
        <v>0</v>
      </c>
      <c r="AE201" s="25">
        <v>0</v>
      </c>
      <c r="AF201" s="25">
        <v>0</v>
      </c>
      <c r="AG201" s="25">
        <v>0</v>
      </c>
      <c r="AH201" s="25">
        <v>0</v>
      </c>
      <c r="AI201" s="25">
        <v>0</v>
      </c>
      <c r="AJ201" s="25">
        <v>0</v>
      </c>
      <c r="AK201" s="25">
        <v>0</v>
      </c>
      <c r="AL201" s="25">
        <v>0</v>
      </c>
      <c r="AM201" s="25">
        <v>0</v>
      </c>
      <c r="AN201" s="25">
        <v>0</v>
      </c>
      <c r="AO201" s="25">
        <v>0</v>
      </c>
      <c r="AP201" s="25">
        <v>0</v>
      </c>
      <c r="AQ201" s="25">
        <v>0</v>
      </c>
      <c r="AR201" s="25">
        <v>0</v>
      </c>
      <c r="AS201" s="25">
        <v>0</v>
      </c>
      <c r="AT201" s="25">
        <v>0</v>
      </c>
      <c r="AU201" s="25">
        <v>0</v>
      </c>
      <c r="AV201" s="25">
        <v>0</v>
      </c>
      <c r="AW201" s="25">
        <v>0</v>
      </c>
      <c r="AX201" s="25">
        <v>0</v>
      </c>
      <c r="AY201" s="25">
        <v>0</v>
      </c>
      <c r="AZ201" s="25">
        <v>0</v>
      </c>
      <c r="BA201" s="25">
        <v>0</v>
      </c>
      <c r="BB201" s="25">
        <v>0</v>
      </c>
      <c r="BC201" s="25">
        <v>0</v>
      </c>
      <c r="BD201" s="25">
        <v>0</v>
      </c>
      <c r="BE201" s="25">
        <v>0</v>
      </c>
      <c r="BF201" s="25">
        <v>0</v>
      </c>
      <c r="BG201" s="25">
        <v>0</v>
      </c>
      <c r="BH201" s="25">
        <v>0</v>
      </c>
      <c r="BI201" s="25">
        <v>0</v>
      </c>
      <c r="BJ201" s="25">
        <v>0</v>
      </c>
      <c r="BK201" s="25">
        <v>0</v>
      </c>
      <c r="BL201" s="25">
        <v>0</v>
      </c>
      <c r="BM201" s="25">
        <v>0</v>
      </c>
      <c r="BN201" s="25">
        <v>0</v>
      </c>
    </row>
    <row r="202" spans="1:66" x14ac:dyDescent="0.25">
      <c r="B202" t="s">
        <v>13</v>
      </c>
      <c r="C202">
        <v>2E-8</v>
      </c>
      <c r="D202">
        <v>0</v>
      </c>
      <c r="E202">
        <v>0</v>
      </c>
      <c r="F202">
        <v>0</v>
      </c>
      <c r="G202">
        <v>0</v>
      </c>
      <c r="H202">
        <v>0</v>
      </c>
      <c r="I202">
        <v>0</v>
      </c>
      <c r="J202" s="22">
        <v>0</v>
      </c>
      <c r="K202" s="22">
        <v>0</v>
      </c>
      <c r="L202" s="22">
        <v>0</v>
      </c>
      <c r="M202" s="22">
        <v>0</v>
      </c>
      <c r="N202" s="22">
        <v>0</v>
      </c>
      <c r="O202" s="24">
        <v>0</v>
      </c>
      <c r="P202" s="24">
        <v>0</v>
      </c>
      <c r="Q202" s="24">
        <v>0</v>
      </c>
      <c r="R202" s="24">
        <v>0</v>
      </c>
      <c r="S202" s="24">
        <v>0</v>
      </c>
      <c r="T202" s="24">
        <v>0</v>
      </c>
      <c r="U202" s="24">
        <v>0</v>
      </c>
      <c r="V202" s="24">
        <v>0</v>
      </c>
      <c r="W202" s="24">
        <v>0</v>
      </c>
      <c r="X202" s="24">
        <v>0</v>
      </c>
      <c r="Y202" s="24">
        <v>0</v>
      </c>
      <c r="Z202" s="24">
        <v>0</v>
      </c>
      <c r="AA202" s="25">
        <v>0</v>
      </c>
      <c r="AB202" s="25">
        <v>0</v>
      </c>
      <c r="AC202" s="25">
        <v>0</v>
      </c>
      <c r="AD202" s="25">
        <v>0</v>
      </c>
      <c r="AE202" s="25">
        <v>0</v>
      </c>
      <c r="AF202" s="25">
        <v>0</v>
      </c>
      <c r="AG202" s="25">
        <v>0</v>
      </c>
      <c r="AH202" s="25">
        <v>0</v>
      </c>
      <c r="AI202" s="25">
        <v>0</v>
      </c>
      <c r="AJ202" s="25">
        <v>0</v>
      </c>
      <c r="AK202" s="25">
        <v>0</v>
      </c>
      <c r="AL202" s="25">
        <v>0</v>
      </c>
      <c r="AM202" s="25">
        <v>0</v>
      </c>
      <c r="AN202" s="25">
        <v>0</v>
      </c>
      <c r="AO202" s="25">
        <v>0</v>
      </c>
      <c r="AP202" s="25">
        <v>0</v>
      </c>
      <c r="AQ202" s="25">
        <v>0</v>
      </c>
      <c r="AR202" s="25">
        <v>0</v>
      </c>
      <c r="AS202" s="25">
        <v>0</v>
      </c>
      <c r="AT202" s="25">
        <v>0</v>
      </c>
      <c r="AU202" s="25">
        <v>0</v>
      </c>
      <c r="AV202" s="25">
        <v>0</v>
      </c>
      <c r="AW202" s="25">
        <v>0</v>
      </c>
      <c r="AX202" s="25">
        <v>0</v>
      </c>
      <c r="AY202" s="25">
        <v>0</v>
      </c>
      <c r="AZ202" s="25">
        <v>0</v>
      </c>
      <c r="BA202" s="25">
        <v>0</v>
      </c>
      <c r="BB202" s="25">
        <v>0</v>
      </c>
      <c r="BC202" s="25">
        <v>0</v>
      </c>
      <c r="BD202" s="25">
        <v>0</v>
      </c>
      <c r="BE202" s="25">
        <v>0</v>
      </c>
      <c r="BF202" s="25">
        <v>0</v>
      </c>
      <c r="BG202" s="25">
        <v>0</v>
      </c>
      <c r="BH202" s="25">
        <v>0</v>
      </c>
      <c r="BI202" s="25">
        <v>0</v>
      </c>
      <c r="BJ202" s="25">
        <v>0</v>
      </c>
      <c r="BK202" s="25">
        <v>0</v>
      </c>
      <c r="BL202" s="25">
        <v>0</v>
      </c>
      <c r="BM202" s="25">
        <v>0</v>
      </c>
      <c r="BN202" s="25">
        <v>0</v>
      </c>
    </row>
    <row r="203" spans="1:66" x14ac:dyDescent="0.25">
      <c r="B203" t="s">
        <v>13</v>
      </c>
      <c r="C203">
        <v>2.9999999999999997E-8</v>
      </c>
      <c r="D203">
        <v>0</v>
      </c>
      <c r="E203">
        <v>0</v>
      </c>
      <c r="F203">
        <v>0</v>
      </c>
      <c r="G203">
        <v>0</v>
      </c>
      <c r="H203">
        <v>0</v>
      </c>
      <c r="I203">
        <v>0</v>
      </c>
      <c r="J203" s="22">
        <v>0</v>
      </c>
      <c r="K203" s="22">
        <v>0</v>
      </c>
      <c r="L203" s="22">
        <v>0</v>
      </c>
      <c r="M203" s="22">
        <v>0</v>
      </c>
      <c r="N203" s="22">
        <v>0</v>
      </c>
      <c r="O203" s="24">
        <v>0</v>
      </c>
      <c r="P203" s="24">
        <v>0</v>
      </c>
      <c r="Q203" s="24">
        <v>0</v>
      </c>
      <c r="R203" s="24">
        <v>0</v>
      </c>
      <c r="S203" s="24">
        <v>0</v>
      </c>
      <c r="T203" s="24">
        <v>0</v>
      </c>
      <c r="U203" s="24">
        <v>0</v>
      </c>
      <c r="V203" s="24">
        <v>0</v>
      </c>
      <c r="W203" s="24">
        <v>0</v>
      </c>
      <c r="X203" s="24">
        <v>0</v>
      </c>
      <c r="Y203" s="24">
        <v>0</v>
      </c>
      <c r="Z203" s="24">
        <v>0</v>
      </c>
      <c r="AA203" s="25">
        <v>0</v>
      </c>
      <c r="AB203" s="25">
        <v>0</v>
      </c>
      <c r="AC203" s="25">
        <v>0</v>
      </c>
      <c r="AD203" s="25">
        <v>0</v>
      </c>
      <c r="AE203" s="25">
        <v>0</v>
      </c>
      <c r="AF203" s="25">
        <v>0</v>
      </c>
      <c r="AG203" s="25">
        <v>0</v>
      </c>
      <c r="AH203" s="25">
        <v>0</v>
      </c>
      <c r="AI203" s="25">
        <v>0</v>
      </c>
      <c r="AJ203" s="25">
        <v>0</v>
      </c>
      <c r="AK203" s="25">
        <v>0</v>
      </c>
      <c r="AL203" s="25">
        <v>0</v>
      </c>
      <c r="AM203" s="25">
        <v>0</v>
      </c>
      <c r="AN203" s="25">
        <v>0</v>
      </c>
      <c r="AO203" s="25">
        <v>0</v>
      </c>
      <c r="AP203" s="25">
        <v>0</v>
      </c>
      <c r="AQ203" s="25">
        <v>0</v>
      </c>
      <c r="AR203" s="25">
        <v>0</v>
      </c>
      <c r="AS203" s="25">
        <v>0</v>
      </c>
      <c r="AT203" s="25">
        <v>0</v>
      </c>
      <c r="AU203" s="25">
        <v>0</v>
      </c>
      <c r="AV203" s="25">
        <v>0</v>
      </c>
      <c r="AW203" s="25">
        <v>0</v>
      </c>
      <c r="AX203" s="25">
        <v>0</v>
      </c>
      <c r="AY203" s="25">
        <v>0</v>
      </c>
      <c r="AZ203" s="25">
        <v>0</v>
      </c>
      <c r="BA203" s="25">
        <v>0</v>
      </c>
      <c r="BB203" s="25">
        <v>0</v>
      </c>
      <c r="BC203" s="25">
        <v>0</v>
      </c>
      <c r="BD203" s="25">
        <v>0</v>
      </c>
      <c r="BE203" s="25">
        <v>0</v>
      </c>
      <c r="BF203" s="25">
        <v>0</v>
      </c>
      <c r="BG203" s="25">
        <v>0</v>
      </c>
      <c r="BH203" s="25">
        <v>0</v>
      </c>
      <c r="BI203" s="25">
        <v>0</v>
      </c>
      <c r="BJ203" s="25">
        <v>0</v>
      </c>
      <c r="BK203" s="25">
        <v>0</v>
      </c>
      <c r="BL203" s="25">
        <v>0</v>
      </c>
      <c r="BM203" s="25">
        <v>0</v>
      </c>
      <c r="BN203" s="25">
        <v>0</v>
      </c>
    </row>
    <row r="204" spans="1:66" x14ac:dyDescent="0.25">
      <c r="B204" t="s">
        <v>13</v>
      </c>
      <c r="C204">
        <v>4.0000000000000001E-8</v>
      </c>
      <c r="D204">
        <v>0</v>
      </c>
      <c r="E204">
        <v>0</v>
      </c>
      <c r="F204">
        <v>0</v>
      </c>
      <c r="G204">
        <v>0</v>
      </c>
      <c r="H204">
        <v>0</v>
      </c>
      <c r="I204">
        <v>0</v>
      </c>
      <c r="J204" s="22">
        <v>0</v>
      </c>
      <c r="K204" s="22">
        <v>0</v>
      </c>
      <c r="L204" s="22">
        <v>0</v>
      </c>
      <c r="M204" s="22">
        <v>0</v>
      </c>
      <c r="N204" s="22">
        <v>0</v>
      </c>
      <c r="O204" s="24">
        <v>0</v>
      </c>
      <c r="P204" s="24">
        <v>0</v>
      </c>
      <c r="Q204" s="24">
        <v>0</v>
      </c>
      <c r="R204" s="24">
        <v>0</v>
      </c>
      <c r="S204" s="24">
        <v>0</v>
      </c>
      <c r="T204" s="24">
        <v>0</v>
      </c>
      <c r="U204" s="24">
        <v>0</v>
      </c>
      <c r="V204" s="24">
        <v>0</v>
      </c>
      <c r="W204" s="24">
        <v>0</v>
      </c>
      <c r="X204" s="24">
        <v>0</v>
      </c>
      <c r="Y204" s="24">
        <v>0</v>
      </c>
      <c r="Z204" s="24">
        <v>0</v>
      </c>
      <c r="AA204" s="25">
        <v>0</v>
      </c>
      <c r="AB204" s="25">
        <v>0</v>
      </c>
      <c r="AC204" s="25">
        <v>0</v>
      </c>
      <c r="AD204" s="25">
        <v>0</v>
      </c>
      <c r="AE204" s="25">
        <v>0</v>
      </c>
      <c r="AF204" s="25">
        <v>0</v>
      </c>
      <c r="AG204" s="25">
        <v>0</v>
      </c>
      <c r="AH204" s="25">
        <v>0</v>
      </c>
      <c r="AI204" s="25">
        <v>0</v>
      </c>
      <c r="AJ204" s="25">
        <v>0</v>
      </c>
      <c r="AK204" s="25">
        <v>0</v>
      </c>
      <c r="AL204" s="25">
        <v>0</v>
      </c>
      <c r="AM204" s="25">
        <v>0</v>
      </c>
      <c r="AN204" s="25">
        <v>0</v>
      </c>
      <c r="AO204" s="25">
        <v>0</v>
      </c>
      <c r="AP204" s="25">
        <v>0</v>
      </c>
      <c r="AQ204" s="25">
        <v>0</v>
      </c>
      <c r="AR204" s="25">
        <v>0</v>
      </c>
      <c r="AS204" s="25">
        <v>0</v>
      </c>
      <c r="AT204" s="25">
        <v>0</v>
      </c>
      <c r="AU204" s="25">
        <v>0</v>
      </c>
      <c r="AV204" s="25">
        <v>0</v>
      </c>
      <c r="AW204" s="25">
        <v>0</v>
      </c>
      <c r="AX204" s="25">
        <v>0</v>
      </c>
      <c r="AY204" s="25">
        <v>0</v>
      </c>
      <c r="AZ204" s="25">
        <v>0</v>
      </c>
      <c r="BA204" s="25">
        <v>0</v>
      </c>
      <c r="BB204" s="25">
        <v>0</v>
      </c>
      <c r="BC204" s="25">
        <v>0</v>
      </c>
      <c r="BD204" s="25">
        <v>0</v>
      </c>
      <c r="BE204" s="25">
        <v>0</v>
      </c>
      <c r="BF204" s="25">
        <v>0</v>
      </c>
      <c r="BG204" s="25">
        <v>0</v>
      </c>
      <c r="BH204" s="25">
        <v>0</v>
      </c>
      <c r="BI204" s="25">
        <v>0</v>
      </c>
      <c r="BJ204" s="25">
        <v>0</v>
      </c>
      <c r="BK204" s="25">
        <v>0</v>
      </c>
      <c r="BL204" s="25">
        <v>0</v>
      </c>
      <c r="BM204" s="25">
        <v>0</v>
      </c>
      <c r="BN204" s="25">
        <v>0</v>
      </c>
    </row>
    <row r="205" spans="1:66" x14ac:dyDescent="0.25">
      <c r="B205" t="s">
        <v>13</v>
      </c>
      <c r="C205">
        <v>4.9999999999999998E-8</v>
      </c>
      <c r="D205">
        <v>0</v>
      </c>
      <c r="E205">
        <v>0</v>
      </c>
      <c r="F205">
        <v>0</v>
      </c>
      <c r="G205">
        <v>0</v>
      </c>
      <c r="H205">
        <v>0</v>
      </c>
      <c r="I205">
        <v>0</v>
      </c>
      <c r="J205" s="22">
        <v>0</v>
      </c>
      <c r="K205" s="22">
        <v>0</v>
      </c>
      <c r="L205" s="22">
        <v>0</v>
      </c>
      <c r="M205" s="22">
        <v>0</v>
      </c>
      <c r="N205" s="22">
        <v>0</v>
      </c>
      <c r="O205" s="24">
        <v>0</v>
      </c>
      <c r="P205" s="24">
        <v>0</v>
      </c>
      <c r="Q205" s="24">
        <v>0</v>
      </c>
      <c r="R205" s="24">
        <v>0</v>
      </c>
      <c r="S205" s="24">
        <v>0</v>
      </c>
      <c r="T205" s="24">
        <v>0</v>
      </c>
      <c r="U205" s="24">
        <v>0</v>
      </c>
      <c r="V205" s="24">
        <v>0</v>
      </c>
      <c r="W205" s="24">
        <v>0</v>
      </c>
      <c r="X205" s="24">
        <v>0</v>
      </c>
      <c r="Y205" s="24">
        <v>0</v>
      </c>
      <c r="Z205" s="24">
        <v>0</v>
      </c>
      <c r="AA205" s="25">
        <v>0</v>
      </c>
      <c r="AB205" s="25">
        <v>0</v>
      </c>
      <c r="AC205" s="25">
        <v>0</v>
      </c>
      <c r="AD205" s="25">
        <v>0</v>
      </c>
      <c r="AE205" s="25">
        <v>0</v>
      </c>
      <c r="AF205" s="25">
        <v>0</v>
      </c>
      <c r="AG205" s="25">
        <v>0</v>
      </c>
      <c r="AH205" s="25">
        <v>0</v>
      </c>
      <c r="AI205" s="25">
        <v>0</v>
      </c>
      <c r="AJ205" s="25">
        <v>0</v>
      </c>
      <c r="AK205" s="25">
        <v>0</v>
      </c>
      <c r="AL205" s="25">
        <v>0</v>
      </c>
      <c r="AM205" s="25">
        <v>0</v>
      </c>
      <c r="AN205" s="25">
        <v>0</v>
      </c>
      <c r="AO205" s="25">
        <v>0</v>
      </c>
      <c r="AP205" s="25">
        <v>0</v>
      </c>
      <c r="AQ205" s="25">
        <v>0</v>
      </c>
      <c r="AR205" s="25">
        <v>0</v>
      </c>
      <c r="AS205" s="25">
        <v>0</v>
      </c>
      <c r="AT205" s="25">
        <v>0</v>
      </c>
      <c r="AU205" s="25">
        <v>0</v>
      </c>
      <c r="AV205" s="25">
        <v>0</v>
      </c>
      <c r="AW205" s="25">
        <v>0</v>
      </c>
      <c r="AX205" s="25">
        <v>0</v>
      </c>
      <c r="AY205" s="25">
        <v>0</v>
      </c>
      <c r="AZ205" s="25">
        <v>0</v>
      </c>
      <c r="BA205" s="25">
        <v>0</v>
      </c>
      <c r="BB205" s="25">
        <v>0</v>
      </c>
      <c r="BC205" s="25">
        <v>0</v>
      </c>
      <c r="BD205" s="25">
        <v>0</v>
      </c>
      <c r="BE205" s="25">
        <v>0</v>
      </c>
      <c r="BF205" s="25">
        <v>0</v>
      </c>
      <c r="BG205" s="25">
        <v>0</v>
      </c>
      <c r="BH205" s="25">
        <v>0</v>
      </c>
      <c r="BI205" s="25">
        <v>0</v>
      </c>
      <c r="BJ205" s="25">
        <v>0</v>
      </c>
      <c r="BK205" s="25">
        <v>0</v>
      </c>
      <c r="BL205" s="25">
        <v>0</v>
      </c>
      <c r="BM205" s="25">
        <v>0</v>
      </c>
      <c r="BN205" s="25">
        <v>0</v>
      </c>
    </row>
    <row r="206" spans="1:66" x14ac:dyDescent="0.25">
      <c r="B206" t="s">
        <v>13</v>
      </c>
      <c r="C206">
        <v>5.9999999999999995E-8</v>
      </c>
      <c r="D206">
        <v>0</v>
      </c>
      <c r="E206">
        <v>0</v>
      </c>
      <c r="F206">
        <v>0</v>
      </c>
      <c r="G206">
        <v>0</v>
      </c>
      <c r="H206">
        <v>0</v>
      </c>
      <c r="I206">
        <v>0</v>
      </c>
      <c r="J206" s="22">
        <v>0</v>
      </c>
      <c r="K206" s="22">
        <v>0</v>
      </c>
      <c r="L206" s="22">
        <v>0</v>
      </c>
      <c r="M206" s="22">
        <v>0</v>
      </c>
      <c r="N206" s="22">
        <v>0</v>
      </c>
      <c r="O206" s="24">
        <v>0</v>
      </c>
      <c r="P206" s="24">
        <v>0</v>
      </c>
      <c r="Q206" s="24">
        <v>0</v>
      </c>
      <c r="R206" s="24">
        <v>0</v>
      </c>
      <c r="S206" s="24">
        <v>0</v>
      </c>
      <c r="T206" s="24">
        <v>0</v>
      </c>
      <c r="U206" s="24">
        <v>0</v>
      </c>
      <c r="V206" s="24">
        <v>0</v>
      </c>
      <c r="W206" s="24">
        <v>0</v>
      </c>
      <c r="X206" s="24">
        <v>0</v>
      </c>
      <c r="Y206" s="24">
        <v>0</v>
      </c>
      <c r="Z206" s="24">
        <v>0</v>
      </c>
      <c r="AA206" s="25">
        <v>0</v>
      </c>
      <c r="AB206" s="25">
        <v>0</v>
      </c>
      <c r="AC206" s="25">
        <v>0</v>
      </c>
      <c r="AD206" s="25">
        <v>0</v>
      </c>
      <c r="AE206" s="25">
        <v>0</v>
      </c>
      <c r="AF206" s="25">
        <v>0</v>
      </c>
      <c r="AG206" s="25">
        <v>0</v>
      </c>
      <c r="AH206" s="25">
        <v>0</v>
      </c>
      <c r="AI206" s="25">
        <v>0</v>
      </c>
      <c r="AJ206" s="25">
        <v>0</v>
      </c>
      <c r="AK206" s="25">
        <v>0</v>
      </c>
      <c r="AL206" s="25">
        <v>0</v>
      </c>
      <c r="AM206" s="25">
        <v>0</v>
      </c>
      <c r="AN206" s="25">
        <v>0</v>
      </c>
      <c r="AO206" s="25">
        <v>0</v>
      </c>
      <c r="AP206" s="25">
        <v>0</v>
      </c>
      <c r="AQ206" s="25">
        <v>0</v>
      </c>
      <c r="AR206" s="25">
        <v>0</v>
      </c>
      <c r="AS206" s="25">
        <v>0</v>
      </c>
      <c r="AT206" s="25">
        <v>0</v>
      </c>
      <c r="AU206" s="25">
        <v>0</v>
      </c>
      <c r="AV206" s="25">
        <v>0</v>
      </c>
      <c r="AW206" s="25">
        <v>0</v>
      </c>
      <c r="AX206" s="25">
        <v>0</v>
      </c>
      <c r="AY206" s="25">
        <v>0</v>
      </c>
      <c r="AZ206" s="25">
        <v>0</v>
      </c>
      <c r="BA206" s="25">
        <v>0</v>
      </c>
      <c r="BB206" s="25">
        <v>0</v>
      </c>
      <c r="BC206" s="25">
        <v>0</v>
      </c>
      <c r="BD206" s="25">
        <v>0</v>
      </c>
      <c r="BE206" s="25">
        <v>0</v>
      </c>
      <c r="BF206" s="25">
        <v>0</v>
      </c>
      <c r="BG206" s="25">
        <v>0</v>
      </c>
      <c r="BH206" s="25">
        <v>0</v>
      </c>
      <c r="BI206" s="25">
        <v>0</v>
      </c>
      <c r="BJ206" s="25">
        <v>0</v>
      </c>
      <c r="BK206" s="25">
        <v>0</v>
      </c>
      <c r="BL206" s="25">
        <v>0</v>
      </c>
      <c r="BM206" s="25">
        <v>0</v>
      </c>
      <c r="BN206" s="25">
        <v>0</v>
      </c>
    </row>
    <row r="207" spans="1:66" x14ac:dyDescent="0.25">
      <c r="A207" s="6">
        <v>45108</v>
      </c>
      <c r="B207" t="s">
        <v>13</v>
      </c>
      <c r="C207">
        <v>1</v>
      </c>
      <c r="D207">
        <v>684</v>
      </c>
      <c r="E207">
        <f t="shared" si="12"/>
        <v>142</v>
      </c>
      <c r="F207">
        <f t="shared" si="14"/>
        <v>153</v>
      </c>
      <c r="G207">
        <f t="shared" si="15"/>
        <v>169</v>
      </c>
      <c r="H207">
        <f t="shared" si="13"/>
        <v>220</v>
      </c>
      <c r="I207">
        <v>0</v>
      </c>
      <c r="J207" s="22">
        <v>0.93</v>
      </c>
      <c r="K207" s="22">
        <v>0.78</v>
      </c>
      <c r="L207" s="22">
        <v>0.85</v>
      </c>
      <c r="M207" s="22">
        <v>0.18</v>
      </c>
      <c r="N207" s="22">
        <v>0.57000000000000006</v>
      </c>
      <c r="O207" s="24">
        <v>0.57999999999999996</v>
      </c>
      <c r="P207" s="24">
        <v>0.68</v>
      </c>
      <c r="Q207" s="24">
        <v>0.71</v>
      </c>
      <c r="R207" s="24">
        <v>0.57999999999999996</v>
      </c>
      <c r="S207" s="24">
        <v>0.76</v>
      </c>
      <c r="T207" s="24">
        <v>0.89</v>
      </c>
      <c r="U207" s="24">
        <v>0.99</v>
      </c>
      <c r="V207" s="24">
        <v>0.49</v>
      </c>
      <c r="W207" s="24">
        <v>0.95000000000000007</v>
      </c>
      <c r="X207" s="24">
        <v>0.4</v>
      </c>
      <c r="Y207" s="24">
        <v>0.56000000000000005</v>
      </c>
      <c r="Z207" s="24">
        <v>0.85</v>
      </c>
      <c r="AA207" s="25">
        <v>10</v>
      </c>
      <c r="AB207" s="25">
        <v>0</v>
      </c>
      <c r="AC207" s="25">
        <v>40</v>
      </c>
      <c r="AD207" s="25">
        <v>0</v>
      </c>
      <c r="AE207" s="25">
        <v>12</v>
      </c>
      <c r="AF207" s="25">
        <v>31</v>
      </c>
      <c r="AG207" s="25">
        <v>19</v>
      </c>
      <c r="AH207" s="25">
        <v>0</v>
      </c>
      <c r="AI207" s="25">
        <v>14</v>
      </c>
      <c r="AJ207" s="25">
        <v>27</v>
      </c>
      <c r="AK207" s="25">
        <v>0</v>
      </c>
      <c r="AL207" s="25">
        <v>36</v>
      </c>
      <c r="AM207" s="25">
        <v>28</v>
      </c>
      <c r="AN207" s="25">
        <v>0</v>
      </c>
      <c r="AO207" s="25">
        <v>43</v>
      </c>
      <c r="AP207" s="25">
        <v>0</v>
      </c>
      <c r="AQ207" s="25">
        <v>38</v>
      </c>
      <c r="AR207" s="25">
        <v>24</v>
      </c>
      <c r="AS207" s="25">
        <v>21</v>
      </c>
      <c r="AT207" s="25">
        <v>30</v>
      </c>
      <c r="AU207" s="25">
        <v>0</v>
      </c>
      <c r="AV207" s="25">
        <v>41</v>
      </c>
      <c r="AW207" s="25">
        <v>28</v>
      </c>
      <c r="AX207" s="25">
        <v>0</v>
      </c>
      <c r="AY207" s="25">
        <v>40</v>
      </c>
      <c r="AZ207" s="25">
        <v>0</v>
      </c>
      <c r="BA207" s="25">
        <v>0</v>
      </c>
      <c r="BB207" s="25">
        <v>15</v>
      </c>
      <c r="BC207" s="25">
        <v>37</v>
      </c>
      <c r="BD207" s="25">
        <v>8</v>
      </c>
      <c r="BE207" s="25">
        <v>0</v>
      </c>
      <c r="BF207" s="25">
        <v>30</v>
      </c>
      <c r="BG207" s="25">
        <v>13</v>
      </c>
      <c r="BH207" s="25">
        <v>0</v>
      </c>
      <c r="BI207" s="25">
        <v>0</v>
      </c>
      <c r="BJ207" s="25">
        <v>29</v>
      </c>
      <c r="BK207" s="25">
        <v>45</v>
      </c>
      <c r="BL207" s="25">
        <v>8</v>
      </c>
      <c r="BM207" s="25">
        <v>0</v>
      </c>
      <c r="BN207" s="25">
        <v>17</v>
      </c>
    </row>
    <row r="208" spans="1:66" x14ac:dyDescent="0.25">
      <c r="A208" s="6">
        <v>45109</v>
      </c>
      <c r="B208" t="s">
        <v>13</v>
      </c>
      <c r="C208">
        <v>2</v>
      </c>
      <c r="D208">
        <v>684</v>
      </c>
      <c r="E208">
        <f t="shared" si="12"/>
        <v>170</v>
      </c>
      <c r="F208">
        <f t="shared" si="14"/>
        <v>128</v>
      </c>
      <c r="G208">
        <f t="shared" si="15"/>
        <v>178</v>
      </c>
      <c r="H208">
        <f t="shared" si="13"/>
        <v>184</v>
      </c>
      <c r="I208">
        <v>0</v>
      </c>
      <c r="J208" s="22">
        <v>0.25</v>
      </c>
      <c r="K208" s="22">
        <v>0.6</v>
      </c>
      <c r="L208" s="22">
        <v>0.73</v>
      </c>
      <c r="M208" s="22">
        <v>0.94000000000000006</v>
      </c>
      <c r="N208" s="22">
        <v>0.88</v>
      </c>
      <c r="O208" s="24">
        <v>0.66</v>
      </c>
      <c r="P208" s="24">
        <v>0.57999999999999996</v>
      </c>
      <c r="Q208" s="24">
        <v>0.88</v>
      </c>
      <c r="R208" s="24">
        <v>0.76</v>
      </c>
      <c r="S208" s="24">
        <v>0.35000000000000003</v>
      </c>
      <c r="T208" s="24">
        <v>0.70000000000000007</v>
      </c>
      <c r="U208" s="24">
        <v>0.96</v>
      </c>
      <c r="V208" s="24">
        <v>0.53</v>
      </c>
      <c r="W208" s="24">
        <v>0.97</v>
      </c>
      <c r="X208" s="24">
        <v>0.70000000000000007</v>
      </c>
      <c r="Y208" s="24">
        <v>0.25</v>
      </c>
      <c r="Z208" s="24">
        <v>0.86</v>
      </c>
      <c r="AA208" s="25">
        <v>32</v>
      </c>
      <c r="AB208" s="25">
        <v>0</v>
      </c>
      <c r="AC208" s="25">
        <v>0</v>
      </c>
      <c r="AD208" s="25">
        <v>4</v>
      </c>
      <c r="AE208" s="25">
        <v>11</v>
      </c>
      <c r="AF208" s="25">
        <v>34</v>
      </c>
      <c r="AG208" s="25">
        <v>4</v>
      </c>
      <c r="AH208" s="25">
        <v>32</v>
      </c>
      <c r="AI208" s="25">
        <v>10</v>
      </c>
      <c r="AJ208" s="25">
        <v>1</v>
      </c>
      <c r="AK208" s="25">
        <v>24</v>
      </c>
      <c r="AL208" s="25">
        <v>9</v>
      </c>
      <c r="AM208" s="25">
        <v>31</v>
      </c>
      <c r="AN208" s="25">
        <v>10</v>
      </c>
      <c r="AO208" s="25">
        <v>11</v>
      </c>
      <c r="AP208" s="25">
        <v>17</v>
      </c>
      <c r="AQ208" s="25">
        <v>0</v>
      </c>
      <c r="AR208" s="25">
        <v>43</v>
      </c>
      <c r="AS208" s="25">
        <v>20</v>
      </c>
      <c r="AT208" s="25">
        <v>43</v>
      </c>
      <c r="AU208" s="25">
        <v>27</v>
      </c>
      <c r="AV208" s="25">
        <v>20</v>
      </c>
      <c r="AW208" s="25">
        <v>5</v>
      </c>
      <c r="AX208" s="25">
        <v>2</v>
      </c>
      <c r="AY208" s="25">
        <v>22</v>
      </c>
      <c r="AZ208" s="25">
        <v>31</v>
      </c>
      <c r="BA208" s="25">
        <v>19</v>
      </c>
      <c r="BB208" s="25">
        <v>40</v>
      </c>
      <c r="BC208" s="25">
        <v>6</v>
      </c>
      <c r="BD208" s="25">
        <v>6</v>
      </c>
      <c r="BE208" s="25">
        <v>33</v>
      </c>
      <c r="BF208" s="25">
        <v>16</v>
      </c>
      <c r="BG208" s="25">
        <v>18</v>
      </c>
      <c r="BH208" s="25">
        <v>11</v>
      </c>
      <c r="BI208" s="25">
        <v>25</v>
      </c>
      <c r="BJ208" s="25">
        <v>3</v>
      </c>
      <c r="BK208" s="25">
        <v>0</v>
      </c>
      <c r="BL208" s="25">
        <v>24</v>
      </c>
      <c r="BM208" s="25">
        <v>0</v>
      </c>
      <c r="BN208" s="25">
        <v>40</v>
      </c>
    </row>
    <row r="209" spans="1:66" x14ac:dyDescent="0.25">
      <c r="A209" s="6">
        <v>45110</v>
      </c>
      <c r="B209" t="s">
        <v>13</v>
      </c>
      <c r="C209">
        <v>3</v>
      </c>
      <c r="D209">
        <v>678.99999999999989</v>
      </c>
      <c r="E209">
        <f t="shared" si="12"/>
        <v>45</v>
      </c>
      <c r="F209">
        <f t="shared" si="14"/>
        <v>244</v>
      </c>
      <c r="G209">
        <f t="shared" si="15"/>
        <v>214</v>
      </c>
      <c r="H209">
        <f t="shared" si="13"/>
        <v>137.99999999999989</v>
      </c>
      <c r="I209">
        <v>0</v>
      </c>
      <c r="J209" s="22">
        <v>0.5</v>
      </c>
      <c r="K209" s="22">
        <v>0.79</v>
      </c>
      <c r="L209" s="22">
        <v>0.68</v>
      </c>
      <c r="M209" s="22">
        <v>0.92</v>
      </c>
      <c r="N209" s="22">
        <v>0.9</v>
      </c>
      <c r="O209" s="24">
        <v>0.87</v>
      </c>
      <c r="P209" s="24">
        <v>0.71</v>
      </c>
      <c r="Q209" s="24">
        <v>0.64</v>
      </c>
      <c r="R209" s="24">
        <v>0.75</v>
      </c>
      <c r="S209" s="24">
        <v>0.57000000000000006</v>
      </c>
      <c r="T209" s="24">
        <v>0.73</v>
      </c>
      <c r="U209" s="24">
        <v>0.44</v>
      </c>
      <c r="V209" s="24">
        <v>0.85</v>
      </c>
      <c r="W209" s="24">
        <v>0.95000000000000007</v>
      </c>
      <c r="X209" s="24">
        <v>0.56000000000000005</v>
      </c>
      <c r="Y209" s="24">
        <v>0.85</v>
      </c>
      <c r="Z209" s="24">
        <v>0.85</v>
      </c>
      <c r="AA209" s="25">
        <v>0</v>
      </c>
      <c r="AB209" s="25">
        <v>39</v>
      </c>
      <c r="AC209" s="25">
        <v>20</v>
      </c>
      <c r="AD209" s="25">
        <v>30</v>
      </c>
      <c r="AE209" s="25">
        <v>32</v>
      </c>
      <c r="AF209" s="25">
        <v>36</v>
      </c>
      <c r="AG209" s="25">
        <v>0</v>
      </c>
      <c r="AH209" s="25">
        <v>25</v>
      </c>
      <c r="AI209" s="25">
        <v>42</v>
      </c>
      <c r="AJ209" s="25">
        <v>20</v>
      </c>
      <c r="AK209" s="25">
        <v>38</v>
      </c>
      <c r="AL209" s="25">
        <v>26</v>
      </c>
      <c r="AM209" s="25">
        <v>0</v>
      </c>
      <c r="AN209" s="25">
        <v>41</v>
      </c>
      <c r="AO209" s="25">
        <v>17</v>
      </c>
      <c r="AP209" s="25">
        <v>0</v>
      </c>
      <c r="AQ209" s="25">
        <v>0</v>
      </c>
      <c r="AR209" s="25">
        <v>0</v>
      </c>
      <c r="AS209" s="25">
        <v>24</v>
      </c>
      <c r="AT209" s="25">
        <v>29.999999999999886</v>
      </c>
      <c r="AU209" s="25">
        <v>0</v>
      </c>
      <c r="AV209" s="25">
        <v>15</v>
      </c>
      <c r="AW209" s="25">
        <v>32</v>
      </c>
      <c r="AX209" s="25">
        <v>43</v>
      </c>
      <c r="AY209" s="25">
        <v>30</v>
      </c>
      <c r="AZ209" s="25">
        <v>0</v>
      </c>
      <c r="BA209" s="25">
        <v>41</v>
      </c>
      <c r="BB209" s="25">
        <v>29</v>
      </c>
      <c r="BC209" s="25">
        <v>12</v>
      </c>
      <c r="BD209" s="25">
        <v>12</v>
      </c>
      <c r="BE209" s="25">
        <v>2</v>
      </c>
      <c r="BF209" s="25">
        <v>31</v>
      </c>
      <c r="BG209" s="25">
        <v>0</v>
      </c>
      <c r="BH209" s="25">
        <v>0</v>
      </c>
      <c r="BI209" s="25">
        <v>0</v>
      </c>
      <c r="BJ209" s="25">
        <v>12</v>
      </c>
      <c r="BK209" s="25">
        <v>0</v>
      </c>
      <c r="BL209" s="25">
        <v>0</v>
      </c>
      <c r="BM209" s="25">
        <v>0</v>
      </c>
      <c r="BN209" s="25">
        <v>0</v>
      </c>
    </row>
    <row r="210" spans="1:66" x14ac:dyDescent="0.25">
      <c r="A210" s="6">
        <v>45111</v>
      </c>
      <c r="B210" t="s">
        <v>13</v>
      </c>
      <c r="C210">
        <v>4</v>
      </c>
      <c r="D210">
        <v>672.00000000000011</v>
      </c>
      <c r="E210">
        <f t="shared" si="12"/>
        <v>129</v>
      </c>
      <c r="F210">
        <f t="shared" si="14"/>
        <v>142</v>
      </c>
      <c r="G210">
        <f t="shared" si="15"/>
        <v>120</v>
      </c>
      <c r="H210">
        <f t="shared" si="13"/>
        <v>247.00000000000011</v>
      </c>
      <c r="I210">
        <v>1</v>
      </c>
      <c r="J210" s="22">
        <v>0.26</v>
      </c>
      <c r="K210" s="22">
        <v>0.83000000000000007</v>
      </c>
      <c r="L210" s="22">
        <v>0.55000000000000004</v>
      </c>
      <c r="M210" s="22">
        <v>0.9</v>
      </c>
      <c r="N210" s="22">
        <v>0.76</v>
      </c>
      <c r="O210" s="24">
        <v>0.9</v>
      </c>
      <c r="P210" s="24">
        <v>0.74</v>
      </c>
      <c r="Q210" s="24">
        <v>0.13</v>
      </c>
      <c r="R210" s="24">
        <v>0.73</v>
      </c>
      <c r="S210" s="24">
        <v>0.42</v>
      </c>
      <c r="T210" s="24">
        <v>0.64</v>
      </c>
      <c r="U210" s="24">
        <v>0.95000000000000007</v>
      </c>
      <c r="V210" s="24">
        <v>0.81</v>
      </c>
      <c r="W210" s="24">
        <v>0.61</v>
      </c>
      <c r="X210" s="24">
        <v>0.3</v>
      </c>
      <c r="Y210" s="24">
        <v>1</v>
      </c>
      <c r="Z210" s="24">
        <v>0.42</v>
      </c>
      <c r="AA210" s="25">
        <v>41</v>
      </c>
      <c r="AB210" s="25">
        <v>8</v>
      </c>
      <c r="AC210" s="25">
        <v>18</v>
      </c>
      <c r="AD210" s="25">
        <v>0</v>
      </c>
      <c r="AE210" s="25">
        <v>0</v>
      </c>
      <c r="AF210" s="25">
        <v>36</v>
      </c>
      <c r="AG210" s="25">
        <v>34</v>
      </c>
      <c r="AH210" s="25">
        <v>0</v>
      </c>
      <c r="AI210" s="25">
        <v>5</v>
      </c>
      <c r="AJ210" s="25">
        <v>0</v>
      </c>
      <c r="AK210" s="25">
        <v>34</v>
      </c>
      <c r="AL210" s="25">
        <v>44</v>
      </c>
      <c r="AM210" s="25">
        <v>16</v>
      </c>
      <c r="AN210" s="25">
        <v>27</v>
      </c>
      <c r="AO210" s="25">
        <v>37</v>
      </c>
      <c r="AP210" s="25">
        <v>0</v>
      </c>
      <c r="AQ210" s="25">
        <v>33</v>
      </c>
      <c r="AR210" s="25">
        <v>19.000000000000114</v>
      </c>
      <c r="AS210" s="25">
        <v>41</v>
      </c>
      <c r="AT210" s="25">
        <v>30</v>
      </c>
      <c r="AU210" s="25">
        <v>18</v>
      </c>
      <c r="AV210" s="25">
        <v>25</v>
      </c>
      <c r="AW210" s="25">
        <v>22</v>
      </c>
      <c r="AX210" s="25">
        <v>0</v>
      </c>
      <c r="AY210" s="25">
        <v>0</v>
      </c>
      <c r="AZ210" s="25">
        <v>0</v>
      </c>
      <c r="BA210" s="25">
        <v>42</v>
      </c>
      <c r="BB210" s="25">
        <v>13</v>
      </c>
      <c r="BC210" s="25">
        <v>0</v>
      </c>
      <c r="BD210" s="25">
        <v>0</v>
      </c>
      <c r="BE210" s="25">
        <v>25</v>
      </c>
      <c r="BF210" s="25">
        <v>5</v>
      </c>
      <c r="BG210" s="25">
        <v>13</v>
      </c>
      <c r="BH210" s="25">
        <v>20</v>
      </c>
      <c r="BI210" s="25">
        <v>37</v>
      </c>
      <c r="BJ210" s="25">
        <v>0</v>
      </c>
      <c r="BK210" s="25">
        <v>15</v>
      </c>
      <c r="BL210" s="25">
        <v>9</v>
      </c>
      <c r="BM210" s="25">
        <v>0</v>
      </c>
      <c r="BN210" s="25">
        <v>5</v>
      </c>
    </row>
    <row r="211" spans="1:66" x14ac:dyDescent="0.25">
      <c r="A211" s="6">
        <v>45112</v>
      </c>
      <c r="B211" t="s">
        <v>13</v>
      </c>
      <c r="C211">
        <v>5</v>
      </c>
      <c r="D211">
        <v>661</v>
      </c>
      <c r="E211">
        <f t="shared" si="12"/>
        <v>162</v>
      </c>
      <c r="F211">
        <f t="shared" si="14"/>
        <v>198</v>
      </c>
      <c r="G211">
        <f t="shared" si="15"/>
        <v>164</v>
      </c>
      <c r="H211">
        <f t="shared" si="13"/>
        <v>137</v>
      </c>
      <c r="I211">
        <v>0</v>
      </c>
      <c r="J211" s="22">
        <v>0.55000000000000004</v>
      </c>
      <c r="K211" s="22">
        <v>0.95000000000000007</v>
      </c>
      <c r="L211" s="22">
        <v>0.83000000000000007</v>
      </c>
      <c r="M211" s="22">
        <v>0.28000000000000003</v>
      </c>
      <c r="N211" s="22">
        <v>0.76</v>
      </c>
      <c r="O211" s="24">
        <v>0.25</v>
      </c>
      <c r="P211" s="24">
        <v>0.85</v>
      </c>
      <c r="Q211" s="24">
        <v>0.57000000000000006</v>
      </c>
      <c r="R211" s="24">
        <v>0.71</v>
      </c>
      <c r="S211" s="24">
        <v>0.96</v>
      </c>
      <c r="T211" s="24">
        <v>0.61</v>
      </c>
      <c r="U211" s="24">
        <v>0.91</v>
      </c>
      <c r="V211" s="24">
        <v>0.98</v>
      </c>
      <c r="W211" s="24">
        <v>0.37</v>
      </c>
      <c r="X211" s="24">
        <v>0.86</v>
      </c>
      <c r="Y211" s="24">
        <v>0.5</v>
      </c>
      <c r="Z211" s="24">
        <v>0.65</v>
      </c>
      <c r="AA211" s="25">
        <v>9</v>
      </c>
      <c r="AB211" s="25">
        <v>17</v>
      </c>
      <c r="AC211" s="25">
        <v>43</v>
      </c>
      <c r="AD211" s="25">
        <v>27</v>
      </c>
      <c r="AE211" s="25">
        <v>15</v>
      </c>
      <c r="AF211" s="25">
        <v>12</v>
      </c>
      <c r="AG211" s="25">
        <v>40</v>
      </c>
      <c r="AH211" s="25">
        <v>5</v>
      </c>
      <c r="AI211" s="25">
        <v>27</v>
      </c>
      <c r="AJ211" s="25">
        <v>3</v>
      </c>
      <c r="AK211" s="25">
        <v>0</v>
      </c>
      <c r="AL211" s="25">
        <v>20</v>
      </c>
      <c r="AM211" s="25">
        <v>16</v>
      </c>
      <c r="AN211" s="25">
        <v>18</v>
      </c>
      <c r="AO211" s="25">
        <v>8</v>
      </c>
      <c r="AP211" s="25">
        <v>10</v>
      </c>
      <c r="AQ211" s="25">
        <v>10</v>
      </c>
      <c r="AR211" s="25">
        <v>0</v>
      </c>
      <c r="AS211" s="25">
        <v>15</v>
      </c>
      <c r="AT211" s="25">
        <v>40</v>
      </c>
      <c r="AU211" s="25">
        <v>20</v>
      </c>
      <c r="AV211" s="25">
        <v>44</v>
      </c>
      <c r="AW211" s="25">
        <v>11</v>
      </c>
      <c r="AX211" s="25">
        <v>7</v>
      </c>
      <c r="AY211" s="25">
        <v>34</v>
      </c>
      <c r="AZ211" s="25">
        <v>7</v>
      </c>
      <c r="BA211" s="25">
        <v>11</v>
      </c>
      <c r="BB211" s="25">
        <v>0</v>
      </c>
      <c r="BC211" s="25">
        <v>30</v>
      </c>
      <c r="BD211" s="25">
        <v>0</v>
      </c>
      <c r="BE211" s="25">
        <v>0</v>
      </c>
      <c r="BF211" s="25">
        <v>2</v>
      </c>
      <c r="BG211" s="25">
        <v>41</v>
      </c>
      <c r="BH211" s="25">
        <v>25</v>
      </c>
      <c r="BI211" s="25">
        <v>30</v>
      </c>
      <c r="BJ211" s="25">
        <v>30</v>
      </c>
      <c r="BK211" s="25">
        <v>15</v>
      </c>
      <c r="BL211" s="25">
        <v>5</v>
      </c>
      <c r="BM211" s="25">
        <v>0</v>
      </c>
      <c r="BN211" s="25">
        <v>14</v>
      </c>
    </row>
    <row r="212" spans="1:66" x14ac:dyDescent="0.25">
      <c r="A212" s="6">
        <v>45113</v>
      </c>
      <c r="B212" t="s">
        <v>13</v>
      </c>
      <c r="C212">
        <v>6</v>
      </c>
      <c r="D212">
        <v>647.00000000000011</v>
      </c>
      <c r="E212">
        <f t="shared" si="12"/>
        <v>110.00000000000011</v>
      </c>
      <c r="F212">
        <f t="shared" si="14"/>
        <v>181</v>
      </c>
      <c r="G212">
        <f t="shared" si="15"/>
        <v>229</v>
      </c>
      <c r="H212">
        <f t="shared" si="13"/>
        <v>108</v>
      </c>
      <c r="I212">
        <v>0</v>
      </c>
      <c r="J212" s="22">
        <v>0.70000000000000007</v>
      </c>
      <c r="K212" s="22">
        <v>0.99</v>
      </c>
      <c r="L212" s="22">
        <v>0.43</v>
      </c>
      <c r="M212" s="22">
        <v>0.78</v>
      </c>
      <c r="N212" s="22">
        <v>0.8</v>
      </c>
      <c r="O212" s="24">
        <v>0.64</v>
      </c>
      <c r="P212" s="24">
        <v>0.57999999999999996</v>
      </c>
      <c r="Q212" s="24">
        <v>0.78</v>
      </c>
      <c r="R212" s="24">
        <v>0.70000000000000007</v>
      </c>
      <c r="S212" s="24">
        <v>0.75</v>
      </c>
      <c r="T212" s="24">
        <v>0.98</v>
      </c>
      <c r="U212" s="24">
        <v>0.73</v>
      </c>
      <c r="V212" s="24">
        <v>0.56000000000000005</v>
      </c>
      <c r="W212" s="24">
        <v>0.9</v>
      </c>
      <c r="X212" s="24">
        <v>0.95000000000000007</v>
      </c>
      <c r="Y212" s="24">
        <v>0.46</v>
      </c>
      <c r="Z212" s="24">
        <v>0.33</v>
      </c>
      <c r="AA212" s="25">
        <v>6</v>
      </c>
      <c r="AB212" s="25">
        <v>10</v>
      </c>
      <c r="AC212" s="25">
        <v>0</v>
      </c>
      <c r="AD212" s="25">
        <v>0</v>
      </c>
      <c r="AE212" s="25">
        <v>14</v>
      </c>
      <c r="AF212" s="25">
        <v>43</v>
      </c>
      <c r="AG212" s="25">
        <v>7</v>
      </c>
      <c r="AH212" s="25">
        <v>39</v>
      </c>
      <c r="AI212" s="25">
        <v>28</v>
      </c>
      <c r="AJ212" s="25">
        <v>34</v>
      </c>
      <c r="AK212" s="25">
        <v>19</v>
      </c>
      <c r="AL212" s="25">
        <v>0</v>
      </c>
      <c r="AM212" s="25">
        <v>26</v>
      </c>
      <c r="AN212" s="25">
        <v>26</v>
      </c>
      <c r="AO212" s="25">
        <v>0</v>
      </c>
      <c r="AP212" s="25">
        <v>0</v>
      </c>
      <c r="AQ212" s="25">
        <v>18</v>
      </c>
      <c r="AR212" s="25">
        <v>38</v>
      </c>
      <c r="AS212" s="25">
        <v>0</v>
      </c>
      <c r="AT212" s="25">
        <v>0</v>
      </c>
      <c r="AU212" s="25">
        <v>26</v>
      </c>
      <c r="AV212" s="25">
        <v>29</v>
      </c>
      <c r="AW212" s="25">
        <v>37</v>
      </c>
      <c r="AX212" s="25">
        <v>20</v>
      </c>
      <c r="AY212" s="25">
        <v>37</v>
      </c>
      <c r="AZ212" s="25">
        <v>0</v>
      </c>
      <c r="BA212" s="25">
        <v>0</v>
      </c>
      <c r="BB212" s="25">
        <v>37</v>
      </c>
      <c r="BC212" s="25">
        <v>43</v>
      </c>
      <c r="BD212" s="25">
        <v>0</v>
      </c>
      <c r="BE212" s="25">
        <v>12</v>
      </c>
      <c r="BF212" s="25">
        <v>11</v>
      </c>
      <c r="BG212" s="25">
        <v>12</v>
      </c>
      <c r="BH212" s="25">
        <v>16</v>
      </c>
      <c r="BI212" s="25">
        <v>18</v>
      </c>
      <c r="BJ212" s="25">
        <v>6.0000000000001137</v>
      </c>
      <c r="BK212" s="25">
        <v>0</v>
      </c>
      <c r="BL212" s="25">
        <v>19</v>
      </c>
      <c r="BM212" s="25">
        <v>16</v>
      </c>
      <c r="BN212" s="25">
        <v>0</v>
      </c>
    </row>
    <row r="213" spans="1:66" x14ac:dyDescent="0.25">
      <c r="A213" s="6">
        <v>45114</v>
      </c>
      <c r="B213" t="s">
        <v>13</v>
      </c>
      <c r="C213">
        <v>7</v>
      </c>
      <c r="D213">
        <v>629</v>
      </c>
      <c r="E213">
        <f t="shared" si="12"/>
        <v>131</v>
      </c>
      <c r="F213">
        <f t="shared" si="14"/>
        <v>203</v>
      </c>
      <c r="G213">
        <f t="shared" si="15"/>
        <v>141</v>
      </c>
      <c r="H213">
        <f t="shared" si="13"/>
        <v>149</v>
      </c>
      <c r="I213">
        <v>0</v>
      </c>
      <c r="J213" s="22">
        <v>0.86</v>
      </c>
      <c r="K213" s="22">
        <v>0.96</v>
      </c>
      <c r="L213" s="22">
        <v>0.33</v>
      </c>
      <c r="M213" s="22">
        <v>0.71</v>
      </c>
      <c r="N213" s="22">
        <v>0.57000000000000006</v>
      </c>
      <c r="O213" s="24">
        <v>0.79</v>
      </c>
      <c r="P213" s="24">
        <v>0.61</v>
      </c>
      <c r="Q213" s="24">
        <v>0.75</v>
      </c>
      <c r="R213" s="24">
        <v>0.61</v>
      </c>
      <c r="S213" s="24">
        <v>0.45</v>
      </c>
      <c r="T213" s="24">
        <v>0.85</v>
      </c>
      <c r="U213" s="24">
        <v>0.75</v>
      </c>
      <c r="V213" s="24">
        <v>0.52</v>
      </c>
      <c r="W213" s="24">
        <v>0.32</v>
      </c>
      <c r="X213" s="24">
        <v>0.98</v>
      </c>
      <c r="Y213" s="24">
        <v>0.93</v>
      </c>
      <c r="Z213" s="24">
        <v>0.62</v>
      </c>
      <c r="AA213" s="25">
        <v>11</v>
      </c>
      <c r="AB213" s="25">
        <v>41</v>
      </c>
      <c r="AC213" s="25">
        <v>28</v>
      </c>
      <c r="AD213" s="25">
        <v>18</v>
      </c>
      <c r="AE213" s="25">
        <v>6</v>
      </c>
      <c r="AF213" s="25">
        <v>17</v>
      </c>
      <c r="AG213" s="25">
        <v>16</v>
      </c>
      <c r="AH213" s="25">
        <v>30</v>
      </c>
      <c r="AI213" s="25">
        <v>13</v>
      </c>
      <c r="AJ213" s="25">
        <v>23</v>
      </c>
      <c r="AK213" s="25">
        <v>5</v>
      </c>
      <c r="AL213" s="25">
        <v>27</v>
      </c>
      <c r="AM213" s="25">
        <v>31</v>
      </c>
      <c r="AN213" s="25">
        <v>11</v>
      </c>
      <c r="AO213" s="25">
        <v>16</v>
      </c>
      <c r="AP213" s="25">
        <v>30</v>
      </c>
      <c r="AQ213" s="25">
        <v>0</v>
      </c>
      <c r="AR213" s="25">
        <v>25</v>
      </c>
      <c r="AS213" s="25">
        <v>7</v>
      </c>
      <c r="AT213" s="25">
        <v>2</v>
      </c>
      <c r="AU213" s="25">
        <v>9</v>
      </c>
      <c r="AV213" s="25">
        <v>37</v>
      </c>
      <c r="AW213" s="25">
        <v>0</v>
      </c>
      <c r="AX213" s="25">
        <v>34</v>
      </c>
      <c r="AY213" s="25">
        <v>0</v>
      </c>
      <c r="AZ213" s="25">
        <v>14</v>
      </c>
      <c r="BA213" s="25">
        <v>2</v>
      </c>
      <c r="BB213" s="25">
        <v>12</v>
      </c>
      <c r="BC213" s="25">
        <v>30</v>
      </c>
      <c r="BD213" s="25">
        <v>3</v>
      </c>
      <c r="BE213" s="25">
        <v>39</v>
      </c>
      <c r="BF213" s="25">
        <v>16</v>
      </c>
      <c r="BG213" s="25">
        <v>17</v>
      </c>
      <c r="BH213" s="25">
        <v>14</v>
      </c>
      <c r="BI213" s="25">
        <v>0</v>
      </c>
      <c r="BJ213" s="25">
        <v>15</v>
      </c>
      <c r="BK213" s="25">
        <v>4</v>
      </c>
      <c r="BL213" s="25">
        <v>0</v>
      </c>
      <c r="BM213" s="25">
        <v>19</v>
      </c>
      <c r="BN213" s="25">
        <v>7</v>
      </c>
    </row>
    <row r="214" spans="1:66" x14ac:dyDescent="0.25">
      <c r="A214" s="6">
        <v>45115</v>
      </c>
      <c r="B214" t="s">
        <v>13</v>
      </c>
      <c r="C214">
        <v>8</v>
      </c>
      <c r="D214">
        <v>608.00000000000011</v>
      </c>
      <c r="E214">
        <f t="shared" si="12"/>
        <v>168.00000000000011</v>
      </c>
      <c r="F214">
        <f t="shared" si="14"/>
        <v>113</v>
      </c>
      <c r="G214">
        <f t="shared" si="15"/>
        <v>175</v>
      </c>
      <c r="H214">
        <f t="shared" si="13"/>
        <v>129</v>
      </c>
      <c r="I214">
        <v>0</v>
      </c>
      <c r="J214" s="22">
        <v>0.9</v>
      </c>
      <c r="K214" s="22">
        <v>0.87</v>
      </c>
      <c r="L214" s="22">
        <v>0.5</v>
      </c>
      <c r="M214" s="22">
        <v>0.76</v>
      </c>
      <c r="N214" s="22">
        <v>0.3</v>
      </c>
      <c r="O214" s="24">
        <v>0.63</v>
      </c>
      <c r="P214" s="24">
        <v>0.76</v>
      </c>
      <c r="Q214" s="24">
        <v>0.51</v>
      </c>
      <c r="R214" s="24">
        <v>0.66</v>
      </c>
      <c r="S214" s="24">
        <v>0.64</v>
      </c>
      <c r="T214" s="24">
        <v>0.99</v>
      </c>
      <c r="U214" s="24">
        <v>0.48</v>
      </c>
      <c r="V214" s="24">
        <v>0.39</v>
      </c>
      <c r="W214" s="24">
        <v>0.96</v>
      </c>
      <c r="X214" s="24">
        <v>0.72</v>
      </c>
      <c r="Y214" s="24">
        <v>0.96</v>
      </c>
      <c r="Z214" s="24">
        <v>0.69000000000000006</v>
      </c>
      <c r="AA214" s="25">
        <v>40</v>
      </c>
      <c r="AB214" s="25">
        <v>2</v>
      </c>
      <c r="AC214" s="25">
        <v>6</v>
      </c>
      <c r="AD214" s="25">
        <v>6</v>
      </c>
      <c r="AE214" s="25">
        <v>20</v>
      </c>
      <c r="AF214" s="25">
        <v>0</v>
      </c>
      <c r="AG214" s="25">
        <v>0</v>
      </c>
      <c r="AH214" s="25">
        <v>28</v>
      </c>
      <c r="AI214" s="25">
        <v>0</v>
      </c>
      <c r="AJ214" s="25">
        <v>11</v>
      </c>
      <c r="AK214" s="25">
        <v>23</v>
      </c>
      <c r="AL214" s="25">
        <v>0</v>
      </c>
      <c r="AM214" s="25">
        <v>28</v>
      </c>
      <c r="AN214" s="25">
        <v>15</v>
      </c>
      <c r="AO214" s="25">
        <v>28</v>
      </c>
      <c r="AP214" s="25">
        <v>17</v>
      </c>
      <c r="AQ214" s="25">
        <v>16</v>
      </c>
      <c r="AR214" s="25">
        <v>0</v>
      </c>
      <c r="AS214" s="25">
        <v>0</v>
      </c>
      <c r="AT214" s="25">
        <v>25</v>
      </c>
      <c r="AU214" s="25">
        <v>29</v>
      </c>
      <c r="AV214" s="25">
        <v>34</v>
      </c>
      <c r="AW214" s="25">
        <v>40</v>
      </c>
      <c r="AX214" s="25">
        <v>13</v>
      </c>
      <c r="AY214" s="25">
        <v>37</v>
      </c>
      <c r="AZ214" s="25">
        <v>0</v>
      </c>
      <c r="BA214" s="25">
        <v>0</v>
      </c>
      <c r="BB214" s="25">
        <v>0</v>
      </c>
      <c r="BC214" s="25">
        <v>0</v>
      </c>
      <c r="BD214" s="25">
        <v>22</v>
      </c>
      <c r="BE214" s="25">
        <v>20</v>
      </c>
      <c r="BF214" s="25">
        <v>10</v>
      </c>
      <c r="BG214" s="25">
        <v>35.000000000000114</v>
      </c>
      <c r="BH214" s="25">
        <v>29</v>
      </c>
      <c r="BI214" s="25">
        <v>2</v>
      </c>
      <c r="BJ214" s="25">
        <v>31</v>
      </c>
      <c r="BK214" s="25">
        <v>4</v>
      </c>
      <c r="BL214" s="25">
        <v>27</v>
      </c>
      <c r="BM214" s="25">
        <v>10</v>
      </c>
      <c r="BN214" s="25">
        <v>0</v>
      </c>
    </row>
    <row r="215" spans="1:66" x14ac:dyDescent="0.25">
      <c r="A215" s="6">
        <v>45116</v>
      </c>
      <c r="B215" t="s">
        <v>13</v>
      </c>
      <c r="C215">
        <v>9</v>
      </c>
      <c r="D215">
        <v>581</v>
      </c>
      <c r="E215">
        <f t="shared" si="12"/>
        <v>170</v>
      </c>
      <c r="F215">
        <f t="shared" si="14"/>
        <v>136</v>
      </c>
      <c r="G215">
        <f t="shared" si="15"/>
        <v>126</v>
      </c>
      <c r="H215">
        <f t="shared" si="13"/>
        <v>146</v>
      </c>
      <c r="I215">
        <v>0</v>
      </c>
      <c r="J215" s="22">
        <v>0.89</v>
      </c>
      <c r="K215" s="22">
        <v>0.2</v>
      </c>
      <c r="L215" s="22">
        <v>0.78</v>
      </c>
      <c r="M215" s="22">
        <v>0.97</v>
      </c>
      <c r="N215" s="22">
        <v>0.52</v>
      </c>
      <c r="O215" s="24">
        <v>0.96</v>
      </c>
      <c r="P215" s="24">
        <v>0.87</v>
      </c>
      <c r="Q215" s="24">
        <v>0.71</v>
      </c>
      <c r="R215" s="24">
        <v>0.68</v>
      </c>
      <c r="S215" s="24">
        <v>0.70000000000000007</v>
      </c>
      <c r="T215" s="24">
        <v>0.98</v>
      </c>
      <c r="U215" s="24">
        <v>0.38</v>
      </c>
      <c r="V215" s="24">
        <v>0.96</v>
      </c>
      <c r="W215" s="24">
        <v>0.59</v>
      </c>
      <c r="X215" s="24">
        <v>0.64</v>
      </c>
      <c r="Y215" s="24">
        <v>0.89</v>
      </c>
      <c r="Z215" s="24">
        <v>0.98</v>
      </c>
      <c r="AA215" s="25">
        <v>37</v>
      </c>
      <c r="AB215" s="25">
        <v>35</v>
      </c>
      <c r="AC215" s="25">
        <v>13</v>
      </c>
      <c r="AD215" s="25">
        <v>0</v>
      </c>
      <c r="AE215" s="25">
        <v>15</v>
      </c>
      <c r="AF215" s="25">
        <v>18</v>
      </c>
      <c r="AG215" s="25">
        <v>4</v>
      </c>
      <c r="AH215" s="25">
        <v>14</v>
      </c>
      <c r="AI215" s="25">
        <v>0</v>
      </c>
      <c r="AJ215" s="25">
        <v>0</v>
      </c>
      <c r="AK215" s="25">
        <v>3</v>
      </c>
      <c r="AL215" s="25">
        <v>34</v>
      </c>
      <c r="AM215" s="25">
        <v>0</v>
      </c>
      <c r="AN215" s="25">
        <v>15</v>
      </c>
      <c r="AO215" s="25">
        <v>10</v>
      </c>
      <c r="AP215" s="25">
        <v>0</v>
      </c>
      <c r="AQ215" s="25">
        <v>32</v>
      </c>
      <c r="AR215" s="25">
        <v>27</v>
      </c>
      <c r="AS215" s="25">
        <v>11</v>
      </c>
      <c r="AT215" s="25">
        <v>17</v>
      </c>
      <c r="AU215" s="25">
        <v>0</v>
      </c>
      <c r="AV215" s="25">
        <v>5</v>
      </c>
      <c r="AW215" s="25">
        <v>21</v>
      </c>
      <c r="AX215" s="25">
        <v>26</v>
      </c>
      <c r="AY215" s="25">
        <v>8</v>
      </c>
      <c r="AZ215" s="25">
        <v>0</v>
      </c>
      <c r="BA215" s="25">
        <v>0</v>
      </c>
      <c r="BB215" s="25">
        <v>29</v>
      </c>
      <c r="BC215" s="25">
        <v>23</v>
      </c>
      <c r="BD215" s="25">
        <v>14</v>
      </c>
      <c r="BE215" s="25">
        <v>0</v>
      </c>
      <c r="BF215" s="25">
        <v>29</v>
      </c>
      <c r="BG215" s="25">
        <v>1</v>
      </c>
      <c r="BH215" s="25">
        <v>32</v>
      </c>
      <c r="BI215" s="25">
        <v>32</v>
      </c>
      <c r="BJ215" s="25">
        <v>0</v>
      </c>
      <c r="BK215" s="25">
        <v>34</v>
      </c>
      <c r="BL215" s="25">
        <v>20</v>
      </c>
      <c r="BM215" s="25">
        <v>10</v>
      </c>
      <c r="BN215" s="25">
        <v>12</v>
      </c>
    </row>
    <row r="216" spans="1:66" x14ac:dyDescent="0.25">
      <c r="A216" s="6">
        <v>45117</v>
      </c>
      <c r="B216" t="s">
        <v>13</v>
      </c>
      <c r="C216">
        <v>10</v>
      </c>
      <c r="D216">
        <v>548</v>
      </c>
      <c r="E216">
        <f t="shared" si="12"/>
        <v>158</v>
      </c>
      <c r="F216">
        <f t="shared" si="14"/>
        <v>122</v>
      </c>
      <c r="G216">
        <f t="shared" si="15"/>
        <v>174</v>
      </c>
      <c r="H216">
        <f t="shared" si="13"/>
        <v>94</v>
      </c>
      <c r="I216">
        <v>0</v>
      </c>
      <c r="J216" s="22">
        <v>0.78</v>
      </c>
      <c r="K216" s="22">
        <v>0.57000000000000006</v>
      </c>
      <c r="L216" s="22">
        <v>0.87</v>
      </c>
      <c r="M216" s="22">
        <v>0.91</v>
      </c>
      <c r="N216" s="22">
        <v>0.38</v>
      </c>
      <c r="O216" s="24">
        <v>0.76</v>
      </c>
      <c r="P216" s="24">
        <v>0.99</v>
      </c>
      <c r="Q216" s="24">
        <v>0.74</v>
      </c>
      <c r="R216" s="24">
        <v>0.87</v>
      </c>
      <c r="S216" s="24">
        <v>0.55000000000000004</v>
      </c>
      <c r="T216" s="24">
        <v>0.34</v>
      </c>
      <c r="U216" s="24">
        <v>0.44</v>
      </c>
      <c r="V216" s="24">
        <v>0.93</v>
      </c>
      <c r="W216" s="24">
        <v>0.92</v>
      </c>
      <c r="X216" s="24">
        <v>0.43</v>
      </c>
      <c r="Y216" s="24">
        <v>0.94000000000000006</v>
      </c>
      <c r="Z216" s="24">
        <v>0.72</v>
      </c>
      <c r="AA216" s="25">
        <v>31</v>
      </c>
      <c r="AB216" s="25">
        <v>19</v>
      </c>
      <c r="AC216" s="25">
        <v>0</v>
      </c>
      <c r="AD216" s="25">
        <v>14</v>
      </c>
      <c r="AE216" s="25">
        <v>15</v>
      </c>
      <c r="AF216" s="25">
        <v>11</v>
      </c>
      <c r="AG216" s="25">
        <v>2</v>
      </c>
      <c r="AH216" s="25">
        <v>7</v>
      </c>
      <c r="AI216" s="25">
        <v>0</v>
      </c>
      <c r="AJ216" s="25">
        <v>23</v>
      </c>
      <c r="AK216" s="25">
        <v>0</v>
      </c>
      <c r="AL216" s="25">
        <v>0</v>
      </c>
      <c r="AM216" s="25">
        <v>0</v>
      </c>
      <c r="AN216" s="25">
        <v>27</v>
      </c>
      <c r="AO216" s="25">
        <v>16</v>
      </c>
      <c r="AP216" s="25">
        <v>1</v>
      </c>
      <c r="AQ216" s="25">
        <v>0</v>
      </c>
      <c r="AR216" s="25">
        <v>20</v>
      </c>
      <c r="AS216" s="25">
        <v>28</v>
      </c>
      <c r="AT216" s="25">
        <v>2</v>
      </c>
      <c r="AU216" s="25">
        <v>0</v>
      </c>
      <c r="AV216" s="25">
        <v>0</v>
      </c>
      <c r="AW216" s="25">
        <v>23</v>
      </c>
      <c r="AX216" s="25">
        <v>28</v>
      </c>
      <c r="AY216" s="25">
        <v>17</v>
      </c>
      <c r="AZ216" s="25">
        <v>27</v>
      </c>
      <c r="BA216" s="25">
        <v>18</v>
      </c>
      <c r="BB216" s="25">
        <v>29</v>
      </c>
      <c r="BC216" s="25">
        <v>0</v>
      </c>
      <c r="BD216" s="25">
        <v>32</v>
      </c>
      <c r="BE216" s="25">
        <v>32</v>
      </c>
      <c r="BF216" s="25">
        <v>1</v>
      </c>
      <c r="BG216" s="25">
        <v>0</v>
      </c>
      <c r="BH216" s="25">
        <v>17</v>
      </c>
      <c r="BI216" s="25">
        <v>4</v>
      </c>
      <c r="BJ216" s="25">
        <v>6</v>
      </c>
      <c r="BK216" s="25">
        <v>32</v>
      </c>
      <c r="BL216" s="25">
        <v>11</v>
      </c>
      <c r="BM216" s="25">
        <v>25</v>
      </c>
      <c r="BN216" s="25">
        <v>30</v>
      </c>
    </row>
    <row r="217" spans="1:66" x14ac:dyDescent="0.25">
      <c r="A217" s="6">
        <v>45118</v>
      </c>
      <c r="B217" t="s">
        <v>13</v>
      </c>
      <c r="C217">
        <v>11</v>
      </c>
      <c r="D217">
        <v>505.00000000000011</v>
      </c>
      <c r="E217">
        <f t="shared" si="12"/>
        <v>158</v>
      </c>
      <c r="F217">
        <f t="shared" si="14"/>
        <v>126.00000000000011</v>
      </c>
      <c r="G217">
        <f t="shared" si="15"/>
        <v>94</v>
      </c>
      <c r="H217">
        <f t="shared" si="13"/>
        <v>125</v>
      </c>
      <c r="I217">
        <v>0</v>
      </c>
      <c r="J217" s="22">
        <v>0.28000000000000003</v>
      </c>
      <c r="K217" s="22">
        <v>0.8</v>
      </c>
      <c r="L217" s="22">
        <v>0.85</v>
      </c>
      <c r="M217" s="22">
        <v>0.99</v>
      </c>
      <c r="N217" s="22">
        <v>0.61</v>
      </c>
      <c r="O217" s="24">
        <v>0.68</v>
      </c>
      <c r="P217" s="24">
        <v>0.79</v>
      </c>
      <c r="Q217" s="24">
        <v>0.8</v>
      </c>
      <c r="R217" s="24">
        <v>1</v>
      </c>
      <c r="S217" s="24">
        <v>0.73</v>
      </c>
      <c r="T217" s="24">
        <v>0.99</v>
      </c>
      <c r="U217" s="24">
        <v>0.34</v>
      </c>
      <c r="V217" s="24">
        <v>0.83000000000000007</v>
      </c>
      <c r="W217" s="24">
        <v>0.9</v>
      </c>
      <c r="X217" s="24">
        <v>0.94000000000000006</v>
      </c>
      <c r="Y217" s="24">
        <v>0.57000000000000006</v>
      </c>
      <c r="Z217" s="24">
        <v>0.93</v>
      </c>
      <c r="AA217" s="25">
        <v>17</v>
      </c>
      <c r="AB217" s="25">
        <v>9.0000000000001137</v>
      </c>
      <c r="AC217" s="25">
        <v>11</v>
      </c>
      <c r="AD217" s="25">
        <v>20</v>
      </c>
      <c r="AE217" s="25">
        <v>7</v>
      </c>
      <c r="AF217" s="25">
        <v>11</v>
      </c>
      <c r="AG217" s="25">
        <v>0</v>
      </c>
      <c r="AH217" s="25">
        <v>25</v>
      </c>
      <c r="AI217" s="25">
        <v>26</v>
      </c>
      <c r="AJ217" s="25">
        <v>0</v>
      </c>
      <c r="AK217" s="25">
        <v>2</v>
      </c>
      <c r="AL217" s="25">
        <v>5</v>
      </c>
      <c r="AM217" s="25">
        <v>33</v>
      </c>
      <c r="AN217" s="25">
        <v>4</v>
      </c>
      <c r="AO217" s="25">
        <v>0</v>
      </c>
      <c r="AP217" s="25">
        <v>24</v>
      </c>
      <c r="AQ217" s="25">
        <v>15</v>
      </c>
      <c r="AR217" s="25">
        <v>11</v>
      </c>
      <c r="AS217" s="25">
        <v>0</v>
      </c>
      <c r="AT217" s="25">
        <v>33</v>
      </c>
      <c r="AU217" s="25">
        <v>10</v>
      </c>
      <c r="AV217" s="25">
        <v>19</v>
      </c>
      <c r="AW217" s="25">
        <v>33</v>
      </c>
      <c r="AX217" s="25">
        <v>0</v>
      </c>
      <c r="AY217" s="25">
        <v>0</v>
      </c>
      <c r="AZ217" s="25">
        <v>0</v>
      </c>
      <c r="BA217" s="25">
        <v>0</v>
      </c>
      <c r="BB217" s="25">
        <v>4</v>
      </c>
      <c r="BC217" s="25">
        <v>0</v>
      </c>
      <c r="BD217" s="25">
        <v>28</v>
      </c>
      <c r="BE217" s="25">
        <v>25</v>
      </c>
      <c r="BF217" s="25">
        <v>29</v>
      </c>
      <c r="BG217" s="25">
        <v>0</v>
      </c>
      <c r="BH217" s="25">
        <v>11</v>
      </c>
      <c r="BI217" s="25">
        <v>28</v>
      </c>
      <c r="BJ217" s="25">
        <v>5</v>
      </c>
      <c r="BK217" s="25">
        <v>1</v>
      </c>
      <c r="BL217" s="25">
        <v>15</v>
      </c>
      <c r="BM217" s="25">
        <v>16</v>
      </c>
      <c r="BN217" s="25">
        <v>28</v>
      </c>
    </row>
    <row r="218" spans="1:66" x14ac:dyDescent="0.25">
      <c r="A218" s="6">
        <v>45119</v>
      </c>
      <c r="B218" t="s">
        <v>13</v>
      </c>
      <c r="C218">
        <v>12</v>
      </c>
      <c r="D218">
        <v>452.99999999999994</v>
      </c>
      <c r="E218">
        <f t="shared" si="12"/>
        <v>174</v>
      </c>
      <c r="F218">
        <f t="shared" si="14"/>
        <v>71.999999999999943</v>
      </c>
      <c r="G218">
        <f t="shared" si="15"/>
        <v>120</v>
      </c>
      <c r="H218">
        <f t="shared" si="13"/>
        <v>59</v>
      </c>
      <c r="I218">
        <v>0</v>
      </c>
      <c r="J218" s="22">
        <v>0.54</v>
      </c>
      <c r="K218" s="22">
        <v>0.28999999999999998</v>
      </c>
      <c r="L218" s="22">
        <v>0.74</v>
      </c>
      <c r="M218" s="22">
        <v>0.82000000000000006</v>
      </c>
      <c r="N218" s="22">
        <v>0.91</v>
      </c>
      <c r="O218" s="24">
        <v>0.76</v>
      </c>
      <c r="P218" s="24">
        <v>0.89</v>
      </c>
      <c r="Q218" s="24">
        <v>0.87</v>
      </c>
      <c r="R218" s="24">
        <v>0.74</v>
      </c>
      <c r="S218" s="24">
        <v>0.62</v>
      </c>
      <c r="T218" s="24">
        <v>0.61</v>
      </c>
      <c r="U218" s="24">
        <v>0.92</v>
      </c>
      <c r="V218" s="24">
        <v>0.8</v>
      </c>
      <c r="W218" s="24">
        <v>0.45</v>
      </c>
      <c r="X218" s="24">
        <v>0.48</v>
      </c>
      <c r="Y218" s="24">
        <v>0.74</v>
      </c>
      <c r="Z218" s="24">
        <v>0.86</v>
      </c>
      <c r="AA218" s="25">
        <v>24</v>
      </c>
      <c r="AB218" s="25">
        <v>0</v>
      </c>
      <c r="AC218" s="25">
        <v>0</v>
      </c>
      <c r="AD218" s="25">
        <v>0</v>
      </c>
      <c r="AE218" s="25">
        <v>19</v>
      </c>
      <c r="AF218" s="25">
        <v>15</v>
      </c>
      <c r="AG218" s="25">
        <v>0</v>
      </c>
      <c r="AH218" s="25">
        <v>0</v>
      </c>
      <c r="AI218" s="25">
        <v>13.999999999999943</v>
      </c>
      <c r="AJ218" s="25">
        <v>0</v>
      </c>
      <c r="AK218" s="25">
        <v>28</v>
      </c>
      <c r="AL218" s="25">
        <v>0</v>
      </c>
      <c r="AM218" s="25">
        <v>13</v>
      </c>
      <c r="AN218" s="25">
        <v>7</v>
      </c>
      <c r="AO218" s="25">
        <v>0</v>
      </c>
      <c r="AP218" s="25">
        <v>8</v>
      </c>
      <c r="AQ218" s="25">
        <v>0</v>
      </c>
      <c r="AR218" s="25">
        <v>9</v>
      </c>
      <c r="AS218" s="25">
        <v>3</v>
      </c>
      <c r="AT218" s="25">
        <v>19</v>
      </c>
      <c r="AU218" s="25">
        <v>8</v>
      </c>
      <c r="AV218" s="25">
        <v>12</v>
      </c>
      <c r="AW218" s="25">
        <v>15</v>
      </c>
      <c r="AX218" s="25">
        <v>24</v>
      </c>
      <c r="AY218" s="25">
        <v>9</v>
      </c>
      <c r="AZ218" s="25">
        <v>0</v>
      </c>
      <c r="BA218" s="25">
        <v>23</v>
      </c>
      <c r="BB218" s="25">
        <v>0</v>
      </c>
      <c r="BC218" s="25">
        <v>0</v>
      </c>
      <c r="BD218" s="25">
        <v>29</v>
      </c>
      <c r="BE218" s="25">
        <v>28</v>
      </c>
      <c r="BF218" s="25">
        <v>25</v>
      </c>
      <c r="BG218" s="25">
        <v>22</v>
      </c>
      <c r="BH218" s="25">
        <v>0</v>
      </c>
      <c r="BI218" s="25">
        <v>25</v>
      </c>
      <c r="BJ218" s="25">
        <v>0</v>
      </c>
      <c r="BK218" s="25">
        <v>30</v>
      </c>
      <c r="BL218" s="25">
        <v>27</v>
      </c>
      <c r="BM218" s="25">
        <v>16</v>
      </c>
      <c r="BN218" s="25">
        <v>1</v>
      </c>
    </row>
    <row r="219" spans="1:66" x14ac:dyDescent="0.25">
      <c r="A219" s="6">
        <v>45120</v>
      </c>
      <c r="B219" t="s">
        <v>13</v>
      </c>
      <c r="C219">
        <v>13</v>
      </c>
      <c r="D219">
        <v>385</v>
      </c>
      <c r="E219">
        <f t="shared" si="12"/>
        <v>80</v>
      </c>
      <c r="F219">
        <f t="shared" si="14"/>
        <v>125</v>
      </c>
      <c r="G219">
        <f t="shared" si="15"/>
        <v>87</v>
      </c>
      <c r="H219">
        <f t="shared" si="13"/>
        <v>91</v>
      </c>
      <c r="I219">
        <v>0</v>
      </c>
      <c r="J219" s="22">
        <v>0.28000000000000003</v>
      </c>
      <c r="K219" s="22">
        <v>0.87</v>
      </c>
      <c r="L219" s="22">
        <v>0.64</v>
      </c>
      <c r="M219" s="22">
        <v>0.71</v>
      </c>
      <c r="N219" s="22">
        <v>0.98</v>
      </c>
      <c r="O219" s="24">
        <v>0.69000000000000006</v>
      </c>
      <c r="P219" s="24">
        <v>0.71</v>
      </c>
      <c r="Q219" s="24">
        <v>0.92</v>
      </c>
      <c r="R219" s="24">
        <v>0.15</v>
      </c>
      <c r="S219" s="24">
        <v>0.61</v>
      </c>
      <c r="T219" s="24">
        <v>0.77</v>
      </c>
      <c r="U219" s="24">
        <v>0.49</v>
      </c>
      <c r="V219" s="24">
        <v>0.8</v>
      </c>
      <c r="W219" s="24">
        <v>0.8</v>
      </c>
      <c r="X219" s="24">
        <v>0.95000000000000007</v>
      </c>
      <c r="Y219" s="24">
        <v>0.34</v>
      </c>
      <c r="Z219" s="24">
        <v>0.97</v>
      </c>
      <c r="AA219" s="25">
        <v>3</v>
      </c>
      <c r="AB219" s="25">
        <v>22</v>
      </c>
      <c r="AC219" s="25">
        <v>0</v>
      </c>
      <c r="AD219" s="25">
        <v>0</v>
      </c>
      <c r="AE219" s="25">
        <v>13</v>
      </c>
      <c r="AF219" s="25">
        <v>21</v>
      </c>
      <c r="AG219" s="25">
        <v>12</v>
      </c>
      <c r="AH219" s="25">
        <v>18</v>
      </c>
      <c r="AI219" s="25">
        <v>19</v>
      </c>
      <c r="AJ219" s="25">
        <v>17</v>
      </c>
      <c r="AK219" s="25">
        <v>2</v>
      </c>
      <c r="AL219" s="25">
        <v>12</v>
      </c>
      <c r="AM219" s="25">
        <v>10</v>
      </c>
      <c r="AN219" s="25">
        <v>0</v>
      </c>
      <c r="AO219" s="25">
        <v>6</v>
      </c>
      <c r="AP219" s="25">
        <v>10</v>
      </c>
      <c r="AQ219" s="25">
        <v>25</v>
      </c>
      <c r="AR219" s="25">
        <v>8</v>
      </c>
      <c r="AS219" s="25">
        <v>20</v>
      </c>
      <c r="AT219" s="25">
        <v>0</v>
      </c>
      <c r="AU219" s="25">
        <v>9</v>
      </c>
      <c r="AV219" s="25">
        <v>5</v>
      </c>
      <c r="AW219" s="25">
        <v>24</v>
      </c>
      <c r="AX219" s="25">
        <v>2</v>
      </c>
      <c r="AY219" s="25">
        <v>0</v>
      </c>
      <c r="AZ219" s="25">
        <v>24</v>
      </c>
      <c r="BA219" s="25">
        <v>23</v>
      </c>
      <c r="BB219" s="25">
        <v>0</v>
      </c>
      <c r="BC219" s="25">
        <v>0</v>
      </c>
      <c r="BD219" s="25">
        <v>0</v>
      </c>
      <c r="BE219" s="25">
        <v>14</v>
      </c>
      <c r="BF219" s="25">
        <v>2</v>
      </c>
      <c r="BG219" s="25">
        <v>22</v>
      </c>
      <c r="BH219" s="25">
        <v>9</v>
      </c>
      <c r="BI219" s="25">
        <v>18</v>
      </c>
      <c r="BJ219" s="25">
        <v>0</v>
      </c>
      <c r="BK219" s="25">
        <v>0</v>
      </c>
      <c r="BL219" s="25">
        <v>5</v>
      </c>
      <c r="BM219" s="25">
        <v>10</v>
      </c>
      <c r="BN219" s="25">
        <v>0</v>
      </c>
    </row>
    <row r="220" spans="1:66" x14ac:dyDescent="0.25">
      <c r="A220" s="6">
        <v>45121</v>
      </c>
      <c r="B220" t="s">
        <v>13</v>
      </c>
      <c r="C220">
        <v>14</v>
      </c>
      <c r="D220">
        <v>317.00000000000006</v>
      </c>
      <c r="E220">
        <f t="shared" si="12"/>
        <v>68</v>
      </c>
      <c r="F220">
        <f t="shared" si="14"/>
        <v>77.000000000000057</v>
      </c>
      <c r="G220">
        <f t="shared" si="15"/>
        <v>94</v>
      </c>
      <c r="H220">
        <f t="shared" si="13"/>
        <v>70</v>
      </c>
      <c r="I220">
        <v>0</v>
      </c>
      <c r="J220" s="22">
        <v>0.82000000000000006</v>
      </c>
      <c r="K220" s="22">
        <v>0.79</v>
      </c>
      <c r="L220" s="22">
        <v>0.91</v>
      </c>
      <c r="M220" s="22">
        <v>0.67</v>
      </c>
      <c r="N220" s="22">
        <v>0.38</v>
      </c>
      <c r="O220" s="24">
        <v>0.75</v>
      </c>
      <c r="P220" s="24">
        <v>0.62</v>
      </c>
      <c r="Q220" s="24">
        <v>0.75</v>
      </c>
      <c r="R220" s="24">
        <v>0.57000000000000006</v>
      </c>
      <c r="S220" s="24">
        <v>0.92</v>
      </c>
      <c r="T220" s="24">
        <v>0.75</v>
      </c>
      <c r="U220" s="24">
        <v>0.8</v>
      </c>
      <c r="V220" s="24">
        <v>0.89</v>
      </c>
      <c r="W220" s="24">
        <v>0.46</v>
      </c>
      <c r="X220" s="24">
        <v>1</v>
      </c>
      <c r="Y220" s="24">
        <v>0.38</v>
      </c>
      <c r="Z220" s="24">
        <v>0.94000000000000006</v>
      </c>
      <c r="AA220" s="25">
        <v>0</v>
      </c>
      <c r="AB220" s="25">
        <v>5</v>
      </c>
      <c r="AC220" s="25">
        <v>7</v>
      </c>
      <c r="AD220" s="25">
        <v>14</v>
      </c>
      <c r="AE220" s="25">
        <v>0</v>
      </c>
      <c r="AF220" s="25">
        <v>3.0000000000000568</v>
      </c>
      <c r="AG220" s="25">
        <v>21</v>
      </c>
      <c r="AH220" s="25">
        <v>13</v>
      </c>
      <c r="AI220" s="25">
        <v>14</v>
      </c>
      <c r="AJ220" s="25">
        <v>0</v>
      </c>
      <c r="AK220" s="25">
        <v>8</v>
      </c>
      <c r="AL220" s="25">
        <v>18</v>
      </c>
      <c r="AM220" s="25">
        <v>0</v>
      </c>
      <c r="AN220" s="25">
        <v>17</v>
      </c>
      <c r="AO220" s="25">
        <v>7</v>
      </c>
      <c r="AP220" s="25">
        <v>1</v>
      </c>
      <c r="AQ220" s="25">
        <v>3</v>
      </c>
      <c r="AR220" s="25">
        <v>6</v>
      </c>
      <c r="AS220" s="25">
        <v>0</v>
      </c>
      <c r="AT220" s="25">
        <v>18</v>
      </c>
      <c r="AU220" s="25">
        <v>12</v>
      </c>
      <c r="AV220" s="25">
        <v>3</v>
      </c>
      <c r="AW220" s="25">
        <v>21</v>
      </c>
      <c r="AX220" s="25">
        <v>11</v>
      </c>
      <c r="AY220" s="25">
        <v>3</v>
      </c>
      <c r="AZ220" s="25">
        <v>0</v>
      </c>
      <c r="BA220" s="25">
        <v>21</v>
      </c>
      <c r="BB220" s="25">
        <v>0</v>
      </c>
      <c r="BC220" s="25">
        <v>20</v>
      </c>
      <c r="BD220" s="25">
        <v>3</v>
      </c>
      <c r="BE220" s="25">
        <v>0</v>
      </c>
      <c r="BF220" s="25">
        <v>1</v>
      </c>
      <c r="BG220" s="25">
        <v>14</v>
      </c>
      <c r="BH220" s="25">
        <v>0</v>
      </c>
      <c r="BI220" s="25">
        <v>18</v>
      </c>
      <c r="BJ220" s="25">
        <v>0</v>
      </c>
      <c r="BK220" s="25">
        <v>13</v>
      </c>
      <c r="BL220" s="25">
        <v>5</v>
      </c>
      <c r="BM220" s="25">
        <v>17</v>
      </c>
      <c r="BN220" s="25">
        <v>0</v>
      </c>
    </row>
    <row r="221" spans="1:66" x14ac:dyDescent="0.25">
      <c r="A221" s="6">
        <v>45122</v>
      </c>
      <c r="B221" t="s">
        <v>13</v>
      </c>
      <c r="C221">
        <v>15</v>
      </c>
      <c r="D221">
        <v>247</v>
      </c>
      <c r="E221">
        <f t="shared" si="12"/>
        <v>49</v>
      </c>
      <c r="F221">
        <f t="shared" si="14"/>
        <v>53</v>
      </c>
      <c r="G221">
        <f t="shared" si="15"/>
        <v>65</v>
      </c>
      <c r="H221">
        <f t="shared" si="13"/>
        <v>71</v>
      </c>
      <c r="I221">
        <v>0</v>
      </c>
      <c r="J221" s="22">
        <v>0.94000000000000006</v>
      </c>
      <c r="K221" s="22">
        <v>0.71</v>
      </c>
      <c r="L221" s="22">
        <v>0.25</v>
      </c>
      <c r="M221" s="22">
        <v>0.87</v>
      </c>
      <c r="N221" s="22">
        <v>0.63</v>
      </c>
      <c r="O221" s="24">
        <v>0.5</v>
      </c>
      <c r="P221" s="24">
        <v>0.66</v>
      </c>
      <c r="Q221" s="24">
        <v>0.61</v>
      </c>
      <c r="R221" s="24">
        <v>0.47000000000000003</v>
      </c>
      <c r="S221" s="24">
        <v>0.97</v>
      </c>
      <c r="T221" s="24">
        <v>0.75</v>
      </c>
      <c r="U221" s="24">
        <v>0.86</v>
      </c>
      <c r="V221" s="24">
        <v>0.31</v>
      </c>
      <c r="W221" s="24">
        <v>1</v>
      </c>
      <c r="X221" s="24">
        <v>0.85</v>
      </c>
      <c r="Y221" s="24">
        <v>0.57999999999999996</v>
      </c>
      <c r="Z221" s="24">
        <v>0.61</v>
      </c>
      <c r="AA221" s="25">
        <v>0</v>
      </c>
      <c r="AB221" s="25">
        <v>0</v>
      </c>
      <c r="AC221" s="25">
        <v>0</v>
      </c>
      <c r="AD221" s="25">
        <v>10</v>
      </c>
      <c r="AE221" s="25">
        <v>4</v>
      </c>
      <c r="AF221" s="25">
        <v>13</v>
      </c>
      <c r="AG221" s="25">
        <v>0</v>
      </c>
      <c r="AH221" s="25">
        <v>15</v>
      </c>
      <c r="AI221" s="25">
        <v>11</v>
      </c>
      <c r="AJ221" s="25">
        <v>0</v>
      </c>
      <c r="AK221" s="25">
        <v>9</v>
      </c>
      <c r="AL221" s="25">
        <v>12</v>
      </c>
      <c r="AM221" s="25">
        <v>0</v>
      </c>
      <c r="AN221" s="25">
        <v>0</v>
      </c>
      <c r="AO221" s="25">
        <v>6</v>
      </c>
      <c r="AP221" s="25">
        <v>14</v>
      </c>
      <c r="AQ221" s="25">
        <v>10</v>
      </c>
      <c r="AR221" s="25">
        <v>8</v>
      </c>
      <c r="AS221" s="25">
        <v>11</v>
      </c>
      <c r="AT221" s="25">
        <v>10</v>
      </c>
      <c r="AU221" s="25">
        <v>12</v>
      </c>
      <c r="AV221" s="25">
        <v>0</v>
      </c>
      <c r="AW221" s="25">
        <v>14</v>
      </c>
      <c r="AX221" s="25">
        <v>14</v>
      </c>
      <c r="AY221" s="25">
        <v>11</v>
      </c>
      <c r="AZ221" s="25">
        <v>10</v>
      </c>
      <c r="BA221" s="25">
        <v>0</v>
      </c>
      <c r="BB221" s="25">
        <v>0</v>
      </c>
      <c r="BC221" s="25">
        <v>4</v>
      </c>
      <c r="BD221" s="25">
        <v>0</v>
      </c>
      <c r="BE221" s="25">
        <v>1</v>
      </c>
      <c r="BF221" s="25">
        <v>4</v>
      </c>
      <c r="BG221" s="25">
        <v>13</v>
      </c>
      <c r="BH221" s="25">
        <v>0</v>
      </c>
      <c r="BI221" s="25">
        <v>11</v>
      </c>
      <c r="BJ221" s="25">
        <v>8</v>
      </c>
      <c r="BK221" s="25">
        <v>4</v>
      </c>
      <c r="BL221" s="25">
        <v>0</v>
      </c>
      <c r="BM221" s="25">
        <v>8</v>
      </c>
      <c r="BN221" s="25">
        <v>0</v>
      </c>
    </row>
    <row r="222" spans="1:66" x14ac:dyDescent="0.25">
      <c r="A222" s="6">
        <v>45123</v>
      </c>
      <c r="B222" t="s">
        <v>13</v>
      </c>
      <c r="C222">
        <v>16</v>
      </c>
      <c r="D222">
        <v>187</v>
      </c>
      <c r="E222">
        <f t="shared" si="12"/>
        <v>55</v>
      </c>
      <c r="F222">
        <f t="shared" si="14"/>
        <v>59</v>
      </c>
      <c r="G222">
        <f t="shared" si="15"/>
        <v>53</v>
      </c>
      <c r="H222">
        <f t="shared" si="13"/>
        <v>19</v>
      </c>
      <c r="I222">
        <v>0</v>
      </c>
      <c r="J222" s="22">
        <v>0.78</v>
      </c>
      <c r="K222" s="22">
        <v>0.86</v>
      </c>
      <c r="L222" s="22">
        <v>0.46</v>
      </c>
      <c r="M222" s="22">
        <v>0.59</v>
      </c>
      <c r="N222" s="22">
        <v>0.94000000000000006</v>
      </c>
      <c r="O222" s="24">
        <v>0.62</v>
      </c>
      <c r="P222" s="24">
        <v>0.95000000000000007</v>
      </c>
      <c r="Q222" s="24">
        <v>0.72</v>
      </c>
      <c r="R222" s="24">
        <v>0.75</v>
      </c>
      <c r="S222" s="24">
        <v>0.76</v>
      </c>
      <c r="T222" s="24">
        <v>0.51</v>
      </c>
      <c r="U222" s="24">
        <v>0.57000000000000006</v>
      </c>
      <c r="V222" s="24">
        <v>0.77</v>
      </c>
      <c r="W222" s="24">
        <v>0.94000000000000006</v>
      </c>
      <c r="X222" s="24">
        <v>0.34</v>
      </c>
      <c r="Y222" s="24">
        <v>0.99</v>
      </c>
      <c r="Z222" s="24">
        <v>0.57999999999999996</v>
      </c>
      <c r="AA222" s="25">
        <v>12</v>
      </c>
      <c r="AB222" s="25">
        <v>0</v>
      </c>
      <c r="AC222" s="25">
        <v>6</v>
      </c>
      <c r="AD222" s="25">
        <v>12</v>
      </c>
      <c r="AE222" s="25">
        <v>12</v>
      </c>
      <c r="AF222" s="25">
        <v>4</v>
      </c>
      <c r="AG222" s="25">
        <v>7</v>
      </c>
      <c r="AH222" s="25">
        <v>3</v>
      </c>
      <c r="AI222" s="25">
        <v>3</v>
      </c>
      <c r="AJ222" s="25">
        <v>0</v>
      </c>
      <c r="AK222" s="25">
        <v>1</v>
      </c>
      <c r="AL222" s="25">
        <v>0</v>
      </c>
      <c r="AM222" s="25">
        <v>7</v>
      </c>
      <c r="AN222" s="25">
        <v>4</v>
      </c>
      <c r="AO222" s="25">
        <v>0</v>
      </c>
      <c r="AP222" s="25">
        <v>5</v>
      </c>
      <c r="AQ222" s="25">
        <v>0</v>
      </c>
      <c r="AR222" s="25">
        <v>0</v>
      </c>
      <c r="AS222" s="25">
        <v>0</v>
      </c>
      <c r="AT222" s="25">
        <v>3</v>
      </c>
      <c r="AU222" s="25">
        <v>11</v>
      </c>
      <c r="AV222" s="25">
        <v>2</v>
      </c>
      <c r="AW222" s="25">
        <v>8</v>
      </c>
      <c r="AX222" s="25">
        <v>13</v>
      </c>
      <c r="AY222" s="25">
        <v>0</v>
      </c>
      <c r="AZ222" s="25">
        <v>5</v>
      </c>
      <c r="BA222" s="25">
        <v>9</v>
      </c>
      <c r="BB222" s="25">
        <v>2</v>
      </c>
      <c r="BC222" s="25">
        <v>2</v>
      </c>
      <c r="BD222" s="25">
        <v>1</v>
      </c>
      <c r="BE222" s="25">
        <v>3</v>
      </c>
      <c r="BF222" s="25">
        <v>4</v>
      </c>
      <c r="BG222" s="25">
        <v>9</v>
      </c>
      <c r="BH222" s="25">
        <v>0</v>
      </c>
      <c r="BI222" s="25">
        <v>11</v>
      </c>
      <c r="BJ222" s="25">
        <v>3</v>
      </c>
      <c r="BK222" s="25">
        <v>4</v>
      </c>
      <c r="BL222" s="25">
        <v>9</v>
      </c>
      <c r="BM222" s="25">
        <v>9</v>
      </c>
      <c r="BN222" s="25">
        <v>3</v>
      </c>
    </row>
    <row r="223" spans="1:66" x14ac:dyDescent="0.25">
      <c r="A223" s="6">
        <v>45124</v>
      </c>
      <c r="B223" t="s">
        <v>13</v>
      </c>
      <c r="C223">
        <v>17</v>
      </c>
      <c r="D223">
        <v>152</v>
      </c>
      <c r="E223">
        <f t="shared" si="12"/>
        <v>40</v>
      </c>
      <c r="F223">
        <f t="shared" si="14"/>
        <v>27</v>
      </c>
      <c r="G223">
        <f t="shared" si="15"/>
        <v>33</v>
      </c>
      <c r="H223">
        <f t="shared" si="13"/>
        <v>44</v>
      </c>
      <c r="I223">
        <v>0</v>
      </c>
      <c r="J223" s="22">
        <v>0.31</v>
      </c>
      <c r="K223" s="22">
        <v>0.76</v>
      </c>
      <c r="L223" s="22">
        <v>0.99</v>
      </c>
      <c r="M223" s="22">
        <v>0.82000000000000006</v>
      </c>
      <c r="N223" s="22">
        <v>0.51</v>
      </c>
      <c r="O223" s="24">
        <v>0.68</v>
      </c>
      <c r="P223" s="24">
        <v>1</v>
      </c>
      <c r="Q223" s="24">
        <v>0.92</v>
      </c>
      <c r="R223" s="24">
        <v>0.66</v>
      </c>
      <c r="S223" s="24">
        <v>0.61</v>
      </c>
      <c r="T223" s="24">
        <v>0.63</v>
      </c>
      <c r="U223" s="24">
        <v>0.81</v>
      </c>
      <c r="V223" s="24">
        <v>0.75</v>
      </c>
      <c r="W223" s="24">
        <v>0.97</v>
      </c>
      <c r="X223" s="24">
        <v>0.44</v>
      </c>
      <c r="Y223" s="24">
        <v>0.92</v>
      </c>
      <c r="Z223" s="24">
        <v>0.26</v>
      </c>
      <c r="AA223" s="25">
        <v>0</v>
      </c>
      <c r="AB223" s="25">
        <v>0</v>
      </c>
      <c r="AC223" s="25">
        <v>9</v>
      </c>
      <c r="AD223" s="25">
        <v>1</v>
      </c>
      <c r="AE223" s="25">
        <v>6</v>
      </c>
      <c r="AF223" s="25">
        <v>4</v>
      </c>
      <c r="AG223" s="25">
        <v>0</v>
      </c>
      <c r="AH223" s="25">
        <v>0</v>
      </c>
      <c r="AI223" s="25">
        <v>7</v>
      </c>
      <c r="AJ223" s="25">
        <v>0</v>
      </c>
      <c r="AK223" s="25">
        <v>8</v>
      </c>
      <c r="AL223" s="25">
        <v>14</v>
      </c>
      <c r="AM223" s="25">
        <v>4</v>
      </c>
      <c r="AN223" s="25">
        <v>0</v>
      </c>
      <c r="AO223" s="25">
        <v>4</v>
      </c>
      <c r="AP223" s="25">
        <v>9</v>
      </c>
      <c r="AQ223" s="25">
        <v>10</v>
      </c>
      <c r="AR223" s="25">
        <v>0</v>
      </c>
      <c r="AS223" s="25">
        <v>3</v>
      </c>
      <c r="AT223" s="25">
        <v>0</v>
      </c>
      <c r="AU223" s="25">
        <v>10</v>
      </c>
      <c r="AV223" s="25">
        <v>9</v>
      </c>
      <c r="AW223" s="25">
        <v>3</v>
      </c>
      <c r="AX223" s="25">
        <v>1</v>
      </c>
      <c r="AY223" s="25">
        <v>1</v>
      </c>
      <c r="AZ223" s="25">
        <v>4</v>
      </c>
      <c r="BA223" s="25">
        <v>0</v>
      </c>
      <c r="BB223" s="25">
        <v>1</v>
      </c>
      <c r="BC223" s="25">
        <v>0</v>
      </c>
      <c r="BD223" s="25">
        <v>4</v>
      </c>
      <c r="BE223" s="25">
        <v>7</v>
      </c>
      <c r="BF223" s="25">
        <v>5</v>
      </c>
      <c r="BG223" s="25">
        <v>0</v>
      </c>
      <c r="BH223" s="25">
        <v>0</v>
      </c>
      <c r="BI223" s="25">
        <v>10</v>
      </c>
      <c r="BJ223" s="25">
        <v>0</v>
      </c>
      <c r="BK223" s="25">
        <v>6</v>
      </c>
      <c r="BL223" s="25">
        <v>0</v>
      </c>
      <c r="BM223" s="25">
        <v>3</v>
      </c>
      <c r="BN223" s="25">
        <v>9</v>
      </c>
    </row>
    <row r="224" spans="1:66" x14ac:dyDescent="0.25">
      <c r="A224" s="6">
        <v>45125</v>
      </c>
      <c r="B224" t="s">
        <v>13</v>
      </c>
      <c r="C224">
        <v>18</v>
      </c>
      <c r="D224">
        <v>132</v>
      </c>
      <c r="E224">
        <f t="shared" si="12"/>
        <v>22</v>
      </c>
      <c r="F224">
        <f t="shared" si="14"/>
        <v>39</v>
      </c>
      <c r="G224">
        <f t="shared" si="15"/>
        <v>34</v>
      </c>
      <c r="H224">
        <f t="shared" si="13"/>
        <v>30</v>
      </c>
      <c r="I224">
        <v>0</v>
      </c>
      <c r="J224" s="22">
        <v>0.66</v>
      </c>
      <c r="K224" s="22">
        <v>0.82000000000000006</v>
      </c>
      <c r="L224" s="22">
        <v>0.32</v>
      </c>
      <c r="M224" s="22">
        <v>0.9</v>
      </c>
      <c r="N224" s="22">
        <v>0.77</v>
      </c>
      <c r="O224" s="24">
        <v>0.93</v>
      </c>
      <c r="P224" s="24">
        <v>0.68</v>
      </c>
      <c r="Q224" s="24">
        <v>0.61</v>
      </c>
      <c r="R224" s="24">
        <v>0.61</v>
      </c>
      <c r="S224" s="24">
        <v>0.94000000000000006</v>
      </c>
      <c r="T224" s="24">
        <v>0.79</v>
      </c>
      <c r="U224" s="24">
        <v>0.96</v>
      </c>
      <c r="V224" s="24">
        <v>0.69000000000000006</v>
      </c>
      <c r="W224" s="24">
        <v>0.87</v>
      </c>
      <c r="X224" s="24">
        <v>0.4</v>
      </c>
      <c r="Y224" s="24">
        <v>0.38</v>
      </c>
      <c r="Z224" s="24">
        <v>0.8</v>
      </c>
      <c r="AA224" s="25">
        <v>6</v>
      </c>
      <c r="AB224" s="25">
        <v>4</v>
      </c>
      <c r="AC224" s="25">
        <v>4</v>
      </c>
      <c r="AD224" s="25">
        <v>8</v>
      </c>
      <c r="AE224" s="25">
        <v>3</v>
      </c>
      <c r="AF224" s="25">
        <v>8</v>
      </c>
      <c r="AG224" s="25">
        <v>5</v>
      </c>
      <c r="AH224" s="25">
        <v>0</v>
      </c>
      <c r="AI224" s="25">
        <v>1</v>
      </c>
      <c r="AJ224" s="25">
        <v>0</v>
      </c>
      <c r="AK224" s="25">
        <v>7</v>
      </c>
      <c r="AL224" s="25">
        <v>5</v>
      </c>
      <c r="AM224" s="25">
        <v>6</v>
      </c>
      <c r="AN224" s="25">
        <v>0</v>
      </c>
      <c r="AO224" s="25">
        <v>3</v>
      </c>
      <c r="AP224" s="25">
        <v>8</v>
      </c>
      <c r="AQ224" s="25">
        <v>0</v>
      </c>
      <c r="AR224" s="25">
        <v>0</v>
      </c>
      <c r="AS224" s="25">
        <v>4</v>
      </c>
      <c r="AT224" s="25">
        <v>4</v>
      </c>
      <c r="AU224" s="25">
        <v>6</v>
      </c>
      <c r="AV224" s="25">
        <v>0</v>
      </c>
      <c r="AW224" s="25">
        <v>0</v>
      </c>
      <c r="AX224" s="25">
        <v>5</v>
      </c>
      <c r="AY224" s="25">
        <v>1</v>
      </c>
      <c r="AZ224" s="25">
        <v>0</v>
      </c>
      <c r="BA224" s="25">
        <v>8</v>
      </c>
      <c r="BB224" s="25">
        <v>7</v>
      </c>
      <c r="BC224" s="25">
        <v>6</v>
      </c>
      <c r="BD224" s="25">
        <v>1</v>
      </c>
      <c r="BE224" s="25">
        <v>0</v>
      </c>
      <c r="BF224" s="25">
        <v>0</v>
      </c>
      <c r="BG224" s="25">
        <v>0</v>
      </c>
      <c r="BH224" s="25">
        <v>15</v>
      </c>
      <c r="BI224" s="25">
        <v>0</v>
      </c>
      <c r="BJ224" s="25">
        <v>0</v>
      </c>
      <c r="BK224" s="25">
        <v>5</v>
      </c>
      <c r="BL224" s="25">
        <v>0</v>
      </c>
      <c r="BM224" s="25">
        <v>2</v>
      </c>
      <c r="BN224" s="25">
        <v>0</v>
      </c>
    </row>
    <row r="225" spans="1:66" x14ac:dyDescent="0.25">
      <c r="A225" s="6">
        <v>45126</v>
      </c>
      <c r="B225" t="s">
        <v>13</v>
      </c>
      <c r="C225">
        <v>19</v>
      </c>
      <c r="D225">
        <v>127.00000000000001</v>
      </c>
      <c r="E225">
        <f t="shared" si="12"/>
        <v>28</v>
      </c>
      <c r="F225">
        <f t="shared" si="14"/>
        <v>46.000000000000014</v>
      </c>
      <c r="G225">
        <f t="shared" si="15"/>
        <v>17</v>
      </c>
      <c r="H225">
        <f t="shared" si="13"/>
        <v>29</v>
      </c>
      <c r="I225">
        <v>0</v>
      </c>
      <c r="J225" s="22">
        <v>0.68</v>
      </c>
      <c r="K225" s="22">
        <v>0.89</v>
      </c>
      <c r="L225" s="22">
        <v>0.9</v>
      </c>
      <c r="M225" s="22">
        <v>0.70000000000000007</v>
      </c>
      <c r="N225" s="22">
        <v>0.38</v>
      </c>
      <c r="O225" s="24">
        <v>0.62</v>
      </c>
      <c r="P225" s="24">
        <v>0.61</v>
      </c>
      <c r="Q225" s="24">
        <v>0.64</v>
      </c>
      <c r="R225" s="24">
        <v>0.91</v>
      </c>
      <c r="S225" s="24">
        <v>0.62</v>
      </c>
      <c r="T225" s="24">
        <v>0.46</v>
      </c>
      <c r="U225" s="24">
        <v>0.96</v>
      </c>
      <c r="V225" s="24">
        <v>0.35000000000000003</v>
      </c>
      <c r="W225" s="24">
        <v>0.77</v>
      </c>
      <c r="X225" s="24">
        <v>0.68</v>
      </c>
      <c r="Y225" s="24">
        <v>0.94000000000000006</v>
      </c>
      <c r="Z225" s="24">
        <v>0.41000000000000003</v>
      </c>
      <c r="AA225" s="25">
        <v>0</v>
      </c>
      <c r="AB225" s="25">
        <v>8</v>
      </c>
      <c r="AC225" s="25">
        <v>6</v>
      </c>
      <c r="AD225" s="25">
        <v>5</v>
      </c>
      <c r="AE225" s="25">
        <v>14.000000000000014</v>
      </c>
      <c r="AF225" s="25">
        <v>0</v>
      </c>
      <c r="AG225" s="25">
        <v>7</v>
      </c>
      <c r="AH225" s="25">
        <v>5</v>
      </c>
      <c r="AI225" s="25">
        <v>0</v>
      </c>
      <c r="AJ225" s="25">
        <v>1</v>
      </c>
      <c r="AK225" s="25">
        <v>7</v>
      </c>
      <c r="AL225" s="25">
        <v>4</v>
      </c>
      <c r="AM225" s="25">
        <v>1</v>
      </c>
      <c r="AN225" s="25">
        <v>7</v>
      </c>
      <c r="AO225" s="25">
        <v>0</v>
      </c>
      <c r="AP225" s="25">
        <v>3</v>
      </c>
      <c r="AQ225" s="25">
        <v>8</v>
      </c>
      <c r="AR225" s="25">
        <v>4</v>
      </c>
      <c r="AS225" s="25">
        <v>0</v>
      </c>
      <c r="AT225" s="25">
        <v>2</v>
      </c>
      <c r="AU225" s="25">
        <v>0</v>
      </c>
      <c r="AV225" s="25">
        <v>0</v>
      </c>
      <c r="AW225" s="25">
        <v>0</v>
      </c>
      <c r="AX225" s="25">
        <v>2</v>
      </c>
      <c r="AY225" s="25">
        <v>4</v>
      </c>
      <c r="AZ225" s="25">
        <v>2</v>
      </c>
      <c r="BA225" s="25">
        <v>0</v>
      </c>
      <c r="BB225" s="25">
        <v>7</v>
      </c>
      <c r="BC225" s="25">
        <v>0</v>
      </c>
      <c r="BD225" s="25">
        <v>2</v>
      </c>
      <c r="BE225" s="25">
        <v>0</v>
      </c>
      <c r="BF225" s="25">
        <v>0</v>
      </c>
      <c r="BG225" s="25">
        <v>7</v>
      </c>
      <c r="BH225" s="25">
        <v>4</v>
      </c>
      <c r="BI225" s="25">
        <v>6</v>
      </c>
      <c r="BJ225" s="25">
        <v>2</v>
      </c>
      <c r="BK225" s="25">
        <v>7</v>
      </c>
      <c r="BL225" s="25">
        <v>0</v>
      </c>
      <c r="BM225" s="25">
        <v>0</v>
      </c>
      <c r="BN225" s="25">
        <v>2</v>
      </c>
    </row>
    <row r="226" spans="1:66" x14ac:dyDescent="0.25">
      <c r="A226" s="6">
        <v>45127</v>
      </c>
      <c r="B226" t="s">
        <v>13</v>
      </c>
      <c r="C226">
        <v>20</v>
      </c>
      <c r="D226">
        <v>128</v>
      </c>
      <c r="E226">
        <f t="shared" si="12"/>
        <v>22</v>
      </c>
      <c r="F226">
        <f t="shared" si="14"/>
        <v>36</v>
      </c>
      <c r="G226">
        <f t="shared" si="15"/>
        <v>19</v>
      </c>
      <c r="H226">
        <f t="shared" si="13"/>
        <v>51</v>
      </c>
      <c r="I226">
        <v>0</v>
      </c>
      <c r="J226" s="22">
        <v>0.91</v>
      </c>
      <c r="K226" s="22">
        <v>0.8</v>
      </c>
      <c r="L226" s="22">
        <v>0.5</v>
      </c>
      <c r="M226" s="22">
        <v>0.82000000000000006</v>
      </c>
      <c r="N226" s="22">
        <v>0.4</v>
      </c>
      <c r="O226" s="24">
        <v>0.95000000000000007</v>
      </c>
      <c r="P226" s="24">
        <v>0.64</v>
      </c>
      <c r="Q226" s="24">
        <v>0.71</v>
      </c>
      <c r="R226" s="24">
        <v>0.56000000000000005</v>
      </c>
      <c r="S226" s="24">
        <v>0.95000000000000007</v>
      </c>
      <c r="T226" s="24">
        <v>0.63</v>
      </c>
      <c r="U226" s="24">
        <v>0.73</v>
      </c>
      <c r="V226" s="24">
        <v>0.95000000000000007</v>
      </c>
      <c r="W226" s="24">
        <v>0.86</v>
      </c>
      <c r="X226" s="24">
        <v>0.37</v>
      </c>
      <c r="Y226" s="24">
        <v>0.4</v>
      </c>
      <c r="Z226" s="24">
        <v>0.93</v>
      </c>
      <c r="AA226" s="25">
        <v>4</v>
      </c>
      <c r="AB226" s="25">
        <v>5</v>
      </c>
      <c r="AC226" s="25">
        <v>1</v>
      </c>
      <c r="AD226" s="25">
        <v>0</v>
      </c>
      <c r="AE226" s="25">
        <v>0</v>
      </c>
      <c r="AF226" s="25">
        <v>8</v>
      </c>
      <c r="AG226" s="25">
        <v>8</v>
      </c>
      <c r="AH226" s="25">
        <v>5</v>
      </c>
      <c r="AI226" s="25">
        <v>5</v>
      </c>
      <c r="AJ226" s="25">
        <v>0</v>
      </c>
      <c r="AK226" s="25">
        <v>0</v>
      </c>
      <c r="AL226" s="25">
        <v>6</v>
      </c>
      <c r="AM226" s="25">
        <v>8</v>
      </c>
      <c r="AN226" s="25">
        <v>15</v>
      </c>
      <c r="AO226" s="25">
        <v>6</v>
      </c>
      <c r="AP226" s="25">
        <v>6</v>
      </c>
      <c r="AQ226" s="25">
        <v>0</v>
      </c>
      <c r="AR226" s="25">
        <v>3</v>
      </c>
      <c r="AS226" s="25">
        <v>0</v>
      </c>
      <c r="AT226" s="25">
        <v>7</v>
      </c>
      <c r="AU226" s="25">
        <v>0</v>
      </c>
      <c r="AV226" s="25">
        <v>6</v>
      </c>
      <c r="AW226" s="25">
        <v>8</v>
      </c>
      <c r="AX226" s="25">
        <v>1</v>
      </c>
      <c r="AY226" s="25">
        <v>1</v>
      </c>
      <c r="AZ226" s="25">
        <v>0</v>
      </c>
      <c r="BA226" s="25">
        <v>0</v>
      </c>
      <c r="BB226" s="25">
        <v>0</v>
      </c>
      <c r="BC226" s="25">
        <v>0</v>
      </c>
      <c r="BD226" s="25">
        <v>3</v>
      </c>
      <c r="BE226" s="25">
        <v>0</v>
      </c>
      <c r="BF226" s="25">
        <v>0</v>
      </c>
      <c r="BG226" s="25">
        <v>0</v>
      </c>
      <c r="BH226" s="25">
        <v>6</v>
      </c>
      <c r="BI226" s="25">
        <v>6</v>
      </c>
      <c r="BJ226" s="25">
        <v>2</v>
      </c>
      <c r="BK226" s="25">
        <v>0</v>
      </c>
      <c r="BL226" s="25">
        <v>8</v>
      </c>
      <c r="BM226" s="25">
        <v>0</v>
      </c>
      <c r="BN226" s="25">
        <v>0</v>
      </c>
    </row>
    <row r="227" spans="1:66" x14ac:dyDescent="0.25">
      <c r="A227" s="6">
        <v>45128</v>
      </c>
      <c r="B227" t="s">
        <v>13</v>
      </c>
      <c r="C227">
        <v>21</v>
      </c>
      <c r="D227">
        <v>130</v>
      </c>
      <c r="E227">
        <f t="shared" si="12"/>
        <v>35</v>
      </c>
      <c r="F227">
        <f t="shared" si="14"/>
        <v>39</v>
      </c>
      <c r="G227">
        <f t="shared" si="15"/>
        <v>31</v>
      </c>
      <c r="H227">
        <f t="shared" si="13"/>
        <v>23</v>
      </c>
      <c r="I227">
        <v>0</v>
      </c>
      <c r="J227" s="22">
        <v>0.9</v>
      </c>
      <c r="K227" s="22">
        <v>0.23</v>
      </c>
      <c r="L227" s="22">
        <v>0.5</v>
      </c>
      <c r="M227" s="22">
        <v>0.73</v>
      </c>
      <c r="N227" s="22">
        <v>0.9</v>
      </c>
      <c r="O227" s="24">
        <v>0.62</v>
      </c>
      <c r="P227" s="24">
        <v>0.70000000000000007</v>
      </c>
      <c r="Q227" s="24">
        <v>0.4</v>
      </c>
      <c r="R227" s="24">
        <v>0.93</v>
      </c>
      <c r="S227" s="24">
        <v>0.47000000000000003</v>
      </c>
      <c r="T227" s="24">
        <v>0.69000000000000006</v>
      </c>
      <c r="U227" s="24">
        <v>0.84</v>
      </c>
      <c r="V227" s="24">
        <v>0.76</v>
      </c>
      <c r="W227" s="24">
        <v>0.48</v>
      </c>
      <c r="X227" s="24">
        <v>0.38</v>
      </c>
      <c r="Y227" s="24">
        <v>0.91</v>
      </c>
      <c r="Z227" s="24">
        <v>0.92</v>
      </c>
      <c r="AA227" s="25">
        <v>4</v>
      </c>
      <c r="AB227" s="25">
        <v>7</v>
      </c>
      <c r="AC227" s="25">
        <v>7</v>
      </c>
      <c r="AD227" s="25">
        <v>0</v>
      </c>
      <c r="AE227" s="25">
        <v>6</v>
      </c>
      <c r="AF227" s="25">
        <v>14</v>
      </c>
      <c r="AG227" s="25">
        <v>0</v>
      </c>
      <c r="AH227" s="25">
        <v>0</v>
      </c>
      <c r="AI227" s="25">
        <v>1</v>
      </c>
      <c r="AJ227" s="25">
        <v>0</v>
      </c>
      <c r="AK227" s="25">
        <v>2</v>
      </c>
      <c r="AL227" s="25">
        <v>2</v>
      </c>
      <c r="AM227" s="25">
        <v>0</v>
      </c>
      <c r="AN227" s="25">
        <v>1</v>
      </c>
      <c r="AO227" s="25">
        <v>1</v>
      </c>
      <c r="AP227" s="25">
        <v>2</v>
      </c>
      <c r="AQ227" s="25">
        <v>6</v>
      </c>
      <c r="AR227" s="25">
        <v>0</v>
      </c>
      <c r="AS227" s="25">
        <v>7</v>
      </c>
      <c r="AT227" s="25">
        <v>4</v>
      </c>
      <c r="AU227" s="25">
        <v>0</v>
      </c>
      <c r="AV227" s="25">
        <v>0</v>
      </c>
      <c r="AW227" s="25">
        <v>4</v>
      </c>
      <c r="AX227" s="25">
        <v>8</v>
      </c>
      <c r="AY227" s="25">
        <v>6</v>
      </c>
      <c r="AZ227" s="25">
        <v>7</v>
      </c>
      <c r="BA227" s="25">
        <v>0</v>
      </c>
      <c r="BB227" s="25">
        <v>4</v>
      </c>
      <c r="BC227" s="25">
        <v>2</v>
      </c>
      <c r="BD227" s="25">
        <v>0</v>
      </c>
      <c r="BE227" s="25">
        <v>2</v>
      </c>
      <c r="BF227" s="25">
        <v>3</v>
      </c>
      <c r="BG227" s="25">
        <v>5</v>
      </c>
      <c r="BH227" s="25">
        <v>6</v>
      </c>
      <c r="BI227" s="25">
        <v>5</v>
      </c>
      <c r="BJ227" s="25">
        <v>0</v>
      </c>
      <c r="BK227" s="25">
        <v>7</v>
      </c>
      <c r="BL227" s="25">
        <v>6</v>
      </c>
      <c r="BM227" s="25">
        <v>0</v>
      </c>
      <c r="BN227" s="25">
        <v>1</v>
      </c>
    </row>
    <row r="228" spans="1:66" x14ac:dyDescent="0.25">
      <c r="A228" s="6">
        <v>45129</v>
      </c>
      <c r="B228" t="s">
        <v>13</v>
      </c>
      <c r="C228">
        <v>22</v>
      </c>
      <c r="D228">
        <v>135</v>
      </c>
      <c r="E228">
        <f t="shared" si="12"/>
        <v>44</v>
      </c>
      <c r="F228">
        <f t="shared" si="14"/>
        <v>36</v>
      </c>
      <c r="G228">
        <f t="shared" si="15"/>
        <v>32</v>
      </c>
      <c r="H228">
        <f t="shared" si="13"/>
        <v>23</v>
      </c>
      <c r="I228">
        <v>0</v>
      </c>
      <c r="J228" s="22">
        <v>0.62</v>
      </c>
      <c r="K228" s="22">
        <v>0.87</v>
      </c>
      <c r="L228" s="22">
        <v>0.99</v>
      </c>
      <c r="M228" s="22">
        <v>0.73</v>
      </c>
      <c r="N228" s="22">
        <v>0.16</v>
      </c>
      <c r="O228" s="24">
        <v>0.63</v>
      </c>
      <c r="P228" s="24">
        <v>0.98</v>
      </c>
      <c r="Q228" s="24">
        <v>0.92</v>
      </c>
      <c r="R228" s="24">
        <v>0.69000000000000006</v>
      </c>
      <c r="S228" s="24">
        <v>0.76</v>
      </c>
      <c r="T228" s="24">
        <v>0.75</v>
      </c>
      <c r="U228" s="24">
        <v>0.61</v>
      </c>
      <c r="V228" s="24">
        <v>0.32</v>
      </c>
      <c r="W228" s="24">
        <v>0.97</v>
      </c>
      <c r="X228" s="24">
        <v>0.95000000000000007</v>
      </c>
      <c r="Y228" s="24">
        <v>0.74</v>
      </c>
      <c r="Z228" s="24">
        <v>0.45</v>
      </c>
      <c r="AA228" s="25">
        <v>6</v>
      </c>
      <c r="AB228" s="25">
        <v>0</v>
      </c>
      <c r="AC228" s="25">
        <v>5</v>
      </c>
      <c r="AD228" s="25">
        <v>9</v>
      </c>
      <c r="AE228" s="25">
        <v>3</v>
      </c>
      <c r="AF228" s="25">
        <v>0</v>
      </c>
      <c r="AG228" s="25">
        <v>7</v>
      </c>
      <c r="AH228" s="25">
        <v>6</v>
      </c>
      <c r="AI228" s="25">
        <v>0</v>
      </c>
      <c r="AJ228" s="25">
        <v>0</v>
      </c>
      <c r="AK228" s="25">
        <v>0</v>
      </c>
      <c r="AL228" s="25">
        <v>2</v>
      </c>
      <c r="AM228" s="25">
        <v>9</v>
      </c>
      <c r="AN228" s="25">
        <v>0</v>
      </c>
      <c r="AO228" s="25">
        <v>0</v>
      </c>
      <c r="AP228" s="25">
        <v>7</v>
      </c>
      <c r="AQ228" s="25">
        <v>0</v>
      </c>
      <c r="AR228" s="25">
        <v>0</v>
      </c>
      <c r="AS228" s="25">
        <v>4</v>
      </c>
      <c r="AT228" s="25">
        <v>1</v>
      </c>
      <c r="AU228" s="25">
        <v>0</v>
      </c>
      <c r="AV228" s="25">
        <v>7</v>
      </c>
      <c r="AW228" s="25">
        <v>9</v>
      </c>
      <c r="AX228" s="25">
        <v>6</v>
      </c>
      <c r="AY228" s="25">
        <v>8</v>
      </c>
      <c r="AZ228" s="25">
        <v>0</v>
      </c>
      <c r="BA228" s="25">
        <v>0</v>
      </c>
      <c r="BB228" s="25">
        <v>0</v>
      </c>
      <c r="BC228" s="25">
        <v>2</v>
      </c>
      <c r="BD228" s="25">
        <v>0</v>
      </c>
      <c r="BE228" s="25">
        <v>0</v>
      </c>
      <c r="BF228" s="25">
        <v>0</v>
      </c>
      <c r="BG228" s="25">
        <v>15</v>
      </c>
      <c r="BH228" s="25">
        <v>4</v>
      </c>
      <c r="BI228" s="25">
        <v>8</v>
      </c>
      <c r="BJ228" s="25">
        <v>0</v>
      </c>
      <c r="BK228" s="25">
        <v>8</v>
      </c>
      <c r="BL228" s="25">
        <v>9</v>
      </c>
      <c r="BM228" s="25">
        <v>0</v>
      </c>
      <c r="BN228" s="25">
        <v>0</v>
      </c>
    </row>
    <row r="229" spans="1:66" x14ac:dyDescent="0.25">
      <c r="A229" s="6">
        <v>45130</v>
      </c>
      <c r="B229" t="s">
        <v>13</v>
      </c>
      <c r="C229">
        <v>23</v>
      </c>
      <c r="D229">
        <v>152</v>
      </c>
      <c r="E229">
        <f t="shared" si="12"/>
        <v>38</v>
      </c>
      <c r="F229">
        <f t="shared" si="14"/>
        <v>37</v>
      </c>
      <c r="G229">
        <f t="shared" si="15"/>
        <v>51</v>
      </c>
      <c r="H229">
        <f t="shared" si="13"/>
        <v>26</v>
      </c>
      <c r="I229">
        <v>0</v>
      </c>
      <c r="J229" s="22">
        <v>0.76</v>
      </c>
      <c r="K229" s="22">
        <v>0.17</v>
      </c>
      <c r="L229" s="22">
        <v>0.52</v>
      </c>
      <c r="M229" s="22">
        <v>0.83000000000000007</v>
      </c>
      <c r="N229" s="22">
        <v>0.96</v>
      </c>
      <c r="O229" s="24">
        <v>0.65</v>
      </c>
      <c r="P229" s="24">
        <v>0.5</v>
      </c>
      <c r="Q229" s="24">
        <v>0.36</v>
      </c>
      <c r="R229" s="24">
        <v>0.93</v>
      </c>
      <c r="S229" s="24">
        <v>0.61</v>
      </c>
      <c r="T229" s="24">
        <v>0.62</v>
      </c>
      <c r="U229" s="24">
        <v>0.47000000000000003</v>
      </c>
      <c r="V229" s="24">
        <v>0.32</v>
      </c>
      <c r="W229" s="24">
        <v>0.91</v>
      </c>
      <c r="X229" s="24">
        <v>0.79</v>
      </c>
      <c r="Y229" s="24">
        <v>0.99</v>
      </c>
      <c r="Z229" s="24">
        <v>0.81</v>
      </c>
      <c r="AA229" s="25">
        <v>0</v>
      </c>
      <c r="AB229" s="25">
        <v>13</v>
      </c>
      <c r="AC229" s="25">
        <v>0</v>
      </c>
      <c r="AD229" s="25">
        <v>0</v>
      </c>
      <c r="AE229" s="25">
        <v>8</v>
      </c>
      <c r="AF229" s="25">
        <v>1</v>
      </c>
      <c r="AG229" s="25">
        <v>0</v>
      </c>
      <c r="AH229" s="25">
        <v>9</v>
      </c>
      <c r="AI229" s="25">
        <v>0</v>
      </c>
      <c r="AJ229" s="25">
        <v>6</v>
      </c>
      <c r="AK229" s="25">
        <v>0</v>
      </c>
      <c r="AL229" s="25">
        <v>0</v>
      </c>
      <c r="AM229" s="25">
        <v>5</v>
      </c>
      <c r="AN229" s="25">
        <v>7</v>
      </c>
      <c r="AO229" s="25">
        <v>6</v>
      </c>
      <c r="AP229" s="25">
        <v>0</v>
      </c>
      <c r="AQ229" s="25">
        <v>6</v>
      </c>
      <c r="AR229" s="25">
        <v>0</v>
      </c>
      <c r="AS229" s="25">
        <v>0</v>
      </c>
      <c r="AT229" s="25">
        <v>2</v>
      </c>
      <c r="AU229" s="25">
        <v>7</v>
      </c>
      <c r="AV229" s="25">
        <v>7</v>
      </c>
      <c r="AW229" s="25">
        <v>0</v>
      </c>
      <c r="AX229" s="25">
        <v>10</v>
      </c>
      <c r="AY229" s="25">
        <v>1</v>
      </c>
      <c r="AZ229" s="25">
        <v>0</v>
      </c>
      <c r="BA229" s="25">
        <v>3</v>
      </c>
      <c r="BB229" s="25">
        <v>7</v>
      </c>
      <c r="BC229" s="25">
        <v>10</v>
      </c>
      <c r="BD229" s="25">
        <v>6</v>
      </c>
      <c r="BE229" s="25">
        <v>0</v>
      </c>
      <c r="BF229" s="25">
        <v>6</v>
      </c>
      <c r="BG229" s="25">
        <v>0</v>
      </c>
      <c r="BH229" s="25">
        <v>5</v>
      </c>
      <c r="BI229" s="25">
        <v>7</v>
      </c>
      <c r="BJ229" s="25">
        <v>4</v>
      </c>
      <c r="BK229" s="25">
        <v>3</v>
      </c>
      <c r="BL229" s="25">
        <v>8</v>
      </c>
      <c r="BM229" s="25">
        <v>0</v>
      </c>
      <c r="BN229" s="25">
        <v>5</v>
      </c>
    </row>
    <row r="230" spans="1:66" x14ac:dyDescent="0.25">
      <c r="A230" s="6">
        <v>45131</v>
      </c>
      <c r="B230" t="s">
        <v>13</v>
      </c>
      <c r="C230">
        <v>24</v>
      </c>
      <c r="D230">
        <v>168</v>
      </c>
      <c r="E230">
        <f t="shared" si="12"/>
        <v>42</v>
      </c>
      <c r="F230">
        <f t="shared" si="14"/>
        <v>63</v>
      </c>
      <c r="G230">
        <f t="shared" si="15"/>
        <v>34</v>
      </c>
      <c r="H230">
        <f t="shared" si="13"/>
        <v>28</v>
      </c>
      <c r="I230">
        <v>0</v>
      </c>
      <c r="J230" s="22">
        <v>0.61</v>
      </c>
      <c r="K230" s="22">
        <v>0.98</v>
      </c>
      <c r="L230" s="22">
        <v>0.87</v>
      </c>
      <c r="M230" s="22">
        <v>0.73</v>
      </c>
      <c r="N230" s="22">
        <v>0.24</v>
      </c>
      <c r="O230" s="24">
        <v>0.77</v>
      </c>
      <c r="P230" s="24">
        <v>0.55000000000000004</v>
      </c>
      <c r="Q230" s="24">
        <v>0.94000000000000006</v>
      </c>
      <c r="R230" s="24">
        <v>0.56000000000000005</v>
      </c>
      <c r="S230" s="24">
        <v>0.53</v>
      </c>
      <c r="T230" s="24">
        <v>0.65</v>
      </c>
      <c r="U230" s="24">
        <v>0.9</v>
      </c>
      <c r="V230" s="24">
        <v>0.48</v>
      </c>
      <c r="W230" s="24">
        <v>0.81</v>
      </c>
      <c r="X230" s="24">
        <v>0.34</v>
      </c>
      <c r="Y230" s="24">
        <v>0.89</v>
      </c>
      <c r="Z230" s="24">
        <v>0.79</v>
      </c>
      <c r="AA230" s="25">
        <v>9</v>
      </c>
      <c r="AB230" s="25">
        <v>2</v>
      </c>
      <c r="AC230" s="25">
        <v>2</v>
      </c>
      <c r="AD230" s="25">
        <v>1</v>
      </c>
      <c r="AE230" s="25">
        <v>11</v>
      </c>
      <c r="AF230" s="25">
        <v>9</v>
      </c>
      <c r="AG230" s="25">
        <v>10</v>
      </c>
      <c r="AH230" s="25">
        <v>0</v>
      </c>
      <c r="AI230" s="25">
        <v>11</v>
      </c>
      <c r="AJ230" s="25">
        <v>8</v>
      </c>
      <c r="AK230" s="25">
        <v>1</v>
      </c>
      <c r="AL230" s="25">
        <v>8</v>
      </c>
      <c r="AM230" s="25">
        <v>0</v>
      </c>
      <c r="AN230" s="25">
        <v>3</v>
      </c>
      <c r="AO230" s="25">
        <v>0</v>
      </c>
      <c r="AP230" s="25">
        <v>0</v>
      </c>
      <c r="AQ230" s="25">
        <v>0</v>
      </c>
      <c r="AR230" s="25">
        <v>0</v>
      </c>
      <c r="AS230" s="25">
        <v>8</v>
      </c>
      <c r="AT230" s="25">
        <v>9</v>
      </c>
      <c r="AU230" s="25">
        <v>0</v>
      </c>
      <c r="AV230" s="25">
        <v>0</v>
      </c>
      <c r="AW230" s="25">
        <v>4</v>
      </c>
      <c r="AX230" s="25">
        <v>7</v>
      </c>
      <c r="AY230" s="25">
        <v>7</v>
      </c>
      <c r="AZ230" s="25">
        <v>12</v>
      </c>
      <c r="BA230" s="25">
        <v>0</v>
      </c>
      <c r="BB230" s="25">
        <v>0</v>
      </c>
      <c r="BC230" s="25">
        <v>4</v>
      </c>
      <c r="BD230" s="25">
        <v>0</v>
      </c>
      <c r="BE230" s="25">
        <v>0</v>
      </c>
      <c r="BF230" s="25">
        <v>0</v>
      </c>
      <c r="BG230" s="25">
        <v>11</v>
      </c>
      <c r="BH230" s="25">
        <v>7</v>
      </c>
      <c r="BI230" s="25">
        <v>6</v>
      </c>
      <c r="BJ230" s="25">
        <v>6</v>
      </c>
      <c r="BK230" s="25">
        <v>1</v>
      </c>
      <c r="BL230" s="25">
        <v>3</v>
      </c>
      <c r="BM230" s="25">
        <v>8</v>
      </c>
      <c r="BN230" s="25">
        <v>0</v>
      </c>
    </row>
    <row r="231" spans="1:66" x14ac:dyDescent="0.25">
      <c r="A231" s="6">
        <v>45132</v>
      </c>
      <c r="B231" t="s">
        <v>13</v>
      </c>
      <c r="C231">
        <v>25</v>
      </c>
      <c r="D231">
        <v>194.00000000000003</v>
      </c>
      <c r="E231">
        <f t="shared" si="12"/>
        <v>45</v>
      </c>
      <c r="F231">
        <f t="shared" si="14"/>
        <v>47.000000000000028</v>
      </c>
      <c r="G231">
        <f t="shared" si="15"/>
        <v>60</v>
      </c>
      <c r="H231">
        <f t="shared" si="13"/>
        <v>42</v>
      </c>
      <c r="I231">
        <v>0</v>
      </c>
      <c r="J231" s="22">
        <v>0.88</v>
      </c>
      <c r="K231" s="22">
        <v>0.8</v>
      </c>
      <c r="L231" s="22">
        <v>0.54</v>
      </c>
      <c r="M231" s="22">
        <v>0.24</v>
      </c>
      <c r="N231" s="22">
        <v>0.98</v>
      </c>
      <c r="O231" s="24">
        <v>0.65</v>
      </c>
      <c r="P231" s="24">
        <v>0.70000000000000007</v>
      </c>
      <c r="Q231" s="24">
        <v>0.72</v>
      </c>
      <c r="R231" s="24">
        <v>0.82000000000000006</v>
      </c>
      <c r="S231" s="24">
        <v>0.91</v>
      </c>
      <c r="T231" s="24">
        <v>0.67</v>
      </c>
      <c r="U231" s="24">
        <v>0.47000000000000003</v>
      </c>
      <c r="V231" s="24">
        <v>0.34</v>
      </c>
      <c r="W231" s="24">
        <v>0.96</v>
      </c>
      <c r="X231" s="24">
        <v>0.71</v>
      </c>
      <c r="Y231" s="24">
        <v>0.87</v>
      </c>
      <c r="Z231" s="24">
        <v>0.79</v>
      </c>
      <c r="AA231" s="25">
        <v>0</v>
      </c>
      <c r="AB231" s="25">
        <v>10</v>
      </c>
      <c r="AC231" s="25">
        <v>0</v>
      </c>
      <c r="AD231" s="25">
        <v>12</v>
      </c>
      <c r="AE231" s="25">
        <v>7.0000000000000284</v>
      </c>
      <c r="AF231" s="25">
        <v>0</v>
      </c>
      <c r="AG231" s="25">
        <v>10</v>
      </c>
      <c r="AH231" s="25">
        <v>0</v>
      </c>
      <c r="AI231" s="25">
        <v>4</v>
      </c>
      <c r="AJ231" s="25">
        <v>4</v>
      </c>
      <c r="AK231" s="25">
        <v>0</v>
      </c>
      <c r="AL231" s="25">
        <v>9</v>
      </c>
      <c r="AM231" s="25">
        <v>0</v>
      </c>
      <c r="AN231" s="25">
        <v>12</v>
      </c>
      <c r="AO231" s="25">
        <v>0</v>
      </c>
      <c r="AP231" s="25">
        <v>8</v>
      </c>
      <c r="AQ231" s="25">
        <v>0</v>
      </c>
      <c r="AR231" s="25">
        <v>6</v>
      </c>
      <c r="AS231" s="25">
        <v>7</v>
      </c>
      <c r="AT231" s="25">
        <v>0</v>
      </c>
      <c r="AU231" s="25">
        <v>11</v>
      </c>
      <c r="AV231" s="25">
        <v>5</v>
      </c>
      <c r="AW231" s="25">
        <v>11</v>
      </c>
      <c r="AX231" s="25">
        <v>7</v>
      </c>
      <c r="AY231" s="25">
        <v>8</v>
      </c>
      <c r="AZ231" s="25">
        <v>0</v>
      </c>
      <c r="BA231" s="25">
        <v>10</v>
      </c>
      <c r="BB231" s="25">
        <v>5</v>
      </c>
      <c r="BC231" s="25">
        <v>3</v>
      </c>
      <c r="BD231" s="25">
        <v>0</v>
      </c>
      <c r="BE231" s="25">
        <v>10</v>
      </c>
      <c r="BF231" s="25">
        <v>3</v>
      </c>
      <c r="BG231" s="25">
        <v>8</v>
      </c>
      <c r="BH231" s="25">
        <v>1</v>
      </c>
      <c r="BI231" s="25">
        <v>0</v>
      </c>
      <c r="BJ231" s="25">
        <v>9</v>
      </c>
      <c r="BK231" s="25">
        <v>2</v>
      </c>
      <c r="BL231" s="25">
        <v>0</v>
      </c>
      <c r="BM231" s="25">
        <v>0</v>
      </c>
      <c r="BN231" s="25">
        <v>12</v>
      </c>
    </row>
    <row r="232" spans="1:66" x14ac:dyDescent="0.25">
      <c r="A232" s="6">
        <v>45133</v>
      </c>
      <c r="B232" t="s">
        <v>13</v>
      </c>
      <c r="C232">
        <v>26</v>
      </c>
      <c r="D232">
        <v>227.00000000000003</v>
      </c>
      <c r="E232">
        <f t="shared" si="12"/>
        <v>56</v>
      </c>
      <c r="F232">
        <f t="shared" si="14"/>
        <v>55</v>
      </c>
      <c r="G232">
        <f t="shared" si="15"/>
        <v>71.000000000000028</v>
      </c>
      <c r="H232">
        <f t="shared" si="13"/>
        <v>45</v>
      </c>
      <c r="I232">
        <v>0</v>
      </c>
      <c r="J232" s="22">
        <v>0.59</v>
      </c>
      <c r="K232" s="22">
        <v>0.9</v>
      </c>
      <c r="L232" s="22">
        <v>0.31</v>
      </c>
      <c r="M232" s="22">
        <v>0.84</v>
      </c>
      <c r="N232" s="22">
        <v>0.75</v>
      </c>
      <c r="O232" s="24">
        <v>0.76</v>
      </c>
      <c r="P232" s="24">
        <v>0.72</v>
      </c>
      <c r="Q232" s="24">
        <v>0.85</v>
      </c>
      <c r="R232" s="24">
        <v>0.16</v>
      </c>
      <c r="S232" s="24">
        <v>0.97</v>
      </c>
      <c r="T232" s="24">
        <v>0.68</v>
      </c>
      <c r="U232" s="24">
        <v>0.86</v>
      </c>
      <c r="V232" s="24">
        <v>0.63</v>
      </c>
      <c r="W232" s="24">
        <v>0.76</v>
      </c>
      <c r="X232" s="24">
        <v>0.94000000000000006</v>
      </c>
      <c r="Y232" s="24">
        <v>0.57000000000000006</v>
      </c>
      <c r="Z232" s="24">
        <v>0.36</v>
      </c>
      <c r="AA232" s="25">
        <v>0</v>
      </c>
      <c r="AB232" s="25">
        <v>14</v>
      </c>
      <c r="AC232" s="25">
        <v>0</v>
      </c>
      <c r="AD232" s="25">
        <v>6</v>
      </c>
      <c r="AE232" s="25">
        <v>0</v>
      </c>
      <c r="AF232" s="25">
        <v>0</v>
      </c>
      <c r="AG232" s="25">
        <v>15</v>
      </c>
      <c r="AH232" s="25">
        <v>9</v>
      </c>
      <c r="AI232" s="25">
        <v>0</v>
      </c>
      <c r="AJ232" s="25">
        <v>11</v>
      </c>
      <c r="AK232" s="25">
        <v>0</v>
      </c>
      <c r="AL232" s="25">
        <v>0</v>
      </c>
      <c r="AM232" s="25">
        <v>13</v>
      </c>
      <c r="AN232" s="25">
        <v>13</v>
      </c>
      <c r="AO232" s="25">
        <v>0</v>
      </c>
      <c r="AP232" s="25">
        <v>14</v>
      </c>
      <c r="AQ232" s="25">
        <v>0</v>
      </c>
      <c r="AR232" s="25">
        <v>3</v>
      </c>
      <c r="AS232" s="25">
        <v>0</v>
      </c>
      <c r="AT232" s="25">
        <v>2</v>
      </c>
      <c r="AU232" s="25">
        <v>5</v>
      </c>
      <c r="AV232" s="25">
        <v>11</v>
      </c>
      <c r="AW232" s="25">
        <v>0</v>
      </c>
      <c r="AX232" s="25">
        <v>3</v>
      </c>
      <c r="AY232" s="25">
        <v>9</v>
      </c>
      <c r="AZ232" s="25">
        <v>14</v>
      </c>
      <c r="BA232" s="25">
        <v>5.0000000000000284</v>
      </c>
      <c r="BB232" s="25">
        <v>9</v>
      </c>
      <c r="BC232" s="25">
        <v>11</v>
      </c>
      <c r="BD232" s="25">
        <v>4</v>
      </c>
      <c r="BE232" s="25">
        <v>1</v>
      </c>
      <c r="BF232" s="25">
        <v>0</v>
      </c>
      <c r="BG232" s="25">
        <v>5</v>
      </c>
      <c r="BH232" s="25">
        <v>8</v>
      </c>
      <c r="BI232" s="25">
        <v>0</v>
      </c>
      <c r="BJ232" s="25">
        <v>0</v>
      </c>
      <c r="BK232" s="25">
        <v>5</v>
      </c>
      <c r="BL232" s="25">
        <v>14</v>
      </c>
      <c r="BM232" s="25">
        <v>14</v>
      </c>
      <c r="BN232" s="25">
        <v>9</v>
      </c>
    </row>
    <row r="233" spans="1:66" x14ac:dyDescent="0.25">
      <c r="A233" s="6">
        <v>45134</v>
      </c>
      <c r="B233" t="s">
        <v>13</v>
      </c>
      <c r="C233">
        <v>27</v>
      </c>
      <c r="D233">
        <v>267</v>
      </c>
      <c r="E233">
        <f t="shared" si="12"/>
        <v>58</v>
      </c>
      <c r="F233">
        <f t="shared" si="14"/>
        <v>66</v>
      </c>
      <c r="G233">
        <f t="shared" si="15"/>
        <v>81</v>
      </c>
      <c r="H233">
        <f t="shared" si="13"/>
        <v>58</v>
      </c>
      <c r="I233">
        <v>0</v>
      </c>
      <c r="J233" s="22">
        <v>0.70000000000000007</v>
      </c>
      <c r="K233" s="22">
        <v>0.95000000000000007</v>
      </c>
      <c r="L233" s="22">
        <v>0.32</v>
      </c>
      <c r="M233" s="22">
        <v>0.72</v>
      </c>
      <c r="N233" s="22">
        <v>0.83000000000000007</v>
      </c>
      <c r="O233" s="24">
        <v>0.6</v>
      </c>
      <c r="P233" s="24">
        <v>0.76</v>
      </c>
      <c r="Q233" s="24">
        <v>0.85</v>
      </c>
      <c r="R233" s="24">
        <v>0.18</v>
      </c>
      <c r="S233" s="24">
        <v>0.6</v>
      </c>
      <c r="T233" s="24">
        <v>0.66</v>
      </c>
      <c r="U233" s="24">
        <v>0.87</v>
      </c>
      <c r="V233" s="24">
        <v>0.9</v>
      </c>
      <c r="W233" s="24">
        <v>0.34</v>
      </c>
      <c r="X233" s="24">
        <v>0.57999999999999996</v>
      </c>
      <c r="Y233" s="24">
        <v>0.64</v>
      </c>
      <c r="Z233" s="24">
        <v>0.89</v>
      </c>
      <c r="AA233" s="25">
        <v>0</v>
      </c>
      <c r="AB233" s="25">
        <v>9</v>
      </c>
      <c r="AC233" s="25">
        <v>7</v>
      </c>
      <c r="AD233" s="25">
        <v>8</v>
      </c>
      <c r="AE233" s="25">
        <v>8</v>
      </c>
      <c r="AF233" s="25">
        <v>17</v>
      </c>
      <c r="AG233" s="25">
        <v>0</v>
      </c>
      <c r="AH233" s="25">
        <v>0</v>
      </c>
      <c r="AI233" s="25">
        <v>17</v>
      </c>
      <c r="AJ233" s="25">
        <v>0</v>
      </c>
      <c r="AK233" s="25">
        <v>4</v>
      </c>
      <c r="AL233" s="25">
        <v>2</v>
      </c>
      <c r="AM233" s="25">
        <v>0</v>
      </c>
      <c r="AN233" s="25">
        <v>11</v>
      </c>
      <c r="AO233" s="25">
        <v>16</v>
      </c>
      <c r="AP233" s="25">
        <v>12</v>
      </c>
      <c r="AQ233" s="25">
        <v>3</v>
      </c>
      <c r="AR233" s="25">
        <v>13</v>
      </c>
      <c r="AS233" s="25">
        <v>1</v>
      </c>
      <c r="AT233" s="25">
        <v>0</v>
      </c>
      <c r="AU233" s="25">
        <v>16</v>
      </c>
      <c r="AV233" s="25">
        <v>14</v>
      </c>
      <c r="AW233" s="25">
        <v>0</v>
      </c>
      <c r="AX233" s="25">
        <v>8</v>
      </c>
      <c r="AY233" s="25">
        <v>0</v>
      </c>
      <c r="AZ233" s="25">
        <v>17</v>
      </c>
      <c r="BA233" s="25">
        <v>0</v>
      </c>
      <c r="BB233" s="25">
        <v>13</v>
      </c>
      <c r="BC233" s="25">
        <v>13</v>
      </c>
      <c r="BD233" s="25">
        <v>0</v>
      </c>
      <c r="BE233" s="25">
        <v>0</v>
      </c>
      <c r="BF233" s="25">
        <v>0</v>
      </c>
      <c r="BG233" s="25">
        <v>0</v>
      </c>
      <c r="BH233" s="25">
        <v>13</v>
      </c>
      <c r="BI233" s="25">
        <v>0</v>
      </c>
      <c r="BJ233" s="25">
        <v>12</v>
      </c>
      <c r="BK233" s="25">
        <v>0</v>
      </c>
      <c r="BL233" s="25">
        <v>15</v>
      </c>
      <c r="BM233" s="25">
        <v>3</v>
      </c>
      <c r="BN233" s="25">
        <v>15</v>
      </c>
    </row>
    <row r="234" spans="1:66" x14ac:dyDescent="0.25">
      <c r="A234" s="6">
        <v>45135</v>
      </c>
      <c r="B234" t="s">
        <v>13</v>
      </c>
      <c r="C234">
        <v>28</v>
      </c>
      <c r="D234">
        <v>317.00000000000006</v>
      </c>
      <c r="E234">
        <f t="shared" si="12"/>
        <v>46</v>
      </c>
      <c r="F234">
        <f t="shared" si="14"/>
        <v>104</v>
      </c>
      <c r="G234">
        <f t="shared" si="15"/>
        <v>84.000000000000057</v>
      </c>
      <c r="H234">
        <f t="shared" si="13"/>
        <v>63</v>
      </c>
      <c r="I234">
        <v>0</v>
      </c>
      <c r="J234" s="22">
        <v>0.82000000000000006</v>
      </c>
      <c r="K234" s="22">
        <v>0.95000000000000007</v>
      </c>
      <c r="L234" s="22">
        <v>0.75</v>
      </c>
      <c r="M234" s="22">
        <v>0.66</v>
      </c>
      <c r="N234" s="22">
        <v>0.5</v>
      </c>
      <c r="O234" s="24">
        <v>0.72</v>
      </c>
      <c r="P234" s="24">
        <v>0.18</v>
      </c>
      <c r="Q234" s="24">
        <v>0.62</v>
      </c>
      <c r="R234" s="24">
        <v>0.78</v>
      </c>
      <c r="S234" s="24">
        <v>0.87</v>
      </c>
      <c r="T234" s="24">
        <v>0.89</v>
      </c>
      <c r="U234" s="24">
        <v>0.55000000000000004</v>
      </c>
      <c r="V234" s="24">
        <v>0.39</v>
      </c>
      <c r="W234" s="24">
        <v>0.5</v>
      </c>
      <c r="X234" s="24">
        <v>0.95000000000000007</v>
      </c>
      <c r="Y234" s="24">
        <v>0.9</v>
      </c>
      <c r="Z234" s="24">
        <v>0.97</v>
      </c>
      <c r="AA234" s="25">
        <v>11</v>
      </c>
      <c r="AB234" s="25">
        <v>5</v>
      </c>
      <c r="AC234" s="25">
        <v>10</v>
      </c>
      <c r="AD234" s="25">
        <v>16</v>
      </c>
      <c r="AE234" s="25">
        <v>0</v>
      </c>
      <c r="AF234" s="25">
        <v>21</v>
      </c>
      <c r="AG234" s="25">
        <v>2</v>
      </c>
      <c r="AH234" s="25">
        <v>10</v>
      </c>
      <c r="AI234" s="25">
        <v>8</v>
      </c>
      <c r="AJ234" s="25">
        <v>21</v>
      </c>
      <c r="AK234" s="25">
        <v>20</v>
      </c>
      <c r="AL234" s="25">
        <v>16</v>
      </c>
      <c r="AM234" s="25">
        <v>20</v>
      </c>
      <c r="AN234" s="25">
        <v>6</v>
      </c>
      <c r="AO234" s="25">
        <v>1</v>
      </c>
      <c r="AP234" s="25">
        <v>4</v>
      </c>
      <c r="AQ234" s="25">
        <v>0</v>
      </c>
      <c r="AR234" s="25">
        <v>0</v>
      </c>
      <c r="AS234" s="25">
        <v>12</v>
      </c>
      <c r="AT234" s="25">
        <v>4</v>
      </c>
      <c r="AU234" s="25">
        <v>16</v>
      </c>
      <c r="AV234" s="25">
        <v>6</v>
      </c>
      <c r="AW234" s="25">
        <v>0</v>
      </c>
      <c r="AX234" s="25">
        <v>17</v>
      </c>
      <c r="AY234" s="25">
        <v>14</v>
      </c>
      <c r="AZ234" s="25">
        <v>2</v>
      </c>
      <c r="BA234" s="25">
        <v>4</v>
      </c>
      <c r="BB234" s="25">
        <v>0</v>
      </c>
      <c r="BC234" s="25">
        <v>11.000000000000057</v>
      </c>
      <c r="BD234" s="25">
        <v>14</v>
      </c>
      <c r="BE234" s="25">
        <v>0</v>
      </c>
      <c r="BF234" s="25">
        <v>5</v>
      </c>
      <c r="BG234" s="25">
        <v>13</v>
      </c>
      <c r="BH234" s="25">
        <v>9</v>
      </c>
      <c r="BI234" s="25">
        <v>0</v>
      </c>
      <c r="BJ234" s="25">
        <v>1</v>
      </c>
      <c r="BK234" s="25">
        <v>4</v>
      </c>
      <c r="BL234" s="25">
        <v>0</v>
      </c>
      <c r="BM234" s="25">
        <v>14</v>
      </c>
      <c r="BN234" s="25">
        <v>0</v>
      </c>
    </row>
    <row r="235" spans="1:66" x14ac:dyDescent="0.25">
      <c r="A235" s="6">
        <v>45136</v>
      </c>
      <c r="B235" t="s">
        <v>13</v>
      </c>
      <c r="C235">
        <v>29</v>
      </c>
      <c r="D235">
        <v>377.00000000000006</v>
      </c>
      <c r="E235">
        <f t="shared" si="12"/>
        <v>82</v>
      </c>
      <c r="F235">
        <f t="shared" si="14"/>
        <v>75</v>
      </c>
      <c r="G235">
        <f t="shared" si="15"/>
        <v>67</v>
      </c>
      <c r="H235">
        <f t="shared" si="13"/>
        <v>133.00000000000006</v>
      </c>
      <c r="I235">
        <v>0</v>
      </c>
      <c r="J235" s="22">
        <v>0.18</v>
      </c>
      <c r="K235" s="22">
        <v>0.85</v>
      </c>
      <c r="L235" s="22">
        <v>0.93</v>
      </c>
      <c r="M235" s="22">
        <v>0.63</v>
      </c>
      <c r="N235" s="22">
        <v>0.78</v>
      </c>
      <c r="O235" s="24">
        <v>0.76</v>
      </c>
      <c r="P235" s="24">
        <v>0.13</v>
      </c>
      <c r="Q235" s="24">
        <v>0.73</v>
      </c>
      <c r="R235" s="24">
        <v>0.96</v>
      </c>
      <c r="S235" s="24">
        <v>0.76</v>
      </c>
      <c r="T235" s="24">
        <v>0.86</v>
      </c>
      <c r="U235" s="24">
        <v>0.97</v>
      </c>
      <c r="V235" s="24">
        <v>0.70000000000000007</v>
      </c>
      <c r="W235" s="24">
        <v>0.86</v>
      </c>
      <c r="X235" s="24">
        <v>0.51</v>
      </c>
      <c r="Y235" s="24">
        <v>0.91</v>
      </c>
      <c r="Z235" s="24">
        <v>0.27</v>
      </c>
      <c r="AA235" s="25">
        <v>17</v>
      </c>
      <c r="AB235" s="25">
        <v>7</v>
      </c>
      <c r="AC235" s="25">
        <v>24</v>
      </c>
      <c r="AD235" s="25">
        <v>5</v>
      </c>
      <c r="AE235" s="25">
        <v>7</v>
      </c>
      <c r="AF235" s="25">
        <v>0</v>
      </c>
      <c r="AG235" s="25">
        <v>0</v>
      </c>
      <c r="AH235" s="25">
        <v>0</v>
      </c>
      <c r="AI235" s="25">
        <v>0</v>
      </c>
      <c r="AJ235" s="25">
        <v>15</v>
      </c>
      <c r="AK235" s="25">
        <v>20</v>
      </c>
      <c r="AL235" s="25">
        <v>11</v>
      </c>
      <c r="AM235" s="25">
        <v>9</v>
      </c>
      <c r="AN235" s="25">
        <v>8</v>
      </c>
      <c r="AO235" s="25">
        <v>16</v>
      </c>
      <c r="AP235" s="25">
        <v>22</v>
      </c>
      <c r="AQ235" s="25">
        <v>23</v>
      </c>
      <c r="AR235" s="25">
        <v>4</v>
      </c>
      <c r="AS235" s="25">
        <v>19</v>
      </c>
      <c r="AT235" s="25">
        <v>21.000000000000057</v>
      </c>
      <c r="AU235" s="25">
        <v>3</v>
      </c>
      <c r="AV235" s="25">
        <v>5</v>
      </c>
      <c r="AW235" s="25">
        <v>6</v>
      </c>
      <c r="AX235" s="25">
        <v>1</v>
      </c>
      <c r="AY235" s="25">
        <v>16</v>
      </c>
      <c r="AZ235" s="25">
        <v>5</v>
      </c>
      <c r="BA235" s="25">
        <v>0</v>
      </c>
      <c r="BB235" s="25">
        <v>19</v>
      </c>
      <c r="BC235" s="25">
        <v>12</v>
      </c>
      <c r="BD235" s="25">
        <v>0</v>
      </c>
      <c r="BE235" s="25">
        <v>22</v>
      </c>
      <c r="BF235" s="25">
        <v>13</v>
      </c>
      <c r="BG235" s="25">
        <v>1</v>
      </c>
      <c r="BH235" s="25">
        <v>0</v>
      </c>
      <c r="BI235" s="25">
        <v>0</v>
      </c>
      <c r="BJ235" s="25">
        <v>25</v>
      </c>
      <c r="BK235" s="25">
        <v>0</v>
      </c>
      <c r="BL235" s="25">
        <v>9</v>
      </c>
      <c r="BM235" s="25">
        <v>0</v>
      </c>
      <c r="BN235" s="25">
        <v>12</v>
      </c>
    </row>
    <row r="236" spans="1:66" x14ac:dyDescent="0.25">
      <c r="A236" s="6">
        <v>45137</v>
      </c>
      <c r="B236" t="s">
        <v>13</v>
      </c>
      <c r="C236">
        <v>30</v>
      </c>
      <c r="D236">
        <v>445.99999999999989</v>
      </c>
      <c r="E236">
        <f t="shared" si="12"/>
        <v>101</v>
      </c>
      <c r="F236">
        <f t="shared" si="14"/>
        <v>85</v>
      </c>
      <c r="G236">
        <f t="shared" si="15"/>
        <v>130</v>
      </c>
      <c r="H236">
        <f t="shared" si="13"/>
        <v>121.99999999999989</v>
      </c>
      <c r="I236">
        <v>0</v>
      </c>
      <c r="J236" s="22">
        <v>0.62</v>
      </c>
      <c r="K236" s="22">
        <v>0.36</v>
      </c>
      <c r="L236" s="22">
        <v>0.93</v>
      </c>
      <c r="M236" s="22">
        <v>0.72</v>
      </c>
      <c r="N236" s="22">
        <v>0.84</v>
      </c>
      <c r="O236" s="24">
        <v>0.96</v>
      </c>
      <c r="P236" s="24">
        <v>0.74</v>
      </c>
      <c r="Q236" s="24">
        <v>0.66</v>
      </c>
      <c r="R236" s="24">
        <v>0.87</v>
      </c>
      <c r="S236" s="24">
        <v>0.99</v>
      </c>
      <c r="T236" s="24">
        <v>0.72</v>
      </c>
      <c r="U236" s="24">
        <v>1</v>
      </c>
      <c r="V236" s="24">
        <v>0.44</v>
      </c>
      <c r="W236" s="24">
        <v>0.6</v>
      </c>
      <c r="X236" s="24">
        <v>0.82000000000000006</v>
      </c>
      <c r="Y236" s="24">
        <v>0.64</v>
      </c>
      <c r="Z236" s="24">
        <v>0.99</v>
      </c>
      <c r="AA236" s="25">
        <v>5</v>
      </c>
      <c r="AB236" s="25">
        <v>18</v>
      </c>
      <c r="AC236" s="25">
        <v>6</v>
      </c>
      <c r="AD236" s="25">
        <v>23</v>
      </c>
      <c r="AE236" s="25">
        <v>0</v>
      </c>
      <c r="AF236" s="25">
        <v>4</v>
      </c>
      <c r="AG236" s="25">
        <v>12</v>
      </c>
      <c r="AH236" s="25">
        <v>1</v>
      </c>
      <c r="AI236" s="25">
        <v>9</v>
      </c>
      <c r="AJ236" s="25">
        <v>7</v>
      </c>
      <c r="AK236" s="25">
        <v>8</v>
      </c>
      <c r="AL236" s="25">
        <v>25</v>
      </c>
      <c r="AM236" s="25">
        <v>12</v>
      </c>
      <c r="AN236" s="25">
        <v>0</v>
      </c>
      <c r="AO236" s="25">
        <v>0</v>
      </c>
      <c r="AP236" s="25">
        <v>21</v>
      </c>
      <c r="AQ236" s="25">
        <v>25</v>
      </c>
      <c r="AR236" s="25">
        <v>27</v>
      </c>
      <c r="AS236" s="25">
        <v>0</v>
      </c>
      <c r="AT236" s="25">
        <v>11.999999999999886</v>
      </c>
      <c r="AU236" s="25">
        <v>10</v>
      </c>
      <c r="AV236" s="25">
        <v>18</v>
      </c>
      <c r="AW236" s="25">
        <v>0</v>
      </c>
      <c r="AX236" s="25">
        <v>10</v>
      </c>
      <c r="AY236" s="25">
        <v>22</v>
      </c>
      <c r="AZ236" s="25">
        <v>22</v>
      </c>
      <c r="BA236" s="25">
        <v>21</v>
      </c>
      <c r="BB236" s="25">
        <v>0</v>
      </c>
      <c r="BC236" s="25">
        <v>8</v>
      </c>
      <c r="BD236" s="25">
        <v>19</v>
      </c>
      <c r="BE236" s="25">
        <v>28</v>
      </c>
      <c r="BF236" s="25">
        <v>0</v>
      </c>
      <c r="BG236" s="25">
        <v>0</v>
      </c>
      <c r="BH236" s="25">
        <v>23</v>
      </c>
      <c r="BI236" s="25">
        <v>0</v>
      </c>
      <c r="BJ236" s="25">
        <v>0</v>
      </c>
      <c r="BK236" s="25">
        <v>10</v>
      </c>
      <c r="BL236" s="25">
        <v>2</v>
      </c>
      <c r="BM236" s="25">
        <v>23</v>
      </c>
      <c r="BN236" s="25">
        <v>15</v>
      </c>
    </row>
    <row r="237" spans="1:66" x14ac:dyDescent="0.25">
      <c r="A237" s="6">
        <v>45138</v>
      </c>
      <c r="B237" t="s">
        <v>13</v>
      </c>
      <c r="C237">
        <v>31</v>
      </c>
      <c r="D237">
        <v>531.00000000000011</v>
      </c>
      <c r="E237">
        <f t="shared" si="12"/>
        <v>79</v>
      </c>
      <c r="F237">
        <f t="shared" si="14"/>
        <v>211</v>
      </c>
      <c r="G237">
        <f t="shared" si="15"/>
        <v>120</v>
      </c>
      <c r="H237">
        <f t="shared" si="13"/>
        <v>100.00000000000011</v>
      </c>
      <c r="I237">
        <v>0</v>
      </c>
      <c r="J237" s="22">
        <v>0.5</v>
      </c>
      <c r="K237" s="22">
        <v>0.93</v>
      </c>
      <c r="L237" s="22">
        <v>0.89</v>
      </c>
      <c r="M237" s="22">
        <v>0.56000000000000005</v>
      </c>
      <c r="N237" s="22">
        <v>0.76</v>
      </c>
      <c r="O237" s="24">
        <v>0.71</v>
      </c>
      <c r="P237" s="24">
        <v>0.32</v>
      </c>
      <c r="Q237" s="24">
        <v>0.61</v>
      </c>
      <c r="R237" s="24">
        <v>0.62</v>
      </c>
      <c r="S237" s="24">
        <v>0.75</v>
      </c>
      <c r="T237" s="24">
        <v>0.88</v>
      </c>
      <c r="U237" s="24">
        <v>0.9</v>
      </c>
      <c r="V237" s="24">
        <v>0.6</v>
      </c>
      <c r="W237" s="24">
        <v>0.98</v>
      </c>
      <c r="X237" s="24">
        <v>0.41000000000000003</v>
      </c>
      <c r="Y237" s="24">
        <v>0.91</v>
      </c>
      <c r="Z237" s="24">
        <v>0.74</v>
      </c>
      <c r="AA237" s="25">
        <v>12</v>
      </c>
      <c r="AB237" s="25">
        <v>22</v>
      </c>
      <c r="AC237" s="25">
        <v>20</v>
      </c>
      <c r="AD237" s="25">
        <v>33</v>
      </c>
      <c r="AE237" s="25">
        <v>20</v>
      </c>
      <c r="AF237" s="25">
        <v>11</v>
      </c>
      <c r="AG237" s="25">
        <v>28</v>
      </c>
      <c r="AH237" s="25">
        <v>11</v>
      </c>
      <c r="AI237" s="25">
        <v>29</v>
      </c>
      <c r="AJ237" s="25">
        <v>25</v>
      </c>
      <c r="AK237" s="25">
        <v>21</v>
      </c>
      <c r="AL237" s="25">
        <v>5</v>
      </c>
      <c r="AM237" s="25">
        <v>0</v>
      </c>
      <c r="AN237" s="25">
        <v>21</v>
      </c>
      <c r="AO237" s="25">
        <v>0</v>
      </c>
      <c r="AP237" s="25">
        <v>9</v>
      </c>
      <c r="AQ237" s="25">
        <v>13</v>
      </c>
      <c r="AR237" s="25">
        <v>14.000000000000114</v>
      </c>
      <c r="AS237" s="25">
        <v>35</v>
      </c>
      <c r="AT237" s="25">
        <v>3</v>
      </c>
      <c r="AU237" s="25">
        <v>12</v>
      </c>
      <c r="AV237" s="25">
        <v>0</v>
      </c>
      <c r="AW237" s="25">
        <v>0</v>
      </c>
      <c r="AX237" s="25">
        <v>2</v>
      </c>
      <c r="AY237" s="25">
        <v>34</v>
      </c>
      <c r="AZ237" s="25">
        <v>0</v>
      </c>
      <c r="BA237" s="25">
        <v>20</v>
      </c>
      <c r="BB237" s="25">
        <v>16</v>
      </c>
      <c r="BC237" s="25">
        <v>30</v>
      </c>
      <c r="BD237" s="25">
        <v>6</v>
      </c>
      <c r="BE237" s="25">
        <v>5</v>
      </c>
      <c r="BF237" s="25">
        <v>28</v>
      </c>
      <c r="BG237" s="25">
        <v>1</v>
      </c>
      <c r="BH237" s="25">
        <v>4</v>
      </c>
      <c r="BI237" s="25">
        <v>1</v>
      </c>
      <c r="BJ237" s="25">
        <v>4</v>
      </c>
      <c r="BK237" s="25">
        <v>26</v>
      </c>
      <c r="BL237" s="25">
        <v>5</v>
      </c>
      <c r="BM237" s="25">
        <v>5</v>
      </c>
      <c r="BN237" s="25">
        <v>0</v>
      </c>
    </row>
    <row r="238" spans="1:66" x14ac:dyDescent="0.25">
      <c r="B238" t="s">
        <v>14</v>
      </c>
      <c r="C238">
        <v>0.01</v>
      </c>
      <c r="D238">
        <v>0</v>
      </c>
      <c r="E238">
        <v>0</v>
      </c>
      <c r="F238">
        <v>0</v>
      </c>
      <c r="G238">
        <v>0</v>
      </c>
      <c r="H238">
        <v>0</v>
      </c>
      <c r="I238">
        <v>0</v>
      </c>
      <c r="J238" s="22">
        <v>0</v>
      </c>
      <c r="K238" s="22">
        <v>0</v>
      </c>
      <c r="L238" s="22">
        <v>0</v>
      </c>
      <c r="M238" s="22">
        <v>0</v>
      </c>
      <c r="N238" s="22">
        <v>0</v>
      </c>
      <c r="O238" s="24">
        <v>0</v>
      </c>
      <c r="P238" s="24">
        <v>0</v>
      </c>
      <c r="Q238" s="24">
        <v>0</v>
      </c>
      <c r="R238" s="24">
        <v>0</v>
      </c>
      <c r="S238" s="24">
        <v>0</v>
      </c>
      <c r="T238" s="24">
        <v>0</v>
      </c>
      <c r="U238" s="24">
        <v>0</v>
      </c>
      <c r="V238" s="24">
        <v>0</v>
      </c>
      <c r="W238" s="24">
        <v>0</v>
      </c>
      <c r="X238" s="24">
        <v>0</v>
      </c>
      <c r="Y238" s="24">
        <v>0</v>
      </c>
      <c r="Z238" s="24">
        <v>0</v>
      </c>
      <c r="AA238" s="25">
        <v>0</v>
      </c>
      <c r="AB238" s="25">
        <v>0</v>
      </c>
      <c r="AC238" s="25">
        <v>0</v>
      </c>
      <c r="AD238" s="25">
        <v>0</v>
      </c>
      <c r="AE238" s="25">
        <v>0</v>
      </c>
      <c r="AF238" s="25">
        <v>0</v>
      </c>
      <c r="AG238" s="25">
        <v>0</v>
      </c>
      <c r="AH238" s="25">
        <v>0</v>
      </c>
      <c r="AI238" s="25">
        <v>0</v>
      </c>
      <c r="AJ238" s="25">
        <v>0</v>
      </c>
      <c r="AK238" s="25">
        <v>0</v>
      </c>
      <c r="AL238" s="25">
        <v>0</v>
      </c>
      <c r="AM238" s="25">
        <v>0</v>
      </c>
      <c r="AN238" s="25">
        <v>0</v>
      </c>
      <c r="AO238" s="25">
        <v>0</v>
      </c>
      <c r="AP238" s="25">
        <v>0</v>
      </c>
      <c r="AQ238" s="25">
        <v>0</v>
      </c>
      <c r="AR238" s="25">
        <v>0</v>
      </c>
      <c r="AS238" s="25">
        <v>0</v>
      </c>
      <c r="AT238" s="25">
        <v>0</v>
      </c>
      <c r="AU238" s="25">
        <v>0</v>
      </c>
      <c r="AV238" s="25">
        <v>0</v>
      </c>
      <c r="AW238" s="25">
        <v>0</v>
      </c>
      <c r="AX238" s="25">
        <v>0</v>
      </c>
      <c r="AY238" s="25">
        <v>0</v>
      </c>
      <c r="AZ238" s="25">
        <v>0</v>
      </c>
      <c r="BA238" s="25">
        <v>0</v>
      </c>
      <c r="BB238" s="25">
        <v>0</v>
      </c>
      <c r="BC238" s="25">
        <v>0</v>
      </c>
      <c r="BD238" s="25">
        <v>0</v>
      </c>
      <c r="BE238" s="25">
        <v>0</v>
      </c>
      <c r="BF238" s="25">
        <v>0</v>
      </c>
      <c r="BG238" s="25">
        <v>0</v>
      </c>
      <c r="BH238" s="25">
        <v>0</v>
      </c>
      <c r="BI238" s="25">
        <v>0</v>
      </c>
      <c r="BJ238" s="25">
        <v>0</v>
      </c>
      <c r="BK238" s="25">
        <v>0</v>
      </c>
      <c r="BL238" s="25">
        <v>0</v>
      </c>
      <c r="BM238" s="25">
        <v>0</v>
      </c>
      <c r="BN238" s="25">
        <v>0</v>
      </c>
    </row>
    <row r="239" spans="1:66" x14ac:dyDescent="0.25">
      <c r="B239" t="s">
        <v>14</v>
      </c>
      <c r="C239">
        <v>0.02</v>
      </c>
      <c r="D239">
        <v>0</v>
      </c>
      <c r="E239">
        <v>0</v>
      </c>
      <c r="F239">
        <v>0</v>
      </c>
      <c r="G239">
        <v>0</v>
      </c>
      <c r="H239">
        <v>0</v>
      </c>
      <c r="I239">
        <v>0</v>
      </c>
      <c r="J239" s="22">
        <v>0</v>
      </c>
      <c r="K239" s="22">
        <v>0</v>
      </c>
      <c r="L239" s="22">
        <v>0</v>
      </c>
      <c r="M239" s="22">
        <v>0</v>
      </c>
      <c r="N239" s="22">
        <v>0</v>
      </c>
      <c r="O239" s="24">
        <v>0</v>
      </c>
      <c r="P239" s="24">
        <v>0</v>
      </c>
      <c r="Q239" s="24">
        <v>0</v>
      </c>
      <c r="R239" s="24">
        <v>0</v>
      </c>
      <c r="S239" s="24">
        <v>0</v>
      </c>
      <c r="T239" s="24">
        <v>0</v>
      </c>
      <c r="U239" s="24">
        <v>0</v>
      </c>
      <c r="V239" s="24">
        <v>0</v>
      </c>
      <c r="W239" s="24">
        <v>0</v>
      </c>
      <c r="X239" s="24">
        <v>0</v>
      </c>
      <c r="Y239" s="24">
        <v>0</v>
      </c>
      <c r="Z239" s="24">
        <v>0</v>
      </c>
      <c r="AA239" s="25">
        <v>0</v>
      </c>
      <c r="AB239" s="25">
        <v>0</v>
      </c>
      <c r="AC239" s="25">
        <v>0</v>
      </c>
      <c r="AD239" s="25">
        <v>0</v>
      </c>
      <c r="AE239" s="25">
        <v>0</v>
      </c>
      <c r="AF239" s="25">
        <v>0</v>
      </c>
      <c r="AG239" s="25">
        <v>0</v>
      </c>
      <c r="AH239" s="25">
        <v>0</v>
      </c>
      <c r="AI239" s="25">
        <v>0</v>
      </c>
      <c r="AJ239" s="25">
        <v>0</v>
      </c>
      <c r="AK239" s="25">
        <v>0</v>
      </c>
      <c r="AL239" s="25">
        <v>0</v>
      </c>
      <c r="AM239" s="25">
        <v>0</v>
      </c>
      <c r="AN239" s="25">
        <v>0</v>
      </c>
      <c r="AO239" s="25">
        <v>0</v>
      </c>
      <c r="AP239" s="25">
        <v>0</v>
      </c>
      <c r="AQ239" s="25">
        <v>0</v>
      </c>
      <c r="AR239" s="25">
        <v>0</v>
      </c>
      <c r="AS239" s="25">
        <v>0</v>
      </c>
      <c r="AT239" s="25">
        <v>0</v>
      </c>
      <c r="AU239" s="25">
        <v>0</v>
      </c>
      <c r="AV239" s="25">
        <v>0</v>
      </c>
      <c r="AW239" s="25">
        <v>0</v>
      </c>
      <c r="AX239" s="25">
        <v>0</v>
      </c>
      <c r="AY239" s="25">
        <v>0</v>
      </c>
      <c r="AZ239" s="25">
        <v>0</v>
      </c>
      <c r="BA239" s="25">
        <v>0</v>
      </c>
      <c r="BB239" s="25">
        <v>0</v>
      </c>
      <c r="BC239" s="25">
        <v>0</v>
      </c>
      <c r="BD239" s="25">
        <v>0</v>
      </c>
      <c r="BE239" s="25">
        <v>0</v>
      </c>
      <c r="BF239" s="25">
        <v>0</v>
      </c>
      <c r="BG239" s="25">
        <v>0</v>
      </c>
      <c r="BH239" s="25">
        <v>0</v>
      </c>
      <c r="BI239" s="25">
        <v>0</v>
      </c>
      <c r="BJ239" s="25">
        <v>0</v>
      </c>
      <c r="BK239" s="25">
        <v>0</v>
      </c>
      <c r="BL239" s="25">
        <v>0</v>
      </c>
      <c r="BM239" s="25">
        <v>0</v>
      </c>
      <c r="BN239" s="25">
        <v>0</v>
      </c>
    </row>
    <row r="240" spans="1:66" x14ac:dyDescent="0.25">
      <c r="A240" s="6">
        <v>45139</v>
      </c>
      <c r="B240" t="s">
        <v>14</v>
      </c>
      <c r="C240">
        <v>1</v>
      </c>
      <c r="D240">
        <v>142</v>
      </c>
      <c r="E240">
        <f t="shared" si="12"/>
        <v>30</v>
      </c>
      <c r="F240">
        <f t="shared" si="14"/>
        <v>34</v>
      </c>
      <c r="G240">
        <f t="shared" si="15"/>
        <v>47</v>
      </c>
      <c r="H240">
        <f t="shared" si="13"/>
        <v>31</v>
      </c>
      <c r="I240">
        <v>0</v>
      </c>
      <c r="J240" s="22">
        <v>0.19</v>
      </c>
      <c r="K240" s="22">
        <v>0.62</v>
      </c>
      <c r="L240" s="22">
        <v>0.79</v>
      </c>
      <c r="M240" s="22">
        <v>0.87</v>
      </c>
      <c r="N240" s="22">
        <v>0.94000000000000006</v>
      </c>
      <c r="O240" s="24">
        <v>0.67</v>
      </c>
      <c r="P240" s="24">
        <v>0.6</v>
      </c>
      <c r="Q240" s="24">
        <v>0.87</v>
      </c>
      <c r="R240" s="24">
        <v>0.87</v>
      </c>
      <c r="S240" s="24">
        <v>0.70000000000000007</v>
      </c>
      <c r="T240" s="24">
        <v>0.97</v>
      </c>
      <c r="U240" s="24">
        <v>0.92</v>
      </c>
      <c r="V240" s="24">
        <v>0.57000000000000006</v>
      </c>
      <c r="W240" s="24">
        <v>0.26</v>
      </c>
      <c r="X240" s="24">
        <v>0.9</v>
      </c>
      <c r="Y240" s="24">
        <v>0.56000000000000005</v>
      </c>
      <c r="Z240" s="24">
        <v>0.85</v>
      </c>
      <c r="AA240" s="25">
        <v>2</v>
      </c>
      <c r="AB240" s="25">
        <v>0</v>
      </c>
      <c r="AC240" s="25">
        <v>6</v>
      </c>
      <c r="AD240" s="25">
        <v>7</v>
      </c>
      <c r="AE240" s="25">
        <v>0</v>
      </c>
      <c r="AF240" s="25">
        <v>8</v>
      </c>
      <c r="AG240" s="25">
        <v>1</v>
      </c>
      <c r="AH240" s="25">
        <v>6</v>
      </c>
      <c r="AI240" s="25">
        <v>4</v>
      </c>
      <c r="AJ240" s="25">
        <v>0</v>
      </c>
      <c r="AK240" s="25">
        <v>0</v>
      </c>
      <c r="AL240" s="25">
        <v>0</v>
      </c>
      <c r="AM240" s="25">
        <v>9</v>
      </c>
      <c r="AN240" s="25">
        <v>0</v>
      </c>
      <c r="AO240" s="25">
        <v>9</v>
      </c>
      <c r="AP240" s="25">
        <v>0</v>
      </c>
      <c r="AQ240" s="25">
        <v>0</v>
      </c>
      <c r="AR240" s="25">
        <v>7</v>
      </c>
      <c r="AS240" s="25">
        <v>4</v>
      </c>
      <c r="AT240" s="25">
        <v>2</v>
      </c>
      <c r="AU240" s="25">
        <v>10</v>
      </c>
      <c r="AV240" s="25">
        <v>3</v>
      </c>
      <c r="AW240" s="25">
        <v>3</v>
      </c>
      <c r="AX240" s="25">
        <v>0</v>
      </c>
      <c r="AY240" s="25">
        <v>4</v>
      </c>
      <c r="AZ240" s="25">
        <v>3</v>
      </c>
      <c r="BA240" s="25">
        <v>6</v>
      </c>
      <c r="BB240" s="25">
        <v>4</v>
      </c>
      <c r="BC240" s="25">
        <v>8</v>
      </c>
      <c r="BD240" s="25">
        <v>6</v>
      </c>
      <c r="BE240" s="25">
        <v>5</v>
      </c>
      <c r="BF240" s="25">
        <v>0</v>
      </c>
      <c r="BG240" s="25">
        <v>1</v>
      </c>
      <c r="BH240" s="25">
        <v>0</v>
      </c>
      <c r="BI240" s="25">
        <v>8</v>
      </c>
      <c r="BJ240" s="25">
        <v>0</v>
      </c>
      <c r="BK240" s="25">
        <v>2</v>
      </c>
      <c r="BL240" s="25">
        <v>1</v>
      </c>
      <c r="BM240" s="25">
        <v>8</v>
      </c>
      <c r="BN240" s="25">
        <v>5</v>
      </c>
    </row>
    <row r="241" spans="1:66" x14ac:dyDescent="0.25">
      <c r="A241" s="6">
        <v>45140</v>
      </c>
      <c r="B241" t="s">
        <v>14</v>
      </c>
      <c r="C241">
        <v>2</v>
      </c>
      <c r="D241">
        <v>202</v>
      </c>
      <c r="E241">
        <f t="shared" si="12"/>
        <v>57</v>
      </c>
      <c r="F241">
        <f t="shared" si="14"/>
        <v>26</v>
      </c>
      <c r="G241">
        <f t="shared" si="15"/>
        <v>70</v>
      </c>
      <c r="H241">
        <f t="shared" si="13"/>
        <v>46</v>
      </c>
      <c r="I241">
        <v>0</v>
      </c>
      <c r="J241" s="22">
        <v>0.3</v>
      </c>
      <c r="K241" s="22">
        <v>0.66</v>
      </c>
      <c r="L241" s="22">
        <v>0.8</v>
      </c>
      <c r="M241" s="22">
        <v>0.83000000000000007</v>
      </c>
      <c r="N241" s="22">
        <v>0.98</v>
      </c>
      <c r="O241" s="24">
        <v>0.9</v>
      </c>
      <c r="P241" s="24">
        <v>0.92</v>
      </c>
      <c r="Q241" s="24">
        <v>0.79</v>
      </c>
      <c r="R241" s="24">
        <v>0.70000000000000007</v>
      </c>
      <c r="S241" s="24">
        <v>0.74</v>
      </c>
      <c r="T241" s="24">
        <v>0.57999999999999996</v>
      </c>
      <c r="U241" s="24">
        <v>0.91</v>
      </c>
      <c r="V241" s="24">
        <v>0.48</v>
      </c>
      <c r="W241" s="24">
        <v>0.35000000000000003</v>
      </c>
      <c r="X241" s="24">
        <v>0.99</v>
      </c>
      <c r="Y241" s="24">
        <v>0.78</v>
      </c>
      <c r="Z241" s="24">
        <v>0.87</v>
      </c>
      <c r="AA241" s="25">
        <v>0</v>
      </c>
      <c r="AB241" s="25">
        <v>3</v>
      </c>
      <c r="AC241" s="25">
        <v>0</v>
      </c>
      <c r="AD241" s="25">
        <v>6</v>
      </c>
      <c r="AE241" s="25">
        <v>0</v>
      </c>
      <c r="AF241" s="25">
        <v>5</v>
      </c>
      <c r="AG241" s="25">
        <v>0</v>
      </c>
      <c r="AH241" s="25">
        <v>12</v>
      </c>
      <c r="AI241" s="25">
        <v>0</v>
      </c>
      <c r="AJ241" s="25">
        <v>0</v>
      </c>
      <c r="AK241" s="25">
        <v>3</v>
      </c>
      <c r="AL241" s="25">
        <v>13</v>
      </c>
      <c r="AM241" s="25">
        <v>0</v>
      </c>
      <c r="AN241" s="25">
        <v>1</v>
      </c>
      <c r="AO241" s="25">
        <v>13</v>
      </c>
      <c r="AP241" s="25">
        <v>4</v>
      </c>
      <c r="AQ241" s="25">
        <v>0</v>
      </c>
      <c r="AR241" s="25">
        <v>7</v>
      </c>
      <c r="AS241" s="25">
        <v>8</v>
      </c>
      <c r="AT241" s="25">
        <v>0</v>
      </c>
      <c r="AU241" s="25">
        <v>11</v>
      </c>
      <c r="AV241" s="25">
        <v>0</v>
      </c>
      <c r="AW241" s="25">
        <v>5</v>
      </c>
      <c r="AX241" s="25">
        <v>13</v>
      </c>
      <c r="AY241" s="25">
        <v>10</v>
      </c>
      <c r="AZ241" s="25">
        <v>7</v>
      </c>
      <c r="BA241" s="25">
        <v>4</v>
      </c>
      <c r="BB241" s="25">
        <v>8</v>
      </c>
      <c r="BC241" s="25">
        <v>12</v>
      </c>
      <c r="BD241" s="25">
        <v>0</v>
      </c>
      <c r="BE241" s="25">
        <v>8</v>
      </c>
      <c r="BF241" s="25">
        <v>10</v>
      </c>
      <c r="BG241" s="25">
        <v>11</v>
      </c>
      <c r="BH241" s="25">
        <v>0</v>
      </c>
      <c r="BI241" s="25">
        <v>9</v>
      </c>
      <c r="BJ241" s="25">
        <v>13</v>
      </c>
      <c r="BK241" s="25">
        <v>0</v>
      </c>
      <c r="BL241" s="25">
        <v>5</v>
      </c>
      <c r="BM241" s="25">
        <v>1</v>
      </c>
      <c r="BN241" s="25">
        <v>0</v>
      </c>
    </row>
    <row r="242" spans="1:66" x14ac:dyDescent="0.25">
      <c r="A242" s="6">
        <v>45141</v>
      </c>
      <c r="B242" t="s">
        <v>14</v>
      </c>
      <c r="C242">
        <v>3</v>
      </c>
      <c r="D242">
        <v>272.00000000000006</v>
      </c>
      <c r="E242">
        <f t="shared" si="12"/>
        <v>47</v>
      </c>
      <c r="F242">
        <f t="shared" si="14"/>
        <v>99.000000000000057</v>
      </c>
      <c r="G242">
        <f t="shared" si="15"/>
        <v>66</v>
      </c>
      <c r="H242">
        <f t="shared" si="13"/>
        <v>60</v>
      </c>
      <c r="I242">
        <v>0</v>
      </c>
      <c r="J242" s="22">
        <v>0.35000000000000003</v>
      </c>
      <c r="K242" s="22">
        <v>0.54</v>
      </c>
      <c r="L242" s="22">
        <v>0.74</v>
      </c>
      <c r="M242" s="22">
        <v>0.8</v>
      </c>
      <c r="N242" s="22">
        <v>0.93</v>
      </c>
      <c r="O242" s="24">
        <v>0.91</v>
      </c>
      <c r="P242" s="24">
        <v>0.15</v>
      </c>
      <c r="Q242" s="24">
        <v>0.78</v>
      </c>
      <c r="R242" s="24">
        <v>0.61</v>
      </c>
      <c r="S242" s="24">
        <v>0.93</v>
      </c>
      <c r="T242" s="24">
        <v>0.57000000000000006</v>
      </c>
      <c r="U242" s="24">
        <v>0.79</v>
      </c>
      <c r="V242" s="24">
        <v>0.95000000000000007</v>
      </c>
      <c r="W242" s="24">
        <v>0.85</v>
      </c>
      <c r="X242" s="24">
        <v>0.49</v>
      </c>
      <c r="Y242" s="24">
        <v>0.39</v>
      </c>
      <c r="Z242" s="24">
        <v>0.66</v>
      </c>
      <c r="AA242" s="25">
        <v>2</v>
      </c>
      <c r="AB242" s="25">
        <v>16</v>
      </c>
      <c r="AC242" s="25">
        <v>3</v>
      </c>
      <c r="AD242" s="25">
        <v>12</v>
      </c>
      <c r="AE242" s="25">
        <v>11.000000000000057</v>
      </c>
      <c r="AF242" s="25">
        <v>2</v>
      </c>
      <c r="AG242" s="25">
        <v>10</v>
      </c>
      <c r="AH242" s="25">
        <v>15</v>
      </c>
      <c r="AI242" s="25">
        <v>16</v>
      </c>
      <c r="AJ242" s="25">
        <v>12</v>
      </c>
      <c r="AK242" s="25">
        <v>0</v>
      </c>
      <c r="AL242" s="25">
        <v>0</v>
      </c>
      <c r="AM242" s="25">
        <v>16</v>
      </c>
      <c r="AN242" s="25">
        <v>4</v>
      </c>
      <c r="AO242" s="25">
        <v>12</v>
      </c>
      <c r="AP242" s="25">
        <v>5</v>
      </c>
      <c r="AQ242" s="25">
        <v>8</v>
      </c>
      <c r="AR242" s="25">
        <v>5</v>
      </c>
      <c r="AS242" s="25">
        <v>8</v>
      </c>
      <c r="AT242" s="25">
        <v>2</v>
      </c>
      <c r="AU242" s="25">
        <v>0</v>
      </c>
      <c r="AV242" s="25">
        <v>0</v>
      </c>
      <c r="AW242" s="25">
        <v>5</v>
      </c>
      <c r="AX242" s="25">
        <v>11</v>
      </c>
      <c r="AY242" s="25">
        <v>13</v>
      </c>
      <c r="AZ242" s="25">
        <v>17</v>
      </c>
      <c r="BA242" s="25">
        <v>7</v>
      </c>
      <c r="BB242" s="25">
        <v>0</v>
      </c>
      <c r="BC242" s="25">
        <v>13</v>
      </c>
      <c r="BD242" s="25">
        <v>0</v>
      </c>
      <c r="BE242" s="25">
        <v>1</v>
      </c>
      <c r="BF242" s="25">
        <v>6</v>
      </c>
      <c r="BG242" s="25">
        <v>9</v>
      </c>
      <c r="BH242" s="25">
        <v>0</v>
      </c>
      <c r="BI242" s="25">
        <v>5</v>
      </c>
      <c r="BJ242" s="25">
        <v>6</v>
      </c>
      <c r="BK242" s="25">
        <v>3</v>
      </c>
      <c r="BL242" s="25">
        <v>0</v>
      </c>
      <c r="BM242" s="25">
        <v>0</v>
      </c>
      <c r="BN242" s="25">
        <v>17</v>
      </c>
    </row>
    <row r="243" spans="1:66" x14ac:dyDescent="0.25">
      <c r="A243" s="6">
        <v>45142</v>
      </c>
      <c r="B243" t="s">
        <v>14</v>
      </c>
      <c r="C243">
        <v>4</v>
      </c>
      <c r="D243">
        <v>340</v>
      </c>
      <c r="E243">
        <f t="shared" si="12"/>
        <v>107</v>
      </c>
      <c r="F243">
        <f t="shared" si="14"/>
        <v>81</v>
      </c>
      <c r="G243">
        <f t="shared" si="15"/>
        <v>81</v>
      </c>
      <c r="H243">
        <f t="shared" si="13"/>
        <v>71</v>
      </c>
      <c r="I243">
        <v>0</v>
      </c>
      <c r="J243" s="22">
        <v>0.21</v>
      </c>
      <c r="K243" s="22">
        <v>0.5</v>
      </c>
      <c r="L243" s="22">
        <v>0.75</v>
      </c>
      <c r="M243" s="22">
        <v>0.89</v>
      </c>
      <c r="N243" s="22">
        <v>0.9</v>
      </c>
      <c r="O243" s="24">
        <v>0.67</v>
      </c>
      <c r="P243" s="24">
        <v>0.70000000000000007</v>
      </c>
      <c r="Q243" s="24">
        <v>0.97</v>
      </c>
      <c r="R243" s="24">
        <v>0.62</v>
      </c>
      <c r="S243" s="24">
        <v>0.71</v>
      </c>
      <c r="T243" s="24">
        <v>0.67</v>
      </c>
      <c r="U243" s="24">
        <v>0.53</v>
      </c>
      <c r="V243" s="24">
        <v>0.25</v>
      </c>
      <c r="W243" s="24">
        <v>0.70000000000000007</v>
      </c>
      <c r="X243" s="24">
        <v>0.96</v>
      </c>
      <c r="Y243" s="24">
        <v>0.95000000000000007</v>
      </c>
      <c r="Z243" s="24">
        <v>0.84</v>
      </c>
      <c r="AA243" s="25">
        <v>9</v>
      </c>
      <c r="AB243" s="25">
        <v>19</v>
      </c>
      <c r="AC243" s="25">
        <v>9</v>
      </c>
      <c r="AD243" s="25">
        <v>1</v>
      </c>
      <c r="AE243" s="25">
        <v>0</v>
      </c>
      <c r="AF243" s="25">
        <v>5</v>
      </c>
      <c r="AG243" s="25">
        <v>0</v>
      </c>
      <c r="AH243" s="25">
        <v>17</v>
      </c>
      <c r="AI243" s="25">
        <v>18</v>
      </c>
      <c r="AJ243" s="25">
        <v>3</v>
      </c>
      <c r="AK243" s="25">
        <v>0</v>
      </c>
      <c r="AL243" s="25">
        <v>3</v>
      </c>
      <c r="AM243" s="25">
        <v>0</v>
      </c>
      <c r="AN243" s="25">
        <v>22</v>
      </c>
      <c r="AO243" s="25">
        <v>14</v>
      </c>
      <c r="AP243" s="25">
        <v>1</v>
      </c>
      <c r="AQ243" s="25">
        <v>13</v>
      </c>
      <c r="AR243" s="25">
        <v>8</v>
      </c>
      <c r="AS243" s="25">
        <v>0</v>
      </c>
      <c r="AT243" s="25">
        <v>10</v>
      </c>
      <c r="AU243" s="25">
        <v>22</v>
      </c>
      <c r="AV243" s="25">
        <v>0</v>
      </c>
      <c r="AW243" s="25">
        <v>0</v>
      </c>
      <c r="AX243" s="25">
        <v>5</v>
      </c>
      <c r="AY243" s="25">
        <v>11</v>
      </c>
      <c r="AZ243" s="25">
        <v>17</v>
      </c>
      <c r="BA243" s="25">
        <v>7</v>
      </c>
      <c r="BB243" s="25">
        <v>2</v>
      </c>
      <c r="BC243" s="25">
        <v>10</v>
      </c>
      <c r="BD243" s="25">
        <v>7</v>
      </c>
      <c r="BE243" s="25">
        <v>0</v>
      </c>
      <c r="BF243" s="25">
        <v>20</v>
      </c>
      <c r="BG243" s="25">
        <v>0</v>
      </c>
      <c r="BH243" s="25">
        <v>22</v>
      </c>
      <c r="BI243" s="25">
        <v>11</v>
      </c>
      <c r="BJ243" s="25">
        <v>1</v>
      </c>
      <c r="BK243" s="25">
        <v>18</v>
      </c>
      <c r="BL243" s="25">
        <v>14</v>
      </c>
      <c r="BM243" s="25">
        <v>18</v>
      </c>
      <c r="BN243" s="25">
        <v>3</v>
      </c>
    </row>
    <row r="244" spans="1:66" x14ac:dyDescent="0.25">
      <c r="A244" s="6">
        <v>45143</v>
      </c>
      <c r="B244" t="s">
        <v>14</v>
      </c>
      <c r="C244">
        <v>5</v>
      </c>
      <c r="D244">
        <v>407.99999999999994</v>
      </c>
      <c r="E244">
        <f t="shared" si="12"/>
        <v>137</v>
      </c>
      <c r="F244">
        <f t="shared" si="14"/>
        <v>105.99999999999994</v>
      </c>
      <c r="G244">
        <f t="shared" si="15"/>
        <v>49</v>
      </c>
      <c r="H244">
        <f t="shared" si="13"/>
        <v>92</v>
      </c>
      <c r="I244">
        <v>0</v>
      </c>
      <c r="J244" s="22">
        <v>0.24</v>
      </c>
      <c r="K244" s="22">
        <v>0.66</v>
      </c>
      <c r="L244" s="22">
        <v>0.75</v>
      </c>
      <c r="M244" s="22">
        <v>0.88</v>
      </c>
      <c r="N244" s="22">
        <v>0.9</v>
      </c>
      <c r="O244" s="24">
        <v>0.73</v>
      </c>
      <c r="P244" s="24">
        <v>0.65</v>
      </c>
      <c r="Q244" s="24">
        <v>0.41000000000000003</v>
      </c>
      <c r="R244" s="24">
        <v>0.61</v>
      </c>
      <c r="S244" s="24">
        <v>0.72</v>
      </c>
      <c r="T244" s="24">
        <v>0.87</v>
      </c>
      <c r="U244" s="24">
        <v>0.68</v>
      </c>
      <c r="V244" s="24">
        <v>0.88</v>
      </c>
      <c r="W244" s="24">
        <v>0.26</v>
      </c>
      <c r="X244" s="24">
        <v>0.93</v>
      </c>
      <c r="Y244" s="24">
        <v>0.88</v>
      </c>
      <c r="Z244" s="24">
        <v>0.48</v>
      </c>
      <c r="AA244" s="25">
        <v>13.999999999999943</v>
      </c>
      <c r="AB244" s="25">
        <v>1</v>
      </c>
      <c r="AC244" s="25">
        <v>0</v>
      </c>
      <c r="AD244" s="25">
        <v>0</v>
      </c>
      <c r="AE244" s="25">
        <v>20</v>
      </c>
      <c r="AF244" s="25">
        <v>24</v>
      </c>
      <c r="AG244" s="25">
        <v>18</v>
      </c>
      <c r="AH244" s="25">
        <v>0</v>
      </c>
      <c r="AI244" s="25">
        <v>20</v>
      </c>
      <c r="AJ244" s="25">
        <v>9</v>
      </c>
      <c r="AK244" s="25">
        <v>24</v>
      </c>
      <c r="AL244" s="25">
        <v>27</v>
      </c>
      <c r="AM244" s="25">
        <v>0</v>
      </c>
      <c r="AN244" s="25">
        <v>0</v>
      </c>
      <c r="AO244" s="25">
        <v>0</v>
      </c>
      <c r="AP244" s="25">
        <v>1</v>
      </c>
      <c r="AQ244" s="25">
        <v>20</v>
      </c>
      <c r="AR244" s="25">
        <v>8</v>
      </c>
      <c r="AS244" s="25">
        <v>9</v>
      </c>
      <c r="AT244" s="25">
        <v>27</v>
      </c>
      <c r="AU244" s="25">
        <v>2</v>
      </c>
      <c r="AV244" s="25">
        <v>0</v>
      </c>
      <c r="AW244" s="25">
        <v>0</v>
      </c>
      <c r="AX244" s="25">
        <v>0</v>
      </c>
      <c r="AY244" s="25">
        <v>15</v>
      </c>
      <c r="AZ244" s="25">
        <v>23</v>
      </c>
      <c r="BA244" s="25">
        <v>9</v>
      </c>
      <c r="BB244" s="25">
        <v>0</v>
      </c>
      <c r="BC244" s="25">
        <v>0</v>
      </c>
      <c r="BD244" s="25">
        <v>0</v>
      </c>
      <c r="BE244" s="25">
        <v>2</v>
      </c>
      <c r="BF244" s="25">
        <v>0</v>
      </c>
      <c r="BG244" s="25">
        <v>3</v>
      </c>
      <c r="BH244" s="25">
        <v>26</v>
      </c>
      <c r="BI244" s="25">
        <v>19</v>
      </c>
      <c r="BJ244" s="25">
        <v>13</v>
      </c>
      <c r="BK244" s="25">
        <v>24</v>
      </c>
      <c r="BL244" s="25">
        <v>10</v>
      </c>
      <c r="BM244" s="25">
        <v>16</v>
      </c>
      <c r="BN244" s="25">
        <v>24</v>
      </c>
    </row>
    <row r="245" spans="1:66" x14ac:dyDescent="0.25">
      <c r="A245" s="6">
        <v>45144</v>
      </c>
      <c r="B245" t="s">
        <v>14</v>
      </c>
      <c r="C245">
        <v>6</v>
      </c>
      <c r="D245">
        <v>460.00000000000011</v>
      </c>
      <c r="E245">
        <f t="shared" si="12"/>
        <v>80</v>
      </c>
      <c r="F245">
        <f t="shared" si="14"/>
        <v>129</v>
      </c>
      <c r="G245">
        <f t="shared" si="15"/>
        <v>142</v>
      </c>
      <c r="H245">
        <f t="shared" si="13"/>
        <v>106</v>
      </c>
      <c r="I245">
        <v>0</v>
      </c>
      <c r="J245" s="22">
        <v>0.47000000000000003</v>
      </c>
      <c r="K245" s="22">
        <v>0.66</v>
      </c>
      <c r="L245" s="22">
        <v>0.71</v>
      </c>
      <c r="M245" s="22">
        <v>0.86</v>
      </c>
      <c r="N245" s="22">
        <v>0.94000000000000006</v>
      </c>
      <c r="O245" s="24">
        <v>0.91</v>
      </c>
      <c r="P245" s="24">
        <v>0.4</v>
      </c>
      <c r="Q245" s="24">
        <v>0.6</v>
      </c>
      <c r="R245" s="24">
        <v>0.8</v>
      </c>
      <c r="S245" s="24">
        <v>0.94000000000000006</v>
      </c>
      <c r="T245" s="24">
        <v>0.75</v>
      </c>
      <c r="U245" s="24">
        <v>0.9</v>
      </c>
      <c r="V245" s="24">
        <v>0.89</v>
      </c>
      <c r="W245" s="24">
        <v>0.71</v>
      </c>
      <c r="X245" s="24">
        <v>0.84</v>
      </c>
      <c r="Y245" s="24">
        <v>0.48</v>
      </c>
      <c r="Z245" s="24">
        <v>0.3</v>
      </c>
      <c r="AA245" s="25">
        <v>16</v>
      </c>
      <c r="AB245" s="25">
        <v>6</v>
      </c>
      <c r="AC245" s="25">
        <v>13</v>
      </c>
      <c r="AD245" s="25">
        <v>16</v>
      </c>
      <c r="AE245" s="25">
        <v>19</v>
      </c>
      <c r="AF245" s="25">
        <v>1</v>
      </c>
      <c r="AG245" s="25">
        <v>26</v>
      </c>
      <c r="AH245" s="25">
        <v>13</v>
      </c>
      <c r="AI245" s="25">
        <v>2</v>
      </c>
      <c r="AJ245" s="25">
        <v>17</v>
      </c>
      <c r="AK245" s="25">
        <v>3</v>
      </c>
      <c r="AL245" s="25">
        <v>0</v>
      </c>
      <c r="AM245" s="25">
        <v>20</v>
      </c>
      <c r="AN245" s="25">
        <v>16</v>
      </c>
      <c r="AO245" s="25">
        <v>11</v>
      </c>
      <c r="AP245" s="25">
        <v>26</v>
      </c>
      <c r="AQ245" s="25">
        <v>12</v>
      </c>
      <c r="AR245" s="25">
        <v>0</v>
      </c>
      <c r="AS245" s="25">
        <v>16</v>
      </c>
      <c r="AT245" s="25">
        <v>5</v>
      </c>
      <c r="AU245" s="25">
        <v>29</v>
      </c>
      <c r="AV245" s="25">
        <v>16</v>
      </c>
      <c r="AW245" s="25">
        <v>8</v>
      </c>
      <c r="AX245" s="25">
        <v>1</v>
      </c>
      <c r="AY245" s="25">
        <v>15</v>
      </c>
      <c r="AZ245" s="25">
        <v>3</v>
      </c>
      <c r="BA245" s="25">
        <v>5</v>
      </c>
      <c r="BB245" s="25">
        <v>6</v>
      </c>
      <c r="BC245" s="25">
        <v>30</v>
      </c>
      <c r="BD245" s="25">
        <v>29</v>
      </c>
      <c r="BE245" s="25">
        <v>7</v>
      </c>
      <c r="BF245" s="25">
        <v>5</v>
      </c>
      <c r="BG245" s="25">
        <v>8</v>
      </c>
      <c r="BH245" s="25">
        <v>3</v>
      </c>
      <c r="BI245" s="25">
        <v>13</v>
      </c>
      <c r="BJ245" s="25">
        <v>0</v>
      </c>
      <c r="BK245" s="25">
        <v>1</v>
      </c>
      <c r="BL245" s="25">
        <v>1</v>
      </c>
      <c r="BM245" s="25">
        <v>24</v>
      </c>
      <c r="BN245" s="25">
        <v>18</v>
      </c>
    </row>
    <row r="246" spans="1:66" x14ac:dyDescent="0.25">
      <c r="A246" s="6">
        <v>45145</v>
      </c>
      <c r="B246" t="s">
        <v>14</v>
      </c>
      <c r="C246">
        <v>7</v>
      </c>
      <c r="D246">
        <v>503</v>
      </c>
      <c r="E246">
        <f t="shared" si="12"/>
        <v>174</v>
      </c>
      <c r="F246">
        <f t="shared" si="14"/>
        <v>105</v>
      </c>
      <c r="G246">
        <f t="shared" si="15"/>
        <v>67</v>
      </c>
      <c r="H246">
        <f t="shared" si="13"/>
        <v>129</v>
      </c>
      <c r="I246">
        <v>0</v>
      </c>
      <c r="J246" s="22">
        <v>0.47000000000000003</v>
      </c>
      <c r="K246" s="22">
        <v>0.53</v>
      </c>
      <c r="L246" s="22">
        <v>0.77</v>
      </c>
      <c r="M246" s="22">
        <v>0.84</v>
      </c>
      <c r="N246" s="22">
        <v>0.95000000000000007</v>
      </c>
      <c r="O246" s="24">
        <v>0.61</v>
      </c>
      <c r="P246" s="24">
        <v>0.75</v>
      </c>
      <c r="Q246" s="24">
        <v>0.79</v>
      </c>
      <c r="R246" s="24">
        <v>0.97</v>
      </c>
      <c r="S246" s="24">
        <v>0.78</v>
      </c>
      <c r="T246" s="24">
        <v>0.74</v>
      </c>
      <c r="U246" s="24">
        <v>0.86</v>
      </c>
      <c r="V246" s="24">
        <v>0.89</v>
      </c>
      <c r="W246" s="24">
        <v>0.45</v>
      </c>
      <c r="X246" s="24">
        <v>0.9</v>
      </c>
      <c r="Y246" s="24">
        <v>0.28999999999999998</v>
      </c>
      <c r="Z246" s="24">
        <v>0.9</v>
      </c>
      <c r="AA246" s="25">
        <v>8</v>
      </c>
      <c r="AB246" s="25">
        <v>0</v>
      </c>
      <c r="AC246" s="25">
        <v>0</v>
      </c>
      <c r="AD246" s="25">
        <v>26</v>
      </c>
      <c r="AE246" s="25">
        <v>0</v>
      </c>
      <c r="AF246" s="25">
        <v>25</v>
      </c>
      <c r="AG246" s="25">
        <v>0</v>
      </c>
      <c r="AH246" s="25">
        <v>15</v>
      </c>
      <c r="AI246" s="25">
        <v>10</v>
      </c>
      <c r="AJ246" s="25">
        <v>21</v>
      </c>
      <c r="AK246" s="25">
        <v>28</v>
      </c>
      <c r="AL246" s="25">
        <v>19</v>
      </c>
      <c r="AM246" s="25">
        <v>3</v>
      </c>
      <c r="AN246" s="25">
        <v>0</v>
      </c>
      <c r="AO246" s="25">
        <v>15</v>
      </c>
      <c r="AP246" s="25">
        <v>5</v>
      </c>
      <c r="AQ246" s="25">
        <v>30</v>
      </c>
      <c r="AR246" s="25">
        <v>13</v>
      </c>
      <c r="AS246" s="25">
        <v>28</v>
      </c>
      <c r="AT246" s="25">
        <v>16</v>
      </c>
      <c r="AU246" s="25">
        <v>7</v>
      </c>
      <c r="AV246" s="25">
        <v>8</v>
      </c>
      <c r="AW246" s="25">
        <v>10</v>
      </c>
      <c r="AX246" s="25">
        <v>0</v>
      </c>
      <c r="AY246" s="25">
        <v>0</v>
      </c>
      <c r="AZ246" s="25">
        <v>15</v>
      </c>
      <c r="BA246" s="25">
        <v>26</v>
      </c>
      <c r="BB246" s="25">
        <v>0</v>
      </c>
      <c r="BC246" s="25">
        <v>1</v>
      </c>
      <c r="BD246" s="25">
        <v>0</v>
      </c>
      <c r="BE246" s="25">
        <v>32</v>
      </c>
      <c r="BF246" s="25">
        <v>0</v>
      </c>
      <c r="BG246" s="25">
        <v>29</v>
      </c>
      <c r="BH246" s="25">
        <v>11</v>
      </c>
      <c r="BI246" s="25">
        <v>10</v>
      </c>
      <c r="BJ246" s="25">
        <v>0</v>
      </c>
      <c r="BK246" s="25">
        <v>33</v>
      </c>
      <c r="BL246" s="25">
        <v>19</v>
      </c>
      <c r="BM246" s="25">
        <v>16</v>
      </c>
      <c r="BN246" s="25">
        <v>24</v>
      </c>
    </row>
    <row r="247" spans="1:66" x14ac:dyDescent="0.25">
      <c r="A247" s="6">
        <v>45146</v>
      </c>
      <c r="B247" t="s">
        <v>14</v>
      </c>
      <c r="C247">
        <v>8</v>
      </c>
      <c r="D247">
        <v>536</v>
      </c>
      <c r="E247">
        <f t="shared" si="12"/>
        <v>134</v>
      </c>
      <c r="F247">
        <f t="shared" si="14"/>
        <v>152</v>
      </c>
      <c r="G247">
        <f t="shared" si="15"/>
        <v>152</v>
      </c>
      <c r="H247">
        <f t="shared" si="13"/>
        <v>94</v>
      </c>
      <c r="I247">
        <v>0</v>
      </c>
      <c r="J247" s="22">
        <v>0.33</v>
      </c>
      <c r="K247" s="22">
        <v>0.59</v>
      </c>
      <c r="L247" s="22">
        <v>0.77</v>
      </c>
      <c r="M247" s="22">
        <v>0.83000000000000007</v>
      </c>
      <c r="N247" s="22">
        <v>0.97</v>
      </c>
      <c r="O247" s="24">
        <v>0.85</v>
      </c>
      <c r="P247" s="24">
        <v>0.73</v>
      </c>
      <c r="Q247" s="24">
        <v>0.18</v>
      </c>
      <c r="R247" s="24">
        <v>0.4</v>
      </c>
      <c r="S247" s="24">
        <v>0.63</v>
      </c>
      <c r="T247" s="24">
        <v>0.77</v>
      </c>
      <c r="U247" s="24">
        <v>0.41000000000000003</v>
      </c>
      <c r="V247" s="24">
        <v>0.45</v>
      </c>
      <c r="W247" s="24">
        <v>0.75</v>
      </c>
      <c r="X247" s="24">
        <v>0.92</v>
      </c>
      <c r="Y247" s="24">
        <v>0.82000000000000006</v>
      </c>
      <c r="Z247" s="24">
        <v>0.99</v>
      </c>
      <c r="AA247" s="25">
        <v>16</v>
      </c>
      <c r="AB247" s="25">
        <v>13</v>
      </c>
      <c r="AC247" s="25">
        <v>20</v>
      </c>
      <c r="AD247" s="25">
        <v>7</v>
      </c>
      <c r="AE247" s="25">
        <v>9</v>
      </c>
      <c r="AF247" s="25">
        <v>31</v>
      </c>
      <c r="AG247" s="25">
        <v>29</v>
      </c>
      <c r="AH247" s="25">
        <v>11</v>
      </c>
      <c r="AI247" s="25">
        <v>13</v>
      </c>
      <c r="AJ247" s="25">
        <v>3</v>
      </c>
      <c r="AK247" s="25">
        <v>4</v>
      </c>
      <c r="AL247" s="25">
        <v>10</v>
      </c>
      <c r="AM247" s="25">
        <v>1</v>
      </c>
      <c r="AN247" s="25">
        <v>7</v>
      </c>
      <c r="AO247" s="25">
        <v>10</v>
      </c>
      <c r="AP247" s="25">
        <v>21</v>
      </c>
      <c r="AQ247" s="25">
        <v>20</v>
      </c>
      <c r="AR247" s="25">
        <v>2</v>
      </c>
      <c r="AS247" s="25">
        <v>4</v>
      </c>
      <c r="AT247" s="25">
        <v>19</v>
      </c>
      <c r="AU247" s="25">
        <v>15</v>
      </c>
      <c r="AV247" s="25">
        <v>22</v>
      </c>
      <c r="AW247" s="25">
        <v>26</v>
      </c>
      <c r="AX247" s="25">
        <v>7</v>
      </c>
      <c r="AY247" s="25">
        <v>26</v>
      </c>
      <c r="AZ247" s="25">
        <v>6</v>
      </c>
      <c r="BA247" s="25">
        <v>13</v>
      </c>
      <c r="BB247" s="25">
        <v>2</v>
      </c>
      <c r="BC247" s="25">
        <v>25</v>
      </c>
      <c r="BD247" s="25">
        <v>10</v>
      </c>
      <c r="BE247" s="25">
        <v>24</v>
      </c>
      <c r="BF247" s="25">
        <v>5</v>
      </c>
      <c r="BG247" s="25">
        <v>0</v>
      </c>
      <c r="BH247" s="25">
        <v>2</v>
      </c>
      <c r="BI247" s="25">
        <v>4</v>
      </c>
      <c r="BJ247" s="25">
        <v>23</v>
      </c>
      <c r="BK247" s="25">
        <v>23</v>
      </c>
      <c r="BL247" s="25">
        <v>11</v>
      </c>
      <c r="BM247" s="25">
        <v>7</v>
      </c>
      <c r="BN247" s="25">
        <v>35</v>
      </c>
    </row>
    <row r="248" spans="1:66" x14ac:dyDescent="0.25">
      <c r="A248" s="6">
        <v>45147</v>
      </c>
      <c r="B248" t="s">
        <v>14</v>
      </c>
      <c r="C248">
        <v>9</v>
      </c>
      <c r="D248">
        <v>563.00000000000011</v>
      </c>
      <c r="E248">
        <f t="shared" si="12"/>
        <v>96</v>
      </c>
      <c r="F248">
        <f t="shared" si="14"/>
        <v>101</v>
      </c>
      <c r="G248">
        <f t="shared" si="15"/>
        <v>197.00000000000011</v>
      </c>
      <c r="H248">
        <f t="shared" si="13"/>
        <v>169</v>
      </c>
      <c r="I248">
        <v>0</v>
      </c>
      <c r="J248" s="22">
        <v>0.43</v>
      </c>
      <c r="K248" s="22">
        <v>0.64</v>
      </c>
      <c r="L248" s="22">
        <v>0.78</v>
      </c>
      <c r="M248" s="22">
        <v>0.82000000000000006</v>
      </c>
      <c r="N248" s="22">
        <v>0.94000000000000006</v>
      </c>
      <c r="O248" s="24">
        <v>0.77</v>
      </c>
      <c r="P248" s="24">
        <v>0.53</v>
      </c>
      <c r="Q248" s="24">
        <v>0.74</v>
      </c>
      <c r="R248" s="24">
        <v>0.95000000000000007</v>
      </c>
      <c r="S248" s="24">
        <v>0.57000000000000006</v>
      </c>
      <c r="T248" s="24">
        <v>0.71</v>
      </c>
      <c r="U248" s="24">
        <v>0.98</v>
      </c>
      <c r="V248" s="24">
        <v>0.82000000000000006</v>
      </c>
      <c r="W248" s="24">
        <v>0.86</v>
      </c>
      <c r="X248" s="24">
        <v>0.54</v>
      </c>
      <c r="Y248" s="24">
        <v>1</v>
      </c>
      <c r="Z248" s="24">
        <v>0.36</v>
      </c>
      <c r="AA248" s="25">
        <v>19</v>
      </c>
      <c r="AB248" s="25">
        <v>13</v>
      </c>
      <c r="AC248" s="25">
        <v>0</v>
      </c>
      <c r="AD248" s="25">
        <v>14</v>
      </c>
      <c r="AE248" s="25">
        <v>0</v>
      </c>
      <c r="AF248" s="25">
        <v>31</v>
      </c>
      <c r="AG248" s="25">
        <v>0</v>
      </c>
      <c r="AH248" s="25">
        <v>24</v>
      </c>
      <c r="AI248" s="25">
        <v>0</v>
      </c>
      <c r="AJ248" s="25">
        <v>0</v>
      </c>
      <c r="AK248" s="25">
        <v>0</v>
      </c>
      <c r="AL248" s="25">
        <v>16</v>
      </c>
      <c r="AM248" s="25">
        <v>25</v>
      </c>
      <c r="AN248" s="25">
        <v>0</v>
      </c>
      <c r="AO248" s="25">
        <v>10</v>
      </c>
      <c r="AP248" s="25">
        <v>27</v>
      </c>
      <c r="AQ248" s="25">
        <v>31</v>
      </c>
      <c r="AR248" s="25">
        <v>0</v>
      </c>
      <c r="AS248" s="25">
        <v>30</v>
      </c>
      <c r="AT248" s="25">
        <v>30</v>
      </c>
      <c r="AU248" s="25">
        <v>34</v>
      </c>
      <c r="AV248" s="25">
        <v>0</v>
      </c>
      <c r="AW248" s="25">
        <v>13.000000000000114</v>
      </c>
      <c r="AX248" s="25">
        <v>9</v>
      </c>
      <c r="AY248" s="25">
        <v>9</v>
      </c>
      <c r="AZ248" s="25">
        <v>33</v>
      </c>
      <c r="BA248" s="25">
        <v>0</v>
      </c>
      <c r="BB248" s="25">
        <v>37</v>
      </c>
      <c r="BC248" s="25">
        <v>25</v>
      </c>
      <c r="BD248" s="25">
        <v>37</v>
      </c>
      <c r="BE248" s="25">
        <v>0</v>
      </c>
      <c r="BF248" s="25">
        <v>20</v>
      </c>
      <c r="BG248" s="25">
        <v>35</v>
      </c>
      <c r="BH248" s="25">
        <v>0</v>
      </c>
      <c r="BI248" s="25">
        <v>11</v>
      </c>
      <c r="BJ248" s="25">
        <v>4</v>
      </c>
      <c r="BK248" s="25">
        <v>8</v>
      </c>
      <c r="BL248" s="25">
        <v>0</v>
      </c>
      <c r="BM248" s="25">
        <v>0</v>
      </c>
      <c r="BN248" s="25">
        <v>18</v>
      </c>
    </row>
    <row r="249" spans="1:66" x14ac:dyDescent="0.25">
      <c r="A249" s="6">
        <v>45148</v>
      </c>
      <c r="B249" t="s">
        <v>14</v>
      </c>
      <c r="C249">
        <v>10</v>
      </c>
      <c r="D249">
        <v>584</v>
      </c>
      <c r="E249">
        <f t="shared" si="12"/>
        <v>146</v>
      </c>
      <c r="F249">
        <f t="shared" si="14"/>
        <v>155</v>
      </c>
      <c r="G249">
        <f t="shared" si="15"/>
        <v>129</v>
      </c>
      <c r="H249">
        <f t="shared" si="13"/>
        <v>147</v>
      </c>
      <c r="I249">
        <v>0</v>
      </c>
      <c r="J249" s="22">
        <v>0.36</v>
      </c>
      <c r="K249" s="22">
        <v>0.51</v>
      </c>
      <c r="L249" s="22">
        <v>0.70000000000000007</v>
      </c>
      <c r="M249" s="22">
        <v>0.8</v>
      </c>
      <c r="N249" s="22">
        <v>0.92</v>
      </c>
      <c r="O249" s="24">
        <v>0.14000000000000001</v>
      </c>
      <c r="P249" s="24">
        <v>0.71</v>
      </c>
      <c r="Q249" s="24">
        <v>0.78</v>
      </c>
      <c r="R249" s="24">
        <v>0.75</v>
      </c>
      <c r="S249" s="24">
        <v>0.78</v>
      </c>
      <c r="T249" s="24">
        <v>0.99</v>
      </c>
      <c r="U249" s="24">
        <v>0.89</v>
      </c>
      <c r="V249" s="24">
        <v>0.79</v>
      </c>
      <c r="W249" s="24">
        <v>0.98</v>
      </c>
      <c r="X249" s="24">
        <v>0.85</v>
      </c>
      <c r="Y249" s="24">
        <v>0.52</v>
      </c>
      <c r="Z249" s="24">
        <v>0.3</v>
      </c>
      <c r="AA249" s="25">
        <v>0</v>
      </c>
      <c r="AB249" s="25">
        <v>24</v>
      </c>
      <c r="AC249" s="25">
        <v>0</v>
      </c>
      <c r="AD249" s="25">
        <v>32</v>
      </c>
      <c r="AE249" s="25">
        <v>19</v>
      </c>
      <c r="AF249" s="25">
        <v>20</v>
      </c>
      <c r="AG249" s="25">
        <v>15</v>
      </c>
      <c r="AH249" s="25">
        <v>20</v>
      </c>
      <c r="AI249" s="25">
        <v>25</v>
      </c>
      <c r="AJ249" s="25">
        <v>0</v>
      </c>
      <c r="AK249" s="25">
        <v>7</v>
      </c>
      <c r="AL249" s="25">
        <v>11</v>
      </c>
      <c r="AM249" s="25">
        <v>0</v>
      </c>
      <c r="AN249" s="25">
        <v>3</v>
      </c>
      <c r="AO249" s="25">
        <v>27</v>
      </c>
      <c r="AP249" s="25">
        <v>17</v>
      </c>
      <c r="AQ249" s="25">
        <v>15</v>
      </c>
      <c r="AR249" s="25">
        <v>0</v>
      </c>
      <c r="AS249" s="25">
        <v>38</v>
      </c>
      <c r="AT249" s="25">
        <v>36</v>
      </c>
      <c r="AU249" s="25">
        <v>35</v>
      </c>
      <c r="AV249" s="25">
        <v>18</v>
      </c>
      <c r="AW249" s="25">
        <v>0</v>
      </c>
      <c r="AX249" s="25">
        <v>31</v>
      </c>
      <c r="AY249" s="25">
        <v>16</v>
      </c>
      <c r="AZ249" s="25">
        <v>29</v>
      </c>
      <c r="BA249" s="25">
        <v>0</v>
      </c>
      <c r="BB249" s="25">
        <v>0</v>
      </c>
      <c r="BC249" s="25">
        <v>0</v>
      </c>
      <c r="BD249" s="25">
        <v>0</v>
      </c>
      <c r="BE249" s="25">
        <v>24</v>
      </c>
      <c r="BF249" s="25">
        <v>11</v>
      </c>
      <c r="BG249" s="25">
        <v>31</v>
      </c>
      <c r="BH249" s="25">
        <v>4</v>
      </c>
      <c r="BI249" s="25">
        <v>0</v>
      </c>
      <c r="BJ249" s="25">
        <v>29</v>
      </c>
      <c r="BK249" s="25">
        <v>26</v>
      </c>
      <c r="BL249" s="25">
        <v>11</v>
      </c>
      <c r="BM249" s="25">
        <v>0</v>
      </c>
      <c r="BN249" s="25">
        <v>10</v>
      </c>
    </row>
    <row r="250" spans="1:66" x14ac:dyDescent="0.25">
      <c r="A250" s="6">
        <v>45149</v>
      </c>
      <c r="B250" t="s">
        <v>14</v>
      </c>
      <c r="C250">
        <v>11</v>
      </c>
      <c r="D250">
        <v>602.00000000000011</v>
      </c>
      <c r="E250">
        <f t="shared" si="12"/>
        <v>111</v>
      </c>
      <c r="F250">
        <f t="shared" si="14"/>
        <v>171</v>
      </c>
      <c r="G250">
        <f t="shared" si="15"/>
        <v>196.00000000000011</v>
      </c>
      <c r="H250">
        <f t="shared" si="13"/>
        <v>123</v>
      </c>
      <c r="I250">
        <v>0</v>
      </c>
      <c r="J250" s="22">
        <v>0.17</v>
      </c>
      <c r="K250" s="22">
        <v>0.56000000000000005</v>
      </c>
      <c r="L250" s="22">
        <v>0.78</v>
      </c>
      <c r="M250" s="22">
        <v>0.81</v>
      </c>
      <c r="N250" s="22">
        <v>0.9</v>
      </c>
      <c r="O250" s="24">
        <v>0.85</v>
      </c>
      <c r="P250" s="24">
        <v>0.76</v>
      </c>
      <c r="Q250" s="24">
        <v>0.89</v>
      </c>
      <c r="R250" s="24">
        <v>0.97</v>
      </c>
      <c r="S250" s="24">
        <v>0.65</v>
      </c>
      <c r="T250" s="24">
        <v>0.6</v>
      </c>
      <c r="U250" s="24">
        <v>0.56000000000000005</v>
      </c>
      <c r="V250" s="24">
        <v>0.28000000000000003</v>
      </c>
      <c r="W250" s="24">
        <v>0.91</v>
      </c>
      <c r="X250" s="24">
        <v>0.87</v>
      </c>
      <c r="Y250" s="24">
        <v>0.56000000000000005</v>
      </c>
      <c r="Z250" s="24">
        <v>0.85</v>
      </c>
      <c r="AA250" s="25">
        <v>14</v>
      </c>
      <c r="AB250" s="25">
        <v>18</v>
      </c>
      <c r="AC250" s="25">
        <v>27</v>
      </c>
      <c r="AD250" s="25">
        <v>5</v>
      </c>
      <c r="AE250" s="25">
        <v>0</v>
      </c>
      <c r="AF250" s="25">
        <v>31</v>
      </c>
      <c r="AG250" s="25">
        <v>3</v>
      </c>
      <c r="AH250" s="25">
        <v>24</v>
      </c>
      <c r="AI250" s="25">
        <v>40</v>
      </c>
      <c r="AJ250" s="25">
        <v>9</v>
      </c>
      <c r="AK250" s="25">
        <v>1</v>
      </c>
      <c r="AL250" s="25">
        <v>0</v>
      </c>
      <c r="AM250" s="25">
        <v>28</v>
      </c>
      <c r="AN250" s="25">
        <v>0</v>
      </c>
      <c r="AO250" s="25">
        <v>18</v>
      </c>
      <c r="AP250" s="25">
        <v>31</v>
      </c>
      <c r="AQ250" s="25">
        <v>0</v>
      </c>
      <c r="AR250" s="25">
        <v>11</v>
      </c>
      <c r="AS250" s="25">
        <v>35</v>
      </c>
      <c r="AT250" s="25">
        <v>0</v>
      </c>
      <c r="AU250" s="25">
        <v>1</v>
      </c>
      <c r="AV250" s="25">
        <v>20</v>
      </c>
      <c r="AW250" s="25">
        <v>7.0000000000001137</v>
      </c>
      <c r="AX250" s="25">
        <v>17</v>
      </c>
      <c r="AY250" s="25">
        <v>25</v>
      </c>
      <c r="AZ250" s="25">
        <v>21</v>
      </c>
      <c r="BA250" s="25">
        <v>19</v>
      </c>
      <c r="BB250" s="25">
        <v>11</v>
      </c>
      <c r="BC250" s="25">
        <v>38</v>
      </c>
      <c r="BD250" s="25">
        <v>37</v>
      </c>
      <c r="BE250" s="25">
        <v>31</v>
      </c>
      <c r="BF250" s="25">
        <v>12</v>
      </c>
      <c r="BG250" s="25">
        <v>0</v>
      </c>
      <c r="BH250" s="25">
        <v>4</v>
      </c>
      <c r="BI250" s="25">
        <v>0</v>
      </c>
      <c r="BJ250" s="25">
        <v>27</v>
      </c>
      <c r="BK250" s="25">
        <v>22</v>
      </c>
      <c r="BL250" s="25">
        <v>0</v>
      </c>
      <c r="BM250" s="25">
        <v>0</v>
      </c>
      <c r="BN250" s="25">
        <v>15</v>
      </c>
    </row>
    <row r="251" spans="1:66" x14ac:dyDescent="0.25">
      <c r="A251" s="6">
        <v>45150</v>
      </c>
      <c r="B251" t="s">
        <v>14</v>
      </c>
      <c r="C251">
        <v>12</v>
      </c>
      <c r="D251">
        <v>616</v>
      </c>
      <c r="E251">
        <f t="shared" si="12"/>
        <v>205</v>
      </c>
      <c r="F251">
        <f t="shared" si="14"/>
        <v>138</v>
      </c>
      <c r="G251">
        <f t="shared" si="15"/>
        <v>108</v>
      </c>
      <c r="H251">
        <f t="shared" si="13"/>
        <v>165</v>
      </c>
      <c r="I251">
        <v>0</v>
      </c>
      <c r="J251" s="22">
        <v>0.49</v>
      </c>
      <c r="K251" s="22">
        <v>0.59</v>
      </c>
      <c r="L251" s="22">
        <v>0.78</v>
      </c>
      <c r="M251" s="22">
        <v>0.9</v>
      </c>
      <c r="N251" s="22">
        <v>0.98</v>
      </c>
      <c r="O251" s="24">
        <v>0.92</v>
      </c>
      <c r="P251" s="24">
        <v>0.8</v>
      </c>
      <c r="Q251" s="24">
        <v>0.74</v>
      </c>
      <c r="R251" s="24">
        <v>0.75</v>
      </c>
      <c r="S251" s="24">
        <v>0.74</v>
      </c>
      <c r="T251" s="24">
        <v>0.95000000000000007</v>
      </c>
      <c r="U251" s="24">
        <v>0.35000000000000003</v>
      </c>
      <c r="V251" s="24">
        <v>0.91</v>
      </c>
      <c r="W251" s="24">
        <v>0.56000000000000005</v>
      </c>
      <c r="X251" s="24">
        <v>0.97</v>
      </c>
      <c r="Y251" s="24">
        <v>0.89</v>
      </c>
      <c r="Z251" s="24">
        <v>0.84</v>
      </c>
      <c r="AA251" s="25">
        <v>33</v>
      </c>
      <c r="AB251" s="25">
        <v>4</v>
      </c>
      <c r="AC251" s="25">
        <v>27</v>
      </c>
      <c r="AD251" s="25">
        <v>0</v>
      </c>
      <c r="AE251" s="25">
        <v>30</v>
      </c>
      <c r="AF251" s="25">
        <v>10</v>
      </c>
      <c r="AG251" s="25">
        <v>33</v>
      </c>
      <c r="AH251" s="25">
        <v>1</v>
      </c>
      <c r="AI251" s="25">
        <v>0</v>
      </c>
      <c r="AJ251" s="25">
        <v>0</v>
      </c>
      <c r="AK251" s="25">
        <v>0</v>
      </c>
      <c r="AL251" s="25">
        <v>16</v>
      </c>
      <c r="AM251" s="25">
        <v>39</v>
      </c>
      <c r="AN251" s="25">
        <v>0</v>
      </c>
      <c r="AO251" s="25">
        <v>25</v>
      </c>
      <c r="AP251" s="25">
        <v>12</v>
      </c>
      <c r="AQ251" s="25">
        <v>0</v>
      </c>
      <c r="AR251" s="25">
        <v>19</v>
      </c>
      <c r="AS251" s="25">
        <v>39</v>
      </c>
      <c r="AT251" s="25">
        <v>15</v>
      </c>
      <c r="AU251" s="25">
        <v>8</v>
      </c>
      <c r="AV251" s="25">
        <v>33</v>
      </c>
      <c r="AW251" s="25">
        <v>0</v>
      </c>
      <c r="AX251" s="25">
        <v>0</v>
      </c>
      <c r="AY251" s="25">
        <v>0</v>
      </c>
      <c r="AZ251" s="25">
        <v>0</v>
      </c>
      <c r="BA251" s="25">
        <v>28</v>
      </c>
      <c r="BB251" s="25">
        <v>0</v>
      </c>
      <c r="BC251" s="25">
        <v>15</v>
      </c>
      <c r="BD251" s="25">
        <v>24</v>
      </c>
      <c r="BE251" s="25">
        <v>19</v>
      </c>
      <c r="BF251" s="25">
        <v>13</v>
      </c>
      <c r="BG251" s="25">
        <v>41</v>
      </c>
      <c r="BH251" s="25">
        <v>41</v>
      </c>
      <c r="BI251" s="25">
        <v>36</v>
      </c>
      <c r="BJ251" s="25">
        <v>2</v>
      </c>
      <c r="BK251" s="25">
        <v>23</v>
      </c>
      <c r="BL251" s="25">
        <v>0</v>
      </c>
      <c r="BM251" s="25">
        <v>18</v>
      </c>
      <c r="BN251" s="25">
        <v>12</v>
      </c>
    </row>
    <row r="252" spans="1:66" x14ac:dyDescent="0.25">
      <c r="A252" s="6">
        <v>45151</v>
      </c>
      <c r="B252" t="s">
        <v>14</v>
      </c>
      <c r="C252">
        <v>13</v>
      </c>
      <c r="D252">
        <v>627.00000000000011</v>
      </c>
      <c r="E252">
        <f t="shared" si="12"/>
        <v>153.00000000000011</v>
      </c>
      <c r="F252">
        <f t="shared" si="14"/>
        <v>110</v>
      </c>
      <c r="G252">
        <f t="shared" si="15"/>
        <v>235</v>
      </c>
      <c r="H252">
        <f t="shared" si="13"/>
        <v>114</v>
      </c>
      <c r="I252">
        <v>0</v>
      </c>
      <c r="J252" s="22">
        <v>0.46</v>
      </c>
      <c r="K252" s="22">
        <v>0.52</v>
      </c>
      <c r="L252" s="22">
        <v>0.78</v>
      </c>
      <c r="M252" s="22">
        <v>0.89</v>
      </c>
      <c r="N252" s="22">
        <v>0.94000000000000006</v>
      </c>
      <c r="O252" s="24">
        <v>0.74</v>
      </c>
      <c r="P252" s="24">
        <v>0.65</v>
      </c>
      <c r="Q252" s="24">
        <v>0.8</v>
      </c>
      <c r="R252" s="24">
        <v>0.95000000000000007</v>
      </c>
      <c r="S252" s="24">
        <v>0.52</v>
      </c>
      <c r="T252" s="24">
        <v>0.69000000000000006</v>
      </c>
      <c r="U252" s="24">
        <v>1</v>
      </c>
      <c r="V252" s="24">
        <v>0.32</v>
      </c>
      <c r="W252" s="24">
        <v>0.41000000000000003</v>
      </c>
      <c r="X252" s="24">
        <v>0.97</v>
      </c>
      <c r="Y252" s="24">
        <v>0.72</v>
      </c>
      <c r="Z252" s="24">
        <v>0.86</v>
      </c>
      <c r="AA252" s="25">
        <v>0</v>
      </c>
      <c r="AB252" s="25">
        <v>0</v>
      </c>
      <c r="AC252" s="25">
        <v>0</v>
      </c>
      <c r="AD252" s="25">
        <v>1</v>
      </c>
      <c r="AE252" s="25">
        <v>6</v>
      </c>
      <c r="AF252" s="25">
        <v>24</v>
      </c>
      <c r="AG252" s="25">
        <v>15</v>
      </c>
      <c r="AH252" s="25">
        <v>16</v>
      </c>
      <c r="AI252" s="25">
        <v>11</v>
      </c>
      <c r="AJ252" s="25">
        <v>37</v>
      </c>
      <c r="AK252" s="25">
        <v>15</v>
      </c>
      <c r="AL252" s="25">
        <v>29</v>
      </c>
      <c r="AM252" s="25">
        <v>19</v>
      </c>
      <c r="AN252" s="25">
        <v>18</v>
      </c>
      <c r="AO252" s="25">
        <v>13</v>
      </c>
      <c r="AP252" s="25">
        <v>11</v>
      </c>
      <c r="AQ252" s="25">
        <v>0</v>
      </c>
      <c r="AR252" s="25">
        <v>12</v>
      </c>
      <c r="AS252" s="25">
        <v>12</v>
      </c>
      <c r="AT252" s="25">
        <v>0</v>
      </c>
      <c r="AU252" s="25">
        <v>35</v>
      </c>
      <c r="AV252" s="25">
        <v>28</v>
      </c>
      <c r="AW252" s="25">
        <v>35</v>
      </c>
      <c r="AX252" s="25">
        <v>22</v>
      </c>
      <c r="AY252" s="25">
        <v>35</v>
      </c>
      <c r="AZ252" s="25">
        <v>10</v>
      </c>
      <c r="BA252" s="25">
        <v>39</v>
      </c>
      <c r="BB252" s="25">
        <v>31</v>
      </c>
      <c r="BC252" s="25">
        <v>0</v>
      </c>
      <c r="BD252" s="25">
        <v>0</v>
      </c>
      <c r="BE252" s="25">
        <v>0</v>
      </c>
      <c r="BF252" s="25">
        <v>1.0000000000001137</v>
      </c>
      <c r="BG252" s="25">
        <v>0</v>
      </c>
      <c r="BH252" s="25">
        <v>8</v>
      </c>
      <c r="BI252" s="25">
        <v>36</v>
      </c>
      <c r="BJ252" s="25">
        <v>0</v>
      </c>
      <c r="BK252" s="25">
        <v>34</v>
      </c>
      <c r="BL252" s="25">
        <v>16</v>
      </c>
      <c r="BM252" s="25">
        <v>41</v>
      </c>
      <c r="BN252" s="25">
        <v>17</v>
      </c>
    </row>
    <row r="253" spans="1:66" x14ac:dyDescent="0.25">
      <c r="A253" s="6">
        <v>45152</v>
      </c>
      <c r="B253" t="s">
        <v>14</v>
      </c>
      <c r="C253">
        <v>14</v>
      </c>
      <c r="D253">
        <v>633.99999999999989</v>
      </c>
      <c r="E253">
        <f t="shared" si="12"/>
        <v>133.99999999999989</v>
      </c>
      <c r="F253">
        <f t="shared" si="14"/>
        <v>176</v>
      </c>
      <c r="G253">
        <f t="shared" si="15"/>
        <v>153</v>
      </c>
      <c r="H253">
        <f t="shared" si="13"/>
        <v>139</v>
      </c>
      <c r="I253">
        <v>0</v>
      </c>
      <c r="J253" s="22">
        <v>0.32</v>
      </c>
      <c r="K253" s="22">
        <v>0.67</v>
      </c>
      <c r="L253" s="22">
        <v>0.75</v>
      </c>
      <c r="M253" s="22">
        <v>0.86</v>
      </c>
      <c r="N253" s="22">
        <v>0.97</v>
      </c>
      <c r="O253" s="24">
        <v>0.71</v>
      </c>
      <c r="P253" s="24">
        <v>0.57999999999999996</v>
      </c>
      <c r="Q253" s="24">
        <v>0.96</v>
      </c>
      <c r="R253" s="24">
        <v>0.37</v>
      </c>
      <c r="S253" s="24">
        <v>0.87</v>
      </c>
      <c r="T253" s="24">
        <v>0.63</v>
      </c>
      <c r="U253" s="24">
        <v>0.92</v>
      </c>
      <c r="V253" s="24">
        <v>0.67</v>
      </c>
      <c r="W253" s="24">
        <v>0.42</v>
      </c>
      <c r="X253" s="24">
        <v>0.74</v>
      </c>
      <c r="Y253" s="24">
        <v>0.45</v>
      </c>
      <c r="Z253" s="24">
        <v>0.9</v>
      </c>
      <c r="AA253" s="25">
        <v>33</v>
      </c>
      <c r="AB253" s="25">
        <v>34</v>
      </c>
      <c r="AC253" s="25">
        <v>14</v>
      </c>
      <c r="AD253" s="25">
        <v>42</v>
      </c>
      <c r="AE253" s="25">
        <v>0</v>
      </c>
      <c r="AF253" s="25">
        <v>6</v>
      </c>
      <c r="AG253" s="25">
        <v>8</v>
      </c>
      <c r="AH253" s="25">
        <v>10</v>
      </c>
      <c r="AI253" s="25">
        <v>0</v>
      </c>
      <c r="AJ253" s="25">
        <v>29</v>
      </c>
      <c r="AK253" s="25">
        <v>32</v>
      </c>
      <c r="AL253" s="25">
        <v>8</v>
      </c>
      <c r="AM253" s="25">
        <v>23</v>
      </c>
      <c r="AN253" s="25">
        <v>12</v>
      </c>
      <c r="AO253" s="25">
        <v>22</v>
      </c>
      <c r="AP253" s="25">
        <v>27</v>
      </c>
      <c r="AQ253" s="25">
        <v>16</v>
      </c>
      <c r="AR253" s="25">
        <v>9</v>
      </c>
      <c r="AS253" s="25">
        <v>22</v>
      </c>
      <c r="AT253" s="25">
        <v>0</v>
      </c>
      <c r="AU253" s="25">
        <v>36</v>
      </c>
      <c r="AV253" s="25">
        <v>28</v>
      </c>
      <c r="AW253" s="25">
        <v>0</v>
      </c>
      <c r="AX253" s="25">
        <v>0</v>
      </c>
      <c r="AY253" s="25">
        <v>0</v>
      </c>
      <c r="AZ253" s="25">
        <v>0</v>
      </c>
      <c r="BA253" s="25">
        <v>0</v>
      </c>
      <c r="BB253" s="25">
        <v>12</v>
      </c>
      <c r="BC253" s="25">
        <v>36</v>
      </c>
      <c r="BD253" s="25">
        <v>41</v>
      </c>
      <c r="BE253" s="25">
        <v>19</v>
      </c>
      <c r="BF253" s="25">
        <v>12</v>
      </c>
      <c r="BG253" s="25">
        <v>10</v>
      </c>
      <c r="BH253" s="25">
        <v>11</v>
      </c>
      <c r="BI253" s="25">
        <v>27</v>
      </c>
      <c r="BJ253" s="25">
        <v>5</v>
      </c>
      <c r="BK253" s="25">
        <v>38</v>
      </c>
      <c r="BL253" s="25">
        <v>0</v>
      </c>
      <c r="BM253" s="25">
        <v>3</v>
      </c>
      <c r="BN253" s="25">
        <v>8.9999999999998863</v>
      </c>
    </row>
    <row r="254" spans="1:66" x14ac:dyDescent="0.25">
      <c r="A254" s="6">
        <v>45153</v>
      </c>
      <c r="B254" t="s">
        <v>14</v>
      </c>
      <c r="C254">
        <v>15</v>
      </c>
      <c r="D254">
        <v>639</v>
      </c>
      <c r="E254">
        <f t="shared" si="12"/>
        <v>153</v>
      </c>
      <c r="F254">
        <f t="shared" si="14"/>
        <v>169</v>
      </c>
      <c r="G254">
        <f t="shared" si="15"/>
        <v>150</v>
      </c>
      <c r="H254">
        <f t="shared" si="13"/>
        <v>134</v>
      </c>
      <c r="I254">
        <v>0</v>
      </c>
      <c r="J254" s="22">
        <v>0.16</v>
      </c>
      <c r="K254" s="22">
        <v>0.62</v>
      </c>
      <c r="L254" s="22">
        <v>0.79</v>
      </c>
      <c r="M254" s="22">
        <v>0.81</v>
      </c>
      <c r="N254" s="22">
        <v>0.93</v>
      </c>
      <c r="O254" s="24">
        <v>1</v>
      </c>
      <c r="P254" s="24">
        <v>0.99</v>
      </c>
      <c r="Q254" s="24">
        <v>0.62</v>
      </c>
      <c r="R254" s="24">
        <v>0.75</v>
      </c>
      <c r="S254" s="24">
        <v>0.64</v>
      </c>
      <c r="T254" s="24">
        <v>0.45</v>
      </c>
      <c r="U254" s="24">
        <v>0.97</v>
      </c>
      <c r="V254" s="24">
        <v>0.8</v>
      </c>
      <c r="W254" s="24">
        <v>0.54</v>
      </c>
      <c r="X254" s="24">
        <v>0.72</v>
      </c>
      <c r="Y254" s="24">
        <v>0.32</v>
      </c>
      <c r="Z254" s="24">
        <v>0.95000000000000007</v>
      </c>
      <c r="AA254" s="25">
        <v>28</v>
      </c>
      <c r="AB254" s="25">
        <v>0</v>
      </c>
      <c r="AC254" s="25">
        <v>31</v>
      </c>
      <c r="AD254" s="25">
        <v>21</v>
      </c>
      <c r="AE254" s="25">
        <v>2</v>
      </c>
      <c r="AF254" s="25">
        <v>34</v>
      </c>
      <c r="AG254" s="25">
        <v>8</v>
      </c>
      <c r="AH254" s="25">
        <v>21</v>
      </c>
      <c r="AI254" s="25">
        <v>24</v>
      </c>
      <c r="AJ254" s="25">
        <v>0</v>
      </c>
      <c r="AK254" s="25">
        <v>33</v>
      </c>
      <c r="AL254" s="25">
        <v>27</v>
      </c>
      <c r="AM254" s="25">
        <v>4</v>
      </c>
      <c r="AN254" s="25">
        <v>32</v>
      </c>
      <c r="AO254" s="25">
        <v>8</v>
      </c>
      <c r="AP254" s="25">
        <v>15</v>
      </c>
      <c r="AQ254" s="25">
        <v>0</v>
      </c>
      <c r="AR254" s="25">
        <v>23</v>
      </c>
      <c r="AS254" s="25">
        <v>25</v>
      </c>
      <c r="AT254" s="25">
        <v>0</v>
      </c>
      <c r="AU254" s="25">
        <v>8</v>
      </c>
      <c r="AV254" s="25">
        <v>0</v>
      </c>
      <c r="AW254" s="25">
        <v>37</v>
      </c>
      <c r="AX254" s="25">
        <v>22</v>
      </c>
      <c r="AY254" s="25">
        <v>23</v>
      </c>
      <c r="AZ254" s="25">
        <v>0</v>
      </c>
      <c r="BA254" s="25">
        <v>27</v>
      </c>
      <c r="BB254" s="25">
        <v>0</v>
      </c>
      <c r="BC254" s="25">
        <v>33</v>
      </c>
      <c r="BD254" s="25">
        <v>0</v>
      </c>
      <c r="BE254" s="25">
        <v>3</v>
      </c>
      <c r="BF254" s="25">
        <v>22</v>
      </c>
      <c r="BG254" s="25">
        <v>18</v>
      </c>
      <c r="BH254" s="25">
        <v>26</v>
      </c>
      <c r="BI254" s="25">
        <v>0</v>
      </c>
      <c r="BJ254" s="25">
        <v>23</v>
      </c>
      <c r="BK254" s="25">
        <v>29</v>
      </c>
      <c r="BL254" s="25">
        <v>0</v>
      </c>
      <c r="BM254" s="25">
        <v>0</v>
      </c>
      <c r="BN254" s="25">
        <v>32</v>
      </c>
    </row>
    <row r="255" spans="1:66" x14ac:dyDescent="0.25">
      <c r="A255" s="6">
        <v>45154</v>
      </c>
      <c r="B255" t="s">
        <v>14</v>
      </c>
      <c r="C255">
        <v>16</v>
      </c>
      <c r="D255">
        <v>639</v>
      </c>
      <c r="E255">
        <f t="shared" si="12"/>
        <v>182</v>
      </c>
      <c r="F255">
        <f t="shared" si="14"/>
        <v>171</v>
      </c>
      <c r="G255">
        <f t="shared" si="15"/>
        <v>134</v>
      </c>
      <c r="H255">
        <f t="shared" si="13"/>
        <v>114</v>
      </c>
      <c r="I255">
        <v>0</v>
      </c>
      <c r="J255" s="22">
        <v>0.41000000000000003</v>
      </c>
      <c r="K255" s="22">
        <v>0.59</v>
      </c>
      <c r="L255" s="22">
        <v>0.78</v>
      </c>
      <c r="M255" s="22">
        <v>0.87</v>
      </c>
      <c r="N255" s="22">
        <v>0.93</v>
      </c>
      <c r="O255" s="24">
        <v>0.65</v>
      </c>
      <c r="P255" s="24">
        <v>0.97</v>
      </c>
      <c r="Q255" s="24">
        <v>0.55000000000000004</v>
      </c>
      <c r="R255" s="24">
        <v>0.59</v>
      </c>
      <c r="S255" s="24">
        <v>0.69000000000000006</v>
      </c>
      <c r="T255" s="24">
        <v>0.75</v>
      </c>
      <c r="U255" s="24">
        <v>0.37</v>
      </c>
      <c r="V255" s="24">
        <v>0.55000000000000004</v>
      </c>
      <c r="W255" s="24">
        <v>0.42</v>
      </c>
      <c r="X255" s="24">
        <v>0.70000000000000007</v>
      </c>
      <c r="Y255" s="24">
        <v>0.92</v>
      </c>
      <c r="Z255" s="24">
        <v>0.9</v>
      </c>
      <c r="AA255" s="25">
        <v>0</v>
      </c>
      <c r="AB255" s="25">
        <v>5</v>
      </c>
      <c r="AC255" s="25">
        <v>11</v>
      </c>
      <c r="AD255" s="25">
        <v>35</v>
      </c>
      <c r="AE255" s="25">
        <v>13</v>
      </c>
      <c r="AF255" s="25">
        <v>19</v>
      </c>
      <c r="AG255" s="25">
        <v>0</v>
      </c>
      <c r="AH255" s="25">
        <v>16</v>
      </c>
      <c r="AI255" s="25">
        <v>37</v>
      </c>
      <c r="AJ255" s="25">
        <v>35</v>
      </c>
      <c r="AK255" s="25">
        <v>38</v>
      </c>
      <c r="AL255" s="25">
        <v>0</v>
      </c>
      <c r="AM255" s="25">
        <v>16</v>
      </c>
      <c r="AN255" s="25">
        <v>0</v>
      </c>
      <c r="AO255" s="25">
        <v>31</v>
      </c>
      <c r="AP255" s="25">
        <v>16</v>
      </c>
      <c r="AQ255" s="25">
        <v>2</v>
      </c>
      <c r="AR255" s="25">
        <v>10</v>
      </c>
      <c r="AS255" s="25">
        <v>39</v>
      </c>
      <c r="AT255" s="25">
        <v>0</v>
      </c>
      <c r="AU255" s="25">
        <v>19</v>
      </c>
      <c r="AV255" s="25">
        <v>28</v>
      </c>
      <c r="AW255" s="25">
        <v>0</v>
      </c>
      <c r="AX255" s="25">
        <v>17</v>
      </c>
      <c r="AY255" s="25">
        <v>1</v>
      </c>
      <c r="AZ255" s="25">
        <v>32</v>
      </c>
      <c r="BA255" s="25">
        <v>19</v>
      </c>
      <c r="BB255" s="25">
        <v>0</v>
      </c>
      <c r="BC255" s="25">
        <v>13</v>
      </c>
      <c r="BD255" s="25">
        <v>5</v>
      </c>
      <c r="BE255" s="25">
        <v>21</v>
      </c>
      <c r="BF255" s="25">
        <v>6</v>
      </c>
      <c r="BG255" s="25">
        <v>8</v>
      </c>
      <c r="BH255" s="25">
        <v>28</v>
      </c>
      <c r="BI255" s="25">
        <v>20</v>
      </c>
      <c r="BJ255" s="25">
        <v>27</v>
      </c>
      <c r="BK255" s="25">
        <v>34</v>
      </c>
      <c r="BL255" s="25">
        <v>38</v>
      </c>
      <c r="BM255" s="25">
        <v>0</v>
      </c>
      <c r="BN255" s="25">
        <v>0</v>
      </c>
    </row>
    <row r="256" spans="1:66" x14ac:dyDescent="0.25">
      <c r="A256" s="6">
        <v>45155</v>
      </c>
      <c r="B256" t="s">
        <v>14</v>
      </c>
      <c r="C256">
        <v>17</v>
      </c>
      <c r="D256">
        <v>633.00000000000011</v>
      </c>
      <c r="E256">
        <f t="shared" si="12"/>
        <v>156</v>
      </c>
      <c r="F256">
        <f t="shared" si="14"/>
        <v>221</v>
      </c>
      <c r="G256">
        <f t="shared" si="15"/>
        <v>95</v>
      </c>
      <c r="H256">
        <f t="shared" si="13"/>
        <v>130.00000000000011</v>
      </c>
      <c r="I256">
        <v>0</v>
      </c>
      <c r="J256" s="22">
        <v>0.43</v>
      </c>
      <c r="K256" s="22">
        <v>0.66</v>
      </c>
      <c r="L256" s="22">
        <v>0.76</v>
      </c>
      <c r="M256" s="22">
        <v>0.81</v>
      </c>
      <c r="N256" s="22">
        <v>0.91</v>
      </c>
      <c r="O256" s="24">
        <v>0.89</v>
      </c>
      <c r="P256" s="24">
        <v>0.78</v>
      </c>
      <c r="Q256" s="24">
        <v>0.9</v>
      </c>
      <c r="R256" s="24">
        <v>0.66</v>
      </c>
      <c r="S256" s="24">
        <v>0.70000000000000007</v>
      </c>
      <c r="T256" s="24">
        <v>0.8</v>
      </c>
      <c r="U256" s="24">
        <v>0.74</v>
      </c>
      <c r="V256" s="24">
        <v>0.54</v>
      </c>
      <c r="W256" s="24">
        <v>0.86</v>
      </c>
      <c r="X256" s="24">
        <v>0.88</v>
      </c>
      <c r="Y256" s="24">
        <v>0.99</v>
      </c>
      <c r="Z256" s="24">
        <v>0.26</v>
      </c>
      <c r="AA256" s="25">
        <v>0</v>
      </c>
      <c r="AB256" s="25">
        <v>42</v>
      </c>
      <c r="AC256" s="25">
        <v>40</v>
      </c>
      <c r="AD256" s="25">
        <v>38</v>
      </c>
      <c r="AE256" s="25">
        <v>40</v>
      </c>
      <c r="AF256" s="25">
        <v>0</v>
      </c>
      <c r="AG256" s="25">
        <v>9</v>
      </c>
      <c r="AH256" s="25">
        <v>17</v>
      </c>
      <c r="AI256" s="25">
        <v>34</v>
      </c>
      <c r="AJ256" s="25">
        <v>1</v>
      </c>
      <c r="AK256" s="25">
        <v>31</v>
      </c>
      <c r="AL256" s="25">
        <v>36</v>
      </c>
      <c r="AM256" s="25">
        <v>0</v>
      </c>
      <c r="AN256" s="25">
        <v>17</v>
      </c>
      <c r="AO256" s="25">
        <v>35</v>
      </c>
      <c r="AP256" s="25">
        <v>0</v>
      </c>
      <c r="AQ256" s="25">
        <v>9.0000000000001137</v>
      </c>
      <c r="AR256" s="25">
        <v>33</v>
      </c>
      <c r="AS256" s="25">
        <v>0</v>
      </c>
      <c r="AT256" s="25">
        <v>0</v>
      </c>
      <c r="AU256" s="25">
        <v>0</v>
      </c>
      <c r="AV256" s="25">
        <v>9</v>
      </c>
      <c r="AW256" s="25">
        <v>40</v>
      </c>
      <c r="AX256" s="25">
        <v>0</v>
      </c>
      <c r="AY256" s="25">
        <v>0</v>
      </c>
      <c r="AZ256" s="25">
        <v>0</v>
      </c>
      <c r="BA256" s="25">
        <v>0</v>
      </c>
      <c r="BB256" s="25">
        <v>0</v>
      </c>
      <c r="BC256" s="25">
        <v>33</v>
      </c>
      <c r="BD256" s="25">
        <v>13</v>
      </c>
      <c r="BE256" s="25">
        <v>30</v>
      </c>
      <c r="BF256" s="25">
        <v>31</v>
      </c>
      <c r="BG256" s="25">
        <v>0</v>
      </c>
      <c r="BH256" s="25">
        <v>13</v>
      </c>
      <c r="BI256" s="25">
        <v>14</v>
      </c>
      <c r="BJ256" s="25">
        <v>16</v>
      </c>
      <c r="BK256" s="25">
        <v>33</v>
      </c>
      <c r="BL256" s="25">
        <v>19</v>
      </c>
      <c r="BM256" s="25">
        <v>0</v>
      </c>
      <c r="BN256" s="25">
        <v>0</v>
      </c>
    </row>
    <row r="257" spans="1:66" x14ac:dyDescent="0.25">
      <c r="A257" s="6">
        <v>45156</v>
      </c>
      <c r="B257" t="s">
        <v>14</v>
      </c>
      <c r="C257">
        <v>18</v>
      </c>
      <c r="D257">
        <v>623.00000000000011</v>
      </c>
      <c r="E257">
        <f t="shared" si="12"/>
        <v>66</v>
      </c>
      <c r="F257">
        <f t="shared" si="14"/>
        <v>223</v>
      </c>
      <c r="G257">
        <f t="shared" si="15"/>
        <v>201</v>
      </c>
      <c r="H257">
        <f t="shared" si="13"/>
        <v>122.00000000000011</v>
      </c>
      <c r="I257">
        <v>0</v>
      </c>
      <c r="J257" s="22">
        <v>0.48</v>
      </c>
      <c r="K257" s="22">
        <v>0.6</v>
      </c>
      <c r="L257" s="22">
        <v>0.79</v>
      </c>
      <c r="M257" s="22">
        <v>0.88</v>
      </c>
      <c r="N257" s="22">
        <v>0.99</v>
      </c>
      <c r="O257" s="24">
        <v>0.78</v>
      </c>
      <c r="P257" s="24">
        <v>0.39</v>
      </c>
      <c r="Q257" s="24">
        <v>0.91</v>
      </c>
      <c r="R257" s="24">
        <v>0.66</v>
      </c>
      <c r="S257" s="24">
        <v>0.99</v>
      </c>
      <c r="T257" s="24">
        <v>0.64</v>
      </c>
      <c r="U257" s="24">
        <v>0.78</v>
      </c>
      <c r="V257" s="24">
        <v>0.92</v>
      </c>
      <c r="W257" s="24">
        <v>0.8</v>
      </c>
      <c r="X257" s="24">
        <v>0.88</v>
      </c>
      <c r="Y257" s="24">
        <v>0.41000000000000003</v>
      </c>
      <c r="Z257" s="24">
        <v>0.57000000000000006</v>
      </c>
      <c r="AA257" s="25">
        <v>0</v>
      </c>
      <c r="AB257" s="25">
        <v>12</v>
      </c>
      <c r="AC257" s="25">
        <v>27</v>
      </c>
      <c r="AD257" s="25">
        <v>40</v>
      </c>
      <c r="AE257" s="25">
        <v>40</v>
      </c>
      <c r="AF257" s="25">
        <v>20</v>
      </c>
      <c r="AG257" s="25">
        <v>31</v>
      </c>
      <c r="AH257" s="25">
        <v>18</v>
      </c>
      <c r="AI257" s="25">
        <v>23</v>
      </c>
      <c r="AJ257" s="25">
        <v>12</v>
      </c>
      <c r="AK257" s="25">
        <v>11</v>
      </c>
      <c r="AL257" s="25">
        <v>0</v>
      </c>
      <c r="AM257" s="25">
        <v>12.000000000000114</v>
      </c>
      <c r="AN257" s="25">
        <v>20</v>
      </c>
      <c r="AO257" s="25">
        <v>35</v>
      </c>
      <c r="AP257" s="25">
        <v>0</v>
      </c>
      <c r="AQ257" s="25">
        <v>21</v>
      </c>
      <c r="AR257" s="25">
        <v>5</v>
      </c>
      <c r="AS257" s="25">
        <v>0</v>
      </c>
      <c r="AT257" s="25">
        <v>29</v>
      </c>
      <c r="AU257" s="25">
        <v>34</v>
      </c>
      <c r="AV257" s="25">
        <v>16</v>
      </c>
      <c r="AW257" s="25">
        <v>33</v>
      </c>
      <c r="AX257" s="25">
        <v>0</v>
      </c>
      <c r="AY257" s="25">
        <v>29</v>
      </c>
      <c r="AZ257" s="25">
        <v>18</v>
      </c>
      <c r="BA257" s="25">
        <v>31</v>
      </c>
      <c r="BB257" s="25">
        <v>0</v>
      </c>
      <c r="BC257" s="25">
        <v>0</v>
      </c>
      <c r="BD257" s="25">
        <v>40</v>
      </c>
      <c r="BE257" s="25">
        <v>5</v>
      </c>
      <c r="BF257" s="25">
        <v>0</v>
      </c>
      <c r="BG257" s="25">
        <v>2</v>
      </c>
      <c r="BH257" s="25">
        <v>0</v>
      </c>
      <c r="BI257" s="25">
        <v>0</v>
      </c>
      <c r="BJ257" s="25">
        <v>15</v>
      </c>
      <c r="BK257" s="25">
        <v>0</v>
      </c>
      <c r="BL257" s="25">
        <v>6</v>
      </c>
      <c r="BM257" s="25">
        <v>38</v>
      </c>
      <c r="BN257" s="25">
        <v>0</v>
      </c>
    </row>
    <row r="258" spans="1:66" x14ac:dyDescent="0.25">
      <c r="A258" s="6">
        <v>45157</v>
      </c>
      <c r="B258" t="s">
        <v>14</v>
      </c>
      <c r="C258">
        <v>19</v>
      </c>
      <c r="D258">
        <v>613</v>
      </c>
      <c r="E258">
        <f t="shared" si="12"/>
        <v>145</v>
      </c>
      <c r="F258">
        <f t="shared" si="14"/>
        <v>159</v>
      </c>
      <c r="G258">
        <f t="shared" si="15"/>
        <v>138</v>
      </c>
      <c r="H258">
        <f t="shared" si="13"/>
        <v>150</v>
      </c>
      <c r="I258">
        <v>0</v>
      </c>
      <c r="J258" s="22">
        <v>0.38</v>
      </c>
      <c r="K258" s="22">
        <v>0.59</v>
      </c>
      <c r="L258" s="22">
        <v>0.71</v>
      </c>
      <c r="M258" s="22">
        <v>0.89</v>
      </c>
      <c r="N258" s="22">
        <v>0.95000000000000007</v>
      </c>
      <c r="O258" s="24">
        <v>0.55000000000000004</v>
      </c>
      <c r="P258" s="24">
        <v>0.67</v>
      </c>
      <c r="Q258" s="24">
        <v>0.64</v>
      </c>
      <c r="R258" s="24">
        <v>0.92</v>
      </c>
      <c r="S258" s="24">
        <v>0.62</v>
      </c>
      <c r="T258" s="24">
        <v>1</v>
      </c>
      <c r="U258" s="24">
        <v>0.71</v>
      </c>
      <c r="V258" s="24">
        <v>0.31</v>
      </c>
      <c r="W258" s="24">
        <v>0.91</v>
      </c>
      <c r="X258" s="24">
        <v>0.91</v>
      </c>
      <c r="Y258" s="24">
        <v>0.6</v>
      </c>
      <c r="Z258" s="24">
        <v>0.84</v>
      </c>
      <c r="AA258" s="25">
        <v>40</v>
      </c>
      <c r="AB258" s="25">
        <v>12</v>
      </c>
      <c r="AC258" s="25">
        <v>25</v>
      </c>
      <c r="AD258" s="25">
        <v>26</v>
      </c>
      <c r="AE258" s="25">
        <v>2</v>
      </c>
      <c r="AF258" s="25">
        <v>1</v>
      </c>
      <c r="AG258" s="25">
        <v>2</v>
      </c>
      <c r="AH258" s="25">
        <v>15</v>
      </c>
      <c r="AI258" s="25">
        <v>2</v>
      </c>
      <c r="AJ258" s="25">
        <v>34</v>
      </c>
      <c r="AK258" s="25">
        <v>21</v>
      </c>
      <c r="AL258" s="25">
        <v>33</v>
      </c>
      <c r="AM258" s="25">
        <v>24</v>
      </c>
      <c r="AN258" s="25">
        <v>32</v>
      </c>
      <c r="AO258" s="25">
        <v>5</v>
      </c>
      <c r="AP258" s="25">
        <v>7</v>
      </c>
      <c r="AQ258" s="25">
        <v>38</v>
      </c>
      <c r="AR258" s="25">
        <v>4</v>
      </c>
      <c r="AS258" s="25">
        <v>4</v>
      </c>
      <c r="AT258" s="25">
        <v>3</v>
      </c>
      <c r="AU258" s="25">
        <v>17</v>
      </c>
      <c r="AV258" s="25">
        <v>21</v>
      </c>
      <c r="AW258" s="25">
        <v>13</v>
      </c>
      <c r="AX258" s="25">
        <v>0</v>
      </c>
      <c r="AY258" s="25">
        <v>15</v>
      </c>
      <c r="AZ258" s="25">
        <v>14</v>
      </c>
      <c r="BA258" s="25">
        <v>18</v>
      </c>
      <c r="BB258" s="25">
        <v>31</v>
      </c>
      <c r="BC258" s="25">
        <v>8</v>
      </c>
      <c r="BD258" s="25">
        <v>1</v>
      </c>
      <c r="BE258" s="25">
        <v>9</v>
      </c>
      <c r="BF258" s="25">
        <v>33</v>
      </c>
      <c r="BG258" s="25">
        <v>22</v>
      </c>
      <c r="BH258" s="25">
        <v>10</v>
      </c>
      <c r="BI258" s="25">
        <v>6</v>
      </c>
      <c r="BJ258" s="25">
        <v>9</v>
      </c>
      <c r="BK258" s="25">
        <v>11</v>
      </c>
      <c r="BL258" s="25">
        <v>23</v>
      </c>
      <c r="BM258" s="25">
        <v>6</v>
      </c>
      <c r="BN258" s="25">
        <v>16</v>
      </c>
    </row>
    <row r="259" spans="1:66" x14ac:dyDescent="0.25">
      <c r="A259" s="6">
        <v>45158</v>
      </c>
      <c r="B259" t="s">
        <v>14</v>
      </c>
      <c r="C259">
        <v>20</v>
      </c>
      <c r="D259">
        <v>598</v>
      </c>
      <c r="E259">
        <f t="shared" ref="E259:E322" si="16">SUM(BE259:BN259)</f>
        <v>144</v>
      </c>
      <c r="F259">
        <f t="shared" si="14"/>
        <v>240</v>
      </c>
      <c r="G259">
        <f t="shared" si="15"/>
        <v>96</v>
      </c>
      <c r="H259">
        <f t="shared" ref="H259:H322" si="17">SUM(AL259:AT259)</f>
        <v>91</v>
      </c>
      <c r="I259">
        <v>0</v>
      </c>
      <c r="J259" s="22">
        <v>0.36</v>
      </c>
      <c r="K259" s="22">
        <v>0.57999999999999996</v>
      </c>
      <c r="L259" s="22">
        <v>0.77</v>
      </c>
      <c r="M259" s="22">
        <v>0.83000000000000007</v>
      </c>
      <c r="N259" s="22">
        <v>0.94000000000000006</v>
      </c>
      <c r="O259" s="24">
        <v>0.99</v>
      </c>
      <c r="P259" s="24">
        <v>0.5</v>
      </c>
      <c r="Q259" s="24">
        <v>0.68</v>
      </c>
      <c r="R259" s="24">
        <v>0.64</v>
      </c>
      <c r="S259" s="24">
        <v>0.68</v>
      </c>
      <c r="T259" s="24">
        <v>0.61</v>
      </c>
      <c r="U259" s="24">
        <v>0.72</v>
      </c>
      <c r="V259" s="24">
        <v>0.9</v>
      </c>
      <c r="W259" s="24">
        <v>0.87</v>
      </c>
      <c r="X259" s="24">
        <v>0.39</v>
      </c>
      <c r="Y259" s="24">
        <v>0.57999999999999996</v>
      </c>
      <c r="Z259" s="24">
        <v>0.83000000000000007</v>
      </c>
      <c r="AA259" s="25">
        <v>16</v>
      </c>
      <c r="AB259" s="25">
        <v>7</v>
      </c>
      <c r="AC259" s="25">
        <v>24</v>
      </c>
      <c r="AD259" s="25">
        <v>26</v>
      </c>
      <c r="AE259" s="25">
        <v>33</v>
      </c>
      <c r="AF259" s="25">
        <v>25</v>
      </c>
      <c r="AG259" s="25">
        <v>33</v>
      </c>
      <c r="AH259" s="25">
        <v>27</v>
      </c>
      <c r="AI259" s="25">
        <v>34</v>
      </c>
      <c r="AJ259" s="25">
        <v>15</v>
      </c>
      <c r="AK259" s="25">
        <v>27</v>
      </c>
      <c r="AL259" s="25">
        <v>12</v>
      </c>
      <c r="AM259" s="25">
        <v>14</v>
      </c>
      <c r="AN259" s="25">
        <v>0</v>
      </c>
      <c r="AO259" s="25">
        <v>0</v>
      </c>
      <c r="AP259" s="25">
        <v>1</v>
      </c>
      <c r="AQ259" s="25">
        <v>13</v>
      </c>
      <c r="AR259" s="25">
        <v>0</v>
      </c>
      <c r="AS259" s="25">
        <v>25</v>
      </c>
      <c r="AT259" s="25">
        <v>26</v>
      </c>
      <c r="AU259" s="25">
        <v>12</v>
      </c>
      <c r="AV259" s="25">
        <v>0</v>
      </c>
      <c r="AW259" s="25">
        <v>12</v>
      </c>
      <c r="AX259" s="25">
        <v>0</v>
      </c>
      <c r="AY259" s="25">
        <v>3</v>
      </c>
      <c r="AZ259" s="25">
        <v>0</v>
      </c>
      <c r="BA259" s="25">
        <v>22</v>
      </c>
      <c r="BB259" s="25">
        <v>0</v>
      </c>
      <c r="BC259" s="25">
        <v>11</v>
      </c>
      <c r="BD259" s="25">
        <v>36</v>
      </c>
      <c r="BE259" s="25">
        <v>28</v>
      </c>
      <c r="BF259" s="25">
        <v>12</v>
      </c>
      <c r="BG259" s="25">
        <v>20</v>
      </c>
      <c r="BH259" s="25">
        <v>10</v>
      </c>
      <c r="BI259" s="25">
        <v>20</v>
      </c>
      <c r="BJ259" s="25">
        <v>19</v>
      </c>
      <c r="BK259" s="25">
        <v>22</v>
      </c>
      <c r="BL259" s="25">
        <v>13</v>
      </c>
      <c r="BM259" s="25">
        <v>0</v>
      </c>
      <c r="BN259" s="25">
        <v>0</v>
      </c>
    </row>
    <row r="260" spans="1:66" x14ac:dyDescent="0.25">
      <c r="A260" s="6">
        <v>45159</v>
      </c>
      <c r="B260" t="s">
        <v>14</v>
      </c>
      <c r="C260">
        <v>21</v>
      </c>
      <c r="D260">
        <v>575</v>
      </c>
      <c r="E260">
        <f t="shared" si="16"/>
        <v>94</v>
      </c>
      <c r="F260">
        <f t="shared" ref="F260:F323" si="18">SUM(AA260:AJ260)</f>
        <v>181</v>
      </c>
      <c r="G260">
        <f t="shared" ref="G260:G323" si="19">SUM(AU260:BD260)</f>
        <v>88</v>
      </c>
      <c r="H260">
        <f t="shared" si="17"/>
        <v>188</v>
      </c>
      <c r="I260">
        <v>0</v>
      </c>
      <c r="J260" s="22">
        <v>0.35000000000000003</v>
      </c>
      <c r="K260" s="22">
        <v>0.6</v>
      </c>
      <c r="L260" s="22">
        <v>0.76</v>
      </c>
      <c r="M260" s="22">
        <v>0.83000000000000007</v>
      </c>
      <c r="N260" s="22">
        <v>0.99</v>
      </c>
      <c r="O260" s="24">
        <v>0.61</v>
      </c>
      <c r="P260" s="24">
        <v>0.70000000000000007</v>
      </c>
      <c r="Q260" s="24">
        <v>0.99</v>
      </c>
      <c r="R260" s="24">
        <v>0.15</v>
      </c>
      <c r="S260" s="24">
        <v>0.66</v>
      </c>
      <c r="T260" s="24">
        <v>0.63</v>
      </c>
      <c r="U260" s="24">
        <v>0.52</v>
      </c>
      <c r="V260" s="24">
        <v>0.71</v>
      </c>
      <c r="W260" s="24">
        <v>0.77</v>
      </c>
      <c r="X260" s="24">
        <v>0.85</v>
      </c>
      <c r="Y260" s="24">
        <v>0.4</v>
      </c>
      <c r="Z260" s="24">
        <v>0.98</v>
      </c>
      <c r="AA260" s="25">
        <v>16</v>
      </c>
      <c r="AB260" s="25">
        <v>32</v>
      </c>
      <c r="AC260" s="25">
        <v>13</v>
      </c>
      <c r="AD260" s="25">
        <v>0</v>
      </c>
      <c r="AE260" s="25">
        <v>23</v>
      </c>
      <c r="AF260" s="25">
        <v>0</v>
      </c>
      <c r="AG260" s="25">
        <v>35</v>
      </c>
      <c r="AH260" s="25">
        <v>27</v>
      </c>
      <c r="AI260" s="25">
        <v>0</v>
      </c>
      <c r="AJ260" s="25">
        <v>35</v>
      </c>
      <c r="AK260" s="25">
        <v>24</v>
      </c>
      <c r="AL260" s="25">
        <v>35</v>
      </c>
      <c r="AM260" s="25">
        <v>32</v>
      </c>
      <c r="AN260" s="25">
        <v>0</v>
      </c>
      <c r="AO260" s="25">
        <v>0</v>
      </c>
      <c r="AP260" s="25">
        <v>24</v>
      </c>
      <c r="AQ260" s="25">
        <v>22</v>
      </c>
      <c r="AR260" s="25">
        <v>37</v>
      </c>
      <c r="AS260" s="25">
        <v>38</v>
      </c>
      <c r="AT260" s="25">
        <v>0</v>
      </c>
      <c r="AU260" s="25">
        <v>16</v>
      </c>
      <c r="AV260" s="25">
        <v>22</v>
      </c>
      <c r="AW260" s="25">
        <v>7</v>
      </c>
      <c r="AX260" s="25">
        <v>0</v>
      </c>
      <c r="AY260" s="25">
        <v>20</v>
      </c>
      <c r="AZ260" s="25">
        <v>0</v>
      </c>
      <c r="BA260" s="25">
        <v>0</v>
      </c>
      <c r="BB260" s="25">
        <v>0</v>
      </c>
      <c r="BC260" s="25">
        <v>0</v>
      </c>
      <c r="BD260" s="25">
        <v>23</v>
      </c>
      <c r="BE260" s="25">
        <v>0</v>
      </c>
      <c r="BF260" s="25">
        <v>0</v>
      </c>
      <c r="BG260" s="25">
        <v>0</v>
      </c>
      <c r="BH260" s="25">
        <v>23</v>
      </c>
      <c r="BI260" s="25">
        <v>1</v>
      </c>
      <c r="BJ260" s="25">
        <v>0</v>
      </c>
      <c r="BK260" s="25">
        <v>0</v>
      </c>
      <c r="BL260" s="25">
        <v>0</v>
      </c>
      <c r="BM260" s="25">
        <v>34</v>
      </c>
      <c r="BN260" s="25">
        <v>36</v>
      </c>
    </row>
    <row r="261" spans="1:66" x14ac:dyDescent="0.25">
      <c r="A261" s="6">
        <v>45160</v>
      </c>
      <c r="B261" t="s">
        <v>14</v>
      </c>
      <c r="C261">
        <v>22</v>
      </c>
      <c r="D261">
        <v>550</v>
      </c>
      <c r="E261">
        <f t="shared" si="16"/>
        <v>176</v>
      </c>
      <c r="F261">
        <f t="shared" si="18"/>
        <v>91</v>
      </c>
      <c r="G261">
        <f t="shared" si="19"/>
        <v>121</v>
      </c>
      <c r="H261">
        <f t="shared" si="17"/>
        <v>145</v>
      </c>
      <c r="I261">
        <v>0</v>
      </c>
      <c r="J261" s="22">
        <v>0.5</v>
      </c>
      <c r="K261" s="22">
        <v>0.56000000000000005</v>
      </c>
      <c r="L261" s="22">
        <v>0.71</v>
      </c>
      <c r="M261" s="22">
        <v>0.9</v>
      </c>
      <c r="N261" s="22">
        <v>0.9</v>
      </c>
      <c r="O261" s="24">
        <v>1</v>
      </c>
      <c r="P261" s="24">
        <v>0.73</v>
      </c>
      <c r="Q261" s="24">
        <v>0.62</v>
      </c>
      <c r="R261" s="24">
        <v>0.73</v>
      </c>
      <c r="S261" s="24">
        <v>0.96</v>
      </c>
      <c r="T261" s="24">
        <v>0.14000000000000001</v>
      </c>
      <c r="U261" s="24">
        <v>0.95000000000000007</v>
      </c>
      <c r="V261" s="24">
        <v>0.36</v>
      </c>
      <c r="W261" s="24">
        <v>0.76</v>
      </c>
      <c r="X261" s="24">
        <v>0.96</v>
      </c>
      <c r="Y261" s="24">
        <v>0.43</v>
      </c>
      <c r="Z261" s="24">
        <v>0.76</v>
      </c>
      <c r="AA261" s="25">
        <v>12</v>
      </c>
      <c r="AB261" s="25">
        <v>9</v>
      </c>
      <c r="AC261" s="25">
        <v>27</v>
      </c>
      <c r="AD261" s="25">
        <v>24</v>
      </c>
      <c r="AE261" s="25">
        <v>13</v>
      </c>
      <c r="AF261" s="25">
        <v>0</v>
      </c>
      <c r="AG261" s="25">
        <v>6</v>
      </c>
      <c r="AH261" s="25">
        <v>0</v>
      </c>
      <c r="AI261" s="25">
        <v>0</v>
      </c>
      <c r="AJ261" s="25">
        <v>0</v>
      </c>
      <c r="AK261" s="25">
        <v>17</v>
      </c>
      <c r="AL261" s="25">
        <v>18</v>
      </c>
      <c r="AM261" s="25">
        <v>0</v>
      </c>
      <c r="AN261" s="25">
        <v>28</v>
      </c>
      <c r="AO261" s="25">
        <v>8</v>
      </c>
      <c r="AP261" s="25">
        <v>0</v>
      </c>
      <c r="AQ261" s="25">
        <v>24</v>
      </c>
      <c r="AR261" s="25">
        <v>13</v>
      </c>
      <c r="AS261" s="25">
        <v>36</v>
      </c>
      <c r="AT261" s="25">
        <v>18</v>
      </c>
      <c r="AU261" s="25">
        <v>0</v>
      </c>
      <c r="AV261" s="25">
        <v>12</v>
      </c>
      <c r="AW261" s="25">
        <v>27</v>
      </c>
      <c r="AX261" s="25">
        <v>0</v>
      </c>
      <c r="AY261" s="25">
        <v>11</v>
      </c>
      <c r="AZ261" s="25">
        <v>32</v>
      </c>
      <c r="BA261" s="25">
        <v>26</v>
      </c>
      <c r="BB261" s="25">
        <v>0</v>
      </c>
      <c r="BC261" s="25">
        <v>13</v>
      </c>
      <c r="BD261" s="25">
        <v>0</v>
      </c>
      <c r="BE261" s="25">
        <v>6</v>
      </c>
      <c r="BF261" s="25">
        <v>17</v>
      </c>
      <c r="BG261" s="25">
        <v>21</v>
      </c>
      <c r="BH261" s="25">
        <v>0</v>
      </c>
      <c r="BI261" s="25">
        <v>36</v>
      </c>
      <c r="BJ261" s="25">
        <v>17</v>
      </c>
      <c r="BK261" s="25">
        <v>19</v>
      </c>
      <c r="BL261" s="25">
        <v>0</v>
      </c>
      <c r="BM261" s="25">
        <v>31</v>
      </c>
      <c r="BN261" s="25">
        <v>29</v>
      </c>
    </row>
    <row r="262" spans="1:66" x14ac:dyDescent="0.25">
      <c r="A262" s="6">
        <v>45161</v>
      </c>
      <c r="B262" t="s">
        <v>14</v>
      </c>
      <c r="C262">
        <v>23</v>
      </c>
      <c r="D262">
        <v>524</v>
      </c>
      <c r="E262">
        <f t="shared" si="16"/>
        <v>138</v>
      </c>
      <c r="F262">
        <f t="shared" si="18"/>
        <v>118</v>
      </c>
      <c r="G262">
        <f t="shared" si="19"/>
        <v>105</v>
      </c>
      <c r="H262">
        <f t="shared" si="17"/>
        <v>153</v>
      </c>
      <c r="I262">
        <v>0</v>
      </c>
      <c r="J262" s="22">
        <v>0.35000000000000003</v>
      </c>
      <c r="K262" s="22">
        <v>0.59</v>
      </c>
      <c r="L262" s="22">
        <v>0.79</v>
      </c>
      <c r="M262" s="22">
        <v>0.88</v>
      </c>
      <c r="N262" s="22">
        <v>0.98</v>
      </c>
      <c r="O262" s="24">
        <v>0.97</v>
      </c>
      <c r="P262" s="24">
        <v>0.26</v>
      </c>
      <c r="Q262" s="24">
        <v>0.66</v>
      </c>
      <c r="R262" s="24">
        <v>0.87</v>
      </c>
      <c r="S262" s="24">
        <v>0.63</v>
      </c>
      <c r="T262" s="24">
        <v>0.78</v>
      </c>
      <c r="U262" s="24">
        <v>0.74</v>
      </c>
      <c r="V262" s="24">
        <v>0.36</v>
      </c>
      <c r="W262" s="24">
        <v>0.78</v>
      </c>
      <c r="X262" s="24">
        <v>1</v>
      </c>
      <c r="Y262" s="24">
        <v>0.88</v>
      </c>
      <c r="Z262" s="24">
        <v>0.41000000000000003</v>
      </c>
      <c r="AA262" s="25">
        <v>18</v>
      </c>
      <c r="AB262" s="25">
        <v>0</v>
      </c>
      <c r="AC262" s="25">
        <v>15</v>
      </c>
      <c r="AD262" s="25">
        <v>6</v>
      </c>
      <c r="AE262" s="25">
        <v>21</v>
      </c>
      <c r="AF262" s="25">
        <v>14</v>
      </c>
      <c r="AG262" s="25">
        <v>11</v>
      </c>
      <c r="AH262" s="25">
        <v>5</v>
      </c>
      <c r="AI262" s="25">
        <v>0</v>
      </c>
      <c r="AJ262" s="25">
        <v>28</v>
      </c>
      <c r="AK262" s="25">
        <v>10</v>
      </c>
      <c r="AL262" s="25">
        <v>8</v>
      </c>
      <c r="AM262" s="25">
        <v>25</v>
      </c>
      <c r="AN262" s="25">
        <v>0</v>
      </c>
      <c r="AO262" s="25">
        <v>29</v>
      </c>
      <c r="AP262" s="25">
        <v>28</v>
      </c>
      <c r="AQ262" s="25">
        <v>10</v>
      </c>
      <c r="AR262" s="25">
        <v>20</v>
      </c>
      <c r="AS262" s="25">
        <v>17</v>
      </c>
      <c r="AT262" s="25">
        <v>16</v>
      </c>
      <c r="AU262" s="25">
        <v>0</v>
      </c>
      <c r="AV262" s="25">
        <v>0</v>
      </c>
      <c r="AW262" s="25">
        <v>17</v>
      </c>
      <c r="AX262" s="25">
        <v>12</v>
      </c>
      <c r="AY262" s="25">
        <v>21</v>
      </c>
      <c r="AZ262" s="25">
        <v>24</v>
      </c>
      <c r="BA262" s="25">
        <v>0</v>
      </c>
      <c r="BB262" s="25">
        <v>31</v>
      </c>
      <c r="BC262" s="25">
        <v>0</v>
      </c>
      <c r="BD262" s="25">
        <v>0</v>
      </c>
      <c r="BE262" s="25">
        <v>30</v>
      </c>
      <c r="BF262" s="25">
        <v>17</v>
      </c>
      <c r="BG262" s="25">
        <v>26</v>
      </c>
      <c r="BH262" s="25">
        <v>12</v>
      </c>
      <c r="BI262" s="25">
        <v>0</v>
      </c>
      <c r="BJ262" s="25">
        <v>13</v>
      </c>
      <c r="BK262" s="25">
        <v>22</v>
      </c>
      <c r="BL262" s="25">
        <v>12</v>
      </c>
      <c r="BM262" s="25">
        <v>6</v>
      </c>
      <c r="BN262" s="25">
        <v>0</v>
      </c>
    </row>
    <row r="263" spans="1:66" x14ac:dyDescent="0.25">
      <c r="A263" s="6">
        <v>45162</v>
      </c>
      <c r="B263" t="s">
        <v>14</v>
      </c>
      <c r="C263">
        <v>24</v>
      </c>
      <c r="D263">
        <v>493.00000000000011</v>
      </c>
      <c r="E263">
        <f t="shared" si="16"/>
        <v>131</v>
      </c>
      <c r="F263">
        <f t="shared" si="18"/>
        <v>81</v>
      </c>
      <c r="G263">
        <f t="shared" si="19"/>
        <v>140</v>
      </c>
      <c r="H263">
        <f t="shared" si="17"/>
        <v>138.00000000000011</v>
      </c>
      <c r="I263">
        <v>0</v>
      </c>
      <c r="J263" s="22">
        <v>0.46</v>
      </c>
      <c r="K263" s="22">
        <v>0.52</v>
      </c>
      <c r="L263" s="22">
        <v>0.77</v>
      </c>
      <c r="M263" s="22">
        <v>0.84</v>
      </c>
      <c r="N263" s="22">
        <v>0.99</v>
      </c>
      <c r="O263" s="24">
        <v>0.63</v>
      </c>
      <c r="P263" s="24">
        <v>0.71</v>
      </c>
      <c r="Q263" s="24">
        <v>0.53</v>
      </c>
      <c r="R263" s="24">
        <v>0.43</v>
      </c>
      <c r="S263" s="24">
        <v>0.66</v>
      </c>
      <c r="T263" s="24">
        <v>0.87</v>
      </c>
      <c r="U263" s="24">
        <v>0.31</v>
      </c>
      <c r="V263" s="24">
        <v>0.99</v>
      </c>
      <c r="W263" s="24">
        <v>0.81</v>
      </c>
      <c r="X263" s="24">
        <v>0.49</v>
      </c>
      <c r="Y263" s="24">
        <v>0.84</v>
      </c>
      <c r="Z263" s="24">
        <v>0.99</v>
      </c>
      <c r="AA263" s="25">
        <v>0</v>
      </c>
      <c r="AB263" s="25">
        <v>0</v>
      </c>
      <c r="AC263" s="25">
        <v>0</v>
      </c>
      <c r="AD263" s="25">
        <v>10</v>
      </c>
      <c r="AE263" s="25">
        <v>21</v>
      </c>
      <c r="AF263" s="25">
        <v>2</v>
      </c>
      <c r="AG263" s="25">
        <v>8</v>
      </c>
      <c r="AH263" s="25">
        <v>13</v>
      </c>
      <c r="AI263" s="25">
        <v>2</v>
      </c>
      <c r="AJ263" s="25">
        <v>25</v>
      </c>
      <c r="AK263" s="25">
        <v>3</v>
      </c>
      <c r="AL263" s="25">
        <v>0</v>
      </c>
      <c r="AM263" s="25">
        <v>9</v>
      </c>
      <c r="AN263" s="25">
        <v>20</v>
      </c>
      <c r="AO263" s="25">
        <v>7</v>
      </c>
      <c r="AP263" s="25">
        <v>3.0000000000001137</v>
      </c>
      <c r="AQ263" s="25">
        <v>26</v>
      </c>
      <c r="AR263" s="25">
        <v>20</v>
      </c>
      <c r="AS263" s="25">
        <v>32</v>
      </c>
      <c r="AT263" s="25">
        <v>21</v>
      </c>
      <c r="AU263" s="25">
        <v>14</v>
      </c>
      <c r="AV263" s="25">
        <v>18</v>
      </c>
      <c r="AW263" s="25">
        <v>0</v>
      </c>
      <c r="AX263" s="25">
        <v>22</v>
      </c>
      <c r="AY263" s="25">
        <v>32</v>
      </c>
      <c r="AZ263" s="25">
        <v>11</v>
      </c>
      <c r="BA263" s="25">
        <v>0</v>
      </c>
      <c r="BB263" s="25">
        <v>21</v>
      </c>
      <c r="BC263" s="25">
        <v>22</v>
      </c>
      <c r="BD263" s="25">
        <v>0</v>
      </c>
      <c r="BE263" s="25">
        <v>26</v>
      </c>
      <c r="BF263" s="25">
        <v>2</v>
      </c>
      <c r="BG263" s="25">
        <v>8</v>
      </c>
      <c r="BH263" s="25">
        <v>12</v>
      </c>
      <c r="BI263" s="25">
        <v>22</v>
      </c>
      <c r="BJ263" s="25">
        <v>0</v>
      </c>
      <c r="BK263" s="25">
        <v>18</v>
      </c>
      <c r="BL263" s="25">
        <v>21</v>
      </c>
      <c r="BM263" s="25">
        <v>22</v>
      </c>
      <c r="BN263" s="25">
        <v>0</v>
      </c>
    </row>
    <row r="264" spans="1:66" x14ac:dyDescent="0.25">
      <c r="A264" s="6">
        <v>45163</v>
      </c>
      <c r="B264" t="s">
        <v>14</v>
      </c>
      <c r="C264">
        <v>25</v>
      </c>
      <c r="D264">
        <v>460.00000000000011</v>
      </c>
      <c r="E264">
        <f t="shared" si="16"/>
        <v>97.000000000000114</v>
      </c>
      <c r="F264">
        <f t="shared" si="18"/>
        <v>126</v>
      </c>
      <c r="G264">
        <f t="shared" si="19"/>
        <v>85</v>
      </c>
      <c r="H264">
        <f t="shared" si="17"/>
        <v>125</v>
      </c>
      <c r="I264">
        <v>0</v>
      </c>
      <c r="J264" s="22">
        <v>0.15</v>
      </c>
      <c r="K264" s="22">
        <v>0.65</v>
      </c>
      <c r="L264" s="22">
        <v>0.8</v>
      </c>
      <c r="M264" s="22">
        <v>0.8</v>
      </c>
      <c r="N264" s="22">
        <v>0.94000000000000006</v>
      </c>
      <c r="O264" s="24">
        <v>0.93</v>
      </c>
      <c r="P264" s="24">
        <v>0.64</v>
      </c>
      <c r="Q264" s="24">
        <v>0.67</v>
      </c>
      <c r="R264" s="24">
        <v>0.95000000000000007</v>
      </c>
      <c r="S264" s="24">
        <v>0.72</v>
      </c>
      <c r="T264" s="24">
        <v>0.69000000000000006</v>
      </c>
      <c r="U264" s="24">
        <v>0.67</v>
      </c>
      <c r="V264" s="24">
        <v>0.3</v>
      </c>
      <c r="W264" s="24">
        <v>0.9</v>
      </c>
      <c r="X264" s="24">
        <v>0.76</v>
      </c>
      <c r="Y264" s="24">
        <v>0.49</v>
      </c>
      <c r="Z264" s="24">
        <v>0.92</v>
      </c>
      <c r="AA264" s="25">
        <v>0</v>
      </c>
      <c r="AB264" s="25">
        <v>0</v>
      </c>
      <c r="AC264" s="25">
        <v>18</v>
      </c>
      <c r="AD264" s="25">
        <v>20</v>
      </c>
      <c r="AE264" s="25">
        <v>0</v>
      </c>
      <c r="AF264" s="25">
        <v>28</v>
      </c>
      <c r="AG264" s="25">
        <v>12</v>
      </c>
      <c r="AH264" s="25">
        <v>8</v>
      </c>
      <c r="AI264" s="25">
        <v>12</v>
      </c>
      <c r="AJ264" s="25">
        <v>28</v>
      </c>
      <c r="AK264" s="25">
        <v>27</v>
      </c>
      <c r="AL264" s="25">
        <v>0</v>
      </c>
      <c r="AM264" s="25">
        <v>16</v>
      </c>
      <c r="AN264" s="25">
        <v>10</v>
      </c>
      <c r="AO264" s="25">
        <v>11</v>
      </c>
      <c r="AP264" s="25">
        <v>29</v>
      </c>
      <c r="AQ264" s="25">
        <v>21</v>
      </c>
      <c r="AR264" s="25">
        <v>19</v>
      </c>
      <c r="AS264" s="25">
        <v>17</v>
      </c>
      <c r="AT264" s="25">
        <v>2</v>
      </c>
      <c r="AU264" s="25">
        <v>6</v>
      </c>
      <c r="AV264" s="25">
        <v>0</v>
      </c>
      <c r="AW264" s="25">
        <v>20</v>
      </c>
      <c r="AX264" s="25">
        <v>7</v>
      </c>
      <c r="AY264" s="25">
        <v>0</v>
      </c>
      <c r="AZ264" s="25">
        <v>18</v>
      </c>
      <c r="BA264" s="25">
        <v>19</v>
      </c>
      <c r="BB264" s="25">
        <v>11</v>
      </c>
      <c r="BC264" s="25">
        <v>0</v>
      </c>
      <c r="BD264" s="25">
        <v>4</v>
      </c>
      <c r="BE264" s="25">
        <v>25</v>
      </c>
      <c r="BF264" s="25">
        <v>0</v>
      </c>
      <c r="BG264" s="25">
        <v>13</v>
      </c>
      <c r="BH264" s="25">
        <v>19</v>
      </c>
      <c r="BI264" s="25">
        <v>15</v>
      </c>
      <c r="BJ264" s="25">
        <v>0</v>
      </c>
      <c r="BK264" s="25">
        <v>0</v>
      </c>
      <c r="BL264" s="25">
        <v>25.000000000000114</v>
      </c>
      <c r="BM264" s="25">
        <v>0</v>
      </c>
      <c r="BN264" s="25">
        <v>0</v>
      </c>
    </row>
    <row r="265" spans="1:66" x14ac:dyDescent="0.25">
      <c r="A265" s="6">
        <v>45164</v>
      </c>
      <c r="B265" t="s">
        <v>14</v>
      </c>
      <c r="C265">
        <v>26</v>
      </c>
      <c r="D265">
        <v>421.00000000000006</v>
      </c>
      <c r="E265">
        <f t="shared" si="16"/>
        <v>126.00000000000006</v>
      </c>
      <c r="F265">
        <f t="shared" si="18"/>
        <v>135</v>
      </c>
      <c r="G265">
        <f t="shared" si="19"/>
        <v>64</v>
      </c>
      <c r="H265">
        <f t="shared" si="17"/>
        <v>72</v>
      </c>
      <c r="I265">
        <v>1</v>
      </c>
      <c r="J265" s="22">
        <v>0.45</v>
      </c>
      <c r="K265" s="22">
        <v>0.64</v>
      </c>
      <c r="L265" s="22">
        <v>0.71</v>
      </c>
      <c r="M265" s="22">
        <v>0.89</v>
      </c>
      <c r="N265" s="22">
        <v>0.9</v>
      </c>
      <c r="O265" s="24">
        <v>0.73</v>
      </c>
      <c r="P265" s="24">
        <v>0.57000000000000006</v>
      </c>
      <c r="Q265" s="24">
        <v>0.77</v>
      </c>
      <c r="R265" s="24">
        <v>0.97</v>
      </c>
      <c r="S265" s="24">
        <v>0.42</v>
      </c>
      <c r="T265" s="24">
        <v>0.28999999999999998</v>
      </c>
      <c r="U265" s="24">
        <v>0.98</v>
      </c>
      <c r="V265" s="24">
        <v>0.59</v>
      </c>
      <c r="W265" s="24">
        <v>0.73</v>
      </c>
      <c r="X265" s="24">
        <v>0.36</v>
      </c>
      <c r="Y265" s="24">
        <v>0.83000000000000007</v>
      </c>
      <c r="Z265" s="24">
        <v>0.9</v>
      </c>
      <c r="AA265" s="25">
        <v>0</v>
      </c>
      <c r="AB265" s="25">
        <v>24</v>
      </c>
      <c r="AC265" s="25">
        <v>15</v>
      </c>
      <c r="AD265" s="25">
        <v>21</v>
      </c>
      <c r="AE265" s="25">
        <v>7</v>
      </c>
      <c r="AF265" s="25">
        <v>28</v>
      </c>
      <c r="AG265" s="25">
        <v>0</v>
      </c>
      <c r="AH265" s="25">
        <v>19</v>
      </c>
      <c r="AI265" s="25">
        <v>9</v>
      </c>
      <c r="AJ265" s="25">
        <v>12</v>
      </c>
      <c r="AK265" s="25">
        <v>24</v>
      </c>
      <c r="AL265" s="25">
        <v>6</v>
      </c>
      <c r="AM265" s="25">
        <v>18</v>
      </c>
      <c r="AN265" s="25">
        <v>0</v>
      </c>
      <c r="AO265" s="25">
        <v>0</v>
      </c>
      <c r="AP265" s="25">
        <v>0</v>
      </c>
      <c r="AQ265" s="25">
        <v>22</v>
      </c>
      <c r="AR265" s="25">
        <v>15</v>
      </c>
      <c r="AS265" s="25">
        <v>0</v>
      </c>
      <c r="AT265" s="25">
        <v>11</v>
      </c>
      <c r="AU265" s="25">
        <v>0</v>
      </c>
      <c r="AV265" s="25">
        <v>2</v>
      </c>
      <c r="AW265" s="25">
        <v>0</v>
      </c>
      <c r="AX265" s="25">
        <v>10</v>
      </c>
      <c r="AY265" s="25">
        <v>7</v>
      </c>
      <c r="AZ265" s="25">
        <v>11</v>
      </c>
      <c r="BA265" s="25">
        <v>11</v>
      </c>
      <c r="BB265" s="25">
        <v>0</v>
      </c>
      <c r="BC265" s="25">
        <v>23</v>
      </c>
      <c r="BD265" s="25">
        <v>0</v>
      </c>
      <c r="BE265" s="25">
        <v>20</v>
      </c>
      <c r="BF265" s="25">
        <v>0</v>
      </c>
      <c r="BG265" s="25">
        <v>8</v>
      </c>
      <c r="BH265" s="25">
        <v>27</v>
      </c>
      <c r="BI265" s="25">
        <v>0</v>
      </c>
      <c r="BJ265" s="25">
        <v>0</v>
      </c>
      <c r="BK265" s="25">
        <v>21</v>
      </c>
      <c r="BL265" s="25">
        <v>14</v>
      </c>
      <c r="BM265" s="25">
        <v>28</v>
      </c>
      <c r="BN265" s="25">
        <v>8.0000000000000568</v>
      </c>
    </row>
    <row r="266" spans="1:66" x14ac:dyDescent="0.25">
      <c r="A266" s="6">
        <v>45165</v>
      </c>
      <c r="B266" t="s">
        <v>14</v>
      </c>
      <c r="C266">
        <v>27</v>
      </c>
      <c r="D266">
        <v>372</v>
      </c>
      <c r="E266">
        <f t="shared" si="16"/>
        <v>89</v>
      </c>
      <c r="F266">
        <f t="shared" si="18"/>
        <v>82</v>
      </c>
      <c r="G266">
        <f t="shared" si="19"/>
        <v>91</v>
      </c>
      <c r="H266">
        <f t="shared" si="17"/>
        <v>99</v>
      </c>
      <c r="I266">
        <v>0</v>
      </c>
      <c r="J266" s="22">
        <v>0.37</v>
      </c>
      <c r="K266" s="22">
        <v>0.57999999999999996</v>
      </c>
      <c r="L266" s="22">
        <v>0.77</v>
      </c>
      <c r="M266" s="22">
        <v>0.88</v>
      </c>
      <c r="N266" s="22">
        <v>0.96</v>
      </c>
      <c r="O266" s="24">
        <v>0.95000000000000007</v>
      </c>
      <c r="P266" s="24">
        <v>0.62</v>
      </c>
      <c r="Q266" s="24">
        <v>0.8</v>
      </c>
      <c r="R266" s="24">
        <v>0.62</v>
      </c>
      <c r="S266" s="24">
        <v>0.53</v>
      </c>
      <c r="T266" s="24">
        <v>0.55000000000000004</v>
      </c>
      <c r="U266" s="24">
        <v>0.84</v>
      </c>
      <c r="V266" s="24">
        <v>0.61</v>
      </c>
      <c r="W266" s="24">
        <v>0.9</v>
      </c>
      <c r="X266" s="24">
        <v>0.35000000000000003</v>
      </c>
      <c r="Y266" s="24">
        <v>0.52</v>
      </c>
      <c r="Z266" s="24">
        <v>0.95000000000000007</v>
      </c>
      <c r="AA266" s="25">
        <v>0</v>
      </c>
      <c r="AB266" s="25">
        <v>0</v>
      </c>
      <c r="AC266" s="25">
        <v>20</v>
      </c>
      <c r="AD266" s="25">
        <v>12</v>
      </c>
      <c r="AE266" s="25">
        <v>12</v>
      </c>
      <c r="AF266" s="25">
        <v>2</v>
      </c>
      <c r="AG266" s="25">
        <v>9</v>
      </c>
      <c r="AH266" s="25">
        <v>14</v>
      </c>
      <c r="AI266" s="25">
        <v>8</v>
      </c>
      <c r="AJ266" s="25">
        <v>5</v>
      </c>
      <c r="AK266" s="25">
        <v>11</v>
      </c>
      <c r="AL266" s="25">
        <v>5</v>
      </c>
      <c r="AM266" s="25">
        <v>0</v>
      </c>
      <c r="AN266" s="25">
        <v>23</v>
      </c>
      <c r="AO266" s="25">
        <v>19</v>
      </c>
      <c r="AP266" s="25">
        <v>8</v>
      </c>
      <c r="AQ266" s="25">
        <v>13</v>
      </c>
      <c r="AR266" s="25">
        <v>9</v>
      </c>
      <c r="AS266" s="25">
        <v>0</v>
      </c>
      <c r="AT266" s="25">
        <v>22</v>
      </c>
      <c r="AU266" s="25">
        <v>17</v>
      </c>
      <c r="AV266" s="25">
        <v>18</v>
      </c>
      <c r="AW266" s="25">
        <v>0</v>
      </c>
      <c r="AX266" s="25">
        <v>7</v>
      </c>
      <c r="AY266" s="25">
        <v>10</v>
      </c>
      <c r="AZ266" s="25">
        <v>21</v>
      </c>
      <c r="BA266" s="25">
        <v>17</v>
      </c>
      <c r="BB266" s="25">
        <v>0</v>
      </c>
      <c r="BC266" s="25">
        <v>1</v>
      </c>
      <c r="BD266" s="25">
        <v>0</v>
      </c>
      <c r="BE266" s="25">
        <v>10</v>
      </c>
      <c r="BF266" s="25">
        <v>22</v>
      </c>
      <c r="BG266" s="25">
        <v>2</v>
      </c>
      <c r="BH266" s="25">
        <v>6</v>
      </c>
      <c r="BI266" s="25">
        <v>9</v>
      </c>
      <c r="BJ266" s="25">
        <v>19</v>
      </c>
      <c r="BK266" s="25">
        <v>0</v>
      </c>
      <c r="BL266" s="25">
        <v>16</v>
      </c>
      <c r="BM266" s="25">
        <v>5</v>
      </c>
      <c r="BN266" s="25">
        <v>0</v>
      </c>
    </row>
    <row r="267" spans="1:66" x14ac:dyDescent="0.25">
      <c r="A267" s="6">
        <v>45166</v>
      </c>
      <c r="B267" t="s">
        <v>14</v>
      </c>
      <c r="C267">
        <v>28</v>
      </c>
      <c r="D267">
        <v>321.00000000000006</v>
      </c>
      <c r="E267">
        <f t="shared" si="16"/>
        <v>80</v>
      </c>
      <c r="F267">
        <f t="shared" si="18"/>
        <v>76</v>
      </c>
      <c r="G267">
        <f t="shared" si="19"/>
        <v>100.00000000000006</v>
      </c>
      <c r="H267">
        <f t="shared" si="17"/>
        <v>57</v>
      </c>
      <c r="I267">
        <v>0</v>
      </c>
      <c r="J267" s="22">
        <v>0.21</v>
      </c>
      <c r="K267" s="22">
        <v>0.51</v>
      </c>
      <c r="L267" s="22">
        <v>0.78</v>
      </c>
      <c r="M267" s="22">
        <v>0.83000000000000007</v>
      </c>
      <c r="N267" s="22">
        <v>0.95000000000000007</v>
      </c>
      <c r="O267" s="24">
        <v>0.89</v>
      </c>
      <c r="P267" s="24">
        <v>0.67</v>
      </c>
      <c r="Q267" s="24">
        <v>0.64</v>
      </c>
      <c r="R267" s="24">
        <v>0.78</v>
      </c>
      <c r="S267" s="24">
        <v>0.93</v>
      </c>
      <c r="T267" s="24">
        <v>0.70000000000000007</v>
      </c>
      <c r="U267" s="24">
        <v>0.97</v>
      </c>
      <c r="V267" s="24">
        <v>0.49</v>
      </c>
      <c r="W267" s="24">
        <v>0.79</v>
      </c>
      <c r="X267" s="24">
        <v>0.92</v>
      </c>
      <c r="Y267" s="24">
        <v>0.32</v>
      </c>
      <c r="Z267" s="24">
        <v>0.78</v>
      </c>
      <c r="AA267" s="25">
        <v>0</v>
      </c>
      <c r="AB267" s="25">
        <v>2</v>
      </c>
      <c r="AC267" s="25">
        <v>12</v>
      </c>
      <c r="AD267" s="25">
        <v>21</v>
      </c>
      <c r="AE267" s="25">
        <v>15</v>
      </c>
      <c r="AF267" s="25">
        <v>12</v>
      </c>
      <c r="AG267" s="25">
        <v>2</v>
      </c>
      <c r="AH267" s="25">
        <v>0</v>
      </c>
      <c r="AI267" s="25">
        <v>12</v>
      </c>
      <c r="AJ267" s="25">
        <v>0</v>
      </c>
      <c r="AK267" s="25">
        <v>8</v>
      </c>
      <c r="AL267" s="25">
        <v>12</v>
      </c>
      <c r="AM267" s="25">
        <v>14</v>
      </c>
      <c r="AN267" s="25">
        <v>12</v>
      </c>
      <c r="AO267" s="25">
        <v>1</v>
      </c>
      <c r="AP267" s="25">
        <v>5</v>
      </c>
      <c r="AQ267" s="25">
        <v>0</v>
      </c>
      <c r="AR267" s="25">
        <v>0</v>
      </c>
      <c r="AS267" s="25">
        <v>0</v>
      </c>
      <c r="AT267" s="25">
        <v>13</v>
      </c>
      <c r="AU267" s="25">
        <v>14</v>
      </c>
      <c r="AV267" s="25">
        <v>11</v>
      </c>
      <c r="AW267" s="25">
        <v>11</v>
      </c>
      <c r="AX267" s="25">
        <v>7</v>
      </c>
      <c r="AY267" s="25">
        <v>14</v>
      </c>
      <c r="AZ267" s="25">
        <v>4</v>
      </c>
      <c r="BA267" s="25">
        <v>14</v>
      </c>
      <c r="BB267" s="25">
        <v>10.000000000000057</v>
      </c>
      <c r="BC267" s="25">
        <v>15</v>
      </c>
      <c r="BD267" s="25">
        <v>0</v>
      </c>
      <c r="BE267" s="25">
        <v>5</v>
      </c>
      <c r="BF267" s="25">
        <v>0</v>
      </c>
      <c r="BG267" s="25">
        <v>18</v>
      </c>
      <c r="BH267" s="25">
        <v>6</v>
      </c>
      <c r="BI267" s="25">
        <v>3</v>
      </c>
      <c r="BJ267" s="25">
        <v>9</v>
      </c>
      <c r="BK267" s="25">
        <v>13</v>
      </c>
      <c r="BL267" s="25">
        <v>8</v>
      </c>
      <c r="BM267" s="25">
        <v>18</v>
      </c>
      <c r="BN267" s="25">
        <v>0</v>
      </c>
    </row>
    <row r="268" spans="1:66" x14ac:dyDescent="0.25">
      <c r="A268" s="6">
        <v>45167</v>
      </c>
      <c r="B268" t="s">
        <v>14</v>
      </c>
      <c r="C268">
        <v>29</v>
      </c>
      <c r="D268">
        <v>275.00000000000006</v>
      </c>
      <c r="E268">
        <f t="shared" si="16"/>
        <v>80</v>
      </c>
      <c r="F268">
        <f t="shared" si="18"/>
        <v>117</v>
      </c>
      <c r="G268">
        <f t="shared" si="19"/>
        <v>46.000000000000057</v>
      </c>
      <c r="H268">
        <f t="shared" si="17"/>
        <v>32</v>
      </c>
      <c r="I268">
        <v>0</v>
      </c>
      <c r="J268" s="22">
        <v>0.19</v>
      </c>
      <c r="K268" s="22">
        <v>0.56000000000000005</v>
      </c>
      <c r="L268" s="22">
        <v>0.72</v>
      </c>
      <c r="M268" s="22">
        <v>0.84</v>
      </c>
      <c r="N268" s="22">
        <v>0.99</v>
      </c>
      <c r="O268" s="24">
        <v>0.8</v>
      </c>
      <c r="P268" s="24">
        <v>0.69000000000000006</v>
      </c>
      <c r="Q268" s="24">
        <v>0.93</v>
      </c>
      <c r="R268" s="24">
        <v>0.74</v>
      </c>
      <c r="S268" s="24">
        <v>0.99</v>
      </c>
      <c r="T268" s="24">
        <v>0.63</v>
      </c>
      <c r="U268" s="24">
        <v>0.35000000000000003</v>
      </c>
      <c r="V268" s="24">
        <v>0.81</v>
      </c>
      <c r="W268" s="24">
        <v>0.42</v>
      </c>
      <c r="X268" s="24">
        <v>0.93</v>
      </c>
      <c r="Y268" s="24">
        <v>0.96</v>
      </c>
      <c r="Z268" s="24">
        <v>0.81</v>
      </c>
      <c r="AA268" s="25">
        <v>6</v>
      </c>
      <c r="AB268" s="25">
        <v>15</v>
      </c>
      <c r="AC268" s="25">
        <v>17</v>
      </c>
      <c r="AD268" s="25">
        <v>16</v>
      </c>
      <c r="AE268" s="25">
        <v>4</v>
      </c>
      <c r="AF268" s="25">
        <v>0</v>
      </c>
      <c r="AG268" s="25">
        <v>16</v>
      </c>
      <c r="AH268" s="25">
        <v>10</v>
      </c>
      <c r="AI268" s="25">
        <v>18</v>
      </c>
      <c r="AJ268" s="25">
        <v>15</v>
      </c>
      <c r="AK268" s="25">
        <v>0</v>
      </c>
      <c r="AL268" s="25">
        <v>0</v>
      </c>
      <c r="AM268" s="25">
        <v>0</v>
      </c>
      <c r="AN268" s="25">
        <v>0</v>
      </c>
      <c r="AO268" s="25">
        <v>0</v>
      </c>
      <c r="AP268" s="25">
        <v>0</v>
      </c>
      <c r="AQ268" s="25">
        <v>8</v>
      </c>
      <c r="AR268" s="25">
        <v>0</v>
      </c>
      <c r="AS268" s="25">
        <v>9</v>
      </c>
      <c r="AT268" s="25">
        <v>15</v>
      </c>
      <c r="AU268" s="25">
        <v>0</v>
      </c>
      <c r="AV268" s="25">
        <v>0</v>
      </c>
      <c r="AW268" s="25">
        <v>0</v>
      </c>
      <c r="AX268" s="25">
        <v>6</v>
      </c>
      <c r="AY268" s="25">
        <v>1</v>
      </c>
      <c r="AZ268" s="25">
        <v>14</v>
      </c>
      <c r="BA268" s="25">
        <v>0</v>
      </c>
      <c r="BB268" s="25">
        <v>2</v>
      </c>
      <c r="BC268" s="25">
        <v>12</v>
      </c>
      <c r="BD268" s="25">
        <v>11.000000000000057</v>
      </c>
      <c r="BE268" s="25">
        <v>18</v>
      </c>
      <c r="BF268" s="25">
        <v>4</v>
      </c>
      <c r="BG268" s="25">
        <v>6</v>
      </c>
      <c r="BH268" s="25">
        <v>16</v>
      </c>
      <c r="BI268" s="25">
        <v>5</v>
      </c>
      <c r="BJ268" s="25">
        <v>0</v>
      </c>
      <c r="BK268" s="25">
        <v>0</v>
      </c>
      <c r="BL268" s="25">
        <v>8</v>
      </c>
      <c r="BM268" s="25">
        <v>16</v>
      </c>
      <c r="BN268" s="25">
        <v>7</v>
      </c>
    </row>
    <row r="269" spans="1:66" x14ac:dyDescent="0.25">
      <c r="A269" s="6">
        <v>45168</v>
      </c>
      <c r="B269" t="s">
        <v>14</v>
      </c>
      <c r="C269">
        <v>30</v>
      </c>
      <c r="D269">
        <v>240</v>
      </c>
      <c r="E269">
        <f t="shared" si="16"/>
        <v>71</v>
      </c>
      <c r="F269">
        <f t="shared" si="18"/>
        <v>58</v>
      </c>
      <c r="G269">
        <f t="shared" si="19"/>
        <v>62</v>
      </c>
      <c r="H269">
        <f t="shared" si="17"/>
        <v>37</v>
      </c>
      <c r="I269">
        <v>0</v>
      </c>
      <c r="J269" s="22">
        <v>0.42</v>
      </c>
      <c r="K269" s="22">
        <v>0.57999999999999996</v>
      </c>
      <c r="L269" s="22">
        <v>0.78</v>
      </c>
      <c r="M269" s="22">
        <v>0.81</v>
      </c>
      <c r="N269" s="22">
        <v>0.9</v>
      </c>
      <c r="O269" s="24">
        <v>0.5</v>
      </c>
      <c r="P269" s="24">
        <v>0.76</v>
      </c>
      <c r="Q269" s="24">
        <v>0.4</v>
      </c>
      <c r="R269" s="24">
        <v>0.89</v>
      </c>
      <c r="S269" s="24">
        <v>0.63</v>
      </c>
      <c r="T269" s="24">
        <v>0.65</v>
      </c>
      <c r="U269" s="24">
        <v>0.4</v>
      </c>
      <c r="V269" s="24">
        <v>0.72</v>
      </c>
      <c r="W269" s="24">
        <v>0.34</v>
      </c>
      <c r="X269" s="24">
        <v>0.86</v>
      </c>
      <c r="Y269" s="24">
        <v>0.96</v>
      </c>
      <c r="Z269" s="24">
        <v>0.78</v>
      </c>
      <c r="AA269" s="25">
        <v>14</v>
      </c>
      <c r="AB269" s="25">
        <v>13</v>
      </c>
      <c r="AC269" s="25">
        <v>0</v>
      </c>
      <c r="AD269" s="25">
        <v>2</v>
      </c>
      <c r="AE269" s="25">
        <v>0</v>
      </c>
      <c r="AF269" s="25">
        <v>6</v>
      </c>
      <c r="AG269" s="25">
        <v>16</v>
      </c>
      <c r="AH269" s="25">
        <v>0</v>
      </c>
      <c r="AI269" s="25">
        <v>3</v>
      </c>
      <c r="AJ269" s="25">
        <v>4</v>
      </c>
      <c r="AK269" s="25">
        <v>12</v>
      </c>
      <c r="AL269" s="25">
        <v>0</v>
      </c>
      <c r="AM269" s="25">
        <v>0</v>
      </c>
      <c r="AN269" s="25">
        <v>13</v>
      </c>
      <c r="AO269" s="25">
        <v>10</v>
      </c>
      <c r="AP269" s="25">
        <v>1</v>
      </c>
      <c r="AQ269" s="25">
        <v>1</v>
      </c>
      <c r="AR269" s="25">
        <v>0</v>
      </c>
      <c r="AS269" s="25">
        <v>12</v>
      </c>
      <c r="AT269" s="25">
        <v>0</v>
      </c>
      <c r="AU269" s="25">
        <v>7</v>
      </c>
      <c r="AV269" s="25">
        <v>0</v>
      </c>
      <c r="AW269" s="25">
        <v>4</v>
      </c>
      <c r="AX269" s="25">
        <v>1</v>
      </c>
      <c r="AY269" s="25">
        <v>0</v>
      </c>
      <c r="AZ269" s="25">
        <v>15</v>
      </c>
      <c r="BA269" s="25">
        <v>15</v>
      </c>
      <c r="BB269" s="25">
        <v>10</v>
      </c>
      <c r="BC269" s="25">
        <v>8</v>
      </c>
      <c r="BD269" s="25">
        <v>2</v>
      </c>
      <c r="BE269" s="25">
        <v>8</v>
      </c>
      <c r="BF269" s="25">
        <v>0</v>
      </c>
      <c r="BG269" s="25">
        <v>15</v>
      </c>
      <c r="BH269" s="25">
        <v>13</v>
      </c>
      <c r="BI269" s="25">
        <v>0</v>
      </c>
      <c r="BJ269" s="25">
        <v>0</v>
      </c>
      <c r="BK269" s="25">
        <v>10</v>
      </c>
      <c r="BL269" s="25">
        <v>12</v>
      </c>
      <c r="BM269" s="25">
        <v>1</v>
      </c>
      <c r="BN269" s="25">
        <v>12</v>
      </c>
    </row>
    <row r="270" spans="1:66" x14ac:dyDescent="0.25">
      <c r="A270" s="6">
        <v>45169</v>
      </c>
      <c r="B270" t="s">
        <v>14</v>
      </c>
      <c r="C270">
        <v>31</v>
      </c>
      <c r="D270">
        <v>209.00000000000003</v>
      </c>
      <c r="E270">
        <f t="shared" si="16"/>
        <v>31</v>
      </c>
      <c r="F270">
        <f t="shared" si="18"/>
        <v>33</v>
      </c>
      <c r="G270">
        <f t="shared" si="19"/>
        <v>86</v>
      </c>
      <c r="H270">
        <f t="shared" si="17"/>
        <v>56.000000000000028</v>
      </c>
      <c r="I270">
        <v>0</v>
      </c>
      <c r="J270" s="22">
        <v>0.48</v>
      </c>
      <c r="K270" s="22">
        <v>0.59</v>
      </c>
      <c r="L270" s="22">
        <v>0.75</v>
      </c>
      <c r="M270" s="22">
        <v>0.89</v>
      </c>
      <c r="N270" s="22">
        <v>0.97</v>
      </c>
      <c r="O270" s="24">
        <v>0.88</v>
      </c>
      <c r="P270" s="24">
        <v>0.97</v>
      </c>
      <c r="Q270" s="24">
        <v>0.13</v>
      </c>
      <c r="R270" s="24">
        <v>0.55000000000000004</v>
      </c>
      <c r="S270" s="24">
        <v>0.8</v>
      </c>
      <c r="T270" s="24">
        <v>0.69000000000000006</v>
      </c>
      <c r="U270" s="24">
        <v>0.97</v>
      </c>
      <c r="V270" s="24">
        <v>0.74</v>
      </c>
      <c r="W270" s="24">
        <v>0.42</v>
      </c>
      <c r="X270" s="24">
        <v>0.41000000000000003</v>
      </c>
      <c r="Y270" s="24">
        <v>0.79</v>
      </c>
      <c r="Z270" s="24">
        <v>0.94000000000000006</v>
      </c>
      <c r="AA270" s="25">
        <v>0</v>
      </c>
      <c r="AB270" s="25">
        <v>0</v>
      </c>
      <c r="AC270" s="25">
        <v>0</v>
      </c>
      <c r="AD270" s="25">
        <v>0</v>
      </c>
      <c r="AE270" s="25">
        <v>0</v>
      </c>
      <c r="AF270" s="25">
        <v>3</v>
      </c>
      <c r="AG270" s="25">
        <v>10</v>
      </c>
      <c r="AH270" s="25">
        <v>11</v>
      </c>
      <c r="AI270" s="25">
        <v>0</v>
      </c>
      <c r="AJ270" s="25">
        <v>9</v>
      </c>
      <c r="AK270" s="25">
        <v>3</v>
      </c>
      <c r="AL270" s="25">
        <v>5</v>
      </c>
      <c r="AM270" s="25">
        <v>12</v>
      </c>
      <c r="AN270" s="25">
        <v>0</v>
      </c>
      <c r="AO270" s="25">
        <v>13</v>
      </c>
      <c r="AP270" s="25">
        <v>13.000000000000028</v>
      </c>
      <c r="AQ270" s="25">
        <v>3</v>
      </c>
      <c r="AR270" s="25">
        <v>9</v>
      </c>
      <c r="AS270" s="25">
        <v>0</v>
      </c>
      <c r="AT270" s="25">
        <v>1</v>
      </c>
      <c r="AU270" s="25">
        <v>5</v>
      </c>
      <c r="AV270" s="25">
        <v>0</v>
      </c>
      <c r="AW270" s="25">
        <v>9</v>
      </c>
      <c r="AX270" s="25">
        <v>11</v>
      </c>
      <c r="AY270" s="25">
        <v>13</v>
      </c>
      <c r="AZ270" s="25">
        <v>11</v>
      </c>
      <c r="BA270" s="25">
        <v>13</v>
      </c>
      <c r="BB270" s="25">
        <v>10</v>
      </c>
      <c r="BC270" s="25">
        <v>12</v>
      </c>
      <c r="BD270" s="25">
        <v>2</v>
      </c>
      <c r="BE270" s="25">
        <v>3</v>
      </c>
      <c r="BF270" s="25">
        <v>0</v>
      </c>
      <c r="BG270" s="25">
        <v>4</v>
      </c>
      <c r="BH270" s="25">
        <v>7</v>
      </c>
      <c r="BI270" s="25">
        <v>6</v>
      </c>
      <c r="BJ270" s="25">
        <v>4</v>
      </c>
      <c r="BK270" s="25">
        <v>0</v>
      </c>
      <c r="BL270" s="25">
        <v>5</v>
      </c>
      <c r="BM270" s="25">
        <v>0</v>
      </c>
      <c r="BN270" s="25">
        <v>2</v>
      </c>
    </row>
    <row r="271" spans="1:66" x14ac:dyDescent="0.25">
      <c r="B271" t="s">
        <v>15</v>
      </c>
      <c r="C271">
        <v>0.01</v>
      </c>
      <c r="D271">
        <v>0</v>
      </c>
      <c r="E271">
        <v>0</v>
      </c>
      <c r="F271">
        <v>0</v>
      </c>
      <c r="G271">
        <v>0</v>
      </c>
      <c r="H271">
        <v>0</v>
      </c>
      <c r="I271">
        <v>0</v>
      </c>
      <c r="J271" s="22">
        <v>0</v>
      </c>
      <c r="K271" s="22">
        <v>0</v>
      </c>
      <c r="L271" s="22">
        <v>0</v>
      </c>
      <c r="M271" s="22">
        <v>0</v>
      </c>
      <c r="N271" s="22">
        <v>0</v>
      </c>
      <c r="O271" s="24">
        <v>0</v>
      </c>
      <c r="P271" s="24">
        <v>0</v>
      </c>
      <c r="Q271" s="24">
        <v>0</v>
      </c>
      <c r="R271" s="24">
        <v>0</v>
      </c>
      <c r="S271" s="24">
        <v>0</v>
      </c>
      <c r="T271" s="24">
        <v>0</v>
      </c>
      <c r="U271" s="24">
        <v>0</v>
      </c>
      <c r="V271" s="24">
        <v>0</v>
      </c>
      <c r="W271" s="24">
        <v>0</v>
      </c>
      <c r="X271" s="24">
        <v>0</v>
      </c>
      <c r="Y271" s="24">
        <v>0</v>
      </c>
      <c r="Z271" s="24">
        <v>0</v>
      </c>
      <c r="AA271" s="25">
        <v>0</v>
      </c>
      <c r="AB271" s="25">
        <v>0</v>
      </c>
      <c r="AC271" s="25">
        <v>0</v>
      </c>
      <c r="AD271" s="25">
        <v>0</v>
      </c>
      <c r="AE271" s="25">
        <v>0</v>
      </c>
      <c r="AF271" s="25">
        <v>0</v>
      </c>
      <c r="AG271" s="25">
        <v>0</v>
      </c>
      <c r="AH271" s="25">
        <v>0</v>
      </c>
      <c r="AI271" s="25">
        <v>0</v>
      </c>
      <c r="AJ271" s="25">
        <v>0</v>
      </c>
      <c r="AK271" s="25">
        <v>0</v>
      </c>
      <c r="AL271" s="25">
        <v>0</v>
      </c>
      <c r="AM271" s="25">
        <v>0</v>
      </c>
      <c r="AN271" s="25">
        <v>0</v>
      </c>
      <c r="AO271" s="25">
        <v>0</v>
      </c>
      <c r="AP271" s="25">
        <v>0</v>
      </c>
      <c r="AQ271" s="25">
        <v>0</v>
      </c>
      <c r="AR271" s="25">
        <v>0</v>
      </c>
      <c r="AS271" s="25">
        <v>0</v>
      </c>
      <c r="AT271" s="25">
        <v>0</v>
      </c>
      <c r="AU271" s="25">
        <v>0</v>
      </c>
      <c r="AV271" s="25">
        <v>0</v>
      </c>
      <c r="AW271" s="25">
        <v>0</v>
      </c>
      <c r="AX271" s="25">
        <v>0</v>
      </c>
      <c r="AY271" s="25">
        <v>0</v>
      </c>
      <c r="AZ271" s="25">
        <v>0</v>
      </c>
      <c r="BA271" s="25">
        <v>0</v>
      </c>
      <c r="BB271" s="25">
        <v>0</v>
      </c>
      <c r="BC271" s="25">
        <v>0</v>
      </c>
      <c r="BD271" s="25">
        <v>0</v>
      </c>
      <c r="BE271" s="25">
        <v>0</v>
      </c>
      <c r="BF271" s="25">
        <v>0</v>
      </c>
      <c r="BG271" s="25">
        <v>0</v>
      </c>
      <c r="BH271" s="25">
        <v>0</v>
      </c>
      <c r="BI271" s="25">
        <v>0</v>
      </c>
      <c r="BJ271" s="25">
        <v>0</v>
      </c>
      <c r="BK271" s="25">
        <v>0</v>
      </c>
      <c r="BL271" s="25">
        <v>0</v>
      </c>
      <c r="BM271" s="25">
        <v>0</v>
      </c>
      <c r="BN271" s="25">
        <v>0</v>
      </c>
    </row>
    <row r="272" spans="1:66" x14ac:dyDescent="0.25">
      <c r="B272" t="s">
        <v>15</v>
      </c>
      <c r="C272">
        <v>0.02</v>
      </c>
      <c r="D272">
        <v>0</v>
      </c>
      <c r="E272">
        <v>0</v>
      </c>
      <c r="F272">
        <v>0</v>
      </c>
      <c r="G272">
        <v>0</v>
      </c>
      <c r="H272">
        <v>0</v>
      </c>
      <c r="I272">
        <v>0</v>
      </c>
      <c r="J272" s="22">
        <v>0</v>
      </c>
      <c r="K272" s="22">
        <v>0</v>
      </c>
      <c r="L272" s="22">
        <v>0</v>
      </c>
      <c r="M272" s="22">
        <v>0</v>
      </c>
      <c r="N272" s="22">
        <v>0</v>
      </c>
      <c r="O272" s="24">
        <v>0</v>
      </c>
      <c r="P272" s="24">
        <v>0</v>
      </c>
      <c r="Q272" s="24">
        <v>0</v>
      </c>
      <c r="R272" s="24">
        <v>0</v>
      </c>
      <c r="S272" s="24">
        <v>0</v>
      </c>
      <c r="T272" s="24">
        <v>0</v>
      </c>
      <c r="U272" s="24">
        <v>0</v>
      </c>
      <c r="V272" s="24">
        <v>0</v>
      </c>
      <c r="W272" s="24">
        <v>0</v>
      </c>
      <c r="X272" s="24">
        <v>0</v>
      </c>
      <c r="Y272" s="24">
        <v>0</v>
      </c>
      <c r="Z272" s="24">
        <v>0</v>
      </c>
      <c r="AA272" s="25">
        <v>0</v>
      </c>
      <c r="AB272" s="25">
        <v>0</v>
      </c>
      <c r="AC272" s="25">
        <v>0</v>
      </c>
      <c r="AD272" s="25">
        <v>0</v>
      </c>
      <c r="AE272" s="25">
        <v>0</v>
      </c>
      <c r="AF272" s="25">
        <v>0</v>
      </c>
      <c r="AG272" s="25">
        <v>0</v>
      </c>
      <c r="AH272" s="25">
        <v>0</v>
      </c>
      <c r="AI272" s="25">
        <v>0</v>
      </c>
      <c r="AJ272" s="25">
        <v>0</v>
      </c>
      <c r="AK272" s="25">
        <v>0</v>
      </c>
      <c r="AL272" s="25">
        <v>0</v>
      </c>
      <c r="AM272" s="25">
        <v>0</v>
      </c>
      <c r="AN272" s="25">
        <v>0</v>
      </c>
      <c r="AO272" s="25">
        <v>0</v>
      </c>
      <c r="AP272" s="25">
        <v>0</v>
      </c>
      <c r="AQ272" s="25">
        <v>0</v>
      </c>
      <c r="AR272" s="25">
        <v>0</v>
      </c>
      <c r="AS272" s="25">
        <v>0</v>
      </c>
      <c r="AT272" s="25">
        <v>0</v>
      </c>
      <c r="AU272" s="25">
        <v>0</v>
      </c>
      <c r="AV272" s="25">
        <v>0</v>
      </c>
      <c r="AW272" s="25">
        <v>0</v>
      </c>
      <c r="AX272" s="25">
        <v>0</v>
      </c>
      <c r="AY272" s="25">
        <v>0</v>
      </c>
      <c r="AZ272" s="25">
        <v>0</v>
      </c>
      <c r="BA272" s="25">
        <v>0</v>
      </c>
      <c r="BB272" s="25">
        <v>0</v>
      </c>
      <c r="BC272" s="25">
        <v>0</v>
      </c>
      <c r="BD272" s="25">
        <v>0</v>
      </c>
      <c r="BE272" s="25">
        <v>0</v>
      </c>
      <c r="BF272" s="25">
        <v>0</v>
      </c>
      <c r="BG272" s="25">
        <v>0</v>
      </c>
      <c r="BH272" s="25">
        <v>0</v>
      </c>
      <c r="BI272" s="25">
        <v>0</v>
      </c>
      <c r="BJ272" s="25">
        <v>0</v>
      </c>
      <c r="BK272" s="25">
        <v>0</v>
      </c>
      <c r="BL272" s="25">
        <v>0</v>
      </c>
      <c r="BM272" s="25">
        <v>0</v>
      </c>
      <c r="BN272" s="25">
        <v>0</v>
      </c>
    </row>
    <row r="273" spans="1:66" x14ac:dyDescent="0.25">
      <c r="B273" t="s">
        <v>15</v>
      </c>
      <c r="C273">
        <v>0.03</v>
      </c>
      <c r="D273">
        <v>0</v>
      </c>
      <c r="E273">
        <v>0</v>
      </c>
      <c r="F273">
        <v>0</v>
      </c>
      <c r="G273">
        <v>0</v>
      </c>
      <c r="H273">
        <v>0</v>
      </c>
      <c r="I273">
        <v>0</v>
      </c>
      <c r="J273" s="22">
        <v>0</v>
      </c>
      <c r="K273" s="22">
        <v>0</v>
      </c>
      <c r="L273" s="22">
        <v>0</v>
      </c>
      <c r="M273" s="22">
        <v>0</v>
      </c>
      <c r="N273" s="22">
        <v>0</v>
      </c>
      <c r="O273" s="24">
        <v>0</v>
      </c>
      <c r="P273" s="24">
        <v>0</v>
      </c>
      <c r="Q273" s="24">
        <v>0</v>
      </c>
      <c r="R273" s="24">
        <v>0</v>
      </c>
      <c r="S273" s="24">
        <v>0</v>
      </c>
      <c r="T273" s="24">
        <v>0</v>
      </c>
      <c r="U273" s="24">
        <v>0</v>
      </c>
      <c r="V273" s="24">
        <v>0</v>
      </c>
      <c r="W273" s="24">
        <v>0</v>
      </c>
      <c r="X273" s="24">
        <v>0</v>
      </c>
      <c r="Y273" s="24">
        <v>0</v>
      </c>
      <c r="Z273" s="24">
        <v>0</v>
      </c>
      <c r="AA273" s="25">
        <v>0</v>
      </c>
      <c r="AB273" s="25">
        <v>0</v>
      </c>
      <c r="AC273" s="25">
        <v>0</v>
      </c>
      <c r="AD273" s="25">
        <v>0</v>
      </c>
      <c r="AE273" s="25">
        <v>0</v>
      </c>
      <c r="AF273" s="25">
        <v>0</v>
      </c>
      <c r="AG273" s="25">
        <v>0</v>
      </c>
      <c r="AH273" s="25">
        <v>0</v>
      </c>
      <c r="AI273" s="25">
        <v>0</v>
      </c>
      <c r="AJ273" s="25">
        <v>0</v>
      </c>
      <c r="AK273" s="25">
        <v>0</v>
      </c>
      <c r="AL273" s="25">
        <v>0</v>
      </c>
      <c r="AM273" s="25">
        <v>0</v>
      </c>
      <c r="AN273" s="25">
        <v>0</v>
      </c>
      <c r="AO273" s="25">
        <v>0</v>
      </c>
      <c r="AP273" s="25">
        <v>0</v>
      </c>
      <c r="AQ273" s="25">
        <v>0</v>
      </c>
      <c r="AR273" s="25">
        <v>0</v>
      </c>
      <c r="AS273" s="25">
        <v>0</v>
      </c>
      <c r="AT273" s="25">
        <v>0</v>
      </c>
      <c r="AU273" s="25">
        <v>0</v>
      </c>
      <c r="AV273" s="25">
        <v>0</v>
      </c>
      <c r="AW273" s="25">
        <v>0</v>
      </c>
      <c r="AX273" s="25">
        <v>0</v>
      </c>
      <c r="AY273" s="25">
        <v>0</v>
      </c>
      <c r="AZ273" s="25">
        <v>0</v>
      </c>
      <c r="BA273" s="25">
        <v>0</v>
      </c>
      <c r="BB273" s="25">
        <v>0</v>
      </c>
      <c r="BC273" s="25">
        <v>0</v>
      </c>
      <c r="BD273" s="25">
        <v>0</v>
      </c>
      <c r="BE273" s="25">
        <v>0</v>
      </c>
      <c r="BF273" s="25">
        <v>0</v>
      </c>
      <c r="BG273" s="25">
        <v>0</v>
      </c>
      <c r="BH273" s="25">
        <v>0</v>
      </c>
      <c r="BI273" s="25">
        <v>0</v>
      </c>
      <c r="BJ273" s="25">
        <v>0</v>
      </c>
      <c r="BK273" s="25">
        <v>0</v>
      </c>
      <c r="BL273" s="25">
        <v>0</v>
      </c>
      <c r="BM273" s="25">
        <v>0</v>
      </c>
      <c r="BN273" s="25">
        <v>0</v>
      </c>
    </row>
    <row r="274" spans="1:66" x14ac:dyDescent="0.25">
      <c r="B274" t="s">
        <v>15</v>
      </c>
      <c r="C274">
        <v>0.04</v>
      </c>
      <c r="D274">
        <v>0</v>
      </c>
      <c r="E274">
        <v>0</v>
      </c>
      <c r="F274">
        <v>0</v>
      </c>
      <c r="G274">
        <v>0</v>
      </c>
      <c r="H274">
        <v>0</v>
      </c>
      <c r="I274">
        <v>0</v>
      </c>
      <c r="J274" s="22">
        <v>0</v>
      </c>
      <c r="K274" s="22">
        <v>0</v>
      </c>
      <c r="L274" s="22">
        <v>0</v>
      </c>
      <c r="M274" s="22">
        <v>0</v>
      </c>
      <c r="N274" s="22">
        <v>0</v>
      </c>
      <c r="O274" s="24">
        <v>0</v>
      </c>
      <c r="P274" s="24">
        <v>0</v>
      </c>
      <c r="Q274" s="24">
        <v>0</v>
      </c>
      <c r="R274" s="24">
        <v>0</v>
      </c>
      <c r="S274" s="24">
        <v>0</v>
      </c>
      <c r="T274" s="24">
        <v>0</v>
      </c>
      <c r="U274" s="24">
        <v>0</v>
      </c>
      <c r="V274" s="24">
        <v>0</v>
      </c>
      <c r="W274" s="24">
        <v>0</v>
      </c>
      <c r="X274" s="24">
        <v>0</v>
      </c>
      <c r="Y274" s="24">
        <v>0</v>
      </c>
      <c r="Z274" s="24">
        <v>0</v>
      </c>
      <c r="AA274" s="25">
        <v>0</v>
      </c>
      <c r="AB274" s="25">
        <v>0</v>
      </c>
      <c r="AC274" s="25">
        <v>0</v>
      </c>
      <c r="AD274" s="25">
        <v>0</v>
      </c>
      <c r="AE274" s="25">
        <v>0</v>
      </c>
      <c r="AF274" s="25">
        <v>0</v>
      </c>
      <c r="AG274" s="25">
        <v>0</v>
      </c>
      <c r="AH274" s="25">
        <v>0</v>
      </c>
      <c r="AI274" s="25">
        <v>0</v>
      </c>
      <c r="AJ274" s="25">
        <v>0</v>
      </c>
      <c r="AK274" s="25">
        <v>0</v>
      </c>
      <c r="AL274" s="25">
        <v>0</v>
      </c>
      <c r="AM274" s="25">
        <v>0</v>
      </c>
      <c r="AN274" s="25">
        <v>0</v>
      </c>
      <c r="AO274" s="25">
        <v>0</v>
      </c>
      <c r="AP274" s="25">
        <v>0</v>
      </c>
      <c r="AQ274" s="25">
        <v>0</v>
      </c>
      <c r="AR274" s="25">
        <v>0</v>
      </c>
      <c r="AS274" s="25">
        <v>0</v>
      </c>
      <c r="AT274" s="25">
        <v>0</v>
      </c>
      <c r="AU274" s="25">
        <v>0</v>
      </c>
      <c r="AV274" s="25">
        <v>0</v>
      </c>
      <c r="AW274" s="25">
        <v>0</v>
      </c>
      <c r="AX274" s="25">
        <v>0</v>
      </c>
      <c r="AY274" s="25">
        <v>0</v>
      </c>
      <c r="AZ274" s="25">
        <v>0</v>
      </c>
      <c r="BA274" s="25">
        <v>0</v>
      </c>
      <c r="BB274" s="25">
        <v>0</v>
      </c>
      <c r="BC274" s="25">
        <v>0</v>
      </c>
      <c r="BD274" s="25">
        <v>0</v>
      </c>
      <c r="BE274" s="25">
        <v>0</v>
      </c>
      <c r="BF274" s="25">
        <v>0</v>
      </c>
      <c r="BG274" s="25">
        <v>0</v>
      </c>
      <c r="BH274" s="25">
        <v>0</v>
      </c>
      <c r="BI274" s="25">
        <v>0</v>
      </c>
      <c r="BJ274" s="25">
        <v>0</v>
      </c>
      <c r="BK274" s="25">
        <v>0</v>
      </c>
      <c r="BL274" s="25">
        <v>0</v>
      </c>
      <c r="BM274" s="25">
        <v>0</v>
      </c>
      <c r="BN274" s="25">
        <v>0</v>
      </c>
    </row>
    <row r="275" spans="1:66" x14ac:dyDescent="0.25">
      <c r="B275" t="s">
        <v>15</v>
      </c>
      <c r="C275">
        <v>0.05</v>
      </c>
      <c r="D275">
        <v>0</v>
      </c>
      <c r="E275">
        <v>0</v>
      </c>
      <c r="F275">
        <v>0</v>
      </c>
      <c r="G275">
        <v>0</v>
      </c>
      <c r="H275">
        <v>0</v>
      </c>
      <c r="I275">
        <v>0</v>
      </c>
      <c r="J275" s="22">
        <v>0</v>
      </c>
      <c r="K275" s="22">
        <v>0</v>
      </c>
      <c r="L275" s="22">
        <v>0</v>
      </c>
      <c r="M275" s="22">
        <v>0</v>
      </c>
      <c r="N275" s="22">
        <v>0</v>
      </c>
      <c r="O275" s="24">
        <v>0</v>
      </c>
      <c r="P275" s="24">
        <v>0</v>
      </c>
      <c r="Q275" s="24">
        <v>0</v>
      </c>
      <c r="R275" s="24">
        <v>0</v>
      </c>
      <c r="S275" s="24">
        <v>0</v>
      </c>
      <c r="T275" s="24">
        <v>0</v>
      </c>
      <c r="U275" s="24">
        <v>0</v>
      </c>
      <c r="V275" s="24">
        <v>0</v>
      </c>
      <c r="W275" s="24">
        <v>0</v>
      </c>
      <c r="X275" s="24">
        <v>0</v>
      </c>
      <c r="Y275" s="24">
        <v>0</v>
      </c>
      <c r="Z275" s="24">
        <v>0</v>
      </c>
      <c r="AA275" s="25">
        <v>0</v>
      </c>
      <c r="AB275" s="25">
        <v>0</v>
      </c>
      <c r="AC275" s="25">
        <v>0</v>
      </c>
      <c r="AD275" s="25">
        <v>0</v>
      </c>
      <c r="AE275" s="25">
        <v>0</v>
      </c>
      <c r="AF275" s="25">
        <v>0</v>
      </c>
      <c r="AG275" s="25">
        <v>0</v>
      </c>
      <c r="AH275" s="25">
        <v>0</v>
      </c>
      <c r="AI275" s="25">
        <v>0</v>
      </c>
      <c r="AJ275" s="25">
        <v>0</v>
      </c>
      <c r="AK275" s="25">
        <v>0</v>
      </c>
      <c r="AL275" s="25">
        <v>0</v>
      </c>
      <c r="AM275" s="25">
        <v>0</v>
      </c>
      <c r="AN275" s="25">
        <v>0</v>
      </c>
      <c r="AO275" s="25">
        <v>0</v>
      </c>
      <c r="AP275" s="25">
        <v>0</v>
      </c>
      <c r="AQ275" s="25">
        <v>0</v>
      </c>
      <c r="AR275" s="25">
        <v>0</v>
      </c>
      <c r="AS275" s="25">
        <v>0</v>
      </c>
      <c r="AT275" s="25">
        <v>0</v>
      </c>
      <c r="AU275" s="25">
        <v>0</v>
      </c>
      <c r="AV275" s="25">
        <v>0</v>
      </c>
      <c r="AW275" s="25">
        <v>0</v>
      </c>
      <c r="AX275" s="25">
        <v>0</v>
      </c>
      <c r="AY275" s="25">
        <v>0</v>
      </c>
      <c r="AZ275" s="25">
        <v>0</v>
      </c>
      <c r="BA275" s="25">
        <v>0</v>
      </c>
      <c r="BB275" s="25">
        <v>0</v>
      </c>
      <c r="BC275" s="25">
        <v>0</v>
      </c>
      <c r="BD275" s="25">
        <v>0</v>
      </c>
      <c r="BE275" s="25">
        <v>0</v>
      </c>
      <c r="BF275" s="25">
        <v>0</v>
      </c>
      <c r="BG275" s="25">
        <v>0</v>
      </c>
      <c r="BH275" s="25">
        <v>0</v>
      </c>
      <c r="BI275" s="25">
        <v>0</v>
      </c>
      <c r="BJ275" s="25">
        <v>0</v>
      </c>
      <c r="BK275" s="25">
        <v>0</v>
      </c>
      <c r="BL275" s="25">
        <v>0</v>
      </c>
      <c r="BM275" s="25">
        <v>0</v>
      </c>
      <c r="BN275" s="25">
        <v>0</v>
      </c>
    </row>
    <row r="276" spans="1:66" x14ac:dyDescent="0.25">
      <c r="A276" s="6">
        <v>45170</v>
      </c>
      <c r="B276" t="s">
        <v>15</v>
      </c>
      <c r="C276">
        <v>1</v>
      </c>
      <c r="D276">
        <v>330</v>
      </c>
      <c r="E276">
        <f t="shared" si="16"/>
        <v>80</v>
      </c>
      <c r="F276">
        <f t="shared" si="18"/>
        <v>90</v>
      </c>
      <c r="G276">
        <f t="shared" si="19"/>
        <v>89</v>
      </c>
      <c r="H276">
        <f t="shared" si="17"/>
        <v>71</v>
      </c>
      <c r="I276">
        <v>0</v>
      </c>
      <c r="J276" s="22">
        <v>0.26</v>
      </c>
      <c r="K276" s="22">
        <v>0.66</v>
      </c>
      <c r="L276" s="22">
        <v>0.8</v>
      </c>
      <c r="M276" s="22">
        <v>0.83000000000000007</v>
      </c>
      <c r="N276" s="22">
        <v>0.96</v>
      </c>
      <c r="O276" s="24">
        <v>0.59</v>
      </c>
      <c r="P276" s="24">
        <v>0.65</v>
      </c>
      <c r="Q276" s="24">
        <v>0.91</v>
      </c>
      <c r="R276" s="24">
        <v>0.99</v>
      </c>
      <c r="S276" s="24">
        <v>0.70000000000000007</v>
      </c>
      <c r="T276" s="24">
        <v>0.64</v>
      </c>
      <c r="U276" s="24">
        <v>0.41000000000000003</v>
      </c>
      <c r="V276" s="24">
        <v>0.4</v>
      </c>
      <c r="W276" s="24">
        <v>0.78</v>
      </c>
      <c r="X276" s="24">
        <v>0.91</v>
      </c>
      <c r="Y276" s="24">
        <v>0.99</v>
      </c>
      <c r="Z276" s="24">
        <v>0.92</v>
      </c>
      <c r="AA276" s="25">
        <v>15</v>
      </c>
      <c r="AB276" s="25">
        <v>22</v>
      </c>
      <c r="AC276" s="25">
        <v>0</v>
      </c>
      <c r="AD276" s="25">
        <v>2</v>
      </c>
      <c r="AE276" s="25">
        <v>0</v>
      </c>
      <c r="AF276" s="25">
        <v>22</v>
      </c>
      <c r="AG276" s="25">
        <v>0</v>
      </c>
      <c r="AH276" s="25">
        <v>4</v>
      </c>
      <c r="AI276" s="25">
        <v>3</v>
      </c>
      <c r="AJ276" s="25">
        <v>22</v>
      </c>
      <c r="AK276" s="25">
        <v>0</v>
      </c>
      <c r="AL276" s="25">
        <v>20</v>
      </c>
      <c r="AM276" s="25">
        <v>0</v>
      </c>
      <c r="AN276" s="25">
        <v>20</v>
      </c>
      <c r="AO276" s="25">
        <v>0</v>
      </c>
      <c r="AP276" s="25">
        <v>4</v>
      </c>
      <c r="AQ276" s="25">
        <v>19</v>
      </c>
      <c r="AR276" s="25">
        <v>6</v>
      </c>
      <c r="AS276" s="25">
        <v>2</v>
      </c>
      <c r="AT276" s="25">
        <v>0</v>
      </c>
      <c r="AU276" s="25">
        <v>21</v>
      </c>
      <c r="AV276" s="25">
        <v>10</v>
      </c>
      <c r="AW276" s="25">
        <v>16</v>
      </c>
      <c r="AX276" s="25">
        <v>14</v>
      </c>
      <c r="AY276" s="25">
        <v>1</v>
      </c>
      <c r="AZ276" s="25">
        <v>5</v>
      </c>
      <c r="BA276" s="25">
        <v>11</v>
      </c>
      <c r="BB276" s="25">
        <v>11</v>
      </c>
      <c r="BC276" s="25">
        <v>0</v>
      </c>
      <c r="BD276" s="25">
        <v>0</v>
      </c>
      <c r="BE276" s="25">
        <v>0</v>
      </c>
      <c r="BF276" s="25">
        <v>0</v>
      </c>
      <c r="BG276" s="25">
        <v>0</v>
      </c>
      <c r="BH276" s="25">
        <v>9</v>
      </c>
      <c r="BI276" s="25">
        <v>10</v>
      </c>
      <c r="BJ276" s="25">
        <v>19</v>
      </c>
      <c r="BK276" s="25">
        <v>9</v>
      </c>
      <c r="BL276" s="25">
        <v>13</v>
      </c>
      <c r="BM276" s="25">
        <v>0</v>
      </c>
      <c r="BN276" s="25">
        <v>20</v>
      </c>
    </row>
    <row r="277" spans="1:66" x14ac:dyDescent="0.25">
      <c r="A277" s="6">
        <v>45171</v>
      </c>
      <c r="B277" t="s">
        <v>15</v>
      </c>
      <c r="C277">
        <v>2</v>
      </c>
      <c r="D277">
        <v>350.00000000000006</v>
      </c>
      <c r="E277">
        <f t="shared" si="16"/>
        <v>90.000000000000057</v>
      </c>
      <c r="F277">
        <f t="shared" si="18"/>
        <v>83</v>
      </c>
      <c r="G277">
        <f t="shared" si="19"/>
        <v>87</v>
      </c>
      <c r="H277">
        <f t="shared" si="17"/>
        <v>89</v>
      </c>
      <c r="I277">
        <v>0</v>
      </c>
      <c r="J277" s="22">
        <v>0.32</v>
      </c>
      <c r="K277" s="22">
        <v>0.54</v>
      </c>
      <c r="L277" s="22">
        <v>0.8</v>
      </c>
      <c r="M277" s="22">
        <v>0.83000000000000007</v>
      </c>
      <c r="N277" s="22">
        <v>0.9</v>
      </c>
      <c r="O277" s="24">
        <v>0.75</v>
      </c>
      <c r="P277" s="24">
        <v>0.57000000000000006</v>
      </c>
      <c r="Q277" s="24">
        <v>0.78</v>
      </c>
      <c r="R277" s="24">
        <v>0.52</v>
      </c>
      <c r="S277" s="24">
        <v>0.79</v>
      </c>
      <c r="T277" s="24">
        <v>0.91</v>
      </c>
      <c r="U277" s="24">
        <v>0.9</v>
      </c>
      <c r="V277" s="24">
        <v>0.28000000000000003</v>
      </c>
      <c r="W277" s="24">
        <v>0.82000000000000006</v>
      </c>
      <c r="X277" s="24">
        <v>0.41000000000000003</v>
      </c>
      <c r="Y277" s="24">
        <v>0.65</v>
      </c>
      <c r="Z277" s="24">
        <v>0.89</v>
      </c>
      <c r="AA277" s="25">
        <v>5</v>
      </c>
      <c r="AB277" s="25">
        <v>16</v>
      </c>
      <c r="AC277" s="25">
        <v>0</v>
      </c>
      <c r="AD277" s="25">
        <v>0</v>
      </c>
      <c r="AE277" s="25">
        <v>21</v>
      </c>
      <c r="AF277" s="25">
        <v>17</v>
      </c>
      <c r="AG277" s="25">
        <v>0</v>
      </c>
      <c r="AH277" s="25">
        <v>0</v>
      </c>
      <c r="AI277" s="25">
        <v>10</v>
      </c>
      <c r="AJ277" s="25">
        <v>14</v>
      </c>
      <c r="AK277" s="25">
        <v>1</v>
      </c>
      <c r="AL277" s="25">
        <v>5</v>
      </c>
      <c r="AM277" s="25">
        <v>11</v>
      </c>
      <c r="AN277" s="25">
        <v>20</v>
      </c>
      <c r="AO277" s="25">
        <v>0</v>
      </c>
      <c r="AP277" s="25">
        <v>18</v>
      </c>
      <c r="AQ277" s="25">
        <v>4</v>
      </c>
      <c r="AR277" s="25">
        <v>8</v>
      </c>
      <c r="AS277" s="25">
        <v>14</v>
      </c>
      <c r="AT277" s="25">
        <v>9</v>
      </c>
      <c r="AU277" s="25">
        <v>8</v>
      </c>
      <c r="AV277" s="25">
        <v>0</v>
      </c>
      <c r="AW277" s="25">
        <v>13</v>
      </c>
      <c r="AX277" s="25">
        <v>2</v>
      </c>
      <c r="AY277" s="25">
        <v>7</v>
      </c>
      <c r="AZ277" s="25">
        <v>18</v>
      </c>
      <c r="BA277" s="25">
        <v>4</v>
      </c>
      <c r="BB277" s="25">
        <v>1</v>
      </c>
      <c r="BC277" s="25">
        <v>23</v>
      </c>
      <c r="BD277" s="25">
        <v>11</v>
      </c>
      <c r="BE277" s="25">
        <v>0</v>
      </c>
      <c r="BF277" s="25">
        <v>3</v>
      </c>
      <c r="BG277" s="25">
        <v>13.000000000000057</v>
      </c>
      <c r="BH277" s="25">
        <v>16</v>
      </c>
      <c r="BI277" s="25">
        <v>11</v>
      </c>
      <c r="BJ277" s="25">
        <v>14</v>
      </c>
      <c r="BK277" s="25">
        <v>12</v>
      </c>
      <c r="BL277" s="25">
        <v>9</v>
      </c>
      <c r="BM277" s="25">
        <v>12</v>
      </c>
      <c r="BN277" s="25">
        <v>0</v>
      </c>
    </row>
    <row r="278" spans="1:66" x14ac:dyDescent="0.25">
      <c r="A278" s="6">
        <v>45172</v>
      </c>
      <c r="B278" t="s">
        <v>15</v>
      </c>
      <c r="C278">
        <v>3</v>
      </c>
      <c r="D278">
        <v>350.00000000000006</v>
      </c>
      <c r="E278">
        <f t="shared" si="16"/>
        <v>139</v>
      </c>
      <c r="F278">
        <f t="shared" si="18"/>
        <v>78</v>
      </c>
      <c r="G278">
        <f t="shared" si="19"/>
        <v>99</v>
      </c>
      <c r="H278">
        <f t="shared" si="17"/>
        <v>23.000000000000057</v>
      </c>
      <c r="I278">
        <v>0</v>
      </c>
      <c r="J278" s="22">
        <v>0.19</v>
      </c>
      <c r="K278" s="22">
        <v>0.62</v>
      </c>
      <c r="L278" s="22">
        <v>0.70000000000000007</v>
      </c>
      <c r="M278" s="22">
        <v>0.88</v>
      </c>
      <c r="N278" s="22">
        <v>0.93</v>
      </c>
      <c r="O278" s="24">
        <v>1</v>
      </c>
      <c r="P278" s="24">
        <v>0.48</v>
      </c>
      <c r="Q278" s="24">
        <v>0.51</v>
      </c>
      <c r="R278" s="24">
        <v>0.68</v>
      </c>
      <c r="S278" s="24">
        <v>0.70000000000000007</v>
      </c>
      <c r="T278" s="24">
        <v>0.66</v>
      </c>
      <c r="U278" s="24">
        <v>0.70000000000000007</v>
      </c>
      <c r="V278" s="24">
        <v>0.54</v>
      </c>
      <c r="W278" s="24">
        <v>0.82000000000000006</v>
      </c>
      <c r="X278" s="24">
        <v>0.9</v>
      </c>
      <c r="Y278" s="24">
        <v>0.96</v>
      </c>
      <c r="Z278" s="24">
        <v>0.3</v>
      </c>
      <c r="AA278" s="25">
        <v>16</v>
      </c>
      <c r="AB278" s="25">
        <v>8</v>
      </c>
      <c r="AC278" s="25">
        <v>0</v>
      </c>
      <c r="AD278" s="25">
        <v>2</v>
      </c>
      <c r="AE278" s="25">
        <v>19</v>
      </c>
      <c r="AF278" s="25">
        <v>0</v>
      </c>
      <c r="AG278" s="25">
        <v>12</v>
      </c>
      <c r="AH278" s="25">
        <v>0</v>
      </c>
      <c r="AI278" s="25">
        <v>1</v>
      </c>
      <c r="AJ278" s="25">
        <v>20</v>
      </c>
      <c r="AK278" s="25">
        <v>11</v>
      </c>
      <c r="AL278" s="25">
        <v>0</v>
      </c>
      <c r="AM278" s="25">
        <v>0</v>
      </c>
      <c r="AN278" s="25">
        <v>8</v>
      </c>
      <c r="AO278" s="25">
        <v>3</v>
      </c>
      <c r="AP278" s="25">
        <v>4</v>
      </c>
      <c r="AQ278" s="25">
        <v>5</v>
      </c>
      <c r="AR278" s="25">
        <v>0</v>
      </c>
      <c r="AS278" s="25">
        <v>0</v>
      </c>
      <c r="AT278" s="25">
        <v>3.0000000000000568</v>
      </c>
      <c r="AU278" s="25">
        <v>12</v>
      </c>
      <c r="AV278" s="25">
        <v>8</v>
      </c>
      <c r="AW278" s="25">
        <v>11</v>
      </c>
      <c r="AX278" s="25">
        <v>14</v>
      </c>
      <c r="AY278" s="25">
        <v>22</v>
      </c>
      <c r="AZ278" s="25">
        <v>0</v>
      </c>
      <c r="BA278" s="25">
        <v>0</v>
      </c>
      <c r="BB278" s="25">
        <v>23</v>
      </c>
      <c r="BC278" s="25">
        <v>9</v>
      </c>
      <c r="BD278" s="25">
        <v>0</v>
      </c>
      <c r="BE278" s="25">
        <v>17</v>
      </c>
      <c r="BF278" s="25">
        <v>17</v>
      </c>
      <c r="BG278" s="25">
        <v>14</v>
      </c>
      <c r="BH278" s="25">
        <v>21</v>
      </c>
      <c r="BI278" s="25">
        <v>22</v>
      </c>
      <c r="BJ278" s="25">
        <v>0</v>
      </c>
      <c r="BK278" s="25">
        <v>22</v>
      </c>
      <c r="BL278" s="25">
        <v>1</v>
      </c>
      <c r="BM278" s="25">
        <v>20</v>
      </c>
      <c r="BN278" s="25">
        <v>5</v>
      </c>
    </row>
    <row r="279" spans="1:66" x14ac:dyDescent="0.25">
      <c r="A279" s="6">
        <v>45173</v>
      </c>
      <c r="B279" t="s">
        <v>15</v>
      </c>
      <c r="C279">
        <v>4</v>
      </c>
      <c r="D279">
        <v>470.00000000000006</v>
      </c>
      <c r="E279">
        <f t="shared" si="16"/>
        <v>98</v>
      </c>
      <c r="F279">
        <f t="shared" si="18"/>
        <v>110</v>
      </c>
      <c r="G279">
        <f t="shared" si="19"/>
        <v>103</v>
      </c>
      <c r="H279">
        <f t="shared" si="17"/>
        <v>131.00000000000006</v>
      </c>
      <c r="I279">
        <v>1</v>
      </c>
      <c r="J279" s="22">
        <v>0.66</v>
      </c>
      <c r="K279" s="22">
        <v>0.76</v>
      </c>
      <c r="L279" s="22">
        <v>0.91</v>
      </c>
      <c r="M279" s="22">
        <v>0.39</v>
      </c>
      <c r="N279" s="22">
        <v>0.83000000000000007</v>
      </c>
      <c r="O279" s="24">
        <v>0.77</v>
      </c>
      <c r="P279" s="24">
        <v>0.97</v>
      </c>
      <c r="Q279" s="24">
        <v>0.74</v>
      </c>
      <c r="R279" s="24">
        <v>0.95000000000000007</v>
      </c>
      <c r="S279" s="24">
        <v>0.15</v>
      </c>
      <c r="T279" s="24">
        <v>0.76</v>
      </c>
      <c r="U279" s="24">
        <v>0.85</v>
      </c>
      <c r="V279" s="24">
        <v>1</v>
      </c>
      <c r="W279" s="24">
        <v>0.45</v>
      </c>
      <c r="X279" s="24">
        <v>0.62</v>
      </c>
      <c r="Y279" s="24">
        <v>0.9</v>
      </c>
      <c r="Z279" s="24">
        <v>0.27</v>
      </c>
      <c r="AA279" s="25">
        <v>24</v>
      </c>
      <c r="AB279" s="25">
        <v>0</v>
      </c>
      <c r="AC279" s="25">
        <v>0</v>
      </c>
      <c r="AD279" s="25">
        <v>0</v>
      </c>
      <c r="AE279" s="25">
        <v>3</v>
      </c>
      <c r="AF279" s="25">
        <v>16</v>
      </c>
      <c r="AG279" s="25">
        <v>24</v>
      </c>
      <c r="AH279" s="25">
        <v>17</v>
      </c>
      <c r="AI279" s="25">
        <v>6</v>
      </c>
      <c r="AJ279" s="25">
        <v>20</v>
      </c>
      <c r="AK279" s="25">
        <v>28</v>
      </c>
      <c r="AL279" s="25">
        <v>13</v>
      </c>
      <c r="AM279" s="25">
        <v>21</v>
      </c>
      <c r="AN279" s="25">
        <v>16</v>
      </c>
      <c r="AO279" s="25">
        <v>18</v>
      </c>
      <c r="AP279" s="25">
        <v>8.0000000000000568</v>
      </c>
      <c r="AQ279" s="25">
        <v>14</v>
      </c>
      <c r="AR279" s="25">
        <v>0</v>
      </c>
      <c r="AS279" s="25">
        <v>12</v>
      </c>
      <c r="AT279" s="25">
        <v>29</v>
      </c>
      <c r="AU279" s="25">
        <v>0</v>
      </c>
      <c r="AV279" s="25">
        <v>29</v>
      </c>
      <c r="AW279" s="25">
        <v>0</v>
      </c>
      <c r="AX279" s="25">
        <v>13</v>
      </c>
      <c r="AY279" s="25">
        <v>3</v>
      </c>
      <c r="AZ279" s="25">
        <v>0</v>
      </c>
      <c r="BA279" s="25">
        <v>25</v>
      </c>
      <c r="BB279" s="25">
        <v>24</v>
      </c>
      <c r="BC279" s="25">
        <v>9</v>
      </c>
      <c r="BD279" s="25">
        <v>0</v>
      </c>
      <c r="BE279" s="25">
        <v>3</v>
      </c>
      <c r="BF279" s="25">
        <v>0</v>
      </c>
      <c r="BG279" s="25">
        <v>9</v>
      </c>
      <c r="BH279" s="25">
        <v>0</v>
      </c>
      <c r="BI279" s="25">
        <v>30</v>
      </c>
      <c r="BJ279" s="25">
        <v>4</v>
      </c>
      <c r="BK279" s="25">
        <v>0</v>
      </c>
      <c r="BL279" s="25">
        <v>27</v>
      </c>
      <c r="BM279" s="25">
        <v>25</v>
      </c>
      <c r="BN279" s="25">
        <v>0</v>
      </c>
    </row>
    <row r="280" spans="1:66" x14ac:dyDescent="0.25">
      <c r="A280" s="6">
        <v>45174</v>
      </c>
      <c r="B280" t="s">
        <v>15</v>
      </c>
      <c r="C280">
        <v>5</v>
      </c>
      <c r="D280">
        <v>480</v>
      </c>
      <c r="E280">
        <f t="shared" si="16"/>
        <v>84</v>
      </c>
      <c r="F280">
        <f t="shared" si="18"/>
        <v>155</v>
      </c>
      <c r="G280">
        <f t="shared" si="19"/>
        <v>150</v>
      </c>
      <c r="H280">
        <f t="shared" si="17"/>
        <v>91</v>
      </c>
      <c r="I280">
        <v>0</v>
      </c>
      <c r="J280" s="22">
        <v>0.2</v>
      </c>
      <c r="K280" s="22">
        <v>0.92</v>
      </c>
      <c r="L280" s="22">
        <v>0.73</v>
      </c>
      <c r="M280" s="22">
        <v>0.63</v>
      </c>
      <c r="N280" s="22">
        <v>0.8</v>
      </c>
      <c r="O280" s="24">
        <v>0.74</v>
      </c>
      <c r="P280" s="24">
        <v>0.4</v>
      </c>
      <c r="Q280" s="24">
        <v>0.8</v>
      </c>
      <c r="R280" s="24">
        <v>0.9</v>
      </c>
      <c r="S280" s="24">
        <v>0.72</v>
      </c>
      <c r="T280" s="24">
        <v>0.92</v>
      </c>
      <c r="U280" s="24">
        <v>0.89</v>
      </c>
      <c r="V280" s="24">
        <v>0.43</v>
      </c>
      <c r="W280" s="24">
        <v>0.31</v>
      </c>
      <c r="X280" s="24">
        <v>0.87</v>
      </c>
      <c r="Y280" s="24">
        <v>0.94000000000000006</v>
      </c>
      <c r="Z280" s="24">
        <v>0.89</v>
      </c>
      <c r="AA280" s="25">
        <v>0</v>
      </c>
      <c r="AB280" s="25">
        <v>15</v>
      </c>
      <c r="AC280" s="25">
        <v>27</v>
      </c>
      <c r="AD280" s="25">
        <v>0</v>
      </c>
      <c r="AE280" s="25">
        <v>32</v>
      </c>
      <c r="AF280" s="25">
        <v>8</v>
      </c>
      <c r="AG280" s="25">
        <v>0</v>
      </c>
      <c r="AH280" s="25">
        <v>24</v>
      </c>
      <c r="AI280" s="25">
        <v>21</v>
      </c>
      <c r="AJ280" s="25">
        <v>28</v>
      </c>
      <c r="AK280" s="25">
        <v>0</v>
      </c>
      <c r="AL280" s="25">
        <v>0</v>
      </c>
      <c r="AM280" s="25">
        <v>28</v>
      </c>
      <c r="AN280" s="25">
        <v>29</v>
      </c>
      <c r="AO280" s="25">
        <v>0</v>
      </c>
      <c r="AP280" s="25">
        <v>0</v>
      </c>
      <c r="AQ280" s="25">
        <v>0</v>
      </c>
      <c r="AR280" s="25">
        <v>12</v>
      </c>
      <c r="AS280" s="25">
        <v>0</v>
      </c>
      <c r="AT280" s="25">
        <v>22</v>
      </c>
      <c r="AU280" s="25">
        <v>12</v>
      </c>
      <c r="AV280" s="25">
        <v>6</v>
      </c>
      <c r="AW280" s="25">
        <v>0</v>
      </c>
      <c r="AX280" s="25">
        <v>23</v>
      </c>
      <c r="AY280" s="25">
        <v>31</v>
      </c>
      <c r="AZ280" s="25">
        <v>27</v>
      </c>
      <c r="BA280" s="25">
        <v>0</v>
      </c>
      <c r="BB280" s="25">
        <v>10</v>
      </c>
      <c r="BC280" s="25">
        <v>18</v>
      </c>
      <c r="BD280" s="25">
        <v>23</v>
      </c>
      <c r="BE280" s="25">
        <v>10</v>
      </c>
      <c r="BF280" s="25">
        <v>0</v>
      </c>
      <c r="BG280" s="25">
        <v>0</v>
      </c>
      <c r="BH280" s="25">
        <v>14</v>
      </c>
      <c r="BI280" s="25">
        <v>5</v>
      </c>
      <c r="BJ280" s="25">
        <v>31</v>
      </c>
      <c r="BK280" s="25">
        <v>0</v>
      </c>
      <c r="BL280" s="25">
        <v>24</v>
      </c>
      <c r="BM280" s="25">
        <v>0</v>
      </c>
      <c r="BN280" s="25">
        <v>0</v>
      </c>
    </row>
    <row r="281" spans="1:66" x14ac:dyDescent="0.25">
      <c r="A281" s="6">
        <v>45175</v>
      </c>
      <c r="B281" t="s">
        <v>15</v>
      </c>
      <c r="C281">
        <v>6</v>
      </c>
      <c r="D281">
        <v>520</v>
      </c>
      <c r="E281">
        <f t="shared" si="16"/>
        <v>105</v>
      </c>
      <c r="F281">
        <f t="shared" si="18"/>
        <v>124</v>
      </c>
      <c r="G281">
        <f t="shared" si="19"/>
        <v>150</v>
      </c>
      <c r="H281">
        <f t="shared" si="17"/>
        <v>118</v>
      </c>
      <c r="I281">
        <v>0</v>
      </c>
      <c r="J281" s="22">
        <v>0.94000000000000006</v>
      </c>
      <c r="K281" s="22">
        <v>0.28999999999999998</v>
      </c>
      <c r="L281" s="22">
        <v>0.8</v>
      </c>
      <c r="M281" s="22">
        <v>0.82000000000000006</v>
      </c>
      <c r="N281" s="22">
        <v>0.57999999999999996</v>
      </c>
      <c r="O281" s="24">
        <v>0.24</v>
      </c>
      <c r="P281" s="24">
        <v>0.83000000000000007</v>
      </c>
      <c r="Q281" s="24">
        <v>0.64</v>
      </c>
      <c r="R281" s="24">
        <v>0.87</v>
      </c>
      <c r="S281" s="24">
        <v>0.69000000000000006</v>
      </c>
      <c r="T281" s="24">
        <v>0.75</v>
      </c>
      <c r="U281" s="24">
        <v>0.76</v>
      </c>
      <c r="V281" s="24">
        <v>0.41000000000000003</v>
      </c>
      <c r="W281" s="24">
        <v>0.41000000000000003</v>
      </c>
      <c r="X281" s="24">
        <v>0.98</v>
      </c>
      <c r="Y281" s="24">
        <v>0.82000000000000006</v>
      </c>
      <c r="Z281" s="24">
        <v>0.88</v>
      </c>
      <c r="AA281" s="25">
        <v>7</v>
      </c>
      <c r="AB281" s="25">
        <v>3</v>
      </c>
      <c r="AC281" s="25">
        <v>29</v>
      </c>
      <c r="AD281" s="25">
        <v>17</v>
      </c>
      <c r="AE281" s="25">
        <v>16</v>
      </c>
      <c r="AF281" s="25">
        <v>33</v>
      </c>
      <c r="AG281" s="25">
        <v>0</v>
      </c>
      <c r="AH281" s="25">
        <v>2</v>
      </c>
      <c r="AI281" s="25">
        <v>4</v>
      </c>
      <c r="AJ281" s="25">
        <v>13</v>
      </c>
      <c r="AK281" s="25">
        <v>23</v>
      </c>
      <c r="AL281" s="25">
        <v>12</v>
      </c>
      <c r="AM281" s="25">
        <v>12</v>
      </c>
      <c r="AN281" s="25">
        <v>5</v>
      </c>
      <c r="AO281" s="25">
        <v>9</v>
      </c>
      <c r="AP281" s="25">
        <v>13</v>
      </c>
      <c r="AQ281" s="25">
        <v>30</v>
      </c>
      <c r="AR281" s="25">
        <v>13</v>
      </c>
      <c r="AS281" s="25">
        <v>15</v>
      </c>
      <c r="AT281" s="25">
        <v>9</v>
      </c>
      <c r="AU281" s="25">
        <v>0</v>
      </c>
      <c r="AV281" s="25">
        <v>3</v>
      </c>
      <c r="AW281" s="25">
        <v>18</v>
      </c>
      <c r="AX281" s="25">
        <v>0</v>
      </c>
      <c r="AY281" s="25">
        <v>24</v>
      </c>
      <c r="AZ281" s="25">
        <v>31</v>
      </c>
      <c r="BA281" s="25">
        <v>21</v>
      </c>
      <c r="BB281" s="25">
        <v>0</v>
      </c>
      <c r="BC281" s="25">
        <v>19</v>
      </c>
      <c r="BD281" s="25">
        <v>34</v>
      </c>
      <c r="BE281" s="25">
        <v>21</v>
      </c>
      <c r="BF281" s="25">
        <v>0</v>
      </c>
      <c r="BG281" s="25">
        <v>18</v>
      </c>
      <c r="BH281" s="25">
        <v>0</v>
      </c>
      <c r="BI281" s="25">
        <v>0</v>
      </c>
      <c r="BJ281" s="25">
        <v>20</v>
      </c>
      <c r="BK281" s="25">
        <v>0</v>
      </c>
      <c r="BL281" s="25">
        <v>28</v>
      </c>
      <c r="BM281" s="25">
        <v>18</v>
      </c>
      <c r="BN281" s="25">
        <v>0</v>
      </c>
    </row>
    <row r="282" spans="1:66" x14ac:dyDescent="0.25">
      <c r="A282" s="6">
        <v>45176</v>
      </c>
      <c r="B282" t="s">
        <v>15</v>
      </c>
      <c r="C282">
        <v>7</v>
      </c>
      <c r="D282">
        <v>550</v>
      </c>
      <c r="E282">
        <f t="shared" si="16"/>
        <v>145</v>
      </c>
      <c r="F282">
        <f t="shared" si="18"/>
        <v>118</v>
      </c>
      <c r="G282">
        <f t="shared" si="19"/>
        <v>118</v>
      </c>
      <c r="H282">
        <f t="shared" si="17"/>
        <v>151</v>
      </c>
      <c r="I282">
        <v>0</v>
      </c>
      <c r="J282" s="22">
        <v>0.56000000000000005</v>
      </c>
      <c r="K282" s="22">
        <v>0.8</v>
      </c>
      <c r="L282" s="22">
        <v>0.82000000000000006</v>
      </c>
      <c r="M282" s="22">
        <v>0.95000000000000007</v>
      </c>
      <c r="N282" s="22">
        <v>0.42</v>
      </c>
      <c r="O282" s="24">
        <v>0.62</v>
      </c>
      <c r="P282" s="24">
        <v>0.25</v>
      </c>
      <c r="Q282" s="24">
        <v>0.78</v>
      </c>
      <c r="R282" s="24">
        <v>0.69000000000000006</v>
      </c>
      <c r="S282" s="24">
        <v>0.77</v>
      </c>
      <c r="T282" s="24">
        <v>0.94000000000000006</v>
      </c>
      <c r="U282" s="24">
        <v>0.34</v>
      </c>
      <c r="V282" s="24">
        <v>0.86</v>
      </c>
      <c r="W282" s="24">
        <v>0.56000000000000005</v>
      </c>
      <c r="X282" s="24">
        <v>0.94000000000000006</v>
      </c>
      <c r="Y282" s="24">
        <v>0.67</v>
      </c>
      <c r="Z282" s="24">
        <v>0.83000000000000007</v>
      </c>
      <c r="AA282" s="25">
        <v>7</v>
      </c>
      <c r="AB282" s="25">
        <v>13</v>
      </c>
      <c r="AC282" s="25">
        <v>22</v>
      </c>
      <c r="AD282" s="25">
        <v>0</v>
      </c>
      <c r="AE282" s="25">
        <v>0</v>
      </c>
      <c r="AF282" s="25">
        <v>0</v>
      </c>
      <c r="AG282" s="25">
        <v>27</v>
      </c>
      <c r="AH282" s="25">
        <v>28</v>
      </c>
      <c r="AI282" s="25">
        <v>2</v>
      </c>
      <c r="AJ282" s="25">
        <v>19</v>
      </c>
      <c r="AK282" s="25">
        <v>18</v>
      </c>
      <c r="AL282" s="25">
        <v>21</v>
      </c>
      <c r="AM282" s="25">
        <v>7</v>
      </c>
      <c r="AN282" s="25">
        <v>3</v>
      </c>
      <c r="AO282" s="25">
        <v>35</v>
      </c>
      <c r="AP282" s="25">
        <v>8</v>
      </c>
      <c r="AQ282" s="25">
        <v>20</v>
      </c>
      <c r="AR282" s="25">
        <v>33</v>
      </c>
      <c r="AS282" s="25">
        <v>21</v>
      </c>
      <c r="AT282" s="25">
        <v>3</v>
      </c>
      <c r="AU282" s="25">
        <v>9</v>
      </c>
      <c r="AV282" s="25">
        <v>8</v>
      </c>
      <c r="AW282" s="25">
        <v>13</v>
      </c>
      <c r="AX282" s="25">
        <v>0</v>
      </c>
      <c r="AY282" s="25">
        <v>35</v>
      </c>
      <c r="AZ282" s="25">
        <v>5</v>
      </c>
      <c r="BA282" s="25">
        <v>20</v>
      </c>
      <c r="BB282" s="25">
        <v>21</v>
      </c>
      <c r="BC282" s="25">
        <v>0</v>
      </c>
      <c r="BD282" s="25">
        <v>7</v>
      </c>
      <c r="BE282" s="25">
        <v>0</v>
      </c>
      <c r="BF282" s="25">
        <v>14</v>
      </c>
      <c r="BG282" s="25">
        <v>4</v>
      </c>
      <c r="BH282" s="25">
        <v>11</v>
      </c>
      <c r="BI282" s="25">
        <v>0</v>
      </c>
      <c r="BJ282" s="25">
        <v>34</v>
      </c>
      <c r="BK282" s="25">
        <v>13</v>
      </c>
      <c r="BL282" s="25">
        <v>35</v>
      </c>
      <c r="BM282" s="25">
        <v>10</v>
      </c>
      <c r="BN282" s="25">
        <v>24</v>
      </c>
    </row>
    <row r="283" spans="1:66" x14ac:dyDescent="0.25">
      <c r="A283" s="6">
        <v>45177</v>
      </c>
      <c r="B283" t="s">
        <v>15</v>
      </c>
      <c r="C283">
        <v>8</v>
      </c>
      <c r="D283">
        <v>570.00000000000011</v>
      </c>
      <c r="E283">
        <f t="shared" si="16"/>
        <v>178</v>
      </c>
      <c r="F283">
        <f t="shared" si="18"/>
        <v>136</v>
      </c>
      <c r="G283">
        <f t="shared" si="19"/>
        <v>95.000000000000114</v>
      </c>
      <c r="H283">
        <f t="shared" si="17"/>
        <v>143</v>
      </c>
      <c r="I283">
        <v>0</v>
      </c>
      <c r="J283" s="22">
        <v>0.93</v>
      </c>
      <c r="K283" s="22">
        <v>0.55000000000000004</v>
      </c>
      <c r="L283" s="22">
        <v>0.22</v>
      </c>
      <c r="M283" s="22">
        <v>0.8</v>
      </c>
      <c r="N283" s="22">
        <v>0.71</v>
      </c>
      <c r="O283" s="24">
        <v>0.55000000000000004</v>
      </c>
      <c r="P283" s="24">
        <v>0.77</v>
      </c>
      <c r="Q283" s="24">
        <v>0.6</v>
      </c>
      <c r="R283" s="24">
        <v>0.27</v>
      </c>
      <c r="S283" s="24">
        <v>0.68</v>
      </c>
      <c r="T283" s="24">
        <v>0.89</v>
      </c>
      <c r="U283" s="24">
        <v>0.77</v>
      </c>
      <c r="V283" s="24">
        <v>0.28999999999999998</v>
      </c>
      <c r="W283" s="24">
        <v>0.4</v>
      </c>
      <c r="X283" s="24">
        <v>0.87</v>
      </c>
      <c r="Y283" s="24">
        <v>0.9</v>
      </c>
      <c r="Z283" s="24">
        <v>0.9</v>
      </c>
      <c r="AA283" s="25">
        <v>32</v>
      </c>
      <c r="AB283" s="25">
        <v>33</v>
      </c>
      <c r="AC283" s="25">
        <v>0</v>
      </c>
      <c r="AD283" s="25">
        <v>0</v>
      </c>
      <c r="AE283" s="25">
        <v>0</v>
      </c>
      <c r="AF283" s="25">
        <v>24</v>
      </c>
      <c r="AG283" s="25">
        <v>0</v>
      </c>
      <c r="AH283" s="25">
        <v>13</v>
      </c>
      <c r="AI283" s="25">
        <v>11</v>
      </c>
      <c r="AJ283" s="25">
        <v>23</v>
      </c>
      <c r="AK283" s="25">
        <v>18</v>
      </c>
      <c r="AL283" s="25">
        <v>22</v>
      </c>
      <c r="AM283" s="25">
        <v>19</v>
      </c>
      <c r="AN283" s="25">
        <v>35</v>
      </c>
      <c r="AO283" s="25">
        <v>0</v>
      </c>
      <c r="AP283" s="25">
        <v>0</v>
      </c>
      <c r="AQ283" s="25">
        <v>9</v>
      </c>
      <c r="AR283" s="25">
        <v>5</v>
      </c>
      <c r="AS283" s="25">
        <v>17</v>
      </c>
      <c r="AT283" s="25">
        <v>36</v>
      </c>
      <c r="AU283" s="25">
        <v>0</v>
      </c>
      <c r="AV283" s="25">
        <v>2</v>
      </c>
      <c r="AW283" s="25">
        <v>7</v>
      </c>
      <c r="AX283" s="25">
        <v>0</v>
      </c>
      <c r="AY283" s="25">
        <v>35</v>
      </c>
      <c r="AZ283" s="25">
        <v>3</v>
      </c>
      <c r="BA283" s="25">
        <v>3</v>
      </c>
      <c r="BB283" s="25">
        <v>0</v>
      </c>
      <c r="BC283" s="25">
        <v>22.000000000000114</v>
      </c>
      <c r="BD283" s="25">
        <v>23</v>
      </c>
      <c r="BE283" s="25">
        <v>13</v>
      </c>
      <c r="BF283" s="25">
        <v>18</v>
      </c>
      <c r="BG283" s="25">
        <v>27</v>
      </c>
      <c r="BH283" s="25">
        <v>30</v>
      </c>
      <c r="BI283" s="25">
        <v>0</v>
      </c>
      <c r="BJ283" s="25">
        <v>5</v>
      </c>
      <c r="BK283" s="25">
        <v>23</v>
      </c>
      <c r="BL283" s="25">
        <v>26</v>
      </c>
      <c r="BM283" s="25">
        <v>0</v>
      </c>
      <c r="BN283" s="25">
        <v>36</v>
      </c>
    </row>
    <row r="284" spans="1:66" x14ac:dyDescent="0.25">
      <c r="A284" s="6">
        <v>45178</v>
      </c>
      <c r="B284" t="s">
        <v>15</v>
      </c>
      <c r="C284">
        <v>9</v>
      </c>
      <c r="D284">
        <v>580</v>
      </c>
      <c r="E284">
        <f t="shared" si="16"/>
        <v>157</v>
      </c>
      <c r="F284">
        <f t="shared" si="18"/>
        <v>134</v>
      </c>
      <c r="G284">
        <f t="shared" si="19"/>
        <v>185</v>
      </c>
      <c r="H284">
        <f t="shared" si="17"/>
        <v>104</v>
      </c>
      <c r="I284">
        <v>0</v>
      </c>
      <c r="J284" s="22">
        <v>0.44</v>
      </c>
      <c r="K284" s="22">
        <v>0.75</v>
      </c>
      <c r="L284" s="22">
        <v>0.83000000000000007</v>
      </c>
      <c r="M284" s="22">
        <v>0.92</v>
      </c>
      <c r="N284" s="22">
        <v>0.67</v>
      </c>
      <c r="O284" s="24">
        <v>0.5</v>
      </c>
      <c r="P284" s="24">
        <v>0.65</v>
      </c>
      <c r="Q284" s="24">
        <v>0.71</v>
      </c>
      <c r="R284" s="24">
        <v>0.72</v>
      </c>
      <c r="S284" s="24">
        <v>0.91</v>
      </c>
      <c r="T284" s="24">
        <v>0.70000000000000007</v>
      </c>
      <c r="U284" s="24">
        <v>0.55000000000000004</v>
      </c>
      <c r="V284" s="24">
        <v>0.91</v>
      </c>
      <c r="W284" s="24">
        <v>0.98</v>
      </c>
      <c r="X284" s="24">
        <v>0.74</v>
      </c>
      <c r="Y284" s="24">
        <v>0.36</v>
      </c>
      <c r="Z284" s="24">
        <v>0.8</v>
      </c>
      <c r="AA284" s="25">
        <v>20</v>
      </c>
      <c r="AB284" s="25">
        <v>22</v>
      </c>
      <c r="AC284" s="25">
        <v>18</v>
      </c>
      <c r="AD284" s="25">
        <v>0</v>
      </c>
      <c r="AE284" s="25">
        <v>0</v>
      </c>
      <c r="AF284" s="25">
        <v>4</v>
      </c>
      <c r="AG284" s="25">
        <v>0</v>
      </c>
      <c r="AH284" s="25">
        <v>33</v>
      </c>
      <c r="AI284" s="25">
        <v>24</v>
      </c>
      <c r="AJ284" s="25">
        <v>13</v>
      </c>
      <c r="AK284" s="25">
        <v>0</v>
      </c>
      <c r="AL284" s="25">
        <v>11</v>
      </c>
      <c r="AM284" s="25">
        <v>30</v>
      </c>
      <c r="AN284" s="25">
        <v>31</v>
      </c>
      <c r="AO284" s="25">
        <v>0</v>
      </c>
      <c r="AP284" s="25">
        <v>16</v>
      </c>
      <c r="AQ284" s="25">
        <v>0</v>
      </c>
      <c r="AR284" s="25">
        <v>4</v>
      </c>
      <c r="AS284" s="25">
        <v>0</v>
      </c>
      <c r="AT284" s="25">
        <v>12</v>
      </c>
      <c r="AU284" s="25">
        <v>13</v>
      </c>
      <c r="AV284" s="25">
        <v>16</v>
      </c>
      <c r="AW284" s="25">
        <v>13</v>
      </c>
      <c r="AX284" s="25">
        <v>36</v>
      </c>
      <c r="AY284" s="25">
        <v>13</v>
      </c>
      <c r="AZ284" s="25">
        <v>37</v>
      </c>
      <c r="BA284" s="25">
        <v>10</v>
      </c>
      <c r="BB284" s="25">
        <v>34</v>
      </c>
      <c r="BC284" s="25">
        <v>1</v>
      </c>
      <c r="BD284" s="25">
        <v>12</v>
      </c>
      <c r="BE284" s="25">
        <v>34</v>
      </c>
      <c r="BF284" s="25">
        <v>15</v>
      </c>
      <c r="BG284" s="25">
        <v>22</v>
      </c>
      <c r="BH284" s="25">
        <v>10</v>
      </c>
      <c r="BI284" s="25">
        <v>26</v>
      </c>
      <c r="BJ284" s="25">
        <v>0</v>
      </c>
      <c r="BK284" s="25">
        <v>13</v>
      </c>
      <c r="BL284" s="25">
        <v>13</v>
      </c>
      <c r="BM284" s="25">
        <v>8</v>
      </c>
      <c r="BN284" s="25">
        <v>16</v>
      </c>
    </row>
    <row r="285" spans="1:66" x14ac:dyDescent="0.25">
      <c r="A285" s="6">
        <v>45179</v>
      </c>
      <c r="B285" t="s">
        <v>15</v>
      </c>
      <c r="C285">
        <v>10</v>
      </c>
      <c r="D285">
        <v>590</v>
      </c>
      <c r="E285">
        <f t="shared" si="16"/>
        <v>100</v>
      </c>
      <c r="F285">
        <f t="shared" si="18"/>
        <v>143</v>
      </c>
      <c r="G285">
        <f t="shared" si="19"/>
        <v>157</v>
      </c>
      <c r="H285">
        <f t="shared" si="17"/>
        <v>152</v>
      </c>
      <c r="I285">
        <v>0</v>
      </c>
      <c r="J285" s="22">
        <v>0.97</v>
      </c>
      <c r="K285" s="22">
        <v>0.87</v>
      </c>
      <c r="L285" s="22">
        <v>0.36</v>
      </c>
      <c r="M285" s="22">
        <v>0.77</v>
      </c>
      <c r="N285" s="22">
        <v>0.59</v>
      </c>
      <c r="O285" s="24">
        <v>0.59</v>
      </c>
      <c r="P285" s="24">
        <v>0.66</v>
      </c>
      <c r="Q285" s="24">
        <v>0.68</v>
      </c>
      <c r="R285" s="24">
        <v>0.68</v>
      </c>
      <c r="S285" s="24">
        <v>0.87</v>
      </c>
      <c r="T285" s="24">
        <v>0.57999999999999996</v>
      </c>
      <c r="U285" s="24">
        <v>0.79</v>
      </c>
      <c r="V285" s="24">
        <v>0.99</v>
      </c>
      <c r="W285" s="24">
        <v>0.45</v>
      </c>
      <c r="X285" s="24">
        <v>0.28000000000000003</v>
      </c>
      <c r="Y285" s="24">
        <v>0.62</v>
      </c>
      <c r="Z285" s="24">
        <v>0.87</v>
      </c>
      <c r="AA285" s="25">
        <v>14</v>
      </c>
      <c r="AB285" s="25">
        <v>0</v>
      </c>
      <c r="AC285" s="25">
        <v>16</v>
      </c>
      <c r="AD285" s="25">
        <v>30</v>
      </c>
      <c r="AE285" s="25">
        <v>5</v>
      </c>
      <c r="AF285" s="25">
        <v>16</v>
      </c>
      <c r="AG285" s="25">
        <v>28</v>
      </c>
      <c r="AH285" s="25">
        <v>0</v>
      </c>
      <c r="AI285" s="25">
        <v>34</v>
      </c>
      <c r="AJ285" s="25">
        <v>0</v>
      </c>
      <c r="AK285" s="25">
        <v>38</v>
      </c>
      <c r="AL285" s="25">
        <v>29</v>
      </c>
      <c r="AM285" s="25">
        <v>0</v>
      </c>
      <c r="AN285" s="25">
        <v>26</v>
      </c>
      <c r="AO285" s="25">
        <v>0</v>
      </c>
      <c r="AP285" s="25">
        <v>36</v>
      </c>
      <c r="AQ285" s="25">
        <v>34</v>
      </c>
      <c r="AR285" s="25">
        <v>0</v>
      </c>
      <c r="AS285" s="25">
        <v>15</v>
      </c>
      <c r="AT285" s="25">
        <v>12</v>
      </c>
      <c r="AU285" s="25">
        <v>0</v>
      </c>
      <c r="AV285" s="25">
        <v>31</v>
      </c>
      <c r="AW285" s="25">
        <v>31</v>
      </c>
      <c r="AX285" s="25">
        <v>9</v>
      </c>
      <c r="AY285" s="25">
        <v>8</v>
      </c>
      <c r="AZ285" s="25">
        <v>14</v>
      </c>
      <c r="BA285" s="25">
        <v>33</v>
      </c>
      <c r="BB285" s="25">
        <v>2</v>
      </c>
      <c r="BC285" s="25">
        <v>25</v>
      </c>
      <c r="BD285" s="25">
        <v>4</v>
      </c>
      <c r="BE285" s="25">
        <v>14</v>
      </c>
      <c r="BF285" s="25">
        <v>12</v>
      </c>
      <c r="BG285" s="25">
        <v>0</v>
      </c>
      <c r="BH285" s="25">
        <v>28</v>
      </c>
      <c r="BI285" s="25">
        <v>16</v>
      </c>
      <c r="BJ285" s="25">
        <v>0</v>
      </c>
      <c r="BK285" s="25">
        <v>0</v>
      </c>
      <c r="BL285" s="25">
        <v>6</v>
      </c>
      <c r="BM285" s="25">
        <v>22</v>
      </c>
      <c r="BN285" s="25">
        <v>2</v>
      </c>
    </row>
    <row r="286" spans="1:66" x14ac:dyDescent="0.25">
      <c r="A286" s="6">
        <v>45180</v>
      </c>
      <c r="B286" t="s">
        <v>15</v>
      </c>
      <c r="C286">
        <v>11</v>
      </c>
      <c r="D286">
        <v>600</v>
      </c>
      <c r="E286">
        <f t="shared" si="16"/>
        <v>205</v>
      </c>
      <c r="F286">
        <f t="shared" si="18"/>
        <v>101</v>
      </c>
      <c r="G286">
        <f t="shared" si="19"/>
        <v>135</v>
      </c>
      <c r="H286">
        <f t="shared" si="17"/>
        <v>134</v>
      </c>
      <c r="I286">
        <v>0</v>
      </c>
      <c r="J286" s="22">
        <v>0.92</v>
      </c>
      <c r="K286" s="22">
        <v>0.76</v>
      </c>
      <c r="L286" s="22">
        <v>0.83000000000000007</v>
      </c>
      <c r="M286" s="22">
        <v>0.38</v>
      </c>
      <c r="N286" s="22">
        <v>0.5</v>
      </c>
      <c r="O286" s="24">
        <v>0.36</v>
      </c>
      <c r="P286" s="24">
        <v>0.66</v>
      </c>
      <c r="Q286" s="24">
        <v>0.64</v>
      </c>
      <c r="R286" s="24">
        <v>0.55000000000000004</v>
      </c>
      <c r="S286" s="24">
        <v>0.74</v>
      </c>
      <c r="T286" s="24">
        <v>0.86</v>
      </c>
      <c r="U286" s="24">
        <v>0.35000000000000003</v>
      </c>
      <c r="V286" s="24">
        <v>0.51</v>
      </c>
      <c r="W286" s="24">
        <v>0.94000000000000006</v>
      </c>
      <c r="X286" s="24">
        <v>0.96</v>
      </c>
      <c r="Y286" s="24">
        <v>0.85</v>
      </c>
      <c r="Z286" s="24">
        <v>0.95000000000000007</v>
      </c>
      <c r="AA286" s="25">
        <v>28</v>
      </c>
      <c r="AB286" s="25">
        <v>0</v>
      </c>
      <c r="AC286" s="25">
        <v>6</v>
      </c>
      <c r="AD286" s="25">
        <v>0</v>
      </c>
      <c r="AE286" s="25">
        <v>30</v>
      </c>
      <c r="AF286" s="25">
        <v>4</v>
      </c>
      <c r="AG286" s="25">
        <v>0</v>
      </c>
      <c r="AH286" s="25">
        <v>0</v>
      </c>
      <c r="AI286" s="25">
        <v>29</v>
      </c>
      <c r="AJ286" s="25">
        <v>4</v>
      </c>
      <c r="AK286" s="25">
        <v>25</v>
      </c>
      <c r="AL286" s="25">
        <v>8</v>
      </c>
      <c r="AM286" s="25">
        <v>8</v>
      </c>
      <c r="AN286" s="25">
        <v>29</v>
      </c>
      <c r="AO286" s="25">
        <v>27</v>
      </c>
      <c r="AP286" s="25">
        <v>0</v>
      </c>
      <c r="AQ286" s="25">
        <v>35</v>
      </c>
      <c r="AR286" s="25">
        <v>13</v>
      </c>
      <c r="AS286" s="25">
        <v>3</v>
      </c>
      <c r="AT286" s="25">
        <v>11</v>
      </c>
      <c r="AU286" s="25">
        <v>20</v>
      </c>
      <c r="AV286" s="25">
        <v>16</v>
      </c>
      <c r="AW286" s="25">
        <v>6</v>
      </c>
      <c r="AX286" s="25">
        <v>35</v>
      </c>
      <c r="AY286" s="25">
        <v>0</v>
      </c>
      <c r="AZ286" s="25">
        <v>7</v>
      </c>
      <c r="BA286" s="25">
        <v>27</v>
      </c>
      <c r="BB286" s="25">
        <v>6</v>
      </c>
      <c r="BC286" s="25">
        <v>0</v>
      </c>
      <c r="BD286" s="25">
        <v>18</v>
      </c>
      <c r="BE286" s="25">
        <v>31</v>
      </c>
      <c r="BF286" s="25">
        <v>14</v>
      </c>
      <c r="BG286" s="25">
        <v>14</v>
      </c>
      <c r="BH286" s="25">
        <v>1</v>
      </c>
      <c r="BI286" s="25">
        <v>24</v>
      </c>
      <c r="BJ286" s="25">
        <v>40</v>
      </c>
      <c r="BK286" s="25">
        <v>9</v>
      </c>
      <c r="BL286" s="25">
        <v>31</v>
      </c>
      <c r="BM286" s="25">
        <v>16</v>
      </c>
      <c r="BN286" s="25">
        <v>25</v>
      </c>
    </row>
    <row r="287" spans="1:66" x14ac:dyDescent="0.25">
      <c r="A287" s="6">
        <v>45181</v>
      </c>
      <c r="B287" t="s">
        <v>15</v>
      </c>
      <c r="C287">
        <v>12</v>
      </c>
      <c r="D287">
        <v>620</v>
      </c>
      <c r="E287">
        <f t="shared" si="16"/>
        <v>200</v>
      </c>
      <c r="F287">
        <f t="shared" si="18"/>
        <v>124</v>
      </c>
      <c r="G287">
        <f t="shared" si="19"/>
        <v>139</v>
      </c>
      <c r="H287">
        <f t="shared" si="17"/>
        <v>157</v>
      </c>
      <c r="I287">
        <v>0</v>
      </c>
      <c r="J287" s="22">
        <v>0.81</v>
      </c>
      <c r="K287" s="22">
        <v>0.72</v>
      </c>
      <c r="L287" s="22">
        <v>0.66</v>
      </c>
      <c r="M287" s="22">
        <v>0.94000000000000006</v>
      </c>
      <c r="N287" s="22">
        <v>0.37</v>
      </c>
      <c r="O287" s="24">
        <v>0.22</v>
      </c>
      <c r="P287" s="24">
        <v>0.75</v>
      </c>
      <c r="Q287" s="24">
        <v>0.85</v>
      </c>
      <c r="R287" s="24">
        <v>0.77</v>
      </c>
      <c r="S287" s="24">
        <v>0.77</v>
      </c>
      <c r="T287" s="24">
        <v>1</v>
      </c>
      <c r="U287" s="24">
        <v>0.91</v>
      </c>
      <c r="V287" s="24">
        <v>0.43</v>
      </c>
      <c r="W287" s="24">
        <v>0.75</v>
      </c>
      <c r="X287" s="24">
        <v>0.41000000000000003</v>
      </c>
      <c r="Y287" s="24">
        <v>0.94000000000000006</v>
      </c>
      <c r="Z287" s="24">
        <v>0.85</v>
      </c>
      <c r="AA287" s="25">
        <v>0</v>
      </c>
      <c r="AB287" s="25">
        <v>0</v>
      </c>
      <c r="AC287" s="25">
        <v>0</v>
      </c>
      <c r="AD287" s="25">
        <v>0</v>
      </c>
      <c r="AE287" s="25">
        <v>21</v>
      </c>
      <c r="AF287" s="25">
        <v>6</v>
      </c>
      <c r="AG287" s="25">
        <v>25</v>
      </c>
      <c r="AH287" s="25">
        <v>30</v>
      </c>
      <c r="AI287" s="25">
        <v>20</v>
      </c>
      <c r="AJ287" s="25">
        <v>22</v>
      </c>
      <c r="AK287" s="25">
        <v>0</v>
      </c>
      <c r="AL287" s="25">
        <v>0</v>
      </c>
      <c r="AM287" s="25">
        <v>26</v>
      </c>
      <c r="AN287" s="25">
        <v>10</v>
      </c>
      <c r="AO287" s="25">
        <v>30</v>
      </c>
      <c r="AP287" s="25">
        <v>10</v>
      </c>
      <c r="AQ287" s="25">
        <v>0</v>
      </c>
      <c r="AR287" s="25">
        <v>21</v>
      </c>
      <c r="AS287" s="25">
        <v>30</v>
      </c>
      <c r="AT287" s="25">
        <v>30</v>
      </c>
      <c r="AU287" s="25">
        <v>33</v>
      </c>
      <c r="AV287" s="25">
        <v>0</v>
      </c>
      <c r="AW287" s="25">
        <v>0</v>
      </c>
      <c r="AX287" s="25">
        <v>37</v>
      </c>
      <c r="AY287" s="25">
        <v>0</v>
      </c>
      <c r="AZ287" s="25">
        <v>38</v>
      </c>
      <c r="BA287" s="25">
        <v>0</v>
      </c>
      <c r="BB287" s="25">
        <v>12</v>
      </c>
      <c r="BC287" s="25">
        <v>14</v>
      </c>
      <c r="BD287" s="25">
        <v>5</v>
      </c>
      <c r="BE287" s="25">
        <v>11</v>
      </c>
      <c r="BF287" s="25">
        <v>33</v>
      </c>
      <c r="BG287" s="25">
        <v>29</v>
      </c>
      <c r="BH287" s="25">
        <v>38</v>
      </c>
      <c r="BI287" s="25">
        <v>37</v>
      </c>
      <c r="BJ287" s="25">
        <v>1</v>
      </c>
      <c r="BK287" s="25">
        <v>0</v>
      </c>
      <c r="BL287" s="25">
        <v>24</v>
      </c>
      <c r="BM287" s="25">
        <v>27</v>
      </c>
      <c r="BN287" s="25">
        <v>0</v>
      </c>
    </row>
    <row r="288" spans="1:66" x14ac:dyDescent="0.25">
      <c r="A288" s="6">
        <v>45182</v>
      </c>
      <c r="B288" t="s">
        <v>15</v>
      </c>
      <c r="C288">
        <v>13</v>
      </c>
      <c r="D288">
        <v>640</v>
      </c>
      <c r="E288">
        <f t="shared" si="16"/>
        <v>136</v>
      </c>
      <c r="F288">
        <f t="shared" si="18"/>
        <v>84</v>
      </c>
      <c r="G288">
        <f t="shared" si="19"/>
        <v>240</v>
      </c>
      <c r="H288">
        <f t="shared" si="17"/>
        <v>153</v>
      </c>
      <c r="I288">
        <v>0</v>
      </c>
      <c r="J288" s="22">
        <v>0.57999999999999996</v>
      </c>
      <c r="K288" s="22">
        <v>0.84</v>
      </c>
      <c r="L288" s="22">
        <v>0.96</v>
      </c>
      <c r="M288" s="22">
        <v>0.18</v>
      </c>
      <c r="N288" s="22">
        <v>0.72</v>
      </c>
      <c r="O288" s="24">
        <v>0.85</v>
      </c>
      <c r="P288" s="24">
        <v>0.61</v>
      </c>
      <c r="Q288" s="24">
        <v>0.63</v>
      </c>
      <c r="R288" s="24">
        <v>0.93</v>
      </c>
      <c r="S288" s="24">
        <v>0.83000000000000007</v>
      </c>
      <c r="T288" s="24">
        <v>0.72</v>
      </c>
      <c r="U288" s="24">
        <v>0.42</v>
      </c>
      <c r="V288" s="24">
        <v>0.78</v>
      </c>
      <c r="W288" s="24">
        <v>0.91</v>
      </c>
      <c r="X288" s="24">
        <v>0.99</v>
      </c>
      <c r="Y288" s="24">
        <v>0.75</v>
      </c>
      <c r="Z288" s="24">
        <v>0.26</v>
      </c>
      <c r="AA288" s="25">
        <v>0</v>
      </c>
      <c r="AB288" s="25">
        <v>11</v>
      </c>
      <c r="AC288" s="25">
        <v>22</v>
      </c>
      <c r="AD288" s="25">
        <v>0</v>
      </c>
      <c r="AE288" s="25">
        <v>0</v>
      </c>
      <c r="AF288" s="25">
        <v>14</v>
      </c>
      <c r="AG288" s="25">
        <v>0</v>
      </c>
      <c r="AH288" s="25">
        <v>8</v>
      </c>
      <c r="AI288" s="25">
        <v>29</v>
      </c>
      <c r="AJ288" s="25">
        <v>0</v>
      </c>
      <c r="AK288" s="25">
        <v>27</v>
      </c>
      <c r="AL288" s="25">
        <v>1</v>
      </c>
      <c r="AM288" s="25">
        <v>11</v>
      </c>
      <c r="AN288" s="25">
        <v>15</v>
      </c>
      <c r="AO288" s="25">
        <v>16</v>
      </c>
      <c r="AP288" s="25">
        <v>9</v>
      </c>
      <c r="AQ288" s="25">
        <v>41</v>
      </c>
      <c r="AR288" s="25">
        <v>22</v>
      </c>
      <c r="AS288" s="25">
        <v>23</v>
      </c>
      <c r="AT288" s="25">
        <v>15</v>
      </c>
      <c r="AU288" s="25">
        <v>33</v>
      </c>
      <c r="AV288" s="25">
        <v>17</v>
      </c>
      <c r="AW288" s="25">
        <v>27</v>
      </c>
      <c r="AX288" s="25">
        <v>6</v>
      </c>
      <c r="AY288" s="25">
        <v>12</v>
      </c>
      <c r="AZ288" s="25">
        <v>42</v>
      </c>
      <c r="BA288" s="25">
        <v>38</v>
      </c>
      <c r="BB288" s="25">
        <v>32</v>
      </c>
      <c r="BC288" s="25">
        <v>0</v>
      </c>
      <c r="BD288" s="25">
        <v>33</v>
      </c>
      <c r="BE288" s="25">
        <v>27</v>
      </c>
      <c r="BF288" s="25">
        <v>0</v>
      </c>
      <c r="BG288" s="25">
        <v>0</v>
      </c>
      <c r="BH288" s="25">
        <v>13</v>
      </c>
      <c r="BI288" s="25">
        <v>27</v>
      </c>
      <c r="BJ288" s="25">
        <v>3</v>
      </c>
      <c r="BK288" s="25">
        <v>0</v>
      </c>
      <c r="BL288" s="25">
        <v>40</v>
      </c>
      <c r="BM288" s="25">
        <v>0</v>
      </c>
      <c r="BN288" s="25">
        <v>26</v>
      </c>
    </row>
    <row r="289" spans="1:66" x14ac:dyDescent="0.25">
      <c r="A289" s="6">
        <v>45183</v>
      </c>
      <c r="B289" t="s">
        <v>15</v>
      </c>
      <c r="C289">
        <v>14</v>
      </c>
      <c r="D289">
        <v>740</v>
      </c>
      <c r="E289">
        <f t="shared" si="16"/>
        <v>155</v>
      </c>
      <c r="F289">
        <f t="shared" si="18"/>
        <v>96</v>
      </c>
      <c r="G289">
        <f t="shared" si="19"/>
        <v>232</v>
      </c>
      <c r="H289">
        <f t="shared" si="17"/>
        <v>213</v>
      </c>
      <c r="I289">
        <v>0</v>
      </c>
      <c r="J289" s="22">
        <v>0.35000000000000003</v>
      </c>
      <c r="K289" s="22">
        <v>0.71</v>
      </c>
      <c r="L289" s="22">
        <v>0.51</v>
      </c>
      <c r="M289" s="22">
        <v>0.86</v>
      </c>
      <c r="N289" s="22">
        <v>0.93</v>
      </c>
      <c r="O289" s="24">
        <v>0.65</v>
      </c>
      <c r="P289" s="24">
        <v>0.84</v>
      </c>
      <c r="Q289" s="24">
        <v>0.62</v>
      </c>
      <c r="R289" s="24">
        <v>0.89</v>
      </c>
      <c r="S289" s="24">
        <v>0.70000000000000007</v>
      </c>
      <c r="T289" s="24">
        <v>0.6</v>
      </c>
      <c r="U289" s="24">
        <v>0.26</v>
      </c>
      <c r="V289" s="24">
        <v>0.88</v>
      </c>
      <c r="W289" s="24">
        <v>0.52</v>
      </c>
      <c r="X289" s="24">
        <v>1</v>
      </c>
      <c r="Y289" s="24">
        <v>0.81</v>
      </c>
      <c r="Z289" s="24">
        <v>0.92</v>
      </c>
      <c r="AA289" s="25">
        <v>0</v>
      </c>
      <c r="AB289" s="25">
        <v>6</v>
      </c>
      <c r="AC289" s="25">
        <v>10</v>
      </c>
      <c r="AD289" s="25">
        <v>0</v>
      </c>
      <c r="AE289" s="25">
        <v>0</v>
      </c>
      <c r="AF289" s="25">
        <v>4</v>
      </c>
      <c r="AG289" s="25">
        <v>0</v>
      </c>
      <c r="AH289" s="25">
        <v>37</v>
      </c>
      <c r="AI289" s="25">
        <v>0</v>
      </c>
      <c r="AJ289" s="25">
        <v>39</v>
      </c>
      <c r="AK289" s="25">
        <v>44</v>
      </c>
      <c r="AL289" s="25">
        <v>30</v>
      </c>
      <c r="AM289" s="25">
        <v>22</v>
      </c>
      <c r="AN289" s="25">
        <v>0</v>
      </c>
      <c r="AO289" s="25">
        <v>49</v>
      </c>
      <c r="AP289" s="25">
        <v>15</v>
      </c>
      <c r="AQ289" s="25">
        <v>32</v>
      </c>
      <c r="AR289" s="25">
        <v>0</v>
      </c>
      <c r="AS289" s="25">
        <v>48</v>
      </c>
      <c r="AT289" s="25">
        <v>17</v>
      </c>
      <c r="AU289" s="25">
        <v>43</v>
      </c>
      <c r="AV289" s="25">
        <v>38</v>
      </c>
      <c r="AW289" s="25">
        <v>3</v>
      </c>
      <c r="AX289" s="25">
        <v>0</v>
      </c>
      <c r="AY289" s="25">
        <v>49</v>
      </c>
      <c r="AZ289" s="25">
        <v>41</v>
      </c>
      <c r="BA289" s="25">
        <v>5</v>
      </c>
      <c r="BB289" s="25">
        <v>30</v>
      </c>
      <c r="BC289" s="25">
        <v>23</v>
      </c>
      <c r="BD289" s="25">
        <v>0</v>
      </c>
      <c r="BE289" s="25">
        <v>21</v>
      </c>
      <c r="BF289" s="25">
        <v>44</v>
      </c>
      <c r="BG289" s="25">
        <v>40</v>
      </c>
      <c r="BH289" s="25">
        <v>7</v>
      </c>
      <c r="BI289" s="25">
        <v>0</v>
      </c>
      <c r="BJ289" s="25">
        <v>0</v>
      </c>
      <c r="BK289" s="25">
        <v>0</v>
      </c>
      <c r="BL289" s="25">
        <v>0</v>
      </c>
      <c r="BM289" s="25">
        <v>43</v>
      </c>
      <c r="BN289" s="25">
        <v>0</v>
      </c>
    </row>
    <row r="290" spans="1:66" x14ac:dyDescent="0.25">
      <c r="A290" s="6">
        <v>45184</v>
      </c>
      <c r="B290" t="s">
        <v>15</v>
      </c>
      <c r="C290">
        <v>15</v>
      </c>
      <c r="D290">
        <v>760</v>
      </c>
      <c r="E290">
        <f t="shared" si="16"/>
        <v>155</v>
      </c>
      <c r="F290">
        <f t="shared" si="18"/>
        <v>168</v>
      </c>
      <c r="G290">
        <f t="shared" si="19"/>
        <v>200</v>
      </c>
      <c r="H290">
        <f t="shared" si="17"/>
        <v>230</v>
      </c>
      <c r="I290">
        <v>0</v>
      </c>
      <c r="J290" s="22">
        <v>0.70000000000000007</v>
      </c>
      <c r="K290" s="22">
        <v>0.91</v>
      </c>
      <c r="L290" s="22">
        <v>0.52</v>
      </c>
      <c r="M290" s="22">
        <v>0.26</v>
      </c>
      <c r="N290" s="22">
        <v>0.84</v>
      </c>
      <c r="O290" s="24">
        <v>0.73</v>
      </c>
      <c r="P290" s="24">
        <v>0.69000000000000006</v>
      </c>
      <c r="Q290" s="24">
        <v>0.84</v>
      </c>
      <c r="R290" s="24">
        <v>0.91</v>
      </c>
      <c r="S290" s="24">
        <v>0.61</v>
      </c>
      <c r="T290" s="24">
        <v>0.71</v>
      </c>
      <c r="U290" s="24">
        <v>0.52</v>
      </c>
      <c r="V290" s="24">
        <v>0.26</v>
      </c>
      <c r="W290" s="24">
        <v>1</v>
      </c>
      <c r="X290" s="24">
        <v>0.93</v>
      </c>
      <c r="Y290" s="24">
        <v>0.79</v>
      </c>
      <c r="Z290" s="24">
        <v>0.87</v>
      </c>
      <c r="AA290" s="25">
        <v>0</v>
      </c>
      <c r="AB290" s="25">
        <v>1</v>
      </c>
      <c r="AC290" s="25">
        <v>0</v>
      </c>
      <c r="AD290" s="25">
        <v>40</v>
      </c>
      <c r="AE290" s="25">
        <v>7</v>
      </c>
      <c r="AF290" s="25">
        <v>36</v>
      </c>
      <c r="AG290" s="25">
        <v>15</v>
      </c>
      <c r="AH290" s="25">
        <v>24</v>
      </c>
      <c r="AI290" s="25">
        <v>10</v>
      </c>
      <c r="AJ290" s="25">
        <v>35</v>
      </c>
      <c r="AK290" s="25">
        <v>7</v>
      </c>
      <c r="AL290" s="25">
        <v>35</v>
      </c>
      <c r="AM290" s="25">
        <v>20</v>
      </c>
      <c r="AN290" s="25">
        <v>42</v>
      </c>
      <c r="AO290" s="25">
        <v>0</v>
      </c>
      <c r="AP290" s="25">
        <v>30</v>
      </c>
      <c r="AQ290" s="25">
        <v>49</v>
      </c>
      <c r="AR290" s="25">
        <v>11</v>
      </c>
      <c r="AS290" s="25">
        <v>39</v>
      </c>
      <c r="AT290" s="25">
        <v>4</v>
      </c>
      <c r="AU290" s="25">
        <v>0</v>
      </c>
      <c r="AV290" s="25">
        <v>5</v>
      </c>
      <c r="AW290" s="25">
        <v>39</v>
      </c>
      <c r="AX290" s="25">
        <v>23</v>
      </c>
      <c r="AY290" s="25">
        <v>13</v>
      </c>
      <c r="AZ290" s="25">
        <v>12</v>
      </c>
      <c r="BA290" s="25">
        <v>0</v>
      </c>
      <c r="BB290" s="25">
        <v>42</v>
      </c>
      <c r="BC290" s="25">
        <v>48</v>
      </c>
      <c r="BD290" s="25">
        <v>18</v>
      </c>
      <c r="BE290" s="25">
        <v>30</v>
      </c>
      <c r="BF290" s="25">
        <v>8</v>
      </c>
      <c r="BG290" s="25">
        <v>19</v>
      </c>
      <c r="BH290" s="25">
        <v>5</v>
      </c>
      <c r="BI290" s="25">
        <v>0</v>
      </c>
      <c r="BJ290" s="25">
        <v>6</v>
      </c>
      <c r="BK290" s="25">
        <v>13</v>
      </c>
      <c r="BL290" s="25">
        <v>19</v>
      </c>
      <c r="BM290" s="25">
        <v>42</v>
      </c>
      <c r="BN290" s="25">
        <v>13</v>
      </c>
    </row>
    <row r="291" spans="1:66" x14ac:dyDescent="0.25">
      <c r="A291" s="6">
        <v>45185</v>
      </c>
      <c r="B291" t="s">
        <v>15</v>
      </c>
      <c r="C291">
        <v>16</v>
      </c>
      <c r="D291">
        <v>790</v>
      </c>
      <c r="E291">
        <f t="shared" si="16"/>
        <v>164</v>
      </c>
      <c r="F291">
        <f t="shared" si="18"/>
        <v>152</v>
      </c>
      <c r="G291">
        <f t="shared" si="19"/>
        <v>195</v>
      </c>
      <c r="H291">
        <f t="shared" si="17"/>
        <v>235</v>
      </c>
      <c r="I291">
        <v>0</v>
      </c>
      <c r="J291" s="22">
        <v>0.9</v>
      </c>
      <c r="K291" s="22">
        <v>0.78</v>
      </c>
      <c r="L291" s="22">
        <v>0.2</v>
      </c>
      <c r="M291" s="22">
        <v>0.61</v>
      </c>
      <c r="N291" s="22">
        <v>0.89</v>
      </c>
      <c r="O291" s="24">
        <v>0.70000000000000007</v>
      </c>
      <c r="P291" s="24">
        <v>0.75</v>
      </c>
      <c r="Q291" s="24">
        <v>0.93</v>
      </c>
      <c r="R291" s="24">
        <v>0.95000000000000007</v>
      </c>
      <c r="S291" s="24">
        <v>0.62</v>
      </c>
      <c r="T291" s="24">
        <v>0.18</v>
      </c>
      <c r="U291" s="24">
        <v>0.9</v>
      </c>
      <c r="V291" s="24">
        <v>0.89</v>
      </c>
      <c r="W291" s="24">
        <v>0.28000000000000003</v>
      </c>
      <c r="X291" s="24">
        <v>0.53</v>
      </c>
      <c r="Y291" s="24">
        <v>0.95000000000000007</v>
      </c>
      <c r="Z291" s="24">
        <v>0.70000000000000007</v>
      </c>
      <c r="AA291" s="25">
        <v>44</v>
      </c>
      <c r="AB291" s="25">
        <v>14</v>
      </c>
      <c r="AC291" s="25">
        <v>0</v>
      </c>
      <c r="AD291" s="25">
        <v>0</v>
      </c>
      <c r="AE291" s="25">
        <v>0</v>
      </c>
      <c r="AF291" s="25">
        <v>19</v>
      </c>
      <c r="AG291" s="25">
        <v>32</v>
      </c>
      <c r="AH291" s="25">
        <v>18</v>
      </c>
      <c r="AI291" s="25">
        <v>0</v>
      </c>
      <c r="AJ291" s="25">
        <v>25</v>
      </c>
      <c r="AK291" s="25">
        <v>44</v>
      </c>
      <c r="AL291" s="25">
        <v>46</v>
      </c>
      <c r="AM291" s="25">
        <v>52</v>
      </c>
      <c r="AN291" s="25">
        <v>1</v>
      </c>
      <c r="AO291" s="25">
        <v>27</v>
      </c>
      <c r="AP291" s="25">
        <v>0</v>
      </c>
      <c r="AQ291" s="25">
        <v>35</v>
      </c>
      <c r="AR291" s="25">
        <v>40</v>
      </c>
      <c r="AS291" s="25">
        <v>0</v>
      </c>
      <c r="AT291" s="25">
        <v>34</v>
      </c>
      <c r="AU291" s="25">
        <v>5</v>
      </c>
      <c r="AV291" s="25">
        <v>36</v>
      </c>
      <c r="AW291" s="25">
        <v>52</v>
      </c>
      <c r="AX291" s="25">
        <v>0</v>
      </c>
      <c r="AY291" s="25">
        <v>34</v>
      </c>
      <c r="AZ291" s="25">
        <v>27</v>
      </c>
      <c r="BA291" s="25">
        <v>0</v>
      </c>
      <c r="BB291" s="25">
        <v>2</v>
      </c>
      <c r="BC291" s="25">
        <v>29</v>
      </c>
      <c r="BD291" s="25">
        <v>10</v>
      </c>
      <c r="BE291" s="25">
        <v>4</v>
      </c>
      <c r="BF291" s="25">
        <v>10</v>
      </c>
      <c r="BG291" s="25">
        <v>31</v>
      </c>
      <c r="BH291" s="25">
        <v>47</v>
      </c>
      <c r="BI291" s="25">
        <v>0</v>
      </c>
      <c r="BJ291" s="25">
        <v>24</v>
      </c>
      <c r="BK291" s="25">
        <v>0</v>
      </c>
      <c r="BL291" s="25">
        <v>15</v>
      </c>
      <c r="BM291" s="25">
        <v>7</v>
      </c>
      <c r="BN291" s="25">
        <v>26</v>
      </c>
    </row>
    <row r="292" spans="1:66" x14ac:dyDescent="0.25">
      <c r="A292" s="6">
        <v>45186</v>
      </c>
      <c r="B292" t="s">
        <v>15</v>
      </c>
      <c r="C292">
        <v>17</v>
      </c>
      <c r="D292">
        <v>810</v>
      </c>
      <c r="E292">
        <f t="shared" si="16"/>
        <v>263</v>
      </c>
      <c r="F292">
        <f t="shared" si="18"/>
        <v>244</v>
      </c>
      <c r="G292">
        <f t="shared" si="19"/>
        <v>50</v>
      </c>
      <c r="H292">
        <f t="shared" si="17"/>
        <v>207</v>
      </c>
      <c r="I292">
        <v>0</v>
      </c>
      <c r="J292" s="22">
        <v>0.57999999999999996</v>
      </c>
      <c r="K292" s="22">
        <v>0.72</v>
      </c>
      <c r="L292" s="22">
        <v>0.86</v>
      </c>
      <c r="M292" s="22">
        <v>0.96</v>
      </c>
      <c r="N292" s="22">
        <v>0.38</v>
      </c>
      <c r="O292" s="24">
        <v>0.71</v>
      </c>
      <c r="P292" s="24">
        <v>0.96</v>
      </c>
      <c r="Q292" s="24">
        <v>0.64</v>
      </c>
      <c r="R292" s="24">
        <v>0.73</v>
      </c>
      <c r="S292" s="24">
        <v>0.21</v>
      </c>
      <c r="T292" s="24">
        <v>0.55000000000000004</v>
      </c>
      <c r="U292" s="24">
        <v>0.5</v>
      </c>
      <c r="V292" s="24">
        <v>0.83000000000000007</v>
      </c>
      <c r="W292" s="24">
        <v>0.99</v>
      </c>
      <c r="X292" s="24">
        <v>0.78</v>
      </c>
      <c r="Y292" s="24">
        <v>0.98</v>
      </c>
      <c r="Z292" s="24">
        <v>0.3</v>
      </c>
      <c r="AA292" s="25">
        <v>0</v>
      </c>
      <c r="AB292" s="25">
        <v>13</v>
      </c>
      <c r="AC292" s="25">
        <v>22</v>
      </c>
      <c r="AD292" s="25">
        <v>50</v>
      </c>
      <c r="AE292" s="25">
        <v>9</v>
      </c>
      <c r="AF292" s="25">
        <v>39</v>
      </c>
      <c r="AG292" s="25">
        <v>14</v>
      </c>
      <c r="AH292" s="25">
        <v>0</v>
      </c>
      <c r="AI292" s="25">
        <v>54</v>
      </c>
      <c r="AJ292" s="25">
        <v>43</v>
      </c>
      <c r="AK292" s="25">
        <v>46</v>
      </c>
      <c r="AL292" s="25">
        <v>20</v>
      </c>
      <c r="AM292" s="25">
        <v>36</v>
      </c>
      <c r="AN292" s="25">
        <v>53</v>
      </c>
      <c r="AO292" s="25">
        <v>21</v>
      </c>
      <c r="AP292" s="25">
        <v>4</v>
      </c>
      <c r="AQ292" s="25">
        <v>51</v>
      </c>
      <c r="AR292" s="25">
        <v>0</v>
      </c>
      <c r="AS292" s="25">
        <v>0</v>
      </c>
      <c r="AT292" s="25">
        <v>22</v>
      </c>
      <c r="AU292" s="25">
        <v>0</v>
      </c>
      <c r="AV292" s="25">
        <v>0</v>
      </c>
      <c r="AW292" s="25">
        <v>0</v>
      </c>
      <c r="AX292" s="25">
        <v>0</v>
      </c>
      <c r="AY292" s="25">
        <v>27</v>
      </c>
      <c r="AZ292" s="25">
        <v>5</v>
      </c>
      <c r="BA292" s="25">
        <v>0</v>
      </c>
      <c r="BB292" s="25">
        <v>0</v>
      </c>
      <c r="BC292" s="25">
        <v>18</v>
      </c>
      <c r="BD292" s="25">
        <v>0</v>
      </c>
      <c r="BE292" s="25">
        <v>0</v>
      </c>
      <c r="BF292" s="25">
        <v>33</v>
      </c>
      <c r="BG292" s="25">
        <v>37</v>
      </c>
      <c r="BH292" s="25">
        <v>31</v>
      </c>
      <c r="BI292" s="25">
        <v>24</v>
      </c>
      <c r="BJ292" s="25">
        <v>25</v>
      </c>
      <c r="BK292" s="25">
        <v>24</v>
      </c>
      <c r="BL292" s="25">
        <v>0</v>
      </c>
      <c r="BM292" s="25">
        <v>36</v>
      </c>
      <c r="BN292" s="25">
        <v>53</v>
      </c>
    </row>
    <row r="293" spans="1:66" x14ac:dyDescent="0.25">
      <c r="A293" s="6">
        <v>45187</v>
      </c>
      <c r="B293" t="s">
        <v>15</v>
      </c>
      <c r="C293">
        <v>18</v>
      </c>
      <c r="D293">
        <v>810</v>
      </c>
      <c r="E293">
        <f t="shared" si="16"/>
        <v>184</v>
      </c>
      <c r="F293">
        <f t="shared" si="18"/>
        <v>152</v>
      </c>
      <c r="G293">
        <f t="shared" si="19"/>
        <v>244</v>
      </c>
      <c r="H293">
        <f t="shared" si="17"/>
        <v>176</v>
      </c>
      <c r="I293">
        <v>0</v>
      </c>
      <c r="J293" s="22">
        <v>0.56000000000000005</v>
      </c>
      <c r="K293" s="22">
        <v>0.46</v>
      </c>
      <c r="L293" s="22">
        <v>0.87</v>
      </c>
      <c r="M293" s="22">
        <v>0.99</v>
      </c>
      <c r="N293" s="22">
        <v>0.77</v>
      </c>
      <c r="O293" s="24">
        <v>0.79</v>
      </c>
      <c r="P293" s="24">
        <v>0.93</v>
      </c>
      <c r="Q293" s="24">
        <v>0.66</v>
      </c>
      <c r="R293" s="24">
        <v>0.66</v>
      </c>
      <c r="S293" s="24">
        <v>0.74</v>
      </c>
      <c r="T293" s="24">
        <v>0.66</v>
      </c>
      <c r="U293" s="24">
        <v>0.77</v>
      </c>
      <c r="V293" s="24">
        <v>0.84</v>
      </c>
      <c r="W293" s="24">
        <v>0.93</v>
      </c>
      <c r="X293" s="24">
        <v>0.99</v>
      </c>
      <c r="Y293" s="24">
        <v>0.6</v>
      </c>
      <c r="Z293" s="24">
        <v>0.44</v>
      </c>
      <c r="AA293" s="25">
        <v>4</v>
      </c>
      <c r="AB293" s="25">
        <v>36</v>
      </c>
      <c r="AC293" s="25">
        <v>23</v>
      </c>
      <c r="AD293" s="25">
        <v>0</v>
      </c>
      <c r="AE293" s="25">
        <v>5</v>
      </c>
      <c r="AF293" s="25">
        <v>53</v>
      </c>
      <c r="AG293" s="25">
        <v>9</v>
      </c>
      <c r="AH293" s="25">
        <v>0</v>
      </c>
      <c r="AI293" s="25">
        <v>22</v>
      </c>
      <c r="AJ293" s="25">
        <v>0</v>
      </c>
      <c r="AK293" s="25">
        <v>54</v>
      </c>
      <c r="AL293" s="25">
        <v>5</v>
      </c>
      <c r="AM293" s="25">
        <v>0</v>
      </c>
      <c r="AN293" s="25">
        <v>13</v>
      </c>
      <c r="AO293" s="25">
        <v>5</v>
      </c>
      <c r="AP293" s="25">
        <v>32</v>
      </c>
      <c r="AQ293" s="25">
        <v>45</v>
      </c>
      <c r="AR293" s="25">
        <v>4</v>
      </c>
      <c r="AS293" s="25">
        <v>40</v>
      </c>
      <c r="AT293" s="25">
        <v>32</v>
      </c>
      <c r="AU293" s="25">
        <v>1</v>
      </c>
      <c r="AV293" s="25">
        <v>26</v>
      </c>
      <c r="AW293" s="25">
        <v>24</v>
      </c>
      <c r="AX293" s="25">
        <v>50</v>
      </c>
      <c r="AY293" s="25">
        <v>2</v>
      </c>
      <c r="AZ293" s="25">
        <v>40</v>
      </c>
      <c r="BA293" s="25">
        <v>5</v>
      </c>
      <c r="BB293" s="25">
        <v>0</v>
      </c>
      <c r="BC293" s="25">
        <v>50</v>
      </c>
      <c r="BD293" s="25">
        <v>46</v>
      </c>
      <c r="BE293" s="25">
        <v>0</v>
      </c>
      <c r="BF293" s="25">
        <v>28</v>
      </c>
      <c r="BG293" s="25">
        <v>0</v>
      </c>
      <c r="BH293" s="25">
        <v>43</v>
      </c>
      <c r="BI293" s="25">
        <v>3</v>
      </c>
      <c r="BJ293" s="25">
        <v>0</v>
      </c>
      <c r="BK293" s="25">
        <v>33</v>
      </c>
      <c r="BL293" s="25">
        <v>26</v>
      </c>
      <c r="BM293" s="25">
        <v>45</v>
      </c>
      <c r="BN293" s="25">
        <v>6</v>
      </c>
    </row>
    <row r="294" spans="1:66" x14ac:dyDescent="0.25">
      <c r="A294" s="6">
        <v>45188</v>
      </c>
      <c r="B294" t="s">
        <v>15</v>
      </c>
      <c r="C294">
        <v>19</v>
      </c>
      <c r="D294">
        <v>830.00000000000011</v>
      </c>
      <c r="E294">
        <f t="shared" si="16"/>
        <v>162</v>
      </c>
      <c r="F294">
        <f t="shared" si="18"/>
        <v>231</v>
      </c>
      <c r="G294">
        <f t="shared" si="19"/>
        <v>185.00000000000011</v>
      </c>
      <c r="H294">
        <f t="shared" si="17"/>
        <v>211</v>
      </c>
      <c r="I294">
        <v>0</v>
      </c>
      <c r="J294" s="22">
        <v>0.54</v>
      </c>
      <c r="K294" s="22">
        <v>0.9</v>
      </c>
      <c r="L294" s="22">
        <v>0.99</v>
      </c>
      <c r="M294" s="22">
        <v>0.78</v>
      </c>
      <c r="N294" s="22">
        <v>0.33</v>
      </c>
      <c r="O294" s="24">
        <v>0.57999999999999996</v>
      </c>
      <c r="P294" s="24">
        <v>0.94000000000000006</v>
      </c>
      <c r="Q294" s="24">
        <v>0.86</v>
      </c>
      <c r="R294" s="24">
        <v>0.70000000000000007</v>
      </c>
      <c r="S294" s="24">
        <v>0.79</v>
      </c>
      <c r="T294" s="24">
        <v>0.78</v>
      </c>
      <c r="U294" s="24">
        <v>0.95000000000000007</v>
      </c>
      <c r="V294" s="24">
        <v>0.41000000000000003</v>
      </c>
      <c r="W294" s="24">
        <v>0.77</v>
      </c>
      <c r="X294" s="24">
        <v>0.25</v>
      </c>
      <c r="Y294" s="24">
        <v>0.8</v>
      </c>
      <c r="Z294" s="24">
        <v>0.97</v>
      </c>
      <c r="AA294" s="25">
        <v>0</v>
      </c>
      <c r="AB294" s="25">
        <v>16</v>
      </c>
      <c r="AC294" s="25">
        <v>2</v>
      </c>
      <c r="AD294" s="25">
        <v>38</v>
      </c>
      <c r="AE294" s="25">
        <v>52</v>
      </c>
      <c r="AF294" s="25">
        <v>29</v>
      </c>
      <c r="AG294" s="25">
        <v>17</v>
      </c>
      <c r="AH294" s="25">
        <v>28</v>
      </c>
      <c r="AI294" s="25">
        <v>0</v>
      </c>
      <c r="AJ294" s="25">
        <v>49</v>
      </c>
      <c r="AK294" s="25">
        <v>41</v>
      </c>
      <c r="AL294" s="25">
        <v>40</v>
      </c>
      <c r="AM294" s="25">
        <v>27</v>
      </c>
      <c r="AN294" s="25">
        <v>5</v>
      </c>
      <c r="AO294" s="25">
        <v>42</v>
      </c>
      <c r="AP294" s="25">
        <v>15</v>
      </c>
      <c r="AQ294" s="25">
        <v>0</v>
      </c>
      <c r="AR294" s="25">
        <v>54</v>
      </c>
      <c r="AS294" s="25">
        <v>28</v>
      </c>
      <c r="AT294" s="25">
        <v>0</v>
      </c>
      <c r="AU294" s="25">
        <v>19</v>
      </c>
      <c r="AV294" s="25">
        <v>41</v>
      </c>
      <c r="AW294" s="25">
        <v>0</v>
      </c>
      <c r="AX294" s="25">
        <v>15</v>
      </c>
      <c r="AY294" s="25">
        <v>8</v>
      </c>
      <c r="AZ294" s="25">
        <v>41</v>
      </c>
      <c r="BA294" s="25">
        <v>13</v>
      </c>
      <c r="BB294" s="25">
        <v>22.000000000000114</v>
      </c>
      <c r="BC294" s="25">
        <v>26</v>
      </c>
      <c r="BD294" s="25">
        <v>0</v>
      </c>
      <c r="BE294" s="25">
        <v>3</v>
      </c>
      <c r="BF294" s="25">
        <v>21</v>
      </c>
      <c r="BG294" s="25">
        <v>49</v>
      </c>
      <c r="BH294" s="25">
        <v>20</v>
      </c>
      <c r="BI294" s="25">
        <v>18</v>
      </c>
      <c r="BJ294" s="25">
        <v>9</v>
      </c>
      <c r="BK294" s="25">
        <v>0</v>
      </c>
      <c r="BL294" s="25">
        <v>25</v>
      </c>
      <c r="BM294" s="25">
        <v>17</v>
      </c>
      <c r="BN294" s="25">
        <v>0</v>
      </c>
    </row>
    <row r="295" spans="1:66" x14ac:dyDescent="0.25">
      <c r="A295" s="6">
        <v>45189</v>
      </c>
      <c r="B295" t="s">
        <v>15</v>
      </c>
      <c r="C295">
        <v>20</v>
      </c>
      <c r="D295">
        <v>830.00000000000011</v>
      </c>
      <c r="E295">
        <f t="shared" si="16"/>
        <v>301</v>
      </c>
      <c r="F295">
        <f t="shared" si="18"/>
        <v>146.00000000000011</v>
      </c>
      <c r="G295">
        <f t="shared" si="19"/>
        <v>213</v>
      </c>
      <c r="H295">
        <f t="shared" si="17"/>
        <v>170</v>
      </c>
      <c r="I295">
        <v>0</v>
      </c>
      <c r="J295" s="22">
        <v>0.23</v>
      </c>
      <c r="K295" s="22">
        <v>0.91</v>
      </c>
      <c r="L295" s="22">
        <v>0.81</v>
      </c>
      <c r="M295" s="22">
        <v>0.65</v>
      </c>
      <c r="N295" s="22">
        <v>0.77</v>
      </c>
      <c r="O295" s="24">
        <v>0.8</v>
      </c>
      <c r="P295" s="24">
        <v>0.77</v>
      </c>
      <c r="Q295" s="24">
        <v>0.78</v>
      </c>
      <c r="R295" s="24">
        <v>0.27</v>
      </c>
      <c r="S295" s="24">
        <v>0.89</v>
      </c>
      <c r="T295" s="24">
        <v>0.69000000000000006</v>
      </c>
      <c r="U295" s="24">
        <v>0.59</v>
      </c>
      <c r="V295" s="24">
        <v>0.9</v>
      </c>
      <c r="W295" s="24">
        <v>0.88</v>
      </c>
      <c r="X295" s="24">
        <v>0.4</v>
      </c>
      <c r="Y295" s="24">
        <v>0.52</v>
      </c>
      <c r="Z295" s="24">
        <v>0.83000000000000007</v>
      </c>
      <c r="AA295" s="25">
        <v>0</v>
      </c>
      <c r="AB295" s="25">
        <v>4</v>
      </c>
      <c r="AC295" s="25">
        <v>0</v>
      </c>
      <c r="AD295" s="25">
        <v>1.1368683772161603E-13</v>
      </c>
      <c r="AE295" s="25">
        <v>25</v>
      </c>
      <c r="AF295" s="25">
        <v>40</v>
      </c>
      <c r="AG295" s="25">
        <v>41</v>
      </c>
      <c r="AH295" s="25">
        <v>21</v>
      </c>
      <c r="AI295" s="25">
        <v>0</v>
      </c>
      <c r="AJ295" s="25">
        <v>15</v>
      </c>
      <c r="AK295" s="25">
        <v>0</v>
      </c>
      <c r="AL295" s="25">
        <v>48</v>
      </c>
      <c r="AM295" s="25">
        <v>0</v>
      </c>
      <c r="AN295" s="25">
        <v>0</v>
      </c>
      <c r="AO295" s="25">
        <v>0</v>
      </c>
      <c r="AP295" s="25">
        <v>31</v>
      </c>
      <c r="AQ295" s="25">
        <v>46</v>
      </c>
      <c r="AR295" s="25">
        <v>45</v>
      </c>
      <c r="AS295" s="25">
        <v>0</v>
      </c>
      <c r="AT295" s="25">
        <v>0</v>
      </c>
      <c r="AU295" s="25">
        <v>0</v>
      </c>
      <c r="AV295" s="25">
        <v>50</v>
      </c>
      <c r="AW295" s="25">
        <v>47</v>
      </c>
      <c r="AX295" s="25">
        <v>32</v>
      </c>
      <c r="AY295" s="25">
        <v>5</v>
      </c>
      <c r="AZ295" s="25">
        <v>53</v>
      </c>
      <c r="BA295" s="25">
        <v>4</v>
      </c>
      <c r="BB295" s="25">
        <v>22</v>
      </c>
      <c r="BC295" s="25">
        <v>0</v>
      </c>
      <c r="BD295" s="25">
        <v>0</v>
      </c>
      <c r="BE295" s="25">
        <v>34</v>
      </c>
      <c r="BF295" s="25">
        <v>26</v>
      </c>
      <c r="BG295" s="25">
        <v>51</v>
      </c>
      <c r="BH295" s="25">
        <v>30</v>
      </c>
      <c r="BI295" s="25">
        <v>15</v>
      </c>
      <c r="BJ295" s="25">
        <v>34</v>
      </c>
      <c r="BK295" s="25">
        <v>38</v>
      </c>
      <c r="BL295" s="25">
        <v>50</v>
      </c>
      <c r="BM295" s="25">
        <v>23</v>
      </c>
      <c r="BN295" s="25">
        <v>0</v>
      </c>
    </row>
    <row r="296" spans="1:66" x14ac:dyDescent="0.25">
      <c r="A296" s="6">
        <v>45190</v>
      </c>
      <c r="B296" t="s">
        <v>15</v>
      </c>
      <c r="C296">
        <v>21</v>
      </c>
      <c r="D296">
        <v>830.00000000000011</v>
      </c>
      <c r="E296">
        <f t="shared" si="16"/>
        <v>78.000000000000114</v>
      </c>
      <c r="F296">
        <f t="shared" si="18"/>
        <v>301</v>
      </c>
      <c r="G296">
        <f t="shared" si="19"/>
        <v>223</v>
      </c>
      <c r="H296">
        <f t="shared" si="17"/>
        <v>188</v>
      </c>
      <c r="I296">
        <v>0</v>
      </c>
      <c r="J296" s="22">
        <v>0.36</v>
      </c>
      <c r="K296" s="22">
        <v>0.97</v>
      </c>
      <c r="L296" s="22">
        <v>0.84</v>
      </c>
      <c r="M296" s="22">
        <v>0.73</v>
      </c>
      <c r="N296" s="22">
        <v>0.53</v>
      </c>
      <c r="O296" s="24">
        <v>0.19</v>
      </c>
      <c r="P296" s="24">
        <v>1</v>
      </c>
      <c r="Q296" s="24">
        <v>0.77</v>
      </c>
      <c r="R296" s="24">
        <v>0.56000000000000005</v>
      </c>
      <c r="S296" s="24">
        <v>0.77</v>
      </c>
      <c r="T296" s="24">
        <v>0.8</v>
      </c>
      <c r="U296" s="24">
        <v>0.65</v>
      </c>
      <c r="V296" s="24">
        <v>0.88</v>
      </c>
      <c r="W296" s="24">
        <v>0.36</v>
      </c>
      <c r="X296" s="24">
        <v>0.91</v>
      </c>
      <c r="Y296" s="24">
        <v>0.43</v>
      </c>
      <c r="Z296" s="24">
        <v>0.92</v>
      </c>
      <c r="AA296" s="25">
        <v>54</v>
      </c>
      <c r="AB296" s="25">
        <v>53</v>
      </c>
      <c r="AC296" s="25">
        <v>38</v>
      </c>
      <c r="AD296" s="25">
        <v>10</v>
      </c>
      <c r="AE296" s="25">
        <v>36</v>
      </c>
      <c r="AF296" s="25">
        <v>54</v>
      </c>
      <c r="AG296" s="25">
        <v>3</v>
      </c>
      <c r="AH296" s="25">
        <v>10</v>
      </c>
      <c r="AI296" s="25">
        <v>4</v>
      </c>
      <c r="AJ296" s="25">
        <v>39</v>
      </c>
      <c r="AK296" s="25">
        <v>40</v>
      </c>
      <c r="AL296" s="25">
        <v>23</v>
      </c>
      <c r="AM296" s="25">
        <v>7</v>
      </c>
      <c r="AN296" s="25">
        <v>0</v>
      </c>
      <c r="AO296" s="25">
        <v>0</v>
      </c>
      <c r="AP296" s="25">
        <v>0</v>
      </c>
      <c r="AQ296" s="25">
        <v>35</v>
      </c>
      <c r="AR296" s="25">
        <v>50</v>
      </c>
      <c r="AS296" s="25">
        <v>46</v>
      </c>
      <c r="AT296" s="25">
        <v>27</v>
      </c>
      <c r="AU296" s="25">
        <v>40</v>
      </c>
      <c r="AV296" s="25">
        <v>0</v>
      </c>
      <c r="AW296" s="25">
        <v>0</v>
      </c>
      <c r="AX296" s="25">
        <v>12</v>
      </c>
      <c r="AY296" s="25">
        <v>50</v>
      </c>
      <c r="AZ296" s="25">
        <v>23</v>
      </c>
      <c r="BA296" s="25">
        <v>0</v>
      </c>
      <c r="BB296" s="25">
        <v>50</v>
      </c>
      <c r="BC296" s="25">
        <v>0</v>
      </c>
      <c r="BD296" s="25">
        <v>48</v>
      </c>
      <c r="BE296" s="25">
        <v>0</v>
      </c>
      <c r="BF296" s="25">
        <v>3</v>
      </c>
      <c r="BG296" s="25">
        <v>0</v>
      </c>
      <c r="BH296" s="25">
        <v>1</v>
      </c>
      <c r="BI296" s="25">
        <v>22</v>
      </c>
      <c r="BJ296" s="25">
        <v>6.0000000000001137</v>
      </c>
      <c r="BK296" s="25">
        <v>0</v>
      </c>
      <c r="BL296" s="25">
        <v>34</v>
      </c>
      <c r="BM296" s="25">
        <v>12</v>
      </c>
      <c r="BN296" s="25">
        <v>0</v>
      </c>
    </row>
    <row r="297" spans="1:66" x14ac:dyDescent="0.25">
      <c r="A297" s="6">
        <v>45191</v>
      </c>
      <c r="B297" t="s">
        <v>15</v>
      </c>
      <c r="C297">
        <v>22</v>
      </c>
      <c r="D297">
        <v>850</v>
      </c>
      <c r="E297">
        <f t="shared" si="16"/>
        <v>196</v>
      </c>
      <c r="F297">
        <f t="shared" si="18"/>
        <v>295</v>
      </c>
      <c r="G297">
        <f t="shared" si="19"/>
        <v>140</v>
      </c>
      <c r="H297">
        <f t="shared" si="17"/>
        <v>190</v>
      </c>
      <c r="I297">
        <v>0</v>
      </c>
      <c r="J297" s="22">
        <v>0.70000000000000007</v>
      </c>
      <c r="K297" s="22">
        <v>0.75</v>
      </c>
      <c r="L297" s="22">
        <v>0.9</v>
      </c>
      <c r="M297" s="22">
        <v>0.5</v>
      </c>
      <c r="N297" s="22">
        <v>0.83000000000000007</v>
      </c>
      <c r="O297" s="24">
        <v>0.13</v>
      </c>
      <c r="P297" s="24">
        <v>0.87</v>
      </c>
      <c r="Q297" s="24">
        <v>0.66</v>
      </c>
      <c r="R297" s="24">
        <v>0.61</v>
      </c>
      <c r="S297" s="24">
        <v>0.84</v>
      </c>
      <c r="T297" s="24">
        <v>0.61</v>
      </c>
      <c r="U297" s="24">
        <v>0.83000000000000007</v>
      </c>
      <c r="V297" s="24">
        <v>0.91</v>
      </c>
      <c r="W297" s="24">
        <v>0.42</v>
      </c>
      <c r="X297" s="24">
        <v>0.9</v>
      </c>
      <c r="Y297" s="24">
        <v>0.44</v>
      </c>
      <c r="Z297" s="24">
        <v>0.93</v>
      </c>
      <c r="AA297" s="25">
        <v>46</v>
      </c>
      <c r="AB297" s="25">
        <v>10</v>
      </c>
      <c r="AC297" s="25">
        <v>41</v>
      </c>
      <c r="AD297" s="25">
        <v>56</v>
      </c>
      <c r="AE297" s="25">
        <v>6</v>
      </c>
      <c r="AF297" s="25">
        <v>7</v>
      </c>
      <c r="AG297" s="25">
        <v>50</v>
      </c>
      <c r="AH297" s="25">
        <v>0</v>
      </c>
      <c r="AI297" s="25">
        <v>27</v>
      </c>
      <c r="AJ297" s="25">
        <v>52</v>
      </c>
      <c r="AK297" s="25">
        <v>29</v>
      </c>
      <c r="AL297" s="25">
        <v>38</v>
      </c>
      <c r="AM297" s="25">
        <v>24</v>
      </c>
      <c r="AN297" s="25">
        <v>7</v>
      </c>
      <c r="AO297" s="25">
        <v>21</v>
      </c>
      <c r="AP297" s="25">
        <v>0</v>
      </c>
      <c r="AQ297" s="25">
        <v>43</v>
      </c>
      <c r="AR297" s="25">
        <v>22</v>
      </c>
      <c r="AS297" s="25">
        <v>26</v>
      </c>
      <c r="AT297" s="25">
        <v>9</v>
      </c>
      <c r="AU297" s="25">
        <v>0</v>
      </c>
      <c r="AV297" s="25">
        <v>45</v>
      </c>
      <c r="AW297" s="25">
        <v>18</v>
      </c>
      <c r="AX297" s="25">
        <v>28</v>
      </c>
      <c r="AY297" s="25">
        <v>16</v>
      </c>
      <c r="AZ297" s="25">
        <v>0</v>
      </c>
      <c r="BA297" s="25">
        <v>0</v>
      </c>
      <c r="BB297" s="25">
        <v>29</v>
      </c>
      <c r="BC297" s="25">
        <v>1</v>
      </c>
      <c r="BD297" s="25">
        <v>3</v>
      </c>
      <c r="BE297" s="25">
        <v>16</v>
      </c>
      <c r="BF297" s="25">
        <v>23</v>
      </c>
      <c r="BG297" s="25">
        <v>29</v>
      </c>
      <c r="BH297" s="25">
        <v>51</v>
      </c>
      <c r="BI297" s="25">
        <v>4</v>
      </c>
      <c r="BJ297" s="25">
        <v>20</v>
      </c>
      <c r="BK297" s="25">
        <v>13</v>
      </c>
      <c r="BL297" s="25">
        <v>40</v>
      </c>
      <c r="BM297" s="25">
        <v>0</v>
      </c>
      <c r="BN297" s="25">
        <v>0</v>
      </c>
    </row>
    <row r="298" spans="1:66" x14ac:dyDescent="0.25">
      <c r="A298" s="6">
        <v>45192</v>
      </c>
      <c r="B298" t="s">
        <v>15</v>
      </c>
      <c r="C298">
        <v>23</v>
      </c>
      <c r="D298">
        <v>860</v>
      </c>
      <c r="E298">
        <f t="shared" si="16"/>
        <v>288</v>
      </c>
      <c r="F298">
        <f t="shared" si="18"/>
        <v>116</v>
      </c>
      <c r="G298">
        <f t="shared" si="19"/>
        <v>259</v>
      </c>
      <c r="H298">
        <f t="shared" si="17"/>
        <v>177</v>
      </c>
      <c r="I298">
        <v>0</v>
      </c>
      <c r="J298" s="22">
        <v>0.62</v>
      </c>
      <c r="K298" s="22">
        <v>0.47000000000000003</v>
      </c>
      <c r="L298" s="22">
        <v>0.88</v>
      </c>
      <c r="M298" s="22">
        <v>0.97</v>
      </c>
      <c r="N298" s="22">
        <v>0.8</v>
      </c>
      <c r="O298" s="24">
        <v>0.92</v>
      </c>
      <c r="P298" s="24">
        <v>0.96</v>
      </c>
      <c r="Q298" s="24">
        <v>0.62</v>
      </c>
      <c r="R298" s="24">
        <v>0.44</v>
      </c>
      <c r="S298" s="24">
        <v>0.72</v>
      </c>
      <c r="T298" s="24">
        <v>0.57999999999999996</v>
      </c>
      <c r="U298" s="24">
        <v>0.76</v>
      </c>
      <c r="V298" s="24">
        <v>0.92</v>
      </c>
      <c r="W298" s="24">
        <v>0.38</v>
      </c>
      <c r="X298" s="24">
        <v>0.81</v>
      </c>
      <c r="Y298" s="24">
        <v>0.51</v>
      </c>
      <c r="Z298" s="24">
        <v>1</v>
      </c>
      <c r="AA298" s="25">
        <v>0</v>
      </c>
      <c r="AB298" s="25">
        <v>18</v>
      </c>
      <c r="AC298" s="25">
        <v>18</v>
      </c>
      <c r="AD298" s="25">
        <v>0</v>
      </c>
      <c r="AE298" s="25">
        <v>0</v>
      </c>
      <c r="AF298" s="25">
        <v>2</v>
      </c>
      <c r="AG298" s="25">
        <v>0</v>
      </c>
      <c r="AH298" s="25">
        <v>56</v>
      </c>
      <c r="AI298" s="25">
        <v>5</v>
      </c>
      <c r="AJ298" s="25">
        <v>17</v>
      </c>
      <c r="AK298" s="25">
        <v>20</v>
      </c>
      <c r="AL298" s="25">
        <v>34</v>
      </c>
      <c r="AM298" s="25">
        <v>47</v>
      </c>
      <c r="AN298" s="25">
        <v>0</v>
      </c>
      <c r="AO298" s="25">
        <v>24</v>
      </c>
      <c r="AP298" s="25">
        <v>0</v>
      </c>
      <c r="AQ298" s="25">
        <v>15</v>
      </c>
      <c r="AR298" s="25">
        <v>0</v>
      </c>
      <c r="AS298" s="25">
        <v>0</v>
      </c>
      <c r="AT298" s="25">
        <v>57</v>
      </c>
      <c r="AU298" s="25">
        <v>36</v>
      </c>
      <c r="AV298" s="25">
        <v>36</v>
      </c>
      <c r="AW298" s="25">
        <v>14</v>
      </c>
      <c r="AX298" s="25">
        <v>43</v>
      </c>
      <c r="AY298" s="25">
        <v>3</v>
      </c>
      <c r="AZ298" s="25">
        <v>34</v>
      </c>
      <c r="BA298" s="25">
        <v>37</v>
      </c>
      <c r="BB298" s="25">
        <v>22</v>
      </c>
      <c r="BC298" s="25">
        <v>22</v>
      </c>
      <c r="BD298" s="25">
        <v>12</v>
      </c>
      <c r="BE298" s="25">
        <v>26</v>
      </c>
      <c r="BF298" s="25">
        <v>26</v>
      </c>
      <c r="BG298" s="25">
        <v>0</v>
      </c>
      <c r="BH298" s="25">
        <v>50</v>
      </c>
      <c r="BI298" s="25">
        <v>53</v>
      </c>
      <c r="BJ298" s="25">
        <v>53</v>
      </c>
      <c r="BK298" s="25">
        <v>35</v>
      </c>
      <c r="BL298" s="25">
        <v>17</v>
      </c>
      <c r="BM298" s="25">
        <v>28</v>
      </c>
      <c r="BN298" s="25">
        <v>0</v>
      </c>
    </row>
    <row r="299" spans="1:66" x14ac:dyDescent="0.25">
      <c r="A299" s="6">
        <v>45193</v>
      </c>
      <c r="B299" t="s">
        <v>15</v>
      </c>
      <c r="C299">
        <v>24</v>
      </c>
      <c r="D299">
        <v>930</v>
      </c>
      <c r="E299">
        <f t="shared" si="16"/>
        <v>177</v>
      </c>
      <c r="F299">
        <f t="shared" si="18"/>
        <v>323</v>
      </c>
      <c r="G299">
        <f t="shared" si="19"/>
        <v>297</v>
      </c>
      <c r="H299">
        <f t="shared" si="17"/>
        <v>119</v>
      </c>
      <c r="I299">
        <v>0</v>
      </c>
      <c r="J299" s="22">
        <v>0.99</v>
      </c>
      <c r="K299" s="22">
        <v>0.83000000000000007</v>
      </c>
      <c r="L299" s="22">
        <v>0.77</v>
      </c>
      <c r="M299" s="22">
        <v>0.16</v>
      </c>
      <c r="N299" s="22">
        <v>0.53</v>
      </c>
      <c r="O299" s="24">
        <v>0.6</v>
      </c>
      <c r="P299" s="24">
        <v>0.56000000000000005</v>
      </c>
      <c r="Q299" s="24">
        <v>0.8</v>
      </c>
      <c r="R299" s="24">
        <v>0.14000000000000001</v>
      </c>
      <c r="S299" s="24">
        <v>0.77</v>
      </c>
      <c r="T299" s="24">
        <v>0.85</v>
      </c>
      <c r="U299" s="24">
        <v>0.44</v>
      </c>
      <c r="V299" s="24">
        <v>0.57999999999999996</v>
      </c>
      <c r="W299" s="24">
        <v>0.9</v>
      </c>
      <c r="X299" s="24">
        <v>0.89</v>
      </c>
      <c r="Y299" s="24">
        <v>0.98</v>
      </c>
      <c r="Z299" s="24">
        <v>0.9</v>
      </c>
      <c r="AA299" s="25">
        <v>0</v>
      </c>
      <c r="AB299" s="25">
        <v>32</v>
      </c>
      <c r="AC299" s="25">
        <v>35</v>
      </c>
      <c r="AD299" s="25">
        <v>39</v>
      </c>
      <c r="AE299" s="25">
        <v>56</v>
      </c>
      <c r="AF299" s="25">
        <v>26</v>
      </c>
      <c r="AG299" s="25">
        <v>44</v>
      </c>
      <c r="AH299" s="25">
        <v>34</v>
      </c>
      <c r="AI299" s="25">
        <v>16</v>
      </c>
      <c r="AJ299" s="25">
        <v>41</v>
      </c>
      <c r="AK299" s="25">
        <v>14</v>
      </c>
      <c r="AL299" s="25">
        <v>32</v>
      </c>
      <c r="AM299" s="25">
        <v>0</v>
      </c>
      <c r="AN299" s="25">
        <v>0</v>
      </c>
      <c r="AO299" s="25">
        <v>54</v>
      </c>
      <c r="AP299" s="25">
        <v>0</v>
      </c>
      <c r="AQ299" s="25">
        <v>0</v>
      </c>
      <c r="AR299" s="25">
        <v>16</v>
      </c>
      <c r="AS299" s="25">
        <v>0</v>
      </c>
      <c r="AT299" s="25">
        <v>17</v>
      </c>
      <c r="AU299" s="25">
        <v>0</v>
      </c>
      <c r="AV299" s="25">
        <v>2</v>
      </c>
      <c r="AW299" s="25">
        <v>1</v>
      </c>
      <c r="AX299" s="25">
        <v>55</v>
      </c>
      <c r="AY299" s="25">
        <v>32</v>
      </c>
      <c r="AZ299" s="25">
        <v>58</v>
      </c>
      <c r="BA299" s="25">
        <v>33</v>
      </c>
      <c r="BB299" s="25">
        <v>41</v>
      </c>
      <c r="BC299" s="25">
        <v>32</v>
      </c>
      <c r="BD299" s="25">
        <v>43</v>
      </c>
      <c r="BE299" s="25">
        <v>0</v>
      </c>
      <c r="BF299" s="25">
        <v>6</v>
      </c>
      <c r="BG299" s="25">
        <v>35</v>
      </c>
      <c r="BH299" s="25">
        <v>57</v>
      </c>
      <c r="BI299" s="25">
        <v>17</v>
      </c>
      <c r="BJ299" s="25">
        <v>0</v>
      </c>
      <c r="BK299" s="25">
        <v>0</v>
      </c>
      <c r="BL299" s="25">
        <v>0</v>
      </c>
      <c r="BM299" s="25">
        <v>62</v>
      </c>
      <c r="BN299" s="25">
        <v>0</v>
      </c>
    </row>
    <row r="300" spans="1:66" x14ac:dyDescent="0.25">
      <c r="A300" s="6">
        <v>45194</v>
      </c>
      <c r="B300" t="s">
        <v>15</v>
      </c>
      <c r="C300">
        <v>25</v>
      </c>
      <c r="D300">
        <v>930</v>
      </c>
      <c r="E300">
        <f t="shared" si="16"/>
        <v>188</v>
      </c>
      <c r="F300">
        <f t="shared" si="18"/>
        <v>240</v>
      </c>
      <c r="G300">
        <f t="shared" si="19"/>
        <v>256</v>
      </c>
      <c r="H300">
        <f t="shared" si="17"/>
        <v>208</v>
      </c>
      <c r="I300">
        <v>0</v>
      </c>
      <c r="J300" s="22">
        <v>0.8</v>
      </c>
      <c r="K300" s="22">
        <v>0.65</v>
      </c>
      <c r="L300" s="22">
        <v>0.86</v>
      </c>
      <c r="M300" s="22">
        <v>0.17</v>
      </c>
      <c r="N300" s="22">
        <v>0.96</v>
      </c>
      <c r="O300" s="24">
        <v>0.57999999999999996</v>
      </c>
      <c r="P300" s="24">
        <v>0.73</v>
      </c>
      <c r="Q300" s="24">
        <v>0.91</v>
      </c>
      <c r="R300" s="24">
        <v>0.75</v>
      </c>
      <c r="S300" s="24">
        <v>0.89</v>
      </c>
      <c r="T300" s="24">
        <v>0.92</v>
      </c>
      <c r="U300" s="24">
        <v>0.42</v>
      </c>
      <c r="V300" s="24">
        <v>0.57999999999999996</v>
      </c>
      <c r="W300" s="24">
        <v>0.32</v>
      </c>
      <c r="X300" s="24">
        <v>0.9</v>
      </c>
      <c r="Y300" s="24">
        <v>0.98</v>
      </c>
      <c r="Z300" s="24">
        <v>0.71</v>
      </c>
      <c r="AA300" s="25">
        <v>41</v>
      </c>
      <c r="AB300" s="25">
        <v>16</v>
      </c>
      <c r="AC300" s="25">
        <v>0</v>
      </c>
      <c r="AD300" s="25">
        <v>39</v>
      </c>
      <c r="AE300" s="25">
        <v>25</v>
      </c>
      <c r="AF300" s="25">
        <v>52</v>
      </c>
      <c r="AG300" s="25">
        <v>2</v>
      </c>
      <c r="AH300" s="25">
        <v>18</v>
      </c>
      <c r="AI300" s="25">
        <v>37</v>
      </c>
      <c r="AJ300" s="25">
        <v>10</v>
      </c>
      <c r="AK300" s="25">
        <v>38</v>
      </c>
      <c r="AL300" s="25">
        <v>29</v>
      </c>
      <c r="AM300" s="25">
        <v>9</v>
      </c>
      <c r="AN300" s="25">
        <v>13</v>
      </c>
      <c r="AO300" s="25">
        <v>4</v>
      </c>
      <c r="AP300" s="25">
        <v>37</v>
      </c>
      <c r="AQ300" s="25">
        <v>0</v>
      </c>
      <c r="AR300" s="25">
        <v>40</v>
      </c>
      <c r="AS300" s="25">
        <v>21</v>
      </c>
      <c r="AT300" s="25">
        <v>55</v>
      </c>
      <c r="AU300" s="25">
        <v>1</v>
      </c>
      <c r="AV300" s="25">
        <v>48</v>
      </c>
      <c r="AW300" s="25">
        <v>56</v>
      </c>
      <c r="AX300" s="25">
        <v>12</v>
      </c>
      <c r="AY300" s="25">
        <v>56</v>
      </c>
      <c r="AZ300" s="25">
        <v>12</v>
      </c>
      <c r="BA300" s="25">
        <v>5</v>
      </c>
      <c r="BB300" s="25">
        <v>38</v>
      </c>
      <c r="BC300" s="25">
        <v>0</v>
      </c>
      <c r="BD300" s="25">
        <v>28</v>
      </c>
      <c r="BE300" s="25">
        <v>0</v>
      </c>
      <c r="BF300" s="25">
        <v>14</v>
      </c>
      <c r="BG300" s="25">
        <v>2</v>
      </c>
      <c r="BH300" s="25">
        <v>0</v>
      </c>
      <c r="BI300" s="25">
        <v>32</v>
      </c>
      <c r="BJ300" s="25">
        <v>53</v>
      </c>
      <c r="BK300" s="25">
        <v>7</v>
      </c>
      <c r="BL300" s="25">
        <v>49</v>
      </c>
      <c r="BM300" s="25">
        <v>0</v>
      </c>
      <c r="BN300" s="25">
        <v>31</v>
      </c>
    </row>
    <row r="301" spans="1:66" x14ac:dyDescent="0.25">
      <c r="A301" s="6">
        <v>45195</v>
      </c>
      <c r="B301" t="s">
        <v>15</v>
      </c>
      <c r="C301">
        <v>26</v>
      </c>
      <c r="D301">
        <v>940.00000000000011</v>
      </c>
      <c r="E301">
        <f t="shared" si="16"/>
        <v>226</v>
      </c>
      <c r="F301">
        <f t="shared" si="18"/>
        <v>161</v>
      </c>
      <c r="G301">
        <f t="shared" si="19"/>
        <v>307</v>
      </c>
      <c r="H301">
        <f t="shared" si="17"/>
        <v>202.00000000000011</v>
      </c>
      <c r="I301">
        <v>0</v>
      </c>
      <c r="J301" s="22">
        <v>0.42</v>
      </c>
      <c r="K301" s="22">
        <v>0.8</v>
      </c>
      <c r="L301" s="22">
        <v>0.92</v>
      </c>
      <c r="M301" s="22">
        <v>0.53</v>
      </c>
      <c r="N301" s="22">
        <v>0.87</v>
      </c>
      <c r="O301" s="24">
        <v>0.63</v>
      </c>
      <c r="P301" s="24">
        <v>0.41000000000000003</v>
      </c>
      <c r="Q301" s="24">
        <v>0.32</v>
      </c>
      <c r="R301" s="24">
        <v>0.78</v>
      </c>
      <c r="S301" s="24">
        <v>0.93</v>
      </c>
      <c r="T301" s="24">
        <v>0.63</v>
      </c>
      <c r="U301" s="24">
        <v>0.57999999999999996</v>
      </c>
      <c r="V301" s="24">
        <v>0.71</v>
      </c>
      <c r="W301" s="24">
        <v>1</v>
      </c>
      <c r="X301" s="24">
        <v>0.59</v>
      </c>
      <c r="Y301" s="24">
        <v>0.98</v>
      </c>
      <c r="Z301" s="24">
        <v>0.27</v>
      </c>
      <c r="AA301" s="25">
        <v>2</v>
      </c>
      <c r="AB301" s="25">
        <v>31</v>
      </c>
      <c r="AC301" s="25">
        <v>0</v>
      </c>
      <c r="AD301" s="25">
        <v>4</v>
      </c>
      <c r="AE301" s="25">
        <v>15</v>
      </c>
      <c r="AF301" s="25">
        <v>36</v>
      </c>
      <c r="AG301" s="25">
        <v>4</v>
      </c>
      <c r="AH301" s="25">
        <v>26</v>
      </c>
      <c r="AI301" s="25">
        <v>8</v>
      </c>
      <c r="AJ301" s="25">
        <v>35</v>
      </c>
      <c r="AK301" s="25">
        <v>44</v>
      </c>
      <c r="AL301" s="25">
        <v>41</v>
      </c>
      <c r="AM301" s="25">
        <v>14</v>
      </c>
      <c r="AN301" s="25">
        <v>14</v>
      </c>
      <c r="AO301" s="25">
        <v>54</v>
      </c>
      <c r="AP301" s="25">
        <v>4</v>
      </c>
      <c r="AQ301" s="25">
        <v>20</v>
      </c>
      <c r="AR301" s="25">
        <v>21</v>
      </c>
      <c r="AS301" s="25">
        <v>32</v>
      </c>
      <c r="AT301" s="25">
        <v>2.0000000000001137</v>
      </c>
      <c r="AU301" s="25">
        <v>39</v>
      </c>
      <c r="AV301" s="25">
        <v>40</v>
      </c>
      <c r="AW301" s="25">
        <v>45</v>
      </c>
      <c r="AX301" s="25">
        <v>43</v>
      </c>
      <c r="AY301" s="25">
        <v>27</v>
      </c>
      <c r="AZ301" s="25">
        <v>24</v>
      </c>
      <c r="BA301" s="25">
        <v>55</v>
      </c>
      <c r="BB301" s="25">
        <v>10</v>
      </c>
      <c r="BC301" s="25">
        <v>0</v>
      </c>
      <c r="BD301" s="25">
        <v>24</v>
      </c>
      <c r="BE301" s="25">
        <v>21</v>
      </c>
      <c r="BF301" s="25">
        <v>0</v>
      </c>
      <c r="BG301" s="25">
        <v>26</v>
      </c>
      <c r="BH301" s="25">
        <v>54</v>
      </c>
      <c r="BI301" s="25">
        <v>26</v>
      </c>
      <c r="BJ301" s="25">
        <v>13</v>
      </c>
      <c r="BK301" s="25">
        <v>11</v>
      </c>
      <c r="BL301" s="25">
        <v>44</v>
      </c>
      <c r="BM301" s="25">
        <v>9</v>
      </c>
      <c r="BN301" s="25">
        <v>22</v>
      </c>
    </row>
    <row r="302" spans="1:66" x14ac:dyDescent="0.25">
      <c r="A302" s="6">
        <v>45196</v>
      </c>
      <c r="B302" t="s">
        <v>15</v>
      </c>
      <c r="C302">
        <v>27</v>
      </c>
      <c r="D302">
        <v>950.00000000000011</v>
      </c>
      <c r="E302">
        <f t="shared" si="16"/>
        <v>220</v>
      </c>
      <c r="F302">
        <f t="shared" si="18"/>
        <v>216</v>
      </c>
      <c r="G302">
        <f t="shared" si="19"/>
        <v>215.00000000000011</v>
      </c>
      <c r="H302">
        <f t="shared" si="17"/>
        <v>242</v>
      </c>
      <c r="I302">
        <v>0</v>
      </c>
      <c r="J302" s="22">
        <v>0.87</v>
      </c>
      <c r="K302" s="22">
        <v>0.48</v>
      </c>
      <c r="L302" s="22">
        <v>0.8</v>
      </c>
      <c r="M302" s="22">
        <v>0.53</v>
      </c>
      <c r="N302" s="22">
        <v>0.91</v>
      </c>
      <c r="O302" s="24">
        <v>0.9</v>
      </c>
      <c r="P302" s="24">
        <v>0.59</v>
      </c>
      <c r="Q302" s="24">
        <v>0.69000000000000006</v>
      </c>
      <c r="R302" s="24">
        <v>0.37</v>
      </c>
      <c r="S302" s="24">
        <v>0.95000000000000007</v>
      </c>
      <c r="T302" s="24">
        <v>0.75</v>
      </c>
      <c r="U302" s="24">
        <v>0.92</v>
      </c>
      <c r="V302" s="24">
        <v>0.92</v>
      </c>
      <c r="W302" s="24">
        <v>0.5</v>
      </c>
      <c r="X302" s="24">
        <v>0.67</v>
      </c>
      <c r="Y302" s="24">
        <v>0.72</v>
      </c>
      <c r="Z302" s="24">
        <v>0.43</v>
      </c>
      <c r="AA302" s="25">
        <v>13</v>
      </c>
      <c r="AB302" s="25">
        <v>8</v>
      </c>
      <c r="AC302" s="25">
        <v>0</v>
      </c>
      <c r="AD302" s="25">
        <v>0</v>
      </c>
      <c r="AE302" s="25">
        <v>0</v>
      </c>
      <c r="AF302" s="25">
        <v>46</v>
      </c>
      <c r="AG302" s="25">
        <v>8</v>
      </c>
      <c r="AH302" s="25">
        <v>49</v>
      </c>
      <c r="AI302" s="25">
        <v>63</v>
      </c>
      <c r="AJ302" s="25">
        <v>29</v>
      </c>
      <c r="AK302" s="25">
        <v>57</v>
      </c>
      <c r="AL302" s="25">
        <v>20</v>
      </c>
      <c r="AM302" s="25">
        <v>10</v>
      </c>
      <c r="AN302" s="25">
        <v>54</v>
      </c>
      <c r="AO302" s="25">
        <v>6</v>
      </c>
      <c r="AP302" s="25">
        <v>0</v>
      </c>
      <c r="AQ302" s="25">
        <v>40</v>
      </c>
      <c r="AR302" s="25">
        <v>0</v>
      </c>
      <c r="AS302" s="25">
        <v>51</v>
      </c>
      <c r="AT302" s="25">
        <v>61</v>
      </c>
      <c r="AU302" s="25">
        <v>43</v>
      </c>
      <c r="AV302" s="25">
        <v>0</v>
      </c>
      <c r="AW302" s="25">
        <v>52</v>
      </c>
      <c r="AX302" s="25">
        <v>53</v>
      </c>
      <c r="AY302" s="25">
        <v>14</v>
      </c>
      <c r="AZ302" s="25">
        <v>0</v>
      </c>
      <c r="BA302" s="25">
        <v>22</v>
      </c>
      <c r="BB302" s="25">
        <v>5</v>
      </c>
      <c r="BC302" s="25">
        <v>26.000000000000114</v>
      </c>
      <c r="BD302" s="25">
        <v>0</v>
      </c>
      <c r="BE302" s="25">
        <v>25</v>
      </c>
      <c r="BF302" s="25">
        <v>61</v>
      </c>
      <c r="BG302" s="25">
        <v>0</v>
      </c>
      <c r="BH302" s="25">
        <v>38</v>
      </c>
      <c r="BI302" s="25">
        <v>0</v>
      </c>
      <c r="BJ302" s="25">
        <v>11</v>
      </c>
      <c r="BK302" s="25">
        <v>60</v>
      </c>
      <c r="BL302" s="25">
        <v>0</v>
      </c>
      <c r="BM302" s="25">
        <v>10</v>
      </c>
      <c r="BN302" s="25">
        <v>15</v>
      </c>
    </row>
    <row r="303" spans="1:66" x14ac:dyDescent="0.25">
      <c r="A303" s="6">
        <v>45197</v>
      </c>
      <c r="B303" t="s">
        <v>15</v>
      </c>
      <c r="C303">
        <v>28</v>
      </c>
      <c r="D303">
        <v>270</v>
      </c>
      <c r="E303">
        <f t="shared" si="16"/>
        <v>98</v>
      </c>
      <c r="F303">
        <f t="shared" si="18"/>
        <v>32</v>
      </c>
      <c r="G303">
        <f t="shared" si="19"/>
        <v>51</v>
      </c>
      <c r="H303">
        <f t="shared" si="17"/>
        <v>89</v>
      </c>
      <c r="I303">
        <v>0</v>
      </c>
      <c r="J303" s="22">
        <v>0.45</v>
      </c>
      <c r="K303" s="22">
        <v>0.9</v>
      </c>
      <c r="L303" s="22">
        <v>0.71</v>
      </c>
      <c r="M303" s="22">
        <v>0.6</v>
      </c>
      <c r="N303" s="22">
        <v>0.87</v>
      </c>
      <c r="O303" s="24">
        <v>0.68</v>
      </c>
      <c r="P303" s="24">
        <v>0.59</v>
      </c>
      <c r="Q303" s="24">
        <v>0.95000000000000007</v>
      </c>
      <c r="R303" s="24">
        <v>0.57000000000000006</v>
      </c>
      <c r="S303" s="24">
        <v>0.8</v>
      </c>
      <c r="T303" s="24">
        <v>0.8</v>
      </c>
      <c r="U303" s="24">
        <v>0.42</v>
      </c>
      <c r="V303" s="24">
        <v>0.99</v>
      </c>
      <c r="W303" s="24">
        <v>0.91</v>
      </c>
      <c r="X303" s="24">
        <v>0.72</v>
      </c>
      <c r="Y303" s="24">
        <v>0.31</v>
      </c>
      <c r="Z303" s="24">
        <v>0.93</v>
      </c>
      <c r="AA303" s="25">
        <v>0</v>
      </c>
      <c r="AB303" s="25">
        <v>6</v>
      </c>
      <c r="AC303" s="25">
        <v>1</v>
      </c>
      <c r="AD303" s="25">
        <v>0</v>
      </c>
      <c r="AE303" s="25">
        <v>0</v>
      </c>
      <c r="AF303" s="25">
        <v>10</v>
      </c>
      <c r="AG303" s="25">
        <v>4</v>
      </c>
      <c r="AH303" s="25">
        <v>0</v>
      </c>
      <c r="AI303" s="25">
        <v>9</v>
      </c>
      <c r="AJ303" s="25">
        <v>2</v>
      </c>
      <c r="AK303" s="25">
        <v>0</v>
      </c>
      <c r="AL303" s="25">
        <v>5</v>
      </c>
      <c r="AM303" s="25">
        <v>11</v>
      </c>
      <c r="AN303" s="25">
        <v>13</v>
      </c>
      <c r="AO303" s="25">
        <v>3</v>
      </c>
      <c r="AP303" s="25">
        <v>4</v>
      </c>
      <c r="AQ303" s="25">
        <v>3</v>
      </c>
      <c r="AR303" s="25">
        <v>18</v>
      </c>
      <c r="AS303" s="25">
        <v>14</v>
      </c>
      <c r="AT303" s="25">
        <v>18</v>
      </c>
      <c r="AU303" s="25">
        <v>12</v>
      </c>
      <c r="AV303" s="25">
        <v>9</v>
      </c>
      <c r="AW303" s="25">
        <v>2</v>
      </c>
      <c r="AX303" s="25">
        <v>1</v>
      </c>
      <c r="AY303" s="25">
        <v>0</v>
      </c>
      <c r="AZ303" s="25">
        <v>9</v>
      </c>
      <c r="BA303" s="25">
        <v>4</v>
      </c>
      <c r="BB303" s="25">
        <v>14</v>
      </c>
      <c r="BC303" s="25">
        <v>0</v>
      </c>
      <c r="BD303" s="25">
        <v>0</v>
      </c>
      <c r="BE303" s="25">
        <v>0</v>
      </c>
      <c r="BF303" s="25">
        <v>7</v>
      </c>
      <c r="BG303" s="25">
        <v>18</v>
      </c>
      <c r="BH303" s="25">
        <v>0</v>
      </c>
      <c r="BI303" s="25">
        <v>14</v>
      </c>
      <c r="BJ303" s="25">
        <v>15</v>
      </c>
      <c r="BK303" s="25">
        <v>8</v>
      </c>
      <c r="BL303" s="25">
        <v>2</v>
      </c>
      <c r="BM303" s="25">
        <v>16</v>
      </c>
      <c r="BN303" s="25">
        <v>18</v>
      </c>
    </row>
    <row r="304" spans="1:66" x14ac:dyDescent="0.25">
      <c r="A304" s="6">
        <v>45198</v>
      </c>
      <c r="B304" t="s">
        <v>15</v>
      </c>
      <c r="C304">
        <v>29</v>
      </c>
      <c r="D304">
        <v>300</v>
      </c>
      <c r="E304">
        <f t="shared" si="16"/>
        <v>59</v>
      </c>
      <c r="F304">
        <f t="shared" si="18"/>
        <v>80</v>
      </c>
      <c r="G304">
        <f t="shared" si="19"/>
        <v>63</v>
      </c>
      <c r="H304">
        <f t="shared" si="17"/>
        <v>87</v>
      </c>
      <c r="I304">
        <v>0</v>
      </c>
      <c r="J304" s="22">
        <v>0.84</v>
      </c>
      <c r="K304" s="22">
        <v>0.55000000000000004</v>
      </c>
      <c r="L304" s="22">
        <v>0.8</v>
      </c>
      <c r="M304" s="22">
        <v>0.48</v>
      </c>
      <c r="N304" s="22">
        <v>0.97</v>
      </c>
      <c r="O304" s="24">
        <v>0.97</v>
      </c>
      <c r="P304" s="24">
        <v>0.65</v>
      </c>
      <c r="Q304" s="24">
        <v>0.64</v>
      </c>
      <c r="R304" s="24">
        <v>0.66</v>
      </c>
      <c r="S304" s="24">
        <v>0.68</v>
      </c>
      <c r="T304" s="24">
        <v>0.78</v>
      </c>
      <c r="U304" s="24">
        <v>0.85</v>
      </c>
      <c r="V304" s="24">
        <v>0.88</v>
      </c>
      <c r="W304" s="24">
        <v>0.94000000000000006</v>
      </c>
      <c r="X304" s="24">
        <v>0.28000000000000003</v>
      </c>
      <c r="Y304" s="24">
        <v>0.56000000000000005</v>
      </c>
      <c r="Z304" s="24">
        <v>0.93</v>
      </c>
      <c r="AA304" s="25">
        <v>14</v>
      </c>
      <c r="AB304" s="25">
        <v>8</v>
      </c>
      <c r="AC304" s="25">
        <v>0</v>
      </c>
      <c r="AD304" s="25">
        <v>3</v>
      </c>
      <c r="AE304" s="25">
        <v>20</v>
      </c>
      <c r="AF304" s="25">
        <v>10</v>
      </c>
      <c r="AG304" s="25">
        <v>18</v>
      </c>
      <c r="AH304" s="25">
        <v>7</v>
      </c>
      <c r="AI304" s="25">
        <v>0</v>
      </c>
      <c r="AJ304" s="25">
        <v>0</v>
      </c>
      <c r="AK304" s="25">
        <v>11</v>
      </c>
      <c r="AL304" s="25">
        <v>16</v>
      </c>
      <c r="AM304" s="25">
        <v>17</v>
      </c>
      <c r="AN304" s="25">
        <v>13</v>
      </c>
      <c r="AO304" s="25">
        <v>0</v>
      </c>
      <c r="AP304" s="25">
        <v>8</v>
      </c>
      <c r="AQ304" s="25">
        <v>19</v>
      </c>
      <c r="AR304" s="25">
        <v>0</v>
      </c>
      <c r="AS304" s="25">
        <v>13</v>
      </c>
      <c r="AT304" s="25">
        <v>1</v>
      </c>
      <c r="AU304" s="25">
        <v>4</v>
      </c>
      <c r="AV304" s="25">
        <v>10</v>
      </c>
      <c r="AW304" s="25">
        <v>6</v>
      </c>
      <c r="AX304" s="25">
        <v>19</v>
      </c>
      <c r="AY304" s="25">
        <v>3</v>
      </c>
      <c r="AZ304" s="25">
        <v>2</v>
      </c>
      <c r="BA304" s="25">
        <v>0</v>
      </c>
      <c r="BB304" s="25">
        <v>0</v>
      </c>
      <c r="BC304" s="25">
        <v>0</v>
      </c>
      <c r="BD304" s="25">
        <v>19</v>
      </c>
      <c r="BE304" s="25">
        <v>17</v>
      </c>
      <c r="BF304" s="25">
        <v>0</v>
      </c>
      <c r="BG304" s="25">
        <v>0</v>
      </c>
      <c r="BH304" s="25">
        <v>0</v>
      </c>
      <c r="BI304" s="25">
        <v>0</v>
      </c>
      <c r="BJ304" s="25">
        <v>6</v>
      </c>
      <c r="BK304" s="25">
        <v>0</v>
      </c>
      <c r="BL304" s="25">
        <v>8</v>
      </c>
      <c r="BM304" s="25">
        <v>16</v>
      </c>
      <c r="BN304" s="25">
        <v>12</v>
      </c>
    </row>
    <row r="305" spans="1:66" x14ac:dyDescent="0.25">
      <c r="A305" s="6">
        <v>45199</v>
      </c>
      <c r="B305" t="s">
        <v>15</v>
      </c>
      <c r="C305">
        <v>30</v>
      </c>
      <c r="D305">
        <v>300</v>
      </c>
      <c r="E305">
        <f t="shared" si="16"/>
        <v>61</v>
      </c>
      <c r="F305">
        <f t="shared" si="18"/>
        <v>91</v>
      </c>
      <c r="G305">
        <f t="shared" si="19"/>
        <v>63</v>
      </c>
      <c r="H305">
        <f t="shared" si="17"/>
        <v>77</v>
      </c>
      <c r="I305">
        <v>0</v>
      </c>
      <c r="J305" s="22">
        <v>0.93</v>
      </c>
      <c r="K305" s="22">
        <v>0.9</v>
      </c>
      <c r="L305" s="22">
        <v>0.78</v>
      </c>
      <c r="M305" s="22">
        <v>0.36</v>
      </c>
      <c r="N305" s="22">
        <v>0.5</v>
      </c>
      <c r="O305" s="24">
        <v>0.6</v>
      </c>
      <c r="P305" s="24">
        <v>0.69000000000000006</v>
      </c>
      <c r="Q305" s="24">
        <v>0.5</v>
      </c>
      <c r="R305" s="24">
        <v>0.73</v>
      </c>
      <c r="S305" s="24">
        <v>0.72</v>
      </c>
      <c r="T305" s="24">
        <v>0.98</v>
      </c>
      <c r="U305" s="24">
        <v>0.93</v>
      </c>
      <c r="V305" s="24">
        <v>0.28000000000000003</v>
      </c>
      <c r="W305" s="24">
        <v>0.89</v>
      </c>
      <c r="X305" s="24">
        <v>0.86</v>
      </c>
      <c r="Y305" s="24">
        <v>0.54</v>
      </c>
      <c r="Z305" s="24">
        <v>0.96</v>
      </c>
      <c r="AA305" s="25">
        <v>13</v>
      </c>
      <c r="AB305" s="25">
        <v>9</v>
      </c>
      <c r="AC305" s="25">
        <v>15</v>
      </c>
      <c r="AD305" s="25">
        <v>13</v>
      </c>
      <c r="AE305" s="25">
        <v>6</v>
      </c>
      <c r="AF305" s="25">
        <v>17</v>
      </c>
      <c r="AG305" s="25">
        <v>0</v>
      </c>
      <c r="AH305" s="25">
        <v>7</v>
      </c>
      <c r="AI305" s="25">
        <v>6</v>
      </c>
      <c r="AJ305" s="25">
        <v>5</v>
      </c>
      <c r="AK305" s="25">
        <v>8</v>
      </c>
      <c r="AL305" s="25">
        <v>20</v>
      </c>
      <c r="AM305" s="25">
        <v>0</v>
      </c>
      <c r="AN305" s="25">
        <v>0</v>
      </c>
      <c r="AO305" s="25">
        <v>19</v>
      </c>
      <c r="AP305" s="25">
        <v>0</v>
      </c>
      <c r="AQ305" s="25">
        <v>0</v>
      </c>
      <c r="AR305" s="25">
        <v>11</v>
      </c>
      <c r="AS305" s="25">
        <v>11</v>
      </c>
      <c r="AT305" s="25">
        <v>16</v>
      </c>
      <c r="AU305" s="25">
        <v>3</v>
      </c>
      <c r="AV305" s="25">
        <v>0</v>
      </c>
      <c r="AW305" s="25">
        <v>16</v>
      </c>
      <c r="AX305" s="25">
        <v>3</v>
      </c>
      <c r="AY305" s="25">
        <v>15</v>
      </c>
      <c r="AZ305" s="25">
        <v>0</v>
      </c>
      <c r="BA305" s="25">
        <v>16</v>
      </c>
      <c r="BB305" s="25">
        <v>0</v>
      </c>
      <c r="BC305" s="25">
        <v>10</v>
      </c>
      <c r="BD305" s="25">
        <v>0</v>
      </c>
      <c r="BE305" s="25">
        <v>2</v>
      </c>
      <c r="BF305" s="25">
        <v>0</v>
      </c>
      <c r="BG305" s="25">
        <v>0</v>
      </c>
      <c r="BH305" s="25">
        <v>16</v>
      </c>
      <c r="BI305" s="25">
        <v>14</v>
      </c>
      <c r="BJ305" s="25">
        <v>0</v>
      </c>
      <c r="BK305" s="25">
        <v>10</v>
      </c>
      <c r="BL305" s="25">
        <v>16</v>
      </c>
      <c r="BM305" s="25">
        <v>3</v>
      </c>
      <c r="BN305" s="25">
        <v>0</v>
      </c>
    </row>
    <row r="306" spans="1:66" x14ac:dyDescent="0.25">
      <c r="A306" s="6">
        <v>45200</v>
      </c>
      <c r="B306" t="s">
        <v>16</v>
      </c>
      <c r="C306">
        <v>1</v>
      </c>
      <c r="D306">
        <v>701</v>
      </c>
      <c r="E306">
        <f t="shared" si="16"/>
        <v>77</v>
      </c>
      <c r="F306">
        <f t="shared" si="18"/>
        <v>166</v>
      </c>
      <c r="G306">
        <f t="shared" si="19"/>
        <v>213</v>
      </c>
      <c r="H306">
        <f t="shared" si="17"/>
        <v>226</v>
      </c>
      <c r="I306">
        <v>0</v>
      </c>
      <c r="J306" s="22">
        <v>0.75</v>
      </c>
      <c r="K306" s="22">
        <v>0.5</v>
      </c>
      <c r="L306" s="22">
        <v>0.99</v>
      </c>
      <c r="M306" s="22">
        <v>0.51</v>
      </c>
      <c r="N306" s="22">
        <v>0.85</v>
      </c>
      <c r="O306" s="24">
        <v>0.69000000000000006</v>
      </c>
      <c r="P306" s="24">
        <v>0.17</v>
      </c>
      <c r="Q306" s="24">
        <v>0.61</v>
      </c>
      <c r="R306" s="24">
        <v>0.89</v>
      </c>
      <c r="S306" s="24">
        <v>0.68</v>
      </c>
      <c r="T306" s="24">
        <v>0.71</v>
      </c>
      <c r="U306" s="24">
        <v>0.93</v>
      </c>
      <c r="V306" s="24">
        <v>0.55000000000000004</v>
      </c>
      <c r="W306" s="24">
        <v>0.94000000000000006</v>
      </c>
      <c r="X306" s="24">
        <v>0.26</v>
      </c>
      <c r="Y306" s="24">
        <v>0.70000000000000007</v>
      </c>
      <c r="Z306" s="24">
        <v>0.74</v>
      </c>
      <c r="AA306" s="25">
        <v>46</v>
      </c>
      <c r="AB306" s="25">
        <v>7</v>
      </c>
      <c r="AC306" s="25">
        <v>4</v>
      </c>
      <c r="AD306" s="25">
        <v>32</v>
      </c>
      <c r="AE306" s="25">
        <v>31</v>
      </c>
      <c r="AF306" s="25">
        <v>0</v>
      </c>
      <c r="AG306" s="25">
        <v>15</v>
      </c>
      <c r="AH306" s="25">
        <v>0</v>
      </c>
      <c r="AI306" s="25">
        <v>31</v>
      </c>
      <c r="AJ306" s="25">
        <v>0</v>
      </c>
      <c r="AK306" s="25">
        <v>19</v>
      </c>
      <c r="AL306" s="25">
        <v>2</v>
      </c>
      <c r="AM306" s="25">
        <v>34</v>
      </c>
      <c r="AN306" s="25">
        <v>36</v>
      </c>
      <c r="AO306" s="25">
        <v>0</v>
      </c>
      <c r="AP306" s="25">
        <v>39</v>
      </c>
      <c r="AQ306" s="25">
        <v>21</v>
      </c>
      <c r="AR306" s="25">
        <v>25</v>
      </c>
      <c r="AS306" s="25">
        <v>27</v>
      </c>
      <c r="AT306" s="25">
        <v>42</v>
      </c>
      <c r="AU306" s="25">
        <v>0</v>
      </c>
      <c r="AV306" s="25">
        <v>42</v>
      </c>
      <c r="AW306" s="25">
        <v>37</v>
      </c>
      <c r="AX306" s="25">
        <v>28</v>
      </c>
      <c r="AY306" s="25">
        <v>7</v>
      </c>
      <c r="AZ306" s="25">
        <v>30</v>
      </c>
      <c r="BA306" s="25">
        <v>21</v>
      </c>
      <c r="BB306" s="25">
        <v>27</v>
      </c>
      <c r="BC306" s="25">
        <v>0</v>
      </c>
      <c r="BD306" s="25">
        <v>21</v>
      </c>
      <c r="BE306" s="25">
        <v>0</v>
      </c>
      <c r="BF306" s="25">
        <v>18</v>
      </c>
      <c r="BG306" s="25">
        <v>11</v>
      </c>
      <c r="BH306" s="25">
        <v>0</v>
      </c>
      <c r="BI306" s="25">
        <v>25</v>
      </c>
      <c r="BJ306" s="25">
        <v>0</v>
      </c>
      <c r="BK306" s="25">
        <v>3</v>
      </c>
      <c r="BL306" s="25">
        <v>0</v>
      </c>
      <c r="BM306" s="25">
        <v>20</v>
      </c>
      <c r="BN306" s="25">
        <v>0</v>
      </c>
    </row>
    <row r="307" spans="1:66" x14ac:dyDescent="0.25">
      <c r="A307" s="6">
        <v>45201</v>
      </c>
      <c r="B307" t="s">
        <v>16</v>
      </c>
      <c r="C307">
        <v>2</v>
      </c>
      <c r="D307">
        <v>701</v>
      </c>
      <c r="E307">
        <f t="shared" si="16"/>
        <v>150</v>
      </c>
      <c r="F307">
        <f t="shared" si="18"/>
        <v>192</v>
      </c>
      <c r="G307">
        <f t="shared" si="19"/>
        <v>168</v>
      </c>
      <c r="H307">
        <f t="shared" si="17"/>
        <v>180</v>
      </c>
      <c r="I307">
        <v>0</v>
      </c>
      <c r="J307" s="22">
        <v>0.52</v>
      </c>
      <c r="K307" s="22">
        <v>0.92</v>
      </c>
      <c r="L307" s="22">
        <v>0.73</v>
      </c>
      <c r="M307" s="22">
        <v>0.81</v>
      </c>
      <c r="N307" s="22">
        <v>0.2</v>
      </c>
      <c r="O307" s="24">
        <v>0.37</v>
      </c>
      <c r="P307" s="24">
        <v>0.67</v>
      </c>
      <c r="Q307" s="24">
        <v>0.8</v>
      </c>
      <c r="R307" s="24">
        <v>0.65</v>
      </c>
      <c r="S307" s="24">
        <v>0.85</v>
      </c>
      <c r="T307" s="24">
        <v>0.70000000000000007</v>
      </c>
      <c r="U307" s="24">
        <v>0.45</v>
      </c>
      <c r="V307" s="24">
        <v>0.9</v>
      </c>
      <c r="W307" s="24">
        <v>0.56000000000000005</v>
      </c>
      <c r="X307" s="24">
        <v>0.92</v>
      </c>
      <c r="Y307" s="24">
        <v>0.70000000000000007</v>
      </c>
      <c r="Z307" s="24">
        <v>0.57000000000000006</v>
      </c>
      <c r="AA307" s="25">
        <v>0</v>
      </c>
      <c r="AB307" s="25">
        <v>0</v>
      </c>
      <c r="AC307" s="25">
        <v>45</v>
      </c>
      <c r="AD307" s="25">
        <v>30</v>
      </c>
      <c r="AE307" s="25">
        <v>14</v>
      </c>
      <c r="AF307" s="25">
        <v>22</v>
      </c>
      <c r="AG307" s="25">
        <v>36</v>
      </c>
      <c r="AH307" s="25">
        <v>45</v>
      </c>
      <c r="AI307" s="25">
        <v>0</v>
      </c>
      <c r="AJ307" s="25">
        <v>0</v>
      </c>
      <c r="AK307" s="25">
        <v>11</v>
      </c>
      <c r="AL307" s="25">
        <v>4</v>
      </c>
      <c r="AM307" s="25">
        <v>0</v>
      </c>
      <c r="AN307" s="25">
        <v>19</v>
      </c>
      <c r="AO307" s="25">
        <v>44</v>
      </c>
      <c r="AP307" s="25">
        <v>4</v>
      </c>
      <c r="AQ307" s="25">
        <v>24</v>
      </c>
      <c r="AR307" s="25">
        <v>43</v>
      </c>
      <c r="AS307" s="25">
        <v>42</v>
      </c>
      <c r="AT307" s="25">
        <v>0</v>
      </c>
      <c r="AU307" s="25">
        <v>0</v>
      </c>
      <c r="AV307" s="25">
        <v>26</v>
      </c>
      <c r="AW307" s="25">
        <v>46</v>
      </c>
      <c r="AX307" s="25">
        <v>0</v>
      </c>
      <c r="AY307" s="25">
        <v>0</v>
      </c>
      <c r="AZ307" s="25">
        <v>6</v>
      </c>
      <c r="BA307" s="25">
        <v>41</v>
      </c>
      <c r="BB307" s="25">
        <v>0</v>
      </c>
      <c r="BC307" s="25">
        <v>40</v>
      </c>
      <c r="BD307" s="25">
        <v>9</v>
      </c>
      <c r="BE307" s="25">
        <v>0</v>
      </c>
      <c r="BF307" s="25">
        <v>17</v>
      </c>
      <c r="BG307" s="25">
        <v>29</v>
      </c>
      <c r="BH307" s="25">
        <v>40</v>
      </c>
      <c r="BI307" s="25">
        <v>0</v>
      </c>
      <c r="BJ307" s="25">
        <v>0</v>
      </c>
      <c r="BK307" s="25">
        <v>0</v>
      </c>
      <c r="BL307" s="25">
        <v>44</v>
      </c>
      <c r="BM307" s="25">
        <v>18</v>
      </c>
      <c r="BN307" s="25">
        <v>2</v>
      </c>
    </row>
    <row r="308" spans="1:66" x14ac:dyDescent="0.25">
      <c r="A308" s="6">
        <v>45202</v>
      </c>
      <c r="B308" t="s">
        <v>16</v>
      </c>
      <c r="C308">
        <v>3</v>
      </c>
      <c r="D308">
        <v>695.99999999999989</v>
      </c>
      <c r="E308">
        <f t="shared" si="16"/>
        <v>175.99999999999989</v>
      </c>
      <c r="F308">
        <f t="shared" si="18"/>
        <v>165</v>
      </c>
      <c r="G308">
        <f t="shared" si="19"/>
        <v>185</v>
      </c>
      <c r="H308">
        <f t="shared" si="17"/>
        <v>170</v>
      </c>
      <c r="I308">
        <v>0</v>
      </c>
      <c r="J308" s="22">
        <v>0.68</v>
      </c>
      <c r="K308" s="22">
        <v>0.31</v>
      </c>
      <c r="L308" s="22">
        <v>0.74</v>
      </c>
      <c r="M308" s="22">
        <v>0.95000000000000007</v>
      </c>
      <c r="N308" s="22">
        <v>0.89</v>
      </c>
      <c r="O308" s="24">
        <v>0.91</v>
      </c>
      <c r="P308" s="24">
        <v>0.70000000000000007</v>
      </c>
      <c r="Q308" s="24">
        <v>0.69000000000000006</v>
      </c>
      <c r="R308" s="24">
        <v>0.61</v>
      </c>
      <c r="S308" s="24">
        <v>0.53</v>
      </c>
      <c r="T308" s="24">
        <v>0.92</v>
      </c>
      <c r="U308" s="24">
        <v>0.78</v>
      </c>
      <c r="V308" s="24">
        <v>0.57999999999999996</v>
      </c>
      <c r="W308" s="24">
        <v>0.95000000000000007</v>
      </c>
      <c r="X308" s="24">
        <v>0.43</v>
      </c>
      <c r="Y308" s="24">
        <v>0.96</v>
      </c>
      <c r="Z308" s="24">
        <v>0.88</v>
      </c>
      <c r="AA308" s="25">
        <v>5</v>
      </c>
      <c r="AB308" s="25">
        <v>0</v>
      </c>
      <c r="AC308" s="25">
        <v>40</v>
      </c>
      <c r="AD308" s="25">
        <v>5</v>
      </c>
      <c r="AE308" s="25">
        <v>4</v>
      </c>
      <c r="AF308" s="25">
        <v>24</v>
      </c>
      <c r="AG308" s="25">
        <v>44</v>
      </c>
      <c r="AH308" s="25">
        <v>7</v>
      </c>
      <c r="AI308" s="25">
        <v>23</v>
      </c>
      <c r="AJ308" s="25">
        <v>13</v>
      </c>
      <c r="AK308" s="25">
        <v>0</v>
      </c>
      <c r="AL308" s="25">
        <v>20</v>
      </c>
      <c r="AM308" s="25">
        <v>29</v>
      </c>
      <c r="AN308" s="25">
        <v>24</v>
      </c>
      <c r="AO308" s="25">
        <v>17</v>
      </c>
      <c r="AP308" s="25">
        <v>2</v>
      </c>
      <c r="AQ308" s="25">
        <v>46</v>
      </c>
      <c r="AR308" s="25">
        <v>10</v>
      </c>
      <c r="AS308" s="25">
        <v>22</v>
      </c>
      <c r="AT308" s="25">
        <v>0</v>
      </c>
      <c r="AU308" s="25">
        <v>19</v>
      </c>
      <c r="AV308" s="25">
        <v>6</v>
      </c>
      <c r="AW308" s="25">
        <v>11</v>
      </c>
      <c r="AX308" s="25">
        <v>44</v>
      </c>
      <c r="AY308" s="25">
        <v>33</v>
      </c>
      <c r="AZ308" s="25">
        <v>15</v>
      </c>
      <c r="BA308" s="25">
        <v>13</v>
      </c>
      <c r="BB308" s="25">
        <v>44</v>
      </c>
      <c r="BC308" s="25">
        <v>0</v>
      </c>
      <c r="BD308" s="25">
        <v>0</v>
      </c>
      <c r="BE308" s="25">
        <v>44</v>
      </c>
      <c r="BF308" s="25">
        <v>22</v>
      </c>
      <c r="BG308" s="25">
        <v>0</v>
      </c>
      <c r="BH308" s="25">
        <v>15</v>
      </c>
      <c r="BI308" s="25">
        <v>12</v>
      </c>
      <c r="BJ308" s="25">
        <v>24</v>
      </c>
      <c r="BK308" s="25">
        <v>18</v>
      </c>
      <c r="BL308" s="25">
        <v>0</v>
      </c>
      <c r="BM308" s="25">
        <v>14.999999999999886</v>
      </c>
      <c r="BN308" s="25">
        <v>26</v>
      </c>
    </row>
    <row r="309" spans="1:66" x14ac:dyDescent="0.25">
      <c r="A309" s="6">
        <v>45203</v>
      </c>
      <c r="B309" t="s">
        <v>16</v>
      </c>
      <c r="C309">
        <v>4</v>
      </c>
      <c r="D309">
        <v>689.00000000000011</v>
      </c>
      <c r="E309">
        <f t="shared" si="16"/>
        <v>216</v>
      </c>
      <c r="F309">
        <f t="shared" si="18"/>
        <v>210</v>
      </c>
      <c r="G309">
        <f t="shared" si="19"/>
        <v>148.00000000000011</v>
      </c>
      <c r="H309">
        <f t="shared" si="17"/>
        <v>93</v>
      </c>
      <c r="I309">
        <v>0</v>
      </c>
      <c r="J309" s="22">
        <v>0.81</v>
      </c>
      <c r="K309" s="22">
        <v>0.98</v>
      </c>
      <c r="L309" s="22">
        <v>0.31</v>
      </c>
      <c r="M309" s="22">
        <v>0.76</v>
      </c>
      <c r="N309" s="22">
        <v>0.6</v>
      </c>
      <c r="O309" s="24">
        <v>0.73</v>
      </c>
      <c r="P309" s="24">
        <v>0.28999999999999998</v>
      </c>
      <c r="Q309" s="24">
        <v>0.86</v>
      </c>
      <c r="R309" s="24">
        <v>0.75</v>
      </c>
      <c r="S309" s="24">
        <v>0.68</v>
      </c>
      <c r="T309" s="24">
        <v>0.69000000000000006</v>
      </c>
      <c r="U309" s="24">
        <v>0.31</v>
      </c>
      <c r="V309" s="24">
        <v>0.91</v>
      </c>
      <c r="W309" s="24">
        <v>1</v>
      </c>
      <c r="X309" s="24">
        <v>0.46</v>
      </c>
      <c r="Y309" s="24">
        <v>0.67</v>
      </c>
      <c r="Z309" s="24">
        <v>0.89</v>
      </c>
      <c r="AA309" s="25">
        <v>0</v>
      </c>
      <c r="AB309" s="25">
        <v>43</v>
      </c>
      <c r="AC309" s="25">
        <v>37</v>
      </c>
      <c r="AD309" s="25">
        <v>5</v>
      </c>
      <c r="AE309" s="25">
        <v>32</v>
      </c>
      <c r="AF309" s="25">
        <v>8</v>
      </c>
      <c r="AG309" s="25">
        <v>41</v>
      </c>
      <c r="AH309" s="25">
        <v>16</v>
      </c>
      <c r="AI309" s="25">
        <v>0</v>
      </c>
      <c r="AJ309" s="25">
        <v>28</v>
      </c>
      <c r="AK309" s="25">
        <v>22</v>
      </c>
      <c r="AL309" s="25">
        <v>11</v>
      </c>
      <c r="AM309" s="25">
        <v>22</v>
      </c>
      <c r="AN309" s="25">
        <v>2</v>
      </c>
      <c r="AO309" s="25">
        <v>42</v>
      </c>
      <c r="AP309" s="25">
        <v>0</v>
      </c>
      <c r="AQ309" s="25">
        <v>0</v>
      </c>
      <c r="AR309" s="25">
        <v>0</v>
      </c>
      <c r="AS309" s="25">
        <v>16</v>
      </c>
      <c r="AT309" s="25">
        <v>0</v>
      </c>
      <c r="AU309" s="25">
        <v>0</v>
      </c>
      <c r="AV309" s="25">
        <v>27</v>
      </c>
      <c r="AW309" s="25">
        <v>24</v>
      </c>
      <c r="AX309" s="25">
        <v>0</v>
      </c>
      <c r="AY309" s="25">
        <v>10.000000000000114</v>
      </c>
      <c r="AZ309" s="25">
        <v>27</v>
      </c>
      <c r="BA309" s="25">
        <v>30</v>
      </c>
      <c r="BB309" s="25">
        <v>11</v>
      </c>
      <c r="BC309" s="25">
        <v>19</v>
      </c>
      <c r="BD309" s="25">
        <v>0</v>
      </c>
      <c r="BE309" s="25">
        <v>19</v>
      </c>
      <c r="BF309" s="25">
        <v>11</v>
      </c>
      <c r="BG309" s="25">
        <v>44</v>
      </c>
      <c r="BH309" s="25">
        <v>39</v>
      </c>
      <c r="BI309" s="25">
        <v>35</v>
      </c>
      <c r="BJ309" s="25">
        <v>4</v>
      </c>
      <c r="BK309" s="25">
        <v>0</v>
      </c>
      <c r="BL309" s="25">
        <v>17</v>
      </c>
      <c r="BM309" s="25">
        <v>36</v>
      </c>
      <c r="BN309" s="25">
        <v>11</v>
      </c>
    </row>
    <row r="310" spans="1:66" x14ac:dyDescent="0.25">
      <c r="A310" s="6">
        <v>45204</v>
      </c>
      <c r="B310" t="s">
        <v>16</v>
      </c>
      <c r="C310">
        <v>5</v>
      </c>
      <c r="D310">
        <v>678</v>
      </c>
      <c r="E310">
        <f t="shared" si="16"/>
        <v>215</v>
      </c>
      <c r="F310">
        <f t="shared" si="18"/>
        <v>198</v>
      </c>
      <c r="G310">
        <f t="shared" si="19"/>
        <v>170</v>
      </c>
      <c r="H310">
        <f t="shared" si="17"/>
        <v>66</v>
      </c>
      <c r="I310">
        <v>0</v>
      </c>
      <c r="J310" s="22">
        <v>0.28999999999999998</v>
      </c>
      <c r="K310" s="22">
        <v>0.66</v>
      </c>
      <c r="L310" s="22">
        <v>0.78</v>
      </c>
      <c r="M310" s="22">
        <v>0.84</v>
      </c>
      <c r="N310" s="22">
        <v>0.93</v>
      </c>
      <c r="O310" s="24">
        <v>0.38</v>
      </c>
      <c r="P310" s="24">
        <v>0.78</v>
      </c>
      <c r="Q310" s="24">
        <v>0.92</v>
      </c>
      <c r="R310" s="24">
        <v>0.61</v>
      </c>
      <c r="S310" s="24">
        <v>0.87</v>
      </c>
      <c r="T310" s="24">
        <v>0.6</v>
      </c>
      <c r="U310" s="24">
        <v>0.93</v>
      </c>
      <c r="V310" s="24">
        <v>0.93</v>
      </c>
      <c r="W310" s="24">
        <v>0.9</v>
      </c>
      <c r="X310" s="24">
        <v>0.89</v>
      </c>
      <c r="Y310" s="24">
        <v>0.36</v>
      </c>
      <c r="Z310" s="24">
        <v>0.55000000000000004</v>
      </c>
      <c r="AA310" s="25">
        <v>7</v>
      </c>
      <c r="AB310" s="25">
        <v>26</v>
      </c>
      <c r="AC310" s="25">
        <v>12</v>
      </c>
      <c r="AD310" s="25">
        <v>29</v>
      </c>
      <c r="AE310" s="25">
        <v>39</v>
      </c>
      <c r="AF310" s="25">
        <v>8</v>
      </c>
      <c r="AG310" s="25">
        <v>25</v>
      </c>
      <c r="AH310" s="25">
        <v>0</v>
      </c>
      <c r="AI310" s="25">
        <v>44</v>
      </c>
      <c r="AJ310" s="25">
        <v>8</v>
      </c>
      <c r="AK310" s="25">
        <v>29</v>
      </c>
      <c r="AL310" s="25">
        <v>2</v>
      </c>
      <c r="AM310" s="25">
        <v>16</v>
      </c>
      <c r="AN310" s="25">
        <v>0</v>
      </c>
      <c r="AO310" s="25">
        <v>0</v>
      </c>
      <c r="AP310" s="25">
        <v>0</v>
      </c>
      <c r="AQ310" s="25">
        <v>0</v>
      </c>
      <c r="AR310" s="25">
        <v>32</v>
      </c>
      <c r="AS310" s="25">
        <v>16</v>
      </c>
      <c r="AT310" s="25">
        <v>0</v>
      </c>
      <c r="AU310" s="25">
        <v>35</v>
      </c>
      <c r="AV310" s="25">
        <v>5</v>
      </c>
      <c r="AW310" s="25">
        <v>11</v>
      </c>
      <c r="AX310" s="25">
        <v>23</v>
      </c>
      <c r="AY310" s="25">
        <v>0</v>
      </c>
      <c r="AZ310" s="25">
        <v>42</v>
      </c>
      <c r="BA310" s="25">
        <v>0</v>
      </c>
      <c r="BB310" s="25">
        <v>10</v>
      </c>
      <c r="BC310" s="25">
        <v>41</v>
      </c>
      <c r="BD310" s="25">
        <v>3</v>
      </c>
      <c r="BE310" s="25">
        <v>15</v>
      </c>
      <c r="BF310" s="25">
        <v>7</v>
      </c>
      <c r="BG310" s="25">
        <v>0</v>
      </c>
      <c r="BH310" s="25">
        <v>42</v>
      </c>
      <c r="BI310" s="25">
        <v>42</v>
      </c>
      <c r="BJ310" s="25">
        <v>32</v>
      </c>
      <c r="BK310" s="25">
        <v>0</v>
      </c>
      <c r="BL310" s="25">
        <v>0</v>
      </c>
      <c r="BM310" s="25">
        <v>38</v>
      </c>
      <c r="BN310" s="25">
        <v>39</v>
      </c>
    </row>
    <row r="311" spans="1:66" x14ac:dyDescent="0.25">
      <c r="A311" s="6">
        <v>45205</v>
      </c>
      <c r="B311" t="s">
        <v>16</v>
      </c>
      <c r="C311">
        <v>6</v>
      </c>
      <c r="D311">
        <v>664.00000000000011</v>
      </c>
      <c r="E311">
        <f t="shared" si="16"/>
        <v>160</v>
      </c>
      <c r="F311">
        <f t="shared" si="18"/>
        <v>74</v>
      </c>
      <c r="G311">
        <f t="shared" si="19"/>
        <v>227.00000000000011</v>
      </c>
      <c r="H311">
        <f t="shared" si="17"/>
        <v>173</v>
      </c>
      <c r="I311">
        <v>0</v>
      </c>
      <c r="J311" s="22">
        <v>0.98</v>
      </c>
      <c r="K311" s="22">
        <v>0.77</v>
      </c>
      <c r="L311" s="22">
        <v>0.83000000000000007</v>
      </c>
      <c r="M311" s="22">
        <v>0.25</v>
      </c>
      <c r="N311" s="22">
        <v>0.68</v>
      </c>
      <c r="O311" s="24">
        <v>0.68</v>
      </c>
      <c r="P311" s="24">
        <v>0.38</v>
      </c>
      <c r="Q311" s="24">
        <v>0.88</v>
      </c>
      <c r="R311" s="24">
        <v>0.8</v>
      </c>
      <c r="S311" s="24">
        <v>0.8</v>
      </c>
      <c r="T311" s="24">
        <v>0.57000000000000006</v>
      </c>
      <c r="U311" s="24">
        <v>0.43</v>
      </c>
      <c r="V311" s="24">
        <v>0.87</v>
      </c>
      <c r="W311" s="24">
        <v>0.56000000000000005</v>
      </c>
      <c r="X311" s="24">
        <v>0.94000000000000006</v>
      </c>
      <c r="Y311" s="24">
        <v>0.36</v>
      </c>
      <c r="Z311" s="24">
        <v>0.94000000000000006</v>
      </c>
      <c r="AA311" s="25">
        <v>0</v>
      </c>
      <c r="AB311" s="25">
        <v>0</v>
      </c>
      <c r="AC311" s="25">
        <v>30</v>
      </c>
      <c r="AD311" s="25">
        <v>26</v>
      </c>
      <c r="AE311" s="25">
        <v>6</v>
      </c>
      <c r="AF311" s="25">
        <v>0</v>
      </c>
      <c r="AG311" s="25">
        <v>7</v>
      </c>
      <c r="AH311" s="25">
        <v>0</v>
      </c>
      <c r="AI311" s="25">
        <v>5</v>
      </c>
      <c r="AJ311" s="25">
        <v>0</v>
      </c>
      <c r="AK311" s="25">
        <v>30</v>
      </c>
      <c r="AL311" s="25">
        <v>38</v>
      </c>
      <c r="AM311" s="25">
        <v>30</v>
      </c>
      <c r="AN311" s="25">
        <v>0</v>
      </c>
      <c r="AO311" s="25">
        <v>0</v>
      </c>
      <c r="AP311" s="25">
        <v>25</v>
      </c>
      <c r="AQ311" s="25">
        <v>0</v>
      </c>
      <c r="AR311" s="25">
        <v>34</v>
      </c>
      <c r="AS311" s="25">
        <v>8</v>
      </c>
      <c r="AT311" s="25">
        <v>38</v>
      </c>
      <c r="AU311" s="25">
        <v>42</v>
      </c>
      <c r="AV311" s="25">
        <v>30.000000000000114</v>
      </c>
      <c r="AW311" s="25">
        <v>31</v>
      </c>
      <c r="AX311" s="25">
        <v>43</v>
      </c>
      <c r="AY311" s="25">
        <v>32</v>
      </c>
      <c r="AZ311" s="25">
        <v>0</v>
      </c>
      <c r="BA311" s="25">
        <v>3</v>
      </c>
      <c r="BB311" s="25">
        <v>0</v>
      </c>
      <c r="BC311" s="25">
        <v>24</v>
      </c>
      <c r="BD311" s="25">
        <v>22</v>
      </c>
      <c r="BE311" s="25">
        <v>34</v>
      </c>
      <c r="BF311" s="25">
        <v>8</v>
      </c>
      <c r="BG311" s="25">
        <v>0</v>
      </c>
      <c r="BH311" s="25">
        <v>10</v>
      </c>
      <c r="BI311" s="25">
        <v>44</v>
      </c>
      <c r="BJ311" s="25">
        <v>22</v>
      </c>
      <c r="BK311" s="25">
        <v>13</v>
      </c>
      <c r="BL311" s="25">
        <v>0</v>
      </c>
      <c r="BM311" s="25">
        <v>0</v>
      </c>
      <c r="BN311" s="25">
        <v>29</v>
      </c>
    </row>
    <row r="312" spans="1:66" x14ac:dyDescent="0.25">
      <c r="A312" s="6">
        <v>45206</v>
      </c>
      <c r="B312" t="s">
        <v>16</v>
      </c>
      <c r="C312">
        <v>7</v>
      </c>
      <c r="D312">
        <v>646</v>
      </c>
      <c r="E312">
        <f t="shared" si="16"/>
        <v>151</v>
      </c>
      <c r="F312">
        <f t="shared" si="18"/>
        <v>203</v>
      </c>
      <c r="G312">
        <f t="shared" si="19"/>
        <v>174</v>
      </c>
      <c r="H312">
        <f t="shared" si="17"/>
        <v>118</v>
      </c>
      <c r="I312">
        <v>0</v>
      </c>
      <c r="J312" s="22">
        <v>0.69000000000000006</v>
      </c>
      <c r="K312" s="22">
        <v>0.9</v>
      </c>
      <c r="L312" s="22">
        <v>0.74</v>
      </c>
      <c r="M312" s="22">
        <v>0.83000000000000007</v>
      </c>
      <c r="N312" s="22">
        <v>0.47000000000000003</v>
      </c>
      <c r="O312" s="24">
        <v>0.28999999999999998</v>
      </c>
      <c r="P312" s="24">
        <v>0.6</v>
      </c>
      <c r="Q312" s="24">
        <v>0.89</v>
      </c>
      <c r="R312" s="24">
        <v>0.63</v>
      </c>
      <c r="S312" s="24">
        <v>0.6</v>
      </c>
      <c r="T312" s="24">
        <v>0.61</v>
      </c>
      <c r="U312" s="24">
        <v>0.41000000000000003</v>
      </c>
      <c r="V312" s="24">
        <v>0.98</v>
      </c>
      <c r="W312" s="24">
        <v>0.64</v>
      </c>
      <c r="X312" s="24">
        <v>0.44</v>
      </c>
      <c r="Y312" s="24">
        <v>0.91</v>
      </c>
      <c r="Z312" s="24">
        <v>0.83000000000000007</v>
      </c>
      <c r="AA312" s="25">
        <v>0</v>
      </c>
      <c r="AB312" s="25">
        <v>25</v>
      </c>
      <c r="AC312" s="25">
        <v>35</v>
      </c>
      <c r="AD312" s="25">
        <v>10</v>
      </c>
      <c r="AE312" s="25">
        <v>17</v>
      </c>
      <c r="AF312" s="25">
        <v>12</v>
      </c>
      <c r="AG312" s="25">
        <v>22</v>
      </c>
      <c r="AH312" s="25">
        <v>40</v>
      </c>
      <c r="AI312" s="25">
        <v>34</v>
      </c>
      <c r="AJ312" s="25">
        <v>8</v>
      </c>
      <c r="AK312" s="25">
        <v>0</v>
      </c>
      <c r="AL312" s="25">
        <v>22</v>
      </c>
      <c r="AM312" s="25">
        <v>0</v>
      </c>
      <c r="AN312" s="25">
        <v>16</v>
      </c>
      <c r="AO312" s="25">
        <v>22</v>
      </c>
      <c r="AP312" s="25">
        <v>0</v>
      </c>
      <c r="AQ312" s="25">
        <v>33</v>
      </c>
      <c r="AR312" s="25">
        <v>25</v>
      </c>
      <c r="AS312" s="25">
        <v>0</v>
      </c>
      <c r="AT312" s="25">
        <v>0</v>
      </c>
      <c r="AU312" s="25">
        <v>13</v>
      </c>
      <c r="AV312" s="25">
        <v>14</v>
      </c>
      <c r="AW312" s="25">
        <v>4</v>
      </c>
      <c r="AX312" s="25">
        <v>41</v>
      </c>
      <c r="AY312" s="25">
        <v>41</v>
      </c>
      <c r="AZ312" s="25">
        <v>22</v>
      </c>
      <c r="BA312" s="25">
        <v>0</v>
      </c>
      <c r="BB312" s="25">
        <v>19</v>
      </c>
      <c r="BC312" s="25">
        <v>11</v>
      </c>
      <c r="BD312" s="25">
        <v>9</v>
      </c>
      <c r="BE312" s="25">
        <v>5</v>
      </c>
      <c r="BF312" s="25">
        <v>1</v>
      </c>
      <c r="BG312" s="25">
        <v>0</v>
      </c>
      <c r="BH312" s="25">
        <v>20</v>
      </c>
      <c r="BI312" s="25">
        <v>33</v>
      </c>
      <c r="BJ312" s="25">
        <v>43</v>
      </c>
      <c r="BK312" s="25">
        <v>10</v>
      </c>
      <c r="BL312" s="25">
        <v>0</v>
      </c>
      <c r="BM312" s="25">
        <v>39</v>
      </c>
      <c r="BN312" s="25">
        <v>0</v>
      </c>
    </row>
    <row r="313" spans="1:66" x14ac:dyDescent="0.25">
      <c r="A313" s="6">
        <v>45207</v>
      </c>
      <c r="B313" t="s">
        <v>16</v>
      </c>
      <c r="C313">
        <v>8</v>
      </c>
      <c r="D313">
        <v>625.00000000000011</v>
      </c>
      <c r="E313">
        <f t="shared" si="16"/>
        <v>86</v>
      </c>
      <c r="F313">
        <f t="shared" si="18"/>
        <v>210</v>
      </c>
      <c r="G313">
        <f t="shared" si="19"/>
        <v>150.00000000000011</v>
      </c>
      <c r="H313">
        <f t="shared" si="17"/>
        <v>149</v>
      </c>
      <c r="I313">
        <v>0</v>
      </c>
      <c r="J313" s="22">
        <v>0.85</v>
      </c>
      <c r="K313" s="22">
        <v>0.72</v>
      </c>
      <c r="L313" s="22">
        <v>0.49</v>
      </c>
      <c r="M313" s="22">
        <v>0.63</v>
      </c>
      <c r="N313" s="22">
        <v>0.92</v>
      </c>
      <c r="O313" s="24">
        <v>0.6</v>
      </c>
      <c r="P313" s="24">
        <v>0.79</v>
      </c>
      <c r="Q313" s="24">
        <v>0.98</v>
      </c>
      <c r="R313" s="24">
        <v>0.66</v>
      </c>
      <c r="S313" s="24">
        <v>0.13</v>
      </c>
      <c r="T313" s="24">
        <v>0.8</v>
      </c>
      <c r="U313" s="24">
        <v>0.57999999999999996</v>
      </c>
      <c r="V313" s="24">
        <v>0.81</v>
      </c>
      <c r="W313" s="24">
        <v>0.43</v>
      </c>
      <c r="X313" s="24">
        <v>0.93</v>
      </c>
      <c r="Y313" s="24">
        <v>0.54</v>
      </c>
      <c r="Z313" s="24">
        <v>0.96</v>
      </c>
      <c r="AA313" s="25">
        <v>17</v>
      </c>
      <c r="AB313" s="25">
        <v>8</v>
      </c>
      <c r="AC313" s="25">
        <v>10</v>
      </c>
      <c r="AD313" s="25">
        <v>33</v>
      </c>
      <c r="AE313" s="25">
        <v>40</v>
      </c>
      <c r="AF313" s="25">
        <v>18</v>
      </c>
      <c r="AG313" s="25">
        <v>33</v>
      </c>
      <c r="AH313" s="25">
        <v>6</v>
      </c>
      <c r="AI313" s="25">
        <v>9</v>
      </c>
      <c r="AJ313" s="25">
        <v>36</v>
      </c>
      <c r="AK313" s="25">
        <v>30</v>
      </c>
      <c r="AL313" s="25">
        <v>0</v>
      </c>
      <c r="AM313" s="25">
        <v>9</v>
      </c>
      <c r="AN313" s="25">
        <v>41</v>
      </c>
      <c r="AO313" s="25">
        <v>14</v>
      </c>
      <c r="AP313" s="25">
        <v>0</v>
      </c>
      <c r="AQ313" s="25">
        <v>0</v>
      </c>
      <c r="AR313" s="25">
        <v>36</v>
      </c>
      <c r="AS313" s="25">
        <v>20</v>
      </c>
      <c r="AT313" s="25">
        <v>29</v>
      </c>
      <c r="AU313" s="25">
        <v>28</v>
      </c>
      <c r="AV313" s="25">
        <v>13</v>
      </c>
      <c r="AW313" s="25">
        <v>0</v>
      </c>
      <c r="AX313" s="25">
        <v>0</v>
      </c>
      <c r="AY313" s="25">
        <v>14.000000000000114</v>
      </c>
      <c r="AZ313" s="25">
        <v>22</v>
      </c>
      <c r="BA313" s="25">
        <v>21</v>
      </c>
      <c r="BB313" s="25">
        <v>1</v>
      </c>
      <c r="BC313" s="25">
        <v>10</v>
      </c>
      <c r="BD313" s="25">
        <v>41</v>
      </c>
      <c r="BE313" s="25">
        <v>7</v>
      </c>
      <c r="BF313" s="25">
        <v>0</v>
      </c>
      <c r="BG313" s="25">
        <v>12</v>
      </c>
      <c r="BH313" s="25">
        <v>16</v>
      </c>
      <c r="BI313" s="25">
        <v>1</v>
      </c>
      <c r="BJ313" s="25">
        <v>20</v>
      </c>
      <c r="BK313" s="25">
        <v>0</v>
      </c>
      <c r="BL313" s="25">
        <v>0</v>
      </c>
      <c r="BM313" s="25">
        <v>18</v>
      </c>
      <c r="BN313" s="25">
        <v>12</v>
      </c>
    </row>
    <row r="314" spans="1:66" x14ac:dyDescent="0.25">
      <c r="A314" s="6">
        <v>45208</v>
      </c>
      <c r="B314" t="s">
        <v>16</v>
      </c>
      <c r="C314">
        <v>9</v>
      </c>
      <c r="D314">
        <v>598</v>
      </c>
      <c r="E314">
        <f t="shared" si="16"/>
        <v>160</v>
      </c>
      <c r="F314">
        <f t="shared" si="18"/>
        <v>148</v>
      </c>
      <c r="G314">
        <f t="shared" si="19"/>
        <v>182</v>
      </c>
      <c r="H314">
        <f t="shared" si="17"/>
        <v>98</v>
      </c>
      <c r="I314">
        <v>1</v>
      </c>
      <c r="J314" s="22">
        <v>0.19</v>
      </c>
      <c r="K314" s="22">
        <v>0.86</v>
      </c>
      <c r="L314" s="22">
        <v>0.73</v>
      </c>
      <c r="M314" s="22">
        <v>0.95000000000000007</v>
      </c>
      <c r="N314" s="22">
        <v>0.51</v>
      </c>
      <c r="O314" s="24">
        <v>0.91</v>
      </c>
      <c r="P314" s="24">
        <v>0.92</v>
      </c>
      <c r="Q314" s="24">
        <v>0.63</v>
      </c>
      <c r="R314" s="24">
        <v>0.65</v>
      </c>
      <c r="S314" s="24">
        <v>0.6</v>
      </c>
      <c r="T314" s="24">
        <v>0.70000000000000007</v>
      </c>
      <c r="U314" s="24">
        <v>0.9</v>
      </c>
      <c r="V314" s="24">
        <v>0.3</v>
      </c>
      <c r="W314" s="24">
        <v>0.91</v>
      </c>
      <c r="X314" s="24">
        <v>0.89</v>
      </c>
      <c r="Y314" s="24">
        <v>0.51</v>
      </c>
      <c r="Z314" s="24">
        <v>0.76</v>
      </c>
      <c r="AA314" s="25">
        <v>25</v>
      </c>
      <c r="AB314" s="25">
        <v>0</v>
      </c>
      <c r="AC314" s="25">
        <v>12</v>
      </c>
      <c r="AD314" s="25">
        <v>0</v>
      </c>
      <c r="AE314" s="25">
        <v>35</v>
      </c>
      <c r="AF314" s="25">
        <v>31</v>
      </c>
      <c r="AG314" s="25">
        <v>0</v>
      </c>
      <c r="AH314" s="25">
        <v>0</v>
      </c>
      <c r="AI314" s="25">
        <v>33</v>
      </c>
      <c r="AJ314" s="25">
        <v>12</v>
      </c>
      <c r="AK314" s="25">
        <v>10</v>
      </c>
      <c r="AL314" s="25">
        <v>0</v>
      </c>
      <c r="AM314" s="25">
        <v>0</v>
      </c>
      <c r="AN314" s="25">
        <v>5</v>
      </c>
      <c r="AO314" s="25">
        <v>20</v>
      </c>
      <c r="AP314" s="25">
        <v>32</v>
      </c>
      <c r="AQ314" s="25">
        <v>0</v>
      </c>
      <c r="AR314" s="25">
        <v>18</v>
      </c>
      <c r="AS314" s="25">
        <v>14</v>
      </c>
      <c r="AT314" s="25">
        <v>9</v>
      </c>
      <c r="AU314" s="25">
        <v>17</v>
      </c>
      <c r="AV314" s="25">
        <v>17</v>
      </c>
      <c r="AW314" s="25">
        <v>14</v>
      </c>
      <c r="AX314" s="25">
        <v>25</v>
      </c>
      <c r="AY314" s="25">
        <v>30</v>
      </c>
      <c r="AZ314" s="25">
        <v>23</v>
      </c>
      <c r="BA314" s="25">
        <v>16</v>
      </c>
      <c r="BB314" s="25">
        <v>20</v>
      </c>
      <c r="BC314" s="25">
        <v>20</v>
      </c>
      <c r="BD314" s="25">
        <v>0</v>
      </c>
      <c r="BE314" s="25">
        <v>23</v>
      </c>
      <c r="BF314" s="25">
        <v>37</v>
      </c>
      <c r="BG314" s="25">
        <v>13</v>
      </c>
      <c r="BH314" s="25">
        <v>0</v>
      </c>
      <c r="BI314" s="25">
        <v>38</v>
      </c>
      <c r="BJ314" s="25">
        <v>0</v>
      </c>
      <c r="BK314" s="25">
        <v>15</v>
      </c>
      <c r="BL314" s="25">
        <v>22</v>
      </c>
      <c r="BM314" s="25">
        <v>8</v>
      </c>
      <c r="BN314" s="25">
        <v>4</v>
      </c>
    </row>
    <row r="315" spans="1:66" x14ac:dyDescent="0.25">
      <c r="A315" s="6">
        <v>45209</v>
      </c>
      <c r="B315" t="s">
        <v>16</v>
      </c>
      <c r="C315">
        <v>10</v>
      </c>
      <c r="D315">
        <v>565</v>
      </c>
      <c r="E315">
        <f t="shared" si="16"/>
        <v>141</v>
      </c>
      <c r="F315">
        <f t="shared" si="18"/>
        <v>134</v>
      </c>
      <c r="G315">
        <f t="shared" si="19"/>
        <v>86</v>
      </c>
      <c r="H315">
        <f t="shared" si="17"/>
        <v>180</v>
      </c>
      <c r="I315">
        <v>0</v>
      </c>
      <c r="J315" s="22">
        <v>0.59</v>
      </c>
      <c r="K315" s="22">
        <v>0.81</v>
      </c>
      <c r="L315" s="22">
        <v>0.9</v>
      </c>
      <c r="M315" s="22">
        <v>0.77</v>
      </c>
      <c r="N315" s="22">
        <v>0.34</v>
      </c>
      <c r="O315" s="24">
        <v>0.48</v>
      </c>
      <c r="P315" s="24">
        <v>0.75</v>
      </c>
      <c r="Q315" s="24">
        <v>0.86</v>
      </c>
      <c r="R315" s="24">
        <v>0.75</v>
      </c>
      <c r="S315" s="24">
        <v>0.68</v>
      </c>
      <c r="T315" s="24">
        <v>0.92</v>
      </c>
      <c r="U315" s="24">
        <v>0.45</v>
      </c>
      <c r="V315" s="24">
        <v>0.98</v>
      </c>
      <c r="W315" s="24">
        <v>0.88</v>
      </c>
      <c r="X315" s="24">
        <v>0.73</v>
      </c>
      <c r="Y315" s="24">
        <v>0.77</v>
      </c>
      <c r="Z315" s="24">
        <v>0.55000000000000004</v>
      </c>
      <c r="AA315" s="25">
        <v>17</v>
      </c>
      <c r="AB315" s="25">
        <v>0</v>
      </c>
      <c r="AC315" s="25">
        <v>28</v>
      </c>
      <c r="AD315" s="25">
        <v>16</v>
      </c>
      <c r="AE315" s="25">
        <v>0</v>
      </c>
      <c r="AF315" s="25">
        <v>34</v>
      </c>
      <c r="AG315" s="25">
        <v>0</v>
      </c>
      <c r="AH315" s="25">
        <v>0</v>
      </c>
      <c r="AI315" s="25">
        <v>3</v>
      </c>
      <c r="AJ315" s="25">
        <v>36</v>
      </c>
      <c r="AK315" s="25">
        <v>24</v>
      </c>
      <c r="AL315" s="25">
        <v>35</v>
      </c>
      <c r="AM315" s="25">
        <v>13</v>
      </c>
      <c r="AN315" s="25">
        <v>0</v>
      </c>
      <c r="AO315" s="25">
        <v>26</v>
      </c>
      <c r="AP315" s="25">
        <v>36</v>
      </c>
      <c r="AQ315" s="25">
        <v>34</v>
      </c>
      <c r="AR315" s="25">
        <v>26</v>
      </c>
      <c r="AS315" s="25">
        <v>0</v>
      </c>
      <c r="AT315" s="25">
        <v>10</v>
      </c>
      <c r="AU315" s="25">
        <v>0</v>
      </c>
      <c r="AV315" s="25">
        <v>0</v>
      </c>
      <c r="AW315" s="25">
        <v>17</v>
      </c>
      <c r="AX315" s="25">
        <v>6</v>
      </c>
      <c r="AY315" s="25">
        <v>0</v>
      </c>
      <c r="AZ315" s="25">
        <v>0</v>
      </c>
      <c r="BA315" s="25">
        <v>31</v>
      </c>
      <c r="BB315" s="25">
        <v>0</v>
      </c>
      <c r="BC315" s="25">
        <v>24</v>
      </c>
      <c r="BD315" s="25">
        <v>8</v>
      </c>
      <c r="BE315" s="25">
        <v>4</v>
      </c>
      <c r="BF315" s="25">
        <v>27</v>
      </c>
      <c r="BG315" s="25">
        <v>28</v>
      </c>
      <c r="BH315" s="25">
        <v>28</v>
      </c>
      <c r="BI315" s="25">
        <v>0</v>
      </c>
      <c r="BJ315" s="25">
        <v>14</v>
      </c>
      <c r="BK315" s="25">
        <v>0</v>
      </c>
      <c r="BL315" s="25">
        <v>24</v>
      </c>
      <c r="BM315" s="25">
        <v>0</v>
      </c>
      <c r="BN315" s="25">
        <v>16</v>
      </c>
    </row>
    <row r="316" spans="1:66" x14ac:dyDescent="0.25">
      <c r="A316" s="6">
        <v>45210</v>
      </c>
      <c r="B316" t="s">
        <v>16</v>
      </c>
      <c r="C316">
        <v>11</v>
      </c>
      <c r="D316">
        <v>522.00000000000011</v>
      </c>
      <c r="E316">
        <f t="shared" si="16"/>
        <v>182</v>
      </c>
      <c r="F316">
        <f t="shared" si="18"/>
        <v>159.00000000000011</v>
      </c>
      <c r="G316">
        <f t="shared" si="19"/>
        <v>72</v>
      </c>
      <c r="H316">
        <f t="shared" si="17"/>
        <v>77</v>
      </c>
      <c r="I316">
        <v>0</v>
      </c>
      <c r="J316" s="22">
        <v>0.94000000000000006</v>
      </c>
      <c r="K316" s="22">
        <v>0.33</v>
      </c>
      <c r="L316" s="22">
        <v>0.59</v>
      </c>
      <c r="M316" s="22">
        <v>0.72</v>
      </c>
      <c r="N316" s="22">
        <v>0.89</v>
      </c>
      <c r="O316" s="24">
        <v>0.6</v>
      </c>
      <c r="P316" s="24">
        <v>0.6</v>
      </c>
      <c r="Q316" s="24">
        <v>0.97</v>
      </c>
      <c r="R316" s="24">
        <v>0.75</v>
      </c>
      <c r="S316" s="24">
        <v>0.53</v>
      </c>
      <c r="T316" s="24">
        <v>0.16</v>
      </c>
      <c r="U316" s="24">
        <v>0.9</v>
      </c>
      <c r="V316" s="24">
        <v>0.98</v>
      </c>
      <c r="W316" s="24">
        <v>0.79</v>
      </c>
      <c r="X316" s="24">
        <v>0.43</v>
      </c>
      <c r="Y316" s="24">
        <v>0.6</v>
      </c>
      <c r="Z316" s="24">
        <v>0.85</v>
      </c>
      <c r="AA316" s="25">
        <v>13.000000000000114</v>
      </c>
      <c r="AB316" s="25">
        <v>0</v>
      </c>
      <c r="AC316" s="25">
        <v>9</v>
      </c>
      <c r="AD316" s="25">
        <v>14</v>
      </c>
      <c r="AE316" s="25">
        <v>26</v>
      </c>
      <c r="AF316" s="25">
        <v>28</v>
      </c>
      <c r="AG316" s="25">
        <v>16</v>
      </c>
      <c r="AH316" s="25">
        <v>5</v>
      </c>
      <c r="AI316" s="25">
        <v>34</v>
      </c>
      <c r="AJ316" s="25">
        <v>14</v>
      </c>
      <c r="AK316" s="25">
        <v>32</v>
      </c>
      <c r="AL316" s="25">
        <v>13</v>
      </c>
      <c r="AM316" s="25">
        <v>7</v>
      </c>
      <c r="AN316" s="25">
        <v>0</v>
      </c>
      <c r="AO316" s="25">
        <v>0</v>
      </c>
      <c r="AP316" s="25">
        <v>26</v>
      </c>
      <c r="AQ316" s="25">
        <v>0</v>
      </c>
      <c r="AR316" s="25">
        <v>14</v>
      </c>
      <c r="AS316" s="25">
        <v>13</v>
      </c>
      <c r="AT316" s="25">
        <v>4</v>
      </c>
      <c r="AU316" s="25">
        <v>7</v>
      </c>
      <c r="AV316" s="25">
        <v>10</v>
      </c>
      <c r="AW316" s="25">
        <v>0</v>
      </c>
      <c r="AX316" s="25">
        <v>0</v>
      </c>
      <c r="AY316" s="25">
        <v>0</v>
      </c>
      <c r="AZ316" s="25">
        <v>0</v>
      </c>
      <c r="BA316" s="25">
        <v>0</v>
      </c>
      <c r="BB316" s="25">
        <v>21</v>
      </c>
      <c r="BC316" s="25">
        <v>2</v>
      </c>
      <c r="BD316" s="25">
        <v>32</v>
      </c>
      <c r="BE316" s="25">
        <v>31</v>
      </c>
      <c r="BF316" s="25">
        <v>0</v>
      </c>
      <c r="BG316" s="25">
        <v>7</v>
      </c>
      <c r="BH316" s="25">
        <v>18</v>
      </c>
      <c r="BI316" s="25">
        <v>31</v>
      </c>
      <c r="BJ316" s="25">
        <v>32</v>
      </c>
      <c r="BK316" s="25">
        <v>5</v>
      </c>
      <c r="BL316" s="25">
        <v>23</v>
      </c>
      <c r="BM316" s="25">
        <v>17</v>
      </c>
      <c r="BN316" s="25">
        <v>18</v>
      </c>
    </row>
    <row r="317" spans="1:66" x14ac:dyDescent="0.25">
      <c r="A317" s="6">
        <v>45211</v>
      </c>
      <c r="B317" t="s">
        <v>16</v>
      </c>
      <c r="C317">
        <v>12</v>
      </c>
      <c r="D317">
        <v>469.99999999999994</v>
      </c>
      <c r="E317">
        <f t="shared" si="16"/>
        <v>123</v>
      </c>
      <c r="F317">
        <f t="shared" si="18"/>
        <v>123</v>
      </c>
      <c r="G317">
        <f t="shared" si="19"/>
        <v>157</v>
      </c>
      <c r="H317">
        <f t="shared" si="17"/>
        <v>66.999999999999943</v>
      </c>
      <c r="I317">
        <v>0</v>
      </c>
      <c r="J317" s="22">
        <v>0.91</v>
      </c>
      <c r="K317" s="22">
        <v>0.54</v>
      </c>
      <c r="L317" s="22">
        <v>0.71</v>
      </c>
      <c r="M317" s="22">
        <v>0.85</v>
      </c>
      <c r="N317" s="22">
        <v>0.21</v>
      </c>
      <c r="O317" s="24">
        <v>0.42</v>
      </c>
      <c r="P317" s="24">
        <v>0.95000000000000007</v>
      </c>
      <c r="Q317" s="24">
        <v>0.74</v>
      </c>
      <c r="R317" s="24">
        <v>0.6</v>
      </c>
      <c r="S317" s="24">
        <v>0.68</v>
      </c>
      <c r="T317" s="24">
        <v>0.72</v>
      </c>
      <c r="U317" s="24">
        <v>0.97</v>
      </c>
      <c r="V317" s="24">
        <v>0.55000000000000004</v>
      </c>
      <c r="W317" s="24">
        <v>0.3</v>
      </c>
      <c r="X317" s="24">
        <v>0.9</v>
      </c>
      <c r="Y317" s="24">
        <v>0.70000000000000007</v>
      </c>
      <c r="Z317" s="24">
        <v>0.61</v>
      </c>
      <c r="AA317" s="25">
        <v>23</v>
      </c>
      <c r="AB317" s="25">
        <v>15</v>
      </c>
      <c r="AC317" s="25">
        <v>14</v>
      </c>
      <c r="AD317" s="25">
        <v>5</v>
      </c>
      <c r="AE317" s="25">
        <v>25</v>
      </c>
      <c r="AF317" s="25">
        <v>10</v>
      </c>
      <c r="AG317" s="25">
        <v>24</v>
      </c>
      <c r="AH317" s="25">
        <v>0</v>
      </c>
      <c r="AI317" s="25">
        <v>0</v>
      </c>
      <c r="AJ317" s="25">
        <v>7</v>
      </c>
      <c r="AK317" s="25">
        <v>0</v>
      </c>
      <c r="AL317" s="25">
        <v>12.999999999999943</v>
      </c>
      <c r="AM317" s="25">
        <v>0</v>
      </c>
      <c r="AN317" s="25">
        <v>0</v>
      </c>
      <c r="AO317" s="25">
        <v>4</v>
      </c>
      <c r="AP317" s="25">
        <v>7</v>
      </c>
      <c r="AQ317" s="25">
        <v>22</v>
      </c>
      <c r="AR317" s="25">
        <v>8</v>
      </c>
      <c r="AS317" s="25">
        <v>8</v>
      </c>
      <c r="AT317" s="25">
        <v>5</v>
      </c>
      <c r="AU317" s="25">
        <v>12</v>
      </c>
      <c r="AV317" s="25">
        <v>10</v>
      </c>
      <c r="AW317" s="25">
        <v>13</v>
      </c>
      <c r="AX317" s="25">
        <v>21</v>
      </c>
      <c r="AY317" s="25">
        <v>27</v>
      </c>
      <c r="AZ317" s="25">
        <v>0</v>
      </c>
      <c r="BA317" s="25">
        <v>28</v>
      </c>
      <c r="BB317" s="25">
        <v>14</v>
      </c>
      <c r="BC317" s="25">
        <v>23</v>
      </c>
      <c r="BD317" s="25">
        <v>9</v>
      </c>
      <c r="BE317" s="25">
        <v>6</v>
      </c>
      <c r="BF317" s="25">
        <v>29</v>
      </c>
      <c r="BG317" s="25">
        <v>0</v>
      </c>
      <c r="BH317" s="25">
        <v>11</v>
      </c>
      <c r="BI317" s="25">
        <v>23</v>
      </c>
      <c r="BJ317" s="25">
        <v>0</v>
      </c>
      <c r="BK317" s="25">
        <v>12</v>
      </c>
      <c r="BL317" s="25">
        <v>0</v>
      </c>
      <c r="BM317" s="25">
        <v>16</v>
      </c>
      <c r="BN317" s="25">
        <v>26</v>
      </c>
    </row>
    <row r="318" spans="1:66" x14ac:dyDescent="0.25">
      <c r="A318" s="6">
        <v>45212</v>
      </c>
      <c r="B318" t="s">
        <v>16</v>
      </c>
      <c r="C318">
        <v>13</v>
      </c>
      <c r="D318">
        <v>402</v>
      </c>
      <c r="E318">
        <f t="shared" si="16"/>
        <v>107</v>
      </c>
      <c r="F318">
        <f t="shared" si="18"/>
        <v>139</v>
      </c>
      <c r="G318">
        <f t="shared" si="19"/>
        <v>97</v>
      </c>
      <c r="H318">
        <f t="shared" si="17"/>
        <v>50</v>
      </c>
      <c r="I318">
        <v>0</v>
      </c>
      <c r="J318" s="22">
        <v>0.94000000000000006</v>
      </c>
      <c r="K318" s="22">
        <v>0.56000000000000005</v>
      </c>
      <c r="L318" s="22">
        <v>0.89</v>
      </c>
      <c r="M318" s="22">
        <v>0.47000000000000003</v>
      </c>
      <c r="N318" s="22">
        <v>0.77</v>
      </c>
      <c r="O318" s="24">
        <v>0.84</v>
      </c>
      <c r="P318" s="24">
        <v>0.68</v>
      </c>
      <c r="Q318" s="24">
        <v>0.54</v>
      </c>
      <c r="R318" s="24">
        <v>0.68</v>
      </c>
      <c r="S318" s="24">
        <v>0.89</v>
      </c>
      <c r="T318" s="24">
        <v>0.69000000000000006</v>
      </c>
      <c r="U318" s="24">
        <v>0.96</v>
      </c>
      <c r="V318" s="24">
        <v>0.79</v>
      </c>
      <c r="W318" s="24">
        <v>0.62</v>
      </c>
      <c r="X318" s="24">
        <v>0.43</v>
      </c>
      <c r="Y318" s="24">
        <v>0.51</v>
      </c>
      <c r="Z318" s="24">
        <v>0.94000000000000006</v>
      </c>
      <c r="AA318" s="25">
        <v>22</v>
      </c>
      <c r="AB318" s="25">
        <v>26</v>
      </c>
      <c r="AC318" s="25">
        <v>12</v>
      </c>
      <c r="AD318" s="25">
        <v>14</v>
      </c>
      <c r="AE318" s="25">
        <v>5</v>
      </c>
      <c r="AF318" s="25">
        <v>16</v>
      </c>
      <c r="AG318" s="25">
        <v>14</v>
      </c>
      <c r="AH318" s="25">
        <v>0</v>
      </c>
      <c r="AI318" s="25">
        <v>12</v>
      </c>
      <c r="AJ318" s="25">
        <v>18</v>
      </c>
      <c r="AK318" s="25">
        <v>9</v>
      </c>
      <c r="AL318" s="25">
        <v>1</v>
      </c>
      <c r="AM318" s="25">
        <v>0</v>
      </c>
      <c r="AN318" s="25">
        <v>10</v>
      </c>
      <c r="AO318" s="25">
        <v>15</v>
      </c>
      <c r="AP318" s="25">
        <v>0</v>
      </c>
      <c r="AQ318" s="25">
        <v>10</v>
      </c>
      <c r="AR318" s="25">
        <v>0</v>
      </c>
      <c r="AS318" s="25">
        <v>14</v>
      </c>
      <c r="AT318" s="25">
        <v>0</v>
      </c>
      <c r="AU318" s="25">
        <v>20</v>
      </c>
      <c r="AV318" s="25">
        <v>0</v>
      </c>
      <c r="AW318" s="25">
        <v>12</v>
      </c>
      <c r="AX318" s="25">
        <v>16</v>
      </c>
      <c r="AY318" s="25">
        <v>0</v>
      </c>
      <c r="AZ318" s="25">
        <v>0</v>
      </c>
      <c r="BA318" s="25">
        <v>0</v>
      </c>
      <c r="BB318" s="25">
        <v>25</v>
      </c>
      <c r="BC318" s="25">
        <v>24</v>
      </c>
      <c r="BD318" s="25">
        <v>0</v>
      </c>
      <c r="BE318" s="25">
        <v>5</v>
      </c>
      <c r="BF318" s="25">
        <v>0</v>
      </c>
      <c r="BG318" s="25">
        <v>22</v>
      </c>
      <c r="BH318" s="25">
        <v>4</v>
      </c>
      <c r="BI318" s="25">
        <v>8</v>
      </c>
      <c r="BJ318" s="25">
        <v>8</v>
      </c>
      <c r="BK318" s="25">
        <v>20</v>
      </c>
      <c r="BL318" s="25">
        <v>0</v>
      </c>
      <c r="BM318" s="25">
        <v>21</v>
      </c>
      <c r="BN318" s="25">
        <v>19</v>
      </c>
    </row>
    <row r="319" spans="1:66" x14ac:dyDescent="0.25">
      <c r="A319" s="6">
        <v>45213</v>
      </c>
      <c r="B319" t="s">
        <v>16</v>
      </c>
      <c r="C319">
        <v>14</v>
      </c>
      <c r="D319">
        <v>334.00000000000006</v>
      </c>
      <c r="E319">
        <f t="shared" si="16"/>
        <v>76</v>
      </c>
      <c r="F319">
        <f t="shared" si="18"/>
        <v>92.000000000000057</v>
      </c>
      <c r="G319">
        <f t="shared" si="19"/>
        <v>89</v>
      </c>
      <c r="H319">
        <f t="shared" si="17"/>
        <v>77</v>
      </c>
      <c r="I319">
        <v>0</v>
      </c>
      <c r="J319" s="22">
        <v>0.73</v>
      </c>
      <c r="K319" s="22">
        <v>0.9</v>
      </c>
      <c r="L319" s="22">
        <v>0.98</v>
      </c>
      <c r="M319" s="22">
        <v>0.70000000000000007</v>
      </c>
      <c r="N319" s="22">
        <v>0.34</v>
      </c>
      <c r="O319" s="24">
        <v>0.69000000000000006</v>
      </c>
      <c r="P319" s="24">
        <v>0.66</v>
      </c>
      <c r="Q319" s="24">
        <v>0.92</v>
      </c>
      <c r="R319" s="24">
        <v>0.93</v>
      </c>
      <c r="S319" s="24">
        <v>0.6</v>
      </c>
      <c r="T319" s="24">
        <v>0.83000000000000007</v>
      </c>
      <c r="U319" s="24">
        <v>0.4</v>
      </c>
      <c r="V319" s="24">
        <v>0.92</v>
      </c>
      <c r="W319" s="24">
        <v>0.94000000000000006</v>
      </c>
      <c r="X319" s="24">
        <v>0.9</v>
      </c>
      <c r="Y319" s="24">
        <v>0.79</v>
      </c>
      <c r="Z319" s="24">
        <v>0.56000000000000005</v>
      </c>
      <c r="AA319" s="25">
        <v>17</v>
      </c>
      <c r="AB319" s="25">
        <v>0</v>
      </c>
      <c r="AC319" s="25">
        <v>4</v>
      </c>
      <c r="AD319" s="25">
        <v>3</v>
      </c>
      <c r="AE319" s="25">
        <v>8.0000000000000568</v>
      </c>
      <c r="AF319" s="25">
        <v>22</v>
      </c>
      <c r="AG319" s="25">
        <v>21</v>
      </c>
      <c r="AH319" s="25">
        <v>4</v>
      </c>
      <c r="AI319" s="25">
        <v>5</v>
      </c>
      <c r="AJ319" s="25">
        <v>8</v>
      </c>
      <c r="AK319" s="25">
        <v>0</v>
      </c>
      <c r="AL319" s="25">
        <v>3</v>
      </c>
      <c r="AM319" s="25">
        <v>12</v>
      </c>
      <c r="AN319" s="25">
        <v>15</v>
      </c>
      <c r="AO319" s="25">
        <v>10</v>
      </c>
      <c r="AP319" s="25">
        <v>14</v>
      </c>
      <c r="AQ319" s="25">
        <v>0</v>
      </c>
      <c r="AR319" s="25">
        <v>2</v>
      </c>
      <c r="AS319" s="25">
        <v>1</v>
      </c>
      <c r="AT319" s="25">
        <v>20</v>
      </c>
      <c r="AU319" s="25">
        <v>1</v>
      </c>
      <c r="AV319" s="25">
        <v>16</v>
      </c>
      <c r="AW319" s="25">
        <v>11</v>
      </c>
      <c r="AX319" s="25">
        <v>0</v>
      </c>
      <c r="AY319" s="25">
        <v>5</v>
      </c>
      <c r="AZ319" s="25">
        <v>11</v>
      </c>
      <c r="BA319" s="25">
        <v>8</v>
      </c>
      <c r="BB319" s="25">
        <v>22</v>
      </c>
      <c r="BC319" s="25">
        <v>15</v>
      </c>
      <c r="BD319" s="25">
        <v>0</v>
      </c>
      <c r="BE319" s="25">
        <v>0</v>
      </c>
      <c r="BF319" s="25">
        <v>1</v>
      </c>
      <c r="BG319" s="25">
        <v>2</v>
      </c>
      <c r="BH319" s="25">
        <v>17</v>
      </c>
      <c r="BI319" s="25">
        <v>21</v>
      </c>
      <c r="BJ319" s="25">
        <v>11</v>
      </c>
      <c r="BK319" s="25">
        <v>7</v>
      </c>
      <c r="BL319" s="25">
        <v>0</v>
      </c>
      <c r="BM319" s="25">
        <v>13</v>
      </c>
      <c r="BN319" s="25">
        <v>4</v>
      </c>
    </row>
    <row r="320" spans="1:66" x14ac:dyDescent="0.25">
      <c r="A320" s="6">
        <v>45214</v>
      </c>
      <c r="B320" t="s">
        <v>16</v>
      </c>
      <c r="C320">
        <v>15</v>
      </c>
      <c r="D320">
        <v>264</v>
      </c>
      <c r="E320">
        <f t="shared" si="16"/>
        <v>67</v>
      </c>
      <c r="F320">
        <f t="shared" si="18"/>
        <v>61</v>
      </c>
      <c r="G320">
        <f t="shared" si="19"/>
        <v>22</v>
      </c>
      <c r="H320">
        <f t="shared" si="17"/>
        <v>99</v>
      </c>
      <c r="I320">
        <v>0</v>
      </c>
      <c r="J320" s="22">
        <v>0.37</v>
      </c>
      <c r="K320" s="22">
        <v>0.93</v>
      </c>
      <c r="L320" s="22">
        <v>0.82000000000000006</v>
      </c>
      <c r="M320" s="22">
        <v>0.77</v>
      </c>
      <c r="N320" s="22">
        <v>0.5</v>
      </c>
      <c r="O320" s="24">
        <v>0.70000000000000007</v>
      </c>
      <c r="P320" s="24">
        <v>0.64</v>
      </c>
      <c r="Q320" s="24">
        <v>0.59</v>
      </c>
      <c r="R320" s="24">
        <v>0.9</v>
      </c>
      <c r="S320" s="24">
        <v>0.6</v>
      </c>
      <c r="T320" s="24">
        <v>0.28000000000000003</v>
      </c>
      <c r="U320" s="24">
        <v>0.96</v>
      </c>
      <c r="V320" s="24">
        <v>0.95000000000000007</v>
      </c>
      <c r="W320" s="24">
        <v>0.25</v>
      </c>
      <c r="X320" s="24">
        <v>0.85</v>
      </c>
      <c r="Y320" s="24">
        <v>0.81</v>
      </c>
      <c r="Z320" s="24">
        <v>0.42</v>
      </c>
      <c r="AA320" s="25">
        <v>4</v>
      </c>
      <c r="AB320" s="25">
        <v>3</v>
      </c>
      <c r="AC320" s="25">
        <v>12</v>
      </c>
      <c r="AD320" s="25">
        <v>9</v>
      </c>
      <c r="AE320" s="25">
        <v>0</v>
      </c>
      <c r="AF320" s="25">
        <v>0</v>
      </c>
      <c r="AG320" s="25">
        <v>15</v>
      </c>
      <c r="AH320" s="25">
        <v>5</v>
      </c>
      <c r="AI320" s="25">
        <v>0</v>
      </c>
      <c r="AJ320" s="25">
        <v>13</v>
      </c>
      <c r="AK320" s="25">
        <v>15</v>
      </c>
      <c r="AL320" s="25">
        <v>17</v>
      </c>
      <c r="AM320" s="25">
        <v>17</v>
      </c>
      <c r="AN320" s="25">
        <v>0</v>
      </c>
      <c r="AO320" s="25">
        <v>16</v>
      </c>
      <c r="AP320" s="25">
        <v>14</v>
      </c>
      <c r="AQ320" s="25">
        <v>7</v>
      </c>
      <c r="AR320" s="25">
        <v>0</v>
      </c>
      <c r="AS320" s="25">
        <v>13</v>
      </c>
      <c r="AT320" s="25">
        <v>15</v>
      </c>
      <c r="AU320" s="25">
        <v>0</v>
      </c>
      <c r="AV320" s="25">
        <v>0</v>
      </c>
      <c r="AW320" s="25">
        <v>1</v>
      </c>
      <c r="AX320" s="25">
        <v>0</v>
      </c>
      <c r="AY320" s="25">
        <v>9</v>
      </c>
      <c r="AZ320" s="25">
        <v>0</v>
      </c>
      <c r="BA320" s="25">
        <v>0</v>
      </c>
      <c r="BB320" s="25">
        <v>12</v>
      </c>
      <c r="BC320" s="25">
        <v>0</v>
      </c>
      <c r="BD320" s="25">
        <v>0</v>
      </c>
      <c r="BE320" s="25">
        <v>14</v>
      </c>
      <c r="BF320" s="25">
        <v>0</v>
      </c>
      <c r="BG320" s="25">
        <v>13</v>
      </c>
      <c r="BH320" s="25">
        <v>0</v>
      </c>
      <c r="BI320" s="25">
        <v>1</v>
      </c>
      <c r="BJ320" s="25">
        <v>15</v>
      </c>
      <c r="BK320" s="25">
        <v>0</v>
      </c>
      <c r="BL320" s="25">
        <v>0</v>
      </c>
      <c r="BM320" s="25">
        <v>15</v>
      </c>
      <c r="BN320" s="25">
        <v>9</v>
      </c>
    </row>
    <row r="321" spans="1:66" x14ac:dyDescent="0.25">
      <c r="A321" s="6">
        <v>45215</v>
      </c>
      <c r="B321" t="s">
        <v>16</v>
      </c>
      <c r="C321">
        <v>16</v>
      </c>
      <c r="D321">
        <v>204</v>
      </c>
      <c r="E321">
        <f t="shared" si="16"/>
        <v>70</v>
      </c>
      <c r="F321">
        <f t="shared" si="18"/>
        <v>53</v>
      </c>
      <c r="G321">
        <f t="shared" si="19"/>
        <v>23</v>
      </c>
      <c r="H321">
        <f t="shared" si="17"/>
        <v>48</v>
      </c>
      <c r="I321">
        <v>0</v>
      </c>
      <c r="J321" s="22">
        <v>0.48</v>
      </c>
      <c r="K321" s="22">
        <v>0.51</v>
      </c>
      <c r="L321" s="22">
        <v>0.87</v>
      </c>
      <c r="M321" s="22">
        <v>0.77</v>
      </c>
      <c r="N321" s="22">
        <v>0.94000000000000006</v>
      </c>
      <c r="O321" s="24">
        <v>0.67</v>
      </c>
      <c r="P321" s="24">
        <v>0.73</v>
      </c>
      <c r="Q321" s="24">
        <v>0.16</v>
      </c>
      <c r="R321" s="24">
        <v>0.72</v>
      </c>
      <c r="S321" s="24">
        <v>0.92</v>
      </c>
      <c r="T321" s="24">
        <v>0.62</v>
      </c>
      <c r="U321" s="24">
        <v>0.9</v>
      </c>
      <c r="V321" s="24">
        <v>0.79</v>
      </c>
      <c r="W321" s="24">
        <v>0.70000000000000007</v>
      </c>
      <c r="X321" s="24">
        <v>0.59</v>
      </c>
      <c r="Y321" s="24">
        <v>1</v>
      </c>
      <c r="Z321" s="24">
        <v>0.35000000000000003</v>
      </c>
      <c r="AA321" s="25">
        <v>0</v>
      </c>
      <c r="AB321" s="25">
        <v>9</v>
      </c>
      <c r="AC321" s="25">
        <v>0</v>
      </c>
      <c r="AD321" s="25">
        <v>6</v>
      </c>
      <c r="AE321" s="25">
        <v>8</v>
      </c>
      <c r="AF321" s="25">
        <v>7</v>
      </c>
      <c r="AG321" s="25">
        <v>12</v>
      </c>
      <c r="AH321" s="25">
        <v>4</v>
      </c>
      <c r="AI321" s="25">
        <v>0</v>
      </c>
      <c r="AJ321" s="25">
        <v>7</v>
      </c>
      <c r="AK321" s="25">
        <v>10</v>
      </c>
      <c r="AL321" s="25">
        <v>3</v>
      </c>
      <c r="AM321" s="25">
        <v>0</v>
      </c>
      <c r="AN321" s="25">
        <v>8</v>
      </c>
      <c r="AO321" s="25">
        <v>1</v>
      </c>
      <c r="AP321" s="25">
        <v>5</v>
      </c>
      <c r="AQ321" s="25">
        <v>12</v>
      </c>
      <c r="AR321" s="25">
        <v>9</v>
      </c>
      <c r="AS321" s="25">
        <v>10</v>
      </c>
      <c r="AT321" s="25">
        <v>0</v>
      </c>
      <c r="AU321" s="25">
        <v>0</v>
      </c>
      <c r="AV321" s="25">
        <v>3</v>
      </c>
      <c r="AW321" s="25">
        <v>0</v>
      </c>
      <c r="AX321" s="25">
        <v>1</v>
      </c>
      <c r="AY321" s="25">
        <v>4</v>
      </c>
      <c r="AZ321" s="25">
        <v>0</v>
      </c>
      <c r="BA321" s="25">
        <v>1</v>
      </c>
      <c r="BB321" s="25">
        <v>11</v>
      </c>
      <c r="BC321" s="25">
        <v>0</v>
      </c>
      <c r="BD321" s="25">
        <v>3</v>
      </c>
      <c r="BE321" s="25">
        <v>8</v>
      </c>
      <c r="BF321" s="25">
        <v>0</v>
      </c>
      <c r="BG321" s="25">
        <v>11</v>
      </c>
      <c r="BH321" s="25">
        <v>0</v>
      </c>
      <c r="BI321" s="25">
        <v>4</v>
      </c>
      <c r="BJ321" s="25">
        <v>13</v>
      </c>
      <c r="BK321" s="25">
        <v>0</v>
      </c>
      <c r="BL321" s="25">
        <v>10</v>
      </c>
      <c r="BM321" s="25">
        <v>11</v>
      </c>
      <c r="BN321" s="25">
        <v>13</v>
      </c>
    </row>
    <row r="322" spans="1:66" x14ac:dyDescent="0.25">
      <c r="A322" s="6">
        <v>45216</v>
      </c>
      <c r="B322" t="s">
        <v>16</v>
      </c>
      <c r="C322">
        <v>17</v>
      </c>
      <c r="D322">
        <v>169</v>
      </c>
      <c r="E322">
        <f t="shared" si="16"/>
        <v>44</v>
      </c>
      <c r="F322">
        <f t="shared" si="18"/>
        <v>48</v>
      </c>
      <c r="G322">
        <f t="shared" si="19"/>
        <v>43</v>
      </c>
      <c r="H322">
        <f t="shared" si="17"/>
        <v>26</v>
      </c>
      <c r="I322">
        <v>0</v>
      </c>
      <c r="J322" s="22">
        <v>0.41000000000000003</v>
      </c>
      <c r="K322" s="22">
        <v>0.99</v>
      </c>
      <c r="L322" s="22">
        <v>0.78</v>
      </c>
      <c r="M322" s="22">
        <v>0.53</v>
      </c>
      <c r="N322" s="22">
        <v>0.88</v>
      </c>
      <c r="O322" s="24">
        <v>0.64</v>
      </c>
      <c r="P322" s="24">
        <v>0.68</v>
      </c>
      <c r="Q322" s="24">
        <v>0.89</v>
      </c>
      <c r="R322" s="24">
        <v>0.64</v>
      </c>
      <c r="S322" s="24">
        <v>0.71</v>
      </c>
      <c r="T322" s="24">
        <v>0.95000000000000007</v>
      </c>
      <c r="U322" s="24">
        <v>0.97</v>
      </c>
      <c r="V322" s="24">
        <v>0.5</v>
      </c>
      <c r="W322" s="24">
        <v>0.27</v>
      </c>
      <c r="X322" s="24">
        <v>0.68</v>
      </c>
      <c r="Y322" s="24">
        <v>0.77</v>
      </c>
      <c r="Z322" s="24">
        <v>0.97</v>
      </c>
      <c r="AA322" s="25">
        <v>0</v>
      </c>
      <c r="AB322" s="25">
        <v>1</v>
      </c>
      <c r="AC322" s="25">
        <v>11</v>
      </c>
      <c r="AD322" s="25">
        <v>11</v>
      </c>
      <c r="AE322" s="25">
        <v>11</v>
      </c>
      <c r="AF322" s="25">
        <v>2</v>
      </c>
      <c r="AG322" s="25">
        <v>4</v>
      </c>
      <c r="AH322" s="25">
        <v>0</v>
      </c>
      <c r="AI322" s="25">
        <v>7</v>
      </c>
      <c r="AJ322" s="25">
        <v>1</v>
      </c>
      <c r="AK322" s="25">
        <v>8</v>
      </c>
      <c r="AL322" s="25">
        <v>0</v>
      </c>
      <c r="AM322" s="25">
        <v>8</v>
      </c>
      <c r="AN322" s="25">
        <v>5</v>
      </c>
      <c r="AO322" s="25">
        <v>0</v>
      </c>
      <c r="AP322" s="25">
        <v>5</v>
      </c>
      <c r="AQ322" s="25">
        <v>0</v>
      </c>
      <c r="AR322" s="25">
        <v>0</v>
      </c>
      <c r="AS322" s="25">
        <v>1</v>
      </c>
      <c r="AT322" s="25">
        <v>7</v>
      </c>
      <c r="AU322" s="25">
        <v>8</v>
      </c>
      <c r="AV322" s="25">
        <v>0</v>
      </c>
      <c r="AW322" s="25">
        <v>8</v>
      </c>
      <c r="AX322" s="25">
        <v>5</v>
      </c>
      <c r="AY322" s="25">
        <v>8</v>
      </c>
      <c r="AZ322" s="25">
        <v>0</v>
      </c>
      <c r="BA322" s="25">
        <v>2</v>
      </c>
      <c r="BB322" s="25">
        <v>1</v>
      </c>
      <c r="BC322" s="25">
        <v>11</v>
      </c>
      <c r="BD322" s="25">
        <v>0</v>
      </c>
      <c r="BE322" s="25">
        <v>0</v>
      </c>
      <c r="BF322" s="25">
        <v>0</v>
      </c>
      <c r="BG322" s="25">
        <v>4</v>
      </c>
      <c r="BH322" s="25">
        <v>10</v>
      </c>
      <c r="BI322" s="25">
        <v>2</v>
      </c>
      <c r="BJ322" s="25">
        <v>11</v>
      </c>
      <c r="BK322" s="25">
        <v>6</v>
      </c>
      <c r="BL322" s="25">
        <v>10</v>
      </c>
      <c r="BM322" s="25">
        <v>0</v>
      </c>
      <c r="BN322" s="25">
        <v>1</v>
      </c>
    </row>
    <row r="323" spans="1:66" x14ac:dyDescent="0.25">
      <c r="A323" s="6">
        <v>45217</v>
      </c>
      <c r="B323" t="s">
        <v>16</v>
      </c>
      <c r="C323">
        <v>18</v>
      </c>
      <c r="D323">
        <v>149</v>
      </c>
      <c r="E323">
        <f t="shared" ref="E323:E386" si="20">SUM(BE323:BN323)</f>
        <v>37</v>
      </c>
      <c r="F323">
        <f t="shared" si="18"/>
        <v>39</v>
      </c>
      <c r="G323">
        <f t="shared" si="19"/>
        <v>33</v>
      </c>
      <c r="H323">
        <f t="shared" ref="H323:H386" si="21">SUM(AL323:AT323)</f>
        <v>40</v>
      </c>
      <c r="I323">
        <v>0</v>
      </c>
      <c r="J323" s="22">
        <v>0.57000000000000006</v>
      </c>
      <c r="K323" s="22">
        <v>0.96</v>
      </c>
      <c r="L323" s="22">
        <v>0.8</v>
      </c>
      <c r="M323" s="22">
        <v>0.19</v>
      </c>
      <c r="N323" s="22">
        <v>0.9</v>
      </c>
      <c r="O323" s="24">
        <v>0.98</v>
      </c>
      <c r="P323" s="24">
        <v>0.8</v>
      </c>
      <c r="Q323" s="24">
        <v>0.74</v>
      </c>
      <c r="R323" s="24">
        <v>0.62</v>
      </c>
      <c r="S323" s="24">
        <v>0.91</v>
      </c>
      <c r="T323" s="24">
        <v>0.61</v>
      </c>
      <c r="U323" s="24">
        <v>0.38</v>
      </c>
      <c r="V323" s="24">
        <v>0.98</v>
      </c>
      <c r="W323" s="24">
        <v>0.94000000000000006</v>
      </c>
      <c r="X323" s="24">
        <v>0.41000000000000003</v>
      </c>
      <c r="Y323" s="24">
        <v>0.77</v>
      </c>
      <c r="Z323" s="24">
        <v>0.72</v>
      </c>
      <c r="AA323" s="25">
        <v>0</v>
      </c>
      <c r="AB323" s="25">
        <v>3</v>
      </c>
      <c r="AC323" s="25">
        <v>4</v>
      </c>
      <c r="AD323" s="25">
        <v>5</v>
      </c>
      <c r="AE323" s="25">
        <v>6</v>
      </c>
      <c r="AF323" s="25">
        <v>5</v>
      </c>
      <c r="AG323" s="25">
        <v>3</v>
      </c>
      <c r="AH323" s="25">
        <v>0</v>
      </c>
      <c r="AI323" s="25">
        <v>8</v>
      </c>
      <c r="AJ323" s="25">
        <v>5</v>
      </c>
      <c r="AK323" s="25">
        <v>0</v>
      </c>
      <c r="AL323" s="25">
        <v>0</v>
      </c>
      <c r="AM323" s="25">
        <v>0</v>
      </c>
      <c r="AN323" s="25">
        <v>15</v>
      </c>
      <c r="AO323" s="25">
        <v>0</v>
      </c>
      <c r="AP323" s="25">
        <v>0</v>
      </c>
      <c r="AQ323" s="25">
        <v>7</v>
      </c>
      <c r="AR323" s="25">
        <v>7</v>
      </c>
      <c r="AS323" s="25">
        <v>6</v>
      </c>
      <c r="AT323" s="25">
        <v>5</v>
      </c>
      <c r="AU323" s="25">
        <v>6</v>
      </c>
      <c r="AV323" s="25">
        <v>6</v>
      </c>
      <c r="AW323" s="25">
        <v>0</v>
      </c>
      <c r="AX323" s="25">
        <v>7</v>
      </c>
      <c r="AY323" s="25">
        <v>0</v>
      </c>
      <c r="AZ323" s="25">
        <v>0</v>
      </c>
      <c r="BA323" s="25">
        <v>2</v>
      </c>
      <c r="BB323" s="25">
        <v>4</v>
      </c>
      <c r="BC323" s="25">
        <v>8</v>
      </c>
      <c r="BD323" s="25">
        <v>0</v>
      </c>
      <c r="BE323" s="25">
        <v>4</v>
      </c>
      <c r="BF323" s="25">
        <v>8</v>
      </c>
      <c r="BG323" s="25">
        <v>0</v>
      </c>
      <c r="BH323" s="25">
        <v>0</v>
      </c>
      <c r="BI323" s="25">
        <v>8</v>
      </c>
      <c r="BJ323" s="25">
        <v>9</v>
      </c>
      <c r="BK323" s="25">
        <v>1</v>
      </c>
      <c r="BL323" s="25">
        <v>0</v>
      </c>
      <c r="BM323" s="25">
        <v>7</v>
      </c>
      <c r="BN323" s="25">
        <v>0</v>
      </c>
    </row>
    <row r="324" spans="1:66" x14ac:dyDescent="0.25">
      <c r="A324" s="6">
        <v>45218</v>
      </c>
      <c r="B324" t="s">
        <v>16</v>
      </c>
      <c r="C324">
        <v>19</v>
      </c>
      <c r="D324">
        <v>144</v>
      </c>
      <c r="E324">
        <f t="shared" si="20"/>
        <v>39</v>
      </c>
      <c r="F324">
        <f t="shared" ref="F324:F387" si="22">SUM(AA324:AJ324)</f>
        <v>26</v>
      </c>
      <c r="G324">
        <f t="shared" ref="G324:G387" si="23">SUM(AU324:BD324)</f>
        <v>33</v>
      </c>
      <c r="H324">
        <f t="shared" si="21"/>
        <v>38</v>
      </c>
      <c r="I324">
        <v>0</v>
      </c>
      <c r="J324" s="22">
        <v>0.27</v>
      </c>
      <c r="K324" s="22">
        <v>0.86</v>
      </c>
      <c r="L324" s="22">
        <v>0.51</v>
      </c>
      <c r="M324" s="22">
        <v>0.98</v>
      </c>
      <c r="N324" s="22">
        <v>0.71</v>
      </c>
      <c r="O324" s="24">
        <v>0.68</v>
      </c>
      <c r="P324" s="24">
        <v>0.53</v>
      </c>
      <c r="Q324" s="24">
        <v>0.72</v>
      </c>
      <c r="R324" s="24">
        <v>0.87</v>
      </c>
      <c r="S324" s="24">
        <v>0.59</v>
      </c>
      <c r="T324" s="24">
        <v>0.69000000000000006</v>
      </c>
      <c r="U324" s="24">
        <v>0.9</v>
      </c>
      <c r="V324" s="24">
        <v>0.28000000000000003</v>
      </c>
      <c r="W324" s="24">
        <v>0.73</v>
      </c>
      <c r="X324" s="24">
        <v>0.81</v>
      </c>
      <c r="Y324" s="24">
        <v>0.41000000000000003</v>
      </c>
      <c r="Z324" s="24">
        <v>0.93</v>
      </c>
      <c r="AA324" s="25">
        <v>0</v>
      </c>
      <c r="AB324" s="25">
        <v>1</v>
      </c>
      <c r="AC324" s="25">
        <v>5</v>
      </c>
      <c r="AD324" s="25">
        <v>0</v>
      </c>
      <c r="AE324" s="25">
        <v>3</v>
      </c>
      <c r="AF324" s="25">
        <v>0</v>
      </c>
      <c r="AG324" s="25">
        <v>0</v>
      </c>
      <c r="AH324" s="25">
        <v>3</v>
      </c>
      <c r="AI324" s="25">
        <v>9</v>
      </c>
      <c r="AJ324" s="25">
        <v>5</v>
      </c>
      <c r="AK324" s="25">
        <v>8</v>
      </c>
      <c r="AL324" s="25">
        <v>8</v>
      </c>
      <c r="AM324" s="25">
        <v>1</v>
      </c>
      <c r="AN324" s="25">
        <v>2</v>
      </c>
      <c r="AO324" s="25">
        <v>5</v>
      </c>
      <c r="AP324" s="25">
        <v>3</v>
      </c>
      <c r="AQ324" s="25">
        <v>10</v>
      </c>
      <c r="AR324" s="25">
        <v>9</v>
      </c>
      <c r="AS324" s="25">
        <v>0</v>
      </c>
      <c r="AT324" s="25">
        <v>0</v>
      </c>
      <c r="AU324" s="25">
        <v>8</v>
      </c>
      <c r="AV324" s="25">
        <v>9</v>
      </c>
      <c r="AW324" s="25">
        <v>0</v>
      </c>
      <c r="AX324" s="25">
        <v>0</v>
      </c>
      <c r="AY324" s="25">
        <v>0</v>
      </c>
      <c r="AZ324" s="25">
        <v>1</v>
      </c>
      <c r="BA324" s="25">
        <v>6</v>
      </c>
      <c r="BB324" s="25">
        <v>3</v>
      </c>
      <c r="BC324" s="25">
        <v>2</v>
      </c>
      <c r="BD324" s="25">
        <v>4</v>
      </c>
      <c r="BE324" s="25">
        <v>2</v>
      </c>
      <c r="BF324" s="25">
        <v>8</v>
      </c>
      <c r="BG324" s="25">
        <v>0</v>
      </c>
      <c r="BH324" s="25">
        <v>6</v>
      </c>
      <c r="BI324" s="25">
        <v>9</v>
      </c>
      <c r="BJ324" s="25">
        <v>1</v>
      </c>
      <c r="BK324" s="25">
        <v>0</v>
      </c>
      <c r="BL324" s="25">
        <v>4</v>
      </c>
      <c r="BM324" s="25">
        <v>9</v>
      </c>
      <c r="BN324" s="25">
        <v>0</v>
      </c>
    </row>
    <row r="325" spans="1:66" x14ac:dyDescent="0.25">
      <c r="A325" s="6">
        <v>45219</v>
      </c>
      <c r="B325" t="s">
        <v>16</v>
      </c>
      <c r="C325">
        <v>20</v>
      </c>
      <c r="D325">
        <v>145</v>
      </c>
      <c r="E325">
        <f t="shared" si="20"/>
        <v>28</v>
      </c>
      <c r="F325">
        <f t="shared" si="22"/>
        <v>26</v>
      </c>
      <c r="G325">
        <f t="shared" si="23"/>
        <v>57</v>
      </c>
      <c r="H325">
        <f t="shared" si="21"/>
        <v>32</v>
      </c>
      <c r="I325">
        <v>0</v>
      </c>
      <c r="J325" s="22">
        <v>0.35000000000000003</v>
      </c>
      <c r="K325" s="22">
        <v>0.92</v>
      </c>
      <c r="L325" s="22">
        <v>0.70000000000000007</v>
      </c>
      <c r="M325" s="22">
        <v>0.88</v>
      </c>
      <c r="N325" s="22">
        <v>0.77</v>
      </c>
      <c r="O325" s="24">
        <v>0.65</v>
      </c>
      <c r="P325" s="24">
        <v>0.8</v>
      </c>
      <c r="Q325" s="24">
        <v>0.83000000000000007</v>
      </c>
      <c r="R325" s="24">
        <v>0.39</v>
      </c>
      <c r="S325" s="24">
        <v>0.72</v>
      </c>
      <c r="T325" s="24">
        <v>0.89</v>
      </c>
      <c r="U325" s="24">
        <v>0.42</v>
      </c>
      <c r="V325" s="24">
        <v>0.85</v>
      </c>
      <c r="W325" s="24">
        <v>0.68</v>
      </c>
      <c r="X325" s="24">
        <v>0.94000000000000006</v>
      </c>
      <c r="Y325" s="24">
        <v>0.55000000000000004</v>
      </c>
      <c r="Z325" s="24">
        <v>0.78</v>
      </c>
      <c r="AA325" s="25">
        <v>5</v>
      </c>
      <c r="AB325" s="25">
        <v>4</v>
      </c>
      <c r="AC325" s="25">
        <v>0</v>
      </c>
      <c r="AD325" s="25">
        <v>8</v>
      </c>
      <c r="AE325" s="25">
        <v>0</v>
      </c>
      <c r="AF325" s="25">
        <v>2</v>
      </c>
      <c r="AG325" s="25">
        <v>0</v>
      </c>
      <c r="AH325" s="25">
        <v>2</v>
      </c>
      <c r="AI325" s="25">
        <v>5</v>
      </c>
      <c r="AJ325" s="25">
        <v>0</v>
      </c>
      <c r="AK325" s="25">
        <v>2</v>
      </c>
      <c r="AL325" s="25">
        <v>5</v>
      </c>
      <c r="AM325" s="25">
        <v>5</v>
      </c>
      <c r="AN325" s="25">
        <v>2</v>
      </c>
      <c r="AO325" s="25">
        <v>8</v>
      </c>
      <c r="AP325" s="25">
        <v>5</v>
      </c>
      <c r="AQ325" s="25">
        <v>0</v>
      </c>
      <c r="AR325" s="25">
        <v>7</v>
      </c>
      <c r="AS325" s="25">
        <v>0</v>
      </c>
      <c r="AT325" s="25">
        <v>0</v>
      </c>
      <c r="AU325" s="25">
        <v>0</v>
      </c>
      <c r="AV325" s="25">
        <v>8</v>
      </c>
      <c r="AW325" s="25">
        <v>9</v>
      </c>
      <c r="AX325" s="25">
        <v>0</v>
      </c>
      <c r="AY325" s="25">
        <v>6</v>
      </c>
      <c r="AZ325" s="25">
        <v>5</v>
      </c>
      <c r="BA325" s="25">
        <v>6</v>
      </c>
      <c r="BB325" s="25">
        <v>3</v>
      </c>
      <c r="BC325" s="25">
        <v>9</v>
      </c>
      <c r="BD325" s="25">
        <v>11</v>
      </c>
      <c r="BE325" s="25">
        <v>5</v>
      </c>
      <c r="BF325" s="25">
        <v>2</v>
      </c>
      <c r="BG325" s="25">
        <v>0</v>
      </c>
      <c r="BH325" s="25">
        <v>8</v>
      </c>
      <c r="BI325" s="25">
        <v>4</v>
      </c>
      <c r="BJ325" s="25">
        <v>6</v>
      </c>
      <c r="BK325" s="25">
        <v>0</v>
      </c>
      <c r="BL325" s="25">
        <v>3</v>
      </c>
      <c r="BM325" s="25">
        <v>0</v>
      </c>
      <c r="BN325" s="25">
        <v>0</v>
      </c>
    </row>
    <row r="326" spans="1:66" x14ac:dyDescent="0.25">
      <c r="A326" s="6">
        <v>45220</v>
      </c>
      <c r="B326" t="s">
        <v>16</v>
      </c>
      <c r="C326">
        <v>21</v>
      </c>
      <c r="D326">
        <v>147</v>
      </c>
      <c r="E326">
        <f t="shared" si="20"/>
        <v>45</v>
      </c>
      <c r="F326">
        <f t="shared" si="22"/>
        <v>36</v>
      </c>
      <c r="G326">
        <f t="shared" si="23"/>
        <v>32</v>
      </c>
      <c r="H326">
        <f t="shared" si="21"/>
        <v>27</v>
      </c>
      <c r="I326">
        <v>0</v>
      </c>
      <c r="J326" s="22">
        <v>0.64</v>
      </c>
      <c r="K326" s="22">
        <v>0.75</v>
      </c>
      <c r="L326" s="22">
        <v>0.92</v>
      </c>
      <c r="M326" s="22">
        <v>0.84</v>
      </c>
      <c r="N326" s="22">
        <v>0.36</v>
      </c>
      <c r="O326" s="24">
        <v>0.71</v>
      </c>
      <c r="P326" s="24">
        <v>1</v>
      </c>
      <c r="Q326" s="24">
        <v>0.94000000000000006</v>
      </c>
      <c r="R326" s="24">
        <v>0.70000000000000007</v>
      </c>
      <c r="S326" s="24">
        <v>0.68</v>
      </c>
      <c r="T326" s="24">
        <v>0.94000000000000006</v>
      </c>
      <c r="U326" s="24">
        <v>0.9</v>
      </c>
      <c r="V326" s="24">
        <v>0.87</v>
      </c>
      <c r="W326" s="24">
        <v>0.84</v>
      </c>
      <c r="X326" s="24">
        <v>0.56000000000000005</v>
      </c>
      <c r="Y326" s="24">
        <v>0.92</v>
      </c>
      <c r="Z326" s="24">
        <v>0.26</v>
      </c>
      <c r="AA326" s="25">
        <v>3</v>
      </c>
      <c r="AB326" s="25">
        <v>8</v>
      </c>
      <c r="AC326" s="25">
        <v>1</v>
      </c>
      <c r="AD326" s="25">
        <v>8</v>
      </c>
      <c r="AE326" s="25">
        <v>0</v>
      </c>
      <c r="AF326" s="25">
        <v>3</v>
      </c>
      <c r="AG326" s="25">
        <v>8</v>
      </c>
      <c r="AH326" s="25">
        <v>0</v>
      </c>
      <c r="AI326" s="25">
        <v>0</v>
      </c>
      <c r="AJ326" s="25">
        <v>5</v>
      </c>
      <c r="AK326" s="25">
        <v>7</v>
      </c>
      <c r="AL326" s="25">
        <v>3</v>
      </c>
      <c r="AM326" s="25">
        <v>2</v>
      </c>
      <c r="AN326" s="25">
        <v>7</v>
      </c>
      <c r="AO326" s="25">
        <v>0</v>
      </c>
      <c r="AP326" s="25">
        <v>0</v>
      </c>
      <c r="AQ326" s="25">
        <v>7</v>
      </c>
      <c r="AR326" s="25">
        <v>7</v>
      </c>
      <c r="AS326" s="25">
        <v>1</v>
      </c>
      <c r="AT326" s="25">
        <v>0</v>
      </c>
      <c r="AU326" s="25">
        <v>4</v>
      </c>
      <c r="AV326" s="25">
        <v>0</v>
      </c>
      <c r="AW326" s="25">
        <v>9</v>
      </c>
      <c r="AX326" s="25">
        <v>4</v>
      </c>
      <c r="AY326" s="25">
        <v>6</v>
      </c>
      <c r="AZ326" s="25">
        <v>9</v>
      </c>
      <c r="BA326" s="25">
        <v>0</v>
      </c>
      <c r="BB326" s="25">
        <v>0</v>
      </c>
      <c r="BC326" s="25">
        <v>0</v>
      </c>
      <c r="BD326" s="25">
        <v>0</v>
      </c>
      <c r="BE326" s="25">
        <v>3</v>
      </c>
      <c r="BF326" s="25">
        <v>4</v>
      </c>
      <c r="BG326" s="25">
        <v>6</v>
      </c>
      <c r="BH326" s="25">
        <v>2</v>
      </c>
      <c r="BI326" s="25">
        <v>1</v>
      </c>
      <c r="BJ326" s="25">
        <v>9</v>
      </c>
      <c r="BK326" s="25">
        <v>8</v>
      </c>
      <c r="BL326" s="25">
        <v>2</v>
      </c>
      <c r="BM326" s="25">
        <v>4</v>
      </c>
      <c r="BN326" s="25">
        <v>6</v>
      </c>
    </row>
    <row r="327" spans="1:66" x14ac:dyDescent="0.25">
      <c r="A327" s="6">
        <v>45221</v>
      </c>
      <c r="B327" t="s">
        <v>16</v>
      </c>
      <c r="C327">
        <v>22</v>
      </c>
      <c r="D327">
        <v>152</v>
      </c>
      <c r="E327">
        <f t="shared" si="20"/>
        <v>45</v>
      </c>
      <c r="F327">
        <f t="shared" si="22"/>
        <v>20</v>
      </c>
      <c r="G327">
        <f t="shared" si="23"/>
        <v>44</v>
      </c>
      <c r="H327">
        <f t="shared" si="21"/>
        <v>42</v>
      </c>
      <c r="I327">
        <v>0</v>
      </c>
      <c r="J327" s="22">
        <v>0.88</v>
      </c>
      <c r="K327" s="22">
        <v>0.8</v>
      </c>
      <c r="L327" s="22">
        <v>0.48</v>
      </c>
      <c r="M327" s="22">
        <v>0.91</v>
      </c>
      <c r="N327" s="22">
        <v>0.66</v>
      </c>
      <c r="O327" s="24">
        <v>0.66</v>
      </c>
      <c r="P327" s="24">
        <v>0.46</v>
      </c>
      <c r="Q327" s="24">
        <v>0.6</v>
      </c>
      <c r="R327" s="24">
        <v>0.67</v>
      </c>
      <c r="S327" s="24">
        <v>0.43</v>
      </c>
      <c r="T327" s="24">
        <v>0.91</v>
      </c>
      <c r="U327" s="24">
        <v>0.98</v>
      </c>
      <c r="V327" s="24">
        <v>0.77</v>
      </c>
      <c r="W327" s="24">
        <v>0.5</v>
      </c>
      <c r="X327" s="24">
        <v>0.98</v>
      </c>
      <c r="Y327" s="24">
        <v>0.31</v>
      </c>
      <c r="Z327" s="24">
        <v>0.74</v>
      </c>
      <c r="AA327" s="25">
        <v>6</v>
      </c>
      <c r="AB327" s="25">
        <v>0</v>
      </c>
      <c r="AC327" s="25">
        <v>1</v>
      </c>
      <c r="AD327" s="25">
        <v>0</v>
      </c>
      <c r="AE327" s="25">
        <v>0</v>
      </c>
      <c r="AF327" s="25">
        <v>7</v>
      </c>
      <c r="AG327" s="25">
        <v>4</v>
      </c>
      <c r="AH327" s="25">
        <v>1</v>
      </c>
      <c r="AI327" s="25">
        <v>1</v>
      </c>
      <c r="AJ327" s="25">
        <v>0</v>
      </c>
      <c r="AK327" s="25">
        <v>1</v>
      </c>
      <c r="AL327" s="25">
        <v>10</v>
      </c>
      <c r="AM327" s="25">
        <v>4</v>
      </c>
      <c r="AN327" s="25">
        <v>6</v>
      </c>
      <c r="AO327" s="25">
        <v>6</v>
      </c>
      <c r="AP327" s="25">
        <v>0</v>
      </c>
      <c r="AQ327" s="25">
        <v>8</v>
      </c>
      <c r="AR327" s="25">
        <v>0</v>
      </c>
      <c r="AS327" s="25">
        <v>8</v>
      </c>
      <c r="AT327" s="25">
        <v>0</v>
      </c>
      <c r="AU327" s="25">
        <v>7</v>
      </c>
      <c r="AV327" s="25">
        <v>0</v>
      </c>
      <c r="AW327" s="25">
        <v>2</v>
      </c>
      <c r="AX327" s="25">
        <v>8</v>
      </c>
      <c r="AY327" s="25">
        <v>0</v>
      </c>
      <c r="AZ327" s="25">
        <v>5</v>
      </c>
      <c r="BA327" s="25">
        <v>0</v>
      </c>
      <c r="BB327" s="25">
        <v>7</v>
      </c>
      <c r="BC327" s="25">
        <v>13</v>
      </c>
      <c r="BD327" s="25">
        <v>2</v>
      </c>
      <c r="BE327" s="25">
        <v>9</v>
      </c>
      <c r="BF327" s="25">
        <v>8</v>
      </c>
      <c r="BG327" s="25">
        <v>7</v>
      </c>
      <c r="BH327" s="25">
        <v>0</v>
      </c>
      <c r="BI327" s="25">
        <v>10</v>
      </c>
      <c r="BJ327" s="25">
        <v>0</v>
      </c>
      <c r="BK327" s="25">
        <v>0</v>
      </c>
      <c r="BL327" s="25">
        <v>3</v>
      </c>
      <c r="BM327" s="25">
        <v>8</v>
      </c>
      <c r="BN327" s="25">
        <v>0</v>
      </c>
    </row>
    <row r="328" spans="1:66" x14ac:dyDescent="0.25">
      <c r="A328" s="6">
        <v>45222</v>
      </c>
      <c r="B328" t="s">
        <v>16</v>
      </c>
      <c r="C328">
        <v>23</v>
      </c>
      <c r="D328">
        <v>169</v>
      </c>
      <c r="E328">
        <f t="shared" si="20"/>
        <v>33</v>
      </c>
      <c r="F328">
        <f t="shared" si="22"/>
        <v>65</v>
      </c>
      <c r="G328">
        <f t="shared" si="23"/>
        <v>28</v>
      </c>
      <c r="H328">
        <f t="shared" si="21"/>
        <v>38</v>
      </c>
      <c r="I328">
        <v>0</v>
      </c>
      <c r="J328" s="22">
        <v>0.59</v>
      </c>
      <c r="K328" s="22">
        <v>0.5</v>
      </c>
      <c r="L328" s="22">
        <v>0.81</v>
      </c>
      <c r="M328" s="22">
        <v>0.9</v>
      </c>
      <c r="N328" s="22">
        <v>0.79</v>
      </c>
      <c r="O328" s="24">
        <v>0.73</v>
      </c>
      <c r="P328" s="24">
        <v>0.99</v>
      </c>
      <c r="Q328" s="24">
        <v>0.86</v>
      </c>
      <c r="R328" s="24">
        <v>0.77</v>
      </c>
      <c r="S328" s="24">
        <v>0.65</v>
      </c>
      <c r="T328" s="24">
        <v>0.68</v>
      </c>
      <c r="U328" s="24">
        <v>0.54</v>
      </c>
      <c r="V328" s="24">
        <v>0.36</v>
      </c>
      <c r="W328" s="24">
        <v>0.93</v>
      </c>
      <c r="X328" s="24">
        <v>0.95000000000000007</v>
      </c>
      <c r="Y328" s="24">
        <v>0.95000000000000007</v>
      </c>
      <c r="Z328" s="24">
        <v>0.78</v>
      </c>
      <c r="AA328" s="25">
        <v>5</v>
      </c>
      <c r="AB328" s="25">
        <v>2</v>
      </c>
      <c r="AC328" s="25">
        <v>0</v>
      </c>
      <c r="AD328" s="25">
        <v>9</v>
      </c>
      <c r="AE328" s="25">
        <v>14</v>
      </c>
      <c r="AF328" s="25">
        <v>9</v>
      </c>
      <c r="AG328" s="25">
        <v>10</v>
      </c>
      <c r="AH328" s="25">
        <v>7</v>
      </c>
      <c r="AI328" s="25">
        <v>2</v>
      </c>
      <c r="AJ328" s="25">
        <v>7</v>
      </c>
      <c r="AK328" s="25">
        <v>5</v>
      </c>
      <c r="AL328" s="25">
        <v>7</v>
      </c>
      <c r="AM328" s="25">
        <v>2</v>
      </c>
      <c r="AN328" s="25">
        <v>8</v>
      </c>
      <c r="AO328" s="25">
        <v>5</v>
      </c>
      <c r="AP328" s="25">
        <v>3</v>
      </c>
      <c r="AQ328" s="25">
        <v>0</v>
      </c>
      <c r="AR328" s="25">
        <v>8</v>
      </c>
      <c r="AS328" s="25">
        <v>0</v>
      </c>
      <c r="AT328" s="25">
        <v>5</v>
      </c>
      <c r="AU328" s="25">
        <v>0</v>
      </c>
      <c r="AV328" s="25">
        <v>0</v>
      </c>
      <c r="AW328" s="25">
        <v>1</v>
      </c>
      <c r="AX328" s="25">
        <v>0</v>
      </c>
      <c r="AY328" s="25">
        <v>0</v>
      </c>
      <c r="AZ328" s="25">
        <v>3</v>
      </c>
      <c r="BA328" s="25">
        <v>2</v>
      </c>
      <c r="BB328" s="25">
        <v>5</v>
      </c>
      <c r="BC328" s="25">
        <v>11</v>
      </c>
      <c r="BD328" s="25">
        <v>6</v>
      </c>
      <c r="BE328" s="25">
        <v>2</v>
      </c>
      <c r="BF328" s="25">
        <v>1</v>
      </c>
      <c r="BG328" s="25">
        <v>0</v>
      </c>
      <c r="BH328" s="25">
        <v>0</v>
      </c>
      <c r="BI328" s="25">
        <v>3</v>
      </c>
      <c r="BJ328" s="25">
        <v>0</v>
      </c>
      <c r="BK328" s="25">
        <v>9</v>
      </c>
      <c r="BL328" s="25">
        <v>4</v>
      </c>
      <c r="BM328" s="25">
        <v>9</v>
      </c>
      <c r="BN328" s="25">
        <v>5</v>
      </c>
    </row>
    <row r="329" spans="1:66" x14ac:dyDescent="0.25">
      <c r="A329" s="6">
        <v>45223</v>
      </c>
      <c r="B329" t="s">
        <v>16</v>
      </c>
      <c r="C329">
        <v>24</v>
      </c>
      <c r="D329">
        <v>185</v>
      </c>
      <c r="E329">
        <f t="shared" si="20"/>
        <v>41</v>
      </c>
      <c r="F329">
        <f t="shared" si="22"/>
        <v>52</v>
      </c>
      <c r="G329">
        <f t="shared" si="23"/>
        <v>44</v>
      </c>
      <c r="H329">
        <f t="shared" si="21"/>
        <v>48</v>
      </c>
      <c r="I329">
        <v>0</v>
      </c>
      <c r="J329" s="22">
        <v>0.99</v>
      </c>
      <c r="K329" s="22">
        <v>0.9</v>
      </c>
      <c r="L329" s="22">
        <v>0.36</v>
      </c>
      <c r="M329" s="22">
        <v>0.70000000000000007</v>
      </c>
      <c r="N329" s="22">
        <v>0.51</v>
      </c>
      <c r="O329" s="24">
        <v>0.67</v>
      </c>
      <c r="P329" s="24">
        <v>0.86</v>
      </c>
      <c r="Q329" s="24">
        <v>0.83000000000000007</v>
      </c>
      <c r="R329" s="24">
        <v>0.77</v>
      </c>
      <c r="S329" s="24">
        <v>0.65</v>
      </c>
      <c r="T329" s="24">
        <v>0.63</v>
      </c>
      <c r="U329" s="24">
        <v>0.76</v>
      </c>
      <c r="V329" s="24">
        <v>0.38</v>
      </c>
      <c r="W329" s="24">
        <v>0.53</v>
      </c>
      <c r="X329" s="24">
        <v>0.56000000000000005</v>
      </c>
      <c r="Y329" s="24">
        <v>0.93</v>
      </c>
      <c r="Z329" s="24">
        <v>0.99</v>
      </c>
      <c r="AA329" s="25">
        <v>8</v>
      </c>
      <c r="AB329" s="25">
        <v>0</v>
      </c>
      <c r="AC329" s="25">
        <v>2</v>
      </c>
      <c r="AD329" s="25">
        <v>9</v>
      </c>
      <c r="AE329" s="25">
        <v>12</v>
      </c>
      <c r="AF329" s="25">
        <v>3</v>
      </c>
      <c r="AG329" s="25">
        <v>8</v>
      </c>
      <c r="AH329" s="25">
        <v>0</v>
      </c>
      <c r="AI329" s="25">
        <v>9</v>
      </c>
      <c r="AJ329" s="25">
        <v>1</v>
      </c>
      <c r="AK329" s="25">
        <v>0</v>
      </c>
      <c r="AL329" s="25">
        <v>7</v>
      </c>
      <c r="AM329" s="25">
        <v>7</v>
      </c>
      <c r="AN329" s="25">
        <v>7</v>
      </c>
      <c r="AO329" s="25">
        <v>0</v>
      </c>
      <c r="AP329" s="25">
        <v>8</v>
      </c>
      <c r="AQ329" s="25">
        <v>0</v>
      </c>
      <c r="AR329" s="25">
        <v>11</v>
      </c>
      <c r="AS329" s="25">
        <v>8</v>
      </c>
      <c r="AT329" s="25">
        <v>0</v>
      </c>
      <c r="AU329" s="25">
        <v>0</v>
      </c>
      <c r="AV329" s="25">
        <v>0</v>
      </c>
      <c r="AW329" s="25">
        <v>0</v>
      </c>
      <c r="AX329" s="25">
        <v>10</v>
      </c>
      <c r="AY329" s="25">
        <v>0</v>
      </c>
      <c r="AZ329" s="25">
        <v>11</v>
      </c>
      <c r="BA329" s="25">
        <v>12</v>
      </c>
      <c r="BB329" s="25">
        <v>0</v>
      </c>
      <c r="BC329" s="25">
        <v>6</v>
      </c>
      <c r="BD329" s="25">
        <v>5</v>
      </c>
      <c r="BE329" s="25">
        <v>0</v>
      </c>
      <c r="BF329" s="25">
        <v>8</v>
      </c>
      <c r="BG329" s="25">
        <v>9</v>
      </c>
      <c r="BH329" s="25">
        <v>0</v>
      </c>
      <c r="BI329" s="25">
        <v>0</v>
      </c>
      <c r="BJ329" s="25">
        <v>4</v>
      </c>
      <c r="BK329" s="25">
        <v>8</v>
      </c>
      <c r="BL329" s="25">
        <v>6</v>
      </c>
      <c r="BM329" s="25">
        <v>0</v>
      </c>
      <c r="BN329" s="25">
        <v>6</v>
      </c>
    </row>
    <row r="330" spans="1:66" x14ac:dyDescent="0.25">
      <c r="A330" s="6">
        <v>45224</v>
      </c>
      <c r="B330" t="s">
        <v>16</v>
      </c>
      <c r="C330">
        <v>25</v>
      </c>
      <c r="D330">
        <v>211.00000000000003</v>
      </c>
      <c r="E330">
        <f t="shared" si="20"/>
        <v>58</v>
      </c>
      <c r="F330">
        <f t="shared" si="22"/>
        <v>77.000000000000028</v>
      </c>
      <c r="G330">
        <f t="shared" si="23"/>
        <v>53</v>
      </c>
      <c r="H330">
        <f t="shared" si="21"/>
        <v>23</v>
      </c>
      <c r="I330">
        <v>0</v>
      </c>
      <c r="J330" s="22">
        <v>0.71</v>
      </c>
      <c r="K330" s="22">
        <v>0.9</v>
      </c>
      <c r="L330" s="22">
        <v>0.81</v>
      </c>
      <c r="M330" s="22">
        <v>0.31</v>
      </c>
      <c r="N330" s="22">
        <v>0.53</v>
      </c>
      <c r="O330" s="24">
        <v>0.59</v>
      </c>
      <c r="P330" s="24">
        <v>0.9</v>
      </c>
      <c r="Q330" s="24">
        <v>0.8</v>
      </c>
      <c r="R330" s="24">
        <v>0.67</v>
      </c>
      <c r="S330" s="24">
        <v>1</v>
      </c>
      <c r="T330" s="24">
        <v>0.57999999999999996</v>
      </c>
      <c r="U330" s="24">
        <v>0.93</v>
      </c>
      <c r="V330" s="24">
        <v>0.26</v>
      </c>
      <c r="W330" s="24">
        <v>0.4</v>
      </c>
      <c r="X330" s="24">
        <v>0.62</v>
      </c>
      <c r="Y330" s="24">
        <v>0.74</v>
      </c>
      <c r="Z330" s="24">
        <v>0.92</v>
      </c>
      <c r="AA330" s="25">
        <v>0</v>
      </c>
      <c r="AB330" s="25">
        <v>4</v>
      </c>
      <c r="AC330" s="25">
        <v>13</v>
      </c>
      <c r="AD330" s="25">
        <v>13</v>
      </c>
      <c r="AE330" s="25">
        <v>14</v>
      </c>
      <c r="AF330" s="25">
        <v>13.000000000000028</v>
      </c>
      <c r="AG330" s="25">
        <v>8</v>
      </c>
      <c r="AH330" s="25">
        <v>12</v>
      </c>
      <c r="AI330" s="25">
        <v>0</v>
      </c>
      <c r="AJ330" s="25">
        <v>0</v>
      </c>
      <c r="AK330" s="25">
        <v>0</v>
      </c>
      <c r="AL330" s="25">
        <v>4</v>
      </c>
      <c r="AM330" s="25">
        <v>5</v>
      </c>
      <c r="AN330" s="25">
        <v>0</v>
      </c>
      <c r="AO330" s="25">
        <v>14</v>
      </c>
      <c r="AP330" s="25">
        <v>0</v>
      </c>
      <c r="AQ330" s="25">
        <v>0</v>
      </c>
      <c r="AR330" s="25">
        <v>0</v>
      </c>
      <c r="AS330" s="25">
        <v>0</v>
      </c>
      <c r="AT330" s="25">
        <v>0</v>
      </c>
      <c r="AU330" s="25">
        <v>0</v>
      </c>
      <c r="AV330" s="25">
        <v>0</v>
      </c>
      <c r="AW330" s="25">
        <v>0</v>
      </c>
      <c r="AX330" s="25">
        <v>0</v>
      </c>
      <c r="AY330" s="25">
        <v>0</v>
      </c>
      <c r="AZ330" s="25">
        <v>14</v>
      </c>
      <c r="BA330" s="25">
        <v>0</v>
      </c>
      <c r="BB330" s="25">
        <v>14</v>
      </c>
      <c r="BC330" s="25">
        <v>13</v>
      </c>
      <c r="BD330" s="25">
        <v>12</v>
      </c>
      <c r="BE330" s="25">
        <v>14</v>
      </c>
      <c r="BF330" s="25">
        <v>8</v>
      </c>
      <c r="BG330" s="25">
        <v>0</v>
      </c>
      <c r="BH330" s="25">
        <v>0</v>
      </c>
      <c r="BI330" s="25">
        <v>6</v>
      </c>
      <c r="BJ330" s="25">
        <v>0</v>
      </c>
      <c r="BK330" s="25">
        <v>11</v>
      </c>
      <c r="BL330" s="25">
        <v>0</v>
      </c>
      <c r="BM330" s="25">
        <v>7</v>
      </c>
      <c r="BN330" s="25">
        <v>12</v>
      </c>
    </row>
    <row r="331" spans="1:66" x14ac:dyDescent="0.25">
      <c r="A331" s="6">
        <v>45225</v>
      </c>
      <c r="B331" t="s">
        <v>16</v>
      </c>
      <c r="C331">
        <v>26</v>
      </c>
      <c r="D331">
        <v>244.00000000000003</v>
      </c>
      <c r="E331">
        <f t="shared" si="20"/>
        <v>64</v>
      </c>
      <c r="F331">
        <f t="shared" si="22"/>
        <v>56</v>
      </c>
      <c r="G331">
        <f t="shared" si="23"/>
        <v>59.000000000000028</v>
      </c>
      <c r="H331">
        <f t="shared" si="21"/>
        <v>61</v>
      </c>
      <c r="I331">
        <v>0</v>
      </c>
      <c r="J331" s="22">
        <v>0.91</v>
      </c>
      <c r="K331" s="22">
        <v>0.83000000000000007</v>
      </c>
      <c r="L331" s="22">
        <v>0.75</v>
      </c>
      <c r="M331" s="22">
        <v>0.4</v>
      </c>
      <c r="N331" s="22">
        <v>0.66</v>
      </c>
      <c r="O331" s="24">
        <v>0.73</v>
      </c>
      <c r="P331" s="24">
        <v>0.72</v>
      </c>
      <c r="Q331" s="24">
        <v>0.42</v>
      </c>
      <c r="R331" s="24">
        <v>0.87</v>
      </c>
      <c r="S331" s="24">
        <v>0.21</v>
      </c>
      <c r="T331" s="24">
        <v>0.63</v>
      </c>
      <c r="U331" s="24">
        <v>0.9</v>
      </c>
      <c r="V331" s="24">
        <v>0.78</v>
      </c>
      <c r="W331" s="24">
        <v>0.31</v>
      </c>
      <c r="X331" s="24">
        <v>0.99</v>
      </c>
      <c r="Y331" s="24">
        <v>0.94000000000000006</v>
      </c>
      <c r="Z331" s="24">
        <v>0.6</v>
      </c>
      <c r="AA331" s="25">
        <v>6</v>
      </c>
      <c r="AB331" s="25">
        <v>10</v>
      </c>
      <c r="AC331" s="25">
        <v>8</v>
      </c>
      <c r="AD331" s="25">
        <v>0</v>
      </c>
      <c r="AE331" s="25">
        <v>8</v>
      </c>
      <c r="AF331" s="25">
        <v>1</v>
      </c>
      <c r="AG331" s="25">
        <v>0</v>
      </c>
      <c r="AH331" s="25">
        <v>1</v>
      </c>
      <c r="AI331" s="25">
        <v>14</v>
      </c>
      <c r="AJ331" s="25">
        <v>8</v>
      </c>
      <c r="AK331" s="25">
        <v>4</v>
      </c>
      <c r="AL331" s="25">
        <v>16</v>
      </c>
      <c r="AM331" s="25">
        <v>1</v>
      </c>
      <c r="AN331" s="25">
        <v>0</v>
      </c>
      <c r="AO331" s="25">
        <v>11</v>
      </c>
      <c r="AP331" s="25">
        <v>3</v>
      </c>
      <c r="AQ331" s="25">
        <v>4</v>
      </c>
      <c r="AR331" s="25">
        <v>15</v>
      </c>
      <c r="AS331" s="25">
        <v>2</v>
      </c>
      <c r="AT331" s="25">
        <v>9</v>
      </c>
      <c r="AU331" s="25">
        <v>5</v>
      </c>
      <c r="AV331" s="25">
        <v>3</v>
      </c>
      <c r="AW331" s="25">
        <v>6</v>
      </c>
      <c r="AX331" s="25">
        <v>8</v>
      </c>
      <c r="AY331" s="25">
        <v>2.0000000000000284</v>
      </c>
      <c r="AZ331" s="25">
        <v>4</v>
      </c>
      <c r="BA331" s="25">
        <v>16</v>
      </c>
      <c r="BB331" s="25">
        <v>6</v>
      </c>
      <c r="BC331" s="25">
        <v>2</v>
      </c>
      <c r="BD331" s="25">
        <v>7</v>
      </c>
      <c r="BE331" s="25">
        <v>15</v>
      </c>
      <c r="BF331" s="25">
        <v>0</v>
      </c>
      <c r="BG331" s="25">
        <v>4</v>
      </c>
      <c r="BH331" s="25">
        <v>9</v>
      </c>
      <c r="BI331" s="25">
        <v>8</v>
      </c>
      <c r="BJ331" s="25">
        <v>1</v>
      </c>
      <c r="BK331" s="25">
        <v>9</v>
      </c>
      <c r="BL331" s="25">
        <v>8</v>
      </c>
      <c r="BM331" s="25">
        <v>6</v>
      </c>
      <c r="BN331" s="25">
        <v>4</v>
      </c>
    </row>
    <row r="332" spans="1:66" x14ac:dyDescent="0.25">
      <c r="A332" s="6">
        <v>45226</v>
      </c>
      <c r="B332" t="s">
        <v>16</v>
      </c>
      <c r="C332">
        <v>27</v>
      </c>
      <c r="D332">
        <v>284</v>
      </c>
      <c r="E332">
        <f t="shared" si="20"/>
        <v>94</v>
      </c>
      <c r="F332">
        <f t="shared" si="22"/>
        <v>57</v>
      </c>
      <c r="G332">
        <f t="shared" si="23"/>
        <v>51</v>
      </c>
      <c r="H332">
        <f t="shared" si="21"/>
        <v>77</v>
      </c>
      <c r="I332">
        <v>0</v>
      </c>
      <c r="J332" s="22">
        <v>0.76</v>
      </c>
      <c r="K332" s="22">
        <v>0.86</v>
      </c>
      <c r="L332" s="22">
        <v>0.70000000000000007</v>
      </c>
      <c r="M332" s="22">
        <v>0.23</v>
      </c>
      <c r="N332" s="22">
        <v>0.9</v>
      </c>
      <c r="O332" s="24">
        <v>0.89</v>
      </c>
      <c r="P332" s="24">
        <v>0.16</v>
      </c>
      <c r="Q332" s="24">
        <v>0.56000000000000005</v>
      </c>
      <c r="R332" s="24">
        <v>0.8</v>
      </c>
      <c r="S332" s="24">
        <v>0.96</v>
      </c>
      <c r="T332" s="24">
        <v>0.61</v>
      </c>
      <c r="U332" s="24">
        <v>0.86</v>
      </c>
      <c r="V332" s="24">
        <v>0.42</v>
      </c>
      <c r="W332" s="24">
        <v>0.42</v>
      </c>
      <c r="X332" s="24">
        <v>0.73</v>
      </c>
      <c r="Y332" s="24">
        <v>0.92</v>
      </c>
      <c r="Z332" s="24">
        <v>0.75</v>
      </c>
      <c r="AA332" s="25">
        <v>0</v>
      </c>
      <c r="AB332" s="25">
        <v>0</v>
      </c>
      <c r="AC332" s="25">
        <v>9</v>
      </c>
      <c r="AD332" s="25">
        <v>2</v>
      </c>
      <c r="AE332" s="25">
        <v>18</v>
      </c>
      <c r="AF332" s="25">
        <v>4</v>
      </c>
      <c r="AG332" s="25">
        <v>6</v>
      </c>
      <c r="AH332" s="25">
        <v>1</v>
      </c>
      <c r="AI332" s="25">
        <v>17</v>
      </c>
      <c r="AJ332" s="25">
        <v>0</v>
      </c>
      <c r="AK332" s="25">
        <v>5</v>
      </c>
      <c r="AL332" s="25">
        <v>0</v>
      </c>
      <c r="AM332" s="25">
        <v>11</v>
      </c>
      <c r="AN332" s="25">
        <v>16</v>
      </c>
      <c r="AO332" s="25">
        <v>17</v>
      </c>
      <c r="AP332" s="25">
        <v>6</v>
      </c>
      <c r="AQ332" s="25">
        <v>15</v>
      </c>
      <c r="AR332" s="25">
        <v>0</v>
      </c>
      <c r="AS332" s="25">
        <v>10</v>
      </c>
      <c r="AT332" s="25">
        <v>2</v>
      </c>
      <c r="AU332" s="25">
        <v>0</v>
      </c>
      <c r="AV332" s="25">
        <v>0</v>
      </c>
      <c r="AW332" s="25">
        <v>0</v>
      </c>
      <c r="AX332" s="25">
        <v>2</v>
      </c>
      <c r="AY332" s="25">
        <v>10</v>
      </c>
      <c r="AZ332" s="25">
        <v>18</v>
      </c>
      <c r="BA332" s="25">
        <v>6</v>
      </c>
      <c r="BB332" s="25">
        <v>3</v>
      </c>
      <c r="BC332" s="25">
        <v>1</v>
      </c>
      <c r="BD332" s="25">
        <v>11</v>
      </c>
      <c r="BE332" s="25">
        <v>15</v>
      </c>
      <c r="BF332" s="25">
        <v>10</v>
      </c>
      <c r="BG332" s="25">
        <v>4</v>
      </c>
      <c r="BH332" s="25">
        <v>5</v>
      </c>
      <c r="BI332" s="25">
        <v>0</v>
      </c>
      <c r="BJ332" s="25">
        <v>3</v>
      </c>
      <c r="BK332" s="25">
        <v>13</v>
      </c>
      <c r="BL332" s="25">
        <v>12</v>
      </c>
      <c r="BM332" s="25">
        <v>15</v>
      </c>
      <c r="BN332" s="25">
        <v>17</v>
      </c>
    </row>
    <row r="333" spans="1:66" x14ac:dyDescent="0.25">
      <c r="A333" s="6">
        <v>45227</v>
      </c>
      <c r="B333" t="s">
        <v>16</v>
      </c>
      <c r="C333">
        <v>28</v>
      </c>
      <c r="D333">
        <v>334.00000000000006</v>
      </c>
      <c r="E333">
        <f t="shared" si="20"/>
        <v>124</v>
      </c>
      <c r="F333">
        <f t="shared" si="22"/>
        <v>70</v>
      </c>
      <c r="G333">
        <f t="shared" si="23"/>
        <v>63</v>
      </c>
      <c r="H333">
        <f t="shared" si="21"/>
        <v>75.000000000000057</v>
      </c>
      <c r="I333">
        <v>0</v>
      </c>
      <c r="J333" s="22">
        <v>0.41000000000000003</v>
      </c>
      <c r="K333" s="22">
        <v>0.96</v>
      </c>
      <c r="L333" s="22">
        <v>0.6</v>
      </c>
      <c r="M333" s="22">
        <v>0.71</v>
      </c>
      <c r="N333" s="22">
        <v>0.82000000000000006</v>
      </c>
      <c r="O333" s="24">
        <v>0.46</v>
      </c>
      <c r="P333" s="24">
        <v>0.75</v>
      </c>
      <c r="Q333" s="24">
        <v>0.98</v>
      </c>
      <c r="R333" s="24">
        <v>0.76</v>
      </c>
      <c r="S333" s="24">
        <v>0.95000000000000007</v>
      </c>
      <c r="T333" s="24">
        <v>0.57000000000000006</v>
      </c>
      <c r="U333" s="24">
        <v>0.89</v>
      </c>
      <c r="V333" s="24">
        <v>0.98</v>
      </c>
      <c r="W333" s="24">
        <v>0.89</v>
      </c>
      <c r="X333" s="24">
        <v>0.47000000000000003</v>
      </c>
      <c r="Y333" s="24">
        <v>0.3</v>
      </c>
      <c r="Z333" s="24">
        <v>0.96</v>
      </c>
      <c r="AA333" s="25">
        <v>0</v>
      </c>
      <c r="AB333" s="25">
        <v>13</v>
      </c>
      <c r="AC333" s="25">
        <v>0</v>
      </c>
      <c r="AD333" s="25">
        <v>14</v>
      </c>
      <c r="AE333" s="25">
        <v>2</v>
      </c>
      <c r="AF333" s="25">
        <v>12</v>
      </c>
      <c r="AG333" s="25">
        <v>11</v>
      </c>
      <c r="AH333" s="25">
        <v>0</v>
      </c>
      <c r="AI333" s="25">
        <v>14</v>
      </c>
      <c r="AJ333" s="25">
        <v>4</v>
      </c>
      <c r="AK333" s="25">
        <v>2</v>
      </c>
      <c r="AL333" s="25">
        <v>21</v>
      </c>
      <c r="AM333" s="25">
        <v>18</v>
      </c>
      <c r="AN333" s="25">
        <v>4</v>
      </c>
      <c r="AO333" s="25">
        <v>5</v>
      </c>
      <c r="AP333" s="25">
        <v>4</v>
      </c>
      <c r="AQ333" s="25">
        <v>1.0000000000000568</v>
      </c>
      <c r="AR333" s="25">
        <v>14</v>
      </c>
      <c r="AS333" s="25">
        <v>8</v>
      </c>
      <c r="AT333" s="25">
        <v>0</v>
      </c>
      <c r="AU333" s="25">
        <v>0</v>
      </c>
      <c r="AV333" s="25">
        <v>8</v>
      </c>
      <c r="AW333" s="25">
        <v>14</v>
      </c>
      <c r="AX333" s="25">
        <v>0</v>
      </c>
      <c r="AY333" s="25">
        <v>9</v>
      </c>
      <c r="AZ333" s="25">
        <v>8</v>
      </c>
      <c r="BA333" s="25">
        <v>11</v>
      </c>
      <c r="BB333" s="25">
        <v>0</v>
      </c>
      <c r="BC333" s="25">
        <v>6</v>
      </c>
      <c r="BD333" s="25">
        <v>7</v>
      </c>
      <c r="BE333" s="25">
        <v>3</v>
      </c>
      <c r="BF333" s="25">
        <v>17</v>
      </c>
      <c r="BG333" s="25">
        <v>3</v>
      </c>
      <c r="BH333" s="25">
        <v>14</v>
      </c>
      <c r="BI333" s="25">
        <v>17</v>
      </c>
      <c r="BJ333" s="25">
        <v>12</v>
      </c>
      <c r="BK333" s="25">
        <v>19</v>
      </c>
      <c r="BL333" s="25">
        <v>14</v>
      </c>
      <c r="BM333" s="25">
        <v>13</v>
      </c>
      <c r="BN333" s="25">
        <v>12</v>
      </c>
    </row>
    <row r="334" spans="1:66" x14ac:dyDescent="0.25">
      <c r="A334" s="6">
        <v>45228</v>
      </c>
      <c r="B334" t="s">
        <v>16</v>
      </c>
      <c r="C334">
        <v>29</v>
      </c>
      <c r="D334">
        <v>394.00000000000006</v>
      </c>
      <c r="E334">
        <f t="shared" si="20"/>
        <v>86.000000000000057</v>
      </c>
      <c r="F334">
        <f t="shared" si="22"/>
        <v>99</v>
      </c>
      <c r="G334">
        <f t="shared" si="23"/>
        <v>108</v>
      </c>
      <c r="H334">
        <f t="shared" si="21"/>
        <v>88</v>
      </c>
      <c r="I334">
        <v>0</v>
      </c>
      <c r="J334" s="22">
        <v>0.83000000000000007</v>
      </c>
      <c r="K334" s="22">
        <v>0.36</v>
      </c>
      <c r="L334" s="22">
        <v>0.61</v>
      </c>
      <c r="M334" s="22">
        <v>0.72</v>
      </c>
      <c r="N334" s="22">
        <v>0.97</v>
      </c>
      <c r="O334" s="24">
        <v>0.8</v>
      </c>
      <c r="P334" s="24">
        <v>0.75</v>
      </c>
      <c r="Q334" s="24">
        <v>0.57999999999999996</v>
      </c>
      <c r="R334" s="24">
        <v>0.83000000000000007</v>
      </c>
      <c r="S334" s="24">
        <v>0.62</v>
      </c>
      <c r="T334" s="24">
        <v>0.9</v>
      </c>
      <c r="U334" s="24">
        <v>0.87</v>
      </c>
      <c r="V334" s="24">
        <v>0.71</v>
      </c>
      <c r="W334" s="24">
        <v>0.42</v>
      </c>
      <c r="X334" s="24">
        <v>0.70000000000000007</v>
      </c>
      <c r="Y334" s="24">
        <v>0.6</v>
      </c>
      <c r="Z334" s="24">
        <v>1</v>
      </c>
      <c r="AA334" s="25">
        <v>0</v>
      </c>
      <c r="AB334" s="25">
        <v>6</v>
      </c>
      <c r="AC334" s="25">
        <v>20</v>
      </c>
      <c r="AD334" s="25">
        <v>0</v>
      </c>
      <c r="AE334" s="25">
        <v>13</v>
      </c>
      <c r="AF334" s="25">
        <v>6</v>
      </c>
      <c r="AG334" s="25">
        <v>14</v>
      </c>
      <c r="AH334" s="25">
        <v>24</v>
      </c>
      <c r="AI334" s="25">
        <v>0</v>
      </c>
      <c r="AJ334" s="25">
        <v>16</v>
      </c>
      <c r="AK334" s="25">
        <v>13</v>
      </c>
      <c r="AL334" s="25">
        <v>1</v>
      </c>
      <c r="AM334" s="25">
        <v>23</v>
      </c>
      <c r="AN334" s="25">
        <v>20</v>
      </c>
      <c r="AO334" s="25">
        <v>0</v>
      </c>
      <c r="AP334" s="25">
        <v>5</v>
      </c>
      <c r="AQ334" s="25">
        <v>1</v>
      </c>
      <c r="AR334" s="25">
        <v>15</v>
      </c>
      <c r="AS334" s="25">
        <v>13</v>
      </c>
      <c r="AT334" s="25">
        <v>10</v>
      </c>
      <c r="AU334" s="25">
        <v>3</v>
      </c>
      <c r="AV334" s="25">
        <v>26</v>
      </c>
      <c r="AW334" s="25">
        <v>5</v>
      </c>
      <c r="AX334" s="25">
        <v>16</v>
      </c>
      <c r="AY334" s="25">
        <v>10</v>
      </c>
      <c r="AZ334" s="25">
        <v>19</v>
      </c>
      <c r="BA334" s="25">
        <v>10</v>
      </c>
      <c r="BB334" s="25">
        <v>5</v>
      </c>
      <c r="BC334" s="25">
        <v>14</v>
      </c>
      <c r="BD334" s="25">
        <v>0</v>
      </c>
      <c r="BE334" s="25">
        <v>20</v>
      </c>
      <c r="BF334" s="25">
        <v>0</v>
      </c>
      <c r="BG334" s="25">
        <v>12</v>
      </c>
      <c r="BH334" s="25">
        <v>11</v>
      </c>
      <c r="BI334" s="25">
        <v>18</v>
      </c>
      <c r="BJ334" s="25">
        <v>7.0000000000000568</v>
      </c>
      <c r="BK334" s="25">
        <v>0</v>
      </c>
      <c r="BL334" s="25">
        <v>5</v>
      </c>
      <c r="BM334" s="25">
        <v>0</v>
      </c>
      <c r="BN334" s="25">
        <v>13</v>
      </c>
    </row>
    <row r="335" spans="1:66" x14ac:dyDescent="0.25">
      <c r="A335" s="6">
        <v>45229</v>
      </c>
      <c r="B335" t="s">
        <v>16</v>
      </c>
      <c r="C335">
        <v>30</v>
      </c>
      <c r="D335">
        <v>462.99999999999989</v>
      </c>
      <c r="E335">
        <f t="shared" si="20"/>
        <v>87</v>
      </c>
      <c r="F335">
        <f t="shared" si="22"/>
        <v>174.99999999999989</v>
      </c>
      <c r="G335">
        <f t="shared" si="23"/>
        <v>81</v>
      </c>
      <c r="H335">
        <f t="shared" si="21"/>
        <v>96</v>
      </c>
      <c r="I335">
        <v>0</v>
      </c>
      <c r="J335" s="22">
        <v>0.98</v>
      </c>
      <c r="K335" s="22">
        <v>0.16</v>
      </c>
      <c r="L335" s="22">
        <v>0.72</v>
      </c>
      <c r="M335" s="22">
        <v>0.66</v>
      </c>
      <c r="N335" s="22">
        <v>0.84</v>
      </c>
      <c r="O335" s="24">
        <v>0.76</v>
      </c>
      <c r="P335" s="24">
        <v>0.71</v>
      </c>
      <c r="Q335" s="24">
        <v>0.1</v>
      </c>
      <c r="R335" s="24">
        <v>0.95000000000000007</v>
      </c>
      <c r="S335" s="24">
        <v>0.61</v>
      </c>
      <c r="T335" s="24">
        <v>0.81</v>
      </c>
      <c r="U335" s="24">
        <v>0.49</v>
      </c>
      <c r="V335" s="24">
        <v>0.42</v>
      </c>
      <c r="W335" s="24">
        <v>0.79</v>
      </c>
      <c r="X335" s="24">
        <v>0.89</v>
      </c>
      <c r="Y335" s="24">
        <v>0.98</v>
      </c>
      <c r="Z335" s="24">
        <v>0.97</v>
      </c>
      <c r="AA335" s="25">
        <v>21</v>
      </c>
      <c r="AB335" s="25">
        <v>22</v>
      </c>
      <c r="AC335" s="25">
        <v>0</v>
      </c>
      <c r="AD335" s="25">
        <v>7</v>
      </c>
      <c r="AE335" s="25">
        <v>26</v>
      </c>
      <c r="AF335" s="25">
        <v>4</v>
      </c>
      <c r="AG335" s="25">
        <v>30</v>
      </c>
      <c r="AH335" s="25">
        <v>27</v>
      </c>
      <c r="AI335" s="25">
        <v>14</v>
      </c>
      <c r="AJ335" s="25">
        <v>23.999999999999886</v>
      </c>
      <c r="AK335" s="25">
        <v>24</v>
      </c>
      <c r="AL335" s="25">
        <v>3</v>
      </c>
      <c r="AM335" s="25">
        <v>27</v>
      </c>
      <c r="AN335" s="25">
        <v>26</v>
      </c>
      <c r="AO335" s="25">
        <v>0</v>
      </c>
      <c r="AP335" s="25">
        <v>22</v>
      </c>
      <c r="AQ335" s="25">
        <v>0</v>
      </c>
      <c r="AR335" s="25">
        <v>0</v>
      </c>
      <c r="AS335" s="25">
        <v>0</v>
      </c>
      <c r="AT335" s="25">
        <v>18</v>
      </c>
      <c r="AU335" s="25">
        <v>1</v>
      </c>
      <c r="AV335" s="25">
        <v>0</v>
      </c>
      <c r="AW335" s="25">
        <v>9</v>
      </c>
      <c r="AX335" s="25">
        <v>26</v>
      </c>
      <c r="AY335" s="25">
        <v>6</v>
      </c>
      <c r="AZ335" s="25">
        <v>11</v>
      </c>
      <c r="BA335" s="25">
        <v>0</v>
      </c>
      <c r="BB335" s="25">
        <v>22</v>
      </c>
      <c r="BC335" s="25">
        <v>6</v>
      </c>
      <c r="BD335" s="25">
        <v>0</v>
      </c>
      <c r="BE335" s="25">
        <v>0</v>
      </c>
      <c r="BF335" s="25">
        <v>0</v>
      </c>
      <c r="BG335" s="25">
        <v>9</v>
      </c>
      <c r="BH335" s="25">
        <v>0</v>
      </c>
      <c r="BI335" s="25">
        <v>10</v>
      </c>
      <c r="BJ335" s="25">
        <v>0</v>
      </c>
      <c r="BK335" s="25">
        <v>28</v>
      </c>
      <c r="BL335" s="25">
        <v>27</v>
      </c>
      <c r="BM335" s="25">
        <v>13</v>
      </c>
      <c r="BN335" s="25">
        <v>0</v>
      </c>
    </row>
    <row r="336" spans="1:66" x14ac:dyDescent="0.25">
      <c r="A336" s="6">
        <v>45230</v>
      </c>
      <c r="B336" t="s">
        <v>16</v>
      </c>
      <c r="C336">
        <v>31</v>
      </c>
      <c r="D336">
        <v>548.00000000000011</v>
      </c>
      <c r="E336">
        <f t="shared" si="20"/>
        <v>169</v>
      </c>
      <c r="F336">
        <f t="shared" si="22"/>
        <v>113</v>
      </c>
      <c r="G336">
        <f t="shared" si="23"/>
        <v>98</v>
      </c>
      <c r="H336">
        <f t="shared" si="21"/>
        <v>155.00000000000011</v>
      </c>
      <c r="I336">
        <v>0</v>
      </c>
      <c r="J336" s="22">
        <v>0.73</v>
      </c>
      <c r="K336" s="22">
        <v>0.83000000000000007</v>
      </c>
      <c r="L336" s="22">
        <v>0.31</v>
      </c>
      <c r="M336" s="22">
        <v>0.57000000000000006</v>
      </c>
      <c r="N336" s="22">
        <v>0.95000000000000007</v>
      </c>
      <c r="O336" s="24">
        <v>0.83000000000000007</v>
      </c>
      <c r="P336" s="24">
        <v>0.72</v>
      </c>
      <c r="Q336" s="24">
        <v>0.39</v>
      </c>
      <c r="R336" s="24">
        <v>0.71</v>
      </c>
      <c r="S336" s="24">
        <v>0.95000000000000007</v>
      </c>
      <c r="T336" s="24">
        <v>0.62</v>
      </c>
      <c r="U336" s="24">
        <v>0.95000000000000007</v>
      </c>
      <c r="V336" s="24">
        <v>0.6</v>
      </c>
      <c r="W336" s="24">
        <v>0.86</v>
      </c>
      <c r="X336" s="24">
        <v>0.46</v>
      </c>
      <c r="Y336" s="24">
        <v>0.45</v>
      </c>
      <c r="Z336" s="24">
        <v>0.74</v>
      </c>
      <c r="AA336" s="25">
        <v>31</v>
      </c>
      <c r="AB336" s="25">
        <v>13</v>
      </c>
      <c r="AC336" s="25">
        <v>23</v>
      </c>
      <c r="AD336" s="25">
        <v>1</v>
      </c>
      <c r="AE336" s="25">
        <v>0</v>
      </c>
      <c r="AF336" s="25">
        <v>30</v>
      </c>
      <c r="AG336" s="25">
        <v>0</v>
      </c>
      <c r="AH336" s="25">
        <v>2</v>
      </c>
      <c r="AI336" s="25">
        <v>7</v>
      </c>
      <c r="AJ336" s="25">
        <v>6</v>
      </c>
      <c r="AK336" s="25">
        <v>13</v>
      </c>
      <c r="AL336" s="25">
        <v>11.000000000000114</v>
      </c>
      <c r="AM336" s="25">
        <v>14</v>
      </c>
      <c r="AN336" s="25">
        <v>0</v>
      </c>
      <c r="AO336" s="25">
        <v>28</v>
      </c>
      <c r="AP336" s="25">
        <v>30</v>
      </c>
      <c r="AQ336" s="25">
        <v>26</v>
      </c>
      <c r="AR336" s="25">
        <v>17</v>
      </c>
      <c r="AS336" s="25">
        <v>29</v>
      </c>
      <c r="AT336" s="25">
        <v>0</v>
      </c>
      <c r="AU336" s="25">
        <v>12</v>
      </c>
      <c r="AV336" s="25">
        <v>14</v>
      </c>
      <c r="AW336" s="25">
        <v>0</v>
      </c>
      <c r="AX336" s="25">
        <v>6</v>
      </c>
      <c r="AY336" s="25">
        <v>21</v>
      </c>
      <c r="AZ336" s="25">
        <v>14</v>
      </c>
      <c r="BA336" s="25">
        <v>0</v>
      </c>
      <c r="BB336" s="25">
        <v>11</v>
      </c>
      <c r="BC336" s="25">
        <v>18</v>
      </c>
      <c r="BD336" s="25">
        <v>2</v>
      </c>
      <c r="BE336" s="25">
        <v>20</v>
      </c>
      <c r="BF336" s="25">
        <v>19</v>
      </c>
      <c r="BG336" s="25">
        <v>31</v>
      </c>
      <c r="BH336" s="25">
        <v>19</v>
      </c>
      <c r="BI336" s="25">
        <v>27</v>
      </c>
      <c r="BJ336" s="25">
        <v>24</v>
      </c>
      <c r="BK336" s="25">
        <v>0</v>
      </c>
      <c r="BL336" s="25">
        <v>20</v>
      </c>
      <c r="BM336" s="25">
        <v>5</v>
      </c>
      <c r="BN336" s="25">
        <v>4</v>
      </c>
    </row>
    <row r="337" spans="1:66" x14ac:dyDescent="0.25">
      <c r="B337" t="s">
        <v>17</v>
      </c>
      <c r="C337">
        <v>0.01</v>
      </c>
      <c r="D337">
        <v>0</v>
      </c>
      <c r="E337">
        <v>0</v>
      </c>
      <c r="F337">
        <v>0</v>
      </c>
      <c r="G337">
        <v>0</v>
      </c>
      <c r="H337">
        <v>0</v>
      </c>
      <c r="I337">
        <v>0</v>
      </c>
      <c r="J337" s="22">
        <v>0</v>
      </c>
      <c r="K337" s="22">
        <v>0</v>
      </c>
      <c r="L337" s="22">
        <v>0</v>
      </c>
      <c r="M337" s="22">
        <v>0</v>
      </c>
      <c r="N337" s="22">
        <v>0</v>
      </c>
      <c r="O337" s="24">
        <v>0</v>
      </c>
      <c r="P337" s="24">
        <v>0</v>
      </c>
      <c r="Q337" s="24">
        <v>0</v>
      </c>
      <c r="R337" s="24">
        <v>0</v>
      </c>
      <c r="S337" s="24">
        <v>0</v>
      </c>
      <c r="T337" s="24">
        <v>0</v>
      </c>
      <c r="U337" s="24">
        <v>0</v>
      </c>
      <c r="V337" s="24">
        <v>0</v>
      </c>
      <c r="W337" s="24">
        <v>0</v>
      </c>
      <c r="X337" s="24">
        <v>0</v>
      </c>
      <c r="Y337" s="24">
        <v>0</v>
      </c>
      <c r="Z337" s="24">
        <v>0</v>
      </c>
      <c r="AA337" s="25">
        <v>0</v>
      </c>
      <c r="AB337" s="25">
        <v>0</v>
      </c>
      <c r="AC337" s="25">
        <v>0</v>
      </c>
      <c r="AD337" s="25">
        <v>0</v>
      </c>
      <c r="AE337" s="25">
        <v>0</v>
      </c>
      <c r="AF337" s="25">
        <v>0</v>
      </c>
      <c r="AG337" s="25">
        <v>0</v>
      </c>
      <c r="AH337" s="25">
        <v>0</v>
      </c>
      <c r="AI337" s="25">
        <v>0</v>
      </c>
      <c r="AJ337" s="25">
        <v>0</v>
      </c>
      <c r="AK337" s="25">
        <v>0</v>
      </c>
      <c r="AL337" s="25">
        <v>0</v>
      </c>
      <c r="AM337" s="25">
        <v>0</v>
      </c>
      <c r="AN337" s="25">
        <v>0</v>
      </c>
      <c r="AO337" s="25">
        <v>0</v>
      </c>
      <c r="AP337" s="25">
        <v>0</v>
      </c>
      <c r="AQ337" s="25">
        <v>0</v>
      </c>
      <c r="AR337" s="25">
        <v>0</v>
      </c>
      <c r="AS337" s="25">
        <v>0</v>
      </c>
      <c r="AT337" s="25">
        <v>0</v>
      </c>
      <c r="AU337" s="25">
        <v>0</v>
      </c>
      <c r="AV337" s="25">
        <v>0</v>
      </c>
      <c r="AW337" s="25">
        <v>0</v>
      </c>
      <c r="AX337" s="25">
        <v>0</v>
      </c>
      <c r="AY337" s="25">
        <v>0</v>
      </c>
      <c r="AZ337" s="25">
        <v>0</v>
      </c>
      <c r="BA337" s="25">
        <v>0</v>
      </c>
      <c r="BB337" s="25">
        <v>0</v>
      </c>
      <c r="BC337" s="25">
        <v>0</v>
      </c>
      <c r="BD337" s="25">
        <v>0</v>
      </c>
      <c r="BE337" s="25">
        <v>0</v>
      </c>
      <c r="BF337" s="25">
        <v>0</v>
      </c>
      <c r="BG337" s="25">
        <v>0</v>
      </c>
      <c r="BH337" s="25">
        <v>0</v>
      </c>
      <c r="BI337" s="25">
        <v>0</v>
      </c>
      <c r="BJ337" s="25">
        <v>0</v>
      </c>
      <c r="BK337" s="25">
        <v>0</v>
      </c>
      <c r="BL337" s="25">
        <v>0</v>
      </c>
      <c r="BM337" s="25">
        <v>0</v>
      </c>
      <c r="BN337" s="25">
        <v>0</v>
      </c>
    </row>
    <row r="338" spans="1:66" x14ac:dyDescent="0.25">
      <c r="B338" t="s">
        <v>17</v>
      </c>
      <c r="C338">
        <v>0.02</v>
      </c>
      <c r="D338">
        <v>0</v>
      </c>
      <c r="E338">
        <v>0</v>
      </c>
      <c r="F338">
        <v>0</v>
      </c>
      <c r="G338">
        <v>0</v>
      </c>
      <c r="H338">
        <v>0</v>
      </c>
      <c r="I338">
        <v>0</v>
      </c>
      <c r="J338" s="22">
        <v>0</v>
      </c>
      <c r="K338" s="22">
        <v>0</v>
      </c>
      <c r="L338" s="22">
        <v>0</v>
      </c>
      <c r="M338" s="22">
        <v>0</v>
      </c>
      <c r="N338" s="22">
        <v>0</v>
      </c>
      <c r="O338" s="24">
        <v>0</v>
      </c>
      <c r="P338" s="24">
        <v>0</v>
      </c>
      <c r="Q338" s="24">
        <v>0</v>
      </c>
      <c r="R338" s="24">
        <v>0</v>
      </c>
      <c r="S338" s="24">
        <v>0</v>
      </c>
      <c r="T338" s="24">
        <v>0</v>
      </c>
      <c r="U338" s="24">
        <v>0</v>
      </c>
      <c r="V338" s="24">
        <v>0</v>
      </c>
      <c r="W338" s="24">
        <v>0</v>
      </c>
      <c r="X338" s="24">
        <v>0</v>
      </c>
      <c r="Y338" s="24">
        <v>0</v>
      </c>
      <c r="Z338" s="24">
        <v>0</v>
      </c>
      <c r="AA338" s="25">
        <v>0</v>
      </c>
      <c r="AB338" s="25">
        <v>0</v>
      </c>
      <c r="AC338" s="25">
        <v>0</v>
      </c>
      <c r="AD338" s="25">
        <v>0</v>
      </c>
      <c r="AE338" s="25">
        <v>0</v>
      </c>
      <c r="AF338" s="25">
        <v>0</v>
      </c>
      <c r="AG338" s="25">
        <v>0</v>
      </c>
      <c r="AH338" s="25">
        <v>0</v>
      </c>
      <c r="AI338" s="25">
        <v>0</v>
      </c>
      <c r="AJ338" s="25">
        <v>0</v>
      </c>
      <c r="AK338" s="25">
        <v>0</v>
      </c>
      <c r="AL338" s="25">
        <v>0</v>
      </c>
      <c r="AM338" s="25">
        <v>0</v>
      </c>
      <c r="AN338" s="25">
        <v>0</v>
      </c>
      <c r="AO338" s="25">
        <v>0</v>
      </c>
      <c r="AP338" s="25">
        <v>0</v>
      </c>
      <c r="AQ338" s="25">
        <v>0</v>
      </c>
      <c r="AR338" s="25">
        <v>0</v>
      </c>
      <c r="AS338" s="25">
        <v>0</v>
      </c>
      <c r="AT338" s="25">
        <v>0</v>
      </c>
      <c r="AU338" s="25">
        <v>0</v>
      </c>
      <c r="AV338" s="25">
        <v>0</v>
      </c>
      <c r="AW338" s="25">
        <v>0</v>
      </c>
      <c r="AX338" s="25">
        <v>0</v>
      </c>
      <c r="AY338" s="25">
        <v>0</v>
      </c>
      <c r="AZ338" s="25">
        <v>0</v>
      </c>
      <c r="BA338" s="25">
        <v>0</v>
      </c>
      <c r="BB338" s="25">
        <v>0</v>
      </c>
      <c r="BC338" s="25">
        <v>0</v>
      </c>
      <c r="BD338" s="25">
        <v>0</v>
      </c>
      <c r="BE338" s="25">
        <v>0</v>
      </c>
      <c r="BF338" s="25">
        <v>0</v>
      </c>
      <c r="BG338" s="25">
        <v>0</v>
      </c>
      <c r="BH338" s="25">
        <v>0</v>
      </c>
      <c r="BI338" s="25">
        <v>0</v>
      </c>
      <c r="BJ338" s="25">
        <v>0</v>
      </c>
      <c r="BK338" s="25">
        <v>0</v>
      </c>
      <c r="BL338" s="25">
        <v>0</v>
      </c>
      <c r="BM338" s="25">
        <v>0</v>
      </c>
      <c r="BN338" s="25">
        <v>0</v>
      </c>
    </row>
    <row r="339" spans="1:66" x14ac:dyDescent="0.25">
      <c r="B339" t="s">
        <v>17</v>
      </c>
      <c r="C339">
        <v>0.03</v>
      </c>
      <c r="D339">
        <v>0</v>
      </c>
      <c r="E339">
        <v>0</v>
      </c>
      <c r="F339">
        <v>0</v>
      </c>
      <c r="G339">
        <v>0</v>
      </c>
      <c r="H339">
        <v>0</v>
      </c>
      <c r="I339">
        <v>0</v>
      </c>
      <c r="J339" s="22">
        <v>0</v>
      </c>
      <c r="K339" s="22">
        <v>0</v>
      </c>
      <c r="L339" s="22">
        <v>0</v>
      </c>
      <c r="M339" s="22">
        <v>0</v>
      </c>
      <c r="N339" s="22">
        <v>0</v>
      </c>
      <c r="O339" s="24">
        <v>0</v>
      </c>
      <c r="P339" s="24">
        <v>0</v>
      </c>
      <c r="Q339" s="24">
        <v>0</v>
      </c>
      <c r="R339" s="24">
        <v>0</v>
      </c>
      <c r="S339" s="24">
        <v>0</v>
      </c>
      <c r="T339" s="24">
        <v>0</v>
      </c>
      <c r="U339" s="24">
        <v>0</v>
      </c>
      <c r="V339" s="24">
        <v>0</v>
      </c>
      <c r="W339" s="24">
        <v>0</v>
      </c>
      <c r="X339" s="24">
        <v>0</v>
      </c>
      <c r="Y339" s="24">
        <v>0</v>
      </c>
      <c r="Z339" s="24">
        <v>0</v>
      </c>
      <c r="AA339" s="25">
        <v>0</v>
      </c>
      <c r="AB339" s="25">
        <v>0</v>
      </c>
      <c r="AC339" s="25">
        <v>0</v>
      </c>
      <c r="AD339" s="25">
        <v>0</v>
      </c>
      <c r="AE339" s="25">
        <v>0</v>
      </c>
      <c r="AF339" s="25">
        <v>0</v>
      </c>
      <c r="AG339" s="25">
        <v>0</v>
      </c>
      <c r="AH339" s="25">
        <v>0</v>
      </c>
      <c r="AI339" s="25">
        <v>0</v>
      </c>
      <c r="AJ339" s="25">
        <v>0</v>
      </c>
      <c r="AK339" s="25">
        <v>0</v>
      </c>
      <c r="AL339" s="25">
        <v>0</v>
      </c>
      <c r="AM339" s="25">
        <v>0</v>
      </c>
      <c r="AN339" s="25">
        <v>0</v>
      </c>
      <c r="AO339" s="25">
        <v>0</v>
      </c>
      <c r="AP339" s="25">
        <v>0</v>
      </c>
      <c r="AQ339" s="25">
        <v>0</v>
      </c>
      <c r="AR339" s="25">
        <v>0</v>
      </c>
      <c r="AS339" s="25">
        <v>0</v>
      </c>
      <c r="AT339" s="25">
        <v>0</v>
      </c>
      <c r="AU339" s="25">
        <v>0</v>
      </c>
      <c r="AV339" s="25">
        <v>0</v>
      </c>
      <c r="AW339" s="25">
        <v>0</v>
      </c>
      <c r="AX339" s="25">
        <v>0</v>
      </c>
      <c r="AY339" s="25">
        <v>0</v>
      </c>
      <c r="AZ339" s="25">
        <v>0</v>
      </c>
      <c r="BA339" s="25">
        <v>0</v>
      </c>
      <c r="BB339" s="25">
        <v>0</v>
      </c>
      <c r="BC339" s="25">
        <v>0</v>
      </c>
      <c r="BD339" s="25">
        <v>0</v>
      </c>
      <c r="BE339" s="25">
        <v>0</v>
      </c>
      <c r="BF339" s="25">
        <v>0</v>
      </c>
      <c r="BG339" s="25">
        <v>0</v>
      </c>
      <c r="BH339" s="25">
        <v>0</v>
      </c>
      <c r="BI339" s="25">
        <v>0</v>
      </c>
      <c r="BJ339" s="25">
        <v>0</v>
      </c>
      <c r="BK339" s="25">
        <v>0</v>
      </c>
      <c r="BL339" s="25">
        <v>0</v>
      </c>
      <c r="BM339" s="25">
        <v>0</v>
      </c>
      <c r="BN339" s="25">
        <v>0</v>
      </c>
    </row>
    <row r="340" spans="1:66" x14ac:dyDescent="0.25">
      <c r="A340" s="6">
        <v>45231</v>
      </c>
      <c r="B340" t="s">
        <v>17</v>
      </c>
      <c r="C340">
        <v>1</v>
      </c>
      <c r="D340">
        <v>791.00000000000011</v>
      </c>
      <c r="E340">
        <f t="shared" si="20"/>
        <v>221</v>
      </c>
      <c r="F340">
        <f t="shared" si="22"/>
        <v>200</v>
      </c>
      <c r="G340">
        <f t="shared" si="23"/>
        <v>145.00000000000011</v>
      </c>
      <c r="H340">
        <f t="shared" si="21"/>
        <v>215</v>
      </c>
      <c r="I340">
        <v>0</v>
      </c>
      <c r="J340" s="22">
        <v>0.8</v>
      </c>
      <c r="K340" s="22">
        <v>0.3</v>
      </c>
      <c r="L340" s="22">
        <v>0.99</v>
      </c>
      <c r="M340" s="22">
        <v>0.89</v>
      </c>
      <c r="N340" s="22">
        <v>0.62</v>
      </c>
      <c r="O340" s="24">
        <v>0.79</v>
      </c>
      <c r="P340" s="24">
        <v>0.63</v>
      </c>
      <c r="Q340" s="24">
        <v>0.63</v>
      </c>
      <c r="R340" s="24">
        <v>0.86</v>
      </c>
      <c r="S340" s="24">
        <v>0.65</v>
      </c>
      <c r="T340" s="24">
        <v>0.44</v>
      </c>
      <c r="U340" s="24">
        <v>0.41000000000000003</v>
      </c>
      <c r="V340" s="24">
        <v>0.45</v>
      </c>
      <c r="W340" s="24">
        <v>0.97</v>
      </c>
      <c r="X340" s="24">
        <v>0.82000000000000006</v>
      </c>
      <c r="Y340" s="24">
        <v>0.94000000000000006</v>
      </c>
      <c r="Z340" s="24">
        <v>0.89</v>
      </c>
      <c r="AA340" s="25">
        <v>18</v>
      </c>
      <c r="AB340" s="25">
        <v>42</v>
      </c>
      <c r="AC340" s="25">
        <v>25</v>
      </c>
      <c r="AD340" s="25">
        <v>46</v>
      </c>
      <c r="AE340" s="25">
        <v>51</v>
      </c>
      <c r="AF340" s="25">
        <v>0</v>
      </c>
      <c r="AG340" s="25">
        <v>18</v>
      </c>
      <c r="AH340" s="25">
        <v>0</v>
      </c>
      <c r="AI340" s="25">
        <v>0</v>
      </c>
      <c r="AJ340" s="25">
        <v>0</v>
      </c>
      <c r="AK340" s="25">
        <v>10</v>
      </c>
      <c r="AL340" s="25">
        <v>17</v>
      </c>
      <c r="AM340" s="25">
        <v>0</v>
      </c>
      <c r="AN340" s="25">
        <v>31</v>
      </c>
      <c r="AO340" s="25">
        <v>44</v>
      </c>
      <c r="AP340" s="25">
        <v>9</v>
      </c>
      <c r="AQ340" s="25">
        <v>46</v>
      </c>
      <c r="AR340" s="25">
        <v>11</v>
      </c>
      <c r="AS340" s="25">
        <v>49</v>
      </c>
      <c r="AT340" s="25">
        <v>8</v>
      </c>
      <c r="AU340" s="25">
        <v>0</v>
      </c>
      <c r="AV340" s="25">
        <v>23</v>
      </c>
      <c r="AW340" s="25">
        <v>9</v>
      </c>
      <c r="AX340" s="25">
        <v>33</v>
      </c>
      <c r="AY340" s="25">
        <v>21</v>
      </c>
      <c r="AZ340" s="25">
        <v>14</v>
      </c>
      <c r="BA340" s="25">
        <v>11</v>
      </c>
      <c r="BB340" s="25">
        <v>17.000000000000114</v>
      </c>
      <c r="BC340" s="25">
        <v>13</v>
      </c>
      <c r="BD340" s="25">
        <v>4</v>
      </c>
      <c r="BE340" s="25">
        <v>7</v>
      </c>
      <c r="BF340" s="25">
        <v>12</v>
      </c>
      <c r="BG340" s="25">
        <v>0</v>
      </c>
      <c r="BH340" s="25">
        <v>23</v>
      </c>
      <c r="BI340" s="25">
        <v>38</v>
      </c>
      <c r="BJ340" s="25">
        <v>29</v>
      </c>
      <c r="BK340" s="25">
        <v>37</v>
      </c>
      <c r="BL340" s="25">
        <v>43</v>
      </c>
      <c r="BM340" s="25">
        <v>0</v>
      </c>
      <c r="BN340" s="25">
        <v>32</v>
      </c>
    </row>
    <row r="341" spans="1:66" x14ac:dyDescent="0.25">
      <c r="A341" s="6">
        <v>45232</v>
      </c>
      <c r="B341" t="s">
        <v>17</v>
      </c>
      <c r="C341">
        <v>2</v>
      </c>
      <c r="D341">
        <v>781.00000000000011</v>
      </c>
      <c r="E341">
        <f t="shared" si="20"/>
        <v>239.00000000000011</v>
      </c>
      <c r="F341">
        <f t="shared" si="22"/>
        <v>127</v>
      </c>
      <c r="G341">
        <f t="shared" si="23"/>
        <v>252</v>
      </c>
      <c r="H341">
        <f t="shared" si="21"/>
        <v>123</v>
      </c>
      <c r="I341">
        <v>0</v>
      </c>
      <c r="J341" s="22">
        <v>0.91</v>
      </c>
      <c r="K341" s="22">
        <v>0.59</v>
      </c>
      <c r="L341" s="22">
        <v>0.8</v>
      </c>
      <c r="M341" s="22">
        <v>0.8</v>
      </c>
      <c r="N341" s="22">
        <v>0.19</v>
      </c>
      <c r="O341" s="24">
        <v>0.71</v>
      </c>
      <c r="P341" s="24">
        <v>0.65</v>
      </c>
      <c r="Q341" s="24">
        <v>0.78</v>
      </c>
      <c r="R341" s="24">
        <v>0.93</v>
      </c>
      <c r="S341" s="24">
        <v>0.71</v>
      </c>
      <c r="T341" s="24">
        <v>0.94000000000000006</v>
      </c>
      <c r="U341" s="24">
        <v>0.98</v>
      </c>
      <c r="V341" s="24">
        <v>0.97</v>
      </c>
      <c r="W341" s="24">
        <v>0.87</v>
      </c>
      <c r="X341" s="24">
        <v>0.36</v>
      </c>
      <c r="Y341" s="24">
        <v>0.43</v>
      </c>
      <c r="Z341" s="24">
        <v>0.73</v>
      </c>
      <c r="AA341" s="25">
        <v>0</v>
      </c>
      <c r="AB341" s="25">
        <v>36</v>
      </c>
      <c r="AC341" s="25">
        <v>0</v>
      </c>
      <c r="AD341" s="25">
        <v>13</v>
      </c>
      <c r="AE341" s="25">
        <v>15</v>
      </c>
      <c r="AF341" s="25">
        <v>0</v>
      </c>
      <c r="AG341" s="25">
        <v>1</v>
      </c>
      <c r="AH341" s="25">
        <v>10</v>
      </c>
      <c r="AI341" s="25">
        <v>52</v>
      </c>
      <c r="AJ341" s="25">
        <v>0</v>
      </c>
      <c r="AK341" s="25">
        <v>40</v>
      </c>
      <c r="AL341" s="25">
        <v>0</v>
      </c>
      <c r="AM341" s="25">
        <v>13</v>
      </c>
      <c r="AN341" s="25">
        <v>41</v>
      </c>
      <c r="AO341" s="25">
        <v>0</v>
      </c>
      <c r="AP341" s="25">
        <v>8</v>
      </c>
      <c r="AQ341" s="25">
        <v>0</v>
      </c>
      <c r="AR341" s="25">
        <v>13</v>
      </c>
      <c r="AS341" s="25">
        <v>48</v>
      </c>
      <c r="AT341" s="25">
        <v>0</v>
      </c>
      <c r="AU341" s="25">
        <v>47</v>
      </c>
      <c r="AV341" s="25">
        <v>27</v>
      </c>
      <c r="AW341" s="25">
        <v>0</v>
      </c>
      <c r="AX341" s="25">
        <v>16</v>
      </c>
      <c r="AY341" s="25">
        <v>10</v>
      </c>
      <c r="AZ341" s="25">
        <v>50</v>
      </c>
      <c r="BA341" s="25">
        <v>38</v>
      </c>
      <c r="BB341" s="25">
        <v>0</v>
      </c>
      <c r="BC341" s="25">
        <v>28</v>
      </c>
      <c r="BD341" s="25">
        <v>36</v>
      </c>
      <c r="BE341" s="25">
        <v>42</v>
      </c>
      <c r="BF341" s="25">
        <v>0</v>
      </c>
      <c r="BG341" s="25">
        <v>46</v>
      </c>
      <c r="BH341" s="25">
        <v>12</v>
      </c>
      <c r="BI341" s="25">
        <v>0</v>
      </c>
      <c r="BJ341" s="25">
        <v>50</v>
      </c>
      <c r="BK341" s="25">
        <v>21</v>
      </c>
      <c r="BL341" s="25">
        <v>22</v>
      </c>
      <c r="BM341" s="25">
        <v>43</v>
      </c>
      <c r="BN341" s="25">
        <v>3.0000000000001137</v>
      </c>
    </row>
    <row r="342" spans="1:66" x14ac:dyDescent="0.25">
      <c r="A342" s="6">
        <v>45233</v>
      </c>
      <c r="B342" t="s">
        <v>17</v>
      </c>
      <c r="C342">
        <v>3</v>
      </c>
      <c r="D342">
        <v>771</v>
      </c>
      <c r="E342">
        <f t="shared" si="20"/>
        <v>271</v>
      </c>
      <c r="F342">
        <f t="shared" si="22"/>
        <v>183</v>
      </c>
      <c r="G342">
        <f t="shared" si="23"/>
        <v>184</v>
      </c>
      <c r="H342">
        <f t="shared" si="21"/>
        <v>133</v>
      </c>
      <c r="I342">
        <v>0</v>
      </c>
      <c r="J342" s="22">
        <v>0.33</v>
      </c>
      <c r="K342" s="22">
        <v>0.53</v>
      </c>
      <c r="L342" s="22">
        <v>0.99</v>
      </c>
      <c r="M342" s="22">
        <v>0.88</v>
      </c>
      <c r="N342" s="22">
        <v>0.78</v>
      </c>
      <c r="O342" s="24">
        <v>0.67</v>
      </c>
      <c r="P342" s="24">
        <v>0.22</v>
      </c>
      <c r="Q342" s="24">
        <v>0.66</v>
      </c>
      <c r="R342" s="24">
        <v>0.93</v>
      </c>
      <c r="S342" s="24">
        <v>0.96</v>
      </c>
      <c r="T342" s="24">
        <v>0.72</v>
      </c>
      <c r="U342" s="24">
        <v>0.42</v>
      </c>
      <c r="V342" s="24">
        <v>0.53</v>
      </c>
      <c r="W342" s="24">
        <v>0.89</v>
      </c>
      <c r="X342" s="24">
        <v>0.77</v>
      </c>
      <c r="Y342" s="24">
        <v>0.57999999999999996</v>
      </c>
      <c r="Z342" s="24">
        <v>0.99</v>
      </c>
      <c r="AA342" s="25">
        <v>0</v>
      </c>
      <c r="AB342" s="25">
        <v>17</v>
      </c>
      <c r="AC342" s="25">
        <v>0</v>
      </c>
      <c r="AD342" s="25">
        <v>7</v>
      </c>
      <c r="AE342" s="25">
        <v>21</v>
      </c>
      <c r="AF342" s="25">
        <v>0</v>
      </c>
      <c r="AG342" s="25">
        <v>21</v>
      </c>
      <c r="AH342" s="25">
        <v>50</v>
      </c>
      <c r="AI342" s="25">
        <v>50</v>
      </c>
      <c r="AJ342" s="25">
        <v>17</v>
      </c>
      <c r="AK342" s="25">
        <v>0</v>
      </c>
      <c r="AL342" s="25">
        <v>0</v>
      </c>
      <c r="AM342" s="25">
        <v>31</v>
      </c>
      <c r="AN342" s="25">
        <v>0</v>
      </c>
      <c r="AO342" s="25">
        <v>14</v>
      </c>
      <c r="AP342" s="25">
        <v>0</v>
      </c>
      <c r="AQ342" s="25">
        <v>7</v>
      </c>
      <c r="AR342" s="25">
        <v>0</v>
      </c>
      <c r="AS342" s="25">
        <v>49</v>
      </c>
      <c r="AT342" s="25">
        <v>32</v>
      </c>
      <c r="AU342" s="25">
        <v>18</v>
      </c>
      <c r="AV342" s="25">
        <v>3</v>
      </c>
      <c r="AW342" s="25">
        <v>0</v>
      </c>
      <c r="AX342" s="25">
        <v>28</v>
      </c>
      <c r="AY342" s="25">
        <v>9</v>
      </c>
      <c r="AZ342" s="25">
        <v>36</v>
      </c>
      <c r="BA342" s="25">
        <v>31</v>
      </c>
      <c r="BB342" s="25">
        <v>6</v>
      </c>
      <c r="BC342" s="25">
        <v>32</v>
      </c>
      <c r="BD342" s="25">
        <v>21</v>
      </c>
      <c r="BE342" s="25">
        <v>0</v>
      </c>
      <c r="BF342" s="25">
        <v>42</v>
      </c>
      <c r="BG342" s="25">
        <v>42</v>
      </c>
      <c r="BH342" s="25">
        <v>51</v>
      </c>
      <c r="BI342" s="25">
        <v>47</v>
      </c>
      <c r="BJ342" s="25">
        <v>35</v>
      </c>
      <c r="BK342" s="25">
        <v>7</v>
      </c>
      <c r="BL342" s="25">
        <v>36</v>
      </c>
      <c r="BM342" s="25">
        <v>0</v>
      </c>
      <c r="BN342" s="25">
        <v>11</v>
      </c>
    </row>
    <row r="343" spans="1:66" x14ac:dyDescent="0.25">
      <c r="A343" s="6">
        <v>45234</v>
      </c>
      <c r="B343" t="s">
        <v>17</v>
      </c>
      <c r="C343">
        <v>4</v>
      </c>
      <c r="D343">
        <v>756</v>
      </c>
      <c r="E343">
        <f t="shared" si="20"/>
        <v>163</v>
      </c>
      <c r="F343">
        <f t="shared" si="22"/>
        <v>230</v>
      </c>
      <c r="G343">
        <f t="shared" si="23"/>
        <v>146</v>
      </c>
      <c r="H343">
        <f t="shared" si="21"/>
        <v>208</v>
      </c>
      <c r="I343">
        <v>0</v>
      </c>
      <c r="J343" s="22">
        <v>0.92</v>
      </c>
      <c r="K343" s="22">
        <v>0.77</v>
      </c>
      <c r="L343" s="22">
        <v>0.43</v>
      </c>
      <c r="M343" s="22">
        <v>0.82000000000000006</v>
      </c>
      <c r="N343" s="22">
        <v>0.57999999999999996</v>
      </c>
      <c r="O343" s="24">
        <v>0.65</v>
      </c>
      <c r="P343" s="24">
        <v>0.94000000000000006</v>
      </c>
      <c r="Q343" s="24">
        <v>0.70000000000000007</v>
      </c>
      <c r="R343" s="24">
        <v>0.48</v>
      </c>
      <c r="S343" s="24">
        <v>0.45</v>
      </c>
      <c r="T343" s="24">
        <v>0.73</v>
      </c>
      <c r="U343" s="24">
        <v>0.41000000000000003</v>
      </c>
      <c r="V343" s="24">
        <v>0.85</v>
      </c>
      <c r="W343" s="24">
        <v>0.91</v>
      </c>
      <c r="X343" s="24">
        <v>0.9</v>
      </c>
      <c r="Y343" s="24">
        <v>0.84</v>
      </c>
      <c r="Z343" s="24">
        <v>0.59</v>
      </c>
      <c r="AA343" s="25">
        <v>50</v>
      </c>
      <c r="AB343" s="25">
        <v>27</v>
      </c>
      <c r="AC343" s="25">
        <v>0</v>
      </c>
      <c r="AD343" s="25">
        <v>0</v>
      </c>
      <c r="AE343" s="25">
        <v>5</v>
      </c>
      <c r="AF343" s="25">
        <v>49</v>
      </c>
      <c r="AG343" s="25">
        <v>49</v>
      </c>
      <c r="AH343" s="25">
        <v>25</v>
      </c>
      <c r="AI343" s="25">
        <v>25</v>
      </c>
      <c r="AJ343" s="25">
        <v>0</v>
      </c>
      <c r="AK343" s="25">
        <v>9</v>
      </c>
      <c r="AL343" s="25">
        <v>0</v>
      </c>
      <c r="AM343" s="25">
        <v>0</v>
      </c>
      <c r="AN343" s="25">
        <v>47</v>
      </c>
      <c r="AO343" s="25">
        <v>32</v>
      </c>
      <c r="AP343" s="25">
        <v>30</v>
      </c>
      <c r="AQ343" s="25">
        <v>33</v>
      </c>
      <c r="AR343" s="25">
        <v>1</v>
      </c>
      <c r="AS343" s="25">
        <v>34</v>
      </c>
      <c r="AT343" s="25">
        <v>31</v>
      </c>
      <c r="AU343" s="25">
        <v>0</v>
      </c>
      <c r="AV343" s="25">
        <v>14</v>
      </c>
      <c r="AW343" s="25">
        <v>11</v>
      </c>
      <c r="AX343" s="25">
        <v>15</v>
      </c>
      <c r="AY343" s="25">
        <v>9</v>
      </c>
      <c r="AZ343" s="25">
        <v>0</v>
      </c>
      <c r="BA343" s="25">
        <v>35</v>
      </c>
      <c r="BB343" s="25">
        <v>0</v>
      </c>
      <c r="BC343" s="25">
        <v>17</v>
      </c>
      <c r="BD343" s="25">
        <v>45</v>
      </c>
      <c r="BE343" s="25">
        <v>8</v>
      </c>
      <c r="BF343" s="25">
        <v>3</v>
      </c>
      <c r="BG343" s="25">
        <v>50</v>
      </c>
      <c r="BH343" s="25">
        <v>6</v>
      </c>
      <c r="BI343" s="25">
        <v>0</v>
      </c>
      <c r="BJ343" s="25">
        <v>31</v>
      </c>
      <c r="BK343" s="25">
        <v>40</v>
      </c>
      <c r="BL343" s="25">
        <v>0</v>
      </c>
      <c r="BM343" s="25">
        <v>0</v>
      </c>
      <c r="BN343" s="25">
        <v>25</v>
      </c>
    </row>
    <row r="344" spans="1:66" x14ac:dyDescent="0.25">
      <c r="A344" s="6">
        <v>45235</v>
      </c>
      <c r="B344" t="s">
        <v>17</v>
      </c>
      <c r="C344">
        <v>5</v>
      </c>
      <c r="D344">
        <v>733</v>
      </c>
      <c r="E344">
        <f t="shared" si="20"/>
        <v>174</v>
      </c>
      <c r="F344">
        <f t="shared" si="22"/>
        <v>172</v>
      </c>
      <c r="G344">
        <f t="shared" si="23"/>
        <v>185</v>
      </c>
      <c r="H344">
        <f t="shared" si="21"/>
        <v>198</v>
      </c>
      <c r="I344">
        <v>0</v>
      </c>
      <c r="J344" s="22">
        <v>0.55000000000000004</v>
      </c>
      <c r="K344" s="22">
        <v>0.35000000000000003</v>
      </c>
      <c r="L344" s="22">
        <v>0.89</v>
      </c>
      <c r="M344" s="22">
        <v>0.76</v>
      </c>
      <c r="N344" s="22">
        <v>0.92</v>
      </c>
      <c r="O344" s="24">
        <v>0.75</v>
      </c>
      <c r="P344" s="24">
        <v>0.64</v>
      </c>
      <c r="Q344" s="24">
        <v>0.89</v>
      </c>
      <c r="R344" s="24">
        <v>0.63</v>
      </c>
      <c r="S344" s="24">
        <v>0.65</v>
      </c>
      <c r="T344" s="24">
        <v>0.63</v>
      </c>
      <c r="U344" s="24">
        <v>0.4</v>
      </c>
      <c r="V344" s="24">
        <v>0.82000000000000006</v>
      </c>
      <c r="W344" s="24">
        <v>0.99</v>
      </c>
      <c r="X344" s="24">
        <v>0.38</v>
      </c>
      <c r="Y344" s="24">
        <v>0.96</v>
      </c>
      <c r="Z344" s="24">
        <v>0.83000000000000007</v>
      </c>
      <c r="AA344" s="25">
        <v>28</v>
      </c>
      <c r="AB344" s="25">
        <v>29</v>
      </c>
      <c r="AC344" s="25">
        <v>33</v>
      </c>
      <c r="AD344" s="25">
        <v>18</v>
      </c>
      <c r="AE344" s="25">
        <v>7</v>
      </c>
      <c r="AF344" s="25">
        <v>1</v>
      </c>
      <c r="AG344" s="25">
        <v>0</v>
      </c>
      <c r="AH344" s="25">
        <v>8</v>
      </c>
      <c r="AI344" s="25">
        <v>6</v>
      </c>
      <c r="AJ344" s="25">
        <v>42</v>
      </c>
      <c r="AK344" s="25">
        <v>4</v>
      </c>
      <c r="AL344" s="25">
        <v>6</v>
      </c>
      <c r="AM344" s="25">
        <v>29</v>
      </c>
      <c r="AN344" s="25">
        <v>37</v>
      </c>
      <c r="AO344" s="25">
        <v>7</v>
      </c>
      <c r="AP344" s="25">
        <v>2</v>
      </c>
      <c r="AQ344" s="25">
        <v>24</v>
      </c>
      <c r="AR344" s="25">
        <v>44</v>
      </c>
      <c r="AS344" s="25">
        <v>40</v>
      </c>
      <c r="AT344" s="25">
        <v>9</v>
      </c>
      <c r="AU344" s="25">
        <v>14</v>
      </c>
      <c r="AV344" s="25">
        <v>39</v>
      </c>
      <c r="AW344" s="25">
        <v>27</v>
      </c>
      <c r="AX344" s="25">
        <v>32</v>
      </c>
      <c r="AY344" s="25">
        <v>23</v>
      </c>
      <c r="AZ344" s="25">
        <v>12</v>
      </c>
      <c r="BA344" s="25">
        <v>2</v>
      </c>
      <c r="BB344" s="25">
        <v>14</v>
      </c>
      <c r="BC344" s="25">
        <v>13</v>
      </c>
      <c r="BD344" s="25">
        <v>9</v>
      </c>
      <c r="BE344" s="25">
        <v>17</v>
      </c>
      <c r="BF344" s="25">
        <v>27</v>
      </c>
      <c r="BG344" s="25">
        <v>18</v>
      </c>
      <c r="BH344" s="25">
        <v>20</v>
      </c>
      <c r="BI344" s="25">
        <v>6</v>
      </c>
      <c r="BJ344" s="25">
        <v>5</v>
      </c>
      <c r="BK344" s="25">
        <v>39</v>
      </c>
      <c r="BL344" s="25">
        <v>1</v>
      </c>
      <c r="BM344" s="25">
        <v>9</v>
      </c>
      <c r="BN344" s="25">
        <v>32</v>
      </c>
    </row>
    <row r="345" spans="1:66" x14ac:dyDescent="0.25">
      <c r="A345" s="6">
        <v>45236</v>
      </c>
      <c r="B345" t="s">
        <v>17</v>
      </c>
      <c r="C345">
        <v>6</v>
      </c>
      <c r="D345">
        <v>708</v>
      </c>
      <c r="E345">
        <f t="shared" si="20"/>
        <v>150</v>
      </c>
      <c r="F345">
        <f t="shared" si="22"/>
        <v>233</v>
      </c>
      <c r="G345">
        <f t="shared" si="23"/>
        <v>173</v>
      </c>
      <c r="H345">
        <f t="shared" si="21"/>
        <v>129</v>
      </c>
      <c r="I345">
        <v>0</v>
      </c>
      <c r="J345" s="22">
        <v>0.98</v>
      </c>
      <c r="K345" s="22">
        <v>0.57000000000000006</v>
      </c>
      <c r="L345" s="22">
        <v>0.75</v>
      </c>
      <c r="M345" s="22">
        <v>0.16</v>
      </c>
      <c r="N345" s="22">
        <v>0.82000000000000006</v>
      </c>
      <c r="O345" s="24">
        <v>0.64</v>
      </c>
      <c r="P345" s="24">
        <v>0.77</v>
      </c>
      <c r="Q345" s="24">
        <v>0.67</v>
      </c>
      <c r="R345" s="24">
        <v>0.88</v>
      </c>
      <c r="S345" s="24">
        <v>0.99</v>
      </c>
      <c r="T345" s="24">
        <v>0.88</v>
      </c>
      <c r="U345" s="24">
        <v>0.81</v>
      </c>
      <c r="V345" s="24">
        <v>0.62</v>
      </c>
      <c r="W345" s="24">
        <v>0.88</v>
      </c>
      <c r="X345" s="24">
        <v>0.91</v>
      </c>
      <c r="Y345" s="24">
        <v>0.45</v>
      </c>
      <c r="Z345" s="24">
        <v>0.41000000000000003</v>
      </c>
      <c r="AA345" s="25">
        <v>44</v>
      </c>
      <c r="AB345" s="25">
        <v>46</v>
      </c>
      <c r="AC345" s="25">
        <v>32</v>
      </c>
      <c r="AD345" s="25">
        <v>38</v>
      </c>
      <c r="AE345" s="25">
        <v>0</v>
      </c>
      <c r="AF345" s="25">
        <v>0</v>
      </c>
      <c r="AG345" s="25">
        <v>12</v>
      </c>
      <c r="AH345" s="25">
        <v>23</v>
      </c>
      <c r="AI345" s="25">
        <v>38</v>
      </c>
      <c r="AJ345" s="25">
        <v>0</v>
      </c>
      <c r="AK345" s="25">
        <v>23</v>
      </c>
      <c r="AL345" s="25">
        <v>21</v>
      </c>
      <c r="AM345" s="25">
        <v>0</v>
      </c>
      <c r="AN345" s="25">
        <v>1</v>
      </c>
      <c r="AO345" s="25">
        <v>16</v>
      </c>
      <c r="AP345" s="25">
        <v>12</v>
      </c>
      <c r="AQ345" s="25">
        <v>25</v>
      </c>
      <c r="AR345" s="25">
        <v>37</v>
      </c>
      <c r="AS345" s="25">
        <v>17</v>
      </c>
      <c r="AT345" s="25">
        <v>0</v>
      </c>
      <c r="AU345" s="25">
        <v>10</v>
      </c>
      <c r="AV345" s="25">
        <v>23</v>
      </c>
      <c r="AW345" s="25">
        <v>7</v>
      </c>
      <c r="AX345" s="25">
        <v>43</v>
      </c>
      <c r="AY345" s="25">
        <v>16</v>
      </c>
      <c r="AZ345" s="25">
        <v>1</v>
      </c>
      <c r="BA345" s="25">
        <v>13</v>
      </c>
      <c r="BB345" s="25">
        <v>42</v>
      </c>
      <c r="BC345" s="25">
        <v>2</v>
      </c>
      <c r="BD345" s="25">
        <v>16</v>
      </c>
      <c r="BE345" s="25">
        <v>1</v>
      </c>
      <c r="BF345" s="25">
        <v>19</v>
      </c>
      <c r="BG345" s="25">
        <v>40</v>
      </c>
      <c r="BH345" s="25">
        <v>22</v>
      </c>
      <c r="BI345" s="25">
        <v>0</v>
      </c>
      <c r="BJ345" s="25">
        <v>0</v>
      </c>
      <c r="BK345" s="25">
        <v>21</v>
      </c>
      <c r="BL345" s="25">
        <v>7</v>
      </c>
      <c r="BM345" s="25">
        <v>0</v>
      </c>
      <c r="BN345" s="25">
        <v>40</v>
      </c>
    </row>
    <row r="346" spans="1:66" x14ac:dyDescent="0.25">
      <c r="A346" s="6">
        <v>45237</v>
      </c>
      <c r="B346" t="s">
        <v>17</v>
      </c>
      <c r="C346">
        <v>7</v>
      </c>
      <c r="D346">
        <v>682</v>
      </c>
      <c r="E346">
        <f t="shared" si="20"/>
        <v>151</v>
      </c>
      <c r="F346">
        <f t="shared" si="22"/>
        <v>145</v>
      </c>
      <c r="G346">
        <f t="shared" si="23"/>
        <v>214</v>
      </c>
      <c r="H346">
        <f t="shared" si="21"/>
        <v>172</v>
      </c>
      <c r="I346">
        <v>0</v>
      </c>
      <c r="J346" s="22">
        <v>0.51</v>
      </c>
      <c r="K346" s="22">
        <v>0.95000000000000007</v>
      </c>
      <c r="L346" s="22">
        <v>0.71</v>
      </c>
      <c r="M346" s="22">
        <v>0.81</v>
      </c>
      <c r="N346" s="22">
        <v>0.21</v>
      </c>
      <c r="O346" s="24">
        <v>0.65</v>
      </c>
      <c r="P346" s="24">
        <v>0.88</v>
      </c>
      <c r="Q346" s="24">
        <v>0.70000000000000007</v>
      </c>
      <c r="R346" s="24">
        <v>0.26</v>
      </c>
      <c r="S346" s="24">
        <v>0.73</v>
      </c>
      <c r="T346" s="24">
        <v>0.5</v>
      </c>
      <c r="U346" s="24">
        <v>0.74</v>
      </c>
      <c r="V346" s="24">
        <v>0.42</v>
      </c>
      <c r="W346" s="24">
        <v>1</v>
      </c>
      <c r="X346" s="24">
        <v>0.88</v>
      </c>
      <c r="Y346" s="24">
        <v>0.37</v>
      </c>
      <c r="Z346" s="24">
        <v>0.76</v>
      </c>
      <c r="AA346" s="25">
        <v>22</v>
      </c>
      <c r="AB346" s="25">
        <v>9</v>
      </c>
      <c r="AC346" s="25">
        <v>27</v>
      </c>
      <c r="AD346" s="25">
        <v>0</v>
      </c>
      <c r="AE346" s="25">
        <v>30</v>
      </c>
      <c r="AF346" s="25">
        <v>36</v>
      </c>
      <c r="AG346" s="25">
        <v>7</v>
      </c>
      <c r="AH346" s="25">
        <v>8</v>
      </c>
      <c r="AI346" s="25">
        <v>6</v>
      </c>
      <c r="AJ346" s="25">
        <v>0</v>
      </c>
      <c r="AK346" s="25">
        <v>0</v>
      </c>
      <c r="AL346" s="25">
        <v>0</v>
      </c>
      <c r="AM346" s="25">
        <v>29</v>
      </c>
      <c r="AN346" s="25">
        <v>41</v>
      </c>
      <c r="AO346" s="25">
        <v>16</v>
      </c>
      <c r="AP346" s="25">
        <v>5</v>
      </c>
      <c r="AQ346" s="25">
        <v>1</v>
      </c>
      <c r="AR346" s="25">
        <v>45</v>
      </c>
      <c r="AS346" s="25">
        <v>12</v>
      </c>
      <c r="AT346" s="25">
        <v>23</v>
      </c>
      <c r="AU346" s="25">
        <v>26</v>
      </c>
      <c r="AV346" s="25">
        <v>0</v>
      </c>
      <c r="AW346" s="25">
        <v>43</v>
      </c>
      <c r="AX346" s="25">
        <v>0</v>
      </c>
      <c r="AY346" s="25">
        <v>45</v>
      </c>
      <c r="AZ346" s="25">
        <v>23</v>
      </c>
      <c r="BA346" s="25">
        <v>37</v>
      </c>
      <c r="BB346" s="25">
        <v>15</v>
      </c>
      <c r="BC346" s="25">
        <v>16</v>
      </c>
      <c r="BD346" s="25">
        <v>9</v>
      </c>
      <c r="BE346" s="25">
        <v>0</v>
      </c>
      <c r="BF346" s="25">
        <v>4</v>
      </c>
      <c r="BG346" s="25">
        <v>9</v>
      </c>
      <c r="BH346" s="25">
        <v>24</v>
      </c>
      <c r="BI346" s="25">
        <v>26</v>
      </c>
      <c r="BJ346" s="25">
        <v>19</v>
      </c>
      <c r="BK346" s="25">
        <v>16</v>
      </c>
      <c r="BL346" s="25">
        <v>30</v>
      </c>
      <c r="BM346" s="25">
        <v>7</v>
      </c>
      <c r="BN346" s="25">
        <v>16</v>
      </c>
    </row>
    <row r="347" spans="1:66" x14ac:dyDescent="0.25">
      <c r="A347" s="6">
        <v>45238</v>
      </c>
      <c r="B347" t="s">
        <v>17</v>
      </c>
      <c r="C347">
        <v>8</v>
      </c>
      <c r="D347">
        <v>651.00000000000011</v>
      </c>
      <c r="E347">
        <f t="shared" si="20"/>
        <v>144</v>
      </c>
      <c r="F347">
        <f t="shared" si="22"/>
        <v>176.00000000000011</v>
      </c>
      <c r="G347">
        <f t="shared" si="23"/>
        <v>154</v>
      </c>
      <c r="H347">
        <f t="shared" si="21"/>
        <v>145</v>
      </c>
      <c r="I347">
        <v>0</v>
      </c>
      <c r="J347" s="22">
        <v>0.59</v>
      </c>
      <c r="K347" s="22">
        <v>0.75</v>
      </c>
      <c r="L347" s="22">
        <v>0.37</v>
      </c>
      <c r="M347" s="22">
        <v>0.98</v>
      </c>
      <c r="N347" s="22">
        <v>0.8</v>
      </c>
      <c r="O347" s="24">
        <v>0.6</v>
      </c>
      <c r="P347" s="24">
        <v>0.88</v>
      </c>
      <c r="Q347" s="24">
        <v>0.64</v>
      </c>
      <c r="R347" s="24">
        <v>0.92</v>
      </c>
      <c r="S347" s="24">
        <v>0.74</v>
      </c>
      <c r="T347" s="24">
        <v>0.74</v>
      </c>
      <c r="U347" s="24">
        <v>0.78</v>
      </c>
      <c r="V347" s="24">
        <v>0.92</v>
      </c>
      <c r="W347" s="24">
        <v>0.70000000000000007</v>
      </c>
      <c r="X347" s="24">
        <v>0.87</v>
      </c>
      <c r="Y347" s="24">
        <v>0.28999999999999998</v>
      </c>
      <c r="Z347" s="24">
        <v>0.5</v>
      </c>
      <c r="AA347" s="25">
        <v>8</v>
      </c>
      <c r="AB347" s="25">
        <v>22</v>
      </c>
      <c r="AC347" s="25">
        <v>38.000000000000114</v>
      </c>
      <c r="AD347" s="25">
        <v>20</v>
      </c>
      <c r="AE347" s="25">
        <v>13</v>
      </c>
      <c r="AF347" s="25">
        <v>28</v>
      </c>
      <c r="AG347" s="25">
        <v>17</v>
      </c>
      <c r="AH347" s="25">
        <v>0</v>
      </c>
      <c r="AI347" s="25">
        <v>21</v>
      </c>
      <c r="AJ347" s="25">
        <v>9</v>
      </c>
      <c r="AK347" s="25">
        <v>32</v>
      </c>
      <c r="AL347" s="25">
        <v>0</v>
      </c>
      <c r="AM347" s="25">
        <v>32</v>
      </c>
      <c r="AN347" s="25">
        <v>0</v>
      </c>
      <c r="AO347" s="25">
        <v>0</v>
      </c>
      <c r="AP347" s="25">
        <v>17</v>
      </c>
      <c r="AQ347" s="25">
        <v>0</v>
      </c>
      <c r="AR347" s="25">
        <v>31</v>
      </c>
      <c r="AS347" s="25">
        <v>30</v>
      </c>
      <c r="AT347" s="25">
        <v>35</v>
      </c>
      <c r="AU347" s="25">
        <v>23</v>
      </c>
      <c r="AV347" s="25">
        <v>0</v>
      </c>
      <c r="AW347" s="25">
        <v>19</v>
      </c>
      <c r="AX347" s="25">
        <v>26</v>
      </c>
      <c r="AY347" s="25">
        <v>0</v>
      </c>
      <c r="AZ347" s="25">
        <v>32</v>
      </c>
      <c r="BA347" s="25">
        <v>7</v>
      </c>
      <c r="BB347" s="25">
        <v>9</v>
      </c>
      <c r="BC347" s="25">
        <v>0</v>
      </c>
      <c r="BD347" s="25">
        <v>38</v>
      </c>
      <c r="BE347" s="25">
        <v>31</v>
      </c>
      <c r="BF347" s="25">
        <v>9</v>
      </c>
      <c r="BG347" s="25">
        <v>28</v>
      </c>
      <c r="BH347" s="25">
        <v>3</v>
      </c>
      <c r="BI347" s="25">
        <v>8</v>
      </c>
      <c r="BJ347" s="25">
        <v>11</v>
      </c>
      <c r="BK347" s="25">
        <v>23</v>
      </c>
      <c r="BL347" s="25">
        <v>15</v>
      </c>
      <c r="BM347" s="25">
        <v>5</v>
      </c>
      <c r="BN347" s="25">
        <v>11</v>
      </c>
    </row>
    <row r="348" spans="1:66" x14ac:dyDescent="0.25">
      <c r="A348" s="6">
        <v>45239</v>
      </c>
      <c r="B348" t="s">
        <v>17</v>
      </c>
      <c r="C348">
        <v>9</v>
      </c>
      <c r="D348">
        <v>618.00000000000011</v>
      </c>
      <c r="E348">
        <f t="shared" si="20"/>
        <v>98</v>
      </c>
      <c r="F348">
        <f t="shared" si="22"/>
        <v>185</v>
      </c>
      <c r="G348">
        <f t="shared" si="23"/>
        <v>195</v>
      </c>
      <c r="H348">
        <f t="shared" si="21"/>
        <v>120.00000000000011</v>
      </c>
      <c r="I348">
        <v>0</v>
      </c>
      <c r="J348" s="22">
        <v>0.71</v>
      </c>
      <c r="K348" s="22">
        <v>0.52</v>
      </c>
      <c r="L348" s="22">
        <v>0.86</v>
      </c>
      <c r="M348" s="22">
        <v>0.34</v>
      </c>
      <c r="N348" s="22">
        <v>0.98</v>
      </c>
      <c r="O348" s="24">
        <v>0.71</v>
      </c>
      <c r="P348" s="24">
        <v>0.88</v>
      </c>
      <c r="Q348" s="24">
        <v>0.77</v>
      </c>
      <c r="R348" s="24">
        <v>0.71</v>
      </c>
      <c r="S348" s="24">
        <v>0.48</v>
      </c>
      <c r="T348" s="24">
        <v>0.67</v>
      </c>
      <c r="U348" s="24">
        <v>0.83000000000000007</v>
      </c>
      <c r="V348" s="24">
        <v>0.42</v>
      </c>
      <c r="W348" s="24">
        <v>0.88</v>
      </c>
      <c r="X348" s="24">
        <v>0.94000000000000006</v>
      </c>
      <c r="Y348" s="24">
        <v>0.86</v>
      </c>
      <c r="Z348" s="24">
        <v>0.42</v>
      </c>
      <c r="AA348" s="25">
        <v>3</v>
      </c>
      <c r="AB348" s="25">
        <v>0</v>
      </c>
      <c r="AC348" s="25">
        <v>26</v>
      </c>
      <c r="AD348" s="25">
        <v>2</v>
      </c>
      <c r="AE348" s="25">
        <v>34</v>
      </c>
      <c r="AF348" s="25">
        <v>15</v>
      </c>
      <c r="AG348" s="25">
        <v>22</v>
      </c>
      <c r="AH348" s="25">
        <v>37</v>
      </c>
      <c r="AI348" s="25">
        <v>24</v>
      </c>
      <c r="AJ348" s="25">
        <v>22</v>
      </c>
      <c r="AK348" s="25">
        <v>20</v>
      </c>
      <c r="AL348" s="25">
        <v>11</v>
      </c>
      <c r="AM348" s="25">
        <v>5</v>
      </c>
      <c r="AN348" s="25">
        <v>20</v>
      </c>
      <c r="AO348" s="25">
        <v>0</v>
      </c>
      <c r="AP348" s="25">
        <v>7</v>
      </c>
      <c r="AQ348" s="25">
        <v>31</v>
      </c>
      <c r="AR348" s="25">
        <v>14.000000000000114</v>
      </c>
      <c r="AS348" s="25">
        <v>19</v>
      </c>
      <c r="AT348" s="25">
        <v>13</v>
      </c>
      <c r="AU348" s="25">
        <v>41</v>
      </c>
      <c r="AV348" s="25">
        <v>4</v>
      </c>
      <c r="AW348" s="25">
        <v>16</v>
      </c>
      <c r="AX348" s="25">
        <v>4</v>
      </c>
      <c r="AY348" s="25">
        <v>12</v>
      </c>
      <c r="AZ348" s="25">
        <v>29</v>
      </c>
      <c r="BA348" s="25">
        <v>7</v>
      </c>
      <c r="BB348" s="25">
        <v>18</v>
      </c>
      <c r="BC348" s="25">
        <v>24</v>
      </c>
      <c r="BD348" s="25">
        <v>40</v>
      </c>
      <c r="BE348" s="25">
        <v>9</v>
      </c>
      <c r="BF348" s="25">
        <v>6</v>
      </c>
      <c r="BG348" s="25">
        <v>8</v>
      </c>
      <c r="BH348" s="25">
        <v>1</v>
      </c>
      <c r="BI348" s="25">
        <v>0</v>
      </c>
      <c r="BJ348" s="25">
        <v>0</v>
      </c>
      <c r="BK348" s="25">
        <v>8</v>
      </c>
      <c r="BL348" s="25">
        <v>26</v>
      </c>
      <c r="BM348" s="25">
        <v>1</v>
      </c>
      <c r="BN348" s="25">
        <v>39</v>
      </c>
    </row>
    <row r="349" spans="1:66" x14ac:dyDescent="0.25">
      <c r="A349" s="6">
        <v>45240</v>
      </c>
      <c r="B349" t="s">
        <v>17</v>
      </c>
      <c r="C349">
        <v>10</v>
      </c>
      <c r="D349">
        <v>579</v>
      </c>
      <c r="E349">
        <f t="shared" si="20"/>
        <v>134</v>
      </c>
      <c r="F349">
        <f t="shared" si="22"/>
        <v>129</v>
      </c>
      <c r="G349">
        <f t="shared" si="23"/>
        <v>175</v>
      </c>
      <c r="H349">
        <f t="shared" si="21"/>
        <v>133</v>
      </c>
      <c r="I349">
        <v>0</v>
      </c>
      <c r="J349" s="22">
        <v>0.70000000000000007</v>
      </c>
      <c r="K349" s="22">
        <v>0.99</v>
      </c>
      <c r="L349" s="22">
        <v>0.66</v>
      </c>
      <c r="M349" s="22">
        <v>0.84</v>
      </c>
      <c r="N349" s="22">
        <v>0.17</v>
      </c>
      <c r="O349" s="24">
        <v>0.62</v>
      </c>
      <c r="P349" s="24">
        <v>0.96</v>
      </c>
      <c r="Q349" s="24">
        <v>0.8</v>
      </c>
      <c r="R349" s="24">
        <v>0.86</v>
      </c>
      <c r="S349" s="24">
        <v>1</v>
      </c>
      <c r="T349" s="24">
        <v>0.70000000000000007</v>
      </c>
      <c r="U349" s="24">
        <v>0.84</v>
      </c>
      <c r="V349" s="24">
        <v>0.70000000000000007</v>
      </c>
      <c r="W349" s="24">
        <v>0.34</v>
      </c>
      <c r="X349" s="24">
        <v>0.46</v>
      </c>
      <c r="Y349" s="24">
        <v>0.93</v>
      </c>
      <c r="Z349" s="24">
        <v>0.96</v>
      </c>
      <c r="AA349" s="25">
        <v>0</v>
      </c>
      <c r="AB349" s="25">
        <v>16</v>
      </c>
      <c r="AC349" s="25">
        <v>3</v>
      </c>
      <c r="AD349" s="25">
        <v>31</v>
      </c>
      <c r="AE349" s="25">
        <v>0</v>
      </c>
      <c r="AF349" s="25">
        <v>25</v>
      </c>
      <c r="AG349" s="25">
        <v>26</v>
      </c>
      <c r="AH349" s="25">
        <v>6</v>
      </c>
      <c r="AI349" s="25">
        <v>0</v>
      </c>
      <c r="AJ349" s="25">
        <v>22</v>
      </c>
      <c r="AK349" s="25">
        <v>8</v>
      </c>
      <c r="AL349" s="25">
        <v>28</v>
      </c>
      <c r="AM349" s="25">
        <v>33</v>
      </c>
      <c r="AN349" s="25">
        <v>0</v>
      </c>
      <c r="AO349" s="25">
        <v>0</v>
      </c>
      <c r="AP349" s="25">
        <v>0</v>
      </c>
      <c r="AQ349" s="25">
        <v>28</v>
      </c>
      <c r="AR349" s="25">
        <v>9</v>
      </c>
      <c r="AS349" s="25">
        <v>0</v>
      </c>
      <c r="AT349" s="25">
        <v>35</v>
      </c>
      <c r="AU349" s="25">
        <v>0</v>
      </c>
      <c r="AV349" s="25">
        <v>31</v>
      </c>
      <c r="AW349" s="25">
        <v>9</v>
      </c>
      <c r="AX349" s="25">
        <v>38</v>
      </c>
      <c r="AY349" s="25">
        <v>0</v>
      </c>
      <c r="AZ349" s="25">
        <v>31</v>
      </c>
      <c r="BA349" s="25">
        <v>9</v>
      </c>
      <c r="BB349" s="25">
        <v>38</v>
      </c>
      <c r="BC349" s="25">
        <v>0</v>
      </c>
      <c r="BD349" s="25">
        <v>19</v>
      </c>
      <c r="BE349" s="25">
        <v>16</v>
      </c>
      <c r="BF349" s="25">
        <v>0</v>
      </c>
      <c r="BG349" s="25">
        <v>28</v>
      </c>
      <c r="BH349" s="25">
        <v>27</v>
      </c>
      <c r="BI349" s="25">
        <v>13</v>
      </c>
      <c r="BJ349" s="25">
        <v>28</v>
      </c>
      <c r="BK349" s="25">
        <v>2</v>
      </c>
      <c r="BL349" s="25">
        <v>0</v>
      </c>
      <c r="BM349" s="25">
        <v>20</v>
      </c>
      <c r="BN349" s="25">
        <v>0</v>
      </c>
    </row>
    <row r="350" spans="1:66" x14ac:dyDescent="0.25">
      <c r="A350" s="6">
        <v>45241</v>
      </c>
      <c r="B350" t="s">
        <v>17</v>
      </c>
      <c r="C350">
        <v>11</v>
      </c>
      <c r="D350">
        <v>530</v>
      </c>
      <c r="E350">
        <f t="shared" si="20"/>
        <v>156</v>
      </c>
      <c r="F350">
        <f t="shared" si="22"/>
        <v>173</v>
      </c>
      <c r="G350">
        <f t="shared" si="23"/>
        <v>124</v>
      </c>
      <c r="H350">
        <f t="shared" si="21"/>
        <v>77</v>
      </c>
      <c r="I350">
        <v>1</v>
      </c>
      <c r="J350" s="22">
        <v>0.78</v>
      </c>
      <c r="K350" s="22">
        <v>0.91</v>
      </c>
      <c r="L350" s="22">
        <v>0.83000000000000007</v>
      </c>
      <c r="M350" s="22">
        <v>0.2</v>
      </c>
      <c r="N350" s="22">
        <v>0.66</v>
      </c>
      <c r="O350" s="24">
        <v>0.72</v>
      </c>
      <c r="P350" s="24">
        <v>0.94000000000000006</v>
      </c>
      <c r="Q350" s="24">
        <v>0.64</v>
      </c>
      <c r="R350" s="24">
        <v>0.67</v>
      </c>
      <c r="S350" s="24">
        <v>0.62</v>
      </c>
      <c r="T350" s="24">
        <v>0.96</v>
      </c>
      <c r="U350" s="24">
        <v>0.92</v>
      </c>
      <c r="V350" s="24">
        <v>0.74</v>
      </c>
      <c r="W350" s="24">
        <v>0.9</v>
      </c>
      <c r="X350" s="24">
        <v>0.56000000000000005</v>
      </c>
      <c r="Y350" s="24">
        <v>0.4</v>
      </c>
      <c r="Z350" s="24">
        <v>0.3</v>
      </c>
      <c r="AA350" s="25">
        <v>10</v>
      </c>
      <c r="AB350" s="25">
        <v>34</v>
      </c>
      <c r="AC350" s="25">
        <v>7</v>
      </c>
      <c r="AD350" s="25">
        <v>0</v>
      </c>
      <c r="AE350" s="25">
        <v>33</v>
      </c>
      <c r="AF350" s="25">
        <v>0</v>
      </c>
      <c r="AG350" s="25">
        <v>35</v>
      </c>
      <c r="AH350" s="25">
        <v>0</v>
      </c>
      <c r="AI350" s="25">
        <v>19</v>
      </c>
      <c r="AJ350" s="25">
        <v>35</v>
      </c>
      <c r="AK350" s="25">
        <v>0</v>
      </c>
      <c r="AL350" s="25">
        <v>29</v>
      </c>
      <c r="AM350" s="25">
        <v>0</v>
      </c>
      <c r="AN350" s="25">
        <v>0</v>
      </c>
      <c r="AO350" s="25">
        <v>24</v>
      </c>
      <c r="AP350" s="25">
        <v>4</v>
      </c>
      <c r="AQ350" s="25">
        <v>0</v>
      </c>
      <c r="AR350" s="25">
        <v>0</v>
      </c>
      <c r="AS350" s="25">
        <v>0</v>
      </c>
      <c r="AT350" s="25">
        <v>20</v>
      </c>
      <c r="AU350" s="25">
        <v>24</v>
      </c>
      <c r="AV350" s="25">
        <v>16</v>
      </c>
      <c r="AW350" s="25">
        <v>17</v>
      </c>
      <c r="AX350" s="25">
        <v>0</v>
      </c>
      <c r="AY350" s="25">
        <v>25</v>
      </c>
      <c r="AZ350" s="25">
        <v>8</v>
      </c>
      <c r="BA350" s="25">
        <v>0</v>
      </c>
      <c r="BB350" s="25">
        <v>0</v>
      </c>
      <c r="BC350" s="25">
        <v>3</v>
      </c>
      <c r="BD350" s="25">
        <v>31</v>
      </c>
      <c r="BE350" s="25">
        <v>0</v>
      </c>
      <c r="BF350" s="25">
        <v>18</v>
      </c>
      <c r="BG350" s="25">
        <v>8</v>
      </c>
      <c r="BH350" s="25">
        <v>0</v>
      </c>
      <c r="BI350" s="25">
        <v>18</v>
      </c>
      <c r="BJ350" s="25">
        <v>25</v>
      </c>
      <c r="BK350" s="25">
        <v>20</v>
      </c>
      <c r="BL350" s="25">
        <v>35</v>
      </c>
      <c r="BM350" s="25">
        <v>0</v>
      </c>
      <c r="BN350" s="25">
        <v>32</v>
      </c>
    </row>
    <row r="351" spans="1:66" x14ac:dyDescent="0.25">
      <c r="A351" s="6">
        <v>45242</v>
      </c>
      <c r="B351" t="s">
        <v>17</v>
      </c>
      <c r="C351">
        <v>12</v>
      </c>
      <c r="D351">
        <v>479.00000000000006</v>
      </c>
      <c r="E351">
        <f t="shared" si="20"/>
        <v>106</v>
      </c>
      <c r="F351">
        <f t="shared" si="22"/>
        <v>86</v>
      </c>
      <c r="G351">
        <f t="shared" si="23"/>
        <v>129</v>
      </c>
      <c r="H351">
        <f t="shared" si="21"/>
        <v>140.00000000000006</v>
      </c>
      <c r="I351">
        <v>0</v>
      </c>
      <c r="J351" s="22">
        <v>0.79</v>
      </c>
      <c r="K351" s="22">
        <v>0.92</v>
      </c>
      <c r="L351" s="22">
        <v>0.38</v>
      </c>
      <c r="M351" s="22">
        <v>0.68</v>
      </c>
      <c r="N351" s="22">
        <v>0.89</v>
      </c>
      <c r="O351" s="24">
        <v>0.87</v>
      </c>
      <c r="P351" s="24">
        <v>0.63</v>
      </c>
      <c r="Q351" s="24">
        <v>0.34</v>
      </c>
      <c r="R351" s="24">
        <v>0.54</v>
      </c>
      <c r="S351" s="24">
        <v>0.69000000000000006</v>
      </c>
      <c r="T351" s="24">
        <v>0.71</v>
      </c>
      <c r="U351" s="24">
        <v>0.9</v>
      </c>
      <c r="V351" s="24">
        <v>0.33</v>
      </c>
      <c r="W351" s="24">
        <v>0.42</v>
      </c>
      <c r="X351" s="24">
        <v>0.66</v>
      </c>
      <c r="Y351" s="24">
        <v>0.79</v>
      </c>
      <c r="Z351" s="24">
        <v>0.91</v>
      </c>
      <c r="AA351" s="25">
        <v>0</v>
      </c>
      <c r="AB351" s="25">
        <v>24</v>
      </c>
      <c r="AC351" s="25">
        <v>17</v>
      </c>
      <c r="AD351" s="25">
        <v>0</v>
      </c>
      <c r="AE351" s="25">
        <v>13</v>
      </c>
      <c r="AF351" s="25">
        <v>4</v>
      </c>
      <c r="AG351" s="25">
        <v>0</v>
      </c>
      <c r="AH351" s="25">
        <v>10</v>
      </c>
      <c r="AI351" s="25">
        <v>0</v>
      </c>
      <c r="AJ351" s="25">
        <v>18</v>
      </c>
      <c r="AK351" s="25">
        <v>18</v>
      </c>
      <c r="AL351" s="25">
        <v>17</v>
      </c>
      <c r="AM351" s="25">
        <v>23</v>
      </c>
      <c r="AN351" s="25">
        <v>0</v>
      </c>
      <c r="AO351" s="25">
        <v>25</v>
      </c>
      <c r="AP351" s="25">
        <v>14.000000000000057</v>
      </c>
      <c r="AQ351" s="25">
        <v>28</v>
      </c>
      <c r="AR351" s="25">
        <v>0</v>
      </c>
      <c r="AS351" s="25">
        <v>18</v>
      </c>
      <c r="AT351" s="25">
        <v>15</v>
      </c>
      <c r="AU351" s="25">
        <v>24</v>
      </c>
      <c r="AV351" s="25">
        <v>7</v>
      </c>
      <c r="AW351" s="25">
        <v>29</v>
      </c>
      <c r="AX351" s="25">
        <v>4</v>
      </c>
      <c r="AY351" s="25">
        <v>14</v>
      </c>
      <c r="AZ351" s="25">
        <v>18</v>
      </c>
      <c r="BA351" s="25">
        <v>0</v>
      </c>
      <c r="BB351" s="25">
        <v>6</v>
      </c>
      <c r="BC351" s="25">
        <v>27</v>
      </c>
      <c r="BD351" s="25">
        <v>0</v>
      </c>
      <c r="BE351" s="25">
        <v>0</v>
      </c>
      <c r="BF351" s="25">
        <v>11</v>
      </c>
      <c r="BG351" s="25">
        <v>19</v>
      </c>
      <c r="BH351" s="25">
        <v>20</v>
      </c>
      <c r="BI351" s="25">
        <v>16</v>
      </c>
      <c r="BJ351" s="25">
        <v>0</v>
      </c>
      <c r="BK351" s="25">
        <v>24</v>
      </c>
      <c r="BL351" s="25">
        <v>16</v>
      </c>
      <c r="BM351" s="25">
        <v>0</v>
      </c>
      <c r="BN351" s="25">
        <v>0</v>
      </c>
    </row>
    <row r="352" spans="1:66" x14ac:dyDescent="0.25">
      <c r="A352" s="6">
        <v>45243</v>
      </c>
      <c r="B352" t="s">
        <v>17</v>
      </c>
      <c r="C352">
        <v>13</v>
      </c>
      <c r="D352">
        <v>433.00000000000006</v>
      </c>
      <c r="E352">
        <f t="shared" si="20"/>
        <v>123</v>
      </c>
      <c r="F352">
        <f t="shared" si="22"/>
        <v>106</v>
      </c>
      <c r="G352">
        <f t="shared" si="23"/>
        <v>86</v>
      </c>
      <c r="H352">
        <f t="shared" si="21"/>
        <v>111</v>
      </c>
      <c r="I352">
        <v>0</v>
      </c>
      <c r="J352" s="22">
        <v>0.77</v>
      </c>
      <c r="K352" s="22">
        <v>0.68</v>
      </c>
      <c r="L352" s="22">
        <v>0.99</v>
      </c>
      <c r="M352" s="22">
        <v>0.38</v>
      </c>
      <c r="N352" s="22">
        <v>0.89</v>
      </c>
      <c r="O352" s="24">
        <v>0.33</v>
      </c>
      <c r="P352" s="24">
        <v>0.63</v>
      </c>
      <c r="Q352" s="24">
        <v>0.66</v>
      </c>
      <c r="R352" s="24">
        <v>0.61</v>
      </c>
      <c r="S352" s="24">
        <v>0.63</v>
      </c>
      <c r="T352" s="24">
        <v>0.98</v>
      </c>
      <c r="U352" s="24">
        <v>0.81</v>
      </c>
      <c r="V352" s="24">
        <v>0.42</v>
      </c>
      <c r="W352" s="24">
        <v>1</v>
      </c>
      <c r="X352" s="24">
        <v>0.4</v>
      </c>
      <c r="Y352" s="24">
        <v>0.97</v>
      </c>
      <c r="Z352" s="24">
        <v>0.87</v>
      </c>
      <c r="AA352" s="25">
        <v>25</v>
      </c>
      <c r="AB352" s="25">
        <v>0</v>
      </c>
      <c r="AC352" s="25">
        <v>15</v>
      </c>
      <c r="AD352" s="25">
        <v>27</v>
      </c>
      <c r="AE352" s="25">
        <v>5</v>
      </c>
      <c r="AF352" s="25">
        <v>13</v>
      </c>
      <c r="AG352" s="25">
        <v>20</v>
      </c>
      <c r="AH352" s="25">
        <v>0</v>
      </c>
      <c r="AI352" s="25">
        <v>0</v>
      </c>
      <c r="AJ352" s="25">
        <v>1</v>
      </c>
      <c r="AK352" s="25">
        <v>7.0000000000000568</v>
      </c>
      <c r="AL352" s="25">
        <v>27</v>
      </c>
      <c r="AM352" s="25">
        <v>8</v>
      </c>
      <c r="AN352" s="25">
        <v>23</v>
      </c>
      <c r="AO352" s="25">
        <v>9</v>
      </c>
      <c r="AP352" s="25">
        <v>0</v>
      </c>
      <c r="AQ352" s="25">
        <v>6</v>
      </c>
      <c r="AR352" s="25">
        <v>21</v>
      </c>
      <c r="AS352" s="25">
        <v>0</v>
      </c>
      <c r="AT352" s="25">
        <v>17</v>
      </c>
      <c r="AU352" s="25">
        <v>9</v>
      </c>
      <c r="AV352" s="25">
        <v>0</v>
      </c>
      <c r="AW352" s="25">
        <v>18</v>
      </c>
      <c r="AX352" s="25">
        <v>19</v>
      </c>
      <c r="AY352" s="25">
        <v>0</v>
      </c>
      <c r="AZ352" s="25">
        <v>0</v>
      </c>
      <c r="BA352" s="25">
        <v>11</v>
      </c>
      <c r="BB352" s="25">
        <v>23</v>
      </c>
      <c r="BC352" s="25">
        <v>6</v>
      </c>
      <c r="BD352" s="25">
        <v>0</v>
      </c>
      <c r="BE352" s="25">
        <v>0</v>
      </c>
      <c r="BF352" s="25">
        <v>2</v>
      </c>
      <c r="BG352" s="25">
        <v>4</v>
      </c>
      <c r="BH352" s="25">
        <v>24</v>
      </c>
      <c r="BI352" s="25">
        <v>23</v>
      </c>
      <c r="BJ352" s="25">
        <v>27</v>
      </c>
      <c r="BK352" s="25">
        <v>20</v>
      </c>
      <c r="BL352" s="25">
        <v>0</v>
      </c>
      <c r="BM352" s="25">
        <v>20</v>
      </c>
      <c r="BN352" s="25">
        <v>3</v>
      </c>
    </row>
    <row r="353" spans="1:66" x14ac:dyDescent="0.25">
      <c r="A353" s="6">
        <v>45244</v>
      </c>
      <c r="B353" t="s">
        <v>17</v>
      </c>
      <c r="C353">
        <v>14</v>
      </c>
      <c r="D353">
        <v>398</v>
      </c>
      <c r="E353">
        <f t="shared" si="20"/>
        <v>97</v>
      </c>
      <c r="F353">
        <f t="shared" si="22"/>
        <v>140</v>
      </c>
      <c r="G353">
        <f t="shared" si="23"/>
        <v>80</v>
      </c>
      <c r="H353">
        <f t="shared" si="21"/>
        <v>81</v>
      </c>
      <c r="I353">
        <v>0</v>
      </c>
      <c r="J353" s="22">
        <v>0.95000000000000007</v>
      </c>
      <c r="K353" s="22">
        <v>0.76</v>
      </c>
      <c r="L353" s="22">
        <v>0.51</v>
      </c>
      <c r="M353" s="22">
        <v>0.87</v>
      </c>
      <c r="N353" s="22">
        <v>0.16</v>
      </c>
      <c r="O353" s="24">
        <v>0.57000000000000006</v>
      </c>
      <c r="P353" s="24">
        <v>0.79</v>
      </c>
      <c r="Q353" s="24">
        <v>0.77</v>
      </c>
      <c r="R353" s="24">
        <v>0.49</v>
      </c>
      <c r="S353" s="24">
        <v>0.88</v>
      </c>
      <c r="T353" s="24">
        <v>0.63</v>
      </c>
      <c r="U353" s="24">
        <v>0.79</v>
      </c>
      <c r="V353" s="24">
        <v>0.84</v>
      </c>
      <c r="W353" s="24">
        <v>0.57999999999999996</v>
      </c>
      <c r="X353" s="24">
        <v>0.95000000000000007</v>
      </c>
      <c r="Y353" s="24">
        <v>0.44</v>
      </c>
      <c r="Z353" s="24">
        <v>1</v>
      </c>
      <c r="AA353" s="25">
        <v>25</v>
      </c>
      <c r="AB353" s="25">
        <v>15</v>
      </c>
      <c r="AC353" s="25">
        <v>14</v>
      </c>
      <c r="AD353" s="25">
        <v>24</v>
      </c>
      <c r="AE353" s="25">
        <v>1</v>
      </c>
      <c r="AF353" s="25">
        <v>4</v>
      </c>
      <c r="AG353" s="25">
        <v>16</v>
      </c>
      <c r="AH353" s="25">
        <v>11</v>
      </c>
      <c r="AI353" s="25">
        <v>9</v>
      </c>
      <c r="AJ353" s="25">
        <v>21</v>
      </c>
      <c r="AK353" s="25">
        <v>0</v>
      </c>
      <c r="AL353" s="25">
        <v>0</v>
      </c>
      <c r="AM353" s="25">
        <v>0</v>
      </c>
      <c r="AN353" s="25">
        <v>9</v>
      </c>
      <c r="AO353" s="25">
        <v>2</v>
      </c>
      <c r="AP353" s="25">
        <v>11</v>
      </c>
      <c r="AQ353" s="25">
        <v>0</v>
      </c>
      <c r="AR353" s="25">
        <v>26</v>
      </c>
      <c r="AS353" s="25">
        <v>10</v>
      </c>
      <c r="AT353" s="25">
        <v>23</v>
      </c>
      <c r="AU353" s="25">
        <v>12</v>
      </c>
      <c r="AV353" s="25">
        <v>17</v>
      </c>
      <c r="AW353" s="25">
        <v>0</v>
      </c>
      <c r="AX353" s="25">
        <v>0</v>
      </c>
      <c r="AY353" s="25">
        <v>0</v>
      </c>
      <c r="AZ353" s="25">
        <v>25</v>
      </c>
      <c r="BA353" s="25">
        <v>6</v>
      </c>
      <c r="BB353" s="25">
        <v>14</v>
      </c>
      <c r="BC353" s="25">
        <v>6</v>
      </c>
      <c r="BD353" s="25">
        <v>0</v>
      </c>
      <c r="BE353" s="25">
        <v>12</v>
      </c>
      <c r="BF353" s="25">
        <v>12</v>
      </c>
      <c r="BG353" s="25">
        <v>0</v>
      </c>
      <c r="BH353" s="25">
        <v>0</v>
      </c>
      <c r="BI353" s="25">
        <v>23</v>
      </c>
      <c r="BJ353" s="25">
        <v>13</v>
      </c>
      <c r="BK353" s="25">
        <v>15</v>
      </c>
      <c r="BL353" s="25">
        <v>0</v>
      </c>
      <c r="BM353" s="25">
        <v>12</v>
      </c>
      <c r="BN353" s="25">
        <v>10</v>
      </c>
    </row>
    <row r="354" spans="1:66" x14ac:dyDescent="0.25">
      <c r="A354" s="6">
        <v>45245</v>
      </c>
      <c r="B354" t="s">
        <v>17</v>
      </c>
      <c r="C354">
        <v>15</v>
      </c>
      <c r="D354">
        <v>367</v>
      </c>
      <c r="E354">
        <f t="shared" si="20"/>
        <v>84</v>
      </c>
      <c r="F354">
        <f t="shared" si="22"/>
        <v>79</v>
      </c>
      <c r="G354">
        <f t="shared" si="23"/>
        <v>107</v>
      </c>
      <c r="H354">
        <f t="shared" si="21"/>
        <v>88</v>
      </c>
      <c r="I354">
        <v>0</v>
      </c>
      <c r="J354" s="22">
        <v>0.84</v>
      </c>
      <c r="K354" s="22">
        <v>0.95000000000000007</v>
      </c>
      <c r="L354" s="22">
        <v>0.33</v>
      </c>
      <c r="M354" s="22">
        <v>0.56000000000000005</v>
      </c>
      <c r="N354" s="22">
        <v>0.70000000000000007</v>
      </c>
      <c r="O354" s="24">
        <v>0.81</v>
      </c>
      <c r="P354" s="24">
        <v>0.75</v>
      </c>
      <c r="Q354" s="24">
        <v>0.85</v>
      </c>
      <c r="R354" s="24">
        <v>0.12</v>
      </c>
      <c r="S354" s="24">
        <v>0.74</v>
      </c>
      <c r="T354" s="24">
        <v>0.73</v>
      </c>
      <c r="U354" s="24">
        <v>0.96</v>
      </c>
      <c r="V354" s="24">
        <v>0.49</v>
      </c>
      <c r="W354" s="24">
        <v>0.26</v>
      </c>
      <c r="X354" s="24">
        <v>0.96</v>
      </c>
      <c r="Y354" s="24">
        <v>0.84</v>
      </c>
      <c r="Z354" s="24">
        <v>0.71</v>
      </c>
      <c r="AA354" s="25">
        <v>0</v>
      </c>
      <c r="AB354" s="25">
        <v>7</v>
      </c>
      <c r="AC354" s="25">
        <v>1</v>
      </c>
      <c r="AD354" s="25">
        <v>5</v>
      </c>
      <c r="AE354" s="25">
        <v>11</v>
      </c>
      <c r="AF354" s="25">
        <v>10</v>
      </c>
      <c r="AG354" s="25">
        <v>0</v>
      </c>
      <c r="AH354" s="25">
        <v>21</v>
      </c>
      <c r="AI354" s="25">
        <v>20</v>
      </c>
      <c r="AJ354" s="25">
        <v>4</v>
      </c>
      <c r="AK354" s="25">
        <v>9</v>
      </c>
      <c r="AL354" s="25">
        <v>0</v>
      </c>
      <c r="AM354" s="25">
        <v>0</v>
      </c>
      <c r="AN354" s="25">
        <v>15</v>
      </c>
      <c r="AO354" s="25">
        <v>0</v>
      </c>
      <c r="AP354" s="25">
        <v>16</v>
      </c>
      <c r="AQ354" s="25">
        <v>17</v>
      </c>
      <c r="AR354" s="25">
        <v>19</v>
      </c>
      <c r="AS354" s="25">
        <v>0</v>
      </c>
      <c r="AT354" s="25">
        <v>21</v>
      </c>
      <c r="AU354" s="25">
        <v>0</v>
      </c>
      <c r="AV354" s="25">
        <v>23</v>
      </c>
      <c r="AW354" s="25">
        <v>0</v>
      </c>
      <c r="AX354" s="25">
        <v>16</v>
      </c>
      <c r="AY354" s="25">
        <v>8</v>
      </c>
      <c r="AZ354" s="25">
        <v>3</v>
      </c>
      <c r="BA354" s="25">
        <v>19</v>
      </c>
      <c r="BB354" s="25">
        <v>23</v>
      </c>
      <c r="BC354" s="25">
        <v>15</v>
      </c>
      <c r="BD354" s="25">
        <v>0</v>
      </c>
      <c r="BE354" s="25">
        <v>13</v>
      </c>
      <c r="BF354" s="25">
        <v>7</v>
      </c>
      <c r="BG354" s="25">
        <v>12</v>
      </c>
      <c r="BH354" s="25">
        <v>5</v>
      </c>
      <c r="BI354" s="25">
        <v>23</v>
      </c>
      <c r="BJ354" s="25">
        <v>7</v>
      </c>
      <c r="BK354" s="25">
        <v>14</v>
      </c>
      <c r="BL354" s="25">
        <v>0</v>
      </c>
      <c r="BM354" s="25">
        <v>0</v>
      </c>
      <c r="BN354" s="25">
        <v>3</v>
      </c>
    </row>
    <row r="355" spans="1:66" x14ac:dyDescent="0.25">
      <c r="A355" s="6">
        <v>45246</v>
      </c>
      <c r="B355" t="s">
        <v>17</v>
      </c>
      <c r="C355">
        <v>16</v>
      </c>
      <c r="D355">
        <v>348</v>
      </c>
      <c r="E355">
        <f t="shared" si="20"/>
        <v>126</v>
      </c>
      <c r="F355">
        <f t="shared" si="22"/>
        <v>121</v>
      </c>
      <c r="G355">
        <f t="shared" si="23"/>
        <v>68</v>
      </c>
      <c r="H355">
        <f t="shared" si="21"/>
        <v>33</v>
      </c>
      <c r="I355">
        <v>0</v>
      </c>
      <c r="J355" s="22">
        <v>0.9</v>
      </c>
      <c r="K355" s="22">
        <v>0.86</v>
      </c>
      <c r="L355" s="22">
        <v>0.24</v>
      </c>
      <c r="M355" s="22">
        <v>0.5</v>
      </c>
      <c r="N355" s="22">
        <v>0.72</v>
      </c>
      <c r="O355" s="24">
        <v>0.42</v>
      </c>
      <c r="P355" s="24">
        <v>0.89</v>
      </c>
      <c r="Q355" s="24">
        <v>0.74</v>
      </c>
      <c r="R355" s="24">
        <v>0.69000000000000006</v>
      </c>
      <c r="S355" s="24">
        <v>0.63</v>
      </c>
      <c r="T355" s="24">
        <v>0.57999999999999996</v>
      </c>
      <c r="U355" s="24">
        <v>0.92</v>
      </c>
      <c r="V355" s="24">
        <v>0.76</v>
      </c>
      <c r="W355" s="24">
        <v>0.88</v>
      </c>
      <c r="X355" s="24">
        <v>0.70000000000000007</v>
      </c>
      <c r="Y355" s="24">
        <v>0.55000000000000004</v>
      </c>
      <c r="Z355" s="24">
        <v>0.3</v>
      </c>
      <c r="AA355" s="25">
        <v>1</v>
      </c>
      <c r="AB355" s="25">
        <v>7</v>
      </c>
      <c r="AC355" s="25">
        <v>19</v>
      </c>
      <c r="AD355" s="25">
        <v>0</v>
      </c>
      <c r="AE355" s="25">
        <v>20</v>
      </c>
      <c r="AF355" s="25">
        <v>13</v>
      </c>
      <c r="AG355" s="25">
        <v>14</v>
      </c>
      <c r="AH355" s="25">
        <v>15</v>
      </c>
      <c r="AI355" s="25">
        <v>15</v>
      </c>
      <c r="AJ355" s="25">
        <v>17</v>
      </c>
      <c r="AK355" s="25">
        <v>0</v>
      </c>
      <c r="AL355" s="25">
        <v>3</v>
      </c>
      <c r="AM355" s="25">
        <v>0</v>
      </c>
      <c r="AN355" s="25">
        <v>4</v>
      </c>
      <c r="AO355" s="25">
        <v>0</v>
      </c>
      <c r="AP355" s="25">
        <v>16</v>
      </c>
      <c r="AQ355" s="25">
        <v>0</v>
      </c>
      <c r="AR355" s="25">
        <v>1</v>
      </c>
      <c r="AS355" s="25">
        <v>0</v>
      </c>
      <c r="AT355" s="25">
        <v>9</v>
      </c>
      <c r="AU355" s="25">
        <v>9</v>
      </c>
      <c r="AV355" s="25">
        <v>9</v>
      </c>
      <c r="AW355" s="25">
        <v>4</v>
      </c>
      <c r="AX355" s="25">
        <v>3</v>
      </c>
      <c r="AY355" s="25">
        <v>0</v>
      </c>
      <c r="AZ355" s="25">
        <v>10</v>
      </c>
      <c r="BA355" s="25">
        <v>7</v>
      </c>
      <c r="BB355" s="25">
        <v>7</v>
      </c>
      <c r="BC355" s="25">
        <v>0</v>
      </c>
      <c r="BD355" s="25">
        <v>19</v>
      </c>
      <c r="BE355" s="25">
        <v>0</v>
      </c>
      <c r="BF355" s="25">
        <v>4</v>
      </c>
      <c r="BG355" s="25">
        <v>5</v>
      </c>
      <c r="BH355" s="25">
        <v>20</v>
      </c>
      <c r="BI355" s="25">
        <v>7</v>
      </c>
      <c r="BJ355" s="25">
        <v>16</v>
      </c>
      <c r="BK355" s="25">
        <v>23</v>
      </c>
      <c r="BL355" s="25">
        <v>21</v>
      </c>
      <c r="BM355" s="25">
        <v>11</v>
      </c>
      <c r="BN355" s="25">
        <v>19</v>
      </c>
    </row>
    <row r="356" spans="1:66" x14ac:dyDescent="0.25">
      <c r="A356" s="6">
        <v>45247</v>
      </c>
      <c r="B356" t="s">
        <v>17</v>
      </c>
      <c r="C356">
        <v>17</v>
      </c>
      <c r="D356">
        <v>341.00000000000006</v>
      </c>
      <c r="E356">
        <f t="shared" si="20"/>
        <v>107</v>
      </c>
      <c r="F356">
        <f t="shared" si="22"/>
        <v>77</v>
      </c>
      <c r="G356">
        <f t="shared" si="23"/>
        <v>68.000000000000057</v>
      </c>
      <c r="H356">
        <f t="shared" si="21"/>
        <v>89</v>
      </c>
      <c r="I356">
        <v>0</v>
      </c>
      <c r="J356" s="22">
        <v>0.18</v>
      </c>
      <c r="K356" s="22">
        <v>0.78</v>
      </c>
      <c r="L356" s="22">
        <v>0.86</v>
      </c>
      <c r="M356" s="22">
        <v>0.53</v>
      </c>
      <c r="N356" s="22">
        <v>0.99</v>
      </c>
      <c r="O356" s="24">
        <v>0.65</v>
      </c>
      <c r="P356" s="24">
        <v>0.87</v>
      </c>
      <c r="Q356" s="24">
        <v>0.73</v>
      </c>
      <c r="R356" s="24">
        <v>0.79</v>
      </c>
      <c r="S356" s="24">
        <v>0.71</v>
      </c>
      <c r="T356" s="24">
        <v>0.63</v>
      </c>
      <c r="U356" s="24">
        <v>0.3</v>
      </c>
      <c r="V356" s="24">
        <v>0.84</v>
      </c>
      <c r="W356" s="24">
        <v>0.91</v>
      </c>
      <c r="X356" s="24">
        <v>0.87</v>
      </c>
      <c r="Y356" s="24">
        <v>0.57000000000000006</v>
      </c>
      <c r="Z356" s="24">
        <v>0.88</v>
      </c>
      <c r="AA356" s="25">
        <v>12</v>
      </c>
      <c r="AB356" s="25">
        <v>2</v>
      </c>
      <c r="AC356" s="25">
        <v>0</v>
      </c>
      <c r="AD356" s="25">
        <v>19</v>
      </c>
      <c r="AE356" s="25">
        <v>0</v>
      </c>
      <c r="AF356" s="25">
        <v>0</v>
      </c>
      <c r="AG356" s="25">
        <v>0</v>
      </c>
      <c r="AH356" s="25">
        <v>18</v>
      </c>
      <c r="AI356" s="25">
        <v>8</v>
      </c>
      <c r="AJ356" s="25">
        <v>18</v>
      </c>
      <c r="AK356" s="25">
        <v>0</v>
      </c>
      <c r="AL356" s="25">
        <v>15</v>
      </c>
      <c r="AM356" s="25">
        <v>0</v>
      </c>
      <c r="AN356" s="25">
        <v>0</v>
      </c>
      <c r="AO356" s="25">
        <v>20</v>
      </c>
      <c r="AP356" s="25">
        <v>0</v>
      </c>
      <c r="AQ356" s="25">
        <v>12</v>
      </c>
      <c r="AR356" s="25">
        <v>16</v>
      </c>
      <c r="AS356" s="25">
        <v>9</v>
      </c>
      <c r="AT356" s="25">
        <v>17</v>
      </c>
      <c r="AU356" s="25">
        <v>11</v>
      </c>
      <c r="AV356" s="25">
        <v>1</v>
      </c>
      <c r="AW356" s="25">
        <v>11</v>
      </c>
      <c r="AX356" s="25">
        <v>7</v>
      </c>
      <c r="AY356" s="25">
        <v>0</v>
      </c>
      <c r="AZ356" s="25">
        <v>6</v>
      </c>
      <c r="BA356" s="25">
        <v>0</v>
      </c>
      <c r="BB356" s="25">
        <v>3</v>
      </c>
      <c r="BC356" s="25">
        <v>18</v>
      </c>
      <c r="BD356" s="25">
        <v>11.000000000000057</v>
      </c>
      <c r="BE356" s="25">
        <v>0</v>
      </c>
      <c r="BF356" s="25">
        <v>11</v>
      </c>
      <c r="BG356" s="25">
        <v>0</v>
      </c>
      <c r="BH356" s="25">
        <v>15</v>
      </c>
      <c r="BI356" s="25">
        <v>12</v>
      </c>
      <c r="BJ356" s="25">
        <v>22</v>
      </c>
      <c r="BK356" s="25">
        <v>2</v>
      </c>
      <c r="BL356" s="25">
        <v>19</v>
      </c>
      <c r="BM356" s="25">
        <v>21</v>
      </c>
      <c r="BN356" s="25">
        <v>5</v>
      </c>
    </row>
    <row r="357" spans="1:66" x14ac:dyDescent="0.25">
      <c r="A357" s="6">
        <v>45248</v>
      </c>
      <c r="B357" t="s">
        <v>17</v>
      </c>
      <c r="C357">
        <v>18</v>
      </c>
      <c r="D357">
        <v>343</v>
      </c>
      <c r="E357">
        <f t="shared" si="20"/>
        <v>80</v>
      </c>
      <c r="F357">
        <f t="shared" si="22"/>
        <v>121</v>
      </c>
      <c r="G357">
        <f t="shared" si="23"/>
        <v>45</v>
      </c>
      <c r="H357">
        <f t="shared" si="21"/>
        <v>77</v>
      </c>
      <c r="I357">
        <v>0</v>
      </c>
      <c r="J357" s="22">
        <v>0.66</v>
      </c>
      <c r="K357" s="22">
        <v>0.95000000000000007</v>
      </c>
      <c r="L357" s="22">
        <v>0.83000000000000007</v>
      </c>
      <c r="M357" s="22">
        <v>0.5</v>
      </c>
      <c r="N357" s="22">
        <v>0.78</v>
      </c>
      <c r="O357" s="24">
        <v>0.70000000000000007</v>
      </c>
      <c r="P357" s="24">
        <v>0.62</v>
      </c>
      <c r="Q357" s="24">
        <v>1</v>
      </c>
      <c r="R357" s="24">
        <v>0.75</v>
      </c>
      <c r="S357" s="24">
        <v>0.87</v>
      </c>
      <c r="T357" s="24">
        <v>0.81</v>
      </c>
      <c r="U357" s="24">
        <v>0.94000000000000006</v>
      </c>
      <c r="V357" s="24">
        <v>0.47000000000000003</v>
      </c>
      <c r="W357" s="24">
        <v>0.93</v>
      </c>
      <c r="X357" s="24">
        <v>0.71</v>
      </c>
      <c r="Y357" s="24">
        <v>0.85</v>
      </c>
      <c r="Z357" s="24">
        <v>0.34</v>
      </c>
      <c r="AA357" s="25">
        <v>14</v>
      </c>
      <c r="AB357" s="25">
        <v>20</v>
      </c>
      <c r="AC357" s="25">
        <v>19</v>
      </c>
      <c r="AD357" s="25">
        <v>21</v>
      </c>
      <c r="AE357" s="25">
        <v>7</v>
      </c>
      <c r="AF357" s="25">
        <v>0</v>
      </c>
      <c r="AG357" s="25">
        <v>6</v>
      </c>
      <c r="AH357" s="25">
        <v>19</v>
      </c>
      <c r="AI357" s="25">
        <v>5</v>
      </c>
      <c r="AJ357" s="25">
        <v>10</v>
      </c>
      <c r="AK357" s="25">
        <v>20</v>
      </c>
      <c r="AL357" s="25">
        <v>15</v>
      </c>
      <c r="AM357" s="25">
        <v>2</v>
      </c>
      <c r="AN357" s="25">
        <v>15</v>
      </c>
      <c r="AO357" s="25">
        <v>4</v>
      </c>
      <c r="AP357" s="25">
        <v>18</v>
      </c>
      <c r="AQ357" s="25">
        <v>0</v>
      </c>
      <c r="AR357" s="25">
        <v>0</v>
      </c>
      <c r="AS357" s="25">
        <v>7</v>
      </c>
      <c r="AT357" s="25">
        <v>16</v>
      </c>
      <c r="AU357" s="25">
        <v>4</v>
      </c>
      <c r="AV357" s="25">
        <v>4</v>
      </c>
      <c r="AW357" s="25">
        <v>0</v>
      </c>
      <c r="AX357" s="25">
        <v>0</v>
      </c>
      <c r="AY357" s="25">
        <v>3</v>
      </c>
      <c r="AZ357" s="25">
        <v>0</v>
      </c>
      <c r="BA357" s="25">
        <v>3</v>
      </c>
      <c r="BB357" s="25">
        <v>15</v>
      </c>
      <c r="BC357" s="25">
        <v>10</v>
      </c>
      <c r="BD357" s="25">
        <v>6</v>
      </c>
      <c r="BE357" s="25">
        <v>9</v>
      </c>
      <c r="BF357" s="25">
        <v>17</v>
      </c>
      <c r="BG357" s="25">
        <v>2</v>
      </c>
      <c r="BH357" s="25">
        <v>22</v>
      </c>
      <c r="BI357" s="25">
        <v>0</v>
      </c>
      <c r="BJ357" s="25">
        <v>7</v>
      </c>
      <c r="BK357" s="25">
        <v>7</v>
      </c>
      <c r="BL357" s="25">
        <v>7</v>
      </c>
      <c r="BM357" s="25">
        <v>2</v>
      </c>
      <c r="BN357" s="25">
        <v>7</v>
      </c>
    </row>
    <row r="358" spans="1:66" x14ac:dyDescent="0.25">
      <c r="A358" s="6">
        <v>45249</v>
      </c>
      <c r="B358" t="s">
        <v>17</v>
      </c>
      <c r="C358">
        <v>19</v>
      </c>
      <c r="D358">
        <v>353.00000000000006</v>
      </c>
      <c r="E358">
        <f t="shared" si="20"/>
        <v>62</v>
      </c>
      <c r="F358">
        <f t="shared" si="22"/>
        <v>49</v>
      </c>
      <c r="G358">
        <f t="shared" si="23"/>
        <v>123</v>
      </c>
      <c r="H358">
        <f t="shared" si="21"/>
        <v>109.00000000000006</v>
      </c>
      <c r="I358">
        <v>0</v>
      </c>
      <c r="J358" s="22">
        <v>0.71</v>
      </c>
      <c r="K358" s="22">
        <v>0.86</v>
      </c>
      <c r="L358" s="22">
        <v>0.64</v>
      </c>
      <c r="M358" s="22">
        <v>0.9</v>
      </c>
      <c r="N358" s="22">
        <v>0.43</v>
      </c>
      <c r="O358" s="24">
        <v>0.45</v>
      </c>
      <c r="P358" s="24">
        <v>0.92</v>
      </c>
      <c r="Q358" s="24">
        <v>0.31</v>
      </c>
      <c r="R358" s="24">
        <v>0.67</v>
      </c>
      <c r="S358" s="24">
        <v>0.59</v>
      </c>
      <c r="T358" s="24">
        <v>0.6</v>
      </c>
      <c r="U358" s="24">
        <v>0.98</v>
      </c>
      <c r="V358" s="24">
        <v>0.57999999999999996</v>
      </c>
      <c r="W358" s="24">
        <v>0.93</v>
      </c>
      <c r="X358" s="24">
        <v>0.92</v>
      </c>
      <c r="Y358" s="24">
        <v>0.83000000000000007</v>
      </c>
      <c r="Z358" s="24">
        <v>0.41000000000000003</v>
      </c>
      <c r="AA358" s="25">
        <v>0</v>
      </c>
      <c r="AB358" s="25">
        <v>0</v>
      </c>
      <c r="AC358" s="25">
        <v>0</v>
      </c>
      <c r="AD358" s="25">
        <v>20</v>
      </c>
      <c r="AE358" s="25">
        <v>8</v>
      </c>
      <c r="AF358" s="25">
        <v>0</v>
      </c>
      <c r="AG358" s="25">
        <v>0</v>
      </c>
      <c r="AH358" s="25">
        <v>8</v>
      </c>
      <c r="AI358" s="25">
        <v>0</v>
      </c>
      <c r="AJ358" s="25">
        <v>13</v>
      </c>
      <c r="AK358" s="25">
        <v>10</v>
      </c>
      <c r="AL358" s="25">
        <v>21</v>
      </c>
      <c r="AM358" s="25">
        <v>11</v>
      </c>
      <c r="AN358" s="25">
        <v>23</v>
      </c>
      <c r="AO358" s="25">
        <v>16</v>
      </c>
      <c r="AP358" s="25">
        <v>3.0000000000000568</v>
      </c>
      <c r="AQ358" s="25">
        <v>0</v>
      </c>
      <c r="AR358" s="25">
        <v>7</v>
      </c>
      <c r="AS358" s="25">
        <v>20</v>
      </c>
      <c r="AT358" s="25">
        <v>8</v>
      </c>
      <c r="AU358" s="25">
        <v>0</v>
      </c>
      <c r="AV358" s="25">
        <v>18</v>
      </c>
      <c r="AW358" s="25">
        <v>6</v>
      </c>
      <c r="AX358" s="25">
        <v>16</v>
      </c>
      <c r="AY358" s="25">
        <v>6</v>
      </c>
      <c r="AZ358" s="25">
        <v>15</v>
      </c>
      <c r="BA358" s="25">
        <v>6</v>
      </c>
      <c r="BB358" s="25">
        <v>16</v>
      </c>
      <c r="BC358" s="25">
        <v>20</v>
      </c>
      <c r="BD358" s="25">
        <v>20</v>
      </c>
      <c r="BE358" s="25">
        <v>0</v>
      </c>
      <c r="BF358" s="25">
        <v>6</v>
      </c>
      <c r="BG358" s="25">
        <v>15</v>
      </c>
      <c r="BH358" s="25">
        <v>4</v>
      </c>
      <c r="BI358" s="25">
        <v>6</v>
      </c>
      <c r="BJ358" s="25">
        <v>0</v>
      </c>
      <c r="BK358" s="25">
        <v>20</v>
      </c>
      <c r="BL358" s="25">
        <v>1</v>
      </c>
      <c r="BM358" s="25">
        <v>0</v>
      </c>
      <c r="BN358" s="25">
        <v>10</v>
      </c>
    </row>
    <row r="359" spans="1:66" x14ac:dyDescent="0.25">
      <c r="A359" s="6">
        <v>45250</v>
      </c>
      <c r="B359" t="s">
        <v>17</v>
      </c>
      <c r="C359">
        <v>20</v>
      </c>
      <c r="D359">
        <v>370</v>
      </c>
      <c r="E359">
        <f t="shared" si="20"/>
        <v>105</v>
      </c>
      <c r="F359">
        <f t="shared" si="22"/>
        <v>105</v>
      </c>
      <c r="G359">
        <f t="shared" si="23"/>
        <v>66</v>
      </c>
      <c r="H359">
        <f t="shared" si="21"/>
        <v>94</v>
      </c>
      <c r="I359">
        <v>0</v>
      </c>
      <c r="J359" s="22">
        <v>0.33</v>
      </c>
      <c r="K359" s="22">
        <v>0.8</v>
      </c>
      <c r="L359" s="22">
        <v>0.88</v>
      </c>
      <c r="M359" s="22">
        <v>0.68</v>
      </c>
      <c r="N359" s="22">
        <v>0.93</v>
      </c>
      <c r="O359" s="24">
        <v>0.89</v>
      </c>
      <c r="P359" s="24">
        <v>0.57000000000000006</v>
      </c>
      <c r="Q359" s="24">
        <v>0.21</v>
      </c>
      <c r="R359" s="24">
        <v>0.66</v>
      </c>
      <c r="S359" s="24">
        <v>0.77</v>
      </c>
      <c r="T359" s="24">
        <v>0.64</v>
      </c>
      <c r="U359" s="24">
        <v>0.70000000000000007</v>
      </c>
      <c r="V359" s="24">
        <v>0.93</v>
      </c>
      <c r="W359" s="24">
        <v>0.38</v>
      </c>
      <c r="X359" s="24">
        <v>0.98</v>
      </c>
      <c r="Y359" s="24">
        <v>0.67</v>
      </c>
      <c r="Z359" s="24">
        <v>0.54</v>
      </c>
      <c r="AA359" s="25">
        <v>16</v>
      </c>
      <c r="AB359" s="25">
        <v>14</v>
      </c>
      <c r="AC359" s="25">
        <v>3</v>
      </c>
      <c r="AD359" s="25">
        <v>0</v>
      </c>
      <c r="AE359" s="25">
        <v>13</v>
      </c>
      <c r="AF359" s="25">
        <v>2</v>
      </c>
      <c r="AG359" s="25">
        <v>21</v>
      </c>
      <c r="AH359" s="25">
        <v>0</v>
      </c>
      <c r="AI359" s="25">
        <v>13</v>
      </c>
      <c r="AJ359" s="25">
        <v>23</v>
      </c>
      <c r="AK359" s="25">
        <v>0</v>
      </c>
      <c r="AL359" s="25">
        <v>11</v>
      </c>
      <c r="AM359" s="25">
        <v>19</v>
      </c>
      <c r="AN359" s="25">
        <v>17</v>
      </c>
      <c r="AO359" s="25">
        <v>8</v>
      </c>
      <c r="AP359" s="25">
        <v>14</v>
      </c>
      <c r="AQ359" s="25">
        <v>0</v>
      </c>
      <c r="AR359" s="25">
        <v>5</v>
      </c>
      <c r="AS359" s="25">
        <v>5</v>
      </c>
      <c r="AT359" s="25">
        <v>15</v>
      </c>
      <c r="AU359" s="25">
        <v>0</v>
      </c>
      <c r="AV359" s="25">
        <v>13</v>
      </c>
      <c r="AW359" s="25">
        <v>0</v>
      </c>
      <c r="AX359" s="25">
        <v>0</v>
      </c>
      <c r="AY359" s="25">
        <v>21</v>
      </c>
      <c r="AZ359" s="25">
        <v>16</v>
      </c>
      <c r="BA359" s="25">
        <v>2</v>
      </c>
      <c r="BB359" s="25">
        <v>3</v>
      </c>
      <c r="BC359" s="25">
        <v>11</v>
      </c>
      <c r="BD359" s="25">
        <v>0</v>
      </c>
      <c r="BE359" s="25">
        <v>7</v>
      </c>
      <c r="BF359" s="25">
        <v>11</v>
      </c>
      <c r="BG359" s="25">
        <v>21</v>
      </c>
      <c r="BH359" s="25">
        <v>4</v>
      </c>
      <c r="BI359" s="25">
        <v>0</v>
      </c>
      <c r="BJ359" s="25">
        <v>1</v>
      </c>
      <c r="BK359" s="25">
        <v>20</v>
      </c>
      <c r="BL359" s="25">
        <v>19</v>
      </c>
      <c r="BM359" s="25">
        <v>0</v>
      </c>
      <c r="BN359" s="25">
        <v>22</v>
      </c>
    </row>
    <row r="360" spans="1:66" x14ac:dyDescent="0.25">
      <c r="A360" s="6">
        <v>45251</v>
      </c>
      <c r="B360" t="s">
        <v>17</v>
      </c>
      <c r="C360">
        <v>21</v>
      </c>
      <c r="D360">
        <v>399.00000000000006</v>
      </c>
      <c r="E360">
        <f t="shared" si="20"/>
        <v>128</v>
      </c>
      <c r="F360">
        <f t="shared" si="22"/>
        <v>58.000000000000057</v>
      </c>
      <c r="G360">
        <f t="shared" si="23"/>
        <v>96</v>
      </c>
      <c r="H360">
        <f t="shared" si="21"/>
        <v>93</v>
      </c>
      <c r="I360">
        <v>0</v>
      </c>
      <c r="J360" s="22">
        <v>0.57999999999999996</v>
      </c>
      <c r="K360" s="22">
        <v>0.21</v>
      </c>
      <c r="L360" s="22">
        <v>0.85</v>
      </c>
      <c r="M360" s="22">
        <v>0.95000000000000007</v>
      </c>
      <c r="N360" s="22">
        <v>0.74</v>
      </c>
      <c r="O360" s="24">
        <v>0.63</v>
      </c>
      <c r="P360" s="24">
        <v>0.53</v>
      </c>
      <c r="Q360" s="24">
        <v>0.64</v>
      </c>
      <c r="R360" s="24">
        <v>0.76</v>
      </c>
      <c r="S360" s="24">
        <v>0.57000000000000006</v>
      </c>
      <c r="T360" s="24">
        <v>0.89</v>
      </c>
      <c r="U360" s="24">
        <v>0.45</v>
      </c>
      <c r="V360" s="24">
        <v>0.75</v>
      </c>
      <c r="W360" s="24">
        <v>0.96</v>
      </c>
      <c r="X360" s="24">
        <v>0.26</v>
      </c>
      <c r="Y360" s="24">
        <v>0.97</v>
      </c>
      <c r="Z360" s="24">
        <v>0.77</v>
      </c>
      <c r="AA360" s="25">
        <v>13</v>
      </c>
      <c r="AB360" s="25">
        <v>0</v>
      </c>
      <c r="AC360" s="25">
        <v>0</v>
      </c>
      <c r="AD360" s="25">
        <v>0</v>
      </c>
      <c r="AE360" s="25">
        <v>0</v>
      </c>
      <c r="AF360" s="25">
        <v>16</v>
      </c>
      <c r="AG360" s="25">
        <v>0</v>
      </c>
      <c r="AH360" s="25">
        <v>25</v>
      </c>
      <c r="AI360" s="25">
        <v>0</v>
      </c>
      <c r="AJ360" s="25">
        <v>4.0000000000000568</v>
      </c>
      <c r="AK360" s="25">
        <v>24</v>
      </c>
      <c r="AL360" s="25">
        <v>22</v>
      </c>
      <c r="AM360" s="25">
        <v>0</v>
      </c>
      <c r="AN360" s="25">
        <v>2</v>
      </c>
      <c r="AO360" s="25">
        <v>13</v>
      </c>
      <c r="AP360" s="25">
        <v>0</v>
      </c>
      <c r="AQ360" s="25">
        <v>24</v>
      </c>
      <c r="AR360" s="25">
        <v>15</v>
      </c>
      <c r="AS360" s="25">
        <v>3</v>
      </c>
      <c r="AT360" s="25">
        <v>14</v>
      </c>
      <c r="AU360" s="25">
        <v>23</v>
      </c>
      <c r="AV360" s="25">
        <v>22</v>
      </c>
      <c r="AW360" s="25">
        <v>0</v>
      </c>
      <c r="AX360" s="25">
        <v>0</v>
      </c>
      <c r="AY360" s="25">
        <v>2</v>
      </c>
      <c r="AZ360" s="25">
        <v>8</v>
      </c>
      <c r="BA360" s="25">
        <v>19</v>
      </c>
      <c r="BB360" s="25">
        <v>0</v>
      </c>
      <c r="BC360" s="25">
        <v>3</v>
      </c>
      <c r="BD360" s="25">
        <v>19</v>
      </c>
      <c r="BE360" s="25">
        <v>2</v>
      </c>
      <c r="BF360" s="25">
        <v>9</v>
      </c>
      <c r="BG360" s="25">
        <v>0</v>
      </c>
      <c r="BH360" s="25">
        <v>16</v>
      </c>
      <c r="BI360" s="25">
        <v>14</v>
      </c>
      <c r="BJ360" s="25">
        <v>19</v>
      </c>
      <c r="BK360" s="25">
        <v>21</v>
      </c>
      <c r="BL360" s="25">
        <v>26</v>
      </c>
      <c r="BM360" s="25">
        <v>3</v>
      </c>
      <c r="BN360" s="25">
        <v>18</v>
      </c>
    </row>
    <row r="361" spans="1:66" x14ac:dyDescent="0.25">
      <c r="A361" s="6">
        <v>45252</v>
      </c>
      <c r="B361" t="s">
        <v>17</v>
      </c>
      <c r="C361">
        <v>22</v>
      </c>
      <c r="D361">
        <v>430.00000000000006</v>
      </c>
      <c r="E361">
        <f t="shared" si="20"/>
        <v>118</v>
      </c>
      <c r="F361">
        <f t="shared" si="22"/>
        <v>118.00000000000006</v>
      </c>
      <c r="G361">
        <f t="shared" si="23"/>
        <v>102</v>
      </c>
      <c r="H361">
        <f t="shared" si="21"/>
        <v>92</v>
      </c>
      <c r="I361">
        <v>0</v>
      </c>
      <c r="J361" s="22">
        <v>0.9</v>
      </c>
      <c r="K361" s="22">
        <v>0.34</v>
      </c>
      <c r="L361" s="22">
        <v>0.6</v>
      </c>
      <c r="M361" s="22">
        <v>0.82000000000000006</v>
      </c>
      <c r="N361" s="22">
        <v>0.74</v>
      </c>
      <c r="O361" s="24">
        <v>0.67</v>
      </c>
      <c r="P361" s="24">
        <v>1</v>
      </c>
      <c r="Q361" s="24">
        <v>0.72</v>
      </c>
      <c r="R361" s="24">
        <v>0.98</v>
      </c>
      <c r="S361" s="24">
        <v>0.66</v>
      </c>
      <c r="T361" s="24">
        <v>0.78</v>
      </c>
      <c r="U361" s="24">
        <v>0.82000000000000006</v>
      </c>
      <c r="V361" s="24">
        <v>0.98</v>
      </c>
      <c r="W361" s="24">
        <v>0.73</v>
      </c>
      <c r="X361" s="24">
        <v>0.31</v>
      </c>
      <c r="Y361" s="24">
        <v>0.9</v>
      </c>
      <c r="Z361" s="24">
        <v>0.51</v>
      </c>
      <c r="AA361" s="25">
        <v>19</v>
      </c>
      <c r="AB361" s="25">
        <v>0</v>
      </c>
      <c r="AC361" s="25">
        <v>0</v>
      </c>
      <c r="AD361" s="25">
        <v>17</v>
      </c>
      <c r="AE361" s="25">
        <v>1.0000000000000568</v>
      </c>
      <c r="AF361" s="25">
        <v>0</v>
      </c>
      <c r="AG361" s="25">
        <v>28</v>
      </c>
      <c r="AH361" s="25">
        <v>26</v>
      </c>
      <c r="AI361" s="25">
        <v>18</v>
      </c>
      <c r="AJ361" s="25">
        <v>9</v>
      </c>
      <c r="AK361" s="25">
        <v>0</v>
      </c>
      <c r="AL361" s="25">
        <v>24</v>
      </c>
      <c r="AM361" s="25">
        <v>1</v>
      </c>
      <c r="AN361" s="25">
        <v>0</v>
      </c>
      <c r="AO361" s="25">
        <v>6</v>
      </c>
      <c r="AP361" s="25">
        <v>10</v>
      </c>
      <c r="AQ361" s="25">
        <v>18</v>
      </c>
      <c r="AR361" s="25">
        <v>9</v>
      </c>
      <c r="AS361" s="25">
        <v>24</v>
      </c>
      <c r="AT361" s="25">
        <v>0</v>
      </c>
      <c r="AU361" s="25">
        <v>0</v>
      </c>
      <c r="AV361" s="25">
        <v>0</v>
      </c>
      <c r="AW361" s="25">
        <v>16</v>
      </c>
      <c r="AX361" s="25">
        <v>28</v>
      </c>
      <c r="AY361" s="25">
        <v>0</v>
      </c>
      <c r="AZ361" s="25">
        <v>15</v>
      </c>
      <c r="BA361" s="25">
        <v>0</v>
      </c>
      <c r="BB361" s="25">
        <v>25</v>
      </c>
      <c r="BC361" s="25">
        <v>18</v>
      </c>
      <c r="BD361" s="25">
        <v>0</v>
      </c>
      <c r="BE361" s="25">
        <v>23</v>
      </c>
      <c r="BF361" s="25">
        <v>2</v>
      </c>
      <c r="BG361" s="25">
        <v>15</v>
      </c>
      <c r="BH361" s="25">
        <v>12</v>
      </c>
      <c r="BI361" s="25">
        <v>28</v>
      </c>
      <c r="BJ361" s="25">
        <v>13</v>
      </c>
      <c r="BK361" s="25">
        <v>18</v>
      </c>
      <c r="BL361" s="25">
        <v>0</v>
      </c>
      <c r="BM361" s="25">
        <v>0</v>
      </c>
      <c r="BN361" s="25">
        <v>7</v>
      </c>
    </row>
    <row r="362" spans="1:66" x14ac:dyDescent="0.25">
      <c r="A362" s="6">
        <v>45253</v>
      </c>
      <c r="B362" t="s">
        <v>17</v>
      </c>
      <c r="C362">
        <v>23</v>
      </c>
      <c r="D362">
        <v>466.00000000000011</v>
      </c>
      <c r="E362">
        <f t="shared" si="20"/>
        <v>120</v>
      </c>
      <c r="F362">
        <f t="shared" si="22"/>
        <v>102</v>
      </c>
      <c r="G362">
        <f t="shared" si="23"/>
        <v>112.00000000000011</v>
      </c>
      <c r="H362">
        <f t="shared" si="21"/>
        <v>102</v>
      </c>
      <c r="I362">
        <v>1</v>
      </c>
      <c r="J362" s="22">
        <v>0.95000000000000007</v>
      </c>
      <c r="K362" s="22">
        <v>0.15</v>
      </c>
      <c r="L362" s="22">
        <v>0.76</v>
      </c>
      <c r="M362" s="22">
        <v>0.84</v>
      </c>
      <c r="N362" s="22">
        <v>0.59</v>
      </c>
      <c r="O362" s="24">
        <v>0.8</v>
      </c>
      <c r="P362" s="24">
        <v>0.72</v>
      </c>
      <c r="Q362" s="24">
        <v>0.68</v>
      </c>
      <c r="R362" s="24">
        <v>0.74</v>
      </c>
      <c r="S362" s="24">
        <v>0.57999999999999996</v>
      </c>
      <c r="T362" s="24">
        <v>0.96</v>
      </c>
      <c r="U362" s="24">
        <v>0.87</v>
      </c>
      <c r="V362" s="24">
        <v>0.89</v>
      </c>
      <c r="W362" s="24">
        <v>0.4</v>
      </c>
      <c r="X362" s="24">
        <v>0.8</v>
      </c>
      <c r="Y362" s="24">
        <v>0.4</v>
      </c>
      <c r="Z362" s="24">
        <v>0.97</v>
      </c>
      <c r="AA362" s="25">
        <v>30</v>
      </c>
      <c r="AB362" s="25">
        <v>12</v>
      </c>
      <c r="AC362" s="25">
        <v>0</v>
      </c>
      <c r="AD362" s="25">
        <v>0</v>
      </c>
      <c r="AE362" s="25">
        <v>27</v>
      </c>
      <c r="AF362" s="25">
        <v>8</v>
      </c>
      <c r="AG362" s="25">
        <v>14</v>
      </c>
      <c r="AH362" s="25">
        <v>1</v>
      </c>
      <c r="AI362" s="25">
        <v>0</v>
      </c>
      <c r="AJ362" s="25">
        <v>10</v>
      </c>
      <c r="AK362" s="25">
        <v>30</v>
      </c>
      <c r="AL362" s="25">
        <v>12</v>
      </c>
      <c r="AM362" s="25">
        <v>17</v>
      </c>
      <c r="AN362" s="25">
        <v>0</v>
      </c>
      <c r="AO362" s="25">
        <v>15</v>
      </c>
      <c r="AP362" s="25">
        <v>27</v>
      </c>
      <c r="AQ362" s="25">
        <v>12</v>
      </c>
      <c r="AR362" s="25">
        <v>1</v>
      </c>
      <c r="AS362" s="25">
        <v>11</v>
      </c>
      <c r="AT362" s="25">
        <v>7</v>
      </c>
      <c r="AU362" s="25">
        <v>13.000000000000114</v>
      </c>
      <c r="AV362" s="25">
        <v>0</v>
      </c>
      <c r="AW362" s="25">
        <v>12</v>
      </c>
      <c r="AX362" s="25">
        <v>18</v>
      </c>
      <c r="AY362" s="25">
        <v>27</v>
      </c>
      <c r="AZ362" s="25">
        <v>3</v>
      </c>
      <c r="BA362" s="25">
        <v>0</v>
      </c>
      <c r="BB362" s="25">
        <v>18</v>
      </c>
      <c r="BC362" s="25">
        <v>20</v>
      </c>
      <c r="BD362" s="25">
        <v>1</v>
      </c>
      <c r="BE362" s="25">
        <v>17</v>
      </c>
      <c r="BF362" s="25">
        <v>1</v>
      </c>
      <c r="BG362" s="25">
        <v>17</v>
      </c>
      <c r="BH362" s="25">
        <v>0</v>
      </c>
      <c r="BI362" s="25">
        <v>19</v>
      </c>
      <c r="BJ362" s="25">
        <v>6</v>
      </c>
      <c r="BK362" s="25">
        <v>7</v>
      </c>
      <c r="BL362" s="25">
        <v>4</v>
      </c>
      <c r="BM362" s="25">
        <v>20</v>
      </c>
      <c r="BN362" s="25">
        <v>29</v>
      </c>
    </row>
    <row r="363" spans="1:66" x14ac:dyDescent="0.25">
      <c r="A363" s="6">
        <v>45254</v>
      </c>
      <c r="B363" t="s">
        <v>17</v>
      </c>
      <c r="C363">
        <v>24</v>
      </c>
      <c r="D363">
        <v>511</v>
      </c>
      <c r="E363">
        <f t="shared" si="20"/>
        <v>149</v>
      </c>
      <c r="F363">
        <f t="shared" si="22"/>
        <v>162</v>
      </c>
      <c r="G363">
        <f t="shared" si="23"/>
        <v>109</v>
      </c>
      <c r="H363">
        <f t="shared" si="21"/>
        <v>62</v>
      </c>
      <c r="I363">
        <v>1</v>
      </c>
      <c r="J363" s="22">
        <v>0.25</v>
      </c>
      <c r="K363" s="22">
        <v>0.57999999999999996</v>
      </c>
      <c r="L363" s="22">
        <v>0.82000000000000006</v>
      </c>
      <c r="M363" s="22">
        <v>0.99</v>
      </c>
      <c r="N363" s="22">
        <v>0.70000000000000007</v>
      </c>
      <c r="O363" s="24">
        <v>0.88</v>
      </c>
      <c r="P363" s="24">
        <v>0.67</v>
      </c>
      <c r="Q363" s="24">
        <v>0.63</v>
      </c>
      <c r="R363" s="24">
        <v>0.37</v>
      </c>
      <c r="S363" s="24">
        <v>0.8</v>
      </c>
      <c r="T363" s="24">
        <v>0.72</v>
      </c>
      <c r="U363" s="24">
        <v>0.8</v>
      </c>
      <c r="V363" s="24">
        <v>0.31</v>
      </c>
      <c r="W363" s="24">
        <v>0.55000000000000004</v>
      </c>
      <c r="X363" s="24">
        <v>0.98</v>
      </c>
      <c r="Y363" s="24">
        <v>0.98</v>
      </c>
      <c r="Z363" s="24">
        <v>0.83000000000000007</v>
      </c>
      <c r="AA363" s="25">
        <v>8</v>
      </c>
      <c r="AB363" s="25">
        <v>25</v>
      </c>
      <c r="AC363" s="25">
        <v>0</v>
      </c>
      <c r="AD363" s="25">
        <v>25</v>
      </c>
      <c r="AE363" s="25">
        <v>26</v>
      </c>
      <c r="AF363" s="25">
        <v>30</v>
      </c>
      <c r="AG363" s="25">
        <v>14</v>
      </c>
      <c r="AH363" s="25">
        <v>34</v>
      </c>
      <c r="AI363" s="25">
        <v>0</v>
      </c>
      <c r="AJ363" s="25">
        <v>0</v>
      </c>
      <c r="AK363" s="25">
        <v>29</v>
      </c>
      <c r="AL363" s="25">
        <v>15</v>
      </c>
      <c r="AM363" s="25">
        <v>0</v>
      </c>
      <c r="AN363" s="25">
        <v>28</v>
      </c>
      <c r="AO363" s="25">
        <v>11</v>
      </c>
      <c r="AP363" s="25">
        <v>6</v>
      </c>
      <c r="AQ363" s="25">
        <v>0</v>
      </c>
      <c r="AR363" s="25">
        <v>0</v>
      </c>
      <c r="AS363" s="25">
        <v>0</v>
      </c>
      <c r="AT363" s="25">
        <v>2</v>
      </c>
      <c r="AU363" s="25">
        <v>33</v>
      </c>
      <c r="AV363" s="25">
        <v>8</v>
      </c>
      <c r="AW363" s="25">
        <v>9</v>
      </c>
      <c r="AX363" s="25">
        <v>0</v>
      </c>
      <c r="AY363" s="25">
        <v>7</v>
      </c>
      <c r="AZ363" s="25">
        <v>2</v>
      </c>
      <c r="BA363" s="25">
        <v>13</v>
      </c>
      <c r="BB363" s="25">
        <v>22</v>
      </c>
      <c r="BC363" s="25">
        <v>8</v>
      </c>
      <c r="BD363" s="25">
        <v>7</v>
      </c>
      <c r="BE363" s="25">
        <v>29</v>
      </c>
      <c r="BF363" s="25">
        <v>10</v>
      </c>
      <c r="BG363" s="25">
        <v>0</v>
      </c>
      <c r="BH363" s="25">
        <v>0</v>
      </c>
      <c r="BI363" s="25">
        <v>25</v>
      </c>
      <c r="BJ363" s="25">
        <v>0</v>
      </c>
      <c r="BK363" s="25">
        <v>30</v>
      </c>
      <c r="BL363" s="25">
        <v>0</v>
      </c>
      <c r="BM363" s="25">
        <v>31</v>
      </c>
      <c r="BN363" s="25">
        <v>24</v>
      </c>
    </row>
    <row r="364" spans="1:66" x14ac:dyDescent="0.25">
      <c r="A364" s="6">
        <v>45255</v>
      </c>
      <c r="B364" t="s">
        <v>17</v>
      </c>
      <c r="C364">
        <v>25</v>
      </c>
      <c r="D364">
        <v>567</v>
      </c>
      <c r="E364">
        <f t="shared" si="20"/>
        <v>166</v>
      </c>
      <c r="F364">
        <f t="shared" si="22"/>
        <v>149</v>
      </c>
      <c r="G364">
        <f t="shared" si="23"/>
        <v>144</v>
      </c>
      <c r="H364">
        <f t="shared" si="21"/>
        <v>103</v>
      </c>
      <c r="I364">
        <v>0</v>
      </c>
      <c r="J364" s="22">
        <v>0.97</v>
      </c>
      <c r="K364" s="22">
        <v>0.86</v>
      </c>
      <c r="L364" s="22">
        <v>0.53</v>
      </c>
      <c r="M364" s="22">
        <v>0.49</v>
      </c>
      <c r="N364" s="22">
        <v>0.74</v>
      </c>
      <c r="O364" s="24">
        <v>0.94000000000000006</v>
      </c>
      <c r="P364" s="24">
        <v>0.67</v>
      </c>
      <c r="Q364" s="24">
        <v>0.79</v>
      </c>
      <c r="R364" s="24">
        <v>0.47000000000000003</v>
      </c>
      <c r="S364" s="24">
        <v>0.68</v>
      </c>
      <c r="T364" s="24">
        <v>0.99</v>
      </c>
      <c r="U364" s="24">
        <v>0.92</v>
      </c>
      <c r="V364" s="24">
        <v>0.97</v>
      </c>
      <c r="W364" s="24">
        <v>0.28999999999999998</v>
      </c>
      <c r="X364" s="24">
        <v>0.86</v>
      </c>
      <c r="Y364" s="24">
        <v>0.49</v>
      </c>
      <c r="Z364" s="24">
        <v>0.70000000000000007</v>
      </c>
      <c r="AA364" s="25">
        <v>24</v>
      </c>
      <c r="AB364" s="25">
        <v>24</v>
      </c>
      <c r="AC364" s="25">
        <v>23</v>
      </c>
      <c r="AD364" s="25">
        <v>0</v>
      </c>
      <c r="AE364" s="25">
        <v>6</v>
      </c>
      <c r="AF364" s="25">
        <v>8</v>
      </c>
      <c r="AG364" s="25">
        <v>0</v>
      </c>
      <c r="AH364" s="25">
        <v>18</v>
      </c>
      <c r="AI364" s="25">
        <v>18</v>
      </c>
      <c r="AJ364" s="25">
        <v>28</v>
      </c>
      <c r="AK364" s="25">
        <v>5</v>
      </c>
      <c r="AL364" s="25">
        <v>18</v>
      </c>
      <c r="AM364" s="25">
        <v>32</v>
      </c>
      <c r="AN364" s="25">
        <v>0</v>
      </c>
      <c r="AO364" s="25">
        <v>3</v>
      </c>
      <c r="AP364" s="25">
        <v>13</v>
      </c>
      <c r="AQ364" s="25">
        <v>4</v>
      </c>
      <c r="AR364" s="25">
        <v>0</v>
      </c>
      <c r="AS364" s="25">
        <v>28</v>
      </c>
      <c r="AT364" s="25">
        <v>5</v>
      </c>
      <c r="AU364" s="25">
        <v>18</v>
      </c>
      <c r="AV364" s="25">
        <v>12</v>
      </c>
      <c r="AW364" s="25">
        <v>6</v>
      </c>
      <c r="AX364" s="25">
        <v>34</v>
      </c>
      <c r="AY364" s="25">
        <v>25</v>
      </c>
      <c r="AZ364" s="25">
        <v>9</v>
      </c>
      <c r="BA364" s="25">
        <v>25</v>
      </c>
      <c r="BB364" s="25">
        <v>12</v>
      </c>
      <c r="BC364" s="25">
        <v>3</v>
      </c>
      <c r="BD364" s="25">
        <v>0</v>
      </c>
      <c r="BE364" s="25">
        <v>20</v>
      </c>
      <c r="BF364" s="25">
        <v>18</v>
      </c>
      <c r="BG364" s="25">
        <v>7</v>
      </c>
      <c r="BH364" s="25">
        <v>16</v>
      </c>
      <c r="BI364" s="25">
        <v>15</v>
      </c>
      <c r="BJ364" s="25">
        <v>28</v>
      </c>
      <c r="BK364" s="25">
        <v>4</v>
      </c>
      <c r="BL364" s="25">
        <v>25</v>
      </c>
      <c r="BM364" s="25">
        <v>33</v>
      </c>
      <c r="BN364" s="25">
        <v>0</v>
      </c>
    </row>
    <row r="365" spans="1:66" x14ac:dyDescent="0.25">
      <c r="A365" s="6">
        <v>45256</v>
      </c>
      <c r="B365" t="s">
        <v>17</v>
      </c>
      <c r="C365">
        <v>26</v>
      </c>
      <c r="D365">
        <v>621</v>
      </c>
      <c r="E365">
        <f t="shared" si="20"/>
        <v>110</v>
      </c>
      <c r="F365">
        <f t="shared" si="22"/>
        <v>214</v>
      </c>
      <c r="G365">
        <f t="shared" si="23"/>
        <v>127</v>
      </c>
      <c r="H365">
        <f t="shared" si="21"/>
        <v>170</v>
      </c>
      <c r="I365">
        <v>0</v>
      </c>
      <c r="J365" s="22">
        <v>0.96</v>
      </c>
      <c r="K365" s="22">
        <v>0.77</v>
      </c>
      <c r="L365" s="22">
        <v>0.54</v>
      </c>
      <c r="M365" s="22">
        <v>0.45</v>
      </c>
      <c r="N365" s="22">
        <v>0.84</v>
      </c>
      <c r="O365" s="24">
        <v>0.85</v>
      </c>
      <c r="P365" s="24">
        <v>0.59</v>
      </c>
      <c r="Q365" s="24">
        <v>0.8</v>
      </c>
      <c r="R365" s="24">
        <v>0.65</v>
      </c>
      <c r="S365" s="24">
        <v>0.25</v>
      </c>
      <c r="T365" s="24">
        <v>0.62</v>
      </c>
      <c r="U365" s="24">
        <v>0.96</v>
      </c>
      <c r="V365" s="24">
        <v>1</v>
      </c>
      <c r="W365" s="24">
        <v>0.25</v>
      </c>
      <c r="X365" s="24">
        <v>0.56000000000000005</v>
      </c>
      <c r="Y365" s="24">
        <v>0.62</v>
      </c>
      <c r="Z365" s="24">
        <v>0.78</v>
      </c>
      <c r="AA365" s="25">
        <v>28</v>
      </c>
      <c r="AB365" s="25">
        <v>38</v>
      </c>
      <c r="AC365" s="25">
        <v>36</v>
      </c>
      <c r="AD365" s="25">
        <v>0</v>
      </c>
      <c r="AE365" s="25">
        <v>0</v>
      </c>
      <c r="AF365" s="25">
        <v>0</v>
      </c>
      <c r="AG365" s="25">
        <v>39</v>
      </c>
      <c r="AH365" s="25">
        <v>30</v>
      </c>
      <c r="AI365" s="25">
        <v>11</v>
      </c>
      <c r="AJ365" s="25">
        <v>32</v>
      </c>
      <c r="AK365" s="25">
        <v>0</v>
      </c>
      <c r="AL365" s="25">
        <v>32</v>
      </c>
      <c r="AM365" s="25">
        <v>15</v>
      </c>
      <c r="AN365" s="25">
        <v>7</v>
      </c>
      <c r="AO365" s="25">
        <v>23</v>
      </c>
      <c r="AP365" s="25">
        <v>31</v>
      </c>
      <c r="AQ365" s="25">
        <v>13</v>
      </c>
      <c r="AR365" s="25">
        <v>15</v>
      </c>
      <c r="AS365" s="25">
        <v>30</v>
      </c>
      <c r="AT365" s="25">
        <v>4</v>
      </c>
      <c r="AU365" s="25">
        <v>1</v>
      </c>
      <c r="AV365" s="25">
        <v>14</v>
      </c>
      <c r="AW365" s="25">
        <v>17</v>
      </c>
      <c r="AX365" s="25">
        <v>36</v>
      </c>
      <c r="AY365" s="25">
        <v>0</v>
      </c>
      <c r="AZ365" s="25">
        <v>27</v>
      </c>
      <c r="BA365" s="25">
        <v>0</v>
      </c>
      <c r="BB365" s="25">
        <v>0</v>
      </c>
      <c r="BC365" s="25">
        <v>0</v>
      </c>
      <c r="BD365" s="25">
        <v>32</v>
      </c>
      <c r="BE365" s="25">
        <v>0</v>
      </c>
      <c r="BF365" s="25">
        <v>0</v>
      </c>
      <c r="BG365" s="25">
        <v>40</v>
      </c>
      <c r="BH365" s="25">
        <v>15</v>
      </c>
      <c r="BI365" s="25">
        <v>6</v>
      </c>
      <c r="BJ365" s="25">
        <v>0</v>
      </c>
      <c r="BK365" s="25">
        <v>5</v>
      </c>
      <c r="BL365" s="25">
        <v>4</v>
      </c>
      <c r="BM365" s="25">
        <v>13</v>
      </c>
      <c r="BN365" s="25">
        <v>27</v>
      </c>
    </row>
    <row r="366" spans="1:66" x14ac:dyDescent="0.25">
      <c r="A366" s="6">
        <v>45257</v>
      </c>
      <c r="B366" t="s">
        <v>17</v>
      </c>
      <c r="C366">
        <v>27</v>
      </c>
      <c r="D366">
        <v>681</v>
      </c>
      <c r="E366">
        <f t="shared" si="20"/>
        <v>193</v>
      </c>
      <c r="F366">
        <f t="shared" si="22"/>
        <v>205</v>
      </c>
      <c r="G366">
        <f t="shared" si="23"/>
        <v>152</v>
      </c>
      <c r="H366">
        <f t="shared" si="21"/>
        <v>131</v>
      </c>
      <c r="I366">
        <v>0</v>
      </c>
      <c r="J366" s="22">
        <v>0.68</v>
      </c>
      <c r="K366" s="22">
        <v>0.19</v>
      </c>
      <c r="L366" s="22">
        <v>0.9</v>
      </c>
      <c r="M366" s="22">
        <v>0.95000000000000007</v>
      </c>
      <c r="N366" s="22">
        <v>0.78</v>
      </c>
      <c r="O366" s="24">
        <v>0.70000000000000007</v>
      </c>
      <c r="P366" s="24">
        <v>0.71</v>
      </c>
      <c r="Q366" s="24">
        <v>0.68</v>
      </c>
      <c r="R366" s="24">
        <v>0.95000000000000007</v>
      </c>
      <c r="S366" s="24">
        <v>0.76</v>
      </c>
      <c r="T366" s="24">
        <v>0.87</v>
      </c>
      <c r="U366" s="24">
        <v>0.94000000000000006</v>
      </c>
      <c r="V366" s="24">
        <v>0.45</v>
      </c>
      <c r="W366" s="24">
        <v>0.89</v>
      </c>
      <c r="X366" s="24">
        <v>0.27</v>
      </c>
      <c r="Y366" s="24">
        <v>0.9</v>
      </c>
      <c r="Z366" s="24">
        <v>0.70000000000000007</v>
      </c>
      <c r="AA366" s="25">
        <v>39</v>
      </c>
      <c r="AB366" s="25">
        <v>0</v>
      </c>
      <c r="AC366" s="25">
        <v>0</v>
      </c>
      <c r="AD366" s="25">
        <v>17</v>
      </c>
      <c r="AE366" s="25">
        <v>45</v>
      </c>
      <c r="AF366" s="25">
        <v>0</v>
      </c>
      <c r="AG366" s="25">
        <v>0</v>
      </c>
      <c r="AH366" s="25">
        <v>37</v>
      </c>
      <c r="AI366" s="25">
        <v>26</v>
      </c>
      <c r="AJ366" s="25">
        <v>41</v>
      </c>
      <c r="AK366" s="25">
        <v>0</v>
      </c>
      <c r="AL366" s="25">
        <v>13</v>
      </c>
      <c r="AM366" s="25">
        <v>0</v>
      </c>
      <c r="AN366" s="25">
        <v>41</v>
      </c>
      <c r="AO366" s="25">
        <v>42</v>
      </c>
      <c r="AP366" s="25">
        <v>0</v>
      </c>
      <c r="AQ366" s="25">
        <v>0</v>
      </c>
      <c r="AR366" s="25">
        <v>35</v>
      </c>
      <c r="AS366" s="25">
        <v>0</v>
      </c>
      <c r="AT366" s="25">
        <v>0</v>
      </c>
      <c r="AU366" s="25">
        <v>17</v>
      </c>
      <c r="AV366" s="25">
        <v>45</v>
      </c>
      <c r="AW366" s="25">
        <v>15</v>
      </c>
      <c r="AX366" s="25">
        <v>0</v>
      </c>
      <c r="AY366" s="25">
        <v>0</v>
      </c>
      <c r="AZ366" s="25">
        <v>6</v>
      </c>
      <c r="BA366" s="25">
        <v>11</v>
      </c>
      <c r="BB366" s="25">
        <v>32</v>
      </c>
      <c r="BC366" s="25">
        <v>26</v>
      </c>
      <c r="BD366" s="25">
        <v>0</v>
      </c>
      <c r="BE366" s="25">
        <v>0</v>
      </c>
      <c r="BF366" s="25">
        <v>45</v>
      </c>
      <c r="BG366" s="25">
        <v>0</v>
      </c>
      <c r="BH366" s="25">
        <v>29</v>
      </c>
      <c r="BI366" s="25">
        <v>2</v>
      </c>
      <c r="BJ366" s="25">
        <v>10</v>
      </c>
      <c r="BK366" s="25">
        <v>27</v>
      </c>
      <c r="BL366" s="25">
        <v>14</v>
      </c>
      <c r="BM366" s="25">
        <v>27</v>
      </c>
      <c r="BN366" s="25">
        <v>39</v>
      </c>
    </row>
    <row r="367" spans="1:66" x14ac:dyDescent="0.25">
      <c r="A367" s="6">
        <v>45258</v>
      </c>
      <c r="B367" t="s">
        <v>17</v>
      </c>
      <c r="C367">
        <v>28</v>
      </c>
      <c r="D367">
        <v>733</v>
      </c>
      <c r="E367">
        <f t="shared" si="20"/>
        <v>236</v>
      </c>
      <c r="F367">
        <f t="shared" si="22"/>
        <v>117</v>
      </c>
      <c r="G367">
        <f t="shared" si="23"/>
        <v>189</v>
      </c>
      <c r="H367">
        <f t="shared" si="21"/>
        <v>191</v>
      </c>
      <c r="I367">
        <v>0</v>
      </c>
      <c r="J367" s="22">
        <v>0.3</v>
      </c>
      <c r="K367" s="22">
        <v>0.62</v>
      </c>
      <c r="L367" s="22">
        <v>0.72</v>
      </c>
      <c r="M367" s="22">
        <v>0.93</v>
      </c>
      <c r="N367" s="22">
        <v>0.8</v>
      </c>
      <c r="O367" s="24">
        <v>0.6</v>
      </c>
      <c r="P367" s="24">
        <v>0.64</v>
      </c>
      <c r="Q367" s="24">
        <v>0.91</v>
      </c>
      <c r="R367" s="24">
        <v>0.63</v>
      </c>
      <c r="S367" s="24">
        <v>0.92</v>
      </c>
      <c r="T367" s="24">
        <v>0.62</v>
      </c>
      <c r="U367" s="24">
        <v>0.59</v>
      </c>
      <c r="V367" s="24">
        <v>0.25</v>
      </c>
      <c r="W367" s="24">
        <v>0.94000000000000006</v>
      </c>
      <c r="X367" s="24">
        <v>0.86</v>
      </c>
      <c r="Y367" s="24">
        <v>0.47000000000000003</v>
      </c>
      <c r="Z367" s="24">
        <v>0.85</v>
      </c>
      <c r="AA367" s="25">
        <v>12</v>
      </c>
      <c r="AB367" s="25">
        <v>0</v>
      </c>
      <c r="AC367" s="25">
        <v>0</v>
      </c>
      <c r="AD367" s="25">
        <v>40</v>
      </c>
      <c r="AE367" s="25">
        <v>12</v>
      </c>
      <c r="AF367" s="25">
        <v>12</v>
      </c>
      <c r="AG367" s="25">
        <v>0</v>
      </c>
      <c r="AH367" s="25">
        <v>4</v>
      </c>
      <c r="AI367" s="25">
        <v>36</v>
      </c>
      <c r="AJ367" s="25">
        <v>1</v>
      </c>
      <c r="AK367" s="25">
        <v>0</v>
      </c>
      <c r="AL367" s="25">
        <v>21</v>
      </c>
      <c r="AM367" s="25">
        <v>3</v>
      </c>
      <c r="AN367" s="25">
        <v>40</v>
      </c>
      <c r="AO367" s="25">
        <v>17</v>
      </c>
      <c r="AP367" s="25">
        <v>3</v>
      </c>
      <c r="AQ367" s="25">
        <v>45</v>
      </c>
      <c r="AR367" s="25">
        <v>13</v>
      </c>
      <c r="AS367" s="25">
        <v>36</v>
      </c>
      <c r="AT367" s="25">
        <v>13</v>
      </c>
      <c r="AU367" s="25">
        <v>18</v>
      </c>
      <c r="AV367" s="25">
        <v>10</v>
      </c>
      <c r="AW367" s="25">
        <v>15</v>
      </c>
      <c r="AX367" s="25">
        <v>10</v>
      </c>
      <c r="AY367" s="25">
        <v>39</v>
      </c>
      <c r="AZ367" s="25">
        <v>20</v>
      </c>
      <c r="BA367" s="25">
        <v>11</v>
      </c>
      <c r="BB367" s="25">
        <v>39</v>
      </c>
      <c r="BC367" s="25">
        <v>0</v>
      </c>
      <c r="BD367" s="25">
        <v>27</v>
      </c>
      <c r="BE367" s="25">
        <v>14</v>
      </c>
      <c r="BF367" s="25">
        <v>37</v>
      </c>
      <c r="BG367" s="25">
        <v>38</v>
      </c>
      <c r="BH367" s="25">
        <v>4</v>
      </c>
      <c r="BI367" s="25">
        <v>27</v>
      </c>
      <c r="BJ367" s="25">
        <v>3</v>
      </c>
      <c r="BK367" s="25">
        <v>47</v>
      </c>
      <c r="BL367" s="25">
        <v>37</v>
      </c>
      <c r="BM367" s="25">
        <v>22</v>
      </c>
      <c r="BN367" s="25">
        <v>7</v>
      </c>
    </row>
    <row r="368" spans="1:66" x14ac:dyDescent="0.25">
      <c r="A368" s="6">
        <v>45259</v>
      </c>
      <c r="B368" t="s">
        <v>17</v>
      </c>
      <c r="C368">
        <v>29</v>
      </c>
      <c r="D368">
        <v>781.00000000000011</v>
      </c>
      <c r="E368">
        <f t="shared" si="20"/>
        <v>214.00000000000011</v>
      </c>
      <c r="F368">
        <f t="shared" si="22"/>
        <v>143</v>
      </c>
      <c r="G368">
        <f t="shared" si="23"/>
        <v>149</v>
      </c>
      <c r="H368">
        <f t="shared" si="21"/>
        <v>274</v>
      </c>
      <c r="I368">
        <v>0</v>
      </c>
      <c r="J368" s="22">
        <v>0.79</v>
      </c>
      <c r="K368" s="22">
        <v>0.83000000000000007</v>
      </c>
      <c r="L368" s="22">
        <v>0.93</v>
      </c>
      <c r="M368" s="22">
        <v>0.4</v>
      </c>
      <c r="N368" s="22">
        <v>0.65</v>
      </c>
      <c r="O368" s="24">
        <v>0.61</v>
      </c>
      <c r="P368" s="24">
        <v>0.72</v>
      </c>
      <c r="Q368" s="24">
        <v>0.88</v>
      </c>
      <c r="R368" s="24">
        <v>0.98</v>
      </c>
      <c r="S368" s="24">
        <v>0.71</v>
      </c>
      <c r="T368" s="24">
        <v>0.76</v>
      </c>
      <c r="U368" s="24">
        <v>0.81</v>
      </c>
      <c r="V368" s="24">
        <v>0.98</v>
      </c>
      <c r="W368" s="24">
        <v>0.86</v>
      </c>
      <c r="X368" s="24">
        <v>0.25</v>
      </c>
      <c r="Y368" s="24">
        <v>0.99</v>
      </c>
      <c r="Z368" s="24">
        <v>0.43</v>
      </c>
      <c r="AA368" s="25">
        <v>24</v>
      </c>
      <c r="AB368" s="25">
        <v>35</v>
      </c>
      <c r="AC368" s="25">
        <v>11</v>
      </c>
      <c r="AD368" s="25">
        <v>13</v>
      </c>
      <c r="AE368" s="25">
        <v>0</v>
      </c>
      <c r="AF368" s="25">
        <v>28</v>
      </c>
      <c r="AG368" s="25">
        <v>0</v>
      </c>
      <c r="AH368" s="25">
        <v>14</v>
      </c>
      <c r="AI368" s="25">
        <v>0</v>
      </c>
      <c r="AJ368" s="25">
        <v>18</v>
      </c>
      <c r="AK368" s="25">
        <v>1</v>
      </c>
      <c r="AL368" s="25">
        <v>46</v>
      </c>
      <c r="AM368" s="25">
        <v>48</v>
      </c>
      <c r="AN368" s="25">
        <v>42</v>
      </c>
      <c r="AO368" s="25">
        <v>0</v>
      </c>
      <c r="AP368" s="25">
        <v>0</v>
      </c>
      <c r="AQ368" s="25">
        <v>51</v>
      </c>
      <c r="AR368" s="25">
        <v>0</v>
      </c>
      <c r="AS368" s="25">
        <v>41</v>
      </c>
      <c r="AT368" s="25">
        <v>46</v>
      </c>
      <c r="AU368" s="25">
        <v>0</v>
      </c>
      <c r="AV368" s="25">
        <v>3</v>
      </c>
      <c r="AW368" s="25">
        <v>21</v>
      </c>
      <c r="AX368" s="25">
        <v>0</v>
      </c>
      <c r="AY368" s="25">
        <v>28</v>
      </c>
      <c r="AZ368" s="25">
        <v>5</v>
      </c>
      <c r="BA368" s="25">
        <v>40</v>
      </c>
      <c r="BB368" s="25">
        <v>0</v>
      </c>
      <c r="BC368" s="25">
        <v>48</v>
      </c>
      <c r="BD368" s="25">
        <v>4</v>
      </c>
      <c r="BE368" s="25">
        <v>45</v>
      </c>
      <c r="BF368" s="25">
        <v>24</v>
      </c>
      <c r="BG368" s="25">
        <v>3</v>
      </c>
      <c r="BH368" s="25">
        <v>52</v>
      </c>
      <c r="BI368" s="25">
        <v>0</v>
      </c>
      <c r="BJ368" s="25">
        <v>34</v>
      </c>
      <c r="BK368" s="25">
        <v>38</v>
      </c>
      <c r="BL368" s="25">
        <v>18</v>
      </c>
      <c r="BM368" s="25">
        <v>1.1368683772161603E-13</v>
      </c>
      <c r="BN368" s="25">
        <v>0</v>
      </c>
    </row>
    <row r="369" spans="1:66" x14ac:dyDescent="0.25">
      <c r="A369" s="6">
        <v>45260</v>
      </c>
      <c r="B369" t="s">
        <v>17</v>
      </c>
      <c r="C369">
        <v>30</v>
      </c>
      <c r="D369">
        <v>821.00000000000011</v>
      </c>
      <c r="E369">
        <f t="shared" si="20"/>
        <v>185</v>
      </c>
      <c r="F369">
        <f t="shared" si="22"/>
        <v>180</v>
      </c>
      <c r="G369">
        <f t="shared" si="23"/>
        <v>221.00000000000011</v>
      </c>
      <c r="H369">
        <f t="shared" si="21"/>
        <v>192</v>
      </c>
      <c r="I369">
        <v>0</v>
      </c>
      <c r="J369" s="22">
        <v>0.70000000000000007</v>
      </c>
      <c r="K369" s="22">
        <v>0.47000000000000003</v>
      </c>
      <c r="L369" s="22">
        <v>0.61</v>
      </c>
      <c r="M369" s="22">
        <v>0.9</v>
      </c>
      <c r="N369" s="22">
        <v>0.85</v>
      </c>
      <c r="O369" s="24">
        <v>0.61</v>
      </c>
      <c r="P369" s="24">
        <v>0.70000000000000007</v>
      </c>
      <c r="Q369" s="24">
        <v>0.27</v>
      </c>
      <c r="R369" s="24">
        <v>0.54</v>
      </c>
      <c r="S369" s="24">
        <v>0.61</v>
      </c>
      <c r="T369" s="24">
        <v>0.87</v>
      </c>
      <c r="U369" s="24">
        <v>0.55000000000000004</v>
      </c>
      <c r="V369" s="24">
        <v>0.35000000000000003</v>
      </c>
      <c r="W369" s="24">
        <v>0.92</v>
      </c>
      <c r="X369" s="24">
        <v>0.70000000000000007</v>
      </c>
      <c r="Y369" s="24">
        <v>1</v>
      </c>
      <c r="Z369" s="24">
        <v>0.81</v>
      </c>
      <c r="AA369" s="25">
        <v>12</v>
      </c>
      <c r="AB369" s="25">
        <v>37</v>
      </c>
      <c r="AC369" s="25">
        <v>0</v>
      </c>
      <c r="AD369" s="25">
        <v>47</v>
      </c>
      <c r="AE369" s="25">
        <v>52</v>
      </c>
      <c r="AF369" s="25">
        <v>0</v>
      </c>
      <c r="AG369" s="25">
        <v>0</v>
      </c>
      <c r="AH369" s="25">
        <v>32</v>
      </c>
      <c r="AI369" s="25">
        <v>0</v>
      </c>
      <c r="AJ369" s="25">
        <v>0</v>
      </c>
      <c r="AK369" s="25">
        <v>43</v>
      </c>
      <c r="AL369" s="25">
        <v>45</v>
      </c>
      <c r="AM369" s="25">
        <v>0</v>
      </c>
      <c r="AN369" s="25">
        <v>0</v>
      </c>
      <c r="AO369" s="25">
        <v>0</v>
      </c>
      <c r="AP369" s="25">
        <v>0</v>
      </c>
      <c r="AQ369" s="25">
        <v>41</v>
      </c>
      <c r="AR369" s="25">
        <v>24</v>
      </c>
      <c r="AS369" s="25">
        <v>30</v>
      </c>
      <c r="AT369" s="25">
        <v>52</v>
      </c>
      <c r="AU369" s="25">
        <v>31</v>
      </c>
      <c r="AV369" s="25">
        <v>0</v>
      </c>
      <c r="AW369" s="25">
        <v>11.000000000000114</v>
      </c>
      <c r="AX369" s="25">
        <v>36</v>
      </c>
      <c r="AY369" s="25">
        <v>48</v>
      </c>
      <c r="AZ369" s="25">
        <v>52</v>
      </c>
      <c r="BA369" s="25">
        <v>43</v>
      </c>
      <c r="BB369" s="25">
        <v>0</v>
      </c>
      <c r="BC369" s="25">
        <v>0</v>
      </c>
      <c r="BD369" s="25">
        <v>0</v>
      </c>
      <c r="BE369" s="25">
        <v>0</v>
      </c>
      <c r="BF369" s="25">
        <v>36</v>
      </c>
      <c r="BG369" s="25">
        <v>0</v>
      </c>
      <c r="BH369" s="25">
        <v>37</v>
      </c>
      <c r="BI369" s="25">
        <v>0</v>
      </c>
      <c r="BJ369" s="25">
        <v>47</v>
      </c>
      <c r="BK369" s="25">
        <v>0</v>
      </c>
      <c r="BL369" s="25">
        <v>32</v>
      </c>
      <c r="BM369" s="25">
        <v>33</v>
      </c>
      <c r="BN369" s="25">
        <v>0</v>
      </c>
    </row>
    <row r="370" spans="1:66" x14ac:dyDescent="0.25">
      <c r="B370" t="s">
        <v>18</v>
      </c>
      <c r="C370">
        <v>0.01</v>
      </c>
      <c r="D370">
        <v>0</v>
      </c>
      <c r="E370">
        <v>0</v>
      </c>
      <c r="F370">
        <v>0</v>
      </c>
      <c r="G370">
        <v>0</v>
      </c>
      <c r="H370">
        <v>0</v>
      </c>
      <c r="I370">
        <v>0</v>
      </c>
      <c r="J370" s="22">
        <v>0</v>
      </c>
      <c r="K370" s="22">
        <v>0</v>
      </c>
      <c r="L370" s="22">
        <v>0</v>
      </c>
      <c r="M370" s="22">
        <v>0</v>
      </c>
      <c r="N370" s="22">
        <v>0</v>
      </c>
      <c r="O370" s="24">
        <v>0</v>
      </c>
      <c r="P370" s="24">
        <v>0</v>
      </c>
      <c r="Q370" s="24">
        <v>0</v>
      </c>
      <c r="R370" s="24">
        <v>0</v>
      </c>
      <c r="S370" s="24">
        <v>0</v>
      </c>
      <c r="T370" s="24">
        <v>0</v>
      </c>
      <c r="U370" s="24">
        <v>0</v>
      </c>
      <c r="V370" s="24">
        <v>0</v>
      </c>
      <c r="W370" s="24">
        <v>0</v>
      </c>
      <c r="X370" s="24">
        <v>0</v>
      </c>
      <c r="Y370" s="24">
        <v>0</v>
      </c>
      <c r="Z370" s="24">
        <v>0</v>
      </c>
      <c r="AA370" s="25">
        <v>0</v>
      </c>
      <c r="AB370" s="25">
        <v>0</v>
      </c>
      <c r="AC370" s="25">
        <v>0</v>
      </c>
      <c r="AD370" s="25">
        <v>0</v>
      </c>
      <c r="AE370" s="25">
        <v>0</v>
      </c>
      <c r="AF370" s="25">
        <v>0</v>
      </c>
      <c r="AG370" s="25">
        <v>0</v>
      </c>
      <c r="AH370" s="25">
        <v>0</v>
      </c>
      <c r="AI370" s="25">
        <v>0</v>
      </c>
      <c r="AJ370" s="25">
        <v>0</v>
      </c>
      <c r="AK370" s="25">
        <v>0</v>
      </c>
      <c r="AL370" s="25">
        <v>0</v>
      </c>
      <c r="AM370" s="25">
        <v>0</v>
      </c>
      <c r="AN370" s="25">
        <v>0</v>
      </c>
      <c r="AO370" s="25">
        <v>0</v>
      </c>
      <c r="AP370" s="25">
        <v>0</v>
      </c>
      <c r="AQ370" s="25">
        <v>0</v>
      </c>
      <c r="AR370" s="25">
        <v>0</v>
      </c>
      <c r="AS370" s="25">
        <v>0</v>
      </c>
      <c r="AT370" s="25">
        <v>0</v>
      </c>
      <c r="AU370" s="25">
        <v>0</v>
      </c>
      <c r="AV370" s="25">
        <v>0</v>
      </c>
      <c r="AW370" s="25">
        <v>0</v>
      </c>
      <c r="AX370" s="25">
        <v>0</v>
      </c>
      <c r="AY370" s="25">
        <v>0</v>
      </c>
      <c r="AZ370" s="25">
        <v>0</v>
      </c>
      <c r="BA370" s="25">
        <v>0</v>
      </c>
      <c r="BB370" s="25">
        <v>0</v>
      </c>
      <c r="BC370" s="25">
        <v>0</v>
      </c>
      <c r="BD370" s="25">
        <v>0</v>
      </c>
      <c r="BE370" s="25">
        <v>0</v>
      </c>
      <c r="BF370" s="25">
        <v>0</v>
      </c>
      <c r="BG370" s="25">
        <v>0</v>
      </c>
      <c r="BH370" s="25">
        <v>0</v>
      </c>
      <c r="BI370" s="25">
        <v>0</v>
      </c>
      <c r="BJ370" s="25">
        <v>0</v>
      </c>
      <c r="BK370" s="25">
        <v>0</v>
      </c>
      <c r="BL370" s="25">
        <v>0</v>
      </c>
      <c r="BM370" s="25">
        <v>0</v>
      </c>
      <c r="BN370" s="25">
        <v>0</v>
      </c>
    </row>
    <row r="371" spans="1:66" x14ac:dyDescent="0.25">
      <c r="B371" t="s">
        <v>18</v>
      </c>
      <c r="C371">
        <v>0.02</v>
      </c>
      <c r="D371">
        <v>0</v>
      </c>
      <c r="E371">
        <v>0</v>
      </c>
      <c r="F371">
        <v>0</v>
      </c>
      <c r="G371">
        <v>0</v>
      </c>
      <c r="H371">
        <v>0</v>
      </c>
      <c r="I371">
        <v>0</v>
      </c>
      <c r="J371" s="22">
        <v>0</v>
      </c>
      <c r="K371" s="22">
        <v>0</v>
      </c>
      <c r="L371" s="22">
        <v>0</v>
      </c>
      <c r="M371" s="22">
        <v>0</v>
      </c>
      <c r="N371" s="22">
        <v>0</v>
      </c>
      <c r="O371" s="24">
        <v>0</v>
      </c>
      <c r="P371" s="24">
        <v>0</v>
      </c>
      <c r="Q371" s="24">
        <v>0</v>
      </c>
      <c r="R371" s="24">
        <v>0</v>
      </c>
      <c r="S371" s="24">
        <v>0</v>
      </c>
      <c r="T371" s="24">
        <v>0</v>
      </c>
      <c r="U371" s="24">
        <v>0</v>
      </c>
      <c r="V371" s="24">
        <v>0</v>
      </c>
      <c r="W371" s="24">
        <v>0</v>
      </c>
      <c r="X371" s="24">
        <v>0</v>
      </c>
      <c r="Y371" s="24">
        <v>0</v>
      </c>
      <c r="Z371" s="24">
        <v>0</v>
      </c>
      <c r="AA371" s="25">
        <v>0</v>
      </c>
      <c r="AB371" s="25">
        <v>0</v>
      </c>
      <c r="AC371" s="25">
        <v>0</v>
      </c>
      <c r="AD371" s="25">
        <v>0</v>
      </c>
      <c r="AE371" s="25">
        <v>0</v>
      </c>
      <c r="AF371" s="25">
        <v>0</v>
      </c>
      <c r="AG371" s="25">
        <v>0</v>
      </c>
      <c r="AH371" s="25">
        <v>0</v>
      </c>
      <c r="AI371" s="25">
        <v>0</v>
      </c>
      <c r="AJ371" s="25">
        <v>0</v>
      </c>
      <c r="AK371" s="25">
        <v>0</v>
      </c>
      <c r="AL371" s="25">
        <v>0</v>
      </c>
      <c r="AM371" s="25">
        <v>0</v>
      </c>
      <c r="AN371" s="25">
        <v>0</v>
      </c>
      <c r="AO371" s="25">
        <v>0</v>
      </c>
      <c r="AP371" s="25">
        <v>0</v>
      </c>
      <c r="AQ371" s="25">
        <v>0</v>
      </c>
      <c r="AR371" s="25">
        <v>0</v>
      </c>
      <c r="AS371" s="25">
        <v>0</v>
      </c>
      <c r="AT371" s="25">
        <v>0</v>
      </c>
      <c r="AU371" s="25">
        <v>0</v>
      </c>
      <c r="AV371" s="25">
        <v>0</v>
      </c>
      <c r="AW371" s="25">
        <v>0</v>
      </c>
      <c r="AX371" s="25">
        <v>0</v>
      </c>
      <c r="AY371" s="25">
        <v>0</v>
      </c>
      <c r="AZ371" s="25">
        <v>0</v>
      </c>
      <c r="BA371" s="25">
        <v>0</v>
      </c>
      <c r="BB371" s="25">
        <v>0</v>
      </c>
      <c r="BC371" s="25">
        <v>0</v>
      </c>
      <c r="BD371" s="25">
        <v>0</v>
      </c>
      <c r="BE371" s="25">
        <v>0</v>
      </c>
      <c r="BF371" s="25">
        <v>0</v>
      </c>
      <c r="BG371" s="25">
        <v>0</v>
      </c>
      <c r="BH371" s="25">
        <v>0</v>
      </c>
      <c r="BI371" s="25">
        <v>0</v>
      </c>
      <c r="BJ371" s="25">
        <v>0</v>
      </c>
      <c r="BK371" s="25">
        <v>0</v>
      </c>
      <c r="BL371" s="25">
        <v>0</v>
      </c>
      <c r="BM371" s="25">
        <v>0</v>
      </c>
      <c r="BN371" s="25">
        <v>0</v>
      </c>
    </row>
    <row r="372" spans="1:66" x14ac:dyDescent="0.25">
      <c r="B372" t="s">
        <v>18</v>
      </c>
      <c r="C372">
        <v>0.03</v>
      </c>
      <c r="D372">
        <v>0</v>
      </c>
      <c r="E372">
        <v>0</v>
      </c>
      <c r="F372">
        <v>0</v>
      </c>
      <c r="G372">
        <v>0</v>
      </c>
      <c r="H372">
        <v>0</v>
      </c>
      <c r="I372">
        <v>0</v>
      </c>
      <c r="J372" s="22">
        <v>0</v>
      </c>
      <c r="K372" s="22">
        <v>0</v>
      </c>
      <c r="L372" s="22">
        <v>0</v>
      </c>
      <c r="M372" s="22">
        <v>0</v>
      </c>
      <c r="N372" s="22">
        <v>0</v>
      </c>
      <c r="O372" s="24">
        <v>0</v>
      </c>
      <c r="P372" s="24">
        <v>0</v>
      </c>
      <c r="Q372" s="24">
        <v>0</v>
      </c>
      <c r="R372" s="24">
        <v>0</v>
      </c>
      <c r="S372" s="24">
        <v>0</v>
      </c>
      <c r="T372" s="24">
        <v>0</v>
      </c>
      <c r="U372" s="24">
        <v>0</v>
      </c>
      <c r="V372" s="24">
        <v>0</v>
      </c>
      <c r="W372" s="24">
        <v>0</v>
      </c>
      <c r="X372" s="24">
        <v>0</v>
      </c>
      <c r="Y372" s="24">
        <v>0</v>
      </c>
      <c r="Z372" s="24">
        <v>0</v>
      </c>
      <c r="AA372" s="25">
        <v>0</v>
      </c>
      <c r="AB372" s="25">
        <v>0</v>
      </c>
      <c r="AC372" s="25">
        <v>0</v>
      </c>
      <c r="AD372" s="25">
        <v>0</v>
      </c>
      <c r="AE372" s="25">
        <v>0</v>
      </c>
      <c r="AF372" s="25">
        <v>0</v>
      </c>
      <c r="AG372" s="25">
        <v>0</v>
      </c>
      <c r="AH372" s="25">
        <v>0</v>
      </c>
      <c r="AI372" s="25">
        <v>0</v>
      </c>
      <c r="AJ372" s="25">
        <v>0</v>
      </c>
      <c r="AK372" s="25">
        <v>0</v>
      </c>
      <c r="AL372" s="25">
        <v>0</v>
      </c>
      <c r="AM372" s="25">
        <v>0</v>
      </c>
      <c r="AN372" s="25">
        <v>0</v>
      </c>
      <c r="AO372" s="25">
        <v>0</v>
      </c>
      <c r="AP372" s="25">
        <v>0</v>
      </c>
      <c r="AQ372" s="25">
        <v>0</v>
      </c>
      <c r="AR372" s="25">
        <v>0</v>
      </c>
      <c r="AS372" s="25">
        <v>0</v>
      </c>
      <c r="AT372" s="25">
        <v>0</v>
      </c>
      <c r="AU372" s="25">
        <v>0</v>
      </c>
      <c r="AV372" s="25">
        <v>0</v>
      </c>
      <c r="AW372" s="25">
        <v>0</v>
      </c>
      <c r="AX372" s="25">
        <v>0</v>
      </c>
      <c r="AY372" s="25">
        <v>0</v>
      </c>
      <c r="AZ372" s="25">
        <v>0</v>
      </c>
      <c r="BA372" s="25">
        <v>0</v>
      </c>
      <c r="BB372" s="25">
        <v>0</v>
      </c>
      <c r="BC372" s="25">
        <v>0</v>
      </c>
      <c r="BD372" s="25">
        <v>0</v>
      </c>
      <c r="BE372" s="25">
        <v>0</v>
      </c>
      <c r="BF372" s="25">
        <v>0</v>
      </c>
      <c r="BG372" s="25">
        <v>0</v>
      </c>
      <c r="BH372" s="25">
        <v>0</v>
      </c>
      <c r="BI372" s="25">
        <v>0</v>
      </c>
      <c r="BJ372" s="25">
        <v>0</v>
      </c>
      <c r="BK372" s="25">
        <v>0</v>
      </c>
      <c r="BL372" s="25">
        <v>0</v>
      </c>
      <c r="BM372" s="25">
        <v>0</v>
      </c>
      <c r="BN372" s="25">
        <v>0</v>
      </c>
    </row>
    <row r="373" spans="1:66" x14ac:dyDescent="0.25">
      <c r="B373" t="s">
        <v>18</v>
      </c>
      <c r="C373">
        <v>0.04</v>
      </c>
      <c r="D373">
        <v>0</v>
      </c>
      <c r="E373">
        <v>0</v>
      </c>
      <c r="F373">
        <v>0</v>
      </c>
      <c r="G373">
        <v>0</v>
      </c>
      <c r="H373">
        <v>0</v>
      </c>
      <c r="I373">
        <v>0</v>
      </c>
      <c r="J373" s="22">
        <v>0</v>
      </c>
      <c r="K373" s="22">
        <v>0</v>
      </c>
      <c r="L373" s="22">
        <v>0</v>
      </c>
      <c r="M373" s="22">
        <v>0</v>
      </c>
      <c r="N373" s="22">
        <v>0</v>
      </c>
      <c r="O373" s="24">
        <v>0</v>
      </c>
      <c r="P373" s="24">
        <v>0</v>
      </c>
      <c r="Q373" s="24">
        <v>0</v>
      </c>
      <c r="R373" s="24">
        <v>0</v>
      </c>
      <c r="S373" s="24">
        <v>0</v>
      </c>
      <c r="T373" s="24">
        <v>0</v>
      </c>
      <c r="U373" s="24">
        <v>0</v>
      </c>
      <c r="V373" s="24">
        <v>0</v>
      </c>
      <c r="W373" s="24">
        <v>0</v>
      </c>
      <c r="X373" s="24">
        <v>0</v>
      </c>
      <c r="Y373" s="24">
        <v>0</v>
      </c>
      <c r="Z373" s="24">
        <v>0</v>
      </c>
      <c r="AA373" s="25">
        <v>0</v>
      </c>
      <c r="AB373" s="25">
        <v>0</v>
      </c>
      <c r="AC373" s="25">
        <v>0</v>
      </c>
      <c r="AD373" s="25">
        <v>0</v>
      </c>
      <c r="AE373" s="25">
        <v>0</v>
      </c>
      <c r="AF373" s="25">
        <v>0</v>
      </c>
      <c r="AG373" s="25">
        <v>0</v>
      </c>
      <c r="AH373" s="25">
        <v>0</v>
      </c>
      <c r="AI373" s="25">
        <v>0</v>
      </c>
      <c r="AJ373" s="25">
        <v>0</v>
      </c>
      <c r="AK373" s="25">
        <v>0</v>
      </c>
      <c r="AL373" s="25">
        <v>0</v>
      </c>
      <c r="AM373" s="25">
        <v>0</v>
      </c>
      <c r="AN373" s="25">
        <v>0</v>
      </c>
      <c r="AO373" s="25">
        <v>0</v>
      </c>
      <c r="AP373" s="25">
        <v>0</v>
      </c>
      <c r="AQ373" s="25">
        <v>0</v>
      </c>
      <c r="AR373" s="25">
        <v>0</v>
      </c>
      <c r="AS373" s="25">
        <v>0</v>
      </c>
      <c r="AT373" s="25">
        <v>0</v>
      </c>
      <c r="AU373" s="25">
        <v>0</v>
      </c>
      <c r="AV373" s="25">
        <v>0</v>
      </c>
      <c r="AW373" s="25">
        <v>0</v>
      </c>
      <c r="AX373" s="25">
        <v>0</v>
      </c>
      <c r="AY373" s="25">
        <v>0</v>
      </c>
      <c r="AZ373" s="25">
        <v>0</v>
      </c>
      <c r="BA373" s="25">
        <v>0</v>
      </c>
      <c r="BB373" s="25">
        <v>0</v>
      </c>
      <c r="BC373" s="25">
        <v>0</v>
      </c>
      <c r="BD373" s="25">
        <v>0</v>
      </c>
      <c r="BE373" s="25">
        <v>0</v>
      </c>
      <c r="BF373" s="25">
        <v>0</v>
      </c>
      <c r="BG373" s="25">
        <v>0</v>
      </c>
      <c r="BH373" s="25">
        <v>0</v>
      </c>
      <c r="BI373" s="25">
        <v>0</v>
      </c>
      <c r="BJ373" s="25">
        <v>0</v>
      </c>
      <c r="BK373" s="25">
        <v>0</v>
      </c>
      <c r="BL373" s="25">
        <v>0</v>
      </c>
      <c r="BM373" s="25">
        <v>0</v>
      </c>
      <c r="BN373" s="25">
        <v>0</v>
      </c>
    </row>
    <row r="374" spans="1:66" x14ac:dyDescent="0.25">
      <c r="B374" t="s">
        <v>18</v>
      </c>
      <c r="C374">
        <v>0.05</v>
      </c>
      <c r="D374">
        <v>0</v>
      </c>
      <c r="E374">
        <v>0</v>
      </c>
      <c r="F374">
        <v>0</v>
      </c>
      <c r="G374">
        <v>0</v>
      </c>
      <c r="H374">
        <v>0</v>
      </c>
      <c r="I374">
        <v>0</v>
      </c>
      <c r="J374" s="22">
        <v>0</v>
      </c>
      <c r="K374" s="22">
        <v>0</v>
      </c>
      <c r="L374" s="22">
        <v>0</v>
      </c>
      <c r="M374" s="22">
        <v>0</v>
      </c>
      <c r="N374" s="22">
        <v>0</v>
      </c>
      <c r="O374" s="24">
        <v>0</v>
      </c>
      <c r="P374" s="24">
        <v>0</v>
      </c>
      <c r="Q374" s="24">
        <v>0</v>
      </c>
      <c r="R374" s="24">
        <v>0</v>
      </c>
      <c r="S374" s="24">
        <v>0</v>
      </c>
      <c r="T374" s="24">
        <v>0</v>
      </c>
      <c r="U374" s="24">
        <v>0</v>
      </c>
      <c r="V374" s="24">
        <v>0</v>
      </c>
      <c r="W374" s="24">
        <v>0</v>
      </c>
      <c r="X374" s="24">
        <v>0</v>
      </c>
      <c r="Y374" s="24">
        <v>0</v>
      </c>
      <c r="Z374" s="24">
        <v>0</v>
      </c>
      <c r="AA374" s="25">
        <v>0</v>
      </c>
      <c r="AB374" s="25">
        <v>0</v>
      </c>
      <c r="AC374" s="25">
        <v>0</v>
      </c>
      <c r="AD374" s="25">
        <v>0</v>
      </c>
      <c r="AE374" s="25">
        <v>0</v>
      </c>
      <c r="AF374" s="25">
        <v>0</v>
      </c>
      <c r="AG374" s="25">
        <v>0</v>
      </c>
      <c r="AH374" s="25">
        <v>0</v>
      </c>
      <c r="AI374" s="25">
        <v>0</v>
      </c>
      <c r="AJ374" s="25">
        <v>0</v>
      </c>
      <c r="AK374" s="25">
        <v>0</v>
      </c>
      <c r="AL374" s="25">
        <v>0</v>
      </c>
      <c r="AM374" s="25">
        <v>0</v>
      </c>
      <c r="AN374" s="25">
        <v>0</v>
      </c>
      <c r="AO374" s="25">
        <v>0</v>
      </c>
      <c r="AP374" s="25">
        <v>0</v>
      </c>
      <c r="AQ374" s="25">
        <v>0</v>
      </c>
      <c r="AR374" s="25">
        <v>0</v>
      </c>
      <c r="AS374" s="25">
        <v>0</v>
      </c>
      <c r="AT374" s="25">
        <v>0</v>
      </c>
      <c r="AU374" s="25">
        <v>0</v>
      </c>
      <c r="AV374" s="25">
        <v>0</v>
      </c>
      <c r="AW374" s="25">
        <v>0</v>
      </c>
      <c r="AX374" s="25">
        <v>0</v>
      </c>
      <c r="AY374" s="25">
        <v>0</v>
      </c>
      <c r="AZ374" s="25">
        <v>0</v>
      </c>
      <c r="BA374" s="25">
        <v>0</v>
      </c>
      <c r="BB374" s="25">
        <v>0</v>
      </c>
      <c r="BC374" s="25">
        <v>0</v>
      </c>
      <c r="BD374" s="25">
        <v>0</v>
      </c>
      <c r="BE374" s="25">
        <v>0</v>
      </c>
      <c r="BF374" s="25">
        <v>0</v>
      </c>
      <c r="BG374" s="25">
        <v>0</v>
      </c>
      <c r="BH374" s="25">
        <v>0</v>
      </c>
      <c r="BI374" s="25">
        <v>0</v>
      </c>
      <c r="BJ374" s="25">
        <v>0</v>
      </c>
      <c r="BK374" s="25">
        <v>0</v>
      </c>
      <c r="BL374" s="25">
        <v>0</v>
      </c>
      <c r="BM374" s="25">
        <v>0</v>
      </c>
      <c r="BN374" s="25">
        <v>0</v>
      </c>
    </row>
    <row r="375" spans="1:66" x14ac:dyDescent="0.25">
      <c r="A375" s="6">
        <v>45261</v>
      </c>
      <c r="B375" t="s">
        <v>18</v>
      </c>
      <c r="C375">
        <v>1</v>
      </c>
      <c r="D375">
        <v>310</v>
      </c>
      <c r="E375">
        <f t="shared" si="20"/>
        <v>67</v>
      </c>
      <c r="F375">
        <f t="shared" si="22"/>
        <v>60</v>
      </c>
      <c r="G375">
        <f t="shared" si="23"/>
        <v>64</v>
      </c>
      <c r="H375">
        <f t="shared" si="21"/>
        <v>101</v>
      </c>
      <c r="I375">
        <v>0</v>
      </c>
      <c r="J375" s="22">
        <v>0.36</v>
      </c>
      <c r="K375" s="22">
        <v>0.67</v>
      </c>
      <c r="L375" s="22">
        <v>0.73</v>
      </c>
      <c r="M375" s="22">
        <v>0.84</v>
      </c>
      <c r="N375" s="22">
        <v>0.99</v>
      </c>
      <c r="O375" s="24">
        <v>0.96</v>
      </c>
      <c r="P375" s="24">
        <v>0.61</v>
      </c>
      <c r="Q375" s="24">
        <v>0.88</v>
      </c>
      <c r="R375" s="24">
        <v>0.76</v>
      </c>
      <c r="S375" s="24">
        <v>0.79</v>
      </c>
      <c r="T375" s="24">
        <v>0.57999999999999996</v>
      </c>
      <c r="U375" s="24">
        <v>0.93</v>
      </c>
      <c r="V375" s="24">
        <v>0.95000000000000007</v>
      </c>
      <c r="W375" s="24">
        <v>0.73</v>
      </c>
      <c r="X375" s="24">
        <v>0.95000000000000007</v>
      </c>
      <c r="Y375" s="24">
        <v>0.37</v>
      </c>
      <c r="Z375" s="24">
        <v>0.46</v>
      </c>
      <c r="AA375" s="25">
        <v>14</v>
      </c>
      <c r="AB375" s="25">
        <v>0</v>
      </c>
      <c r="AC375" s="25">
        <v>20</v>
      </c>
      <c r="AD375" s="25">
        <v>0</v>
      </c>
      <c r="AE375" s="25">
        <v>2</v>
      </c>
      <c r="AF375" s="25">
        <v>0</v>
      </c>
      <c r="AG375" s="25">
        <v>0</v>
      </c>
      <c r="AH375" s="25">
        <v>3</v>
      </c>
      <c r="AI375" s="25">
        <v>6</v>
      </c>
      <c r="AJ375" s="25">
        <v>15</v>
      </c>
      <c r="AK375" s="25">
        <v>18</v>
      </c>
      <c r="AL375" s="25">
        <v>14</v>
      </c>
      <c r="AM375" s="25">
        <v>0</v>
      </c>
      <c r="AN375" s="25">
        <v>20</v>
      </c>
      <c r="AO375" s="25">
        <v>18</v>
      </c>
      <c r="AP375" s="25">
        <v>8</v>
      </c>
      <c r="AQ375" s="25">
        <v>12</v>
      </c>
      <c r="AR375" s="25">
        <v>11</v>
      </c>
      <c r="AS375" s="25">
        <v>0</v>
      </c>
      <c r="AT375" s="25">
        <v>18</v>
      </c>
      <c r="AU375" s="25">
        <v>16</v>
      </c>
      <c r="AV375" s="25">
        <v>9</v>
      </c>
      <c r="AW375" s="25">
        <v>0</v>
      </c>
      <c r="AX375" s="25">
        <v>0</v>
      </c>
      <c r="AY375" s="25">
        <v>14</v>
      </c>
      <c r="AZ375" s="25">
        <v>0</v>
      </c>
      <c r="BA375" s="25">
        <v>15</v>
      </c>
      <c r="BB375" s="25">
        <v>4</v>
      </c>
      <c r="BC375" s="25">
        <v>0</v>
      </c>
      <c r="BD375" s="25">
        <v>6</v>
      </c>
      <c r="BE375" s="25">
        <v>17</v>
      </c>
      <c r="BF375" s="25">
        <v>14</v>
      </c>
      <c r="BG375" s="25">
        <v>2</v>
      </c>
      <c r="BH375" s="25">
        <v>0</v>
      </c>
      <c r="BI375" s="25">
        <v>8</v>
      </c>
      <c r="BJ375" s="25">
        <v>0</v>
      </c>
      <c r="BK375" s="25">
        <v>14</v>
      </c>
      <c r="BL375" s="25">
        <v>9</v>
      </c>
      <c r="BM375" s="25">
        <v>0</v>
      </c>
      <c r="BN375" s="25">
        <v>3</v>
      </c>
    </row>
    <row r="376" spans="1:66" x14ac:dyDescent="0.25">
      <c r="A376" s="6">
        <v>45262</v>
      </c>
      <c r="B376" t="s">
        <v>18</v>
      </c>
      <c r="C376">
        <v>2</v>
      </c>
      <c r="D376">
        <v>340</v>
      </c>
      <c r="E376">
        <f t="shared" si="20"/>
        <v>106</v>
      </c>
      <c r="F376">
        <f t="shared" si="22"/>
        <v>89</v>
      </c>
      <c r="G376">
        <f t="shared" si="23"/>
        <v>63</v>
      </c>
      <c r="H376">
        <f t="shared" si="21"/>
        <v>81</v>
      </c>
      <c r="I376">
        <v>0</v>
      </c>
      <c r="J376" s="22">
        <v>0.96</v>
      </c>
      <c r="K376" s="22">
        <v>0.25</v>
      </c>
      <c r="L376" s="22">
        <v>0.67</v>
      </c>
      <c r="M376" s="22">
        <v>0.83000000000000007</v>
      </c>
      <c r="N376" s="22">
        <v>0.72</v>
      </c>
      <c r="O376" s="24">
        <v>0.87</v>
      </c>
      <c r="P376" s="24">
        <v>0.69000000000000006</v>
      </c>
      <c r="Q376" s="24">
        <v>0.69000000000000006</v>
      </c>
      <c r="R376" s="24">
        <v>0.63</v>
      </c>
      <c r="S376" s="24">
        <v>0.89</v>
      </c>
      <c r="T376" s="24">
        <v>0.63</v>
      </c>
      <c r="U376" s="24">
        <v>0.95000000000000007</v>
      </c>
      <c r="V376" s="24">
        <v>0.54</v>
      </c>
      <c r="W376" s="24">
        <v>0.94000000000000006</v>
      </c>
      <c r="X376" s="24">
        <v>0.70000000000000007</v>
      </c>
      <c r="Y376" s="24">
        <v>0.31</v>
      </c>
      <c r="Z376" s="24">
        <v>0.92</v>
      </c>
      <c r="AA376" s="25">
        <v>2</v>
      </c>
      <c r="AB376" s="25">
        <v>4</v>
      </c>
      <c r="AC376" s="25">
        <v>12</v>
      </c>
      <c r="AD376" s="25">
        <v>10</v>
      </c>
      <c r="AE376" s="25">
        <v>10</v>
      </c>
      <c r="AF376" s="25">
        <v>14</v>
      </c>
      <c r="AG376" s="25">
        <v>20</v>
      </c>
      <c r="AH376" s="25">
        <v>10</v>
      </c>
      <c r="AI376" s="25">
        <v>3</v>
      </c>
      <c r="AJ376" s="25">
        <v>4</v>
      </c>
      <c r="AK376" s="25">
        <v>1</v>
      </c>
      <c r="AL376" s="25">
        <v>13</v>
      </c>
      <c r="AM376" s="25">
        <v>0</v>
      </c>
      <c r="AN376" s="25">
        <v>5</v>
      </c>
      <c r="AO376" s="25">
        <v>0</v>
      </c>
      <c r="AP376" s="25">
        <v>0</v>
      </c>
      <c r="AQ376" s="25">
        <v>10</v>
      </c>
      <c r="AR376" s="25">
        <v>17</v>
      </c>
      <c r="AS376" s="25">
        <v>22</v>
      </c>
      <c r="AT376" s="25">
        <v>14</v>
      </c>
      <c r="AU376" s="25">
        <v>15</v>
      </c>
      <c r="AV376" s="25">
        <v>11</v>
      </c>
      <c r="AW376" s="25">
        <v>7</v>
      </c>
      <c r="AX376" s="25">
        <v>2</v>
      </c>
      <c r="AY376" s="25">
        <v>12</v>
      </c>
      <c r="AZ376" s="25">
        <v>0</v>
      </c>
      <c r="BA376" s="25">
        <v>2</v>
      </c>
      <c r="BB376" s="25">
        <v>6</v>
      </c>
      <c r="BC376" s="25">
        <v>5</v>
      </c>
      <c r="BD376" s="25">
        <v>3</v>
      </c>
      <c r="BE376" s="25">
        <v>14</v>
      </c>
      <c r="BF376" s="25">
        <v>15</v>
      </c>
      <c r="BG376" s="25">
        <v>6</v>
      </c>
      <c r="BH376" s="25">
        <v>6</v>
      </c>
      <c r="BI376" s="25">
        <v>13</v>
      </c>
      <c r="BJ376" s="25">
        <v>18</v>
      </c>
      <c r="BK376" s="25">
        <v>0</v>
      </c>
      <c r="BL376" s="25">
        <v>1</v>
      </c>
      <c r="BM376" s="25">
        <v>18</v>
      </c>
      <c r="BN376" s="25">
        <v>15</v>
      </c>
    </row>
    <row r="377" spans="1:66" x14ac:dyDescent="0.25">
      <c r="A377" s="6">
        <v>45263</v>
      </c>
      <c r="B377" t="s">
        <v>18</v>
      </c>
      <c r="C377">
        <v>3</v>
      </c>
      <c r="D377">
        <v>360</v>
      </c>
      <c r="E377">
        <f t="shared" si="20"/>
        <v>109</v>
      </c>
      <c r="F377">
        <f t="shared" si="22"/>
        <v>120</v>
      </c>
      <c r="G377">
        <f t="shared" si="23"/>
        <v>79</v>
      </c>
      <c r="H377">
        <f t="shared" si="21"/>
        <v>42</v>
      </c>
      <c r="I377">
        <v>0</v>
      </c>
      <c r="J377" s="22">
        <v>0.2</v>
      </c>
      <c r="K377" s="22">
        <v>0.78</v>
      </c>
      <c r="L377" s="22">
        <v>0.9</v>
      </c>
      <c r="M377" s="22">
        <v>0.91</v>
      </c>
      <c r="N377" s="22">
        <v>0.6</v>
      </c>
      <c r="O377" s="24">
        <v>0.69000000000000006</v>
      </c>
      <c r="P377" s="24">
        <v>0.77</v>
      </c>
      <c r="Q377" s="24">
        <v>0.6</v>
      </c>
      <c r="R377" s="24">
        <v>0.99</v>
      </c>
      <c r="S377" s="24">
        <v>0.99</v>
      </c>
      <c r="T377" s="24">
        <v>0.27</v>
      </c>
      <c r="U377" s="24">
        <v>0.82000000000000006</v>
      </c>
      <c r="V377" s="24">
        <v>0.95000000000000007</v>
      </c>
      <c r="W377" s="24">
        <v>0.44</v>
      </c>
      <c r="X377" s="24">
        <v>0.53</v>
      </c>
      <c r="Y377" s="24">
        <v>0.91</v>
      </c>
      <c r="Z377" s="24">
        <v>0.87</v>
      </c>
      <c r="AA377" s="25">
        <v>8</v>
      </c>
      <c r="AB377" s="25">
        <v>16</v>
      </c>
      <c r="AC377" s="25">
        <v>3</v>
      </c>
      <c r="AD377" s="25">
        <v>21</v>
      </c>
      <c r="AE377" s="25">
        <v>21</v>
      </c>
      <c r="AF377" s="25">
        <v>0</v>
      </c>
      <c r="AG377" s="25">
        <v>0</v>
      </c>
      <c r="AH377" s="25">
        <v>15</v>
      </c>
      <c r="AI377" s="25">
        <v>12</v>
      </c>
      <c r="AJ377" s="25">
        <v>24</v>
      </c>
      <c r="AK377" s="25">
        <v>10</v>
      </c>
      <c r="AL377" s="25">
        <v>0</v>
      </c>
      <c r="AM377" s="25">
        <v>5</v>
      </c>
      <c r="AN377" s="25">
        <v>13</v>
      </c>
      <c r="AO377" s="25">
        <v>0</v>
      </c>
      <c r="AP377" s="25">
        <v>0</v>
      </c>
      <c r="AQ377" s="25">
        <v>15</v>
      </c>
      <c r="AR377" s="25">
        <v>4</v>
      </c>
      <c r="AS377" s="25">
        <v>0</v>
      </c>
      <c r="AT377" s="25">
        <v>5</v>
      </c>
      <c r="AU377" s="25">
        <v>0</v>
      </c>
      <c r="AV377" s="25">
        <v>3</v>
      </c>
      <c r="AW377" s="25">
        <v>20</v>
      </c>
      <c r="AX377" s="25">
        <v>0</v>
      </c>
      <c r="AY377" s="25">
        <v>9</v>
      </c>
      <c r="AZ377" s="25">
        <v>8</v>
      </c>
      <c r="BA377" s="25">
        <v>19</v>
      </c>
      <c r="BB377" s="25">
        <v>9</v>
      </c>
      <c r="BC377" s="25">
        <v>11</v>
      </c>
      <c r="BD377" s="25">
        <v>0</v>
      </c>
      <c r="BE377" s="25">
        <v>10</v>
      </c>
      <c r="BF377" s="25">
        <v>5</v>
      </c>
      <c r="BG377" s="25">
        <v>24</v>
      </c>
      <c r="BH377" s="25">
        <v>8</v>
      </c>
      <c r="BI377" s="25">
        <v>0</v>
      </c>
      <c r="BJ377" s="25">
        <v>4</v>
      </c>
      <c r="BK377" s="25">
        <v>12</v>
      </c>
      <c r="BL377" s="25">
        <v>23</v>
      </c>
      <c r="BM377" s="25">
        <v>0</v>
      </c>
      <c r="BN377" s="25">
        <v>23</v>
      </c>
    </row>
    <row r="378" spans="1:66" x14ac:dyDescent="0.25">
      <c r="A378" s="6">
        <v>45264</v>
      </c>
      <c r="B378" t="s">
        <v>18</v>
      </c>
      <c r="C378">
        <v>4</v>
      </c>
      <c r="D378">
        <v>380</v>
      </c>
      <c r="E378">
        <f t="shared" si="20"/>
        <v>59</v>
      </c>
      <c r="F378">
        <f t="shared" si="22"/>
        <v>116</v>
      </c>
      <c r="G378">
        <f t="shared" si="23"/>
        <v>115</v>
      </c>
      <c r="H378">
        <f t="shared" si="21"/>
        <v>90</v>
      </c>
      <c r="I378">
        <v>0</v>
      </c>
      <c r="J378" s="22">
        <v>0.71</v>
      </c>
      <c r="K378" s="22">
        <v>0.54</v>
      </c>
      <c r="L378" s="22">
        <v>0.45</v>
      </c>
      <c r="M378" s="22">
        <v>0.94000000000000006</v>
      </c>
      <c r="N378" s="22">
        <v>0.85</v>
      </c>
      <c r="O378" s="24">
        <v>0.71</v>
      </c>
      <c r="P378" s="24">
        <v>0.88</v>
      </c>
      <c r="Q378" s="24">
        <v>0.8</v>
      </c>
      <c r="R378" s="24">
        <v>0.1</v>
      </c>
      <c r="S378" s="24">
        <v>0.73</v>
      </c>
      <c r="T378" s="24">
        <v>0.9</v>
      </c>
      <c r="U378" s="24">
        <v>0.84</v>
      </c>
      <c r="V378" s="24">
        <v>0.98</v>
      </c>
      <c r="W378" s="24">
        <v>0.41000000000000003</v>
      </c>
      <c r="X378" s="24">
        <v>0.76</v>
      </c>
      <c r="Y378" s="24">
        <v>0.42</v>
      </c>
      <c r="Z378" s="24">
        <v>0.94000000000000006</v>
      </c>
      <c r="AA378" s="25">
        <v>0</v>
      </c>
      <c r="AB378" s="25">
        <v>8</v>
      </c>
      <c r="AC378" s="25">
        <v>24</v>
      </c>
      <c r="AD378" s="25">
        <v>10</v>
      </c>
      <c r="AE378" s="25">
        <v>6</v>
      </c>
      <c r="AF378" s="25">
        <v>18</v>
      </c>
      <c r="AG378" s="25">
        <v>25</v>
      </c>
      <c r="AH378" s="25">
        <v>25</v>
      </c>
      <c r="AI378" s="25">
        <v>0</v>
      </c>
      <c r="AJ378" s="25">
        <v>0</v>
      </c>
      <c r="AK378" s="25">
        <v>0</v>
      </c>
      <c r="AL378" s="25">
        <v>10</v>
      </c>
      <c r="AM378" s="25">
        <v>5</v>
      </c>
      <c r="AN378" s="25">
        <v>19</v>
      </c>
      <c r="AO378" s="25">
        <v>21</v>
      </c>
      <c r="AP378" s="25">
        <v>0</v>
      </c>
      <c r="AQ378" s="25">
        <v>0</v>
      </c>
      <c r="AR378" s="25">
        <v>5</v>
      </c>
      <c r="AS378" s="25">
        <v>6</v>
      </c>
      <c r="AT378" s="25">
        <v>24</v>
      </c>
      <c r="AU378" s="25">
        <v>21</v>
      </c>
      <c r="AV378" s="25">
        <v>13</v>
      </c>
      <c r="AW378" s="25">
        <v>20</v>
      </c>
      <c r="AX378" s="25">
        <v>18</v>
      </c>
      <c r="AY378" s="25">
        <v>0</v>
      </c>
      <c r="AZ378" s="25">
        <v>3</v>
      </c>
      <c r="BA378" s="25">
        <v>17</v>
      </c>
      <c r="BB378" s="25">
        <v>22</v>
      </c>
      <c r="BC378" s="25">
        <v>1</v>
      </c>
      <c r="BD378" s="25">
        <v>0</v>
      </c>
      <c r="BE378" s="25">
        <v>10</v>
      </c>
      <c r="BF378" s="25">
        <v>3</v>
      </c>
      <c r="BG378" s="25">
        <v>10</v>
      </c>
      <c r="BH378" s="25">
        <v>0</v>
      </c>
      <c r="BI378" s="25">
        <v>11</v>
      </c>
      <c r="BJ378" s="25">
        <v>10</v>
      </c>
      <c r="BK378" s="25">
        <v>0</v>
      </c>
      <c r="BL378" s="25">
        <v>0</v>
      </c>
      <c r="BM378" s="25">
        <v>15</v>
      </c>
      <c r="BN378" s="25">
        <v>0</v>
      </c>
    </row>
    <row r="379" spans="1:66" x14ac:dyDescent="0.25">
      <c r="A379" s="6">
        <v>45265</v>
      </c>
      <c r="B379" t="s">
        <v>18</v>
      </c>
      <c r="C379">
        <v>5</v>
      </c>
      <c r="D379">
        <v>440</v>
      </c>
      <c r="E379">
        <f t="shared" si="20"/>
        <v>88</v>
      </c>
      <c r="F379">
        <f t="shared" si="22"/>
        <v>146</v>
      </c>
      <c r="G379">
        <f t="shared" si="23"/>
        <v>55</v>
      </c>
      <c r="H379">
        <f t="shared" si="21"/>
        <v>124</v>
      </c>
      <c r="I379">
        <v>0</v>
      </c>
      <c r="J379" s="22">
        <v>0.54</v>
      </c>
      <c r="K379" s="22">
        <v>0.88</v>
      </c>
      <c r="L379" s="22">
        <v>0.19</v>
      </c>
      <c r="M379" s="22">
        <v>0.72</v>
      </c>
      <c r="N379" s="22">
        <v>0.9</v>
      </c>
      <c r="O379" s="24">
        <v>0.85</v>
      </c>
      <c r="P379" s="24">
        <v>0.55000000000000004</v>
      </c>
      <c r="Q379" s="24">
        <v>0.9</v>
      </c>
      <c r="R379" s="24">
        <v>0.63</v>
      </c>
      <c r="S379" s="24">
        <v>0.56000000000000005</v>
      </c>
      <c r="T379" s="24">
        <v>0.76</v>
      </c>
      <c r="U379" s="24">
        <v>0.92</v>
      </c>
      <c r="V379" s="24">
        <v>0.8</v>
      </c>
      <c r="W379" s="24">
        <v>0.86</v>
      </c>
      <c r="X379" s="24">
        <v>0.26</v>
      </c>
      <c r="Y379" s="24">
        <v>0.56000000000000005</v>
      </c>
      <c r="Z379" s="24">
        <v>0.57000000000000006</v>
      </c>
      <c r="AA379" s="25">
        <v>0</v>
      </c>
      <c r="AB379" s="25">
        <v>28</v>
      </c>
      <c r="AC379" s="25">
        <v>17</v>
      </c>
      <c r="AD379" s="25">
        <v>29</v>
      </c>
      <c r="AE379" s="25">
        <v>0</v>
      </c>
      <c r="AF379" s="25">
        <v>29</v>
      </c>
      <c r="AG379" s="25">
        <v>17</v>
      </c>
      <c r="AH379" s="25">
        <v>16</v>
      </c>
      <c r="AI379" s="25">
        <v>10</v>
      </c>
      <c r="AJ379" s="25">
        <v>0</v>
      </c>
      <c r="AK379" s="25">
        <v>27</v>
      </c>
      <c r="AL379" s="25">
        <v>9</v>
      </c>
      <c r="AM379" s="25">
        <v>1</v>
      </c>
      <c r="AN379" s="25">
        <v>23</v>
      </c>
      <c r="AO379" s="25">
        <v>26</v>
      </c>
      <c r="AP379" s="25">
        <v>15</v>
      </c>
      <c r="AQ379" s="25">
        <v>21</v>
      </c>
      <c r="AR379" s="25">
        <v>28</v>
      </c>
      <c r="AS379" s="25">
        <v>1</v>
      </c>
      <c r="AT379" s="25">
        <v>0</v>
      </c>
      <c r="AU379" s="25">
        <v>4</v>
      </c>
      <c r="AV379" s="25">
        <v>0</v>
      </c>
      <c r="AW379" s="25">
        <v>0</v>
      </c>
      <c r="AX379" s="25">
        <v>10</v>
      </c>
      <c r="AY379" s="25">
        <v>0</v>
      </c>
      <c r="AZ379" s="25">
        <v>0</v>
      </c>
      <c r="BA379" s="25">
        <v>11</v>
      </c>
      <c r="BB379" s="25">
        <v>5</v>
      </c>
      <c r="BC379" s="25">
        <v>19</v>
      </c>
      <c r="BD379" s="25">
        <v>6</v>
      </c>
      <c r="BE379" s="25">
        <v>7</v>
      </c>
      <c r="BF379" s="25">
        <v>11</v>
      </c>
      <c r="BG379" s="25">
        <v>0</v>
      </c>
      <c r="BH379" s="25">
        <v>16</v>
      </c>
      <c r="BI379" s="25">
        <v>22</v>
      </c>
      <c r="BJ379" s="25">
        <v>15</v>
      </c>
      <c r="BK379" s="25">
        <v>0</v>
      </c>
      <c r="BL379" s="25">
        <v>8</v>
      </c>
      <c r="BM379" s="25">
        <v>5</v>
      </c>
      <c r="BN379" s="25">
        <v>4</v>
      </c>
    </row>
    <row r="380" spans="1:66" x14ac:dyDescent="0.25">
      <c r="A380" s="6">
        <v>45266</v>
      </c>
      <c r="B380" t="s">
        <v>18</v>
      </c>
      <c r="C380">
        <v>6</v>
      </c>
      <c r="D380">
        <v>450</v>
      </c>
      <c r="E380">
        <f t="shared" si="20"/>
        <v>166</v>
      </c>
      <c r="F380">
        <f t="shared" si="22"/>
        <v>76</v>
      </c>
      <c r="G380">
        <f t="shared" si="23"/>
        <v>83</v>
      </c>
      <c r="H380">
        <f t="shared" si="21"/>
        <v>111</v>
      </c>
      <c r="I380">
        <v>0</v>
      </c>
      <c r="J380" s="22">
        <v>0.85</v>
      </c>
      <c r="K380" s="22">
        <v>0.51</v>
      </c>
      <c r="L380" s="22">
        <v>0.19</v>
      </c>
      <c r="M380" s="22">
        <v>0.8</v>
      </c>
      <c r="N380" s="22">
        <v>0.95000000000000007</v>
      </c>
      <c r="O380" s="24">
        <v>0.64</v>
      </c>
      <c r="P380" s="24">
        <v>0.67</v>
      </c>
      <c r="Q380" s="24">
        <v>0.75</v>
      </c>
      <c r="R380" s="24">
        <v>0.51</v>
      </c>
      <c r="S380" s="24">
        <v>0.73</v>
      </c>
      <c r="T380" s="24">
        <v>0.87</v>
      </c>
      <c r="U380" s="24">
        <v>0.97</v>
      </c>
      <c r="V380" s="24">
        <v>0.81</v>
      </c>
      <c r="W380" s="24">
        <v>0.55000000000000004</v>
      </c>
      <c r="X380" s="24">
        <v>0.26</v>
      </c>
      <c r="Y380" s="24">
        <v>0.73</v>
      </c>
      <c r="Z380" s="24">
        <v>0.86</v>
      </c>
      <c r="AA380" s="25">
        <v>5</v>
      </c>
      <c r="AB380" s="25">
        <v>30</v>
      </c>
      <c r="AC380" s="25">
        <v>0</v>
      </c>
      <c r="AD380" s="25">
        <v>3</v>
      </c>
      <c r="AE380" s="25">
        <v>12</v>
      </c>
      <c r="AF380" s="25">
        <v>17</v>
      </c>
      <c r="AG380" s="25">
        <v>0</v>
      </c>
      <c r="AH380" s="25">
        <v>6</v>
      </c>
      <c r="AI380" s="25">
        <v>0</v>
      </c>
      <c r="AJ380" s="25">
        <v>3</v>
      </c>
      <c r="AK380" s="25">
        <v>14</v>
      </c>
      <c r="AL380" s="25">
        <v>19</v>
      </c>
      <c r="AM380" s="25">
        <v>21</v>
      </c>
      <c r="AN380" s="25">
        <v>10</v>
      </c>
      <c r="AO380" s="25">
        <v>16</v>
      </c>
      <c r="AP380" s="25">
        <v>0</v>
      </c>
      <c r="AQ380" s="25">
        <v>21</v>
      </c>
      <c r="AR380" s="25">
        <v>0</v>
      </c>
      <c r="AS380" s="25">
        <v>0</v>
      </c>
      <c r="AT380" s="25">
        <v>24</v>
      </c>
      <c r="AU380" s="25">
        <v>19</v>
      </c>
      <c r="AV380" s="25">
        <v>16</v>
      </c>
      <c r="AW380" s="25">
        <v>0</v>
      </c>
      <c r="AX380" s="25">
        <v>0</v>
      </c>
      <c r="AY380" s="25">
        <v>25</v>
      </c>
      <c r="AZ380" s="25">
        <v>0</v>
      </c>
      <c r="BA380" s="25">
        <v>0</v>
      </c>
      <c r="BB380" s="25">
        <v>3</v>
      </c>
      <c r="BC380" s="25">
        <v>20</v>
      </c>
      <c r="BD380" s="25">
        <v>0</v>
      </c>
      <c r="BE380" s="25">
        <v>0</v>
      </c>
      <c r="BF380" s="25">
        <v>30</v>
      </c>
      <c r="BG380" s="25">
        <v>25</v>
      </c>
      <c r="BH380" s="25">
        <v>8</v>
      </c>
      <c r="BI380" s="25">
        <v>23</v>
      </c>
      <c r="BJ380" s="25">
        <v>3</v>
      </c>
      <c r="BK380" s="25">
        <v>3</v>
      </c>
      <c r="BL380" s="25">
        <v>29</v>
      </c>
      <c r="BM380" s="25">
        <v>15</v>
      </c>
      <c r="BN380" s="25">
        <v>30</v>
      </c>
    </row>
    <row r="381" spans="1:66" x14ac:dyDescent="0.25">
      <c r="A381" s="6">
        <v>45267</v>
      </c>
      <c r="B381" t="s">
        <v>18</v>
      </c>
      <c r="C381">
        <v>7</v>
      </c>
      <c r="D381">
        <v>480</v>
      </c>
      <c r="E381">
        <f t="shared" si="20"/>
        <v>91</v>
      </c>
      <c r="F381">
        <f t="shared" si="22"/>
        <v>174</v>
      </c>
      <c r="G381">
        <f t="shared" si="23"/>
        <v>89</v>
      </c>
      <c r="H381">
        <f t="shared" si="21"/>
        <v>117</v>
      </c>
      <c r="I381">
        <v>0</v>
      </c>
      <c r="J381" s="22">
        <v>0.72</v>
      </c>
      <c r="K381" s="22">
        <v>0.8</v>
      </c>
      <c r="L381" s="22">
        <v>0.46</v>
      </c>
      <c r="M381" s="22">
        <v>0.57999999999999996</v>
      </c>
      <c r="N381" s="22">
        <v>0.93</v>
      </c>
      <c r="O381" s="24">
        <v>0.55000000000000004</v>
      </c>
      <c r="P381" s="24">
        <v>0.31</v>
      </c>
      <c r="Q381" s="24">
        <v>0.73</v>
      </c>
      <c r="R381" s="24">
        <v>0.73</v>
      </c>
      <c r="S381" s="24">
        <v>0.93</v>
      </c>
      <c r="T381" s="24">
        <v>0.6</v>
      </c>
      <c r="U381" s="24">
        <v>0.57999999999999996</v>
      </c>
      <c r="V381" s="24">
        <v>0.86</v>
      </c>
      <c r="W381" s="24">
        <v>0.92</v>
      </c>
      <c r="X381" s="24">
        <v>1</v>
      </c>
      <c r="Y381" s="24">
        <v>0.57999999999999996</v>
      </c>
      <c r="Z381" s="24">
        <v>0.28000000000000003</v>
      </c>
      <c r="AA381" s="25">
        <v>28</v>
      </c>
      <c r="AB381" s="25">
        <v>0</v>
      </c>
      <c r="AC381" s="25">
        <v>7</v>
      </c>
      <c r="AD381" s="25">
        <v>29</v>
      </c>
      <c r="AE381" s="25">
        <v>31</v>
      </c>
      <c r="AF381" s="25">
        <v>29</v>
      </c>
      <c r="AG381" s="25">
        <v>17</v>
      </c>
      <c r="AH381" s="25">
        <v>20</v>
      </c>
      <c r="AI381" s="25">
        <v>0</v>
      </c>
      <c r="AJ381" s="25">
        <v>13</v>
      </c>
      <c r="AK381" s="25">
        <v>9</v>
      </c>
      <c r="AL381" s="25">
        <v>1</v>
      </c>
      <c r="AM381" s="25">
        <v>0</v>
      </c>
      <c r="AN381" s="25">
        <v>10</v>
      </c>
      <c r="AO381" s="25">
        <v>9</v>
      </c>
      <c r="AP381" s="25">
        <v>0</v>
      </c>
      <c r="AQ381" s="25">
        <v>27</v>
      </c>
      <c r="AR381" s="25">
        <v>29</v>
      </c>
      <c r="AS381" s="25">
        <v>28</v>
      </c>
      <c r="AT381" s="25">
        <v>13</v>
      </c>
      <c r="AU381" s="25">
        <v>0</v>
      </c>
      <c r="AV381" s="25">
        <v>24</v>
      </c>
      <c r="AW381" s="25">
        <v>25</v>
      </c>
      <c r="AX381" s="25">
        <v>0</v>
      </c>
      <c r="AY381" s="25">
        <v>15</v>
      </c>
      <c r="AZ381" s="25">
        <v>19</v>
      </c>
      <c r="BA381" s="25">
        <v>0</v>
      </c>
      <c r="BB381" s="25">
        <v>0</v>
      </c>
      <c r="BC381" s="25">
        <v>6</v>
      </c>
      <c r="BD381" s="25">
        <v>0</v>
      </c>
      <c r="BE381" s="25">
        <v>12</v>
      </c>
      <c r="BF381" s="25">
        <v>4</v>
      </c>
      <c r="BG381" s="25">
        <v>23</v>
      </c>
      <c r="BH381" s="25">
        <v>2</v>
      </c>
      <c r="BI381" s="25">
        <v>0</v>
      </c>
      <c r="BJ381" s="25">
        <v>0</v>
      </c>
      <c r="BK381" s="25">
        <v>17</v>
      </c>
      <c r="BL381" s="25">
        <v>12</v>
      </c>
      <c r="BM381" s="25">
        <v>9</v>
      </c>
      <c r="BN381" s="25">
        <v>12</v>
      </c>
    </row>
    <row r="382" spans="1:66" x14ac:dyDescent="0.25">
      <c r="A382" s="6">
        <v>45268</v>
      </c>
      <c r="B382" t="s">
        <v>18</v>
      </c>
      <c r="C382">
        <v>8</v>
      </c>
      <c r="D382">
        <v>480</v>
      </c>
      <c r="E382">
        <f t="shared" si="20"/>
        <v>113</v>
      </c>
      <c r="F382">
        <f t="shared" si="22"/>
        <v>113</v>
      </c>
      <c r="G382">
        <f t="shared" si="23"/>
        <v>114</v>
      </c>
      <c r="H382">
        <f t="shared" si="21"/>
        <v>137</v>
      </c>
      <c r="I382">
        <v>0</v>
      </c>
      <c r="J382" s="22">
        <v>0.3</v>
      </c>
      <c r="K382" s="22">
        <v>0.73</v>
      </c>
      <c r="L382" s="22">
        <v>0.9</v>
      </c>
      <c r="M382" s="22">
        <v>0.83000000000000007</v>
      </c>
      <c r="N382" s="22">
        <v>0.67</v>
      </c>
      <c r="O382" s="24">
        <v>0.72</v>
      </c>
      <c r="P382" s="24">
        <v>0.71</v>
      </c>
      <c r="Q382" s="24">
        <v>0.48</v>
      </c>
      <c r="R382" s="24">
        <v>0.57999999999999996</v>
      </c>
      <c r="S382" s="24">
        <v>0.68</v>
      </c>
      <c r="T382" s="24">
        <v>0.89</v>
      </c>
      <c r="U382" s="24">
        <v>0.35000000000000003</v>
      </c>
      <c r="V382" s="24">
        <v>0.91</v>
      </c>
      <c r="W382" s="24">
        <v>0.71</v>
      </c>
      <c r="X382" s="24">
        <v>0.55000000000000004</v>
      </c>
      <c r="Y382" s="24">
        <v>0.91</v>
      </c>
      <c r="Z382" s="24">
        <v>0.94000000000000006</v>
      </c>
      <c r="AA382" s="25">
        <v>17</v>
      </c>
      <c r="AB382" s="25">
        <v>25</v>
      </c>
      <c r="AC382" s="25">
        <v>1</v>
      </c>
      <c r="AD382" s="25">
        <v>0</v>
      </c>
      <c r="AE382" s="25">
        <v>15</v>
      </c>
      <c r="AF382" s="25">
        <v>21</v>
      </c>
      <c r="AG382" s="25">
        <v>0</v>
      </c>
      <c r="AH382" s="25">
        <v>4</v>
      </c>
      <c r="AI382" s="25">
        <v>24</v>
      </c>
      <c r="AJ382" s="25">
        <v>6</v>
      </c>
      <c r="AK382" s="25">
        <v>3</v>
      </c>
      <c r="AL382" s="25">
        <v>5</v>
      </c>
      <c r="AM382" s="25">
        <v>5</v>
      </c>
      <c r="AN382" s="25">
        <v>24</v>
      </c>
      <c r="AO382" s="25">
        <v>19</v>
      </c>
      <c r="AP382" s="25">
        <v>13</v>
      </c>
      <c r="AQ382" s="25">
        <v>13</v>
      </c>
      <c r="AR382" s="25">
        <v>27</v>
      </c>
      <c r="AS382" s="25">
        <v>31</v>
      </c>
      <c r="AT382" s="25">
        <v>0</v>
      </c>
      <c r="AU382" s="25">
        <v>10</v>
      </c>
      <c r="AV382" s="25">
        <v>16</v>
      </c>
      <c r="AW382" s="25">
        <v>23</v>
      </c>
      <c r="AX382" s="25">
        <v>7</v>
      </c>
      <c r="AY382" s="25">
        <v>14</v>
      </c>
      <c r="AZ382" s="25">
        <v>22</v>
      </c>
      <c r="BA382" s="25">
        <v>10</v>
      </c>
      <c r="BB382" s="25">
        <v>0</v>
      </c>
      <c r="BC382" s="25">
        <v>0</v>
      </c>
      <c r="BD382" s="25">
        <v>12</v>
      </c>
      <c r="BE382" s="25">
        <v>20</v>
      </c>
      <c r="BF382" s="25">
        <v>0</v>
      </c>
      <c r="BG382" s="25">
        <v>9</v>
      </c>
      <c r="BH382" s="25">
        <v>15</v>
      </c>
      <c r="BI382" s="25">
        <v>28</v>
      </c>
      <c r="BJ382" s="25">
        <v>9</v>
      </c>
      <c r="BK382" s="25">
        <v>11</v>
      </c>
      <c r="BL382" s="25">
        <v>0</v>
      </c>
      <c r="BM382" s="25">
        <v>9</v>
      </c>
      <c r="BN382" s="25">
        <v>12</v>
      </c>
    </row>
    <row r="383" spans="1:66" x14ac:dyDescent="0.25">
      <c r="A383" s="6">
        <v>45269</v>
      </c>
      <c r="B383" t="s">
        <v>18</v>
      </c>
      <c r="C383">
        <v>9</v>
      </c>
      <c r="D383">
        <v>510</v>
      </c>
      <c r="E383">
        <f t="shared" si="20"/>
        <v>102</v>
      </c>
      <c r="F383">
        <f t="shared" si="22"/>
        <v>146</v>
      </c>
      <c r="G383">
        <f t="shared" si="23"/>
        <v>169</v>
      </c>
      <c r="H383">
        <f t="shared" si="21"/>
        <v>66</v>
      </c>
      <c r="I383">
        <v>0</v>
      </c>
      <c r="J383" s="22">
        <v>0.92</v>
      </c>
      <c r="K383" s="22">
        <v>0.57999999999999996</v>
      </c>
      <c r="L383" s="22">
        <v>0.26</v>
      </c>
      <c r="M383" s="22">
        <v>0.70000000000000007</v>
      </c>
      <c r="N383" s="22">
        <v>0.86</v>
      </c>
      <c r="O383" s="24">
        <v>0.49</v>
      </c>
      <c r="P383" s="24">
        <v>0.73</v>
      </c>
      <c r="Q383" s="24">
        <v>0.89</v>
      </c>
      <c r="R383" s="24">
        <v>0.8</v>
      </c>
      <c r="S383" s="24">
        <v>0.75</v>
      </c>
      <c r="T383" s="24">
        <v>0.79</v>
      </c>
      <c r="U383" s="24">
        <v>0.87</v>
      </c>
      <c r="V383" s="24">
        <v>0.99</v>
      </c>
      <c r="W383" s="24">
        <v>0.75</v>
      </c>
      <c r="X383" s="24">
        <v>0.70000000000000007</v>
      </c>
      <c r="Y383" s="24">
        <v>0.59</v>
      </c>
      <c r="Z383" s="24">
        <v>0.4</v>
      </c>
      <c r="AA383" s="25">
        <v>24</v>
      </c>
      <c r="AB383" s="25">
        <v>16</v>
      </c>
      <c r="AC383" s="25">
        <v>32</v>
      </c>
      <c r="AD383" s="25">
        <v>2</v>
      </c>
      <c r="AE383" s="25">
        <v>0</v>
      </c>
      <c r="AF383" s="25">
        <v>26</v>
      </c>
      <c r="AG383" s="25">
        <v>0</v>
      </c>
      <c r="AH383" s="25">
        <v>21</v>
      </c>
      <c r="AI383" s="25">
        <v>11</v>
      </c>
      <c r="AJ383" s="25">
        <v>14</v>
      </c>
      <c r="AK383" s="25">
        <v>27</v>
      </c>
      <c r="AL383" s="25">
        <v>7</v>
      </c>
      <c r="AM383" s="25">
        <v>30</v>
      </c>
      <c r="AN383" s="25">
        <v>10</v>
      </c>
      <c r="AO383" s="25">
        <v>0</v>
      </c>
      <c r="AP383" s="25">
        <v>11</v>
      </c>
      <c r="AQ383" s="25">
        <v>0</v>
      </c>
      <c r="AR383" s="25">
        <v>0</v>
      </c>
      <c r="AS383" s="25">
        <v>8</v>
      </c>
      <c r="AT383" s="25">
        <v>0</v>
      </c>
      <c r="AU383" s="25">
        <v>4</v>
      </c>
      <c r="AV383" s="25">
        <v>4</v>
      </c>
      <c r="AW383" s="25">
        <v>9</v>
      </c>
      <c r="AX383" s="25">
        <v>34</v>
      </c>
      <c r="AY383" s="25">
        <v>8</v>
      </c>
      <c r="AZ383" s="25">
        <v>20</v>
      </c>
      <c r="BA383" s="25">
        <v>32</v>
      </c>
      <c r="BB383" s="25">
        <v>5</v>
      </c>
      <c r="BC383" s="25">
        <v>27</v>
      </c>
      <c r="BD383" s="25">
        <v>26</v>
      </c>
      <c r="BE383" s="25">
        <v>21</v>
      </c>
      <c r="BF383" s="25">
        <v>20</v>
      </c>
      <c r="BG383" s="25">
        <v>5</v>
      </c>
      <c r="BH383" s="25">
        <v>8</v>
      </c>
      <c r="BI383" s="25">
        <v>18</v>
      </c>
      <c r="BJ383" s="25">
        <v>17</v>
      </c>
      <c r="BK383" s="25">
        <v>0</v>
      </c>
      <c r="BL383" s="25">
        <v>13</v>
      </c>
      <c r="BM383" s="25">
        <v>0</v>
      </c>
      <c r="BN383" s="25">
        <v>0</v>
      </c>
    </row>
    <row r="384" spans="1:66" x14ac:dyDescent="0.25">
      <c r="A384" s="6">
        <v>45270</v>
      </c>
      <c r="B384" t="s">
        <v>18</v>
      </c>
      <c r="C384">
        <v>10</v>
      </c>
      <c r="D384">
        <v>600</v>
      </c>
      <c r="E384">
        <f t="shared" si="20"/>
        <v>107</v>
      </c>
      <c r="F384">
        <f t="shared" si="22"/>
        <v>143</v>
      </c>
      <c r="G384">
        <f t="shared" si="23"/>
        <v>208</v>
      </c>
      <c r="H384">
        <f t="shared" si="21"/>
        <v>109</v>
      </c>
      <c r="I384">
        <v>0</v>
      </c>
      <c r="J384" s="22">
        <v>0.76</v>
      </c>
      <c r="K384" s="22">
        <v>0.87</v>
      </c>
      <c r="L384" s="22">
        <v>0.99</v>
      </c>
      <c r="M384" s="22">
        <v>0.23</v>
      </c>
      <c r="N384" s="22">
        <v>0.62</v>
      </c>
      <c r="O384" s="24">
        <v>0.96</v>
      </c>
      <c r="P384" s="24">
        <v>0.53</v>
      </c>
      <c r="Q384" s="24">
        <v>0.78</v>
      </c>
      <c r="R384" s="24">
        <v>0.74</v>
      </c>
      <c r="S384" s="24">
        <v>0.87</v>
      </c>
      <c r="T384" s="24">
        <v>0.74</v>
      </c>
      <c r="U384" s="24">
        <v>0.96</v>
      </c>
      <c r="V384" s="24">
        <v>0.89</v>
      </c>
      <c r="W384" s="24">
        <v>0.36</v>
      </c>
      <c r="X384" s="24">
        <v>0.9</v>
      </c>
      <c r="Y384" s="24">
        <v>0.45</v>
      </c>
      <c r="Z384" s="24">
        <v>0.83000000000000007</v>
      </c>
      <c r="AA384" s="25">
        <v>1</v>
      </c>
      <c r="AB384" s="25">
        <v>0</v>
      </c>
      <c r="AC384" s="25">
        <v>26</v>
      </c>
      <c r="AD384" s="25">
        <v>0</v>
      </c>
      <c r="AE384" s="25">
        <v>12</v>
      </c>
      <c r="AF384" s="25">
        <v>33</v>
      </c>
      <c r="AG384" s="25">
        <v>17</v>
      </c>
      <c r="AH384" s="25">
        <v>23</v>
      </c>
      <c r="AI384" s="25">
        <v>28</v>
      </c>
      <c r="AJ384" s="25">
        <v>3</v>
      </c>
      <c r="AK384" s="25">
        <v>33</v>
      </c>
      <c r="AL384" s="25">
        <v>13</v>
      </c>
      <c r="AM384" s="25">
        <v>34</v>
      </c>
      <c r="AN384" s="25">
        <v>20</v>
      </c>
      <c r="AO384" s="25">
        <v>9</v>
      </c>
      <c r="AP384" s="25">
        <v>5</v>
      </c>
      <c r="AQ384" s="25">
        <v>13</v>
      </c>
      <c r="AR384" s="25">
        <v>0</v>
      </c>
      <c r="AS384" s="25">
        <v>7</v>
      </c>
      <c r="AT384" s="25">
        <v>8</v>
      </c>
      <c r="AU384" s="25">
        <v>20</v>
      </c>
      <c r="AV384" s="25">
        <v>35</v>
      </c>
      <c r="AW384" s="25">
        <v>19</v>
      </c>
      <c r="AX384" s="25">
        <v>11</v>
      </c>
      <c r="AY384" s="25">
        <v>12</v>
      </c>
      <c r="AZ384" s="25">
        <v>40</v>
      </c>
      <c r="BA384" s="25">
        <v>1</v>
      </c>
      <c r="BB384" s="25">
        <v>21</v>
      </c>
      <c r="BC384" s="25">
        <v>15</v>
      </c>
      <c r="BD384" s="25">
        <v>34</v>
      </c>
      <c r="BE384" s="25">
        <v>18</v>
      </c>
      <c r="BF384" s="25">
        <v>0</v>
      </c>
      <c r="BG384" s="25">
        <v>0</v>
      </c>
      <c r="BH384" s="25">
        <v>5</v>
      </c>
      <c r="BI384" s="25">
        <v>33</v>
      </c>
      <c r="BJ384" s="25">
        <v>24</v>
      </c>
      <c r="BK384" s="25">
        <v>3</v>
      </c>
      <c r="BL384" s="25">
        <v>12</v>
      </c>
      <c r="BM384" s="25">
        <v>0</v>
      </c>
      <c r="BN384" s="25">
        <v>12</v>
      </c>
    </row>
    <row r="385" spans="1:66" x14ac:dyDescent="0.25">
      <c r="A385" s="6">
        <v>45271</v>
      </c>
      <c r="B385" t="s">
        <v>18</v>
      </c>
      <c r="C385">
        <v>11</v>
      </c>
      <c r="D385">
        <v>640</v>
      </c>
      <c r="E385">
        <f t="shared" si="20"/>
        <v>171</v>
      </c>
      <c r="F385">
        <f t="shared" si="22"/>
        <v>152</v>
      </c>
      <c r="G385">
        <f t="shared" si="23"/>
        <v>187</v>
      </c>
      <c r="H385">
        <f t="shared" si="21"/>
        <v>130</v>
      </c>
      <c r="I385">
        <v>0</v>
      </c>
      <c r="J385" s="22">
        <v>0.86</v>
      </c>
      <c r="K385" s="22">
        <v>0.43</v>
      </c>
      <c r="L385" s="22">
        <v>0.5</v>
      </c>
      <c r="M385" s="22">
        <v>0.99</v>
      </c>
      <c r="N385" s="22">
        <v>0.8</v>
      </c>
      <c r="O385" s="24">
        <v>0.8</v>
      </c>
      <c r="P385" s="24">
        <v>0.94000000000000006</v>
      </c>
      <c r="Q385" s="24">
        <v>0.85</v>
      </c>
      <c r="R385" s="24">
        <v>0.66</v>
      </c>
      <c r="S385" s="24">
        <v>0.64</v>
      </c>
      <c r="T385" s="24">
        <v>0.81</v>
      </c>
      <c r="U385" s="24">
        <v>0.82000000000000006</v>
      </c>
      <c r="V385" s="24">
        <v>0.98</v>
      </c>
      <c r="W385" s="24">
        <v>0.95000000000000007</v>
      </c>
      <c r="X385" s="24">
        <v>0.33</v>
      </c>
      <c r="Y385" s="24">
        <v>0.42</v>
      </c>
      <c r="Z385" s="24">
        <v>0.78</v>
      </c>
      <c r="AA385" s="25">
        <v>1</v>
      </c>
      <c r="AB385" s="25">
        <v>24</v>
      </c>
      <c r="AC385" s="25">
        <v>38</v>
      </c>
      <c r="AD385" s="25">
        <v>23</v>
      </c>
      <c r="AE385" s="25">
        <v>0</v>
      </c>
      <c r="AF385" s="25">
        <v>5</v>
      </c>
      <c r="AG385" s="25">
        <v>18</v>
      </c>
      <c r="AH385" s="25">
        <v>35</v>
      </c>
      <c r="AI385" s="25">
        <v>0</v>
      </c>
      <c r="AJ385" s="25">
        <v>8</v>
      </c>
      <c r="AK385" s="25">
        <v>0</v>
      </c>
      <c r="AL385" s="25">
        <v>0</v>
      </c>
      <c r="AM385" s="25">
        <v>38</v>
      </c>
      <c r="AN385" s="25">
        <v>28</v>
      </c>
      <c r="AO385" s="25">
        <v>4</v>
      </c>
      <c r="AP385" s="25">
        <v>0</v>
      </c>
      <c r="AQ385" s="25">
        <v>27</v>
      </c>
      <c r="AR385" s="25">
        <v>15</v>
      </c>
      <c r="AS385" s="25">
        <v>15</v>
      </c>
      <c r="AT385" s="25">
        <v>3</v>
      </c>
      <c r="AU385" s="25">
        <v>8</v>
      </c>
      <c r="AV385" s="25">
        <v>29</v>
      </c>
      <c r="AW385" s="25">
        <v>0</v>
      </c>
      <c r="AX385" s="25">
        <v>10</v>
      </c>
      <c r="AY385" s="25">
        <v>27</v>
      </c>
      <c r="AZ385" s="25">
        <v>36</v>
      </c>
      <c r="BA385" s="25">
        <v>13</v>
      </c>
      <c r="BB385" s="25">
        <v>0</v>
      </c>
      <c r="BC385" s="25">
        <v>28</v>
      </c>
      <c r="BD385" s="25">
        <v>36</v>
      </c>
      <c r="BE385" s="25">
        <v>23</v>
      </c>
      <c r="BF385" s="25">
        <v>22</v>
      </c>
      <c r="BG385" s="25">
        <v>2</v>
      </c>
      <c r="BH385" s="25">
        <v>42</v>
      </c>
      <c r="BI385" s="25">
        <v>42</v>
      </c>
      <c r="BJ385" s="25">
        <v>21</v>
      </c>
      <c r="BK385" s="25">
        <v>10</v>
      </c>
      <c r="BL385" s="25">
        <v>9</v>
      </c>
      <c r="BM385" s="25">
        <v>0</v>
      </c>
      <c r="BN385" s="25">
        <v>0</v>
      </c>
    </row>
    <row r="386" spans="1:66" x14ac:dyDescent="0.25">
      <c r="A386" s="6">
        <v>45272</v>
      </c>
      <c r="B386" t="s">
        <v>18</v>
      </c>
      <c r="C386">
        <v>12</v>
      </c>
      <c r="D386">
        <v>640</v>
      </c>
      <c r="E386">
        <f t="shared" si="20"/>
        <v>178</v>
      </c>
      <c r="F386">
        <f t="shared" si="22"/>
        <v>171</v>
      </c>
      <c r="G386">
        <f t="shared" si="23"/>
        <v>164</v>
      </c>
      <c r="H386">
        <f t="shared" si="21"/>
        <v>127</v>
      </c>
      <c r="I386">
        <v>0</v>
      </c>
      <c r="J386" s="22">
        <v>0.88</v>
      </c>
      <c r="K386" s="22">
        <v>0.21</v>
      </c>
      <c r="L386" s="22">
        <v>0.72</v>
      </c>
      <c r="M386" s="22">
        <v>0.93</v>
      </c>
      <c r="N386" s="22">
        <v>0.68</v>
      </c>
      <c r="O386" s="24">
        <v>0.8</v>
      </c>
      <c r="P386" s="24">
        <v>0.73</v>
      </c>
      <c r="Q386" s="24">
        <v>0.61</v>
      </c>
      <c r="R386" s="24">
        <v>0.53</v>
      </c>
      <c r="S386" s="24">
        <v>0.96</v>
      </c>
      <c r="T386" s="24">
        <v>0.72</v>
      </c>
      <c r="U386" s="24">
        <v>0.3</v>
      </c>
      <c r="V386" s="24">
        <v>0.87</v>
      </c>
      <c r="W386" s="24">
        <v>0.88</v>
      </c>
      <c r="X386" s="24">
        <v>0.4</v>
      </c>
      <c r="Y386" s="24">
        <v>0.77</v>
      </c>
      <c r="Z386" s="24">
        <v>0.9</v>
      </c>
      <c r="AA386" s="25">
        <v>6</v>
      </c>
      <c r="AB386" s="25">
        <v>8</v>
      </c>
      <c r="AC386" s="25">
        <v>22</v>
      </c>
      <c r="AD386" s="25">
        <v>27</v>
      </c>
      <c r="AE386" s="25">
        <v>15</v>
      </c>
      <c r="AF386" s="25">
        <v>39</v>
      </c>
      <c r="AG386" s="25">
        <v>0</v>
      </c>
      <c r="AH386" s="25">
        <v>28</v>
      </c>
      <c r="AI386" s="25">
        <v>12</v>
      </c>
      <c r="AJ386" s="25">
        <v>14</v>
      </c>
      <c r="AK386" s="25">
        <v>0</v>
      </c>
      <c r="AL386" s="25">
        <v>32</v>
      </c>
      <c r="AM386" s="25">
        <v>4</v>
      </c>
      <c r="AN386" s="25">
        <v>38</v>
      </c>
      <c r="AO386" s="25">
        <v>35</v>
      </c>
      <c r="AP386" s="25">
        <v>0</v>
      </c>
      <c r="AQ386" s="25">
        <v>18</v>
      </c>
      <c r="AR386" s="25">
        <v>0</v>
      </c>
      <c r="AS386" s="25">
        <v>0</v>
      </c>
      <c r="AT386" s="25">
        <v>0</v>
      </c>
      <c r="AU386" s="25">
        <v>4</v>
      </c>
      <c r="AV386" s="25">
        <v>0</v>
      </c>
      <c r="AW386" s="25">
        <v>12</v>
      </c>
      <c r="AX386" s="25">
        <v>39</v>
      </c>
      <c r="AY386" s="25">
        <v>12</v>
      </c>
      <c r="AZ386" s="25">
        <v>18</v>
      </c>
      <c r="BA386" s="25">
        <v>38</v>
      </c>
      <c r="BB386" s="25">
        <v>19</v>
      </c>
      <c r="BC386" s="25">
        <v>0</v>
      </c>
      <c r="BD386" s="25">
        <v>22</v>
      </c>
      <c r="BE386" s="25">
        <v>0</v>
      </c>
      <c r="BF386" s="25">
        <v>12</v>
      </c>
      <c r="BG386" s="25">
        <v>29</v>
      </c>
      <c r="BH386" s="25">
        <v>8</v>
      </c>
      <c r="BI386" s="25">
        <v>26</v>
      </c>
      <c r="BJ386" s="25">
        <v>13</v>
      </c>
      <c r="BK386" s="25">
        <v>7</v>
      </c>
      <c r="BL386" s="25">
        <v>39</v>
      </c>
      <c r="BM386" s="25">
        <v>42</v>
      </c>
      <c r="BN386" s="25">
        <v>2</v>
      </c>
    </row>
    <row r="387" spans="1:66" x14ac:dyDescent="0.25">
      <c r="A387" s="6">
        <v>45273</v>
      </c>
      <c r="B387" t="s">
        <v>18</v>
      </c>
      <c r="C387">
        <v>13</v>
      </c>
      <c r="D387">
        <v>650</v>
      </c>
      <c r="E387">
        <f t="shared" ref="E387:E405" si="24">SUM(BE387:BN387)</f>
        <v>164</v>
      </c>
      <c r="F387">
        <f t="shared" si="22"/>
        <v>82</v>
      </c>
      <c r="G387">
        <f t="shared" si="23"/>
        <v>212</v>
      </c>
      <c r="H387">
        <f t="shared" ref="H387:H405" si="25">SUM(AL387:AT387)</f>
        <v>151</v>
      </c>
      <c r="I387">
        <v>0</v>
      </c>
      <c r="J387" s="22">
        <v>0.45</v>
      </c>
      <c r="K387" s="22">
        <v>0.71</v>
      </c>
      <c r="L387" s="22">
        <v>0.99</v>
      </c>
      <c r="M387" s="22">
        <v>0.6</v>
      </c>
      <c r="N387" s="22">
        <v>0.86</v>
      </c>
      <c r="O387" s="24">
        <v>0.8</v>
      </c>
      <c r="P387" s="24">
        <v>0.57000000000000006</v>
      </c>
      <c r="Q387" s="24">
        <v>0.99</v>
      </c>
      <c r="R387" s="24">
        <v>0.69000000000000006</v>
      </c>
      <c r="S387" s="24">
        <v>0.68</v>
      </c>
      <c r="T387" s="24">
        <v>0.65</v>
      </c>
      <c r="U387" s="24">
        <v>0.92</v>
      </c>
      <c r="V387" s="24">
        <v>0.87</v>
      </c>
      <c r="W387" s="24">
        <v>0.77</v>
      </c>
      <c r="X387" s="24">
        <v>0.9</v>
      </c>
      <c r="Y387" s="24">
        <v>0.57000000000000006</v>
      </c>
      <c r="Z387" s="24">
        <v>0.38</v>
      </c>
      <c r="AA387" s="25">
        <v>0</v>
      </c>
      <c r="AB387" s="25">
        <v>39</v>
      </c>
      <c r="AC387" s="25">
        <v>5</v>
      </c>
      <c r="AD387" s="25">
        <v>0</v>
      </c>
      <c r="AE387" s="25">
        <v>0</v>
      </c>
      <c r="AF387" s="25">
        <v>0</v>
      </c>
      <c r="AG387" s="25">
        <v>38</v>
      </c>
      <c r="AH387" s="25">
        <v>0</v>
      </c>
      <c r="AI387" s="25">
        <v>0</v>
      </c>
      <c r="AJ387" s="25">
        <v>0</v>
      </c>
      <c r="AK387" s="25">
        <v>41</v>
      </c>
      <c r="AL387" s="25">
        <v>18</v>
      </c>
      <c r="AM387" s="25">
        <v>33</v>
      </c>
      <c r="AN387" s="25">
        <v>0</v>
      </c>
      <c r="AO387" s="25">
        <v>39</v>
      </c>
      <c r="AP387" s="25">
        <v>27</v>
      </c>
      <c r="AQ387" s="25">
        <v>2</v>
      </c>
      <c r="AR387" s="25">
        <v>2</v>
      </c>
      <c r="AS387" s="25">
        <v>30</v>
      </c>
      <c r="AT387" s="25">
        <v>0</v>
      </c>
      <c r="AU387" s="25">
        <v>5</v>
      </c>
      <c r="AV387" s="25">
        <v>0</v>
      </c>
      <c r="AW387" s="25">
        <v>42</v>
      </c>
      <c r="AX387" s="25">
        <v>0</v>
      </c>
      <c r="AY387" s="25">
        <v>20</v>
      </c>
      <c r="AZ387" s="25">
        <v>18</v>
      </c>
      <c r="BA387" s="25">
        <v>37</v>
      </c>
      <c r="BB387" s="25">
        <v>24</v>
      </c>
      <c r="BC387" s="25">
        <v>37</v>
      </c>
      <c r="BD387" s="25">
        <v>29</v>
      </c>
      <c r="BE387" s="25">
        <v>8</v>
      </c>
      <c r="BF387" s="25">
        <v>32</v>
      </c>
      <c r="BG387" s="25">
        <v>0</v>
      </c>
      <c r="BH387" s="25">
        <v>34</v>
      </c>
      <c r="BI387" s="25">
        <v>8</v>
      </c>
      <c r="BJ387" s="25">
        <v>0</v>
      </c>
      <c r="BK387" s="25">
        <v>5</v>
      </c>
      <c r="BL387" s="25">
        <v>38</v>
      </c>
      <c r="BM387" s="25">
        <v>0</v>
      </c>
      <c r="BN387" s="25">
        <v>39</v>
      </c>
    </row>
    <row r="388" spans="1:66" x14ac:dyDescent="0.25">
      <c r="A388" s="6">
        <v>45274</v>
      </c>
      <c r="B388" t="s">
        <v>18</v>
      </c>
      <c r="C388">
        <v>14</v>
      </c>
      <c r="D388">
        <v>670</v>
      </c>
      <c r="E388">
        <f t="shared" si="24"/>
        <v>111</v>
      </c>
      <c r="F388">
        <f t="shared" ref="F388:F405" si="26">SUM(AA388:AJ388)</f>
        <v>239</v>
      </c>
      <c r="G388">
        <f t="shared" ref="G388:G405" si="27">SUM(AU388:BD388)</f>
        <v>131</v>
      </c>
      <c r="H388">
        <f t="shared" si="25"/>
        <v>176</v>
      </c>
      <c r="I388">
        <v>0</v>
      </c>
      <c r="J388" s="22">
        <v>0.99</v>
      </c>
      <c r="K388" s="22">
        <v>0.71</v>
      </c>
      <c r="L388" s="22">
        <v>0.87</v>
      </c>
      <c r="M388" s="22">
        <v>0.53</v>
      </c>
      <c r="N388" s="22">
        <v>0.38</v>
      </c>
      <c r="O388" s="24">
        <v>0.2</v>
      </c>
      <c r="P388" s="24">
        <v>0.63</v>
      </c>
      <c r="Q388" s="24">
        <v>0.76</v>
      </c>
      <c r="R388" s="24">
        <v>0.98</v>
      </c>
      <c r="S388" s="24">
        <v>0.68</v>
      </c>
      <c r="T388" s="24">
        <v>0.89</v>
      </c>
      <c r="U388" s="24">
        <v>0.54</v>
      </c>
      <c r="V388" s="24">
        <v>0.89</v>
      </c>
      <c r="W388" s="24">
        <v>0.75</v>
      </c>
      <c r="X388" s="24">
        <v>0.86</v>
      </c>
      <c r="Y388" s="24">
        <v>0.36</v>
      </c>
      <c r="Z388" s="24">
        <v>0.94000000000000006</v>
      </c>
      <c r="AA388" s="25">
        <v>30</v>
      </c>
      <c r="AB388" s="25">
        <v>43</v>
      </c>
      <c r="AC388" s="25">
        <v>43</v>
      </c>
      <c r="AD388" s="25">
        <v>28</v>
      </c>
      <c r="AE388" s="25">
        <v>44</v>
      </c>
      <c r="AF388" s="25">
        <v>29</v>
      </c>
      <c r="AG388" s="25">
        <v>0</v>
      </c>
      <c r="AH388" s="25">
        <v>1</v>
      </c>
      <c r="AI388" s="25">
        <v>21</v>
      </c>
      <c r="AJ388" s="25">
        <v>0</v>
      </c>
      <c r="AK388" s="25">
        <v>13</v>
      </c>
      <c r="AL388" s="25">
        <v>0</v>
      </c>
      <c r="AM388" s="25">
        <v>41</v>
      </c>
      <c r="AN388" s="25">
        <v>37</v>
      </c>
      <c r="AO388" s="25">
        <v>37</v>
      </c>
      <c r="AP388" s="25">
        <v>16</v>
      </c>
      <c r="AQ388" s="25">
        <v>0</v>
      </c>
      <c r="AR388" s="25">
        <v>11</v>
      </c>
      <c r="AS388" s="25">
        <v>34</v>
      </c>
      <c r="AT388" s="25">
        <v>0</v>
      </c>
      <c r="AU388" s="25">
        <v>0</v>
      </c>
      <c r="AV388" s="25">
        <v>42</v>
      </c>
      <c r="AW388" s="25">
        <v>33</v>
      </c>
      <c r="AX388" s="25">
        <v>16</v>
      </c>
      <c r="AY388" s="25">
        <v>40</v>
      </c>
      <c r="AZ388" s="25">
        <v>0</v>
      </c>
      <c r="BA388" s="25">
        <v>0</v>
      </c>
      <c r="BB388" s="25">
        <v>0</v>
      </c>
      <c r="BC388" s="25">
        <v>0</v>
      </c>
      <c r="BD388" s="25">
        <v>0</v>
      </c>
      <c r="BE388" s="25">
        <v>33</v>
      </c>
      <c r="BF388" s="25">
        <v>0</v>
      </c>
      <c r="BG388" s="25">
        <v>0</v>
      </c>
      <c r="BH388" s="25">
        <v>9</v>
      </c>
      <c r="BI388" s="25">
        <v>15</v>
      </c>
      <c r="BJ388" s="25">
        <v>27</v>
      </c>
      <c r="BK388" s="25">
        <v>25</v>
      </c>
      <c r="BL388" s="25">
        <v>0</v>
      </c>
      <c r="BM388" s="25">
        <v>2</v>
      </c>
      <c r="BN388" s="25">
        <v>0</v>
      </c>
    </row>
    <row r="389" spans="1:66" x14ac:dyDescent="0.25">
      <c r="A389" s="6">
        <v>45275</v>
      </c>
      <c r="B389" t="s">
        <v>18</v>
      </c>
      <c r="C389">
        <v>15</v>
      </c>
      <c r="D389">
        <v>760</v>
      </c>
      <c r="E389">
        <f t="shared" si="24"/>
        <v>186</v>
      </c>
      <c r="F389">
        <f t="shared" si="26"/>
        <v>219</v>
      </c>
      <c r="G389">
        <f t="shared" si="27"/>
        <v>232</v>
      </c>
      <c r="H389">
        <f t="shared" si="25"/>
        <v>123</v>
      </c>
      <c r="I389">
        <v>0</v>
      </c>
      <c r="J389" s="22">
        <v>0.79</v>
      </c>
      <c r="K389" s="22">
        <v>0.33</v>
      </c>
      <c r="L389" s="22">
        <v>0.93</v>
      </c>
      <c r="M389" s="22">
        <v>0.9</v>
      </c>
      <c r="N389" s="22">
        <v>0.64</v>
      </c>
      <c r="O389" s="24">
        <v>0.41000000000000003</v>
      </c>
      <c r="P389" s="24">
        <v>0.1</v>
      </c>
      <c r="Q389" s="24">
        <v>0.64</v>
      </c>
      <c r="R389" s="24">
        <v>0.63</v>
      </c>
      <c r="S389" s="24">
        <v>0.89</v>
      </c>
      <c r="T389" s="24">
        <v>0.61</v>
      </c>
      <c r="U389" s="24">
        <v>1</v>
      </c>
      <c r="V389" s="24">
        <v>0.28999999999999998</v>
      </c>
      <c r="W389" s="24">
        <v>0.54</v>
      </c>
      <c r="X389" s="24">
        <v>0.93</v>
      </c>
      <c r="Y389" s="24">
        <v>0.74</v>
      </c>
      <c r="Z389" s="24">
        <v>0.83000000000000007</v>
      </c>
      <c r="AA389" s="25">
        <v>0</v>
      </c>
      <c r="AB389" s="25">
        <v>36</v>
      </c>
      <c r="AC389" s="25">
        <v>0</v>
      </c>
      <c r="AD389" s="25">
        <v>41</v>
      </c>
      <c r="AE389" s="25">
        <v>0</v>
      </c>
      <c r="AF389" s="25">
        <v>7</v>
      </c>
      <c r="AG389" s="25">
        <v>0</v>
      </c>
      <c r="AH389" s="25">
        <v>42</v>
      </c>
      <c r="AI389" s="25">
        <v>45</v>
      </c>
      <c r="AJ389" s="25">
        <v>48</v>
      </c>
      <c r="AK389" s="25">
        <v>0</v>
      </c>
      <c r="AL389" s="25">
        <v>6</v>
      </c>
      <c r="AM389" s="25">
        <v>0</v>
      </c>
      <c r="AN389" s="25">
        <v>44</v>
      </c>
      <c r="AO389" s="25">
        <v>18</v>
      </c>
      <c r="AP389" s="25">
        <v>10</v>
      </c>
      <c r="AQ389" s="25">
        <v>4</v>
      </c>
      <c r="AR389" s="25">
        <v>10</v>
      </c>
      <c r="AS389" s="25">
        <v>0</v>
      </c>
      <c r="AT389" s="25">
        <v>31</v>
      </c>
      <c r="AU389" s="25">
        <v>46</v>
      </c>
      <c r="AV389" s="25">
        <v>40</v>
      </c>
      <c r="AW389" s="25">
        <v>13</v>
      </c>
      <c r="AX389" s="25">
        <v>31</v>
      </c>
      <c r="AY389" s="25">
        <v>10</v>
      </c>
      <c r="AZ389" s="25">
        <v>37</v>
      </c>
      <c r="BA389" s="25">
        <v>9</v>
      </c>
      <c r="BB389" s="25">
        <v>3</v>
      </c>
      <c r="BC389" s="25">
        <v>10</v>
      </c>
      <c r="BD389" s="25">
        <v>33</v>
      </c>
      <c r="BE389" s="25">
        <v>0</v>
      </c>
      <c r="BF389" s="25">
        <v>10</v>
      </c>
      <c r="BG389" s="25">
        <v>19</v>
      </c>
      <c r="BH389" s="25">
        <v>44</v>
      </c>
      <c r="BI389" s="25">
        <v>15</v>
      </c>
      <c r="BJ389" s="25">
        <v>42</v>
      </c>
      <c r="BK389" s="25">
        <v>38</v>
      </c>
      <c r="BL389" s="25">
        <v>0</v>
      </c>
      <c r="BM389" s="25">
        <v>18</v>
      </c>
      <c r="BN389" s="25">
        <v>0</v>
      </c>
    </row>
    <row r="390" spans="1:66" x14ac:dyDescent="0.25">
      <c r="A390" s="6">
        <v>45276</v>
      </c>
      <c r="B390" t="s">
        <v>18</v>
      </c>
      <c r="C390">
        <v>16</v>
      </c>
      <c r="D390">
        <v>790</v>
      </c>
      <c r="E390">
        <f t="shared" si="24"/>
        <v>134</v>
      </c>
      <c r="F390">
        <f t="shared" si="26"/>
        <v>263</v>
      </c>
      <c r="G390">
        <f t="shared" si="27"/>
        <v>179</v>
      </c>
      <c r="H390">
        <f t="shared" si="25"/>
        <v>166</v>
      </c>
      <c r="I390">
        <v>0</v>
      </c>
      <c r="J390" s="22">
        <v>0.97</v>
      </c>
      <c r="K390" s="22">
        <v>0.49</v>
      </c>
      <c r="L390" s="22">
        <v>0.86</v>
      </c>
      <c r="M390" s="22">
        <v>0.72</v>
      </c>
      <c r="N390" s="22">
        <v>0.66</v>
      </c>
      <c r="O390" s="24">
        <v>0.6</v>
      </c>
      <c r="P390" s="24">
        <v>0.87</v>
      </c>
      <c r="Q390" s="24">
        <v>0.76</v>
      </c>
      <c r="R390" s="24">
        <v>0.63</v>
      </c>
      <c r="S390" s="24">
        <v>0.78</v>
      </c>
      <c r="T390" s="24">
        <v>1</v>
      </c>
      <c r="U390" s="24">
        <v>0.46</v>
      </c>
      <c r="V390" s="24">
        <v>0.36</v>
      </c>
      <c r="W390" s="24">
        <v>0.9</v>
      </c>
      <c r="X390" s="24">
        <v>0.75</v>
      </c>
      <c r="Y390" s="24">
        <v>0.92</v>
      </c>
      <c r="Z390" s="24">
        <v>0.81</v>
      </c>
      <c r="AA390" s="25">
        <v>42</v>
      </c>
      <c r="AB390" s="25">
        <v>28</v>
      </c>
      <c r="AC390" s="25">
        <v>0</v>
      </c>
      <c r="AD390" s="25">
        <v>1</v>
      </c>
      <c r="AE390" s="25">
        <v>46</v>
      </c>
      <c r="AF390" s="25">
        <v>47</v>
      </c>
      <c r="AG390" s="25">
        <v>46</v>
      </c>
      <c r="AH390" s="25">
        <v>17</v>
      </c>
      <c r="AI390" s="25">
        <v>36</v>
      </c>
      <c r="AJ390" s="25">
        <v>0</v>
      </c>
      <c r="AK390" s="25">
        <v>48</v>
      </c>
      <c r="AL390" s="25">
        <v>0</v>
      </c>
      <c r="AM390" s="25">
        <v>0</v>
      </c>
      <c r="AN390" s="25">
        <v>11</v>
      </c>
      <c r="AO390" s="25">
        <v>52</v>
      </c>
      <c r="AP390" s="25">
        <v>21</v>
      </c>
      <c r="AQ390" s="25">
        <v>0</v>
      </c>
      <c r="AR390" s="25">
        <v>30</v>
      </c>
      <c r="AS390" s="25">
        <v>12</v>
      </c>
      <c r="AT390" s="25">
        <v>40</v>
      </c>
      <c r="AU390" s="25">
        <v>0</v>
      </c>
      <c r="AV390" s="25">
        <v>0</v>
      </c>
      <c r="AW390" s="25">
        <v>15</v>
      </c>
      <c r="AX390" s="25">
        <v>43</v>
      </c>
      <c r="AY390" s="25">
        <v>0</v>
      </c>
      <c r="AZ390" s="25">
        <v>9</v>
      </c>
      <c r="BA390" s="25">
        <v>47</v>
      </c>
      <c r="BB390" s="25">
        <v>21</v>
      </c>
      <c r="BC390" s="25">
        <v>20</v>
      </c>
      <c r="BD390" s="25">
        <v>24</v>
      </c>
      <c r="BE390" s="25">
        <v>12</v>
      </c>
      <c r="BF390" s="25">
        <v>0</v>
      </c>
      <c r="BG390" s="25">
        <v>35</v>
      </c>
      <c r="BH390" s="25">
        <v>0</v>
      </c>
      <c r="BI390" s="25">
        <v>2</v>
      </c>
      <c r="BJ390" s="25">
        <v>6</v>
      </c>
      <c r="BK390" s="25">
        <v>52</v>
      </c>
      <c r="BL390" s="25">
        <v>0</v>
      </c>
      <c r="BM390" s="25">
        <v>7</v>
      </c>
      <c r="BN390" s="25">
        <v>20</v>
      </c>
    </row>
    <row r="391" spans="1:66" x14ac:dyDescent="0.25">
      <c r="A391" s="6">
        <v>45277</v>
      </c>
      <c r="B391" t="s">
        <v>18</v>
      </c>
      <c r="C391">
        <v>17</v>
      </c>
      <c r="D391">
        <v>790</v>
      </c>
      <c r="E391">
        <f t="shared" si="24"/>
        <v>133</v>
      </c>
      <c r="F391">
        <f t="shared" si="26"/>
        <v>190</v>
      </c>
      <c r="G391">
        <f t="shared" si="27"/>
        <v>234</v>
      </c>
      <c r="H391">
        <f t="shared" si="25"/>
        <v>225</v>
      </c>
      <c r="I391">
        <v>0</v>
      </c>
      <c r="J391" s="22">
        <v>0.93</v>
      </c>
      <c r="K391" s="22">
        <v>0.78</v>
      </c>
      <c r="L391" s="22">
        <v>0.61</v>
      </c>
      <c r="M391" s="22">
        <v>0.8</v>
      </c>
      <c r="N391" s="22">
        <v>0.25</v>
      </c>
      <c r="O391" s="24">
        <v>0.86</v>
      </c>
      <c r="P391" s="24">
        <v>0.65</v>
      </c>
      <c r="Q391" s="24">
        <v>0.76</v>
      </c>
      <c r="R391" s="24">
        <v>0.74</v>
      </c>
      <c r="S391" s="24">
        <v>0.42</v>
      </c>
      <c r="T391" s="24">
        <v>0.23</v>
      </c>
      <c r="U391" s="24">
        <v>0.88</v>
      </c>
      <c r="V391" s="24">
        <v>1</v>
      </c>
      <c r="W391" s="24">
        <v>0.33</v>
      </c>
      <c r="X391" s="24">
        <v>0.77</v>
      </c>
      <c r="Y391" s="24">
        <v>0.46</v>
      </c>
      <c r="Z391" s="24">
        <v>0.87</v>
      </c>
      <c r="AA391" s="25">
        <v>28</v>
      </c>
      <c r="AB391" s="25">
        <v>6</v>
      </c>
      <c r="AC391" s="25">
        <v>28</v>
      </c>
      <c r="AD391" s="25">
        <v>0</v>
      </c>
      <c r="AE391" s="25">
        <v>47</v>
      </c>
      <c r="AF391" s="25">
        <v>14</v>
      </c>
      <c r="AG391" s="25">
        <v>30</v>
      </c>
      <c r="AH391" s="25">
        <v>24</v>
      </c>
      <c r="AI391" s="25">
        <v>8</v>
      </c>
      <c r="AJ391" s="25">
        <v>5</v>
      </c>
      <c r="AK391" s="25">
        <v>8</v>
      </c>
      <c r="AL391" s="25">
        <v>16</v>
      </c>
      <c r="AM391" s="25">
        <v>25</v>
      </c>
      <c r="AN391" s="25">
        <v>25</v>
      </c>
      <c r="AO391" s="25">
        <v>32</v>
      </c>
      <c r="AP391" s="25">
        <v>20</v>
      </c>
      <c r="AQ391" s="25">
        <v>16</v>
      </c>
      <c r="AR391" s="25">
        <v>21</v>
      </c>
      <c r="AS391" s="25">
        <v>24</v>
      </c>
      <c r="AT391" s="25">
        <v>46</v>
      </c>
      <c r="AU391" s="25">
        <v>39</v>
      </c>
      <c r="AV391" s="25">
        <v>29</v>
      </c>
      <c r="AW391" s="25">
        <v>20</v>
      </c>
      <c r="AX391" s="25">
        <v>0</v>
      </c>
      <c r="AY391" s="25">
        <v>34</v>
      </c>
      <c r="AZ391" s="25">
        <v>2</v>
      </c>
      <c r="BA391" s="25">
        <v>22</v>
      </c>
      <c r="BB391" s="25">
        <v>29</v>
      </c>
      <c r="BC391" s="25">
        <v>17</v>
      </c>
      <c r="BD391" s="25">
        <v>42</v>
      </c>
      <c r="BE391" s="25">
        <v>0</v>
      </c>
      <c r="BF391" s="25">
        <v>3</v>
      </c>
      <c r="BG391" s="25">
        <v>6</v>
      </c>
      <c r="BH391" s="25">
        <v>7</v>
      </c>
      <c r="BI391" s="25">
        <v>16</v>
      </c>
      <c r="BJ391" s="25">
        <v>46</v>
      </c>
      <c r="BK391" s="25">
        <v>7</v>
      </c>
      <c r="BL391" s="25">
        <v>0</v>
      </c>
      <c r="BM391" s="25">
        <v>48</v>
      </c>
      <c r="BN391" s="25">
        <v>0</v>
      </c>
    </row>
    <row r="392" spans="1:66" x14ac:dyDescent="0.25">
      <c r="A392" s="6">
        <v>45278</v>
      </c>
      <c r="B392" t="s">
        <v>18</v>
      </c>
      <c r="C392">
        <v>18</v>
      </c>
      <c r="D392">
        <v>800</v>
      </c>
      <c r="E392">
        <f t="shared" si="24"/>
        <v>192</v>
      </c>
      <c r="F392">
        <f t="shared" si="26"/>
        <v>187</v>
      </c>
      <c r="G392">
        <f t="shared" si="27"/>
        <v>169</v>
      </c>
      <c r="H392">
        <f t="shared" si="25"/>
        <v>203</v>
      </c>
      <c r="I392">
        <v>0</v>
      </c>
      <c r="J392" s="22">
        <v>0.55000000000000004</v>
      </c>
      <c r="K392" s="22">
        <v>0.81</v>
      </c>
      <c r="L392" s="22">
        <v>0.76</v>
      </c>
      <c r="M392" s="22">
        <v>0.91</v>
      </c>
      <c r="N392" s="22">
        <v>0.28000000000000003</v>
      </c>
      <c r="O392" s="24">
        <v>0.62</v>
      </c>
      <c r="P392" s="24">
        <v>0.77</v>
      </c>
      <c r="Q392" s="24">
        <v>0.61</v>
      </c>
      <c r="R392" s="24">
        <v>0.89</v>
      </c>
      <c r="S392" s="24">
        <v>0.66</v>
      </c>
      <c r="T392" s="24">
        <v>0.86</v>
      </c>
      <c r="U392" s="24">
        <v>0.45</v>
      </c>
      <c r="V392" s="24">
        <v>0.78</v>
      </c>
      <c r="W392" s="24">
        <v>0.97</v>
      </c>
      <c r="X392" s="24">
        <v>0.57000000000000006</v>
      </c>
      <c r="Y392" s="24">
        <v>0.96</v>
      </c>
      <c r="Z392" s="24">
        <v>0.89</v>
      </c>
      <c r="AA392" s="25">
        <v>11</v>
      </c>
      <c r="AB392" s="25">
        <v>0</v>
      </c>
      <c r="AC392" s="25">
        <v>0</v>
      </c>
      <c r="AD392" s="25">
        <v>51</v>
      </c>
      <c r="AE392" s="25">
        <v>0</v>
      </c>
      <c r="AF392" s="25">
        <v>0</v>
      </c>
      <c r="AG392" s="25">
        <v>27</v>
      </c>
      <c r="AH392" s="25">
        <v>47</v>
      </c>
      <c r="AI392" s="25">
        <v>51</v>
      </c>
      <c r="AJ392" s="25">
        <v>0</v>
      </c>
      <c r="AK392" s="25">
        <v>49</v>
      </c>
      <c r="AL392" s="25">
        <v>0</v>
      </c>
      <c r="AM392" s="25">
        <v>47</v>
      </c>
      <c r="AN392" s="25">
        <v>53</v>
      </c>
      <c r="AO392" s="25">
        <v>0</v>
      </c>
      <c r="AP392" s="25">
        <v>0</v>
      </c>
      <c r="AQ392" s="25">
        <v>0</v>
      </c>
      <c r="AR392" s="25">
        <v>32</v>
      </c>
      <c r="AS392" s="25">
        <v>53</v>
      </c>
      <c r="AT392" s="25">
        <v>18</v>
      </c>
      <c r="AU392" s="25">
        <v>0</v>
      </c>
      <c r="AV392" s="25">
        <v>0</v>
      </c>
      <c r="AW392" s="25">
        <v>24</v>
      </c>
      <c r="AX392" s="25">
        <v>41</v>
      </c>
      <c r="AY392" s="25">
        <v>0</v>
      </c>
      <c r="AZ392" s="25">
        <v>19</v>
      </c>
      <c r="BA392" s="25">
        <v>28</v>
      </c>
      <c r="BB392" s="25">
        <v>35</v>
      </c>
      <c r="BC392" s="25">
        <v>22</v>
      </c>
      <c r="BD392" s="25">
        <v>0</v>
      </c>
      <c r="BE392" s="25">
        <v>10</v>
      </c>
      <c r="BF392" s="25">
        <v>10</v>
      </c>
      <c r="BG392" s="25">
        <v>7</v>
      </c>
      <c r="BH392" s="25">
        <v>46</v>
      </c>
      <c r="BI392" s="25">
        <v>53</v>
      </c>
      <c r="BJ392" s="25">
        <v>19</v>
      </c>
      <c r="BK392" s="25">
        <v>0</v>
      </c>
      <c r="BL392" s="25">
        <v>30</v>
      </c>
      <c r="BM392" s="25">
        <v>4</v>
      </c>
      <c r="BN392" s="25">
        <v>13</v>
      </c>
    </row>
    <row r="393" spans="1:66" x14ac:dyDescent="0.25">
      <c r="A393" s="6">
        <v>45279</v>
      </c>
      <c r="B393" t="s">
        <v>18</v>
      </c>
      <c r="C393">
        <v>19</v>
      </c>
      <c r="D393">
        <v>820.00000000000011</v>
      </c>
      <c r="E393">
        <f t="shared" si="24"/>
        <v>70</v>
      </c>
      <c r="F393">
        <f t="shared" si="26"/>
        <v>250</v>
      </c>
      <c r="G393">
        <f t="shared" si="27"/>
        <v>198.00000000000011</v>
      </c>
      <c r="H393">
        <f t="shared" si="25"/>
        <v>273</v>
      </c>
      <c r="I393">
        <v>0</v>
      </c>
      <c r="J393" s="22">
        <v>0.8</v>
      </c>
      <c r="K393" s="22">
        <v>0.5</v>
      </c>
      <c r="L393" s="22">
        <v>0.83000000000000007</v>
      </c>
      <c r="M393" s="22">
        <v>0.92</v>
      </c>
      <c r="N393" s="22">
        <v>0.2</v>
      </c>
      <c r="O393" s="24">
        <v>0.98</v>
      </c>
      <c r="P393" s="24">
        <v>0.47000000000000003</v>
      </c>
      <c r="Q393" s="24">
        <v>0.63</v>
      </c>
      <c r="R393" s="24">
        <v>0.65</v>
      </c>
      <c r="S393" s="24">
        <v>0.85</v>
      </c>
      <c r="T393" s="24">
        <v>0.79</v>
      </c>
      <c r="U393" s="24">
        <v>0.57999999999999996</v>
      </c>
      <c r="V393" s="24">
        <v>0.27</v>
      </c>
      <c r="W393" s="24">
        <v>0.9</v>
      </c>
      <c r="X393" s="24">
        <v>0.95000000000000007</v>
      </c>
      <c r="Y393" s="24">
        <v>0.86</v>
      </c>
      <c r="Z393" s="24">
        <v>1</v>
      </c>
      <c r="AA393" s="25">
        <v>0</v>
      </c>
      <c r="AB393" s="25">
        <v>33</v>
      </c>
      <c r="AC393" s="25">
        <v>0</v>
      </c>
      <c r="AD393" s="25">
        <v>46</v>
      </c>
      <c r="AE393" s="25">
        <v>33</v>
      </c>
      <c r="AF393" s="25">
        <v>54</v>
      </c>
      <c r="AG393" s="25">
        <v>28</v>
      </c>
      <c r="AH393" s="25">
        <v>18</v>
      </c>
      <c r="AI393" s="25">
        <v>28</v>
      </c>
      <c r="AJ393" s="25">
        <v>10</v>
      </c>
      <c r="AK393" s="25">
        <v>29</v>
      </c>
      <c r="AL393" s="25">
        <v>0</v>
      </c>
      <c r="AM393" s="25">
        <v>18</v>
      </c>
      <c r="AN393" s="25">
        <v>53</v>
      </c>
      <c r="AO393" s="25">
        <v>41</v>
      </c>
      <c r="AP393" s="25">
        <v>48</v>
      </c>
      <c r="AQ393" s="25">
        <v>47</v>
      </c>
      <c r="AR393" s="25">
        <v>25</v>
      </c>
      <c r="AS393" s="25">
        <v>1</v>
      </c>
      <c r="AT393" s="25">
        <v>40</v>
      </c>
      <c r="AU393" s="25">
        <v>0</v>
      </c>
      <c r="AV393" s="25">
        <v>31</v>
      </c>
      <c r="AW393" s="25">
        <v>9</v>
      </c>
      <c r="AX393" s="25">
        <v>0</v>
      </c>
      <c r="AY393" s="25">
        <v>44</v>
      </c>
      <c r="AZ393" s="25">
        <v>12.000000000000114</v>
      </c>
      <c r="BA393" s="25">
        <v>39</v>
      </c>
      <c r="BB393" s="25">
        <v>0</v>
      </c>
      <c r="BC393" s="25">
        <v>42</v>
      </c>
      <c r="BD393" s="25">
        <v>21</v>
      </c>
      <c r="BE393" s="25">
        <v>32</v>
      </c>
      <c r="BF393" s="25">
        <v>9</v>
      </c>
      <c r="BG393" s="25">
        <v>0</v>
      </c>
      <c r="BH393" s="25">
        <v>0</v>
      </c>
      <c r="BI393" s="25">
        <v>0</v>
      </c>
      <c r="BJ393" s="25">
        <v>0</v>
      </c>
      <c r="BK393" s="25">
        <v>9</v>
      </c>
      <c r="BL393" s="25">
        <v>3</v>
      </c>
      <c r="BM393" s="25">
        <v>17</v>
      </c>
      <c r="BN393" s="25">
        <v>0</v>
      </c>
    </row>
    <row r="394" spans="1:66" x14ac:dyDescent="0.25">
      <c r="A394" s="6">
        <v>45280</v>
      </c>
      <c r="B394" t="s">
        <v>18</v>
      </c>
      <c r="C394">
        <v>20</v>
      </c>
      <c r="D394">
        <v>820.00000000000011</v>
      </c>
      <c r="E394">
        <f t="shared" si="24"/>
        <v>157.00000000000011</v>
      </c>
      <c r="F394">
        <f t="shared" si="26"/>
        <v>251</v>
      </c>
      <c r="G394">
        <f t="shared" si="27"/>
        <v>242</v>
      </c>
      <c r="H394">
        <f t="shared" si="25"/>
        <v>157</v>
      </c>
      <c r="I394">
        <v>0</v>
      </c>
      <c r="J394" s="22">
        <v>0.8</v>
      </c>
      <c r="K394" s="22">
        <v>0.63</v>
      </c>
      <c r="L394" s="22">
        <v>0.77</v>
      </c>
      <c r="M394" s="22">
        <v>0.24</v>
      </c>
      <c r="N394" s="22">
        <v>0.9</v>
      </c>
      <c r="O394" s="24">
        <v>0.71</v>
      </c>
      <c r="P394" s="24">
        <v>0.62</v>
      </c>
      <c r="Q394" s="24">
        <v>0.57999999999999996</v>
      </c>
      <c r="R394" s="24">
        <v>0.76</v>
      </c>
      <c r="S394" s="24">
        <v>0.99</v>
      </c>
      <c r="T394" s="24">
        <v>0.68</v>
      </c>
      <c r="U394" s="24">
        <v>0.45</v>
      </c>
      <c r="V394" s="24">
        <v>0.70000000000000007</v>
      </c>
      <c r="W394" s="24">
        <v>0.96</v>
      </c>
      <c r="X394" s="24">
        <v>0.4</v>
      </c>
      <c r="Y394" s="24">
        <v>0.99</v>
      </c>
      <c r="Z394" s="24">
        <v>0.70000000000000007</v>
      </c>
      <c r="AA394" s="25">
        <v>45</v>
      </c>
      <c r="AB394" s="25">
        <v>14</v>
      </c>
      <c r="AC394" s="25">
        <v>0</v>
      </c>
      <c r="AD394" s="25">
        <v>10</v>
      </c>
      <c r="AE394" s="25">
        <v>14</v>
      </c>
      <c r="AF394" s="25">
        <v>30</v>
      </c>
      <c r="AG394" s="25">
        <v>51</v>
      </c>
      <c r="AH394" s="25">
        <v>36</v>
      </c>
      <c r="AI394" s="25">
        <v>38</v>
      </c>
      <c r="AJ394" s="25">
        <v>13</v>
      </c>
      <c r="AK394" s="25">
        <v>13</v>
      </c>
      <c r="AL394" s="25">
        <v>0</v>
      </c>
      <c r="AM394" s="25">
        <v>0</v>
      </c>
      <c r="AN394" s="25">
        <v>0</v>
      </c>
      <c r="AO394" s="25">
        <v>54</v>
      </c>
      <c r="AP394" s="25">
        <v>53</v>
      </c>
      <c r="AQ394" s="25">
        <v>0</v>
      </c>
      <c r="AR394" s="25">
        <v>35</v>
      </c>
      <c r="AS394" s="25">
        <v>15</v>
      </c>
      <c r="AT394" s="25">
        <v>0</v>
      </c>
      <c r="AU394" s="25">
        <v>44</v>
      </c>
      <c r="AV394" s="25">
        <v>45</v>
      </c>
      <c r="AW394" s="25">
        <v>25</v>
      </c>
      <c r="AX394" s="25">
        <v>0</v>
      </c>
      <c r="AY394" s="25">
        <v>6</v>
      </c>
      <c r="AZ394" s="25">
        <v>51</v>
      </c>
      <c r="BA394" s="25">
        <v>40</v>
      </c>
      <c r="BB394" s="25">
        <v>4</v>
      </c>
      <c r="BC394" s="25">
        <v>10</v>
      </c>
      <c r="BD394" s="25">
        <v>17</v>
      </c>
      <c r="BE394" s="25">
        <v>0</v>
      </c>
      <c r="BF394" s="25">
        <v>0</v>
      </c>
      <c r="BG394" s="25">
        <v>54</v>
      </c>
      <c r="BH394" s="25">
        <v>0</v>
      </c>
      <c r="BI394" s="25">
        <v>15</v>
      </c>
      <c r="BJ394" s="25">
        <v>22</v>
      </c>
      <c r="BK394" s="25">
        <v>29.000000000000114</v>
      </c>
      <c r="BL394" s="25">
        <v>0</v>
      </c>
      <c r="BM394" s="25">
        <v>0</v>
      </c>
      <c r="BN394" s="25">
        <v>37</v>
      </c>
    </row>
    <row r="395" spans="1:66" x14ac:dyDescent="0.25">
      <c r="A395" s="6">
        <v>45281</v>
      </c>
      <c r="B395" t="s">
        <v>18</v>
      </c>
      <c r="C395">
        <v>21</v>
      </c>
      <c r="D395">
        <v>830.00000000000011</v>
      </c>
      <c r="E395">
        <f t="shared" si="24"/>
        <v>195</v>
      </c>
      <c r="F395">
        <f t="shared" si="26"/>
        <v>144</v>
      </c>
      <c r="G395">
        <f t="shared" si="27"/>
        <v>149.00000000000011</v>
      </c>
      <c r="H395">
        <f t="shared" si="25"/>
        <v>291</v>
      </c>
      <c r="I395">
        <v>0</v>
      </c>
      <c r="J395" s="22">
        <v>0.67</v>
      </c>
      <c r="K395" s="22">
        <v>0.72</v>
      </c>
      <c r="L395" s="22">
        <v>0.18</v>
      </c>
      <c r="M395" s="22">
        <v>0.98</v>
      </c>
      <c r="N395" s="22">
        <v>0.88</v>
      </c>
      <c r="O395" s="24">
        <v>0.61</v>
      </c>
      <c r="P395" s="24">
        <v>0.78</v>
      </c>
      <c r="Q395" s="24">
        <v>0.73</v>
      </c>
      <c r="R395" s="24">
        <v>0.71</v>
      </c>
      <c r="S395" s="24">
        <v>0.72</v>
      </c>
      <c r="T395" s="24">
        <v>0.89</v>
      </c>
      <c r="U395" s="24">
        <v>0.8</v>
      </c>
      <c r="V395" s="24">
        <v>0.37</v>
      </c>
      <c r="W395" s="24">
        <v>0.43</v>
      </c>
      <c r="X395" s="24">
        <v>0.9</v>
      </c>
      <c r="Y395" s="24">
        <v>0.75</v>
      </c>
      <c r="Z395" s="24">
        <v>0.96</v>
      </c>
      <c r="AA395" s="25">
        <v>23</v>
      </c>
      <c r="AB395" s="25">
        <v>7</v>
      </c>
      <c r="AC395" s="25">
        <v>0</v>
      </c>
      <c r="AD395" s="25">
        <v>39</v>
      </c>
      <c r="AE395" s="25">
        <v>0</v>
      </c>
      <c r="AF395" s="25">
        <v>0</v>
      </c>
      <c r="AG395" s="25">
        <v>50</v>
      </c>
      <c r="AH395" s="25">
        <v>25</v>
      </c>
      <c r="AI395" s="25">
        <v>0</v>
      </c>
      <c r="AJ395" s="25">
        <v>0</v>
      </c>
      <c r="AK395" s="25">
        <v>51</v>
      </c>
      <c r="AL395" s="25">
        <v>0</v>
      </c>
      <c r="AM395" s="25">
        <v>0</v>
      </c>
      <c r="AN395" s="25">
        <v>34</v>
      </c>
      <c r="AO395" s="25">
        <v>32</v>
      </c>
      <c r="AP395" s="25">
        <v>42</v>
      </c>
      <c r="AQ395" s="25">
        <v>53</v>
      </c>
      <c r="AR395" s="25">
        <v>42</v>
      </c>
      <c r="AS395" s="25">
        <v>42</v>
      </c>
      <c r="AT395" s="25">
        <v>46</v>
      </c>
      <c r="AU395" s="25">
        <v>34</v>
      </c>
      <c r="AV395" s="25">
        <v>0</v>
      </c>
      <c r="AW395" s="25">
        <v>0</v>
      </c>
      <c r="AX395" s="25">
        <v>3</v>
      </c>
      <c r="AY395" s="25">
        <v>39</v>
      </c>
      <c r="AZ395" s="25">
        <v>0</v>
      </c>
      <c r="BA395" s="25">
        <v>10</v>
      </c>
      <c r="BB395" s="25">
        <v>43</v>
      </c>
      <c r="BC395" s="25">
        <v>9</v>
      </c>
      <c r="BD395" s="25">
        <v>11.000000000000114</v>
      </c>
      <c r="BE395" s="25">
        <v>21</v>
      </c>
      <c r="BF395" s="25">
        <v>28</v>
      </c>
      <c r="BG395" s="25">
        <v>0</v>
      </c>
      <c r="BH395" s="25">
        <v>0</v>
      </c>
      <c r="BI395" s="25">
        <v>21</v>
      </c>
      <c r="BJ395" s="25">
        <v>49</v>
      </c>
      <c r="BK395" s="25">
        <v>0</v>
      </c>
      <c r="BL395" s="25">
        <v>34</v>
      </c>
      <c r="BM395" s="25">
        <v>37</v>
      </c>
      <c r="BN395" s="25">
        <v>5</v>
      </c>
    </row>
    <row r="396" spans="1:66" x14ac:dyDescent="0.25">
      <c r="A396" s="6">
        <v>45282</v>
      </c>
      <c r="B396" t="s">
        <v>18</v>
      </c>
      <c r="C396">
        <v>22</v>
      </c>
      <c r="D396">
        <v>830.00000000000011</v>
      </c>
      <c r="E396">
        <f t="shared" si="24"/>
        <v>234</v>
      </c>
      <c r="F396">
        <f t="shared" si="26"/>
        <v>269</v>
      </c>
      <c r="G396">
        <f t="shared" si="27"/>
        <v>258.00000000000011</v>
      </c>
      <c r="H396">
        <f t="shared" si="25"/>
        <v>56</v>
      </c>
      <c r="I396">
        <v>0</v>
      </c>
      <c r="J396" s="22">
        <v>0.87</v>
      </c>
      <c r="K396" s="22">
        <v>0.74</v>
      </c>
      <c r="L396" s="22">
        <v>0.99</v>
      </c>
      <c r="M396" s="22">
        <v>0.5</v>
      </c>
      <c r="N396" s="22">
        <v>0.46</v>
      </c>
      <c r="O396" s="24">
        <v>0.78</v>
      </c>
      <c r="P396" s="24">
        <v>0.56000000000000005</v>
      </c>
      <c r="Q396" s="24">
        <v>0.68</v>
      </c>
      <c r="R396" s="24">
        <v>0.70000000000000007</v>
      </c>
      <c r="S396" s="24">
        <v>0.45</v>
      </c>
      <c r="T396" s="24">
        <v>0.85</v>
      </c>
      <c r="U396" s="24">
        <v>0.55000000000000004</v>
      </c>
      <c r="V396" s="24">
        <v>0.97</v>
      </c>
      <c r="W396" s="24">
        <v>0.78</v>
      </c>
      <c r="X396" s="24">
        <v>0.97</v>
      </c>
      <c r="Y396" s="24">
        <v>0.35000000000000003</v>
      </c>
      <c r="Z396" s="24">
        <v>0.89</v>
      </c>
      <c r="AA396" s="25">
        <v>51</v>
      </c>
      <c r="AB396" s="25">
        <v>0</v>
      </c>
      <c r="AC396" s="25">
        <v>37</v>
      </c>
      <c r="AD396" s="25">
        <v>0</v>
      </c>
      <c r="AE396" s="25">
        <v>53</v>
      </c>
      <c r="AF396" s="25">
        <v>51</v>
      </c>
      <c r="AG396" s="25">
        <v>0</v>
      </c>
      <c r="AH396" s="25">
        <v>50</v>
      </c>
      <c r="AI396" s="25">
        <v>27</v>
      </c>
      <c r="AJ396" s="25">
        <v>0</v>
      </c>
      <c r="AK396" s="25">
        <v>13</v>
      </c>
      <c r="AL396" s="25">
        <v>0</v>
      </c>
      <c r="AM396" s="25">
        <v>6</v>
      </c>
      <c r="AN396" s="25">
        <v>3</v>
      </c>
      <c r="AO396" s="25">
        <v>2</v>
      </c>
      <c r="AP396" s="25">
        <v>0</v>
      </c>
      <c r="AQ396" s="25">
        <v>3</v>
      </c>
      <c r="AR396" s="25">
        <v>0</v>
      </c>
      <c r="AS396" s="25">
        <v>0</v>
      </c>
      <c r="AT396" s="25">
        <v>42</v>
      </c>
      <c r="AU396" s="25">
        <v>0</v>
      </c>
      <c r="AV396" s="25">
        <v>23</v>
      </c>
      <c r="AW396" s="25">
        <v>52</v>
      </c>
      <c r="AX396" s="25">
        <v>40</v>
      </c>
      <c r="AY396" s="25">
        <v>31.000000000000114</v>
      </c>
      <c r="AZ396" s="25">
        <v>0</v>
      </c>
      <c r="BA396" s="25">
        <v>25</v>
      </c>
      <c r="BB396" s="25">
        <v>0</v>
      </c>
      <c r="BC396" s="25">
        <v>55</v>
      </c>
      <c r="BD396" s="25">
        <v>32</v>
      </c>
      <c r="BE396" s="25">
        <v>30</v>
      </c>
      <c r="BF396" s="25">
        <v>7</v>
      </c>
      <c r="BG396" s="25">
        <v>52</v>
      </c>
      <c r="BH396" s="25">
        <v>9</v>
      </c>
      <c r="BI396" s="25">
        <v>27</v>
      </c>
      <c r="BJ396" s="25">
        <v>15</v>
      </c>
      <c r="BK396" s="25">
        <v>15</v>
      </c>
      <c r="BL396" s="25">
        <v>0</v>
      </c>
      <c r="BM396" s="25">
        <v>43</v>
      </c>
      <c r="BN396" s="25">
        <v>36</v>
      </c>
    </row>
    <row r="397" spans="1:66" x14ac:dyDescent="0.25">
      <c r="A397" s="6">
        <v>45283</v>
      </c>
      <c r="B397" t="s">
        <v>18</v>
      </c>
      <c r="C397">
        <v>23</v>
      </c>
      <c r="D397">
        <v>830.00000000000011</v>
      </c>
      <c r="E397">
        <f t="shared" si="24"/>
        <v>295</v>
      </c>
      <c r="F397">
        <f t="shared" si="26"/>
        <v>220.00000000000011</v>
      </c>
      <c r="G397">
        <f t="shared" si="27"/>
        <v>141</v>
      </c>
      <c r="H397">
        <f t="shared" si="25"/>
        <v>173</v>
      </c>
      <c r="I397">
        <v>0</v>
      </c>
      <c r="J397" s="22">
        <v>0.77</v>
      </c>
      <c r="K397" s="22">
        <v>0.28000000000000003</v>
      </c>
      <c r="L397" s="22">
        <v>0.52</v>
      </c>
      <c r="M397" s="22">
        <v>0.84</v>
      </c>
      <c r="N397" s="22">
        <v>0.95000000000000007</v>
      </c>
      <c r="O397" s="24">
        <v>0.8</v>
      </c>
      <c r="P397" s="24">
        <v>0.66</v>
      </c>
      <c r="Q397" s="24">
        <v>0.89</v>
      </c>
      <c r="R397" s="24">
        <v>0.75</v>
      </c>
      <c r="S397" s="24">
        <v>0.65</v>
      </c>
      <c r="T397" s="24">
        <v>0.55000000000000004</v>
      </c>
      <c r="U397" s="24">
        <v>0.81</v>
      </c>
      <c r="V397" s="24">
        <v>0.86</v>
      </c>
      <c r="W397" s="24">
        <v>0.35000000000000003</v>
      </c>
      <c r="X397" s="24">
        <v>0.42</v>
      </c>
      <c r="Y397" s="24">
        <v>0.93</v>
      </c>
      <c r="Z397" s="24">
        <v>0.67</v>
      </c>
      <c r="AA397" s="25">
        <v>19</v>
      </c>
      <c r="AB397" s="25">
        <v>46</v>
      </c>
      <c r="AC397" s="25">
        <v>0</v>
      </c>
      <c r="AD397" s="25">
        <v>0</v>
      </c>
      <c r="AE397" s="25">
        <v>1.0000000000001137</v>
      </c>
      <c r="AF397" s="25">
        <v>29</v>
      </c>
      <c r="AG397" s="25">
        <v>39</v>
      </c>
      <c r="AH397" s="25">
        <v>54</v>
      </c>
      <c r="AI397" s="25">
        <v>32</v>
      </c>
      <c r="AJ397" s="25">
        <v>0</v>
      </c>
      <c r="AK397" s="25">
        <v>1</v>
      </c>
      <c r="AL397" s="25">
        <v>0</v>
      </c>
      <c r="AM397" s="25">
        <v>0</v>
      </c>
      <c r="AN397" s="25">
        <v>47</v>
      </c>
      <c r="AO397" s="25">
        <v>18</v>
      </c>
      <c r="AP397" s="25">
        <v>36</v>
      </c>
      <c r="AQ397" s="25">
        <v>27</v>
      </c>
      <c r="AR397" s="25">
        <v>33</v>
      </c>
      <c r="AS397" s="25">
        <v>8</v>
      </c>
      <c r="AT397" s="25">
        <v>4</v>
      </c>
      <c r="AU397" s="25">
        <v>35</v>
      </c>
      <c r="AV397" s="25">
        <v>18</v>
      </c>
      <c r="AW397" s="25">
        <v>0</v>
      </c>
      <c r="AX397" s="25">
        <v>0</v>
      </c>
      <c r="AY397" s="25">
        <v>31</v>
      </c>
      <c r="AZ397" s="25">
        <v>6</v>
      </c>
      <c r="BA397" s="25">
        <v>24</v>
      </c>
      <c r="BB397" s="25">
        <v>7</v>
      </c>
      <c r="BC397" s="25">
        <v>5</v>
      </c>
      <c r="BD397" s="25">
        <v>15</v>
      </c>
      <c r="BE397" s="25">
        <v>26</v>
      </c>
      <c r="BF397" s="25">
        <v>49</v>
      </c>
      <c r="BG397" s="25">
        <v>44</v>
      </c>
      <c r="BH397" s="25">
        <v>17</v>
      </c>
      <c r="BI397" s="25">
        <v>49</v>
      </c>
      <c r="BJ397" s="25">
        <v>21</v>
      </c>
      <c r="BK397" s="25">
        <v>47</v>
      </c>
      <c r="BL397" s="25">
        <v>11</v>
      </c>
      <c r="BM397" s="25">
        <v>1</v>
      </c>
      <c r="BN397" s="25">
        <v>30</v>
      </c>
    </row>
    <row r="398" spans="1:66" x14ac:dyDescent="0.25">
      <c r="A398" s="6">
        <v>45284</v>
      </c>
      <c r="B398" t="s">
        <v>18</v>
      </c>
      <c r="C398">
        <v>24</v>
      </c>
      <c r="D398">
        <v>860</v>
      </c>
      <c r="E398">
        <f t="shared" si="24"/>
        <v>192</v>
      </c>
      <c r="F398">
        <f t="shared" si="26"/>
        <v>280</v>
      </c>
      <c r="G398">
        <f t="shared" si="27"/>
        <v>181</v>
      </c>
      <c r="H398">
        <f t="shared" si="25"/>
        <v>207</v>
      </c>
      <c r="I398">
        <v>1</v>
      </c>
      <c r="J398" s="22">
        <v>0.93</v>
      </c>
      <c r="K398" s="22">
        <v>0.81</v>
      </c>
      <c r="L398" s="22">
        <v>0.75</v>
      </c>
      <c r="M398" s="22">
        <v>0.56000000000000005</v>
      </c>
      <c r="N398" s="22">
        <v>0.46</v>
      </c>
      <c r="O398" s="24">
        <v>0.68</v>
      </c>
      <c r="P398" s="24">
        <v>0.72</v>
      </c>
      <c r="Q398" s="24">
        <v>0.99</v>
      </c>
      <c r="R398" s="24">
        <v>0.79</v>
      </c>
      <c r="S398" s="24">
        <v>0.89</v>
      </c>
      <c r="T398" s="24">
        <v>0.68</v>
      </c>
      <c r="U398" s="24">
        <v>0.94000000000000006</v>
      </c>
      <c r="V398" s="24">
        <v>0.84</v>
      </c>
      <c r="W398" s="24">
        <v>0.56000000000000005</v>
      </c>
      <c r="X398" s="24">
        <v>0.94000000000000006</v>
      </c>
      <c r="Y398" s="24">
        <v>0.5</v>
      </c>
      <c r="Z398" s="24">
        <v>0.4</v>
      </c>
      <c r="AA398" s="25">
        <v>0</v>
      </c>
      <c r="AB398" s="25">
        <v>0</v>
      </c>
      <c r="AC398" s="25">
        <v>3</v>
      </c>
      <c r="AD398" s="25">
        <v>52</v>
      </c>
      <c r="AE398" s="25">
        <v>57</v>
      </c>
      <c r="AF398" s="25">
        <v>0</v>
      </c>
      <c r="AG398" s="25">
        <v>55</v>
      </c>
      <c r="AH398" s="25">
        <v>55</v>
      </c>
      <c r="AI398" s="25">
        <v>28</v>
      </c>
      <c r="AJ398" s="25">
        <v>30</v>
      </c>
      <c r="AK398" s="25">
        <v>0</v>
      </c>
      <c r="AL398" s="25">
        <v>47</v>
      </c>
      <c r="AM398" s="25">
        <v>49</v>
      </c>
      <c r="AN398" s="25">
        <v>47</v>
      </c>
      <c r="AO398" s="25">
        <v>0</v>
      </c>
      <c r="AP398" s="25">
        <v>1</v>
      </c>
      <c r="AQ398" s="25">
        <v>50</v>
      </c>
      <c r="AR398" s="25">
        <v>9</v>
      </c>
      <c r="AS398" s="25">
        <v>0</v>
      </c>
      <c r="AT398" s="25">
        <v>4</v>
      </c>
      <c r="AU398" s="25">
        <v>0</v>
      </c>
      <c r="AV398" s="25">
        <v>0</v>
      </c>
      <c r="AW398" s="25">
        <v>26</v>
      </c>
      <c r="AX398" s="25">
        <v>0</v>
      </c>
      <c r="AY398" s="25">
        <v>55</v>
      </c>
      <c r="AZ398" s="25">
        <v>0</v>
      </c>
      <c r="BA398" s="25">
        <v>42</v>
      </c>
      <c r="BB398" s="25">
        <v>24</v>
      </c>
      <c r="BC398" s="25">
        <v>30</v>
      </c>
      <c r="BD398" s="25">
        <v>4</v>
      </c>
      <c r="BE398" s="25">
        <v>36</v>
      </c>
      <c r="BF398" s="25">
        <v>0</v>
      </c>
      <c r="BG398" s="25">
        <v>21</v>
      </c>
      <c r="BH398" s="25">
        <v>0</v>
      </c>
      <c r="BI398" s="25">
        <v>50</v>
      </c>
      <c r="BJ398" s="25">
        <v>16</v>
      </c>
      <c r="BK398" s="25">
        <v>37</v>
      </c>
      <c r="BL398" s="25">
        <v>0</v>
      </c>
      <c r="BM398" s="25">
        <v>32</v>
      </c>
      <c r="BN398" s="25">
        <v>0</v>
      </c>
    </row>
    <row r="399" spans="1:66" x14ac:dyDescent="0.25">
      <c r="A399" s="6">
        <v>45285</v>
      </c>
      <c r="B399" t="s">
        <v>18</v>
      </c>
      <c r="C399">
        <v>25</v>
      </c>
      <c r="D399">
        <v>870</v>
      </c>
      <c r="E399">
        <f t="shared" si="24"/>
        <v>198</v>
      </c>
      <c r="F399">
        <f t="shared" si="26"/>
        <v>265</v>
      </c>
      <c r="G399">
        <f t="shared" si="27"/>
        <v>191</v>
      </c>
      <c r="H399">
        <f t="shared" si="25"/>
        <v>173</v>
      </c>
      <c r="I399">
        <v>1</v>
      </c>
      <c r="J399" s="22">
        <v>0.77</v>
      </c>
      <c r="K399" s="22">
        <v>0.57000000000000006</v>
      </c>
      <c r="L399" s="22">
        <v>0.9</v>
      </c>
      <c r="M399" s="22">
        <v>0.96</v>
      </c>
      <c r="N399" s="22">
        <v>0.48</v>
      </c>
      <c r="O399" s="24">
        <v>0.93</v>
      </c>
      <c r="P399" s="24">
        <v>0.70000000000000007</v>
      </c>
      <c r="Q399" s="24">
        <v>0.67</v>
      </c>
      <c r="R399" s="24">
        <v>0.65</v>
      </c>
      <c r="S399" s="24">
        <v>0.62</v>
      </c>
      <c r="T399" s="24">
        <v>1</v>
      </c>
      <c r="U399" s="24">
        <v>0.9</v>
      </c>
      <c r="V399" s="24">
        <v>0.91</v>
      </c>
      <c r="W399" s="24">
        <v>0.6</v>
      </c>
      <c r="X399" s="24">
        <v>0.9</v>
      </c>
      <c r="Y399" s="24">
        <v>0.27</v>
      </c>
      <c r="Z399" s="24">
        <v>0.46</v>
      </c>
      <c r="AA399" s="25">
        <v>20</v>
      </c>
      <c r="AB399" s="25">
        <v>11</v>
      </c>
      <c r="AC399" s="25">
        <v>0</v>
      </c>
      <c r="AD399" s="25">
        <v>18</v>
      </c>
      <c r="AE399" s="25">
        <v>55</v>
      </c>
      <c r="AF399" s="25">
        <v>17</v>
      </c>
      <c r="AG399" s="25">
        <v>36</v>
      </c>
      <c r="AH399" s="25">
        <v>56</v>
      </c>
      <c r="AI399" s="25">
        <v>35</v>
      </c>
      <c r="AJ399" s="25">
        <v>17</v>
      </c>
      <c r="AK399" s="25">
        <v>43</v>
      </c>
      <c r="AL399" s="25">
        <v>17</v>
      </c>
      <c r="AM399" s="25">
        <v>4</v>
      </c>
      <c r="AN399" s="25">
        <v>0</v>
      </c>
      <c r="AO399" s="25">
        <v>0</v>
      </c>
      <c r="AP399" s="25">
        <v>54</v>
      </c>
      <c r="AQ399" s="25">
        <v>24</v>
      </c>
      <c r="AR399" s="25">
        <v>14</v>
      </c>
      <c r="AS399" s="25">
        <v>46</v>
      </c>
      <c r="AT399" s="25">
        <v>14</v>
      </c>
      <c r="AU399" s="25">
        <v>24</v>
      </c>
      <c r="AV399" s="25">
        <v>18</v>
      </c>
      <c r="AW399" s="25">
        <v>44</v>
      </c>
      <c r="AX399" s="25">
        <v>5</v>
      </c>
      <c r="AY399" s="25">
        <v>29</v>
      </c>
      <c r="AZ399" s="25">
        <v>11</v>
      </c>
      <c r="BA399" s="25">
        <v>38</v>
      </c>
      <c r="BB399" s="25">
        <v>2</v>
      </c>
      <c r="BC399" s="25">
        <v>16</v>
      </c>
      <c r="BD399" s="25">
        <v>4</v>
      </c>
      <c r="BE399" s="25">
        <v>26</v>
      </c>
      <c r="BF399" s="25">
        <v>9</v>
      </c>
      <c r="BG399" s="25">
        <v>27</v>
      </c>
      <c r="BH399" s="25">
        <v>1</v>
      </c>
      <c r="BI399" s="25">
        <v>35</v>
      </c>
      <c r="BJ399" s="25">
        <v>0</v>
      </c>
      <c r="BK399" s="25">
        <v>24</v>
      </c>
      <c r="BL399" s="25">
        <v>42</v>
      </c>
      <c r="BM399" s="25">
        <v>13</v>
      </c>
      <c r="BN399" s="25">
        <v>21</v>
      </c>
    </row>
    <row r="400" spans="1:66" x14ac:dyDescent="0.25">
      <c r="A400" s="6">
        <v>45286</v>
      </c>
      <c r="B400" t="s">
        <v>18</v>
      </c>
      <c r="C400">
        <v>26</v>
      </c>
      <c r="D400">
        <v>890</v>
      </c>
      <c r="E400">
        <f t="shared" si="24"/>
        <v>190</v>
      </c>
      <c r="F400">
        <f t="shared" si="26"/>
        <v>220</v>
      </c>
      <c r="G400">
        <f t="shared" si="27"/>
        <v>175</v>
      </c>
      <c r="H400">
        <f t="shared" si="25"/>
        <v>305</v>
      </c>
      <c r="I400">
        <v>0</v>
      </c>
      <c r="J400" s="22">
        <v>0.39</v>
      </c>
      <c r="K400" s="22">
        <v>0.93</v>
      </c>
      <c r="L400" s="22">
        <v>0.54</v>
      </c>
      <c r="M400" s="22">
        <v>0.74</v>
      </c>
      <c r="N400" s="22">
        <v>0.82000000000000006</v>
      </c>
      <c r="O400" s="24">
        <v>0.44</v>
      </c>
      <c r="P400" s="24">
        <v>0.66</v>
      </c>
      <c r="Q400" s="24">
        <v>0.73</v>
      </c>
      <c r="R400" s="24">
        <v>0.11</v>
      </c>
      <c r="S400" s="24">
        <v>0.96</v>
      </c>
      <c r="T400" s="24">
        <v>0.71</v>
      </c>
      <c r="U400" s="24">
        <v>0.97</v>
      </c>
      <c r="V400" s="24">
        <v>0.69000000000000006</v>
      </c>
      <c r="W400" s="24">
        <v>0.57999999999999996</v>
      </c>
      <c r="X400" s="24">
        <v>0.73</v>
      </c>
      <c r="Y400" s="24">
        <v>0.92</v>
      </c>
      <c r="Z400" s="24">
        <v>0.32</v>
      </c>
      <c r="AA400" s="25">
        <v>11</v>
      </c>
      <c r="AB400" s="25">
        <v>0</v>
      </c>
      <c r="AC400" s="25">
        <v>44</v>
      </c>
      <c r="AD400" s="25">
        <v>50</v>
      </c>
      <c r="AE400" s="25">
        <v>0</v>
      </c>
      <c r="AF400" s="25">
        <v>0</v>
      </c>
      <c r="AG400" s="25">
        <v>39</v>
      </c>
      <c r="AH400" s="25">
        <v>43</v>
      </c>
      <c r="AI400" s="25">
        <v>33</v>
      </c>
      <c r="AJ400" s="25">
        <v>0</v>
      </c>
      <c r="AK400" s="25">
        <v>0</v>
      </c>
      <c r="AL400" s="25">
        <v>56</v>
      </c>
      <c r="AM400" s="25">
        <v>5</v>
      </c>
      <c r="AN400" s="25">
        <v>51</v>
      </c>
      <c r="AO400" s="25">
        <v>35</v>
      </c>
      <c r="AP400" s="25">
        <v>0</v>
      </c>
      <c r="AQ400" s="25">
        <v>56</v>
      </c>
      <c r="AR400" s="25">
        <v>20</v>
      </c>
      <c r="AS400" s="25">
        <v>34</v>
      </c>
      <c r="AT400" s="25">
        <v>48</v>
      </c>
      <c r="AU400" s="25">
        <v>12</v>
      </c>
      <c r="AV400" s="25">
        <v>0</v>
      </c>
      <c r="AW400" s="25">
        <v>55</v>
      </c>
      <c r="AX400" s="25">
        <v>0</v>
      </c>
      <c r="AY400" s="25">
        <v>14</v>
      </c>
      <c r="AZ400" s="25">
        <v>26</v>
      </c>
      <c r="BA400" s="25">
        <v>27</v>
      </c>
      <c r="BB400" s="25">
        <v>0</v>
      </c>
      <c r="BC400" s="25">
        <v>41</v>
      </c>
      <c r="BD400" s="25">
        <v>0</v>
      </c>
      <c r="BE400" s="25">
        <v>0</v>
      </c>
      <c r="BF400" s="25">
        <v>2</v>
      </c>
      <c r="BG400" s="25">
        <v>10</v>
      </c>
      <c r="BH400" s="25">
        <v>35</v>
      </c>
      <c r="BI400" s="25">
        <v>49</v>
      </c>
      <c r="BJ400" s="25">
        <v>55</v>
      </c>
      <c r="BK400" s="25">
        <v>24</v>
      </c>
      <c r="BL400" s="25">
        <v>6</v>
      </c>
      <c r="BM400" s="25">
        <v>7</v>
      </c>
      <c r="BN400" s="25">
        <v>2</v>
      </c>
    </row>
    <row r="401" spans="1:66" x14ac:dyDescent="0.25">
      <c r="A401" s="6">
        <v>45287</v>
      </c>
      <c r="B401" t="s">
        <v>18</v>
      </c>
      <c r="C401">
        <v>27</v>
      </c>
      <c r="D401">
        <v>871</v>
      </c>
      <c r="E401">
        <f t="shared" si="24"/>
        <v>259</v>
      </c>
      <c r="F401">
        <f t="shared" si="26"/>
        <v>181</v>
      </c>
      <c r="G401">
        <f t="shared" si="27"/>
        <v>150</v>
      </c>
      <c r="H401">
        <f t="shared" si="25"/>
        <v>263</v>
      </c>
      <c r="I401">
        <v>0</v>
      </c>
      <c r="J401" s="22">
        <v>0.42</v>
      </c>
      <c r="K401" s="22">
        <v>0.74</v>
      </c>
      <c r="L401" s="22">
        <v>0.81</v>
      </c>
      <c r="M401" s="22">
        <v>0.5</v>
      </c>
      <c r="N401" s="22">
        <v>0.98</v>
      </c>
      <c r="O401" s="24">
        <v>0.71</v>
      </c>
      <c r="P401" s="24">
        <v>0.72</v>
      </c>
      <c r="Q401" s="24">
        <v>0.71</v>
      </c>
      <c r="R401" s="24">
        <v>0.86</v>
      </c>
      <c r="S401" s="24">
        <v>0.57999999999999996</v>
      </c>
      <c r="T401" s="24">
        <v>0.6</v>
      </c>
      <c r="U401" s="24">
        <v>0.8</v>
      </c>
      <c r="V401" s="24">
        <v>0.28999999999999998</v>
      </c>
      <c r="W401" s="24">
        <v>0.91</v>
      </c>
      <c r="X401" s="24">
        <v>0.63</v>
      </c>
      <c r="Y401" s="24">
        <v>0.92</v>
      </c>
      <c r="Z401" s="24">
        <v>0.41000000000000003</v>
      </c>
      <c r="AA401" s="25">
        <v>6</v>
      </c>
      <c r="AB401" s="25">
        <v>0</v>
      </c>
      <c r="AC401" s="25">
        <v>46</v>
      </c>
      <c r="AD401" s="25">
        <v>0</v>
      </c>
      <c r="AE401" s="25">
        <v>0</v>
      </c>
      <c r="AF401" s="25">
        <v>52</v>
      </c>
      <c r="AG401" s="25">
        <v>0</v>
      </c>
      <c r="AH401" s="25">
        <v>30</v>
      </c>
      <c r="AI401" s="25">
        <v>37</v>
      </c>
      <c r="AJ401" s="25">
        <v>10</v>
      </c>
      <c r="AK401" s="25">
        <v>18</v>
      </c>
      <c r="AL401" s="25">
        <v>0</v>
      </c>
      <c r="AM401" s="25">
        <v>24</v>
      </c>
      <c r="AN401" s="25">
        <v>0</v>
      </c>
      <c r="AO401" s="25">
        <v>53</v>
      </c>
      <c r="AP401" s="25">
        <v>28</v>
      </c>
      <c r="AQ401" s="25">
        <v>28</v>
      </c>
      <c r="AR401" s="25">
        <v>33</v>
      </c>
      <c r="AS401" s="25">
        <v>56</v>
      </c>
      <c r="AT401" s="25">
        <v>41</v>
      </c>
      <c r="AU401" s="25">
        <v>15</v>
      </c>
      <c r="AV401" s="25">
        <v>10</v>
      </c>
      <c r="AW401" s="25">
        <v>55</v>
      </c>
      <c r="AX401" s="25">
        <v>35</v>
      </c>
      <c r="AY401" s="25">
        <v>0</v>
      </c>
      <c r="AZ401" s="25">
        <v>0</v>
      </c>
      <c r="BA401" s="25">
        <v>1</v>
      </c>
      <c r="BB401" s="25">
        <v>34</v>
      </c>
      <c r="BC401" s="25">
        <v>0</v>
      </c>
      <c r="BD401" s="25">
        <v>0</v>
      </c>
      <c r="BE401" s="25">
        <v>5</v>
      </c>
      <c r="BF401" s="25">
        <v>50</v>
      </c>
      <c r="BG401" s="25">
        <v>22</v>
      </c>
      <c r="BH401" s="25">
        <v>43</v>
      </c>
      <c r="BI401" s="25">
        <v>0</v>
      </c>
      <c r="BJ401" s="25">
        <v>13</v>
      </c>
      <c r="BK401" s="25">
        <v>57</v>
      </c>
      <c r="BL401" s="25">
        <v>23</v>
      </c>
      <c r="BM401" s="25">
        <v>13</v>
      </c>
      <c r="BN401" s="25">
        <v>33</v>
      </c>
    </row>
    <row r="402" spans="1:66" x14ac:dyDescent="0.25">
      <c r="A402" s="6">
        <v>45288</v>
      </c>
      <c r="B402" t="s">
        <v>18</v>
      </c>
      <c r="C402">
        <v>28</v>
      </c>
      <c r="D402">
        <v>865</v>
      </c>
      <c r="E402">
        <f t="shared" si="24"/>
        <v>238</v>
      </c>
      <c r="F402">
        <f t="shared" si="26"/>
        <v>230</v>
      </c>
      <c r="G402">
        <f t="shared" si="27"/>
        <v>247</v>
      </c>
      <c r="H402">
        <f t="shared" si="25"/>
        <v>137</v>
      </c>
      <c r="I402">
        <v>0</v>
      </c>
      <c r="J402" s="22">
        <v>0.92</v>
      </c>
      <c r="K402" s="22">
        <v>0.9</v>
      </c>
      <c r="L402" s="22">
        <v>0.56000000000000005</v>
      </c>
      <c r="M402" s="22">
        <v>0.77</v>
      </c>
      <c r="N402" s="22">
        <v>0.16</v>
      </c>
      <c r="O402" s="24">
        <v>0.89</v>
      </c>
      <c r="P402" s="24">
        <v>0.66</v>
      </c>
      <c r="Q402" s="24">
        <v>0.68</v>
      </c>
      <c r="R402" s="24">
        <v>0.94000000000000006</v>
      </c>
      <c r="S402" s="24">
        <v>0.6</v>
      </c>
      <c r="T402" s="24">
        <v>0.5</v>
      </c>
      <c r="U402" s="24">
        <v>0.3</v>
      </c>
      <c r="V402" s="24">
        <v>0.56000000000000005</v>
      </c>
      <c r="W402" s="24">
        <v>0.97</v>
      </c>
      <c r="X402" s="24">
        <v>0.57999999999999996</v>
      </c>
      <c r="Y402" s="24">
        <v>0.9</v>
      </c>
      <c r="Z402" s="24">
        <v>0.74</v>
      </c>
      <c r="AA402" s="25">
        <v>30</v>
      </c>
      <c r="AB402" s="25">
        <v>15</v>
      </c>
      <c r="AC402" s="25">
        <v>25</v>
      </c>
      <c r="AD402" s="25">
        <v>24</v>
      </c>
      <c r="AE402" s="25">
        <v>54</v>
      </c>
      <c r="AF402" s="25">
        <v>0</v>
      </c>
      <c r="AG402" s="25">
        <v>7</v>
      </c>
      <c r="AH402" s="25">
        <v>2</v>
      </c>
      <c r="AI402" s="25">
        <v>16</v>
      </c>
      <c r="AJ402" s="25">
        <v>57</v>
      </c>
      <c r="AK402" s="25">
        <v>13</v>
      </c>
      <c r="AL402" s="25">
        <v>9</v>
      </c>
      <c r="AM402" s="25">
        <v>11</v>
      </c>
      <c r="AN402" s="25">
        <v>22</v>
      </c>
      <c r="AO402" s="25">
        <v>12</v>
      </c>
      <c r="AP402" s="25">
        <v>0</v>
      </c>
      <c r="AQ402" s="25">
        <v>18</v>
      </c>
      <c r="AR402" s="25">
        <v>45</v>
      </c>
      <c r="AS402" s="25">
        <v>1</v>
      </c>
      <c r="AT402" s="25">
        <v>19</v>
      </c>
      <c r="AU402" s="25">
        <v>28</v>
      </c>
      <c r="AV402" s="25">
        <v>0</v>
      </c>
      <c r="AW402" s="25">
        <v>30</v>
      </c>
      <c r="AX402" s="25">
        <v>0</v>
      </c>
      <c r="AY402" s="25">
        <v>46</v>
      </c>
      <c r="AZ402" s="25">
        <v>23</v>
      </c>
      <c r="BA402" s="25">
        <v>12</v>
      </c>
      <c r="BB402" s="25">
        <v>46</v>
      </c>
      <c r="BC402" s="25">
        <v>41</v>
      </c>
      <c r="BD402" s="25">
        <v>21</v>
      </c>
      <c r="BE402" s="25">
        <v>13</v>
      </c>
      <c r="BF402" s="25">
        <v>51</v>
      </c>
      <c r="BG402" s="25">
        <v>10</v>
      </c>
      <c r="BH402" s="25">
        <v>3</v>
      </c>
      <c r="BI402" s="25">
        <v>52</v>
      </c>
      <c r="BJ402" s="25">
        <v>19</v>
      </c>
      <c r="BK402" s="25">
        <v>37</v>
      </c>
      <c r="BL402" s="25">
        <v>39</v>
      </c>
      <c r="BM402" s="25">
        <v>0</v>
      </c>
      <c r="BN402" s="25">
        <v>14</v>
      </c>
    </row>
    <row r="403" spans="1:66" x14ac:dyDescent="0.25">
      <c r="A403" s="6">
        <v>45289</v>
      </c>
      <c r="B403" t="s">
        <v>18</v>
      </c>
      <c r="C403">
        <v>29</v>
      </c>
      <c r="D403">
        <v>829</v>
      </c>
      <c r="E403">
        <f t="shared" si="24"/>
        <v>152</v>
      </c>
      <c r="F403">
        <f t="shared" si="26"/>
        <v>146</v>
      </c>
      <c r="G403">
        <f t="shared" si="27"/>
        <v>286</v>
      </c>
      <c r="H403">
        <f t="shared" si="25"/>
        <v>211</v>
      </c>
      <c r="I403">
        <v>0</v>
      </c>
      <c r="J403" s="22">
        <v>0.83000000000000007</v>
      </c>
      <c r="K403" s="22">
        <v>0.9</v>
      </c>
      <c r="L403" s="22">
        <v>0.55000000000000004</v>
      </c>
      <c r="M403" s="22">
        <v>0.35000000000000003</v>
      </c>
      <c r="N403" s="22">
        <v>0.77</v>
      </c>
      <c r="O403" s="24">
        <v>0.92</v>
      </c>
      <c r="P403" s="24">
        <v>0.74</v>
      </c>
      <c r="Q403" s="24">
        <v>0.99</v>
      </c>
      <c r="R403" s="24">
        <v>0.77</v>
      </c>
      <c r="S403" s="24">
        <v>0.65</v>
      </c>
      <c r="T403" s="24">
        <v>0.99</v>
      </c>
      <c r="U403" s="24">
        <v>0.65</v>
      </c>
      <c r="V403" s="24">
        <v>0.98</v>
      </c>
      <c r="W403" s="24">
        <v>0.95000000000000007</v>
      </c>
      <c r="X403" s="24">
        <v>0.43</v>
      </c>
      <c r="Y403" s="24">
        <v>0.38</v>
      </c>
      <c r="Z403" s="24">
        <v>0.73</v>
      </c>
      <c r="AA403" s="25">
        <v>0</v>
      </c>
      <c r="AB403" s="25">
        <v>26</v>
      </c>
      <c r="AC403" s="25">
        <v>42</v>
      </c>
      <c r="AD403" s="25">
        <v>3</v>
      </c>
      <c r="AE403" s="25">
        <v>0</v>
      </c>
      <c r="AF403" s="25">
        <v>24</v>
      </c>
      <c r="AG403" s="25">
        <v>0</v>
      </c>
      <c r="AH403" s="25">
        <v>0</v>
      </c>
      <c r="AI403" s="25">
        <v>0</v>
      </c>
      <c r="AJ403" s="25">
        <v>51</v>
      </c>
      <c r="AK403" s="25">
        <v>34</v>
      </c>
      <c r="AL403" s="25">
        <v>24</v>
      </c>
      <c r="AM403" s="25">
        <v>29</v>
      </c>
      <c r="AN403" s="25">
        <v>42</v>
      </c>
      <c r="AO403" s="25">
        <v>15</v>
      </c>
      <c r="AP403" s="25">
        <v>47</v>
      </c>
      <c r="AQ403" s="25">
        <v>0</v>
      </c>
      <c r="AR403" s="25">
        <v>0</v>
      </c>
      <c r="AS403" s="25">
        <v>54</v>
      </c>
      <c r="AT403" s="25">
        <v>0</v>
      </c>
      <c r="AU403" s="25">
        <v>12</v>
      </c>
      <c r="AV403" s="25">
        <v>19</v>
      </c>
      <c r="AW403" s="25">
        <v>54</v>
      </c>
      <c r="AX403" s="25">
        <v>3</v>
      </c>
      <c r="AY403" s="25">
        <v>0</v>
      </c>
      <c r="AZ403" s="25">
        <v>45</v>
      </c>
      <c r="BA403" s="25">
        <v>26</v>
      </c>
      <c r="BB403" s="25">
        <v>53</v>
      </c>
      <c r="BC403" s="25">
        <v>52</v>
      </c>
      <c r="BD403" s="25">
        <v>22</v>
      </c>
      <c r="BE403" s="25">
        <v>0</v>
      </c>
      <c r="BF403" s="25">
        <v>6</v>
      </c>
      <c r="BG403" s="25">
        <v>3</v>
      </c>
      <c r="BH403" s="25">
        <v>49</v>
      </c>
      <c r="BI403" s="25">
        <v>53</v>
      </c>
      <c r="BJ403" s="25">
        <v>25</v>
      </c>
      <c r="BK403" s="25">
        <v>0</v>
      </c>
      <c r="BL403" s="25">
        <v>0</v>
      </c>
      <c r="BM403" s="25">
        <v>3</v>
      </c>
      <c r="BN403" s="25">
        <v>13</v>
      </c>
    </row>
    <row r="404" spans="1:66" x14ac:dyDescent="0.25">
      <c r="A404" s="6">
        <v>45290</v>
      </c>
      <c r="B404" t="s">
        <v>18</v>
      </c>
      <c r="C404">
        <v>30</v>
      </c>
      <c r="D404">
        <v>822</v>
      </c>
      <c r="E404">
        <f t="shared" si="24"/>
        <v>223</v>
      </c>
      <c r="F404">
        <f t="shared" si="26"/>
        <v>149</v>
      </c>
      <c r="G404">
        <f t="shared" si="27"/>
        <v>173</v>
      </c>
      <c r="H404">
        <f t="shared" si="25"/>
        <v>262</v>
      </c>
      <c r="I404">
        <v>0</v>
      </c>
      <c r="J404" s="22">
        <v>0.74</v>
      </c>
      <c r="K404" s="22">
        <v>0.54</v>
      </c>
      <c r="L404" s="22">
        <v>0.83000000000000007</v>
      </c>
      <c r="M404" s="22">
        <v>0.19</v>
      </c>
      <c r="N404" s="22">
        <v>0.93</v>
      </c>
      <c r="O404" s="24">
        <v>0.79</v>
      </c>
      <c r="P404" s="24">
        <v>0.93</v>
      </c>
      <c r="Q404" s="24">
        <v>1</v>
      </c>
      <c r="R404" s="24">
        <v>0.6</v>
      </c>
      <c r="S404" s="24">
        <v>0.23</v>
      </c>
      <c r="T404" s="24">
        <v>0.76</v>
      </c>
      <c r="U404" s="24">
        <v>0.92</v>
      </c>
      <c r="V404" s="24">
        <v>0.72</v>
      </c>
      <c r="W404" s="24">
        <v>0.73</v>
      </c>
      <c r="X404" s="24">
        <v>0.31</v>
      </c>
      <c r="Y404" s="24">
        <v>0.48</v>
      </c>
      <c r="Z404" s="24">
        <v>1</v>
      </c>
      <c r="AA404" s="25">
        <v>14</v>
      </c>
      <c r="AB404" s="25">
        <v>31</v>
      </c>
      <c r="AC404" s="25">
        <v>28</v>
      </c>
      <c r="AD404" s="25">
        <v>0</v>
      </c>
      <c r="AE404" s="25">
        <v>0</v>
      </c>
      <c r="AF404" s="25">
        <v>13</v>
      </c>
      <c r="AG404" s="25">
        <v>21</v>
      </c>
      <c r="AH404" s="25">
        <v>15</v>
      </c>
      <c r="AI404" s="25">
        <v>14</v>
      </c>
      <c r="AJ404" s="25">
        <v>13</v>
      </c>
      <c r="AK404" s="25">
        <v>15</v>
      </c>
      <c r="AL404" s="25">
        <v>38</v>
      </c>
      <c r="AM404" s="25">
        <v>15</v>
      </c>
      <c r="AN404" s="25">
        <v>39</v>
      </c>
      <c r="AO404" s="25">
        <v>47</v>
      </c>
      <c r="AP404" s="25">
        <v>51</v>
      </c>
      <c r="AQ404" s="25">
        <v>0</v>
      </c>
      <c r="AR404" s="25">
        <v>50</v>
      </c>
      <c r="AS404" s="25">
        <v>22</v>
      </c>
      <c r="AT404" s="25">
        <v>0</v>
      </c>
      <c r="AU404" s="25">
        <v>29</v>
      </c>
      <c r="AV404" s="25">
        <v>38</v>
      </c>
      <c r="AW404" s="25">
        <v>34</v>
      </c>
      <c r="AX404" s="25">
        <v>0</v>
      </c>
      <c r="AY404" s="25">
        <v>37</v>
      </c>
      <c r="AZ404" s="25">
        <v>0</v>
      </c>
      <c r="BA404" s="25">
        <v>0</v>
      </c>
      <c r="BB404" s="25">
        <v>1</v>
      </c>
      <c r="BC404" s="25">
        <v>0</v>
      </c>
      <c r="BD404" s="25">
        <v>34</v>
      </c>
      <c r="BE404" s="25">
        <v>0</v>
      </c>
      <c r="BF404" s="25">
        <v>8</v>
      </c>
      <c r="BG404" s="25">
        <v>52</v>
      </c>
      <c r="BH404" s="25">
        <v>42</v>
      </c>
      <c r="BI404" s="25">
        <v>39</v>
      </c>
      <c r="BJ404" s="25">
        <v>28</v>
      </c>
      <c r="BK404" s="25">
        <v>0</v>
      </c>
      <c r="BL404" s="25">
        <v>1</v>
      </c>
      <c r="BM404" s="25">
        <v>30</v>
      </c>
      <c r="BN404" s="25">
        <v>23</v>
      </c>
    </row>
    <row r="405" spans="1:66" x14ac:dyDescent="0.25">
      <c r="A405" s="6">
        <v>45291</v>
      </c>
      <c r="B405" t="s">
        <v>18</v>
      </c>
      <c r="C405">
        <v>31</v>
      </c>
      <c r="D405">
        <v>819</v>
      </c>
      <c r="E405">
        <f t="shared" si="24"/>
        <v>142</v>
      </c>
      <c r="F405">
        <f t="shared" si="26"/>
        <v>253</v>
      </c>
      <c r="G405">
        <f t="shared" si="27"/>
        <v>268</v>
      </c>
      <c r="H405">
        <f t="shared" si="25"/>
        <v>106</v>
      </c>
      <c r="I405">
        <v>1</v>
      </c>
      <c r="J405" s="22">
        <v>0.78</v>
      </c>
      <c r="K405" s="22">
        <v>0.24</v>
      </c>
      <c r="L405" s="22">
        <v>0.94000000000000006</v>
      </c>
      <c r="M405" s="22">
        <v>0.63</v>
      </c>
      <c r="N405" s="22">
        <v>0.89</v>
      </c>
      <c r="O405" s="24">
        <v>0.66</v>
      </c>
      <c r="P405" s="24">
        <v>0.63</v>
      </c>
      <c r="Q405" s="24">
        <v>0.75</v>
      </c>
      <c r="R405" s="24">
        <v>0.39</v>
      </c>
      <c r="S405" s="24">
        <v>0.88</v>
      </c>
      <c r="T405" s="24">
        <v>0.86</v>
      </c>
      <c r="U405" s="24">
        <v>0.75</v>
      </c>
      <c r="V405" s="24">
        <v>0.42</v>
      </c>
      <c r="W405" s="24">
        <v>0.79</v>
      </c>
      <c r="X405" s="24">
        <v>0.86</v>
      </c>
      <c r="Y405" s="24">
        <v>0.56000000000000005</v>
      </c>
      <c r="Z405" s="24">
        <v>0.94000000000000006</v>
      </c>
      <c r="AA405" s="25">
        <v>46</v>
      </c>
      <c r="AB405" s="25">
        <v>34</v>
      </c>
      <c r="AC405" s="25">
        <v>50</v>
      </c>
      <c r="AD405" s="25">
        <v>38</v>
      </c>
      <c r="AE405" s="25">
        <v>10</v>
      </c>
      <c r="AF405" s="25">
        <v>5</v>
      </c>
      <c r="AG405" s="25">
        <v>4</v>
      </c>
      <c r="AH405" s="25">
        <v>13</v>
      </c>
      <c r="AI405" s="25">
        <v>28</v>
      </c>
      <c r="AJ405" s="25">
        <v>25</v>
      </c>
      <c r="AK405" s="25">
        <v>50</v>
      </c>
      <c r="AL405" s="25">
        <v>0</v>
      </c>
      <c r="AM405" s="25">
        <v>0</v>
      </c>
      <c r="AN405" s="25">
        <v>24</v>
      </c>
      <c r="AO405" s="25">
        <v>3</v>
      </c>
      <c r="AP405" s="25">
        <v>7</v>
      </c>
      <c r="AQ405" s="25">
        <v>24</v>
      </c>
      <c r="AR405" s="25">
        <v>11</v>
      </c>
      <c r="AS405" s="25">
        <v>37</v>
      </c>
      <c r="AT405" s="25">
        <v>0</v>
      </c>
      <c r="AU405" s="25">
        <v>54</v>
      </c>
      <c r="AV405" s="25">
        <v>18</v>
      </c>
      <c r="AW405" s="25">
        <v>22</v>
      </c>
      <c r="AX405" s="25">
        <v>4</v>
      </c>
      <c r="AY405" s="25">
        <v>35</v>
      </c>
      <c r="AZ405" s="25">
        <v>26</v>
      </c>
      <c r="BA405" s="25">
        <v>34</v>
      </c>
      <c r="BB405" s="25">
        <v>33</v>
      </c>
      <c r="BC405" s="25">
        <v>0</v>
      </c>
      <c r="BD405" s="25">
        <v>42</v>
      </c>
      <c r="BE405" s="25">
        <v>8</v>
      </c>
      <c r="BF405" s="25">
        <v>16</v>
      </c>
      <c r="BG405" s="25">
        <v>8</v>
      </c>
      <c r="BH405" s="25">
        <v>48</v>
      </c>
      <c r="BI405" s="25">
        <v>15</v>
      </c>
      <c r="BJ405" s="25">
        <v>5</v>
      </c>
      <c r="BK405" s="25">
        <v>31</v>
      </c>
      <c r="BL405" s="25">
        <v>5</v>
      </c>
      <c r="BM405" s="25">
        <v>6</v>
      </c>
      <c r="BN405" s="25">
        <v>0</v>
      </c>
    </row>
    <row r="406" spans="1:66" x14ac:dyDescent="0.25">
      <c r="J406" s="23"/>
      <c r="K406" s="23"/>
      <c r="L406" s="23"/>
      <c r="M406" s="23"/>
      <c r="N406" s="23"/>
    </row>
  </sheetData>
  <mergeCells count="6">
    <mergeCell ref="AU1:BD1"/>
    <mergeCell ref="BE1:BN1"/>
    <mergeCell ref="O1:T1"/>
    <mergeCell ref="U1:Z1"/>
    <mergeCell ref="AA1:AJ1"/>
    <mergeCell ref="AK1:AT1"/>
  </mergeCells>
  <phoneticPr fontId="4" type="noConversion"/>
  <pageMargins left="0.7" right="0.7" top="0.75" bottom="0.75" header="0.3" footer="0.3"/>
  <pageSetup paperSize="9" orientation="portrait" horizontalDpi="1200" verticalDpi="1200" r:id="rId1"/>
  <ignoredErrors>
    <ignoredError sqref="E3:H33 E37:H64 E68:H98 E105:H134 E136:H166 E171:H200 E207:H237 E240:H270 E276:H336 E340:H369 E375:H405" formulaRange="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253E6-4260-462E-A103-DE2985518040}">
  <dimension ref="A1:BN406"/>
  <sheetViews>
    <sheetView zoomScaleNormal="100" workbookViewId="0">
      <pane xSplit="1" topLeftCell="B1" activePane="topRight" state="frozen"/>
      <selection activeCell="A19" sqref="A19"/>
      <selection pane="topRight" activeCell="B1" sqref="B1"/>
    </sheetView>
  </sheetViews>
  <sheetFormatPr defaultRowHeight="15" x14ac:dyDescent="0.25"/>
  <cols>
    <col min="1" max="1" width="12.28515625" customWidth="1"/>
    <col min="2" max="2" width="9.7109375" bestFit="1" customWidth="1"/>
    <col min="3" max="3" width="11" bestFit="1" customWidth="1"/>
    <col min="4" max="4" width="11" customWidth="1"/>
    <col min="9" max="9" width="12.85546875" bestFit="1" customWidth="1"/>
    <col min="10" max="14" width="8.85546875" style="18"/>
    <col min="17" max="17" width="13.7109375" bestFit="1" customWidth="1"/>
    <col min="18" max="18" width="9.140625" customWidth="1"/>
    <col min="23" max="23" width="13.5703125" bestFit="1" customWidth="1"/>
    <col min="24" max="24" width="9.7109375" bestFit="1" customWidth="1"/>
    <col min="27" max="28" width="12.85546875" bestFit="1" customWidth="1"/>
    <col min="29" max="29" width="11.5703125" bestFit="1" customWidth="1"/>
    <col min="30" max="30" width="10" bestFit="1" customWidth="1"/>
    <col min="31" max="31" width="10.7109375" bestFit="1" customWidth="1"/>
    <col min="32" max="32" width="15" bestFit="1" customWidth="1"/>
    <col min="33" max="33" width="17.28515625" bestFit="1" customWidth="1"/>
    <col min="34" max="34" width="10.7109375" bestFit="1" customWidth="1"/>
    <col min="35" max="35" width="9.42578125" bestFit="1" customWidth="1"/>
    <col min="36" max="36" width="19.28515625" bestFit="1" customWidth="1"/>
    <col min="37" max="38" width="12.85546875" bestFit="1" customWidth="1"/>
    <col min="39" max="39" width="11.5703125" bestFit="1" customWidth="1"/>
    <col min="40" max="40" width="10" bestFit="1" customWidth="1"/>
    <col min="41" max="41" width="10.7109375" bestFit="1" customWidth="1"/>
    <col min="42" max="42" width="15" bestFit="1" customWidth="1"/>
    <col min="43" max="43" width="17.28515625" bestFit="1" customWidth="1"/>
    <col min="44" max="44" width="10.7109375" bestFit="1" customWidth="1"/>
    <col min="45" max="45" width="9.42578125" bestFit="1" customWidth="1"/>
    <col min="46" max="46" width="19.28515625" bestFit="1" customWidth="1"/>
    <col min="47" max="48" width="11.7109375" bestFit="1" customWidth="1"/>
    <col min="49" max="49" width="10.42578125" bestFit="1" customWidth="1"/>
    <col min="51" max="51" width="9.5703125" bestFit="1" customWidth="1"/>
    <col min="52" max="52" width="13.85546875" bestFit="1" customWidth="1"/>
    <col min="53" max="53" width="16.140625" bestFit="1" customWidth="1"/>
    <col min="54" max="54" width="9.7109375" bestFit="1" customWidth="1"/>
    <col min="55" max="55" width="8.28515625" bestFit="1" customWidth="1"/>
    <col min="56" max="56" width="18.140625" bestFit="1" customWidth="1"/>
    <col min="57" max="58" width="11.7109375" bestFit="1" customWidth="1"/>
    <col min="59" max="59" width="10.42578125" bestFit="1" customWidth="1"/>
    <col min="61" max="61" width="9.5703125" bestFit="1" customWidth="1"/>
    <col min="62" max="62" width="13.85546875" bestFit="1" customWidth="1"/>
    <col min="63" max="63" width="16.140625" bestFit="1" customWidth="1"/>
    <col min="64" max="64" width="9.7109375" bestFit="1" customWidth="1"/>
    <col min="65" max="65" width="8.28515625" bestFit="1" customWidth="1"/>
    <col min="66" max="66" width="18.140625" bestFit="1" customWidth="1"/>
  </cols>
  <sheetData>
    <row r="1" spans="1:66" x14ac:dyDescent="0.25">
      <c r="E1" s="5"/>
      <c r="F1" s="5"/>
      <c r="G1" s="5"/>
      <c r="H1" s="5"/>
      <c r="O1" s="31" t="s">
        <v>64</v>
      </c>
      <c r="P1" s="31"/>
      <c r="Q1" s="31"/>
      <c r="R1" s="31"/>
      <c r="S1" s="31"/>
      <c r="T1" s="31"/>
      <c r="U1" s="31" t="s">
        <v>65</v>
      </c>
      <c r="V1" s="31"/>
      <c r="W1" s="31"/>
      <c r="X1" s="31"/>
      <c r="Y1" s="31"/>
      <c r="Z1" s="31"/>
      <c r="AA1" s="31" t="s">
        <v>50</v>
      </c>
      <c r="AB1" s="31"/>
      <c r="AC1" s="31"/>
      <c r="AD1" s="31"/>
      <c r="AE1" s="31"/>
      <c r="AF1" s="31"/>
      <c r="AG1" s="31"/>
      <c r="AH1" s="31"/>
      <c r="AI1" s="31"/>
      <c r="AJ1" s="31"/>
      <c r="AK1" s="31" t="s">
        <v>51</v>
      </c>
      <c r="AL1" s="31"/>
      <c r="AM1" s="31"/>
      <c r="AN1" s="31"/>
      <c r="AO1" s="31"/>
      <c r="AP1" s="31"/>
      <c r="AQ1" s="31"/>
      <c r="AR1" s="31"/>
      <c r="AS1" s="31"/>
      <c r="AT1" s="31"/>
      <c r="AU1" s="31" t="s">
        <v>48</v>
      </c>
      <c r="AV1" s="31"/>
      <c r="AW1" s="31"/>
      <c r="AX1" s="31"/>
      <c r="AY1" s="31"/>
      <c r="AZ1" s="31"/>
      <c r="BA1" s="31"/>
      <c r="BB1" s="31"/>
      <c r="BC1" s="31"/>
      <c r="BD1" s="31"/>
      <c r="BE1" s="31" t="s">
        <v>49</v>
      </c>
      <c r="BF1" s="31"/>
      <c r="BG1" s="31"/>
      <c r="BH1" s="31"/>
      <c r="BI1" s="31"/>
      <c r="BJ1" s="31"/>
      <c r="BK1" s="31"/>
      <c r="BL1" s="31"/>
      <c r="BM1" s="31"/>
      <c r="BN1" s="31"/>
    </row>
    <row r="2" spans="1:66" x14ac:dyDescent="0.25">
      <c r="A2" s="7" t="s">
        <v>6</v>
      </c>
      <c r="B2" s="7" t="s">
        <v>4</v>
      </c>
      <c r="C2" s="7" t="s">
        <v>5</v>
      </c>
      <c r="D2" s="7" t="s">
        <v>54</v>
      </c>
      <c r="E2" s="5" t="s">
        <v>50</v>
      </c>
      <c r="F2" s="5" t="s">
        <v>51</v>
      </c>
      <c r="G2" s="5" t="s">
        <v>48</v>
      </c>
      <c r="H2" s="5" t="s">
        <v>49</v>
      </c>
      <c r="I2" s="7" t="s">
        <v>56</v>
      </c>
      <c r="J2" s="7" t="s">
        <v>19</v>
      </c>
      <c r="K2" s="7" t="s">
        <v>20</v>
      </c>
      <c r="L2" s="7" t="s">
        <v>21</v>
      </c>
      <c r="M2" s="7" t="s">
        <v>23</v>
      </c>
      <c r="N2" s="7" t="s">
        <v>22</v>
      </c>
      <c r="O2" s="7" t="s">
        <v>94</v>
      </c>
      <c r="P2" s="7" t="s">
        <v>95</v>
      </c>
      <c r="Q2" s="7" t="s">
        <v>96</v>
      </c>
      <c r="R2" s="7" t="s">
        <v>97</v>
      </c>
      <c r="S2" s="7" t="s">
        <v>98</v>
      </c>
      <c r="T2" s="7" t="s">
        <v>99</v>
      </c>
      <c r="U2" s="7" t="s">
        <v>100</v>
      </c>
      <c r="V2" s="7" t="s">
        <v>101</v>
      </c>
      <c r="W2" s="7" t="s">
        <v>102</v>
      </c>
      <c r="X2" s="7" t="s">
        <v>103</v>
      </c>
      <c r="Y2" s="7" t="s">
        <v>104</v>
      </c>
      <c r="Z2" s="7" t="s">
        <v>105</v>
      </c>
      <c r="AA2" t="s">
        <v>118</v>
      </c>
      <c r="AB2" t="s">
        <v>119</v>
      </c>
      <c r="AC2" t="s">
        <v>120</v>
      </c>
      <c r="AD2" t="s">
        <v>121</v>
      </c>
      <c r="AE2" t="s">
        <v>122</v>
      </c>
      <c r="AF2" t="s">
        <v>123</v>
      </c>
      <c r="AG2" t="s">
        <v>124</v>
      </c>
      <c r="AH2" t="s">
        <v>125</v>
      </c>
      <c r="AI2" t="s">
        <v>126</v>
      </c>
      <c r="AJ2" t="s">
        <v>127</v>
      </c>
      <c r="AK2" t="s">
        <v>187</v>
      </c>
      <c r="AL2" t="s">
        <v>188</v>
      </c>
      <c r="AM2" t="s">
        <v>189</v>
      </c>
      <c r="AN2" t="s">
        <v>190</v>
      </c>
      <c r="AO2" t="s">
        <v>191</v>
      </c>
      <c r="AP2" t="s">
        <v>192</v>
      </c>
      <c r="AQ2" t="s">
        <v>193</v>
      </c>
      <c r="AR2" t="s">
        <v>194</v>
      </c>
      <c r="AS2" t="s">
        <v>195</v>
      </c>
      <c r="AT2" t="s">
        <v>196</v>
      </c>
      <c r="AU2" t="s">
        <v>128</v>
      </c>
      <c r="AV2" t="s">
        <v>129</v>
      </c>
      <c r="AW2" t="s">
        <v>130</v>
      </c>
      <c r="AX2" t="s">
        <v>131</v>
      </c>
      <c r="AY2" t="s">
        <v>132</v>
      </c>
      <c r="AZ2" t="s">
        <v>133</v>
      </c>
      <c r="BA2" t="s">
        <v>134</v>
      </c>
      <c r="BB2" t="s">
        <v>135</v>
      </c>
      <c r="BC2" t="s">
        <v>136</v>
      </c>
      <c r="BD2" t="s">
        <v>137</v>
      </c>
      <c r="BE2" t="s">
        <v>138</v>
      </c>
      <c r="BF2" t="s">
        <v>139</v>
      </c>
      <c r="BG2" t="s">
        <v>140</v>
      </c>
      <c r="BH2" t="s">
        <v>141</v>
      </c>
      <c r="BI2" t="s">
        <v>142</v>
      </c>
      <c r="BJ2" t="s">
        <v>143</v>
      </c>
      <c r="BK2" t="s">
        <v>144</v>
      </c>
      <c r="BL2" t="s">
        <v>145</v>
      </c>
      <c r="BM2" t="s">
        <v>146</v>
      </c>
      <c r="BN2" t="s">
        <v>147</v>
      </c>
    </row>
    <row r="3" spans="1:66" x14ac:dyDescent="0.25">
      <c r="A3" s="6">
        <v>44927</v>
      </c>
      <c r="B3" t="s">
        <v>7</v>
      </c>
      <c r="C3">
        <v>1</v>
      </c>
      <c r="D3">
        <f>SUM(E3:H3)</f>
        <v>388.80000000000007</v>
      </c>
      <c r="E3">
        <f t="shared" ref="E3:E33" si="0">SUM(BE3:BN3)</f>
        <v>131.20000000000002</v>
      </c>
      <c r="F3">
        <f t="shared" ref="F3:F33" si="1">SUM(AA3:AJ3)</f>
        <v>141.60000000000002</v>
      </c>
      <c r="G3">
        <f t="shared" ref="G3:G33" si="2">SUM(AU3:BD3)</f>
        <v>70.400000000000006</v>
      </c>
      <c r="H3">
        <f t="shared" ref="H3:H33" si="3">SUM(AL3:AT3)</f>
        <v>45.6</v>
      </c>
      <c r="I3">
        <v>1</v>
      </c>
      <c r="J3" s="21">
        <v>0.38400000000000001</v>
      </c>
      <c r="K3" s="21">
        <v>0.45600000000000007</v>
      </c>
      <c r="L3" s="21">
        <v>0.56000000000000005</v>
      </c>
      <c r="M3" s="21">
        <v>0.67200000000000004</v>
      </c>
      <c r="N3" s="21">
        <v>0.76000000000000012</v>
      </c>
      <c r="O3" s="24">
        <v>0.6080000000000001</v>
      </c>
      <c r="P3" s="24">
        <v>0.72000000000000008</v>
      </c>
      <c r="Q3" s="24">
        <v>0.62400000000000011</v>
      </c>
      <c r="R3" s="24">
        <v>8.0000000000000016E-2</v>
      </c>
      <c r="S3" s="24">
        <v>0.47199999999999998</v>
      </c>
      <c r="T3" s="24">
        <v>0.62400000000000011</v>
      </c>
      <c r="U3" s="24">
        <v>0.71200000000000008</v>
      </c>
      <c r="V3" s="24">
        <v>0.79200000000000004</v>
      </c>
      <c r="W3" s="24">
        <v>0.68800000000000006</v>
      </c>
      <c r="X3" s="24">
        <v>0.68800000000000006</v>
      </c>
      <c r="Y3" s="24">
        <v>0.63200000000000012</v>
      </c>
      <c r="Z3" s="24">
        <v>0.32000000000000006</v>
      </c>
      <c r="AA3" s="25">
        <v>19.200000000000003</v>
      </c>
      <c r="AB3" s="25">
        <v>0</v>
      </c>
      <c r="AC3" s="25">
        <v>3.2</v>
      </c>
      <c r="AD3" s="25">
        <v>40</v>
      </c>
      <c r="AE3" s="25">
        <v>26.400000000000002</v>
      </c>
      <c r="AF3" s="25">
        <v>4.8000000000000007</v>
      </c>
      <c r="AG3" s="25">
        <v>16</v>
      </c>
      <c r="AH3" s="25">
        <v>0</v>
      </c>
      <c r="AI3" s="25">
        <v>24</v>
      </c>
      <c r="AJ3" s="25">
        <v>8</v>
      </c>
      <c r="AK3" s="25">
        <v>0</v>
      </c>
      <c r="AL3" s="25">
        <v>13.600000000000001</v>
      </c>
      <c r="AM3" s="25">
        <v>0</v>
      </c>
      <c r="AN3" s="25">
        <v>2.4000000000000004</v>
      </c>
      <c r="AO3" s="25">
        <v>18.400000000000002</v>
      </c>
      <c r="AP3" s="25">
        <v>0</v>
      </c>
      <c r="AQ3" s="25">
        <v>9.6000000000000014</v>
      </c>
      <c r="AR3" s="25">
        <v>0.8</v>
      </c>
      <c r="AS3" s="25">
        <v>0</v>
      </c>
      <c r="AT3" s="25">
        <v>0.8</v>
      </c>
      <c r="AU3" s="25">
        <v>0</v>
      </c>
      <c r="AV3" s="25">
        <v>32</v>
      </c>
      <c r="AW3" s="25">
        <v>1.6</v>
      </c>
      <c r="AX3" s="25">
        <v>0.8</v>
      </c>
      <c r="AY3" s="25">
        <v>1.6</v>
      </c>
      <c r="AZ3" s="25">
        <v>1.6</v>
      </c>
      <c r="BA3" s="25">
        <v>15.200000000000001</v>
      </c>
      <c r="BB3" s="25">
        <v>17.600000000000001</v>
      </c>
      <c r="BC3" s="25">
        <v>0</v>
      </c>
      <c r="BD3" s="25">
        <v>0</v>
      </c>
      <c r="BE3" s="25">
        <v>7.2</v>
      </c>
      <c r="BF3" s="25">
        <v>11.200000000000001</v>
      </c>
      <c r="BG3" s="25">
        <v>10.4</v>
      </c>
      <c r="BH3" s="25">
        <v>14.4</v>
      </c>
      <c r="BI3" s="25">
        <v>0</v>
      </c>
      <c r="BJ3" s="25">
        <v>9.6000000000000014</v>
      </c>
      <c r="BK3" s="25">
        <v>8.8000000000000007</v>
      </c>
      <c r="BL3" s="25">
        <v>31.200000000000003</v>
      </c>
      <c r="BM3" s="25">
        <v>7.2</v>
      </c>
      <c r="BN3" s="25">
        <v>31.200000000000003</v>
      </c>
    </row>
    <row r="4" spans="1:66" x14ac:dyDescent="0.25">
      <c r="A4" s="6">
        <v>44928</v>
      </c>
      <c r="B4" t="s">
        <v>7</v>
      </c>
      <c r="C4">
        <v>2</v>
      </c>
      <c r="D4">
        <f t="shared" ref="D4:D67" si="4">SUM(E4:H4)</f>
        <v>320</v>
      </c>
      <c r="E4">
        <f t="shared" si="0"/>
        <v>69.600000000000009</v>
      </c>
      <c r="F4">
        <f t="shared" si="1"/>
        <v>91.2</v>
      </c>
      <c r="G4">
        <f t="shared" si="2"/>
        <v>56</v>
      </c>
      <c r="H4">
        <f t="shared" si="3"/>
        <v>103.20000000000002</v>
      </c>
      <c r="I4">
        <v>0</v>
      </c>
      <c r="J4" s="21">
        <v>0.32000000000000006</v>
      </c>
      <c r="K4" s="21">
        <v>0.46399999999999997</v>
      </c>
      <c r="L4" s="21">
        <v>0.28799999999999998</v>
      </c>
      <c r="M4" s="21">
        <v>0.67200000000000004</v>
      </c>
      <c r="N4" s="21">
        <v>0.68</v>
      </c>
      <c r="O4" s="24">
        <v>0.64000000000000012</v>
      </c>
      <c r="P4" s="24">
        <v>0.48799999999999999</v>
      </c>
      <c r="Q4" s="24">
        <v>0.62400000000000011</v>
      </c>
      <c r="R4" s="24">
        <v>0.56799999999999995</v>
      </c>
      <c r="S4" s="24">
        <v>0.12</v>
      </c>
      <c r="T4" s="24">
        <v>0.54400000000000004</v>
      </c>
      <c r="U4" s="24">
        <v>0.72000000000000008</v>
      </c>
      <c r="V4" s="24">
        <v>0.72000000000000008</v>
      </c>
      <c r="W4" s="24">
        <v>0.67200000000000004</v>
      </c>
      <c r="X4" s="24">
        <v>0.21600000000000003</v>
      </c>
      <c r="Y4" s="24">
        <v>0.51200000000000001</v>
      </c>
      <c r="Z4" s="24">
        <v>0.56000000000000005</v>
      </c>
      <c r="AA4" s="25">
        <v>27.200000000000003</v>
      </c>
      <c r="AB4" s="25">
        <v>5.6000000000000005</v>
      </c>
      <c r="AC4" s="25">
        <v>16.8</v>
      </c>
      <c r="AD4" s="25">
        <v>0.8</v>
      </c>
      <c r="AE4" s="25">
        <v>16.8</v>
      </c>
      <c r="AF4" s="25">
        <v>8</v>
      </c>
      <c r="AG4" s="25">
        <v>0</v>
      </c>
      <c r="AH4" s="25">
        <v>0</v>
      </c>
      <c r="AI4" s="25">
        <v>0</v>
      </c>
      <c r="AJ4" s="25">
        <v>16</v>
      </c>
      <c r="AK4" s="25">
        <v>0</v>
      </c>
      <c r="AL4" s="25">
        <v>13.600000000000001</v>
      </c>
      <c r="AM4" s="25">
        <v>17.600000000000001</v>
      </c>
      <c r="AN4" s="25">
        <v>0</v>
      </c>
      <c r="AO4" s="25">
        <v>0</v>
      </c>
      <c r="AP4" s="25">
        <v>10.4</v>
      </c>
      <c r="AQ4" s="25">
        <v>21.6</v>
      </c>
      <c r="AR4" s="25">
        <v>2.4000000000000004</v>
      </c>
      <c r="AS4" s="25">
        <v>0.8</v>
      </c>
      <c r="AT4" s="25">
        <v>36.800000000000004</v>
      </c>
      <c r="AU4" s="25">
        <v>0</v>
      </c>
      <c r="AV4" s="25">
        <v>4</v>
      </c>
      <c r="AW4" s="25">
        <v>25.6</v>
      </c>
      <c r="AX4" s="25">
        <v>0</v>
      </c>
      <c r="AY4" s="25">
        <v>4.8000000000000007</v>
      </c>
      <c r="AZ4" s="25">
        <v>8.8000000000000007</v>
      </c>
      <c r="BA4" s="25">
        <v>4</v>
      </c>
      <c r="BB4" s="25">
        <v>0</v>
      </c>
      <c r="BC4" s="25">
        <v>8</v>
      </c>
      <c r="BD4" s="25">
        <v>0.8</v>
      </c>
      <c r="BE4" s="25">
        <v>3.2</v>
      </c>
      <c r="BF4" s="25">
        <v>0</v>
      </c>
      <c r="BG4" s="25">
        <v>23.200000000000003</v>
      </c>
      <c r="BH4" s="25">
        <v>7.2</v>
      </c>
      <c r="BI4" s="25">
        <v>0</v>
      </c>
      <c r="BJ4" s="25">
        <v>8.8000000000000007</v>
      </c>
      <c r="BK4" s="25">
        <v>15.200000000000001</v>
      </c>
      <c r="BL4" s="25">
        <v>0</v>
      </c>
      <c r="BM4" s="25">
        <v>3.2</v>
      </c>
      <c r="BN4" s="25">
        <v>8.8000000000000007</v>
      </c>
    </row>
    <row r="5" spans="1:66" x14ac:dyDescent="0.25">
      <c r="A5" s="6">
        <v>44929</v>
      </c>
      <c r="B5" t="s">
        <v>7</v>
      </c>
      <c r="C5">
        <v>3</v>
      </c>
      <c r="D5">
        <f t="shared" si="4"/>
        <v>408.80000000000007</v>
      </c>
      <c r="E5">
        <f t="shared" si="0"/>
        <v>100</v>
      </c>
      <c r="F5">
        <f t="shared" si="1"/>
        <v>114.40000000000002</v>
      </c>
      <c r="G5">
        <f t="shared" si="2"/>
        <v>48</v>
      </c>
      <c r="H5">
        <f t="shared" si="3"/>
        <v>146.4</v>
      </c>
      <c r="I5">
        <v>0</v>
      </c>
      <c r="J5" s="21">
        <v>0.29599999999999999</v>
      </c>
      <c r="K5" s="21">
        <v>0.6080000000000001</v>
      </c>
      <c r="L5" s="21">
        <v>0.56799999999999995</v>
      </c>
      <c r="M5" s="21">
        <v>0.68800000000000006</v>
      </c>
      <c r="N5" s="21">
        <v>0.78400000000000003</v>
      </c>
      <c r="O5" s="24">
        <v>0.45600000000000007</v>
      </c>
      <c r="P5" s="24">
        <v>0.44800000000000006</v>
      </c>
      <c r="Q5" s="24">
        <v>0.48</v>
      </c>
      <c r="R5" s="24">
        <v>0.78400000000000003</v>
      </c>
      <c r="S5" s="24">
        <v>0.52</v>
      </c>
      <c r="T5" s="24">
        <v>0.7360000000000001</v>
      </c>
      <c r="U5" s="24">
        <v>0.77600000000000002</v>
      </c>
      <c r="V5" s="24">
        <v>0.77600000000000002</v>
      </c>
      <c r="W5" s="24">
        <v>0.68800000000000006</v>
      </c>
      <c r="X5" s="24">
        <v>0.78400000000000003</v>
      </c>
      <c r="Y5" s="24">
        <v>0.34400000000000003</v>
      </c>
      <c r="Z5" s="24">
        <v>0.35200000000000004</v>
      </c>
      <c r="AA5" s="25">
        <v>32.800000000000004</v>
      </c>
      <c r="AB5" s="25">
        <v>27.200000000000003</v>
      </c>
      <c r="AC5" s="25">
        <v>12.8</v>
      </c>
      <c r="AD5" s="25">
        <v>0</v>
      </c>
      <c r="AE5" s="25">
        <v>4</v>
      </c>
      <c r="AF5" s="25">
        <v>11.200000000000001</v>
      </c>
      <c r="AG5" s="25">
        <v>20</v>
      </c>
      <c r="AH5" s="25">
        <v>0</v>
      </c>
      <c r="AI5" s="25">
        <v>0</v>
      </c>
      <c r="AJ5" s="25">
        <v>6.4</v>
      </c>
      <c r="AK5" s="25">
        <v>2.4000000000000004</v>
      </c>
      <c r="AL5" s="25">
        <v>33.6</v>
      </c>
      <c r="AM5" s="25">
        <v>35.200000000000003</v>
      </c>
      <c r="AN5" s="25">
        <v>0</v>
      </c>
      <c r="AO5" s="25">
        <v>25.6</v>
      </c>
      <c r="AP5" s="25">
        <v>12</v>
      </c>
      <c r="AQ5" s="25">
        <v>0</v>
      </c>
      <c r="AR5" s="25">
        <v>0</v>
      </c>
      <c r="AS5" s="25">
        <v>40</v>
      </c>
      <c r="AT5" s="25">
        <v>0</v>
      </c>
      <c r="AU5" s="25">
        <v>12</v>
      </c>
      <c r="AV5" s="25">
        <v>0</v>
      </c>
      <c r="AW5" s="25">
        <v>0</v>
      </c>
      <c r="AX5" s="25">
        <v>0</v>
      </c>
      <c r="AY5" s="25">
        <v>10.4</v>
      </c>
      <c r="AZ5" s="25">
        <v>0</v>
      </c>
      <c r="BA5" s="25">
        <v>0</v>
      </c>
      <c r="BB5" s="25">
        <v>0</v>
      </c>
      <c r="BC5" s="25">
        <v>6.4</v>
      </c>
      <c r="BD5" s="25">
        <v>19.200000000000003</v>
      </c>
      <c r="BE5" s="25">
        <v>0</v>
      </c>
      <c r="BF5" s="25">
        <v>8</v>
      </c>
      <c r="BG5" s="25">
        <v>19.200000000000003</v>
      </c>
      <c r="BH5" s="25">
        <v>0</v>
      </c>
      <c r="BI5" s="25">
        <v>4</v>
      </c>
      <c r="BJ5" s="25">
        <v>11.200000000000001</v>
      </c>
      <c r="BK5" s="25">
        <v>14.4</v>
      </c>
      <c r="BL5" s="25">
        <v>9.6000000000000014</v>
      </c>
      <c r="BM5" s="25">
        <v>12</v>
      </c>
      <c r="BN5" s="25">
        <v>21.6</v>
      </c>
    </row>
    <row r="6" spans="1:66" x14ac:dyDescent="0.25">
      <c r="A6" s="6">
        <v>44930</v>
      </c>
      <c r="B6" t="s">
        <v>7</v>
      </c>
      <c r="C6">
        <v>4</v>
      </c>
      <c r="D6">
        <f t="shared" si="4"/>
        <v>374.40000000000003</v>
      </c>
      <c r="E6">
        <f t="shared" si="0"/>
        <v>132</v>
      </c>
      <c r="F6">
        <f t="shared" si="1"/>
        <v>107.2</v>
      </c>
      <c r="G6">
        <f t="shared" si="2"/>
        <v>70.400000000000006</v>
      </c>
      <c r="H6">
        <f t="shared" si="3"/>
        <v>64.800000000000011</v>
      </c>
      <c r="I6">
        <v>0</v>
      </c>
      <c r="J6" s="21">
        <v>0.25600000000000001</v>
      </c>
      <c r="K6" s="21">
        <v>0.16000000000000003</v>
      </c>
      <c r="L6" s="21">
        <v>0.48799999999999999</v>
      </c>
      <c r="M6" s="21">
        <v>0.64000000000000012</v>
      </c>
      <c r="N6" s="21">
        <v>0.72000000000000008</v>
      </c>
      <c r="O6" s="24">
        <v>0.14399999999999999</v>
      </c>
      <c r="P6" s="24">
        <v>0.63200000000000012</v>
      </c>
      <c r="Q6" s="24">
        <v>8.0000000000000016E-2</v>
      </c>
      <c r="R6" s="24">
        <v>0.22400000000000003</v>
      </c>
      <c r="S6" s="24">
        <v>0.72800000000000009</v>
      </c>
      <c r="T6" s="24">
        <v>0.56799999999999995</v>
      </c>
      <c r="U6" s="24">
        <v>0.34400000000000003</v>
      </c>
      <c r="V6" s="24">
        <v>0.75200000000000011</v>
      </c>
      <c r="W6" s="24">
        <v>0.33600000000000002</v>
      </c>
      <c r="X6" s="24">
        <v>0.40800000000000003</v>
      </c>
      <c r="Y6" s="24">
        <v>0.77600000000000002</v>
      </c>
      <c r="Z6" s="24">
        <v>0.66400000000000015</v>
      </c>
      <c r="AA6" s="25">
        <v>15.200000000000001</v>
      </c>
      <c r="AB6" s="25">
        <v>3.2</v>
      </c>
      <c r="AC6" s="25">
        <v>3.2</v>
      </c>
      <c r="AD6" s="25">
        <v>0</v>
      </c>
      <c r="AE6" s="25">
        <v>5.6000000000000005</v>
      </c>
      <c r="AF6" s="25">
        <v>32.800000000000004</v>
      </c>
      <c r="AG6" s="25">
        <v>8</v>
      </c>
      <c r="AH6" s="25">
        <v>6.4</v>
      </c>
      <c r="AI6" s="25">
        <v>28</v>
      </c>
      <c r="AJ6" s="25">
        <v>4.8000000000000007</v>
      </c>
      <c r="AK6" s="25">
        <v>30.400000000000002</v>
      </c>
      <c r="AL6" s="25">
        <v>2.4000000000000004</v>
      </c>
      <c r="AM6" s="25">
        <v>4.8000000000000007</v>
      </c>
      <c r="AN6" s="25">
        <v>8</v>
      </c>
      <c r="AO6" s="25">
        <v>13.600000000000001</v>
      </c>
      <c r="AP6" s="25">
        <v>28.8</v>
      </c>
      <c r="AQ6" s="25">
        <v>0</v>
      </c>
      <c r="AR6" s="25">
        <v>0</v>
      </c>
      <c r="AS6" s="25">
        <v>3.2</v>
      </c>
      <c r="AT6" s="25">
        <v>4</v>
      </c>
      <c r="AU6" s="25">
        <v>0</v>
      </c>
      <c r="AV6" s="25">
        <v>11.200000000000001</v>
      </c>
      <c r="AW6" s="25">
        <v>8</v>
      </c>
      <c r="AX6" s="25">
        <v>0</v>
      </c>
      <c r="AY6" s="25">
        <v>0.8</v>
      </c>
      <c r="AZ6" s="25">
        <v>0</v>
      </c>
      <c r="BA6" s="25">
        <v>19.200000000000003</v>
      </c>
      <c r="BB6" s="25">
        <v>20.8</v>
      </c>
      <c r="BC6" s="25">
        <v>10.4</v>
      </c>
      <c r="BD6" s="25">
        <v>0</v>
      </c>
      <c r="BE6" s="25">
        <v>9.6000000000000014</v>
      </c>
      <c r="BF6" s="25">
        <v>0.8</v>
      </c>
      <c r="BG6" s="25">
        <v>7.2</v>
      </c>
      <c r="BH6" s="25">
        <v>18.400000000000002</v>
      </c>
      <c r="BI6" s="25">
        <v>14.4</v>
      </c>
      <c r="BJ6" s="25">
        <v>13.600000000000001</v>
      </c>
      <c r="BK6" s="25">
        <v>30.400000000000002</v>
      </c>
      <c r="BL6" s="25">
        <v>0</v>
      </c>
      <c r="BM6" s="25">
        <v>24</v>
      </c>
      <c r="BN6" s="25">
        <v>13.600000000000001</v>
      </c>
    </row>
    <row r="7" spans="1:66" x14ac:dyDescent="0.25">
      <c r="A7" s="6">
        <v>44931</v>
      </c>
      <c r="B7" t="s">
        <v>7</v>
      </c>
      <c r="C7">
        <v>5</v>
      </c>
      <c r="D7">
        <f t="shared" si="4"/>
        <v>328</v>
      </c>
      <c r="E7">
        <f t="shared" si="0"/>
        <v>74.400000000000006</v>
      </c>
      <c r="F7">
        <f t="shared" si="1"/>
        <v>48.800000000000004</v>
      </c>
      <c r="G7">
        <f t="shared" si="2"/>
        <v>115.2</v>
      </c>
      <c r="H7">
        <f t="shared" si="3"/>
        <v>89.6</v>
      </c>
      <c r="I7">
        <v>0</v>
      </c>
      <c r="J7" s="21">
        <v>0.25600000000000001</v>
      </c>
      <c r="K7" s="21">
        <v>0.43200000000000005</v>
      </c>
      <c r="L7" s="21">
        <v>0.6160000000000001</v>
      </c>
      <c r="M7" s="21">
        <v>0.64800000000000013</v>
      </c>
      <c r="N7" s="21">
        <v>0.72800000000000009</v>
      </c>
      <c r="O7" s="24">
        <v>0.74400000000000011</v>
      </c>
      <c r="P7" s="24">
        <v>0.54400000000000004</v>
      </c>
      <c r="Q7" s="24">
        <v>0.47199999999999998</v>
      </c>
      <c r="R7" s="24">
        <v>0.54400000000000004</v>
      </c>
      <c r="S7" s="24">
        <v>0.78400000000000003</v>
      </c>
      <c r="T7" s="24">
        <v>0.8</v>
      </c>
      <c r="U7" s="24">
        <v>0.7360000000000001</v>
      </c>
      <c r="V7" s="24">
        <v>0.71200000000000008</v>
      </c>
      <c r="W7" s="24">
        <v>0.74400000000000011</v>
      </c>
      <c r="X7" s="24">
        <v>0.70400000000000007</v>
      </c>
      <c r="Y7" s="24">
        <v>0.4</v>
      </c>
      <c r="Z7" s="24">
        <v>0.8</v>
      </c>
      <c r="AA7" s="25">
        <v>3.2</v>
      </c>
      <c r="AB7" s="25">
        <v>29.6</v>
      </c>
      <c r="AC7" s="25">
        <v>5.6000000000000005</v>
      </c>
      <c r="AD7" s="25">
        <v>9.6000000000000014</v>
      </c>
      <c r="AE7" s="25">
        <v>0</v>
      </c>
      <c r="AF7" s="25">
        <v>0</v>
      </c>
      <c r="AG7" s="25">
        <v>0</v>
      </c>
      <c r="AH7" s="25">
        <v>0</v>
      </c>
      <c r="AI7" s="25">
        <v>0</v>
      </c>
      <c r="AJ7" s="25">
        <v>0.8</v>
      </c>
      <c r="AK7" s="25">
        <v>5.6000000000000458</v>
      </c>
      <c r="AL7" s="25">
        <v>6.4</v>
      </c>
      <c r="AM7" s="25">
        <v>0</v>
      </c>
      <c r="AN7" s="25">
        <v>0</v>
      </c>
      <c r="AO7" s="25">
        <v>14.4</v>
      </c>
      <c r="AP7" s="25">
        <v>12</v>
      </c>
      <c r="AQ7" s="25">
        <v>12.8</v>
      </c>
      <c r="AR7" s="25">
        <v>4</v>
      </c>
      <c r="AS7" s="25">
        <v>6.4</v>
      </c>
      <c r="AT7" s="25">
        <v>33.6</v>
      </c>
      <c r="AU7" s="25">
        <v>0</v>
      </c>
      <c r="AV7" s="25">
        <v>2.4000000000000004</v>
      </c>
      <c r="AW7" s="25">
        <v>0</v>
      </c>
      <c r="AX7" s="25">
        <v>34.4</v>
      </c>
      <c r="AY7" s="25">
        <v>0</v>
      </c>
      <c r="AZ7" s="25">
        <v>14.4</v>
      </c>
      <c r="BA7" s="25">
        <v>30.400000000000002</v>
      </c>
      <c r="BB7" s="25">
        <v>0</v>
      </c>
      <c r="BC7" s="25">
        <v>11.200000000000001</v>
      </c>
      <c r="BD7" s="25">
        <v>22.400000000000002</v>
      </c>
      <c r="BE7" s="25">
        <v>1.6</v>
      </c>
      <c r="BF7" s="25">
        <v>10.4</v>
      </c>
      <c r="BG7" s="25">
        <v>17.600000000000001</v>
      </c>
      <c r="BH7" s="25">
        <v>6.4</v>
      </c>
      <c r="BI7" s="25">
        <v>0</v>
      </c>
      <c r="BJ7" s="25">
        <v>10.4</v>
      </c>
      <c r="BK7" s="25">
        <v>20.8</v>
      </c>
      <c r="BL7" s="25">
        <v>0</v>
      </c>
      <c r="BM7" s="25">
        <v>7.2</v>
      </c>
      <c r="BN7" s="25">
        <v>0</v>
      </c>
    </row>
    <row r="8" spans="1:66" x14ac:dyDescent="0.25">
      <c r="A8" s="6">
        <v>44932</v>
      </c>
      <c r="B8" t="s">
        <v>7</v>
      </c>
      <c r="C8">
        <v>6</v>
      </c>
      <c r="D8">
        <f t="shared" si="4"/>
        <v>492.00000000000011</v>
      </c>
      <c r="E8">
        <f t="shared" si="0"/>
        <v>130.4</v>
      </c>
      <c r="F8">
        <f t="shared" si="1"/>
        <v>158.40000000000003</v>
      </c>
      <c r="G8">
        <f t="shared" si="2"/>
        <v>116.80000000000001</v>
      </c>
      <c r="H8">
        <f t="shared" si="3"/>
        <v>86.4</v>
      </c>
      <c r="I8">
        <v>0</v>
      </c>
      <c r="J8" s="21">
        <v>0.43200000000000005</v>
      </c>
      <c r="K8" s="21">
        <v>0.4</v>
      </c>
      <c r="L8" s="21">
        <v>0.64000000000000012</v>
      </c>
      <c r="M8" s="21">
        <v>0.504</v>
      </c>
      <c r="N8" s="21">
        <v>0.13600000000000001</v>
      </c>
      <c r="O8" s="24">
        <v>0.7360000000000001</v>
      </c>
      <c r="P8" s="24">
        <v>0.62400000000000011</v>
      </c>
      <c r="Q8" s="24">
        <v>0.58399999999999996</v>
      </c>
      <c r="R8" s="24">
        <v>0.59199999999999997</v>
      </c>
      <c r="S8" s="24">
        <v>0.60000000000000009</v>
      </c>
      <c r="T8" s="24">
        <v>0.76800000000000002</v>
      </c>
      <c r="U8" s="24">
        <v>0.64000000000000012</v>
      </c>
      <c r="V8" s="24">
        <v>0.38400000000000001</v>
      </c>
      <c r="W8" s="24">
        <v>0.30400000000000005</v>
      </c>
      <c r="X8" s="24">
        <v>0.46399999999999997</v>
      </c>
      <c r="Y8" s="24">
        <v>0.71200000000000008</v>
      </c>
      <c r="Z8" s="24">
        <v>0.62400000000000011</v>
      </c>
      <c r="AA8" s="25">
        <v>43.2</v>
      </c>
      <c r="AB8" s="25">
        <v>0</v>
      </c>
      <c r="AC8" s="25">
        <v>4.8000000000000007</v>
      </c>
      <c r="AD8" s="25">
        <v>23.200000000000003</v>
      </c>
      <c r="AE8" s="25">
        <v>41.6</v>
      </c>
      <c r="AF8" s="25">
        <v>11.200000000000001</v>
      </c>
      <c r="AG8" s="25">
        <v>5.6000000000000005</v>
      </c>
      <c r="AH8" s="25">
        <v>0</v>
      </c>
      <c r="AI8" s="25">
        <v>28.8</v>
      </c>
      <c r="AJ8" s="25">
        <v>0</v>
      </c>
      <c r="AK8" s="25">
        <v>21.6</v>
      </c>
      <c r="AL8" s="25">
        <v>7.2</v>
      </c>
      <c r="AM8" s="25">
        <v>8.8000000000000007</v>
      </c>
      <c r="AN8" s="25">
        <v>0</v>
      </c>
      <c r="AO8" s="25">
        <v>0</v>
      </c>
      <c r="AP8" s="25">
        <v>1.6</v>
      </c>
      <c r="AQ8" s="25">
        <v>0</v>
      </c>
      <c r="AR8" s="25">
        <v>36.800000000000004</v>
      </c>
      <c r="AS8" s="25">
        <v>30.400000000000002</v>
      </c>
      <c r="AT8" s="25">
        <v>1.6</v>
      </c>
      <c r="AU8" s="25">
        <v>0.8</v>
      </c>
      <c r="AV8" s="25">
        <v>8.8000000000000007</v>
      </c>
      <c r="AW8" s="25">
        <v>18.400000000000002</v>
      </c>
      <c r="AX8" s="25">
        <v>4.8000000000000007</v>
      </c>
      <c r="AY8" s="25">
        <v>21.6</v>
      </c>
      <c r="AZ8" s="25">
        <v>32</v>
      </c>
      <c r="BA8" s="25">
        <v>0</v>
      </c>
      <c r="BB8" s="25">
        <v>22.400000000000002</v>
      </c>
      <c r="BC8" s="25">
        <v>3.2</v>
      </c>
      <c r="BD8" s="25">
        <v>4.8000000000000007</v>
      </c>
      <c r="BE8" s="25">
        <v>11.200000000000001</v>
      </c>
      <c r="BF8" s="25">
        <v>13.600000000000001</v>
      </c>
      <c r="BG8" s="25">
        <v>20.8</v>
      </c>
      <c r="BH8" s="25">
        <v>0.8</v>
      </c>
      <c r="BI8" s="25">
        <v>0.8</v>
      </c>
      <c r="BJ8" s="25">
        <v>34.4</v>
      </c>
      <c r="BK8" s="25">
        <v>34.4</v>
      </c>
      <c r="BL8" s="25">
        <v>0</v>
      </c>
      <c r="BM8" s="25">
        <v>2.4000000000000004</v>
      </c>
      <c r="BN8" s="25">
        <v>12</v>
      </c>
    </row>
    <row r="9" spans="1:66" x14ac:dyDescent="0.25">
      <c r="A9" s="6">
        <v>44933</v>
      </c>
      <c r="B9" t="s">
        <v>7</v>
      </c>
      <c r="C9">
        <v>7</v>
      </c>
      <c r="D9">
        <f t="shared" si="4"/>
        <v>382.4</v>
      </c>
      <c r="E9">
        <f t="shared" si="0"/>
        <v>106.4</v>
      </c>
      <c r="F9">
        <f t="shared" si="1"/>
        <v>104</v>
      </c>
      <c r="G9">
        <f t="shared" si="2"/>
        <v>111.99999999999999</v>
      </c>
      <c r="H9">
        <f t="shared" si="3"/>
        <v>60</v>
      </c>
      <c r="I9">
        <v>0</v>
      </c>
      <c r="J9" s="21">
        <v>0.14399999999999999</v>
      </c>
      <c r="K9" s="21">
        <v>0.4</v>
      </c>
      <c r="L9" s="21">
        <v>0.59199999999999997</v>
      </c>
      <c r="M9" s="21">
        <v>0.67200000000000004</v>
      </c>
      <c r="N9" s="21">
        <v>0.72000000000000008</v>
      </c>
      <c r="O9" s="24">
        <v>0.58399999999999996</v>
      </c>
      <c r="P9" s="24">
        <v>0.56000000000000005</v>
      </c>
      <c r="Q9" s="24">
        <v>0.55200000000000005</v>
      </c>
      <c r="R9" s="24">
        <v>0.52</v>
      </c>
      <c r="S9" s="24">
        <v>0.70400000000000007</v>
      </c>
      <c r="T9" s="24">
        <v>0.68</v>
      </c>
      <c r="U9" s="24">
        <v>0.76800000000000002</v>
      </c>
      <c r="V9" s="24">
        <v>0.72800000000000009</v>
      </c>
      <c r="W9" s="24">
        <v>0.76800000000000002</v>
      </c>
      <c r="X9" s="24">
        <v>0.72000000000000008</v>
      </c>
      <c r="Y9" s="24">
        <v>0.76800000000000002</v>
      </c>
      <c r="Z9" s="24">
        <v>0.31200000000000006</v>
      </c>
      <c r="AA9" s="25">
        <v>3.2</v>
      </c>
      <c r="AB9" s="25">
        <v>0</v>
      </c>
      <c r="AC9" s="25">
        <v>3.2</v>
      </c>
      <c r="AD9" s="25">
        <v>10.4</v>
      </c>
      <c r="AE9" s="25">
        <v>20</v>
      </c>
      <c r="AF9" s="25">
        <v>0</v>
      </c>
      <c r="AG9" s="25">
        <v>22.400000000000002</v>
      </c>
      <c r="AH9" s="25">
        <v>16</v>
      </c>
      <c r="AI9" s="25">
        <v>8.8000000000000007</v>
      </c>
      <c r="AJ9" s="25">
        <v>20</v>
      </c>
      <c r="AK9" s="25">
        <v>0</v>
      </c>
      <c r="AL9" s="25">
        <v>0</v>
      </c>
      <c r="AM9" s="25">
        <v>9.6000000000000014</v>
      </c>
      <c r="AN9" s="25">
        <v>22.400000000000002</v>
      </c>
      <c r="AO9" s="25">
        <v>0</v>
      </c>
      <c r="AP9" s="25">
        <v>3.2</v>
      </c>
      <c r="AQ9" s="25">
        <v>0</v>
      </c>
      <c r="AR9" s="25">
        <v>6.4</v>
      </c>
      <c r="AS9" s="25">
        <v>0</v>
      </c>
      <c r="AT9" s="25">
        <v>18.400000000000002</v>
      </c>
      <c r="AU9" s="25">
        <v>0</v>
      </c>
      <c r="AV9" s="25">
        <v>6.4</v>
      </c>
      <c r="AW9" s="25">
        <v>0.8</v>
      </c>
      <c r="AX9" s="25">
        <v>1.6</v>
      </c>
      <c r="AY9" s="25">
        <v>2.4000000000000004</v>
      </c>
      <c r="AZ9" s="25">
        <v>0.8</v>
      </c>
      <c r="BA9" s="25">
        <v>37.6</v>
      </c>
      <c r="BB9" s="25">
        <v>40</v>
      </c>
      <c r="BC9" s="25">
        <v>17.600000000000001</v>
      </c>
      <c r="BD9" s="25">
        <v>4.8000000000000007</v>
      </c>
      <c r="BE9" s="25">
        <v>13.600000000000001</v>
      </c>
      <c r="BF9" s="25">
        <v>0</v>
      </c>
      <c r="BG9" s="25">
        <v>0</v>
      </c>
      <c r="BH9" s="25">
        <v>23.200000000000003</v>
      </c>
      <c r="BI9" s="25">
        <v>21.6</v>
      </c>
      <c r="BJ9" s="25">
        <v>0</v>
      </c>
      <c r="BK9" s="25">
        <v>1.6</v>
      </c>
      <c r="BL9" s="25">
        <v>11.200000000000001</v>
      </c>
      <c r="BM9" s="25">
        <v>0.8</v>
      </c>
      <c r="BN9" s="25">
        <v>34.4</v>
      </c>
    </row>
    <row r="10" spans="1:66" x14ac:dyDescent="0.25">
      <c r="A10" s="6">
        <v>44934</v>
      </c>
      <c r="B10" t="s">
        <v>7</v>
      </c>
      <c r="C10">
        <v>8</v>
      </c>
      <c r="D10">
        <f t="shared" si="4"/>
        <v>395.20000000000016</v>
      </c>
      <c r="E10">
        <f t="shared" si="0"/>
        <v>87.200000000000088</v>
      </c>
      <c r="F10">
        <f t="shared" si="1"/>
        <v>119.20000000000002</v>
      </c>
      <c r="G10">
        <f t="shared" si="2"/>
        <v>108</v>
      </c>
      <c r="H10">
        <f t="shared" si="3"/>
        <v>80.80000000000004</v>
      </c>
      <c r="I10">
        <v>0</v>
      </c>
      <c r="J10" s="21">
        <v>0.64000000000000012</v>
      </c>
      <c r="K10" s="21">
        <v>0.40800000000000003</v>
      </c>
      <c r="L10" s="21">
        <v>0.59199999999999997</v>
      </c>
      <c r="M10" s="21">
        <v>0.65600000000000014</v>
      </c>
      <c r="N10" s="21">
        <v>0.74400000000000011</v>
      </c>
      <c r="O10" s="24">
        <v>0.44000000000000006</v>
      </c>
      <c r="P10" s="24">
        <v>0.44000000000000006</v>
      </c>
      <c r="Q10" s="24">
        <v>0.52800000000000002</v>
      </c>
      <c r="R10" s="24">
        <v>0.496</v>
      </c>
      <c r="S10" s="24">
        <v>0.76000000000000012</v>
      </c>
      <c r="T10" s="24">
        <v>0.8</v>
      </c>
      <c r="U10" s="24">
        <v>0.24</v>
      </c>
      <c r="V10" s="24">
        <v>0.7360000000000001</v>
      </c>
      <c r="W10" s="24">
        <v>0.72000000000000008</v>
      </c>
      <c r="X10" s="24">
        <v>0.72800000000000009</v>
      </c>
      <c r="Y10" s="24">
        <v>0.76800000000000002</v>
      </c>
      <c r="Z10" s="24">
        <v>0.47199999999999998</v>
      </c>
      <c r="AA10" s="25">
        <v>6.4</v>
      </c>
      <c r="AB10" s="25">
        <v>4.8000000000000007</v>
      </c>
      <c r="AC10" s="25">
        <v>18.400000000000002</v>
      </c>
      <c r="AD10" s="25">
        <v>5.6000000000000005</v>
      </c>
      <c r="AE10" s="25">
        <v>8</v>
      </c>
      <c r="AF10" s="25">
        <v>0</v>
      </c>
      <c r="AG10" s="25">
        <v>14.4</v>
      </c>
      <c r="AH10" s="25">
        <v>23.200000000000003</v>
      </c>
      <c r="AI10" s="25">
        <v>32</v>
      </c>
      <c r="AJ10" s="25">
        <v>6.4</v>
      </c>
      <c r="AK10" s="25">
        <v>0</v>
      </c>
      <c r="AL10" s="25">
        <v>11.200000000000001</v>
      </c>
      <c r="AM10" s="25">
        <v>24.8</v>
      </c>
      <c r="AN10" s="25">
        <v>20.8</v>
      </c>
      <c r="AO10" s="25">
        <v>2.4000000000000004</v>
      </c>
      <c r="AP10" s="25">
        <v>13.600000000000001</v>
      </c>
      <c r="AQ10" s="25">
        <v>2.4000000000000457</v>
      </c>
      <c r="AR10" s="25">
        <v>5.6000000000000005</v>
      </c>
      <c r="AS10" s="25">
        <v>0</v>
      </c>
      <c r="AT10" s="25">
        <v>0</v>
      </c>
      <c r="AU10" s="25">
        <v>4</v>
      </c>
      <c r="AV10" s="25">
        <v>1.6</v>
      </c>
      <c r="AW10" s="25">
        <v>0.8</v>
      </c>
      <c r="AX10" s="25">
        <v>2.4000000000000004</v>
      </c>
      <c r="AY10" s="25">
        <v>8.8000000000000007</v>
      </c>
      <c r="AZ10" s="25">
        <v>32.800000000000004</v>
      </c>
      <c r="BA10" s="25">
        <v>24.8</v>
      </c>
      <c r="BB10" s="25">
        <v>0</v>
      </c>
      <c r="BC10" s="25">
        <v>0</v>
      </c>
      <c r="BD10" s="25">
        <v>32.800000000000004</v>
      </c>
      <c r="BE10" s="25">
        <v>3.2</v>
      </c>
      <c r="BF10" s="25">
        <v>0</v>
      </c>
      <c r="BG10" s="25">
        <v>28.000000000000092</v>
      </c>
      <c r="BH10" s="25">
        <v>34.4</v>
      </c>
      <c r="BI10" s="25">
        <v>3.2</v>
      </c>
      <c r="BJ10" s="25">
        <v>0</v>
      </c>
      <c r="BK10" s="25">
        <v>0</v>
      </c>
      <c r="BL10" s="25">
        <v>12.8</v>
      </c>
      <c r="BM10" s="25">
        <v>5.6000000000000005</v>
      </c>
      <c r="BN10" s="25">
        <v>0</v>
      </c>
    </row>
    <row r="11" spans="1:66" x14ac:dyDescent="0.25">
      <c r="A11" s="6">
        <v>44935</v>
      </c>
      <c r="B11" t="s">
        <v>7</v>
      </c>
      <c r="C11">
        <v>9</v>
      </c>
      <c r="D11">
        <f t="shared" si="4"/>
        <v>350.4000000000002</v>
      </c>
      <c r="E11">
        <f t="shared" si="0"/>
        <v>113.60000000000001</v>
      </c>
      <c r="F11">
        <f t="shared" si="1"/>
        <v>103.2</v>
      </c>
      <c r="G11">
        <f t="shared" si="2"/>
        <v>51.200000000000088</v>
      </c>
      <c r="H11">
        <f t="shared" si="3"/>
        <v>82.400000000000091</v>
      </c>
      <c r="I11">
        <v>0</v>
      </c>
      <c r="J11" s="21">
        <v>0.17600000000000002</v>
      </c>
      <c r="K11" s="21">
        <v>0.496</v>
      </c>
      <c r="L11" s="21">
        <v>0.64000000000000012</v>
      </c>
      <c r="M11" s="21">
        <v>0.58399999999999996</v>
      </c>
      <c r="N11" s="21">
        <v>0.76800000000000002</v>
      </c>
      <c r="O11" s="24">
        <v>0.56000000000000005</v>
      </c>
      <c r="P11" s="24">
        <v>0.12</v>
      </c>
      <c r="Q11" s="24">
        <v>0.60000000000000009</v>
      </c>
      <c r="R11" s="24">
        <v>0.56799999999999995</v>
      </c>
      <c r="S11" s="24">
        <v>0.64000000000000012</v>
      </c>
      <c r="T11" s="24">
        <v>0.52800000000000002</v>
      </c>
      <c r="U11" s="24">
        <v>0.42400000000000004</v>
      </c>
      <c r="V11" s="24">
        <v>0.72000000000000008</v>
      </c>
      <c r="W11" s="24">
        <v>0.78400000000000003</v>
      </c>
      <c r="X11" s="24">
        <v>0.32800000000000007</v>
      </c>
      <c r="Y11" s="24">
        <v>0.68800000000000006</v>
      </c>
      <c r="Z11" s="24">
        <v>0.2</v>
      </c>
      <c r="AA11" s="25">
        <v>20</v>
      </c>
      <c r="AB11" s="25">
        <v>8.8000000000000007</v>
      </c>
      <c r="AC11" s="25">
        <v>0</v>
      </c>
      <c r="AD11" s="25">
        <v>25.6</v>
      </c>
      <c r="AE11" s="25">
        <v>8.8000000000000007</v>
      </c>
      <c r="AF11" s="25">
        <v>8.8000000000000007</v>
      </c>
      <c r="AG11" s="25">
        <v>0.8</v>
      </c>
      <c r="AH11" s="25">
        <v>4</v>
      </c>
      <c r="AI11" s="25">
        <v>4</v>
      </c>
      <c r="AJ11" s="25">
        <v>22.400000000000002</v>
      </c>
      <c r="AK11" s="25">
        <v>0</v>
      </c>
      <c r="AL11" s="25">
        <v>20.8</v>
      </c>
      <c r="AM11" s="25">
        <v>9.600000000000092</v>
      </c>
      <c r="AN11" s="25">
        <v>0</v>
      </c>
      <c r="AO11" s="25">
        <v>4</v>
      </c>
      <c r="AP11" s="25">
        <v>0</v>
      </c>
      <c r="AQ11" s="25">
        <v>0</v>
      </c>
      <c r="AR11" s="25">
        <v>10.4</v>
      </c>
      <c r="AS11" s="25">
        <v>0</v>
      </c>
      <c r="AT11" s="25">
        <v>37.6</v>
      </c>
      <c r="AU11" s="25">
        <v>11.200000000000001</v>
      </c>
      <c r="AV11" s="25">
        <v>2.4000000000000004</v>
      </c>
      <c r="AW11" s="25">
        <v>0</v>
      </c>
      <c r="AX11" s="25">
        <v>0</v>
      </c>
      <c r="AY11" s="25">
        <v>17.600000000000001</v>
      </c>
      <c r="AZ11" s="25">
        <v>0</v>
      </c>
      <c r="BA11" s="25">
        <v>2.4000000000000004</v>
      </c>
      <c r="BB11" s="25">
        <v>0</v>
      </c>
      <c r="BC11" s="25">
        <v>17.60000000000009</v>
      </c>
      <c r="BD11" s="25">
        <v>0</v>
      </c>
      <c r="BE11" s="25">
        <v>16.8</v>
      </c>
      <c r="BF11" s="25">
        <v>6.4</v>
      </c>
      <c r="BG11" s="25">
        <v>14.4</v>
      </c>
      <c r="BH11" s="25">
        <v>39.200000000000003</v>
      </c>
      <c r="BI11" s="25">
        <v>9.6000000000000014</v>
      </c>
      <c r="BJ11" s="25">
        <v>0</v>
      </c>
      <c r="BK11" s="25">
        <v>14.4</v>
      </c>
      <c r="BL11" s="25">
        <v>0</v>
      </c>
      <c r="BM11" s="25">
        <v>8.8000000000000007</v>
      </c>
      <c r="BN11" s="25">
        <v>4</v>
      </c>
    </row>
    <row r="12" spans="1:66" x14ac:dyDescent="0.25">
      <c r="A12" s="6">
        <v>44936</v>
      </c>
      <c r="B12" t="s">
        <v>7</v>
      </c>
      <c r="C12">
        <v>10</v>
      </c>
      <c r="D12">
        <f t="shared" si="4"/>
        <v>409.6</v>
      </c>
      <c r="E12">
        <f t="shared" si="0"/>
        <v>122.39999999999999</v>
      </c>
      <c r="F12">
        <f t="shared" si="1"/>
        <v>58.4</v>
      </c>
      <c r="G12">
        <f t="shared" si="2"/>
        <v>115.19999999999999</v>
      </c>
      <c r="H12">
        <f t="shared" si="3"/>
        <v>113.60000000000002</v>
      </c>
      <c r="I12">
        <v>0</v>
      </c>
      <c r="J12" s="21">
        <v>0.76800000000000002</v>
      </c>
      <c r="K12" s="21">
        <v>0.45600000000000007</v>
      </c>
      <c r="L12" s="21">
        <v>0.56000000000000005</v>
      </c>
      <c r="M12" s="21">
        <v>0.74400000000000011</v>
      </c>
      <c r="N12" s="21">
        <v>0.77600000000000002</v>
      </c>
      <c r="O12" s="24">
        <v>0.504</v>
      </c>
      <c r="P12" s="24">
        <v>0.56000000000000005</v>
      </c>
      <c r="Q12" s="24">
        <v>0.59199999999999997</v>
      </c>
      <c r="R12" s="24">
        <v>0.53600000000000003</v>
      </c>
      <c r="S12" s="24">
        <v>0.62400000000000011</v>
      </c>
      <c r="T12" s="24">
        <v>0.8</v>
      </c>
      <c r="U12" s="24">
        <v>0.74400000000000011</v>
      </c>
      <c r="V12" s="24">
        <v>0.78400000000000003</v>
      </c>
      <c r="W12" s="24">
        <v>0.33600000000000002</v>
      </c>
      <c r="X12" s="24">
        <v>0.76000000000000012</v>
      </c>
      <c r="Y12" s="24">
        <v>0.34400000000000003</v>
      </c>
      <c r="Z12" s="24">
        <v>0.22400000000000003</v>
      </c>
      <c r="AA12" s="25">
        <v>9.6000000000000014</v>
      </c>
      <c r="AB12" s="25">
        <v>10.4</v>
      </c>
      <c r="AC12" s="25">
        <v>2.4000000000000004</v>
      </c>
      <c r="AD12" s="25">
        <v>0</v>
      </c>
      <c r="AE12" s="25">
        <v>20</v>
      </c>
      <c r="AF12" s="25">
        <v>0</v>
      </c>
      <c r="AG12" s="25">
        <v>0</v>
      </c>
      <c r="AH12" s="25">
        <v>0</v>
      </c>
      <c r="AI12" s="25">
        <v>2.4000000000000004</v>
      </c>
      <c r="AJ12" s="25">
        <v>13.600000000000001</v>
      </c>
      <c r="AK12" s="25">
        <v>7.2</v>
      </c>
      <c r="AL12" s="25">
        <v>13.600000000000001</v>
      </c>
      <c r="AM12" s="25">
        <v>15.200000000000001</v>
      </c>
      <c r="AN12" s="25">
        <v>0</v>
      </c>
      <c r="AO12" s="25">
        <v>8.8000000000000007</v>
      </c>
      <c r="AP12" s="25">
        <v>0</v>
      </c>
      <c r="AQ12" s="25">
        <v>37.6</v>
      </c>
      <c r="AR12" s="25">
        <v>0</v>
      </c>
      <c r="AS12" s="25">
        <v>10.4</v>
      </c>
      <c r="AT12" s="25">
        <v>28</v>
      </c>
      <c r="AU12" s="25">
        <v>34.4</v>
      </c>
      <c r="AV12" s="25">
        <v>0</v>
      </c>
      <c r="AW12" s="25">
        <v>10.4</v>
      </c>
      <c r="AX12" s="25">
        <v>18.400000000000002</v>
      </c>
      <c r="AY12" s="25">
        <v>16.8</v>
      </c>
      <c r="AZ12" s="25">
        <v>0</v>
      </c>
      <c r="BA12" s="25">
        <v>1.6</v>
      </c>
      <c r="BB12" s="25">
        <v>0</v>
      </c>
      <c r="BC12" s="25">
        <v>33.6</v>
      </c>
      <c r="BD12" s="25">
        <v>0</v>
      </c>
      <c r="BE12" s="25">
        <v>3.2</v>
      </c>
      <c r="BF12" s="25">
        <v>22.400000000000002</v>
      </c>
      <c r="BG12" s="25">
        <v>2.4000000000000004</v>
      </c>
      <c r="BH12" s="25">
        <v>24</v>
      </c>
      <c r="BI12" s="25">
        <v>17.600000000000001</v>
      </c>
      <c r="BJ12" s="25">
        <v>0</v>
      </c>
      <c r="BK12" s="25">
        <v>0</v>
      </c>
      <c r="BL12" s="25">
        <v>12</v>
      </c>
      <c r="BM12" s="25">
        <v>12</v>
      </c>
      <c r="BN12" s="25">
        <v>28.8</v>
      </c>
    </row>
    <row r="13" spans="1:66" x14ac:dyDescent="0.25">
      <c r="A13" s="6">
        <v>44937</v>
      </c>
      <c r="B13" t="s">
        <v>7</v>
      </c>
      <c r="C13">
        <v>11</v>
      </c>
      <c r="D13">
        <f t="shared" si="4"/>
        <v>332.00000000000011</v>
      </c>
      <c r="E13">
        <f t="shared" si="0"/>
        <v>54.400000000000006</v>
      </c>
      <c r="F13">
        <f t="shared" si="1"/>
        <v>96</v>
      </c>
      <c r="G13">
        <f t="shared" si="2"/>
        <v>96.8</v>
      </c>
      <c r="H13">
        <f t="shared" si="3"/>
        <v>84.800000000000097</v>
      </c>
      <c r="I13">
        <v>0</v>
      </c>
      <c r="J13" s="21">
        <v>0.28000000000000003</v>
      </c>
      <c r="K13" s="21">
        <v>0.13600000000000001</v>
      </c>
      <c r="L13" s="21">
        <v>0.43200000000000005</v>
      </c>
      <c r="M13" s="21">
        <v>0.7360000000000001</v>
      </c>
      <c r="N13" s="21">
        <v>0.4</v>
      </c>
      <c r="O13" s="24">
        <v>0.58399999999999996</v>
      </c>
      <c r="P13" s="24">
        <v>0.64000000000000012</v>
      </c>
      <c r="Q13" s="24">
        <v>0.48</v>
      </c>
      <c r="R13" s="24">
        <v>0.48799999999999999</v>
      </c>
      <c r="S13" s="24">
        <v>0.56799999999999995</v>
      </c>
      <c r="T13" s="24">
        <v>0.14399999999999999</v>
      </c>
      <c r="U13" s="24">
        <v>0.8</v>
      </c>
      <c r="V13" s="24">
        <v>0.78400000000000003</v>
      </c>
      <c r="W13" s="24">
        <v>0.77600000000000002</v>
      </c>
      <c r="X13" s="24">
        <v>0.78400000000000003</v>
      </c>
      <c r="Y13" s="24">
        <v>0.63200000000000012</v>
      </c>
      <c r="Z13" s="24">
        <v>0.56799999999999995</v>
      </c>
      <c r="AA13" s="25">
        <v>0</v>
      </c>
      <c r="AB13" s="25">
        <v>12.8</v>
      </c>
      <c r="AC13" s="25">
        <v>0</v>
      </c>
      <c r="AD13" s="25">
        <v>7.2</v>
      </c>
      <c r="AE13" s="25">
        <v>1.6</v>
      </c>
      <c r="AF13" s="25">
        <v>19.200000000000003</v>
      </c>
      <c r="AG13" s="25">
        <v>30.400000000000002</v>
      </c>
      <c r="AH13" s="25">
        <v>14.4</v>
      </c>
      <c r="AI13" s="25">
        <v>4.8000000000000007</v>
      </c>
      <c r="AJ13" s="25">
        <v>5.6000000000000005</v>
      </c>
      <c r="AK13" s="25">
        <v>0</v>
      </c>
      <c r="AL13" s="25">
        <v>25.6</v>
      </c>
      <c r="AM13" s="25">
        <v>22.400000000000002</v>
      </c>
      <c r="AN13" s="25">
        <v>0</v>
      </c>
      <c r="AO13" s="25">
        <v>18.400000000000002</v>
      </c>
      <c r="AP13" s="25">
        <v>6.4</v>
      </c>
      <c r="AQ13" s="25">
        <v>9.6000000000000014</v>
      </c>
      <c r="AR13" s="25">
        <v>0</v>
      </c>
      <c r="AS13" s="25">
        <v>2.4000000000000909</v>
      </c>
      <c r="AT13" s="25">
        <v>0</v>
      </c>
      <c r="AU13" s="25">
        <v>11.200000000000001</v>
      </c>
      <c r="AV13" s="25">
        <v>0</v>
      </c>
      <c r="AW13" s="25">
        <v>1.6</v>
      </c>
      <c r="AX13" s="25">
        <v>0.8</v>
      </c>
      <c r="AY13" s="25">
        <v>20</v>
      </c>
      <c r="AZ13" s="25">
        <v>11.200000000000001</v>
      </c>
      <c r="BA13" s="25">
        <v>21.6</v>
      </c>
      <c r="BB13" s="25">
        <v>17.600000000000001</v>
      </c>
      <c r="BC13" s="25">
        <v>12.8</v>
      </c>
      <c r="BD13" s="25">
        <v>0</v>
      </c>
      <c r="BE13" s="25">
        <v>4</v>
      </c>
      <c r="BF13" s="25">
        <v>1.6</v>
      </c>
      <c r="BG13" s="25">
        <v>18.400000000000002</v>
      </c>
      <c r="BH13" s="25">
        <v>9.6000000000000014</v>
      </c>
      <c r="BI13" s="25">
        <v>0</v>
      </c>
      <c r="BJ13" s="25">
        <v>4</v>
      </c>
      <c r="BK13" s="25">
        <v>3.2</v>
      </c>
      <c r="BL13" s="25">
        <v>2.4000000000000004</v>
      </c>
      <c r="BM13" s="25">
        <v>8</v>
      </c>
      <c r="BN13" s="25">
        <v>3.2</v>
      </c>
    </row>
    <row r="14" spans="1:66" x14ac:dyDescent="0.25">
      <c r="A14" s="6">
        <v>44938</v>
      </c>
      <c r="B14" t="s">
        <v>7</v>
      </c>
      <c r="C14">
        <v>12</v>
      </c>
      <c r="D14">
        <f t="shared" si="4"/>
        <v>350.4</v>
      </c>
      <c r="E14">
        <f t="shared" si="0"/>
        <v>126.4</v>
      </c>
      <c r="F14">
        <f t="shared" si="1"/>
        <v>86.4</v>
      </c>
      <c r="G14">
        <f t="shared" si="2"/>
        <v>64</v>
      </c>
      <c r="H14">
        <f t="shared" si="3"/>
        <v>73.599999999999994</v>
      </c>
      <c r="I14">
        <v>0</v>
      </c>
      <c r="J14" s="21">
        <v>0.67200000000000004</v>
      </c>
      <c r="K14" s="21">
        <v>0.46399999999999997</v>
      </c>
      <c r="L14" s="21">
        <v>0.2</v>
      </c>
      <c r="M14" s="21">
        <v>0.72000000000000008</v>
      </c>
      <c r="N14" s="21">
        <v>0.55200000000000005</v>
      </c>
      <c r="O14" s="24">
        <v>0.6160000000000001</v>
      </c>
      <c r="P14" s="24">
        <v>0.53600000000000003</v>
      </c>
      <c r="Q14" s="24">
        <v>0.60000000000000009</v>
      </c>
      <c r="R14" s="24">
        <v>0.68</v>
      </c>
      <c r="S14" s="24">
        <v>0.64000000000000012</v>
      </c>
      <c r="T14" s="24">
        <v>0.72000000000000008</v>
      </c>
      <c r="U14" s="24">
        <v>0.47199999999999998</v>
      </c>
      <c r="V14" s="24">
        <v>0.8</v>
      </c>
      <c r="W14" s="24">
        <v>0.60000000000000009</v>
      </c>
      <c r="X14" s="24">
        <v>0.62400000000000011</v>
      </c>
      <c r="Y14" s="24">
        <v>0.71200000000000008</v>
      </c>
      <c r="Z14" s="24">
        <v>0.74400000000000011</v>
      </c>
      <c r="AA14" s="25">
        <v>0</v>
      </c>
      <c r="AB14" s="25">
        <v>33.6</v>
      </c>
      <c r="AC14" s="25">
        <v>1.6</v>
      </c>
      <c r="AD14" s="25">
        <v>4</v>
      </c>
      <c r="AE14" s="25">
        <v>0</v>
      </c>
      <c r="AF14" s="25">
        <v>24</v>
      </c>
      <c r="AG14" s="25">
        <v>0</v>
      </c>
      <c r="AH14" s="25">
        <v>8.8000000000000007</v>
      </c>
      <c r="AI14" s="25">
        <v>0</v>
      </c>
      <c r="AJ14" s="25">
        <v>14.4</v>
      </c>
      <c r="AK14" s="25">
        <v>6.4</v>
      </c>
      <c r="AL14" s="25">
        <v>0</v>
      </c>
      <c r="AM14" s="25">
        <v>0</v>
      </c>
      <c r="AN14" s="25">
        <v>12.8</v>
      </c>
      <c r="AO14" s="25">
        <v>21.6</v>
      </c>
      <c r="AP14" s="25">
        <v>6.4</v>
      </c>
      <c r="AQ14" s="25">
        <v>0</v>
      </c>
      <c r="AR14" s="25">
        <v>0</v>
      </c>
      <c r="AS14" s="25">
        <v>31.200000000000003</v>
      </c>
      <c r="AT14" s="25">
        <v>1.6</v>
      </c>
      <c r="AU14" s="25">
        <v>3.2</v>
      </c>
      <c r="AV14" s="25">
        <v>5.6000000000000005</v>
      </c>
      <c r="AW14" s="25">
        <v>6.4</v>
      </c>
      <c r="AX14" s="25">
        <v>8</v>
      </c>
      <c r="AY14" s="25">
        <v>12</v>
      </c>
      <c r="AZ14" s="25">
        <v>15.200000000000001</v>
      </c>
      <c r="BA14" s="25">
        <v>2.4000000000000004</v>
      </c>
      <c r="BB14" s="25">
        <v>0.8</v>
      </c>
      <c r="BC14" s="25">
        <v>8.8000000000000007</v>
      </c>
      <c r="BD14" s="25">
        <v>1.6</v>
      </c>
      <c r="BE14" s="25">
        <v>6.4</v>
      </c>
      <c r="BF14" s="25">
        <v>20</v>
      </c>
      <c r="BG14" s="25">
        <v>4.8000000000000007</v>
      </c>
      <c r="BH14" s="25">
        <v>12</v>
      </c>
      <c r="BI14" s="25">
        <v>16</v>
      </c>
      <c r="BJ14" s="25">
        <v>10.4</v>
      </c>
      <c r="BK14" s="25">
        <v>6.4</v>
      </c>
      <c r="BL14" s="25">
        <v>0</v>
      </c>
      <c r="BM14" s="25">
        <v>34.4</v>
      </c>
      <c r="BN14" s="25">
        <v>16</v>
      </c>
    </row>
    <row r="15" spans="1:66" x14ac:dyDescent="0.25">
      <c r="A15" s="6">
        <v>44939</v>
      </c>
      <c r="B15" t="s">
        <v>7</v>
      </c>
      <c r="C15">
        <v>13</v>
      </c>
      <c r="D15">
        <f t="shared" si="4"/>
        <v>390.4</v>
      </c>
      <c r="E15">
        <f t="shared" si="0"/>
        <v>117.60000000000001</v>
      </c>
      <c r="F15">
        <f t="shared" si="1"/>
        <v>76.8</v>
      </c>
      <c r="G15">
        <f t="shared" si="2"/>
        <v>104</v>
      </c>
      <c r="H15">
        <f t="shared" si="3"/>
        <v>92</v>
      </c>
      <c r="I15">
        <v>0</v>
      </c>
      <c r="J15" s="21">
        <v>0.28000000000000003</v>
      </c>
      <c r="K15" s="21">
        <v>0.72800000000000009</v>
      </c>
      <c r="L15" s="21">
        <v>0.59199999999999997</v>
      </c>
      <c r="M15" s="21">
        <v>0.70400000000000007</v>
      </c>
      <c r="N15" s="21">
        <v>0.74400000000000011</v>
      </c>
      <c r="O15" s="24">
        <v>0.48</v>
      </c>
      <c r="P15" s="24">
        <v>0.45600000000000007</v>
      </c>
      <c r="Q15" s="24">
        <v>0.48</v>
      </c>
      <c r="R15" s="24">
        <v>0.56799999999999995</v>
      </c>
      <c r="S15" s="24">
        <v>0.56000000000000005</v>
      </c>
      <c r="T15" s="24">
        <v>0.52</v>
      </c>
      <c r="U15" s="24">
        <v>0.62400000000000011</v>
      </c>
      <c r="V15" s="24">
        <v>0.33600000000000002</v>
      </c>
      <c r="W15" s="24">
        <v>0.68800000000000006</v>
      </c>
      <c r="X15" s="24">
        <v>8.0000000000000016E-2</v>
      </c>
      <c r="Y15" s="24">
        <v>0.71200000000000008</v>
      </c>
      <c r="Z15" s="24">
        <v>0.64800000000000013</v>
      </c>
      <c r="AA15" s="25">
        <v>10.4</v>
      </c>
      <c r="AB15" s="25">
        <v>8</v>
      </c>
      <c r="AC15" s="25">
        <v>0</v>
      </c>
      <c r="AD15" s="25">
        <v>0</v>
      </c>
      <c r="AE15" s="25">
        <v>8</v>
      </c>
      <c r="AF15" s="25">
        <v>13.600000000000001</v>
      </c>
      <c r="AG15" s="25">
        <v>12</v>
      </c>
      <c r="AH15" s="25">
        <v>0</v>
      </c>
      <c r="AI15" s="25">
        <v>24.8</v>
      </c>
      <c r="AJ15" s="25">
        <v>0</v>
      </c>
      <c r="AK15" s="25">
        <v>4.8000000000000007</v>
      </c>
      <c r="AL15" s="25">
        <v>10.4</v>
      </c>
      <c r="AM15" s="25">
        <v>4</v>
      </c>
      <c r="AN15" s="25">
        <v>12</v>
      </c>
      <c r="AO15" s="25">
        <v>19.200000000000003</v>
      </c>
      <c r="AP15" s="25">
        <v>2.4000000000000004</v>
      </c>
      <c r="AQ15" s="25">
        <v>12</v>
      </c>
      <c r="AR15" s="25">
        <v>8.8000000000000007</v>
      </c>
      <c r="AS15" s="25">
        <v>6.4</v>
      </c>
      <c r="AT15" s="25">
        <v>16.8</v>
      </c>
      <c r="AU15" s="25">
        <v>26.400000000000002</v>
      </c>
      <c r="AV15" s="25">
        <v>9.6000000000000014</v>
      </c>
      <c r="AW15" s="25">
        <v>0</v>
      </c>
      <c r="AX15" s="25">
        <v>11.200000000000001</v>
      </c>
      <c r="AY15" s="25">
        <v>5.6000000000000005</v>
      </c>
      <c r="AZ15" s="25">
        <v>20.8</v>
      </c>
      <c r="BA15" s="25">
        <v>0</v>
      </c>
      <c r="BB15" s="25">
        <v>0</v>
      </c>
      <c r="BC15" s="25">
        <v>24.8</v>
      </c>
      <c r="BD15" s="25">
        <v>5.6000000000000005</v>
      </c>
      <c r="BE15" s="25">
        <v>19.200000000000003</v>
      </c>
      <c r="BF15" s="25">
        <v>29.6</v>
      </c>
      <c r="BG15" s="25">
        <v>9.6000000000000014</v>
      </c>
      <c r="BH15" s="25">
        <v>0</v>
      </c>
      <c r="BI15" s="25">
        <v>0</v>
      </c>
      <c r="BJ15" s="25">
        <v>20.8</v>
      </c>
      <c r="BK15" s="25">
        <v>8</v>
      </c>
      <c r="BL15" s="25">
        <v>20</v>
      </c>
      <c r="BM15" s="25">
        <v>10.4</v>
      </c>
      <c r="BN15" s="25">
        <v>0</v>
      </c>
    </row>
    <row r="16" spans="1:66" x14ac:dyDescent="0.25">
      <c r="A16" s="6">
        <v>44940</v>
      </c>
      <c r="B16" t="s">
        <v>7</v>
      </c>
      <c r="C16">
        <v>14</v>
      </c>
      <c r="D16">
        <f t="shared" si="4"/>
        <v>317.60000000000014</v>
      </c>
      <c r="E16">
        <f t="shared" si="0"/>
        <v>83.200000000000017</v>
      </c>
      <c r="F16">
        <f t="shared" si="1"/>
        <v>64.8</v>
      </c>
      <c r="G16">
        <f t="shared" si="2"/>
        <v>52.800000000000004</v>
      </c>
      <c r="H16">
        <f t="shared" si="3"/>
        <v>116.80000000000013</v>
      </c>
      <c r="I16">
        <v>0</v>
      </c>
      <c r="J16" s="21">
        <v>0.38400000000000001</v>
      </c>
      <c r="K16" s="21">
        <v>0.55200000000000005</v>
      </c>
      <c r="L16" s="21">
        <v>0.59199999999999997</v>
      </c>
      <c r="M16" s="21">
        <v>0.58399999999999996</v>
      </c>
      <c r="N16" s="21">
        <v>0.53600000000000003</v>
      </c>
      <c r="O16" s="24">
        <v>0.44000000000000006</v>
      </c>
      <c r="P16" s="24">
        <v>0.53600000000000003</v>
      </c>
      <c r="Q16" s="24">
        <v>0.62400000000000011</v>
      </c>
      <c r="R16" s="24">
        <v>0.6160000000000001</v>
      </c>
      <c r="S16" s="24">
        <v>0.54400000000000004</v>
      </c>
      <c r="T16" s="24">
        <v>0.496</v>
      </c>
      <c r="U16" s="24">
        <v>0.30400000000000005</v>
      </c>
      <c r="V16" s="24">
        <v>0.22400000000000003</v>
      </c>
      <c r="W16" s="24">
        <v>0.36000000000000004</v>
      </c>
      <c r="X16" s="24">
        <v>0.77600000000000002</v>
      </c>
      <c r="Y16" s="24">
        <v>0.35200000000000004</v>
      </c>
      <c r="Z16" s="24">
        <v>0.8</v>
      </c>
      <c r="AA16" s="25">
        <v>9.6000000000000014</v>
      </c>
      <c r="AB16" s="25">
        <v>12.8</v>
      </c>
      <c r="AC16" s="25">
        <v>8.8000000000000007</v>
      </c>
      <c r="AD16" s="25">
        <v>0</v>
      </c>
      <c r="AE16" s="25">
        <v>0.8</v>
      </c>
      <c r="AF16" s="25">
        <v>9.6000000000000014</v>
      </c>
      <c r="AG16" s="25">
        <v>18.400000000000002</v>
      </c>
      <c r="AH16" s="25">
        <v>0</v>
      </c>
      <c r="AI16" s="25">
        <v>4</v>
      </c>
      <c r="AJ16" s="25">
        <v>0.8</v>
      </c>
      <c r="AK16" s="25">
        <v>0</v>
      </c>
      <c r="AL16" s="25">
        <v>27.200000000000003</v>
      </c>
      <c r="AM16" s="25">
        <v>12</v>
      </c>
      <c r="AN16" s="25">
        <v>10.4</v>
      </c>
      <c r="AO16" s="25">
        <v>11.200000000000092</v>
      </c>
      <c r="AP16" s="25">
        <v>10.4</v>
      </c>
      <c r="AQ16" s="25">
        <v>2.4000000000000004</v>
      </c>
      <c r="AR16" s="25">
        <v>20</v>
      </c>
      <c r="AS16" s="25">
        <v>7.2000000000000233</v>
      </c>
      <c r="AT16" s="25">
        <v>16</v>
      </c>
      <c r="AU16" s="25">
        <v>8</v>
      </c>
      <c r="AV16" s="25">
        <v>0</v>
      </c>
      <c r="AW16" s="25">
        <v>0</v>
      </c>
      <c r="AX16" s="25">
        <v>3.2</v>
      </c>
      <c r="AY16" s="25">
        <v>4.8000000000000007</v>
      </c>
      <c r="AZ16" s="25">
        <v>0</v>
      </c>
      <c r="BA16" s="25">
        <v>5.6000000000000005</v>
      </c>
      <c r="BB16" s="25">
        <v>31.200000000000003</v>
      </c>
      <c r="BC16" s="25">
        <v>0</v>
      </c>
      <c r="BD16" s="25">
        <v>0</v>
      </c>
      <c r="BE16" s="25">
        <v>11.200000000000001</v>
      </c>
      <c r="BF16" s="25">
        <v>0</v>
      </c>
      <c r="BG16" s="25">
        <v>0.8</v>
      </c>
      <c r="BH16" s="25">
        <v>0</v>
      </c>
      <c r="BI16" s="25">
        <v>14.4</v>
      </c>
      <c r="BJ16" s="25">
        <v>12.8</v>
      </c>
      <c r="BK16" s="25">
        <v>0</v>
      </c>
      <c r="BL16" s="25">
        <v>13.600000000000001</v>
      </c>
      <c r="BM16" s="25">
        <v>16.8</v>
      </c>
      <c r="BN16" s="25">
        <v>13.600000000000001</v>
      </c>
    </row>
    <row r="17" spans="1:66" x14ac:dyDescent="0.25">
      <c r="A17" s="6">
        <v>44941</v>
      </c>
      <c r="B17" t="s">
        <v>7</v>
      </c>
      <c r="C17">
        <v>15</v>
      </c>
      <c r="D17">
        <f t="shared" si="4"/>
        <v>310.40000000000003</v>
      </c>
      <c r="E17">
        <f t="shared" si="0"/>
        <v>101.60000000000001</v>
      </c>
      <c r="F17">
        <f t="shared" si="1"/>
        <v>53.6</v>
      </c>
      <c r="G17">
        <f t="shared" si="2"/>
        <v>79.2</v>
      </c>
      <c r="H17">
        <f t="shared" si="3"/>
        <v>76</v>
      </c>
      <c r="I17">
        <v>0</v>
      </c>
      <c r="J17" s="21">
        <v>0.16000000000000003</v>
      </c>
      <c r="K17" s="21">
        <v>0.26400000000000001</v>
      </c>
      <c r="L17" s="21">
        <v>0.60000000000000009</v>
      </c>
      <c r="M17" s="21">
        <v>0.6160000000000001</v>
      </c>
      <c r="N17" s="21">
        <v>0.6160000000000001</v>
      </c>
      <c r="O17" s="24">
        <v>0.2</v>
      </c>
      <c r="P17" s="24">
        <v>0.60000000000000009</v>
      </c>
      <c r="Q17" s="24">
        <v>0.60000000000000009</v>
      </c>
      <c r="R17" s="24">
        <v>0.48</v>
      </c>
      <c r="S17" s="24">
        <v>0.504</v>
      </c>
      <c r="T17" s="24">
        <v>0.78400000000000003</v>
      </c>
      <c r="U17" s="24">
        <v>0.63200000000000012</v>
      </c>
      <c r="V17" s="24">
        <v>0.65600000000000014</v>
      </c>
      <c r="W17" s="24">
        <v>0.77600000000000002</v>
      </c>
      <c r="X17" s="24">
        <v>0.59199999999999997</v>
      </c>
      <c r="Y17" s="24">
        <v>0.79200000000000004</v>
      </c>
      <c r="Z17" s="24">
        <v>0.31200000000000006</v>
      </c>
      <c r="AA17" s="25">
        <v>3.2</v>
      </c>
      <c r="AB17" s="25">
        <v>0.8</v>
      </c>
      <c r="AC17" s="25">
        <v>22.400000000000002</v>
      </c>
      <c r="AD17" s="25">
        <v>4.8000000000000007</v>
      </c>
      <c r="AE17" s="25">
        <v>4</v>
      </c>
      <c r="AF17" s="25">
        <v>6.4</v>
      </c>
      <c r="AG17" s="25">
        <v>2.4000000000000004</v>
      </c>
      <c r="AH17" s="25">
        <v>0</v>
      </c>
      <c r="AI17" s="25">
        <v>0</v>
      </c>
      <c r="AJ17" s="25">
        <v>9.6000000000000014</v>
      </c>
      <c r="AK17" s="25">
        <v>0</v>
      </c>
      <c r="AL17" s="25">
        <v>0.8</v>
      </c>
      <c r="AM17" s="25">
        <v>6.4</v>
      </c>
      <c r="AN17" s="25">
        <v>18.400000000000002</v>
      </c>
      <c r="AO17" s="25">
        <v>0</v>
      </c>
      <c r="AP17" s="25">
        <v>20.8</v>
      </c>
      <c r="AQ17" s="25">
        <v>0</v>
      </c>
      <c r="AR17" s="25">
        <v>1.6</v>
      </c>
      <c r="AS17" s="25">
        <v>28</v>
      </c>
      <c r="AT17" s="25">
        <v>0</v>
      </c>
      <c r="AU17" s="25">
        <v>6.4</v>
      </c>
      <c r="AV17" s="25">
        <v>0</v>
      </c>
      <c r="AW17" s="25">
        <v>7.2</v>
      </c>
      <c r="AX17" s="25">
        <v>0</v>
      </c>
      <c r="AY17" s="25">
        <v>20</v>
      </c>
      <c r="AZ17" s="25">
        <v>0</v>
      </c>
      <c r="BA17" s="25">
        <v>10.4</v>
      </c>
      <c r="BB17" s="25">
        <v>2.4000000000000004</v>
      </c>
      <c r="BC17" s="25">
        <v>2.4000000000000004</v>
      </c>
      <c r="BD17" s="25">
        <v>30.400000000000002</v>
      </c>
      <c r="BE17" s="25">
        <v>21.6</v>
      </c>
      <c r="BF17" s="25">
        <v>1.6</v>
      </c>
      <c r="BG17" s="25">
        <v>0</v>
      </c>
      <c r="BH17" s="25">
        <v>24</v>
      </c>
      <c r="BI17" s="25">
        <v>8</v>
      </c>
      <c r="BJ17" s="25">
        <v>2.4000000000000004</v>
      </c>
      <c r="BK17" s="25">
        <v>24.8</v>
      </c>
      <c r="BL17" s="25">
        <v>0</v>
      </c>
      <c r="BM17" s="25">
        <v>19.200000000000003</v>
      </c>
      <c r="BN17" s="25">
        <v>0</v>
      </c>
    </row>
    <row r="18" spans="1:66" x14ac:dyDescent="0.25">
      <c r="A18" s="6">
        <v>44942</v>
      </c>
      <c r="B18" t="s">
        <v>7</v>
      </c>
      <c r="C18">
        <v>16</v>
      </c>
      <c r="D18">
        <f t="shared" si="4"/>
        <v>337.6</v>
      </c>
      <c r="E18">
        <f t="shared" si="0"/>
        <v>115.2</v>
      </c>
      <c r="F18">
        <f t="shared" si="1"/>
        <v>86.4</v>
      </c>
      <c r="G18">
        <f t="shared" si="2"/>
        <v>67.2</v>
      </c>
      <c r="H18">
        <f t="shared" si="3"/>
        <v>68.8</v>
      </c>
      <c r="I18">
        <v>1</v>
      </c>
      <c r="J18" s="21">
        <v>0.17600000000000002</v>
      </c>
      <c r="K18" s="21">
        <v>0.15200000000000002</v>
      </c>
      <c r="L18" s="21">
        <v>0.69600000000000006</v>
      </c>
      <c r="M18" s="21">
        <v>0.32000000000000006</v>
      </c>
      <c r="N18" s="21">
        <v>0.76000000000000012</v>
      </c>
      <c r="O18" s="24">
        <v>0.32800000000000007</v>
      </c>
      <c r="P18" s="24">
        <v>0.52800000000000002</v>
      </c>
      <c r="Q18" s="24">
        <v>0.44800000000000006</v>
      </c>
      <c r="R18" s="24">
        <v>0.48</v>
      </c>
      <c r="S18" s="24">
        <v>0.74400000000000011</v>
      </c>
      <c r="T18" s="24">
        <v>0.52</v>
      </c>
      <c r="U18" s="24">
        <v>0.6080000000000001</v>
      </c>
      <c r="V18" s="24">
        <v>0.7360000000000001</v>
      </c>
      <c r="W18" s="24">
        <v>0.70400000000000007</v>
      </c>
      <c r="X18" s="24">
        <v>0.79200000000000004</v>
      </c>
      <c r="Y18" s="24">
        <v>0.35200000000000004</v>
      </c>
      <c r="Z18" s="24">
        <v>0.75200000000000011</v>
      </c>
      <c r="AA18" s="25">
        <v>9.6000000000000014</v>
      </c>
      <c r="AB18" s="25">
        <v>10.4</v>
      </c>
      <c r="AC18" s="25">
        <v>0</v>
      </c>
      <c r="AD18" s="25">
        <v>3.2</v>
      </c>
      <c r="AE18" s="25">
        <v>11.200000000000001</v>
      </c>
      <c r="AF18" s="25">
        <v>26.400000000000002</v>
      </c>
      <c r="AG18" s="25">
        <v>3.2</v>
      </c>
      <c r="AH18" s="25">
        <v>0</v>
      </c>
      <c r="AI18" s="25">
        <v>0</v>
      </c>
      <c r="AJ18" s="25">
        <v>22.400000000000002</v>
      </c>
      <c r="AK18" s="25">
        <v>1.6</v>
      </c>
      <c r="AL18" s="25">
        <v>20.8</v>
      </c>
      <c r="AM18" s="25">
        <v>2.4000000000000004</v>
      </c>
      <c r="AN18" s="25">
        <v>5.6000000000000005</v>
      </c>
      <c r="AO18" s="25">
        <v>5.6000000000000005</v>
      </c>
      <c r="AP18" s="25">
        <v>0</v>
      </c>
      <c r="AQ18" s="25">
        <v>8.8000000000000007</v>
      </c>
      <c r="AR18" s="25">
        <v>12</v>
      </c>
      <c r="AS18" s="25">
        <v>6.4</v>
      </c>
      <c r="AT18" s="25">
        <v>7.2</v>
      </c>
      <c r="AU18" s="25">
        <v>0</v>
      </c>
      <c r="AV18" s="25">
        <v>9.6000000000000014</v>
      </c>
      <c r="AW18" s="25">
        <v>0</v>
      </c>
      <c r="AX18" s="25">
        <v>4</v>
      </c>
      <c r="AY18" s="25">
        <v>0</v>
      </c>
      <c r="AZ18" s="25">
        <v>18.400000000000002</v>
      </c>
      <c r="BA18" s="25">
        <v>8</v>
      </c>
      <c r="BB18" s="25">
        <v>0</v>
      </c>
      <c r="BC18" s="25">
        <v>0.8</v>
      </c>
      <c r="BD18" s="25">
        <v>26.400000000000002</v>
      </c>
      <c r="BE18" s="25">
        <v>5.6000000000000005</v>
      </c>
      <c r="BF18" s="25">
        <v>9.6000000000000014</v>
      </c>
      <c r="BG18" s="25">
        <v>6.4</v>
      </c>
      <c r="BH18" s="25">
        <v>19.200000000000003</v>
      </c>
      <c r="BI18" s="25">
        <v>15.200000000000001</v>
      </c>
      <c r="BJ18" s="25">
        <v>4.8000000000000007</v>
      </c>
      <c r="BK18" s="25">
        <v>16.8</v>
      </c>
      <c r="BL18" s="25">
        <v>0.8</v>
      </c>
      <c r="BM18" s="25">
        <v>4.8000000000000007</v>
      </c>
      <c r="BN18" s="25">
        <v>32</v>
      </c>
    </row>
    <row r="19" spans="1:66" x14ac:dyDescent="0.25">
      <c r="A19" s="6">
        <v>44943</v>
      </c>
      <c r="B19" t="s">
        <v>7</v>
      </c>
      <c r="C19">
        <v>17</v>
      </c>
      <c r="D19">
        <f t="shared" si="4"/>
        <v>445.60000000000008</v>
      </c>
      <c r="E19">
        <f t="shared" si="0"/>
        <v>108</v>
      </c>
      <c r="F19">
        <f t="shared" si="1"/>
        <v>148.80000000000004</v>
      </c>
      <c r="G19">
        <f t="shared" si="2"/>
        <v>115.19999999999999</v>
      </c>
      <c r="H19">
        <f t="shared" si="3"/>
        <v>73.600000000000009</v>
      </c>
      <c r="I19">
        <v>0</v>
      </c>
      <c r="J19" s="21">
        <v>0.47199999999999998</v>
      </c>
      <c r="K19" s="21">
        <v>0.46399999999999997</v>
      </c>
      <c r="L19" s="21">
        <v>0.66400000000000015</v>
      </c>
      <c r="M19" s="21">
        <v>0.70400000000000007</v>
      </c>
      <c r="N19" s="21">
        <v>0.72800000000000009</v>
      </c>
      <c r="O19" s="24">
        <v>0.8</v>
      </c>
      <c r="P19" s="24">
        <v>0.57599999999999996</v>
      </c>
      <c r="Q19" s="24">
        <v>0.48</v>
      </c>
      <c r="R19" s="24">
        <v>0.57599999999999996</v>
      </c>
      <c r="S19" s="24">
        <v>0.40800000000000003</v>
      </c>
      <c r="T19" s="24">
        <v>0.29599999999999999</v>
      </c>
      <c r="U19" s="24">
        <v>0.33600000000000002</v>
      </c>
      <c r="V19" s="24">
        <v>0.43200000000000005</v>
      </c>
      <c r="W19" s="24">
        <v>0.68</v>
      </c>
      <c r="X19" s="24">
        <v>0.67200000000000004</v>
      </c>
      <c r="Y19" s="24">
        <v>0.75200000000000011</v>
      </c>
      <c r="Z19" s="24">
        <v>0.74400000000000011</v>
      </c>
      <c r="AA19" s="25">
        <v>4</v>
      </c>
      <c r="AB19" s="25">
        <v>0</v>
      </c>
      <c r="AC19" s="25">
        <v>0</v>
      </c>
      <c r="AD19" s="25">
        <v>0</v>
      </c>
      <c r="AE19" s="25">
        <v>20</v>
      </c>
      <c r="AF19" s="25">
        <v>12</v>
      </c>
      <c r="AG19" s="25">
        <v>40.800000000000004</v>
      </c>
      <c r="AH19" s="25">
        <v>26.400000000000002</v>
      </c>
      <c r="AI19" s="25">
        <v>27.200000000000003</v>
      </c>
      <c r="AJ19" s="25">
        <v>18.400000000000002</v>
      </c>
      <c r="AK19" s="25">
        <v>12</v>
      </c>
      <c r="AL19" s="25">
        <v>1.6</v>
      </c>
      <c r="AM19" s="25">
        <v>0</v>
      </c>
      <c r="AN19" s="25">
        <v>19.200000000000003</v>
      </c>
      <c r="AO19" s="25">
        <v>8.8000000000000007</v>
      </c>
      <c r="AP19" s="25">
        <v>8</v>
      </c>
      <c r="AQ19" s="25">
        <v>0</v>
      </c>
      <c r="AR19" s="25">
        <v>36</v>
      </c>
      <c r="AS19" s="25">
        <v>0</v>
      </c>
      <c r="AT19" s="25">
        <v>0</v>
      </c>
      <c r="AU19" s="25">
        <v>10.4</v>
      </c>
      <c r="AV19" s="25">
        <v>17.600000000000001</v>
      </c>
      <c r="AW19" s="25">
        <v>31.200000000000003</v>
      </c>
      <c r="AX19" s="25">
        <v>2.4000000000000004</v>
      </c>
      <c r="AY19" s="25">
        <v>36.800000000000004</v>
      </c>
      <c r="AZ19" s="25">
        <v>13.600000000000001</v>
      </c>
      <c r="BA19" s="25">
        <v>1.6</v>
      </c>
      <c r="BB19" s="25">
        <v>0</v>
      </c>
      <c r="BC19" s="25">
        <v>0</v>
      </c>
      <c r="BD19" s="25">
        <v>1.6</v>
      </c>
      <c r="BE19" s="25">
        <v>0</v>
      </c>
      <c r="BF19" s="25">
        <v>22.400000000000002</v>
      </c>
      <c r="BG19" s="25">
        <v>34.4</v>
      </c>
      <c r="BH19" s="25">
        <v>0</v>
      </c>
      <c r="BI19" s="25">
        <v>5.6000000000000005</v>
      </c>
      <c r="BJ19" s="25">
        <v>2.4000000000000004</v>
      </c>
      <c r="BK19" s="25">
        <v>5.6000000000000005</v>
      </c>
      <c r="BL19" s="25">
        <v>27.200000000000003</v>
      </c>
      <c r="BM19" s="25">
        <v>0</v>
      </c>
      <c r="BN19" s="25">
        <v>10.4</v>
      </c>
    </row>
    <row r="20" spans="1:66" x14ac:dyDescent="0.25">
      <c r="A20" s="6">
        <v>44944</v>
      </c>
      <c r="B20" t="s">
        <v>7</v>
      </c>
      <c r="C20">
        <v>18</v>
      </c>
      <c r="D20">
        <f t="shared" si="4"/>
        <v>376.8</v>
      </c>
      <c r="E20">
        <f t="shared" si="0"/>
        <v>124.80000000000001</v>
      </c>
      <c r="F20">
        <f t="shared" si="1"/>
        <v>108.00000000000001</v>
      </c>
      <c r="G20">
        <f t="shared" si="2"/>
        <v>88.800000000000011</v>
      </c>
      <c r="H20">
        <f t="shared" si="3"/>
        <v>55.20000000000001</v>
      </c>
      <c r="I20">
        <v>0</v>
      </c>
      <c r="J20" s="21">
        <v>0.22400000000000003</v>
      </c>
      <c r="K20" s="21">
        <v>0.69600000000000006</v>
      </c>
      <c r="L20" s="21">
        <v>0.62400000000000011</v>
      </c>
      <c r="M20" s="21">
        <v>0.504</v>
      </c>
      <c r="N20" s="21">
        <v>0.72000000000000008</v>
      </c>
      <c r="O20" s="24">
        <v>0.69600000000000006</v>
      </c>
      <c r="P20" s="24">
        <v>0.48799999999999999</v>
      </c>
      <c r="Q20" s="24">
        <v>0.53600000000000003</v>
      </c>
      <c r="R20" s="24">
        <v>0.54400000000000004</v>
      </c>
      <c r="S20" s="24">
        <v>0.76800000000000002</v>
      </c>
      <c r="T20" s="24">
        <v>0.6160000000000001</v>
      </c>
      <c r="U20" s="24">
        <v>0.32800000000000007</v>
      </c>
      <c r="V20" s="24">
        <v>0.77600000000000002</v>
      </c>
      <c r="W20" s="24">
        <v>0.52800000000000002</v>
      </c>
      <c r="X20" s="24">
        <v>0.78400000000000003</v>
      </c>
      <c r="Y20" s="24">
        <v>0.32000000000000006</v>
      </c>
      <c r="Z20" s="24">
        <v>0.2</v>
      </c>
      <c r="AA20" s="25">
        <v>31.200000000000003</v>
      </c>
      <c r="AB20" s="25">
        <v>5.6000000000000005</v>
      </c>
      <c r="AC20" s="25">
        <v>0</v>
      </c>
      <c r="AD20" s="25">
        <v>29.6</v>
      </c>
      <c r="AE20" s="25">
        <v>0</v>
      </c>
      <c r="AF20" s="25">
        <v>14.4</v>
      </c>
      <c r="AG20" s="25">
        <v>21.6</v>
      </c>
      <c r="AH20" s="25">
        <v>3.2</v>
      </c>
      <c r="AI20" s="25">
        <v>0</v>
      </c>
      <c r="AJ20" s="25">
        <v>2.4000000000000004</v>
      </c>
      <c r="AK20" s="25">
        <v>0.8</v>
      </c>
      <c r="AL20" s="25">
        <v>4.8000000000000007</v>
      </c>
      <c r="AM20" s="25">
        <v>6.4</v>
      </c>
      <c r="AN20" s="25">
        <v>18.400000000000002</v>
      </c>
      <c r="AO20" s="25">
        <v>4.8000000000000007</v>
      </c>
      <c r="AP20" s="25">
        <v>15.200000000000001</v>
      </c>
      <c r="AQ20" s="25">
        <v>0</v>
      </c>
      <c r="AR20" s="25">
        <v>3.2</v>
      </c>
      <c r="AS20" s="25">
        <v>0</v>
      </c>
      <c r="AT20" s="25">
        <v>2.4000000000000004</v>
      </c>
      <c r="AU20" s="25">
        <v>3.2</v>
      </c>
      <c r="AV20" s="25">
        <v>0</v>
      </c>
      <c r="AW20" s="25">
        <v>0</v>
      </c>
      <c r="AX20" s="25">
        <v>30.400000000000002</v>
      </c>
      <c r="AY20" s="25">
        <v>2.4000000000000004</v>
      </c>
      <c r="AZ20" s="25">
        <v>17.600000000000001</v>
      </c>
      <c r="BA20" s="25">
        <v>9.6000000000000014</v>
      </c>
      <c r="BB20" s="25">
        <v>0</v>
      </c>
      <c r="BC20" s="25">
        <v>9.6000000000000014</v>
      </c>
      <c r="BD20" s="25">
        <v>16</v>
      </c>
      <c r="BE20" s="25">
        <v>17.600000000000001</v>
      </c>
      <c r="BF20" s="25">
        <v>16</v>
      </c>
      <c r="BG20" s="25">
        <v>4</v>
      </c>
      <c r="BH20" s="25">
        <v>3.2</v>
      </c>
      <c r="BI20" s="25">
        <v>5.6000000000000005</v>
      </c>
      <c r="BJ20" s="25">
        <v>7.2</v>
      </c>
      <c r="BK20" s="25">
        <v>18.400000000000002</v>
      </c>
      <c r="BL20" s="25">
        <v>24</v>
      </c>
      <c r="BM20" s="25">
        <v>28.8</v>
      </c>
      <c r="BN20" s="25">
        <v>0</v>
      </c>
    </row>
    <row r="21" spans="1:66" x14ac:dyDescent="0.25">
      <c r="A21" s="6">
        <v>44945</v>
      </c>
      <c r="B21" t="s">
        <v>7</v>
      </c>
      <c r="C21">
        <v>19</v>
      </c>
      <c r="D21">
        <f t="shared" si="4"/>
        <v>320.00000000000006</v>
      </c>
      <c r="E21">
        <f t="shared" si="0"/>
        <v>116.00000000000003</v>
      </c>
      <c r="F21">
        <f t="shared" si="1"/>
        <v>69.599999999999994</v>
      </c>
      <c r="G21">
        <f t="shared" si="2"/>
        <v>63.200000000000031</v>
      </c>
      <c r="H21">
        <f t="shared" si="3"/>
        <v>71.2</v>
      </c>
      <c r="I21">
        <v>0</v>
      </c>
      <c r="J21" s="21">
        <v>0.7360000000000001</v>
      </c>
      <c r="K21" s="21">
        <v>0.16800000000000001</v>
      </c>
      <c r="L21" s="21">
        <v>0.42400000000000004</v>
      </c>
      <c r="M21" s="21">
        <v>0.64000000000000012</v>
      </c>
      <c r="N21" s="21">
        <v>0.78400000000000003</v>
      </c>
      <c r="O21" s="24">
        <v>0.77600000000000002</v>
      </c>
      <c r="P21" s="24">
        <v>0.8</v>
      </c>
      <c r="Q21" s="24">
        <v>0.496</v>
      </c>
      <c r="R21" s="24">
        <v>0.43200000000000005</v>
      </c>
      <c r="S21" s="24">
        <v>0.52</v>
      </c>
      <c r="T21" s="24">
        <v>0.56000000000000005</v>
      </c>
      <c r="U21" s="24">
        <v>0.79200000000000004</v>
      </c>
      <c r="V21" s="24">
        <v>0.78400000000000003</v>
      </c>
      <c r="W21" s="24">
        <v>0.32000000000000006</v>
      </c>
      <c r="X21" s="24">
        <v>0.56799999999999995</v>
      </c>
      <c r="Y21" s="24">
        <v>0.28799999999999998</v>
      </c>
      <c r="Z21" s="24">
        <v>0.33600000000000002</v>
      </c>
      <c r="AA21" s="25">
        <v>11.200000000000001</v>
      </c>
      <c r="AB21" s="25">
        <v>0</v>
      </c>
      <c r="AC21" s="25">
        <v>4</v>
      </c>
      <c r="AD21" s="25">
        <v>23.200000000000003</v>
      </c>
      <c r="AE21" s="25">
        <v>2.4000000000000004</v>
      </c>
      <c r="AF21" s="25">
        <v>4</v>
      </c>
      <c r="AG21" s="25">
        <v>0</v>
      </c>
      <c r="AH21" s="25">
        <v>0</v>
      </c>
      <c r="AI21" s="25">
        <v>19.200000000000003</v>
      </c>
      <c r="AJ21" s="25">
        <v>5.6000000000000005</v>
      </c>
      <c r="AK21" s="25">
        <v>0</v>
      </c>
      <c r="AL21" s="25">
        <v>21.6</v>
      </c>
      <c r="AM21" s="25">
        <v>4.8000000000000007</v>
      </c>
      <c r="AN21" s="25">
        <v>0</v>
      </c>
      <c r="AO21" s="25">
        <v>16.8</v>
      </c>
      <c r="AP21" s="25">
        <v>8</v>
      </c>
      <c r="AQ21" s="25">
        <v>0</v>
      </c>
      <c r="AR21" s="25">
        <v>1.6</v>
      </c>
      <c r="AS21" s="25">
        <v>18.400000000000002</v>
      </c>
      <c r="AT21" s="25">
        <v>0</v>
      </c>
      <c r="AU21" s="25">
        <v>0</v>
      </c>
      <c r="AV21" s="25">
        <v>0</v>
      </c>
      <c r="AW21" s="25">
        <v>8.8000000000000007</v>
      </c>
      <c r="AX21" s="25">
        <v>0</v>
      </c>
      <c r="AY21" s="25">
        <v>5.6000000000000005</v>
      </c>
      <c r="AZ21" s="25">
        <v>14.4</v>
      </c>
      <c r="BA21" s="25">
        <v>4</v>
      </c>
      <c r="BB21" s="25">
        <v>0</v>
      </c>
      <c r="BC21" s="25">
        <v>6.4000000000000234</v>
      </c>
      <c r="BD21" s="25">
        <v>24</v>
      </c>
      <c r="BE21" s="25">
        <v>0</v>
      </c>
      <c r="BF21" s="25">
        <v>0</v>
      </c>
      <c r="BG21" s="25">
        <v>41.6</v>
      </c>
      <c r="BH21" s="25">
        <v>4.8000000000000007</v>
      </c>
      <c r="BI21" s="25">
        <v>0</v>
      </c>
      <c r="BJ21" s="25">
        <v>22.400000000000002</v>
      </c>
      <c r="BK21" s="25">
        <v>18.400000000000002</v>
      </c>
      <c r="BL21" s="25">
        <v>19.200000000000003</v>
      </c>
      <c r="BM21" s="25">
        <v>9.6000000000000014</v>
      </c>
      <c r="BN21" s="25">
        <v>0</v>
      </c>
    </row>
    <row r="22" spans="1:66" x14ac:dyDescent="0.25">
      <c r="A22" s="6">
        <v>44946</v>
      </c>
      <c r="B22" t="s">
        <v>7</v>
      </c>
      <c r="C22">
        <v>20</v>
      </c>
      <c r="D22">
        <f t="shared" si="4"/>
        <v>380.8</v>
      </c>
      <c r="E22">
        <f t="shared" si="0"/>
        <v>88</v>
      </c>
      <c r="F22">
        <f t="shared" si="1"/>
        <v>150.4</v>
      </c>
      <c r="G22">
        <f t="shared" si="2"/>
        <v>82.4</v>
      </c>
      <c r="H22">
        <f t="shared" si="3"/>
        <v>60</v>
      </c>
      <c r="I22">
        <v>0</v>
      </c>
      <c r="J22" s="21">
        <v>0.26400000000000001</v>
      </c>
      <c r="K22" s="21">
        <v>0.128</v>
      </c>
      <c r="L22" s="21">
        <v>0.6080000000000001</v>
      </c>
      <c r="M22" s="21">
        <v>0.76000000000000012</v>
      </c>
      <c r="N22" s="21">
        <v>0.37600000000000006</v>
      </c>
      <c r="O22" s="24">
        <v>0.69600000000000006</v>
      </c>
      <c r="P22" s="24">
        <v>0.68</v>
      </c>
      <c r="Q22" s="24">
        <v>0.53600000000000003</v>
      </c>
      <c r="R22" s="24">
        <v>0.36800000000000005</v>
      </c>
      <c r="S22" s="24">
        <v>0.72800000000000009</v>
      </c>
      <c r="T22" s="24">
        <v>0.64800000000000013</v>
      </c>
      <c r="U22" s="24">
        <v>0.20800000000000002</v>
      </c>
      <c r="V22" s="24">
        <v>0.75200000000000011</v>
      </c>
      <c r="W22" s="24">
        <v>0.63200000000000012</v>
      </c>
      <c r="X22" s="24">
        <v>0.72000000000000008</v>
      </c>
      <c r="Y22" s="24">
        <v>0.68</v>
      </c>
      <c r="Z22" s="24">
        <v>0.59199999999999997</v>
      </c>
      <c r="AA22" s="25">
        <v>9.6000000000000014</v>
      </c>
      <c r="AB22" s="25">
        <v>15.200000000000001</v>
      </c>
      <c r="AC22" s="25">
        <v>3.2</v>
      </c>
      <c r="AD22" s="25">
        <v>28</v>
      </c>
      <c r="AE22" s="25">
        <v>44.800000000000004</v>
      </c>
      <c r="AF22" s="25">
        <v>16.8</v>
      </c>
      <c r="AG22" s="25">
        <v>29.6</v>
      </c>
      <c r="AH22" s="25">
        <v>0</v>
      </c>
      <c r="AI22" s="25">
        <v>1.6</v>
      </c>
      <c r="AJ22" s="25">
        <v>1.6</v>
      </c>
      <c r="AK22" s="25">
        <v>7.2</v>
      </c>
      <c r="AL22" s="25">
        <v>25.6</v>
      </c>
      <c r="AM22" s="25">
        <v>4</v>
      </c>
      <c r="AN22" s="25">
        <v>1.6</v>
      </c>
      <c r="AO22" s="25">
        <v>6.4</v>
      </c>
      <c r="AP22" s="25">
        <v>14.4</v>
      </c>
      <c r="AQ22" s="25">
        <v>0</v>
      </c>
      <c r="AR22" s="25">
        <v>0</v>
      </c>
      <c r="AS22" s="25">
        <v>8</v>
      </c>
      <c r="AT22" s="25">
        <v>0</v>
      </c>
      <c r="AU22" s="25">
        <v>8.8000000000000007</v>
      </c>
      <c r="AV22" s="25">
        <v>4.8000000000000007</v>
      </c>
      <c r="AW22" s="25">
        <v>9.6000000000000014</v>
      </c>
      <c r="AX22" s="25">
        <v>21.6</v>
      </c>
      <c r="AY22" s="25">
        <v>6.4</v>
      </c>
      <c r="AZ22" s="25">
        <v>2.4000000000000004</v>
      </c>
      <c r="BA22" s="25">
        <v>2.4000000000000004</v>
      </c>
      <c r="BB22" s="25">
        <v>8</v>
      </c>
      <c r="BC22" s="25">
        <v>0</v>
      </c>
      <c r="BD22" s="25">
        <v>18.400000000000002</v>
      </c>
      <c r="BE22" s="25">
        <v>10.4</v>
      </c>
      <c r="BF22" s="25">
        <v>4.8000000000000007</v>
      </c>
      <c r="BG22" s="25">
        <v>32</v>
      </c>
      <c r="BH22" s="25">
        <v>0.8</v>
      </c>
      <c r="BI22" s="25">
        <v>4.8000000000000007</v>
      </c>
      <c r="BJ22" s="25">
        <v>16.8</v>
      </c>
      <c r="BK22" s="25">
        <v>3.2</v>
      </c>
      <c r="BL22" s="25">
        <v>6.4</v>
      </c>
      <c r="BM22" s="25">
        <v>8.8000000000000007</v>
      </c>
      <c r="BN22" s="25">
        <v>0</v>
      </c>
    </row>
    <row r="23" spans="1:66" x14ac:dyDescent="0.25">
      <c r="A23" s="6">
        <v>44947</v>
      </c>
      <c r="B23" t="s">
        <v>7</v>
      </c>
      <c r="C23">
        <v>21</v>
      </c>
      <c r="D23">
        <f t="shared" si="4"/>
        <v>440.8</v>
      </c>
      <c r="E23">
        <f t="shared" si="0"/>
        <v>109.6</v>
      </c>
      <c r="F23">
        <f t="shared" si="1"/>
        <v>124.00000000000003</v>
      </c>
      <c r="G23">
        <f t="shared" si="2"/>
        <v>83.2</v>
      </c>
      <c r="H23">
        <f t="shared" si="3"/>
        <v>124.00000000000001</v>
      </c>
      <c r="I23">
        <v>0</v>
      </c>
      <c r="J23" s="21">
        <v>0.24</v>
      </c>
      <c r="K23" s="21">
        <v>0.53600000000000003</v>
      </c>
      <c r="L23" s="21">
        <v>0.64000000000000012</v>
      </c>
      <c r="M23" s="21">
        <v>0.67200000000000004</v>
      </c>
      <c r="N23" s="21">
        <v>0.6160000000000001</v>
      </c>
      <c r="O23" s="24">
        <v>0.71200000000000008</v>
      </c>
      <c r="P23" s="24">
        <v>0.59199999999999997</v>
      </c>
      <c r="Q23" s="24">
        <v>0.32800000000000007</v>
      </c>
      <c r="R23" s="24">
        <v>0.56799999999999995</v>
      </c>
      <c r="S23" s="24">
        <v>0.60000000000000009</v>
      </c>
      <c r="T23" s="24">
        <v>0.48</v>
      </c>
      <c r="U23" s="24">
        <v>0.57599999999999996</v>
      </c>
      <c r="V23" s="24">
        <v>0.68</v>
      </c>
      <c r="W23" s="24">
        <v>0.6160000000000001</v>
      </c>
      <c r="X23" s="24">
        <v>0.4</v>
      </c>
      <c r="Y23" s="24">
        <v>0.57599999999999996</v>
      </c>
      <c r="Z23" s="24">
        <v>0.25600000000000001</v>
      </c>
      <c r="AA23" s="25">
        <v>24.8</v>
      </c>
      <c r="AB23" s="25">
        <v>26.400000000000002</v>
      </c>
      <c r="AC23" s="25">
        <v>0</v>
      </c>
      <c r="AD23" s="25">
        <v>20</v>
      </c>
      <c r="AE23" s="25">
        <v>2.4000000000000004</v>
      </c>
      <c r="AF23" s="25">
        <v>3.2</v>
      </c>
      <c r="AG23" s="25">
        <v>4.8000000000000007</v>
      </c>
      <c r="AH23" s="25">
        <v>30.400000000000002</v>
      </c>
      <c r="AI23" s="25">
        <v>9.6000000000000014</v>
      </c>
      <c r="AJ23" s="25">
        <v>2.4000000000000004</v>
      </c>
      <c r="AK23" s="25">
        <v>4.8000000000000007</v>
      </c>
      <c r="AL23" s="25">
        <v>12.8</v>
      </c>
      <c r="AM23" s="25">
        <v>8.8000000000000007</v>
      </c>
      <c r="AN23" s="25">
        <v>32.800000000000004</v>
      </c>
      <c r="AO23" s="25">
        <v>0</v>
      </c>
      <c r="AP23" s="25">
        <v>10.4</v>
      </c>
      <c r="AQ23" s="25">
        <v>0</v>
      </c>
      <c r="AR23" s="25">
        <v>0</v>
      </c>
      <c r="AS23" s="25">
        <v>15.200000000000001</v>
      </c>
      <c r="AT23" s="25">
        <v>44</v>
      </c>
      <c r="AU23" s="25">
        <v>24</v>
      </c>
      <c r="AV23" s="25">
        <v>0</v>
      </c>
      <c r="AW23" s="25">
        <v>15.200000000000001</v>
      </c>
      <c r="AX23" s="25">
        <v>0</v>
      </c>
      <c r="AY23" s="25">
        <v>0</v>
      </c>
      <c r="AZ23" s="25">
        <v>0</v>
      </c>
      <c r="BA23" s="25">
        <v>14.4</v>
      </c>
      <c r="BB23" s="25">
        <v>0</v>
      </c>
      <c r="BC23" s="25">
        <v>14.4</v>
      </c>
      <c r="BD23" s="25">
        <v>15.200000000000001</v>
      </c>
      <c r="BE23" s="25">
        <v>2.4000000000000004</v>
      </c>
      <c r="BF23" s="25">
        <v>0</v>
      </c>
      <c r="BG23" s="25">
        <v>19.200000000000003</v>
      </c>
      <c r="BH23" s="25">
        <v>1.6</v>
      </c>
      <c r="BI23" s="25">
        <v>28.8</v>
      </c>
      <c r="BJ23" s="25">
        <v>0</v>
      </c>
      <c r="BK23" s="25">
        <v>9.6000000000000014</v>
      </c>
      <c r="BL23" s="25">
        <v>2.4000000000000004</v>
      </c>
      <c r="BM23" s="25">
        <v>24.8</v>
      </c>
      <c r="BN23" s="25">
        <v>20.8</v>
      </c>
    </row>
    <row r="24" spans="1:66" x14ac:dyDescent="0.25">
      <c r="A24" s="6">
        <v>44948</v>
      </c>
      <c r="B24" t="s">
        <v>7</v>
      </c>
      <c r="C24">
        <v>22</v>
      </c>
      <c r="D24">
        <f t="shared" si="4"/>
        <v>392</v>
      </c>
      <c r="E24">
        <f t="shared" si="0"/>
        <v>98.4</v>
      </c>
      <c r="F24">
        <f t="shared" si="1"/>
        <v>98.4</v>
      </c>
      <c r="G24">
        <f t="shared" si="2"/>
        <v>61.6</v>
      </c>
      <c r="H24">
        <f t="shared" si="3"/>
        <v>133.6</v>
      </c>
      <c r="I24">
        <v>0</v>
      </c>
      <c r="J24" s="21">
        <v>0.68800000000000006</v>
      </c>
      <c r="K24" s="21">
        <v>0.76000000000000012</v>
      </c>
      <c r="L24" s="21">
        <v>0.64800000000000013</v>
      </c>
      <c r="M24" s="21">
        <v>0.64000000000000012</v>
      </c>
      <c r="N24" s="21">
        <v>0.16800000000000001</v>
      </c>
      <c r="O24" s="24">
        <v>0.67200000000000004</v>
      </c>
      <c r="P24" s="24">
        <v>0.504</v>
      </c>
      <c r="Q24" s="24">
        <v>0.59199999999999997</v>
      </c>
      <c r="R24" s="24">
        <v>0.69600000000000006</v>
      </c>
      <c r="S24" s="24">
        <v>0.71200000000000008</v>
      </c>
      <c r="T24" s="24">
        <v>0.496</v>
      </c>
      <c r="U24" s="24">
        <v>0.68800000000000006</v>
      </c>
      <c r="V24" s="24">
        <v>0.68</v>
      </c>
      <c r="W24" s="24">
        <v>0.58399999999999996</v>
      </c>
      <c r="X24" s="24">
        <v>0.58399999999999996</v>
      </c>
      <c r="Y24" s="24">
        <v>0.53600000000000003</v>
      </c>
      <c r="Z24" s="24">
        <v>0.58399999999999996</v>
      </c>
      <c r="AA24" s="25">
        <v>0</v>
      </c>
      <c r="AB24" s="25">
        <v>25.6</v>
      </c>
      <c r="AC24" s="25">
        <v>25.6</v>
      </c>
      <c r="AD24" s="25">
        <v>0</v>
      </c>
      <c r="AE24" s="25">
        <v>0.8</v>
      </c>
      <c r="AF24" s="25">
        <v>13.600000000000001</v>
      </c>
      <c r="AG24" s="25">
        <v>11.200000000000001</v>
      </c>
      <c r="AH24" s="25">
        <v>15.200000000000001</v>
      </c>
      <c r="AI24" s="25">
        <v>6.4</v>
      </c>
      <c r="AJ24" s="25">
        <v>0</v>
      </c>
      <c r="AK24" s="25">
        <v>2.4000000000000004</v>
      </c>
      <c r="AL24" s="25">
        <v>16</v>
      </c>
      <c r="AM24" s="25">
        <v>0</v>
      </c>
      <c r="AN24" s="25">
        <v>13.600000000000001</v>
      </c>
      <c r="AO24" s="25">
        <v>4.8000000000000007</v>
      </c>
      <c r="AP24" s="25">
        <v>28.8</v>
      </c>
      <c r="AQ24" s="25">
        <v>16</v>
      </c>
      <c r="AR24" s="25">
        <v>34.4</v>
      </c>
      <c r="AS24" s="25">
        <v>16.8</v>
      </c>
      <c r="AT24" s="25">
        <v>3.2</v>
      </c>
      <c r="AU24" s="25">
        <v>10.4</v>
      </c>
      <c r="AV24" s="25">
        <v>6.4</v>
      </c>
      <c r="AW24" s="25">
        <v>7.2</v>
      </c>
      <c r="AX24" s="25">
        <v>0</v>
      </c>
      <c r="AY24" s="25">
        <v>0</v>
      </c>
      <c r="AZ24" s="25">
        <v>17.600000000000001</v>
      </c>
      <c r="BA24" s="25">
        <v>7.2</v>
      </c>
      <c r="BB24" s="25">
        <v>0</v>
      </c>
      <c r="BC24" s="25">
        <v>12</v>
      </c>
      <c r="BD24" s="25">
        <v>0.8</v>
      </c>
      <c r="BE24" s="25">
        <v>8</v>
      </c>
      <c r="BF24" s="25">
        <v>0</v>
      </c>
      <c r="BG24" s="25">
        <v>0</v>
      </c>
      <c r="BH24" s="25">
        <v>12.8</v>
      </c>
      <c r="BI24" s="25">
        <v>13.600000000000001</v>
      </c>
      <c r="BJ24" s="25">
        <v>16</v>
      </c>
      <c r="BK24" s="25">
        <v>20</v>
      </c>
      <c r="BL24" s="25">
        <v>0</v>
      </c>
      <c r="BM24" s="25">
        <v>0</v>
      </c>
      <c r="BN24" s="25">
        <v>28</v>
      </c>
    </row>
    <row r="25" spans="1:66" x14ac:dyDescent="0.25">
      <c r="A25" s="6">
        <v>44949</v>
      </c>
      <c r="B25" t="s">
        <v>7</v>
      </c>
      <c r="C25">
        <v>23</v>
      </c>
      <c r="D25">
        <f t="shared" si="4"/>
        <v>342.40000000000032</v>
      </c>
      <c r="E25">
        <f t="shared" si="0"/>
        <v>74.400000000000006</v>
      </c>
      <c r="F25">
        <f t="shared" si="1"/>
        <v>65.600000000000094</v>
      </c>
      <c r="G25">
        <f t="shared" si="2"/>
        <v>116.80000000000018</v>
      </c>
      <c r="H25">
        <f t="shared" si="3"/>
        <v>85.6</v>
      </c>
      <c r="I25">
        <v>0</v>
      </c>
      <c r="J25" s="21">
        <v>0.47199999999999998</v>
      </c>
      <c r="K25" s="21">
        <v>0.48</v>
      </c>
      <c r="L25" s="21">
        <v>0.6080000000000001</v>
      </c>
      <c r="M25" s="21">
        <v>0.7360000000000001</v>
      </c>
      <c r="N25" s="21">
        <v>0.2</v>
      </c>
      <c r="O25" s="24">
        <v>0.70400000000000007</v>
      </c>
      <c r="P25" s="24">
        <v>0.52800000000000002</v>
      </c>
      <c r="Q25" s="24">
        <v>0.56000000000000005</v>
      </c>
      <c r="R25" s="24">
        <v>0.248</v>
      </c>
      <c r="S25" s="24">
        <v>0.60000000000000009</v>
      </c>
      <c r="T25" s="24">
        <v>0.48799999999999999</v>
      </c>
      <c r="U25" s="24">
        <v>0.37600000000000006</v>
      </c>
      <c r="V25" s="24">
        <v>0.248</v>
      </c>
      <c r="W25" s="24">
        <v>0.76000000000000012</v>
      </c>
      <c r="X25" s="24">
        <v>0.78400000000000003</v>
      </c>
      <c r="Y25" s="24">
        <v>0.25600000000000001</v>
      </c>
      <c r="Z25" s="24">
        <v>0.72000000000000008</v>
      </c>
      <c r="AA25" s="25">
        <v>0</v>
      </c>
      <c r="AB25" s="25">
        <v>27.200000000000003</v>
      </c>
      <c r="AC25" s="25">
        <v>0</v>
      </c>
      <c r="AD25" s="25">
        <v>0</v>
      </c>
      <c r="AE25" s="25">
        <v>1.6</v>
      </c>
      <c r="AF25" s="25">
        <v>10.4</v>
      </c>
      <c r="AG25" s="25">
        <v>1.6</v>
      </c>
      <c r="AH25" s="25">
        <v>8</v>
      </c>
      <c r="AI25" s="25">
        <v>0</v>
      </c>
      <c r="AJ25" s="25">
        <v>16.800000000000093</v>
      </c>
      <c r="AK25" s="25">
        <v>0</v>
      </c>
      <c r="AL25" s="25">
        <v>12.8</v>
      </c>
      <c r="AM25" s="25">
        <v>0</v>
      </c>
      <c r="AN25" s="25">
        <v>8</v>
      </c>
      <c r="AO25" s="25">
        <v>9.6000000000000014</v>
      </c>
      <c r="AP25" s="25">
        <v>13.600000000000001</v>
      </c>
      <c r="AQ25" s="25">
        <v>16</v>
      </c>
      <c r="AR25" s="25">
        <v>0</v>
      </c>
      <c r="AS25" s="25">
        <v>0</v>
      </c>
      <c r="AT25" s="25">
        <v>25.6</v>
      </c>
      <c r="AU25" s="25">
        <v>0</v>
      </c>
      <c r="AV25" s="25">
        <v>7.2</v>
      </c>
      <c r="AW25" s="25">
        <v>29.6</v>
      </c>
      <c r="AX25" s="25">
        <v>22.400000000000002</v>
      </c>
      <c r="AY25" s="25">
        <v>8.8000000000000007</v>
      </c>
      <c r="AZ25" s="25">
        <v>0</v>
      </c>
      <c r="BA25" s="25">
        <v>26.400000000000002</v>
      </c>
      <c r="BB25" s="25">
        <v>6.4000000000001824</v>
      </c>
      <c r="BC25" s="25">
        <v>13.600000000000001</v>
      </c>
      <c r="BD25" s="25">
        <v>2.4000000000000004</v>
      </c>
      <c r="BE25" s="25">
        <v>0</v>
      </c>
      <c r="BF25" s="25">
        <v>10.4</v>
      </c>
      <c r="BG25" s="25">
        <v>12.8</v>
      </c>
      <c r="BH25" s="25">
        <v>7.2</v>
      </c>
      <c r="BI25" s="25">
        <v>0</v>
      </c>
      <c r="BJ25" s="25">
        <v>17.600000000000001</v>
      </c>
      <c r="BK25" s="25">
        <v>11.200000000000001</v>
      </c>
      <c r="BL25" s="25">
        <v>0</v>
      </c>
      <c r="BM25" s="25">
        <v>15.200000000000001</v>
      </c>
      <c r="BN25" s="25">
        <v>0</v>
      </c>
    </row>
    <row r="26" spans="1:66" x14ac:dyDescent="0.25">
      <c r="A26" s="6">
        <v>44950</v>
      </c>
      <c r="B26" t="s">
        <v>7</v>
      </c>
      <c r="C26">
        <v>24</v>
      </c>
      <c r="D26">
        <f t="shared" si="4"/>
        <v>400</v>
      </c>
      <c r="E26">
        <f t="shared" si="0"/>
        <v>72</v>
      </c>
      <c r="F26">
        <f t="shared" si="1"/>
        <v>96.8</v>
      </c>
      <c r="G26">
        <f t="shared" si="2"/>
        <v>83.2</v>
      </c>
      <c r="H26">
        <f t="shared" si="3"/>
        <v>148</v>
      </c>
      <c r="I26">
        <v>0</v>
      </c>
      <c r="J26" s="21">
        <v>0.37600000000000006</v>
      </c>
      <c r="K26" s="21">
        <v>0.496</v>
      </c>
      <c r="L26" s="21">
        <v>0.66400000000000015</v>
      </c>
      <c r="M26" s="21">
        <v>0.69600000000000006</v>
      </c>
      <c r="N26" s="21">
        <v>0.24</v>
      </c>
      <c r="O26" s="24">
        <v>0.10400000000000001</v>
      </c>
      <c r="P26" s="24">
        <v>0.53600000000000003</v>
      </c>
      <c r="Q26" s="24">
        <v>0.79200000000000004</v>
      </c>
      <c r="R26" s="24">
        <v>0.56799999999999995</v>
      </c>
      <c r="S26" s="24">
        <v>0.54400000000000004</v>
      </c>
      <c r="T26" s="24">
        <v>0.72800000000000009</v>
      </c>
      <c r="U26" s="24">
        <v>0.7360000000000001</v>
      </c>
      <c r="V26" s="24">
        <v>0.48</v>
      </c>
      <c r="W26" s="24">
        <v>0.62400000000000011</v>
      </c>
      <c r="X26" s="24">
        <v>0.47199999999999998</v>
      </c>
      <c r="Y26" s="24">
        <v>0.75200000000000011</v>
      </c>
      <c r="Z26" s="24">
        <v>0.45600000000000007</v>
      </c>
      <c r="AA26" s="25">
        <v>16</v>
      </c>
      <c r="AB26" s="25">
        <v>5.6000000000000005</v>
      </c>
      <c r="AC26" s="25">
        <v>36</v>
      </c>
      <c r="AD26" s="25">
        <v>0</v>
      </c>
      <c r="AE26" s="25">
        <v>8.8000000000000007</v>
      </c>
      <c r="AF26" s="25">
        <v>13.600000000000001</v>
      </c>
      <c r="AG26" s="25">
        <v>0</v>
      </c>
      <c r="AH26" s="25">
        <v>0</v>
      </c>
      <c r="AI26" s="25">
        <v>16.8</v>
      </c>
      <c r="AJ26" s="25">
        <v>0</v>
      </c>
      <c r="AK26" s="25">
        <v>5.6000000000000005</v>
      </c>
      <c r="AL26" s="25">
        <v>32</v>
      </c>
      <c r="AM26" s="25">
        <v>14.4</v>
      </c>
      <c r="AN26" s="25">
        <v>8</v>
      </c>
      <c r="AO26" s="25">
        <v>19.200000000000003</v>
      </c>
      <c r="AP26" s="25">
        <v>0</v>
      </c>
      <c r="AQ26" s="25">
        <v>35.200000000000003</v>
      </c>
      <c r="AR26" s="25">
        <v>8</v>
      </c>
      <c r="AS26" s="25">
        <v>9.6000000000000014</v>
      </c>
      <c r="AT26" s="25">
        <v>21.6</v>
      </c>
      <c r="AU26" s="25">
        <v>0</v>
      </c>
      <c r="AV26" s="25">
        <v>0</v>
      </c>
      <c r="AW26" s="25">
        <v>7.2</v>
      </c>
      <c r="AX26" s="25">
        <v>6.4</v>
      </c>
      <c r="AY26" s="25">
        <v>20</v>
      </c>
      <c r="AZ26" s="25">
        <v>8</v>
      </c>
      <c r="BA26" s="25">
        <v>9.6000000000000014</v>
      </c>
      <c r="BB26" s="25">
        <v>4.8000000000000007</v>
      </c>
      <c r="BC26" s="25">
        <v>18.400000000000002</v>
      </c>
      <c r="BD26" s="25">
        <v>8.8000000000000007</v>
      </c>
      <c r="BE26" s="25">
        <v>6.4</v>
      </c>
      <c r="BF26" s="25">
        <v>3.2</v>
      </c>
      <c r="BG26" s="25">
        <v>0</v>
      </c>
      <c r="BH26" s="25">
        <v>26.400000000000002</v>
      </c>
      <c r="BI26" s="25">
        <v>0</v>
      </c>
      <c r="BJ26" s="25">
        <v>27.200000000000003</v>
      </c>
      <c r="BK26" s="25">
        <v>0</v>
      </c>
      <c r="BL26" s="25">
        <v>3.2</v>
      </c>
      <c r="BM26" s="25">
        <v>0</v>
      </c>
      <c r="BN26" s="25">
        <v>5.6000000000000005</v>
      </c>
    </row>
    <row r="27" spans="1:66" x14ac:dyDescent="0.25">
      <c r="A27" s="6">
        <v>44951</v>
      </c>
      <c r="B27" t="s">
        <v>7</v>
      </c>
      <c r="C27">
        <v>25</v>
      </c>
      <c r="D27">
        <f t="shared" si="4"/>
        <v>460.8</v>
      </c>
      <c r="E27">
        <f t="shared" si="0"/>
        <v>119.19999999999999</v>
      </c>
      <c r="F27">
        <f t="shared" si="1"/>
        <v>88.800000000000011</v>
      </c>
      <c r="G27">
        <f t="shared" si="2"/>
        <v>136</v>
      </c>
      <c r="H27">
        <f t="shared" si="3"/>
        <v>116.80000000000001</v>
      </c>
      <c r="I27">
        <v>0</v>
      </c>
      <c r="J27" s="21">
        <v>0.192</v>
      </c>
      <c r="K27" s="21">
        <v>0.42400000000000004</v>
      </c>
      <c r="L27" s="21">
        <v>0.51200000000000001</v>
      </c>
      <c r="M27" s="21">
        <v>0.53600000000000003</v>
      </c>
      <c r="N27" s="21">
        <v>0.79200000000000004</v>
      </c>
      <c r="O27" s="24">
        <v>0.71200000000000008</v>
      </c>
      <c r="P27" s="24">
        <v>8.0000000000000016E-2</v>
      </c>
      <c r="Q27" s="24">
        <v>0.76000000000000012</v>
      </c>
      <c r="R27" s="24">
        <v>0.59199999999999997</v>
      </c>
      <c r="S27" s="24">
        <v>0.54400000000000004</v>
      </c>
      <c r="T27" s="24">
        <v>0.56799999999999995</v>
      </c>
      <c r="U27" s="24">
        <v>0.32800000000000007</v>
      </c>
      <c r="V27" s="24">
        <v>0.24</v>
      </c>
      <c r="W27" s="24">
        <v>0.72000000000000008</v>
      </c>
      <c r="X27" s="24">
        <v>0.74400000000000011</v>
      </c>
      <c r="Y27" s="24">
        <v>0.68</v>
      </c>
      <c r="Z27" s="24">
        <v>0.32800000000000007</v>
      </c>
      <c r="AA27" s="25">
        <v>8</v>
      </c>
      <c r="AB27" s="25">
        <v>0.8</v>
      </c>
      <c r="AC27" s="25">
        <v>0</v>
      </c>
      <c r="AD27" s="25">
        <v>0</v>
      </c>
      <c r="AE27" s="25">
        <v>10.4</v>
      </c>
      <c r="AF27" s="25">
        <v>29.6</v>
      </c>
      <c r="AG27" s="25">
        <v>10.4</v>
      </c>
      <c r="AH27" s="25">
        <v>10.4</v>
      </c>
      <c r="AI27" s="25">
        <v>11.200000000000001</v>
      </c>
      <c r="AJ27" s="25">
        <v>8</v>
      </c>
      <c r="AK27" s="25">
        <v>1.6</v>
      </c>
      <c r="AL27" s="25">
        <v>14.4</v>
      </c>
      <c r="AM27" s="25">
        <v>8</v>
      </c>
      <c r="AN27" s="25">
        <v>22.400000000000002</v>
      </c>
      <c r="AO27" s="25">
        <v>33.6</v>
      </c>
      <c r="AP27" s="25">
        <v>0.8</v>
      </c>
      <c r="AQ27" s="25">
        <v>8</v>
      </c>
      <c r="AR27" s="25">
        <v>12</v>
      </c>
      <c r="AS27" s="25">
        <v>13.600000000000001</v>
      </c>
      <c r="AT27" s="25">
        <v>4</v>
      </c>
      <c r="AU27" s="25">
        <v>0</v>
      </c>
      <c r="AV27" s="25">
        <v>40</v>
      </c>
      <c r="AW27" s="25">
        <v>27.200000000000003</v>
      </c>
      <c r="AX27" s="25">
        <v>13.600000000000001</v>
      </c>
      <c r="AY27" s="25">
        <v>0</v>
      </c>
      <c r="AZ27" s="25">
        <v>11.200000000000001</v>
      </c>
      <c r="BA27" s="25">
        <v>8.8000000000000007</v>
      </c>
      <c r="BB27" s="25">
        <v>0</v>
      </c>
      <c r="BC27" s="25">
        <v>1.6</v>
      </c>
      <c r="BD27" s="25">
        <v>33.6</v>
      </c>
      <c r="BE27" s="25">
        <v>0</v>
      </c>
      <c r="BF27" s="25">
        <v>11.200000000000001</v>
      </c>
      <c r="BG27" s="25">
        <v>24</v>
      </c>
      <c r="BH27" s="25">
        <v>19.200000000000003</v>
      </c>
      <c r="BI27" s="25">
        <v>1.6</v>
      </c>
      <c r="BJ27" s="25">
        <v>18.400000000000002</v>
      </c>
      <c r="BK27" s="25">
        <v>17.600000000000001</v>
      </c>
      <c r="BL27" s="25">
        <v>9.6000000000000014</v>
      </c>
      <c r="BM27" s="25">
        <v>0</v>
      </c>
      <c r="BN27" s="25">
        <v>17.600000000000001</v>
      </c>
    </row>
    <row r="28" spans="1:66" x14ac:dyDescent="0.25">
      <c r="A28" s="6">
        <v>44952</v>
      </c>
      <c r="B28" t="s">
        <v>7</v>
      </c>
      <c r="C28">
        <v>26</v>
      </c>
      <c r="D28">
        <f t="shared" si="4"/>
        <v>403.20000000000005</v>
      </c>
      <c r="E28">
        <f t="shared" si="0"/>
        <v>130.4</v>
      </c>
      <c r="F28">
        <f t="shared" si="1"/>
        <v>85.600000000000009</v>
      </c>
      <c r="G28">
        <f t="shared" si="2"/>
        <v>56.800000000000011</v>
      </c>
      <c r="H28">
        <f t="shared" si="3"/>
        <v>130.4</v>
      </c>
      <c r="I28">
        <v>0</v>
      </c>
      <c r="J28" s="21">
        <v>0.16000000000000003</v>
      </c>
      <c r="K28" s="21">
        <v>0.56000000000000005</v>
      </c>
      <c r="L28" s="21">
        <v>0.72000000000000008</v>
      </c>
      <c r="M28" s="21">
        <v>0.70400000000000007</v>
      </c>
      <c r="N28" s="21">
        <v>0.76800000000000002</v>
      </c>
      <c r="O28" s="24">
        <v>0.64000000000000012</v>
      </c>
      <c r="P28" s="24">
        <v>0.64000000000000012</v>
      </c>
      <c r="Q28" s="24">
        <v>0.55200000000000005</v>
      </c>
      <c r="R28" s="24">
        <v>0.21600000000000003</v>
      </c>
      <c r="S28" s="24">
        <v>8.0000000000000016E-2</v>
      </c>
      <c r="T28" s="24">
        <v>0.504</v>
      </c>
      <c r="U28" s="24">
        <v>0.72000000000000008</v>
      </c>
      <c r="V28" s="24">
        <v>0.57599999999999996</v>
      </c>
      <c r="W28" s="24">
        <v>0.76000000000000012</v>
      </c>
      <c r="X28" s="24">
        <v>0.74400000000000011</v>
      </c>
      <c r="Y28" s="24">
        <v>0.504</v>
      </c>
      <c r="Z28" s="24">
        <v>0.40800000000000003</v>
      </c>
      <c r="AA28" s="25">
        <v>0</v>
      </c>
      <c r="AB28" s="25">
        <v>11.200000000000001</v>
      </c>
      <c r="AC28" s="25">
        <v>14.4</v>
      </c>
      <c r="AD28" s="25">
        <v>8</v>
      </c>
      <c r="AE28" s="25">
        <v>24.8</v>
      </c>
      <c r="AF28" s="25">
        <v>0</v>
      </c>
      <c r="AG28" s="25">
        <v>0</v>
      </c>
      <c r="AH28" s="25">
        <v>14.4</v>
      </c>
      <c r="AI28" s="25">
        <v>1.6</v>
      </c>
      <c r="AJ28" s="25">
        <v>11.200000000000001</v>
      </c>
      <c r="AK28" s="25">
        <v>0</v>
      </c>
      <c r="AL28" s="25">
        <v>28</v>
      </c>
      <c r="AM28" s="25">
        <v>22.400000000000002</v>
      </c>
      <c r="AN28" s="25">
        <v>28.8</v>
      </c>
      <c r="AO28" s="25">
        <v>0</v>
      </c>
      <c r="AP28" s="25">
        <v>4.8000000000000007</v>
      </c>
      <c r="AQ28" s="25">
        <v>36</v>
      </c>
      <c r="AR28" s="25">
        <v>0</v>
      </c>
      <c r="AS28" s="25">
        <v>0</v>
      </c>
      <c r="AT28" s="25">
        <v>10.4</v>
      </c>
      <c r="AU28" s="25">
        <v>0.8</v>
      </c>
      <c r="AV28" s="25">
        <v>5.6000000000000005</v>
      </c>
      <c r="AW28" s="25">
        <v>0</v>
      </c>
      <c r="AX28" s="25">
        <v>22.400000000000002</v>
      </c>
      <c r="AY28" s="25">
        <v>0</v>
      </c>
      <c r="AZ28" s="25">
        <v>1.6</v>
      </c>
      <c r="BA28" s="25">
        <v>26.400000000000002</v>
      </c>
      <c r="BB28" s="25">
        <v>0</v>
      </c>
      <c r="BC28" s="25">
        <v>0</v>
      </c>
      <c r="BD28" s="25">
        <v>0</v>
      </c>
      <c r="BE28" s="25">
        <v>8</v>
      </c>
      <c r="BF28" s="25">
        <v>5.6000000000000005</v>
      </c>
      <c r="BG28" s="25">
        <v>4.8000000000000007</v>
      </c>
      <c r="BH28" s="25">
        <v>33.6</v>
      </c>
      <c r="BI28" s="25">
        <v>14.4</v>
      </c>
      <c r="BJ28" s="25">
        <v>5.6000000000000005</v>
      </c>
      <c r="BK28" s="25">
        <v>12</v>
      </c>
      <c r="BL28" s="25">
        <v>12.8</v>
      </c>
      <c r="BM28" s="25">
        <v>32</v>
      </c>
      <c r="BN28" s="25">
        <v>1.6</v>
      </c>
    </row>
    <row r="29" spans="1:66" x14ac:dyDescent="0.25">
      <c r="A29" s="6">
        <v>44953</v>
      </c>
      <c r="B29" t="s">
        <v>7</v>
      </c>
      <c r="C29">
        <v>27</v>
      </c>
      <c r="D29">
        <f t="shared" si="4"/>
        <v>440.80000000000007</v>
      </c>
      <c r="E29">
        <f t="shared" si="0"/>
        <v>114.40000000000002</v>
      </c>
      <c r="F29">
        <f t="shared" si="1"/>
        <v>111.20000000000002</v>
      </c>
      <c r="G29">
        <f t="shared" si="2"/>
        <v>76.8</v>
      </c>
      <c r="H29">
        <f t="shared" si="3"/>
        <v>138.4</v>
      </c>
      <c r="I29">
        <v>0</v>
      </c>
      <c r="J29" s="21">
        <v>0.60000000000000009</v>
      </c>
      <c r="K29" s="21">
        <v>0.44800000000000006</v>
      </c>
      <c r="L29" s="21">
        <v>0.69600000000000006</v>
      </c>
      <c r="M29" s="21">
        <v>0.65600000000000014</v>
      </c>
      <c r="N29" s="21">
        <v>0.56000000000000005</v>
      </c>
      <c r="O29" s="24">
        <v>0.68</v>
      </c>
      <c r="P29" s="24">
        <v>0.53600000000000003</v>
      </c>
      <c r="Q29" s="24">
        <v>0.77600000000000002</v>
      </c>
      <c r="R29" s="24">
        <v>0.8</v>
      </c>
      <c r="S29" s="24">
        <v>0.504</v>
      </c>
      <c r="T29" s="24">
        <v>0.75200000000000011</v>
      </c>
      <c r="U29" s="24">
        <v>0.37600000000000006</v>
      </c>
      <c r="V29" s="24">
        <v>0.78400000000000003</v>
      </c>
      <c r="W29" s="24">
        <v>0.44800000000000006</v>
      </c>
      <c r="X29" s="24">
        <v>0.2</v>
      </c>
      <c r="Y29" s="24">
        <v>0.8</v>
      </c>
      <c r="Z29" s="24">
        <v>0.46399999999999997</v>
      </c>
      <c r="AA29" s="25">
        <v>0</v>
      </c>
      <c r="AB29" s="25">
        <v>24.8</v>
      </c>
      <c r="AC29" s="25">
        <v>0</v>
      </c>
      <c r="AD29" s="25">
        <v>0</v>
      </c>
      <c r="AE29" s="25">
        <v>18.400000000000002</v>
      </c>
      <c r="AF29" s="25">
        <v>13.600000000000001</v>
      </c>
      <c r="AG29" s="25">
        <v>2.4000000000000004</v>
      </c>
      <c r="AH29" s="25">
        <v>19.200000000000003</v>
      </c>
      <c r="AI29" s="25">
        <v>10.4</v>
      </c>
      <c r="AJ29" s="25">
        <v>22.400000000000002</v>
      </c>
      <c r="AK29" s="25">
        <v>0</v>
      </c>
      <c r="AL29" s="25">
        <v>36.800000000000004</v>
      </c>
      <c r="AM29" s="25">
        <v>8.8000000000000007</v>
      </c>
      <c r="AN29" s="25">
        <v>0</v>
      </c>
      <c r="AO29" s="25">
        <v>2.4000000000000004</v>
      </c>
      <c r="AP29" s="25">
        <v>11.200000000000001</v>
      </c>
      <c r="AQ29" s="25">
        <v>1.6</v>
      </c>
      <c r="AR29" s="25">
        <v>16.8</v>
      </c>
      <c r="AS29" s="25">
        <v>28.8</v>
      </c>
      <c r="AT29" s="25">
        <v>32</v>
      </c>
      <c r="AU29" s="25">
        <v>7.2</v>
      </c>
      <c r="AV29" s="25">
        <v>6.4</v>
      </c>
      <c r="AW29" s="25">
        <v>32</v>
      </c>
      <c r="AX29" s="25">
        <v>0</v>
      </c>
      <c r="AY29" s="25">
        <v>0</v>
      </c>
      <c r="AZ29" s="25">
        <v>0</v>
      </c>
      <c r="BA29" s="25">
        <v>0.8</v>
      </c>
      <c r="BB29" s="25">
        <v>2.4000000000000004</v>
      </c>
      <c r="BC29" s="25">
        <v>8.8000000000000007</v>
      </c>
      <c r="BD29" s="25">
        <v>19.200000000000003</v>
      </c>
      <c r="BE29" s="25">
        <v>17.600000000000001</v>
      </c>
      <c r="BF29" s="25">
        <v>0</v>
      </c>
      <c r="BG29" s="25">
        <v>14.4</v>
      </c>
      <c r="BH29" s="25">
        <v>9.6000000000000014</v>
      </c>
      <c r="BI29" s="25">
        <v>1.6</v>
      </c>
      <c r="BJ29" s="25">
        <v>0</v>
      </c>
      <c r="BK29" s="25">
        <v>7.2</v>
      </c>
      <c r="BL29" s="25">
        <v>11.200000000000001</v>
      </c>
      <c r="BM29" s="25">
        <v>10.4</v>
      </c>
      <c r="BN29" s="25">
        <v>42.400000000000006</v>
      </c>
    </row>
    <row r="30" spans="1:66" x14ac:dyDescent="0.25">
      <c r="A30" s="6">
        <v>44954</v>
      </c>
      <c r="B30" t="s">
        <v>7</v>
      </c>
      <c r="C30">
        <v>28</v>
      </c>
      <c r="D30">
        <f t="shared" si="4"/>
        <v>304.80000000000007</v>
      </c>
      <c r="E30">
        <f t="shared" si="0"/>
        <v>76.800000000000054</v>
      </c>
      <c r="F30">
        <f t="shared" si="1"/>
        <v>68.800000000000011</v>
      </c>
      <c r="G30">
        <f t="shared" si="2"/>
        <v>93.6</v>
      </c>
      <c r="H30">
        <f t="shared" si="3"/>
        <v>65.600000000000009</v>
      </c>
      <c r="I30">
        <v>0</v>
      </c>
      <c r="J30" s="21">
        <v>0.39200000000000002</v>
      </c>
      <c r="K30" s="21">
        <v>0.72000000000000008</v>
      </c>
      <c r="L30" s="21">
        <v>0.72800000000000009</v>
      </c>
      <c r="M30" s="21">
        <v>0.78400000000000003</v>
      </c>
      <c r="N30" s="21">
        <v>0.77600000000000002</v>
      </c>
      <c r="O30" s="24">
        <v>0.48</v>
      </c>
      <c r="P30" s="24">
        <v>0.55200000000000005</v>
      </c>
      <c r="Q30" s="24">
        <v>0.59199999999999997</v>
      </c>
      <c r="R30" s="24">
        <v>0.68800000000000006</v>
      </c>
      <c r="S30" s="24">
        <v>0.76800000000000002</v>
      </c>
      <c r="T30" s="24">
        <v>0.52</v>
      </c>
      <c r="U30" s="24">
        <v>0.68</v>
      </c>
      <c r="V30" s="24">
        <v>0.76800000000000002</v>
      </c>
      <c r="W30" s="24">
        <v>0.68800000000000006</v>
      </c>
      <c r="X30" s="24">
        <v>0.8</v>
      </c>
      <c r="Y30" s="24">
        <v>0.34400000000000003</v>
      </c>
      <c r="Z30" s="24">
        <v>0.40800000000000003</v>
      </c>
      <c r="AA30" s="25">
        <v>0</v>
      </c>
      <c r="AB30" s="25">
        <v>0</v>
      </c>
      <c r="AC30" s="25">
        <v>11.200000000000001</v>
      </c>
      <c r="AD30" s="25">
        <v>0</v>
      </c>
      <c r="AE30" s="25">
        <v>12</v>
      </c>
      <c r="AF30" s="25">
        <v>19.200000000000003</v>
      </c>
      <c r="AG30" s="25">
        <v>13.600000000000001</v>
      </c>
      <c r="AH30" s="25">
        <v>0</v>
      </c>
      <c r="AI30" s="25">
        <v>12.8</v>
      </c>
      <c r="AJ30" s="25">
        <v>0</v>
      </c>
      <c r="AK30" s="25">
        <v>0</v>
      </c>
      <c r="AL30" s="25">
        <v>22.400000000000002</v>
      </c>
      <c r="AM30" s="25">
        <v>0</v>
      </c>
      <c r="AN30" s="25">
        <v>7.2</v>
      </c>
      <c r="AO30" s="25">
        <v>0</v>
      </c>
      <c r="AP30" s="25">
        <v>0</v>
      </c>
      <c r="AQ30" s="25">
        <v>0.8</v>
      </c>
      <c r="AR30" s="25">
        <v>0</v>
      </c>
      <c r="AS30" s="25">
        <v>19.200000000000003</v>
      </c>
      <c r="AT30" s="25">
        <v>16</v>
      </c>
      <c r="AU30" s="25">
        <v>16</v>
      </c>
      <c r="AV30" s="25">
        <v>5.6000000000000005</v>
      </c>
      <c r="AW30" s="25">
        <v>0</v>
      </c>
      <c r="AX30" s="25">
        <v>4.8000000000000007</v>
      </c>
      <c r="AY30" s="25">
        <v>0</v>
      </c>
      <c r="AZ30" s="25">
        <v>29.6</v>
      </c>
      <c r="BA30" s="25">
        <v>11.200000000000001</v>
      </c>
      <c r="BB30" s="25">
        <v>4.8000000000000007</v>
      </c>
      <c r="BC30" s="25">
        <v>21.6</v>
      </c>
      <c r="BD30" s="25">
        <v>0</v>
      </c>
      <c r="BE30" s="25">
        <v>14.4</v>
      </c>
      <c r="BF30" s="25">
        <v>0</v>
      </c>
      <c r="BG30" s="25">
        <v>2.4000000000000004</v>
      </c>
      <c r="BH30" s="25">
        <v>3.2</v>
      </c>
      <c r="BI30" s="25">
        <v>0.8</v>
      </c>
      <c r="BJ30" s="25">
        <v>4</v>
      </c>
      <c r="BK30" s="25">
        <v>8</v>
      </c>
      <c r="BL30" s="25">
        <v>22.400000000000002</v>
      </c>
      <c r="BM30" s="25">
        <v>10.4</v>
      </c>
      <c r="BN30" s="25">
        <v>11.200000000000045</v>
      </c>
    </row>
    <row r="31" spans="1:66" x14ac:dyDescent="0.25">
      <c r="A31" s="6">
        <v>44955</v>
      </c>
      <c r="B31" t="s">
        <v>7</v>
      </c>
      <c r="C31">
        <v>29</v>
      </c>
      <c r="D31">
        <f t="shared" si="4"/>
        <v>388.80000000000007</v>
      </c>
      <c r="E31">
        <f t="shared" si="0"/>
        <v>83.2</v>
      </c>
      <c r="F31">
        <f t="shared" si="1"/>
        <v>99.999999999999986</v>
      </c>
      <c r="G31">
        <f t="shared" si="2"/>
        <v>98.4</v>
      </c>
      <c r="H31">
        <f t="shared" si="3"/>
        <v>107.20000000000002</v>
      </c>
      <c r="I31">
        <v>0</v>
      </c>
      <c r="J31" s="21">
        <v>0.75200000000000011</v>
      </c>
      <c r="K31" s="21">
        <v>0.40800000000000003</v>
      </c>
      <c r="L31" s="21">
        <v>0.57599999999999996</v>
      </c>
      <c r="M31" s="21">
        <v>0.56799999999999995</v>
      </c>
      <c r="N31" s="21">
        <v>0.72000000000000008</v>
      </c>
      <c r="O31" s="24">
        <v>0.56000000000000005</v>
      </c>
      <c r="P31" s="24">
        <v>0.52800000000000002</v>
      </c>
      <c r="Q31" s="24">
        <v>0.48</v>
      </c>
      <c r="R31" s="24">
        <v>0.56799999999999995</v>
      </c>
      <c r="S31" s="24">
        <v>0.48799999999999999</v>
      </c>
      <c r="T31" s="24">
        <v>0.58399999999999996</v>
      </c>
      <c r="U31" s="24">
        <v>0.37600000000000006</v>
      </c>
      <c r="V31" s="24">
        <v>0.7360000000000001</v>
      </c>
      <c r="W31" s="24">
        <v>0.72800000000000009</v>
      </c>
      <c r="X31" s="24">
        <v>0.7360000000000001</v>
      </c>
      <c r="Y31" s="24">
        <v>0.79200000000000004</v>
      </c>
      <c r="Z31" s="24">
        <v>0.28799999999999998</v>
      </c>
      <c r="AA31" s="25">
        <v>11.200000000000001</v>
      </c>
      <c r="AB31" s="25">
        <v>3.2</v>
      </c>
      <c r="AC31" s="25">
        <v>3.2</v>
      </c>
      <c r="AD31" s="25">
        <v>24</v>
      </c>
      <c r="AE31" s="25">
        <v>6.4</v>
      </c>
      <c r="AF31" s="25">
        <v>8</v>
      </c>
      <c r="AG31" s="25">
        <v>32</v>
      </c>
      <c r="AH31" s="25">
        <v>1.6</v>
      </c>
      <c r="AI31" s="25">
        <v>1.6</v>
      </c>
      <c r="AJ31" s="25">
        <v>8.8000000000000007</v>
      </c>
      <c r="AK31" s="25">
        <v>17.600000000000001</v>
      </c>
      <c r="AL31" s="25">
        <v>15.200000000000001</v>
      </c>
      <c r="AM31" s="25">
        <v>0</v>
      </c>
      <c r="AN31" s="25">
        <v>29.6</v>
      </c>
      <c r="AO31" s="25">
        <v>25.6</v>
      </c>
      <c r="AP31" s="25">
        <v>12.8</v>
      </c>
      <c r="AQ31" s="25">
        <v>14.4</v>
      </c>
      <c r="AR31" s="25">
        <v>0</v>
      </c>
      <c r="AS31" s="25">
        <v>6.4</v>
      </c>
      <c r="AT31" s="25">
        <v>3.2</v>
      </c>
      <c r="AU31" s="25">
        <v>0</v>
      </c>
      <c r="AV31" s="25">
        <v>23.200000000000003</v>
      </c>
      <c r="AW31" s="25">
        <v>14.4</v>
      </c>
      <c r="AX31" s="25">
        <v>0</v>
      </c>
      <c r="AY31" s="25">
        <v>28</v>
      </c>
      <c r="AZ31" s="25">
        <v>4.8000000000000007</v>
      </c>
      <c r="BA31" s="25">
        <v>18.400000000000002</v>
      </c>
      <c r="BB31" s="25">
        <v>0</v>
      </c>
      <c r="BC31" s="25">
        <v>3.2</v>
      </c>
      <c r="BD31" s="25">
        <v>6.4</v>
      </c>
      <c r="BE31" s="25">
        <v>25.6</v>
      </c>
      <c r="BF31" s="25">
        <v>0</v>
      </c>
      <c r="BG31" s="25">
        <v>8</v>
      </c>
      <c r="BH31" s="25">
        <v>0</v>
      </c>
      <c r="BI31" s="25">
        <v>3.2</v>
      </c>
      <c r="BJ31" s="25">
        <v>0</v>
      </c>
      <c r="BK31" s="25">
        <v>2.4000000000000004</v>
      </c>
      <c r="BL31" s="25">
        <v>23.200000000000003</v>
      </c>
      <c r="BM31" s="25">
        <v>8</v>
      </c>
      <c r="BN31" s="25">
        <v>12.8</v>
      </c>
    </row>
    <row r="32" spans="1:66" x14ac:dyDescent="0.25">
      <c r="A32" s="6">
        <v>44956</v>
      </c>
      <c r="B32" t="s">
        <v>7</v>
      </c>
      <c r="C32">
        <v>30</v>
      </c>
      <c r="D32">
        <f t="shared" si="4"/>
        <v>402.4</v>
      </c>
      <c r="E32">
        <f t="shared" si="0"/>
        <v>157.6</v>
      </c>
      <c r="F32">
        <f t="shared" si="1"/>
        <v>71.2</v>
      </c>
      <c r="G32">
        <f t="shared" si="2"/>
        <v>87.2</v>
      </c>
      <c r="H32">
        <f t="shared" si="3"/>
        <v>86.4</v>
      </c>
      <c r="I32">
        <v>0</v>
      </c>
      <c r="J32" s="21">
        <v>0.496</v>
      </c>
      <c r="K32" s="21">
        <v>0.60000000000000009</v>
      </c>
      <c r="L32" s="21">
        <v>0.64000000000000012</v>
      </c>
      <c r="M32" s="21">
        <v>0.57599999999999996</v>
      </c>
      <c r="N32" s="21">
        <v>0.74400000000000011</v>
      </c>
      <c r="O32" s="24">
        <v>0.28799999999999998</v>
      </c>
      <c r="P32" s="24">
        <v>0.68</v>
      </c>
      <c r="Q32" s="24">
        <v>0.74400000000000011</v>
      </c>
      <c r="R32" s="24">
        <v>0.60000000000000009</v>
      </c>
      <c r="S32" s="24">
        <v>0.74400000000000011</v>
      </c>
      <c r="T32" s="24">
        <v>0.56000000000000005</v>
      </c>
      <c r="U32" s="24">
        <v>8.0000000000000016E-2</v>
      </c>
      <c r="V32" s="24">
        <v>0.32800000000000007</v>
      </c>
      <c r="W32" s="24">
        <v>0.78400000000000003</v>
      </c>
      <c r="X32" s="24">
        <v>0.7360000000000001</v>
      </c>
      <c r="Y32" s="24">
        <v>0.68800000000000006</v>
      </c>
      <c r="Z32" s="24">
        <v>0.8</v>
      </c>
      <c r="AA32" s="25">
        <v>0</v>
      </c>
      <c r="AB32" s="25">
        <v>0</v>
      </c>
      <c r="AC32" s="25">
        <v>1.6</v>
      </c>
      <c r="AD32" s="25">
        <v>8</v>
      </c>
      <c r="AE32" s="25">
        <v>13.600000000000001</v>
      </c>
      <c r="AF32" s="25">
        <v>0</v>
      </c>
      <c r="AG32" s="25">
        <v>12.8</v>
      </c>
      <c r="AH32" s="25">
        <v>19.200000000000003</v>
      </c>
      <c r="AI32" s="25">
        <v>14.4</v>
      </c>
      <c r="AJ32" s="25">
        <v>1.6</v>
      </c>
      <c r="AK32" s="25">
        <v>4</v>
      </c>
      <c r="AL32" s="25">
        <v>2.4000000000000004</v>
      </c>
      <c r="AM32" s="25">
        <v>13.600000000000001</v>
      </c>
      <c r="AN32" s="25">
        <v>0</v>
      </c>
      <c r="AO32" s="25">
        <v>0</v>
      </c>
      <c r="AP32" s="25">
        <v>0</v>
      </c>
      <c r="AQ32" s="25">
        <v>7.2</v>
      </c>
      <c r="AR32" s="25">
        <v>20</v>
      </c>
      <c r="AS32" s="25">
        <v>25.6</v>
      </c>
      <c r="AT32" s="25">
        <v>17.600000000000001</v>
      </c>
      <c r="AU32" s="25">
        <v>27.200000000000003</v>
      </c>
      <c r="AV32" s="25">
        <v>0</v>
      </c>
      <c r="AW32" s="25">
        <v>0</v>
      </c>
      <c r="AX32" s="25">
        <v>0.8</v>
      </c>
      <c r="AY32" s="25">
        <v>5.6000000000000005</v>
      </c>
      <c r="AZ32" s="25">
        <v>5.6000000000000005</v>
      </c>
      <c r="BA32" s="25">
        <v>0</v>
      </c>
      <c r="BB32" s="25">
        <v>20</v>
      </c>
      <c r="BC32" s="25">
        <v>15.200000000000001</v>
      </c>
      <c r="BD32" s="25">
        <v>12.8</v>
      </c>
      <c r="BE32" s="25">
        <v>12</v>
      </c>
      <c r="BF32" s="25">
        <v>21.6</v>
      </c>
      <c r="BG32" s="25">
        <v>6.4</v>
      </c>
      <c r="BH32" s="25">
        <v>8</v>
      </c>
      <c r="BI32" s="25">
        <v>20</v>
      </c>
      <c r="BJ32" s="25">
        <v>28</v>
      </c>
      <c r="BK32" s="25">
        <v>19.200000000000003</v>
      </c>
      <c r="BL32" s="25">
        <v>4</v>
      </c>
      <c r="BM32" s="25">
        <v>30.400000000000002</v>
      </c>
      <c r="BN32" s="25">
        <v>8</v>
      </c>
    </row>
    <row r="33" spans="1:66" x14ac:dyDescent="0.25">
      <c r="A33" s="6">
        <v>44957</v>
      </c>
      <c r="B33" t="s">
        <v>7</v>
      </c>
      <c r="C33">
        <v>31</v>
      </c>
      <c r="D33">
        <f t="shared" si="4"/>
        <v>408.80000000000007</v>
      </c>
      <c r="E33">
        <f t="shared" si="0"/>
        <v>80.8</v>
      </c>
      <c r="F33">
        <f t="shared" si="1"/>
        <v>100.80000000000001</v>
      </c>
      <c r="G33">
        <f t="shared" si="2"/>
        <v>120.00000000000001</v>
      </c>
      <c r="H33">
        <f t="shared" si="3"/>
        <v>107.20000000000005</v>
      </c>
      <c r="I33">
        <v>0</v>
      </c>
      <c r="J33" s="21">
        <v>0.60000000000000009</v>
      </c>
      <c r="K33" s="21">
        <v>0.71200000000000008</v>
      </c>
      <c r="L33" s="21">
        <v>0.64000000000000012</v>
      </c>
      <c r="M33" s="21">
        <v>0.68</v>
      </c>
      <c r="N33" s="21">
        <v>0.6160000000000001</v>
      </c>
      <c r="O33" s="24">
        <v>0.78400000000000003</v>
      </c>
      <c r="P33" s="24">
        <v>0.53600000000000003</v>
      </c>
      <c r="Q33" s="24">
        <v>0.63200000000000012</v>
      </c>
      <c r="R33" s="24">
        <v>0.47199999999999998</v>
      </c>
      <c r="S33" s="24">
        <v>0.16800000000000001</v>
      </c>
      <c r="T33" s="24">
        <v>0.8</v>
      </c>
      <c r="U33" s="24">
        <v>0.74400000000000011</v>
      </c>
      <c r="V33" s="24">
        <v>0.67200000000000004</v>
      </c>
      <c r="W33" s="24">
        <v>0.65600000000000014</v>
      </c>
      <c r="X33" s="24">
        <v>0.75200000000000011</v>
      </c>
      <c r="Y33" s="24">
        <v>0.72800000000000009</v>
      </c>
      <c r="Z33" s="24">
        <v>0.20800000000000002</v>
      </c>
      <c r="AA33" s="25">
        <v>8.8000000000000007</v>
      </c>
      <c r="AB33" s="25">
        <v>0</v>
      </c>
      <c r="AC33" s="25">
        <v>12.8</v>
      </c>
      <c r="AD33" s="25">
        <v>7.2</v>
      </c>
      <c r="AE33" s="25">
        <v>6.4</v>
      </c>
      <c r="AF33" s="25">
        <v>9.6000000000000014</v>
      </c>
      <c r="AG33" s="25">
        <v>9.6000000000000014</v>
      </c>
      <c r="AH33" s="25">
        <v>20</v>
      </c>
      <c r="AI33" s="25">
        <v>2.4000000000000004</v>
      </c>
      <c r="AJ33" s="25">
        <v>24</v>
      </c>
      <c r="AK33" s="25">
        <v>16</v>
      </c>
      <c r="AL33" s="25">
        <v>12.8</v>
      </c>
      <c r="AM33" s="25">
        <v>22.400000000000002</v>
      </c>
      <c r="AN33" s="25">
        <v>24</v>
      </c>
      <c r="AO33" s="25">
        <v>20</v>
      </c>
      <c r="AP33" s="25">
        <v>0</v>
      </c>
      <c r="AQ33" s="25">
        <v>0.80000000000004556</v>
      </c>
      <c r="AR33" s="25">
        <v>18.400000000000002</v>
      </c>
      <c r="AS33" s="25">
        <v>8.8000000000000007</v>
      </c>
      <c r="AT33" s="25">
        <v>0</v>
      </c>
      <c r="AU33" s="25">
        <v>14.4</v>
      </c>
      <c r="AV33" s="25">
        <v>14.4</v>
      </c>
      <c r="AW33" s="25">
        <v>3.2</v>
      </c>
      <c r="AX33" s="25">
        <v>12.8</v>
      </c>
      <c r="AY33" s="25">
        <v>32</v>
      </c>
      <c r="AZ33" s="25">
        <v>0</v>
      </c>
      <c r="BA33" s="25">
        <v>30.400000000000002</v>
      </c>
      <c r="BB33" s="25">
        <v>0</v>
      </c>
      <c r="BC33" s="25">
        <v>6.4</v>
      </c>
      <c r="BD33" s="25">
        <v>6.4</v>
      </c>
      <c r="BE33" s="25">
        <v>12.8</v>
      </c>
      <c r="BF33" s="25">
        <v>2.4000000000000004</v>
      </c>
      <c r="BG33" s="25">
        <v>2.4000000000000004</v>
      </c>
      <c r="BH33" s="25">
        <v>0</v>
      </c>
      <c r="BI33" s="25">
        <v>28</v>
      </c>
      <c r="BJ33" s="25">
        <v>4</v>
      </c>
      <c r="BK33" s="25">
        <v>20.8</v>
      </c>
      <c r="BL33" s="25">
        <v>5.6000000000000005</v>
      </c>
      <c r="BM33" s="25">
        <v>0</v>
      </c>
      <c r="BN33" s="25">
        <v>4.8000000000000007</v>
      </c>
    </row>
    <row r="34" spans="1:66" x14ac:dyDescent="0.25">
      <c r="A34" s="6"/>
      <c r="B34" t="s">
        <v>8</v>
      </c>
      <c r="C34">
        <v>1E-8</v>
      </c>
      <c r="D34">
        <f t="shared" si="4"/>
        <v>0</v>
      </c>
      <c r="E34">
        <v>0</v>
      </c>
      <c r="F34">
        <v>0</v>
      </c>
      <c r="G34">
        <v>0</v>
      </c>
      <c r="H34">
        <v>0</v>
      </c>
      <c r="I34">
        <v>0</v>
      </c>
      <c r="J34" s="22">
        <v>0</v>
      </c>
      <c r="K34" s="22">
        <v>0</v>
      </c>
      <c r="L34" s="22">
        <v>0</v>
      </c>
      <c r="M34" s="22">
        <v>0</v>
      </c>
      <c r="N34" s="22">
        <v>0</v>
      </c>
      <c r="O34" s="24">
        <v>0</v>
      </c>
      <c r="P34" s="24">
        <v>0</v>
      </c>
      <c r="Q34" s="24">
        <v>0</v>
      </c>
      <c r="R34" s="24">
        <v>0</v>
      </c>
      <c r="S34" s="24">
        <v>0</v>
      </c>
      <c r="T34" s="24">
        <v>0</v>
      </c>
      <c r="U34" s="24">
        <v>0</v>
      </c>
      <c r="V34" s="24">
        <v>0</v>
      </c>
      <c r="W34" s="24">
        <v>0</v>
      </c>
      <c r="X34" s="24">
        <v>0</v>
      </c>
      <c r="Y34" s="24">
        <v>0</v>
      </c>
      <c r="Z34" s="24">
        <v>0</v>
      </c>
      <c r="AA34" s="25">
        <v>0</v>
      </c>
      <c r="AB34" s="25">
        <v>0</v>
      </c>
      <c r="AC34" s="25">
        <v>0</v>
      </c>
      <c r="AD34" s="25">
        <v>0</v>
      </c>
      <c r="AE34" s="25">
        <v>0</v>
      </c>
      <c r="AF34" s="25">
        <v>0</v>
      </c>
      <c r="AG34" s="25">
        <v>0</v>
      </c>
      <c r="AH34" s="25">
        <v>0</v>
      </c>
      <c r="AI34" s="25">
        <v>0</v>
      </c>
      <c r="AJ34" s="25">
        <v>0</v>
      </c>
      <c r="AK34" s="25">
        <v>0</v>
      </c>
      <c r="AL34" s="25">
        <v>0</v>
      </c>
      <c r="AM34" s="25">
        <v>0</v>
      </c>
      <c r="AN34" s="25">
        <v>0</v>
      </c>
      <c r="AO34" s="25">
        <v>0</v>
      </c>
      <c r="AP34" s="25">
        <v>0</v>
      </c>
      <c r="AQ34" s="25">
        <v>0</v>
      </c>
      <c r="AR34" s="25">
        <v>0</v>
      </c>
      <c r="AS34" s="25">
        <v>0</v>
      </c>
      <c r="AT34" s="25">
        <v>0</v>
      </c>
      <c r="AU34" s="25">
        <v>0</v>
      </c>
      <c r="AV34" s="25">
        <v>0</v>
      </c>
      <c r="AW34" s="25">
        <v>0</v>
      </c>
      <c r="AX34" s="25">
        <v>0</v>
      </c>
      <c r="AY34" s="25">
        <v>0</v>
      </c>
      <c r="AZ34" s="25">
        <v>0</v>
      </c>
      <c r="BA34" s="25">
        <v>0</v>
      </c>
      <c r="BB34" s="25">
        <v>0</v>
      </c>
      <c r="BC34" s="25">
        <v>0</v>
      </c>
      <c r="BD34" s="25">
        <v>0</v>
      </c>
      <c r="BE34" s="25">
        <v>0</v>
      </c>
      <c r="BF34" s="25">
        <v>0</v>
      </c>
      <c r="BG34" s="25">
        <v>0</v>
      </c>
      <c r="BH34" s="25">
        <v>0</v>
      </c>
      <c r="BI34" s="25">
        <v>0</v>
      </c>
      <c r="BJ34" s="25">
        <v>0</v>
      </c>
      <c r="BK34" s="25">
        <v>0</v>
      </c>
      <c r="BL34" s="25">
        <v>0</v>
      </c>
      <c r="BM34" s="25">
        <v>0</v>
      </c>
      <c r="BN34" s="25">
        <v>0</v>
      </c>
    </row>
    <row r="35" spans="1:66" x14ac:dyDescent="0.25">
      <c r="A35" s="6"/>
      <c r="B35" t="s">
        <v>8</v>
      </c>
      <c r="C35">
        <v>2E-8</v>
      </c>
      <c r="D35">
        <f t="shared" si="4"/>
        <v>0</v>
      </c>
      <c r="E35">
        <v>0</v>
      </c>
      <c r="F35">
        <v>0</v>
      </c>
      <c r="G35">
        <v>0</v>
      </c>
      <c r="H35">
        <v>0</v>
      </c>
      <c r="I35">
        <v>0</v>
      </c>
      <c r="J35" s="22">
        <v>0</v>
      </c>
      <c r="K35" s="22">
        <v>0</v>
      </c>
      <c r="L35" s="22">
        <v>0</v>
      </c>
      <c r="M35" s="22">
        <v>0</v>
      </c>
      <c r="N35" s="22">
        <v>0</v>
      </c>
      <c r="O35" s="24">
        <v>0</v>
      </c>
      <c r="P35" s="24">
        <v>0</v>
      </c>
      <c r="Q35" s="24">
        <v>0</v>
      </c>
      <c r="R35" s="24">
        <v>0</v>
      </c>
      <c r="S35" s="24">
        <v>0</v>
      </c>
      <c r="T35" s="24">
        <v>0</v>
      </c>
      <c r="U35" s="24">
        <v>0</v>
      </c>
      <c r="V35" s="24">
        <v>0</v>
      </c>
      <c r="W35" s="24">
        <v>0</v>
      </c>
      <c r="X35" s="24">
        <v>0</v>
      </c>
      <c r="Y35" s="24">
        <v>0</v>
      </c>
      <c r="Z35" s="24">
        <v>0</v>
      </c>
      <c r="AA35" s="25">
        <v>0</v>
      </c>
      <c r="AB35" s="25">
        <v>0</v>
      </c>
      <c r="AC35" s="25">
        <v>0</v>
      </c>
      <c r="AD35" s="25">
        <v>0</v>
      </c>
      <c r="AE35" s="25">
        <v>0</v>
      </c>
      <c r="AF35" s="25">
        <v>0</v>
      </c>
      <c r="AG35" s="25">
        <v>0</v>
      </c>
      <c r="AH35" s="25">
        <v>0</v>
      </c>
      <c r="AI35" s="25">
        <v>0</v>
      </c>
      <c r="AJ35" s="25">
        <v>0</v>
      </c>
      <c r="AK35" s="25">
        <v>0</v>
      </c>
      <c r="AL35" s="25">
        <v>0</v>
      </c>
      <c r="AM35" s="25">
        <v>0</v>
      </c>
      <c r="AN35" s="25">
        <v>0</v>
      </c>
      <c r="AO35" s="25">
        <v>0</v>
      </c>
      <c r="AP35" s="25">
        <v>0</v>
      </c>
      <c r="AQ35" s="25">
        <v>0</v>
      </c>
      <c r="AR35" s="25">
        <v>0</v>
      </c>
      <c r="AS35" s="25">
        <v>0</v>
      </c>
      <c r="AT35" s="25">
        <v>0</v>
      </c>
      <c r="AU35" s="25">
        <v>0</v>
      </c>
      <c r="AV35" s="25">
        <v>0</v>
      </c>
      <c r="AW35" s="25">
        <v>0</v>
      </c>
      <c r="AX35" s="25">
        <v>0</v>
      </c>
      <c r="AY35" s="25">
        <v>0</v>
      </c>
      <c r="AZ35" s="25">
        <v>0</v>
      </c>
      <c r="BA35" s="25">
        <v>0</v>
      </c>
      <c r="BB35" s="25">
        <v>0</v>
      </c>
      <c r="BC35" s="25">
        <v>0</v>
      </c>
      <c r="BD35" s="25">
        <v>0</v>
      </c>
      <c r="BE35" s="25">
        <v>0</v>
      </c>
      <c r="BF35" s="25">
        <v>0</v>
      </c>
      <c r="BG35" s="25">
        <v>0</v>
      </c>
      <c r="BH35" s="25">
        <v>0</v>
      </c>
      <c r="BI35" s="25">
        <v>0</v>
      </c>
      <c r="BJ35" s="25">
        <v>0</v>
      </c>
      <c r="BK35" s="25">
        <v>0</v>
      </c>
      <c r="BL35" s="25">
        <v>0</v>
      </c>
      <c r="BM35" s="25">
        <v>0</v>
      </c>
      <c r="BN35" s="25">
        <v>0</v>
      </c>
    </row>
    <row r="36" spans="1:66" x14ac:dyDescent="0.25">
      <c r="A36" s="6"/>
      <c r="B36" t="s">
        <v>8</v>
      </c>
      <c r="C36">
        <v>2.9999999999999997E-8</v>
      </c>
      <c r="D36">
        <f t="shared" si="4"/>
        <v>0</v>
      </c>
      <c r="E36">
        <v>0</v>
      </c>
      <c r="F36">
        <v>0</v>
      </c>
      <c r="G36">
        <v>0</v>
      </c>
      <c r="H36">
        <v>0</v>
      </c>
      <c r="I36">
        <v>0</v>
      </c>
      <c r="J36" s="22">
        <v>0</v>
      </c>
      <c r="K36" s="22">
        <v>0</v>
      </c>
      <c r="L36" s="22">
        <v>0</v>
      </c>
      <c r="M36" s="22">
        <v>0</v>
      </c>
      <c r="N36" s="22">
        <v>0</v>
      </c>
      <c r="O36" s="24">
        <v>0</v>
      </c>
      <c r="P36" s="24">
        <v>0</v>
      </c>
      <c r="Q36" s="24">
        <v>0</v>
      </c>
      <c r="R36" s="24">
        <v>0</v>
      </c>
      <c r="S36" s="24">
        <v>0</v>
      </c>
      <c r="T36" s="24">
        <v>0</v>
      </c>
      <c r="U36" s="24">
        <v>0</v>
      </c>
      <c r="V36" s="24">
        <v>0</v>
      </c>
      <c r="W36" s="24">
        <v>0</v>
      </c>
      <c r="X36" s="24">
        <v>0</v>
      </c>
      <c r="Y36" s="24">
        <v>0</v>
      </c>
      <c r="Z36" s="24">
        <v>0</v>
      </c>
      <c r="AA36" s="25">
        <v>0</v>
      </c>
      <c r="AB36" s="25">
        <v>0</v>
      </c>
      <c r="AC36" s="25">
        <v>0</v>
      </c>
      <c r="AD36" s="25">
        <v>0</v>
      </c>
      <c r="AE36" s="25">
        <v>0</v>
      </c>
      <c r="AF36" s="25">
        <v>0</v>
      </c>
      <c r="AG36" s="25">
        <v>0</v>
      </c>
      <c r="AH36" s="25">
        <v>0</v>
      </c>
      <c r="AI36" s="25">
        <v>0</v>
      </c>
      <c r="AJ36" s="25">
        <v>0</v>
      </c>
      <c r="AK36" s="25">
        <v>0</v>
      </c>
      <c r="AL36" s="25">
        <v>0</v>
      </c>
      <c r="AM36" s="25">
        <v>0</v>
      </c>
      <c r="AN36" s="25">
        <v>0</v>
      </c>
      <c r="AO36" s="25">
        <v>0</v>
      </c>
      <c r="AP36" s="25">
        <v>0</v>
      </c>
      <c r="AQ36" s="25">
        <v>0</v>
      </c>
      <c r="AR36" s="25">
        <v>0</v>
      </c>
      <c r="AS36" s="25">
        <v>0</v>
      </c>
      <c r="AT36" s="25">
        <v>0</v>
      </c>
      <c r="AU36" s="25">
        <v>0</v>
      </c>
      <c r="AV36" s="25">
        <v>0</v>
      </c>
      <c r="AW36" s="25">
        <v>0</v>
      </c>
      <c r="AX36" s="25">
        <v>0</v>
      </c>
      <c r="AY36" s="25">
        <v>0</v>
      </c>
      <c r="AZ36" s="25">
        <v>0</v>
      </c>
      <c r="BA36" s="25">
        <v>0</v>
      </c>
      <c r="BB36" s="25">
        <v>0</v>
      </c>
      <c r="BC36" s="25">
        <v>0</v>
      </c>
      <c r="BD36" s="25">
        <v>0</v>
      </c>
      <c r="BE36" s="25">
        <v>0</v>
      </c>
      <c r="BF36" s="25">
        <v>0</v>
      </c>
      <c r="BG36" s="25">
        <v>0</v>
      </c>
      <c r="BH36" s="25">
        <v>0</v>
      </c>
      <c r="BI36" s="25">
        <v>0</v>
      </c>
      <c r="BJ36" s="25">
        <v>0</v>
      </c>
      <c r="BK36" s="25">
        <v>0</v>
      </c>
      <c r="BL36" s="25">
        <v>0</v>
      </c>
      <c r="BM36" s="25">
        <v>0</v>
      </c>
      <c r="BN36" s="25">
        <v>0</v>
      </c>
    </row>
    <row r="37" spans="1:66" x14ac:dyDescent="0.25">
      <c r="A37" s="6">
        <v>44958</v>
      </c>
      <c r="B37" t="s">
        <v>8</v>
      </c>
      <c r="C37">
        <v>1</v>
      </c>
      <c r="D37">
        <f t="shared" si="4"/>
        <v>424.79999999999995</v>
      </c>
      <c r="E37">
        <f t="shared" ref="E37:E64" si="5">SUM(BE37:BN37)</f>
        <v>112</v>
      </c>
      <c r="F37">
        <f t="shared" ref="F37:F64" si="6">SUM(AA37:AJ37)</f>
        <v>111.2</v>
      </c>
      <c r="G37">
        <f t="shared" ref="G37:G64" si="7">SUM(AU37:BD37)</f>
        <v>91.2</v>
      </c>
      <c r="H37">
        <f t="shared" ref="H37:H64" si="8">SUM(AL37:AT37)</f>
        <v>110.4</v>
      </c>
      <c r="I37">
        <v>0</v>
      </c>
      <c r="J37" s="22">
        <v>0.32000000000000006</v>
      </c>
      <c r="K37" s="22">
        <v>0.36800000000000005</v>
      </c>
      <c r="L37" s="22">
        <v>0.76800000000000002</v>
      </c>
      <c r="M37" s="22">
        <v>0.70400000000000007</v>
      </c>
      <c r="N37" s="22">
        <v>0.74400000000000011</v>
      </c>
      <c r="O37" s="24">
        <v>0.58399999999999996</v>
      </c>
      <c r="P37" s="24">
        <v>0.52800000000000002</v>
      </c>
      <c r="Q37" s="24">
        <v>0.52</v>
      </c>
      <c r="R37" s="24">
        <v>0.58399999999999996</v>
      </c>
      <c r="S37" s="24">
        <v>0.79200000000000004</v>
      </c>
      <c r="T37" s="24">
        <v>0.64000000000000012</v>
      </c>
      <c r="U37" s="24">
        <v>0.78400000000000003</v>
      </c>
      <c r="V37" s="24">
        <v>0.76800000000000002</v>
      </c>
      <c r="W37" s="24">
        <v>0.32000000000000006</v>
      </c>
      <c r="X37" s="24">
        <v>8.0000000000000016E-2</v>
      </c>
      <c r="Y37" s="24">
        <v>0.21600000000000003</v>
      </c>
      <c r="Z37" s="24">
        <v>0.64000000000000012</v>
      </c>
      <c r="AA37" s="25">
        <v>17.600000000000001</v>
      </c>
      <c r="AB37" s="25">
        <v>7.2</v>
      </c>
      <c r="AC37" s="25">
        <v>3.2</v>
      </c>
      <c r="AD37" s="25">
        <v>0</v>
      </c>
      <c r="AE37" s="25">
        <v>15.200000000000001</v>
      </c>
      <c r="AF37" s="25">
        <v>0</v>
      </c>
      <c r="AG37" s="25">
        <v>8.8000000000000007</v>
      </c>
      <c r="AH37" s="25">
        <v>0.8</v>
      </c>
      <c r="AI37" s="25">
        <v>50.400000000000006</v>
      </c>
      <c r="AJ37" s="25">
        <v>8</v>
      </c>
      <c r="AK37" s="25">
        <v>0</v>
      </c>
      <c r="AL37" s="25">
        <v>5.6000000000000005</v>
      </c>
      <c r="AM37" s="25">
        <v>8.8000000000000007</v>
      </c>
      <c r="AN37" s="25">
        <v>0.8</v>
      </c>
      <c r="AO37" s="25">
        <v>21.6</v>
      </c>
      <c r="AP37" s="25">
        <v>12</v>
      </c>
      <c r="AQ37" s="25">
        <v>15.200000000000001</v>
      </c>
      <c r="AR37" s="25">
        <v>23.200000000000003</v>
      </c>
      <c r="AS37" s="25">
        <v>21.6</v>
      </c>
      <c r="AT37" s="25">
        <v>1.6</v>
      </c>
      <c r="AU37" s="25">
        <v>3.2</v>
      </c>
      <c r="AV37" s="25">
        <v>9.6000000000000014</v>
      </c>
      <c r="AW37" s="25">
        <v>19.200000000000003</v>
      </c>
      <c r="AX37" s="25">
        <v>0</v>
      </c>
      <c r="AY37" s="25">
        <v>5.6000000000000005</v>
      </c>
      <c r="AZ37" s="25">
        <v>0</v>
      </c>
      <c r="BA37" s="25">
        <v>15.200000000000001</v>
      </c>
      <c r="BB37" s="25">
        <v>15.200000000000001</v>
      </c>
      <c r="BC37" s="25">
        <v>20</v>
      </c>
      <c r="BD37" s="25">
        <v>3.2</v>
      </c>
      <c r="BE37" s="25">
        <v>20.8</v>
      </c>
      <c r="BF37" s="25">
        <v>15.200000000000001</v>
      </c>
      <c r="BG37" s="25">
        <v>11.200000000000001</v>
      </c>
      <c r="BH37" s="25">
        <v>0</v>
      </c>
      <c r="BI37" s="25">
        <v>13.600000000000001</v>
      </c>
      <c r="BJ37" s="25">
        <v>4.8000000000000007</v>
      </c>
      <c r="BK37" s="25">
        <v>1.6</v>
      </c>
      <c r="BL37" s="25">
        <v>14.4</v>
      </c>
      <c r="BM37" s="25">
        <v>4.8000000000000007</v>
      </c>
      <c r="BN37" s="25">
        <v>25.6</v>
      </c>
    </row>
    <row r="38" spans="1:66" x14ac:dyDescent="0.25">
      <c r="A38" s="6">
        <v>44959</v>
      </c>
      <c r="B38" t="s">
        <v>8</v>
      </c>
      <c r="C38">
        <v>2</v>
      </c>
      <c r="D38">
        <f t="shared" si="4"/>
        <v>462.40000000000015</v>
      </c>
      <c r="E38">
        <f t="shared" si="5"/>
        <v>93.600000000000009</v>
      </c>
      <c r="F38">
        <f t="shared" si="6"/>
        <v>160.80000000000001</v>
      </c>
      <c r="G38">
        <f t="shared" si="7"/>
        <v>92.800000000000097</v>
      </c>
      <c r="H38">
        <f t="shared" si="8"/>
        <v>115.2</v>
      </c>
      <c r="I38">
        <v>1</v>
      </c>
      <c r="J38" s="22">
        <v>0.128</v>
      </c>
      <c r="K38" s="22">
        <v>0.55200000000000005</v>
      </c>
      <c r="L38" s="22">
        <v>0.78400000000000003</v>
      </c>
      <c r="M38" s="22">
        <v>0.68800000000000006</v>
      </c>
      <c r="N38" s="22">
        <v>0.192</v>
      </c>
      <c r="O38" s="24">
        <v>0.48</v>
      </c>
      <c r="P38" s="24">
        <v>0.36000000000000004</v>
      </c>
      <c r="Q38" s="24">
        <v>0.48799999999999999</v>
      </c>
      <c r="R38" s="24">
        <v>0.68800000000000006</v>
      </c>
      <c r="S38" s="24">
        <v>0.57599999999999996</v>
      </c>
      <c r="T38" s="24">
        <v>0.58399999999999996</v>
      </c>
      <c r="U38" s="24">
        <v>0.78400000000000003</v>
      </c>
      <c r="V38" s="24">
        <v>0.78400000000000003</v>
      </c>
      <c r="W38" s="24">
        <v>0.75200000000000011</v>
      </c>
      <c r="X38" s="24">
        <v>0.67200000000000004</v>
      </c>
      <c r="Y38" s="24">
        <v>0.48</v>
      </c>
      <c r="Z38" s="24">
        <v>0.77600000000000002</v>
      </c>
      <c r="AA38" s="25">
        <v>19.200000000000003</v>
      </c>
      <c r="AB38" s="25">
        <v>12.8</v>
      </c>
      <c r="AC38" s="25">
        <v>1.6</v>
      </c>
      <c r="AD38" s="25">
        <v>7.2</v>
      </c>
      <c r="AE38" s="25">
        <v>3.2</v>
      </c>
      <c r="AF38" s="25">
        <v>19.200000000000003</v>
      </c>
      <c r="AG38" s="25">
        <v>44</v>
      </c>
      <c r="AH38" s="25">
        <v>14.4</v>
      </c>
      <c r="AI38" s="25">
        <v>12</v>
      </c>
      <c r="AJ38" s="25">
        <v>27.200000000000003</v>
      </c>
      <c r="AK38" s="25">
        <v>11.200000000000001</v>
      </c>
      <c r="AL38" s="25">
        <v>0</v>
      </c>
      <c r="AM38" s="25">
        <v>18.400000000000002</v>
      </c>
      <c r="AN38" s="25">
        <v>9.6000000000000014</v>
      </c>
      <c r="AO38" s="25">
        <v>8.8000000000000007</v>
      </c>
      <c r="AP38" s="25">
        <v>37.6</v>
      </c>
      <c r="AQ38" s="25">
        <v>17.600000000000001</v>
      </c>
      <c r="AR38" s="25">
        <v>0</v>
      </c>
      <c r="AS38" s="25">
        <v>0</v>
      </c>
      <c r="AT38" s="25">
        <v>23.200000000000003</v>
      </c>
      <c r="AU38" s="25">
        <v>32</v>
      </c>
      <c r="AV38" s="25">
        <v>0</v>
      </c>
      <c r="AW38" s="25">
        <v>10.4</v>
      </c>
      <c r="AX38" s="25">
        <v>0</v>
      </c>
      <c r="AY38" s="25">
        <v>5.6000000000000005</v>
      </c>
      <c r="AZ38" s="25">
        <v>16.8</v>
      </c>
      <c r="BA38" s="25">
        <v>3.2</v>
      </c>
      <c r="BB38" s="25">
        <v>0</v>
      </c>
      <c r="BC38" s="25">
        <v>5.6000000000000911</v>
      </c>
      <c r="BD38" s="25">
        <v>19.200000000000003</v>
      </c>
      <c r="BE38" s="25">
        <v>0</v>
      </c>
      <c r="BF38" s="25">
        <v>17.600000000000001</v>
      </c>
      <c r="BG38" s="25">
        <v>3.2</v>
      </c>
      <c r="BH38" s="25">
        <v>22.400000000000002</v>
      </c>
      <c r="BI38" s="25">
        <v>8</v>
      </c>
      <c r="BJ38" s="25">
        <v>0</v>
      </c>
      <c r="BK38" s="25">
        <v>0</v>
      </c>
      <c r="BL38" s="25">
        <v>0</v>
      </c>
      <c r="BM38" s="25">
        <v>13.600000000000001</v>
      </c>
      <c r="BN38" s="25">
        <v>28.8</v>
      </c>
    </row>
    <row r="39" spans="1:66" x14ac:dyDescent="0.25">
      <c r="A39" s="6">
        <v>44960</v>
      </c>
      <c r="B39" t="s">
        <v>8</v>
      </c>
      <c r="C39">
        <v>3</v>
      </c>
      <c r="D39">
        <f t="shared" si="4"/>
        <v>359.2000000000001</v>
      </c>
      <c r="E39">
        <f t="shared" si="5"/>
        <v>69.600000000000009</v>
      </c>
      <c r="F39">
        <f t="shared" si="6"/>
        <v>148.80000000000001</v>
      </c>
      <c r="G39">
        <f t="shared" si="7"/>
        <v>106.4</v>
      </c>
      <c r="H39">
        <f t="shared" si="8"/>
        <v>34.400000000000048</v>
      </c>
      <c r="I39">
        <v>0</v>
      </c>
      <c r="J39" s="22">
        <v>0.32800000000000007</v>
      </c>
      <c r="K39" s="22">
        <v>0.44800000000000006</v>
      </c>
      <c r="L39" s="22">
        <v>0.52800000000000002</v>
      </c>
      <c r="M39" s="22">
        <v>0.22400000000000003</v>
      </c>
      <c r="N39" s="22">
        <v>0.76000000000000012</v>
      </c>
      <c r="O39" s="24">
        <v>0.56799999999999995</v>
      </c>
      <c r="P39" s="24">
        <v>0.79200000000000004</v>
      </c>
      <c r="Q39" s="24">
        <v>0.42400000000000004</v>
      </c>
      <c r="R39" s="24">
        <v>0.51200000000000001</v>
      </c>
      <c r="S39" s="24">
        <v>0.58399999999999996</v>
      </c>
      <c r="T39" s="24">
        <v>0.8</v>
      </c>
      <c r="U39" s="24">
        <v>0.79200000000000004</v>
      </c>
      <c r="V39" s="24">
        <v>0.59199999999999997</v>
      </c>
      <c r="W39" s="24">
        <v>0.32000000000000006</v>
      </c>
      <c r="X39" s="24">
        <v>0.36000000000000004</v>
      </c>
      <c r="Y39" s="24">
        <v>0.32000000000000006</v>
      </c>
      <c r="Z39" s="24">
        <v>0.69600000000000006</v>
      </c>
      <c r="AA39" s="25">
        <v>0</v>
      </c>
      <c r="AB39" s="25">
        <v>40</v>
      </c>
      <c r="AC39" s="25">
        <v>0</v>
      </c>
      <c r="AD39" s="25">
        <v>7.2</v>
      </c>
      <c r="AE39" s="25">
        <v>16</v>
      </c>
      <c r="AF39" s="25">
        <v>12.8</v>
      </c>
      <c r="AG39" s="25">
        <v>2.4000000000000004</v>
      </c>
      <c r="AH39" s="25">
        <v>43.2</v>
      </c>
      <c r="AI39" s="25">
        <v>8.8000000000000007</v>
      </c>
      <c r="AJ39" s="25">
        <v>18.400000000000002</v>
      </c>
      <c r="AK39" s="25">
        <v>0</v>
      </c>
      <c r="AL39" s="25">
        <v>7.2</v>
      </c>
      <c r="AM39" s="25">
        <v>0</v>
      </c>
      <c r="AN39" s="25">
        <v>11.200000000000001</v>
      </c>
      <c r="AO39" s="25">
        <v>0</v>
      </c>
      <c r="AP39" s="25">
        <v>2.4000000000000457</v>
      </c>
      <c r="AQ39" s="25">
        <v>4</v>
      </c>
      <c r="AR39" s="25">
        <v>0.8</v>
      </c>
      <c r="AS39" s="25">
        <v>8.8000000000000007</v>
      </c>
      <c r="AT39" s="25">
        <v>0</v>
      </c>
      <c r="AU39" s="25">
        <v>32</v>
      </c>
      <c r="AV39" s="25">
        <v>7.2</v>
      </c>
      <c r="AW39" s="25">
        <v>7.2</v>
      </c>
      <c r="AX39" s="25">
        <v>0</v>
      </c>
      <c r="AY39" s="25">
        <v>5.6000000000000005</v>
      </c>
      <c r="AZ39" s="25">
        <v>13.600000000000001</v>
      </c>
      <c r="BA39" s="25">
        <v>4.8000000000000007</v>
      </c>
      <c r="BB39" s="25">
        <v>27.200000000000003</v>
      </c>
      <c r="BC39" s="25">
        <v>4</v>
      </c>
      <c r="BD39" s="25">
        <v>4.8000000000000007</v>
      </c>
      <c r="BE39" s="25">
        <v>0</v>
      </c>
      <c r="BF39" s="25">
        <v>8.8000000000000007</v>
      </c>
      <c r="BG39" s="25">
        <v>16.8</v>
      </c>
      <c r="BH39" s="25">
        <v>16</v>
      </c>
      <c r="BI39" s="25">
        <v>10.4</v>
      </c>
      <c r="BJ39" s="25">
        <v>0</v>
      </c>
      <c r="BK39" s="25">
        <v>7.2</v>
      </c>
      <c r="BL39" s="25">
        <v>0</v>
      </c>
      <c r="BM39" s="25">
        <v>10.4</v>
      </c>
      <c r="BN39" s="25">
        <v>0</v>
      </c>
    </row>
    <row r="40" spans="1:66" x14ac:dyDescent="0.25">
      <c r="A40" s="6">
        <v>44961</v>
      </c>
      <c r="B40" t="s">
        <v>8</v>
      </c>
      <c r="C40">
        <v>4</v>
      </c>
      <c r="D40">
        <f t="shared" si="4"/>
        <v>344</v>
      </c>
      <c r="E40">
        <f t="shared" si="5"/>
        <v>83.200000000000017</v>
      </c>
      <c r="F40">
        <f t="shared" si="6"/>
        <v>164</v>
      </c>
      <c r="G40">
        <f t="shared" si="7"/>
        <v>42.399999999999991</v>
      </c>
      <c r="H40">
        <f t="shared" si="8"/>
        <v>54.399999999999991</v>
      </c>
      <c r="I40">
        <v>0</v>
      </c>
      <c r="J40" s="22">
        <v>0.16000000000000003</v>
      </c>
      <c r="K40" s="22">
        <v>0.64800000000000013</v>
      </c>
      <c r="L40" s="22">
        <v>0.58399999999999996</v>
      </c>
      <c r="M40" s="22">
        <v>0.65600000000000014</v>
      </c>
      <c r="N40" s="22">
        <v>0.45600000000000007</v>
      </c>
      <c r="O40" s="24">
        <v>0.56799999999999995</v>
      </c>
      <c r="P40" s="24">
        <v>0.59199999999999997</v>
      </c>
      <c r="Q40" s="24">
        <v>0.58399999999999996</v>
      </c>
      <c r="R40" s="24">
        <v>0.76000000000000012</v>
      </c>
      <c r="S40" s="24">
        <v>0.504</v>
      </c>
      <c r="T40" s="24">
        <v>0.76000000000000012</v>
      </c>
      <c r="U40" s="24">
        <v>0.70400000000000007</v>
      </c>
      <c r="V40" s="24">
        <v>0.72000000000000008</v>
      </c>
      <c r="W40" s="24">
        <v>0.74400000000000011</v>
      </c>
      <c r="X40" s="24">
        <v>0.29599999999999999</v>
      </c>
      <c r="Y40" s="24">
        <v>0.64000000000000012</v>
      </c>
      <c r="Z40" s="24">
        <v>0.67200000000000004</v>
      </c>
      <c r="AA40" s="25">
        <v>0</v>
      </c>
      <c r="AB40" s="25">
        <v>17.600000000000001</v>
      </c>
      <c r="AC40" s="25">
        <v>14.4</v>
      </c>
      <c r="AD40" s="25">
        <v>0</v>
      </c>
      <c r="AE40" s="25">
        <v>40.800000000000004</v>
      </c>
      <c r="AF40" s="25">
        <v>9.6000000000000014</v>
      </c>
      <c r="AG40" s="25">
        <v>0</v>
      </c>
      <c r="AH40" s="25">
        <v>28</v>
      </c>
      <c r="AI40" s="25">
        <v>22.400000000000002</v>
      </c>
      <c r="AJ40" s="25">
        <v>31.200000000000003</v>
      </c>
      <c r="AK40" s="25">
        <v>35.200000000000003</v>
      </c>
      <c r="AL40" s="25">
        <v>12.8</v>
      </c>
      <c r="AM40" s="25">
        <v>0</v>
      </c>
      <c r="AN40" s="25">
        <v>0</v>
      </c>
      <c r="AO40" s="25">
        <v>20</v>
      </c>
      <c r="AP40" s="25">
        <v>4</v>
      </c>
      <c r="AQ40" s="25">
        <v>16.8</v>
      </c>
      <c r="AR40" s="25">
        <v>0</v>
      </c>
      <c r="AS40" s="25">
        <v>0.8</v>
      </c>
      <c r="AT40" s="25">
        <v>0</v>
      </c>
      <c r="AU40" s="25">
        <v>28.8</v>
      </c>
      <c r="AV40" s="25">
        <v>0</v>
      </c>
      <c r="AW40" s="25">
        <v>4</v>
      </c>
      <c r="AX40" s="25">
        <v>0</v>
      </c>
      <c r="AY40" s="25">
        <v>0</v>
      </c>
      <c r="AZ40" s="25">
        <v>4.8000000000000007</v>
      </c>
      <c r="BA40" s="25">
        <v>0.8</v>
      </c>
      <c r="BB40" s="25">
        <v>4</v>
      </c>
      <c r="BC40" s="25">
        <v>0</v>
      </c>
      <c r="BD40" s="25">
        <v>0</v>
      </c>
      <c r="BE40" s="25">
        <v>0</v>
      </c>
      <c r="BF40" s="25">
        <v>8.8000000000000007</v>
      </c>
      <c r="BG40" s="25">
        <v>17.600000000000001</v>
      </c>
      <c r="BH40" s="25">
        <v>4</v>
      </c>
      <c r="BI40" s="25">
        <v>8</v>
      </c>
      <c r="BJ40" s="25">
        <v>3.2</v>
      </c>
      <c r="BK40" s="25">
        <v>7.2</v>
      </c>
      <c r="BL40" s="25">
        <v>34.4</v>
      </c>
      <c r="BM40" s="25">
        <v>0</v>
      </c>
      <c r="BN40" s="25">
        <v>0</v>
      </c>
    </row>
    <row r="41" spans="1:66" x14ac:dyDescent="0.25">
      <c r="A41" s="6">
        <v>44962</v>
      </c>
      <c r="B41" t="s">
        <v>8</v>
      </c>
      <c r="C41">
        <v>5</v>
      </c>
      <c r="D41">
        <f t="shared" si="4"/>
        <v>398.40000000000009</v>
      </c>
      <c r="E41">
        <f t="shared" si="5"/>
        <v>100.80000000000007</v>
      </c>
      <c r="F41">
        <f t="shared" si="6"/>
        <v>115.20000000000002</v>
      </c>
      <c r="G41">
        <f t="shared" si="7"/>
        <v>78.400000000000006</v>
      </c>
      <c r="H41">
        <f t="shared" si="8"/>
        <v>104.00000000000001</v>
      </c>
      <c r="I41">
        <v>0</v>
      </c>
      <c r="J41" s="22">
        <v>0.26400000000000001</v>
      </c>
      <c r="K41" s="22">
        <v>0.78400000000000003</v>
      </c>
      <c r="L41" s="22">
        <v>0.70400000000000007</v>
      </c>
      <c r="M41" s="22">
        <v>0.57599999999999996</v>
      </c>
      <c r="N41" s="22">
        <v>0.51200000000000001</v>
      </c>
      <c r="O41" s="24">
        <v>0.63200000000000012</v>
      </c>
      <c r="P41" s="24">
        <v>0.56000000000000005</v>
      </c>
      <c r="Q41" s="24">
        <v>0.48799999999999999</v>
      </c>
      <c r="R41" s="24">
        <v>0.69600000000000006</v>
      </c>
      <c r="S41" s="24">
        <v>0.63200000000000012</v>
      </c>
      <c r="T41" s="24">
        <v>0.68800000000000006</v>
      </c>
      <c r="U41" s="24">
        <v>0.45600000000000007</v>
      </c>
      <c r="V41" s="24">
        <v>0.72800000000000009</v>
      </c>
      <c r="W41" s="24">
        <v>0.64000000000000012</v>
      </c>
      <c r="X41" s="24">
        <v>0.74400000000000011</v>
      </c>
      <c r="Y41" s="24">
        <v>0.74400000000000011</v>
      </c>
      <c r="Z41" s="24">
        <v>0.66400000000000015</v>
      </c>
      <c r="AA41" s="25">
        <v>4.8000000000000007</v>
      </c>
      <c r="AB41" s="25">
        <v>0</v>
      </c>
      <c r="AC41" s="25">
        <v>30.400000000000002</v>
      </c>
      <c r="AD41" s="25">
        <v>0</v>
      </c>
      <c r="AE41" s="25">
        <v>0</v>
      </c>
      <c r="AF41" s="25">
        <v>11.200000000000001</v>
      </c>
      <c r="AG41" s="25">
        <v>19.200000000000003</v>
      </c>
      <c r="AH41" s="25">
        <v>32</v>
      </c>
      <c r="AI41" s="25">
        <v>10.4</v>
      </c>
      <c r="AJ41" s="25">
        <v>7.2</v>
      </c>
      <c r="AK41" s="25">
        <v>7.2</v>
      </c>
      <c r="AL41" s="25">
        <v>10.4</v>
      </c>
      <c r="AM41" s="25">
        <v>23.200000000000003</v>
      </c>
      <c r="AN41" s="25">
        <v>19.200000000000003</v>
      </c>
      <c r="AO41" s="25">
        <v>0</v>
      </c>
      <c r="AP41" s="25">
        <v>9.6000000000000014</v>
      </c>
      <c r="AQ41" s="25">
        <v>30.400000000000002</v>
      </c>
      <c r="AR41" s="25">
        <v>0</v>
      </c>
      <c r="AS41" s="25">
        <v>7.2</v>
      </c>
      <c r="AT41" s="25">
        <v>4</v>
      </c>
      <c r="AU41" s="25">
        <v>28.8</v>
      </c>
      <c r="AV41" s="25">
        <v>7.2</v>
      </c>
      <c r="AW41" s="25">
        <v>3.2</v>
      </c>
      <c r="AX41" s="25">
        <v>8</v>
      </c>
      <c r="AY41" s="25">
        <v>11.200000000000001</v>
      </c>
      <c r="AZ41" s="25">
        <v>4</v>
      </c>
      <c r="BA41" s="25">
        <v>0</v>
      </c>
      <c r="BB41" s="25">
        <v>0</v>
      </c>
      <c r="BC41" s="25">
        <v>4.8000000000000007</v>
      </c>
      <c r="BD41" s="25">
        <v>11.200000000000001</v>
      </c>
      <c r="BE41" s="25">
        <v>23.200000000000003</v>
      </c>
      <c r="BF41" s="25">
        <v>0</v>
      </c>
      <c r="BG41" s="25">
        <v>23.200000000000003</v>
      </c>
      <c r="BH41" s="25">
        <v>1.6</v>
      </c>
      <c r="BI41" s="25">
        <v>17.600000000000001</v>
      </c>
      <c r="BJ41" s="25">
        <v>9.6000000000000014</v>
      </c>
      <c r="BK41" s="25">
        <v>0</v>
      </c>
      <c r="BL41" s="25">
        <v>12.8</v>
      </c>
      <c r="BM41" s="25">
        <v>6.4</v>
      </c>
      <c r="BN41" s="25">
        <v>6.4000000000000457</v>
      </c>
    </row>
    <row r="42" spans="1:66" x14ac:dyDescent="0.25">
      <c r="A42" s="6">
        <v>44963</v>
      </c>
      <c r="B42" t="s">
        <v>8</v>
      </c>
      <c r="C42">
        <v>6</v>
      </c>
      <c r="D42">
        <f t="shared" si="4"/>
        <v>347.2</v>
      </c>
      <c r="E42">
        <f t="shared" si="5"/>
        <v>95.2</v>
      </c>
      <c r="F42">
        <f t="shared" si="6"/>
        <v>105.60000000000001</v>
      </c>
      <c r="G42">
        <f t="shared" si="7"/>
        <v>65.599999999999994</v>
      </c>
      <c r="H42">
        <f t="shared" si="8"/>
        <v>80.8</v>
      </c>
      <c r="I42">
        <v>0</v>
      </c>
      <c r="J42" s="22">
        <v>0.26400000000000001</v>
      </c>
      <c r="K42" s="22">
        <v>0.68800000000000006</v>
      </c>
      <c r="L42" s="22">
        <v>0.64000000000000012</v>
      </c>
      <c r="M42" s="22">
        <v>0.192</v>
      </c>
      <c r="N42" s="22">
        <v>0.68</v>
      </c>
      <c r="O42" s="24">
        <v>0.59199999999999997</v>
      </c>
      <c r="P42" s="24">
        <v>0.54400000000000004</v>
      </c>
      <c r="Q42" s="24">
        <v>0.63200000000000012</v>
      </c>
      <c r="R42" s="24">
        <v>0.52800000000000002</v>
      </c>
      <c r="S42" s="24">
        <v>0.74400000000000011</v>
      </c>
      <c r="T42" s="24">
        <v>0.7360000000000001</v>
      </c>
      <c r="U42" s="24">
        <v>0.72000000000000008</v>
      </c>
      <c r="V42" s="24">
        <v>0.74400000000000011</v>
      </c>
      <c r="W42" s="24">
        <v>0.76800000000000002</v>
      </c>
      <c r="X42" s="24">
        <v>0.72000000000000008</v>
      </c>
      <c r="Y42" s="24">
        <v>0.7360000000000001</v>
      </c>
      <c r="Z42" s="24">
        <v>0.66400000000000015</v>
      </c>
      <c r="AA42" s="25">
        <v>10.4</v>
      </c>
      <c r="AB42" s="25">
        <v>6.4</v>
      </c>
      <c r="AC42" s="25">
        <v>16</v>
      </c>
      <c r="AD42" s="25">
        <v>9.6000000000000014</v>
      </c>
      <c r="AE42" s="25">
        <v>4.8000000000000007</v>
      </c>
      <c r="AF42" s="25">
        <v>2.4000000000000004</v>
      </c>
      <c r="AG42" s="25">
        <v>33.6</v>
      </c>
      <c r="AH42" s="25">
        <v>8</v>
      </c>
      <c r="AI42" s="25">
        <v>14.4</v>
      </c>
      <c r="AJ42" s="25">
        <v>0</v>
      </c>
      <c r="AK42" s="25">
        <v>11.200000000000001</v>
      </c>
      <c r="AL42" s="25">
        <v>16</v>
      </c>
      <c r="AM42" s="25">
        <v>13.600000000000001</v>
      </c>
      <c r="AN42" s="25">
        <v>18.400000000000002</v>
      </c>
      <c r="AO42" s="25">
        <v>13.600000000000001</v>
      </c>
      <c r="AP42" s="25">
        <v>0</v>
      </c>
      <c r="AQ42" s="25">
        <v>0</v>
      </c>
      <c r="AR42" s="25">
        <v>6.4</v>
      </c>
      <c r="AS42" s="25">
        <v>0</v>
      </c>
      <c r="AT42" s="25">
        <v>12.8</v>
      </c>
      <c r="AU42" s="25">
        <v>0</v>
      </c>
      <c r="AV42" s="25">
        <v>6.4</v>
      </c>
      <c r="AW42" s="25">
        <v>12.8</v>
      </c>
      <c r="AX42" s="25">
        <v>0</v>
      </c>
      <c r="AY42" s="25">
        <v>10.4</v>
      </c>
      <c r="AZ42" s="25">
        <v>4</v>
      </c>
      <c r="BA42" s="25">
        <v>16.8</v>
      </c>
      <c r="BB42" s="25">
        <v>13.600000000000001</v>
      </c>
      <c r="BC42" s="25">
        <v>1.6</v>
      </c>
      <c r="BD42" s="25">
        <v>0</v>
      </c>
      <c r="BE42" s="25">
        <v>25.6</v>
      </c>
      <c r="BF42" s="25">
        <v>21.6</v>
      </c>
      <c r="BG42" s="25">
        <v>10.4</v>
      </c>
      <c r="BH42" s="25">
        <v>4.8000000000000007</v>
      </c>
      <c r="BI42" s="25">
        <v>4.8000000000000007</v>
      </c>
      <c r="BJ42" s="25">
        <v>0</v>
      </c>
      <c r="BK42" s="25">
        <v>0</v>
      </c>
      <c r="BL42" s="25">
        <v>4.8000000000000007</v>
      </c>
      <c r="BM42" s="25">
        <v>7.2</v>
      </c>
      <c r="BN42" s="25">
        <v>16</v>
      </c>
    </row>
    <row r="43" spans="1:66" x14ac:dyDescent="0.25">
      <c r="A43" s="6">
        <v>44964</v>
      </c>
      <c r="B43" t="s">
        <v>8</v>
      </c>
      <c r="C43">
        <v>7</v>
      </c>
      <c r="D43">
        <f t="shared" si="4"/>
        <v>413.6</v>
      </c>
      <c r="E43">
        <f t="shared" si="5"/>
        <v>116</v>
      </c>
      <c r="F43">
        <f t="shared" si="6"/>
        <v>153.6</v>
      </c>
      <c r="G43">
        <f t="shared" si="7"/>
        <v>35.200000000000003</v>
      </c>
      <c r="H43">
        <f t="shared" si="8"/>
        <v>108.80000000000001</v>
      </c>
      <c r="I43">
        <v>0</v>
      </c>
      <c r="J43" s="22">
        <v>0.35200000000000004</v>
      </c>
      <c r="K43" s="22">
        <v>0.79200000000000004</v>
      </c>
      <c r="L43" s="22">
        <v>0.64000000000000012</v>
      </c>
      <c r="M43" s="22">
        <v>0.55200000000000005</v>
      </c>
      <c r="N43" s="22">
        <v>0.42400000000000004</v>
      </c>
      <c r="O43" s="24">
        <v>0.52</v>
      </c>
      <c r="P43" s="24">
        <v>0.60000000000000009</v>
      </c>
      <c r="Q43" s="24">
        <v>0.79200000000000004</v>
      </c>
      <c r="R43" s="24">
        <v>0.40800000000000003</v>
      </c>
      <c r="S43" s="24">
        <v>0.71200000000000008</v>
      </c>
      <c r="T43" s="24">
        <v>0.56799999999999995</v>
      </c>
      <c r="U43" s="24">
        <v>0.46399999999999997</v>
      </c>
      <c r="V43" s="24">
        <v>0.33600000000000002</v>
      </c>
      <c r="W43" s="24">
        <v>0.4</v>
      </c>
      <c r="X43" s="24">
        <v>0.34400000000000003</v>
      </c>
      <c r="Y43" s="24">
        <v>0.8</v>
      </c>
      <c r="Z43" s="24">
        <v>0.8</v>
      </c>
      <c r="AA43" s="25">
        <v>13.600000000000001</v>
      </c>
      <c r="AB43" s="25">
        <v>28.8</v>
      </c>
      <c r="AC43" s="25">
        <v>10.4</v>
      </c>
      <c r="AD43" s="25">
        <v>30.400000000000002</v>
      </c>
      <c r="AE43" s="25">
        <v>20.8</v>
      </c>
      <c r="AF43" s="25">
        <v>5.6000000000000005</v>
      </c>
      <c r="AG43" s="25">
        <v>8</v>
      </c>
      <c r="AH43" s="25">
        <v>24</v>
      </c>
      <c r="AI43" s="25">
        <v>3.2</v>
      </c>
      <c r="AJ43" s="25">
        <v>8.8000000000000007</v>
      </c>
      <c r="AK43" s="25">
        <v>4</v>
      </c>
      <c r="AL43" s="25">
        <v>3.2</v>
      </c>
      <c r="AM43" s="25">
        <v>8</v>
      </c>
      <c r="AN43" s="25">
        <v>43.2</v>
      </c>
      <c r="AO43" s="25">
        <v>4</v>
      </c>
      <c r="AP43" s="25">
        <v>0</v>
      </c>
      <c r="AQ43" s="25">
        <v>4</v>
      </c>
      <c r="AR43" s="25">
        <v>19.200000000000003</v>
      </c>
      <c r="AS43" s="25">
        <v>15.200000000000001</v>
      </c>
      <c r="AT43" s="25">
        <v>12</v>
      </c>
      <c r="AU43" s="25">
        <v>4</v>
      </c>
      <c r="AV43" s="25">
        <v>8</v>
      </c>
      <c r="AW43" s="25">
        <v>0</v>
      </c>
      <c r="AX43" s="25">
        <v>0</v>
      </c>
      <c r="AY43" s="25">
        <v>7.2</v>
      </c>
      <c r="AZ43" s="25">
        <v>0</v>
      </c>
      <c r="BA43" s="25">
        <v>0</v>
      </c>
      <c r="BB43" s="25">
        <v>1.6</v>
      </c>
      <c r="BC43" s="25">
        <v>3.2</v>
      </c>
      <c r="BD43" s="25">
        <v>11.200000000000001</v>
      </c>
      <c r="BE43" s="25">
        <v>32</v>
      </c>
      <c r="BF43" s="25">
        <v>0</v>
      </c>
      <c r="BG43" s="25">
        <v>0</v>
      </c>
      <c r="BH43" s="25">
        <v>13.600000000000001</v>
      </c>
      <c r="BI43" s="25">
        <v>28.8</v>
      </c>
      <c r="BJ43" s="25">
        <v>3.2</v>
      </c>
      <c r="BK43" s="25">
        <v>8.8000000000000007</v>
      </c>
      <c r="BL43" s="25">
        <v>12</v>
      </c>
      <c r="BM43" s="25">
        <v>0</v>
      </c>
      <c r="BN43" s="25">
        <v>17.600000000000001</v>
      </c>
    </row>
    <row r="44" spans="1:66" x14ac:dyDescent="0.25">
      <c r="A44" s="6">
        <v>44965</v>
      </c>
      <c r="B44" t="s">
        <v>8</v>
      </c>
      <c r="C44">
        <v>8</v>
      </c>
      <c r="D44">
        <f t="shared" si="4"/>
        <v>606.40000000000009</v>
      </c>
      <c r="E44">
        <f t="shared" si="5"/>
        <v>108.80000000000003</v>
      </c>
      <c r="F44">
        <f t="shared" si="6"/>
        <v>153.60000000000002</v>
      </c>
      <c r="G44">
        <f t="shared" si="7"/>
        <v>228.00000000000003</v>
      </c>
      <c r="H44">
        <f t="shared" si="8"/>
        <v>116</v>
      </c>
      <c r="I44">
        <v>0</v>
      </c>
      <c r="J44" s="22">
        <v>0.68800000000000006</v>
      </c>
      <c r="K44" s="22">
        <v>0.45600000000000007</v>
      </c>
      <c r="L44" s="22">
        <v>0.63200000000000012</v>
      </c>
      <c r="M44" s="22">
        <v>0.192</v>
      </c>
      <c r="N44" s="22">
        <v>0.74400000000000011</v>
      </c>
      <c r="O44" s="24">
        <v>0.4</v>
      </c>
      <c r="P44" s="24">
        <v>0.48</v>
      </c>
      <c r="Q44" s="24">
        <v>0.75200000000000011</v>
      </c>
      <c r="R44" s="24">
        <v>0.48799999999999999</v>
      </c>
      <c r="S44" s="24">
        <v>0.58399999999999996</v>
      </c>
      <c r="T44" s="24">
        <v>0.53600000000000003</v>
      </c>
      <c r="U44" s="24">
        <v>0.44000000000000006</v>
      </c>
      <c r="V44" s="24">
        <v>0.62400000000000011</v>
      </c>
      <c r="W44" s="24">
        <v>0.75200000000000011</v>
      </c>
      <c r="X44" s="24">
        <v>0.75200000000000011</v>
      </c>
      <c r="Y44" s="24">
        <v>0.57599999999999996</v>
      </c>
      <c r="Z44" s="24">
        <v>0.68</v>
      </c>
      <c r="AA44" s="25">
        <v>20</v>
      </c>
      <c r="AB44" s="25">
        <v>0</v>
      </c>
      <c r="AC44" s="25">
        <v>8</v>
      </c>
      <c r="AD44" s="25">
        <v>13.600000000000001</v>
      </c>
      <c r="AE44" s="25">
        <v>5.6000000000000005</v>
      </c>
      <c r="AF44" s="25">
        <v>37.6</v>
      </c>
      <c r="AG44" s="25">
        <v>26.400000000000002</v>
      </c>
      <c r="AH44" s="25">
        <v>25.6</v>
      </c>
      <c r="AI44" s="25">
        <v>8.8000000000000007</v>
      </c>
      <c r="AJ44" s="25">
        <v>8</v>
      </c>
      <c r="AK44" s="25">
        <v>2.4000000000000004</v>
      </c>
      <c r="AL44" s="25">
        <v>3.2</v>
      </c>
      <c r="AM44" s="25">
        <v>5.6000000000000005</v>
      </c>
      <c r="AN44" s="25">
        <v>12</v>
      </c>
      <c r="AO44" s="25">
        <v>0</v>
      </c>
      <c r="AP44" s="25">
        <v>3.2</v>
      </c>
      <c r="AQ44" s="25">
        <v>19.200000000000003</v>
      </c>
      <c r="AR44" s="25">
        <v>0</v>
      </c>
      <c r="AS44" s="25">
        <v>39.200000000000003</v>
      </c>
      <c r="AT44" s="25">
        <v>33.6</v>
      </c>
      <c r="AU44" s="25">
        <v>8</v>
      </c>
      <c r="AV44" s="25">
        <v>10.4</v>
      </c>
      <c r="AW44" s="25">
        <v>36</v>
      </c>
      <c r="AX44" s="25">
        <v>0</v>
      </c>
      <c r="AY44" s="25">
        <v>4</v>
      </c>
      <c r="AZ44" s="25">
        <v>42.400000000000006</v>
      </c>
      <c r="BA44" s="25">
        <v>24.8</v>
      </c>
      <c r="BB44" s="25">
        <v>28</v>
      </c>
      <c r="BC44" s="25">
        <v>41.6</v>
      </c>
      <c r="BD44" s="25">
        <v>32.800000000000004</v>
      </c>
      <c r="BE44" s="25">
        <v>24.8</v>
      </c>
      <c r="BF44" s="25">
        <v>2.4000000000000004</v>
      </c>
      <c r="BG44" s="25">
        <v>21.6</v>
      </c>
      <c r="BH44" s="25">
        <v>0</v>
      </c>
      <c r="BI44" s="25">
        <v>12</v>
      </c>
      <c r="BJ44" s="25">
        <v>12</v>
      </c>
      <c r="BK44" s="25">
        <v>6.4</v>
      </c>
      <c r="BL44" s="25">
        <v>15.200000000000001</v>
      </c>
      <c r="BM44" s="25">
        <v>14.4</v>
      </c>
      <c r="BN44" s="25">
        <v>0</v>
      </c>
    </row>
    <row r="45" spans="1:66" x14ac:dyDescent="0.25">
      <c r="A45" s="6">
        <v>44966</v>
      </c>
      <c r="B45" t="s">
        <v>8</v>
      </c>
      <c r="C45">
        <v>9</v>
      </c>
      <c r="D45">
        <f t="shared" si="4"/>
        <v>400</v>
      </c>
      <c r="E45">
        <f t="shared" si="5"/>
        <v>120.80000000000001</v>
      </c>
      <c r="F45">
        <f t="shared" si="6"/>
        <v>73.600000000000009</v>
      </c>
      <c r="G45">
        <f t="shared" si="7"/>
        <v>91.199999999999989</v>
      </c>
      <c r="H45">
        <f t="shared" si="8"/>
        <v>114.4</v>
      </c>
      <c r="I45">
        <v>0</v>
      </c>
      <c r="J45" s="22">
        <v>0.74400000000000011</v>
      </c>
      <c r="K45" s="22">
        <v>0.43200000000000005</v>
      </c>
      <c r="L45" s="22">
        <v>0.6160000000000001</v>
      </c>
      <c r="M45" s="22">
        <v>0.48799999999999999</v>
      </c>
      <c r="N45" s="22">
        <v>0.2</v>
      </c>
      <c r="O45" s="24">
        <v>0.2</v>
      </c>
      <c r="P45" s="24">
        <v>0.55200000000000005</v>
      </c>
      <c r="Q45" s="24">
        <v>0.32800000000000007</v>
      </c>
      <c r="R45" s="24">
        <v>0.63200000000000012</v>
      </c>
      <c r="S45" s="24">
        <v>0.496</v>
      </c>
      <c r="T45" s="24">
        <v>0.46399999999999997</v>
      </c>
      <c r="U45" s="24">
        <v>0.28000000000000003</v>
      </c>
      <c r="V45" s="24">
        <v>0.71200000000000008</v>
      </c>
      <c r="W45" s="24">
        <v>0.33600000000000002</v>
      </c>
      <c r="X45" s="24">
        <v>0.72000000000000008</v>
      </c>
      <c r="Y45" s="24">
        <v>0.71200000000000008</v>
      </c>
      <c r="Z45" s="24">
        <v>0.26400000000000001</v>
      </c>
      <c r="AA45" s="25">
        <v>33.6</v>
      </c>
      <c r="AB45" s="25">
        <v>3.2</v>
      </c>
      <c r="AC45" s="25">
        <v>3.2</v>
      </c>
      <c r="AD45" s="25">
        <v>0</v>
      </c>
      <c r="AE45" s="25">
        <v>8.8000000000000007</v>
      </c>
      <c r="AF45" s="25">
        <v>21.6</v>
      </c>
      <c r="AG45" s="25">
        <v>0</v>
      </c>
      <c r="AH45" s="25">
        <v>0</v>
      </c>
      <c r="AI45" s="25">
        <v>3.2</v>
      </c>
      <c r="AJ45" s="25">
        <v>0</v>
      </c>
      <c r="AK45" s="25">
        <v>0</v>
      </c>
      <c r="AL45" s="25">
        <v>16</v>
      </c>
      <c r="AM45" s="25">
        <v>1.6</v>
      </c>
      <c r="AN45" s="25">
        <v>37.6</v>
      </c>
      <c r="AO45" s="25">
        <v>4</v>
      </c>
      <c r="AP45" s="25">
        <v>0.8</v>
      </c>
      <c r="AQ45" s="25">
        <v>31.200000000000003</v>
      </c>
      <c r="AR45" s="25">
        <v>20</v>
      </c>
      <c r="AS45" s="25">
        <v>3.2</v>
      </c>
      <c r="AT45" s="25">
        <v>0</v>
      </c>
      <c r="AU45" s="25">
        <v>0</v>
      </c>
      <c r="AV45" s="25">
        <v>20.8</v>
      </c>
      <c r="AW45" s="25">
        <v>8.8000000000000007</v>
      </c>
      <c r="AX45" s="25">
        <v>0</v>
      </c>
      <c r="AY45" s="25">
        <v>27.200000000000003</v>
      </c>
      <c r="AZ45" s="25">
        <v>11.200000000000001</v>
      </c>
      <c r="BA45" s="25">
        <v>9.6000000000000014</v>
      </c>
      <c r="BB45" s="25">
        <v>0</v>
      </c>
      <c r="BC45" s="25">
        <v>0</v>
      </c>
      <c r="BD45" s="25">
        <v>13.600000000000001</v>
      </c>
      <c r="BE45" s="25">
        <v>15.200000000000001</v>
      </c>
      <c r="BF45" s="25">
        <v>2.4000000000000004</v>
      </c>
      <c r="BG45" s="25">
        <v>5.6000000000000005</v>
      </c>
      <c r="BH45" s="25">
        <v>0</v>
      </c>
      <c r="BI45" s="25">
        <v>42.400000000000006</v>
      </c>
      <c r="BJ45" s="25">
        <v>0</v>
      </c>
      <c r="BK45" s="25">
        <v>0</v>
      </c>
      <c r="BL45" s="25">
        <v>8.8000000000000007</v>
      </c>
      <c r="BM45" s="25">
        <v>20.8</v>
      </c>
      <c r="BN45" s="25">
        <v>25.6</v>
      </c>
    </row>
    <row r="46" spans="1:66" x14ac:dyDescent="0.25">
      <c r="A46" s="6">
        <v>44967</v>
      </c>
      <c r="B46" t="s">
        <v>8</v>
      </c>
      <c r="C46">
        <v>10</v>
      </c>
      <c r="D46">
        <f t="shared" si="4"/>
        <v>378.40000000000003</v>
      </c>
      <c r="E46">
        <f t="shared" si="5"/>
        <v>40.800000000000004</v>
      </c>
      <c r="F46">
        <f t="shared" si="6"/>
        <v>105.60000000000001</v>
      </c>
      <c r="G46">
        <f t="shared" si="7"/>
        <v>98.400000000000034</v>
      </c>
      <c r="H46">
        <f t="shared" si="8"/>
        <v>133.6</v>
      </c>
      <c r="I46">
        <v>0</v>
      </c>
      <c r="J46" s="22">
        <v>0.77600000000000002</v>
      </c>
      <c r="K46" s="22">
        <v>0.23199999999999998</v>
      </c>
      <c r="L46" s="22">
        <v>0.47199999999999998</v>
      </c>
      <c r="M46" s="22">
        <v>0.52800000000000002</v>
      </c>
      <c r="N46" s="22">
        <v>0.72000000000000008</v>
      </c>
      <c r="O46" s="24">
        <v>0.74400000000000011</v>
      </c>
      <c r="P46" s="24">
        <v>0.76800000000000002</v>
      </c>
      <c r="Q46" s="24">
        <v>0.56000000000000005</v>
      </c>
      <c r="R46" s="24">
        <v>0.56799999999999995</v>
      </c>
      <c r="S46" s="24">
        <v>0.41600000000000004</v>
      </c>
      <c r="T46" s="24">
        <v>0.46399999999999997</v>
      </c>
      <c r="U46" s="24">
        <v>0.47199999999999998</v>
      </c>
      <c r="V46" s="24">
        <v>0.248</v>
      </c>
      <c r="W46" s="24">
        <v>0.7360000000000001</v>
      </c>
      <c r="X46" s="24">
        <v>0.7360000000000001</v>
      </c>
      <c r="Y46" s="24">
        <v>0.32800000000000007</v>
      </c>
      <c r="Z46" s="24">
        <v>0.77600000000000002</v>
      </c>
      <c r="AA46" s="25">
        <v>2.4000000000000004</v>
      </c>
      <c r="AB46" s="25">
        <v>6.4</v>
      </c>
      <c r="AC46" s="25">
        <v>35.200000000000003</v>
      </c>
      <c r="AD46" s="25">
        <v>0</v>
      </c>
      <c r="AE46" s="25">
        <v>1.6</v>
      </c>
      <c r="AF46" s="25">
        <v>9.6000000000000014</v>
      </c>
      <c r="AG46" s="25">
        <v>11.200000000000001</v>
      </c>
      <c r="AH46" s="25">
        <v>13.600000000000001</v>
      </c>
      <c r="AI46" s="25">
        <v>22.400000000000002</v>
      </c>
      <c r="AJ46" s="25">
        <v>3.2</v>
      </c>
      <c r="AK46" s="25">
        <v>0</v>
      </c>
      <c r="AL46" s="25">
        <v>18.400000000000002</v>
      </c>
      <c r="AM46" s="25">
        <v>31.200000000000003</v>
      </c>
      <c r="AN46" s="25">
        <v>16</v>
      </c>
      <c r="AO46" s="25">
        <v>7.2</v>
      </c>
      <c r="AP46" s="25">
        <v>0</v>
      </c>
      <c r="AQ46" s="25">
        <v>21.6</v>
      </c>
      <c r="AR46" s="25">
        <v>0</v>
      </c>
      <c r="AS46" s="25">
        <v>29.6</v>
      </c>
      <c r="AT46" s="25">
        <v>9.6000000000000014</v>
      </c>
      <c r="AU46" s="25">
        <v>8.8000000000000007</v>
      </c>
      <c r="AV46" s="25">
        <v>27.200000000000003</v>
      </c>
      <c r="AW46" s="25">
        <v>11.200000000000001</v>
      </c>
      <c r="AX46" s="25">
        <v>10.4</v>
      </c>
      <c r="AY46" s="25">
        <v>8</v>
      </c>
      <c r="AZ46" s="25">
        <v>10.4</v>
      </c>
      <c r="BA46" s="25">
        <v>0</v>
      </c>
      <c r="BB46" s="25">
        <v>0</v>
      </c>
      <c r="BC46" s="25">
        <v>13.600000000000001</v>
      </c>
      <c r="BD46" s="25">
        <v>8.8000000000000451</v>
      </c>
      <c r="BE46" s="25">
        <v>14.4</v>
      </c>
      <c r="BF46" s="25">
        <v>0</v>
      </c>
      <c r="BG46" s="25">
        <v>1.6</v>
      </c>
      <c r="BH46" s="25">
        <v>22.400000000000002</v>
      </c>
      <c r="BI46" s="25">
        <v>0</v>
      </c>
      <c r="BJ46" s="25">
        <v>0</v>
      </c>
      <c r="BK46" s="25">
        <v>0</v>
      </c>
      <c r="BL46" s="25">
        <v>0</v>
      </c>
      <c r="BM46" s="25">
        <v>0</v>
      </c>
      <c r="BN46" s="25">
        <v>2.4000000000000004</v>
      </c>
    </row>
    <row r="47" spans="1:66" x14ac:dyDescent="0.25">
      <c r="A47" s="6">
        <v>44968</v>
      </c>
      <c r="B47" t="s">
        <v>8</v>
      </c>
      <c r="C47">
        <v>11</v>
      </c>
      <c r="D47">
        <f t="shared" si="4"/>
        <v>394.40000000000003</v>
      </c>
      <c r="E47">
        <f t="shared" si="5"/>
        <v>120</v>
      </c>
      <c r="F47">
        <f t="shared" si="6"/>
        <v>110.40000000000002</v>
      </c>
      <c r="G47">
        <f t="shared" si="7"/>
        <v>91.200000000000017</v>
      </c>
      <c r="H47">
        <f t="shared" si="8"/>
        <v>72.800000000000011</v>
      </c>
      <c r="I47">
        <v>0</v>
      </c>
      <c r="J47" s="22">
        <v>0.64000000000000012</v>
      </c>
      <c r="K47" s="22">
        <v>0.59199999999999997</v>
      </c>
      <c r="L47" s="22">
        <v>0.56799999999999995</v>
      </c>
      <c r="M47" s="22">
        <v>0.46399999999999997</v>
      </c>
      <c r="N47" s="22">
        <v>0.74400000000000011</v>
      </c>
      <c r="O47" s="24">
        <v>0.64000000000000012</v>
      </c>
      <c r="P47" s="24">
        <v>0.51200000000000001</v>
      </c>
      <c r="Q47" s="24">
        <v>0.46399999999999997</v>
      </c>
      <c r="R47" s="24">
        <v>0.75200000000000011</v>
      </c>
      <c r="S47" s="24">
        <v>0.69600000000000006</v>
      </c>
      <c r="T47" s="24">
        <v>0.55200000000000005</v>
      </c>
      <c r="U47" s="24">
        <v>0.32800000000000007</v>
      </c>
      <c r="V47" s="24">
        <v>0.46399999999999997</v>
      </c>
      <c r="W47" s="24">
        <v>0.65600000000000014</v>
      </c>
      <c r="X47" s="24">
        <v>0.72800000000000009</v>
      </c>
      <c r="Y47" s="24">
        <v>0.78400000000000003</v>
      </c>
      <c r="Z47" s="24">
        <v>0.68800000000000006</v>
      </c>
      <c r="AA47" s="25">
        <v>22.400000000000002</v>
      </c>
      <c r="AB47" s="25">
        <v>0</v>
      </c>
      <c r="AC47" s="25">
        <v>0</v>
      </c>
      <c r="AD47" s="25">
        <v>12</v>
      </c>
      <c r="AE47" s="25">
        <v>4.8000000000000007</v>
      </c>
      <c r="AF47" s="25">
        <v>12</v>
      </c>
      <c r="AG47" s="25">
        <v>9.6000000000000014</v>
      </c>
      <c r="AH47" s="25">
        <v>24</v>
      </c>
      <c r="AI47" s="25">
        <v>15.200000000000001</v>
      </c>
      <c r="AJ47" s="25">
        <v>10.4</v>
      </c>
      <c r="AK47" s="25">
        <v>0</v>
      </c>
      <c r="AL47" s="25">
        <v>26.400000000000002</v>
      </c>
      <c r="AM47" s="25">
        <v>8.8000000000000007</v>
      </c>
      <c r="AN47" s="25">
        <v>3.2</v>
      </c>
      <c r="AO47" s="25">
        <v>0.8</v>
      </c>
      <c r="AP47" s="25">
        <v>5.6000000000000005</v>
      </c>
      <c r="AQ47" s="25">
        <v>4.8000000000000007</v>
      </c>
      <c r="AR47" s="25">
        <v>10.4</v>
      </c>
      <c r="AS47" s="25">
        <v>12.8</v>
      </c>
      <c r="AT47" s="25">
        <v>0</v>
      </c>
      <c r="AU47" s="25">
        <v>1.6</v>
      </c>
      <c r="AV47" s="25">
        <v>5.6000000000000005</v>
      </c>
      <c r="AW47" s="25">
        <v>21.6</v>
      </c>
      <c r="AX47" s="25">
        <v>11.200000000000001</v>
      </c>
      <c r="AY47" s="25">
        <v>0.8</v>
      </c>
      <c r="AZ47" s="25">
        <v>0</v>
      </c>
      <c r="BA47" s="25">
        <v>2.4000000000000004</v>
      </c>
      <c r="BB47" s="25">
        <v>1.6</v>
      </c>
      <c r="BC47" s="25">
        <v>32.800000000000004</v>
      </c>
      <c r="BD47" s="25">
        <v>13.600000000000001</v>
      </c>
      <c r="BE47" s="25">
        <v>11.200000000000001</v>
      </c>
      <c r="BF47" s="25">
        <v>6.4</v>
      </c>
      <c r="BG47" s="25">
        <v>14.4</v>
      </c>
      <c r="BH47" s="25">
        <v>20</v>
      </c>
      <c r="BI47" s="25">
        <v>28</v>
      </c>
      <c r="BJ47" s="25">
        <v>1.6</v>
      </c>
      <c r="BK47" s="25">
        <v>8</v>
      </c>
      <c r="BL47" s="25">
        <v>0</v>
      </c>
      <c r="BM47" s="25">
        <v>26.400000000000002</v>
      </c>
      <c r="BN47" s="25">
        <v>4</v>
      </c>
    </row>
    <row r="48" spans="1:66" x14ac:dyDescent="0.25">
      <c r="A48" s="6">
        <v>44969</v>
      </c>
      <c r="B48" t="s">
        <v>8</v>
      </c>
      <c r="C48">
        <v>12</v>
      </c>
      <c r="D48">
        <f t="shared" si="4"/>
        <v>340.8</v>
      </c>
      <c r="E48">
        <f t="shared" si="5"/>
        <v>107.2</v>
      </c>
      <c r="F48">
        <f t="shared" si="6"/>
        <v>35.200000000000003</v>
      </c>
      <c r="G48">
        <f t="shared" si="7"/>
        <v>90.4</v>
      </c>
      <c r="H48">
        <f t="shared" si="8"/>
        <v>108.00000000000001</v>
      </c>
      <c r="I48">
        <v>0</v>
      </c>
      <c r="J48" s="22">
        <v>0.75200000000000011</v>
      </c>
      <c r="K48" s="22">
        <v>0.46399999999999997</v>
      </c>
      <c r="L48" s="22">
        <v>0.26400000000000001</v>
      </c>
      <c r="M48" s="22">
        <v>0.67200000000000004</v>
      </c>
      <c r="N48" s="22">
        <v>0.62400000000000011</v>
      </c>
      <c r="O48" s="24">
        <v>0.52</v>
      </c>
      <c r="P48" s="24">
        <v>0.53600000000000003</v>
      </c>
      <c r="Q48" s="24">
        <v>0.59199999999999997</v>
      </c>
      <c r="R48" s="24">
        <v>0.74400000000000011</v>
      </c>
      <c r="S48" s="24">
        <v>0.6080000000000001</v>
      </c>
      <c r="T48" s="24">
        <v>0.6080000000000001</v>
      </c>
      <c r="U48" s="24">
        <v>0.53600000000000003</v>
      </c>
      <c r="V48" s="24">
        <v>0.67200000000000004</v>
      </c>
      <c r="W48" s="24">
        <v>0.66400000000000015</v>
      </c>
      <c r="X48" s="24">
        <v>0.32000000000000006</v>
      </c>
      <c r="Y48" s="24">
        <v>0.59199999999999997</v>
      </c>
      <c r="Z48" s="24">
        <v>0.26400000000000001</v>
      </c>
      <c r="AA48" s="25">
        <v>0</v>
      </c>
      <c r="AB48" s="25">
        <v>12.8</v>
      </c>
      <c r="AC48" s="25">
        <v>0</v>
      </c>
      <c r="AD48" s="25">
        <v>0</v>
      </c>
      <c r="AE48" s="25">
        <v>4</v>
      </c>
      <c r="AF48" s="25">
        <v>0</v>
      </c>
      <c r="AG48" s="25">
        <v>5.6000000000000005</v>
      </c>
      <c r="AH48" s="25">
        <v>0</v>
      </c>
      <c r="AI48" s="25">
        <v>8.8000000000000007</v>
      </c>
      <c r="AJ48" s="25">
        <v>4</v>
      </c>
      <c r="AK48" s="25">
        <v>8.8000000000000007</v>
      </c>
      <c r="AL48" s="25">
        <v>7.2</v>
      </c>
      <c r="AM48" s="25">
        <v>35.200000000000003</v>
      </c>
      <c r="AN48" s="25">
        <v>0</v>
      </c>
      <c r="AO48" s="25">
        <v>0</v>
      </c>
      <c r="AP48" s="25">
        <v>0</v>
      </c>
      <c r="AQ48" s="25">
        <v>27.200000000000003</v>
      </c>
      <c r="AR48" s="25">
        <v>15.200000000000001</v>
      </c>
      <c r="AS48" s="25">
        <v>23.200000000000003</v>
      </c>
      <c r="AT48" s="25">
        <v>0</v>
      </c>
      <c r="AU48" s="25">
        <v>9.6000000000000014</v>
      </c>
      <c r="AV48" s="25">
        <v>20</v>
      </c>
      <c r="AW48" s="25">
        <v>0</v>
      </c>
      <c r="AX48" s="25">
        <v>7.2</v>
      </c>
      <c r="AY48" s="25">
        <v>2.4000000000000004</v>
      </c>
      <c r="AZ48" s="25">
        <v>0</v>
      </c>
      <c r="BA48" s="25">
        <v>2.4000000000000004</v>
      </c>
      <c r="BB48" s="25">
        <v>10.4</v>
      </c>
      <c r="BC48" s="25">
        <v>0</v>
      </c>
      <c r="BD48" s="25">
        <v>38.400000000000006</v>
      </c>
      <c r="BE48" s="25">
        <v>11.200000000000001</v>
      </c>
      <c r="BF48" s="25">
        <v>9.6000000000000014</v>
      </c>
      <c r="BG48" s="25">
        <v>1.6</v>
      </c>
      <c r="BH48" s="25">
        <v>36.800000000000004</v>
      </c>
      <c r="BI48" s="25">
        <v>18.400000000000002</v>
      </c>
      <c r="BJ48" s="25">
        <v>8.8000000000000007</v>
      </c>
      <c r="BK48" s="25">
        <v>8</v>
      </c>
      <c r="BL48" s="25">
        <v>11.200000000000001</v>
      </c>
      <c r="BM48" s="25">
        <v>0</v>
      </c>
      <c r="BN48" s="25">
        <v>1.6</v>
      </c>
    </row>
    <row r="49" spans="1:66" x14ac:dyDescent="0.25">
      <c r="A49" s="6">
        <v>44970</v>
      </c>
      <c r="B49" t="s">
        <v>8</v>
      </c>
      <c r="C49">
        <v>13</v>
      </c>
      <c r="D49">
        <f t="shared" si="4"/>
        <v>291.19999999999993</v>
      </c>
      <c r="E49">
        <f t="shared" si="5"/>
        <v>104.00000000000001</v>
      </c>
      <c r="F49">
        <f t="shared" si="6"/>
        <v>77.600000000000009</v>
      </c>
      <c r="G49">
        <f t="shared" si="7"/>
        <v>80.799999999999898</v>
      </c>
      <c r="H49">
        <f t="shared" si="8"/>
        <v>28.8</v>
      </c>
      <c r="I49">
        <v>0</v>
      </c>
      <c r="J49" s="22">
        <v>0.27200000000000002</v>
      </c>
      <c r="K49" s="22">
        <v>0.76800000000000002</v>
      </c>
      <c r="L49" s="22">
        <v>0.48</v>
      </c>
      <c r="M49" s="22">
        <v>0.69600000000000006</v>
      </c>
      <c r="N49" s="22">
        <v>0.22400000000000003</v>
      </c>
      <c r="O49" s="24">
        <v>0.29599999999999999</v>
      </c>
      <c r="P49" s="24">
        <v>0.48</v>
      </c>
      <c r="Q49" s="24">
        <v>0.6160000000000001</v>
      </c>
      <c r="R49" s="24">
        <v>0.69600000000000006</v>
      </c>
      <c r="S49" s="24">
        <v>0.79200000000000004</v>
      </c>
      <c r="T49" s="24">
        <v>0.71200000000000008</v>
      </c>
      <c r="U49" s="24">
        <v>0.38400000000000001</v>
      </c>
      <c r="V49" s="24">
        <v>0.28799999999999998</v>
      </c>
      <c r="W49" s="24">
        <v>0.79200000000000004</v>
      </c>
      <c r="X49" s="24">
        <v>0.66400000000000015</v>
      </c>
      <c r="Y49" s="24">
        <v>0.40800000000000003</v>
      </c>
      <c r="Z49" s="24">
        <v>0.32000000000000006</v>
      </c>
      <c r="AA49" s="25">
        <v>0</v>
      </c>
      <c r="AB49" s="25">
        <v>0</v>
      </c>
      <c r="AC49" s="25">
        <v>6.4</v>
      </c>
      <c r="AD49" s="25">
        <v>8</v>
      </c>
      <c r="AE49" s="25">
        <v>27.200000000000003</v>
      </c>
      <c r="AF49" s="25">
        <v>0</v>
      </c>
      <c r="AG49" s="25">
        <v>8.8000000000000007</v>
      </c>
      <c r="AH49" s="25">
        <v>0</v>
      </c>
      <c r="AI49" s="25">
        <v>27.200000000000003</v>
      </c>
      <c r="AJ49" s="25">
        <v>0</v>
      </c>
      <c r="AK49" s="25">
        <v>8</v>
      </c>
      <c r="AL49" s="25">
        <v>0</v>
      </c>
      <c r="AM49" s="25">
        <v>5.6000000000000005</v>
      </c>
      <c r="AN49" s="25">
        <v>5.6000000000000005</v>
      </c>
      <c r="AO49" s="25">
        <v>0</v>
      </c>
      <c r="AP49" s="25">
        <v>0</v>
      </c>
      <c r="AQ49" s="25">
        <v>6.4</v>
      </c>
      <c r="AR49" s="25">
        <v>0</v>
      </c>
      <c r="AS49" s="25">
        <v>6.4</v>
      </c>
      <c r="AT49" s="25">
        <v>4.8000000000000007</v>
      </c>
      <c r="AU49" s="25">
        <v>35.200000000000003</v>
      </c>
      <c r="AV49" s="25">
        <v>0</v>
      </c>
      <c r="AW49" s="25">
        <v>2.3999999999999093</v>
      </c>
      <c r="AX49" s="25">
        <v>1.6</v>
      </c>
      <c r="AY49" s="25">
        <v>0</v>
      </c>
      <c r="AZ49" s="25">
        <v>0</v>
      </c>
      <c r="BA49" s="25">
        <v>0</v>
      </c>
      <c r="BB49" s="25">
        <v>32</v>
      </c>
      <c r="BC49" s="25">
        <v>0</v>
      </c>
      <c r="BD49" s="25">
        <v>9.6000000000000014</v>
      </c>
      <c r="BE49" s="25">
        <v>6.4</v>
      </c>
      <c r="BF49" s="25">
        <v>0</v>
      </c>
      <c r="BG49" s="25">
        <v>19.200000000000003</v>
      </c>
      <c r="BH49" s="25">
        <v>11.200000000000001</v>
      </c>
      <c r="BI49" s="25">
        <v>22.400000000000002</v>
      </c>
      <c r="BJ49" s="25">
        <v>0</v>
      </c>
      <c r="BK49" s="25">
        <v>6.4</v>
      </c>
      <c r="BL49" s="25">
        <v>3.2</v>
      </c>
      <c r="BM49" s="25">
        <v>18.400000000000002</v>
      </c>
      <c r="BN49" s="25">
        <v>16.8</v>
      </c>
    </row>
    <row r="50" spans="1:66" x14ac:dyDescent="0.25">
      <c r="A50" s="6">
        <v>44971</v>
      </c>
      <c r="B50" t="s">
        <v>8</v>
      </c>
      <c r="C50">
        <v>14</v>
      </c>
      <c r="D50">
        <f t="shared" si="4"/>
        <v>350.40000000000009</v>
      </c>
      <c r="E50">
        <f t="shared" si="5"/>
        <v>30.400000000000002</v>
      </c>
      <c r="F50">
        <f t="shared" si="6"/>
        <v>163.20000000000005</v>
      </c>
      <c r="G50">
        <f t="shared" si="7"/>
        <v>116.00000000000001</v>
      </c>
      <c r="H50">
        <f t="shared" si="8"/>
        <v>40.800000000000004</v>
      </c>
      <c r="I50">
        <v>1</v>
      </c>
      <c r="J50" s="22">
        <v>0.66400000000000015</v>
      </c>
      <c r="K50" s="22">
        <v>0.76000000000000012</v>
      </c>
      <c r="L50" s="22">
        <v>0.59199999999999997</v>
      </c>
      <c r="M50" s="22">
        <v>0.44800000000000006</v>
      </c>
      <c r="N50" s="22">
        <v>0.57599999999999996</v>
      </c>
      <c r="O50" s="24">
        <v>0.76000000000000012</v>
      </c>
      <c r="P50" s="24">
        <v>0.51200000000000001</v>
      </c>
      <c r="Q50" s="24">
        <v>0.60000000000000009</v>
      </c>
      <c r="R50" s="24">
        <v>0.6080000000000001</v>
      </c>
      <c r="S50" s="24">
        <v>0.76800000000000002</v>
      </c>
      <c r="T50" s="24">
        <v>0.79200000000000004</v>
      </c>
      <c r="U50" s="24">
        <v>0.36800000000000005</v>
      </c>
      <c r="V50" s="24">
        <v>0.70400000000000007</v>
      </c>
      <c r="W50" s="24">
        <v>0.72800000000000009</v>
      </c>
      <c r="X50" s="24">
        <v>0.68</v>
      </c>
      <c r="Y50" s="24">
        <v>0.25600000000000001</v>
      </c>
      <c r="Z50" s="24">
        <v>0.79200000000000004</v>
      </c>
      <c r="AA50" s="25">
        <v>0</v>
      </c>
      <c r="AB50" s="25">
        <v>35.200000000000003</v>
      </c>
      <c r="AC50" s="25">
        <v>24.8</v>
      </c>
      <c r="AD50" s="25">
        <v>24.8</v>
      </c>
      <c r="AE50" s="25">
        <v>0.80000000000004556</v>
      </c>
      <c r="AF50" s="25">
        <v>24</v>
      </c>
      <c r="AG50" s="25">
        <v>17.600000000000001</v>
      </c>
      <c r="AH50" s="25">
        <v>22.400000000000002</v>
      </c>
      <c r="AI50" s="25">
        <v>3.2</v>
      </c>
      <c r="AJ50" s="25">
        <v>10.4</v>
      </c>
      <c r="AK50" s="25">
        <v>2.4000000000000004</v>
      </c>
      <c r="AL50" s="25">
        <v>0</v>
      </c>
      <c r="AM50" s="25">
        <v>0</v>
      </c>
      <c r="AN50" s="25">
        <v>12</v>
      </c>
      <c r="AO50" s="25">
        <v>0</v>
      </c>
      <c r="AP50" s="25">
        <v>0</v>
      </c>
      <c r="AQ50" s="25">
        <v>9.6000000000000014</v>
      </c>
      <c r="AR50" s="25">
        <v>0</v>
      </c>
      <c r="AS50" s="25">
        <v>17.600000000000001</v>
      </c>
      <c r="AT50" s="25">
        <v>1.6</v>
      </c>
      <c r="AU50" s="25">
        <v>33.6</v>
      </c>
      <c r="AV50" s="25">
        <v>4.8000000000000007</v>
      </c>
      <c r="AW50" s="25">
        <v>0</v>
      </c>
      <c r="AX50" s="25">
        <v>10.39999999999999</v>
      </c>
      <c r="AY50" s="25">
        <v>1.6</v>
      </c>
      <c r="AZ50" s="25">
        <v>8</v>
      </c>
      <c r="BA50" s="25">
        <v>28</v>
      </c>
      <c r="BB50" s="25">
        <v>4</v>
      </c>
      <c r="BC50" s="25">
        <v>23.200000000000003</v>
      </c>
      <c r="BD50" s="25">
        <v>2.4000000000000004</v>
      </c>
      <c r="BE50" s="25">
        <v>0</v>
      </c>
      <c r="BF50" s="25">
        <v>8</v>
      </c>
      <c r="BG50" s="25">
        <v>8</v>
      </c>
      <c r="BH50" s="25">
        <v>6.4</v>
      </c>
      <c r="BI50" s="25">
        <v>1.6</v>
      </c>
      <c r="BJ50" s="25">
        <v>0</v>
      </c>
      <c r="BK50" s="25">
        <v>0</v>
      </c>
      <c r="BL50" s="25">
        <v>4.8000000000000007</v>
      </c>
      <c r="BM50" s="25">
        <v>0</v>
      </c>
      <c r="BN50" s="25">
        <v>1.6</v>
      </c>
    </row>
    <row r="51" spans="1:66" x14ac:dyDescent="0.25">
      <c r="A51" s="6">
        <v>44972</v>
      </c>
      <c r="B51" t="s">
        <v>8</v>
      </c>
      <c r="C51">
        <v>15</v>
      </c>
      <c r="D51">
        <f t="shared" si="4"/>
        <v>433.6</v>
      </c>
      <c r="E51">
        <f t="shared" si="5"/>
        <v>104.80000000000001</v>
      </c>
      <c r="F51">
        <f t="shared" si="6"/>
        <v>117.60000000000001</v>
      </c>
      <c r="G51">
        <f t="shared" si="7"/>
        <v>98.399999999999991</v>
      </c>
      <c r="H51">
        <f t="shared" si="8"/>
        <v>112.8</v>
      </c>
      <c r="I51">
        <v>0</v>
      </c>
      <c r="J51" s="22">
        <v>0.56000000000000005</v>
      </c>
      <c r="K51" s="22">
        <v>0.41600000000000004</v>
      </c>
      <c r="L51" s="22">
        <v>0.56000000000000005</v>
      </c>
      <c r="M51" s="22">
        <v>0.64800000000000013</v>
      </c>
      <c r="N51" s="22">
        <v>0.76000000000000012</v>
      </c>
      <c r="O51" s="24">
        <v>0.30400000000000005</v>
      </c>
      <c r="P51" s="24">
        <v>0.42400000000000004</v>
      </c>
      <c r="Q51" s="24">
        <v>0.60000000000000009</v>
      </c>
      <c r="R51" s="24">
        <v>0.68800000000000006</v>
      </c>
      <c r="S51" s="24">
        <v>0.76800000000000002</v>
      </c>
      <c r="T51" s="24">
        <v>0.56000000000000005</v>
      </c>
      <c r="U51" s="24">
        <v>0.65600000000000014</v>
      </c>
      <c r="V51" s="24">
        <v>0.77600000000000002</v>
      </c>
      <c r="W51" s="24">
        <v>0.67200000000000004</v>
      </c>
      <c r="X51" s="24">
        <v>0.77600000000000002</v>
      </c>
      <c r="Y51" s="24">
        <v>0.72000000000000008</v>
      </c>
      <c r="Z51" s="24">
        <v>0.27200000000000002</v>
      </c>
      <c r="AA51" s="25">
        <v>11.200000000000001</v>
      </c>
      <c r="AB51" s="25">
        <v>7.2</v>
      </c>
      <c r="AC51" s="25">
        <v>32</v>
      </c>
      <c r="AD51" s="25">
        <v>6.4</v>
      </c>
      <c r="AE51" s="25">
        <v>24</v>
      </c>
      <c r="AF51" s="25">
        <v>0</v>
      </c>
      <c r="AG51" s="25">
        <v>0</v>
      </c>
      <c r="AH51" s="25">
        <v>24</v>
      </c>
      <c r="AI51" s="25">
        <v>4.8000000000000007</v>
      </c>
      <c r="AJ51" s="25">
        <v>8</v>
      </c>
      <c r="AK51" s="25">
        <v>6.4</v>
      </c>
      <c r="AL51" s="25">
        <v>16.8</v>
      </c>
      <c r="AM51" s="25">
        <v>8.8000000000000007</v>
      </c>
      <c r="AN51" s="25">
        <v>32.800000000000004</v>
      </c>
      <c r="AO51" s="25">
        <v>13.600000000000001</v>
      </c>
      <c r="AP51" s="25">
        <v>0</v>
      </c>
      <c r="AQ51" s="25">
        <v>4.8000000000000007</v>
      </c>
      <c r="AR51" s="25">
        <v>4.8000000000000007</v>
      </c>
      <c r="AS51" s="25">
        <v>4.8000000000000007</v>
      </c>
      <c r="AT51" s="25">
        <v>26.400000000000002</v>
      </c>
      <c r="AU51" s="25">
        <v>0</v>
      </c>
      <c r="AV51" s="25">
        <v>0</v>
      </c>
      <c r="AW51" s="25">
        <v>44</v>
      </c>
      <c r="AX51" s="25">
        <v>6.4</v>
      </c>
      <c r="AY51" s="25">
        <v>3.2</v>
      </c>
      <c r="AZ51" s="25">
        <v>16</v>
      </c>
      <c r="BA51" s="25">
        <v>0</v>
      </c>
      <c r="BB51" s="25">
        <v>16.8</v>
      </c>
      <c r="BC51" s="25">
        <v>12</v>
      </c>
      <c r="BD51" s="25">
        <v>0</v>
      </c>
      <c r="BE51" s="25">
        <v>24</v>
      </c>
      <c r="BF51" s="25">
        <v>16</v>
      </c>
      <c r="BG51" s="25">
        <v>0</v>
      </c>
      <c r="BH51" s="25">
        <v>0</v>
      </c>
      <c r="BI51" s="25">
        <v>22.400000000000002</v>
      </c>
      <c r="BJ51" s="25">
        <v>0</v>
      </c>
      <c r="BK51" s="25">
        <v>0</v>
      </c>
      <c r="BL51" s="25">
        <v>16.8</v>
      </c>
      <c r="BM51" s="25">
        <v>25.6</v>
      </c>
      <c r="BN51" s="25">
        <v>0</v>
      </c>
    </row>
    <row r="52" spans="1:66" x14ac:dyDescent="0.25">
      <c r="A52" s="6">
        <v>44973</v>
      </c>
      <c r="B52" t="s">
        <v>8</v>
      </c>
      <c r="C52">
        <v>16</v>
      </c>
      <c r="D52">
        <f t="shared" si="4"/>
        <v>424.80000000000007</v>
      </c>
      <c r="E52">
        <f t="shared" si="5"/>
        <v>95.200000000000074</v>
      </c>
      <c r="F52">
        <f t="shared" si="6"/>
        <v>88.8</v>
      </c>
      <c r="G52">
        <f t="shared" si="7"/>
        <v>156.80000000000001</v>
      </c>
      <c r="H52">
        <f t="shared" si="8"/>
        <v>84</v>
      </c>
      <c r="I52">
        <v>0</v>
      </c>
      <c r="J52" s="22">
        <v>0.72000000000000008</v>
      </c>
      <c r="K52" s="22">
        <v>0.78400000000000003</v>
      </c>
      <c r="L52" s="22">
        <v>0.58399999999999996</v>
      </c>
      <c r="M52" s="22">
        <v>0.64800000000000013</v>
      </c>
      <c r="N52" s="22">
        <v>0.7360000000000001</v>
      </c>
      <c r="O52" s="24">
        <v>0.38400000000000001</v>
      </c>
      <c r="P52" s="24">
        <v>0.496</v>
      </c>
      <c r="Q52" s="24">
        <v>0.60000000000000009</v>
      </c>
      <c r="R52" s="24">
        <v>0.8</v>
      </c>
      <c r="S52" s="24">
        <v>0.496</v>
      </c>
      <c r="T52" s="24">
        <v>0.68800000000000006</v>
      </c>
      <c r="U52" s="24">
        <v>0.38400000000000001</v>
      </c>
      <c r="V52" s="24">
        <v>0.29599999999999999</v>
      </c>
      <c r="W52" s="24">
        <v>0.77600000000000002</v>
      </c>
      <c r="X52" s="24">
        <v>0.76000000000000012</v>
      </c>
      <c r="Y52" s="24">
        <v>0.79200000000000004</v>
      </c>
      <c r="Z52" s="24">
        <v>0.62400000000000011</v>
      </c>
      <c r="AA52" s="25">
        <v>2.4000000000000004</v>
      </c>
      <c r="AB52" s="25">
        <v>11.200000000000001</v>
      </c>
      <c r="AC52" s="25">
        <v>4</v>
      </c>
      <c r="AD52" s="25">
        <v>14.4</v>
      </c>
      <c r="AE52" s="25">
        <v>3.2</v>
      </c>
      <c r="AF52" s="25">
        <v>24.8</v>
      </c>
      <c r="AG52" s="25">
        <v>8.8000000000000007</v>
      </c>
      <c r="AH52" s="25">
        <v>0</v>
      </c>
      <c r="AI52" s="25">
        <v>7.2</v>
      </c>
      <c r="AJ52" s="25">
        <v>12.8</v>
      </c>
      <c r="AK52" s="25">
        <v>0.8</v>
      </c>
      <c r="AL52" s="25">
        <v>15.200000000000001</v>
      </c>
      <c r="AM52" s="25">
        <v>0.8</v>
      </c>
      <c r="AN52" s="25">
        <v>15.200000000000001</v>
      </c>
      <c r="AO52" s="25">
        <v>0</v>
      </c>
      <c r="AP52" s="25">
        <v>5.6000000000000005</v>
      </c>
      <c r="AQ52" s="25">
        <v>11.200000000000001</v>
      </c>
      <c r="AR52" s="25">
        <v>4</v>
      </c>
      <c r="AS52" s="25">
        <v>0</v>
      </c>
      <c r="AT52" s="25">
        <v>32</v>
      </c>
      <c r="AU52" s="25">
        <v>8.8000000000000007</v>
      </c>
      <c r="AV52" s="25">
        <v>4</v>
      </c>
      <c r="AW52" s="25">
        <v>7.2</v>
      </c>
      <c r="AX52" s="25">
        <v>10.4</v>
      </c>
      <c r="AY52" s="25">
        <v>36</v>
      </c>
      <c r="AZ52" s="25">
        <v>9.6000000000000014</v>
      </c>
      <c r="BA52" s="25">
        <v>8</v>
      </c>
      <c r="BB52" s="25">
        <v>30.400000000000002</v>
      </c>
      <c r="BC52" s="25">
        <v>13.600000000000001</v>
      </c>
      <c r="BD52" s="25">
        <v>28.8</v>
      </c>
      <c r="BE52" s="25">
        <v>18.400000000000002</v>
      </c>
      <c r="BF52" s="25">
        <v>13.600000000000001</v>
      </c>
      <c r="BG52" s="25">
        <v>0</v>
      </c>
      <c r="BH52" s="25">
        <v>11.200000000000001</v>
      </c>
      <c r="BI52" s="25">
        <v>20</v>
      </c>
      <c r="BJ52" s="25">
        <v>0.8</v>
      </c>
      <c r="BK52" s="25">
        <v>9.6000000000000014</v>
      </c>
      <c r="BL52" s="25">
        <v>0</v>
      </c>
      <c r="BM52" s="25">
        <v>9.0949470177292829E-14</v>
      </c>
      <c r="BN52" s="25">
        <v>21.6</v>
      </c>
    </row>
    <row r="53" spans="1:66" x14ac:dyDescent="0.25">
      <c r="A53" s="6">
        <v>44974</v>
      </c>
      <c r="B53" t="s">
        <v>8</v>
      </c>
      <c r="C53">
        <v>17</v>
      </c>
      <c r="D53">
        <f t="shared" si="4"/>
        <v>421.6</v>
      </c>
      <c r="E53">
        <f t="shared" si="5"/>
        <v>163.19999999999999</v>
      </c>
      <c r="F53">
        <f t="shared" si="6"/>
        <v>56.800000000000011</v>
      </c>
      <c r="G53">
        <f t="shared" si="7"/>
        <v>141.60000000000002</v>
      </c>
      <c r="H53">
        <f t="shared" si="8"/>
        <v>60</v>
      </c>
      <c r="I53">
        <v>0</v>
      </c>
      <c r="J53" s="22">
        <v>0.59199999999999997</v>
      </c>
      <c r="K53" s="22">
        <v>0.56799999999999995</v>
      </c>
      <c r="L53" s="22">
        <v>0.25600000000000001</v>
      </c>
      <c r="M53" s="22">
        <v>0.71200000000000008</v>
      </c>
      <c r="N53" s="22">
        <v>0.57599999999999996</v>
      </c>
      <c r="O53" s="24">
        <v>0.78400000000000003</v>
      </c>
      <c r="P53" s="24">
        <v>0.60000000000000009</v>
      </c>
      <c r="Q53" s="24">
        <v>0.504</v>
      </c>
      <c r="R53" s="24">
        <v>0.52800000000000002</v>
      </c>
      <c r="S53" s="24">
        <v>0.48</v>
      </c>
      <c r="T53" s="24">
        <v>0.56000000000000005</v>
      </c>
      <c r="U53" s="24">
        <v>8.0000000000000016E-2</v>
      </c>
      <c r="V53" s="24">
        <v>0.38400000000000001</v>
      </c>
      <c r="W53" s="24">
        <v>0.64000000000000012</v>
      </c>
      <c r="X53" s="24">
        <v>0.64000000000000012</v>
      </c>
      <c r="Y53" s="24">
        <v>0.72000000000000008</v>
      </c>
      <c r="Z53" s="24">
        <v>0.79200000000000004</v>
      </c>
      <c r="AA53" s="25">
        <v>0</v>
      </c>
      <c r="AB53" s="25">
        <v>6.4</v>
      </c>
      <c r="AC53" s="25">
        <v>9.6000000000000014</v>
      </c>
      <c r="AD53" s="25">
        <v>5.6000000000000005</v>
      </c>
      <c r="AE53" s="25">
        <v>0</v>
      </c>
      <c r="AF53" s="25">
        <v>12.8</v>
      </c>
      <c r="AG53" s="25">
        <v>0</v>
      </c>
      <c r="AH53" s="25">
        <v>0</v>
      </c>
      <c r="AI53" s="25">
        <v>7.2</v>
      </c>
      <c r="AJ53" s="25">
        <v>15.200000000000001</v>
      </c>
      <c r="AK53" s="25">
        <v>28.8</v>
      </c>
      <c r="AL53" s="25">
        <v>13.600000000000001</v>
      </c>
      <c r="AM53" s="25">
        <v>0</v>
      </c>
      <c r="AN53" s="25">
        <v>0</v>
      </c>
      <c r="AO53" s="25">
        <v>9.6000000000000014</v>
      </c>
      <c r="AP53" s="25">
        <v>0</v>
      </c>
      <c r="AQ53" s="25">
        <v>28</v>
      </c>
      <c r="AR53" s="25">
        <v>0</v>
      </c>
      <c r="AS53" s="25">
        <v>0</v>
      </c>
      <c r="AT53" s="25">
        <v>8.8000000000000007</v>
      </c>
      <c r="AU53" s="25">
        <v>0</v>
      </c>
      <c r="AV53" s="25">
        <v>22.400000000000002</v>
      </c>
      <c r="AW53" s="25">
        <v>0</v>
      </c>
      <c r="AX53" s="25">
        <v>20.8</v>
      </c>
      <c r="AY53" s="25">
        <v>11.200000000000001</v>
      </c>
      <c r="AZ53" s="25">
        <v>18.400000000000002</v>
      </c>
      <c r="BA53" s="25">
        <v>16.8</v>
      </c>
      <c r="BB53" s="25">
        <v>16.8</v>
      </c>
      <c r="BC53" s="25">
        <v>12</v>
      </c>
      <c r="BD53" s="25">
        <v>23.200000000000003</v>
      </c>
      <c r="BE53" s="25">
        <v>3.2</v>
      </c>
      <c r="BF53" s="25">
        <v>3.2</v>
      </c>
      <c r="BG53" s="25">
        <v>39.200000000000003</v>
      </c>
      <c r="BH53" s="25">
        <v>11.200000000000001</v>
      </c>
      <c r="BI53" s="25">
        <v>31.200000000000003</v>
      </c>
      <c r="BJ53" s="25">
        <v>15.200000000000001</v>
      </c>
      <c r="BK53" s="25">
        <v>4</v>
      </c>
      <c r="BL53" s="25">
        <v>19.200000000000003</v>
      </c>
      <c r="BM53" s="25">
        <v>5.6000000000000005</v>
      </c>
      <c r="BN53" s="25">
        <v>31.200000000000003</v>
      </c>
    </row>
    <row r="54" spans="1:66" x14ac:dyDescent="0.25">
      <c r="A54" s="6">
        <v>44975</v>
      </c>
      <c r="B54" t="s">
        <v>8</v>
      </c>
      <c r="C54">
        <v>18</v>
      </c>
      <c r="D54">
        <f t="shared" si="4"/>
        <v>484.00000000000011</v>
      </c>
      <c r="E54">
        <f t="shared" si="5"/>
        <v>67.200000000000102</v>
      </c>
      <c r="F54">
        <f t="shared" si="6"/>
        <v>147.99999999999997</v>
      </c>
      <c r="G54">
        <f t="shared" si="7"/>
        <v>103.2</v>
      </c>
      <c r="H54">
        <f t="shared" si="8"/>
        <v>165.60000000000002</v>
      </c>
      <c r="I54">
        <v>0</v>
      </c>
      <c r="J54" s="22">
        <v>0.52800000000000002</v>
      </c>
      <c r="K54" s="22">
        <v>0.496</v>
      </c>
      <c r="L54" s="22">
        <v>0.51200000000000001</v>
      </c>
      <c r="M54" s="22">
        <v>0.39200000000000002</v>
      </c>
      <c r="N54" s="22">
        <v>0.7360000000000001</v>
      </c>
      <c r="O54" s="24">
        <v>0.64000000000000012</v>
      </c>
      <c r="P54" s="24">
        <v>0.59199999999999997</v>
      </c>
      <c r="Q54" s="24">
        <v>0.62400000000000011</v>
      </c>
      <c r="R54" s="24">
        <v>0.77600000000000002</v>
      </c>
      <c r="S54" s="24">
        <v>0.67200000000000004</v>
      </c>
      <c r="T54" s="24">
        <v>0.71200000000000008</v>
      </c>
      <c r="U54" s="24">
        <v>0.62400000000000011</v>
      </c>
      <c r="V54" s="24">
        <v>0.7360000000000001</v>
      </c>
      <c r="W54" s="24">
        <v>0.63200000000000012</v>
      </c>
      <c r="X54" s="24">
        <v>0.79200000000000004</v>
      </c>
      <c r="Y54" s="24">
        <v>0.44800000000000006</v>
      </c>
      <c r="Z54" s="24">
        <v>0.29599999999999999</v>
      </c>
      <c r="AA54" s="25">
        <v>12.8</v>
      </c>
      <c r="AB54" s="25">
        <v>28.8</v>
      </c>
      <c r="AC54" s="25">
        <v>22.400000000000002</v>
      </c>
      <c r="AD54" s="25">
        <v>0</v>
      </c>
      <c r="AE54" s="25">
        <v>13.600000000000001</v>
      </c>
      <c r="AF54" s="25">
        <v>0</v>
      </c>
      <c r="AG54" s="25">
        <v>28.8</v>
      </c>
      <c r="AH54" s="25">
        <v>0</v>
      </c>
      <c r="AI54" s="25">
        <v>34.4</v>
      </c>
      <c r="AJ54" s="25">
        <v>7.2</v>
      </c>
      <c r="AK54" s="25">
        <v>0</v>
      </c>
      <c r="AL54" s="25">
        <v>12.8</v>
      </c>
      <c r="AM54" s="25">
        <v>8.8000000000000007</v>
      </c>
      <c r="AN54" s="25">
        <v>8.8000000000000007</v>
      </c>
      <c r="AO54" s="25">
        <v>21.6</v>
      </c>
      <c r="AP54" s="25">
        <v>23.200000000000003</v>
      </c>
      <c r="AQ54" s="25">
        <v>17.600000000000001</v>
      </c>
      <c r="AR54" s="25">
        <v>18.400000000000002</v>
      </c>
      <c r="AS54" s="25">
        <v>16.8</v>
      </c>
      <c r="AT54" s="25">
        <v>37.6</v>
      </c>
      <c r="AU54" s="25">
        <v>17.600000000000001</v>
      </c>
      <c r="AV54" s="25">
        <v>4</v>
      </c>
      <c r="AW54" s="25">
        <v>22.400000000000002</v>
      </c>
      <c r="AX54" s="25">
        <v>12.8</v>
      </c>
      <c r="AY54" s="25">
        <v>7.2</v>
      </c>
      <c r="AZ54" s="25">
        <v>6.4</v>
      </c>
      <c r="BA54" s="25">
        <v>0</v>
      </c>
      <c r="BB54" s="25">
        <v>0.8</v>
      </c>
      <c r="BC54" s="25">
        <v>28.8</v>
      </c>
      <c r="BD54" s="25">
        <v>3.2</v>
      </c>
      <c r="BE54" s="25">
        <v>6.4</v>
      </c>
      <c r="BF54" s="25">
        <v>22.400000000000002</v>
      </c>
      <c r="BG54" s="25">
        <v>2.4000000000000004</v>
      </c>
      <c r="BH54" s="25">
        <v>0</v>
      </c>
      <c r="BI54" s="25">
        <v>8</v>
      </c>
      <c r="BJ54" s="25">
        <v>4.8000000000000913</v>
      </c>
      <c r="BK54" s="25">
        <v>0</v>
      </c>
      <c r="BL54" s="25">
        <v>0</v>
      </c>
      <c r="BM54" s="25">
        <v>9.6000000000000014</v>
      </c>
      <c r="BN54" s="25">
        <v>13.600000000000001</v>
      </c>
    </row>
    <row r="55" spans="1:66" x14ac:dyDescent="0.25">
      <c r="A55" s="6">
        <v>44976</v>
      </c>
      <c r="B55" t="s">
        <v>8</v>
      </c>
      <c r="C55">
        <v>19</v>
      </c>
      <c r="D55">
        <f t="shared" si="4"/>
        <v>433.6</v>
      </c>
      <c r="E55">
        <f t="shared" si="5"/>
        <v>123.2</v>
      </c>
      <c r="F55">
        <f t="shared" si="6"/>
        <v>92.8</v>
      </c>
      <c r="G55">
        <f t="shared" si="7"/>
        <v>137.60000000000002</v>
      </c>
      <c r="H55">
        <f t="shared" si="8"/>
        <v>80</v>
      </c>
      <c r="I55">
        <v>0</v>
      </c>
      <c r="J55" s="22">
        <v>0.47199999999999998</v>
      </c>
      <c r="K55" s="22">
        <v>0.44800000000000006</v>
      </c>
      <c r="L55" s="22">
        <v>0.72800000000000009</v>
      </c>
      <c r="M55" s="22">
        <v>0.67200000000000004</v>
      </c>
      <c r="N55" s="22">
        <v>0.7360000000000001</v>
      </c>
      <c r="O55" s="24">
        <v>0.7360000000000001</v>
      </c>
      <c r="P55" s="24">
        <v>0.56799999999999995</v>
      </c>
      <c r="Q55" s="24">
        <v>0.6080000000000001</v>
      </c>
      <c r="R55" s="24">
        <v>0.48</v>
      </c>
      <c r="S55" s="24">
        <v>0.36000000000000004</v>
      </c>
      <c r="T55" s="24">
        <v>0.504</v>
      </c>
      <c r="U55" s="24">
        <v>0.35200000000000004</v>
      </c>
      <c r="V55" s="24">
        <v>0.70400000000000007</v>
      </c>
      <c r="W55" s="24">
        <v>0.32800000000000007</v>
      </c>
      <c r="X55" s="24">
        <v>0.79200000000000004</v>
      </c>
      <c r="Y55" s="24">
        <v>0.64000000000000012</v>
      </c>
      <c r="Z55" s="24">
        <v>0.36000000000000004</v>
      </c>
      <c r="AA55" s="25">
        <v>8</v>
      </c>
      <c r="AB55" s="25">
        <v>0</v>
      </c>
      <c r="AC55" s="25">
        <v>22.400000000000002</v>
      </c>
      <c r="AD55" s="25">
        <v>9.6000000000000014</v>
      </c>
      <c r="AE55" s="25">
        <v>11.200000000000001</v>
      </c>
      <c r="AF55" s="25">
        <v>6.4</v>
      </c>
      <c r="AG55" s="25">
        <v>0</v>
      </c>
      <c r="AH55" s="25">
        <v>7.2</v>
      </c>
      <c r="AI55" s="25">
        <v>26.400000000000002</v>
      </c>
      <c r="AJ55" s="25">
        <v>1.6</v>
      </c>
      <c r="AK55" s="25">
        <v>13.600000000000001</v>
      </c>
      <c r="AL55" s="25">
        <v>26.400000000000002</v>
      </c>
      <c r="AM55" s="25">
        <v>0</v>
      </c>
      <c r="AN55" s="25">
        <v>7.2</v>
      </c>
      <c r="AO55" s="25">
        <v>7.2</v>
      </c>
      <c r="AP55" s="25">
        <v>14.4</v>
      </c>
      <c r="AQ55" s="25">
        <v>0</v>
      </c>
      <c r="AR55" s="25">
        <v>24</v>
      </c>
      <c r="AS55" s="25">
        <v>0.8</v>
      </c>
      <c r="AT55" s="25">
        <v>0</v>
      </c>
      <c r="AU55" s="25">
        <v>17.600000000000001</v>
      </c>
      <c r="AV55" s="25">
        <v>0</v>
      </c>
      <c r="AW55" s="25">
        <v>4.8000000000000007</v>
      </c>
      <c r="AX55" s="25">
        <v>17.600000000000001</v>
      </c>
      <c r="AY55" s="25">
        <v>8.8000000000000007</v>
      </c>
      <c r="AZ55" s="25">
        <v>12</v>
      </c>
      <c r="BA55" s="25">
        <v>8.8000000000000007</v>
      </c>
      <c r="BB55" s="25">
        <v>11.200000000000001</v>
      </c>
      <c r="BC55" s="25">
        <v>25.6</v>
      </c>
      <c r="BD55" s="25">
        <v>31.200000000000003</v>
      </c>
      <c r="BE55" s="25">
        <v>16</v>
      </c>
      <c r="BF55" s="25">
        <v>11.200000000000001</v>
      </c>
      <c r="BG55" s="25">
        <v>20.8</v>
      </c>
      <c r="BH55" s="25">
        <v>16.8</v>
      </c>
      <c r="BI55" s="25">
        <v>7.2</v>
      </c>
      <c r="BJ55" s="25">
        <v>12.8</v>
      </c>
      <c r="BK55" s="25">
        <v>18.400000000000002</v>
      </c>
      <c r="BL55" s="25">
        <v>5.6000000000000005</v>
      </c>
      <c r="BM55" s="25">
        <v>14.4</v>
      </c>
      <c r="BN55" s="25">
        <v>0</v>
      </c>
    </row>
    <row r="56" spans="1:66" x14ac:dyDescent="0.25">
      <c r="A56" s="6">
        <v>44977</v>
      </c>
      <c r="B56" t="s">
        <v>8</v>
      </c>
      <c r="C56">
        <v>20</v>
      </c>
      <c r="D56">
        <f t="shared" si="4"/>
        <v>426.40000000000003</v>
      </c>
      <c r="E56">
        <f t="shared" si="5"/>
        <v>96.000000000000014</v>
      </c>
      <c r="F56">
        <f t="shared" si="6"/>
        <v>103.20000000000002</v>
      </c>
      <c r="G56">
        <f t="shared" si="7"/>
        <v>110.4</v>
      </c>
      <c r="H56">
        <f t="shared" si="8"/>
        <v>116.80000000000001</v>
      </c>
      <c r="I56">
        <v>1</v>
      </c>
      <c r="J56" s="22">
        <v>0.16000000000000003</v>
      </c>
      <c r="K56" s="22">
        <v>0.16000000000000003</v>
      </c>
      <c r="L56" s="22">
        <v>0.58399999999999996</v>
      </c>
      <c r="M56" s="22">
        <v>0.67200000000000004</v>
      </c>
      <c r="N56" s="22">
        <v>0.76</v>
      </c>
      <c r="O56" s="24">
        <v>0.56000000000000005</v>
      </c>
      <c r="P56" s="24">
        <v>0.67200000000000004</v>
      </c>
      <c r="Q56" s="24">
        <v>0.77600000000000002</v>
      </c>
      <c r="R56" s="24">
        <v>0.72800000000000009</v>
      </c>
      <c r="S56" s="24">
        <v>0.77600000000000002</v>
      </c>
      <c r="T56" s="24">
        <v>0.59199999999999997</v>
      </c>
      <c r="U56" s="24">
        <v>0.36000000000000004</v>
      </c>
      <c r="V56" s="24">
        <v>0.33600000000000002</v>
      </c>
      <c r="W56" s="24">
        <v>0.4</v>
      </c>
      <c r="X56" s="24">
        <v>0.72800000000000009</v>
      </c>
      <c r="Y56" s="24">
        <v>0.6160000000000001</v>
      </c>
      <c r="Z56" s="24">
        <v>0.79200000000000004</v>
      </c>
      <c r="AA56" s="25">
        <v>7.2</v>
      </c>
      <c r="AB56" s="25">
        <v>10.4</v>
      </c>
      <c r="AC56" s="25">
        <v>0</v>
      </c>
      <c r="AD56" s="25">
        <v>4.8000000000000007</v>
      </c>
      <c r="AE56" s="25">
        <v>17.600000000000001</v>
      </c>
      <c r="AF56" s="25">
        <v>10.4</v>
      </c>
      <c r="AG56" s="25">
        <v>1.6</v>
      </c>
      <c r="AH56" s="25">
        <v>3.2</v>
      </c>
      <c r="AI56" s="25">
        <v>13.600000000000001</v>
      </c>
      <c r="AJ56" s="25">
        <v>34.4</v>
      </c>
      <c r="AK56" s="25">
        <v>6.4</v>
      </c>
      <c r="AL56" s="25">
        <v>8</v>
      </c>
      <c r="AM56" s="25">
        <v>7.2</v>
      </c>
      <c r="AN56" s="25">
        <v>25.6</v>
      </c>
      <c r="AO56" s="25">
        <v>0</v>
      </c>
      <c r="AP56" s="25">
        <v>14.4</v>
      </c>
      <c r="AQ56" s="25">
        <v>33.6</v>
      </c>
      <c r="AR56" s="25">
        <v>17.600000000000001</v>
      </c>
      <c r="AS56" s="25">
        <v>0</v>
      </c>
      <c r="AT56" s="25">
        <v>10.4</v>
      </c>
      <c r="AU56" s="25">
        <v>4</v>
      </c>
      <c r="AV56" s="25">
        <v>36</v>
      </c>
      <c r="AW56" s="25">
        <v>0</v>
      </c>
      <c r="AX56" s="25">
        <v>15.200000000000001</v>
      </c>
      <c r="AY56" s="25">
        <v>34.4</v>
      </c>
      <c r="AZ56" s="25">
        <v>6.4</v>
      </c>
      <c r="BA56" s="25">
        <v>1.6</v>
      </c>
      <c r="BB56" s="25">
        <v>10.4</v>
      </c>
      <c r="BC56" s="25">
        <v>2.4000000000000004</v>
      </c>
      <c r="BD56" s="25">
        <v>0</v>
      </c>
      <c r="BE56" s="25">
        <v>22.400000000000002</v>
      </c>
      <c r="BF56" s="25">
        <v>4.8000000000000007</v>
      </c>
      <c r="BG56" s="25">
        <v>22.400000000000002</v>
      </c>
      <c r="BH56" s="25">
        <v>0</v>
      </c>
      <c r="BI56" s="25">
        <v>0</v>
      </c>
      <c r="BJ56" s="25">
        <v>0</v>
      </c>
      <c r="BK56" s="25">
        <v>0</v>
      </c>
      <c r="BL56" s="25">
        <v>9.6000000000000014</v>
      </c>
      <c r="BM56" s="25">
        <v>8.8000000000000007</v>
      </c>
      <c r="BN56" s="25">
        <v>28</v>
      </c>
    </row>
    <row r="57" spans="1:66" x14ac:dyDescent="0.25">
      <c r="A57" s="6">
        <v>44978</v>
      </c>
      <c r="B57" t="s">
        <v>8</v>
      </c>
      <c r="C57">
        <v>21</v>
      </c>
      <c r="D57">
        <f t="shared" si="4"/>
        <v>283.2000000000001</v>
      </c>
      <c r="E57">
        <f t="shared" si="5"/>
        <v>61.600000000000009</v>
      </c>
      <c r="F57">
        <f t="shared" si="6"/>
        <v>49.600000000000009</v>
      </c>
      <c r="G57">
        <f t="shared" si="7"/>
        <v>44.000000000000085</v>
      </c>
      <c r="H57">
        <f t="shared" si="8"/>
        <v>128</v>
      </c>
      <c r="I57">
        <v>0</v>
      </c>
      <c r="J57" s="22">
        <v>0.66400000000000015</v>
      </c>
      <c r="K57" s="22">
        <v>0.76000000000000012</v>
      </c>
      <c r="L57" s="22">
        <v>0.56000000000000005</v>
      </c>
      <c r="M57" s="22">
        <v>0.47199999999999998</v>
      </c>
      <c r="N57" s="22">
        <v>0.74400000000000011</v>
      </c>
      <c r="O57" s="24">
        <v>0.53600000000000003</v>
      </c>
      <c r="P57" s="24">
        <v>0.62400000000000011</v>
      </c>
      <c r="Q57" s="24">
        <v>0.7360000000000001</v>
      </c>
      <c r="R57" s="24">
        <v>0.54400000000000004</v>
      </c>
      <c r="S57" s="24">
        <v>0.6160000000000001</v>
      </c>
      <c r="T57" s="24">
        <v>0.54400000000000004</v>
      </c>
      <c r="U57" s="24">
        <v>0.36000000000000004</v>
      </c>
      <c r="V57" s="24">
        <v>0.68</v>
      </c>
      <c r="W57" s="24">
        <v>0.74400000000000011</v>
      </c>
      <c r="X57" s="24">
        <v>0.22400000000000003</v>
      </c>
      <c r="Y57" s="24">
        <v>0.75200000000000011</v>
      </c>
      <c r="Z57" s="24">
        <v>0.79200000000000004</v>
      </c>
      <c r="AA57" s="25">
        <v>6.4</v>
      </c>
      <c r="AB57" s="25">
        <v>0</v>
      </c>
      <c r="AC57" s="25">
        <v>17.600000000000001</v>
      </c>
      <c r="AD57" s="25">
        <v>0</v>
      </c>
      <c r="AE57" s="25">
        <v>11.200000000000001</v>
      </c>
      <c r="AF57" s="25">
        <v>3.2</v>
      </c>
      <c r="AG57" s="25">
        <v>0</v>
      </c>
      <c r="AH57" s="25">
        <v>11.200000000000001</v>
      </c>
      <c r="AI57" s="25">
        <v>0</v>
      </c>
      <c r="AJ57" s="25">
        <v>0</v>
      </c>
      <c r="AK57" s="25">
        <v>0</v>
      </c>
      <c r="AL57" s="25">
        <v>11.200000000000001</v>
      </c>
      <c r="AM57" s="25">
        <v>0</v>
      </c>
      <c r="AN57" s="25">
        <v>3.2</v>
      </c>
      <c r="AO57" s="25">
        <v>28</v>
      </c>
      <c r="AP57" s="25">
        <v>4</v>
      </c>
      <c r="AQ57" s="25">
        <v>25.6</v>
      </c>
      <c r="AR57" s="25">
        <v>8</v>
      </c>
      <c r="AS57" s="25">
        <v>2.4000000000000004</v>
      </c>
      <c r="AT57" s="25">
        <v>45.6</v>
      </c>
      <c r="AU57" s="25">
        <v>0</v>
      </c>
      <c r="AV57" s="25">
        <v>8</v>
      </c>
      <c r="AW57" s="25">
        <v>0</v>
      </c>
      <c r="AX57" s="25">
        <v>3.2000000000000912</v>
      </c>
      <c r="AY57" s="25">
        <v>2.4000000000000004</v>
      </c>
      <c r="AZ57" s="25">
        <v>4.8000000000000007</v>
      </c>
      <c r="BA57" s="25">
        <v>0</v>
      </c>
      <c r="BB57" s="25">
        <v>16.8</v>
      </c>
      <c r="BC57" s="25">
        <v>2.4000000000000004</v>
      </c>
      <c r="BD57" s="25">
        <v>6.4</v>
      </c>
      <c r="BE57" s="25">
        <v>6.4</v>
      </c>
      <c r="BF57" s="25">
        <v>24.8</v>
      </c>
      <c r="BG57" s="25">
        <v>0</v>
      </c>
      <c r="BH57" s="25">
        <v>0</v>
      </c>
      <c r="BI57" s="25">
        <v>4</v>
      </c>
      <c r="BJ57" s="25">
        <v>3.2</v>
      </c>
      <c r="BK57" s="25">
        <v>4</v>
      </c>
      <c r="BL57" s="25">
        <v>2.4000000000000004</v>
      </c>
      <c r="BM57" s="25">
        <v>0</v>
      </c>
      <c r="BN57" s="25">
        <v>16.8</v>
      </c>
    </row>
    <row r="58" spans="1:66" x14ac:dyDescent="0.25">
      <c r="A58" s="6">
        <v>44979</v>
      </c>
      <c r="B58" t="s">
        <v>8</v>
      </c>
      <c r="C58">
        <v>22</v>
      </c>
      <c r="D58">
        <f t="shared" si="4"/>
        <v>369.6</v>
      </c>
      <c r="E58">
        <f t="shared" si="5"/>
        <v>125.60000000000001</v>
      </c>
      <c r="F58">
        <f t="shared" si="6"/>
        <v>96.800000000000011</v>
      </c>
      <c r="G58">
        <f t="shared" si="7"/>
        <v>79.2</v>
      </c>
      <c r="H58">
        <f t="shared" si="8"/>
        <v>68</v>
      </c>
      <c r="I58">
        <v>0</v>
      </c>
      <c r="J58" s="22">
        <v>0.28000000000000003</v>
      </c>
      <c r="K58" s="22">
        <v>0.44800000000000006</v>
      </c>
      <c r="L58" s="22">
        <v>0.64000000000000012</v>
      </c>
      <c r="M58" s="22">
        <v>0.56799999999999995</v>
      </c>
      <c r="N58" s="22">
        <v>0.79200000000000004</v>
      </c>
      <c r="O58" s="24">
        <v>0.48</v>
      </c>
      <c r="P58" s="24">
        <v>8.8000000000000009E-2</v>
      </c>
      <c r="Q58" s="24">
        <v>0.7360000000000001</v>
      </c>
      <c r="R58" s="24">
        <v>0.504</v>
      </c>
      <c r="S58" s="24">
        <v>0.55200000000000005</v>
      </c>
      <c r="T58" s="24">
        <v>0.69600000000000006</v>
      </c>
      <c r="U58" s="24">
        <v>0.34400000000000003</v>
      </c>
      <c r="V58" s="24">
        <v>0.38400000000000001</v>
      </c>
      <c r="W58" s="24">
        <v>0.78400000000000003</v>
      </c>
      <c r="X58" s="24">
        <v>0.75200000000000011</v>
      </c>
      <c r="Y58" s="24">
        <v>0.45600000000000007</v>
      </c>
      <c r="Z58" s="24">
        <v>0.68</v>
      </c>
      <c r="AA58" s="25">
        <v>0</v>
      </c>
      <c r="AB58" s="25">
        <v>0</v>
      </c>
      <c r="AC58" s="25">
        <v>18.400000000000002</v>
      </c>
      <c r="AD58" s="25">
        <v>40</v>
      </c>
      <c r="AE58" s="25">
        <v>16</v>
      </c>
      <c r="AF58" s="25">
        <v>22.400000000000002</v>
      </c>
      <c r="AG58" s="25">
        <v>0</v>
      </c>
      <c r="AH58" s="25">
        <v>0</v>
      </c>
      <c r="AI58" s="25">
        <v>0</v>
      </c>
      <c r="AJ58" s="25">
        <v>0</v>
      </c>
      <c r="AK58" s="25">
        <v>17.600000000000001</v>
      </c>
      <c r="AL58" s="25">
        <v>0</v>
      </c>
      <c r="AM58" s="25">
        <v>0</v>
      </c>
      <c r="AN58" s="25">
        <v>20.8</v>
      </c>
      <c r="AO58" s="25">
        <v>24</v>
      </c>
      <c r="AP58" s="25">
        <v>4.8000000000000007</v>
      </c>
      <c r="AQ58" s="25">
        <v>10.4</v>
      </c>
      <c r="AR58" s="25">
        <v>1.6</v>
      </c>
      <c r="AS58" s="25">
        <v>0</v>
      </c>
      <c r="AT58" s="25">
        <v>6.4</v>
      </c>
      <c r="AU58" s="25">
        <v>0</v>
      </c>
      <c r="AV58" s="25">
        <v>0</v>
      </c>
      <c r="AW58" s="25">
        <v>12.8</v>
      </c>
      <c r="AX58" s="25">
        <v>7.2</v>
      </c>
      <c r="AY58" s="25">
        <v>6.4</v>
      </c>
      <c r="AZ58" s="25">
        <v>8.8000000000000007</v>
      </c>
      <c r="BA58" s="25">
        <v>33.6</v>
      </c>
      <c r="BB58" s="25">
        <v>5.6000000000000005</v>
      </c>
      <c r="BC58" s="25">
        <v>0</v>
      </c>
      <c r="BD58" s="25">
        <v>4.8000000000000007</v>
      </c>
      <c r="BE58" s="25">
        <v>6.4</v>
      </c>
      <c r="BF58" s="25">
        <v>0</v>
      </c>
      <c r="BG58" s="25">
        <v>32</v>
      </c>
      <c r="BH58" s="25">
        <v>15.200000000000001</v>
      </c>
      <c r="BI58" s="25">
        <v>16.8</v>
      </c>
      <c r="BJ58" s="25">
        <v>0</v>
      </c>
      <c r="BK58" s="25">
        <v>4</v>
      </c>
      <c r="BL58" s="25">
        <v>10.4</v>
      </c>
      <c r="BM58" s="25">
        <v>12.8</v>
      </c>
      <c r="BN58" s="25">
        <v>28</v>
      </c>
    </row>
    <row r="59" spans="1:66" x14ac:dyDescent="0.25">
      <c r="A59" s="6">
        <v>44980</v>
      </c>
      <c r="B59" t="s">
        <v>8</v>
      </c>
      <c r="C59">
        <v>23</v>
      </c>
      <c r="D59">
        <f t="shared" si="4"/>
        <v>441.60000000000014</v>
      </c>
      <c r="E59">
        <f t="shared" si="5"/>
        <v>78.400000000000091</v>
      </c>
      <c r="F59">
        <f t="shared" si="6"/>
        <v>159.20000000000002</v>
      </c>
      <c r="G59">
        <f t="shared" si="7"/>
        <v>111.2</v>
      </c>
      <c r="H59">
        <f t="shared" si="8"/>
        <v>92.800000000000011</v>
      </c>
      <c r="I59">
        <v>0</v>
      </c>
      <c r="J59" s="22">
        <v>0.32800000000000007</v>
      </c>
      <c r="K59" s="22">
        <v>0.52800000000000002</v>
      </c>
      <c r="L59" s="22">
        <v>0.59199999999999997</v>
      </c>
      <c r="M59" s="22">
        <v>0.71200000000000008</v>
      </c>
      <c r="N59" s="22">
        <v>0.36000000000000004</v>
      </c>
      <c r="O59" s="24">
        <v>0.56000000000000005</v>
      </c>
      <c r="P59" s="24">
        <v>0.59199999999999997</v>
      </c>
      <c r="Q59" s="24">
        <v>0.48799999999999999</v>
      </c>
      <c r="R59" s="24">
        <v>0.48799999999999999</v>
      </c>
      <c r="S59" s="24">
        <v>0.77600000000000002</v>
      </c>
      <c r="T59" s="24">
        <v>0.62400000000000011</v>
      </c>
      <c r="U59" s="24">
        <v>0.68</v>
      </c>
      <c r="V59" s="24">
        <v>0.8</v>
      </c>
      <c r="W59" s="24">
        <v>0.65600000000000014</v>
      </c>
      <c r="X59" s="24">
        <v>0.6080000000000001</v>
      </c>
      <c r="Y59" s="24">
        <v>0.21600000000000003</v>
      </c>
      <c r="Z59" s="24">
        <v>0.75200000000000011</v>
      </c>
      <c r="AA59" s="25">
        <v>20.8</v>
      </c>
      <c r="AB59" s="25">
        <v>14.4</v>
      </c>
      <c r="AC59" s="25">
        <v>0.8</v>
      </c>
      <c r="AD59" s="25">
        <v>7.2</v>
      </c>
      <c r="AE59" s="25">
        <v>2.4000000000000004</v>
      </c>
      <c r="AF59" s="25">
        <v>24.8</v>
      </c>
      <c r="AG59" s="25">
        <v>7.2</v>
      </c>
      <c r="AH59" s="25">
        <v>15.200000000000001</v>
      </c>
      <c r="AI59" s="25">
        <v>41.6</v>
      </c>
      <c r="AJ59" s="25">
        <v>24.8</v>
      </c>
      <c r="AK59" s="25">
        <v>7.2</v>
      </c>
      <c r="AL59" s="25">
        <v>0</v>
      </c>
      <c r="AM59" s="25">
        <v>39.200000000000003</v>
      </c>
      <c r="AN59" s="25">
        <v>4</v>
      </c>
      <c r="AO59" s="25">
        <v>7.2</v>
      </c>
      <c r="AP59" s="25">
        <v>4</v>
      </c>
      <c r="AQ59" s="25">
        <v>16.8</v>
      </c>
      <c r="AR59" s="25">
        <v>0</v>
      </c>
      <c r="AS59" s="25">
        <v>21.6</v>
      </c>
      <c r="AT59" s="25">
        <v>0</v>
      </c>
      <c r="AU59" s="25">
        <v>2.4000000000000004</v>
      </c>
      <c r="AV59" s="25">
        <v>23.200000000000003</v>
      </c>
      <c r="AW59" s="25">
        <v>28.8</v>
      </c>
      <c r="AX59" s="25">
        <v>17.600000000000001</v>
      </c>
      <c r="AY59" s="25">
        <v>12</v>
      </c>
      <c r="AZ59" s="25">
        <v>0</v>
      </c>
      <c r="BA59" s="25">
        <v>17.600000000000001</v>
      </c>
      <c r="BB59" s="25">
        <v>3.2</v>
      </c>
      <c r="BC59" s="25">
        <v>0</v>
      </c>
      <c r="BD59" s="25">
        <v>6.4</v>
      </c>
      <c r="BE59" s="25">
        <v>0</v>
      </c>
      <c r="BF59" s="25">
        <v>22.400000000000002</v>
      </c>
      <c r="BG59" s="25">
        <v>4.8000000000000007</v>
      </c>
      <c r="BH59" s="25">
        <v>0</v>
      </c>
      <c r="BI59" s="25">
        <v>0</v>
      </c>
      <c r="BJ59" s="25">
        <v>25.6</v>
      </c>
      <c r="BK59" s="25">
        <v>5.6000000000000911</v>
      </c>
      <c r="BL59" s="25">
        <v>0.8</v>
      </c>
      <c r="BM59" s="25">
        <v>0</v>
      </c>
      <c r="BN59" s="25">
        <v>19.200000000000003</v>
      </c>
    </row>
    <row r="60" spans="1:66" x14ac:dyDescent="0.25">
      <c r="A60" s="6">
        <v>44981</v>
      </c>
      <c r="B60" t="s">
        <v>8</v>
      </c>
      <c r="C60">
        <v>24</v>
      </c>
      <c r="D60">
        <f t="shared" si="4"/>
        <v>392.8</v>
      </c>
      <c r="E60">
        <f t="shared" si="5"/>
        <v>102.39999999999999</v>
      </c>
      <c r="F60">
        <f t="shared" si="6"/>
        <v>55.199999999999996</v>
      </c>
      <c r="G60">
        <f t="shared" si="7"/>
        <v>99.200000000000017</v>
      </c>
      <c r="H60">
        <f t="shared" si="8"/>
        <v>136</v>
      </c>
      <c r="I60">
        <v>0</v>
      </c>
      <c r="J60" s="22">
        <v>0.248</v>
      </c>
      <c r="K60" s="22">
        <v>0.42400000000000004</v>
      </c>
      <c r="L60" s="22">
        <v>0.79200000000000004</v>
      </c>
      <c r="M60" s="22">
        <v>0.42400000000000004</v>
      </c>
      <c r="N60" s="22">
        <v>0.75200000000000011</v>
      </c>
      <c r="O60" s="24">
        <v>0.75200000000000011</v>
      </c>
      <c r="P60" s="24">
        <v>0.55200000000000005</v>
      </c>
      <c r="Q60" s="24">
        <v>0.64000000000000012</v>
      </c>
      <c r="R60" s="24">
        <v>0.70400000000000007</v>
      </c>
      <c r="S60" s="24">
        <v>0.6160000000000001</v>
      </c>
      <c r="T60" s="24">
        <v>0.79200000000000004</v>
      </c>
      <c r="U60" s="24">
        <v>0.46399999999999997</v>
      </c>
      <c r="V60" s="24">
        <v>0.69600000000000006</v>
      </c>
      <c r="W60" s="24">
        <v>0.64000000000000012</v>
      </c>
      <c r="X60" s="24">
        <v>0.72800000000000009</v>
      </c>
      <c r="Y60" s="24">
        <v>0.34400000000000003</v>
      </c>
      <c r="Z60" s="24">
        <v>0.64800000000000013</v>
      </c>
      <c r="AA60" s="25">
        <v>3.2</v>
      </c>
      <c r="AB60" s="25">
        <v>3.2</v>
      </c>
      <c r="AC60" s="25">
        <v>13.600000000000001</v>
      </c>
      <c r="AD60" s="25">
        <v>20.8</v>
      </c>
      <c r="AE60" s="25">
        <v>9.6000000000000014</v>
      </c>
      <c r="AF60" s="25">
        <v>0</v>
      </c>
      <c r="AG60" s="25">
        <v>0.8</v>
      </c>
      <c r="AH60" s="25">
        <v>0</v>
      </c>
      <c r="AI60" s="25">
        <v>4</v>
      </c>
      <c r="AJ60" s="25">
        <v>0</v>
      </c>
      <c r="AK60" s="25">
        <v>21.6</v>
      </c>
      <c r="AL60" s="25">
        <v>0</v>
      </c>
      <c r="AM60" s="25">
        <v>24.8</v>
      </c>
      <c r="AN60" s="25">
        <v>1.6</v>
      </c>
      <c r="AO60" s="25">
        <v>0</v>
      </c>
      <c r="AP60" s="25">
        <v>33.6</v>
      </c>
      <c r="AQ60" s="25">
        <v>8</v>
      </c>
      <c r="AR60" s="25">
        <v>29.6</v>
      </c>
      <c r="AS60" s="25">
        <v>30.400000000000002</v>
      </c>
      <c r="AT60" s="25">
        <v>8</v>
      </c>
      <c r="AU60" s="25">
        <v>0</v>
      </c>
      <c r="AV60" s="25">
        <v>21.6</v>
      </c>
      <c r="AW60" s="25">
        <v>0</v>
      </c>
      <c r="AX60" s="25">
        <v>0.8</v>
      </c>
      <c r="AY60" s="25">
        <v>16.8</v>
      </c>
      <c r="AZ60" s="25">
        <v>23.200000000000003</v>
      </c>
      <c r="BA60" s="25">
        <v>2.4000000000000004</v>
      </c>
      <c r="BB60" s="25">
        <v>11.200000000000001</v>
      </c>
      <c r="BC60" s="25">
        <v>0</v>
      </c>
      <c r="BD60" s="25">
        <v>23.200000000000003</v>
      </c>
      <c r="BE60" s="25">
        <v>4.8000000000000007</v>
      </c>
      <c r="BF60" s="25">
        <v>39.200000000000003</v>
      </c>
      <c r="BG60" s="25">
        <v>11.200000000000001</v>
      </c>
      <c r="BH60" s="25">
        <v>2.4000000000000004</v>
      </c>
      <c r="BI60" s="25">
        <v>0</v>
      </c>
      <c r="BJ60" s="25">
        <v>0</v>
      </c>
      <c r="BK60" s="25">
        <v>14.4</v>
      </c>
      <c r="BL60" s="25">
        <v>17.600000000000001</v>
      </c>
      <c r="BM60" s="25">
        <v>5.6000000000000005</v>
      </c>
      <c r="BN60" s="25">
        <v>7.2</v>
      </c>
    </row>
    <row r="61" spans="1:66" x14ac:dyDescent="0.25">
      <c r="A61" s="6">
        <v>44982</v>
      </c>
      <c r="B61" t="s">
        <v>8</v>
      </c>
      <c r="C61">
        <v>25</v>
      </c>
      <c r="D61">
        <f t="shared" si="4"/>
        <v>480.80000000000007</v>
      </c>
      <c r="E61">
        <f t="shared" si="5"/>
        <v>78.400000000000006</v>
      </c>
      <c r="F61">
        <f t="shared" si="6"/>
        <v>115.20000000000002</v>
      </c>
      <c r="G61">
        <f t="shared" si="7"/>
        <v>130.4</v>
      </c>
      <c r="H61">
        <f t="shared" si="8"/>
        <v>156.80000000000004</v>
      </c>
      <c r="I61">
        <v>0</v>
      </c>
      <c r="J61" s="22">
        <v>0.2</v>
      </c>
      <c r="K61" s="22">
        <v>0.44800000000000006</v>
      </c>
      <c r="L61" s="22">
        <v>0.43200000000000005</v>
      </c>
      <c r="M61" s="22">
        <v>0.64000000000000012</v>
      </c>
      <c r="N61" s="22">
        <v>0.75200000000000011</v>
      </c>
      <c r="O61" s="24">
        <v>0.47199999999999998</v>
      </c>
      <c r="P61" s="24">
        <v>0.70400000000000007</v>
      </c>
      <c r="Q61" s="24">
        <v>0.51200000000000001</v>
      </c>
      <c r="R61" s="24">
        <v>0.44800000000000006</v>
      </c>
      <c r="S61" s="24">
        <v>0.57599999999999996</v>
      </c>
      <c r="T61" s="24">
        <v>0.2</v>
      </c>
      <c r="U61" s="24">
        <v>0.64800000000000013</v>
      </c>
      <c r="V61" s="24">
        <v>0.35200000000000004</v>
      </c>
      <c r="W61" s="24">
        <v>0.77600000000000002</v>
      </c>
      <c r="X61" s="24">
        <v>0.72000000000000008</v>
      </c>
      <c r="Y61" s="24">
        <v>0.36800000000000005</v>
      </c>
      <c r="Z61" s="24">
        <v>0.29599999999999999</v>
      </c>
      <c r="AA61" s="25">
        <v>40.800000000000004</v>
      </c>
      <c r="AB61" s="25">
        <v>0</v>
      </c>
      <c r="AC61" s="25">
        <v>19.200000000000003</v>
      </c>
      <c r="AD61" s="25">
        <v>5.6000000000000005</v>
      </c>
      <c r="AE61" s="25">
        <v>5.6000000000000005</v>
      </c>
      <c r="AF61" s="25">
        <v>23.200000000000003</v>
      </c>
      <c r="AG61" s="25">
        <v>3.2</v>
      </c>
      <c r="AH61" s="25">
        <v>4</v>
      </c>
      <c r="AI61" s="25">
        <v>2.4000000000000004</v>
      </c>
      <c r="AJ61" s="25">
        <v>11.200000000000001</v>
      </c>
      <c r="AK61" s="25">
        <v>26.400000000000002</v>
      </c>
      <c r="AL61" s="25">
        <v>21.6</v>
      </c>
      <c r="AM61" s="25">
        <v>8</v>
      </c>
      <c r="AN61" s="25">
        <v>21.6</v>
      </c>
      <c r="AO61" s="25">
        <v>11.200000000000001</v>
      </c>
      <c r="AP61" s="25">
        <v>6.4</v>
      </c>
      <c r="AQ61" s="25">
        <v>44.800000000000004</v>
      </c>
      <c r="AR61" s="25">
        <v>24.8</v>
      </c>
      <c r="AS61" s="25">
        <v>18.400000000000002</v>
      </c>
      <c r="AT61" s="25">
        <v>0</v>
      </c>
      <c r="AU61" s="25">
        <v>12.8</v>
      </c>
      <c r="AV61" s="25">
        <v>20</v>
      </c>
      <c r="AW61" s="25">
        <v>16.8</v>
      </c>
      <c r="AX61" s="25">
        <v>11.200000000000001</v>
      </c>
      <c r="AY61" s="25">
        <v>9.6000000000000014</v>
      </c>
      <c r="AZ61" s="25">
        <v>7.2</v>
      </c>
      <c r="BA61" s="25">
        <v>12.8</v>
      </c>
      <c r="BB61" s="25">
        <v>24.8</v>
      </c>
      <c r="BC61" s="25">
        <v>6.4</v>
      </c>
      <c r="BD61" s="25">
        <v>8.8000000000000007</v>
      </c>
      <c r="BE61" s="25">
        <v>7.2</v>
      </c>
      <c r="BF61" s="25">
        <v>12</v>
      </c>
      <c r="BG61" s="25">
        <v>0</v>
      </c>
      <c r="BH61" s="25">
        <v>4.8000000000000007</v>
      </c>
      <c r="BI61" s="25">
        <v>4</v>
      </c>
      <c r="BJ61" s="25">
        <v>0</v>
      </c>
      <c r="BK61" s="25">
        <v>18.400000000000002</v>
      </c>
      <c r="BL61" s="25">
        <v>24</v>
      </c>
      <c r="BM61" s="25">
        <v>8</v>
      </c>
      <c r="BN61" s="25">
        <v>0</v>
      </c>
    </row>
    <row r="62" spans="1:66" x14ac:dyDescent="0.25">
      <c r="A62" s="6">
        <v>44983</v>
      </c>
      <c r="B62" t="s">
        <v>8</v>
      </c>
      <c r="C62">
        <v>26</v>
      </c>
      <c r="D62">
        <f t="shared" si="4"/>
        <v>397.6</v>
      </c>
      <c r="E62">
        <f t="shared" si="5"/>
        <v>83.999999999999986</v>
      </c>
      <c r="F62">
        <f t="shared" si="6"/>
        <v>80</v>
      </c>
      <c r="G62">
        <f t="shared" si="7"/>
        <v>135.19999999999999</v>
      </c>
      <c r="H62">
        <f t="shared" si="8"/>
        <v>98.4</v>
      </c>
      <c r="I62">
        <v>0</v>
      </c>
      <c r="J62" s="22">
        <v>0.28799999999999998</v>
      </c>
      <c r="K62" s="22">
        <v>0.57599999999999996</v>
      </c>
      <c r="L62" s="22">
        <v>0.64000000000000012</v>
      </c>
      <c r="M62" s="22">
        <v>0.79200000000000004</v>
      </c>
      <c r="N62" s="22">
        <v>0.76000000000000012</v>
      </c>
      <c r="O62" s="24">
        <v>0.77600000000000002</v>
      </c>
      <c r="P62" s="24">
        <v>0.69600000000000006</v>
      </c>
      <c r="Q62" s="24">
        <v>0.76000000000000012</v>
      </c>
      <c r="R62" s="24">
        <v>0.60000000000000009</v>
      </c>
      <c r="S62" s="24">
        <v>0.56000000000000005</v>
      </c>
      <c r="T62" s="24">
        <v>0.44000000000000006</v>
      </c>
      <c r="U62" s="24">
        <v>0.39200000000000002</v>
      </c>
      <c r="V62" s="24">
        <v>0.25600000000000001</v>
      </c>
      <c r="W62" s="24">
        <v>0.63200000000000012</v>
      </c>
      <c r="X62" s="24">
        <v>0.43200000000000005</v>
      </c>
      <c r="Y62" s="24">
        <v>0.22400000000000003</v>
      </c>
      <c r="Z62" s="24">
        <v>0.76800000000000002</v>
      </c>
      <c r="AA62" s="25">
        <v>0.8</v>
      </c>
      <c r="AB62" s="25">
        <v>13.600000000000001</v>
      </c>
      <c r="AC62" s="25">
        <v>0.8</v>
      </c>
      <c r="AD62" s="25">
        <v>0</v>
      </c>
      <c r="AE62" s="25">
        <v>12</v>
      </c>
      <c r="AF62" s="25">
        <v>4</v>
      </c>
      <c r="AG62" s="25">
        <v>0</v>
      </c>
      <c r="AH62" s="25">
        <v>19.200000000000003</v>
      </c>
      <c r="AI62" s="25">
        <v>29.6</v>
      </c>
      <c r="AJ62" s="25">
        <v>0</v>
      </c>
      <c r="AK62" s="25">
        <v>34.4</v>
      </c>
      <c r="AL62" s="25">
        <v>13.600000000000001</v>
      </c>
      <c r="AM62" s="25">
        <v>10.4</v>
      </c>
      <c r="AN62" s="25">
        <v>0</v>
      </c>
      <c r="AO62" s="25">
        <v>25.6</v>
      </c>
      <c r="AP62" s="25">
        <v>0</v>
      </c>
      <c r="AQ62" s="25">
        <v>15.200000000000001</v>
      </c>
      <c r="AR62" s="25">
        <v>3.2</v>
      </c>
      <c r="AS62" s="25">
        <v>2.4000000000000004</v>
      </c>
      <c r="AT62" s="25">
        <v>28</v>
      </c>
      <c r="AU62" s="25">
        <v>14.4</v>
      </c>
      <c r="AV62" s="25">
        <v>3.2</v>
      </c>
      <c r="AW62" s="25">
        <v>17.600000000000001</v>
      </c>
      <c r="AX62" s="25">
        <v>16.8</v>
      </c>
      <c r="AY62" s="25">
        <v>6.4</v>
      </c>
      <c r="AZ62" s="25">
        <v>25.6</v>
      </c>
      <c r="BA62" s="25">
        <v>0</v>
      </c>
      <c r="BB62" s="25">
        <v>0</v>
      </c>
      <c r="BC62" s="25">
        <v>36</v>
      </c>
      <c r="BD62" s="25">
        <v>15.200000000000001</v>
      </c>
      <c r="BE62" s="25">
        <v>20.8</v>
      </c>
      <c r="BF62" s="25">
        <v>0</v>
      </c>
      <c r="BG62" s="25">
        <v>0</v>
      </c>
      <c r="BH62" s="25">
        <v>3.2</v>
      </c>
      <c r="BI62" s="25">
        <v>4.8000000000000007</v>
      </c>
      <c r="BJ62" s="25">
        <v>3.2</v>
      </c>
      <c r="BK62" s="25">
        <v>45.6</v>
      </c>
      <c r="BL62" s="25">
        <v>0.8</v>
      </c>
      <c r="BM62" s="25">
        <v>0</v>
      </c>
      <c r="BN62" s="25">
        <v>5.6000000000000005</v>
      </c>
    </row>
    <row r="63" spans="1:66" x14ac:dyDescent="0.25">
      <c r="A63" s="6">
        <v>44984</v>
      </c>
      <c r="B63" t="s">
        <v>8</v>
      </c>
      <c r="C63">
        <v>27</v>
      </c>
      <c r="D63">
        <f t="shared" si="4"/>
        <v>358.39999999999992</v>
      </c>
      <c r="E63">
        <f t="shared" si="5"/>
        <v>79.2</v>
      </c>
      <c r="F63">
        <f t="shared" si="6"/>
        <v>104.00000000000001</v>
      </c>
      <c r="G63">
        <f t="shared" si="7"/>
        <v>106.4</v>
      </c>
      <c r="H63">
        <f t="shared" si="8"/>
        <v>68.799999999999912</v>
      </c>
      <c r="I63">
        <v>0</v>
      </c>
      <c r="J63" s="22">
        <v>0.18400000000000002</v>
      </c>
      <c r="K63" s="22">
        <v>0.27200000000000002</v>
      </c>
      <c r="L63" s="22">
        <v>0.62400000000000011</v>
      </c>
      <c r="M63" s="22">
        <v>0.66400000000000015</v>
      </c>
      <c r="N63" s="22">
        <v>0.76800000000000002</v>
      </c>
      <c r="O63" s="24">
        <v>0.53600000000000003</v>
      </c>
      <c r="P63" s="24">
        <v>0.52800000000000002</v>
      </c>
      <c r="Q63" s="24">
        <v>0.71200000000000008</v>
      </c>
      <c r="R63" s="24">
        <v>0.48799999999999999</v>
      </c>
      <c r="S63" s="24">
        <v>0.52800000000000002</v>
      </c>
      <c r="T63" s="24">
        <v>0.77600000000000002</v>
      </c>
      <c r="U63" s="24">
        <v>0.27200000000000002</v>
      </c>
      <c r="V63" s="24">
        <v>0.79200000000000004</v>
      </c>
      <c r="W63" s="24">
        <v>0.64000000000000012</v>
      </c>
      <c r="X63" s="24">
        <v>0.65600000000000014</v>
      </c>
      <c r="Y63" s="24">
        <v>0.72000000000000008</v>
      </c>
      <c r="Z63" s="24">
        <v>0.68800000000000006</v>
      </c>
      <c r="AA63" s="25">
        <v>30.400000000000002</v>
      </c>
      <c r="AB63" s="25">
        <v>17.600000000000001</v>
      </c>
      <c r="AC63" s="25">
        <v>15.200000000000001</v>
      </c>
      <c r="AD63" s="25">
        <v>0</v>
      </c>
      <c r="AE63" s="25">
        <v>9.6000000000000014</v>
      </c>
      <c r="AF63" s="25">
        <v>10.4</v>
      </c>
      <c r="AG63" s="25">
        <v>5.6000000000000005</v>
      </c>
      <c r="AH63" s="25">
        <v>4.8000000000000007</v>
      </c>
      <c r="AI63" s="25">
        <v>0</v>
      </c>
      <c r="AJ63" s="25">
        <v>10.4</v>
      </c>
      <c r="AK63" s="25">
        <v>4.8000000000000007</v>
      </c>
      <c r="AL63" s="25">
        <v>8</v>
      </c>
      <c r="AM63" s="25">
        <v>10.4</v>
      </c>
      <c r="AN63" s="25">
        <v>31.200000000000003</v>
      </c>
      <c r="AO63" s="25">
        <v>0</v>
      </c>
      <c r="AP63" s="25">
        <v>0</v>
      </c>
      <c r="AQ63" s="25">
        <v>1.6</v>
      </c>
      <c r="AR63" s="25">
        <v>0</v>
      </c>
      <c r="AS63" s="25">
        <v>8</v>
      </c>
      <c r="AT63" s="25">
        <v>9.5999999999999091</v>
      </c>
      <c r="AU63" s="25">
        <v>0</v>
      </c>
      <c r="AV63" s="25">
        <v>30.400000000000002</v>
      </c>
      <c r="AW63" s="25">
        <v>3.2</v>
      </c>
      <c r="AX63" s="25">
        <v>5.6000000000000005</v>
      </c>
      <c r="AY63" s="25">
        <v>23.200000000000003</v>
      </c>
      <c r="AZ63" s="25">
        <v>0</v>
      </c>
      <c r="BA63" s="25">
        <v>0</v>
      </c>
      <c r="BB63" s="25">
        <v>18.400000000000002</v>
      </c>
      <c r="BC63" s="25">
        <v>25.6</v>
      </c>
      <c r="BD63" s="25">
        <v>0</v>
      </c>
      <c r="BE63" s="25">
        <v>0</v>
      </c>
      <c r="BF63" s="25">
        <v>2.4000000000000004</v>
      </c>
      <c r="BG63" s="25">
        <v>28.8</v>
      </c>
      <c r="BH63" s="25">
        <v>16</v>
      </c>
      <c r="BI63" s="25">
        <v>0</v>
      </c>
      <c r="BJ63" s="25">
        <v>8.8000000000000007</v>
      </c>
      <c r="BK63" s="25">
        <v>0</v>
      </c>
      <c r="BL63" s="25">
        <v>23.200000000000003</v>
      </c>
      <c r="BM63" s="25">
        <v>0</v>
      </c>
      <c r="BN63" s="25">
        <v>0</v>
      </c>
    </row>
    <row r="64" spans="1:66" x14ac:dyDescent="0.25">
      <c r="A64" s="6">
        <v>44985</v>
      </c>
      <c r="B64" t="s">
        <v>8</v>
      </c>
      <c r="C64">
        <v>28</v>
      </c>
      <c r="D64">
        <f t="shared" si="4"/>
        <v>352</v>
      </c>
      <c r="E64">
        <f t="shared" si="5"/>
        <v>74.400000000000006</v>
      </c>
      <c r="F64">
        <f t="shared" si="6"/>
        <v>112</v>
      </c>
      <c r="G64">
        <f t="shared" si="7"/>
        <v>84</v>
      </c>
      <c r="H64">
        <f t="shared" si="8"/>
        <v>81.599999999999994</v>
      </c>
      <c r="I64">
        <v>0</v>
      </c>
      <c r="J64" s="22">
        <v>0.58399999999999996</v>
      </c>
      <c r="K64" s="22">
        <v>0.53600000000000003</v>
      </c>
      <c r="L64" s="22">
        <v>0.248</v>
      </c>
      <c r="M64" s="22">
        <v>0.7360000000000001</v>
      </c>
      <c r="N64" s="22">
        <v>0.68800000000000006</v>
      </c>
      <c r="O64" s="24">
        <v>0.54400000000000004</v>
      </c>
      <c r="P64" s="24">
        <v>0.56799999999999995</v>
      </c>
      <c r="Q64" s="24">
        <v>0.46399999999999997</v>
      </c>
      <c r="R64" s="24">
        <v>0.76800000000000002</v>
      </c>
      <c r="S64" s="24">
        <v>0.56799999999999995</v>
      </c>
      <c r="T64" s="24">
        <v>0.53600000000000003</v>
      </c>
      <c r="U64" s="24">
        <v>0.32000000000000006</v>
      </c>
      <c r="V64" s="24">
        <v>0.23199999999999998</v>
      </c>
      <c r="W64" s="24">
        <v>0.70400000000000007</v>
      </c>
      <c r="X64" s="24">
        <v>8.0000000000000016E-2</v>
      </c>
      <c r="Y64" s="24">
        <v>0.66400000000000015</v>
      </c>
      <c r="Z64" s="24">
        <v>0.23199999999999998</v>
      </c>
      <c r="AA64" s="25">
        <v>12.8</v>
      </c>
      <c r="AB64" s="25">
        <v>20.8</v>
      </c>
      <c r="AC64" s="25">
        <v>11.200000000000001</v>
      </c>
      <c r="AD64" s="25">
        <v>1.6</v>
      </c>
      <c r="AE64" s="25">
        <v>16</v>
      </c>
      <c r="AF64" s="25">
        <v>0</v>
      </c>
      <c r="AG64" s="25">
        <v>0</v>
      </c>
      <c r="AH64" s="25">
        <v>16.8</v>
      </c>
      <c r="AI64" s="25">
        <v>0</v>
      </c>
      <c r="AJ64" s="25">
        <v>32.800000000000004</v>
      </c>
      <c r="AK64" s="25">
        <v>0</v>
      </c>
      <c r="AL64" s="25">
        <v>10.4</v>
      </c>
      <c r="AM64" s="25">
        <v>14.4</v>
      </c>
      <c r="AN64" s="25">
        <v>20</v>
      </c>
      <c r="AO64" s="25">
        <v>0</v>
      </c>
      <c r="AP64" s="25">
        <v>4.8000000000000007</v>
      </c>
      <c r="AQ64" s="25">
        <v>25.6</v>
      </c>
      <c r="AR64" s="25">
        <v>0</v>
      </c>
      <c r="AS64" s="25">
        <v>6.4</v>
      </c>
      <c r="AT64" s="25">
        <v>0</v>
      </c>
      <c r="AU64" s="25">
        <v>5.6000000000000005</v>
      </c>
      <c r="AV64" s="25">
        <v>15.200000000000001</v>
      </c>
      <c r="AW64" s="25">
        <v>19.200000000000003</v>
      </c>
      <c r="AX64" s="25">
        <v>3.2</v>
      </c>
      <c r="AY64" s="25">
        <v>0</v>
      </c>
      <c r="AZ64" s="25">
        <v>9.6000000000000014</v>
      </c>
      <c r="BA64" s="25">
        <v>7.2</v>
      </c>
      <c r="BB64" s="25">
        <v>8.8000000000000007</v>
      </c>
      <c r="BC64" s="25">
        <v>1.6</v>
      </c>
      <c r="BD64" s="25">
        <v>13.600000000000001</v>
      </c>
      <c r="BE64" s="25">
        <v>12.8</v>
      </c>
      <c r="BF64" s="25">
        <v>6.4</v>
      </c>
      <c r="BG64" s="25">
        <v>0</v>
      </c>
      <c r="BH64" s="25">
        <v>0</v>
      </c>
      <c r="BI64" s="25">
        <v>12.8</v>
      </c>
      <c r="BJ64" s="25">
        <v>12</v>
      </c>
      <c r="BK64" s="25">
        <v>1.6</v>
      </c>
      <c r="BL64" s="25">
        <v>4.8000000000000007</v>
      </c>
      <c r="BM64" s="25">
        <v>13.600000000000001</v>
      </c>
      <c r="BN64" s="25">
        <v>10.4</v>
      </c>
    </row>
    <row r="65" spans="1:66" x14ac:dyDescent="0.25">
      <c r="B65" t="s">
        <v>9</v>
      </c>
      <c r="C65">
        <v>0.01</v>
      </c>
      <c r="D65">
        <f t="shared" si="4"/>
        <v>0</v>
      </c>
      <c r="E65">
        <v>0</v>
      </c>
      <c r="F65">
        <v>0</v>
      </c>
      <c r="G65">
        <v>0</v>
      </c>
      <c r="H65">
        <v>0</v>
      </c>
      <c r="I65">
        <v>0</v>
      </c>
      <c r="J65" s="22">
        <v>0</v>
      </c>
      <c r="K65" s="22">
        <v>0</v>
      </c>
      <c r="L65" s="22">
        <v>0</v>
      </c>
      <c r="M65" s="22">
        <v>0</v>
      </c>
      <c r="N65" s="22">
        <v>0</v>
      </c>
      <c r="O65" s="24">
        <v>0</v>
      </c>
      <c r="P65" s="24">
        <v>0</v>
      </c>
      <c r="Q65" s="24">
        <v>0</v>
      </c>
      <c r="R65" s="24">
        <v>0</v>
      </c>
      <c r="S65" s="24">
        <v>0</v>
      </c>
      <c r="T65" s="24">
        <v>0</v>
      </c>
      <c r="U65" s="24">
        <v>0</v>
      </c>
      <c r="V65" s="24">
        <v>0</v>
      </c>
      <c r="W65" s="24">
        <v>0</v>
      </c>
      <c r="X65" s="24">
        <v>0</v>
      </c>
      <c r="Y65" s="24">
        <v>0</v>
      </c>
      <c r="Z65" s="24">
        <v>0</v>
      </c>
      <c r="AA65" s="25">
        <v>0</v>
      </c>
      <c r="AB65" s="25">
        <v>0</v>
      </c>
      <c r="AC65" s="25">
        <v>0</v>
      </c>
      <c r="AD65" s="25">
        <v>0</v>
      </c>
      <c r="AE65" s="25">
        <v>0</v>
      </c>
      <c r="AF65" s="25">
        <v>0</v>
      </c>
      <c r="AG65" s="25">
        <v>0</v>
      </c>
      <c r="AH65" s="25">
        <v>0</v>
      </c>
      <c r="AI65" s="25">
        <v>0</v>
      </c>
      <c r="AJ65" s="25">
        <v>0</v>
      </c>
      <c r="AK65" s="25">
        <v>0</v>
      </c>
      <c r="AL65" s="25">
        <v>0</v>
      </c>
      <c r="AM65" s="25">
        <v>0</v>
      </c>
      <c r="AN65" s="25">
        <v>0</v>
      </c>
      <c r="AO65" s="25">
        <v>0</v>
      </c>
      <c r="AP65" s="25">
        <v>0</v>
      </c>
      <c r="AQ65" s="25">
        <v>0</v>
      </c>
      <c r="AR65" s="25">
        <v>0</v>
      </c>
      <c r="AS65" s="25">
        <v>0</v>
      </c>
      <c r="AT65" s="25">
        <v>0</v>
      </c>
      <c r="AU65" s="25">
        <v>0</v>
      </c>
      <c r="AV65" s="25">
        <v>0</v>
      </c>
      <c r="AW65" s="25">
        <v>0</v>
      </c>
      <c r="AX65" s="25">
        <v>0</v>
      </c>
      <c r="AY65" s="25">
        <v>0</v>
      </c>
      <c r="AZ65" s="25">
        <v>0</v>
      </c>
      <c r="BA65" s="25">
        <v>0</v>
      </c>
      <c r="BB65" s="25">
        <v>0</v>
      </c>
      <c r="BC65" s="25">
        <v>0</v>
      </c>
      <c r="BD65" s="25">
        <v>0</v>
      </c>
      <c r="BE65" s="25">
        <v>0</v>
      </c>
      <c r="BF65" s="25">
        <v>0</v>
      </c>
      <c r="BG65" s="25">
        <v>0</v>
      </c>
      <c r="BH65" s="25">
        <v>0</v>
      </c>
      <c r="BI65" s="25">
        <v>0</v>
      </c>
      <c r="BJ65" s="25">
        <v>0</v>
      </c>
      <c r="BK65" s="25">
        <v>0</v>
      </c>
      <c r="BL65" s="25">
        <v>0</v>
      </c>
      <c r="BM65" s="25">
        <v>0</v>
      </c>
      <c r="BN65" s="25">
        <v>0</v>
      </c>
    </row>
    <row r="66" spans="1:66" x14ac:dyDescent="0.25">
      <c r="B66" t="s">
        <v>9</v>
      </c>
      <c r="C66">
        <v>0.02</v>
      </c>
      <c r="D66">
        <f t="shared" si="4"/>
        <v>0</v>
      </c>
      <c r="E66">
        <v>0</v>
      </c>
      <c r="F66">
        <v>0</v>
      </c>
      <c r="G66">
        <v>0</v>
      </c>
      <c r="H66">
        <v>0</v>
      </c>
      <c r="I66">
        <v>0</v>
      </c>
      <c r="J66" s="22">
        <v>0</v>
      </c>
      <c r="K66" s="22">
        <v>0</v>
      </c>
      <c r="L66" s="22">
        <v>0</v>
      </c>
      <c r="M66" s="22">
        <v>0</v>
      </c>
      <c r="N66" s="22">
        <v>0</v>
      </c>
      <c r="O66" s="24">
        <v>0</v>
      </c>
      <c r="P66" s="24">
        <v>0</v>
      </c>
      <c r="Q66" s="24">
        <v>0</v>
      </c>
      <c r="R66" s="24">
        <v>0</v>
      </c>
      <c r="S66" s="24">
        <v>0</v>
      </c>
      <c r="T66" s="24">
        <v>0</v>
      </c>
      <c r="U66" s="24">
        <v>0</v>
      </c>
      <c r="V66" s="24">
        <v>0</v>
      </c>
      <c r="W66" s="24">
        <v>0</v>
      </c>
      <c r="X66" s="24">
        <v>0</v>
      </c>
      <c r="Y66" s="24">
        <v>0</v>
      </c>
      <c r="Z66" s="24">
        <v>0</v>
      </c>
      <c r="AA66" s="25">
        <v>0</v>
      </c>
      <c r="AB66" s="25">
        <v>0</v>
      </c>
      <c r="AC66" s="25">
        <v>0</v>
      </c>
      <c r="AD66" s="25">
        <v>0</v>
      </c>
      <c r="AE66" s="25">
        <v>0</v>
      </c>
      <c r="AF66" s="25">
        <v>0</v>
      </c>
      <c r="AG66" s="25">
        <v>0</v>
      </c>
      <c r="AH66" s="25">
        <v>0</v>
      </c>
      <c r="AI66" s="25">
        <v>0</v>
      </c>
      <c r="AJ66" s="25">
        <v>0</v>
      </c>
      <c r="AK66" s="25">
        <v>0</v>
      </c>
      <c r="AL66" s="25">
        <v>0</v>
      </c>
      <c r="AM66" s="25">
        <v>0</v>
      </c>
      <c r="AN66" s="25">
        <v>0</v>
      </c>
      <c r="AO66" s="25">
        <v>0</v>
      </c>
      <c r="AP66" s="25">
        <v>0</v>
      </c>
      <c r="AQ66" s="25">
        <v>0</v>
      </c>
      <c r="AR66" s="25">
        <v>0</v>
      </c>
      <c r="AS66" s="25">
        <v>0</v>
      </c>
      <c r="AT66" s="25">
        <v>0</v>
      </c>
      <c r="AU66" s="25">
        <v>0</v>
      </c>
      <c r="AV66" s="25">
        <v>0</v>
      </c>
      <c r="AW66" s="25">
        <v>0</v>
      </c>
      <c r="AX66" s="25">
        <v>0</v>
      </c>
      <c r="AY66" s="25">
        <v>0</v>
      </c>
      <c r="AZ66" s="25">
        <v>0</v>
      </c>
      <c r="BA66" s="25">
        <v>0</v>
      </c>
      <c r="BB66" s="25">
        <v>0</v>
      </c>
      <c r="BC66" s="25">
        <v>0</v>
      </c>
      <c r="BD66" s="25">
        <v>0</v>
      </c>
      <c r="BE66" s="25">
        <v>0</v>
      </c>
      <c r="BF66" s="25">
        <v>0</v>
      </c>
      <c r="BG66" s="25">
        <v>0</v>
      </c>
      <c r="BH66" s="25">
        <v>0</v>
      </c>
      <c r="BI66" s="25">
        <v>0</v>
      </c>
      <c r="BJ66" s="25">
        <v>0</v>
      </c>
      <c r="BK66" s="25">
        <v>0</v>
      </c>
      <c r="BL66" s="25">
        <v>0</v>
      </c>
      <c r="BM66" s="25">
        <v>0</v>
      </c>
      <c r="BN66" s="25">
        <v>0</v>
      </c>
    </row>
    <row r="67" spans="1:66" x14ac:dyDescent="0.25">
      <c r="B67" t="s">
        <v>9</v>
      </c>
      <c r="C67">
        <v>0.03</v>
      </c>
      <c r="D67">
        <f t="shared" si="4"/>
        <v>0</v>
      </c>
      <c r="E67">
        <v>0</v>
      </c>
      <c r="F67">
        <v>0</v>
      </c>
      <c r="G67">
        <v>0</v>
      </c>
      <c r="H67">
        <v>0</v>
      </c>
      <c r="I67">
        <v>0</v>
      </c>
      <c r="J67" s="22">
        <v>0</v>
      </c>
      <c r="K67" s="22">
        <v>0</v>
      </c>
      <c r="L67" s="22">
        <v>0</v>
      </c>
      <c r="M67" s="22">
        <v>0</v>
      </c>
      <c r="N67" s="22">
        <v>0</v>
      </c>
      <c r="O67" s="24">
        <v>0</v>
      </c>
      <c r="P67" s="24">
        <v>0</v>
      </c>
      <c r="Q67" s="24">
        <v>0</v>
      </c>
      <c r="R67" s="24">
        <v>0</v>
      </c>
      <c r="S67" s="24">
        <v>0</v>
      </c>
      <c r="T67" s="24">
        <v>0</v>
      </c>
      <c r="U67" s="24">
        <v>0</v>
      </c>
      <c r="V67" s="24">
        <v>0</v>
      </c>
      <c r="W67" s="24">
        <v>0</v>
      </c>
      <c r="X67" s="24">
        <v>0</v>
      </c>
      <c r="Y67" s="24">
        <v>0</v>
      </c>
      <c r="Z67" s="24">
        <v>0</v>
      </c>
      <c r="AA67" s="25">
        <v>0</v>
      </c>
      <c r="AB67" s="25">
        <v>0</v>
      </c>
      <c r="AC67" s="25">
        <v>0</v>
      </c>
      <c r="AD67" s="25">
        <v>0</v>
      </c>
      <c r="AE67" s="25">
        <v>0</v>
      </c>
      <c r="AF67" s="25">
        <v>0</v>
      </c>
      <c r="AG67" s="25">
        <v>0</v>
      </c>
      <c r="AH67" s="25">
        <v>0</v>
      </c>
      <c r="AI67" s="25">
        <v>0</v>
      </c>
      <c r="AJ67" s="25">
        <v>0</v>
      </c>
      <c r="AK67" s="25">
        <v>0</v>
      </c>
      <c r="AL67" s="25">
        <v>0</v>
      </c>
      <c r="AM67" s="25">
        <v>0</v>
      </c>
      <c r="AN67" s="25">
        <v>0</v>
      </c>
      <c r="AO67" s="25">
        <v>0</v>
      </c>
      <c r="AP67" s="25">
        <v>0</v>
      </c>
      <c r="AQ67" s="25">
        <v>0</v>
      </c>
      <c r="AR67" s="25">
        <v>0</v>
      </c>
      <c r="AS67" s="25">
        <v>0</v>
      </c>
      <c r="AT67" s="25">
        <v>0</v>
      </c>
      <c r="AU67" s="25">
        <v>0</v>
      </c>
      <c r="AV67" s="25">
        <v>0</v>
      </c>
      <c r="AW67" s="25">
        <v>0</v>
      </c>
      <c r="AX67" s="25">
        <v>0</v>
      </c>
      <c r="AY67" s="25">
        <v>0</v>
      </c>
      <c r="AZ67" s="25">
        <v>0</v>
      </c>
      <c r="BA67" s="25">
        <v>0</v>
      </c>
      <c r="BB67" s="25">
        <v>0</v>
      </c>
      <c r="BC67" s="25">
        <v>0</v>
      </c>
      <c r="BD67" s="25">
        <v>0</v>
      </c>
      <c r="BE67" s="25">
        <v>0</v>
      </c>
      <c r="BF67" s="25">
        <v>0</v>
      </c>
      <c r="BG67" s="25">
        <v>0</v>
      </c>
      <c r="BH67" s="25">
        <v>0</v>
      </c>
      <c r="BI67" s="25">
        <v>0</v>
      </c>
      <c r="BJ67" s="25">
        <v>0</v>
      </c>
      <c r="BK67" s="25">
        <v>0</v>
      </c>
      <c r="BL67" s="25">
        <v>0</v>
      </c>
      <c r="BM67" s="25">
        <v>0</v>
      </c>
      <c r="BN67" s="25">
        <v>0</v>
      </c>
    </row>
    <row r="68" spans="1:66" x14ac:dyDescent="0.25">
      <c r="A68" s="6">
        <v>44986</v>
      </c>
      <c r="B68" t="s">
        <v>9</v>
      </c>
      <c r="C68">
        <v>1</v>
      </c>
      <c r="D68">
        <f t="shared" ref="D68:D131" si="9">SUM(E68:H68)</f>
        <v>382.40000000000003</v>
      </c>
      <c r="E68">
        <f t="shared" ref="E68:E98" si="10">SUM(BE68:BN68)</f>
        <v>149.6</v>
      </c>
      <c r="F68">
        <f t="shared" ref="F68:F98" si="11">SUM(AA68:AJ68)</f>
        <v>55.199999999999996</v>
      </c>
      <c r="G68">
        <f t="shared" ref="G68:G98" si="12">SUM(AU68:BD68)</f>
        <v>100.80000000000001</v>
      </c>
      <c r="H68">
        <f t="shared" ref="H68:H98" si="13">SUM(AL68:AT68)</f>
        <v>76.8</v>
      </c>
      <c r="I68">
        <v>0</v>
      </c>
      <c r="J68" s="22">
        <v>0.38400000000000001</v>
      </c>
      <c r="K68" s="22">
        <v>0.55200000000000005</v>
      </c>
      <c r="L68" s="22">
        <v>0.57599999999999996</v>
      </c>
      <c r="M68" s="22">
        <v>0.56000000000000005</v>
      </c>
      <c r="N68" s="22">
        <v>0.68800000000000006</v>
      </c>
      <c r="O68" s="24">
        <v>0.72000000000000008</v>
      </c>
      <c r="P68" s="24">
        <v>0.60000000000000009</v>
      </c>
      <c r="Q68" s="24">
        <v>0.78400000000000003</v>
      </c>
      <c r="R68" s="24">
        <v>0.41600000000000004</v>
      </c>
      <c r="S68" s="24">
        <v>0.56799999999999995</v>
      </c>
      <c r="T68" s="24">
        <v>0.46399999999999997</v>
      </c>
      <c r="U68" s="24">
        <v>0.46399999999999997</v>
      </c>
      <c r="V68" s="24">
        <v>0.21600000000000003</v>
      </c>
      <c r="W68" s="24">
        <v>0.56000000000000005</v>
      </c>
      <c r="X68" s="24">
        <v>0.34400000000000003</v>
      </c>
      <c r="Y68" s="24">
        <v>0.35200000000000004</v>
      </c>
      <c r="Z68" s="24">
        <v>0.70400000000000007</v>
      </c>
      <c r="AA68" s="25">
        <v>1.6</v>
      </c>
      <c r="AB68" s="25">
        <v>8</v>
      </c>
      <c r="AC68" s="25">
        <v>1.6</v>
      </c>
      <c r="AD68" s="25">
        <v>2.4000000000000004</v>
      </c>
      <c r="AE68" s="25">
        <v>0</v>
      </c>
      <c r="AF68" s="25">
        <v>10.4</v>
      </c>
      <c r="AG68" s="25">
        <v>6.4</v>
      </c>
      <c r="AH68" s="25">
        <v>10.4</v>
      </c>
      <c r="AI68" s="25">
        <v>12.8</v>
      </c>
      <c r="AJ68" s="25">
        <v>1.6</v>
      </c>
      <c r="AK68" s="25">
        <v>19.200000000000003</v>
      </c>
      <c r="AL68" s="25">
        <v>10.4</v>
      </c>
      <c r="AM68" s="25">
        <v>4.8000000000000007</v>
      </c>
      <c r="AN68" s="25">
        <v>16.8</v>
      </c>
      <c r="AO68" s="25">
        <v>8.8000000000000007</v>
      </c>
      <c r="AP68" s="25">
        <v>4</v>
      </c>
      <c r="AQ68" s="25">
        <v>0</v>
      </c>
      <c r="AR68" s="25">
        <v>0</v>
      </c>
      <c r="AS68" s="25">
        <v>8</v>
      </c>
      <c r="AT68" s="25">
        <v>24</v>
      </c>
      <c r="AU68" s="25">
        <v>16.8</v>
      </c>
      <c r="AV68" s="25">
        <v>0.8</v>
      </c>
      <c r="AW68" s="25">
        <v>0</v>
      </c>
      <c r="AX68" s="25">
        <v>0.8</v>
      </c>
      <c r="AY68" s="25">
        <v>0</v>
      </c>
      <c r="AZ68" s="25">
        <v>1.6</v>
      </c>
      <c r="BA68" s="25">
        <v>0</v>
      </c>
      <c r="BB68" s="25">
        <v>35.200000000000003</v>
      </c>
      <c r="BC68" s="25">
        <v>26.400000000000002</v>
      </c>
      <c r="BD68" s="25">
        <v>19.200000000000003</v>
      </c>
      <c r="BE68" s="25">
        <v>15.200000000000001</v>
      </c>
      <c r="BF68" s="25">
        <v>0</v>
      </c>
      <c r="BG68" s="25">
        <v>28.8</v>
      </c>
      <c r="BH68" s="25">
        <v>18.400000000000002</v>
      </c>
      <c r="BI68" s="25">
        <v>13.600000000000001</v>
      </c>
      <c r="BJ68" s="25">
        <v>2.4000000000000004</v>
      </c>
      <c r="BK68" s="25">
        <v>4.8000000000000007</v>
      </c>
      <c r="BL68" s="25">
        <v>32.800000000000004</v>
      </c>
      <c r="BM68" s="25">
        <v>29.6</v>
      </c>
      <c r="BN68" s="25">
        <v>4</v>
      </c>
    </row>
    <row r="69" spans="1:66" x14ac:dyDescent="0.25">
      <c r="A69" s="6">
        <v>44987</v>
      </c>
      <c r="B69" t="s">
        <v>9</v>
      </c>
      <c r="C69">
        <v>2</v>
      </c>
      <c r="D69">
        <f t="shared" si="9"/>
        <v>456.80000000000007</v>
      </c>
      <c r="E69">
        <f t="shared" si="10"/>
        <v>98.4</v>
      </c>
      <c r="F69">
        <f t="shared" si="11"/>
        <v>132</v>
      </c>
      <c r="G69">
        <f t="shared" si="12"/>
        <v>140.00000000000003</v>
      </c>
      <c r="H69">
        <f t="shared" si="13"/>
        <v>86.4</v>
      </c>
      <c r="I69">
        <v>0</v>
      </c>
      <c r="J69" s="22">
        <v>0.68</v>
      </c>
      <c r="K69" s="22">
        <v>0.41600000000000004</v>
      </c>
      <c r="L69" s="22">
        <v>0.60000000000000009</v>
      </c>
      <c r="M69" s="22">
        <v>0.75200000000000011</v>
      </c>
      <c r="N69" s="22">
        <v>0.74400000000000011</v>
      </c>
      <c r="O69" s="24">
        <v>0.76800000000000002</v>
      </c>
      <c r="P69" s="24">
        <v>0.68800000000000006</v>
      </c>
      <c r="Q69" s="24">
        <v>0.79200000000000004</v>
      </c>
      <c r="R69" s="24">
        <v>0.71200000000000008</v>
      </c>
      <c r="S69" s="24">
        <v>0.76000000000000012</v>
      </c>
      <c r="T69" s="24">
        <v>0.56000000000000005</v>
      </c>
      <c r="U69" s="24">
        <v>0.39200000000000002</v>
      </c>
      <c r="V69" s="24">
        <v>0.65600000000000014</v>
      </c>
      <c r="W69" s="24">
        <v>0.78400000000000003</v>
      </c>
      <c r="X69" s="24">
        <v>0.71200000000000008</v>
      </c>
      <c r="Y69" s="24">
        <v>0.40800000000000003</v>
      </c>
      <c r="Z69" s="24">
        <v>0.7360000000000001</v>
      </c>
      <c r="AA69" s="25">
        <v>0</v>
      </c>
      <c r="AB69" s="25">
        <v>0</v>
      </c>
      <c r="AC69" s="25">
        <v>9.6000000000000014</v>
      </c>
      <c r="AD69" s="25">
        <v>0</v>
      </c>
      <c r="AE69" s="25">
        <v>25.6</v>
      </c>
      <c r="AF69" s="25">
        <v>24</v>
      </c>
      <c r="AG69" s="25">
        <v>20.8</v>
      </c>
      <c r="AH69" s="25">
        <v>13.600000000000001</v>
      </c>
      <c r="AI69" s="25">
        <v>6.4</v>
      </c>
      <c r="AJ69" s="25">
        <v>32</v>
      </c>
      <c r="AK69" s="25">
        <v>0</v>
      </c>
      <c r="AL69" s="25">
        <v>16.8</v>
      </c>
      <c r="AM69" s="25">
        <v>16</v>
      </c>
      <c r="AN69" s="25">
        <v>12</v>
      </c>
      <c r="AO69" s="25">
        <v>10.4</v>
      </c>
      <c r="AP69" s="25">
        <v>4</v>
      </c>
      <c r="AQ69" s="25">
        <v>3.2</v>
      </c>
      <c r="AR69" s="25">
        <v>13.600000000000001</v>
      </c>
      <c r="AS69" s="25">
        <v>8</v>
      </c>
      <c r="AT69" s="25">
        <v>2.4000000000000004</v>
      </c>
      <c r="AU69" s="25">
        <v>0</v>
      </c>
      <c r="AV69" s="25">
        <v>14.4</v>
      </c>
      <c r="AW69" s="25">
        <v>23.200000000000003</v>
      </c>
      <c r="AX69" s="25">
        <v>0</v>
      </c>
      <c r="AY69" s="25">
        <v>31.200000000000003</v>
      </c>
      <c r="AZ69" s="25">
        <v>12.8</v>
      </c>
      <c r="BA69" s="25">
        <v>26.400000000000002</v>
      </c>
      <c r="BB69" s="25">
        <v>2.4000000000000004</v>
      </c>
      <c r="BC69" s="25">
        <v>29.6</v>
      </c>
      <c r="BD69" s="25">
        <v>0</v>
      </c>
      <c r="BE69" s="25">
        <v>36</v>
      </c>
      <c r="BF69" s="25">
        <v>0</v>
      </c>
      <c r="BG69" s="25">
        <v>0</v>
      </c>
      <c r="BH69" s="25">
        <v>10.4</v>
      </c>
      <c r="BI69" s="25">
        <v>0</v>
      </c>
      <c r="BJ69" s="25">
        <v>6.4</v>
      </c>
      <c r="BK69" s="25">
        <v>16</v>
      </c>
      <c r="BL69" s="25">
        <v>23.200000000000003</v>
      </c>
      <c r="BM69" s="25">
        <v>0</v>
      </c>
      <c r="BN69" s="25">
        <v>6.4</v>
      </c>
    </row>
    <row r="70" spans="1:66" x14ac:dyDescent="0.25">
      <c r="A70" s="6">
        <v>44988</v>
      </c>
      <c r="B70" t="s">
        <v>9</v>
      </c>
      <c r="C70">
        <v>3</v>
      </c>
      <c r="D70">
        <f t="shared" si="9"/>
        <v>290.39999999999998</v>
      </c>
      <c r="E70">
        <f t="shared" si="10"/>
        <v>52</v>
      </c>
      <c r="F70">
        <f t="shared" si="11"/>
        <v>128</v>
      </c>
      <c r="G70">
        <f t="shared" si="12"/>
        <v>61.6</v>
      </c>
      <c r="H70">
        <f t="shared" si="13"/>
        <v>48.8</v>
      </c>
      <c r="I70">
        <v>0</v>
      </c>
      <c r="J70" s="22">
        <v>0.496</v>
      </c>
      <c r="K70" s="22">
        <v>0.28000000000000003</v>
      </c>
      <c r="L70" s="22">
        <v>0.71200000000000008</v>
      </c>
      <c r="M70" s="22">
        <v>0.48</v>
      </c>
      <c r="N70" s="22">
        <v>0.75200000000000011</v>
      </c>
      <c r="O70" s="24">
        <v>0.55200000000000005</v>
      </c>
      <c r="P70" s="24">
        <v>9.6000000000000002E-2</v>
      </c>
      <c r="Q70" s="24">
        <v>0.78400000000000003</v>
      </c>
      <c r="R70" s="24">
        <v>0.52800000000000002</v>
      </c>
      <c r="S70" s="24">
        <v>0.6080000000000001</v>
      </c>
      <c r="T70" s="24">
        <v>0.72800000000000009</v>
      </c>
      <c r="U70" s="24">
        <v>0.57599999999999996</v>
      </c>
      <c r="V70" s="24">
        <v>0.72000000000000008</v>
      </c>
      <c r="W70" s="24">
        <v>0.77600000000000002</v>
      </c>
      <c r="X70" s="24">
        <v>0.8</v>
      </c>
      <c r="Y70" s="24">
        <v>0.32000000000000006</v>
      </c>
      <c r="Z70" s="24">
        <v>0.32800000000000007</v>
      </c>
      <c r="AA70" s="25">
        <v>22.400000000000002</v>
      </c>
      <c r="AB70" s="25">
        <v>2.4000000000000004</v>
      </c>
      <c r="AC70" s="25">
        <v>17.600000000000001</v>
      </c>
      <c r="AD70" s="25">
        <v>6.4</v>
      </c>
      <c r="AE70" s="25">
        <v>24.8</v>
      </c>
      <c r="AF70" s="25">
        <v>15.200000000000001</v>
      </c>
      <c r="AG70" s="25">
        <v>0</v>
      </c>
      <c r="AH70" s="25">
        <v>0</v>
      </c>
      <c r="AI70" s="25">
        <v>9.6000000000000014</v>
      </c>
      <c r="AJ70" s="25">
        <v>29.6</v>
      </c>
      <c r="AK70" s="25">
        <v>20</v>
      </c>
      <c r="AL70" s="25">
        <v>0</v>
      </c>
      <c r="AM70" s="25">
        <v>0</v>
      </c>
      <c r="AN70" s="25">
        <v>0</v>
      </c>
      <c r="AO70" s="25">
        <v>4</v>
      </c>
      <c r="AP70" s="25">
        <v>4</v>
      </c>
      <c r="AQ70" s="25">
        <v>0</v>
      </c>
      <c r="AR70" s="25">
        <v>16.8</v>
      </c>
      <c r="AS70" s="25">
        <v>0</v>
      </c>
      <c r="AT70" s="25">
        <v>24</v>
      </c>
      <c r="AU70" s="25">
        <v>16</v>
      </c>
      <c r="AV70" s="25">
        <v>33.6</v>
      </c>
      <c r="AW70" s="25">
        <v>0</v>
      </c>
      <c r="AX70" s="25">
        <v>0</v>
      </c>
      <c r="AY70" s="25">
        <v>4.8000000000000007</v>
      </c>
      <c r="AZ70" s="25">
        <v>0.8</v>
      </c>
      <c r="BA70" s="25">
        <v>4.8000000000000007</v>
      </c>
      <c r="BB70" s="25">
        <v>0</v>
      </c>
      <c r="BC70" s="25">
        <v>1.6</v>
      </c>
      <c r="BD70" s="25">
        <v>0</v>
      </c>
      <c r="BE70" s="25">
        <v>0</v>
      </c>
      <c r="BF70" s="25">
        <v>4.8000000000000007</v>
      </c>
      <c r="BG70" s="25">
        <v>8</v>
      </c>
      <c r="BH70" s="25">
        <v>0</v>
      </c>
      <c r="BI70" s="25">
        <v>2.4000000000000004</v>
      </c>
      <c r="BJ70" s="25">
        <v>0</v>
      </c>
      <c r="BK70" s="25">
        <v>24</v>
      </c>
      <c r="BL70" s="25">
        <v>0</v>
      </c>
      <c r="BM70" s="25">
        <v>12.8</v>
      </c>
      <c r="BN70" s="25">
        <v>0</v>
      </c>
    </row>
    <row r="71" spans="1:66" x14ac:dyDescent="0.25">
      <c r="A71" s="6">
        <v>44989</v>
      </c>
      <c r="B71" t="s">
        <v>9</v>
      </c>
      <c r="C71">
        <v>4</v>
      </c>
      <c r="D71">
        <f t="shared" si="9"/>
        <v>390.40000000000003</v>
      </c>
      <c r="E71">
        <f t="shared" si="10"/>
        <v>91.199999999999989</v>
      </c>
      <c r="F71">
        <f t="shared" si="11"/>
        <v>122.4</v>
      </c>
      <c r="G71">
        <f t="shared" si="12"/>
        <v>86.4</v>
      </c>
      <c r="H71">
        <f t="shared" si="13"/>
        <v>90.40000000000002</v>
      </c>
      <c r="I71">
        <v>0</v>
      </c>
      <c r="J71" s="22">
        <v>0.39200000000000002</v>
      </c>
      <c r="K71" s="22">
        <v>0.15200000000000002</v>
      </c>
      <c r="L71" s="22">
        <v>0.51200000000000001</v>
      </c>
      <c r="M71" s="22">
        <v>0.65600000000000014</v>
      </c>
      <c r="N71" s="22">
        <v>0.76800000000000002</v>
      </c>
      <c r="O71" s="24">
        <v>0.74400000000000011</v>
      </c>
      <c r="P71" s="24">
        <v>0.77600000000000002</v>
      </c>
      <c r="Q71" s="24">
        <v>0.48</v>
      </c>
      <c r="R71" s="24">
        <v>0.74400000000000011</v>
      </c>
      <c r="S71" s="24">
        <v>0.38400000000000001</v>
      </c>
      <c r="T71" s="24">
        <v>0.8</v>
      </c>
      <c r="U71" s="24">
        <v>0.66400000000000015</v>
      </c>
      <c r="V71" s="24">
        <v>0.66400000000000015</v>
      </c>
      <c r="W71" s="24">
        <v>0.72000000000000008</v>
      </c>
      <c r="X71" s="24">
        <v>0.72800000000000009</v>
      </c>
      <c r="Y71" s="24">
        <v>0.72800000000000009</v>
      </c>
      <c r="Z71" s="24">
        <v>0.33600000000000002</v>
      </c>
      <c r="AA71" s="25">
        <v>25.6</v>
      </c>
      <c r="AB71" s="25">
        <v>0</v>
      </c>
      <c r="AC71" s="25">
        <v>0</v>
      </c>
      <c r="AD71" s="25">
        <v>8</v>
      </c>
      <c r="AE71" s="25">
        <v>30.400000000000002</v>
      </c>
      <c r="AF71" s="25">
        <v>23.200000000000003</v>
      </c>
      <c r="AG71" s="25">
        <v>0</v>
      </c>
      <c r="AH71" s="25">
        <v>1.6</v>
      </c>
      <c r="AI71" s="25">
        <v>11.200000000000001</v>
      </c>
      <c r="AJ71" s="25">
        <v>22.400000000000002</v>
      </c>
      <c r="AK71" s="25">
        <v>4</v>
      </c>
      <c r="AL71" s="25">
        <v>0</v>
      </c>
      <c r="AM71" s="25">
        <v>18.400000000000002</v>
      </c>
      <c r="AN71" s="25">
        <v>1.6</v>
      </c>
      <c r="AO71" s="25">
        <v>0.8</v>
      </c>
      <c r="AP71" s="25">
        <v>19.200000000000003</v>
      </c>
      <c r="AQ71" s="25">
        <v>1.6</v>
      </c>
      <c r="AR71" s="25">
        <v>0</v>
      </c>
      <c r="AS71" s="25">
        <v>33.6</v>
      </c>
      <c r="AT71" s="25">
        <v>15.200000000000001</v>
      </c>
      <c r="AU71" s="25">
        <v>5.6000000000000005</v>
      </c>
      <c r="AV71" s="25">
        <v>17.600000000000001</v>
      </c>
      <c r="AW71" s="25">
        <v>28.8</v>
      </c>
      <c r="AX71" s="25">
        <v>2.4000000000000004</v>
      </c>
      <c r="AY71" s="25">
        <v>2.4000000000000004</v>
      </c>
      <c r="AZ71" s="25">
        <v>19.200000000000003</v>
      </c>
      <c r="BA71" s="25">
        <v>0</v>
      </c>
      <c r="BB71" s="25">
        <v>0</v>
      </c>
      <c r="BC71" s="25">
        <v>0.8</v>
      </c>
      <c r="BD71" s="25">
        <v>9.6000000000000014</v>
      </c>
      <c r="BE71" s="25">
        <v>4.8000000000000007</v>
      </c>
      <c r="BF71" s="25">
        <v>8.8000000000000007</v>
      </c>
      <c r="BG71" s="25">
        <v>0</v>
      </c>
      <c r="BH71" s="25">
        <v>0</v>
      </c>
      <c r="BI71" s="25">
        <v>26.400000000000002</v>
      </c>
      <c r="BJ71" s="25">
        <v>20</v>
      </c>
      <c r="BK71" s="25">
        <v>21.6</v>
      </c>
      <c r="BL71" s="25">
        <v>9.6000000000000014</v>
      </c>
      <c r="BM71" s="25">
        <v>0</v>
      </c>
      <c r="BN71" s="25">
        <v>0</v>
      </c>
    </row>
    <row r="72" spans="1:66" x14ac:dyDescent="0.25">
      <c r="A72" s="6">
        <v>44990</v>
      </c>
      <c r="B72" t="s">
        <v>9</v>
      </c>
      <c r="C72">
        <v>5</v>
      </c>
      <c r="D72">
        <f t="shared" si="9"/>
        <v>456.8</v>
      </c>
      <c r="E72">
        <f t="shared" si="10"/>
        <v>96</v>
      </c>
      <c r="F72">
        <f t="shared" si="11"/>
        <v>120</v>
      </c>
      <c r="G72">
        <f t="shared" si="12"/>
        <v>140</v>
      </c>
      <c r="H72">
        <f t="shared" si="13"/>
        <v>100.80000000000001</v>
      </c>
      <c r="I72">
        <v>0</v>
      </c>
      <c r="J72" s="22">
        <v>0.77600000000000002</v>
      </c>
      <c r="K72" s="22">
        <v>0.68800000000000006</v>
      </c>
      <c r="L72" s="22">
        <v>0.64800000000000013</v>
      </c>
      <c r="M72" s="22">
        <v>0.12</v>
      </c>
      <c r="N72" s="22">
        <v>0.42400000000000004</v>
      </c>
      <c r="O72" s="24">
        <v>0.63200000000000012</v>
      </c>
      <c r="P72" s="24">
        <v>0.23199999999999998</v>
      </c>
      <c r="Q72" s="24">
        <v>0.51200000000000001</v>
      </c>
      <c r="R72" s="24">
        <v>0.6160000000000001</v>
      </c>
      <c r="S72" s="24">
        <v>0.8</v>
      </c>
      <c r="T72" s="24">
        <v>0.504</v>
      </c>
      <c r="U72" s="24">
        <v>0.36800000000000005</v>
      </c>
      <c r="V72" s="24">
        <v>0.78400000000000003</v>
      </c>
      <c r="W72" s="24">
        <v>0.33600000000000002</v>
      </c>
      <c r="X72" s="24">
        <v>0.7360000000000001</v>
      </c>
      <c r="Y72" s="24">
        <v>0.72000000000000008</v>
      </c>
      <c r="Z72" s="24">
        <v>0.78400000000000003</v>
      </c>
      <c r="AA72" s="25">
        <v>24</v>
      </c>
      <c r="AB72" s="25">
        <v>22.400000000000002</v>
      </c>
      <c r="AC72" s="25">
        <v>4.8000000000000007</v>
      </c>
      <c r="AD72" s="25">
        <v>24.8</v>
      </c>
      <c r="AE72" s="25">
        <v>14.4</v>
      </c>
      <c r="AF72" s="25">
        <v>0</v>
      </c>
      <c r="AG72" s="25">
        <v>0</v>
      </c>
      <c r="AH72" s="25">
        <v>0.8</v>
      </c>
      <c r="AI72" s="25">
        <v>28.8</v>
      </c>
      <c r="AJ72" s="25">
        <v>0</v>
      </c>
      <c r="AK72" s="25">
        <v>8</v>
      </c>
      <c r="AL72" s="25">
        <v>0</v>
      </c>
      <c r="AM72" s="25">
        <v>3.2</v>
      </c>
      <c r="AN72" s="25">
        <v>20</v>
      </c>
      <c r="AO72" s="25">
        <v>8.8000000000000007</v>
      </c>
      <c r="AP72" s="25">
        <v>0</v>
      </c>
      <c r="AQ72" s="25">
        <v>19.200000000000003</v>
      </c>
      <c r="AR72" s="25">
        <v>24.8</v>
      </c>
      <c r="AS72" s="25">
        <v>10.4</v>
      </c>
      <c r="AT72" s="25">
        <v>14.4</v>
      </c>
      <c r="AU72" s="25">
        <v>14.4</v>
      </c>
      <c r="AV72" s="25">
        <v>24.8</v>
      </c>
      <c r="AW72" s="25">
        <v>36.800000000000004</v>
      </c>
      <c r="AX72" s="25">
        <v>4.8000000000000007</v>
      </c>
      <c r="AY72" s="25">
        <v>9.6000000000000014</v>
      </c>
      <c r="AZ72" s="25">
        <v>7.2</v>
      </c>
      <c r="BA72" s="25">
        <v>20.8</v>
      </c>
      <c r="BB72" s="25">
        <v>1.6</v>
      </c>
      <c r="BC72" s="25">
        <v>14.4</v>
      </c>
      <c r="BD72" s="25">
        <v>5.6000000000000005</v>
      </c>
      <c r="BE72" s="25">
        <v>14.4</v>
      </c>
      <c r="BF72" s="25">
        <v>5.6000000000000005</v>
      </c>
      <c r="BG72" s="25">
        <v>0</v>
      </c>
      <c r="BH72" s="25">
        <v>4.8000000000000007</v>
      </c>
      <c r="BI72" s="25">
        <v>15.200000000000001</v>
      </c>
      <c r="BJ72" s="25">
        <v>30.400000000000002</v>
      </c>
      <c r="BK72" s="25">
        <v>0</v>
      </c>
      <c r="BL72" s="25">
        <v>8</v>
      </c>
      <c r="BM72" s="25">
        <v>17.600000000000001</v>
      </c>
      <c r="BN72" s="25">
        <v>0</v>
      </c>
    </row>
    <row r="73" spans="1:66" x14ac:dyDescent="0.25">
      <c r="A73" s="6">
        <v>44991</v>
      </c>
      <c r="B73" t="s">
        <v>9</v>
      </c>
      <c r="C73">
        <v>6</v>
      </c>
      <c r="D73">
        <f t="shared" si="9"/>
        <v>442.40000000000003</v>
      </c>
      <c r="E73">
        <f t="shared" si="10"/>
        <v>65.599999999999994</v>
      </c>
      <c r="F73">
        <f t="shared" si="11"/>
        <v>190.4</v>
      </c>
      <c r="G73">
        <f t="shared" si="12"/>
        <v>117.60000000000001</v>
      </c>
      <c r="H73">
        <f t="shared" si="13"/>
        <v>68.8</v>
      </c>
      <c r="I73">
        <v>0</v>
      </c>
      <c r="J73" s="22">
        <v>0.16800000000000001</v>
      </c>
      <c r="K73" s="22">
        <v>0.4</v>
      </c>
      <c r="L73" s="22">
        <v>0.58399999999999996</v>
      </c>
      <c r="M73" s="22">
        <v>0.68800000000000006</v>
      </c>
      <c r="N73" s="22">
        <v>0.76000000000000012</v>
      </c>
      <c r="O73" s="24">
        <v>0.66400000000000015</v>
      </c>
      <c r="P73" s="24">
        <v>0.55200000000000005</v>
      </c>
      <c r="Q73" s="24">
        <v>0.35200000000000004</v>
      </c>
      <c r="R73" s="24">
        <v>0.48799999999999999</v>
      </c>
      <c r="S73" s="24">
        <v>0.18400000000000002</v>
      </c>
      <c r="T73" s="24">
        <v>0.504</v>
      </c>
      <c r="U73" s="24">
        <v>0.41600000000000004</v>
      </c>
      <c r="V73" s="24">
        <v>0.78400000000000003</v>
      </c>
      <c r="W73" s="24">
        <v>0.36000000000000004</v>
      </c>
      <c r="X73" s="24">
        <v>0.47199999999999998</v>
      </c>
      <c r="Y73" s="24">
        <v>0.32000000000000006</v>
      </c>
      <c r="Z73" s="24">
        <v>0.68</v>
      </c>
      <c r="AA73" s="25">
        <v>8.8000000000000007</v>
      </c>
      <c r="AB73" s="25">
        <v>19.200000000000003</v>
      </c>
      <c r="AC73" s="25">
        <v>16</v>
      </c>
      <c r="AD73" s="25">
        <v>0</v>
      </c>
      <c r="AE73" s="25">
        <v>23.200000000000003</v>
      </c>
      <c r="AF73" s="25">
        <v>40.800000000000004</v>
      </c>
      <c r="AG73" s="25">
        <v>3.2</v>
      </c>
      <c r="AH73" s="25">
        <v>14.4</v>
      </c>
      <c r="AI73" s="25">
        <v>31.200000000000003</v>
      </c>
      <c r="AJ73" s="25">
        <v>33.6</v>
      </c>
      <c r="AK73" s="25">
        <v>4.8000000000000007</v>
      </c>
      <c r="AL73" s="25">
        <v>0</v>
      </c>
      <c r="AM73" s="25">
        <v>0</v>
      </c>
      <c r="AN73" s="25">
        <v>4</v>
      </c>
      <c r="AO73" s="25">
        <v>7.2</v>
      </c>
      <c r="AP73" s="25">
        <v>12.8</v>
      </c>
      <c r="AQ73" s="25">
        <v>8.8000000000000007</v>
      </c>
      <c r="AR73" s="25">
        <v>10.4</v>
      </c>
      <c r="AS73" s="25">
        <v>11.200000000000001</v>
      </c>
      <c r="AT73" s="25">
        <v>14.4</v>
      </c>
      <c r="AU73" s="25">
        <v>3.2</v>
      </c>
      <c r="AV73" s="25">
        <v>8.8000000000000007</v>
      </c>
      <c r="AW73" s="25">
        <v>41.6</v>
      </c>
      <c r="AX73" s="25">
        <v>24.8</v>
      </c>
      <c r="AY73" s="25">
        <v>6.4</v>
      </c>
      <c r="AZ73" s="25">
        <v>12</v>
      </c>
      <c r="BA73" s="25">
        <v>4.8000000000000007</v>
      </c>
      <c r="BB73" s="25">
        <v>16</v>
      </c>
      <c r="BC73" s="25">
        <v>0</v>
      </c>
      <c r="BD73" s="25">
        <v>0</v>
      </c>
      <c r="BE73" s="25">
        <v>8</v>
      </c>
      <c r="BF73" s="25">
        <v>4</v>
      </c>
      <c r="BG73" s="25">
        <v>0</v>
      </c>
      <c r="BH73" s="25">
        <v>28</v>
      </c>
      <c r="BI73" s="25">
        <v>0</v>
      </c>
      <c r="BJ73" s="25">
        <v>10.4</v>
      </c>
      <c r="BK73" s="25">
        <v>9.6000000000000014</v>
      </c>
      <c r="BL73" s="25">
        <v>1.6</v>
      </c>
      <c r="BM73" s="25">
        <v>0</v>
      </c>
      <c r="BN73" s="25">
        <v>4</v>
      </c>
    </row>
    <row r="74" spans="1:66" x14ac:dyDescent="0.25">
      <c r="A74" s="6">
        <v>44992</v>
      </c>
      <c r="B74" t="s">
        <v>9</v>
      </c>
      <c r="C74">
        <v>7</v>
      </c>
      <c r="D74">
        <f t="shared" si="9"/>
        <v>281.60000000000002</v>
      </c>
      <c r="E74">
        <f t="shared" si="10"/>
        <v>66.400000000000006</v>
      </c>
      <c r="F74">
        <f t="shared" si="11"/>
        <v>151.19999999999999</v>
      </c>
      <c r="G74">
        <f t="shared" si="12"/>
        <v>32</v>
      </c>
      <c r="H74">
        <f t="shared" si="13"/>
        <v>32</v>
      </c>
      <c r="I74">
        <v>0</v>
      </c>
      <c r="J74" s="22">
        <v>0.62400000000000011</v>
      </c>
      <c r="K74" s="22">
        <v>0.29599999999999999</v>
      </c>
      <c r="L74" s="22">
        <v>0.79200000000000004</v>
      </c>
      <c r="M74" s="22">
        <v>0.66400000000000015</v>
      </c>
      <c r="N74" s="22">
        <v>0.128</v>
      </c>
      <c r="O74" s="24">
        <v>0.53600000000000003</v>
      </c>
      <c r="P74" s="24">
        <v>0.6160000000000001</v>
      </c>
      <c r="Q74" s="24">
        <v>0.55200000000000005</v>
      </c>
      <c r="R74" s="24">
        <v>0.60000000000000009</v>
      </c>
      <c r="S74" s="24">
        <v>0.45600000000000007</v>
      </c>
      <c r="T74" s="24">
        <v>0.48</v>
      </c>
      <c r="U74" s="24">
        <v>0.64000000000000012</v>
      </c>
      <c r="V74" s="24">
        <v>0.72800000000000009</v>
      </c>
      <c r="W74" s="24">
        <v>0.33600000000000002</v>
      </c>
      <c r="X74" s="24">
        <v>0.75200000000000011</v>
      </c>
      <c r="Y74" s="24">
        <v>0.8</v>
      </c>
      <c r="Z74" s="24">
        <v>0.69600000000000006</v>
      </c>
      <c r="AA74" s="25">
        <v>0</v>
      </c>
      <c r="AB74" s="25">
        <v>12</v>
      </c>
      <c r="AC74" s="25">
        <v>24</v>
      </c>
      <c r="AD74" s="25">
        <v>41.6</v>
      </c>
      <c r="AE74" s="25">
        <v>0</v>
      </c>
      <c r="AF74" s="25">
        <v>1.6</v>
      </c>
      <c r="AG74" s="25">
        <v>27.200000000000003</v>
      </c>
      <c r="AH74" s="25">
        <v>22.400000000000002</v>
      </c>
      <c r="AI74" s="25">
        <v>21.6</v>
      </c>
      <c r="AJ74" s="25">
        <v>0.8</v>
      </c>
      <c r="AK74" s="25">
        <v>39.200000000000003</v>
      </c>
      <c r="AL74" s="25">
        <v>24.8</v>
      </c>
      <c r="AM74" s="25">
        <v>0</v>
      </c>
      <c r="AN74" s="25">
        <v>0</v>
      </c>
      <c r="AO74" s="25">
        <v>2.4000000000000004</v>
      </c>
      <c r="AP74" s="25">
        <v>0</v>
      </c>
      <c r="AQ74" s="25">
        <v>0</v>
      </c>
      <c r="AR74" s="25">
        <v>0</v>
      </c>
      <c r="AS74" s="25">
        <v>2.4000000000000004</v>
      </c>
      <c r="AT74" s="25">
        <v>2.4000000000000004</v>
      </c>
      <c r="AU74" s="25">
        <v>0</v>
      </c>
      <c r="AV74" s="25">
        <v>2.4000000000000004</v>
      </c>
      <c r="AW74" s="25">
        <v>8.8000000000000007</v>
      </c>
      <c r="AX74" s="25">
        <v>8.8000000000000007</v>
      </c>
      <c r="AY74" s="25">
        <v>0</v>
      </c>
      <c r="AZ74" s="25">
        <v>0</v>
      </c>
      <c r="BA74" s="25">
        <v>0.8</v>
      </c>
      <c r="BB74" s="25">
        <v>0</v>
      </c>
      <c r="BC74" s="25">
        <v>9.6000000000000014</v>
      </c>
      <c r="BD74" s="25">
        <v>1.6</v>
      </c>
      <c r="BE74" s="25">
        <v>1.6</v>
      </c>
      <c r="BF74" s="25">
        <v>2.4000000000000004</v>
      </c>
      <c r="BG74" s="25">
        <v>0</v>
      </c>
      <c r="BH74" s="25">
        <v>12.8</v>
      </c>
      <c r="BI74" s="25">
        <v>12</v>
      </c>
      <c r="BJ74" s="25">
        <v>3.2</v>
      </c>
      <c r="BK74" s="25">
        <v>26.400000000000002</v>
      </c>
      <c r="BL74" s="25">
        <v>0</v>
      </c>
      <c r="BM74" s="25">
        <v>8</v>
      </c>
      <c r="BN74" s="25">
        <v>0</v>
      </c>
    </row>
    <row r="75" spans="1:66" x14ac:dyDescent="0.25">
      <c r="A75" s="6">
        <v>44993</v>
      </c>
      <c r="B75" t="s">
        <v>9</v>
      </c>
      <c r="C75">
        <v>8</v>
      </c>
      <c r="D75">
        <f t="shared" si="9"/>
        <v>458.40000000000003</v>
      </c>
      <c r="E75">
        <f t="shared" si="10"/>
        <v>142.4</v>
      </c>
      <c r="F75">
        <f t="shared" si="11"/>
        <v>117.60000000000001</v>
      </c>
      <c r="G75">
        <f t="shared" si="12"/>
        <v>93.6</v>
      </c>
      <c r="H75">
        <f t="shared" si="13"/>
        <v>104.80000000000001</v>
      </c>
      <c r="I75">
        <v>1</v>
      </c>
      <c r="J75" s="22">
        <v>0.62400000000000011</v>
      </c>
      <c r="K75" s="22">
        <v>0.76800000000000002</v>
      </c>
      <c r="L75" s="22">
        <v>0.68</v>
      </c>
      <c r="M75" s="22">
        <v>0.70400000000000007</v>
      </c>
      <c r="N75" s="22">
        <v>0.64000000000000012</v>
      </c>
      <c r="O75" s="24">
        <v>0.504</v>
      </c>
      <c r="P75" s="24">
        <v>0.8</v>
      </c>
      <c r="Q75" s="24">
        <v>0.192</v>
      </c>
      <c r="R75" s="24">
        <v>9.6000000000000002E-2</v>
      </c>
      <c r="S75" s="24">
        <v>0.48</v>
      </c>
      <c r="T75" s="24">
        <v>0.54400000000000004</v>
      </c>
      <c r="U75" s="24">
        <v>0.72800000000000009</v>
      </c>
      <c r="V75" s="24">
        <v>0.68</v>
      </c>
      <c r="W75" s="24">
        <v>0.56000000000000005</v>
      </c>
      <c r="X75" s="24">
        <v>0.76800000000000002</v>
      </c>
      <c r="Y75" s="24">
        <v>0.74400000000000011</v>
      </c>
      <c r="Z75" s="24">
        <v>0.33600000000000002</v>
      </c>
      <c r="AA75" s="25">
        <v>36</v>
      </c>
      <c r="AB75" s="25">
        <v>20</v>
      </c>
      <c r="AC75" s="25">
        <v>8</v>
      </c>
      <c r="AD75" s="25">
        <v>0</v>
      </c>
      <c r="AE75" s="25">
        <v>15.200000000000001</v>
      </c>
      <c r="AF75" s="25">
        <v>0</v>
      </c>
      <c r="AG75" s="25">
        <v>21.6</v>
      </c>
      <c r="AH75" s="25">
        <v>9.6000000000000014</v>
      </c>
      <c r="AI75" s="25">
        <v>0</v>
      </c>
      <c r="AJ75" s="25">
        <v>7.2</v>
      </c>
      <c r="AK75" s="25">
        <v>0</v>
      </c>
      <c r="AL75" s="25">
        <v>28.8</v>
      </c>
      <c r="AM75" s="25">
        <v>0</v>
      </c>
      <c r="AN75" s="25">
        <v>4</v>
      </c>
      <c r="AO75" s="25">
        <v>15.200000000000001</v>
      </c>
      <c r="AP75" s="25">
        <v>8</v>
      </c>
      <c r="AQ75" s="25">
        <v>36.800000000000004</v>
      </c>
      <c r="AR75" s="25">
        <v>0</v>
      </c>
      <c r="AS75" s="25">
        <v>0</v>
      </c>
      <c r="AT75" s="25">
        <v>12</v>
      </c>
      <c r="AU75" s="25">
        <v>0</v>
      </c>
      <c r="AV75" s="25">
        <v>6.4</v>
      </c>
      <c r="AW75" s="25">
        <v>0</v>
      </c>
      <c r="AX75" s="25">
        <v>28.8</v>
      </c>
      <c r="AY75" s="25">
        <v>4.8000000000000007</v>
      </c>
      <c r="AZ75" s="25">
        <v>28.8</v>
      </c>
      <c r="BA75" s="25">
        <v>16.8</v>
      </c>
      <c r="BB75" s="25">
        <v>0</v>
      </c>
      <c r="BC75" s="25">
        <v>8</v>
      </c>
      <c r="BD75" s="25">
        <v>0</v>
      </c>
      <c r="BE75" s="25">
        <v>28</v>
      </c>
      <c r="BF75" s="25">
        <v>22.400000000000002</v>
      </c>
      <c r="BG75" s="25">
        <v>4.8000000000000007</v>
      </c>
      <c r="BH75" s="25">
        <v>12.8</v>
      </c>
      <c r="BI75" s="25">
        <v>21.6</v>
      </c>
      <c r="BJ75" s="25">
        <v>44</v>
      </c>
      <c r="BK75" s="25">
        <v>5.6000000000000005</v>
      </c>
      <c r="BL75" s="25">
        <v>0.8</v>
      </c>
      <c r="BM75" s="25">
        <v>0</v>
      </c>
      <c r="BN75" s="25">
        <v>2.4000000000000004</v>
      </c>
    </row>
    <row r="76" spans="1:66" x14ac:dyDescent="0.25">
      <c r="A76" s="6">
        <v>44994</v>
      </c>
      <c r="B76" t="s">
        <v>9</v>
      </c>
      <c r="C76">
        <v>9</v>
      </c>
      <c r="D76">
        <f t="shared" si="9"/>
        <v>412</v>
      </c>
      <c r="E76">
        <f t="shared" si="10"/>
        <v>52.799999999999976</v>
      </c>
      <c r="F76">
        <f t="shared" si="11"/>
        <v>117.60000000000001</v>
      </c>
      <c r="G76">
        <f t="shared" si="12"/>
        <v>124</v>
      </c>
      <c r="H76">
        <f t="shared" si="13"/>
        <v>117.60000000000001</v>
      </c>
      <c r="I76">
        <v>0</v>
      </c>
      <c r="J76" s="22">
        <v>0.23199999999999998</v>
      </c>
      <c r="K76" s="22">
        <v>0.42400000000000004</v>
      </c>
      <c r="L76" s="22">
        <v>0.36800000000000005</v>
      </c>
      <c r="M76" s="22">
        <v>0.70400000000000007</v>
      </c>
      <c r="N76" s="22">
        <v>0.78400000000000003</v>
      </c>
      <c r="O76" s="24">
        <v>0.54400000000000004</v>
      </c>
      <c r="P76" s="24">
        <v>0.79200000000000004</v>
      </c>
      <c r="Q76" s="24">
        <v>0.68800000000000006</v>
      </c>
      <c r="R76" s="24">
        <v>0.51200000000000001</v>
      </c>
      <c r="S76" s="24">
        <v>0.54400000000000004</v>
      </c>
      <c r="T76" s="24">
        <v>0.51200000000000001</v>
      </c>
      <c r="U76" s="24">
        <v>0.32800000000000007</v>
      </c>
      <c r="V76" s="24">
        <v>0.78400000000000003</v>
      </c>
      <c r="W76" s="24">
        <v>0.8</v>
      </c>
      <c r="X76" s="24">
        <v>0.74400000000000011</v>
      </c>
      <c r="Y76" s="24">
        <v>0.72000000000000008</v>
      </c>
      <c r="Z76" s="24">
        <v>0.53600000000000003</v>
      </c>
      <c r="AA76" s="25">
        <v>6.4</v>
      </c>
      <c r="AB76" s="25">
        <v>2.4000000000000004</v>
      </c>
      <c r="AC76" s="25">
        <v>27.200000000000003</v>
      </c>
      <c r="AD76" s="25">
        <v>25.6</v>
      </c>
      <c r="AE76" s="25">
        <v>0</v>
      </c>
      <c r="AF76" s="25">
        <v>13.600000000000001</v>
      </c>
      <c r="AG76" s="25">
        <v>6.4</v>
      </c>
      <c r="AH76" s="25">
        <v>4.8000000000000007</v>
      </c>
      <c r="AI76" s="25">
        <v>0</v>
      </c>
      <c r="AJ76" s="25">
        <v>31.200000000000003</v>
      </c>
      <c r="AK76" s="25">
        <v>23.200000000000003</v>
      </c>
      <c r="AL76" s="25">
        <v>12</v>
      </c>
      <c r="AM76" s="25">
        <v>5.6000000000000005</v>
      </c>
      <c r="AN76" s="25">
        <v>13.600000000000001</v>
      </c>
      <c r="AO76" s="25">
        <v>2.4000000000000004</v>
      </c>
      <c r="AP76" s="25">
        <v>0</v>
      </c>
      <c r="AQ76" s="25">
        <v>24.8</v>
      </c>
      <c r="AR76" s="25">
        <v>17.600000000000001</v>
      </c>
      <c r="AS76" s="25">
        <v>27.200000000000003</v>
      </c>
      <c r="AT76" s="25">
        <v>14.4</v>
      </c>
      <c r="AU76" s="25">
        <v>26.400000000000002</v>
      </c>
      <c r="AV76" s="25">
        <v>21.6</v>
      </c>
      <c r="AW76" s="25">
        <v>15.200000000000001</v>
      </c>
      <c r="AX76" s="25">
        <v>0</v>
      </c>
      <c r="AY76" s="25">
        <v>6.4</v>
      </c>
      <c r="AZ76" s="25">
        <v>36.800000000000004</v>
      </c>
      <c r="BA76" s="25">
        <v>10.4</v>
      </c>
      <c r="BB76" s="25">
        <v>1.6</v>
      </c>
      <c r="BC76" s="25">
        <v>4</v>
      </c>
      <c r="BD76" s="25">
        <v>1.6</v>
      </c>
      <c r="BE76" s="25">
        <v>0</v>
      </c>
      <c r="BF76" s="25">
        <v>16</v>
      </c>
      <c r="BG76" s="25">
        <v>10.4</v>
      </c>
      <c r="BH76" s="25">
        <v>4</v>
      </c>
      <c r="BI76" s="25">
        <v>0</v>
      </c>
      <c r="BJ76" s="25">
        <v>11.199999999999978</v>
      </c>
      <c r="BK76" s="25">
        <v>0</v>
      </c>
      <c r="BL76" s="25">
        <v>0</v>
      </c>
      <c r="BM76" s="25">
        <v>0.8</v>
      </c>
      <c r="BN76" s="25">
        <v>10.4</v>
      </c>
    </row>
    <row r="77" spans="1:66" x14ac:dyDescent="0.25">
      <c r="A77" s="6">
        <v>44995</v>
      </c>
      <c r="B77" t="s">
        <v>9</v>
      </c>
      <c r="C77">
        <v>10</v>
      </c>
      <c r="D77">
        <f t="shared" si="9"/>
        <v>345.6</v>
      </c>
      <c r="E77">
        <f t="shared" si="10"/>
        <v>65.600000000000009</v>
      </c>
      <c r="F77">
        <f t="shared" si="11"/>
        <v>88</v>
      </c>
      <c r="G77">
        <f t="shared" si="12"/>
        <v>121.60000000000001</v>
      </c>
      <c r="H77">
        <f t="shared" si="13"/>
        <v>70.399999999999949</v>
      </c>
      <c r="I77">
        <v>0</v>
      </c>
      <c r="J77" s="22">
        <v>0.25600000000000001</v>
      </c>
      <c r="K77" s="22">
        <v>0.52800000000000002</v>
      </c>
      <c r="L77" s="22">
        <v>0.60000000000000009</v>
      </c>
      <c r="M77" s="22">
        <v>0.65600000000000014</v>
      </c>
      <c r="N77" s="22">
        <v>0.59199999999999997</v>
      </c>
      <c r="O77" s="24">
        <v>0.53600000000000003</v>
      </c>
      <c r="P77" s="24">
        <v>0.47199999999999998</v>
      </c>
      <c r="Q77" s="24">
        <v>0.72000000000000008</v>
      </c>
      <c r="R77" s="24">
        <v>0.37600000000000006</v>
      </c>
      <c r="S77" s="24">
        <v>0.48</v>
      </c>
      <c r="T77" s="24">
        <v>0.11200000000000002</v>
      </c>
      <c r="U77" s="24">
        <v>0.57599999999999996</v>
      </c>
      <c r="V77" s="24">
        <v>0.78400000000000003</v>
      </c>
      <c r="W77" s="24">
        <v>0.75200000000000011</v>
      </c>
      <c r="X77" s="24">
        <v>0.7360000000000001</v>
      </c>
      <c r="Y77" s="24">
        <v>0.23199999999999998</v>
      </c>
      <c r="Z77" s="24">
        <v>0.52800000000000002</v>
      </c>
      <c r="AA77" s="25">
        <v>10.4</v>
      </c>
      <c r="AB77" s="25">
        <v>17.600000000000001</v>
      </c>
      <c r="AC77" s="25">
        <v>0</v>
      </c>
      <c r="AD77" s="25">
        <v>24</v>
      </c>
      <c r="AE77" s="25">
        <v>0</v>
      </c>
      <c r="AF77" s="25">
        <v>6.4</v>
      </c>
      <c r="AG77" s="25">
        <v>0</v>
      </c>
      <c r="AH77" s="25">
        <v>8.8000000000000007</v>
      </c>
      <c r="AI77" s="25">
        <v>15.200000000000001</v>
      </c>
      <c r="AJ77" s="25">
        <v>5.6000000000000005</v>
      </c>
      <c r="AK77" s="25">
        <v>0</v>
      </c>
      <c r="AL77" s="25">
        <v>4</v>
      </c>
      <c r="AM77" s="25">
        <v>6.3999999999999551</v>
      </c>
      <c r="AN77" s="25">
        <v>0</v>
      </c>
      <c r="AO77" s="25">
        <v>22.400000000000002</v>
      </c>
      <c r="AP77" s="25">
        <v>16</v>
      </c>
      <c r="AQ77" s="25">
        <v>11.200000000000001</v>
      </c>
      <c r="AR77" s="25">
        <v>0</v>
      </c>
      <c r="AS77" s="25">
        <v>0.8</v>
      </c>
      <c r="AT77" s="25">
        <v>9.6000000000000014</v>
      </c>
      <c r="AU77" s="25">
        <v>0</v>
      </c>
      <c r="AV77" s="25">
        <v>19.200000000000003</v>
      </c>
      <c r="AW77" s="25">
        <v>4</v>
      </c>
      <c r="AX77" s="25">
        <v>8</v>
      </c>
      <c r="AY77" s="25">
        <v>10.4</v>
      </c>
      <c r="AZ77" s="25">
        <v>4.8000000000000007</v>
      </c>
      <c r="BA77" s="25">
        <v>26.400000000000002</v>
      </c>
      <c r="BB77" s="25">
        <v>20</v>
      </c>
      <c r="BC77" s="25">
        <v>24</v>
      </c>
      <c r="BD77" s="25">
        <v>4.8000000000000007</v>
      </c>
      <c r="BE77" s="25">
        <v>8.8000000000000007</v>
      </c>
      <c r="BF77" s="25">
        <v>0</v>
      </c>
      <c r="BG77" s="25">
        <v>0</v>
      </c>
      <c r="BH77" s="25">
        <v>0</v>
      </c>
      <c r="BI77" s="25">
        <v>4</v>
      </c>
      <c r="BJ77" s="25">
        <v>32.800000000000004</v>
      </c>
      <c r="BK77" s="25">
        <v>10.4</v>
      </c>
      <c r="BL77" s="25">
        <v>0</v>
      </c>
      <c r="BM77" s="25">
        <v>0</v>
      </c>
      <c r="BN77" s="25">
        <v>9.6000000000000014</v>
      </c>
    </row>
    <row r="78" spans="1:66" x14ac:dyDescent="0.25">
      <c r="A78" s="6">
        <v>44996</v>
      </c>
      <c r="B78" t="s">
        <v>9</v>
      </c>
      <c r="C78">
        <v>11</v>
      </c>
      <c r="D78">
        <f t="shared" si="9"/>
        <v>385.6</v>
      </c>
      <c r="E78">
        <f t="shared" si="10"/>
        <v>102.4</v>
      </c>
      <c r="F78">
        <f t="shared" si="11"/>
        <v>91.999999999999986</v>
      </c>
      <c r="G78">
        <f t="shared" si="12"/>
        <v>81.599999999999994</v>
      </c>
      <c r="H78">
        <f t="shared" si="13"/>
        <v>109.60000000000001</v>
      </c>
      <c r="I78">
        <v>0</v>
      </c>
      <c r="J78" s="22">
        <v>0.56799999999999995</v>
      </c>
      <c r="K78" s="22">
        <v>0.72000000000000008</v>
      </c>
      <c r="L78" s="22">
        <v>0.29599999999999999</v>
      </c>
      <c r="M78" s="22">
        <v>0.64800000000000013</v>
      </c>
      <c r="N78" s="22">
        <v>0.78400000000000003</v>
      </c>
      <c r="O78" s="24">
        <v>0.74400000000000011</v>
      </c>
      <c r="P78" s="24">
        <v>0.14399999999999999</v>
      </c>
      <c r="Q78" s="24">
        <v>0.128</v>
      </c>
      <c r="R78" s="24">
        <v>0.39200000000000002</v>
      </c>
      <c r="S78" s="24">
        <v>0.504</v>
      </c>
      <c r="T78" s="24">
        <v>0.57599999999999996</v>
      </c>
      <c r="U78" s="24">
        <v>0.63200000000000012</v>
      </c>
      <c r="V78" s="24">
        <v>0.76000000000000012</v>
      </c>
      <c r="W78" s="24">
        <v>0.75200000000000011</v>
      </c>
      <c r="X78" s="24">
        <v>0.68</v>
      </c>
      <c r="Y78" s="24">
        <v>0.28799999999999998</v>
      </c>
      <c r="Z78" s="24">
        <v>0.64800000000000013</v>
      </c>
      <c r="AA78" s="25">
        <v>8</v>
      </c>
      <c r="AB78" s="25">
        <v>20.8</v>
      </c>
      <c r="AC78" s="25">
        <v>2.4000000000000004</v>
      </c>
      <c r="AD78" s="25">
        <v>0</v>
      </c>
      <c r="AE78" s="25">
        <v>0</v>
      </c>
      <c r="AF78" s="25">
        <v>28.8</v>
      </c>
      <c r="AG78" s="25">
        <v>9.6000000000000014</v>
      </c>
      <c r="AH78" s="25">
        <v>1.6</v>
      </c>
      <c r="AI78" s="25">
        <v>8.8000000000000007</v>
      </c>
      <c r="AJ78" s="25">
        <v>12</v>
      </c>
      <c r="AK78" s="25">
        <v>16.8</v>
      </c>
      <c r="AL78" s="25">
        <v>0</v>
      </c>
      <c r="AM78" s="25">
        <v>3.2</v>
      </c>
      <c r="AN78" s="25">
        <v>33.6</v>
      </c>
      <c r="AO78" s="25">
        <v>14.4</v>
      </c>
      <c r="AP78" s="25">
        <v>0</v>
      </c>
      <c r="AQ78" s="25">
        <v>0.8</v>
      </c>
      <c r="AR78" s="25">
        <v>24</v>
      </c>
      <c r="AS78" s="25">
        <v>10.4</v>
      </c>
      <c r="AT78" s="25">
        <v>23.200000000000003</v>
      </c>
      <c r="AU78" s="25">
        <v>16</v>
      </c>
      <c r="AV78" s="25">
        <v>10.4</v>
      </c>
      <c r="AW78" s="25">
        <v>6.4</v>
      </c>
      <c r="AX78" s="25">
        <v>0</v>
      </c>
      <c r="AY78" s="25">
        <v>6.4</v>
      </c>
      <c r="AZ78" s="25">
        <v>8.8000000000000007</v>
      </c>
      <c r="BA78" s="25">
        <v>1.6</v>
      </c>
      <c r="BB78" s="25">
        <v>0</v>
      </c>
      <c r="BC78" s="25">
        <v>32</v>
      </c>
      <c r="BD78" s="25">
        <v>0</v>
      </c>
      <c r="BE78" s="25">
        <v>7.2</v>
      </c>
      <c r="BF78" s="25">
        <v>23.200000000000003</v>
      </c>
      <c r="BG78" s="25">
        <v>12</v>
      </c>
      <c r="BH78" s="25">
        <v>6.4</v>
      </c>
      <c r="BI78" s="25">
        <v>1.6</v>
      </c>
      <c r="BJ78" s="25">
        <v>8</v>
      </c>
      <c r="BK78" s="25">
        <v>9.6000000000000014</v>
      </c>
      <c r="BL78" s="25">
        <v>0</v>
      </c>
      <c r="BM78" s="25">
        <v>0</v>
      </c>
      <c r="BN78" s="25">
        <v>34.4</v>
      </c>
    </row>
    <row r="79" spans="1:66" x14ac:dyDescent="0.25">
      <c r="A79" s="6">
        <v>44997</v>
      </c>
      <c r="B79" t="s">
        <v>9</v>
      </c>
      <c r="C79">
        <v>12</v>
      </c>
      <c r="D79">
        <f t="shared" si="9"/>
        <v>432</v>
      </c>
      <c r="E79">
        <f t="shared" si="10"/>
        <v>169.60000000000002</v>
      </c>
      <c r="F79">
        <f t="shared" si="11"/>
        <v>49.6</v>
      </c>
      <c r="G79">
        <f t="shared" si="12"/>
        <v>98.4</v>
      </c>
      <c r="H79">
        <f t="shared" si="13"/>
        <v>114.4</v>
      </c>
      <c r="I79">
        <v>0</v>
      </c>
      <c r="J79" s="22">
        <v>0.32800000000000007</v>
      </c>
      <c r="K79" s="22">
        <v>0.30400000000000005</v>
      </c>
      <c r="L79" s="22">
        <v>0.59199999999999997</v>
      </c>
      <c r="M79" s="22">
        <v>0.72000000000000008</v>
      </c>
      <c r="N79" s="22">
        <v>0.79200000000000004</v>
      </c>
      <c r="O79" s="24">
        <v>0.64000000000000012</v>
      </c>
      <c r="P79" s="24">
        <v>0.12</v>
      </c>
      <c r="Q79" s="24">
        <v>0.47199999999999998</v>
      </c>
      <c r="R79" s="24">
        <v>0.60000000000000009</v>
      </c>
      <c r="S79" s="24">
        <v>0.52800000000000002</v>
      </c>
      <c r="T79" s="24">
        <v>0.57599999999999996</v>
      </c>
      <c r="U79" s="24">
        <v>0.72800000000000009</v>
      </c>
      <c r="V79" s="24">
        <v>0.74400000000000011</v>
      </c>
      <c r="W79" s="24">
        <v>0.66400000000000015</v>
      </c>
      <c r="X79" s="24">
        <v>0.34400000000000003</v>
      </c>
      <c r="Y79" s="24">
        <v>0.22400000000000003</v>
      </c>
      <c r="Z79" s="24">
        <v>0.45600000000000007</v>
      </c>
      <c r="AA79" s="25">
        <v>6.4</v>
      </c>
      <c r="AB79" s="25">
        <v>9.6000000000000014</v>
      </c>
      <c r="AC79" s="25">
        <v>0</v>
      </c>
      <c r="AD79" s="25">
        <v>1.6</v>
      </c>
      <c r="AE79" s="25">
        <v>0</v>
      </c>
      <c r="AF79" s="25">
        <v>0</v>
      </c>
      <c r="AG79" s="25">
        <v>4.8000000000000007</v>
      </c>
      <c r="AH79" s="25">
        <v>11.200000000000001</v>
      </c>
      <c r="AI79" s="25">
        <v>0</v>
      </c>
      <c r="AJ79" s="25">
        <v>16</v>
      </c>
      <c r="AK79" s="25">
        <v>12</v>
      </c>
      <c r="AL79" s="25">
        <v>16.8</v>
      </c>
      <c r="AM79" s="25">
        <v>0</v>
      </c>
      <c r="AN79" s="25">
        <v>25.6</v>
      </c>
      <c r="AO79" s="25">
        <v>34.4</v>
      </c>
      <c r="AP79" s="25">
        <v>24</v>
      </c>
      <c r="AQ79" s="25">
        <v>0</v>
      </c>
      <c r="AR79" s="25">
        <v>8.8000000000000007</v>
      </c>
      <c r="AS79" s="25">
        <v>1.6</v>
      </c>
      <c r="AT79" s="25">
        <v>3.2</v>
      </c>
      <c r="AU79" s="25">
        <v>0.8</v>
      </c>
      <c r="AV79" s="25">
        <v>7.2</v>
      </c>
      <c r="AW79" s="25">
        <v>12</v>
      </c>
      <c r="AX79" s="25">
        <v>6.4</v>
      </c>
      <c r="AY79" s="25">
        <v>44</v>
      </c>
      <c r="AZ79" s="25">
        <v>12</v>
      </c>
      <c r="BA79" s="25">
        <v>0</v>
      </c>
      <c r="BB79" s="25">
        <v>5.6000000000000005</v>
      </c>
      <c r="BC79" s="25">
        <v>10.4</v>
      </c>
      <c r="BD79" s="25">
        <v>0</v>
      </c>
      <c r="BE79" s="25">
        <v>0</v>
      </c>
      <c r="BF79" s="25">
        <v>23.200000000000003</v>
      </c>
      <c r="BG79" s="25">
        <v>32</v>
      </c>
      <c r="BH79" s="25">
        <v>24.8</v>
      </c>
      <c r="BI79" s="25">
        <v>3.2</v>
      </c>
      <c r="BJ79" s="25">
        <v>24</v>
      </c>
      <c r="BK79" s="25">
        <v>31.200000000000003</v>
      </c>
      <c r="BL79" s="25">
        <v>0</v>
      </c>
      <c r="BM79" s="25">
        <v>8</v>
      </c>
      <c r="BN79" s="25">
        <v>23.200000000000003</v>
      </c>
    </row>
    <row r="80" spans="1:66" x14ac:dyDescent="0.25">
      <c r="A80" s="6">
        <v>44998</v>
      </c>
      <c r="B80" t="s">
        <v>9</v>
      </c>
      <c r="C80">
        <v>13</v>
      </c>
      <c r="D80">
        <f t="shared" si="9"/>
        <v>272.00000000000006</v>
      </c>
      <c r="E80">
        <f t="shared" si="10"/>
        <v>75.20000000000006</v>
      </c>
      <c r="F80">
        <f t="shared" si="11"/>
        <v>43.2</v>
      </c>
      <c r="G80">
        <f t="shared" si="12"/>
        <v>85.6</v>
      </c>
      <c r="H80">
        <f t="shared" si="13"/>
        <v>68</v>
      </c>
      <c r="I80">
        <v>0</v>
      </c>
      <c r="J80" s="22">
        <v>0.28000000000000003</v>
      </c>
      <c r="K80" s="22">
        <v>0.47199999999999998</v>
      </c>
      <c r="L80" s="22">
        <v>0.58399999999999996</v>
      </c>
      <c r="M80" s="22">
        <v>0.4</v>
      </c>
      <c r="N80" s="22">
        <v>0.79200000000000004</v>
      </c>
      <c r="O80" s="24">
        <v>0.13600000000000001</v>
      </c>
      <c r="P80" s="24">
        <v>0.56799999999999995</v>
      </c>
      <c r="Q80" s="24">
        <v>0.63200000000000012</v>
      </c>
      <c r="R80" s="24">
        <v>0.6080000000000001</v>
      </c>
      <c r="S80" s="24">
        <v>0.72800000000000009</v>
      </c>
      <c r="T80" s="24">
        <v>0.48</v>
      </c>
      <c r="U80" s="24">
        <v>0.77600000000000002</v>
      </c>
      <c r="V80" s="24">
        <v>0.26400000000000001</v>
      </c>
      <c r="W80" s="24">
        <v>0.8</v>
      </c>
      <c r="X80" s="24">
        <v>0.68800000000000006</v>
      </c>
      <c r="Y80" s="24">
        <v>0.68</v>
      </c>
      <c r="Z80" s="24">
        <v>0.7360000000000001</v>
      </c>
      <c r="AA80" s="25">
        <v>4</v>
      </c>
      <c r="AB80" s="25">
        <v>0</v>
      </c>
      <c r="AC80" s="25">
        <v>4.8000000000000007</v>
      </c>
      <c r="AD80" s="25">
        <v>0</v>
      </c>
      <c r="AE80" s="25">
        <v>2.4000000000000004</v>
      </c>
      <c r="AF80" s="25">
        <v>4</v>
      </c>
      <c r="AG80" s="25">
        <v>16</v>
      </c>
      <c r="AH80" s="25">
        <v>0</v>
      </c>
      <c r="AI80" s="25">
        <v>11.200000000000001</v>
      </c>
      <c r="AJ80" s="25">
        <v>0.8</v>
      </c>
      <c r="AK80" s="25">
        <v>45.6</v>
      </c>
      <c r="AL80" s="25">
        <v>8</v>
      </c>
      <c r="AM80" s="25">
        <v>27.200000000000003</v>
      </c>
      <c r="AN80" s="25">
        <v>16</v>
      </c>
      <c r="AO80" s="25">
        <v>0</v>
      </c>
      <c r="AP80" s="25">
        <v>1.6</v>
      </c>
      <c r="AQ80" s="25">
        <v>0</v>
      </c>
      <c r="AR80" s="25">
        <v>5.6000000000000005</v>
      </c>
      <c r="AS80" s="25">
        <v>4</v>
      </c>
      <c r="AT80" s="25">
        <v>5.6000000000000005</v>
      </c>
      <c r="AU80" s="25">
        <v>0</v>
      </c>
      <c r="AV80" s="25">
        <v>14.4</v>
      </c>
      <c r="AW80" s="25">
        <v>15.200000000000001</v>
      </c>
      <c r="AX80" s="25">
        <v>17.600000000000001</v>
      </c>
      <c r="AY80" s="25">
        <v>0</v>
      </c>
      <c r="AZ80" s="25">
        <v>15.200000000000001</v>
      </c>
      <c r="BA80" s="25">
        <v>17.600000000000001</v>
      </c>
      <c r="BB80" s="25">
        <v>0</v>
      </c>
      <c r="BC80" s="25">
        <v>5.6000000000000005</v>
      </c>
      <c r="BD80" s="25">
        <v>0</v>
      </c>
      <c r="BE80" s="25">
        <v>0</v>
      </c>
      <c r="BF80" s="25">
        <v>0</v>
      </c>
      <c r="BG80" s="25">
        <v>10.400000000000047</v>
      </c>
      <c r="BH80" s="25">
        <v>4.8000000000000007</v>
      </c>
      <c r="BI80" s="25">
        <v>24.8</v>
      </c>
      <c r="BJ80" s="25">
        <v>4.8000000000000007</v>
      </c>
      <c r="BK80" s="25">
        <v>26.400000000000002</v>
      </c>
      <c r="BL80" s="25">
        <v>4</v>
      </c>
      <c r="BM80" s="25">
        <v>0</v>
      </c>
      <c r="BN80" s="25">
        <v>0</v>
      </c>
    </row>
    <row r="81" spans="1:66" x14ac:dyDescent="0.25">
      <c r="A81" s="6">
        <v>44999</v>
      </c>
      <c r="B81" t="s">
        <v>9</v>
      </c>
      <c r="C81">
        <v>14</v>
      </c>
      <c r="D81">
        <f t="shared" si="9"/>
        <v>342.40000000000032</v>
      </c>
      <c r="E81">
        <f t="shared" si="10"/>
        <v>77.600000000000094</v>
      </c>
      <c r="F81">
        <f t="shared" si="11"/>
        <v>124.80000000000001</v>
      </c>
      <c r="G81">
        <f t="shared" si="12"/>
        <v>105.60000000000021</v>
      </c>
      <c r="H81">
        <f t="shared" si="13"/>
        <v>34.400000000000006</v>
      </c>
      <c r="I81">
        <v>0</v>
      </c>
      <c r="J81" s="22">
        <v>0.34400000000000003</v>
      </c>
      <c r="K81" s="22">
        <v>0.66400000000000015</v>
      </c>
      <c r="L81" s="22">
        <v>0.64000000000000012</v>
      </c>
      <c r="M81" s="22">
        <v>0.70400000000000007</v>
      </c>
      <c r="N81" s="22">
        <v>0.74400000000000011</v>
      </c>
      <c r="O81" s="24">
        <v>0.22400000000000003</v>
      </c>
      <c r="P81" s="24">
        <v>0.59199999999999997</v>
      </c>
      <c r="Q81" s="24">
        <v>0.63200000000000012</v>
      </c>
      <c r="R81" s="24">
        <v>0.64000000000000012</v>
      </c>
      <c r="S81" s="24">
        <v>0.48799999999999999</v>
      </c>
      <c r="T81" s="24">
        <v>0.52800000000000002</v>
      </c>
      <c r="U81" s="24">
        <v>0.41600000000000004</v>
      </c>
      <c r="V81" s="24">
        <v>0.21600000000000003</v>
      </c>
      <c r="W81" s="24">
        <v>0.64800000000000013</v>
      </c>
      <c r="X81" s="24">
        <v>0.44000000000000006</v>
      </c>
      <c r="Y81" s="24">
        <v>0.79200000000000004</v>
      </c>
      <c r="Z81" s="24">
        <v>0.43200000000000005</v>
      </c>
      <c r="AA81" s="25">
        <v>14.4</v>
      </c>
      <c r="AB81" s="25">
        <v>35.200000000000003</v>
      </c>
      <c r="AC81" s="25">
        <v>20.8</v>
      </c>
      <c r="AD81" s="25">
        <v>0</v>
      </c>
      <c r="AE81" s="25">
        <v>0</v>
      </c>
      <c r="AF81" s="25">
        <v>8</v>
      </c>
      <c r="AG81" s="25">
        <v>19.200000000000003</v>
      </c>
      <c r="AH81" s="25">
        <v>3.2</v>
      </c>
      <c r="AI81" s="25">
        <v>24</v>
      </c>
      <c r="AJ81" s="25">
        <v>0</v>
      </c>
      <c r="AK81" s="25">
        <v>18.400000000000002</v>
      </c>
      <c r="AL81" s="25">
        <v>8.8000000000000007</v>
      </c>
      <c r="AM81" s="25">
        <v>7.2</v>
      </c>
      <c r="AN81" s="25">
        <v>5.6000000000000005</v>
      </c>
      <c r="AO81" s="25">
        <v>4</v>
      </c>
      <c r="AP81" s="25">
        <v>4.8000000000000007</v>
      </c>
      <c r="AQ81" s="25">
        <v>0</v>
      </c>
      <c r="AR81" s="25">
        <v>4</v>
      </c>
      <c r="AS81" s="25">
        <v>0</v>
      </c>
      <c r="AT81" s="25">
        <v>0</v>
      </c>
      <c r="AU81" s="25">
        <v>0</v>
      </c>
      <c r="AV81" s="25">
        <v>6.4</v>
      </c>
      <c r="AW81" s="25">
        <v>8.8000000000000913</v>
      </c>
      <c r="AX81" s="25">
        <v>13.600000000000001</v>
      </c>
      <c r="AY81" s="25">
        <v>0</v>
      </c>
      <c r="AZ81" s="25">
        <v>9.600000000000092</v>
      </c>
      <c r="BA81" s="25">
        <v>4.0000000000000231</v>
      </c>
      <c r="BB81" s="25">
        <v>11.200000000000001</v>
      </c>
      <c r="BC81" s="25">
        <v>20.8</v>
      </c>
      <c r="BD81" s="25">
        <v>31.200000000000003</v>
      </c>
      <c r="BE81" s="25">
        <v>6.4</v>
      </c>
      <c r="BF81" s="25">
        <v>14.4</v>
      </c>
      <c r="BG81" s="25">
        <v>16.8</v>
      </c>
      <c r="BH81" s="25">
        <v>5.6000000000000005</v>
      </c>
      <c r="BI81" s="25">
        <v>0</v>
      </c>
      <c r="BJ81" s="25">
        <v>4.8000000000000913</v>
      </c>
      <c r="BK81" s="25">
        <v>5.6000000000000005</v>
      </c>
      <c r="BL81" s="25">
        <v>20</v>
      </c>
      <c r="BM81" s="25">
        <v>4</v>
      </c>
      <c r="BN81" s="25">
        <v>0</v>
      </c>
    </row>
    <row r="82" spans="1:66" x14ac:dyDescent="0.25">
      <c r="A82" s="6">
        <v>45000</v>
      </c>
      <c r="B82" t="s">
        <v>9</v>
      </c>
      <c r="C82">
        <v>15</v>
      </c>
      <c r="D82">
        <f t="shared" si="9"/>
        <v>464.80000000000013</v>
      </c>
      <c r="E82">
        <f t="shared" si="10"/>
        <v>113.60000000000001</v>
      </c>
      <c r="F82">
        <f t="shared" si="11"/>
        <v>174.40000000000012</v>
      </c>
      <c r="G82">
        <f t="shared" si="12"/>
        <v>88</v>
      </c>
      <c r="H82">
        <f t="shared" si="13"/>
        <v>88.8</v>
      </c>
      <c r="I82">
        <v>0</v>
      </c>
      <c r="J82" s="22">
        <v>0.4</v>
      </c>
      <c r="K82" s="22">
        <v>0.504</v>
      </c>
      <c r="L82" s="22">
        <v>0.56799999999999995</v>
      </c>
      <c r="M82" s="22">
        <v>0.71200000000000008</v>
      </c>
      <c r="N82" s="22">
        <v>0.75200000000000011</v>
      </c>
      <c r="O82" s="24">
        <v>0.7360000000000001</v>
      </c>
      <c r="P82" s="24">
        <v>0.57599999999999996</v>
      </c>
      <c r="Q82" s="24">
        <v>0.51200000000000001</v>
      </c>
      <c r="R82" s="24">
        <v>0.75200000000000011</v>
      </c>
      <c r="S82" s="24">
        <v>0.7360000000000001</v>
      </c>
      <c r="T82" s="24">
        <v>0.8</v>
      </c>
      <c r="U82" s="24">
        <v>0.41600000000000004</v>
      </c>
      <c r="V82" s="24">
        <v>0.59199999999999997</v>
      </c>
      <c r="W82" s="24">
        <v>0.34400000000000003</v>
      </c>
      <c r="X82" s="24">
        <v>0.8</v>
      </c>
      <c r="Y82" s="24">
        <v>0.75200000000000011</v>
      </c>
      <c r="Z82" s="24">
        <v>0.30400000000000005</v>
      </c>
      <c r="AA82" s="25">
        <v>35.200000000000003</v>
      </c>
      <c r="AB82" s="25">
        <v>4</v>
      </c>
      <c r="AC82" s="25">
        <v>28</v>
      </c>
      <c r="AD82" s="25">
        <v>21.6</v>
      </c>
      <c r="AE82" s="25">
        <v>0.80000000000009097</v>
      </c>
      <c r="AF82" s="25">
        <v>32</v>
      </c>
      <c r="AG82" s="25">
        <v>0.8</v>
      </c>
      <c r="AH82" s="25">
        <v>44.800000000000004</v>
      </c>
      <c r="AI82" s="25">
        <v>6.4</v>
      </c>
      <c r="AJ82" s="25">
        <v>0.8</v>
      </c>
      <c r="AK82" s="25">
        <v>0</v>
      </c>
      <c r="AL82" s="25">
        <v>0</v>
      </c>
      <c r="AM82" s="25">
        <v>10.4</v>
      </c>
      <c r="AN82" s="25">
        <v>32</v>
      </c>
      <c r="AO82" s="25">
        <v>0</v>
      </c>
      <c r="AP82" s="25">
        <v>14.4</v>
      </c>
      <c r="AQ82" s="25">
        <v>4.8000000000000007</v>
      </c>
      <c r="AR82" s="25">
        <v>0</v>
      </c>
      <c r="AS82" s="25">
        <v>0</v>
      </c>
      <c r="AT82" s="25">
        <v>27.200000000000003</v>
      </c>
      <c r="AU82" s="25">
        <v>21.6</v>
      </c>
      <c r="AV82" s="25">
        <v>6.4</v>
      </c>
      <c r="AW82" s="25">
        <v>14.4</v>
      </c>
      <c r="AX82" s="25">
        <v>0</v>
      </c>
      <c r="AY82" s="25">
        <v>20</v>
      </c>
      <c r="AZ82" s="25">
        <v>1.6</v>
      </c>
      <c r="BA82" s="25">
        <v>0</v>
      </c>
      <c r="BB82" s="25">
        <v>7.2</v>
      </c>
      <c r="BC82" s="25">
        <v>0</v>
      </c>
      <c r="BD82" s="25">
        <v>16.8</v>
      </c>
      <c r="BE82" s="25">
        <v>0</v>
      </c>
      <c r="BF82" s="25">
        <v>9.6000000000000014</v>
      </c>
      <c r="BG82" s="25">
        <v>16.8</v>
      </c>
      <c r="BH82" s="25">
        <v>15.200000000000001</v>
      </c>
      <c r="BI82" s="25">
        <v>37.6</v>
      </c>
      <c r="BJ82" s="25">
        <v>14.4</v>
      </c>
      <c r="BK82" s="25">
        <v>1.6</v>
      </c>
      <c r="BL82" s="25">
        <v>12</v>
      </c>
      <c r="BM82" s="25">
        <v>2.4000000000000004</v>
      </c>
      <c r="BN82" s="25">
        <v>4</v>
      </c>
    </row>
    <row r="83" spans="1:66" x14ac:dyDescent="0.25">
      <c r="A83" s="6">
        <v>45001</v>
      </c>
      <c r="B83" t="s">
        <v>9</v>
      </c>
      <c r="C83">
        <v>16</v>
      </c>
      <c r="D83">
        <f t="shared" si="9"/>
        <v>444</v>
      </c>
      <c r="E83">
        <f t="shared" si="10"/>
        <v>72</v>
      </c>
      <c r="F83">
        <f t="shared" si="11"/>
        <v>104.80000000000001</v>
      </c>
      <c r="G83">
        <f t="shared" si="12"/>
        <v>140.80000000000001</v>
      </c>
      <c r="H83">
        <f t="shared" si="13"/>
        <v>126.4</v>
      </c>
      <c r="I83">
        <v>0</v>
      </c>
      <c r="J83" s="22">
        <v>0.72800000000000009</v>
      </c>
      <c r="K83" s="22">
        <v>0.51200000000000001</v>
      </c>
      <c r="L83" s="22">
        <v>0.60000000000000009</v>
      </c>
      <c r="M83" s="22">
        <v>0.76000000000000012</v>
      </c>
      <c r="N83" s="22">
        <v>0.79200000000000004</v>
      </c>
      <c r="O83" s="24">
        <v>0.6080000000000001</v>
      </c>
      <c r="P83" s="24">
        <v>0.52800000000000002</v>
      </c>
      <c r="Q83" s="24">
        <v>0.48799999999999999</v>
      </c>
      <c r="R83" s="24">
        <v>0.37600000000000006</v>
      </c>
      <c r="S83" s="24">
        <v>0.58399999999999996</v>
      </c>
      <c r="T83" s="24">
        <v>0.64000000000000012</v>
      </c>
      <c r="U83" s="24">
        <v>0.41600000000000004</v>
      </c>
      <c r="V83" s="24">
        <v>0.44800000000000006</v>
      </c>
      <c r="W83" s="24">
        <v>0.34400000000000003</v>
      </c>
      <c r="X83" s="24">
        <v>0.72000000000000008</v>
      </c>
      <c r="Y83" s="24">
        <v>0.32800000000000007</v>
      </c>
      <c r="Z83" s="24">
        <v>0.75200000000000011</v>
      </c>
      <c r="AA83" s="25">
        <v>9.6000000000000014</v>
      </c>
      <c r="AB83" s="25">
        <v>18.400000000000002</v>
      </c>
      <c r="AC83" s="25">
        <v>22.400000000000002</v>
      </c>
      <c r="AD83" s="25">
        <v>4.8000000000000007</v>
      </c>
      <c r="AE83" s="25">
        <v>19.200000000000003</v>
      </c>
      <c r="AF83" s="25">
        <v>22.400000000000002</v>
      </c>
      <c r="AG83" s="25">
        <v>4</v>
      </c>
      <c r="AH83" s="25">
        <v>0</v>
      </c>
      <c r="AI83" s="25">
        <v>0.8</v>
      </c>
      <c r="AJ83" s="25">
        <v>3.2</v>
      </c>
      <c r="AK83" s="25">
        <v>9.6000000000000014</v>
      </c>
      <c r="AL83" s="25">
        <v>6.4</v>
      </c>
      <c r="AM83" s="25">
        <v>26.400000000000002</v>
      </c>
      <c r="AN83" s="25">
        <v>23.200000000000003</v>
      </c>
      <c r="AO83" s="25">
        <v>21.6</v>
      </c>
      <c r="AP83" s="25">
        <v>3.2</v>
      </c>
      <c r="AQ83" s="25">
        <v>2.4000000000000004</v>
      </c>
      <c r="AR83" s="25">
        <v>9.6000000000000014</v>
      </c>
      <c r="AS83" s="25">
        <v>8.8000000000000007</v>
      </c>
      <c r="AT83" s="25">
        <v>24.8</v>
      </c>
      <c r="AU83" s="25">
        <v>3.2</v>
      </c>
      <c r="AV83" s="25">
        <v>20.8</v>
      </c>
      <c r="AW83" s="25">
        <v>4.8000000000000007</v>
      </c>
      <c r="AX83" s="25">
        <v>2.4000000000000004</v>
      </c>
      <c r="AY83" s="25">
        <v>32.800000000000004</v>
      </c>
      <c r="AZ83" s="25">
        <v>19.200000000000003</v>
      </c>
      <c r="BA83" s="25">
        <v>30.400000000000002</v>
      </c>
      <c r="BB83" s="25">
        <v>10.4</v>
      </c>
      <c r="BC83" s="25">
        <v>9.6000000000000014</v>
      </c>
      <c r="BD83" s="25">
        <v>7.2</v>
      </c>
      <c r="BE83" s="25">
        <v>0</v>
      </c>
      <c r="BF83" s="25">
        <v>9.6000000000000014</v>
      </c>
      <c r="BG83" s="25">
        <v>30.400000000000002</v>
      </c>
      <c r="BH83" s="25">
        <v>0</v>
      </c>
      <c r="BI83" s="25">
        <v>21.6</v>
      </c>
      <c r="BJ83" s="25">
        <v>10.4</v>
      </c>
      <c r="BK83" s="25">
        <v>0</v>
      </c>
      <c r="BL83" s="25">
        <v>0</v>
      </c>
      <c r="BM83" s="25">
        <v>0</v>
      </c>
      <c r="BN83" s="25">
        <v>0</v>
      </c>
    </row>
    <row r="84" spans="1:66" x14ac:dyDescent="0.25">
      <c r="A84" s="6">
        <v>45002</v>
      </c>
      <c r="B84" t="s">
        <v>9</v>
      </c>
      <c r="C84">
        <v>17</v>
      </c>
      <c r="D84">
        <f t="shared" si="9"/>
        <v>360</v>
      </c>
      <c r="E84">
        <f t="shared" si="10"/>
        <v>76</v>
      </c>
      <c r="F84">
        <f t="shared" si="11"/>
        <v>51.999999999999957</v>
      </c>
      <c r="G84">
        <f t="shared" si="12"/>
        <v>103.20000000000002</v>
      </c>
      <c r="H84">
        <f t="shared" si="13"/>
        <v>128.80000000000001</v>
      </c>
      <c r="I84">
        <v>1</v>
      </c>
      <c r="J84" s="22">
        <v>0.20800000000000002</v>
      </c>
      <c r="K84" s="22">
        <v>0.52800000000000002</v>
      </c>
      <c r="L84" s="22">
        <v>0.62400000000000011</v>
      </c>
      <c r="M84" s="22">
        <v>0.30400000000000005</v>
      </c>
      <c r="N84" s="22">
        <v>0.78400000000000003</v>
      </c>
      <c r="O84" s="24">
        <v>0.53600000000000003</v>
      </c>
      <c r="P84" s="24">
        <v>0.76800000000000002</v>
      </c>
      <c r="Q84" s="24">
        <v>0.52800000000000002</v>
      </c>
      <c r="R84" s="24">
        <v>0.77600000000000002</v>
      </c>
      <c r="S84" s="24">
        <v>0.48</v>
      </c>
      <c r="T84" s="24">
        <v>0.48</v>
      </c>
      <c r="U84" s="24">
        <v>0.46399999999999997</v>
      </c>
      <c r="V84" s="24">
        <v>0.69600000000000006</v>
      </c>
      <c r="W84" s="24">
        <v>0.248</v>
      </c>
      <c r="X84" s="24">
        <v>0.44800000000000006</v>
      </c>
      <c r="Y84" s="24">
        <v>0.32800000000000007</v>
      </c>
      <c r="Z84" s="24">
        <v>0.46399999999999997</v>
      </c>
      <c r="AA84" s="25">
        <v>11.199999999999955</v>
      </c>
      <c r="AB84" s="25">
        <v>0</v>
      </c>
      <c r="AC84" s="25">
        <v>0</v>
      </c>
      <c r="AD84" s="25">
        <v>4</v>
      </c>
      <c r="AE84" s="25">
        <v>4.8000000000000007</v>
      </c>
      <c r="AF84" s="25">
        <v>0</v>
      </c>
      <c r="AG84" s="25">
        <v>8</v>
      </c>
      <c r="AH84" s="25">
        <v>20</v>
      </c>
      <c r="AI84" s="25">
        <v>4</v>
      </c>
      <c r="AJ84" s="25">
        <v>0</v>
      </c>
      <c r="AK84" s="25">
        <v>0</v>
      </c>
      <c r="AL84" s="25">
        <v>4</v>
      </c>
      <c r="AM84" s="25">
        <v>30.400000000000002</v>
      </c>
      <c r="AN84" s="25">
        <v>9.6000000000000014</v>
      </c>
      <c r="AO84" s="25">
        <v>0</v>
      </c>
      <c r="AP84" s="25">
        <v>19.200000000000003</v>
      </c>
      <c r="AQ84" s="25">
        <v>16.8</v>
      </c>
      <c r="AR84" s="25">
        <v>24.8</v>
      </c>
      <c r="AS84" s="25">
        <v>0.8</v>
      </c>
      <c r="AT84" s="25">
        <v>23.200000000000003</v>
      </c>
      <c r="AU84" s="25">
        <v>4</v>
      </c>
      <c r="AV84" s="25">
        <v>0</v>
      </c>
      <c r="AW84" s="25">
        <v>36.800000000000004</v>
      </c>
      <c r="AX84" s="25">
        <v>16.8</v>
      </c>
      <c r="AY84" s="25">
        <v>7.2</v>
      </c>
      <c r="AZ84" s="25">
        <v>12</v>
      </c>
      <c r="BA84" s="25">
        <v>2.4000000000000004</v>
      </c>
      <c r="BB84" s="25">
        <v>1.6</v>
      </c>
      <c r="BC84" s="25">
        <v>22.400000000000002</v>
      </c>
      <c r="BD84" s="25">
        <v>0</v>
      </c>
      <c r="BE84" s="25">
        <v>9.6000000000000014</v>
      </c>
      <c r="BF84" s="25">
        <v>0</v>
      </c>
      <c r="BG84" s="25">
        <v>0</v>
      </c>
      <c r="BH84" s="25">
        <v>23.200000000000003</v>
      </c>
      <c r="BI84" s="25">
        <v>0</v>
      </c>
      <c r="BJ84" s="25">
        <v>4</v>
      </c>
      <c r="BK84" s="25">
        <v>5.6000000000000005</v>
      </c>
      <c r="BL84" s="25">
        <v>6.4</v>
      </c>
      <c r="BM84" s="25">
        <v>14.4</v>
      </c>
      <c r="BN84" s="25">
        <v>12.8</v>
      </c>
    </row>
    <row r="85" spans="1:66" x14ac:dyDescent="0.25">
      <c r="A85" s="6">
        <v>45003</v>
      </c>
      <c r="B85" t="s">
        <v>9</v>
      </c>
      <c r="C85">
        <v>18</v>
      </c>
      <c r="D85">
        <f t="shared" si="9"/>
        <v>360</v>
      </c>
      <c r="E85">
        <f t="shared" si="10"/>
        <v>108.8</v>
      </c>
      <c r="F85">
        <f t="shared" si="11"/>
        <v>51.2</v>
      </c>
      <c r="G85">
        <f t="shared" si="12"/>
        <v>77.599999999999994</v>
      </c>
      <c r="H85">
        <f t="shared" si="13"/>
        <v>122.4</v>
      </c>
      <c r="I85">
        <v>0</v>
      </c>
      <c r="J85" s="22">
        <v>0.28000000000000003</v>
      </c>
      <c r="K85" s="22">
        <v>0.66400000000000015</v>
      </c>
      <c r="L85" s="22">
        <v>0.79200000000000004</v>
      </c>
      <c r="M85" s="22">
        <v>0.76000000000000012</v>
      </c>
      <c r="N85" s="22">
        <v>0.7360000000000001</v>
      </c>
      <c r="O85" s="24">
        <v>0.67200000000000004</v>
      </c>
      <c r="P85" s="24">
        <v>0.53600000000000003</v>
      </c>
      <c r="Q85" s="24">
        <v>8.0000000000000016E-2</v>
      </c>
      <c r="R85" s="24">
        <v>0.48</v>
      </c>
      <c r="S85" s="24">
        <v>0.55200000000000005</v>
      </c>
      <c r="T85" s="24">
        <v>0.79200000000000004</v>
      </c>
      <c r="U85" s="24">
        <v>0.76800000000000002</v>
      </c>
      <c r="V85" s="24">
        <v>0.20800000000000002</v>
      </c>
      <c r="W85" s="24">
        <v>0.29599999999999999</v>
      </c>
      <c r="X85" s="24">
        <v>0.76000000000000012</v>
      </c>
      <c r="Y85" s="24">
        <v>0.25600000000000001</v>
      </c>
      <c r="Z85" s="24">
        <v>0.79200000000000004</v>
      </c>
      <c r="AA85" s="25">
        <v>0</v>
      </c>
      <c r="AB85" s="25">
        <v>14.4</v>
      </c>
      <c r="AC85" s="25">
        <v>0</v>
      </c>
      <c r="AD85" s="25">
        <v>0</v>
      </c>
      <c r="AE85" s="25">
        <v>6.4</v>
      </c>
      <c r="AF85" s="25">
        <v>20.8</v>
      </c>
      <c r="AG85" s="25">
        <v>0</v>
      </c>
      <c r="AH85" s="25">
        <v>3.2</v>
      </c>
      <c r="AI85" s="25">
        <v>0</v>
      </c>
      <c r="AJ85" s="25">
        <v>6.4</v>
      </c>
      <c r="AK85" s="25">
        <v>32</v>
      </c>
      <c r="AL85" s="25">
        <v>30.400000000000002</v>
      </c>
      <c r="AM85" s="25">
        <v>0</v>
      </c>
      <c r="AN85" s="25">
        <v>32</v>
      </c>
      <c r="AO85" s="25">
        <v>4.8000000000000007</v>
      </c>
      <c r="AP85" s="25">
        <v>0</v>
      </c>
      <c r="AQ85" s="25">
        <v>36</v>
      </c>
      <c r="AR85" s="25">
        <v>4.8000000000000007</v>
      </c>
      <c r="AS85" s="25">
        <v>0</v>
      </c>
      <c r="AT85" s="25">
        <v>14.4</v>
      </c>
      <c r="AU85" s="25">
        <v>6.4</v>
      </c>
      <c r="AV85" s="25">
        <v>13.600000000000001</v>
      </c>
      <c r="AW85" s="25">
        <v>16</v>
      </c>
      <c r="AX85" s="25">
        <v>4.8000000000000007</v>
      </c>
      <c r="AY85" s="25">
        <v>0</v>
      </c>
      <c r="AZ85" s="25">
        <v>0</v>
      </c>
      <c r="BA85" s="25">
        <v>8</v>
      </c>
      <c r="BB85" s="25">
        <v>5.6000000000000005</v>
      </c>
      <c r="BC85" s="25">
        <v>6.4</v>
      </c>
      <c r="BD85" s="25">
        <v>16.8</v>
      </c>
      <c r="BE85" s="25">
        <v>0</v>
      </c>
      <c r="BF85" s="25">
        <v>37.6</v>
      </c>
      <c r="BG85" s="25">
        <v>4</v>
      </c>
      <c r="BH85" s="25">
        <v>8</v>
      </c>
      <c r="BI85" s="25">
        <v>20</v>
      </c>
      <c r="BJ85" s="25">
        <v>10.4</v>
      </c>
      <c r="BK85" s="25">
        <v>4</v>
      </c>
      <c r="BL85" s="25">
        <v>21.6</v>
      </c>
      <c r="BM85" s="25">
        <v>3.2</v>
      </c>
      <c r="BN85" s="25">
        <v>0</v>
      </c>
    </row>
    <row r="86" spans="1:66" x14ac:dyDescent="0.25">
      <c r="A86" s="6">
        <v>45004</v>
      </c>
      <c r="B86" t="s">
        <v>9</v>
      </c>
      <c r="C86">
        <v>19</v>
      </c>
      <c r="D86">
        <f t="shared" si="9"/>
        <v>312.8</v>
      </c>
      <c r="E86">
        <f t="shared" si="10"/>
        <v>80</v>
      </c>
      <c r="F86">
        <f t="shared" si="11"/>
        <v>84.800000000000011</v>
      </c>
      <c r="G86">
        <f t="shared" si="12"/>
        <v>120</v>
      </c>
      <c r="H86">
        <f t="shared" si="13"/>
        <v>28</v>
      </c>
      <c r="I86">
        <v>0</v>
      </c>
      <c r="J86" s="22">
        <v>0.34400000000000003</v>
      </c>
      <c r="K86" s="22">
        <v>0.48</v>
      </c>
      <c r="L86" s="22">
        <v>0.79200000000000004</v>
      </c>
      <c r="M86" s="22">
        <v>0.64000000000000012</v>
      </c>
      <c r="N86" s="22">
        <v>0.78400000000000003</v>
      </c>
      <c r="O86" s="24">
        <v>0.57599999999999996</v>
      </c>
      <c r="P86" s="24">
        <v>0.48799999999999999</v>
      </c>
      <c r="Q86" s="24">
        <v>0.45600000000000007</v>
      </c>
      <c r="R86" s="24">
        <v>0.58399999999999996</v>
      </c>
      <c r="S86" s="24">
        <v>0.54400000000000004</v>
      </c>
      <c r="T86" s="24">
        <v>0.78400000000000003</v>
      </c>
      <c r="U86" s="24">
        <v>0.76000000000000012</v>
      </c>
      <c r="V86" s="24">
        <v>0.76800000000000002</v>
      </c>
      <c r="W86" s="24">
        <v>0.20800000000000002</v>
      </c>
      <c r="X86" s="24">
        <v>0.32800000000000007</v>
      </c>
      <c r="Y86" s="24">
        <v>0.44800000000000006</v>
      </c>
      <c r="Z86" s="24">
        <v>0.504</v>
      </c>
      <c r="AA86" s="25">
        <v>0</v>
      </c>
      <c r="AB86" s="25">
        <v>10.4</v>
      </c>
      <c r="AC86" s="25">
        <v>20.8</v>
      </c>
      <c r="AD86" s="25">
        <v>0</v>
      </c>
      <c r="AE86" s="25">
        <v>6.4</v>
      </c>
      <c r="AF86" s="25">
        <v>0</v>
      </c>
      <c r="AG86" s="25">
        <v>0.8</v>
      </c>
      <c r="AH86" s="25">
        <v>8</v>
      </c>
      <c r="AI86" s="25">
        <v>38.400000000000006</v>
      </c>
      <c r="AJ86" s="25">
        <v>0</v>
      </c>
      <c r="AK86" s="25">
        <v>0</v>
      </c>
      <c r="AL86" s="25">
        <v>0</v>
      </c>
      <c r="AM86" s="25">
        <v>0</v>
      </c>
      <c r="AN86" s="25">
        <v>0</v>
      </c>
      <c r="AO86" s="25">
        <v>0</v>
      </c>
      <c r="AP86" s="25">
        <v>6.4</v>
      </c>
      <c r="AQ86" s="25">
        <v>10.4</v>
      </c>
      <c r="AR86" s="25">
        <v>0</v>
      </c>
      <c r="AS86" s="25">
        <v>11.200000000000001</v>
      </c>
      <c r="AT86" s="25">
        <v>0</v>
      </c>
      <c r="AU86" s="25">
        <v>13.600000000000001</v>
      </c>
      <c r="AV86" s="25">
        <v>0</v>
      </c>
      <c r="AW86" s="25">
        <v>1.6</v>
      </c>
      <c r="AX86" s="25">
        <v>5.6000000000000005</v>
      </c>
      <c r="AY86" s="25">
        <v>27.200000000000003</v>
      </c>
      <c r="AZ86" s="25">
        <v>20.8</v>
      </c>
      <c r="BA86" s="25">
        <v>19.200000000000003</v>
      </c>
      <c r="BB86" s="25">
        <v>24</v>
      </c>
      <c r="BC86" s="25">
        <v>4</v>
      </c>
      <c r="BD86" s="25">
        <v>4</v>
      </c>
      <c r="BE86" s="25">
        <v>0.8</v>
      </c>
      <c r="BF86" s="25">
        <v>4.8000000000000007</v>
      </c>
      <c r="BG86" s="25">
        <v>20.8</v>
      </c>
      <c r="BH86" s="25">
        <v>0</v>
      </c>
      <c r="BI86" s="25">
        <v>13.600000000000001</v>
      </c>
      <c r="BJ86" s="25">
        <v>2.4000000000000004</v>
      </c>
      <c r="BK86" s="25">
        <v>11.200000000000001</v>
      </c>
      <c r="BL86" s="25">
        <v>9.6000000000000014</v>
      </c>
      <c r="BM86" s="25">
        <v>0</v>
      </c>
      <c r="BN86" s="25">
        <v>16.8</v>
      </c>
    </row>
    <row r="87" spans="1:66" x14ac:dyDescent="0.25">
      <c r="A87" s="6">
        <v>45005</v>
      </c>
      <c r="B87" t="s">
        <v>9</v>
      </c>
      <c r="C87">
        <v>20</v>
      </c>
      <c r="D87">
        <f t="shared" si="9"/>
        <v>361.59999999999997</v>
      </c>
      <c r="E87">
        <f t="shared" si="10"/>
        <v>89.6</v>
      </c>
      <c r="F87">
        <f t="shared" si="11"/>
        <v>101.60000000000005</v>
      </c>
      <c r="G87">
        <f t="shared" si="12"/>
        <v>81.599999999999909</v>
      </c>
      <c r="H87">
        <f t="shared" si="13"/>
        <v>88.800000000000011</v>
      </c>
      <c r="I87">
        <v>0</v>
      </c>
      <c r="J87" s="22">
        <v>0.30400000000000005</v>
      </c>
      <c r="K87" s="22">
        <v>0.42400000000000004</v>
      </c>
      <c r="L87" s="22">
        <v>0.65600000000000014</v>
      </c>
      <c r="M87" s="22">
        <v>0.67200000000000004</v>
      </c>
      <c r="N87" s="22">
        <v>0.57599999999999996</v>
      </c>
      <c r="O87" s="24">
        <v>0.79200000000000004</v>
      </c>
      <c r="P87" s="24">
        <v>0.496</v>
      </c>
      <c r="Q87" s="24">
        <v>0.74400000000000011</v>
      </c>
      <c r="R87" s="24">
        <v>0.68800000000000006</v>
      </c>
      <c r="S87" s="24">
        <v>0.60000000000000009</v>
      </c>
      <c r="T87" s="24">
        <v>0.76000000000000012</v>
      </c>
      <c r="U87" s="24">
        <v>0.66400000000000015</v>
      </c>
      <c r="V87" s="24">
        <v>0.7360000000000001</v>
      </c>
      <c r="W87" s="24">
        <v>0.62400000000000011</v>
      </c>
      <c r="X87" s="24">
        <v>0.53600000000000003</v>
      </c>
      <c r="Y87" s="24">
        <v>0.69600000000000006</v>
      </c>
      <c r="Z87" s="24">
        <v>0.43200000000000005</v>
      </c>
      <c r="AA87" s="25">
        <v>16</v>
      </c>
      <c r="AB87" s="25">
        <v>4</v>
      </c>
      <c r="AC87" s="25">
        <v>19.200000000000003</v>
      </c>
      <c r="AD87" s="25">
        <v>0.8</v>
      </c>
      <c r="AE87" s="25">
        <v>4</v>
      </c>
      <c r="AF87" s="25">
        <v>30.400000000000002</v>
      </c>
      <c r="AG87" s="25">
        <v>14.4</v>
      </c>
      <c r="AH87" s="25">
        <v>9.6000000000000014</v>
      </c>
      <c r="AI87" s="25">
        <v>0</v>
      </c>
      <c r="AJ87" s="25">
        <v>3.2000000000000455</v>
      </c>
      <c r="AK87" s="25">
        <v>14.4</v>
      </c>
      <c r="AL87" s="25">
        <v>9.6000000000000014</v>
      </c>
      <c r="AM87" s="25">
        <v>0</v>
      </c>
      <c r="AN87" s="25">
        <v>12.8</v>
      </c>
      <c r="AO87" s="25">
        <v>12.8</v>
      </c>
      <c r="AP87" s="25">
        <v>24</v>
      </c>
      <c r="AQ87" s="25">
        <v>0</v>
      </c>
      <c r="AR87" s="25">
        <v>13.600000000000001</v>
      </c>
      <c r="AS87" s="25">
        <v>9.6000000000000014</v>
      </c>
      <c r="AT87" s="25">
        <v>6.4</v>
      </c>
      <c r="AU87" s="25">
        <v>4.8000000000000007</v>
      </c>
      <c r="AV87" s="25">
        <v>2.3999999999999093</v>
      </c>
      <c r="AW87" s="25">
        <v>16.8</v>
      </c>
      <c r="AX87" s="25">
        <v>0</v>
      </c>
      <c r="AY87" s="25">
        <v>5.6000000000000005</v>
      </c>
      <c r="AZ87" s="25">
        <v>2.4000000000000004</v>
      </c>
      <c r="BA87" s="25">
        <v>8</v>
      </c>
      <c r="BB87" s="25">
        <v>12.8</v>
      </c>
      <c r="BC87" s="25">
        <v>16</v>
      </c>
      <c r="BD87" s="25">
        <v>12.8</v>
      </c>
      <c r="BE87" s="25">
        <v>0</v>
      </c>
      <c r="BF87" s="25">
        <v>40</v>
      </c>
      <c r="BG87" s="25">
        <v>3.2</v>
      </c>
      <c r="BH87" s="25">
        <v>0</v>
      </c>
      <c r="BI87" s="25">
        <v>7.2</v>
      </c>
      <c r="BJ87" s="25">
        <v>0</v>
      </c>
      <c r="BK87" s="25">
        <v>12.8</v>
      </c>
      <c r="BL87" s="25">
        <v>5.6000000000000005</v>
      </c>
      <c r="BM87" s="25">
        <v>0</v>
      </c>
      <c r="BN87" s="25">
        <v>20.8</v>
      </c>
    </row>
    <row r="88" spans="1:66" x14ac:dyDescent="0.25">
      <c r="A88" s="6">
        <v>45006</v>
      </c>
      <c r="B88" t="s">
        <v>9</v>
      </c>
      <c r="C88">
        <v>21</v>
      </c>
      <c r="D88">
        <f t="shared" si="9"/>
        <v>387.2</v>
      </c>
      <c r="E88">
        <f t="shared" si="10"/>
        <v>156.79999999999998</v>
      </c>
      <c r="F88">
        <f t="shared" si="11"/>
        <v>14.4</v>
      </c>
      <c r="G88">
        <f t="shared" si="12"/>
        <v>107.20000000000002</v>
      </c>
      <c r="H88">
        <f t="shared" si="13"/>
        <v>108.80000000000001</v>
      </c>
      <c r="I88">
        <v>0</v>
      </c>
      <c r="J88" s="22">
        <v>0.64000000000000012</v>
      </c>
      <c r="K88" s="22">
        <v>0.26400000000000001</v>
      </c>
      <c r="L88" s="22">
        <v>0.74400000000000011</v>
      </c>
      <c r="M88" s="22">
        <v>0.65600000000000014</v>
      </c>
      <c r="N88" s="22">
        <v>0.6080000000000001</v>
      </c>
      <c r="O88" s="24">
        <v>0.44000000000000006</v>
      </c>
      <c r="P88" s="24">
        <v>0.62400000000000011</v>
      </c>
      <c r="Q88" s="24">
        <v>0.54400000000000004</v>
      </c>
      <c r="R88" s="24">
        <v>0.56000000000000005</v>
      </c>
      <c r="S88" s="24">
        <v>0.63200000000000012</v>
      </c>
      <c r="T88" s="24">
        <v>0.54400000000000004</v>
      </c>
      <c r="U88" s="24">
        <v>0.39200000000000002</v>
      </c>
      <c r="V88" s="24">
        <v>0.66400000000000015</v>
      </c>
      <c r="W88" s="24">
        <v>0.6080000000000001</v>
      </c>
      <c r="X88" s="24">
        <v>0.72000000000000008</v>
      </c>
      <c r="Y88" s="24">
        <v>0.68</v>
      </c>
      <c r="Z88" s="24">
        <v>0.74400000000000011</v>
      </c>
      <c r="AA88" s="25">
        <v>0</v>
      </c>
      <c r="AB88" s="25">
        <v>0</v>
      </c>
      <c r="AC88" s="25">
        <v>0</v>
      </c>
      <c r="AD88" s="25">
        <v>0</v>
      </c>
      <c r="AE88" s="25">
        <v>0</v>
      </c>
      <c r="AF88" s="25">
        <v>8</v>
      </c>
      <c r="AG88" s="25">
        <v>0</v>
      </c>
      <c r="AH88" s="25">
        <v>4</v>
      </c>
      <c r="AI88" s="25">
        <v>0</v>
      </c>
      <c r="AJ88" s="25">
        <v>2.4000000000000004</v>
      </c>
      <c r="AK88" s="25">
        <v>16</v>
      </c>
      <c r="AL88" s="25">
        <v>0</v>
      </c>
      <c r="AM88" s="25">
        <v>14.4</v>
      </c>
      <c r="AN88" s="25">
        <v>13.600000000000001</v>
      </c>
      <c r="AO88" s="25">
        <v>14.4</v>
      </c>
      <c r="AP88" s="25">
        <v>0</v>
      </c>
      <c r="AQ88" s="25">
        <v>36.800000000000004</v>
      </c>
      <c r="AR88" s="25">
        <v>12</v>
      </c>
      <c r="AS88" s="25">
        <v>17.600000000000001</v>
      </c>
      <c r="AT88" s="25">
        <v>0</v>
      </c>
      <c r="AU88" s="25">
        <v>0</v>
      </c>
      <c r="AV88" s="25">
        <v>12.8</v>
      </c>
      <c r="AW88" s="25">
        <v>29.6</v>
      </c>
      <c r="AX88" s="25">
        <v>13.600000000000001</v>
      </c>
      <c r="AY88" s="25">
        <v>0</v>
      </c>
      <c r="AZ88" s="25">
        <v>9.6000000000000014</v>
      </c>
      <c r="BA88" s="25">
        <v>22.400000000000002</v>
      </c>
      <c r="BB88" s="25">
        <v>0</v>
      </c>
      <c r="BC88" s="25">
        <v>19.200000000000003</v>
      </c>
      <c r="BD88" s="25">
        <v>0</v>
      </c>
      <c r="BE88" s="25">
        <v>13.600000000000001</v>
      </c>
      <c r="BF88" s="25">
        <v>35.200000000000003</v>
      </c>
      <c r="BG88" s="25">
        <v>0</v>
      </c>
      <c r="BH88" s="25">
        <v>16</v>
      </c>
      <c r="BI88" s="25">
        <v>29.6</v>
      </c>
      <c r="BJ88" s="25">
        <v>10.4</v>
      </c>
      <c r="BK88" s="25">
        <v>16</v>
      </c>
      <c r="BL88" s="25">
        <v>7.2</v>
      </c>
      <c r="BM88" s="25">
        <v>15.200000000000001</v>
      </c>
      <c r="BN88" s="25">
        <v>13.600000000000001</v>
      </c>
    </row>
    <row r="89" spans="1:66" x14ac:dyDescent="0.25">
      <c r="A89" s="6">
        <v>45007</v>
      </c>
      <c r="B89" t="s">
        <v>9</v>
      </c>
      <c r="C89">
        <v>22</v>
      </c>
      <c r="D89">
        <f t="shared" si="9"/>
        <v>382.40000000000003</v>
      </c>
      <c r="E89">
        <f t="shared" si="10"/>
        <v>96</v>
      </c>
      <c r="F89">
        <f t="shared" si="11"/>
        <v>144.00000000000003</v>
      </c>
      <c r="G89">
        <f t="shared" si="12"/>
        <v>84.8</v>
      </c>
      <c r="H89">
        <f t="shared" si="13"/>
        <v>57.600000000000009</v>
      </c>
      <c r="I89">
        <v>0</v>
      </c>
      <c r="J89" s="22">
        <v>0.34400000000000003</v>
      </c>
      <c r="K89" s="22">
        <v>0.76000000000000012</v>
      </c>
      <c r="L89" s="22">
        <v>0.60000000000000009</v>
      </c>
      <c r="M89" s="22">
        <v>0.78400000000000003</v>
      </c>
      <c r="N89" s="22">
        <v>0.67200000000000004</v>
      </c>
      <c r="O89" s="24">
        <v>0.52800000000000002</v>
      </c>
      <c r="P89" s="24">
        <v>0.77600000000000002</v>
      </c>
      <c r="Q89" s="24">
        <v>0.70400000000000007</v>
      </c>
      <c r="R89" s="24">
        <v>0.77600000000000002</v>
      </c>
      <c r="S89" s="24">
        <v>9.6000000000000002E-2</v>
      </c>
      <c r="T89" s="24">
        <v>0.28799999999999998</v>
      </c>
      <c r="U89" s="24">
        <v>0.248</v>
      </c>
      <c r="V89" s="24">
        <v>0.68800000000000006</v>
      </c>
      <c r="W89" s="24">
        <v>0.75200000000000011</v>
      </c>
      <c r="X89" s="24">
        <v>0.36000000000000004</v>
      </c>
      <c r="Y89" s="24">
        <v>0.76000000000000012</v>
      </c>
      <c r="Z89" s="24">
        <v>0.4</v>
      </c>
      <c r="AA89" s="25">
        <v>4.8000000000000007</v>
      </c>
      <c r="AB89" s="25">
        <v>15.200000000000001</v>
      </c>
      <c r="AC89" s="25">
        <v>21.6</v>
      </c>
      <c r="AD89" s="25">
        <v>2.4000000000000004</v>
      </c>
      <c r="AE89" s="25">
        <v>20.8</v>
      </c>
      <c r="AF89" s="25">
        <v>19.200000000000003</v>
      </c>
      <c r="AG89" s="25">
        <v>27.200000000000003</v>
      </c>
      <c r="AH89" s="25">
        <v>7.2</v>
      </c>
      <c r="AI89" s="25">
        <v>20.8</v>
      </c>
      <c r="AJ89" s="25">
        <v>4.8000000000000007</v>
      </c>
      <c r="AK89" s="25">
        <v>0</v>
      </c>
      <c r="AL89" s="25">
        <v>36.800000000000004</v>
      </c>
      <c r="AM89" s="25">
        <v>0</v>
      </c>
      <c r="AN89" s="25">
        <v>4.8000000000000007</v>
      </c>
      <c r="AO89" s="25">
        <v>0</v>
      </c>
      <c r="AP89" s="25">
        <v>0.8</v>
      </c>
      <c r="AQ89" s="25">
        <v>3.2</v>
      </c>
      <c r="AR89" s="25">
        <v>0</v>
      </c>
      <c r="AS89" s="25">
        <v>5.6000000000000005</v>
      </c>
      <c r="AT89" s="25">
        <v>6.4</v>
      </c>
      <c r="AU89" s="25">
        <v>0</v>
      </c>
      <c r="AV89" s="25">
        <v>17.600000000000001</v>
      </c>
      <c r="AW89" s="25">
        <v>4</v>
      </c>
      <c r="AX89" s="25">
        <v>19.200000000000003</v>
      </c>
      <c r="AY89" s="25">
        <v>9.6000000000000014</v>
      </c>
      <c r="AZ89" s="25">
        <v>0.8</v>
      </c>
      <c r="BA89" s="25">
        <v>20.8</v>
      </c>
      <c r="BB89" s="25">
        <v>5.6000000000000005</v>
      </c>
      <c r="BC89" s="25">
        <v>0</v>
      </c>
      <c r="BD89" s="25">
        <v>7.2</v>
      </c>
      <c r="BE89" s="25">
        <v>9.6000000000000014</v>
      </c>
      <c r="BF89" s="25">
        <v>3.2</v>
      </c>
      <c r="BG89" s="25">
        <v>30.400000000000002</v>
      </c>
      <c r="BH89" s="25">
        <v>14.4</v>
      </c>
      <c r="BI89" s="25">
        <v>0</v>
      </c>
      <c r="BJ89" s="25">
        <v>5.6000000000000005</v>
      </c>
      <c r="BK89" s="25">
        <v>4</v>
      </c>
      <c r="BL89" s="25">
        <v>12</v>
      </c>
      <c r="BM89" s="25">
        <v>5.6000000000000005</v>
      </c>
      <c r="BN89" s="25">
        <v>11.200000000000001</v>
      </c>
    </row>
    <row r="90" spans="1:66" x14ac:dyDescent="0.25">
      <c r="A90" s="6">
        <v>45008</v>
      </c>
      <c r="B90" t="s">
        <v>9</v>
      </c>
      <c r="C90">
        <v>23</v>
      </c>
      <c r="D90">
        <f t="shared" si="9"/>
        <v>325.60000000000002</v>
      </c>
      <c r="E90">
        <f t="shared" si="10"/>
        <v>59.2</v>
      </c>
      <c r="F90">
        <f t="shared" si="11"/>
        <v>86.4</v>
      </c>
      <c r="G90">
        <f t="shared" si="12"/>
        <v>72.800000000000011</v>
      </c>
      <c r="H90">
        <f t="shared" si="13"/>
        <v>107.20000000000002</v>
      </c>
      <c r="I90">
        <v>0</v>
      </c>
      <c r="J90" s="22">
        <v>0.77600000000000002</v>
      </c>
      <c r="K90" s="22">
        <v>0.43200000000000005</v>
      </c>
      <c r="L90" s="22">
        <v>0.40800000000000003</v>
      </c>
      <c r="M90" s="22">
        <v>0.64800000000000013</v>
      </c>
      <c r="N90" s="22">
        <v>0.65600000000000014</v>
      </c>
      <c r="O90" s="24">
        <v>0.70400000000000007</v>
      </c>
      <c r="P90" s="24">
        <v>0.59199999999999997</v>
      </c>
      <c r="Q90" s="24">
        <v>0.64000000000000012</v>
      </c>
      <c r="R90" s="24">
        <v>0.44800000000000006</v>
      </c>
      <c r="S90" s="24">
        <v>0.44000000000000006</v>
      </c>
      <c r="T90" s="24">
        <v>0.84000000000000008</v>
      </c>
      <c r="U90" s="24">
        <v>0.36000000000000004</v>
      </c>
      <c r="V90" s="24">
        <v>0.8</v>
      </c>
      <c r="W90" s="24">
        <v>0.72800000000000009</v>
      </c>
      <c r="X90" s="24">
        <v>0.79200000000000004</v>
      </c>
      <c r="Y90" s="24">
        <v>0.47199999999999998</v>
      </c>
      <c r="Z90" s="24">
        <v>0.69600000000000006</v>
      </c>
      <c r="AA90" s="25">
        <v>0</v>
      </c>
      <c r="AB90" s="25">
        <v>3.2</v>
      </c>
      <c r="AC90" s="25">
        <v>33.6</v>
      </c>
      <c r="AD90" s="25">
        <v>0</v>
      </c>
      <c r="AE90" s="25">
        <v>15.200000000000001</v>
      </c>
      <c r="AF90" s="25">
        <v>14.4</v>
      </c>
      <c r="AG90" s="25">
        <v>8.8000000000000007</v>
      </c>
      <c r="AH90" s="25">
        <v>0</v>
      </c>
      <c r="AI90" s="25">
        <v>11.200000000000001</v>
      </c>
      <c r="AJ90" s="25">
        <v>0</v>
      </c>
      <c r="AK90" s="25">
        <v>23.200000000000003</v>
      </c>
      <c r="AL90" s="25">
        <v>27.200000000000003</v>
      </c>
      <c r="AM90" s="25">
        <v>3.2</v>
      </c>
      <c r="AN90" s="25">
        <v>5.6000000000000005</v>
      </c>
      <c r="AO90" s="25">
        <v>24</v>
      </c>
      <c r="AP90" s="25">
        <v>0</v>
      </c>
      <c r="AQ90" s="25">
        <v>18.400000000000002</v>
      </c>
      <c r="AR90" s="25">
        <v>15.200000000000001</v>
      </c>
      <c r="AS90" s="25">
        <v>0</v>
      </c>
      <c r="AT90" s="25">
        <v>13.600000000000001</v>
      </c>
      <c r="AU90" s="25">
        <v>0</v>
      </c>
      <c r="AV90" s="25">
        <v>9.6000000000000014</v>
      </c>
      <c r="AW90" s="25">
        <v>26.400000000000002</v>
      </c>
      <c r="AX90" s="25">
        <v>9.6000000000000014</v>
      </c>
      <c r="AY90" s="25">
        <v>9.6000000000000014</v>
      </c>
      <c r="AZ90" s="25">
        <v>7.2</v>
      </c>
      <c r="BA90" s="25">
        <v>2.4000000000000004</v>
      </c>
      <c r="BB90" s="25">
        <v>3.2</v>
      </c>
      <c r="BC90" s="25">
        <v>4.8000000000000007</v>
      </c>
      <c r="BD90" s="25">
        <v>0</v>
      </c>
      <c r="BE90" s="25">
        <v>16.8</v>
      </c>
      <c r="BF90" s="25">
        <v>8.8000000000000007</v>
      </c>
      <c r="BG90" s="25">
        <v>0</v>
      </c>
      <c r="BH90" s="25">
        <v>4</v>
      </c>
      <c r="BI90" s="25">
        <v>2.4000000000000004</v>
      </c>
      <c r="BJ90" s="25">
        <v>0</v>
      </c>
      <c r="BK90" s="25">
        <v>17.600000000000001</v>
      </c>
      <c r="BL90" s="25">
        <v>0</v>
      </c>
      <c r="BM90" s="25">
        <v>0</v>
      </c>
      <c r="BN90" s="25">
        <v>9.6000000000000014</v>
      </c>
    </row>
    <row r="91" spans="1:66" x14ac:dyDescent="0.25">
      <c r="A91" s="6">
        <v>45009</v>
      </c>
      <c r="B91" t="s">
        <v>9</v>
      </c>
      <c r="C91">
        <v>24</v>
      </c>
      <c r="D91">
        <f t="shared" si="9"/>
        <v>453.59999999999991</v>
      </c>
      <c r="E91">
        <f t="shared" si="10"/>
        <v>80.800000000000011</v>
      </c>
      <c r="F91">
        <f t="shared" si="11"/>
        <v>73.599999999999994</v>
      </c>
      <c r="G91">
        <f t="shared" si="12"/>
        <v>119.2</v>
      </c>
      <c r="H91">
        <f t="shared" si="13"/>
        <v>179.99999999999991</v>
      </c>
      <c r="I91">
        <v>0</v>
      </c>
      <c r="J91" s="22">
        <v>0.64000000000000012</v>
      </c>
      <c r="K91" s="22">
        <v>0.41600000000000004</v>
      </c>
      <c r="L91" s="22">
        <v>0.56000000000000005</v>
      </c>
      <c r="M91" s="22">
        <v>0.71200000000000008</v>
      </c>
      <c r="N91" s="22">
        <v>0.79200000000000004</v>
      </c>
      <c r="O91" s="24">
        <v>0.63200000000000012</v>
      </c>
      <c r="P91" s="24">
        <v>0.56799999999999995</v>
      </c>
      <c r="Q91" s="24">
        <v>0.62400000000000011</v>
      </c>
      <c r="R91" s="24">
        <v>0.55200000000000005</v>
      </c>
      <c r="S91" s="24">
        <v>0.68</v>
      </c>
      <c r="T91" s="24">
        <v>0.70400000000000007</v>
      </c>
      <c r="U91" s="24">
        <v>0.56000000000000005</v>
      </c>
      <c r="V91" s="24">
        <v>0.62400000000000011</v>
      </c>
      <c r="W91" s="24">
        <v>0.56000000000000005</v>
      </c>
      <c r="X91" s="24">
        <v>0.51200000000000001</v>
      </c>
      <c r="Y91" s="24">
        <v>0.76800000000000002</v>
      </c>
      <c r="Z91" s="24">
        <v>0.27200000000000002</v>
      </c>
      <c r="AA91" s="25">
        <v>25.6</v>
      </c>
      <c r="AB91" s="25">
        <v>4</v>
      </c>
      <c r="AC91" s="25">
        <v>0</v>
      </c>
      <c r="AD91" s="25">
        <v>0</v>
      </c>
      <c r="AE91" s="25">
        <v>4</v>
      </c>
      <c r="AF91" s="25">
        <v>5.6000000000000005</v>
      </c>
      <c r="AG91" s="25">
        <v>16.8</v>
      </c>
      <c r="AH91" s="25">
        <v>0</v>
      </c>
      <c r="AI91" s="25">
        <v>13.600000000000001</v>
      </c>
      <c r="AJ91" s="25">
        <v>4</v>
      </c>
      <c r="AK91" s="25">
        <v>0</v>
      </c>
      <c r="AL91" s="25">
        <v>11.200000000000001</v>
      </c>
      <c r="AM91" s="25">
        <v>19.200000000000003</v>
      </c>
      <c r="AN91" s="25">
        <v>24</v>
      </c>
      <c r="AO91" s="25">
        <v>43.2</v>
      </c>
      <c r="AP91" s="25">
        <v>0</v>
      </c>
      <c r="AQ91" s="25">
        <v>19.200000000000003</v>
      </c>
      <c r="AR91" s="25">
        <v>15.200000000000001</v>
      </c>
      <c r="AS91" s="25">
        <v>24</v>
      </c>
      <c r="AT91" s="25">
        <v>23.999999999999911</v>
      </c>
      <c r="AU91" s="25">
        <v>9.6000000000000014</v>
      </c>
      <c r="AV91" s="25">
        <v>32.800000000000004</v>
      </c>
      <c r="AW91" s="25">
        <v>10.4</v>
      </c>
      <c r="AX91" s="25">
        <v>18.400000000000002</v>
      </c>
      <c r="AY91" s="25">
        <v>28</v>
      </c>
      <c r="AZ91" s="25">
        <v>0</v>
      </c>
      <c r="BA91" s="25">
        <v>7.2</v>
      </c>
      <c r="BB91" s="25">
        <v>0</v>
      </c>
      <c r="BC91" s="25">
        <v>1.6</v>
      </c>
      <c r="BD91" s="25">
        <v>11.200000000000001</v>
      </c>
      <c r="BE91" s="25">
        <v>4</v>
      </c>
      <c r="BF91" s="25">
        <v>1.6</v>
      </c>
      <c r="BG91" s="25">
        <v>15.200000000000001</v>
      </c>
      <c r="BH91" s="25">
        <v>3.2</v>
      </c>
      <c r="BI91" s="25">
        <v>0</v>
      </c>
      <c r="BJ91" s="25">
        <v>5.6000000000000005</v>
      </c>
      <c r="BK91" s="25">
        <v>12</v>
      </c>
      <c r="BL91" s="25">
        <v>6.4</v>
      </c>
      <c r="BM91" s="25">
        <v>0</v>
      </c>
      <c r="BN91" s="25">
        <v>32.800000000000004</v>
      </c>
    </row>
    <row r="92" spans="1:66" x14ac:dyDescent="0.25">
      <c r="A92" s="6">
        <v>45010</v>
      </c>
      <c r="B92" t="s">
        <v>9</v>
      </c>
      <c r="C92">
        <v>25</v>
      </c>
      <c r="D92">
        <f t="shared" si="9"/>
        <v>421.60000000000014</v>
      </c>
      <c r="E92">
        <f t="shared" si="10"/>
        <v>86.400000000000091</v>
      </c>
      <c r="F92">
        <f t="shared" si="11"/>
        <v>114.4</v>
      </c>
      <c r="G92">
        <f t="shared" si="12"/>
        <v>118.4</v>
      </c>
      <c r="H92">
        <f t="shared" si="13"/>
        <v>102.4</v>
      </c>
      <c r="I92">
        <v>0</v>
      </c>
      <c r="J92" s="22">
        <v>0.63200000000000012</v>
      </c>
      <c r="K92" s="22">
        <v>0.77600000000000002</v>
      </c>
      <c r="L92" s="22">
        <v>0.60000000000000009</v>
      </c>
      <c r="M92" s="22">
        <v>0.67200000000000004</v>
      </c>
      <c r="N92" s="22">
        <v>0.4</v>
      </c>
      <c r="O92" s="24">
        <v>0.64000000000000012</v>
      </c>
      <c r="P92" s="24">
        <v>0.43200000000000005</v>
      </c>
      <c r="Q92" s="24">
        <v>0.504</v>
      </c>
      <c r="R92" s="24">
        <v>0.75200000000000011</v>
      </c>
      <c r="S92" s="24">
        <v>0.52800000000000002</v>
      </c>
      <c r="T92" s="24">
        <v>0.48799999999999999</v>
      </c>
      <c r="U92" s="24">
        <v>0.79200000000000004</v>
      </c>
      <c r="V92" s="24">
        <v>0.33600000000000002</v>
      </c>
      <c r="W92" s="24">
        <v>0.35200000000000004</v>
      </c>
      <c r="X92" s="24">
        <v>0.36800000000000005</v>
      </c>
      <c r="Y92" s="24">
        <v>0.69600000000000006</v>
      </c>
      <c r="Z92" s="24">
        <v>0.37600000000000006</v>
      </c>
      <c r="AA92" s="25">
        <v>16.8</v>
      </c>
      <c r="AB92" s="25">
        <v>4.8000000000000007</v>
      </c>
      <c r="AC92" s="25">
        <v>0</v>
      </c>
      <c r="AD92" s="25">
        <v>4.8000000000000007</v>
      </c>
      <c r="AE92" s="25">
        <v>0</v>
      </c>
      <c r="AF92" s="25">
        <v>4</v>
      </c>
      <c r="AG92" s="25">
        <v>20.8</v>
      </c>
      <c r="AH92" s="25">
        <v>36</v>
      </c>
      <c r="AI92" s="25">
        <v>26.400000000000002</v>
      </c>
      <c r="AJ92" s="25">
        <v>0.8</v>
      </c>
      <c r="AK92" s="25">
        <v>0</v>
      </c>
      <c r="AL92" s="25">
        <v>0</v>
      </c>
      <c r="AM92" s="25">
        <v>0</v>
      </c>
      <c r="AN92" s="25">
        <v>8</v>
      </c>
      <c r="AO92" s="25">
        <v>12.8</v>
      </c>
      <c r="AP92" s="25">
        <v>20.8</v>
      </c>
      <c r="AQ92" s="25">
        <v>7.2</v>
      </c>
      <c r="AR92" s="25">
        <v>34.4</v>
      </c>
      <c r="AS92" s="25">
        <v>19.200000000000003</v>
      </c>
      <c r="AT92" s="25">
        <v>0</v>
      </c>
      <c r="AU92" s="25">
        <v>28.8</v>
      </c>
      <c r="AV92" s="25">
        <v>11.200000000000001</v>
      </c>
      <c r="AW92" s="25">
        <v>9.6000000000000014</v>
      </c>
      <c r="AX92" s="25">
        <v>0</v>
      </c>
      <c r="AY92" s="25">
        <v>24.8</v>
      </c>
      <c r="AZ92" s="25">
        <v>4</v>
      </c>
      <c r="BA92" s="25">
        <v>0</v>
      </c>
      <c r="BB92" s="25">
        <v>8.8000000000000007</v>
      </c>
      <c r="BC92" s="25">
        <v>4</v>
      </c>
      <c r="BD92" s="25">
        <v>27.200000000000003</v>
      </c>
      <c r="BE92" s="25">
        <v>9.6000000000000014</v>
      </c>
      <c r="BF92" s="25">
        <v>0</v>
      </c>
      <c r="BG92" s="25">
        <v>0</v>
      </c>
      <c r="BH92" s="25">
        <v>20.800000000000093</v>
      </c>
      <c r="BI92" s="25">
        <v>0</v>
      </c>
      <c r="BJ92" s="25">
        <v>0.8</v>
      </c>
      <c r="BK92" s="25">
        <v>32</v>
      </c>
      <c r="BL92" s="25">
        <v>6.4</v>
      </c>
      <c r="BM92" s="25">
        <v>0</v>
      </c>
      <c r="BN92" s="25">
        <v>16.8</v>
      </c>
    </row>
    <row r="93" spans="1:66" x14ac:dyDescent="0.25">
      <c r="A93" s="6">
        <v>45011</v>
      </c>
      <c r="B93" t="s">
        <v>9</v>
      </c>
      <c r="C93">
        <v>26</v>
      </c>
      <c r="D93">
        <f t="shared" si="9"/>
        <v>324.00000000000006</v>
      </c>
      <c r="E93">
        <f t="shared" si="10"/>
        <v>72</v>
      </c>
      <c r="F93">
        <f t="shared" si="11"/>
        <v>114.40000000000002</v>
      </c>
      <c r="G93">
        <f t="shared" si="12"/>
        <v>56</v>
      </c>
      <c r="H93">
        <f t="shared" si="13"/>
        <v>81.600000000000009</v>
      </c>
      <c r="I93">
        <v>0</v>
      </c>
      <c r="J93" s="22">
        <v>0.72800000000000009</v>
      </c>
      <c r="K93" s="22">
        <v>0.51200000000000001</v>
      </c>
      <c r="L93" s="22">
        <v>0.56799999999999995</v>
      </c>
      <c r="M93" s="22">
        <v>0.57599999999999996</v>
      </c>
      <c r="N93" s="22">
        <v>0.56000000000000005</v>
      </c>
      <c r="O93" s="24">
        <v>0.6080000000000001</v>
      </c>
      <c r="P93" s="24">
        <v>0.504</v>
      </c>
      <c r="Q93" s="24">
        <v>0.33600000000000002</v>
      </c>
      <c r="R93" s="24">
        <v>0.56000000000000005</v>
      </c>
      <c r="S93" s="24">
        <v>0.56799999999999995</v>
      </c>
      <c r="T93" s="24">
        <v>0.77600000000000002</v>
      </c>
      <c r="U93" s="24">
        <v>0.39200000000000002</v>
      </c>
      <c r="V93" s="24">
        <v>0.74400000000000011</v>
      </c>
      <c r="W93" s="24">
        <v>0.48</v>
      </c>
      <c r="X93" s="24">
        <v>0.72000000000000008</v>
      </c>
      <c r="Y93" s="24">
        <v>0.32800000000000007</v>
      </c>
      <c r="Z93" s="24">
        <v>0.74400000000000011</v>
      </c>
      <c r="AA93" s="25">
        <v>14.4</v>
      </c>
      <c r="AB93" s="25">
        <v>0</v>
      </c>
      <c r="AC93" s="25">
        <v>15.200000000000001</v>
      </c>
      <c r="AD93" s="25">
        <v>0</v>
      </c>
      <c r="AE93" s="25">
        <v>1.6</v>
      </c>
      <c r="AF93" s="25">
        <v>6.4</v>
      </c>
      <c r="AG93" s="25">
        <v>31.200000000000003</v>
      </c>
      <c r="AH93" s="25">
        <v>16</v>
      </c>
      <c r="AI93" s="25">
        <v>22.400000000000002</v>
      </c>
      <c r="AJ93" s="25">
        <v>7.2</v>
      </c>
      <c r="AK93" s="25">
        <v>0</v>
      </c>
      <c r="AL93" s="25">
        <v>0</v>
      </c>
      <c r="AM93" s="25">
        <v>7.2</v>
      </c>
      <c r="AN93" s="25">
        <v>3.2</v>
      </c>
      <c r="AO93" s="25">
        <v>14.4</v>
      </c>
      <c r="AP93" s="25">
        <v>0</v>
      </c>
      <c r="AQ93" s="25">
        <v>13.600000000000001</v>
      </c>
      <c r="AR93" s="25">
        <v>21.6</v>
      </c>
      <c r="AS93" s="25">
        <v>13.600000000000001</v>
      </c>
      <c r="AT93" s="25">
        <v>8</v>
      </c>
      <c r="AU93" s="25">
        <v>0</v>
      </c>
      <c r="AV93" s="25">
        <v>0</v>
      </c>
      <c r="AW93" s="25">
        <v>0</v>
      </c>
      <c r="AX93" s="25">
        <v>2.4000000000000004</v>
      </c>
      <c r="AY93" s="25">
        <v>2.4000000000000004</v>
      </c>
      <c r="AZ93" s="25">
        <v>0</v>
      </c>
      <c r="BA93" s="25">
        <v>21.6</v>
      </c>
      <c r="BB93" s="25">
        <v>3.2</v>
      </c>
      <c r="BC93" s="25">
        <v>0</v>
      </c>
      <c r="BD93" s="25">
        <v>26.400000000000002</v>
      </c>
      <c r="BE93" s="25">
        <v>20</v>
      </c>
      <c r="BF93" s="25">
        <v>2.4000000000000004</v>
      </c>
      <c r="BG93" s="25">
        <v>7.2</v>
      </c>
      <c r="BH93" s="25">
        <v>7.2</v>
      </c>
      <c r="BI93" s="25">
        <v>3.2</v>
      </c>
      <c r="BJ93" s="25">
        <v>0</v>
      </c>
      <c r="BK93" s="25">
        <v>10.4</v>
      </c>
      <c r="BL93" s="25">
        <v>21.6</v>
      </c>
      <c r="BM93" s="25">
        <v>0</v>
      </c>
      <c r="BN93" s="25">
        <v>0</v>
      </c>
    </row>
    <row r="94" spans="1:66" x14ac:dyDescent="0.25">
      <c r="A94" s="6">
        <v>45012</v>
      </c>
      <c r="B94" t="s">
        <v>9</v>
      </c>
      <c r="C94">
        <v>27</v>
      </c>
      <c r="D94">
        <f t="shared" si="9"/>
        <v>243.20000000000005</v>
      </c>
      <c r="E94">
        <f t="shared" si="10"/>
        <v>90.40000000000002</v>
      </c>
      <c r="F94">
        <f t="shared" si="11"/>
        <v>41.6</v>
      </c>
      <c r="G94">
        <f t="shared" si="12"/>
        <v>47.20000000000001</v>
      </c>
      <c r="H94">
        <f t="shared" si="13"/>
        <v>64</v>
      </c>
      <c r="I94">
        <v>0</v>
      </c>
      <c r="J94" s="22">
        <v>0.33600000000000002</v>
      </c>
      <c r="K94" s="22">
        <v>0.45600000000000007</v>
      </c>
      <c r="L94" s="22">
        <v>0.6160000000000001</v>
      </c>
      <c r="M94" s="22">
        <v>0.68</v>
      </c>
      <c r="N94" s="22">
        <v>0.68800000000000006</v>
      </c>
      <c r="O94" s="24">
        <v>0.72000000000000008</v>
      </c>
      <c r="P94" s="24">
        <v>0.69600000000000006</v>
      </c>
      <c r="Q94" s="24">
        <v>0.57599999999999996</v>
      </c>
      <c r="R94" s="24">
        <v>0.77600000000000002</v>
      </c>
      <c r="S94" s="24">
        <v>0.78400000000000003</v>
      </c>
      <c r="T94" s="24">
        <v>0.55200000000000005</v>
      </c>
      <c r="U94" s="24">
        <v>0.75200000000000011</v>
      </c>
      <c r="V94" s="24">
        <v>0.60000000000000009</v>
      </c>
      <c r="W94" s="24">
        <v>0.68800000000000006</v>
      </c>
      <c r="X94" s="24">
        <v>0.8</v>
      </c>
      <c r="Y94" s="24">
        <v>0.72800000000000009</v>
      </c>
      <c r="Z94" s="24">
        <v>0.53600000000000003</v>
      </c>
      <c r="AA94" s="25">
        <v>5.6000000000000005</v>
      </c>
      <c r="AB94" s="25">
        <v>5.6000000000000005</v>
      </c>
      <c r="AC94" s="25">
        <v>0</v>
      </c>
      <c r="AD94" s="25">
        <v>4.8000000000000007</v>
      </c>
      <c r="AE94" s="25">
        <v>8.8000000000000007</v>
      </c>
      <c r="AF94" s="25">
        <v>4</v>
      </c>
      <c r="AG94" s="25">
        <v>5.6000000000000005</v>
      </c>
      <c r="AH94" s="25">
        <v>7.2</v>
      </c>
      <c r="AI94" s="25">
        <v>0</v>
      </c>
      <c r="AJ94" s="25">
        <v>0</v>
      </c>
      <c r="AK94" s="25">
        <v>27.200000000000003</v>
      </c>
      <c r="AL94" s="25">
        <v>4</v>
      </c>
      <c r="AM94" s="25">
        <v>24</v>
      </c>
      <c r="AN94" s="25">
        <v>0</v>
      </c>
      <c r="AO94" s="25">
        <v>4.8000000000000007</v>
      </c>
      <c r="AP94" s="25">
        <v>4.8000000000000007</v>
      </c>
      <c r="AQ94" s="25">
        <v>23.200000000000003</v>
      </c>
      <c r="AR94" s="25">
        <v>0</v>
      </c>
      <c r="AS94" s="25">
        <v>0</v>
      </c>
      <c r="AT94" s="25">
        <v>3.2</v>
      </c>
      <c r="AU94" s="25">
        <v>5.6000000000000005</v>
      </c>
      <c r="AV94" s="25">
        <v>19.200000000000003</v>
      </c>
      <c r="AW94" s="25">
        <v>5.6000000000000005</v>
      </c>
      <c r="AX94" s="25">
        <v>5.6000000000000005</v>
      </c>
      <c r="AY94" s="25">
        <v>0</v>
      </c>
      <c r="AZ94" s="25">
        <v>0</v>
      </c>
      <c r="BA94" s="25">
        <v>0</v>
      </c>
      <c r="BB94" s="25">
        <v>0</v>
      </c>
      <c r="BC94" s="25">
        <v>1.6</v>
      </c>
      <c r="BD94" s="25">
        <v>9.6000000000000014</v>
      </c>
      <c r="BE94" s="25">
        <v>0</v>
      </c>
      <c r="BF94" s="25">
        <v>31.200000000000003</v>
      </c>
      <c r="BG94" s="25">
        <v>1.6</v>
      </c>
      <c r="BH94" s="25">
        <v>7.2</v>
      </c>
      <c r="BI94" s="25">
        <v>15.200000000000001</v>
      </c>
      <c r="BJ94" s="25">
        <v>1.6</v>
      </c>
      <c r="BK94" s="25">
        <v>10.4</v>
      </c>
      <c r="BL94" s="25">
        <v>4.8000000000000007</v>
      </c>
      <c r="BM94" s="25">
        <v>16</v>
      </c>
      <c r="BN94" s="25">
        <v>2.4000000000000004</v>
      </c>
    </row>
    <row r="95" spans="1:66" x14ac:dyDescent="0.25">
      <c r="A95" s="6">
        <v>45013</v>
      </c>
      <c r="B95" t="s">
        <v>9</v>
      </c>
      <c r="C95">
        <v>28</v>
      </c>
      <c r="D95">
        <f t="shared" si="9"/>
        <v>384.00000000000011</v>
      </c>
      <c r="E95">
        <f t="shared" si="10"/>
        <v>140.00000000000003</v>
      </c>
      <c r="F95">
        <f t="shared" si="11"/>
        <v>64.800000000000011</v>
      </c>
      <c r="G95">
        <f t="shared" si="12"/>
        <v>101.6</v>
      </c>
      <c r="H95">
        <f t="shared" si="13"/>
        <v>77.600000000000051</v>
      </c>
      <c r="I95">
        <v>0</v>
      </c>
      <c r="J95" s="22">
        <v>0.4</v>
      </c>
      <c r="K95" s="22">
        <v>0.7360000000000001</v>
      </c>
      <c r="L95" s="22">
        <v>0.56799999999999995</v>
      </c>
      <c r="M95" s="22">
        <v>0.57599999999999996</v>
      </c>
      <c r="N95" s="22">
        <v>0.38400000000000001</v>
      </c>
      <c r="O95" s="24">
        <v>0.68</v>
      </c>
      <c r="P95" s="24">
        <v>0.56000000000000005</v>
      </c>
      <c r="Q95" s="24">
        <v>8.0000000000000016E-2</v>
      </c>
      <c r="R95" s="24">
        <v>0.496</v>
      </c>
      <c r="S95" s="24">
        <v>0.57599999999999996</v>
      </c>
      <c r="T95" s="24">
        <v>0.7360000000000001</v>
      </c>
      <c r="U95" s="24">
        <v>0.58399999999999996</v>
      </c>
      <c r="V95" s="24">
        <v>0.58399999999999996</v>
      </c>
      <c r="W95" s="24">
        <v>0.62400000000000011</v>
      </c>
      <c r="X95" s="24">
        <v>0.32000000000000006</v>
      </c>
      <c r="Y95" s="24">
        <v>0.68800000000000006</v>
      </c>
      <c r="Z95" s="24">
        <v>0.75200000000000011</v>
      </c>
      <c r="AA95" s="25">
        <v>17.600000000000001</v>
      </c>
      <c r="AB95" s="25">
        <v>0</v>
      </c>
      <c r="AC95" s="25">
        <v>33.6</v>
      </c>
      <c r="AD95" s="25">
        <v>0</v>
      </c>
      <c r="AE95" s="25">
        <v>8</v>
      </c>
      <c r="AF95" s="25">
        <v>1.6</v>
      </c>
      <c r="AG95" s="25">
        <v>4</v>
      </c>
      <c r="AH95" s="25">
        <v>0</v>
      </c>
      <c r="AI95" s="25">
        <v>0</v>
      </c>
      <c r="AJ95" s="25">
        <v>0</v>
      </c>
      <c r="AK95" s="25">
        <v>10.4</v>
      </c>
      <c r="AL95" s="25">
        <v>4</v>
      </c>
      <c r="AM95" s="25">
        <v>0</v>
      </c>
      <c r="AN95" s="25">
        <v>32.800000000000004</v>
      </c>
      <c r="AO95" s="25">
        <v>2.4000000000000004</v>
      </c>
      <c r="AP95" s="25">
        <v>4.0000000000000453</v>
      </c>
      <c r="AQ95" s="25">
        <v>0</v>
      </c>
      <c r="AR95" s="25">
        <v>8</v>
      </c>
      <c r="AS95" s="25">
        <v>12.8</v>
      </c>
      <c r="AT95" s="25">
        <v>13.600000000000001</v>
      </c>
      <c r="AU95" s="25">
        <v>4</v>
      </c>
      <c r="AV95" s="25">
        <v>19.200000000000003</v>
      </c>
      <c r="AW95" s="25">
        <v>23.200000000000003</v>
      </c>
      <c r="AX95" s="25">
        <v>0</v>
      </c>
      <c r="AY95" s="25">
        <v>20</v>
      </c>
      <c r="AZ95" s="25">
        <v>1.6</v>
      </c>
      <c r="BA95" s="25">
        <v>16</v>
      </c>
      <c r="BB95" s="25">
        <v>5.6000000000000005</v>
      </c>
      <c r="BC95" s="25">
        <v>11.200000000000001</v>
      </c>
      <c r="BD95" s="25">
        <v>0.8</v>
      </c>
      <c r="BE95" s="25">
        <v>30.400000000000002</v>
      </c>
      <c r="BF95" s="25">
        <v>13.600000000000001</v>
      </c>
      <c r="BG95" s="25">
        <v>21.6</v>
      </c>
      <c r="BH95" s="25">
        <v>18.400000000000002</v>
      </c>
      <c r="BI95" s="25">
        <v>28.8</v>
      </c>
      <c r="BJ95" s="25">
        <v>2.4000000000000004</v>
      </c>
      <c r="BK95" s="25">
        <v>9.6000000000000014</v>
      </c>
      <c r="BL95" s="25">
        <v>0</v>
      </c>
      <c r="BM95" s="25">
        <v>12.8</v>
      </c>
      <c r="BN95" s="25">
        <v>2.4000000000000004</v>
      </c>
    </row>
    <row r="96" spans="1:66" x14ac:dyDescent="0.25">
      <c r="A96" s="6">
        <v>45014</v>
      </c>
      <c r="B96" t="s">
        <v>9</v>
      </c>
      <c r="C96">
        <v>29</v>
      </c>
      <c r="D96">
        <f t="shared" si="9"/>
        <v>439.20000000000005</v>
      </c>
      <c r="E96">
        <f t="shared" si="10"/>
        <v>87.200000000000017</v>
      </c>
      <c r="F96">
        <f t="shared" si="11"/>
        <v>128.80000000000001</v>
      </c>
      <c r="G96">
        <f t="shared" si="12"/>
        <v>117.60000000000001</v>
      </c>
      <c r="H96">
        <f t="shared" si="13"/>
        <v>105.60000000000001</v>
      </c>
      <c r="I96">
        <v>0</v>
      </c>
      <c r="J96" s="22">
        <v>0.43200000000000005</v>
      </c>
      <c r="K96" s="22">
        <v>0.47199999999999998</v>
      </c>
      <c r="L96" s="22">
        <v>0.62400000000000011</v>
      </c>
      <c r="M96" s="22">
        <v>0.69600000000000006</v>
      </c>
      <c r="N96" s="22">
        <v>0.7360000000000001</v>
      </c>
      <c r="O96" s="24">
        <v>0.52800000000000002</v>
      </c>
      <c r="P96" s="24">
        <v>0.46399999999999997</v>
      </c>
      <c r="Q96" s="24">
        <v>0.68800000000000006</v>
      </c>
      <c r="R96" s="24">
        <v>0.71200000000000008</v>
      </c>
      <c r="S96" s="24">
        <v>0.60000000000000009</v>
      </c>
      <c r="T96" s="24">
        <v>0.76800000000000002</v>
      </c>
      <c r="U96" s="24">
        <v>0.36000000000000004</v>
      </c>
      <c r="V96" s="24">
        <v>0.76800000000000002</v>
      </c>
      <c r="W96" s="24">
        <v>0.72000000000000008</v>
      </c>
      <c r="X96" s="24">
        <v>0.79200000000000004</v>
      </c>
      <c r="Y96" s="24">
        <v>0.47199999999999998</v>
      </c>
      <c r="Z96" s="24">
        <v>0.29599999999999999</v>
      </c>
      <c r="AA96" s="25">
        <v>5.6000000000000005</v>
      </c>
      <c r="AB96" s="25">
        <v>27.200000000000003</v>
      </c>
      <c r="AC96" s="25">
        <v>32.800000000000004</v>
      </c>
      <c r="AD96" s="25">
        <v>13.600000000000001</v>
      </c>
      <c r="AE96" s="25">
        <v>10.4</v>
      </c>
      <c r="AF96" s="25">
        <v>10.4</v>
      </c>
      <c r="AG96" s="25">
        <v>11.999999999999979</v>
      </c>
      <c r="AH96" s="25">
        <v>4.8000000000000007</v>
      </c>
      <c r="AI96" s="25">
        <v>0</v>
      </c>
      <c r="AJ96" s="25">
        <v>12</v>
      </c>
      <c r="AK96" s="25">
        <v>0</v>
      </c>
      <c r="AL96" s="25">
        <v>36</v>
      </c>
      <c r="AM96" s="25">
        <v>5.6000000000000005</v>
      </c>
      <c r="AN96" s="25">
        <v>0</v>
      </c>
      <c r="AO96" s="25">
        <v>3.2</v>
      </c>
      <c r="AP96" s="25">
        <v>4</v>
      </c>
      <c r="AQ96" s="25">
        <v>36.800000000000004</v>
      </c>
      <c r="AR96" s="25">
        <v>8.8000000000000007</v>
      </c>
      <c r="AS96" s="25">
        <v>3.2</v>
      </c>
      <c r="AT96" s="25">
        <v>8</v>
      </c>
      <c r="AU96" s="25">
        <v>3.2</v>
      </c>
      <c r="AV96" s="25">
        <v>22.400000000000002</v>
      </c>
      <c r="AW96" s="25">
        <v>5.6000000000000005</v>
      </c>
      <c r="AX96" s="25">
        <v>9.6000000000000014</v>
      </c>
      <c r="AY96" s="25">
        <v>8</v>
      </c>
      <c r="AZ96" s="25">
        <v>32.800000000000004</v>
      </c>
      <c r="BA96" s="25">
        <v>0</v>
      </c>
      <c r="BB96" s="25">
        <v>14.4</v>
      </c>
      <c r="BC96" s="25">
        <v>4.8000000000000007</v>
      </c>
      <c r="BD96" s="25">
        <v>16.8</v>
      </c>
      <c r="BE96" s="25">
        <v>19.200000000000003</v>
      </c>
      <c r="BF96" s="25">
        <v>0</v>
      </c>
      <c r="BG96" s="25">
        <v>11.200000000000001</v>
      </c>
      <c r="BH96" s="25">
        <v>3.2</v>
      </c>
      <c r="BI96" s="25">
        <v>21.6</v>
      </c>
      <c r="BJ96" s="25">
        <v>16.8</v>
      </c>
      <c r="BK96" s="25">
        <v>4</v>
      </c>
      <c r="BL96" s="25">
        <v>0</v>
      </c>
      <c r="BM96" s="25">
        <v>3.2</v>
      </c>
      <c r="BN96" s="25">
        <v>8</v>
      </c>
    </row>
    <row r="97" spans="1:66" x14ac:dyDescent="0.25">
      <c r="A97" s="6">
        <v>45015</v>
      </c>
      <c r="B97" t="s">
        <v>9</v>
      </c>
      <c r="C97">
        <v>30</v>
      </c>
      <c r="D97">
        <f t="shared" si="9"/>
        <v>441.6</v>
      </c>
      <c r="E97">
        <f t="shared" si="10"/>
        <v>113.6</v>
      </c>
      <c r="F97">
        <f t="shared" si="11"/>
        <v>115.2</v>
      </c>
      <c r="G97">
        <f t="shared" si="12"/>
        <v>87.2</v>
      </c>
      <c r="H97">
        <f t="shared" si="13"/>
        <v>125.6</v>
      </c>
      <c r="I97">
        <v>0</v>
      </c>
      <c r="J97" s="22">
        <v>0.2</v>
      </c>
      <c r="K97" s="22">
        <v>0.56799999999999995</v>
      </c>
      <c r="L97" s="22">
        <v>0.4</v>
      </c>
      <c r="M97" s="22">
        <v>0.70400000000000007</v>
      </c>
      <c r="N97" s="22">
        <v>0.38400000000000001</v>
      </c>
      <c r="O97" s="24">
        <v>0.496</v>
      </c>
      <c r="P97" s="24">
        <v>0.32800000000000007</v>
      </c>
      <c r="Q97" s="24">
        <v>0.76000000000000012</v>
      </c>
      <c r="R97" s="24">
        <v>0.8</v>
      </c>
      <c r="S97" s="24">
        <v>0.36000000000000004</v>
      </c>
      <c r="T97" s="24">
        <v>0.57599999999999996</v>
      </c>
      <c r="U97" s="24">
        <v>0.76800000000000002</v>
      </c>
      <c r="V97" s="24">
        <v>0.39200000000000002</v>
      </c>
      <c r="W97" s="24">
        <v>0.68800000000000006</v>
      </c>
      <c r="X97" s="24">
        <v>0.39200000000000002</v>
      </c>
      <c r="Y97" s="24">
        <v>0.76800000000000002</v>
      </c>
      <c r="Z97" s="24">
        <v>0.68</v>
      </c>
      <c r="AA97" s="25">
        <v>24</v>
      </c>
      <c r="AB97" s="25">
        <v>11.200000000000001</v>
      </c>
      <c r="AC97" s="25">
        <v>16</v>
      </c>
      <c r="AD97" s="25">
        <v>12.8</v>
      </c>
      <c r="AE97" s="25">
        <v>0</v>
      </c>
      <c r="AF97" s="25">
        <v>0.8</v>
      </c>
      <c r="AG97" s="25">
        <v>35.200000000000003</v>
      </c>
      <c r="AH97" s="25">
        <v>11.200000000000001</v>
      </c>
      <c r="AI97" s="25">
        <v>4</v>
      </c>
      <c r="AJ97" s="25">
        <v>0</v>
      </c>
      <c r="AK97" s="25">
        <v>38.400000000000006</v>
      </c>
      <c r="AL97" s="25">
        <v>10.4</v>
      </c>
      <c r="AM97" s="25">
        <v>0</v>
      </c>
      <c r="AN97" s="25">
        <v>18.400000000000002</v>
      </c>
      <c r="AO97" s="25">
        <v>4</v>
      </c>
      <c r="AP97" s="25">
        <v>8.8000000000000007</v>
      </c>
      <c r="AQ97" s="25">
        <v>34.4</v>
      </c>
      <c r="AR97" s="25">
        <v>21.6</v>
      </c>
      <c r="AS97" s="25">
        <v>0</v>
      </c>
      <c r="AT97" s="25">
        <v>28</v>
      </c>
      <c r="AU97" s="25">
        <v>0</v>
      </c>
      <c r="AV97" s="25">
        <v>10.4</v>
      </c>
      <c r="AW97" s="25">
        <v>0</v>
      </c>
      <c r="AX97" s="25">
        <v>9.6000000000000014</v>
      </c>
      <c r="AY97" s="25">
        <v>7.2</v>
      </c>
      <c r="AZ97" s="25">
        <v>5.6000000000000005</v>
      </c>
      <c r="BA97" s="25">
        <v>29.6</v>
      </c>
      <c r="BB97" s="25">
        <v>1.6</v>
      </c>
      <c r="BC97" s="25">
        <v>0.8</v>
      </c>
      <c r="BD97" s="25">
        <v>22.400000000000002</v>
      </c>
      <c r="BE97" s="25">
        <v>0</v>
      </c>
      <c r="BF97" s="25">
        <v>0.8</v>
      </c>
      <c r="BG97" s="25">
        <v>5.6000000000000005</v>
      </c>
      <c r="BH97" s="25">
        <v>5.6000000000000005</v>
      </c>
      <c r="BI97" s="25">
        <v>40</v>
      </c>
      <c r="BJ97" s="25">
        <v>12</v>
      </c>
      <c r="BK97" s="25">
        <v>16.8</v>
      </c>
      <c r="BL97" s="25">
        <v>0</v>
      </c>
      <c r="BM97" s="25">
        <v>8</v>
      </c>
      <c r="BN97" s="25">
        <v>24.8</v>
      </c>
    </row>
    <row r="98" spans="1:66" x14ac:dyDescent="0.25">
      <c r="A98" s="6">
        <v>45016</v>
      </c>
      <c r="B98" t="s">
        <v>9</v>
      </c>
      <c r="C98">
        <v>31</v>
      </c>
      <c r="D98">
        <f t="shared" si="9"/>
        <v>318.39999999999998</v>
      </c>
      <c r="E98">
        <f t="shared" si="10"/>
        <v>83.2</v>
      </c>
      <c r="F98">
        <f t="shared" si="11"/>
        <v>71.2</v>
      </c>
      <c r="G98">
        <f t="shared" si="12"/>
        <v>96</v>
      </c>
      <c r="H98">
        <f t="shared" si="13"/>
        <v>68</v>
      </c>
      <c r="I98">
        <v>0</v>
      </c>
      <c r="J98" s="22">
        <v>0.68800000000000006</v>
      </c>
      <c r="K98" s="22">
        <v>0.69600000000000006</v>
      </c>
      <c r="L98" s="22">
        <v>0.44800000000000006</v>
      </c>
      <c r="M98" s="22">
        <v>0.67200000000000004</v>
      </c>
      <c r="N98" s="22">
        <v>0.13600000000000001</v>
      </c>
      <c r="O98" s="24">
        <v>0.76800000000000002</v>
      </c>
      <c r="P98" s="24">
        <v>0.70400000000000007</v>
      </c>
      <c r="Q98" s="24">
        <v>0.51200000000000001</v>
      </c>
      <c r="R98" s="24">
        <v>0.56799999999999995</v>
      </c>
      <c r="S98" s="24">
        <v>0.72800000000000009</v>
      </c>
      <c r="T98" s="24">
        <v>0.48799999999999999</v>
      </c>
      <c r="U98" s="24">
        <v>0.47199999999999998</v>
      </c>
      <c r="V98" s="24">
        <v>0.64800000000000013</v>
      </c>
      <c r="W98" s="24">
        <v>0.60000000000000009</v>
      </c>
      <c r="X98" s="24">
        <v>0.78400000000000003</v>
      </c>
      <c r="Y98" s="24">
        <v>0.8</v>
      </c>
      <c r="Z98" s="24">
        <v>0.72000000000000008</v>
      </c>
      <c r="AA98" s="25">
        <v>0</v>
      </c>
      <c r="AB98" s="25">
        <v>0</v>
      </c>
      <c r="AC98" s="25">
        <v>10.4</v>
      </c>
      <c r="AD98" s="25">
        <v>12</v>
      </c>
      <c r="AE98" s="25">
        <v>0.8</v>
      </c>
      <c r="AF98" s="25">
        <v>11.200000000000001</v>
      </c>
      <c r="AG98" s="25">
        <v>12.8</v>
      </c>
      <c r="AH98" s="25">
        <v>0</v>
      </c>
      <c r="AI98" s="25">
        <v>0</v>
      </c>
      <c r="AJ98" s="25">
        <v>24</v>
      </c>
      <c r="AK98" s="25">
        <v>23.200000000000003</v>
      </c>
      <c r="AL98" s="25">
        <v>5.6000000000000005</v>
      </c>
      <c r="AM98" s="25">
        <v>0</v>
      </c>
      <c r="AN98" s="25">
        <v>33.6</v>
      </c>
      <c r="AO98" s="25">
        <v>0</v>
      </c>
      <c r="AP98" s="25">
        <v>27.200000000000003</v>
      </c>
      <c r="AQ98" s="25">
        <v>0</v>
      </c>
      <c r="AR98" s="25">
        <v>0</v>
      </c>
      <c r="AS98" s="25">
        <v>1.6</v>
      </c>
      <c r="AT98" s="25">
        <v>0</v>
      </c>
      <c r="AU98" s="25">
        <v>24.8</v>
      </c>
      <c r="AV98" s="25">
        <v>7.2</v>
      </c>
      <c r="AW98" s="25">
        <v>8</v>
      </c>
      <c r="AX98" s="25">
        <v>0.8</v>
      </c>
      <c r="AY98" s="25">
        <v>0</v>
      </c>
      <c r="AZ98" s="25">
        <v>0.8</v>
      </c>
      <c r="BA98" s="25">
        <v>14.4</v>
      </c>
      <c r="BB98" s="25">
        <v>8.8000000000000007</v>
      </c>
      <c r="BC98" s="25">
        <v>10.4</v>
      </c>
      <c r="BD98" s="25">
        <v>20.8</v>
      </c>
      <c r="BE98" s="25">
        <v>5.6000000000000005</v>
      </c>
      <c r="BF98" s="25">
        <v>5.6000000000000005</v>
      </c>
      <c r="BG98" s="25">
        <v>0</v>
      </c>
      <c r="BH98" s="25">
        <v>9.6000000000000014</v>
      </c>
      <c r="BI98" s="25">
        <v>2.4000000000000004</v>
      </c>
      <c r="BJ98" s="25">
        <v>1.6</v>
      </c>
      <c r="BK98" s="25">
        <v>31.200000000000003</v>
      </c>
      <c r="BL98" s="25">
        <v>0.8</v>
      </c>
      <c r="BM98" s="25">
        <v>18.400000000000002</v>
      </c>
      <c r="BN98" s="25">
        <v>8</v>
      </c>
    </row>
    <row r="99" spans="1:66" x14ac:dyDescent="0.25">
      <c r="B99" t="s">
        <v>10</v>
      </c>
      <c r="C99">
        <v>0.01</v>
      </c>
      <c r="D99">
        <f t="shared" si="9"/>
        <v>0</v>
      </c>
      <c r="E99">
        <v>0</v>
      </c>
      <c r="F99">
        <v>0</v>
      </c>
      <c r="G99">
        <v>0</v>
      </c>
      <c r="H99">
        <v>0</v>
      </c>
      <c r="I99">
        <v>0</v>
      </c>
      <c r="J99" s="22">
        <v>0</v>
      </c>
      <c r="K99" s="22">
        <v>0</v>
      </c>
      <c r="L99" s="22">
        <v>0</v>
      </c>
      <c r="M99" s="22">
        <v>0</v>
      </c>
      <c r="N99" s="22">
        <v>0</v>
      </c>
      <c r="O99" s="24">
        <v>0</v>
      </c>
      <c r="P99" s="24">
        <v>0</v>
      </c>
      <c r="Q99" s="24">
        <v>0</v>
      </c>
      <c r="R99" s="24">
        <v>0</v>
      </c>
      <c r="S99" s="24">
        <v>0</v>
      </c>
      <c r="T99" s="24">
        <v>0</v>
      </c>
      <c r="U99" s="24">
        <v>0</v>
      </c>
      <c r="V99" s="24">
        <v>0</v>
      </c>
      <c r="W99" s="24">
        <v>0</v>
      </c>
      <c r="X99" s="24">
        <v>0</v>
      </c>
      <c r="Y99" s="24">
        <v>0</v>
      </c>
      <c r="Z99" s="24">
        <v>0</v>
      </c>
      <c r="AA99" s="25">
        <v>0</v>
      </c>
      <c r="AB99" s="25">
        <v>0</v>
      </c>
      <c r="AC99" s="25">
        <v>0</v>
      </c>
      <c r="AD99" s="25">
        <v>0</v>
      </c>
      <c r="AE99" s="25">
        <v>0</v>
      </c>
      <c r="AF99" s="25">
        <v>0</v>
      </c>
      <c r="AG99" s="25">
        <v>0</v>
      </c>
      <c r="AH99" s="25">
        <v>0</v>
      </c>
      <c r="AI99" s="25">
        <v>0</v>
      </c>
      <c r="AJ99" s="25">
        <v>0</v>
      </c>
      <c r="AK99" s="25">
        <v>0</v>
      </c>
      <c r="AL99" s="25">
        <v>0</v>
      </c>
      <c r="AM99" s="25">
        <v>0</v>
      </c>
      <c r="AN99" s="25">
        <v>0</v>
      </c>
      <c r="AO99" s="25">
        <v>0</v>
      </c>
      <c r="AP99" s="25">
        <v>0</v>
      </c>
      <c r="AQ99" s="25">
        <v>0</v>
      </c>
      <c r="AR99" s="25">
        <v>0</v>
      </c>
      <c r="AS99" s="25">
        <v>0</v>
      </c>
      <c r="AT99" s="25">
        <v>0</v>
      </c>
      <c r="AU99" s="25">
        <v>0</v>
      </c>
      <c r="AV99" s="25">
        <v>0</v>
      </c>
      <c r="AW99" s="25">
        <v>0</v>
      </c>
      <c r="AX99" s="25">
        <v>0</v>
      </c>
      <c r="AY99" s="25">
        <v>0</v>
      </c>
      <c r="AZ99" s="25">
        <v>0</v>
      </c>
      <c r="BA99" s="25">
        <v>0</v>
      </c>
      <c r="BB99" s="25">
        <v>0</v>
      </c>
      <c r="BC99" s="25">
        <v>0</v>
      </c>
      <c r="BD99" s="25">
        <v>0</v>
      </c>
      <c r="BE99" s="25">
        <v>0</v>
      </c>
      <c r="BF99" s="25">
        <v>0</v>
      </c>
      <c r="BG99" s="25">
        <v>0</v>
      </c>
      <c r="BH99" s="25">
        <v>0</v>
      </c>
      <c r="BI99" s="25">
        <v>0</v>
      </c>
      <c r="BJ99" s="25">
        <v>0</v>
      </c>
      <c r="BK99" s="25">
        <v>0</v>
      </c>
      <c r="BL99" s="25">
        <v>0</v>
      </c>
      <c r="BM99" s="25">
        <v>0</v>
      </c>
      <c r="BN99" s="25">
        <v>0</v>
      </c>
    </row>
    <row r="100" spans="1:66" x14ac:dyDescent="0.25">
      <c r="B100" t="s">
        <v>10</v>
      </c>
      <c r="C100">
        <v>0.02</v>
      </c>
      <c r="D100">
        <f t="shared" si="9"/>
        <v>0</v>
      </c>
      <c r="E100">
        <v>0</v>
      </c>
      <c r="F100">
        <v>0</v>
      </c>
      <c r="G100">
        <v>0</v>
      </c>
      <c r="H100">
        <v>0</v>
      </c>
      <c r="I100">
        <v>0</v>
      </c>
      <c r="J100" s="22">
        <v>0</v>
      </c>
      <c r="K100" s="22">
        <v>0</v>
      </c>
      <c r="L100" s="22">
        <v>0</v>
      </c>
      <c r="M100" s="22">
        <v>0</v>
      </c>
      <c r="N100" s="22">
        <v>0</v>
      </c>
      <c r="O100" s="24">
        <v>0</v>
      </c>
      <c r="P100" s="24">
        <v>0</v>
      </c>
      <c r="Q100" s="24">
        <v>0</v>
      </c>
      <c r="R100" s="24">
        <v>0</v>
      </c>
      <c r="S100" s="24">
        <v>0</v>
      </c>
      <c r="T100" s="24">
        <v>0</v>
      </c>
      <c r="U100" s="24">
        <v>0</v>
      </c>
      <c r="V100" s="24">
        <v>0</v>
      </c>
      <c r="W100" s="24">
        <v>0</v>
      </c>
      <c r="X100" s="24">
        <v>0</v>
      </c>
      <c r="Y100" s="24">
        <v>0</v>
      </c>
      <c r="Z100" s="24">
        <v>0</v>
      </c>
      <c r="AA100" s="25">
        <v>0</v>
      </c>
      <c r="AB100" s="25">
        <v>0</v>
      </c>
      <c r="AC100" s="25">
        <v>0</v>
      </c>
      <c r="AD100" s="25">
        <v>0</v>
      </c>
      <c r="AE100" s="25">
        <v>0</v>
      </c>
      <c r="AF100" s="25">
        <v>0</v>
      </c>
      <c r="AG100" s="25">
        <v>0</v>
      </c>
      <c r="AH100" s="25">
        <v>0</v>
      </c>
      <c r="AI100" s="25">
        <v>0</v>
      </c>
      <c r="AJ100" s="25">
        <v>0</v>
      </c>
      <c r="AK100" s="25">
        <v>0</v>
      </c>
      <c r="AL100" s="25">
        <v>0</v>
      </c>
      <c r="AM100" s="25">
        <v>0</v>
      </c>
      <c r="AN100" s="25">
        <v>0</v>
      </c>
      <c r="AO100" s="25">
        <v>0</v>
      </c>
      <c r="AP100" s="25">
        <v>0</v>
      </c>
      <c r="AQ100" s="25">
        <v>0</v>
      </c>
      <c r="AR100" s="25">
        <v>0</v>
      </c>
      <c r="AS100" s="25">
        <v>0</v>
      </c>
      <c r="AT100" s="25">
        <v>0</v>
      </c>
      <c r="AU100" s="25">
        <v>0</v>
      </c>
      <c r="AV100" s="25">
        <v>0</v>
      </c>
      <c r="AW100" s="25">
        <v>0</v>
      </c>
      <c r="AX100" s="25">
        <v>0</v>
      </c>
      <c r="AY100" s="25">
        <v>0</v>
      </c>
      <c r="AZ100" s="25">
        <v>0</v>
      </c>
      <c r="BA100" s="25">
        <v>0</v>
      </c>
      <c r="BB100" s="25">
        <v>0</v>
      </c>
      <c r="BC100" s="25">
        <v>0</v>
      </c>
      <c r="BD100" s="25">
        <v>0</v>
      </c>
      <c r="BE100" s="25">
        <v>0</v>
      </c>
      <c r="BF100" s="25">
        <v>0</v>
      </c>
      <c r="BG100" s="25">
        <v>0</v>
      </c>
      <c r="BH100" s="25">
        <v>0</v>
      </c>
      <c r="BI100" s="25">
        <v>0</v>
      </c>
      <c r="BJ100" s="25">
        <v>0</v>
      </c>
      <c r="BK100" s="25">
        <v>0</v>
      </c>
      <c r="BL100" s="25">
        <v>0</v>
      </c>
      <c r="BM100" s="25">
        <v>0</v>
      </c>
      <c r="BN100" s="25">
        <v>0</v>
      </c>
    </row>
    <row r="101" spans="1:66" x14ac:dyDescent="0.25">
      <c r="B101" t="s">
        <v>10</v>
      </c>
      <c r="C101">
        <v>0.03</v>
      </c>
      <c r="D101">
        <f t="shared" si="9"/>
        <v>0</v>
      </c>
      <c r="E101">
        <v>0</v>
      </c>
      <c r="F101">
        <v>0</v>
      </c>
      <c r="G101">
        <v>0</v>
      </c>
      <c r="H101">
        <v>0</v>
      </c>
      <c r="I101">
        <v>0</v>
      </c>
      <c r="J101" s="22">
        <v>0</v>
      </c>
      <c r="K101" s="22">
        <v>0</v>
      </c>
      <c r="L101" s="22">
        <v>0</v>
      </c>
      <c r="M101" s="22">
        <v>0</v>
      </c>
      <c r="N101" s="22">
        <v>0</v>
      </c>
      <c r="O101" s="24">
        <v>0</v>
      </c>
      <c r="P101" s="24">
        <v>0</v>
      </c>
      <c r="Q101" s="24">
        <v>0</v>
      </c>
      <c r="R101" s="24">
        <v>0</v>
      </c>
      <c r="S101" s="24">
        <v>0</v>
      </c>
      <c r="T101" s="24">
        <v>0</v>
      </c>
      <c r="U101" s="24">
        <v>0</v>
      </c>
      <c r="V101" s="24">
        <v>0</v>
      </c>
      <c r="W101" s="24">
        <v>0</v>
      </c>
      <c r="X101" s="24">
        <v>0</v>
      </c>
      <c r="Y101" s="24">
        <v>0</v>
      </c>
      <c r="Z101" s="24">
        <v>0</v>
      </c>
      <c r="AA101" s="25">
        <v>0</v>
      </c>
      <c r="AB101" s="25">
        <v>0</v>
      </c>
      <c r="AC101" s="25">
        <v>0</v>
      </c>
      <c r="AD101" s="25">
        <v>0</v>
      </c>
      <c r="AE101" s="25">
        <v>0</v>
      </c>
      <c r="AF101" s="25">
        <v>0</v>
      </c>
      <c r="AG101" s="25">
        <v>0</v>
      </c>
      <c r="AH101" s="25">
        <v>0</v>
      </c>
      <c r="AI101" s="25">
        <v>0</v>
      </c>
      <c r="AJ101" s="25">
        <v>0</v>
      </c>
      <c r="AK101" s="25">
        <v>0</v>
      </c>
      <c r="AL101" s="25">
        <v>0</v>
      </c>
      <c r="AM101" s="25">
        <v>0</v>
      </c>
      <c r="AN101" s="25">
        <v>0</v>
      </c>
      <c r="AO101" s="25">
        <v>0</v>
      </c>
      <c r="AP101" s="25">
        <v>0</v>
      </c>
      <c r="AQ101" s="25">
        <v>0</v>
      </c>
      <c r="AR101" s="25">
        <v>0</v>
      </c>
      <c r="AS101" s="25">
        <v>0</v>
      </c>
      <c r="AT101" s="25">
        <v>0</v>
      </c>
      <c r="AU101" s="25">
        <v>0</v>
      </c>
      <c r="AV101" s="25">
        <v>0</v>
      </c>
      <c r="AW101" s="25">
        <v>0</v>
      </c>
      <c r="AX101" s="25">
        <v>0</v>
      </c>
      <c r="AY101" s="25">
        <v>0</v>
      </c>
      <c r="AZ101" s="25">
        <v>0</v>
      </c>
      <c r="BA101" s="25">
        <v>0</v>
      </c>
      <c r="BB101" s="25">
        <v>0</v>
      </c>
      <c r="BC101" s="25">
        <v>0</v>
      </c>
      <c r="BD101" s="25">
        <v>0</v>
      </c>
      <c r="BE101" s="25">
        <v>0</v>
      </c>
      <c r="BF101" s="25">
        <v>0</v>
      </c>
      <c r="BG101" s="25">
        <v>0</v>
      </c>
      <c r="BH101" s="25">
        <v>0</v>
      </c>
      <c r="BI101" s="25">
        <v>0</v>
      </c>
      <c r="BJ101" s="25">
        <v>0</v>
      </c>
      <c r="BK101" s="25">
        <v>0</v>
      </c>
      <c r="BL101" s="25">
        <v>0</v>
      </c>
      <c r="BM101" s="25">
        <v>0</v>
      </c>
      <c r="BN101" s="25">
        <v>0</v>
      </c>
    </row>
    <row r="102" spans="1:66" x14ac:dyDescent="0.25">
      <c r="B102" t="s">
        <v>10</v>
      </c>
      <c r="C102">
        <v>0.04</v>
      </c>
      <c r="D102">
        <f t="shared" si="9"/>
        <v>0</v>
      </c>
      <c r="E102">
        <v>0</v>
      </c>
      <c r="F102">
        <v>0</v>
      </c>
      <c r="G102">
        <v>0</v>
      </c>
      <c r="H102">
        <v>0</v>
      </c>
      <c r="I102">
        <v>0</v>
      </c>
      <c r="J102" s="22">
        <v>0</v>
      </c>
      <c r="K102" s="22">
        <v>0</v>
      </c>
      <c r="L102" s="22">
        <v>0</v>
      </c>
      <c r="M102" s="22">
        <v>0</v>
      </c>
      <c r="N102" s="22">
        <v>0</v>
      </c>
      <c r="O102" s="24">
        <v>0</v>
      </c>
      <c r="P102" s="24">
        <v>0</v>
      </c>
      <c r="Q102" s="24">
        <v>0</v>
      </c>
      <c r="R102" s="24">
        <v>0</v>
      </c>
      <c r="S102" s="24">
        <v>0</v>
      </c>
      <c r="T102" s="24">
        <v>0</v>
      </c>
      <c r="U102" s="24">
        <v>0</v>
      </c>
      <c r="V102" s="24">
        <v>0</v>
      </c>
      <c r="W102" s="24">
        <v>0</v>
      </c>
      <c r="X102" s="24">
        <v>0</v>
      </c>
      <c r="Y102" s="24">
        <v>0</v>
      </c>
      <c r="Z102" s="24">
        <v>0</v>
      </c>
      <c r="AA102" s="25">
        <v>0</v>
      </c>
      <c r="AB102" s="25">
        <v>0</v>
      </c>
      <c r="AC102" s="25">
        <v>0</v>
      </c>
      <c r="AD102" s="25">
        <v>0</v>
      </c>
      <c r="AE102" s="25">
        <v>0</v>
      </c>
      <c r="AF102" s="25">
        <v>0</v>
      </c>
      <c r="AG102" s="25">
        <v>0</v>
      </c>
      <c r="AH102" s="25">
        <v>0</v>
      </c>
      <c r="AI102" s="25">
        <v>0</v>
      </c>
      <c r="AJ102" s="25">
        <v>0</v>
      </c>
      <c r="AK102" s="25">
        <v>0</v>
      </c>
      <c r="AL102" s="25">
        <v>0</v>
      </c>
      <c r="AM102" s="25">
        <v>0</v>
      </c>
      <c r="AN102" s="25">
        <v>0</v>
      </c>
      <c r="AO102" s="25">
        <v>0</v>
      </c>
      <c r="AP102" s="25">
        <v>0</v>
      </c>
      <c r="AQ102" s="25">
        <v>0</v>
      </c>
      <c r="AR102" s="25">
        <v>0</v>
      </c>
      <c r="AS102" s="25">
        <v>0</v>
      </c>
      <c r="AT102" s="25">
        <v>0</v>
      </c>
      <c r="AU102" s="25">
        <v>0</v>
      </c>
      <c r="AV102" s="25">
        <v>0</v>
      </c>
      <c r="AW102" s="25">
        <v>0</v>
      </c>
      <c r="AX102" s="25">
        <v>0</v>
      </c>
      <c r="AY102" s="25">
        <v>0</v>
      </c>
      <c r="AZ102" s="25">
        <v>0</v>
      </c>
      <c r="BA102" s="25">
        <v>0</v>
      </c>
      <c r="BB102" s="25">
        <v>0</v>
      </c>
      <c r="BC102" s="25">
        <v>0</v>
      </c>
      <c r="BD102" s="25">
        <v>0</v>
      </c>
      <c r="BE102" s="25">
        <v>0</v>
      </c>
      <c r="BF102" s="25">
        <v>0</v>
      </c>
      <c r="BG102" s="25">
        <v>0</v>
      </c>
      <c r="BH102" s="25">
        <v>0</v>
      </c>
      <c r="BI102" s="25">
        <v>0</v>
      </c>
      <c r="BJ102" s="25">
        <v>0</v>
      </c>
      <c r="BK102" s="25">
        <v>0</v>
      </c>
      <c r="BL102" s="25">
        <v>0</v>
      </c>
      <c r="BM102" s="25">
        <v>0</v>
      </c>
      <c r="BN102" s="25">
        <v>0</v>
      </c>
    </row>
    <row r="103" spans="1:66" x14ac:dyDescent="0.25">
      <c r="B103" t="s">
        <v>10</v>
      </c>
      <c r="C103">
        <v>0.05</v>
      </c>
      <c r="D103">
        <f t="shared" si="9"/>
        <v>0</v>
      </c>
      <c r="E103">
        <v>0</v>
      </c>
      <c r="F103">
        <v>0</v>
      </c>
      <c r="G103">
        <v>0</v>
      </c>
      <c r="H103">
        <v>0</v>
      </c>
      <c r="I103">
        <v>0</v>
      </c>
      <c r="J103" s="22">
        <v>0</v>
      </c>
      <c r="K103" s="22">
        <v>0</v>
      </c>
      <c r="L103" s="22">
        <v>0</v>
      </c>
      <c r="M103" s="22">
        <v>0</v>
      </c>
      <c r="N103" s="22">
        <v>0</v>
      </c>
      <c r="O103" s="24">
        <v>0</v>
      </c>
      <c r="P103" s="24">
        <v>0</v>
      </c>
      <c r="Q103" s="24">
        <v>0</v>
      </c>
      <c r="R103" s="24">
        <v>0</v>
      </c>
      <c r="S103" s="24">
        <v>0</v>
      </c>
      <c r="T103" s="24">
        <v>0</v>
      </c>
      <c r="U103" s="24">
        <v>0</v>
      </c>
      <c r="V103" s="24">
        <v>0</v>
      </c>
      <c r="W103" s="24">
        <v>0</v>
      </c>
      <c r="X103" s="24">
        <v>0</v>
      </c>
      <c r="Y103" s="24">
        <v>0</v>
      </c>
      <c r="Z103" s="24">
        <v>0</v>
      </c>
      <c r="AA103" s="25">
        <v>0</v>
      </c>
      <c r="AB103" s="25">
        <v>0</v>
      </c>
      <c r="AC103" s="25">
        <v>0</v>
      </c>
      <c r="AD103" s="25">
        <v>0</v>
      </c>
      <c r="AE103" s="25">
        <v>0</v>
      </c>
      <c r="AF103" s="25">
        <v>0</v>
      </c>
      <c r="AG103" s="25">
        <v>0</v>
      </c>
      <c r="AH103" s="25">
        <v>0</v>
      </c>
      <c r="AI103" s="25">
        <v>0</v>
      </c>
      <c r="AJ103" s="25">
        <v>0</v>
      </c>
      <c r="AK103" s="25">
        <v>0</v>
      </c>
      <c r="AL103" s="25">
        <v>0</v>
      </c>
      <c r="AM103" s="25">
        <v>0</v>
      </c>
      <c r="AN103" s="25">
        <v>0</v>
      </c>
      <c r="AO103" s="25">
        <v>0</v>
      </c>
      <c r="AP103" s="25">
        <v>0</v>
      </c>
      <c r="AQ103" s="25">
        <v>0</v>
      </c>
      <c r="AR103" s="25">
        <v>0</v>
      </c>
      <c r="AS103" s="25">
        <v>0</v>
      </c>
      <c r="AT103" s="25">
        <v>0</v>
      </c>
      <c r="AU103" s="25">
        <v>0</v>
      </c>
      <c r="AV103" s="25">
        <v>0</v>
      </c>
      <c r="AW103" s="25">
        <v>0</v>
      </c>
      <c r="AX103" s="25">
        <v>0</v>
      </c>
      <c r="AY103" s="25">
        <v>0</v>
      </c>
      <c r="AZ103" s="25">
        <v>0</v>
      </c>
      <c r="BA103" s="25">
        <v>0</v>
      </c>
      <c r="BB103" s="25">
        <v>0</v>
      </c>
      <c r="BC103" s="25">
        <v>0</v>
      </c>
      <c r="BD103" s="25">
        <v>0</v>
      </c>
      <c r="BE103" s="25">
        <v>0</v>
      </c>
      <c r="BF103" s="25">
        <v>0</v>
      </c>
      <c r="BG103" s="25">
        <v>0</v>
      </c>
      <c r="BH103" s="25">
        <v>0</v>
      </c>
      <c r="BI103" s="25">
        <v>0</v>
      </c>
      <c r="BJ103" s="25">
        <v>0</v>
      </c>
      <c r="BK103" s="25">
        <v>0</v>
      </c>
      <c r="BL103" s="25">
        <v>0</v>
      </c>
      <c r="BM103" s="25">
        <v>0</v>
      </c>
      <c r="BN103" s="25">
        <v>0</v>
      </c>
    </row>
    <row r="104" spans="1:66" x14ac:dyDescent="0.25">
      <c r="B104" t="s">
        <v>10</v>
      </c>
      <c r="C104">
        <v>0.06</v>
      </c>
      <c r="D104">
        <f t="shared" si="9"/>
        <v>0</v>
      </c>
      <c r="E104">
        <v>0</v>
      </c>
      <c r="F104">
        <v>0</v>
      </c>
      <c r="G104">
        <v>0</v>
      </c>
      <c r="H104">
        <v>0</v>
      </c>
      <c r="I104">
        <v>0</v>
      </c>
      <c r="J104" s="22">
        <v>0</v>
      </c>
      <c r="K104" s="22">
        <v>0</v>
      </c>
      <c r="L104" s="22">
        <v>0</v>
      </c>
      <c r="M104" s="22">
        <v>0</v>
      </c>
      <c r="N104" s="22">
        <v>0</v>
      </c>
      <c r="O104" s="24">
        <v>0</v>
      </c>
      <c r="P104" s="24">
        <v>0</v>
      </c>
      <c r="Q104" s="24">
        <v>0</v>
      </c>
      <c r="R104" s="24">
        <v>0</v>
      </c>
      <c r="S104" s="24">
        <v>0</v>
      </c>
      <c r="T104" s="24">
        <v>0</v>
      </c>
      <c r="U104" s="24">
        <v>0</v>
      </c>
      <c r="V104" s="24">
        <v>0</v>
      </c>
      <c r="W104" s="24">
        <v>0</v>
      </c>
      <c r="X104" s="24">
        <v>0</v>
      </c>
      <c r="Y104" s="24">
        <v>0</v>
      </c>
      <c r="Z104" s="24">
        <v>0</v>
      </c>
      <c r="AA104" s="25">
        <v>0</v>
      </c>
      <c r="AB104" s="25">
        <v>0</v>
      </c>
      <c r="AC104" s="25">
        <v>0</v>
      </c>
      <c r="AD104" s="25">
        <v>0</v>
      </c>
      <c r="AE104" s="25">
        <v>0</v>
      </c>
      <c r="AF104" s="25">
        <v>0</v>
      </c>
      <c r="AG104" s="25">
        <v>0</v>
      </c>
      <c r="AH104" s="25">
        <v>0</v>
      </c>
      <c r="AI104" s="25">
        <v>0</v>
      </c>
      <c r="AJ104" s="25">
        <v>0</v>
      </c>
      <c r="AK104" s="25">
        <v>0</v>
      </c>
      <c r="AL104" s="25">
        <v>0</v>
      </c>
      <c r="AM104" s="25">
        <v>0</v>
      </c>
      <c r="AN104" s="25">
        <v>0</v>
      </c>
      <c r="AO104" s="25">
        <v>0</v>
      </c>
      <c r="AP104" s="25">
        <v>0</v>
      </c>
      <c r="AQ104" s="25">
        <v>0</v>
      </c>
      <c r="AR104" s="25">
        <v>0</v>
      </c>
      <c r="AS104" s="25">
        <v>0</v>
      </c>
      <c r="AT104" s="25">
        <v>0</v>
      </c>
      <c r="AU104" s="25">
        <v>0</v>
      </c>
      <c r="AV104" s="25">
        <v>0</v>
      </c>
      <c r="AW104" s="25">
        <v>0</v>
      </c>
      <c r="AX104" s="25">
        <v>0</v>
      </c>
      <c r="AY104" s="25">
        <v>0</v>
      </c>
      <c r="AZ104" s="25">
        <v>0</v>
      </c>
      <c r="BA104" s="25">
        <v>0</v>
      </c>
      <c r="BB104" s="25">
        <v>0</v>
      </c>
      <c r="BC104" s="25">
        <v>0</v>
      </c>
      <c r="BD104" s="25">
        <v>0</v>
      </c>
      <c r="BE104" s="25">
        <v>0</v>
      </c>
      <c r="BF104" s="25">
        <v>0</v>
      </c>
      <c r="BG104" s="25">
        <v>0</v>
      </c>
      <c r="BH104" s="25">
        <v>0</v>
      </c>
      <c r="BI104" s="25">
        <v>0</v>
      </c>
      <c r="BJ104" s="25">
        <v>0</v>
      </c>
      <c r="BK104" s="25">
        <v>0</v>
      </c>
      <c r="BL104" s="25">
        <v>0</v>
      </c>
      <c r="BM104" s="25">
        <v>0</v>
      </c>
      <c r="BN104" s="25">
        <v>0</v>
      </c>
    </row>
    <row r="105" spans="1:66" x14ac:dyDescent="0.25">
      <c r="A105" s="6">
        <v>45017</v>
      </c>
      <c r="B105" t="s">
        <v>10</v>
      </c>
      <c r="C105">
        <v>1</v>
      </c>
      <c r="D105">
        <f t="shared" si="9"/>
        <v>408</v>
      </c>
      <c r="E105">
        <f t="shared" ref="E105:E134" si="14">SUM(BE105:BN105)</f>
        <v>98.4</v>
      </c>
      <c r="F105">
        <f t="shared" ref="F105:F134" si="15">SUM(AA105:AJ105)</f>
        <v>83.199999999999989</v>
      </c>
      <c r="G105">
        <f t="shared" ref="G105:G134" si="16">SUM(AU105:BD105)</f>
        <v>138.39999999999998</v>
      </c>
      <c r="H105">
        <f t="shared" ref="H105:H134" si="17">SUM(AL105:AT105)</f>
        <v>88</v>
      </c>
      <c r="I105">
        <v>0</v>
      </c>
      <c r="J105" s="22">
        <v>0.45600000000000007</v>
      </c>
      <c r="K105" s="22">
        <v>0.59199999999999997</v>
      </c>
      <c r="L105" s="22">
        <v>0.64000000000000012</v>
      </c>
      <c r="M105" s="22">
        <v>0.6160000000000001</v>
      </c>
      <c r="N105" s="22">
        <v>0.7360000000000001</v>
      </c>
      <c r="O105" s="24">
        <v>0.54400000000000004</v>
      </c>
      <c r="P105" s="24">
        <v>0.7360000000000001</v>
      </c>
      <c r="Q105" s="24">
        <v>0.6080000000000001</v>
      </c>
      <c r="R105" s="24">
        <v>0.60000000000000009</v>
      </c>
      <c r="S105" s="24">
        <v>0.46399999999999997</v>
      </c>
      <c r="T105" s="24">
        <v>0.56799999999999995</v>
      </c>
      <c r="U105" s="24">
        <v>0.38400000000000001</v>
      </c>
      <c r="V105" s="24">
        <v>0.33600000000000002</v>
      </c>
      <c r="W105" s="24">
        <v>0.56799999999999995</v>
      </c>
      <c r="X105" s="24">
        <v>0.36000000000000004</v>
      </c>
      <c r="Y105" s="24">
        <v>0.8</v>
      </c>
      <c r="Z105" s="24">
        <v>0.68</v>
      </c>
      <c r="AA105" s="25">
        <v>0</v>
      </c>
      <c r="AB105" s="25">
        <v>17.600000000000001</v>
      </c>
      <c r="AC105" s="25">
        <v>0</v>
      </c>
      <c r="AD105" s="25">
        <v>23.200000000000003</v>
      </c>
      <c r="AE105" s="25">
        <v>1.6</v>
      </c>
      <c r="AF105" s="25">
        <v>4.8000000000000007</v>
      </c>
      <c r="AG105" s="25">
        <v>0</v>
      </c>
      <c r="AH105" s="25">
        <v>10.4</v>
      </c>
      <c r="AI105" s="25">
        <v>16</v>
      </c>
      <c r="AJ105" s="25">
        <v>9.6000000000000014</v>
      </c>
      <c r="AK105" s="25">
        <v>3.2</v>
      </c>
      <c r="AL105" s="25">
        <v>0</v>
      </c>
      <c r="AM105" s="25">
        <v>17.600000000000001</v>
      </c>
      <c r="AN105" s="25">
        <v>12</v>
      </c>
      <c r="AO105" s="25">
        <v>37.6</v>
      </c>
      <c r="AP105" s="25">
        <v>10.4</v>
      </c>
      <c r="AQ105" s="25">
        <v>0</v>
      </c>
      <c r="AR105" s="25">
        <v>4.8000000000000007</v>
      </c>
      <c r="AS105" s="25">
        <v>0</v>
      </c>
      <c r="AT105" s="25">
        <v>5.6000000000000005</v>
      </c>
      <c r="AU105" s="25">
        <v>33.6</v>
      </c>
      <c r="AV105" s="25">
        <v>20</v>
      </c>
      <c r="AW105" s="25">
        <v>9.6000000000000014</v>
      </c>
      <c r="AX105" s="25">
        <v>0.8</v>
      </c>
      <c r="AY105" s="25">
        <v>8.8000000000000007</v>
      </c>
      <c r="AZ105" s="25">
        <v>34.4</v>
      </c>
      <c r="BA105" s="25">
        <v>0</v>
      </c>
      <c r="BB105" s="25">
        <v>8</v>
      </c>
      <c r="BC105" s="25">
        <v>23.200000000000003</v>
      </c>
      <c r="BD105" s="25">
        <v>0</v>
      </c>
      <c r="BE105" s="25">
        <v>8.8000000000000007</v>
      </c>
      <c r="BF105" s="25">
        <v>19.200000000000003</v>
      </c>
      <c r="BG105" s="25">
        <v>11.200000000000001</v>
      </c>
      <c r="BH105" s="25">
        <v>18.400000000000002</v>
      </c>
      <c r="BI105" s="25">
        <v>3.2</v>
      </c>
      <c r="BJ105" s="25">
        <v>20</v>
      </c>
      <c r="BK105" s="25">
        <v>5.6000000000000005</v>
      </c>
      <c r="BL105" s="25">
        <v>0</v>
      </c>
      <c r="BM105" s="25">
        <v>12</v>
      </c>
      <c r="BN105" s="25">
        <v>0</v>
      </c>
    </row>
    <row r="106" spans="1:66" x14ac:dyDescent="0.25">
      <c r="A106" s="6">
        <v>45018</v>
      </c>
      <c r="B106" t="s">
        <v>10</v>
      </c>
      <c r="C106">
        <v>2</v>
      </c>
      <c r="D106">
        <f t="shared" si="9"/>
        <v>585.59999999999991</v>
      </c>
      <c r="E106">
        <f t="shared" si="14"/>
        <v>104.80000000000001</v>
      </c>
      <c r="F106">
        <f t="shared" si="15"/>
        <v>124</v>
      </c>
      <c r="G106">
        <f t="shared" si="16"/>
        <v>141.6</v>
      </c>
      <c r="H106">
        <f t="shared" si="17"/>
        <v>215.2</v>
      </c>
      <c r="I106">
        <v>0</v>
      </c>
      <c r="J106" s="22">
        <v>0.31200000000000006</v>
      </c>
      <c r="K106" s="22">
        <v>0.64800000000000013</v>
      </c>
      <c r="L106" s="22">
        <v>0.64000000000000012</v>
      </c>
      <c r="M106" s="22">
        <v>0.65600000000000014</v>
      </c>
      <c r="N106" s="22">
        <v>0.12</v>
      </c>
      <c r="O106" s="24">
        <v>0.66400000000000015</v>
      </c>
      <c r="P106" s="24">
        <v>0.48799999999999999</v>
      </c>
      <c r="Q106" s="24">
        <v>0.66400000000000015</v>
      </c>
      <c r="R106" s="24">
        <v>0.78400000000000003</v>
      </c>
      <c r="S106" s="24">
        <v>0.76000000000000012</v>
      </c>
      <c r="T106" s="24">
        <v>0.64000000000000012</v>
      </c>
      <c r="U106" s="24">
        <v>0.40800000000000003</v>
      </c>
      <c r="V106" s="24">
        <v>0.68800000000000006</v>
      </c>
      <c r="W106" s="24">
        <v>0.57599999999999996</v>
      </c>
      <c r="X106" s="24">
        <v>0.77600000000000002</v>
      </c>
      <c r="Y106" s="24">
        <v>0.75200000000000011</v>
      </c>
      <c r="Z106" s="24">
        <v>0.72800000000000009</v>
      </c>
      <c r="AA106" s="25">
        <v>10.4</v>
      </c>
      <c r="AB106" s="25">
        <v>28.8</v>
      </c>
      <c r="AC106" s="25">
        <v>7.2</v>
      </c>
      <c r="AD106" s="25">
        <v>7.2</v>
      </c>
      <c r="AE106" s="25">
        <v>0</v>
      </c>
      <c r="AF106" s="25">
        <v>24</v>
      </c>
      <c r="AG106" s="25">
        <v>0.8</v>
      </c>
      <c r="AH106" s="25">
        <v>22.400000000000002</v>
      </c>
      <c r="AI106" s="25">
        <v>9.6000000000000014</v>
      </c>
      <c r="AJ106" s="25">
        <v>13.600000000000001</v>
      </c>
      <c r="AK106" s="25">
        <v>2.4000000000000004</v>
      </c>
      <c r="AL106" s="25">
        <v>20.8</v>
      </c>
      <c r="AM106" s="25">
        <v>37.6</v>
      </c>
      <c r="AN106" s="25">
        <v>31.200000000000003</v>
      </c>
      <c r="AO106" s="25">
        <v>6.4</v>
      </c>
      <c r="AP106" s="25">
        <v>8</v>
      </c>
      <c r="AQ106" s="25">
        <v>30.400000000000002</v>
      </c>
      <c r="AR106" s="25">
        <v>21.6</v>
      </c>
      <c r="AS106" s="25">
        <v>35.200000000000003</v>
      </c>
      <c r="AT106" s="25">
        <v>24</v>
      </c>
      <c r="AU106" s="25">
        <v>9.6000000000000014</v>
      </c>
      <c r="AV106" s="25">
        <v>12</v>
      </c>
      <c r="AW106" s="25">
        <v>0</v>
      </c>
      <c r="AX106" s="25">
        <v>29.6</v>
      </c>
      <c r="AY106" s="25">
        <v>24.8</v>
      </c>
      <c r="AZ106" s="25">
        <v>28</v>
      </c>
      <c r="BA106" s="25">
        <v>8.8000000000000007</v>
      </c>
      <c r="BB106" s="25">
        <v>15.200000000000001</v>
      </c>
      <c r="BC106" s="25">
        <v>13.600000000000001</v>
      </c>
      <c r="BD106" s="25">
        <v>0</v>
      </c>
      <c r="BE106" s="25">
        <v>0.8</v>
      </c>
      <c r="BF106" s="25">
        <v>9.6000000000000014</v>
      </c>
      <c r="BG106" s="25">
        <v>0</v>
      </c>
      <c r="BH106" s="25">
        <v>0</v>
      </c>
      <c r="BI106" s="25">
        <v>16</v>
      </c>
      <c r="BJ106" s="25">
        <v>19.200000000000003</v>
      </c>
      <c r="BK106" s="25">
        <v>16.8</v>
      </c>
      <c r="BL106" s="25">
        <v>15.200000000000001</v>
      </c>
      <c r="BM106" s="25">
        <v>5.6000000000000005</v>
      </c>
      <c r="BN106" s="25">
        <v>21.6</v>
      </c>
    </row>
    <row r="107" spans="1:66" x14ac:dyDescent="0.25">
      <c r="A107" s="6">
        <v>45019</v>
      </c>
      <c r="B107" t="s">
        <v>10</v>
      </c>
      <c r="C107">
        <v>3</v>
      </c>
      <c r="D107">
        <f t="shared" si="9"/>
        <v>404.8</v>
      </c>
      <c r="E107">
        <f t="shared" si="14"/>
        <v>85.600000000000009</v>
      </c>
      <c r="F107">
        <f t="shared" si="15"/>
        <v>90.4</v>
      </c>
      <c r="G107">
        <f t="shared" si="16"/>
        <v>161.6</v>
      </c>
      <c r="H107">
        <f t="shared" si="17"/>
        <v>67.2</v>
      </c>
      <c r="I107">
        <v>0</v>
      </c>
      <c r="J107" s="22">
        <v>0.35200000000000004</v>
      </c>
      <c r="K107" s="22">
        <v>0.53600000000000003</v>
      </c>
      <c r="L107" s="22">
        <v>0.6160000000000001</v>
      </c>
      <c r="M107" s="22">
        <v>0.7360000000000001</v>
      </c>
      <c r="N107" s="22">
        <v>0.64000000000000012</v>
      </c>
      <c r="O107" s="24">
        <v>0.51200000000000001</v>
      </c>
      <c r="P107" s="24">
        <v>0.68800000000000006</v>
      </c>
      <c r="Q107" s="24">
        <v>0.72800000000000009</v>
      </c>
      <c r="R107" s="24">
        <v>0.44000000000000006</v>
      </c>
      <c r="S107" s="24">
        <v>0.54400000000000004</v>
      </c>
      <c r="T107" s="24">
        <v>0.504</v>
      </c>
      <c r="U107" s="24">
        <v>0.69600000000000006</v>
      </c>
      <c r="V107" s="24">
        <v>0.69600000000000006</v>
      </c>
      <c r="W107" s="24">
        <v>0.74400000000000011</v>
      </c>
      <c r="X107" s="24">
        <v>0.28000000000000003</v>
      </c>
      <c r="Y107" s="24">
        <v>0.74400000000000011</v>
      </c>
      <c r="Z107" s="24">
        <v>0.59199999999999997</v>
      </c>
      <c r="AA107" s="25">
        <v>25.6</v>
      </c>
      <c r="AB107" s="25">
        <v>10.4</v>
      </c>
      <c r="AC107" s="25">
        <v>0</v>
      </c>
      <c r="AD107" s="25">
        <v>0</v>
      </c>
      <c r="AE107" s="25">
        <v>14.4</v>
      </c>
      <c r="AF107" s="25">
        <v>0.8</v>
      </c>
      <c r="AG107" s="25">
        <v>0</v>
      </c>
      <c r="AH107" s="25">
        <v>27.200000000000003</v>
      </c>
      <c r="AI107" s="25">
        <v>0</v>
      </c>
      <c r="AJ107" s="25">
        <v>12</v>
      </c>
      <c r="AK107" s="25">
        <v>0</v>
      </c>
      <c r="AL107" s="25">
        <v>10.4</v>
      </c>
      <c r="AM107" s="25">
        <v>9.6000000000000014</v>
      </c>
      <c r="AN107" s="25">
        <v>29.6</v>
      </c>
      <c r="AO107" s="25">
        <v>0</v>
      </c>
      <c r="AP107" s="25">
        <v>0.8</v>
      </c>
      <c r="AQ107" s="25">
        <v>0</v>
      </c>
      <c r="AR107" s="25">
        <v>4</v>
      </c>
      <c r="AS107" s="25">
        <v>12.8</v>
      </c>
      <c r="AT107" s="25">
        <v>0</v>
      </c>
      <c r="AU107" s="25">
        <v>0</v>
      </c>
      <c r="AV107" s="25">
        <v>31.200000000000003</v>
      </c>
      <c r="AW107" s="25">
        <v>9.6000000000000014</v>
      </c>
      <c r="AX107" s="25">
        <v>34.4</v>
      </c>
      <c r="AY107" s="25">
        <v>35.200000000000003</v>
      </c>
      <c r="AZ107" s="25">
        <v>0</v>
      </c>
      <c r="BA107" s="25">
        <v>8</v>
      </c>
      <c r="BB107" s="25">
        <v>17.600000000000001</v>
      </c>
      <c r="BC107" s="25">
        <v>25.6</v>
      </c>
      <c r="BD107" s="25">
        <v>0</v>
      </c>
      <c r="BE107" s="25">
        <v>0</v>
      </c>
      <c r="BF107" s="25">
        <v>0</v>
      </c>
      <c r="BG107" s="25">
        <v>10.4</v>
      </c>
      <c r="BH107" s="25">
        <v>20</v>
      </c>
      <c r="BI107" s="25">
        <v>17.600000000000001</v>
      </c>
      <c r="BJ107" s="25">
        <v>15.200000000000001</v>
      </c>
      <c r="BK107" s="25">
        <v>0</v>
      </c>
      <c r="BL107" s="25">
        <v>3.2</v>
      </c>
      <c r="BM107" s="25">
        <v>0.8</v>
      </c>
      <c r="BN107" s="25">
        <v>18.400000000000002</v>
      </c>
    </row>
    <row r="108" spans="1:66" x14ac:dyDescent="0.25">
      <c r="A108" s="6">
        <v>45020</v>
      </c>
      <c r="B108" t="s">
        <v>10</v>
      </c>
      <c r="C108">
        <v>4</v>
      </c>
      <c r="D108">
        <f t="shared" si="9"/>
        <v>286.40000000000003</v>
      </c>
      <c r="E108">
        <f t="shared" si="14"/>
        <v>84.800000000000011</v>
      </c>
      <c r="F108">
        <f t="shared" si="15"/>
        <v>40.800000000000004</v>
      </c>
      <c r="G108">
        <f t="shared" si="16"/>
        <v>80.8</v>
      </c>
      <c r="H108">
        <f t="shared" si="17"/>
        <v>80.000000000000014</v>
      </c>
      <c r="I108">
        <v>0</v>
      </c>
      <c r="J108" s="22">
        <v>0.56799999999999995</v>
      </c>
      <c r="K108" s="22">
        <v>0.46399999999999997</v>
      </c>
      <c r="L108" s="22">
        <v>0.59199999999999997</v>
      </c>
      <c r="M108" s="22">
        <v>0.52</v>
      </c>
      <c r="N108" s="22">
        <v>0.76000000000000012</v>
      </c>
      <c r="O108" s="24">
        <v>0.56799999999999995</v>
      </c>
      <c r="P108" s="24">
        <v>0.44800000000000006</v>
      </c>
      <c r="Q108" s="24">
        <v>0.31200000000000006</v>
      </c>
      <c r="R108" s="24">
        <v>0.68800000000000006</v>
      </c>
      <c r="S108" s="24">
        <v>0.70400000000000007</v>
      </c>
      <c r="T108" s="24">
        <v>0.48</v>
      </c>
      <c r="U108" s="24">
        <v>0.64800000000000013</v>
      </c>
      <c r="V108" s="24">
        <v>0.28799999999999998</v>
      </c>
      <c r="W108" s="24">
        <v>0.78400000000000003</v>
      </c>
      <c r="X108" s="24">
        <v>0.42400000000000004</v>
      </c>
      <c r="Y108" s="24">
        <v>0.8</v>
      </c>
      <c r="Z108" s="24">
        <v>0.70400000000000007</v>
      </c>
      <c r="AA108" s="25">
        <v>0</v>
      </c>
      <c r="AB108" s="25">
        <v>0</v>
      </c>
      <c r="AC108" s="25">
        <v>12</v>
      </c>
      <c r="AD108" s="25">
        <v>8</v>
      </c>
      <c r="AE108" s="25">
        <v>3.2</v>
      </c>
      <c r="AF108" s="25">
        <v>4.8000000000000007</v>
      </c>
      <c r="AG108" s="25">
        <v>0</v>
      </c>
      <c r="AH108" s="25">
        <v>0</v>
      </c>
      <c r="AI108" s="25">
        <v>7.2</v>
      </c>
      <c r="AJ108" s="25">
        <v>5.6000000000000005</v>
      </c>
      <c r="AK108" s="25">
        <v>0</v>
      </c>
      <c r="AL108" s="25">
        <v>4</v>
      </c>
      <c r="AM108" s="25">
        <v>18.400000000000002</v>
      </c>
      <c r="AN108" s="25">
        <v>23.200000000000003</v>
      </c>
      <c r="AO108" s="25">
        <v>0</v>
      </c>
      <c r="AP108" s="25">
        <v>7.2</v>
      </c>
      <c r="AQ108" s="25">
        <v>4</v>
      </c>
      <c r="AR108" s="25">
        <v>22.400000000000002</v>
      </c>
      <c r="AS108" s="25">
        <v>0.8</v>
      </c>
      <c r="AT108" s="25">
        <v>0</v>
      </c>
      <c r="AU108" s="25">
        <v>9.6000000000000014</v>
      </c>
      <c r="AV108" s="25">
        <v>0</v>
      </c>
      <c r="AW108" s="25">
        <v>0</v>
      </c>
      <c r="AX108" s="25">
        <v>3.2</v>
      </c>
      <c r="AY108" s="25">
        <v>0.8</v>
      </c>
      <c r="AZ108" s="25">
        <v>26.400000000000002</v>
      </c>
      <c r="BA108" s="25">
        <v>10.4</v>
      </c>
      <c r="BB108" s="25">
        <v>8</v>
      </c>
      <c r="BC108" s="25">
        <v>0</v>
      </c>
      <c r="BD108" s="25">
        <v>22.400000000000002</v>
      </c>
      <c r="BE108" s="25">
        <v>0</v>
      </c>
      <c r="BF108" s="25">
        <v>8</v>
      </c>
      <c r="BG108" s="25">
        <v>4</v>
      </c>
      <c r="BH108" s="25">
        <v>0</v>
      </c>
      <c r="BI108" s="25">
        <v>9.6000000000000014</v>
      </c>
      <c r="BJ108" s="25">
        <v>5.6000000000000005</v>
      </c>
      <c r="BK108" s="25">
        <v>27.200000000000003</v>
      </c>
      <c r="BL108" s="25">
        <v>19.200000000000003</v>
      </c>
      <c r="BM108" s="25">
        <v>11.200000000000001</v>
      </c>
      <c r="BN108" s="25">
        <v>0</v>
      </c>
    </row>
    <row r="109" spans="1:66" x14ac:dyDescent="0.25">
      <c r="A109" s="6">
        <v>45021</v>
      </c>
      <c r="B109" t="s">
        <v>10</v>
      </c>
      <c r="C109">
        <v>5</v>
      </c>
      <c r="D109">
        <f t="shared" si="9"/>
        <v>304</v>
      </c>
      <c r="E109">
        <f t="shared" si="14"/>
        <v>83.2</v>
      </c>
      <c r="F109">
        <f t="shared" si="15"/>
        <v>34.4</v>
      </c>
      <c r="G109">
        <f t="shared" si="16"/>
        <v>122.4</v>
      </c>
      <c r="H109">
        <f t="shared" si="17"/>
        <v>64</v>
      </c>
      <c r="I109">
        <v>0</v>
      </c>
      <c r="J109" s="22">
        <v>0.64800000000000013</v>
      </c>
      <c r="K109" s="22">
        <v>0.76800000000000002</v>
      </c>
      <c r="L109" s="22">
        <v>0.4</v>
      </c>
      <c r="M109" s="22">
        <v>0.65600000000000014</v>
      </c>
      <c r="N109" s="22">
        <v>0.79200000000000004</v>
      </c>
      <c r="O109" s="24">
        <v>0.52</v>
      </c>
      <c r="P109" s="24">
        <v>0.13600000000000001</v>
      </c>
      <c r="Q109" s="24">
        <v>0.16800000000000001</v>
      </c>
      <c r="R109" s="24">
        <v>0.69600000000000006</v>
      </c>
      <c r="S109" s="24">
        <v>0.51200000000000001</v>
      </c>
      <c r="T109" s="24">
        <v>0.32000000000000006</v>
      </c>
      <c r="U109" s="24">
        <v>0.30400000000000005</v>
      </c>
      <c r="V109" s="24">
        <v>0.33600000000000002</v>
      </c>
      <c r="W109" s="24">
        <v>0.72800000000000009</v>
      </c>
      <c r="X109" s="24">
        <v>0.76000000000000012</v>
      </c>
      <c r="Y109" s="24">
        <v>0.8</v>
      </c>
      <c r="Z109" s="24">
        <v>0.75200000000000011</v>
      </c>
      <c r="AA109" s="25">
        <v>0.8</v>
      </c>
      <c r="AB109" s="25">
        <v>0</v>
      </c>
      <c r="AC109" s="25">
        <v>0</v>
      </c>
      <c r="AD109" s="25">
        <v>5.6000000000000005</v>
      </c>
      <c r="AE109" s="25">
        <v>0</v>
      </c>
      <c r="AF109" s="25">
        <v>0</v>
      </c>
      <c r="AG109" s="25">
        <v>8</v>
      </c>
      <c r="AH109" s="25">
        <v>10.4</v>
      </c>
      <c r="AI109" s="25">
        <v>4</v>
      </c>
      <c r="AJ109" s="25">
        <v>5.6000000000000005</v>
      </c>
      <c r="AK109" s="25">
        <v>19.200000000000003</v>
      </c>
      <c r="AL109" s="25">
        <v>20</v>
      </c>
      <c r="AM109" s="25">
        <v>20.8</v>
      </c>
      <c r="AN109" s="25">
        <v>10.4</v>
      </c>
      <c r="AO109" s="25">
        <v>0</v>
      </c>
      <c r="AP109" s="25">
        <v>0</v>
      </c>
      <c r="AQ109" s="25">
        <v>0</v>
      </c>
      <c r="AR109" s="25">
        <v>9.6000000000000014</v>
      </c>
      <c r="AS109" s="25">
        <v>3.2</v>
      </c>
      <c r="AT109" s="25">
        <v>0</v>
      </c>
      <c r="AU109" s="25">
        <v>0</v>
      </c>
      <c r="AV109" s="25">
        <v>38.400000000000006</v>
      </c>
      <c r="AW109" s="25">
        <v>0</v>
      </c>
      <c r="AX109" s="25">
        <v>21.6</v>
      </c>
      <c r="AY109" s="25">
        <v>8.8000000000000007</v>
      </c>
      <c r="AZ109" s="25">
        <v>19.200000000000003</v>
      </c>
      <c r="BA109" s="25">
        <v>5.6000000000000005</v>
      </c>
      <c r="BB109" s="25">
        <v>1.6</v>
      </c>
      <c r="BC109" s="25">
        <v>10.4</v>
      </c>
      <c r="BD109" s="25">
        <v>16.8</v>
      </c>
      <c r="BE109" s="25">
        <v>20.8</v>
      </c>
      <c r="BF109" s="25">
        <v>11.200000000000001</v>
      </c>
      <c r="BG109" s="25">
        <v>1.6</v>
      </c>
      <c r="BH109" s="25">
        <v>9.6000000000000014</v>
      </c>
      <c r="BI109" s="25">
        <v>11.200000000000001</v>
      </c>
      <c r="BJ109" s="25">
        <v>0</v>
      </c>
      <c r="BK109" s="25">
        <v>0</v>
      </c>
      <c r="BL109" s="25">
        <v>0</v>
      </c>
      <c r="BM109" s="25">
        <v>4.8000000000000007</v>
      </c>
      <c r="BN109" s="25">
        <v>24</v>
      </c>
    </row>
    <row r="110" spans="1:66" x14ac:dyDescent="0.25">
      <c r="A110" s="6">
        <v>45022</v>
      </c>
      <c r="B110" t="s">
        <v>10</v>
      </c>
      <c r="C110">
        <v>6</v>
      </c>
      <c r="D110">
        <f t="shared" si="9"/>
        <v>354.40000000000003</v>
      </c>
      <c r="E110">
        <f t="shared" si="14"/>
        <v>99.200000000000017</v>
      </c>
      <c r="F110">
        <f t="shared" si="15"/>
        <v>96</v>
      </c>
      <c r="G110">
        <f t="shared" si="16"/>
        <v>38.4</v>
      </c>
      <c r="H110">
        <f t="shared" si="17"/>
        <v>120.80000000000001</v>
      </c>
      <c r="I110">
        <v>0</v>
      </c>
      <c r="J110" s="22">
        <v>0.75200000000000011</v>
      </c>
      <c r="K110" s="22">
        <v>0.47199999999999998</v>
      </c>
      <c r="L110" s="22">
        <v>0.41600000000000004</v>
      </c>
      <c r="M110" s="22">
        <v>0.66400000000000015</v>
      </c>
      <c r="N110" s="22">
        <v>0.52800000000000002</v>
      </c>
      <c r="O110" s="24">
        <v>0.496</v>
      </c>
      <c r="P110" s="24">
        <v>0.71200000000000008</v>
      </c>
      <c r="Q110" s="24">
        <v>0.58399999999999996</v>
      </c>
      <c r="R110" s="24">
        <v>0.21600000000000003</v>
      </c>
      <c r="S110" s="24">
        <v>0.56000000000000005</v>
      </c>
      <c r="T110" s="24">
        <v>0.57599999999999996</v>
      </c>
      <c r="U110" s="24">
        <v>0.8</v>
      </c>
      <c r="V110" s="24">
        <v>0.76800000000000002</v>
      </c>
      <c r="W110" s="24">
        <v>0.41600000000000004</v>
      </c>
      <c r="X110" s="24">
        <v>0.72000000000000008</v>
      </c>
      <c r="Y110" s="24">
        <v>0.52</v>
      </c>
      <c r="Z110" s="24">
        <v>0.66400000000000015</v>
      </c>
      <c r="AA110" s="25">
        <v>12.8</v>
      </c>
      <c r="AB110" s="25">
        <v>8.8000000000000007</v>
      </c>
      <c r="AC110" s="25">
        <v>3.2</v>
      </c>
      <c r="AD110" s="25">
        <v>4.8000000000000007</v>
      </c>
      <c r="AE110" s="25">
        <v>1.6</v>
      </c>
      <c r="AF110" s="25">
        <v>6.4</v>
      </c>
      <c r="AG110" s="25">
        <v>30.400000000000002</v>
      </c>
      <c r="AH110" s="25">
        <v>16</v>
      </c>
      <c r="AI110" s="25">
        <v>12</v>
      </c>
      <c r="AJ110" s="25">
        <v>0</v>
      </c>
      <c r="AK110" s="25">
        <v>35.200000000000003</v>
      </c>
      <c r="AL110" s="25">
        <v>2.4000000000000004</v>
      </c>
      <c r="AM110" s="25">
        <v>17.600000000000001</v>
      </c>
      <c r="AN110" s="25">
        <v>7.2</v>
      </c>
      <c r="AO110" s="25">
        <v>29.6</v>
      </c>
      <c r="AP110" s="25">
        <v>4</v>
      </c>
      <c r="AQ110" s="25">
        <v>8.8000000000000007</v>
      </c>
      <c r="AR110" s="25">
        <v>34.4</v>
      </c>
      <c r="AS110" s="25">
        <v>3.2</v>
      </c>
      <c r="AT110" s="25">
        <v>13.600000000000001</v>
      </c>
      <c r="AU110" s="25">
        <v>4</v>
      </c>
      <c r="AV110" s="25">
        <v>7.2</v>
      </c>
      <c r="AW110" s="25">
        <v>0</v>
      </c>
      <c r="AX110" s="25">
        <v>0</v>
      </c>
      <c r="AY110" s="25">
        <v>0.8</v>
      </c>
      <c r="AZ110" s="25">
        <v>17.600000000000001</v>
      </c>
      <c r="BA110" s="25">
        <v>6.4</v>
      </c>
      <c r="BB110" s="25">
        <v>2.4000000000000004</v>
      </c>
      <c r="BC110" s="25">
        <v>0</v>
      </c>
      <c r="BD110" s="25">
        <v>0</v>
      </c>
      <c r="BE110" s="25">
        <v>27.200000000000003</v>
      </c>
      <c r="BF110" s="25">
        <v>0.8</v>
      </c>
      <c r="BG110" s="25">
        <v>30.400000000000002</v>
      </c>
      <c r="BH110" s="25">
        <v>3.2</v>
      </c>
      <c r="BI110" s="25">
        <v>12</v>
      </c>
      <c r="BJ110" s="25">
        <v>17.600000000000001</v>
      </c>
      <c r="BK110" s="25">
        <v>0</v>
      </c>
      <c r="BL110" s="25">
        <v>8</v>
      </c>
      <c r="BM110" s="25">
        <v>0</v>
      </c>
      <c r="BN110" s="25">
        <v>0</v>
      </c>
    </row>
    <row r="111" spans="1:66" x14ac:dyDescent="0.25">
      <c r="A111" s="6">
        <v>45023</v>
      </c>
      <c r="B111" t="s">
        <v>10</v>
      </c>
      <c r="C111">
        <v>7</v>
      </c>
      <c r="D111">
        <f t="shared" si="9"/>
        <v>509.60000000000008</v>
      </c>
      <c r="E111">
        <f t="shared" si="14"/>
        <v>168.00000000000003</v>
      </c>
      <c r="F111">
        <f t="shared" si="15"/>
        <v>102.4</v>
      </c>
      <c r="G111">
        <f t="shared" si="16"/>
        <v>81.600000000000009</v>
      </c>
      <c r="H111">
        <f t="shared" si="17"/>
        <v>157.60000000000002</v>
      </c>
      <c r="I111">
        <v>1</v>
      </c>
      <c r="J111" s="22">
        <v>0.59199999999999997</v>
      </c>
      <c r="K111" s="22">
        <v>0.54400000000000004</v>
      </c>
      <c r="L111" s="22">
        <v>0.64000000000000012</v>
      </c>
      <c r="M111" s="22">
        <v>0.71200000000000008</v>
      </c>
      <c r="N111" s="22">
        <v>0.74400000000000011</v>
      </c>
      <c r="O111" s="24">
        <v>0.8</v>
      </c>
      <c r="P111" s="24">
        <v>0.78400000000000003</v>
      </c>
      <c r="Q111" s="24">
        <v>0.76000000000000012</v>
      </c>
      <c r="R111" s="24">
        <v>0.65600000000000014</v>
      </c>
      <c r="S111" s="24">
        <v>0.62400000000000011</v>
      </c>
      <c r="T111" s="24">
        <v>0.2</v>
      </c>
      <c r="U111" s="24">
        <v>0.33600000000000002</v>
      </c>
      <c r="V111" s="24">
        <v>0.72800000000000009</v>
      </c>
      <c r="W111" s="24">
        <v>0.76800000000000002</v>
      </c>
      <c r="X111" s="24">
        <v>0.42400000000000004</v>
      </c>
      <c r="Y111" s="24">
        <v>0.45600000000000007</v>
      </c>
      <c r="Z111" s="24">
        <v>0.74400000000000011</v>
      </c>
      <c r="AA111" s="25">
        <v>2.4000000000000004</v>
      </c>
      <c r="AB111" s="25">
        <v>31.200000000000003</v>
      </c>
      <c r="AC111" s="25">
        <v>0</v>
      </c>
      <c r="AD111" s="25">
        <v>10.4</v>
      </c>
      <c r="AE111" s="25">
        <v>0</v>
      </c>
      <c r="AF111" s="25">
        <v>4.8000000000000007</v>
      </c>
      <c r="AG111" s="25">
        <v>11.200000000000001</v>
      </c>
      <c r="AH111" s="25">
        <v>18.400000000000002</v>
      </c>
      <c r="AI111" s="25">
        <v>7.2</v>
      </c>
      <c r="AJ111" s="25">
        <v>16.8</v>
      </c>
      <c r="AK111" s="25">
        <v>5.6000000000000005</v>
      </c>
      <c r="AL111" s="25">
        <v>28</v>
      </c>
      <c r="AM111" s="25">
        <v>32.800000000000004</v>
      </c>
      <c r="AN111" s="25">
        <v>40.800000000000004</v>
      </c>
      <c r="AO111" s="25">
        <v>0.8</v>
      </c>
      <c r="AP111" s="25">
        <v>6.4</v>
      </c>
      <c r="AQ111" s="25">
        <v>40.800000000000004</v>
      </c>
      <c r="AR111" s="25">
        <v>0</v>
      </c>
      <c r="AS111" s="25">
        <v>8</v>
      </c>
      <c r="AT111" s="25">
        <v>0</v>
      </c>
      <c r="AU111" s="25">
        <v>15.200000000000001</v>
      </c>
      <c r="AV111" s="25">
        <v>9.6000000000000014</v>
      </c>
      <c r="AW111" s="25">
        <v>10.4</v>
      </c>
      <c r="AX111" s="25">
        <v>4</v>
      </c>
      <c r="AY111" s="25">
        <v>3.2</v>
      </c>
      <c r="AZ111" s="25">
        <v>27.200000000000003</v>
      </c>
      <c r="BA111" s="25">
        <v>0</v>
      </c>
      <c r="BB111" s="25">
        <v>4</v>
      </c>
      <c r="BC111" s="25">
        <v>8</v>
      </c>
      <c r="BD111" s="25">
        <v>0</v>
      </c>
      <c r="BE111" s="25">
        <v>24</v>
      </c>
      <c r="BF111" s="25">
        <v>27.200000000000003</v>
      </c>
      <c r="BG111" s="25">
        <v>10.4</v>
      </c>
      <c r="BH111" s="25">
        <v>8.8000000000000007</v>
      </c>
      <c r="BI111" s="25">
        <v>0</v>
      </c>
      <c r="BJ111" s="25">
        <v>15.200000000000001</v>
      </c>
      <c r="BK111" s="25">
        <v>6.4</v>
      </c>
      <c r="BL111" s="25">
        <v>30.400000000000002</v>
      </c>
      <c r="BM111" s="25">
        <v>36</v>
      </c>
      <c r="BN111" s="25">
        <v>9.6000000000000014</v>
      </c>
    </row>
    <row r="112" spans="1:66" x14ac:dyDescent="0.25">
      <c r="A112" s="6">
        <v>45024</v>
      </c>
      <c r="B112" t="s">
        <v>10</v>
      </c>
      <c r="C112">
        <v>8</v>
      </c>
      <c r="D112">
        <f t="shared" si="9"/>
        <v>268.80000000000007</v>
      </c>
      <c r="E112">
        <f t="shared" si="14"/>
        <v>105.60000000000001</v>
      </c>
      <c r="F112">
        <f t="shared" si="15"/>
        <v>24</v>
      </c>
      <c r="G112">
        <f t="shared" si="16"/>
        <v>105.60000000000001</v>
      </c>
      <c r="H112">
        <f t="shared" si="17"/>
        <v>33.6</v>
      </c>
      <c r="I112">
        <v>1</v>
      </c>
      <c r="J112" s="22">
        <v>0.36000000000000004</v>
      </c>
      <c r="K112" s="22">
        <v>0.44800000000000006</v>
      </c>
      <c r="L112" s="22">
        <v>0.58399999999999996</v>
      </c>
      <c r="M112" s="22">
        <v>0.68800000000000006</v>
      </c>
      <c r="N112" s="22">
        <v>0.74400000000000011</v>
      </c>
      <c r="O112" s="24">
        <v>0.496</v>
      </c>
      <c r="P112" s="24">
        <v>0.60000000000000009</v>
      </c>
      <c r="Q112" s="24">
        <v>0.56000000000000005</v>
      </c>
      <c r="R112" s="24">
        <v>0.504</v>
      </c>
      <c r="S112" s="24">
        <v>0.51200000000000001</v>
      </c>
      <c r="T112" s="24">
        <v>0.52</v>
      </c>
      <c r="U112" s="24">
        <v>0.37600000000000006</v>
      </c>
      <c r="V112" s="24">
        <v>0.69600000000000006</v>
      </c>
      <c r="W112" s="24">
        <v>0.48</v>
      </c>
      <c r="X112" s="24">
        <v>0.37600000000000006</v>
      </c>
      <c r="Y112" s="24">
        <v>0.74400000000000011</v>
      </c>
      <c r="Z112" s="24">
        <v>0.7360000000000001</v>
      </c>
      <c r="AA112" s="25">
        <v>3.2</v>
      </c>
      <c r="AB112" s="25">
        <v>0</v>
      </c>
      <c r="AC112" s="25">
        <v>0</v>
      </c>
      <c r="AD112" s="25">
        <v>0</v>
      </c>
      <c r="AE112" s="25">
        <v>0</v>
      </c>
      <c r="AF112" s="25">
        <v>4</v>
      </c>
      <c r="AG112" s="25">
        <v>0</v>
      </c>
      <c r="AH112" s="25">
        <v>16.8</v>
      </c>
      <c r="AI112" s="25">
        <v>0</v>
      </c>
      <c r="AJ112" s="25">
        <v>0</v>
      </c>
      <c r="AK112" s="25">
        <v>19.200000000000003</v>
      </c>
      <c r="AL112" s="25">
        <v>0.8</v>
      </c>
      <c r="AM112" s="25">
        <v>0</v>
      </c>
      <c r="AN112" s="25">
        <v>0</v>
      </c>
      <c r="AO112" s="25">
        <v>8</v>
      </c>
      <c r="AP112" s="25">
        <v>0</v>
      </c>
      <c r="AQ112" s="25">
        <v>0</v>
      </c>
      <c r="AR112" s="25">
        <v>17.600000000000001</v>
      </c>
      <c r="AS112" s="25">
        <v>7.2</v>
      </c>
      <c r="AT112" s="25">
        <v>0</v>
      </c>
      <c r="AU112" s="25">
        <v>31.200000000000003</v>
      </c>
      <c r="AV112" s="25">
        <v>17.600000000000001</v>
      </c>
      <c r="AW112" s="25">
        <v>6.4</v>
      </c>
      <c r="AX112" s="25">
        <v>0</v>
      </c>
      <c r="AY112" s="25">
        <v>0</v>
      </c>
      <c r="AZ112" s="25">
        <v>0</v>
      </c>
      <c r="BA112" s="25">
        <v>0</v>
      </c>
      <c r="BB112" s="25">
        <v>4</v>
      </c>
      <c r="BC112" s="25">
        <v>18.400000000000002</v>
      </c>
      <c r="BD112" s="25">
        <v>28</v>
      </c>
      <c r="BE112" s="25">
        <v>1.6</v>
      </c>
      <c r="BF112" s="25">
        <v>0</v>
      </c>
      <c r="BG112" s="25">
        <v>1.6</v>
      </c>
      <c r="BH112" s="25">
        <v>4.8000000000000007</v>
      </c>
      <c r="BI112" s="25">
        <v>4.8000000000000007</v>
      </c>
      <c r="BJ112" s="25">
        <v>0</v>
      </c>
      <c r="BK112" s="25">
        <v>17.600000000000001</v>
      </c>
      <c r="BL112" s="25">
        <v>39.200000000000003</v>
      </c>
      <c r="BM112" s="25">
        <v>15.200000000000001</v>
      </c>
      <c r="BN112" s="25">
        <v>20.8</v>
      </c>
    </row>
    <row r="113" spans="1:66" x14ac:dyDescent="0.25">
      <c r="A113" s="6">
        <v>45025</v>
      </c>
      <c r="B113" t="s">
        <v>10</v>
      </c>
      <c r="C113">
        <v>9</v>
      </c>
      <c r="D113">
        <f t="shared" si="9"/>
        <v>298.39999999999986</v>
      </c>
      <c r="E113">
        <f t="shared" si="14"/>
        <v>125.59999999999991</v>
      </c>
      <c r="F113">
        <f t="shared" si="15"/>
        <v>43.2</v>
      </c>
      <c r="G113">
        <f t="shared" si="16"/>
        <v>55.2</v>
      </c>
      <c r="H113">
        <f t="shared" si="17"/>
        <v>74.400000000000006</v>
      </c>
      <c r="I113">
        <v>0</v>
      </c>
      <c r="J113" s="22">
        <v>0.15200000000000002</v>
      </c>
      <c r="K113" s="22">
        <v>0.40800000000000003</v>
      </c>
      <c r="L113" s="22">
        <v>0.79200000000000004</v>
      </c>
      <c r="M113" s="22">
        <v>0.69600000000000006</v>
      </c>
      <c r="N113" s="22">
        <v>0.30400000000000005</v>
      </c>
      <c r="O113" s="24">
        <v>0.72800000000000009</v>
      </c>
      <c r="P113" s="24">
        <v>0.57599999999999996</v>
      </c>
      <c r="Q113" s="24">
        <v>9.6000000000000002E-2</v>
      </c>
      <c r="R113" s="24">
        <v>0.52800000000000002</v>
      </c>
      <c r="S113" s="24">
        <v>0.76000000000000012</v>
      </c>
      <c r="T113" s="24">
        <v>0.6160000000000001</v>
      </c>
      <c r="U113" s="24">
        <v>0.56799999999999995</v>
      </c>
      <c r="V113" s="24">
        <v>0.76000000000000012</v>
      </c>
      <c r="W113" s="24">
        <v>0.7360000000000001</v>
      </c>
      <c r="X113" s="24">
        <v>0.75200000000000011</v>
      </c>
      <c r="Y113" s="24">
        <v>0.79200000000000004</v>
      </c>
      <c r="Z113" s="24">
        <v>0.496</v>
      </c>
      <c r="AA113" s="25">
        <v>0.8</v>
      </c>
      <c r="AB113" s="25">
        <v>5.6000000000000005</v>
      </c>
      <c r="AC113" s="25">
        <v>5.6000000000000005</v>
      </c>
      <c r="AD113" s="25">
        <v>12.8</v>
      </c>
      <c r="AE113" s="25">
        <v>0</v>
      </c>
      <c r="AF113" s="25">
        <v>0</v>
      </c>
      <c r="AG113" s="25">
        <v>13.600000000000001</v>
      </c>
      <c r="AH113" s="25">
        <v>0</v>
      </c>
      <c r="AI113" s="25">
        <v>4.8000000000000007</v>
      </c>
      <c r="AJ113" s="25">
        <v>0</v>
      </c>
      <c r="AK113" s="25">
        <v>5.6000000000000005</v>
      </c>
      <c r="AL113" s="25">
        <v>17.600000000000001</v>
      </c>
      <c r="AM113" s="25">
        <v>0</v>
      </c>
      <c r="AN113" s="25">
        <v>0</v>
      </c>
      <c r="AO113" s="25">
        <v>0</v>
      </c>
      <c r="AP113" s="25">
        <v>4.8000000000000007</v>
      </c>
      <c r="AQ113" s="25">
        <v>16.8</v>
      </c>
      <c r="AR113" s="25">
        <v>2.4000000000000004</v>
      </c>
      <c r="AS113" s="25">
        <v>32.800000000000004</v>
      </c>
      <c r="AT113" s="25">
        <v>0</v>
      </c>
      <c r="AU113" s="25">
        <v>0</v>
      </c>
      <c r="AV113" s="25">
        <v>0</v>
      </c>
      <c r="AW113" s="25">
        <v>13.600000000000001</v>
      </c>
      <c r="AX113" s="25">
        <v>0</v>
      </c>
      <c r="AY113" s="25">
        <v>1.6</v>
      </c>
      <c r="AZ113" s="25">
        <v>0</v>
      </c>
      <c r="BA113" s="25">
        <v>8.8000000000000007</v>
      </c>
      <c r="BB113" s="25">
        <v>2.4000000000000004</v>
      </c>
      <c r="BC113" s="25">
        <v>8</v>
      </c>
      <c r="BD113" s="25">
        <v>20.8</v>
      </c>
      <c r="BE113" s="25">
        <v>4</v>
      </c>
      <c r="BF113" s="25">
        <v>29.6</v>
      </c>
      <c r="BG113" s="25">
        <v>8.8000000000000007</v>
      </c>
      <c r="BH113" s="25">
        <v>11.200000000000001</v>
      </c>
      <c r="BI113" s="25">
        <v>34.4</v>
      </c>
      <c r="BJ113" s="25">
        <v>0</v>
      </c>
      <c r="BK113" s="25">
        <v>0</v>
      </c>
      <c r="BL113" s="25">
        <v>12.8</v>
      </c>
      <c r="BM113" s="25">
        <v>17.600000000000001</v>
      </c>
      <c r="BN113" s="25">
        <v>7.1999999999999096</v>
      </c>
    </row>
    <row r="114" spans="1:66" x14ac:dyDescent="0.25">
      <c r="A114" s="6">
        <v>45026</v>
      </c>
      <c r="B114" t="s">
        <v>10</v>
      </c>
      <c r="C114">
        <v>10</v>
      </c>
      <c r="D114">
        <f t="shared" si="9"/>
        <v>403.99999999999994</v>
      </c>
      <c r="E114">
        <f t="shared" si="14"/>
        <v>87.999999999999915</v>
      </c>
      <c r="F114">
        <f t="shared" si="15"/>
        <v>86.399999999999991</v>
      </c>
      <c r="G114">
        <f t="shared" si="16"/>
        <v>115.2</v>
      </c>
      <c r="H114">
        <f t="shared" si="17"/>
        <v>114.40000000000003</v>
      </c>
      <c r="I114">
        <v>1</v>
      </c>
      <c r="J114" s="22">
        <v>0.44000000000000006</v>
      </c>
      <c r="K114" s="22">
        <v>0.70400000000000007</v>
      </c>
      <c r="L114" s="22">
        <v>0.57599999999999996</v>
      </c>
      <c r="M114" s="22">
        <v>0.65600000000000014</v>
      </c>
      <c r="N114" s="22">
        <v>0.72800000000000009</v>
      </c>
      <c r="O114" s="24">
        <v>0.36800000000000005</v>
      </c>
      <c r="P114" s="24">
        <v>0.76800000000000002</v>
      </c>
      <c r="Q114" s="24">
        <v>0.71200000000000008</v>
      </c>
      <c r="R114" s="24">
        <v>0.52800000000000002</v>
      </c>
      <c r="S114" s="24">
        <v>0.504</v>
      </c>
      <c r="T114" s="24">
        <v>0.64000000000000012</v>
      </c>
      <c r="U114" s="24">
        <v>0.46399999999999997</v>
      </c>
      <c r="V114" s="24">
        <v>0.6080000000000001</v>
      </c>
      <c r="W114" s="24">
        <v>0.65600000000000014</v>
      </c>
      <c r="X114" s="24">
        <v>0.13600000000000001</v>
      </c>
      <c r="Y114" s="24">
        <v>0.2</v>
      </c>
      <c r="Z114" s="24">
        <v>0.68</v>
      </c>
      <c r="AA114" s="25">
        <v>0</v>
      </c>
      <c r="AB114" s="25">
        <v>0</v>
      </c>
      <c r="AC114" s="25">
        <v>40</v>
      </c>
      <c r="AD114" s="25">
        <v>12.8</v>
      </c>
      <c r="AE114" s="25">
        <v>0.8</v>
      </c>
      <c r="AF114" s="25">
        <v>6.4</v>
      </c>
      <c r="AG114" s="25">
        <v>0</v>
      </c>
      <c r="AH114" s="25">
        <v>6.4</v>
      </c>
      <c r="AI114" s="25">
        <v>20</v>
      </c>
      <c r="AJ114" s="25">
        <v>0</v>
      </c>
      <c r="AK114" s="25">
        <v>13.600000000000001</v>
      </c>
      <c r="AL114" s="25">
        <v>10.400000000000023</v>
      </c>
      <c r="AM114" s="25">
        <v>3.2</v>
      </c>
      <c r="AN114" s="25">
        <v>32.800000000000004</v>
      </c>
      <c r="AO114" s="25">
        <v>18.400000000000002</v>
      </c>
      <c r="AP114" s="25">
        <v>6.4</v>
      </c>
      <c r="AQ114" s="25">
        <v>16.8</v>
      </c>
      <c r="AR114" s="25">
        <v>3.2</v>
      </c>
      <c r="AS114" s="25">
        <v>5.6000000000000005</v>
      </c>
      <c r="AT114" s="25">
        <v>17.600000000000001</v>
      </c>
      <c r="AU114" s="25">
        <v>0</v>
      </c>
      <c r="AV114" s="25">
        <v>15.200000000000001</v>
      </c>
      <c r="AW114" s="25">
        <v>4.8000000000000007</v>
      </c>
      <c r="AX114" s="25">
        <v>32.800000000000004</v>
      </c>
      <c r="AY114" s="25">
        <v>6.4</v>
      </c>
      <c r="AZ114" s="25">
        <v>5.6000000000000005</v>
      </c>
      <c r="BA114" s="25">
        <v>16.8</v>
      </c>
      <c r="BB114" s="25">
        <v>3.2</v>
      </c>
      <c r="BC114" s="25">
        <v>22.400000000000002</v>
      </c>
      <c r="BD114" s="25">
        <v>8</v>
      </c>
      <c r="BE114" s="25">
        <v>0</v>
      </c>
      <c r="BF114" s="25">
        <v>12.8</v>
      </c>
      <c r="BG114" s="25">
        <v>2.4000000000000004</v>
      </c>
      <c r="BH114" s="25">
        <v>4.8000000000000007</v>
      </c>
      <c r="BI114" s="25">
        <v>18.400000000000002</v>
      </c>
      <c r="BJ114" s="25">
        <v>13.600000000000001</v>
      </c>
      <c r="BK114" s="25">
        <v>11.200000000000001</v>
      </c>
      <c r="BL114" s="25">
        <v>3.2</v>
      </c>
      <c r="BM114" s="25">
        <v>11.999999999999909</v>
      </c>
      <c r="BN114" s="25">
        <v>9.6000000000000014</v>
      </c>
    </row>
    <row r="115" spans="1:66" x14ac:dyDescent="0.25">
      <c r="A115" s="6">
        <v>45027</v>
      </c>
      <c r="B115" t="s">
        <v>10</v>
      </c>
      <c r="C115">
        <v>11</v>
      </c>
      <c r="D115">
        <f t="shared" si="9"/>
        <v>416.80000000000007</v>
      </c>
      <c r="E115">
        <f t="shared" si="14"/>
        <v>143.20000000000002</v>
      </c>
      <c r="F115">
        <f t="shared" si="15"/>
        <v>52.000000000000007</v>
      </c>
      <c r="G115">
        <f t="shared" si="16"/>
        <v>122.40000000000002</v>
      </c>
      <c r="H115">
        <f t="shared" si="17"/>
        <v>99.200000000000017</v>
      </c>
      <c r="I115">
        <v>0</v>
      </c>
      <c r="J115" s="22">
        <v>0.38400000000000001</v>
      </c>
      <c r="K115" s="22">
        <v>0.45600000000000007</v>
      </c>
      <c r="L115" s="22">
        <v>0.59199999999999997</v>
      </c>
      <c r="M115" s="22">
        <v>0.70400000000000007</v>
      </c>
      <c r="N115" s="22">
        <v>0.48</v>
      </c>
      <c r="O115" s="24">
        <v>0.46399999999999997</v>
      </c>
      <c r="P115" s="24">
        <v>0.42400000000000004</v>
      </c>
      <c r="Q115" s="24">
        <v>0.63200000000000012</v>
      </c>
      <c r="R115" s="24">
        <v>0.58399999999999996</v>
      </c>
      <c r="S115" s="24">
        <v>0.62400000000000011</v>
      </c>
      <c r="T115" s="24">
        <v>0.8</v>
      </c>
      <c r="U115" s="24">
        <v>0.48</v>
      </c>
      <c r="V115" s="24">
        <v>0.79200000000000004</v>
      </c>
      <c r="W115" s="24">
        <v>0.72000000000000008</v>
      </c>
      <c r="X115" s="24">
        <v>0.27200000000000002</v>
      </c>
      <c r="Y115" s="24">
        <v>0.39200000000000002</v>
      </c>
      <c r="Z115" s="24">
        <v>0.42400000000000004</v>
      </c>
      <c r="AA115" s="25">
        <v>0</v>
      </c>
      <c r="AB115" s="25">
        <v>11.200000000000001</v>
      </c>
      <c r="AC115" s="25">
        <v>3.2</v>
      </c>
      <c r="AD115" s="25">
        <v>0</v>
      </c>
      <c r="AE115" s="25">
        <v>4</v>
      </c>
      <c r="AF115" s="25">
        <v>8</v>
      </c>
      <c r="AG115" s="25">
        <v>0</v>
      </c>
      <c r="AH115" s="25">
        <v>0</v>
      </c>
      <c r="AI115" s="25">
        <v>19.200000000000003</v>
      </c>
      <c r="AJ115" s="25">
        <v>6.4</v>
      </c>
      <c r="AK115" s="25">
        <v>0</v>
      </c>
      <c r="AL115" s="25">
        <v>1.6</v>
      </c>
      <c r="AM115" s="25">
        <v>12</v>
      </c>
      <c r="AN115" s="25">
        <v>6.4</v>
      </c>
      <c r="AO115" s="25">
        <v>0</v>
      </c>
      <c r="AP115" s="25">
        <v>20.8</v>
      </c>
      <c r="AQ115" s="25">
        <v>25.6</v>
      </c>
      <c r="AR115" s="25">
        <v>2.4000000000000004</v>
      </c>
      <c r="AS115" s="25">
        <v>30.400000000000002</v>
      </c>
      <c r="AT115" s="25">
        <v>0</v>
      </c>
      <c r="AU115" s="25">
        <v>32.800000000000004</v>
      </c>
      <c r="AV115" s="25">
        <v>0</v>
      </c>
      <c r="AW115" s="25">
        <v>0</v>
      </c>
      <c r="AX115" s="25">
        <v>20</v>
      </c>
      <c r="AY115" s="25">
        <v>0</v>
      </c>
      <c r="AZ115" s="25">
        <v>0</v>
      </c>
      <c r="BA115" s="25">
        <v>16.8</v>
      </c>
      <c r="BB115" s="25">
        <v>27.200000000000003</v>
      </c>
      <c r="BC115" s="25">
        <v>10.4</v>
      </c>
      <c r="BD115" s="25">
        <v>15.200000000000001</v>
      </c>
      <c r="BE115" s="25">
        <v>0</v>
      </c>
      <c r="BF115" s="25">
        <v>0</v>
      </c>
      <c r="BG115" s="25">
        <v>0.8</v>
      </c>
      <c r="BH115" s="25">
        <v>12.8</v>
      </c>
      <c r="BI115" s="25">
        <v>28.8</v>
      </c>
      <c r="BJ115" s="25">
        <v>4.8000000000000007</v>
      </c>
      <c r="BK115" s="25">
        <v>41.6</v>
      </c>
      <c r="BL115" s="25">
        <v>24</v>
      </c>
      <c r="BM115" s="25">
        <v>25.6</v>
      </c>
      <c r="BN115" s="25">
        <v>4.8000000000000007</v>
      </c>
    </row>
    <row r="116" spans="1:66" x14ac:dyDescent="0.25">
      <c r="A116" s="6">
        <v>45028</v>
      </c>
      <c r="B116" t="s">
        <v>10</v>
      </c>
      <c r="C116">
        <v>12</v>
      </c>
      <c r="D116">
        <f t="shared" si="9"/>
        <v>475.20000000000005</v>
      </c>
      <c r="E116">
        <f t="shared" si="14"/>
        <v>79.2</v>
      </c>
      <c r="F116">
        <f t="shared" si="15"/>
        <v>153.6</v>
      </c>
      <c r="G116">
        <f t="shared" si="16"/>
        <v>104</v>
      </c>
      <c r="H116">
        <f t="shared" si="17"/>
        <v>138.4</v>
      </c>
      <c r="I116">
        <v>0</v>
      </c>
      <c r="J116" s="22">
        <v>0.2</v>
      </c>
      <c r="K116" s="22">
        <v>0.37600000000000006</v>
      </c>
      <c r="L116" s="22">
        <v>0.58399999999999996</v>
      </c>
      <c r="M116" s="22">
        <v>0.64800000000000013</v>
      </c>
      <c r="N116" s="22">
        <v>0.68800000000000006</v>
      </c>
      <c r="O116" s="24">
        <v>0.48799999999999999</v>
      </c>
      <c r="P116" s="24">
        <v>0.25600000000000001</v>
      </c>
      <c r="Q116" s="24">
        <v>0.72000000000000008</v>
      </c>
      <c r="R116" s="24">
        <v>0.53600000000000003</v>
      </c>
      <c r="S116" s="24">
        <v>0.52800000000000002</v>
      </c>
      <c r="T116" s="24">
        <v>0.36800000000000005</v>
      </c>
      <c r="U116" s="24">
        <v>0.56799999999999995</v>
      </c>
      <c r="V116" s="24">
        <v>0.72800000000000009</v>
      </c>
      <c r="W116" s="24">
        <v>0.7360000000000001</v>
      </c>
      <c r="X116" s="24">
        <v>0.77600000000000002</v>
      </c>
      <c r="Y116" s="24">
        <v>0.57599999999999996</v>
      </c>
      <c r="Z116" s="24">
        <v>0.4</v>
      </c>
      <c r="AA116" s="25">
        <v>26.400000000000002</v>
      </c>
      <c r="AB116" s="25">
        <v>17.600000000000001</v>
      </c>
      <c r="AC116" s="25">
        <v>0</v>
      </c>
      <c r="AD116" s="25">
        <v>27.200000000000003</v>
      </c>
      <c r="AE116" s="25">
        <v>28.8</v>
      </c>
      <c r="AF116" s="25">
        <v>9.6000000000000014</v>
      </c>
      <c r="AG116" s="25">
        <v>28</v>
      </c>
      <c r="AH116" s="25">
        <v>7.2</v>
      </c>
      <c r="AI116" s="25">
        <v>0</v>
      </c>
      <c r="AJ116" s="25">
        <v>8.8000000000000007</v>
      </c>
      <c r="AK116" s="25">
        <v>0</v>
      </c>
      <c r="AL116" s="25">
        <v>9.6000000000000014</v>
      </c>
      <c r="AM116" s="25">
        <v>14.4</v>
      </c>
      <c r="AN116" s="25">
        <v>2.4000000000000004</v>
      </c>
      <c r="AO116" s="25">
        <v>21.6</v>
      </c>
      <c r="AP116" s="25">
        <v>24</v>
      </c>
      <c r="AQ116" s="25">
        <v>32</v>
      </c>
      <c r="AR116" s="25">
        <v>17.600000000000001</v>
      </c>
      <c r="AS116" s="25">
        <v>12.8</v>
      </c>
      <c r="AT116" s="25">
        <v>4</v>
      </c>
      <c r="AU116" s="25">
        <v>43.2</v>
      </c>
      <c r="AV116" s="25">
        <v>6.4</v>
      </c>
      <c r="AW116" s="25">
        <v>20</v>
      </c>
      <c r="AX116" s="25">
        <v>0</v>
      </c>
      <c r="AY116" s="25">
        <v>5.6000000000000005</v>
      </c>
      <c r="AZ116" s="25">
        <v>11.200000000000001</v>
      </c>
      <c r="BA116" s="25">
        <v>0</v>
      </c>
      <c r="BB116" s="25">
        <v>3.2</v>
      </c>
      <c r="BC116" s="25">
        <v>0</v>
      </c>
      <c r="BD116" s="25">
        <v>14.4</v>
      </c>
      <c r="BE116" s="25">
        <v>2.4000000000000004</v>
      </c>
      <c r="BF116" s="25">
        <v>4.8000000000000007</v>
      </c>
      <c r="BG116" s="25">
        <v>8.8000000000000007</v>
      </c>
      <c r="BH116" s="25">
        <v>4.8000000000000007</v>
      </c>
      <c r="BI116" s="25">
        <v>0.8</v>
      </c>
      <c r="BJ116" s="25">
        <v>8.8000000000000007</v>
      </c>
      <c r="BK116" s="25">
        <v>0</v>
      </c>
      <c r="BL116" s="25">
        <v>5.6000000000000005</v>
      </c>
      <c r="BM116" s="25">
        <v>17.600000000000001</v>
      </c>
      <c r="BN116" s="25">
        <v>25.6</v>
      </c>
    </row>
    <row r="117" spans="1:66" x14ac:dyDescent="0.25">
      <c r="A117" s="6">
        <v>45029</v>
      </c>
      <c r="B117" t="s">
        <v>10</v>
      </c>
      <c r="C117">
        <v>13</v>
      </c>
      <c r="D117">
        <f t="shared" si="9"/>
        <v>399.2000000000001</v>
      </c>
      <c r="E117">
        <f t="shared" si="14"/>
        <v>86.400000000000091</v>
      </c>
      <c r="F117">
        <f t="shared" si="15"/>
        <v>193.60000000000002</v>
      </c>
      <c r="G117">
        <f t="shared" si="16"/>
        <v>48</v>
      </c>
      <c r="H117">
        <f t="shared" si="17"/>
        <v>71.2</v>
      </c>
      <c r="I117">
        <v>0</v>
      </c>
      <c r="J117" s="22">
        <v>0.40800000000000003</v>
      </c>
      <c r="K117" s="22">
        <v>0.62400000000000011</v>
      </c>
      <c r="L117" s="22">
        <v>0.48799999999999999</v>
      </c>
      <c r="M117" s="22">
        <v>0.68</v>
      </c>
      <c r="N117" s="22">
        <v>0.4</v>
      </c>
      <c r="O117" s="24">
        <v>0.76800000000000002</v>
      </c>
      <c r="P117" s="24">
        <v>0.45600000000000007</v>
      </c>
      <c r="Q117" s="24">
        <v>0.70400000000000007</v>
      </c>
      <c r="R117" s="24">
        <v>0.64000000000000012</v>
      </c>
      <c r="S117" s="24">
        <v>0.60000000000000009</v>
      </c>
      <c r="T117" s="24">
        <v>0.76800000000000002</v>
      </c>
      <c r="U117" s="24">
        <v>0.38400000000000001</v>
      </c>
      <c r="V117" s="24">
        <v>0.56799999999999995</v>
      </c>
      <c r="W117" s="24">
        <v>0.6080000000000001</v>
      </c>
      <c r="X117" s="24">
        <v>0.68800000000000006</v>
      </c>
      <c r="Y117" s="24">
        <v>0.76000000000000012</v>
      </c>
      <c r="Z117" s="24">
        <v>0.77600000000000002</v>
      </c>
      <c r="AA117" s="25">
        <v>0</v>
      </c>
      <c r="AB117" s="25">
        <v>28.8</v>
      </c>
      <c r="AC117" s="25">
        <v>13.600000000000001</v>
      </c>
      <c r="AD117" s="25">
        <v>31.200000000000003</v>
      </c>
      <c r="AE117" s="25">
        <v>14.4</v>
      </c>
      <c r="AF117" s="25">
        <v>26.400000000000002</v>
      </c>
      <c r="AG117" s="25">
        <v>28</v>
      </c>
      <c r="AH117" s="25">
        <v>44</v>
      </c>
      <c r="AI117" s="25">
        <v>1.6</v>
      </c>
      <c r="AJ117" s="25">
        <v>5.6000000000000005</v>
      </c>
      <c r="AK117" s="25">
        <v>1.6</v>
      </c>
      <c r="AL117" s="25">
        <v>12.8</v>
      </c>
      <c r="AM117" s="25">
        <v>1.6</v>
      </c>
      <c r="AN117" s="25">
        <v>10.4</v>
      </c>
      <c r="AO117" s="25">
        <v>0</v>
      </c>
      <c r="AP117" s="25">
        <v>7.2</v>
      </c>
      <c r="AQ117" s="25">
        <v>5.6000000000000005</v>
      </c>
      <c r="AR117" s="25">
        <v>12.8</v>
      </c>
      <c r="AS117" s="25">
        <v>8</v>
      </c>
      <c r="AT117" s="25">
        <v>12.8</v>
      </c>
      <c r="AU117" s="25">
        <v>9.6000000000000014</v>
      </c>
      <c r="AV117" s="25">
        <v>10.4</v>
      </c>
      <c r="AW117" s="25">
        <v>2.4000000000000004</v>
      </c>
      <c r="AX117" s="25">
        <v>0</v>
      </c>
      <c r="AY117" s="25">
        <v>4.8000000000000007</v>
      </c>
      <c r="AZ117" s="25">
        <v>6.4</v>
      </c>
      <c r="BA117" s="25">
        <v>0</v>
      </c>
      <c r="BB117" s="25">
        <v>4</v>
      </c>
      <c r="BC117" s="25">
        <v>10.4</v>
      </c>
      <c r="BD117" s="25">
        <v>0</v>
      </c>
      <c r="BE117" s="25">
        <v>10.4</v>
      </c>
      <c r="BF117" s="25">
        <v>1.6000000000000911</v>
      </c>
      <c r="BG117" s="25">
        <v>7.2</v>
      </c>
      <c r="BH117" s="25">
        <v>0</v>
      </c>
      <c r="BI117" s="25">
        <v>12.8</v>
      </c>
      <c r="BJ117" s="25">
        <v>7.2</v>
      </c>
      <c r="BK117" s="25">
        <v>0.8</v>
      </c>
      <c r="BL117" s="25">
        <v>4</v>
      </c>
      <c r="BM117" s="25">
        <v>25.6</v>
      </c>
      <c r="BN117" s="25">
        <v>16.8</v>
      </c>
    </row>
    <row r="118" spans="1:66" x14ac:dyDescent="0.25">
      <c r="A118" s="6">
        <v>45030</v>
      </c>
      <c r="B118" t="s">
        <v>10</v>
      </c>
      <c r="C118">
        <v>14</v>
      </c>
      <c r="D118">
        <f t="shared" si="9"/>
        <v>400</v>
      </c>
      <c r="E118">
        <f t="shared" si="14"/>
        <v>141.6</v>
      </c>
      <c r="F118">
        <f t="shared" si="15"/>
        <v>90.4</v>
      </c>
      <c r="G118">
        <f t="shared" si="16"/>
        <v>101.60000000000002</v>
      </c>
      <c r="H118">
        <f t="shared" si="17"/>
        <v>66.400000000000006</v>
      </c>
      <c r="I118">
        <v>0</v>
      </c>
      <c r="J118" s="22">
        <v>0.72000000000000008</v>
      </c>
      <c r="K118" s="22">
        <v>0.55200000000000005</v>
      </c>
      <c r="L118" s="22">
        <v>0.56799999999999995</v>
      </c>
      <c r="M118" s="22">
        <v>0.64800000000000013</v>
      </c>
      <c r="N118" s="22">
        <v>0.74400000000000011</v>
      </c>
      <c r="O118" s="24">
        <v>0.56799999999999995</v>
      </c>
      <c r="P118" s="24">
        <v>0.48</v>
      </c>
      <c r="Q118" s="24">
        <v>0.51200000000000001</v>
      </c>
      <c r="R118" s="24">
        <v>0.62400000000000011</v>
      </c>
      <c r="S118" s="24">
        <v>0.37600000000000006</v>
      </c>
      <c r="T118" s="24">
        <v>0.60000000000000009</v>
      </c>
      <c r="U118" s="24">
        <v>0.68</v>
      </c>
      <c r="V118" s="24">
        <v>0.76000000000000012</v>
      </c>
      <c r="W118" s="24">
        <v>0.70400000000000007</v>
      </c>
      <c r="X118" s="24">
        <v>0.28799999999999998</v>
      </c>
      <c r="Y118" s="24">
        <v>0.8</v>
      </c>
      <c r="Z118" s="24">
        <v>0.76000000000000012</v>
      </c>
      <c r="AA118" s="25">
        <v>0</v>
      </c>
      <c r="AB118" s="25">
        <v>0</v>
      </c>
      <c r="AC118" s="25">
        <v>24</v>
      </c>
      <c r="AD118" s="25">
        <v>6.4</v>
      </c>
      <c r="AE118" s="25">
        <v>11.200000000000001</v>
      </c>
      <c r="AF118" s="25">
        <v>1.6</v>
      </c>
      <c r="AG118" s="25">
        <v>20</v>
      </c>
      <c r="AH118" s="25">
        <v>0</v>
      </c>
      <c r="AI118" s="25">
        <v>27.200000000000003</v>
      </c>
      <c r="AJ118" s="25">
        <v>0</v>
      </c>
      <c r="AK118" s="25">
        <v>31.200000000000003</v>
      </c>
      <c r="AL118" s="25">
        <v>33.6</v>
      </c>
      <c r="AM118" s="25">
        <v>4</v>
      </c>
      <c r="AN118" s="25">
        <v>0</v>
      </c>
      <c r="AO118" s="25">
        <v>0</v>
      </c>
      <c r="AP118" s="25">
        <v>0</v>
      </c>
      <c r="AQ118" s="25">
        <v>0</v>
      </c>
      <c r="AR118" s="25">
        <v>0</v>
      </c>
      <c r="AS118" s="25">
        <v>19.200000000000003</v>
      </c>
      <c r="AT118" s="25">
        <v>9.6000000000000014</v>
      </c>
      <c r="AU118" s="25">
        <v>0</v>
      </c>
      <c r="AV118" s="25">
        <v>9.6000000000000014</v>
      </c>
      <c r="AW118" s="25">
        <v>5.6000000000000005</v>
      </c>
      <c r="AX118" s="25">
        <v>20.8</v>
      </c>
      <c r="AY118" s="25">
        <v>9.6000000000000014</v>
      </c>
      <c r="AZ118" s="25">
        <v>0</v>
      </c>
      <c r="BA118" s="25">
        <v>11.200000000000001</v>
      </c>
      <c r="BB118" s="25">
        <v>9.6000000000000014</v>
      </c>
      <c r="BC118" s="25">
        <v>2.4000000000000004</v>
      </c>
      <c r="BD118" s="25">
        <v>32.800000000000004</v>
      </c>
      <c r="BE118" s="25">
        <v>32.800000000000004</v>
      </c>
      <c r="BF118" s="25">
        <v>26.400000000000002</v>
      </c>
      <c r="BG118" s="25">
        <v>3.2</v>
      </c>
      <c r="BH118" s="25">
        <v>3.2</v>
      </c>
      <c r="BI118" s="25">
        <v>7.2</v>
      </c>
      <c r="BJ118" s="25">
        <v>12.8</v>
      </c>
      <c r="BK118" s="25">
        <v>11.200000000000001</v>
      </c>
      <c r="BL118" s="25">
        <v>11.199999999999978</v>
      </c>
      <c r="BM118" s="25">
        <v>33.6</v>
      </c>
      <c r="BN118" s="25">
        <v>0</v>
      </c>
    </row>
    <row r="119" spans="1:66" x14ac:dyDescent="0.25">
      <c r="A119" s="6">
        <v>45031</v>
      </c>
      <c r="B119" t="s">
        <v>10</v>
      </c>
      <c r="C119">
        <v>15</v>
      </c>
      <c r="D119">
        <f t="shared" si="9"/>
        <v>284</v>
      </c>
      <c r="E119">
        <f t="shared" si="14"/>
        <v>110.4</v>
      </c>
      <c r="F119">
        <f t="shared" si="15"/>
        <v>77.599999999999994</v>
      </c>
      <c r="G119">
        <f t="shared" si="16"/>
        <v>30.400000000000002</v>
      </c>
      <c r="H119">
        <f t="shared" si="17"/>
        <v>65.600000000000009</v>
      </c>
      <c r="I119">
        <v>0</v>
      </c>
      <c r="J119" s="22">
        <v>0.78400000000000003</v>
      </c>
      <c r="K119" s="22">
        <v>0.41600000000000004</v>
      </c>
      <c r="L119" s="22">
        <v>0.14399999999999999</v>
      </c>
      <c r="M119" s="22">
        <v>0.67200000000000004</v>
      </c>
      <c r="N119" s="22">
        <v>0.72000000000000008</v>
      </c>
      <c r="O119" s="24">
        <v>0.8</v>
      </c>
      <c r="P119" s="24">
        <v>0.75200000000000011</v>
      </c>
      <c r="Q119" s="24">
        <v>0.496</v>
      </c>
      <c r="R119" s="24">
        <v>0.59199999999999997</v>
      </c>
      <c r="S119" s="24">
        <v>0.62400000000000011</v>
      </c>
      <c r="T119" s="24">
        <v>0.76800000000000002</v>
      </c>
      <c r="U119" s="24">
        <v>0.21600000000000003</v>
      </c>
      <c r="V119" s="24">
        <v>0.6080000000000001</v>
      </c>
      <c r="W119" s="24">
        <v>0.70400000000000007</v>
      </c>
      <c r="X119" s="24">
        <v>0.24</v>
      </c>
      <c r="Y119" s="24">
        <v>0.48</v>
      </c>
      <c r="Z119" s="24">
        <v>0.75200000000000011</v>
      </c>
      <c r="AA119" s="25">
        <v>2.4000000000000004</v>
      </c>
      <c r="AB119" s="25">
        <v>4.8000000000000007</v>
      </c>
      <c r="AC119" s="25">
        <v>14.4</v>
      </c>
      <c r="AD119" s="25">
        <v>8</v>
      </c>
      <c r="AE119" s="25">
        <v>2.4000000000000004</v>
      </c>
      <c r="AF119" s="25">
        <v>8.8000000000000007</v>
      </c>
      <c r="AG119" s="25">
        <v>0</v>
      </c>
      <c r="AH119" s="25">
        <v>0</v>
      </c>
      <c r="AI119" s="25">
        <v>20</v>
      </c>
      <c r="AJ119" s="25">
        <v>16.8</v>
      </c>
      <c r="AK119" s="25">
        <v>6.4</v>
      </c>
      <c r="AL119" s="25">
        <v>0</v>
      </c>
      <c r="AM119" s="25">
        <v>0</v>
      </c>
      <c r="AN119" s="25">
        <v>5.6000000000000005</v>
      </c>
      <c r="AO119" s="25">
        <v>7.2</v>
      </c>
      <c r="AP119" s="25">
        <v>9.6000000000000014</v>
      </c>
      <c r="AQ119" s="25">
        <v>0</v>
      </c>
      <c r="AR119" s="25">
        <v>14.4</v>
      </c>
      <c r="AS119" s="25">
        <v>16</v>
      </c>
      <c r="AT119" s="25">
        <v>12.8</v>
      </c>
      <c r="AU119" s="25">
        <v>0</v>
      </c>
      <c r="AV119" s="25">
        <v>0</v>
      </c>
      <c r="AW119" s="25">
        <v>0</v>
      </c>
      <c r="AX119" s="25">
        <v>5.6000000000000005</v>
      </c>
      <c r="AY119" s="25">
        <v>0</v>
      </c>
      <c r="AZ119" s="25">
        <v>0</v>
      </c>
      <c r="BA119" s="25">
        <v>16.8</v>
      </c>
      <c r="BB119" s="25">
        <v>8</v>
      </c>
      <c r="BC119" s="25">
        <v>0</v>
      </c>
      <c r="BD119" s="25">
        <v>0</v>
      </c>
      <c r="BE119" s="25">
        <v>5.6000000000000005</v>
      </c>
      <c r="BF119" s="25">
        <v>2.4000000000000004</v>
      </c>
      <c r="BG119" s="25">
        <v>5.6000000000000005</v>
      </c>
      <c r="BH119" s="25">
        <v>8</v>
      </c>
      <c r="BI119" s="25">
        <v>0</v>
      </c>
      <c r="BJ119" s="25">
        <v>12</v>
      </c>
      <c r="BK119" s="25">
        <v>16.8</v>
      </c>
      <c r="BL119" s="25">
        <v>35.200000000000003</v>
      </c>
      <c r="BM119" s="25">
        <v>12.8</v>
      </c>
      <c r="BN119" s="25">
        <v>12</v>
      </c>
    </row>
    <row r="120" spans="1:66" x14ac:dyDescent="0.25">
      <c r="A120" s="6">
        <v>45032</v>
      </c>
      <c r="B120" t="s">
        <v>10</v>
      </c>
      <c r="C120">
        <v>16</v>
      </c>
      <c r="D120">
        <f t="shared" si="9"/>
        <v>378.40000000000003</v>
      </c>
      <c r="E120">
        <f t="shared" si="14"/>
        <v>142.4</v>
      </c>
      <c r="F120">
        <f t="shared" si="15"/>
        <v>59.2</v>
      </c>
      <c r="G120">
        <f t="shared" si="16"/>
        <v>65.599999999999994</v>
      </c>
      <c r="H120">
        <f t="shared" si="17"/>
        <v>111.2</v>
      </c>
      <c r="I120">
        <v>0</v>
      </c>
      <c r="J120" s="22">
        <v>0.79200000000000004</v>
      </c>
      <c r="K120" s="22">
        <v>0.52800000000000002</v>
      </c>
      <c r="L120" s="22">
        <v>0.56000000000000005</v>
      </c>
      <c r="M120" s="22">
        <v>0.67200000000000004</v>
      </c>
      <c r="N120" s="22">
        <v>0.60000000000000009</v>
      </c>
      <c r="O120" s="24">
        <v>0.52800000000000002</v>
      </c>
      <c r="P120" s="24">
        <v>0.51200000000000001</v>
      </c>
      <c r="Q120" s="24">
        <v>0.56000000000000005</v>
      </c>
      <c r="R120" s="24">
        <v>0.6160000000000001</v>
      </c>
      <c r="S120" s="24">
        <v>0.65600000000000014</v>
      </c>
      <c r="T120" s="24">
        <v>0.52800000000000002</v>
      </c>
      <c r="U120" s="24">
        <v>0.69600000000000006</v>
      </c>
      <c r="V120" s="24">
        <v>0.68800000000000006</v>
      </c>
      <c r="W120" s="24">
        <v>0.70400000000000007</v>
      </c>
      <c r="X120" s="24">
        <v>0.36000000000000004</v>
      </c>
      <c r="Y120" s="24">
        <v>0.496</v>
      </c>
      <c r="Z120" s="24">
        <v>0.12</v>
      </c>
      <c r="AA120" s="25">
        <v>7.2</v>
      </c>
      <c r="AB120" s="25">
        <v>0</v>
      </c>
      <c r="AC120" s="25">
        <v>9.6000000000000014</v>
      </c>
      <c r="AD120" s="25">
        <v>0</v>
      </c>
      <c r="AE120" s="25">
        <v>15.200000000000001</v>
      </c>
      <c r="AF120" s="25">
        <v>0</v>
      </c>
      <c r="AG120" s="25">
        <v>0</v>
      </c>
      <c r="AH120" s="25">
        <v>5.6000000000000005</v>
      </c>
      <c r="AI120" s="25">
        <v>0</v>
      </c>
      <c r="AJ120" s="25">
        <v>21.6</v>
      </c>
      <c r="AK120" s="25">
        <v>0</v>
      </c>
      <c r="AL120" s="25">
        <v>2.4000000000000004</v>
      </c>
      <c r="AM120" s="25">
        <v>0</v>
      </c>
      <c r="AN120" s="25">
        <v>17.600000000000001</v>
      </c>
      <c r="AO120" s="25">
        <v>2.4000000000000004</v>
      </c>
      <c r="AP120" s="25">
        <v>0</v>
      </c>
      <c r="AQ120" s="25">
        <v>3.2</v>
      </c>
      <c r="AR120" s="25">
        <v>30.400000000000002</v>
      </c>
      <c r="AS120" s="25">
        <v>42.400000000000006</v>
      </c>
      <c r="AT120" s="25">
        <v>12.8</v>
      </c>
      <c r="AU120" s="25">
        <v>17.600000000000001</v>
      </c>
      <c r="AV120" s="25">
        <v>13.600000000000001</v>
      </c>
      <c r="AW120" s="25">
        <v>2.4000000000000004</v>
      </c>
      <c r="AX120" s="25">
        <v>0.8</v>
      </c>
      <c r="AY120" s="25">
        <v>3.2</v>
      </c>
      <c r="AZ120" s="25">
        <v>0</v>
      </c>
      <c r="BA120" s="25">
        <v>0</v>
      </c>
      <c r="BB120" s="25">
        <v>2.4000000000000004</v>
      </c>
      <c r="BC120" s="25">
        <v>0</v>
      </c>
      <c r="BD120" s="25">
        <v>25.6</v>
      </c>
      <c r="BE120" s="25">
        <v>16</v>
      </c>
      <c r="BF120" s="25">
        <v>33.6</v>
      </c>
      <c r="BG120" s="25">
        <v>18.400000000000002</v>
      </c>
      <c r="BH120" s="25">
        <v>40</v>
      </c>
      <c r="BI120" s="25">
        <v>0</v>
      </c>
      <c r="BJ120" s="25">
        <v>0</v>
      </c>
      <c r="BK120" s="25">
        <v>3.2</v>
      </c>
      <c r="BL120" s="25">
        <v>0</v>
      </c>
      <c r="BM120" s="25">
        <v>11.200000000000001</v>
      </c>
      <c r="BN120" s="25">
        <v>20</v>
      </c>
    </row>
    <row r="121" spans="1:66" x14ac:dyDescent="0.25">
      <c r="A121" s="6">
        <v>45033</v>
      </c>
      <c r="B121" t="s">
        <v>10</v>
      </c>
      <c r="C121">
        <v>17</v>
      </c>
      <c r="D121">
        <f t="shared" si="9"/>
        <v>298.40000000000015</v>
      </c>
      <c r="E121">
        <f t="shared" si="14"/>
        <v>97.600000000000009</v>
      </c>
      <c r="F121">
        <f t="shared" si="15"/>
        <v>56.00000000000005</v>
      </c>
      <c r="G121">
        <f t="shared" si="16"/>
        <v>88.8</v>
      </c>
      <c r="H121">
        <f t="shared" si="17"/>
        <v>56.000000000000092</v>
      </c>
      <c r="I121">
        <v>0</v>
      </c>
      <c r="J121" s="22">
        <v>0.18400000000000002</v>
      </c>
      <c r="K121" s="22">
        <v>0.7360000000000001</v>
      </c>
      <c r="L121" s="22">
        <v>0.69600000000000006</v>
      </c>
      <c r="M121" s="22">
        <v>0.2</v>
      </c>
      <c r="N121" s="22">
        <v>0.72000000000000008</v>
      </c>
      <c r="O121" s="24">
        <v>0.56799999999999995</v>
      </c>
      <c r="P121" s="24">
        <v>0.76800000000000002</v>
      </c>
      <c r="Q121" s="24">
        <v>0.75200000000000011</v>
      </c>
      <c r="R121" s="24">
        <v>0.42400000000000004</v>
      </c>
      <c r="S121" s="24">
        <v>0.76800000000000002</v>
      </c>
      <c r="T121" s="24">
        <v>0.4</v>
      </c>
      <c r="U121" s="24">
        <v>0.44800000000000006</v>
      </c>
      <c r="V121" s="24">
        <v>0.68800000000000006</v>
      </c>
      <c r="W121" s="24">
        <v>0.72800000000000009</v>
      </c>
      <c r="X121" s="24">
        <v>0.44000000000000006</v>
      </c>
      <c r="Y121" s="24">
        <v>0.33600000000000002</v>
      </c>
      <c r="Z121" s="24">
        <v>0.64000000000000012</v>
      </c>
      <c r="AA121" s="25">
        <v>0</v>
      </c>
      <c r="AB121" s="25">
        <v>0</v>
      </c>
      <c r="AC121" s="25">
        <v>10.4</v>
      </c>
      <c r="AD121" s="25">
        <v>16.8</v>
      </c>
      <c r="AE121" s="25">
        <v>4.8000000000000007</v>
      </c>
      <c r="AF121" s="25">
        <v>2.4000000000000457</v>
      </c>
      <c r="AG121" s="25">
        <v>19.200000000000003</v>
      </c>
      <c r="AH121" s="25">
        <v>0</v>
      </c>
      <c r="AI121" s="25">
        <v>0</v>
      </c>
      <c r="AJ121" s="25">
        <v>2.4000000000000004</v>
      </c>
      <c r="AK121" s="25">
        <v>0</v>
      </c>
      <c r="AL121" s="25">
        <v>28.8</v>
      </c>
      <c r="AM121" s="25">
        <v>0</v>
      </c>
      <c r="AN121" s="25">
        <v>0.8</v>
      </c>
      <c r="AO121" s="25">
        <v>8.0000000000000906</v>
      </c>
      <c r="AP121" s="25">
        <v>6.4</v>
      </c>
      <c r="AQ121" s="25">
        <v>4</v>
      </c>
      <c r="AR121" s="25">
        <v>7.2</v>
      </c>
      <c r="AS121" s="25">
        <v>0.8</v>
      </c>
      <c r="AT121" s="25">
        <v>0</v>
      </c>
      <c r="AU121" s="25">
        <v>4.8000000000000007</v>
      </c>
      <c r="AV121" s="25">
        <v>8</v>
      </c>
      <c r="AW121" s="25">
        <v>5.6000000000000005</v>
      </c>
      <c r="AX121" s="25">
        <v>28.8</v>
      </c>
      <c r="AY121" s="25">
        <v>0</v>
      </c>
      <c r="AZ121" s="25">
        <v>0</v>
      </c>
      <c r="BA121" s="25">
        <v>16.8</v>
      </c>
      <c r="BB121" s="25">
        <v>8</v>
      </c>
      <c r="BC121" s="25">
        <v>16.8</v>
      </c>
      <c r="BD121" s="25">
        <v>0</v>
      </c>
      <c r="BE121" s="25">
        <v>0</v>
      </c>
      <c r="BF121" s="25">
        <v>0</v>
      </c>
      <c r="BG121" s="25">
        <v>32</v>
      </c>
      <c r="BH121" s="25">
        <v>8</v>
      </c>
      <c r="BI121" s="25">
        <v>11.200000000000001</v>
      </c>
      <c r="BJ121" s="25">
        <v>8</v>
      </c>
      <c r="BK121" s="25">
        <v>8.8000000000000007</v>
      </c>
      <c r="BL121" s="25">
        <v>16</v>
      </c>
      <c r="BM121" s="25">
        <v>7.2</v>
      </c>
      <c r="BN121" s="25">
        <v>6.4</v>
      </c>
    </row>
    <row r="122" spans="1:66" x14ac:dyDescent="0.25">
      <c r="A122" s="6">
        <v>45034</v>
      </c>
      <c r="B122" t="s">
        <v>10</v>
      </c>
      <c r="C122">
        <v>18</v>
      </c>
      <c r="D122">
        <f t="shared" si="9"/>
        <v>376.00000000000011</v>
      </c>
      <c r="E122">
        <f t="shared" si="14"/>
        <v>85.600000000000094</v>
      </c>
      <c r="F122">
        <f t="shared" si="15"/>
        <v>90.4</v>
      </c>
      <c r="G122">
        <f t="shared" si="16"/>
        <v>99.2</v>
      </c>
      <c r="H122">
        <f t="shared" si="17"/>
        <v>100.80000000000001</v>
      </c>
      <c r="I122">
        <v>0</v>
      </c>
      <c r="J122" s="22">
        <v>0.27200000000000002</v>
      </c>
      <c r="K122" s="22">
        <v>0.7360000000000001</v>
      </c>
      <c r="L122" s="22">
        <v>0.56799999999999995</v>
      </c>
      <c r="M122" s="22">
        <v>0.64000000000000012</v>
      </c>
      <c r="N122" s="22">
        <v>0.76800000000000002</v>
      </c>
      <c r="O122" s="24">
        <v>0.62400000000000011</v>
      </c>
      <c r="P122" s="24">
        <v>0.79200000000000004</v>
      </c>
      <c r="Q122" s="24">
        <v>0.56799999999999995</v>
      </c>
      <c r="R122" s="24">
        <v>0.69600000000000006</v>
      </c>
      <c r="S122" s="24">
        <v>0.69600000000000006</v>
      </c>
      <c r="T122" s="24">
        <v>0.55200000000000005</v>
      </c>
      <c r="U122" s="24">
        <v>0.35200000000000004</v>
      </c>
      <c r="V122" s="24">
        <v>0.63200000000000012</v>
      </c>
      <c r="W122" s="24">
        <v>0.72800000000000009</v>
      </c>
      <c r="X122" s="24">
        <v>0.6080000000000001</v>
      </c>
      <c r="Y122" s="24">
        <v>0.63200000000000012</v>
      </c>
      <c r="Z122" s="24">
        <v>0.48</v>
      </c>
      <c r="AA122" s="25">
        <v>32</v>
      </c>
      <c r="AB122" s="25">
        <v>6.4</v>
      </c>
      <c r="AC122" s="25">
        <v>32</v>
      </c>
      <c r="AD122" s="25">
        <v>4</v>
      </c>
      <c r="AE122" s="25">
        <v>7.2</v>
      </c>
      <c r="AF122" s="25">
        <v>0</v>
      </c>
      <c r="AG122" s="25">
        <v>0</v>
      </c>
      <c r="AH122" s="25">
        <v>0</v>
      </c>
      <c r="AI122" s="25">
        <v>4</v>
      </c>
      <c r="AJ122" s="25">
        <v>4.8000000000000007</v>
      </c>
      <c r="AK122" s="25">
        <v>0</v>
      </c>
      <c r="AL122" s="25">
        <v>0</v>
      </c>
      <c r="AM122" s="25">
        <v>16</v>
      </c>
      <c r="AN122" s="25">
        <v>0</v>
      </c>
      <c r="AO122" s="25">
        <v>21.6</v>
      </c>
      <c r="AP122" s="25">
        <v>21.6</v>
      </c>
      <c r="AQ122" s="25">
        <v>29.6</v>
      </c>
      <c r="AR122" s="25">
        <v>12</v>
      </c>
      <c r="AS122" s="25">
        <v>0</v>
      </c>
      <c r="AT122" s="25">
        <v>0</v>
      </c>
      <c r="AU122" s="25">
        <v>8.8000000000000007</v>
      </c>
      <c r="AV122" s="25">
        <v>13.600000000000001</v>
      </c>
      <c r="AW122" s="25">
        <v>0.8</v>
      </c>
      <c r="AX122" s="25">
        <v>32.800000000000004</v>
      </c>
      <c r="AY122" s="25">
        <v>2.4000000000000004</v>
      </c>
      <c r="AZ122" s="25">
        <v>0</v>
      </c>
      <c r="BA122" s="25">
        <v>6.4</v>
      </c>
      <c r="BB122" s="25">
        <v>0.8</v>
      </c>
      <c r="BC122" s="25">
        <v>1.6</v>
      </c>
      <c r="BD122" s="25">
        <v>32</v>
      </c>
      <c r="BE122" s="25">
        <v>0</v>
      </c>
      <c r="BF122" s="25">
        <v>2.4000000000000004</v>
      </c>
      <c r="BG122" s="25">
        <v>0</v>
      </c>
      <c r="BH122" s="25">
        <v>0</v>
      </c>
      <c r="BI122" s="25">
        <v>0</v>
      </c>
      <c r="BJ122" s="25">
        <v>39.200000000000003</v>
      </c>
      <c r="BK122" s="25">
        <v>17.600000000000001</v>
      </c>
      <c r="BL122" s="25">
        <v>8.8000000000000007</v>
      </c>
      <c r="BM122" s="25">
        <v>16</v>
      </c>
      <c r="BN122" s="25">
        <v>1.6000000000000911</v>
      </c>
    </row>
    <row r="123" spans="1:66" x14ac:dyDescent="0.25">
      <c r="A123" s="6">
        <v>45035</v>
      </c>
      <c r="B123" t="s">
        <v>10</v>
      </c>
      <c r="C123">
        <v>19</v>
      </c>
      <c r="D123">
        <f t="shared" si="9"/>
        <v>356.00000000000006</v>
      </c>
      <c r="E123">
        <f t="shared" si="14"/>
        <v>49.600000000000009</v>
      </c>
      <c r="F123">
        <f t="shared" si="15"/>
        <v>93.600000000000023</v>
      </c>
      <c r="G123">
        <f t="shared" si="16"/>
        <v>70.400000000000006</v>
      </c>
      <c r="H123">
        <f t="shared" si="17"/>
        <v>142.4</v>
      </c>
      <c r="I123">
        <v>0</v>
      </c>
      <c r="J123" s="22">
        <v>0.72000000000000008</v>
      </c>
      <c r="K123" s="22">
        <v>0.38400000000000001</v>
      </c>
      <c r="L123" s="22">
        <v>0.58399999999999996</v>
      </c>
      <c r="M123" s="22">
        <v>0.38400000000000001</v>
      </c>
      <c r="N123" s="22">
        <v>0.64000000000000012</v>
      </c>
      <c r="O123" s="24">
        <v>0.78400000000000003</v>
      </c>
      <c r="P123" s="24">
        <v>0.56799999999999995</v>
      </c>
      <c r="Q123" s="24">
        <v>0.58399999999999996</v>
      </c>
      <c r="R123" s="24">
        <v>0.62400000000000011</v>
      </c>
      <c r="S123" s="24">
        <v>0.28000000000000003</v>
      </c>
      <c r="T123" s="24">
        <v>0.59199999999999997</v>
      </c>
      <c r="U123" s="24">
        <v>0.39200000000000002</v>
      </c>
      <c r="V123" s="24">
        <v>0.70400000000000007</v>
      </c>
      <c r="W123" s="24">
        <v>0.74400000000000011</v>
      </c>
      <c r="X123" s="24">
        <v>0.72000000000000008</v>
      </c>
      <c r="Y123" s="24">
        <v>0.68</v>
      </c>
      <c r="Z123" s="24">
        <v>0.32800000000000007</v>
      </c>
      <c r="AA123" s="25">
        <v>0</v>
      </c>
      <c r="AB123" s="25">
        <v>0</v>
      </c>
      <c r="AC123" s="25">
        <v>12.8</v>
      </c>
      <c r="AD123" s="25">
        <v>0.8</v>
      </c>
      <c r="AE123" s="25">
        <v>5.6000000000000005</v>
      </c>
      <c r="AF123" s="25">
        <v>3.2</v>
      </c>
      <c r="AG123" s="25">
        <v>11.200000000000001</v>
      </c>
      <c r="AH123" s="25">
        <v>31.200000000000003</v>
      </c>
      <c r="AI123" s="25">
        <v>22.400000000000002</v>
      </c>
      <c r="AJ123" s="25">
        <v>6.4</v>
      </c>
      <c r="AK123" s="25">
        <v>6.4</v>
      </c>
      <c r="AL123" s="25">
        <v>7.2</v>
      </c>
      <c r="AM123" s="25">
        <v>0</v>
      </c>
      <c r="AN123" s="25">
        <v>17.600000000000001</v>
      </c>
      <c r="AO123" s="25">
        <v>0</v>
      </c>
      <c r="AP123" s="25">
        <v>0</v>
      </c>
      <c r="AQ123" s="25">
        <v>26.400000000000002</v>
      </c>
      <c r="AR123" s="25">
        <v>16</v>
      </c>
      <c r="AS123" s="25">
        <v>38.400000000000006</v>
      </c>
      <c r="AT123" s="25">
        <v>36.800000000000004</v>
      </c>
      <c r="AU123" s="25">
        <v>17.600000000000001</v>
      </c>
      <c r="AV123" s="25">
        <v>1.6</v>
      </c>
      <c r="AW123" s="25">
        <v>0</v>
      </c>
      <c r="AX123" s="25">
        <v>0</v>
      </c>
      <c r="AY123" s="25">
        <v>0</v>
      </c>
      <c r="AZ123" s="25">
        <v>17.600000000000001</v>
      </c>
      <c r="BA123" s="25">
        <v>9.6000000000000014</v>
      </c>
      <c r="BB123" s="25">
        <v>16</v>
      </c>
      <c r="BC123" s="25">
        <v>6.4</v>
      </c>
      <c r="BD123" s="25">
        <v>1.6</v>
      </c>
      <c r="BE123" s="25">
        <v>8</v>
      </c>
      <c r="BF123" s="25">
        <v>3.2</v>
      </c>
      <c r="BG123" s="25">
        <v>5.6000000000000005</v>
      </c>
      <c r="BH123" s="25">
        <v>5.6000000000000005</v>
      </c>
      <c r="BI123" s="25">
        <v>3.2</v>
      </c>
      <c r="BJ123" s="25">
        <v>9.6000000000000014</v>
      </c>
      <c r="BK123" s="25">
        <v>0</v>
      </c>
      <c r="BL123" s="25">
        <v>7.2</v>
      </c>
      <c r="BM123" s="25">
        <v>7.2</v>
      </c>
      <c r="BN123" s="25">
        <v>0</v>
      </c>
    </row>
    <row r="124" spans="1:66" x14ac:dyDescent="0.25">
      <c r="A124" s="6">
        <v>45036</v>
      </c>
      <c r="B124" t="s">
        <v>10</v>
      </c>
      <c r="C124">
        <v>20</v>
      </c>
      <c r="D124">
        <f t="shared" si="9"/>
        <v>440.80000000000007</v>
      </c>
      <c r="E124">
        <f t="shared" si="14"/>
        <v>97.600000000000023</v>
      </c>
      <c r="F124">
        <f t="shared" si="15"/>
        <v>116</v>
      </c>
      <c r="G124">
        <f t="shared" si="16"/>
        <v>104.80000000000001</v>
      </c>
      <c r="H124">
        <f t="shared" si="17"/>
        <v>122.40000000000002</v>
      </c>
      <c r="I124">
        <v>0</v>
      </c>
      <c r="J124" s="22">
        <v>0.70400000000000007</v>
      </c>
      <c r="K124" s="22">
        <v>0.47199999999999998</v>
      </c>
      <c r="L124" s="22">
        <v>0.15200000000000002</v>
      </c>
      <c r="M124" s="22">
        <v>0.64000000000000012</v>
      </c>
      <c r="N124" s="22">
        <v>0.33600000000000002</v>
      </c>
      <c r="O124" s="24">
        <v>0.77600000000000002</v>
      </c>
      <c r="P124" s="24">
        <v>0.44000000000000006</v>
      </c>
      <c r="Q124" s="24">
        <v>0.8</v>
      </c>
      <c r="R124" s="24">
        <v>0.6080000000000001</v>
      </c>
      <c r="S124" s="24">
        <v>0.79200000000000004</v>
      </c>
      <c r="T124" s="24">
        <v>0.55200000000000005</v>
      </c>
      <c r="U124" s="24">
        <v>0.27200000000000002</v>
      </c>
      <c r="V124" s="24">
        <v>0.46399999999999997</v>
      </c>
      <c r="W124" s="24">
        <v>0.66400000000000015</v>
      </c>
      <c r="X124" s="24">
        <v>0.7360000000000001</v>
      </c>
      <c r="Y124" s="24">
        <v>0.69600000000000006</v>
      </c>
      <c r="Z124" s="24">
        <v>0.72000000000000008</v>
      </c>
      <c r="AA124" s="25">
        <v>4.8000000000000007</v>
      </c>
      <c r="AB124" s="25">
        <v>0</v>
      </c>
      <c r="AC124" s="25">
        <v>4</v>
      </c>
      <c r="AD124" s="25">
        <v>4</v>
      </c>
      <c r="AE124" s="25">
        <v>2.4000000000000004</v>
      </c>
      <c r="AF124" s="25">
        <v>26.400000000000002</v>
      </c>
      <c r="AG124" s="25">
        <v>0</v>
      </c>
      <c r="AH124" s="25">
        <v>40</v>
      </c>
      <c r="AI124" s="25">
        <v>8</v>
      </c>
      <c r="AJ124" s="25">
        <v>26.400000000000002</v>
      </c>
      <c r="AK124" s="25">
        <v>8</v>
      </c>
      <c r="AL124" s="25">
        <v>0</v>
      </c>
      <c r="AM124" s="25">
        <v>2.4000000000000004</v>
      </c>
      <c r="AN124" s="25">
        <v>19.200000000000003</v>
      </c>
      <c r="AO124" s="25">
        <v>33.6</v>
      </c>
      <c r="AP124" s="25">
        <v>4.8000000000000007</v>
      </c>
      <c r="AQ124" s="25">
        <v>32.800000000000004</v>
      </c>
      <c r="AR124" s="25">
        <v>7.2</v>
      </c>
      <c r="AS124" s="25">
        <v>22.400000000000002</v>
      </c>
      <c r="AT124" s="25">
        <v>0</v>
      </c>
      <c r="AU124" s="25">
        <v>0</v>
      </c>
      <c r="AV124" s="25">
        <v>28</v>
      </c>
      <c r="AW124" s="25">
        <v>23.200000000000003</v>
      </c>
      <c r="AX124" s="25">
        <v>7.2</v>
      </c>
      <c r="AY124" s="25">
        <v>24</v>
      </c>
      <c r="AZ124" s="25">
        <v>4.8000000000000007</v>
      </c>
      <c r="BA124" s="25">
        <v>0</v>
      </c>
      <c r="BB124" s="25">
        <v>7.2</v>
      </c>
      <c r="BC124" s="25">
        <v>0</v>
      </c>
      <c r="BD124" s="25">
        <v>10.4</v>
      </c>
      <c r="BE124" s="25">
        <v>17.600000000000001</v>
      </c>
      <c r="BF124" s="25">
        <v>8.8000000000000007</v>
      </c>
      <c r="BG124" s="25">
        <v>35.200000000000003</v>
      </c>
      <c r="BH124" s="25">
        <v>17.600000000000001</v>
      </c>
      <c r="BI124" s="25">
        <v>3.2</v>
      </c>
      <c r="BJ124" s="25">
        <v>10.4</v>
      </c>
      <c r="BK124" s="25">
        <v>0.8</v>
      </c>
      <c r="BL124" s="25">
        <v>0</v>
      </c>
      <c r="BM124" s="25">
        <v>4</v>
      </c>
      <c r="BN124" s="25">
        <v>0</v>
      </c>
    </row>
    <row r="125" spans="1:66" x14ac:dyDescent="0.25">
      <c r="A125" s="6">
        <v>45037</v>
      </c>
      <c r="B125" t="s">
        <v>10</v>
      </c>
      <c r="C125">
        <v>21</v>
      </c>
      <c r="D125">
        <f t="shared" si="9"/>
        <v>411.20000000000016</v>
      </c>
      <c r="E125">
        <f t="shared" si="14"/>
        <v>140.80000000000001</v>
      </c>
      <c r="F125">
        <f t="shared" si="15"/>
        <v>65.600000000000094</v>
      </c>
      <c r="G125">
        <f t="shared" si="16"/>
        <v>76.800000000000011</v>
      </c>
      <c r="H125">
        <f t="shared" si="17"/>
        <v>128.00000000000003</v>
      </c>
      <c r="I125">
        <v>0</v>
      </c>
      <c r="J125" s="22">
        <v>0.16800000000000001</v>
      </c>
      <c r="K125" s="22">
        <v>0.57599999999999996</v>
      </c>
      <c r="L125" s="22">
        <v>0.59199999999999997</v>
      </c>
      <c r="M125" s="22">
        <v>0.65600000000000014</v>
      </c>
      <c r="N125" s="22">
        <v>0.75200000000000011</v>
      </c>
      <c r="O125" s="24">
        <v>0.76000000000000012</v>
      </c>
      <c r="P125" s="24">
        <v>0.59199999999999997</v>
      </c>
      <c r="Q125" s="24">
        <v>0.40800000000000003</v>
      </c>
      <c r="R125" s="24">
        <v>0.59199999999999997</v>
      </c>
      <c r="S125" s="24">
        <v>0.66400000000000015</v>
      </c>
      <c r="T125" s="24">
        <v>0.6080000000000001</v>
      </c>
      <c r="U125" s="24">
        <v>8.0000000000000016E-2</v>
      </c>
      <c r="V125" s="24">
        <v>0.70400000000000007</v>
      </c>
      <c r="W125" s="24">
        <v>0.64000000000000012</v>
      </c>
      <c r="X125" s="24">
        <v>0.248</v>
      </c>
      <c r="Y125" s="24">
        <v>0.70400000000000007</v>
      </c>
      <c r="Z125" s="24">
        <v>0.44800000000000006</v>
      </c>
      <c r="AA125" s="25">
        <v>10.400000000000091</v>
      </c>
      <c r="AB125" s="25">
        <v>8</v>
      </c>
      <c r="AC125" s="25">
        <v>12.8</v>
      </c>
      <c r="AD125" s="25">
        <v>2.4000000000000004</v>
      </c>
      <c r="AE125" s="25">
        <v>4.8000000000000007</v>
      </c>
      <c r="AF125" s="25">
        <v>0</v>
      </c>
      <c r="AG125" s="25">
        <v>8</v>
      </c>
      <c r="AH125" s="25">
        <v>10.4</v>
      </c>
      <c r="AI125" s="25">
        <v>0</v>
      </c>
      <c r="AJ125" s="25">
        <v>8.8000000000000007</v>
      </c>
      <c r="AK125" s="25">
        <v>0</v>
      </c>
      <c r="AL125" s="25">
        <v>21.6</v>
      </c>
      <c r="AM125" s="25">
        <v>8</v>
      </c>
      <c r="AN125" s="25">
        <v>6.4</v>
      </c>
      <c r="AO125" s="25">
        <v>22.400000000000002</v>
      </c>
      <c r="AP125" s="25">
        <v>6.4</v>
      </c>
      <c r="AQ125" s="25">
        <v>0</v>
      </c>
      <c r="AR125" s="25">
        <v>26.400000000000002</v>
      </c>
      <c r="AS125" s="25">
        <v>36.800000000000004</v>
      </c>
      <c r="AT125" s="25">
        <v>0</v>
      </c>
      <c r="AU125" s="25">
        <v>0</v>
      </c>
      <c r="AV125" s="25">
        <v>8</v>
      </c>
      <c r="AW125" s="25">
        <v>0</v>
      </c>
      <c r="AX125" s="25">
        <v>11.200000000000001</v>
      </c>
      <c r="AY125" s="25">
        <v>2.4000000000000004</v>
      </c>
      <c r="AZ125" s="25">
        <v>4</v>
      </c>
      <c r="BA125" s="25">
        <v>4.8000000000000007</v>
      </c>
      <c r="BB125" s="25">
        <v>12.8</v>
      </c>
      <c r="BC125" s="25">
        <v>0</v>
      </c>
      <c r="BD125" s="25">
        <v>33.6</v>
      </c>
      <c r="BE125" s="25">
        <v>8.8000000000000007</v>
      </c>
      <c r="BF125" s="25">
        <v>5.6000000000000005</v>
      </c>
      <c r="BG125" s="25">
        <v>32.800000000000004</v>
      </c>
      <c r="BH125" s="25">
        <v>0</v>
      </c>
      <c r="BI125" s="25">
        <v>39.200000000000003</v>
      </c>
      <c r="BJ125" s="25">
        <v>21.6</v>
      </c>
      <c r="BK125" s="25">
        <v>0.8</v>
      </c>
      <c r="BL125" s="25">
        <v>7.2</v>
      </c>
      <c r="BM125" s="25">
        <v>24.8</v>
      </c>
      <c r="BN125" s="25">
        <v>0</v>
      </c>
    </row>
    <row r="126" spans="1:66" x14ac:dyDescent="0.25">
      <c r="A126" s="6">
        <v>45038</v>
      </c>
      <c r="B126" t="s">
        <v>10</v>
      </c>
      <c r="C126">
        <v>22</v>
      </c>
      <c r="D126">
        <f t="shared" si="9"/>
        <v>336.00000000000011</v>
      </c>
      <c r="E126">
        <f t="shared" si="14"/>
        <v>70.400000000000105</v>
      </c>
      <c r="F126">
        <f t="shared" si="15"/>
        <v>74.400000000000006</v>
      </c>
      <c r="G126">
        <f t="shared" si="16"/>
        <v>56.000000000000014</v>
      </c>
      <c r="H126">
        <f t="shared" si="17"/>
        <v>135.20000000000002</v>
      </c>
      <c r="I126">
        <v>0</v>
      </c>
      <c r="J126" s="22">
        <v>0.34400000000000003</v>
      </c>
      <c r="K126" s="22">
        <v>0.44000000000000006</v>
      </c>
      <c r="L126" s="22">
        <v>0.57599999999999996</v>
      </c>
      <c r="M126" s="22">
        <v>0.64800000000000013</v>
      </c>
      <c r="N126" s="22">
        <v>0.75200000000000011</v>
      </c>
      <c r="O126" s="24">
        <v>0.54400000000000004</v>
      </c>
      <c r="P126" s="24">
        <v>0.69600000000000006</v>
      </c>
      <c r="Q126" s="24">
        <v>0.32800000000000007</v>
      </c>
      <c r="R126" s="24">
        <v>0.32800000000000007</v>
      </c>
      <c r="S126" s="24">
        <v>0.76000000000000012</v>
      </c>
      <c r="T126" s="24">
        <v>0.7360000000000001</v>
      </c>
      <c r="U126" s="24">
        <v>0.47199999999999998</v>
      </c>
      <c r="V126" s="24">
        <v>0.8</v>
      </c>
      <c r="W126" s="24">
        <v>0.72800000000000009</v>
      </c>
      <c r="X126" s="24">
        <v>0.62400000000000011</v>
      </c>
      <c r="Y126" s="24">
        <v>0.38400000000000001</v>
      </c>
      <c r="Z126" s="24">
        <v>0.69600000000000006</v>
      </c>
      <c r="AA126" s="25">
        <v>12</v>
      </c>
      <c r="AB126" s="25">
        <v>10.4</v>
      </c>
      <c r="AC126" s="25">
        <v>0</v>
      </c>
      <c r="AD126" s="25">
        <v>4</v>
      </c>
      <c r="AE126" s="25">
        <v>0.8</v>
      </c>
      <c r="AF126" s="25">
        <v>27.200000000000003</v>
      </c>
      <c r="AG126" s="25">
        <v>20</v>
      </c>
      <c r="AH126" s="25">
        <v>0</v>
      </c>
      <c r="AI126" s="25">
        <v>0</v>
      </c>
      <c r="AJ126" s="25">
        <v>0</v>
      </c>
      <c r="AK126" s="25">
        <v>4.8000000000000007</v>
      </c>
      <c r="AL126" s="25">
        <v>4.8000000000000007</v>
      </c>
      <c r="AM126" s="25">
        <v>1.6</v>
      </c>
      <c r="AN126" s="25">
        <v>29.6</v>
      </c>
      <c r="AO126" s="25">
        <v>0</v>
      </c>
      <c r="AP126" s="25">
        <v>31.200000000000003</v>
      </c>
      <c r="AQ126" s="25">
        <v>15.200000000000001</v>
      </c>
      <c r="AR126" s="25">
        <v>0</v>
      </c>
      <c r="AS126" s="25">
        <v>14.4</v>
      </c>
      <c r="AT126" s="25">
        <v>38.400000000000006</v>
      </c>
      <c r="AU126" s="25">
        <v>9.6000000000000014</v>
      </c>
      <c r="AV126" s="25">
        <v>11.200000000000001</v>
      </c>
      <c r="AW126" s="25">
        <v>4</v>
      </c>
      <c r="AX126" s="25">
        <v>0</v>
      </c>
      <c r="AY126" s="25">
        <v>19.200000000000003</v>
      </c>
      <c r="AZ126" s="25">
        <v>4.8000000000000007</v>
      </c>
      <c r="BA126" s="25">
        <v>0</v>
      </c>
      <c r="BB126" s="25">
        <v>7.2</v>
      </c>
      <c r="BC126" s="25">
        <v>0</v>
      </c>
      <c r="BD126" s="25">
        <v>0</v>
      </c>
      <c r="BE126" s="25">
        <v>11.200000000000001</v>
      </c>
      <c r="BF126" s="25">
        <v>0.80000000000009097</v>
      </c>
      <c r="BG126" s="25">
        <v>15.200000000000001</v>
      </c>
      <c r="BH126" s="25">
        <v>4.8000000000000007</v>
      </c>
      <c r="BI126" s="25">
        <v>0</v>
      </c>
      <c r="BJ126" s="25">
        <v>10.4</v>
      </c>
      <c r="BK126" s="25">
        <v>16</v>
      </c>
      <c r="BL126" s="25">
        <v>4.8000000000000007</v>
      </c>
      <c r="BM126" s="25">
        <v>6.4</v>
      </c>
      <c r="BN126" s="25">
        <v>0.8</v>
      </c>
    </row>
    <row r="127" spans="1:66" x14ac:dyDescent="0.25">
      <c r="A127" s="6">
        <v>45039</v>
      </c>
      <c r="B127" t="s">
        <v>10</v>
      </c>
      <c r="C127">
        <v>23</v>
      </c>
      <c r="D127">
        <f t="shared" si="9"/>
        <v>382.40000000000003</v>
      </c>
      <c r="E127">
        <f t="shared" si="14"/>
        <v>50.400000000000006</v>
      </c>
      <c r="F127">
        <f t="shared" si="15"/>
        <v>164.8</v>
      </c>
      <c r="G127">
        <f t="shared" si="16"/>
        <v>100</v>
      </c>
      <c r="H127">
        <f t="shared" si="17"/>
        <v>67.2</v>
      </c>
      <c r="I127">
        <v>0</v>
      </c>
      <c r="J127" s="22">
        <v>0.62400000000000011</v>
      </c>
      <c r="K127" s="22">
        <v>0.496</v>
      </c>
      <c r="L127" s="22">
        <v>0.69600000000000006</v>
      </c>
      <c r="M127" s="22">
        <v>0.64800000000000013</v>
      </c>
      <c r="N127" s="22">
        <v>0.20800000000000002</v>
      </c>
      <c r="O127" s="24">
        <v>0.58399999999999996</v>
      </c>
      <c r="P127" s="24">
        <v>0.44800000000000006</v>
      </c>
      <c r="Q127" s="24">
        <v>0.68</v>
      </c>
      <c r="R127" s="24">
        <v>0.46399999999999997</v>
      </c>
      <c r="S127" s="24">
        <v>0.54400000000000004</v>
      </c>
      <c r="T127" s="24">
        <v>0.54400000000000004</v>
      </c>
      <c r="U127" s="24">
        <v>0.64800000000000013</v>
      </c>
      <c r="V127" s="24">
        <v>0.68800000000000006</v>
      </c>
      <c r="W127" s="24">
        <v>0.35200000000000004</v>
      </c>
      <c r="X127" s="24">
        <v>0.78400000000000003</v>
      </c>
      <c r="Y127" s="24">
        <v>0.44000000000000006</v>
      </c>
      <c r="Z127" s="24">
        <v>0.79200000000000004</v>
      </c>
      <c r="AA127" s="25">
        <v>24</v>
      </c>
      <c r="AB127" s="25">
        <v>9.6000000000000014</v>
      </c>
      <c r="AC127" s="25">
        <v>0</v>
      </c>
      <c r="AD127" s="25">
        <v>24.8</v>
      </c>
      <c r="AE127" s="25">
        <v>12</v>
      </c>
      <c r="AF127" s="25">
        <v>32</v>
      </c>
      <c r="AG127" s="25">
        <v>11.200000000000001</v>
      </c>
      <c r="AH127" s="25">
        <v>40</v>
      </c>
      <c r="AI127" s="25">
        <v>11.200000000000001</v>
      </c>
      <c r="AJ127" s="25">
        <v>0</v>
      </c>
      <c r="AK127" s="25">
        <v>20</v>
      </c>
      <c r="AL127" s="25">
        <v>10.4</v>
      </c>
      <c r="AM127" s="25">
        <v>25.6</v>
      </c>
      <c r="AN127" s="25">
        <v>0</v>
      </c>
      <c r="AO127" s="25">
        <v>0</v>
      </c>
      <c r="AP127" s="25">
        <v>16</v>
      </c>
      <c r="AQ127" s="25">
        <v>0</v>
      </c>
      <c r="AR127" s="25">
        <v>3.2</v>
      </c>
      <c r="AS127" s="25">
        <v>0</v>
      </c>
      <c r="AT127" s="25">
        <v>12</v>
      </c>
      <c r="AU127" s="25">
        <v>0</v>
      </c>
      <c r="AV127" s="25">
        <v>0.8</v>
      </c>
      <c r="AW127" s="25">
        <v>9.6000000000000014</v>
      </c>
      <c r="AX127" s="25">
        <v>22.400000000000002</v>
      </c>
      <c r="AY127" s="25">
        <v>22.400000000000002</v>
      </c>
      <c r="AZ127" s="25">
        <v>2.4000000000000004</v>
      </c>
      <c r="BA127" s="25">
        <v>0</v>
      </c>
      <c r="BB127" s="25">
        <v>18.400000000000002</v>
      </c>
      <c r="BC127" s="25">
        <v>24</v>
      </c>
      <c r="BD127" s="25">
        <v>0</v>
      </c>
      <c r="BE127" s="25">
        <v>10.4</v>
      </c>
      <c r="BF127" s="25">
        <v>3.2</v>
      </c>
      <c r="BG127" s="25">
        <v>6.4</v>
      </c>
      <c r="BH127" s="25">
        <v>3.2</v>
      </c>
      <c r="BI127" s="25">
        <v>2.4000000000000004</v>
      </c>
      <c r="BJ127" s="25">
        <v>0</v>
      </c>
      <c r="BK127" s="25">
        <v>12.8</v>
      </c>
      <c r="BL127" s="25">
        <v>1.6</v>
      </c>
      <c r="BM127" s="25">
        <v>6.4</v>
      </c>
      <c r="BN127" s="25">
        <v>4</v>
      </c>
    </row>
    <row r="128" spans="1:66" x14ac:dyDescent="0.25">
      <c r="A128" s="6">
        <v>45040</v>
      </c>
      <c r="B128" t="s">
        <v>10</v>
      </c>
      <c r="C128">
        <v>24</v>
      </c>
      <c r="D128">
        <f t="shared" si="9"/>
        <v>417.6</v>
      </c>
      <c r="E128">
        <f t="shared" si="14"/>
        <v>92.800000000000011</v>
      </c>
      <c r="F128">
        <f t="shared" si="15"/>
        <v>109.60000000000002</v>
      </c>
      <c r="G128">
        <f t="shared" si="16"/>
        <v>136</v>
      </c>
      <c r="H128">
        <f t="shared" si="17"/>
        <v>79.200000000000017</v>
      </c>
      <c r="I128">
        <v>0</v>
      </c>
      <c r="J128" s="22">
        <v>0.25600000000000001</v>
      </c>
      <c r="K128" s="22">
        <v>0.47199999999999998</v>
      </c>
      <c r="L128" s="22">
        <v>0.59199999999999997</v>
      </c>
      <c r="M128" s="22">
        <v>0.32000000000000006</v>
      </c>
      <c r="N128" s="22">
        <v>0.496</v>
      </c>
      <c r="O128" s="24">
        <v>0.59199999999999997</v>
      </c>
      <c r="P128" s="24">
        <v>0.75200000000000011</v>
      </c>
      <c r="Q128" s="24">
        <v>0.13600000000000001</v>
      </c>
      <c r="R128" s="24">
        <v>0.71200000000000008</v>
      </c>
      <c r="S128" s="24">
        <v>0.54400000000000004</v>
      </c>
      <c r="T128" s="24">
        <v>0.76800000000000002</v>
      </c>
      <c r="U128" s="24">
        <v>0.44800000000000006</v>
      </c>
      <c r="V128" s="24">
        <v>0.7360000000000001</v>
      </c>
      <c r="W128" s="24">
        <v>0.70400000000000007</v>
      </c>
      <c r="X128" s="24">
        <v>0.76000000000000012</v>
      </c>
      <c r="Y128" s="24">
        <v>0.64000000000000012</v>
      </c>
      <c r="Z128" s="24">
        <v>0.56799999999999995</v>
      </c>
      <c r="AA128" s="25">
        <v>0.8</v>
      </c>
      <c r="AB128" s="25">
        <v>12</v>
      </c>
      <c r="AC128" s="25">
        <v>0</v>
      </c>
      <c r="AD128" s="25">
        <v>10.4</v>
      </c>
      <c r="AE128" s="25">
        <v>16</v>
      </c>
      <c r="AF128" s="25">
        <v>20</v>
      </c>
      <c r="AG128" s="25">
        <v>14.4</v>
      </c>
      <c r="AH128" s="25">
        <v>0</v>
      </c>
      <c r="AI128" s="25">
        <v>26.400000000000002</v>
      </c>
      <c r="AJ128" s="25">
        <v>9.6000000000000014</v>
      </c>
      <c r="AK128" s="25">
        <v>4.8000000000000007</v>
      </c>
      <c r="AL128" s="25">
        <v>0.8</v>
      </c>
      <c r="AM128" s="25">
        <v>26.400000000000002</v>
      </c>
      <c r="AN128" s="25">
        <v>0</v>
      </c>
      <c r="AO128" s="25">
        <v>0.8</v>
      </c>
      <c r="AP128" s="25">
        <v>3.2</v>
      </c>
      <c r="AQ128" s="25">
        <v>26.400000000000002</v>
      </c>
      <c r="AR128" s="25">
        <v>4</v>
      </c>
      <c r="AS128" s="25">
        <v>0</v>
      </c>
      <c r="AT128" s="25">
        <v>17.600000000000001</v>
      </c>
      <c r="AU128" s="25">
        <v>2.4000000000000004</v>
      </c>
      <c r="AV128" s="25">
        <v>0</v>
      </c>
      <c r="AW128" s="25">
        <v>41.6</v>
      </c>
      <c r="AX128" s="25">
        <v>1.6</v>
      </c>
      <c r="AY128" s="25">
        <v>7.2</v>
      </c>
      <c r="AZ128" s="25">
        <v>7.2</v>
      </c>
      <c r="BA128" s="25">
        <v>15.200000000000001</v>
      </c>
      <c r="BB128" s="25">
        <v>19.200000000000003</v>
      </c>
      <c r="BC128" s="25">
        <v>9.6000000000000014</v>
      </c>
      <c r="BD128" s="25">
        <v>32</v>
      </c>
      <c r="BE128" s="25">
        <v>11.200000000000001</v>
      </c>
      <c r="BF128" s="25">
        <v>19.200000000000003</v>
      </c>
      <c r="BG128" s="25">
        <v>8.8000000000000007</v>
      </c>
      <c r="BH128" s="25">
        <v>43.2</v>
      </c>
      <c r="BI128" s="25">
        <v>7.2</v>
      </c>
      <c r="BJ128" s="25">
        <v>3.2</v>
      </c>
      <c r="BK128" s="25">
        <v>0</v>
      </c>
      <c r="BL128" s="25">
        <v>0</v>
      </c>
      <c r="BM128" s="25">
        <v>0</v>
      </c>
      <c r="BN128" s="25">
        <v>0</v>
      </c>
    </row>
    <row r="129" spans="1:66" x14ac:dyDescent="0.25">
      <c r="A129" s="6">
        <v>45041</v>
      </c>
      <c r="B129" t="s">
        <v>10</v>
      </c>
      <c r="C129">
        <v>25</v>
      </c>
      <c r="D129">
        <f t="shared" si="9"/>
        <v>404</v>
      </c>
      <c r="E129">
        <f t="shared" si="14"/>
        <v>73.600000000000009</v>
      </c>
      <c r="F129">
        <f t="shared" si="15"/>
        <v>84.800000000000011</v>
      </c>
      <c r="G129">
        <f t="shared" si="16"/>
        <v>151.19999999999999</v>
      </c>
      <c r="H129">
        <f t="shared" si="17"/>
        <v>94.399999999999991</v>
      </c>
      <c r="I129">
        <v>0</v>
      </c>
      <c r="J129" s="22">
        <v>0.43200000000000005</v>
      </c>
      <c r="K129" s="22">
        <v>0.63200000000000012</v>
      </c>
      <c r="L129" s="22">
        <v>0.62400000000000011</v>
      </c>
      <c r="M129" s="22">
        <v>0.72000000000000008</v>
      </c>
      <c r="N129" s="22">
        <v>0.34400000000000003</v>
      </c>
      <c r="O129" s="24">
        <v>0.72800000000000009</v>
      </c>
      <c r="P129" s="24">
        <v>0.74400000000000011</v>
      </c>
      <c r="Q129" s="24">
        <v>0.52</v>
      </c>
      <c r="R129" s="24">
        <v>0.34400000000000003</v>
      </c>
      <c r="S129" s="24">
        <v>0.74400000000000011</v>
      </c>
      <c r="T129" s="24">
        <v>0.71200000000000008</v>
      </c>
      <c r="U129" s="24">
        <v>0.75200000000000011</v>
      </c>
      <c r="V129" s="24">
        <v>0.74400000000000011</v>
      </c>
      <c r="W129" s="24">
        <v>0.65600000000000014</v>
      </c>
      <c r="X129" s="24">
        <v>0.12</v>
      </c>
      <c r="Y129" s="24">
        <v>0.23199999999999998</v>
      </c>
      <c r="Z129" s="24">
        <v>0.35200000000000004</v>
      </c>
      <c r="AA129" s="25">
        <v>15.200000000000001</v>
      </c>
      <c r="AB129" s="25">
        <v>28.8</v>
      </c>
      <c r="AC129" s="25">
        <v>0</v>
      </c>
      <c r="AD129" s="25">
        <v>19.200000000000003</v>
      </c>
      <c r="AE129" s="25">
        <v>0</v>
      </c>
      <c r="AF129" s="25">
        <v>0</v>
      </c>
      <c r="AG129" s="25">
        <v>0</v>
      </c>
      <c r="AH129" s="25">
        <v>14.4</v>
      </c>
      <c r="AI129" s="25">
        <v>3.2</v>
      </c>
      <c r="AJ129" s="25">
        <v>4</v>
      </c>
      <c r="AK129" s="25">
        <v>0</v>
      </c>
      <c r="AL129" s="25">
        <v>2.4000000000000004</v>
      </c>
      <c r="AM129" s="25">
        <v>0</v>
      </c>
      <c r="AN129" s="25">
        <v>0.8</v>
      </c>
      <c r="AO129" s="25">
        <v>0</v>
      </c>
      <c r="AP129" s="25">
        <v>8.8000000000000007</v>
      </c>
      <c r="AQ129" s="25">
        <v>40</v>
      </c>
      <c r="AR129" s="25">
        <v>33.6</v>
      </c>
      <c r="AS129" s="25">
        <v>0</v>
      </c>
      <c r="AT129" s="25">
        <v>8.8000000000000007</v>
      </c>
      <c r="AU129" s="25">
        <v>0</v>
      </c>
      <c r="AV129" s="25">
        <v>8</v>
      </c>
      <c r="AW129" s="25">
        <v>20.8</v>
      </c>
      <c r="AX129" s="25">
        <v>31.200000000000003</v>
      </c>
      <c r="AY129" s="25">
        <v>8</v>
      </c>
      <c r="AZ129" s="25">
        <v>29.6</v>
      </c>
      <c r="BA129" s="25">
        <v>18.400000000000002</v>
      </c>
      <c r="BB129" s="25">
        <v>15.200000000000001</v>
      </c>
      <c r="BC129" s="25">
        <v>14.4</v>
      </c>
      <c r="BD129" s="25">
        <v>5.6000000000000005</v>
      </c>
      <c r="BE129" s="25">
        <v>1.6</v>
      </c>
      <c r="BF129" s="25">
        <v>0</v>
      </c>
      <c r="BG129" s="25">
        <v>0</v>
      </c>
      <c r="BH129" s="25">
        <v>4</v>
      </c>
      <c r="BI129" s="25">
        <v>19.200000000000003</v>
      </c>
      <c r="BJ129" s="25">
        <v>0</v>
      </c>
      <c r="BK129" s="25">
        <v>3.2</v>
      </c>
      <c r="BL129" s="25">
        <v>12.8</v>
      </c>
      <c r="BM129" s="25">
        <v>20</v>
      </c>
      <c r="BN129" s="25">
        <v>12.8</v>
      </c>
    </row>
    <row r="130" spans="1:66" x14ac:dyDescent="0.25">
      <c r="A130" s="6">
        <v>45042</v>
      </c>
      <c r="B130" t="s">
        <v>10</v>
      </c>
      <c r="C130">
        <v>26</v>
      </c>
      <c r="D130">
        <f t="shared" si="9"/>
        <v>396.8</v>
      </c>
      <c r="E130">
        <f t="shared" si="14"/>
        <v>104.8</v>
      </c>
      <c r="F130">
        <f t="shared" si="15"/>
        <v>112.00000000000001</v>
      </c>
      <c r="G130">
        <f t="shared" si="16"/>
        <v>131.19999999999999</v>
      </c>
      <c r="H130">
        <f t="shared" si="17"/>
        <v>48.800000000000004</v>
      </c>
      <c r="I130">
        <v>0</v>
      </c>
      <c r="J130" s="22">
        <v>0.72000000000000008</v>
      </c>
      <c r="K130" s="22">
        <v>0.66400000000000015</v>
      </c>
      <c r="L130" s="22">
        <v>0.60000000000000009</v>
      </c>
      <c r="M130" s="22">
        <v>0.42400000000000004</v>
      </c>
      <c r="N130" s="22">
        <v>0.54400000000000004</v>
      </c>
      <c r="O130" s="24">
        <v>0.75200000000000011</v>
      </c>
      <c r="P130" s="24">
        <v>0.52800000000000002</v>
      </c>
      <c r="Q130" s="24">
        <v>0.56799999999999995</v>
      </c>
      <c r="R130" s="24">
        <v>0.56000000000000005</v>
      </c>
      <c r="S130" s="24">
        <v>8.0000000000000016E-2</v>
      </c>
      <c r="T130" s="24">
        <v>0.496</v>
      </c>
      <c r="U130" s="24">
        <v>0.16000000000000003</v>
      </c>
      <c r="V130" s="24">
        <v>0.44000000000000006</v>
      </c>
      <c r="W130" s="24">
        <v>0.57599999999999996</v>
      </c>
      <c r="X130" s="24">
        <v>0.32000000000000006</v>
      </c>
      <c r="Y130" s="24">
        <v>0.72000000000000008</v>
      </c>
      <c r="Z130" s="24">
        <v>0.64800000000000013</v>
      </c>
      <c r="AA130" s="25">
        <v>14.4</v>
      </c>
      <c r="AB130" s="25">
        <v>3.2</v>
      </c>
      <c r="AC130" s="25">
        <v>0</v>
      </c>
      <c r="AD130" s="25">
        <v>20.8</v>
      </c>
      <c r="AE130" s="25">
        <v>20</v>
      </c>
      <c r="AF130" s="25">
        <v>28.8</v>
      </c>
      <c r="AG130" s="25">
        <v>0</v>
      </c>
      <c r="AH130" s="25">
        <v>21.6</v>
      </c>
      <c r="AI130" s="25">
        <v>3.2</v>
      </c>
      <c r="AJ130" s="25">
        <v>0</v>
      </c>
      <c r="AK130" s="25">
        <v>1.6</v>
      </c>
      <c r="AL130" s="25">
        <v>1.6</v>
      </c>
      <c r="AM130" s="25">
        <v>0</v>
      </c>
      <c r="AN130" s="25">
        <v>0</v>
      </c>
      <c r="AO130" s="25">
        <v>8.8000000000000007</v>
      </c>
      <c r="AP130" s="25">
        <v>3.2</v>
      </c>
      <c r="AQ130" s="25">
        <v>20</v>
      </c>
      <c r="AR130" s="25">
        <v>11.200000000000001</v>
      </c>
      <c r="AS130" s="25">
        <v>0</v>
      </c>
      <c r="AT130" s="25">
        <v>4</v>
      </c>
      <c r="AU130" s="25">
        <v>8</v>
      </c>
      <c r="AV130" s="25">
        <v>32</v>
      </c>
      <c r="AW130" s="25">
        <v>4</v>
      </c>
      <c r="AX130" s="25">
        <v>12.8</v>
      </c>
      <c r="AY130" s="25">
        <v>21.6</v>
      </c>
      <c r="AZ130" s="25">
        <v>0</v>
      </c>
      <c r="BA130" s="25">
        <v>33.6</v>
      </c>
      <c r="BB130" s="25">
        <v>0</v>
      </c>
      <c r="BC130" s="25">
        <v>0.8</v>
      </c>
      <c r="BD130" s="25">
        <v>18.400000000000002</v>
      </c>
      <c r="BE130" s="25">
        <v>12</v>
      </c>
      <c r="BF130" s="25">
        <v>0</v>
      </c>
      <c r="BG130" s="25">
        <v>14.4</v>
      </c>
      <c r="BH130" s="25">
        <v>5.6000000000000005</v>
      </c>
      <c r="BI130" s="25">
        <v>11.200000000000001</v>
      </c>
      <c r="BJ130" s="25">
        <v>19.200000000000003</v>
      </c>
      <c r="BK130" s="25">
        <v>1.6</v>
      </c>
      <c r="BL130" s="25">
        <v>9.6000000000000014</v>
      </c>
      <c r="BM130" s="25">
        <v>0</v>
      </c>
      <c r="BN130" s="25">
        <v>31.200000000000003</v>
      </c>
    </row>
    <row r="131" spans="1:66" x14ac:dyDescent="0.25">
      <c r="A131" s="6">
        <v>45043</v>
      </c>
      <c r="B131" t="s">
        <v>10</v>
      </c>
      <c r="C131">
        <v>27</v>
      </c>
      <c r="D131">
        <f t="shared" si="9"/>
        <v>448.79999999999995</v>
      </c>
      <c r="E131">
        <f t="shared" si="14"/>
        <v>136.79999999999998</v>
      </c>
      <c r="F131">
        <f t="shared" si="15"/>
        <v>133.60000000000002</v>
      </c>
      <c r="G131">
        <f t="shared" si="16"/>
        <v>68.000000000000014</v>
      </c>
      <c r="H131">
        <f t="shared" si="17"/>
        <v>110.4</v>
      </c>
      <c r="I131">
        <v>0</v>
      </c>
      <c r="J131" s="22">
        <v>0.71200000000000008</v>
      </c>
      <c r="K131" s="22">
        <v>0.68800000000000006</v>
      </c>
      <c r="L131" s="22">
        <v>0.72000000000000008</v>
      </c>
      <c r="M131" s="22">
        <v>0.72000000000000008</v>
      </c>
      <c r="N131" s="22">
        <v>0.36800000000000005</v>
      </c>
      <c r="O131" s="24">
        <v>0.7360000000000001</v>
      </c>
      <c r="P131" s="24">
        <v>0.7360000000000001</v>
      </c>
      <c r="Q131" s="24">
        <v>0.72800000000000009</v>
      </c>
      <c r="R131" s="24">
        <v>0.52</v>
      </c>
      <c r="S131" s="24">
        <v>0.6160000000000001</v>
      </c>
      <c r="T131" s="24">
        <v>0.64800000000000013</v>
      </c>
      <c r="U131" s="24">
        <v>0.2</v>
      </c>
      <c r="V131" s="24">
        <v>0.24</v>
      </c>
      <c r="W131" s="24">
        <v>0.56799999999999995</v>
      </c>
      <c r="X131" s="24">
        <v>0.79200000000000004</v>
      </c>
      <c r="Y131" s="24">
        <v>0.44800000000000006</v>
      </c>
      <c r="Z131" s="24">
        <v>0.59199999999999997</v>
      </c>
      <c r="AA131" s="25">
        <v>23.200000000000003</v>
      </c>
      <c r="AB131" s="25">
        <v>17.600000000000001</v>
      </c>
      <c r="AC131" s="25">
        <v>0</v>
      </c>
      <c r="AD131" s="25">
        <v>1.6</v>
      </c>
      <c r="AE131" s="25">
        <v>4.8000000000000007</v>
      </c>
      <c r="AF131" s="25">
        <v>12</v>
      </c>
      <c r="AG131" s="25">
        <v>11.200000000000001</v>
      </c>
      <c r="AH131" s="25">
        <v>20</v>
      </c>
      <c r="AI131" s="25">
        <v>2.4000000000000004</v>
      </c>
      <c r="AJ131" s="25">
        <v>40.800000000000004</v>
      </c>
      <c r="AK131" s="25">
        <v>27.200000000000003</v>
      </c>
      <c r="AL131" s="25">
        <v>13.600000000000001</v>
      </c>
      <c r="AM131" s="25">
        <v>0</v>
      </c>
      <c r="AN131" s="25">
        <v>0</v>
      </c>
      <c r="AO131" s="25">
        <v>20.8</v>
      </c>
      <c r="AP131" s="25">
        <v>12.8</v>
      </c>
      <c r="AQ131" s="25">
        <v>27.200000000000003</v>
      </c>
      <c r="AR131" s="25">
        <v>20</v>
      </c>
      <c r="AS131" s="25">
        <v>16</v>
      </c>
      <c r="AT131" s="25">
        <v>0</v>
      </c>
      <c r="AU131" s="25">
        <v>2.4000000000000004</v>
      </c>
      <c r="AV131" s="25">
        <v>12.8</v>
      </c>
      <c r="AW131" s="25">
        <v>26.400000000000002</v>
      </c>
      <c r="AX131" s="25">
        <v>5.6000000000000005</v>
      </c>
      <c r="AY131" s="25">
        <v>7.2</v>
      </c>
      <c r="AZ131" s="25">
        <v>7.2</v>
      </c>
      <c r="BA131" s="25">
        <v>0</v>
      </c>
      <c r="BB131" s="25">
        <v>6.4</v>
      </c>
      <c r="BC131" s="25">
        <v>0</v>
      </c>
      <c r="BD131" s="25">
        <v>0</v>
      </c>
      <c r="BE131" s="25">
        <v>22.400000000000002</v>
      </c>
      <c r="BF131" s="25">
        <v>0</v>
      </c>
      <c r="BG131" s="25">
        <v>0</v>
      </c>
      <c r="BH131" s="25">
        <v>29.6</v>
      </c>
      <c r="BI131" s="25">
        <v>41.6</v>
      </c>
      <c r="BJ131" s="25">
        <v>24.8</v>
      </c>
      <c r="BK131" s="25">
        <v>18.400000000000002</v>
      </c>
      <c r="BL131" s="25">
        <v>0</v>
      </c>
      <c r="BM131" s="25">
        <v>0</v>
      </c>
      <c r="BN131" s="25">
        <v>0</v>
      </c>
    </row>
    <row r="132" spans="1:66" x14ac:dyDescent="0.25">
      <c r="A132" s="6">
        <v>45044</v>
      </c>
      <c r="B132" t="s">
        <v>10</v>
      </c>
      <c r="C132">
        <v>28</v>
      </c>
      <c r="D132">
        <f t="shared" ref="D132:D195" si="18">SUM(E132:H132)</f>
        <v>444</v>
      </c>
      <c r="E132">
        <f t="shared" si="14"/>
        <v>107.2</v>
      </c>
      <c r="F132">
        <f t="shared" si="15"/>
        <v>104.00000000000001</v>
      </c>
      <c r="G132">
        <f t="shared" si="16"/>
        <v>128.80000000000001</v>
      </c>
      <c r="H132">
        <f t="shared" si="17"/>
        <v>104</v>
      </c>
      <c r="I132">
        <v>0</v>
      </c>
      <c r="J132" s="22">
        <v>0.6080000000000001</v>
      </c>
      <c r="K132" s="22">
        <v>0.79200000000000004</v>
      </c>
      <c r="L132" s="22">
        <v>0.63200000000000012</v>
      </c>
      <c r="M132" s="22">
        <v>0.74400000000000011</v>
      </c>
      <c r="N132" s="22">
        <v>0.6080000000000001</v>
      </c>
      <c r="O132" s="24">
        <v>0.7360000000000001</v>
      </c>
      <c r="P132" s="24">
        <v>0.67200000000000004</v>
      </c>
      <c r="Q132" s="24">
        <v>0.40800000000000003</v>
      </c>
      <c r="R132" s="24">
        <v>0.71200000000000008</v>
      </c>
      <c r="S132" s="24">
        <v>0.52</v>
      </c>
      <c r="T132" s="24">
        <v>0.75200000000000011</v>
      </c>
      <c r="U132" s="24">
        <v>0.71200000000000008</v>
      </c>
      <c r="V132" s="24">
        <v>0.76000000000000012</v>
      </c>
      <c r="W132" s="24">
        <v>0.32000000000000006</v>
      </c>
      <c r="X132" s="24">
        <v>0.68800000000000006</v>
      </c>
      <c r="Y132" s="24">
        <v>0.27200000000000002</v>
      </c>
      <c r="Z132" s="24">
        <v>0.29599999999999999</v>
      </c>
      <c r="AA132" s="25">
        <v>0</v>
      </c>
      <c r="AB132" s="25">
        <v>12</v>
      </c>
      <c r="AC132" s="25">
        <v>12</v>
      </c>
      <c r="AD132" s="25">
        <v>14.4</v>
      </c>
      <c r="AE132" s="25">
        <v>4.8000000000000007</v>
      </c>
      <c r="AF132" s="25">
        <v>25.6</v>
      </c>
      <c r="AG132" s="25">
        <v>23.200000000000003</v>
      </c>
      <c r="AH132" s="25">
        <v>3.2</v>
      </c>
      <c r="AI132" s="25">
        <v>8.8000000000000007</v>
      </c>
      <c r="AJ132" s="25">
        <v>0</v>
      </c>
      <c r="AK132" s="25">
        <v>10.4</v>
      </c>
      <c r="AL132" s="25">
        <v>28</v>
      </c>
      <c r="AM132" s="25">
        <v>10.4</v>
      </c>
      <c r="AN132" s="25">
        <v>8</v>
      </c>
      <c r="AO132" s="25">
        <v>4.8000000000000007</v>
      </c>
      <c r="AP132" s="25">
        <v>12.8</v>
      </c>
      <c r="AQ132" s="25">
        <v>0</v>
      </c>
      <c r="AR132" s="25">
        <v>16</v>
      </c>
      <c r="AS132" s="25">
        <v>0</v>
      </c>
      <c r="AT132" s="25">
        <v>24</v>
      </c>
      <c r="AU132" s="25">
        <v>12.8</v>
      </c>
      <c r="AV132" s="25">
        <v>23.200000000000003</v>
      </c>
      <c r="AW132" s="25">
        <v>0</v>
      </c>
      <c r="AX132" s="25">
        <v>16.8</v>
      </c>
      <c r="AY132" s="25">
        <v>10.4</v>
      </c>
      <c r="AZ132" s="25">
        <v>28.8</v>
      </c>
      <c r="BA132" s="25">
        <v>6.4</v>
      </c>
      <c r="BB132" s="25">
        <v>3.2</v>
      </c>
      <c r="BC132" s="25">
        <v>27.200000000000003</v>
      </c>
      <c r="BD132" s="25">
        <v>0</v>
      </c>
      <c r="BE132" s="25">
        <v>0</v>
      </c>
      <c r="BF132" s="25">
        <v>16</v>
      </c>
      <c r="BG132" s="25">
        <v>16.8</v>
      </c>
      <c r="BH132" s="25">
        <v>0</v>
      </c>
      <c r="BI132" s="25">
        <v>26.400000000000002</v>
      </c>
      <c r="BJ132" s="25">
        <v>0</v>
      </c>
      <c r="BK132" s="25">
        <v>4</v>
      </c>
      <c r="BL132" s="25">
        <v>32.800000000000004</v>
      </c>
      <c r="BM132" s="25">
        <v>0</v>
      </c>
      <c r="BN132" s="25">
        <v>11.200000000000001</v>
      </c>
    </row>
    <row r="133" spans="1:66" x14ac:dyDescent="0.25">
      <c r="A133" s="6">
        <v>45045</v>
      </c>
      <c r="B133" t="s">
        <v>10</v>
      </c>
      <c r="C133">
        <v>29</v>
      </c>
      <c r="D133">
        <f t="shared" si="18"/>
        <v>520.80000000000018</v>
      </c>
      <c r="E133">
        <f t="shared" si="14"/>
        <v>102.40000000000011</v>
      </c>
      <c r="F133">
        <f t="shared" si="15"/>
        <v>103.2</v>
      </c>
      <c r="G133">
        <f t="shared" si="16"/>
        <v>133.60000000000008</v>
      </c>
      <c r="H133">
        <f t="shared" si="17"/>
        <v>181.60000000000002</v>
      </c>
      <c r="I133">
        <v>0</v>
      </c>
      <c r="J133" s="22">
        <v>0.23199999999999998</v>
      </c>
      <c r="K133" s="22">
        <v>0.504</v>
      </c>
      <c r="L133" s="22">
        <v>0.72000000000000008</v>
      </c>
      <c r="M133" s="22">
        <v>0.55200000000000005</v>
      </c>
      <c r="N133" s="22">
        <v>0.72800000000000009</v>
      </c>
      <c r="O133" s="24">
        <v>0.68</v>
      </c>
      <c r="P133" s="24">
        <v>0.51200000000000001</v>
      </c>
      <c r="Q133" s="24">
        <v>0.496</v>
      </c>
      <c r="R133" s="24">
        <v>0.48799999999999999</v>
      </c>
      <c r="S133" s="24">
        <v>0.64000000000000012</v>
      </c>
      <c r="T133" s="24">
        <v>0.59199999999999997</v>
      </c>
      <c r="U133" s="24">
        <v>0.76000000000000012</v>
      </c>
      <c r="V133" s="24">
        <v>0.68800000000000006</v>
      </c>
      <c r="W133" s="24">
        <v>0.51200000000000001</v>
      </c>
      <c r="X133" s="24">
        <v>0.32000000000000006</v>
      </c>
      <c r="Y133" s="24">
        <v>0.71200000000000008</v>
      </c>
      <c r="Z133" s="24">
        <v>0.66400000000000015</v>
      </c>
      <c r="AA133" s="25">
        <v>4.8000000000000007</v>
      </c>
      <c r="AB133" s="25">
        <v>10.4</v>
      </c>
      <c r="AC133" s="25">
        <v>2.4000000000000004</v>
      </c>
      <c r="AD133" s="25">
        <v>16</v>
      </c>
      <c r="AE133" s="25">
        <v>15.200000000000001</v>
      </c>
      <c r="AF133" s="25">
        <v>27.200000000000003</v>
      </c>
      <c r="AG133" s="25">
        <v>0</v>
      </c>
      <c r="AH133" s="25">
        <v>0</v>
      </c>
      <c r="AI133" s="25">
        <v>12.8</v>
      </c>
      <c r="AJ133" s="25">
        <v>14.4</v>
      </c>
      <c r="AK133" s="25">
        <v>18.400000000000002</v>
      </c>
      <c r="AL133" s="25">
        <v>37.6</v>
      </c>
      <c r="AM133" s="25">
        <v>5.6000000000000005</v>
      </c>
      <c r="AN133" s="25">
        <v>0</v>
      </c>
      <c r="AO133" s="25">
        <v>43.2</v>
      </c>
      <c r="AP133" s="25">
        <v>3.2</v>
      </c>
      <c r="AQ133" s="25">
        <v>28</v>
      </c>
      <c r="AR133" s="25">
        <v>26.400000000000002</v>
      </c>
      <c r="AS133" s="25">
        <v>18.400000000000002</v>
      </c>
      <c r="AT133" s="25">
        <v>19.200000000000003</v>
      </c>
      <c r="AU133" s="25">
        <v>10.4</v>
      </c>
      <c r="AV133" s="25">
        <v>9.6000000000000014</v>
      </c>
      <c r="AW133" s="25">
        <v>0</v>
      </c>
      <c r="AX133" s="25">
        <v>0</v>
      </c>
      <c r="AY133" s="25">
        <v>11.200000000000092</v>
      </c>
      <c r="AZ133" s="25">
        <v>21.6</v>
      </c>
      <c r="BA133" s="25">
        <v>6.4</v>
      </c>
      <c r="BB133" s="25">
        <v>35.200000000000003</v>
      </c>
      <c r="BC133" s="25">
        <v>25.6</v>
      </c>
      <c r="BD133" s="25">
        <v>13.600000000000001</v>
      </c>
      <c r="BE133" s="25">
        <v>32</v>
      </c>
      <c r="BF133" s="25">
        <v>12</v>
      </c>
      <c r="BG133" s="25">
        <v>0</v>
      </c>
      <c r="BH133" s="25">
        <v>12</v>
      </c>
      <c r="BI133" s="25">
        <v>3.2</v>
      </c>
      <c r="BJ133" s="25">
        <v>0</v>
      </c>
      <c r="BK133" s="25">
        <v>12</v>
      </c>
      <c r="BL133" s="25">
        <v>20.000000000000092</v>
      </c>
      <c r="BM133" s="25">
        <v>0</v>
      </c>
      <c r="BN133" s="25">
        <v>11.200000000000001</v>
      </c>
    </row>
    <row r="134" spans="1:66" x14ac:dyDescent="0.25">
      <c r="A134" s="6">
        <v>45046</v>
      </c>
      <c r="B134" t="s">
        <v>10</v>
      </c>
      <c r="C134">
        <v>30</v>
      </c>
      <c r="D134">
        <f t="shared" si="18"/>
        <v>364.8</v>
      </c>
      <c r="E134">
        <f t="shared" si="14"/>
        <v>126.39999999999998</v>
      </c>
      <c r="F134">
        <f t="shared" si="15"/>
        <v>69.599999999999994</v>
      </c>
      <c r="G134">
        <f t="shared" si="16"/>
        <v>86.40000000000002</v>
      </c>
      <c r="H134">
        <f t="shared" si="17"/>
        <v>82.400000000000048</v>
      </c>
      <c r="I134">
        <v>0</v>
      </c>
      <c r="J134" s="22">
        <v>0.12</v>
      </c>
      <c r="K134" s="22">
        <v>0.56799999999999995</v>
      </c>
      <c r="L134" s="22">
        <v>0.72000000000000008</v>
      </c>
      <c r="M134" s="22">
        <v>0.44000000000000006</v>
      </c>
      <c r="N134" s="22">
        <v>0.46399999999999997</v>
      </c>
      <c r="O134" s="24">
        <v>0.48799999999999999</v>
      </c>
      <c r="P134" s="24">
        <v>0.79200000000000004</v>
      </c>
      <c r="Q134" s="24">
        <v>0.56799999999999995</v>
      </c>
      <c r="R134" s="24">
        <v>0.62400000000000011</v>
      </c>
      <c r="S134" s="24">
        <v>0.69600000000000006</v>
      </c>
      <c r="T134" s="24">
        <v>0.45600000000000007</v>
      </c>
      <c r="U134" s="24">
        <v>0.46399999999999997</v>
      </c>
      <c r="V134" s="24">
        <v>0.76800000000000002</v>
      </c>
      <c r="W134" s="24">
        <v>0.64000000000000012</v>
      </c>
      <c r="X134" s="24">
        <v>0.72800000000000009</v>
      </c>
      <c r="Y134" s="24">
        <v>0.56000000000000005</v>
      </c>
      <c r="Z134" s="24">
        <v>0.27200000000000002</v>
      </c>
      <c r="AA134" s="25">
        <v>9.6000000000000014</v>
      </c>
      <c r="AB134" s="25">
        <v>0</v>
      </c>
      <c r="AC134" s="25">
        <v>0</v>
      </c>
      <c r="AD134" s="25">
        <v>0</v>
      </c>
      <c r="AE134" s="25">
        <v>0</v>
      </c>
      <c r="AF134" s="25">
        <v>3.2</v>
      </c>
      <c r="AG134" s="25">
        <v>11.200000000000001</v>
      </c>
      <c r="AH134" s="25">
        <v>16.8</v>
      </c>
      <c r="AI134" s="25">
        <v>24.8</v>
      </c>
      <c r="AJ134" s="25">
        <v>4</v>
      </c>
      <c r="AK134" s="25">
        <v>3.2</v>
      </c>
      <c r="AL134" s="25">
        <v>0</v>
      </c>
      <c r="AM134" s="25">
        <v>1.6</v>
      </c>
      <c r="AN134" s="25">
        <v>18.400000000000002</v>
      </c>
      <c r="AO134" s="25">
        <v>6.4</v>
      </c>
      <c r="AP134" s="25">
        <v>0</v>
      </c>
      <c r="AQ134" s="25">
        <v>11.200000000000045</v>
      </c>
      <c r="AR134" s="25">
        <v>20.8</v>
      </c>
      <c r="AS134" s="25">
        <v>20.8</v>
      </c>
      <c r="AT134" s="25">
        <v>3.2</v>
      </c>
      <c r="AU134" s="25">
        <v>18.400000000000002</v>
      </c>
      <c r="AV134" s="25">
        <v>1.6</v>
      </c>
      <c r="AW134" s="25">
        <v>13.600000000000001</v>
      </c>
      <c r="AX134" s="25">
        <v>31.200000000000003</v>
      </c>
      <c r="AY134" s="25">
        <v>1.6</v>
      </c>
      <c r="AZ134" s="25">
        <v>0</v>
      </c>
      <c r="BA134" s="25">
        <v>3.2</v>
      </c>
      <c r="BB134" s="25">
        <v>2.4000000000000004</v>
      </c>
      <c r="BC134" s="25">
        <v>14.4</v>
      </c>
      <c r="BD134" s="25">
        <v>0</v>
      </c>
      <c r="BE134" s="25">
        <v>33.6</v>
      </c>
      <c r="BF134" s="25">
        <v>0</v>
      </c>
      <c r="BG134" s="25">
        <v>0</v>
      </c>
      <c r="BH134" s="25">
        <v>32</v>
      </c>
      <c r="BI134" s="25">
        <v>0</v>
      </c>
      <c r="BJ134" s="25">
        <v>21.6</v>
      </c>
      <c r="BK134" s="25">
        <v>8</v>
      </c>
      <c r="BL134" s="25">
        <v>25.6</v>
      </c>
      <c r="BM134" s="25">
        <v>4</v>
      </c>
      <c r="BN134" s="25">
        <v>1.6</v>
      </c>
    </row>
    <row r="135" spans="1:66" x14ac:dyDescent="0.25">
      <c r="B135" t="s">
        <v>11</v>
      </c>
      <c r="C135">
        <v>0.01</v>
      </c>
      <c r="D135">
        <f t="shared" si="18"/>
        <v>0</v>
      </c>
      <c r="E135">
        <v>0</v>
      </c>
      <c r="F135">
        <v>0</v>
      </c>
      <c r="G135">
        <v>0</v>
      </c>
      <c r="H135">
        <v>0</v>
      </c>
      <c r="I135">
        <v>0</v>
      </c>
      <c r="J135" s="22">
        <v>0</v>
      </c>
      <c r="K135" s="22">
        <v>0</v>
      </c>
      <c r="L135" s="22">
        <v>0</v>
      </c>
      <c r="M135" s="22">
        <v>0</v>
      </c>
      <c r="N135" s="22">
        <v>0</v>
      </c>
      <c r="O135" s="24">
        <v>0</v>
      </c>
      <c r="P135" s="24">
        <v>0</v>
      </c>
      <c r="Q135" s="24">
        <v>0</v>
      </c>
      <c r="R135" s="24">
        <v>0</v>
      </c>
      <c r="S135" s="24">
        <v>0</v>
      </c>
      <c r="T135" s="24">
        <v>0</v>
      </c>
      <c r="U135" s="24">
        <v>0</v>
      </c>
      <c r="V135" s="24">
        <v>0</v>
      </c>
      <c r="W135" s="24">
        <v>0</v>
      </c>
      <c r="X135" s="24">
        <v>0</v>
      </c>
      <c r="Y135" s="24">
        <v>0</v>
      </c>
      <c r="Z135" s="24">
        <v>0</v>
      </c>
      <c r="AA135" s="25">
        <v>0</v>
      </c>
      <c r="AB135" s="25">
        <v>0</v>
      </c>
      <c r="AC135" s="25">
        <v>0</v>
      </c>
      <c r="AD135" s="25">
        <v>0</v>
      </c>
      <c r="AE135" s="25">
        <v>0</v>
      </c>
      <c r="AF135" s="25">
        <v>0</v>
      </c>
      <c r="AG135" s="25">
        <v>0</v>
      </c>
      <c r="AH135" s="25">
        <v>0</v>
      </c>
      <c r="AI135" s="25">
        <v>0</v>
      </c>
      <c r="AJ135" s="25">
        <v>0</v>
      </c>
      <c r="AK135" s="25">
        <v>0</v>
      </c>
      <c r="AL135" s="25">
        <v>0</v>
      </c>
      <c r="AM135" s="25">
        <v>0</v>
      </c>
      <c r="AN135" s="25">
        <v>0</v>
      </c>
      <c r="AO135" s="25">
        <v>0</v>
      </c>
      <c r="AP135" s="25">
        <v>0</v>
      </c>
      <c r="AQ135" s="25">
        <v>0</v>
      </c>
      <c r="AR135" s="25">
        <v>0</v>
      </c>
      <c r="AS135" s="25">
        <v>0</v>
      </c>
      <c r="AT135" s="25">
        <v>0</v>
      </c>
      <c r="AU135" s="25">
        <v>0</v>
      </c>
      <c r="AV135" s="25">
        <v>0</v>
      </c>
      <c r="AW135" s="25">
        <v>0</v>
      </c>
      <c r="AX135" s="25">
        <v>0</v>
      </c>
      <c r="AY135" s="25">
        <v>0</v>
      </c>
      <c r="AZ135" s="25">
        <v>0</v>
      </c>
      <c r="BA135" s="25">
        <v>0</v>
      </c>
      <c r="BB135" s="25">
        <v>0</v>
      </c>
      <c r="BC135" s="25">
        <v>0</v>
      </c>
      <c r="BD135" s="25">
        <v>0</v>
      </c>
      <c r="BE135" s="25">
        <v>0</v>
      </c>
      <c r="BF135" s="25">
        <v>0</v>
      </c>
      <c r="BG135" s="25">
        <v>0</v>
      </c>
      <c r="BH135" s="25">
        <v>0</v>
      </c>
      <c r="BI135" s="25">
        <v>0</v>
      </c>
      <c r="BJ135" s="25">
        <v>0</v>
      </c>
      <c r="BK135" s="25">
        <v>0</v>
      </c>
      <c r="BL135" s="25">
        <v>0</v>
      </c>
      <c r="BM135" s="25">
        <v>0</v>
      </c>
      <c r="BN135" s="25">
        <v>0</v>
      </c>
    </row>
    <row r="136" spans="1:66" x14ac:dyDescent="0.25">
      <c r="A136" s="6">
        <v>45047</v>
      </c>
      <c r="B136" t="s">
        <v>11</v>
      </c>
      <c r="C136">
        <v>1</v>
      </c>
      <c r="D136">
        <f t="shared" si="18"/>
        <v>460.00000000000011</v>
      </c>
      <c r="E136">
        <f t="shared" ref="E136:E166" si="19">SUM(BE136:BN136)</f>
        <v>165.6</v>
      </c>
      <c r="F136">
        <f t="shared" ref="F136:F166" si="20">SUM(AA136:AJ136)</f>
        <v>108.8</v>
      </c>
      <c r="G136">
        <f t="shared" ref="G136:G166" si="21">SUM(AU136:BD136)</f>
        <v>64.000000000000099</v>
      </c>
      <c r="H136">
        <f t="shared" ref="H136:H166" si="22">SUM(AL136:AT136)</f>
        <v>121.60000000000004</v>
      </c>
      <c r="I136">
        <v>0</v>
      </c>
      <c r="J136" s="22">
        <v>0.36000000000000004</v>
      </c>
      <c r="K136" s="22">
        <v>0.23199999999999998</v>
      </c>
      <c r="L136" s="22">
        <v>0.63200000000000012</v>
      </c>
      <c r="M136" s="22">
        <v>0.67200000000000004</v>
      </c>
      <c r="N136" s="22">
        <v>0.67200000000000004</v>
      </c>
      <c r="O136" s="24">
        <v>0.72000000000000008</v>
      </c>
      <c r="P136" s="24">
        <v>0.54400000000000004</v>
      </c>
      <c r="Q136" s="24">
        <v>0.51200000000000001</v>
      </c>
      <c r="R136" s="24">
        <v>0.46399999999999997</v>
      </c>
      <c r="S136" s="24">
        <v>0.54400000000000004</v>
      </c>
      <c r="T136" s="24">
        <v>0.51200000000000001</v>
      </c>
      <c r="U136" s="24">
        <v>0.32000000000000006</v>
      </c>
      <c r="V136" s="24">
        <v>0.8</v>
      </c>
      <c r="W136" s="24">
        <v>0.7360000000000001</v>
      </c>
      <c r="X136" s="24">
        <v>0.28799999999999998</v>
      </c>
      <c r="Y136" s="24">
        <v>0.78400000000000003</v>
      </c>
      <c r="Z136" s="24">
        <v>0.63200000000000012</v>
      </c>
      <c r="AA136" s="25">
        <v>0</v>
      </c>
      <c r="AB136" s="25">
        <v>6.4</v>
      </c>
      <c r="AC136" s="25">
        <v>8.8000000000000007</v>
      </c>
      <c r="AD136" s="25">
        <v>5.6000000000000005</v>
      </c>
      <c r="AE136" s="25">
        <v>0.8</v>
      </c>
      <c r="AF136" s="25">
        <v>42.400000000000006</v>
      </c>
      <c r="AG136" s="25">
        <v>0</v>
      </c>
      <c r="AH136" s="25">
        <v>17.600000000000001</v>
      </c>
      <c r="AI136" s="25">
        <v>11.200000000000001</v>
      </c>
      <c r="AJ136" s="25">
        <v>16</v>
      </c>
      <c r="AK136" s="25">
        <v>3.2</v>
      </c>
      <c r="AL136" s="25">
        <v>0</v>
      </c>
      <c r="AM136" s="25">
        <v>4.8000000000000007</v>
      </c>
      <c r="AN136" s="25">
        <v>21.6</v>
      </c>
      <c r="AO136" s="25">
        <v>35.200000000000003</v>
      </c>
      <c r="AP136" s="25">
        <v>2.4000000000000004</v>
      </c>
      <c r="AQ136" s="25">
        <v>2.4000000000000004</v>
      </c>
      <c r="AR136" s="25">
        <v>26.400000000000002</v>
      </c>
      <c r="AS136" s="25">
        <v>18.400000000000002</v>
      </c>
      <c r="AT136" s="25">
        <v>10.4</v>
      </c>
      <c r="AU136" s="25">
        <v>0.8</v>
      </c>
      <c r="AV136" s="25">
        <v>12.8</v>
      </c>
      <c r="AW136" s="25">
        <v>12</v>
      </c>
      <c r="AX136" s="25">
        <v>12.8</v>
      </c>
      <c r="AY136" s="25">
        <v>10.4</v>
      </c>
      <c r="AZ136" s="25">
        <v>11.200000000000092</v>
      </c>
      <c r="BA136" s="25">
        <v>0</v>
      </c>
      <c r="BB136" s="25">
        <v>0</v>
      </c>
      <c r="BC136" s="25">
        <v>0</v>
      </c>
      <c r="BD136" s="25">
        <v>4</v>
      </c>
      <c r="BE136" s="25">
        <v>10.4</v>
      </c>
      <c r="BF136" s="25">
        <v>40.800000000000004</v>
      </c>
      <c r="BG136" s="25">
        <v>0</v>
      </c>
      <c r="BH136" s="25">
        <v>2.4000000000000004</v>
      </c>
      <c r="BI136" s="25">
        <v>8</v>
      </c>
      <c r="BJ136" s="25">
        <v>35.200000000000003</v>
      </c>
      <c r="BK136" s="25">
        <v>4</v>
      </c>
      <c r="BL136" s="25">
        <v>11.200000000000001</v>
      </c>
      <c r="BM136" s="25">
        <v>32</v>
      </c>
      <c r="BN136" s="25">
        <v>21.6</v>
      </c>
    </row>
    <row r="137" spans="1:66" x14ac:dyDescent="0.25">
      <c r="A137" s="6">
        <v>45048</v>
      </c>
      <c r="B137" t="s">
        <v>11</v>
      </c>
      <c r="C137">
        <v>2</v>
      </c>
      <c r="D137">
        <f t="shared" si="18"/>
        <v>434.4</v>
      </c>
      <c r="E137">
        <f t="shared" si="19"/>
        <v>118.4</v>
      </c>
      <c r="F137">
        <f t="shared" si="20"/>
        <v>109.60000000000001</v>
      </c>
      <c r="G137">
        <f t="shared" si="21"/>
        <v>130.4</v>
      </c>
      <c r="H137">
        <f t="shared" si="22"/>
        <v>76</v>
      </c>
      <c r="I137">
        <v>0</v>
      </c>
      <c r="J137" s="22">
        <v>0.56000000000000005</v>
      </c>
      <c r="K137" s="22">
        <v>0.62400000000000011</v>
      </c>
      <c r="L137" s="22">
        <v>0.28000000000000003</v>
      </c>
      <c r="M137" s="22">
        <v>0.76000000000000012</v>
      </c>
      <c r="N137" s="22">
        <v>0.53600000000000003</v>
      </c>
      <c r="O137" s="24">
        <v>0.59199999999999997</v>
      </c>
      <c r="P137" s="24">
        <v>0.48799999999999999</v>
      </c>
      <c r="Q137" s="24">
        <v>0.64800000000000013</v>
      </c>
      <c r="R137" s="24">
        <v>0.58399999999999996</v>
      </c>
      <c r="S137" s="24">
        <v>0.42400000000000004</v>
      </c>
      <c r="T137" s="24">
        <v>0.54400000000000004</v>
      </c>
      <c r="U137" s="24">
        <v>0.43200000000000005</v>
      </c>
      <c r="V137" s="24">
        <v>0.25600000000000001</v>
      </c>
      <c r="W137" s="24">
        <v>0.70400000000000007</v>
      </c>
      <c r="X137" s="24">
        <v>0.34400000000000003</v>
      </c>
      <c r="Y137" s="24">
        <v>0.44000000000000006</v>
      </c>
      <c r="Z137" s="24">
        <v>0.25600000000000001</v>
      </c>
      <c r="AA137" s="25">
        <v>27.200000000000003</v>
      </c>
      <c r="AB137" s="25">
        <v>7.2</v>
      </c>
      <c r="AC137" s="25">
        <v>0</v>
      </c>
      <c r="AD137" s="25">
        <v>16.8</v>
      </c>
      <c r="AE137" s="25">
        <v>20</v>
      </c>
      <c r="AF137" s="25">
        <v>0</v>
      </c>
      <c r="AG137" s="25">
        <v>6.4</v>
      </c>
      <c r="AH137" s="25">
        <v>4</v>
      </c>
      <c r="AI137" s="25">
        <v>0</v>
      </c>
      <c r="AJ137" s="25">
        <v>28</v>
      </c>
      <c r="AK137" s="25">
        <v>8</v>
      </c>
      <c r="AL137" s="25">
        <v>0</v>
      </c>
      <c r="AM137" s="25">
        <v>0</v>
      </c>
      <c r="AN137" s="25">
        <v>16</v>
      </c>
      <c r="AO137" s="25">
        <v>16</v>
      </c>
      <c r="AP137" s="25">
        <v>4</v>
      </c>
      <c r="AQ137" s="25">
        <v>8.8000000000000007</v>
      </c>
      <c r="AR137" s="25">
        <v>0</v>
      </c>
      <c r="AS137" s="25">
        <v>23.200000000000003</v>
      </c>
      <c r="AT137" s="25">
        <v>8</v>
      </c>
      <c r="AU137" s="25">
        <v>20.8</v>
      </c>
      <c r="AV137" s="25">
        <v>24.8</v>
      </c>
      <c r="AW137" s="25">
        <v>8.8000000000000007</v>
      </c>
      <c r="AX137" s="25">
        <v>10.4</v>
      </c>
      <c r="AY137" s="25">
        <v>4.8000000000000007</v>
      </c>
      <c r="AZ137" s="25">
        <v>29.6</v>
      </c>
      <c r="BA137" s="25">
        <v>4</v>
      </c>
      <c r="BB137" s="25">
        <v>0.8</v>
      </c>
      <c r="BC137" s="25">
        <v>26.400000000000002</v>
      </c>
      <c r="BD137" s="25">
        <v>0</v>
      </c>
      <c r="BE137" s="25">
        <v>2.4000000000000004</v>
      </c>
      <c r="BF137" s="25">
        <v>1.6</v>
      </c>
      <c r="BG137" s="25">
        <v>6.4</v>
      </c>
      <c r="BH137" s="25">
        <v>5.6000000000000005</v>
      </c>
      <c r="BI137" s="25">
        <v>25.6</v>
      </c>
      <c r="BJ137" s="25">
        <v>15.200000000000001</v>
      </c>
      <c r="BK137" s="25">
        <v>10.4</v>
      </c>
      <c r="BL137" s="25">
        <v>28</v>
      </c>
      <c r="BM137" s="25">
        <v>0</v>
      </c>
      <c r="BN137" s="25">
        <v>23.200000000000003</v>
      </c>
    </row>
    <row r="138" spans="1:66" x14ac:dyDescent="0.25">
      <c r="A138" s="6">
        <v>45049</v>
      </c>
      <c r="B138" t="s">
        <v>11</v>
      </c>
      <c r="C138">
        <v>3</v>
      </c>
      <c r="D138">
        <f t="shared" si="18"/>
        <v>322.39999999999998</v>
      </c>
      <c r="E138">
        <f t="shared" si="19"/>
        <v>57.6</v>
      </c>
      <c r="F138">
        <f t="shared" si="20"/>
        <v>104.80000000000001</v>
      </c>
      <c r="G138">
        <f t="shared" si="21"/>
        <v>75.2</v>
      </c>
      <c r="H138">
        <f t="shared" si="22"/>
        <v>84.799999999999983</v>
      </c>
      <c r="I138">
        <v>0</v>
      </c>
      <c r="J138" s="22">
        <v>0.31200000000000006</v>
      </c>
      <c r="K138" s="22">
        <v>0.79200000000000004</v>
      </c>
      <c r="L138" s="22">
        <v>0.64000000000000012</v>
      </c>
      <c r="M138" s="22">
        <v>0.56000000000000005</v>
      </c>
      <c r="N138" s="22">
        <v>0.64000000000000012</v>
      </c>
      <c r="O138" s="24">
        <v>0.53600000000000003</v>
      </c>
      <c r="P138" s="24">
        <v>0.47199999999999998</v>
      </c>
      <c r="Q138" s="24">
        <v>0.6080000000000001</v>
      </c>
      <c r="R138" s="24">
        <v>0.6160000000000001</v>
      </c>
      <c r="S138" s="24">
        <v>0.44000000000000006</v>
      </c>
      <c r="T138" s="24">
        <v>0.55200000000000005</v>
      </c>
      <c r="U138" s="24">
        <v>0.38400000000000001</v>
      </c>
      <c r="V138" s="24">
        <v>0.76800000000000002</v>
      </c>
      <c r="W138" s="24">
        <v>0.33600000000000002</v>
      </c>
      <c r="X138" s="24">
        <v>0.53600000000000003</v>
      </c>
      <c r="Y138" s="24">
        <v>0.58399999999999996</v>
      </c>
      <c r="Z138" s="24">
        <v>0.66400000000000015</v>
      </c>
      <c r="AA138" s="25">
        <v>0.8</v>
      </c>
      <c r="AB138" s="25">
        <v>0.8</v>
      </c>
      <c r="AC138" s="25">
        <v>0</v>
      </c>
      <c r="AD138" s="25">
        <v>20.8</v>
      </c>
      <c r="AE138" s="25">
        <v>24.8</v>
      </c>
      <c r="AF138" s="25">
        <v>8</v>
      </c>
      <c r="AG138" s="25">
        <v>20</v>
      </c>
      <c r="AH138" s="25">
        <v>6.4</v>
      </c>
      <c r="AI138" s="25">
        <v>16</v>
      </c>
      <c r="AJ138" s="25">
        <v>7.2</v>
      </c>
      <c r="AK138" s="25">
        <v>24</v>
      </c>
      <c r="AL138" s="25">
        <v>5.6000000000000005</v>
      </c>
      <c r="AM138" s="25">
        <v>8.7999999999999883</v>
      </c>
      <c r="AN138" s="25">
        <v>34.4</v>
      </c>
      <c r="AO138" s="25">
        <v>4.8000000000000007</v>
      </c>
      <c r="AP138" s="25">
        <v>13.600000000000001</v>
      </c>
      <c r="AQ138" s="25">
        <v>12</v>
      </c>
      <c r="AR138" s="25">
        <v>0</v>
      </c>
      <c r="AS138" s="25">
        <v>5.6000000000000005</v>
      </c>
      <c r="AT138" s="25">
        <v>0</v>
      </c>
      <c r="AU138" s="25">
        <v>0</v>
      </c>
      <c r="AV138" s="25">
        <v>18.400000000000002</v>
      </c>
      <c r="AW138" s="25">
        <v>32</v>
      </c>
      <c r="AX138" s="25">
        <v>12</v>
      </c>
      <c r="AY138" s="25">
        <v>0</v>
      </c>
      <c r="AZ138" s="25">
        <v>0</v>
      </c>
      <c r="BA138" s="25">
        <v>0</v>
      </c>
      <c r="BB138" s="25">
        <v>12.8</v>
      </c>
      <c r="BC138" s="25">
        <v>0</v>
      </c>
      <c r="BD138" s="25">
        <v>0</v>
      </c>
      <c r="BE138" s="25">
        <v>4</v>
      </c>
      <c r="BF138" s="25">
        <v>15.200000000000001</v>
      </c>
      <c r="BG138" s="25">
        <v>0</v>
      </c>
      <c r="BH138" s="25">
        <v>0</v>
      </c>
      <c r="BI138" s="25">
        <v>8.8000000000000007</v>
      </c>
      <c r="BJ138" s="25">
        <v>0</v>
      </c>
      <c r="BK138" s="25">
        <v>19.200000000000003</v>
      </c>
      <c r="BL138" s="25">
        <v>2.4000000000000004</v>
      </c>
      <c r="BM138" s="25">
        <v>0</v>
      </c>
      <c r="BN138" s="25">
        <v>8</v>
      </c>
    </row>
    <row r="139" spans="1:66" x14ac:dyDescent="0.25">
      <c r="A139" s="6">
        <v>45050</v>
      </c>
      <c r="B139" t="s">
        <v>11</v>
      </c>
      <c r="C139">
        <v>4</v>
      </c>
      <c r="D139">
        <f t="shared" si="18"/>
        <v>312.00000000000011</v>
      </c>
      <c r="E139">
        <f t="shared" si="19"/>
        <v>115.20000000000002</v>
      </c>
      <c r="F139">
        <f t="shared" si="20"/>
        <v>76.800000000000011</v>
      </c>
      <c r="G139">
        <f t="shared" si="21"/>
        <v>50.400000000000013</v>
      </c>
      <c r="H139">
        <f t="shared" si="22"/>
        <v>69.600000000000094</v>
      </c>
      <c r="I139">
        <v>0</v>
      </c>
      <c r="J139" s="22">
        <v>0.6080000000000001</v>
      </c>
      <c r="K139" s="22">
        <v>0.504</v>
      </c>
      <c r="L139" s="22">
        <v>0.63200000000000012</v>
      </c>
      <c r="M139" s="22">
        <v>0.68</v>
      </c>
      <c r="N139" s="22">
        <v>0.65600000000000014</v>
      </c>
      <c r="O139" s="24">
        <v>0.64000000000000012</v>
      </c>
      <c r="P139" s="24">
        <v>0.6160000000000001</v>
      </c>
      <c r="Q139" s="24">
        <v>0.504</v>
      </c>
      <c r="R139" s="24">
        <v>0.76000000000000012</v>
      </c>
      <c r="S139" s="24">
        <v>0.6080000000000001</v>
      </c>
      <c r="T139" s="24">
        <v>0.48</v>
      </c>
      <c r="U139" s="24">
        <v>0.36800000000000005</v>
      </c>
      <c r="V139" s="24">
        <v>0.56799999999999995</v>
      </c>
      <c r="W139" s="24">
        <v>0.72000000000000008</v>
      </c>
      <c r="X139" s="24">
        <v>0.4</v>
      </c>
      <c r="Y139" s="24">
        <v>0.7360000000000001</v>
      </c>
      <c r="Z139" s="24">
        <v>0.71200000000000008</v>
      </c>
      <c r="AA139" s="25">
        <v>19.200000000000003</v>
      </c>
      <c r="AB139" s="25">
        <v>4</v>
      </c>
      <c r="AC139" s="25">
        <v>0</v>
      </c>
      <c r="AD139" s="25">
        <v>3.2</v>
      </c>
      <c r="AE139" s="25">
        <v>12</v>
      </c>
      <c r="AF139" s="25">
        <v>0</v>
      </c>
      <c r="AG139" s="25">
        <v>1.6</v>
      </c>
      <c r="AH139" s="25">
        <v>8</v>
      </c>
      <c r="AI139" s="25">
        <v>22.400000000000002</v>
      </c>
      <c r="AJ139" s="25">
        <v>6.4</v>
      </c>
      <c r="AK139" s="25">
        <v>0</v>
      </c>
      <c r="AL139" s="25">
        <v>4.8000000000000007</v>
      </c>
      <c r="AM139" s="25">
        <v>12.8</v>
      </c>
      <c r="AN139" s="25">
        <v>8</v>
      </c>
      <c r="AO139" s="25">
        <v>0</v>
      </c>
      <c r="AP139" s="25">
        <v>0</v>
      </c>
      <c r="AQ139" s="25">
        <v>20</v>
      </c>
      <c r="AR139" s="25">
        <v>11.200000000000092</v>
      </c>
      <c r="AS139" s="25">
        <v>0.8</v>
      </c>
      <c r="AT139" s="25">
        <v>12</v>
      </c>
      <c r="AU139" s="25">
        <v>0.8</v>
      </c>
      <c r="AV139" s="25">
        <v>2.4000000000000004</v>
      </c>
      <c r="AW139" s="25">
        <v>1.6</v>
      </c>
      <c r="AX139" s="25">
        <v>8.8000000000000007</v>
      </c>
      <c r="AY139" s="25">
        <v>4.8000000000000007</v>
      </c>
      <c r="AZ139" s="25">
        <v>0</v>
      </c>
      <c r="BA139" s="25">
        <v>16</v>
      </c>
      <c r="BB139" s="25">
        <v>3.2</v>
      </c>
      <c r="BC139" s="25">
        <v>3.2</v>
      </c>
      <c r="BD139" s="25">
        <v>9.6000000000000014</v>
      </c>
      <c r="BE139" s="25">
        <v>23.200000000000003</v>
      </c>
      <c r="BF139" s="25">
        <v>14.4</v>
      </c>
      <c r="BG139" s="25">
        <v>0</v>
      </c>
      <c r="BH139" s="25">
        <v>7.2</v>
      </c>
      <c r="BI139" s="25">
        <v>8.8000000000000007</v>
      </c>
      <c r="BJ139" s="25">
        <v>20</v>
      </c>
      <c r="BK139" s="25">
        <v>12</v>
      </c>
      <c r="BL139" s="25">
        <v>18.400000000000002</v>
      </c>
      <c r="BM139" s="25">
        <v>4</v>
      </c>
      <c r="BN139" s="25">
        <v>7.2</v>
      </c>
    </row>
    <row r="140" spans="1:66" x14ac:dyDescent="0.25">
      <c r="A140" s="6">
        <v>45051</v>
      </c>
      <c r="B140" t="s">
        <v>11</v>
      </c>
      <c r="C140">
        <v>5</v>
      </c>
      <c r="D140">
        <f t="shared" si="18"/>
        <v>401.60000000000008</v>
      </c>
      <c r="E140">
        <f t="shared" si="19"/>
        <v>143.20000000000002</v>
      </c>
      <c r="F140">
        <f t="shared" si="20"/>
        <v>88.80000000000004</v>
      </c>
      <c r="G140">
        <f t="shared" si="21"/>
        <v>92.8</v>
      </c>
      <c r="H140">
        <f t="shared" si="22"/>
        <v>76.800000000000011</v>
      </c>
      <c r="I140">
        <v>1</v>
      </c>
      <c r="J140" s="22">
        <v>0.32000000000000006</v>
      </c>
      <c r="K140" s="22">
        <v>0.496</v>
      </c>
      <c r="L140" s="22">
        <v>0.6160000000000001</v>
      </c>
      <c r="M140" s="22">
        <v>0.74400000000000011</v>
      </c>
      <c r="N140" s="22">
        <v>0.76000000000000012</v>
      </c>
      <c r="O140" s="24">
        <v>0.54400000000000004</v>
      </c>
      <c r="P140" s="24">
        <v>0.52800000000000002</v>
      </c>
      <c r="Q140" s="24">
        <v>0.68800000000000006</v>
      </c>
      <c r="R140" s="24">
        <v>0.29599999999999999</v>
      </c>
      <c r="S140" s="24">
        <v>0.75200000000000011</v>
      </c>
      <c r="T140" s="24">
        <v>0.2</v>
      </c>
      <c r="U140" s="24">
        <v>0.42400000000000004</v>
      </c>
      <c r="V140" s="24">
        <v>0.63200000000000012</v>
      </c>
      <c r="W140" s="24">
        <v>0.496</v>
      </c>
      <c r="X140" s="24">
        <v>0.43200000000000005</v>
      </c>
      <c r="Y140" s="24">
        <v>0.20800000000000002</v>
      </c>
      <c r="Z140" s="24">
        <v>0.68</v>
      </c>
      <c r="AA140" s="25">
        <v>9.6000000000000458</v>
      </c>
      <c r="AB140" s="25">
        <v>0</v>
      </c>
      <c r="AC140" s="25">
        <v>0</v>
      </c>
      <c r="AD140" s="25">
        <v>0</v>
      </c>
      <c r="AE140" s="25">
        <v>10.4</v>
      </c>
      <c r="AF140" s="25">
        <v>0.8</v>
      </c>
      <c r="AG140" s="25">
        <v>0</v>
      </c>
      <c r="AH140" s="25">
        <v>18.400000000000002</v>
      </c>
      <c r="AI140" s="25">
        <v>28</v>
      </c>
      <c r="AJ140" s="25">
        <v>21.6</v>
      </c>
      <c r="AK140" s="25">
        <v>19.200000000000003</v>
      </c>
      <c r="AL140" s="25">
        <v>0</v>
      </c>
      <c r="AM140" s="25">
        <v>4</v>
      </c>
      <c r="AN140" s="25">
        <v>0</v>
      </c>
      <c r="AO140" s="25">
        <v>21.6</v>
      </c>
      <c r="AP140" s="25">
        <v>1.6</v>
      </c>
      <c r="AQ140" s="25">
        <v>4</v>
      </c>
      <c r="AR140" s="25">
        <v>22.400000000000002</v>
      </c>
      <c r="AS140" s="25">
        <v>0.8</v>
      </c>
      <c r="AT140" s="25">
        <v>22.400000000000002</v>
      </c>
      <c r="AU140" s="25">
        <v>8</v>
      </c>
      <c r="AV140" s="25">
        <v>0</v>
      </c>
      <c r="AW140" s="25">
        <v>6.4</v>
      </c>
      <c r="AX140" s="25">
        <v>20.8</v>
      </c>
      <c r="AY140" s="25">
        <v>1.6</v>
      </c>
      <c r="AZ140" s="25">
        <v>0</v>
      </c>
      <c r="BA140" s="25">
        <v>11.200000000000001</v>
      </c>
      <c r="BB140" s="25">
        <v>24</v>
      </c>
      <c r="BC140" s="25">
        <v>19.200000000000003</v>
      </c>
      <c r="BD140" s="25">
        <v>1.6</v>
      </c>
      <c r="BE140" s="25">
        <v>8</v>
      </c>
      <c r="BF140" s="25">
        <v>0</v>
      </c>
      <c r="BG140" s="25">
        <v>23.200000000000003</v>
      </c>
      <c r="BH140" s="25">
        <v>13.600000000000001</v>
      </c>
      <c r="BI140" s="25">
        <v>0</v>
      </c>
      <c r="BJ140" s="25">
        <v>42.400000000000006</v>
      </c>
      <c r="BK140" s="25">
        <v>25.6</v>
      </c>
      <c r="BL140" s="25">
        <v>20.8</v>
      </c>
      <c r="BM140" s="25">
        <v>0</v>
      </c>
      <c r="BN140" s="25">
        <v>9.6000000000000014</v>
      </c>
    </row>
    <row r="141" spans="1:66" x14ac:dyDescent="0.25">
      <c r="A141" s="6">
        <v>45052</v>
      </c>
      <c r="B141" t="s">
        <v>11</v>
      </c>
      <c r="C141">
        <v>6</v>
      </c>
      <c r="D141">
        <f t="shared" si="18"/>
        <v>411.20000000000005</v>
      </c>
      <c r="E141">
        <f t="shared" si="19"/>
        <v>71.2</v>
      </c>
      <c r="F141">
        <f t="shared" si="20"/>
        <v>197.60000000000002</v>
      </c>
      <c r="G141">
        <f t="shared" si="21"/>
        <v>56.800000000000004</v>
      </c>
      <c r="H141">
        <f t="shared" si="22"/>
        <v>85.600000000000009</v>
      </c>
      <c r="I141">
        <v>0</v>
      </c>
      <c r="J141" s="22">
        <v>0.32800000000000007</v>
      </c>
      <c r="K141" s="22">
        <v>0.76000000000000012</v>
      </c>
      <c r="L141" s="22">
        <v>0.75200000000000011</v>
      </c>
      <c r="M141" s="22">
        <v>0.54400000000000004</v>
      </c>
      <c r="N141" s="22">
        <v>0.72000000000000008</v>
      </c>
      <c r="O141" s="24">
        <v>0.6160000000000001</v>
      </c>
      <c r="P141" s="24">
        <v>0.62400000000000011</v>
      </c>
      <c r="Q141" s="24">
        <v>0.56000000000000005</v>
      </c>
      <c r="R141" s="24">
        <v>0.60000000000000009</v>
      </c>
      <c r="S141" s="24">
        <v>8.8000000000000009E-2</v>
      </c>
      <c r="T141" s="24">
        <v>0.51200000000000001</v>
      </c>
      <c r="U141" s="24">
        <v>0.74400000000000011</v>
      </c>
      <c r="V141" s="24">
        <v>0.35200000000000004</v>
      </c>
      <c r="W141" s="24">
        <v>0.4</v>
      </c>
      <c r="X141" s="24">
        <v>0.71200000000000008</v>
      </c>
      <c r="Y141" s="24">
        <v>0.8</v>
      </c>
      <c r="Z141" s="24">
        <v>8.0000000000000016E-2</v>
      </c>
      <c r="AA141" s="25">
        <v>16.8</v>
      </c>
      <c r="AB141" s="25">
        <v>24.8</v>
      </c>
      <c r="AC141" s="25">
        <v>0</v>
      </c>
      <c r="AD141" s="25">
        <v>26.400000000000002</v>
      </c>
      <c r="AE141" s="25">
        <v>32</v>
      </c>
      <c r="AF141" s="25">
        <v>11.200000000000001</v>
      </c>
      <c r="AG141" s="25">
        <v>35.200000000000003</v>
      </c>
      <c r="AH141" s="25">
        <v>22.400000000000002</v>
      </c>
      <c r="AI141" s="25">
        <v>8.8000000000000007</v>
      </c>
      <c r="AJ141" s="25">
        <v>20</v>
      </c>
      <c r="AK141" s="25">
        <v>6.4</v>
      </c>
      <c r="AL141" s="25">
        <v>0</v>
      </c>
      <c r="AM141" s="25">
        <v>15.200000000000001</v>
      </c>
      <c r="AN141" s="25">
        <v>7.2</v>
      </c>
      <c r="AO141" s="25">
        <v>0</v>
      </c>
      <c r="AP141" s="25">
        <v>6.4</v>
      </c>
      <c r="AQ141" s="25">
        <v>0.8</v>
      </c>
      <c r="AR141" s="25">
        <v>32.800000000000004</v>
      </c>
      <c r="AS141" s="25">
        <v>6.4</v>
      </c>
      <c r="AT141" s="25">
        <v>16.8</v>
      </c>
      <c r="AU141" s="25">
        <v>0</v>
      </c>
      <c r="AV141" s="25">
        <v>5.6000000000000005</v>
      </c>
      <c r="AW141" s="25">
        <v>19.200000000000003</v>
      </c>
      <c r="AX141" s="25">
        <v>4</v>
      </c>
      <c r="AY141" s="25">
        <v>0</v>
      </c>
      <c r="AZ141" s="25">
        <v>2.4000000000000004</v>
      </c>
      <c r="BA141" s="25">
        <v>2.4000000000000004</v>
      </c>
      <c r="BB141" s="25">
        <v>11.200000000000001</v>
      </c>
      <c r="BC141" s="25">
        <v>12</v>
      </c>
      <c r="BD141" s="25">
        <v>0</v>
      </c>
      <c r="BE141" s="25">
        <v>4</v>
      </c>
      <c r="BF141" s="25">
        <v>4</v>
      </c>
      <c r="BG141" s="25">
        <v>15.200000000000001</v>
      </c>
      <c r="BH141" s="25">
        <v>0</v>
      </c>
      <c r="BI141" s="25">
        <v>0</v>
      </c>
      <c r="BJ141" s="25">
        <v>0</v>
      </c>
      <c r="BK141" s="25">
        <v>0</v>
      </c>
      <c r="BL141" s="25">
        <v>15.200000000000001</v>
      </c>
      <c r="BM141" s="25">
        <v>28.8</v>
      </c>
      <c r="BN141" s="25">
        <v>4</v>
      </c>
    </row>
    <row r="142" spans="1:66" x14ac:dyDescent="0.25">
      <c r="A142" s="6">
        <v>45053</v>
      </c>
      <c r="B142" t="s">
        <v>11</v>
      </c>
      <c r="C142">
        <v>7</v>
      </c>
      <c r="D142">
        <f t="shared" si="18"/>
        <v>324.00000000000006</v>
      </c>
      <c r="E142">
        <f t="shared" si="19"/>
        <v>41.6</v>
      </c>
      <c r="F142">
        <f t="shared" si="20"/>
        <v>116.80000000000003</v>
      </c>
      <c r="G142">
        <f t="shared" si="21"/>
        <v>74.400000000000006</v>
      </c>
      <c r="H142">
        <f t="shared" si="22"/>
        <v>91.200000000000017</v>
      </c>
      <c r="I142">
        <v>0</v>
      </c>
      <c r="J142" s="22">
        <v>0.31200000000000006</v>
      </c>
      <c r="K142" s="22">
        <v>0.64000000000000012</v>
      </c>
      <c r="L142" s="22">
        <v>0.57599999999999996</v>
      </c>
      <c r="M142" s="22">
        <v>0.65600000000000014</v>
      </c>
      <c r="N142" s="22">
        <v>0.64000000000000012</v>
      </c>
      <c r="O142" s="24">
        <v>0.54400000000000004</v>
      </c>
      <c r="P142" s="24">
        <v>0.75200000000000011</v>
      </c>
      <c r="Q142" s="24">
        <v>0.48799999999999999</v>
      </c>
      <c r="R142" s="24">
        <v>0.62400000000000011</v>
      </c>
      <c r="S142" s="24">
        <v>0.56000000000000005</v>
      </c>
      <c r="T142" s="24">
        <v>0.52800000000000002</v>
      </c>
      <c r="U142" s="24">
        <v>8.0000000000000016E-2</v>
      </c>
      <c r="V142" s="24">
        <v>0.72000000000000008</v>
      </c>
      <c r="W142" s="24">
        <v>0.33600000000000002</v>
      </c>
      <c r="X142" s="24">
        <v>0.46399999999999997</v>
      </c>
      <c r="Y142" s="24">
        <v>0.74400000000000011</v>
      </c>
      <c r="Z142" s="24">
        <v>0.71200000000000008</v>
      </c>
      <c r="AA142" s="25">
        <v>17.600000000000001</v>
      </c>
      <c r="AB142" s="25">
        <v>9.6000000000000014</v>
      </c>
      <c r="AC142" s="25">
        <v>17.600000000000001</v>
      </c>
      <c r="AD142" s="25">
        <v>16.8</v>
      </c>
      <c r="AE142" s="25">
        <v>0</v>
      </c>
      <c r="AF142" s="25">
        <v>27.200000000000003</v>
      </c>
      <c r="AG142" s="25">
        <v>3.2</v>
      </c>
      <c r="AH142" s="25">
        <v>14.4</v>
      </c>
      <c r="AI142" s="25">
        <v>0</v>
      </c>
      <c r="AJ142" s="25">
        <v>10.4</v>
      </c>
      <c r="AK142" s="25">
        <v>24</v>
      </c>
      <c r="AL142" s="25">
        <v>7.2</v>
      </c>
      <c r="AM142" s="25">
        <v>12.8</v>
      </c>
      <c r="AN142" s="25">
        <v>0</v>
      </c>
      <c r="AO142" s="25">
        <v>7.2</v>
      </c>
      <c r="AP142" s="25">
        <v>4.8000000000000007</v>
      </c>
      <c r="AQ142" s="25">
        <v>0</v>
      </c>
      <c r="AR142" s="25">
        <v>30.400000000000002</v>
      </c>
      <c r="AS142" s="25">
        <v>6.4</v>
      </c>
      <c r="AT142" s="25">
        <v>22.400000000000002</v>
      </c>
      <c r="AU142" s="25">
        <v>33.6</v>
      </c>
      <c r="AV142" s="25">
        <v>7.2</v>
      </c>
      <c r="AW142" s="25">
        <v>0</v>
      </c>
      <c r="AX142" s="25">
        <v>18.400000000000002</v>
      </c>
      <c r="AY142" s="25">
        <v>0</v>
      </c>
      <c r="AZ142" s="25">
        <v>12.8</v>
      </c>
      <c r="BA142" s="25">
        <v>0</v>
      </c>
      <c r="BB142" s="25">
        <v>0</v>
      </c>
      <c r="BC142" s="25">
        <v>2.4000000000000004</v>
      </c>
      <c r="BD142" s="25">
        <v>0</v>
      </c>
      <c r="BE142" s="25">
        <v>0</v>
      </c>
      <c r="BF142" s="25">
        <v>0</v>
      </c>
      <c r="BG142" s="25">
        <v>2.4000000000000004</v>
      </c>
      <c r="BH142" s="25">
        <v>0.8</v>
      </c>
      <c r="BI142" s="25">
        <v>10.4</v>
      </c>
      <c r="BJ142" s="25">
        <v>0</v>
      </c>
      <c r="BK142" s="25">
        <v>0</v>
      </c>
      <c r="BL142" s="25">
        <v>13.600000000000001</v>
      </c>
      <c r="BM142" s="25">
        <v>4</v>
      </c>
      <c r="BN142" s="25">
        <v>10.4</v>
      </c>
    </row>
    <row r="143" spans="1:66" x14ac:dyDescent="0.25">
      <c r="A143" s="6">
        <v>45054</v>
      </c>
      <c r="B143" t="s">
        <v>11</v>
      </c>
      <c r="C143">
        <v>8</v>
      </c>
      <c r="D143">
        <f t="shared" si="18"/>
        <v>435.2000000000001</v>
      </c>
      <c r="E143">
        <f t="shared" si="19"/>
        <v>94.4</v>
      </c>
      <c r="F143">
        <f t="shared" si="20"/>
        <v>66.400000000000006</v>
      </c>
      <c r="G143">
        <f t="shared" si="21"/>
        <v>136.80000000000001</v>
      </c>
      <c r="H143">
        <f t="shared" si="22"/>
        <v>137.60000000000008</v>
      </c>
      <c r="I143">
        <v>0</v>
      </c>
      <c r="J143" s="22">
        <v>0.63200000000000012</v>
      </c>
      <c r="K143" s="22">
        <v>0.59199999999999997</v>
      </c>
      <c r="L143" s="22">
        <v>0.60000000000000009</v>
      </c>
      <c r="M143" s="22">
        <v>0.76000000000000012</v>
      </c>
      <c r="N143" s="22">
        <v>0.75200000000000011</v>
      </c>
      <c r="O143" s="24">
        <v>0.75200000000000011</v>
      </c>
      <c r="P143" s="24">
        <v>0.32000000000000006</v>
      </c>
      <c r="Q143" s="24">
        <v>0.56799999999999995</v>
      </c>
      <c r="R143" s="24">
        <v>0.54400000000000004</v>
      </c>
      <c r="S143" s="24">
        <v>0.8</v>
      </c>
      <c r="T143" s="24">
        <v>0.56799999999999995</v>
      </c>
      <c r="U143" s="24">
        <v>0.45600000000000007</v>
      </c>
      <c r="V143" s="24">
        <v>0.78400000000000003</v>
      </c>
      <c r="W143" s="24">
        <v>0.70400000000000007</v>
      </c>
      <c r="X143" s="24">
        <v>0.78400000000000003</v>
      </c>
      <c r="Y143" s="24">
        <v>0.45600000000000007</v>
      </c>
      <c r="Z143" s="24">
        <v>0.64000000000000012</v>
      </c>
      <c r="AA143" s="25">
        <v>9.6000000000000014</v>
      </c>
      <c r="AB143" s="25">
        <v>0</v>
      </c>
      <c r="AC143" s="25">
        <v>0</v>
      </c>
      <c r="AD143" s="25">
        <v>0</v>
      </c>
      <c r="AE143" s="25">
        <v>10.4</v>
      </c>
      <c r="AF143" s="25">
        <v>14.4</v>
      </c>
      <c r="AG143" s="25">
        <v>0</v>
      </c>
      <c r="AH143" s="25">
        <v>5.6000000000000005</v>
      </c>
      <c r="AI143" s="25">
        <v>23.200000000000003</v>
      </c>
      <c r="AJ143" s="25">
        <v>3.2</v>
      </c>
      <c r="AK143" s="25">
        <v>3.2</v>
      </c>
      <c r="AL143" s="25">
        <v>9.6000000000000014</v>
      </c>
      <c r="AM143" s="25">
        <v>32.800000000000004</v>
      </c>
      <c r="AN143" s="25">
        <v>10.4</v>
      </c>
      <c r="AO143" s="25">
        <v>28.8</v>
      </c>
      <c r="AP143" s="25">
        <v>0</v>
      </c>
      <c r="AQ143" s="25">
        <v>20.8</v>
      </c>
      <c r="AR143" s="25">
        <v>25.6</v>
      </c>
      <c r="AS143" s="25">
        <v>9.600000000000092</v>
      </c>
      <c r="AT143" s="25">
        <v>0</v>
      </c>
      <c r="AU143" s="25">
        <v>37.6</v>
      </c>
      <c r="AV143" s="25">
        <v>12.8</v>
      </c>
      <c r="AW143" s="25">
        <v>0</v>
      </c>
      <c r="AX143" s="25">
        <v>1.6</v>
      </c>
      <c r="AY143" s="25">
        <v>3.2</v>
      </c>
      <c r="AZ143" s="25">
        <v>27.200000000000003</v>
      </c>
      <c r="BA143" s="25">
        <v>32.800000000000004</v>
      </c>
      <c r="BB143" s="25">
        <v>11.200000000000001</v>
      </c>
      <c r="BC143" s="25">
        <v>10.4</v>
      </c>
      <c r="BD143" s="25">
        <v>0</v>
      </c>
      <c r="BE143" s="25">
        <v>0</v>
      </c>
      <c r="BF143" s="25">
        <v>4</v>
      </c>
      <c r="BG143" s="25">
        <v>0</v>
      </c>
      <c r="BH143" s="25">
        <v>11.200000000000001</v>
      </c>
      <c r="BI143" s="25">
        <v>11.200000000000001</v>
      </c>
      <c r="BJ143" s="25">
        <v>20</v>
      </c>
      <c r="BK143" s="25">
        <v>28.8</v>
      </c>
      <c r="BL143" s="25">
        <v>7.2</v>
      </c>
      <c r="BM143" s="25">
        <v>12</v>
      </c>
      <c r="BN143" s="25">
        <v>0</v>
      </c>
    </row>
    <row r="144" spans="1:66" x14ac:dyDescent="0.25">
      <c r="A144" s="6">
        <v>45055</v>
      </c>
      <c r="B144" t="s">
        <v>11</v>
      </c>
      <c r="C144">
        <v>9</v>
      </c>
      <c r="D144">
        <f t="shared" si="18"/>
        <v>444.80000000000013</v>
      </c>
      <c r="E144">
        <f t="shared" si="19"/>
        <v>137.6</v>
      </c>
      <c r="F144">
        <f t="shared" si="20"/>
        <v>161.60000000000002</v>
      </c>
      <c r="G144">
        <f t="shared" si="21"/>
        <v>73.600000000000094</v>
      </c>
      <c r="H144">
        <f t="shared" si="22"/>
        <v>72</v>
      </c>
      <c r="I144">
        <v>0</v>
      </c>
      <c r="J144" s="22">
        <v>0.18400000000000002</v>
      </c>
      <c r="K144" s="22">
        <v>0.23199999999999998</v>
      </c>
      <c r="L144" s="22">
        <v>0.56000000000000005</v>
      </c>
      <c r="M144" s="22">
        <v>0.70400000000000007</v>
      </c>
      <c r="N144" s="22">
        <v>0.64000000000000012</v>
      </c>
      <c r="O144" s="24">
        <v>0.35200000000000004</v>
      </c>
      <c r="P144" s="24">
        <v>0.6080000000000001</v>
      </c>
      <c r="Q144" s="24">
        <v>0.52800000000000002</v>
      </c>
      <c r="R144" s="24">
        <v>0.38400000000000001</v>
      </c>
      <c r="S144" s="24">
        <v>0.496</v>
      </c>
      <c r="T144" s="24">
        <v>0.39200000000000002</v>
      </c>
      <c r="U144" s="24">
        <v>0.7360000000000001</v>
      </c>
      <c r="V144" s="24">
        <v>0.37600000000000006</v>
      </c>
      <c r="W144" s="24">
        <v>0.70400000000000007</v>
      </c>
      <c r="X144" s="24">
        <v>0.32000000000000006</v>
      </c>
      <c r="Y144" s="24">
        <v>0.68800000000000006</v>
      </c>
      <c r="Z144" s="24">
        <v>0.34400000000000003</v>
      </c>
      <c r="AA144" s="25">
        <v>16</v>
      </c>
      <c r="AB144" s="25">
        <v>17.600000000000001</v>
      </c>
      <c r="AC144" s="25">
        <v>28.8</v>
      </c>
      <c r="AD144" s="25">
        <v>21.6</v>
      </c>
      <c r="AE144" s="25">
        <v>12</v>
      </c>
      <c r="AF144" s="25">
        <v>7.2</v>
      </c>
      <c r="AG144" s="25">
        <v>13.600000000000001</v>
      </c>
      <c r="AH144" s="25">
        <v>25.6</v>
      </c>
      <c r="AI144" s="25">
        <v>19.200000000000003</v>
      </c>
      <c r="AJ144" s="25">
        <v>0</v>
      </c>
      <c r="AK144" s="25">
        <v>1.6</v>
      </c>
      <c r="AL144" s="25">
        <v>6.4</v>
      </c>
      <c r="AM144" s="25">
        <v>0</v>
      </c>
      <c r="AN144" s="25">
        <v>10.4</v>
      </c>
      <c r="AO144" s="25">
        <v>0</v>
      </c>
      <c r="AP144" s="25">
        <v>0</v>
      </c>
      <c r="AQ144" s="25">
        <v>15.200000000000001</v>
      </c>
      <c r="AR144" s="25">
        <v>0</v>
      </c>
      <c r="AS144" s="25">
        <v>3.2</v>
      </c>
      <c r="AT144" s="25">
        <v>36.800000000000004</v>
      </c>
      <c r="AU144" s="25">
        <v>0</v>
      </c>
      <c r="AV144" s="25">
        <v>2.4000000000000004</v>
      </c>
      <c r="AW144" s="25">
        <v>1.6</v>
      </c>
      <c r="AX144" s="25">
        <v>0</v>
      </c>
      <c r="AY144" s="25">
        <v>0</v>
      </c>
      <c r="AZ144" s="25">
        <v>24.8</v>
      </c>
      <c r="BA144" s="25">
        <v>1.6</v>
      </c>
      <c r="BB144" s="25">
        <v>29.6</v>
      </c>
      <c r="BC144" s="25">
        <v>4.8000000000000007</v>
      </c>
      <c r="BD144" s="25">
        <v>8.8000000000000913</v>
      </c>
      <c r="BE144" s="25">
        <v>24.8</v>
      </c>
      <c r="BF144" s="25">
        <v>0</v>
      </c>
      <c r="BG144" s="25">
        <v>3.2</v>
      </c>
      <c r="BH144" s="25">
        <v>28</v>
      </c>
      <c r="BI144" s="25">
        <v>42.400000000000006</v>
      </c>
      <c r="BJ144" s="25">
        <v>0</v>
      </c>
      <c r="BK144" s="25">
        <v>0</v>
      </c>
      <c r="BL144" s="25">
        <v>17.600000000000001</v>
      </c>
      <c r="BM144" s="25">
        <v>21.6</v>
      </c>
      <c r="BN144" s="25">
        <v>0</v>
      </c>
    </row>
    <row r="145" spans="1:66" x14ac:dyDescent="0.25">
      <c r="A145" s="6">
        <v>45056</v>
      </c>
      <c r="B145" t="s">
        <v>11</v>
      </c>
      <c r="C145">
        <v>10</v>
      </c>
      <c r="D145">
        <f t="shared" si="18"/>
        <v>382.40000000000003</v>
      </c>
      <c r="E145">
        <f t="shared" si="19"/>
        <v>145.60000000000005</v>
      </c>
      <c r="F145">
        <f t="shared" si="20"/>
        <v>129.60000000000002</v>
      </c>
      <c r="G145">
        <f t="shared" si="21"/>
        <v>88</v>
      </c>
      <c r="H145">
        <f t="shared" si="22"/>
        <v>19.200000000000003</v>
      </c>
      <c r="I145">
        <v>0</v>
      </c>
      <c r="J145" s="22">
        <v>0.6160000000000001</v>
      </c>
      <c r="K145" s="22">
        <v>0.58399999999999996</v>
      </c>
      <c r="L145" s="22">
        <v>0.59199999999999997</v>
      </c>
      <c r="M145" s="22">
        <v>0.45600000000000007</v>
      </c>
      <c r="N145" s="22">
        <v>0.76000000000000012</v>
      </c>
      <c r="O145" s="24">
        <v>0.48799999999999999</v>
      </c>
      <c r="P145" s="24">
        <v>0.56000000000000005</v>
      </c>
      <c r="Q145" s="24">
        <v>0.28799999999999998</v>
      </c>
      <c r="R145" s="24">
        <v>0.68</v>
      </c>
      <c r="S145" s="24">
        <v>0.48799999999999999</v>
      </c>
      <c r="T145" s="24">
        <v>0.64000000000000012</v>
      </c>
      <c r="U145" s="24">
        <v>0.74400000000000011</v>
      </c>
      <c r="V145" s="24">
        <v>0.36000000000000004</v>
      </c>
      <c r="W145" s="24">
        <v>0.8</v>
      </c>
      <c r="X145" s="24">
        <v>0.46399999999999997</v>
      </c>
      <c r="Y145" s="24">
        <v>0.8</v>
      </c>
      <c r="Z145" s="24">
        <v>0.72000000000000008</v>
      </c>
      <c r="AA145" s="25">
        <v>9.6000000000000014</v>
      </c>
      <c r="AB145" s="25">
        <v>19.200000000000003</v>
      </c>
      <c r="AC145" s="25">
        <v>0</v>
      </c>
      <c r="AD145" s="25">
        <v>0</v>
      </c>
      <c r="AE145" s="25">
        <v>20</v>
      </c>
      <c r="AF145" s="25">
        <v>20</v>
      </c>
      <c r="AG145" s="25">
        <v>0</v>
      </c>
      <c r="AH145" s="25">
        <v>12</v>
      </c>
      <c r="AI145" s="25">
        <v>7.2</v>
      </c>
      <c r="AJ145" s="25">
        <v>41.6</v>
      </c>
      <c r="AK145" s="25">
        <v>27.200000000000003</v>
      </c>
      <c r="AL145" s="25">
        <v>0</v>
      </c>
      <c r="AM145" s="25">
        <v>4</v>
      </c>
      <c r="AN145" s="25">
        <v>0</v>
      </c>
      <c r="AO145" s="25">
        <v>0</v>
      </c>
      <c r="AP145" s="25">
        <v>6.4</v>
      </c>
      <c r="AQ145" s="25">
        <v>0</v>
      </c>
      <c r="AR145" s="25">
        <v>5.6000000000000005</v>
      </c>
      <c r="AS145" s="25">
        <v>1.6</v>
      </c>
      <c r="AT145" s="25">
        <v>1.6</v>
      </c>
      <c r="AU145" s="25">
        <v>3.2</v>
      </c>
      <c r="AV145" s="25">
        <v>1.6</v>
      </c>
      <c r="AW145" s="25">
        <v>7.2</v>
      </c>
      <c r="AX145" s="25">
        <v>6.4</v>
      </c>
      <c r="AY145" s="25">
        <v>0</v>
      </c>
      <c r="AZ145" s="25">
        <v>10.4</v>
      </c>
      <c r="BA145" s="25">
        <v>23.200000000000003</v>
      </c>
      <c r="BB145" s="25">
        <v>21.6</v>
      </c>
      <c r="BC145" s="25">
        <v>0</v>
      </c>
      <c r="BD145" s="25">
        <v>14.4</v>
      </c>
      <c r="BE145" s="25">
        <v>27.200000000000003</v>
      </c>
      <c r="BF145" s="25">
        <v>20</v>
      </c>
      <c r="BG145" s="25">
        <v>15.200000000000001</v>
      </c>
      <c r="BH145" s="25">
        <v>25.6</v>
      </c>
      <c r="BI145" s="25">
        <v>0</v>
      </c>
      <c r="BJ145" s="25">
        <v>0.8</v>
      </c>
      <c r="BK145" s="25">
        <v>10.4</v>
      </c>
      <c r="BL145" s="25">
        <v>28</v>
      </c>
      <c r="BM145" s="25">
        <v>4.800000000000046</v>
      </c>
      <c r="BN145" s="25">
        <v>13.600000000000001</v>
      </c>
    </row>
    <row r="146" spans="1:66" x14ac:dyDescent="0.25">
      <c r="A146" s="6">
        <v>45057</v>
      </c>
      <c r="B146" t="s">
        <v>11</v>
      </c>
      <c r="C146">
        <v>11</v>
      </c>
      <c r="D146">
        <f t="shared" si="18"/>
        <v>422.40000000000003</v>
      </c>
      <c r="E146">
        <f t="shared" si="19"/>
        <v>97.6</v>
      </c>
      <c r="F146">
        <f t="shared" si="20"/>
        <v>114.4</v>
      </c>
      <c r="G146">
        <f t="shared" si="21"/>
        <v>85.6</v>
      </c>
      <c r="H146">
        <f t="shared" si="22"/>
        <v>124.80000000000001</v>
      </c>
      <c r="I146">
        <v>0</v>
      </c>
      <c r="J146" s="22">
        <v>0.192</v>
      </c>
      <c r="K146" s="22">
        <v>0.47199999999999998</v>
      </c>
      <c r="L146" s="22">
        <v>0.79200000000000004</v>
      </c>
      <c r="M146" s="22">
        <v>0.66400000000000015</v>
      </c>
      <c r="N146" s="22">
        <v>0.75200000000000011</v>
      </c>
      <c r="O146" s="24">
        <v>0.48</v>
      </c>
      <c r="P146" s="24">
        <v>0.62400000000000011</v>
      </c>
      <c r="Q146" s="24">
        <v>0.72000000000000008</v>
      </c>
      <c r="R146" s="24">
        <v>0.496</v>
      </c>
      <c r="S146" s="24">
        <v>0.12</v>
      </c>
      <c r="T146" s="24">
        <v>0.52</v>
      </c>
      <c r="U146" s="24">
        <v>0.32800000000000007</v>
      </c>
      <c r="V146" s="24">
        <v>0.23199999999999998</v>
      </c>
      <c r="W146" s="24">
        <v>0.71200000000000008</v>
      </c>
      <c r="X146" s="24">
        <v>0.64800000000000013</v>
      </c>
      <c r="Y146" s="24">
        <v>0.25600000000000001</v>
      </c>
      <c r="Z146" s="24">
        <v>0.7360000000000001</v>
      </c>
      <c r="AA146" s="25">
        <v>19.200000000000003</v>
      </c>
      <c r="AB146" s="25">
        <v>12</v>
      </c>
      <c r="AC146" s="25">
        <v>29.6</v>
      </c>
      <c r="AD146" s="25">
        <v>8</v>
      </c>
      <c r="AE146" s="25">
        <v>0</v>
      </c>
      <c r="AF146" s="25">
        <v>12.8</v>
      </c>
      <c r="AG146" s="25">
        <v>1.6</v>
      </c>
      <c r="AH146" s="25">
        <v>0.8</v>
      </c>
      <c r="AI146" s="25">
        <v>8</v>
      </c>
      <c r="AJ146" s="25">
        <v>22.400000000000002</v>
      </c>
      <c r="AK146" s="25">
        <v>16</v>
      </c>
      <c r="AL146" s="25">
        <v>28</v>
      </c>
      <c r="AM146" s="25">
        <v>16.8</v>
      </c>
      <c r="AN146" s="25">
        <v>0</v>
      </c>
      <c r="AO146" s="25">
        <v>40</v>
      </c>
      <c r="AP146" s="25">
        <v>0</v>
      </c>
      <c r="AQ146" s="25">
        <v>0</v>
      </c>
      <c r="AR146" s="25">
        <v>3.2</v>
      </c>
      <c r="AS146" s="25">
        <v>36.800000000000004</v>
      </c>
      <c r="AT146" s="25">
        <v>0</v>
      </c>
      <c r="AU146" s="25">
        <v>0.8</v>
      </c>
      <c r="AV146" s="25">
        <v>0</v>
      </c>
      <c r="AW146" s="25">
        <v>0</v>
      </c>
      <c r="AX146" s="25">
        <v>7.2</v>
      </c>
      <c r="AY146" s="25">
        <v>25.6</v>
      </c>
      <c r="AZ146" s="25">
        <v>0</v>
      </c>
      <c r="BA146" s="25">
        <v>20</v>
      </c>
      <c r="BB146" s="25">
        <v>0</v>
      </c>
      <c r="BC146" s="25">
        <v>26.400000000000002</v>
      </c>
      <c r="BD146" s="25">
        <v>5.6000000000000005</v>
      </c>
      <c r="BE146" s="25">
        <v>0</v>
      </c>
      <c r="BF146" s="25">
        <v>24.8</v>
      </c>
      <c r="BG146" s="25">
        <v>24.8</v>
      </c>
      <c r="BH146" s="25">
        <v>0</v>
      </c>
      <c r="BI146" s="25">
        <v>0.8</v>
      </c>
      <c r="BJ146" s="25">
        <v>27.200000000000003</v>
      </c>
      <c r="BK146" s="25">
        <v>0</v>
      </c>
      <c r="BL146" s="25">
        <v>8.8000000000000007</v>
      </c>
      <c r="BM146" s="25">
        <v>7.2</v>
      </c>
      <c r="BN146" s="25">
        <v>4</v>
      </c>
    </row>
    <row r="147" spans="1:66" x14ac:dyDescent="0.25">
      <c r="A147" s="6">
        <v>45058</v>
      </c>
      <c r="B147" t="s">
        <v>11</v>
      </c>
      <c r="C147">
        <v>12</v>
      </c>
      <c r="D147">
        <f t="shared" si="18"/>
        <v>297.60000000000019</v>
      </c>
      <c r="E147">
        <f t="shared" si="19"/>
        <v>67.200000000000102</v>
      </c>
      <c r="F147">
        <f t="shared" si="20"/>
        <v>90.4</v>
      </c>
      <c r="G147">
        <f t="shared" si="21"/>
        <v>86.400000000000091</v>
      </c>
      <c r="H147">
        <f t="shared" si="22"/>
        <v>53.600000000000009</v>
      </c>
      <c r="I147">
        <v>0</v>
      </c>
      <c r="J147" s="22">
        <v>0.56000000000000005</v>
      </c>
      <c r="K147" s="22">
        <v>0.496</v>
      </c>
      <c r="L147" s="22">
        <v>0.48799999999999999</v>
      </c>
      <c r="M147" s="22">
        <v>0.15200000000000002</v>
      </c>
      <c r="N147" s="22">
        <v>0.74400000000000011</v>
      </c>
      <c r="O147" s="24">
        <v>0.504</v>
      </c>
      <c r="P147" s="24">
        <v>0.51200000000000001</v>
      </c>
      <c r="Q147" s="24">
        <v>0.51200000000000001</v>
      </c>
      <c r="R147" s="24">
        <v>0.48799999999999999</v>
      </c>
      <c r="S147" s="24">
        <v>0.44800000000000006</v>
      </c>
      <c r="T147" s="24">
        <v>0.504</v>
      </c>
      <c r="U147" s="24">
        <v>0.77600000000000002</v>
      </c>
      <c r="V147" s="24">
        <v>0.70400000000000007</v>
      </c>
      <c r="W147" s="24">
        <v>0.56000000000000005</v>
      </c>
      <c r="X147" s="24">
        <v>0.76000000000000012</v>
      </c>
      <c r="Y147" s="24">
        <v>0.78400000000000003</v>
      </c>
      <c r="Z147" s="24">
        <v>0.79200000000000004</v>
      </c>
      <c r="AA147" s="25">
        <v>30.400000000000002</v>
      </c>
      <c r="AB147" s="25">
        <v>36.800000000000004</v>
      </c>
      <c r="AC147" s="25">
        <v>4</v>
      </c>
      <c r="AD147" s="25">
        <v>0</v>
      </c>
      <c r="AE147" s="25">
        <v>0</v>
      </c>
      <c r="AF147" s="25">
        <v>4</v>
      </c>
      <c r="AG147" s="25">
        <v>8.8000000000000007</v>
      </c>
      <c r="AH147" s="25">
        <v>0</v>
      </c>
      <c r="AI147" s="25">
        <v>6.4</v>
      </c>
      <c r="AJ147" s="25">
        <v>0</v>
      </c>
      <c r="AK147" s="25">
        <v>17.600000000000001</v>
      </c>
      <c r="AL147" s="25">
        <v>14.4</v>
      </c>
      <c r="AM147" s="25">
        <v>0.8</v>
      </c>
      <c r="AN147" s="25">
        <v>11.200000000000001</v>
      </c>
      <c r="AO147" s="25">
        <v>0</v>
      </c>
      <c r="AP147" s="25">
        <v>6.4</v>
      </c>
      <c r="AQ147" s="25">
        <v>0</v>
      </c>
      <c r="AR147" s="25">
        <v>0</v>
      </c>
      <c r="AS147" s="25">
        <v>0</v>
      </c>
      <c r="AT147" s="25">
        <v>20.8</v>
      </c>
      <c r="AU147" s="25">
        <v>6.4</v>
      </c>
      <c r="AV147" s="25">
        <v>4</v>
      </c>
      <c r="AW147" s="25">
        <v>29.6</v>
      </c>
      <c r="AX147" s="25">
        <v>2.4000000000000004</v>
      </c>
      <c r="AY147" s="25">
        <v>0.8</v>
      </c>
      <c r="AZ147" s="25">
        <v>25.6</v>
      </c>
      <c r="BA147" s="25">
        <v>0</v>
      </c>
      <c r="BB147" s="25">
        <v>17.60000000000009</v>
      </c>
      <c r="BC147" s="25">
        <v>0</v>
      </c>
      <c r="BD147" s="25">
        <v>0</v>
      </c>
      <c r="BE147" s="25">
        <v>0.8</v>
      </c>
      <c r="BF147" s="25">
        <v>21.6</v>
      </c>
      <c r="BG147" s="25">
        <v>0</v>
      </c>
      <c r="BH147" s="25">
        <v>0</v>
      </c>
      <c r="BI147" s="25">
        <v>6.4</v>
      </c>
      <c r="BJ147" s="25">
        <v>6.4000000000000909</v>
      </c>
      <c r="BK147" s="25">
        <v>8</v>
      </c>
      <c r="BL147" s="25">
        <v>0</v>
      </c>
      <c r="BM147" s="25">
        <v>0</v>
      </c>
      <c r="BN147" s="25">
        <v>24</v>
      </c>
    </row>
    <row r="148" spans="1:66" x14ac:dyDescent="0.25">
      <c r="A148" s="6">
        <v>45059</v>
      </c>
      <c r="B148" t="s">
        <v>11</v>
      </c>
      <c r="C148">
        <v>13</v>
      </c>
      <c r="D148">
        <f t="shared" si="18"/>
        <v>480.00000000000006</v>
      </c>
      <c r="E148">
        <f t="shared" si="19"/>
        <v>133.60000000000002</v>
      </c>
      <c r="F148">
        <f t="shared" si="20"/>
        <v>140</v>
      </c>
      <c r="G148">
        <f t="shared" si="21"/>
        <v>120.80000000000001</v>
      </c>
      <c r="H148">
        <f t="shared" si="22"/>
        <v>85.600000000000009</v>
      </c>
      <c r="I148">
        <v>0</v>
      </c>
      <c r="J148" s="22">
        <v>0.64800000000000013</v>
      </c>
      <c r="K148" s="22">
        <v>0.72000000000000008</v>
      </c>
      <c r="L148" s="22">
        <v>0.57599999999999996</v>
      </c>
      <c r="M148" s="22">
        <v>0.55200000000000005</v>
      </c>
      <c r="N148" s="22">
        <v>0.60000000000000009</v>
      </c>
      <c r="O148" s="24">
        <v>0.192</v>
      </c>
      <c r="P148" s="24">
        <v>0.7360000000000001</v>
      </c>
      <c r="Q148" s="24">
        <v>0.45600000000000007</v>
      </c>
      <c r="R148" s="24">
        <v>0.44000000000000006</v>
      </c>
      <c r="S148" s="24">
        <v>0.7360000000000001</v>
      </c>
      <c r="T148" s="24">
        <v>0.78400000000000003</v>
      </c>
      <c r="U148" s="24">
        <v>0.44000000000000006</v>
      </c>
      <c r="V148" s="24">
        <v>0.8</v>
      </c>
      <c r="W148" s="24">
        <v>0.32000000000000006</v>
      </c>
      <c r="X148" s="24">
        <v>0.8</v>
      </c>
      <c r="Y148" s="24">
        <v>0.32000000000000006</v>
      </c>
      <c r="Z148" s="24">
        <v>0.7360000000000001</v>
      </c>
      <c r="AA148" s="25">
        <v>22.400000000000002</v>
      </c>
      <c r="AB148" s="25">
        <v>33.6</v>
      </c>
      <c r="AC148" s="25">
        <v>0</v>
      </c>
      <c r="AD148" s="25">
        <v>8</v>
      </c>
      <c r="AE148" s="25">
        <v>2.4000000000000004</v>
      </c>
      <c r="AF148" s="25">
        <v>28.8</v>
      </c>
      <c r="AG148" s="25">
        <v>9.6000000000000014</v>
      </c>
      <c r="AH148" s="25">
        <v>0</v>
      </c>
      <c r="AI148" s="25">
        <v>23.200000000000003</v>
      </c>
      <c r="AJ148" s="25">
        <v>12</v>
      </c>
      <c r="AK148" s="25">
        <v>0</v>
      </c>
      <c r="AL148" s="25">
        <v>11.200000000000001</v>
      </c>
      <c r="AM148" s="25">
        <v>3.2</v>
      </c>
      <c r="AN148" s="25">
        <v>15.200000000000001</v>
      </c>
      <c r="AO148" s="25">
        <v>28</v>
      </c>
      <c r="AP148" s="25">
        <v>3.2</v>
      </c>
      <c r="AQ148" s="25">
        <v>2.4000000000000004</v>
      </c>
      <c r="AR148" s="25">
        <v>7.2</v>
      </c>
      <c r="AS148" s="25">
        <v>0.8</v>
      </c>
      <c r="AT148" s="25">
        <v>14.4</v>
      </c>
      <c r="AU148" s="25">
        <v>11.200000000000001</v>
      </c>
      <c r="AV148" s="25">
        <v>13.600000000000001</v>
      </c>
      <c r="AW148" s="25">
        <v>33.6</v>
      </c>
      <c r="AX148" s="25">
        <v>0</v>
      </c>
      <c r="AY148" s="25">
        <v>8</v>
      </c>
      <c r="AZ148" s="25">
        <v>26.400000000000002</v>
      </c>
      <c r="BA148" s="25">
        <v>0</v>
      </c>
      <c r="BB148" s="25">
        <v>0</v>
      </c>
      <c r="BC148" s="25">
        <v>7.2</v>
      </c>
      <c r="BD148" s="25">
        <v>20.8</v>
      </c>
      <c r="BE148" s="25">
        <v>0</v>
      </c>
      <c r="BF148" s="25">
        <v>6.4</v>
      </c>
      <c r="BG148" s="25">
        <v>0</v>
      </c>
      <c r="BH148" s="25">
        <v>35.200000000000003</v>
      </c>
      <c r="BI148" s="25">
        <v>0</v>
      </c>
      <c r="BJ148" s="25">
        <v>5.6000000000000005</v>
      </c>
      <c r="BK148" s="25">
        <v>29.6</v>
      </c>
      <c r="BL148" s="25">
        <v>32</v>
      </c>
      <c r="BM148" s="25">
        <v>15.200000000000001</v>
      </c>
      <c r="BN148" s="25">
        <v>9.6000000000000014</v>
      </c>
    </row>
    <row r="149" spans="1:66" x14ac:dyDescent="0.25">
      <c r="A149" s="6">
        <v>45060</v>
      </c>
      <c r="B149" t="s">
        <v>11</v>
      </c>
      <c r="C149">
        <v>14</v>
      </c>
      <c r="D149">
        <f t="shared" si="18"/>
        <v>410.4</v>
      </c>
      <c r="E149">
        <f t="shared" si="19"/>
        <v>76.8</v>
      </c>
      <c r="F149">
        <f t="shared" si="20"/>
        <v>145.6</v>
      </c>
      <c r="G149">
        <f t="shared" si="21"/>
        <v>96.000000000000014</v>
      </c>
      <c r="H149">
        <f t="shared" si="22"/>
        <v>92.000000000000028</v>
      </c>
      <c r="I149">
        <v>1</v>
      </c>
      <c r="J149" s="22">
        <v>0.63200000000000012</v>
      </c>
      <c r="K149" s="22">
        <v>0.28799999999999998</v>
      </c>
      <c r="L149" s="22">
        <v>0.70400000000000007</v>
      </c>
      <c r="M149" s="22">
        <v>0.68</v>
      </c>
      <c r="N149" s="22">
        <v>0.7360000000000001</v>
      </c>
      <c r="O149" s="24">
        <v>0.7360000000000001</v>
      </c>
      <c r="P149" s="24">
        <v>0.53600000000000003</v>
      </c>
      <c r="Q149" s="24">
        <v>0.496</v>
      </c>
      <c r="R149" s="24">
        <v>0.79200000000000004</v>
      </c>
      <c r="S149" s="24">
        <v>0.55200000000000005</v>
      </c>
      <c r="T149" s="24">
        <v>0.53600000000000003</v>
      </c>
      <c r="U149" s="24">
        <v>0.79200000000000004</v>
      </c>
      <c r="V149" s="24">
        <v>0.70400000000000007</v>
      </c>
      <c r="W149" s="24">
        <v>0.78400000000000003</v>
      </c>
      <c r="X149" s="24">
        <v>0.496</v>
      </c>
      <c r="Y149" s="24">
        <v>0.60000000000000009</v>
      </c>
      <c r="Z149" s="24">
        <v>0.25600000000000001</v>
      </c>
      <c r="AA149" s="25">
        <v>0</v>
      </c>
      <c r="AB149" s="25">
        <v>0</v>
      </c>
      <c r="AC149" s="25">
        <v>34.4</v>
      </c>
      <c r="AD149" s="25">
        <v>24.8</v>
      </c>
      <c r="AE149" s="25">
        <v>20.8</v>
      </c>
      <c r="AF149" s="25">
        <v>31.200000000000003</v>
      </c>
      <c r="AG149" s="25">
        <v>9.6000000000000014</v>
      </c>
      <c r="AH149" s="25">
        <v>4</v>
      </c>
      <c r="AI149" s="25">
        <v>3.2</v>
      </c>
      <c r="AJ149" s="25">
        <v>17.600000000000001</v>
      </c>
      <c r="AK149" s="25">
        <v>14.4</v>
      </c>
      <c r="AL149" s="25">
        <v>0</v>
      </c>
      <c r="AM149" s="25">
        <v>3.2</v>
      </c>
      <c r="AN149" s="25">
        <v>0</v>
      </c>
      <c r="AO149" s="25">
        <v>32.800000000000004</v>
      </c>
      <c r="AP149" s="25">
        <v>5.6000000000000005</v>
      </c>
      <c r="AQ149" s="25">
        <v>22.400000000000002</v>
      </c>
      <c r="AR149" s="25">
        <v>4</v>
      </c>
      <c r="AS149" s="25">
        <v>9.6000000000000014</v>
      </c>
      <c r="AT149" s="25">
        <v>14.4</v>
      </c>
      <c r="AU149" s="25">
        <v>32.800000000000004</v>
      </c>
      <c r="AV149" s="25">
        <v>12</v>
      </c>
      <c r="AW149" s="25">
        <v>14.4</v>
      </c>
      <c r="AX149" s="25">
        <v>0</v>
      </c>
      <c r="AY149" s="25">
        <v>3.2</v>
      </c>
      <c r="AZ149" s="25">
        <v>0</v>
      </c>
      <c r="BA149" s="25">
        <v>0</v>
      </c>
      <c r="BB149" s="25">
        <v>7.2</v>
      </c>
      <c r="BC149" s="25">
        <v>20</v>
      </c>
      <c r="BD149" s="25">
        <v>6.4</v>
      </c>
      <c r="BE149" s="25">
        <v>6.4</v>
      </c>
      <c r="BF149" s="25">
        <v>16</v>
      </c>
      <c r="BG149" s="25">
        <v>0</v>
      </c>
      <c r="BH149" s="25">
        <v>15.200000000000001</v>
      </c>
      <c r="BI149" s="25">
        <v>0</v>
      </c>
      <c r="BJ149" s="25">
        <v>0.8</v>
      </c>
      <c r="BK149" s="25">
        <v>29.6</v>
      </c>
      <c r="BL149" s="25">
        <v>0</v>
      </c>
      <c r="BM149" s="25">
        <v>5.6000000000000005</v>
      </c>
      <c r="BN149" s="25">
        <v>3.2</v>
      </c>
    </row>
    <row r="150" spans="1:66" x14ac:dyDescent="0.25">
      <c r="A150" s="6">
        <v>45061</v>
      </c>
      <c r="B150" t="s">
        <v>11</v>
      </c>
      <c r="C150">
        <v>15</v>
      </c>
      <c r="D150">
        <f t="shared" si="18"/>
        <v>339.20000000000005</v>
      </c>
      <c r="E150">
        <f t="shared" si="19"/>
        <v>140</v>
      </c>
      <c r="F150">
        <f t="shared" si="20"/>
        <v>73.600000000000009</v>
      </c>
      <c r="G150">
        <f t="shared" si="21"/>
        <v>48</v>
      </c>
      <c r="H150">
        <f t="shared" si="22"/>
        <v>77.599999999999994</v>
      </c>
      <c r="I150">
        <v>0</v>
      </c>
      <c r="J150" s="22">
        <v>0.27999999999999997</v>
      </c>
      <c r="K150" s="22">
        <v>0.65600000000000014</v>
      </c>
      <c r="L150" s="22">
        <v>0.38400000000000001</v>
      </c>
      <c r="M150" s="22">
        <v>0.42400000000000004</v>
      </c>
      <c r="N150" s="22">
        <v>0.74400000000000011</v>
      </c>
      <c r="O150" s="24">
        <v>0.17600000000000002</v>
      </c>
      <c r="P150" s="24">
        <v>0.58399999999999996</v>
      </c>
      <c r="Q150" s="24">
        <v>0.48</v>
      </c>
      <c r="R150" s="24">
        <v>0.55200000000000005</v>
      </c>
      <c r="S150" s="24">
        <v>0.56799999999999995</v>
      </c>
      <c r="T150" s="24">
        <v>0.48</v>
      </c>
      <c r="U150" s="24">
        <v>0.67200000000000004</v>
      </c>
      <c r="V150" s="24">
        <v>0.71200000000000008</v>
      </c>
      <c r="W150" s="24">
        <v>0.59199999999999997</v>
      </c>
      <c r="X150" s="24">
        <v>0.35200000000000004</v>
      </c>
      <c r="Y150" s="24">
        <v>0.8</v>
      </c>
      <c r="Z150" s="24">
        <v>0.6080000000000001</v>
      </c>
      <c r="AA150" s="25">
        <v>0</v>
      </c>
      <c r="AB150" s="25">
        <v>0</v>
      </c>
      <c r="AC150" s="25">
        <v>0</v>
      </c>
      <c r="AD150" s="25">
        <v>3.2</v>
      </c>
      <c r="AE150" s="25">
        <v>3.2</v>
      </c>
      <c r="AF150" s="25">
        <v>8</v>
      </c>
      <c r="AG150" s="25">
        <v>24</v>
      </c>
      <c r="AH150" s="25">
        <v>11.200000000000001</v>
      </c>
      <c r="AI150" s="25">
        <v>19.200000000000003</v>
      </c>
      <c r="AJ150" s="25">
        <v>4.8000000000000007</v>
      </c>
      <c r="AK150" s="25">
        <v>21.6</v>
      </c>
      <c r="AL150" s="25">
        <v>10.4</v>
      </c>
      <c r="AM150" s="25">
        <v>32.800000000000004</v>
      </c>
      <c r="AN150" s="25">
        <v>0</v>
      </c>
      <c r="AO150" s="25">
        <v>3.2</v>
      </c>
      <c r="AP150" s="25">
        <v>0.8</v>
      </c>
      <c r="AQ150" s="25">
        <v>10.4</v>
      </c>
      <c r="AR150" s="25">
        <v>0</v>
      </c>
      <c r="AS150" s="25">
        <v>6.4</v>
      </c>
      <c r="AT150" s="25">
        <v>13.600000000000001</v>
      </c>
      <c r="AU150" s="25">
        <v>0</v>
      </c>
      <c r="AV150" s="25">
        <v>30.400000000000002</v>
      </c>
      <c r="AW150" s="25">
        <v>4.8000000000000007</v>
      </c>
      <c r="AX150" s="25">
        <v>0</v>
      </c>
      <c r="AY150" s="25">
        <v>0</v>
      </c>
      <c r="AZ150" s="25">
        <v>10.4</v>
      </c>
      <c r="BA150" s="25">
        <v>0</v>
      </c>
      <c r="BB150" s="25">
        <v>2.4000000000000004</v>
      </c>
      <c r="BC150" s="25">
        <v>0</v>
      </c>
      <c r="BD150" s="25">
        <v>0</v>
      </c>
      <c r="BE150" s="25">
        <v>7.2</v>
      </c>
      <c r="BF150" s="25">
        <v>0.8</v>
      </c>
      <c r="BG150" s="25">
        <v>10.4</v>
      </c>
      <c r="BH150" s="25">
        <v>8</v>
      </c>
      <c r="BI150" s="25">
        <v>32.800000000000004</v>
      </c>
      <c r="BJ150" s="25">
        <v>19.200000000000003</v>
      </c>
      <c r="BK150" s="25">
        <v>8.8000000000000007</v>
      </c>
      <c r="BL150" s="25">
        <v>9.6000000000000014</v>
      </c>
      <c r="BM150" s="25">
        <v>23.200000000000003</v>
      </c>
      <c r="BN150" s="25">
        <v>20</v>
      </c>
    </row>
    <row r="151" spans="1:66" x14ac:dyDescent="0.25">
      <c r="A151" s="6">
        <v>45062</v>
      </c>
      <c r="B151" t="s">
        <v>11</v>
      </c>
      <c r="C151">
        <v>16</v>
      </c>
      <c r="D151">
        <f t="shared" si="18"/>
        <v>302.40000000000003</v>
      </c>
      <c r="E151">
        <f t="shared" si="19"/>
        <v>32.799999999999997</v>
      </c>
      <c r="F151">
        <f t="shared" si="20"/>
        <v>105.60000000000001</v>
      </c>
      <c r="G151">
        <f t="shared" si="21"/>
        <v>92</v>
      </c>
      <c r="H151">
        <f t="shared" si="22"/>
        <v>72.000000000000014</v>
      </c>
      <c r="I151">
        <v>0</v>
      </c>
      <c r="J151" s="22">
        <v>0.23199999999999998</v>
      </c>
      <c r="K151" s="22">
        <v>0.68800000000000006</v>
      </c>
      <c r="L151" s="22">
        <v>0.60000000000000009</v>
      </c>
      <c r="M151" s="22">
        <v>0.67200000000000004</v>
      </c>
      <c r="N151" s="22">
        <v>0.7360000000000001</v>
      </c>
      <c r="O151" s="24">
        <v>0.496</v>
      </c>
      <c r="P151" s="24">
        <v>0.56000000000000005</v>
      </c>
      <c r="Q151" s="24">
        <v>0.56000000000000005</v>
      </c>
      <c r="R151" s="24">
        <v>0.45600000000000007</v>
      </c>
      <c r="S151" s="24">
        <v>0.54400000000000004</v>
      </c>
      <c r="T151" s="24">
        <v>0.8</v>
      </c>
      <c r="U151" s="24">
        <v>0.76000000000000012</v>
      </c>
      <c r="V151" s="24">
        <v>0.43200000000000005</v>
      </c>
      <c r="W151" s="24">
        <v>0.8</v>
      </c>
      <c r="X151" s="24">
        <v>0.248</v>
      </c>
      <c r="Y151" s="24">
        <v>0.43200000000000005</v>
      </c>
      <c r="Z151" s="24">
        <v>0.74400000000000011</v>
      </c>
      <c r="AA151" s="25">
        <v>0</v>
      </c>
      <c r="AB151" s="25">
        <v>23.200000000000003</v>
      </c>
      <c r="AC151" s="25">
        <v>10.4</v>
      </c>
      <c r="AD151" s="25">
        <v>11.200000000000001</v>
      </c>
      <c r="AE151" s="25">
        <v>12</v>
      </c>
      <c r="AF151" s="25">
        <v>8.8000000000000007</v>
      </c>
      <c r="AG151" s="25">
        <v>0</v>
      </c>
      <c r="AH151" s="25">
        <v>0</v>
      </c>
      <c r="AI151" s="25">
        <v>8.8000000000000007</v>
      </c>
      <c r="AJ151" s="25">
        <v>31.200000000000003</v>
      </c>
      <c r="AK151" s="25">
        <v>11.200000000000001</v>
      </c>
      <c r="AL151" s="25">
        <v>13.600000000000001</v>
      </c>
      <c r="AM151" s="25">
        <v>9.6000000000000014</v>
      </c>
      <c r="AN151" s="25">
        <v>0</v>
      </c>
      <c r="AO151" s="25">
        <v>14.4</v>
      </c>
      <c r="AP151" s="25">
        <v>7.2</v>
      </c>
      <c r="AQ151" s="25">
        <v>0</v>
      </c>
      <c r="AR151" s="25">
        <v>20</v>
      </c>
      <c r="AS151" s="25">
        <v>0.8</v>
      </c>
      <c r="AT151" s="25">
        <v>6.4</v>
      </c>
      <c r="AU151" s="25">
        <v>12.8</v>
      </c>
      <c r="AV151" s="25">
        <v>0</v>
      </c>
      <c r="AW151" s="25">
        <v>10.4</v>
      </c>
      <c r="AX151" s="25">
        <v>0</v>
      </c>
      <c r="AY151" s="25">
        <v>29.6</v>
      </c>
      <c r="AZ151" s="25">
        <v>7.2</v>
      </c>
      <c r="BA151" s="25">
        <v>20</v>
      </c>
      <c r="BB151" s="25">
        <v>3.2</v>
      </c>
      <c r="BC151" s="25">
        <v>8.8000000000000007</v>
      </c>
      <c r="BD151" s="25">
        <v>0</v>
      </c>
      <c r="BE151" s="25">
        <v>4</v>
      </c>
      <c r="BF151" s="25">
        <v>3.2</v>
      </c>
      <c r="BG151" s="25">
        <v>0</v>
      </c>
      <c r="BH151" s="25">
        <v>0.8</v>
      </c>
      <c r="BI151" s="25">
        <v>10.4</v>
      </c>
      <c r="BJ151" s="25">
        <v>0</v>
      </c>
      <c r="BK151" s="25">
        <v>3.2</v>
      </c>
      <c r="BL151" s="25">
        <v>0.8</v>
      </c>
      <c r="BM151" s="25">
        <v>4.8000000000000007</v>
      </c>
      <c r="BN151" s="25">
        <v>5.6000000000000005</v>
      </c>
    </row>
    <row r="152" spans="1:66" x14ac:dyDescent="0.25">
      <c r="A152" s="6">
        <v>45063</v>
      </c>
      <c r="B152" t="s">
        <v>11</v>
      </c>
      <c r="C152">
        <v>17</v>
      </c>
      <c r="D152">
        <f t="shared" si="18"/>
        <v>328.8</v>
      </c>
      <c r="E152">
        <f t="shared" si="19"/>
        <v>76.000000000000014</v>
      </c>
      <c r="F152">
        <f t="shared" si="20"/>
        <v>68</v>
      </c>
      <c r="G152">
        <f t="shared" si="21"/>
        <v>120.00000000000001</v>
      </c>
      <c r="H152">
        <f t="shared" si="22"/>
        <v>64.800000000000011</v>
      </c>
      <c r="I152">
        <v>0</v>
      </c>
      <c r="J152" s="22">
        <v>0.22400000000000003</v>
      </c>
      <c r="K152" s="22">
        <v>0.54400000000000004</v>
      </c>
      <c r="L152" s="22">
        <v>0.62400000000000011</v>
      </c>
      <c r="M152" s="22">
        <v>0.69600000000000006</v>
      </c>
      <c r="N152" s="22">
        <v>0.64000000000000012</v>
      </c>
      <c r="O152" s="24">
        <v>0.6160000000000001</v>
      </c>
      <c r="P152" s="24">
        <v>8.0000000000000016E-2</v>
      </c>
      <c r="Q152" s="24">
        <v>0.504</v>
      </c>
      <c r="R152" s="24">
        <v>0.14399999999999999</v>
      </c>
      <c r="S152" s="24">
        <v>0.47199999999999998</v>
      </c>
      <c r="T152" s="24">
        <v>0.60000000000000009</v>
      </c>
      <c r="U152" s="24">
        <v>0.32800000000000007</v>
      </c>
      <c r="V152" s="24">
        <v>0.72000000000000008</v>
      </c>
      <c r="W152" s="24">
        <v>0.26400000000000001</v>
      </c>
      <c r="X152" s="24">
        <v>0.76800000000000002</v>
      </c>
      <c r="Y152" s="24">
        <v>0.57599999999999996</v>
      </c>
      <c r="Z152" s="24">
        <v>0.32800000000000007</v>
      </c>
      <c r="AA152" s="25">
        <v>0</v>
      </c>
      <c r="AB152" s="25">
        <v>0</v>
      </c>
      <c r="AC152" s="25">
        <v>0</v>
      </c>
      <c r="AD152" s="25">
        <v>0</v>
      </c>
      <c r="AE152" s="25">
        <v>8.8000000000000007</v>
      </c>
      <c r="AF152" s="25">
        <v>0</v>
      </c>
      <c r="AG152" s="25">
        <v>16.8</v>
      </c>
      <c r="AH152" s="25">
        <v>18.400000000000002</v>
      </c>
      <c r="AI152" s="25">
        <v>0</v>
      </c>
      <c r="AJ152" s="25">
        <v>24</v>
      </c>
      <c r="AK152" s="25">
        <v>8</v>
      </c>
      <c r="AL152" s="25">
        <v>0</v>
      </c>
      <c r="AM152" s="25">
        <v>0.8</v>
      </c>
      <c r="AN152" s="25">
        <v>3.2</v>
      </c>
      <c r="AO152" s="25">
        <v>7.2</v>
      </c>
      <c r="AP152" s="25">
        <v>0</v>
      </c>
      <c r="AQ152" s="25">
        <v>14.4</v>
      </c>
      <c r="AR152" s="25">
        <v>15.200000000000001</v>
      </c>
      <c r="AS152" s="25">
        <v>0</v>
      </c>
      <c r="AT152" s="25">
        <v>24</v>
      </c>
      <c r="AU152" s="25">
        <v>4.8000000000000007</v>
      </c>
      <c r="AV152" s="25">
        <v>14.4</v>
      </c>
      <c r="AW152" s="25">
        <v>28</v>
      </c>
      <c r="AX152" s="25">
        <v>0</v>
      </c>
      <c r="AY152" s="25">
        <v>8.8000000000000007</v>
      </c>
      <c r="AZ152" s="25">
        <v>40.800000000000004</v>
      </c>
      <c r="BA152" s="25">
        <v>8.8000000000000007</v>
      </c>
      <c r="BB152" s="25">
        <v>12</v>
      </c>
      <c r="BC152" s="25">
        <v>2.4000000000000004</v>
      </c>
      <c r="BD152" s="25">
        <v>0</v>
      </c>
      <c r="BE152" s="25">
        <v>12.8</v>
      </c>
      <c r="BF152" s="25">
        <v>0.8</v>
      </c>
      <c r="BG152" s="25">
        <v>0.8</v>
      </c>
      <c r="BH152" s="25">
        <v>0</v>
      </c>
      <c r="BI152" s="25">
        <v>27.200000000000003</v>
      </c>
      <c r="BJ152" s="25">
        <v>4.8000000000000007</v>
      </c>
      <c r="BK152" s="25">
        <v>10.4</v>
      </c>
      <c r="BL152" s="25">
        <v>4.8000000000000007</v>
      </c>
      <c r="BM152" s="25">
        <v>13.600000000000001</v>
      </c>
      <c r="BN152" s="25">
        <v>0.8</v>
      </c>
    </row>
    <row r="153" spans="1:66" x14ac:dyDescent="0.25">
      <c r="A153" s="6">
        <v>45064</v>
      </c>
      <c r="B153" t="s">
        <v>11</v>
      </c>
      <c r="C153">
        <v>18</v>
      </c>
      <c r="D153">
        <f t="shared" si="18"/>
        <v>368.80000000000007</v>
      </c>
      <c r="E153">
        <f t="shared" si="19"/>
        <v>121.60000000000001</v>
      </c>
      <c r="F153">
        <f t="shared" si="20"/>
        <v>119.2</v>
      </c>
      <c r="G153">
        <f t="shared" si="21"/>
        <v>74.400000000000006</v>
      </c>
      <c r="H153">
        <f t="shared" si="22"/>
        <v>53.600000000000009</v>
      </c>
      <c r="I153">
        <v>0</v>
      </c>
      <c r="J153" s="22">
        <v>0.17600000000000002</v>
      </c>
      <c r="K153" s="22">
        <v>0.47199999999999998</v>
      </c>
      <c r="L153" s="22">
        <v>0.68800000000000006</v>
      </c>
      <c r="M153" s="22">
        <v>0.67200000000000004</v>
      </c>
      <c r="N153" s="22">
        <v>0.64000000000000012</v>
      </c>
      <c r="O153" s="24">
        <v>0.66400000000000015</v>
      </c>
      <c r="P153" s="24">
        <v>0.48</v>
      </c>
      <c r="Q153" s="24">
        <v>0.54400000000000004</v>
      </c>
      <c r="R153" s="24">
        <v>0.54400000000000004</v>
      </c>
      <c r="S153" s="24">
        <v>0.54400000000000004</v>
      </c>
      <c r="T153" s="24">
        <v>0.53600000000000003</v>
      </c>
      <c r="U153" s="24">
        <v>0.33600000000000002</v>
      </c>
      <c r="V153" s="24">
        <v>0.72800000000000009</v>
      </c>
      <c r="W153" s="24">
        <v>0.28000000000000003</v>
      </c>
      <c r="X153" s="24">
        <v>0.75200000000000011</v>
      </c>
      <c r="Y153" s="24">
        <v>0.41600000000000004</v>
      </c>
      <c r="Z153" s="24">
        <v>0.7360000000000001</v>
      </c>
      <c r="AA153" s="25">
        <v>0</v>
      </c>
      <c r="AB153" s="25">
        <v>0.8</v>
      </c>
      <c r="AC153" s="25">
        <v>1.6</v>
      </c>
      <c r="AD153" s="25">
        <v>36.800000000000004</v>
      </c>
      <c r="AE153" s="25">
        <v>6.4</v>
      </c>
      <c r="AF153" s="25">
        <v>11.200000000000001</v>
      </c>
      <c r="AG153" s="25">
        <v>0</v>
      </c>
      <c r="AH153" s="25">
        <v>30.400000000000002</v>
      </c>
      <c r="AI153" s="25">
        <v>3.2</v>
      </c>
      <c r="AJ153" s="25">
        <v>28.8</v>
      </c>
      <c r="AK153" s="25">
        <v>8.8000000000000007</v>
      </c>
      <c r="AL153" s="25">
        <v>0</v>
      </c>
      <c r="AM153" s="25">
        <v>0</v>
      </c>
      <c r="AN153" s="25">
        <v>0</v>
      </c>
      <c r="AO153" s="25">
        <v>0</v>
      </c>
      <c r="AP153" s="25">
        <v>0</v>
      </c>
      <c r="AQ153" s="25">
        <v>8</v>
      </c>
      <c r="AR153" s="25">
        <v>20.8</v>
      </c>
      <c r="AS153" s="25">
        <v>13.600000000000001</v>
      </c>
      <c r="AT153" s="25">
        <v>11.200000000000001</v>
      </c>
      <c r="AU153" s="25">
        <v>0</v>
      </c>
      <c r="AV153" s="25">
        <v>22.400000000000002</v>
      </c>
      <c r="AW153" s="25">
        <v>7.2</v>
      </c>
      <c r="AX153" s="25">
        <v>0</v>
      </c>
      <c r="AY153" s="25">
        <v>0</v>
      </c>
      <c r="AZ153" s="25">
        <v>0</v>
      </c>
      <c r="BA153" s="25">
        <v>15.200000000000001</v>
      </c>
      <c r="BB153" s="25">
        <v>0.8</v>
      </c>
      <c r="BC153" s="25">
        <v>0</v>
      </c>
      <c r="BD153" s="25">
        <v>28.8</v>
      </c>
      <c r="BE153" s="25">
        <v>13.600000000000001</v>
      </c>
      <c r="BF153" s="25">
        <v>11.200000000000001</v>
      </c>
      <c r="BG153" s="25">
        <v>9.6000000000000014</v>
      </c>
      <c r="BH153" s="25">
        <v>4</v>
      </c>
      <c r="BI153" s="25">
        <v>4</v>
      </c>
      <c r="BJ153" s="25">
        <v>4</v>
      </c>
      <c r="BK153" s="25">
        <v>30.400000000000002</v>
      </c>
      <c r="BL153" s="25">
        <v>28.8</v>
      </c>
      <c r="BM153" s="25">
        <v>16</v>
      </c>
      <c r="BN153" s="25">
        <v>0</v>
      </c>
    </row>
    <row r="154" spans="1:66" x14ac:dyDescent="0.25">
      <c r="A154" s="6">
        <v>45065</v>
      </c>
      <c r="B154" t="s">
        <v>11</v>
      </c>
      <c r="C154">
        <v>19</v>
      </c>
      <c r="D154">
        <f t="shared" si="18"/>
        <v>418.4</v>
      </c>
      <c r="E154">
        <f t="shared" si="19"/>
        <v>60.000000000000007</v>
      </c>
      <c r="F154">
        <f t="shared" si="20"/>
        <v>79.200000000000017</v>
      </c>
      <c r="G154">
        <f t="shared" si="21"/>
        <v>148.80000000000001</v>
      </c>
      <c r="H154">
        <f t="shared" si="22"/>
        <v>130.4</v>
      </c>
      <c r="I154">
        <v>0</v>
      </c>
      <c r="J154" s="22">
        <v>0.248</v>
      </c>
      <c r="K154" s="22">
        <v>0.44800000000000006</v>
      </c>
      <c r="L154" s="22">
        <v>0.70400000000000007</v>
      </c>
      <c r="M154" s="22">
        <v>0.4</v>
      </c>
      <c r="N154" s="22">
        <v>0.67200000000000004</v>
      </c>
      <c r="O154" s="24">
        <v>0.48</v>
      </c>
      <c r="P154" s="24">
        <v>0.57599999999999996</v>
      </c>
      <c r="Q154" s="24">
        <v>0.72000000000000008</v>
      </c>
      <c r="R154" s="24">
        <v>0.72000000000000008</v>
      </c>
      <c r="S154" s="24">
        <v>0.48</v>
      </c>
      <c r="T154" s="24">
        <v>0.64800000000000013</v>
      </c>
      <c r="U154" s="24">
        <v>0.67200000000000004</v>
      </c>
      <c r="V154" s="24">
        <v>0.46399999999999997</v>
      </c>
      <c r="W154" s="24">
        <v>0.72000000000000008</v>
      </c>
      <c r="X154" s="24">
        <v>0.68</v>
      </c>
      <c r="Y154" s="24">
        <v>0.41600000000000004</v>
      </c>
      <c r="Z154" s="24">
        <v>0.63200000000000012</v>
      </c>
      <c r="AA154" s="25">
        <v>6.4</v>
      </c>
      <c r="AB154" s="25">
        <v>8</v>
      </c>
      <c r="AC154" s="25">
        <v>10.4</v>
      </c>
      <c r="AD154" s="25">
        <v>14.4</v>
      </c>
      <c r="AE154" s="25">
        <v>0</v>
      </c>
      <c r="AF154" s="25">
        <v>5.6000000000000005</v>
      </c>
      <c r="AG154" s="25">
        <v>0</v>
      </c>
      <c r="AH154" s="25">
        <v>16.8</v>
      </c>
      <c r="AI154" s="25">
        <v>0</v>
      </c>
      <c r="AJ154" s="25">
        <v>17.600000000000001</v>
      </c>
      <c r="AK154" s="25">
        <v>7.2</v>
      </c>
      <c r="AL154" s="25">
        <v>17.600000000000001</v>
      </c>
      <c r="AM154" s="25">
        <v>1.6</v>
      </c>
      <c r="AN154" s="25">
        <v>0</v>
      </c>
      <c r="AO154" s="25">
        <v>10.4</v>
      </c>
      <c r="AP154" s="25">
        <v>0</v>
      </c>
      <c r="AQ154" s="25">
        <v>18.400000000000002</v>
      </c>
      <c r="AR154" s="25">
        <v>29.6</v>
      </c>
      <c r="AS154" s="25">
        <v>20</v>
      </c>
      <c r="AT154" s="25">
        <v>32.800000000000004</v>
      </c>
      <c r="AU154" s="25">
        <v>0</v>
      </c>
      <c r="AV154" s="25">
        <v>18.400000000000002</v>
      </c>
      <c r="AW154" s="25">
        <v>11.200000000000001</v>
      </c>
      <c r="AX154" s="25">
        <v>28</v>
      </c>
      <c r="AY154" s="25">
        <v>12</v>
      </c>
      <c r="AZ154" s="25">
        <v>31.200000000000003</v>
      </c>
      <c r="BA154" s="25">
        <v>2.4000000000000004</v>
      </c>
      <c r="BB154" s="25">
        <v>14.4</v>
      </c>
      <c r="BC154" s="25">
        <v>1.6</v>
      </c>
      <c r="BD154" s="25">
        <v>29.6</v>
      </c>
      <c r="BE154" s="25">
        <v>11.200000000000001</v>
      </c>
      <c r="BF154" s="25">
        <v>0</v>
      </c>
      <c r="BG154" s="25">
        <v>0</v>
      </c>
      <c r="BH154" s="25">
        <v>1.6</v>
      </c>
      <c r="BI154" s="25">
        <v>9.6000000000000014</v>
      </c>
      <c r="BJ154" s="25">
        <v>8</v>
      </c>
      <c r="BK154" s="25">
        <v>0</v>
      </c>
      <c r="BL154" s="25">
        <v>19.200000000000003</v>
      </c>
      <c r="BM154" s="25">
        <v>10.4</v>
      </c>
      <c r="BN154" s="25">
        <v>0</v>
      </c>
    </row>
    <row r="155" spans="1:66" x14ac:dyDescent="0.25">
      <c r="A155" s="6">
        <v>45066</v>
      </c>
      <c r="B155" t="s">
        <v>11</v>
      </c>
      <c r="C155">
        <v>20</v>
      </c>
      <c r="D155">
        <f t="shared" si="18"/>
        <v>352.80000000000007</v>
      </c>
      <c r="E155">
        <f t="shared" si="19"/>
        <v>92.800000000000011</v>
      </c>
      <c r="F155">
        <f t="shared" si="20"/>
        <v>112</v>
      </c>
      <c r="G155">
        <f t="shared" si="21"/>
        <v>56.800000000000004</v>
      </c>
      <c r="H155">
        <f t="shared" si="22"/>
        <v>91.200000000000017</v>
      </c>
      <c r="I155">
        <v>0</v>
      </c>
      <c r="J155" s="22">
        <v>0.67200000000000004</v>
      </c>
      <c r="K155" s="22">
        <v>0.40800000000000003</v>
      </c>
      <c r="L155" s="22">
        <v>0.56000000000000005</v>
      </c>
      <c r="M155" s="22">
        <v>0.62400000000000011</v>
      </c>
      <c r="N155" s="22">
        <v>0.42400000000000004</v>
      </c>
      <c r="O155" s="24">
        <v>0.496</v>
      </c>
      <c r="P155" s="24">
        <v>0.51200000000000001</v>
      </c>
      <c r="Q155" s="24">
        <v>0.48799999999999999</v>
      </c>
      <c r="R155" s="24">
        <v>0.58399999999999996</v>
      </c>
      <c r="S155" s="24">
        <v>0.55200000000000005</v>
      </c>
      <c r="T155" s="24">
        <v>0.63200000000000012</v>
      </c>
      <c r="U155" s="24">
        <v>0.7360000000000001</v>
      </c>
      <c r="V155" s="24">
        <v>0.74400000000000011</v>
      </c>
      <c r="W155" s="24">
        <v>0.70400000000000007</v>
      </c>
      <c r="X155" s="24">
        <v>0.496</v>
      </c>
      <c r="Y155" s="24">
        <v>0.77600000000000002</v>
      </c>
      <c r="Z155" s="24">
        <v>0.24</v>
      </c>
      <c r="AA155" s="25">
        <v>0</v>
      </c>
      <c r="AB155" s="25">
        <v>0.8</v>
      </c>
      <c r="AC155" s="25">
        <v>4</v>
      </c>
      <c r="AD155" s="25">
        <v>40.800000000000004</v>
      </c>
      <c r="AE155" s="25">
        <v>24</v>
      </c>
      <c r="AF155" s="25">
        <v>0</v>
      </c>
      <c r="AG155" s="25">
        <v>7.2</v>
      </c>
      <c r="AH155" s="25">
        <v>13.600000000000001</v>
      </c>
      <c r="AI155" s="25">
        <v>21.6</v>
      </c>
      <c r="AJ155" s="25">
        <v>0</v>
      </c>
      <c r="AK155" s="25">
        <v>16</v>
      </c>
      <c r="AL155" s="25">
        <v>0</v>
      </c>
      <c r="AM155" s="25">
        <v>32.800000000000004</v>
      </c>
      <c r="AN155" s="25">
        <v>0</v>
      </c>
      <c r="AO155" s="25">
        <v>12.8</v>
      </c>
      <c r="AP155" s="25">
        <v>20</v>
      </c>
      <c r="AQ155" s="25">
        <v>6.4</v>
      </c>
      <c r="AR155" s="25">
        <v>0</v>
      </c>
      <c r="AS155" s="25">
        <v>0</v>
      </c>
      <c r="AT155" s="25">
        <v>19.200000000000003</v>
      </c>
      <c r="AU155" s="25">
        <v>8</v>
      </c>
      <c r="AV155" s="25">
        <v>0</v>
      </c>
      <c r="AW155" s="25">
        <v>7.2</v>
      </c>
      <c r="AX155" s="25">
        <v>2.4000000000000004</v>
      </c>
      <c r="AY155" s="25">
        <v>0</v>
      </c>
      <c r="AZ155" s="25">
        <v>6.4</v>
      </c>
      <c r="BA155" s="25">
        <v>15.200000000000001</v>
      </c>
      <c r="BB155" s="25">
        <v>14.4</v>
      </c>
      <c r="BC155" s="25">
        <v>3.2</v>
      </c>
      <c r="BD155" s="25">
        <v>0</v>
      </c>
      <c r="BE155" s="25">
        <v>19.200000000000003</v>
      </c>
      <c r="BF155" s="25">
        <v>0</v>
      </c>
      <c r="BG155" s="25">
        <v>0</v>
      </c>
      <c r="BH155" s="25">
        <v>22.400000000000002</v>
      </c>
      <c r="BI155" s="25">
        <v>9.6000000000000014</v>
      </c>
      <c r="BJ155" s="25">
        <v>19.200000000000003</v>
      </c>
      <c r="BK155" s="25">
        <v>0</v>
      </c>
      <c r="BL155" s="25">
        <v>2.4000000000000004</v>
      </c>
      <c r="BM155" s="25">
        <v>0</v>
      </c>
      <c r="BN155" s="25">
        <v>20</v>
      </c>
    </row>
    <row r="156" spans="1:66" x14ac:dyDescent="0.25">
      <c r="A156" s="6">
        <v>45067</v>
      </c>
      <c r="B156" t="s">
        <v>11</v>
      </c>
      <c r="C156">
        <v>21</v>
      </c>
      <c r="D156">
        <f t="shared" si="18"/>
        <v>356.80000000000007</v>
      </c>
      <c r="E156">
        <f t="shared" si="19"/>
        <v>81.600000000000009</v>
      </c>
      <c r="F156">
        <f t="shared" si="20"/>
        <v>51.2</v>
      </c>
      <c r="G156">
        <f t="shared" si="21"/>
        <v>138.4</v>
      </c>
      <c r="H156">
        <f t="shared" si="22"/>
        <v>85.600000000000009</v>
      </c>
      <c r="I156">
        <v>0</v>
      </c>
      <c r="J156" s="22">
        <v>0.65600000000000014</v>
      </c>
      <c r="K156" s="22">
        <v>0.55200000000000005</v>
      </c>
      <c r="L156" s="22">
        <v>0.6160000000000001</v>
      </c>
      <c r="M156" s="22">
        <v>0.67200000000000004</v>
      </c>
      <c r="N156" s="22">
        <v>0.72800000000000009</v>
      </c>
      <c r="O156" s="24">
        <v>0.62400000000000011</v>
      </c>
      <c r="P156" s="24">
        <v>0.2</v>
      </c>
      <c r="Q156" s="24">
        <v>0.56799999999999995</v>
      </c>
      <c r="R156" s="24">
        <v>0.60000000000000009</v>
      </c>
      <c r="S156" s="24">
        <v>0.55200000000000005</v>
      </c>
      <c r="T156" s="24">
        <v>0.78400000000000003</v>
      </c>
      <c r="U156" s="24">
        <v>0.77600000000000002</v>
      </c>
      <c r="V156" s="24">
        <v>0.77600000000000002</v>
      </c>
      <c r="W156" s="24">
        <v>0.57599999999999996</v>
      </c>
      <c r="X156" s="24">
        <v>0.8</v>
      </c>
      <c r="Y156" s="24">
        <v>0.59199999999999997</v>
      </c>
      <c r="Z156" s="24">
        <v>0.248</v>
      </c>
      <c r="AA156" s="25">
        <v>12.8</v>
      </c>
      <c r="AB156" s="25">
        <v>0</v>
      </c>
      <c r="AC156" s="25">
        <v>0</v>
      </c>
      <c r="AD156" s="25">
        <v>16</v>
      </c>
      <c r="AE156" s="25">
        <v>0</v>
      </c>
      <c r="AF156" s="25">
        <v>0</v>
      </c>
      <c r="AG156" s="25">
        <v>0</v>
      </c>
      <c r="AH156" s="25">
        <v>9.6000000000000014</v>
      </c>
      <c r="AI156" s="25">
        <v>12.8</v>
      </c>
      <c r="AJ156" s="25">
        <v>0</v>
      </c>
      <c r="AK156" s="25">
        <v>4</v>
      </c>
      <c r="AL156" s="25">
        <v>4.8000000000000007</v>
      </c>
      <c r="AM156" s="25">
        <v>0</v>
      </c>
      <c r="AN156" s="25">
        <v>0</v>
      </c>
      <c r="AO156" s="25">
        <v>25.6</v>
      </c>
      <c r="AP156" s="25">
        <v>8</v>
      </c>
      <c r="AQ156" s="25">
        <v>28</v>
      </c>
      <c r="AR156" s="25">
        <v>8.8000000000000007</v>
      </c>
      <c r="AS156" s="25">
        <v>0</v>
      </c>
      <c r="AT156" s="25">
        <v>10.4</v>
      </c>
      <c r="AU156" s="25">
        <v>16.8</v>
      </c>
      <c r="AV156" s="25">
        <v>23.200000000000003</v>
      </c>
      <c r="AW156" s="25">
        <v>24.8</v>
      </c>
      <c r="AX156" s="25">
        <v>0</v>
      </c>
      <c r="AY156" s="25">
        <v>28.8</v>
      </c>
      <c r="AZ156" s="25">
        <v>0</v>
      </c>
      <c r="BA156" s="25">
        <v>15.200000000000001</v>
      </c>
      <c r="BB156" s="25">
        <v>0</v>
      </c>
      <c r="BC156" s="25">
        <v>17.600000000000001</v>
      </c>
      <c r="BD156" s="25">
        <v>12</v>
      </c>
      <c r="BE156" s="25">
        <v>0</v>
      </c>
      <c r="BF156" s="25">
        <v>8</v>
      </c>
      <c r="BG156" s="25">
        <v>0</v>
      </c>
      <c r="BH156" s="25">
        <v>4.8000000000000007</v>
      </c>
      <c r="BI156" s="25">
        <v>24</v>
      </c>
      <c r="BJ156" s="25">
        <v>3.2</v>
      </c>
      <c r="BK156" s="25">
        <v>3.2</v>
      </c>
      <c r="BL156" s="25">
        <v>5.6000000000000005</v>
      </c>
      <c r="BM156" s="25">
        <v>6.4</v>
      </c>
      <c r="BN156" s="25">
        <v>26.400000000000002</v>
      </c>
    </row>
    <row r="157" spans="1:66" x14ac:dyDescent="0.25">
      <c r="A157" s="6">
        <v>45068</v>
      </c>
      <c r="B157" t="s">
        <v>11</v>
      </c>
      <c r="C157">
        <v>22</v>
      </c>
      <c r="D157">
        <f t="shared" si="18"/>
        <v>273.60000000000002</v>
      </c>
      <c r="E157">
        <f t="shared" si="19"/>
        <v>81.600000000000009</v>
      </c>
      <c r="F157">
        <f t="shared" si="20"/>
        <v>92.800000000000011</v>
      </c>
      <c r="G157">
        <f t="shared" si="21"/>
        <v>26.4</v>
      </c>
      <c r="H157">
        <f t="shared" si="22"/>
        <v>72.8</v>
      </c>
      <c r="I157">
        <v>0</v>
      </c>
      <c r="J157" s="22">
        <v>0.56799999999999995</v>
      </c>
      <c r="K157" s="22">
        <v>0.7360000000000001</v>
      </c>
      <c r="L157" s="22">
        <v>0.6080000000000001</v>
      </c>
      <c r="M157" s="22">
        <v>0.16800000000000001</v>
      </c>
      <c r="N157" s="22">
        <v>0.72000000000000008</v>
      </c>
      <c r="O157" s="24">
        <v>0.76800000000000002</v>
      </c>
      <c r="P157" s="24">
        <v>0.53600000000000003</v>
      </c>
      <c r="Q157" s="24">
        <v>0.53600000000000003</v>
      </c>
      <c r="R157" s="24">
        <v>0.40800000000000003</v>
      </c>
      <c r="S157" s="24">
        <v>0.48799999999999999</v>
      </c>
      <c r="T157" s="24">
        <v>0.48</v>
      </c>
      <c r="U157" s="24">
        <v>0.77600000000000002</v>
      </c>
      <c r="V157" s="24">
        <v>0.62400000000000011</v>
      </c>
      <c r="W157" s="24">
        <v>0.56799999999999995</v>
      </c>
      <c r="X157" s="24">
        <v>0.72000000000000008</v>
      </c>
      <c r="Y157" s="24">
        <v>0.22400000000000003</v>
      </c>
      <c r="Z157" s="24">
        <v>0.26400000000000001</v>
      </c>
      <c r="AA157" s="25">
        <v>29.6</v>
      </c>
      <c r="AB157" s="25">
        <v>1.6</v>
      </c>
      <c r="AC157" s="25">
        <v>4</v>
      </c>
      <c r="AD157" s="25">
        <v>16.8</v>
      </c>
      <c r="AE157" s="25">
        <v>10.4</v>
      </c>
      <c r="AF157" s="25">
        <v>8</v>
      </c>
      <c r="AG157" s="25">
        <v>3.2</v>
      </c>
      <c r="AH157" s="25">
        <v>0</v>
      </c>
      <c r="AI157" s="25">
        <v>16.8</v>
      </c>
      <c r="AJ157" s="25">
        <v>2.4000000000000004</v>
      </c>
      <c r="AK157" s="25">
        <v>23.200000000000003</v>
      </c>
      <c r="AL157" s="25">
        <v>25.6</v>
      </c>
      <c r="AM157" s="25">
        <v>20</v>
      </c>
      <c r="AN157" s="25">
        <v>5.6000000000000005</v>
      </c>
      <c r="AO157" s="25">
        <v>5.6000000000000005</v>
      </c>
      <c r="AP157" s="25">
        <v>0</v>
      </c>
      <c r="AQ157" s="25">
        <v>0</v>
      </c>
      <c r="AR157" s="25">
        <v>7.2</v>
      </c>
      <c r="AS157" s="25">
        <v>8.8000000000000007</v>
      </c>
      <c r="AT157" s="25">
        <v>0</v>
      </c>
      <c r="AU157" s="25">
        <v>0</v>
      </c>
      <c r="AV157" s="25">
        <v>4.8000000000000007</v>
      </c>
      <c r="AW157" s="25">
        <v>0</v>
      </c>
      <c r="AX157" s="25">
        <v>0</v>
      </c>
      <c r="AY157" s="25">
        <v>3.2</v>
      </c>
      <c r="AZ157" s="25">
        <v>3.2</v>
      </c>
      <c r="BA157" s="25">
        <v>0</v>
      </c>
      <c r="BB157" s="25">
        <v>1.6</v>
      </c>
      <c r="BC157" s="25">
        <v>13.600000000000001</v>
      </c>
      <c r="BD157" s="25">
        <v>0</v>
      </c>
      <c r="BE157" s="25">
        <v>21.6</v>
      </c>
      <c r="BF157" s="25">
        <v>26.400000000000002</v>
      </c>
      <c r="BG157" s="25">
        <v>3.2</v>
      </c>
      <c r="BH157" s="25">
        <v>14.4</v>
      </c>
      <c r="BI157" s="25">
        <v>1.6</v>
      </c>
      <c r="BJ157" s="25">
        <v>7.2</v>
      </c>
      <c r="BK157" s="25">
        <v>0</v>
      </c>
      <c r="BL157" s="25">
        <v>4</v>
      </c>
      <c r="BM157" s="25">
        <v>0.8</v>
      </c>
      <c r="BN157" s="25">
        <v>2.4000000000000004</v>
      </c>
    </row>
    <row r="158" spans="1:66" x14ac:dyDescent="0.25">
      <c r="A158" s="6">
        <v>45069</v>
      </c>
      <c r="B158" t="s">
        <v>11</v>
      </c>
      <c r="C158">
        <v>23</v>
      </c>
      <c r="D158">
        <f t="shared" si="18"/>
        <v>397.60000000000014</v>
      </c>
      <c r="E158">
        <f t="shared" si="19"/>
        <v>86.40000000000002</v>
      </c>
      <c r="F158">
        <f t="shared" si="20"/>
        <v>86.40000000000002</v>
      </c>
      <c r="G158">
        <f t="shared" si="21"/>
        <v>163.20000000000005</v>
      </c>
      <c r="H158">
        <f t="shared" si="22"/>
        <v>61.600000000000009</v>
      </c>
      <c r="I158">
        <v>0</v>
      </c>
      <c r="J158" s="22">
        <v>0.248</v>
      </c>
      <c r="K158" s="22">
        <v>0.52800000000000002</v>
      </c>
      <c r="L158" s="22">
        <v>0.34400000000000003</v>
      </c>
      <c r="M158" s="22">
        <v>0.64800000000000013</v>
      </c>
      <c r="N158" s="22">
        <v>0.79200000000000004</v>
      </c>
      <c r="O158" s="24">
        <v>0.496</v>
      </c>
      <c r="P158" s="24">
        <v>0.76800000000000002</v>
      </c>
      <c r="Q158" s="24">
        <v>0.47199999999999998</v>
      </c>
      <c r="R158" s="24">
        <v>0.504</v>
      </c>
      <c r="S158" s="24">
        <v>0.69600000000000006</v>
      </c>
      <c r="T158" s="24">
        <v>0.44000000000000006</v>
      </c>
      <c r="U158" s="24">
        <v>0.6080000000000001</v>
      </c>
      <c r="V158" s="24">
        <v>0.8</v>
      </c>
      <c r="W158" s="24">
        <v>0.72000000000000008</v>
      </c>
      <c r="X158" s="24">
        <v>0.24</v>
      </c>
      <c r="Y158" s="24">
        <v>0.46399999999999997</v>
      </c>
      <c r="Z158" s="24">
        <v>0.22400000000000003</v>
      </c>
      <c r="AA158" s="25">
        <v>3.2</v>
      </c>
      <c r="AB158" s="25">
        <v>0</v>
      </c>
      <c r="AC158" s="25">
        <v>17.600000000000001</v>
      </c>
      <c r="AD158" s="25">
        <v>0</v>
      </c>
      <c r="AE158" s="25">
        <v>11.200000000000012</v>
      </c>
      <c r="AF158" s="25">
        <v>16.8</v>
      </c>
      <c r="AG158" s="25">
        <v>19.200000000000003</v>
      </c>
      <c r="AH158" s="25">
        <v>0</v>
      </c>
      <c r="AI158" s="25">
        <v>8</v>
      </c>
      <c r="AJ158" s="25">
        <v>10.4</v>
      </c>
      <c r="AK158" s="25">
        <v>14.4</v>
      </c>
      <c r="AL158" s="25">
        <v>0</v>
      </c>
      <c r="AM158" s="25">
        <v>27.200000000000003</v>
      </c>
      <c r="AN158" s="25">
        <v>0</v>
      </c>
      <c r="AO158" s="25">
        <v>0</v>
      </c>
      <c r="AP158" s="25">
        <v>3.2</v>
      </c>
      <c r="AQ158" s="25">
        <v>12.8</v>
      </c>
      <c r="AR158" s="25">
        <v>0</v>
      </c>
      <c r="AS158" s="25">
        <v>1.6</v>
      </c>
      <c r="AT158" s="25">
        <v>16.8</v>
      </c>
      <c r="AU158" s="25">
        <v>9.6000000000000014</v>
      </c>
      <c r="AV158" s="25">
        <v>12.8</v>
      </c>
      <c r="AW158" s="25">
        <v>10.4</v>
      </c>
      <c r="AX158" s="25">
        <v>23.200000000000003</v>
      </c>
      <c r="AY158" s="25">
        <v>23.200000000000003</v>
      </c>
      <c r="AZ158" s="25">
        <v>15.200000000000001</v>
      </c>
      <c r="BA158" s="25">
        <v>25.6</v>
      </c>
      <c r="BB158" s="25">
        <v>16.8</v>
      </c>
      <c r="BC158" s="25">
        <v>19.200000000000003</v>
      </c>
      <c r="BD158" s="25">
        <v>7.2</v>
      </c>
      <c r="BE158" s="25">
        <v>3.2</v>
      </c>
      <c r="BF158" s="25">
        <v>4.8000000000000007</v>
      </c>
      <c r="BG158" s="25">
        <v>9.6000000000000014</v>
      </c>
      <c r="BH158" s="25">
        <v>19.200000000000003</v>
      </c>
      <c r="BI158" s="25">
        <v>8.8000000000000007</v>
      </c>
      <c r="BJ158" s="25">
        <v>22.400000000000002</v>
      </c>
      <c r="BK158" s="25">
        <v>0</v>
      </c>
      <c r="BL158" s="25">
        <v>6.4</v>
      </c>
      <c r="BM158" s="25">
        <v>0</v>
      </c>
      <c r="BN158" s="25">
        <v>12</v>
      </c>
    </row>
    <row r="159" spans="1:66" x14ac:dyDescent="0.25">
      <c r="A159" s="6">
        <v>45070</v>
      </c>
      <c r="B159" t="s">
        <v>11</v>
      </c>
      <c r="C159">
        <v>24</v>
      </c>
      <c r="D159">
        <f t="shared" si="18"/>
        <v>320.80000000000018</v>
      </c>
      <c r="E159">
        <f t="shared" si="19"/>
        <v>44.800000000000011</v>
      </c>
      <c r="F159">
        <f t="shared" si="20"/>
        <v>112.80000000000004</v>
      </c>
      <c r="G159">
        <f t="shared" si="21"/>
        <v>127.20000000000005</v>
      </c>
      <c r="H159">
        <f t="shared" si="22"/>
        <v>36.000000000000092</v>
      </c>
      <c r="I159">
        <v>0</v>
      </c>
      <c r="J159" s="22">
        <v>0.56799999999999995</v>
      </c>
      <c r="K159" s="22">
        <v>0.72000000000000008</v>
      </c>
      <c r="L159" s="22">
        <v>0.43200000000000005</v>
      </c>
      <c r="M159" s="22">
        <v>0.71200000000000008</v>
      </c>
      <c r="N159" s="22">
        <v>0.74400000000000011</v>
      </c>
      <c r="O159" s="24">
        <v>0.71200000000000008</v>
      </c>
      <c r="P159" s="24">
        <v>0.6080000000000001</v>
      </c>
      <c r="Q159" s="24">
        <v>0.72000000000000008</v>
      </c>
      <c r="R159" s="24">
        <v>0.71200000000000008</v>
      </c>
      <c r="S159" s="24">
        <v>0.54400000000000004</v>
      </c>
      <c r="T159" s="24">
        <v>0.6080000000000001</v>
      </c>
      <c r="U159" s="24">
        <v>0.75200000000000011</v>
      </c>
      <c r="V159" s="24">
        <v>0.46399999999999997</v>
      </c>
      <c r="W159" s="24">
        <v>0.72000000000000008</v>
      </c>
      <c r="X159" s="24">
        <v>0.31200000000000006</v>
      </c>
      <c r="Y159" s="24">
        <v>0.77600000000000002</v>
      </c>
      <c r="Z159" s="24">
        <v>0.45600000000000007</v>
      </c>
      <c r="AA159" s="25">
        <v>36.800000000000004</v>
      </c>
      <c r="AB159" s="25">
        <v>20.8</v>
      </c>
      <c r="AC159" s="25">
        <v>0</v>
      </c>
      <c r="AD159" s="25">
        <v>18.400000000000002</v>
      </c>
      <c r="AE159" s="25">
        <v>5.6000000000000005</v>
      </c>
      <c r="AF159" s="25">
        <v>9.6000000000000014</v>
      </c>
      <c r="AG159" s="25">
        <v>6.4</v>
      </c>
      <c r="AH159" s="25">
        <v>2.4000000000000004</v>
      </c>
      <c r="AI159" s="25">
        <v>3.2</v>
      </c>
      <c r="AJ159" s="25">
        <v>9.6000000000000014</v>
      </c>
      <c r="AK159" s="25">
        <v>3.2</v>
      </c>
      <c r="AL159" s="25">
        <v>0</v>
      </c>
      <c r="AM159" s="25">
        <v>18.400000000000002</v>
      </c>
      <c r="AN159" s="25">
        <v>0</v>
      </c>
      <c r="AO159" s="25">
        <v>0</v>
      </c>
      <c r="AP159" s="25">
        <v>11.200000000000001</v>
      </c>
      <c r="AQ159" s="25">
        <v>0</v>
      </c>
      <c r="AR159" s="25">
        <v>5.6000000000000911</v>
      </c>
      <c r="AS159" s="25">
        <v>0</v>
      </c>
      <c r="AT159" s="25">
        <v>0.8</v>
      </c>
      <c r="AU159" s="25">
        <v>24.8</v>
      </c>
      <c r="AV159" s="25">
        <v>1.6</v>
      </c>
      <c r="AW159" s="25">
        <v>19.200000000000003</v>
      </c>
      <c r="AX159" s="25">
        <v>4.8000000000000007</v>
      </c>
      <c r="AY159" s="25">
        <v>35.200000000000003</v>
      </c>
      <c r="AZ159" s="25">
        <v>1.6</v>
      </c>
      <c r="BA159" s="25">
        <v>0</v>
      </c>
      <c r="BB159" s="25">
        <v>8.0000000000000462</v>
      </c>
      <c r="BC159" s="25">
        <v>32</v>
      </c>
      <c r="BD159" s="25">
        <v>0</v>
      </c>
      <c r="BE159" s="25">
        <v>0</v>
      </c>
      <c r="BF159" s="25">
        <v>3.2</v>
      </c>
      <c r="BG159" s="25">
        <v>17.600000000000001</v>
      </c>
      <c r="BH159" s="25">
        <v>0.8</v>
      </c>
      <c r="BI159" s="25">
        <v>16.8</v>
      </c>
      <c r="BJ159" s="25">
        <v>0</v>
      </c>
      <c r="BK159" s="25">
        <v>1.6</v>
      </c>
      <c r="BL159" s="25">
        <v>0</v>
      </c>
      <c r="BM159" s="25">
        <v>4.8000000000000007</v>
      </c>
      <c r="BN159" s="25">
        <v>0</v>
      </c>
    </row>
    <row r="160" spans="1:66" x14ac:dyDescent="0.25">
      <c r="A160" s="6">
        <v>45071</v>
      </c>
      <c r="B160" t="s">
        <v>11</v>
      </c>
      <c r="C160">
        <v>25</v>
      </c>
      <c r="D160">
        <f t="shared" si="18"/>
        <v>494.40000000000009</v>
      </c>
      <c r="E160">
        <f t="shared" si="19"/>
        <v>96</v>
      </c>
      <c r="F160">
        <f t="shared" si="20"/>
        <v>206.4</v>
      </c>
      <c r="G160">
        <f t="shared" si="21"/>
        <v>96.000000000000114</v>
      </c>
      <c r="H160">
        <f t="shared" si="22"/>
        <v>96</v>
      </c>
      <c r="I160">
        <v>0</v>
      </c>
      <c r="J160" s="22">
        <v>0.29599999999999999</v>
      </c>
      <c r="K160" s="22">
        <v>0.64000000000000012</v>
      </c>
      <c r="L160" s="22">
        <v>0.38400000000000001</v>
      </c>
      <c r="M160" s="22">
        <v>0.4</v>
      </c>
      <c r="N160" s="22">
        <v>0.72000000000000008</v>
      </c>
      <c r="O160" s="24">
        <v>0.67200000000000004</v>
      </c>
      <c r="P160" s="24">
        <v>0.54400000000000004</v>
      </c>
      <c r="Q160" s="24">
        <v>0.60000000000000009</v>
      </c>
      <c r="R160" s="24">
        <v>0.496</v>
      </c>
      <c r="S160" s="24">
        <v>8.0000000000000016E-2</v>
      </c>
      <c r="T160" s="24">
        <v>0.76000000000000012</v>
      </c>
      <c r="U160" s="24">
        <v>0.39200000000000002</v>
      </c>
      <c r="V160" s="24">
        <v>0.70400000000000007</v>
      </c>
      <c r="W160" s="24">
        <v>0.77600000000000002</v>
      </c>
      <c r="X160" s="24">
        <v>0.76000000000000012</v>
      </c>
      <c r="Y160" s="24">
        <v>0.32800000000000007</v>
      </c>
      <c r="Z160" s="24">
        <v>0.29599999999999999</v>
      </c>
      <c r="AA160" s="25">
        <v>40</v>
      </c>
      <c r="AB160" s="25">
        <v>17.600000000000001</v>
      </c>
      <c r="AC160" s="25">
        <v>25.6</v>
      </c>
      <c r="AD160" s="25">
        <v>0.8</v>
      </c>
      <c r="AE160" s="25">
        <v>42.400000000000006</v>
      </c>
      <c r="AF160" s="25">
        <v>20.8</v>
      </c>
      <c r="AG160" s="25">
        <v>40</v>
      </c>
      <c r="AH160" s="25">
        <v>0</v>
      </c>
      <c r="AI160" s="25">
        <v>17.600000000000001</v>
      </c>
      <c r="AJ160" s="25">
        <v>1.6</v>
      </c>
      <c r="AK160" s="25">
        <v>0</v>
      </c>
      <c r="AL160" s="25">
        <v>16.8</v>
      </c>
      <c r="AM160" s="25">
        <v>4</v>
      </c>
      <c r="AN160" s="25">
        <v>19.200000000000003</v>
      </c>
      <c r="AO160" s="25">
        <v>12.8</v>
      </c>
      <c r="AP160" s="25">
        <v>0</v>
      </c>
      <c r="AQ160" s="25">
        <v>0</v>
      </c>
      <c r="AR160" s="25">
        <v>10.4</v>
      </c>
      <c r="AS160" s="25">
        <v>4.8000000000000007</v>
      </c>
      <c r="AT160" s="25">
        <v>28</v>
      </c>
      <c r="AU160" s="25">
        <v>9.6000000000000014</v>
      </c>
      <c r="AV160" s="25">
        <v>18.400000000000002</v>
      </c>
      <c r="AW160" s="25">
        <v>26.400000000000002</v>
      </c>
      <c r="AX160" s="25">
        <v>8</v>
      </c>
      <c r="AY160" s="25">
        <v>0</v>
      </c>
      <c r="AZ160" s="25">
        <v>3.2</v>
      </c>
      <c r="BA160" s="25">
        <v>7.2</v>
      </c>
      <c r="BB160" s="25">
        <v>13.600000000000092</v>
      </c>
      <c r="BC160" s="25">
        <v>7.2</v>
      </c>
      <c r="BD160" s="25">
        <v>2.4000000000000004</v>
      </c>
      <c r="BE160" s="25">
        <v>16</v>
      </c>
      <c r="BF160" s="25">
        <v>4.8000000000000007</v>
      </c>
      <c r="BG160" s="25">
        <v>33.6</v>
      </c>
      <c r="BH160" s="25">
        <v>6.4</v>
      </c>
      <c r="BI160" s="25">
        <v>0</v>
      </c>
      <c r="BJ160" s="25">
        <v>0</v>
      </c>
      <c r="BK160" s="25">
        <v>19.200000000000003</v>
      </c>
      <c r="BL160" s="25">
        <v>12.8</v>
      </c>
      <c r="BM160" s="25">
        <v>3.2</v>
      </c>
      <c r="BN160" s="25">
        <v>0</v>
      </c>
    </row>
    <row r="161" spans="1:66" x14ac:dyDescent="0.25">
      <c r="A161" s="6">
        <v>45072</v>
      </c>
      <c r="B161" t="s">
        <v>11</v>
      </c>
      <c r="C161">
        <v>26</v>
      </c>
      <c r="D161">
        <f t="shared" si="18"/>
        <v>378.40000000000003</v>
      </c>
      <c r="E161">
        <f t="shared" si="19"/>
        <v>66.400000000000006</v>
      </c>
      <c r="F161">
        <f t="shared" si="20"/>
        <v>124.80000000000001</v>
      </c>
      <c r="G161">
        <f t="shared" si="21"/>
        <v>122.4</v>
      </c>
      <c r="H161">
        <f t="shared" si="22"/>
        <v>64.800000000000011</v>
      </c>
      <c r="I161">
        <v>0</v>
      </c>
      <c r="J161" s="22">
        <v>0.53600000000000003</v>
      </c>
      <c r="K161" s="22">
        <v>0.58399999999999996</v>
      </c>
      <c r="L161" s="22">
        <v>0.72000000000000008</v>
      </c>
      <c r="M161" s="22">
        <v>0.76000000000000012</v>
      </c>
      <c r="N161" s="22">
        <v>0.76800000000000002</v>
      </c>
      <c r="O161" s="24">
        <v>0.68</v>
      </c>
      <c r="P161" s="24">
        <v>0.48</v>
      </c>
      <c r="Q161" s="24">
        <v>0.68800000000000006</v>
      </c>
      <c r="R161" s="24">
        <v>0.51200000000000001</v>
      </c>
      <c r="S161" s="24">
        <v>0.54400000000000004</v>
      </c>
      <c r="T161" s="24">
        <v>0.48799999999999999</v>
      </c>
      <c r="U161" s="24">
        <v>0.56799999999999995</v>
      </c>
      <c r="V161" s="24">
        <v>0.45600000000000007</v>
      </c>
      <c r="W161" s="24">
        <v>0.66400000000000015</v>
      </c>
      <c r="X161" s="24">
        <v>0.68800000000000006</v>
      </c>
      <c r="Y161" s="24">
        <v>0.59199999999999997</v>
      </c>
      <c r="Z161" s="24">
        <v>0.12</v>
      </c>
      <c r="AA161" s="25">
        <v>8.8000000000000007</v>
      </c>
      <c r="AB161" s="25">
        <v>34.4</v>
      </c>
      <c r="AC161" s="25">
        <v>15.200000000000001</v>
      </c>
      <c r="AD161" s="25">
        <v>11.200000000000001</v>
      </c>
      <c r="AE161" s="25">
        <v>0</v>
      </c>
      <c r="AF161" s="25">
        <v>20</v>
      </c>
      <c r="AG161" s="25">
        <v>0</v>
      </c>
      <c r="AH161" s="25">
        <v>31.200000000000003</v>
      </c>
      <c r="AI161" s="25">
        <v>4</v>
      </c>
      <c r="AJ161" s="25">
        <v>0</v>
      </c>
      <c r="AK161" s="25">
        <v>12.8</v>
      </c>
      <c r="AL161" s="25">
        <v>7.2</v>
      </c>
      <c r="AM161" s="25">
        <v>11.200000000000001</v>
      </c>
      <c r="AN161" s="25">
        <v>0</v>
      </c>
      <c r="AO161" s="25">
        <v>0</v>
      </c>
      <c r="AP161" s="25">
        <v>5.6000000000000005</v>
      </c>
      <c r="AQ161" s="25">
        <v>0</v>
      </c>
      <c r="AR161" s="25">
        <v>28.8</v>
      </c>
      <c r="AS161" s="25">
        <v>0</v>
      </c>
      <c r="AT161" s="25">
        <v>12</v>
      </c>
      <c r="AU161" s="25">
        <v>34.4</v>
      </c>
      <c r="AV161" s="25">
        <v>0</v>
      </c>
      <c r="AW161" s="25">
        <v>5.6000000000000005</v>
      </c>
      <c r="AX161" s="25">
        <v>12</v>
      </c>
      <c r="AY161" s="25">
        <v>28</v>
      </c>
      <c r="AZ161" s="25">
        <v>10.4</v>
      </c>
      <c r="BA161" s="25">
        <v>12</v>
      </c>
      <c r="BB161" s="25">
        <v>19.200000000000003</v>
      </c>
      <c r="BC161" s="25">
        <v>0</v>
      </c>
      <c r="BD161" s="25">
        <v>0.8</v>
      </c>
      <c r="BE161" s="25">
        <v>4</v>
      </c>
      <c r="BF161" s="25">
        <v>8.8000000000000007</v>
      </c>
      <c r="BG161" s="25">
        <v>7.2</v>
      </c>
      <c r="BH161" s="25">
        <v>8</v>
      </c>
      <c r="BI161" s="25">
        <v>0</v>
      </c>
      <c r="BJ161" s="25">
        <v>0</v>
      </c>
      <c r="BK161" s="25">
        <v>4</v>
      </c>
      <c r="BL161" s="25">
        <v>0</v>
      </c>
      <c r="BM161" s="25">
        <v>34.4</v>
      </c>
      <c r="BN161" s="25">
        <v>0</v>
      </c>
    </row>
    <row r="162" spans="1:66" x14ac:dyDescent="0.25">
      <c r="A162" s="6">
        <v>45073</v>
      </c>
      <c r="B162" t="s">
        <v>11</v>
      </c>
      <c r="C162">
        <v>27</v>
      </c>
      <c r="D162">
        <f t="shared" si="18"/>
        <v>384.8</v>
      </c>
      <c r="E162">
        <f t="shared" si="19"/>
        <v>111.19999999999999</v>
      </c>
      <c r="F162">
        <f t="shared" si="20"/>
        <v>44.000000000000007</v>
      </c>
      <c r="G162">
        <f t="shared" si="21"/>
        <v>133.60000000000002</v>
      </c>
      <c r="H162">
        <f t="shared" si="22"/>
        <v>96</v>
      </c>
      <c r="I162">
        <v>0</v>
      </c>
      <c r="J162" s="22">
        <v>0.70400000000000007</v>
      </c>
      <c r="K162" s="22">
        <v>0.70400000000000007</v>
      </c>
      <c r="L162" s="22">
        <v>0.36000000000000004</v>
      </c>
      <c r="M162" s="22">
        <v>0.18400000000000002</v>
      </c>
      <c r="N162" s="22">
        <v>0.79200000000000004</v>
      </c>
      <c r="O162" s="24">
        <v>0.26400000000000001</v>
      </c>
      <c r="P162" s="24">
        <v>0.38400000000000001</v>
      </c>
      <c r="Q162" s="24">
        <v>0.64000000000000012</v>
      </c>
      <c r="R162" s="24">
        <v>0.53600000000000003</v>
      </c>
      <c r="S162" s="24">
        <v>0.66400000000000015</v>
      </c>
      <c r="T162" s="24">
        <v>0.71200000000000008</v>
      </c>
      <c r="U162" s="24">
        <v>0.6160000000000001</v>
      </c>
      <c r="V162" s="24">
        <v>0.68800000000000006</v>
      </c>
      <c r="W162" s="24">
        <v>0.27200000000000002</v>
      </c>
      <c r="X162" s="24">
        <v>0.76800000000000002</v>
      </c>
      <c r="Y162" s="24">
        <v>0.36000000000000004</v>
      </c>
      <c r="Z162" s="24">
        <v>0.8</v>
      </c>
      <c r="AA162" s="25">
        <v>0</v>
      </c>
      <c r="AB162" s="25">
        <v>20</v>
      </c>
      <c r="AC162" s="25">
        <v>0.8</v>
      </c>
      <c r="AD162" s="25">
        <v>13.600000000000001</v>
      </c>
      <c r="AE162" s="25">
        <v>5.6000000000000005</v>
      </c>
      <c r="AF162" s="25">
        <v>0</v>
      </c>
      <c r="AG162" s="25">
        <v>3.2</v>
      </c>
      <c r="AH162" s="25">
        <v>0</v>
      </c>
      <c r="AI162" s="25">
        <v>0.8</v>
      </c>
      <c r="AJ162" s="25">
        <v>0</v>
      </c>
      <c r="AK162" s="25">
        <v>9.6000000000000014</v>
      </c>
      <c r="AL162" s="25">
        <v>24</v>
      </c>
      <c r="AM162" s="25">
        <v>0</v>
      </c>
      <c r="AN162" s="25">
        <v>11.200000000000001</v>
      </c>
      <c r="AO162" s="25">
        <v>11.200000000000001</v>
      </c>
      <c r="AP162" s="25">
        <v>19.200000000000003</v>
      </c>
      <c r="AQ162" s="25">
        <v>8</v>
      </c>
      <c r="AR162" s="25">
        <v>8.8000000000000007</v>
      </c>
      <c r="AS162" s="25">
        <v>12</v>
      </c>
      <c r="AT162" s="25">
        <v>1.6</v>
      </c>
      <c r="AU162" s="25">
        <v>31.200000000000003</v>
      </c>
      <c r="AV162" s="25">
        <v>21.6</v>
      </c>
      <c r="AW162" s="25">
        <v>33.6</v>
      </c>
      <c r="AX162" s="25">
        <v>5.6000000000000005</v>
      </c>
      <c r="AY162" s="25">
        <v>0</v>
      </c>
      <c r="AZ162" s="25">
        <v>0</v>
      </c>
      <c r="BA162" s="25">
        <v>0</v>
      </c>
      <c r="BB162" s="25">
        <v>16.8</v>
      </c>
      <c r="BC162" s="25">
        <v>20</v>
      </c>
      <c r="BD162" s="25">
        <v>4.8000000000000007</v>
      </c>
      <c r="BE162" s="25">
        <v>20</v>
      </c>
      <c r="BF162" s="25">
        <v>4</v>
      </c>
      <c r="BG162" s="25">
        <v>7.2</v>
      </c>
      <c r="BH162" s="25">
        <v>12.8</v>
      </c>
      <c r="BI162" s="25">
        <v>0</v>
      </c>
      <c r="BJ162" s="25">
        <v>21.6</v>
      </c>
      <c r="BK162" s="25">
        <v>0</v>
      </c>
      <c r="BL162" s="25">
        <v>15.200000000000001</v>
      </c>
      <c r="BM162" s="25">
        <v>12.8</v>
      </c>
      <c r="BN162" s="25">
        <v>17.600000000000001</v>
      </c>
    </row>
    <row r="163" spans="1:66" x14ac:dyDescent="0.25">
      <c r="A163" s="6">
        <v>45074</v>
      </c>
      <c r="B163" t="s">
        <v>11</v>
      </c>
      <c r="C163">
        <v>28</v>
      </c>
      <c r="D163">
        <f t="shared" si="18"/>
        <v>282.39999999999998</v>
      </c>
      <c r="E163">
        <f t="shared" si="19"/>
        <v>64.8</v>
      </c>
      <c r="F163">
        <f t="shared" si="20"/>
        <v>130.4</v>
      </c>
      <c r="G163">
        <f t="shared" si="21"/>
        <v>19.200000000000003</v>
      </c>
      <c r="H163">
        <f t="shared" si="22"/>
        <v>68</v>
      </c>
      <c r="I163">
        <v>0</v>
      </c>
      <c r="J163" s="22">
        <v>0.15200000000000002</v>
      </c>
      <c r="K163" s="22">
        <v>0.53600000000000003</v>
      </c>
      <c r="L163" s="22">
        <v>0.60000000000000009</v>
      </c>
      <c r="M163" s="22">
        <v>0.70400000000000007</v>
      </c>
      <c r="N163" s="22">
        <v>0.27200000000000002</v>
      </c>
      <c r="O163" s="24">
        <v>0.6080000000000001</v>
      </c>
      <c r="P163" s="24">
        <v>0.504</v>
      </c>
      <c r="Q163" s="24">
        <v>0.57599999999999996</v>
      </c>
      <c r="R163" s="24">
        <v>0.79200000000000004</v>
      </c>
      <c r="S163" s="24">
        <v>0.56000000000000005</v>
      </c>
      <c r="T163" s="24">
        <v>0.55200000000000005</v>
      </c>
      <c r="U163" s="24">
        <v>0.39200000000000002</v>
      </c>
      <c r="V163" s="24">
        <v>0.42400000000000004</v>
      </c>
      <c r="W163" s="24">
        <v>0.72000000000000008</v>
      </c>
      <c r="X163" s="24">
        <v>0.76000000000000012</v>
      </c>
      <c r="Y163" s="24">
        <v>0.70400000000000007</v>
      </c>
      <c r="Z163" s="24">
        <v>0.56000000000000005</v>
      </c>
      <c r="AA163" s="25">
        <v>15.200000000000001</v>
      </c>
      <c r="AB163" s="25">
        <v>16.8</v>
      </c>
      <c r="AC163" s="25">
        <v>0</v>
      </c>
      <c r="AD163" s="25">
        <v>0.8</v>
      </c>
      <c r="AE163" s="25">
        <v>32</v>
      </c>
      <c r="AF163" s="25">
        <v>27.200000000000003</v>
      </c>
      <c r="AG163" s="25">
        <v>7.2</v>
      </c>
      <c r="AH163" s="25">
        <v>29.6</v>
      </c>
      <c r="AI163" s="25">
        <v>0</v>
      </c>
      <c r="AJ163" s="25">
        <v>1.6</v>
      </c>
      <c r="AK163" s="25">
        <v>0.8</v>
      </c>
      <c r="AL163" s="25">
        <v>12.8</v>
      </c>
      <c r="AM163" s="25">
        <v>0</v>
      </c>
      <c r="AN163" s="25">
        <v>16</v>
      </c>
      <c r="AO163" s="25">
        <v>0</v>
      </c>
      <c r="AP163" s="25">
        <v>0</v>
      </c>
      <c r="AQ163" s="25">
        <v>12.8</v>
      </c>
      <c r="AR163" s="25">
        <v>4.8000000000000007</v>
      </c>
      <c r="AS163" s="25">
        <v>17.600000000000001</v>
      </c>
      <c r="AT163" s="25">
        <v>4</v>
      </c>
      <c r="AU163" s="25">
        <v>0</v>
      </c>
      <c r="AV163" s="25">
        <v>0</v>
      </c>
      <c r="AW163" s="25">
        <v>0</v>
      </c>
      <c r="AX163" s="25">
        <v>4</v>
      </c>
      <c r="AY163" s="25">
        <v>5.6000000000000005</v>
      </c>
      <c r="AZ163" s="25">
        <v>0.8</v>
      </c>
      <c r="BA163" s="25">
        <v>1.6</v>
      </c>
      <c r="BB163" s="25">
        <v>0</v>
      </c>
      <c r="BC163" s="25">
        <v>1.6</v>
      </c>
      <c r="BD163" s="25">
        <v>5.6000000000000005</v>
      </c>
      <c r="BE163" s="25">
        <v>4</v>
      </c>
      <c r="BF163" s="25">
        <v>12.8</v>
      </c>
      <c r="BG163" s="25">
        <v>0</v>
      </c>
      <c r="BH163" s="25">
        <v>0</v>
      </c>
      <c r="BI163" s="25">
        <v>8</v>
      </c>
      <c r="BJ163" s="25">
        <v>0</v>
      </c>
      <c r="BK163" s="25">
        <v>0</v>
      </c>
      <c r="BL163" s="25">
        <v>4</v>
      </c>
      <c r="BM163" s="25">
        <v>36</v>
      </c>
      <c r="BN163" s="25">
        <v>0</v>
      </c>
    </row>
    <row r="164" spans="1:66" x14ac:dyDescent="0.25">
      <c r="A164" s="6">
        <v>45075</v>
      </c>
      <c r="B164" t="s">
        <v>11</v>
      </c>
      <c r="C164">
        <v>29</v>
      </c>
      <c r="D164">
        <f t="shared" si="18"/>
        <v>446.40000000000003</v>
      </c>
      <c r="E164">
        <f t="shared" si="19"/>
        <v>62.400000000000013</v>
      </c>
      <c r="F164">
        <f t="shared" si="20"/>
        <v>130.4</v>
      </c>
      <c r="G164">
        <f t="shared" si="21"/>
        <v>112</v>
      </c>
      <c r="H164">
        <f t="shared" si="22"/>
        <v>141.60000000000002</v>
      </c>
      <c r="I164">
        <v>1</v>
      </c>
      <c r="J164" s="22">
        <v>0.78400000000000003</v>
      </c>
      <c r="K164" s="22">
        <v>0.40800000000000003</v>
      </c>
      <c r="L164" s="22">
        <v>0.46399999999999997</v>
      </c>
      <c r="M164" s="22">
        <v>0.70400000000000007</v>
      </c>
      <c r="N164" s="22">
        <v>0.72000000000000008</v>
      </c>
      <c r="O164" s="24">
        <v>0.192</v>
      </c>
      <c r="P164" s="24">
        <v>0.57599999999999996</v>
      </c>
      <c r="Q164" s="24">
        <v>0.68800000000000006</v>
      </c>
      <c r="R164" s="24">
        <v>0.57599999999999996</v>
      </c>
      <c r="S164" s="24">
        <v>0.48</v>
      </c>
      <c r="T164" s="24">
        <v>0.46399999999999997</v>
      </c>
      <c r="U164" s="24">
        <v>0.72000000000000008</v>
      </c>
      <c r="V164" s="24">
        <v>0.76800000000000002</v>
      </c>
      <c r="W164" s="24">
        <v>0.44000000000000006</v>
      </c>
      <c r="X164" s="24">
        <v>0.36000000000000004</v>
      </c>
      <c r="Y164" s="24">
        <v>0.74400000000000011</v>
      </c>
      <c r="Z164" s="24">
        <v>0.59199999999999997</v>
      </c>
      <c r="AA164" s="25">
        <v>4.8000000000000007</v>
      </c>
      <c r="AB164" s="25">
        <v>15.200000000000001</v>
      </c>
      <c r="AC164" s="25">
        <v>28</v>
      </c>
      <c r="AD164" s="25">
        <v>2.4000000000000004</v>
      </c>
      <c r="AE164" s="25">
        <v>8.8000000000000007</v>
      </c>
      <c r="AF164" s="25">
        <v>6.4</v>
      </c>
      <c r="AG164" s="25">
        <v>4</v>
      </c>
      <c r="AH164" s="25">
        <v>16.8</v>
      </c>
      <c r="AI164" s="25">
        <v>16.8</v>
      </c>
      <c r="AJ164" s="25">
        <v>27.200000000000003</v>
      </c>
      <c r="AK164" s="25">
        <v>12</v>
      </c>
      <c r="AL164" s="25">
        <v>0</v>
      </c>
      <c r="AM164" s="25">
        <v>11.200000000000001</v>
      </c>
      <c r="AN164" s="25">
        <v>22.400000000000002</v>
      </c>
      <c r="AO164" s="25">
        <v>8.8000000000000007</v>
      </c>
      <c r="AP164" s="25">
        <v>23.200000000000003</v>
      </c>
      <c r="AQ164" s="25">
        <v>6.4</v>
      </c>
      <c r="AR164" s="25">
        <v>40</v>
      </c>
      <c r="AS164" s="25">
        <v>16.8</v>
      </c>
      <c r="AT164" s="25">
        <v>12.8</v>
      </c>
      <c r="AU164" s="25">
        <v>0</v>
      </c>
      <c r="AV164" s="25">
        <v>32</v>
      </c>
      <c r="AW164" s="25">
        <v>8.8000000000000007</v>
      </c>
      <c r="AX164" s="25">
        <v>5.6000000000000005</v>
      </c>
      <c r="AY164" s="25">
        <v>10.4</v>
      </c>
      <c r="AZ164" s="25">
        <v>16.8</v>
      </c>
      <c r="BA164" s="25">
        <v>0</v>
      </c>
      <c r="BB164" s="25">
        <v>2.4000000000000004</v>
      </c>
      <c r="BC164" s="25">
        <v>34.4</v>
      </c>
      <c r="BD164" s="25">
        <v>1.6</v>
      </c>
      <c r="BE164" s="25">
        <v>18.400000000000002</v>
      </c>
      <c r="BF164" s="25">
        <v>0</v>
      </c>
      <c r="BG164" s="25">
        <v>8</v>
      </c>
      <c r="BH164" s="25">
        <v>0</v>
      </c>
      <c r="BI164" s="25">
        <v>18.400000000000002</v>
      </c>
      <c r="BJ164" s="25">
        <v>0</v>
      </c>
      <c r="BK164" s="25">
        <v>4.8000000000000007</v>
      </c>
      <c r="BL164" s="25">
        <v>7.2</v>
      </c>
      <c r="BM164" s="25">
        <v>5.6000000000000005</v>
      </c>
      <c r="BN164" s="25">
        <v>0</v>
      </c>
    </row>
    <row r="165" spans="1:66" x14ac:dyDescent="0.25">
      <c r="A165" s="6">
        <v>45076</v>
      </c>
      <c r="B165" t="s">
        <v>11</v>
      </c>
      <c r="C165">
        <v>30</v>
      </c>
      <c r="D165">
        <f t="shared" si="18"/>
        <v>168.8</v>
      </c>
      <c r="E165">
        <f t="shared" si="19"/>
        <v>32.800000000000004</v>
      </c>
      <c r="F165">
        <f t="shared" si="20"/>
        <v>28</v>
      </c>
      <c r="G165">
        <f t="shared" si="21"/>
        <v>49.600000000000009</v>
      </c>
      <c r="H165">
        <f t="shared" si="22"/>
        <v>58.400000000000006</v>
      </c>
      <c r="I165">
        <v>0</v>
      </c>
      <c r="J165" s="22">
        <v>0.33600000000000002</v>
      </c>
      <c r="K165" s="22">
        <v>0.69600000000000006</v>
      </c>
      <c r="L165" s="22">
        <v>0.57599999999999996</v>
      </c>
      <c r="M165" s="22">
        <v>0.13600000000000001</v>
      </c>
      <c r="N165" s="22">
        <v>0.77600000000000002</v>
      </c>
      <c r="O165" s="24">
        <v>0.504</v>
      </c>
      <c r="P165" s="24">
        <v>0.60000000000000009</v>
      </c>
      <c r="Q165" s="24">
        <v>0.59199999999999997</v>
      </c>
      <c r="R165" s="24">
        <v>0.69600000000000006</v>
      </c>
      <c r="S165" s="24">
        <v>0.48799999999999999</v>
      </c>
      <c r="T165" s="24">
        <v>0.8</v>
      </c>
      <c r="U165" s="24">
        <v>0.42400000000000004</v>
      </c>
      <c r="V165" s="24">
        <v>0.75200000000000011</v>
      </c>
      <c r="W165" s="24">
        <v>0.75200000000000011</v>
      </c>
      <c r="X165" s="24">
        <v>0.60000000000000009</v>
      </c>
      <c r="Y165" s="24">
        <v>0.44000000000000006</v>
      </c>
      <c r="Z165" s="24">
        <v>0.71200000000000008</v>
      </c>
      <c r="AA165" s="25">
        <v>0</v>
      </c>
      <c r="AB165" s="25">
        <v>6.4</v>
      </c>
      <c r="AC165" s="25">
        <v>2.4000000000000004</v>
      </c>
      <c r="AD165" s="25">
        <v>0</v>
      </c>
      <c r="AE165" s="25">
        <v>0</v>
      </c>
      <c r="AF165" s="25">
        <v>0</v>
      </c>
      <c r="AG165" s="25">
        <v>0</v>
      </c>
      <c r="AH165" s="25">
        <v>11.200000000000001</v>
      </c>
      <c r="AI165" s="25">
        <v>7.2</v>
      </c>
      <c r="AJ165" s="25">
        <v>0.8</v>
      </c>
      <c r="AK165" s="25">
        <v>0.8</v>
      </c>
      <c r="AL165" s="25">
        <v>0</v>
      </c>
      <c r="AM165" s="25">
        <v>13.600000000000001</v>
      </c>
      <c r="AN165" s="25">
        <v>0</v>
      </c>
      <c r="AO165" s="25">
        <v>0</v>
      </c>
      <c r="AP165" s="25">
        <v>20</v>
      </c>
      <c r="AQ165" s="25">
        <v>9.6000000000000014</v>
      </c>
      <c r="AR165" s="25">
        <v>0</v>
      </c>
      <c r="AS165" s="25">
        <v>0</v>
      </c>
      <c r="AT165" s="25">
        <v>15.200000000000001</v>
      </c>
      <c r="AU165" s="25">
        <v>8</v>
      </c>
      <c r="AV165" s="25">
        <v>0</v>
      </c>
      <c r="AW165" s="25">
        <v>8.8000000000000007</v>
      </c>
      <c r="AX165" s="25">
        <v>11.200000000000001</v>
      </c>
      <c r="AY165" s="25">
        <v>13.600000000000001</v>
      </c>
      <c r="AZ165" s="25">
        <v>3.2</v>
      </c>
      <c r="BA165" s="25">
        <v>0</v>
      </c>
      <c r="BB165" s="25">
        <v>3.2</v>
      </c>
      <c r="BC165" s="25">
        <v>0</v>
      </c>
      <c r="BD165" s="25">
        <v>1.6</v>
      </c>
      <c r="BE165" s="25">
        <v>0</v>
      </c>
      <c r="BF165" s="25">
        <v>9.6000000000000014</v>
      </c>
      <c r="BG165" s="25">
        <v>0</v>
      </c>
      <c r="BH165" s="25">
        <v>0</v>
      </c>
      <c r="BI165" s="25">
        <v>4</v>
      </c>
      <c r="BJ165" s="25">
        <v>0</v>
      </c>
      <c r="BK165" s="25">
        <v>0</v>
      </c>
      <c r="BL165" s="25">
        <v>12.8</v>
      </c>
      <c r="BM165" s="25">
        <v>6.4</v>
      </c>
      <c r="BN165" s="25">
        <v>0</v>
      </c>
    </row>
    <row r="166" spans="1:66" x14ac:dyDescent="0.25">
      <c r="A166" s="6">
        <v>45077</v>
      </c>
      <c r="B166" t="s">
        <v>11</v>
      </c>
      <c r="C166">
        <v>31</v>
      </c>
      <c r="D166">
        <f t="shared" si="18"/>
        <v>341.60000000000014</v>
      </c>
      <c r="E166">
        <f t="shared" si="19"/>
        <v>129.6</v>
      </c>
      <c r="F166">
        <f t="shared" si="20"/>
        <v>97.6</v>
      </c>
      <c r="G166">
        <f t="shared" si="21"/>
        <v>64.000000000000099</v>
      </c>
      <c r="H166">
        <f t="shared" si="22"/>
        <v>50.400000000000013</v>
      </c>
      <c r="I166">
        <v>0</v>
      </c>
      <c r="J166" s="22">
        <v>0.14399999999999999</v>
      </c>
      <c r="K166" s="22">
        <v>0.72000000000000008</v>
      </c>
      <c r="L166" s="22">
        <v>0.75200000000000011</v>
      </c>
      <c r="M166" s="22">
        <v>0.69600000000000006</v>
      </c>
      <c r="N166" s="22">
        <v>0.13600000000000001</v>
      </c>
      <c r="O166" s="24">
        <v>0.67200000000000004</v>
      </c>
      <c r="P166" s="24">
        <v>0.53600000000000003</v>
      </c>
      <c r="Q166" s="24">
        <v>0.47199999999999998</v>
      </c>
      <c r="R166" s="24">
        <v>0.78400000000000003</v>
      </c>
      <c r="S166" s="24">
        <v>0.57599999999999996</v>
      </c>
      <c r="T166" s="24">
        <v>0.63200000000000012</v>
      </c>
      <c r="U166" s="24">
        <v>0.63200000000000012</v>
      </c>
      <c r="V166" s="24">
        <v>0.64000000000000012</v>
      </c>
      <c r="W166" s="24">
        <v>0.71200000000000008</v>
      </c>
      <c r="X166" s="24">
        <v>0.71200000000000008</v>
      </c>
      <c r="Y166" s="24">
        <v>0.78400000000000003</v>
      </c>
      <c r="Z166" s="24">
        <v>0.71200000000000008</v>
      </c>
      <c r="AA166" s="25">
        <v>0</v>
      </c>
      <c r="AB166" s="25">
        <v>24</v>
      </c>
      <c r="AC166" s="25">
        <v>14.4</v>
      </c>
      <c r="AD166" s="25">
        <v>0</v>
      </c>
      <c r="AE166" s="25">
        <v>19.200000000000003</v>
      </c>
      <c r="AF166" s="25">
        <v>12</v>
      </c>
      <c r="AG166" s="25">
        <v>13.600000000000001</v>
      </c>
      <c r="AH166" s="25">
        <v>4.8000000000000007</v>
      </c>
      <c r="AI166" s="25">
        <v>9.6000000000000014</v>
      </c>
      <c r="AJ166" s="25">
        <v>0</v>
      </c>
      <c r="AK166" s="25">
        <v>19.200000000000003</v>
      </c>
      <c r="AL166" s="25">
        <v>0</v>
      </c>
      <c r="AM166" s="25">
        <v>6.4</v>
      </c>
      <c r="AN166" s="25">
        <v>5.6000000000000005</v>
      </c>
      <c r="AO166" s="25">
        <v>22.400000000000002</v>
      </c>
      <c r="AP166" s="25">
        <v>5.6000000000000005</v>
      </c>
      <c r="AQ166" s="25">
        <v>0</v>
      </c>
      <c r="AR166" s="25">
        <v>0</v>
      </c>
      <c r="AS166" s="25">
        <v>3.2</v>
      </c>
      <c r="AT166" s="25">
        <v>7.2</v>
      </c>
      <c r="AU166" s="25">
        <v>0</v>
      </c>
      <c r="AV166" s="25">
        <v>3.2</v>
      </c>
      <c r="AW166" s="25">
        <v>10.400000000000091</v>
      </c>
      <c r="AX166" s="25">
        <v>0</v>
      </c>
      <c r="AY166" s="25">
        <v>13.600000000000001</v>
      </c>
      <c r="AZ166" s="25">
        <v>21.6</v>
      </c>
      <c r="BA166" s="25">
        <v>0</v>
      </c>
      <c r="BB166" s="25">
        <v>0</v>
      </c>
      <c r="BC166" s="25">
        <v>0</v>
      </c>
      <c r="BD166" s="25">
        <v>15.200000000000001</v>
      </c>
      <c r="BE166" s="25">
        <v>2.4000000000000004</v>
      </c>
      <c r="BF166" s="25">
        <v>12.8</v>
      </c>
      <c r="BG166" s="25">
        <v>32</v>
      </c>
      <c r="BH166" s="25">
        <v>10.4</v>
      </c>
      <c r="BI166" s="25">
        <v>0</v>
      </c>
      <c r="BJ166" s="25">
        <v>0.8</v>
      </c>
      <c r="BK166" s="25">
        <v>30.400000000000002</v>
      </c>
      <c r="BL166" s="25">
        <v>28</v>
      </c>
      <c r="BM166" s="25">
        <v>6.4</v>
      </c>
      <c r="BN166" s="25">
        <v>6.4</v>
      </c>
    </row>
    <row r="167" spans="1:66" x14ac:dyDescent="0.25">
      <c r="B167" t="s">
        <v>12</v>
      </c>
      <c r="C167">
        <v>0.01</v>
      </c>
      <c r="D167">
        <f t="shared" si="18"/>
        <v>0</v>
      </c>
      <c r="E167">
        <v>0</v>
      </c>
      <c r="F167">
        <v>0</v>
      </c>
      <c r="G167">
        <v>0</v>
      </c>
      <c r="H167">
        <v>0</v>
      </c>
      <c r="I167">
        <v>0</v>
      </c>
      <c r="J167" s="22">
        <v>0</v>
      </c>
      <c r="K167" s="22">
        <v>0</v>
      </c>
      <c r="L167" s="22">
        <v>0</v>
      </c>
      <c r="M167" s="22">
        <v>0</v>
      </c>
      <c r="N167" s="22">
        <v>0</v>
      </c>
      <c r="O167" s="24">
        <v>0</v>
      </c>
      <c r="P167" s="24">
        <v>0</v>
      </c>
      <c r="Q167" s="24">
        <v>0</v>
      </c>
      <c r="R167" s="24">
        <v>0</v>
      </c>
      <c r="S167" s="24">
        <v>0</v>
      </c>
      <c r="T167" s="24">
        <v>0</v>
      </c>
      <c r="U167" s="24">
        <v>0</v>
      </c>
      <c r="V167" s="24">
        <v>0</v>
      </c>
      <c r="W167" s="24">
        <v>0</v>
      </c>
      <c r="X167" s="24">
        <v>0</v>
      </c>
      <c r="Y167" s="24">
        <v>0</v>
      </c>
      <c r="Z167" s="24">
        <v>0</v>
      </c>
      <c r="AA167" s="25">
        <v>0</v>
      </c>
      <c r="AB167" s="25">
        <v>0</v>
      </c>
      <c r="AC167" s="25">
        <v>0</v>
      </c>
      <c r="AD167" s="25">
        <v>0</v>
      </c>
      <c r="AE167" s="25">
        <v>0</v>
      </c>
      <c r="AF167" s="25">
        <v>0</v>
      </c>
      <c r="AG167" s="25">
        <v>0</v>
      </c>
      <c r="AH167" s="25">
        <v>0</v>
      </c>
      <c r="AI167" s="25">
        <v>0</v>
      </c>
      <c r="AJ167" s="25">
        <v>0</v>
      </c>
      <c r="AK167" s="25">
        <v>0</v>
      </c>
      <c r="AL167" s="25">
        <v>0</v>
      </c>
      <c r="AM167" s="25">
        <v>0</v>
      </c>
      <c r="AN167" s="25">
        <v>0</v>
      </c>
      <c r="AO167" s="25">
        <v>0</v>
      </c>
      <c r="AP167" s="25">
        <v>0</v>
      </c>
      <c r="AQ167" s="25">
        <v>0</v>
      </c>
      <c r="AR167" s="25">
        <v>0</v>
      </c>
      <c r="AS167" s="25">
        <v>0</v>
      </c>
      <c r="AT167" s="25">
        <v>0</v>
      </c>
      <c r="AU167" s="25">
        <v>0</v>
      </c>
      <c r="AV167" s="25">
        <v>0</v>
      </c>
      <c r="AW167" s="25">
        <v>0</v>
      </c>
      <c r="AX167" s="25">
        <v>0</v>
      </c>
      <c r="AY167" s="25">
        <v>0</v>
      </c>
      <c r="AZ167" s="25">
        <v>0</v>
      </c>
      <c r="BA167" s="25">
        <v>0</v>
      </c>
      <c r="BB167" s="25">
        <v>0</v>
      </c>
      <c r="BC167" s="25">
        <v>0</v>
      </c>
      <c r="BD167" s="25">
        <v>0</v>
      </c>
      <c r="BE167" s="25">
        <v>0</v>
      </c>
      <c r="BF167" s="25">
        <v>0</v>
      </c>
      <c r="BG167" s="25">
        <v>0</v>
      </c>
      <c r="BH167" s="25">
        <v>0</v>
      </c>
      <c r="BI167" s="25">
        <v>0</v>
      </c>
      <c r="BJ167" s="25">
        <v>0</v>
      </c>
      <c r="BK167" s="25">
        <v>0</v>
      </c>
      <c r="BL167" s="25">
        <v>0</v>
      </c>
      <c r="BM167" s="25">
        <v>0</v>
      </c>
      <c r="BN167" s="25">
        <v>0</v>
      </c>
    </row>
    <row r="168" spans="1:66" x14ac:dyDescent="0.25">
      <c r="B168" t="s">
        <v>12</v>
      </c>
      <c r="C168">
        <v>0.02</v>
      </c>
      <c r="D168">
        <f t="shared" si="18"/>
        <v>0</v>
      </c>
      <c r="E168">
        <v>0</v>
      </c>
      <c r="F168">
        <v>0</v>
      </c>
      <c r="G168">
        <v>0</v>
      </c>
      <c r="H168">
        <v>0</v>
      </c>
      <c r="I168">
        <v>0</v>
      </c>
      <c r="J168" s="22">
        <v>0</v>
      </c>
      <c r="K168" s="22">
        <v>0</v>
      </c>
      <c r="L168" s="22">
        <v>0</v>
      </c>
      <c r="M168" s="22">
        <v>0</v>
      </c>
      <c r="N168" s="22">
        <v>0</v>
      </c>
      <c r="O168" s="24">
        <v>0</v>
      </c>
      <c r="P168" s="24">
        <v>0</v>
      </c>
      <c r="Q168" s="24">
        <v>0</v>
      </c>
      <c r="R168" s="24">
        <v>0</v>
      </c>
      <c r="S168" s="24">
        <v>0</v>
      </c>
      <c r="T168" s="24">
        <v>0</v>
      </c>
      <c r="U168" s="24">
        <v>0</v>
      </c>
      <c r="V168" s="24">
        <v>0</v>
      </c>
      <c r="W168" s="24">
        <v>0</v>
      </c>
      <c r="X168" s="24">
        <v>0</v>
      </c>
      <c r="Y168" s="24">
        <v>0</v>
      </c>
      <c r="Z168" s="24">
        <v>0</v>
      </c>
      <c r="AA168" s="25">
        <v>0</v>
      </c>
      <c r="AB168" s="25">
        <v>0</v>
      </c>
      <c r="AC168" s="25">
        <v>0</v>
      </c>
      <c r="AD168" s="25">
        <v>0</v>
      </c>
      <c r="AE168" s="25">
        <v>0</v>
      </c>
      <c r="AF168" s="25">
        <v>0</v>
      </c>
      <c r="AG168" s="25">
        <v>0</v>
      </c>
      <c r="AH168" s="25">
        <v>0</v>
      </c>
      <c r="AI168" s="25">
        <v>0</v>
      </c>
      <c r="AJ168" s="25">
        <v>0</v>
      </c>
      <c r="AK168" s="25">
        <v>0</v>
      </c>
      <c r="AL168" s="25">
        <v>0</v>
      </c>
      <c r="AM168" s="25">
        <v>0</v>
      </c>
      <c r="AN168" s="25">
        <v>0</v>
      </c>
      <c r="AO168" s="25">
        <v>0</v>
      </c>
      <c r="AP168" s="25">
        <v>0</v>
      </c>
      <c r="AQ168" s="25">
        <v>0</v>
      </c>
      <c r="AR168" s="25">
        <v>0</v>
      </c>
      <c r="AS168" s="25">
        <v>0</v>
      </c>
      <c r="AT168" s="25">
        <v>0</v>
      </c>
      <c r="AU168" s="25">
        <v>0</v>
      </c>
      <c r="AV168" s="25">
        <v>0</v>
      </c>
      <c r="AW168" s="25">
        <v>0</v>
      </c>
      <c r="AX168" s="25">
        <v>0</v>
      </c>
      <c r="AY168" s="25">
        <v>0</v>
      </c>
      <c r="AZ168" s="25">
        <v>0</v>
      </c>
      <c r="BA168" s="25">
        <v>0</v>
      </c>
      <c r="BB168" s="25">
        <v>0</v>
      </c>
      <c r="BC168" s="25">
        <v>0</v>
      </c>
      <c r="BD168" s="25">
        <v>0</v>
      </c>
      <c r="BE168" s="25">
        <v>0</v>
      </c>
      <c r="BF168" s="25">
        <v>0</v>
      </c>
      <c r="BG168" s="25">
        <v>0</v>
      </c>
      <c r="BH168" s="25">
        <v>0</v>
      </c>
      <c r="BI168" s="25">
        <v>0</v>
      </c>
      <c r="BJ168" s="25">
        <v>0</v>
      </c>
      <c r="BK168" s="25">
        <v>0</v>
      </c>
      <c r="BL168" s="25">
        <v>0</v>
      </c>
      <c r="BM168" s="25">
        <v>0</v>
      </c>
      <c r="BN168" s="25">
        <v>0</v>
      </c>
    </row>
    <row r="169" spans="1:66" x14ac:dyDescent="0.25">
      <c r="B169" t="s">
        <v>12</v>
      </c>
      <c r="C169">
        <v>0.03</v>
      </c>
      <c r="D169">
        <f t="shared" si="18"/>
        <v>0</v>
      </c>
      <c r="E169">
        <v>0</v>
      </c>
      <c r="F169">
        <v>0</v>
      </c>
      <c r="G169">
        <v>0</v>
      </c>
      <c r="H169">
        <v>0</v>
      </c>
      <c r="I169">
        <v>0</v>
      </c>
      <c r="J169" s="22">
        <v>0</v>
      </c>
      <c r="K169" s="22">
        <v>0</v>
      </c>
      <c r="L169" s="22">
        <v>0</v>
      </c>
      <c r="M169" s="22">
        <v>0</v>
      </c>
      <c r="N169" s="22">
        <v>0</v>
      </c>
      <c r="O169" s="24">
        <v>0</v>
      </c>
      <c r="P169" s="24">
        <v>0</v>
      </c>
      <c r="Q169" s="24">
        <v>0</v>
      </c>
      <c r="R169" s="24">
        <v>0</v>
      </c>
      <c r="S169" s="24">
        <v>0</v>
      </c>
      <c r="T169" s="24">
        <v>0</v>
      </c>
      <c r="U169" s="24">
        <v>0</v>
      </c>
      <c r="V169" s="24">
        <v>0</v>
      </c>
      <c r="W169" s="24">
        <v>0</v>
      </c>
      <c r="X169" s="24">
        <v>0</v>
      </c>
      <c r="Y169" s="24">
        <v>0</v>
      </c>
      <c r="Z169" s="24">
        <v>0</v>
      </c>
      <c r="AA169" s="25">
        <v>0</v>
      </c>
      <c r="AB169" s="25">
        <v>0</v>
      </c>
      <c r="AC169" s="25">
        <v>0</v>
      </c>
      <c r="AD169" s="25">
        <v>0</v>
      </c>
      <c r="AE169" s="25">
        <v>0</v>
      </c>
      <c r="AF169" s="25">
        <v>0</v>
      </c>
      <c r="AG169" s="25">
        <v>0</v>
      </c>
      <c r="AH169" s="25">
        <v>0</v>
      </c>
      <c r="AI169" s="25">
        <v>0</v>
      </c>
      <c r="AJ169" s="25">
        <v>0</v>
      </c>
      <c r="AK169" s="25">
        <v>0</v>
      </c>
      <c r="AL169" s="25">
        <v>0</v>
      </c>
      <c r="AM169" s="25">
        <v>0</v>
      </c>
      <c r="AN169" s="25">
        <v>0</v>
      </c>
      <c r="AO169" s="25">
        <v>0</v>
      </c>
      <c r="AP169" s="25">
        <v>0</v>
      </c>
      <c r="AQ169" s="25">
        <v>0</v>
      </c>
      <c r="AR169" s="25">
        <v>0</v>
      </c>
      <c r="AS169" s="25">
        <v>0</v>
      </c>
      <c r="AT169" s="25">
        <v>0</v>
      </c>
      <c r="AU169" s="25">
        <v>0</v>
      </c>
      <c r="AV169" s="25">
        <v>0</v>
      </c>
      <c r="AW169" s="25">
        <v>0</v>
      </c>
      <c r="AX169" s="25">
        <v>0</v>
      </c>
      <c r="AY169" s="25">
        <v>0</v>
      </c>
      <c r="AZ169" s="25">
        <v>0</v>
      </c>
      <c r="BA169" s="25">
        <v>0</v>
      </c>
      <c r="BB169" s="25">
        <v>0</v>
      </c>
      <c r="BC169" s="25">
        <v>0</v>
      </c>
      <c r="BD169" s="25">
        <v>0</v>
      </c>
      <c r="BE169" s="25">
        <v>0</v>
      </c>
      <c r="BF169" s="25">
        <v>0</v>
      </c>
      <c r="BG169" s="25">
        <v>0</v>
      </c>
      <c r="BH169" s="25">
        <v>0</v>
      </c>
      <c r="BI169" s="25">
        <v>0</v>
      </c>
      <c r="BJ169" s="25">
        <v>0</v>
      </c>
      <c r="BK169" s="25">
        <v>0</v>
      </c>
      <c r="BL169" s="25">
        <v>0</v>
      </c>
      <c r="BM169" s="25">
        <v>0</v>
      </c>
      <c r="BN169" s="25">
        <v>0</v>
      </c>
    </row>
    <row r="170" spans="1:66" x14ac:dyDescent="0.25">
      <c r="B170" t="s">
        <v>12</v>
      </c>
      <c r="C170">
        <v>0.04</v>
      </c>
      <c r="D170">
        <f t="shared" si="18"/>
        <v>0</v>
      </c>
      <c r="E170">
        <v>0</v>
      </c>
      <c r="F170">
        <v>0</v>
      </c>
      <c r="G170">
        <v>0</v>
      </c>
      <c r="H170">
        <v>0</v>
      </c>
      <c r="I170">
        <v>0</v>
      </c>
      <c r="J170" s="22">
        <v>0</v>
      </c>
      <c r="K170" s="22">
        <v>0</v>
      </c>
      <c r="L170" s="22">
        <v>0</v>
      </c>
      <c r="M170" s="22">
        <v>0</v>
      </c>
      <c r="N170" s="22">
        <v>0</v>
      </c>
      <c r="O170" s="24">
        <v>0</v>
      </c>
      <c r="P170" s="24">
        <v>0</v>
      </c>
      <c r="Q170" s="24">
        <v>0</v>
      </c>
      <c r="R170" s="24">
        <v>0</v>
      </c>
      <c r="S170" s="24">
        <v>0</v>
      </c>
      <c r="T170" s="24">
        <v>0</v>
      </c>
      <c r="U170" s="24">
        <v>0</v>
      </c>
      <c r="V170" s="24">
        <v>0</v>
      </c>
      <c r="W170" s="24">
        <v>0</v>
      </c>
      <c r="X170" s="24">
        <v>0</v>
      </c>
      <c r="Y170" s="24">
        <v>0</v>
      </c>
      <c r="Z170" s="24">
        <v>0</v>
      </c>
      <c r="AA170" s="25">
        <v>0</v>
      </c>
      <c r="AB170" s="25">
        <v>0</v>
      </c>
      <c r="AC170" s="25">
        <v>0</v>
      </c>
      <c r="AD170" s="25">
        <v>0</v>
      </c>
      <c r="AE170" s="25">
        <v>0</v>
      </c>
      <c r="AF170" s="25">
        <v>0</v>
      </c>
      <c r="AG170" s="25">
        <v>0</v>
      </c>
      <c r="AH170" s="25">
        <v>0</v>
      </c>
      <c r="AI170" s="25">
        <v>0</v>
      </c>
      <c r="AJ170" s="25">
        <v>0</v>
      </c>
      <c r="AK170" s="25">
        <v>0</v>
      </c>
      <c r="AL170" s="25">
        <v>0</v>
      </c>
      <c r="AM170" s="25">
        <v>0</v>
      </c>
      <c r="AN170" s="25">
        <v>0</v>
      </c>
      <c r="AO170" s="25">
        <v>0</v>
      </c>
      <c r="AP170" s="25">
        <v>0</v>
      </c>
      <c r="AQ170" s="25">
        <v>0</v>
      </c>
      <c r="AR170" s="25">
        <v>0</v>
      </c>
      <c r="AS170" s="25">
        <v>0</v>
      </c>
      <c r="AT170" s="25">
        <v>0</v>
      </c>
      <c r="AU170" s="25">
        <v>0</v>
      </c>
      <c r="AV170" s="25">
        <v>0</v>
      </c>
      <c r="AW170" s="25">
        <v>0</v>
      </c>
      <c r="AX170" s="25">
        <v>0</v>
      </c>
      <c r="AY170" s="25">
        <v>0</v>
      </c>
      <c r="AZ170" s="25">
        <v>0</v>
      </c>
      <c r="BA170" s="25">
        <v>0</v>
      </c>
      <c r="BB170" s="25">
        <v>0</v>
      </c>
      <c r="BC170" s="25">
        <v>0</v>
      </c>
      <c r="BD170" s="25">
        <v>0</v>
      </c>
      <c r="BE170" s="25">
        <v>0</v>
      </c>
      <c r="BF170" s="25">
        <v>0</v>
      </c>
      <c r="BG170" s="25">
        <v>0</v>
      </c>
      <c r="BH170" s="25">
        <v>0</v>
      </c>
      <c r="BI170" s="25">
        <v>0</v>
      </c>
      <c r="BJ170" s="25">
        <v>0</v>
      </c>
      <c r="BK170" s="25">
        <v>0</v>
      </c>
      <c r="BL170" s="25">
        <v>0</v>
      </c>
      <c r="BM170" s="25">
        <v>0</v>
      </c>
      <c r="BN170" s="25">
        <v>0</v>
      </c>
    </row>
    <row r="171" spans="1:66" x14ac:dyDescent="0.25">
      <c r="A171" s="6">
        <v>45078</v>
      </c>
      <c r="B171" t="s">
        <v>12</v>
      </c>
      <c r="C171">
        <v>1</v>
      </c>
      <c r="D171">
        <f t="shared" si="18"/>
        <v>372.8</v>
      </c>
      <c r="E171">
        <f t="shared" ref="E171:E200" si="23">SUM(BE171:BN171)</f>
        <v>88.000000000000014</v>
      </c>
      <c r="F171">
        <f t="shared" ref="F171:F200" si="24">SUM(AA171:AJ171)</f>
        <v>115.2</v>
      </c>
      <c r="G171">
        <f t="shared" ref="G171:G200" si="25">SUM(AU171:BD171)</f>
        <v>114.40000000000002</v>
      </c>
      <c r="H171">
        <f t="shared" ref="H171:H200" si="26">SUM(AL171:AT171)</f>
        <v>55.2</v>
      </c>
      <c r="I171">
        <v>1</v>
      </c>
      <c r="J171" s="22">
        <v>0.72000000000000008</v>
      </c>
      <c r="K171" s="22">
        <v>0.62400000000000011</v>
      </c>
      <c r="L171" s="22">
        <v>0.6160000000000001</v>
      </c>
      <c r="M171" s="22">
        <v>0.71200000000000008</v>
      </c>
      <c r="N171" s="22">
        <v>0.79200000000000004</v>
      </c>
      <c r="O171" s="24">
        <v>0.58399999999999996</v>
      </c>
      <c r="P171" s="24">
        <v>0.4</v>
      </c>
      <c r="Q171" s="24">
        <v>0.55200000000000005</v>
      </c>
      <c r="R171" s="24">
        <v>0.51200000000000001</v>
      </c>
      <c r="S171" s="24">
        <v>0.59199999999999997</v>
      </c>
      <c r="T171" s="24">
        <v>0.23199999999999998</v>
      </c>
      <c r="U171" s="24">
        <v>0.8</v>
      </c>
      <c r="V171" s="24">
        <v>0.69600000000000006</v>
      </c>
      <c r="W171" s="24">
        <v>0.8</v>
      </c>
      <c r="X171" s="24">
        <v>0.56000000000000005</v>
      </c>
      <c r="Y171" s="24">
        <v>0.76800000000000002</v>
      </c>
      <c r="Z171" s="24">
        <v>0.76000000000000012</v>
      </c>
      <c r="AA171" s="25">
        <v>0</v>
      </c>
      <c r="AB171" s="25">
        <v>0.8</v>
      </c>
      <c r="AC171" s="25">
        <v>20</v>
      </c>
      <c r="AD171" s="25">
        <v>1.6</v>
      </c>
      <c r="AE171" s="25">
        <v>0</v>
      </c>
      <c r="AF171" s="25">
        <v>41.6</v>
      </c>
      <c r="AG171" s="25">
        <v>9.6000000000000014</v>
      </c>
      <c r="AH171" s="25">
        <v>8.8000000000000007</v>
      </c>
      <c r="AI171" s="25">
        <v>25.6</v>
      </c>
      <c r="AJ171" s="25">
        <v>7.2</v>
      </c>
      <c r="AK171" s="25">
        <v>12</v>
      </c>
      <c r="AL171" s="25">
        <v>0</v>
      </c>
      <c r="AM171" s="25">
        <v>0</v>
      </c>
      <c r="AN171" s="25">
        <v>0</v>
      </c>
      <c r="AO171" s="25">
        <v>16.8</v>
      </c>
      <c r="AP171" s="25">
        <v>10.4</v>
      </c>
      <c r="AQ171" s="25">
        <v>0</v>
      </c>
      <c r="AR171" s="25">
        <v>28</v>
      </c>
      <c r="AS171" s="25">
        <v>0</v>
      </c>
      <c r="AT171" s="25">
        <v>0</v>
      </c>
      <c r="AU171" s="25">
        <v>12</v>
      </c>
      <c r="AV171" s="25">
        <v>0</v>
      </c>
      <c r="AW171" s="25">
        <v>4</v>
      </c>
      <c r="AX171" s="25">
        <v>40</v>
      </c>
      <c r="AY171" s="25">
        <v>0</v>
      </c>
      <c r="AZ171" s="25">
        <v>7.2</v>
      </c>
      <c r="BA171" s="25">
        <v>22.400000000000002</v>
      </c>
      <c r="BB171" s="25">
        <v>9.6000000000000014</v>
      </c>
      <c r="BC171" s="25">
        <v>4.8000000000000007</v>
      </c>
      <c r="BD171" s="25">
        <v>14.4</v>
      </c>
      <c r="BE171" s="25">
        <v>0</v>
      </c>
      <c r="BF171" s="25">
        <v>20.8</v>
      </c>
      <c r="BG171" s="25">
        <v>0</v>
      </c>
      <c r="BH171" s="25">
        <v>21.6</v>
      </c>
      <c r="BI171" s="25">
        <v>4</v>
      </c>
      <c r="BJ171" s="25">
        <v>23.200000000000003</v>
      </c>
      <c r="BK171" s="25">
        <v>0</v>
      </c>
      <c r="BL171" s="25">
        <v>3.2</v>
      </c>
      <c r="BM171" s="25">
        <v>0</v>
      </c>
      <c r="BN171" s="25">
        <v>15.200000000000001</v>
      </c>
    </row>
    <row r="172" spans="1:66" x14ac:dyDescent="0.25">
      <c r="A172" s="6">
        <v>45079</v>
      </c>
      <c r="B172" t="s">
        <v>12</v>
      </c>
      <c r="C172">
        <v>2</v>
      </c>
      <c r="D172">
        <f t="shared" si="18"/>
        <v>393.6</v>
      </c>
      <c r="E172">
        <f t="shared" si="23"/>
        <v>79.2</v>
      </c>
      <c r="F172">
        <f t="shared" si="24"/>
        <v>76.8</v>
      </c>
      <c r="G172">
        <f t="shared" si="25"/>
        <v>104</v>
      </c>
      <c r="H172">
        <f t="shared" si="26"/>
        <v>133.6</v>
      </c>
      <c r="I172">
        <v>0</v>
      </c>
      <c r="J172" s="22">
        <v>0.36800000000000005</v>
      </c>
      <c r="K172" s="22">
        <v>0.51200000000000001</v>
      </c>
      <c r="L172" s="22">
        <v>0.63200000000000012</v>
      </c>
      <c r="M172" s="22">
        <v>0.59199999999999997</v>
      </c>
      <c r="N172" s="22">
        <v>0.56000000000000005</v>
      </c>
      <c r="O172" s="24">
        <v>0.69600000000000006</v>
      </c>
      <c r="P172" s="24">
        <v>0.53600000000000003</v>
      </c>
      <c r="Q172" s="24">
        <v>0.64000000000000012</v>
      </c>
      <c r="R172" s="24">
        <v>0.77600000000000002</v>
      </c>
      <c r="S172" s="24">
        <v>0.60000000000000009</v>
      </c>
      <c r="T172" s="24">
        <v>0.504</v>
      </c>
      <c r="U172" s="24">
        <v>0.28000000000000003</v>
      </c>
      <c r="V172" s="24">
        <v>0.78400000000000003</v>
      </c>
      <c r="W172" s="24">
        <v>0.58399999999999996</v>
      </c>
      <c r="X172" s="24">
        <v>0.68</v>
      </c>
      <c r="Y172" s="24">
        <v>0.8</v>
      </c>
      <c r="Z172" s="24">
        <v>0.68</v>
      </c>
      <c r="AA172" s="25">
        <v>0</v>
      </c>
      <c r="AB172" s="25">
        <v>9.6000000000000014</v>
      </c>
      <c r="AC172" s="25">
        <v>8.8000000000000007</v>
      </c>
      <c r="AD172" s="25">
        <v>32</v>
      </c>
      <c r="AE172" s="25">
        <v>2.4000000000000004</v>
      </c>
      <c r="AF172" s="25">
        <v>5.6000000000000005</v>
      </c>
      <c r="AG172" s="25">
        <v>4.8000000000000007</v>
      </c>
      <c r="AH172" s="25">
        <v>3.2</v>
      </c>
      <c r="AI172" s="25">
        <v>5.6000000000000005</v>
      </c>
      <c r="AJ172" s="25">
        <v>4.8000000000000007</v>
      </c>
      <c r="AK172" s="25">
        <v>20.8</v>
      </c>
      <c r="AL172" s="25">
        <v>19.200000000000003</v>
      </c>
      <c r="AM172" s="25">
        <v>20</v>
      </c>
      <c r="AN172" s="25">
        <v>5.6000000000000005</v>
      </c>
      <c r="AO172" s="25">
        <v>25.6</v>
      </c>
      <c r="AP172" s="25">
        <v>17.600000000000001</v>
      </c>
      <c r="AQ172" s="25">
        <v>26.400000000000002</v>
      </c>
      <c r="AR172" s="25">
        <v>6.4</v>
      </c>
      <c r="AS172" s="25">
        <v>11.200000000000001</v>
      </c>
      <c r="AT172" s="25">
        <v>1.6</v>
      </c>
      <c r="AU172" s="25">
        <v>12</v>
      </c>
      <c r="AV172" s="25">
        <v>27.200000000000003</v>
      </c>
      <c r="AW172" s="25">
        <v>28.8</v>
      </c>
      <c r="AX172" s="25">
        <v>7.2</v>
      </c>
      <c r="AY172" s="25">
        <v>8.8000000000000007</v>
      </c>
      <c r="AZ172" s="25">
        <v>0.8</v>
      </c>
      <c r="BA172" s="25">
        <v>0</v>
      </c>
      <c r="BB172" s="25">
        <v>12.8</v>
      </c>
      <c r="BC172" s="25">
        <v>0</v>
      </c>
      <c r="BD172" s="25">
        <v>6.4</v>
      </c>
      <c r="BE172" s="25">
        <v>2.4000000000000004</v>
      </c>
      <c r="BF172" s="25">
        <v>28.8</v>
      </c>
      <c r="BG172" s="25">
        <v>0</v>
      </c>
      <c r="BH172" s="25">
        <v>0</v>
      </c>
      <c r="BI172" s="25">
        <v>0</v>
      </c>
      <c r="BJ172" s="25">
        <v>1.6</v>
      </c>
      <c r="BK172" s="25">
        <v>17.600000000000001</v>
      </c>
      <c r="BL172" s="25">
        <v>21.6</v>
      </c>
      <c r="BM172" s="25">
        <v>0</v>
      </c>
      <c r="BN172" s="25">
        <v>7.2</v>
      </c>
    </row>
    <row r="173" spans="1:66" x14ac:dyDescent="0.25">
      <c r="A173" s="6">
        <v>45080</v>
      </c>
      <c r="B173" t="s">
        <v>12</v>
      </c>
      <c r="C173">
        <v>3</v>
      </c>
      <c r="D173">
        <f t="shared" si="18"/>
        <v>381.60000000000025</v>
      </c>
      <c r="E173">
        <f t="shared" si="23"/>
        <v>101.60000000000005</v>
      </c>
      <c r="F173">
        <f t="shared" si="24"/>
        <v>136.00000000000011</v>
      </c>
      <c r="G173">
        <f t="shared" si="25"/>
        <v>65.600000000000051</v>
      </c>
      <c r="H173">
        <f t="shared" si="26"/>
        <v>78.400000000000006</v>
      </c>
      <c r="I173">
        <v>0</v>
      </c>
      <c r="J173" s="22">
        <v>0.69600000000000006</v>
      </c>
      <c r="K173" s="22">
        <v>0.76000000000000012</v>
      </c>
      <c r="L173" s="22">
        <v>0.62400000000000011</v>
      </c>
      <c r="M173" s="22">
        <v>0.68</v>
      </c>
      <c r="N173" s="22">
        <v>0.4</v>
      </c>
      <c r="O173" s="24">
        <v>0.55200000000000005</v>
      </c>
      <c r="P173" s="24">
        <v>0.6080000000000001</v>
      </c>
      <c r="Q173" s="24">
        <v>0.46399999999999997</v>
      </c>
      <c r="R173" s="24">
        <v>0.69600000000000006</v>
      </c>
      <c r="S173" s="24">
        <v>0.59199999999999997</v>
      </c>
      <c r="T173" s="24">
        <v>0.68</v>
      </c>
      <c r="U173" s="24">
        <v>0.6080000000000001</v>
      </c>
      <c r="V173" s="24">
        <v>0.71200000000000008</v>
      </c>
      <c r="W173" s="24">
        <v>0.56000000000000005</v>
      </c>
      <c r="X173" s="24">
        <v>0.42400000000000004</v>
      </c>
      <c r="Y173" s="24">
        <v>0.76800000000000002</v>
      </c>
      <c r="Z173" s="24">
        <v>0.36000000000000004</v>
      </c>
      <c r="AA173" s="25">
        <v>0</v>
      </c>
      <c r="AB173" s="25">
        <v>7.2000000000000917</v>
      </c>
      <c r="AC173" s="25">
        <v>6.4</v>
      </c>
      <c r="AD173" s="25">
        <v>29.6</v>
      </c>
      <c r="AE173" s="25">
        <v>30.400000000000002</v>
      </c>
      <c r="AF173" s="25">
        <v>8</v>
      </c>
      <c r="AG173" s="25">
        <v>6.4</v>
      </c>
      <c r="AH173" s="25">
        <v>27.200000000000003</v>
      </c>
      <c r="AI173" s="25">
        <v>14.4</v>
      </c>
      <c r="AJ173" s="25">
        <v>6.4</v>
      </c>
      <c r="AK173" s="25">
        <v>26.400000000000002</v>
      </c>
      <c r="AL173" s="25">
        <v>0</v>
      </c>
      <c r="AM173" s="25">
        <v>11.200000000000001</v>
      </c>
      <c r="AN173" s="25">
        <v>19.200000000000003</v>
      </c>
      <c r="AO173" s="25">
        <v>0.8</v>
      </c>
      <c r="AP173" s="25">
        <v>4</v>
      </c>
      <c r="AQ173" s="25">
        <v>8</v>
      </c>
      <c r="AR173" s="25">
        <v>5.6000000000000005</v>
      </c>
      <c r="AS173" s="25">
        <v>5.6000000000000005</v>
      </c>
      <c r="AT173" s="25">
        <v>24</v>
      </c>
      <c r="AU173" s="25">
        <v>0</v>
      </c>
      <c r="AV173" s="25">
        <v>10.400000000000047</v>
      </c>
      <c r="AW173" s="25">
        <v>6.4</v>
      </c>
      <c r="AX173" s="25">
        <v>0.8</v>
      </c>
      <c r="AY173" s="25">
        <v>9.6000000000000014</v>
      </c>
      <c r="AZ173" s="25">
        <v>2.4000000000000004</v>
      </c>
      <c r="BA173" s="25">
        <v>0</v>
      </c>
      <c r="BB173" s="25">
        <v>5.6000000000000005</v>
      </c>
      <c r="BC173" s="25">
        <v>20</v>
      </c>
      <c r="BD173" s="25">
        <v>10.4</v>
      </c>
      <c r="BE173" s="25">
        <v>31.200000000000003</v>
      </c>
      <c r="BF173" s="25">
        <v>5.6000000000000005</v>
      </c>
      <c r="BG173" s="25">
        <v>17.600000000000001</v>
      </c>
      <c r="BH173" s="25">
        <v>0.8</v>
      </c>
      <c r="BI173" s="25">
        <v>16</v>
      </c>
      <c r="BJ173" s="25">
        <v>5.6000000000000458</v>
      </c>
      <c r="BK173" s="25">
        <v>0</v>
      </c>
      <c r="BL173" s="25">
        <v>12</v>
      </c>
      <c r="BM173" s="25">
        <v>0</v>
      </c>
      <c r="BN173" s="25">
        <v>12.8</v>
      </c>
    </row>
    <row r="174" spans="1:66" x14ac:dyDescent="0.25">
      <c r="A174" s="6">
        <v>45081</v>
      </c>
      <c r="B174" t="s">
        <v>12</v>
      </c>
      <c r="C174">
        <v>4</v>
      </c>
      <c r="D174">
        <f t="shared" si="18"/>
        <v>255.20000000000002</v>
      </c>
      <c r="E174">
        <f t="shared" si="23"/>
        <v>51.199999999999996</v>
      </c>
      <c r="F174">
        <f t="shared" si="24"/>
        <v>55.20000000000001</v>
      </c>
      <c r="G174">
        <f t="shared" si="25"/>
        <v>63.2</v>
      </c>
      <c r="H174">
        <f t="shared" si="26"/>
        <v>85.6</v>
      </c>
      <c r="I174">
        <v>0</v>
      </c>
      <c r="J174" s="22">
        <v>0.74400000000000011</v>
      </c>
      <c r="K174" s="22">
        <v>0.18400000000000002</v>
      </c>
      <c r="L174" s="22">
        <v>0.57599999999999996</v>
      </c>
      <c r="M174" s="22">
        <v>0.76000000000000012</v>
      </c>
      <c r="N174" s="22">
        <v>0.79200000000000004</v>
      </c>
      <c r="O174" s="24">
        <v>0.8</v>
      </c>
      <c r="P174" s="24">
        <v>0.46399999999999997</v>
      </c>
      <c r="Q174" s="24">
        <v>0.77600000000000002</v>
      </c>
      <c r="R174" s="24">
        <v>0.6080000000000001</v>
      </c>
      <c r="S174" s="24">
        <v>0.74400000000000011</v>
      </c>
      <c r="T174" s="24">
        <v>0.77600000000000002</v>
      </c>
      <c r="U174" s="24">
        <v>0.35200000000000004</v>
      </c>
      <c r="V174" s="24">
        <v>0.38400000000000001</v>
      </c>
      <c r="W174" s="24">
        <v>0.29599999999999999</v>
      </c>
      <c r="X174" s="24">
        <v>0.76000000000000012</v>
      </c>
      <c r="Y174" s="24">
        <v>0.25600000000000001</v>
      </c>
      <c r="Z174" s="24">
        <v>0.32800000000000007</v>
      </c>
      <c r="AA174" s="25">
        <v>2.4000000000000004</v>
      </c>
      <c r="AB174" s="25">
        <v>4.8000000000000007</v>
      </c>
      <c r="AC174" s="25">
        <v>21.6</v>
      </c>
      <c r="AD174" s="25">
        <v>0</v>
      </c>
      <c r="AE174" s="25">
        <v>7.2</v>
      </c>
      <c r="AF174" s="25">
        <v>1.6</v>
      </c>
      <c r="AG174" s="25">
        <v>17.600000000000001</v>
      </c>
      <c r="AH174" s="25">
        <v>0</v>
      </c>
      <c r="AI174" s="25">
        <v>0</v>
      </c>
      <c r="AJ174" s="25">
        <v>0</v>
      </c>
      <c r="AK174" s="25">
        <v>7.2</v>
      </c>
      <c r="AL174" s="25">
        <v>12.8</v>
      </c>
      <c r="AM174" s="25">
        <v>11.200000000000001</v>
      </c>
      <c r="AN174" s="25">
        <v>16.8</v>
      </c>
      <c r="AO174" s="25">
        <v>8</v>
      </c>
      <c r="AP174" s="25">
        <v>1.6</v>
      </c>
      <c r="AQ174" s="25">
        <v>0</v>
      </c>
      <c r="AR174" s="25">
        <v>11.200000000000001</v>
      </c>
      <c r="AS174" s="25">
        <v>7.2</v>
      </c>
      <c r="AT174" s="25">
        <v>16.8</v>
      </c>
      <c r="AU174" s="25">
        <v>21.6</v>
      </c>
      <c r="AV174" s="25">
        <v>4.8000000000000007</v>
      </c>
      <c r="AW174" s="25">
        <v>0</v>
      </c>
      <c r="AX174" s="25">
        <v>12</v>
      </c>
      <c r="AY174" s="25">
        <v>0</v>
      </c>
      <c r="AZ174" s="25">
        <v>16</v>
      </c>
      <c r="BA174" s="25">
        <v>8.8000000000000007</v>
      </c>
      <c r="BB174" s="25">
        <v>0</v>
      </c>
      <c r="BC174" s="25">
        <v>0</v>
      </c>
      <c r="BD174" s="25">
        <v>0</v>
      </c>
      <c r="BE174" s="25">
        <v>7.2</v>
      </c>
      <c r="BF174" s="25">
        <v>7.2</v>
      </c>
      <c r="BG174" s="25">
        <v>12</v>
      </c>
      <c r="BH174" s="25">
        <v>0</v>
      </c>
      <c r="BI174" s="25">
        <v>6.4</v>
      </c>
      <c r="BJ174" s="25">
        <v>0</v>
      </c>
      <c r="BK174" s="25">
        <v>0</v>
      </c>
      <c r="BL174" s="25">
        <v>1.6</v>
      </c>
      <c r="BM174" s="25">
        <v>2.4000000000000004</v>
      </c>
      <c r="BN174" s="25">
        <v>14.4</v>
      </c>
    </row>
    <row r="175" spans="1:66" x14ac:dyDescent="0.25">
      <c r="A175" s="6">
        <v>45082</v>
      </c>
      <c r="B175" t="s">
        <v>12</v>
      </c>
      <c r="C175">
        <v>5</v>
      </c>
      <c r="D175">
        <f t="shared" si="18"/>
        <v>364.8</v>
      </c>
      <c r="E175">
        <f t="shared" si="23"/>
        <v>96.8</v>
      </c>
      <c r="F175">
        <f t="shared" si="24"/>
        <v>86.4</v>
      </c>
      <c r="G175">
        <f t="shared" si="25"/>
        <v>108.00000000000001</v>
      </c>
      <c r="H175">
        <f t="shared" si="26"/>
        <v>73.600000000000009</v>
      </c>
      <c r="I175">
        <v>0</v>
      </c>
      <c r="J175" s="22">
        <v>0.39200000000000002</v>
      </c>
      <c r="K175" s="22">
        <v>0.43200000000000005</v>
      </c>
      <c r="L175" s="22">
        <v>0.63200000000000012</v>
      </c>
      <c r="M175" s="22">
        <v>0.72000000000000008</v>
      </c>
      <c r="N175" s="22">
        <v>0.76000000000000012</v>
      </c>
      <c r="O175" s="24">
        <v>0.72800000000000009</v>
      </c>
      <c r="P175" s="24">
        <v>0.56000000000000005</v>
      </c>
      <c r="Q175" s="24">
        <v>0.74400000000000011</v>
      </c>
      <c r="R175" s="24">
        <v>0.52800000000000002</v>
      </c>
      <c r="S175" s="24">
        <v>0.44000000000000006</v>
      </c>
      <c r="T175" s="24">
        <v>0.52</v>
      </c>
      <c r="U175" s="24">
        <v>0.6080000000000001</v>
      </c>
      <c r="V175" s="24">
        <v>0.75200000000000011</v>
      </c>
      <c r="W175" s="24">
        <v>0.24</v>
      </c>
      <c r="X175" s="24">
        <v>0.76800000000000002</v>
      </c>
      <c r="Y175" s="24">
        <v>0.78400000000000003</v>
      </c>
      <c r="Z175" s="24">
        <v>0.76800000000000002</v>
      </c>
      <c r="AA175" s="25">
        <v>3.2</v>
      </c>
      <c r="AB175" s="25">
        <v>11.200000000000001</v>
      </c>
      <c r="AC175" s="25">
        <v>7.2</v>
      </c>
      <c r="AD175" s="25">
        <v>8.8000000000000007</v>
      </c>
      <c r="AE175" s="25">
        <v>4</v>
      </c>
      <c r="AF175" s="25">
        <v>22.400000000000002</v>
      </c>
      <c r="AG175" s="25">
        <v>0</v>
      </c>
      <c r="AH175" s="25">
        <v>0.8</v>
      </c>
      <c r="AI175" s="25">
        <v>19.200000000000003</v>
      </c>
      <c r="AJ175" s="25">
        <v>9.6000000000000014</v>
      </c>
      <c r="AK175" s="25">
        <v>21.6</v>
      </c>
      <c r="AL175" s="25">
        <v>4.8000000000000007</v>
      </c>
      <c r="AM175" s="25">
        <v>18.400000000000002</v>
      </c>
      <c r="AN175" s="25">
        <v>0</v>
      </c>
      <c r="AO175" s="25">
        <v>0</v>
      </c>
      <c r="AP175" s="25">
        <v>0</v>
      </c>
      <c r="AQ175" s="25">
        <v>10.4</v>
      </c>
      <c r="AR175" s="25">
        <v>13.600000000000001</v>
      </c>
      <c r="AS175" s="25">
        <v>26.400000000000002</v>
      </c>
      <c r="AT175" s="25">
        <v>0</v>
      </c>
      <c r="AU175" s="25">
        <v>0</v>
      </c>
      <c r="AV175" s="25">
        <v>0</v>
      </c>
      <c r="AW175" s="25">
        <v>1.6</v>
      </c>
      <c r="AX175" s="25">
        <v>14.4</v>
      </c>
      <c r="AY175" s="25">
        <v>28</v>
      </c>
      <c r="AZ175" s="25">
        <v>0</v>
      </c>
      <c r="BA175" s="25">
        <v>3.2</v>
      </c>
      <c r="BB175" s="25">
        <v>17.600000000000001</v>
      </c>
      <c r="BC175" s="25">
        <v>11.200000000000001</v>
      </c>
      <c r="BD175" s="25">
        <v>32</v>
      </c>
      <c r="BE175" s="25">
        <v>18.400000000000002</v>
      </c>
      <c r="BF175" s="25">
        <v>6.4</v>
      </c>
      <c r="BG175" s="25">
        <v>1.6</v>
      </c>
      <c r="BH175" s="25">
        <v>12.8</v>
      </c>
      <c r="BI175" s="25">
        <v>0</v>
      </c>
      <c r="BJ175" s="25">
        <v>13.600000000000001</v>
      </c>
      <c r="BK175" s="25">
        <v>19.200000000000003</v>
      </c>
      <c r="BL175" s="25">
        <v>10.4</v>
      </c>
      <c r="BM175" s="25">
        <v>8.8000000000000007</v>
      </c>
      <c r="BN175" s="25">
        <v>5.6000000000000005</v>
      </c>
    </row>
    <row r="176" spans="1:66" x14ac:dyDescent="0.25">
      <c r="A176" s="6">
        <v>45083</v>
      </c>
      <c r="B176" t="s">
        <v>12</v>
      </c>
      <c r="C176">
        <v>6</v>
      </c>
      <c r="D176">
        <f t="shared" si="18"/>
        <v>344</v>
      </c>
      <c r="E176">
        <f t="shared" si="23"/>
        <v>80</v>
      </c>
      <c r="F176">
        <f t="shared" si="24"/>
        <v>92.800000000000011</v>
      </c>
      <c r="G176">
        <f t="shared" si="25"/>
        <v>116</v>
      </c>
      <c r="H176">
        <f t="shared" si="26"/>
        <v>55.2</v>
      </c>
      <c r="I176">
        <v>0</v>
      </c>
      <c r="J176" s="22">
        <v>0.75200000000000011</v>
      </c>
      <c r="K176" s="22">
        <v>0.52800000000000002</v>
      </c>
      <c r="L176" s="22">
        <v>0.56000000000000005</v>
      </c>
      <c r="M176" s="22">
        <v>0.64000000000000012</v>
      </c>
      <c r="N176" s="22">
        <v>0.45600000000000007</v>
      </c>
      <c r="O176" s="24">
        <v>9.6000000000000002E-2</v>
      </c>
      <c r="P176" s="24">
        <v>0.496</v>
      </c>
      <c r="Q176" s="24">
        <v>0.15200000000000002</v>
      </c>
      <c r="R176" s="24">
        <v>0.32000000000000006</v>
      </c>
      <c r="S176" s="24">
        <v>0.60000000000000009</v>
      </c>
      <c r="T176" s="24">
        <v>0.44800000000000006</v>
      </c>
      <c r="U176" s="24">
        <v>0.75200000000000011</v>
      </c>
      <c r="V176" s="24">
        <v>0.68</v>
      </c>
      <c r="W176" s="24">
        <v>0.64000000000000012</v>
      </c>
      <c r="X176" s="24">
        <v>0.22400000000000003</v>
      </c>
      <c r="Y176" s="24">
        <v>0.70400000000000007</v>
      </c>
      <c r="Z176" s="24">
        <v>0.20800000000000002</v>
      </c>
      <c r="AA176" s="25">
        <v>4.8000000000000007</v>
      </c>
      <c r="AB176" s="25">
        <v>0</v>
      </c>
      <c r="AC176" s="25">
        <v>19.200000000000003</v>
      </c>
      <c r="AD176" s="25">
        <v>16.8</v>
      </c>
      <c r="AE176" s="25">
        <v>2.4000000000000004</v>
      </c>
      <c r="AF176" s="25">
        <v>0</v>
      </c>
      <c r="AG176" s="25">
        <v>32</v>
      </c>
      <c r="AH176" s="25">
        <v>0</v>
      </c>
      <c r="AI176" s="25">
        <v>0</v>
      </c>
      <c r="AJ176" s="25">
        <v>17.600000000000001</v>
      </c>
      <c r="AK176" s="25">
        <v>16.8</v>
      </c>
      <c r="AL176" s="25">
        <v>0.8</v>
      </c>
      <c r="AM176" s="25">
        <v>4</v>
      </c>
      <c r="AN176" s="25">
        <v>0</v>
      </c>
      <c r="AO176" s="25">
        <v>8.8000000000000007</v>
      </c>
      <c r="AP176" s="25">
        <v>4</v>
      </c>
      <c r="AQ176" s="25">
        <v>0</v>
      </c>
      <c r="AR176" s="25">
        <v>14.4</v>
      </c>
      <c r="AS176" s="25">
        <v>8</v>
      </c>
      <c r="AT176" s="25">
        <v>15.200000000000001</v>
      </c>
      <c r="AU176" s="25">
        <v>0</v>
      </c>
      <c r="AV176" s="25">
        <v>35.200000000000003</v>
      </c>
      <c r="AW176" s="25">
        <v>10.4</v>
      </c>
      <c r="AX176" s="25">
        <v>8.8000000000000007</v>
      </c>
      <c r="AY176" s="25">
        <v>8</v>
      </c>
      <c r="AZ176" s="25">
        <v>33.6</v>
      </c>
      <c r="BA176" s="25">
        <v>4.8000000000000007</v>
      </c>
      <c r="BB176" s="25">
        <v>10.4</v>
      </c>
      <c r="BC176" s="25">
        <v>4.8000000000000007</v>
      </c>
      <c r="BD176" s="25">
        <v>0</v>
      </c>
      <c r="BE176" s="25">
        <v>12.8</v>
      </c>
      <c r="BF176" s="25">
        <v>0</v>
      </c>
      <c r="BG176" s="25">
        <v>0</v>
      </c>
      <c r="BH176" s="25">
        <v>8</v>
      </c>
      <c r="BI176" s="25">
        <v>0</v>
      </c>
      <c r="BJ176" s="25">
        <v>6.4</v>
      </c>
      <c r="BK176" s="25">
        <v>3.2</v>
      </c>
      <c r="BL176" s="25">
        <v>30.400000000000002</v>
      </c>
      <c r="BM176" s="25">
        <v>0</v>
      </c>
      <c r="BN176" s="25">
        <v>19.200000000000003</v>
      </c>
    </row>
    <row r="177" spans="1:66" x14ac:dyDescent="0.25">
      <c r="A177" s="6">
        <v>45084</v>
      </c>
      <c r="B177" t="s">
        <v>12</v>
      </c>
      <c r="C177">
        <v>7</v>
      </c>
      <c r="D177">
        <f t="shared" si="18"/>
        <v>520.79999999999995</v>
      </c>
      <c r="E177">
        <f t="shared" si="23"/>
        <v>164</v>
      </c>
      <c r="F177">
        <f t="shared" si="24"/>
        <v>74.399999999999991</v>
      </c>
      <c r="G177">
        <f t="shared" si="25"/>
        <v>141.60000000000002</v>
      </c>
      <c r="H177">
        <f t="shared" si="26"/>
        <v>140.79999999999998</v>
      </c>
      <c r="I177">
        <v>0</v>
      </c>
      <c r="J177" s="22">
        <v>0.22400000000000003</v>
      </c>
      <c r="K177" s="22">
        <v>0.68800000000000006</v>
      </c>
      <c r="L177" s="22">
        <v>0.46399999999999997</v>
      </c>
      <c r="M177" s="22">
        <v>0.38400000000000001</v>
      </c>
      <c r="N177" s="22">
        <v>0.58399999999999996</v>
      </c>
      <c r="O177" s="24">
        <v>0.72000000000000008</v>
      </c>
      <c r="P177" s="24">
        <v>0.68</v>
      </c>
      <c r="Q177" s="24">
        <v>0.64000000000000012</v>
      </c>
      <c r="R177" s="24">
        <v>0.8</v>
      </c>
      <c r="S177" s="24">
        <v>0.6080000000000001</v>
      </c>
      <c r="T177" s="24">
        <v>0.79200000000000004</v>
      </c>
      <c r="U177" s="24">
        <v>0.47199999999999998</v>
      </c>
      <c r="V177" s="24">
        <v>0.7360000000000001</v>
      </c>
      <c r="W177" s="24">
        <v>0.77600000000000002</v>
      </c>
      <c r="X177" s="24">
        <v>0.56000000000000005</v>
      </c>
      <c r="Y177" s="24">
        <v>0.8</v>
      </c>
      <c r="Z177" s="24">
        <v>0.69600000000000006</v>
      </c>
      <c r="AA177" s="25">
        <v>8.8000000000000007</v>
      </c>
      <c r="AB177" s="25">
        <v>0</v>
      </c>
      <c r="AC177" s="25">
        <v>10.4</v>
      </c>
      <c r="AD177" s="25">
        <v>0</v>
      </c>
      <c r="AE177" s="25">
        <v>24</v>
      </c>
      <c r="AF177" s="25">
        <v>0.8</v>
      </c>
      <c r="AG177" s="25">
        <v>23.200000000000003</v>
      </c>
      <c r="AH177" s="25">
        <v>0.8</v>
      </c>
      <c r="AI177" s="25">
        <v>1.6</v>
      </c>
      <c r="AJ177" s="25">
        <v>4.8000000000000007</v>
      </c>
      <c r="AK177" s="25">
        <v>25.6</v>
      </c>
      <c r="AL177" s="25">
        <v>16</v>
      </c>
      <c r="AM177" s="25">
        <v>25.6</v>
      </c>
      <c r="AN177" s="25">
        <v>0</v>
      </c>
      <c r="AO177" s="25">
        <v>24</v>
      </c>
      <c r="AP177" s="25">
        <v>38.400000000000006</v>
      </c>
      <c r="AQ177" s="25">
        <v>23.200000000000003</v>
      </c>
      <c r="AR177" s="25">
        <v>0</v>
      </c>
      <c r="AS177" s="25">
        <v>6.4</v>
      </c>
      <c r="AT177" s="25">
        <v>7.2</v>
      </c>
      <c r="AU177" s="25">
        <v>19.200000000000003</v>
      </c>
      <c r="AV177" s="25">
        <v>0</v>
      </c>
      <c r="AW177" s="25">
        <v>7.2</v>
      </c>
      <c r="AX177" s="25">
        <v>10.4</v>
      </c>
      <c r="AY177" s="25">
        <v>27.200000000000003</v>
      </c>
      <c r="AZ177" s="25">
        <v>20</v>
      </c>
      <c r="BA177" s="25">
        <v>27.200000000000003</v>
      </c>
      <c r="BB177" s="25">
        <v>25.6</v>
      </c>
      <c r="BC177" s="25">
        <v>4.8000000000000007</v>
      </c>
      <c r="BD177" s="25">
        <v>0</v>
      </c>
      <c r="BE177" s="25">
        <v>8</v>
      </c>
      <c r="BF177" s="25">
        <v>0</v>
      </c>
      <c r="BG177" s="25">
        <v>16</v>
      </c>
      <c r="BH177" s="25">
        <v>8.8000000000000007</v>
      </c>
      <c r="BI177" s="25">
        <v>34.4</v>
      </c>
      <c r="BJ177" s="25">
        <v>24.8</v>
      </c>
      <c r="BK177" s="25">
        <v>6.4</v>
      </c>
      <c r="BL177" s="25">
        <v>9.6000000000000014</v>
      </c>
      <c r="BM177" s="25">
        <v>22.400000000000002</v>
      </c>
      <c r="BN177" s="25">
        <v>33.6</v>
      </c>
    </row>
    <row r="178" spans="1:66" x14ac:dyDescent="0.25">
      <c r="A178" s="6">
        <v>45085</v>
      </c>
      <c r="B178" t="s">
        <v>12</v>
      </c>
      <c r="C178">
        <v>8</v>
      </c>
      <c r="D178">
        <f t="shared" si="18"/>
        <v>371.2</v>
      </c>
      <c r="E178">
        <f t="shared" si="23"/>
        <v>36.799999999999997</v>
      </c>
      <c r="F178">
        <f t="shared" si="24"/>
        <v>114.4</v>
      </c>
      <c r="G178">
        <f t="shared" si="25"/>
        <v>172.8</v>
      </c>
      <c r="H178">
        <f t="shared" si="26"/>
        <v>47.2</v>
      </c>
      <c r="I178">
        <v>0</v>
      </c>
      <c r="J178" s="22">
        <v>0.20800000000000002</v>
      </c>
      <c r="K178" s="22">
        <v>0.43200000000000005</v>
      </c>
      <c r="L178" s="22">
        <v>0.65600000000000014</v>
      </c>
      <c r="M178" s="22">
        <v>0.21600000000000003</v>
      </c>
      <c r="N178" s="22">
        <v>0.7360000000000001</v>
      </c>
      <c r="O178" s="24">
        <v>0.16000000000000003</v>
      </c>
      <c r="P178" s="24">
        <v>0.32000000000000006</v>
      </c>
      <c r="Q178" s="24">
        <v>0.59199999999999997</v>
      </c>
      <c r="R178" s="24">
        <v>0.7360000000000001</v>
      </c>
      <c r="S178" s="24">
        <v>0.48799999999999999</v>
      </c>
      <c r="T178" s="24">
        <v>0.496</v>
      </c>
      <c r="U178" s="24">
        <v>0.6080000000000001</v>
      </c>
      <c r="V178" s="24">
        <v>0.40800000000000003</v>
      </c>
      <c r="W178" s="24">
        <v>0.78400000000000003</v>
      </c>
      <c r="X178" s="24">
        <v>0.34400000000000003</v>
      </c>
      <c r="Y178" s="24">
        <v>0.27200000000000002</v>
      </c>
      <c r="Z178" s="24">
        <v>0.22400000000000003</v>
      </c>
      <c r="AA178" s="25">
        <v>17.600000000000001</v>
      </c>
      <c r="AB178" s="25">
        <v>14.4</v>
      </c>
      <c r="AC178" s="25">
        <v>6.4</v>
      </c>
      <c r="AD178" s="25">
        <v>0</v>
      </c>
      <c r="AE178" s="25">
        <v>4</v>
      </c>
      <c r="AF178" s="25">
        <v>16</v>
      </c>
      <c r="AG178" s="25">
        <v>0</v>
      </c>
      <c r="AH178" s="25">
        <v>20.8</v>
      </c>
      <c r="AI178" s="25">
        <v>24.8</v>
      </c>
      <c r="AJ178" s="25">
        <v>10.4</v>
      </c>
      <c r="AK178" s="25">
        <v>25.6</v>
      </c>
      <c r="AL178" s="25">
        <v>8.8000000000000007</v>
      </c>
      <c r="AM178" s="25">
        <v>0</v>
      </c>
      <c r="AN178" s="25">
        <v>0</v>
      </c>
      <c r="AO178" s="25">
        <v>5.6000000000000005</v>
      </c>
      <c r="AP178" s="25">
        <v>6.4</v>
      </c>
      <c r="AQ178" s="25">
        <v>0</v>
      </c>
      <c r="AR178" s="25">
        <v>6.4</v>
      </c>
      <c r="AS178" s="25">
        <v>0</v>
      </c>
      <c r="AT178" s="25">
        <v>20</v>
      </c>
      <c r="AU178" s="25">
        <v>28</v>
      </c>
      <c r="AV178" s="25">
        <v>10.4</v>
      </c>
      <c r="AW178" s="25">
        <v>0</v>
      </c>
      <c r="AX178" s="25">
        <v>13.600000000000001</v>
      </c>
      <c r="AY178" s="25">
        <v>40</v>
      </c>
      <c r="AZ178" s="25">
        <v>0</v>
      </c>
      <c r="BA178" s="25">
        <v>18.400000000000002</v>
      </c>
      <c r="BB178" s="25">
        <v>29.6</v>
      </c>
      <c r="BC178" s="25">
        <v>21.6</v>
      </c>
      <c r="BD178" s="25">
        <v>11.200000000000012</v>
      </c>
      <c r="BE178" s="25">
        <v>8</v>
      </c>
      <c r="BF178" s="25">
        <v>14.4</v>
      </c>
      <c r="BG178" s="25">
        <v>1.6</v>
      </c>
      <c r="BH178" s="25">
        <v>3.2</v>
      </c>
      <c r="BI178" s="25">
        <v>0</v>
      </c>
      <c r="BJ178" s="25">
        <v>0</v>
      </c>
      <c r="BK178" s="25">
        <v>5.6000000000000005</v>
      </c>
      <c r="BL178" s="25">
        <v>0</v>
      </c>
      <c r="BM178" s="25">
        <v>1.6</v>
      </c>
      <c r="BN178" s="25">
        <v>2.4000000000000004</v>
      </c>
    </row>
    <row r="179" spans="1:66" x14ac:dyDescent="0.25">
      <c r="A179" s="6">
        <v>45086</v>
      </c>
      <c r="B179" t="s">
        <v>12</v>
      </c>
      <c r="C179">
        <v>9</v>
      </c>
      <c r="D179">
        <f t="shared" si="18"/>
        <v>412.7999999999999</v>
      </c>
      <c r="E179">
        <f t="shared" si="23"/>
        <v>80.799999999999955</v>
      </c>
      <c r="F179">
        <f t="shared" si="24"/>
        <v>143.99999999999997</v>
      </c>
      <c r="G179">
        <f t="shared" si="25"/>
        <v>116.8</v>
      </c>
      <c r="H179">
        <f t="shared" si="26"/>
        <v>71.2</v>
      </c>
      <c r="I179">
        <v>0</v>
      </c>
      <c r="J179" s="22">
        <v>0.53600000000000003</v>
      </c>
      <c r="K179" s="22">
        <v>0.6080000000000001</v>
      </c>
      <c r="L179" s="22">
        <v>0.6160000000000001</v>
      </c>
      <c r="M179" s="22">
        <v>0.72000000000000008</v>
      </c>
      <c r="N179" s="22">
        <v>0.75200000000000011</v>
      </c>
      <c r="O179" s="24">
        <v>0.71200000000000008</v>
      </c>
      <c r="P179" s="24">
        <v>0.504</v>
      </c>
      <c r="Q179" s="24">
        <v>0.54400000000000004</v>
      </c>
      <c r="R179" s="24">
        <v>0.504</v>
      </c>
      <c r="S179" s="24">
        <v>0.6160000000000001</v>
      </c>
      <c r="T179" s="24">
        <v>0.52800000000000002</v>
      </c>
      <c r="U179" s="24">
        <v>0.76800000000000002</v>
      </c>
      <c r="V179" s="24">
        <v>0.59199999999999997</v>
      </c>
      <c r="W179" s="24">
        <v>0.72000000000000008</v>
      </c>
      <c r="X179" s="24">
        <v>0.44800000000000006</v>
      </c>
      <c r="Y179" s="24">
        <v>0.34400000000000003</v>
      </c>
      <c r="Z179" s="24">
        <v>0.68800000000000006</v>
      </c>
      <c r="AA179" s="25">
        <v>11.200000000000001</v>
      </c>
      <c r="AB179" s="25">
        <v>4</v>
      </c>
      <c r="AC179" s="25">
        <v>8.8000000000000007</v>
      </c>
      <c r="AD179" s="25">
        <v>18.400000000000002</v>
      </c>
      <c r="AE179" s="25">
        <v>0</v>
      </c>
      <c r="AF179" s="25">
        <v>24.8</v>
      </c>
      <c r="AG179" s="25">
        <v>0</v>
      </c>
      <c r="AH179" s="25">
        <v>26.400000000000002</v>
      </c>
      <c r="AI179" s="25">
        <v>11.199999999999955</v>
      </c>
      <c r="AJ179" s="25">
        <v>39.200000000000003</v>
      </c>
      <c r="AK179" s="25">
        <v>8</v>
      </c>
      <c r="AL179" s="25">
        <v>0</v>
      </c>
      <c r="AM179" s="25">
        <v>0</v>
      </c>
      <c r="AN179" s="25">
        <v>0</v>
      </c>
      <c r="AO179" s="25">
        <v>8.8000000000000007</v>
      </c>
      <c r="AP179" s="25">
        <v>23.200000000000003</v>
      </c>
      <c r="AQ179" s="25">
        <v>0</v>
      </c>
      <c r="AR179" s="25">
        <v>10.4</v>
      </c>
      <c r="AS179" s="25">
        <v>3.2</v>
      </c>
      <c r="AT179" s="25">
        <v>25.6</v>
      </c>
      <c r="AU179" s="25">
        <v>24</v>
      </c>
      <c r="AV179" s="25">
        <v>7.2</v>
      </c>
      <c r="AW179" s="25">
        <v>6.4</v>
      </c>
      <c r="AX179" s="25">
        <v>0.8</v>
      </c>
      <c r="AY179" s="25">
        <v>0</v>
      </c>
      <c r="AZ179" s="25">
        <v>0</v>
      </c>
      <c r="BA179" s="25">
        <v>24</v>
      </c>
      <c r="BB179" s="25">
        <v>11.200000000000001</v>
      </c>
      <c r="BC179" s="25">
        <v>39.200000000000003</v>
      </c>
      <c r="BD179" s="25">
        <v>4</v>
      </c>
      <c r="BE179" s="25">
        <v>8</v>
      </c>
      <c r="BF179" s="25">
        <v>12.8</v>
      </c>
      <c r="BG179" s="25">
        <v>5.6000000000000005</v>
      </c>
      <c r="BH179" s="25">
        <v>0</v>
      </c>
      <c r="BI179" s="25">
        <v>15.999999999999956</v>
      </c>
      <c r="BJ179" s="25">
        <v>0</v>
      </c>
      <c r="BK179" s="25">
        <v>0</v>
      </c>
      <c r="BL179" s="25">
        <v>2.4000000000000004</v>
      </c>
      <c r="BM179" s="25">
        <v>27.200000000000003</v>
      </c>
      <c r="BN179" s="25">
        <v>8.8000000000000007</v>
      </c>
    </row>
    <row r="180" spans="1:66" x14ac:dyDescent="0.25">
      <c r="A180" s="6">
        <v>45087</v>
      </c>
      <c r="B180" t="s">
        <v>12</v>
      </c>
      <c r="C180">
        <v>10</v>
      </c>
      <c r="D180">
        <f t="shared" si="18"/>
        <v>396.00000000000006</v>
      </c>
      <c r="E180">
        <f t="shared" si="23"/>
        <v>87.200000000000017</v>
      </c>
      <c r="F180">
        <f t="shared" si="24"/>
        <v>91.2</v>
      </c>
      <c r="G180">
        <f t="shared" si="25"/>
        <v>120.8</v>
      </c>
      <c r="H180">
        <f t="shared" si="26"/>
        <v>96.800000000000011</v>
      </c>
      <c r="I180">
        <v>0</v>
      </c>
      <c r="J180" s="22">
        <v>0.26400000000000001</v>
      </c>
      <c r="K180" s="22">
        <v>0.48</v>
      </c>
      <c r="L180" s="22">
        <v>0.64000000000000012</v>
      </c>
      <c r="M180" s="22">
        <v>0.59199999999999997</v>
      </c>
      <c r="N180" s="22">
        <v>0.75200000000000011</v>
      </c>
      <c r="O180" s="24">
        <v>0.74400000000000011</v>
      </c>
      <c r="P180" s="24">
        <v>0.12</v>
      </c>
      <c r="Q180" s="24">
        <v>0.70400000000000007</v>
      </c>
      <c r="R180" s="24">
        <v>0.64000000000000012</v>
      </c>
      <c r="S180" s="24">
        <v>0.44800000000000006</v>
      </c>
      <c r="T180" s="24">
        <v>0.63200000000000012</v>
      </c>
      <c r="U180" s="24">
        <v>0.36800000000000005</v>
      </c>
      <c r="V180" s="24">
        <v>0.76800000000000002</v>
      </c>
      <c r="W180" s="24">
        <v>0.34400000000000003</v>
      </c>
      <c r="X180" s="24">
        <v>0.76800000000000002</v>
      </c>
      <c r="Y180" s="24">
        <v>0.63200000000000012</v>
      </c>
      <c r="Z180" s="24">
        <v>0.74400000000000011</v>
      </c>
      <c r="AA180" s="25">
        <v>4</v>
      </c>
      <c r="AB180" s="25">
        <v>20</v>
      </c>
      <c r="AC180" s="25">
        <v>0</v>
      </c>
      <c r="AD180" s="25">
        <v>5.6000000000000005</v>
      </c>
      <c r="AE180" s="25">
        <v>0</v>
      </c>
      <c r="AF180" s="25">
        <v>5.6000000000000005</v>
      </c>
      <c r="AG180" s="25">
        <v>4</v>
      </c>
      <c r="AH180" s="25">
        <v>0</v>
      </c>
      <c r="AI180" s="25">
        <v>23.200000000000003</v>
      </c>
      <c r="AJ180" s="25">
        <v>28.8</v>
      </c>
      <c r="AK180" s="25">
        <v>0</v>
      </c>
      <c r="AL180" s="25">
        <v>28.8</v>
      </c>
      <c r="AM180" s="25">
        <v>0</v>
      </c>
      <c r="AN180" s="25">
        <v>25.6</v>
      </c>
      <c r="AO180" s="25">
        <v>11.200000000000001</v>
      </c>
      <c r="AP180" s="25">
        <v>0</v>
      </c>
      <c r="AQ180" s="25">
        <v>17.600000000000001</v>
      </c>
      <c r="AR180" s="25">
        <v>1.6</v>
      </c>
      <c r="AS180" s="25">
        <v>0.8</v>
      </c>
      <c r="AT180" s="25">
        <v>11.200000000000001</v>
      </c>
      <c r="AU180" s="25">
        <v>3.2</v>
      </c>
      <c r="AV180" s="25">
        <v>0</v>
      </c>
      <c r="AW180" s="25">
        <v>12.8</v>
      </c>
      <c r="AX180" s="25">
        <v>11.200000000000001</v>
      </c>
      <c r="AY180" s="25">
        <v>16.8</v>
      </c>
      <c r="AZ180" s="25">
        <v>11.200000000000001</v>
      </c>
      <c r="BA180" s="25">
        <v>32</v>
      </c>
      <c r="BB180" s="25">
        <v>4.8000000000000007</v>
      </c>
      <c r="BC180" s="25">
        <v>28</v>
      </c>
      <c r="BD180" s="25">
        <v>0.8</v>
      </c>
      <c r="BE180" s="25">
        <v>6.4</v>
      </c>
      <c r="BF180" s="25">
        <v>3.2</v>
      </c>
      <c r="BG180" s="25">
        <v>0</v>
      </c>
      <c r="BH180" s="25">
        <v>20.8</v>
      </c>
      <c r="BI180" s="25">
        <v>6.4</v>
      </c>
      <c r="BJ180" s="25">
        <v>11.200000000000001</v>
      </c>
      <c r="BK180" s="25">
        <v>8.8000000000000007</v>
      </c>
      <c r="BL180" s="25">
        <v>0</v>
      </c>
      <c r="BM180" s="25">
        <v>4.8000000000000007</v>
      </c>
      <c r="BN180" s="25">
        <v>25.6</v>
      </c>
    </row>
    <row r="181" spans="1:66" x14ac:dyDescent="0.25">
      <c r="A181" s="6">
        <v>45088</v>
      </c>
      <c r="B181" t="s">
        <v>12</v>
      </c>
      <c r="C181">
        <v>11</v>
      </c>
      <c r="D181">
        <f t="shared" si="18"/>
        <v>296</v>
      </c>
      <c r="E181">
        <f t="shared" si="23"/>
        <v>62.400000000000006</v>
      </c>
      <c r="F181">
        <f t="shared" si="24"/>
        <v>98.4</v>
      </c>
      <c r="G181">
        <f t="shared" si="25"/>
        <v>93.6</v>
      </c>
      <c r="H181">
        <f t="shared" si="26"/>
        <v>41.6</v>
      </c>
      <c r="I181">
        <v>0</v>
      </c>
      <c r="J181" s="22">
        <v>0.28000000000000003</v>
      </c>
      <c r="K181" s="22">
        <v>0.53600000000000003</v>
      </c>
      <c r="L181" s="22">
        <v>0.72000000000000008</v>
      </c>
      <c r="M181" s="22">
        <v>0.78400000000000003</v>
      </c>
      <c r="N181" s="22">
        <v>0.37600000000000006</v>
      </c>
      <c r="O181" s="24">
        <v>0.55200000000000005</v>
      </c>
      <c r="P181" s="24">
        <v>0.64000000000000012</v>
      </c>
      <c r="Q181" s="24">
        <v>0.79200000000000004</v>
      </c>
      <c r="R181" s="24">
        <v>0.2</v>
      </c>
      <c r="S181" s="24">
        <v>0.59199999999999997</v>
      </c>
      <c r="T181" s="24">
        <v>0.53600000000000003</v>
      </c>
      <c r="U181" s="24">
        <v>0.72000000000000008</v>
      </c>
      <c r="V181" s="24">
        <v>0.48799999999999999</v>
      </c>
      <c r="W181" s="24">
        <v>0.70400000000000007</v>
      </c>
      <c r="X181" s="24">
        <v>0.52</v>
      </c>
      <c r="Y181" s="24">
        <v>0.74400000000000011</v>
      </c>
      <c r="Z181" s="24">
        <v>0.62400000000000011</v>
      </c>
      <c r="AA181" s="25">
        <v>11.200000000000001</v>
      </c>
      <c r="AB181" s="25">
        <v>3.2</v>
      </c>
      <c r="AC181" s="25">
        <v>30.400000000000002</v>
      </c>
      <c r="AD181" s="25">
        <v>12.8</v>
      </c>
      <c r="AE181" s="25">
        <v>12</v>
      </c>
      <c r="AF181" s="25">
        <v>16</v>
      </c>
      <c r="AG181" s="25">
        <v>3.2</v>
      </c>
      <c r="AH181" s="25">
        <v>0.8</v>
      </c>
      <c r="AI181" s="25">
        <v>1.6</v>
      </c>
      <c r="AJ181" s="25">
        <v>7.2</v>
      </c>
      <c r="AK181" s="25">
        <v>31.200000000000003</v>
      </c>
      <c r="AL181" s="25">
        <v>14.4</v>
      </c>
      <c r="AM181" s="25">
        <v>0</v>
      </c>
      <c r="AN181" s="25">
        <v>0</v>
      </c>
      <c r="AO181" s="25">
        <v>7.2</v>
      </c>
      <c r="AP181" s="25">
        <v>4.8000000000000007</v>
      </c>
      <c r="AQ181" s="25">
        <v>0</v>
      </c>
      <c r="AR181" s="25">
        <v>7.2</v>
      </c>
      <c r="AS181" s="25">
        <v>8</v>
      </c>
      <c r="AT181" s="25">
        <v>0</v>
      </c>
      <c r="AU181" s="25">
        <v>6.4</v>
      </c>
      <c r="AV181" s="25">
        <v>9.6000000000000014</v>
      </c>
      <c r="AW181" s="25">
        <v>0</v>
      </c>
      <c r="AX181" s="25">
        <v>24</v>
      </c>
      <c r="AY181" s="25">
        <v>0.8</v>
      </c>
      <c r="AZ181" s="25">
        <v>2.4000000000000004</v>
      </c>
      <c r="BA181" s="25">
        <v>24</v>
      </c>
      <c r="BB181" s="25">
        <v>10.4</v>
      </c>
      <c r="BC181" s="25">
        <v>16</v>
      </c>
      <c r="BD181" s="25">
        <v>0</v>
      </c>
      <c r="BE181" s="25">
        <v>0</v>
      </c>
      <c r="BF181" s="25">
        <v>4</v>
      </c>
      <c r="BG181" s="25">
        <v>32.800000000000004</v>
      </c>
      <c r="BH181" s="25">
        <v>0</v>
      </c>
      <c r="BI181" s="25">
        <v>0.8</v>
      </c>
      <c r="BJ181" s="25">
        <v>6.4</v>
      </c>
      <c r="BK181" s="25">
        <v>0</v>
      </c>
      <c r="BL181" s="25">
        <v>0</v>
      </c>
      <c r="BM181" s="25">
        <v>7.2</v>
      </c>
      <c r="BN181" s="25">
        <v>11.200000000000001</v>
      </c>
    </row>
    <row r="182" spans="1:66" x14ac:dyDescent="0.25">
      <c r="A182" s="6">
        <v>45089</v>
      </c>
      <c r="B182" t="s">
        <v>12</v>
      </c>
      <c r="C182">
        <v>12</v>
      </c>
      <c r="D182">
        <f t="shared" si="18"/>
        <v>273.60000000000002</v>
      </c>
      <c r="E182">
        <f t="shared" si="23"/>
        <v>50.400000000000006</v>
      </c>
      <c r="F182">
        <f t="shared" si="24"/>
        <v>40</v>
      </c>
      <c r="G182">
        <f t="shared" si="25"/>
        <v>68</v>
      </c>
      <c r="H182">
        <f t="shared" si="26"/>
        <v>115.2</v>
      </c>
      <c r="I182">
        <v>0</v>
      </c>
      <c r="J182" s="22">
        <v>0.16800000000000001</v>
      </c>
      <c r="K182" s="22">
        <v>0.64000000000000012</v>
      </c>
      <c r="L182" s="22">
        <v>0.64000000000000012</v>
      </c>
      <c r="M182" s="22">
        <v>0.66400000000000015</v>
      </c>
      <c r="N182" s="22">
        <v>0.76000000000000012</v>
      </c>
      <c r="O182" s="24">
        <v>0.60000000000000009</v>
      </c>
      <c r="P182" s="24">
        <v>0.36800000000000005</v>
      </c>
      <c r="Q182" s="24">
        <v>0.11200000000000002</v>
      </c>
      <c r="R182" s="24">
        <v>0.71200000000000008</v>
      </c>
      <c r="S182" s="24">
        <v>0.54400000000000004</v>
      </c>
      <c r="T182" s="24">
        <v>0.63200000000000012</v>
      </c>
      <c r="U182" s="24">
        <v>0.78400000000000003</v>
      </c>
      <c r="V182" s="24">
        <v>0.6080000000000001</v>
      </c>
      <c r="W182" s="24">
        <v>0.36000000000000004</v>
      </c>
      <c r="X182" s="24">
        <v>0.22400000000000003</v>
      </c>
      <c r="Y182" s="24">
        <v>0.69600000000000006</v>
      </c>
      <c r="Z182" s="24">
        <v>0.56000000000000005</v>
      </c>
      <c r="AA182" s="25">
        <v>0</v>
      </c>
      <c r="AB182" s="25">
        <v>0</v>
      </c>
      <c r="AC182" s="25">
        <v>5.6000000000000005</v>
      </c>
      <c r="AD182" s="25">
        <v>0</v>
      </c>
      <c r="AE182" s="25">
        <v>6.4</v>
      </c>
      <c r="AF182" s="25">
        <v>9.6000000000000014</v>
      </c>
      <c r="AG182" s="25">
        <v>5.6000000000000005</v>
      </c>
      <c r="AH182" s="25">
        <v>12.8</v>
      </c>
      <c r="AI182" s="25">
        <v>0</v>
      </c>
      <c r="AJ182" s="25">
        <v>0</v>
      </c>
      <c r="AK182" s="25">
        <v>11.200000000000001</v>
      </c>
      <c r="AL182" s="25">
        <v>4</v>
      </c>
      <c r="AM182" s="25">
        <v>0</v>
      </c>
      <c r="AN182" s="25">
        <v>2.4000000000000004</v>
      </c>
      <c r="AO182" s="25">
        <v>10.4</v>
      </c>
      <c r="AP182" s="25">
        <v>24</v>
      </c>
      <c r="AQ182" s="25">
        <v>17.600000000000001</v>
      </c>
      <c r="AR182" s="25">
        <v>28.8</v>
      </c>
      <c r="AS182" s="25">
        <v>15.200000000000001</v>
      </c>
      <c r="AT182" s="25">
        <v>12.8</v>
      </c>
      <c r="AU182" s="25">
        <v>20</v>
      </c>
      <c r="AV182" s="25">
        <v>0.8</v>
      </c>
      <c r="AW182" s="25">
        <v>7.2</v>
      </c>
      <c r="AX182" s="25">
        <v>0</v>
      </c>
      <c r="AY182" s="25">
        <v>11.200000000000001</v>
      </c>
      <c r="AZ182" s="25">
        <v>10.4</v>
      </c>
      <c r="BA182" s="25">
        <v>0</v>
      </c>
      <c r="BB182" s="25">
        <v>3.2</v>
      </c>
      <c r="BC182" s="25">
        <v>0.8</v>
      </c>
      <c r="BD182" s="25">
        <v>14.4</v>
      </c>
      <c r="BE182" s="25">
        <v>4</v>
      </c>
      <c r="BF182" s="25">
        <v>14.4</v>
      </c>
      <c r="BG182" s="25">
        <v>8</v>
      </c>
      <c r="BH182" s="25">
        <v>0</v>
      </c>
      <c r="BI182" s="25">
        <v>4.8000000000000007</v>
      </c>
      <c r="BJ182" s="25">
        <v>4</v>
      </c>
      <c r="BK182" s="25">
        <v>2.4000000000000004</v>
      </c>
      <c r="BL182" s="25">
        <v>0</v>
      </c>
      <c r="BM182" s="25">
        <v>0</v>
      </c>
      <c r="BN182" s="25">
        <v>12.8</v>
      </c>
    </row>
    <row r="183" spans="1:66" x14ac:dyDescent="0.25">
      <c r="A183" s="6">
        <v>45090</v>
      </c>
      <c r="B183" t="s">
        <v>12</v>
      </c>
      <c r="C183">
        <v>13</v>
      </c>
      <c r="D183">
        <f t="shared" si="18"/>
        <v>246.4</v>
      </c>
      <c r="E183">
        <f t="shared" si="23"/>
        <v>49.600000000000009</v>
      </c>
      <c r="F183">
        <f t="shared" si="24"/>
        <v>75.2</v>
      </c>
      <c r="G183">
        <f t="shared" si="25"/>
        <v>65.599999999999994</v>
      </c>
      <c r="H183">
        <f t="shared" si="26"/>
        <v>56</v>
      </c>
      <c r="I183">
        <v>0</v>
      </c>
      <c r="J183" s="22">
        <v>0.59199999999999997</v>
      </c>
      <c r="K183" s="22">
        <v>0.40800000000000003</v>
      </c>
      <c r="L183" s="22">
        <v>0.64000000000000012</v>
      </c>
      <c r="M183" s="22">
        <v>0.42400000000000004</v>
      </c>
      <c r="N183" s="22">
        <v>0.74400000000000011</v>
      </c>
      <c r="O183" s="24">
        <v>0.35200000000000004</v>
      </c>
      <c r="P183" s="24">
        <v>0.7360000000000001</v>
      </c>
      <c r="Q183" s="24">
        <v>0.53600000000000003</v>
      </c>
      <c r="R183" s="24">
        <v>0.78400000000000003</v>
      </c>
      <c r="S183" s="24">
        <v>0.48</v>
      </c>
      <c r="T183" s="24">
        <v>0.54400000000000004</v>
      </c>
      <c r="U183" s="24">
        <v>0.7360000000000001</v>
      </c>
      <c r="V183" s="24">
        <v>0.8</v>
      </c>
      <c r="W183" s="24">
        <v>0.40800000000000003</v>
      </c>
      <c r="X183" s="24">
        <v>0.43200000000000005</v>
      </c>
      <c r="Y183" s="24">
        <v>0.48</v>
      </c>
      <c r="Z183" s="24">
        <v>0.60000000000000009</v>
      </c>
      <c r="AA183" s="25">
        <v>0</v>
      </c>
      <c r="AB183" s="25">
        <v>21.6</v>
      </c>
      <c r="AC183" s="25">
        <v>0.8</v>
      </c>
      <c r="AD183" s="25">
        <v>21.6</v>
      </c>
      <c r="AE183" s="25">
        <v>0</v>
      </c>
      <c r="AF183" s="25">
        <v>2.4000000000000004</v>
      </c>
      <c r="AG183" s="25">
        <v>0</v>
      </c>
      <c r="AH183" s="25">
        <v>0</v>
      </c>
      <c r="AI183" s="25">
        <v>28.8</v>
      </c>
      <c r="AJ183" s="25">
        <v>0</v>
      </c>
      <c r="AK183" s="25">
        <v>8</v>
      </c>
      <c r="AL183" s="25">
        <v>0.8</v>
      </c>
      <c r="AM183" s="25">
        <v>0.8</v>
      </c>
      <c r="AN183" s="25">
        <v>0</v>
      </c>
      <c r="AO183" s="25">
        <v>2.4000000000000004</v>
      </c>
      <c r="AP183" s="25">
        <v>3.2</v>
      </c>
      <c r="AQ183" s="25">
        <v>16</v>
      </c>
      <c r="AR183" s="25">
        <v>11.200000000000001</v>
      </c>
      <c r="AS183" s="25">
        <v>21.6</v>
      </c>
      <c r="AT183" s="25">
        <v>0</v>
      </c>
      <c r="AU183" s="25">
        <v>7.2</v>
      </c>
      <c r="AV183" s="25">
        <v>3.2</v>
      </c>
      <c r="AW183" s="25">
        <v>24</v>
      </c>
      <c r="AX183" s="25">
        <v>0</v>
      </c>
      <c r="AY183" s="25">
        <v>11.200000000000001</v>
      </c>
      <c r="AZ183" s="25">
        <v>0</v>
      </c>
      <c r="BA183" s="25">
        <v>0</v>
      </c>
      <c r="BB183" s="25">
        <v>8</v>
      </c>
      <c r="BC183" s="25">
        <v>2.4000000000000004</v>
      </c>
      <c r="BD183" s="25">
        <v>9.6000000000000014</v>
      </c>
      <c r="BE183" s="25">
        <v>15.200000000000001</v>
      </c>
      <c r="BF183" s="25">
        <v>0</v>
      </c>
      <c r="BG183" s="25">
        <v>0.8</v>
      </c>
      <c r="BH183" s="25">
        <v>0</v>
      </c>
      <c r="BI183" s="25">
        <v>0.8</v>
      </c>
      <c r="BJ183" s="25">
        <v>0</v>
      </c>
      <c r="BK183" s="25">
        <v>0</v>
      </c>
      <c r="BL183" s="25">
        <v>5.6000000000000005</v>
      </c>
      <c r="BM183" s="25">
        <v>16</v>
      </c>
      <c r="BN183" s="25">
        <v>11.200000000000001</v>
      </c>
    </row>
    <row r="184" spans="1:66" x14ac:dyDescent="0.25">
      <c r="A184" s="6">
        <v>45091</v>
      </c>
      <c r="B184" t="s">
        <v>12</v>
      </c>
      <c r="C184">
        <v>14</v>
      </c>
      <c r="D184">
        <f t="shared" si="18"/>
        <v>397.6</v>
      </c>
      <c r="E184">
        <f t="shared" si="23"/>
        <v>106.4</v>
      </c>
      <c r="F184">
        <f t="shared" si="24"/>
        <v>68</v>
      </c>
      <c r="G184">
        <f t="shared" si="25"/>
        <v>115.2</v>
      </c>
      <c r="H184">
        <f t="shared" si="26"/>
        <v>108.00000000000001</v>
      </c>
      <c r="I184">
        <v>0</v>
      </c>
      <c r="J184" s="22">
        <v>0.76800000000000002</v>
      </c>
      <c r="K184" s="22">
        <v>0.76000000000000012</v>
      </c>
      <c r="L184" s="22">
        <v>0.72800000000000009</v>
      </c>
      <c r="M184" s="22">
        <v>0.17600000000000002</v>
      </c>
      <c r="N184" s="22">
        <v>0.496</v>
      </c>
      <c r="O184" s="24">
        <v>0.55200000000000005</v>
      </c>
      <c r="P184" s="24">
        <v>0.60000000000000009</v>
      </c>
      <c r="Q184" s="24">
        <v>0.8</v>
      </c>
      <c r="R184" s="24">
        <v>0.64000000000000012</v>
      </c>
      <c r="S184" s="24">
        <v>0.56000000000000005</v>
      </c>
      <c r="T184" s="24">
        <v>0.21600000000000003</v>
      </c>
      <c r="U184" s="24">
        <v>0.78400000000000003</v>
      </c>
      <c r="V184" s="24">
        <v>0.77600000000000002</v>
      </c>
      <c r="W184" s="24">
        <v>0.74400000000000011</v>
      </c>
      <c r="X184" s="24">
        <v>0.6160000000000001</v>
      </c>
      <c r="Y184" s="24">
        <v>0.72000000000000008</v>
      </c>
      <c r="Z184" s="24">
        <v>0.31200000000000006</v>
      </c>
      <c r="AA184" s="25">
        <v>15.200000000000001</v>
      </c>
      <c r="AB184" s="25">
        <v>34.4</v>
      </c>
      <c r="AC184" s="25">
        <v>0</v>
      </c>
      <c r="AD184" s="25">
        <v>5.6000000000000005</v>
      </c>
      <c r="AE184" s="25">
        <v>0</v>
      </c>
      <c r="AF184" s="25">
        <v>6.4</v>
      </c>
      <c r="AG184" s="25">
        <v>6.4</v>
      </c>
      <c r="AH184" s="25">
        <v>0</v>
      </c>
      <c r="AI184" s="25">
        <v>0</v>
      </c>
      <c r="AJ184" s="25">
        <v>0</v>
      </c>
      <c r="AK184" s="25">
        <v>16.8</v>
      </c>
      <c r="AL184" s="25">
        <v>19.200000000000003</v>
      </c>
      <c r="AM184" s="25">
        <v>8.8000000000000007</v>
      </c>
      <c r="AN184" s="25">
        <v>0</v>
      </c>
      <c r="AO184" s="25">
        <v>37.6</v>
      </c>
      <c r="AP184" s="25">
        <v>25.6</v>
      </c>
      <c r="AQ184" s="25">
        <v>0</v>
      </c>
      <c r="AR184" s="25">
        <v>0</v>
      </c>
      <c r="AS184" s="25">
        <v>16.8</v>
      </c>
      <c r="AT184" s="25">
        <v>0</v>
      </c>
      <c r="AU184" s="25">
        <v>17.600000000000001</v>
      </c>
      <c r="AV184" s="25">
        <v>8.8000000000000007</v>
      </c>
      <c r="AW184" s="25">
        <v>0.8</v>
      </c>
      <c r="AX184" s="25">
        <v>0</v>
      </c>
      <c r="AY184" s="25">
        <v>16.8</v>
      </c>
      <c r="AZ184" s="25">
        <v>4</v>
      </c>
      <c r="BA184" s="25">
        <v>20</v>
      </c>
      <c r="BB184" s="25">
        <v>12</v>
      </c>
      <c r="BC184" s="25">
        <v>12</v>
      </c>
      <c r="BD184" s="25">
        <v>23.200000000000003</v>
      </c>
      <c r="BE184" s="25">
        <v>0</v>
      </c>
      <c r="BF184" s="25">
        <v>12</v>
      </c>
      <c r="BG184" s="25">
        <v>0.8</v>
      </c>
      <c r="BH184" s="25">
        <v>34.4</v>
      </c>
      <c r="BI184" s="25">
        <v>7.2</v>
      </c>
      <c r="BJ184" s="25">
        <v>16.8</v>
      </c>
      <c r="BK184" s="25">
        <v>12</v>
      </c>
      <c r="BL184" s="25">
        <v>17.600000000000001</v>
      </c>
      <c r="BM184" s="25">
        <v>1.6</v>
      </c>
      <c r="BN184" s="25">
        <v>4</v>
      </c>
    </row>
    <row r="185" spans="1:66" x14ac:dyDescent="0.25">
      <c r="A185" s="6">
        <v>45092</v>
      </c>
      <c r="B185" t="s">
        <v>12</v>
      </c>
      <c r="C185">
        <v>15</v>
      </c>
      <c r="D185">
        <f t="shared" si="18"/>
        <v>488</v>
      </c>
      <c r="E185">
        <f t="shared" si="23"/>
        <v>116.80000000000001</v>
      </c>
      <c r="F185">
        <f t="shared" si="24"/>
        <v>136.80000000000001</v>
      </c>
      <c r="G185">
        <f t="shared" si="25"/>
        <v>143.19999999999999</v>
      </c>
      <c r="H185">
        <f t="shared" si="26"/>
        <v>91.200000000000017</v>
      </c>
      <c r="I185">
        <v>0</v>
      </c>
      <c r="J185" s="22">
        <v>0.68</v>
      </c>
      <c r="K185" s="22">
        <v>0.72000000000000008</v>
      </c>
      <c r="L185" s="22">
        <v>0.60000000000000009</v>
      </c>
      <c r="M185" s="22">
        <v>0.18400000000000002</v>
      </c>
      <c r="N185" s="22">
        <v>0.72000000000000008</v>
      </c>
      <c r="O185" s="24">
        <v>0.57599999999999996</v>
      </c>
      <c r="P185" s="24">
        <v>0.45600000000000007</v>
      </c>
      <c r="Q185" s="24">
        <v>0.48799999999999999</v>
      </c>
      <c r="R185" s="24">
        <v>0.74400000000000011</v>
      </c>
      <c r="S185" s="24">
        <v>0.45600000000000007</v>
      </c>
      <c r="T185" s="24">
        <v>0.504</v>
      </c>
      <c r="U185" s="24">
        <v>0.75200000000000011</v>
      </c>
      <c r="V185" s="24">
        <v>0.60000000000000009</v>
      </c>
      <c r="W185" s="24">
        <v>0.28000000000000003</v>
      </c>
      <c r="X185" s="24">
        <v>0.29599999999999999</v>
      </c>
      <c r="Y185" s="24">
        <v>0.25600000000000001</v>
      </c>
      <c r="Z185" s="24">
        <v>0.32000000000000006</v>
      </c>
      <c r="AA185" s="25">
        <v>32.800000000000004</v>
      </c>
      <c r="AB185" s="25">
        <v>3.2</v>
      </c>
      <c r="AC185" s="25">
        <v>0</v>
      </c>
      <c r="AD185" s="25">
        <v>32</v>
      </c>
      <c r="AE185" s="25">
        <v>37.6</v>
      </c>
      <c r="AF185" s="25">
        <v>10.4</v>
      </c>
      <c r="AG185" s="25">
        <v>12</v>
      </c>
      <c r="AH185" s="25">
        <v>0</v>
      </c>
      <c r="AI185" s="25">
        <v>8.8000000000000007</v>
      </c>
      <c r="AJ185" s="25">
        <v>0</v>
      </c>
      <c r="AK185" s="25">
        <v>0.8</v>
      </c>
      <c r="AL185" s="25">
        <v>6.4</v>
      </c>
      <c r="AM185" s="25">
        <v>2.4000000000000004</v>
      </c>
      <c r="AN185" s="25">
        <v>18.400000000000002</v>
      </c>
      <c r="AO185" s="25">
        <v>17.600000000000001</v>
      </c>
      <c r="AP185" s="25">
        <v>20.8</v>
      </c>
      <c r="AQ185" s="25">
        <v>6.4</v>
      </c>
      <c r="AR185" s="25">
        <v>12</v>
      </c>
      <c r="AS185" s="25">
        <v>0</v>
      </c>
      <c r="AT185" s="25">
        <v>7.2</v>
      </c>
      <c r="AU185" s="25">
        <v>11.200000000000001</v>
      </c>
      <c r="AV185" s="25">
        <v>11.200000000000001</v>
      </c>
      <c r="AW185" s="25">
        <v>3.2</v>
      </c>
      <c r="AX185" s="25">
        <v>5.6000000000000005</v>
      </c>
      <c r="AY185" s="25">
        <v>0</v>
      </c>
      <c r="AZ185" s="25">
        <v>34.4</v>
      </c>
      <c r="BA185" s="25">
        <v>28</v>
      </c>
      <c r="BB185" s="25">
        <v>34.4</v>
      </c>
      <c r="BC185" s="25">
        <v>15.200000000000001</v>
      </c>
      <c r="BD185" s="25">
        <v>0</v>
      </c>
      <c r="BE185" s="25">
        <v>0</v>
      </c>
      <c r="BF185" s="25">
        <v>14.4</v>
      </c>
      <c r="BG185" s="25">
        <v>11.200000000000001</v>
      </c>
      <c r="BH185" s="25">
        <v>13.600000000000001</v>
      </c>
      <c r="BI185" s="25">
        <v>28</v>
      </c>
      <c r="BJ185" s="25">
        <v>12</v>
      </c>
      <c r="BK185" s="25">
        <v>14.4</v>
      </c>
      <c r="BL185" s="25">
        <v>20.8</v>
      </c>
      <c r="BM185" s="25">
        <v>0</v>
      </c>
      <c r="BN185" s="25">
        <v>2.4000000000000004</v>
      </c>
    </row>
    <row r="186" spans="1:66" x14ac:dyDescent="0.25">
      <c r="A186" s="6">
        <v>45093</v>
      </c>
      <c r="B186" t="s">
        <v>12</v>
      </c>
      <c r="C186">
        <v>16</v>
      </c>
      <c r="D186">
        <f t="shared" si="18"/>
        <v>348.8</v>
      </c>
      <c r="E186">
        <f t="shared" si="23"/>
        <v>86.4</v>
      </c>
      <c r="F186">
        <f t="shared" si="24"/>
        <v>29.6</v>
      </c>
      <c r="G186">
        <f t="shared" si="25"/>
        <v>110.4</v>
      </c>
      <c r="H186">
        <f t="shared" si="26"/>
        <v>122.4</v>
      </c>
      <c r="I186">
        <v>0</v>
      </c>
      <c r="J186" s="22">
        <v>0.76000000000000012</v>
      </c>
      <c r="K186" s="22">
        <v>0.192</v>
      </c>
      <c r="L186" s="22">
        <v>0.15200000000000002</v>
      </c>
      <c r="M186" s="22">
        <v>0.69600000000000006</v>
      </c>
      <c r="N186" s="22">
        <v>0.68</v>
      </c>
      <c r="O186" s="24">
        <v>0.45600000000000007</v>
      </c>
      <c r="P186" s="24">
        <v>0.37600000000000006</v>
      </c>
      <c r="Q186" s="24">
        <v>0.53600000000000003</v>
      </c>
      <c r="R186" s="24">
        <v>0.504</v>
      </c>
      <c r="S186" s="24">
        <v>9.6000000000000002E-2</v>
      </c>
      <c r="T186" s="24">
        <v>0.8</v>
      </c>
      <c r="U186" s="24">
        <v>0.76800000000000002</v>
      </c>
      <c r="V186" s="24">
        <v>0.72000000000000008</v>
      </c>
      <c r="W186" s="24">
        <v>0.71200000000000008</v>
      </c>
      <c r="X186" s="24">
        <v>0.32000000000000006</v>
      </c>
      <c r="Y186" s="24">
        <v>0.78400000000000003</v>
      </c>
      <c r="Z186" s="24">
        <v>0.63200000000000012</v>
      </c>
      <c r="AA186" s="25">
        <v>0</v>
      </c>
      <c r="AB186" s="25">
        <v>5.6000000000000005</v>
      </c>
      <c r="AC186" s="25">
        <v>0</v>
      </c>
      <c r="AD186" s="25">
        <v>1.6</v>
      </c>
      <c r="AE186" s="25">
        <v>0</v>
      </c>
      <c r="AF186" s="25">
        <v>0</v>
      </c>
      <c r="AG186" s="25">
        <v>14.4</v>
      </c>
      <c r="AH186" s="25">
        <v>0</v>
      </c>
      <c r="AI186" s="25">
        <v>8</v>
      </c>
      <c r="AJ186" s="25">
        <v>0</v>
      </c>
      <c r="AK186" s="25">
        <v>11.200000000000001</v>
      </c>
      <c r="AL186" s="25">
        <v>0</v>
      </c>
      <c r="AM186" s="25">
        <v>7.2</v>
      </c>
      <c r="AN186" s="25">
        <v>6.4</v>
      </c>
      <c r="AO186" s="25">
        <v>11.200000000000001</v>
      </c>
      <c r="AP186" s="25">
        <v>23.200000000000003</v>
      </c>
      <c r="AQ186" s="25">
        <v>0</v>
      </c>
      <c r="AR186" s="25">
        <v>27.200000000000003</v>
      </c>
      <c r="AS186" s="25">
        <v>12.8</v>
      </c>
      <c r="AT186" s="25">
        <v>34.4</v>
      </c>
      <c r="AU186" s="25">
        <v>9.6000000000000014</v>
      </c>
      <c r="AV186" s="25">
        <v>7.2</v>
      </c>
      <c r="AW186" s="25">
        <v>0</v>
      </c>
      <c r="AX186" s="25">
        <v>0</v>
      </c>
      <c r="AY186" s="25">
        <v>12</v>
      </c>
      <c r="AZ186" s="25">
        <v>18.400000000000002</v>
      </c>
      <c r="BA186" s="25">
        <v>5.6000000000000005</v>
      </c>
      <c r="BB186" s="25">
        <v>23.200000000000003</v>
      </c>
      <c r="BC186" s="25">
        <v>24.8</v>
      </c>
      <c r="BD186" s="25">
        <v>9.6000000000000014</v>
      </c>
      <c r="BE186" s="25">
        <v>0</v>
      </c>
      <c r="BF186" s="25">
        <v>0</v>
      </c>
      <c r="BG186" s="25">
        <v>12</v>
      </c>
      <c r="BH186" s="25">
        <v>0</v>
      </c>
      <c r="BI186" s="25">
        <v>12</v>
      </c>
      <c r="BJ186" s="25">
        <v>7.2</v>
      </c>
      <c r="BK186" s="25">
        <v>0</v>
      </c>
      <c r="BL186" s="25">
        <v>35.200000000000003</v>
      </c>
      <c r="BM186" s="25">
        <v>0</v>
      </c>
      <c r="BN186" s="25">
        <v>20</v>
      </c>
    </row>
    <row r="187" spans="1:66" x14ac:dyDescent="0.25">
      <c r="A187" s="6">
        <v>45094</v>
      </c>
      <c r="B187" t="s">
        <v>12</v>
      </c>
      <c r="C187">
        <v>17</v>
      </c>
      <c r="D187">
        <f t="shared" si="18"/>
        <v>404.79999999999995</v>
      </c>
      <c r="E187">
        <f t="shared" si="23"/>
        <v>95.2</v>
      </c>
      <c r="F187">
        <f t="shared" si="24"/>
        <v>73.600000000000009</v>
      </c>
      <c r="G187">
        <f t="shared" si="25"/>
        <v>133.6</v>
      </c>
      <c r="H187">
        <f t="shared" si="26"/>
        <v>102.4</v>
      </c>
      <c r="I187">
        <v>1</v>
      </c>
      <c r="J187" s="22">
        <v>0.39200000000000002</v>
      </c>
      <c r="K187" s="22">
        <v>0.47199999999999998</v>
      </c>
      <c r="L187" s="22">
        <v>0.6160000000000001</v>
      </c>
      <c r="M187" s="22">
        <v>0.67200000000000004</v>
      </c>
      <c r="N187" s="22">
        <v>0.47199999999999998</v>
      </c>
      <c r="O187" s="24">
        <v>0.64000000000000012</v>
      </c>
      <c r="P187" s="24">
        <v>0.7360000000000001</v>
      </c>
      <c r="Q187" s="24">
        <v>0.6160000000000001</v>
      </c>
      <c r="R187" s="24">
        <v>0.78400000000000003</v>
      </c>
      <c r="S187" s="24">
        <v>0.496</v>
      </c>
      <c r="T187" s="24">
        <v>0.75200000000000011</v>
      </c>
      <c r="U187" s="24">
        <v>0.40800000000000003</v>
      </c>
      <c r="V187" s="24">
        <v>0.28799999999999998</v>
      </c>
      <c r="W187" s="24">
        <v>0.68</v>
      </c>
      <c r="X187" s="24">
        <v>0.71200000000000008</v>
      </c>
      <c r="Y187" s="24">
        <v>0.76000000000000012</v>
      </c>
      <c r="Z187" s="24">
        <v>0.36000000000000004</v>
      </c>
      <c r="AA187" s="25">
        <v>8</v>
      </c>
      <c r="AB187" s="25">
        <v>28</v>
      </c>
      <c r="AC187" s="25">
        <v>0</v>
      </c>
      <c r="AD187" s="25">
        <v>0</v>
      </c>
      <c r="AE187" s="25">
        <v>0</v>
      </c>
      <c r="AF187" s="25">
        <v>0</v>
      </c>
      <c r="AG187" s="25">
        <v>9.6000000000000014</v>
      </c>
      <c r="AH187" s="25">
        <v>11.200000000000001</v>
      </c>
      <c r="AI187" s="25">
        <v>2.4000000000000004</v>
      </c>
      <c r="AJ187" s="25">
        <v>14.4</v>
      </c>
      <c r="AK187" s="25">
        <v>14.4</v>
      </c>
      <c r="AL187" s="25">
        <v>16.8</v>
      </c>
      <c r="AM187" s="25">
        <v>16.8</v>
      </c>
      <c r="AN187" s="25">
        <v>6.4</v>
      </c>
      <c r="AO187" s="25">
        <v>28</v>
      </c>
      <c r="AP187" s="25">
        <v>3.2</v>
      </c>
      <c r="AQ187" s="25">
        <v>10.4</v>
      </c>
      <c r="AR187" s="25">
        <v>7.2</v>
      </c>
      <c r="AS187" s="25">
        <v>13.600000000000001</v>
      </c>
      <c r="AT187" s="25">
        <v>0</v>
      </c>
      <c r="AU187" s="25">
        <v>5.6000000000000005</v>
      </c>
      <c r="AV187" s="25">
        <v>0.8</v>
      </c>
      <c r="AW187" s="25">
        <v>0</v>
      </c>
      <c r="AX187" s="25">
        <v>28.8</v>
      </c>
      <c r="AY187" s="25">
        <v>5.6000000000000005</v>
      </c>
      <c r="AZ187" s="25">
        <v>0</v>
      </c>
      <c r="BA187" s="25">
        <v>0.8</v>
      </c>
      <c r="BB187" s="25">
        <v>26.400000000000002</v>
      </c>
      <c r="BC187" s="25">
        <v>37.6</v>
      </c>
      <c r="BD187" s="25">
        <v>28</v>
      </c>
      <c r="BE187" s="25">
        <v>0</v>
      </c>
      <c r="BF187" s="25">
        <v>0</v>
      </c>
      <c r="BG187" s="25">
        <v>5.6000000000000005</v>
      </c>
      <c r="BH187" s="25">
        <v>0</v>
      </c>
      <c r="BI187" s="25">
        <v>12</v>
      </c>
      <c r="BJ187" s="25">
        <v>33.6</v>
      </c>
      <c r="BK187" s="25">
        <v>15.200000000000001</v>
      </c>
      <c r="BL187" s="25">
        <v>0</v>
      </c>
      <c r="BM187" s="25">
        <v>28.8</v>
      </c>
      <c r="BN187" s="25">
        <v>0</v>
      </c>
    </row>
    <row r="188" spans="1:66" x14ac:dyDescent="0.25">
      <c r="A188" s="6">
        <v>45095</v>
      </c>
      <c r="B188" t="s">
        <v>12</v>
      </c>
      <c r="C188">
        <v>18</v>
      </c>
      <c r="D188">
        <f t="shared" si="18"/>
        <v>292.00000000000006</v>
      </c>
      <c r="E188">
        <f t="shared" si="23"/>
        <v>55.2</v>
      </c>
      <c r="F188">
        <f t="shared" si="24"/>
        <v>92.000000000000028</v>
      </c>
      <c r="G188">
        <f t="shared" si="25"/>
        <v>56</v>
      </c>
      <c r="H188">
        <f t="shared" si="26"/>
        <v>88.800000000000011</v>
      </c>
      <c r="I188">
        <v>0</v>
      </c>
      <c r="J188" s="22">
        <v>0.37600000000000006</v>
      </c>
      <c r="K188" s="22">
        <v>0.53600000000000003</v>
      </c>
      <c r="L188" s="22">
        <v>0.72000000000000008</v>
      </c>
      <c r="M188" s="22">
        <v>0.65600000000000014</v>
      </c>
      <c r="N188" s="22">
        <v>0.62400000000000011</v>
      </c>
      <c r="O188" s="24">
        <v>0.48</v>
      </c>
      <c r="P188" s="24">
        <v>0.504</v>
      </c>
      <c r="Q188" s="24">
        <v>0.52800000000000002</v>
      </c>
      <c r="R188" s="24">
        <v>0.64000000000000012</v>
      </c>
      <c r="S188" s="24">
        <v>0.76800000000000002</v>
      </c>
      <c r="T188" s="24">
        <v>0.36000000000000004</v>
      </c>
      <c r="U188" s="24">
        <v>0.7360000000000001</v>
      </c>
      <c r="V188" s="24">
        <v>0.56799999999999995</v>
      </c>
      <c r="W188" s="24">
        <v>0.70400000000000007</v>
      </c>
      <c r="X188" s="24">
        <v>0.44800000000000006</v>
      </c>
      <c r="Y188" s="24">
        <v>0.7360000000000001</v>
      </c>
      <c r="Z188" s="24">
        <v>0.78400000000000003</v>
      </c>
      <c r="AA188" s="25">
        <v>21.6</v>
      </c>
      <c r="AB188" s="25">
        <v>0</v>
      </c>
      <c r="AC188" s="25">
        <v>12</v>
      </c>
      <c r="AD188" s="25">
        <v>0</v>
      </c>
      <c r="AE188" s="25">
        <v>25.6</v>
      </c>
      <c r="AF188" s="25">
        <v>13.600000000000001</v>
      </c>
      <c r="AG188" s="25">
        <v>3.2</v>
      </c>
      <c r="AH188" s="25">
        <v>0</v>
      </c>
      <c r="AI188" s="25">
        <v>9.6000000000000014</v>
      </c>
      <c r="AJ188" s="25">
        <v>6.4</v>
      </c>
      <c r="AK188" s="25">
        <v>0</v>
      </c>
      <c r="AL188" s="25">
        <v>21.6</v>
      </c>
      <c r="AM188" s="25">
        <v>11.200000000000001</v>
      </c>
      <c r="AN188" s="25">
        <v>0</v>
      </c>
      <c r="AO188" s="25">
        <v>5.6000000000000005</v>
      </c>
      <c r="AP188" s="25">
        <v>27.200000000000003</v>
      </c>
      <c r="AQ188" s="25">
        <v>3.2</v>
      </c>
      <c r="AR188" s="25">
        <v>4</v>
      </c>
      <c r="AS188" s="25">
        <v>7.2</v>
      </c>
      <c r="AT188" s="25">
        <v>8.8000000000000007</v>
      </c>
      <c r="AU188" s="25">
        <v>4.8000000000000007</v>
      </c>
      <c r="AV188" s="25">
        <v>0</v>
      </c>
      <c r="AW188" s="25">
        <v>12</v>
      </c>
      <c r="AX188" s="25">
        <v>0</v>
      </c>
      <c r="AY188" s="25">
        <v>0</v>
      </c>
      <c r="AZ188" s="25">
        <v>0</v>
      </c>
      <c r="BA188" s="25">
        <v>0.8</v>
      </c>
      <c r="BB188" s="25">
        <v>2.4000000000000004</v>
      </c>
      <c r="BC188" s="25">
        <v>0</v>
      </c>
      <c r="BD188" s="25">
        <v>36</v>
      </c>
      <c r="BE188" s="25">
        <v>5.6000000000000005</v>
      </c>
      <c r="BF188" s="25">
        <v>15.200000000000001</v>
      </c>
      <c r="BG188" s="25">
        <v>2.4000000000000004</v>
      </c>
      <c r="BH188" s="25">
        <v>0</v>
      </c>
      <c r="BI188" s="25">
        <v>12.8</v>
      </c>
      <c r="BJ188" s="25">
        <v>0</v>
      </c>
      <c r="BK188" s="25">
        <v>5.6000000000000005</v>
      </c>
      <c r="BL188" s="25">
        <v>13.600000000000001</v>
      </c>
      <c r="BM188" s="25">
        <v>0</v>
      </c>
      <c r="BN188" s="25">
        <v>0</v>
      </c>
    </row>
    <row r="189" spans="1:66" x14ac:dyDescent="0.25">
      <c r="A189" s="6">
        <v>45096</v>
      </c>
      <c r="B189" t="s">
        <v>12</v>
      </c>
      <c r="C189">
        <v>19</v>
      </c>
      <c r="D189">
        <f t="shared" si="18"/>
        <v>456.80000000000018</v>
      </c>
      <c r="E189">
        <f t="shared" si="23"/>
        <v>148</v>
      </c>
      <c r="F189">
        <f t="shared" si="24"/>
        <v>69.600000000000179</v>
      </c>
      <c r="G189">
        <f t="shared" si="25"/>
        <v>127.99999999999999</v>
      </c>
      <c r="H189">
        <f t="shared" si="26"/>
        <v>111.2</v>
      </c>
      <c r="I189">
        <v>0</v>
      </c>
      <c r="J189" s="22">
        <v>0.51200000000000001</v>
      </c>
      <c r="K189" s="22">
        <v>0.496</v>
      </c>
      <c r="L189" s="22">
        <v>0.6160000000000001</v>
      </c>
      <c r="M189" s="22">
        <v>0.66400000000000015</v>
      </c>
      <c r="N189" s="22">
        <v>0.59199999999999997</v>
      </c>
      <c r="O189" s="24">
        <v>0.72800000000000009</v>
      </c>
      <c r="P189" s="24">
        <v>0.48799999999999999</v>
      </c>
      <c r="Q189" s="24">
        <v>0.55200000000000005</v>
      </c>
      <c r="R189" s="24">
        <v>0.69600000000000006</v>
      </c>
      <c r="S189" s="24">
        <v>0.60000000000000009</v>
      </c>
      <c r="T189" s="24">
        <v>0.57599999999999996</v>
      </c>
      <c r="U189" s="24">
        <v>0.36000000000000004</v>
      </c>
      <c r="V189" s="24">
        <v>0.7360000000000001</v>
      </c>
      <c r="W189" s="24">
        <v>0.75200000000000011</v>
      </c>
      <c r="X189" s="24">
        <v>0.57599999999999996</v>
      </c>
      <c r="Y189" s="24">
        <v>0.33600000000000002</v>
      </c>
      <c r="Z189" s="24">
        <v>0.8</v>
      </c>
      <c r="AA189" s="25">
        <v>4.8000000000000007</v>
      </c>
      <c r="AB189" s="25">
        <v>21.6</v>
      </c>
      <c r="AC189" s="25">
        <v>7.2000000000001823</v>
      </c>
      <c r="AD189" s="25">
        <v>0</v>
      </c>
      <c r="AE189" s="25">
        <v>4</v>
      </c>
      <c r="AF189" s="25">
        <v>0</v>
      </c>
      <c r="AG189" s="25">
        <v>0</v>
      </c>
      <c r="AH189" s="25">
        <v>23.200000000000003</v>
      </c>
      <c r="AI189" s="25">
        <v>7.2</v>
      </c>
      <c r="AJ189" s="25">
        <v>1.6</v>
      </c>
      <c r="AK189" s="25">
        <v>0</v>
      </c>
      <c r="AL189" s="25">
        <v>0</v>
      </c>
      <c r="AM189" s="25">
        <v>21.6</v>
      </c>
      <c r="AN189" s="25">
        <v>42.400000000000006</v>
      </c>
      <c r="AO189" s="25">
        <v>0</v>
      </c>
      <c r="AP189" s="25">
        <v>0</v>
      </c>
      <c r="AQ189" s="25">
        <v>14.4</v>
      </c>
      <c r="AR189" s="25">
        <v>0</v>
      </c>
      <c r="AS189" s="25">
        <v>29.6</v>
      </c>
      <c r="AT189" s="25">
        <v>3.2</v>
      </c>
      <c r="AU189" s="25">
        <v>27.200000000000003</v>
      </c>
      <c r="AV189" s="25">
        <v>21.6</v>
      </c>
      <c r="AW189" s="25">
        <v>19.200000000000003</v>
      </c>
      <c r="AX189" s="25">
        <v>1.6</v>
      </c>
      <c r="AY189" s="25">
        <v>1.6</v>
      </c>
      <c r="AZ189" s="25">
        <v>5.6000000000000005</v>
      </c>
      <c r="BA189" s="25">
        <v>19.200000000000003</v>
      </c>
      <c r="BB189" s="25">
        <v>20</v>
      </c>
      <c r="BC189" s="25">
        <v>4.8000000000000007</v>
      </c>
      <c r="BD189" s="25">
        <v>7.2</v>
      </c>
      <c r="BE189" s="25">
        <v>13.600000000000001</v>
      </c>
      <c r="BF189" s="25">
        <v>24.8</v>
      </c>
      <c r="BG189" s="25">
        <v>0</v>
      </c>
      <c r="BH189" s="25">
        <v>0</v>
      </c>
      <c r="BI189" s="25">
        <v>4.8000000000000007</v>
      </c>
      <c r="BJ189" s="25">
        <v>24</v>
      </c>
      <c r="BK189" s="25">
        <v>32</v>
      </c>
      <c r="BL189" s="25">
        <v>10.4</v>
      </c>
      <c r="BM189" s="25">
        <v>38.400000000000006</v>
      </c>
      <c r="BN189" s="25">
        <v>0</v>
      </c>
    </row>
    <row r="190" spans="1:66" x14ac:dyDescent="0.25">
      <c r="A190" s="6">
        <v>45097</v>
      </c>
      <c r="B190" t="s">
        <v>12</v>
      </c>
      <c r="C190">
        <v>20</v>
      </c>
      <c r="D190">
        <f t="shared" si="18"/>
        <v>340.8</v>
      </c>
      <c r="E190">
        <f t="shared" si="23"/>
        <v>72.800000000000011</v>
      </c>
      <c r="F190">
        <f t="shared" si="24"/>
        <v>48.800000000000004</v>
      </c>
      <c r="G190">
        <f t="shared" si="25"/>
        <v>132</v>
      </c>
      <c r="H190">
        <f t="shared" si="26"/>
        <v>87.2</v>
      </c>
      <c r="I190">
        <v>0</v>
      </c>
      <c r="J190" s="22">
        <v>0.4</v>
      </c>
      <c r="K190" s="22">
        <v>0.45600000000000007</v>
      </c>
      <c r="L190" s="22">
        <v>0.57599999999999996</v>
      </c>
      <c r="M190" s="22">
        <v>0.6080000000000001</v>
      </c>
      <c r="N190" s="22">
        <v>0.76800000000000002</v>
      </c>
      <c r="O190" s="24">
        <v>0.53600000000000003</v>
      </c>
      <c r="P190" s="24">
        <v>0.75200000000000011</v>
      </c>
      <c r="Q190" s="24">
        <v>0.56799999999999995</v>
      </c>
      <c r="R190" s="24">
        <v>0.74400000000000011</v>
      </c>
      <c r="S190" s="24">
        <v>0.6080000000000001</v>
      </c>
      <c r="T190" s="24">
        <v>0.72000000000000008</v>
      </c>
      <c r="U190" s="24">
        <v>0.34400000000000003</v>
      </c>
      <c r="V190" s="24">
        <v>0.25600000000000001</v>
      </c>
      <c r="W190" s="24">
        <v>0.20800000000000002</v>
      </c>
      <c r="X190" s="24">
        <v>0.47199999999999998</v>
      </c>
      <c r="Y190" s="24">
        <v>0.28799999999999998</v>
      </c>
      <c r="Z190" s="24">
        <v>0.55200000000000005</v>
      </c>
      <c r="AA190" s="25">
        <v>3.2</v>
      </c>
      <c r="AB190" s="25">
        <v>8</v>
      </c>
      <c r="AC190" s="25">
        <v>6.4</v>
      </c>
      <c r="AD190" s="25">
        <v>0</v>
      </c>
      <c r="AE190" s="25">
        <v>9.6000000000000014</v>
      </c>
      <c r="AF190" s="25">
        <v>5.6000000000000005</v>
      </c>
      <c r="AG190" s="25">
        <v>0</v>
      </c>
      <c r="AH190" s="25">
        <v>13.600000000000001</v>
      </c>
      <c r="AI190" s="25">
        <v>0</v>
      </c>
      <c r="AJ190" s="25">
        <v>2.4000000000000004</v>
      </c>
      <c r="AK190" s="25">
        <v>0</v>
      </c>
      <c r="AL190" s="25">
        <v>0</v>
      </c>
      <c r="AM190" s="25">
        <v>0.8</v>
      </c>
      <c r="AN190" s="25">
        <v>10.4</v>
      </c>
      <c r="AO190" s="25">
        <v>14.4</v>
      </c>
      <c r="AP190" s="25">
        <v>12</v>
      </c>
      <c r="AQ190" s="25">
        <v>0.8</v>
      </c>
      <c r="AR190" s="25">
        <v>0</v>
      </c>
      <c r="AS190" s="25">
        <v>0</v>
      </c>
      <c r="AT190" s="25">
        <v>48.800000000000004</v>
      </c>
      <c r="AU190" s="25">
        <v>20.8</v>
      </c>
      <c r="AV190" s="25">
        <v>7.2</v>
      </c>
      <c r="AW190" s="25">
        <v>17.600000000000001</v>
      </c>
      <c r="AX190" s="25">
        <v>12.8</v>
      </c>
      <c r="AY190" s="25">
        <v>0</v>
      </c>
      <c r="AZ190" s="25">
        <v>8</v>
      </c>
      <c r="BA190" s="25">
        <v>10.4</v>
      </c>
      <c r="BB190" s="25">
        <v>16.8</v>
      </c>
      <c r="BC190" s="25">
        <v>38.400000000000006</v>
      </c>
      <c r="BD190" s="25">
        <v>0</v>
      </c>
      <c r="BE190" s="25">
        <v>0</v>
      </c>
      <c r="BF190" s="25">
        <v>0</v>
      </c>
      <c r="BG190" s="25">
        <v>8.8000000000000007</v>
      </c>
      <c r="BH190" s="25">
        <v>4</v>
      </c>
      <c r="BI190" s="25">
        <v>0</v>
      </c>
      <c r="BJ190" s="25">
        <v>18.400000000000002</v>
      </c>
      <c r="BK190" s="25">
        <v>0.8</v>
      </c>
      <c r="BL190" s="25">
        <v>12.8</v>
      </c>
      <c r="BM190" s="25">
        <v>18.400000000000002</v>
      </c>
      <c r="BN190" s="25">
        <v>9.6000000000000014</v>
      </c>
    </row>
    <row r="191" spans="1:66" x14ac:dyDescent="0.25">
      <c r="A191" s="6">
        <v>45098</v>
      </c>
      <c r="B191" t="s">
        <v>12</v>
      </c>
      <c r="C191">
        <v>21</v>
      </c>
      <c r="D191">
        <f t="shared" si="18"/>
        <v>380</v>
      </c>
      <c r="E191">
        <f t="shared" si="23"/>
        <v>91.199999999999989</v>
      </c>
      <c r="F191">
        <f t="shared" si="24"/>
        <v>77.600000000000009</v>
      </c>
      <c r="G191">
        <f t="shared" si="25"/>
        <v>75.2</v>
      </c>
      <c r="H191">
        <f t="shared" si="26"/>
        <v>136</v>
      </c>
      <c r="I191">
        <v>0</v>
      </c>
      <c r="J191" s="22">
        <v>0.69600000000000006</v>
      </c>
      <c r="K191" s="22">
        <v>0.48799999999999999</v>
      </c>
      <c r="L191" s="22">
        <v>0.6080000000000001</v>
      </c>
      <c r="M191" s="22">
        <v>0.71200000000000008</v>
      </c>
      <c r="N191" s="22">
        <v>0.16000000000000003</v>
      </c>
      <c r="O191" s="24">
        <v>0.6080000000000001</v>
      </c>
      <c r="P191" s="24">
        <v>0.496</v>
      </c>
      <c r="Q191" s="24">
        <v>0.68800000000000006</v>
      </c>
      <c r="R191" s="24">
        <v>0.60000000000000009</v>
      </c>
      <c r="S191" s="24">
        <v>8.0000000000000016E-2</v>
      </c>
      <c r="T191" s="24">
        <v>0.77600000000000002</v>
      </c>
      <c r="U191" s="24">
        <v>0.60000000000000009</v>
      </c>
      <c r="V191" s="24">
        <v>0.72000000000000008</v>
      </c>
      <c r="W191" s="24">
        <v>0.28799999999999998</v>
      </c>
      <c r="X191" s="24">
        <v>0.74400000000000011</v>
      </c>
      <c r="Y191" s="24">
        <v>0.45600000000000007</v>
      </c>
      <c r="Z191" s="24">
        <v>0.32800000000000007</v>
      </c>
      <c r="AA191" s="25">
        <v>0</v>
      </c>
      <c r="AB191" s="25">
        <v>5.6000000000000005</v>
      </c>
      <c r="AC191" s="25">
        <v>0</v>
      </c>
      <c r="AD191" s="25">
        <v>0</v>
      </c>
      <c r="AE191" s="25">
        <v>7.2</v>
      </c>
      <c r="AF191" s="25">
        <v>3.2</v>
      </c>
      <c r="AG191" s="25">
        <v>23.200000000000003</v>
      </c>
      <c r="AH191" s="25">
        <v>16</v>
      </c>
      <c r="AI191" s="25">
        <v>16</v>
      </c>
      <c r="AJ191" s="25">
        <v>6.4</v>
      </c>
      <c r="AK191" s="25">
        <v>4</v>
      </c>
      <c r="AL191" s="25">
        <v>18.400000000000002</v>
      </c>
      <c r="AM191" s="25">
        <v>0</v>
      </c>
      <c r="AN191" s="25">
        <v>22.400000000000002</v>
      </c>
      <c r="AO191" s="25">
        <v>22.400000000000002</v>
      </c>
      <c r="AP191" s="25">
        <v>24</v>
      </c>
      <c r="AQ191" s="25">
        <v>10.4</v>
      </c>
      <c r="AR191" s="25">
        <v>8</v>
      </c>
      <c r="AS191" s="25">
        <v>4</v>
      </c>
      <c r="AT191" s="25">
        <v>26.400000000000002</v>
      </c>
      <c r="AU191" s="25">
        <v>0</v>
      </c>
      <c r="AV191" s="25">
        <v>12</v>
      </c>
      <c r="AW191" s="25">
        <v>12</v>
      </c>
      <c r="AX191" s="25">
        <v>8</v>
      </c>
      <c r="AY191" s="25">
        <v>0</v>
      </c>
      <c r="AZ191" s="25">
        <v>16</v>
      </c>
      <c r="BA191" s="25">
        <v>8</v>
      </c>
      <c r="BB191" s="25">
        <v>0</v>
      </c>
      <c r="BC191" s="25">
        <v>4</v>
      </c>
      <c r="BD191" s="25">
        <v>15.200000000000001</v>
      </c>
      <c r="BE191" s="25">
        <v>21.6</v>
      </c>
      <c r="BF191" s="25">
        <v>0</v>
      </c>
      <c r="BG191" s="25">
        <v>0</v>
      </c>
      <c r="BH191" s="25">
        <v>6.4</v>
      </c>
      <c r="BI191" s="25">
        <v>3.2</v>
      </c>
      <c r="BJ191" s="25">
        <v>5.6000000000000005</v>
      </c>
      <c r="BK191" s="25">
        <v>13.600000000000001</v>
      </c>
      <c r="BL191" s="25">
        <v>9.6000000000000014</v>
      </c>
      <c r="BM191" s="25">
        <v>25.6</v>
      </c>
      <c r="BN191" s="25">
        <v>5.6000000000000005</v>
      </c>
    </row>
    <row r="192" spans="1:66" x14ac:dyDescent="0.25">
      <c r="A192" s="6">
        <v>45099</v>
      </c>
      <c r="B192" t="s">
        <v>12</v>
      </c>
      <c r="C192">
        <v>22</v>
      </c>
      <c r="D192">
        <f t="shared" si="18"/>
        <v>425.60000000000008</v>
      </c>
      <c r="E192">
        <f t="shared" si="23"/>
        <v>116.80000000000001</v>
      </c>
      <c r="F192">
        <f t="shared" si="24"/>
        <v>91.200000000000017</v>
      </c>
      <c r="G192">
        <f t="shared" si="25"/>
        <v>113.60000000000005</v>
      </c>
      <c r="H192">
        <f t="shared" si="26"/>
        <v>104.00000000000001</v>
      </c>
      <c r="I192">
        <v>0</v>
      </c>
      <c r="J192" s="22">
        <v>0.62400000000000011</v>
      </c>
      <c r="K192" s="22">
        <v>0.43200000000000005</v>
      </c>
      <c r="L192" s="22">
        <v>0.48799999999999999</v>
      </c>
      <c r="M192" s="22">
        <v>0.71200000000000008</v>
      </c>
      <c r="N192" s="22">
        <v>0.74400000000000011</v>
      </c>
      <c r="O192" s="24">
        <v>0.70400000000000007</v>
      </c>
      <c r="P192" s="24">
        <v>0.44800000000000006</v>
      </c>
      <c r="Q192" s="24">
        <v>0.79200000000000004</v>
      </c>
      <c r="R192" s="24">
        <v>0.55200000000000005</v>
      </c>
      <c r="S192" s="24">
        <v>0.36800000000000005</v>
      </c>
      <c r="T192" s="24">
        <v>0.45600000000000007</v>
      </c>
      <c r="U192" s="24">
        <v>0.47199999999999998</v>
      </c>
      <c r="V192" s="24">
        <v>0.2</v>
      </c>
      <c r="W192" s="24">
        <v>0.46399999999999997</v>
      </c>
      <c r="X192" s="24">
        <v>0.40800000000000003</v>
      </c>
      <c r="Y192" s="24">
        <v>0.78400000000000003</v>
      </c>
      <c r="Z192" s="24">
        <v>0.6080000000000001</v>
      </c>
      <c r="AA192" s="25">
        <v>0</v>
      </c>
      <c r="AB192" s="25">
        <v>0</v>
      </c>
      <c r="AC192" s="25">
        <v>13.600000000000001</v>
      </c>
      <c r="AD192" s="25">
        <v>25.6</v>
      </c>
      <c r="AE192" s="25">
        <v>5.6000000000000005</v>
      </c>
      <c r="AF192" s="25">
        <v>5.6000000000000005</v>
      </c>
      <c r="AG192" s="25">
        <v>5.6000000000000005</v>
      </c>
      <c r="AH192" s="25">
        <v>3.2</v>
      </c>
      <c r="AI192" s="25">
        <v>29.6</v>
      </c>
      <c r="AJ192" s="25">
        <v>2.4000000000000004</v>
      </c>
      <c r="AK192" s="25">
        <v>6.4</v>
      </c>
      <c r="AL192" s="25">
        <v>8.8000000000000007</v>
      </c>
      <c r="AM192" s="25">
        <v>17.600000000000001</v>
      </c>
      <c r="AN192" s="25">
        <v>8</v>
      </c>
      <c r="AO192" s="25">
        <v>16.8</v>
      </c>
      <c r="AP192" s="25">
        <v>15.200000000000001</v>
      </c>
      <c r="AQ192" s="25">
        <v>0</v>
      </c>
      <c r="AR192" s="25">
        <v>10.4</v>
      </c>
      <c r="AS192" s="25">
        <v>27.200000000000003</v>
      </c>
      <c r="AT192" s="25">
        <v>0</v>
      </c>
      <c r="AU192" s="25">
        <v>0.8</v>
      </c>
      <c r="AV192" s="25">
        <v>23.200000000000003</v>
      </c>
      <c r="AW192" s="25">
        <v>14.4</v>
      </c>
      <c r="AX192" s="25">
        <v>5.6000000000000458</v>
      </c>
      <c r="AY192" s="25">
        <v>0.8</v>
      </c>
      <c r="AZ192" s="25">
        <v>20</v>
      </c>
      <c r="BA192" s="25">
        <v>10.4</v>
      </c>
      <c r="BB192" s="25">
        <v>9.6000000000000014</v>
      </c>
      <c r="BC192" s="25">
        <v>18.400000000000002</v>
      </c>
      <c r="BD192" s="25">
        <v>10.4</v>
      </c>
      <c r="BE192" s="25">
        <v>0.8</v>
      </c>
      <c r="BF192" s="25">
        <v>20.8</v>
      </c>
      <c r="BG192" s="25">
        <v>0</v>
      </c>
      <c r="BH192" s="25">
        <v>22.400000000000002</v>
      </c>
      <c r="BI192" s="25">
        <v>0.8</v>
      </c>
      <c r="BJ192" s="25">
        <v>17.600000000000001</v>
      </c>
      <c r="BK192" s="25">
        <v>5.6000000000000005</v>
      </c>
      <c r="BL192" s="25">
        <v>6.4</v>
      </c>
      <c r="BM192" s="25">
        <v>10.4</v>
      </c>
      <c r="BN192" s="25">
        <v>32</v>
      </c>
    </row>
    <row r="193" spans="1:66" x14ac:dyDescent="0.25">
      <c r="A193" s="6">
        <v>45100</v>
      </c>
      <c r="B193" t="s">
        <v>12</v>
      </c>
      <c r="C193">
        <v>23</v>
      </c>
      <c r="D193">
        <f t="shared" si="18"/>
        <v>351.20000000000005</v>
      </c>
      <c r="E193">
        <f t="shared" si="23"/>
        <v>57.600000000000009</v>
      </c>
      <c r="F193">
        <f t="shared" si="24"/>
        <v>93.6</v>
      </c>
      <c r="G193">
        <f t="shared" si="25"/>
        <v>110.4</v>
      </c>
      <c r="H193">
        <f t="shared" si="26"/>
        <v>89.600000000000009</v>
      </c>
      <c r="I193">
        <v>0</v>
      </c>
      <c r="J193" s="22">
        <v>0.74400000000000011</v>
      </c>
      <c r="K193" s="22">
        <v>0.64000000000000012</v>
      </c>
      <c r="L193" s="22">
        <v>0.56000000000000005</v>
      </c>
      <c r="M193" s="22">
        <v>0.68800000000000006</v>
      </c>
      <c r="N193" s="22">
        <v>0.63200000000000012</v>
      </c>
      <c r="O193" s="24">
        <v>0.76800000000000002</v>
      </c>
      <c r="P193" s="24">
        <v>0.54400000000000004</v>
      </c>
      <c r="Q193" s="24">
        <v>0.496</v>
      </c>
      <c r="R193" s="24">
        <v>0.70400000000000007</v>
      </c>
      <c r="S193" s="24">
        <v>0.35200000000000004</v>
      </c>
      <c r="T193" s="24">
        <v>0.79200000000000004</v>
      </c>
      <c r="U193" s="24">
        <v>0.78400000000000003</v>
      </c>
      <c r="V193" s="24">
        <v>0.77600000000000002</v>
      </c>
      <c r="W193" s="24">
        <v>0.32800000000000007</v>
      </c>
      <c r="X193" s="24">
        <v>0.7360000000000001</v>
      </c>
      <c r="Y193" s="24">
        <v>0.42400000000000004</v>
      </c>
      <c r="Z193" s="24">
        <v>8.0000000000000016E-2</v>
      </c>
      <c r="AA193" s="25">
        <v>14.4</v>
      </c>
      <c r="AB193" s="25">
        <v>2.4000000000000004</v>
      </c>
      <c r="AC193" s="25">
        <v>0</v>
      </c>
      <c r="AD193" s="25">
        <v>13.600000000000001</v>
      </c>
      <c r="AE193" s="25">
        <v>5.6000000000000005</v>
      </c>
      <c r="AF193" s="25">
        <v>24.8</v>
      </c>
      <c r="AG193" s="25">
        <v>0.8</v>
      </c>
      <c r="AH193" s="25">
        <v>24.8</v>
      </c>
      <c r="AI193" s="25">
        <v>0</v>
      </c>
      <c r="AJ193" s="25">
        <v>7.2</v>
      </c>
      <c r="AK193" s="25">
        <v>26.400000000000002</v>
      </c>
      <c r="AL193" s="25">
        <v>3.2</v>
      </c>
      <c r="AM193" s="25">
        <v>13.600000000000001</v>
      </c>
      <c r="AN193" s="25">
        <v>2.4000000000000004</v>
      </c>
      <c r="AO193" s="25">
        <v>1.6</v>
      </c>
      <c r="AP193" s="25">
        <v>0</v>
      </c>
      <c r="AQ193" s="25">
        <v>14.4</v>
      </c>
      <c r="AR193" s="25">
        <v>32</v>
      </c>
      <c r="AS193" s="25">
        <v>22.400000000000002</v>
      </c>
      <c r="AT193" s="25">
        <v>0</v>
      </c>
      <c r="AU193" s="25">
        <v>18.400000000000002</v>
      </c>
      <c r="AV193" s="25">
        <v>25.6</v>
      </c>
      <c r="AW193" s="25">
        <v>0</v>
      </c>
      <c r="AX193" s="25">
        <v>8</v>
      </c>
      <c r="AY193" s="25">
        <v>1.6</v>
      </c>
      <c r="AZ193" s="25">
        <v>32.800000000000004</v>
      </c>
      <c r="BA193" s="25">
        <v>8.8000000000000007</v>
      </c>
      <c r="BB193" s="25">
        <v>4.8000000000000007</v>
      </c>
      <c r="BC193" s="25">
        <v>7.2</v>
      </c>
      <c r="BD193" s="25">
        <v>3.2</v>
      </c>
      <c r="BE193" s="25">
        <v>4.8000000000000007</v>
      </c>
      <c r="BF193" s="25">
        <v>3.2</v>
      </c>
      <c r="BG193" s="25">
        <v>7.2</v>
      </c>
      <c r="BH193" s="25">
        <v>8</v>
      </c>
      <c r="BI193" s="25">
        <v>0</v>
      </c>
      <c r="BJ193" s="25">
        <v>7.2</v>
      </c>
      <c r="BK193" s="25">
        <v>3.2</v>
      </c>
      <c r="BL193" s="25">
        <v>15.200000000000001</v>
      </c>
      <c r="BM193" s="25">
        <v>8.8000000000000007</v>
      </c>
      <c r="BN193" s="25">
        <v>0</v>
      </c>
    </row>
    <row r="194" spans="1:66" x14ac:dyDescent="0.25">
      <c r="A194" s="6">
        <v>45101</v>
      </c>
      <c r="B194" t="s">
        <v>12</v>
      </c>
      <c r="C194">
        <v>24</v>
      </c>
      <c r="D194">
        <f t="shared" si="18"/>
        <v>426.4</v>
      </c>
      <c r="E194">
        <f t="shared" si="23"/>
        <v>142.4</v>
      </c>
      <c r="F194">
        <f t="shared" si="24"/>
        <v>108.79999999999995</v>
      </c>
      <c r="G194">
        <f t="shared" si="25"/>
        <v>110.4</v>
      </c>
      <c r="H194">
        <f t="shared" si="26"/>
        <v>64.8</v>
      </c>
      <c r="I194">
        <v>0</v>
      </c>
      <c r="J194" s="22">
        <v>0.72000000000000008</v>
      </c>
      <c r="K194" s="22">
        <v>0.48</v>
      </c>
      <c r="L194" s="22">
        <v>0.58399999999999996</v>
      </c>
      <c r="M194" s="22">
        <v>0.71200000000000008</v>
      </c>
      <c r="N194" s="22">
        <v>0.79200000000000004</v>
      </c>
      <c r="O194" s="24">
        <v>0.68800000000000006</v>
      </c>
      <c r="P194" s="24">
        <v>0.48799999999999999</v>
      </c>
      <c r="Q194" s="24">
        <v>0.58399999999999996</v>
      </c>
      <c r="R194" s="24">
        <v>0.55200000000000005</v>
      </c>
      <c r="S194" s="24">
        <v>0.60000000000000009</v>
      </c>
      <c r="T194" s="24">
        <v>0.7360000000000001</v>
      </c>
      <c r="U194" s="24">
        <v>0.32800000000000007</v>
      </c>
      <c r="V194" s="24">
        <v>0.8</v>
      </c>
      <c r="W194" s="24">
        <v>0.48</v>
      </c>
      <c r="X194" s="24">
        <v>0.8</v>
      </c>
      <c r="Y194" s="24">
        <v>0.36000000000000004</v>
      </c>
      <c r="Z194" s="24">
        <v>0.69600000000000006</v>
      </c>
      <c r="AA194" s="25">
        <v>26.400000000000002</v>
      </c>
      <c r="AB194" s="25">
        <v>1.6</v>
      </c>
      <c r="AC194" s="25">
        <v>20</v>
      </c>
      <c r="AD194" s="25">
        <v>3.2</v>
      </c>
      <c r="AE194" s="25">
        <v>44</v>
      </c>
      <c r="AF194" s="25">
        <v>1.6</v>
      </c>
      <c r="AG194" s="25">
        <v>4</v>
      </c>
      <c r="AH194" s="25">
        <v>0</v>
      </c>
      <c r="AI194" s="25">
        <v>1.5999999999999546</v>
      </c>
      <c r="AJ194" s="25">
        <v>6.4</v>
      </c>
      <c r="AK194" s="25">
        <v>7.2</v>
      </c>
      <c r="AL194" s="25">
        <v>23.200000000000003</v>
      </c>
      <c r="AM194" s="25">
        <v>19.200000000000003</v>
      </c>
      <c r="AN194" s="25">
        <v>0</v>
      </c>
      <c r="AO194" s="25">
        <v>2.4000000000000004</v>
      </c>
      <c r="AP194" s="25">
        <v>14.4</v>
      </c>
      <c r="AQ194" s="25">
        <v>0</v>
      </c>
      <c r="AR194" s="25">
        <v>0</v>
      </c>
      <c r="AS194" s="25">
        <v>5.6000000000000005</v>
      </c>
      <c r="AT194" s="25">
        <v>0</v>
      </c>
      <c r="AU194" s="25">
        <v>0</v>
      </c>
      <c r="AV194" s="25">
        <v>29.6</v>
      </c>
      <c r="AW194" s="25">
        <v>0</v>
      </c>
      <c r="AX194" s="25">
        <v>0</v>
      </c>
      <c r="AY194" s="25">
        <v>8.8000000000000007</v>
      </c>
      <c r="AZ194" s="25">
        <v>24.8</v>
      </c>
      <c r="BA194" s="25">
        <v>0</v>
      </c>
      <c r="BB194" s="25">
        <v>17.600000000000001</v>
      </c>
      <c r="BC194" s="25">
        <v>29.6</v>
      </c>
      <c r="BD194" s="25">
        <v>0</v>
      </c>
      <c r="BE194" s="25">
        <v>7.2</v>
      </c>
      <c r="BF194" s="25">
        <v>6.4</v>
      </c>
      <c r="BG194" s="25">
        <v>13.600000000000001</v>
      </c>
      <c r="BH194" s="25">
        <v>6.4</v>
      </c>
      <c r="BI194" s="25">
        <v>20.8</v>
      </c>
      <c r="BJ194" s="25">
        <v>0</v>
      </c>
      <c r="BK194" s="25">
        <v>29.6</v>
      </c>
      <c r="BL194" s="25">
        <v>19.200000000000003</v>
      </c>
      <c r="BM194" s="25">
        <v>9.6000000000000014</v>
      </c>
      <c r="BN194" s="25">
        <v>29.6</v>
      </c>
    </row>
    <row r="195" spans="1:66" x14ac:dyDescent="0.25">
      <c r="A195" s="6">
        <v>45102</v>
      </c>
      <c r="B195" t="s">
        <v>12</v>
      </c>
      <c r="C195">
        <v>25</v>
      </c>
      <c r="D195">
        <f t="shared" si="18"/>
        <v>448.79999999999995</v>
      </c>
      <c r="E195">
        <f t="shared" si="23"/>
        <v>114.39999999999998</v>
      </c>
      <c r="F195">
        <f t="shared" si="24"/>
        <v>100</v>
      </c>
      <c r="G195">
        <f t="shared" si="25"/>
        <v>132</v>
      </c>
      <c r="H195">
        <f t="shared" si="26"/>
        <v>102.4</v>
      </c>
      <c r="I195">
        <v>0</v>
      </c>
      <c r="J195" s="22">
        <v>0.52800000000000002</v>
      </c>
      <c r="K195" s="22">
        <v>0.53600000000000003</v>
      </c>
      <c r="L195" s="22">
        <v>0.68</v>
      </c>
      <c r="M195" s="22">
        <v>0.70400000000000007</v>
      </c>
      <c r="N195" s="22">
        <v>0.76000000000000012</v>
      </c>
      <c r="O195" s="24">
        <v>0.74400000000000011</v>
      </c>
      <c r="P195" s="24">
        <v>8.0000000000000016E-2</v>
      </c>
      <c r="Q195" s="24">
        <v>0.7360000000000001</v>
      </c>
      <c r="R195" s="24">
        <v>0.76000000000000012</v>
      </c>
      <c r="S195" s="24">
        <v>0.52</v>
      </c>
      <c r="T195" s="24">
        <v>0.56000000000000005</v>
      </c>
      <c r="U195" s="24">
        <v>0.74400000000000011</v>
      </c>
      <c r="V195" s="24">
        <v>0.39200000000000002</v>
      </c>
      <c r="W195" s="24">
        <v>0.6160000000000001</v>
      </c>
      <c r="X195" s="24">
        <v>0.8</v>
      </c>
      <c r="Y195" s="24">
        <v>0.79200000000000004</v>
      </c>
      <c r="Z195" s="24">
        <v>0.69600000000000006</v>
      </c>
      <c r="AA195" s="25">
        <v>4.8000000000000007</v>
      </c>
      <c r="AB195" s="25">
        <v>31.200000000000003</v>
      </c>
      <c r="AC195" s="25">
        <v>12</v>
      </c>
      <c r="AD195" s="25">
        <v>0</v>
      </c>
      <c r="AE195" s="25">
        <v>9.6000000000000014</v>
      </c>
      <c r="AF195" s="25">
        <v>21.6</v>
      </c>
      <c r="AG195" s="25">
        <v>0</v>
      </c>
      <c r="AH195" s="25">
        <v>5.6000000000000005</v>
      </c>
      <c r="AI195" s="25">
        <v>0</v>
      </c>
      <c r="AJ195" s="25">
        <v>15.200000000000001</v>
      </c>
      <c r="AK195" s="25">
        <v>32.800000000000004</v>
      </c>
      <c r="AL195" s="25">
        <v>6.4</v>
      </c>
      <c r="AM195" s="25">
        <v>25.6</v>
      </c>
      <c r="AN195" s="25">
        <v>8</v>
      </c>
      <c r="AO195" s="25">
        <v>0</v>
      </c>
      <c r="AP195" s="25">
        <v>6.4</v>
      </c>
      <c r="AQ195" s="25">
        <v>26.400000000000002</v>
      </c>
      <c r="AR195" s="25">
        <v>0</v>
      </c>
      <c r="AS195" s="25">
        <v>0</v>
      </c>
      <c r="AT195" s="25">
        <v>29.6</v>
      </c>
      <c r="AU195" s="25">
        <v>9.6000000000000014</v>
      </c>
      <c r="AV195" s="25">
        <v>36</v>
      </c>
      <c r="AW195" s="25">
        <v>0</v>
      </c>
      <c r="AX195" s="25">
        <v>10.4</v>
      </c>
      <c r="AY195" s="25">
        <v>23.200000000000003</v>
      </c>
      <c r="AZ195" s="25">
        <v>13.600000000000001</v>
      </c>
      <c r="BA195" s="25">
        <v>0.8</v>
      </c>
      <c r="BB195" s="25">
        <v>16</v>
      </c>
      <c r="BC195" s="25">
        <v>8</v>
      </c>
      <c r="BD195" s="25">
        <v>14.4</v>
      </c>
      <c r="BE195" s="25">
        <v>26.400000000000002</v>
      </c>
      <c r="BF195" s="25">
        <v>14.4</v>
      </c>
      <c r="BG195" s="25">
        <v>23.200000000000003</v>
      </c>
      <c r="BH195" s="25">
        <v>7.2</v>
      </c>
      <c r="BI195" s="25">
        <v>8.8000000000000007</v>
      </c>
      <c r="BJ195" s="25">
        <v>13.600000000000001</v>
      </c>
      <c r="BK195" s="25">
        <v>12</v>
      </c>
      <c r="BL195" s="25">
        <v>1.6</v>
      </c>
      <c r="BM195" s="25">
        <v>5.6000000000000005</v>
      </c>
      <c r="BN195" s="25">
        <v>1.6</v>
      </c>
    </row>
    <row r="196" spans="1:66" x14ac:dyDescent="0.25">
      <c r="A196" s="6">
        <v>45103</v>
      </c>
      <c r="B196" t="s">
        <v>12</v>
      </c>
      <c r="C196">
        <v>26</v>
      </c>
      <c r="D196">
        <f t="shared" ref="D196:D259" si="27">SUM(E196:H196)</f>
        <v>318.40000000000003</v>
      </c>
      <c r="E196">
        <f t="shared" si="23"/>
        <v>70.400000000000006</v>
      </c>
      <c r="F196">
        <f t="shared" si="24"/>
        <v>110.40000000000002</v>
      </c>
      <c r="G196">
        <f t="shared" si="25"/>
        <v>64.8</v>
      </c>
      <c r="H196">
        <f t="shared" si="26"/>
        <v>72.8</v>
      </c>
      <c r="I196">
        <v>0</v>
      </c>
      <c r="J196" s="22">
        <v>0.248</v>
      </c>
      <c r="K196" s="22">
        <v>0.53600000000000003</v>
      </c>
      <c r="L196" s="22">
        <v>0.74400000000000011</v>
      </c>
      <c r="M196" s="22">
        <v>0.66400000000000015</v>
      </c>
      <c r="N196" s="22">
        <v>0.75200000000000011</v>
      </c>
      <c r="O196" s="24">
        <v>0.51200000000000001</v>
      </c>
      <c r="P196" s="24">
        <v>0.10400000000000001</v>
      </c>
      <c r="Q196" s="24">
        <v>0.44000000000000006</v>
      </c>
      <c r="R196" s="24">
        <v>0.58399999999999996</v>
      </c>
      <c r="S196" s="24">
        <v>0.496</v>
      </c>
      <c r="T196" s="24">
        <v>0.76000000000000012</v>
      </c>
      <c r="U196" s="24">
        <v>0.52</v>
      </c>
      <c r="V196" s="24">
        <v>0.248</v>
      </c>
      <c r="W196" s="24">
        <v>0.72000000000000008</v>
      </c>
      <c r="X196" s="24">
        <v>0.33600000000000002</v>
      </c>
      <c r="Y196" s="24">
        <v>0.32800000000000007</v>
      </c>
      <c r="Z196" s="24">
        <v>0.24</v>
      </c>
      <c r="AA196" s="25">
        <v>0</v>
      </c>
      <c r="AB196" s="25">
        <v>2.4000000000000004</v>
      </c>
      <c r="AC196" s="25">
        <v>0</v>
      </c>
      <c r="AD196" s="25">
        <v>28</v>
      </c>
      <c r="AE196" s="25">
        <v>4</v>
      </c>
      <c r="AF196" s="25">
        <v>12.8</v>
      </c>
      <c r="AG196" s="25">
        <v>26.400000000000002</v>
      </c>
      <c r="AH196" s="25">
        <v>14.4</v>
      </c>
      <c r="AI196" s="25">
        <v>0</v>
      </c>
      <c r="AJ196" s="25">
        <v>22.400000000000002</v>
      </c>
      <c r="AK196" s="25">
        <v>21.6</v>
      </c>
      <c r="AL196" s="25">
        <v>0</v>
      </c>
      <c r="AM196" s="25">
        <v>16.8</v>
      </c>
      <c r="AN196" s="25">
        <v>7.2</v>
      </c>
      <c r="AO196" s="25">
        <v>0</v>
      </c>
      <c r="AP196" s="25">
        <v>0</v>
      </c>
      <c r="AQ196" s="25">
        <v>12.8</v>
      </c>
      <c r="AR196" s="25">
        <v>8.8000000000000007</v>
      </c>
      <c r="AS196" s="25">
        <v>0</v>
      </c>
      <c r="AT196" s="25">
        <v>27.200000000000003</v>
      </c>
      <c r="AU196" s="25">
        <v>0</v>
      </c>
      <c r="AV196" s="25">
        <v>12.8</v>
      </c>
      <c r="AW196" s="25">
        <v>0</v>
      </c>
      <c r="AX196" s="25">
        <v>0</v>
      </c>
      <c r="AY196" s="25">
        <v>0</v>
      </c>
      <c r="AZ196" s="25">
        <v>7.2</v>
      </c>
      <c r="BA196" s="25">
        <v>0</v>
      </c>
      <c r="BB196" s="25">
        <v>14.4</v>
      </c>
      <c r="BC196" s="25">
        <v>14.4</v>
      </c>
      <c r="BD196" s="25">
        <v>16</v>
      </c>
      <c r="BE196" s="25">
        <v>9.6000000000000014</v>
      </c>
      <c r="BF196" s="25">
        <v>0</v>
      </c>
      <c r="BG196" s="25">
        <v>0</v>
      </c>
      <c r="BH196" s="25">
        <v>0</v>
      </c>
      <c r="BI196" s="25">
        <v>4.8000000000000007</v>
      </c>
      <c r="BJ196" s="25">
        <v>37.6</v>
      </c>
      <c r="BK196" s="25">
        <v>0</v>
      </c>
      <c r="BL196" s="25">
        <v>0</v>
      </c>
      <c r="BM196" s="25">
        <v>3.2</v>
      </c>
      <c r="BN196" s="25">
        <v>15.200000000000001</v>
      </c>
    </row>
    <row r="197" spans="1:66" x14ac:dyDescent="0.25">
      <c r="A197" s="6">
        <v>45104</v>
      </c>
      <c r="B197" t="s">
        <v>12</v>
      </c>
      <c r="C197">
        <v>27</v>
      </c>
      <c r="D197">
        <f t="shared" si="27"/>
        <v>410.40000000000003</v>
      </c>
      <c r="E197">
        <f t="shared" si="23"/>
        <v>84.000000000000014</v>
      </c>
      <c r="F197">
        <f t="shared" si="24"/>
        <v>91.2</v>
      </c>
      <c r="G197">
        <f t="shared" si="25"/>
        <v>167.20000000000002</v>
      </c>
      <c r="H197">
        <f t="shared" si="26"/>
        <v>68</v>
      </c>
      <c r="I197">
        <v>0</v>
      </c>
      <c r="J197" s="22">
        <v>0.22400000000000003</v>
      </c>
      <c r="K197" s="22">
        <v>0.496</v>
      </c>
      <c r="L197" s="22">
        <v>0.56799999999999995</v>
      </c>
      <c r="M197" s="22">
        <v>0.52800000000000002</v>
      </c>
      <c r="N197" s="22">
        <v>0.72800000000000009</v>
      </c>
      <c r="O197" s="24">
        <v>0.57599999999999996</v>
      </c>
      <c r="P197" s="24">
        <v>0.63200000000000012</v>
      </c>
      <c r="Q197" s="24">
        <v>0.7360000000000001</v>
      </c>
      <c r="R197" s="24">
        <v>0.54400000000000004</v>
      </c>
      <c r="S197" s="24">
        <v>0.7360000000000001</v>
      </c>
      <c r="T197" s="24">
        <v>0.51200000000000001</v>
      </c>
      <c r="U197" s="24">
        <v>0.32800000000000007</v>
      </c>
      <c r="V197" s="24">
        <v>0.70400000000000007</v>
      </c>
      <c r="W197" s="24">
        <v>0.68800000000000006</v>
      </c>
      <c r="X197" s="24">
        <v>0.58399999999999996</v>
      </c>
      <c r="Y197" s="24">
        <v>0.36000000000000004</v>
      </c>
      <c r="Z197" s="24">
        <v>0.57599999999999996</v>
      </c>
      <c r="AA197" s="25">
        <v>0</v>
      </c>
      <c r="AB197" s="25">
        <v>0</v>
      </c>
      <c r="AC197" s="25">
        <v>0.8</v>
      </c>
      <c r="AD197" s="25">
        <v>0</v>
      </c>
      <c r="AE197" s="25">
        <v>41.6</v>
      </c>
      <c r="AF197" s="25">
        <v>5.6000000000000005</v>
      </c>
      <c r="AG197" s="25">
        <v>5.6000000000000005</v>
      </c>
      <c r="AH197" s="25">
        <v>33.6</v>
      </c>
      <c r="AI197" s="25">
        <v>0</v>
      </c>
      <c r="AJ197" s="25">
        <v>4</v>
      </c>
      <c r="AK197" s="25">
        <v>0</v>
      </c>
      <c r="AL197" s="25">
        <v>0</v>
      </c>
      <c r="AM197" s="25">
        <v>4</v>
      </c>
      <c r="AN197" s="25">
        <v>0</v>
      </c>
      <c r="AO197" s="25">
        <v>0</v>
      </c>
      <c r="AP197" s="25">
        <v>22.400000000000002</v>
      </c>
      <c r="AQ197" s="25">
        <v>0.8</v>
      </c>
      <c r="AR197" s="25">
        <v>28.8</v>
      </c>
      <c r="AS197" s="25">
        <v>0</v>
      </c>
      <c r="AT197" s="25">
        <v>12</v>
      </c>
      <c r="AU197" s="25">
        <v>23.200000000000003</v>
      </c>
      <c r="AV197" s="25">
        <v>7.2</v>
      </c>
      <c r="AW197" s="25">
        <v>0</v>
      </c>
      <c r="AX197" s="25">
        <v>35.200000000000003</v>
      </c>
      <c r="AY197" s="25">
        <v>17.600000000000001</v>
      </c>
      <c r="AZ197" s="25">
        <v>41.6</v>
      </c>
      <c r="BA197" s="25">
        <v>0</v>
      </c>
      <c r="BB197" s="25">
        <v>5.6000000000000005</v>
      </c>
      <c r="BC197" s="25">
        <v>2.4000000000000004</v>
      </c>
      <c r="BD197" s="25">
        <v>34.4</v>
      </c>
      <c r="BE197" s="25">
        <v>0</v>
      </c>
      <c r="BF197" s="25">
        <v>0</v>
      </c>
      <c r="BG197" s="25">
        <v>0</v>
      </c>
      <c r="BH197" s="25">
        <v>4.8000000000000007</v>
      </c>
      <c r="BI197" s="25">
        <v>33.6</v>
      </c>
      <c r="BJ197" s="25">
        <v>4</v>
      </c>
      <c r="BK197" s="25">
        <v>23.200000000000003</v>
      </c>
      <c r="BL197" s="25">
        <v>0</v>
      </c>
      <c r="BM197" s="25">
        <v>11.200000000000001</v>
      </c>
      <c r="BN197" s="25">
        <v>7.2</v>
      </c>
    </row>
    <row r="198" spans="1:66" x14ac:dyDescent="0.25">
      <c r="A198" s="6">
        <v>45105</v>
      </c>
      <c r="B198" t="s">
        <v>12</v>
      </c>
      <c r="C198">
        <v>28</v>
      </c>
      <c r="D198">
        <f t="shared" si="27"/>
        <v>492.00000000000006</v>
      </c>
      <c r="E198">
        <f t="shared" si="23"/>
        <v>132.80000000000001</v>
      </c>
      <c r="F198">
        <f t="shared" si="24"/>
        <v>98.4</v>
      </c>
      <c r="G198">
        <f t="shared" si="25"/>
        <v>156</v>
      </c>
      <c r="H198">
        <f t="shared" si="26"/>
        <v>104.8</v>
      </c>
      <c r="I198">
        <v>0</v>
      </c>
      <c r="J198" s="22">
        <v>0.24</v>
      </c>
      <c r="K198" s="22">
        <v>0.51200000000000001</v>
      </c>
      <c r="L198" s="22">
        <v>0.6160000000000001</v>
      </c>
      <c r="M198" s="22">
        <v>0.66400000000000015</v>
      </c>
      <c r="N198" s="22">
        <v>0.6160000000000001</v>
      </c>
      <c r="O198" s="24">
        <v>0.70400000000000007</v>
      </c>
      <c r="P198" s="24">
        <v>0.56000000000000005</v>
      </c>
      <c r="Q198" s="24">
        <v>0.8</v>
      </c>
      <c r="R198" s="24">
        <v>0.44800000000000006</v>
      </c>
      <c r="S198" s="24">
        <v>0.58399999999999996</v>
      </c>
      <c r="T198" s="24">
        <v>0.496</v>
      </c>
      <c r="U198" s="24">
        <v>0.44800000000000006</v>
      </c>
      <c r="V198" s="24">
        <v>0.32000000000000006</v>
      </c>
      <c r="W198" s="24">
        <v>0.72000000000000008</v>
      </c>
      <c r="X198" s="24">
        <v>0.70400000000000007</v>
      </c>
      <c r="Y198" s="24">
        <v>0.65600000000000014</v>
      </c>
      <c r="Z198" s="24">
        <v>0.45600000000000007</v>
      </c>
      <c r="AA198" s="25">
        <v>16</v>
      </c>
      <c r="AB198" s="25">
        <v>24.8</v>
      </c>
      <c r="AC198" s="25">
        <v>0</v>
      </c>
      <c r="AD198" s="25">
        <v>9.6000000000000014</v>
      </c>
      <c r="AE198" s="25">
        <v>4</v>
      </c>
      <c r="AF198" s="25">
        <v>4.8000000000000007</v>
      </c>
      <c r="AG198" s="25">
        <v>25.6</v>
      </c>
      <c r="AH198" s="25">
        <v>12</v>
      </c>
      <c r="AI198" s="25">
        <v>1.6</v>
      </c>
      <c r="AJ198" s="25">
        <v>0</v>
      </c>
      <c r="AK198" s="25">
        <v>32.800000000000004</v>
      </c>
      <c r="AL198" s="25">
        <v>16</v>
      </c>
      <c r="AM198" s="25">
        <v>0</v>
      </c>
      <c r="AN198" s="25">
        <v>12</v>
      </c>
      <c r="AO198" s="25">
        <v>0.8</v>
      </c>
      <c r="AP198" s="25">
        <v>24.8</v>
      </c>
      <c r="AQ198" s="25">
        <v>1.6</v>
      </c>
      <c r="AR198" s="25">
        <v>0</v>
      </c>
      <c r="AS198" s="25">
        <v>40.800000000000004</v>
      </c>
      <c r="AT198" s="25">
        <v>8.8000000000000007</v>
      </c>
      <c r="AU198" s="25">
        <v>7.2</v>
      </c>
      <c r="AV198" s="25">
        <v>28.8</v>
      </c>
      <c r="AW198" s="25">
        <v>9.6000000000000014</v>
      </c>
      <c r="AX198" s="25">
        <v>32</v>
      </c>
      <c r="AY198" s="25">
        <v>24</v>
      </c>
      <c r="AZ198" s="25">
        <v>11.200000000000001</v>
      </c>
      <c r="BA198" s="25">
        <v>17.600000000000001</v>
      </c>
      <c r="BB198" s="25">
        <v>14.4</v>
      </c>
      <c r="BC198" s="25">
        <v>1.6</v>
      </c>
      <c r="BD198" s="25">
        <v>9.6000000000000014</v>
      </c>
      <c r="BE198" s="25">
        <v>4</v>
      </c>
      <c r="BF198" s="25">
        <v>20.8</v>
      </c>
      <c r="BG198" s="25">
        <v>22.400000000000002</v>
      </c>
      <c r="BH198" s="25">
        <v>7.2</v>
      </c>
      <c r="BI198" s="25">
        <v>6.4</v>
      </c>
      <c r="BJ198" s="25">
        <v>0</v>
      </c>
      <c r="BK198" s="25">
        <v>17.600000000000001</v>
      </c>
      <c r="BL198" s="25">
        <v>9.6000000000000014</v>
      </c>
      <c r="BM198" s="25">
        <v>36.800000000000004</v>
      </c>
      <c r="BN198" s="25">
        <v>8</v>
      </c>
    </row>
    <row r="199" spans="1:66" x14ac:dyDescent="0.25">
      <c r="A199" s="6">
        <v>45106</v>
      </c>
      <c r="B199" t="s">
        <v>12</v>
      </c>
      <c r="C199">
        <v>29</v>
      </c>
      <c r="D199">
        <f t="shared" si="27"/>
        <v>371.20000000000016</v>
      </c>
      <c r="E199">
        <f t="shared" si="23"/>
        <v>80</v>
      </c>
      <c r="F199">
        <f t="shared" si="24"/>
        <v>111.20000000000002</v>
      </c>
      <c r="G199">
        <f t="shared" si="25"/>
        <v>87.200000000000017</v>
      </c>
      <c r="H199">
        <f t="shared" si="26"/>
        <v>92.800000000000097</v>
      </c>
      <c r="I199">
        <v>0</v>
      </c>
      <c r="J199" s="22">
        <v>0.54400000000000004</v>
      </c>
      <c r="K199" s="22">
        <v>0.56000000000000005</v>
      </c>
      <c r="L199" s="22">
        <v>0.53600000000000003</v>
      </c>
      <c r="M199" s="22">
        <v>0.67200000000000004</v>
      </c>
      <c r="N199" s="22">
        <v>0.7360000000000001</v>
      </c>
      <c r="O199" s="24">
        <v>0.52</v>
      </c>
      <c r="P199" s="24">
        <v>0.47199999999999998</v>
      </c>
      <c r="Q199" s="24">
        <v>0.52</v>
      </c>
      <c r="R199" s="24">
        <v>0.42400000000000004</v>
      </c>
      <c r="S199" s="24">
        <v>0.57599999999999996</v>
      </c>
      <c r="T199" s="24">
        <v>0.79200000000000004</v>
      </c>
      <c r="U199" s="24">
        <v>0.74400000000000011</v>
      </c>
      <c r="V199" s="24">
        <v>0.7360000000000001</v>
      </c>
      <c r="W199" s="24">
        <v>0.72000000000000008</v>
      </c>
      <c r="X199" s="24">
        <v>0.32800000000000007</v>
      </c>
      <c r="Y199" s="24">
        <v>0.32000000000000006</v>
      </c>
      <c r="Z199" s="24">
        <v>0.36800000000000005</v>
      </c>
      <c r="AA199" s="25">
        <v>0</v>
      </c>
      <c r="AB199" s="25">
        <v>27.200000000000003</v>
      </c>
      <c r="AC199" s="25">
        <v>8.8000000000000007</v>
      </c>
      <c r="AD199" s="25">
        <v>0</v>
      </c>
      <c r="AE199" s="25">
        <v>0</v>
      </c>
      <c r="AF199" s="25">
        <v>0</v>
      </c>
      <c r="AG199" s="25">
        <v>23.200000000000003</v>
      </c>
      <c r="AH199" s="25">
        <v>8</v>
      </c>
      <c r="AI199" s="25">
        <v>22.400000000000002</v>
      </c>
      <c r="AJ199" s="25">
        <v>21.6</v>
      </c>
      <c r="AK199" s="25">
        <v>15.200000000000001</v>
      </c>
      <c r="AL199" s="25">
        <v>0.80000000000009097</v>
      </c>
      <c r="AM199" s="25">
        <v>13.600000000000001</v>
      </c>
      <c r="AN199" s="25">
        <v>1.6</v>
      </c>
      <c r="AO199" s="25">
        <v>10.4</v>
      </c>
      <c r="AP199" s="25">
        <v>27.200000000000003</v>
      </c>
      <c r="AQ199" s="25">
        <v>9.6000000000000121</v>
      </c>
      <c r="AR199" s="25">
        <v>0</v>
      </c>
      <c r="AS199" s="25">
        <v>17.600000000000001</v>
      </c>
      <c r="AT199" s="25">
        <v>12</v>
      </c>
      <c r="AU199" s="25">
        <v>16</v>
      </c>
      <c r="AV199" s="25">
        <v>4</v>
      </c>
      <c r="AW199" s="25">
        <v>7.2</v>
      </c>
      <c r="AX199" s="25">
        <v>0</v>
      </c>
      <c r="AY199" s="25">
        <v>6.4</v>
      </c>
      <c r="AZ199" s="25">
        <v>0</v>
      </c>
      <c r="BA199" s="25">
        <v>1.6</v>
      </c>
      <c r="BB199" s="25">
        <v>42.400000000000006</v>
      </c>
      <c r="BC199" s="25">
        <v>6.4</v>
      </c>
      <c r="BD199" s="25">
        <v>3.2</v>
      </c>
      <c r="BE199" s="25">
        <v>0</v>
      </c>
      <c r="BF199" s="25">
        <v>14.4</v>
      </c>
      <c r="BG199" s="25">
        <v>28.8</v>
      </c>
      <c r="BH199" s="25">
        <v>0</v>
      </c>
      <c r="BI199" s="25">
        <v>12.8</v>
      </c>
      <c r="BJ199" s="25">
        <v>0</v>
      </c>
      <c r="BK199" s="25">
        <v>19.200000000000003</v>
      </c>
      <c r="BL199" s="25">
        <v>0</v>
      </c>
      <c r="BM199" s="25">
        <v>4.8000000000000007</v>
      </c>
      <c r="BN199" s="25">
        <v>0</v>
      </c>
    </row>
    <row r="200" spans="1:66" x14ac:dyDescent="0.25">
      <c r="A200" s="6">
        <v>45107</v>
      </c>
      <c r="B200" t="s">
        <v>12</v>
      </c>
      <c r="C200">
        <v>30</v>
      </c>
      <c r="D200">
        <f t="shared" si="27"/>
        <v>324.80000000000007</v>
      </c>
      <c r="E200">
        <f t="shared" si="23"/>
        <v>88.000000000000014</v>
      </c>
      <c r="F200">
        <f t="shared" si="24"/>
        <v>70.40000000000002</v>
      </c>
      <c r="G200">
        <f t="shared" si="25"/>
        <v>57.600000000000009</v>
      </c>
      <c r="H200">
        <f t="shared" si="26"/>
        <v>108.80000000000001</v>
      </c>
      <c r="I200">
        <v>0</v>
      </c>
      <c r="J200" s="22">
        <v>0.25600000000000001</v>
      </c>
      <c r="K200" s="22">
        <v>0.64000000000000012</v>
      </c>
      <c r="L200" s="22">
        <v>0.79200000000000004</v>
      </c>
      <c r="M200" s="22">
        <v>0.68</v>
      </c>
      <c r="N200" s="22">
        <v>0.74400000000000011</v>
      </c>
      <c r="O200" s="24">
        <v>0.8</v>
      </c>
      <c r="P200" s="24">
        <v>0.75200000000000011</v>
      </c>
      <c r="Q200" s="24">
        <v>0.6080000000000001</v>
      </c>
      <c r="R200" s="24">
        <v>0.68800000000000006</v>
      </c>
      <c r="S200" s="24">
        <v>0.51200000000000001</v>
      </c>
      <c r="T200" s="24">
        <v>0.62400000000000011</v>
      </c>
      <c r="U200" s="24">
        <v>0.40800000000000003</v>
      </c>
      <c r="V200" s="24">
        <v>0.72000000000000008</v>
      </c>
      <c r="W200" s="24">
        <v>0.76000000000000012</v>
      </c>
      <c r="X200" s="24">
        <v>0.26400000000000001</v>
      </c>
      <c r="Y200" s="24">
        <v>0.36000000000000004</v>
      </c>
      <c r="Z200" s="24">
        <v>0.7360000000000001</v>
      </c>
      <c r="AA200" s="25">
        <v>4.8000000000000007</v>
      </c>
      <c r="AB200" s="25">
        <v>36.800000000000004</v>
      </c>
      <c r="AC200" s="25">
        <v>11.200000000000001</v>
      </c>
      <c r="AD200" s="25">
        <v>0</v>
      </c>
      <c r="AE200" s="25">
        <v>0.8</v>
      </c>
      <c r="AF200" s="25">
        <v>0</v>
      </c>
      <c r="AG200" s="25">
        <v>13.600000000000001</v>
      </c>
      <c r="AH200" s="25">
        <v>2.4000000000000004</v>
      </c>
      <c r="AI200" s="25">
        <v>0</v>
      </c>
      <c r="AJ200" s="25">
        <v>0.8</v>
      </c>
      <c r="AK200" s="25">
        <v>8</v>
      </c>
      <c r="AL200" s="25">
        <v>0</v>
      </c>
      <c r="AM200" s="25">
        <v>20</v>
      </c>
      <c r="AN200" s="25">
        <v>20</v>
      </c>
      <c r="AO200" s="25">
        <v>15.200000000000001</v>
      </c>
      <c r="AP200" s="25">
        <v>0</v>
      </c>
      <c r="AQ200" s="25">
        <v>0</v>
      </c>
      <c r="AR200" s="25">
        <v>14.4</v>
      </c>
      <c r="AS200" s="25">
        <v>28.8</v>
      </c>
      <c r="AT200" s="25">
        <v>10.4</v>
      </c>
      <c r="AU200" s="25">
        <v>5.6000000000000005</v>
      </c>
      <c r="AV200" s="25">
        <v>4.8000000000000007</v>
      </c>
      <c r="AW200" s="25">
        <v>0</v>
      </c>
      <c r="AX200" s="25">
        <v>1.6</v>
      </c>
      <c r="AY200" s="25">
        <v>0</v>
      </c>
      <c r="AZ200" s="25">
        <v>2.4000000000000004</v>
      </c>
      <c r="BA200" s="25">
        <v>4</v>
      </c>
      <c r="BB200" s="25">
        <v>0.8</v>
      </c>
      <c r="BC200" s="25">
        <v>23.200000000000003</v>
      </c>
      <c r="BD200" s="25">
        <v>15.200000000000001</v>
      </c>
      <c r="BE200" s="25">
        <v>1.6</v>
      </c>
      <c r="BF200" s="25">
        <v>8</v>
      </c>
      <c r="BG200" s="25">
        <v>7.2</v>
      </c>
      <c r="BH200" s="25">
        <v>4</v>
      </c>
      <c r="BI200" s="25">
        <v>6.4</v>
      </c>
      <c r="BJ200" s="25">
        <v>0</v>
      </c>
      <c r="BK200" s="25">
        <v>24</v>
      </c>
      <c r="BL200" s="25">
        <v>25.6</v>
      </c>
      <c r="BM200" s="25">
        <v>0</v>
      </c>
      <c r="BN200" s="25">
        <v>11.200000000000001</v>
      </c>
    </row>
    <row r="201" spans="1:66" x14ac:dyDescent="0.25">
      <c r="B201" t="s">
        <v>13</v>
      </c>
      <c r="C201">
        <v>0.01</v>
      </c>
      <c r="D201">
        <f t="shared" si="27"/>
        <v>0</v>
      </c>
      <c r="E201">
        <v>0</v>
      </c>
      <c r="F201">
        <v>0</v>
      </c>
      <c r="G201">
        <v>0</v>
      </c>
      <c r="H201">
        <v>0</v>
      </c>
      <c r="I201">
        <v>0</v>
      </c>
      <c r="J201" s="22">
        <v>0</v>
      </c>
      <c r="K201" s="22">
        <v>0</v>
      </c>
      <c r="L201" s="22">
        <v>0</v>
      </c>
      <c r="M201" s="22">
        <v>0</v>
      </c>
      <c r="N201" s="22">
        <v>0</v>
      </c>
      <c r="O201" s="24">
        <v>0</v>
      </c>
      <c r="P201" s="24">
        <v>0</v>
      </c>
      <c r="Q201" s="24">
        <v>0</v>
      </c>
      <c r="R201" s="24">
        <v>0</v>
      </c>
      <c r="S201" s="24">
        <v>0</v>
      </c>
      <c r="T201" s="24">
        <v>0</v>
      </c>
      <c r="U201" s="24">
        <v>0</v>
      </c>
      <c r="V201" s="24">
        <v>0</v>
      </c>
      <c r="W201" s="24">
        <v>0</v>
      </c>
      <c r="X201" s="24">
        <v>0</v>
      </c>
      <c r="Y201" s="24">
        <v>0</v>
      </c>
      <c r="Z201" s="24">
        <v>0</v>
      </c>
      <c r="AA201" s="25">
        <v>0</v>
      </c>
      <c r="AB201" s="25">
        <v>0</v>
      </c>
      <c r="AC201" s="25">
        <v>0</v>
      </c>
      <c r="AD201" s="25">
        <v>0</v>
      </c>
      <c r="AE201" s="25">
        <v>0</v>
      </c>
      <c r="AF201" s="25">
        <v>0</v>
      </c>
      <c r="AG201" s="25">
        <v>0</v>
      </c>
      <c r="AH201" s="25">
        <v>0</v>
      </c>
      <c r="AI201" s="25">
        <v>0</v>
      </c>
      <c r="AJ201" s="25">
        <v>0</v>
      </c>
      <c r="AK201" s="25">
        <v>0</v>
      </c>
      <c r="AL201" s="25">
        <v>0</v>
      </c>
      <c r="AM201" s="25">
        <v>0</v>
      </c>
      <c r="AN201" s="25">
        <v>0</v>
      </c>
      <c r="AO201" s="25">
        <v>0</v>
      </c>
      <c r="AP201" s="25">
        <v>0</v>
      </c>
      <c r="AQ201" s="25">
        <v>0</v>
      </c>
      <c r="AR201" s="25">
        <v>0</v>
      </c>
      <c r="AS201" s="25">
        <v>0</v>
      </c>
      <c r="AT201" s="25">
        <v>0</v>
      </c>
      <c r="AU201" s="25">
        <v>0</v>
      </c>
      <c r="AV201" s="25">
        <v>0</v>
      </c>
      <c r="AW201" s="25">
        <v>0</v>
      </c>
      <c r="AX201" s="25">
        <v>0</v>
      </c>
      <c r="AY201" s="25">
        <v>0</v>
      </c>
      <c r="AZ201" s="25">
        <v>0</v>
      </c>
      <c r="BA201" s="25">
        <v>0</v>
      </c>
      <c r="BB201" s="25">
        <v>0</v>
      </c>
      <c r="BC201" s="25">
        <v>0</v>
      </c>
      <c r="BD201" s="25">
        <v>0</v>
      </c>
      <c r="BE201" s="25">
        <v>0</v>
      </c>
      <c r="BF201" s="25">
        <v>0</v>
      </c>
      <c r="BG201" s="25">
        <v>0</v>
      </c>
      <c r="BH201" s="25">
        <v>0</v>
      </c>
      <c r="BI201" s="25">
        <v>0</v>
      </c>
      <c r="BJ201" s="25">
        <v>0</v>
      </c>
      <c r="BK201" s="25">
        <v>0</v>
      </c>
      <c r="BL201" s="25">
        <v>0</v>
      </c>
      <c r="BM201" s="25">
        <v>0</v>
      </c>
      <c r="BN201" s="25">
        <v>0</v>
      </c>
    </row>
    <row r="202" spans="1:66" x14ac:dyDescent="0.25">
      <c r="B202" t="s">
        <v>13</v>
      </c>
      <c r="C202">
        <v>0.02</v>
      </c>
      <c r="D202">
        <f t="shared" si="27"/>
        <v>0</v>
      </c>
      <c r="E202">
        <v>0</v>
      </c>
      <c r="F202">
        <v>0</v>
      </c>
      <c r="G202">
        <v>0</v>
      </c>
      <c r="H202">
        <v>0</v>
      </c>
      <c r="I202">
        <v>0</v>
      </c>
      <c r="J202" s="22">
        <v>0</v>
      </c>
      <c r="K202" s="22">
        <v>0</v>
      </c>
      <c r="L202" s="22">
        <v>0</v>
      </c>
      <c r="M202" s="22">
        <v>0</v>
      </c>
      <c r="N202" s="22">
        <v>0</v>
      </c>
      <c r="O202" s="24">
        <v>0</v>
      </c>
      <c r="P202" s="24">
        <v>0</v>
      </c>
      <c r="Q202" s="24">
        <v>0</v>
      </c>
      <c r="R202" s="24">
        <v>0</v>
      </c>
      <c r="S202" s="24">
        <v>0</v>
      </c>
      <c r="T202" s="24">
        <v>0</v>
      </c>
      <c r="U202" s="24">
        <v>0</v>
      </c>
      <c r="V202" s="24">
        <v>0</v>
      </c>
      <c r="W202" s="24">
        <v>0</v>
      </c>
      <c r="X202" s="24">
        <v>0</v>
      </c>
      <c r="Y202" s="24">
        <v>0</v>
      </c>
      <c r="Z202" s="24">
        <v>0</v>
      </c>
      <c r="AA202" s="25">
        <v>0</v>
      </c>
      <c r="AB202" s="25">
        <v>0</v>
      </c>
      <c r="AC202" s="25">
        <v>0</v>
      </c>
      <c r="AD202" s="25">
        <v>0</v>
      </c>
      <c r="AE202" s="25">
        <v>0</v>
      </c>
      <c r="AF202" s="25">
        <v>0</v>
      </c>
      <c r="AG202" s="25">
        <v>0</v>
      </c>
      <c r="AH202" s="25">
        <v>0</v>
      </c>
      <c r="AI202" s="25">
        <v>0</v>
      </c>
      <c r="AJ202" s="25">
        <v>0</v>
      </c>
      <c r="AK202" s="25">
        <v>0</v>
      </c>
      <c r="AL202" s="25">
        <v>0</v>
      </c>
      <c r="AM202" s="25">
        <v>0</v>
      </c>
      <c r="AN202" s="25">
        <v>0</v>
      </c>
      <c r="AO202" s="25">
        <v>0</v>
      </c>
      <c r="AP202" s="25">
        <v>0</v>
      </c>
      <c r="AQ202" s="25">
        <v>0</v>
      </c>
      <c r="AR202" s="25">
        <v>0</v>
      </c>
      <c r="AS202" s="25">
        <v>0</v>
      </c>
      <c r="AT202" s="25">
        <v>0</v>
      </c>
      <c r="AU202" s="25">
        <v>0</v>
      </c>
      <c r="AV202" s="25">
        <v>0</v>
      </c>
      <c r="AW202" s="25">
        <v>0</v>
      </c>
      <c r="AX202" s="25">
        <v>0</v>
      </c>
      <c r="AY202" s="25">
        <v>0</v>
      </c>
      <c r="AZ202" s="25">
        <v>0</v>
      </c>
      <c r="BA202" s="25">
        <v>0</v>
      </c>
      <c r="BB202" s="25">
        <v>0</v>
      </c>
      <c r="BC202" s="25">
        <v>0</v>
      </c>
      <c r="BD202" s="25">
        <v>0</v>
      </c>
      <c r="BE202" s="25">
        <v>0</v>
      </c>
      <c r="BF202" s="25">
        <v>0</v>
      </c>
      <c r="BG202" s="25">
        <v>0</v>
      </c>
      <c r="BH202" s="25">
        <v>0</v>
      </c>
      <c r="BI202" s="25">
        <v>0</v>
      </c>
      <c r="BJ202" s="25">
        <v>0</v>
      </c>
      <c r="BK202" s="25">
        <v>0</v>
      </c>
      <c r="BL202" s="25">
        <v>0</v>
      </c>
      <c r="BM202" s="25">
        <v>0</v>
      </c>
      <c r="BN202" s="25">
        <v>0</v>
      </c>
    </row>
    <row r="203" spans="1:66" x14ac:dyDescent="0.25">
      <c r="B203" t="s">
        <v>13</v>
      </c>
      <c r="C203">
        <v>0.03</v>
      </c>
      <c r="D203">
        <f t="shared" si="27"/>
        <v>0</v>
      </c>
      <c r="E203">
        <v>0</v>
      </c>
      <c r="F203">
        <v>0</v>
      </c>
      <c r="G203">
        <v>0</v>
      </c>
      <c r="H203">
        <v>0</v>
      </c>
      <c r="I203">
        <v>0</v>
      </c>
      <c r="J203" s="22">
        <v>0</v>
      </c>
      <c r="K203" s="22">
        <v>0</v>
      </c>
      <c r="L203" s="22">
        <v>0</v>
      </c>
      <c r="M203" s="22">
        <v>0</v>
      </c>
      <c r="N203" s="22">
        <v>0</v>
      </c>
      <c r="O203" s="24">
        <v>0</v>
      </c>
      <c r="P203" s="24">
        <v>0</v>
      </c>
      <c r="Q203" s="24">
        <v>0</v>
      </c>
      <c r="R203" s="24">
        <v>0</v>
      </c>
      <c r="S203" s="24">
        <v>0</v>
      </c>
      <c r="T203" s="24">
        <v>0</v>
      </c>
      <c r="U203" s="24">
        <v>0</v>
      </c>
      <c r="V203" s="24">
        <v>0</v>
      </c>
      <c r="W203" s="24">
        <v>0</v>
      </c>
      <c r="X203" s="24">
        <v>0</v>
      </c>
      <c r="Y203" s="24">
        <v>0</v>
      </c>
      <c r="Z203" s="24">
        <v>0</v>
      </c>
      <c r="AA203" s="25">
        <v>0</v>
      </c>
      <c r="AB203" s="25">
        <v>0</v>
      </c>
      <c r="AC203" s="25">
        <v>0</v>
      </c>
      <c r="AD203" s="25">
        <v>0</v>
      </c>
      <c r="AE203" s="25">
        <v>0</v>
      </c>
      <c r="AF203" s="25">
        <v>0</v>
      </c>
      <c r="AG203" s="25">
        <v>0</v>
      </c>
      <c r="AH203" s="25">
        <v>0</v>
      </c>
      <c r="AI203" s="25">
        <v>0</v>
      </c>
      <c r="AJ203" s="25">
        <v>0</v>
      </c>
      <c r="AK203" s="25">
        <v>0</v>
      </c>
      <c r="AL203" s="25">
        <v>0</v>
      </c>
      <c r="AM203" s="25">
        <v>0</v>
      </c>
      <c r="AN203" s="25">
        <v>0</v>
      </c>
      <c r="AO203" s="25">
        <v>0</v>
      </c>
      <c r="AP203" s="25">
        <v>0</v>
      </c>
      <c r="AQ203" s="25">
        <v>0</v>
      </c>
      <c r="AR203" s="25">
        <v>0</v>
      </c>
      <c r="AS203" s="25">
        <v>0</v>
      </c>
      <c r="AT203" s="25">
        <v>0</v>
      </c>
      <c r="AU203" s="25">
        <v>0</v>
      </c>
      <c r="AV203" s="25">
        <v>0</v>
      </c>
      <c r="AW203" s="25">
        <v>0</v>
      </c>
      <c r="AX203" s="25">
        <v>0</v>
      </c>
      <c r="AY203" s="25">
        <v>0</v>
      </c>
      <c r="AZ203" s="25">
        <v>0</v>
      </c>
      <c r="BA203" s="25">
        <v>0</v>
      </c>
      <c r="BB203" s="25">
        <v>0</v>
      </c>
      <c r="BC203" s="25">
        <v>0</v>
      </c>
      <c r="BD203" s="25">
        <v>0</v>
      </c>
      <c r="BE203" s="25">
        <v>0</v>
      </c>
      <c r="BF203" s="25">
        <v>0</v>
      </c>
      <c r="BG203" s="25">
        <v>0</v>
      </c>
      <c r="BH203" s="25">
        <v>0</v>
      </c>
      <c r="BI203" s="25">
        <v>0</v>
      </c>
      <c r="BJ203" s="25">
        <v>0</v>
      </c>
      <c r="BK203" s="25">
        <v>0</v>
      </c>
      <c r="BL203" s="25">
        <v>0</v>
      </c>
      <c r="BM203" s="25">
        <v>0</v>
      </c>
      <c r="BN203" s="25">
        <v>0</v>
      </c>
    </row>
    <row r="204" spans="1:66" x14ac:dyDescent="0.25">
      <c r="B204" t="s">
        <v>13</v>
      </c>
      <c r="C204">
        <v>0.04</v>
      </c>
      <c r="D204">
        <f t="shared" si="27"/>
        <v>0</v>
      </c>
      <c r="E204">
        <v>0</v>
      </c>
      <c r="F204">
        <v>0</v>
      </c>
      <c r="G204">
        <v>0</v>
      </c>
      <c r="H204">
        <v>0</v>
      </c>
      <c r="I204">
        <v>0</v>
      </c>
      <c r="J204" s="22">
        <v>0</v>
      </c>
      <c r="K204" s="22">
        <v>0</v>
      </c>
      <c r="L204" s="22">
        <v>0</v>
      </c>
      <c r="M204" s="22">
        <v>0</v>
      </c>
      <c r="N204" s="22">
        <v>0</v>
      </c>
      <c r="O204" s="24">
        <v>0</v>
      </c>
      <c r="P204" s="24">
        <v>0</v>
      </c>
      <c r="Q204" s="24">
        <v>0</v>
      </c>
      <c r="R204" s="24">
        <v>0</v>
      </c>
      <c r="S204" s="24">
        <v>0</v>
      </c>
      <c r="T204" s="24">
        <v>0</v>
      </c>
      <c r="U204" s="24">
        <v>0</v>
      </c>
      <c r="V204" s="24">
        <v>0</v>
      </c>
      <c r="W204" s="24">
        <v>0</v>
      </c>
      <c r="X204" s="24">
        <v>0</v>
      </c>
      <c r="Y204" s="24">
        <v>0</v>
      </c>
      <c r="Z204" s="24">
        <v>0</v>
      </c>
      <c r="AA204" s="25">
        <v>0</v>
      </c>
      <c r="AB204" s="25">
        <v>0</v>
      </c>
      <c r="AC204" s="25">
        <v>0</v>
      </c>
      <c r="AD204" s="25">
        <v>0</v>
      </c>
      <c r="AE204" s="25">
        <v>0</v>
      </c>
      <c r="AF204" s="25">
        <v>0</v>
      </c>
      <c r="AG204" s="25">
        <v>0</v>
      </c>
      <c r="AH204" s="25">
        <v>0</v>
      </c>
      <c r="AI204" s="25">
        <v>0</v>
      </c>
      <c r="AJ204" s="25">
        <v>0</v>
      </c>
      <c r="AK204" s="25">
        <v>0</v>
      </c>
      <c r="AL204" s="25">
        <v>0</v>
      </c>
      <c r="AM204" s="25">
        <v>0</v>
      </c>
      <c r="AN204" s="25">
        <v>0</v>
      </c>
      <c r="AO204" s="25">
        <v>0</v>
      </c>
      <c r="AP204" s="25">
        <v>0</v>
      </c>
      <c r="AQ204" s="25">
        <v>0</v>
      </c>
      <c r="AR204" s="25">
        <v>0</v>
      </c>
      <c r="AS204" s="25">
        <v>0</v>
      </c>
      <c r="AT204" s="25">
        <v>0</v>
      </c>
      <c r="AU204" s="25">
        <v>0</v>
      </c>
      <c r="AV204" s="25">
        <v>0</v>
      </c>
      <c r="AW204" s="25">
        <v>0</v>
      </c>
      <c r="AX204" s="25">
        <v>0</v>
      </c>
      <c r="AY204" s="25">
        <v>0</v>
      </c>
      <c r="AZ204" s="25">
        <v>0</v>
      </c>
      <c r="BA204" s="25">
        <v>0</v>
      </c>
      <c r="BB204" s="25">
        <v>0</v>
      </c>
      <c r="BC204" s="25">
        <v>0</v>
      </c>
      <c r="BD204" s="25">
        <v>0</v>
      </c>
      <c r="BE204" s="25">
        <v>0</v>
      </c>
      <c r="BF204" s="25">
        <v>0</v>
      </c>
      <c r="BG204" s="25">
        <v>0</v>
      </c>
      <c r="BH204" s="25">
        <v>0</v>
      </c>
      <c r="BI204" s="25">
        <v>0</v>
      </c>
      <c r="BJ204" s="25">
        <v>0</v>
      </c>
      <c r="BK204" s="25">
        <v>0</v>
      </c>
      <c r="BL204" s="25">
        <v>0</v>
      </c>
      <c r="BM204" s="25">
        <v>0</v>
      </c>
      <c r="BN204" s="25">
        <v>0</v>
      </c>
    </row>
    <row r="205" spans="1:66" x14ac:dyDescent="0.25">
      <c r="B205" t="s">
        <v>13</v>
      </c>
      <c r="C205">
        <v>0.05</v>
      </c>
      <c r="D205">
        <f t="shared" si="27"/>
        <v>0</v>
      </c>
      <c r="E205">
        <v>0</v>
      </c>
      <c r="F205">
        <v>0</v>
      </c>
      <c r="G205">
        <v>0</v>
      </c>
      <c r="H205">
        <v>0</v>
      </c>
      <c r="I205">
        <v>0</v>
      </c>
      <c r="J205" s="22">
        <v>0</v>
      </c>
      <c r="K205" s="22">
        <v>0</v>
      </c>
      <c r="L205" s="22">
        <v>0</v>
      </c>
      <c r="M205" s="22">
        <v>0</v>
      </c>
      <c r="N205" s="22">
        <v>0</v>
      </c>
      <c r="O205" s="24">
        <v>0</v>
      </c>
      <c r="P205" s="24">
        <v>0</v>
      </c>
      <c r="Q205" s="24">
        <v>0</v>
      </c>
      <c r="R205" s="24">
        <v>0</v>
      </c>
      <c r="S205" s="24">
        <v>0</v>
      </c>
      <c r="T205" s="24">
        <v>0</v>
      </c>
      <c r="U205" s="24">
        <v>0</v>
      </c>
      <c r="V205" s="24">
        <v>0</v>
      </c>
      <c r="W205" s="24">
        <v>0</v>
      </c>
      <c r="X205" s="24">
        <v>0</v>
      </c>
      <c r="Y205" s="24">
        <v>0</v>
      </c>
      <c r="Z205" s="24">
        <v>0</v>
      </c>
      <c r="AA205" s="25">
        <v>0</v>
      </c>
      <c r="AB205" s="25">
        <v>0</v>
      </c>
      <c r="AC205" s="25">
        <v>0</v>
      </c>
      <c r="AD205" s="25">
        <v>0</v>
      </c>
      <c r="AE205" s="25">
        <v>0</v>
      </c>
      <c r="AF205" s="25">
        <v>0</v>
      </c>
      <c r="AG205" s="25">
        <v>0</v>
      </c>
      <c r="AH205" s="25">
        <v>0</v>
      </c>
      <c r="AI205" s="25">
        <v>0</v>
      </c>
      <c r="AJ205" s="25">
        <v>0</v>
      </c>
      <c r="AK205" s="25">
        <v>0</v>
      </c>
      <c r="AL205" s="25">
        <v>0</v>
      </c>
      <c r="AM205" s="25">
        <v>0</v>
      </c>
      <c r="AN205" s="25">
        <v>0</v>
      </c>
      <c r="AO205" s="25">
        <v>0</v>
      </c>
      <c r="AP205" s="25">
        <v>0</v>
      </c>
      <c r="AQ205" s="25">
        <v>0</v>
      </c>
      <c r="AR205" s="25">
        <v>0</v>
      </c>
      <c r="AS205" s="25">
        <v>0</v>
      </c>
      <c r="AT205" s="25">
        <v>0</v>
      </c>
      <c r="AU205" s="25">
        <v>0</v>
      </c>
      <c r="AV205" s="25">
        <v>0</v>
      </c>
      <c r="AW205" s="25">
        <v>0</v>
      </c>
      <c r="AX205" s="25">
        <v>0</v>
      </c>
      <c r="AY205" s="25">
        <v>0</v>
      </c>
      <c r="AZ205" s="25">
        <v>0</v>
      </c>
      <c r="BA205" s="25">
        <v>0</v>
      </c>
      <c r="BB205" s="25">
        <v>0</v>
      </c>
      <c r="BC205" s="25">
        <v>0</v>
      </c>
      <c r="BD205" s="25">
        <v>0</v>
      </c>
      <c r="BE205" s="25">
        <v>0</v>
      </c>
      <c r="BF205" s="25">
        <v>0</v>
      </c>
      <c r="BG205" s="25">
        <v>0</v>
      </c>
      <c r="BH205" s="25">
        <v>0</v>
      </c>
      <c r="BI205" s="25">
        <v>0</v>
      </c>
      <c r="BJ205" s="25">
        <v>0</v>
      </c>
      <c r="BK205" s="25">
        <v>0</v>
      </c>
      <c r="BL205" s="25">
        <v>0</v>
      </c>
      <c r="BM205" s="25">
        <v>0</v>
      </c>
      <c r="BN205" s="25">
        <v>0</v>
      </c>
    </row>
    <row r="206" spans="1:66" x14ac:dyDescent="0.25">
      <c r="B206" t="s">
        <v>13</v>
      </c>
      <c r="C206">
        <v>0.06</v>
      </c>
      <c r="D206">
        <f t="shared" si="27"/>
        <v>0</v>
      </c>
      <c r="E206">
        <v>0</v>
      </c>
      <c r="F206">
        <v>0</v>
      </c>
      <c r="G206">
        <v>0</v>
      </c>
      <c r="H206">
        <v>0</v>
      </c>
      <c r="I206">
        <v>0</v>
      </c>
      <c r="J206" s="22">
        <v>0</v>
      </c>
      <c r="K206" s="22">
        <v>0</v>
      </c>
      <c r="L206" s="22">
        <v>0</v>
      </c>
      <c r="M206" s="22">
        <v>0</v>
      </c>
      <c r="N206" s="22">
        <v>0</v>
      </c>
      <c r="O206" s="24">
        <v>0</v>
      </c>
      <c r="P206" s="24">
        <v>0</v>
      </c>
      <c r="Q206" s="24">
        <v>0</v>
      </c>
      <c r="R206" s="24">
        <v>0</v>
      </c>
      <c r="S206" s="24">
        <v>0</v>
      </c>
      <c r="T206" s="24">
        <v>0</v>
      </c>
      <c r="U206" s="24">
        <v>0</v>
      </c>
      <c r="V206" s="24">
        <v>0</v>
      </c>
      <c r="W206" s="24">
        <v>0</v>
      </c>
      <c r="X206" s="24">
        <v>0</v>
      </c>
      <c r="Y206" s="24">
        <v>0</v>
      </c>
      <c r="Z206" s="24">
        <v>0</v>
      </c>
      <c r="AA206" s="25">
        <v>0</v>
      </c>
      <c r="AB206" s="25">
        <v>0</v>
      </c>
      <c r="AC206" s="25">
        <v>0</v>
      </c>
      <c r="AD206" s="25">
        <v>0</v>
      </c>
      <c r="AE206" s="25">
        <v>0</v>
      </c>
      <c r="AF206" s="25">
        <v>0</v>
      </c>
      <c r="AG206" s="25">
        <v>0</v>
      </c>
      <c r="AH206" s="25">
        <v>0</v>
      </c>
      <c r="AI206" s="25">
        <v>0</v>
      </c>
      <c r="AJ206" s="25">
        <v>0</v>
      </c>
      <c r="AK206" s="25">
        <v>0</v>
      </c>
      <c r="AL206" s="25">
        <v>0</v>
      </c>
      <c r="AM206" s="25">
        <v>0</v>
      </c>
      <c r="AN206" s="25">
        <v>0</v>
      </c>
      <c r="AO206" s="25">
        <v>0</v>
      </c>
      <c r="AP206" s="25">
        <v>0</v>
      </c>
      <c r="AQ206" s="25">
        <v>0</v>
      </c>
      <c r="AR206" s="25">
        <v>0</v>
      </c>
      <c r="AS206" s="25">
        <v>0</v>
      </c>
      <c r="AT206" s="25">
        <v>0</v>
      </c>
      <c r="AU206" s="25">
        <v>0</v>
      </c>
      <c r="AV206" s="25">
        <v>0</v>
      </c>
      <c r="AW206" s="25">
        <v>0</v>
      </c>
      <c r="AX206" s="25">
        <v>0</v>
      </c>
      <c r="AY206" s="25">
        <v>0</v>
      </c>
      <c r="AZ206" s="25">
        <v>0</v>
      </c>
      <c r="BA206" s="25">
        <v>0</v>
      </c>
      <c r="BB206" s="25">
        <v>0</v>
      </c>
      <c r="BC206" s="25">
        <v>0</v>
      </c>
      <c r="BD206" s="25">
        <v>0</v>
      </c>
      <c r="BE206" s="25">
        <v>0</v>
      </c>
      <c r="BF206" s="25">
        <v>0</v>
      </c>
      <c r="BG206" s="25">
        <v>0</v>
      </c>
      <c r="BH206" s="25">
        <v>0</v>
      </c>
      <c r="BI206" s="25">
        <v>0</v>
      </c>
      <c r="BJ206" s="25">
        <v>0</v>
      </c>
      <c r="BK206" s="25">
        <v>0</v>
      </c>
      <c r="BL206" s="25">
        <v>0</v>
      </c>
      <c r="BM206" s="25">
        <v>0</v>
      </c>
      <c r="BN206" s="25">
        <v>0</v>
      </c>
    </row>
    <row r="207" spans="1:66" x14ac:dyDescent="0.25">
      <c r="A207" s="6">
        <v>45108</v>
      </c>
      <c r="B207" t="s">
        <v>13</v>
      </c>
      <c r="C207">
        <v>1</v>
      </c>
      <c r="D207">
        <f t="shared" si="27"/>
        <v>319.2</v>
      </c>
      <c r="E207">
        <f t="shared" ref="E207:E237" si="28">SUM(BE207:BN207)</f>
        <v>44.8</v>
      </c>
      <c r="F207">
        <f t="shared" ref="F207:F237" si="29">SUM(AA207:AJ207)</f>
        <v>112.8</v>
      </c>
      <c r="G207">
        <f t="shared" ref="G207:G237" si="30">SUM(AU207:BD207)</f>
        <v>81.599999999999994</v>
      </c>
      <c r="H207">
        <f t="shared" ref="H207:H237" si="31">SUM(AL207:AT207)</f>
        <v>80</v>
      </c>
      <c r="I207">
        <v>0</v>
      </c>
      <c r="J207" s="22">
        <v>0.30400000000000005</v>
      </c>
      <c r="K207" s="22">
        <v>0.66400000000000015</v>
      </c>
      <c r="L207" s="22">
        <v>0.48</v>
      </c>
      <c r="M207" s="22">
        <v>0.48</v>
      </c>
      <c r="N207" s="22">
        <v>0.72800000000000009</v>
      </c>
      <c r="O207" s="24">
        <v>0.77600000000000002</v>
      </c>
      <c r="P207" s="24">
        <v>0.79200000000000004</v>
      </c>
      <c r="Q207" s="24">
        <v>0.46399999999999997</v>
      </c>
      <c r="R207" s="24">
        <v>0.58399999999999996</v>
      </c>
      <c r="S207" s="24">
        <v>0.6160000000000001</v>
      </c>
      <c r="T207" s="24">
        <v>0.68800000000000006</v>
      </c>
      <c r="U207" s="24">
        <v>0.33600000000000002</v>
      </c>
      <c r="V207" s="24">
        <v>0.8</v>
      </c>
      <c r="W207" s="24">
        <v>0.71200000000000008</v>
      </c>
      <c r="X207" s="24">
        <v>0.56000000000000005</v>
      </c>
      <c r="Y207" s="24">
        <v>0.30400000000000005</v>
      </c>
      <c r="Z207" s="24">
        <v>0.64800000000000013</v>
      </c>
      <c r="AA207" s="25">
        <v>8</v>
      </c>
      <c r="AB207" s="25">
        <v>6.4</v>
      </c>
      <c r="AC207" s="25">
        <v>12</v>
      </c>
      <c r="AD207" s="25">
        <v>5.6000000000000005</v>
      </c>
      <c r="AE207" s="25">
        <v>12</v>
      </c>
      <c r="AF207" s="25">
        <v>33.6</v>
      </c>
      <c r="AG207" s="25">
        <v>0</v>
      </c>
      <c r="AH207" s="25">
        <v>12.8</v>
      </c>
      <c r="AI207" s="25">
        <v>0</v>
      </c>
      <c r="AJ207" s="25">
        <v>22.400000000000002</v>
      </c>
      <c r="AK207" s="25">
        <v>0.8</v>
      </c>
      <c r="AL207" s="25">
        <v>0</v>
      </c>
      <c r="AM207" s="25">
        <v>0</v>
      </c>
      <c r="AN207" s="25">
        <v>8.8000000000000007</v>
      </c>
      <c r="AO207" s="25">
        <v>12.8</v>
      </c>
      <c r="AP207" s="25">
        <v>8</v>
      </c>
      <c r="AQ207" s="25">
        <v>12.8</v>
      </c>
      <c r="AR207" s="25">
        <v>13.600000000000001</v>
      </c>
      <c r="AS207" s="25">
        <v>24</v>
      </c>
      <c r="AT207" s="25">
        <v>0</v>
      </c>
      <c r="AU207" s="25">
        <v>0</v>
      </c>
      <c r="AV207" s="25">
        <v>10.4</v>
      </c>
      <c r="AW207" s="25">
        <v>0</v>
      </c>
      <c r="AX207" s="25">
        <v>7.2</v>
      </c>
      <c r="AY207" s="25">
        <v>0</v>
      </c>
      <c r="AZ207" s="25">
        <v>4</v>
      </c>
      <c r="BA207" s="25">
        <v>15.200000000000001</v>
      </c>
      <c r="BB207" s="25">
        <v>19.200000000000003</v>
      </c>
      <c r="BC207" s="25">
        <v>8</v>
      </c>
      <c r="BD207" s="25">
        <v>17.600000000000001</v>
      </c>
      <c r="BE207" s="25">
        <v>3.2</v>
      </c>
      <c r="BF207" s="25">
        <v>0</v>
      </c>
      <c r="BG207" s="25">
        <v>0.8</v>
      </c>
      <c r="BH207" s="25">
        <v>0</v>
      </c>
      <c r="BI207" s="25">
        <v>11.200000000000001</v>
      </c>
      <c r="BJ207" s="25">
        <v>0</v>
      </c>
      <c r="BK207" s="25">
        <v>4.8000000000000007</v>
      </c>
      <c r="BL207" s="25">
        <v>7.2</v>
      </c>
      <c r="BM207" s="25">
        <v>7.2</v>
      </c>
      <c r="BN207" s="25">
        <v>10.4</v>
      </c>
    </row>
    <row r="208" spans="1:66" x14ac:dyDescent="0.25">
      <c r="A208" s="6">
        <v>45109</v>
      </c>
      <c r="B208" t="s">
        <v>13</v>
      </c>
      <c r="C208">
        <v>2</v>
      </c>
      <c r="D208">
        <f t="shared" si="27"/>
        <v>384.80000000000007</v>
      </c>
      <c r="E208">
        <f t="shared" si="28"/>
        <v>96.000000000000014</v>
      </c>
      <c r="F208">
        <f t="shared" si="29"/>
        <v>136.80000000000001</v>
      </c>
      <c r="G208">
        <f t="shared" si="30"/>
        <v>60.000000000000028</v>
      </c>
      <c r="H208">
        <f t="shared" si="31"/>
        <v>92</v>
      </c>
      <c r="I208">
        <v>0</v>
      </c>
      <c r="J208" s="22">
        <v>0.28799999999999998</v>
      </c>
      <c r="K208" s="22">
        <v>0.79200000000000004</v>
      </c>
      <c r="L208" s="22">
        <v>0.54400000000000004</v>
      </c>
      <c r="M208" s="22">
        <v>0.67200000000000004</v>
      </c>
      <c r="N208" s="22">
        <v>0.76800000000000002</v>
      </c>
      <c r="O208" s="24">
        <v>0.56799999999999995</v>
      </c>
      <c r="P208" s="24">
        <v>0.53600000000000003</v>
      </c>
      <c r="Q208" s="24">
        <v>0.48799999999999999</v>
      </c>
      <c r="R208" s="24">
        <v>0.78400000000000003</v>
      </c>
      <c r="S208" s="24">
        <v>0.56799999999999995</v>
      </c>
      <c r="T208" s="24">
        <v>0.6160000000000001</v>
      </c>
      <c r="U208" s="24">
        <v>0.32800000000000007</v>
      </c>
      <c r="V208" s="24">
        <v>0.77600000000000002</v>
      </c>
      <c r="W208" s="24">
        <v>0.58399999999999996</v>
      </c>
      <c r="X208" s="24">
        <v>0.75200000000000011</v>
      </c>
      <c r="Y208" s="24">
        <v>0.40800000000000003</v>
      </c>
      <c r="Z208" s="24">
        <v>0.4</v>
      </c>
      <c r="AA208" s="25">
        <v>10.4</v>
      </c>
      <c r="AB208" s="25">
        <v>2.4000000000000004</v>
      </c>
      <c r="AC208" s="25">
        <v>3.2</v>
      </c>
      <c r="AD208" s="25">
        <v>37.6</v>
      </c>
      <c r="AE208" s="25">
        <v>9.6000000000000014</v>
      </c>
      <c r="AF208" s="25">
        <v>6.4</v>
      </c>
      <c r="AG208" s="25">
        <v>24.8</v>
      </c>
      <c r="AH208" s="25">
        <v>6.4</v>
      </c>
      <c r="AI208" s="25">
        <v>11.200000000000001</v>
      </c>
      <c r="AJ208" s="25">
        <v>24.8</v>
      </c>
      <c r="AK208" s="25">
        <v>1.6</v>
      </c>
      <c r="AL208" s="25">
        <v>5.6000000000000005</v>
      </c>
      <c r="AM208" s="25">
        <v>25.6</v>
      </c>
      <c r="AN208" s="25">
        <v>16</v>
      </c>
      <c r="AO208" s="25">
        <v>0</v>
      </c>
      <c r="AP208" s="25">
        <v>0</v>
      </c>
      <c r="AQ208" s="25">
        <v>5.6000000000000005</v>
      </c>
      <c r="AR208" s="25">
        <v>22.400000000000002</v>
      </c>
      <c r="AS208" s="25">
        <v>4.8000000000000007</v>
      </c>
      <c r="AT208" s="25">
        <v>12</v>
      </c>
      <c r="AU208" s="25">
        <v>18.400000000000002</v>
      </c>
      <c r="AV208" s="25">
        <v>0</v>
      </c>
      <c r="AW208" s="25">
        <v>0.8</v>
      </c>
      <c r="AX208" s="25">
        <v>17.600000000000001</v>
      </c>
      <c r="AY208" s="25">
        <v>11.200000000000001</v>
      </c>
      <c r="AZ208" s="25">
        <v>0</v>
      </c>
      <c r="BA208" s="25">
        <v>0</v>
      </c>
      <c r="BB208" s="25">
        <v>0</v>
      </c>
      <c r="BC208" s="25">
        <v>1.6</v>
      </c>
      <c r="BD208" s="25">
        <v>10.400000000000023</v>
      </c>
      <c r="BE208" s="25">
        <v>24</v>
      </c>
      <c r="BF208" s="25">
        <v>0</v>
      </c>
      <c r="BG208" s="25">
        <v>4</v>
      </c>
      <c r="BH208" s="25">
        <v>0</v>
      </c>
      <c r="BI208" s="25">
        <v>0</v>
      </c>
      <c r="BJ208" s="25">
        <v>23.200000000000003</v>
      </c>
      <c r="BK208" s="25">
        <v>22.400000000000002</v>
      </c>
      <c r="BL208" s="25">
        <v>0</v>
      </c>
      <c r="BM208" s="25">
        <v>0</v>
      </c>
      <c r="BN208" s="25">
        <v>22.400000000000002</v>
      </c>
    </row>
    <row r="209" spans="1:66" x14ac:dyDescent="0.25">
      <c r="A209" s="6">
        <v>45110</v>
      </c>
      <c r="B209" t="s">
        <v>13</v>
      </c>
      <c r="C209">
        <v>3</v>
      </c>
      <c r="D209">
        <f t="shared" si="27"/>
        <v>355.20000000000016</v>
      </c>
      <c r="E209">
        <f t="shared" si="28"/>
        <v>74.400000000000091</v>
      </c>
      <c r="F209">
        <f t="shared" si="29"/>
        <v>79.200000000000017</v>
      </c>
      <c r="G209">
        <f t="shared" si="30"/>
        <v>100.80000000000001</v>
      </c>
      <c r="H209">
        <f t="shared" si="31"/>
        <v>100.80000000000001</v>
      </c>
      <c r="I209">
        <v>0</v>
      </c>
      <c r="J209" s="22">
        <v>0.192</v>
      </c>
      <c r="K209" s="22">
        <v>0.6160000000000001</v>
      </c>
      <c r="L209" s="22">
        <v>0.57599999999999996</v>
      </c>
      <c r="M209" s="22">
        <v>0.42400000000000004</v>
      </c>
      <c r="N209" s="22">
        <v>0.56799999999999995</v>
      </c>
      <c r="O209" s="24">
        <v>0.48</v>
      </c>
      <c r="P209" s="24">
        <v>0.57599999999999996</v>
      </c>
      <c r="Q209" s="24">
        <v>0.62400000000000011</v>
      </c>
      <c r="R209" s="24">
        <v>0.8</v>
      </c>
      <c r="S209" s="24">
        <v>0.496</v>
      </c>
      <c r="T209" s="24">
        <v>0.77600000000000002</v>
      </c>
      <c r="U209" s="24">
        <v>0.7360000000000001</v>
      </c>
      <c r="V209" s="24">
        <v>0.79200000000000004</v>
      </c>
      <c r="W209" s="24">
        <v>0.69600000000000006</v>
      </c>
      <c r="X209" s="24">
        <v>0.56000000000000005</v>
      </c>
      <c r="Y209" s="24">
        <v>0.33600000000000002</v>
      </c>
      <c r="Z209" s="24">
        <v>0.75200000000000011</v>
      </c>
      <c r="AA209" s="25">
        <v>0</v>
      </c>
      <c r="AB209" s="25">
        <v>5.6000000000000005</v>
      </c>
      <c r="AC209" s="25">
        <v>0</v>
      </c>
      <c r="AD209" s="25">
        <v>1.6</v>
      </c>
      <c r="AE209" s="25">
        <v>12</v>
      </c>
      <c r="AF209" s="25">
        <v>0</v>
      </c>
      <c r="AG209" s="25">
        <v>1.6</v>
      </c>
      <c r="AH209" s="25">
        <v>2.4000000000000004</v>
      </c>
      <c r="AI209" s="25">
        <v>15.200000000000001</v>
      </c>
      <c r="AJ209" s="25">
        <v>40.800000000000004</v>
      </c>
      <c r="AK209" s="25">
        <v>17.600000000000001</v>
      </c>
      <c r="AL209" s="25">
        <v>25.6</v>
      </c>
      <c r="AM209" s="25">
        <v>31.200000000000003</v>
      </c>
      <c r="AN209" s="25">
        <v>0</v>
      </c>
      <c r="AO209" s="25">
        <v>4.8000000000000007</v>
      </c>
      <c r="AP209" s="25">
        <v>0</v>
      </c>
      <c r="AQ209" s="25">
        <v>4.8000000000000007</v>
      </c>
      <c r="AR209" s="25">
        <v>12.8</v>
      </c>
      <c r="AS209" s="25">
        <v>21.6</v>
      </c>
      <c r="AT209" s="25">
        <v>0</v>
      </c>
      <c r="AU209" s="25">
        <v>16.8</v>
      </c>
      <c r="AV209" s="25">
        <v>11.200000000000001</v>
      </c>
      <c r="AW209" s="25">
        <v>26.400000000000002</v>
      </c>
      <c r="AX209" s="25">
        <v>5.6000000000000005</v>
      </c>
      <c r="AY209" s="25">
        <v>7.2</v>
      </c>
      <c r="AZ209" s="25">
        <v>14.4</v>
      </c>
      <c r="BA209" s="25">
        <v>10.4</v>
      </c>
      <c r="BB209" s="25">
        <v>5.6000000000000005</v>
      </c>
      <c r="BC209" s="25">
        <v>0</v>
      </c>
      <c r="BD209" s="25">
        <v>3.2</v>
      </c>
      <c r="BE209" s="25">
        <v>24.8</v>
      </c>
      <c r="BF209" s="25">
        <v>1.6</v>
      </c>
      <c r="BG209" s="25">
        <v>0</v>
      </c>
      <c r="BH209" s="25">
        <v>6.4</v>
      </c>
      <c r="BI209" s="25">
        <v>11.200000000000001</v>
      </c>
      <c r="BJ209" s="25">
        <v>12.8</v>
      </c>
      <c r="BK209" s="25">
        <v>9.6000000000000014</v>
      </c>
      <c r="BL209" s="25">
        <v>0</v>
      </c>
      <c r="BM209" s="25">
        <v>1.6</v>
      </c>
      <c r="BN209" s="25">
        <v>6.4000000000000909</v>
      </c>
    </row>
    <row r="210" spans="1:66" x14ac:dyDescent="0.25">
      <c r="A210" s="6">
        <v>45111</v>
      </c>
      <c r="B210" t="s">
        <v>13</v>
      </c>
      <c r="C210">
        <v>4</v>
      </c>
      <c r="D210">
        <f t="shared" si="27"/>
        <v>376</v>
      </c>
      <c r="E210">
        <f t="shared" si="28"/>
        <v>123.2</v>
      </c>
      <c r="F210">
        <f t="shared" si="29"/>
        <v>92.000000000000014</v>
      </c>
      <c r="G210">
        <f t="shared" si="30"/>
        <v>53.600000000000009</v>
      </c>
      <c r="H210">
        <f t="shared" si="31"/>
        <v>107.19999999999999</v>
      </c>
      <c r="I210">
        <v>1</v>
      </c>
      <c r="J210" s="22">
        <v>0.14399999999999999</v>
      </c>
      <c r="K210" s="22">
        <v>0.42400000000000004</v>
      </c>
      <c r="L210" s="22">
        <v>0.12</v>
      </c>
      <c r="M210" s="22">
        <v>0.77600000000000002</v>
      </c>
      <c r="N210" s="22">
        <v>0.76800000000000002</v>
      </c>
      <c r="O210" s="24">
        <v>0.7360000000000001</v>
      </c>
      <c r="P210" s="24">
        <v>0.71200000000000008</v>
      </c>
      <c r="Q210" s="24">
        <v>0.68</v>
      </c>
      <c r="R210" s="24">
        <v>0.34400000000000003</v>
      </c>
      <c r="S210" s="24">
        <v>0.39200000000000002</v>
      </c>
      <c r="T210" s="24">
        <v>0.69600000000000006</v>
      </c>
      <c r="U210" s="24">
        <v>0.67200000000000004</v>
      </c>
      <c r="V210" s="24">
        <v>0.76800000000000002</v>
      </c>
      <c r="W210" s="24">
        <v>0.44800000000000006</v>
      </c>
      <c r="X210" s="24">
        <v>0.77600000000000002</v>
      </c>
      <c r="Y210" s="24">
        <v>0.65600000000000014</v>
      </c>
      <c r="Z210" s="24">
        <v>0.24</v>
      </c>
      <c r="AA210" s="25">
        <v>0</v>
      </c>
      <c r="AB210" s="25">
        <v>6.4</v>
      </c>
      <c r="AC210" s="25">
        <v>20.8</v>
      </c>
      <c r="AD210" s="25">
        <v>31.200000000000003</v>
      </c>
      <c r="AE210" s="25">
        <v>19.200000000000003</v>
      </c>
      <c r="AF210" s="25">
        <v>0</v>
      </c>
      <c r="AG210" s="25">
        <v>0</v>
      </c>
      <c r="AH210" s="25">
        <v>0</v>
      </c>
      <c r="AI210" s="25">
        <v>14.4</v>
      </c>
      <c r="AJ210" s="25">
        <v>0</v>
      </c>
      <c r="AK210" s="25">
        <v>24.8</v>
      </c>
      <c r="AL210" s="25">
        <v>12.8</v>
      </c>
      <c r="AM210" s="25">
        <v>1.6</v>
      </c>
      <c r="AN210" s="25">
        <v>12.8</v>
      </c>
      <c r="AO210" s="25">
        <v>11.200000000000001</v>
      </c>
      <c r="AP210" s="25">
        <v>0</v>
      </c>
      <c r="AQ210" s="25">
        <v>25.6</v>
      </c>
      <c r="AR210" s="25">
        <v>33.6</v>
      </c>
      <c r="AS210" s="25">
        <v>0.8</v>
      </c>
      <c r="AT210" s="25">
        <v>8.8000000000000007</v>
      </c>
      <c r="AU210" s="25">
        <v>13.600000000000001</v>
      </c>
      <c r="AV210" s="25">
        <v>0</v>
      </c>
      <c r="AW210" s="25">
        <v>3.2</v>
      </c>
      <c r="AX210" s="25">
        <v>0</v>
      </c>
      <c r="AY210" s="25">
        <v>4</v>
      </c>
      <c r="AZ210" s="25">
        <v>2.4000000000000004</v>
      </c>
      <c r="BA210" s="25">
        <v>0</v>
      </c>
      <c r="BB210" s="25">
        <v>30.400000000000002</v>
      </c>
      <c r="BC210" s="25">
        <v>0</v>
      </c>
      <c r="BD210" s="25">
        <v>0</v>
      </c>
      <c r="BE210" s="25">
        <v>16</v>
      </c>
      <c r="BF210" s="25">
        <v>4</v>
      </c>
      <c r="BG210" s="25">
        <v>8.8000000000000007</v>
      </c>
      <c r="BH210" s="25">
        <v>0</v>
      </c>
      <c r="BI210" s="25">
        <v>7.2</v>
      </c>
      <c r="BJ210" s="25">
        <v>35.200000000000003</v>
      </c>
      <c r="BK210" s="25">
        <v>3.2</v>
      </c>
      <c r="BL210" s="25">
        <v>25.6</v>
      </c>
      <c r="BM210" s="25">
        <v>11.200000000000001</v>
      </c>
      <c r="BN210" s="25">
        <v>12</v>
      </c>
    </row>
    <row r="211" spans="1:66" x14ac:dyDescent="0.25">
      <c r="A211" s="6">
        <v>45112</v>
      </c>
      <c r="B211" t="s">
        <v>13</v>
      </c>
      <c r="C211">
        <v>5</v>
      </c>
      <c r="D211">
        <f t="shared" si="27"/>
        <v>379.2</v>
      </c>
      <c r="E211">
        <f t="shared" si="28"/>
        <v>104.80000000000001</v>
      </c>
      <c r="F211">
        <f t="shared" si="29"/>
        <v>85.600000000000009</v>
      </c>
      <c r="G211">
        <f t="shared" si="30"/>
        <v>81.599999999999994</v>
      </c>
      <c r="H211">
        <f t="shared" si="31"/>
        <v>107.2</v>
      </c>
      <c r="I211">
        <v>0</v>
      </c>
      <c r="J211" s="22">
        <v>0.24</v>
      </c>
      <c r="K211" s="22">
        <v>0.41600000000000004</v>
      </c>
      <c r="L211" s="22">
        <v>0.72800000000000009</v>
      </c>
      <c r="M211" s="22">
        <v>0.75200000000000011</v>
      </c>
      <c r="N211" s="22">
        <v>0.496</v>
      </c>
      <c r="O211" s="24">
        <v>9.6000000000000002E-2</v>
      </c>
      <c r="P211" s="24">
        <v>0.496</v>
      </c>
      <c r="Q211" s="24">
        <v>0.59199999999999997</v>
      </c>
      <c r="R211" s="24">
        <v>0.47199999999999998</v>
      </c>
      <c r="S211" s="24">
        <v>0.48</v>
      </c>
      <c r="T211" s="24">
        <v>0.63200000000000012</v>
      </c>
      <c r="U211" s="24">
        <v>0.12</v>
      </c>
      <c r="V211" s="24">
        <v>0.72000000000000008</v>
      </c>
      <c r="W211" s="24">
        <v>0.68800000000000006</v>
      </c>
      <c r="X211" s="24">
        <v>0.76000000000000012</v>
      </c>
      <c r="Y211" s="24">
        <v>0.248</v>
      </c>
      <c r="Z211" s="24">
        <v>0.57599999999999996</v>
      </c>
      <c r="AA211" s="25">
        <v>9.6000000000000014</v>
      </c>
      <c r="AB211" s="25">
        <v>0</v>
      </c>
      <c r="AC211" s="25">
        <v>0</v>
      </c>
      <c r="AD211" s="25">
        <v>4.8000000000000007</v>
      </c>
      <c r="AE211" s="25">
        <v>6.4</v>
      </c>
      <c r="AF211" s="25">
        <v>0</v>
      </c>
      <c r="AG211" s="25">
        <v>7.2</v>
      </c>
      <c r="AH211" s="25">
        <v>14.4</v>
      </c>
      <c r="AI211" s="25">
        <v>23.200000000000003</v>
      </c>
      <c r="AJ211" s="25">
        <v>20</v>
      </c>
      <c r="AK211" s="25">
        <v>0</v>
      </c>
      <c r="AL211" s="25">
        <v>0.8</v>
      </c>
      <c r="AM211" s="25">
        <v>0</v>
      </c>
      <c r="AN211" s="25">
        <v>37.6</v>
      </c>
      <c r="AO211" s="25">
        <v>11.200000000000001</v>
      </c>
      <c r="AP211" s="25">
        <v>12.8</v>
      </c>
      <c r="AQ211" s="25">
        <v>0</v>
      </c>
      <c r="AR211" s="25">
        <v>28.8</v>
      </c>
      <c r="AS211" s="25">
        <v>3.2</v>
      </c>
      <c r="AT211" s="25">
        <v>12.8</v>
      </c>
      <c r="AU211" s="25">
        <v>0</v>
      </c>
      <c r="AV211" s="25">
        <v>26.400000000000002</v>
      </c>
      <c r="AW211" s="25">
        <v>21.6</v>
      </c>
      <c r="AX211" s="25">
        <v>0</v>
      </c>
      <c r="AY211" s="25">
        <v>20.8</v>
      </c>
      <c r="AZ211" s="25">
        <v>0</v>
      </c>
      <c r="BA211" s="25">
        <v>1.6</v>
      </c>
      <c r="BB211" s="25">
        <v>1.6</v>
      </c>
      <c r="BC211" s="25">
        <v>9.6000000000000014</v>
      </c>
      <c r="BD211" s="25">
        <v>0</v>
      </c>
      <c r="BE211" s="25">
        <v>35.200000000000003</v>
      </c>
      <c r="BF211" s="25">
        <v>19.200000000000003</v>
      </c>
      <c r="BG211" s="25">
        <v>11.200000000000001</v>
      </c>
      <c r="BH211" s="25">
        <v>0</v>
      </c>
      <c r="BI211" s="25">
        <v>0</v>
      </c>
      <c r="BJ211" s="25">
        <v>8.8000000000000007</v>
      </c>
      <c r="BK211" s="25">
        <v>19.200000000000003</v>
      </c>
      <c r="BL211" s="25">
        <v>7.2</v>
      </c>
      <c r="BM211" s="25">
        <v>0.8</v>
      </c>
      <c r="BN211" s="25">
        <v>3.2</v>
      </c>
    </row>
    <row r="212" spans="1:66" x14ac:dyDescent="0.25">
      <c r="A212" s="6">
        <v>45113</v>
      </c>
      <c r="B212" t="s">
        <v>13</v>
      </c>
      <c r="C212">
        <v>6</v>
      </c>
      <c r="D212">
        <f t="shared" si="27"/>
        <v>397.6</v>
      </c>
      <c r="E212">
        <f t="shared" si="28"/>
        <v>61.599999999999966</v>
      </c>
      <c r="F212">
        <f t="shared" si="29"/>
        <v>123.2</v>
      </c>
      <c r="G212">
        <f t="shared" si="30"/>
        <v>146.40000000000009</v>
      </c>
      <c r="H212">
        <f t="shared" si="31"/>
        <v>66.400000000000006</v>
      </c>
      <c r="I212">
        <v>0</v>
      </c>
      <c r="J212" s="22">
        <v>0.35200000000000004</v>
      </c>
      <c r="K212" s="22">
        <v>0.4</v>
      </c>
      <c r="L212" s="22">
        <v>0.14399999999999999</v>
      </c>
      <c r="M212" s="22">
        <v>0.7360000000000001</v>
      </c>
      <c r="N212" s="22">
        <v>0.77600000000000002</v>
      </c>
      <c r="O212" s="24">
        <v>0.2</v>
      </c>
      <c r="P212" s="24">
        <v>0.52800000000000002</v>
      </c>
      <c r="Q212" s="24">
        <v>0.68</v>
      </c>
      <c r="R212" s="24">
        <v>0.34400000000000003</v>
      </c>
      <c r="S212" s="24">
        <v>0.32000000000000006</v>
      </c>
      <c r="T212" s="24">
        <v>0.48799999999999999</v>
      </c>
      <c r="U212" s="24">
        <v>0.76000000000000012</v>
      </c>
      <c r="V212" s="24">
        <v>0.23199999999999998</v>
      </c>
      <c r="W212" s="24">
        <v>0.25600000000000001</v>
      </c>
      <c r="X212" s="24">
        <v>0.71200000000000008</v>
      </c>
      <c r="Y212" s="24">
        <v>0.6080000000000001</v>
      </c>
      <c r="Z212" s="24">
        <v>0.12</v>
      </c>
      <c r="AA212" s="25">
        <v>0</v>
      </c>
      <c r="AB212" s="25">
        <v>0</v>
      </c>
      <c r="AC212" s="25">
        <v>36</v>
      </c>
      <c r="AD212" s="25">
        <v>32</v>
      </c>
      <c r="AE212" s="25">
        <v>0</v>
      </c>
      <c r="AF212" s="25">
        <v>0</v>
      </c>
      <c r="AG212" s="25">
        <v>0</v>
      </c>
      <c r="AH212" s="25">
        <v>20</v>
      </c>
      <c r="AI212" s="25">
        <v>12</v>
      </c>
      <c r="AJ212" s="25">
        <v>23.200000000000003</v>
      </c>
      <c r="AK212" s="25">
        <v>34.4</v>
      </c>
      <c r="AL212" s="25">
        <v>0</v>
      </c>
      <c r="AM212" s="25">
        <v>21.6</v>
      </c>
      <c r="AN212" s="25">
        <v>18.400000000000002</v>
      </c>
      <c r="AO212" s="25">
        <v>2.4000000000000004</v>
      </c>
      <c r="AP212" s="25">
        <v>0</v>
      </c>
      <c r="AQ212" s="25">
        <v>8.8000000000000007</v>
      </c>
      <c r="AR212" s="25">
        <v>0</v>
      </c>
      <c r="AS212" s="25">
        <v>14.4</v>
      </c>
      <c r="AT212" s="25">
        <v>0.8</v>
      </c>
      <c r="AU212" s="25">
        <v>26.400000000000002</v>
      </c>
      <c r="AV212" s="25">
        <v>5.6000000000000005</v>
      </c>
      <c r="AW212" s="25">
        <v>24.000000000000092</v>
      </c>
      <c r="AX212" s="25">
        <v>0</v>
      </c>
      <c r="AY212" s="25">
        <v>29.6</v>
      </c>
      <c r="AZ212" s="25">
        <v>3.2</v>
      </c>
      <c r="BA212" s="25">
        <v>0</v>
      </c>
      <c r="BB212" s="25">
        <v>9.6000000000000014</v>
      </c>
      <c r="BC212" s="25">
        <v>20.8</v>
      </c>
      <c r="BD212" s="25">
        <v>27.200000000000003</v>
      </c>
      <c r="BE212" s="25">
        <v>7.2</v>
      </c>
      <c r="BF212" s="25">
        <v>0</v>
      </c>
      <c r="BG212" s="25">
        <v>7.2</v>
      </c>
      <c r="BH212" s="25">
        <v>7.1999999999999549</v>
      </c>
      <c r="BI212" s="25">
        <v>0</v>
      </c>
      <c r="BJ212" s="25">
        <v>8</v>
      </c>
      <c r="BK212" s="25">
        <v>20.8</v>
      </c>
      <c r="BL212" s="25">
        <v>0</v>
      </c>
      <c r="BM212" s="25">
        <v>0</v>
      </c>
      <c r="BN212" s="25">
        <v>11.200000000000012</v>
      </c>
    </row>
    <row r="213" spans="1:66" x14ac:dyDescent="0.25">
      <c r="A213" s="6">
        <v>45114</v>
      </c>
      <c r="B213" t="s">
        <v>13</v>
      </c>
      <c r="C213">
        <v>7</v>
      </c>
      <c r="D213">
        <f t="shared" si="27"/>
        <v>420</v>
      </c>
      <c r="E213">
        <f t="shared" si="28"/>
        <v>81.600000000000009</v>
      </c>
      <c r="F213">
        <f t="shared" si="29"/>
        <v>91.200000000000017</v>
      </c>
      <c r="G213">
        <f t="shared" si="30"/>
        <v>91.2</v>
      </c>
      <c r="H213">
        <f t="shared" si="31"/>
        <v>156</v>
      </c>
      <c r="I213">
        <v>0</v>
      </c>
      <c r="J213" s="22">
        <v>0.22400000000000003</v>
      </c>
      <c r="K213" s="22">
        <v>0.52</v>
      </c>
      <c r="L213" s="22">
        <v>0.6160000000000001</v>
      </c>
      <c r="M213" s="22">
        <v>0.6080000000000001</v>
      </c>
      <c r="N213" s="22">
        <v>0.78400000000000003</v>
      </c>
      <c r="O213" s="24">
        <v>0.60000000000000009</v>
      </c>
      <c r="P213" s="24">
        <v>0.6160000000000001</v>
      </c>
      <c r="Q213" s="24">
        <v>0.47199999999999998</v>
      </c>
      <c r="R213" s="24">
        <v>0.52800000000000002</v>
      </c>
      <c r="S213" s="24">
        <v>0.37600000000000006</v>
      </c>
      <c r="T213" s="24">
        <v>0.62400000000000011</v>
      </c>
      <c r="U213" s="24">
        <v>0.76800000000000002</v>
      </c>
      <c r="V213" s="24">
        <v>0.78400000000000003</v>
      </c>
      <c r="W213" s="24">
        <v>0.64800000000000013</v>
      </c>
      <c r="X213" s="24">
        <v>0.64800000000000013</v>
      </c>
      <c r="Y213" s="24">
        <v>0.248</v>
      </c>
      <c r="Z213" s="24">
        <v>0.76000000000000012</v>
      </c>
      <c r="AA213" s="25">
        <v>3.2</v>
      </c>
      <c r="AB213" s="25">
        <v>0</v>
      </c>
      <c r="AC213" s="25">
        <v>34.4</v>
      </c>
      <c r="AD213" s="25">
        <v>0</v>
      </c>
      <c r="AE213" s="25">
        <v>4.8000000000000007</v>
      </c>
      <c r="AF213" s="25">
        <v>31.200000000000003</v>
      </c>
      <c r="AG213" s="25">
        <v>15.200000000000001</v>
      </c>
      <c r="AH213" s="25">
        <v>0</v>
      </c>
      <c r="AI213" s="25">
        <v>0</v>
      </c>
      <c r="AJ213" s="25">
        <v>2.4000000000000004</v>
      </c>
      <c r="AK213" s="25">
        <v>0</v>
      </c>
      <c r="AL213" s="25">
        <v>35.200000000000003</v>
      </c>
      <c r="AM213" s="25">
        <v>28.8</v>
      </c>
      <c r="AN213" s="25">
        <v>0</v>
      </c>
      <c r="AO213" s="25">
        <v>23.200000000000003</v>
      </c>
      <c r="AP213" s="25">
        <v>1.6</v>
      </c>
      <c r="AQ213" s="25">
        <v>24</v>
      </c>
      <c r="AR213" s="25">
        <v>4</v>
      </c>
      <c r="AS213" s="25">
        <v>39.200000000000003</v>
      </c>
      <c r="AT213" s="25">
        <v>0</v>
      </c>
      <c r="AU213" s="25">
        <v>7.2</v>
      </c>
      <c r="AV213" s="25">
        <v>8</v>
      </c>
      <c r="AW213" s="25">
        <v>0</v>
      </c>
      <c r="AX213" s="25">
        <v>22.400000000000002</v>
      </c>
      <c r="AY213" s="25">
        <v>10.4</v>
      </c>
      <c r="AZ213" s="25">
        <v>0</v>
      </c>
      <c r="BA213" s="25">
        <v>0</v>
      </c>
      <c r="BB213" s="25">
        <v>5.6000000000000005</v>
      </c>
      <c r="BC213" s="25">
        <v>8.8000000000000007</v>
      </c>
      <c r="BD213" s="25">
        <v>28.8</v>
      </c>
      <c r="BE213" s="25">
        <v>0</v>
      </c>
      <c r="BF213" s="25">
        <v>8</v>
      </c>
      <c r="BG213" s="25">
        <v>1.6</v>
      </c>
      <c r="BH213" s="25">
        <v>8</v>
      </c>
      <c r="BI213" s="25">
        <v>17.600000000000001</v>
      </c>
      <c r="BJ213" s="25">
        <v>0</v>
      </c>
      <c r="BK213" s="25">
        <v>7.2</v>
      </c>
      <c r="BL213" s="25">
        <v>39.200000000000003</v>
      </c>
      <c r="BM213" s="25">
        <v>0</v>
      </c>
      <c r="BN213" s="25">
        <v>0</v>
      </c>
    </row>
    <row r="214" spans="1:66" x14ac:dyDescent="0.25">
      <c r="A214" s="6">
        <v>45115</v>
      </c>
      <c r="B214" t="s">
        <v>13</v>
      </c>
      <c r="C214">
        <v>8</v>
      </c>
      <c r="D214">
        <f t="shared" si="27"/>
        <v>429.6</v>
      </c>
      <c r="E214">
        <f t="shared" si="28"/>
        <v>114.40000000000002</v>
      </c>
      <c r="F214">
        <f t="shared" si="29"/>
        <v>154.4</v>
      </c>
      <c r="G214">
        <f t="shared" si="30"/>
        <v>112.8</v>
      </c>
      <c r="H214">
        <f t="shared" si="31"/>
        <v>48</v>
      </c>
      <c r="I214">
        <v>0</v>
      </c>
      <c r="J214" s="22">
        <v>0.64000000000000012</v>
      </c>
      <c r="K214" s="22">
        <v>0.68800000000000006</v>
      </c>
      <c r="L214" s="22">
        <v>0.68</v>
      </c>
      <c r="M214" s="22">
        <v>0.76000000000000012</v>
      </c>
      <c r="N214" s="22">
        <v>0.36800000000000005</v>
      </c>
      <c r="O214" s="24">
        <v>0.496</v>
      </c>
      <c r="P214" s="24">
        <v>0.59199999999999997</v>
      </c>
      <c r="Q214" s="24">
        <v>0.44000000000000006</v>
      </c>
      <c r="R214" s="24">
        <v>0.74400000000000011</v>
      </c>
      <c r="S214" s="24">
        <v>0.55200000000000005</v>
      </c>
      <c r="T214" s="24">
        <v>0.76000000000000012</v>
      </c>
      <c r="U214" s="24">
        <v>0.72000000000000008</v>
      </c>
      <c r="V214" s="24">
        <v>0.64800000000000013</v>
      </c>
      <c r="W214" s="24">
        <v>0.72000000000000008</v>
      </c>
      <c r="X214" s="24">
        <v>0.63200000000000012</v>
      </c>
      <c r="Y214" s="24">
        <v>0.30400000000000005</v>
      </c>
      <c r="Z214" s="24">
        <v>0.72000000000000008</v>
      </c>
      <c r="AA214" s="25">
        <v>20.8</v>
      </c>
      <c r="AB214" s="25">
        <v>16</v>
      </c>
      <c r="AC214" s="25">
        <v>0</v>
      </c>
      <c r="AD214" s="25">
        <v>23.200000000000003</v>
      </c>
      <c r="AE214" s="25">
        <v>28.8</v>
      </c>
      <c r="AF214" s="25">
        <v>9.6000000000000014</v>
      </c>
      <c r="AG214" s="25">
        <v>29.6</v>
      </c>
      <c r="AH214" s="25">
        <v>12</v>
      </c>
      <c r="AI214" s="25">
        <v>0.8</v>
      </c>
      <c r="AJ214" s="25">
        <v>13.600000000000001</v>
      </c>
      <c r="AK214" s="25">
        <v>0</v>
      </c>
      <c r="AL214" s="25">
        <v>16.8</v>
      </c>
      <c r="AM214" s="25">
        <v>0</v>
      </c>
      <c r="AN214" s="25">
        <v>0</v>
      </c>
      <c r="AO214" s="25">
        <v>3.2</v>
      </c>
      <c r="AP214" s="25">
        <v>0</v>
      </c>
      <c r="AQ214" s="25">
        <v>1.6</v>
      </c>
      <c r="AR214" s="25">
        <v>0</v>
      </c>
      <c r="AS214" s="25">
        <v>24</v>
      </c>
      <c r="AT214" s="25">
        <v>2.4000000000000004</v>
      </c>
      <c r="AU214" s="25">
        <v>4</v>
      </c>
      <c r="AV214" s="25">
        <v>0</v>
      </c>
      <c r="AW214" s="25">
        <v>4</v>
      </c>
      <c r="AX214" s="25">
        <v>18.400000000000002</v>
      </c>
      <c r="AY214" s="25">
        <v>16.8</v>
      </c>
      <c r="AZ214" s="25">
        <v>32</v>
      </c>
      <c r="BA214" s="25">
        <v>0</v>
      </c>
      <c r="BB214" s="25">
        <v>5.6000000000000005</v>
      </c>
      <c r="BC214" s="25">
        <v>26.400000000000002</v>
      </c>
      <c r="BD214" s="25">
        <v>5.6000000000000005</v>
      </c>
      <c r="BE214" s="25">
        <v>8.8000000000000007</v>
      </c>
      <c r="BF214" s="25">
        <v>10.4</v>
      </c>
      <c r="BG214" s="25">
        <v>19.200000000000003</v>
      </c>
      <c r="BH214" s="25">
        <v>30.400000000000002</v>
      </c>
      <c r="BI214" s="25">
        <v>0</v>
      </c>
      <c r="BJ214" s="25">
        <v>2.4000000000000004</v>
      </c>
      <c r="BK214" s="25">
        <v>6.4</v>
      </c>
      <c r="BL214" s="25">
        <v>0</v>
      </c>
      <c r="BM214" s="25">
        <v>33.6</v>
      </c>
      <c r="BN214" s="25">
        <v>3.2</v>
      </c>
    </row>
    <row r="215" spans="1:66" x14ac:dyDescent="0.25">
      <c r="A215" s="6">
        <v>45116</v>
      </c>
      <c r="B215" t="s">
        <v>13</v>
      </c>
      <c r="C215">
        <v>9</v>
      </c>
      <c r="D215">
        <f t="shared" si="27"/>
        <v>281.60000000000002</v>
      </c>
      <c r="E215">
        <f t="shared" si="28"/>
        <v>58.400000000000006</v>
      </c>
      <c r="F215">
        <f t="shared" si="29"/>
        <v>84.800000000000011</v>
      </c>
      <c r="G215">
        <f t="shared" si="30"/>
        <v>48.8</v>
      </c>
      <c r="H215">
        <f t="shared" si="31"/>
        <v>89.600000000000051</v>
      </c>
      <c r="I215">
        <v>0</v>
      </c>
      <c r="J215" s="22">
        <v>0.78400000000000003</v>
      </c>
      <c r="K215" s="22">
        <v>0.2</v>
      </c>
      <c r="L215" s="22">
        <v>0.79200000000000004</v>
      </c>
      <c r="M215" s="22">
        <v>0.65600000000000014</v>
      </c>
      <c r="N215" s="22">
        <v>0.65600000000000014</v>
      </c>
      <c r="O215" s="24">
        <v>0.71200000000000008</v>
      </c>
      <c r="P215" s="24">
        <v>0.60000000000000009</v>
      </c>
      <c r="Q215" s="24">
        <v>0.52800000000000002</v>
      </c>
      <c r="R215" s="24">
        <v>0.64000000000000012</v>
      </c>
      <c r="S215" s="24">
        <v>0.72800000000000009</v>
      </c>
      <c r="T215" s="24">
        <v>0.58399999999999996</v>
      </c>
      <c r="U215" s="24">
        <v>0.71200000000000008</v>
      </c>
      <c r="V215" s="24">
        <v>0.63200000000000012</v>
      </c>
      <c r="W215" s="24">
        <v>0.28799999999999998</v>
      </c>
      <c r="X215" s="24">
        <v>0.78400000000000003</v>
      </c>
      <c r="Y215" s="24">
        <v>0.56000000000000005</v>
      </c>
      <c r="Z215" s="24">
        <v>0.60000000000000009</v>
      </c>
      <c r="AA215" s="25">
        <v>0</v>
      </c>
      <c r="AB215" s="25">
        <v>12.8</v>
      </c>
      <c r="AC215" s="25">
        <v>8.8000000000000007</v>
      </c>
      <c r="AD215" s="25">
        <v>0</v>
      </c>
      <c r="AE215" s="25">
        <v>21.6</v>
      </c>
      <c r="AF215" s="25">
        <v>12.8</v>
      </c>
      <c r="AG215" s="25">
        <v>1.6</v>
      </c>
      <c r="AH215" s="25">
        <v>4.8000000000000007</v>
      </c>
      <c r="AI215" s="25">
        <v>0</v>
      </c>
      <c r="AJ215" s="25">
        <v>22.400000000000002</v>
      </c>
      <c r="AK215" s="25">
        <v>2.4000000000000004</v>
      </c>
      <c r="AL215" s="25">
        <v>0</v>
      </c>
      <c r="AM215" s="25">
        <v>0</v>
      </c>
      <c r="AN215" s="25">
        <v>18.400000000000002</v>
      </c>
      <c r="AO215" s="25">
        <v>16</v>
      </c>
      <c r="AP215" s="25">
        <v>1.6000000000000456</v>
      </c>
      <c r="AQ215" s="25">
        <v>5.6000000000000005</v>
      </c>
      <c r="AR215" s="25">
        <v>4.8000000000000007</v>
      </c>
      <c r="AS215" s="25">
        <v>31.200000000000003</v>
      </c>
      <c r="AT215" s="25">
        <v>12</v>
      </c>
      <c r="AU215" s="25">
        <v>10.4</v>
      </c>
      <c r="AV215" s="25">
        <v>0</v>
      </c>
      <c r="AW215" s="25">
        <v>1.6</v>
      </c>
      <c r="AX215" s="25">
        <v>0</v>
      </c>
      <c r="AY215" s="25">
        <v>8.8000000000000007</v>
      </c>
      <c r="AZ215" s="25">
        <v>11.200000000000001</v>
      </c>
      <c r="BA215" s="25">
        <v>0</v>
      </c>
      <c r="BB215" s="25">
        <v>8.8000000000000007</v>
      </c>
      <c r="BC215" s="25">
        <v>0</v>
      </c>
      <c r="BD215" s="25">
        <v>8</v>
      </c>
      <c r="BE215" s="25">
        <v>0</v>
      </c>
      <c r="BF215" s="25">
        <v>24</v>
      </c>
      <c r="BG215" s="25">
        <v>5.6000000000000005</v>
      </c>
      <c r="BH215" s="25">
        <v>0</v>
      </c>
      <c r="BI215" s="25">
        <v>0.8</v>
      </c>
      <c r="BJ215" s="25">
        <v>0</v>
      </c>
      <c r="BK215" s="25">
        <v>0</v>
      </c>
      <c r="BL215" s="25">
        <v>14.4</v>
      </c>
      <c r="BM215" s="25">
        <v>13.600000000000001</v>
      </c>
      <c r="BN215" s="25">
        <v>0</v>
      </c>
    </row>
    <row r="216" spans="1:66" x14ac:dyDescent="0.25">
      <c r="A216" s="6">
        <v>45117</v>
      </c>
      <c r="B216" t="s">
        <v>13</v>
      </c>
      <c r="C216">
        <v>10</v>
      </c>
      <c r="D216">
        <f t="shared" si="27"/>
        <v>381.6</v>
      </c>
      <c r="E216">
        <f t="shared" si="28"/>
        <v>57.6</v>
      </c>
      <c r="F216">
        <f t="shared" si="29"/>
        <v>126.4</v>
      </c>
      <c r="G216">
        <f t="shared" si="30"/>
        <v>96</v>
      </c>
      <c r="H216">
        <f t="shared" si="31"/>
        <v>101.6</v>
      </c>
      <c r="I216">
        <v>0</v>
      </c>
      <c r="J216" s="22">
        <v>0.36000000000000004</v>
      </c>
      <c r="K216" s="22">
        <v>0.37600000000000006</v>
      </c>
      <c r="L216" s="22">
        <v>0.4</v>
      </c>
      <c r="M216" s="22">
        <v>0.72000000000000008</v>
      </c>
      <c r="N216" s="22">
        <v>0.76800000000000002</v>
      </c>
      <c r="O216" s="24">
        <v>0.44000000000000006</v>
      </c>
      <c r="P216" s="24">
        <v>0.69600000000000006</v>
      </c>
      <c r="Q216" s="24">
        <v>0.52800000000000002</v>
      </c>
      <c r="R216" s="24">
        <v>0.35200000000000004</v>
      </c>
      <c r="S216" s="24">
        <v>0.46399999999999997</v>
      </c>
      <c r="T216" s="24">
        <v>0.6080000000000001</v>
      </c>
      <c r="U216" s="24">
        <v>0.68</v>
      </c>
      <c r="V216" s="24">
        <v>0.43200000000000005</v>
      </c>
      <c r="W216" s="24">
        <v>0.65600000000000014</v>
      </c>
      <c r="X216" s="24">
        <v>0.77600000000000002</v>
      </c>
      <c r="Y216" s="24">
        <v>0.53600000000000003</v>
      </c>
      <c r="Z216" s="24">
        <v>0.32800000000000007</v>
      </c>
      <c r="AA216" s="25">
        <v>8.8000000000000007</v>
      </c>
      <c r="AB216" s="25">
        <v>6.4</v>
      </c>
      <c r="AC216" s="25">
        <v>32</v>
      </c>
      <c r="AD216" s="25">
        <v>11.200000000000001</v>
      </c>
      <c r="AE216" s="25">
        <v>20</v>
      </c>
      <c r="AF216" s="25">
        <v>12</v>
      </c>
      <c r="AG216" s="25">
        <v>18.400000000000002</v>
      </c>
      <c r="AH216" s="25">
        <v>0</v>
      </c>
      <c r="AI216" s="25">
        <v>17.600000000000001</v>
      </c>
      <c r="AJ216" s="25">
        <v>0</v>
      </c>
      <c r="AK216" s="25">
        <v>25.6</v>
      </c>
      <c r="AL216" s="25">
        <v>17.600000000000001</v>
      </c>
      <c r="AM216" s="25">
        <v>10.4</v>
      </c>
      <c r="AN216" s="25">
        <v>16</v>
      </c>
      <c r="AO216" s="25">
        <v>9.6000000000000014</v>
      </c>
      <c r="AP216" s="25">
        <v>0</v>
      </c>
      <c r="AQ216" s="25">
        <v>6.4</v>
      </c>
      <c r="AR216" s="25">
        <v>4.8000000000000007</v>
      </c>
      <c r="AS216" s="25">
        <v>24.8</v>
      </c>
      <c r="AT216" s="25">
        <v>12</v>
      </c>
      <c r="AU216" s="25">
        <v>8.8000000000000007</v>
      </c>
      <c r="AV216" s="25">
        <v>8</v>
      </c>
      <c r="AW216" s="25">
        <v>0</v>
      </c>
      <c r="AX216" s="25">
        <v>0</v>
      </c>
      <c r="AY216" s="25">
        <v>16.8</v>
      </c>
      <c r="AZ216" s="25">
        <v>21.6</v>
      </c>
      <c r="BA216" s="25">
        <v>24</v>
      </c>
      <c r="BB216" s="25">
        <v>16.8</v>
      </c>
      <c r="BC216" s="25">
        <v>0</v>
      </c>
      <c r="BD216" s="25">
        <v>0</v>
      </c>
      <c r="BE216" s="25">
        <v>13.600000000000001</v>
      </c>
      <c r="BF216" s="25">
        <v>0</v>
      </c>
      <c r="BG216" s="25">
        <v>6.4</v>
      </c>
      <c r="BH216" s="25">
        <v>0</v>
      </c>
      <c r="BI216" s="25">
        <v>5.6000000000000005</v>
      </c>
      <c r="BJ216" s="25">
        <v>16</v>
      </c>
      <c r="BK216" s="25">
        <v>0</v>
      </c>
      <c r="BL216" s="25">
        <v>6.4</v>
      </c>
      <c r="BM216" s="25">
        <v>0</v>
      </c>
      <c r="BN216" s="25">
        <v>9.6000000000000014</v>
      </c>
    </row>
    <row r="217" spans="1:66" x14ac:dyDescent="0.25">
      <c r="A217" s="6">
        <v>45118</v>
      </c>
      <c r="B217" t="s">
        <v>13</v>
      </c>
      <c r="C217">
        <v>11</v>
      </c>
      <c r="D217">
        <f t="shared" si="27"/>
        <v>388.80000000000007</v>
      </c>
      <c r="E217">
        <f t="shared" si="28"/>
        <v>98.400000000000034</v>
      </c>
      <c r="F217">
        <f t="shared" si="29"/>
        <v>79.200000000000017</v>
      </c>
      <c r="G217">
        <f t="shared" si="30"/>
        <v>103.20000000000002</v>
      </c>
      <c r="H217">
        <f t="shared" si="31"/>
        <v>108</v>
      </c>
      <c r="I217">
        <v>0</v>
      </c>
      <c r="J217" s="22">
        <v>0.22400000000000003</v>
      </c>
      <c r="K217" s="22">
        <v>0.6160000000000001</v>
      </c>
      <c r="L217" s="22">
        <v>0.66400000000000015</v>
      </c>
      <c r="M217" s="22">
        <v>0.63200000000000012</v>
      </c>
      <c r="N217" s="22">
        <v>0.38400000000000001</v>
      </c>
      <c r="O217" s="24">
        <v>0.34400000000000003</v>
      </c>
      <c r="P217" s="24">
        <v>0.64000000000000012</v>
      </c>
      <c r="Q217" s="24">
        <v>0.48799999999999999</v>
      </c>
      <c r="R217" s="24">
        <v>0.58399999999999996</v>
      </c>
      <c r="S217" s="24">
        <v>0.59199999999999997</v>
      </c>
      <c r="T217" s="24">
        <v>0.56799999999999995</v>
      </c>
      <c r="U217" s="24">
        <v>0.76800000000000002</v>
      </c>
      <c r="V217" s="24">
        <v>0.31200000000000006</v>
      </c>
      <c r="W217" s="24">
        <v>0.27200000000000002</v>
      </c>
      <c r="X217" s="24">
        <v>0.12</v>
      </c>
      <c r="Y217" s="24">
        <v>0.69600000000000006</v>
      </c>
      <c r="Z217" s="24">
        <v>0.7360000000000001</v>
      </c>
      <c r="AA217" s="25">
        <v>1.6</v>
      </c>
      <c r="AB217" s="25">
        <v>13.600000000000001</v>
      </c>
      <c r="AC217" s="25">
        <v>16</v>
      </c>
      <c r="AD217" s="25">
        <v>0</v>
      </c>
      <c r="AE217" s="25">
        <v>10.4</v>
      </c>
      <c r="AF217" s="25">
        <v>23.200000000000003</v>
      </c>
      <c r="AG217" s="25">
        <v>3.2</v>
      </c>
      <c r="AH217" s="25">
        <v>0</v>
      </c>
      <c r="AI217" s="25">
        <v>8.8000000000000007</v>
      </c>
      <c r="AJ217" s="25">
        <v>2.4000000000000004</v>
      </c>
      <c r="AK217" s="25">
        <v>26.400000000000002</v>
      </c>
      <c r="AL217" s="25">
        <v>3.2</v>
      </c>
      <c r="AM217" s="25">
        <v>24</v>
      </c>
      <c r="AN217" s="25">
        <v>0</v>
      </c>
      <c r="AO217" s="25">
        <v>12</v>
      </c>
      <c r="AP217" s="25">
        <v>5.6000000000000005</v>
      </c>
      <c r="AQ217" s="25">
        <v>16.8</v>
      </c>
      <c r="AR217" s="25">
        <v>0</v>
      </c>
      <c r="AS217" s="25">
        <v>12</v>
      </c>
      <c r="AT217" s="25">
        <v>34.4</v>
      </c>
      <c r="AU217" s="25">
        <v>2.4000000000000004</v>
      </c>
      <c r="AV217" s="25">
        <v>16</v>
      </c>
      <c r="AW217" s="25">
        <v>8.8000000000000007</v>
      </c>
      <c r="AX217" s="25">
        <v>15.200000000000001</v>
      </c>
      <c r="AY217" s="25">
        <v>0</v>
      </c>
      <c r="AZ217" s="25">
        <v>8</v>
      </c>
      <c r="BA217" s="25">
        <v>8.8000000000000007</v>
      </c>
      <c r="BB217" s="25">
        <v>26.400000000000002</v>
      </c>
      <c r="BC217" s="25">
        <v>0</v>
      </c>
      <c r="BD217" s="25">
        <v>17.600000000000001</v>
      </c>
      <c r="BE217" s="25">
        <v>8</v>
      </c>
      <c r="BF217" s="25">
        <v>4</v>
      </c>
      <c r="BG217" s="25">
        <v>28</v>
      </c>
      <c r="BH217" s="25">
        <v>16</v>
      </c>
      <c r="BI217" s="25">
        <v>10.4</v>
      </c>
      <c r="BJ217" s="25">
        <v>15.200000000000001</v>
      </c>
      <c r="BK217" s="25">
        <v>0</v>
      </c>
      <c r="BL217" s="25">
        <v>6.4</v>
      </c>
      <c r="BM217" s="25">
        <v>0</v>
      </c>
      <c r="BN217" s="25">
        <v>10.400000000000023</v>
      </c>
    </row>
    <row r="218" spans="1:66" x14ac:dyDescent="0.25">
      <c r="A218" s="6">
        <v>45119</v>
      </c>
      <c r="B218" t="s">
        <v>13</v>
      </c>
      <c r="C218">
        <v>12</v>
      </c>
      <c r="D218">
        <f t="shared" si="27"/>
        <v>457.6</v>
      </c>
      <c r="E218">
        <f t="shared" si="28"/>
        <v>91.199999999999989</v>
      </c>
      <c r="F218">
        <f t="shared" si="29"/>
        <v>126.4</v>
      </c>
      <c r="G218">
        <f t="shared" si="30"/>
        <v>136</v>
      </c>
      <c r="H218">
        <f t="shared" si="31"/>
        <v>104.00000000000001</v>
      </c>
      <c r="I218">
        <v>0</v>
      </c>
      <c r="J218" s="22">
        <v>0.56000000000000005</v>
      </c>
      <c r="K218" s="22">
        <v>0.69600000000000006</v>
      </c>
      <c r="L218" s="22">
        <v>0.59199999999999997</v>
      </c>
      <c r="M218" s="22">
        <v>0.71200000000000008</v>
      </c>
      <c r="N218" s="22">
        <v>0.16800000000000001</v>
      </c>
      <c r="O218" s="24">
        <v>0.65600000000000014</v>
      </c>
      <c r="P218" s="24">
        <v>0.62400000000000011</v>
      </c>
      <c r="Q218" s="24">
        <v>0.6160000000000001</v>
      </c>
      <c r="R218" s="24">
        <v>0.6080000000000001</v>
      </c>
      <c r="S218" s="24">
        <v>0.52</v>
      </c>
      <c r="T218" s="24">
        <v>0.55200000000000005</v>
      </c>
      <c r="U218" s="24">
        <v>0.47199999999999998</v>
      </c>
      <c r="V218" s="24">
        <v>0.4</v>
      </c>
      <c r="W218" s="24">
        <v>0.44800000000000006</v>
      </c>
      <c r="X218" s="24">
        <v>0.8</v>
      </c>
      <c r="Y218" s="24">
        <v>0.8</v>
      </c>
      <c r="Z218" s="24">
        <v>0.45600000000000007</v>
      </c>
      <c r="AA218" s="25">
        <v>13.600000000000001</v>
      </c>
      <c r="AB218" s="25">
        <v>7.2</v>
      </c>
      <c r="AC218" s="25">
        <v>19.200000000000003</v>
      </c>
      <c r="AD218" s="25">
        <v>12.8</v>
      </c>
      <c r="AE218" s="25">
        <v>24.8</v>
      </c>
      <c r="AF218" s="25">
        <v>11.200000000000001</v>
      </c>
      <c r="AG218" s="25">
        <v>6.4</v>
      </c>
      <c r="AH218" s="25">
        <v>5.6000000000000005</v>
      </c>
      <c r="AI218" s="25">
        <v>0</v>
      </c>
      <c r="AJ218" s="25">
        <v>25.6</v>
      </c>
      <c r="AK218" s="25">
        <v>0</v>
      </c>
      <c r="AL218" s="25">
        <v>23.200000000000003</v>
      </c>
      <c r="AM218" s="25">
        <v>20</v>
      </c>
      <c r="AN218" s="25">
        <v>3.2</v>
      </c>
      <c r="AO218" s="25">
        <v>12.8</v>
      </c>
      <c r="AP218" s="25">
        <v>17.600000000000001</v>
      </c>
      <c r="AQ218" s="25">
        <v>0</v>
      </c>
      <c r="AR218" s="25">
        <v>22.400000000000002</v>
      </c>
      <c r="AS218" s="25">
        <v>0</v>
      </c>
      <c r="AT218" s="25">
        <v>4.8000000000000007</v>
      </c>
      <c r="AU218" s="25">
        <v>0</v>
      </c>
      <c r="AV218" s="25">
        <v>0</v>
      </c>
      <c r="AW218" s="25">
        <v>0</v>
      </c>
      <c r="AX218" s="25">
        <v>32.800000000000004</v>
      </c>
      <c r="AY218" s="25">
        <v>18.400000000000002</v>
      </c>
      <c r="AZ218" s="25">
        <v>0</v>
      </c>
      <c r="BA218" s="25">
        <v>15.200000000000001</v>
      </c>
      <c r="BB218" s="25">
        <v>7.2</v>
      </c>
      <c r="BC218" s="25">
        <v>26.400000000000002</v>
      </c>
      <c r="BD218" s="25">
        <v>36</v>
      </c>
      <c r="BE218" s="25">
        <v>4.8000000000000007</v>
      </c>
      <c r="BF218" s="25">
        <v>8.8000000000000007</v>
      </c>
      <c r="BG218" s="25">
        <v>1.6</v>
      </c>
      <c r="BH218" s="25">
        <v>4</v>
      </c>
      <c r="BI218" s="25">
        <v>7.2</v>
      </c>
      <c r="BJ218" s="25">
        <v>1.6</v>
      </c>
      <c r="BK218" s="25">
        <v>24</v>
      </c>
      <c r="BL218" s="25">
        <v>8</v>
      </c>
      <c r="BM218" s="25">
        <v>21.6</v>
      </c>
      <c r="BN218" s="25">
        <v>9.6000000000000014</v>
      </c>
    </row>
    <row r="219" spans="1:66" x14ac:dyDescent="0.25">
      <c r="A219" s="6">
        <v>45120</v>
      </c>
      <c r="B219" t="s">
        <v>13</v>
      </c>
      <c r="C219">
        <v>13</v>
      </c>
      <c r="D219">
        <f t="shared" si="27"/>
        <v>312.80000000000007</v>
      </c>
      <c r="E219">
        <f t="shared" si="28"/>
        <v>108</v>
      </c>
      <c r="F219">
        <f t="shared" si="29"/>
        <v>85.60000000000008</v>
      </c>
      <c r="G219">
        <f t="shared" si="30"/>
        <v>71.2</v>
      </c>
      <c r="H219">
        <f t="shared" si="31"/>
        <v>48.000000000000007</v>
      </c>
      <c r="I219">
        <v>0</v>
      </c>
      <c r="J219" s="22">
        <v>0.35200000000000004</v>
      </c>
      <c r="K219" s="22">
        <v>0.56799999999999995</v>
      </c>
      <c r="L219" s="22">
        <v>0.29599999999999999</v>
      </c>
      <c r="M219" s="22">
        <v>0.66400000000000015</v>
      </c>
      <c r="N219" s="22">
        <v>0.64000000000000012</v>
      </c>
      <c r="O219" s="24">
        <v>0.56799999999999995</v>
      </c>
      <c r="P219" s="24">
        <v>0.53600000000000003</v>
      </c>
      <c r="Q219" s="24">
        <v>8.0000000000000016E-2</v>
      </c>
      <c r="R219" s="24">
        <v>0.74400000000000011</v>
      </c>
      <c r="S219" s="24">
        <v>0.496</v>
      </c>
      <c r="T219" s="24">
        <v>0.78400000000000003</v>
      </c>
      <c r="U219" s="24">
        <v>0.63200000000000012</v>
      </c>
      <c r="V219" s="24">
        <v>0.77600000000000002</v>
      </c>
      <c r="W219" s="24">
        <v>0.58399999999999996</v>
      </c>
      <c r="X219" s="24">
        <v>0.76000000000000012</v>
      </c>
      <c r="Y219" s="24">
        <v>0.67200000000000004</v>
      </c>
      <c r="Z219" s="24">
        <v>0.32800000000000007</v>
      </c>
      <c r="AA219" s="25">
        <v>1.6</v>
      </c>
      <c r="AB219" s="25">
        <v>6.4</v>
      </c>
      <c r="AC219" s="25">
        <v>0</v>
      </c>
      <c r="AD219" s="25">
        <v>21.6</v>
      </c>
      <c r="AE219" s="25">
        <v>4.8000000000000913</v>
      </c>
      <c r="AF219" s="25">
        <v>12.8</v>
      </c>
      <c r="AG219" s="25">
        <v>0</v>
      </c>
      <c r="AH219" s="25">
        <v>8.8000000000000007</v>
      </c>
      <c r="AI219" s="25">
        <v>29.6</v>
      </c>
      <c r="AJ219" s="25">
        <v>0</v>
      </c>
      <c r="AK219" s="25">
        <v>3.2</v>
      </c>
      <c r="AL219" s="25">
        <v>1.6</v>
      </c>
      <c r="AM219" s="25">
        <v>0</v>
      </c>
      <c r="AN219" s="25">
        <v>5.6000000000000005</v>
      </c>
      <c r="AO219" s="25">
        <v>0</v>
      </c>
      <c r="AP219" s="25">
        <v>0.8</v>
      </c>
      <c r="AQ219" s="25">
        <v>12.8</v>
      </c>
      <c r="AR219" s="25">
        <v>8</v>
      </c>
      <c r="AS219" s="25">
        <v>19.200000000000003</v>
      </c>
      <c r="AT219" s="25">
        <v>0</v>
      </c>
      <c r="AU219" s="25">
        <v>15.200000000000001</v>
      </c>
      <c r="AV219" s="25">
        <v>4.8000000000000007</v>
      </c>
      <c r="AW219" s="25">
        <v>13.600000000000001</v>
      </c>
      <c r="AX219" s="25">
        <v>9.6000000000000014</v>
      </c>
      <c r="AY219" s="25">
        <v>0</v>
      </c>
      <c r="AZ219" s="25">
        <v>27.200000000000003</v>
      </c>
      <c r="BA219" s="25">
        <v>0.8</v>
      </c>
      <c r="BB219" s="25">
        <v>0</v>
      </c>
      <c r="BC219" s="25">
        <v>0</v>
      </c>
      <c r="BD219" s="25">
        <v>0</v>
      </c>
      <c r="BE219" s="25">
        <v>16</v>
      </c>
      <c r="BF219" s="25">
        <v>8</v>
      </c>
      <c r="BG219" s="25">
        <v>20.8</v>
      </c>
      <c r="BH219" s="25">
        <v>0</v>
      </c>
      <c r="BI219" s="25">
        <v>8</v>
      </c>
      <c r="BJ219" s="25">
        <v>24</v>
      </c>
      <c r="BK219" s="25">
        <v>24.8</v>
      </c>
      <c r="BL219" s="25">
        <v>0</v>
      </c>
      <c r="BM219" s="25">
        <v>3.2</v>
      </c>
      <c r="BN219" s="25">
        <v>3.2</v>
      </c>
    </row>
    <row r="220" spans="1:66" x14ac:dyDescent="0.25">
      <c r="A220" s="6">
        <v>45121</v>
      </c>
      <c r="B220" t="s">
        <v>13</v>
      </c>
      <c r="C220">
        <v>14</v>
      </c>
      <c r="D220">
        <f t="shared" si="27"/>
        <v>481.60000000000008</v>
      </c>
      <c r="E220">
        <f t="shared" si="28"/>
        <v>228.8</v>
      </c>
      <c r="F220">
        <f t="shared" si="29"/>
        <v>75.199999999999989</v>
      </c>
      <c r="G220">
        <f t="shared" si="30"/>
        <v>93.600000000000009</v>
      </c>
      <c r="H220">
        <f t="shared" si="31"/>
        <v>84.000000000000071</v>
      </c>
      <c r="I220">
        <v>0</v>
      </c>
      <c r="J220" s="22">
        <v>0.76800000000000002</v>
      </c>
      <c r="K220" s="22">
        <v>0.56000000000000005</v>
      </c>
      <c r="L220" s="22">
        <v>0.60000000000000009</v>
      </c>
      <c r="M220" s="22">
        <v>0.68800000000000006</v>
      </c>
      <c r="N220" s="22">
        <v>0.76000000000000012</v>
      </c>
      <c r="O220" s="24">
        <v>0.68</v>
      </c>
      <c r="P220" s="24">
        <v>0.20800000000000002</v>
      </c>
      <c r="Q220" s="24">
        <v>9.6000000000000002E-2</v>
      </c>
      <c r="R220" s="24">
        <v>0.35200000000000004</v>
      </c>
      <c r="S220" s="24">
        <v>0.33600000000000002</v>
      </c>
      <c r="T220" s="24">
        <v>0.71200000000000008</v>
      </c>
      <c r="U220" s="24">
        <v>0.72800000000000009</v>
      </c>
      <c r="V220" s="24">
        <v>0.32000000000000006</v>
      </c>
      <c r="W220" s="24">
        <v>0.32800000000000007</v>
      </c>
      <c r="X220" s="24">
        <v>0.79200000000000004</v>
      </c>
      <c r="Y220" s="24">
        <v>0.63200000000000012</v>
      </c>
      <c r="Z220" s="24">
        <v>0.28799999999999998</v>
      </c>
      <c r="AA220" s="25">
        <v>0</v>
      </c>
      <c r="AB220" s="25">
        <v>7.2</v>
      </c>
      <c r="AC220" s="25">
        <v>9.6000000000000014</v>
      </c>
      <c r="AD220" s="25">
        <v>0</v>
      </c>
      <c r="AE220" s="25">
        <v>1.6</v>
      </c>
      <c r="AF220" s="25">
        <v>3.2</v>
      </c>
      <c r="AG220" s="25">
        <v>7.2</v>
      </c>
      <c r="AH220" s="25">
        <v>32</v>
      </c>
      <c r="AI220" s="25">
        <v>8.8000000000000007</v>
      </c>
      <c r="AJ220" s="25">
        <v>5.6000000000000005</v>
      </c>
      <c r="AK220" s="25">
        <v>16</v>
      </c>
      <c r="AL220" s="25">
        <v>0</v>
      </c>
      <c r="AM220" s="25">
        <v>38.400000000000006</v>
      </c>
      <c r="AN220" s="25">
        <v>4</v>
      </c>
      <c r="AO220" s="25">
        <v>8</v>
      </c>
      <c r="AP220" s="25">
        <v>11.200000000000045</v>
      </c>
      <c r="AQ220" s="25">
        <v>10.4</v>
      </c>
      <c r="AR220" s="25">
        <v>2.4000000000000004</v>
      </c>
      <c r="AS220" s="25">
        <v>3.2</v>
      </c>
      <c r="AT220" s="25">
        <v>6.4</v>
      </c>
      <c r="AU220" s="25">
        <v>5.6000000000000005</v>
      </c>
      <c r="AV220" s="25">
        <v>24.8</v>
      </c>
      <c r="AW220" s="25">
        <v>0</v>
      </c>
      <c r="AX220" s="25">
        <v>0</v>
      </c>
      <c r="AY220" s="25">
        <v>12</v>
      </c>
      <c r="AZ220" s="25">
        <v>4</v>
      </c>
      <c r="BA220" s="25">
        <v>24</v>
      </c>
      <c r="BB220" s="25">
        <v>5.6000000000000005</v>
      </c>
      <c r="BC220" s="25">
        <v>10.4</v>
      </c>
      <c r="BD220" s="25">
        <v>7.2</v>
      </c>
      <c r="BE220" s="25">
        <v>28.8</v>
      </c>
      <c r="BF220" s="25">
        <v>26.400000000000002</v>
      </c>
      <c r="BG220" s="25">
        <v>41.6</v>
      </c>
      <c r="BH220" s="25">
        <v>0.8</v>
      </c>
      <c r="BI220" s="25">
        <v>16</v>
      </c>
      <c r="BJ220" s="25">
        <v>37.6</v>
      </c>
      <c r="BK220" s="25">
        <v>36</v>
      </c>
      <c r="BL220" s="25">
        <v>33.6</v>
      </c>
      <c r="BM220" s="25">
        <v>3.2</v>
      </c>
      <c r="BN220" s="25">
        <v>4.8000000000000007</v>
      </c>
    </row>
    <row r="221" spans="1:66" x14ac:dyDescent="0.25">
      <c r="A221" s="6">
        <v>45122</v>
      </c>
      <c r="B221" t="s">
        <v>13</v>
      </c>
      <c r="C221">
        <v>15</v>
      </c>
      <c r="D221">
        <f t="shared" si="27"/>
        <v>384.8</v>
      </c>
      <c r="E221">
        <f t="shared" si="28"/>
        <v>91.199999999999989</v>
      </c>
      <c r="F221">
        <f t="shared" si="29"/>
        <v>138.4</v>
      </c>
      <c r="G221">
        <f t="shared" si="30"/>
        <v>86.4</v>
      </c>
      <c r="H221">
        <f t="shared" si="31"/>
        <v>68.800000000000011</v>
      </c>
      <c r="I221">
        <v>0</v>
      </c>
      <c r="J221" s="22">
        <v>0.44000000000000006</v>
      </c>
      <c r="K221" s="22">
        <v>0.64800000000000013</v>
      </c>
      <c r="L221" s="22">
        <v>0.74400000000000011</v>
      </c>
      <c r="M221" s="22">
        <v>0.77600000000000002</v>
      </c>
      <c r="N221" s="22">
        <v>0.30400000000000005</v>
      </c>
      <c r="O221" s="24">
        <v>0.53600000000000003</v>
      </c>
      <c r="P221" s="24">
        <v>0.42400000000000004</v>
      </c>
      <c r="Q221" s="24">
        <v>0.56000000000000005</v>
      </c>
      <c r="R221" s="24">
        <v>0.68</v>
      </c>
      <c r="S221" s="24">
        <v>0.51200000000000001</v>
      </c>
      <c r="T221" s="24">
        <v>0.60000000000000009</v>
      </c>
      <c r="U221" s="24">
        <v>0.12</v>
      </c>
      <c r="V221" s="24">
        <v>0.78400000000000003</v>
      </c>
      <c r="W221" s="24">
        <v>0.74400000000000011</v>
      </c>
      <c r="X221" s="24">
        <v>0.33600000000000002</v>
      </c>
      <c r="Y221" s="24">
        <v>0.30400000000000005</v>
      </c>
      <c r="Z221" s="24">
        <v>0.33600000000000002</v>
      </c>
      <c r="AA221" s="25">
        <v>30.400000000000002</v>
      </c>
      <c r="AB221" s="25">
        <v>5.6000000000000005</v>
      </c>
      <c r="AC221" s="25">
        <v>21.6</v>
      </c>
      <c r="AD221" s="25">
        <v>19.200000000000003</v>
      </c>
      <c r="AE221" s="25">
        <v>0</v>
      </c>
      <c r="AF221" s="25">
        <v>0</v>
      </c>
      <c r="AG221" s="25">
        <v>24</v>
      </c>
      <c r="AH221" s="25">
        <v>9.6000000000000014</v>
      </c>
      <c r="AI221" s="25">
        <v>0</v>
      </c>
      <c r="AJ221" s="25">
        <v>28</v>
      </c>
      <c r="AK221" s="25">
        <v>16.8</v>
      </c>
      <c r="AL221" s="25">
        <v>1.6</v>
      </c>
      <c r="AM221" s="25">
        <v>39.200000000000003</v>
      </c>
      <c r="AN221" s="25">
        <v>0</v>
      </c>
      <c r="AO221" s="25">
        <v>4.8000000000000007</v>
      </c>
      <c r="AP221" s="25">
        <v>0</v>
      </c>
      <c r="AQ221" s="25">
        <v>7.2</v>
      </c>
      <c r="AR221" s="25">
        <v>1.6</v>
      </c>
      <c r="AS221" s="25">
        <v>14.4</v>
      </c>
      <c r="AT221" s="25">
        <v>0</v>
      </c>
      <c r="AU221" s="25">
        <v>9.6000000000000014</v>
      </c>
      <c r="AV221" s="25">
        <v>8.8000000000000007</v>
      </c>
      <c r="AW221" s="25">
        <v>15.200000000000001</v>
      </c>
      <c r="AX221" s="25">
        <v>6.4</v>
      </c>
      <c r="AY221" s="25">
        <v>8</v>
      </c>
      <c r="AZ221" s="25">
        <v>7.2</v>
      </c>
      <c r="BA221" s="25">
        <v>0.8</v>
      </c>
      <c r="BB221" s="25">
        <v>18.400000000000002</v>
      </c>
      <c r="BC221" s="25">
        <v>8.8000000000000007</v>
      </c>
      <c r="BD221" s="25">
        <v>3.2</v>
      </c>
      <c r="BE221" s="25">
        <v>3.2</v>
      </c>
      <c r="BF221" s="25">
        <v>8.8000000000000007</v>
      </c>
      <c r="BG221" s="25">
        <v>15.200000000000001</v>
      </c>
      <c r="BH221" s="25">
        <v>12</v>
      </c>
      <c r="BI221" s="25">
        <v>0.8</v>
      </c>
      <c r="BJ221" s="25">
        <v>16.8</v>
      </c>
      <c r="BK221" s="25">
        <v>0.8</v>
      </c>
      <c r="BL221" s="25">
        <v>24.8</v>
      </c>
      <c r="BM221" s="25">
        <v>8.8000000000000007</v>
      </c>
      <c r="BN221" s="25">
        <v>0</v>
      </c>
    </row>
    <row r="222" spans="1:66" x14ac:dyDescent="0.25">
      <c r="A222" s="6">
        <v>45123</v>
      </c>
      <c r="B222" t="s">
        <v>13</v>
      </c>
      <c r="C222">
        <v>16</v>
      </c>
      <c r="D222">
        <f t="shared" si="27"/>
        <v>332.00000000000006</v>
      </c>
      <c r="E222">
        <f t="shared" si="28"/>
        <v>61.6</v>
      </c>
      <c r="F222">
        <f t="shared" si="29"/>
        <v>116</v>
      </c>
      <c r="G222">
        <f t="shared" si="30"/>
        <v>55.200000000000088</v>
      </c>
      <c r="H222">
        <f t="shared" si="31"/>
        <v>99.199999999999989</v>
      </c>
      <c r="I222">
        <v>0</v>
      </c>
      <c r="J222" s="22">
        <v>0.72000000000000008</v>
      </c>
      <c r="K222" s="22">
        <v>0.22400000000000003</v>
      </c>
      <c r="L222" s="22">
        <v>0.44000000000000006</v>
      </c>
      <c r="M222" s="22">
        <v>0.77600000000000002</v>
      </c>
      <c r="N222" s="22">
        <v>0.72800000000000009</v>
      </c>
      <c r="O222" s="24">
        <v>0.76000000000000012</v>
      </c>
      <c r="P222" s="24">
        <v>0.60000000000000009</v>
      </c>
      <c r="Q222" s="24">
        <v>0.76800000000000002</v>
      </c>
      <c r="R222" s="24">
        <v>0.4</v>
      </c>
      <c r="S222" s="24">
        <v>0.45600000000000007</v>
      </c>
      <c r="T222" s="24">
        <v>0.56799999999999995</v>
      </c>
      <c r="U222" s="24">
        <v>0.76800000000000002</v>
      </c>
      <c r="V222" s="24">
        <v>0.75200000000000011</v>
      </c>
      <c r="W222" s="24">
        <v>0.63200000000000012</v>
      </c>
      <c r="X222" s="24">
        <v>0.7360000000000001</v>
      </c>
      <c r="Y222" s="24">
        <v>0.48</v>
      </c>
      <c r="Z222" s="24">
        <v>0.62400000000000011</v>
      </c>
      <c r="AA222" s="25">
        <v>0</v>
      </c>
      <c r="AB222" s="25">
        <v>10.4</v>
      </c>
      <c r="AC222" s="25">
        <v>21.6</v>
      </c>
      <c r="AD222" s="25">
        <v>1.6</v>
      </c>
      <c r="AE222" s="25">
        <v>27.200000000000003</v>
      </c>
      <c r="AF222" s="25">
        <v>12.8</v>
      </c>
      <c r="AG222" s="25">
        <v>8.8000000000000007</v>
      </c>
      <c r="AH222" s="25">
        <v>28.8</v>
      </c>
      <c r="AI222" s="25">
        <v>4.8000000000000007</v>
      </c>
      <c r="AJ222" s="25">
        <v>0</v>
      </c>
      <c r="AK222" s="25">
        <v>17.600000000000001</v>
      </c>
      <c r="AL222" s="25">
        <v>3.2</v>
      </c>
      <c r="AM222" s="25">
        <v>10.4</v>
      </c>
      <c r="AN222" s="25">
        <v>10.4</v>
      </c>
      <c r="AO222" s="25">
        <v>2.4000000000000004</v>
      </c>
      <c r="AP222" s="25">
        <v>0</v>
      </c>
      <c r="AQ222" s="25">
        <v>10.4</v>
      </c>
      <c r="AR222" s="25">
        <v>2.4000000000000004</v>
      </c>
      <c r="AS222" s="25">
        <v>18.400000000000002</v>
      </c>
      <c r="AT222" s="25">
        <v>41.6</v>
      </c>
      <c r="AU222" s="25">
        <v>4</v>
      </c>
      <c r="AV222" s="25">
        <v>0</v>
      </c>
      <c r="AW222" s="25">
        <v>5.6000000000000911</v>
      </c>
      <c r="AX222" s="25">
        <v>0</v>
      </c>
      <c r="AY222" s="25">
        <v>2.4000000000000004</v>
      </c>
      <c r="AZ222" s="25">
        <v>0</v>
      </c>
      <c r="BA222" s="25">
        <v>0</v>
      </c>
      <c r="BB222" s="25">
        <v>0</v>
      </c>
      <c r="BC222" s="25">
        <v>26.400000000000002</v>
      </c>
      <c r="BD222" s="25">
        <v>16.8</v>
      </c>
      <c r="BE222" s="25">
        <v>12</v>
      </c>
      <c r="BF222" s="25">
        <v>0.8</v>
      </c>
      <c r="BG222" s="25">
        <v>0</v>
      </c>
      <c r="BH222" s="25">
        <v>0</v>
      </c>
      <c r="BI222" s="25">
        <v>4.8000000000000007</v>
      </c>
      <c r="BJ222" s="25">
        <v>9.6000000000000014</v>
      </c>
      <c r="BK222" s="25">
        <v>2.4000000000000004</v>
      </c>
      <c r="BL222" s="25">
        <v>4</v>
      </c>
      <c r="BM222" s="25">
        <v>13.600000000000001</v>
      </c>
      <c r="BN222" s="25">
        <v>14.4</v>
      </c>
    </row>
    <row r="223" spans="1:66" x14ac:dyDescent="0.25">
      <c r="A223" s="6">
        <v>45124</v>
      </c>
      <c r="B223" t="s">
        <v>13</v>
      </c>
      <c r="C223">
        <v>17</v>
      </c>
      <c r="D223">
        <f t="shared" si="27"/>
        <v>513.59999999999991</v>
      </c>
      <c r="E223">
        <f t="shared" si="28"/>
        <v>129.6</v>
      </c>
      <c r="F223">
        <f t="shared" si="29"/>
        <v>144.80000000000001</v>
      </c>
      <c r="G223">
        <f t="shared" si="30"/>
        <v>158.39999999999998</v>
      </c>
      <c r="H223">
        <f t="shared" si="31"/>
        <v>80.800000000000011</v>
      </c>
      <c r="I223">
        <v>0</v>
      </c>
      <c r="J223" s="22">
        <v>0.7360000000000001</v>
      </c>
      <c r="K223" s="22">
        <v>0.28799999999999998</v>
      </c>
      <c r="L223" s="22">
        <v>0.36800000000000005</v>
      </c>
      <c r="M223" s="22">
        <v>0.20800000000000002</v>
      </c>
      <c r="N223" s="22">
        <v>0.75200000000000011</v>
      </c>
      <c r="O223" s="24">
        <v>0.52</v>
      </c>
      <c r="P223" s="24">
        <v>0.48</v>
      </c>
      <c r="Q223" s="24">
        <v>0.47199999999999998</v>
      </c>
      <c r="R223" s="24">
        <v>0.68800000000000006</v>
      </c>
      <c r="S223" s="24">
        <v>0.6080000000000001</v>
      </c>
      <c r="T223" s="24">
        <v>0.74400000000000011</v>
      </c>
      <c r="U223" s="24">
        <v>0.79200000000000004</v>
      </c>
      <c r="V223" s="24">
        <v>0.76800000000000002</v>
      </c>
      <c r="W223" s="24">
        <v>0.78400000000000003</v>
      </c>
      <c r="X223" s="24">
        <v>0.41600000000000004</v>
      </c>
      <c r="Y223" s="24">
        <v>0.24</v>
      </c>
      <c r="Z223" s="24">
        <v>0.62400000000000011</v>
      </c>
      <c r="AA223" s="25">
        <v>6.4</v>
      </c>
      <c r="AB223" s="25">
        <v>26.400000000000002</v>
      </c>
      <c r="AC223" s="25">
        <v>0</v>
      </c>
      <c r="AD223" s="25">
        <v>38.400000000000006</v>
      </c>
      <c r="AE223" s="25">
        <v>0</v>
      </c>
      <c r="AF223" s="25">
        <v>0</v>
      </c>
      <c r="AG223" s="25">
        <v>40</v>
      </c>
      <c r="AH223" s="25">
        <v>10.4</v>
      </c>
      <c r="AI223" s="25">
        <v>0</v>
      </c>
      <c r="AJ223" s="25">
        <v>23.200000000000003</v>
      </c>
      <c r="AK223" s="25">
        <v>19.200000000000003</v>
      </c>
      <c r="AL223" s="25">
        <v>8.8000000000000007</v>
      </c>
      <c r="AM223" s="25">
        <v>13.600000000000001</v>
      </c>
      <c r="AN223" s="25">
        <v>4</v>
      </c>
      <c r="AO223" s="25">
        <v>13.600000000000001</v>
      </c>
      <c r="AP223" s="25">
        <v>15.200000000000001</v>
      </c>
      <c r="AQ223" s="25">
        <v>0</v>
      </c>
      <c r="AR223" s="25">
        <v>0</v>
      </c>
      <c r="AS223" s="25">
        <v>16</v>
      </c>
      <c r="AT223" s="25">
        <v>9.6000000000000014</v>
      </c>
      <c r="AU223" s="25">
        <v>33.6</v>
      </c>
      <c r="AV223" s="25">
        <v>0</v>
      </c>
      <c r="AW223" s="25">
        <v>7.2</v>
      </c>
      <c r="AX223" s="25">
        <v>16</v>
      </c>
      <c r="AY223" s="25">
        <v>16</v>
      </c>
      <c r="AZ223" s="25">
        <v>17.600000000000001</v>
      </c>
      <c r="BA223" s="25">
        <v>12.8</v>
      </c>
      <c r="BB223" s="25">
        <v>36.800000000000004</v>
      </c>
      <c r="BC223" s="25">
        <v>15.200000000000001</v>
      </c>
      <c r="BD223" s="25">
        <v>3.2</v>
      </c>
      <c r="BE223" s="25">
        <v>8</v>
      </c>
      <c r="BF223" s="25">
        <v>12.8</v>
      </c>
      <c r="BG223" s="25">
        <v>27.200000000000003</v>
      </c>
      <c r="BH223" s="25">
        <v>17.600000000000001</v>
      </c>
      <c r="BI223" s="25">
        <v>20.8</v>
      </c>
      <c r="BJ223" s="25">
        <v>24.8</v>
      </c>
      <c r="BK223" s="25">
        <v>8</v>
      </c>
      <c r="BL223" s="25">
        <v>10.4</v>
      </c>
      <c r="BM223" s="25">
        <v>0</v>
      </c>
      <c r="BN223" s="25">
        <v>0</v>
      </c>
    </row>
    <row r="224" spans="1:66" x14ac:dyDescent="0.25">
      <c r="A224" s="6">
        <v>45125</v>
      </c>
      <c r="B224" t="s">
        <v>13</v>
      </c>
      <c r="C224">
        <v>18</v>
      </c>
      <c r="D224">
        <f t="shared" si="27"/>
        <v>448.80000000000007</v>
      </c>
      <c r="E224">
        <f t="shared" si="28"/>
        <v>96.800000000000011</v>
      </c>
      <c r="F224">
        <f t="shared" si="29"/>
        <v>158.4</v>
      </c>
      <c r="G224">
        <f t="shared" si="30"/>
        <v>119.20000000000002</v>
      </c>
      <c r="H224">
        <f t="shared" si="31"/>
        <v>74.400000000000048</v>
      </c>
      <c r="I224">
        <v>0</v>
      </c>
      <c r="J224" s="22">
        <v>0.4</v>
      </c>
      <c r="K224" s="22">
        <v>0.68</v>
      </c>
      <c r="L224" s="22">
        <v>0.51200000000000001</v>
      </c>
      <c r="M224" s="22">
        <v>0.64000000000000012</v>
      </c>
      <c r="N224" s="22">
        <v>0.72800000000000009</v>
      </c>
      <c r="O224" s="24">
        <v>0.39200000000000002</v>
      </c>
      <c r="P224" s="24">
        <v>0.45600000000000007</v>
      </c>
      <c r="Q224" s="24">
        <v>0.77600000000000002</v>
      </c>
      <c r="R224" s="24">
        <v>0.56000000000000005</v>
      </c>
      <c r="S224" s="24">
        <v>0.68</v>
      </c>
      <c r="T224" s="24">
        <v>0.56000000000000005</v>
      </c>
      <c r="U224" s="24">
        <v>0.32800000000000007</v>
      </c>
      <c r="V224" s="24">
        <v>0.44000000000000006</v>
      </c>
      <c r="W224" s="24">
        <v>0.54400000000000004</v>
      </c>
      <c r="X224" s="24">
        <v>0.68800000000000006</v>
      </c>
      <c r="Y224" s="24">
        <v>0.46399999999999997</v>
      </c>
      <c r="Z224" s="24">
        <v>0.39200000000000002</v>
      </c>
      <c r="AA224" s="25">
        <v>3.2</v>
      </c>
      <c r="AB224" s="25">
        <v>0</v>
      </c>
      <c r="AC224" s="25">
        <v>1.6</v>
      </c>
      <c r="AD224" s="25">
        <v>0</v>
      </c>
      <c r="AE224" s="25">
        <v>40</v>
      </c>
      <c r="AF224" s="25">
        <v>25.6</v>
      </c>
      <c r="AG224" s="25">
        <v>8.8000000000000007</v>
      </c>
      <c r="AH224" s="25">
        <v>6.4</v>
      </c>
      <c r="AI224" s="25">
        <v>40</v>
      </c>
      <c r="AJ224" s="25">
        <v>32.800000000000004</v>
      </c>
      <c r="AK224" s="25">
        <v>0</v>
      </c>
      <c r="AL224" s="25">
        <v>4</v>
      </c>
      <c r="AM224" s="25">
        <v>4</v>
      </c>
      <c r="AN224" s="25">
        <v>12.8</v>
      </c>
      <c r="AO224" s="25">
        <v>10.400000000000047</v>
      </c>
      <c r="AP224" s="25">
        <v>10.4</v>
      </c>
      <c r="AQ224" s="25">
        <v>0</v>
      </c>
      <c r="AR224" s="25">
        <v>25.6</v>
      </c>
      <c r="AS224" s="25">
        <v>7.2</v>
      </c>
      <c r="AT224" s="25">
        <v>0</v>
      </c>
      <c r="AU224" s="25">
        <v>8</v>
      </c>
      <c r="AV224" s="25">
        <v>14.4</v>
      </c>
      <c r="AW224" s="25">
        <v>0</v>
      </c>
      <c r="AX224" s="25">
        <v>34.4</v>
      </c>
      <c r="AY224" s="25">
        <v>11.200000000000001</v>
      </c>
      <c r="AZ224" s="25">
        <v>19.200000000000003</v>
      </c>
      <c r="BA224" s="25">
        <v>0</v>
      </c>
      <c r="BB224" s="25">
        <v>0</v>
      </c>
      <c r="BC224" s="25">
        <v>14.4</v>
      </c>
      <c r="BD224" s="25">
        <v>17.600000000000001</v>
      </c>
      <c r="BE224" s="25">
        <v>8.8000000000000007</v>
      </c>
      <c r="BF224" s="25">
        <v>24.8</v>
      </c>
      <c r="BG224" s="25">
        <v>20</v>
      </c>
      <c r="BH224" s="25">
        <v>20.8</v>
      </c>
      <c r="BI224" s="25">
        <v>0</v>
      </c>
      <c r="BJ224" s="25">
        <v>0</v>
      </c>
      <c r="BK224" s="25">
        <v>0</v>
      </c>
      <c r="BL224" s="25">
        <v>4</v>
      </c>
      <c r="BM224" s="25">
        <v>11.200000000000001</v>
      </c>
      <c r="BN224" s="25">
        <v>7.2</v>
      </c>
    </row>
    <row r="225" spans="1:66" x14ac:dyDescent="0.25">
      <c r="A225" s="6">
        <v>45126</v>
      </c>
      <c r="B225" t="s">
        <v>13</v>
      </c>
      <c r="C225">
        <v>19</v>
      </c>
      <c r="D225">
        <f t="shared" si="27"/>
        <v>430.4</v>
      </c>
      <c r="E225">
        <f t="shared" si="28"/>
        <v>131.19999999999999</v>
      </c>
      <c r="F225">
        <f t="shared" si="29"/>
        <v>136.80000000000001</v>
      </c>
      <c r="G225">
        <f t="shared" si="30"/>
        <v>62.400000000000006</v>
      </c>
      <c r="H225">
        <f t="shared" si="31"/>
        <v>100.00000000000001</v>
      </c>
      <c r="I225">
        <v>0</v>
      </c>
      <c r="J225" s="22">
        <v>0.15200000000000002</v>
      </c>
      <c r="K225" s="22">
        <v>0.56000000000000005</v>
      </c>
      <c r="L225" s="22">
        <v>0.59199999999999997</v>
      </c>
      <c r="M225" s="22">
        <v>0.72000000000000008</v>
      </c>
      <c r="N225" s="22">
        <v>0.66400000000000015</v>
      </c>
      <c r="O225" s="24">
        <v>0.33600000000000002</v>
      </c>
      <c r="P225" s="24">
        <v>0.6160000000000001</v>
      </c>
      <c r="Q225" s="24">
        <v>0.32000000000000006</v>
      </c>
      <c r="R225" s="24">
        <v>0.48</v>
      </c>
      <c r="S225" s="24">
        <v>8.0000000000000016E-2</v>
      </c>
      <c r="T225" s="24">
        <v>0.74400000000000011</v>
      </c>
      <c r="U225" s="24">
        <v>0.7360000000000001</v>
      </c>
      <c r="V225" s="24">
        <v>0.59199999999999997</v>
      </c>
      <c r="W225" s="24">
        <v>0.32000000000000006</v>
      </c>
      <c r="X225" s="24">
        <v>0.72000000000000008</v>
      </c>
      <c r="Y225" s="24">
        <v>0.51200000000000001</v>
      </c>
      <c r="Z225" s="24">
        <v>0.31200000000000006</v>
      </c>
      <c r="AA225" s="25">
        <v>0</v>
      </c>
      <c r="AB225" s="25">
        <v>7.2</v>
      </c>
      <c r="AC225" s="25">
        <v>0</v>
      </c>
      <c r="AD225" s="25">
        <v>14.4</v>
      </c>
      <c r="AE225" s="25">
        <v>20.8</v>
      </c>
      <c r="AF225" s="25">
        <v>43.2</v>
      </c>
      <c r="AG225" s="25">
        <v>16.8</v>
      </c>
      <c r="AH225" s="25">
        <v>0</v>
      </c>
      <c r="AI225" s="25">
        <v>6.4</v>
      </c>
      <c r="AJ225" s="25">
        <v>28</v>
      </c>
      <c r="AK225" s="25">
        <v>5.6000000000000005</v>
      </c>
      <c r="AL225" s="25">
        <v>36.800000000000004</v>
      </c>
      <c r="AM225" s="25">
        <v>0</v>
      </c>
      <c r="AN225" s="25">
        <v>15.200000000000001</v>
      </c>
      <c r="AO225" s="25">
        <v>35.200000000000003</v>
      </c>
      <c r="AP225" s="25">
        <v>4.8000000000000007</v>
      </c>
      <c r="AQ225" s="25">
        <v>0</v>
      </c>
      <c r="AR225" s="25">
        <v>2.4000000000000004</v>
      </c>
      <c r="AS225" s="25">
        <v>1.6</v>
      </c>
      <c r="AT225" s="25">
        <v>4</v>
      </c>
      <c r="AU225" s="25">
        <v>0</v>
      </c>
      <c r="AV225" s="25">
        <v>14.4</v>
      </c>
      <c r="AW225" s="25">
        <v>4.8000000000000007</v>
      </c>
      <c r="AX225" s="25">
        <v>3.2</v>
      </c>
      <c r="AY225" s="25">
        <v>1.6</v>
      </c>
      <c r="AZ225" s="25">
        <v>0</v>
      </c>
      <c r="BA225" s="25">
        <v>0</v>
      </c>
      <c r="BB225" s="25">
        <v>26.400000000000002</v>
      </c>
      <c r="BC225" s="25">
        <v>4.8000000000000007</v>
      </c>
      <c r="BD225" s="25">
        <v>7.2</v>
      </c>
      <c r="BE225" s="25">
        <v>0</v>
      </c>
      <c r="BF225" s="25">
        <v>13.600000000000001</v>
      </c>
      <c r="BG225" s="25">
        <v>14.4</v>
      </c>
      <c r="BH225" s="25">
        <v>5.6000000000000005</v>
      </c>
      <c r="BI225" s="25">
        <v>12</v>
      </c>
      <c r="BJ225" s="25">
        <v>15.200000000000001</v>
      </c>
      <c r="BK225" s="25">
        <v>23.200000000000003</v>
      </c>
      <c r="BL225" s="25">
        <v>30.400000000000002</v>
      </c>
      <c r="BM225" s="25">
        <v>8.8000000000000007</v>
      </c>
      <c r="BN225" s="25">
        <v>8</v>
      </c>
    </row>
    <row r="226" spans="1:66" x14ac:dyDescent="0.25">
      <c r="A226" s="6">
        <v>45127</v>
      </c>
      <c r="B226" t="s">
        <v>13</v>
      </c>
      <c r="C226">
        <v>20</v>
      </c>
      <c r="D226">
        <f t="shared" si="27"/>
        <v>387.2</v>
      </c>
      <c r="E226">
        <f t="shared" si="28"/>
        <v>80.8</v>
      </c>
      <c r="F226">
        <f t="shared" si="29"/>
        <v>113.60000000000001</v>
      </c>
      <c r="G226">
        <f t="shared" si="30"/>
        <v>96.8</v>
      </c>
      <c r="H226">
        <f t="shared" si="31"/>
        <v>96</v>
      </c>
      <c r="I226">
        <v>0</v>
      </c>
      <c r="J226" s="22">
        <v>0.2</v>
      </c>
      <c r="K226" s="22">
        <v>0.54400000000000004</v>
      </c>
      <c r="L226" s="22">
        <v>0.40800000000000003</v>
      </c>
      <c r="M226" s="22">
        <v>0.57599999999999996</v>
      </c>
      <c r="N226" s="22">
        <v>0.62400000000000011</v>
      </c>
      <c r="O226" s="24">
        <v>0.56799999999999995</v>
      </c>
      <c r="P226" s="24">
        <v>0.45600000000000007</v>
      </c>
      <c r="Q226" s="24">
        <v>0.60000000000000009</v>
      </c>
      <c r="R226" s="24">
        <v>0.56000000000000005</v>
      </c>
      <c r="S226" s="24">
        <v>0.16800000000000001</v>
      </c>
      <c r="T226" s="24">
        <v>0.69600000000000006</v>
      </c>
      <c r="U226" s="24">
        <v>0.51200000000000001</v>
      </c>
      <c r="V226" s="24">
        <v>0.31200000000000006</v>
      </c>
      <c r="W226" s="24">
        <v>0.76800000000000002</v>
      </c>
      <c r="X226" s="24">
        <v>0.74400000000000011</v>
      </c>
      <c r="Y226" s="24">
        <v>0.53600000000000003</v>
      </c>
      <c r="Z226" s="24">
        <v>0.34400000000000003</v>
      </c>
      <c r="AA226" s="25">
        <v>0</v>
      </c>
      <c r="AB226" s="25">
        <v>12.8</v>
      </c>
      <c r="AC226" s="25">
        <v>0</v>
      </c>
      <c r="AD226" s="25">
        <v>26.400000000000002</v>
      </c>
      <c r="AE226" s="25">
        <v>16.8</v>
      </c>
      <c r="AF226" s="25">
        <v>22.400000000000002</v>
      </c>
      <c r="AG226" s="25">
        <v>0</v>
      </c>
      <c r="AH226" s="25">
        <v>35.200000000000003</v>
      </c>
      <c r="AI226" s="25">
        <v>0</v>
      </c>
      <c r="AJ226" s="25">
        <v>0</v>
      </c>
      <c r="AK226" s="25">
        <v>3.2</v>
      </c>
      <c r="AL226" s="25">
        <v>0</v>
      </c>
      <c r="AM226" s="25">
        <v>18.400000000000002</v>
      </c>
      <c r="AN226" s="25">
        <v>0</v>
      </c>
      <c r="AO226" s="25">
        <v>0</v>
      </c>
      <c r="AP226" s="25">
        <v>12</v>
      </c>
      <c r="AQ226" s="25">
        <v>3.2</v>
      </c>
      <c r="AR226" s="25">
        <v>17.600000000000001</v>
      </c>
      <c r="AS226" s="25">
        <v>24</v>
      </c>
      <c r="AT226" s="25">
        <v>20.8</v>
      </c>
      <c r="AU226" s="25">
        <v>0</v>
      </c>
      <c r="AV226" s="25">
        <v>29.6</v>
      </c>
      <c r="AW226" s="25">
        <v>7.2</v>
      </c>
      <c r="AX226" s="25">
        <v>2.4000000000000004</v>
      </c>
      <c r="AY226" s="25">
        <v>20.8</v>
      </c>
      <c r="AZ226" s="25">
        <v>4.8000000000000007</v>
      </c>
      <c r="BA226" s="25">
        <v>0</v>
      </c>
      <c r="BB226" s="25">
        <v>24.8</v>
      </c>
      <c r="BC226" s="25">
        <v>7.2</v>
      </c>
      <c r="BD226" s="25">
        <v>0</v>
      </c>
      <c r="BE226" s="25">
        <v>0</v>
      </c>
      <c r="BF226" s="25">
        <v>2.4000000000000004</v>
      </c>
      <c r="BG226" s="25">
        <v>0</v>
      </c>
      <c r="BH226" s="25">
        <v>37.6</v>
      </c>
      <c r="BI226" s="25">
        <v>24</v>
      </c>
      <c r="BJ226" s="25">
        <v>0.8</v>
      </c>
      <c r="BK226" s="25">
        <v>3.2</v>
      </c>
      <c r="BL226" s="25">
        <v>0</v>
      </c>
      <c r="BM226" s="25">
        <v>12.8</v>
      </c>
      <c r="BN226" s="25">
        <v>0</v>
      </c>
    </row>
    <row r="227" spans="1:66" x14ac:dyDescent="0.25">
      <c r="A227" s="6">
        <v>45128</v>
      </c>
      <c r="B227" t="s">
        <v>13</v>
      </c>
      <c r="C227">
        <v>21</v>
      </c>
      <c r="D227">
        <f t="shared" si="27"/>
        <v>404.80000000000007</v>
      </c>
      <c r="E227">
        <f t="shared" si="28"/>
        <v>80</v>
      </c>
      <c r="F227">
        <f t="shared" si="29"/>
        <v>92</v>
      </c>
      <c r="G227">
        <f t="shared" si="30"/>
        <v>79.200000000000017</v>
      </c>
      <c r="H227">
        <f t="shared" si="31"/>
        <v>153.60000000000002</v>
      </c>
      <c r="I227">
        <v>0</v>
      </c>
      <c r="J227" s="22">
        <v>0.65600000000000014</v>
      </c>
      <c r="K227" s="22">
        <v>0.57599999999999996</v>
      </c>
      <c r="L227" s="22">
        <v>0.17600000000000002</v>
      </c>
      <c r="M227" s="22">
        <v>0.15200000000000002</v>
      </c>
      <c r="N227" s="22">
        <v>0.45600000000000007</v>
      </c>
      <c r="O227" s="24">
        <v>0.72800000000000009</v>
      </c>
      <c r="P227" s="24">
        <v>0.47199999999999998</v>
      </c>
      <c r="Q227" s="24">
        <v>0.59199999999999997</v>
      </c>
      <c r="R227" s="24">
        <v>0.60000000000000009</v>
      </c>
      <c r="S227" s="24">
        <v>0.7360000000000001</v>
      </c>
      <c r="T227" s="24">
        <v>0.41600000000000004</v>
      </c>
      <c r="U227" s="24">
        <v>0.33600000000000002</v>
      </c>
      <c r="V227" s="24">
        <v>0.496</v>
      </c>
      <c r="W227" s="24">
        <v>0.56000000000000005</v>
      </c>
      <c r="X227" s="24">
        <v>0.44800000000000006</v>
      </c>
      <c r="Y227" s="24">
        <v>0.28799999999999998</v>
      </c>
      <c r="Z227" s="24">
        <v>0.68800000000000006</v>
      </c>
      <c r="AA227" s="25">
        <v>0</v>
      </c>
      <c r="AB227" s="25">
        <v>26.400000000000002</v>
      </c>
      <c r="AC227" s="25">
        <v>21.6</v>
      </c>
      <c r="AD227" s="25">
        <v>8.8000000000000007</v>
      </c>
      <c r="AE227" s="25">
        <v>7.2</v>
      </c>
      <c r="AF227" s="25">
        <v>0</v>
      </c>
      <c r="AG227" s="25">
        <v>0</v>
      </c>
      <c r="AH227" s="25">
        <v>4</v>
      </c>
      <c r="AI227" s="25">
        <v>18.400000000000002</v>
      </c>
      <c r="AJ227" s="25">
        <v>5.6000000000000005</v>
      </c>
      <c r="AK227" s="25">
        <v>0</v>
      </c>
      <c r="AL227" s="25">
        <v>0</v>
      </c>
      <c r="AM227" s="25">
        <v>25.6</v>
      </c>
      <c r="AN227" s="25">
        <v>8.8000000000000007</v>
      </c>
      <c r="AO227" s="25">
        <v>15.200000000000001</v>
      </c>
      <c r="AP227" s="25">
        <v>13.600000000000001</v>
      </c>
      <c r="AQ227" s="25">
        <v>29.6</v>
      </c>
      <c r="AR227" s="25">
        <v>16.8</v>
      </c>
      <c r="AS227" s="25">
        <v>15.200000000000001</v>
      </c>
      <c r="AT227" s="25">
        <v>28.8</v>
      </c>
      <c r="AU227" s="25">
        <v>16.8</v>
      </c>
      <c r="AV227" s="25">
        <v>20</v>
      </c>
      <c r="AW227" s="25">
        <v>0</v>
      </c>
      <c r="AX227" s="25">
        <v>22.400000000000002</v>
      </c>
      <c r="AY227" s="25">
        <v>0</v>
      </c>
      <c r="AZ227" s="25">
        <v>9.6000000000000014</v>
      </c>
      <c r="BA227" s="25">
        <v>0</v>
      </c>
      <c r="BB227" s="25">
        <v>0.8</v>
      </c>
      <c r="BC227" s="25">
        <v>2.4000000000000004</v>
      </c>
      <c r="BD227" s="25">
        <v>7.2</v>
      </c>
      <c r="BE227" s="25">
        <v>29.6</v>
      </c>
      <c r="BF227" s="25">
        <v>24.8</v>
      </c>
      <c r="BG227" s="25">
        <v>0</v>
      </c>
      <c r="BH227" s="25">
        <v>0</v>
      </c>
      <c r="BI227" s="25">
        <v>0</v>
      </c>
      <c r="BJ227" s="25">
        <v>0</v>
      </c>
      <c r="BK227" s="25">
        <v>2.4000000000000004</v>
      </c>
      <c r="BL227" s="25">
        <v>3.2</v>
      </c>
      <c r="BM227" s="25">
        <v>10.4</v>
      </c>
      <c r="BN227" s="25">
        <v>9.6000000000000014</v>
      </c>
    </row>
    <row r="228" spans="1:66" x14ac:dyDescent="0.25">
      <c r="A228" s="6">
        <v>45129</v>
      </c>
      <c r="B228" t="s">
        <v>13</v>
      </c>
      <c r="C228">
        <v>22</v>
      </c>
      <c r="D228">
        <f t="shared" si="27"/>
        <v>498.40000000000003</v>
      </c>
      <c r="E228">
        <f t="shared" si="28"/>
        <v>120.80000000000001</v>
      </c>
      <c r="F228">
        <f t="shared" si="29"/>
        <v>92.800000000000011</v>
      </c>
      <c r="G228">
        <f t="shared" si="30"/>
        <v>176.8</v>
      </c>
      <c r="H228">
        <f t="shared" si="31"/>
        <v>108.00000000000001</v>
      </c>
      <c r="I228">
        <v>0</v>
      </c>
      <c r="J228" s="22">
        <v>0.33600000000000002</v>
      </c>
      <c r="K228" s="22">
        <v>0.72000000000000008</v>
      </c>
      <c r="L228" s="22">
        <v>0.58399999999999996</v>
      </c>
      <c r="M228" s="22">
        <v>0.72800000000000009</v>
      </c>
      <c r="N228" s="22">
        <v>0.52800000000000002</v>
      </c>
      <c r="O228" s="24">
        <v>0.76800000000000002</v>
      </c>
      <c r="P228" s="24">
        <v>0.38400000000000001</v>
      </c>
      <c r="Q228" s="24">
        <v>0.2</v>
      </c>
      <c r="R228" s="24">
        <v>0.57599999999999996</v>
      </c>
      <c r="S228" s="24">
        <v>0.33600000000000002</v>
      </c>
      <c r="T228" s="24">
        <v>0.66400000000000015</v>
      </c>
      <c r="U228" s="24">
        <v>0.56799999999999995</v>
      </c>
      <c r="V228" s="24">
        <v>0.72800000000000009</v>
      </c>
      <c r="W228" s="24">
        <v>0.31200000000000006</v>
      </c>
      <c r="X228" s="24">
        <v>0.72800000000000009</v>
      </c>
      <c r="Y228" s="24">
        <v>0.72000000000000008</v>
      </c>
      <c r="Z228" s="24">
        <v>0.69600000000000006</v>
      </c>
      <c r="AA228" s="25">
        <v>6.4</v>
      </c>
      <c r="AB228" s="25">
        <v>19.200000000000003</v>
      </c>
      <c r="AC228" s="25">
        <v>0</v>
      </c>
      <c r="AD228" s="25">
        <v>0</v>
      </c>
      <c r="AE228" s="25">
        <v>5.6000000000000005</v>
      </c>
      <c r="AF228" s="25">
        <v>1.6</v>
      </c>
      <c r="AG228" s="25">
        <v>21.6</v>
      </c>
      <c r="AH228" s="25">
        <v>34.4</v>
      </c>
      <c r="AI228" s="25">
        <v>2.4000000000000004</v>
      </c>
      <c r="AJ228" s="25">
        <v>1.6</v>
      </c>
      <c r="AK228" s="25">
        <v>27.200000000000003</v>
      </c>
      <c r="AL228" s="25">
        <v>5.6000000000000005</v>
      </c>
      <c r="AM228" s="25">
        <v>13.600000000000001</v>
      </c>
      <c r="AN228" s="25">
        <v>12</v>
      </c>
      <c r="AO228" s="25">
        <v>23.200000000000003</v>
      </c>
      <c r="AP228" s="25">
        <v>12</v>
      </c>
      <c r="AQ228" s="25">
        <v>19.200000000000003</v>
      </c>
      <c r="AR228" s="25">
        <v>21.6</v>
      </c>
      <c r="AS228" s="25">
        <v>0.8</v>
      </c>
      <c r="AT228" s="25">
        <v>0</v>
      </c>
      <c r="AU228" s="25">
        <v>5.6000000000000005</v>
      </c>
      <c r="AV228" s="25">
        <v>27.200000000000003</v>
      </c>
      <c r="AW228" s="25">
        <v>12.8</v>
      </c>
      <c r="AX228" s="25">
        <v>44</v>
      </c>
      <c r="AY228" s="25">
        <v>16.8</v>
      </c>
      <c r="AZ228" s="25">
        <v>7.2</v>
      </c>
      <c r="BA228" s="25">
        <v>24.8</v>
      </c>
      <c r="BB228" s="25">
        <v>18.400000000000002</v>
      </c>
      <c r="BC228" s="25">
        <v>8</v>
      </c>
      <c r="BD228" s="25">
        <v>12</v>
      </c>
      <c r="BE228" s="25">
        <v>1.6</v>
      </c>
      <c r="BF228" s="25">
        <v>0</v>
      </c>
      <c r="BG228" s="25">
        <v>21.6</v>
      </c>
      <c r="BH228" s="25">
        <v>1.6</v>
      </c>
      <c r="BI228" s="25">
        <v>35.200000000000003</v>
      </c>
      <c r="BJ228" s="25">
        <v>22.400000000000002</v>
      </c>
      <c r="BK228" s="25">
        <v>10.4</v>
      </c>
      <c r="BL228" s="25">
        <v>0</v>
      </c>
      <c r="BM228" s="25">
        <v>16.8</v>
      </c>
      <c r="BN228" s="25">
        <v>11.200000000000001</v>
      </c>
    </row>
    <row r="229" spans="1:66" x14ac:dyDescent="0.25">
      <c r="A229" s="6">
        <v>45130</v>
      </c>
      <c r="B229" t="s">
        <v>13</v>
      </c>
      <c r="C229">
        <v>23</v>
      </c>
      <c r="D229">
        <f t="shared" si="27"/>
        <v>362.40000000000015</v>
      </c>
      <c r="E229">
        <f t="shared" si="28"/>
        <v>62.400000000000006</v>
      </c>
      <c r="F229">
        <f t="shared" si="29"/>
        <v>127.20000000000002</v>
      </c>
      <c r="G229">
        <f t="shared" si="30"/>
        <v>91.200000000000017</v>
      </c>
      <c r="H229">
        <f t="shared" si="31"/>
        <v>81.600000000000094</v>
      </c>
      <c r="I229">
        <v>0</v>
      </c>
      <c r="J229" s="22">
        <v>0.32000000000000006</v>
      </c>
      <c r="K229" s="22">
        <v>0.67200000000000004</v>
      </c>
      <c r="L229" s="22">
        <v>0.56799999999999995</v>
      </c>
      <c r="M229" s="22">
        <v>0.67200000000000004</v>
      </c>
      <c r="N229" s="22">
        <v>0.72000000000000008</v>
      </c>
      <c r="O229" s="24">
        <v>0.55200000000000005</v>
      </c>
      <c r="P229" s="24">
        <v>0.54400000000000004</v>
      </c>
      <c r="Q229" s="24">
        <v>0.55200000000000005</v>
      </c>
      <c r="R229" s="24">
        <v>0.60000000000000009</v>
      </c>
      <c r="S229" s="24">
        <v>0.58399999999999996</v>
      </c>
      <c r="T229" s="24">
        <v>0.62400000000000011</v>
      </c>
      <c r="U229" s="24">
        <v>0.56000000000000005</v>
      </c>
      <c r="V229" s="24">
        <v>0.76000000000000012</v>
      </c>
      <c r="W229" s="24">
        <v>0.32000000000000006</v>
      </c>
      <c r="X229" s="24">
        <v>0.59199999999999997</v>
      </c>
      <c r="Y229" s="24">
        <v>0.64000000000000012</v>
      </c>
      <c r="Z229" s="24">
        <v>0.51200000000000001</v>
      </c>
      <c r="AA229" s="25">
        <v>36.800000000000004</v>
      </c>
      <c r="AB229" s="25">
        <v>5.6000000000000005</v>
      </c>
      <c r="AC229" s="25">
        <v>3.2</v>
      </c>
      <c r="AD229" s="25">
        <v>10.4</v>
      </c>
      <c r="AE229" s="25">
        <v>0</v>
      </c>
      <c r="AF229" s="25">
        <v>5.6000000000000005</v>
      </c>
      <c r="AG229" s="25">
        <v>6.4</v>
      </c>
      <c r="AH229" s="25">
        <v>23.200000000000003</v>
      </c>
      <c r="AI229" s="25">
        <v>8</v>
      </c>
      <c r="AJ229" s="25">
        <v>28</v>
      </c>
      <c r="AK229" s="25">
        <v>5.6000000000000005</v>
      </c>
      <c r="AL229" s="25">
        <v>2.4000000000000004</v>
      </c>
      <c r="AM229" s="25">
        <v>12.8</v>
      </c>
      <c r="AN229" s="25">
        <v>5.6000000000000005</v>
      </c>
      <c r="AO229" s="25">
        <v>16.8</v>
      </c>
      <c r="AP229" s="25">
        <v>34.4</v>
      </c>
      <c r="AQ229" s="25">
        <v>7.2000000000000917</v>
      </c>
      <c r="AR229" s="25">
        <v>0</v>
      </c>
      <c r="AS229" s="25">
        <v>0</v>
      </c>
      <c r="AT229" s="25">
        <v>2.4000000000000004</v>
      </c>
      <c r="AU229" s="25">
        <v>0</v>
      </c>
      <c r="AV229" s="25">
        <v>1.6</v>
      </c>
      <c r="AW229" s="25">
        <v>20.8</v>
      </c>
      <c r="AX229" s="25">
        <v>0</v>
      </c>
      <c r="AY229" s="25">
        <v>1.6</v>
      </c>
      <c r="AZ229" s="25">
        <v>0</v>
      </c>
      <c r="BA229" s="25">
        <v>14.4</v>
      </c>
      <c r="BB229" s="25">
        <v>11.200000000000001</v>
      </c>
      <c r="BC229" s="25">
        <v>22.400000000000002</v>
      </c>
      <c r="BD229" s="25">
        <v>19.200000000000003</v>
      </c>
      <c r="BE229" s="25">
        <v>2.4000000000000004</v>
      </c>
      <c r="BF229" s="25">
        <v>4.8000000000000007</v>
      </c>
      <c r="BG229" s="25">
        <v>11.200000000000001</v>
      </c>
      <c r="BH229" s="25">
        <v>7.2</v>
      </c>
      <c r="BI229" s="25">
        <v>0</v>
      </c>
      <c r="BJ229" s="25">
        <v>4</v>
      </c>
      <c r="BK229" s="25">
        <v>0</v>
      </c>
      <c r="BL229" s="25">
        <v>10.4</v>
      </c>
      <c r="BM229" s="25">
        <v>22.400000000000002</v>
      </c>
      <c r="BN229" s="25">
        <v>0</v>
      </c>
    </row>
    <row r="230" spans="1:66" x14ac:dyDescent="0.25">
      <c r="A230" s="6">
        <v>45131</v>
      </c>
      <c r="B230" t="s">
        <v>13</v>
      </c>
      <c r="C230">
        <v>24</v>
      </c>
      <c r="D230">
        <f t="shared" si="27"/>
        <v>343.2000000000001</v>
      </c>
      <c r="E230">
        <f t="shared" si="28"/>
        <v>155.2000000000001</v>
      </c>
      <c r="F230">
        <f t="shared" si="29"/>
        <v>86.399999999999991</v>
      </c>
      <c r="G230">
        <f t="shared" si="30"/>
        <v>53.6</v>
      </c>
      <c r="H230">
        <f t="shared" si="31"/>
        <v>48</v>
      </c>
      <c r="I230">
        <v>0</v>
      </c>
      <c r="J230" s="22">
        <v>0.4</v>
      </c>
      <c r="K230" s="22">
        <v>0.44800000000000006</v>
      </c>
      <c r="L230" s="22">
        <v>0.66400000000000015</v>
      </c>
      <c r="M230" s="22">
        <v>0.64000000000000012</v>
      </c>
      <c r="N230" s="22">
        <v>0.65600000000000014</v>
      </c>
      <c r="O230" s="24">
        <v>0.7360000000000001</v>
      </c>
      <c r="P230" s="24">
        <v>0.36800000000000005</v>
      </c>
      <c r="Q230" s="24">
        <v>0.62400000000000011</v>
      </c>
      <c r="R230" s="24">
        <v>0.55200000000000005</v>
      </c>
      <c r="S230" s="24">
        <v>0.59199999999999997</v>
      </c>
      <c r="T230" s="24">
        <v>0.78400000000000003</v>
      </c>
      <c r="U230" s="24">
        <v>0.76000000000000012</v>
      </c>
      <c r="V230" s="24">
        <v>0.55200000000000005</v>
      </c>
      <c r="W230" s="24">
        <v>0.63200000000000012</v>
      </c>
      <c r="X230" s="24">
        <v>0.35200000000000004</v>
      </c>
      <c r="Y230" s="24">
        <v>0.76800000000000002</v>
      </c>
      <c r="Z230" s="24">
        <v>0.65600000000000014</v>
      </c>
      <c r="AA230" s="25">
        <v>10.4</v>
      </c>
      <c r="AB230" s="25">
        <v>0</v>
      </c>
      <c r="AC230" s="25">
        <v>16</v>
      </c>
      <c r="AD230" s="25">
        <v>27.200000000000003</v>
      </c>
      <c r="AE230" s="25">
        <v>20</v>
      </c>
      <c r="AF230" s="25">
        <v>4</v>
      </c>
      <c r="AG230" s="25">
        <v>5.6000000000000005</v>
      </c>
      <c r="AH230" s="25">
        <v>2.4000000000000004</v>
      </c>
      <c r="AI230" s="25">
        <v>0.8</v>
      </c>
      <c r="AJ230" s="25">
        <v>0</v>
      </c>
      <c r="AK230" s="25">
        <v>4</v>
      </c>
      <c r="AL230" s="25">
        <v>0</v>
      </c>
      <c r="AM230" s="25">
        <v>0</v>
      </c>
      <c r="AN230" s="25">
        <v>16.8</v>
      </c>
      <c r="AO230" s="25">
        <v>3.2</v>
      </c>
      <c r="AP230" s="25">
        <v>8</v>
      </c>
      <c r="AQ230" s="25">
        <v>0</v>
      </c>
      <c r="AR230" s="25">
        <v>20</v>
      </c>
      <c r="AS230" s="25">
        <v>0</v>
      </c>
      <c r="AT230" s="25">
        <v>0</v>
      </c>
      <c r="AU230" s="25">
        <v>0.8</v>
      </c>
      <c r="AV230" s="25">
        <v>4.8000000000000007</v>
      </c>
      <c r="AW230" s="25">
        <v>0</v>
      </c>
      <c r="AX230" s="25">
        <v>2.4000000000000004</v>
      </c>
      <c r="AY230" s="25">
        <v>9.6000000000000014</v>
      </c>
      <c r="AZ230" s="25">
        <v>0.8</v>
      </c>
      <c r="BA230" s="25">
        <v>20.8</v>
      </c>
      <c r="BB230" s="25">
        <v>0</v>
      </c>
      <c r="BC230" s="25">
        <v>14.4</v>
      </c>
      <c r="BD230" s="25">
        <v>0</v>
      </c>
      <c r="BE230" s="25">
        <v>12.000000000000092</v>
      </c>
      <c r="BF230" s="25">
        <v>21.6</v>
      </c>
      <c r="BG230" s="25">
        <v>16.8</v>
      </c>
      <c r="BH230" s="25">
        <v>30.400000000000002</v>
      </c>
      <c r="BI230" s="25">
        <v>12</v>
      </c>
      <c r="BJ230" s="25">
        <v>0</v>
      </c>
      <c r="BK230" s="25">
        <v>6.4</v>
      </c>
      <c r="BL230" s="25">
        <v>6.4</v>
      </c>
      <c r="BM230" s="25">
        <v>18.400000000000002</v>
      </c>
      <c r="BN230" s="25">
        <v>31.200000000000003</v>
      </c>
    </row>
    <row r="231" spans="1:66" x14ac:dyDescent="0.25">
      <c r="A231" s="6">
        <v>45132</v>
      </c>
      <c r="B231" t="s">
        <v>13</v>
      </c>
      <c r="C231">
        <v>25</v>
      </c>
      <c r="D231">
        <f t="shared" si="27"/>
        <v>524</v>
      </c>
      <c r="E231">
        <f t="shared" si="28"/>
        <v>176.00000000000003</v>
      </c>
      <c r="F231">
        <f t="shared" si="29"/>
        <v>172</v>
      </c>
      <c r="G231">
        <f t="shared" si="30"/>
        <v>101.6</v>
      </c>
      <c r="H231">
        <f t="shared" si="31"/>
        <v>74.399999999999991</v>
      </c>
      <c r="I231">
        <v>0</v>
      </c>
      <c r="J231" s="22">
        <v>0.16000000000000003</v>
      </c>
      <c r="K231" s="22">
        <v>0.64800000000000013</v>
      </c>
      <c r="L231" s="22">
        <v>0.70400000000000007</v>
      </c>
      <c r="M231" s="22">
        <v>0.64000000000000012</v>
      </c>
      <c r="N231" s="22">
        <v>0.76000000000000012</v>
      </c>
      <c r="O231" s="24">
        <v>0.53600000000000003</v>
      </c>
      <c r="P231" s="24">
        <v>0.71200000000000008</v>
      </c>
      <c r="Q231" s="24">
        <v>0.46399999999999997</v>
      </c>
      <c r="R231" s="24">
        <v>0.75200000000000011</v>
      </c>
      <c r="S231" s="24">
        <v>0.47199999999999998</v>
      </c>
      <c r="T231" s="24">
        <v>0.496</v>
      </c>
      <c r="U231" s="24">
        <v>0.57599999999999996</v>
      </c>
      <c r="V231" s="24">
        <v>0.47199999999999998</v>
      </c>
      <c r="W231" s="24">
        <v>0.33600000000000002</v>
      </c>
      <c r="X231" s="24">
        <v>0.74400000000000011</v>
      </c>
      <c r="Y231" s="24">
        <v>0.44800000000000006</v>
      </c>
      <c r="Z231" s="24">
        <v>0.62400000000000011</v>
      </c>
      <c r="AA231" s="25">
        <v>31.200000000000003</v>
      </c>
      <c r="AB231" s="25">
        <v>20.8</v>
      </c>
      <c r="AC231" s="25">
        <v>9.6000000000000014</v>
      </c>
      <c r="AD231" s="25">
        <v>0</v>
      </c>
      <c r="AE231" s="25">
        <v>23.200000000000003</v>
      </c>
      <c r="AF231" s="25">
        <v>5.6000000000000005</v>
      </c>
      <c r="AG231" s="25">
        <v>20.8</v>
      </c>
      <c r="AH231" s="25">
        <v>14.4</v>
      </c>
      <c r="AI231" s="25">
        <v>40.800000000000004</v>
      </c>
      <c r="AJ231" s="25">
        <v>5.6000000000000005</v>
      </c>
      <c r="AK231" s="25">
        <v>6.4</v>
      </c>
      <c r="AL231" s="25">
        <v>0</v>
      </c>
      <c r="AM231" s="25">
        <v>14.4</v>
      </c>
      <c r="AN231" s="25">
        <v>0</v>
      </c>
      <c r="AO231" s="25">
        <v>21.6</v>
      </c>
      <c r="AP231" s="25">
        <v>12</v>
      </c>
      <c r="AQ231" s="25">
        <v>20.8</v>
      </c>
      <c r="AR231" s="25">
        <v>5.6000000000000005</v>
      </c>
      <c r="AS231" s="25">
        <v>0</v>
      </c>
      <c r="AT231" s="25">
        <v>0</v>
      </c>
      <c r="AU231" s="25">
        <v>14.4</v>
      </c>
      <c r="AV231" s="25">
        <v>15.200000000000001</v>
      </c>
      <c r="AW231" s="25">
        <v>20.8</v>
      </c>
      <c r="AX231" s="25">
        <v>28.8</v>
      </c>
      <c r="AY231" s="25">
        <v>0</v>
      </c>
      <c r="AZ231" s="25">
        <v>8.8000000000000007</v>
      </c>
      <c r="BA231" s="25">
        <v>0</v>
      </c>
      <c r="BB231" s="25">
        <v>4.8000000000000007</v>
      </c>
      <c r="BC231" s="25">
        <v>0</v>
      </c>
      <c r="BD231" s="25">
        <v>8.8000000000000007</v>
      </c>
      <c r="BE231" s="25">
        <v>0</v>
      </c>
      <c r="BF231" s="25">
        <v>0</v>
      </c>
      <c r="BG231" s="25">
        <v>29.6</v>
      </c>
      <c r="BH231" s="25">
        <v>40.800000000000004</v>
      </c>
      <c r="BI231" s="25">
        <v>0</v>
      </c>
      <c r="BJ231" s="25">
        <v>32</v>
      </c>
      <c r="BK231" s="25">
        <v>38.400000000000006</v>
      </c>
      <c r="BL231" s="25">
        <v>4.8000000000000007</v>
      </c>
      <c r="BM231" s="25">
        <v>13.600000000000001</v>
      </c>
      <c r="BN231" s="25">
        <v>16.8</v>
      </c>
    </row>
    <row r="232" spans="1:66" x14ac:dyDescent="0.25">
      <c r="A232" s="6">
        <v>45133</v>
      </c>
      <c r="B232" t="s">
        <v>13</v>
      </c>
      <c r="C232">
        <v>26</v>
      </c>
      <c r="D232">
        <f t="shared" si="27"/>
        <v>391.19999999999993</v>
      </c>
      <c r="E232">
        <f t="shared" si="28"/>
        <v>120.00000000000001</v>
      </c>
      <c r="F232">
        <f t="shared" si="29"/>
        <v>156.7999999999999</v>
      </c>
      <c r="G232">
        <f t="shared" si="30"/>
        <v>41.6</v>
      </c>
      <c r="H232">
        <f t="shared" si="31"/>
        <v>72.800000000000011</v>
      </c>
      <c r="I232">
        <v>0</v>
      </c>
      <c r="J232" s="22">
        <v>0.7360000000000001</v>
      </c>
      <c r="K232" s="22">
        <v>0.47199999999999998</v>
      </c>
      <c r="L232" s="22">
        <v>0.44000000000000006</v>
      </c>
      <c r="M232" s="22">
        <v>0.70400000000000007</v>
      </c>
      <c r="N232" s="22">
        <v>0.78400000000000003</v>
      </c>
      <c r="O232" s="24">
        <v>0.54400000000000004</v>
      </c>
      <c r="P232" s="24">
        <v>0.56799999999999995</v>
      </c>
      <c r="Q232" s="24">
        <v>0.58399999999999996</v>
      </c>
      <c r="R232" s="24">
        <v>0.58399999999999996</v>
      </c>
      <c r="S232" s="24">
        <v>0.52</v>
      </c>
      <c r="T232" s="24">
        <v>0.52</v>
      </c>
      <c r="U232" s="24">
        <v>0.69600000000000006</v>
      </c>
      <c r="V232" s="24">
        <v>0.79200000000000004</v>
      </c>
      <c r="W232" s="24">
        <v>0.72800000000000009</v>
      </c>
      <c r="X232" s="24">
        <v>0.79200000000000004</v>
      </c>
      <c r="Y232" s="24">
        <v>0.6160000000000001</v>
      </c>
      <c r="Z232" s="24">
        <v>0.52</v>
      </c>
      <c r="AA232" s="25">
        <v>25.6</v>
      </c>
      <c r="AB232" s="25">
        <v>20.8</v>
      </c>
      <c r="AC232" s="25">
        <v>4</v>
      </c>
      <c r="AD232" s="25">
        <v>28.8</v>
      </c>
      <c r="AE232" s="25">
        <v>36.800000000000004</v>
      </c>
      <c r="AF232" s="25">
        <v>0</v>
      </c>
      <c r="AG232" s="25">
        <v>0</v>
      </c>
      <c r="AH232" s="25">
        <v>21.6</v>
      </c>
      <c r="AI232" s="25">
        <v>0</v>
      </c>
      <c r="AJ232" s="25">
        <v>19.19999999999991</v>
      </c>
      <c r="AK232" s="25">
        <v>0</v>
      </c>
      <c r="AL232" s="25">
        <v>0</v>
      </c>
      <c r="AM232" s="25">
        <v>12</v>
      </c>
      <c r="AN232" s="25">
        <v>0</v>
      </c>
      <c r="AO232" s="25">
        <v>18.400000000000002</v>
      </c>
      <c r="AP232" s="25">
        <v>26.400000000000002</v>
      </c>
      <c r="AQ232" s="25">
        <v>0.8</v>
      </c>
      <c r="AR232" s="25">
        <v>0</v>
      </c>
      <c r="AS232" s="25">
        <v>12.8</v>
      </c>
      <c r="AT232" s="25">
        <v>2.4000000000000004</v>
      </c>
      <c r="AU232" s="25">
        <v>4</v>
      </c>
      <c r="AV232" s="25">
        <v>0</v>
      </c>
      <c r="AW232" s="25">
        <v>12</v>
      </c>
      <c r="AX232" s="25">
        <v>0</v>
      </c>
      <c r="AY232" s="25">
        <v>0</v>
      </c>
      <c r="AZ232" s="25">
        <v>4</v>
      </c>
      <c r="BA232" s="25">
        <v>6.4</v>
      </c>
      <c r="BB232" s="25">
        <v>8.8000000000000007</v>
      </c>
      <c r="BC232" s="25">
        <v>0</v>
      </c>
      <c r="BD232" s="25">
        <v>6.4</v>
      </c>
      <c r="BE232" s="25">
        <v>12</v>
      </c>
      <c r="BF232" s="25">
        <v>20.8</v>
      </c>
      <c r="BG232" s="25">
        <v>2.4000000000000004</v>
      </c>
      <c r="BH232" s="25">
        <v>0</v>
      </c>
      <c r="BI232" s="25">
        <v>22.400000000000002</v>
      </c>
      <c r="BJ232" s="25">
        <v>10.4</v>
      </c>
      <c r="BK232" s="25">
        <v>16.8</v>
      </c>
      <c r="BL232" s="25">
        <v>10.4</v>
      </c>
      <c r="BM232" s="25">
        <v>17.600000000000001</v>
      </c>
      <c r="BN232" s="25">
        <v>7.2</v>
      </c>
    </row>
    <row r="233" spans="1:66" x14ac:dyDescent="0.25">
      <c r="A233" s="6">
        <v>45134</v>
      </c>
      <c r="B233" t="s">
        <v>13</v>
      </c>
      <c r="C233">
        <v>27</v>
      </c>
      <c r="D233">
        <f t="shared" si="27"/>
        <v>375.20000000000016</v>
      </c>
      <c r="E233">
        <f t="shared" si="28"/>
        <v>150.4</v>
      </c>
      <c r="F233">
        <f t="shared" si="29"/>
        <v>39.200000000000095</v>
      </c>
      <c r="G233">
        <f t="shared" si="30"/>
        <v>76</v>
      </c>
      <c r="H233">
        <f t="shared" si="31"/>
        <v>109.6</v>
      </c>
      <c r="I233">
        <v>0</v>
      </c>
      <c r="J233" s="22">
        <v>0.12</v>
      </c>
      <c r="K233" s="22">
        <v>0.4</v>
      </c>
      <c r="L233" s="22">
        <v>0.66400000000000015</v>
      </c>
      <c r="M233" s="22">
        <v>0.64000000000000012</v>
      </c>
      <c r="N233" s="22">
        <v>0.47199999999999998</v>
      </c>
      <c r="O233" s="24">
        <v>0.504</v>
      </c>
      <c r="P233" s="24">
        <v>0.58399999999999996</v>
      </c>
      <c r="Q233" s="24">
        <v>0.51200000000000001</v>
      </c>
      <c r="R233" s="24">
        <v>0.56000000000000005</v>
      </c>
      <c r="S233" s="24">
        <v>0.71200000000000008</v>
      </c>
      <c r="T233" s="24">
        <v>0.75200000000000011</v>
      </c>
      <c r="U233" s="24">
        <v>0.23199999999999998</v>
      </c>
      <c r="V233" s="24">
        <v>0.75200000000000011</v>
      </c>
      <c r="W233" s="24">
        <v>0.75200000000000011</v>
      </c>
      <c r="X233" s="24">
        <v>0.74400000000000011</v>
      </c>
      <c r="Y233" s="24">
        <v>0.60000000000000009</v>
      </c>
      <c r="Z233" s="24">
        <v>0.6080000000000001</v>
      </c>
      <c r="AA233" s="25">
        <v>0</v>
      </c>
      <c r="AB233" s="25">
        <v>4.8000000000000007</v>
      </c>
      <c r="AC233" s="25">
        <v>0</v>
      </c>
      <c r="AD233" s="25">
        <v>9.0949470177292829E-14</v>
      </c>
      <c r="AE233" s="25">
        <v>0</v>
      </c>
      <c r="AF233" s="25">
        <v>0</v>
      </c>
      <c r="AG233" s="25">
        <v>0</v>
      </c>
      <c r="AH233" s="25">
        <v>8.8000000000000007</v>
      </c>
      <c r="AI233" s="25">
        <v>25.6</v>
      </c>
      <c r="AJ233" s="25">
        <v>0</v>
      </c>
      <c r="AK233" s="25">
        <v>5.6000000000000005</v>
      </c>
      <c r="AL233" s="25">
        <v>6.4</v>
      </c>
      <c r="AM233" s="25">
        <v>23.200000000000003</v>
      </c>
      <c r="AN233" s="25">
        <v>0</v>
      </c>
      <c r="AO233" s="25">
        <v>7.2</v>
      </c>
      <c r="AP233" s="25">
        <v>39.200000000000003</v>
      </c>
      <c r="AQ233" s="25">
        <v>12</v>
      </c>
      <c r="AR233" s="25">
        <v>9.6000000000000014</v>
      </c>
      <c r="AS233" s="25">
        <v>5.6000000000000005</v>
      </c>
      <c r="AT233" s="25">
        <v>6.4</v>
      </c>
      <c r="AU233" s="25">
        <v>12.8</v>
      </c>
      <c r="AV233" s="25">
        <v>0</v>
      </c>
      <c r="AW233" s="25">
        <v>37.6</v>
      </c>
      <c r="AX233" s="25">
        <v>0</v>
      </c>
      <c r="AY233" s="25">
        <v>0</v>
      </c>
      <c r="AZ233" s="25">
        <v>0</v>
      </c>
      <c r="BA233" s="25">
        <v>0</v>
      </c>
      <c r="BB233" s="25">
        <v>4</v>
      </c>
      <c r="BC233" s="25">
        <v>17.600000000000001</v>
      </c>
      <c r="BD233" s="25">
        <v>4</v>
      </c>
      <c r="BE233" s="25">
        <v>3.2</v>
      </c>
      <c r="BF233" s="25">
        <v>0</v>
      </c>
      <c r="BG233" s="25">
        <v>9.6000000000000014</v>
      </c>
      <c r="BH233" s="25">
        <v>5.6000000000000005</v>
      </c>
      <c r="BI233" s="25">
        <v>24.8</v>
      </c>
      <c r="BJ233" s="25">
        <v>19.200000000000003</v>
      </c>
      <c r="BK233" s="25">
        <v>19.200000000000003</v>
      </c>
      <c r="BL233" s="25">
        <v>28.8</v>
      </c>
      <c r="BM233" s="25">
        <v>30.400000000000002</v>
      </c>
      <c r="BN233" s="25">
        <v>9.6000000000000014</v>
      </c>
    </row>
    <row r="234" spans="1:66" x14ac:dyDescent="0.25">
      <c r="A234" s="6">
        <v>45135</v>
      </c>
      <c r="B234" t="s">
        <v>13</v>
      </c>
      <c r="C234">
        <v>28</v>
      </c>
      <c r="D234">
        <f t="shared" si="27"/>
        <v>280</v>
      </c>
      <c r="E234">
        <f t="shared" si="28"/>
        <v>90.4</v>
      </c>
      <c r="F234">
        <f t="shared" si="29"/>
        <v>83.2</v>
      </c>
      <c r="G234">
        <f t="shared" si="30"/>
        <v>54.400000000000006</v>
      </c>
      <c r="H234">
        <f t="shared" si="31"/>
        <v>52</v>
      </c>
      <c r="I234">
        <v>0</v>
      </c>
      <c r="J234" s="22">
        <v>0.26400000000000001</v>
      </c>
      <c r="K234" s="22">
        <v>0.72800000000000009</v>
      </c>
      <c r="L234" s="22">
        <v>0.59199999999999997</v>
      </c>
      <c r="M234" s="22">
        <v>0.64800000000000013</v>
      </c>
      <c r="N234" s="22">
        <v>0.47199999999999998</v>
      </c>
      <c r="O234" s="24">
        <v>0.52</v>
      </c>
      <c r="P234" s="24">
        <v>0.26400000000000001</v>
      </c>
      <c r="Q234" s="24">
        <v>0.64000000000000012</v>
      </c>
      <c r="R234" s="24">
        <v>0.60000000000000009</v>
      </c>
      <c r="S234" s="24">
        <v>0.52</v>
      </c>
      <c r="T234" s="24">
        <v>0.48799999999999999</v>
      </c>
      <c r="U234" s="24">
        <v>0.72000000000000008</v>
      </c>
      <c r="V234" s="24">
        <v>0.75200000000000011</v>
      </c>
      <c r="W234" s="24">
        <v>0.23199999999999998</v>
      </c>
      <c r="X234" s="24">
        <v>0.62400000000000011</v>
      </c>
      <c r="Y234" s="24">
        <v>0.72000000000000008</v>
      </c>
      <c r="Z234" s="24">
        <v>0.20800000000000002</v>
      </c>
      <c r="AA234" s="25">
        <v>4.8000000000000007</v>
      </c>
      <c r="AB234" s="25">
        <v>0</v>
      </c>
      <c r="AC234" s="25">
        <v>7.2</v>
      </c>
      <c r="AD234" s="25">
        <v>0</v>
      </c>
      <c r="AE234" s="25">
        <v>26.400000000000002</v>
      </c>
      <c r="AF234" s="25">
        <v>22.400000000000002</v>
      </c>
      <c r="AG234" s="25">
        <v>5.6000000000000005</v>
      </c>
      <c r="AH234" s="25">
        <v>12</v>
      </c>
      <c r="AI234" s="25">
        <v>4.8000000000000007</v>
      </c>
      <c r="AJ234" s="25">
        <v>0</v>
      </c>
      <c r="AK234" s="25">
        <v>16</v>
      </c>
      <c r="AL234" s="25">
        <v>0</v>
      </c>
      <c r="AM234" s="25">
        <v>16</v>
      </c>
      <c r="AN234" s="25">
        <v>0</v>
      </c>
      <c r="AO234" s="25">
        <v>0.8</v>
      </c>
      <c r="AP234" s="25">
        <v>7.2</v>
      </c>
      <c r="AQ234" s="25">
        <v>0</v>
      </c>
      <c r="AR234" s="25">
        <v>3.2</v>
      </c>
      <c r="AS234" s="25">
        <v>11.200000000000001</v>
      </c>
      <c r="AT234" s="25">
        <v>13.600000000000001</v>
      </c>
      <c r="AU234" s="25">
        <v>0</v>
      </c>
      <c r="AV234" s="25">
        <v>6.4</v>
      </c>
      <c r="AW234" s="25">
        <v>13.600000000000001</v>
      </c>
      <c r="AX234" s="25">
        <v>4.8000000000000007</v>
      </c>
      <c r="AY234" s="25">
        <v>17.600000000000001</v>
      </c>
      <c r="AZ234" s="25">
        <v>0</v>
      </c>
      <c r="BA234" s="25">
        <v>8</v>
      </c>
      <c r="BB234" s="25">
        <v>2.4000000000000004</v>
      </c>
      <c r="BC234" s="25">
        <v>1.6</v>
      </c>
      <c r="BD234" s="25">
        <v>0</v>
      </c>
      <c r="BE234" s="25">
        <v>13.600000000000001</v>
      </c>
      <c r="BF234" s="25">
        <v>6.4</v>
      </c>
      <c r="BG234" s="25">
        <v>0</v>
      </c>
      <c r="BH234" s="25">
        <v>4.8000000000000007</v>
      </c>
      <c r="BI234" s="25">
        <v>14.4</v>
      </c>
      <c r="BJ234" s="25">
        <v>6.4</v>
      </c>
      <c r="BK234" s="25">
        <v>0</v>
      </c>
      <c r="BL234" s="25">
        <v>7.2</v>
      </c>
      <c r="BM234" s="25">
        <v>32.800000000000004</v>
      </c>
      <c r="BN234" s="25">
        <v>4.8000000000000007</v>
      </c>
    </row>
    <row r="235" spans="1:66" x14ac:dyDescent="0.25">
      <c r="A235" s="6">
        <v>45136</v>
      </c>
      <c r="B235" t="s">
        <v>13</v>
      </c>
      <c r="C235">
        <v>29</v>
      </c>
      <c r="D235">
        <f t="shared" si="27"/>
        <v>405.60000000000008</v>
      </c>
      <c r="E235">
        <f t="shared" si="28"/>
        <v>83.2</v>
      </c>
      <c r="F235">
        <f t="shared" si="29"/>
        <v>143.20000000000002</v>
      </c>
      <c r="G235">
        <f t="shared" si="30"/>
        <v>113.60000000000001</v>
      </c>
      <c r="H235">
        <f t="shared" si="31"/>
        <v>65.600000000000009</v>
      </c>
      <c r="I235">
        <v>0</v>
      </c>
      <c r="J235" s="22">
        <v>0.52800000000000002</v>
      </c>
      <c r="K235" s="22">
        <v>0.60000000000000009</v>
      </c>
      <c r="L235" s="22">
        <v>0.6160000000000001</v>
      </c>
      <c r="M235" s="22">
        <v>0.66400000000000015</v>
      </c>
      <c r="N235" s="22">
        <v>0.35200000000000004</v>
      </c>
      <c r="O235" s="24">
        <v>0.57599999999999996</v>
      </c>
      <c r="P235" s="24">
        <v>0.75200000000000011</v>
      </c>
      <c r="Q235" s="24">
        <v>0.21600000000000003</v>
      </c>
      <c r="R235" s="24">
        <v>0.75200000000000011</v>
      </c>
      <c r="S235" s="24">
        <v>0.504</v>
      </c>
      <c r="T235" s="24">
        <v>0.52800000000000002</v>
      </c>
      <c r="U235" s="24">
        <v>0.72800000000000009</v>
      </c>
      <c r="V235" s="24">
        <v>0.57599999999999996</v>
      </c>
      <c r="W235" s="24">
        <v>0.60000000000000009</v>
      </c>
      <c r="X235" s="24">
        <v>9.6000000000000002E-2</v>
      </c>
      <c r="Y235" s="24">
        <v>0.27200000000000002</v>
      </c>
      <c r="Z235" s="24">
        <v>0.58399999999999996</v>
      </c>
      <c r="AA235" s="25">
        <v>20</v>
      </c>
      <c r="AB235" s="25">
        <v>14.4</v>
      </c>
      <c r="AC235" s="25">
        <v>18.400000000000002</v>
      </c>
      <c r="AD235" s="25">
        <v>32</v>
      </c>
      <c r="AE235" s="25">
        <v>9.6000000000000014</v>
      </c>
      <c r="AF235" s="25">
        <v>3.2</v>
      </c>
      <c r="AG235" s="25">
        <v>9.6000000000000014</v>
      </c>
      <c r="AH235" s="25">
        <v>21.6</v>
      </c>
      <c r="AI235" s="25">
        <v>14.4</v>
      </c>
      <c r="AJ235" s="25">
        <v>0</v>
      </c>
      <c r="AK235" s="25">
        <v>0</v>
      </c>
      <c r="AL235" s="25">
        <v>5.6000000000000005</v>
      </c>
      <c r="AM235" s="25">
        <v>15.200000000000001</v>
      </c>
      <c r="AN235" s="25">
        <v>0</v>
      </c>
      <c r="AO235" s="25">
        <v>5.6000000000000005</v>
      </c>
      <c r="AP235" s="25">
        <v>10.4</v>
      </c>
      <c r="AQ235" s="25">
        <v>3.2</v>
      </c>
      <c r="AR235" s="25">
        <v>4.8000000000000007</v>
      </c>
      <c r="AS235" s="25">
        <v>0</v>
      </c>
      <c r="AT235" s="25">
        <v>20.8</v>
      </c>
      <c r="AU235" s="25">
        <v>29.6</v>
      </c>
      <c r="AV235" s="25">
        <v>25.6</v>
      </c>
      <c r="AW235" s="25">
        <v>10.4</v>
      </c>
      <c r="AX235" s="25">
        <v>0</v>
      </c>
      <c r="AY235" s="25">
        <v>8.8000000000000007</v>
      </c>
      <c r="AZ235" s="25">
        <v>0</v>
      </c>
      <c r="BA235" s="25">
        <v>3.2</v>
      </c>
      <c r="BB235" s="25">
        <v>0</v>
      </c>
      <c r="BC235" s="25">
        <v>12.8</v>
      </c>
      <c r="BD235" s="25">
        <v>23.200000000000003</v>
      </c>
      <c r="BE235" s="25">
        <v>0</v>
      </c>
      <c r="BF235" s="25">
        <v>20</v>
      </c>
      <c r="BG235" s="25">
        <v>20.8</v>
      </c>
      <c r="BH235" s="25">
        <v>0</v>
      </c>
      <c r="BI235" s="25">
        <v>1.6</v>
      </c>
      <c r="BJ235" s="25">
        <v>21.6</v>
      </c>
      <c r="BK235" s="25">
        <v>0</v>
      </c>
      <c r="BL235" s="25">
        <v>2.4000000000000004</v>
      </c>
      <c r="BM235" s="25">
        <v>12.8</v>
      </c>
      <c r="BN235" s="25">
        <v>4</v>
      </c>
    </row>
    <row r="236" spans="1:66" x14ac:dyDescent="0.25">
      <c r="A236" s="6">
        <v>45137</v>
      </c>
      <c r="B236" t="s">
        <v>13</v>
      </c>
      <c r="C236">
        <v>30</v>
      </c>
      <c r="D236">
        <f t="shared" si="27"/>
        <v>392.79999999999995</v>
      </c>
      <c r="E236">
        <f t="shared" si="28"/>
        <v>126.4</v>
      </c>
      <c r="F236">
        <f t="shared" si="29"/>
        <v>77.600000000000009</v>
      </c>
      <c r="G236">
        <f t="shared" si="30"/>
        <v>36</v>
      </c>
      <c r="H236">
        <f t="shared" si="31"/>
        <v>152.79999999999998</v>
      </c>
      <c r="I236">
        <v>0</v>
      </c>
      <c r="J236" s="22">
        <v>0.43200000000000005</v>
      </c>
      <c r="K236" s="22">
        <v>0.54400000000000004</v>
      </c>
      <c r="L236" s="22">
        <v>0.58399999999999996</v>
      </c>
      <c r="M236" s="22">
        <v>0.65600000000000014</v>
      </c>
      <c r="N236" s="22">
        <v>0.71200000000000008</v>
      </c>
      <c r="O236" s="24">
        <v>0.55200000000000005</v>
      </c>
      <c r="P236" s="24">
        <v>0.66400000000000015</v>
      </c>
      <c r="Q236" s="24">
        <v>0.58399999999999996</v>
      </c>
      <c r="R236" s="24">
        <v>0.56799999999999995</v>
      </c>
      <c r="S236" s="24">
        <v>0.42400000000000004</v>
      </c>
      <c r="T236" s="24">
        <v>0.46399999999999997</v>
      </c>
      <c r="U236" s="24">
        <v>0.24</v>
      </c>
      <c r="V236" s="24">
        <v>0.34400000000000003</v>
      </c>
      <c r="W236" s="24">
        <v>0.70400000000000007</v>
      </c>
      <c r="X236" s="24">
        <v>0.76800000000000002</v>
      </c>
      <c r="Y236" s="24">
        <v>0.7360000000000001</v>
      </c>
      <c r="Z236" s="24">
        <v>0.28000000000000003</v>
      </c>
      <c r="AA236" s="25">
        <v>3.2</v>
      </c>
      <c r="AB236" s="25">
        <v>8</v>
      </c>
      <c r="AC236" s="25">
        <v>9.6000000000000014</v>
      </c>
      <c r="AD236" s="25">
        <v>0</v>
      </c>
      <c r="AE236" s="25">
        <v>12</v>
      </c>
      <c r="AF236" s="25">
        <v>4.8000000000000007</v>
      </c>
      <c r="AG236" s="25">
        <v>1.6</v>
      </c>
      <c r="AH236" s="25">
        <v>4.8000000000000007</v>
      </c>
      <c r="AI236" s="25">
        <v>26.400000000000002</v>
      </c>
      <c r="AJ236" s="25">
        <v>7.2</v>
      </c>
      <c r="AK236" s="25">
        <v>17.600000000000001</v>
      </c>
      <c r="AL236" s="25">
        <v>23.200000000000003</v>
      </c>
      <c r="AM236" s="25">
        <v>20.8</v>
      </c>
      <c r="AN236" s="25">
        <v>28.8</v>
      </c>
      <c r="AO236" s="25">
        <v>0</v>
      </c>
      <c r="AP236" s="25">
        <v>0.8</v>
      </c>
      <c r="AQ236" s="25">
        <v>39.200000000000003</v>
      </c>
      <c r="AR236" s="25">
        <v>4.8000000000000007</v>
      </c>
      <c r="AS236" s="25">
        <v>1.6</v>
      </c>
      <c r="AT236" s="25">
        <v>33.6</v>
      </c>
      <c r="AU236" s="25">
        <v>0</v>
      </c>
      <c r="AV236" s="25">
        <v>0</v>
      </c>
      <c r="AW236" s="25">
        <v>0</v>
      </c>
      <c r="AX236" s="25">
        <v>4</v>
      </c>
      <c r="AY236" s="25">
        <v>13.600000000000001</v>
      </c>
      <c r="AZ236" s="25">
        <v>4.8000000000000007</v>
      </c>
      <c r="BA236" s="25">
        <v>0</v>
      </c>
      <c r="BB236" s="25">
        <v>8.8000000000000007</v>
      </c>
      <c r="BC236" s="25">
        <v>4.8000000000000007</v>
      </c>
      <c r="BD236" s="25">
        <v>0</v>
      </c>
      <c r="BE236" s="25">
        <v>0</v>
      </c>
      <c r="BF236" s="25">
        <v>25.6</v>
      </c>
      <c r="BG236" s="25">
        <v>0</v>
      </c>
      <c r="BH236" s="25">
        <v>0</v>
      </c>
      <c r="BI236" s="25">
        <v>33.6</v>
      </c>
      <c r="BJ236" s="25">
        <v>2.4000000000000004</v>
      </c>
      <c r="BK236" s="25">
        <v>22.400000000000002</v>
      </c>
      <c r="BL236" s="25">
        <v>8.8000000000000007</v>
      </c>
      <c r="BM236" s="25">
        <v>33.6</v>
      </c>
      <c r="BN236" s="25">
        <v>0</v>
      </c>
    </row>
    <row r="237" spans="1:66" x14ac:dyDescent="0.25">
      <c r="A237" s="6">
        <v>45138</v>
      </c>
      <c r="B237" t="s">
        <v>13</v>
      </c>
      <c r="C237">
        <v>31</v>
      </c>
      <c r="D237">
        <f t="shared" si="27"/>
        <v>379.20000000000005</v>
      </c>
      <c r="E237">
        <f t="shared" si="28"/>
        <v>107.20000000000002</v>
      </c>
      <c r="F237">
        <f t="shared" si="29"/>
        <v>91.2</v>
      </c>
      <c r="G237">
        <f t="shared" si="30"/>
        <v>112.80000000000001</v>
      </c>
      <c r="H237">
        <f t="shared" si="31"/>
        <v>68</v>
      </c>
      <c r="I237">
        <v>0</v>
      </c>
      <c r="J237" s="22">
        <v>0.38400000000000001</v>
      </c>
      <c r="K237" s="22">
        <v>0.13600000000000001</v>
      </c>
      <c r="L237" s="22">
        <v>0.66400000000000015</v>
      </c>
      <c r="M237" s="22">
        <v>0.64000000000000012</v>
      </c>
      <c r="N237" s="22">
        <v>0.69600000000000006</v>
      </c>
      <c r="O237" s="24">
        <v>0.69600000000000006</v>
      </c>
      <c r="P237" s="24">
        <v>0.53600000000000003</v>
      </c>
      <c r="Q237" s="24">
        <v>0.51200000000000001</v>
      </c>
      <c r="R237" s="24">
        <v>0.74400000000000011</v>
      </c>
      <c r="S237" s="24">
        <v>0.76000000000000012</v>
      </c>
      <c r="T237" s="24">
        <v>0.62400000000000011</v>
      </c>
      <c r="U237" s="24">
        <v>0.75200000000000011</v>
      </c>
      <c r="V237" s="24">
        <v>0.79200000000000004</v>
      </c>
      <c r="W237" s="24">
        <v>0.76800000000000002</v>
      </c>
      <c r="X237" s="24">
        <v>0.32800000000000007</v>
      </c>
      <c r="Y237" s="24">
        <v>0.29599999999999999</v>
      </c>
      <c r="Z237" s="24">
        <v>0.12</v>
      </c>
      <c r="AA237" s="25">
        <v>0</v>
      </c>
      <c r="AB237" s="25">
        <v>0</v>
      </c>
      <c r="AC237" s="25">
        <v>14.4</v>
      </c>
      <c r="AD237" s="25">
        <v>13.600000000000001</v>
      </c>
      <c r="AE237" s="25">
        <v>2.4000000000000004</v>
      </c>
      <c r="AF237" s="25">
        <v>3.2</v>
      </c>
      <c r="AG237" s="25">
        <v>17.600000000000001</v>
      </c>
      <c r="AH237" s="25">
        <v>0</v>
      </c>
      <c r="AI237" s="25">
        <v>23.200000000000003</v>
      </c>
      <c r="AJ237" s="25">
        <v>16.8</v>
      </c>
      <c r="AK237" s="25">
        <v>3.2</v>
      </c>
      <c r="AL237" s="25">
        <v>15.200000000000001</v>
      </c>
      <c r="AM237" s="25">
        <v>0</v>
      </c>
      <c r="AN237" s="25">
        <v>22.400000000000002</v>
      </c>
      <c r="AO237" s="25">
        <v>0</v>
      </c>
      <c r="AP237" s="25">
        <v>0</v>
      </c>
      <c r="AQ237" s="25">
        <v>5.6000000000000005</v>
      </c>
      <c r="AR237" s="25">
        <v>8.8000000000000007</v>
      </c>
      <c r="AS237" s="25">
        <v>8</v>
      </c>
      <c r="AT237" s="25">
        <v>8</v>
      </c>
      <c r="AU237" s="25">
        <v>13.600000000000001</v>
      </c>
      <c r="AV237" s="25">
        <v>7.2</v>
      </c>
      <c r="AW237" s="25">
        <v>4.8000000000000007</v>
      </c>
      <c r="AX237" s="25">
        <v>21.6</v>
      </c>
      <c r="AY237" s="25">
        <v>25.6</v>
      </c>
      <c r="AZ237" s="25">
        <v>0</v>
      </c>
      <c r="BA237" s="25">
        <v>8</v>
      </c>
      <c r="BB237" s="25">
        <v>0</v>
      </c>
      <c r="BC237" s="25">
        <v>13.600000000000001</v>
      </c>
      <c r="BD237" s="25">
        <v>18.400000000000002</v>
      </c>
      <c r="BE237" s="25">
        <v>22.400000000000002</v>
      </c>
      <c r="BF237" s="25">
        <v>0</v>
      </c>
      <c r="BG237" s="25">
        <v>27.200000000000003</v>
      </c>
      <c r="BH237" s="25">
        <v>0</v>
      </c>
      <c r="BI237" s="25">
        <v>0</v>
      </c>
      <c r="BJ237" s="25">
        <v>23.200000000000003</v>
      </c>
      <c r="BK237" s="25">
        <v>7.2</v>
      </c>
      <c r="BL237" s="25">
        <v>0</v>
      </c>
      <c r="BM237" s="25">
        <v>12.8</v>
      </c>
      <c r="BN237" s="25">
        <v>14.4</v>
      </c>
    </row>
    <row r="238" spans="1:66" x14ac:dyDescent="0.25">
      <c r="B238" t="s">
        <v>14</v>
      </c>
      <c r="C238">
        <v>0.01</v>
      </c>
      <c r="D238">
        <f t="shared" si="27"/>
        <v>0</v>
      </c>
      <c r="E238">
        <v>0</v>
      </c>
      <c r="F238">
        <v>0</v>
      </c>
      <c r="G238">
        <v>0</v>
      </c>
      <c r="H238">
        <v>0</v>
      </c>
      <c r="I238">
        <v>0</v>
      </c>
      <c r="J238" s="22">
        <v>0</v>
      </c>
      <c r="K238" s="22">
        <v>0</v>
      </c>
      <c r="L238" s="22">
        <v>0</v>
      </c>
      <c r="M238" s="22">
        <v>0</v>
      </c>
      <c r="N238" s="22">
        <v>0</v>
      </c>
      <c r="O238" s="24">
        <v>0</v>
      </c>
      <c r="P238" s="24">
        <v>0</v>
      </c>
      <c r="Q238" s="24">
        <v>0</v>
      </c>
      <c r="R238" s="24">
        <v>0</v>
      </c>
      <c r="S238" s="24">
        <v>0</v>
      </c>
      <c r="T238" s="24">
        <v>0</v>
      </c>
      <c r="U238" s="24">
        <v>0</v>
      </c>
      <c r="V238" s="24">
        <v>0</v>
      </c>
      <c r="W238" s="24">
        <v>0</v>
      </c>
      <c r="X238" s="24">
        <v>0</v>
      </c>
      <c r="Y238" s="24">
        <v>0</v>
      </c>
      <c r="Z238" s="24">
        <v>0</v>
      </c>
      <c r="AA238" s="25">
        <v>0</v>
      </c>
      <c r="AB238" s="25">
        <v>0</v>
      </c>
      <c r="AC238" s="25">
        <v>0</v>
      </c>
      <c r="AD238" s="25">
        <v>0</v>
      </c>
      <c r="AE238" s="25">
        <v>0</v>
      </c>
      <c r="AF238" s="25">
        <v>0</v>
      </c>
      <c r="AG238" s="25">
        <v>0</v>
      </c>
      <c r="AH238" s="25">
        <v>0</v>
      </c>
      <c r="AI238" s="25">
        <v>0</v>
      </c>
      <c r="AJ238" s="25">
        <v>0</v>
      </c>
      <c r="AK238" s="25">
        <v>0</v>
      </c>
      <c r="AL238" s="25">
        <v>0</v>
      </c>
      <c r="AM238" s="25">
        <v>0</v>
      </c>
      <c r="AN238" s="25">
        <v>0</v>
      </c>
      <c r="AO238" s="25">
        <v>0</v>
      </c>
      <c r="AP238" s="25">
        <v>0</v>
      </c>
      <c r="AQ238" s="25">
        <v>0</v>
      </c>
      <c r="AR238" s="25">
        <v>0</v>
      </c>
      <c r="AS238" s="25">
        <v>0</v>
      </c>
      <c r="AT238" s="25">
        <v>0</v>
      </c>
      <c r="AU238" s="25">
        <v>0</v>
      </c>
      <c r="AV238" s="25">
        <v>0</v>
      </c>
      <c r="AW238" s="25">
        <v>0</v>
      </c>
      <c r="AX238" s="25">
        <v>0</v>
      </c>
      <c r="AY238" s="25">
        <v>0</v>
      </c>
      <c r="AZ238" s="25">
        <v>0</v>
      </c>
      <c r="BA238" s="25">
        <v>0</v>
      </c>
      <c r="BB238" s="25">
        <v>0</v>
      </c>
      <c r="BC238" s="25">
        <v>0</v>
      </c>
      <c r="BD238" s="25">
        <v>0</v>
      </c>
      <c r="BE238" s="25">
        <v>0</v>
      </c>
      <c r="BF238" s="25">
        <v>0</v>
      </c>
      <c r="BG238" s="25">
        <v>0</v>
      </c>
      <c r="BH238" s="25">
        <v>0</v>
      </c>
      <c r="BI238" s="25">
        <v>0</v>
      </c>
      <c r="BJ238" s="25">
        <v>0</v>
      </c>
      <c r="BK238" s="25">
        <v>0</v>
      </c>
      <c r="BL238" s="25">
        <v>0</v>
      </c>
      <c r="BM238" s="25">
        <v>0</v>
      </c>
      <c r="BN238" s="25">
        <v>0</v>
      </c>
    </row>
    <row r="239" spans="1:66" x14ac:dyDescent="0.25">
      <c r="B239" t="s">
        <v>14</v>
      </c>
      <c r="C239">
        <v>0.02</v>
      </c>
      <c r="D239">
        <f t="shared" si="27"/>
        <v>0</v>
      </c>
      <c r="E239">
        <v>0</v>
      </c>
      <c r="F239">
        <v>0</v>
      </c>
      <c r="G239">
        <v>0</v>
      </c>
      <c r="H239">
        <v>0</v>
      </c>
      <c r="I239">
        <v>0</v>
      </c>
      <c r="J239" s="22">
        <v>0</v>
      </c>
      <c r="K239" s="22">
        <v>0</v>
      </c>
      <c r="L239" s="22">
        <v>0</v>
      </c>
      <c r="M239" s="22">
        <v>0</v>
      </c>
      <c r="N239" s="22">
        <v>0</v>
      </c>
      <c r="O239" s="24">
        <v>0</v>
      </c>
      <c r="P239" s="24">
        <v>0</v>
      </c>
      <c r="Q239" s="24">
        <v>0</v>
      </c>
      <c r="R239" s="24">
        <v>0</v>
      </c>
      <c r="S239" s="24">
        <v>0</v>
      </c>
      <c r="T239" s="24">
        <v>0</v>
      </c>
      <c r="U239" s="24">
        <v>0</v>
      </c>
      <c r="V239" s="24">
        <v>0</v>
      </c>
      <c r="W239" s="24">
        <v>0</v>
      </c>
      <c r="X239" s="24">
        <v>0</v>
      </c>
      <c r="Y239" s="24">
        <v>0</v>
      </c>
      <c r="Z239" s="24">
        <v>0</v>
      </c>
      <c r="AA239" s="25">
        <v>0</v>
      </c>
      <c r="AB239" s="25">
        <v>0</v>
      </c>
      <c r="AC239" s="25">
        <v>0</v>
      </c>
      <c r="AD239" s="25">
        <v>0</v>
      </c>
      <c r="AE239" s="25">
        <v>0</v>
      </c>
      <c r="AF239" s="25">
        <v>0</v>
      </c>
      <c r="AG239" s="25">
        <v>0</v>
      </c>
      <c r="AH239" s="25">
        <v>0</v>
      </c>
      <c r="AI239" s="25">
        <v>0</v>
      </c>
      <c r="AJ239" s="25">
        <v>0</v>
      </c>
      <c r="AK239" s="25">
        <v>0</v>
      </c>
      <c r="AL239" s="25">
        <v>0</v>
      </c>
      <c r="AM239" s="25">
        <v>0</v>
      </c>
      <c r="AN239" s="25">
        <v>0</v>
      </c>
      <c r="AO239" s="25">
        <v>0</v>
      </c>
      <c r="AP239" s="25">
        <v>0</v>
      </c>
      <c r="AQ239" s="25">
        <v>0</v>
      </c>
      <c r="AR239" s="25">
        <v>0</v>
      </c>
      <c r="AS239" s="25">
        <v>0</v>
      </c>
      <c r="AT239" s="25">
        <v>0</v>
      </c>
      <c r="AU239" s="25">
        <v>0</v>
      </c>
      <c r="AV239" s="25">
        <v>0</v>
      </c>
      <c r="AW239" s="25">
        <v>0</v>
      </c>
      <c r="AX239" s="25">
        <v>0</v>
      </c>
      <c r="AY239" s="25">
        <v>0</v>
      </c>
      <c r="AZ239" s="25">
        <v>0</v>
      </c>
      <c r="BA239" s="25">
        <v>0</v>
      </c>
      <c r="BB239" s="25">
        <v>0</v>
      </c>
      <c r="BC239" s="25">
        <v>0</v>
      </c>
      <c r="BD239" s="25">
        <v>0</v>
      </c>
      <c r="BE239" s="25">
        <v>0</v>
      </c>
      <c r="BF239" s="25">
        <v>0</v>
      </c>
      <c r="BG239" s="25">
        <v>0</v>
      </c>
      <c r="BH239" s="25">
        <v>0</v>
      </c>
      <c r="BI239" s="25">
        <v>0</v>
      </c>
      <c r="BJ239" s="25">
        <v>0</v>
      </c>
      <c r="BK239" s="25">
        <v>0</v>
      </c>
      <c r="BL239" s="25">
        <v>0</v>
      </c>
      <c r="BM239" s="25">
        <v>0</v>
      </c>
      <c r="BN239" s="25">
        <v>0</v>
      </c>
    </row>
    <row r="240" spans="1:66" x14ac:dyDescent="0.25">
      <c r="A240" s="6">
        <v>45139</v>
      </c>
      <c r="B240" t="s">
        <v>14</v>
      </c>
      <c r="C240">
        <v>1</v>
      </c>
      <c r="D240">
        <f t="shared" si="27"/>
        <v>347.2</v>
      </c>
      <c r="E240">
        <f t="shared" ref="E240:E270" si="32">SUM(BE240:BN240)</f>
        <v>81.600000000000009</v>
      </c>
      <c r="F240">
        <f t="shared" ref="F240:F270" si="33">SUM(AA240:AJ240)</f>
        <v>68.8</v>
      </c>
      <c r="G240">
        <f t="shared" ref="G240:G270" si="34">SUM(AU240:BD240)</f>
        <v>96.8</v>
      </c>
      <c r="H240">
        <f t="shared" ref="H240:H270" si="35">SUM(AL240:AT240)</f>
        <v>100.00000000000001</v>
      </c>
      <c r="I240">
        <v>0</v>
      </c>
      <c r="J240" s="22">
        <v>0.44000000000000006</v>
      </c>
      <c r="K240" s="22">
        <v>0.55200000000000005</v>
      </c>
      <c r="L240" s="22">
        <v>0.64000000000000012</v>
      </c>
      <c r="M240" s="22">
        <v>0.70400000000000007</v>
      </c>
      <c r="N240" s="22">
        <v>0.37600000000000006</v>
      </c>
      <c r="O240" s="24">
        <v>0.71200000000000008</v>
      </c>
      <c r="P240" s="24">
        <v>0.56000000000000005</v>
      </c>
      <c r="Q240" s="24">
        <v>0.64000000000000012</v>
      </c>
      <c r="R240" s="24">
        <v>0.53600000000000003</v>
      </c>
      <c r="S240" s="24">
        <v>0.57599999999999996</v>
      </c>
      <c r="T240" s="24">
        <v>0.51200000000000001</v>
      </c>
      <c r="U240" s="24">
        <v>0.77600000000000002</v>
      </c>
      <c r="V240" s="24">
        <v>0.8</v>
      </c>
      <c r="W240" s="24">
        <v>0.36800000000000005</v>
      </c>
      <c r="X240" s="24">
        <v>0.20800000000000002</v>
      </c>
      <c r="Y240" s="24">
        <v>0.53600000000000003</v>
      </c>
      <c r="Z240" s="24">
        <v>0.32000000000000006</v>
      </c>
      <c r="AA240" s="25">
        <v>0</v>
      </c>
      <c r="AB240" s="25">
        <v>19.200000000000003</v>
      </c>
      <c r="AC240" s="25">
        <v>0</v>
      </c>
      <c r="AD240" s="25">
        <v>3.2</v>
      </c>
      <c r="AE240" s="25">
        <v>3.2</v>
      </c>
      <c r="AF240" s="25">
        <v>3.2</v>
      </c>
      <c r="AG240" s="25">
        <v>12</v>
      </c>
      <c r="AH240" s="25">
        <v>10.4</v>
      </c>
      <c r="AI240" s="25">
        <v>5.6000000000000005</v>
      </c>
      <c r="AJ240" s="25">
        <v>12</v>
      </c>
      <c r="AK240" s="25">
        <v>16</v>
      </c>
      <c r="AL240" s="25">
        <v>26.400000000000002</v>
      </c>
      <c r="AM240" s="25">
        <v>0</v>
      </c>
      <c r="AN240" s="25">
        <v>0.8</v>
      </c>
      <c r="AO240" s="25">
        <v>10.4</v>
      </c>
      <c r="AP240" s="25">
        <v>16</v>
      </c>
      <c r="AQ240" s="25">
        <v>21.6</v>
      </c>
      <c r="AR240" s="25">
        <v>0</v>
      </c>
      <c r="AS240" s="25">
        <v>17.600000000000001</v>
      </c>
      <c r="AT240" s="25">
        <v>7.2</v>
      </c>
      <c r="AU240" s="25">
        <v>0</v>
      </c>
      <c r="AV240" s="25">
        <v>1.6</v>
      </c>
      <c r="AW240" s="25">
        <v>44.800000000000004</v>
      </c>
      <c r="AX240" s="25">
        <v>8.8000000000000007</v>
      </c>
      <c r="AY240" s="25">
        <v>32.800000000000004</v>
      </c>
      <c r="AZ240" s="25">
        <v>4</v>
      </c>
      <c r="BA240" s="25">
        <v>0</v>
      </c>
      <c r="BB240" s="25">
        <v>0</v>
      </c>
      <c r="BC240" s="25">
        <v>0</v>
      </c>
      <c r="BD240" s="25">
        <v>4.8000000000000007</v>
      </c>
      <c r="BE240" s="25">
        <v>0</v>
      </c>
      <c r="BF240" s="25">
        <v>1.6</v>
      </c>
      <c r="BG240" s="25">
        <v>21.6</v>
      </c>
      <c r="BH240" s="25">
        <v>12.8</v>
      </c>
      <c r="BI240" s="25">
        <v>13.600000000000001</v>
      </c>
      <c r="BJ240" s="25">
        <v>28.8</v>
      </c>
      <c r="BK240" s="25">
        <v>2.4000000000000004</v>
      </c>
      <c r="BL240" s="25">
        <v>0</v>
      </c>
      <c r="BM240" s="25">
        <v>0.8</v>
      </c>
      <c r="BN240" s="25">
        <v>0</v>
      </c>
    </row>
    <row r="241" spans="1:66" x14ac:dyDescent="0.25">
      <c r="A241" s="6">
        <v>45140</v>
      </c>
      <c r="B241" t="s">
        <v>14</v>
      </c>
      <c r="C241">
        <v>2</v>
      </c>
      <c r="D241">
        <f t="shared" si="27"/>
        <v>422.40000000000003</v>
      </c>
      <c r="E241">
        <f t="shared" si="32"/>
        <v>115.20000000000002</v>
      </c>
      <c r="F241">
        <f t="shared" si="33"/>
        <v>118.40000000000003</v>
      </c>
      <c r="G241">
        <f t="shared" si="34"/>
        <v>104</v>
      </c>
      <c r="H241">
        <f t="shared" si="35"/>
        <v>84.8</v>
      </c>
      <c r="I241">
        <v>0</v>
      </c>
      <c r="J241" s="22">
        <v>0.32800000000000007</v>
      </c>
      <c r="K241" s="22">
        <v>0.62400000000000011</v>
      </c>
      <c r="L241" s="22">
        <v>0.68800000000000006</v>
      </c>
      <c r="M241" s="22">
        <v>0.69600000000000006</v>
      </c>
      <c r="N241" s="22">
        <v>0.34400000000000003</v>
      </c>
      <c r="O241" s="24">
        <v>0.59199999999999997</v>
      </c>
      <c r="P241" s="24">
        <v>8.0000000000000016E-2</v>
      </c>
      <c r="Q241" s="24">
        <v>0.52</v>
      </c>
      <c r="R241" s="24">
        <v>0.31200000000000006</v>
      </c>
      <c r="S241" s="24">
        <v>0.55200000000000005</v>
      </c>
      <c r="T241" s="24">
        <v>0.74400000000000011</v>
      </c>
      <c r="U241" s="24">
        <v>0.33600000000000002</v>
      </c>
      <c r="V241" s="24">
        <v>0.76000000000000012</v>
      </c>
      <c r="W241" s="24">
        <v>0.43200000000000005</v>
      </c>
      <c r="X241" s="24">
        <v>0.16000000000000003</v>
      </c>
      <c r="Y241" s="24">
        <v>0.75200000000000011</v>
      </c>
      <c r="Z241" s="24">
        <v>0.75200000000000011</v>
      </c>
      <c r="AA241" s="25">
        <v>35.200000000000003</v>
      </c>
      <c r="AB241" s="25">
        <v>0</v>
      </c>
      <c r="AC241" s="25">
        <v>18.400000000000002</v>
      </c>
      <c r="AD241" s="25">
        <v>5.6000000000000005</v>
      </c>
      <c r="AE241" s="25">
        <v>4.8000000000000007</v>
      </c>
      <c r="AF241" s="25">
        <v>6.4</v>
      </c>
      <c r="AG241" s="25">
        <v>9.6000000000000014</v>
      </c>
      <c r="AH241" s="25">
        <v>8.8000000000000007</v>
      </c>
      <c r="AI241" s="25">
        <v>27.200000000000003</v>
      </c>
      <c r="AJ241" s="25">
        <v>2.4000000000000004</v>
      </c>
      <c r="AK241" s="25">
        <v>35.200000000000003</v>
      </c>
      <c r="AL241" s="25">
        <v>30.400000000000002</v>
      </c>
      <c r="AM241" s="25">
        <v>7.2</v>
      </c>
      <c r="AN241" s="25">
        <v>0</v>
      </c>
      <c r="AO241" s="25">
        <v>6.4</v>
      </c>
      <c r="AP241" s="25">
        <v>16</v>
      </c>
      <c r="AQ241" s="25">
        <v>10.4</v>
      </c>
      <c r="AR241" s="25">
        <v>8.8000000000000007</v>
      </c>
      <c r="AS241" s="25">
        <v>0</v>
      </c>
      <c r="AT241" s="25">
        <v>5.6000000000000005</v>
      </c>
      <c r="AU241" s="25">
        <v>8.8000000000000007</v>
      </c>
      <c r="AV241" s="25">
        <v>12</v>
      </c>
      <c r="AW241" s="25">
        <v>0</v>
      </c>
      <c r="AX241" s="25">
        <v>11.200000000000001</v>
      </c>
      <c r="AY241" s="25">
        <v>2.4000000000000004</v>
      </c>
      <c r="AZ241" s="25">
        <v>5.6000000000000005</v>
      </c>
      <c r="BA241" s="25">
        <v>4</v>
      </c>
      <c r="BB241" s="25">
        <v>23.200000000000003</v>
      </c>
      <c r="BC241" s="25">
        <v>24</v>
      </c>
      <c r="BD241" s="25">
        <v>12.8</v>
      </c>
      <c r="BE241" s="25">
        <v>16</v>
      </c>
      <c r="BF241" s="25">
        <v>4</v>
      </c>
      <c r="BG241" s="25">
        <v>4.8000000000000007</v>
      </c>
      <c r="BH241" s="25">
        <v>20.8</v>
      </c>
      <c r="BI241" s="25">
        <v>0</v>
      </c>
      <c r="BJ241" s="25">
        <v>24.8</v>
      </c>
      <c r="BK241" s="25">
        <v>14.4</v>
      </c>
      <c r="BL241" s="25">
        <v>10.4</v>
      </c>
      <c r="BM241" s="25">
        <v>6.4</v>
      </c>
      <c r="BN241" s="25">
        <v>13.600000000000001</v>
      </c>
    </row>
    <row r="242" spans="1:66" x14ac:dyDescent="0.25">
      <c r="A242" s="6">
        <v>45141</v>
      </c>
      <c r="B242" t="s">
        <v>14</v>
      </c>
      <c r="C242">
        <v>3</v>
      </c>
      <c r="D242">
        <f t="shared" si="27"/>
        <v>422.40000000000003</v>
      </c>
      <c r="E242">
        <f t="shared" si="32"/>
        <v>104</v>
      </c>
      <c r="F242">
        <f t="shared" si="33"/>
        <v>81.599999999999994</v>
      </c>
      <c r="G242">
        <f t="shared" si="34"/>
        <v>135.20000000000002</v>
      </c>
      <c r="H242">
        <f t="shared" si="35"/>
        <v>101.60000000000001</v>
      </c>
      <c r="I242">
        <v>0</v>
      </c>
      <c r="J242" s="22">
        <v>0.44800000000000006</v>
      </c>
      <c r="K242" s="22">
        <v>0.6080000000000001</v>
      </c>
      <c r="L242" s="22">
        <v>0.79200000000000004</v>
      </c>
      <c r="M242" s="22">
        <v>0.72000000000000008</v>
      </c>
      <c r="N242" s="22">
        <v>0.27200000000000002</v>
      </c>
      <c r="O242" s="24">
        <v>0.8</v>
      </c>
      <c r="P242" s="24">
        <v>0.44800000000000006</v>
      </c>
      <c r="Q242" s="24">
        <v>0.504</v>
      </c>
      <c r="R242" s="24">
        <v>0.496</v>
      </c>
      <c r="S242" s="24">
        <v>0.56799999999999995</v>
      </c>
      <c r="T242" s="24">
        <v>0.72800000000000009</v>
      </c>
      <c r="U242" s="24">
        <v>0.59199999999999997</v>
      </c>
      <c r="V242" s="24">
        <v>0.69600000000000006</v>
      </c>
      <c r="W242" s="24">
        <v>0.26400000000000001</v>
      </c>
      <c r="X242" s="24">
        <v>0.75200000000000011</v>
      </c>
      <c r="Y242" s="24">
        <v>0.60000000000000009</v>
      </c>
      <c r="Z242" s="24">
        <v>0.74400000000000011</v>
      </c>
      <c r="AA242" s="25">
        <v>0</v>
      </c>
      <c r="AB242" s="25">
        <v>28.8</v>
      </c>
      <c r="AC242" s="25">
        <v>20.8</v>
      </c>
      <c r="AD242" s="25">
        <v>1.6</v>
      </c>
      <c r="AE242" s="25">
        <v>3.2</v>
      </c>
      <c r="AF242" s="25">
        <v>4</v>
      </c>
      <c r="AG242" s="25">
        <v>0</v>
      </c>
      <c r="AH242" s="25">
        <v>12.8</v>
      </c>
      <c r="AI242" s="25">
        <v>1.6</v>
      </c>
      <c r="AJ242" s="25">
        <v>8.8000000000000007</v>
      </c>
      <c r="AK242" s="25">
        <v>0</v>
      </c>
      <c r="AL242" s="25">
        <v>3.2</v>
      </c>
      <c r="AM242" s="25">
        <v>19.200000000000003</v>
      </c>
      <c r="AN242" s="25">
        <v>0</v>
      </c>
      <c r="AO242" s="25">
        <v>15.200000000000001</v>
      </c>
      <c r="AP242" s="25">
        <v>13.600000000000001</v>
      </c>
      <c r="AQ242" s="25">
        <v>38.400000000000006</v>
      </c>
      <c r="AR242" s="25">
        <v>12</v>
      </c>
      <c r="AS242" s="25">
        <v>0</v>
      </c>
      <c r="AT242" s="25">
        <v>0</v>
      </c>
      <c r="AU242" s="25">
        <v>4.8000000000000007</v>
      </c>
      <c r="AV242" s="25">
        <v>14.4</v>
      </c>
      <c r="AW242" s="25">
        <v>41.6</v>
      </c>
      <c r="AX242" s="25">
        <v>12.8</v>
      </c>
      <c r="AY242" s="25">
        <v>0</v>
      </c>
      <c r="AZ242" s="25">
        <v>20.8</v>
      </c>
      <c r="BA242" s="25">
        <v>16</v>
      </c>
      <c r="BB242" s="25">
        <v>24.8</v>
      </c>
      <c r="BC242" s="25">
        <v>0</v>
      </c>
      <c r="BD242" s="25">
        <v>0</v>
      </c>
      <c r="BE242" s="25">
        <v>0</v>
      </c>
      <c r="BF242" s="25">
        <v>4.8000000000000007</v>
      </c>
      <c r="BG242" s="25">
        <v>40</v>
      </c>
      <c r="BH242" s="25">
        <v>0</v>
      </c>
      <c r="BI242" s="25">
        <v>28</v>
      </c>
      <c r="BJ242" s="25">
        <v>4</v>
      </c>
      <c r="BK242" s="25">
        <v>0</v>
      </c>
      <c r="BL242" s="25">
        <v>21.6</v>
      </c>
      <c r="BM242" s="25">
        <v>5.6000000000000005</v>
      </c>
      <c r="BN242" s="25">
        <v>0</v>
      </c>
    </row>
    <row r="243" spans="1:66" x14ac:dyDescent="0.25">
      <c r="A243" s="6">
        <v>45142</v>
      </c>
      <c r="B243" t="s">
        <v>14</v>
      </c>
      <c r="C243">
        <v>4</v>
      </c>
      <c r="D243">
        <f t="shared" si="27"/>
        <v>507.20000000000016</v>
      </c>
      <c r="E243">
        <f t="shared" si="32"/>
        <v>136.00000000000003</v>
      </c>
      <c r="F243">
        <f t="shared" si="33"/>
        <v>107.20000000000012</v>
      </c>
      <c r="G243">
        <f t="shared" si="34"/>
        <v>129.60000000000002</v>
      </c>
      <c r="H243">
        <f t="shared" si="35"/>
        <v>134.4</v>
      </c>
      <c r="I243">
        <v>0</v>
      </c>
      <c r="J243" s="22">
        <v>0.7360000000000001</v>
      </c>
      <c r="K243" s="22">
        <v>0.64000000000000012</v>
      </c>
      <c r="L243" s="22">
        <v>0.65600000000000014</v>
      </c>
      <c r="M243" s="22">
        <v>0.45600000000000007</v>
      </c>
      <c r="N243" s="22">
        <v>0.76000000000000012</v>
      </c>
      <c r="O243" s="24">
        <v>0.72800000000000009</v>
      </c>
      <c r="P243" s="24">
        <v>0.30400000000000005</v>
      </c>
      <c r="Q243" s="24">
        <v>0.43200000000000005</v>
      </c>
      <c r="R243" s="24">
        <v>0.16000000000000003</v>
      </c>
      <c r="S243" s="24">
        <v>0.52800000000000002</v>
      </c>
      <c r="T243" s="24">
        <v>0.64000000000000012</v>
      </c>
      <c r="U243" s="24">
        <v>0.74400000000000011</v>
      </c>
      <c r="V243" s="24">
        <v>0.72000000000000008</v>
      </c>
      <c r="W243" s="24">
        <v>0.76000000000000012</v>
      </c>
      <c r="X243" s="24">
        <v>0.72800000000000009</v>
      </c>
      <c r="Y243" s="24">
        <v>0.44000000000000006</v>
      </c>
      <c r="Z243" s="24">
        <v>0.22400000000000003</v>
      </c>
      <c r="AA243" s="25">
        <v>19.200000000000003</v>
      </c>
      <c r="AB243" s="25">
        <v>7.2</v>
      </c>
      <c r="AC243" s="25">
        <v>30.400000000000091</v>
      </c>
      <c r="AD243" s="25">
        <v>0.8</v>
      </c>
      <c r="AE243" s="25">
        <v>9.6000000000000014</v>
      </c>
      <c r="AF243" s="25">
        <v>11.200000000000001</v>
      </c>
      <c r="AG243" s="25">
        <v>0</v>
      </c>
      <c r="AH243" s="25">
        <v>21.6</v>
      </c>
      <c r="AI243" s="25">
        <v>0</v>
      </c>
      <c r="AJ243" s="25">
        <v>7.2</v>
      </c>
      <c r="AK243" s="25">
        <v>40</v>
      </c>
      <c r="AL243" s="25">
        <v>0</v>
      </c>
      <c r="AM243" s="25">
        <v>11.200000000000001</v>
      </c>
      <c r="AN243" s="25">
        <v>1.6</v>
      </c>
      <c r="AO243" s="25">
        <v>25.6</v>
      </c>
      <c r="AP243" s="25">
        <v>12.8</v>
      </c>
      <c r="AQ243" s="25">
        <v>8</v>
      </c>
      <c r="AR243" s="25">
        <v>32</v>
      </c>
      <c r="AS243" s="25">
        <v>31.200000000000003</v>
      </c>
      <c r="AT243" s="25">
        <v>12</v>
      </c>
      <c r="AU243" s="25">
        <v>8</v>
      </c>
      <c r="AV243" s="25">
        <v>23.200000000000003</v>
      </c>
      <c r="AW243" s="25">
        <v>0</v>
      </c>
      <c r="AX243" s="25">
        <v>0</v>
      </c>
      <c r="AY243" s="25">
        <v>17.600000000000001</v>
      </c>
      <c r="AZ243" s="25">
        <v>3.2</v>
      </c>
      <c r="BA243" s="25">
        <v>21.6</v>
      </c>
      <c r="BB243" s="25">
        <v>30.400000000000002</v>
      </c>
      <c r="BC243" s="25">
        <v>0</v>
      </c>
      <c r="BD243" s="25">
        <v>25.6</v>
      </c>
      <c r="BE243" s="25">
        <v>20.8</v>
      </c>
      <c r="BF243" s="25">
        <v>13.600000000000001</v>
      </c>
      <c r="BG243" s="25">
        <v>6.4</v>
      </c>
      <c r="BH243" s="25">
        <v>21.6</v>
      </c>
      <c r="BI243" s="25">
        <v>0</v>
      </c>
      <c r="BJ243" s="25">
        <v>10.4</v>
      </c>
      <c r="BK243" s="25">
        <v>24</v>
      </c>
      <c r="BL243" s="25">
        <v>18.400000000000002</v>
      </c>
      <c r="BM243" s="25">
        <v>8</v>
      </c>
      <c r="BN243" s="25">
        <v>12.8</v>
      </c>
    </row>
    <row r="244" spans="1:66" x14ac:dyDescent="0.25">
      <c r="A244" s="6">
        <v>45143</v>
      </c>
      <c r="B244" t="s">
        <v>14</v>
      </c>
      <c r="C244">
        <v>5</v>
      </c>
      <c r="D244">
        <f t="shared" si="27"/>
        <v>417.60000000000008</v>
      </c>
      <c r="E244">
        <f t="shared" si="32"/>
        <v>140.80000000000001</v>
      </c>
      <c r="F244">
        <f t="shared" si="33"/>
        <v>80</v>
      </c>
      <c r="G244">
        <f t="shared" si="34"/>
        <v>90.4</v>
      </c>
      <c r="H244">
        <f t="shared" si="35"/>
        <v>106.40000000000002</v>
      </c>
      <c r="I244">
        <v>0</v>
      </c>
      <c r="J244" s="22">
        <v>0.72800000000000009</v>
      </c>
      <c r="K244" s="22">
        <v>0.12</v>
      </c>
      <c r="L244" s="22">
        <v>0.2</v>
      </c>
      <c r="M244" s="22">
        <v>0.56000000000000005</v>
      </c>
      <c r="N244" s="22">
        <v>0.72800000000000009</v>
      </c>
      <c r="O244" s="24">
        <v>0.4</v>
      </c>
      <c r="P244" s="24">
        <v>0.496</v>
      </c>
      <c r="Q244" s="24">
        <v>8.0000000000000016E-2</v>
      </c>
      <c r="R244" s="24">
        <v>0.45600000000000007</v>
      </c>
      <c r="S244" s="24">
        <v>0.76000000000000012</v>
      </c>
      <c r="T244" s="24">
        <v>0.4</v>
      </c>
      <c r="U244" s="24">
        <v>0.67200000000000004</v>
      </c>
      <c r="V244" s="24">
        <v>0.69600000000000006</v>
      </c>
      <c r="W244" s="24">
        <v>0.25600000000000001</v>
      </c>
      <c r="X244" s="24">
        <v>0.78400000000000003</v>
      </c>
      <c r="Y244" s="24">
        <v>0.46399999999999997</v>
      </c>
      <c r="Z244" s="24">
        <v>0.72000000000000008</v>
      </c>
      <c r="AA244" s="25">
        <v>4</v>
      </c>
      <c r="AB244" s="25">
        <v>8.8000000000000007</v>
      </c>
      <c r="AC244" s="25">
        <v>2.4000000000000004</v>
      </c>
      <c r="AD244" s="25">
        <v>7.2</v>
      </c>
      <c r="AE244" s="25">
        <v>5.6000000000000005</v>
      </c>
      <c r="AF244" s="25">
        <v>0</v>
      </c>
      <c r="AG244" s="25">
        <v>8</v>
      </c>
      <c r="AH244" s="25">
        <v>14.4</v>
      </c>
      <c r="AI244" s="25">
        <v>28.8</v>
      </c>
      <c r="AJ244" s="25">
        <v>0.8</v>
      </c>
      <c r="AK244" s="25">
        <v>0</v>
      </c>
      <c r="AL244" s="25">
        <v>14.4</v>
      </c>
      <c r="AM244" s="25">
        <v>0</v>
      </c>
      <c r="AN244" s="25">
        <v>18.400000000000002</v>
      </c>
      <c r="AO244" s="25">
        <v>12.8</v>
      </c>
      <c r="AP244" s="25">
        <v>0</v>
      </c>
      <c r="AQ244" s="25">
        <v>0</v>
      </c>
      <c r="AR244" s="25">
        <v>36</v>
      </c>
      <c r="AS244" s="25">
        <v>22.400000000000002</v>
      </c>
      <c r="AT244" s="25">
        <v>2.4000000000000004</v>
      </c>
      <c r="AU244" s="25">
        <v>3.2</v>
      </c>
      <c r="AV244" s="25">
        <v>14.4</v>
      </c>
      <c r="AW244" s="25">
        <v>0</v>
      </c>
      <c r="AX244" s="25">
        <v>0</v>
      </c>
      <c r="AY244" s="25">
        <v>0</v>
      </c>
      <c r="AZ244" s="25">
        <v>18.400000000000002</v>
      </c>
      <c r="BA244" s="25">
        <v>26.400000000000002</v>
      </c>
      <c r="BB244" s="25">
        <v>0</v>
      </c>
      <c r="BC244" s="25">
        <v>2.4000000000000004</v>
      </c>
      <c r="BD244" s="25">
        <v>25.6</v>
      </c>
      <c r="BE244" s="25">
        <v>20.8</v>
      </c>
      <c r="BF244" s="25">
        <v>11.200000000000001</v>
      </c>
      <c r="BG244" s="25">
        <v>12</v>
      </c>
      <c r="BH244" s="25">
        <v>32.800000000000004</v>
      </c>
      <c r="BI244" s="25">
        <v>12</v>
      </c>
      <c r="BJ244" s="25">
        <v>23.200000000000003</v>
      </c>
      <c r="BK244" s="25">
        <v>18.400000000000002</v>
      </c>
      <c r="BL244" s="25">
        <v>4</v>
      </c>
      <c r="BM244" s="25">
        <v>6.4</v>
      </c>
      <c r="BN244" s="25">
        <v>0</v>
      </c>
    </row>
    <row r="245" spans="1:66" x14ac:dyDescent="0.25">
      <c r="A245" s="6">
        <v>45144</v>
      </c>
      <c r="B245" t="s">
        <v>14</v>
      </c>
      <c r="C245">
        <v>6</v>
      </c>
      <c r="D245">
        <f t="shared" si="27"/>
        <v>446.40000000000003</v>
      </c>
      <c r="E245">
        <f t="shared" si="32"/>
        <v>138.4</v>
      </c>
      <c r="F245">
        <f t="shared" si="33"/>
        <v>108.8</v>
      </c>
      <c r="G245">
        <f t="shared" si="34"/>
        <v>88.000000000000043</v>
      </c>
      <c r="H245">
        <f t="shared" si="35"/>
        <v>111.2</v>
      </c>
      <c r="I245">
        <v>0</v>
      </c>
      <c r="J245" s="22">
        <v>0.4</v>
      </c>
      <c r="K245" s="22">
        <v>0.52800000000000002</v>
      </c>
      <c r="L245" s="22">
        <v>0.68800000000000006</v>
      </c>
      <c r="M245" s="22">
        <v>0.28799999999999998</v>
      </c>
      <c r="N245" s="22">
        <v>0.7360000000000001</v>
      </c>
      <c r="O245" s="24">
        <v>0.67200000000000004</v>
      </c>
      <c r="P245" s="24">
        <v>0.48799999999999999</v>
      </c>
      <c r="Q245" s="24">
        <v>0.51200000000000001</v>
      </c>
      <c r="R245" s="24">
        <v>0.51200000000000001</v>
      </c>
      <c r="S245" s="24">
        <v>0.56799999999999995</v>
      </c>
      <c r="T245" s="24">
        <v>0.62400000000000011</v>
      </c>
      <c r="U245" s="24">
        <v>0.34400000000000003</v>
      </c>
      <c r="V245" s="24">
        <v>0.78400000000000003</v>
      </c>
      <c r="W245" s="24">
        <v>0.44800000000000006</v>
      </c>
      <c r="X245" s="24">
        <v>0.70400000000000007</v>
      </c>
      <c r="Y245" s="24">
        <v>0.63200000000000012</v>
      </c>
      <c r="Z245" s="24">
        <v>0.64000000000000012</v>
      </c>
      <c r="AA245" s="25">
        <v>9.6000000000000014</v>
      </c>
      <c r="AB245" s="25">
        <v>0</v>
      </c>
      <c r="AC245" s="25">
        <v>0</v>
      </c>
      <c r="AD245" s="25">
        <v>26.400000000000002</v>
      </c>
      <c r="AE245" s="25">
        <v>0</v>
      </c>
      <c r="AF245" s="25">
        <v>24.8</v>
      </c>
      <c r="AG245" s="25">
        <v>31.200000000000003</v>
      </c>
      <c r="AH245" s="25">
        <v>16.8</v>
      </c>
      <c r="AI245" s="25">
        <v>0</v>
      </c>
      <c r="AJ245" s="25">
        <v>0</v>
      </c>
      <c r="AK245" s="25">
        <v>20</v>
      </c>
      <c r="AL245" s="25">
        <v>25.6</v>
      </c>
      <c r="AM245" s="25">
        <v>9.6000000000000014</v>
      </c>
      <c r="AN245" s="25">
        <v>12.8</v>
      </c>
      <c r="AO245" s="25">
        <v>35.200000000000003</v>
      </c>
      <c r="AP245" s="25">
        <v>5.6000000000000005</v>
      </c>
      <c r="AQ245" s="25">
        <v>0</v>
      </c>
      <c r="AR245" s="25">
        <v>13.600000000000001</v>
      </c>
      <c r="AS245" s="25">
        <v>8.8000000000000007</v>
      </c>
      <c r="AT245" s="25">
        <v>0</v>
      </c>
      <c r="AU245" s="25">
        <v>0</v>
      </c>
      <c r="AV245" s="25">
        <v>31.200000000000003</v>
      </c>
      <c r="AW245" s="25">
        <v>0.8</v>
      </c>
      <c r="AX245" s="25">
        <v>0.8</v>
      </c>
      <c r="AY245" s="25">
        <v>6.4</v>
      </c>
      <c r="AZ245" s="25">
        <v>8</v>
      </c>
      <c r="BA245" s="25">
        <v>2.4000000000000004</v>
      </c>
      <c r="BB245" s="25">
        <v>8.8000000000000451</v>
      </c>
      <c r="BC245" s="25">
        <v>18.400000000000002</v>
      </c>
      <c r="BD245" s="25">
        <v>11.200000000000001</v>
      </c>
      <c r="BE245" s="25">
        <v>13.600000000000001</v>
      </c>
      <c r="BF245" s="25">
        <v>2.4000000000000004</v>
      </c>
      <c r="BG245" s="25">
        <v>17.600000000000001</v>
      </c>
      <c r="BH245" s="25">
        <v>23.200000000000003</v>
      </c>
      <c r="BI245" s="25">
        <v>17.600000000000001</v>
      </c>
      <c r="BJ245" s="25">
        <v>31.200000000000003</v>
      </c>
      <c r="BK245" s="25">
        <v>11.200000000000001</v>
      </c>
      <c r="BL245" s="25">
        <v>0.8</v>
      </c>
      <c r="BM245" s="25">
        <v>20.8</v>
      </c>
      <c r="BN245" s="25">
        <v>0</v>
      </c>
    </row>
    <row r="246" spans="1:66" x14ac:dyDescent="0.25">
      <c r="A246" s="6">
        <v>45145</v>
      </c>
      <c r="B246" t="s">
        <v>14</v>
      </c>
      <c r="C246">
        <v>7</v>
      </c>
      <c r="D246">
        <f t="shared" si="27"/>
        <v>358.4</v>
      </c>
      <c r="E246">
        <f t="shared" si="32"/>
        <v>116.8</v>
      </c>
      <c r="F246">
        <f t="shared" si="33"/>
        <v>69.600000000000009</v>
      </c>
      <c r="G246">
        <f t="shared" si="34"/>
        <v>73.600000000000009</v>
      </c>
      <c r="H246">
        <f t="shared" si="35"/>
        <v>98.4</v>
      </c>
      <c r="I246">
        <v>0</v>
      </c>
      <c r="J246" s="22">
        <v>0.56000000000000005</v>
      </c>
      <c r="K246" s="22">
        <v>0.62400000000000011</v>
      </c>
      <c r="L246" s="22">
        <v>0.6080000000000001</v>
      </c>
      <c r="M246" s="22">
        <v>0.496</v>
      </c>
      <c r="N246" s="22">
        <v>0.72800000000000009</v>
      </c>
      <c r="O246" s="24">
        <v>0.55200000000000005</v>
      </c>
      <c r="P246" s="24">
        <v>0.36800000000000005</v>
      </c>
      <c r="Q246" s="24">
        <v>0.72000000000000008</v>
      </c>
      <c r="R246" s="24">
        <v>0.74400000000000011</v>
      </c>
      <c r="S246" s="24">
        <v>0.48799999999999999</v>
      </c>
      <c r="T246" s="24">
        <v>0.76800000000000002</v>
      </c>
      <c r="U246" s="24">
        <v>0.4</v>
      </c>
      <c r="V246" s="24">
        <v>0.33600000000000002</v>
      </c>
      <c r="W246" s="24">
        <v>0.77600000000000002</v>
      </c>
      <c r="X246" s="24">
        <v>0.69600000000000006</v>
      </c>
      <c r="Y246" s="24">
        <v>0.59199999999999997</v>
      </c>
      <c r="Z246" s="24">
        <v>0.59199999999999997</v>
      </c>
      <c r="AA246" s="25">
        <v>0</v>
      </c>
      <c r="AB246" s="25">
        <v>8</v>
      </c>
      <c r="AC246" s="25">
        <v>11.200000000000001</v>
      </c>
      <c r="AD246" s="25">
        <v>18.400000000000002</v>
      </c>
      <c r="AE246" s="25">
        <v>0</v>
      </c>
      <c r="AF246" s="25">
        <v>12.8</v>
      </c>
      <c r="AG246" s="25">
        <v>0.8</v>
      </c>
      <c r="AH246" s="25">
        <v>1.6</v>
      </c>
      <c r="AI246" s="25">
        <v>0</v>
      </c>
      <c r="AJ246" s="25">
        <v>16.8</v>
      </c>
      <c r="AK246" s="25">
        <v>12.8</v>
      </c>
      <c r="AL246" s="25">
        <v>18.400000000000002</v>
      </c>
      <c r="AM246" s="25">
        <v>24</v>
      </c>
      <c r="AN246" s="25">
        <v>24.8</v>
      </c>
      <c r="AO246" s="25">
        <v>2.4000000000000004</v>
      </c>
      <c r="AP246" s="25">
        <v>24.8</v>
      </c>
      <c r="AQ246" s="25">
        <v>0</v>
      </c>
      <c r="AR246" s="25">
        <v>0</v>
      </c>
      <c r="AS246" s="25">
        <v>0</v>
      </c>
      <c r="AT246" s="25">
        <v>4</v>
      </c>
      <c r="AU246" s="25">
        <v>15.200000000000001</v>
      </c>
      <c r="AV246" s="25">
        <v>0.8</v>
      </c>
      <c r="AW246" s="25">
        <v>34.4</v>
      </c>
      <c r="AX246" s="25">
        <v>3.2</v>
      </c>
      <c r="AY246" s="25">
        <v>0</v>
      </c>
      <c r="AZ246" s="25">
        <v>0</v>
      </c>
      <c r="BA246" s="25">
        <v>9.6000000000000014</v>
      </c>
      <c r="BB246" s="25">
        <v>0</v>
      </c>
      <c r="BC246" s="25">
        <v>10.4</v>
      </c>
      <c r="BD246" s="25">
        <v>0</v>
      </c>
      <c r="BE246" s="25">
        <v>26.400000000000002</v>
      </c>
      <c r="BF246" s="25">
        <v>15.200000000000001</v>
      </c>
      <c r="BG246" s="25">
        <v>9.6000000000000014</v>
      </c>
      <c r="BH246" s="25">
        <v>8</v>
      </c>
      <c r="BI246" s="25">
        <v>4.8000000000000007</v>
      </c>
      <c r="BJ246" s="25">
        <v>16.8</v>
      </c>
      <c r="BK246" s="25">
        <v>0</v>
      </c>
      <c r="BL246" s="25">
        <v>0</v>
      </c>
      <c r="BM246" s="25">
        <v>4</v>
      </c>
      <c r="BN246" s="25">
        <v>32</v>
      </c>
    </row>
    <row r="247" spans="1:66" x14ac:dyDescent="0.25">
      <c r="A247" s="6">
        <v>45146</v>
      </c>
      <c r="B247" t="s">
        <v>14</v>
      </c>
      <c r="C247">
        <v>8</v>
      </c>
      <c r="D247">
        <f t="shared" si="27"/>
        <v>494.4</v>
      </c>
      <c r="E247">
        <f t="shared" si="32"/>
        <v>164.00000000000003</v>
      </c>
      <c r="F247">
        <f t="shared" si="33"/>
        <v>109.60000000000001</v>
      </c>
      <c r="G247">
        <f t="shared" si="34"/>
        <v>157.59999999999997</v>
      </c>
      <c r="H247">
        <f t="shared" si="35"/>
        <v>63.2</v>
      </c>
      <c r="I247">
        <v>0</v>
      </c>
      <c r="J247" s="22">
        <v>0.36000000000000004</v>
      </c>
      <c r="K247" s="22">
        <v>0.55200000000000005</v>
      </c>
      <c r="L247" s="22">
        <v>0.64800000000000013</v>
      </c>
      <c r="M247" s="22">
        <v>0.64000000000000012</v>
      </c>
      <c r="N247" s="22">
        <v>0.30400000000000005</v>
      </c>
      <c r="O247" s="24">
        <v>0.56799999999999995</v>
      </c>
      <c r="P247" s="24">
        <v>0.48</v>
      </c>
      <c r="Q247" s="24">
        <v>0.48</v>
      </c>
      <c r="R247" s="24">
        <v>0.47199999999999998</v>
      </c>
      <c r="S247" s="24">
        <v>0.6160000000000001</v>
      </c>
      <c r="T247" s="24">
        <v>0.79200000000000004</v>
      </c>
      <c r="U247" s="24">
        <v>0.44000000000000006</v>
      </c>
      <c r="V247" s="24">
        <v>0.64000000000000012</v>
      </c>
      <c r="W247" s="24">
        <v>0.20800000000000002</v>
      </c>
      <c r="X247" s="24">
        <v>0.72000000000000008</v>
      </c>
      <c r="Y247" s="24">
        <v>0.32000000000000006</v>
      </c>
      <c r="Z247" s="24">
        <v>0.21600000000000003</v>
      </c>
      <c r="AA247" s="25">
        <v>4.8000000000000007</v>
      </c>
      <c r="AB247" s="25">
        <v>0</v>
      </c>
      <c r="AC247" s="25">
        <v>0</v>
      </c>
      <c r="AD247" s="25">
        <v>6.4</v>
      </c>
      <c r="AE247" s="25">
        <v>40</v>
      </c>
      <c r="AF247" s="25">
        <v>4.8000000000000007</v>
      </c>
      <c r="AG247" s="25">
        <v>30.400000000000002</v>
      </c>
      <c r="AH247" s="25">
        <v>0</v>
      </c>
      <c r="AI247" s="25">
        <v>0</v>
      </c>
      <c r="AJ247" s="25">
        <v>23.200000000000003</v>
      </c>
      <c r="AK247" s="25">
        <v>7.2</v>
      </c>
      <c r="AL247" s="25">
        <v>8</v>
      </c>
      <c r="AM247" s="25">
        <v>0</v>
      </c>
      <c r="AN247" s="25">
        <v>12</v>
      </c>
      <c r="AO247" s="25">
        <v>6.4</v>
      </c>
      <c r="AP247" s="25">
        <v>4</v>
      </c>
      <c r="AQ247" s="25">
        <v>0</v>
      </c>
      <c r="AR247" s="25">
        <v>20.8</v>
      </c>
      <c r="AS247" s="25">
        <v>2.4000000000000004</v>
      </c>
      <c r="AT247" s="25">
        <v>9.6000000000000014</v>
      </c>
      <c r="AU247" s="25">
        <v>6.4</v>
      </c>
      <c r="AV247" s="25">
        <v>32</v>
      </c>
      <c r="AW247" s="25">
        <v>35.200000000000003</v>
      </c>
      <c r="AX247" s="25">
        <v>0</v>
      </c>
      <c r="AY247" s="25">
        <v>24</v>
      </c>
      <c r="AZ247" s="25">
        <v>0</v>
      </c>
      <c r="BA247" s="25">
        <v>16.8</v>
      </c>
      <c r="BB247" s="25">
        <v>0</v>
      </c>
      <c r="BC247" s="25">
        <v>24</v>
      </c>
      <c r="BD247" s="25">
        <v>19.200000000000003</v>
      </c>
      <c r="BE247" s="25">
        <v>20.8</v>
      </c>
      <c r="BF247" s="25">
        <v>0</v>
      </c>
      <c r="BG247" s="25">
        <v>35.200000000000003</v>
      </c>
      <c r="BH247" s="25">
        <v>5.6000000000000005</v>
      </c>
      <c r="BI247" s="25">
        <v>25.6</v>
      </c>
      <c r="BJ247" s="25">
        <v>0</v>
      </c>
      <c r="BK247" s="25">
        <v>37.6</v>
      </c>
      <c r="BL247" s="25">
        <v>18.400000000000002</v>
      </c>
      <c r="BM247" s="25">
        <v>4</v>
      </c>
      <c r="BN247" s="25">
        <v>16.8</v>
      </c>
    </row>
    <row r="248" spans="1:66" x14ac:dyDescent="0.25">
      <c r="A248" s="6">
        <v>45147</v>
      </c>
      <c r="B248" t="s">
        <v>14</v>
      </c>
      <c r="C248">
        <v>9</v>
      </c>
      <c r="D248">
        <f t="shared" si="27"/>
        <v>327.20000000000005</v>
      </c>
      <c r="E248">
        <f t="shared" si="32"/>
        <v>110.4</v>
      </c>
      <c r="F248">
        <f t="shared" si="33"/>
        <v>120.00000000000006</v>
      </c>
      <c r="G248">
        <f t="shared" si="34"/>
        <v>60.79999999999999</v>
      </c>
      <c r="H248">
        <f t="shared" si="35"/>
        <v>36</v>
      </c>
      <c r="I248">
        <v>0</v>
      </c>
      <c r="J248" s="22">
        <v>0.27200000000000002</v>
      </c>
      <c r="K248" s="22">
        <v>0.53600000000000003</v>
      </c>
      <c r="L248" s="22">
        <v>0.7360000000000001</v>
      </c>
      <c r="M248" s="22">
        <v>0.69600000000000006</v>
      </c>
      <c r="N248" s="22">
        <v>0.77600000000000002</v>
      </c>
      <c r="O248" s="24">
        <v>0.75200000000000011</v>
      </c>
      <c r="P248" s="24">
        <v>0.78400000000000003</v>
      </c>
      <c r="Q248" s="24">
        <v>0.75200000000000011</v>
      </c>
      <c r="R248" s="24">
        <v>0.48</v>
      </c>
      <c r="S248" s="24">
        <v>0.52</v>
      </c>
      <c r="T248" s="24">
        <v>0.496</v>
      </c>
      <c r="U248" s="24">
        <v>0.24</v>
      </c>
      <c r="V248" s="24">
        <v>0.79200000000000004</v>
      </c>
      <c r="W248" s="24">
        <v>0.8</v>
      </c>
      <c r="X248" s="24">
        <v>0.75200000000000011</v>
      </c>
      <c r="Y248" s="24">
        <v>0.40800000000000003</v>
      </c>
      <c r="Z248" s="24">
        <v>0.23199999999999998</v>
      </c>
      <c r="AA248" s="25">
        <v>24.8</v>
      </c>
      <c r="AB248" s="25">
        <v>7.2</v>
      </c>
      <c r="AC248" s="25">
        <v>8</v>
      </c>
      <c r="AD248" s="25">
        <v>17.600000000000001</v>
      </c>
      <c r="AE248" s="25">
        <v>12.8</v>
      </c>
      <c r="AF248" s="25">
        <v>11.200000000000001</v>
      </c>
      <c r="AG248" s="25">
        <v>4.8000000000000007</v>
      </c>
      <c r="AH248" s="25">
        <v>18.400000000000002</v>
      </c>
      <c r="AI248" s="25">
        <v>9.6000000000000014</v>
      </c>
      <c r="AJ248" s="25">
        <v>5.6000000000000458</v>
      </c>
      <c r="AK248" s="25">
        <v>8</v>
      </c>
      <c r="AL248" s="25">
        <v>0</v>
      </c>
      <c r="AM248" s="25">
        <v>0</v>
      </c>
      <c r="AN248" s="25">
        <v>0</v>
      </c>
      <c r="AO248" s="25">
        <v>0</v>
      </c>
      <c r="AP248" s="25">
        <v>3.2</v>
      </c>
      <c r="AQ248" s="25">
        <v>8</v>
      </c>
      <c r="AR248" s="25">
        <v>5.6000000000000005</v>
      </c>
      <c r="AS248" s="25">
        <v>19.200000000000003</v>
      </c>
      <c r="AT248" s="25">
        <v>0</v>
      </c>
      <c r="AU248" s="25">
        <v>3.2</v>
      </c>
      <c r="AV248" s="25">
        <v>12.8</v>
      </c>
      <c r="AW248" s="25">
        <v>12</v>
      </c>
      <c r="AX248" s="25">
        <v>2.4000000000000004</v>
      </c>
      <c r="AY248" s="25">
        <v>2.4000000000000004</v>
      </c>
      <c r="AZ248" s="25">
        <v>4.8000000000000007</v>
      </c>
      <c r="BA248" s="25">
        <v>4.8000000000000007</v>
      </c>
      <c r="BB248" s="25">
        <v>4.8000000000000007</v>
      </c>
      <c r="BC248" s="25">
        <v>8</v>
      </c>
      <c r="BD248" s="25">
        <v>5.6000000000000005</v>
      </c>
      <c r="BE248" s="25">
        <v>12</v>
      </c>
      <c r="BF248" s="25">
        <v>0</v>
      </c>
      <c r="BG248" s="25">
        <v>22.400000000000002</v>
      </c>
      <c r="BH248" s="25">
        <v>21.6</v>
      </c>
      <c r="BI248" s="25">
        <v>7.2</v>
      </c>
      <c r="BJ248" s="25">
        <v>24.8</v>
      </c>
      <c r="BK248" s="25">
        <v>0.8</v>
      </c>
      <c r="BL248" s="25">
        <v>20.8</v>
      </c>
      <c r="BM248" s="25">
        <v>0</v>
      </c>
      <c r="BN248" s="25">
        <v>0.8</v>
      </c>
    </row>
    <row r="249" spans="1:66" x14ac:dyDescent="0.25">
      <c r="A249" s="6">
        <v>45148</v>
      </c>
      <c r="B249" t="s">
        <v>14</v>
      </c>
      <c r="C249">
        <v>10</v>
      </c>
      <c r="D249">
        <f t="shared" si="27"/>
        <v>312</v>
      </c>
      <c r="E249">
        <f t="shared" si="32"/>
        <v>77.600000000000009</v>
      </c>
      <c r="F249">
        <f t="shared" si="33"/>
        <v>150.4</v>
      </c>
      <c r="G249">
        <f t="shared" si="34"/>
        <v>16.8</v>
      </c>
      <c r="H249">
        <f t="shared" si="35"/>
        <v>67.200000000000017</v>
      </c>
      <c r="I249">
        <v>0</v>
      </c>
      <c r="J249" s="22">
        <v>0.32000000000000006</v>
      </c>
      <c r="K249" s="22">
        <v>0.44800000000000006</v>
      </c>
      <c r="L249" s="22">
        <v>0.75200000000000011</v>
      </c>
      <c r="M249" s="22">
        <v>0.56000000000000005</v>
      </c>
      <c r="N249" s="22">
        <v>0.65600000000000014</v>
      </c>
      <c r="O249" s="24">
        <v>0.79200000000000004</v>
      </c>
      <c r="P249" s="24">
        <v>0.42400000000000004</v>
      </c>
      <c r="Q249" s="24">
        <v>0.54400000000000004</v>
      </c>
      <c r="R249" s="24">
        <v>0.72800000000000009</v>
      </c>
      <c r="S249" s="24">
        <v>0.52800000000000002</v>
      </c>
      <c r="T249" s="24">
        <v>0.77600000000000002</v>
      </c>
      <c r="U249" s="24">
        <v>0.68800000000000006</v>
      </c>
      <c r="V249" s="24">
        <v>0.32000000000000006</v>
      </c>
      <c r="W249" s="24">
        <v>0.78400000000000003</v>
      </c>
      <c r="X249" s="24">
        <v>0.64000000000000012</v>
      </c>
      <c r="Y249" s="24">
        <v>0.45600000000000007</v>
      </c>
      <c r="Z249" s="24">
        <v>0.64800000000000013</v>
      </c>
      <c r="AA249" s="25">
        <v>0</v>
      </c>
      <c r="AB249" s="25">
        <v>12</v>
      </c>
      <c r="AC249" s="25">
        <v>13.600000000000001</v>
      </c>
      <c r="AD249" s="25">
        <v>10.4</v>
      </c>
      <c r="AE249" s="25">
        <v>20.8</v>
      </c>
      <c r="AF249" s="25">
        <v>28.8</v>
      </c>
      <c r="AG249" s="25">
        <v>27.200000000000003</v>
      </c>
      <c r="AH249" s="25">
        <v>0</v>
      </c>
      <c r="AI249" s="25">
        <v>20</v>
      </c>
      <c r="AJ249" s="25">
        <v>17.600000000000001</v>
      </c>
      <c r="AK249" s="25">
        <v>22.400000000000002</v>
      </c>
      <c r="AL249" s="25">
        <v>0.8</v>
      </c>
      <c r="AM249" s="25">
        <v>5.6000000000000005</v>
      </c>
      <c r="AN249" s="25">
        <v>3.2</v>
      </c>
      <c r="AO249" s="25">
        <v>0</v>
      </c>
      <c r="AP249" s="25">
        <v>24.8</v>
      </c>
      <c r="AQ249" s="25">
        <v>0</v>
      </c>
      <c r="AR249" s="25">
        <v>11.200000000000001</v>
      </c>
      <c r="AS249" s="25">
        <v>3.2</v>
      </c>
      <c r="AT249" s="25">
        <v>18.400000000000002</v>
      </c>
      <c r="AU249" s="25">
        <v>0</v>
      </c>
      <c r="AV249" s="25">
        <v>8.8000000000000007</v>
      </c>
      <c r="AW249" s="25">
        <v>8</v>
      </c>
      <c r="AX249" s="25">
        <v>0</v>
      </c>
      <c r="AY249" s="25">
        <v>0</v>
      </c>
      <c r="AZ249" s="25">
        <v>0</v>
      </c>
      <c r="BA249" s="25">
        <v>0</v>
      </c>
      <c r="BB249" s="25">
        <v>0</v>
      </c>
      <c r="BC249" s="25">
        <v>0</v>
      </c>
      <c r="BD249" s="25">
        <v>0</v>
      </c>
      <c r="BE249" s="25">
        <v>9.6000000000000014</v>
      </c>
      <c r="BF249" s="25">
        <v>9.6000000000000014</v>
      </c>
      <c r="BG249" s="25">
        <v>10.4</v>
      </c>
      <c r="BH249" s="25">
        <v>0</v>
      </c>
      <c r="BI249" s="25">
        <v>5.6000000000000005</v>
      </c>
      <c r="BJ249" s="25">
        <v>16</v>
      </c>
      <c r="BK249" s="25">
        <v>4</v>
      </c>
      <c r="BL249" s="25">
        <v>6.4</v>
      </c>
      <c r="BM249" s="25">
        <v>8.8000000000000007</v>
      </c>
      <c r="BN249" s="25">
        <v>7.2</v>
      </c>
    </row>
    <row r="250" spans="1:66" x14ac:dyDescent="0.25">
      <c r="A250" s="6">
        <v>45149</v>
      </c>
      <c r="B250" t="s">
        <v>14</v>
      </c>
      <c r="C250">
        <v>11</v>
      </c>
      <c r="D250">
        <f t="shared" si="27"/>
        <v>327.2</v>
      </c>
      <c r="E250">
        <f t="shared" si="32"/>
        <v>42.399999999999991</v>
      </c>
      <c r="F250">
        <f t="shared" si="33"/>
        <v>52</v>
      </c>
      <c r="G250">
        <f t="shared" si="34"/>
        <v>139.19999999999999</v>
      </c>
      <c r="H250">
        <f t="shared" si="35"/>
        <v>93.600000000000009</v>
      </c>
      <c r="I250">
        <v>0</v>
      </c>
      <c r="J250" s="22">
        <v>0.64000000000000012</v>
      </c>
      <c r="K250" s="22">
        <v>0.64000000000000012</v>
      </c>
      <c r="L250" s="22">
        <v>0.58399999999999996</v>
      </c>
      <c r="M250" s="22">
        <v>0.70400000000000007</v>
      </c>
      <c r="N250" s="22">
        <v>0.78400000000000003</v>
      </c>
      <c r="O250" s="24">
        <v>0.59199999999999997</v>
      </c>
      <c r="P250" s="24">
        <v>0.2</v>
      </c>
      <c r="Q250" s="24">
        <v>0.76800000000000002</v>
      </c>
      <c r="R250" s="24">
        <v>0.69600000000000006</v>
      </c>
      <c r="S250" s="24">
        <v>0.6080000000000001</v>
      </c>
      <c r="T250" s="24">
        <v>0.45600000000000007</v>
      </c>
      <c r="U250" s="24">
        <v>0.62400000000000011</v>
      </c>
      <c r="V250" s="24">
        <v>0.39200000000000002</v>
      </c>
      <c r="W250" s="24">
        <v>0.56000000000000005</v>
      </c>
      <c r="X250" s="24">
        <v>0.76800000000000002</v>
      </c>
      <c r="Y250" s="24">
        <v>0.71200000000000008</v>
      </c>
      <c r="Z250" s="24">
        <v>0.69600000000000006</v>
      </c>
      <c r="AA250" s="25">
        <v>0</v>
      </c>
      <c r="AB250" s="25">
        <v>2.4000000000000004</v>
      </c>
      <c r="AC250" s="25">
        <v>27.200000000000003</v>
      </c>
      <c r="AD250" s="25">
        <v>4</v>
      </c>
      <c r="AE250" s="25">
        <v>0</v>
      </c>
      <c r="AF250" s="25">
        <v>16</v>
      </c>
      <c r="AG250" s="25">
        <v>0</v>
      </c>
      <c r="AH250" s="25">
        <v>0</v>
      </c>
      <c r="AI250" s="25">
        <v>0</v>
      </c>
      <c r="AJ250" s="25">
        <v>2.4000000000000004</v>
      </c>
      <c r="AK250" s="25">
        <v>8.8000000000000007</v>
      </c>
      <c r="AL250" s="25">
        <v>2.4000000000000004</v>
      </c>
      <c r="AM250" s="25">
        <v>0</v>
      </c>
      <c r="AN250" s="25">
        <v>17.600000000000001</v>
      </c>
      <c r="AO250" s="25">
        <v>3.2</v>
      </c>
      <c r="AP250" s="25">
        <v>7.2</v>
      </c>
      <c r="AQ250" s="25">
        <v>7.2</v>
      </c>
      <c r="AR250" s="25">
        <v>0</v>
      </c>
      <c r="AS250" s="25">
        <v>25.6</v>
      </c>
      <c r="AT250" s="25">
        <v>30.400000000000002</v>
      </c>
      <c r="AU250" s="25">
        <v>16</v>
      </c>
      <c r="AV250" s="25">
        <v>32.800000000000004</v>
      </c>
      <c r="AW250" s="25">
        <v>16.8</v>
      </c>
      <c r="AX250" s="25">
        <v>0</v>
      </c>
      <c r="AY250" s="25">
        <v>16</v>
      </c>
      <c r="AZ250" s="25">
        <v>0</v>
      </c>
      <c r="BA250" s="25">
        <v>8.8000000000000007</v>
      </c>
      <c r="BB250" s="25">
        <v>33.6</v>
      </c>
      <c r="BC250" s="25">
        <v>13.600000000000001</v>
      </c>
      <c r="BD250" s="25">
        <v>1.6</v>
      </c>
      <c r="BE250" s="25">
        <v>0</v>
      </c>
      <c r="BF250" s="25">
        <v>6.4</v>
      </c>
      <c r="BG250" s="25">
        <v>0</v>
      </c>
      <c r="BH250" s="25">
        <v>8.8000000000000007</v>
      </c>
      <c r="BI250" s="25">
        <v>4.8000000000000007</v>
      </c>
      <c r="BJ250" s="25">
        <v>7.2</v>
      </c>
      <c r="BK250" s="25">
        <v>9.6000000000000014</v>
      </c>
      <c r="BL250" s="25">
        <v>0</v>
      </c>
      <c r="BM250" s="25">
        <v>0.8</v>
      </c>
      <c r="BN250" s="25">
        <v>4.8000000000000007</v>
      </c>
    </row>
    <row r="251" spans="1:66" x14ac:dyDescent="0.25">
      <c r="A251" s="6">
        <v>45150</v>
      </c>
      <c r="B251" t="s">
        <v>14</v>
      </c>
      <c r="C251">
        <v>12</v>
      </c>
      <c r="D251">
        <f t="shared" si="27"/>
        <v>281.60000000000002</v>
      </c>
      <c r="E251">
        <f t="shared" si="32"/>
        <v>123.2</v>
      </c>
      <c r="F251">
        <f t="shared" si="33"/>
        <v>64.8</v>
      </c>
      <c r="G251">
        <f t="shared" si="34"/>
        <v>15.200000000000003</v>
      </c>
      <c r="H251">
        <f t="shared" si="35"/>
        <v>78.40000000000002</v>
      </c>
      <c r="I251">
        <v>0</v>
      </c>
      <c r="J251" s="22">
        <v>0.79200000000000004</v>
      </c>
      <c r="K251" s="22">
        <v>0.52800000000000002</v>
      </c>
      <c r="L251" s="22">
        <v>0.59199999999999997</v>
      </c>
      <c r="M251" s="22">
        <v>0.248</v>
      </c>
      <c r="N251" s="22">
        <v>0.70400000000000007</v>
      </c>
      <c r="O251" s="24">
        <v>0.72800000000000009</v>
      </c>
      <c r="P251" s="24">
        <v>0.52</v>
      </c>
      <c r="Q251" s="24">
        <v>0.43200000000000005</v>
      </c>
      <c r="R251" s="24">
        <v>0.32000000000000006</v>
      </c>
      <c r="S251" s="24">
        <v>0.7360000000000001</v>
      </c>
      <c r="T251" s="24">
        <v>0.79200000000000004</v>
      </c>
      <c r="U251" s="24">
        <v>0.72000000000000008</v>
      </c>
      <c r="V251" s="24">
        <v>0.72800000000000009</v>
      </c>
      <c r="W251" s="24">
        <v>0.36000000000000004</v>
      </c>
      <c r="X251" s="24">
        <v>0.7360000000000001</v>
      </c>
      <c r="Y251" s="24">
        <v>0.248</v>
      </c>
      <c r="Z251" s="24">
        <v>0.69600000000000006</v>
      </c>
      <c r="AA251" s="25">
        <v>13.600000000000001</v>
      </c>
      <c r="AB251" s="25">
        <v>0</v>
      </c>
      <c r="AC251" s="25">
        <v>0</v>
      </c>
      <c r="AD251" s="25">
        <v>8.8000000000000007</v>
      </c>
      <c r="AE251" s="25">
        <v>16</v>
      </c>
      <c r="AF251" s="25">
        <v>13.600000000000001</v>
      </c>
      <c r="AG251" s="25">
        <v>0</v>
      </c>
      <c r="AH251" s="25">
        <v>12</v>
      </c>
      <c r="AI251" s="25">
        <v>0.8</v>
      </c>
      <c r="AJ251" s="25">
        <v>0</v>
      </c>
      <c r="AK251" s="25">
        <v>0</v>
      </c>
      <c r="AL251" s="25">
        <v>23.200000000000003</v>
      </c>
      <c r="AM251" s="25">
        <v>16</v>
      </c>
      <c r="AN251" s="25">
        <v>6.4</v>
      </c>
      <c r="AO251" s="25">
        <v>7.2</v>
      </c>
      <c r="AP251" s="25">
        <v>8.8000000000000007</v>
      </c>
      <c r="AQ251" s="25">
        <v>0</v>
      </c>
      <c r="AR251" s="25">
        <v>0</v>
      </c>
      <c r="AS251" s="25">
        <v>9.6000000000000014</v>
      </c>
      <c r="AT251" s="25">
        <v>7.2</v>
      </c>
      <c r="AU251" s="25">
        <v>5.6000000000000005</v>
      </c>
      <c r="AV251" s="25">
        <v>0</v>
      </c>
      <c r="AW251" s="25">
        <v>0</v>
      </c>
      <c r="AX251" s="25">
        <v>0</v>
      </c>
      <c r="AY251" s="25">
        <v>0</v>
      </c>
      <c r="AZ251" s="25">
        <v>4</v>
      </c>
      <c r="BA251" s="25">
        <v>0</v>
      </c>
      <c r="BB251" s="25">
        <v>0.8</v>
      </c>
      <c r="BC251" s="25">
        <v>0</v>
      </c>
      <c r="BD251" s="25">
        <v>4.8000000000000007</v>
      </c>
      <c r="BE251" s="25">
        <v>5.6000000000000005</v>
      </c>
      <c r="BF251" s="25">
        <v>6.4</v>
      </c>
      <c r="BG251" s="25">
        <v>2.4000000000000004</v>
      </c>
      <c r="BH251" s="25">
        <v>9.6000000000000014</v>
      </c>
      <c r="BI251" s="25">
        <v>4.8000000000000007</v>
      </c>
      <c r="BJ251" s="25">
        <v>28</v>
      </c>
      <c r="BK251" s="25">
        <v>27.200000000000003</v>
      </c>
      <c r="BL251" s="25">
        <v>15.200000000000001</v>
      </c>
      <c r="BM251" s="25">
        <v>24</v>
      </c>
      <c r="BN251" s="25">
        <v>0</v>
      </c>
    </row>
    <row r="252" spans="1:66" x14ac:dyDescent="0.25">
      <c r="A252" s="6">
        <v>45151</v>
      </c>
      <c r="B252" t="s">
        <v>14</v>
      </c>
      <c r="C252">
        <v>13</v>
      </c>
      <c r="D252">
        <f t="shared" si="27"/>
        <v>438.40000000000003</v>
      </c>
      <c r="E252">
        <f t="shared" si="32"/>
        <v>89.600000000000009</v>
      </c>
      <c r="F252">
        <f t="shared" si="33"/>
        <v>125.60000000000001</v>
      </c>
      <c r="G252">
        <f t="shared" si="34"/>
        <v>127.2</v>
      </c>
      <c r="H252">
        <f t="shared" si="35"/>
        <v>96</v>
      </c>
      <c r="I252">
        <v>0</v>
      </c>
      <c r="J252" s="22">
        <v>0.16000000000000003</v>
      </c>
      <c r="K252" s="22">
        <v>0.48</v>
      </c>
      <c r="L252" s="22">
        <v>0.29599999999999999</v>
      </c>
      <c r="M252" s="22">
        <v>0.38400000000000001</v>
      </c>
      <c r="N252" s="22">
        <v>0.36800000000000005</v>
      </c>
      <c r="O252" s="24">
        <v>0.6160000000000001</v>
      </c>
      <c r="P252" s="24">
        <v>0.8</v>
      </c>
      <c r="Q252" s="24">
        <v>0.54400000000000004</v>
      </c>
      <c r="R252" s="24">
        <v>0.6160000000000001</v>
      </c>
      <c r="S252" s="24">
        <v>0.68</v>
      </c>
      <c r="T252" s="24">
        <v>0.60000000000000009</v>
      </c>
      <c r="U252" s="24">
        <v>0.24</v>
      </c>
      <c r="V252" s="24">
        <v>0.7360000000000001</v>
      </c>
      <c r="W252" s="24">
        <v>0.72000000000000008</v>
      </c>
      <c r="X252" s="24">
        <v>0.78400000000000003</v>
      </c>
      <c r="Y252" s="24">
        <v>0.43200000000000005</v>
      </c>
      <c r="Z252" s="24">
        <v>0.71200000000000008</v>
      </c>
      <c r="AA252" s="25">
        <v>10.4</v>
      </c>
      <c r="AB252" s="25">
        <v>12.8</v>
      </c>
      <c r="AC252" s="25">
        <v>2.4000000000000004</v>
      </c>
      <c r="AD252" s="25">
        <v>0</v>
      </c>
      <c r="AE252" s="25">
        <v>0</v>
      </c>
      <c r="AF252" s="25">
        <v>24.8</v>
      </c>
      <c r="AG252" s="25">
        <v>26.400000000000002</v>
      </c>
      <c r="AH252" s="25">
        <v>0</v>
      </c>
      <c r="AI252" s="25">
        <v>24.8</v>
      </c>
      <c r="AJ252" s="25">
        <v>24</v>
      </c>
      <c r="AK252" s="25">
        <v>8</v>
      </c>
      <c r="AL252" s="25">
        <v>10.399999999999956</v>
      </c>
      <c r="AM252" s="25">
        <v>0</v>
      </c>
      <c r="AN252" s="25">
        <v>19.200000000000003</v>
      </c>
      <c r="AO252" s="25">
        <v>30.400000000000002</v>
      </c>
      <c r="AP252" s="25">
        <v>5.6000000000000005</v>
      </c>
      <c r="AQ252" s="25">
        <v>20</v>
      </c>
      <c r="AR252" s="25">
        <v>8</v>
      </c>
      <c r="AS252" s="25">
        <v>0</v>
      </c>
      <c r="AT252" s="25">
        <v>2.4000000000000457</v>
      </c>
      <c r="AU252" s="25">
        <v>3.2</v>
      </c>
      <c r="AV252" s="25">
        <v>0.8</v>
      </c>
      <c r="AW252" s="25">
        <v>21.6</v>
      </c>
      <c r="AX252" s="25">
        <v>39.200000000000003</v>
      </c>
      <c r="AY252" s="25">
        <v>2.4000000000000004</v>
      </c>
      <c r="AZ252" s="25">
        <v>1.6</v>
      </c>
      <c r="BA252" s="25">
        <v>0</v>
      </c>
      <c r="BB252" s="25">
        <v>4</v>
      </c>
      <c r="BC252" s="25">
        <v>25.6</v>
      </c>
      <c r="BD252" s="25">
        <v>28.8</v>
      </c>
      <c r="BE252" s="25">
        <v>4.8000000000000007</v>
      </c>
      <c r="BF252" s="25">
        <v>3.2</v>
      </c>
      <c r="BG252" s="25">
        <v>34.4</v>
      </c>
      <c r="BH252" s="25">
        <v>0</v>
      </c>
      <c r="BI252" s="25">
        <v>0</v>
      </c>
      <c r="BJ252" s="25">
        <v>0</v>
      </c>
      <c r="BK252" s="25">
        <v>0</v>
      </c>
      <c r="BL252" s="25">
        <v>40</v>
      </c>
      <c r="BM252" s="25">
        <v>7.2</v>
      </c>
      <c r="BN252" s="25">
        <v>0</v>
      </c>
    </row>
    <row r="253" spans="1:66" x14ac:dyDescent="0.25">
      <c r="A253" s="6">
        <v>45152</v>
      </c>
      <c r="B253" t="s">
        <v>14</v>
      </c>
      <c r="C253">
        <v>14</v>
      </c>
      <c r="D253">
        <f t="shared" si="27"/>
        <v>297.60000000000002</v>
      </c>
      <c r="E253">
        <f t="shared" si="32"/>
        <v>40.000000000000007</v>
      </c>
      <c r="F253">
        <f t="shared" si="33"/>
        <v>104.00000000000001</v>
      </c>
      <c r="G253">
        <f t="shared" si="34"/>
        <v>68.8</v>
      </c>
      <c r="H253">
        <f t="shared" si="35"/>
        <v>84.8</v>
      </c>
      <c r="I253">
        <v>0</v>
      </c>
      <c r="J253" s="22">
        <v>0.38400000000000001</v>
      </c>
      <c r="K253" s="22">
        <v>0.51200000000000001</v>
      </c>
      <c r="L253" s="22">
        <v>0.57599999999999996</v>
      </c>
      <c r="M253" s="22">
        <v>0.31200000000000006</v>
      </c>
      <c r="N253" s="22">
        <v>0.69600000000000006</v>
      </c>
      <c r="O253" s="24">
        <v>0.496</v>
      </c>
      <c r="P253" s="24">
        <v>0.57599999999999996</v>
      </c>
      <c r="Q253" s="24">
        <v>0.48</v>
      </c>
      <c r="R253" s="24">
        <v>0.31200000000000006</v>
      </c>
      <c r="S253" s="24">
        <v>0.78400000000000003</v>
      </c>
      <c r="T253" s="24">
        <v>0.8</v>
      </c>
      <c r="U253" s="24">
        <v>0.248</v>
      </c>
      <c r="V253" s="24">
        <v>0.7360000000000001</v>
      </c>
      <c r="W253" s="24">
        <v>0.58399999999999996</v>
      </c>
      <c r="X253" s="24">
        <v>0.44800000000000006</v>
      </c>
      <c r="Y253" s="24">
        <v>0.76000000000000012</v>
      </c>
      <c r="Z253" s="24">
        <v>0.45600000000000007</v>
      </c>
      <c r="AA253" s="25">
        <v>1.6</v>
      </c>
      <c r="AB253" s="25">
        <v>7.2</v>
      </c>
      <c r="AC253" s="25">
        <v>13.600000000000001</v>
      </c>
      <c r="AD253" s="25">
        <v>5.6000000000000005</v>
      </c>
      <c r="AE253" s="25">
        <v>25.6</v>
      </c>
      <c r="AF253" s="25">
        <v>8.8000000000000007</v>
      </c>
      <c r="AG253" s="25">
        <v>26.400000000000002</v>
      </c>
      <c r="AH253" s="25">
        <v>8</v>
      </c>
      <c r="AI253" s="25">
        <v>0</v>
      </c>
      <c r="AJ253" s="25">
        <v>7.2</v>
      </c>
      <c r="AK253" s="25">
        <v>14.4</v>
      </c>
      <c r="AL253" s="25">
        <v>0</v>
      </c>
      <c r="AM253" s="25">
        <v>5.6000000000000005</v>
      </c>
      <c r="AN253" s="25">
        <v>21.6</v>
      </c>
      <c r="AO253" s="25">
        <v>0</v>
      </c>
      <c r="AP253" s="25">
        <v>2.4000000000000004</v>
      </c>
      <c r="AQ253" s="25">
        <v>38.400000000000006</v>
      </c>
      <c r="AR253" s="25">
        <v>8.8000000000000007</v>
      </c>
      <c r="AS253" s="25">
        <v>5.6000000000000005</v>
      </c>
      <c r="AT253" s="25">
        <v>2.4000000000000004</v>
      </c>
      <c r="AU253" s="25">
        <v>0</v>
      </c>
      <c r="AV253" s="25">
        <v>0</v>
      </c>
      <c r="AW253" s="25">
        <v>24</v>
      </c>
      <c r="AX253" s="25">
        <v>0</v>
      </c>
      <c r="AY253" s="25">
        <v>0</v>
      </c>
      <c r="AZ253" s="25">
        <v>0</v>
      </c>
      <c r="BA253" s="25">
        <v>28.8</v>
      </c>
      <c r="BB253" s="25">
        <v>0</v>
      </c>
      <c r="BC253" s="25">
        <v>0</v>
      </c>
      <c r="BD253" s="25">
        <v>16</v>
      </c>
      <c r="BE253" s="25">
        <v>0</v>
      </c>
      <c r="BF253" s="25">
        <v>0</v>
      </c>
      <c r="BG253" s="25">
        <v>0.8</v>
      </c>
      <c r="BH253" s="25">
        <v>0</v>
      </c>
      <c r="BI253" s="25">
        <v>0</v>
      </c>
      <c r="BJ253" s="25">
        <v>19.200000000000003</v>
      </c>
      <c r="BK253" s="25">
        <v>0</v>
      </c>
      <c r="BL253" s="25">
        <v>8</v>
      </c>
      <c r="BM253" s="25">
        <v>2.4000000000000004</v>
      </c>
      <c r="BN253" s="25">
        <v>9.6000000000000014</v>
      </c>
    </row>
    <row r="254" spans="1:66" x14ac:dyDescent="0.25">
      <c r="A254" s="6">
        <v>45153</v>
      </c>
      <c r="B254" t="s">
        <v>14</v>
      </c>
      <c r="C254">
        <v>15</v>
      </c>
      <c r="D254">
        <f t="shared" si="27"/>
        <v>408</v>
      </c>
      <c r="E254">
        <f t="shared" si="32"/>
        <v>105.60000000000001</v>
      </c>
      <c r="F254">
        <f t="shared" si="33"/>
        <v>118.4</v>
      </c>
      <c r="G254">
        <f t="shared" si="34"/>
        <v>106.4</v>
      </c>
      <c r="H254">
        <f t="shared" si="35"/>
        <v>77.599999999999994</v>
      </c>
      <c r="I254">
        <v>0</v>
      </c>
      <c r="J254" s="22">
        <v>0.39200000000000002</v>
      </c>
      <c r="K254" s="22">
        <v>0.51200000000000001</v>
      </c>
      <c r="L254" s="22">
        <v>0.78400000000000003</v>
      </c>
      <c r="M254" s="22">
        <v>0.72000000000000008</v>
      </c>
      <c r="N254" s="22">
        <v>0.72000000000000008</v>
      </c>
      <c r="O254" s="24">
        <v>0.69600000000000006</v>
      </c>
      <c r="P254" s="24">
        <v>8.0000000000000016E-2</v>
      </c>
      <c r="Q254" s="24">
        <v>0.77600000000000002</v>
      </c>
      <c r="R254" s="24">
        <v>0.63200000000000012</v>
      </c>
      <c r="S254" s="24">
        <v>0.59199999999999997</v>
      </c>
      <c r="T254" s="24">
        <v>0.79200000000000004</v>
      </c>
      <c r="U254" s="24">
        <v>0.65600000000000014</v>
      </c>
      <c r="V254" s="24">
        <v>0.44800000000000006</v>
      </c>
      <c r="W254" s="24">
        <v>0.24</v>
      </c>
      <c r="X254" s="24">
        <v>0.6160000000000001</v>
      </c>
      <c r="Y254" s="24">
        <v>0.45600000000000007</v>
      </c>
      <c r="Z254" s="24">
        <v>0.62400000000000011</v>
      </c>
      <c r="AA254" s="25">
        <v>0</v>
      </c>
      <c r="AB254" s="25">
        <v>0</v>
      </c>
      <c r="AC254" s="25">
        <v>28.8</v>
      </c>
      <c r="AD254" s="25">
        <v>0</v>
      </c>
      <c r="AE254" s="25">
        <v>8</v>
      </c>
      <c r="AF254" s="25">
        <v>8</v>
      </c>
      <c r="AG254" s="25">
        <v>24.8</v>
      </c>
      <c r="AH254" s="25">
        <v>2.4000000000000004</v>
      </c>
      <c r="AI254" s="25">
        <v>35.200000000000003</v>
      </c>
      <c r="AJ254" s="25">
        <v>11.200000000000001</v>
      </c>
      <c r="AK254" s="25">
        <v>8.8000000000000007</v>
      </c>
      <c r="AL254" s="25">
        <v>0</v>
      </c>
      <c r="AM254" s="25">
        <v>0</v>
      </c>
      <c r="AN254" s="25">
        <v>0.8</v>
      </c>
      <c r="AO254" s="25">
        <v>28</v>
      </c>
      <c r="AP254" s="25">
        <v>0</v>
      </c>
      <c r="AQ254" s="25">
        <v>22.400000000000002</v>
      </c>
      <c r="AR254" s="25">
        <v>8.8000000000000007</v>
      </c>
      <c r="AS254" s="25">
        <v>17.600000000000001</v>
      </c>
      <c r="AT254" s="25">
        <v>0</v>
      </c>
      <c r="AU254" s="25">
        <v>0</v>
      </c>
      <c r="AV254" s="25">
        <v>16.8</v>
      </c>
      <c r="AW254" s="25">
        <v>16.8</v>
      </c>
      <c r="AX254" s="25">
        <v>29.6</v>
      </c>
      <c r="AY254" s="25">
        <v>8</v>
      </c>
      <c r="AZ254" s="25">
        <v>21.6</v>
      </c>
      <c r="BA254" s="25">
        <v>9.6000000000000014</v>
      </c>
      <c r="BB254" s="25">
        <v>0</v>
      </c>
      <c r="BC254" s="25">
        <v>0</v>
      </c>
      <c r="BD254" s="25">
        <v>4</v>
      </c>
      <c r="BE254" s="25">
        <v>1.6</v>
      </c>
      <c r="BF254" s="25">
        <v>13.600000000000001</v>
      </c>
      <c r="BG254" s="25">
        <v>23.200000000000003</v>
      </c>
      <c r="BH254" s="25">
        <v>0.8</v>
      </c>
      <c r="BI254" s="25">
        <v>6.4</v>
      </c>
      <c r="BJ254" s="25">
        <v>8.8000000000000007</v>
      </c>
      <c r="BK254" s="25">
        <v>15.200000000000001</v>
      </c>
      <c r="BL254" s="25">
        <v>0</v>
      </c>
      <c r="BM254" s="25">
        <v>31.200000000000003</v>
      </c>
      <c r="BN254" s="25">
        <v>4.8000000000000007</v>
      </c>
    </row>
    <row r="255" spans="1:66" x14ac:dyDescent="0.25">
      <c r="A255" s="6">
        <v>45154</v>
      </c>
      <c r="B255" t="s">
        <v>14</v>
      </c>
      <c r="C255">
        <v>16</v>
      </c>
      <c r="D255">
        <f t="shared" si="27"/>
        <v>371.20000000000022</v>
      </c>
      <c r="E255">
        <f t="shared" si="32"/>
        <v>59.20000000000001</v>
      </c>
      <c r="F255">
        <f t="shared" si="33"/>
        <v>76.000000000000099</v>
      </c>
      <c r="G255">
        <f t="shared" si="34"/>
        <v>142.40000000000009</v>
      </c>
      <c r="H255">
        <f t="shared" si="35"/>
        <v>93.600000000000009</v>
      </c>
      <c r="I255">
        <v>0</v>
      </c>
      <c r="J255" s="22">
        <v>0.41600000000000004</v>
      </c>
      <c r="K255" s="22">
        <v>0.74400000000000011</v>
      </c>
      <c r="L255" s="22">
        <v>0.57599999999999996</v>
      </c>
      <c r="M255" s="22">
        <v>0.6160000000000001</v>
      </c>
      <c r="N255" s="22">
        <v>0.29599999999999999</v>
      </c>
      <c r="O255" s="24">
        <v>0.46399999999999997</v>
      </c>
      <c r="P255" s="24">
        <v>0.74400000000000011</v>
      </c>
      <c r="Q255" s="24">
        <v>0.10400000000000001</v>
      </c>
      <c r="R255" s="24">
        <v>0.63200000000000012</v>
      </c>
      <c r="S255" s="24">
        <v>0.52</v>
      </c>
      <c r="T255" s="24">
        <v>0.504</v>
      </c>
      <c r="U255" s="24">
        <v>0.57599999999999996</v>
      </c>
      <c r="V255" s="24">
        <v>0.77600000000000002</v>
      </c>
      <c r="W255" s="24">
        <v>0.75200000000000011</v>
      </c>
      <c r="X255" s="24">
        <v>0.6080000000000001</v>
      </c>
      <c r="Y255" s="24">
        <v>0.46399999999999997</v>
      </c>
      <c r="Z255" s="24">
        <v>0.30400000000000005</v>
      </c>
      <c r="AA255" s="25">
        <v>17.600000000000001</v>
      </c>
      <c r="AB255" s="25">
        <v>33.6</v>
      </c>
      <c r="AC255" s="25">
        <v>2.4000000000000909</v>
      </c>
      <c r="AD255" s="25">
        <v>6.4</v>
      </c>
      <c r="AE255" s="25">
        <v>0</v>
      </c>
      <c r="AF255" s="25">
        <v>4.8000000000000007</v>
      </c>
      <c r="AG255" s="25">
        <v>0</v>
      </c>
      <c r="AH255" s="25">
        <v>4</v>
      </c>
      <c r="AI255" s="25">
        <v>0</v>
      </c>
      <c r="AJ255" s="25">
        <v>7.2</v>
      </c>
      <c r="AK255" s="25">
        <v>2.4000000000000004</v>
      </c>
      <c r="AL255" s="25">
        <v>1.6</v>
      </c>
      <c r="AM255" s="25">
        <v>0</v>
      </c>
      <c r="AN255" s="25">
        <v>0</v>
      </c>
      <c r="AO255" s="25">
        <v>5.6000000000000005</v>
      </c>
      <c r="AP255" s="25">
        <v>0</v>
      </c>
      <c r="AQ255" s="25">
        <v>40.800000000000004</v>
      </c>
      <c r="AR255" s="25">
        <v>7.2</v>
      </c>
      <c r="AS255" s="25">
        <v>30.400000000000002</v>
      </c>
      <c r="AT255" s="25">
        <v>8</v>
      </c>
      <c r="AU255" s="25">
        <v>26.400000000000002</v>
      </c>
      <c r="AV255" s="25">
        <v>9.600000000000092</v>
      </c>
      <c r="AW255" s="25">
        <v>32</v>
      </c>
      <c r="AX255" s="25">
        <v>12</v>
      </c>
      <c r="AY255" s="25">
        <v>24.8</v>
      </c>
      <c r="AZ255" s="25">
        <v>18.400000000000002</v>
      </c>
      <c r="BA255" s="25">
        <v>1.6</v>
      </c>
      <c r="BB255" s="25">
        <v>9.6000000000000014</v>
      </c>
      <c r="BC255" s="25">
        <v>8</v>
      </c>
      <c r="BD255" s="25">
        <v>0</v>
      </c>
      <c r="BE255" s="25">
        <v>0</v>
      </c>
      <c r="BF255" s="25">
        <v>13.600000000000001</v>
      </c>
      <c r="BG255" s="25">
        <v>11.200000000000001</v>
      </c>
      <c r="BH255" s="25">
        <v>3.2</v>
      </c>
      <c r="BI255" s="25">
        <v>0</v>
      </c>
      <c r="BJ255" s="25">
        <v>2.4000000000000004</v>
      </c>
      <c r="BK255" s="25">
        <v>12</v>
      </c>
      <c r="BL255" s="25">
        <v>11.200000000000001</v>
      </c>
      <c r="BM255" s="25">
        <v>5.6000000000000005</v>
      </c>
      <c r="BN255" s="25">
        <v>0</v>
      </c>
    </row>
    <row r="256" spans="1:66" x14ac:dyDescent="0.25">
      <c r="A256" s="6">
        <v>45155</v>
      </c>
      <c r="B256" t="s">
        <v>14</v>
      </c>
      <c r="C256">
        <v>17</v>
      </c>
      <c r="D256">
        <f t="shared" si="27"/>
        <v>289.60000000000002</v>
      </c>
      <c r="E256">
        <f t="shared" si="32"/>
        <v>52</v>
      </c>
      <c r="F256">
        <f t="shared" si="33"/>
        <v>41.6</v>
      </c>
      <c r="G256">
        <f t="shared" si="34"/>
        <v>108.00000000000001</v>
      </c>
      <c r="H256">
        <f t="shared" si="35"/>
        <v>88</v>
      </c>
      <c r="I256">
        <v>0</v>
      </c>
      <c r="J256" s="22">
        <v>0.26400000000000001</v>
      </c>
      <c r="K256" s="22">
        <v>0.52800000000000002</v>
      </c>
      <c r="L256" s="22">
        <v>0.59199999999999997</v>
      </c>
      <c r="M256" s="22">
        <v>0.69600000000000006</v>
      </c>
      <c r="N256" s="22">
        <v>0.56799999999999995</v>
      </c>
      <c r="O256" s="24">
        <v>0.52</v>
      </c>
      <c r="P256" s="24">
        <v>0.496</v>
      </c>
      <c r="Q256" s="24">
        <v>0.78400000000000003</v>
      </c>
      <c r="R256" s="24">
        <v>0.72000000000000008</v>
      </c>
      <c r="S256" s="24">
        <v>0.68</v>
      </c>
      <c r="T256" s="24">
        <v>0.504</v>
      </c>
      <c r="U256" s="24">
        <v>0.34400000000000003</v>
      </c>
      <c r="V256" s="24">
        <v>0.75200000000000011</v>
      </c>
      <c r="W256" s="24">
        <v>0.30400000000000005</v>
      </c>
      <c r="X256" s="24">
        <v>9.6000000000000002E-2</v>
      </c>
      <c r="Y256" s="24">
        <v>0.66400000000000015</v>
      </c>
      <c r="Z256" s="24">
        <v>0.45600000000000007</v>
      </c>
      <c r="AA256" s="25">
        <v>4</v>
      </c>
      <c r="AB256" s="25">
        <v>2.4000000000000004</v>
      </c>
      <c r="AC256" s="25">
        <v>0</v>
      </c>
      <c r="AD256" s="25">
        <v>8</v>
      </c>
      <c r="AE256" s="25">
        <v>0</v>
      </c>
      <c r="AF256" s="25">
        <v>0</v>
      </c>
      <c r="AG256" s="25">
        <v>10.4</v>
      </c>
      <c r="AH256" s="25">
        <v>0</v>
      </c>
      <c r="AI256" s="25">
        <v>4</v>
      </c>
      <c r="AJ256" s="25">
        <v>12.8</v>
      </c>
      <c r="AK256" s="25">
        <v>2.4000000000000004</v>
      </c>
      <c r="AL256" s="25">
        <v>4</v>
      </c>
      <c r="AM256" s="25">
        <v>25.6</v>
      </c>
      <c r="AN256" s="25">
        <v>0</v>
      </c>
      <c r="AO256" s="25">
        <v>28.8</v>
      </c>
      <c r="AP256" s="25">
        <v>8.8000000000000007</v>
      </c>
      <c r="AQ256" s="25">
        <v>0</v>
      </c>
      <c r="AR256" s="25">
        <v>7.2</v>
      </c>
      <c r="AS256" s="25">
        <v>0</v>
      </c>
      <c r="AT256" s="25">
        <v>13.600000000000001</v>
      </c>
      <c r="AU256" s="25">
        <v>0</v>
      </c>
      <c r="AV256" s="25">
        <v>0</v>
      </c>
      <c r="AW256" s="25">
        <v>19.200000000000003</v>
      </c>
      <c r="AX256" s="25">
        <v>34.4</v>
      </c>
      <c r="AY256" s="25">
        <v>5.6000000000000005</v>
      </c>
      <c r="AZ256" s="25">
        <v>17.600000000000001</v>
      </c>
      <c r="BA256" s="25">
        <v>24</v>
      </c>
      <c r="BB256" s="25">
        <v>2.4000000000000004</v>
      </c>
      <c r="BC256" s="25">
        <v>4.8000000000000007</v>
      </c>
      <c r="BD256" s="25">
        <v>0</v>
      </c>
      <c r="BE256" s="25">
        <v>22.400000000000002</v>
      </c>
      <c r="BF256" s="25">
        <v>0</v>
      </c>
      <c r="BG256" s="25">
        <v>5.6000000000000005</v>
      </c>
      <c r="BH256" s="25">
        <v>4</v>
      </c>
      <c r="BI256" s="25">
        <v>20</v>
      </c>
      <c r="BJ256" s="25">
        <v>0</v>
      </c>
      <c r="BK256" s="25">
        <v>0</v>
      </c>
      <c r="BL256" s="25">
        <v>0</v>
      </c>
      <c r="BM256" s="25">
        <v>0</v>
      </c>
      <c r="BN256" s="25">
        <v>0</v>
      </c>
    </row>
    <row r="257" spans="1:66" x14ac:dyDescent="0.25">
      <c r="A257" s="6">
        <v>45156</v>
      </c>
      <c r="B257" t="s">
        <v>14</v>
      </c>
      <c r="C257">
        <v>18</v>
      </c>
      <c r="D257">
        <f t="shared" si="27"/>
        <v>426.40000000000009</v>
      </c>
      <c r="E257">
        <f t="shared" si="32"/>
        <v>150.40000000000003</v>
      </c>
      <c r="F257">
        <f t="shared" si="33"/>
        <v>81.600000000000009</v>
      </c>
      <c r="G257">
        <f t="shared" si="34"/>
        <v>82.4</v>
      </c>
      <c r="H257">
        <f t="shared" si="35"/>
        <v>112.00000000000001</v>
      </c>
      <c r="I257">
        <v>0</v>
      </c>
      <c r="J257" s="22">
        <v>0.27200000000000002</v>
      </c>
      <c r="K257" s="22">
        <v>0.6080000000000001</v>
      </c>
      <c r="L257" s="22">
        <v>0.72000000000000008</v>
      </c>
      <c r="M257" s="22">
        <v>0.72000000000000008</v>
      </c>
      <c r="N257" s="22">
        <v>0.6160000000000001</v>
      </c>
      <c r="O257" s="24">
        <v>0.55200000000000005</v>
      </c>
      <c r="P257" s="24">
        <v>0.52</v>
      </c>
      <c r="Q257" s="24">
        <v>0.68800000000000006</v>
      </c>
      <c r="R257" s="24">
        <v>0.79200000000000004</v>
      </c>
      <c r="S257" s="24">
        <v>0.53600000000000003</v>
      </c>
      <c r="T257" s="24">
        <v>0.77600000000000002</v>
      </c>
      <c r="U257" s="24">
        <v>0.44000000000000006</v>
      </c>
      <c r="V257" s="24">
        <v>0.72800000000000009</v>
      </c>
      <c r="W257" s="24">
        <v>0.47199999999999998</v>
      </c>
      <c r="X257" s="24">
        <v>0.78400000000000003</v>
      </c>
      <c r="Y257" s="24">
        <v>0.64000000000000012</v>
      </c>
      <c r="Z257" s="24">
        <v>0.32800000000000007</v>
      </c>
      <c r="AA257" s="25">
        <v>0</v>
      </c>
      <c r="AB257" s="25">
        <v>0</v>
      </c>
      <c r="AC257" s="25">
        <v>11.200000000000001</v>
      </c>
      <c r="AD257" s="25">
        <v>11.200000000000001</v>
      </c>
      <c r="AE257" s="25">
        <v>5.6000000000000005</v>
      </c>
      <c r="AF257" s="25">
        <v>12.8</v>
      </c>
      <c r="AG257" s="25">
        <v>12</v>
      </c>
      <c r="AH257" s="25">
        <v>0</v>
      </c>
      <c r="AI257" s="25">
        <v>28.8</v>
      </c>
      <c r="AJ257" s="25">
        <v>0</v>
      </c>
      <c r="AK257" s="25">
        <v>0</v>
      </c>
      <c r="AL257" s="25">
        <v>0</v>
      </c>
      <c r="AM257" s="25">
        <v>22.400000000000002</v>
      </c>
      <c r="AN257" s="25">
        <v>22.400000000000002</v>
      </c>
      <c r="AO257" s="25">
        <v>15.200000000000001</v>
      </c>
      <c r="AP257" s="25">
        <v>16.8</v>
      </c>
      <c r="AQ257" s="25">
        <v>22.400000000000002</v>
      </c>
      <c r="AR257" s="25">
        <v>0</v>
      </c>
      <c r="AS257" s="25">
        <v>12</v>
      </c>
      <c r="AT257" s="25">
        <v>0.8</v>
      </c>
      <c r="AU257" s="25">
        <v>0</v>
      </c>
      <c r="AV257" s="25">
        <v>23.200000000000003</v>
      </c>
      <c r="AW257" s="25">
        <v>0</v>
      </c>
      <c r="AX257" s="25">
        <v>25.6</v>
      </c>
      <c r="AY257" s="25">
        <v>0</v>
      </c>
      <c r="AZ257" s="25">
        <v>0</v>
      </c>
      <c r="BA257" s="25">
        <v>1.6</v>
      </c>
      <c r="BB257" s="25">
        <v>16.8</v>
      </c>
      <c r="BC257" s="25">
        <v>0</v>
      </c>
      <c r="BD257" s="25">
        <v>15.200000000000001</v>
      </c>
      <c r="BE257" s="25">
        <v>3.2</v>
      </c>
      <c r="BF257" s="25">
        <v>48.800000000000004</v>
      </c>
      <c r="BG257" s="25">
        <v>27.200000000000003</v>
      </c>
      <c r="BH257" s="25">
        <v>25.6</v>
      </c>
      <c r="BI257" s="25">
        <v>14.4</v>
      </c>
      <c r="BJ257" s="25">
        <v>0</v>
      </c>
      <c r="BK257" s="25">
        <v>7.2</v>
      </c>
      <c r="BL257" s="25">
        <v>8</v>
      </c>
      <c r="BM257" s="25">
        <v>0</v>
      </c>
      <c r="BN257" s="25">
        <v>16</v>
      </c>
    </row>
    <row r="258" spans="1:66" x14ac:dyDescent="0.25">
      <c r="A258" s="6">
        <v>45157</v>
      </c>
      <c r="B258" t="s">
        <v>14</v>
      </c>
      <c r="C258">
        <v>19</v>
      </c>
      <c r="D258">
        <f t="shared" si="27"/>
        <v>447.20000000000005</v>
      </c>
      <c r="E258">
        <f t="shared" si="32"/>
        <v>96</v>
      </c>
      <c r="F258">
        <f t="shared" si="33"/>
        <v>136.80000000000001</v>
      </c>
      <c r="G258">
        <f t="shared" si="34"/>
        <v>140</v>
      </c>
      <c r="H258">
        <f t="shared" si="35"/>
        <v>74.400000000000006</v>
      </c>
      <c r="I258">
        <v>0</v>
      </c>
      <c r="J258" s="22">
        <v>0.74400000000000011</v>
      </c>
      <c r="K258" s="22">
        <v>0.504</v>
      </c>
      <c r="L258" s="22">
        <v>0.63200000000000012</v>
      </c>
      <c r="M258" s="22">
        <v>0.64000000000000012</v>
      </c>
      <c r="N258" s="22">
        <v>0.7360000000000001</v>
      </c>
      <c r="O258" s="24">
        <v>0.48</v>
      </c>
      <c r="P258" s="24">
        <v>0.51200000000000001</v>
      </c>
      <c r="Q258" s="24">
        <v>0.48799999999999999</v>
      </c>
      <c r="R258" s="24">
        <v>0.64000000000000012</v>
      </c>
      <c r="S258" s="24">
        <v>0.62400000000000011</v>
      </c>
      <c r="T258" s="24">
        <v>0.79200000000000004</v>
      </c>
      <c r="U258" s="24">
        <v>0.12</v>
      </c>
      <c r="V258" s="24">
        <v>0.43200000000000005</v>
      </c>
      <c r="W258" s="24">
        <v>0.72800000000000009</v>
      </c>
      <c r="X258" s="24">
        <v>0.8</v>
      </c>
      <c r="Y258" s="24">
        <v>0.65600000000000014</v>
      </c>
      <c r="Z258" s="24">
        <v>0.68</v>
      </c>
      <c r="AA258" s="25">
        <v>15.200000000000001</v>
      </c>
      <c r="AB258" s="25">
        <v>30.400000000000002</v>
      </c>
      <c r="AC258" s="25">
        <v>2.4000000000000004</v>
      </c>
      <c r="AD258" s="25">
        <v>12.8</v>
      </c>
      <c r="AE258" s="25">
        <v>18.400000000000002</v>
      </c>
      <c r="AF258" s="25">
        <v>9.6000000000000014</v>
      </c>
      <c r="AG258" s="25">
        <v>31.200000000000003</v>
      </c>
      <c r="AH258" s="25">
        <v>3.2</v>
      </c>
      <c r="AI258" s="25">
        <v>0</v>
      </c>
      <c r="AJ258" s="25">
        <v>13.600000000000001</v>
      </c>
      <c r="AK258" s="25">
        <v>14.4</v>
      </c>
      <c r="AL258" s="25">
        <v>5.6000000000000005</v>
      </c>
      <c r="AM258" s="25">
        <v>20</v>
      </c>
      <c r="AN258" s="25">
        <v>7.2</v>
      </c>
      <c r="AO258" s="25">
        <v>3.2</v>
      </c>
      <c r="AP258" s="25">
        <v>8</v>
      </c>
      <c r="AQ258" s="25">
        <v>2.4000000000000004</v>
      </c>
      <c r="AR258" s="25">
        <v>26.400000000000002</v>
      </c>
      <c r="AS258" s="25">
        <v>0</v>
      </c>
      <c r="AT258" s="25">
        <v>1.6</v>
      </c>
      <c r="AU258" s="25">
        <v>12</v>
      </c>
      <c r="AV258" s="25">
        <v>16</v>
      </c>
      <c r="AW258" s="25">
        <v>8</v>
      </c>
      <c r="AX258" s="25">
        <v>5.6000000000000005</v>
      </c>
      <c r="AY258" s="25">
        <v>26.400000000000002</v>
      </c>
      <c r="AZ258" s="25">
        <v>8</v>
      </c>
      <c r="BA258" s="25">
        <v>4</v>
      </c>
      <c r="BB258" s="25">
        <v>6.4</v>
      </c>
      <c r="BC258" s="25">
        <v>44</v>
      </c>
      <c r="BD258" s="25">
        <v>9.6000000000000014</v>
      </c>
      <c r="BE258" s="25">
        <v>0.8</v>
      </c>
      <c r="BF258" s="25">
        <v>0</v>
      </c>
      <c r="BG258" s="25">
        <v>36.800000000000004</v>
      </c>
      <c r="BH258" s="25">
        <v>9.6000000000000014</v>
      </c>
      <c r="BI258" s="25">
        <v>0</v>
      </c>
      <c r="BJ258" s="25">
        <v>2.4000000000000004</v>
      </c>
      <c r="BK258" s="25">
        <v>0</v>
      </c>
      <c r="BL258" s="25">
        <v>0</v>
      </c>
      <c r="BM258" s="25">
        <v>32.800000000000004</v>
      </c>
      <c r="BN258" s="25">
        <v>13.600000000000001</v>
      </c>
    </row>
    <row r="259" spans="1:66" x14ac:dyDescent="0.25">
      <c r="A259" s="6">
        <v>45158</v>
      </c>
      <c r="B259" t="s">
        <v>14</v>
      </c>
      <c r="C259">
        <v>20</v>
      </c>
      <c r="D259">
        <f t="shared" si="27"/>
        <v>385.6</v>
      </c>
      <c r="E259">
        <f t="shared" si="32"/>
        <v>114.39999999999998</v>
      </c>
      <c r="F259">
        <f t="shared" si="33"/>
        <v>100.80000000000001</v>
      </c>
      <c r="G259">
        <f t="shared" si="34"/>
        <v>100.00000000000001</v>
      </c>
      <c r="H259">
        <f t="shared" si="35"/>
        <v>70.400000000000006</v>
      </c>
      <c r="I259">
        <v>0</v>
      </c>
      <c r="J259" s="22">
        <v>0.52</v>
      </c>
      <c r="K259" s="22">
        <v>0.28000000000000003</v>
      </c>
      <c r="L259" s="22">
        <v>0.64000000000000012</v>
      </c>
      <c r="M259" s="22">
        <v>0.58399999999999996</v>
      </c>
      <c r="N259" s="22">
        <v>0.76800000000000002</v>
      </c>
      <c r="O259" s="24">
        <v>0.71200000000000008</v>
      </c>
      <c r="P259" s="24">
        <v>0.56799999999999995</v>
      </c>
      <c r="Q259" s="24">
        <v>0.72800000000000009</v>
      </c>
      <c r="R259" s="24">
        <v>0.60000000000000009</v>
      </c>
      <c r="S259" s="24">
        <v>0.76800000000000002</v>
      </c>
      <c r="T259" s="24">
        <v>0.72800000000000009</v>
      </c>
      <c r="U259" s="24">
        <v>0.36000000000000004</v>
      </c>
      <c r="V259" s="24">
        <v>0.72800000000000009</v>
      </c>
      <c r="W259" s="24">
        <v>0.74400000000000011</v>
      </c>
      <c r="X259" s="24">
        <v>0.64800000000000013</v>
      </c>
      <c r="Y259" s="24">
        <v>0.76000000000000012</v>
      </c>
      <c r="Z259" s="24">
        <v>0.29599999999999999</v>
      </c>
      <c r="AA259" s="25">
        <v>0.8</v>
      </c>
      <c r="AB259" s="25">
        <v>19.200000000000003</v>
      </c>
      <c r="AC259" s="25">
        <v>8.8000000000000007</v>
      </c>
      <c r="AD259" s="25">
        <v>18.400000000000002</v>
      </c>
      <c r="AE259" s="25">
        <v>0</v>
      </c>
      <c r="AF259" s="25">
        <v>12</v>
      </c>
      <c r="AG259" s="25">
        <v>0</v>
      </c>
      <c r="AH259" s="25">
        <v>29.6</v>
      </c>
      <c r="AI259" s="25">
        <v>1.6</v>
      </c>
      <c r="AJ259" s="25">
        <v>10.4</v>
      </c>
      <c r="AK259" s="25">
        <v>19.200000000000003</v>
      </c>
      <c r="AL259" s="25">
        <v>4.8000000000000007</v>
      </c>
      <c r="AM259" s="25">
        <v>0</v>
      </c>
      <c r="AN259" s="25">
        <v>22.400000000000002</v>
      </c>
      <c r="AO259" s="25">
        <v>13.600000000000001</v>
      </c>
      <c r="AP259" s="25">
        <v>0</v>
      </c>
      <c r="AQ259" s="25">
        <v>12</v>
      </c>
      <c r="AR259" s="25">
        <v>3.2</v>
      </c>
      <c r="AS259" s="25">
        <v>10.4</v>
      </c>
      <c r="AT259" s="25">
        <v>4</v>
      </c>
      <c r="AU259" s="25">
        <v>6.4</v>
      </c>
      <c r="AV259" s="25">
        <v>0</v>
      </c>
      <c r="AW259" s="25">
        <v>4.8000000000000007</v>
      </c>
      <c r="AX259" s="25">
        <v>18.400000000000002</v>
      </c>
      <c r="AY259" s="25">
        <v>6.4</v>
      </c>
      <c r="AZ259" s="25">
        <v>7.2</v>
      </c>
      <c r="BA259" s="25">
        <v>32</v>
      </c>
      <c r="BB259" s="25">
        <v>2.4000000000000004</v>
      </c>
      <c r="BC259" s="25">
        <v>2.4000000000000004</v>
      </c>
      <c r="BD259" s="25">
        <v>20</v>
      </c>
      <c r="BE259" s="25">
        <v>16.8</v>
      </c>
      <c r="BF259" s="25">
        <v>23.200000000000003</v>
      </c>
      <c r="BG259" s="25">
        <v>16</v>
      </c>
      <c r="BH259" s="25">
        <v>8.8000000000000007</v>
      </c>
      <c r="BI259" s="25">
        <v>0.8</v>
      </c>
      <c r="BJ259" s="25">
        <v>21.6</v>
      </c>
      <c r="BK259" s="25">
        <v>17.600000000000001</v>
      </c>
      <c r="BL259" s="25">
        <v>0</v>
      </c>
      <c r="BM259" s="25">
        <v>0</v>
      </c>
      <c r="BN259" s="25">
        <v>9.6000000000000014</v>
      </c>
    </row>
    <row r="260" spans="1:66" x14ac:dyDescent="0.25">
      <c r="A260" s="6">
        <v>45159</v>
      </c>
      <c r="B260" t="s">
        <v>14</v>
      </c>
      <c r="C260">
        <v>21</v>
      </c>
      <c r="D260">
        <f t="shared" ref="D260:D323" si="36">SUM(E260:H260)</f>
        <v>469.6</v>
      </c>
      <c r="E260">
        <f t="shared" si="32"/>
        <v>121.60000000000001</v>
      </c>
      <c r="F260">
        <f t="shared" si="33"/>
        <v>118.4</v>
      </c>
      <c r="G260">
        <f t="shared" si="34"/>
        <v>136.80000000000001</v>
      </c>
      <c r="H260">
        <f t="shared" si="35"/>
        <v>92.800000000000011</v>
      </c>
      <c r="I260">
        <v>0</v>
      </c>
      <c r="J260" s="22">
        <v>0.54400000000000004</v>
      </c>
      <c r="K260" s="22">
        <v>0.44800000000000006</v>
      </c>
      <c r="L260" s="22">
        <v>0.26400000000000001</v>
      </c>
      <c r="M260" s="22">
        <v>0.32000000000000006</v>
      </c>
      <c r="N260" s="22">
        <v>0.30400000000000005</v>
      </c>
      <c r="O260" s="24">
        <v>0.54400000000000004</v>
      </c>
      <c r="P260" s="24">
        <v>0.59199999999999997</v>
      </c>
      <c r="Q260" s="24">
        <v>0.44000000000000006</v>
      </c>
      <c r="R260" s="24">
        <v>0.59199999999999997</v>
      </c>
      <c r="S260" s="24">
        <v>0.51200000000000001</v>
      </c>
      <c r="T260" s="24">
        <v>0.72800000000000009</v>
      </c>
      <c r="U260" s="24">
        <v>0.71200000000000008</v>
      </c>
      <c r="V260" s="24">
        <v>0.28000000000000003</v>
      </c>
      <c r="W260" s="24">
        <v>0.72800000000000009</v>
      </c>
      <c r="X260" s="24">
        <v>0.78400000000000003</v>
      </c>
      <c r="Y260" s="24">
        <v>0.8</v>
      </c>
      <c r="Z260" s="24">
        <v>0.72000000000000008</v>
      </c>
      <c r="AA260" s="25">
        <v>16.8</v>
      </c>
      <c r="AB260" s="25">
        <v>9.6000000000000014</v>
      </c>
      <c r="AC260" s="25">
        <v>8</v>
      </c>
      <c r="AD260" s="25">
        <v>6.4</v>
      </c>
      <c r="AE260" s="25">
        <v>8.8000000000000007</v>
      </c>
      <c r="AF260" s="25">
        <v>36.800000000000004</v>
      </c>
      <c r="AG260" s="25">
        <v>26.400000000000002</v>
      </c>
      <c r="AH260" s="25">
        <v>0.8</v>
      </c>
      <c r="AI260" s="25">
        <v>0</v>
      </c>
      <c r="AJ260" s="25">
        <v>4.8000000000000007</v>
      </c>
      <c r="AK260" s="25">
        <v>12.8</v>
      </c>
      <c r="AL260" s="25">
        <v>4.8000000000000007</v>
      </c>
      <c r="AM260" s="25">
        <v>0</v>
      </c>
      <c r="AN260" s="25">
        <v>0.8</v>
      </c>
      <c r="AO260" s="25">
        <v>19.200000000000003</v>
      </c>
      <c r="AP260" s="25">
        <v>0</v>
      </c>
      <c r="AQ260" s="25">
        <v>32</v>
      </c>
      <c r="AR260" s="25">
        <v>12.8</v>
      </c>
      <c r="AS260" s="25">
        <v>0</v>
      </c>
      <c r="AT260" s="25">
        <v>23.200000000000003</v>
      </c>
      <c r="AU260" s="25">
        <v>0</v>
      </c>
      <c r="AV260" s="25">
        <v>12</v>
      </c>
      <c r="AW260" s="25">
        <v>23.200000000000003</v>
      </c>
      <c r="AX260" s="25">
        <v>34.4</v>
      </c>
      <c r="AY260" s="25">
        <v>0</v>
      </c>
      <c r="AZ260" s="25">
        <v>7.2</v>
      </c>
      <c r="BA260" s="25">
        <v>15.200000000000001</v>
      </c>
      <c r="BB260" s="25">
        <v>25.6</v>
      </c>
      <c r="BC260" s="25">
        <v>18.400000000000002</v>
      </c>
      <c r="BD260" s="25">
        <v>0.8</v>
      </c>
      <c r="BE260" s="25">
        <v>25.6</v>
      </c>
      <c r="BF260" s="25">
        <v>0.8</v>
      </c>
      <c r="BG260" s="25">
        <v>8</v>
      </c>
      <c r="BH260" s="25">
        <v>31.200000000000003</v>
      </c>
      <c r="BI260" s="25">
        <v>0</v>
      </c>
      <c r="BJ260" s="25">
        <v>15.200000000000001</v>
      </c>
      <c r="BK260" s="25">
        <v>4.8000000000000007</v>
      </c>
      <c r="BL260" s="25">
        <v>14.4</v>
      </c>
      <c r="BM260" s="25">
        <v>0.8</v>
      </c>
      <c r="BN260" s="25">
        <v>20.8</v>
      </c>
    </row>
    <row r="261" spans="1:66" x14ac:dyDescent="0.25">
      <c r="A261" s="6">
        <v>45160</v>
      </c>
      <c r="B261" t="s">
        <v>14</v>
      </c>
      <c r="C261">
        <v>22</v>
      </c>
      <c r="D261">
        <f t="shared" si="36"/>
        <v>358.40000000000003</v>
      </c>
      <c r="E261">
        <f t="shared" si="32"/>
        <v>104.80000000000003</v>
      </c>
      <c r="F261">
        <f t="shared" si="33"/>
        <v>59.199999999999996</v>
      </c>
      <c r="G261">
        <f t="shared" si="34"/>
        <v>129.60000000000002</v>
      </c>
      <c r="H261">
        <f t="shared" si="35"/>
        <v>64.800000000000011</v>
      </c>
      <c r="I261">
        <v>0</v>
      </c>
      <c r="J261" s="22">
        <v>0.496</v>
      </c>
      <c r="K261" s="22">
        <v>0.52800000000000002</v>
      </c>
      <c r="L261" s="22">
        <v>0.63200000000000012</v>
      </c>
      <c r="M261" s="22">
        <v>0.66400000000000015</v>
      </c>
      <c r="N261" s="22">
        <v>0.75200000000000011</v>
      </c>
      <c r="O261" s="24">
        <v>0.64800000000000013</v>
      </c>
      <c r="P261" s="24">
        <v>0.6160000000000001</v>
      </c>
      <c r="Q261" s="24">
        <v>0.22400000000000003</v>
      </c>
      <c r="R261" s="24">
        <v>0.70400000000000007</v>
      </c>
      <c r="S261" s="24">
        <v>0.79200000000000004</v>
      </c>
      <c r="T261" s="24">
        <v>0.53600000000000003</v>
      </c>
      <c r="U261" s="24">
        <v>0.66400000000000015</v>
      </c>
      <c r="V261" s="24">
        <v>0.64000000000000012</v>
      </c>
      <c r="W261" s="24">
        <v>0.76800000000000002</v>
      </c>
      <c r="X261" s="24">
        <v>0.68</v>
      </c>
      <c r="Y261" s="24">
        <v>0.52</v>
      </c>
      <c r="Z261" s="24">
        <v>0.6080000000000001</v>
      </c>
      <c r="AA261" s="25">
        <v>0</v>
      </c>
      <c r="AB261" s="25">
        <v>7.2</v>
      </c>
      <c r="AC261" s="25">
        <v>4.8000000000000007</v>
      </c>
      <c r="AD261" s="25">
        <v>2.4000000000000004</v>
      </c>
      <c r="AE261" s="25">
        <v>0</v>
      </c>
      <c r="AF261" s="25">
        <v>8</v>
      </c>
      <c r="AG261" s="25">
        <v>0</v>
      </c>
      <c r="AH261" s="25">
        <v>24</v>
      </c>
      <c r="AI261" s="25">
        <v>6.4</v>
      </c>
      <c r="AJ261" s="25">
        <v>6.4</v>
      </c>
      <c r="AK261" s="25">
        <v>12.8</v>
      </c>
      <c r="AL261" s="25">
        <v>21.6</v>
      </c>
      <c r="AM261" s="25">
        <v>0</v>
      </c>
      <c r="AN261" s="25">
        <v>4</v>
      </c>
      <c r="AO261" s="25">
        <v>0</v>
      </c>
      <c r="AP261" s="25">
        <v>35.200000000000003</v>
      </c>
      <c r="AQ261" s="25">
        <v>4</v>
      </c>
      <c r="AR261" s="25">
        <v>0</v>
      </c>
      <c r="AS261" s="25">
        <v>0</v>
      </c>
      <c r="AT261" s="25">
        <v>0</v>
      </c>
      <c r="AU261" s="25">
        <v>15.200000000000001</v>
      </c>
      <c r="AV261" s="25">
        <v>17.600000000000001</v>
      </c>
      <c r="AW261" s="25">
        <v>27.200000000000003</v>
      </c>
      <c r="AX261" s="25">
        <v>7.2</v>
      </c>
      <c r="AY261" s="25">
        <v>11.200000000000001</v>
      </c>
      <c r="AZ261" s="25">
        <v>8.8000000000000007</v>
      </c>
      <c r="BA261" s="25">
        <v>18.400000000000002</v>
      </c>
      <c r="BB261" s="25">
        <v>0</v>
      </c>
      <c r="BC261" s="25">
        <v>3.2</v>
      </c>
      <c r="BD261" s="25">
        <v>20.8</v>
      </c>
      <c r="BE261" s="25">
        <v>22.400000000000002</v>
      </c>
      <c r="BF261" s="25">
        <v>0</v>
      </c>
      <c r="BG261" s="25">
        <v>5.6000000000000005</v>
      </c>
      <c r="BH261" s="25">
        <v>33.6</v>
      </c>
      <c r="BI261" s="25">
        <v>0</v>
      </c>
      <c r="BJ261" s="25">
        <v>33.6</v>
      </c>
      <c r="BK261" s="25">
        <v>2.4000000000000004</v>
      </c>
      <c r="BL261" s="25">
        <v>7.2</v>
      </c>
      <c r="BM261" s="25">
        <v>0</v>
      </c>
      <c r="BN261" s="25">
        <v>0</v>
      </c>
    </row>
    <row r="262" spans="1:66" x14ac:dyDescent="0.25">
      <c r="A262" s="6">
        <v>45161</v>
      </c>
      <c r="B262" t="s">
        <v>14</v>
      </c>
      <c r="C262">
        <v>23</v>
      </c>
      <c r="D262">
        <f t="shared" si="36"/>
        <v>420.80000000000007</v>
      </c>
      <c r="E262">
        <f t="shared" si="32"/>
        <v>116.80000000000001</v>
      </c>
      <c r="F262">
        <f t="shared" si="33"/>
        <v>117.60000000000001</v>
      </c>
      <c r="G262">
        <f t="shared" si="34"/>
        <v>140.80000000000001</v>
      </c>
      <c r="H262">
        <f t="shared" si="35"/>
        <v>45.600000000000009</v>
      </c>
      <c r="I262">
        <v>0</v>
      </c>
      <c r="J262" s="22">
        <v>0.30400000000000005</v>
      </c>
      <c r="K262" s="22">
        <v>0.43200000000000005</v>
      </c>
      <c r="L262" s="22">
        <v>0.64000000000000012</v>
      </c>
      <c r="M262" s="22">
        <v>0.504</v>
      </c>
      <c r="N262" s="22">
        <v>0.71200000000000008</v>
      </c>
      <c r="O262" s="24">
        <v>0.72000000000000008</v>
      </c>
      <c r="P262" s="24">
        <v>0.60000000000000009</v>
      </c>
      <c r="Q262" s="24">
        <v>0.504</v>
      </c>
      <c r="R262" s="24">
        <v>0.52800000000000002</v>
      </c>
      <c r="S262" s="24">
        <v>0.76800000000000002</v>
      </c>
      <c r="T262" s="24">
        <v>0.79200000000000004</v>
      </c>
      <c r="U262" s="24">
        <v>0.52</v>
      </c>
      <c r="V262" s="24">
        <v>0.6160000000000001</v>
      </c>
      <c r="W262" s="24">
        <v>0.33600000000000002</v>
      </c>
      <c r="X262" s="24">
        <v>0.76000000000000012</v>
      </c>
      <c r="Y262" s="24">
        <v>0.29599999999999999</v>
      </c>
      <c r="Z262" s="24">
        <v>0.35200000000000004</v>
      </c>
      <c r="AA262" s="25">
        <v>20</v>
      </c>
      <c r="AB262" s="25">
        <v>8.8000000000000007</v>
      </c>
      <c r="AC262" s="25">
        <v>0</v>
      </c>
      <c r="AD262" s="25">
        <v>25.6</v>
      </c>
      <c r="AE262" s="25">
        <v>0</v>
      </c>
      <c r="AF262" s="25">
        <v>8</v>
      </c>
      <c r="AG262" s="25">
        <v>2.4000000000000004</v>
      </c>
      <c r="AH262" s="25">
        <v>9.6000000000000014</v>
      </c>
      <c r="AI262" s="25">
        <v>43.2</v>
      </c>
      <c r="AJ262" s="25">
        <v>0</v>
      </c>
      <c r="AK262" s="25">
        <v>4.8000000000000007</v>
      </c>
      <c r="AL262" s="25">
        <v>8.8000000000000007</v>
      </c>
      <c r="AM262" s="25">
        <v>16</v>
      </c>
      <c r="AN262" s="25">
        <v>5.6000000000000005</v>
      </c>
      <c r="AO262" s="25">
        <v>0</v>
      </c>
      <c r="AP262" s="25">
        <v>0</v>
      </c>
      <c r="AQ262" s="25">
        <v>12</v>
      </c>
      <c r="AR262" s="25">
        <v>0</v>
      </c>
      <c r="AS262" s="25">
        <v>0</v>
      </c>
      <c r="AT262" s="25">
        <v>3.2</v>
      </c>
      <c r="AU262" s="25">
        <v>14.4</v>
      </c>
      <c r="AV262" s="25">
        <v>0</v>
      </c>
      <c r="AW262" s="25">
        <v>3.2</v>
      </c>
      <c r="AX262" s="25">
        <v>8.8000000000000007</v>
      </c>
      <c r="AY262" s="25">
        <v>25.6</v>
      </c>
      <c r="AZ262" s="25">
        <v>21.6</v>
      </c>
      <c r="BA262" s="25">
        <v>21.6</v>
      </c>
      <c r="BB262" s="25">
        <v>7.2</v>
      </c>
      <c r="BC262" s="25">
        <v>38.400000000000006</v>
      </c>
      <c r="BD262" s="25">
        <v>0</v>
      </c>
      <c r="BE262" s="25">
        <v>11.200000000000001</v>
      </c>
      <c r="BF262" s="25">
        <v>4</v>
      </c>
      <c r="BG262" s="25">
        <v>0</v>
      </c>
      <c r="BH262" s="25">
        <v>35.200000000000003</v>
      </c>
      <c r="BI262" s="25">
        <v>11.200000000000001</v>
      </c>
      <c r="BJ262" s="25">
        <v>8.8000000000000007</v>
      </c>
      <c r="BK262" s="25">
        <v>0</v>
      </c>
      <c r="BL262" s="25">
        <v>34.4</v>
      </c>
      <c r="BM262" s="25">
        <v>12</v>
      </c>
      <c r="BN262" s="25">
        <v>0</v>
      </c>
    </row>
    <row r="263" spans="1:66" x14ac:dyDescent="0.25">
      <c r="A263" s="6">
        <v>45162</v>
      </c>
      <c r="B263" t="s">
        <v>14</v>
      </c>
      <c r="C263">
        <v>24</v>
      </c>
      <c r="D263">
        <f t="shared" si="36"/>
        <v>352</v>
      </c>
      <c r="E263">
        <f t="shared" si="32"/>
        <v>86.4</v>
      </c>
      <c r="F263">
        <f t="shared" si="33"/>
        <v>110.4</v>
      </c>
      <c r="G263">
        <f t="shared" si="34"/>
        <v>60.000000000000007</v>
      </c>
      <c r="H263">
        <f t="shared" si="35"/>
        <v>95.2</v>
      </c>
      <c r="I263">
        <v>0</v>
      </c>
      <c r="J263" s="22">
        <v>0.72800000000000009</v>
      </c>
      <c r="K263" s="22">
        <v>0.79200000000000004</v>
      </c>
      <c r="L263" s="22">
        <v>0.248</v>
      </c>
      <c r="M263" s="22">
        <v>0.53600000000000003</v>
      </c>
      <c r="N263" s="22">
        <v>0.78400000000000003</v>
      </c>
      <c r="O263" s="24">
        <v>0.54400000000000004</v>
      </c>
      <c r="P263" s="24">
        <v>0.64000000000000012</v>
      </c>
      <c r="Q263" s="24">
        <v>0.44000000000000006</v>
      </c>
      <c r="R263" s="24">
        <v>0.52</v>
      </c>
      <c r="S263" s="24">
        <v>0.33600000000000002</v>
      </c>
      <c r="T263" s="24">
        <v>0.68</v>
      </c>
      <c r="U263" s="24">
        <v>0.68800000000000006</v>
      </c>
      <c r="V263" s="24">
        <v>0.64800000000000013</v>
      </c>
      <c r="W263" s="24">
        <v>0.6160000000000001</v>
      </c>
      <c r="X263" s="24">
        <v>0.8</v>
      </c>
      <c r="Y263" s="24">
        <v>0.38400000000000001</v>
      </c>
      <c r="Z263" s="24">
        <v>0.64800000000000013</v>
      </c>
      <c r="AA263" s="25">
        <v>4</v>
      </c>
      <c r="AB263" s="25">
        <v>1.6</v>
      </c>
      <c r="AC263" s="25">
        <v>10.4</v>
      </c>
      <c r="AD263" s="25">
        <v>38.400000000000006</v>
      </c>
      <c r="AE263" s="25">
        <v>12</v>
      </c>
      <c r="AF263" s="25">
        <v>16</v>
      </c>
      <c r="AG263" s="25">
        <v>0</v>
      </c>
      <c r="AH263" s="25">
        <v>0</v>
      </c>
      <c r="AI263" s="25">
        <v>0</v>
      </c>
      <c r="AJ263" s="25">
        <v>28</v>
      </c>
      <c r="AK263" s="25">
        <v>23.200000000000003</v>
      </c>
      <c r="AL263" s="25">
        <v>0</v>
      </c>
      <c r="AM263" s="25">
        <v>0</v>
      </c>
      <c r="AN263" s="25">
        <v>0</v>
      </c>
      <c r="AO263" s="25">
        <v>5.6000000000000005</v>
      </c>
      <c r="AP263" s="25">
        <v>33.6</v>
      </c>
      <c r="AQ263" s="25">
        <v>11.200000000000001</v>
      </c>
      <c r="AR263" s="25">
        <v>36</v>
      </c>
      <c r="AS263" s="25">
        <v>8.8000000000000007</v>
      </c>
      <c r="AT263" s="25">
        <v>0</v>
      </c>
      <c r="AU263" s="25">
        <v>0</v>
      </c>
      <c r="AV263" s="25">
        <v>8</v>
      </c>
      <c r="AW263" s="25">
        <v>1.6</v>
      </c>
      <c r="AX263" s="25">
        <v>20</v>
      </c>
      <c r="AY263" s="25">
        <v>0.8</v>
      </c>
      <c r="AZ263" s="25">
        <v>22.400000000000002</v>
      </c>
      <c r="BA263" s="25">
        <v>4</v>
      </c>
      <c r="BB263" s="25">
        <v>0</v>
      </c>
      <c r="BC263" s="25">
        <v>0</v>
      </c>
      <c r="BD263" s="25">
        <v>3.2</v>
      </c>
      <c r="BE263" s="25">
        <v>8</v>
      </c>
      <c r="BF263" s="25">
        <v>8</v>
      </c>
      <c r="BG263" s="25">
        <v>3.2</v>
      </c>
      <c r="BH263" s="25">
        <v>0</v>
      </c>
      <c r="BI263" s="25">
        <v>11.200000000000001</v>
      </c>
      <c r="BJ263" s="25">
        <v>12</v>
      </c>
      <c r="BK263" s="25">
        <v>15.200000000000001</v>
      </c>
      <c r="BL263" s="25">
        <v>8.8000000000000007</v>
      </c>
      <c r="BM263" s="25">
        <v>1.6</v>
      </c>
      <c r="BN263" s="25">
        <v>18.400000000000002</v>
      </c>
    </row>
    <row r="264" spans="1:66" x14ac:dyDescent="0.25">
      <c r="A264" s="6">
        <v>45163</v>
      </c>
      <c r="B264" t="s">
        <v>14</v>
      </c>
      <c r="C264">
        <v>25</v>
      </c>
      <c r="D264">
        <f t="shared" si="36"/>
        <v>346.40000000000009</v>
      </c>
      <c r="E264">
        <f t="shared" si="32"/>
        <v>36.799999999999997</v>
      </c>
      <c r="F264">
        <f t="shared" si="33"/>
        <v>129.60000000000002</v>
      </c>
      <c r="G264">
        <f t="shared" si="34"/>
        <v>118.40000000000002</v>
      </c>
      <c r="H264">
        <f t="shared" si="35"/>
        <v>61.600000000000009</v>
      </c>
      <c r="I264">
        <v>0</v>
      </c>
      <c r="J264" s="22">
        <v>0.7360000000000001</v>
      </c>
      <c r="K264" s="22">
        <v>0.6160000000000001</v>
      </c>
      <c r="L264" s="22">
        <v>0.6160000000000001</v>
      </c>
      <c r="M264" s="22">
        <v>0.28000000000000003</v>
      </c>
      <c r="N264" s="22">
        <v>0.72800000000000009</v>
      </c>
      <c r="O264" s="24">
        <v>0.51200000000000001</v>
      </c>
      <c r="P264" s="24">
        <v>0.77600000000000002</v>
      </c>
      <c r="Q264" s="24">
        <v>0.496</v>
      </c>
      <c r="R264" s="24">
        <v>0.72000000000000008</v>
      </c>
      <c r="S264" s="24">
        <v>0.76000000000000012</v>
      </c>
      <c r="T264" s="24">
        <v>0.72800000000000009</v>
      </c>
      <c r="U264" s="24">
        <v>0.36000000000000004</v>
      </c>
      <c r="V264" s="24">
        <v>0.24</v>
      </c>
      <c r="W264" s="24">
        <v>0.25600000000000001</v>
      </c>
      <c r="X264" s="24">
        <v>0.38400000000000001</v>
      </c>
      <c r="Y264" s="24">
        <v>0.64800000000000013</v>
      </c>
      <c r="Z264" s="24">
        <v>0.77600000000000002</v>
      </c>
      <c r="AA264" s="25">
        <v>12</v>
      </c>
      <c r="AB264" s="25">
        <v>14.4</v>
      </c>
      <c r="AC264" s="25">
        <v>32</v>
      </c>
      <c r="AD264" s="25">
        <v>0</v>
      </c>
      <c r="AE264" s="25">
        <v>26.400000000000002</v>
      </c>
      <c r="AF264" s="25">
        <v>17.600000000000001</v>
      </c>
      <c r="AG264" s="25">
        <v>15.200000000000001</v>
      </c>
      <c r="AH264" s="25">
        <v>3.2</v>
      </c>
      <c r="AI264" s="25">
        <v>0</v>
      </c>
      <c r="AJ264" s="25">
        <v>8.8000000000000007</v>
      </c>
      <c r="AK264" s="25">
        <v>0</v>
      </c>
      <c r="AL264" s="25">
        <v>0</v>
      </c>
      <c r="AM264" s="25">
        <v>15.200000000000001</v>
      </c>
      <c r="AN264" s="25">
        <v>11.200000000000012</v>
      </c>
      <c r="AO264" s="25">
        <v>8</v>
      </c>
      <c r="AP264" s="25">
        <v>0</v>
      </c>
      <c r="AQ264" s="25">
        <v>0</v>
      </c>
      <c r="AR264" s="25">
        <v>10.4</v>
      </c>
      <c r="AS264" s="25">
        <v>0</v>
      </c>
      <c r="AT264" s="25">
        <v>16.8</v>
      </c>
      <c r="AU264" s="25">
        <v>0.8</v>
      </c>
      <c r="AV264" s="25">
        <v>19.200000000000003</v>
      </c>
      <c r="AW264" s="25">
        <v>0</v>
      </c>
      <c r="AX264" s="25">
        <v>12</v>
      </c>
      <c r="AY264" s="25">
        <v>39.200000000000003</v>
      </c>
      <c r="AZ264" s="25">
        <v>26.400000000000002</v>
      </c>
      <c r="BA264" s="25">
        <v>3.2</v>
      </c>
      <c r="BB264" s="25">
        <v>3.2</v>
      </c>
      <c r="BC264" s="25">
        <v>0</v>
      </c>
      <c r="BD264" s="25">
        <v>14.4</v>
      </c>
      <c r="BE264" s="25">
        <v>8</v>
      </c>
      <c r="BF264" s="25">
        <v>12</v>
      </c>
      <c r="BG264" s="25">
        <v>0</v>
      </c>
      <c r="BH264" s="25">
        <v>7.2</v>
      </c>
      <c r="BI264" s="25">
        <v>0.8</v>
      </c>
      <c r="BJ264" s="25">
        <v>0.8</v>
      </c>
      <c r="BK264" s="25">
        <v>8</v>
      </c>
      <c r="BL264" s="25">
        <v>0</v>
      </c>
      <c r="BM264" s="25">
        <v>0</v>
      </c>
      <c r="BN264" s="25">
        <v>0</v>
      </c>
    </row>
    <row r="265" spans="1:66" x14ac:dyDescent="0.25">
      <c r="A265" s="6">
        <v>45164</v>
      </c>
      <c r="B265" t="s">
        <v>14</v>
      </c>
      <c r="C265">
        <v>26</v>
      </c>
      <c r="D265">
        <f t="shared" si="36"/>
        <v>458.4</v>
      </c>
      <c r="E265">
        <f t="shared" si="32"/>
        <v>127.99999999999999</v>
      </c>
      <c r="F265">
        <f t="shared" si="33"/>
        <v>56.800000000000004</v>
      </c>
      <c r="G265">
        <f t="shared" si="34"/>
        <v>201.60000000000002</v>
      </c>
      <c r="H265">
        <f t="shared" si="35"/>
        <v>72</v>
      </c>
      <c r="I265">
        <v>1</v>
      </c>
      <c r="J265" s="22">
        <v>0.36800000000000005</v>
      </c>
      <c r="K265" s="22">
        <v>0.47199999999999998</v>
      </c>
      <c r="L265" s="22">
        <v>0.6080000000000001</v>
      </c>
      <c r="M265" s="22">
        <v>0.68800000000000006</v>
      </c>
      <c r="N265" s="22">
        <v>0.77600000000000002</v>
      </c>
      <c r="O265" s="24">
        <v>0.68</v>
      </c>
      <c r="P265" s="24">
        <v>0.63200000000000012</v>
      </c>
      <c r="Q265" s="24">
        <v>0.52</v>
      </c>
      <c r="R265" s="24">
        <v>0.23199999999999998</v>
      </c>
      <c r="S265" s="24">
        <v>0.60000000000000009</v>
      </c>
      <c r="T265" s="24">
        <v>0.44000000000000006</v>
      </c>
      <c r="U265" s="24">
        <v>0.75200000000000011</v>
      </c>
      <c r="V265" s="24">
        <v>0.7360000000000001</v>
      </c>
      <c r="W265" s="24">
        <v>0.59199999999999997</v>
      </c>
      <c r="X265" s="24">
        <v>0.74400000000000011</v>
      </c>
      <c r="Y265" s="24">
        <v>0.68</v>
      </c>
      <c r="Z265" s="24">
        <v>0.78400000000000003</v>
      </c>
      <c r="AA265" s="25">
        <v>0</v>
      </c>
      <c r="AB265" s="25">
        <v>4.8000000000000007</v>
      </c>
      <c r="AC265" s="25">
        <v>2.4000000000000004</v>
      </c>
      <c r="AD265" s="25">
        <v>0</v>
      </c>
      <c r="AE265" s="25">
        <v>0</v>
      </c>
      <c r="AF265" s="25">
        <v>0</v>
      </c>
      <c r="AG265" s="25">
        <v>4.8000000000000007</v>
      </c>
      <c r="AH265" s="25">
        <v>17.600000000000001</v>
      </c>
      <c r="AI265" s="25">
        <v>27.200000000000003</v>
      </c>
      <c r="AJ265" s="25">
        <v>0</v>
      </c>
      <c r="AK265" s="25">
        <v>0.8</v>
      </c>
      <c r="AL265" s="25">
        <v>9.6000000000000014</v>
      </c>
      <c r="AM265" s="25">
        <v>8.8000000000000007</v>
      </c>
      <c r="AN265" s="25">
        <v>3.2</v>
      </c>
      <c r="AO265" s="25">
        <v>0</v>
      </c>
      <c r="AP265" s="25">
        <v>0</v>
      </c>
      <c r="AQ265" s="25">
        <v>8</v>
      </c>
      <c r="AR265" s="25">
        <v>18.400000000000002</v>
      </c>
      <c r="AS265" s="25">
        <v>0</v>
      </c>
      <c r="AT265" s="25">
        <v>24</v>
      </c>
      <c r="AU265" s="25">
        <v>1.6</v>
      </c>
      <c r="AV265" s="25">
        <v>12</v>
      </c>
      <c r="AW265" s="25">
        <v>16</v>
      </c>
      <c r="AX265" s="25">
        <v>4</v>
      </c>
      <c r="AY265" s="25">
        <v>4</v>
      </c>
      <c r="AZ265" s="25">
        <v>31.200000000000003</v>
      </c>
      <c r="BA265" s="25">
        <v>34.4</v>
      </c>
      <c r="BB265" s="25">
        <v>32.800000000000004</v>
      </c>
      <c r="BC265" s="25">
        <v>38.400000000000006</v>
      </c>
      <c r="BD265" s="25">
        <v>27.200000000000003</v>
      </c>
      <c r="BE265" s="25">
        <v>0</v>
      </c>
      <c r="BF265" s="25">
        <v>6.4</v>
      </c>
      <c r="BG265" s="25">
        <v>12</v>
      </c>
      <c r="BH265" s="25">
        <v>32</v>
      </c>
      <c r="BI265" s="25">
        <v>14.4</v>
      </c>
      <c r="BJ265" s="25">
        <v>4.8000000000000007</v>
      </c>
      <c r="BK265" s="25">
        <v>21.6</v>
      </c>
      <c r="BL265" s="25">
        <v>18.400000000000002</v>
      </c>
      <c r="BM265" s="25">
        <v>16.8</v>
      </c>
      <c r="BN265" s="25">
        <v>1.6</v>
      </c>
    </row>
    <row r="266" spans="1:66" x14ac:dyDescent="0.25">
      <c r="A266" s="6">
        <v>45165</v>
      </c>
      <c r="B266" t="s">
        <v>14</v>
      </c>
      <c r="C266">
        <v>27</v>
      </c>
      <c r="D266">
        <f t="shared" si="36"/>
        <v>432.00000000000006</v>
      </c>
      <c r="E266">
        <f t="shared" si="32"/>
        <v>111.20000000000002</v>
      </c>
      <c r="F266">
        <f t="shared" si="33"/>
        <v>65.600000000000023</v>
      </c>
      <c r="G266">
        <f t="shared" si="34"/>
        <v>105.60000000000001</v>
      </c>
      <c r="H266">
        <f t="shared" si="35"/>
        <v>149.60000000000002</v>
      </c>
      <c r="I266">
        <v>0</v>
      </c>
      <c r="J266" s="22">
        <v>0.72800000000000009</v>
      </c>
      <c r="K266" s="22">
        <v>0.72000000000000008</v>
      </c>
      <c r="L266" s="22">
        <v>0.6080000000000001</v>
      </c>
      <c r="M266" s="22">
        <v>0.30400000000000005</v>
      </c>
      <c r="N266" s="22">
        <v>0.31200000000000006</v>
      </c>
      <c r="O266" s="24">
        <v>0.62400000000000011</v>
      </c>
      <c r="P266" s="24">
        <v>0.57599999999999996</v>
      </c>
      <c r="Q266" s="24">
        <v>0.53600000000000003</v>
      </c>
      <c r="R266" s="24">
        <v>0.76000000000000012</v>
      </c>
      <c r="S266" s="24">
        <v>0.496</v>
      </c>
      <c r="T266" s="24">
        <v>0.21600000000000003</v>
      </c>
      <c r="U266" s="24">
        <v>0.37600000000000006</v>
      </c>
      <c r="V266" s="24">
        <v>0.68</v>
      </c>
      <c r="W266" s="24">
        <v>0.74400000000000011</v>
      </c>
      <c r="X266" s="24">
        <v>0.47199999999999998</v>
      </c>
      <c r="Y266" s="24">
        <v>0.6080000000000001</v>
      </c>
      <c r="Z266" s="24">
        <v>0.38400000000000001</v>
      </c>
      <c r="AA266" s="25">
        <v>0</v>
      </c>
      <c r="AB266" s="25">
        <v>1.6</v>
      </c>
      <c r="AC266" s="25">
        <v>0</v>
      </c>
      <c r="AD266" s="25">
        <v>22.400000000000002</v>
      </c>
      <c r="AE266" s="25">
        <v>5.6000000000000005</v>
      </c>
      <c r="AF266" s="25">
        <v>20</v>
      </c>
      <c r="AG266" s="25">
        <v>1.6</v>
      </c>
      <c r="AH266" s="25">
        <v>4.8000000000000007</v>
      </c>
      <c r="AI266" s="25">
        <v>9.6000000000000014</v>
      </c>
      <c r="AJ266" s="25">
        <v>0</v>
      </c>
      <c r="AK266" s="25">
        <v>1.6</v>
      </c>
      <c r="AL266" s="25">
        <v>21.6</v>
      </c>
      <c r="AM266" s="25">
        <v>17.600000000000001</v>
      </c>
      <c r="AN266" s="25">
        <v>42.400000000000006</v>
      </c>
      <c r="AO266" s="25">
        <v>0</v>
      </c>
      <c r="AP266" s="25">
        <v>9.6000000000000014</v>
      </c>
      <c r="AQ266" s="25">
        <v>24</v>
      </c>
      <c r="AR266" s="25">
        <v>11.200000000000001</v>
      </c>
      <c r="AS266" s="25">
        <v>16.8</v>
      </c>
      <c r="AT266" s="25">
        <v>6.4</v>
      </c>
      <c r="AU266" s="25">
        <v>12.8</v>
      </c>
      <c r="AV266" s="25">
        <v>16</v>
      </c>
      <c r="AW266" s="25">
        <v>10.4</v>
      </c>
      <c r="AX266" s="25">
        <v>2.4000000000000004</v>
      </c>
      <c r="AY266" s="25">
        <v>0</v>
      </c>
      <c r="AZ266" s="25">
        <v>11.200000000000001</v>
      </c>
      <c r="BA266" s="25">
        <v>24</v>
      </c>
      <c r="BB266" s="25">
        <v>12.8</v>
      </c>
      <c r="BC266" s="25">
        <v>16</v>
      </c>
      <c r="BD266" s="25">
        <v>0</v>
      </c>
      <c r="BE266" s="25">
        <v>0.8</v>
      </c>
      <c r="BF266" s="25">
        <v>7.2</v>
      </c>
      <c r="BG266" s="25">
        <v>0</v>
      </c>
      <c r="BH266" s="25">
        <v>40.800000000000004</v>
      </c>
      <c r="BI266" s="25">
        <v>24</v>
      </c>
      <c r="BJ266" s="25">
        <v>0</v>
      </c>
      <c r="BK266" s="25">
        <v>4</v>
      </c>
      <c r="BL266" s="25">
        <v>0.8</v>
      </c>
      <c r="BM266" s="25">
        <v>33.6</v>
      </c>
      <c r="BN266" s="25">
        <v>0</v>
      </c>
    </row>
    <row r="267" spans="1:66" x14ac:dyDescent="0.25">
      <c r="A267" s="6">
        <v>45166</v>
      </c>
      <c r="B267" t="s">
        <v>14</v>
      </c>
      <c r="C267">
        <v>28</v>
      </c>
      <c r="D267">
        <f t="shared" si="36"/>
        <v>458.4</v>
      </c>
      <c r="E267">
        <f t="shared" si="32"/>
        <v>80</v>
      </c>
      <c r="F267">
        <f t="shared" si="33"/>
        <v>138.4</v>
      </c>
      <c r="G267">
        <f t="shared" si="34"/>
        <v>148</v>
      </c>
      <c r="H267">
        <f t="shared" si="35"/>
        <v>92</v>
      </c>
      <c r="I267">
        <v>0</v>
      </c>
      <c r="J267" s="22">
        <v>0.192</v>
      </c>
      <c r="K267" s="22">
        <v>0.76000000000000012</v>
      </c>
      <c r="L267" s="22">
        <v>0.60000000000000009</v>
      </c>
      <c r="M267" s="22">
        <v>0.68800000000000006</v>
      </c>
      <c r="N267" s="22">
        <v>0.67200000000000004</v>
      </c>
      <c r="O267" s="24">
        <v>0.71200000000000008</v>
      </c>
      <c r="P267" s="24">
        <v>0.76800000000000002</v>
      </c>
      <c r="Q267" s="24">
        <v>0.56000000000000005</v>
      </c>
      <c r="R267" s="24">
        <v>0.43200000000000005</v>
      </c>
      <c r="S267" s="24">
        <v>0.48799999999999999</v>
      </c>
      <c r="T267" s="24">
        <v>0.70400000000000007</v>
      </c>
      <c r="U267" s="24">
        <v>0.40800000000000003</v>
      </c>
      <c r="V267" s="24">
        <v>0.68</v>
      </c>
      <c r="W267" s="24">
        <v>0.72800000000000009</v>
      </c>
      <c r="X267" s="24">
        <v>0.76800000000000002</v>
      </c>
      <c r="Y267" s="24">
        <v>0.63200000000000012</v>
      </c>
      <c r="Z267" s="24">
        <v>0.71200000000000008</v>
      </c>
      <c r="AA267" s="25">
        <v>16.8</v>
      </c>
      <c r="AB267" s="25">
        <v>10.4</v>
      </c>
      <c r="AC267" s="25">
        <v>0</v>
      </c>
      <c r="AD267" s="25">
        <v>3.2</v>
      </c>
      <c r="AE267" s="25">
        <v>0</v>
      </c>
      <c r="AF267" s="25">
        <v>24</v>
      </c>
      <c r="AG267" s="25">
        <v>0</v>
      </c>
      <c r="AH267" s="25">
        <v>37.6</v>
      </c>
      <c r="AI267" s="25">
        <v>36</v>
      </c>
      <c r="AJ267" s="25">
        <v>10.4</v>
      </c>
      <c r="AK267" s="25">
        <v>35.200000000000003</v>
      </c>
      <c r="AL267" s="25">
        <v>0</v>
      </c>
      <c r="AM267" s="25">
        <v>6.4</v>
      </c>
      <c r="AN267" s="25">
        <v>13.600000000000001</v>
      </c>
      <c r="AO267" s="25">
        <v>11.200000000000001</v>
      </c>
      <c r="AP267" s="25">
        <v>6.4</v>
      </c>
      <c r="AQ267" s="25">
        <v>11.200000000000001</v>
      </c>
      <c r="AR267" s="25">
        <v>0</v>
      </c>
      <c r="AS267" s="25">
        <v>43.2</v>
      </c>
      <c r="AT267" s="25">
        <v>0</v>
      </c>
      <c r="AU267" s="25">
        <v>28</v>
      </c>
      <c r="AV267" s="25">
        <v>0</v>
      </c>
      <c r="AW267" s="25">
        <v>24.8</v>
      </c>
      <c r="AX267" s="25">
        <v>34.4</v>
      </c>
      <c r="AY267" s="25">
        <v>18.400000000000002</v>
      </c>
      <c r="AZ267" s="25">
        <v>16.8</v>
      </c>
      <c r="BA267" s="25">
        <v>0</v>
      </c>
      <c r="BB267" s="25">
        <v>17.600000000000001</v>
      </c>
      <c r="BC267" s="25">
        <v>0</v>
      </c>
      <c r="BD267" s="25">
        <v>8</v>
      </c>
      <c r="BE267" s="25">
        <v>0</v>
      </c>
      <c r="BF267" s="25">
        <v>3.2</v>
      </c>
      <c r="BG267" s="25">
        <v>0</v>
      </c>
      <c r="BH267" s="25">
        <v>17.600000000000001</v>
      </c>
      <c r="BI267" s="25">
        <v>7.2</v>
      </c>
      <c r="BJ267" s="25">
        <v>3.2</v>
      </c>
      <c r="BK267" s="25">
        <v>9.6000000000000014</v>
      </c>
      <c r="BL267" s="25">
        <v>28</v>
      </c>
      <c r="BM267" s="25">
        <v>8.7999999999999101</v>
      </c>
      <c r="BN267" s="25">
        <v>2.4000000000000909</v>
      </c>
    </row>
    <row r="268" spans="1:66" x14ac:dyDescent="0.25">
      <c r="A268" s="6">
        <v>45167</v>
      </c>
      <c r="B268" t="s">
        <v>14</v>
      </c>
      <c r="C268">
        <v>29</v>
      </c>
      <c r="D268">
        <f t="shared" si="36"/>
        <v>410.40000000000009</v>
      </c>
      <c r="E268">
        <f t="shared" si="32"/>
        <v>78.400000000000105</v>
      </c>
      <c r="F268">
        <f t="shared" si="33"/>
        <v>82.4</v>
      </c>
      <c r="G268">
        <f t="shared" si="34"/>
        <v>111.20000000000002</v>
      </c>
      <c r="H268">
        <f t="shared" si="35"/>
        <v>138.4</v>
      </c>
      <c r="I268">
        <v>0</v>
      </c>
      <c r="J268" s="22">
        <v>0.36000000000000004</v>
      </c>
      <c r="K268" s="22">
        <v>0.62400000000000011</v>
      </c>
      <c r="L268" s="22">
        <v>0.56799999999999995</v>
      </c>
      <c r="M268" s="22">
        <v>0.66400000000000015</v>
      </c>
      <c r="N268" s="22">
        <v>0.79200000000000004</v>
      </c>
      <c r="O268" s="24">
        <v>0.504</v>
      </c>
      <c r="P268" s="24">
        <v>0.56000000000000005</v>
      </c>
      <c r="Q268" s="24">
        <v>0.504</v>
      </c>
      <c r="R268" s="24">
        <v>0.7360000000000001</v>
      </c>
      <c r="S268" s="24">
        <v>0.48799999999999999</v>
      </c>
      <c r="T268" s="24">
        <v>0.70400000000000007</v>
      </c>
      <c r="U268" s="24">
        <v>0.48</v>
      </c>
      <c r="V268" s="24">
        <v>0.7360000000000001</v>
      </c>
      <c r="W268" s="24">
        <v>0.32800000000000007</v>
      </c>
      <c r="X268" s="24">
        <v>0.7360000000000001</v>
      </c>
      <c r="Y268" s="24">
        <v>0.23199999999999998</v>
      </c>
      <c r="Z268" s="24">
        <v>0.78400000000000003</v>
      </c>
      <c r="AA268" s="25">
        <v>12.8</v>
      </c>
      <c r="AB268" s="25">
        <v>16</v>
      </c>
      <c r="AC268" s="25">
        <v>0</v>
      </c>
      <c r="AD268" s="25">
        <v>0</v>
      </c>
      <c r="AE268" s="25">
        <v>0</v>
      </c>
      <c r="AF268" s="25">
        <v>1.6</v>
      </c>
      <c r="AG268" s="25">
        <v>16.8</v>
      </c>
      <c r="AH268" s="25">
        <v>16.8</v>
      </c>
      <c r="AI268" s="25">
        <v>16</v>
      </c>
      <c r="AJ268" s="25">
        <v>2.4000000000000004</v>
      </c>
      <c r="AK268" s="25">
        <v>24</v>
      </c>
      <c r="AL268" s="25">
        <v>2.4000000000000004</v>
      </c>
      <c r="AM268" s="25">
        <v>31.200000000000003</v>
      </c>
      <c r="AN268" s="25">
        <v>3.2</v>
      </c>
      <c r="AO268" s="25">
        <v>0</v>
      </c>
      <c r="AP268" s="25">
        <v>43.2</v>
      </c>
      <c r="AQ268" s="25">
        <v>36.800000000000004</v>
      </c>
      <c r="AR268" s="25">
        <v>3.2</v>
      </c>
      <c r="AS268" s="25">
        <v>16</v>
      </c>
      <c r="AT268" s="25">
        <v>2.4000000000000004</v>
      </c>
      <c r="AU268" s="25">
        <v>2.4000000000000004</v>
      </c>
      <c r="AV268" s="25">
        <v>32</v>
      </c>
      <c r="AW268" s="25">
        <v>0</v>
      </c>
      <c r="AX268" s="25">
        <v>9.6000000000000014</v>
      </c>
      <c r="AY268" s="25">
        <v>1.6</v>
      </c>
      <c r="AZ268" s="25">
        <v>23.200000000000003</v>
      </c>
      <c r="BA268" s="25">
        <v>12.8</v>
      </c>
      <c r="BB268" s="25">
        <v>0</v>
      </c>
      <c r="BC268" s="25">
        <v>29.6</v>
      </c>
      <c r="BD268" s="25">
        <v>0</v>
      </c>
      <c r="BE268" s="25">
        <v>16</v>
      </c>
      <c r="BF268" s="25">
        <v>0</v>
      </c>
      <c r="BG268" s="25">
        <v>22.400000000000002</v>
      </c>
      <c r="BH268" s="25">
        <v>0</v>
      </c>
      <c r="BI268" s="25">
        <v>0</v>
      </c>
      <c r="BJ268" s="25">
        <v>20.8</v>
      </c>
      <c r="BK268" s="25">
        <v>7.2000000000000233</v>
      </c>
      <c r="BL268" s="25">
        <v>10.400000000000091</v>
      </c>
      <c r="BM268" s="25">
        <v>1.6</v>
      </c>
      <c r="BN268" s="25">
        <v>0</v>
      </c>
    </row>
    <row r="269" spans="1:66" x14ac:dyDescent="0.25">
      <c r="A269" s="6">
        <v>45168</v>
      </c>
      <c r="B269" t="s">
        <v>14</v>
      </c>
      <c r="C269">
        <v>30</v>
      </c>
      <c r="D269">
        <f t="shared" si="36"/>
        <v>346.40000000000026</v>
      </c>
      <c r="E269">
        <f t="shared" si="32"/>
        <v>104.8000000000001</v>
      </c>
      <c r="F269">
        <f t="shared" si="33"/>
        <v>75.200000000000102</v>
      </c>
      <c r="G269">
        <f t="shared" si="34"/>
        <v>119.20000000000009</v>
      </c>
      <c r="H269">
        <f t="shared" si="35"/>
        <v>47.2</v>
      </c>
      <c r="I269">
        <v>0</v>
      </c>
      <c r="J269" s="22">
        <v>0.72000000000000008</v>
      </c>
      <c r="K269" s="22">
        <v>0.42400000000000004</v>
      </c>
      <c r="L269" s="22">
        <v>0.56799999999999995</v>
      </c>
      <c r="M269" s="22">
        <v>0.78400000000000003</v>
      </c>
      <c r="N269" s="22">
        <v>0.76000000000000012</v>
      </c>
      <c r="O269" s="24">
        <v>0.76800000000000002</v>
      </c>
      <c r="P269" s="24">
        <v>0.32000000000000006</v>
      </c>
      <c r="Q269" s="24">
        <v>0.54400000000000004</v>
      </c>
      <c r="R269" s="24">
        <v>0.60000000000000009</v>
      </c>
      <c r="S269" s="24">
        <v>0.56799999999999995</v>
      </c>
      <c r="T269" s="24">
        <v>0.70400000000000007</v>
      </c>
      <c r="U269" s="24">
        <v>0.63200000000000012</v>
      </c>
      <c r="V269" s="24">
        <v>0.71200000000000008</v>
      </c>
      <c r="W269" s="24">
        <v>0.6080000000000001</v>
      </c>
      <c r="X269" s="24">
        <v>8.8000000000000009E-2</v>
      </c>
      <c r="Y269" s="24">
        <v>0.79200000000000004</v>
      </c>
      <c r="Z269" s="24">
        <v>0.34400000000000003</v>
      </c>
      <c r="AA269" s="25">
        <v>0</v>
      </c>
      <c r="AB269" s="25">
        <v>0.8</v>
      </c>
      <c r="AC269" s="25">
        <v>2.4000000000000004</v>
      </c>
      <c r="AD269" s="25">
        <v>4</v>
      </c>
      <c r="AE269" s="25">
        <v>9.0949470177292829E-14</v>
      </c>
      <c r="AF269" s="25">
        <v>30.400000000000002</v>
      </c>
      <c r="AG269" s="25">
        <v>5.6000000000000005</v>
      </c>
      <c r="AH269" s="25">
        <v>0</v>
      </c>
      <c r="AI269" s="25">
        <v>19.200000000000003</v>
      </c>
      <c r="AJ269" s="25">
        <v>12.8</v>
      </c>
      <c r="AK269" s="25">
        <v>32.800000000000004</v>
      </c>
      <c r="AL269" s="25">
        <v>8</v>
      </c>
      <c r="AM269" s="25">
        <v>0</v>
      </c>
      <c r="AN269" s="25">
        <v>5.6000000000000005</v>
      </c>
      <c r="AO269" s="25">
        <v>0</v>
      </c>
      <c r="AP269" s="25">
        <v>0</v>
      </c>
      <c r="AQ269" s="25">
        <v>0</v>
      </c>
      <c r="AR269" s="25">
        <v>0.8</v>
      </c>
      <c r="AS269" s="25">
        <v>8.8000000000000007</v>
      </c>
      <c r="AT269" s="25">
        <v>24</v>
      </c>
      <c r="AU269" s="25">
        <v>12.000000000000092</v>
      </c>
      <c r="AV269" s="25">
        <v>9.6000000000000014</v>
      </c>
      <c r="AW269" s="25">
        <v>31.200000000000003</v>
      </c>
      <c r="AX269" s="25">
        <v>12.8</v>
      </c>
      <c r="AY269" s="25">
        <v>0</v>
      </c>
      <c r="AZ269" s="25">
        <v>4</v>
      </c>
      <c r="BA269" s="25">
        <v>0</v>
      </c>
      <c r="BB269" s="25">
        <v>36.800000000000004</v>
      </c>
      <c r="BC269" s="25">
        <v>0</v>
      </c>
      <c r="BD269" s="25">
        <v>12.8</v>
      </c>
      <c r="BE269" s="25">
        <v>0</v>
      </c>
      <c r="BF269" s="25">
        <v>8</v>
      </c>
      <c r="BG269" s="25">
        <v>24.000000000000092</v>
      </c>
      <c r="BH269" s="25">
        <v>0</v>
      </c>
      <c r="BI269" s="25">
        <v>10.4</v>
      </c>
      <c r="BJ269" s="25">
        <v>4.8000000000000007</v>
      </c>
      <c r="BK269" s="25">
        <v>0</v>
      </c>
      <c r="BL269" s="25">
        <v>20</v>
      </c>
      <c r="BM269" s="25">
        <v>24</v>
      </c>
      <c r="BN269" s="25">
        <v>13.600000000000001</v>
      </c>
    </row>
    <row r="270" spans="1:66" x14ac:dyDescent="0.25">
      <c r="A270" s="6">
        <v>45169</v>
      </c>
      <c r="B270" t="s">
        <v>14</v>
      </c>
      <c r="C270">
        <v>31</v>
      </c>
      <c r="D270">
        <f t="shared" si="36"/>
        <v>534.40000000000009</v>
      </c>
      <c r="E270">
        <f t="shared" si="32"/>
        <v>126.40000000000002</v>
      </c>
      <c r="F270">
        <f t="shared" si="33"/>
        <v>108</v>
      </c>
      <c r="G270">
        <f t="shared" si="34"/>
        <v>152.80000000000001</v>
      </c>
      <c r="H270">
        <f t="shared" si="35"/>
        <v>147.20000000000002</v>
      </c>
      <c r="I270">
        <v>0</v>
      </c>
      <c r="J270" s="22">
        <v>0.52800000000000002</v>
      </c>
      <c r="K270" s="22">
        <v>0.44000000000000006</v>
      </c>
      <c r="L270" s="22">
        <v>0.68800000000000006</v>
      </c>
      <c r="M270" s="22">
        <v>0.14399999999999999</v>
      </c>
      <c r="N270" s="22">
        <v>0.79200000000000004</v>
      </c>
      <c r="O270" s="24">
        <v>0.48</v>
      </c>
      <c r="P270" s="24">
        <v>0.248</v>
      </c>
      <c r="Q270" s="24">
        <v>0.69600000000000006</v>
      </c>
      <c r="R270" s="24">
        <v>0.12</v>
      </c>
      <c r="S270" s="24">
        <v>0.48799999999999999</v>
      </c>
      <c r="T270" s="24">
        <v>0.8</v>
      </c>
      <c r="U270" s="24">
        <v>0.76000000000000012</v>
      </c>
      <c r="V270" s="24">
        <v>0.8</v>
      </c>
      <c r="W270" s="24">
        <v>0.21600000000000003</v>
      </c>
      <c r="X270" s="24">
        <v>0.22400000000000003</v>
      </c>
      <c r="Y270" s="24">
        <v>0.76000000000000012</v>
      </c>
      <c r="Z270" s="24">
        <v>0.76800000000000002</v>
      </c>
      <c r="AA270" s="25">
        <v>0</v>
      </c>
      <c r="AB270" s="25">
        <v>33.6</v>
      </c>
      <c r="AC270" s="25">
        <v>0</v>
      </c>
      <c r="AD270" s="25">
        <v>24</v>
      </c>
      <c r="AE270" s="25">
        <v>0</v>
      </c>
      <c r="AF270" s="25">
        <v>0</v>
      </c>
      <c r="AG270" s="25">
        <v>22.400000000000002</v>
      </c>
      <c r="AH270" s="25">
        <v>0</v>
      </c>
      <c r="AI270" s="25">
        <v>22.400000000000002</v>
      </c>
      <c r="AJ270" s="25">
        <v>5.6000000000000005</v>
      </c>
      <c r="AK270" s="25">
        <v>6.4</v>
      </c>
      <c r="AL270" s="25">
        <v>8.8000000000000007</v>
      </c>
      <c r="AM270" s="25">
        <v>24</v>
      </c>
      <c r="AN270" s="25">
        <v>13.600000000000001</v>
      </c>
      <c r="AO270" s="25">
        <v>8</v>
      </c>
      <c r="AP270" s="25">
        <v>10.4</v>
      </c>
      <c r="AQ270" s="25">
        <v>10.4</v>
      </c>
      <c r="AR270" s="25">
        <v>28</v>
      </c>
      <c r="AS270" s="25">
        <v>25.6</v>
      </c>
      <c r="AT270" s="25">
        <v>18.400000000000002</v>
      </c>
      <c r="AU270" s="25">
        <v>19.200000000000003</v>
      </c>
      <c r="AV270" s="25">
        <v>0</v>
      </c>
      <c r="AW270" s="25">
        <v>20</v>
      </c>
      <c r="AX270" s="25">
        <v>15.200000000000001</v>
      </c>
      <c r="AY270" s="25">
        <v>0</v>
      </c>
      <c r="AZ270" s="25">
        <v>1.6</v>
      </c>
      <c r="BA270" s="25">
        <v>44</v>
      </c>
      <c r="BB270" s="25">
        <v>12.8</v>
      </c>
      <c r="BC270" s="25">
        <v>31.200000000000003</v>
      </c>
      <c r="BD270" s="25">
        <v>8.8000000000000007</v>
      </c>
      <c r="BE270" s="25">
        <v>7.2</v>
      </c>
      <c r="BF270" s="25">
        <v>8.8000000000000007</v>
      </c>
      <c r="BG270" s="25">
        <v>0</v>
      </c>
      <c r="BH270" s="25">
        <v>41.6</v>
      </c>
      <c r="BI270" s="25">
        <v>36.800000000000004</v>
      </c>
      <c r="BJ270" s="25">
        <v>0</v>
      </c>
      <c r="BK270" s="25">
        <v>10.4</v>
      </c>
      <c r="BL270" s="25">
        <v>0</v>
      </c>
      <c r="BM270" s="25">
        <v>2.4000000000000004</v>
      </c>
      <c r="BN270" s="25">
        <v>19.200000000000003</v>
      </c>
    </row>
    <row r="271" spans="1:66" x14ac:dyDescent="0.25">
      <c r="B271" t="s">
        <v>15</v>
      </c>
      <c r="C271">
        <v>0.01</v>
      </c>
      <c r="D271">
        <f t="shared" si="36"/>
        <v>0</v>
      </c>
      <c r="E271">
        <v>0</v>
      </c>
      <c r="F271">
        <v>0</v>
      </c>
      <c r="G271">
        <v>0</v>
      </c>
      <c r="H271">
        <v>0</v>
      </c>
      <c r="I271">
        <v>0</v>
      </c>
      <c r="J271" s="22">
        <v>0</v>
      </c>
      <c r="K271" s="22">
        <v>0</v>
      </c>
      <c r="L271" s="22">
        <v>0</v>
      </c>
      <c r="M271" s="22">
        <v>0</v>
      </c>
      <c r="N271" s="22">
        <v>0</v>
      </c>
      <c r="O271" s="24">
        <v>0</v>
      </c>
      <c r="P271" s="24">
        <v>0</v>
      </c>
      <c r="Q271" s="24">
        <v>0</v>
      </c>
      <c r="R271" s="24">
        <v>0</v>
      </c>
      <c r="S271" s="24">
        <v>0</v>
      </c>
      <c r="T271" s="24">
        <v>0</v>
      </c>
      <c r="U271" s="24">
        <v>0</v>
      </c>
      <c r="V271" s="24">
        <v>0</v>
      </c>
      <c r="W271" s="24">
        <v>0</v>
      </c>
      <c r="X271" s="24">
        <v>0</v>
      </c>
      <c r="Y271" s="24">
        <v>0</v>
      </c>
      <c r="Z271" s="24">
        <v>0</v>
      </c>
      <c r="AA271" s="25">
        <v>0</v>
      </c>
      <c r="AB271" s="25">
        <v>0</v>
      </c>
      <c r="AC271" s="25">
        <v>0</v>
      </c>
      <c r="AD271" s="25">
        <v>0</v>
      </c>
      <c r="AE271" s="25">
        <v>0</v>
      </c>
      <c r="AF271" s="25">
        <v>0</v>
      </c>
      <c r="AG271" s="25">
        <v>0</v>
      </c>
      <c r="AH271" s="25">
        <v>0</v>
      </c>
      <c r="AI271" s="25">
        <v>0</v>
      </c>
      <c r="AJ271" s="25">
        <v>0</v>
      </c>
      <c r="AK271" s="25">
        <v>0</v>
      </c>
      <c r="AL271" s="25">
        <v>0</v>
      </c>
      <c r="AM271" s="25">
        <v>0</v>
      </c>
      <c r="AN271" s="25">
        <v>0</v>
      </c>
      <c r="AO271" s="25">
        <v>0</v>
      </c>
      <c r="AP271" s="25">
        <v>0</v>
      </c>
      <c r="AQ271" s="25">
        <v>0</v>
      </c>
      <c r="AR271" s="25">
        <v>0</v>
      </c>
      <c r="AS271" s="25">
        <v>0</v>
      </c>
      <c r="AT271" s="25">
        <v>0</v>
      </c>
      <c r="AU271" s="25">
        <v>0</v>
      </c>
      <c r="AV271" s="25">
        <v>0</v>
      </c>
      <c r="AW271" s="25">
        <v>0</v>
      </c>
      <c r="AX271" s="25">
        <v>0</v>
      </c>
      <c r="AY271" s="25">
        <v>0</v>
      </c>
      <c r="AZ271" s="25">
        <v>0</v>
      </c>
      <c r="BA271" s="25">
        <v>0</v>
      </c>
      <c r="BB271" s="25">
        <v>0</v>
      </c>
      <c r="BC271" s="25">
        <v>0</v>
      </c>
      <c r="BD271" s="25">
        <v>0</v>
      </c>
      <c r="BE271" s="25">
        <v>0</v>
      </c>
      <c r="BF271" s="25">
        <v>0</v>
      </c>
      <c r="BG271" s="25">
        <v>0</v>
      </c>
      <c r="BH271" s="25">
        <v>0</v>
      </c>
      <c r="BI271" s="25">
        <v>0</v>
      </c>
      <c r="BJ271" s="25">
        <v>0</v>
      </c>
      <c r="BK271" s="25">
        <v>0</v>
      </c>
      <c r="BL271" s="25">
        <v>0</v>
      </c>
      <c r="BM271" s="25">
        <v>0</v>
      </c>
      <c r="BN271" s="25">
        <v>0</v>
      </c>
    </row>
    <row r="272" spans="1:66" x14ac:dyDescent="0.25">
      <c r="B272" t="s">
        <v>15</v>
      </c>
      <c r="C272">
        <v>0.02</v>
      </c>
      <c r="D272">
        <f t="shared" si="36"/>
        <v>0</v>
      </c>
      <c r="E272">
        <v>0</v>
      </c>
      <c r="F272">
        <v>0</v>
      </c>
      <c r="G272">
        <v>0</v>
      </c>
      <c r="H272">
        <v>0</v>
      </c>
      <c r="I272">
        <v>0</v>
      </c>
      <c r="J272" s="22">
        <v>0</v>
      </c>
      <c r="K272" s="22">
        <v>0</v>
      </c>
      <c r="L272" s="22">
        <v>0</v>
      </c>
      <c r="M272" s="22">
        <v>0</v>
      </c>
      <c r="N272" s="22">
        <v>0</v>
      </c>
      <c r="O272" s="24">
        <v>0</v>
      </c>
      <c r="P272" s="24">
        <v>0</v>
      </c>
      <c r="Q272" s="24">
        <v>0</v>
      </c>
      <c r="R272" s="24">
        <v>0</v>
      </c>
      <c r="S272" s="24">
        <v>0</v>
      </c>
      <c r="T272" s="24">
        <v>0</v>
      </c>
      <c r="U272" s="24">
        <v>0</v>
      </c>
      <c r="V272" s="24">
        <v>0</v>
      </c>
      <c r="W272" s="24">
        <v>0</v>
      </c>
      <c r="X272" s="24">
        <v>0</v>
      </c>
      <c r="Y272" s="24">
        <v>0</v>
      </c>
      <c r="Z272" s="24">
        <v>0</v>
      </c>
      <c r="AA272" s="25">
        <v>0</v>
      </c>
      <c r="AB272" s="25">
        <v>0</v>
      </c>
      <c r="AC272" s="25">
        <v>0</v>
      </c>
      <c r="AD272" s="25">
        <v>0</v>
      </c>
      <c r="AE272" s="25">
        <v>0</v>
      </c>
      <c r="AF272" s="25">
        <v>0</v>
      </c>
      <c r="AG272" s="25">
        <v>0</v>
      </c>
      <c r="AH272" s="25">
        <v>0</v>
      </c>
      <c r="AI272" s="25">
        <v>0</v>
      </c>
      <c r="AJ272" s="25">
        <v>0</v>
      </c>
      <c r="AK272" s="25">
        <v>0</v>
      </c>
      <c r="AL272" s="25">
        <v>0</v>
      </c>
      <c r="AM272" s="25">
        <v>0</v>
      </c>
      <c r="AN272" s="25">
        <v>0</v>
      </c>
      <c r="AO272" s="25">
        <v>0</v>
      </c>
      <c r="AP272" s="25">
        <v>0</v>
      </c>
      <c r="AQ272" s="25">
        <v>0</v>
      </c>
      <c r="AR272" s="25">
        <v>0</v>
      </c>
      <c r="AS272" s="25">
        <v>0</v>
      </c>
      <c r="AT272" s="25">
        <v>0</v>
      </c>
      <c r="AU272" s="25">
        <v>0</v>
      </c>
      <c r="AV272" s="25">
        <v>0</v>
      </c>
      <c r="AW272" s="25">
        <v>0</v>
      </c>
      <c r="AX272" s="25">
        <v>0</v>
      </c>
      <c r="AY272" s="25">
        <v>0</v>
      </c>
      <c r="AZ272" s="25">
        <v>0</v>
      </c>
      <c r="BA272" s="25">
        <v>0</v>
      </c>
      <c r="BB272" s="25">
        <v>0</v>
      </c>
      <c r="BC272" s="25">
        <v>0</v>
      </c>
      <c r="BD272" s="25">
        <v>0</v>
      </c>
      <c r="BE272" s="25">
        <v>0</v>
      </c>
      <c r="BF272" s="25">
        <v>0</v>
      </c>
      <c r="BG272" s="25">
        <v>0</v>
      </c>
      <c r="BH272" s="25">
        <v>0</v>
      </c>
      <c r="BI272" s="25">
        <v>0</v>
      </c>
      <c r="BJ272" s="25">
        <v>0</v>
      </c>
      <c r="BK272" s="25">
        <v>0</v>
      </c>
      <c r="BL272" s="25">
        <v>0</v>
      </c>
      <c r="BM272" s="25">
        <v>0</v>
      </c>
      <c r="BN272" s="25">
        <v>0</v>
      </c>
    </row>
    <row r="273" spans="1:66" x14ac:dyDescent="0.25">
      <c r="B273" t="s">
        <v>15</v>
      </c>
      <c r="C273">
        <v>0.03</v>
      </c>
      <c r="D273">
        <f t="shared" si="36"/>
        <v>0</v>
      </c>
      <c r="E273">
        <v>0</v>
      </c>
      <c r="F273">
        <v>0</v>
      </c>
      <c r="G273">
        <v>0</v>
      </c>
      <c r="H273">
        <v>0</v>
      </c>
      <c r="I273">
        <v>0</v>
      </c>
      <c r="J273" s="22">
        <v>0</v>
      </c>
      <c r="K273" s="22">
        <v>0</v>
      </c>
      <c r="L273" s="22">
        <v>0</v>
      </c>
      <c r="M273" s="22">
        <v>0</v>
      </c>
      <c r="N273" s="22">
        <v>0</v>
      </c>
      <c r="O273" s="24">
        <v>0</v>
      </c>
      <c r="P273" s="24">
        <v>0</v>
      </c>
      <c r="Q273" s="24">
        <v>0</v>
      </c>
      <c r="R273" s="24">
        <v>0</v>
      </c>
      <c r="S273" s="24">
        <v>0</v>
      </c>
      <c r="T273" s="24">
        <v>0</v>
      </c>
      <c r="U273" s="24">
        <v>0</v>
      </c>
      <c r="V273" s="24">
        <v>0</v>
      </c>
      <c r="W273" s="24">
        <v>0</v>
      </c>
      <c r="X273" s="24">
        <v>0</v>
      </c>
      <c r="Y273" s="24">
        <v>0</v>
      </c>
      <c r="Z273" s="24">
        <v>0</v>
      </c>
      <c r="AA273" s="25">
        <v>0</v>
      </c>
      <c r="AB273" s="25">
        <v>0</v>
      </c>
      <c r="AC273" s="25">
        <v>0</v>
      </c>
      <c r="AD273" s="25">
        <v>0</v>
      </c>
      <c r="AE273" s="25">
        <v>0</v>
      </c>
      <c r="AF273" s="25">
        <v>0</v>
      </c>
      <c r="AG273" s="25">
        <v>0</v>
      </c>
      <c r="AH273" s="25">
        <v>0</v>
      </c>
      <c r="AI273" s="25">
        <v>0</v>
      </c>
      <c r="AJ273" s="25">
        <v>0</v>
      </c>
      <c r="AK273" s="25">
        <v>0</v>
      </c>
      <c r="AL273" s="25">
        <v>0</v>
      </c>
      <c r="AM273" s="25">
        <v>0</v>
      </c>
      <c r="AN273" s="25">
        <v>0</v>
      </c>
      <c r="AO273" s="25">
        <v>0</v>
      </c>
      <c r="AP273" s="25">
        <v>0</v>
      </c>
      <c r="AQ273" s="25">
        <v>0</v>
      </c>
      <c r="AR273" s="25">
        <v>0</v>
      </c>
      <c r="AS273" s="25">
        <v>0</v>
      </c>
      <c r="AT273" s="25">
        <v>0</v>
      </c>
      <c r="AU273" s="25">
        <v>0</v>
      </c>
      <c r="AV273" s="25">
        <v>0</v>
      </c>
      <c r="AW273" s="25">
        <v>0</v>
      </c>
      <c r="AX273" s="25">
        <v>0</v>
      </c>
      <c r="AY273" s="25">
        <v>0</v>
      </c>
      <c r="AZ273" s="25">
        <v>0</v>
      </c>
      <c r="BA273" s="25">
        <v>0</v>
      </c>
      <c r="BB273" s="25">
        <v>0</v>
      </c>
      <c r="BC273" s="25">
        <v>0</v>
      </c>
      <c r="BD273" s="25">
        <v>0</v>
      </c>
      <c r="BE273" s="25">
        <v>0</v>
      </c>
      <c r="BF273" s="25">
        <v>0</v>
      </c>
      <c r="BG273" s="25">
        <v>0</v>
      </c>
      <c r="BH273" s="25">
        <v>0</v>
      </c>
      <c r="BI273" s="25">
        <v>0</v>
      </c>
      <c r="BJ273" s="25">
        <v>0</v>
      </c>
      <c r="BK273" s="25">
        <v>0</v>
      </c>
      <c r="BL273" s="25">
        <v>0</v>
      </c>
      <c r="BM273" s="25">
        <v>0</v>
      </c>
      <c r="BN273" s="25">
        <v>0</v>
      </c>
    </row>
    <row r="274" spans="1:66" x14ac:dyDescent="0.25">
      <c r="B274" t="s">
        <v>15</v>
      </c>
      <c r="C274">
        <v>0.04</v>
      </c>
      <c r="D274">
        <f t="shared" si="36"/>
        <v>0</v>
      </c>
      <c r="E274">
        <v>0</v>
      </c>
      <c r="F274">
        <v>0</v>
      </c>
      <c r="G274">
        <v>0</v>
      </c>
      <c r="H274">
        <v>0</v>
      </c>
      <c r="I274">
        <v>0</v>
      </c>
      <c r="J274" s="22">
        <v>0</v>
      </c>
      <c r="K274" s="22">
        <v>0</v>
      </c>
      <c r="L274" s="22">
        <v>0</v>
      </c>
      <c r="M274" s="22">
        <v>0</v>
      </c>
      <c r="N274" s="22">
        <v>0</v>
      </c>
      <c r="O274" s="24">
        <v>0</v>
      </c>
      <c r="P274" s="24">
        <v>0</v>
      </c>
      <c r="Q274" s="24">
        <v>0</v>
      </c>
      <c r="R274" s="24">
        <v>0</v>
      </c>
      <c r="S274" s="24">
        <v>0</v>
      </c>
      <c r="T274" s="24">
        <v>0</v>
      </c>
      <c r="U274" s="24">
        <v>0</v>
      </c>
      <c r="V274" s="24">
        <v>0</v>
      </c>
      <c r="W274" s="24">
        <v>0</v>
      </c>
      <c r="X274" s="24">
        <v>0</v>
      </c>
      <c r="Y274" s="24">
        <v>0</v>
      </c>
      <c r="Z274" s="24">
        <v>0</v>
      </c>
      <c r="AA274" s="25">
        <v>0</v>
      </c>
      <c r="AB274" s="25">
        <v>0</v>
      </c>
      <c r="AC274" s="25">
        <v>0</v>
      </c>
      <c r="AD274" s="25">
        <v>0</v>
      </c>
      <c r="AE274" s="25">
        <v>0</v>
      </c>
      <c r="AF274" s="25">
        <v>0</v>
      </c>
      <c r="AG274" s="25">
        <v>0</v>
      </c>
      <c r="AH274" s="25">
        <v>0</v>
      </c>
      <c r="AI274" s="25">
        <v>0</v>
      </c>
      <c r="AJ274" s="25">
        <v>0</v>
      </c>
      <c r="AK274" s="25">
        <v>0</v>
      </c>
      <c r="AL274" s="25">
        <v>0</v>
      </c>
      <c r="AM274" s="25">
        <v>0</v>
      </c>
      <c r="AN274" s="25">
        <v>0</v>
      </c>
      <c r="AO274" s="25">
        <v>0</v>
      </c>
      <c r="AP274" s="25">
        <v>0</v>
      </c>
      <c r="AQ274" s="25">
        <v>0</v>
      </c>
      <c r="AR274" s="25">
        <v>0</v>
      </c>
      <c r="AS274" s="25">
        <v>0</v>
      </c>
      <c r="AT274" s="25">
        <v>0</v>
      </c>
      <c r="AU274" s="25">
        <v>0</v>
      </c>
      <c r="AV274" s="25">
        <v>0</v>
      </c>
      <c r="AW274" s="25">
        <v>0</v>
      </c>
      <c r="AX274" s="25">
        <v>0</v>
      </c>
      <c r="AY274" s="25">
        <v>0</v>
      </c>
      <c r="AZ274" s="25">
        <v>0</v>
      </c>
      <c r="BA274" s="25">
        <v>0</v>
      </c>
      <c r="BB274" s="25">
        <v>0</v>
      </c>
      <c r="BC274" s="25">
        <v>0</v>
      </c>
      <c r="BD274" s="25">
        <v>0</v>
      </c>
      <c r="BE274" s="25">
        <v>0</v>
      </c>
      <c r="BF274" s="25">
        <v>0</v>
      </c>
      <c r="BG274" s="25">
        <v>0</v>
      </c>
      <c r="BH274" s="25">
        <v>0</v>
      </c>
      <c r="BI274" s="25">
        <v>0</v>
      </c>
      <c r="BJ274" s="25">
        <v>0</v>
      </c>
      <c r="BK274" s="25">
        <v>0</v>
      </c>
      <c r="BL274" s="25">
        <v>0</v>
      </c>
      <c r="BM274" s="25">
        <v>0</v>
      </c>
      <c r="BN274" s="25">
        <v>0</v>
      </c>
    </row>
    <row r="275" spans="1:66" x14ac:dyDescent="0.25">
      <c r="B275" t="s">
        <v>15</v>
      </c>
      <c r="C275">
        <v>0.05</v>
      </c>
      <c r="D275">
        <f t="shared" si="36"/>
        <v>0</v>
      </c>
      <c r="E275">
        <v>0</v>
      </c>
      <c r="F275">
        <v>0</v>
      </c>
      <c r="G275">
        <v>0</v>
      </c>
      <c r="H275">
        <v>0</v>
      </c>
      <c r="I275">
        <v>0</v>
      </c>
      <c r="J275" s="22">
        <v>0</v>
      </c>
      <c r="K275" s="22">
        <v>0</v>
      </c>
      <c r="L275" s="22">
        <v>0</v>
      </c>
      <c r="M275" s="22">
        <v>0</v>
      </c>
      <c r="N275" s="22">
        <v>0</v>
      </c>
      <c r="O275" s="24">
        <v>0</v>
      </c>
      <c r="P275" s="24">
        <v>0</v>
      </c>
      <c r="Q275" s="24">
        <v>0</v>
      </c>
      <c r="R275" s="24">
        <v>0</v>
      </c>
      <c r="S275" s="24">
        <v>0</v>
      </c>
      <c r="T275" s="24">
        <v>0</v>
      </c>
      <c r="U275" s="24">
        <v>0</v>
      </c>
      <c r="V275" s="24">
        <v>0</v>
      </c>
      <c r="W275" s="24">
        <v>0</v>
      </c>
      <c r="X275" s="24">
        <v>0</v>
      </c>
      <c r="Y275" s="24">
        <v>0</v>
      </c>
      <c r="Z275" s="24">
        <v>0</v>
      </c>
      <c r="AA275" s="25">
        <v>0</v>
      </c>
      <c r="AB275" s="25">
        <v>0</v>
      </c>
      <c r="AC275" s="25">
        <v>0</v>
      </c>
      <c r="AD275" s="25">
        <v>0</v>
      </c>
      <c r="AE275" s="25">
        <v>0</v>
      </c>
      <c r="AF275" s="25">
        <v>0</v>
      </c>
      <c r="AG275" s="25">
        <v>0</v>
      </c>
      <c r="AH275" s="25">
        <v>0</v>
      </c>
      <c r="AI275" s="25">
        <v>0</v>
      </c>
      <c r="AJ275" s="25">
        <v>0</v>
      </c>
      <c r="AK275" s="25">
        <v>0</v>
      </c>
      <c r="AL275" s="25">
        <v>0</v>
      </c>
      <c r="AM275" s="25">
        <v>0</v>
      </c>
      <c r="AN275" s="25">
        <v>0</v>
      </c>
      <c r="AO275" s="25">
        <v>0</v>
      </c>
      <c r="AP275" s="25">
        <v>0</v>
      </c>
      <c r="AQ275" s="25">
        <v>0</v>
      </c>
      <c r="AR275" s="25">
        <v>0</v>
      </c>
      <c r="AS275" s="25">
        <v>0</v>
      </c>
      <c r="AT275" s="25">
        <v>0</v>
      </c>
      <c r="AU275" s="25">
        <v>0</v>
      </c>
      <c r="AV275" s="25">
        <v>0</v>
      </c>
      <c r="AW275" s="25">
        <v>0</v>
      </c>
      <c r="AX275" s="25">
        <v>0</v>
      </c>
      <c r="AY275" s="25">
        <v>0</v>
      </c>
      <c r="AZ275" s="25">
        <v>0</v>
      </c>
      <c r="BA275" s="25">
        <v>0</v>
      </c>
      <c r="BB275" s="25">
        <v>0</v>
      </c>
      <c r="BC275" s="25">
        <v>0</v>
      </c>
      <c r="BD275" s="25">
        <v>0</v>
      </c>
      <c r="BE275" s="25">
        <v>0</v>
      </c>
      <c r="BF275" s="25">
        <v>0</v>
      </c>
      <c r="BG275" s="25">
        <v>0</v>
      </c>
      <c r="BH275" s="25">
        <v>0</v>
      </c>
      <c r="BI275" s="25">
        <v>0</v>
      </c>
      <c r="BJ275" s="25">
        <v>0</v>
      </c>
      <c r="BK275" s="25">
        <v>0</v>
      </c>
      <c r="BL275" s="25">
        <v>0</v>
      </c>
      <c r="BM275" s="25">
        <v>0</v>
      </c>
      <c r="BN275" s="25">
        <v>0</v>
      </c>
    </row>
    <row r="276" spans="1:66" x14ac:dyDescent="0.25">
      <c r="A276" s="6">
        <v>45170</v>
      </c>
      <c r="B276" t="s">
        <v>15</v>
      </c>
      <c r="C276">
        <v>1</v>
      </c>
      <c r="D276">
        <f t="shared" si="36"/>
        <v>408.80000000000007</v>
      </c>
      <c r="E276">
        <f t="shared" ref="E276:E307" si="37">SUM(BE276:BN276)</f>
        <v>112.00000000000001</v>
      </c>
      <c r="F276">
        <f t="shared" ref="F276:F307" si="38">SUM(AA276:AJ276)</f>
        <v>119.20000000000002</v>
      </c>
      <c r="G276">
        <f t="shared" ref="G276:G307" si="39">SUM(AU276:BD276)</f>
        <v>123.20000000000002</v>
      </c>
      <c r="H276">
        <f t="shared" ref="H276:H307" si="40">SUM(AL276:AT276)</f>
        <v>54.399999999999991</v>
      </c>
      <c r="I276">
        <v>0</v>
      </c>
      <c r="J276" s="22">
        <v>0.6080000000000001</v>
      </c>
      <c r="K276" s="22">
        <v>0.48799999999999999</v>
      </c>
      <c r="L276" s="22">
        <v>0.68800000000000006</v>
      </c>
      <c r="M276" s="22">
        <v>0.66400000000000015</v>
      </c>
      <c r="N276" s="22">
        <v>0.70400000000000007</v>
      </c>
      <c r="O276" s="24">
        <v>0.54400000000000004</v>
      </c>
      <c r="P276" s="24">
        <v>0.70400000000000007</v>
      </c>
      <c r="Q276" s="24">
        <v>0.70400000000000007</v>
      </c>
      <c r="R276" s="24">
        <v>0.52800000000000002</v>
      </c>
      <c r="S276" s="24">
        <v>0.54400000000000004</v>
      </c>
      <c r="T276" s="24">
        <v>0.72000000000000008</v>
      </c>
      <c r="U276" s="24">
        <v>0.32800000000000007</v>
      </c>
      <c r="V276" s="24">
        <v>0.71200000000000008</v>
      </c>
      <c r="W276" s="24">
        <v>0.75200000000000011</v>
      </c>
      <c r="X276" s="24">
        <v>0.44800000000000006</v>
      </c>
      <c r="Y276" s="24">
        <v>0.67200000000000004</v>
      </c>
      <c r="Z276" s="24">
        <v>0.59199999999999997</v>
      </c>
      <c r="AA276" s="25">
        <v>19.200000000000003</v>
      </c>
      <c r="AB276" s="25">
        <v>1.6</v>
      </c>
      <c r="AC276" s="25">
        <v>2.4000000000000004</v>
      </c>
      <c r="AD276" s="25">
        <v>32</v>
      </c>
      <c r="AE276" s="25">
        <v>0</v>
      </c>
      <c r="AF276" s="25">
        <v>11.200000000000001</v>
      </c>
      <c r="AG276" s="25">
        <v>6.4</v>
      </c>
      <c r="AH276" s="25">
        <v>10.4</v>
      </c>
      <c r="AI276" s="25">
        <v>30.400000000000002</v>
      </c>
      <c r="AJ276" s="25">
        <v>5.6000000000000005</v>
      </c>
      <c r="AK276" s="25">
        <v>3.2</v>
      </c>
      <c r="AL276" s="25">
        <v>0</v>
      </c>
      <c r="AM276" s="25">
        <v>4.8000000000000007</v>
      </c>
      <c r="AN276" s="25">
        <v>0</v>
      </c>
      <c r="AO276" s="25">
        <v>0</v>
      </c>
      <c r="AP276" s="25">
        <v>32</v>
      </c>
      <c r="AQ276" s="25">
        <v>0</v>
      </c>
      <c r="AR276" s="25">
        <v>4.8000000000000007</v>
      </c>
      <c r="AS276" s="25">
        <v>12.8</v>
      </c>
      <c r="AT276" s="25">
        <v>0</v>
      </c>
      <c r="AU276" s="25">
        <v>36.800000000000004</v>
      </c>
      <c r="AV276" s="25">
        <v>12.8</v>
      </c>
      <c r="AW276" s="25">
        <v>4.8000000000000007</v>
      </c>
      <c r="AX276" s="25">
        <v>4</v>
      </c>
      <c r="AY276" s="25">
        <v>0</v>
      </c>
      <c r="AZ276" s="25">
        <v>24</v>
      </c>
      <c r="BA276" s="25">
        <v>12</v>
      </c>
      <c r="BB276" s="25">
        <v>18.400000000000002</v>
      </c>
      <c r="BC276" s="25">
        <v>10.4</v>
      </c>
      <c r="BD276" s="25">
        <v>0</v>
      </c>
      <c r="BE276" s="25">
        <v>8</v>
      </c>
      <c r="BF276" s="25">
        <v>8.8000000000000007</v>
      </c>
      <c r="BG276" s="25">
        <v>22.400000000000002</v>
      </c>
      <c r="BH276" s="25">
        <v>4</v>
      </c>
      <c r="BI276" s="25">
        <v>16.8</v>
      </c>
      <c r="BJ276" s="25">
        <v>0</v>
      </c>
      <c r="BK276" s="25">
        <v>30.400000000000002</v>
      </c>
      <c r="BL276" s="25">
        <v>7.2</v>
      </c>
      <c r="BM276" s="25">
        <v>3.2</v>
      </c>
      <c r="BN276" s="25">
        <v>11.200000000000001</v>
      </c>
    </row>
    <row r="277" spans="1:66" x14ac:dyDescent="0.25">
      <c r="A277" s="6">
        <v>45171</v>
      </c>
      <c r="B277" t="s">
        <v>15</v>
      </c>
      <c r="C277">
        <v>2</v>
      </c>
      <c r="D277">
        <f t="shared" si="36"/>
        <v>502.40000000000009</v>
      </c>
      <c r="E277">
        <f t="shared" si="37"/>
        <v>79.999999999999986</v>
      </c>
      <c r="F277">
        <f t="shared" si="38"/>
        <v>159.19999999999999</v>
      </c>
      <c r="G277">
        <f t="shared" si="39"/>
        <v>124</v>
      </c>
      <c r="H277">
        <f t="shared" si="40"/>
        <v>139.2000000000001</v>
      </c>
      <c r="I277">
        <v>0</v>
      </c>
      <c r="J277" s="22">
        <v>0.64000000000000012</v>
      </c>
      <c r="K277" s="22">
        <v>0.504</v>
      </c>
      <c r="L277" s="22">
        <v>0.71200000000000008</v>
      </c>
      <c r="M277" s="22">
        <v>0.71200000000000008</v>
      </c>
      <c r="N277" s="22">
        <v>0.72800000000000009</v>
      </c>
      <c r="O277" s="24">
        <v>0.48</v>
      </c>
      <c r="P277" s="24">
        <v>0.58399999999999996</v>
      </c>
      <c r="Q277" s="24">
        <v>0.32000000000000006</v>
      </c>
      <c r="R277" s="24">
        <v>0.79200000000000004</v>
      </c>
      <c r="S277" s="24">
        <v>0.52</v>
      </c>
      <c r="T277" s="24">
        <v>0.192</v>
      </c>
      <c r="U277" s="24">
        <v>0.37600000000000006</v>
      </c>
      <c r="V277" s="24">
        <v>0.74400000000000011</v>
      </c>
      <c r="W277" s="24">
        <v>0.56799999999999995</v>
      </c>
      <c r="X277" s="24">
        <v>0.68800000000000006</v>
      </c>
      <c r="Y277" s="24">
        <v>0.36000000000000004</v>
      </c>
      <c r="Z277" s="24">
        <v>0.71200000000000008</v>
      </c>
      <c r="AA277" s="25">
        <v>0</v>
      </c>
      <c r="AB277" s="25">
        <v>12</v>
      </c>
      <c r="AC277" s="25">
        <v>29.6</v>
      </c>
      <c r="AD277" s="25">
        <v>20.8</v>
      </c>
      <c r="AE277" s="25">
        <v>16.8</v>
      </c>
      <c r="AF277" s="25">
        <v>19.200000000000003</v>
      </c>
      <c r="AG277" s="25">
        <v>24</v>
      </c>
      <c r="AH277" s="25">
        <v>4</v>
      </c>
      <c r="AI277" s="25">
        <v>25.6</v>
      </c>
      <c r="AJ277" s="25">
        <v>7.2</v>
      </c>
      <c r="AK277" s="25">
        <v>10.4</v>
      </c>
      <c r="AL277" s="25">
        <v>35.200000000000003</v>
      </c>
      <c r="AM277" s="25">
        <v>4</v>
      </c>
      <c r="AN277" s="25">
        <v>2.4000000000000004</v>
      </c>
      <c r="AO277" s="25">
        <v>4.8000000000000007</v>
      </c>
      <c r="AP277" s="25">
        <v>19.200000000000003</v>
      </c>
      <c r="AQ277" s="25">
        <v>21.6</v>
      </c>
      <c r="AR277" s="25">
        <v>15.200000000000092</v>
      </c>
      <c r="AS277" s="25">
        <v>2.4000000000000004</v>
      </c>
      <c r="AT277" s="25">
        <v>34.4</v>
      </c>
      <c r="AU277" s="25">
        <v>8.8000000000000007</v>
      </c>
      <c r="AV277" s="25">
        <v>9.6000000000000014</v>
      </c>
      <c r="AW277" s="25">
        <v>0</v>
      </c>
      <c r="AX277" s="25">
        <v>8.8000000000000007</v>
      </c>
      <c r="AY277" s="25">
        <v>0</v>
      </c>
      <c r="AZ277" s="25">
        <v>0</v>
      </c>
      <c r="BA277" s="25">
        <v>31.200000000000003</v>
      </c>
      <c r="BB277" s="25">
        <v>33.6</v>
      </c>
      <c r="BC277" s="25">
        <v>32</v>
      </c>
      <c r="BD277" s="25">
        <v>0</v>
      </c>
      <c r="BE277" s="25">
        <v>12.8</v>
      </c>
      <c r="BF277" s="25">
        <v>13.600000000000001</v>
      </c>
      <c r="BG277" s="25">
        <v>17.600000000000001</v>
      </c>
      <c r="BH277" s="25">
        <v>0</v>
      </c>
      <c r="BI277" s="25">
        <v>5.6000000000000005</v>
      </c>
      <c r="BJ277" s="25">
        <v>16</v>
      </c>
      <c r="BK277" s="25">
        <v>0</v>
      </c>
      <c r="BL277" s="25">
        <v>0</v>
      </c>
      <c r="BM277" s="25">
        <v>13.600000000000001</v>
      </c>
      <c r="BN277" s="25">
        <v>0.8</v>
      </c>
    </row>
    <row r="278" spans="1:66" x14ac:dyDescent="0.25">
      <c r="A278" s="6">
        <v>45172</v>
      </c>
      <c r="B278" t="s">
        <v>15</v>
      </c>
      <c r="C278">
        <v>3</v>
      </c>
      <c r="D278">
        <f t="shared" si="36"/>
        <v>314.40000000000003</v>
      </c>
      <c r="E278">
        <f t="shared" si="37"/>
        <v>53.599999999999994</v>
      </c>
      <c r="F278">
        <f t="shared" si="38"/>
        <v>87.2</v>
      </c>
      <c r="G278">
        <f t="shared" si="39"/>
        <v>76.8</v>
      </c>
      <c r="H278">
        <f t="shared" si="40"/>
        <v>96.800000000000011</v>
      </c>
      <c r="I278">
        <v>0</v>
      </c>
      <c r="J278" s="22">
        <v>0.18400000000000002</v>
      </c>
      <c r="K278" s="22">
        <v>0.60000000000000009</v>
      </c>
      <c r="L278" s="22">
        <v>0.56000000000000005</v>
      </c>
      <c r="M278" s="22">
        <v>0.58399999999999996</v>
      </c>
      <c r="N278" s="22">
        <v>0.72000000000000008</v>
      </c>
      <c r="O278" s="24">
        <v>0.33600000000000002</v>
      </c>
      <c r="P278" s="24">
        <v>0.6160000000000001</v>
      </c>
      <c r="Q278" s="24">
        <v>0.57599999999999996</v>
      </c>
      <c r="R278" s="24">
        <v>0.52</v>
      </c>
      <c r="S278" s="24">
        <v>0.7360000000000001</v>
      </c>
      <c r="T278" s="24">
        <v>0.55200000000000005</v>
      </c>
      <c r="U278" s="24">
        <v>8.0000000000000016E-2</v>
      </c>
      <c r="V278" s="24">
        <v>0.28799999999999998</v>
      </c>
      <c r="W278" s="24">
        <v>0.71200000000000008</v>
      </c>
      <c r="X278" s="24">
        <v>0.32000000000000006</v>
      </c>
      <c r="Y278" s="24">
        <v>0.72000000000000008</v>
      </c>
      <c r="Z278" s="24">
        <v>0.24</v>
      </c>
      <c r="AA278" s="25">
        <v>0</v>
      </c>
      <c r="AB278" s="25">
        <v>12.8</v>
      </c>
      <c r="AC278" s="25">
        <v>16</v>
      </c>
      <c r="AD278" s="25">
        <v>16</v>
      </c>
      <c r="AE278" s="25">
        <v>0</v>
      </c>
      <c r="AF278" s="25">
        <v>7.2</v>
      </c>
      <c r="AG278" s="25">
        <v>15.200000000000001</v>
      </c>
      <c r="AH278" s="25">
        <v>0</v>
      </c>
      <c r="AI278" s="25">
        <v>8</v>
      </c>
      <c r="AJ278" s="25">
        <v>12</v>
      </c>
      <c r="AK278" s="25">
        <v>0</v>
      </c>
      <c r="AL278" s="25">
        <v>8</v>
      </c>
      <c r="AM278" s="25">
        <v>1.6</v>
      </c>
      <c r="AN278" s="25">
        <v>25.6</v>
      </c>
      <c r="AO278" s="25">
        <v>42.400000000000006</v>
      </c>
      <c r="AP278" s="25">
        <v>7.2</v>
      </c>
      <c r="AQ278" s="25">
        <v>1.6</v>
      </c>
      <c r="AR278" s="25">
        <v>1.6</v>
      </c>
      <c r="AS278" s="25">
        <v>2.4000000000000004</v>
      </c>
      <c r="AT278" s="25">
        <v>6.4</v>
      </c>
      <c r="AU278" s="25">
        <v>5.6000000000000005</v>
      </c>
      <c r="AV278" s="25">
        <v>26.400000000000002</v>
      </c>
      <c r="AW278" s="25">
        <v>0</v>
      </c>
      <c r="AX278" s="25">
        <v>0</v>
      </c>
      <c r="AY278" s="25">
        <v>0</v>
      </c>
      <c r="AZ278" s="25">
        <v>33.6</v>
      </c>
      <c r="BA278" s="25">
        <v>8.8000000000000007</v>
      </c>
      <c r="BB278" s="25">
        <v>0</v>
      </c>
      <c r="BC278" s="25">
        <v>0</v>
      </c>
      <c r="BD278" s="25">
        <v>2.4000000000000004</v>
      </c>
      <c r="BE278" s="25">
        <v>16</v>
      </c>
      <c r="BF278" s="25">
        <v>0</v>
      </c>
      <c r="BG278" s="25">
        <v>4</v>
      </c>
      <c r="BH278" s="25">
        <v>3.2</v>
      </c>
      <c r="BI278" s="25">
        <v>13.600000000000001</v>
      </c>
      <c r="BJ278" s="25">
        <v>3.2</v>
      </c>
      <c r="BK278" s="25">
        <v>6.4</v>
      </c>
      <c r="BL278" s="25">
        <v>6.4</v>
      </c>
      <c r="BM278" s="25">
        <v>0.8</v>
      </c>
      <c r="BN278" s="25">
        <v>0</v>
      </c>
    </row>
    <row r="279" spans="1:66" x14ac:dyDescent="0.25">
      <c r="A279" s="6">
        <v>45173</v>
      </c>
      <c r="B279" t="s">
        <v>15</v>
      </c>
      <c r="C279">
        <v>4</v>
      </c>
      <c r="D279">
        <f t="shared" si="36"/>
        <v>338.40000000000003</v>
      </c>
      <c r="E279">
        <f t="shared" si="37"/>
        <v>128.80000000000001</v>
      </c>
      <c r="F279">
        <f t="shared" si="38"/>
        <v>64.800000000000011</v>
      </c>
      <c r="G279">
        <f t="shared" si="39"/>
        <v>75.2</v>
      </c>
      <c r="H279">
        <f t="shared" si="40"/>
        <v>69.600000000000009</v>
      </c>
      <c r="I279">
        <v>1</v>
      </c>
      <c r="J279" s="22">
        <v>0.72000000000000008</v>
      </c>
      <c r="K279" s="22">
        <v>0.52</v>
      </c>
      <c r="L279" s="22">
        <v>0.57599999999999996</v>
      </c>
      <c r="M279" s="22">
        <v>0.44800000000000006</v>
      </c>
      <c r="N279" s="22">
        <v>0.128</v>
      </c>
      <c r="O279" s="24">
        <v>0.58399999999999996</v>
      </c>
      <c r="P279" s="24">
        <v>0.46399999999999997</v>
      </c>
      <c r="Q279" s="24">
        <v>0.27200000000000002</v>
      </c>
      <c r="R279" s="24">
        <v>0.6080000000000001</v>
      </c>
      <c r="S279" s="24">
        <v>0.66400000000000015</v>
      </c>
      <c r="T279" s="24">
        <v>0.55200000000000005</v>
      </c>
      <c r="U279" s="24">
        <v>0.70400000000000007</v>
      </c>
      <c r="V279" s="24">
        <v>0.40800000000000003</v>
      </c>
      <c r="W279" s="24">
        <v>0.58399999999999996</v>
      </c>
      <c r="X279" s="24">
        <v>0.56000000000000005</v>
      </c>
      <c r="Y279" s="24">
        <v>0.77600000000000002</v>
      </c>
      <c r="Z279" s="24">
        <v>0.76000000000000012</v>
      </c>
      <c r="AA279" s="25">
        <v>0</v>
      </c>
      <c r="AB279" s="25">
        <v>0</v>
      </c>
      <c r="AC279" s="25">
        <v>0</v>
      </c>
      <c r="AD279" s="25">
        <v>4</v>
      </c>
      <c r="AE279" s="25">
        <v>12</v>
      </c>
      <c r="AF279" s="25">
        <v>22.400000000000002</v>
      </c>
      <c r="AG279" s="25">
        <v>11.200000000000001</v>
      </c>
      <c r="AH279" s="25">
        <v>6.4</v>
      </c>
      <c r="AI279" s="25">
        <v>4.8000000000000007</v>
      </c>
      <c r="AJ279" s="25">
        <v>4</v>
      </c>
      <c r="AK279" s="25">
        <v>2.4000000000000004</v>
      </c>
      <c r="AL279" s="25">
        <v>14.4</v>
      </c>
      <c r="AM279" s="25">
        <v>0</v>
      </c>
      <c r="AN279" s="25">
        <v>17.600000000000001</v>
      </c>
      <c r="AO279" s="25">
        <v>6.4</v>
      </c>
      <c r="AP279" s="25">
        <v>16.8</v>
      </c>
      <c r="AQ279" s="25">
        <v>0</v>
      </c>
      <c r="AR279" s="25">
        <v>10.4</v>
      </c>
      <c r="AS279" s="25">
        <v>2.4000000000000004</v>
      </c>
      <c r="AT279" s="25">
        <v>1.6</v>
      </c>
      <c r="AU279" s="25">
        <v>10.4</v>
      </c>
      <c r="AV279" s="25">
        <v>0</v>
      </c>
      <c r="AW279" s="25">
        <v>0</v>
      </c>
      <c r="AX279" s="25">
        <v>0</v>
      </c>
      <c r="AY279" s="25">
        <v>0</v>
      </c>
      <c r="AZ279" s="25">
        <v>24.8</v>
      </c>
      <c r="BA279" s="25">
        <v>3.2</v>
      </c>
      <c r="BB279" s="25">
        <v>17.600000000000001</v>
      </c>
      <c r="BC279" s="25">
        <v>16</v>
      </c>
      <c r="BD279" s="25">
        <v>3.2</v>
      </c>
      <c r="BE279" s="25">
        <v>20.8</v>
      </c>
      <c r="BF279" s="25">
        <v>4.8000000000000007</v>
      </c>
      <c r="BG279" s="25">
        <v>4</v>
      </c>
      <c r="BH279" s="25">
        <v>21.6</v>
      </c>
      <c r="BI279" s="25">
        <v>0</v>
      </c>
      <c r="BJ279" s="25">
        <v>0</v>
      </c>
      <c r="BK279" s="25">
        <v>16</v>
      </c>
      <c r="BL279" s="25">
        <v>29.6</v>
      </c>
      <c r="BM279" s="25">
        <v>19.200000000000003</v>
      </c>
      <c r="BN279" s="25">
        <v>12.8</v>
      </c>
    </row>
    <row r="280" spans="1:66" x14ac:dyDescent="0.25">
      <c r="A280" s="6">
        <v>45174</v>
      </c>
      <c r="B280" t="s">
        <v>15</v>
      </c>
      <c r="C280">
        <v>5</v>
      </c>
      <c r="D280">
        <f t="shared" si="36"/>
        <v>398.4</v>
      </c>
      <c r="E280">
        <f t="shared" si="37"/>
        <v>162.4</v>
      </c>
      <c r="F280">
        <f t="shared" si="38"/>
        <v>82.4</v>
      </c>
      <c r="G280">
        <f t="shared" si="39"/>
        <v>67.199999999999989</v>
      </c>
      <c r="H280">
        <f t="shared" si="40"/>
        <v>86.4</v>
      </c>
      <c r="I280">
        <v>0</v>
      </c>
      <c r="J280" s="22">
        <v>0.28799999999999998</v>
      </c>
      <c r="K280" s="22">
        <v>0.68800000000000006</v>
      </c>
      <c r="L280" s="22">
        <v>0.71200000000000008</v>
      </c>
      <c r="M280" s="22">
        <v>0.69600000000000006</v>
      </c>
      <c r="N280" s="22">
        <v>0.77600000000000002</v>
      </c>
      <c r="O280" s="24">
        <v>0.54400000000000004</v>
      </c>
      <c r="P280" s="24">
        <v>0.52800000000000002</v>
      </c>
      <c r="Q280" s="24">
        <v>0.7360000000000001</v>
      </c>
      <c r="R280" s="24">
        <v>0.72000000000000008</v>
      </c>
      <c r="S280" s="24">
        <v>0.78400000000000003</v>
      </c>
      <c r="T280" s="24">
        <v>0.76000000000000012</v>
      </c>
      <c r="U280" s="24">
        <v>0.37600000000000006</v>
      </c>
      <c r="V280" s="24">
        <v>0.8</v>
      </c>
      <c r="W280" s="24">
        <v>0.75200000000000011</v>
      </c>
      <c r="X280" s="24">
        <v>8.0000000000000016E-2</v>
      </c>
      <c r="Y280" s="24">
        <v>0.35200000000000004</v>
      </c>
      <c r="Z280" s="24">
        <v>0.72800000000000009</v>
      </c>
      <c r="AA280" s="25">
        <v>30.400000000000002</v>
      </c>
      <c r="AB280" s="25">
        <v>7.2</v>
      </c>
      <c r="AC280" s="25">
        <v>0</v>
      </c>
      <c r="AD280" s="25">
        <v>5.6000000000000005</v>
      </c>
      <c r="AE280" s="25">
        <v>1.6</v>
      </c>
      <c r="AF280" s="25">
        <v>0.8</v>
      </c>
      <c r="AG280" s="25">
        <v>28.8</v>
      </c>
      <c r="AH280" s="25">
        <v>6.4</v>
      </c>
      <c r="AI280" s="25">
        <v>1.6</v>
      </c>
      <c r="AJ280" s="25">
        <v>0</v>
      </c>
      <c r="AK280" s="25">
        <v>22.400000000000002</v>
      </c>
      <c r="AL280" s="25">
        <v>0</v>
      </c>
      <c r="AM280" s="25">
        <v>4</v>
      </c>
      <c r="AN280" s="25">
        <v>0</v>
      </c>
      <c r="AO280" s="25">
        <v>27.200000000000003</v>
      </c>
      <c r="AP280" s="25">
        <v>16.8</v>
      </c>
      <c r="AQ280" s="25">
        <v>0</v>
      </c>
      <c r="AR280" s="25">
        <v>12.8</v>
      </c>
      <c r="AS280" s="25">
        <v>22.400000000000002</v>
      </c>
      <c r="AT280" s="25">
        <v>3.2</v>
      </c>
      <c r="AU280" s="25">
        <v>0</v>
      </c>
      <c r="AV280" s="25">
        <v>8.8000000000000007</v>
      </c>
      <c r="AW280" s="25">
        <v>24</v>
      </c>
      <c r="AX280" s="25">
        <v>14.4</v>
      </c>
      <c r="AY280" s="25">
        <v>0.8</v>
      </c>
      <c r="AZ280" s="25">
        <v>0</v>
      </c>
      <c r="BA280" s="25">
        <v>0</v>
      </c>
      <c r="BB280" s="25">
        <v>8</v>
      </c>
      <c r="BC280" s="25">
        <v>11.200000000000001</v>
      </c>
      <c r="BD280" s="25">
        <v>0</v>
      </c>
      <c r="BE280" s="25">
        <v>15.200000000000001</v>
      </c>
      <c r="BF280" s="25">
        <v>7.2</v>
      </c>
      <c r="BG280" s="25">
        <v>5.6000000000000005</v>
      </c>
      <c r="BH280" s="25">
        <v>27.200000000000003</v>
      </c>
      <c r="BI280" s="25">
        <v>35.200000000000003</v>
      </c>
      <c r="BJ280" s="25">
        <v>7.2</v>
      </c>
      <c r="BK280" s="25">
        <v>20</v>
      </c>
      <c r="BL280" s="25">
        <v>6.4</v>
      </c>
      <c r="BM280" s="25">
        <v>12.8</v>
      </c>
      <c r="BN280" s="25">
        <v>25.6</v>
      </c>
    </row>
    <row r="281" spans="1:66" x14ac:dyDescent="0.25">
      <c r="A281" s="6">
        <v>45175</v>
      </c>
      <c r="B281" t="s">
        <v>15</v>
      </c>
      <c r="C281">
        <v>6</v>
      </c>
      <c r="D281">
        <f t="shared" si="36"/>
        <v>376.00000000000011</v>
      </c>
      <c r="E281">
        <f t="shared" si="37"/>
        <v>77.599999999999994</v>
      </c>
      <c r="F281">
        <f t="shared" si="38"/>
        <v>132.00000000000011</v>
      </c>
      <c r="G281">
        <f t="shared" si="39"/>
        <v>123.20000000000002</v>
      </c>
      <c r="H281">
        <f t="shared" si="40"/>
        <v>43.2</v>
      </c>
      <c r="I281">
        <v>0</v>
      </c>
      <c r="J281" s="22">
        <v>0.35200000000000004</v>
      </c>
      <c r="K281" s="22">
        <v>0.55200000000000005</v>
      </c>
      <c r="L281" s="22">
        <v>0.56799999999999995</v>
      </c>
      <c r="M281" s="22">
        <v>0.69600000000000006</v>
      </c>
      <c r="N281" s="22">
        <v>0.6160000000000001</v>
      </c>
      <c r="O281" s="24">
        <v>0.79200000000000004</v>
      </c>
      <c r="P281" s="24">
        <v>0.44000000000000006</v>
      </c>
      <c r="Q281" s="24">
        <v>0.79200000000000004</v>
      </c>
      <c r="R281" s="24">
        <v>0.51200000000000001</v>
      </c>
      <c r="S281" s="24">
        <v>0.63200000000000012</v>
      </c>
      <c r="T281" s="24">
        <v>0.76000000000000012</v>
      </c>
      <c r="U281" s="24">
        <v>0.43200000000000005</v>
      </c>
      <c r="V281" s="24">
        <v>0.78400000000000003</v>
      </c>
      <c r="W281" s="24">
        <v>0.74400000000000011</v>
      </c>
      <c r="X281" s="24">
        <v>0.20800000000000002</v>
      </c>
      <c r="Y281" s="24">
        <v>0.79200000000000004</v>
      </c>
      <c r="Z281" s="24">
        <v>0.8</v>
      </c>
      <c r="AA281" s="25">
        <v>34.4</v>
      </c>
      <c r="AB281" s="25">
        <v>0</v>
      </c>
      <c r="AC281" s="25">
        <v>8.8000000000000007</v>
      </c>
      <c r="AD281" s="25">
        <v>31.200000000000003</v>
      </c>
      <c r="AE281" s="25">
        <v>15.200000000000001</v>
      </c>
      <c r="AF281" s="25">
        <v>0</v>
      </c>
      <c r="AG281" s="25">
        <v>10.400000000000091</v>
      </c>
      <c r="AH281" s="25">
        <v>20.8</v>
      </c>
      <c r="AI281" s="25">
        <v>10.4</v>
      </c>
      <c r="AJ281" s="25">
        <v>0.8</v>
      </c>
      <c r="AK281" s="25">
        <v>0</v>
      </c>
      <c r="AL281" s="25">
        <v>23.200000000000003</v>
      </c>
      <c r="AM281" s="25">
        <v>0</v>
      </c>
      <c r="AN281" s="25">
        <v>0</v>
      </c>
      <c r="AO281" s="25">
        <v>0</v>
      </c>
      <c r="AP281" s="25">
        <v>0</v>
      </c>
      <c r="AQ281" s="25">
        <v>20</v>
      </c>
      <c r="AR281" s="25">
        <v>0</v>
      </c>
      <c r="AS281" s="25">
        <v>0</v>
      </c>
      <c r="AT281" s="25">
        <v>0</v>
      </c>
      <c r="AU281" s="25">
        <v>7.2</v>
      </c>
      <c r="AV281" s="25">
        <v>0.8</v>
      </c>
      <c r="AW281" s="25">
        <v>26.400000000000002</v>
      </c>
      <c r="AX281" s="25">
        <v>8</v>
      </c>
      <c r="AY281" s="25">
        <v>7.2</v>
      </c>
      <c r="AZ281" s="25">
        <v>0</v>
      </c>
      <c r="BA281" s="25">
        <v>29.6</v>
      </c>
      <c r="BB281" s="25">
        <v>31.200000000000003</v>
      </c>
      <c r="BC281" s="25">
        <v>12.8</v>
      </c>
      <c r="BD281" s="25">
        <v>0</v>
      </c>
      <c r="BE281" s="25">
        <v>0</v>
      </c>
      <c r="BF281" s="25">
        <v>9.6000000000000014</v>
      </c>
      <c r="BG281" s="25">
        <v>0</v>
      </c>
      <c r="BH281" s="25">
        <v>34.4</v>
      </c>
      <c r="BI281" s="25">
        <v>0</v>
      </c>
      <c r="BJ281" s="25">
        <v>18.400000000000002</v>
      </c>
      <c r="BK281" s="25">
        <v>8.8000000000000007</v>
      </c>
      <c r="BL281" s="25">
        <v>0.8</v>
      </c>
      <c r="BM281" s="25">
        <v>0</v>
      </c>
      <c r="BN281" s="25">
        <v>5.6000000000000005</v>
      </c>
    </row>
    <row r="282" spans="1:66" x14ac:dyDescent="0.25">
      <c r="A282" s="6">
        <v>45176</v>
      </c>
      <c r="B282" t="s">
        <v>15</v>
      </c>
      <c r="C282">
        <v>7</v>
      </c>
      <c r="D282">
        <f t="shared" si="36"/>
        <v>405.60000000000014</v>
      </c>
      <c r="E282">
        <f t="shared" si="37"/>
        <v>83.200000000000088</v>
      </c>
      <c r="F282">
        <f t="shared" si="38"/>
        <v>68.800000000000011</v>
      </c>
      <c r="G282">
        <f t="shared" si="39"/>
        <v>150.40000000000003</v>
      </c>
      <c r="H282">
        <f t="shared" si="40"/>
        <v>103.2</v>
      </c>
      <c r="I282">
        <v>0</v>
      </c>
      <c r="J282" s="22">
        <v>0.74400000000000011</v>
      </c>
      <c r="K282" s="22">
        <v>0.51200000000000001</v>
      </c>
      <c r="L282" s="22">
        <v>0.58399999999999996</v>
      </c>
      <c r="M282" s="22">
        <v>0.66400000000000015</v>
      </c>
      <c r="N282" s="22">
        <v>0.40800000000000003</v>
      </c>
      <c r="O282" s="24">
        <v>0.48799999999999999</v>
      </c>
      <c r="P282" s="24">
        <v>0.44800000000000006</v>
      </c>
      <c r="Q282" s="24">
        <v>0.44000000000000006</v>
      </c>
      <c r="R282" s="24">
        <v>0.63200000000000012</v>
      </c>
      <c r="S282" s="24">
        <v>0.8</v>
      </c>
      <c r="T282" s="24">
        <v>0.31200000000000006</v>
      </c>
      <c r="U282" s="24">
        <v>0.69600000000000006</v>
      </c>
      <c r="V282" s="24">
        <v>0.78400000000000003</v>
      </c>
      <c r="W282" s="24">
        <v>0.79200000000000004</v>
      </c>
      <c r="X282" s="24">
        <v>0.78400000000000003</v>
      </c>
      <c r="Y282" s="24">
        <v>0.29599999999999999</v>
      </c>
      <c r="Z282" s="24">
        <v>0.35200000000000004</v>
      </c>
      <c r="AA282" s="25">
        <v>2.4000000000000004</v>
      </c>
      <c r="AB282" s="25">
        <v>4</v>
      </c>
      <c r="AC282" s="25">
        <v>0</v>
      </c>
      <c r="AD282" s="25">
        <v>14.4</v>
      </c>
      <c r="AE282" s="25">
        <v>2.4000000000000004</v>
      </c>
      <c r="AF282" s="25">
        <v>28.8</v>
      </c>
      <c r="AG282" s="25">
        <v>1.6</v>
      </c>
      <c r="AH282" s="25">
        <v>1.6</v>
      </c>
      <c r="AI282" s="25">
        <v>11.200000000000001</v>
      </c>
      <c r="AJ282" s="25">
        <v>2.4000000000000004</v>
      </c>
      <c r="AK282" s="25">
        <v>0</v>
      </c>
      <c r="AL282" s="25">
        <v>3.2</v>
      </c>
      <c r="AM282" s="25">
        <v>0</v>
      </c>
      <c r="AN282" s="25">
        <v>0</v>
      </c>
      <c r="AO282" s="25">
        <v>16</v>
      </c>
      <c r="AP282" s="25">
        <v>30.400000000000002</v>
      </c>
      <c r="AQ282" s="25">
        <v>0</v>
      </c>
      <c r="AR282" s="25">
        <v>0</v>
      </c>
      <c r="AS282" s="25">
        <v>25.6</v>
      </c>
      <c r="AT282" s="25">
        <v>28</v>
      </c>
      <c r="AU282" s="25">
        <v>15.200000000000001</v>
      </c>
      <c r="AV282" s="25">
        <v>11.200000000000001</v>
      </c>
      <c r="AW282" s="25">
        <v>23.200000000000003</v>
      </c>
      <c r="AX282" s="25">
        <v>31.200000000000003</v>
      </c>
      <c r="AY282" s="25">
        <v>6.4</v>
      </c>
      <c r="AZ282" s="25">
        <v>4</v>
      </c>
      <c r="BA282" s="25">
        <v>25.6</v>
      </c>
      <c r="BB282" s="25">
        <v>0</v>
      </c>
      <c r="BC282" s="25">
        <v>12.8</v>
      </c>
      <c r="BD282" s="25">
        <v>20.8</v>
      </c>
      <c r="BE282" s="25">
        <v>24.8</v>
      </c>
      <c r="BF282" s="25">
        <v>11.200000000000001</v>
      </c>
      <c r="BG282" s="25">
        <v>0</v>
      </c>
      <c r="BH282" s="25">
        <v>8.0000000000000906</v>
      </c>
      <c r="BI282" s="25">
        <v>20.8</v>
      </c>
      <c r="BJ282" s="25">
        <v>7.2</v>
      </c>
      <c r="BK282" s="25">
        <v>5.6000000000000005</v>
      </c>
      <c r="BL282" s="25">
        <v>5.6000000000000005</v>
      </c>
      <c r="BM282" s="25">
        <v>0</v>
      </c>
      <c r="BN282" s="25">
        <v>0</v>
      </c>
    </row>
    <row r="283" spans="1:66" x14ac:dyDescent="0.25">
      <c r="A283" s="6">
        <v>45177</v>
      </c>
      <c r="B283" t="s">
        <v>15</v>
      </c>
      <c r="C283">
        <v>8</v>
      </c>
      <c r="D283">
        <f t="shared" si="36"/>
        <v>353.60000000000014</v>
      </c>
      <c r="E283">
        <f t="shared" si="37"/>
        <v>83.2</v>
      </c>
      <c r="F283">
        <f t="shared" si="38"/>
        <v>89.600000000000023</v>
      </c>
      <c r="G283">
        <f t="shared" si="39"/>
        <v>41.6</v>
      </c>
      <c r="H283">
        <f t="shared" si="40"/>
        <v>139.2000000000001</v>
      </c>
      <c r="I283">
        <v>0</v>
      </c>
      <c r="J283" s="22">
        <v>0.28799999999999998</v>
      </c>
      <c r="K283" s="22">
        <v>0.74400000000000011</v>
      </c>
      <c r="L283" s="22">
        <v>0.60000000000000009</v>
      </c>
      <c r="M283" s="22">
        <v>0.69600000000000006</v>
      </c>
      <c r="N283" s="22">
        <v>0.128</v>
      </c>
      <c r="O283" s="24">
        <v>0.55200000000000005</v>
      </c>
      <c r="P283" s="24">
        <v>0.71200000000000008</v>
      </c>
      <c r="Q283" s="24">
        <v>0.55200000000000005</v>
      </c>
      <c r="R283" s="24">
        <v>0.48799999999999999</v>
      </c>
      <c r="S283" s="24">
        <v>0.8</v>
      </c>
      <c r="T283" s="24">
        <v>0.57599999999999996</v>
      </c>
      <c r="U283" s="24">
        <v>0.37600000000000006</v>
      </c>
      <c r="V283" s="24">
        <v>0.68</v>
      </c>
      <c r="W283" s="24">
        <v>0.28799999999999998</v>
      </c>
      <c r="X283" s="24">
        <v>0.54400000000000004</v>
      </c>
      <c r="Y283" s="24">
        <v>0.504</v>
      </c>
      <c r="Z283" s="24">
        <v>0.68800000000000006</v>
      </c>
      <c r="AA283" s="25">
        <v>13.600000000000001</v>
      </c>
      <c r="AB283" s="25">
        <v>8</v>
      </c>
      <c r="AC283" s="25">
        <v>0</v>
      </c>
      <c r="AD283" s="25">
        <v>1.6</v>
      </c>
      <c r="AE283" s="25">
        <v>15.200000000000001</v>
      </c>
      <c r="AF283" s="25">
        <v>7.2</v>
      </c>
      <c r="AG283" s="25">
        <v>0</v>
      </c>
      <c r="AH283" s="25">
        <v>0</v>
      </c>
      <c r="AI283" s="25">
        <v>21.6</v>
      </c>
      <c r="AJ283" s="25">
        <v>22.400000000000002</v>
      </c>
      <c r="AK283" s="25">
        <v>0.8</v>
      </c>
      <c r="AL283" s="25">
        <v>23.200000000000003</v>
      </c>
      <c r="AM283" s="25">
        <v>16</v>
      </c>
      <c r="AN283" s="25">
        <v>20</v>
      </c>
      <c r="AO283" s="25">
        <v>12.8</v>
      </c>
      <c r="AP283" s="25">
        <v>38.400000000000006</v>
      </c>
      <c r="AQ283" s="25">
        <v>8</v>
      </c>
      <c r="AR283" s="25">
        <v>11.200000000000092</v>
      </c>
      <c r="AS283" s="25">
        <v>9.6000000000000014</v>
      </c>
      <c r="AT283" s="25">
        <v>0</v>
      </c>
      <c r="AU283" s="25">
        <v>0</v>
      </c>
      <c r="AV283" s="25">
        <v>0</v>
      </c>
      <c r="AW283" s="25">
        <v>4.8000000000000007</v>
      </c>
      <c r="AX283" s="25">
        <v>7.2</v>
      </c>
      <c r="AY283" s="25">
        <v>0</v>
      </c>
      <c r="AZ283" s="25">
        <v>0</v>
      </c>
      <c r="BA283" s="25">
        <v>3.2</v>
      </c>
      <c r="BB283" s="25">
        <v>8.8000000000000007</v>
      </c>
      <c r="BC283" s="25">
        <v>11.200000000000001</v>
      </c>
      <c r="BD283" s="25">
        <v>6.4</v>
      </c>
      <c r="BE283" s="25">
        <v>0</v>
      </c>
      <c r="BF283" s="25">
        <v>23.200000000000003</v>
      </c>
      <c r="BG283" s="25">
        <v>11.200000000000001</v>
      </c>
      <c r="BH283" s="25">
        <v>20.8</v>
      </c>
      <c r="BI283" s="25">
        <v>6.4</v>
      </c>
      <c r="BJ283" s="25">
        <v>0</v>
      </c>
      <c r="BK283" s="25">
        <v>7.2</v>
      </c>
      <c r="BL283" s="25">
        <v>0</v>
      </c>
      <c r="BM283" s="25">
        <v>14.4</v>
      </c>
      <c r="BN283" s="25">
        <v>0</v>
      </c>
    </row>
    <row r="284" spans="1:66" x14ac:dyDescent="0.25">
      <c r="A284" s="6">
        <v>45178</v>
      </c>
      <c r="B284" t="s">
        <v>15</v>
      </c>
      <c r="C284">
        <v>9</v>
      </c>
      <c r="D284">
        <f t="shared" si="36"/>
        <v>330.40000000000003</v>
      </c>
      <c r="E284">
        <f t="shared" si="37"/>
        <v>60.800000000000004</v>
      </c>
      <c r="F284">
        <f t="shared" si="38"/>
        <v>106.4</v>
      </c>
      <c r="G284">
        <f t="shared" si="39"/>
        <v>66.400000000000006</v>
      </c>
      <c r="H284">
        <f t="shared" si="40"/>
        <v>96.800000000000011</v>
      </c>
      <c r="I284">
        <v>0</v>
      </c>
      <c r="J284" s="22">
        <v>0.21600000000000003</v>
      </c>
      <c r="K284" s="22">
        <v>0.47199999999999998</v>
      </c>
      <c r="L284" s="22">
        <v>0.56799999999999995</v>
      </c>
      <c r="M284" s="22">
        <v>0.66400000000000015</v>
      </c>
      <c r="N284" s="22">
        <v>0.57599999999999996</v>
      </c>
      <c r="O284" s="24">
        <v>0.56000000000000005</v>
      </c>
      <c r="P284" s="24">
        <v>0.51200000000000001</v>
      </c>
      <c r="Q284" s="24">
        <v>8.0000000000000016E-2</v>
      </c>
      <c r="R284" s="24">
        <v>0.55200000000000005</v>
      </c>
      <c r="S284" s="24">
        <v>0.36000000000000004</v>
      </c>
      <c r="T284" s="24">
        <v>0.57599999999999996</v>
      </c>
      <c r="U284" s="24">
        <v>0.43200000000000005</v>
      </c>
      <c r="V284" s="24">
        <v>0.22400000000000003</v>
      </c>
      <c r="W284" s="24">
        <v>0.6080000000000001</v>
      </c>
      <c r="X284" s="24">
        <v>0.75200000000000011</v>
      </c>
      <c r="Y284" s="24">
        <v>0.72000000000000008</v>
      </c>
      <c r="Z284" s="24">
        <v>0.6080000000000001</v>
      </c>
      <c r="AA284" s="25">
        <v>0</v>
      </c>
      <c r="AB284" s="25">
        <v>28</v>
      </c>
      <c r="AC284" s="25">
        <v>4.8000000000000007</v>
      </c>
      <c r="AD284" s="25">
        <v>0</v>
      </c>
      <c r="AE284" s="25">
        <v>35.200000000000003</v>
      </c>
      <c r="AF284" s="25">
        <v>34.4</v>
      </c>
      <c r="AG284" s="25">
        <v>0</v>
      </c>
      <c r="AH284" s="25">
        <v>4</v>
      </c>
      <c r="AI284" s="25">
        <v>0</v>
      </c>
      <c r="AJ284" s="25">
        <v>0</v>
      </c>
      <c r="AK284" s="25">
        <v>0</v>
      </c>
      <c r="AL284" s="25">
        <v>8</v>
      </c>
      <c r="AM284" s="25">
        <v>17.600000000000001</v>
      </c>
      <c r="AN284" s="25">
        <v>8.8000000000000007</v>
      </c>
      <c r="AO284" s="25">
        <v>0</v>
      </c>
      <c r="AP284" s="25">
        <v>2.4000000000000004</v>
      </c>
      <c r="AQ284" s="25">
        <v>4.8000000000000007</v>
      </c>
      <c r="AR284" s="25">
        <v>3.2</v>
      </c>
      <c r="AS284" s="25">
        <v>38.400000000000006</v>
      </c>
      <c r="AT284" s="25">
        <v>13.600000000000001</v>
      </c>
      <c r="AU284" s="25">
        <v>0.8</v>
      </c>
      <c r="AV284" s="25">
        <v>2.4000000000000004</v>
      </c>
      <c r="AW284" s="25">
        <v>0</v>
      </c>
      <c r="AX284" s="25">
        <v>5.6000000000000005</v>
      </c>
      <c r="AY284" s="25">
        <v>32</v>
      </c>
      <c r="AZ284" s="25">
        <v>18.400000000000002</v>
      </c>
      <c r="BA284" s="25">
        <v>0</v>
      </c>
      <c r="BB284" s="25">
        <v>0</v>
      </c>
      <c r="BC284" s="25">
        <v>0</v>
      </c>
      <c r="BD284" s="25">
        <v>7.2</v>
      </c>
      <c r="BE284" s="25">
        <v>0</v>
      </c>
      <c r="BF284" s="25">
        <v>12.8</v>
      </c>
      <c r="BG284" s="25">
        <v>0</v>
      </c>
      <c r="BH284" s="25">
        <v>0</v>
      </c>
      <c r="BI284" s="25">
        <v>0</v>
      </c>
      <c r="BJ284" s="25">
        <v>7.2</v>
      </c>
      <c r="BK284" s="25">
        <v>4</v>
      </c>
      <c r="BL284" s="25">
        <v>22.400000000000002</v>
      </c>
      <c r="BM284" s="25">
        <v>14.4</v>
      </c>
      <c r="BN284" s="25">
        <v>0</v>
      </c>
    </row>
    <row r="285" spans="1:66" x14ac:dyDescent="0.25">
      <c r="A285" s="6">
        <v>45179</v>
      </c>
      <c r="B285" t="s">
        <v>15</v>
      </c>
      <c r="C285">
        <v>10</v>
      </c>
      <c r="D285">
        <f t="shared" si="36"/>
        <v>380.00000000000006</v>
      </c>
      <c r="E285">
        <f t="shared" si="37"/>
        <v>100.80000000000001</v>
      </c>
      <c r="F285">
        <f t="shared" si="38"/>
        <v>118.4</v>
      </c>
      <c r="G285">
        <f t="shared" si="39"/>
        <v>115.20000000000002</v>
      </c>
      <c r="H285">
        <f t="shared" si="40"/>
        <v>45.6</v>
      </c>
      <c r="I285">
        <v>0</v>
      </c>
      <c r="J285" s="22">
        <v>0.192</v>
      </c>
      <c r="K285" s="22">
        <v>0.41600000000000004</v>
      </c>
      <c r="L285" s="22">
        <v>0.62400000000000011</v>
      </c>
      <c r="M285" s="22">
        <v>0.64000000000000012</v>
      </c>
      <c r="N285" s="22">
        <v>0.78400000000000003</v>
      </c>
      <c r="O285" s="24">
        <v>0.504</v>
      </c>
      <c r="P285" s="24">
        <v>0.46399999999999997</v>
      </c>
      <c r="Q285" s="24">
        <v>8.8000000000000009E-2</v>
      </c>
      <c r="R285" s="24">
        <v>0.53600000000000003</v>
      </c>
      <c r="S285" s="24">
        <v>0.504</v>
      </c>
      <c r="T285" s="24">
        <v>0.4</v>
      </c>
      <c r="U285" s="24">
        <v>0.70400000000000007</v>
      </c>
      <c r="V285" s="24">
        <v>0.68800000000000006</v>
      </c>
      <c r="W285" s="24">
        <v>0.71200000000000008</v>
      </c>
      <c r="X285" s="24">
        <v>0.56000000000000005</v>
      </c>
      <c r="Y285" s="24">
        <v>0.72800000000000009</v>
      </c>
      <c r="Z285" s="24">
        <v>0.31200000000000006</v>
      </c>
      <c r="AA285" s="25">
        <v>6.4</v>
      </c>
      <c r="AB285" s="25">
        <v>0</v>
      </c>
      <c r="AC285" s="25">
        <v>4.8000000000000007</v>
      </c>
      <c r="AD285" s="25">
        <v>7.2</v>
      </c>
      <c r="AE285" s="25">
        <v>4.8000000000000007</v>
      </c>
      <c r="AF285" s="25">
        <v>4</v>
      </c>
      <c r="AG285" s="25">
        <v>28</v>
      </c>
      <c r="AH285" s="25">
        <v>28.8</v>
      </c>
      <c r="AI285" s="25">
        <v>11.200000000000001</v>
      </c>
      <c r="AJ285" s="25">
        <v>23.200000000000003</v>
      </c>
      <c r="AK285" s="25">
        <v>0</v>
      </c>
      <c r="AL285" s="25">
        <v>0</v>
      </c>
      <c r="AM285" s="25">
        <v>4</v>
      </c>
      <c r="AN285" s="25">
        <v>2.4000000000000004</v>
      </c>
      <c r="AO285" s="25">
        <v>12</v>
      </c>
      <c r="AP285" s="25">
        <v>0</v>
      </c>
      <c r="AQ285" s="25">
        <v>0</v>
      </c>
      <c r="AR285" s="25">
        <v>17.600000000000001</v>
      </c>
      <c r="AS285" s="25">
        <v>9.6000000000000014</v>
      </c>
      <c r="AT285" s="25">
        <v>0</v>
      </c>
      <c r="AU285" s="25">
        <v>9.6000000000000014</v>
      </c>
      <c r="AV285" s="25">
        <v>9.6000000000000014</v>
      </c>
      <c r="AW285" s="25">
        <v>0</v>
      </c>
      <c r="AX285" s="25">
        <v>4</v>
      </c>
      <c r="AY285" s="25">
        <v>7.2</v>
      </c>
      <c r="AZ285" s="25">
        <v>32</v>
      </c>
      <c r="BA285" s="25">
        <v>31.200000000000003</v>
      </c>
      <c r="BB285" s="25">
        <v>0</v>
      </c>
      <c r="BC285" s="25">
        <v>21.6</v>
      </c>
      <c r="BD285" s="25">
        <v>0</v>
      </c>
      <c r="BE285" s="25">
        <v>15.200000000000001</v>
      </c>
      <c r="BF285" s="25">
        <v>18.400000000000002</v>
      </c>
      <c r="BG285" s="25">
        <v>14.4</v>
      </c>
      <c r="BH285" s="25">
        <v>0</v>
      </c>
      <c r="BI285" s="25">
        <v>4.8000000000000007</v>
      </c>
      <c r="BJ285" s="25">
        <v>18.400000000000002</v>
      </c>
      <c r="BK285" s="25">
        <v>25.6</v>
      </c>
      <c r="BL285" s="25">
        <v>4</v>
      </c>
      <c r="BM285" s="25">
        <v>0</v>
      </c>
      <c r="BN285" s="25">
        <v>0</v>
      </c>
    </row>
    <row r="286" spans="1:66" x14ac:dyDescent="0.25">
      <c r="A286" s="6">
        <v>45180</v>
      </c>
      <c r="B286" t="s">
        <v>15</v>
      </c>
      <c r="C286">
        <v>11</v>
      </c>
      <c r="D286">
        <f t="shared" si="36"/>
        <v>291.19999999999993</v>
      </c>
      <c r="E286">
        <f t="shared" si="37"/>
        <v>99.199999999999989</v>
      </c>
      <c r="F286">
        <f t="shared" si="38"/>
        <v>54.399999999999991</v>
      </c>
      <c r="G286">
        <f t="shared" si="39"/>
        <v>87.199999999999989</v>
      </c>
      <c r="H286">
        <f t="shared" si="40"/>
        <v>50.400000000000006</v>
      </c>
      <c r="I286">
        <v>0</v>
      </c>
      <c r="J286" s="22">
        <v>0.6160000000000001</v>
      </c>
      <c r="K286" s="22">
        <v>0.38400000000000001</v>
      </c>
      <c r="L286" s="22">
        <v>0.30400000000000005</v>
      </c>
      <c r="M286" s="22">
        <v>0.68800000000000006</v>
      </c>
      <c r="N286" s="22">
        <v>0.71200000000000008</v>
      </c>
      <c r="O286" s="24">
        <v>0.53600000000000003</v>
      </c>
      <c r="P286" s="24">
        <v>0.60000000000000009</v>
      </c>
      <c r="Q286" s="24">
        <v>0.56799999999999995</v>
      </c>
      <c r="R286" s="24">
        <v>0.54400000000000004</v>
      </c>
      <c r="S286" s="24">
        <v>0.504</v>
      </c>
      <c r="T286" s="24">
        <v>0.8</v>
      </c>
      <c r="U286" s="24">
        <v>0.74400000000000011</v>
      </c>
      <c r="V286" s="24">
        <v>0.63200000000000012</v>
      </c>
      <c r="W286" s="24">
        <v>0.28799999999999998</v>
      </c>
      <c r="X286" s="24">
        <v>0.75200000000000011</v>
      </c>
      <c r="Y286" s="24">
        <v>0.31200000000000006</v>
      </c>
      <c r="Z286" s="24">
        <v>0.59199999999999997</v>
      </c>
      <c r="AA286" s="25">
        <v>0</v>
      </c>
      <c r="AB286" s="25">
        <v>16</v>
      </c>
      <c r="AC286" s="25">
        <v>4.8000000000000007</v>
      </c>
      <c r="AD286" s="25">
        <v>0</v>
      </c>
      <c r="AE286" s="25">
        <v>8</v>
      </c>
      <c r="AF286" s="25">
        <v>3.2</v>
      </c>
      <c r="AG286" s="25">
        <v>12.8</v>
      </c>
      <c r="AH286" s="25">
        <v>0.8</v>
      </c>
      <c r="AI286" s="25">
        <v>0</v>
      </c>
      <c r="AJ286" s="25">
        <v>8.8000000000000007</v>
      </c>
      <c r="AK286" s="25">
        <v>32</v>
      </c>
      <c r="AL286" s="25">
        <v>0</v>
      </c>
      <c r="AM286" s="25">
        <v>0</v>
      </c>
      <c r="AN286" s="25">
        <v>0</v>
      </c>
      <c r="AO286" s="25">
        <v>0</v>
      </c>
      <c r="AP286" s="25">
        <v>24</v>
      </c>
      <c r="AQ286" s="25">
        <v>0</v>
      </c>
      <c r="AR286" s="25">
        <v>0.8</v>
      </c>
      <c r="AS286" s="25">
        <v>12.8</v>
      </c>
      <c r="AT286" s="25">
        <v>12.8</v>
      </c>
      <c r="AU286" s="25">
        <v>4.8000000000000007</v>
      </c>
      <c r="AV286" s="25">
        <v>0</v>
      </c>
      <c r="AW286" s="25">
        <v>5.6000000000000005</v>
      </c>
      <c r="AX286" s="25">
        <v>0</v>
      </c>
      <c r="AY286" s="25">
        <v>29.6</v>
      </c>
      <c r="AZ286" s="25">
        <v>0</v>
      </c>
      <c r="BA286" s="25">
        <v>0</v>
      </c>
      <c r="BB286" s="25">
        <v>1.6</v>
      </c>
      <c r="BC286" s="25">
        <v>40</v>
      </c>
      <c r="BD286" s="25">
        <v>5.6000000000000005</v>
      </c>
      <c r="BE286" s="25">
        <v>6.4</v>
      </c>
      <c r="BF286" s="25">
        <v>12</v>
      </c>
      <c r="BG286" s="25">
        <v>3.2</v>
      </c>
      <c r="BH286" s="25">
        <v>4</v>
      </c>
      <c r="BI286" s="25">
        <v>23.200000000000003</v>
      </c>
      <c r="BJ286" s="25">
        <v>24.8</v>
      </c>
      <c r="BK286" s="25">
        <v>0</v>
      </c>
      <c r="BL286" s="25">
        <v>0</v>
      </c>
      <c r="BM286" s="25">
        <v>25.6</v>
      </c>
      <c r="BN286" s="25">
        <v>0</v>
      </c>
    </row>
    <row r="287" spans="1:66" x14ac:dyDescent="0.25">
      <c r="A287" s="6">
        <v>45181</v>
      </c>
      <c r="B287" t="s">
        <v>15</v>
      </c>
      <c r="C287">
        <v>12</v>
      </c>
      <c r="D287">
        <f t="shared" si="36"/>
        <v>440.00000000000006</v>
      </c>
      <c r="E287">
        <f t="shared" si="37"/>
        <v>128.80000000000001</v>
      </c>
      <c r="F287">
        <f t="shared" si="38"/>
        <v>160.00000000000003</v>
      </c>
      <c r="G287">
        <f t="shared" si="39"/>
        <v>82.4</v>
      </c>
      <c r="H287">
        <f t="shared" si="40"/>
        <v>68.800000000000011</v>
      </c>
      <c r="I287">
        <v>0</v>
      </c>
      <c r="J287" s="22">
        <v>0.32000000000000006</v>
      </c>
      <c r="K287" s="22">
        <v>0.24</v>
      </c>
      <c r="L287" s="22">
        <v>0.6080000000000001</v>
      </c>
      <c r="M287" s="22">
        <v>0.71200000000000008</v>
      </c>
      <c r="N287" s="22">
        <v>0.72800000000000009</v>
      </c>
      <c r="O287" s="24">
        <v>0.57599999999999996</v>
      </c>
      <c r="P287" s="24">
        <v>0.56799999999999995</v>
      </c>
      <c r="Q287" s="24">
        <v>0.496</v>
      </c>
      <c r="R287" s="24">
        <v>0.52</v>
      </c>
      <c r="S287" s="24">
        <v>0.51200000000000001</v>
      </c>
      <c r="T287" s="24">
        <v>0.504</v>
      </c>
      <c r="U287" s="24">
        <v>0.76800000000000002</v>
      </c>
      <c r="V287" s="24">
        <v>0.22400000000000003</v>
      </c>
      <c r="W287" s="24">
        <v>0.52</v>
      </c>
      <c r="X287" s="24">
        <v>0.58399999999999996</v>
      </c>
      <c r="Y287" s="24">
        <v>0.34400000000000003</v>
      </c>
      <c r="Z287" s="24">
        <v>0.4</v>
      </c>
      <c r="AA287" s="25">
        <v>7.2</v>
      </c>
      <c r="AB287" s="25">
        <v>31.200000000000003</v>
      </c>
      <c r="AC287" s="25">
        <v>20</v>
      </c>
      <c r="AD287" s="25">
        <v>0</v>
      </c>
      <c r="AE287" s="25">
        <v>11.200000000000001</v>
      </c>
      <c r="AF287" s="25">
        <v>39.200000000000003</v>
      </c>
      <c r="AG287" s="25">
        <v>22.400000000000002</v>
      </c>
      <c r="AH287" s="25">
        <v>6.4</v>
      </c>
      <c r="AI287" s="25">
        <v>4</v>
      </c>
      <c r="AJ287" s="25">
        <v>18.400000000000002</v>
      </c>
      <c r="AK287" s="25">
        <v>12</v>
      </c>
      <c r="AL287" s="25">
        <v>0</v>
      </c>
      <c r="AM287" s="25">
        <v>7.2</v>
      </c>
      <c r="AN287" s="25">
        <v>0</v>
      </c>
      <c r="AO287" s="25">
        <v>12.8</v>
      </c>
      <c r="AP287" s="25">
        <v>26.400000000000002</v>
      </c>
      <c r="AQ287" s="25">
        <v>0</v>
      </c>
      <c r="AR287" s="25">
        <v>4</v>
      </c>
      <c r="AS287" s="25">
        <v>3.2</v>
      </c>
      <c r="AT287" s="25">
        <v>15.200000000000001</v>
      </c>
      <c r="AU287" s="25">
        <v>8.8000000000000007</v>
      </c>
      <c r="AV287" s="25">
        <v>0</v>
      </c>
      <c r="AW287" s="25">
        <v>0</v>
      </c>
      <c r="AX287" s="25">
        <v>6.4</v>
      </c>
      <c r="AY287" s="25">
        <v>12.8</v>
      </c>
      <c r="AZ287" s="25">
        <v>11.200000000000001</v>
      </c>
      <c r="BA287" s="25">
        <v>1.6</v>
      </c>
      <c r="BB287" s="25">
        <v>15.200000000000001</v>
      </c>
      <c r="BC287" s="25">
        <v>26.400000000000002</v>
      </c>
      <c r="BD287" s="25">
        <v>0</v>
      </c>
      <c r="BE287" s="25">
        <v>0.8</v>
      </c>
      <c r="BF287" s="25">
        <v>23.200000000000003</v>
      </c>
      <c r="BG287" s="25">
        <v>32.800000000000004</v>
      </c>
      <c r="BH287" s="25">
        <v>0</v>
      </c>
      <c r="BI287" s="25">
        <v>20.8</v>
      </c>
      <c r="BJ287" s="25">
        <v>3.2</v>
      </c>
      <c r="BK287" s="25">
        <v>17.600000000000001</v>
      </c>
      <c r="BL287" s="25">
        <v>4.8000000000000007</v>
      </c>
      <c r="BM287" s="25">
        <v>13.600000000000001</v>
      </c>
      <c r="BN287" s="25">
        <v>12</v>
      </c>
    </row>
    <row r="288" spans="1:66" x14ac:dyDescent="0.25">
      <c r="A288" s="6">
        <v>45182</v>
      </c>
      <c r="B288" t="s">
        <v>15</v>
      </c>
      <c r="C288">
        <v>13</v>
      </c>
      <c r="D288">
        <f t="shared" si="36"/>
        <v>299.2</v>
      </c>
      <c r="E288">
        <f t="shared" si="37"/>
        <v>72.8</v>
      </c>
      <c r="F288">
        <f t="shared" si="38"/>
        <v>111.20000000000002</v>
      </c>
      <c r="G288">
        <f t="shared" si="39"/>
        <v>76.000000000000014</v>
      </c>
      <c r="H288">
        <f t="shared" si="40"/>
        <v>39.200000000000003</v>
      </c>
      <c r="I288">
        <v>0</v>
      </c>
      <c r="J288" s="22">
        <v>0.48</v>
      </c>
      <c r="K288" s="22">
        <v>0.45600000000000007</v>
      </c>
      <c r="L288" s="22">
        <v>0.59199999999999997</v>
      </c>
      <c r="M288" s="22">
        <v>0.52</v>
      </c>
      <c r="N288" s="22">
        <v>0.77600000000000002</v>
      </c>
      <c r="O288" s="24">
        <v>0.36000000000000004</v>
      </c>
      <c r="P288" s="24">
        <v>0.60000000000000009</v>
      </c>
      <c r="Q288" s="24">
        <v>0.48</v>
      </c>
      <c r="R288" s="24">
        <v>0.72000000000000008</v>
      </c>
      <c r="S288" s="24">
        <v>0.6160000000000001</v>
      </c>
      <c r="T288" s="24">
        <v>0.54400000000000004</v>
      </c>
      <c r="U288" s="24">
        <v>0.76800000000000002</v>
      </c>
      <c r="V288" s="24">
        <v>0.66400000000000015</v>
      </c>
      <c r="W288" s="24">
        <v>0.36000000000000004</v>
      </c>
      <c r="X288" s="24">
        <v>0.7360000000000001</v>
      </c>
      <c r="Y288" s="24">
        <v>0.48</v>
      </c>
      <c r="Z288" s="24">
        <v>0.6160000000000001</v>
      </c>
      <c r="AA288" s="25">
        <v>10.4</v>
      </c>
      <c r="AB288" s="25">
        <v>12.8</v>
      </c>
      <c r="AC288" s="25">
        <v>11.200000000000001</v>
      </c>
      <c r="AD288" s="25">
        <v>11.200000000000001</v>
      </c>
      <c r="AE288" s="25">
        <v>12.8</v>
      </c>
      <c r="AF288" s="25">
        <v>10.4</v>
      </c>
      <c r="AG288" s="25">
        <v>7.2</v>
      </c>
      <c r="AH288" s="25">
        <v>20</v>
      </c>
      <c r="AI288" s="25">
        <v>3.2</v>
      </c>
      <c r="AJ288" s="25">
        <v>12</v>
      </c>
      <c r="AK288" s="25">
        <v>0</v>
      </c>
      <c r="AL288" s="25">
        <v>12</v>
      </c>
      <c r="AM288" s="25">
        <v>0</v>
      </c>
      <c r="AN288" s="25">
        <v>20.8</v>
      </c>
      <c r="AO288" s="25">
        <v>0</v>
      </c>
      <c r="AP288" s="25">
        <v>3.2</v>
      </c>
      <c r="AQ288" s="25">
        <v>0</v>
      </c>
      <c r="AR288" s="25">
        <v>3.2</v>
      </c>
      <c r="AS288" s="25">
        <v>0</v>
      </c>
      <c r="AT288" s="25">
        <v>0</v>
      </c>
      <c r="AU288" s="25">
        <v>7.2</v>
      </c>
      <c r="AV288" s="25">
        <v>1.6</v>
      </c>
      <c r="AW288" s="25">
        <v>0</v>
      </c>
      <c r="AX288" s="25">
        <v>0</v>
      </c>
      <c r="AY288" s="25">
        <v>32.800000000000004</v>
      </c>
      <c r="AZ288" s="25">
        <v>3.2</v>
      </c>
      <c r="BA288" s="25">
        <v>4.8000000000000007</v>
      </c>
      <c r="BB288" s="25">
        <v>16</v>
      </c>
      <c r="BC288" s="25">
        <v>3.2</v>
      </c>
      <c r="BD288" s="25">
        <v>7.2</v>
      </c>
      <c r="BE288" s="25">
        <v>0</v>
      </c>
      <c r="BF288" s="25">
        <v>0</v>
      </c>
      <c r="BG288" s="25">
        <v>1.6</v>
      </c>
      <c r="BH288" s="25">
        <v>2.4000000000000004</v>
      </c>
      <c r="BI288" s="25">
        <v>5.6000000000000005</v>
      </c>
      <c r="BJ288" s="25">
        <v>1.6</v>
      </c>
      <c r="BK288" s="25">
        <v>8.8000000000000007</v>
      </c>
      <c r="BL288" s="25">
        <v>19.200000000000003</v>
      </c>
      <c r="BM288" s="25">
        <v>12.8</v>
      </c>
      <c r="BN288" s="25">
        <v>20.8</v>
      </c>
    </row>
    <row r="289" spans="1:66" x14ac:dyDescent="0.25">
      <c r="A289" s="6">
        <v>45183</v>
      </c>
      <c r="B289" t="s">
        <v>15</v>
      </c>
      <c r="C289">
        <v>14</v>
      </c>
      <c r="D289">
        <f t="shared" si="36"/>
        <v>355.20000000000005</v>
      </c>
      <c r="E289">
        <f t="shared" si="37"/>
        <v>90.4</v>
      </c>
      <c r="F289">
        <f t="shared" si="38"/>
        <v>115.2</v>
      </c>
      <c r="G289">
        <f t="shared" si="39"/>
        <v>38.400000000000006</v>
      </c>
      <c r="H289">
        <f t="shared" si="40"/>
        <v>111.2</v>
      </c>
      <c r="I289">
        <v>0</v>
      </c>
      <c r="J289" s="22">
        <v>0.24</v>
      </c>
      <c r="K289" s="22">
        <v>0.34400000000000003</v>
      </c>
      <c r="L289" s="22">
        <v>0.59199999999999997</v>
      </c>
      <c r="M289" s="22">
        <v>0.128</v>
      </c>
      <c r="N289" s="22">
        <v>0.74400000000000011</v>
      </c>
      <c r="O289" s="24">
        <v>0.72800000000000009</v>
      </c>
      <c r="P289" s="24">
        <v>0.6160000000000001</v>
      </c>
      <c r="Q289" s="24">
        <v>0.504</v>
      </c>
      <c r="R289" s="24">
        <v>0.75200000000000011</v>
      </c>
      <c r="S289" s="24">
        <v>0.51200000000000001</v>
      </c>
      <c r="T289" s="24">
        <v>0.57599999999999996</v>
      </c>
      <c r="U289" s="24">
        <v>0.42400000000000004</v>
      </c>
      <c r="V289" s="24">
        <v>0.78400000000000003</v>
      </c>
      <c r="W289" s="24">
        <v>0.60000000000000009</v>
      </c>
      <c r="X289" s="24">
        <v>0.72000000000000008</v>
      </c>
      <c r="Y289" s="24">
        <v>0.496</v>
      </c>
      <c r="Z289" s="24">
        <v>0.496</v>
      </c>
      <c r="AA289" s="25">
        <v>32.800000000000004</v>
      </c>
      <c r="AB289" s="25">
        <v>0</v>
      </c>
      <c r="AC289" s="25">
        <v>0</v>
      </c>
      <c r="AD289" s="25">
        <v>20.8</v>
      </c>
      <c r="AE289" s="25">
        <v>16.8</v>
      </c>
      <c r="AF289" s="25">
        <v>0</v>
      </c>
      <c r="AG289" s="25">
        <v>28.8</v>
      </c>
      <c r="AH289" s="25">
        <v>0</v>
      </c>
      <c r="AI289" s="25">
        <v>14.4</v>
      </c>
      <c r="AJ289" s="25">
        <v>1.6</v>
      </c>
      <c r="AK289" s="25">
        <v>13.600000000000001</v>
      </c>
      <c r="AL289" s="25">
        <v>6.4</v>
      </c>
      <c r="AM289" s="25">
        <v>21.6</v>
      </c>
      <c r="AN289" s="25">
        <v>37.6</v>
      </c>
      <c r="AO289" s="25">
        <v>0</v>
      </c>
      <c r="AP289" s="25">
        <v>16</v>
      </c>
      <c r="AQ289" s="25">
        <v>26.400000000000002</v>
      </c>
      <c r="AR289" s="25">
        <v>3.2</v>
      </c>
      <c r="AS289" s="25">
        <v>0</v>
      </c>
      <c r="AT289" s="25">
        <v>0</v>
      </c>
      <c r="AU289" s="25">
        <v>4</v>
      </c>
      <c r="AV289" s="25">
        <v>0</v>
      </c>
      <c r="AW289" s="25">
        <v>0</v>
      </c>
      <c r="AX289" s="25">
        <v>8.8000000000000007</v>
      </c>
      <c r="AY289" s="25">
        <v>10.4</v>
      </c>
      <c r="AZ289" s="25">
        <v>0</v>
      </c>
      <c r="BA289" s="25">
        <v>15.200000000000001</v>
      </c>
      <c r="BB289" s="25">
        <v>0</v>
      </c>
      <c r="BC289" s="25">
        <v>0</v>
      </c>
      <c r="BD289" s="25">
        <v>0</v>
      </c>
      <c r="BE289" s="25">
        <v>8</v>
      </c>
      <c r="BF289" s="25">
        <v>0</v>
      </c>
      <c r="BG289" s="25">
        <v>3.2</v>
      </c>
      <c r="BH289" s="25">
        <v>22.400000000000002</v>
      </c>
      <c r="BI289" s="25">
        <v>15.200000000000001</v>
      </c>
      <c r="BJ289" s="25">
        <v>16</v>
      </c>
      <c r="BK289" s="25">
        <v>1.6</v>
      </c>
      <c r="BL289" s="25">
        <v>4.8000000000000007</v>
      </c>
      <c r="BM289" s="25">
        <v>11.200000000000001</v>
      </c>
      <c r="BN289" s="25">
        <v>8</v>
      </c>
    </row>
    <row r="290" spans="1:66" x14ac:dyDescent="0.25">
      <c r="A290" s="6">
        <v>45184</v>
      </c>
      <c r="B290" t="s">
        <v>15</v>
      </c>
      <c r="C290">
        <v>15</v>
      </c>
      <c r="D290">
        <f t="shared" si="36"/>
        <v>531.20000000000005</v>
      </c>
      <c r="E290">
        <f t="shared" si="37"/>
        <v>100.80000000000001</v>
      </c>
      <c r="F290">
        <f t="shared" si="38"/>
        <v>92</v>
      </c>
      <c r="G290">
        <f t="shared" si="39"/>
        <v>159.20000000000002</v>
      </c>
      <c r="H290">
        <f t="shared" si="40"/>
        <v>179.20000000000002</v>
      </c>
      <c r="I290">
        <v>0</v>
      </c>
      <c r="J290" s="22">
        <v>0.31200000000000006</v>
      </c>
      <c r="K290" s="22">
        <v>0.48</v>
      </c>
      <c r="L290" s="22">
        <v>0.57599999999999996</v>
      </c>
      <c r="M290" s="22">
        <v>0.76800000000000002</v>
      </c>
      <c r="N290" s="22">
        <v>0.71200000000000008</v>
      </c>
      <c r="O290" s="24">
        <v>0.4</v>
      </c>
      <c r="P290" s="24">
        <v>0.70400000000000007</v>
      </c>
      <c r="Q290" s="24">
        <v>0.68800000000000006</v>
      </c>
      <c r="R290" s="24">
        <v>0.77600000000000002</v>
      </c>
      <c r="S290" s="24">
        <v>0.54400000000000004</v>
      </c>
      <c r="T290" s="24">
        <v>0.78400000000000003</v>
      </c>
      <c r="U290" s="24">
        <v>0.72000000000000008</v>
      </c>
      <c r="V290" s="24">
        <v>0.69600000000000006</v>
      </c>
      <c r="W290" s="24">
        <v>0.72800000000000009</v>
      </c>
      <c r="X290" s="24">
        <v>0.72000000000000008</v>
      </c>
      <c r="Y290" s="24">
        <v>0.72800000000000009</v>
      </c>
      <c r="Z290" s="24">
        <v>0.21600000000000003</v>
      </c>
      <c r="AA290" s="25">
        <v>8.8000000000000007</v>
      </c>
      <c r="AB290" s="25">
        <v>11.999999999999989</v>
      </c>
      <c r="AC290" s="25">
        <v>1.6</v>
      </c>
      <c r="AD290" s="25">
        <v>16.8</v>
      </c>
      <c r="AE290" s="25">
        <v>0</v>
      </c>
      <c r="AF290" s="25">
        <v>17.600000000000001</v>
      </c>
      <c r="AG290" s="25">
        <v>7.2</v>
      </c>
      <c r="AH290" s="25">
        <v>12.8</v>
      </c>
      <c r="AI290" s="25">
        <v>11.200000000000001</v>
      </c>
      <c r="AJ290" s="25">
        <v>4</v>
      </c>
      <c r="AK290" s="25">
        <v>0</v>
      </c>
      <c r="AL290" s="25">
        <v>38.400000000000006</v>
      </c>
      <c r="AM290" s="25">
        <v>41.6</v>
      </c>
      <c r="AN290" s="25">
        <v>6.4</v>
      </c>
      <c r="AO290" s="25">
        <v>0</v>
      </c>
      <c r="AP290" s="25">
        <v>22.400000000000002</v>
      </c>
      <c r="AQ290" s="25">
        <v>24.8</v>
      </c>
      <c r="AR290" s="25">
        <v>43.2</v>
      </c>
      <c r="AS290" s="25">
        <v>2.4000000000000004</v>
      </c>
      <c r="AT290" s="25">
        <v>0</v>
      </c>
      <c r="AU290" s="25">
        <v>27.200000000000003</v>
      </c>
      <c r="AV290" s="25">
        <v>25.6</v>
      </c>
      <c r="AW290" s="25">
        <v>7.2</v>
      </c>
      <c r="AX290" s="25">
        <v>8.8000000000000007</v>
      </c>
      <c r="AY290" s="25">
        <v>21.6</v>
      </c>
      <c r="AZ290" s="25">
        <v>6.4</v>
      </c>
      <c r="BA290" s="25">
        <v>20.8</v>
      </c>
      <c r="BB290" s="25">
        <v>7.2</v>
      </c>
      <c r="BC290" s="25">
        <v>6.4</v>
      </c>
      <c r="BD290" s="25">
        <v>28</v>
      </c>
      <c r="BE290" s="25">
        <v>0</v>
      </c>
      <c r="BF290" s="25">
        <v>28</v>
      </c>
      <c r="BG290" s="25">
        <v>0</v>
      </c>
      <c r="BH290" s="25">
        <v>8.8000000000000007</v>
      </c>
      <c r="BI290" s="25">
        <v>9.6000000000000014</v>
      </c>
      <c r="BJ290" s="25">
        <v>24</v>
      </c>
      <c r="BK290" s="25">
        <v>30.400000000000002</v>
      </c>
      <c r="BL290" s="25">
        <v>0</v>
      </c>
      <c r="BM290" s="25">
        <v>0</v>
      </c>
      <c r="BN290" s="25">
        <v>0</v>
      </c>
    </row>
    <row r="291" spans="1:66" x14ac:dyDescent="0.25">
      <c r="A291" s="6">
        <v>45185</v>
      </c>
      <c r="B291" t="s">
        <v>15</v>
      </c>
      <c r="C291">
        <v>16</v>
      </c>
      <c r="D291">
        <f t="shared" si="36"/>
        <v>384.8</v>
      </c>
      <c r="E291">
        <f t="shared" si="37"/>
        <v>108.80000000000001</v>
      </c>
      <c r="F291">
        <f t="shared" si="38"/>
        <v>96.800000000000011</v>
      </c>
      <c r="G291">
        <f t="shared" si="39"/>
        <v>79.2</v>
      </c>
      <c r="H291">
        <f t="shared" si="40"/>
        <v>100</v>
      </c>
      <c r="I291">
        <v>0</v>
      </c>
      <c r="J291" s="22">
        <v>0.64000000000000012</v>
      </c>
      <c r="K291" s="22">
        <v>0.40800000000000003</v>
      </c>
      <c r="L291" s="22">
        <v>0.57599999999999996</v>
      </c>
      <c r="M291" s="22">
        <v>0.39200000000000002</v>
      </c>
      <c r="N291" s="22">
        <v>0.76800000000000002</v>
      </c>
      <c r="O291" s="24">
        <v>0.56799999999999995</v>
      </c>
      <c r="P291" s="24">
        <v>0.72000000000000008</v>
      </c>
      <c r="Q291" s="24">
        <v>0.28799999999999998</v>
      </c>
      <c r="R291" s="24">
        <v>0.29599999999999999</v>
      </c>
      <c r="S291" s="24">
        <v>0.10400000000000001</v>
      </c>
      <c r="T291" s="24">
        <v>0.504</v>
      </c>
      <c r="U291" s="24">
        <v>0.72000000000000008</v>
      </c>
      <c r="V291" s="24">
        <v>0.64800000000000013</v>
      </c>
      <c r="W291" s="24">
        <v>0.76800000000000002</v>
      </c>
      <c r="X291" s="24">
        <v>0.77600000000000002</v>
      </c>
      <c r="Y291" s="24">
        <v>0.72800000000000009</v>
      </c>
      <c r="Z291" s="24">
        <v>0.8</v>
      </c>
      <c r="AA291" s="25">
        <v>8</v>
      </c>
      <c r="AB291" s="25">
        <v>3.2</v>
      </c>
      <c r="AC291" s="25">
        <v>16.8</v>
      </c>
      <c r="AD291" s="25">
        <v>0</v>
      </c>
      <c r="AE291" s="25">
        <v>21.6</v>
      </c>
      <c r="AF291" s="25">
        <v>16.8</v>
      </c>
      <c r="AG291" s="25">
        <v>7.2</v>
      </c>
      <c r="AH291" s="25">
        <v>0</v>
      </c>
      <c r="AI291" s="25">
        <v>22.400000000000002</v>
      </c>
      <c r="AJ291" s="25">
        <v>0.8</v>
      </c>
      <c r="AK291" s="25">
        <v>30.400000000000002</v>
      </c>
      <c r="AL291" s="25">
        <v>1.6</v>
      </c>
      <c r="AM291" s="25">
        <v>0</v>
      </c>
      <c r="AN291" s="25">
        <v>28</v>
      </c>
      <c r="AO291" s="25">
        <v>4</v>
      </c>
      <c r="AP291" s="25">
        <v>12.8</v>
      </c>
      <c r="AQ291" s="25">
        <v>19.200000000000003</v>
      </c>
      <c r="AR291" s="25">
        <v>12.8</v>
      </c>
      <c r="AS291" s="25">
        <v>0</v>
      </c>
      <c r="AT291" s="25">
        <v>21.6</v>
      </c>
      <c r="AU291" s="25">
        <v>0</v>
      </c>
      <c r="AV291" s="25">
        <v>6.4</v>
      </c>
      <c r="AW291" s="25">
        <v>21.6</v>
      </c>
      <c r="AX291" s="25">
        <v>2.4000000000000004</v>
      </c>
      <c r="AY291" s="25">
        <v>0</v>
      </c>
      <c r="AZ291" s="25">
        <v>25.6</v>
      </c>
      <c r="BA291" s="25">
        <v>4.8000000000000007</v>
      </c>
      <c r="BB291" s="25">
        <v>0</v>
      </c>
      <c r="BC291" s="25">
        <v>13.600000000000001</v>
      </c>
      <c r="BD291" s="25">
        <v>4.8000000000000007</v>
      </c>
      <c r="BE291" s="25">
        <v>24</v>
      </c>
      <c r="BF291" s="25">
        <v>4.8000000000000007</v>
      </c>
      <c r="BG291" s="25">
        <v>11.200000000000001</v>
      </c>
      <c r="BH291" s="25">
        <v>0.8</v>
      </c>
      <c r="BI291" s="25">
        <v>7.2</v>
      </c>
      <c r="BJ291" s="25">
        <v>22.400000000000002</v>
      </c>
      <c r="BK291" s="25">
        <v>16</v>
      </c>
      <c r="BL291" s="25">
        <v>0</v>
      </c>
      <c r="BM291" s="25">
        <v>14.4</v>
      </c>
      <c r="BN291" s="25">
        <v>8</v>
      </c>
    </row>
    <row r="292" spans="1:66" x14ac:dyDescent="0.25">
      <c r="A292" s="6">
        <v>45186</v>
      </c>
      <c r="B292" t="s">
        <v>15</v>
      </c>
      <c r="C292">
        <v>17</v>
      </c>
      <c r="D292">
        <f t="shared" si="36"/>
        <v>357.59999999999997</v>
      </c>
      <c r="E292">
        <f t="shared" si="37"/>
        <v>26.400000000000006</v>
      </c>
      <c r="F292">
        <f t="shared" si="38"/>
        <v>115.19999999999999</v>
      </c>
      <c r="G292">
        <f t="shared" si="39"/>
        <v>91.199999999999989</v>
      </c>
      <c r="H292">
        <f t="shared" si="40"/>
        <v>124.8</v>
      </c>
      <c r="I292">
        <v>0</v>
      </c>
      <c r="J292" s="22">
        <v>0.57599999999999996</v>
      </c>
      <c r="K292" s="22">
        <v>0.55200000000000005</v>
      </c>
      <c r="L292" s="22">
        <v>0.56000000000000005</v>
      </c>
      <c r="M292" s="22">
        <v>0.72800000000000009</v>
      </c>
      <c r="N292" s="22">
        <v>0.70400000000000007</v>
      </c>
      <c r="O292" s="24">
        <v>0.56799999999999995</v>
      </c>
      <c r="P292" s="24">
        <v>0.51200000000000001</v>
      </c>
      <c r="Q292" s="24">
        <v>0.76800000000000002</v>
      </c>
      <c r="R292" s="24">
        <v>0.78400000000000003</v>
      </c>
      <c r="S292" s="24">
        <v>0.69600000000000006</v>
      </c>
      <c r="T292" s="24">
        <v>0.47199999999999998</v>
      </c>
      <c r="U292" s="24">
        <v>0.36000000000000004</v>
      </c>
      <c r="V292" s="24">
        <v>0.78400000000000003</v>
      </c>
      <c r="W292" s="24">
        <v>0.75200000000000011</v>
      </c>
      <c r="X292" s="24">
        <v>0.58399999999999996</v>
      </c>
      <c r="Y292" s="24">
        <v>0.65600000000000014</v>
      </c>
      <c r="Z292" s="24">
        <v>0.20800000000000002</v>
      </c>
      <c r="AA292" s="25">
        <v>0</v>
      </c>
      <c r="AB292" s="25">
        <v>24</v>
      </c>
      <c r="AC292" s="25">
        <v>9.6000000000000014</v>
      </c>
      <c r="AD292" s="25">
        <v>30.400000000000002</v>
      </c>
      <c r="AE292" s="25">
        <v>4</v>
      </c>
      <c r="AF292" s="25">
        <v>15.200000000000001</v>
      </c>
      <c r="AG292" s="25">
        <v>1.6</v>
      </c>
      <c r="AH292" s="25">
        <v>5.6000000000000005</v>
      </c>
      <c r="AI292" s="25">
        <v>24.8</v>
      </c>
      <c r="AJ292" s="25">
        <v>0</v>
      </c>
      <c r="AK292" s="25">
        <v>7.2</v>
      </c>
      <c r="AL292" s="25">
        <v>4</v>
      </c>
      <c r="AM292" s="25">
        <v>16</v>
      </c>
      <c r="AN292" s="25">
        <v>1.6</v>
      </c>
      <c r="AO292" s="25">
        <v>0</v>
      </c>
      <c r="AP292" s="25">
        <v>17.600000000000001</v>
      </c>
      <c r="AQ292" s="25">
        <v>20.8</v>
      </c>
      <c r="AR292" s="25">
        <v>17.600000000000001</v>
      </c>
      <c r="AS292" s="25">
        <v>32</v>
      </c>
      <c r="AT292" s="25">
        <v>15.200000000000001</v>
      </c>
      <c r="AU292" s="25">
        <v>0</v>
      </c>
      <c r="AV292" s="25">
        <v>35.200000000000003</v>
      </c>
      <c r="AW292" s="25">
        <v>0</v>
      </c>
      <c r="AX292" s="25">
        <v>8.8000000000000007</v>
      </c>
      <c r="AY292" s="25">
        <v>0</v>
      </c>
      <c r="AZ292" s="25">
        <v>21.6</v>
      </c>
      <c r="BA292" s="25">
        <v>0</v>
      </c>
      <c r="BB292" s="25">
        <v>5.6000000000000005</v>
      </c>
      <c r="BC292" s="25">
        <v>16</v>
      </c>
      <c r="BD292" s="25">
        <v>4</v>
      </c>
      <c r="BE292" s="25">
        <v>0.8</v>
      </c>
      <c r="BF292" s="25">
        <v>0</v>
      </c>
      <c r="BG292" s="25">
        <v>17.600000000000001</v>
      </c>
      <c r="BH292" s="25">
        <v>5.6000000000000005</v>
      </c>
      <c r="BI292" s="25">
        <v>0</v>
      </c>
      <c r="BJ292" s="25">
        <v>0</v>
      </c>
      <c r="BK292" s="25">
        <v>2.4000000000000004</v>
      </c>
      <c r="BL292" s="25">
        <v>0</v>
      </c>
      <c r="BM292" s="25">
        <v>0</v>
      </c>
      <c r="BN292" s="25">
        <v>0</v>
      </c>
    </row>
    <row r="293" spans="1:66" x14ac:dyDescent="0.25">
      <c r="A293" s="6">
        <v>45187</v>
      </c>
      <c r="B293" t="s">
        <v>15</v>
      </c>
      <c r="C293">
        <v>18</v>
      </c>
      <c r="D293">
        <f t="shared" si="36"/>
        <v>473.6</v>
      </c>
      <c r="E293">
        <f t="shared" si="37"/>
        <v>203.20000000000002</v>
      </c>
      <c r="F293">
        <f t="shared" si="38"/>
        <v>138.4</v>
      </c>
      <c r="G293">
        <f t="shared" si="39"/>
        <v>80.8</v>
      </c>
      <c r="H293">
        <f t="shared" si="40"/>
        <v>51.2</v>
      </c>
      <c r="I293">
        <v>0</v>
      </c>
      <c r="J293" s="22">
        <v>0.34400000000000003</v>
      </c>
      <c r="K293" s="22">
        <v>0.4</v>
      </c>
      <c r="L293" s="22">
        <v>0.25600000000000001</v>
      </c>
      <c r="M293" s="22">
        <v>0.64800000000000013</v>
      </c>
      <c r="N293" s="22">
        <v>0.59199999999999997</v>
      </c>
      <c r="O293" s="24">
        <v>0.496</v>
      </c>
      <c r="P293" s="24">
        <v>0.52800000000000002</v>
      </c>
      <c r="Q293" s="24">
        <v>0.44800000000000006</v>
      </c>
      <c r="R293" s="24">
        <v>0.504</v>
      </c>
      <c r="S293" s="24">
        <v>0.64800000000000013</v>
      </c>
      <c r="T293" s="24">
        <v>0.71200000000000008</v>
      </c>
      <c r="U293" s="24">
        <v>0.25600000000000001</v>
      </c>
      <c r="V293" s="24">
        <v>0.8</v>
      </c>
      <c r="W293" s="24">
        <v>0.78400000000000003</v>
      </c>
      <c r="X293" s="24">
        <v>0.31200000000000006</v>
      </c>
      <c r="Y293" s="24">
        <v>0.59199999999999997</v>
      </c>
      <c r="Z293" s="24">
        <v>0.76800000000000002</v>
      </c>
      <c r="AA293" s="25">
        <v>11.200000000000001</v>
      </c>
      <c r="AB293" s="25">
        <v>16</v>
      </c>
      <c r="AC293" s="25">
        <v>0</v>
      </c>
      <c r="AD293" s="25">
        <v>15.200000000000001</v>
      </c>
      <c r="AE293" s="25">
        <v>4.8000000000000007</v>
      </c>
      <c r="AF293" s="25">
        <v>3.2</v>
      </c>
      <c r="AG293" s="25">
        <v>4.8000000000000007</v>
      </c>
      <c r="AH293" s="25">
        <v>44.800000000000004</v>
      </c>
      <c r="AI293" s="25">
        <v>4.8000000000000007</v>
      </c>
      <c r="AJ293" s="25">
        <v>33.6</v>
      </c>
      <c r="AK293" s="25">
        <v>8.8000000000000007</v>
      </c>
      <c r="AL293" s="25">
        <v>0</v>
      </c>
      <c r="AM293" s="25">
        <v>0</v>
      </c>
      <c r="AN293" s="25">
        <v>12</v>
      </c>
      <c r="AO293" s="25">
        <v>6.4</v>
      </c>
      <c r="AP293" s="25">
        <v>21.6</v>
      </c>
      <c r="AQ293" s="25">
        <v>4</v>
      </c>
      <c r="AR293" s="25">
        <v>0</v>
      </c>
      <c r="AS293" s="25">
        <v>0</v>
      </c>
      <c r="AT293" s="25">
        <v>7.2</v>
      </c>
      <c r="AU293" s="25">
        <v>8</v>
      </c>
      <c r="AV293" s="25">
        <v>4</v>
      </c>
      <c r="AW293" s="25">
        <v>15.200000000000001</v>
      </c>
      <c r="AX293" s="25">
        <v>16</v>
      </c>
      <c r="AY293" s="25">
        <v>0</v>
      </c>
      <c r="AZ293" s="25">
        <v>0</v>
      </c>
      <c r="BA293" s="25">
        <v>20.8</v>
      </c>
      <c r="BB293" s="25">
        <v>1.6</v>
      </c>
      <c r="BC293" s="25">
        <v>12</v>
      </c>
      <c r="BD293" s="25">
        <v>3.2</v>
      </c>
      <c r="BE293" s="25">
        <v>28.8</v>
      </c>
      <c r="BF293" s="25">
        <v>9.6000000000000014</v>
      </c>
      <c r="BG293" s="25">
        <v>5.6000000000000005</v>
      </c>
      <c r="BH293" s="25">
        <v>39.200000000000003</v>
      </c>
      <c r="BI293" s="25">
        <v>26.400000000000002</v>
      </c>
      <c r="BJ293" s="25">
        <v>0</v>
      </c>
      <c r="BK293" s="25">
        <v>28</v>
      </c>
      <c r="BL293" s="25">
        <v>0</v>
      </c>
      <c r="BM293" s="25">
        <v>49.6</v>
      </c>
      <c r="BN293" s="25">
        <v>16</v>
      </c>
    </row>
    <row r="294" spans="1:66" x14ac:dyDescent="0.25">
      <c r="A294" s="6">
        <v>45188</v>
      </c>
      <c r="B294" t="s">
        <v>15</v>
      </c>
      <c r="C294">
        <v>19</v>
      </c>
      <c r="D294">
        <f t="shared" si="36"/>
        <v>428.8</v>
      </c>
      <c r="E294">
        <f t="shared" si="37"/>
        <v>133.60000000000002</v>
      </c>
      <c r="F294">
        <f t="shared" si="38"/>
        <v>100.8</v>
      </c>
      <c r="G294">
        <f t="shared" si="39"/>
        <v>85.6</v>
      </c>
      <c r="H294">
        <f t="shared" si="40"/>
        <v>108.80000000000001</v>
      </c>
      <c r="I294">
        <v>0</v>
      </c>
      <c r="J294" s="22">
        <v>0.30400000000000005</v>
      </c>
      <c r="K294" s="22">
        <v>0.46399999999999997</v>
      </c>
      <c r="L294" s="22">
        <v>0.66400000000000015</v>
      </c>
      <c r="M294" s="22">
        <v>0.52800000000000002</v>
      </c>
      <c r="N294" s="22">
        <v>0.77600000000000002</v>
      </c>
      <c r="O294" s="24">
        <v>0.46399999999999997</v>
      </c>
      <c r="P294" s="24">
        <v>0.55200000000000005</v>
      </c>
      <c r="Q294" s="24">
        <v>0.59199999999999997</v>
      </c>
      <c r="R294" s="24">
        <v>0.57599999999999996</v>
      </c>
      <c r="S294" s="24">
        <v>0.57599999999999996</v>
      </c>
      <c r="T294" s="24">
        <v>0.75200000000000011</v>
      </c>
      <c r="U294" s="24">
        <v>0.35200000000000004</v>
      </c>
      <c r="V294" s="24">
        <v>0.8</v>
      </c>
      <c r="W294" s="24">
        <v>0.75200000000000011</v>
      </c>
      <c r="X294" s="24">
        <v>0.79200000000000004</v>
      </c>
      <c r="Y294" s="24">
        <v>0.72800000000000009</v>
      </c>
      <c r="Z294" s="24">
        <v>0.58399999999999996</v>
      </c>
      <c r="AA294" s="25">
        <v>28.8</v>
      </c>
      <c r="AB294" s="25">
        <v>7.2</v>
      </c>
      <c r="AC294" s="25">
        <v>0.8</v>
      </c>
      <c r="AD294" s="25">
        <v>0.8</v>
      </c>
      <c r="AE294" s="25">
        <v>0</v>
      </c>
      <c r="AF294" s="25">
        <v>0</v>
      </c>
      <c r="AG294" s="25">
        <v>5.6000000000000005</v>
      </c>
      <c r="AH294" s="25">
        <v>0.8</v>
      </c>
      <c r="AI294" s="25">
        <v>28</v>
      </c>
      <c r="AJ294" s="25">
        <v>28.8</v>
      </c>
      <c r="AK294" s="25">
        <v>0</v>
      </c>
      <c r="AL294" s="25">
        <v>23.200000000000003</v>
      </c>
      <c r="AM294" s="25">
        <v>26.400000000000002</v>
      </c>
      <c r="AN294" s="25">
        <v>8</v>
      </c>
      <c r="AO294" s="25">
        <v>5.6000000000000005</v>
      </c>
      <c r="AP294" s="25">
        <v>0</v>
      </c>
      <c r="AQ294" s="25">
        <v>10.4</v>
      </c>
      <c r="AR294" s="25">
        <v>28.8</v>
      </c>
      <c r="AS294" s="25">
        <v>6.4</v>
      </c>
      <c r="AT294" s="25">
        <v>0</v>
      </c>
      <c r="AU294" s="25">
        <v>5.6000000000000005</v>
      </c>
      <c r="AV294" s="25">
        <v>33.6</v>
      </c>
      <c r="AW294" s="25">
        <v>10.4</v>
      </c>
      <c r="AX294" s="25">
        <v>0</v>
      </c>
      <c r="AY294" s="25">
        <v>7.2</v>
      </c>
      <c r="AZ294" s="25">
        <v>4</v>
      </c>
      <c r="BA294" s="25">
        <v>6.4</v>
      </c>
      <c r="BB294" s="25">
        <v>7.2</v>
      </c>
      <c r="BC294" s="25">
        <v>1.6</v>
      </c>
      <c r="BD294" s="25">
        <v>9.6000000000000014</v>
      </c>
      <c r="BE294" s="25">
        <v>18.400000000000002</v>
      </c>
      <c r="BF294" s="25">
        <v>6.4</v>
      </c>
      <c r="BG294" s="25">
        <v>3.2</v>
      </c>
      <c r="BH294" s="25">
        <v>33.6</v>
      </c>
      <c r="BI294" s="25">
        <v>0</v>
      </c>
      <c r="BJ294" s="25">
        <v>16</v>
      </c>
      <c r="BK294" s="25">
        <v>12</v>
      </c>
      <c r="BL294" s="25">
        <v>7.2</v>
      </c>
      <c r="BM294" s="25">
        <v>27.200000000000003</v>
      </c>
      <c r="BN294" s="25">
        <v>9.6000000000000014</v>
      </c>
    </row>
    <row r="295" spans="1:66" x14ac:dyDescent="0.25">
      <c r="A295" s="6">
        <v>45189</v>
      </c>
      <c r="B295" t="s">
        <v>15</v>
      </c>
      <c r="C295">
        <v>20</v>
      </c>
      <c r="D295">
        <f t="shared" si="36"/>
        <v>330.40000000000003</v>
      </c>
      <c r="E295">
        <f t="shared" si="37"/>
        <v>74.400000000000006</v>
      </c>
      <c r="F295">
        <f t="shared" si="38"/>
        <v>59.2</v>
      </c>
      <c r="G295">
        <f t="shared" si="39"/>
        <v>129.60000000000002</v>
      </c>
      <c r="H295">
        <f t="shared" si="40"/>
        <v>67.2</v>
      </c>
      <c r="I295">
        <v>0</v>
      </c>
      <c r="J295" s="22">
        <v>0.34400000000000003</v>
      </c>
      <c r="K295" s="22">
        <v>0.496</v>
      </c>
      <c r="L295" s="22">
        <v>0.64000000000000012</v>
      </c>
      <c r="M295" s="22">
        <v>0.63200000000000012</v>
      </c>
      <c r="N295" s="22">
        <v>0.72800000000000009</v>
      </c>
      <c r="O295" s="24">
        <v>0.59199999999999997</v>
      </c>
      <c r="P295" s="24">
        <v>0.7360000000000001</v>
      </c>
      <c r="Q295" s="24">
        <v>0.25600000000000001</v>
      </c>
      <c r="R295" s="24">
        <v>0.57599999999999996</v>
      </c>
      <c r="S295" s="24">
        <v>0.6160000000000001</v>
      </c>
      <c r="T295" s="24">
        <v>0.496</v>
      </c>
      <c r="U295" s="24">
        <v>0.48</v>
      </c>
      <c r="V295" s="24">
        <v>0.68</v>
      </c>
      <c r="W295" s="24">
        <v>0.2</v>
      </c>
      <c r="X295" s="24">
        <v>0.69600000000000006</v>
      </c>
      <c r="Y295" s="24">
        <v>0.28000000000000003</v>
      </c>
      <c r="Z295" s="24">
        <v>0.68800000000000006</v>
      </c>
      <c r="AA295" s="25">
        <v>33.6</v>
      </c>
      <c r="AB295" s="25">
        <v>0</v>
      </c>
      <c r="AC295" s="25">
        <v>1.6</v>
      </c>
      <c r="AD295" s="25">
        <v>0</v>
      </c>
      <c r="AE295" s="25">
        <v>0</v>
      </c>
      <c r="AF295" s="25">
        <v>0</v>
      </c>
      <c r="AG295" s="25">
        <v>16.8</v>
      </c>
      <c r="AH295" s="25">
        <v>4</v>
      </c>
      <c r="AI295" s="25">
        <v>3.2</v>
      </c>
      <c r="AJ295" s="25">
        <v>0</v>
      </c>
      <c r="AK295" s="25">
        <v>2.4000000000000004</v>
      </c>
      <c r="AL295" s="25">
        <v>2.4000000000000004</v>
      </c>
      <c r="AM295" s="25">
        <v>0</v>
      </c>
      <c r="AN295" s="25">
        <v>5.6000000000000005</v>
      </c>
      <c r="AO295" s="25">
        <v>16.8</v>
      </c>
      <c r="AP295" s="25">
        <v>0</v>
      </c>
      <c r="AQ295" s="25">
        <v>14.4</v>
      </c>
      <c r="AR295" s="25">
        <v>24.8</v>
      </c>
      <c r="AS295" s="25">
        <v>3.2</v>
      </c>
      <c r="AT295" s="25">
        <v>0</v>
      </c>
      <c r="AU295" s="25">
        <v>15.200000000000001</v>
      </c>
      <c r="AV295" s="25">
        <v>18.400000000000002</v>
      </c>
      <c r="AW295" s="25">
        <v>7.2</v>
      </c>
      <c r="AX295" s="25">
        <v>4.8000000000000007</v>
      </c>
      <c r="AY295" s="25">
        <v>8.8000000000000007</v>
      </c>
      <c r="AZ295" s="25">
        <v>28.8</v>
      </c>
      <c r="BA295" s="25">
        <v>22.400000000000002</v>
      </c>
      <c r="BB295" s="25">
        <v>5.6000000000000005</v>
      </c>
      <c r="BC295" s="25">
        <v>13.600000000000001</v>
      </c>
      <c r="BD295" s="25">
        <v>4.8000000000000007</v>
      </c>
      <c r="BE295" s="25">
        <v>0</v>
      </c>
      <c r="BF295" s="25">
        <v>0.8</v>
      </c>
      <c r="BG295" s="25">
        <v>8</v>
      </c>
      <c r="BH295" s="25">
        <v>23.200000000000003</v>
      </c>
      <c r="BI295" s="25">
        <v>11.200000000000001</v>
      </c>
      <c r="BJ295" s="25">
        <v>0</v>
      </c>
      <c r="BK295" s="25">
        <v>0</v>
      </c>
      <c r="BL295" s="25">
        <v>16.8</v>
      </c>
      <c r="BM295" s="25">
        <v>4</v>
      </c>
      <c r="BN295" s="25">
        <v>10.4</v>
      </c>
    </row>
    <row r="296" spans="1:66" x14ac:dyDescent="0.25">
      <c r="A296" s="6">
        <v>45190</v>
      </c>
      <c r="B296" t="s">
        <v>15</v>
      </c>
      <c r="C296">
        <v>21</v>
      </c>
      <c r="D296">
        <f t="shared" si="36"/>
        <v>391.20000000000005</v>
      </c>
      <c r="E296">
        <f t="shared" si="37"/>
        <v>103.2</v>
      </c>
      <c r="F296">
        <f t="shared" si="38"/>
        <v>96</v>
      </c>
      <c r="G296">
        <f t="shared" si="39"/>
        <v>85.600000000000023</v>
      </c>
      <c r="H296">
        <f t="shared" si="40"/>
        <v>106.4</v>
      </c>
      <c r="I296">
        <v>0</v>
      </c>
      <c r="J296" s="22">
        <v>0.2</v>
      </c>
      <c r="K296" s="22">
        <v>0.60000000000000009</v>
      </c>
      <c r="L296" s="22">
        <v>0.62400000000000011</v>
      </c>
      <c r="M296" s="22">
        <v>0.67200000000000004</v>
      </c>
      <c r="N296" s="22">
        <v>0.76800000000000002</v>
      </c>
      <c r="O296" s="24">
        <v>0.56000000000000005</v>
      </c>
      <c r="P296" s="24">
        <v>0.6160000000000001</v>
      </c>
      <c r="Q296" s="24">
        <v>0.54400000000000004</v>
      </c>
      <c r="R296" s="24">
        <v>0.55200000000000005</v>
      </c>
      <c r="S296" s="24">
        <v>0.56799999999999995</v>
      </c>
      <c r="T296" s="24">
        <v>0.496</v>
      </c>
      <c r="U296" s="24">
        <v>0.59199999999999997</v>
      </c>
      <c r="V296" s="24">
        <v>0.8</v>
      </c>
      <c r="W296" s="24">
        <v>0.72000000000000008</v>
      </c>
      <c r="X296" s="24">
        <v>0.59199999999999997</v>
      </c>
      <c r="Y296" s="24">
        <v>0.248</v>
      </c>
      <c r="Z296" s="24">
        <v>0.32800000000000007</v>
      </c>
      <c r="AA296" s="25">
        <v>20</v>
      </c>
      <c r="AB296" s="25">
        <v>0</v>
      </c>
      <c r="AC296" s="25">
        <v>5.6000000000000005</v>
      </c>
      <c r="AD296" s="25">
        <v>9.6000000000000014</v>
      </c>
      <c r="AE296" s="25">
        <v>8.8000000000000007</v>
      </c>
      <c r="AF296" s="25">
        <v>29.6</v>
      </c>
      <c r="AG296" s="25">
        <v>0</v>
      </c>
      <c r="AH296" s="25">
        <v>0</v>
      </c>
      <c r="AI296" s="25">
        <v>0</v>
      </c>
      <c r="AJ296" s="25">
        <v>22.400000000000002</v>
      </c>
      <c r="AK296" s="25">
        <v>2.4000000000000004</v>
      </c>
      <c r="AL296" s="25">
        <v>6.4</v>
      </c>
      <c r="AM296" s="25">
        <v>7.2</v>
      </c>
      <c r="AN296" s="25">
        <v>16</v>
      </c>
      <c r="AO296" s="25">
        <v>17.600000000000001</v>
      </c>
      <c r="AP296" s="25">
        <v>28.8</v>
      </c>
      <c r="AQ296" s="25">
        <v>16.8</v>
      </c>
      <c r="AR296" s="25">
        <v>0</v>
      </c>
      <c r="AS296" s="25">
        <v>6.4</v>
      </c>
      <c r="AT296" s="25">
        <v>7.2</v>
      </c>
      <c r="AU296" s="25">
        <v>11.200000000000001</v>
      </c>
      <c r="AV296" s="25">
        <v>9.6000000000000014</v>
      </c>
      <c r="AW296" s="25">
        <v>1.6</v>
      </c>
      <c r="AX296" s="25">
        <v>0.8</v>
      </c>
      <c r="AY296" s="25">
        <v>31.200000000000003</v>
      </c>
      <c r="AZ296" s="25">
        <v>10.4</v>
      </c>
      <c r="BA296" s="25">
        <v>6.4</v>
      </c>
      <c r="BB296" s="25">
        <v>11.200000000000001</v>
      </c>
      <c r="BC296" s="25">
        <v>3.2</v>
      </c>
      <c r="BD296" s="25">
        <v>0</v>
      </c>
      <c r="BE296" s="25">
        <v>17.600000000000001</v>
      </c>
      <c r="BF296" s="25">
        <v>8</v>
      </c>
      <c r="BG296" s="25">
        <v>4</v>
      </c>
      <c r="BH296" s="25">
        <v>0</v>
      </c>
      <c r="BI296" s="25">
        <v>0.8</v>
      </c>
      <c r="BJ296" s="25">
        <v>4</v>
      </c>
      <c r="BK296" s="25">
        <v>0</v>
      </c>
      <c r="BL296" s="25">
        <v>16</v>
      </c>
      <c r="BM296" s="25">
        <v>33.6</v>
      </c>
      <c r="BN296" s="25">
        <v>19.200000000000003</v>
      </c>
    </row>
    <row r="297" spans="1:66" x14ac:dyDescent="0.25">
      <c r="A297" s="6">
        <v>45191</v>
      </c>
      <c r="B297" t="s">
        <v>15</v>
      </c>
      <c r="C297">
        <v>22</v>
      </c>
      <c r="D297">
        <f t="shared" si="36"/>
        <v>353.6</v>
      </c>
      <c r="E297">
        <f t="shared" si="37"/>
        <v>102.4</v>
      </c>
      <c r="F297">
        <f t="shared" si="38"/>
        <v>65.599999999999994</v>
      </c>
      <c r="G297">
        <f t="shared" si="39"/>
        <v>84.800000000000011</v>
      </c>
      <c r="H297">
        <f t="shared" si="40"/>
        <v>100.80000000000003</v>
      </c>
      <c r="I297">
        <v>0</v>
      </c>
      <c r="J297" s="22">
        <v>0.48799999999999999</v>
      </c>
      <c r="K297" s="22">
        <v>0.44000000000000006</v>
      </c>
      <c r="L297" s="22">
        <v>0.72800000000000009</v>
      </c>
      <c r="M297" s="22">
        <v>0.79200000000000004</v>
      </c>
      <c r="N297" s="22">
        <v>0.53600000000000003</v>
      </c>
      <c r="O297" s="24">
        <v>0.59199999999999997</v>
      </c>
      <c r="P297" s="24">
        <v>0.64000000000000012</v>
      </c>
      <c r="Q297" s="24">
        <v>0.45600000000000007</v>
      </c>
      <c r="R297" s="24">
        <v>0.76000000000000012</v>
      </c>
      <c r="S297" s="24">
        <v>0.496</v>
      </c>
      <c r="T297" s="24">
        <v>0.8</v>
      </c>
      <c r="U297" s="24">
        <v>0.71200000000000008</v>
      </c>
      <c r="V297" s="24">
        <v>0.7360000000000001</v>
      </c>
      <c r="W297" s="24">
        <v>0.65600000000000014</v>
      </c>
      <c r="X297" s="24">
        <v>0.76800000000000002</v>
      </c>
      <c r="Y297" s="24">
        <v>0.8</v>
      </c>
      <c r="Z297" s="24">
        <v>0.72800000000000009</v>
      </c>
      <c r="AA297" s="25">
        <v>11.200000000000001</v>
      </c>
      <c r="AB297" s="25">
        <v>6.4</v>
      </c>
      <c r="AC297" s="25">
        <v>0</v>
      </c>
      <c r="AD297" s="25">
        <v>20.8</v>
      </c>
      <c r="AE297" s="25">
        <v>0</v>
      </c>
      <c r="AF297" s="25">
        <v>25.6</v>
      </c>
      <c r="AG297" s="25">
        <v>0</v>
      </c>
      <c r="AH297" s="25">
        <v>0</v>
      </c>
      <c r="AI297" s="25">
        <v>1.6</v>
      </c>
      <c r="AJ297" s="25">
        <v>0</v>
      </c>
      <c r="AK297" s="25">
        <v>19.200000000000003</v>
      </c>
      <c r="AL297" s="25">
        <v>0</v>
      </c>
      <c r="AM297" s="25">
        <v>18.400000000000002</v>
      </c>
      <c r="AN297" s="25">
        <v>14.4</v>
      </c>
      <c r="AO297" s="25">
        <v>1.6</v>
      </c>
      <c r="AP297" s="25">
        <v>11.200000000000001</v>
      </c>
      <c r="AQ297" s="25">
        <v>27.200000000000003</v>
      </c>
      <c r="AR297" s="25">
        <v>11.200000000000001</v>
      </c>
      <c r="AS297" s="25">
        <v>2.4000000000000004</v>
      </c>
      <c r="AT297" s="25">
        <v>14.4</v>
      </c>
      <c r="AU297" s="25">
        <v>19.200000000000003</v>
      </c>
      <c r="AV297" s="25">
        <v>0</v>
      </c>
      <c r="AW297" s="25">
        <v>15.200000000000001</v>
      </c>
      <c r="AX297" s="25">
        <v>0</v>
      </c>
      <c r="AY297" s="25">
        <v>0</v>
      </c>
      <c r="AZ297" s="25">
        <v>23.200000000000003</v>
      </c>
      <c r="BA297" s="25">
        <v>4.8000000000000007</v>
      </c>
      <c r="BB297" s="25">
        <v>0</v>
      </c>
      <c r="BC297" s="25">
        <v>6.4</v>
      </c>
      <c r="BD297" s="25">
        <v>16</v>
      </c>
      <c r="BE297" s="25">
        <v>0</v>
      </c>
      <c r="BF297" s="25">
        <v>15.200000000000001</v>
      </c>
      <c r="BG297" s="25">
        <v>7.2</v>
      </c>
      <c r="BH297" s="25">
        <v>20.8</v>
      </c>
      <c r="BI297" s="25">
        <v>39.200000000000003</v>
      </c>
      <c r="BJ297" s="25">
        <v>4.8000000000000007</v>
      </c>
      <c r="BK297" s="25">
        <v>0</v>
      </c>
      <c r="BL297" s="25">
        <v>0</v>
      </c>
      <c r="BM297" s="25">
        <v>0</v>
      </c>
      <c r="BN297" s="25">
        <v>15.200000000000001</v>
      </c>
    </row>
    <row r="298" spans="1:66" x14ac:dyDescent="0.25">
      <c r="A298" s="6">
        <v>45192</v>
      </c>
      <c r="B298" t="s">
        <v>15</v>
      </c>
      <c r="C298">
        <v>23</v>
      </c>
      <c r="D298">
        <f t="shared" si="36"/>
        <v>448</v>
      </c>
      <c r="E298">
        <f t="shared" si="37"/>
        <v>134.4</v>
      </c>
      <c r="F298">
        <f t="shared" si="38"/>
        <v>102.4</v>
      </c>
      <c r="G298">
        <f t="shared" si="39"/>
        <v>76</v>
      </c>
      <c r="H298">
        <f t="shared" si="40"/>
        <v>135.19999999999999</v>
      </c>
      <c r="I298">
        <v>0</v>
      </c>
      <c r="J298" s="22">
        <v>0.70400000000000007</v>
      </c>
      <c r="K298" s="22">
        <v>0.52</v>
      </c>
      <c r="L298" s="22">
        <v>0.71200000000000008</v>
      </c>
      <c r="M298" s="22">
        <v>0.76</v>
      </c>
      <c r="N298" s="22">
        <v>0.72000000000000008</v>
      </c>
      <c r="O298" s="24">
        <v>0.55200000000000005</v>
      </c>
      <c r="P298" s="24">
        <v>0.74400000000000011</v>
      </c>
      <c r="Q298" s="24">
        <v>0.504</v>
      </c>
      <c r="R298" s="24">
        <v>8.8000000000000009E-2</v>
      </c>
      <c r="S298" s="24">
        <v>0.57599999999999996</v>
      </c>
      <c r="T298" s="24">
        <v>0.56000000000000005</v>
      </c>
      <c r="U298" s="24">
        <v>0.69600000000000006</v>
      </c>
      <c r="V298" s="24">
        <v>0.71200000000000008</v>
      </c>
      <c r="W298" s="24">
        <v>0.64800000000000013</v>
      </c>
      <c r="X298" s="24">
        <v>0.44800000000000006</v>
      </c>
      <c r="Y298" s="24">
        <v>0.59199999999999997</v>
      </c>
      <c r="Z298" s="24">
        <v>0.74400000000000011</v>
      </c>
      <c r="AA298" s="25">
        <v>4</v>
      </c>
      <c r="AB298" s="25">
        <v>16.8</v>
      </c>
      <c r="AC298" s="25">
        <v>26.400000000000002</v>
      </c>
      <c r="AD298" s="25">
        <v>16</v>
      </c>
      <c r="AE298" s="25">
        <v>12</v>
      </c>
      <c r="AF298" s="25">
        <v>19.200000000000003</v>
      </c>
      <c r="AG298" s="25">
        <v>3.2</v>
      </c>
      <c r="AH298" s="25">
        <v>0</v>
      </c>
      <c r="AI298" s="25">
        <v>4.8000000000000007</v>
      </c>
      <c r="AJ298" s="25">
        <v>0</v>
      </c>
      <c r="AK298" s="25">
        <v>17.600000000000001</v>
      </c>
      <c r="AL298" s="25">
        <v>4.8000000000000007</v>
      </c>
      <c r="AM298" s="25">
        <v>22.400000000000002</v>
      </c>
      <c r="AN298" s="25">
        <v>20.8</v>
      </c>
      <c r="AO298" s="25">
        <v>29.6</v>
      </c>
      <c r="AP298" s="25">
        <v>2.4000000000000004</v>
      </c>
      <c r="AQ298" s="25">
        <v>0.8</v>
      </c>
      <c r="AR298" s="25">
        <v>0</v>
      </c>
      <c r="AS298" s="25">
        <v>35.200000000000003</v>
      </c>
      <c r="AT298" s="25">
        <v>19.200000000000003</v>
      </c>
      <c r="AU298" s="25">
        <v>0</v>
      </c>
      <c r="AV298" s="25">
        <v>0</v>
      </c>
      <c r="AW298" s="25">
        <v>4</v>
      </c>
      <c r="AX298" s="25">
        <v>2.4000000000000004</v>
      </c>
      <c r="AY298" s="25">
        <v>0</v>
      </c>
      <c r="AZ298" s="25">
        <v>7.2</v>
      </c>
      <c r="BA298" s="25">
        <v>32</v>
      </c>
      <c r="BB298" s="25">
        <v>0.8</v>
      </c>
      <c r="BC298" s="25">
        <v>11.200000000000001</v>
      </c>
      <c r="BD298" s="25">
        <v>18.400000000000002</v>
      </c>
      <c r="BE298" s="25">
        <v>0</v>
      </c>
      <c r="BF298" s="25">
        <v>6.4</v>
      </c>
      <c r="BG298" s="25">
        <v>31.200000000000003</v>
      </c>
      <c r="BH298" s="25">
        <v>8.8000000000000007</v>
      </c>
      <c r="BI298" s="25">
        <v>30.400000000000002</v>
      </c>
      <c r="BJ298" s="25">
        <v>13.600000000000001</v>
      </c>
      <c r="BK298" s="25">
        <v>5.6000000000000005</v>
      </c>
      <c r="BL298" s="25">
        <v>12.8</v>
      </c>
      <c r="BM298" s="25">
        <v>16</v>
      </c>
      <c r="BN298" s="25">
        <v>9.6000000000000014</v>
      </c>
    </row>
    <row r="299" spans="1:66" x14ac:dyDescent="0.25">
      <c r="A299" s="6">
        <v>45193</v>
      </c>
      <c r="B299" t="s">
        <v>15</v>
      </c>
      <c r="C299">
        <v>24</v>
      </c>
      <c r="D299">
        <f t="shared" si="36"/>
        <v>352.00000000000017</v>
      </c>
      <c r="E299">
        <f t="shared" si="37"/>
        <v>66.400000000000006</v>
      </c>
      <c r="F299">
        <f t="shared" si="38"/>
        <v>91.200000000000131</v>
      </c>
      <c r="G299">
        <f t="shared" si="39"/>
        <v>133.60000000000005</v>
      </c>
      <c r="H299">
        <f t="shared" si="40"/>
        <v>60.800000000000004</v>
      </c>
      <c r="I299">
        <v>0</v>
      </c>
      <c r="J299" s="22">
        <v>0.4</v>
      </c>
      <c r="K299" s="22">
        <v>0.52800000000000002</v>
      </c>
      <c r="L299" s="22">
        <v>0.64800000000000013</v>
      </c>
      <c r="M299" s="22">
        <v>0.72800000000000009</v>
      </c>
      <c r="N299" s="22">
        <v>0.72800000000000009</v>
      </c>
      <c r="O299" s="24">
        <v>0.55200000000000005</v>
      </c>
      <c r="P299" s="24">
        <v>0.76000000000000012</v>
      </c>
      <c r="Q299" s="24">
        <v>0.7360000000000001</v>
      </c>
      <c r="R299" s="24">
        <v>0.77600000000000002</v>
      </c>
      <c r="S299" s="24">
        <v>0.47199999999999998</v>
      </c>
      <c r="T299" s="24">
        <v>0.36800000000000005</v>
      </c>
      <c r="U299" s="24">
        <v>0.68</v>
      </c>
      <c r="V299" s="24">
        <v>0.26400000000000001</v>
      </c>
      <c r="W299" s="24">
        <v>0.68</v>
      </c>
      <c r="X299" s="24">
        <v>0.72000000000000008</v>
      </c>
      <c r="Y299" s="24">
        <v>0.63200000000000012</v>
      </c>
      <c r="Z299" s="24">
        <v>0.76800000000000002</v>
      </c>
      <c r="AA299" s="25">
        <v>0</v>
      </c>
      <c r="AB299" s="25">
        <v>0</v>
      </c>
      <c r="AC299" s="25">
        <v>18.400000000000091</v>
      </c>
      <c r="AD299" s="25">
        <v>0</v>
      </c>
      <c r="AE299" s="25">
        <v>5.6000000000000227</v>
      </c>
      <c r="AF299" s="25">
        <v>0</v>
      </c>
      <c r="AG299" s="25">
        <v>15.200000000000001</v>
      </c>
      <c r="AH299" s="25">
        <v>25.6</v>
      </c>
      <c r="AI299" s="25">
        <v>4.8000000000000007</v>
      </c>
      <c r="AJ299" s="25">
        <v>21.6</v>
      </c>
      <c r="AK299" s="25">
        <v>4</v>
      </c>
      <c r="AL299" s="25">
        <v>0</v>
      </c>
      <c r="AM299" s="25">
        <v>7.2</v>
      </c>
      <c r="AN299" s="25">
        <v>10.4</v>
      </c>
      <c r="AO299" s="25">
        <v>12</v>
      </c>
      <c r="AP299" s="25">
        <v>21.6</v>
      </c>
      <c r="AQ299" s="25">
        <v>9.6000000000000014</v>
      </c>
      <c r="AR299" s="25">
        <v>0</v>
      </c>
      <c r="AS299" s="25">
        <v>0</v>
      </c>
      <c r="AT299" s="25">
        <v>0</v>
      </c>
      <c r="AU299" s="25">
        <v>6.4</v>
      </c>
      <c r="AV299" s="25">
        <v>5.6000000000000005</v>
      </c>
      <c r="AW299" s="25">
        <v>8</v>
      </c>
      <c r="AX299" s="25">
        <v>27.200000000000003</v>
      </c>
      <c r="AY299" s="25">
        <v>33.6</v>
      </c>
      <c r="AZ299" s="25">
        <v>18.400000000000002</v>
      </c>
      <c r="BA299" s="25">
        <v>7.2</v>
      </c>
      <c r="BB299" s="25">
        <v>9.6000000000000014</v>
      </c>
      <c r="BC299" s="25">
        <v>12.8</v>
      </c>
      <c r="BD299" s="25">
        <v>4.8000000000000007</v>
      </c>
      <c r="BE299" s="25">
        <v>5.6000000000000005</v>
      </c>
      <c r="BF299" s="25">
        <v>3.2</v>
      </c>
      <c r="BG299" s="25">
        <v>4</v>
      </c>
      <c r="BH299" s="25">
        <v>8.8000000000000007</v>
      </c>
      <c r="BI299" s="25">
        <v>22.400000000000002</v>
      </c>
      <c r="BJ299" s="25">
        <v>4.8000000000000007</v>
      </c>
      <c r="BK299" s="25">
        <v>17.600000000000001</v>
      </c>
      <c r="BL299" s="25">
        <v>0</v>
      </c>
      <c r="BM299" s="25">
        <v>0</v>
      </c>
      <c r="BN299" s="25">
        <v>0</v>
      </c>
    </row>
    <row r="300" spans="1:66" x14ac:dyDescent="0.25">
      <c r="A300" s="6">
        <v>45194</v>
      </c>
      <c r="B300" t="s">
        <v>15</v>
      </c>
      <c r="C300">
        <v>25</v>
      </c>
      <c r="D300">
        <f t="shared" si="36"/>
        <v>536.80000000000007</v>
      </c>
      <c r="E300">
        <f t="shared" si="37"/>
        <v>70.400000000000006</v>
      </c>
      <c r="F300">
        <f t="shared" si="38"/>
        <v>153.60000000000005</v>
      </c>
      <c r="G300">
        <f t="shared" si="39"/>
        <v>137.60000000000002</v>
      </c>
      <c r="H300">
        <f t="shared" si="40"/>
        <v>175.2</v>
      </c>
      <c r="I300">
        <v>0</v>
      </c>
      <c r="J300" s="22">
        <v>0.44800000000000006</v>
      </c>
      <c r="K300" s="22">
        <v>0.69600000000000006</v>
      </c>
      <c r="L300" s="22">
        <v>0.6080000000000001</v>
      </c>
      <c r="M300" s="22">
        <v>0.64000000000000012</v>
      </c>
      <c r="N300" s="22">
        <v>0.77600000000000002</v>
      </c>
      <c r="O300" s="24">
        <v>0.60000000000000009</v>
      </c>
      <c r="P300" s="24">
        <v>0.58399999999999996</v>
      </c>
      <c r="Q300" s="24">
        <v>0.68</v>
      </c>
      <c r="R300" s="24">
        <v>0.14399999999999999</v>
      </c>
      <c r="S300" s="24">
        <v>0.76800000000000002</v>
      </c>
      <c r="T300" s="24">
        <v>0.38400000000000001</v>
      </c>
      <c r="U300" s="24">
        <v>0.72000000000000008</v>
      </c>
      <c r="V300" s="24">
        <v>0.25600000000000001</v>
      </c>
      <c r="W300" s="24">
        <v>0.36000000000000004</v>
      </c>
      <c r="X300" s="24">
        <v>0.27200000000000002</v>
      </c>
      <c r="Y300" s="24">
        <v>0.30400000000000005</v>
      </c>
      <c r="Z300" s="24">
        <v>0.62400000000000011</v>
      </c>
      <c r="AA300" s="25">
        <v>36.800000000000004</v>
      </c>
      <c r="AB300" s="25">
        <v>0</v>
      </c>
      <c r="AC300" s="25">
        <v>0</v>
      </c>
      <c r="AD300" s="25">
        <v>16.8</v>
      </c>
      <c r="AE300" s="25">
        <v>13.600000000000001</v>
      </c>
      <c r="AF300" s="25">
        <v>10.400000000000023</v>
      </c>
      <c r="AG300" s="25">
        <v>4</v>
      </c>
      <c r="AH300" s="25">
        <v>29.6</v>
      </c>
      <c r="AI300" s="25">
        <v>6.4</v>
      </c>
      <c r="AJ300" s="25">
        <v>36</v>
      </c>
      <c r="AK300" s="25">
        <v>25.6</v>
      </c>
      <c r="AL300" s="25">
        <v>3.2</v>
      </c>
      <c r="AM300" s="25">
        <v>23.200000000000003</v>
      </c>
      <c r="AN300" s="25">
        <v>42.400000000000006</v>
      </c>
      <c r="AO300" s="25">
        <v>39.200000000000003</v>
      </c>
      <c r="AP300" s="25">
        <v>0</v>
      </c>
      <c r="AQ300" s="25">
        <v>16</v>
      </c>
      <c r="AR300" s="25">
        <v>10.4</v>
      </c>
      <c r="AS300" s="25">
        <v>9.6000000000000014</v>
      </c>
      <c r="AT300" s="25">
        <v>31.200000000000003</v>
      </c>
      <c r="AU300" s="25">
        <v>3.2</v>
      </c>
      <c r="AV300" s="25">
        <v>22.400000000000002</v>
      </c>
      <c r="AW300" s="25">
        <v>19.200000000000003</v>
      </c>
      <c r="AX300" s="25">
        <v>8</v>
      </c>
      <c r="AY300" s="25">
        <v>21.6</v>
      </c>
      <c r="AZ300" s="25">
        <v>0</v>
      </c>
      <c r="BA300" s="25">
        <v>10.4</v>
      </c>
      <c r="BB300" s="25">
        <v>6.4</v>
      </c>
      <c r="BC300" s="25">
        <v>32.800000000000004</v>
      </c>
      <c r="BD300" s="25">
        <v>13.600000000000001</v>
      </c>
      <c r="BE300" s="25">
        <v>1.6</v>
      </c>
      <c r="BF300" s="25">
        <v>8.8000000000000007</v>
      </c>
      <c r="BG300" s="25">
        <v>7.2</v>
      </c>
      <c r="BH300" s="25">
        <v>8.8000000000000007</v>
      </c>
      <c r="BI300" s="25">
        <v>0</v>
      </c>
      <c r="BJ300" s="25">
        <v>16.8</v>
      </c>
      <c r="BK300" s="25">
        <v>0</v>
      </c>
      <c r="BL300" s="25">
        <v>0</v>
      </c>
      <c r="BM300" s="25">
        <v>0</v>
      </c>
      <c r="BN300" s="25">
        <v>27.200000000000003</v>
      </c>
    </row>
    <row r="301" spans="1:66" x14ac:dyDescent="0.25">
      <c r="A301" s="6">
        <v>45195</v>
      </c>
      <c r="B301" t="s">
        <v>15</v>
      </c>
      <c r="C301">
        <v>26</v>
      </c>
      <c r="D301">
        <f t="shared" si="36"/>
        <v>325.59999999999997</v>
      </c>
      <c r="E301">
        <f t="shared" si="37"/>
        <v>57.6</v>
      </c>
      <c r="F301">
        <f t="shared" si="38"/>
        <v>118.4</v>
      </c>
      <c r="G301">
        <f t="shared" si="39"/>
        <v>94.399999999999991</v>
      </c>
      <c r="H301">
        <f t="shared" si="40"/>
        <v>55.2</v>
      </c>
      <c r="I301">
        <v>0</v>
      </c>
      <c r="J301" s="22">
        <v>0.20800000000000002</v>
      </c>
      <c r="K301" s="22">
        <v>0.248</v>
      </c>
      <c r="L301" s="22">
        <v>0.79200000000000004</v>
      </c>
      <c r="M301" s="22">
        <v>0.27200000000000002</v>
      </c>
      <c r="N301" s="22">
        <v>0.77600000000000002</v>
      </c>
      <c r="O301" s="24">
        <v>0.64000000000000012</v>
      </c>
      <c r="P301" s="24">
        <v>0.58399999999999996</v>
      </c>
      <c r="Q301" s="24">
        <v>0.62400000000000011</v>
      </c>
      <c r="R301" s="24">
        <v>0.8</v>
      </c>
      <c r="S301" s="24">
        <v>0.78400000000000003</v>
      </c>
      <c r="T301" s="24">
        <v>0.76800000000000002</v>
      </c>
      <c r="U301" s="24">
        <v>0.48799999999999999</v>
      </c>
      <c r="V301" s="24">
        <v>0.76000000000000012</v>
      </c>
      <c r="W301" s="24">
        <v>0.6160000000000001</v>
      </c>
      <c r="X301" s="24">
        <v>0.7360000000000001</v>
      </c>
      <c r="Y301" s="24">
        <v>0.35200000000000004</v>
      </c>
      <c r="Z301" s="24">
        <v>0.59199999999999997</v>
      </c>
      <c r="AA301" s="25">
        <v>8</v>
      </c>
      <c r="AB301" s="25">
        <v>0</v>
      </c>
      <c r="AC301" s="25">
        <v>7.2</v>
      </c>
      <c r="AD301" s="25">
        <v>0</v>
      </c>
      <c r="AE301" s="25">
        <v>32</v>
      </c>
      <c r="AF301" s="25">
        <v>26.400000000000002</v>
      </c>
      <c r="AG301" s="25">
        <v>0</v>
      </c>
      <c r="AH301" s="25">
        <v>39.200000000000003</v>
      </c>
      <c r="AI301" s="25">
        <v>0</v>
      </c>
      <c r="AJ301" s="25">
        <v>5.6000000000000005</v>
      </c>
      <c r="AK301" s="25">
        <v>0</v>
      </c>
      <c r="AL301" s="25">
        <v>12</v>
      </c>
      <c r="AM301" s="25">
        <v>18.400000000000002</v>
      </c>
      <c r="AN301" s="25">
        <v>8</v>
      </c>
      <c r="AO301" s="25">
        <v>2.4000000000000004</v>
      </c>
      <c r="AP301" s="25">
        <v>0</v>
      </c>
      <c r="AQ301" s="25">
        <v>14.4</v>
      </c>
      <c r="AR301" s="25">
        <v>0</v>
      </c>
      <c r="AS301" s="25">
        <v>0</v>
      </c>
      <c r="AT301" s="25">
        <v>0</v>
      </c>
      <c r="AU301" s="25">
        <v>28.8</v>
      </c>
      <c r="AV301" s="25">
        <v>15.200000000000001</v>
      </c>
      <c r="AW301" s="25">
        <v>0</v>
      </c>
      <c r="AX301" s="25">
        <v>0</v>
      </c>
      <c r="AY301" s="25">
        <v>12.8</v>
      </c>
      <c r="AZ301" s="25">
        <v>0</v>
      </c>
      <c r="BA301" s="25">
        <v>8.8000000000000007</v>
      </c>
      <c r="BB301" s="25">
        <v>1.6</v>
      </c>
      <c r="BC301" s="25">
        <v>0</v>
      </c>
      <c r="BD301" s="25">
        <v>27.200000000000003</v>
      </c>
      <c r="BE301" s="25">
        <v>2.4000000000000004</v>
      </c>
      <c r="BF301" s="25">
        <v>0</v>
      </c>
      <c r="BG301" s="25">
        <v>8</v>
      </c>
      <c r="BH301" s="25">
        <v>0</v>
      </c>
      <c r="BI301" s="25">
        <v>14.4</v>
      </c>
      <c r="BJ301" s="25">
        <v>21.6</v>
      </c>
      <c r="BK301" s="25">
        <v>8.8000000000000007</v>
      </c>
      <c r="BL301" s="25">
        <v>0</v>
      </c>
      <c r="BM301" s="25">
        <v>2.4000000000000004</v>
      </c>
      <c r="BN301" s="25">
        <v>0</v>
      </c>
    </row>
    <row r="302" spans="1:66" x14ac:dyDescent="0.25">
      <c r="A302" s="6">
        <v>45196</v>
      </c>
      <c r="B302" t="s">
        <v>15</v>
      </c>
      <c r="C302">
        <v>27</v>
      </c>
      <c r="D302">
        <f t="shared" si="36"/>
        <v>458.40000000000003</v>
      </c>
      <c r="E302">
        <f t="shared" si="37"/>
        <v>148</v>
      </c>
      <c r="F302">
        <f t="shared" si="38"/>
        <v>49.600000000000009</v>
      </c>
      <c r="G302">
        <f t="shared" si="39"/>
        <v>140.00000000000003</v>
      </c>
      <c r="H302">
        <f t="shared" si="40"/>
        <v>120.80000000000001</v>
      </c>
      <c r="I302">
        <v>0</v>
      </c>
      <c r="J302" s="22">
        <v>0.36000000000000004</v>
      </c>
      <c r="K302" s="22">
        <v>0.40800000000000003</v>
      </c>
      <c r="L302" s="22">
        <v>0.62400000000000011</v>
      </c>
      <c r="M302" s="22">
        <v>0.71200000000000008</v>
      </c>
      <c r="N302" s="22">
        <v>0.30400000000000005</v>
      </c>
      <c r="O302" s="24">
        <v>0.15200000000000002</v>
      </c>
      <c r="P302" s="24">
        <v>0.496</v>
      </c>
      <c r="Q302" s="24">
        <v>0.72800000000000009</v>
      </c>
      <c r="R302" s="24">
        <v>0.6080000000000001</v>
      </c>
      <c r="S302" s="24">
        <v>0.54400000000000004</v>
      </c>
      <c r="T302" s="24">
        <v>0.57599999999999996</v>
      </c>
      <c r="U302" s="24">
        <v>0.33600000000000002</v>
      </c>
      <c r="V302" s="24">
        <v>0.68</v>
      </c>
      <c r="W302" s="24">
        <v>0.45600000000000007</v>
      </c>
      <c r="X302" s="24">
        <v>0.34400000000000003</v>
      </c>
      <c r="Y302" s="24">
        <v>0.7360000000000001</v>
      </c>
      <c r="Z302" s="24">
        <v>0.47199999999999998</v>
      </c>
      <c r="AA302" s="25">
        <v>0</v>
      </c>
      <c r="AB302" s="25">
        <v>13.600000000000001</v>
      </c>
      <c r="AC302" s="25">
        <v>4</v>
      </c>
      <c r="AD302" s="25">
        <v>4</v>
      </c>
      <c r="AE302" s="25">
        <v>5.6000000000000005</v>
      </c>
      <c r="AF302" s="25">
        <v>1.6</v>
      </c>
      <c r="AG302" s="25">
        <v>0</v>
      </c>
      <c r="AH302" s="25">
        <v>8</v>
      </c>
      <c r="AI302" s="25">
        <v>8</v>
      </c>
      <c r="AJ302" s="25">
        <v>4.8000000000000007</v>
      </c>
      <c r="AK302" s="25">
        <v>5.6000000000000005</v>
      </c>
      <c r="AL302" s="25">
        <v>19.200000000000003</v>
      </c>
      <c r="AM302" s="25">
        <v>20.8</v>
      </c>
      <c r="AN302" s="25">
        <v>5.6000000000000005</v>
      </c>
      <c r="AO302" s="25">
        <v>12.8</v>
      </c>
      <c r="AP302" s="25">
        <v>0</v>
      </c>
      <c r="AQ302" s="25">
        <v>5.6000000000000005</v>
      </c>
      <c r="AR302" s="25">
        <v>0</v>
      </c>
      <c r="AS302" s="25">
        <v>44.800000000000004</v>
      </c>
      <c r="AT302" s="25">
        <v>12</v>
      </c>
      <c r="AU302" s="25">
        <v>16</v>
      </c>
      <c r="AV302" s="25">
        <v>0</v>
      </c>
      <c r="AW302" s="25">
        <v>18.400000000000002</v>
      </c>
      <c r="AX302" s="25">
        <v>32</v>
      </c>
      <c r="AY302" s="25">
        <v>2.4000000000000004</v>
      </c>
      <c r="AZ302" s="25">
        <v>2.4000000000000004</v>
      </c>
      <c r="BA302" s="25">
        <v>28.8</v>
      </c>
      <c r="BB302" s="25">
        <v>14.4</v>
      </c>
      <c r="BC302" s="25">
        <v>0</v>
      </c>
      <c r="BD302" s="25">
        <v>25.6</v>
      </c>
      <c r="BE302" s="25">
        <v>0</v>
      </c>
      <c r="BF302" s="25">
        <v>6.4</v>
      </c>
      <c r="BG302" s="25">
        <v>14.4</v>
      </c>
      <c r="BH302" s="25">
        <v>16</v>
      </c>
      <c r="BI302" s="25">
        <v>40</v>
      </c>
      <c r="BJ302" s="25">
        <v>27.200000000000003</v>
      </c>
      <c r="BK302" s="25">
        <v>12</v>
      </c>
      <c r="BL302" s="25">
        <v>9.6000000000000014</v>
      </c>
      <c r="BM302" s="25">
        <v>22.400000000000002</v>
      </c>
      <c r="BN302" s="25">
        <v>0</v>
      </c>
    </row>
    <row r="303" spans="1:66" x14ac:dyDescent="0.25">
      <c r="A303" s="6">
        <v>45197</v>
      </c>
      <c r="B303" t="s">
        <v>15</v>
      </c>
      <c r="C303">
        <v>28</v>
      </c>
      <c r="D303">
        <f t="shared" si="36"/>
        <v>346.39999999999992</v>
      </c>
      <c r="E303">
        <f t="shared" si="37"/>
        <v>104.00000000000001</v>
      </c>
      <c r="F303">
        <f t="shared" si="38"/>
        <v>70.400000000000006</v>
      </c>
      <c r="G303">
        <f t="shared" si="39"/>
        <v>103.19999999999999</v>
      </c>
      <c r="H303">
        <f t="shared" si="40"/>
        <v>68.799999999999912</v>
      </c>
      <c r="I303">
        <v>0</v>
      </c>
      <c r="J303" s="22">
        <v>0.46399999999999997</v>
      </c>
      <c r="K303" s="22">
        <v>0.40800000000000003</v>
      </c>
      <c r="L303" s="22">
        <v>0.6160000000000001</v>
      </c>
      <c r="M303" s="22">
        <v>0.65600000000000014</v>
      </c>
      <c r="N303" s="22">
        <v>0.72000000000000008</v>
      </c>
      <c r="O303" s="24">
        <v>0.68</v>
      </c>
      <c r="P303" s="24">
        <v>0.52800000000000002</v>
      </c>
      <c r="Q303" s="24">
        <v>8.0000000000000016E-2</v>
      </c>
      <c r="R303" s="24">
        <v>0.64000000000000012</v>
      </c>
      <c r="S303" s="24">
        <v>0.51200000000000001</v>
      </c>
      <c r="T303" s="24">
        <v>0.64800000000000013</v>
      </c>
      <c r="U303" s="24">
        <v>0.69600000000000006</v>
      </c>
      <c r="V303" s="24">
        <v>0.71200000000000008</v>
      </c>
      <c r="W303" s="24">
        <v>0.27200000000000002</v>
      </c>
      <c r="X303" s="24">
        <v>0.4</v>
      </c>
      <c r="Y303" s="24">
        <v>0.62400000000000011</v>
      </c>
      <c r="Z303" s="24">
        <v>0.30400000000000005</v>
      </c>
      <c r="AA303" s="25">
        <v>13.600000000000001</v>
      </c>
      <c r="AB303" s="25">
        <v>12</v>
      </c>
      <c r="AC303" s="25">
        <v>0.8</v>
      </c>
      <c r="AD303" s="25">
        <v>15.200000000000001</v>
      </c>
      <c r="AE303" s="25">
        <v>9.6000000000000014</v>
      </c>
      <c r="AF303" s="25">
        <v>0</v>
      </c>
      <c r="AG303" s="25">
        <v>0</v>
      </c>
      <c r="AH303" s="25">
        <v>19.200000000000003</v>
      </c>
      <c r="AI303" s="25">
        <v>0</v>
      </c>
      <c r="AJ303" s="25">
        <v>0</v>
      </c>
      <c r="AK303" s="25">
        <v>24</v>
      </c>
      <c r="AL303" s="25">
        <v>9.5999999999999091</v>
      </c>
      <c r="AM303" s="25">
        <v>0</v>
      </c>
      <c r="AN303" s="25">
        <v>2.4000000000000004</v>
      </c>
      <c r="AO303" s="25">
        <v>11.200000000000001</v>
      </c>
      <c r="AP303" s="25">
        <v>0</v>
      </c>
      <c r="AQ303" s="25">
        <v>10.4</v>
      </c>
      <c r="AR303" s="25">
        <v>13.600000000000001</v>
      </c>
      <c r="AS303" s="25">
        <v>21.6</v>
      </c>
      <c r="AT303" s="25">
        <v>0</v>
      </c>
      <c r="AU303" s="25">
        <v>4</v>
      </c>
      <c r="AV303" s="25">
        <v>14.4</v>
      </c>
      <c r="AW303" s="25">
        <v>6.4</v>
      </c>
      <c r="AX303" s="25">
        <v>35.200000000000003</v>
      </c>
      <c r="AY303" s="25">
        <v>4</v>
      </c>
      <c r="AZ303" s="25">
        <v>24.8</v>
      </c>
      <c r="BA303" s="25">
        <v>8</v>
      </c>
      <c r="BB303" s="25">
        <v>3.2</v>
      </c>
      <c r="BC303" s="25">
        <v>1.6</v>
      </c>
      <c r="BD303" s="25">
        <v>1.6</v>
      </c>
      <c r="BE303" s="25">
        <v>0</v>
      </c>
      <c r="BF303" s="25">
        <v>0</v>
      </c>
      <c r="BG303" s="25">
        <v>2.4000000000000004</v>
      </c>
      <c r="BH303" s="25">
        <v>3.2</v>
      </c>
      <c r="BI303" s="25">
        <v>20.8</v>
      </c>
      <c r="BJ303" s="25">
        <v>28.8</v>
      </c>
      <c r="BK303" s="25">
        <v>11.200000000000001</v>
      </c>
      <c r="BL303" s="25">
        <v>27.200000000000003</v>
      </c>
      <c r="BM303" s="25">
        <v>10.4</v>
      </c>
      <c r="BN303" s="25">
        <v>0</v>
      </c>
    </row>
    <row r="304" spans="1:66" x14ac:dyDescent="0.25">
      <c r="A304" s="6">
        <v>45198</v>
      </c>
      <c r="B304" t="s">
        <v>15</v>
      </c>
      <c r="C304">
        <v>29</v>
      </c>
      <c r="D304">
        <f t="shared" si="36"/>
        <v>359.20000000000016</v>
      </c>
      <c r="E304">
        <f t="shared" si="37"/>
        <v>62.400000000000055</v>
      </c>
      <c r="F304">
        <f t="shared" si="38"/>
        <v>67.2</v>
      </c>
      <c r="G304">
        <f t="shared" si="39"/>
        <v>122.40000000000011</v>
      </c>
      <c r="H304">
        <f t="shared" si="40"/>
        <v>107.19999999999999</v>
      </c>
      <c r="I304">
        <v>0</v>
      </c>
      <c r="J304" s="22">
        <v>0.24</v>
      </c>
      <c r="K304" s="22">
        <v>0.496</v>
      </c>
      <c r="L304" s="22">
        <v>0.192</v>
      </c>
      <c r="M304" s="22">
        <v>0.69600000000000006</v>
      </c>
      <c r="N304" s="22">
        <v>0.38400000000000001</v>
      </c>
      <c r="O304" s="24">
        <v>0.48</v>
      </c>
      <c r="P304" s="24">
        <v>0.56799999999999995</v>
      </c>
      <c r="Q304" s="24">
        <v>0.68800000000000006</v>
      </c>
      <c r="R304" s="24">
        <v>0.59199999999999997</v>
      </c>
      <c r="S304" s="24">
        <v>0.36000000000000004</v>
      </c>
      <c r="T304" s="24">
        <v>0.55200000000000005</v>
      </c>
      <c r="U304" s="24">
        <v>0.44000000000000006</v>
      </c>
      <c r="V304" s="24">
        <v>0.48</v>
      </c>
      <c r="W304" s="24">
        <v>0.75200000000000011</v>
      </c>
      <c r="X304" s="24">
        <v>0.56000000000000005</v>
      </c>
      <c r="Y304" s="24">
        <v>0.32000000000000006</v>
      </c>
      <c r="Z304" s="24">
        <v>0.69600000000000006</v>
      </c>
      <c r="AA304" s="25">
        <v>11.200000000000001</v>
      </c>
      <c r="AB304" s="25">
        <v>11.200000000000001</v>
      </c>
      <c r="AC304" s="25">
        <v>0</v>
      </c>
      <c r="AD304" s="25">
        <v>9.6000000000000014</v>
      </c>
      <c r="AE304" s="25">
        <v>3.2</v>
      </c>
      <c r="AF304" s="25">
        <v>0.8</v>
      </c>
      <c r="AG304" s="25">
        <v>6.4</v>
      </c>
      <c r="AH304" s="25">
        <v>21.6</v>
      </c>
      <c r="AI304" s="25">
        <v>0.8</v>
      </c>
      <c r="AJ304" s="25">
        <v>2.4000000000000004</v>
      </c>
      <c r="AK304" s="25">
        <v>11.200000000000001</v>
      </c>
      <c r="AL304" s="25">
        <v>0</v>
      </c>
      <c r="AM304" s="25">
        <v>34.4</v>
      </c>
      <c r="AN304" s="25">
        <v>28.8</v>
      </c>
      <c r="AO304" s="25">
        <v>5.6000000000000005</v>
      </c>
      <c r="AP304" s="25">
        <v>21.6</v>
      </c>
      <c r="AQ304" s="25">
        <v>5.6000000000000005</v>
      </c>
      <c r="AR304" s="25">
        <v>0</v>
      </c>
      <c r="AS304" s="25">
        <v>9.6000000000000014</v>
      </c>
      <c r="AT304" s="25">
        <v>1.6</v>
      </c>
      <c r="AU304" s="25">
        <v>20.800000000000093</v>
      </c>
      <c r="AV304" s="25">
        <v>2.4000000000000004</v>
      </c>
      <c r="AW304" s="25">
        <v>4.8000000000000007</v>
      </c>
      <c r="AX304" s="25">
        <v>28</v>
      </c>
      <c r="AY304" s="25">
        <v>0.8</v>
      </c>
      <c r="AZ304" s="25">
        <v>23.200000000000003</v>
      </c>
      <c r="BA304" s="25">
        <v>4</v>
      </c>
      <c r="BB304" s="25">
        <v>19.200000000000003</v>
      </c>
      <c r="BC304" s="25">
        <v>19.200000000000003</v>
      </c>
      <c r="BD304" s="25">
        <v>0</v>
      </c>
      <c r="BE304" s="25">
        <v>0</v>
      </c>
      <c r="BF304" s="25">
        <v>15.200000000000001</v>
      </c>
      <c r="BG304" s="25">
        <v>0</v>
      </c>
      <c r="BH304" s="25">
        <v>29.6</v>
      </c>
      <c r="BI304" s="25">
        <v>0</v>
      </c>
      <c r="BJ304" s="25">
        <v>7.2</v>
      </c>
      <c r="BK304" s="25">
        <v>0</v>
      </c>
      <c r="BL304" s="25">
        <v>4</v>
      </c>
      <c r="BM304" s="25">
        <v>4</v>
      </c>
      <c r="BN304" s="25">
        <v>2.4000000000000457</v>
      </c>
    </row>
    <row r="305" spans="1:66" x14ac:dyDescent="0.25">
      <c r="A305" s="6">
        <v>45199</v>
      </c>
      <c r="B305" t="s">
        <v>15</v>
      </c>
      <c r="C305">
        <v>30</v>
      </c>
      <c r="D305">
        <f t="shared" si="36"/>
        <v>304.80000000000007</v>
      </c>
      <c r="E305">
        <f t="shared" si="37"/>
        <v>86.4</v>
      </c>
      <c r="F305">
        <f t="shared" si="38"/>
        <v>95.2</v>
      </c>
      <c r="G305">
        <f t="shared" si="39"/>
        <v>48.8</v>
      </c>
      <c r="H305">
        <f t="shared" si="40"/>
        <v>74.400000000000006</v>
      </c>
      <c r="I305">
        <v>0</v>
      </c>
      <c r="J305" s="22">
        <v>0.46399999999999997</v>
      </c>
      <c r="K305" s="22">
        <v>0.44800000000000006</v>
      </c>
      <c r="L305" s="22">
        <v>0.57599999999999996</v>
      </c>
      <c r="M305" s="22">
        <v>0.128</v>
      </c>
      <c r="N305" s="22">
        <v>0.77600000000000002</v>
      </c>
      <c r="O305" s="24">
        <v>0.59199999999999997</v>
      </c>
      <c r="P305" s="24">
        <v>0.58399999999999996</v>
      </c>
      <c r="Q305" s="24">
        <v>0.69600000000000006</v>
      </c>
      <c r="R305" s="24">
        <v>0.48</v>
      </c>
      <c r="S305" s="24">
        <v>0.57599999999999996</v>
      </c>
      <c r="T305" s="24">
        <v>0.57599999999999996</v>
      </c>
      <c r="U305" s="24">
        <v>0.12</v>
      </c>
      <c r="V305" s="24">
        <v>0.8</v>
      </c>
      <c r="W305" s="24">
        <v>0.68800000000000006</v>
      </c>
      <c r="X305" s="24">
        <v>0.72000000000000008</v>
      </c>
      <c r="Y305" s="24">
        <v>0.37600000000000006</v>
      </c>
      <c r="Z305" s="24">
        <v>0.71200000000000008</v>
      </c>
      <c r="AA305" s="25">
        <v>0</v>
      </c>
      <c r="AB305" s="25">
        <v>0</v>
      </c>
      <c r="AC305" s="25">
        <v>25.6</v>
      </c>
      <c r="AD305" s="25">
        <v>3.2</v>
      </c>
      <c r="AE305" s="25">
        <v>8</v>
      </c>
      <c r="AF305" s="25">
        <v>6.4</v>
      </c>
      <c r="AG305" s="25">
        <v>0</v>
      </c>
      <c r="AH305" s="25">
        <v>10.4</v>
      </c>
      <c r="AI305" s="25">
        <v>14.4</v>
      </c>
      <c r="AJ305" s="25">
        <v>27.200000000000003</v>
      </c>
      <c r="AK305" s="25">
        <v>7.2</v>
      </c>
      <c r="AL305" s="25">
        <v>0</v>
      </c>
      <c r="AM305" s="25">
        <v>1.6</v>
      </c>
      <c r="AN305" s="25">
        <v>10.4</v>
      </c>
      <c r="AO305" s="25">
        <v>9.6000000000000014</v>
      </c>
      <c r="AP305" s="25">
        <v>3.2</v>
      </c>
      <c r="AQ305" s="25">
        <v>0</v>
      </c>
      <c r="AR305" s="25">
        <v>0</v>
      </c>
      <c r="AS305" s="25">
        <v>21.6</v>
      </c>
      <c r="AT305" s="25">
        <v>28</v>
      </c>
      <c r="AU305" s="25">
        <v>6.4</v>
      </c>
      <c r="AV305" s="25">
        <v>0</v>
      </c>
      <c r="AW305" s="25">
        <v>0</v>
      </c>
      <c r="AX305" s="25">
        <v>12.8</v>
      </c>
      <c r="AY305" s="25">
        <v>0</v>
      </c>
      <c r="AZ305" s="25">
        <v>0</v>
      </c>
      <c r="BA305" s="25">
        <v>24.8</v>
      </c>
      <c r="BB305" s="25">
        <v>0</v>
      </c>
      <c r="BC305" s="25">
        <v>0</v>
      </c>
      <c r="BD305" s="25">
        <v>4.8000000000000007</v>
      </c>
      <c r="BE305" s="25">
        <v>17.600000000000001</v>
      </c>
      <c r="BF305" s="25">
        <v>6.4</v>
      </c>
      <c r="BG305" s="25">
        <v>0</v>
      </c>
      <c r="BH305" s="25">
        <v>0</v>
      </c>
      <c r="BI305" s="25">
        <v>21.6</v>
      </c>
      <c r="BJ305" s="25">
        <v>20</v>
      </c>
      <c r="BK305" s="25">
        <v>3.2</v>
      </c>
      <c r="BL305" s="25">
        <v>0</v>
      </c>
      <c r="BM305" s="25">
        <v>0</v>
      </c>
      <c r="BN305" s="25">
        <v>17.600000000000001</v>
      </c>
    </row>
    <row r="306" spans="1:66" x14ac:dyDescent="0.25">
      <c r="A306" s="6">
        <v>45200</v>
      </c>
      <c r="B306" t="s">
        <v>16</v>
      </c>
      <c r="C306">
        <v>1</v>
      </c>
      <c r="D306">
        <f t="shared" si="36"/>
        <v>347.20000000000005</v>
      </c>
      <c r="E306">
        <f t="shared" si="37"/>
        <v>119.2</v>
      </c>
      <c r="F306">
        <f t="shared" si="38"/>
        <v>80.000000000000043</v>
      </c>
      <c r="G306">
        <f t="shared" si="39"/>
        <v>76</v>
      </c>
      <c r="H306">
        <f t="shared" si="40"/>
        <v>72</v>
      </c>
      <c r="I306">
        <v>0</v>
      </c>
      <c r="J306" s="22">
        <v>0.29599999999999999</v>
      </c>
      <c r="K306" s="22">
        <v>0.64000000000000012</v>
      </c>
      <c r="L306" s="22">
        <v>0.57599999999999996</v>
      </c>
      <c r="M306" s="22">
        <v>0.64800000000000013</v>
      </c>
      <c r="N306" s="22">
        <v>0.71200000000000008</v>
      </c>
      <c r="O306" s="24">
        <v>0.37600000000000006</v>
      </c>
      <c r="P306" s="24">
        <v>0.504</v>
      </c>
      <c r="Q306" s="24">
        <v>0.56000000000000005</v>
      </c>
      <c r="R306" s="24">
        <v>0.496</v>
      </c>
      <c r="S306" s="24">
        <v>0.55200000000000005</v>
      </c>
      <c r="T306" s="24">
        <v>0.75200000000000011</v>
      </c>
      <c r="U306" s="24">
        <v>0.32000000000000006</v>
      </c>
      <c r="V306" s="24">
        <v>0.72000000000000008</v>
      </c>
      <c r="W306" s="24">
        <v>0.48</v>
      </c>
      <c r="X306" s="24">
        <v>0.44000000000000006</v>
      </c>
      <c r="Y306" s="24">
        <v>0.37600000000000006</v>
      </c>
      <c r="Z306" s="24">
        <v>0.24</v>
      </c>
      <c r="AA306" s="25">
        <v>4</v>
      </c>
      <c r="AB306" s="25">
        <v>5.6000000000000005</v>
      </c>
      <c r="AC306" s="25">
        <v>0</v>
      </c>
      <c r="AD306" s="25">
        <v>15.200000000000001</v>
      </c>
      <c r="AE306" s="25">
        <v>6.4000000000000457</v>
      </c>
      <c r="AF306" s="25">
        <v>11.200000000000001</v>
      </c>
      <c r="AG306" s="25">
        <v>0</v>
      </c>
      <c r="AH306" s="25">
        <v>5.6000000000000005</v>
      </c>
      <c r="AI306" s="25">
        <v>30.400000000000002</v>
      </c>
      <c r="AJ306" s="25">
        <v>1.6</v>
      </c>
      <c r="AK306" s="25">
        <v>0</v>
      </c>
      <c r="AL306" s="25">
        <v>28.8</v>
      </c>
      <c r="AM306" s="25">
        <v>0.8</v>
      </c>
      <c r="AN306" s="25">
        <v>0</v>
      </c>
      <c r="AO306" s="25">
        <v>4</v>
      </c>
      <c r="AP306" s="25">
        <v>2.4000000000000004</v>
      </c>
      <c r="AQ306" s="25">
        <v>0.8</v>
      </c>
      <c r="AR306" s="25">
        <v>0</v>
      </c>
      <c r="AS306" s="25">
        <v>25.6</v>
      </c>
      <c r="AT306" s="25">
        <v>9.6000000000000014</v>
      </c>
      <c r="AU306" s="25">
        <v>12</v>
      </c>
      <c r="AV306" s="25">
        <v>0</v>
      </c>
      <c r="AW306" s="25">
        <v>0.8</v>
      </c>
      <c r="AX306" s="25">
        <v>10.4</v>
      </c>
      <c r="AY306" s="25">
        <v>11.200000000000001</v>
      </c>
      <c r="AZ306" s="25">
        <v>0</v>
      </c>
      <c r="BA306" s="25">
        <v>20</v>
      </c>
      <c r="BB306" s="25">
        <v>21.6</v>
      </c>
      <c r="BC306" s="25">
        <v>0</v>
      </c>
      <c r="BD306" s="25">
        <v>0</v>
      </c>
      <c r="BE306" s="25">
        <v>1.6</v>
      </c>
      <c r="BF306" s="25">
        <v>16.8</v>
      </c>
      <c r="BG306" s="25">
        <v>0</v>
      </c>
      <c r="BH306" s="25">
        <v>7.2</v>
      </c>
      <c r="BI306" s="25">
        <v>16</v>
      </c>
      <c r="BJ306" s="25">
        <v>15.200000000000001</v>
      </c>
      <c r="BK306" s="25">
        <v>27.200000000000003</v>
      </c>
      <c r="BL306" s="25">
        <v>18.400000000000002</v>
      </c>
      <c r="BM306" s="25">
        <v>4.8000000000000007</v>
      </c>
      <c r="BN306" s="25">
        <v>12</v>
      </c>
    </row>
    <row r="307" spans="1:66" x14ac:dyDescent="0.25">
      <c r="A307" s="6">
        <v>45201</v>
      </c>
      <c r="B307" t="s">
        <v>16</v>
      </c>
      <c r="C307">
        <v>2</v>
      </c>
      <c r="D307">
        <f t="shared" si="36"/>
        <v>404.80000000000013</v>
      </c>
      <c r="E307">
        <f t="shared" si="37"/>
        <v>64.800000000000011</v>
      </c>
      <c r="F307">
        <f t="shared" si="38"/>
        <v>181.60000000000011</v>
      </c>
      <c r="G307">
        <f t="shared" si="39"/>
        <v>83.200000000000017</v>
      </c>
      <c r="H307">
        <f t="shared" si="40"/>
        <v>75.2</v>
      </c>
      <c r="I307">
        <v>0</v>
      </c>
      <c r="J307" s="22">
        <v>0.37600000000000006</v>
      </c>
      <c r="K307" s="22">
        <v>0.42400000000000004</v>
      </c>
      <c r="L307" s="22">
        <v>0.62400000000000011</v>
      </c>
      <c r="M307" s="22">
        <v>0.37600000000000006</v>
      </c>
      <c r="N307" s="22">
        <v>0.76000000000000012</v>
      </c>
      <c r="O307" s="24">
        <v>0.38400000000000001</v>
      </c>
      <c r="P307" s="24">
        <v>0.55200000000000005</v>
      </c>
      <c r="Q307" s="24">
        <v>0.64000000000000012</v>
      </c>
      <c r="R307" s="24">
        <v>0.77600000000000002</v>
      </c>
      <c r="S307" s="24">
        <v>0.64000000000000012</v>
      </c>
      <c r="T307" s="24">
        <v>0.53600000000000003</v>
      </c>
      <c r="U307" s="24">
        <v>0.55200000000000005</v>
      </c>
      <c r="V307" s="24">
        <v>0.72000000000000008</v>
      </c>
      <c r="W307" s="24">
        <v>0.64000000000000012</v>
      </c>
      <c r="X307" s="24">
        <v>0.74400000000000011</v>
      </c>
      <c r="Y307" s="24">
        <v>0.48</v>
      </c>
      <c r="Z307" s="24">
        <v>0.2</v>
      </c>
      <c r="AA307" s="25">
        <v>28</v>
      </c>
      <c r="AB307" s="25">
        <v>23.200000000000092</v>
      </c>
      <c r="AC307" s="25">
        <v>27.200000000000003</v>
      </c>
      <c r="AD307" s="25">
        <v>0</v>
      </c>
      <c r="AE307" s="25">
        <v>43.2</v>
      </c>
      <c r="AF307" s="25">
        <v>0</v>
      </c>
      <c r="AG307" s="25">
        <v>6.4</v>
      </c>
      <c r="AH307" s="25">
        <v>24</v>
      </c>
      <c r="AI307" s="25">
        <v>27.200000000000003</v>
      </c>
      <c r="AJ307" s="25">
        <v>2.4000000000000004</v>
      </c>
      <c r="AK307" s="25">
        <v>10.4</v>
      </c>
      <c r="AL307" s="25">
        <v>6.4</v>
      </c>
      <c r="AM307" s="25">
        <v>0</v>
      </c>
      <c r="AN307" s="25">
        <v>11.200000000000001</v>
      </c>
      <c r="AO307" s="25">
        <v>24.8</v>
      </c>
      <c r="AP307" s="25">
        <v>10.4</v>
      </c>
      <c r="AQ307" s="25">
        <v>3.2</v>
      </c>
      <c r="AR307" s="25">
        <v>0</v>
      </c>
      <c r="AS307" s="25">
        <v>13.600000000000001</v>
      </c>
      <c r="AT307" s="25">
        <v>5.6000000000000005</v>
      </c>
      <c r="AU307" s="25">
        <v>0</v>
      </c>
      <c r="AV307" s="25">
        <v>0</v>
      </c>
      <c r="AW307" s="25">
        <v>6.4</v>
      </c>
      <c r="AX307" s="25">
        <v>22.400000000000002</v>
      </c>
      <c r="AY307" s="25">
        <v>12.8</v>
      </c>
      <c r="AZ307" s="25">
        <v>0</v>
      </c>
      <c r="BA307" s="25">
        <v>7.2</v>
      </c>
      <c r="BB307" s="25">
        <v>3.2</v>
      </c>
      <c r="BC307" s="25">
        <v>6.4</v>
      </c>
      <c r="BD307" s="25">
        <v>24.8</v>
      </c>
      <c r="BE307" s="25">
        <v>16</v>
      </c>
      <c r="BF307" s="25">
        <v>0</v>
      </c>
      <c r="BG307" s="25">
        <v>13.600000000000001</v>
      </c>
      <c r="BH307" s="25">
        <v>15.200000000000001</v>
      </c>
      <c r="BI307" s="25">
        <v>1.6</v>
      </c>
      <c r="BJ307" s="25">
        <v>1.6</v>
      </c>
      <c r="BK307" s="25">
        <v>0</v>
      </c>
      <c r="BL307" s="25">
        <v>6.4</v>
      </c>
      <c r="BM307" s="25">
        <v>0.8</v>
      </c>
      <c r="BN307" s="25">
        <v>9.6000000000000014</v>
      </c>
    </row>
    <row r="308" spans="1:66" x14ac:dyDescent="0.25">
      <c r="A308" s="6">
        <v>45202</v>
      </c>
      <c r="B308" t="s">
        <v>16</v>
      </c>
      <c r="C308">
        <v>3</v>
      </c>
      <c r="D308">
        <f t="shared" si="36"/>
        <v>413.6</v>
      </c>
      <c r="E308">
        <f t="shared" ref="E308:E336" si="41">SUM(BE308:BN308)</f>
        <v>107.20000000000002</v>
      </c>
      <c r="F308">
        <f t="shared" ref="F308:F336" si="42">SUM(AA308:AJ308)</f>
        <v>88</v>
      </c>
      <c r="G308">
        <f t="shared" ref="G308:G336" si="43">SUM(AU308:BD308)</f>
        <v>100</v>
      </c>
      <c r="H308">
        <f t="shared" ref="H308:H336" si="44">SUM(AL308:AT308)</f>
        <v>118.39999999999999</v>
      </c>
      <c r="I308">
        <v>0</v>
      </c>
      <c r="J308" s="22">
        <v>0.24</v>
      </c>
      <c r="K308" s="22">
        <v>0.43200000000000005</v>
      </c>
      <c r="L308" s="22">
        <v>0.64000000000000012</v>
      </c>
      <c r="M308" s="22">
        <v>0.72800000000000009</v>
      </c>
      <c r="N308" s="22">
        <v>0.52800000000000002</v>
      </c>
      <c r="O308" s="24">
        <v>0.79200000000000004</v>
      </c>
      <c r="P308" s="24">
        <v>0.32800000000000007</v>
      </c>
      <c r="Q308" s="24">
        <v>0.76000000000000012</v>
      </c>
      <c r="R308" s="24">
        <v>0.34400000000000003</v>
      </c>
      <c r="S308" s="24">
        <v>0.54400000000000004</v>
      </c>
      <c r="T308" s="24">
        <v>0.76800000000000002</v>
      </c>
      <c r="U308" s="24">
        <v>0.34400000000000003</v>
      </c>
      <c r="V308" s="24">
        <v>0.71200000000000008</v>
      </c>
      <c r="W308" s="24">
        <v>0.7360000000000001</v>
      </c>
      <c r="X308" s="24">
        <v>0.56799999999999995</v>
      </c>
      <c r="Y308" s="24">
        <v>0.72000000000000008</v>
      </c>
      <c r="Z308" s="24">
        <v>0.48799999999999999</v>
      </c>
      <c r="AA308" s="25">
        <v>6.4</v>
      </c>
      <c r="AB308" s="25">
        <v>0</v>
      </c>
      <c r="AC308" s="25">
        <v>25.6</v>
      </c>
      <c r="AD308" s="25">
        <v>1.6</v>
      </c>
      <c r="AE308" s="25">
        <v>12</v>
      </c>
      <c r="AF308" s="25">
        <v>26.400000000000002</v>
      </c>
      <c r="AG308" s="25">
        <v>0</v>
      </c>
      <c r="AH308" s="25">
        <v>13.600000000000001</v>
      </c>
      <c r="AI308" s="25">
        <v>0</v>
      </c>
      <c r="AJ308" s="25">
        <v>2.4000000000000004</v>
      </c>
      <c r="AK308" s="25">
        <v>6.4</v>
      </c>
      <c r="AL308" s="25">
        <v>3.2</v>
      </c>
      <c r="AM308" s="25">
        <v>0</v>
      </c>
      <c r="AN308" s="25">
        <v>0</v>
      </c>
      <c r="AO308" s="25">
        <v>28</v>
      </c>
      <c r="AP308" s="25">
        <v>21.6</v>
      </c>
      <c r="AQ308" s="25">
        <v>30.400000000000002</v>
      </c>
      <c r="AR308" s="25">
        <v>5.6000000000000005</v>
      </c>
      <c r="AS308" s="25">
        <v>5.6000000000000005</v>
      </c>
      <c r="AT308" s="25">
        <v>24</v>
      </c>
      <c r="AU308" s="25">
        <v>15.200000000000001</v>
      </c>
      <c r="AV308" s="25">
        <v>0</v>
      </c>
      <c r="AW308" s="25">
        <v>0</v>
      </c>
      <c r="AX308" s="25">
        <v>1.6</v>
      </c>
      <c r="AY308" s="25">
        <v>14.4</v>
      </c>
      <c r="AZ308" s="25">
        <v>28.8</v>
      </c>
      <c r="BA308" s="25">
        <v>8</v>
      </c>
      <c r="BB308" s="25">
        <v>0</v>
      </c>
      <c r="BC308" s="25">
        <v>3.2</v>
      </c>
      <c r="BD308" s="25">
        <v>28.8</v>
      </c>
      <c r="BE308" s="25">
        <v>1.6</v>
      </c>
      <c r="BF308" s="25">
        <v>17.600000000000001</v>
      </c>
      <c r="BG308" s="25">
        <v>0</v>
      </c>
      <c r="BH308" s="25">
        <v>6.4</v>
      </c>
      <c r="BI308" s="25">
        <v>10.4</v>
      </c>
      <c r="BJ308" s="25">
        <v>27.200000000000003</v>
      </c>
      <c r="BK308" s="25">
        <v>7.2</v>
      </c>
      <c r="BL308" s="25">
        <v>11.200000000000001</v>
      </c>
      <c r="BM308" s="25">
        <v>0</v>
      </c>
      <c r="BN308" s="25">
        <v>25.6</v>
      </c>
    </row>
    <row r="309" spans="1:66" x14ac:dyDescent="0.25">
      <c r="A309" s="6">
        <v>45203</v>
      </c>
      <c r="B309" t="s">
        <v>16</v>
      </c>
      <c r="C309">
        <v>4</v>
      </c>
      <c r="D309">
        <f t="shared" si="36"/>
        <v>412.80000000000007</v>
      </c>
      <c r="E309">
        <f t="shared" si="41"/>
        <v>76</v>
      </c>
      <c r="F309">
        <f t="shared" si="42"/>
        <v>113.60000000000002</v>
      </c>
      <c r="G309">
        <f t="shared" si="43"/>
        <v>117.6</v>
      </c>
      <c r="H309">
        <f t="shared" si="44"/>
        <v>105.6</v>
      </c>
      <c r="I309">
        <v>0</v>
      </c>
      <c r="J309" s="22">
        <v>0.72000000000000008</v>
      </c>
      <c r="K309" s="22">
        <v>0.48799999999999999</v>
      </c>
      <c r="L309" s="22">
        <v>0.28799999999999998</v>
      </c>
      <c r="M309" s="22">
        <v>0.4</v>
      </c>
      <c r="N309" s="22">
        <v>0.79200000000000004</v>
      </c>
      <c r="O309" s="24">
        <v>0.78400000000000003</v>
      </c>
      <c r="P309" s="24">
        <v>0.60000000000000009</v>
      </c>
      <c r="Q309" s="24">
        <v>0.33600000000000002</v>
      </c>
      <c r="R309" s="24">
        <v>0.63200000000000012</v>
      </c>
      <c r="S309" s="24">
        <v>0.6080000000000001</v>
      </c>
      <c r="T309" s="24">
        <v>0.35200000000000004</v>
      </c>
      <c r="U309" s="24">
        <v>0.56799999999999995</v>
      </c>
      <c r="V309" s="24">
        <v>0.71200000000000008</v>
      </c>
      <c r="W309" s="24">
        <v>0.48799999999999999</v>
      </c>
      <c r="X309" s="24">
        <v>0.72000000000000008</v>
      </c>
      <c r="Y309" s="24">
        <v>0.6160000000000001</v>
      </c>
      <c r="Z309" s="24">
        <v>0.76800000000000002</v>
      </c>
      <c r="AA309" s="25">
        <v>32.800000000000004</v>
      </c>
      <c r="AB309" s="25">
        <v>0</v>
      </c>
      <c r="AC309" s="25">
        <v>0</v>
      </c>
      <c r="AD309" s="25">
        <v>11.200000000000001</v>
      </c>
      <c r="AE309" s="25">
        <v>0</v>
      </c>
      <c r="AF309" s="25">
        <v>23.200000000000003</v>
      </c>
      <c r="AG309" s="25">
        <v>28</v>
      </c>
      <c r="AH309" s="25">
        <v>12</v>
      </c>
      <c r="AI309" s="25">
        <v>3.2</v>
      </c>
      <c r="AJ309" s="25">
        <v>3.2</v>
      </c>
      <c r="AK309" s="25">
        <v>4</v>
      </c>
      <c r="AL309" s="25">
        <v>4</v>
      </c>
      <c r="AM309" s="25">
        <v>12</v>
      </c>
      <c r="AN309" s="25">
        <v>8.8000000000000007</v>
      </c>
      <c r="AO309" s="25">
        <v>0</v>
      </c>
      <c r="AP309" s="25">
        <v>42.400000000000006</v>
      </c>
      <c r="AQ309" s="25">
        <v>0</v>
      </c>
      <c r="AR309" s="25">
        <v>4</v>
      </c>
      <c r="AS309" s="25">
        <v>12.8</v>
      </c>
      <c r="AT309" s="25">
        <v>21.6</v>
      </c>
      <c r="AU309" s="25">
        <v>0</v>
      </c>
      <c r="AV309" s="25">
        <v>18.400000000000002</v>
      </c>
      <c r="AW309" s="25">
        <v>16.8</v>
      </c>
      <c r="AX309" s="25">
        <v>0</v>
      </c>
      <c r="AY309" s="25">
        <v>4.8000000000000007</v>
      </c>
      <c r="AZ309" s="25">
        <v>8</v>
      </c>
      <c r="BA309" s="25">
        <v>22.400000000000002</v>
      </c>
      <c r="BB309" s="25">
        <v>21.6</v>
      </c>
      <c r="BC309" s="25">
        <v>20</v>
      </c>
      <c r="BD309" s="25">
        <v>5.6000000000000005</v>
      </c>
      <c r="BE309" s="25">
        <v>0</v>
      </c>
      <c r="BF309" s="25">
        <v>13.600000000000001</v>
      </c>
      <c r="BG309" s="25">
        <v>8</v>
      </c>
      <c r="BH309" s="25">
        <v>2.4000000000000004</v>
      </c>
      <c r="BI309" s="25">
        <v>20</v>
      </c>
      <c r="BJ309" s="25">
        <v>0</v>
      </c>
      <c r="BK309" s="25">
        <v>4.8000000000000007</v>
      </c>
      <c r="BL309" s="25">
        <v>14.4</v>
      </c>
      <c r="BM309" s="25">
        <v>0</v>
      </c>
      <c r="BN309" s="25">
        <v>12.8</v>
      </c>
    </row>
    <row r="310" spans="1:66" x14ac:dyDescent="0.25">
      <c r="A310" s="6">
        <v>45204</v>
      </c>
      <c r="B310" t="s">
        <v>16</v>
      </c>
      <c r="C310">
        <v>5</v>
      </c>
      <c r="D310">
        <f t="shared" si="36"/>
        <v>372.80000000000007</v>
      </c>
      <c r="E310">
        <f t="shared" si="41"/>
        <v>146.40000000000003</v>
      </c>
      <c r="F310">
        <f t="shared" si="42"/>
        <v>75.20000000000006</v>
      </c>
      <c r="G310">
        <f t="shared" si="43"/>
        <v>95.200000000000017</v>
      </c>
      <c r="H310">
        <f t="shared" si="44"/>
        <v>56.000000000000007</v>
      </c>
      <c r="I310">
        <v>0</v>
      </c>
      <c r="J310" s="22">
        <v>0.79200000000000004</v>
      </c>
      <c r="K310" s="22">
        <v>0.192</v>
      </c>
      <c r="L310" s="22">
        <v>0.79200000000000004</v>
      </c>
      <c r="M310" s="22">
        <v>0.44800000000000006</v>
      </c>
      <c r="N310" s="22">
        <v>0.79200000000000004</v>
      </c>
      <c r="O310" s="24">
        <v>0.59199999999999997</v>
      </c>
      <c r="P310" s="24">
        <v>0.8</v>
      </c>
      <c r="Q310" s="24">
        <v>0.48</v>
      </c>
      <c r="R310" s="24">
        <v>0.504</v>
      </c>
      <c r="S310" s="24">
        <v>0.55200000000000005</v>
      </c>
      <c r="T310" s="24">
        <v>0.71200000000000008</v>
      </c>
      <c r="U310" s="24">
        <v>0.29599999999999999</v>
      </c>
      <c r="V310" s="24">
        <v>0.57599999999999996</v>
      </c>
      <c r="W310" s="24">
        <v>0.56000000000000005</v>
      </c>
      <c r="X310" s="24">
        <v>0.68800000000000006</v>
      </c>
      <c r="Y310" s="24">
        <v>0.22400000000000003</v>
      </c>
      <c r="Z310" s="24">
        <v>0.57599999999999996</v>
      </c>
      <c r="AA310" s="25">
        <v>22.400000000000002</v>
      </c>
      <c r="AB310" s="25">
        <v>0</v>
      </c>
      <c r="AC310" s="25">
        <v>0</v>
      </c>
      <c r="AD310" s="25">
        <v>23.200000000000003</v>
      </c>
      <c r="AE310" s="25">
        <v>8.8000000000000451</v>
      </c>
      <c r="AF310" s="25">
        <v>0</v>
      </c>
      <c r="AG310" s="25">
        <v>0</v>
      </c>
      <c r="AH310" s="25">
        <v>18.400000000000002</v>
      </c>
      <c r="AI310" s="25">
        <v>0</v>
      </c>
      <c r="AJ310" s="25">
        <v>2.4000000000000004</v>
      </c>
      <c r="AK310" s="25">
        <v>19.200000000000003</v>
      </c>
      <c r="AL310" s="25">
        <v>9.6000000000000014</v>
      </c>
      <c r="AM310" s="25">
        <v>0</v>
      </c>
      <c r="AN310" s="25">
        <v>0</v>
      </c>
      <c r="AO310" s="25">
        <v>0</v>
      </c>
      <c r="AP310" s="25">
        <v>0</v>
      </c>
      <c r="AQ310" s="25">
        <v>16.8</v>
      </c>
      <c r="AR310" s="25">
        <v>12</v>
      </c>
      <c r="AS310" s="25">
        <v>4</v>
      </c>
      <c r="AT310" s="25">
        <v>13.600000000000001</v>
      </c>
      <c r="AU310" s="25">
        <v>15.200000000000001</v>
      </c>
      <c r="AV310" s="25">
        <v>0</v>
      </c>
      <c r="AW310" s="25">
        <v>0</v>
      </c>
      <c r="AX310" s="25">
        <v>0.8</v>
      </c>
      <c r="AY310" s="25">
        <v>31.200000000000003</v>
      </c>
      <c r="AZ310" s="25">
        <v>1.6</v>
      </c>
      <c r="BA310" s="25">
        <v>16.8</v>
      </c>
      <c r="BB310" s="25">
        <v>9.6000000000000014</v>
      </c>
      <c r="BC310" s="25">
        <v>17.600000000000001</v>
      </c>
      <c r="BD310" s="25">
        <v>2.4000000000000004</v>
      </c>
      <c r="BE310" s="25">
        <v>0.8</v>
      </c>
      <c r="BF310" s="25">
        <v>18.400000000000002</v>
      </c>
      <c r="BG310" s="25">
        <v>28</v>
      </c>
      <c r="BH310" s="25">
        <v>25.6</v>
      </c>
      <c r="BI310" s="25">
        <v>12</v>
      </c>
      <c r="BJ310" s="25">
        <v>14.4</v>
      </c>
      <c r="BK310" s="25">
        <v>11.200000000000001</v>
      </c>
      <c r="BL310" s="25">
        <v>2.4000000000000004</v>
      </c>
      <c r="BM310" s="25">
        <v>9.6000000000000014</v>
      </c>
      <c r="BN310" s="25">
        <v>24</v>
      </c>
    </row>
    <row r="311" spans="1:66" x14ac:dyDescent="0.25">
      <c r="A311" s="6">
        <v>45205</v>
      </c>
      <c r="B311" t="s">
        <v>16</v>
      </c>
      <c r="C311">
        <v>6</v>
      </c>
      <c r="D311">
        <f t="shared" si="36"/>
        <v>506.40000000000015</v>
      </c>
      <c r="E311">
        <f t="shared" si="41"/>
        <v>163.19999999999999</v>
      </c>
      <c r="F311">
        <f t="shared" si="42"/>
        <v>114.40000000000002</v>
      </c>
      <c r="G311">
        <f t="shared" si="43"/>
        <v>134.40000000000006</v>
      </c>
      <c r="H311">
        <f t="shared" si="44"/>
        <v>94.400000000000048</v>
      </c>
      <c r="I311">
        <v>0</v>
      </c>
      <c r="J311" s="22">
        <v>0.39200000000000002</v>
      </c>
      <c r="K311" s="22">
        <v>0.4</v>
      </c>
      <c r="L311" s="22">
        <v>0.41600000000000004</v>
      </c>
      <c r="M311" s="22">
        <v>0.4</v>
      </c>
      <c r="N311" s="22">
        <v>0.504</v>
      </c>
      <c r="O311" s="24">
        <v>0.32800000000000007</v>
      </c>
      <c r="P311" s="24">
        <v>0.6080000000000001</v>
      </c>
      <c r="Q311" s="24">
        <v>0.496</v>
      </c>
      <c r="R311" s="24">
        <v>0.37600000000000006</v>
      </c>
      <c r="S311" s="24">
        <v>0.48799999999999999</v>
      </c>
      <c r="T311" s="24">
        <v>0.504</v>
      </c>
      <c r="U311" s="24">
        <v>0.38400000000000001</v>
      </c>
      <c r="V311" s="24">
        <v>0.8</v>
      </c>
      <c r="W311" s="24">
        <v>0.44800000000000006</v>
      </c>
      <c r="X311" s="24">
        <v>0.20800000000000002</v>
      </c>
      <c r="Y311" s="24">
        <v>0.48</v>
      </c>
      <c r="Z311" s="24">
        <v>0.28000000000000003</v>
      </c>
      <c r="AA311" s="25">
        <v>1.6</v>
      </c>
      <c r="AB311" s="25">
        <v>0</v>
      </c>
      <c r="AC311" s="25">
        <v>6.4</v>
      </c>
      <c r="AD311" s="25">
        <v>36.800000000000004</v>
      </c>
      <c r="AE311" s="25">
        <v>32</v>
      </c>
      <c r="AF311" s="25">
        <v>0</v>
      </c>
      <c r="AG311" s="25">
        <v>15.200000000000001</v>
      </c>
      <c r="AH311" s="25">
        <v>22.400000000000002</v>
      </c>
      <c r="AI311" s="25">
        <v>0</v>
      </c>
      <c r="AJ311" s="25">
        <v>0</v>
      </c>
      <c r="AK311" s="25">
        <v>15.200000000000001</v>
      </c>
      <c r="AL311" s="25">
        <v>16.8</v>
      </c>
      <c r="AM311" s="25">
        <v>37.6</v>
      </c>
      <c r="AN311" s="25">
        <v>0</v>
      </c>
      <c r="AO311" s="25">
        <v>0</v>
      </c>
      <c r="AP311" s="25">
        <v>0</v>
      </c>
      <c r="AQ311" s="25">
        <v>26.400000000000002</v>
      </c>
      <c r="AR311" s="25">
        <v>12.000000000000046</v>
      </c>
      <c r="AS311" s="25">
        <v>0</v>
      </c>
      <c r="AT311" s="25">
        <v>1.6</v>
      </c>
      <c r="AU311" s="25">
        <v>12.8</v>
      </c>
      <c r="AV311" s="25">
        <v>0</v>
      </c>
      <c r="AW311" s="25">
        <v>11.200000000000001</v>
      </c>
      <c r="AX311" s="25">
        <v>0.80000000000004556</v>
      </c>
      <c r="AY311" s="25">
        <v>20</v>
      </c>
      <c r="AZ311" s="25">
        <v>21.6</v>
      </c>
      <c r="BA311" s="25">
        <v>16</v>
      </c>
      <c r="BB311" s="25">
        <v>23.200000000000003</v>
      </c>
      <c r="BC311" s="25">
        <v>19.200000000000003</v>
      </c>
      <c r="BD311" s="25">
        <v>9.6000000000000014</v>
      </c>
      <c r="BE311" s="25">
        <v>19.200000000000003</v>
      </c>
      <c r="BF311" s="25">
        <v>29.6</v>
      </c>
      <c r="BG311" s="25">
        <v>7.2</v>
      </c>
      <c r="BH311" s="25">
        <v>45.6</v>
      </c>
      <c r="BI311" s="25">
        <v>4.8000000000000007</v>
      </c>
      <c r="BJ311" s="25">
        <v>8.8000000000000007</v>
      </c>
      <c r="BK311" s="25">
        <v>40</v>
      </c>
      <c r="BL311" s="25">
        <v>0</v>
      </c>
      <c r="BM311" s="25">
        <v>8</v>
      </c>
      <c r="BN311" s="25">
        <v>0</v>
      </c>
    </row>
    <row r="312" spans="1:66" x14ac:dyDescent="0.25">
      <c r="A312" s="6">
        <v>45206</v>
      </c>
      <c r="B312" t="s">
        <v>16</v>
      </c>
      <c r="C312">
        <v>7</v>
      </c>
      <c r="D312">
        <f t="shared" si="36"/>
        <v>336.80000000000013</v>
      </c>
      <c r="E312">
        <f t="shared" si="41"/>
        <v>88</v>
      </c>
      <c r="F312">
        <f t="shared" si="42"/>
        <v>81.600000000000023</v>
      </c>
      <c r="G312">
        <f t="shared" si="43"/>
        <v>96.000000000000099</v>
      </c>
      <c r="H312">
        <f t="shared" si="44"/>
        <v>71.2</v>
      </c>
      <c r="I312">
        <v>0</v>
      </c>
      <c r="J312" s="22">
        <v>0.26400000000000001</v>
      </c>
      <c r="K312" s="22">
        <v>0.496</v>
      </c>
      <c r="L312" s="22">
        <v>0.20800000000000002</v>
      </c>
      <c r="M312" s="22">
        <v>0.66400000000000015</v>
      </c>
      <c r="N312" s="22">
        <v>0.77600000000000002</v>
      </c>
      <c r="O312" s="24">
        <v>0.8</v>
      </c>
      <c r="P312" s="24">
        <v>0.79200000000000004</v>
      </c>
      <c r="Q312" s="24">
        <v>0.57599999999999996</v>
      </c>
      <c r="R312" s="24">
        <v>0.72800000000000009</v>
      </c>
      <c r="S312" s="24">
        <v>0.38400000000000001</v>
      </c>
      <c r="T312" s="24">
        <v>0.496</v>
      </c>
      <c r="U312" s="24">
        <v>0.33600000000000002</v>
      </c>
      <c r="V312" s="24">
        <v>0.56000000000000005</v>
      </c>
      <c r="W312" s="24">
        <v>0.76000000000000012</v>
      </c>
      <c r="X312" s="24">
        <v>0.59199999999999997</v>
      </c>
      <c r="Y312" s="24">
        <v>0.72800000000000009</v>
      </c>
      <c r="Z312" s="24">
        <v>0.66400000000000015</v>
      </c>
      <c r="AA312" s="25">
        <v>6.4</v>
      </c>
      <c r="AB312" s="25">
        <v>3.2</v>
      </c>
      <c r="AC312" s="25">
        <v>19.200000000000003</v>
      </c>
      <c r="AD312" s="25">
        <v>4</v>
      </c>
      <c r="AE312" s="25">
        <v>13.600000000000001</v>
      </c>
      <c r="AF312" s="25">
        <v>0</v>
      </c>
      <c r="AG312" s="25">
        <v>3.2</v>
      </c>
      <c r="AH312" s="25">
        <v>0</v>
      </c>
      <c r="AI312" s="25">
        <v>18.400000000000002</v>
      </c>
      <c r="AJ312" s="25">
        <v>13.600000000000001</v>
      </c>
      <c r="AK312" s="25">
        <v>0</v>
      </c>
      <c r="AL312" s="25">
        <v>0</v>
      </c>
      <c r="AM312" s="25">
        <v>1.6</v>
      </c>
      <c r="AN312" s="25">
        <v>12</v>
      </c>
      <c r="AO312" s="25">
        <v>0</v>
      </c>
      <c r="AP312" s="25">
        <v>6.4</v>
      </c>
      <c r="AQ312" s="25">
        <v>10.4</v>
      </c>
      <c r="AR312" s="25">
        <v>20</v>
      </c>
      <c r="AS312" s="25">
        <v>13.600000000000001</v>
      </c>
      <c r="AT312" s="25">
        <v>7.2</v>
      </c>
      <c r="AU312" s="25">
        <v>23.200000000000003</v>
      </c>
      <c r="AV312" s="25">
        <v>4.8000000000000007</v>
      </c>
      <c r="AW312" s="25">
        <v>22.400000000000002</v>
      </c>
      <c r="AX312" s="25">
        <v>15.200000000000001</v>
      </c>
      <c r="AY312" s="25">
        <v>8.0000000000000906</v>
      </c>
      <c r="AZ312" s="25">
        <v>0</v>
      </c>
      <c r="BA312" s="25">
        <v>0</v>
      </c>
      <c r="BB312" s="25">
        <v>17.600000000000001</v>
      </c>
      <c r="BC312" s="25">
        <v>0.8</v>
      </c>
      <c r="BD312" s="25">
        <v>4</v>
      </c>
      <c r="BE312" s="25">
        <v>16</v>
      </c>
      <c r="BF312" s="25">
        <v>0</v>
      </c>
      <c r="BG312" s="25">
        <v>0</v>
      </c>
      <c r="BH312" s="25">
        <v>10.4</v>
      </c>
      <c r="BI312" s="25">
        <v>4</v>
      </c>
      <c r="BJ312" s="25">
        <v>8</v>
      </c>
      <c r="BK312" s="25">
        <v>12.8</v>
      </c>
      <c r="BL312" s="25">
        <v>36</v>
      </c>
      <c r="BM312" s="25">
        <v>0.8</v>
      </c>
      <c r="BN312" s="25">
        <v>0</v>
      </c>
    </row>
    <row r="313" spans="1:66" x14ac:dyDescent="0.25">
      <c r="A313" s="6">
        <v>45207</v>
      </c>
      <c r="B313" t="s">
        <v>16</v>
      </c>
      <c r="C313">
        <v>8</v>
      </c>
      <c r="D313">
        <f t="shared" si="36"/>
        <v>288.8</v>
      </c>
      <c r="E313">
        <f t="shared" si="41"/>
        <v>76</v>
      </c>
      <c r="F313">
        <f t="shared" si="42"/>
        <v>74.400000000000006</v>
      </c>
      <c r="G313">
        <f t="shared" si="43"/>
        <v>42.4</v>
      </c>
      <c r="H313">
        <f t="shared" si="44"/>
        <v>96.000000000000014</v>
      </c>
      <c r="I313">
        <v>0</v>
      </c>
      <c r="J313" s="22">
        <v>0.71200000000000008</v>
      </c>
      <c r="K313" s="22">
        <v>0.496</v>
      </c>
      <c r="L313" s="22">
        <v>0.48</v>
      </c>
      <c r="M313" s="22">
        <v>0.72000000000000008</v>
      </c>
      <c r="N313" s="22">
        <v>0.76000000000000012</v>
      </c>
      <c r="O313" s="24">
        <v>0.7360000000000001</v>
      </c>
      <c r="P313" s="24">
        <v>0.51200000000000001</v>
      </c>
      <c r="Q313" s="24">
        <v>0.72800000000000009</v>
      </c>
      <c r="R313" s="24">
        <v>0.39200000000000002</v>
      </c>
      <c r="S313" s="24">
        <v>0.53600000000000003</v>
      </c>
      <c r="T313" s="24">
        <v>0.27200000000000002</v>
      </c>
      <c r="U313" s="24">
        <v>0.72000000000000008</v>
      </c>
      <c r="V313" s="24">
        <v>0.39200000000000002</v>
      </c>
      <c r="W313" s="24">
        <v>0.8</v>
      </c>
      <c r="X313" s="24">
        <v>0.65600000000000014</v>
      </c>
      <c r="Y313" s="24">
        <v>0.47199999999999998</v>
      </c>
      <c r="Z313" s="24">
        <v>0.32800000000000007</v>
      </c>
      <c r="AA313" s="25">
        <v>7.2</v>
      </c>
      <c r="AB313" s="25">
        <v>0</v>
      </c>
      <c r="AC313" s="25">
        <v>0</v>
      </c>
      <c r="AD313" s="25">
        <v>2.4000000000000004</v>
      </c>
      <c r="AE313" s="25">
        <v>28</v>
      </c>
      <c r="AF313" s="25">
        <v>2.4000000000000004</v>
      </c>
      <c r="AG313" s="25">
        <v>0</v>
      </c>
      <c r="AH313" s="25">
        <v>24.8</v>
      </c>
      <c r="AI313" s="25">
        <v>7.2</v>
      </c>
      <c r="AJ313" s="25">
        <v>2.4000000000000004</v>
      </c>
      <c r="AK313" s="25">
        <v>18.400000000000002</v>
      </c>
      <c r="AL313" s="25">
        <v>11.200000000000001</v>
      </c>
      <c r="AM313" s="25">
        <v>13.600000000000001</v>
      </c>
      <c r="AN313" s="25">
        <v>25.6</v>
      </c>
      <c r="AO313" s="25">
        <v>0</v>
      </c>
      <c r="AP313" s="25">
        <v>11.200000000000001</v>
      </c>
      <c r="AQ313" s="25">
        <v>0</v>
      </c>
      <c r="AR313" s="25">
        <v>15.200000000000001</v>
      </c>
      <c r="AS313" s="25">
        <v>2.4000000000000004</v>
      </c>
      <c r="AT313" s="25">
        <v>16.8</v>
      </c>
      <c r="AU313" s="25">
        <v>12</v>
      </c>
      <c r="AV313" s="25">
        <v>2.4000000000000004</v>
      </c>
      <c r="AW313" s="25">
        <v>0</v>
      </c>
      <c r="AX313" s="25">
        <v>5.6000000000000005</v>
      </c>
      <c r="AY313" s="25">
        <v>0</v>
      </c>
      <c r="AZ313" s="25">
        <v>7.2</v>
      </c>
      <c r="BA313" s="25">
        <v>8.8000000000000007</v>
      </c>
      <c r="BB313" s="25">
        <v>4</v>
      </c>
      <c r="BC313" s="25">
        <v>0</v>
      </c>
      <c r="BD313" s="25">
        <v>2.4000000000000004</v>
      </c>
      <c r="BE313" s="25">
        <v>2.4000000000000004</v>
      </c>
      <c r="BF313" s="25">
        <v>0</v>
      </c>
      <c r="BG313" s="25">
        <v>0</v>
      </c>
      <c r="BH313" s="25">
        <v>27.200000000000003</v>
      </c>
      <c r="BI313" s="25">
        <v>16.8</v>
      </c>
      <c r="BJ313" s="25">
        <v>12.8</v>
      </c>
      <c r="BK313" s="25">
        <v>0</v>
      </c>
      <c r="BL313" s="25">
        <v>0</v>
      </c>
      <c r="BM313" s="25">
        <v>16.8</v>
      </c>
      <c r="BN313" s="25">
        <v>0</v>
      </c>
    </row>
    <row r="314" spans="1:66" x14ac:dyDescent="0.25">
      <c r="A314" s="6">
        <v>45208</v>
      </c>
      <c r="B314" t="s">
        <v>16</v>
      </c>
      <c r="C314">
        <v>9</v>
      </c>
      <c r="D314">
        <f t="shared" si="36"/>
        <v>324</v>
      </c>
      <c r="E314">
        <f t="shared" si="41"/>
        <v>46.4</v>
      </c>
      <c r="F314">
        <f t="shared" si="42"/>
        <v>44.000000000000007</v>
      </c>
      <c r="G314">
        <f t="shared" si="43"/>
        <v>92.800000000000011</v>
      </c>
      <c r="H314">
        <f t="shared" si="44"/>
        <v>140.80000000000001</v>
      </c>
      <c r="I314">
        <v>1</v>
      </c>
      <c r="J314" s="22">
        <v>0.70400000000000007</v>
      </c>
      <c r="K314" s="22">
        <v>0.47199999999999998</v>
      </c>
      <c r="L314" s="22">
        <v>0.64000000000000012</v>
      </c>
      <c r="M314" s="22">
        <v>0.75200000000000011</v>
      </c>
      <c r="N314" s="22">
        <v>0.40800000000000003</v>
      </c>
      <c r="O314" s="24">
        <v>0.44800000000000006</v>
      </c>
      <c r="P314" s="24">
        <v>0.79200000000000004</v>
      </c>
      <c r="Q314" s="24">
        <v>0.6160000000000001</v>
      </c>
      <c r="R314" s="24">
        <v>0.52</v>
      </c>
      <c r="S314" s="24">
        <v>0.59199999999999997</v>
      </c>
      <c r="T314" s="24">
        <v>0.71200000000000008</v>
      </c>
      <c r="U314" s="24">
        <v>0.38400000000000001</v>
      </c>
      <c r="V314" s="24">
        <v>0.59199999999999997</v>
      </c>
      <c r="W314" s="24">
        <v>0.69600000000000006</v>
      </c>
      <c r="X314" s="24">
        <v>0.36800000000000005</v>
      </c>
      <c r="Y314" s="24">
        <v>0.496</v>
      </c>
      <c r="Z314" s="24">
        <v>0.7360000000000001</v>
      </c>
      <c r="AA314" s="25">
        <v>8</v>
      </c>
      <c r="AB314" s="25">
        <v>0</v>
      </c>
      <c r="AC314" s="25">
        <v>0</v>
      </c>
      <c r="AD314" s="25">
        <v>0</v>
      </c>
      <c r="AE314" s="25">
        <v>2.4000000000000004</v>
      </c>
      <c r="AF314" s="25">
        <v>3.2</v>
      </c>
      <c r="AG314" s="25">
        <v>0</v>
      </c>
      <c r="AH314" s="25">
        <v>17.600000000000001</v>
      </c>
      <c r="AI314" s="25">
        <v>11.200000000000001</v>
      </c>
      <c r="AJ314" s="25">
        <v>1.6</v>
      </c>
      <c r="AK314" s="25">
        <v>28</v>
      </c>
      <c r="AL314" s="25">
        <v>24</v>
      </c>
      <c r="AM314" s="25">
        <v>30.400000000000002</v>
      </c>
      <c r="AN314" s="25">
        <v>33.6</v>
      </c>
      <c r="AO314" s="25">
        <v>0</v>
      </c>
      <c r="AP314" s="25">
        <v>0</v>
      </c>
      <c r="AQ314" s="25">
        <v>0</v>
      </c>
      <c r="AR314" s="25">
        <v>22.400000000000002</v>
      </c>
      <c r="AS314" s="25">
        <v>2.4000000000000004</v>
      </c>
      <c r="AT314" s="25">
        <v>28</v>
      </c>
      <c r="AU314" s="25">
        <v>0</v>
      </c>
      <c r="AV314" s="25">
        <v>0</v>
      </c>
      <c r="AW314" s="25">
        <v>0</v>
      </c>
      <c r="AX314" s="25">
        <v>3.2</v>
      </c>
      <c r="AY314" s="25">
        <v>44.800000000000004</v>
      </c>
      <c r="AZ314" s="25">
        <v>14.4</v>
      </c>
      <c r="BA314" s="25">
        <v>22.400000000000002</v>
      </c>
      <c r="BB314" s="25">
        <v>4.8000000000000007</v>
      </c>
      <c r="BC314" s="25">
        <v>0</v>
      </c>
      <c r="BD314" s="25">
        <v>3.2</v>
      </c>
      <c r="BE314" s="25">
        <v>16.8</v>
      </c>
      <c r="BF314" s="25">
        <v>2.4000000000000004</v>
      </c>
      <c r="BG314" s="25">
        <v>8.8000000000000007</v>
      </c>
      <c r="BH314" s="25">
        <v>0</v>
      </c>
      <c r="BI314" s="25">
        <v>0</v>
      </c>
      <c r="BJ314" s="25">
        <v>12</v>
      </c>
      <c r="BK314" s="25">
        <v>4.8000000000000007</v>
      </c>
      <c r="BL314" s="25">
        <v>0</v>
      </c>
      <c r="BM314" s="25">
        <v>0</v>
      </c>
      <c r="BN314" s="25">
        <v>1.6</v>
      </c>
    </row>
    <row r="315" spans="1:66" x14ac:dyDescent="0.25">
      <c r="A315" s="6">
        <v>45209</v>
      </c>
      <c r="B315" t="s">
        <v>16</v>
      </c>
      <c r="C315">
        <v>10</v>
      </c>
      <c r="D315">
        <f t="shared" si="36"/>
        <v>376.00000000000011</v>
      </c>
      <c r="E315">
        <f t="shared" si="41"/>
        <v>87.2</v>
      </c>
      <c r="F315">
        <f t="shared" si="42"/>
        <v>73.600000000000009</v>
      </c>
      <c r="G315">
        <f t="shared" si="43"/>
        <v>115.2000000000001</v>
      </c>
      <c r="H315">
        <f t="shared" si="44"/>
        <v>100</v>
      </c>
      <c r="I315">
        <v>0</v>
      </c>
      <c r="J315" s="22">
        <v>0.7360000000000001</v>
      </c>
      <c r="K315" s="22">
        <v>0.52800000000000002</v>
      </c>
      <c r="L315" s="22">
        <v>0.65600000000000014</v>
      </c>
      <c r="M315" s="22">
        <v>0.56799999999999995</v>
      </c>
      <c r="N315" s="22">
        <v>0.78400000000000003</v>
      </c>
      <c r="O315" s="24">
        <v>0.56799999999999995</v>
      </c>
      <c r="P315" s="24">
        <v>0.60000000000000009</v>
      </c>
      <c r="Q315" s="24">
        <v>0.38400000000000001</v>
      </c>
      <c r="R315" s="24">
        <v>0.58399999999999996</v>
      </c>
      <c r="S315" s="24">
        <v>0.71200000000000008</v>
      </c>
      <c r="T315" s="24">
        <v>0.71200000000000008</v>
      </c>
      <c r="U315" s="24">
        <v>0.58399999999999996</v>
      </c>
      <c r="V315" s="24">
        <v>0.8</v>
      </c>
      <c r="W315" s="24">
        <v>0.76000000000000012</v>
      </c>
      <c r="X315" s="24">
        <v>0.71200000000000008</v>
      </c>
      <c r="Y315" s="24">
        <v>0.54400000000000004</v>
      </c>
      <c r="Z315" s="24">
        <v>0.76000000000000012</v>
      </c>
      <c r="AA315" s="25">
        <v>0</v>
      </c>
      <c r="AB315" s="25">
        <v>0</v>
      </c>
      <c r="AC315" s="25">
        <v>7.2</v>
      </c>
      <c r="AD315" s="25">
        <v>0</v>
      </c>
      <c r="AE315" s="25">
        <v>10.4</v>
      </c>
      <c r="AF315" s="25">
        <v>28.8</v>
      </c>
      <c r="AG315" s="25">
        <v>22.400000000000002</v>
      </c>
      <c r="AH315" s="25">
        <v>0</v>
      </c>
      <c r="AI315" s="25">
        <v>0</v>
      </c>
      <c r="AJ315" s="25">
        <v>4.8000000000000007</v>
      </c>
      <c r="AK315" s="25">
        <v>6.4</v>
      </c>
      <c r="AL315" s="25">
        <v>24</v>
      </c>
      <c r="AM315" s="25">
        <v>0</v>
      </c>
      <c r="AN315" s="25">
        <v>4.8000000000000007</v>
      </c>
      <c r="AO315" s="25">
        <v>0</v>
      </c>
      <c r="AP315" s="25">
        <v>8.8000000000000007</v>
      </c>
      <c r="AQ315" s="25">
        <v>19.200000000000003</v>
      </c>
      <c r="AR315" s="25">
        <v>6.4</v>
      </c>
      <c r="AS315" s="25">
        <v>27.200000000000003</v>
      </c>
      <c r="AT315" s="25">
        <v>9.6000000000000014</v>
      </c>
      <c r="AU315" s="25">
        <v>11.200000000000001</v>
      </c>
      <c r="AV315" s="25">
        <v>0</v>
      </c>
      <c r="AW315" s="25">
        <v>30.400000000000002</v>
      </c>
      <c r="AX315" s="25">
        <v>8.8000000000000007</v>
      </c>
      <c r="AY315" s="25">
        <v>10.4</v>
      </c>
      <c r="AZ315" s="25">
        <v>4.8000000000000007</v>
      </c>
      <c r="BA315" s="25">
        <v>19.200000000000003</v>
      </c>
      <c r="BB315" s="25">
        <v>0.8</v>
      </c>
      <c r="BC315" s="25">
        <v>20.800000000000093</v>
      </c>
      <c r="BD315" s="25">
        <v>8.8000000000000007</v>
      </c>
      <c r="BE315" s="25">
        <v>15.200000000000001</v>
      </c>
      <c r="BF315" s="25">
        <v>24</v>
      </c>
      <c r="BG315" s="25">
        <v>0</v>
      </c>
      <c r="BH315" s="25">
        <v>16</v>
      </c>
      <c r="BI315" s="25">
        <v>0</v>
      </c>
      <c r="BJ315" s="25">
        <v>5.6000000000000005</v>
      </c>
      <c r="BK315" s="25">
        <v>26.400000000000002</v>
      </c>
      <c r="BL315" s="25">
        <v>0</v>
      </c>
      <c r="BM315" s="25">
        <v>0</v>
      </c>
      <c r="BN315" s="25">
        <v>0</v>
      </c>
    </row>
    <row r="316" spans="1:66" x14ac:dyDescent="0.25">
      <c r="A316" s="6">
        <v>45210</v>
      </c>
      <c r="B316" t="s">
        <v>16</v>
      </c>
      <c r="C316">
        <v>11</v>
      </c>
      <c r="D316">
        <f t="shared" si="36"/>
        <v>279.20000000000005</v>
      </c>
      <c r="E316">
        <f t="shared" si="41"/>
        <v>55.20000000000001</v>
      </c>
      <c r="F316">
        <f t="shared" si="42"/>
        <v>77.599999999999994</v>
      </c>
      <c r="G316">
        <f t="shared" si="43"/>
        <v>75.20000000000006</v>
      </c>
      <c r="H316">
        <f t="shared" si="44"/>
        <v>71.200000000000017</v>
      </c>
      <c r="I316">
        <v>0</v>
      </c>
      <c r="J316" s="22">
        <v>0.63200000000000012</v>
      </c>
      <c r="K316" s="22">
        <v>0.64000000000000012</v>
      </c>
      <c r="L316" s="22">
        <v>0.56000000000000005</v>
      </c>
      <c r="M316" s="22">
        <v>0.68</v>
      </c>
      <c r="N316" s="22">
        <v>0.59199999999999997</v>
      </c>
      <c r="O316" s="24">
        <v>0.63200000000000012</v>
      </c>
      <c r="P316" s="24">
        <v>0.34400000000000003</v>
      </c>
      <c r="Q316" s="24">
        <v>0.74400000000000011</v>
      </c>
      <c r="R316" s="24">
        <v>0.74400000000000011</v>
      </c>
      <c r="S316" s="24">
        <v>0.69600000000000006</v>
      </c>
      <c r="T316" s="24">
        <v>0.6160000000000001</v>
      </c>
      <c r="U316" s="24">
        <v>0.72000000000000008</v>
      </c>
      <c r="V316" s="24">
        <v>0.75200000000000011</v>
      </c>
      <c r="W316" s="24">
        <v>0.6160000000000001</v>
      </c>
      <c r="X316" s="24">
        <v>0.72000000000000008</v>
      </c>
      <c r="Y316" s="24">
        <v>0.248</v>
      </c>
      <c r="Z316" s="24">
        <v>0.58399999999999996</v>
      </c>
      <c r="AA316" s="25">
        <v>0</v>
      </c>
      <c r="AB316" s="25">
        <v>9.6000000000000014</v>
      </c>
      <c r="AC316" s="25">
        <v>0.8</v>
      </c>
      <c r="AD316" s="25">
        <v>19.200000000000003</v>
      </c>
      <c r="AE316" s="25">
        <v>1.6</v>
      </c>
      <c r="AF316" s="25">
        <v>0</v>
      </c>
      <c r="AG316" s="25">
        <v>16.8</v>
      </c>
      <c r="AH316" s="25">
        <v>16</v>
      </c>
      <c r="AI316" s="25">
        <v>0</v>
      </c>
      <c r="AJ316" s="25">
        <v>13.600000000000001</v>
      </c>
      <c r="AK316" s="25">
        <v>4</v>
      </c>
      <c r="AL316" s="25">
        <v>0</v>
      </c>
      <c r="AM316" s="25">
        <v>0</v>
      </c>
      <c r="AN316" s="25">
        <v>3.2</v>
      </c>
      <c r="AO316" s="25">
        <v>3.2</v>
      </c>
      <c r="AP316" s="25">
        <v>22.400000000000002</v>
      </c>
      <c r="AQ316" s="25">
        <v>0</v>
      </c>
      <c r="AR316" s="25">
        <v>19.200000000000003</v>
      </c>
      <c r="AS316" s="25">
        <v>20.8</v>
      </c>
      <c r="AT316" s="25">
        <v>2.4000000000000004</v>
      </c>
      <c r="AU316" s="25">
        <v>0</v>
      </c>
      <c r="AV316" s="25">
        <v>6.4</v>
      </c>
      <c r="AW316" s="25">
        <v>18.400000000000002</v>
      </c>
      <c r="AX316" s="25">
        <v>9.6000000000000014</v>
      </c>
      <c r="AY316" s="25">
        <v>4.800000000000046</v>
      </c>
      <c r="AZ316" s="25">
        <v>4.8000000000000007</v>
      </c>
      <c r="BA316" s="25">
        <v>21.6</v>
      </c>
      <c r="BB316" s="25">
        <v>4</v>
      </c>
      <c r="BC316" s="25">
        <v>3.2</v>
      </c>
      <c r="BD316" s="25">
        <v>2.4000000000000004</v>
      </c>
      <c r="BE316" s="25">
        <v>2.4000000000000004</v>
      </c>
      <c r="BF316" s="25">
        <v>15.200000000000001</v>
      </c>
      <c r="BG316" s="25">
        <v>0</v>
      </c>
      <c r="BH316" s="25">
        <v>11.200000000000001</v>
      </c>
      <c r="BI316" s="25">
        <v>12</v>
      </c>
      <c r="BJ316" s="25">
        <v>0</v>
      </c>
      <c r="BK316" s="25">
        <v>0</v>
      </c>
      <c r="BL316" s="25">
        <v>0</v>
      </c>
      <c r="BM316" s="25">
        <v>12.8</v>
      </c>
      <c r="BN316" s="25">
        <v>1.6</v>
      </c>
    </row>
    <row r="317" spans="1:66" x14ac:dyDescent="0.25">
      <c r="A317" s="6">
        <v>45211</v>
      </c>
      <c r="B317" t="s">
        <v>16</v>
      </c>
      <c r="C317">
        <v>12</v>
      </c>
      <c r="D317">
        <f t="shared" si="36"/>
        <v>399.20000000000005</v>
      </c>
      <c r="E317">
        <f t="shared" si="41"/>
        <v>67.2</v>
      </c>
      <c r="F317">
        <f t="shared" si="42"/>
        <v>113.60000000000001</v>
      </c>
      <c r="G317">
        <f t="shared" si="43"/>
        <v>128.00000000000003</v>
      </c>
      <c r="H317">
        <f t="shared" si="44"/>
        <v>90.4</v>
      </c>
      <c r="I317">
        <v>0</v>
      </c>
      <c r="J317" s="22">
        <v>0.21600000000000003</v>
      </c>
      <c r="K317" s="22">
        <v>0.71200000000000008</v>
      </c>
      <c r="L317" s="22">
        <v>0.62400000000000011</v>
      </c>
      <c r="M317" s="22">
        <v>0.68800000000000006</v>
      </c>
      <c r="N317" s="22">
        <v>0.72800000000000009</v>
      </c>
      <c r="O317" s="24">
        <v>0.72800000000000009</v>
      </c>
      <c r="P317" s="24">
        <v>0.62400000000000011</v>
      </c>
      <c r="Q317" s="24">
        <v>0.60000000000000009</v>
      </c>
      <c r="R317" s="24">
        <v>0.68800000000000006</v>
      </c>
      <c r="S317" s="24">
        <v>0.52</v>
      </c>
      <c r="T317" s="24">
        <v>0.60000000000000009</v>
      </c>
      <c r="U317" s="24">
        <v>0.6160000000000001</v>
      </c>
      <c r="V317" s="24">
        <v>0.45600000000000007</v>
      </c>
      <c r="W317" s="24">
        <v>0.72800000000000009</v>
      </c>
      <c r="X317" s="24">
        <v>0.72000000000000008</v>
      </c>
      <c r="Y317" s="24">
        <v>0.74400000000000011</v>
      </c>
      <c r="Z317" s="24">
        <v>0.20800000000000002</v>
      </c>
      <c r="AA317" s="25">
        <v>0.8</v>
      </c>
      <c r="AB317" s="25">
        <v>24</v>
      </c>
      <c r="AC317" s="25">
        <v>0</v>
      </c>
      <c r="AD317" s="25">
        <v>10.4</v>
      </c>
      <c r="AE317" s="25">
        <v>36</v>
      </c>
      <c r="AF317" s="25">
        <v>0.8</v>
      </c>
      <c r="AG317" s="25">
        <v>0</v>
      </c>
      <c r="AH317" s="25">
        <v>22.400000000000002</v>
      </c>
      <c r="AI317" s="25">
        <v>7.2</v>
      </c>
      <c r="AJ317" s="25">
        <v>12</v>
      </c>
      <c r="AK317" s="25">
        <v>43.2</v>
      </c>
      <c r="AL317" s="25">
        <v>0</v>
      </c>
      <c r="AM317" s="25">
        <v>24.8</v>
      </c>
      <c r="AN317" s="25">
        <v>16</v>
      </c>
      <c r="AO317" s="25">
        <v>26.400000000000002</v>
      </c>
      <c r="AP317" s="25">
        <v>11.200000000000001</v>
      </c>
      <c r="AQ317" s="25">
        <v>0</v>
      </c>
      <c r="AR317" s="25">
        <v>0</v>
      </c>
      <c r="AS317" s="25">
        <v>4</v>
      </c>
      <c r="AT317" s="25">
        <v>8</v>
      </c>
      <c r="AU317" s="25">
        <v>12</v>
      </c>
      <c r="AV317" s="25">
        <v>12.8</v>
      </c>
      <c r="AW317" s="25">
        <v>23.200000000000003</v>
      </c>
      <c r="AX317" s="25">
        <v>17.600000000000001</v>
      </c>
      <c r="AY317" s="25">
        <v>18.400000000000002</v>
      </c>
      <c r="AZ317" s="25">
        <v>32.800000000000004</v>
      </c>
      <c r="BA317" s="25">
        <v>2.4000000000000004</v>
      </c>
      <c r="BB317" s="25">
        <v>8.8000000000000007</v>
      </c>
      <c r="BC317" s="25">
        <v>0</v>
      </c>
      <c r="BD317" s="25">
        <v>0</v>
      </c>
      <c r="BE317" s="25">
        <v>11.200000000000001</v>
      </c>
      <c r="BF317" s="25">
        <v>0</v>
      </c>
      <c r="BG317" s="25">
        <v>0.8</v>
      </c>
      <c r="BH317" s="25">
        <v>9.6000000000000014</v>
      </c>
      <c r="BI317" s="25">
        <v>1.6</v>
      </c>
      <c r="BJ317" s="25">
        <v>4</v>
      </c>
      <c r="BK317" s="25">
        <v>5.6000000000000005</v>
      </c>
      <c r="BL317" s="25">
        <v>21.6</v>
      </c>
      <c r="BM317" s="25">
        <v>12.8</v>
      </c>
      <c r="BN317" s="25">
        <v>0</v>
      </c>
    </row>
    <row r="318" spans="1:66" x14ac:dyDescent="0.25">
      <c r="A318" s="6">
        <v>45212</v>
      </c>
      <c r="B318" t="s">
        <v>16</v>
      </c>
      <c r="C318">
        <v>13</v>
      </c>
      <c r="D318">
        <f t="shared" si="36"/>
        <v>296.8</v>
      </c>
      <c r="E318">
        <f t="shared" si="41"/>
        <v>72</v>
      </c>
      <c r="F318">
        <f t="shared" si="42"/>
        <v>90.4</v>
      </c>
      <c r="G318">
        <f t="shared" si="43"/>
        <v>85.6</v>
      </c>
      <c r="H318">
        <f t="shared" si="44"/>
        <v>48.800000000000004</v>
      </c>
      <c r="I318">
        <v>0</v>
      </c>
      <c r="J318" s="22">
        <v>0.24</v>
      </c>
      <c r="K318" s="22">
        <v>0.41600000000000004</v>
      </c>
      <c r="L318" s="22">
        <v>0.57599999999999996</v>
      </c>
      <c r="M318" s="22">
        <v>0.64000000000000012</v>
      </c>
      <c r="N318" s="22">
        <v>0.77600000000000002</v>
      </c>
      <c r="O318" s="24">
        <v>0.44000000000000006</v>
      </c>
      <c r="P318" s="24">
        <v>0.52</v>
      </c>
      <c r="Q318" s="24">
        <v>0.48799999999999999</v>
      </c>
      <c r="R318" s="24">
        <v>0.7360000000000001</v>
      </c>
      <c r="S318" s="24">
        <v>0.56799999999999995</v>
      </c>
      <c r="T318" s="24">
        <v>0.59199999999999997</v>
      </c>
      <c r="U318" s="24">
        <v>0.12</v>
      </c>
      <c r="V318" s="24">
        <v>0.77600000000000002</v>
      </c>
      <c r="W318" s="24">
        <v>0.69600000000000006</v>
      </c>
      <c r="X318" s="24">
        <v>0.496</v>
      </c>
      <c r="Y318" s="24">
        <v>0.64000000000000012</v>
      </c>
      <c r="Z318" s="24">
        <v>0.64800000000000013</v>
      </c>
      <c r="AA318" s="25">
        <v>0</v>
      </c>
      <c r="AB318" s="25">
        <v>24.8</v>
      </c>
      <c r="AC318" s="25">
        <v>17.600000000000001</v>
      </c>
      <c r="AD318" s="25">
        <v>0</v>
      </c>
      <c r="AE318" s="25">
        <v>10.4</v>
      </c>
      <c r="AF318" s="25">
        <v>15.200000000000001</v>
      </c>
      <c r="AG318" s="25">
        <v>22.400000000000002</v>
      </c>
      <c r="AH318" s="25">
        <v>0</v>
      </c>
      <c r="AI318" s="25">
        <v>0</v>
      </c>
      <c r="AJ318" s="25">
        <v>0</v>
      </c>
      <c r="AK318" s="25">
        <v>17.600000000000001</v>
      </c>
      <c r="AL318" s="25">
        <v>8.8000000000000007</v>
      </c>
      <c r="AM318" s="25">
        <v>12.8</v>
      </c>
      <c r="AN318" s="25">
        <v>0</v>
      </c>
      <c r="AO318" s="25">
        <v>12.8</v>
      </c>
      <c r="AP318" s="25">
        <v>0</v>
      </c>
      <c r="AQ318" s="25">
        <v>0</v>
      </c>
      <c r="AR318" s="25">
        <v>0</v>
      </c>
      <c r="AS318" s="25">
        <v>10.4</v>
      </c>
      <c r="AT318" s="25">
        <v>4</v>
      </c>
      <c r="AU318" s="25">
        <v>9.6000000000000014</v>
      </c>
      <c r="AV318" s="25">
        <v>28</v>
      </c>
      <c r="AW318" s="25">
        <v>10.4</v>
      </c>
      <c r="AX318" s="25">
        <v>4.8000000000000007</v>
      </c>
      <c r="AY318" s="25">
        <v>4.8000000000000007</v>
      </c>
      <c r="AZ318" s="25">
        <v>5.6000000000000005</v>
      </c>
      <c r="BA318" s="25">
        <v>4</v>
      </c>
      <c r="BB318" s="25">
        <v>0</v>
      </c>
      <c r="BC318" s="25">
        <v>8.8000000000000007</v>
      </c>
      <c r="BD318" s="25">
        <v>9.6000000000000014</v>
      </c>
      <c r="BE318" s="25">
        <v>5.6000000000000005</v>
      </c>
      <c r="BF318" s="25">
        <v>0</v>
      </c>
      <c r="BG318" s="25">
        <v>0</v>
      </c>
      <c r="BH318" s="25">
        <v>28</v>
      </c>
      <c r="BI318" s="25">
        <v>0</v>
      </c>
      <c r="BJ318" s="25">
        <v>2.4000000000000004</v>
      </c>
      <c r="BK318" s="25">
        <v>0</v>
      </c>
      <c r="BL318" s="25">
        <v>12</v>
      </c>
      <c r="BM318" s="25">
        <v>17.600000000000001</v>
      </c>
      <c r="BN318" s="25">
        <v>6.4</v>
      </c>
    </row>
    <row r="319" spans="1:66" x14ac:dyDescent="0.25">
      <c r="A319" s="6">
        <v>45213</v>
      </c>
      <c r="B319" t="s">
        <v>16</v>
      </c>
      <c r="C319">
        <v>14</v>
      </c>
      <c r="D319">
        <f t="shared" si="36"/>
        <v>358.40000000000003</v>
      </c>
      <c r="E319">
        <f t="shared" si="41"/>
        <v>106.39999999999999</v>
      </c>
      <c r="F319">
        <f t="shared" si="42"/>
        <v>62.400000000000006</v>
      </c>
      <c r="G319">
        <f t="shared" si="43"/>
        <v>96.800000000000011</v>
      </c>
      <c r="H319">
        <f t="shared" si="44"/>
        <v>92.8</v>
      </c>
      <c r="I319">
        <v>0</v>
      </c>
      <c r="J319" s="22">
        <v>0.33600000000000002</v>
      </c>
      <c r="K319" s="22">
        <v>0.48</v>
      </c>
      <c r="L319" s="22">
        <v>0.68</v>
      </c>
      <c r="M319" s="22">
        <v>0.71200000000000008</v>
      </c>
      <c r="N319" s="22">
        <v>0.26400000000000001</v>
      </c>
      <c r="O319" s="24">
        <v>0.48799999999999999</v>
      </c>
      <c r="P319" s="24">
        <v>0.52800000000000002</v>
      </c>
      <c r="Q319" s="24">
        <v>0.35200000000000004</v>
      </c>
      <c r="R319" s="24">
        <v>0.8</v>
      </c>
      <c r="S319" s="24">
        <v>0.54400000000000004</v>
      </c>
      <c r="T319" s="24">
        <v>0.8</v>
      </c>
      <c r="U319" s="24">
        <v>0.32000000000000006</v>
      </c>
      <c r="V319" s="24">
        <v>0.72000000000000008</v>
      </c>
      <c r="W319" s="24">
        <v>0.42400000000000004</v>
      </c>
      <c r="X319" s="24">
        <v>0.68</v>
      </c>
      <c r="Y319" s="24">
        <v>0.8</v>
      </c>
      <c r="Z319" s="24">
        <v>0.64000000000000012</v>
      </c>
      <c r="AA319" s="25">
        <v>15.200000000000001</v>
      </c>
      <c r="AB319" s="25">
        <v>7.2</v>
      </c>
      <c r="AC319" s="25">
        <v>0</v>
      </c>
      <c r="AD319" s="25">
        <v>1.6</v>
      </c>
      <c r="AE319" s="25">
        <v>0</v>
      </c>
      <c r="AF319" s="25">
        <v>10.4</v>
      </c>
      <c r="AG319" s="25">
        <v>15.200000000000001</v>
      </c>
      <c r="AH319" s="25">
        <v>12.8</v>
      </c>
      <c r="AI319" s="25">
        <v>0</v>
      </c>
      <c r="AJ319" s="25">
        <v>0</v>
      </c>
      <c r="AK319" s="25">
        <v>9.6000000000000014</v>
      </c>
      <c r="AL319" s="25">
        <v>23.200000000000003</v>
      </c>
      <c r="AM319" s="25">
        <v>4.8000000000000007</v>
      </c>
      <c r="AN319" s="25">
        <v>12</v>
      </c>
      <c r="AO319" s="25">
        <v>0</v>
      </c>
      <c r="AP319" s="25">
        <v>0.8</v>
      </c>
      <c r="AQ319" s="25">
        <v>6.4</v>
      </c>
      <c r="AR319" s="25">
        <v>0</v>
      </c>
      <c r="AS319" s="25">
        <v>28.8</v>
      </c>
      <c r="AT319" s="25">
        <v>16.8</v>
      </c>
      <c r="AU319" s="25">
        <v>7.2</v>
      </c>
      <c r="AV319" s="25">
        <v>4</v>
      </c>
      <c r="AW319" s="25">
        <v>2.4000000000000004</v>
      </c>
      <c r="AX319" s="25">
        <v>8.8000000000000007</v>
      </c>
      <c r="AY319" s="25">
        <v>28</v>
      </c>
      <c r="AZ319" s="25">
        <v>0</v>
      </c>
      <c r="BA319" s="25">
        <v>12.8</v>
      </c>
      <c r="BB319" s="25">
        <v>26.400000000000002</v>
      </c>
      <c r="BC319" s="25">
        <v>7.2</v>
      </c>
      <c r="BD319" s="25">
        <v>0</v>
      </c>
      <c r="BE319" s="25">
        <v>25.6</v>
      </c>
      <c r="BF319" s="25">
        <v>4</v>
      </c>
      <c r="BG319" s="25">
        <v>0</v>
      </c>
      <c r="BH319" s="25">
        <v>0</v>
      </c>
      <c r="BI319" s="25">
        <v>0</v>
      </c>
      <c r="BJ319" s="25">
        <v>34.4</v>
      </c>
      <c r="BK319" s="25">
        <v>28.8</v>
      </c>
      <c r="BL319" s="25">
        <v>12</v>
      </c>
      <c r="BM319" s="25">
        <v>1.6</v>
      </c>
      <c r="BN319" s="25">
        <v>0</v>
      </c>
    </row>
    <row r="320" spans="1:66" x14ac:dyDescent="0.25">
      <c r="A320" s="6">
        <v>45214</v>
      </c>
      <c r="B320" t="s">
        <v>16</v>
      </c>
      <c r="C320">
        <v>15</v>
      </c>
      <c r="D320">
        <f t="shared" si="36"/>
        <v>338.40000000000009</v>
      </c>
      <c r="E320">
        <f t="shared" si="41"/>
        <v>29.600000000000005</v>
      </c>
      <c r="F320">
        <f t="shared" si="42"/>
        <v>103.2</v>
      </c>
      <c r="G320">
        <f t="shared" si="43"/>
        <v>97.600000000000051</v>
      </c>
      <c r="H320">
        <f t="shared" si="44"/>
        <v>108</v>
      </c>
      <c r="I320">
        <v>0</v>
      </c>
      <c r="J320" s="22">
        <v>0.13600000000000001</v>
      </c>
      <c r="K320" s="22">
        <v>0.52</v>
      </c>
      <c r="L320" s="22">
        <v>0.41600000000000004</v>
      </c>
      <c r="M320" s="22">
        <v>0.63200000000000012</v>
      </c>
      <c r="N320" s="22">
        <v>0.76800000000000002</v>
      </c>
      <c r="O320" s="24">
        <v>0.53600000000000003</v>
      </c>
      <c r="P320" s="24">
        <v>0.69600000000000006</v>
      </c>
      <c r="Q320" s="24">
        <v>0.71200000000000008</v>
      </c>
      <c r="R320" s="24">
        <v>0.52</v>
      </c>
      <c r="S320" s="24">
        <v>0.60000000000000009</v>
      </c>
      <c r="T320" s="24">
        <v>0.54400000000000004</v>
      </c>
      <c r="U320" s="24">
        <v>0.72000000000000008</v>
      </c>
      <c r="V320" s="24">
        <v>0.8</v>
      </c>
      <c r="W320" s="24">
        <v>0.75200000000000011</v>
      </c>
      <c r="X320" s="24">
        <v>0.60000000000000009</v>
      </c>
      <c r="Y320" s="24">
        <v>0.71200000000000008</v>
      </c>
      <c r="Z320" s="24">
        <v>0.64000000000000012</v>
      </c>
      <c r="AA320" s="25">
        <v>1.6</v>
      </c>
      <c r="AB320" s="25">
        <v>10.4</v>
      </c>
      <c r="AC320" s="25">
        <v>2.4000000000000004</v>
      </c>
      <c r="AD320" s="25">
        <v>44.800000000000004</v>
      </c>
      <c r="AE320" s="25">
        <v>15.200000000000001</v>
      </c>
      <c r="AF320" s="25">
        <v>1.6</v>
      </c>
      <c r="AG320" s="25">
        <v>19.200000000000003</v>
      </c>
      <c r="AH320" s="25">
        <v>0</v>
      </c>
      <c r="AI320" s="25">
        <v>0</v>
      </c>
      <c r="AJ320" s="25">
        <v>8</v>
      </c>
      <c r="AK320" s="25">
        <v>20</v>
      </c>
      <c r="AL320" s="25">
        <v>30.400000000000002</v>
      </c>
      <c r="AM320" s="25">
        <v>6.4</v>
      </c>
      <c r="AN320" s="25">
        <v>0</v>
      </c>
      <c r="AO320" s="25">
        <v>43.2</v>
      </c>
      <c r="AP320" s="25">
        <v>0.8</v>
      </c>
      <c r="AQ320" s="25">
        <v>0</v>
      </c>
      <c r="AR320" s="25">
        <v>0</v>
      </c>
      <c r="AS320" s="25">
        <v>16.8</v>
      </c>
      <c r="AT320" s="25">
        <v>10.4</v>
      </c>
      <c r="AU320" s="25">
        <v>0</v>
      </c>
      <c r="AV320" s="25">
        <v>6.4</v>
      </c>
      <c r="AW320" s="25">
        <v>6.4</v>
      </c>
      <c r="AX320" s="25">
        <v>33.6</v>
      </c>
      <c r="AY320" s="25">
        <v>0</v>
      </c>
      <c r="AZ320" s="25">
        <v>14.4</v>
      </c>
      <c r="BA320" s="25">
        <v>0</v>
      </c>
      <c r="BB320" s="25">
        <v>5.6000000000000005</v>
      </c>
      <c r="BC320" s="25">
        <v>22.400000000000002</v>
      </c>
      <c r="BD320" s="25">
        <v>8.8000000000000451</v>
      </c>
      <c r="BE320" s="25">
        <v>0</v>
      </c>
      <c r="BF320" s="25">
        <v>7.2</v>
      </c>
      <c r="BG320" s="25">
        <v>0</v>
      </c>
      <c r="BH320" s="25">
        <v>0.8</v>
      </c>
      <c r="BI320" s="25">
        <v>6.4</v>
      </c>
      <c r="BJ320" s="25">
        <v>0</v>
      </c>
      <c r="BK320" s="25">
        <v>0.8</v>
      </c>
      <c r="BL320" s="25">
        <v>13.600000000000001</v>
      </c>
      <c r="BM320" s="25">
        <v>0</v>
      </c>
      <c r="BN320" s="25">
        <v>0.8</v>
      </c>
    </row>
    <row r="321" spans="1:66" x14ac:dyDescent="0.25">
      <c r="A321" s="6">
        <v>45215</v>
      </c>
      <c r="B321" t="s">
        <v>16</v>
      </c>
      <c r="C321">
        <v>16</v>
      </c>
      <c r="D321">
        <f t="shared" si="36"/>
        <v>372.8</v>
      </c>
      <c r="E321">
        <f t="shared" si="41"/>
        <v>122.4</v>
      </c>
      <c r="F321">
        <f t="shared" si="42"/>
        <v>62.400000000000006</v>
      </c>
      <c r="G321">
        <f t="shared" si="43"/>
        <v>116.00000000000001</v>
      </c>
      <c r="H321">
        <f t="shared" si="44"/>
        <v>72</v>
      </c>
      <c r="I321">
        <v>0</v>
      </c>
      <c r="J321" s="22">
        <v>0.36000000000000004</v>
      </c>
      <c r="K321" s="22">
        <v>0.496</v>
      </c>
      <c r="L321" s="22">
        <v>0.6160000000000001</v>
      </c>
      <c r="M321" s="22">
        <v>0.76800000000000002</v>
      </c>
      <c r="N321" s="22">
        <v>0.52800000000000002</v>
      </c>
      <c r="O321" s="24">
        <v>0.34400000000000003</v>
      </c>
      <c r="P321" s="24">
        <v>0.52</v>
      </c>
      <c r="Q321" s="24">
        <v>0.44800000000000006</v>
      </c>
      <c r="R321" s="24">
        <v>0.75200000000000011</v>
      </c>
      <c r="S321" s="24">
        <v>0.69600000000000006</v>
      </c>
      <c r="T321" s="24">
        <v>0.63200000000000012</v>
      </c>
      <c r="U321" s="24">
        <v>0.64000000000000012</v>
      </c>
      <c r="V321" s="24">
        <v>0.72800000000000009</v>
      </c>
      <c r="W321" s="24">
        <v>0.38400000000000001</v>
      </c>
      <c r="X321" s="24">
        <v>0.62400000000000011</v>
      </c>
      <c r="Y321" s="24">
        <v>0.8</v>
      </c>
      <c r="Z321" s="24">
        <v>0.70400000000000007</v>
      </c>
      <c r="AA321" s="25">
        <v>11.200000000000001</v>
      </c>
      <c r="AB321" s="25">
        <v>0</v>
      </c>
      <c r="AC321" s="25">
        <v>2.4000000000000004</v>
      </c>
      <c r="AD321" s="25">
        <v>2.4000000000000004</v>
      </c>
      <c r="AE321" s="25">
        <v>10.4</v>
      </c>
      <c r="AF321" s="25">
        <v>4</v>
      </c>
      <c r="AG321" s="25">
        <v>13.600000000000001</v>
      </c>
      <c r="AH321" s="25">
        <v>0</v>
      </c>
      <c r="AI321" s="25">
        <v>18.400000000000002</v>
      </c>
      <c r="AJ321" s="25">
        <v>0</v>
      </c>
      <c r="AK321" s="25">
        <v>6.4</v>
      </c>
      <c r="AL321" s="25">
        <v>0.8</v>
      </c>
      <c r="AM321" s="25">
        <v>24</v>
      </c>
      <c r="AN321" s="25">
        <v>7.2</v>
      </c>
      <c r="AO321" s="25">
        <v>16</v>
      </c>
      <c r="AP321" s="25">
        <v>0</v>
      </c>
      <c r="AQ321" s="25">
        <v>2.4000000000000004</v>
      </c>
      <c r="AR321" s="25">
        <v>15.200000000000001</v>
      </c>
      <c r="AS321" s="25">
        <v>0</v>
      </c>
      <c r="AT321" s="25">
        <v>6.4</v>
      </c>
      <c r="AU321" s="25">
        <v>9.6000000000000014</v>
      </c>
      <c r="AV321" s="25">
        <v>16</v>
      </c>
      <c r="AW321" s="25">
        <v>0</v>
      </c>
      <c r="AX321" s="25">
        <v>34.4</v>
      </c>
      <c r="AY321" s="25">
        <v>20</v>
      </c>
      <c r="AZ321" s="25">
        <v>6.4</v>
      </c>
      <c r="BA321" s="25">
        <v>18.400000000000002</v>
      </c>
      <c r="BB321" s="25">
        <v>8</v>
      </c>
      <c r="BC321" s="25">
        <v>0</v>
      </c>
      <c r="BD321" s="25">
        <v>3.2</v>
      </c>
      <c r="BE321" s="25">
        <v>16.8</v>
      </c>
      <c r="BF321" s="25">
        <v>0</v>
      </c>
      <c r="BG321" s="25">
        <v>26.400000000000002</v>
      </c>
      <c r="BH321" s="25">
        <v>5.6000000000000005</v>
      </c>
      <c r="BI321" s="25">
        <v>24.8</v>
      </c>
      <c r="BJ321" s="25">
        <v>0.8</v>
      </c>
      <c r="BK321" s="25">
        <v>48</v>
      </c>
      <c r="BL321" s="25">
        <v>0</v>
      </c>
      <c r="BM321" s="25">
        <v>0</v>
      </c>
      <c r="BN321" s="25">
        <v>0</v>
      </c>
    </row>
    <row r="322" spans="1:66" x14ac:dyDescent="0.25">
      <c r="A322" s="6">
        <v>45216</v>
      </c>
      <c r="B322" t="s">
        <v>16</v>
      </c>
      <c r="C322">
        <v>17</v>
      </c>
      <c r="D322">
        <f t="shared" si="36"/>
        <v>348.00000000000006</v>
      </c>
      <c r="E322">
        <f t="shared" si="41"/>
        <v>142.4</v>
      </c>
      <c r="F322">
        <f t="shared" si="42"/>
        <v>60.000000000000014</v>
      </c>
      <c r="G322">
        <f t="shared" si="43"/>
        <v>69.600000000000009</v>
      </c>
      <c r="H322">
        <f t="shared" si="44"/>
        <v>76</v>
      </c>
      <c r="I322">
        <v>0</v>
      </c>
      <c r="J322" s="22">
        <v>0.15200000000000002</v>
      </c>
      <c r="K322" s="22">
        <v>0.51200000000000001</v>
      </c>
      <c r="L322" s="22">
        <v>0.56000000000000005</v>
      </c>
      <c r="M322" s="22">
        <v>0.66400000000000015</v>
      </c>
      <c r="N322" s="22">
        <v>0.77600000000000002</v>
      </c>
      <c r="O322" s="24">
        <v>0.8</v>
      </c>
      <c r="P322" s="24">
        <v>0.29599999999999999</v>
      </c>
      <c r="Q322" s="24">
        <v>0.52800000000000002</v>
      </c>
      <c r="R322" s="24">
        <v>0.74400000000000011</v>
      </c>
      <c r="S322" s="24">
        <v>0.65600000000000014</v>
      </c>
      <c r="T322" s="24">
        <v>0.56000000000000005</v>
      </c>
      <c r="U322" s="24">
        <v>0.7360000000000001</v>
      </c>
      <c r="V322" s="24">
        <v>0.69600000000000006</v>
      </c>
      <c r="W322" s="24">
        <v>0.74400000000000011</v>
      </c>
      <c r="X322" s="24">
        <v>0.56000000000000005</v>
      </c>
      <c r="Y322" s="24">
        <v>0.75200000000000011</v>
      </c>
      <c r="Z322" s="24">
        <v>0.30400000000000005</v>
      </c>
      <c r="AA322" s="25">
        <v>22.400000000000002</v>
      </c>
      <c r="AB322" s="25">
        <v>12</v>
      </c>
      <c r="AC322" s="25">
        <v>3.2</v>
      </c>
      <c r="AD322" s="25">
        <v>0</v>
      </c>
      <c r="AE322" s="25">
        <v>0</v>
      </c>
      <c r="AF322" s="25">
        <v>17.600000000000001</v>
      </c>
      <c r="AG322" s="25">
        <v>0</v>
      </c>
      <c r="AH322" s="25">
        <v>4.8000000000000007</v>
      </c>
      <c r="AI322" s="25">
        <v>0</v>
      </c>
      <c r="AJ322" s="25">
        <v>0</v>
      </c>
      <c r="AK322" s="25">
        <v>6.4</v>
      </c>
      <c r="AL322" s="25">
        <v>0.8</v>
      </c>
      <c r="AM322" s="25">
        <v>11.200000000000001</v>
      </c>
      <c r="AN322" s="25">
        <v>27.200000000000003</v>
      </c>
      <c r="AO322" s="25">
        <v>12.8</v>
      </c>
      <c r="AP322" s="25">
        <v>8</v>
      </c>
      <c r="AQ322" s="25">
        <v>0</v>
      </c>
      <c r="AR322" s="25">
        <v>4.8000000000000007</v>
      </c>
      <c r="AS322" s="25">
        <v>11.200000000000001</v>
      </c>
      <c r="AT322" s="25">
        <v>0</v>
      </c>
      <c r="AU322" s="25">
        <v>9.6000000000000014</v>
      </c>
      <c r="AV322" s="25">
        <v>5.6000000000000005</v>
      </c>
      <c r="AW322" s="25">
        <v>5.6000000000000005</v>
      </c>
      <c r="AX322" s="25">
        <v>12.8</v>
      </c>
      <c r="AY322" s="25">
        <v>5.6000000000000005</v>
      </c>
      <c r="AZ322" s="25">
        <v>0</v>
      </c>
      <c r="BA322" s="25">
        <v>15.200000000000001</v>
      </c>
      <c r="BB322" s="25">
        <v>0</v>
      </c>
      <c r="BC322" s="25">
        <v>0.8</v>
      </c>
      <c r="BD322" s="25">
        <v>14.4</v>
      </c>
      <c r="BE322" s="25">
        <v>6.4</v>
      </c>
      <c r="BF322" s="25">
        <v>0</v>
      </c>
      <c r="BG322" s="25">
        <v>19.200000000000003</v>
      </c>
      <c r="BH322" s="25">
        <v>12</v>
      </c>
      <c r="BI322" s="25">
        <v>3.2</v>
      </c>
      <c r="BJ322" s="25">
        <v>22.400000000000002</v>
      </c>
      <c r="BK322" s="25">
        <v>0</v>
      </c>
      <c r="BL322" s="25">
        <v>24</v>
      </c>
      <c r="BM322" s="25">
        <v>28.8</v>
      </c>
      <c r="BN322" s="25">
        <v>26.400000000000002</v>
      </c>
    </row>
    <row r="323" spans="1:66" x14ac:dyDescent="0.25">
      <c r="A323" s="6">
        <v>45217</v>
      </c>
      <c r="B323" t="s">
        <v>16</v>
      </c>
      <c r="C323">
        <v>18</v>
      </c>
      <c r="D323">
        <f t="shared" si="36"/>
        <v>431.2000000000001</v>
      </c>
      <c r="E323">
        <f t="shared" si="41"/>
        <v>92.000000000000014</v>
      </c>
      <c r="F323">
        <f t="shared" si="42"/>
        <v>77.600000000000051</v>
      </c>
      <c r="G323">
        <f t="shared" si="43"/>
        <v>148.80000000000001</v>
      </c>
      <c r="H323">
        <f t="shared" si="44"/>
        <v>112.80000000000003</v>
      </c>
      <c r="I323">
        <v>0</v>
      </c>
      <c r="J323" s="22">
        <v>0.31200000000000006</v>
      </c>
      <c r="K323" s="22">
        <v>0.4</v>
      </c>
      <c r="L323" s="22">
        <v>0.72000000000000008</v>
      </c>
      <c r="M323" s="22">
        <v>0.40800000000000003</v>
      </c>
      <c r="N323" s="22">
        <v>0.79200000000000004</v>
      </c>
      <c r="O323" s="24">
        <v>0.27200000000000002</v>
      </c>
      <c r="P323" s="24">
        <v>0.7360000000000001</v>
      </c>
      <c r="Q323" s="24">
        <v>0.74400000000000011</v>
      </c>
      <c r="R323" s="24">
        <v>0.53600000000000003</v>
      </c>
      <c r="S323" s="24">
        <v>0.51200000000000001</v>
      </c>
      <c r="T323" s="24">
        <v>0.60000000000000009</v>
      </c>
      <c r="U323" s="24">
        <v>0.59199999999999997</v>
      </c>
      <c r="V323" s="24">
        <v>0.76800000000000002</v>
      </c>
      <c r="W323" s="24">
        <v>0.76000000000000012</v>
      </c>
      <c r="X323" s="24">
        <v>0.32000000000000006</v>
      </c>
      <c r="Y323" s="24">
        <v>0.79200000000000004</v>
      </c>
      <c r="Z323" s="24">
        <v>0.59199999999999997</v>
      </c>
      <c r="AA323" s="25">
        <v>0</v>
      </c>
      <c r="AB323" s="25">
        <v>11.200000000000001</v>
      </c>
      <c r="AC323" s="25">
        <v>0</v>
      </c>
      <c r="AD323" s="25">
        <v>0</v>
      </c>
      <c r="AE323" s="25">
        <v>31.200000000000003</v>
      </c>
      <c r="AF323" s="25">
        <v>12.000000000000046</v>
      </c>
      <c r="AG323" s="25">
        <v>6.4</v>
      </c>
      <c r="AH323" s="25">
        <v>16.8</v>
      </c>
      <c r="AI323" s="25">
        <v>0</v>
      </c>
      <c r="AJ323" s="25">
        <v>0</v>
      </c>
      <c r="AK323" s="25">
        <v>11.200000000000001</v>
      </c>
      <c r="AL323" s="25">
        <v>20</v>
      </c>
      <c r="AM323" s="25">
        <v>22.400000000000002</v>
      </c>
      <c r="AN323" s="25">
        <v>8</v>
      </c>
      <c r="AO323" s="25">
        <v>8</v>
      </c>
      <c r="AP323" s="25">
        <v>40.800000000000004</v>
      </c>
      <c r="AQ323" s="25">
        <v>10.4</v>
      </c>
      <c r="AR323" s="25">
        <v>0</v>
      </c>
      <c r="AS323" s="25">
        <v>3.2</v>
      </c>
      <c r="AT323" s="25">
        <v>0</v>
      </c>
      <c r="AU323" s="25">
        <v>3.2</v>
      </c>
      <c r="AV323" s="25">
        <v>4</v>
      </c>
      <c r="AW323" s="25">
        <v>25.6</v>
      </c>
      <c r="AX323" s="25">
        <v>27.200000000000003</v>
      </c>
      <c r="AY323" s="25">
        <v>17.600000000000001</v>
      </c>
      <c r="AZ323" s="25">
        <v>14.4</v>
      </c>
      <c r="BA323" s="25">
        <v>30.400000000000002</v>
      </c>
      <c r="BB323" s="25">
        <v>18.400000000000002</v>
      </c>
      <c r="BC323" s="25">
        <v>8</v>
      </c>
      <c r="BD323" s="25">
        <v>0</v>
      </c>
      <c r="BE323" s="25">
        <v>24</v>
      </c>
      <c r="BF323" s="25">
        <v>26.400000000000002</v>
      </c>
      <c r="BG323" s="25">
        <v>9.6000000000000014</v>
      </c>
      <c r="BH323" s="25">
        <v>16.8</v>
      </c>
      <c r="BI323" s="25">
        <v>0</v>
      </c>
      <c r="BJ323" s="25">
        <v>0</v>
      </c>
      <c r="BK323" s="25">
        <v>11.200000000000001</v>
      </c>
      <c r="BL323" s="25">
        <v>0</v>
      </c>
      <c r="BM323" s="25">
        <v>4</v>
      </c>
      <c r="BN323" s="25">
        <v>0</v>
      </c>
    </row>
    <row r="324" spans="1:66" x14ac:dyDescent="0.25">
      <c r="A324" s="6">
        <v>45218</v>
      </c>
      <c r="B324" t="s">
        <v>16</v>
      </c>
      <c r="C324">
        <v>19</v>
      </c>
      <c r="D324">
        <f t="shared" ref="D324:D387" si="45">SUM(E324:H324)</f>
        <v>406.40000000000003</v>
      </c>
      <c r="E324">
        <f t="shared" si="41"/>
        <v>146.4</v>
      </c>
      <c r="F324">
        <f t="shared" si="42"/>
        <v>90.4</v>
      </c>
      <c r="G324">
        <f t="shared" si="43"/>
        <v>84.8</v>
      </c>
      <c r="H324">
        <f t="shared" si="44"/>
        <v>84.800000000000011</v>
      </c>
      <c r="I324">
        <v>0</v>
      </c>
      <c r="J324" s="22">
        <v>0.2</v>
      </c>
      <c r="K324" s="22">
        <v>0.42400000000000004</v>
      </c>
      <c r="L324" s="22">
        <v>0.64800000000000013</v>
      </c>
      <c r="M324" s="22">
        <v>0.64000000000000012</v>
      </c>
      <c r="N324" s="22">
        <v>0.15200000000000002</v>
      </c>
      <c r="O324" s="24">
        <v>0.53600000000000003</v>
      </c>
      <c r="P324" s="24">
        <v>0.64000000000000012</v>
      </c>
      <c r="Q324" s="24">
        <v>0.76800000000000002</v>
      </c>
      <c r="R324" s="24">
        <v>0.6080000000000001</v>
      </c>
      <c r="S324" s="24">
        <v>0.60000000000000009</v>
      </c>
      <c r="T324" s="24">
        <v>0.51200000000000001</v>
      </c>
      <c r="U324" s="24">
        <v>0.7360000000000001</v>
      </c>
      <c r="V324" s="24">
        <v>0.504</v>
      </c>
      <c r="W324" s="24">
        <v>0.62400000000000011</v>
      </c>
      <c r="X324" s="24">
        <v>0.69600000000000006</v>
      </c>
      <c r="Y324" s="24">
        <v>0.36000000000000004</v>
      </c>
      <c r="Z324" s="24">
        <v>0.59199999999999997</v>
      </c>
      <c r="AA324" s="25">
        <v>7.2</v>
      </c>
      <c r="AB324" s="25">
        <v>5.6000000000000005</v>
      </c>
      <c r="AC324" s="25">
        <v>12</v>
      </c>
      <c r="AD324" s="25">
        <v>3.2</v>
      </c>
      <c r="AE324" s="25">
        <v>0</v>
      </c>
      <c r="AF324" s="25">
        <v>10.4</v>
      </c>
      <c r="AG324" s="25">
        <v>22.400000000000002</v>
      </c>
      <c r="AH324" s="25">
        <v>15.200000000000001</v>
      </c>
      <c r="AI324" s="25">
        <v>0</v>
      </c>
      <c r="AJ324" s="25">
        <v>14.4</v>
      </c>
      <c r="AK324" s="25">
        <v>8</v>
      </c>
      <c r="AL324" s="25">
        <v>19.200000000000003</v>
      </c>
      <c r="AM324" s="25">
        <v>16.8</v>
      </c>
      <c r="AN324" s="25">
        <v>14.4</v>
      </c>
      <c r="AO324" s="25">
        <v>3.2</v>
      </c>
      <c r="AP324" s="25">
        <v>8.8000000000000007</v>
      </c>
      <c r="AQ324" s="25">
        <v>0</v>
      </c>
      <c r="AR324" s="25">
        <v>19.200000000000003</v>
      </c>
      <c r="AS324" s="25">
        <v>3.2</v>
      </c>
      <c r="AT324" s="25">
        <v>0</v>
      </c>
      <c r="AU324" s="25">
        <v>0</v>
      </c>
      <c r="AV324" s="25">
        <v>0</v>
      </c>
      <c r="AW324" s="25">
        <v>13.600000000000001</v>
      </c>
      <c r="AX324" s="25">
        <v>42.400000000000006</v>
      </c>
      <c r="AY324" s="25">
        <v>14.4</v>
      </c>
      <c r="AZ324" s="25">
        <v>0.8</v>
      </c>
      <c r="BA324" s="25">
        <v>5.6000000000000005</v>
      </c>
      <c r="BB324" s="25">
        <v>0</v>
      </c>
      <c r="BC324" s="25">
        <v>8</v>
      </c>
      <c r="BD324" s="25">
        <v>0</v>
      </c>
      <c r="BE324" s="25">
        <v>21.6</v>
      </c>
      <c r="BF324" s="25">
        <v>3.2</v>
      </c>
      <c r="BG324" s="25">
        <v>0</v>
      </c>
      <c r="BH324" s="25">
        <v>12.8</v>
      </c>
      <c r="BI324" s="25">
        <v>20</v>
      </c>
      <c r="BJ324" s="25">
        <v>33.6</v>
      </c>
      <c r="BK324" s="25">
        <v>0</v>
      </c>
      <c r="BL324" s="25">
        <v>13.600000000000001</v>
      </c>
      <c r="BM324" s="25">
        <v>12.8</v>
      </c>
      <c r="BN324" s="25">
        <v>28.8</v>
      </c>
    </row>
    <row r="325" spans="1:66" x14ac:dyDescent="0.25">
      <c r="A325" s="6">
        <v>45219</v>
      </c>
      <c r="B325" t="s">
        <v>16</v>
      </c>
      <c r="C325">
        <v>20</v>
      </c>
      <c r="D325">
        <f t="shared" si="45"/>
        <v>360.8</v>
      </c>
      <c r="E325">
        <f t="shared" si="41"/>
        <v>79.2</v>
      </c>
      <c r="F325">
        <f t="shared" si="42"/>
        <v>88.800000000000011</v>
      </c>
      <c r="G325">
        <f t="shared" si="43"/>
        <v>98.4</v>
      </c>
      <c r="H325">
        <f t="shared" si="44"/>
        <v>94.40000000000002</v>
      </c>
      <c r="I325">
        <v>0</v>
      </c>
      <c r="J325" s="22">
        <v>0.12</v>
      </c>
      <c r="K325" s="22">
        <v>0.4</v>
      </c>
      <c r="L325" s="22">
        <v>0.6160000000000001</v>
      </c>
      <c r="M325" s="22">
        <v>0.62400000000000011</v>
      </c>
      <c r="N325" s="22">
        <v>0.76800000000000002</v>
      </c>
      <c r="O325" s="24">
        <v>0.57599999999999996</v>
      </c>
      <c r="P325" s="24">
        <v>0.55200000000000005</v>
      </c>
      <c r="Q325" s="24">
        <v>0.64000000000000012</v>
      </c>
      <c r="R325" s="24">
        <v>0.60000000000000009</v>
      </c>
      <c r="S325" s="24">
        <v>0.34400000000000003</v>
      </c>
      <c r="T325" s="24">
        <v>0.52</v>
      </c>
      <c r="U325" s="24">
        <v>0.8</v>
      </c>
      <c r="V325" s="24">
        <v>0.41600000000000004</v>
      </c>
      <c r="W325" s="24">
        <v>0.74400000000000011</v>
      </c>
      <c r="X325" s="24">
        <v>0.28799999999999998</v>
      </c>
      <c r="Y325" s="24">
        <v>0.62400000000000011</v>
      </c>
      <c r="Z325" s="24">
        <v>0.77600000000000002</v>
      </c>
      <c r="AA325" s="25">
        <v>0</v>
      </c>
      <c r="AB325" s="25">
        <v>12.8</v>
      </c>
      <c r="AC325" s="25">
        <v>0</v>
      </c>
      <c r="AD325" s="25">
        <v>6.4</v>
      </c>
      <c r="AE325" s="25">
        <v>0</v>
      </c>
      <c r="AF325" s="25">
        <v>1.6</v>
      </c>
      <c r="AG325" s="25">
        <v>16</v>
      </c>
      <c r="AH325" s="25">
        <v>16</v>
      </c>
      <c r="AI325" s="25">
        <v>22.400000000000002</v>
      </c>
      <c r="AJ325" s="25">
        <v>13.600000000000001</v>
      </c>
      <c r="AK325" s="25">
        <v>0</v>
      </c>
      <c r="AL325" s="25">
        <v>0</v>
      </c>
      <c r="AM325" s="25">
        <v>0</v>
      </c>
      <c r="AN325" s="25">
        <v>39.200000000000003</v>
      </c>
      <c r="AO325" s="25">
        <v>5.6000000000000005</v>
      </c>
      <c r="AP325" s="25">
        <v>3.2</v>
      </c>
      <c r="AQ325" s="25">
        <v>2.4000000000000004</v>
      </c>
      <c r="AR325" s="25">
        <v>11.200000000000001</v>
      </c>
      <c r="AS325" s="25">
        <v>14.4</v>
      </c>
      <c r="AT325" s="25">
        <v>18.400000000000002</v>
      </c>
      <c r="AU325" s="25">
        <v>27.200000000000003</v>
      </c>
      <c r="AV325" s="25">
        <v>16.8</v>
      </c>
      <c r="AW325" s="25">
        <v>0</v>
      </c>
      <c r="AX325" s="25">
        <v>22.400000000000002</v>
      </c>
      <c r="AY325" s="25">
        <v>11.200000000000001</v>
      </c>
      <c r="AZ325" s="25">
        <v>0</v>
      </c>
      <c r="BA325" s="25">
        <v>2.4000000000000004</v>
      </c>
      <c r="BB325" s="25">
        <v>0</v>
      </c>
      <c r="BC325" s="25">
        <v>5.6000000000000005</v>
      </c>
      <c r="BD325" s="25">
        <v>12.8</v>
      </c>
      <c r="BE325" s="25">
        <v>0</v>
      </c>
      <c r="BF325" s="25">
        <v>0</v>
      </c>
      <c r="BG325" s="25">
        <v>7.2</v>
      </c>
      <c r="BH325" s="25">
        <v>23.200000000000003</v>
      </c>
      <c r="BI325" s="25">
        <v>15.200000000000001</v>
      </c>
      <c r="BJ325" s="25">
        <v>2.4000000000000004</v>
      </c>
      <c r="BK325" s="25">
        <v>4</v>
      </c>
      <c r="BL325" s="25">
        <v>7.2</v>
      </c>
      <c r="BM325" s="25">
        <v>0</v>
      </c>
      <c r="BN325" s="25">
        <v>20</v>
      </c>
    </row>
    <row r="326" spans="1:66" x14ac:dyDescent="0.25">
      <c r="A326" s="6">
        <v>45220</v>
      </c>
      <c r="B326" t="s">
        <v>16</v>
      </c>
      <c r="C326">
        <v>21</v>
      </c>
      <c r="D326">
        <f t="shared" si="45"/>
        <v>316.8</v>
      </c>
      <c r="E326">
        <f t="shared" si="41"/>
        <v>93.600000000000009</v>
      </c>
      <c r="F326">
        <f t="shared" si="42"/>
        <v>74.40000000000002</v>
      </c>
      <c r="G326">
        <f t="shared" si="43"/>
        <v>71.999999999999986</v>
      </c>
      <c r="H326">
        <f t="shared" si="44"/>
        <v>76.800000000000011</v>
      </c>
      <c r="I326">
        <v>0</v>
      </c>
      <c r="J326" s="22">
        <v>0.41600000000000004</v>
      </c>
      <c r="K326" s="22">
        <v>0.67200000000000004</v>
      </c>
      <c r="L326" s="22">
        <v>0.248</v>
      </c>
      <c r="M326" s="22">
        <v>0.36000000000000004</v>
      </c>
      <c r="N326" s="22">
        <v>0.7360000000000001</v>
      </c>
      <c r="O326" s="24">
        <v>0.6080000000000001</v>
      </c>
      <c r="P326" s="24">
        <v>0.48</v>
      </c>
      <c r="Q326" s="24">
        <v>0.24</v>
      </c>
      <c r="R326" s="24">
        <v>0.48799999999999999</v>
      </c>
      <c r="S326" s="24">
        <v>0.38400000000000001</v>
      </c>
      <c r="T326" s="24">
        <v>0.48799999999999999</v>
      </c>
      <c r="U326" s="24">
        <v>0.68800000000000006</v>
      </c>
      <c r="V326" s="24">
        <v>0.72000000000000008</v>
      </c>
      <c r="W326" s="24">
        <v>0.42400000000000004</v>
      </c>
      <c r="X326" s="24">
        <v>0.56799999999999995</v>
      </c>
      <c r="Y326" s="24">
        <v>0.46399999999999997</v>
      </c>
      <c r="Z326" s="24">
        <v>0.31200000000000006</v>
      </c>
      <c r="AA326" s="25">
        <v>4.8000000000000007</v>
      </c>
      <c r="AB326" s="25">
        <v>4.8000000000000007</v>
      </c>
      <c r="AC326" s="25">
        <v>0</v>
      </c>
      <c r="AD326" s="25">
        <v>0</v>
      </c>
      <c r="AE326" s="25">
        <v>0</v>
      </c>
      <c r="AF326" s="25">
        <v>16.8</v>
      </c>
      <c r="AG326" s="25">
        <v>0</v>
      </c>
      <c r="AH326" s="25">
        <v>19.200000000000003</v>
      </c>
      <c r="AI326" s="25">
        <v>25.6</v>
      </c>
      <c r="AJ326" s="25">
        <v>3.2</v>
      </c>
      <c r="AK326" s="25">
        <v>14.4</v>
      </c>
      <c r="AL326" s="25">
        <v>0</v>
      </c>
      <c r="AM326" s="25">
        <v>0</v>
      </c>
      <c r="AN326" s="25">
        <v>23.200000000000003</v>
      </c>
      <c r="AO326" s="25">
        <v>12</v>
      </c>
      <c r="AP326" s="25">
        <v>0</v>
      </c>
      <c r="AQ326" s="25">
        <v>13.600000000000001</v>
      </c>
      <c r="AR326" s="25">
        <v>0</v>
      </c>
      <c r="AS326" s="25">
        <v>0</v>
      </c>
      <c r="AT326" s="25">
        <v>28</v>
      </c>
      <c r="AU326" s="25">
        <v>6.4</v>
      </c>
      <c r="AV326" s="25">
        <v>36</v>
      </c>
      <c r="AW326" s="25">
        <v>9.6000000000000014</v>
      </c>
      <c r="AX326" s="25">
        <v>0</v>
      </c>
      <c r="AY326" s="25">
        <v>8.8000000000000007</v>
      </c>
      <c r="AZ326" s="25">
        <v>2.4000000000000004</v>
      </c>
      <c r="BA326" s="25">
        <v>0</v>
      </c>
      <c r="BB326" s="25">
        <v>4</v>
      </c>
      <c r="BC326" s="25">
        <v>0</v>
      </c>
      <c r="BD326" s="25">
        <v>4.8000000000000007</v>
      </c>
      <c r="BE326" s="25">
        <v>0</v>
      </c>
      <c r="BF326" s="25">
        <v>5.6000000000000005</v>
      </c>
      <c r="BG326" s="25">
        <v>7.2</v>
      </c>
      <c r="BH326" s="25">
        <v>12.8</v>
      </c>
      <c r="BI326" s="25">
        <v>0</v>
      </c>
      <c r="BJ326" s="25">
        <v>11.200000000000001</v>
      </c>
      <c r="BK326" s="25">
        <v>6.4</v>
      </c>
      <c r="BL326" s="25">
        <v>33.6</v>
      </c>
      <c r="BM326" s="25">
        <v>16.8</v>
      </c>
      <c r="BN326" s="25">
        <v>0</v>
      </c>
    </row>
    <row r="327" spans="1:66" x14ac:dyDescent="0.25">
      <c r="A327" s="6">
        <v>45221</v>
      </c>
      <c r="B327" t="s">
        <v>16</v>
      </c>
      <c r="C327">
        <v>22</v>
      </c>
      <c r="D327">
        <f t="shared" si="45"/>
        <v>416.00000000000017</v>
      </c>
      <c r="E327">
        <f t="shared" si="41"/>
        <v>96.000000000000014</v>
      </c>
      <c r="F327">
        <f t="shared" si="42"/>
        <v>96.80000000000004</v>
      </c>
      <c r="G327">
        <f t="shared" si="43"/>
        <v>95.200000000000017</v>
      </c>
      <c r="H327">
        <f t="shared" si="44"/>
        <v>128.00000000000006</v>
      </c>
      <c r="I327">
        <v>0</v>
      </c>
      <c r="J327" s="22">
        <v>0.22400000000000003</v>
      </c>
      <c r="K327" s="22">
        <v>0.53600000000000003</v>
      </c>
      <c r="L327" s="22">
        <v>0.57599999999999996</v>
      </c>
      <c r="M327" s="22">
        <v>0.74400000000000011</v>
      </c>
      <c r="N327" s="22">
        <v>0.76000000000000012</v>
      </c>
      <c r="O327" s="24">
        <v>0.47199999999999998</v>
      </c>
      <c r="P327" s="24">
        <v>0.128</v>
      </c>
      <c r="Q327" s="24">
        <v>0.496</v>
      </c>
      <c r="R327" s="24">
        <v>0.72000000000000008</v>
      </c>
      <c r="S327" s="24">
        <v>0.22400000000000003</v>
      </c>
      <c r="T327" s="24">
        <v>0.128</v>
      </c>
      <c r="U327" s="24">
        <v>0.6080000000000001</v>
      </c>
      <c r="V327" s="24">
        <v>0.7360000000000001</v>
      </c>
      <c r="W327" s="24">
        <v>0.43200000000000005</v>
      </c>
      <c r="X327" s="24">
        <v>0.70400000000000007</v>
      </c>
      <c r="Y327" s="24">
        <v>0.66400000000000015</v>
      </c>
      <c r="Z327" s="24">
        <v>0.48799999999999999</v>
      </c>
      <c r="AA327" s="25">
        <v>16</v>
      </c>
      <c r="AB327" s="25">
        <v>0</v>
      </c>
      <c r="AC327" s="25">
        <v>0</v>
      </c>
      <c r="AD327" s="25">
        <v>30.400000000000002</v>
      </c>
      <c r="AE327" s="25">
        <v>20.8</v>
      </c>
      <c r="AF327" s="25">
        <v>15.200000000000001</v>
      </c>
      <c r="AG327" s="25">
        <v>8.8000000000000451</v>
      </c>
      <c r="AH327" s="25">
        <v>5.6000000000000005</v>
      </c>
      <c r="AI327" s="25">
        <v>0</v>
      </c>
      <c r="AJ327" s="25">
        <v>0</v>
      </c>
      <c r="AK327" s="25">
        <v>10.4</v>
      </c>
      <c r="AL327" s="25">
        <v>13.600000000000001</v>
      </c>
      <c r="AM327" s="25">
        <v>8.8000000000000007</v>
      </c>
      <c r="AN327" s="25">
        <v>8.8000000000000007</v>
      </c>
      <c r="AO327" s="25">
        <v>11.200000000000001</v>
      </c>
      <c r="AP327" s="25">
        <v>11.200000000000001</v>
      </c>
      <c r="AQ327" s="25">
        <v>17.600000000000001</v>
      </c>
      <c r="AR327" s="25">
        <v>40</v>
      </c>
      <c r="AS327" s="25">
        <v>0</v>
      </c>
      <c r="AT327" s="25">
        <v>16.800000000000047</v>
      </c>
      <c r="AU327" s="25">
        <v>4.8000000000000007</v>
      </c>
      <c r="AV327" s="25">
        <v>17.600000000000001</v>
      </c>
      <c r="AW327" s="25">
        <v>29.6</v>
      </c>
      <c r="AX327" s="25">
        <v>0</v>
      </c>
      <c r="AY327" s="25">
        <v>8</v>
      </c>
      <c r="AZ327" s="25">
        <v>3.2</v>
      </c>
      <c r="BA327" s="25">
        <v>25.6</v>
      </c>
      <c r="BB327" s="25">
        <v>0</v>
      </c>
      <c r="BC327" s="25">
        <v>6.4</v>
      </c>
      <c r="BD327" s="25">
        <v>0</v>
      </c>
      <c r="BE327" s="25">
        <v>15.200000000000001</v>
      </c>
      <c r="BF327" s="25">
        <v>10.4</v>
      </c>
      <c r="BG327" s="25">
        <v>24.8</v>
      </c>
      <c r="BH327" s="25">
        <v>1.6</v>
      </c>
      <c r="BI327" s="25">
        <v>27.200000000000003</v>
      </c>
      <c r="BJ327" s="25">
        <v>0</v>
      </c>
      <c r="BK327" s="25">
        <v>0</v>
      </c>
      <c r="BL327" s="25">
        <v>12.8</v>
      </c>
      <c r="BM327" s="25">
        <v>0</v>
      </c>
      <c r="BN327" s="25">
        <v>4</v>
      </c>
    </row>
    <row r="328" spans="1:66" x14ac:dyDescent="0.25">
      <c r="A328" s="6">
        <v>45222</v>
      </c>
      <c r="B328" t="s">
        <v>16</v>
      </c>
      <c r="C328">
        <v>23</v>
      </c>
      <c r="D328">
        <f t="shared" si="45"/>
        <v>496</v>
      </c>
      <c r="E328">
        <f t="shared" si="41"/>
        <v>123.2</v>
      </c>
      <c r="F328">
        <f t="shared" si="42"/>
        <v>107.20000000000002</v>
      </c>
      <c r="G328">
        <f t="shared" si="43"/>
        <v>91.200000000000017</v>
      </c>
      <c r="H328">
        <f t="shared" si="44"/>
        <v>174.39999999999998</v>
      </c>
      <c r="I328">
        <v>0</v>
      </c>
      <c r="J328" s="22">
        <v>0.496</v>
      </c>
      <c r="K328" s="22">
        <v>0.6160000000000001</v>
      </c>
      <c r="L328" s="22">
        <v>0.59199999999999997</v>
      </c>
      <c r="M328" s="22">
        <v>0.67200000000000004</v>
      </c>
      <c r="N328" s="22">
        <v>0.76800000000000002</v>
      </c>
      <c r="O328" s="24">
        <v>0.71200000000000008</v>
      </c>
      <c r="P328" s="24">
        <v>0.59199999999999997</v>
      </c>
      <c r="Q328" s="24">
        <v>0.8</v>
      </c>
      <c r="R328" s="24">
        <v>0.44000000000000006</v>
      </c>
      <c r="S328" s="24">
        <v>0.75200000000000011</v>
      </c>
      <c r="T328" s="24">
        <v>0.57599999999999996</v>
      </c>
      <c r="U328" s="24">
        <v>0.45600000000000007</v>
      </c>
      <c r="V328" s="24">
        <v>0.6160000000000001</v>
      </c>
      <c r="W328" s="24">
        <v>0.36000000000000004</v>
      </c>
      <c r="X328" s="24">
        <v>0.69600000000000006</v>
      </c>
      <c r="Y328" s="24">
        <v>0.56000000000000005</v>
      </c>
      <c r="Z328" s="24">
        <v>0.53600000000000003</v>
      </c>
      <c r="AA328" s="25">
        <v>28.8</v>
      </c>
      <c r="AB328" s="25">
        <v>0.8</v>
      </c>
      <c r="AC328" s="25">
        <v>21.6</v>
      </c>
      <c r="AD328" s="25">
        <v>13.600000000000001</v>
      </c>
      <c r="AE328" s="25">
        <v>0</v>
      </c>
      <c r="AF328" s="25">
        <v>0</v>
      </c>
      <c r="AG328" s="25">
        <v>21.6</v>
      </c>
      <c r="AH328" s="25">
        <v>0.8</v>
      </c>
      <c r="AI328" s="25">
        <v>9.6000000000000014</v>
      </c>
      <c r="AJ328" s="25">
        <v>10.4</v>
      </c>
      <c r="AK328" s="25">
        <v>6.4</v>
      </c>
      <c r="AL328" s="25">
        <v>44.800000000000004</v>
      </c>
      <c r="AM328" s="25">
        <v>23.200000000000003</v>
      </c>
      <c r="AN328" s="25">
        <v>16</v>
      </c>
      <c r="AO328" s="25">
        <v>0</v>
      </c>
      <c r="AP328" s="25">
        <v>7.2</v>
      </c>
      <c r="AQ328" s="25">
        <v>28</v>
      </c>
      <c r="AR328" s="25">
        <v>32</v>
      </c>
      <c r="AS328" s="25">
        <v>16</v>
      </c>
      <c r="AT328" s="25">
        <v>7.2</v>
      </c>
      <c r="AU328" s="25">
        <v>0</v>
      </c>
      <c r="AV328" s="25">
        <v>8.8000000000000007</v>
      </c>
      <c r="AW328" s="25">
        <v>37.6</v>
      </c>
      <c r="AX328" s="25">
        <v>1.6</v>
      </c>
      <c r="AY328" s="25">
        <v>0</v>
      </c>
      <c r="AZ328" s="25">
        <v>25.6</v>
      </c>
      <c r="BA328" s="25">
        <v>0</v>
      </c>
      <c r="BB328" s="25">
        <v>17.600000000000001</v>
      </c>
      <c r="BC328" s="25">
        <v>0</v>
      </c>
      <c r="BD328" s="25">
        <v>0</v>
      </c>
      <c r="BE328" s="25">
        <v>12</v>
      </c>
      <c r="BF328" s="25">
        <v>3.2</v>
      </c>
      <c r="BG328" s="25">
        <v>16.8</v>
      </c>
      <c r="BH328" s="25">
        <v>4.8000000000000007</v>
      </c>
      <c r="BI328" s="25">
        <v>1.6</v>
      </c>
      <c r="BJ328" s="25">
        <v>17.600000000000001</v>
      </c>
      <c r="BK328" s="25">
        <v>15.200000000000001</v>
      </c>
      <c r="BL328" s="25">
        <v>12.8</v>
      </c>
      <c r="BM328" s="25">
        <v>38.400000000000006</v>
      </c>
      <c r="BN328" s="25">
        <v>0.8</v>
      </c>
    </row>
    <row r="329" spans="1:66" x14ac:dyDescent="0.25">
      <c r="A329" s="6">
        <v>45223</v>
      </c>
      <c r="B329" t="s">
        <v>16</v>
      </c>
      <c r="C329">
        <v>24</v>
      </c>
      <c r="D329">
        <f t="shared" si="45"/>
        <v>403.20000000000016</v>
      </c>
      <c r="E329">
        <f t="shared" si="41"/>
        <v>124.00000000000009</v>
      </c>
      <c r="F329">
        <f t="shared" si="42"/>
        <v>92</v>
      </c>
      <c r="G329">
        <f t="shared" si="43"/>
        <v>99.200000000000102</v>
      </c>
      <c r="H329">
        <f t="shared" si="44"/>
        <v>88</v>
      </c>
      <c r="I329">
        <v>0</v>
      </c>
      <c r="J329" s="22">
        <v>0.76000000000000012</v>
      </c>
      <c r="K329" s="22">
        <v>0.48</v>
      </c>
      <c r="L329" s="22">
        <v>0.68</v>
      </c>
      <c r="M329" s="22">
        <v>0.68800000000000006</v>
      </c>
      <c r="N329" s="22">
        <v>0.128</v>
      </c>
      <c r="O329" s="24">
        <v>0.48799999999999999</v>
      </c>
      <c r="P329" s="24">
        <v>0.48</v>
      </c>
      <c r="Q329" s="24">
        <v>0.59199999999999997</v>
      </c>
      <c r="R329" s="24">
        <v>0.79200000000000004</v>
      </c>
      <c r="S329" s="24">
        <v>0.496</v>
      </c>
      <c r="T329" s="24">
        <v>0.55200000000000005</v>
      </c>
      <c r="U329" s="24">
        <v>0.35200000000000004</v>
      </c>
      <c r="V329" s="24">
        <v>0.68800000000000006</v>
      </c>
      <c r="W329" s="24">
        <v>0.69600000000000006</v>
      </c>
      <c r="X329" s="24">
        <v>0.58399999999999996</v>
      </c>
      <c r="Y329" s="24">
        <v>0.26400000000000001</v>
      </c>
      <c r="Z329" s="24">
        <v>0.20800000000000002</v>
      </c>
      <c r="AA329" s="25">
        <v>0</v>
      </c>
      <c r="AB329" s="25">
        <v>0</v>
      </c>
      <c r="AC329" s="25">
        <v>15.200000000000001</v>
      </c>
      <c r="AD329" s="25">
        <v>10.4</v>
      </c>
      <c r="AE329" s="25">
        <v>16.8</v>
      </c>
      <c r="AF329" s="25">
        <v>24.8</v>
      </c>
      <c r="AG329" s="25">
        <v>8</v>
      </c>
      <c r="AH329" s="25">
        <v>0</v>
      </c>
      <c r="AI329" s="25">
        <v>12.8</v>
      </c>
      <c r="AJ329" s="25">
        <v>4</v>
      </c>
      <c r="AK329" s="25">
        <v>1.6</v>
      </c>
      <c r="AL329" s="25">
        <v>1.6</v>
      </c>
      <c r="AM329" s="25">
        <v>5.6000000000000005</v>
      </c>
      <c r="AN329" s="25">
        <v>26.400000000000002</v>
      </c>
      <c r="AO329" s="25">
        <v>10.4</v>
      </c>
      <c r="AP329" s="25">
        <v>21.6</v>
      </c>
      <c r="AQ329" s="25">
        <v>12</v>
      </c>
      <c r="AR329" s="25">
        <v>10.4</v>
      </c>
      <c r="AS329" s="25">
        <v>0</v>
      </c>
      <c r="AT329" s="25">
        <v>0</v>
      </c>
      <c r="AU329" s="25">
        <v>10.400000000000091</v>
      </c>
      <c r="AV329" s="25">
        <v>0.8</v>
      </c>
      <c r="AW329" s="25">
        <v>0</v>
      </c>
      <c r="AX329" s="25">
        <v>17.600000000000001</v>
      </c>
      <c r="AY329" s="25">
        <v>12.8</v>
      </c>
      <c r="AZ329" s="25">
        <v>1.6</v>
      </c>
      <c r="BA329" s="25">
        <v>18.400000000000002</v>
      </c>
      <c r="BB329" s="25">
        <v>0</v>
      </c>
      <c r="BC329" s="25">
        <v>4.8000000000000007</v>
      </c>
      <c r="BD329" s="25">
        <v>32.800000000000004</v>
      </c>
      <c r="BE329" s="25">
        <v>2.4000000000000004</v>
      </c>
      <c r="BF329" s="25">
        <v>4.8000000000000007</v>
      </c>
      <c r="BG329" s="25">
        <v>16.8</v>
      </c>
      <c r="BH329" s="25">
        <v>23.200000000000003</v>
      </c>
      <c r="BI329" s="25">
        <v>11.200000000000001</v>
      </c>
      <c r="BJ329" s="25">
        <v>25.6</v>
      </c>
      <c r="BK329" s="25">
        <v>23.200000000000092</v>
      </c>
      <c r="BL329" s="25">
        <v>3.2</v>
      </c>
      <c r="BM329" s="25">
        <v>4</v>
      </c>
      <c r="BN329" s="25">
        <v>9.6000000000000014</v>
      </c>
    </row>
    <row r="330" spans="1:66" x14ac:dyDescent="0.25">
      <c r="A330" s="6">
        <v>45224</v>
      </c>
      <c r="B330" t="s">
        <v>16</v>
      </c>
      <c r="C330">
        <v>25</v>
      </c>
      <c r="D330">
        <f t="shared" si="45"/>
        <v>350.40000000000009</v>
      </c>
      <c r="E330">
        <f t="shared" si="41"/>
        <v>113.60000000000001</v>
      </c>
      <c r="F330">
        <f t="shared" si="42"/>
        <v>93.6</v>
      </c>
      <c r="G330">
        <f t="shared" si="43"/>
        <v>59.20000000000001</v>
      </c>
      <c r="H330">
        <f t="shared" si="44"/>
        <v>84.000000000000099</v>
      </c>
      <c r="I330">
        <v>0</v>
      </c>
      <c r="J330" s="22">
        <v>0.18400000000000002</v>
      </c>
      <c r="K330" s="22">
        <v>0.45600000000000007</v>
      </c>
      <c r="L330" s="22">
        <v>0.31200000000000006</v>
      </c>
      <c r="M330" s="22">
        <v>0.67200000000000004</v>
      </c>
      <c r="N330" s="22">
        <v>0.52</v>
      </c>
      <c r="O330" s="24">
        <v>0.6080000000000001</v>
      </c>
      <c r="P330" s="24">
        <v>0.504</v>
      </c>
      <c r="Q330" s="24">
        <v>0.54400000000000004</v>
      </c>
      <c r="R330" s="24">
        <v>0.78400000000000003</v>
      </c>
      <c r="S330" s="24">
        <v>0.44000000000000006</v>
      </c>
      <c r="T330" s="24">
        <v>0.58399999999999996</v>
      </c>
      <c r="U330" s="24">
        <v>0.72000000000000008</v>
      </c>
      <c r="V330" s="24">
        <v>0.69600000000000006</v>
      </c>
      <c r="W330" s="24">
        <v>0.76800000000000002</v>
      </c>
      <c r="X330" s="24">
        <v>0.36800000000000005</v>
      </c>
      <c r="Y330" s="24">
        <v>0.77600000000000002</v>
      </c>
      <c r="Z330" s="24">
        <v>0.48799999999999999</v>
      </c>
      <c r="AA330" s="25">
        <v>6.4</v>
      </c>
      <c r="AB330" s="25">
        <v>11.200000000000001</v>
      </c>
      <c r="AC330" s="25">
        <v>0</v>
      </c>
      <c r="AD330" s="25">
        <v>24</v>
      </c>
      <c r="AE330" s="25">
        <v>5.6000000000000005</v>
      </c>
      <c r="AF330" s="25">
        <v>0</v>
      </c>
      <c r="AG330" s="25">
        <v>0</v>
      </c>
      <c r="AH330" s="25">
        <v>6.4</v>
      </c>
      <c r="AI330" s="25">
        <v>18.400000000000002</v>
      </c>
      <c r="AJ330" s="25">
        <v>21.6</v>
      </c>
      <c r="AK330" s="25">
        <v>0.8</v>
      </c>
      <c r="AL330" s="25">
        <v>9.6000000000000014</v>
      </c>
      <c r="AM330" s="25">
        <v>7.2</v>
      </c>
      <c r="AN330" s="25">
        <v>14.4</v>
      </c>
      <c r="AO330" s="25">
        <v>14.4</v>
      </c>
      <c r="AP330" s="25">
        <v>4.8000000000000007</v>
      </c>
      <c r="AQ330" s="25">
        <v>20</v>
      </c>
      <c r="AR330" s="25">
        <v>0</v>
      </c>
      <c r="AS330" s="25">
        <v>12</v>
      </c>
      <c r="AT330" s="25">
        <v>1.6000000000000911</v>
      </c>
      <c r="AU330" s="25">
        <v>0</v>
      </c>
      <c r="AV330" s="25">
        <v>4.8000000000000007</v>
      </c>
      <c r="AW330" s="25">
        <v>7.2</v>
      </c>
      <c r="AX330" s="25">
        <v>5.6000000000000005</v>
      </c>
      <c r="AY330" s="25">
        <v>0</v>
      </c>
      <c r="AZ330" s="25">
        <v>15.200000000000001</v>
      </c>
      <c r="BA330" s="25">
        <v>1.6</v>
      </c>
      <c r="BB330" s="25">
        <v>0</v>
      </c>
      <c r="BC330" s="25">
        <v>7.2</v>
      </c>
      <c r="BD330" s="25">
        <v>17.600000000000001</v>
      </c>
      <c r="BE330" s="25">
        <v>0</v>
      </c>
      <c r="BF330" s="25">
        <v>9.6000000000000014</v>
      </c>
      <c r="BG330" s="25">
        <v>23.200000000000003</v>
      </c>
      <c r="BH330" s="25">
        <v>29.6</v>
      </c>
      <c r="BI330" s="25">
        <v>8.8000000000000007</v>
      </c>
      <c r="BJ330" s="25">
        <v>12</v>
      </c>
      <c r="BK330" s="25">
        <v>10.4</v>
      </c>
      <c r="BL330" s="25">
        <v>1.6</v>
      </c>
      <c r="BM330" s="25">
        <v>4</v>
      </c>
      <c r="BN330" s="25">
        <v>14.4</v>
      </c>
    </row>
    <row r="331" spans="1:66" x14ac:dyDescent="0.25">
      <c r="A331" s="6">
        <v>45225</v>
      </c>
      <c r="B331" t="s">
        <v>16</v>
      </c>
      <c r="C331">
        <v>26</v>
      </c>
      <c r="D331">
        <f t="shared" si="45"/>
        <v>344.80000000000013</v>
      </c>
      <c r="E331">
        <f t="shared" si="41"/>
        <v>113.6</v>
      </c>
      <c r="F331">
        <f t="shared" si="42"/>
        <v>60.800000000000004</v>
      </c>
      <c r="G331">
        <f t="shared" si="43"/>
        <v>74.400000000000006</v>
      </c>
      <c r="H331">
        <f t="shared" si="44"/>
        <v>96.000000000000114</v>
      </c>
      <c r="I331">
        <v>0</v>
      </c>
      <c r="J331" s="22">
        <v>0.13600000000000001</v>
      </c>
      <c r="K331" s="22">
        <v>0.74400000000000011</v>
      </c>
      <c r="L331" s="22">
        <v>0.79200000000000004</v>
      </c>
      <c r="M331" s="22">
        <v>0.58399999999999996</v>
      </c>
      <c r="N331" s="22">
        <v>0.64800000000000013</v>
      </c>
      <c r="O331" s="24">
        <v>0.69600000000000006</v>
      </c>
      <c r="P331" s="24">
        <v>0.52</v>
      </c>
      <c r="Q331" s="24">
        <v>9.6000000000000002E-2</v>
      </c>
      <c r="R331" s="24">
        <v>0.40800000000000003</v>
      </c>
      <c r="S331" s="24">
        <v>0.79200000000000004</v>
      </c>
      <c r="T331" s="24">
        <v>0.71200000000000008</v>
      </c>
      <c r="U331" s="24">
        <v>0.35200000000000004</v>
      </c>
      <c r="V331" s="24">
        <v>0.32800000000000007</v>
      </c>
      <c r="W331" s="24">
        <v>0.58399999999999996</v>
      </c>
      <c r="X331" s="24">
        <v>0.52800000000000002</v>
      </c>
      <c r="Y331" s="24">
        <v>0.7360000000000001</v>
      </c>
      <c r="Z331" s="24">
        <v>0.34400000000000003</v>
      </c>
      <c r="AA331" s="25">
        <v>9.6000000000000014</v>
      </c>
      <c r="AB331" s="25">
        <v>8.8000000000000007</v>
      </c>
      <c r="AC331" s="25">
        <v>3.2</v>
      </c>
      <c r="AD331" s="25">
        <v>0</v>
      </c>
      <c r="AE331" s="25">
        <v>0</v>
      </c>
      <c r="AF331" s="25">
        <v>11.200000000000001</v>
      </c>
      <c r="AG331" s="25">
        <v>0</v>
      </c>
      <c r="AH331" s="25">
        <v>0</v>
      </c>
      <c r="AI331" s="25">
        <v>28</v>
      </c>
      <c r="AJ331" s="25">
        <v>0</v>
      </c>
      <c r="AK331" s="25">
        <v>30.400000000000002</v>
      </c>
      <c r="AL331" s="25">
        <v>8.8000000000000913</v>
      </c>
      <c r="AM331" s="25">
        <v>4</v>
      </c>
      <c r="AN331" s="25">
        <v>4.8000000000000007</v>
      </c>
      <c r="AO331" s="25">
        <v>13.600000000000001</v>
      </c>
      <c r="AP331" s="25">
        <v>16.8</v>
      </c>
      <c r="AQ331" s="25">
        <v>12.8</v>
      </c>
      <c r="AR331" s="25">
        <v>10.4</v>
      </c>
      <c r="AS331" s="25">
        <v>6.4</v>
      </c>
      <c r="AT331" s="25">
        <v>18.400000000000002</v>
      </c>
      <c r="AU331" s="25">
        <v>0</v>
      </c>
      <c r="AV331" s="25">
        <v>20.8</v>
      </c>
      <c r="AW331" s="25">
        <v>0</v>
      </c>
      <c r="AX331" s="25">
        <v>19.200000000000003</v>
      </c>
      <c r="AY331" s="25">
        <v>16.8</v>
      </c>
      <c r="AZ331" s="25">
        <v>5.6000000000000005</v>
      </c>
      <c r="BA331" s="25">
        <v>0</v>
      </c>
      <c r="BB331" s="25">
        <v>4.8000000000000007</v>
      </c>
      <c r="BC331" s="25">
        <v>4</v>
      </c>
      <c r="BD331" s="25">
        <v>3.2</v>
      </c>
      <c r="BE331" s="25">
        <v>0</v>
      </c>
      <c r="BF331" s="25">
        <v>15.200000000000001</v>
      </c>
      <c r="BG331" s="25">
        <v>5.6000000000000005</v>
      </c>
      <c r="BH331" s="25">
        <v>16</v>
      </c>
      <c r="BI331" s="25">
        <v>2.4000000000000004</v>
      </c>
      <c r="BJ331" s="25">
        <v>0</v>
      </c>
      <c r="BK331" s="25">
        <v>24.8</v>
      </c>
      <c r="BL331" s="25">
        <v>32</v>
      </c>
      <c r="BM331" s="25">
        <v>0</v>
      </c>
      <c r="BN331" s="25">
        <v>17.600000000000001</v>
      </c>
    </row>
    <row r="332" spans="1:66" x14ac:dyDescent="0.25">
      <c r="A332" s="6">
        <v>45226</v>
      </c>
      <c r="B332" t="s">
        <v>16</v>
      </c>
      <c r="C332">
        <v>27</v>
      </c>
      <c r="D332">
        <f t="shared" si="45"/>
        <v>256</v>
      </c>
      <c r="E332">
        <f t="shared" si="41"/>
        <v>26.400000000000002</v>
      </c>
      <c r="F332">
        <f t="shared" si="42"/>
        <v>38.4</v>
      </c>
      <c r="G332">
        <f t="shared" si="43"/>
        <v>52</v>
      </c>
      <c r="H332">
        <f t="shared" si="44"/>
        <v>139.19999999999999</v>
      </c>
      <c r="I332">
        <v>0</v>
      </c>
      <c r="J332" s="22">
        <v>0.37600000000000006</v>
      </c>
      <c r="K332" s="22">
        <v>0.72800000000000009</v>
      </c>
      <c r="L332" s="22">
        <v>0.57599999999999996</v>
      </c>
      <c r="M332" s="22">
        <v>0.71200000000000008</v>
      </c>
      <c r="N332" s="22">
        <v>0.504</v>
      </c>
      <c r="O332" s="24">
        <v>0.64000000000000012</v>
      </c>
      <c r="P332" s="24">
        <v>0.63200000000000012</v>
      </c>
      <c r="Q332" s="24">
        <v>0.76000000000000012</v>
      </c>
      <c r="R332" s="24">
        <v>0.68</v>
      </c>
      <c r="S332" s="24">
        <v>0.75200000000000011</v>
      </c>
      <c r="T332" s="24">
        <v>0.56799999999999995</v>
      </c>
      <c r="U332" s="24">
        <v>0.4</v>
      </c>
      <c r="V332" s="24">
        <v>0.36000000000000004</v>
      </c>
      <c r="W332" s="24">
        <v>0.69600000000000006</v>
      </c>
      <c r="X332" s="24">
        <v>0.75200000000000011</v>
      </c>
      <c r="Y332" s="24">
        <v>0.7360000000000001</v>
      </c>
      <c r="Z332" s="24">
        <v>0.74400000000000011</v>
      </c>
      <c r="AA332" s="25">
        <v>0</v>
      </c>
      <c r="AB332" s="25">
        <v>5.6000000000000005</v>
      </c>
      <c r="AC332" s="25">
        <v>0</v>
      </c>
      <c r="AD332" s="25">
        <v>0</v>
      </c>
      <c r="AE332" s="25">
        <v>6.4</v>
      </c>
      <c r="AF332" s="25">
        <v>0.8</v>
      </c>
      <c r="AG332" s="25">
        <v>0</v>
      </c>
      <c r="AH332" s="25">
        <v>8</v>
      </c>
      <c r="AI332" s="25">
        <v>16.8</v>
      </c>
      <c r="AJ332" s="25">
        <v>0.8</v>
      </c>
      <c r="AK332" s="25">
        <v>14.4</v>
      </c>
      <c r="AL332" s="25">
        <v>13.600000000000001</v>
      </c>
      <c r="AM332" s="25">
        <v>13.600000000000001</v>
      </c>
      <c r="AN332" s="25">
        <v>0</v>
      </c>
      <c r="AO332" s="25">
        <v>20.8</v>
      </c>
      <c r="AP332" s="25">
        <v>17.600000000000001</v>
      </c>
      <c r="AQ332" s="25">
        <v>27.200000000000003</v>
      </c>
      <c r="AR332" s="25">
        <v>3.2</v>
      </c>
      <c r="AS332" s="25">
        <v>20</v>
      </c>
      <c r="AT332" s="25">
        <v>23.200000000000003</v>
      </c>
      <c r="AU332" s="25">
        <v>0</v>
      </c>
      <c r="AV332" s="25">
        <v>0</v>
      </c>
      <c r="AW332" s="25">
        <v>7.2</v>
      </c>
      <c r="AX332" s="25">
        <v>26.400000000000002</v>
      </c>
      <c r="AY332" s="25">
        <v>0.8</v>
      </c>
      <c r="AZ332" s="25">
        <v>0</v>
      </c>
      <c r="BA332" s="25">
        <v>1.6</v>
      </c>
      <c r="BB332" s="25">
        <v>3.2</v>
      </c>
      <c r="BC332" s="25">
        <v>6.4</v>
      </c>
      <c r="BD332" s="25">
        <v>6.4</v>
      </c>
      <c r="BE332" s="25">
        <v>0</v>
      </c>
      <c r="BF332" s="25">
        <v>0</v>
      </c>
      <c r="BG332" s="25">
        <v>0</v>
      </c>
      <c r="BH332" s="25">
        <v>0</v>
      </c>
      <c r="BI332" s="25">
        <v>2.4000000000000004</v>
      </c>
      <c r="BJ332" s="25">
        <v>0</v>
      </c>
      <c r="BK332" s="25">
        <v>5.6000000000000005</v>
      </c>
      <c r="BL332" s="25">
        <v>18.400000000000002</v>
      </c>
      <c r="BM332" s="25">
        <v>0</v>
      </c>
      <c r="BN332" s="25">
        <v>0</v>
      </c>
    </row>
    <row r="333" spans="1:66" x14ac:dyDescent="0.25">
      <c r="A333" s="6">
        <v>45227</v>
      </c>
      <c r="B333" t="s">
        <v>16</v>
      </c>
      <c r="C333">
        <v>28</v>
      </c>
      <c r="D333">
        <f t="shared" si="45"/>
        <v>351.2</v>
      </c>
      <c r="E333">
        <f t="shared" si="41"/>
        <v>74.399999999999991</v>
      </c>
      <c r="F333">
        <f t="shared" si="42"/>
        <v>106.40000000000002</v>
      </c>
      <c r="G333">
        <f t="shared" si="43"/>
        <v>135.19999999999999</v>
      </c>
      <c r="H333">
        <f t="shared" si="44"/>
        <v>35.200000000000003</v>
      </c>
      <c r="I333">
        <v>0</v>
      </c>
      <c r="J333" s="22">
        <v>0.38400000000000001</v>
      </c>
      <c r="K333" s="22">
        <v>0.51200000000000001</v>
      </c>
      <c r="L333" s="22">
        <v>0.75200000000000011</v>
      </c>
      <c r="M333" s="22">
        <v>0.6160000000000001</v>
      </c>
      <c r="N333" s="22">
        <v>0.16000000000000003</v>
      </c>
      <c r="O333" s="24">
        <v>0.64000000000000012</v>
      </c>
      <c r="P333" s="24">
        <v>0.60000000000000009</v>
      </c>
      <c r="Q333" s="24">
        <v>0.70400000000000007</v>
      </c>
      <c r="R333" s="24">
        <v>0.77600000000000002</v>
      </c>
      <c r="S333" s="24">
        <v>0.57599999999999996</v>
      </c>
      <c r="T333" s="24">
        <v>0.56000000000000005</v>
      </c>
      <c r="U333" s="24">
        <v>0.76000000000000012</v>
      </c>
      <c r="V333" s="24">
        <v>0.23199999999999998</v>
      </c>
      <c r="W333" s="24">
        <v>0.68800000000000006</v>
      </c>
      <c r="X333" s="24">
        <v>0.39200000000000002</v>
      </c>
      <c r="Y333" s="24">
        <v>0.67200000000000004</v>
      </c>
      <c r="Z333" s="24">
        <v>0.69600000000000006</v>
      </c>
      <c r="AA333" s="25">
        <v>33.6</v>
      </c>
      <c r="AB333" s="25">
        <v>9.6000000000000014</v>
      </c>
      <c r="AC333" s="25">
        <v>25.6</v>
      </c>
      <c r="AD333" s="25">
        <v>0</v>
      </c>
      <c r="AE333" s="25">
        <v>0</v>
      </c>
      <c r="AF333" s="25">
        <v>16</v>
      </c>
      <c r="AG333" s="25">
        <v>0</v>
      </c>
      <c r="AH333" s="25">
        <v>10.4</v>
      </c>
      <c r="AI333" s="25">
        <v>0.8</v>
      </c>
      <c r="AJ333" s="25">
        <v>10.4</v>
      </c>
      <c r="AK333" s="25">
        <v>0</v>
      </c>
      <c r="AL333" s="25">
        <v>1.6</v>
      </c>
      <c r="AM333" s="25">
        <v>2.4000000000000004</v>
      </c>
      <c r="AN333" s="25">
        <v>0</v>
      </c>
      <c r="AO333" s="25">
        <v>0</v>
      </c>
      <c r="AP333" s="25">
        <v>0</v>
      </c>
      <c r="AQ333" s="25">
        <v>4.8000000000000007</v>
      </c>
      <c r="AR333" s="25">
        <v>5.6000000000000005</v>
      </c>
      <c r="AS333" s="25">
        <v>13.600000000000001</v>
      </c>
      <c r="AT333" s="25">
        <v>7.2</v>
      </c>
      <c r="AU333" s="25">
        <v>8.8000000000000007</v>
      </c>
      <c r="AV333" s="25">
        <v>0</v>
      </c>
      <c r="AW333" s="25">
        <v>5.6000000000000005</v>
      </c>
      <c r="AX333" s="25">
        <v>28</v>
      </c>
      <c r="AY333" s="25">
        <v>8</v>
      </c>
      <c r="AZ333" s="25">
        <v>0</v>
      </c>
      <c r="BA333" s="25">
        <v>37.6</v>
      </c>
      <c r="BB333" s="25">
        <v>0</v>
      </c>
      <c r="BC333" s="25">
        <v>29.6</v>
      </c>
      <c r="BD333" s="25">
        <v>17.600000000000001</v>
      </c>
      <c r="BE333" s="25">
        <v>16.8</v>
      </c>
      <c r="BF333" s="25">
        <v>3.2</v>
      </c>
      <c r="BG333" s="25">
        <v>4.8000000000000007</v>
      </c>
      <c r="BH333" s="25">
        <v>0</v>
      </c>
      <c r="BI333" s="25">
        <v>26.400000000000002</v>
      </c>
      <c r="BJ333" s="25">
        <v>8.8000000000000007</v>
      </c>
      <c r="BK333" s="25">
        <v>0</v>
      </c>
      <c r="BL333" s="25">
        <v>0</v>
      </c>
      <c r="BM333" s="25">
        <v>9.6000000000000014</v>
      </c>
      <c r="BN333" s="25">
        <v>4.8000000000000007</v>
      </c>
    </row>
    <row r="334" spans="1:66" x14ac:dyDescent="0.25">
      <c r="A334" s="6">
        <v>45228</v>
      </c>
      <c r="B334" t="s">
        <v>16</v>
      </c>
      <c r="C334">
        <v>29</v>
      </c>
      <c r="D334">
        <f t="shared" si="45"/>
        <v>302.40000000000009</v>
      </c>
      <c r="E334">
        <f t="shared" si="41"/>
        <v>54.4</v>
      </c>
      <c r="F334">
        <f t="shared" si="42"/>
        <v>69.600000000000051</v>
      </c>
      <c r="G334">
        <f t="shared" si="43"/>
        <v>114.4</v>
      </c>
      <c r="H334">
        <f t="shared" si="44"/>
        <v>64</v>
      </c>
      <c r="I334">
        <v>0</v>
      </c>
      <c r="J334" s="22">
        <v>0.55200000000000005</v>
      </c>
      <c r="K334" s="22">
        <v>0.38400000000000001</v>
      </c>
      <c r="L334" s="22">
        <v>0.6160000000000001</v>
      </c>
      <c r="M334" s="22">
        <v>0.70400000000000007</v>
      </c>
      <c r="N334" s="22">
        <v>0.72000000000000008</v>
      </c>
      <c r="O334" s="24">
        <v>0.58399999999999996</v>
      </c>
      <c r="P334" s="24">
        <v>0.56000000000000005</v>
      </c>
      <c r="Q334" s="24">
        <v>0.51200000000000001</v>
      </c>
      <c r="R334" s="24">
        <v>0.128</v>
      </c>
      <c r="S334" s="24">
        <v>0.51200000000000001</v>
      </c>
      <c r="T334" s="24">
        <v>0.52800000000000002</v>
      </c>
      <c r="U334" s="24">
        <v>0.54400000000000004</v>
      </c>
      <c r="V334" s="24">
        <v>0.45600000000000007</v>
      </c>
      <c r="W334" s="24">
        <v>0.57599999999999996</v>
      </c>
      <c r="X334" s="24">
        <v>0.75200000000000011</v>
      </c>
      <c r="Y334" s="24">
        <v>0.47199999999999998</v>
      </c>
      <c r="Z334" s="24">
        <v>0.68</v>
      </c>
      <c r="AA334" s="25">
        <v>11.200000000000001</v>
      </c>
      <c r="AB334" s="25">
        <v>0</v>
      </c>
      <c r="AC334" s="25">
        <v>2.4000000000000004</v>
      </c>
      <c r="AD334" s="25">
        <v>4.8000000000000007</v>
      </c>
      <c r="AE334" s="25">
        <v>0</v>
      </c>
      <c r="AF334" s="25">
        <v>7.2</v>
      </c>
      <c r="AG334" s="25">
        <v>0</v>
      </c>
      <c r="AH334" s="25">
        <v>3.2</v>
      </c>
      <c r="AI334" s="25">
        <v>9.6000000000000458</v>
      </c>
      <c r="AJ334" s="25">
        <v>31.200000000000003</v>
      </c>
      <c r="AK334" s="25">
        <v>0</v>
      </c>
      <c r="AL334" s="25">
        <v>0</v>
      </c>
      <c r="AM334" s="25">
        <v>2.4000000000000004</v>
      </c>
      <c r="AN334" s="25">
        <v>0</v>
      </c>
      <c r="AO334" s="25">
        <v>0</v>
      </c>
      <c r="AP334" s="25">
        <v>0.8</v>
      </c>
      <c r="AQ334" s="25">
        <v>4.8000000000000007</v>
      </c>
      <c r="AR334" s="25">
        <v>15.200000000000001</v>
      </c>
      <c r="AS334" s="25">
        <v>3.2</v>
      </c>
      <c r="AT334" s="25">
        <v>37.6</v>
      </c>
      <c r="AU334" s="25">
        <v>7.2</v>
      </c>
      <c r="AV334" s="25">
        <v>0</v>
      </c>
      <c r="AW334" s="25">
        <v>16.8</v>
      </c>
      <c r="AX334" s="25">
        <v>12.8</v>
      </c>
      <c r="AY334" s="25">
        <v>27.200000000000003</v>
      </c>
      <c r="AZ334" s="25">
        <v>8.8000000000000007</v>
      </c>
      <c r="BA334" s="25">
        <v>11.200000000000001</v>
      </c>
      <c r="BB334" s="25">
        <v>1.6</v>
      </c>
      <c r="BC334" s="25">
        <v>19.200000000000003</v>
      </c>
      <c r="BD334" s="25">
        <v>9.6000000000000014</v>
      </c>
      <c r="BE334" s="25">
        <v>4.8000000000000007</v>
      </c>
      <c r="BF334" s="25">
        <v>12.8</v>
      </c>
      <c r="BG334" s="25">
        <v>0</v>
      </c>
      <c r="BH334" s="25">
        <v>0</v>
      </c>
      <c r="BI334" s="25">
        <v>0</v>
      </c>
      <c r="BJ334" s="25">
        <v>14.4</v>
      </c>
      <c r="BK334" s="25">
        <v>0.8</v>
      </c>
      <c r="BL334" s="25">
        <v>0</v>
      </c>
      <c r="BM334" s="25">
        <v>4</v>
      </c>
      <c r="BN334" s="25">
        <v>17.600000000000001</v>
      </c>
    </row>
    <row r="335" spans="1:66" x14ac:dyDescent="0.25">
      <c r="A335" s="6">
        <v>45229</v>
      </c>
      <c r="B335" t="s">
        <v>16</v>
      </c>
      <c r="C335">
        <v>30</v>
      </c>
      <c r="D335">
        <f t="shared" si="45"/>
        <v>512.80000000000007</v>
      </c>
      <c r="E335">
        <f t="shared" si="41"/>
        <v>138.40000000000003</v>
      </c>
      <c r="F335">
        <f t="shared" si="42"/>
        <v>148.80000000000001</v>
      </c>
      <c r="G335">
        <f t="shared" si="43"/>
        <v>142.40000000000003</v>
      </c>
      <c r="H335">
        <f t="shared" si="44"/>
        <v>83.2</v>
      </c>
      <c r="I335">
        <v>0</v>
      </c>
      <c r="J335" s="22">
        <v>0.55200000000000005</v>
      </c>
      <c r="K335" s="22">
        <v>0.60000000000000009</v>
      </c>
      <c r="L335" s="22">
        <v>0.62400000000000011</v>
      </c>
      <c r="M335" s="22">
        <v>0.44800000000000006</v>
      </c>
      <c r="N335" s="22">
        <v>0.79200000000000004</v>
      </c>
      <c r="O335" s="24">
        <v>0.45600000000000007</v>
      </c>
      <c r="P335" s="24">
        <v>0.192</v>
      </c>
      <c r="Q335" s="24">
        <v>0.51200000000000001</v>
      </c>
      <c r="R335" s="24">
        <v>0.62400000000000011</v>
      </c>
      <c r="S335" s="24">
        <v>0.57599999999999996</v>
      </c>
      <c r="T335" s="24">
        <v>0.54400000000000004</v>
      </c>
      <c r="U335" s="24">
        <v>0.32000000000000006</v>
      </c>
      <c r="V335" s="24">
        <v>0.30400000000000005</v>
      </c>
      <c r="W335" s="24">
        <v>0.7360000000000001</v>
      </c>
      <c r="X335" s="24">
        <v>0.54400000000000004</v>
      </c>
      <c r="Y335" s="24">
        <v>0.248</v>
      </c>
      <c r="Z335" s="24">
        <v>0.68800000000000006</v>
      </c>
      <c r="AA335" s="25">
        <v>11.200000000000001</v>
      </c>
      <c r="AB335" s="25">
        <v>27.200000000000003</v>
      </c>
      <c r="AC335" s="25">
        <v>0</v>
      </c>
      <c r="AD335" s="25">
        <v>19.200000000000003</v>
      </c>
      <c r="AE335" s="25">
        <v>0.8</v>
      </c>
      <c r="AF335" s="25">
        <v>2.4000000000000004</v>
      </c>
      <c r="AG335" s="25">
        <v>8.8000000000000007</v>
      </c>
      <c r="AH335" s="25">
        <v>14.4</v>
      </c>
      <c r="AI335" s="25">
        <v>19.200000000000003</v>
      </c>
      <c r="AJ335" s="25">
        <v>45.6</v>
      </c>
      <c r="AK335" s="25">
        <v>4</v>
      </c>
      <c r="AL335" s="25">
        <v>0</v>
      </c>
      <c r="AM335" s="25">
        <v>13.600000000000001</v>
      </c>
      <c r="AN335" s="25">
        <v>10.4</v>
      </c>
      <c r="AO335" s="25">
        <v>1.6</v>
      </c>
      <c r="AP335" s="25">
        <v>0</v>
      </c>
      <c r="AQ335" s="25">
        <v>12</v>
      </c>
      <c r="AR335" s="25">
        <v>5.6000000000000005</v>
      </c>
      <c r="AS335" s="25">
        <v>35.200000000000003</v>
      </c>
      <c r="AT335" s="25">
        <v>4.8000000000000007</v>
      </c>
      <c r="AU335" s="25">
        <v>13.600000000000001</v>
      </c>
      <c r="AV335" s="25">
        <v>4</v>
      </c>
      <c r="AW335" s="25">
        <v>17.600000000000001</v>
      </c>
      <c r="AX335" s="25">
        <v>14.4</v>
      </c>
      <c r="AY335" s="25">
        <v>22.400000000000002</v>
      </c>
      <c r="AZ335" s="25">
        <v>2.4000000000000004</v>
      </c>
      <c r="BA335" s="25">
        <v>19.200000000000003</v>
      </c>
      <c r="BB335" s="25">
        <v>12</v>
      </c>
      <c r="BC335" s="25">
        <v>24</v>
      </c>
      <c r="BD335" s="25">
        <v>12.8</v>
      </c>
      <c r="BE335" s="25">
        <v>0</v>
      </c>
      <c r="BF335" s="25">
        <v>9.6000000000000014</v>
      </c>
      <c r="BG335" s="25">
        <v>12</v>
      </c>
      <c r="BH335" s="25">
        <v>23.200000000000003</v>
      </c>
      <c r="BI335" s="25">
        <v>25.6</v>
      </c>
      <c r="BJ335" s="25">
        <v>36.800000000000004</v>
      </c>
      <c r="BK335" s="25">
        <v>0</v>
      </c>
      <c r="BL335" s="25">
        <v>22.400000000000002</v>
      </c>
      <c r="BM335" s="25">
        <v>0</v>
      </c>
      <c r="BN335" s="25">
        <v>8.8000000000000007</v>
      </c>
    </row>
    <row r="336" spans="1:66" x14ac:dyDescent="0.25">
      <c r="A336" s="6">
        <v>45230</v>
      </c>
      <c r="B336" t="s">
        <v>16</v>
      </c>
      <c r="C336">
        <v>31</v>
      </c>
      <c r="D336">
        <f t="shared" si="45"/>
        <v>325.60000000000008</v>
      </c>
      <c r="E336">
        <f t="shared" si="41"/>
        <v>80</v>
      </c>
      <c r="F336">
        <f t="shared" si="42"/>
        <v>61.600000000000009</v>
      </c>
      <c r="G336">
        <f t="shared" si="43"/>
        <v>122.40000000000002</v>
      </c>
      <c r="H336">
        <f t="shared" si="44"/>
        <v>61.6</v>
      </c>
      <c r="I336">
        <v>0</v>
      </c>
      <c r="J336" s="22">
        <v>0.32800000000000007</v>
      </c>
      <c r="K336" s="22">
        <v>0.6160000000000001</v>
      </c>
      <c r="L336" s="22">
        <v>0.56799999999999995</v>
      </c>
      <c r="M336" s="22">
        <v>0.66400000000000015</v>
      </c>
      <c r="N336" s="22">
        <v>0.65600000000000014</v>
      </c>
      <c r="O336" s="24">
        <v>0.54400000000000004</v>
      </c>
      <c r="P336" s="24">
        <v>0.20800000000000002</v>
      </c>
      <c r="Q336" s="24">
        <v>0.48799999999999999</v>
      </c>
      <c r="R336" s="24">
        <v>0.496</v>
      </c>
      <c r="S336" s="24">
        <v>0.504</v>
      </c>
      <c r="T336" s="24">
        <v>0.10400000000000001</v>
      </c>
      <c r="U336" s="24">
        <v>0.78400000000000003</v>
      </c>
      <c r="V336" s="24">
        <v>0.8</v>
      </c>
      <c r="W336" s="24">
        <v>0.63200000000000012</v>
      </c>
      <c r="X336" s="24">
        <v>0.69600000000000006</v>
      </c>
      <c r="Y336" s="24">
        <v>0.77600000000000002</v>
      </c>
      <c r="Z336" s="24">
        <v>0.36000000000000004</v>
      </c>
      <c r="AA336" s="25">
        <v>0</v>
      </c>
      <c r="AB336" s="25">
        <v>2.4000000000000004</v>
      </c>
      <c r="AC336" s="25">
        <v>0</v>
      </c>
      <c r="AD336" s="25">
        <v>7.2</v>
      </c>
      <c r="AE336" s="25">
        <v>0</v>
      </c>
      <c r="AF336" s="25">
        <v>14.4</v>
      </c>
      <c r="AG336" s="25">
        <v>27.200000000000003</v>
      </c>
      <c r="AH336" s="25">
        <v>0</v>
      </c>
      <c r="AI336" s="25">
        <v>7.2</v>
      </c>
      <c r="AJ336" s="25">
        <v>3.2</v>
      </c>
      <c r="AK336" s="25">
        <v>40.800000000000004</v>
      </c>
      <c r="AL336" s="25">
        <v>0</v>
      </c>
      <c r="AM336" s="25">
        <v>0</v>
      </c>
      <c r="AN336" s="25">
        <v>0</v>
      </c>
      <c r="AO336" s="25">
        <v>3.2</v>
      </c>
      <c r="AP336" s="25">
        <v>0</v>
      </c>
      <c r="AQ336" s="25">
        <v>14.4</v>
      </c>
      <c r="AR336" s="25">
        <v>8</v>
      </c>
      <c r="AS336" s="25">
        <v>12</v>
      </c>
      <c r="AT336" s="25">
        <v>24</v>
      </c>
      <c r="AU336" s="25">
        <v>0</v>
      </c>
      <c r="AV336" s="25">
        <v>33.6</v>
      </c>
      <c r="AW336" s="25">
        <v>0</v>
      </c>
      <c r="AX336" s="25">
        <v>0</v>
      </c>
      <c r="AY336" s="25">
        <v>31.200000000000003</v>
      </c>
      <c r="AZ336" s="25">
        <v>46.400000000000006</v>
      </c>
      <c r="BA336" s="25">
        <v>0</v>
      </c>
      <c r="BB336" s="25">
        <v>0.8</v>
      </c>
      <c r="BC336" s="25">
        <v>0</v>
      </c>
      <c r="BD336" s="25">
        <v>10.4</v>
      </c>
      <c r="BE336" s="25">
        <v>3.2</v>
      </c>
      <c r="BF336" s="25">
        <v>8</v>
      </c>
      <c r="BG336" s="25">
        <v>10.4</v>
      </c>
      <c r="BH336" s="25">
        <v>12</v>
      </c>
      <c r="BI336" s="25">
        <v>6.4</v>
      </c>
      <c r="BJ336" s="25">
        <v>16</v>
      </c>
      <c r="BK336" s="25">
        <v>1.6</v>
      </c>
      <c r="BL336" s="25">
        <v>12.8</v>
      </c>
      <c r="BM336" s="25">
        <v>5.6000000000000005</v>
      </c>
      <c r="BN336" s="25">
        <v>4</v>
      </c>
    </row>
    <row r="337" spans="1:66" x14ac:dyDescent="0.25">
      <c r="B337" t="s">
        <v>17</v>
      </c>
      <c r="C337">
        <v>0.01</v>
      </c>
      <c r="D337">
        <f t="shared" si="45"/>
        <v>0</v>
      </c>
      <c r="E337">
        <v>0</v>
      </c>
      <c r="F337">
        <v>0</v>
      </c>
      <c r="G337">
        <v>0</v>
      </c>
      <c r="H337">
        <v>0</v>
      </c>
      <c r="I337">
        <v>0</v>
      </c>
      <c r="J337" s="22">
        <v>0</v>
      </c>
      <c r="K337" s="22">
        <v>0</v>
      </c>
      <c r="L337" s="22">
        <v>0</v>
      </c>
      <c r="M337" s="22">
        <v>0</v>
      </c>
      <c r="N337" s="22">
        <v>0</v>
      </c>
      <c r="O337" s="24">
        <v>0</v>
      </c>
      <c r="P337" s="24">
        <v>0</v>
      </c>
      <c r="Q337" s="24">
        <v>0</v>
      </c>
      <c r="R337" s="24">
        <v>0</v>
      </c>
      <c r="S337" s="24">
        <v>0</v>
      </c>
      <c r="T337" s="24">
        <v>0</v>
      </c>
      <c r="U337" s="24">
        <v>0</v>
      </c>
      <c r="V337" s="24">
        <v>0</v>
      </c>
      <c r="W337" s="24">
        <v>0</v>
      </c>
      <c r="X337" s="24">
        <v>0</v>
      </c>
      <c r="Y337" s="24">
        <v>0</v>
      </c>
      <c r="Z337" s="24">
        <v>0</v>
      </c>
      <c r="AA337" s="25">
        <v>0</v>
      </c>
      <c r="AB337" s="25">
        <v>0</v>
      </c>
      <c r="AC337" s="25">
        <v>0</v>
      </c>
      <c r="AD337" s="25">
        <v>0</v>
      </c>
      <c r="AE337" s="25">
        <v>0</v>
      </c>
      <c r="AF337" s="25">
        <v>0</v>
      </c>
      <c r="AG337" s="25">
        <v>0</v>
      </c>
      <c r="AH337" s="25">
        <v>0</v>
      </c>
      <c r="AI337" s="25">
        <v>0</v>
      </c>
      <c r="AJ337" s="25">
        <v>0</v>
      </c>
      <c r="AK337" s="25">
        <v>0</v>
      </c>
      <c r="AL337" s="25">
        <v>0</v>
      </c>
      <c r="AM337" s="25">
        <v>0</v>
      </c>
      <c r="AN337" s="25">
        <v>0</v>
      </c>
      <c r="AO337" s="25">
        <v>0</v>
      </c>
      <c r="AP337" s="25">
        <v>0</v>
      </c>
      <c r="AQ337" s="25">
        <v>0</v>
      </c>
      <c r="AR337" s="25">
        <v>0</v>
      </c>
      <c r="AS337" s="25">
        <v>0</v>
      </c>
      <c r="AT337" s="25">
        <v>0</v>
      </c>
      <c r="AU337" s="25">
        <v>0</v>
      </c>
      <c r="AV337" s="25">
        <v>0</v>
      </c>
      <c r="AW337" s="25">
        <v>0</v>
      </c>
      <c r="AX337" s="25">
        <v>0</v>
      </c>
      <c r="AY337" s="25">
        <v>0</v>
      </c>
      <c r="AZ337" s="25">
        <v>0</v>
      </c>
      <c r="BA337" s="25">
        <v>0</v>
      </c>
      <c r="BB337" s="25">
        <v>0</v>
      </c>
      <c r="BC337" s="25">
        <v>0</v>
      </c>
      <c r="BD337" s="25">
        <v>0</v>
      </c>
      <c r="BE337" s="25">
        <v>0</v>
      </c>
      <c r="BF337" s="25">
        <v>0</v>
      </c>
      <c r="BG337" s="25">
        <v>0</v>
      </c>
      <c r="BH337" s="25">
        <v>0</v>
      </c>
      <c r="BI337" s="25">
        <v>0</v>
      </c>
      <c r="BJ337" s="25">
        <v>0</v>
      </c>
      <c r="BK337" s="25">
        <v>0</v>
      </c>
      <c r="BL337" s="25">
        <v>0</v>
      </c>
      <c r="BM337" s="25">
        <v>0</v>
      </c>
      <c r="BN337" s="25">
        <v>0</v>
      </c>
    </row>
    <row r="338" spans="1:66" x14ac:dyDescent="0.25">
      <c r="B338" t="s">
        <v>17</v>
      </c>
      <c r="C338">
        <v>0.02</v>
      </c>
      <c r="D338">
        <f t="shared" si="45"/>
        <v>0</v>
      </c>
      <c r="E338">
        <v>0</v>
      </c>
      <c r="F338">
        <v>0</v>
      </c>
      <c r="G338">
        <v>0</v>
      </c>
      <c r="H338">
        <v>0</v>
      </c>
      <c r="I338">
        <v>0</v>
      </c>
      <c r="J338" s="22">
        <v>0</v>
      </c>
      <c r="K338" s="22">
        <v>0</v>
      </c>
      <c r="L338" s="22">
        <v>0</v>
      </c>
      <c r="M338" s="22">
        <v>0</v>
      </c>
      <c r="N338" s="22">
        <v>0</v>
      </c>
      <c r="O338" s="24">
        <v>0</v>
      </c>
      <c r="P338" s="24">
        <v>0</v>
      </c>
      <c r="Q338" s="24">
        <v>0</v>
      </c>
      <c r="R338" s="24">
        <v>0</v>
      </c>
      <c r="S338" s="24">
        <v>0</v>
      </c>
      <c r="T338" s="24">
        <v>0</v>
      </c>
      <c r="U338" s="24">
        <v>0</v>
      </c>
      <c r="V338" s="24">
        <v>0</v>
      </c>
      <c r="W338" s="24">
        <v>0</v>
      </c>
      <c r="X338" s="24">
        <v>0</v>
      </c>
      <c r="Y338" s="24">
        <v>0</v>
      </c>
      <c r="Z338" s="24">
        <v>0</v>
      </c>
      <c r="AA338" s="25">
        <v>0</v>
      </c>
      <c r="AB338" s="25">
        <v>0</v>
      </c>
      <c r="AC338" s="25">
        <v>0</v>
      </c>
      <c r="AD338" s="25">
        <v>0</v>
      </c>
      <c r="AE338" s="25">
        <v>0</v>
      </c>
      <c r="AF338" s="25">
        <v>0</v>
      </c>
      <c r="AG338" s="25">
        <v>0</v>
      </c>
      <c r="AH338" s="25">
        <v>0</v>
      </c>
      <c r="AI338" s="25">
        <v>0</v>
      </c>
      <c r="AJ338" s="25">
        <v>0</v>
      </c>
      <c r="AK338" s="25">
        <v>0</v>
      </c>
      <c r="AL338" s="25">
        <v>0</v>
      </c>
      <c r="AM338" s="25">
        <v>0</v>
      </c>
      <c r="AN338" s="25">
        <v>0</v>
      </c>
      <c r="AO338" s="25">
        <v>0</v>
      </c>
      <c r="AP338" s="25">
        <v>0</v>
      </c>
      <c r="AQ338" s="25">
        <v>0</v>
      </c>
      <c r="AR338" s="25">
        <v>0</v>
      </c>
      <c r="AS338" s="25">
        <v>0</v>
      </c>
      <c r="AT338" s="25">
        <v>0</v>
      </c>
      <c r="AU338" s="25">
        <v>0</v>
      </c>
      <c r="AV338" s="25">
        <v>0</v>
      </c>
      <c r="AW338" s="25">
        <v>0</v>
      </c>
      <c r="AX338" s="25">
        <v>0</v>
      </c>
      <c r="AY338" s="25">
        <v>0</v>
      </c>
      <c r="AZ338" s="25">
        <v>0</v>
      </c>
      <c r="BA338" s="25">
        <v>0</v>
      </c>
      <c r="BB338" s="25">
        <v>0</v>
      </c>
      <c r="BC338" s="25">
        <v>0</v>
      </c>
      <c r="BD338" s="25">
        <v>0</v>
      </c>
      <c r="BE338" s="25">
        <v>0</v>
      </c>
      <c r="BF338" s="25">
        <v>0</v>
      </c>
      <c r="BG338" s="25">
        <v>0</v>
      </c>
      <c r="BH338" s="25">
        <v>0</v>
      </c>
      <c r="BI338" s="25">
        <v>0</v>
      </c>
      <c r="BJ338" s="25">
        <v>0</v>
      </c>
      <c r="BK338" s="25">
        <v>0</v>
      </c>
      <c r="BL338" s="25">
        <v>0</v>
      </c>
      <c r="BM338" s="25">
        <v>0</v>
      </c>
      <c r="BN338" s="25">
        <v>0</v>
      </c>
    </row>
    <row r="339" spans="1:66" x14ac:dyDescent="0.25">
      <c r="B339" t="s">
        <v>17</v>
      </c>
      <c r="C339">
        <v>0.03</v>
      </c>
      <c r="D339">
        <f t="shared" si="45"/>
        <v>0</v>
      </c>
      <c r="E339">
        <v>0</v>
      </c>
      <c r="F339">
        <v>0</v>
      </c>
      <c r="G339">
        <v>0</v>
      </c>
      <c r="H339">
        <v>0</v>
      </c>
      <c r="I339">
        <v>0</v>
      </c>
      <c r="J339" s="22">
        <v>0</v>
      </c>
      <c r="K339" s="22">
        <v>0</v>
      </c>
      <c r="L339" s="22">
        <v>0</v>
      </c>
      <c r="M339" s="22">
        <v>0</v>
      </c>
      <c r="N339" s="22">
        <v>0</v>
      </c>
      <c r="O339" s="24">
        <v>0</v>
      </c>
      <c r="P339" s="24">
        <v>0</v>
      </c>
      <c r="Q339" s="24">
        <v>0</v>
      </c>
      <c r="R339" s="24">
        <v>0</v>
      </c>
      <c r="S339" s="24">
        <v>0</v>
      </c>
      <c r="T339" s="24">
        <v>0</v>
      </c>
      <c r="U339" s="24">
        <v>0</v>
      </c>
      <c r="V339" s="24">
        <v>0</v>
      </c>
      <c r="W339" s="24">
        <v>0</v>
      </c>
      <c r="X339" s="24">
        <v>0</v>
      </c>
      <c r="Y339" s="24">
        <v>0</v>
      </c>
      <c r="Z339" s="24">
        <v>0</v>
      </c>
      <c r="AA339" s="25">
        <v>0</v>
      </c>
      <c r="AB339" s="25">
        <v>0</v>
      </c>
      <c r="AC339" s="25">
        <v>0</v>
      </c>
      <c r="AD339" s="25">
        <v>0</v>
      </c>
      <c r="AE339" s="25">
        <v>0</v>
      </c>
      <c r="AF339" s="25">
        <v>0</v>
      </c>
      <c r="AG339" s="25">
        <v>0</v>
      </c>
      <c r="AH339" s="25">
        <v>0</v>
      </c>
      <c r="AI339" s="25">
        <v>0</v>
      </c>
      <c r="AJ339" s="25">
        <v>0</v>
      </c>
      <c r="AK339" s="25">
        <v>0</v>
      </c>
      <c r="AL339" s="25">
        <v>0</v>
      </c>
      <c r="AM339" s="25">
        <v>0</v>
      </c>
      <c r="AN339" s="25">
        <v>0</v>
      </c>
      <c r="AO339" s="25">
        <v>0</v>
      </c>
      <c r="AP339" s="25">
        <v>0</v>
      </c>
      <c r="AQ339" s="25">
        <v>0</v>
      </c>
      <c r="AR339" s="25">
        <v>0</v>
      </c>
      <c r="AS339" s="25">
        <v>0</v>
      </c>
      <c r="AT339" s="25">
        <v>0</v>
      </c>
      <c r="AU339" s="25">
        <v>0</v>
      </c>
      <c r="AV339" s="25">
        <v>0</v>
      </c>
      <c r="AW339" s="25">
        <v>0</v>
      </c>
      <c r="AX339" s="25">
        <v>0</v>
      </c>
      <c r="AY339" s="25">
        <v>0</v>
      </c>
      <c r="AZ339" s="25">
        <v>0</v>
      </c>
      <c r="BA339" s="25">
        <v>0</v>
      </c>
      <c r="BB339" s="25">
        <v>0</v>
      </c>
      <c r="BC339" s="25">
        <v>0</v>
      </c>
      <c r="BD339" s="25">
        <v>0</v>
      </c>
      <c r="BE339" s="25">
        <v>0</v>
      </c>
      <c r="BF339" s="25">
        <v>0</v>
      </c>
      <c r="BG339" s="25">
        <v>0</v>
      </c>
      <c r="BH339" s="25">
        <v>0</v>
      </c>
      <c r="BI339" s="25">
        <v>0</v>
      </c>
      <c r="BJ339" s="25">
        <v>0</v>
      </c>
      <c r="BK339" s="25">
        <v>0</v>
      </c>
      <c r="BL339" s="25">
        <v>0</v>
      </c>
      <c r="BM339" s="25">
        <v>0</v>
      </c>
      <c r="BN339" s="25">
        <v>0</v>
      </c>
    </row>
    <row r="340" spans="1:66" x14ac:dyDescent="0.25">
      <c r="A340" s="6">
        <v>45231</v>
      </c>
      <c r="B340" t="s">
        <v>17</v>
      </c>
      <c r="C340">
        <v>1</v>
      </c>
      <c r="D340">
        <f t="shared" si="45"/>
        <v>447.2</v>
      </c>
      <c r="E340">
        <f t="shared" ref="E340:E369" si="46">SUM(BE340:BN340)</f>
        <v>141.6</v>
      </c>
      <c r="F340">
        <f t="shared" ref="F340:F369" si="47">SUM(AA340:AJ340)</f>
        <v>84.800000000000011</v>
      </c>
      <c r="G340">
        <f t="shared" ref="G340:G369" si="48">SUM(AU340:BD340)</f>
        <v>113.60000000000001</v>
      </c>
      <c r="H340">
        <f t="shared" ref="H340:H369" si="49">SUM(AL340:AT340)</f>
        <v>107.19999999999999</v>
      </c>
      <c r="I340">
        <v>0</v>
      </c>
      <c r="J340" s="22">
        <v>0.30400000000000005</v>
      </c>
      <c r="K340" s="22">
        <v>0.46399999999999997</v>
      </c>
      <c r="L340" s="22">
        <v>0.56799999999999995</v>
      </c>
      <c r="M340" s="22">
        <v>0.57599999999999996</v>
      </c>
      <c r="N340" s="22">
        <v>0.66400000000000015</v>
      </c>
      <c r="O340" s="24">
        <v>0.57599999999999996</v>
      </c>
      <c r="P340" s="24">
        <v>8.0000000000000016E-2</v>
      </c>
      <c r="Q340" s="24">
        <v>0.48799999999999999</v>
      </c>
      <c r="R340" s="24">
        <v>0.37600000000000006</v>
      </c>
      <c r="S340" s="24">
        <v>0.77600000000000002</v>
      </c>
      <c r="T340" s="24">
        <v>0.504</v>
      </c>
      <c r="U340" s="24">
        <v>0.42400000000000004</v>
      </c>
      <c r="V340" s="24">
        <v>0.8</v>
      </c>
      <c r="W340" s="24">
        <v>0.63200000000000012</v>
      </c>
      <c r="X340" s="24">
        <v>0.43200000000000005</v>
      </c>
      <c r="Y340" s="24">
        <v>0.56000000000000005</v>
      </c>
      <c r="Z340" s="24">
        <v>0.46399999999999997</v>
      </c>
      <c r="AA340" s="25">
        <v>11.200000000000001</v>
      </c>
      <c r="AB340" s="25">
        <v>7.2</v>
      </c>
      <c r="AC340" s="25">
        <v>19.200000000000003</v>
      </c>
      <c r="AD340" s="25">
        <v>6.4</v>
      </c>
      <c r="AE340" s="25">
        <v>3.2</v>
      </c>
      <c r="AF340" s="25">
        <v>3.2</v>
      </c>
      <c r="AG340" s="25">
        <v>32.800000000000004</v>
      </c>
      <c r="AH340" s="25">
        <v>0</v>
      </c>
      <c r="AI340" s="25">
        <v>1.6</v>
      </c>
      <c r="AJ340" s="25">
        <v>0</v>
      </c>
      <c r="AK340" s="25">
        <v>1.6</v>
      </c>
      <c r="AL340" s="25">
        <v>11.200000000000001</v>
      </c>
      <c r="AM340" s="25">
        <v>12</v>
      </c>
      <c r="AN340" s="25">
        <v>16.8</v>
      </c>
      <c r="AO340" s="25">
        <v>31.200000000000003</v>
      </c>
      <c r="AP340" s="25">
        <v>20.8</v>
      </c>
      <c r="AQ340" s="25">
        <v>0</v>
      </c>
      <c r="AR340" s="25">
        <v>0</v>
      </c>
      <c r="AS340" s="25">
        <v>1.6</v>
      </c>
      <c r="AT340" s="25">
        <v>13.600000000000001</v>
      </c>
      <c r="AU340" s="25">
        <v>24.8</v>
      </c>
      <c r="AV340" s="25">
        <v>24.8</v>
      </c>
      <c r="AW340" s="25">
        <v>0</v>
      </c>
      <c r="AX340" s="25">
        <v>0</v>
      </c>
      <c r="AY340" s="25">
        <v>12</v>
      </c>
      <c r="AZ340" s="25">
        <v>0</v>
      </c>
      <c r="BA340" s="25">
        <v>0</v>
      </c>
      <c r="BB340" s="25">
        <v>19.200000000000003</v>
      </c>
      <c r="BC340" s="25">
        <v>24</v>
      </c>
      <c r="BD340" s="25">
        <v>8.8000000000000007</v>
      </c>
      <c r="BE340" s="25">
        <v>0</v>
      </c>
      <c r="BF340" s="25">
        <v>33.6</v>
      </c>
      <c r="BG340" s="25">
        <v>4.8000000000000007</v>
      </c>
      <c r="BH340" s="25">
        <v>0</v>
      </c>
      <c r="BI340" s="25">
        <v>0</v>
      </c>
      <c r="BJ340" s="25">
        <v>24</v>
      </c>
      <c r="BK340" s="25">
        <v>32</v>
      </c>
      <c r="BL340" s="25">
        <v>25.6</v>
      </c>
      <c r="BM340" s="25">
        <v>16</v>
      </c>
      <c r="BN340" s="25">
        <v>5.6000000000000005</v>
      </c>
    </row>
    <row r="341" spans="1:66" x14ac:dyDescent="0.25">
      <c r="A341" s="6">
        <v>45232</v>
      </c>
      <c r="B341" t="s">
        <v>17</v>
      </c>
      <c r="C341">
        <v>2</v>
      </c>
      <c r="D341">
        <f t="shared" si="45"/>
        <v>315.20000000000005</v>
      </c>
      <c r="E341">
        <f t="shared" si="46"/>
        <v>76.000000000000014</v>
      </c>
      <c r="F341">
        <f t="shared" si="47"/>
        <v>77.599999999999994</v>
      </c>
      <c r="G341">
        <f t="shared" si="48"/>
        <v>91.200000000000017</v>
      </c>
      <c r="H341">
        <f t="shared" si="49"/>
        <v>70.399999999999991</v>
      </c>
      <c r="I341">
        <v>0</v>
      </c>
      <c r="J341" s="22">
        <v>0.79200000000000004</v>
      </c>
      <c r="K341" s="22">
        <v>0.60000000000000009</v>
      </c>
      <c r="L341" s="22">
        <v>0.6160000000000001</v>
      </c>
      <c r="M341" s="22">
        <v>0.65600000000000014</v>
      </c>
      <c r="N341" s="22">
        <v>0.75200000000000011</v>
      </c>
      <c r="O341" s="24">
        <v>0.57599999999999996</v>
      </c>
      <c r="P341" s="24">
        <v>0.64000000000000012</v>
      </c>
      <c r="Q341" s="24">
        <v>0.10400000000000001</v>
      </c>
      <c r="R341" s="24">
        <v>0.44000000000000006</v>
      </c>
      <c r="S341" s="24">
        <v>0.72800000000000009</v>
      </c>
      <c r="T341" s="24">
        <v>0.504</v>
      </c>
      <c r="U341" s="24">
        <v>0.248</v>
      </c>
      <c r="V341" s="24">
        <v>0.68</v>
      </c>
      <c r="W341" s="24">
        <v>0.6080000000000001</v>
      </c>
      <c r="X341" s="24">
        <v>0.27200000000000002</v>
      </c>
      <c r="Y341" s="24">
        <v>0.53600000000000003</v>
      </c>
      <c r="Z341" s="24">
        <v>0.36000000000000004</v>
      </c>
      <c r="AA341" s="25">
        <v>0</v>
      </c>
      <c r="AB341" s="25">
        <v>12</v>
      </c>
      <c r="AC341" s="25">
        <v>10.4</v>
      </c>
      <c r="AD341" s="25">
        <v>2.4000000000000004</v>
      </c>
      <c r="AE341" s="25">
        <v>0</v>
      </c>
      <c r="AF341" s="25">
        <v>23.200000000000003</v>
      </c>
      <c r="AG341" s="25">
        <v>12.8</v>
      </c>
      <c r="AH341" s="25">
        <v>0</v>
      </c>
      <c r="AI341" s="25">
        <v>11.200000000000001</v>
      </c>
      <c r="AJ341" s="25">
        <v>5.6000000000000005</v>
      </c>
      <c r="AK341" s="25">
        <v>0</v>
      </c>
      <c r="AL341" s="25">
        <v>3.2</v>
      </c>
      <c r="AM341" s="25">
        <v>12.8</v>
      </c>
      <c r="AN341" s="25">
        <v>0</v>
      </c>
      <c r="AO341" s="25">
        <v>5.6000000000000005</v>
      </c>
      <c r="AP341" s="25">
        <v>14.4</v>
      </c>
      <c r="AQ341" s="25">
        <v>19.200000000000003</v>
      </c>
      <c r="AR341" s="25">
        <v>6.4</v>
      </c>
      <c r="AS341" s="25">
        <v>8</v>
      </c>
      <c r="AT341" s="25">
        <v>0.8</v>
      </c>
      <c r="AU341" s="25">
        <v>9.6000000000000014</v>
      </c>
      <c r="AV341" s="25">
        <v>12</v>
      </c>
      <c r="AW341" s="25">
        <v>11.200000000000001</v>
      </c>
      <c r="AX341" s="25">
        <v>2.4000000000000004</v>
      </c>
      <c r="AY341" s="25">
        <v>0</v>
      </c>
      <c r="AZ341" s="25">
        <v>12</v>
      </c>
      <c r="BA341" s="25">
        <v>3.2</v>
      </c>
      <c r="BB341" s="25">
        <v>14.4</v>
      </c>
      <c r="BC341" s="25">
        <v>0</v>
      </c>
      <c r="BD341" s="25">
        <v>26.400000000000002</v>
      </c>
      <c r="BE341" s="25">
        <v>10.4</v>
      </c>
      <c r="BF341" s="25">
        <v>0</v>
      </c>
      <c r="BG341" s="25">
        <v>0</v>
      </c>
      <c r="BH341" s="25">
        <v>2.4000000000000004</v>
      </c>
      <c r="BI341" s="25">
        <v>4.8000000000000007</v>
      </c>
      <c r="BJ341" s="25">
        <v>4</v>
      </c>
      <c r="BK341" s="25">
        <v>4</v>
      </c>
      <c r="BL341" s="25">
        <v>31.200000000000003</v>
      </c>
      <c r="BM341" s="25">
        <v>8</v>
      </c>
      <c r="BN341" s="25">
        <v>11.200000000000001</v>
      </c>
    </row>
    <row r="342" spans="1:66" x14ac:dyDescent="0.25">
      <c r="A342" s="6">
        <v>45233</v>
      </c>
      <c r="B342" t="s">
        <v>17</v>
      </c>
      <c r="C342">
        <v>3</v>
      </c>
      <c r="D342">
        <f t="shared" si="45"/>
        <v>312.8</v>
      </c>
      <c r="E342">
        <f t="shared" si="46"/>
        <v>96</v>
      </c>
      <c r="F342">
        <f t="shared" si="47"/>
        <v>96.8</v>
      </c>
      <c r="G342">
        <f t="shared" si="48"/>
        <v>95.199999999999989</v>
      </c>
      <c r="H342">
        <f t="shared" si="49"/>
        <v>24.8</v>
      </c>
      <c r="I342">
        <v>0</v>
      </c>
      <c r="J342" s="22">
        <v>0.64000000000000012</v>
      </c>
      <c r="K342" s="22">
        <v>0.64000000000000012</v>
      </c>
      <c r="L342" s="22">
        <v>0.57599999999999996</v>
      </c>
      <c r="M342" s="22">
        <v>0.76800000000000002</v>
      </c>
      <c r="N342" s="22">
        <v>0.76000000000000012</v>
      </c>
      <c r="O342" s="24">
        <v>0.33600000000000002</v>
      </c>
      <c r="P342" s="24">
        <v>0.52</v>
      </c>
      <c r="Q342" s="24">
        <v>0.66400000000000015</v>
      </c>
      <c r="R342" s="24">
        <v>0.56000000000000005</v>
      </c>
      <c r="S342" s="24">
        <v>0.63200000000000012</v>
      </c>
      <c r="T342" s="24">
        <v>0.56799999999999995</v>
      </c>
      <c r="U342" s="24">
        <v>0.44000000000000006</v>
      </c>
      <c r="V342" s="24">
        <v>0.41600000000000004</v>
      </c>
      <c r="W342" s="24">
        <v>0.22400000000000003</v>
      </c>
      <c r="X342" s="24">
        <v>0.35200000000000004</v>
      </c>
      <c r="Y342" s="24">
        <v>0.32800000000000007</v>
      </c>
      <c r="Z342" s="24">
        <v>0.30400000000000005</v>
      </c>
      <c r="AA342" s="25">
        <v>0</v>
      </c>
      <c r="AB342" s="25">
        <v>0</v>
      </c>
      <c r="AC342" s="25">
        <v>15.200000000000001</v>
      </c>
      <c r="AD342" s="25">
        <v>5.6000000000000005</v>
      </c>
      <c r="AE342" s="25">
        <v>31.200000000000003</v>
      </c>
      <c r="AF342" s="25">
        <v>17.600000000000001</v>
      </c>
      <c r="AG342" s="25">
        <v>0</v>
      </c>
      <c r="AH342" s="25">
        <v>4</v>
      </c>
      <c r="AI342" s="25">
        <v>0.8</v>
      </c>
      <c r="AJ342" s="25">
        <v>22.400000000000002</v>
      </c>
      <c r="AK342" s="25">
        <v>8.8000000000000007</v>
      </c>
      <c r="AL342" s="25">
        <v>0</v>
      </c>
      <c r="AM342" s="25">
        <v>0</v>
      </c>
      <c r="AN342" s="25">
        <v>10.4</v>
      </c>
      <c r="AO342" s="25">
        <v>0</v>
      </c>
      <c r="AP342" s="25">
        <v>0</v>
      </c>
      <c r="AQ342" s="25">
        <v>0</v>
      </c>
      <c r="AR342" s="25">
        <v>0</v>
      </c>
      <c r="AS342" s="25">
        <v>0</v>
      </c>
      <c r="AT342" s="25">
        <v>14.4</v>
      </c>
      <c r="AU342" s="25">
        <v>0</v>
      </c>
      <c r="AV342" s="25">
        <v>32.800000000000004</v>
      </c>
      <c r="AW342" s="25">
        <v>0</v>
      </c>
      <c r="AX342" s="25">
        <v>25.6</v>
      </c>
      <c r="AY342" s="25">
        <v>2.4000000000000004</v>
      </c>
      <c r="AZ342" s="25">
        <v>17.600000000000001</v>
      </c>
      <c r="BA342" s="25">
        <v>5.6000000000000005</v>
      </c>
      <c r="BB342" s="25">
        <v>8</v>
      </c>
      <c r="BC342" s="25">
        <v>1.6</v>
      </c>
      <c r="BD342" s="25">
        <v>1.6</v>
      </c>
      <c r="BE342" s="25">
        <v>10.4</v>
      </c>
      <c r="BF342" s="25">
        <v>2.4000000000000004</v>
      </c>
      <c r="BG342" s="25">
        <v>7.2</v>
      </c>
      <c r="BH342" s="25">
        <v>6.4</v>
      </c>
      <c r="BI342" s="25">
        <v>11.200000000000001</v>
      </c>
      <c r="BJ342" s="25">
        <v>0</v>
      </c>
      <c r="BK342" s="25">
        <v>14.4</v>
      </c>
      <c r="BL342" s="25">
        <v>7.2</v>
      </c>
      <c r="BM342" s="25">
        <v>26.400000000000002</v>
      </c>
      <c r="BN342" s="25">
        <v>10.39999999999999</v>
      </c>
    </row>
    <row r="343" spans="1:66" x14ac:dyDescent="0.25">
      <c r="A343" s="6">
        <v>45234</v>
      </c>
      <c r="B343" t="s">
        <v>17</v>
      </c>
      <c r="C343">
        <v>4</v>
      </c>
      <c r="D343">
        <f t="shared" si="45"/>
        <v>329.6</v>
      </c>
      <c r="E343">
        <f t="shared" si="46"/>
        <v>55.2</v>
      </c>
      <c r="F343">
        <f t="shared" si="47"/>
        <v>121.60000000000001</v>
      </c>
      <c r="G343">
        <f t="shared" si="48"/>
        <v>71.2</v>
      </c>
      <c r="H343">
        <f t="shared" si="49"/>
        <v>81.600000000000009</v>
      </c>
      <c r="I343">
        <v>0</v>
      </c>
      <c r="J343" s="22">
        <v>0.34400000000000003</v>
      </c>
      <c r="K343" s="22">
        <v>0.57599999999999996</v>
      </c>
      <c r="L343" s="22">
        <v>0.56000000000000005</v>
      </c>
      <c r="M343" s="22">
        <v>0.77600000000000002</v>
      </c>
      <c r="N343" s="22">
        <v>0.79200000000000004</v>
      </c>
      <c r="O343" s="24">
        <v>0.48</v>
      </c>
      <c r="P343" s="24">
        <v>0.496</v>
      </c>
      <c r="Q343" s="24">
        <v>0.48799999999999999</v>
      </c>
      <c r="R343" s="24">
        <v>0.74400000000000011</v>
      </c>
      <c r="S343" s="24">
        <v>0.57599999999999996</v>
      </c>
      <c r="T343" s="24">
        <v>0.79200000000000004</v>
      </c>
      <c r="U343" s="24">
        <v>0.76000000000000012</v>
      </c>
      <c r="V343" s="24">
        <v>0.39200000000000002</v>
      </c>
      <c r="W343" s="24">
        <v>0.62400000000000011</v>
      </c>
      <c r="X343" s="24">
        <v>0.65600000000000014</v>
      </c>
      <c r="Y343" s="24">
        <v>0.24</v>
      </c>
      <c r="Z343" s="24">
        <v>0.32800000000000007</v>
      </c>
      <c r="AA343" s="25">
        <v>20</v>
      </c>
      <c r="AB343" s="25">
        <v>13.600000000000001</v>
      </c>
      <c r="AC343" s="25">
        <v>3.2</v>
      </c>
      <c r="AD343" s="25">
        <v>22.400000000000002</v>
      </c>
      <c r="AE343" s="25">
        <v>0</v>
      </c>
      <c r="AF343" s="25">
        <v>20</v>
      </c>
      <c r="AG343" s="25">
        <v>23.200000000000003</v>
      </c>
      <c r="AH343" s="25">
        <v>12.8</v>
      </c>
      <c r="AI343" s="25">
        <v>6.4</v>
      </c>
      <c r="AJ343" s="25">
        <v>0</v>
      </c>
      <c r="AK343" s="25">
        <v>0</v>
      </c>
      <c r="AL343" s="25">
        <v>0.8</v>
      </c>
      <c r="AM343" s="25">
        <v>25.6</v>
      </c>
      <c r="AN343" s="25">
        <v>1.6</v>
      </c>
      <c r="AO343" s="25">
        <v>14.4</v>
      </c>
      <c r="AP343" s="25">
        <v>0</v>
      </c>
      <c r="AQ343" s="25">
        <v>6.4</v>
      </c>
      <c r="AR343" s="25">
        <v>7.2</v>
      </c>
      <c r="AS343" s="25">
        <v>6.4</v>
      </c>
      <c r="AT343" s="25">
        <v>19.200000000000003</v>
      </c>
      <c r="AU343" s="25">
        <v>22.400000000000002</v>
      </c>
      <c r="AV343" s="25">
        <v>2.4000000000000004</v>
      </c>
      <c r="AW343" s="25">
        <v>0</v>
      </c>
      <c r="AX343" s="25">
        <v>3.2</v>
      </c>
      <c r="AY343" s="25">
        <v>2.4000000000000004</v>
      </c>
      <c r="AZ343" s="25">
        <v>32</v>
      </c>
      <c r="BA343" s="25">
        <v>0</v>
      </c>
      <c r="BB343" s="25">
        <v>8.8000000000000007</v>
      </c>
      <c r="BC343" s="25">
        <v>0</v>
      </c>
      <c r="BD343" s="25">
        <v>0</v>
      </c>
      <c r="BE343" s="25">
        <v>0</v>
      </c>
      <c r="BF343" s="25">
        <v>17.600000000000001</v>
      </c>
      <c r="BG343" s="25">
        <v>1.6</v>
      </c>
      <c r="BH343" s="25">
        <v>1.6</v>
      </c>
      <c r="BI343" s="25">
        <v>0</v>
      </c>
      <c r="BJ343" s="25">
        <v>3.2</v>
      </c>
      <c r="BK343" s="25">
        <v>0</v>
      </c>
      <c r="BL343" s="25">
        <v>31.200000000000003</v>
      </c>
      <c r="BM343" s="25">
        <v>0</v>
      </c>
      <c r="BN343" s="25">
        <v>0</v>
      </c>
    </row>
    <row r="344" spans="1:66" x14ac:dyDescent="0.25">
      <c r="A344" s="6">
        <v>45235</v>
      </c>
      <c r="B344" t="s">
        <v>17</v>
      </c>
      <c r="C344">
        <v>5</v>
      </c>
      <c r="D344">
        <f t="shared" si="45"/>
        <v>405.6</v>
      </c>
      <c r="E344">
        <f t="shared" si="46"/>
        <v>66.400000000000006</v>
      </c>
      <c r="F344">
        <f t="shared" si="47"/>
        <v>116.80000000000001</v>
      </c>
      <c r="G344">
        <f t="shared" si="48"/>
        <v>115.2</v>
      </c>
      <c r="H344">
        <f t="shared" si="49"/>
        <v>107.19999999999999</v>
      </c>
      <c r="I344">
        <v>0</v>
      </c>
      <c r="J344" s="22">
        <v>0.28799999999999998</v>
      </c>
      <c r="K344" s="22">
        <v>0.70400000000000007</v>
      </c>
      <c r="L344" s="22">
        <v>0.64000000000000012</v>
      </c>
      <c r="M344" s="22">
        <v>0.6080000000000001</v>
      </c>
      <c r="N344" s="22">
        <v>0.76800000000000002</v>
      </c>
      <c r="O344" s="24">
        <v>0.32000000000000006</v>
      </c>
      <c r="P344" s="24">
        <v>0.6160000000000001</v>
      </c>
      <c r="Q344" s="24">
        <v>0.56799999999999995</v>
      </c>
      <c r="R344" s="24">
        <v>0.58399999999999996</v>
      </c>
      <c r="S344" s="24">
        <v>0.54400000000000004</v>
      </c>
      <c r="T344" s="24">
        <v>0.58399999999999996</v>
      </c>
      <c r="U344" s="24">
        <v>0.72000000000000008</v>
      </c>
      <c r="V344" s="24">
        <v>0.69600000000000006</v>
      </c>
      <c r="W344" s="24">
        <v>0.76800000000000002</v>
      </c>
      <c r="X344" s="24">
        <v>0.76000000000000012</v>
      </c>
      <c r="Y344" s="24">
        <v>0.21600000000000003</v>
      </c>
      <c r="Z344" s="24">
        <v>0.75200000000000011</v>
      </c>
      <c r="AA344" s="25">
        <v>0</v>
      </c>
      <c r="AB344" s="25">
        <v>17.600000000000001</v>
      </c>
      <c r="AC344" s="25">
        <v>4.8000000000000007</v>
      </c>
      <c r="AD344" s="25">
        <v>11.200000000000001</v>
      </c>
      <c r="AE344" s="25">
        <v>0</v>
      </c>
      <c r="AF344" s="25">
        <v>0</v>
      </c>
      <c r="AG344" s="25">
        <v>23.200000000000003</v>
      </c>
      <c r="AH344" s="25">
        <v>0</v>
      </c>
      <c r="AI344" s="25">
        <v>21.6</v>
      </c>
      <c r="AJ344" s="25">
        <v>38.400000000000006</v>
      </c>
      <c r="AK344" s="25">
        <v>4.8000000000000007</v>
      </c>
      <c r="AL344" s="25">
        <v>14.4</v>
      </c>
      <c r="AM344" s="25">
        <v>0</v>
      </c>
      <c r="AN344" s="25">
        <v>21.6</v>
      </c>
      <c r="AO344" s="25">
        <v>12</v>
      </c>
      <c r="AP344" s="25">
        <v>21.6</v>
      </c>
      <c r="AQ344" s="25">
        <v>0</v>
      </c>
      <c r="AR344" s="25">
        <v>13.600000000000001</v>
      </c>
      <c r="AS344" s="25">
        <v>13.600000000000001</v>
      </c>
      <c r="AT344" s="25">
        <v>10.4</v>
      </c>
      <c r="AU344" s="25">
        <v>29.6</v>
      </c>
      <c r="AV344" s="25">
        <v>4</v>
      </c>
      <c r="AW344" s="25">
        <v>1.6</v>
      </c>
      <c r="AX344" s="25">
        <v>12</v>
      </c>
      <c r="AY344" s="25">
        <v>16.8</v>
      </c>
      <c r="AZ344" s="25">
        <v>0</v>
      </c>
      <c r="BA344" s="25">
        <v>16</v>
      </c>
      <c r="BB344" s="25">
        <v>3.2</v>
      </c>
      <c r="BC344" s="25">
        <v>8</v>
      </c>
      <c r="BD344" s="25">
        <v>24</v>
      </c>
      <c r="BE344" s="25">
        <v>20</v>
      </c>
      <c r="BF344" s="25">
        <v>0</v>
      </c>
      <c r="BG344" s="25">
        <v>0</v>
      </c>
      <c r="BH344" s="25">
        <v>0</v>
      </c>
      <c r="BI344" s="25">
        <v>0</v>
      </c>
      <c r="BJ344" s="25">
        <v>10.4</v>
      </c>
      <c r="BK344" s="25">
        <v>0</v>
      </c>
      <c r="BL344" s="25">
        <v>7.2</v>
      </c>
      <c r="BM344" s="25">
        <v>26.400000000000002</v>
      </c>
      <c r="BN344" s="25">
        <v>2.4000000000000004</v>
      </c>
    </row>
    <row r="345" spans="1:66" x14ac:dyDescent="0.25">
      <c r="A345" s="6">
        <v>45236</v>
      </c>
      <c r="B345" t="s">
        <v>17</v>
      </c>
      <c r="C345">
        <v>6</v>
      </c>
      <c r="D345">
        <f t="shared" si="45"/>
        <v>305.60000000000002</v>
      </c>
      <c r="E345">
        <f t="shared" si="46"/>
        <v>91.2</v>
      </c>
      <c r="F345">
        <f t="shared" si="47"/>
        <v>107.2</v>
      </c>
      <c r="G345">
        <f t="shared" si="48"/>
        <v>52.000000000000007</v>
      </c>
      <c r="H345">
        <f t="shared" si="49"/>
        <v>55.2</v>
      </c>
      <c r="I345">
        <v>0</v>
      </c>
      <c r="J345" s="22">
        <v>0.72000000000000008</v>
      </c>
      <c r="K345" s="22">
        <v>0.72000000000000008</v>
      </c>
      <c r="L345" s="22">
        <v>0.57599999999999996</v>
      </c>
      <c r="M345" s="22">
        <v>0.63200000000000012</v>
      </c>
      <c r="N345" s="22">
        <v>0.38400000000000001</v>
      </c>
      <c r="O345" s="24">
        <v>0.47199999999999998</v>
      </c>
      <c r="P345" s="24">
        <v>0.75200000000000011</v>
      </c>
      <c r="Q345" s="24">
        <v>0.43200000000000005</v>
      </c>
      <c r="R345" s="24">
        <v>0.48799999999999999</v>
      </c>
      <c r="S345" s="24">
        <v>0.58399999999999996</v>
      </c>
      <c r="T345" s="24">
        <v>0.6160000000000001</v>
      </c>
      <c r="U345" s="24">
        <v>0.76800000000000002</v>
      </c>
      <c r="V345" s="24">
        <v>0.2</v>
      </c>
      <c r="W345" s="24">
        <v>0.60000000000000009</v>
      </c>
      <c r="X345" s="24">
        <v>0.22400000000000003</v>
      </c>
      <c r="Y345" s="24">
        <v>0.8</v>
      </c>
      <c r="Z345" s="24">
        <v>0.21600000000000003</v>
      </c>
      <c r="AA345" s="25">
        <v>5.6000000000000005</v>
      </c>
      <c r="AB345" s="25">
        <v>0</v>
      </c>
      <c r="AC345" s="25">
        <v>34.4</v>
      </c>
      <c r="AD345" s="25">
        <v>0.8</v>
      </c>
      <c r="AE345" s="25">
        <v>27.200000000000003</v>
      </c>
      <c r="AF345" s="25">
        <v>0</v>
      </c>
      <c r="AG345" s="25">
        <v>16.8</v>
      </c>
      <c r="AH345" s="25">
        <v>3.2</v>
      </c>
      <c r="AI345" s="25">
        <v>19.200000000000003</v>
      </c>
      <c r="AJ345" s="25">
        <v>0</v>
      </c>
      <c r="AK345" s="25">
        <v>0</v>
      </c>
      <c r="AL345" s="25">
        <v>0</v>
      </c>
      <c r="AM345" s="25">
        <v>16.8</v>
      </c>
      <c r="AN345" s="25">
        <v>8.8000000000000007</v>
      </c>
      <c r="AO345" s="25">
        <v>0</v>
      </c>
      <c r="AP345" s="25">
        <v>29.6</v>
      </c>
      <c r="AQ345" s="25">
        <v>0</v>
      </c>
      <c r="AR345" s="25">
        <v>0</v>
      </c>
      <c r="AS345" s="25">
        <v>0</v>
      </c>
      <c r="AT345" s="25">
        <v>0</v>
      </c>
      <c r="AU345" s="25">
        <v>18.400000000000002</v>
      </c>
      <c r="AV345" s="25">
        <v>1.6</v>
      </c>
      <c r="AW345" s="25">
        <v>2.4000000000000004</v>
      </c>
      <c r="AX345" s="25">
        <v>5.6000000000000005</v>
      </c>
      <c r="AY345" s="25">
        <v>0</v>
      </c>
      <c r="AZ345" s="25">
        <v>0</v>
      </c>
      <c r="BA345" s="25">
        <v>0</v>
      </c>
      <c r="BB345" s="25">
        <v>0</v>
      </c>
      <c r="BC345" s="25">
        <v>24</v>
      </c>
      <c r="BD345" s="25">
        <v>0</v>
      </c>
      <c r="BE345" s="25">
        <v>36.800000000000004</v>
      </c>
      <c r="BF345" s="25">
        <v>2.4000000000000004</v>
      </c>
      <c r="BG345" s="25">
        <v>0</v>
      </c>
      <c r="BH345" s="25">
        <v>10.4</v>
      </c>
      <c r="BI345" s="25">
        <v>20</v>
      </c>
      <c r="BJ345" s="25">
        <v>3.2</v>
      </c>
      <c r="BK345" s="25">
        <v>6.4</v>
      </c>
      <c r="BL345" s="25">
        <v>0</v>
      </c>
      <c r="BM345" s="25">
        <v>12</v>
      </c>
      <c r="BN345" s="25">
        <v>0</v>
      </c>
    </row>
    <row r="346" spans="1:66" x14ac:dyDescent="0.25">
      <c r="A346" s="6">
        <v>45237</v>
      </c>
      <c r="B346" t="s">
        <v>17</v>
      </c>
      <c r="C346">
        <v>7</v>
      </c>
      <c r="D346">
        <f t="shared" si="45"/>
        <v>480.80000000000007</v>
      </c>
      <c r="E346">
        <f t="shared" si="46"/>
        <v>164.8</v>
      </c>
      <c r="F346">
        <f t="shared" si="47"/>
        <v>104.80000000000001</v>
      </c>
      <c r="G346">
        <f t="shared" si="48"/>
        <v>126.40000000000002</v>
      </c>
      <c r="H346">
        <f t="shared" si="49"/>
        <v>84.8</v>
      </c>
      <c r="I346">
        <v>0</v>
      </c>
      <c r="J346" s="22">
        <v>0.74400000000000011</v>
      </c>
      <c r="K346" s="22">
        <v>0.51200000000000001</v>
      </c>
      <c r="L346" s="22">
        <v>0.40800000000000003</v>
      </c>
      <c r="M346" s="22">
        <v>0.70400000000000007</v>
      </c>
      <c r="N346" s="22">
        <v>0.76800000000000002</v>
      </c>
      <c r="O346" s="24">
        <v>0.46399999999999997</v>
      </c>
      <c r="P346" s="24">
        <v>0.56799999999999995</v>
      </c>
      <c r="Q346" s="24">
        <v>0.52800000000000002</v>
      </c>
      <c r="R346" s="24">
        <v>0.56000000000000005</v>
      </c>
      <c r="S346" s="24">
        <v>0.74400000000000011</v>
      </c>
      <c r="T346" s="24">
        <v>0.18400000000000002</v>
      </c>
      <c r="U346" s="24">
        <v>0.63200000000000012</v>
      </c>
      <c r="V346" s="24">
        <v>0.71200000000000008</v>
      </c>
      <c r="W346" s="24">
        <v>0.58399999999999996</v>
      </c>
      <c r="X346" s="24">
        <v>0.248</v>
      </c>
      <c r="Y346" s="24">
        <v>0.2</v>
      </c>
      <c r="Z346" s="24">
        <v>0.67200000000000004</v>
      </c>
      <c r="AA346" s="25">
        <v>0</v>
      </c>
      <c r="AB346" s="25">
        <v>6.4</v>
      </c>
      <c r="AC346" s="25">
        <v>8.8000000000000007</v>
      </c>
      <c r="AD346" s="25">
        <v>30.400000000000002</v>
      </c>
      <c r="AE346" s="25">
        <v>1.6</v>
      </c>
      <c r="AF346" s="25">
        <v>2.4000000000000004</v>
      </c>
      <c r="AG346" s="25">
        <v>11.200000000000001</v>
      </c>
      <c r="AH346" s="25">
        <v>12</v>
      </c>
      <c r="AI346" s="25">
        <v>15.200000000000001</v>
      </c>
      <c r="AJ346" s="25">
        <v>16.8</v>
      </c>
      <c r="AK346" s="25">
        <v>1.6</v>
      </c>
      <c r="AL346" s="25">
        <v>0</v>
      </c>
      <c r="AM346" s="25">
        <v>8.8000000000000007</v>
      </c>
      <c r="AN346" s="25">
        <v>0</v>
      </c>
      <c r="AO346" s="25">
        <v>8</v>
      </c>
      <c r="AP346" s="25">
        <v>4</v>
      </c>
      <c r="AQ346" s="25">
        <v>8</v>
      </c>
      <c r="AR346" s="25">
        <v>7.2</v>
      </c>
      <c r="AS346" s="25">
        <v>24</v>
      </c>
      <c r="AT346" s="25">
        <v>24.8</v>
      </c>
      <c r="AU346" s="25">
        <v>6.4</v>
      </c>
      <c r="AV346" s="25">
        <v>11.200000000000001</v>
      </c>
      <c r="AW346" s="25">
        <v>18.400000000000002</v>
      </c>
      <c r="AX346" s="25">
        <v>0</v>
      </c>
      <c r="AY346" s="25">
        <v>28.8</v>
      </c>
      <c r="AZ346" s="25">
        <v>21.6</v>
      </c>
      <c r="BA346" s="25">
        <v>3.2</v>
      </c>
      <c r="BB346" s="25">
        <v>22.400000000000002</v>
      </c>
      <c r="BC346" s="25">
        <v>10.4</v>
      </c>
      <c r="BD346" s="25">
        <v>4</v>
      </c>
      <c r="BE346" s="25">
        <v>12</v>
      </c>
      <c r="BF346" s="25">
        <v>16</v>
      </c>
      <c r="BG346" s="25">
        <v>19.200000000000003</v>
      </c>
      <c r="BH346" s="25">
        <v>10.4</v>
      </c>
      <c r="BI346" s="25">
        <v>1.6</v>
      </c>
      <c r="BJ346" s="25">
        <v>4.8000000000000007</v>
      </c>
      <c r="BK346" s="25">
        <v>19.200000000000003</v>
      </c>
      <c r="BL346" s="25">
        <v>31.200000000000003</v>
      </c>
      <c r="BM346" s="25">
        <v>15.200000000000001</v>
      </c>
      <c r="BN346" s="25">
        <v>35.200000000000003</v>
      </c>
    </row>
    <row r="347" spans="1:66" x14ac:dyDescent="0.25">
      <c r="A347" s="6">
        <v>45238</v>
      </c>
      <c r="B347" t="s">
        <v>17</v>
      </c>
      <c r="C347">
        <v>8</v>
      </c>
      <c r="D347">
        <f t="shared" si="45"/>
        <v>302.39999999999998</v>
      </c>
      <c r="E347">
        <f t="shared" si="46"/>
        <v>68.800000000000011</v>
      </c>
      <c r="F347">
        <f t="shared" si="47"/>
        <v>120.80000000000001</v>
      </c>
      <c r="G347">
        <f t="shared" si="48"/>
        <v>66.400000000000006</v>
      </c>
      <c r="H347">
        <f t="shared" si="49"/>
        <v>46.400000000000006</v>
      </c>
      <c r="I347">
        <v>0</v>
      </c>
      <c r="J347" s="22">
        <v>0.41600000000000004</v>
      </c>
      <c r="K347" s="22">
        <v>0.57599999999999996</v>
      </c>
      <c r="L347" s="22">
        <v>0.63200000000000012</v>
      </c>
      <c r="M347" s="22">
        <v>0.65600000000000014</v>
      </c>
      <c r="N347" s="22">
        <v>0.78400000000000003</v>
      </c>
      <c r="O347" s="24">
        <v>0.74400000000000011</v>
      </c>
      <c r="P347" s="24">
        <v>0.53600000000000003</v>
      </c>
      <c r="Q347" s="24">
        <v>0.248</v>
      </c>
      <c r="R347" s="24">
        <v>0.7360000000000001</v>
      </c>
      <c r="S347" s="24">
        <v>0.72800000000000009</v>
      </c>
      <c r="T347" s="24">
        <v>0.55200000000000005</v>
      </c>
      <c r="U347" s="24">
        <v>0.72000000000000008</v>
      </c>
      <c r="V347" s="24">
        <v>0.76000000000000012</v>
      </c>
      <c r="W347" s="24">
        <v>0.68</v>
      </c>
      <c r="X347" s="24">
        <v>0.23199999999999998</v>
      </c>
      <c r="Y347" s="24">
        <v>0.39200000000000002</v>
      </c>
      <c r="Z347" s="24">
        <v>0.71200000000000008</v>
      </c>
      <c r="AA347" s="25">
        <v>0</v>
      </c>
      <c r="AB347" s="25">
        <v>10.4</v>
      </c>
      <c r="AC347" s="25">
        <v>23.200000000000003</v>
      </c>
      <c r="AD347" s="25">
        <v>21.6</v>
      </c>
      <c r="AE347" s="25">
        <v>9.6000000000000014</v>
      </c>
      <c r="AF347" s="25">
        <v>1.6</v>
      </c>
      <c r="AG347" s="25">
        <v>5.6000000000000005</v>
      </c>
      <c r="AH347" s="25">
        <v>22.400000000000002</v>
      </c>
      <c r="AI347" s="25">
        <v>0.8</v>
      </c>
      <c r="AJ347" s="25">
        <v>25.6</v>
      </c>
      <c r="AK347" s="25">
        <v>2.4000000000000004</v>
      </c>
      <c r="AL347" s="25">
        <v>0</v>
      </c>
      <c r="AM347" s="25">
        <v>0</v>
      </c>
      <c r="AN347" s="25">
        <v>16</v>
      </c>
      <c r="AO347" s="25">
        <v>0.8</v>
      </c>
      <c r="AP347" s="25">
        <v>0</v>
      </c>
      <c r="AQ347" s="25">
        <v>21.6</v>
      </c>
      <c r="AR347" s="25">
        <v>0</v>
      </c>
      <c r="AS347" s="25">
        <v>4</v>
      </c>
      <c r="AT347" s="25">
        <v>4</v>
      </c>
      <c r="AU347" s="25">
        <v>16</v>
      </c>
      <c r="AV347" s="25">
        <v>4.8000000000000007</v>
      </c>
      <c r="AW347" s="25">
        <v>0</v>
      </c>
      <c r="AX347" s="25">
        <v>4</v>
      </c>
      <c r="AY347" s="25">
        <v>18.400000000000002</v>
      </c>
      <c r="AZ347" s="25">
        <v>0</v>
      </c>
      <c r="BA347" s="25">
        <v>0</v>
      </c>
      <c r="BB347" s="25">
        <v>12</v>
      </c>
      <c r="BC347" s="25">
        <v>0</v>
      </c>
      <c r="BD347" s="25">
        <v>11.200000000000001</v>
      </c>
      <c r="BE347" s="25">
        <v>4</v>
      </c>
      <c r="BF347" s="25">
        <v>11.200000000000001</v>
      </c>
      <c r="BG347" s="25">
        <v>0</v>
      </c>
      <c r="BH347" s="25">
        <v>0</v>
      </c>
      <c r="BI347" s="25">
        <v>12</v>
      </c>
      <c r="BJ347" s="25">
        <v>0</v>
      </c>
      <c r="BK347" s="25">
        <v>0</v>
      </c>
      <c r="BL347" s="25">
        <v>0</v>
      </c>
      <c r="BM347" s="25">
        <v>11.200000000000001</v>
      </c>
      <c r="BN347" s="25">
        <v>30.400000000000002</v>
      </c>
    </row>
    <row r="348" spans="1:66" x14ac:dyDescent="0.25">
      <c r="A348" s="6">
        <v>45239</v>
      </c>
      <c r="B348" t="s">
        <v>17</v>
      </c>
      <c r="C348">
        <v>9</v>
      </c>
      <c r="D348">
        <f t="shared" si="45"/>
        <v>419.20000000000005</v>
      </c>
      <c r="E348">
        <f t="shared" si="46"/>
        <v>94.4</v>
      </c>
      <c r="F348">
        <f t="shared" si="47"/>
        <v>112.8</v>
      </c>
      <c r="G348">
        <f t="shared" si="48"/>
        <v>85.600000000000009</v>
      </c>
      <c r="H348">
        <f t="shared" si="49"/>
        <v>126.4</v>
      </c>
      <c r="I348">
        <v>0</v>
      </c>
      <c r="J348" s="22">
        <v>0.38400000000000001</v>
      </c>
      <c r="K348" s="22">
        <v>0.46399999999999997</v>
      </c>
      <c r="L348" s="22">
        <v>0.16000000000000003</v>
      </c>
      <c r="M348" s="22">
        <v>0.55200000000000005</v>
      </c>
      <c r="N348" s="22">
        <v>0.72800000000000009</v>
      </c>
      <c r="O348" s="24">
        <v>0.60000000000000009</v>
      </c>
      <c r="P348" s="24">
        <v>0.62400000000000011</v>
      </c>
      <c r="Q348" s="24">
        <v>0.58399999999999996</v>
      </c>
      <c r="R348" s="24">
        <v>0.55200000000000005</v>
      </c>
      <c r="S348" s="24">
        <v>0.64000000000000012</v>
      </c>
      <c r="T348" s="24">
        <v>0.54400000000000004</v>
      </c>
      <c r="U348" s="24">
        <v>0.47199999999999998</v>
      </c>
      <c r="V348" s="24">
        <v>0.248</v>
      </c>
      <c r="W348" s="24">
        <v>0.76800000000000002</v>
      </c>
      <c r="X348" s="24">
        <v>0.56000000000000005</v>
      </c>
      <c r="Y348" s="24">
        <v>0.7360000000000001</v>
      </c>
      <c r="Z348" s="24">
        <v>0.77600000000000002</v>
      </c>
      <c r="AA348" s="25">
        <v>11.200000000000001</v>
      </c>
      <c r="AB348" s="25">
        <v>20</v>
      </c>
      <c r="AC348" s="25">
        <v>12</v>
      </c>
      <c r="AD348" s="25">
        <v>5.6000000000000005</v>
      </c>
      <c r="AE348" s="25">
        <v>26.400000000000002</v>
      </c>
      <c r="AF348" s="25">
        <v>1.6</v>
      </c>
      <c r="AG348" s="25">
        <v>12</v>
      </c>
      <c r="AH348" s="25">
        <v>20</v>
      </c>
      <c r="AI348" s="25">
        <v>4</v>
      </c>
      <c r="AJ348" s="25">
        <v>0</v>
      </c>
      <c r="AK348" s="25">
        <v>8</v>
      </c>
      <c r="AL348" s="25">
        <v>31.200000000000003</v>
      </c>
      <c r="AM348" s="25">
        <v>18.400000000000002</v>
      </c>
      <c r="AN348" s="25">
        <v>4</v>
      </c>
      <c r="AO348" s="25">
        <v>0</v>
      </c>
      <c r="AP348" s="25">
        <v>0</v>
      </c>
      <c r="AQ348" s="25">
        <v>6.4</v>
      </c>
      <c r="AR348" s="25">
        <v>10.4</v>
      </c>
      <c r="AS348" s="25">
        <v>22.400000000000002</v>
      </c>
      <c r="AT348" s="25">
        <v>33.6</v>
      </c>
      <c r="AU348" s="25">
        <v>18.400000000000002</v>
      </c>
      <c r="AV348" s="25">
        <v>0</v>
      </c>
      <c r="AW348" s="25">
        <v>0</v>
      </c>
      <c r="AX348" s="25">
        <v>0</v>
      </c>
      <c r="AY348" s="25">
        <v>23.200000000000003</v>
      </c>
      <c r="AZ348" s="25">
        <v>0.8</v>
      </c>
      <c r="BA348" s="25">
        <v>2.4000000000000004</v>
      </c>
      <c r="BB348" s="25">
        <v>19.200000000000003</v>
      </c>
      <c r="BC348" s="25">
        <v>18.400000000000002</v>
      </c>
      <c r="BD348" s="25">
        <v>3.2</v>
      </c>
      <c r="BE348" s="25">
        <v>0</v>
      </c>
      <c r="BF348" s="25">
        <v>0</v>
      </c>
      <c r="BG348" s="25">
        <v>0</v>
      </c>
      <c r="BH348" s="25">
        <v>0</v>
      </c>
      <c r="BI348" s="25">
        <v>1.6</v>
      </c>
      <c r="BJ348" s="25">
        <v>18.400000000000002</v>
      </c>
      <c r="BK348" s="25">
        <v>26.400000000000002</v>
      </c>
      <c r="BL348" s="25">
        <v>11.200000000000001</v>
      </c>
      <c r="BM348" s="25">
        <v>8</v>
      </c>
      <c r="BN348" s="25">
        <v>28.8</v>
      </c>
    </row>
    <row r="349" spans="1:66" x14ac:dyDescent="0.25">
      <c r="A349" s="6">
        <v>45240</v>
      </c>
      <c r="B349" t="s">
        <v>17</v>
      </c>
      <c r="C349">
        <v>10</v>
      </c>
      <c r="D349">
        <f t="shared" si="45"/>
        <v>312</v>
      </c>
      <c r="E349">
        <f t="shared" si="46"/>
        <v>60.800000000000004</v>
      </c>
      <c r="F349">
        <f t="shared" si="47"/>
        <v>38.400000000000006</v>
      </c>
      <c r="G349">
        <f t="shared" si="48"/>
        <v>98.4</v>
      </c>
      <c r="H349">
        <f t="shared" si="49"/>
        <v>114.39999999999999</v>
      </c>
      <c r="I349">
        <v>0</v>
      </c>
      <c r="J349" s="22">
        <v>0.46399999999999997</v>
      </c>
      <c r="K349" s="22">
        <v>0.40800000000000003</v>
      </c>
      <c r="L349" s="22">
        <v>0.7360000000000001</v>
      </c>
      <c r="M349" s="22">
        <v>0.66400000000000015</v>
      </c>
      <c r="N349" s="22">
        <v>0.48</v>
      </c>
      <c r="O349" s="24">
        <v>0.57599999999999996</v>
      </c>
      <c r="P349" s="24">
        <v>0.46399999999999997</v>
      </c>
      <c r="Q349" s="24">
        <v>0.6080000000000001</v>
      </c>
      <c r="R349" s="24">
        <v>0.62400000000000011</v>
      </c>
      <c r="S349" s="24">
        <v>0.54400000000000004</v>
      </c>
      <c r="T349" s="24">
        <v>0.60000000000000009</v>
      </c>
      <c r="U349" s="24">
        <v>0.43200000000000005</v>
      </c>
      <c r="V349" s="24">
        <v>0.43200000000000005</v>
      </c>
      <c r="W349" s="24">
        <v>0.51200000000000001</v>
      </c>
      <c r="X349" s="24">
        <v>0.78400000000000003</v>
      </c>
      <c r="Y349" s="24">
        <v>0.25600000000000001</v>
      </c>
      <c r="Z349" s="24">
        <v>0.66400000000000015</v>
      </c>
      <c r="AA349" s="25">
        <v>12.8</v>
      </c>
      <c r="AB349" s="25">
        <v>0</v>
      </c>
      <c r="AC349" s="25">
        <v>0.8</v>
      </c>
      <c r="AD349" s="25">
        <v>0</v>
      </c>
      <c r="AE349" s="25">
        <v>0</v>
      </c>
      <c r="AF349" s="25">
        <v>0</v>
      </c>
      <c r="AG349" s="25">
        <v>11.200000000000001</v>
      </c>
      <c r="AH349" s="25">
        <v>0</v>
      </c>
      <c r="AI349" s="25">
        <v>5.6000000000000005</v>
      </c>
      <c r="AJ349" s="25">
        <v>8</v>
      </c>
      <c r="AK349" s="25">
        <v>32.800000000000004</v>
      </c>
      <c r="AL349" s="25">
        <v>23.200000000000003</v>
      </c>
      <c r="AM349" s="25">
        <v>27.200000000000003</v>
      </c>
      <c r="AN349" s="25">
        <v>18.400000000000002</v>
      </c>
      <c r="AO349" s="25">
        <v>17.600000000000001</v>
      </c>
      <c r="AP349" s="25">
        <v>9.6000000000000014</v>
      </c>
      <c r="AQ349" s="25">
        <v>17.600000000000001</v>
      </c>
      <c r="AR349" s="25">
        <v>0</v>
      </c>
      <c r="AS349" s="25">
        <v>0</v>
      </c>
      <c r="AT349" s="25">
        <v>0.8</v>
      </c>
      <c r="AU349" s="25">
        <v>28</v>
      </c>
      <c r="AV349" s="25">
        <v>0</v>
      </c>
      <c r="AW349" s="25">
        <v>12</v>
      </c>
      <c r="AX349" s="25">
        <v>4</v>
      </c>
      <c r="AY349" s="25">
        <v>18.400000000000002</v>
      </c>
      <c r="AZ349" s="25">
        <v>8.8000000000000007</v>
      </c>
      <c r="BA349" s="25">
        <v>1.6</v>
      </c>
      <c r="BB349" s="25">
        <v>25.6</v>
      </c>
      <c r="BC349" s="25">
        <v>0</v>
      </c>
      <c r="BD349" s="25">
        <v>0</v>
      </c>
      <c r="BE349" s="25">
        <v>12</v>
      </c>
      <c r="BF349" s="25">
        <v>4</v>
      </c>
      <c r="BG349" s="25">
        <v>3.2</v>
      </c>
      <c r="BH349" s="25">
        <v>6.4</v>
      </c>
      <c r="BI349" s="25">
        <v>8</v>
      </c>
      <c r="BJ349" s="25">
        <v>0</v>
      </c>
      <c r="BK349" s="25">
        <v>5.6000000000000005</v>
      </c>
      <c r="BL349" s="25">
        <v>0</v>
      </c>
      <c r="BM349" s="25">
        <v>21.6</v>
      </c>
      <c r="BN349" s="25">
        <v>0</v>
      </c>
    </row>
    <row r="350" spans="1:66" x14ac:dyDescent="0.25">
      <c r="A350" s="6">
        <v>45241</v>
      </c>
      <c r="B350" t="s">
        <v>17</v>
      </c>
      <c r="C350">
        <v>11</v>
      </c>
      <c r="D350">
        <f t="shared" si="45"/>
        <v>386.40000000000003</v>
      </c>
      <c r="E350">
        <f t="shared" si="46"/>
        <v>90.4</v>
      </c>
      <c r="F350">
        <f t="shared" si="47"/>
        <v>107.20000000000002</v>
      </c>
      <c r="G350">
        <f t="shared" si="48"/>
        <v>105.60000000000001</v>
      </c>
      <c r="H350">
        <f t="shared" si="49"/>
        <v>83.2</v>
      </c>
      <c r="I350">
        <v>1</v>
      </c>
      <c r="J350" s="22">
        <v>0.24</v>
      </c>
      <c r="K350" s="22">
        <v>0.46399999999999997</v>
      </c>
      <c r="L350" s="22">
        <v>0.79200000000000004</v>
      </c>
      <c r="M350" s="22">
        <v>0.71200000000000008</v>
      </c>
      <c r="N350" s="22">
        <v>0.72000000000000008</v>
      </c>
      <c r="O350" s="24">
        <v>0.62400000000000011</v>
      </c>
      <c r="P350" s="24">
        <v>0.48799999999999999</v>
      </c>
      <c r="Q350" s="24">
        <v>0.64000000000000012</v>
      </c>
      <c r="R350" s="24">
        <v>0.48799999999999999</v>
      </c>
      <c r="S350" s="24">
        <v>0.496</v>
      </c>
      <c r="T350" s="24">
        <v>0.64000000000000012</v>
      </c>
      <c r="U350" s="24">
        <v>0.60000000000000009</v>
      </c>
      <c r="V350" s="24">
        <v>0.2</v>
      </c>
      <c r="W350" s="24">
        <v>0.44000000000000006</v>
      </c>
      <c r="X350" s="24">
        <v>0.6080000000000001</v>
      </c>
      <c r="Y350" s="24">
        <v>0.56000000000000005</v>
      </c>
      <c r="Z350" s="24">
        <v>0.77600000000000002</v>
      </c>
      <c r="AA350" s="25">
        <v>4.8000000000000007</v>
      </c>
      <c r="AB350" s="25">
        <v>4.8000000000000007</v>
      </c>
      <c r="AC350" s="25">
        <v>3.2</v>
      </c>
      <c r="AD350" s="25">
        <v>12.000000000000023</v>
      </c>
      <c r="AE350" s="25">
        <v>0</v>
      </c>
      <c r="AF350" s="25">
        <v>23.200000000000003</v>
      </c>
      <c r="AG350" s="25">
        <v>1.6</v>
      </c>
      <c r="AH350" s="25">
        <v>28</v>
      </c>
      <c r="AI350" s="25">
        <v>21.6</v>
      </c>
      <c r="AJ350" s="25">
        <v>8</v>
      </c>
      <c r="AK350" s="25">
        <v>34.4</v>
      </c>
      <c r="AL350" s="25">
        <v>0</v>
      </c>
      <c r="AM350" s="25">
        <v>0</v>
      </c>
      <c r="AN350" s="25">
        <v>20</v>
      </c>
      <c r="AO350" s="25">
        <v>11.200000000000001</v>
      </c>
      <c r="AP350" s="25">
        <v>3.2</v>
      </c>
      <c r="AQ350" s="25">
        <v>10.4</v>
      </c>
      <c r="AR350" s="25">
        <v>22.400000000000002</v>
      </c>
      <c r="AS350" s="25">
        <v>0</v>
      </c>
      <c r="AT350" s="25">
        <v>16</v>
      </c>
      <c r="AU350" s="25">
        <v>0</v>
      </c>
      <c r="AV350" s="25">
        <v>4</v>
      </c>
      <c r="AW350" s="25">
        <v>2.4000000000000004</v>
      </c>
      <c r="AX350" s="25">
        <v>11.200000000000001</v>
      </c>
      <c r="AY350" s="25">
        <v>19.200000000000003</v>
      </c>
      <c r="AZ350" s="25">
        <v>0</v>
      </c>
      <c r="BA350" s="25">
        <v>17.600000000000001</v>
      </c>
      <c r="BB350" s="25">
        <v>27.200000000000003</v>
      </c>
      <c r="BC350" s="25">
        <v>1.6</v>
      </c>
      <c r="BD350" s="25">
        <v>22.400000000000002</v>
      </c>
      <c r="BE350" s="25">
        <v>1.6</v>
      </c>
      <c r="BF350" s="25">
        <v>0</v>
      </c>
      <c r="BG350" s="25">
        <v>6.4</v>
      </c>
      <c r="BH350" s="25">
        <v>2.4000000000000004</v>
      </c>
      <c r="BI350" s="25">
        <v>20.8</v>
      </c>
      <c r="BJ350" s="25">
        <v>14.4</v>
      </c>
      <c r="BK350" s="25">
        <v>10.4</v>
      </c>
      <c r="BL350" s="25">
        <v>16.8</v>
      </c>
      <c r="BM350" s="25">
        <v>7.2</v>
      </c>
      <c r="BN350" s="25">
        <v>10.4</v>
      </c>
    </row>
    <row r="351" spans="1:66" x14ac:dyDescent="0.25">
      <c r="A351" s="6">
        <v>45242</v>
      </c>
      <c r="B351" t="s">
        <v>17</v>
      </c>
      <c r="C351">
        <v>12</v>
      </c>
      <c r="D351">
        <f t="shared" si="45"/>
        <v>395.99999999999994</v>
      </c>
      <c r="E351">
        <f t="shared" si="46"/>
        <v>92.8</v>
      </c>
      <c r="F351">
        <f t="shared" si="47"/>
        <v>103.19999999999999</v>
      </c>
      <c r="G351">
        <f t="shared" si="48"/>
        <v>165.59999999999997</v>
      </c>
      <c r="H351">
        <f t="shared" si="49"/>
        <v>34.4</v>
      </c>
      <c r="I351">
        <v>0</v>
      </c>
      <c r="J351" s="22">
        <v>0.6080000000000001</v>
      </c>
      <c r="K351" s="22">
        <v>0.42400000000000004</v>
      </c>
      <c r="L351" s="22">
        <v>0.66400000000000015</v>
      </c>
      <c r="M351" s="22">
        <v>0.68800000000000006</v>
      </c>
      <c r="N351" s="22">
        <v>0.77600000000000002</v>
      </c>
      <c r="O351" s="24">
        <v>0.44000000000000006</v>
      </c>
      <c r="P351" s="24">
        <v>0.56799999999999995</v>
      </c>
      <c r="Q351" s="24">
        <v>0.67200000000000004</v>
      </c>
      <c r="R351" s="24">
        <v>0.71200000000000008</v>
      </c>
      <c r="S351" s="24">
        <v>0.16800000000000001</v>
      </c>
      <c r="T351" s="24">
        <v>0.52</v>
      </c>
      <c r="U351" s="24">
        <v>0.47199999999999998</v>
      </c>
      <c r="V351" s="24">
        <v>0.39200000000000002</v>
      </c>
      <c r="W351" s="24">
        <v>0.7360000000000001</v>
      </c>
      <c r="X351" s="24">
        <v>0.6160000000000001</v>
      </c>
      <c r="Y351" s="24">
        <v>0.72000000000000008</v>
      </c>
      <c r="Z351" s="24">
        <v>0.72800000000000009</v>
      </c>
      <c r="AA351" s="25">
        <v>0</v>
      </c>
      <c r="AB351" s="25">
        <v>4.8000000000000007</v>
      </c>
      <c r="AC351" s="25">
        <v>0</v>
      </c>
      <c r="AD351" s="25">
        <v>36.800000000000004</v>
      </c>
      <c r="AE351" s="25">
        <v>0</v>
      </c>
      <c r="AF351" s="25">
        <v>31.200000000000003</v>
      </c>
      <c r="AG351" s="25">
        <v>1.6</v>
      </c>
      <c r="AH351" s="25">
        <v>9.6000000000000014</v>
      </c>
      <c r="AI351" s="25">
        <v>5.6000000000000005</v>
      </c>
      <c r="AJ351" s="25">
        <v>13.600000000000001</v>
      </c>
      <c r="AK351" s="25">
        <v>30.400000000000002</v>
      </c>
      <c r="AL351" s="25">
        <v>6.4</v>
      </c>
      <c r="AM351" s="25">
        <v>0</v>
      </c>
      <c r="AN351" s="25">
        <v>0</v>
      </c>
      <c r="AO351" s="25">
        <v>20</v>
      </c>
      <c r="AP351" s="25">
        <v>2.4000000000000004</v>
      </c>
      <c r="AQ351" s="25">
        <v>0</v>
      </c>
      <c r="AR351" s="25">
        <v>1.6</v>
      </c>
      <c r="AS351" s="25">
        <v>0</v>
      </c>
      <c r="AT351" s="25">
        <v>4</v>
      </c>
      <c r="AU351" s="25">
        <v>14.4</v>
      </c>
      <c r="AV351" s="25">
        <v>23.200000000000003</v>
      </c>
      <c r="AW351" s="25">
        <v>44</v>
      </c>
      <c r="AX351" s="25">
        <v>0.8</v>
      </c>
      <c r="AY351" s="25">
        <v>24</v>
      </c>
      <c r="AZ351" s="25">
        <v>5.6000000000000005</v>
      </c>
      <c r="BA351" s="25">
        <v>22.400000000000002</v>
      </c>
      <c r="BB351" s="25">
        <v>16</v>
      </c>
      <c r="BC351" s="25">
        <v>0</v>
      </c>
      <c r="BD351" s="25">
        <v>15.200000000000001</v>
      </c>
      <c r="BE351" s="25">
        <v>0</v>
      </c>
      <c r="BF351" s="25">
        <v>4.8000000000000007</v>
      </c>
      <c r="BG351" s="25">
        <v>22.400000000000002</v>
      </c>
      <c r="BH351" s="25">
        <v>4.8000000000000007</v>
      </c>
      <c r="BI351" s="25">
        <v>0</v>
      </c>
      <c r="BJ351" s="25">
        <v>0</v>
      </c>
      <c r="BK351" s="25">
        <v>14.4</v>
      </c>
      <c r="BL351" s="25">
        <v>14.4</v>
      </c>
      <c r="BM351" s="25">
        <v>7.2</v>
      </c>
      <c r="BN351" s="25">
        <v>24.8</v>
      </c>
    </row>
    <row r="352" spans="1:66" x14ac:dyDescent="0.25">
      <c r="A352" s="6">
        <v>45243</v>
      </c>
      <c r="B352" t="s">
        <v>17</v>
      </c>
      <c r="C352">
        <v>13</v>
      </c>
      <c r="D352">
        <f t="shared" si="45"/>
        <v>354.40000000000003</v>
      </c>
      <c r="E352">
        <f t="shared" si="46"/>
        <v>81.600000000000009</v>
      </c>
      <c r="F352">
        <f t="shared" si="47"/>
        <v>92.8</v>
      </c>
      <c r="G352">
        <f t="shared" si="48"/>
        <v>116.80000000000001</v>
      </c>
      <c r="H352">
        <f t="shared" si="49"/>
        <v>63.2</v>
      </c>
      <c r="I352">
        <v>0</v>
      </c>
      <c r="J352" s="22">
        <v>0.23199999999999998</v>
      </c>
      <c r="K352" s="22">
        <v>0.2</v>
      </c>
      <c r="L352" s="22">
        <v>0.56000000000000005</v>
      </c>
      <c r="M352" s="22">
        <v>0.2</v>
      </c>
      <c r="N352" s="22">
        <v>0.75200000000000011</v>
      </c>
      <c r="O352" s="24">
        <v>0.64000000000000012</v>
      </c>
      <c r="P352" s="24">
        <v>0.37600000000000006</v>
      </c>
      <c r="Q352" s="24">
        <v>0.55200000000000005</v>
      </c>
      <c r="R352" s="24">
        <v>0.59199999999999997</v>
      </c>
      <c r="S352" s="24">
        <v>0.6160000000000001</v>
      </c>
      <c r="T352" s="24">
        <v>0.52800000000000002</v>
      </c>
      <c r="U352" s="24">
        <v>0.70400000000000007</v>
      </c>
      <c r="V352" s="24">
        <v>0.42400000000000004</v>
      </c>
      <c r="W352" s="24">
        <v>0.32800000000000007</v>
      </c>
      <c r="X352" s="24">
        <v>0.77600000000000002</v>
      </c>
      <c r="Y352" s="24">
        <v>0.64800000000000013</v>
      </c>
      <c r="Z352" s="24">
        <v>0.24</v>
      </c>
      <c r="AA352" s="25">
        <v>0</v>
      </c>
      <c r="AB352" s="25">
        <v>4</v>
      </c>
      <c r="AC352" s="25">
        <v>16</v>
      </c>
      <c r="AD352" s="25">
        <v>8</v>
      </c>
      <c r="AE352" s="25">
        <v>12.8</v>
      </c>
      <c r="AF352" s="25">
        <v>6.4</v>
      </c>
      <c r="AG352" s="25">
        <v>22.400000000000002</v>
      </c>
      <c r="AH352" s="25">
        <v>3.2</v>
      </c>
      <c r="AI352" s="25">
        <v>20</v>
      </c>
      <c r="AJ352" s="25">
        <v>0</v>
      </c>
      <c r="AK352" s="25">
        <v>10.4</v>
      </c>
      <c r="AL352" s="25">
        <v>10.4</v>
      </c>
      <c r="AM352" s="25">
        <v>7.2</v>
      </c>
      <c r="AN352" s="25">
        <v>0</v>
      </c>
      <c r="AO352" s="25">
        <v>0</v>
      </c>
      <c r="AP352" s="25">
        <v>8</v>
      </c>
      <c r="AQ352" s="25">
        <v>16</v>
      </c>
      <c r="AR352" s="25">
        <v>2.4000000000000004</v>
      </c>
      <c r="AS352" s="25">
        <v>19.200000000000003</v>
      </c>
      <c r="AT352" s="25">
        <v>0</v>
      </c>
      <c r="AU352" s="25">
        <v>9.6000000000000014</v>
      </c>
      <c r="AV352" s="25">
        <v>5.6000000000000005</v>
      </c>
      <c r="AW352" s="25">
        <v>0</v>
      </c>
      <c r="AX352" s="25">
        <v>22.400000000000002</v>
      </c>
      <c r="AY352" s="25">
        <v>28</v>
      </c>
      <c r="AZ352" s="25">
        <v>40</v>
      </c>
      <c r="BA352" s="25">
        <v>10.4</v>
      </c>
      <c r="BB352" s="25">
        <v>0</v>
      </c>
      <c r="BC352" s="25">
        <v>0.8</v>
      </c>
      <c r="BD352" s="25">
        <v>0</v>
      </c>
      <c r="BE352" s="25">
        <v>20</v>
      </c>
      <c r="BF352" s="25">
        <v>19.200000000000003</v>
      </c>
      <c r="BG352" s="25">
        <v>0</v>
      </c>
      <c r="BH352" s="25">
        <v>5.6000000000000005</v>
      </c>
      <c r="BI352" s="25">
        <v>11.200000000000001</v>
      </c>
      <c r="BJ352" s="25">
        <v>1.6</v>
      </c>
      <c r="BK352" s="25">
        <v>5.6000000000000005</v>
      </c>
      <c r="BL352" s="25">
        <v>1.6</v>
      </c>
      <c r="BM352" s="25">
        <v>12.8</v>
      </c>
      <c r="BN352" s="25">
        <v>4</v>
      </c>
    </row>
    <row r="353" spans="1:66" x14ac:dyDescent="0.25">
      <c r="A353" s="6">
        <v>45244</v>
      </c>
      <c r="B353" t="s">
        <v>17</v>
      </c>
      <c r="C353">
        <v>14</v>
      </c>
      <c r="D353">
        <f t="shared" si="45"/>
        <v>391.20000000000005</v>
      </c>
      <c r="E353">
        <f t="shared" si="46"/>
        <v>145.60000000000002</v>
      </c>
      <c r="F353">
        <f t="shared" si="47"/>
        <v>76.8</v>
      </c>
      <c r="G353">
        <f t="shared" si="48"/>
        <v>68</v>
      </c>
      <c r="H353">
        <f t="shared" si="49"/>
        <v>100.80000000000001</v>
      </c>
      <c r="I353">
        <v>0</v>
      </c>
      <c r="J353" s="22">
        <v>0.53600000000000003</v>
      </c>
      <c r="K353" s="22">
        <v>0.59199999999999997</v>
      </c>
      <c r="L353" s="22">
        <v>0.68800000000000006</v>
      </c>
      <c r="M353" s="22">
        <v>0.4</v>
      </c>
      <c r="N353" s="22">
        <v>0.46399999999999997</v>
      </c>
      <c r="O353" s="24">
        <v>0.68</v>
      </c>
      <c r="P353" s="24">
        <v>0.57599999999999996</v>
      </c>
      <c r="Q353" s="24">
        <v>0.57599999999999996</v>
      </c>
      <c r="R353" s="24">
        <v>0.11200000000000002</v>
      </c>
      <c r="S353" s="24">
        <v>0.55200000000000005</v>
      </c>
      <c r="T353" s="24">
        <v>0.63200000000000012</v>
      </c>
      <c r="U353" s="24">
        <v>0.32800000000000007</v>
      </c>
      <c r="V353" s="24">
        <v>0.74400000000000011</v>
      </c>
      <c r="W353" s="24">
        <v>0.65600000000000014</v>
      </c>
      <c r="X353" s="24">
        <v>0.7360000000000001</v>
      </c>
      <c r="Y353" s="24">
        <v>0.72800000000000009</v>
      </c>
      <c r="Z353" s="24">
        <v>0.248</v>
      </c>
      <c r="AA353" s="25">
        <v>7.2</v>
      </c>
      <c r="AB353" s="25">
        <v>8.8000000000000007</v>
      </c>
      <c r="AC353" s="25">
        <v>0</v>
      </c>
      <c r="AD353" s="25">
        <v>0</v>
      </c>
      <c r="AE353" s="25">
        <v>11.200000000000001</v>
      </c>
      <c r="AF353" s="25">
        <v>0</v>
      </c>
      <c r="AG353" s="25">
        <v>39.200000000000003</v>
      </c>
      <c r="AH353" s="25">
        <v>9.6000000000000014</v>
      </c>
      <c r="AI353" s="25">
        <v>0.8</v>
      </c>
      <c r="AJ353" s="25">
        <v>0</v>
      </c>
      <c r="AK353" s="25">
        <v>0</v>
      </c>
      <c r="AL353" s="25">
        <v>5.6000000000000005</v>
      </c>
      <c r="AM353" s="25">
        <v>7.2</v>
      </c>
      <c r="AN353" s="25">
        <v>16</v>
      </c>
      <c r="AO353" s="25">
        <v>12.8</v>
      </c>
      <c r="AP353" s="25">
        <v>0</v>
      </c>
      <c r="AQ353" s="25">
        <v>0</v>
      </c>
      <c r="AR353" s="25">
        <v>10.4</v>
      </c>
      <c r="AS353" s="25">
        <v>39.200000000000003</v>
      </c>
      <c r="AT353" s="25">
        <v>9.6000000000000014</v>
      </c>
      <c r="AU353" s="25">
        <v>16.8</v>
      </c>
      <c r="AV353" s="25">
        <v>2.4000000000000004</v>
      </c>
      <c r="AW353" s="25">
        <v>3.2</v>
      </c>
      <c r="AX353" s="25">
        <v>0.8</v>
      </c>
      <c r="AY353" s="25">
        <v>4</v>
      </c>
      <c r="AZ353" s="25">
        <v>0</v>
      </c>
      <c r="BA353" s="25">
        <v>0</v>
      </c>
      <c r="BB353" s="25">
        <v>23.200000000000003</v>
      </c>
      <c r="BC353" s="25">
        <v>12.8</v>
      </c>
      <c r="BD353" s="25">
        <v>4.8000000000000007</v>
      </c>
      <c r="BE353" s="25">
        <v>12.8</v>
      </c>
      <c r="BF353" s="25">
        <v>8.8000000000000007</v>
      </c>
      <c r="BG353" s="25">
        <v>0</v>
      </c>
      <c r="BH353" s="25">
        <v>18.400000000000002</v>
      </c>
      <c r="BI353" s="25">
        <v>16.8</v>
      </c>
      <c r="BJ353" s="25">
        <v>24.8</v>
      </c>
      <c r="BK353" s="25">
        <v>4.8000000000000007</v>
      </c>
      <c r="BL353" s="25">
        <v>21.6</v>
      </c>
      <c r="BM353" s="25">
        <v>9.6000000000000227</v>
      </c>
      <c r="BN353" s="25">
        <v>28</v>
      </c>
    </row>
    <row r="354" spans="1:66" x14ac:dyDescent="0.25">
      <c r="A354" s="6">
        <v>45245</v>
      </c>
      <c r="B354" t="s">
        <v>17</v>
      </c>
      <c r="C354">
        <v>15</v>
      </c>
      <c r="D354">
        <f t="shared" si="45"/>
        <v>388</v>
      </c>
      <c r="E354">
        <f t="shared" si="46"/>
        <v>172.8</v>
      </c>
      <c r="F354">
        <f t="shared" si="47"/>
        <v>70.400000000000006</v>
      </c>
      <c r="G354">
        <f t="shared" si="48"/>
        <v>98.400000000000034</v>
      </c>
      <c r="H354">
        <f t="shared" si="49"/>
        <v>46.4</v>
      </c>
      <c r="I354">
        <v>0</v>
      </c>
      <c r="J354" s="22">
        <v>0.48</v>
      </c>
      <c r="K354" s="22">
        <v>0.40800000000000003</v>
      </c>
      <c r="L354" s="22">
        <v>0.79200000000000004</v>
      </c>
      <c r="M354" s="22">
        <v>0.67200000000000004</v>
      </c>
      <c r="N354" s="22">
        <v>0.76800000000000002</v>
      </c>
      <c r="O354" s="24">
        <v>0.48</v>
      </c>
      <c r="P354" s="24">
        <v>0.4</v>
      </c>
      <c r="Q354" s="24">
        <v>0.37600000000000006</v>
      </c>
      <c r="R354" s="24">
        <v>0.12</v>
      </c>
      <c r="S354" s="24">
        <v>0.55200000000000005</v>
      </c>
      <c r="T354" s="24">
        <v>0.6080000000000001</v>
      </c>
      <c r="U354" s="24">
        <v>0.44000000000000006</v>
      </c>
      <c r="V354" s="24">
        <v>0.27200000000000002</v>
      </c>
      <c r="W354" s="24">
        <v>0.75200000000000011</v>
      </c>
      <c r="X354" s="24">
        <v>0.23199999999999998</v>
      </c>
      <c r="Y354" s="24">
        <v>0.77600000000000002</v>
      </c>
      <c r="Z354" s="24">
        <v>0.44800000000000006</v>
      </c>
      <c r="AA354" s="25">
        <v>0.8</v>
      </c>
      <c r="AB354" s="25">
        <v>0</v>
      </c>
      <c r="AC354" s="25">
        <v>20</v>
      </c>
      <c r="AD354" s="25">
        <v>8.8000000000000007</v>
      </c>
      <c r="AE354" s="25">
        <v>24</v>
      </c>
      <c r="AF354" s="25">
        <v>0.8</v>
      </c>
      <c r="AG354" s="25">
        <v>0</v>
      </c>
      <c r="AH354" s="25">
        <v>12</v>
      </c>
      <c r="AI354" s="25">
        <v>4</v>
      </c>
      <c r="AJ354" s="25">
        <v>0</v>
      </c>
      <c r="AK354" s="25">
        <v>18.400000000000002</v>
      </c>
      <c r="AL354" s="25">
        <v>3.2</v>
      </c>
      <c r="AM354" s="25">
        <v>6.4</v>
      </c>
      <c r="AN354" s="25">
        <v>5.6000000000000005</v>
      </c>
      <c r="AO354" s="25">
        <v>8.8000000000000007</v>
      </c>
      <c r="AP354" s="25">
        <v>4</v>
      </c>
      <c r="AQ354" s="25">
        <v>16</v>
      </c>
      <c r="AR354" s="25">
        <v>0.8</v>
      </c>
      <c r="AS354" s="25">
        <v>0</v>
      </c>
      <c r="AT354" s="25">
        <v>1.6</v>
      </c>
      <c r="AU354" s="25">
        <v>25.6</v>
      </c>
      <c r="AV354" s="25">
        <v>0</v>
      </c>
      <c r="AW354" s="25">
        <v>0</v>
      </c>
      <c r="AX354" s="25">
        <v>5.6000000000000005</v>
      </c>
      <c r="AY354" s="25">
        <v>1.6000000000000227</v>
      </c>
      <c r="AZ354" s="25">
        <v>15.200000000000001</v>
      </c>
      <c r="BA354" s="25">
        <v>9.6000000000000014</v>
      </c>
      <c r="BB354" s="25">
        <v>2.4000000000000004</v>
      </c>
      <c r="BC354" s="25">
        <v>16</v>
      </c>
      <c r="BD354" s="25">
        <v>22.400000000000002</v>
      </c>
      <c r="BE354" s="25">
        <v>23.200000000000003</v>
      </c>
      <c r="BF354" s="25">
        <v>4</v>
      </c>
      <c r="BG354" s="25">
        <v>40.800000000000004</v>
      </c>
      <c r="BH354" s="25">
        <v>0.8</v>
      </c>
      <c r="BI354" s="25">
        <v>30.400000000000002</v>
      </c>
      <c r="BJ354" s="25">
        <v>15.200000000000001</v>
      </c>
      <c r="BK354" s="25">
        <v>5.6000000000000005</v>
      </c>
      <c r="BL354" s="25">
        <v>20.8</v>
      </c>
      <c r="BM354" s="25">
        <v>13.600000000000001</v>
      </c>
      <c r="BN354" s="25">
        <v>18.400000000000002</v>
      </c>
    </row>
    <row r="355" spans="1:66" x14ac:dyDescent="0.25">
      <c r="A355" s="6">
        <v>45246</v>
      </c>
      <c r="B355" t="s">
        <v>17</v>
      </c>
      <c r="C355">
        <v>16</v>
      </c>
      <c r="D355">
        <f t="shared" si="45"/>
        <v>390.40000000000009</v>
      </c>
      <c r="E355">
        <f t="shared" si="46"/>
        <v>77.600000000000023</v>
      </c>
      <c r="F355">
        <f t="shared" si="47"/>
        <v>110.40000000000002</v>
      </c>
      <c r="G355">
        <f t="shared" si="48"/>
        <v>90.4</v>
      </c>
      <c r="H355">
        <f t="shared" si="49"/>
        <v>112</v>
      </c>
      <c r="I355">
        <v>0</v>
      </c>
      <c r="J355" s="22">
        <v>0.13600000000000001</v>
      </c>
      <c r="K355" s="22">
        <v>0.75200000000000011</v>
      </c>
      <c r="L355" s="22">
        <v>0.58399999999999996</v>
      </c>
      <c r="M355" s="22">
        <v>0.68</v>
      </c>
      <c r="N355" s="22">
        <v>0.71200000000000008</v>
      </c>
      <c r="O355" s="24">
        <v>0.46399999999999997</v>
      </c>
      <c r="P355" s="24">
        <v>0.63200000000000012</v>
      </c>
      <c r="Q355" s="24">
        <v>0.71200000000000008</v>
      </c>
      <c r="R355" s="24">
        <v>0.71200000000000008</v>
      </c>
      <c r="S355" s="24">
        <v>0.48799999999999999</v>
      </c>
      <c r="T355" s="24">
        <v>0.55200000000000005</v>
      </c>
      <c r="U355" s="24">
        <v>0.35200000000000004</v>
      </c>
      <c r="V355" s="24">
        <v>0.28799999999999998</v>
      </c>
      <c r="W355" s="24">
        <v>0.72000000000000008</v>
      </c>
      <c r="X355" s="24">
        <v>0.35200000000000004</v>
      </c>
      <c r="Y355" s="24">
        <v>0.496</v>
      </c>
      <c r="Z355" s="24">
        <v>0.56000000000000005</v>
      </c>
      <c r="AA355" s="25">
        <v>0</v>
      </c>
      <c r="AB355" s="25">
        <v>20</v>
      </c>
      <c r="AC355" s="25">
        <v>17.600000000000001</v>
      </c>
      <c r="AD355" s="25">
        <v>31.200000000000003</v>
      </c>
      <c r="AE355" s="25">
        <v>16.8</v>
      </c>
      <c r="AF355" s="25">
        <v>2.4000000000000004</v>
      </c>
      <c r="AG355" s="25">
        <v>12</v>
      </c>
      <c r="AH355" s="25">
        <v>0</v>
      </c>
      <c r="AI355" s="25">
        <v>8</v>
      </c>
      <c r="AJ355" s="25">
        <v>2.4000000000000004</v>
      </c>
      <c r="AK355" s="25">
        <v>8.8000000000000007</v>
      </c>
      <c r="AL355" s="25">
        <v>13.600000000000001</v>
      </c>
      <c r="AM355" s="25">
        <v>0.8</v>
      </c>
      <c r="AN355" s="25">
        <v>4</v>
      </c>
      <c r="AO355" s="25">
        <v>16</v>
      </c>
      <c r="AP355" s="25">
        <v>21.6</v>
      </c>
      <c r="AQ355" s="25">
        <v>20</v>
      </c>
      <c r="AR355" s="25">
        <v>3.2</v>
      </c>
      <c r="AS355" s="25">
        <v>16.8</v>
      </c>
      <c r="AT355" s="25">
        <v>16</v>
      </c>
      <c r="AU355" s="25">
        <v>0</v>
      </c>
      <c r="AV355" s="25">
        <v>2.4000000000000004</v>
      </c>
      <c r="AW355" s="25">
        <v>12.8</v>
      </c>
      <c r="AX355" s="25">
        <v>0</v>
      </c>
      <c r="AY355" s="25">
        <v>0</v>
      </c>
      <c r="AZ355" s="25">
        <v>12</v>
      </c>
      <c r="BA355" s="25">
        <v>8</v>
      </c>
      <c r="BB355" s="25">
        <v>24.8</v>
      </c>
      <c r="BC355" s="25">
        <v>11.200000000000001</v>
      </c>
      <c r="BD355" s="25">
        <v>19.200000000000003</v>
      </c>
      <c r="BE355" s="25">
        <v>0</v>
      </c>
      <c r="BF355" s="25">
        <v>0.8</v>
      </c>
      <c r="BG355" s="25">
        <v>11.200000000000001</v>
      </c>
      <c r="BH355" s="25">
        <v>8.8000000000000007</v>
      </c>
      <c r="BI355" s="25">
        <v>4</v>
      </c>
      <c r="BJ355" s="25">
        <v>28.8</v>
      </c>
      <c r="BK355" s="25">
        <v>0</v>
      </c>
      <c r="BL355" s="25">
        <v>0</v>
      </c>
      <c r="BM355" s="25">
        <v>10.4</v>
      </c>
      <c r="BN355" s="25">
        <v>13.600000000000001</v>
      </c>
    </row>
    <row r="356" spans="1:66" x14ac:dyDescent="0.25">
      <c r="A356" s="6">
        <v>45247</v>
      </c>
      <c r="B356" t="s">
        <v>17</v>
      </c>
      <c r="C356">
        <v>17</v>
      </c>
      <c r="D356">
        <f t="shared" si="45"/>
        <v>266.40000000000003</v>
      </c>
      <c r="E356">
        <f t="shared" si="46"/>
        <v>43.2</v>
      </c>
      <c r="F356">
        <f t="shared" si="47"/>
        <v>71.2</v>
      </c>
      <c r="G356">
        <f t="shared" si="48"/>
        <v>71.2</v>
      </c>
      <c r="H356">
        <f t="shared" si="49"/>
        <v>80.800000000000011</v>
      </c>
      <c r="I356">
        <v>0</v>
      </c>
      <c r="J356" s="22">
        <v>0.28799999999999998</v>
      </c>
      <c r="K356" s="22">
        <v>0.68800000000000006</v>
      </c>
      <c r="L356" s="22">
        <v>0.63200000000000012</v>
      </c>
      <c r="M356" s="22">
        <v>0.15200000000000002</v>
      </c>
      <c r="N356" s="22">
        <v>0.75200000000000011</v>
      </c>
      <c r="O356" s="24">
        <v>0.52</v>
      </c>
      <c r="P356" s="24">
        <v>0.56000000000000005</v>
      </c>
      <c r="Q356" s="24">
        <v>0.51200000000000001</v>
      </c>
      <c r="R356" s="24">
        <v>0.37600000000000006</v>
      </c>
      <c r="S356" s="24">
        <v>0.75200000000000011</v>
      </c>
      <c r="T356" s="24">
        <v>0.60000000000000009</v>
      </c>
      <c r="U356" s="24">
        <v>0.77600000000000002</v>
      </c>
      <c r="V356" s="24">
        <v>0.23199999999999998</v>
      </c>
      <c r="W356" s="24">
        <v>0.6160000000000001</v>
      </c>
      <c r="X356" s="24">
        <v>0.75200000000000011</v>
      </c>
      <c r="Y356" s="24">
        <v>0.71200000000000008</v>
      </c>
      <c r="Z356" s="24">
        <v>0.45600000000000007</v>
      </c>
      <c r="AA356" s="25">
        <v>12.8</v>
      </c>
      <c r="AB356" s="25">
        <v>4</v>
      </c>
      <c r="AC356" s="25">
        <v>0</v>
      </c>
      <c r="AD356" s="25">
        <v>4</v>
      </c>
      <c r="AE356" s="25">
        <v>0</v>
      </c>
      <c r="AF356" s="25">
        <v>0</v>
      </c>
      <c r="AG356" s="25">
        <v>28</v>
      </c>
      <c r="AH356" s="25">
        <v>0.8</v>
      </c>
      <c r="AI356" s="25">
        <v>3.2</v>
      </c>
      <c r="AJ356" s="25">
        <v>18.400000000000002</v>
      </c>
      <c r="AK356" s="25">
        <v>10.4</v>
      </c>
      <c r="AL356" s="25">
        <v>21.6</v>
      </c>
      <c r="AM356" s="25">
        <v>8.8000000000000007</v>
      </c>
      <c r="AN356" s="25">
        <v>17.600000000000001</v>
      </c>
      <c r="AO356" s="25">
        <v>16.8</v>
      </c>
      <c r="AP356" s="25">
        <v>0</v>
      </c>
      <c r="AQ356" s="25">
        <v>6.4</v>
      </c>
      <c r="AR356" s="25">
        <v>0</v>
      </c>
      <c r="AS356" s="25">
        <v>6.4</v>
      </c>
      <c r="AT356" s="25">
        <v>3.2</v>
      </c>
      <c r="AU356" s="25">
        <v>3.2</v>
      </c>
      <c r="AV356" s="25">
        <v>0</v>
      </c>
      <c r="AW356" s="25">
        <v>13.600000000000001</v>
      </c>
      <c r="AX356" s="25">
        <v>4.8000000000000007</v>
      </c>
      <c r="AY356" s="25">
        <v>0</v>
      </c>
      <c r="AZ356" s="25">
        <v>2.4000000000000004</v>
      </c>
      <c r="BA356" s="25">
        <v>2.4000000000000004</v>
      </c>
      <c r="BB356" s="25">
        <v>11.200000000000001</v>
      </c>
      <c r="BC356" s="25">
        <v>33.6</v>
      </c>
      <c r="BD356" s="25">
        <v>0</v>
      </c>
      <c r="BE356" s="25">
        <v>0</v>
      </c>
      <c r="BF356" s="25">
        <v>0.8</v>
      </c>
      <c r="BG356" s="25">
        <v>0</v>
      </c>
      <c r="BH356" s="25">
        <v>10.4</v>
      </c>
      <c r="BI356" s="25">
        <v>0</v>
      </c>
      <c r="BJ356" s="25">
        <v>21.6</v>
      </c>
      <c r="BK356" s="25">
        <v>0</v>
      </c>
      <c r="BL356" s="25">
        <v>0</v>
      </c>
      <c r="BM356" s="25">
        <v>0</v>
      </c>
      <c r="BN356" s="25">
        <v>10.4</v>
      </c>
    </row>
    <row r="357" spans="1:66" x14ac:dyDescent="0.25">
      <c r="A357" s="6">
        <v>45248</v>
      </c>
      <c r="B357" t="s">
        <v>17</v>
      </c>
      <c r="C357">
        <v>18</v>
      </c>
      <c r="D357">
        <f t="shared" si="45"/>
        <v>412</v>
      </c>
      <c r="E357">
        <f t="shared" si="46"/>
        <v>75.2</v>
      </c>
      <c r="F357">
        <f t="shared" si="47"/>
        <v>68.800000000000011</v>
      </c>
      <c r="G357">
        <f t="shared" si="48"/>
        <v>140</v>
      </c>
      <c r="H357">
        <f t="shared" si="49"/>
        <v>128</v>
      </c>
      <c r="I357">
        <v>0</v>
      </c>
      <c r="J357" s="22">
        <v>0.248</v>
      </c>
      <c r="K357" s="22">
        <v>0.6160000000000001</v>
      </c>
      <c r="L357" s="22">
        <v>0.56000000000000005</v>
      </c>
      <c r="M357" s="22">
        <v>0.59199999999999997</v>
      </c>
      <c r="N357" s="22">
        <v>0.70400000000000007</v>
      </c>
      <c r="O357" s="24">
        <v>0.75200000000000011</v>
      </c>
      <c r="P357" s="24">
        <v>0.75200000000000011</v>
      </c>
      <c r="Q357" s="24">
        <v>0.51200000000000001</v>
      </c>
      <c r="R357" s="24">
        <v>0.79200000000000004</v>
      </c>
      <c r="S357" s="24">
        <v>0.504</v>
      </c>
      <c r="T357" s="24">
        <v>0.68</v>
      </c>
      <c r="U357" s="24">
        <v>0.47199999999999998</v>
      </c>
      <c r="V357" s="24">
        <v>0.78400000000000003</v>
      </c>
      <c r="W357" s="24">
        <v>0.35200000000000004</v>
      </c>
      <c r="X357" s="24">
        <v>0.30400000000000005</v>
      </c>
      <c r="Y357" s="24">
        <v>0.24</v>
      </c>
      <c r="Z357" s="24">
        <v>0.24</v>
      </c>
      <c r="AA357" s="25">
        <v>0</v>
      </c>
      <c r="AB357" s="25">
        <v>0</v>
      </c>
      <c r="AC357" s="25">
        <v>8.8000000000000007</v>
      </c>
      <c r="AD357" s="25">
        <v>7.2</v>
      </c>
      <c r="AE357" s="25">
        <v>0.8</v>
      </c>
      <c r="AF357" s="25">
        <v>1.6</v>
      </c>
      <c r="AG357" s="25">
        <v>23.200000000000003</v>
      </c>
      <c r="AH357" s="25">
        <v>0</v>
      </c>
      <c r="AI357" s="25">
        <v>4.8000000000000007</v>
      </c>
      <c r="AJ357" s="25">
        <v>22.400000000000002</v>
      </c>
      <c r="AK357" s="25">
        <v>6.4</v>
      </c>
      <c r="AL357" s="25">
        <v>18.400000000000002</v>
      </c>
      <c r="AM357" s="25">
        <v>11.200000000000001</v>
      </c>
      <c r="AN357" s="25">
        <v>0</v>
      </c>
      <c r="AO357" s="25">
        <v>0</v>
      </c>
      <c r="AP357" s="25">
        <v>0</v>
      </c>
      <c r="AQ357" s="25">
        <v>42.400000000000006</v>
      </c>
      <c r="AR357" s="25">
        <v>31.200000000000003</v>
      </c>
      <c r="AS357" s="25">
        <v>5.6000000000000005</v>
      </c>
      <c r="AT357" s="25">
        <v>19.200000000000003</v>
      </c>
      <c r="AU357" s="25">
        <v>23.200000000000003</v>
      </c>
      <c r="AV357" s="25">
        <v>30.400000000000002</v>
      </c>
      <c r="AW357" s="25">
        <v>28.8</v>
      </c>
      <c r="AX357" s="25">
        <v>27.200000000000003</v>
      </c>
      <c r="AY357" s="25">
        <v>1.6</v>
      </c>
      <c r="AZ357" s="25">
        <v>6.4</v>
      </c>
      <c r="BA357" s="25">
        <v>0</v>
      </c>
      <c r="BB357" s="25">
        <v>0</v>
      </c>
      <c r="BC357" s="25">
        <v>20.8</v>
      </c>
      <c r="BD357" s="25">
        <v>1.6</v>
      </c>
      <c r="BE357" s="25">
        <v>4</v>
      </c>
      <c r="BF357" s="25">
        <v>7.2</v>
      </c>
      <c r="BG357" s="25">
        <v>0</v>
      </c>
      <c r="BH357" s="25">
        <v>0</v>
      </c>
      <c r="BI357" s="25">
        <v>29.6</v>
      </c>
      <c r="BJ357" s="25">
        <v>0</v>
      </c>
      <c r="BK357" s="25">
        <v>10.4</v>
      </c>
      <c r="BL357" s="25">
        <v>8.8000000000000007</v>
      </c>
      <c r="BM357" s="25">
        <v>8</v>
      </c>
      <c r="BN357" s="25">
        <v>7.2</v>
      </c>
    </row>
    <row r="358" spans="1:66" x14ac:dyDescent="0.25">
      <c r="A358" s="6">
        <v>45249</v>
      </c>
      <c r="B358" t="s">
        <v>17</v>
      </c>
      <c r="C358">
        <v>19</v>
      </c>
      <c r="D358">
        <f t="shared" si="45"/>
        <v>479.19999999999993</v>
      </c>
      <c r="E358">
        <f t="shared" si="46"/>
        <v>144.00000000000003</v>
      </c>
      <c r="F358">
        <f t="shared" si="47"/>
        <v>88.799999999999983</v>
      </c>
      <c r="G358">
        <f t="shared" si="48"/>
        <v>117.59999999999992</v>
      </c>
      <c r="H358">
        <f t="shared" si="49"/>
        <v>128.80000000000001</v>
      </c>
      <c r="I358">
        <v>0</v>
      </c>
      <c r="J358" s="22">
        <v>0.68800000000000006</v>
      </c>
      <c r="K358" s="22">
        <v>0.66400000000000015</v>
      </c>
      <c r="L358" s="22">
        <v>0.56799999999999995</v>
      </c>
      <c r="M358" s="22">
        <v>0.6160000000000001</v>
      </c>
      <c r="N358" s="22">
        <v>0.68</v>
      </c>
      <c r="O358" s="24">
        <v>0.52800000000000002</v>
      </c>
      <c r="P358" s="24">
        <v>0.6080000000000001</v>
      </c>
      <c r="Q358" s="24">
        <v>0.56000000000000005</v>
      </c>
      <c r="R358" s="24">
        <v>0.77600000000000002</v>
      </c>
      <c r="S358" s="24">
        <v>0.37600000000000006</v>
      </c>
      <c r="T358" s="24">
        <v>0.48</v>
      </c>
      <c r="U358" s="24">
        <v>0.65600000000000014</v>
      </c>
      <c r="V358" s="24">
        <v>0.7360000000000001</v>
      </c>
      <c r="W358" s="24">
        <v>0.68800000000000006</v>
      </c>
      <c r="X358" s="24">
        <v>0.78400000000000003</v>
      </c>
      <c r="Y358" s="24">
        <v>0.28799999999999998</v>
      </c>
      <c r="Z358" s="24">
        <v>0.72000000000000008</v>
      </c>
      <c r="AA358" s="25">
        <v>4.8000000000000007</v>
      </c>
      <c r="AB358" s="25">
        <v>26.400000000000002</v>
      </c>
      <c r="AC358" s="25">
        <v>4</v>
      </c>
      <c r="AD358" s="25">
        <v>16.8</v>
      </c>
      <c r="AE358" s="25">
        <v>0</v>
      </c>
      <c r="AF358" s="25">
        <v>4.8000000000000007</v>
      </c>
      <c r="AG358" s="25">
        <v>20.8</v>
      </c>
      <c r="AH358" s="25">
        <v>1.6</v>
      </c>
      <c r="AI358" s="25">
        <v>0</v>
      </c>
      <c r="AJ358" s="25">
        <v>9.6000000000000014</v>
      </c>
      <c r="AK358" s="25">
        <v>10.4</v>
      </c>
      <c r="AL358" s="25">
        <v>9.6000000000000014</v>
      </c>
      <c r="AM358" s="25">
        <v>14.4</v>
      </c>
      <c r="AN358" s="25">
        <v>25.6</v>
      </c>
      <c r="AO358" s="25">
        <v>3.2</v>
      </c>
      <c r="AP358" s="25">
        <v>9.6000000000000014</v>
      </c>
      <c r="AQ358" s="25">
        <v>10.4</v>
      </c>
      <c r="AR358" s="25">
        <v>16</v>
      </c>
      <c r="AS358" s="25">
        <v>9.6000000000000014</v>
      </c>
      <c r="AT358" s="25">
        <v>30.400000000000002</v>
      </c>
      <c r="AU358" s="25">
        <v>15.200000000000001</v>
      </c>
      <c r="AV358" s="25">
        <v>33.6</v>
      </c>
      <c r="AW358" s="25">
        <v>12</v>
      </c>
      <c r="AX358" s="25">
        <v>11.19999999999991</v>
      </c>
      <c r="AY358" s="25">
        <v>6.4</v>
      </c>
      <c r="AZ358" s="25">
        <v>15.200000000000001</v>
      </c>
      <c r="BA358" s="25">
        <v>20</v>
      </c>
      <c r="BB358" s="25">
        <v>0</v>
      </c>
      <c r="BC358" s="25">
        <v>0</v>
      </c>
      <c r="BD358" s="25">
        <v>4</v>
      </c>
      <c r="BE358" s="25">
        <v>4</v>
      </c>
      <c r="BF358" s="25">
        <v>8</v>
      </c>
      <c r="BG358" s="25">
        <v>4</v>
      </c>
      <c r="BH358" s="25">
        <v>38.400000000000006</v>
      </c>
      <c r="BI358" s="25">
        <v>2.4000000000000004</v>
      </c>
      <c r="BJ358" s="25">
        <v>0</v>
      </c>
      <c r="BK358" s="25">
        <v>34.4</v>
      </c>
      <c r="BL358" s="25">
        <v>19.200000000000003</v>
      </c>
      <c r="BM358" s="25">
        <v>23.200000000000003</v>
      </c>
      <c r="BN358" s="25">
        <v>10.4</v>
      </c>
    </row>
    <row r="359" spans="1:66" x14ac:dyDescent="0.25">
      <c r="A359" s="6">
        <v>45250</v>
      </c>
      <c r="B359" t="s">
        <v>17</v>
      </c>
      <c r="C359">
        <v>20</v>
      </c>
      <c r="D359">
        <f t="shared" si="45"/>
        <v>339.2</v>
      </c>
      <c r="E359">
        <f t="shared" si="46"/>
        <v>51.199999999999996</v>
      </c>
      <c r="F359">
        <f t="shared" si="47"/>
        <v>111.20000000000002</v>
      </c>
      <c r="G359">
        <f t="shared" si="48"/>
        <v>124</v>
      </c>
      <c r="H359">
        <f t="shared" si="49"/>
        <v>52.8</v>
      </c>
      <c r="I359">
        <v>0</v>
      </c>
      <c r="J359" s="22">
        <v>0.38400000000000001</v>
      </c>
      <c r="K359" s="22">
        <v>0.42400000000000004</v>
      </c>
      <c r="L359" s="22">
        <v>0.62400000000000011</v>
      </c>
      <c r="M359" s="22">
        <v>0.79200000000000004</v>
      </c>
      <c r="N359" s="22">
        <v>0.40800000000000003</v>
      </c>
      <c r="O359" s="24">
        <v>0.11200000000000002</v>
      </c>
      <c r="P359" s="24">
        <v>0.51200000000000001</v>
      </c>
      <c r="Q359" s="24">
        <v>0.128</v>
      </c>
      <c r="R359" s="24">
        <v>0.20800000000000002</v>
      </c>
      <c r="S359" s="24">
        <v>0.51200000000000001</v>
      </c>
      <c r="T359" s="24">
        <v>0.42400000000000004</v>
      </c>
      <c r="U359" s="24">
        <v>0.8</v>
      </c>
      <c r="V359" s="24">
        <v>0.71200000000000008</v>
      </c>
      <c r="W359" s="24">
        <v>0.4</v>
      </c>
      <c r="X359" s="24">
        <v>0.57599999999999996</v>
      </c>
      <c r="Y359" s="24">
        <v>0.76800000000000002</v>
      </c>
      <c r="Z359" s="24">
        <v>0.77600000000000002</v>
      </c>
      <c r="AA359" s="25">
        <v>19.200000000000003</v>
      </c>
      <c r="AB359" s="25">
        <v>14.4</v>
      </c>
      <c r="AC359" s="25">
        <v>6.4</v>
      </c>
      <c r="AD359" s="25">
        <v>4.8000000000000007</v>
      </c>
      <c r="AE359" s="25">
        <v>25.6</v>
      </c>
      <c r="AF359" s="25">
        <v>4</v>
      </c>
      <c r="AG359" s="25">
        <v>10.4</v>
      </c>
      <c r="AH359" s="25">
        <v>7.2</v>
      </c>
      <c r="AI359" s="25">
        <v>19.200000000000003</v>
      </c>
      <c r="AJ359" s="25">
        <v>0</v>
      </c>
      <c r="AK359" s="25">
        <v>10.4</v>
      </c>
      <c r="AL359" s="25">
        <v>0</v>
      </c>
      <c r="AM359" s="25">
        <v>0</v>
      </c>
      <c r="AN359" s="25">
        <v>0</v>
      </c>
      <c r="AO359" s="25">
        <v>35.200000000000003</v>
      </c>
      <c r="AP359" s="25">
        <v>10.4</v>
      </c>
      <c r="AQ359" s="25">
        <v>0.8</v>
      </c>
      <c r="AR359" s="25">
        <v>6.4</v>
      </c>
      <c r="AS359" s="25">
        <v>0</v>
      </c>
      <c r="AT359" s="25">
        <v>0</v>
      </c>
      <c r="AU359" s="25">
        <v>4</v>
      </c>
      <c r="AV359" s="25">
        <v>0</v>
      </c>
      <c r="AW359" s="25">
        <v>8.8000000000000007</v>
      </c>
      <c r="AX359" s="25">
        <v>28.8</v>
      </c>
      <c r="AY359" s="25">
        <v>12</v>
      </c>
      <c r="AZ359" s="25">
        <v>7.2</v>
      </c>
      <c r="BA359" s="25">
        <v>21.6</v>
      </c>
      <c r="BB359" s="25">
        <v>35.200000000000003</v>
      </c>
      <c r="BC359" s="25">
        <v>0.8</v>
      </c>
      <c r="BD359" s="25">
        <v>5.6000000000000005</v>
      </c>
      <c r="BE359" s="25">
        <v>10.4</v>
      </c>
      <c r="BF359" s="25">
        <v>0</v>
      </c>
      <c r="BG359" s="25">
        <v>1.6</v>
      </c>
      <c r="BH359" s="25">
        <v>32</v>
      </c>
      <c r="BI359" s="25">
        <v>6.4</v>
      </c>
      <c r="BJ359" s="25">
        <v>0</v>
      </c>
      <c r="BK359" s="25">
        <v>0.8</v>
      </c>
      <c r="BL359" s="25">
        <v>0</v>
      </c>
      <c r="BM359" s="25">
        <v>0</v>
      </c>
      <c r="BN359" s="25">
        <v>0</v>
      </c>
    </row>
    <row r="360" spans="1:66" x14ac:dyDescent="0.25">
      <c r="A360" s="6">
        <v>45251</v>
      </c>
      <c r="B360" t="s">
        <v>17</v>
      </c>
      <c r="C360">
        <v>21</v>
      </c>
      <c r="D360">
        <f t="shared" si="45"/>
        <v>404.80000000000007</v>
      </c>
      <c r="E360">
        <f t="shared" si="46"/>
        <v>77.600000000000023</v>
      </c>
      <c r="F360">
        <f t="shared" si="47"/>
        <v>137.60000000000002</v>
      </c>
      <c r="G360">
        <f t="shared" si="48"/>
        <v>139.19999999999999</v>
      </c>
      <c r="H360">
        <f t="shared" si="49"/>
        <v>50.400000000000006</v>
      </c>
      <c r="I360">
        <v>0</v>
      </c>
      <c r="J360" s="22">
        <v>0.72800000000000009</v>
      </c>
      <c r="K360" s="22">
        <v>0.22400000000000003</v>
      </c>
      <c r="L360" s="22">
        <v>0.38400000000000001</v>
      </c>
      <c r="M360" s="22">
        <v>0.56799999999999995</v>
      </c>
      <c r="N360" s="22">
        <v>0.52</v>
      </c>
      <c r="O360" s="24">
        <v>0.64000000000000012</v>
      </c>
      <c r="P360" s="24">
        <v>0.56000000000000005</v>
      </c>
      <c r="Q360" s="24">
        <v>0.71200000000000008</v>
      </c>
      <c r="R360" s="24">
        <v>0.53600000000000003</v>
      </c>
      <c r="S360" s="24">
        <v>0.35200000000000004</v>
      </c>
      <c r="T360" s="24">
        <v>0.66400000000000015</v>
      </c>
      <c r="U360" s="24">
        <v>0.58399999999999996</v>
      </c>
      <c r="V360" s="24">
        <v>0.62400000000000011</v>
      </c>
      <c r="W360" s="24">
        <v>0.6160000000000001</v>
      </c>
      <c r="X360" s="24">
        <v>0.46399999999999997</v>
      </c>
      <c r="Y360" s="24">
        <v>0.8</v>
      </c>
      <c r="Z360" s="24">
        <v>0.63200000000000012</v>
      </c>
      <c r="AA360" s="25">
        <v>1.6</v>
      </c>
      <c r="AB360" s="25">
        <v>31.200000000000003</v>
      </c>
      <c r="AC360" s="25">
        <v>12.8</v>
      </c>
      <c r="AD360" s="25">
        <v>28</v>
      </c>
      <c r="AE360" s="25">
        <v>25.6</v>
      </c>
      <c r="AF360" s="25">
        <v>11.200000000000001</v>
      </c>
      <c r="AG360" s="25">
        <v>12</v>
      </c>
      <c r="AH360" s="25">
        <v>0.8</v>
      </c>
      <c r="AI360" s="25">
        <v>0</v>
      </c>
      <c r="AJ360" s="25">
        <v>14.4</v>
      </c>
      <c r="AK360" s="25">
        <v>16</v>
      </c>
      <c r="AL360" s="25">
        <v>11.200000000000001</v>
      </c>
      <c r="AM360" s="25">
        <v>0</v>
      </c>
      <c r="AN360" s="25">
        <v>0</v>
      </c>
      <c r="AO360" s="25">
        <v>13.600000000000001</v>
      </c>
      <c r="AP360" s="25">
        <v>0</v>
      </c>
      <c r="AQ360" s="25">
        <v>24.8</v>
      </c>
      <c r="AR360" s="25">
        <v>0</v>
      </c>
      <c r="AS360" s="25">
        <v>0</v>
      </c>
      <c r="AT360" s="25">
        <v>0.8</v>
      </c>
      <c r="AU360" s="25">
        <v>0</v>
      </c>
      <c r="AV360" s="25">
        <v>5.6000000000000005</v>
      </c>
      <c r="AW360" s="25">
        <v>7.2</v>
      </c>
      <c r="AX360" s="25">
        <v>30.400000000000002</v>
      </c>
      <c r="AY360" s="25">
        <v>16</v>
      </c>
      <c r="AZ360" s="25">
        <v>8.8000000000000007</v>
      </c>
      <c r="BA360" s="25">
        <v>12</v>
      </c>
      <c r="BB360" s="25">
        <v>0.8</v>
      </c>
      <c r="BC360" s="25">
        <v>32.800000000000004</v>
      </c>
      <c r="BD360" s="25">
        <v>25.6</v>
      </c>
      <c r="BE360" s="25">
        <v>0</v>
      </c>
      <c r="BF360" s="25">
        <v>6.4</v>
      </c>
      <c r="BG360" s="25">
        <v>14.4</v>
      </c>
      <c r="BH360" s="25">
        <v>0</v>
      </c>
      <c r="BI360" s="25">
        <v>2.4000000000000004</v>
      </c>
      <c r="BJ360" s="25">
        <v>11.200000000000001</v>
      </c>
      <c r="BK360" s="25">
        <v>18.400000000000002</v>
      </c>
      <c r="BL360" s="25">
        <v>0</v>
      </c>
      <c r="BM360" s="25">
        <v>14.4</v>
      </c>
      <c r="BN360" s="25">
        <v>10.4</v>
      </c>
    </row>
    <row r="361" spans="1:66" x14ac:dyDescent="0.25">
      <c r="A361" s="6">
        <v>45252</v>
      </c>
      <c r="B361" t="s">
        <v>17</v>
      </c>
      <c r="C361">
        <v>22</v>
      </c>
      <c r="D361">
        <f t="shared" si="45"/>
        <v>368.80000000000007</v>
      </c>
      <c r="E361">
        <f t="shared" si="46"/>
        <v>130.4</v>
      </c>
      <c r="F361">
        <f t="shared" si="47"/>
        <v>102.39999999999999</v>
      </c>
      <c r="G361">
        <f t="shared" si="48"/>
        <v>70.400000000000006</v>
      </c>
      <c r="H361">
        <f t="shared" si="49"/>
        <v>65.599999999999994</v>
      </c>
      <c r="I361">
        <v>0</v>
      </c>
      <c r="J361" s="22">
        <v>0.25600000000000001</v>
      </c>
      <c r="K361" s="22">
        <v>0.496</v>
      </c>
      <c r="L361" s="22">
        <v>0.6080000000000001</v>
      </c>
      <c r="M361" s="22">
        <v>0.34400000000000003</v>
      </c>
      <c r="N361" s="22">
        <v>0.76000000000000012</v>
      </c>
      <c r="O361" s="24">
        <v>0.48</v>
      </c>
      <c r="P361" s="24">
        <v>0.17600000000000002</v>
      </c>
      <c r="Q361" s="24">
        <v>0.32000000000000006</v>
      </c>
      <c r="R361" s="24">
        <v>0.66400000000000015</v>
      </c>
      <c r="S361" s="24">
        <v>0.48799999999999999</v>
      </c>
      <c r="T361" s="24">
        <v>0.68</v>
      </c>
      <c r="U361" s="24">
        <v>0.64800000000000013</v>
      </c>
      <c r="V361" s="24">
        <v>0.56000000000000005</v>
      </c>
      <c r="W361" s="24">
        <v>0.30400000000000005</v>
      </c>
      <c r="X361" s="24">
        <v>0.77600000000000002</v>
      </c>
      <c r="Y361" s="24">
        <v>0.6160000000000001</v>
      </c>
      <c r="Z361" s="24">
        <v>0.24</v>
      </c>
      <c r="AA361" s="25">
        <v>18.400000000000002</v>
      </c>
      <c r="AB361" s="25">
        <v>29.6</v>
      </c>
      <c r="AC361" s="25">
        <v>4.8000000000000007</v>
      </c>
      <c r="AD361" s="25">
        <v>8.8000000000000007</v>
      </c>
      <c r="AE361" s="25">
        <v>0</v>
      </c>
      <c r="AF361" s="25">
        <v>4</v>
      </c>
      <c r="AG361" s="25">
        <v>28.8</v>
      </c>
      <c r="AH361" s="25">
        <v>0</v>
      </c>
      <c r="AI361" s="25">
        <v>4</v>
      </c>
      <c r="AJ361" s="25">
        <v>4</v>
      </c>
      <c r="AK361" s="25">
        <v>0</v>
      </c>
      <c r="AL361" s="25">
        <v>12.8</v>
      </c>
      <c r="AM361" s="25">
        <v>4</v>
      </c>
      <c r="AN361" s="25">
        <v>19.200000000000003</v>
      </c>
      <c r="AO361" s="25">
        <v>4.8000000000000007</v>
      </c>
      <c r="AP361" s="25">
        <v>1.6</v>
      </c>
      <c r="AQ361" s="25">
        <v>0.8</v>
      </c>
      <c r="AR361" s="25">
        <v>12</v>
      </c>
      <c r="AS361" s="25">
        <v>0</v>
      </c>
      <c r="AT361" s="25">
        <v>10.4</v>
      </c>
      <c r="AU361" s="25">
        <v>6.4</v>
      </c>
      <c r="AV361" s="25">
        <v>4.8000000000000007</v>
      </c>
      <c r="AW361" s="25">
        <v>17.600000000000001</v>
      </c>
      <c r="AX361" s="25">
        <v>1.6</v>
      </c>
      <c r="AY361" s="25">
        <v>6.4</v>
      </c>
      <c r="AZ361" s="25">
        <v>0</v>
      </c>
      <c r="BA361" s="25">
        <v>8.8000000000000007</v>
      </c>
      <c r="BB361" s="25">
        <v>0</v>
      </c>
      <c r="BC361" s="25">
        <v>9.6000000000000014</v>
      </c>
      <c r="BD361" s="25">
        <v>15.200000000000001</v>
      </c>
      <c r="BE361" s="25">
        <v>0</v>
      </c>
      <c r="BF361" s="25">
        <v>8</v>
      </c>
      <c r="BG361" s="25">
        <v>43.2</v>
      </c>
      <c r="BH361" s="25">
        <v>28.8</v>
      </c>
      <c r="BI361" s="25">
        <v>16.8</v>
      </c>
      <c r="BJ361" s="25">
        <v>0</v>
      </c>
      <c r="BK361" s="25">
        <v>0</v>
      </c>
      <c r="BL361" s="25">
        <v>19.200000000000003</v>
      </c>
      <c r="BM361" s="25">
        <v>0</v>
      </c>
      <c r="BN361" s="25">
        <v>14.4</v>
      </c>
    </row>
    <row r="362" spans="1:66" x14ac:dyDescent="0.25">
      <c r="A362" s="6">
        <v>45253</v>
      </c>
      <c r="B362" t="s">
        <v>17</v>
      </c>
      <c r="C362">
        <v>23</v>
      </c>
      <c r="D362">
        <f t="shared" si="45"/>
        <v>543.20000000000005</v>
      </c>
      <c r="E362">
        <f t="shared" si="46"/>
        <v>142.40000000000003</v>
      </c>
      <c r="F362">
        <f t="shared" si="47"/>
        <v>124</v>
      </c>
      <c r="G362">
        <f t="shared" si="48"/>
        <v>152.00000000000009</v>
      </c>
      <c r="H362">
        <f t="shared" si="49"/>
        <v>124.80000000000001</v>
      </c>
      <c r="I362">
        <v>1</v>
      </c>
      <c r="J362" s="22">
        <v>0.2</v>
      </c>
      <c r="K362" s="22">
        <v>0.4</v>
      </c>
      <c r="L362" s="22">
        <v>0.56000000000000005</v>
      </c>
      <c r="M362" s="22">
        <v>0.69600000000000006</v>
      </c>
      <c r="N362" s="22">
        <v>0.34400000000000003</v>
      </c>
      <c r="O362" s="24">
        <v>0.46399999999999997</v>
      </c>
      <c r="P362" s="24">
        <v>0.6080000000000001</v>
      </c>
      <c r="Q362" s="24">
        <v>0.60000000000000009</v>
      </c>
      <c r="R362" s="24">
        <v>8.8000000000000009E-2</v>
      </c>
      <c r="S362" s="24">
        <v>0.55200000000000005</v>
      </c>
      <c r="T362" s="24">
        <v>0.57599999999999996</v>
      </c>
      <c r="U362" s="24">
        <v>0.56000000000000005</v>
      </c>
      <c r="V362" s="24">
        <v>0.20800000000000002</v>
      </c>
      <c r="W362" s="24">
        <v>0.25600000000000001</v>
      </c>
      <c r="X362" s="24">
        <v>0.68800000000000006</v>
      </c>
      <c r="Y362" s="24">
        <v>0.68</v>
      </c>
      <c r="Z362" s="24">
        <v>0.44800000000000006</v>
      </c>
      <c r="AA362" s="25">
        <v>32</v>
      </c>
      <c r="AB362" s="25">
        <v>6.4</v>
      </c>
      <c r="AC362" s="25">
        <v>17.600000000000001</v>
      </c>
      <c r="AD362" s="25">
        <v>3.2</v>
      </c>
      <c r="AE362" s="25">
        <v>0</v>
      </c>
      <c r="AF362" s="25">
        <v>23.200000000000003</v>
      </c>
      <c r="AG362" s="25">
        <v>0</v>
      </c>
      <c r="AH362" s="25">
        <v>12</v>
      </c>
      <c r="AI362" s="25">
        <v>29.6</v>
      </c>
      <c r="AJ362" s="25">
        <v>0</v>
      </c>
      <c r="AK362" s="25">
        <v>7.2</v>
      </c>
      <c r="AL362" s="25">
        <v>0</v>
      </c>
      <c r="AM362" s="25">
        <v>26.400000000000002</v>
      </c>
      <c r="AN362" s="25">
        <v>27.200000000000003</v>
      </c>
      <c r="AO362" s="25">
        <v>0</v>
      </c>
      <c r="AP362" s="25">
        <v>0</v>
      </c>
      <c r="AQ362" s="25">
        <v>2.4000000000000004</v>
      </c>
      <c r="AR362" s="25">
        <v>35.200000000000003</v>
      </c>
      <c r="AS362" s="25">
        <v>33.6</v>
      </c>
      <c r="AT362" s="25">
        <v>0</v>
      </c>
      <c r="AU362" s="25">
        <v>0</v>
      </c>
      <c r="AV362" s="25">
        <v>12.8</v>
      </c>
      <c r="AW362" s="25">
        <v>14.400000000000091</v>
      </c>
      <c r="AX362" s="25">
        <v>0</v>
      </c>
      <c r="AY362" s="25">
        <v>24.8</v>
      </c>
      <c r="AZ362" s="25">
        <v>9.6000000000000014</v>
      </c>
      <c r="BA362" s="25">
        <v>36.800000000000004</v>
      </c>
      <c r="BB362" s="25">
        <v>23.200000000000003</v>
      </c>
      <c r="BC362" s="25">
        <v>8</v>
      </c>
      <c r="BD362" s="25">
        <v>22.400000000000002</v>
      </c>
      <c r="BE362" s="25">
        <v>17.600000000000001</v>
      </c>
      <c r="BF362" s="25">
        <v>1.6</v>
      </c>
      <c r="BG362" s="25">
        <v>0</v>
      </c>
      <c r="BH362" s="25">
        <v>17.600000000000001</v>
      </c>
      <c r="BI362" s="25">
        <v>42.400000000000006</v>
      </c>
      <c r="BJ362" s="25">
        <v>40</v>
      </c>
      <c r="BK362" s="25">
        <v>0</v>
      </c>
      <c r="BL362" s="25">
        <v>4</v>
      </c>
      <c r="BM362" s="25">
        <v>10.4</v>
      </c>
      <c r="BN362" s="25">
        <v>8.8000000000000007</v>
      </c>
    </row>
    <row r="363" spans="1:66" x14ac:dyDescent="0.25">
      <c r="A363" s="6">
        <v>45254</v>
      </c>
      <c r="B363" t="s">
        <v>17</v>
      </c>
      <c r="C363">
        <v>24</v>
      </c>
      <c r="D363">
        <f t="shared" si="45"/>
        <v>412.80000000000018</v>
      </c>
      <c r="E363">
        <f t="shared" si="46"/>
        <v>102.40000000000009</v>
      </c>
      <c r="F363">
        <f t="shared" si="47"/>
        <v>85.600000000000009</v>
      </c>
      <c r="G363">
        <f t="shared" si="48"/>
        <v>64.000000000000014</v>
      </c>
      <c r="H363">
        <f t="shared" si="49"/>
        <v>160.80000000000004</v>
      </c>
      <c r="I363">
        <v>1</v>
      </c>
      <c r="J363" s="22">
        <v>0.44000000000000006</v>
      </c>
      <c r="K363" s="22">
        <v>0.43200000000000005</v>
      </c>
      <c r="L363" s="22">
        <v>0.65600000000000014</v>
      </c>
      <c r="M363" s="22">
        <v>0.70400000000000007</v>
      </c>
      <c r="N363" s="22">
        <v>0.62400000000000011</v>
      </c>
      <c r="O363" s="24">
        <v>0.69600000000000006</v>
      </c>
      <c r="P363" s="24">
        <v>8.8000000000000009E-2</v>
      </c>
      <c r="Q363" s="24">
        <v>0.59199999999999997</v>
      </c>
      <c r="R363" s="24">
        <v>0.48799999999999999</v>
      </c>
      <c r="S363" s="24">
        <v>0.53600000000000003</v>
      </c>
      <c r="T363" s="24">
        <v>0.68800000000000006</v>
      </c>
      <c r="U363" s="24">
        <v>0.77600000000000002</v>
      </c>
      <c r="V363" s="24">
        <v>0.28000000000000003</v>
      </c>
      <c r="W363" s="24">
        <v>0.68800000000000006</v>
      </c>
      <c r="X363" s="24">
        <v>0.78400000000000003</v>
      </c>
      <c r="Y363" s="24">
        <v>0.8</v>
      </c>
      <c r="Z363" s="24">
        <v>0.56799999999999995</v>
      </c>
      <c r="AA363" s="25">
        <v>0</v>
      </c>
      <c r="AB363" s="25">
        <v>0</v>
      </c>
      <c r="AC363" s="25">
        <v>1.6</v>
      </c>
      <c r="AD363" s="25">
        <v>0</v>
      </c>
      <c r="AE363" s="25">
        <v>7.2</v>
      </c>
      <c r="AF363" s="25">
        <v>17.600000000000001</v>
      </c>
      <c r="AG363" s="25">
        <v>22.400000000000002</v>
      </c>
      <c r="AH363" s="25">
        <v>6.4</v>
      </c>
      <c r="AI363" s="25">
        <v>10.4</v>
      </c>
      <c r="AJ363" s="25">
        <v>20</v>
      </c>
      <c r="AK363" s="25">
        <v>8</v>
      </c>
      <c r="AL363" s="25">
        <v>25.6</v>
      </c>
      <c r="AM363" s="25">
        <v>19.200000000000003</v>
      </c>
      <c r="AN363" s="25">
        <v>9.6000000000000014</v>
      </c>
      <c r="AO363" s="25">
        <v>21.6</v>
      </c>
      <c r="AP363" s="25">
        <v>0</v>
      </c>
      <c r="AQ363" s="25">
        <v>32.800000000000004</v>
      </c>
      <c r="AR363" s="25">
        <v>26.400000000000002</v>
      </c>
      <c r="AS363" s="25">
        <v>23.200000000000003</v>
      </c>
      <c r="AT363" s="25">
        <v>2.4000000000000004</v>
      </c>
      <c r="AU363" s="25">
        <v>13.600000000000001</v>
      </c>
      <c r="AV363" s="25">
        <v>0</v>
      </c>
      <c r="AW363" s="25">
        <v>0</v>
      </c>
      <c r="AX363" s="25">
        <v>13.600000000000001</v>
      </c>
      <c r="AY363" s="25">
        <v>7.2</v>
      </c>
      <c r="AZ363" s="25">
        <v>4</v>
      </c>
      <c r="BA363" s="25">
        <v>15.200000000000001</v>
      </c>
      <c r="BB363" s="25">
        <v>9.6000000000000014</v>
      </c>
      <c r="BC363" s="25">
        <v>0</v>
      </c>
      <c r="BD363" s="25">
        <v>0.8</v>
      </c>
      <c r="BE363" s="25">
        <v>5.6000000000000005</v>
      </c>
      <c r="BF363" s="25">
        <v>2.4000000000000004</v>
      </c>
      <c r="BG363" s="25">
        <v>11.200000000000001</v>
      </c>
      <c r="BH363" s="25">
        <v>6.4</v>
      </c>
      <c r="BI363" s="25">
        <v>0</v>
      </c>
      <c r="BJ363" s="25">
        <v>22.400000000000002</v>
      </c>
      <c r="BK363" s="25">
        <v>24</v>
      </c>
      <c r="BL363" s="25">
        <v>8</v>
      </c>
      <c r="BM363" s="25">
        <v>4.8000000000000913</v>
      </c>
      <c r="BN363" s="25">
        <v>17.600000000000001</v>
      </c>
    </row>
    <row r="364" spans="1:66" x14ac:dyDescent="0.25">
      <c r="A364" s="6">
        <v>45255</v>
      </c>
      <c r="B364" t="s">
        <v>17</v>
      </c>
      <c r="C364">
        <v>25</v>
      </c>
      <c r="D364">
        <f t="shared" si="45"/>
        <v>460.80000000000007</v>
      </c>
      <c r="E364">
        <f t="shared" si="46"/>
        <v>129.60000000000002</v>
      </c>
      <c r="F364">
        <f t="shared" si="47"/>
        <v>94.4</v>
      </c>
      <c r="G364">
        <f t="shared" si="48"/>
        <v>142.4</v>
      </c>
      <c r="H364">
        <f t="shared" si="49"/>
        <v>94.4</v>
      </c>
      <c r="I364">
        <v>0</v>
      </c>
      <c r="J364" s="22">
        <v>0.21600000000000003</v>
      </c>
      <c r="K364" s="22">
        <v>0.72000000000000008</v>
      </c>
      <c r="L364" s="22">
        <v>0.6160000000000001</v>
      </c>
      <c r="M364" s="22">
        <v>0.69600000000000006</v>
      </c>
      <c r="N364" s="22">
        <v>0.54400000000000004</v>
      </c>
      <c r="O364" s="24">
        <v>0.45600000000000007</v>
      </c>
      <c r="P364" s="24">
        <v>0.76000000000000012</v>
      </c>
      <c r="Q364" s="24">
        <v>0.58399999999999996</v>
      </c>
      <c r="R364" s="24">
        <v>0.54400000000000004</v>
      </c>
      <c r="S364" s="24">
        <v>0.2</v>
      </c>
      <c r="T364" s="24">
        <v>0.6080000000000001</v>
      </c>
      <c r="U364" s="24">
        <v>0.68800000000000006</v>
      </c>
      <c r="V364" s="24">
        <v>0.47199999999999998</v>
      </c>
      <c r="W364" s="24">
        <v>0.74400000000000011</v>
      </c>
      <c r="X364" s="24">
        <v>0.20800000000000002</v>
      </c>
      <c r="Y364" s="24">
        <v>0.24</v>
      </c>
      <c r="Z364" s="24">
        <v>0.34400000000000003</v>
      </c>
      <c r="AA364" s="25">
        <v>0</v>
      </c>
      <c r="AB364" s="25">
        <v>0</v>
      </c>
      <c r="AC364" s="25">
        <v>1.6</v>
      </c>
      <c r="AD364" s="25">
        <v>17.600000000000001</v>
      </c>
      <c r="AE364" s="25">
        <v>20.8</v>
      </c>
      <c r="AF364" s="25">
        <v>24</v>
      </c>
      <c r="AG364" s="25">
        <v>0</v>
      </c>
      <c r="AH364" s="25">
        <v>1.6</v>
      </c>
      <c r="AI364" s="25">
        <v>19.200000000000003</v>
      </c>
      <c r="AJ364" s="25">
        <v>9.6000000000000014</v>
      </c>
      <c r="AK364" s="25">
        <v>5.6000000000000005</v>
      </c>
      <c r="AL364" s="25">
        <v>16</v>
      </c>
      <c r="AM364" s="25">
        <v>0</v>
      </c>
      <c r="AN364" s="25">
        <v>5.6000000000000005</v>
      </c>
      <c r="AO364" s="25">
        <v>10.4</v>
      </c>
      <c r="AP364" s="25">
        <v>13.600000000000001</v>
      </c>
      <c r="AQ364" s="25">
        <v>2.4000000000000004</v>
      </c>
      <c r="AR364" s="25">
        <v>3.2</v>
      </c>
      <c r="AS364" s="25">
        <v>20</v>
      </c>
      <c r="AT364" s="25">
        <v>23.200000000000003</v>
      </c>
      <c r="AU364" s="25">
        <v>23.200000000000003</v>
      </c>
      <c r="AV364" s="25">
        <v>15.200000000000001</v>
      </c>
      <c r="AW364" s="25">
        <v>31.200000000000003</v>
      </c>
      <c r="AX364" s="25">
        <v>0</v>
      </c>
      <c r="AY364" s="25">
        <v>0</v>
      </c>
      <c r="AZ364" s="25">
        <v>14.4</v>
      </c>
      <c r="BA364" s="25">
        <v>3.2</v>
      </c>
      <c r="BB364" s="25">
        <v>0.8</v>
      </c>
      <c r="BC364" s="25">
        <v>28.8</v>
      </c>
      <c r="BD364" s="25">
        <v>25.6</v>
      </c>
      <c r="BE364" s="25">
        <v>7.2</v>
      </c>
      <c r="BF364" s="25">
        <v>3.2</v>
      </c>
      <c r="BG364" s="25">
        <v>0.8</v>
      </c>
      <c r="BH364" s="25">
        <v>33.6</v>
      </c>
      <c r="BI364" s="25">
        <v>22.400000000000002</v>
      </c>
      <c r="BJ364" s="25">
        <v>29.6</v>
      </c>
      <c r="BK364" s="25">
        <v>16</v>
      </c>
      <c r="BL364" s="25">
        <v>6.4</v>
      </c>
      <c r="BM364" s="25">
        <v>8.8000000000000007</v>
      </c>
      <c r="BN364" s="25">
        <v>1.6</v>
      </c>
    </row>
    <row r="365" spans="1:66" x14ac:dyDescent="0.25">
      <c r="A365" s="6">
        <v>45256</v>
      </c>
      <c r="B365" t="s">
        <v>17</v>
      </c>
      <c r="C365">
        <v>26</v>
      </c>
      <c r="D365">
        <f t="shared" si="45"/>
        <v>325.60000000000002</v>
      </c>
      <c r="E365">
        <f t="shared" si="46"/>
        <v>77.600000000000009</v>
      </c>
      <c r="F365">
        <f t="shared" si="47"/>
        <v>38.4</v>
      </c>
      <c r="G365">
        <f t="shared" si="48"/>
        <v>116.80000000000001</v>
      </c>
      <c r="H365">
        <f t="shared" si="49"/>
        <v>92.800000000000026</v>
      </c>
      <c r="I365">
        <v>0</v>
      </c>
      <c r="J365" s="22">
        <v>0.23199999999999998</v>
      </c>
      <c r="K365" s="22">
        <v>0.63200000000000012</v>
      </c>
      <c r="L365" s="22">
        <v>0.39200000000000002</v>
      </c>
      <c r="M365" s="22">
        <v>0.72000000000000008</v>
      </c>
      <c r="N365" s="22">
        <v>0.72000000000000008</v>
      </c>
      <c r="O365" s="24">
        <v>0.76000000000000012</v>
      </c>
      <c r="P365" s="24">
        <v>0.31200000000000006</v>
      </c>
      <c r="Q365" s="24">
        <v>0.55200000000000005</v>
      </c>
      <c r="R365" s="24">
        <v>0.6160000000000001</v>
      </c>
      <c r="S365" s="24">
        <v>0.44800000000000006</v>
      </c>
      <c r="T365" s="24">
        <v>0.48799999999999999</v>
      </c>
      <c r="U365" s="24">
        <v>0.34400000000000003</v>
      </c>
      <c r="V365" s="24">
        <v>0.24</v>
      </c>
      <c r="W365" s="24">
        <v>0.2</v>
      </c>
      <c r="X365" s="24">
        <v>0.72000000000000008</v>
      </c>
      <c r="Y365" s="24">
        <v>0.72000000000000008</v>
      </c>
      <c r="Z365" s="24">
        <v>0.28799999999999998</v>
      </c>
      <c r="AA365" s="25">
        <v>6.4</v>
      </c>
      <c r="AB365" s="25">
        <v>7.2</v>
      </c>
      <c r="AC365" s="25">
        <v>0</v>
      </c>
      <c r="AD365" s="25">
        <v>0</v>
      </c>
      <c r="AE365" s="25">
        <v>0</v>
      </c>
      <c r="AF365" s="25">
        <v>0</v>
      </c>
      <c r="AG365" s="25">
        <v>3.2</v>
      </c>
      <c r="AH365" s="25">
        <v>20.8</v>
      </c>
      <c r="AI365" s="25">
        <v>0</v>
      </c>
      <c r="AJ365" s="25">
        <v>0.8</v>
      </c>
      <c r="AK365" s="25">
        <v>3.2</v>
      </c>
      <c r="AL365" s="25">
        <v>28.8</v>
      </c>
      <c r="AM365" s="25">
        <v>0.8</v>
      </c>
      <c r="AN365" s="25">
        <v>0</v>
      </c>
      <c r="AO365" s="25">
        <v>0.8</v>
      </c>
      <c r="AP365" s="25">
        <v>10.400000000000023</v>
      </c>
      <c r="AQ365" s="25">
        <v>0</v>
      </c>
      <c r="AR365" s="25">
        <v>6.4</v>
      </c>
      <c r="AS365" s="25">
        <v>32.800000000000004</v>
      </c>
      <c r="AT365" s="25">
        <v>12.8</v>
      </c>
      <c r="AU365" s="25">
        <v>5.6000000000000005</v>
      </c>
      <c r="AV365" s="25">
        <v>4.8000000000000007</v>
      </c>
      <c r="AW365" s="25">
        <v>5.6000000000000005</v>
      </c>
      <c r="AX365" s="25">
        <v>34.4</v>
      </c>
      <c r="AY365" s="25">
        <v>5.6000000000000005</v>
      </c>
      <c r="AZ365" s="25">
        <v>20.8</v>
      </c>
      <c r="BA365" s="25">
        <v>13.600000000000001</v>
      </c>
      <c r="BB365" s="25">
        <v>0</v>
      </c>
      <c r="BC365" s="25">
        <v>11.200000000000001</v>
      </c>
      <c r="BD365" s="25">
        <v>15.200000000000001</v>
      </c>
      <c r="BE365" s="25">
        <v>6.4</v>
      </c>
      <c r="BF365" s="25">
        <v>33.6</v>
      </c>
      <c r="BG365" s="25">
        <v>0</v>
      </c>
      <c r="BH365" s="25">
        <v>3.2</v>
      </c>
      <c r="BI365" s="25">
        <v>0</v>
      </c>
      <c r="BJ365" s="25">
        <v>0</v>
      </c>
      <c r="BK365" s="25">
        <v>6.4</v>
      </c>
      <c r="BL365" s="25">
        <v>22.400000000000002</v>
      </c>
      <c r="BM365" s="25">
        <v>2.4000000000000004</v>
      </c>
      <c r="BN365" s="25">
        <v>3.2</v>
      </c>
    </row>
    <row r="366" spans="1:66" x14ac:dyDescent="0.25">
      <c r="A366" s="6">
        <v>45257</v>
      </c>
      <c r="B366" t="s">
        <v>17</v>
      </c>
      <c r="C366">
        <v>27</v>
      </c>
      <c r="D366">
        <f t="shared" si="45"/>
        <v>332.80000000000007</v>
      </c>
      <c r="E366">
        <f t="shared" si="46"/>
        <v>57.600000000000094</v>
      </c>
      <c r="F366">
        <f t="shared" si="47"/>
        <v>104</v>
      </c>
      <c r="G366">
        <f t="shared" si="48"/>
        <v>83.2</v>
      </c>
      <c r="H366">
        <f t="shared" si="49"/>
        <v>88</v>
      </c>
      <c r="I366">
        <v>0</v>
      </c>
      <c r="J366" s="22">
        <v>0.37600000000000006</v>
      </c>
      <c r="K366" s="22">
        <v>0.76000000000000012</v>
      </c>
      <c r="L366" s="22">
        <v>0.74400000000000011</v>
      </c>
      <c r="M366" s="22">
        <v>0.14399999999999999</v>
      </c>
      <c r="N366" s="22">
        <v>0.28799999999999998</v>
      </c>
      <c r="O366" s="24">
        <v>0.63200000000000012</v>
      </c>
      <c r="P366" s="24">
        <v>0.43200000000000005</v>
      </c>
      <c r="Q366" s="24">
        <v>0.69600000000000006</v>
      </c>
      <c r="R366" s="24">
        <v>0.51200000000000001</v>
      </c>
      <c r="S366" s="24">
        <v>0.52800000000000002</v>
      </c>
      <c r="T366" s="24">
        <v>0.62400000000000011</v>
      </c>
      <c r="U366" s="24">
        <v>0.32000000000000006</v>
      </c>
      <c r="V366" s="24">
        <v>0.56000000000000005</v>
      </c>
      <c r="W366" s="24">
        <v>0.7360000000000001</v>
      </c>
      <c r="X366" s="24">
        <v>0.34400000000000003</v>
      </c>
      <c r="Y366" s="24">
        <v>0.4</v>
      </c>
      <c r="Z366" s="24">
        <v>0.79200000000000004</v>
      </c>
      <c r="AA366" s="25">
        <v>3.2</v>
      </c>
      <c r="AB366" s="25">
        <v>1.6</v>
      </c>
      <c r="AC366" s="25">
        <v>0</v>
      </c>
      <c r="AD366" s="25">
        <v>6.4</v>
      </c>
      <c r="AE366" s="25">
        <v>4.8000000000000007</v>
      </c>
      <c r="AF366" s="25">
        <v>6.4</v>
      </c>
      <c r="AG366" s="25">
        <v>5.6000000000000005</v>
      </c>
      <c r="AH366" s="25">
        <v>21.6</v>
      </c>
      <c r="AI366" s="25">
        <v>29.6</v>
      </c>
      <c r="AJ366" s="25">
        <v>24.8</v>
      </c>
      <c r="AK366" s="25">
        <v>12.8</v>
      </c>
      <c r="AL366" s="25">
        <v>7.2</v>
      </c>
      <c r="AM366" s="25">
        <v>11.200000000000001</v>
      </c>
      <c r="AN366" s="25">
        <v>35.200000000000003</v>
      </c>
      <c r="AO366" s="25">
        <v>8.8000000000000007</v>
      </c>
      <c r="AP366" s="25">
        <v>7.2</v>
      </c>
      <c r="AQ366" s="25">
        <v>1.6</v>
      </c>
      <c r="AR366" s="25">
        <v>0</v>
      </c>
      <c r="AS366" s="25">
        <v>0</v>
      </c>
      <c r="AT366" s="25">
        <v>16.8</v>
      </c>
      <c r="AU366" s="25">
        <v>0</v>
      </c>
      <c r="AV366" s="25">
        <v>6.4</v>
      </c>
      <c r="AW366" s="25">
        <v>4.8000000000000007</v>
      </c>
      <c r="AX366" s="25">
        <v>4</v>
      </c>
      <c r="AY366" s="25">
        <v>17.600000000000001</v>
      </c>
      <c r="AZ366" s="25">
        <v>13.600000000000001</v>
      </c>
      <c r="BA366" s="25">
        <v>10.4</v>
      </c>
      <c r="BB366" s="25">
        <v>19.200000000000003</v>
      </c>
      <c r="BC366" s="25">
        <v>4.8000000000000007</v>
      </c>
      <c r="BD366" s="25">
        <v>2.4000000000000004</v>
      </c>
      <c r="BE366" s="25">
        <v>16.8</v>
      </c>
      <c r="BF366" s="25">
        <v>1.6</v>
      </c>
      <c r="BG366" s="25">
        <v>7.2</v>
      </c>
      <c r="BH366" s="25">
        <v>0</v>
      </c>
      <c r="BI366" s="25">
        <v>1.6</v>
      </c>
      <c r="BJ366" s="25">
        <v>0</v>
      </c>
      <c r="BK366" s="25">
        <v>0</v>
      </c>
      <c r="BL366" s="25">
        <v>27.200000000000003</v>
      </c>
      <c r="BM366" s="25">
        <v>0</v>
      </c>
      <c r="BN366" s="25">
        <v>3.2000000000000912</v>
      </c>
    </row>
    <row r="367" spans="1:66" x14ac:dyDescent="0.25">
      <c r="A367" s="6">
        <v>45258</v>
      </c>
      <c r="B367" t="s">
        <v>17</v>
      </c>
      <c r="C367">
        <v>28</v>
      </c>
      <c r="D367">
        <f t="shared" si="45"/>
        <v>381.6</v>
      </c>
      <c r="E367">
        <f t="shared" si="46"/>
        <v>113.6</v>
      </c>
      <c r="F367">
        <f t="shared" si="47"/>
        <v>96</v>
      </c>
      <c r="G367">
        <f t="shared" si="48"/>
        <v>64</v>
      </c>
      <c r="H367">
        <f t="shared" si="49"/>
        <v>108</v>
      </c>
      <c r="I367">
        <v>0</v>
      </c>
      <c r="J367" s="22">
        <v>0.7360000000000001</v>
      </c>
      <c r="K367" s="22">
        <v>0.41600000000000004</v>
      </c>
      <c r="L367" s="22">
        <v>0.62400000000000011</v>
      </c>
      <c r="M367" s="22">
        <v>0.56000000000000005</v>
      </c>
      <c r="N367" s="22">
        <v>0.74400000000000011</v>
      </c>
      <c r="O367" s="24">
        <v>0.75200000000000011</v>
      </c>
      <c r="P367" s="24">
        <v>0.74400000000000011</v>
      </c>
      <c r="Q367" s="24">
        <v>0.6160000000000001</v>
      </c>
      <c r="R367" s="24">
        <v>0.76000000000000012</v>
      </c>
      <c r="S367" s="24">
        <v>0.79200000000000004</v>
      </c>
      <c r="T367" s="24">
        <v>0.68800000000000006</v>
      </c>
      <c r="U367" s="24">
        <v>0.78400000000000003</v>
      </c>
      <c r="V367" s="24">
        <v>0.78400000000000003</v>
      </c>
      <c r="W367" s="24">
        <v>0.77600000000000002</v>
      </c>
      <c r="X367" s="24">
        <v>0.57599999999999996</v>
      </c>
      <c r="Y367" s="24">
        <v>0.44800000000000006</v>
      </c>
      <c r="Z367" s="24">
        <v>0.60000000000000009</v>
      </c>
      <c r="AA367" s="25">
        <v>0.8</v>
      </c>
      <c r="AB367" s="25">
        <v>24</v>
      </c>
      <c r="AC367" s="25">
        <v>2.4000000000000004</v>
      </c>
      <c r="AD367" s="25">
        <v>16</v>
      </c>
      <c r="AE367" s="25">
        <v>0</v>
      </c>
      <c r="AF367" s="25">
        <v>16.8</v>
      </c>
      <c r="AG367" s="25">
        <v>2.4000000000000004</v>
      </c>
      <c r="AH367" s="25">
        <v>0</v>
      </c>
      <c r="AI367" s="25">
        <v>33.6</v>
      </c>
      <c r="AJ367" s="25">
        <v>0</v>
      </c>
      <c r="AK367" s="25">
        <v>0</v>
      </c>
      <c r="AL367" s="25">
        <v>4</v>
      </c>
      <c r="AM367" s="25">
        <v>12.8</v>
      </c>
      <c r="AN367" s="25">
        <v>32</v>
      </c>
      <c r="AO367" s="25">
        <v>4.8000000000000007</v>
      </c>
      <c r="AP367" s="25">
        <v>3.2</v>
      </c>
      <c r="AQ367" s="25">
        <v>0</v>
      </c>
      <c r="AR367" s="25">
        <v>8.8000000000000007</v>
      </c>
      <c r="AS367" s="25">
        <v>36.800000000000004</v>
      </c>
      <c r="AT367" s="25">
        <v>5.6000000000000005</v>
      </c>
      <c r="AU367" s="25">
        <v>7.2</v>
      </c>
      <c r="AV367" s="25">
        <v>0</v>
      </c>
      <c r="AW367" s="25">
        <v>0</v>
      </c>
      <c r="AX367" s="25">
        <v>0</v>
      </c>
      <c r="AY367" s="25">
        <v>10.4</v>
      </c>
      <c r="AZ367" s="25">
        <v>19.200000000000003</v>
      </c>
      <c r="BA367" s="25">
        <v>4</v>
      </c>
      <c r="BB367" s="25">
        <v>9.6000000000000014</v>
      </c>
      <c r="BC367" s="25">
        <v>13.600000000000001</v>
      </c>
      <c r="BD367" s="25">
        <v>0</v>
      </c>
      <c r="BE367" s="25">
        <v>0</v>
      </c>
      <c r="BF367" s="25">
        <v>6.4</v>
      </c>
      <c r="BG367" s="25">
        <v>4.8000000000000007</v>
      </c>
      <c r="BH367" s="25">
        <v>25.6</v>
      </c>
      <c r="BI367" s="25">
        <v>29.6</v>
      </c>
      <c r="BJ367" s="25">
        <v>25.6</v>
      </c>
      <c r="BK367" s="25">
        <v>0</v>
      </c>
      <c r="BL367" s="25">
        <v>4.8000000000000007</v>
      </c>
      <c r="BM367" s="25">
        <v>1.6</v>
      </c>
      <c r="BN367" s="25">
        <v>15.200000000000001</v>
      </c>
    </row>
    <row r="368" spans="1:66" x14ac:dyDescent="0.25">
      <c r="A368" s="6">
        <v>45259</v>
      </c>
      <c r="B368" t="s">
        <v>17</v>
      </c>
      <c r="C368">
        <v>29</v>
      </c>
      <c r="D368">
        <f t="shared" si="45"/>
        <v>365.60000000000008</v>
      </c>
      <c r="E368">
        <f t="shared" si="46"/>
        <v>117.60000000000001</v>
      </c>
      <c r="F368">
        <f t="shared" si="47"/>
        <v>124.00000000000009</v>
      </c>
      <c r="G368">
        <f t="shared" si="48"/>
        <v>60.000000000000007</v>
      </c>
      <c r="H368">
        <f t="shared" si="49"/>
        <v>64</v>
      </c>
      <c r="I368">
        <v>0</v>
      </c>
      <c r="J368" s="22">
        <v>0.2</v>
      </c>
      <c r="K368" s="22">
        <v>0.16800000000000001</v>
      </c>
      <c r="L368" s="22">
        <v>0.63200000000000012</v>
      </c>
      <c r="M368" s="22">
        <v>0.65600000000000014</v>
      </c>
      <c r="N368" s="22">
        <v>0.71200000000000008</v>
      </c>
      <c r="O368" s="24">
        <v>0.496</v>
      </c>
      <c r="P368" s="24">
        <v>0.52</v>
      </c>
      <c r="Q368" s="24">
        <v>0.69600000000000006</v>
      </c>
      <c r="R368" s="24">
        <v>0.57599999999999996</v>
      </c>
      <c r="S368" s="24">
        <v>0.76800000000000002</v>
      </c>
      <c r="T368" s="24">
        <v>0.62400000000000011</v>
      </c>
      <c r="U368" s="24">
        <v>0.43200000000000005</v>
      </c>
      <c r="V368" s="24">
        <v>0.67200000000000004</v>
      </c>
      <c r="W368" s="24">
        <v>0.79200000000000004</v>
      </c>
      <c r="X368" s="24">
        <v>0.30400000000000005</v>
      </c>
      <c r="Y368" s="24">
        <v>0.67200000000000004</v>
      </c>
      <c r="Z368" s="24">
        <v>0.68800000000000006</v>
      </c>
      <c r="AA368" s="25">
        <v>0</v>
      </c>
      <c r="AB368" s="25">
        <v>42.400000000000006</v>
      </c>
      <c r="AC368" s="25">
        <v>0</v>
      </c>
      <c r="AD368" s="25">
        <v>2.4000000000000909</v>
      </c>
      <c r="AE368" s="25">
        <v>45.6</v>
      </c>
      <c r="AF368" s="25">
        <v>0</v>
      </c>
      <c r="AG368" s="25">
        <v>12</v>
      </c>
      <c r="AH368" s="25">
        <v>16</v>
      </c>
      <c r="AI368" s="25">
        <v>0</v>
      </c>
      <c r="AJ368" s="25">
        <v>5.6000000000000005</v>
      </c>
      <c r="AK368" s="25">
        <v>1.6</v>
      </c>
      <c r="AL368" s="25">
        <v>6.4</v>
      </c>
      <c r="AM368" s="25">
        <v>0</v>
      </c>
      <c r="AN368" s="25">
        <v>8</v>
      </c>
      <c r="AO368" s="25">
        <v>8.8000000000000007</v>
      </c>
      <c r="AP368" s="25">
        <v>0</v>
      </c>
      <c r="AQ368" s="25">
        <v>0</v>
      </c>
      <c r="AR368" s="25">
        <v>33.6</v>
      </c>
      <c r="AS368" s="25">
        <v>7.2</v>
      </c>
      <c r="AT368" s="25">
        <v>0</v>
      </c>
      <c r="AU368" s="25">
        <v>0</v>
      </c>
      <c r="AV368" s="25">
        <v>12</v>
      </c>
      <c r="AW368" s="25">
        <v>11.200000000000001</v>
      </c>
      <c r="AX368" s="25">
        <v>0</v>
      </c>
      <c r="AY368" s="25">
        <v>0</v>
      </c>
      <c r="AZ368" s="25">
        <v>0</v>
      </c>
      <c r="BA368" s="25">
        <v>0</v>
      </c>
      <c r="BB368" s="25">
        <v>0</v>
      </c>
      <c r="BC368" s="25">
        <v>19.200000000000003</v>
      </c>
      <c r="BD368" s="25">
        <v>17.600000000000001</v>
      </c>
      <c r="BE368" s="25">
        <v>6.4</v>
      </c>
      <c r="BF368" s="25">
        <v>7.2</v>
      </c>
      <c r="BG368" s="25">
        <v>23.200000000000003</v>
      </c>
      <c r="BH368" s="25">
        <v>0</v>
      </c>
      <c r="BI368" s="25">
        <v>8</v>
      </c>
      <c r="BJ368" s="25">
        <v>6.4</v>
      </c>
      <c r="BK368" s="25">
        <v>2.4000000000000004</v>
      </c>
      <c r="BL368" s="25">
        <v>24.8</v>
      </c>
      <c r="BM368" s="25">
        <v>16.8</v>
      </c>
      <c r="BN368" s="25">
        <v>22.400000000000002</v>
      </c>
    </row>
    <row r="369" spans="1:66" x14ac:dyDescent="0.25">
      <c r="A369" s="6">
        <v>45260</v>
      </c>
      <c r="B369" t="s">
        <v>17</v>
      </c>
      <c r="C369">
        <v>30</v>
      </c>
      <c r="D369">
        <f t="shared" si="45"/>
        <v>435.20000000000005</v>
      </c>
      <c r="E369">
        <f t="shared" si="46"/>
        <v>127.20000000000002</v>
      </c>
      <c r="F369">
        <f t="shared" si="47"/>
        <v>101.60000000000001</v>
      </c>
      <c r="G369">
        <f t="shared" si="48"/>
        <v>111.20000000000003</v>
      </c>
      <c r="H369">
        <f t="shared" si="49"/>
        <v>95.200000000000017</v>
      </c>
      <c r="I369">
        <v>0</v>
      </c>
      <c r="J369" s="22">
        <v>0.32800000000000007</v>
      </c>
      <c r="K369" s="22">
        <v>0.66400000000000015</v>
      </c>
      <c r="L369" s="22">
        <v>0.64000000000000012</v>
      </c>
      <c r="M369" s="22">
        <v>0.65600000000000014</v>
      </c>
      <c r="N369" s="22">
        <v>0.72000000000000008</v>
      </c>
      <c r="O369" s="24">
        <v>0.6080000000000001</v>
      </c>
      <c r="P369" s="24">
        <v>0.48</v>
      </c>
      <c r="Q369" s="24">
        <v>0.6160000000000001</v>
      </c>
      <c r="R369" s="24">
        <v>0.60000000000000009</v>
      </c>
      <c r="S369" s="24">
        <v>0.59199999999999997</v>
      </c>
      <c r="T369" s="24">
        <v>0.56799999999999995</v>
      </c>
      <c r="U369" s="24">
        <v>0.8</v>
      </c>
      <c r="V369" s="24">
        <v>0.71200000000000008</v>
      </c>
      <c r="W369" s="24">
        <v>0.76000000000000012</v>
      </c>
      <c r="X369" s="24">
        <v>0.7360000000000001</v>
      </c>
      <c r="Y369" s="24">
        <v>0.74400000000000011</v>
      </c>
      <c r="Z369" s="24">
        <v>0.35200000000000004</v>
      </c>
      <c r="AA369" s="25">
        <v>24</v>
      </c>
      <c r="AB369" s="25">
        <v>14.4</v>
      </c>
      <c r="AC369" s="25">
        <v>0</v>
      </c>
      <c r="AD369" s="25">
        <v>9.6000000000000014</v>
      </c>
      <c r="AE369" s="25">
        <v>20</v>
      </c>
      <c r="AF369" s="25">
        <v>22.400000000000002</v>
      </c>
      <c r="AG369" s="25">
        <v>2.4000000000000004</v>
      </c>
      <c r="AH369" s="25">
        <v>8.8000000000000007</v>
      </c>
      <c r="AI369" s="25">
        <v>0</v>
      </c>
      <c r="AJ369" s="25">
        <v>0</v>
      </c>
      <c r="AK369" s="25">
        <v>0</v>
      </c>
      <c r="AL369" s="25">
        <v>28</v>
      </c>
      <c r="AM369" s="25">
        <v>1.6</v>
      </c>
      <c r="AN369" s="25">
        <v>0</v>
      </c>
      <c r="AO369" s="25">
        <v>8.8000000000000007</v>
      </c>
      <c r="AP369" s="25">
        <v>0</v>
      </c>
      <c r="AQ369" s="25">
        <v>24</v>
      </c>
      <c r="AR369" s="25">
        <v>23.200000000000003</v>
      </c>
      <c r="AS369" s="25">
        <v>9.6000000000000014</v>
      </c>
      <c r="AT369" s="25">
        <v>0</v>
      </c>
      <c r="AU369" s="25">
        <v>19.200000000000003</v>
      </c>
      <c r="AV369" s="25">
        <v>6.4</v>
      </c>
      <c r="AW369" s="25">
        <v>16</v>
      </c>
      <c r="AX369" s="25">
        <v>16</v>
      </c>
      <c r="AY369" s="25">
        <v>0</v>
      </c>
      <c r="AZ369" s="25">
        <v>4</v>
      </c>
      <c r="BA369" s="25">
        <v>4</v>
      </c>
      <c r="BB369" s="25">
        <v>9.6000000000000014</v>
      </c>
      <c r="BC369" s="25">
        <v>8.8000000000000451</v>
      </c>
      <c r="BD369" s="25">
        <v>27.200000000000003</v>
      </c>
      <c r="BE369" s="25">
        <v>8</v>
      </c>
      <c r="BF369" s="25">
        <v>29.6</v>
      </c>
      <c r="BG369" s="25">
        <v>20.8</v>
      </c>
      <c r="BH369" s="25">
        <v>18.400000000000002</v>
      </c>
      <c r="BI369" s="25">
        <v>11.200000000000001</v>
      </c>
      <c r="BJ369" s="25">
        <v>4.8000000000000007</v>
      </c>
      <c r="BK369" s="25">
        <v>23.200000000000003</v>
      </c>
      <c r="BL369" s="25">
        <v>0</v>
      </c>
      <c r="BM369" s="25">
        <v>0</v>
      </c>
      <c r="BN369" s="25">
        <v>11.200000000000001</v>
      </c>
    </row>
    <row r="370" spans="1:66" x14ac:dyDescent="0.25">
      <c r="B370" t="s">
        <v>18</v>
      </c>
      <c r="C370">
        <v>0.01</v>
      </c>
      <c r="D370">
        <f t="shared" si="45"/>
        <v>0</v>
      </c>
      <c r="E370">
        <v>0</v>
      </c>
      <c r="F370">
        <v>0</v>
      </c>
      <c r="G370">
        <v>0</v>
      </c>
      <c r="H370">
        <v>0</v>
      </c>
      <c r="I370">
        <v>0</v>
      </c>
      <c r="J370" s="22">
        <v>0</v>
      </c>
      <c r="K370" s="22">
        <v>0</v>
      </c>
      <c r="L370" s="22">
        <v>0</v>
      </c>
      <c r="M370" s="22">
        <v>0</v>
      </c>
      <c r="N370" s="22">
        <v>0</v>
      </c>
      <c r="O370" s="24">
        <v>0</v>
      </c>
      <c r="P370" s="24">
        <v>0</v>
      </c>
      <c r="Q370" s="24">
        <v>0</v>
      </c>
      <c r="R370" s="24">
        <v>0</v>
      </c>
      <c r="S370" s="24">
        <v>0</v>
      </c>
      <c r="T370" s="24">
        <v>0</v>
      </c>
      <c r="U370" s="24">
        <v>0</v>
      </c>
      <c r="V370" s="24">
        <v>0</v>
      </c>
      <c r="W370" s="24">
        <v>0</v>
      </c>
      <c r="X370" s="24">
        <v>0</v>
      </c>
      <c r="Y370" s="24">
        <v>0</v>
      </c>
      <c r="Z370" s="24">
        <v>0</v>
      </c>
      <c r="AA370" s="25">
        <v>0</v>
      </c>
      <c r="AB370" s="25">
        <v>0</v>
      </c>
      <c r="AC370" s="25">
        <v>0</v>
      </c>
      <c r="AD370" s="25">
        <v>0</v>
      </c>
      <c r="AE370" s="25">
        <v>0</v>
      </c>
      <c r="AF370" s="25">
        <v>0</v>
      </c>
      <c r="AG370" s="25">
        <v>0</v>
      </c>
      <c r="AH370" s="25">
        <v>0</v>
      </c>
      <c r="AI370" s="25">
        <v>0</v>
      </c>
      <c r="AJ370" s="25">
        <v>0</v>
      </c>
      <c r="AK370" s="25">
        <v>0</v>
      </c>
      <c r="AL370" s="25">
        <v>0</v>
      </c>
      <c r="AM370" s="25">
        <v>0</v>
      </c>
      <c r="AN370" s="25">
        <v>0</v>
      </c>
      <c r="AO370" s="25">
        <v>0</v>
      </c>
      <c r="AP370" s="25">
        <v>0</v>
      </c>
      <c r="AQ370" s="25">
        <v>0</v>
      </c>
      <c r="AR370" s="25">
        <v>0</v>
      </c>
      <c r="AS370" s="25">
        <v>0</v>
      </c>
      <c r="AT370" s="25">
        <v>0</v>
      </c>
      <c r="AU370" s="25">
        <v>0</v>
      </c>
      <c r="AV370" s="25">
        <v>0</v>
      </c>
      <c r="AW370" s="25">
        <v>0</v>
      </c>
      <c r="AX370" s="25">
        <v>0</v>
      </c>
      <c r="AY370" s="25">
        <v>0</v>
      </c>
      <c r="AZ370" s="25">
        <v>0</v>
      </c>
      <c r="BA370" s="25">
        <v>0</v>
      </c>
      <c r="BB370" s="25">
        <v>0</v>
      </c>
      <c r="BC370" s="25">
        <v>0</v>
      </c>
      <c r="BD370" s="25">
        <v>0</v>
      </c>
      <c r="BE370" s="25">
        <v>0</v>
      </c>
      <c r="BF370" s="25">
        <v>0</v>
      </c>
      <c r="BG370" s="25">
        <v>0</v>
      </c>
      <c r="BH370" s="25">
        <v>0</v>
      </c>
      <c r="BI370" s="25">
        <v>0</v>
      </c>
      <c r="BJ370" s="25">
        <v>0</v>
      </c>
      <c r="BK370" s="25">
        <v>0</v>
      </c>
      <c r="BL370" s="25">
        <v>0</v>
      </c>
      <c r="BM370" s="25">
        <v>0</v>
      </c>
      <c r="BN370" s="25">
        <v>0</v>
      </c>
    </row>
    <row r="371" spans="1:66" x14ac:dyDescent="0.25">
      <c r="B371" t="s">
        <v>18</v>
      </c>
      <c r="C371">
        <v>0.02</v>
      </c>
      <c r="D371">
        <f t="shared" si="45"/>
        <v>0</v>
      </c>
      <c r="E371">
        <v>0</v>
      </c>
      <c r="F371">
        <v>0</v>
      </c>
      <c r="G371">
        <v>0</v>
      </c>
      <c r="H371">
        <v>0</v>
      </c>
      <c r="I371">
        <v>0</v>
      </c>
      <c r="J371" s="22">
        <v>0</v>
      </c>
      <c r="K371" s="22">
        <v>0</v>
      </c>
      <c r="L371" s="22">
        <v>0</v>
      </c>
      <c r="M371" s="22">
        <v>0</v>
      </c>
      <c r="N371" s="22">
        <v>0</v>
      </c>
      <c r="O371" s="24">
        <v>0</v>
      </c>
      <c r="P371" s="24">
        <v>0</v>
      </c>
      <c r="Q371" s="24">
        <v>0</v>
      </c>
      <c r="R371" s="24">
        <v>0</v>
      </c>
      <c r="S371" s="24">
        <v>0</v>
      </c>
      <c r="T371" s="24">
        <v>0</v>
      </c>
      <c r="U371" s="24">
        <v>0</v>
      </c>
      <c r="V371" s="24">
        <v>0</v>
      </c>
      <c r="W371" s="24">
        <v>0</v>
      </c>
      <c r="X371" s="24">
        <v>0</v>
      </c>
      <c r="Y371" s="24">
        <v>0</v>
      </c>
      <c r="Z371" s="24">
        <v>0</v>
      </c>
      <c r="AA371" s="25">
        <v>0</v>
      </c>
      <c r="AB371" s="25">
        <v>0</v>
      </c>
      <c r="AC371" s="25">
        <v>0</v>
      </c>
      <c r="AD371" s="25">
        <v>0</v>
      </c>
      <c r="AE371" s="25">
        <v>0</v>
      </c>
      <c r="AF371" s="25">
        <v>0</v>
      </c>
      <c r="AG371" s="25">
        <v>0</v>
      </c>
      <c r="AH371" s="25">
        <v>0</v>
      </c>
      <c r="AI371" s="25">
        <v>0</v>
      </c>
      <c r="AJ371" s="25">
        <v>0</v>
      </c>
      <c r="AK371" s="25">
        <v>0</v>
      </c>
      <c r="AL371" s="25">
        <v>0</v>
      </c>
      <c r="AM371" s="25">
        <v>0</v>
      </c>
      <c r="AN371" s="25">
        <v>0</v>
      </c>
      <c r="AO371" s="25">
        <v>0</v>
      </c>
      <c r="AP371" s="25">
        <v>0</v>
      </c>
      <c r="AQ371" s="25">
        <v>0</v>
      </c>
      <c r="AR371" s="25">
        <v>0</v>
      </c>
      <c r="AS371" s="25">
        <v>0</v>
      </c>
      <c r="AT371" s="25">
        <v>0</v>
      </c>
      <c r="AU371" s="25">
        <v>0</v>
      </c>
      <c r="AV371" s="25">
        <v>0</v>
      </c>
      <c r="AW371" s="25">
        <v>0</v>
      </c>
      <c r="AX371" s="25">
        <v>0</v>
      </c>
      <c r="AY371" s="25">
        <v>0</v>
      </c>
      <c r="AZ371" s="25">
        <v>0</v>
      </c>
      <c r="BA371" s="25">
        <v>0</v>
      </c>
      <c r="BB371" s="25">
        <v>0</v>
      </c>
      <c r="BC371" s="25">
        <v>0</v>
      </c>
      <c r="BD371" s="25">
        <v>0</v>
      </c>
      <c r="BE371" s="25">
        <v>0</v>
      </c>
      <c r="BF371" s="25">
        <v>0</v>
      </c>
      <c r="BG371" s="25">
        <v>0</v>
      </c>
      <c r="BH371" s="25">
        <v>0</v>
      </c>
      <c r="BI371" s="25">
        <v>0</v>
      </c>
      <c r="BJ371" s="25">
        <v>0</v>
      </c>
      <c r="BK371" s="25">
        <v>0</v>
      </c>
      <c r="BL371" s="25">
        <v>0</v>
      </c>
      <c r="BM371" s="25">
        <v>0</v>
      </c>
      <c r="BN371" s="25">
        <v>0</v>
      </c>
    </row>
    <row r="372" spans="1:66" x14ac:dyDescent="0.25">
      <c r="B372" t="s">
        <v>18</v>
      </c>
      <c r="C372">
        <v>0.03</v>
      </c>
      <c r="D372">
        <f t="shared" si="45"/>
        <v>0</v>
      </c>
      <c r="E372">
        <v>0</v>
      </c>
      <c r="F372">
        <v>0</v>
      </c>
      <c r="G372">
        <v>0</v>
      </c>
      <c r="H372">
        <v>0</v>
      </c>
      <c r="I372">
        <v>0</v>
      </c>
      <c r="J372" s="22">
        <v>0</v>
      </c>
      <c r="K372" s="22">
        <v>0</v>
      </c>
      <c r="L372" s="22">
        <v>0</v>
      </c>
      <c r="M372" s="22">
        <v>0</v>
      </c>
      <c r="N372" s="22">
        <v>0</v>
      </c>
      <c r="O372" s="24">
        <v>0</v>
      </c>
      <c r="P372" s="24">
        <v>0</v>
      </c>
      <c r="Q372" s="24">
        <v>0</v>
      </c>
      <c r="R372" s="24">
        <v>0</v>
      </c>
      <c r="S372" s="24">
        <v>0</v>
      </c>
      <c r="T372" s="24">
        <v>0</v>
      </c>
      <c r="U372" s="24">
        <v>0</v>
      </c>
      <c r="V372" s="24">
        <v>0</v>
      </c>
      <c r="W372" s="24">
        <v>0</v>
      </c>
      <c r="X372" s="24">
        <v>0</v>
      </c>
      <c r="Y372" s="24">
        <v>0</v>
      </c>
      <c r="Z372" s="24">
        <v>0</v>
      </c>
      <c r="AA372" s="25">
        <v>0</v>
      </c>
      <c r="AB372" s="25">
        <v>0</v>
      </c>
      <c r="AC372" s="25">
        <v>0</v>
      </c>
      <c r="AD372" s="25">
        <v>0</v>
      </c>
      <c r="AE372" s="25">
        <v>0</v>
      </c>
      <c r="AF372" s="25">
        <v>0</v>
      </c>
      <c r="AG372" s="25">
        <v>0</v>
      </c>
      <c r="AH372" s="25">
        <v>0</v>
      </c>
      <c r="AI372" s="25">
        <v>0</v>
      </c>
      <c r="AJ372" s="25">
        <v>0</v>
      </c>
      <c r="AK372" s="25">
        <v>0</v>
      </c>
      <c r="AL372" s="25">
        <v>0</v>
      </c>
      <c r="AM372" s="25">
        <v>0</v>
      </c>
      <c r="AN372" s="25">
        <v>0</v>
      </c>
      <c r="AO372" s="25">
        <v>0</v>
      </c>
      <c r="AP372" s="25">
        <v>0</v>
      </c>
      <c r="AQ372" s="25">
        <v>0</v>
      </c>
      <c r="AR372" s="25">
        <v>0</v>
      </c>
      <c r="AS372" s="25">
        <v>0</v>
      </c>
      <c r="AT372" s="25">
        <v>0</v>
      </c>
      <c r="AU372" s="25">
        <v>0</v>
      </c>
      <c r="AV372" s="25">
        <v>0</v>
      </c>
      <c r="AW372" s="25">
        <v>0</v>
      </c>
      <c r="AX372" s="25">
        <v>0</v>
      </c>
      <c r="AY372" s="25">
        <v>0</v>
      </c>
      <c r="AZ372" s="25">
        <v>0</v>
      </c>
      <c r="BA372" s="25">
        <v>0</v>
      </c>
      <c r="BB372" s="25">
        <v>0</v>
      </c>
      <c r="BC372" s="25">
        <v>0</v>
      </c>
      <c r="BD372" s="25">
        <v>0</v>
      </c>
      <c r="BE372" s="25">
        <v>0</v>
      </c>
      <c r="BF372" s="25">
        <v>0</v>
      </c>
      <c r="BG372" s="25">
        <v>0</v>
      </c>
      <c r="BH372" s="25">
        <v>0</v>
      </c>
      <c r="BI372" s="25">
        <v>0</v>
      </c>
      <c r="BJ372" s="25">
        <v>0</v>
      </c>
      <c r="BK372" s="25">
        <v>0</v>
      </c>
      <c r="BL372" s="25">
        <v>0</v>
      </c>
      <c r="BM372" s="25">
        <v>0</v>
      </c>
      <c r="BN372" s="25">
        <v>0</v>
      </c>
    </row>
    <row r="373" spans="1:66" x14ac:dyDescent="0.25">
      <c r="B373" t="s">
        <v>18</v>
      </c>
      <c r="C373">
        <v>0.04</v>
      </c>
      <c r="D373">
        <f t="shared" si="45"/>
        <v>0</v>
      </c>
      <c r="E373">
        <v>0</v>
      </c>
      <c r="F373">
        <v>0</v>
      </c>
      <c r="G373">
        <v>0</v>
      </c>
      <c r="H373">
        <v>0</v>
      </c>
      <c r="I373">
        <v>0</v>
      </c>
      <c r="J373" s="22">
        <v>0</v>
      </c>
      <c r="K373" s="22">
        <v>0</v>
      </c>
      <c r="L373" s="22">
        <v>0</v>
      </c>
      <c r="M373" s="22">
        <v>0</v>
      </c>
      <c r="N373" s="22">
        <v>0</v>
      </c>
      <c r="O373" s="24">
        <v>0</v>
      </c>
      <c r="P373" s="24">
        <v>0</v>
      </c>
      <c r="Q373" s="24">
        <v>0</v>
      </c>
      <c r="R373" s="24">
        <v>0</v>
      </c>
      <c r="S373" s="24">
        <v>0</v>
      </c>
      <c r="T373" s="24">
        <v>0</v>
      </c>
      <c r="U373" s="24">
        <v>0</v>
      </c>
      <c r="V373" s="24">
        <v>0</v>
      </c>
      <c r="W373" s="24">
        <v>0</v>
      </c>
      <c r="X373" s="24">
        <v>0</v>
      </c>
      <c r="Y373" s="24">
        <v>0</v>
      </c>
      <c r="Z373" s="24">
        <v>0</v>
      </c>
      <c r="AA373" s="25">
        <v>0</v>
      </c>
      <c r="AB373" s="25">
        <v>0</v>
      </c>
      <c r="AC373" s="25">
        <v>0</v>
      </c>
      <c r="AD373" s="25">
        <v>0</v>
      </c>
      <c r="AE373" s="25">
        <v>0</v>
      </c>
      <c r="AF373" s="25">
        <v>0</v>
      </c>
      <c r="AG373" s="25">
        <v>0</v>
      </c>
      <c r="AH373" s="25">
        <v>0</v>
      </c>
      <c r="AI373" s="25">
        <v>0</v>
      </c>
      <c r="AJ373" s="25">
        <v>0</v>
      </c>
      <c r="AK373" s="25">
        <v>0</v>
      </c>
      <c r="AL373" s="25">
        <v>0</v>
      </c>
      <c r="AM373" s="25">
        <v>0</v>
      </c>
      <c r="AN373" s="25">
        <v>0</v>
      </c>
      <c r="AO373" s="25">
        <v>0</v>
      </c>
      <c r="AP373" s="25">
        <v>0</v>
      </c>
      <c r="AQ373" s="25">
        <v>0</v>
      </c>
      <c r="AR373" s="25">
        <v>0</v>
      </c>
      <c r="AS373" s="25">
        <v>0</v>
      </c>
      <c r="AT373" s="25">
        <v>0</v>
      </c>
      <c r="AU373" s="25">
        <v>0</v>
      </c>
      <c r="AV373" s="25">
        <v>0</v>
      </c>
      <c r="AW373" s="25">
        <v>0</v>
      </c>
      <c r="AX373" s="25">
        <v>0</v>
      </c>
      <c r="AY373" s="25">
        <v>0</v>
      </c>
      <c r="AZ373" s="25">
        <v>0</v>
      </c>
      <c r="BA373" s="25">
        <v>0</v>
      </c>
      <c r="BB373" s="25">
        <v>0</v>
      </c>
      <c r="BC373" s="25">
        <v>0</v>
      </c>
      <c r="BD373" s="25">
        <v>0</v>
      </c>
      <c r="BE373" s="25">
        <v>0</v>
      </c>
      <c r="BF373" s="25">
        <v>0</v>
      </c>
      <c r="BG373" s="25">
        <v>0</v>
      </c>
      <c r="BH373" s="25">
        <v>0</v>
      </c>
      <c r="BI373" s="25">
        <v>0</v>
      </c>
      <c r="BJ373" s="25">
        <v>0</v>
      </c>
      <c r="BK373" s="25">
        <v>0</v>
      </c>
      <c r="BL373" s="25">
        <v>0</v>
      </c>
      <c r="BM373" s="25">
        <v>0</v>
      </c>
      <c r="BN373" s="25">
        <v>0</v>
      </c>
    </row>
    <row r="374" spans="1:66" x14ac:dyDescent="0.25">
      <c r="B374" t="s">
        <v>18</v>
      </c>
      <c r="C374">
        <v>0.05</v>
      </c>
      <c r="D374">
        <f t="shared" si="45"/>
        <v>0</v>
      </c>
      <c r="E374">
        <v>0</v>
      </c>
      <c r="F374">
        <v>0</v>
      </c>
      <c r="G374">
        <v>0</v>
      </c>
      <c r="H374">
        <v>0</v>
      </c>
      <c r="I374">
        <v>0</v>
      </c>
      <c r="J374" s="22">
        <v>0</v>
      </c>
      <c r="K374" s="22">
        <v>0</v>
      </c>
      <c r="L374" s="22">
        <v>0</v>
      </c>
      <c r="M374" s="22">
        <v>0</v>
      </c>
      <c r="N374" s="22">
        <v>0</v>
      </c>
      <c r="O374" s="24">
        <v>0</v>
      </c>
      <c r="P374" s="24">
        <v>0</v>
      </c>
      <c r="Q374" s="24">
        <v>0</v>
      </c>
      <c r="R374" s="24">
        <v>0</v>
      </c>
      <c r="S374" s="24">
        <v>0</v>
      </c>
      <c r="T374" s="24">
        <v>0</v>
      </c>
      <c r="U374" s="24">
        <v>0</v>
      </c>
      <c r="V374" s="24">
        <v>0</v>
      </c>
      <c r="W374" s="24">
        <v>0</v>
      </c>
      <c r="X374" s="24">
        <v>0</v>
      </c>
      <c r="Y374" s="24">
        <v>0</v>
      </c>
      <c r="Z374" s="24">
        <v>0</v>
      </c>
      <c r="AA374" s="25">
        <v>0</v>
      </c>
      <c r="AB374" s="25">
        <v>0</v>
      </c>
      <c r="AC374" s="25">
        <v>0</v>
      </c>
      <c r="AD374" s="25">
        <v>0</v>
      </c>
      <c r="AE374" s="25">
        <v>0</v>
      </c>
      <c r="AF374" s="25">
        <v>0</v>
      </c>
      <c r="AG374" s="25">
        <v>0</v>
      </c>
      <c r="AH374" s="25">
        <v>0</v>
      </c>
      <c r="AI374" s="25">
        <v>0</v>
      </c>
      <c r="AJ374" s="25">
        <v>0</v>
      </c>
      <c r="AK374" s="25">
        <v>0</v>
      </c>
      <c r="AL374" s="25">
        <v>0</v>
      </c>
      <c r="AM374" s="25">
        <v>0</v>
      </c>
      <c r="AN374" s="25">
        <v>0</v>
      </c>
      <c r="AO374" s="25">
        <v>0</v>
      </c>
      <c r="AP374" s="25">
        <v>0</v>
      </c>
      <c r="AQ374" s="25">
        <v>0</v>
      </c>
      <c r="AR374" s="25">
        <v>0</v>
      </c>
      <c r="AS374" s="25">
        <v>0</v>
      </c>
      <c r="AT374" s="25">
        <v>0</v>
      </c>
      <c r="AU374" s="25">
        <v>0</v>
      </c>
      <c r="AV374" s="25">
        <v>0</v>
      </c>
      <c r="AW374" s="25">
        <v>0</v>
      </c>
      <c r="AX374" s="25">
        <v>0</v>
      </c>
      <c r="AY374" s="25">
        <v>0</v>
      </c>
      <c r="AZ374" s="25">
        <v>0</v>
      </c>
      <c r="BA374" s="25">
        <v>0</v>
      </c>
      <c r="BB374" s="25">
        <v>0</v>
      </c>
      <c r="BC374" s="25">
        <v>0</v>
      </c>
      <c r="BD374" s="25">
        <v>0</v>
      </c>
      <c r="BE374" s="25">
        <v>0</v>
      </c>
      <c r="BF374" s="25">
        <v>0</v>
      </c>
      <c r="BG374" s="25">
        <v>0</v>
      </c>
      <c r="BH374" s="25">
        <v>0</v>
      </c>
      <c r="BI374" s="25">
        <v>0</v>
      </c>
      <c r="BJ374" s="25">
        <v>0</v>
      </c>
      <c r="BK374" s="25">
        <v>0</v>
      </c>
      <c r="BL374" s="25">
        <v>0</v>
      </c>
      <c r="BM374" s="25">
        <v>0</v>
      </c>
      <c r="BN374" s="25">
        <v>0</v>
      </c>
    </row>
    <row r="375" spans="1:66" x14ac:dyDescent="0.25">
      <c r="A375" s="6">
        <v>45261</v>
      </c>
      <c r="B375" t="s">
        <v>18</v>
      </c>
      <c r="C375">
        <v>1</v>
      </c>
      <c r="D375">
        <f t="shared" si="45"/>
        <v>384.00000000000023</v>
      </c>
      <c r="E375">
        <f t="shared" ref="E375:E405" si="50">SUM(BE375:BN375)</f>
        <v>55.2</v>
      </c>
      <c r="F375">
        <f t="shared" ref="F375:F405" si="51">SUM(AA375:AJ375)</f>
        <v>124.80000000000018</v>
      </c>
      <c r="G375">
        <f t="shared" ref="G375:G405" si="52">SUM(AU375:BD375)</f>
        <v>118.4</v>
      </c>
      <c r="H375">
        <f t="shared" ref="H375:H405" si="53">SUM(AL375:AT375)</f>
        <v>85.600000000000023</v>
      </c>
      <c r="I375">
        <v>0</v>
      </c>
      <c r="J375" s="22">
        <v>0.51200000000000001</v>
      </c>
      <c r="K375" s="22">
        <v>0.42400000000000004</v>
      </c>
      <c r="L375" s="22">
        <v>0.76000000000000012</v>
      </c>
      <c r="M375" s="22">
        <v>0.70400000000000007</v>
      </c>
      <c r="N375" s="22">
        <v>0.41600000000000004</v>
      </c>
      <c r="O375" s="24">
        <v>0.77600000000000002</v>
      </c>
      <c r="P375" s="24">
        <v>0.6080000000000001</v>
      </c>
      <c r="Q375" s="24">
        <v>0.52800000000000002</v>
      </c>
      <c r="R375" s="24">
        <v>0.59199999999999997</v>
      </c>
      <c r="S375" s="24">
        <v>0.62400000000000011</v>
      </c>
      <c r="T375" s="24">
        <v>0.40800000000000003</v>
      </c>
      <c r="U375" s="24">
        <v>0.64000000000000012</v>
      </c>
      <c r="V375" s="24">
        <v>0.8</v>
      </c>
      <c r="W375" s="24">
        <v>0.69600000000000006</v>
      </c>
      <c r="X375" s="24">
        <v>0.79200000000000004</v>
      </c>
      <c r="Y375" s="24">
        <v>0.79200000000000004</v>
      </c>
      <c r="Z375" s="24">
        <v>0.44800000000000006</v>
      </c>
      <c r="AA375" s="25">
        <v>10.4</v>
      </c>
      <c r="AB375" s="25">
        <v>0</v>
      </c>
      <c r="AC375" s="25">
        <v>30.400000000000002</v>
      </c>
      <c r="AD375" s="25">
        <v>33.6</v>
      </c>
      <c r="AE375" s="25">
        <v>5.6000000000000005</v>
      </c>
      <c r="AF375" s="25">
        <v>0</v>
      </c>
      <c r="AG375" s="25">
        <v>4.0000000000000915</v>
      </c>
      <c r="AH375" s="25">
        <v>12.8</v>
      </c>
      <c r="AI375" s="25">
        <v>1.6000000000000911</v>
      </c>
      <c r="AJ375" s="25">
        <v>26.400000000000002</v>
      </c>
      <c r="AK375" s="25">
        <v>0</v>
      </c>
      <c r="AL375" s="25">
        <v>4</v>
      </c>
      <c r="AM375" s="25">
        <v>26.400000000000002</v>
      </c>
      <c r="AN375" s="25">
        <v>2.4000000000000004</v>
      </c>
      <c r="AO375" s="25">
        <v>12.8</v>
      </c>
      <c r="AP375" s="25">
        <v>0</v>
      </c>
      <c r="AQ375" s="25">
        <v>19.200000000000003</v>
      </c>
      <c r="AR375" s="25">
        <v>0</v>
      </c>
      <c r="AS375" s="25">
        <v>2.4000000000000004</v>
      </c>
      <c r="AT375" s="25">
        <v>18.400000000000002</v>
      </c>
      <c r="AU375" s="25">
        <v>22.400000000000002</v>
      </c>
      <c r="AV375" s="25">
        <v>17.600000000000001</v>
      </c>
      <c r="AW375" s="25">
        <v>13.600000000000001</v>
      </c>
      <c r="AX375" s="25">
        <v>19.200000000000003</v>
      </c>
      <c r="AY375" s="25">
        <v>0.8</v>
      </c>
      <c r="AZ375" s="25">
        <v>8</v>
      </c>
      <c r="BA375" s="25">
        <v>0</v>
      </c>
      <c r="BB375" s="25">
        <v>0</v>
      </c>
      <c r="BC375" s="25">
        <v>0</v>
      </c>
      <c r="BD375" s="25">
        <v>36.800000000000004</v>
      </c>
      <c r="BE375" s="25">
        <v>2.4000000000000004</v>
      </c>
      <c r="BF375" s="25">
        <v>0</v>
      </c>
      <c r="BG375" s="25">
        <v>13.600000000000001</v>
      </c>
      <c r="BH375" s="25">
        <v>0.8</v>
      </c>
      <c r="BI375" s="25">
        <v>0</v>
      </c>
      <c r="BJ375" s="25">
        <v>12.8</v>
      </c>
      <c r="BK375" s="25">
        <v>10.4</v>
      </c>
      <c r="BL375" s="25">
        <v>12</v>
      </c>
      <c r="BM375" s="25">
        <v>3.2</v>
      </c>
      <c r="BN375" s="25">
        <v>0</v>
      </c>
    </row>
    <row r="376" spans="1:66" x14ac:dyDescent="0.25">
      <c r="A376" s="6">
        <v>45262</v>
      </c>
      <c r="B376" t="s">
        <v>18</v>
      </c>
      <c r="C376">
        <v>2</v>
      </c>
      <c r="D376">
        <f t="shared" si="45"/>
        <v>303.2</v>
      </c>
      <c r="E376">
        <f t="shared" si="50"/>
        <v>87.200000000000017</v>
      </c>
      <c r="F376">
        <f t="shared" si="51"/>
        <v>118.4</v>
      </c>
      <c r="G376">
        <f t="shared" si="52"/>
        <v>71.2</v>
      </c>
      <c r="H376">
        <f t="shared" si="53"/>
        <v>26.400000000000002</v>
      </c>
      <c r="I376">
        <v>0</v>
      </c>
      <c r="J376" s="22">
        <v>0.20800000000000002</v>
      </c>
      <c r="K376" s="22">
        <v>0.72000000000000008</v>
      </c>
      <c r="L376" s="22">
        <v>0.79200000000000004</v>
      </c>
      <c r="M376" s="22">
        <v>0.79200000000000004</v>
      </c>
      <c r="N376" s="22">
        <v>0.74400000000000011</v>
      </c>
      <c r="O376" s="24">
        <v>0.8</v>
      </c>
      <c r="P376" s="24">
        <v>0.48</v>
      </c>
      <c r="Q376" s="24">
        <v>0.57599999999999996</v>
      </c>
      <c r="R376" s="24">
        <v>0.44800000000000006</v>
      </c>
      <c r="S376" s="24">
        <v>0.504</v>
      </c>
      <c r="T376" s="24">
        <v>0.51200000000000001</v>
      </c>
      <c r="U376" s="24">
        <v>0.43200000000000005</v>
      </c>
      <c r="V376" s="24">
        <v>0.76000000000000012</v>
      </c>
      <c r="W376" s="24">
        <v>0.58399999999999996</v>
      </c>
      <c r="X376" s="24">
        <v>0.29599999999999999</v>
      </c>
      <c r="Y376" s="24">
        <v>0.70400000000000007</v>
      </c>
      <c r="Z376" s="24">
        <v>0.7360000000000001</v>
      </c>
      <c r="AA376" s="25">
        <v>12.8</v>
      </c>
      <c r="AB376" s="25">
        <v>25.6</v>
      </c>
      <c r="AC376" s="25">
        <v>0</v>
      </c>
      <c r="AD376" s="25">
        <v>12.8</v>
      </c>
      <c r="AE376" s="25">
        <v>12</v>
      </c>
      <c r="AF376" s="25">
        <v>8.8000000000000007</v>
      </c>
      <c r="AG376" s="25">
        <v>30.400000000000002</v>
      </c>
      <c r="AH376" s="25">
        <v>0</v>
      </c>
      <c r="AI376" s="25">
        <v>12.8</v>
      </c>
      <c r="AJ376" s="25">
        <v>3.2</v>
      </c>
      <c r="AK376" s="25">
        <v>3.2</v>
      </c>
      <c r="AL376" s="25">
        <v>0</v>
      </c>
      <c r="AM376" s="25">
        <v>4</v>
      </c>
      <c r="AN376" s="25">
        <v>5.6000000000000005</v>
      </c>
      <c r="AO376" s="25">
        <v>9.6000000000000014</v>
      </c>
      <c r="AP376" s="25">
        <v>0</v>
      </c>
      <c r="AQ376" s="25">
        <v>3.2</v>
      </c>
      <c r="AR376" s="25">
        <v>4</v>
      </c>
      <c r="AS376" s="25">
        <v>0</v>
      </c>
      <c r="AT376" s="25">
        <v>0</v>
      </c>
      <c r="AU376" s="25">
        <v>1.6</v>
      </c>
      <c r="AV376" s="25">
        <v>11.200000000000001</v>
      </c>
      <c r="AW376" s="25">
        <v>0</v>
      </c>
      <c r="AX376" s="25">
        <v>1.6</v>
      </c>
      <c r="AY376" s="25">
        <v>38.400000000000006</v>
      </c>
      <c r="AZ376" s="25">
        <v>13.600000000000001</v>
      </c>
      <c r="BA376" s="25">
        <v>0</v>
      </c>
      <c r="BB376" s="25">
        <v>4.8000000000000007</v>
      </c>
      <c r="BC376" s="25">
        <v>0</v>
      </c>
      <c r="BD376" s="25">
        <v>0</v>
      </c>
      <c r="BE376" s="25">
        <v>7.2</v>
      </c>
      <c r="BF376" s="25">
        <v>0</v>
      </c>
      <c r="BG376" s="25">
        <v>0</v>
      </c>
      <c r="BH376" s="25">
        <v>12.8</v>
      </c>
      <c r="BI376" s="25">
        <v>0.8000000000000228</v>
      </c>
      <c r="BJ376" s="25">
        <v>0.8</v>
      </c>
      <c r="BK376" s="25">
        <v>13.600000000000001</v>
      </c>
      <c r="BL376" s="25">
        <v>0.8</v>
      </c>
      <c r="BM376" s="25">
        <v>24</v>
      </c>
      <c r="BN376" s="25">
        <v>27.200000000000003</v>
      </c>
    </row>
    <row r="377" spans="1:66" x14ac:dyDescent="0.25">
      <c r="A377" s="6">
        <v>45263</v>
      </c>
      <c r="B377" t="s">
        <v>18</v>
      </c>
      <c r="C377">
        <v>3</v>
      </c>
      <c r="D377">
        <f t="shared" si="45"/>
        <v>320.80000000000013</v>
      </c>
      <c r="E377">
        <f t="shared" si="50"/>
        <v>49.600000000000009</v>
      </c>
      <c r="F377">
        <f t="shared" si="51"/>
        <v>56.000000000000043</v>
      </c>
      <c r="G377">
        <f t="shared" si="52"/>
        <v>115.2</v>
      </c>
      <c r="H377">
        <f t="shared" si="53"/>
        <v>100.00000000000006</v>
      </c>
      <c r="I377">
        <v>0</v>
      </c>
      <c r="J377" s="22">
        <v>0.47199999999999998</v>
      </c>
      <c r="K377" s="22">
        <v>0.72000000000000008</v>
      </c>
      <c r="L377" s="22">
        <v>0.34400000000000003</v>
      </c>
      <c r="M377" s="22">
        <v>0.69600000000000006</v>
      </c>
      <c r="N377" s="22">
        <v>0.71200000000000008</v>
      </c>
      <c r="O377" s="24">
        <v>0.72000000000000008</v>
      </c>
      <c r="P377" s="24">
        <v>0.48</v>
      </c>
      <c r="Q377" s="24">
        <v>0.68</v>
      </c>
      <c r="R377" s="24">
        <v>0.44800000000000006</v>
      </c>
      <c r="S377" s="24">
        <v>0.71200000000000008</v>
      </c>
      <c r="T377" s="24">
        <v>0.54400000000000004</v>
      </c>
      <c r="U377" s="24">
        <v>0.44800000000000006</v>
      </c>
      <c r="V377" s="24">
        <v>0.34400000000000003</v>
      </c>
      <c r="W377" s="24">
        <v>0.27200000000000002</v>
      </c>
      <c r="X377" s="24">
        <v>0.37600000000000006</v>
      </c>
      <c r="Y377" s="24">
        <v>0.74400000000000011</v>
      </c>
      <c r="Z377" s="24">
        <v>0.77600000000000002</v>
      </c>
      <c r="AA377" s="25">
        <v>11.200000000000001</v>
      </c>
      <c r="AB377" s="25">
        <v>1.6</v>
      </c>
      <c r="AC377" s="25">
        <v>5.6000000000000005</v>
      </c>
      <c r="AD377" s="25">
        <v>8.8000000000000451</v>
      </c>
      <c r="AE377" s="25">
        <v>0</v>
      </c>
      <c r="AF377" s="25">
        <v>16.8</v>
      </c>
      <c r="AG377" s="25">
        <v>0</v>
      </c>
      <c r="AH377" s="25">
        <v>0</v>
      </c>
      <c r="AI377" s="25">
        <v>6.4</v>
      </c>
      <c r="AJ377" s="25">
        <v>5.6000000000000005</v>
      </c>
      <c r="AK377" s="25">
        <v>4</v>
      </c>
      <c r="AL377" s="25">
        <v>15.200000000000001</v>
      </c>
      <c r="AM377" s="25">
        <v>8.0000000000000462</v>
      </c>
      <c r="AN377" s="25">
        <v>0</v>
      </c>
      <c r="AO377" s="25">
        <v>0</v>
      </c>
      <c r="AP377" s="25">
        <v>0</v>
      </c>
      <c r="AQ377" s="25">
        <v>2.4000000000000004</v>
      </c>
      <c r="AR377" s="25">
        <v>24</v>
      </c>
      <c r="AS377" s="25">
        <v>32</v>
      </c>
      <c r="AT377" s="25">
        <v>18.400000000000002</v>
      </c>
      <c r="AU377" s="25">
        <v>5.6000000000000005</v>
      </c>
      <c r="AV377" s="25">
        <v>8</v>
      </c>
      <c r="AW377" s="25">
        <v>43.2</v>
      </c>
      <c r="AX377" s="25">
        <v>23.200000000000003</v>
      </c>
      <c r="AY377" s="25">
        <v>0</v>
      </c>
      <c r="AZ377" s="25">
        <v>4</v>
      </c>
      <c r="BA377" s="25">
        <v>0</v>
      </c>
      <c r="BB377" s="25">
        <v>12.8</v>
      </c>
      <c r="BC377" s="25">
        <v>0</v>
      </c>
      <c r="BD377" s="25">
        <v>18.400000000000002</v>
      </c>
      <c r="BE377" s="25">
        <v>14.4</v>
      </c>
      <c r="BF377" s="25">
        <v>0</v>
      </c>
      <c r="BG377" s="25">
        <v>0</v>
      </c>
      <c r="BH377" s="25">
        <v>4.8000000000000007</v>
      </c>
      <c r="BI377" s="25">
        <v>0.8</v>
      </c>
      <c r="BJ377" s="25">
        <v>4.8000000000000007</v>
      </c>
      <c r="BK377" s="25">
        <v>0</v>
      </c>
      <c r="BL377" s="25">
        <v>12</v>
      </c>
      <c r="BM377" s="25">
        <v>12.8</v>
      </c>
      <c r="BN377" s="25">
        <v>0</v>
      </c>
    </row>
    <row r="378" spans="1:66" x14ac:dyDescent="0.25">
      <c r="A378" s="6">
        <v>45264</v>
      </c>
      <c r="B378" t="s">
        <v>18</v>
      </c>
      <c r="C378">
        <v>4</v>
      </c>
      <c r="D378">
        <f t="shared" si="45"/>
        <v>382.40000000000015</v>
      </c>
      <c r="E378">
        <f t="shared" si="50"/>
        <v>79.999999999999986</v>
      </c>
      <c r="F378">
        <f t="shared" si="51"/>
        <v>116.00000000000009</v>
      </c>
      <c r="G378">
        <f t="shared" si="52"/>
        <v>99.200000000000017</v>
      </c>
      <c r="H378">
        <f t="shared" si="53"/>
        <v>87.200000000000088</v>
      </c>
      <c r="I378">
        <v>0</v>
      </c>
      <c r="J378" s="22">
        <v>0.30400000000000005</v>
      </c>
      <c r="K378" s="22">
        <v>0.192</v>
      </c>
      <c r="L378" s="22">
        <v>0.6080000000000001</v>
      </c>
      <c r="M378" s="22">
        <v>0.54400000000000004</v>
      </c>
      <c r="N378" s="22">
        <v>0.504</v>
      </c>
      <c r="O378" s="24">
        <v>0.68800000000000006</v>
      </c>
      <c r="P378" s="24">
        <v>0.76800000000000002</v>
      </c>
      <c r="Q378" s="24">
        <v>0.4</v>
      </c>
      <c r="R378" s="24">
        <v>0.48</v>
      </c>
      <c r="S378" s="24">
        <v>0.36000000000000004</v>
      </c>
      <c r="T378" s="24">
        <v>0.60000000000000009</v>
      </c>
      <c r="U378" s="24">
        <v>0.77600000000000002</v>
      </c>
      <c r="V378" s="24">
        <v>0.22400000000000003</v>
      </c>
      <c r="W378" s="24">
        <v>0.28000000000000003</v>
      </c>
      <c r="X378" s="24">
        <v>0.75200000000000011</v>
      </c>
      <c r="Y378" s="24">
        <v>0.68800000000000006</v>
      </c>
      <c r="Z378" s="24">
        <v>0.44000000000000006</v>
      </c>
      <c r="AA378" s="25">
        <v>8.0000000000000906</v>
      </c>
      <c r="AB378" s="25">
        <v>8</v>
      </c>
      <c r="AC378" s="25">
        <v>6.4</v>
      </c>
      <c r="AD378" s="25">
        <v>19.200000000000003</v>
      </c>
      <c r="AE378" s="25">
        <v>0</v>
      </c>
      <c r="AF378" s="25">
        <v>28.8</v>
      </c>
      <c r="AG378" s="25">
        <v>31.200000000000003</v>
      </c>
      <c r="AH378" s="25">
        <v>1.6</v>
      </c>
      <c r="AI378" s="25">
        <v>12.8</v>
      </c>
      <c r="AJ378" s="25">
        <v>0</v>
      </c>
      <c r="AK378" s="25">
        <v>0</v>
      </c>
      <c r="AL378" s="25">
        <v>13.600000000000001</v>
      </c>
      <c r="AM378" s="25">
        <v>3.2</v>
      </c>
      <c r="AN378" s="25">
        <v>8</v>
      </c>
      <c r="AO378" s="25">
        <v>4.8000000000000007</v>
      </c>
      <c r="AP378" s="25">
        <v>2.4000000000000909</v>
      </c>
      <c r="AQ378" s="25">
        <v>18.400000000000002</v>
      </c>
      <c r="AR378" s="25">
        <v>16.8</v>
      </c>
      <c r="AS378" s="25">
        <v>0</v>
      </c>
      <c r="AT378" s="25">
        <v>20</v>
      </c>
      <c r="AU378" s="25">
        <v>7.2</v>
      </c>
      <c r="AV378" s="25">
        <v>0.8</v>
      </c>
      <c r="AW378" s="25">
        <v>6.4</v>
      </c>
      <c r="AX378" s="25">
        <v>0</v>
      </c>
      <c r="AY378" s="25">
        <v>0</v>
      </c>
      <c r="AZ378" s="25">
        <v>31.200000000000003</v>
      </c>
      <c r="BA378" s="25">
        <v>29.6</v>
      </c>
      <c r="BB378" s="25">
        <v>17.600000000000001</v>
      </c>
      <c r="BC378" s="25">
        <v>6.4</v>
      </c>
      <c r="BD378" s="25">
        <v>0</v>
      </c>
      <c r="BE378" s="25">
        <v>0.8</v>
      </c>
      <c r="BF378" s="25">
        <v>36</v>
      </c>
      <c r="BG378" s="25">
        <v>0</v>
      </c>
      <c r="BH378" s="25">
        <v>12</v>
      </c>
      <c r="BI378" s="25">
        <v>8.8000000000000007</v>
      </c>
      <c r="BJ378" s="25">
        <v>0</v>
      </c>
      <c r="BK378" s="25">
        <v>0</v>
      </c>
      <c r="BL378" s="25">
        <v>13.600000000000001</v>
      </c>
      <c r="BM378" s="25">
        <v>8</v>
      </c>
      <c r="BN378" s="25">
        <v>0.8</v>
      </c>
    </row>
    <row r="379" spans="1:66" x14ac:dyDescent="0.25">
      <c r="A379" s="6">
        <v>45265</v>
      </c>
      <c r="B379" t="s">
        <v>18</v>
      </c>
      <c r="C379">
        <v>5</v>
      </c>
      <c r="D379">
        <f t="shared" si="45"/>
        <v>429.6</v>
      </c>
      <c r="E379">
        <f t="shared" si="50"/>
        <v>134.40000000000003</v>
      </c>
      <c r="F379">
        <f t="shared" si="51"/>
        <v>159.19999999999999</v>
      </c>
      <c r="G379">
        <f t="shared" si="52"/>
        <v>56.000000000000007</v>
      </c>
      <c r="H379">
        <f t="shared" si="53"/>
        <v>80.000000000000014</v>
      </c>
      <c r="I379">
        <v>0</v>
      </c>
      <c r="J379" s="22">
        <v>0.58399999999999996</v>
      </c>
      <c r="K379" s="22">
        <v>0.52</v>
      </c>
      <c r="L379" s="22">
        <v>0.63200000000000012</v>
      </c>
      <c r="M379" s="22">
        <v>0.71200000000000008</v>
      </c>
      <c r="N379" s="22">
        <v>0.33600000000000002</v>
      </c>
      <c r="O379" s="24">
        <v>0.45600000000000007</v>
      </c>
      <c r="P379" s="24">
        <v>0.54400000000000004</v>
      </c>
      <c r="Q379" s="24">
        <v>0.64000000000000012</v>
      </c>
      <c r="R379" s="24">
        <v>0.68800000000000006</v>
      </c>
      <c r="S379" s="24">
        <v>0.51200000000000001</v>
      </c>
      <c r="T379" s="24">
        <v>0.46399999999999997</v>
      </c>
      <c r="U379" s="24">
        <v>0.40800000000000003</v>
      </c>
      <c r="V379" s="24">
        <v>0.6160000000000001</v>
      </c>
      <c r="W379" s="24">
        <v>0.63200000000000012</v>
      </c>
      <c r="X379" s="24">
        <v>0.504</v>
      </c>
      <c r="Y379" s="24">
        <v>0.57599999999999996</v>
      </c>
      <c r="Z379" s="24">
        <v>0.26400000000000001</v>
      </c>
      <c r="AA379" s="25">
        <v>0.8</v>
      </c>
      <c r="AB379" s="25">
        <v>13.600000000000001</v>
      </c>
      <c r="AC379" s="25">
        <v>0</v>
      </c>
      <c r="AD379" s="25">
        <v>32.800000000000004</v>
      </c>
      <c r="AE379" s="25">
        <v>18.400000000000002</v>
      </c>
      <c r="AF379" s="25">
        <v>41.6</v>
      </c>
      <c r="AG379" s="25">
        <v>5.6000000000000005</v>
      </c>
      <c r="AH379" s="25">
        <v>19.200000000000003</v>
      </c>
      <c r="AI379" s="25">
        <v>24</v>
      </c>
      <c r="AJ379" s="25">
        <v>3.2</v>
      </c>
      <c r="AK379" s="25">
        <v>22.400000000000002</v>
      </c>
      <c r="AL379" s="25">
        <v>4.8000000000000007</v>
      </c>
      <c r="AM379" s="25">
        <v>10.4</v>
      </c>
      <c r="AN379" s="25">
        <v>11.200000000000001</v>
      </c>
      <c r="AO379" s="25">
        <v>4</v>
      </c>
      <c r="AP379" s="25">
        <v>19.200000000000003</v>
      </c>
      <c r="AQ379" s="25">
        <v>4.8000000000000007</v>
      </c>
      <c r="AR379" s="25">
        <v>3.2</v>
      </c>
      <c r="AS379" s="25">
        <v>22.400000000000002</v>
      </c>
      <c r="AT379" s="25">
        <v>0</v>
      </c>
      <c r="AU379" s="25">
        <v>8</v>
      </c>
      <c r="AV379" s="25">
        <v>21.6</v>
      </c>
      <c r="AW379" s="25">
        <v>3.2</v>
      </c>
      <c r="AX379" s="25">
        <v>0</v>
      </c>
      <c r="AY379" s="25">
        <v>0</v>
      </c>
      <c r="AZ379" s="25">
        <v>7.2</v>
      </c>
      <c r="BA379" s="25">
        <v>0.8</v>
      </c>
      <c r="BB379" s="25">
        <v>3.2</v>
      </c>
      <c r="BC379" s="25">
        <v>12</v>
      </c>
      <c r="BD379" s="25">
        <v>0</v>
      </c>
      <c r="BE379" s="25">
        <v>0.8</v>
      </c>
      <c r="BF379" s="25">
        <v>0</v>
      </c>
      <c r="BG379" s="25">
        <v>18.400000000000002</v>
      </c>
      <c r="BH379" s="25">
        <v>5.6000000000000005</v>
      </c>
      <c r="BI379" s="25">
        <v>1.6</v>
      </c>
      <c r="BJ379" s="25">
        <v>7.2</v>
      </c>
      <c r="BK379" s="25">
        <v>19.200000000000003</v>
      </c>
      <c r="BL379" s="25">
        <v>32</v>
      </c>
      <c r="BM379" s="25">
        <v>30.400000000000002</v>
      </c>
      <c r="BN379" s="25">
        <v>19.200000000000003</v>
      </c>
    </row>
    <row r="380" spans="1:66" x14ac:dyDescent="0.25">
      <c r="A380" s="6">
        <v>45266</v>
      </c>
      <c r="B380" t="s">
        <v>18</v>
      </c>
      <c r="C380">
        <v>6</v>
      </c>
      <c r="D380">
        <f t="shared" si="45"/>
        <v>396.80000000000007</v>
      </c>
      <c r="E380">
        <f t="shared" si="50"/>
        <v>42.400000000000006</v>
      </c>
      <c r="F380">
        <f t="shared" si="51"/>
        <v>116.00000000000001</v>
      </c>
      <c r="G380">
        <f t="shared" si="52"/>
        <v>206.40000000000003</v>
      </c>
      <c r="H380">
        <f t="shared" si="53"/>
        <v>32</v>
      </c>
      <c r="I380">
        <v>0</v>
      </c>
      <c r="J380" s="22">
        <v>0.69600000000000006</v>
      </c>
      <c r="K380" s="22">
        <v>0.41600000000000004</v>
      </c>
      <c r="L380" s="22">
        <v>0.6160000000000001</v>
      </c>
      <c r="M380" s="22">
        <v>0.75200000000000011</v>
      </c>
      <c r="N380" s="22">
        <v>0.6080000000000001</v>
      </c>
      <c r="O380" s="24">
        <v>0.52</v>
      </c>
      <c r="P380" s="24">
        <v>0.62400000000000011</v>
      </c>
      <c r="Q380" s="24">
        <v>0.59199999999999997</v>
      </c>
      <c r="R380" s="24">
        <v>0.48799999999999999</v>
      </c>
      <c r="S380" s="24">
        <v>0.48</v>
      </c>
      <c r="T380" s="24">
        <v>0.57599999999999996</v>
      </c>
      <c r="U380" s="24">
        <v>0.64000000000000012</v>
      </c>
      <c r="V380" s="24">
        <v>0.74400000000000011</v>
      </c>
      <c r="W380" s="24">
        <v>0.72000000000000008</v>
      </c>
      <c r="X380" s="24">
        <v>0.72800000000000009</v>
      </c>
      <c r="Y380" s="24">
        <v>0.44800000000000006</v>
      </c>
      <c r="Z380" s="24">
        <v>0.70400000000000007</v>
      </c>
      <c r="AA380" s="25">
        <v>17.600000000000001</v>
      </c>
      <c r="AB380" s="25">
        <v>2.4000000000000004</v>
      </c>
      <c r="AC380" s="25">
        <v>4.8000000000000007</v>
      </c>
      <c r="AD380" s="25">
        <v>22.400000000000002</v>
      </c>
      <c r="AE380" s="25">
        <v>33.6</v>
      </c>
      <c r="AF380" s="25">
        <v>0</v>
      </c>
      <c r="AG380" s="25">
        <v>18.400000000000002</v>
      </c>
      <c r="AH380" s="25">
        <v>5.6000000000000005</v>
      </c>
      <c r="AI380" s="25">
        <v>6.4</v>
      </c>
      <c r="AJ380" s="25">
        <v>4.8000000000000007</v>
      </c>
      <c r="AK380" s="25">
        <v>3.2</v>
      </c>
      <c r="AL380" s="25">
        <v>9.6000000000000014</v>
      </c>
      <c r="AM380" s="25">
        <v>6.4</v>
      </c>
      <c r="AN380" s="25">
        <v>0</v>
      </c>
      <c r="AO380" s="25">
        <v>2.4000000000000004</v>
      </c>
      <c r="AP380" s="25">
        <v>7.2</v>
      </c>
      <c r="AQ380" s="25">
        <v>0</v>
      </c>
      <c r="AR380" s="25">
        <v>5.6000000000000005</v>
      </c>
      <c r="AS380" s="25">
        <v>0.8</v>
      </c>
      <c r="AT380" s="25">
        <v>0</v>
      </c>
      <c r="AU380" s="25">
        <v>20.8</v>
      </c>
      <c r="AV380" s="25">
        <v>2.4000000000000004</v>
      </c>
      <c r="AW380" s="25">
        <v>30.400000000000002</v>
      </c>
      <c r="AX380" s="25">
        <v>10.4</v>
      </c>
      <c r="AY380" s="25">
        <v>26.400000000000002</v>
      </c>
      <c r="AZ380" s="25">
        <v>36</v>
      </c>
      <c r="BA380" s="25">
        <v>20</v>
      </c>
      <c r="BB380" s="25">
        <v>24</v>
      </c>
      <c r="BC380" s="25">
        <v>7.2</v>
      </c>
      <c r="BD380" s="25">
        <v>28.8</v>
      </c>
      <c r="BE380" s="25">
        <v>19.200000000000003</v>
      </c>
      <c r="BF380" s="25">
        <v>0</v>
      </c>
      <c r="BG380" s="25">
        <v>1.6</v>
      </c>
      <c r="BH380" s="25">
        <v>6.4</v>
      </c>
      <c r="BI380" s="25">
        <v>2.4000000000000004</v>
      </c>
      <c r="BJ380" s="25">
        <v>0</v>
      </c>
      <c r="BK380" s="25">
        <v>5.6000000000000005</v>
      </c>
      <c r="BL380" s="25">
        <v>7.2</v>
      </c>
      <c r="BM380" s="25">
        <v>0</v>
      </c>
      <c r="BN380" s="25">
        <v>0</v>
      </c>
    </row>
    <row r="381" spans="1:66" x14ac:dyDescent="0.25">
      <c r="A381" s="6">
        <v>45267</v>
      </c>
      <c r="B381" t="s">
        <v>18</v>
      </c>
      <c r="C381">
        <v>7</v>
      </c>
      <c r="D381">
        <f t="shared" si="45"/>
        <v>310.40000000000003</v>
      </c>
      <c r="E381">
        <f t="shared" si="50"/>
        <v>122.40000000000002</v>
      </c>
      <c r="F381">
        <f t="shared" si="51"/>
        <v>83.2</v>
      </c>
      <c r="G381">
        <f t="shared" si="52"/>
        <v>45.6</v>
      </c>
      <c r="H381">
        <f t="shared" si="53"/>
        <v>59.2</v>
      </c>
      <c r="I381">
        <v>0</v>
      </c>
      <c r="J381" s="22">
        <v>0.38400000000000001</v>
      </c>
      <c r="K381" s="22">
        <v>0.63200000000000012</v>
      </c>
      <c r="L381" s="22">
        <v>0.66400000000000015</v>
      </c>
      <c r="M381" s="22">
        <v>0.68</v>
      </c>
      <c r="N381" s="22">
        <v>0.7360000000000001</v>
      </c>
      <c r="O381" s="24">
        <v>0.77600000000000002</v>
      </c>
      <c r="P381" s="24">
        <v>0.504</v>
      </c>
      <c r="Q381" s="24">
        <v>0.44000000000000006</v>
      </c>
      <c r="R381" s="24">
        <v>0.76000000000000012</v>
      </c>
      <c r="S381" s="24">
        <v>0.55200000000000005</v>
      </c>
      <c r="T381" s="24">
        <v>0.48</v>
      </c>
      <c r="U381" s="24">
        <v>0.79200000000000004</v>
      </c>
      <c r="V381" s="24">
        <v>0.32800000000000007</v>
      </c>
      <c r="W381" s="24">
        <v>0.76800000000000002</v>
      </c>
      <c r="X381" s="24">
        <v>0.78400000000000003</v>
      </c>
      <c r="Y381" s="24">
        <v>0.68800000000000006</v>
      </c>
      <c r="Z381" s="24">
        <v>0.76800000000000002</v>
      </c>
      <c r="AA381" s="25">
        <v>0</v>
      </c>
      <c r="AB381" s="25">
        <v>12.8</v>
      </c>
      <c r="AC381" s="25">
        <v>19.200000000000003</v>
      </c>
      <c r="AD381" s="25">
        <v>3.2</v>
      </c>
      <c r="AE381" s="25">
        <v>4.8000000000000007</v>
      </c>
      <c r="AF381" s="25">
        <v>43.2</v>
      </c>
      <c r="AG381" s="25">
        <v>0</v>
      </c>
      <c r="AH381" s="25">
        <v>0</v>
      </c>
      <c r="AI381" s="25">
        <v>0</v>
      </c>
      <c r="AJ381" s="25">
        <v>0</v>
      </c>
      <c r="AK381" s="25">
        <v>12.8</v>
      </c>
      <c r="AL381" s="25">
        <v>0</v>
      </c>
      <c r="AM381" s="25">
        <v>0.8</v>
      </c>
      <c r="AN381" s="25">
        <v>13.600000000000001</v>
      </c>
      <c r="AO381" s="25">
        <v>14.4</v>
      </c>
      <c r="AP381" s="25">
        <v>22.400000000000002</v>
      </c>
      <c r="AQ381" s="25">
        <v>0</v>
      </c>
      <c r="AR381" s="25">
        <v>0</v>
      </c>
      <c r="AS381" s="25">
        <v>0</v>
      </c>
      <c r="AT381" s="25">
        <v>8</v>
      </c>
      <c r="AU381" s="25">
        <v>0.8</v>
      </c>
      <c r="AV381" s="25">
        <v>6.4</v>
      </c>
      <c r="AW381" s="25">
        <v>0</v>
      </c>
      <c r="AX381" s="25">
        <v>0.8</v>
      </c>
      <c r="AY381" s="25">
        <v>0</v>
      </c>
      <c r="AZ381" s="25">
        <v>11.200000000000001</v>
      </c>
      <c r="BA381" s="25">
        <v>7.2</v>
      </c>
      <c r="BB381" s="25">
        <v>15.200000000000001</v>
      </c>
      <c r="BC381" s="25">
        <v>0</v>
      </c>
      <c r="BD381" s="25">
        <v>4</v>
      </c>
      <c r="BE381" s="25">
        <v>6.4</v>
      </c>
      <c r="BF381" s="25">
        <v>0.8</v>
      </c>
      <c r="BG381" s="25">
        <v>24.8</v>
      </c>
      <c r="BH381" s="25">
        <v>18.400000000000002</v>
      </c>
      <c r="BI381" s="25">
        <v>7.2</v>
      </c>
      <c r="BJ381" s="25">
        <v>9.6000000000000014</v>
      </c>
      <c r="BK381" s="25">
        <v>28.8</v>
      </c>
      <c r="BL381" s="25">
        <v>4.8000000000000007</v>
      </c>
      <c r="BM381" s="25">
        <v>19.200000000000003</v>
      </c>
      <c r="BN381" s="25">
        <v>2.4000000000000004</v>
      </c>
    </row>
    <row r="382" spans="1:66" x14ac:dyDescent="0.25">
      <c r="A382" s="6">
        <v>45268</v>
      </c>
      <c r="B382" t="s">
        <v>18</v>
      </c>
      <c r="C382">
        <v>8</v>
      </c>
      <c r="D382">
        <f t="shared" si="45"/>
        <v>381.60000000000008</v>
      </c>
      <c r="E382">
        <f t="shared" si="50"/>
        <v>110.40000000000002</v>
      </c>
      <c r="F382">
        <f t="shared" si="51"/>
        <v>88.800000000000011</v>
      </c>
      <c r="G382">
        <f t="shared" si="52"/>
        <v>113.6</v>
      </c>
      <c r="H382">
        <f t="shared" si="53"/>
        <v>68.800000000000011</v>
      </c>
      <c r="I382">
        <v>0</v>
      </c>
      <c r="J382" s="22">
        <v>0.13600000000000001</v>
      </c>
      <c r="K382" s="22">
        <v>0.69600000000000006</v>
      </c>
      <c r="L382" s="22">
        <v>0.6080000000000001</v>
      </c>
      <c r="M382" s="22">
        <v>0.64000000000000012</v>
      </c>
      <c r="N382" s="22">
        <v>0.30400000000000005</v>
      </c>
      <c r="O382" s="24">
        <v>0.52</v>
      </c>
      <c r="P382" s="24">
        <v>0.56799999999999995</v>
      </c>
      <c r="Q382" s="24">
        <v>0.55200000000000005</v>
      </c>
      <c r="R382" s="24">
        <v>0.62400000000000011</v>
      </c>
      <c r="S382" s="24">
        <v>0.79200000000000004</v>
      </c>
      <c r="T382" s="24">
        <v>0.69600000000000006</v>
      </c>
      <c r="U382" s="24">
        <v>0.7360000000000001</v>
      </c>
      <c r="V382" s="24">
        <v>0.66400000000000015</v>
      </c>
      <c r="W382" s="24">
        <v>0.43200000000000005</v>
      </c>
      <c r="X382" s="24">
        <v>0.45600000000000007</v>
      </c>
      <c r="Y382" s="24">
        <v>0.72800000000000009</v>
      </c>
      <c r="Z382" s="24">
        <v>0.76000000000000012</v>
      </c>
      <c r="AA382" s="25">
        <v>0</v>
      </c>
      <c r="AB382" s="25">
        <v>15.200000000000001</v>
      </c>
      <c r="AC382" s="25">
        <v>0</v>
      </c>
      <c r="AD382" s="25">
        <v>10.4</v>
      </c>
      <c r="AE382" s="25">
        <v>35.200000000000003</v>
      </c>
      <c r="AF382" s="25">
        <v>1.6</v>
      </c>
      <c r="AG382" s="25">
        <v>3.2</v>
      </c>
      <c r="AH382" s="25">
        <v>0.8</v>
      </c>
      <c r="AI382" s="25">
        <v>3.2</v>
      </c>
      <c r="AJ382" s="25">
        <v>19.200000000000003</v>
      </c>
      <c r="AK382" s="25">
        <v>14.4</v>
      </c>
      <c r="AL382" s="25">
        <v>7.2</v>
      </c>
      <c r="AM382" s="25">
        <v>28.8</v>
      </c>
      <c r="AN382" s="25">
        <v>30.400000000000002</v>
      </c>
      <c r="AO382" s="25">
        <v>0</v>
      </c>
      <c r="AP382" s="25">
        <v>0</v>
      </c>
      <c r="AQ382" s="25">
        <v>0</v>
      </c>
      <c r="AR382" s="25">
        <v>2.4000000000000004</v>
      </c>
      <c r="AS382" s="25">
        <v>0</v>
      </c>
      <c r="AT382" s="25">
        <v>0</v>
      </c>
      <c r="AU382" s="25">
        <v>29.6</v>
      </c>
      <c r="AV382" s="25">
        <v>0</v>
      </c>
      <c r="AW382" s="25">
        <v>0</v>
      </c>
      <c r="AX382" s="25">
        <v>1.6</v>
      </c>
      <c r="AY382" s="25">
        <v>24.8</v>
      </c>
      <c r="AZ382" s="25">
        <v>4</v>
      </c>
      <c r="BA382" s="25">
        <v>8.8000000000000007</v>
      </c>
      <c r="BB382" s="25">
        <v>28</v>
      </c>
      <c r="BC382" s="25">
        <v>0</v>
      </c>
      <c r="BD382" s="25">
        <v>16.8</v>
      </c>
      <c r="BE382" s="25">
        <v>16.8</v>
      </c>
      <c r="BF382" s="25">
        <v>6.4</v>
      </c>
      <c r="BG382" s="25">
        <v>7.2</v>
      </c>
      <c r="BH382" s="25">
        <v>0.8</v>
      </c>
      <c r="BI382" s="25">
        <v>5.6000000000000005</v>
      </c>
      <c r="BJ382" s="25">
        <v>1.6</v>
      </c>
      <c r="BK382" s="25">
        <v>32.800000000000004</v>
      </c>
      <c r="BL382" s="25">
        <v>0</v>
      </c>
      <c r="BM382" s="25">
        <v>34.4</v>
      </c>
      <c r="BN382" s="25">
        <v>4.8000000000000007</v>
      </c>
    </row>
    <row r="383" spans="1:66" x14ac:dyDescent="0.25">
      <c r="A383" s="6">
        <v>45269</v>
      </c>
      <c r="B383" t="s">
        <v>18</v>
      </c>
      <c r="C383">
        <v>9</v>
      </c>
      <c r="D383">
        <f t="shared" si="45"/>
        <v>424.00000000000011</v>
      </c>
      <c r="E383">
        <f t="shared" si="50"/>
        <v>109.60000000000001</v>
      </c>
      <c r="F383">
        <f t="shared" si="51"/>
        <v>127.2</v>
      </c>
      <c r="G383">
        <f t="shared" si="52"/>
        <v>128.8000000000001</v>
      </c>
      <c r="H383">
        <f t="shared" si="53"/>
        <v>58.4</v>
      </c>
      <c r="I383">
        <v>0</v>
      </c>
      <c r="J383" s="22">
        <v>0.78400000000000003</v>
      </c>
      <c r="K383" s="22">
        <v>0.496</v>
      </c>
      <c r="L383" s="22">
        <v>0.69600000000000006</v>
      </c>
      <c r="M383" s="22">
        <v>0.65600000000000014</v>
      </c>
      <c r="N383" s="22">
        <v>0.76800000000000002</v>
      </c>
      <c r="O383" s="24">
        <v>0.79200000000000004</v>
      </c>
      <c r="P383" s="24">
        <v>0.72800000000000009</v>
      </c>
      <c r="Q383" s="24">
        <v>0.6080000000000001</v>
      </c>
      <c r="R383" s="24">
        <v>0.48</v>
      </c>
      <c r="S383" s="24">
        <v>0.74400000000000011</v>
      </c>
      <c r="T383" s="24">
        <v>0.58399999999999996</v>
      </c>
      <c r="U383" s="24">
        <v>0.76800000000000002</v>
      </c>
      <c r="V383" s="24">
        <v>0.36000000000000004</v>
      </c>
      <c r="W383" s="24">
        <v>0.6080000000000001</v>
      </c>
      <c r="X383" s="24">
        <v>0.57599999999999996</v>
      </c>
      <c r="Y383" s="24">
        <v>0.496</v>
      </c>
      <c r="Z383" s="24">
        <v>0.74400000000000011</v>
      </c>
      <c r="AA383" s="25">
        <v>22.400000000000002</v>
      </c>
      <c r="AB383" s="25">
        <v>11.200000000000001</v>
      </c>
      <c r="AC383" s="25">
        <v>9.6000000000000014</v>
      </c>
      <c r="AD383" s="25">
        <v>10.4</v>
      </c>
      <c r="AE383" s="25">
        <v>8</v>
      </c>
      <c r="AF383" s="25">
        <v>4.8000000000000007</v>
      </c>
      <c r="AG383" s="25">
        <v>25.6</v>
      </c>
      <c r="AH383" s="25">
        <v>9.6000000000000014</v>
      </c>
      <c r="AI383" s="25">
        <v>14.4</v>
      </c>
      <c r="AJ383" s="25">
        <v>11.200000000000001</v>
      </c>
      <c r="AK383" s="25">
        <v>36.800000000000004</v>
      </c>
      <c r="AL383" s="25">
        <v>20.8</v>
      </c>
      <c r="AM383" s="25">
        <v>10.4</v>
      </c>
      <c r="AN383" s="25">
        <v>16.8</v>
      </c>
      <c r="AO383" s="25">
        <v>0</v>
      </c>
      <c r="AP383" s="25">
        <v>0.8</v>
      </c>
      <c r="AQ383" s="25">
        <v>0</v>
      </c>
      <c r="AR383" s="25">
        <v>4</v>
      </c>
      <c r="AS383" s="25">
        <v>5.6000000000000005</v>
      </c>
      <c r="AT383" s="25">
        <v>0</v>
      </c>
      <c r="AU383" s="25">
        <v>2.4000000000000004</v>
      </c>
      <c r="AV383" s="25">
        <v>24.000000000000092</v>
      </c>
      <c r="AW383" s="25">
        <v>16.8</v>
      </c>
      <c r="AX383" s="25">
        <v>18.400000000000002</v>
      </c>
      <c r="AY383" s="25">
        <v>6.4</v>
      </c>
      <c r="AZ383" s="25">
        <v>8.8000000000000007</v>
      </c>
      <c r="BA383" s="25">
        <v>14.4</v>
      </c>
      <c r="BB383" s="25">
        <v>4.8000000000000007</v>
      </c>
      <c r="BC383" s="25">
        <v>19.200000000000003</v>
      </c>
      <c r="BD383" s="25">
        <v>13.600000000000001</v>
      </c>
      <c r="BE383" s="25">
        <v>9.6000000000000014</v>
      </c>
      <c r="BF383" s="25">
        <v>12</v>
      </c>
      <c r="BG383" s="25">
        <v>28</v>
      </c>
      <c r="BH383" s="25">
        <v>12.8</v>
      </c>
      <c r="BI383" s="25">
        <v>4.8000000000000007</v>
      </c>
      <c r="BJ383" s="25">
        <v>8</v>
      </c>
      <c r="BK383" s="25">
        <v>17.600000000000001</v>
      </c>
      <c r="BL383" s="25">
        <v>0</v>
      </c>
      <c r="BM383" s="25">
        <v>16</v>
      </c>
      <c r="BN383" s="25">
        <v>0.8</v>
      </c>
    </row>
    <row r="384" spans="1:66" x14ac:dyDescent="0.25">
      <c r="A384" s="6">
        <v>45270</v>
      </c>
      <c r="B384" t="s">
        <v>18</v>
      </c>
      <c r="C384">
        <v>10</v>
      </c>
      <c r="D384">
        <f t="shared" si="45"/>
        <v>431.20000000000005</v>
      </c>
      <c r="E384">
        <f t="shared" si="50"/>
        <v>89.600000000000009</v>
      </c>
      <c r="F384">
        <f t="shared" si="51"/>
        <v>175.20000000000002</v>
      </c>
      <c r="G384">
        <f t="shared" si="52"/>
        <v>68</v>
      </c>
      <c r="H384">
        <f t="shared" si="53"/>
        <v>98.4</v>
      </c>
      <c r="I384">
        <v>0</v>
      </c>
      <c r="J384" s="22">
        <v>0.41600000000000004</v>
      </c>
      <c r="K384" s="22">
        <v>0.44800000000000006</v>
      </c>
      <c r="L384" s="22">
        <v>0.12</v>
      </c>
      <c r="M384" s="22">
        <v>0.66400000000000015</v>
      </c>
      <c r="N384" s="22">
        <v>0.74400000000000011</v>
      </c>
      <c r="O384" s="24">
        <v>0.58399999999999996</v>
      </c>
      <c r="P384" s="24">
        <v>0.72000000000000008</v>
      </c>
      <c r="Q384" s="24">
        <v>0.55200000000000005</v>
      </c>
      <c r="R384" s="24">
        <v>0.48799999999999999</v>
      </c>
      <c r="S384" s="24">
        <v>0.48</v>
      </c>
      <c r="T384" s="24">
        <v>0.56799999999999995</v>
      </c>
      <c r="U384" s="24">
        <v>0.33600000000000002</v>
      </c>
      <c r="V384" s="24">
        <v>0.36000000000000004</v>
      </c>
      <c r="W384" s="24">
        <v>0.65600000000000014</v>
      </c>
      <c r="X384" s="24">
        <v>0.68</v>
      </c>
      <c r="Y384" s="24">
        <v>0.28799999999999998</v>
      </c>
      <c r="Z384" s="24">
        <v>0.24</v>
      </c>
      <c r="AA384" s="25">
        <v>5.6000000000000005</v>
      </c>
      <c r="AB384" s="25">
        <v>32.800000000000004</v>
      </c>
      <c r="AC384" s="25">
        <v>4.8000000000000007</v>
      </c>
      <c r="AD384" s="25">
        <v>9.6000000000000014</v>
      </c>
      <c r="AE384" s="25">
        <v>4</v>
      </c>
      <c r="AF384" s="25">
        <v>0</v>
      </c>
      <c r="AG384" s="25">
        <v>35.200000000000003</v>
      </c>
      <c r="AH384" s="25">
        <v>29.6</v>
      </c>
      <c r="AI384" s="25">
        <v>27.200000000000003</v>
      </c>
      <c r="AJ384" s="25">
        <v>26.400000000000002</v>
      </c>
      <c r="AK384" s="25">
        <v>0</v>
      </c>
      <c r="AL384" s="25">
        <v>0</v>
      </c>
      <c r="AM384" s="25">
        <v>12.8</v>
      </c>
      <c r="AN384" s="25">
        <v>5.6000000000000005</v>
      </c>
      <c r="AO384" s="25">
        <v>2.4000000000000004</v>
      </c>
      <c r="AP384" s="25">
        <v>2.4000000000000004</v>
      </c>
      <c r="AQ384" s="25">
        <v>16.8</v>
      </c>
      <c r="AR384" s="25">
        <v>16.8</v>
      </c>
      <c r="AS384" s="25">
        <v>9.6000000000000014</v>
      </c>
      <c r="AT384" s="25">
        <v>32</v>
      </c>
      <c r="AU384" s="25">
        <v>0</v>
      </c>
      <c r="AV384" s="25">
        <v>15.200000000000001</v>
      </c>
      <c r="AW384" s="25">
        <v>3.2</v>
      </c>
      <c r="AX384" s="25">
        <v>0</v>
      </c>
      <c r="AY384" s="25">
        <v>9.6000000000000014</v>
      </c>
      <c r="AZ384" s="25">
        <v>9.6000000000000014</v>
      </c>
      <c r="BA384" s="25">
        <v>0</v>
      </c>
      <c r="BB384" s="25">
        <v>0</v>
      </c>
      <c r="BC384" s="25">
        <v>0.8</v>
      </c>
      <c r="BD384" s="25">
        <v>29.6</v>
      </c>
      <c r="BE384" s="25">
        <v>16</v>
      </c>
      <c r="BF384" s="25">
        <v>0</v>
      </c>
      <c r="BG384" s="25">
        <v>6.4</v>
      </c>
      <c r="BH384" s="25">
        <v>12.8</v>
      </c>
      <c r="BI384" s="25">
        <v>7.2</v>
      </c>
      <c r="BJ384" s="25">
        <v>3.2</v>
      </c>
      <c r="BK384" s="25">
        <v>16</v>
      </c>
      <c r="BL384" s="25">
        <v>24</v>
      </c>
      <c r="BM384" s="25">
        <v>0</v>
      </c>
      <c r="BN384" s="25">
        <v>4</v>
      </c>
    </row>
    <row r="385" spans="1:66" x14ac:dyDescent="0.25">
      <c r="A385" s="6">
        <v>45271</v>
      </c>
      <c r="B385" t="s">
        <v>18</v>
      </c>
      <c r="C385">
        <v>11</v>
      </c>
      <c r="D385">
        <f t="shared" si="45"/>
        <v>358.40000000000003</v>
      </c>
      <c r="E385">
        <f t="shared" si="50"/>
        <v>95.199999999999918</v>
      </c>
      <c r="F385">
        <f t="shared" si="51"/>
        <v>51.2</v>
      </c>
      <c r="G385">
        <f t="shared" si="52"/>
        <v>127.20000000000012</v>
      </c>
      <c r="H385">
        <f t="shared" si="53"/>
        <v>84.800000000000011</v>
      </c>
      <c r="I385">
        <v>0</v>
      </c>
      <c r="J385" s="22">
        <v>0.32800000000000007</v>
      </c>
      <c r="K385" s="22">
        <v>0.47199999999999998</v>
      </c>
      <c r="L385" s="22">
        <v>0.248</v>
      </c>
      <c r="M385" s="22">
        <v>0.16000000000000003</v>
      </c>
      <c r="N385" s="22">
        <v>0.72000000000000008</v>
      </c>
      <c r="O385" s="24">
        <v>0.57599999999999996</v>
      </c>
      <c r="P385" s="24">
        <v>0.62400000000000011</v>
      </c>
      <c r="Q385" s="24">
        <v>0.51200000000000001</v>
      </c>
      <c r="R385" s="24">
        <v>0.71200000000000008</v>
      </c>
      <c r="S385" s="24">
        <v>0.48</v>
      </c>
      <c r="T385" s="24">
        <v>0.7360000000000001</v>
      </c>
      <c r="U385" s="24">
        <v>0.41600000000000004</v>
      </c>
      <c r="V385" s="24">
        <v>0.33600000000000002</v>
      </c>
      <c r="W385" s="24">
        <v>0.59199999999999997</v>
      </c>
      <c r="X385" s="24">
        <v>0.2</v>
      </c>
      <c r="Y385" s="24">
        <v>0.41600000000000004</v>
      </c>
      <c r="Z385" s="24">
        <v>0.496</v>
      </c>
      <c r="AA385" s="25">
        <v>0</v>
      </c>
      <c r="AB385" s="25">
        <v>0</v>
      </c>
      <c r="AC385" s="25">
        <v>4.8000000000000007</v>
      </c>
      <c r="AD385" s="25">
        <v>11.200000000000001</v>
      </c>
      <c r="AE385" s="25">
        <v>1.6</v>
      </c>
      <c r="AF385" s="25">
        <v>15.200000000000001</v>
      </c>
      <c r="AG385" s="25">
        <v>8</v>
      </c>
      <c r="AH385" s="25">
        <v>2.4000000000000004</v>
      </c>
      <c r="AI385" s="25">
        <v>8</v>
      </c>
      <c r="AJ385" s="25">
        <v>0</v>
      </c>
      <c r="AK385" s="25">
        <v>8</v>
      </c>
      <c r="AL385" s="25">
        <v>13.600000000000001</v>
      </c>
      <c r="AM385" s="25">
        <v>12.8</v>
      </c>
      <c r="AN385" s="25">
        <v>9.6000000000000014</v>
      </c>
      <c r="AO385" s="25">
        <v>1.6</v>
      </c>
      <c r="AP385" s="25">
        <v>4.8000000000000007</v>
      </c>
      <c r="AQ385" s="25">
        <v>23.200000000000003</v>
      </c>
      <c r="AR385" s="25">
        <v>6.4</v>
      </c>
      <c r="AS385" s="25">
        <v>12</v>
      </c>
      <c r="AT385" s="25">
        <v>0.8</v>
      </c>
      <c r="AU385" s="25">
        <v>35.200000000000003</v>
      </c>
      <c r="AV385" s="25">
        <v>0</v>
      </c>
      <c r="AW385" s="25">
        <v>14.4</v>
      </c>
      <c r="AX385" s="25">
        <v>2.4000000000000004</v>
      </c>
      <c r="AY385" s="25">
        <v>24.800000000000093</v>
      </c>
      <c r="AZ385" s="25">
        <v>14.4</v>
      </c>
      <c r="BA385" s="25">
        <v>10.4</v>
      </c>
      <c r="BB385" s="25">
        <v>12</v>
      </c>
      <c r="BC385" s="25">
        <v>7.2</v>
      </c>
      <c r="BD385" s="25">
        <v>6.4</v>
      </c>
      <c r="BE385" s="25">
        <v>2.4000000000000004</v>
      </c>
      <c r="BF385" s="25">
        <v>0</v>
      </c>
      <c r="BG385" s="25">
        <v>4.8000000000000007</v>
      </c>
      <c r="BH385" s="25">
        <v>11.200000000000001</v>
      </c>
      <c r="BI385" s="25">
        <v>32</v>
      </c>
      <c r="BJ385" s="25">
        <v>13.600000000000001</v>
      </c>
      <c r="BK385" s="25">
        <v>0</v>
      </c>
      <c r="BL385" s="25">
        <v>0</v>
      </c>
      <c r="BM385" s="25">
        <v>11.999999999999909</v>
      </c>
      <c r="BN385" s="25">
        <v>19.200000000000003</v>
      </c>
    </row>
    <row r="386" spans="1:66" x14ac:dyDescent="0.25">
      <c r="A386" s="6">
        <v>45272</v>
      </c>
      <c r="B386" t="s">
        <v>18</v>
      </c>
      <c r="C386">
        <v>12</v>
      </c>
      <c r="D386">
        <f t="shared" si="45"/>
        <v>317.60000000000002</v>
      </c>
      <c r="E386">
        <f t="shared" si="50"/>
        <v>112.00000000000001</v>
      </c>
      <c r="F386">
        <f t="shared" si="51"/>
        <v>60.800000000000004</v>
      </c>
      <c r="G386">
        <f t="shared" si="52"/>
        <v>67.2</v>
      </c>
      <c r="H386">
        <f t="shared" si="53"/>
        <v>77.600000000000009</v>
      </c>
      <c r="I386">
        <v>0</v>
      </c>
      <c r="J386" s="22">
        <v>0.12</v>
      </c>
      <c r="K386" s="22">
        <v>0.46399999999999997</v>
      </c>
      <c r="L386" s="22">
        <v>0.64000000000000012</v>
      </c>
      <c r="M386" s="22">
        <v>0.64800000000000013</v>
      </c>
      <c r="N386" s="22">
        <v>0.76000000000000012</v>
      </c>
      <c r="O386" s="24">
        <v>0.51200000000000001</v>
      </c>
      <c r="P386" s="24">
        <v>0.58399999999999996</v>
      </c>
      <c r="Q386" s="24">
        <v>0.60000000000000009</v>
      </c>
      <c r="R386" s="24">
        <v>0.69600000000000006</v>
      </c>
      <c r="S386" s="24">
        <v>0.22400000000000003</v>
      </c>
      <c r="T386" s="24">
        <v>0.57599999999999996</v>
      </c>
      <c r="U386" s="24">
        <v>0.36800000000000005</v>
      </c>
      <c r="V386" s="24">
        <v>0.65600000000000014</v>
      </c>
      <c r="W386" s="24">
        <v>0.36000000000000004</v>
      </c>
      <c r="X386" s="24">
        <v>0.75200000000000011</v>
      </c>
      <c r="Y386" s="24">
        <v>0.8</v>
      </c>
      <c r="Z386" s="24">
        <v>0.48</v>
      </c>
      <c r="AA386" s="25">
        <v>18.400000000000002</v>
      </c>
      <c r="AB386" s="25">
        <v>0</v>
      </c>
      <c r="AC386" s="25">
        <v>10.4</v>
      </c>
      <c r="AD386" s="25">
        <v>4</v>
      </c>
      <c r="AE386" s="25">
        <v>0</v>
      </c>
      <c r="AF386" s="25">
        <v>0</v>
      </c>
      <c r="AG386" s="25">
        <v>0</v>
      </c>
      <c r="AH386" s="25">
        <v>16</v>
      </c>
      <c r="AI386" s="25">
        <v>4</v>
      </c>
      <c r="AJ386" s="25">
        <v>8</v>
      </c>
      <c r="AK386" s="25">
        <v>16</v>
      </c>
      <c r="AL386" s="25">
        <v>0.8</v>
      </c>
      <c r="AM386" s="25">
        <v>4</v>
      </c>
      <c r="AN386" s="25">
        <v>2.4000000000000004</v>
      </c>
      <c r="AO386" s="25">
        <v>32</v>
      </c>
      <c r="AP386" s="25">
        <v>6.4</v>
      </c>
      <c r="AQ386" s="25">
        <v>5.6000000000000005</v>
      </c>
      <c r="AR386" s="25">
        <v>23.200000000000003</v>
      </c>
      <c r="AS386" s="25">
        <v>0</v>
      </c>
      <c r="AT386" s="25">
        <v>3.2</v>
      </c>
      <c r="AU386" s="25">
        <v>0</v>
      </c>
      <c r="AV386" s="25">
        <v>16</v>
      </c>
      <c r="AW386" s="25">
        <v>10.4</v>
      </c>
      <c r="AX386" s="25">
        <v>12.8</v>
      </c>
      <c r="AY386" s="25">
        <v>8</v>
      </c>
      <c r="AZ386" s="25">
        <v>12.8</v>
      </c>
      <c r="BA386" s="25">
        <v>1.6</v>
      </c>
      <c r="BB386" s="25">
        <v>3.2</v>
      </c>
      <c r="BC386" s="25">
        <v>0</v>
      </c>
      <c r="BD386" s="25">
        <v>2.4000000000000004</v>
      </c>
      <c r="BE386" s="25">
        <v>0</v>
      </c>
      <c r="BF386" s="25">
        <v>28.8</v>
      </c>
      <c r="BG386" s="25">
        <v>0</v>
      </c>
      <c r="BH386" s="25">
        <v>0</v>
      </c>
      <c r="BI386" s="25">
        <v>18.400000000000002</v>
      </c>
      <c r="BJ386" s="25">
        <v>22.400000000000002</v>
      </c>
      <c r="BK386" s="25">
        <v>37.6</v>
      </c>
      <c r="BL386" s="25">
        <v>0</v>
      </c>
      <c r="BM386" s="25">
        <v>4.8000000000000007</v>
      </c>
      <c r="BN386" s="25">
        <v>0</v>
      </c>
    </row>
    <row r="387" spans="1:66" x14ac:dyDescent="0.25">
      <c r="A387" s="6">
        <v>45273</v>
      </c>
      <c r="B387" t="s">
        <v>18</v>
      </c>
      <c r="C387">
        <v>13</v>
      </c>
      <c r="D387">
        <f t="shared" si="45"/>
        <v>492.00000000000011</v>
      </c>
      <c r="E387">
        <f t="shared" si="50"/>
        <v>124.80000000000003</v>
      </c>
      <c r="F387">
        <f t="shared" si="51"/>
        <v>125.60000000000001</v>
      </c>
      <c r="G387">
        <f t="shared" si="52"/>
        <v>116.00000000000003</v>
      </c>
      <c r="H387">
        <f t="shared" si="53"/>
        <v>125.6</v>
      </c>
      <c r="I387">
        <v>0</v>
      </c>
      <c r="J387" s="22">
        <v>0.40800000000000003</v>
      </c>
      <c r="K387" s="22">
        <v>0.56000000000000005</v>
      </c>
      <c r="L387" s="22">
        <v>0.52800000000000002</v>
      </c>
      <c r="M387" s="22">
        <v>0.47199999999999998</v>
      </c>
      <c r="N387" s="22">
        <v>0.7360000000000001</v>
      </c>
      <c r="O387" s="24">
        <v>0.72800000000000009</v>
      </c>
      <c r="P387" s="24">
        <v>0.8</v>
      </c>
      <c r="Q387" s="24">
        <v>0.54400000000000004</v>
      </c>
      <c r="R387" s="24">
        <v>0.60000000000000009</v>
      </c>
      <c r="S387" s="24">
        <v>0.42400000000000004</v>
      </c>
      <c r="T387" s="24">
        <v>0.76800000000000002</v>
      </c>
      <c r="U387" s="24">
        <v>0.33600000000000002</v>
      </c>
      <c r="V387" s="24">
        <v>0.69600000000000006</v>
      </c>
      <c r="W387" s="24">
        <v>0.77600000000000002</v>
      </c>
      <c r="X387" s="24">
        <v>0.38400000000000001</v>
      </c>
      <c r="Y387" s="24">
        <v>0.78400000000000003</v>
      </c>
      <c r="Z387" s="24">
        <v>0.46399999999999997</v>
      </c>
      <c r="AA387" s="25">
        <v>0</v>
      </c>
      <c r="AB387" s="25">
        <v>22.400000000000002</v>
      </c>
      <c r="AC387" s="25">
        <v>28</v>
      </c>
      <c r="AD387" s="25">
        <v>0</v>
      </c>
      <c r="AE387" s="25">
        <v>16.8</v>
      </c>
      <c r="AF387" s="25">
        <v>0</v>
      </c>
      <c r="AG387" s="25">
        <v>21.6</v>
      </c>
      <c r="AH387" s="25">
        <v>0</v>
      </c>
      <c r="AI387" s="25">
        <v>8.8000000000000007</v>
      </c>
      <c r="AJ387" s="25">
        <v>28</v>
      </c>
      <c r="AK387" s="25">
        <v>21.6</v>
      </c>
      <c r="AL387" s="25">
        <v>8.8000000000000007</v>
      </c>
      <c r="AM387" s="25">
        <v>15.200000000000001</v>
      </c>
      <c r="AN387" s="25">
        <v>0</v>
      </c>
      <c r="AO387" s="25">
        <v>33.6</v>
      </c>
      <c r="AP387" s="25">
        <v>4</v>
      </c>
      <c r="AQ387" s="25">
        <v>0</v>
      </c>
      <c r="AR387" s="25">
        <v>6.4</v>
      </c>
      <c r="AS387" s="25">
        <v>24</v>
      </c>
      <c r="AT387" s="25">
        <v>33.6</v>
      </c>
      <c r="AU387" s="25">
        <v>8.8000000000000007</v>
      </c>
      <c r="AV387" s="25">
        <v>33.6</v>
      </c>
      <c r="AW387" s="25">
        <v>2.4000000000000004</v>
      </c>
      <c r="AX387" s="25">
        <v>10.4</v>
      </c>
      <c r="AY387" s="25">
        <v>4</v>
      </c>
      <c r="AZ387" s="25">
        <v>27.200000000000003</v>
      </c>
      <c r="BA387" s="25">
        <v>10.4</v>
      </c>
      <c r="BB387" s="25">
        <v>14.4</v>
      </c>
      <c r="BC387" s="25">
        <v>2.4000000000000004</v>
      </c>
      <c r="BD387" s="25">
        <v>2.4000000000000004</v>
      </c>
      <c r="BE387" s="25">
        <v>3.2</v>
      </c>
      <c r="BF387" s="25">
        <v>18.400000000000002</v>
      </c>
      <c r="BG387" s="25">
        <v>8.8000000000000007</v>
      </c>
      <c r="BH387" s="25">
        <v>0</v>
      </c>
      <c r="BI387" s="25">
        <v>19.200000000000003</v>
      </c>
      <c r="BJ387" s="25">
        <v>18.400000000000002</v>
      </c>
      <c r="BK387" s="25">
        <v>0</v>
      </c>
      <c r="BL387" s="25">
        <v>23.200000000000003</v>
      </c>
      <c r="BM387" s="25">
        <v>10.4</v>
      </c>
      <c r="BN387" s="25">
        <v>23.200000000000003</v>
      </c>
    </row>
    <row r="388" spans="1:66" x14ac:dyDescent="0.25">
      <c r="A388" s="6">
        <v>45274</v>
      </c>
      <c r="B388" t="s">
        <v>18</v>
      </c>
      <c r="C388">
        <v>14</v>
      </c>
      <c r="D388">
        <f t="shared" ref="D388:D405" si="54">SUM(E388:H388)</f>
        <v>349.6</v>
      </c>
      <c r="E388">
        <f t="shared" si="50"/>
        <v>56.8</v>
      </c>
      <c r="F388">
        <f t="shared" si="51"/>
        <v>113.60000000000002</v>
      </c>
      <c r="G388">
        <f t="shared" si="52"/>
        <v>128.80000000000001</v>
      </c>
      <c r="H388">
        <f t="shared" si="53"/>
        <v>50.4</v>
      </c>
      <c r="I388">
        <v>0</v>
      </c>
      <c r="J388" s="22">
        <v>0.62400000000000011</v>
      </c>
      <c r="K388" s="22">
        <v>0.44800000000000006</v>
      </c>
      <c r="L388" s="22">
        <v>0.56000000000000005</v>
      </c>
      <c r="M388" s="22">
        <v>0.6080000000000001</v>
      </c>
      <c r="N388" s="22">
        <v>0.7360000000000001</v>
      </c>
      <c r="O388" s="24">
        <v>0.60000000000000009</v>
      </c>
      <c r="P388" s="24">
        <v>0.55200000000000005</v>
      </c>
      <c r="Q388" s="24">
        <v>0.14399999999999999</v>
      </c>
      <c r="R388" s="24">
        <v>0.54400000000000004</v>
      </c>
      <c r="S388" s="24">
        <v>0.52800000000000002</v>
      </c>
      <c r="T388" s="24">
        <v>0.74400000000000011</v>
      </c>
      <c r="U388" s="24">
        <v>0.42400000000000004</v>
      </c>
      <c r="V388" s="24">
        <v>0.72800000000000009</v>
      </c>
      <c r="W388" s="24">
        <v>0.57599999999999996</v>
      </c>
      <c r="X388" s="24">
        <v>0.72000000000000008</v>
      </c>
      <c r="Y388" s="24">
        <v>0.39200000000000002</v>
      </c>
      <c r="Z388" s="24">
        <v>0.33600000000000002</v>
      </c>
      <c r="AA388" s="25">
        <v>7.2</v>
      </c>
      <c r="AB388" s="25">
        <v>20.8</v>
      </c>
      <c r="AC388" s="25">
        <v>10.4</v>
      </c>
      <c r="AD388" s="25">
        <v>10.4</v>
      </c>
      <c r="AE388" s="25">
        <v>33.6</v>
      </c>
      <c r="AF388" s="25">
        <v>3.2</v>
      </c>
      <c r="AG388" s="25">
        <v>12.8</v>
      </c>
      <c r="AH388" s="25">
        <v>6.4</v>
      </c>
      <c r="AI388" s="25">
        <v>6.4</v>
      </c>
      <c r="AJ388" s="25">
        <v>2.4000000000000004</v>
      </c>
      <c r="AK388" s="25">
        <v>26.400000000000002</v>
      </c>
      <c r="AL388" s="25">
        <v>8</v>
      </c>
      <c r="AM388" s="25">
        <v>3.2</v>
      </c>
      <c r="AN388" s="25">
        <v>0</v>
      </c>
      <c r="AO388" s="25">
        <v>0</v>
      </c>
      <c r="AP388" s="25">
        <v>0</v>
      </c>
      <c r="AQ388" s="25">
        <v>16.8</v>
      </c>
      <c r="AR388" s="25">
        <v>8.8000000000000007</v>
      </c>
      <c r="AS388" s="25">
        <v>9.6000000000000014</v>
      </c>
      <c r="AT388" s="25">
        <v>4</v>
      </c>
      <c r="AU388" s="25">
        <v>1.6</v>
      </c>
      <c r="AV388" s="25">
        <v>0</v>
      </c>
      <c r="AW388" s="25">
        <v>0</v>
      </c>
      <c r="AX388" s="25">
        <v>4.8000000000000007</v>
      </c>
      <c r="AY388" s="25">
        <v>0</v>
      </c>
      <c r="AZ388" s="25">
        <v>14.4</v>
      </c>
      <c r="BA388" s="25">
        <v>31.200000000000003</v>
      </c>
      <c r="BB388" s="25">
        <v>29.6</v>
      </c>
      <c r="BC388" s="25">
        <v>30.400000000000002</v>
      </c>
      <c r="BD388" s="25">
        <v>16.8</v>
      </c>
      <c r="BE388" s="25">
        <v>0</v>
      </c>
      <c r="BF388" s="25">
        <v>7.2</v>
      </c>
      <c r="BG388" s="25">
        <v>0</v>
      </c>
      <c r="BH388" s="25">
        <v>13.600000000000001</v>
      </c>
      <c r="BI388" s="25">
        <v>0</v>
      </c>
      <c r="BJ388" s="25">
        <v>27.200000000000003</v>
      </c>
      <c r="BK388" s="25">
        <v>4.8000000000000007</v>
      </c>
      <c r="BL388" s="25">
        <v>1.6</v>
      </c>
      <c r="BM388" s="25">
        <v>2.4000000000000004</v>
      </c>
      <c r="BN388" s="25">
        <v>0</v>
      </c>
    </row>
    <row r="389" spans="1:66" x14ac:dyDescent="0.25">
      <c r="A389" s="6">
        <v>45275</v>
      </c>
      <c r="B389" t="s">
        <v>18</v>
      </c>
      <c r="C389">
        <v>15</v>
      </c>
      <c r="D389">
        <f t="shared" si="54"/>
        <v>310.40000000000003</v>
      </c>
      <c r="E389">
        <f t="shared" si="50"/>
        <v>82.4</v>
      </c>
      <c r="F389">
        <f t="shared" si="51"/>
        <v>53.600000000000009</v>
      </c>
      <c r="G389">
        <f t="shared" si="52"/>
        <v>84.8</v>
      </c>
      <c r="H389">
        <f t="shared" si="53"/>
        <v>89.600000000000009</v>
      </c>
      <c r="I389">
        <v>0</v>
      </c>
      <c r="J389" s="22">
        <v>0.26400000000000001</v>
      </c>
      <c r="K389" s="22">
        <v>0.40800000000000003</v>
      </c>
      <c r="L389" s="22">
        <v>0.60000000000000009</v>
      </c>
      <c r="M389" s="22">
        <v>0.72000000000000008</v>
      </c>
      <c r="N389" s="22">
        <v>0.59199999999999997</v>
      </c>
      <c r="O389" s="24">
        <v>0.74400000000000011</v>
      </c>
      <c r="P389" s="24">
        <v>0.58399999999999996</v>
      </c>
      <c r="Q389" s="24">
        <v>0.32800000000000007</v>
      </c>
      <c r="R389" s="24">
        <v>0.60000000000000009</v>
      </c>
      <c r="S389" s="24">
        <v>0.76800000000000002</v>
      </c>
      <c r="T389" s="24">
        <v>0.63200000000000012</v>
      </c>
      <c r="U389" s="24">
        <v>0.44000000000000006</v>
      </c>
      <c r="V389" s="24">
        <v>0.78400000000000003</v>
      </c>
      <c r="W389" s="24">
        <v>0.46399999999999997</v>
      </c>
      <c r="X389" s="24">
        <v>0.76000000000000012</v>
      </c>
      <c r="Y389" s="24">
        <v>0.27200000000000002</v>
      </c>
      <c r="Z389" s="24">
        <v>0.76800000000000002</v>
      </c>
      <c r="AA389" s="25">
        <v>12</v>
      </c>
      <c r="AB389" s="25">
        <v>0</v>
      </c>
      <c r="AC389" s="25">
        <v>0.8</v>
      </c>
      <c r="AD389" s="25">
        <v>0</v>
      </c>
      <c r="AE389" s="25">
        <v>1.6</v>
      </c>
      <c r="AF389" s="25">
        <v>0</v>
      </c>
      <c r="AG389" s="25">
        <v>4.8000000000000007</v>
      </c>
      <c r="AH389" s="25">
        <v>8</v>
      </c>
      <c r="AI389" s="25">
        <v>8</v>
      </c>
      <c r="AJ389" s="25">
        <v>18.400000000000002</v>
      </c>
      <c r="AK389" s="25">
        <v>21.6</v>
      </c>
      <c r="AL389" s="25">
        <v>1.6</v>
      </c>
      <c r="AM389" s="25">
        <v>0</v>
      </c>
      <c r="AN389" s="25">
        <v>34.4</v>
      </c>
      <c r="AO389" s="25">
        <v>0</v>
      </c>
      <c r="AP389" s="25">
        <v>7.2</v>
      </c>
      <c r="AQ389" s="25">
        <v>3.2</v>
      </c>
      <c r="AR389" s="25">
        <v>15.200000000000001</v>
      </c>
      <c r="AS389" s="25">
        <v>11.200000000000001</v>
      </c>
      <c r="AT389" s="25">
        <v>16.8</v>
      </c>
      <c r="AU389" s="25">
        <v>12</v>
      </c>
      <c r="AV389" s="25">
        <v>10.4</v>
      </c>
      <c r="AW389" s="25">
        <v>0</v>
      </c>
      <c r="AX389" s="25">
        <v>23.200000000000003</v>
      </c>
      <c r="AY389" s="25">
        <v>0</v>
      </c>
      <c r="AZ389" s="25">
        <v>34.4</v>
      </c>
      <c r="BA389" s="25">
        <v>0</v>
      </c>
      <c r="BB389" s="25">
        <v>0</v>
      </c>
      <c r="BC389" s="25">
        <v>0</v>
      </c>
      <c r="BD389" s="25">
        <v>4.8000000000000007</v>
      </c>
      <c r="BE389" s="25">
        <v>36</v>
      </c>
      <c r="BF389" s="25">
        <v>1.6</v>
      </c>
      <c r="BG389" s="25">
        <v>0</v>
      </c>
      <c r="BH389" s="25">
        <v>2.4000000000000004</v>
      </c>
      <c r="BI389" s="25">
        <v>4.8000000000000007</v>
      </c>
      <c r="BJ389" s="25">
        <v>5.6000000000000005</v>
      </c>
      <c r="BK389" s="25">
        <v>2.4000000000000004</v>
      </c>
      <c r="BL389" s="25">
        <v>10.4</v>
      </c>
      <c r="BM389" s="25">
        <v>4.8000000000000007</v>
      </c>
      <c r="BN389" s="25">
        <v>14.4</v>
      </c>
    </row>
    <row r="390" spans="1:66" x14ac:dyDescent="0.25">
      <c r="A390" s="6">
        <v>45276</v>
      </c>
      <c r="B390" t="s">
        <v>18</v>
      </c>
      <c r="C390">
        <v>16</v>
      </c>
      <c r="D390">
        <f t="shared" si="54"/>
        <v>330.40000000000003</v>
      </c>
      <c r="E390">
        <f t="shared" si="50"/>
        <v>102.4</v>
      </c>
      <c r="F390">
        <f t="shared" si="51"/>
        <v>72</v>
      </c>
      <c r="G390">
        <f t="shared" si="52"/>
        <v>100.80000000000004</v>
      </c>
      <c r="H390">
        <f t="shared" si="53"/>
        <v>55.20000000000001</v>
      </c>
      <c r="I390">
        <v>0</v>
      </c>
      <c r="J390" s="22">
        <v>0.56000000000000005</v>
      </c>
      <c r="K390" s="22">
        <v>0.42400000000000004</v>
      </c>
      <c r="L390" s="22">
        <v>0.72000000000000008</v>
      </c>
      <c r="M390" s="22">
        <v>0.77600000000000002</v>
      </c>
      <c r="N390" s="22">
        <v>0.79200000000000004</v>
      </c>
      <c r="O390" s="24">
        <v>0.23199999999999998</v>
      </c>
      <c r="P390" s="24">
        <v>0.52</v>
      </c>
      <c r="Q390" s="24">
        <v>0.47199999999999998</v>
      </c>
      <c r="R390" s="24">
        <v>0.76000000000000012</v>
      </c>
      <c r="S390" s="24">
        <v>0.57599999999999996</v>
      </c>
      <c r="T390" s="24">
        <v>0.69600000000000006</v>
      </c>
      <c r="U390" s="24">
        <v>0.28000000000000003</v>
      </c>
      <c r="V390" s="24">
        <v>0.7360000000000001</v>
      </c>
      <c r="W390" s="24">
        <v>0.65600000000000014</v>
      </c>
      <c r="X390" s="24">
        <v>0.74400000000000011</v>
      </c>
      <c r="Y390" s="24">
        <v>0.36000000000000004</v>
      </c>
      <c r="Z390" s="24">
        <v>0.66400000000000015</v>
      </c>
      <c r="AA390" s="25">
        <v>9.6000000000000014</v>
      </c>
      <c r="AB390" s="25">
        <v>0</v>
      </c>
      <c r="AC390" s="25">
        <v>10.4</v>
      </c>
      <c r="AD390" s="25">
        <v>18.400000000000002</v>
      </c>
      <c r="AE390" s="25">
        <v>0</v>
      </c>
      <c r="AF390" s="25">
        <v>13.600000000000001</v>
      </c>
      <c r="AG390" s="25">
        <v>18.400000000000002</v>
      </c>
      <c r="AH390" s="25">
        <v>0</v>
      </c>
      <c r="AI390" s="25">
        <v>0</v>
      </c>
      <c r="AJ390" s="25">
        <v>1.6</v>
      </c>
      <c r="AK390" s="25">
        <v>8.0000000000000906</v>
      </c>
      <c r="AL390" s="25">
        <v>6.4</v>
      </c>
      <c r="AM390" s="25">
        <v>0</v>
      </c>
      <c r="AN390" s="25">
        <v>8</v>
      </c>
      <c r="AO390" s="25">
        <v>8.8000000000000007</v>
      </c>
      <c r="AP390" s="25">
        <v>1.6</v>
      </c>
      <c r="AQ390" s="25">
        <v>3.2</v>
      </c>
      <c r="AR390" s="25">
        <v>9.6000000000000014</v>
      </c>
      <c r="AS390" s="25">
        <v>16</v>
      </c>
      <c r="AT390" s="25">
        <v>1.6</v>
      </c>
      <c r="AU390" s="25">
        <v>5.6000000000000005</v>
      </c>
      <c r="AV390" s="25">
        <v>0</v>
      </c>
      <c r="AW390" s="25">
        <v>1.6</v>
      </c>
      <c r="AX390" s="25">
        <v>0</v>
      </c>
      <c r="AY390" s="25">
        <v>25.6</v>
      </c>
      <c r="AZ390" s="25">
        <v>12.8</v>
      </c>
      <c r="BA390" s="25">
        <v>32.800000000000004</v>
      </c>
      <c r="BB390" s="25">
        <v>12.000000000000046</v>
      </c>
      <c r="BC390" s="25">
        <v>8.8000000000000007</v>
      </c>
      <c r="BD390" s="25">
        <v>1.6</v>
      </c>
      <c r="BE390" s="25">
        <v>26.400000000000002</v>
      </c>
      <c r="BF390" s="25">
        <v>7.2</v>
      </c>
      <c r="BG390" s="25">
        <v>6.4</v>
      </c>
      <c r="BH390" s="25">
        <v>4.8000000000000007</v>
      </c>
      <c r="BI390" s="25">
        <v>20</v>
      </c>
      <c r="BJ390" s="25">
        <v>4</v>
      </c>
      <c r="BK390" s="25">
        <v>2.4000000000000004</v>
      </c>
      <c r="BL390" s="25">
        <v>11.200000000000001</v>
      </c>
      <c r="BM390" s="25">
        <v>4.8000000000000007</v>
      </c>
      <c r="BN390" s="25">
        <v>15.200000000000001</v>
      </c>
    </row>
    <row r="391" spans="1:66" x14ac:dyDescent="0.25">
      <c r="A391" s="6">
        <v>45277</v>
      </c>
      <c r="B391" t="s">
        <v>18</v>
      </c>
      <c r="C391">
        <v>17</v>
      </c>
      <c r="D391">
        <f t="shared" si="54"/>
        <v>296</v>
      </c>
      <c r="E391">
        <f t="shared" si="50"/>
        <v>92.8</v>
      </c>
      <c r="F391">
        <f t="shared" si="51"/>
        <v>36</v>
      </c>
      <c r="G391">
        <f t="shared" si="52"/>
        <v>120.80000000000001</v>
      </c>
      <c r="H391">
        <f t="shared" si="53"/>
        <v>46.4</v>
      </c>
      <c r="I391">
        <v>0</v>
      </c>
      <c r="J391" s="22">
        <v>0.6160000000000001</v>
      </c>
      <c r="K391" s="22">
        <v>0.47199999999999998</v>
      </c>
      <c r="L391" s="22">
        <v>0.60000000000000009</v>
      </c>
      <c r="M391" s="22">
        <v>0.64000000000000012</v>
      </c>
      <c r="N391" s="22">
        <v>0.6160000000000001</v>
      </c>
      <c r="O391" s="24">
        <v>0.53600000000000003</v>
      </c>
      <c r="P391" s="24">
        <v>0.504</v>
      </c>
      <c r="Q391" s="24">
        <v>0.58399999999999996</v>
      </c>
      <c r="R391" s="24">
        <v>0.43200000000000005</v>
      </c>
      <c r="S391" s="24">
        <v>0.78400000000000003</v>
      </c>
      <c r="T391" s="24">
        <v>0.22400000000000003</v>
      </c>
      <c r="U391" s="24">
        <v>0.7360000000000001</v>
      </c>
      <c r="V391" s="24">
        <v>0.44000000000000006</v>
      </c>
      <c r="W391" s="24">
        <v>0.248</v>
      </c>
      <c r="X391" s="24">
        <v>0.6080000000000001</v>
      </c>
      <c r="Y391" s="24">
        <v>0.44800000000000006</v>
      </c>
      <c r="Z391" s="24">
        <v>0.56799999999999995</v>
      </c>
      <c r="AA391" s="25">
        <v>8.8000000000000007</v>
      </c>
      <c r="AB391" s="25">
        <v>0</v>
      </c>
      <c r="AC391" s="25">
        <v>0</v>
      </c>
      <c r="AD391" s="25">
        <v>16</v>
      </c>
      <c r="AE391" s="25">
        <v>0</v>
      </c>
      <c r="AF391" s="25">
        <v>0.8</v>
      </c>
      <c r="AG391" s="25">
        <v>0</v>
      </c>
      <c r="AH391" s="25">
        <v>6.4</v>
      </c>
      <c r="AI391" s="25">
        <v>0</v>
      </c>
      <c r="AJ391" s="25">
        <v>4</v>
      </c>
      <c r="AK391" s="25">
        <v>3.2</v>
      </c>
      <c r="AL391" s="25">
        <v>8</v>
      </c>
      <c r="AM391" s="25">
        <v>3.2</v>
      </c>
      <c r="AN391" s="25">
        <v>12.8</v>
      </c>
      <c r="AO391" s="25">
        <v>7.2</v>
      </c>
      <c r="AP391" s="25">
        <v>0</v>
      </c>
      <c r="AQ391" s="25">
        <v>0</v>
      </c>
      <c r="AR391" s="25">
        <v>0</v>
      </c>
      <c r="AS391" s="25">
        <v>11.200000000000001</v>
      </c>
      <c r="AT391" s="25">
        <v>4</v>
      </c>
      <c r="AU391" s="25">
        <v>32.800000000000004</v>
      </c>
      <c r="AV391" s="25">
        <v>12.8</v>
      </c>
      <c r="AW391" s="25">
        <v>7.2</v>
      </c>
      <c r="AX391" s="25">
        <v>0</v>
      </c>
      <c r="AY391" s="25">
        <v>0</v>
      </c>
      <c r="AZ391" s="25">
        <v>28.8</v>
      </c>
      <c r="BA391" s="25">
        <v>0</v>
      </c>
      <c r="BB391" s="25">
        <v>2.4000000000000004</v>
      </c>
      <c r="BC391" s="25">
        <v>0</v>
      </c>
      <c r="BD391" s="25">
        <v>36.800000000000004</v>
      </c>
      <c r="BE391" s="25">
        <v>0</v>
      </c>
      <c r="BF391" s="25">
        <v>0</v>
      </c>
      <c r="BG391" s="25">
        <v>12</v>
      </c>
      <c r="BH391" s="25">
        <v>11.200000000000001</v>
      </c>
      <c r="BI391" s="25">
        <v>29.6</v>
      </c>
      <c r="BJ391" s="25">
        <v>0</v>
      </c>
      <c r="BK391" s="25">
        <v>9.6000000000000014</v>
      </c>
      <c r="BL391" s="25">
        <v>5.6000000000000005</v>
      </c>
      <c r="BM391" s="25">
        <v>23.200000000000003</v>
      </c>
      <c r="BN391" s="25">
        <v>1.6</v>
      </c>
    </row>
    <row r="392" spans="1:66" x14ac:dyDescent="0.25">
      <c r="A392" s="6">
        <v>45278</v>
      </c>
      <c r="B392" t="s">
        <v>18</v>
      </c>
      <c r="C392">
        <v>18</v>
      </c>
      <c r="D392">
        <f t="shared" si="54"/>
        <v>511.19999999999993</v>
      </c>
      <c r="E392">
        <f t="shared" si="50"/>
        <v>107.2</v>
      </c>
      <c r="F392">
        <f t="shared" si="51"/>
        <v>119.19999999999999</v>
      </c>
      <c r="G392">
        <f t="shared" si="52"/>
        <v>154.4</v>
      </c>
      <c r="H392">
        <f t="shared" si="53"/>
        <v>130.39999999999998</v>
      </c>
      <c r="I392">
        <v>0</v>
      </c>
      <c r="J392" s="22">
        <v>0.36800000000000005</v>
      </c>
      <c r="K392" s="22">
        <v>0.55200000000000005</v>
      </c>
      <c r="L392" s="22">
        <v>0.79200000000000004</v>
      </c>
      <c r="M392" s="22">
        <v>0.66400000000000015</v>
      </c>
      <c r="N392" s="22">
        <v>0.7360000000000001</v>
      </c>
      <c r="O392" s="24">
        <v>0.48</v>
      </c>
      <c r="P392" s="24">
        <v>0.44000000000000006</v>
      </c>
      <c r="Q392" s="24">
        <v>0.56799999999999995</v>
      </c>
      <c r="R392" s="24">
        <v>0.76000000000000012</v>
      </c>
      <c r="S392" s="24">
        <v>0.504</v>
      </c>
      <c r="T392" s="24">
        <v>0.76000000000000012</v>
      </c>
      <c r="U392" s="24">
        <v>0.27200000000000002</v>
      </c>
      <c r="V392" s="24">
        <v>0.8</v>
      </c>
      <c r="W392" s="24">
        <v>0.4</v>
      </c>
      <c r="X392" s="24">
        <v>0.71200000000000008</v>
      </c>
      <c r="Y392" s="24">
        <v>0.75200000000000011</v>
      </c>
      <c r="Z392" s="24">
        <v>0.28000000000000003</v>
      </c>
      <c r="AA392" s="25">
        <v>31.200000000000003</v>
      </c>
      <c r="AB392" s="25">
        <v>0.8</v>
      </c>
      <c r="AC392" s="25">
        <v>4.8000000000000007</v>
      </c>
      <c r="AD392" s="25">
        <v>4</v>
      </c>
      <c r="AE392" s="25">
        <v>17.600000000000001</v>
      </c>
      <c r="AF392" s="25">
        <v>31.200000000000003</v>
      </c>
      <c r="AG392" s="25">
        <v>16</v>
      </c>
      <c r="AH392" s="25">
        <v>0</v>
      </c>
      <c r="AI392" s="25">
        <v>4</v>
      </c>
      <c r="AJ392" s="25">
        <v>9.6000000000000014</v>
      </c>
      <c r="AK392" s="25">
        <v>23.200000000000003</v>
      </c>
      <c r="AL392" s="25">
        <v>27.200000000000003</v>
      </c>
      <c r="AM392" s="25">
        <v>6.4</v>
      </c>
      <c r="AN392" s="25">
        <v>4</v>
      </c>
      <c r="AO392" s="25">
        <v>28</v>
      </c>
      <c r="AP392" s="25">
        <v>28.8</v>
      </c>
      <c r="AQ392" s="25">
        <v>24</v>
      </c>
      <c r="AR392" s="25">
        <v>1.6</v>
      </c>
      <c r="AS392" s="25">
        <v>6.4</v>
      </c>
      <c r="AT392" s="25">
        <v>4</v>
      </c>
      <c r="AU392" s="25">
        <v>28</v>
      </c>
      <c r="AV392" s="25">
        <v>18.400000000000002</v>
      </c>
      <c r="AW392" s="25">
        <v>8.8000000000000007</v>
      </c>
      <c r="AX392" s="25">
        <v>0</v>
      </c>
      <c r="AY392" s="25">
        <v>27.200000000000003</v>
      </c>
      <c r="AZ392" s="25">
        <v>4</v>
      </c>
      <c r="BA392" s="25">
        <v>13.600000000000001</v>
      </c>
      <c r="BB392" s="25">
        <v>12</v>
      </c>
      <c r="BC392" s="25">
        <v>32.800000000000004</v>
      </c>
      <c r="BD392" s="25">
        <v>9.6000000000000014</v>
      </c>
      <c r="BE392" s="25">
        <v>27.200000000000003</v>
      </c>
      <c r="BF392" s="25">
        <v>13.600000000000001</v>
      </c>
      <c r="BG392" s="25">
        <v>6.4</v>
      </c>
      <c r="BH392" s="25">
        <v>19.200000000000003</v>
      </c>
      <c r="BI392" s="25">
        <v>17.600000000000001</v>
      </c>
      <c r="BJ392" s="25">
        <v>0</v>
      </c>
      <c r="BK392" s="25">
        <v>0</v>
      </c>
      <c r="BL392" s="25">
        <v>0</v>
      </c>
      <c r="BM392" s="25">
        <v>0</v>
      </c>
      <c r="BN392" s="25">
        <v>23.200000000000003</v>
      </c>
    </row>
    <row r="393" spans="1:66" x14ac:dyDescent="0.25">
      <c r="A393" s="6">
        <v>45279</v>
      </c>
      <c r="B393" t="s">
        <v>18</v>
      </c>
      <c r="C393">
        <v>19</v>
      </c>
      <c r="D393">
        <f t="shared" si="54"/>
        <v>373.60000000000008</v>
      </c>
      <c r="E393">
        <f t="shared" si="50"/>
        <v>81.600000000000009</v>
      </c>
      <c r="F393">
        <f t="shared" si="51"/>
        <v>84.800000000000011</v>
      </c>
      <c r="G393">
        <f t="shared" si="52"/>
        <v>61.600000000000009</v>
      </c>
      <c r="H393">
        <f t="shared" si="53"/>
        <v>145.60000000000002</v>
      </c>
      <c r="I393">
        <v>0</v>
      </c>
      <c r="J393" s="22">
        <v>0.42400000000000004</v>
      </c>
      <c r="K393" s="22">
        <v>0.53600000000000003</v>
      </c>
      <c r="L393" s="22">
        <v>0.62400000000000011</v>
      </c>
      <c r="M393" s="22">
        <v>0.6080000000000001</v>
      </c>
      <c r="N393" s="22">
        <v>0.7360000000000001</v>
      </c>
      <c r="O393" s="24">
        <v>0.78400000000000003</v>
      </c>
      <c r="P393" s="24">
        <v>0.70400000000000007</v>
      </c>
      <c r="Q393" s="24">
        <v>0.56799999999999995</v>
      </c>
      <c r="R393" s="24">
        <v>0.76800000000000002</v>
      </c>
      <c r="S393" s="24">
        <v>0.74400000000000011</v>
      </c>
      <c r="T393" s="24">
        <v>0.68800000000000006</v>
      </c>
      <c r="U393" s="24">
        <v>0.28799999999999998</v>
      </c>
      <c r="V393" s="24">
        <v>0.55200000000000005</v>
      </c>
      <c r="W393" s="24">
        <v>0.72800000000000009</v>
      </c>
      <c r="X393" s="24">
        <v>0.76800000000000002</v>
      </c>
      <c r="Y393" s="24">
        <v>0.28799999999999998</v>
      </c>
      <c r="Z393" s="24">
        <v>0.67200000000000004</v>
      </c>
      <c r="AA393" s="25">
        <v>35.200000000000003</v>
      </c>
      <c r="AB393" s="25">
        <v>0</v>
      </c>
      <c r="AC393" s="25">
        <v>0</v>
      </c>
      <c r="AD393" s="25">
        <v>30.400000000000002</v>
      </c>
      <c r="AE393" s="25">
        <v>0</v>
      </c>
      <c r="AF393" s="25">
        <v>0</v>
      </c>
      <c r="AG393" s="25">
        <v>6.4</v>
      </c>
      <c r="AH393" s="25">
        <v>0</v>
      </c>
      <c r="AI393" s="25">
        <v>0</v>
      </c>
      <c r="AJ393" s="25">
        <v>12.8</v>
      </c>
      <c r="AK393" s="25">
        <v>19.200000000000003</v>
      </c>
      <c r="AL393" s="25">
        <v>0.8</v>
      </c>
      <c r="AM393" s="25">
        <v>5.6000000000000005</v>
      </c>
      <c r="AN393" s="25">
        <v>37.6</v>
      </c>
      <c r="AO393" s="25">
        <v>32.800000000000004</v>
      </c>
      <c r="AP393" s="25">
        <v>6.4</v>
      </c>
      <c r="AQ393" s="25">
        <v>32.800000000000004</v>
      </c>
      <c r="AR393" s="25">
        <v>28</v>
      </c>
      <c r="AS393" s="25">
        <v>1.6</v>
      </c>
      <c r="AT393" s="25">
        <v>0</v>
      </c>
      <c r="AU393" s="25">
        <v>15.200000000000001</v>
      </c>
      <c r="AV393" s="25">
        <v>14.4</v>
      </c>
      <c r="AW393" s="25">
        <v>10.4</v>
      </c>
      <c r="AX393" s="25">
        <v>3.2</v>
      </c>
      <c r="AY393" s="25">
        <v>2.4000000000000004</v>
      </c>
      <c r="AZ393" s="25">
        <v>12.8</v>
      </c>
      <c r="BA393" s="25">
        <v>0</v>
      </c>
      <c r="BB393" s="25">
        <v>1.6</v>
      </c>
      <c r="BC393" s="25">
        <v>1.6</v>
      </c>
      <c r="BD393" s="25">
        <v>0</v>
      </c>
      <c r="BE393" s="25">
        <v>0</v>
      </c>
      <c r="BF393" s="25">
        <v>5.6000000000000005</v>
      </c>
      <c r="BG393" s="25">
        <v>17.600000000000001</v>
      </c>
      <c r="BH393" s="25">
        <v>9.6000000000000014</v>
      </c>
      <c r="BI393" s="25">
        <v>0</v>
      </c>
      <c r="BJ393" s="25">
        <v>15.200000000000001</v>
      </c>
      <c r="BK393" s="25">
        <v>10.4</v>
      </c>
      <c r="BL393" s="25">
        <v>2.4000000000000004</v>
      </c>
      <c r="BM393" s="25">
        <v>10.4</v>
      </c>
      <c r="BN393" s="25">
        <v>10.4</v>
      </c>
    </row>
    <row r="394" spans="1:66" x14ac:dyDescent="0.25">
      <c r="A394" s="6">
        <v>45280</v>
      </c>
      <c r="B394" t="s">
        <v>18</v>
      </c>
      <c r="C394">
        <v>20</v>
      </c>
      <c r="D394">
        <f t="shared" si="54"/>
        <v>371.20000000000005</v>
      </c>
      <c r="E394">
        <f t="shared" si="50"/>
        <v>57.599999999999994</v>
      </c>
      <c r="F394">
        <f t="shared" si="51"/>
        <v>68.800000000000011</v>
      </c>
      <c r="G394">
        <f t="shared" si="52"/>
        <v>139.20000000000002</v>
      </c>
      <c r="H394">
        <f t="shared" si="53"/>
        <v>105.60000000000001</v>
      </c>
      <c r="I394">
        <v>0</v>
      </c>
      <c r="J394" s="22">
        <v>0.29599999999999999</v>
      </c>
      <c r="K394" s="22">
        <v>0.52800000000000002</v>
      </c>
      <c r="L394" s="22">
        <v>0.57599999999999996</v>
      </c>
      <c r="M394" s="22">
        <v>0.44800000000000006</v>
      </c>
      <c r="N394" s="22">
        <v>0.69600000000000006</v>
      </c>
      <c r="O394" s="24">
        <v>0.55200000000000005</v>
      </c>
      <c r="P394" s="24">
        <v>0.60000000000000009</v>
      </c>
      <c r="Q394" s="24">
        <v>0.64000000000000012</v>
      </c>
      <c r="R394" s="24">
        <v>0.54400000000000004</v>
      </c>
      <c r="S394" s="24">
        <v>0.46399999999999997</v>
      </c>
      <c r="T394" s="24">
        <v>0.6080000000000001</v>
      </c>
      <c r="U394" s="24">
        <v>0.60000000000000009</v>
      </c>
      <c r="V394" s="24">
        <v>0.78400000000000003</v>
      </c>
      <c r="W394" s="24">
        <v>0.67200000000000004</v>
      </c>
      <c r="X394" s="24">
        <v>0.69600000000000006</v>
      </c>
      <c r="Y394" s="24">
        <v>0.36800000000000005</v>
      </c>
      <c r="Z394" s="24">
        <v>0.28799999999999998</v>
      </c>
      <c r="AA394" s="25">
        <v>0.8</v>
      </c>
      <c r="AB394" s="25">
        <v>0</v>
      </c>
      <c r="AC394" s="25">
        <v>7.2</v>
      </c>
      <c r="AD394" s="25">
        <v>36.800000000000004</v>
      </c>
      <c r="AE394" s="25">
        <v>0</v>
      </c>
      <c r="AF394" s="25">
        <v>0</v>
      </c>
      <c r="AG394" s="25">
        <v>7.2</v>
      </c>
      <c r="AH394" s="25">
        <v>0</v>
      </c>
      <c r="AI394" s="25">
        <v>16.8</v>
      </c>
      <c r="AJ394" s="25">
        <v>0</v>
      </c>
      <c r="AK394" s="25">
        <v>0.8</v>
      </c>
      <c r="AL394" s="25">
        <v>28.8</v>
      </c>
      <c r="AM394" s="25">
        <v>13.600000000000001</v>
      </c>
      <c r="AN394" s="25">
        <v>6.4</v>
      </c>
      <c r="AO394" s="25">
        <v>0</v>
      </c>
      <c r="AP394" s="25">
        <v>3.2</v>
      </c>
      <c r="AQ394" s="25">
        <v>0</v>
      </c>
      <c r="AR394" s="25">
        <v>0.8</v>
      </c>
      <c r="AS394" s="25">
        <v>32.800000000000004</v>
      </c>
      <c r="AT394" s="25">
        <v>20</v>
      </c>
      <c r="AU394" s="25">
        <v>31.200000000000003</v>
      </c>
      <c r="AV394" s="25">
        <v>16.8</v>
      </c>
      <c r="AW394" s="25">
        <v>29.6</v>
      </c>
      <c r="AX394" s="25">
        <v>3.2</v>
      </c>
      <c r="AY394" s="25">
        <v>21.6</v>
      </c>
      <c r="AZ394" s="25">
        <v>13.600000000000001</v>
      </c>
      <c r="BA394" s="25">
        <v>1.6</v>
      </c>
      <c r="BB394" s="25">
        <v>12</v>
      </c>
      <c r="BC394" s="25">
        <v>8.8000000000000007</v>
      </c>
      <c r="BD394" s="25">
        <v>0.8</v>
      </c>
      <c r="BE394" s="25">
        <v>10.4</v>
      </c>
      <c r="BF394" s="25">
        <v>12</v>
      </c>
      <c r="BG394" s="25">
        <v>7.2</v>
      </c>
      <c r="BH394" s="25">
        <v>0</v>
      </c>
      <c r="BI394" s="25">
        <v>0</v>
      </c>
      <c r="BJ394" s="25">
        <v>12.8</v>
      </c>
      <c r="BK394" s="25">
        <v>0.8</v>
      </c>
      <c r="BL394" s="25">
        <v>0</v>
      </c>
      <c r="BM394" s="25">
        <v>14.4</v>
      </c>
      <c r="BN394" s="25">
        <v>0</v>
      </c>
    </row>
    <row r="395" spans="1:66" x14ac:dyDescent="0.25">
      <c r="A395" s="6">
        <v>45281</v>
      </c>
      <c r="B395" t="s">
        <v>18</v>
      </c>
      <c r="C395">
        <v>21</v>
      </c>
      <c r="D395">
        <f t="shared" si="54"/>
        <v>332</v>
      </c>
      <c r="E395">
        <f t="shared" si="50"/>
        <v>41.6</v>
      </c>
      <c r="F395">
        <f t="shared" si="51"/>
        <v>77.599999999999994</v>
      </c>
      <c r="G395">
        <f t="shared" si="52"/>
        <v>98.4</v>
      </c>
      <c r="H395">
        <f t="shared" si="53"/>
        <v>114.39999999999999</v>
      </c>
      <c r="I395">
        <v>0</v>
      </c>
      <c r="J395" s="22">
        <v>0.28000000000000003</v>
      </c>
      <c r="K395" s="22">
        <v>0.66400000000000015</v>
      </c>
      <c r="L395" s="22">
        <v>0.57599999999999996</v>
      </c>
      <c r="M395" s="22">
        <v>0.6160000000000001</v>
      </c>
      <c r="N395" s="22">
        <v>0.48799999999999999</v>
      </c>
      <c r="O395" s="24">
        <v>0.7360000000000001</v>
      </c>
      <c r="P395" s="24">
        <v>0.48</v>
      </c>
      <c r="Q395" s="24">
        <v>0.57599999999999996</v>
      </c>
      <c r="R395" s="24">
        <v>0.56000000000000005</v>
      </c>
      <c r="S395" s="24">
        <v>0.496</v>
      </c>
      <c r="T395" s="24">
        <v>0.52</v>
      </c>
      <c r="U395" s="24">
        <v>0.37600000000000006</v>
      </c>
      <c r="V395" s="24">
        <v>0.53600000000000003</v>
      </c>
      <c r="W395" s="24">
        <v>0.8</v>
      </c>
      <c r="X395" s="24">
        <v>0.75200000000000011</v>
      </c>
      <c r="Y395" s="24">
        <v>0.48</v>
      </c>
      <c r="Z395" s="24">
        <v>0.77600000000000002</v>
      </c>
      <c r="AA395" s="25">
        <v>0</v>
      </c>
      <c r="AB395" s="25">
        <v>2.4000000000000004</v>
      </c>
      <c r="AC395" s="25">
        <v>12</v>
      </c>
      <c r="AD395" s="25">
        <v>0</v>
      </c>
      <c r="AE395" s="25">
        <v>10.4</v>
      </c>
      <c r="AF395" s="25">
        <v>19.200000000000003</v>
      </c>
      <c r="AG395" s="25">
        <v>0</v>
      </c>
      <c r="AH395" s="25">
        <v>0.8</v>
      </c>
      <c r="AI395" s="25">
        <v>15.200000000000001</v>
      </c>
      <c r="AJ395" s="25">
        <v>17.600000000000001</v>
      </c>
      <c r="AK395" s="25">
        <v>0.8</v>
      </c>
      <c r="AL395" s="25">
        <v>32.800000000000004</v>
      </c>
      <c r="AM395" s="25">
        <v>0</v>
      </c>
      <c r="AN395" s="25">
        <v>10.4</v>
      </c>
      <c r="AO395" s="25">
        <v>12</v>
      </c>
      <c r="AP395" s="25">
        <v>4.8000000000000007</v>
      </c>
      <c r="AQ395" s="25">
        <v>13.600000000000001</v>
      </c>
      <c r="AR395" s="25">
        <v>7.2</v>
      </c>
      <c r="AS395" s="25">
        <v>16.8</v>
      </c>
      <c r="AT395" s="25">
        <v>16.8</v>
      </c>
      <c r="AU395" s="25">
        <v>28</v>
      </c>
      <c r="AV395" s="25">
        <v>0</v>
      </c>
      <c r="AW395" s="25">
        <v>12.8</v>
      </c>
      <c r="AX395" s="25">
        <v>8</v>
      </c>
      <c r="AY395" s="25">
        <v>8</v>
      </c>
      <c r="AZ395" s="25">
        <v>17.600000000000001</v>
      </c>
      <c r="BA395" s="25">
        <v>0</v>
      </c>
      <c r="BB395" s="25">
        <v>0</v>
      </c>
      <c r="BC395" s="25">
        <v>0.8</v>
      </c>
      <c r="BD395" s="25">
        <v>23.200000000000003</v>
      </c>
      <c r="BE395" s="25">
        <v>0</v>
      </c>
      <c r="BF395" s="25">
        <v>0</v>
      </c>
      <c r="BG395" s="25">
        <v>8.8000000000000007</v>
      </c>
      <c r="BH395" s="25">
        <v>12</v>
      </c>
      <c r="BI395" s="25">
        <v>0</v>
      </c>
      <c r="BJ395" s="25">
        <v>0</v>
      </c>
      <c r="BK395" s="25">
        <v>0</v>
      </c>
      <c r="BL395" s="25">
        <v>0.8</v>
      </c>
      <c r="BM395" s="25">
        <v>0</v>
      </c>
      <c r="BN395" s="25">
        <v>20</v>
      </c>
    </row>
    <row r="396" spans="1:66" x14ac:dyDescent="0.25">
      <c r="A396" s="6">
        <v>45282</v>
      </c>
      <c r="B396" t="s">
        <v>18</v>
      </c>
      <c r="C396">
        <v>22</v>
      </c>
      <c r="D396">
        <f t="shared" si="54"/>
        <v>352</v>
      </c>
      <c r="E396">
        <f t="shared" si="50"/>
        <v>100.80000000000001</v>
      </c>
      <c r="F396">
        <f t="shared" si="51"/>
        <v>75.999999999999986</v>
      </c>
      <c r="G396">
        <f t="shared" si="52"/>
        <v>123.20000000000002</v>
      </c>
      <c r="H396">
        <f t="shared" si="53"/>
        <v>52.000000000000007</v>
      </c>
      <c r="I396">
        <v>0</v>
      </c>
      <c r="J396" s="22">
        <v>0.4</v>
      </c>
      <c r="K396" s="22">
        <v>0.52800000000000002</v>
      </c>
      <c r="L396" s="22">
        <v>0.6080000000000001</v>
      </c>
      <c r="M396" s="22">
        <v>0.53600000000000003</v>
      </c>
      <c r="N396" s="22">
        <v>0.78400000000000003</v>
      </c>
      <c r="O396" s="24">
        <v>0.45600000000000007</v>
      </c>
      <c r="P396" s="24">
        <v>0.56799999999999995</v>
      </c>
      <c r="Q396" s="24">
        <v>0.63200000000000012</v>
      </c>
      <c r="R396" s="24">
        <v>0.55200000000000005</v>
      </c>
      <c r="S396" s="24">
        <v>0.7360000000000001</v>
      </c>
      <c r="T396" s="24">
        <v>0.70400000000000007</v>
      </c>
      <c r="U396" s="24">
        <v>0.34400000000000003</v>
      </c>
      <c r="V396" s="24">
        <v>0.74400000000000011</v>
      </c>
      <c r="W396" s="24">
        <v>0.76000000000000012</v>
      </c>
      <c r="X396" s="24">
        <v>0.76800000000000002</v>
      </c>
      <c r="Y396" s="24">
        <v>0.39200000000000002</v>
      </c>
      <c r="Z396" s="24">
        <v>0.36800000000000005</v>
      </c>
      <c r="AA396" s="25">
        <v>4</v>
      </c>
      <c r="AB396" s="25">
        <v>0</v>
      </c>
      <c r="AC396" s="25">
        <v>36</v>
      </c>
      <c r="AD396" s="25">
        <v>8.8000000000000007</v>
      </c>
      <c r="AE396" s="25">
        <v>10.4</v>
      </c>
      <c r="AF396" s="25">
        <v>0</v>
      </c>
      <c r="AG396" s="25">
        <v>0</v>
      </c>
      <c r="AH396" s="25">
        <v>12</v>
      </c>
      <c r="AI396" s="25">
        <v>4.8000000000000007</v>
      </c>
      <c r="AJ396" s="25">
        <v>0</v>
      </c>
      <c r="AK396" s="25">
        <v>32.800000000000004</v>
      </c>
      <c r="AL396" s="25">
        <v>4</v>
      </c>
      <c r="AM396" s="25">
        <v>0</v>
      </c>
      <c r="AN396" s="25">
        <v>6.4</v>
      </c>
      <c r="AO396" s="25">
        <v>7.2</v>
      </c>
      <c r="AP396" s="25">
        <v>3.2</v>
      </c>
      <c r="AQ396" s="25">
        <v>21.6</v>
      </c>
      <c r="AR396" s="25">
        <v>7.2</v>
      </c>
      <c r="AS396" s="25">
        <v>2.4000000000000004</v>
      </c>
      <c r="AT396" s="25">
        <v>0</v>
      </c>
      <c r="AU396" s="25">
        <v>4.8000000000000007</v>
      </c>
      <c r="AV396" s="25">
        <v>0</v>
      </c>
      <c r="AW396" s="25">
        <v>26.400000000000002</v>
      </c>
      <c r="AX396" s="25">
        <v>0</v>
      </c>
      <c r="AY396" s="25">
        <v>26.400000000000002</v>
      </c>
      <c r="AZ396" s="25">
        <v>2.4000000000000004</v>
      </c>
      <c r="BA396" s="25">
        <v>0</v>
      </c>
      <c r="BB396" s="25">
        <v>29.6</v>
      </c>
      <c r="BC396" s="25">
        <v>0</v>
      </c>
      <c r="BD396" s="25">
        <v>33.6</v>
      </c>
      <c r="BE396" s="25">
        <v>5.6000000000000005</v>
      </c>
      <c r="BF396" s="25">
        <v>15.200000000000001</v>
      </c>
      <c r="BG396" s="25">
        <v>8.8000000000000007</v>
      </c>
      <c r="BH396" s="25">
        <v>7.2</v>
      </c>
      <c r="BI396" s="25">
        <v>14.4</v>
      </c>
      <c r="BJ396" s="25">
        <v>1.6</v>
      </c>
      <c r="BK396" s="25">
        <v>5.6000000000000005</v>
      </c>
      <c r="BL396" s="25">
        <v>36.800000000000004</v>
      </c>
      <c r="BM396" s="25">
        <v>0</v>
      </c>
      <c r="BN396" s="25">
        <v>5.6000000000000005</v>
      </c>
    </row>
    <row r="397" spans="1:66" x14ac:dyDescent="0.25">
      <c r="A397" s="6">
        <v>45283</v>
      </c>
      <c r="B397" t="s">
        <v>18</v>
      </c>
      <c r="C397">
        <v>23</v>
      </c>
      <c r="D397">
        <f t="shared" si="54"/>
        <v>530.40000000000009</v>
      </c>
      <c r="E397">
        <f t="shared" si="50"/>
        <v>159.20000000000002</v>
      </c>
      <c r="F397">
        <f t="shared" si="51"/>
        <v>165.60000000000002</v>
      </c>
      <c r="G397">
        <f t="shared" si="52"/>
        <v>88.8</v>
      </c>
      <c r="H397">
        <f t="shared" si="53"/>
        <v>116.80000000000005</v>
      </c>
      <c r="I397">
        <v>0</v>
      </c>
      <c r="J397" s="22">
        <v>0.38400000000000001</v>
      </c>
      <c r="K397" s="22">
        <v>0.62400000000000011</v>
      </c>
      <c r="L397" s="22">
        <v>0.62400000000000011</v>
      </c>
      <c r="M397" s="22">
        <v>0.64800000000000013</v>
      </c>
      <c r="N397" s="22">
        <v>0.32000000000000006</v>
      </c>
      <c r="O397" s="24">
        <v>0.63200000000000012</v>
      </c>
      <c r="P397" s="24">
        <v>8.0000000000000016E-2</v>
      </c>
      <c r="Q397" s="24">
        <v>0.57599999999999996</v>
      </c>
      <c r="R397" s="24">
        <v>0.68800000000000006</v>
      </c>
      <c r="S397" s="24">
        <v>0.48</v>
      </c>
      <c r="T397" s="24">
        <v>0.48799999999999999</v>
      </c>
      <c r="U397" s="24">
        <v>0.36000000000000004</v>
      </c>
      <c r="V397" s="24">
        <v>0.74400000000000011</v>
      </c>
      <c r="W397" s="24">
        <v>0.64800000000000013</v>
      </c>
      <c r="X397" s="24">
        <v>0.69600000000000006</v>
      </c>
      <c r="Y397" s="24">
        <v>0.43200000000000005</v>
      </c>
      <c r="Z397" s="24">
        <v>0.44800000000000006</v>
      </c>
      <c r="AA397" s="25">
        <v>0</v>
      </c>
      <c r="AB397" s="25">
        <v>34.4</v>
      </c>
      <c r="AC397" s="25">
        <v>0</v>
      </c>
      <c r="AD397" s="25">
        <v>23.200000000000003</v>
      </c>
      <c r="AE397" s="25">
        <v>26.400000000000002</v>
      </c>
      <c r="AF397" s="25">
        <v>30.400000000000002</v>
      </c>
      <c r="AG397" s="25">
        <v>14.4</v>
      </c>
      <c r="AH397" s="25">
        <v>4</v>
      </c>
      <c r="AI397" s="25">
        <v>32.800000000000004</v>
      </c>
      <c r="AJ397" s="25">
        <v>0</v>
      </c>
      <c r="AK397" s="25">
        <v>0</v>
      </c>
      <c r="AL397" s="25">
        <v>8.8000000000000007</v>
      </c>
      <c r="AM397" s="25">
        <v>0</v>
      </c>
      <c r="AN397" s="25">
        <v>5.6000000000000005</v>
      </c>
      <c r="AO397" s="25">
        <v>34.4</v>
      </c>
      <c r="AP397" s="25">
        <v>6.4000000000000457</v>
      </c>
      <c r="AQ397" s="25">
        <v>19.200000000000003</v>
      </c>
      <c r="AR397" s="25">
        <v>29.6</v>
      </c>
      <c r="AS397" s="25">
        <v>9.6000000000000014</v>
      </c>
      <c r="AT397" s="25">
        <v>3.2</v>
      </c>
      <c r="AU397" s="25">
        <v>0</v>
      </c>
      <c r="AV397" s="25">
        <v>14.4</v>
      </c>
      <c r="AW397" s="25">
        <v>0</v>
      </c>
      <c r="AX397" s="25">
        <v>3.2</v>
      </c>
      <c r="AY397" s="25">
        <v>2.4000000000000004</v>
      </c>
      <c r="AZ397" s="25">
        <v>30.400000000000002</v>
      </c>
      <c r="BA397" s="25">
        <v>0.8</v>
      </c>
      <c r="BB397" s="25">
        <v>8.8000000000000007</v>
      </c>
      <c r="BC397" s="25">
        <v>5.6000000000000005</v>
      </c>
      <c r="BD397" s="25">
        <v>23.200000000000003</v>
      </c>
      <c r="BE397" s="25">
        <v>24</v>
      </c>
      <c r="BF397" s="25">
        <v>1.6</v>
      </c>
      <c r="BG397" s="25">
        <v>33.6</v>
      </c>
      <c r="BH397" s="25">
        <v>0</v>
      </c>
      <c r="BI397" s="25">
        <v>0</v>
      </c>
      <c r="BJ397" s="25">
        <v>19.200000000000003</v>
      </c>
      <c r="BK397" s="25">
        <v>25.6</v>
      </c>
      <c r="BL397" s="25">
        <v>16</v>
      </c>
      <c r="BM397" s="25">
        <v>26.400000000000002</v>
      </c>
      <c r="BN397" s="25">
        <v>12.8</v>
      </c>
    </row>
    <row r="398" spans="1:66" x14ac:dyDescent="0.25">
      <c r="A398" s="6">
        <v>45284</v>
      </c>
      <c r="B398" t="s">
        <v>18</v>
      </c>
      <c r="C398">
        <v>24</v>
      </c>
      <c r="D398">
        <f t="shared" si="54"/>
        <v>433.60000000000008</v>
      </c>
      <c r="E398">
        <f t="shared" si="50"/>
        <v>76</v>
      </c>
      <c r="F398">
        <f t="shared" si="51"/>
        <v>120.00000000000001</v>
      </c>
      <c r="G398">
        <f t="shared" si="52"/>
        <v>84.800000000000054</v>
      </c>
      <c r="H398">
        <f t="shared" si="53"/>
        <v>152.80000000000001</v>
      </c>
      <c r="I398">
        <v>1</v>
      </c>
      <c r="J398" s="22">
        <v>0.67200000000000004</v>
      </c>
      <c r="K398" s="22">
        <v>0.46399999999999997</v>
      </c>
      <c r="L398" s="22">
        <v>0.56799999999999995</v>
      </c>
      <c r="M398" s="22">
        <v>0.76800000000000002</v>
      </c>
      <c r="N398" s="22">
        <v>0.75200000000000011</v>
      </c>
      <c r="O398" s="24">
        <v>0.68</v>
      </c>
      <c r="P398" s="24">
        <v>0.496</v>
      </c>
      <c r="Q398" s="24">
        <v>0.71200000000000008</v>
      </c>
      <c r="R398" s="24">
        <v>0.6080000000000001</v>
      </c>
      <c r="S398" s="24">
        <v>0.56000000000000005</v>
      </c>
      <c r="T398" s="24">
        <v>0.72000000000000008</v>
      </c>
      <c r="U398" s="24">
        <v>0.52</v>
      </c>
      <c r="V398" s="24">
        <v>0.2</v>
      </c>
      <c r="W398" s="24">
        <v>0.65600000000000014</v>
      </c>
      <c r="X398" s="24">
        <v>0.79200000000000004</v>
      </c>
      <c r="Y398" s="24">
        <v>0.6160000000000001</v>
      </c>
      <c r="Z398" s="24">
        <v>0.7360000000000001</v>
      </c>
      <c r="AA398" s="25">
        <v>13.600000000000001</v>
      </c>
      <c r="AB398" s="25">
        <v>1.6</v>
      </c>
      <c r="AC398" s="25">
        <v>36.800000000000004</v>
      </c>
      <c r="AD398" s="25">
        <v>23.200000000000003</v>
      </c>
      <c r="AE398" s="25">
        <v>7.2</v>
      </c>
      <c r="AF398" s="25">
        <v>0.8</v>
      </c>
      <c r="AG398" s="25">
        <v>1.6</v>
      </c>
      <c r="AH398" s="25">
        <v>0</v>
      </c>
      <c r="AI398" s="25">
        <v>27.200000000000003</v>
      </c>
      <c r="AJ398" s="25">
        <v>8</v>
      </c>
      <c r="AK398" s="25">
        <v>0</v>
      </c>
      <c r="AL398" s="25">
        <v>0.8</v>
      </c>
      <c r="AM398" s="25">
        <v>4.8000000000000007</v>
      </c>
      <c r="AN398" s="25">
        <v>24.8</v>
      </c>
      <c r="AO398" s="25">
        <v>41.6</v>
      </c>
      <c r="AP398" s="25">
        <v>4</v>
      </c>
      <c r="AQ398" s="25">
        <v>0</v>
      </c>
      <c r="AR398" s="25">
        <v>16</v>
      </c>
      <c r="AS398" s="25">
        <v>24</v>
      </c>
      <c r="AT398" s="25">
        <v>36.800000000000004</v>
      </c>
      <c r="AU398" s="25">
        <v>14.4</v>
      </c>
      <c r="AV398" s="25">
        <v>3.2000000000000455</v>
      </c>
      <c r="AW398" s="25">
        <v>8.8000000000000007</v>
      </c>
      <c r="AX398" s="25">
        <v>3.2</v>
      </c>
      <c r="AY398" s="25">
        <v>10.4</v>
      </c>
      <c r="AZ398" s="25">
        <v>0</v>
      </c>
      <c r="BA398" s="25">
        <v>29.6</v>
      </c>
      <c r="BB398" s="25">
        <v>4</v>
      </c>
      <c r="BC398" s="25">
        <v>6.4</v>
      </c>
      <c r="BD398" s="25">
        <v>4.8000000000000007</v>
      </c>
      <c r="BE398" s="25">
        <v>20</v>
      </c>
      <c r="BF398" s="25">
        <v>1.6</v>
      </c>
      <c r="BG398" s="25">
        <v>5.6000000000000005</v>
      </c>
      <c r="BH398" s="25">
        <v>1.6</v>
      </c>
      <c r="BI398" s="25">
        <v>11.200000000000001</v>
      </c>
      <c r="BJ398" s="25">
        <v>16</v>
      </c>
      <c r="BK398" s="25">
        <v>0</v>
      </c>
      <c r="BL398" s="25">
        <v>0.8</v>
      </c>
      <c r="BM398" s="25">
        <v>0</v>
      </c>
      <c r="BN398" s="25">
        <v>19.200000000000003</v>
      </c>
    </row>
    <row r="399" spans="1:66" x14ac:dyDescent="0.25">
      <c r="A399" s="6">
        <v>45285</v>
      </c>
      <c r="B399" t="s">
        <v>18</v>
      </c>
      <c r="C399">
        <v>25</v>
      </c>
      <c r="D399">
        <f t="shared" si="54"/>
        <v>460.00000000000006</v>
      </c>
      <c r="E399">
        <f t="shared" si="50"/>
        <v>143.20000000000002</v>
      </c>
      <c r="F399">
        <f t="shared" si="51"/>
        <v>104.80000000000001</v>
      </c>
      <c r="G399">
        <f t="shared" si="52"/>
        <v>103.2</v>
      </c>
      <c r="H399">
        <f t="shared" si="53"/>
        <v>108.8</v>
      </c>
      <c r="I399">
        <v>1</v>
      </c>
      <c r="J399" s="22">
        <v>0.15200000000000002</v>
      </c>
      <c r="K399" s="22">
        <v>0.72800000000000009</v>
      </c>
      <c r="L399" s="22">
        <v>0.79200000000000004</v>
      </c>
      <c r="M399" s="22">
        <v>0.69600000000000006</v>
      </c>
      <c r="N399" s="22">
        <v>0.63200000000000012</v>
      </c>
      <c r="O399" s="24">
        <v>0.65600000000000014</v>
      </c>
      <c r="P399" s="24">
        <v>0.51200000000000001</v>
      </c>
      <c r="Q399" s="24">
        <v>0.48799999999999999</v>
      </c>
      <c r="R399" s="24">
        <v>0.33600000000000002</v>
      </c>
      <c r="S399" s="24">
        <v>0.54400000000000004</v>
      </c>
      <c r="T399" s="24">
        <v>0.504</v>
      </c>
      <c r="U399" s="24">
        <v>0.64800000000000013</v>
      </c>
      <c r="V399" s="24">
        <v>0.64000000000000012</v>
      </c>
      <c r="W399" s="24">
        <v>0.72000000000000008</v>
      </c>
      <c r="X399" s="24">
        <v>0.56000000000000005</v>
      </c>
      <c r="Y399" s="24">
        <v>0.39200000000000002</v>
      </c>
      <c r="Z399" s="24">
        <v>0.44000000000000006</v>
      </c>
      <c r="AA399" s="25">
        <v>19.200000000000003</v>
      </c>
      <c r="AB399" s="25">
        <v>8.8000000000000007</v>
      </c>
      <c r="AC399" s="25">
        <v>6.4</v>
      </c>
      <c r="AD399" s="25">
        <v>9.6000000000000014</v>
      </c>
      <c r="AE399" s="25">
        <v>4.8000000000000007</v>
      </c>
      <c r="AF399" s="25">
        <v>28</v>
      </c>
      <c r="AG399" s="25">
        <v>0</v>
      </c>
      <c r="AH399" s="25">
        <v>0</v>
      </c>
      <c r="AI399" s="25">
        <v>20.8</v>
      </c>
      <c r="AJ399" s="25">
        <v>7.2</v>
      </c>
      <c r="AK399" s="25">
        <v>5.6000000000000005</v>
      </c>
      <c r="AL399" s="25">
        <v>16</v>
      </c>
      <c r="AM399" s="25">
        <v>4</v>
      </c>
      <c r="AN399" s="25">
        <v>24</v>
      </c>
      <c r="AO399" s="25">
        <v>4.8000000000000007</v>
      </c>
      <c r="AP399" s="25">
        <v>0</v>
      </c>
      <c r="AQ399" s="25">
        <v>28</v>
      </c>
      <c r="AR399" s="25">
        <v>4</v>
      </c>
      <c r="AS399" s="25">
        <v>28</v>
      </c>
      <c r="AT399" s="25">
        <v>0</v>
      </c>
      <c r="AU399" s="25">
        <v>16.8</v>
      </c>
      <c r="AV399" s="25">
        <v>28.8</v>
      </c>
      <c r="AW399" s="25">
        <v>0</v>
      </c>
      <c r="AX399" s="25">
        <v>2.4000000000000004</v>
      </c>
      <c r="AY399" s="25">
        <v>8</v>
      </c>
      <c r="AZ399" s="25">
        <v>32</v>
      </c>
      <c r="BA399" s="25">
        <v>2.4000000000000004</v>
      </c>
      <c r="BB399" s="25">
        <v>5.6000000000000005</v>
      </c>
      <c r="BC399" s="25">
        <v>7.2</v>
      </c>
      <c r="BD399" s="25">
        <v>0</v>
      </c>
      <c r="BE399" s="25">
        <v>21.6</v>
      </c>
      <c r="BF399" s="25">
        <v>17.600000000000001</v>
      </c>
      <c r="BG399" s="25">
        <v>0</v>
      </c>
      <c r="BH399" s="25">
        <v>28.8</v>
      </c>
      <c r="BI399" s="25">
        <v>18.400000000000002</v>
      </c>
      <c r="BJ399" s="25">
        <v>7.2</v>
      </c>
      <c r="BK399" s="25">
        <v>27.200000000000003</v>
      </c>
      <c r="BL399" s="25">
        <v>0.8</v>
      </c>
      <c r="BM399" s="25">
        <v>21.6</v>
      </c>
      <c r="BN399" s="25">
        <v>0</v>
      </c>
    </row>
    <row r="400" spans="1:66" x14ac:dyDescent="0.25">
      <c r="A400" s="6">
        <v>45286</v>
      </c>
      <c r="B400" t="s">
        <v>18</v>
      </c>
      <c r="C400">
        <v>26</v>
      </c>
      <c r="D400">
        <f t="shared" si="54"/>
        <v>544.80000000000007</v>
      </c>
      <c r="E400">
        <f t="shared" si="50"/>
        <v>100.80000000000001</v>
      </c>
      <c r="F400">
        <f t="shared" si="51"/>
        <v>183.20000000000002</v>
      </c>
      <c r="G400">
        <f t="shared" si="52"/>
        <v>172.8</v>
      </c>
      <c r="H400">
        <f t="shared" si="53"/>
        <v>88.000000000000014</v>
      </c>
      <c r="I400">
        <v>0</v>
      </c>
      <c r="J400" s="22">
        <v>0.54400000000000004</v>
      </c>
      <c r="K400" s="22">
        <v>0.44000000000000006</v>
      </c>
      <c r="L400" s="22">
        <v>0.56000000000000005</v>
      </c>
      <c r="M400" s="22">
        <v>0.68800000000000006</v>
      </c>
      <c r="N400" s="22">
        <v>0.79200000000000004</v>
      </c>
      <c r="O400" s="24">
        <v>0.58399999999999996</v>
      </c>
      <c r="P400" s="24">
        <v>0.66400000000000015</v>
      </c>
      <c r="Q400" s="24">
        <v>0.62400000000000011</v>
      </c>
      <c r="R400" s="24">
        <v>0.75200000000000011</v>
      </c>
      <c r="S400" s="24">
        <v>0.71200000000000008</v>
      </c>
      <c r="T400" s="24">
        <v>0.60000000000000009</v>
      </c>
      <c r="U400" s="24">
        <v>0.36000000000000004</v>
      </c>
      <c r="V400" s="24">
        <v>0.72800000000000009</v>
      </c>
      <c r="W400" s="24">
        <v>0.34400000000000003</v>
      </c>
      <c r="X400" s="24">
        <v>0.30400000000000005</v>
      </c>
      <c r="Y400" s="24">
        <v>0.32000000000000006</v>
      </c>
      <c r="Z400" s="24">
        <v>0.21600000000000003</v>
      </c>
      <c r="AA400" s="25">
        <v>15.200000000000001</v>
      </c>
      <c r="AB400" s="25">
        <v>9.6000000000000014</v>
      </c>
      <c r="AC400" s="25">
        <v>14.4</v>
      </c>
      <c r="AD400" s="25">
        <v>24.8</v>
      </c>
      <c r="AE400" s="25">
        <v>0</v>
      </c>
      <c r="AF400" s="25">
        <v>34.4</v>
      </c>
      <c r="AG400" s="25">
        <v>32.800000000000004</v>
      </c>
      <c r="AH400" s="25">
        <v>0</v>
      </c>
      <c r="AI400" s="25">
        <v>24</v>
      </c>
      <c r="AJ400" s="25">
        <v>28</v>
      </c>
      <c r="AK400" s="25">
        <v>16</v>
      </c>
      <c r="AL400" s="25">
        <v>14.4</v>
      </c>
      <c r="AM400" s="25">
        <v>9.6000000000000014</v>
      </c>
      <c r="AN400" s="25">
        <v>32.800000000000004</v>
      </c>
      <c r="AO400" s="25">
        <v>0</v>
      </c>
      <c r="AP400" s="25">
        <v>12.8</v>
      </c>
      <c r="AQ400" s="25">
        <v>0</v>
      </c>
      <c r="AR400" s="25">
        <v>6.4</v>
      </c>
      <c r="AS400" s="25">
        <v>0</v>
      </c>
      <c r="AT400" s="25">
        <v>12</v>
      </c>
      <c r="AU400" s="25">
        <v>13.600000000000001</v>
      </c>
      <c r="AV400" s="25">
        <v>9.6000000000000014</v>
      </c>
      <c r="AW400" s="25">
        <v>16.8</v>
      </c>
      <c r="AX400" s="25">
        <v>3.2</v>
      </c>
      <c r="AY400" s="25">
        <v>40</v>
      </c>
      <c r="AZ400" s="25">
        <v>11.200000000000001</v>
      </c>
      <c r="BA400" s="25">
        <v>2.4000000000000004</v>
      </c>
      <c r="BB400" s="25">
        <v>32.800000000000004</v>
      </c>
      <c r="BC400" s="25">
        <v>21.6</v>
      </c>
      <c r="BD400" s="25">
        <v>21.6</v>
      </c>
      <c r="BE400" s="25">
        <v>0</v>
      </c>
      <c r="BF400" s="25">
        <v>26.400000000000002</v>
      </c>
      <c r="BG400" s="25">
        <v>0</v>
      </c>
      <c r="BH400" s="25">
        <v>3.2</v>
      </c>
      <c r="BI400" s="25">
        <v>8.8000000000000007</v>
      </c>
      <c r="BJ400" s="25">
        <v>33.6</v>
      </c>
      <c r="BK400" s="25">
        <v>6.4</v>
      </c>
      <c r="BL400" s="25">
        <v>22.400000000000002</v>
      </c>
      <c r="BM400" s="25">
        <v>0</v>
      </c>
      <c r="BN400" s="25">
        <v>0</v>
      </c>
    </row>
    <row r="401" spans="1:66" x14ac:dyDescent="0.25">
      <c r="A401" s="6">
        <v>45287</v>
      </c>
      <c r="B401" t="s">
        <v>18</v>
      </c>
      <c r="C401">
        <v>27</v>
      </c>
      <c r="D401">
        <f t="shared" si="54"/>
        <v>418.4</v>
      </c>
      <c r="E401">
        <f t="shared" si="50"/>
        <v>130.4</v>
      </c>
      <c r="F401">
        <f t="shared" si="51"/>
        <v>156</v>
      </c>
      <c r="G401">
        <f t="shared" si="52"/>
        <v>83.2</v>
      </c>
      <c r="H401">
        <f t="shared" si="53"/>
        <v>48.8</v>
      </c>
      <c r="I401">
        <v>0</v>
      </c>
      <c r="J401" s="22">
        <v>0.29599999999999999</v>
      </c>
      <c r="K401" s="22">
        <v>0.42400000000000004</v>
      </c>
      <c r="L401" s="22">
        <v>0.6080000000000001</v>
      </c>
      <c r="M401" s="22">
        <v>0.504</v>
      </c>
      <c r="N401" s="22">
        <v>0.66400000000000015</v>
      </c>
      <c r="O401" s="24">
        <v>0.51200000000000001</v>
      </c>
      <c r="P401" s="24">
        <v>8.8000000000000009E-2</v>
      </c>
      <c r="Q401" s="24">
        <v>0.74400000000000011</v>
      </c>
      <c r="R401" s="24">
        <v>0.72800000000000009</v>
      </c>
      <c r="S401" s="24">
        <v>0.6080000000000001</v>
      </c>
      <c r="T401" s="24">
        <v>0.79200000000000004</v>
      </c>
      <c r="U401" s="24">
        <v>0.39200000000000002</v>
      </c>
      <c r="V401" s="24">
        <v>0.48</v>
      </c>
      <c r="W401" s="24">
        <v>0.72800000000000009</v>
      </c>
      <c r="X401" s="24">
        <v>0.75200000000000011</v>
      </c>
      <c r="Y401" s="24">
        <v>0.75200000000000011</v>
      </c>
      <c r="Z401" s="24">
        <v>0.67200000000000004</v>
      </c>
      <c r="AA401" s="25">
        <v>0</v>
      </c>
      <c r="AB401" s="25">
        <v>8</v>
      </c>
      <c r="AC401" s="25">
        <v>20</v>
      </c>
      <c r="AD401" s="25">
        <v>24</v>
      </c>
      <c r="AE401" s="25">
        <v>36</v>
      </c>
      <c r="AF401" s="25">
        <v>37.6</v>
      </c>
      <c r="AG401" s="25">
        <v>0</v>
      </c>
      <c r="AH401" s="25">
        <v>13.600000000000001</v>
      </c>
      <c r="AI401" s="25">
        <v>16.8</v>
      </c>
      <c r="AJ401" s="25">
        <v>0</v>
      </c>
      <c r="AK401" s="25">
        <v>7.2</v>
      </c>
      <c r="AL401" s="25">
        <v>7.2</v>
      </c>
      <c r="AM401" s="25">
        <v>12.8</v>
      </c>
      <c r="AN401" s="25">
        <v>0</v>
      </c>
      <c r="AO401" s="25">
        <v>0</v>
      </c>
      <c r="AP401" s="25">
        <v>0</v>
      </c>
      <c r="AQ401" s="25">
        <v>0</v>
      </c>
      <c r="AR401" s="25">
        <v>0</v>
      </c>
      <c r="AS401" s="25">
        <v>24</v>
      </c>
      <c r="AT401" s="25">
        <v>4.8000000000000007</v>
      </c>
      <c r="AU401" s="25">
        <v>0</v>
      </c>
      <c r="AV401" s="25">
        <v>11.200000000000001</v>
      </c>
      <c r="AW401" s="25">
        <v>9.6000000000000014</v>
      </c>
      <c r="AX401" s="25">
        <v>2.4000000000000004</v>
      </c>
      <c r="AY401" s="25">
        <v>29.6</v>
      </c>
      <c r="AZ401" s="25">
        <v>0</v>
      </c>
      <c r="BA401" s="25">
        <v>0</v>
      </c>
      <c r="BB401" s="25">
        <v>11.200000000000001</v>
      </c>
      <c r="BC401" s="25">
        <v>0</v>
      </c>
      <c r="BD401" s="25">
        <v>19.200000000000003</v>
      </c>
      <c r="BE401" s="25">
        <v>11.200000000000001</v>
      </c>
      <c r="BF401" s="25">
        <v>0</v>
      </c>
      <c r="BG401" s="25">
        <v>16</v>
      </c>
      <c r="BH401" s="25">
        <v>27.200000000000003</v>
      </c>
      <c r="BI401" s="25">
        <v>7.2</v>
      </c>
      <c r="BJ401" s="25">
        <v>42.400000000000006</v>
      </c>
      <c r="BK401" s="25">
        <v>14.4</v>
      </c>
      <c r="BL401" s="25">
        <v>4.8000000000000007</v>
      </c>
      <c r="BM401" s="25">
        <v>1.6</v>
      </c>
      <c r="BN401" s="25">
        <v>5.6000000000000005</v>
      </c>
    </row>
    <row r="402" spans="1:66" x14ac:dyDescent="0.25">
      <c r="A402" s="6">
        <v>45288</v>
      </c>
      <c r="B402" t="s">
        <v>18</v>
      </c>
      <c r="C402">
        <v>28</v>
      </c>
      <c r="D402">
        <f t="shared" si="54"/>
        <v>459.20000000000005</v>
      </c>
      <c r="E402">
        <f t="shared" si="50"/>
        <v>103.2</v>
      </c>
      <c r="F402">
        <f t="shared" si="51"/>
        <v>120.80000000000001</v>
      </c>
      <c r="G402">
        <f t="shared" si="52"/>
        <v>127.20000000000002</v>
      </c>
      <c r="H402">
        <f t="shared" si="53"/>
        <v>108</v>
      </c>
      <c r="I402">
        <v>0</v>
      </c>
      <c r="J402" s="22">
        <v>0.36800000000000005</v>
      </c>
      <c r="K402" s="22">
        <v>0.58399999999999996</v>
      </c>
      <c r="L402" s="22">
        <v>0.57599999999999996</v>
      </c>
      <c r="M402" s="22">
        <v>0.72000000000000008</v>
      </c>
      <c r="N402" s="22">
        <v>0.75200000000000011</v>
      </c>
      <c r="O402" s="24">
        <v>0.60000000000000009</v>
      </c>
      <c r="P402" s="24">
        <v>0.78400000000000003</v>
      </c>
      <c r="Q402" s="24">
        <v>0.54400000000000004</v>
      </c>
      <c r="R402" s="24">
        <v>0.56799999999999995</v>
      </c>
      <c r="S402" s="24">
        <v>0.52800000000000002</v>
      </c>
      <c r="T402" s="24">
        <v>0.79200000000000004</v>
      </c>
      <c r="U402" s="24">
        <v>0.56799999999999995</v>
      </c>
      <c r="V402" s="24">
        <v>0.4</v>
      </c>
      <c r="W402" s="24">
        <v>0.76000000000000012</v>
      </c>
      <c r="X402" s="24">
        <v>0.32800000000000007</v>
      </c>
      <c r="Y402" s="24">
        <v>0.7360000000000001</v>
      </c>
      <c r="Z402" s="24">
        <v>0.66400000000000015</v>
      </c>
      <c r="AA402" s="25">
        <v>13.600000000000001</v>
      </c>
      <c r="AB402" s="25">
        <v>20.8</v>
      </c>
      <c r="AC402" s="25">
        <v>4</v>
      </c>
      <c r="AD402" s="25">
        <v>13.600000000000001</v>
      </c>
      <c r="AE402" s="25">
        <v>13.600000000000001</v>
      </c>
      <c r="AF402" s="25">
        <v>22.400000000000002</v>
      </c>
      <c r="AG402" s="25">
        <v>4.8000000000000007</v>
      </c>
      <c r="AH402" s="25">
        <v>7.2</v>
      </c>
      <c r="AI402" s="25">
        <v>7.2</v>
      </c>
      <c r="AJ402" s="25">
        <v>13.600000000000001</v>
      </c>
      <c r="AK402" s="25">
        <v>30.400000000000002</v>
      </c>
      <c r="AL402" s="25">
        <v>23.200000000000003</v>
      </c>
      <c r="AM402" s="25">
        <v>0</v>
      </c>
      <c r="AN402" s="25">
        <v>6.4</v>
      </c>
      <c r="AO402" s="25">
        <v>0</v>
      </c>
      <c r="AP402" s="25">
        <v>26.400000000000002</v>
      </c>
      <c r="AQ402" s="25">
        <v>6.4</v>
      </c>
      <c r="AR402" s="25">
        <v>16.8</v>
      </c>
      <c r="AS402" s="25">
        <v>0</v>
      </c>
      <c r="AT402" s="25">
        <v>28.8</v>
      </c>
      <c r="AU402" s="25">
        <v>6.4</v>
      </c>
      <c r="AV402" s="25">
        <v>0</v>
      </c>
      <c r="AW402" s="25">
        <v>8.8000000000000007</v>
      </c>
      <c r="AX402" s="25">
        <v>28</v>
      </c>
      <c r="AY402" s="25">
        <v>25.6</v>
      </c>
      <c r="AZ402" s="25">
        <v>0</v>
      </c>
      <c r="BA402" s="25">
        <v>4.8000000000000007</v>
      </c>
      <c r="BB402" s="25">
        <v>8</v>
      </c>
      <c r="BC402" s="25">
        <v>26.400000000000002</v>
      </c>
      <c r="BD402" s="25">
        <v>19.200000000000003</v>
      </c>
      <c r="BE402" s="25">
        <v>25.6</v>
      </c>
      <c r="BF402" s="25">
        <v>8.8000000000000007</v>
      </c>
      <c r="BG402" s="25">
        <v>7.2</v>
      </c>
      <c r="BH402" s="25">
        <v>0</v>
      </c>
      <c r="BI402" s="25">
        <v>5.6000000000000005</v>
      </c>
      <c r="BJ402" s="25">
        <v>12</v>
      </c>
      <c r="BK402" s="25">
        <v>5.6000000000000005</v>
      </c>
      <c r="BL402" s="25">
        <v>0.8</v>
      </c>
      <c r="BM402" s="25">
        <v>24.8</v>
      </c>
      <c r="BN402" s="25">
        <v>12.8</v>
      </c>
    </row>
    <row r="403" spans="1:66" x14ac:dyDescent="0.25">
      <c r="A403" s="6">
        <v>45289</v>
      </c>
      <c r="B403" t="s">
        <v>18</v>
      </c>
      <c r="C403">
        <v>29</v>
      </c>
      <c r="D403">
        <f t="shared" si="54"/>
        <v>436.00000000000011</v>
      </c>
      <c r="E403">
        <f t="shared" si="50"/>
        <v>108.8000000000001</v>
      </c>
      <c r="F403">
        <f t="shared" si="51"/>
        <v>143.20000000000002</v>
      </c>
      <c r="G403">
        <f t="shared" si="52"/>
        <v>102.4</v>
      </c>
      <c r="H403">
        <f t="shared" si="53"/>
        <v>81.600000000000009</v>
      </c>
      <c r="I403">
        <v>0</v>
      </c>
      <c r="J403" s="22">
        <v>0.13600000000000001</v>
      </c>
      <c r="K403" s="22">
        <v>0.39200000000000002</v>
      </c>
      <c r="L403" s="22">
        <v>0.4</v>
      </c>
      <c r="M403" s="22">
        <v>0.68</v>
      </c>
      <c r="N403" s="22">
        <v>0.76800000000000002</v>
      </c>
      <c r="O403" s="24">
        <v>0.55200000000000005</v>
      </c>
      <c r="P403" s="24">
        <v>0.63200000000000012</v>
      </c>
      <c r="Q403" s="24">
        <v>0.22400000000000003</v>
      </c>
      <c r="R403" s="24">
        <v>0.79200000000000004</v>
      </c>
      <c r="S403" s="24">
        <v>0.71200000000000008</v>
      </c>
      <c r="T403" s="24">
        <v>0.46399999999999997</v>
      </c>
      <c r="U403" s="24">
        <v>0.28000000000000003</v>
      </c>
      <c r="V403" s="24">
        <v>0.55200000000000005</v>
      </c>
      <c r="W403" s="24">
        <v>0.60000000000000009</v>
      </c>
      <c r="X403" s="24">
        <v>0.44800000000000006</v>
      </c>
      <c r="Y403" s="24">
        <v>0.72800000000000009</v>
      </c>
      <c r="Z403" s="24">
        <v>0.36800000000000005</v>
      </c>
      <c r="AA403" s="25">
        <v>0</v>
      </c>
      <c r="AB403" s="25">
        <v>28</v>
      </c>
      <c r="AC403" s="25">
        <v>20</v>
      </c>
      <c r="AD403" s="25">
        <v>0</v>
      </c>
      <c r="AE403" s="25">
        <v>11.200000000000001</v>
      </c>
      <c r="AF403" s="25">
        <v>12.8</v>
      </c>
      <c r="AG403" s="25">
        <v>30.400000000000002</v>
      </c>
      <c r="AH403" s="25">
        <v>0</v>
      </c>
      <c r="AI403" s="25">
        <v>15.200000000000001</v>
      </c>
      <c r="AJ403" s="25">
        <v>25.6</v>
      </c>
      <c r="AK403" s="25">
        <v>11.200000000000045</v>
      </c>
      <c r="AL403" s="25">
        <v>10.4</v>
      </c>
      <c r="AM403" s="25">
        <v>14.4</v>
      </c>
      <c r="AN403" s="25">
        <v>1.6</v>
      </c>
      <c r="AO403" s="25">
        <v>6.4</v>
      </c>
      <c r="AP403" s="25">
        <v>25.6</v>
      </c>
      <c r="AQ403" s="25">
        <v>9.6000000000000014</v>
      </c>
      <c r="AR403" s="25">
        <v>7.2</v>
      </c>
      <c r="AS403" s="25">
        <v>2.4000000000000004</v>
      </c>
      <c r="AT403" s="25">
        <v>4</v>
      </c>
      <c r="AU403" s="25">
        <v>0</v>
      </c>
      <c r="AV403" s="25">
        <v>10.4</v>
      </c>
      <c r="AW403" s="25">
        <v>21.6</v>
      </c>
      <c r="AX403" s="25">
        <v>24.8</v>
      </c>
      <c r="AY403" s="25">
        <v>16</v>
      </c>
      <c r="AZ403" s="25">
        <v>7.2</v>
      </c>
      <c r="BA403" s="25">
        <v>0</v>
      </c>
      <c r="BB403" s="25">
        <v>0</v>
      </c>
      <c r="BC403" s="25">
        <v>22.400000000000002</v>
      </c>
      <c r="BD403" s="25">
        <v>0</v>
      </c>
      <c r="BE403" s="25">
        <v>0</v>
      </c>
      <c r="BF403" s="25">
        <v>12.000000000000092</v>
      </c>
      <c r="BG403" s="25">
        <v>23.200000000000003</v>
      </c>
      <c r="BH403" s="25">
        <v>3.2</v>
      </c>
      <c r="BI403" s="25">
        <v>3.2</v>
      </c>
      <c r="BJ403" s="25">
        <v>0</v>
      </c>
      <c r="BK403" s="25">
        <v>33.6</v>
      </c>
      <c r="BL403" s="25">
        <v>21.6</v>
      </c>
      <c r="BM403" s="25">
        <v>0</v>
      </c>
      <c r="BN403" s="25">
        <v>12</v>
      </c>
    </row>
    <row r="404" spans="1:66" x14ac:dyDescent="0.25">
      <c r="A404" s="6">
        <v>45290</v>
      </c>
      <c r="B404" t="s">
        <v>18</v>
      </c>
      <c r="C404">
        <v>30</v>
      </c>
      <c r="D404">
        <f t="shared" si="54"/>
        <v>449.59999999999985</v>
      </c>
      <c r="E404">
        <f t="shared" si="50"/>
        <v>138.4</v>
      </c>
      <c r="F404">
        <f t="shared" si="51"/>
        <v>137.59999999999991</v>
      </c>
      <c r="G404">
        <f t="shared" si="52"/>
        <v>68</v>
      </c>
      <c r="H404">
        <f t="shared" si="53"/>
        <v>105.59999999999997</v>
      </c>
      <c r="I404">
        <v>0</v>
      </c>
      <c r="J404" s="22">
        <v>0.21600000000000003</v>
      </c>
      <c r="K404" s="22">
        <v>0.47199999999999998</v>
      </c>
      <c r="L404" s="22">
        <v>0.53600000000000003</v>
      </c>
      <c r="M404" s="22">
        <v>0.72000000000000008</v>
      </c>
      <c r="N404" s="22">
        <v>0.76000000000000012</v>
      </c>
      <c r="O404" s="24">
        <v>0.52</v>
      </c>
      <c r="P404" s="24">
        <v>0.13600000000000001</v>
      </c>
      <c r="Q404" s="24">
        <v>0.59199999999999997</v>
      </c>
      <c r="R404" s="24">
        <v>0.29599999999999999</v>
      </c>
      <c r="S404" s="24">
        <v>0.42400000000000004</v>
      </c>
      <c r="T404" s="24">
        <v>0.496</v>
      </c>
      <c r="U404" s="24">
        <v>0.68800000000000006</v>
      </c>
      <c r="V404" s="24">
        <v>0.67200000000000004</v>
      </c>
      <c r="W404" s="24">
        <v>0.248</v>
      </c>
      <c r="X404" s="24">
        <v>0.6160000000000001</v>
      </c>
      <c r="Y404" s="24">
        <v>0.71200000000000008</v>
      </c>
      <c r="Z404" s="24">
        <v>0.56000000000000005</v>
      </c>
      <c r="AA404" s="25">
        <v>25.6</v>
      </c>
      <c r="AB404" s="25">
        <v>5.5999999999999091</v>
      </c>
      <c r="AC404" s="25">
        <v>0</v>
      </c>
      <c r="AD404" s="25">
        <v>10.4</v>
      </c>
      <c r="AE404" s="25">
        <v>32</v>
      </c>
      <c r="AF404" s="25">
        <v>12</v>
      </c>
      <c r="AG404" s="25">
        <v>12</v>
      </c>
      <c r="AH404" s="25">
        <v>24</v>
      </c>
      <c r="AI404" s="25">
        <v>7.2</v>
      </c>
      <c r="AJ404" s="25">
        <v>8.8000000000000007</v>
      </c>
      <c r="AK404" s="25">
        <v>0.8</v>
      </c>
      <c r="AL404" s="25">
        <v>6.4</v>
      </c>
      <c r="AM404" s="25">
        <v>20.8</v>
      </c>
      <c r="AN404" s="25">
        <v>32</v>
      </c>
      <c r="AO404" s="25">
        <v>8.7999999999999545</v>
      </c>
      <c r="AP404" s="25">
        <v>2.4000000000000004</v>
      </c>
      <c r="AQ404" s="25">
        <v>12.8</v>
      </c>
      <c r="AR404" s="25">
        <v>0</v>
      </c>
      <c r="AS404" s="25">
        <v>11.200000000000001</v>
      </c>
      <c r="AT404" s="25">
        <v>11.200000000000001</v>
      </c>
      <c r="AU404" s="25">
        <v>12</v>
      </c>
      <c r="AV404" s="25">
        <v>28.8</v>
      </c>
      <c r="AW404" s="25">
        <v>11.200000000000001</v>
      </c>
      <c r="AX404" s="25">
        <v>0</v>
      </c>
      <c r="AY404" s="25">
        <v>0</v>
      </c>
      <c r="AZ404" s="25">
        <v>4.8000000000000007</v>
      </c>
      <c r="BA404" s="25">
        <v>0</v>
      </c>
      <c r="BB404" s="25">
        <v>0</v>
      </c>
      <c r="BC404" s="25">
        <v>5.6000000000000005</v>
      </c>
      <c r="BD404" s="25">
        <v>5.6000000000000005</v>
      </c>
      <c r="BE404" s="25">
        <v>1.6</v>
      </c>
      <c r="BF404" s="25">
        <v>17.600000000000001</v>
      </c>
      <c r="BG404" s="25">
        <v>13.600000000000001</v>
      </c>
      <c r="BH404" s="25">
        <v>12.8</v>
      </c>
      <c r="BI404" s="25">
        <v>13.600000000000001</v>
      </c>
      <c r="BJ404" s="25">
        <v>16</v>
      </c>
      <c r="BK404" s="25">
        <v>1.6</v>
      </c>
      <c r="BL404" s="25">
        <v>35.200000000000003</v>
      </c>
      <c r="BM404" s="25">
        <v>20</v>
      </c>
      <c r="BN404" s="25">
        <v>6.4</v>
      </c>
    </row>
    <row r="405" spans="1:66" x14ac:dyDescent="0.25">
      <c r="A405" s="6">
        <v>45291</v>
      </c>
      <c r="B405" t="s">
        <v>18</v>
      </c>
      <c r="C405">
        <v>31</v>
      </c>
      <c r="D405">
        <f t="shared" si="54"/>
        <v>321.60000000000002</v>
      </c>
      <c r="E405">
        <f t="shared" si="50"/>
        <v>28</v>
      </c>
      <c r="F405">
        <f t="shared" si="51"/>
        <v>104</v>
      </c>
      <c r="G405">
        <f t="shared" si="52"/>
        <v>105.6</v>
      </c>
      <c r="H405">
        <f t="shared" si="53"/>
        <v>84</v>
      </c>
      <c r="I405">
        <v>1</v>
      </c>
      <c r="J405" s="22">
        <v>0.33600000000000002</v>
      </c>
      <c r="K405" s="22">
        <v>0.60000000000000009</v>
      </c>
      <c r="L405" s="22">
        <v>0.67200000000000004</v>
      </c>
      <c r="M405" s="22">
        <v>0.75200000000000011</v>
      </c>
      <c r="N405" s="22">
        <v>0.6080000000000001</v>
      </c>
      <c r="O405" s="24">
        <v>0.44000000000000006</v>
      </c>
      <c r="P405" s="24">
        <v>0.52800000000000002</v>
      </c>
      <c r="Q405" s="24">
        <v>0.62400000000000011</v>
      </c>
      <c r="R405" s="24">
        <v>0.7360000000000001</v>
      </c>
      <c r="S405" s="24">
        <v>8.8000000000000009E-2</v>
      </c>
      <c r="T405" s="24">
        <v>0.504</v>
      </c>
      <c r="U405" s="24">
        <v>0.45600000000000007</v>
      </c>
      <c r="V405" s="24">
        <v>0.77600000000000002</v>
      </c>
      <c r="W405" s="24">
        <v>0.77600000000000002</v>
      </c>
      <c r="X405" s="24">
        <v>0.56799999999999995</v>
      </c>
      <c r="Y405" s="24">
        <v>0.36800000000000005</v>
      </c>
      <c r="Z405" s="24">
        <v>0.32000000000000006</v>
      </c>
      <c r="AA405" s="25">
        <v>36</v>
      </c>
      <c r="AB405" s="25">
        <v>14.4</v>
      </c>
      <c r="AC405" s="25">
        <v>0</v>
      </c>
      <c r="AD405" s="25">
        <v>0</v>
      </c>
      <c r="AE405" s="25">
        <v>0</v>
      </c>
      <c r="AF405" s="25">
        <v>0</v>
      </c>
      <c r="AG405" s="25">
        <v>36.800000000000004</v>
      </c>
      <c r="AH405" s="25">
        <v>8.8000000000000007</v>
      </c>
      <c r="AI405" s="25">
        <v>3.2</v>
      </c>
      <c r="AJ405" s="25">
        <v>4.8000000000000007</v>
      </c>
      <c r="AK405" s="25">
        <v>9.6000000000000014</v>
      </c>
      <c r="AL405" s="25">
        <v>26.400000000000002</v>
      </c>
      <c r="AM405" s="25">
        <v>0.8</v>
      </c>
      <c r="AN405" s="25">
        <v>0</v>
      </c>
      <c r="AO405" s="25">
        <v>23.200000000000003</v>
      </c>
      <c r="AP405" s="25">
        <v>4</v>
      </c>
      <c r="AQ405" s="25">
        <v>12</v>
      </c>
      <c r="AR405" s="25">
        <v>8.8000000000000007</v>
      </c>
      <c r="AS405" s="25">
        <v>1.6</v>
      </c>
      <c r="AT405" s="25">
        <v>7.2</v>
      </c>
      <c r="AU405" s="25">
        <v>7.2</v>
      </c>
      <c r="AV405" s="25">
        <v>0</v>
      </c>
      <c r="AW405" s="25">
        <v>16</v>
      </c>
      <c r="AX405" s="25">
        <v>11.200000000000001</v>
      </c>
      <c r="AY405" s="25">
        <v>3.2</v>
      </c>
      <c r="AZ405" s="25">
        <v>32</v>
      </c>
      <c r="BA405" s="25">
        <v>22.400000000000002</v>
      </c>
      <c r="BB405" s="25">
        <v>1.6</v>
      </c>
      <c r="BC405" s="25">
        <v>12</v>
      </c>
      <c r="BD405" s="25">
        <v>0</v>
      </c>
      <c r="BE405" s="25">
        <v>0</v>
      </c>
      <c r="BF405" s="25">
        <v>0</v>
      </c>
      <c r="BG405" s="25">
        <v>6.4</v>
      </c>
      <c r="BH405" s="25">
        <v>0</v>
      </c>
      <c r="BI405" s="25">
        <v>5.6000000000000005</v>
      </c>
      <c r="BJ405" s="25">
        <v>0</v>
      </c>
      <c r="BK405" s="25">
        <v>2.4000000000000004</v>
      </c>
      <c r="BL405" s="25">
        <v>0</v>
      </c>
      <c r="BM405" s="25">
        <v>13.600000000000001</v>
      </c>
      <c r="BN405" s="25">
        <v>0</v>
      </c>
    </row>
    <row r="406" spans="1:66" x14ac:dyDescent="0.25">
      <c r="J406" s="23"/>
      <c r="K406" s="23"/>
      <c r="L406" s="23"/>
      <c r="M406" s="23"/>
      <c r="N406" s="23"/>
    </row>
  </sheetData>
  <mergeCells count="6">
    <mergeCell ref="AU1:BD1"/>
    <mergeCell ref="BE1:BN1"/>
    <mergeCell ref="O1:T1"/>
    <mergeCell ref="U1:Z1"/>
    <mergeCell ref="AA1:AJ1"/>
    <mergeCell ref="AK1:AT1"/>
  </mergeCells>
  <pageMargins left="0.7" right="0.7" top="0.75" bottom="0.75" header="0.3" footer="0.3"/>
  <pageSetup paperSize="9"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105E2-5A66-45F7-B853-6EF4D3121F56}">
  <dimension ref="A1:BN406"/>
  <sheetViews>
    <sheetView zoomScaleNormal="100" workbookViewId="0">
      <pane xSplit="1" topLeftCell="B1" activePane="topRight" state="frozen"/>
      <selection activeCell="A19" sqref="A19"/>
      <selection pane="topRight" activeCell="B1" sqref="B1"/>
    </sheetView>
  </sheetViews>
  <sheetFormatPr defaultRowHeight="15" x14ac:dyDescent="0.25"/>
  <cols>
    <col min="1" max="1" width="12.28515625" customWidth="1"/>
    <col min="2" max="2" width="9.7109375" bestFit="1" customWidth="1"/>
    <col min="3" max="3" width="11" bestFit="1" customWidth="1"/>
    <col min="4" max="4" width="11" customWidth="1"/>
    <col min="9" max="9" width="12.85546875" bestFit="1" customWidth="1"/>
    <col min="10" max="14" width="8.85546875" style="18"/>
    <col min="17" max="17" width="13.7109375" bestFit="1" customWidth="1"/>
    <col min="18" max="18" width="9.140625" customWidth="1"/>
    <col min="23" max="23" width="13.5703125" bestFit="1" customWidth="1"/>
    <col min="24" max="24" width="9.7109375" bestFit="1" customWidth="1"/>
    <col min="27" max="28" width="12.85546875" bestFit="1" customWidth="1"/>
    <col min="29" max="29" width="11.5703125" bestFit="1" customWidth="1"/>
    <col min="30" max="30" width="10" bestFit="1" customWidth="1"/>
    <col min="31" max="31" width="10.7109375" bestFit="1" customWidth="1"/>
    <col min="32" max="32" width="15" bestFit="1" customWidth="1"/>
    <col min="33" max="33" width="17.28515625" bestFit="1" customWidth="1"/>
    <col min="34" max="34" width="10.7109375" bestFit="1" customWidth="1"/>
    <col min="35" max="35" width="9.42578125" bestFit="1" customWidth="1"/>
    <col min="36" max="36" width="19.28515625" bestFit="1" customWidth="1"/>
    <col min="37" max="38" width="12.85546875" bestFit="1" customWidth="1"/>
    <col min="39" max="39" width="11.5703125" bestFit="1" customWidth="1"/>
    <col min="40" max="40" width="10" bestFit="1" customWidth="1"/>
    <col min="41" max="41" width="10.7109375" bestFit="1" customWidth="1"/>
    <col min="42" max="42" width="15" bestFit="1" customWidth="1"/>
    <col min="43" max="43" width="17.28515625" bestFit="1" customWidth="1"/>
    <col min="44" max="44" width="10.7109375" bestFit="1" customWidth="1"/>
    <col min="45" max="45" width="9.42578125" bestFit="1" customWidth="1"/>
    <col min="46" max="46" width="19.28515625" bestFit="1" customWidth="1"/>
    <col min="47" max="48" width="11.7109375" bestFit="1" customWidth="1"/>
    <col min="49" max="49" width="10.42578125" bestFit="1" customWidth="1"/>
    <col min="51" max="51" width="9.5703125" bestFit="1" customWidth="1"/>
    <col min="52" max="52" width="13.85546875" bestFit="1" customWidth="1"/>
    <col min="53" max="53" width="16.140625" bestFit="1" customWidth="1"/>
    <col min="54" max="54" width="9.7109375" bestFit="1" customWidth="1"/>
    <col min="55" max="55" width="8.28515625" bestFit="1" customWidth="1"/>
    <col min="56" max="56" width="18.140625" bestFit="1" customWidth="1"/>
    <col min="57" max="58" width="11.7109375" bestFit="1" customWidth="1"/>
    <col min="59" max="59" width="10.42578125" bestFit="1" customWidth="1"/>
    <col min="61" max="61" width="9.5703125" bestFit="1" customWidth="1"/>
    <col min="62" max="62" width="13.85546875" bestFit="1" customWidth="1"/>
    <col min="63" max="63" width="16.140625" bestFit="1" customWidth="1"/>
    <col min="64" max="64" width="9.7109375" bestFit="1" customWidth="1"/>
    <col min="65" max="65" width="8.28515625" bestFit="1" customWidth="1"/>
    <col min="66" max="66" width="18.140625" bestFit="1" customWidth="1"/>
  </cols>
  <sheetData>
    <row r="1" spans="1:66" x14ac:dyDescent="0.25">
      <c r="E1" s="5"/>
      <c r="F1" s="5"/>
      <c r="G1" s="5"/>
      <c r="H1" s="5"/>
      <c r="O1" s="31" t="s">
        <v>64</v>
      </c>
      <c r="P1" s="31"/>
      <c r="Q1" s="31"/>
      <c r="R1" s="31"/>
      <c r="S1" s="31"/>
      <c r="T1" s="31"/>
      <c r="U1" s="31" t="s">
        <v>65</v>
      </c>
      <c r="V1" s="31"/>
      <c r="W1" s="31"/>
      <c r="X1" s="31"/>
      <c r="Y1" s="31"/>
      <c r="Z1" s="31"/>
      <c r="AA1" s="31" t="s">
        <v>50</v>
      </c>
      <c r="AB1" s="31"/>
      <c r="AC1" s="31"/>
      <c r="AD1" s="31"/>
      <c r="AE1" s="31"/>
      <c r="AF1" s="31"/>
      <c r="AG1" s="31"/>
      <c r="AH1" s="31"/>
      <c r="AI1" s="31"/>
      <c r="AJ1" s="31"/>
      <c r="AK1" s="31" t="s">
        <v>51</v>
      </c>
      <c r="AL1" s="31"/>
      <c r="AM1" s="31"/>
      <c r="AN1" s="31"/>
      <c r="AO1" s="31"/>
      <c r="AP1" s="31"/>
      <c r="AQ1" s="31"/>
      <c r="AR1" s="31"/>
      <c r="AS1" s="31"/>
      <c r="AT1" s="31"/>
      <c r="AU1" s="31" t="s">
        <v>48</v>
      </c>
      <c r="AV1" s="31"/>
      <c r="AW1" s="31"/>
      <c r="AX1" s="31"/>
      <c r="AY1" s="31"/>
      <c r="AZ1" s="31"/>
      <c r="BA1" s="31"/>
      <c r="BB1" s="31"/>
      <c r="BC1" s="31"/>
      <c r="BD1" s="31"/>
      <c r="BE1" s="31" t="s">
        <v>49</v>
      </c>
      <c r="BF1" s="31"/>
      <c r="BG1" s="31"/>
      <c r="BH1" s="31"/>
      <c r="BI1" s="31"/>
      <c r="BJ1" s="31"/>
      <c r="BK1" s="31"/>
      <c r="BL1" s="31"/>
      <c r="BM1" s="31"/>
      <c r="BN1" s="31"/>
    </row>
    <row r="2" spans="1:66" x14ac:dyDescent="0.25">
      <c r="A2" s="7" t="s">
        <v>6</v>
      </c>
      <c r="B2" s="7" t="s">
        <v>4</v>
      </c>
      <c r="C2" s="7" t="s">
        <v>5</v>
      </c>
      <c r="D2" s="7" t="s">
        <v>54</v>
      </c>
      <c r="E2" s="5" t="s">
        <v>50</v>
      </c>
      <c r="F2" s="5" t="s">
        <v>51</v>
      </c>
      <c r="G2" s="5" t="s">
        <v>48</v>
      </c>
      <c r="H2" s="5" t="s">
        <v>49</v>
      </c>
      <c r="I2" s="7" t="s">
        <v>56</v>
      </c>
      <c r="J2" s="7" t="s">
        <v>19</v>
      </c>
      <c r="K2" s="7" t="s">
        <v>20</v>
      </c>
      <c r="L2" s="7" t="s">
        <v>21</v>
      </c>
      <c r="M2" s="7" t="s">
        <v>23</v>
      </c>
      <c r="N2" s="7" t="s">
        <v>22</v>
      </c>
      <c r="O2" s="7" t="s">
        <v>94</v>
      </c>
      <c r="P2" s="7" t="s">
        <v>95</v>
      </c>
      <c r="Q2" s="7" t="s">
        <v>96</v>
      </c>
      <c r="R2" s="7" t="s">
        <v>97</v>
      </c>
      <c r="S2" s="7" t="s">
        <v>98</v>
      </c>
      <c r="T2" s="7" t="s">
        <v>99</v>
      </c>
      <c r="U2" s="7" t="s">
        <v>100</v>
      </c>
      <c r="V2" s="7" t="s">
        <v>101</v>
      </c>
      <c r="W2" s="7" t="s">
        <v>102</v>
      </c>
      <c r="X2" s="7" t="s">
        <v>103</v>
      </c>
      <c r="Y2" s="7" t="s">
        <v>104</v>
      </c>
      <c r="Z2" s="7" t="s">
        <v>105</v>
      </c>
      <c r="AA2" t="s">
        <v>118</v>
      </c>
      <c r="AB2" t="s">
        <v>119</v>
      </c>
      <c r="AC2" t="s">
        <v>120</v>
      </c>
      <c r="AD2" t="s">
        <v>121</v>
      </c>
      <c r="AE2" t="s">
        <v>122</v>
      </c>
      <c r="AF2" t="s">
        <v>123</v>
      </c>
      <c r="AG2" t="s">
        <v>124</v>
      </c>
      <c r="AH2" t="s">
        <v>125</v>
      </c>
      <c r="AI2" t="s">
        <v>126</v>
      </c>
      <c r="AJ2" t="s">
        <v>127</v>
      </c>
      <c r="AK2" t="s">
        <v>187</v>
      </c>
      <c r="AL2" t="s">
        <v>188</v>
      </c>
      <c r="AM2" t="s">
        <v>189</v>
      </c>
      <c r="AN2" t="s">
        <v>190</v>
      </c>
      <c r="AO2" t="s">
        <v>191</v>
      </c>
      <c r="AP2" t="s">
        <v>192</v>
      </c>
      <c r="AQ2" t="s">
        <v>193</v>
      </c>
      <c r="AR2" t="s">
        <v>194</v>
      </c>
      <c r="AS2" t="s">
        <v>195</v>
      </c>
      <c r="AT2" t="s">
        <v>196</v>
      </c>
      <c r="AU2" t="s">
        <v>128</v>
      </c>
      <c r="AV2" t="s">
        <v>129</v>
      </c>
      <c r="AW2" t="s">
        <v>130</v>
      </c>
      <c r="AX2" t="s">
        <v>131</v>
      </c>
      <c r="AY2" t="s">
        <v>132</v>
      </c>
      <c r="AZ2" t="s">
        <v>133</v>
      </c>
      <c r="BA2" t="s">
        <v>134</v>
      </c>
      <c r="BB2" t="s">
        <v>135</v>
      </c>
      <c r="BC2" t="s">
        <v>136</v>
      </c>
      <c r="BD2" t="s">
        <v>137</v>
      </c>
      <c r="BE2" t="s">
        <v>138</v>
      </c>
      <c r="BF2" t="s">
        <v>139</v>
      </c>
      <c r="BG2" t="s">
        <v>140</v>
      </c>
      <c r="BH2" t="s">
        <v>141</v>
      </c>
      <c r="BI2" t="s">
        <v>142</v>
      </c>
      <c r="BJ2" t="s">
        <v>143</v>
      </c>
      <c r="BK2" t="s">
        <v>144</v>
      </c>
      <c r="BL2" t="s">
        <v>145</v>
      </c>
      <c r="BM2" t="s">
        <v>146</v>
      </c>
      <c r="BN2" t="s">
        <v>147</v>
      </c>
    </row>
    <row r="3" spans="1:66" x14ac:dyDescent="0.25">
      <c r="A3" s="6">
        <v>44927</v>
      </c>
      <c r="B3" t="s">
        <v>7</v>
      </c>
      <c r="C3">
        <v>1</v>
      </c>
      <c r="D3">
        <f>SUM(E3:H3)</f>
        <v>388.74</v>
      </c>
      <c r="E3">
        <f t="shared" ref="E3:E33" si="0">SUM(BE3:BN3)</f>
        <v>67.89</v>
      </c>
      <c r="F3">
        <f t="shared" ref="F3:F33" si="1">SUM(AA3:AJ3)</f>
        <v>124.62</v>
      </c>
      <c r="G3">
        <f t="shared" ref="G3:G33" si="2">SUM(AU3:BD3)</f>
        <v>81.84</v>
      </c>
      <c r="H3">
        <f t="shared" ref="H3:H33" si="3">SUM(AL3:AT3)</f>
        <v>114.39000000000001</v>
      </c>
      <c r="I3">
        <v>1</v>
      </c>
      <c r="J3" s="21">
        <v>0.35340000000000005</v>
      </c>
      <c r="K3" s="21">
        <v>0.83700000000000008</v>
      </c>
      <c r="L3" s="21">
        <v>0.67890000000000006</v>
      </c>
      <c r="M3" s="21">
        <v>0.78120000000000001</v>
      </c>
      <c r="N3" s="21">
        <v>0.13950000000000001</v>
      </c>
      <c r="O3" s="24">
        <v>0.8277000000000001</v>
      </c>
      <c r="P3" s="24">
        <v>0.60450000000000004</v>
      </c>
      <c r="Q3" s="24">
        <v>0.65100000000000013</v>
      </c>
      <c r="R3" s="24">
        <v>0.87420000000000009</v>
      </c>
      <c r="S3" s="24">
        <v>0.41850000000000004</v>
      </c>
      <c r="T3" s="24">
        <v>0.51150000000000007</v>
      </c>
      <c r="U3" s="24">
        <v>0.32550000000000007</v>
      </c>
      <c r="V3" s="24">
        <v>0.89280000000000004</v>
      </c>
      <c r="W3" s="24">
        <v>0.87420000000000009</v>
      </c>
      <c r="X3" s="24">
        <v>0.83700000000000008</v>
      </c>
      <c r="Y3" s="24">
        <v>0.93</v>
      </c>
      <c r="Z3" s="24">
        <v>0.55800000000000005</v>
      </c>
      <c r="AA3" s="25">
        <v>0</v>
      </c>
      <c r="AB3" s="25">
        <v>13.020000000000001</v>
      </c>
      <c r="AC3" s="25">
        <v>15.81</v>
      </c>
      <c r="AD3" s="25">
        <v>26.970000000000002</v>
      </c>
      <c r="AE3" s="25">
        <v>8.370000000000001</v>
      </c>
      <c r="AF3" s="25">
        <v>13.020000000000001</v>
      </c>
      <c r="AG3" s="25">
        <v>5.58</v>
      </c>
      <c r="AH3" s="25">
        <v>4.6500000000000004</v>
      </c>
      <c r="AI3" s="25">
        <v>26.040000000000003</v>
      </c>
      <c r="AJ3" s="25">
        <v>11.16</v>
      </c>
      <c r="AK3" s="25">
        <v>8.370000000000001</v>
      </c>
      <c r="AL3" s="25">
        <v>0</v>
      </c>
      <c r="AM3" s="25">
        <v>3.72</v>
      </c>
      <c r="AN3" s="25">
        <v>22.32</v>
      </c>
      <c r="AO3" s="25">
        <v>2.79</v>
      </c>
      <c r="AP3" s="25">
        <v>8.370000000000001</v>
      </c>
      <c r="AQ3" s="25">
        <v>39.06</v>
      </c>
      <c r="AR3" s="25">
        <v>3.72</v>
      </c>
      <c r="AS3" s="25">
        <v>1.86</v>
      </c>
      <c r="AT3" s="25">
        <v>32.550000000000004</v>
      </c>
      <c r="AU3" s="25">
        <v>1.86</v>
      </c>
      <c r="AV3" s="25">
        <v>0</v>
      </c>
      <c r="AW3" s="25">
        <v>5.58</v>
      </c>
      <c r="AX3" s="25">
        <v>0.93</v>
      </c>
      <c r="AY3" s="25">
        <v>0</v>
      </c>
      <c r="AZ3" s="25">
        <v>0</v>
      </c>
      <c r="BA3" s="25">
        <v>21.39</v>
      </c>
      <c r="BB3" s="25">
        <v>21.39</v>
      </c>
      <c r="BC3" s="25">
        <v>22.32</v>
      </c>
      <c r="BD3" s="25">
        <v>8.370000000000001</v>
      </c>
      <c r="BE3" s="25">
        <v>0</v>
      </c>
      <c r="BF3" s="25">
        <v>6.5100000000000007</v>
      </c>
      <c r="BG3" s="25">
        <v>10.23</v>
      </c>
      <c r="BH3" s="25">
        <v>0</v>
      </c>
      <c r="BI3" s="25">
        <v>0</v>
      </c>
      <c r="BJ3" s="25">
        <v>6.5100000000000007</v>
      </c>
      <c r="BK3" s="25">
        <v>7.44</v>
      </c>
      <c r="BL3" s="25">
        <v>22.32</v>
      </c>
      <c r="BM3" s="25">
        <v>2.79</v>
      </c>
      <c r="BN3" s="25">
        <v>12.09</v>
      </c>
    </row>
    <row r="4" spans="1:66" x14ac:dyDescent="0.25">
      <c r="A4" s="6">
        <v>44928</v>
      </c>
      <c r="B4" t="s">
        <v>7</v>
      </c>
      <c r="C4">
        <v>2</v>
      </c>
      <c r="D4">
        <f t="shared" ref="D4:D67" si="4">SUM(E4:H4)</f>
        <v>401.76000000000005</v>
      </c>
      <c r="E4">
        <f t="shared" si="0"/>
        <v>138.57000000000002</v>
      </c>
      <c r="F4">
        <f t="shared" si="1"/>
        <v>132.06</v>
      </c>
      <c r="G4">
        <f t="shared" si="2"/>
        <v>79.05</v>
      </c>
      <c r="H4">
        <f t="shared" si="3"/>
        <v>52.080000000000055</v>
      </c>
      <c r="I4">
        <v>0</v>
      </c>
      <c r="J4" s="21">
        <v>0.30690000000000001</v>
      </c>
      <c r="K4" s="21">
        <v>0.75330000000000008</v>
      </c>
      <c r="L4" s="21">
        <v>0.66959999999999997</v>
      </c>
      <c r="M4" s="21">
        <v>0.76260000000000006</v>
      </c>
      <c r="N4" s="21">
        <v>0.88350000000000006</v>
      </c>
      <c r="O4" s="24">
        <v>0.6603</v>
      </c>
      <c r="P4" s="24">
        <v>0.68820000000000003</v>
      </c>
      <c r="Q4" s="24">
        <v>0.56730000000000003</v>
      </c>
      <c r="R4" s="24">
        <v>0.70680000000000009</v>
      </c>
      <c r="S4" s="24">
        <v>0.48360000000000003</v>
      </c>
      <c r="T4" s="24">
        <v>0.92070000000000007</v>
      </c>
      <c r="U4" s="24">
        <v>0.86490000000000011</v>
      </c>
      <c r="V4" s="24">
        <v>0.87420000000000009</v>
      </c>
      <c r="W4" s="24">
        <v>0.81840000000000002</v>
      </c>
      <c r="X4" s="24">
        <v>0.85560000000000003</v>
      </c>
      <c r="Y4" s="24">
        <v>0.91139999999999999</v>
      </c>
      <c r="Z4" s="24">
        <v>0.84630000000000005</v>
      </c>
      <c r="AA4" s="25">
        <v>40.92</v>
      </c>
      <c r="AB4" s="25">
        <v>0</v>
      </c>
      <c r="AC4" s="25">
        <v>4.6500000000000004</v>
      </c>
      <c r="AD4" s="25">
        <v>7.44</v>
      </c>
      <c r="AE4" s="25">
        <v>0</v>
      </c>
      <c r="AF4" s="25">
        <v>28.830000000000002</v>
      </c>
      <c r="AG4" s="25">
        <v>0</v>
      </c>
      <c r="AH4" s="25">
        <v>19.53</v>
      </c>
      <c r="AI4" s="25">
        <v>4.6500000000000004</v>
      </c>
      <c r="AJ4" s="25">
        <v>26.040000000000003</v>
      </c>
      <c r="AK4" s="25">
        <v>10.23</v>
      </c>
      <c r="AL4" s="25">
        <v>0</v>
      </c>
      <c r="AM4" s="25">
        <v>0</v>
      </c>
      <c r="AN4" s="25">
        <v>0</v>
      </c>
      <c r="AO4" s="25">
        <v>14.88</v>
      </c>
      <c r="AP4" s="25">
        <v>7.4400000000000537</v>
      </c>
      <c r="AQ4" s="25">
        <v>13.020000000000001</v>
      </c>
      <c r="AR4" s="25">
        <v>0</v>
      </c>
      <c r="AS4" s="25">
        <v>16.740000000000002</v>
      </c>
      <c r="AT4" s="25">
        <v>0</v>
      </c>
      <c r="AU4" s="25">
        <v>5.58</v>
      </c>
      <c r="AV4" s="25">
        <v>21.39</v>
      </c>
      <c r="AW4" s="25">
        <v>4.6500000000000004</v>
      </c>
      <c r="AX4" s="25">
        <v>3.72</v>
      </c>
      <c r="AY4" s="25">
        <v>0</v>
      </c>
      <c r="AZ4" s="25">
        <v>9.3000000000000007</v>
      </c>
      <c r="BA4" s="25">
        <v>5.58</v>
      </c>
      <c r="BB4" s="25">
        <v>11.16</v>
      </c>
      <c r="BC4" s="25">
        <v>13.020000000000001</v>
      </c>
      <c r="BD4" s="25">
        <v>4.6500000000000004</v>
      </c>
      <c r="BE4" s="25">
        <v>4.6500000000000004</v>
      </c>
      <c r="BF4" s="25">
        <v>20.46</v>
      </c>
      <c r="BG4" s="25">
        <v>9.3000000000000007</v>
      </c>
      <c r="BH4" s="25">
        <v>18.600000000000001</v>
      </c>
      <c r="BI4" s="25">
        <v>0</v>
      </c>
      <c r="BJ4" s="25">
        <v>31.62</v>
      </c>
      <c r="BK4" s="25">
        <v>12.09</v>
      </c>
      <c r="BL4" s="25">
        <v>0.93</v>
      </c>
      <c r="BM4" s="25">
        <v>20.46</v>
      </c>
      <c r="BN4" s="25">
        <v>20.46</v>
      </c>
    </row>
    <row r="5" spans="1:66" x14ac:dyDescent="0.25">
      <c r="A5" s="6">
        <v>44929</v>
      </c>
      <c r="B5" t="s">
        <v>7</v>
      </c>
      <c r="C5">
        <v>3</v>
      </c>
      <c r="D5">
        <f t="shared" si="4"/>
        <v>477.09000000000009</v>
      </c>
      <c r="E5">
        <f t="shared" si="0"/>
        <v>50.220000000000013</v>
      </c>
      <c r="F5">
        <f t="shared" si="1"/>
        <v>163.68000000000009</v>
      </c>
      <c r="G5">
        <f t="shared" si="2"/>
        <v>132.99</v>
      </c>
      <c r="H5">
        <f t="shared" si="3"/>
        <v>130.19999999999999</v>
      </c>
      <c r="I5">
        <v>0</v>
      </c>
      <c r="J5" s="21">
        <v>0.81840000000000002</v>
      </c>
      <c r="K5" s="21">
        <v>0.47430000000000005</v>
      </c>
      <c r="L5" s="21">
        <v>0.70680000000000009</v>
      </c>
      <c r="M5" s="21">
        <v>0.88350000000000006</v>
      </c>
      <c r="N5" s="21">
        <v>0.92070000000000007</v>
      </c>
      <c r="O5" s="24">
        <v>0.5766</v>
      </c>
      <c r="P5" s="24">
        <v>0.59520000000000006</v>
      </c>
      <c r="Q5" s="24">
        <v>0.73470000000000002</v>
      </c>
      <c r="R5" s="24">
        <v>0.6603</v>
      </c>
      <c r="S5" s="24">
        <v>0.80910000000000004</v>
      </c>
      <c r="T5" s="24">
        <v>0.58590000000000009</v>
      </c>
      <c r="U5" s="24">
        <v>0.90210000000000001</v>
      </c>
      <c r="V5" s="24">
        <v>0.40920000000000001</v>
      </c>
      <c r="W5" s="24">
        <v>0.72540000000000004</v>
      </c>
      <c r="X5" s="24">
        <v>0.70680000000000009</v>
      </c>
      <c r="Y5" s="24">
        <v>0.93</v>
      </c>
      <c r="Z5" s="24">
        <v>0.75330000000000008</v>
      </c>
      <c r="AA5" s="25">
        <v>1.86</v>
      </c>
      <c r="AB5" s="25">
        <v>9.3000000000000007</v>
      </c>
      <c r="AC5" s="25">
        <v>31.62</v>
      </c>
      <c r="AD5" s="25">
        <v>26.970000000000002</v>
      </c>
      <c r="AE5" s="25">
        <v>1.0572875908110291E-13</v>
      </c>
      <c r="AF5" s="25">
        <v>9.3000000000000007</v>
      </c>
      <c r="AG5" s="25">
        <v>25.110000000000003</v>
      </c>
      <c r="AH5" s="25">
        <v>0</v>
      </c>
      <c r="AI5" s="25">
        <v>33.480000000000004</v>
      </c>
      <c r="AJ5" s="25">
        <v>26.040000000000003</v>
      </c>
      <c r="AK5" s="25">
        <v>22.32</v>
      </c>
      <c r="AL5" s="25">
        <v>0</v>
      </c>
      <c r="AM5" s="25">
        <v>1.86</v>
      </c>
      <c r="AN5" s="25">
        <v>0</v>
      </c>
      <c r="AO5" s="25">
        <v>8.370000000000001</v>
      </c>
      <c r="AP5" s="25">
        <v>13.950000000000001</v>
      </c>
      <c r="AQ5" s="25">
        <v>4.6500000000000004</v>
      </c>
      <c r="AR5" s="25">
        <v>34.410000000000004</v>
      </c>
      <c r="AS5" s="25">
        <v>22.32</v>
      </c>
      <c r="AT5" s="25">
        <v>44.64</v>
      </c>
      <c r="AU5" s="25">
        <v>0</v>
      </c>
      <c r="AV5" s="25">
        <v>15.81</v>
      </c>
      <c r="AW5" s="25">
        <v>4.6500000000000004</v>
      </c>
      <c r="AX5" s="25">
        <v>13.950000000000001</v>
      </c>
      <c r="AY5" s="25">
        <v>31.62</v>
      </c>
      <c r="AZ5" s="25">
        <v>0</v>
      </c>
      <c r="BA5" s="25">
        <v>28.830000000000002</v>
      </c>
      <c r="BB5" s="25">
        <v>13.020000000000001</v>
      </c>
      <c r="BC5" s="25">
        <v>13.950000000000001</v>
      </c>
      <c r="BD5" s="25">
        <v>11.16</v>
      </c>
      <c r="BE5" s="25">
        <v>0.93</v>
      </c>
      <c r="BF5" s="25">
        <v>3.72</v>
      </c>
      <c r="BG5" s="25">
        <v>5.58</v>
      </c>
      <c r="BH5" s="25">
        <v>4.6500000000000004</v>
      </c>
      <c r="BI5" s="25">
        <v>0</v>
      </c>
      <c r="BJ5" s="25">
        <v>1.86</v>
      </c>
      <c r="BK5" s="25">
        <v>0</v>
      </c>
      <c r="BL5" s="25">
        <v>25.110000000000003</v>
      </c>
      <c r="BM5" s="25">
        <v>0</v>
      </c>
      <c r="BN5" s="25">
        <v>8.370000000000001</v>
      </c>
    </row>
    <row r="6" spans="1:66" x14ac:dyDescent="0.25">
      <c r="A6" s="6">
        <v>44930</v>
      </c>
      <c r="B6" t="s">
        <v>7</v>
      </c>
      <c r="C6">
        <v>4</v>
      </c>
      <c r="D6">
        <f t="shared" si="4"/>
        <v>411.99</v>
      </c>
      <c r="E6">
        <f t="shared" si="0"/>
        <v>135.78</v>
      </c>
      <c r="F6">
        <f t="shared" si="1"/>
        <v>50.22</v>
      </c>
      <c r="G6">
        <f t="shared" si="2"/>
        <v>130.20000000000002</v>
      </c>
      <c r="H6">
        <f t="shared" si="3"/>
        <v>95.789999999999992</v>
      </c>
      <c r="I6">
        <v>0</v>
      </c>
      <c r="J6" s="21">
        <v>0.54869999999999997</v>
      </c>
      <c r="K6" s="21">
        <v>0.52080000000000004</v>
      </c>
      <c r="L6" s="21">
        <v>0.18600000000000003</v>
      </c>
      <c r="M6" s="21">
        <v>0.79980000000000007</v>
      </c>
      <c r="N6" s="21">
        <v>0.63240000000000007</v>
      </c>
      <c r="O6" s="24">
        <v>0.51150000000000007</v>
      </c>
      <c r="P6" s="24">
        <v>0.6603</v>
      </c>
      <c r="Q6" s="24">
        <v>0.74400000000000011</v>
      </c>
      <c r="R6" s="24">
        <v>0.66959999999999997</v>
      </c>
      <c r="S6" s="24">
        <v>0.88350000000000006</v>
      </c>
      <c r="T6" s="24">
        <v>0.83700000000000008</v>
      </c>
      <c r="U6" s="24">
        <v>0.60450000000000004</v>
      </c>
      <c r="V6" s="24">
        <v>0.79980000000000007</v>
      </c>
      <c r="W6" s="24">
        <v>0.80910000000000004</v>
      </c>
      <c r="X6" s="24">
        <v>0.39990000000000003</v>
      </c>
      <c r="Y6" s="24">
        <v>0.2697</v>
      </c>
      <c r="Z6" s="24">
        <v>0.13950000000000001</v>
      </c>
      <c r="AA6" s="25">
        <v>0</v>
      </c>
      <c r="AB6" s="25">
        <v>0</v>
      </c>
      <c r="AC6" s="25">
        <v>0</v>
      </c>
      <c r="AD6" s="25">
        <v>3.72</v>
      </c>
      <c r="AE6" s="25">
        <v>42.78</v>
      </c>
      <c r="AF6" s="25">
        <v>0</v>
      </c>
      <c r="AG6" s="25">
        <v>0</v>
      </c>
      <c r="AH6" s="25">
        <v>3.72</v>
      </c>
      <c r="AI6" s="25">
        <v>0</v>
      </c>
      <c r="AJ6" s="25">
        <v>0</v>
      </c>
      <c r="AK6" s="25">
        <v>0</v>
      </c>
      <c r="AL6" s="25">
        <v>1.86</v>
      </c>
      <c r="AM6" s="25">
        <v>3.72</v>
      </c>
      <c r="AN6" s="25">
        <v>47.43</v>
      </c>
      <c r="AO6" s="25">
        <v>0</v>
      </c>
      <c r="AP6" s="25">
        <v>0</v>
      </c>
      <c r="AQ6" s="25">
        <v>0</v>
      </c>
      <c r="AR6" s="25">
        <v>10.23</v>
      </c>
      <c r="AS6" s="25">
        <v>11.16</v>
      </c>
      <c r="AT6" s="25">
        <v>21.39</v>
      </c>
      <c r="AU6" s="25">
        <v>11.16</v>
      </c>
      <c r="AV6" s="25">
        <v>8.370000000000001</v>
      </c>
      <c r="AW6" s="25">
        <v>39.06</v>
      </c>
      <c r="AX6" s="25">
        <v>0</v>
      </c>
      <c r="AY6" s="25">
        <v>36.270000000000003</v>
      </c>
      <c r="AZ6" s="25">
        <v>22.32</v>
      </c>
      <c r="BA6" s="25">
        <v>4.6500000000000004</v>
      </c>
      <c r="BB6" s="25">
        <v>0</v>
      </c>
      <c r="BC6" s="25">
        <v>8.370000000000001</v>
      </c>
      <c r="BD6" s="25">
        <v>0</v>
      </c>
      <c r="BE6" s="25">
        <v>0</v>
      </c>
      <c r="BF6" s="25">
        <v>0.93</v>
      </c>
      <c r="BG6" s="25">
        <v>1.86</v>
      </c>
      <c r="BH6" s="25">
        <v>7.44</v>
      </c>
      <c r="BI6" s="25">
        <v>4.6500000000000004</v>
      </c>
      <c r="BJ6" s="25">
        <v>23.25</v>
      </c>
      <c r="BK6" s="25">
        <v>36.270000000000003</v>
      </c>
      <c r="BL6" s="25">
        <v>0</v>
      </c>
      <c r="BM6" s="25">
        <v>30.69</v>
      </c>
      <c r="BN6" s="25">
        <v>30.69</v>
      </c>
    </row>
    <row r="7" spans="1:66" x14ac:dyDescent="0.25">
      <c r="A7" s="6">
        <v>44931</v>
      </c>
      <c r="B7" t="s">
        <v>7</v>
      </c>
      <c r="C7">
        <v>5</v>
      </c>
      <c r="D7">
        <f t="shared" si="4"/>
        <v>517.08000000000004</v>
      </c>
      <c r="E7">
        <f t="shared" si="0"/>
        <v>114.39000000000001</v>
      </c>
      <c r="F7">
        <f t="shared" si="1"/>
        <v>134.85000000000002</v>
      </c>
      <c r="G7">
        <f t="shared" si="2"/>
        <v>164.61000000000004</v>
      </c>
      <c r="H7">
        <f t="shared" si="3"/>
        <v>103.23</v>
      </c>
      <c r="I7">
        <v>0</v>
      </c>
      <c r="J7" s="21">
        <v>0.33479999999999999</v>
      </c>
      <c r="K7" s="21">
        <v>0.89280000000000004</v>
      </c>
      <c r="L7" s="21">
        <v>0.55800000000000005</v>
      </c>
      <c r="M7" s="21">
        <v>0.81840000000000002</v>
      </c>
      <c r="N7" s="21">
        <v>0.92070000000000007</v>
      </c>
      <c r="O7" s="24">
        <v>0.35340000000000005</v>
      </c>
      <c r="P7" s="24">
        <v>0.65100000000000013</v>
      </c>
      <c r="Q7" s="24">
        <v>0.80910000000000004</v>
      </c>
      <c r="R7" s="24">
        <v>0.56730000000000003</v>
      </c>
      <c r="S7" s="24">
        <v>0.70680000000000009</v>
      </c>
      <c r="T7" s="24">
        <v>0.49290000000000006</v>
      </c>
      <c r="U7" s="24">
        <v>0.38130000000000003</v>
      </c>
      <c r="V7" s="24">
        <v>0.84630000000000005</v>
      </c>
      <c r="W7" s="24">
        <v>0.31620000000000004</v>
      </c>
      <c r="X7" s="24">
        <v>0.92070000000000007</v>
      </c>
      <c r="Y7" s="24">
        <v>0.53010000000000013</v>
      </c>
      <c r="Z7" s="24">
        <v>0.56730000000000003</v>
      </c>
      <c r="AA7" s="25">
        <v>1.86</v>
      </c>
      <c r="AB7" s="25">
        <v>15.81</v>
      </c>
      <c r="AC7" s="25">
        <v>0</v>
      </c>
      <c r="AD7" s="25">
        <v>4.6500000000000004</v>
      </c>
      <c r="AE7" s="25">
        <v>41.85</v>
      </c>
      <c r="AF7" s="25">
        <v>13.950000000000001</v>
      </c>
      <c r="AG7" s="25">
        <v>16.740000000000002</v>
      </c>
      <c r="AH7" s="25">
        <v>0</v>
      </c>
      <c r="AI7" s="25">
        <v>26.040000000000003</v>
      </c>
      <c r="AJ7" s="25">
        <v>13.950000000000001</v>
      </c>
      <c r="AK7" s="25">
        <v>4.6500000000000004</v>
      </c>
      <c r="AL7" s="25">
        <v>27.900000000000002</v>
      </c>
      <c r="AM7" s="25">
        <v>0</v>
      </c>
      <c r="AN7" s="25">
        <v>0</v>
      </c>
      <c r="AO7" s="25">
        <v>9.3000000000000007</v>
      </c>
      <c r="AP7" s="25">
        <v>44.64</v>
      </c>
      <c r="AQ7" s="25">
        <v>9.3000000000000007</v>
      </c>
      <c r="AR7" s="25">
        <v>12.09</v>
      </c>
      <c r="AS7" s="25">
        <v>0</v>
      </c>
      <c r="AT7" s="25">
        <v>0</v>
      </c>
      <c r="AU7" s="25">
        <v>10.23</v>
      </c>
      <c r="AV7" s="25">
        <v>7.44</v>
      </c>
      <c r="AW7" s="25">
        <v>43.71</v>
      </c>
      <c r="AX7" s="25">
        <v>22.32</v>
      </c>
      <c r="AY7" s="25">
        <v>6.5100000000000007</v>
      </c>
      <c r="AZ7" s="25">
        <v>29.76</v>
      </c>
      <c r="BA7" s="25">
        <v>13.950000000000001</v>
      </c>
      <c r="BB7" s="25">
        <v>16.740000000000002</v>
      </c>
      <c r="BC7" s="25">
        <v>8.370000000000001</v>
      </c>
      <c r="BD7" s="25">
        <v>5.58</v>
      </c>
      <c r="BE7" s="25">
        <v>2.79</v>
      </c>
      <c r="BF7" s="25">
        <v>13.020000000000001</v>
      </c>
      <c r="BG7" s="25">
        <v>7.44</v>
      </c>
      <c r="BH7" s="25">
        <v>34.410000000000004</v>
      </c>
      <c r="BI7" s="25">
        <v>8.370000000000001</v>
      </c>
      <c r="BJ7" s="25">
        <v>0</v>
      </c>
      <c r="BK7" s="25">
        <v>12.09</v>
      </c>
      <c r="BL7" s="25">
        <v>0.93</v>
      </c>
      <c r="BM7" s="25">
        <v>24.18</v>
      </c>
      <c r="BN7" s="25">
        <v>11.16</v>
      </c>
    </row>
    <row r="8" spans="1:66" x14ac:dyDescent="0.25">
      <c r="A8" s="6">
        <v>44932</v>
      </c>
      <c r="B8" t="s">
        <v>7</v>
      </c>
      <c r="C8">
        <v>6</v>
      </c>
      <c r="D8">
        <f t="shared" si="4"/>
        <v>364.56000000000006</v>
      </c>
      <c r="E8">
        <f t="shared" si="0"/>
        <v>77.19</v>
      </c>
      <c r="F8">
        <f t="shared" si="1"/>
        <v>44.64</v>
      </c>
      <c r="G8">
        <f t="shared" si="2"/>
        <v>174.84</v>
      </c>
      <c r="H8">
        <f t="shared" si="3"/>
        <v>67.890000000000057</v>
      </c>
      <c r="I8">
        <v>0</v>
      </c>
      <c r="J8" s="21">
        <v>0.3906</v>
      </c>
      <c r="K8" s="21">
        <v>0.92070000000000007</v>
      </c>
      <c r="L8" s="21">
        <v>0.6603</v>
      </c>
      <c r="M8" s="21">
        <v>0.75330000000000008</v>
      </c>
      <c r="N8" s="21">
        <v>0.74400000000000011</v>
      </c>
      <c r="O8" s="24">
        <v>0.86490000000000011</v>
      </c>
      <c r="P8" s="24">
        <v>0.74400000000000011</v>
      </c>
      <c r="Q8" s="24">
        <v>0.61380000000000001</v>
      </c>
      <c r="R8" s="24">
        <v>0.6231000000000001</v>
      </c>
      <c r="S8" s="24">
        <v>0.64170000000000005</v>
      </c>
      <c r="T8" s="24">
        <v>0.6603</v>
      </c>
      <c r="U8" s="24">
        <v>0.35340000000000005</v>
      </c>
      <c r="V8" s="24">
        <v>0.39990000000000003</v>
      </c>
      <c r="W8" s="24">
        <v>0.91139999999999999</v>
      </c>
      <c r="X8" s="24">
        <v>0.65100000000000013</v>
      </c>
      <c r="Y8" s="24">
        <v>0.73470000000000002</v>
      </c>
      <c r="Z8" s="24">
        <v>0.36270000000000002</v>
      </c>
      <c r="AA8" s="25">
        <v>0</v>
      </c>
      <c r="AB8" s="25">
        <v>1.86</v>
      </c>
      <c r="AC8" s="25">
        <v>20.46</v>
      </c>
      <c r="AD8" s="25">
        <v>0</v>
      </c>
      <c r="AE8" s="25">
        <v>0</v>
      </c>
      <c r="AF8" s="25">
        <v>20.46</v>
      </c>
      <c r="AG8" s="25">
        <v>0</v>
      </c>
      <c r="AH8" s="25">
        <v>1.86</v>
      </c>
      <c r="AI8" s="25">
        <v>0</v>
      </c>
      <c r="AJ8" s="25">
        <v>0</v>
      </c>
      <c r="AK8" s="25">
        <v>35.340000000000003</v>
      </c>
      <c r="AL8" s="25">
        <v>0</v>
      </c>
      <c r="AM8" s="25">
        <v>9.3000000000000007</v>
      </c>
      <c r="AN8" s="25">
        <v>6.5100000000000007</v>
      </c>
      <c r="AO8" s="25">
        <v>14.88</v>
      </c>
      <c r="AP8" s="25">
        <v>0</v>
      </c>
      <c r="AQ8" s="25">
        <v>7.44</v>
      </c>
      <c r="AR8" s="25">
        <v>13.950000000000054</v>
      </c>
      <c r="AS8" s="25">
        <v>12.09</v>
      </c>
      <c r="AT8" s="25">
        <v>3.72</v>
      </c>
      <c r="AU8" s="25">
        <v>0</v>
      </c>
      <c r="AV8" s="25">
        <v>7.44</v>
      </c>
      <c r="AW8" s="25">
        <v>22.32</v>
      </c>
      <c r="AX8" s="25">
        <v>22.32</v>
      </c>
      <c r="AY8" s="25">
        <v>13.020000000000001</v>
      </c>
      <c r="AZ8" s="25">
        <v>37.200000000000003</v>
      </c>
      <c r="BA8" s="25">
        <v>5.58</v>
      </c>
      <c r="BB8" s="25">
        <v>18.600000000000001</v>
      </c>
      <c r="BC8" s="25">
        <v>37.200000000000003</v>
      </c>
      <c r="BD8" s="25">
        <v>11.16</v>
      </c>
      <c r="BE8" s="25">
        <v>0</v>
      </c>
      <c r="BF8" s="25">
        <v>0</v>
      </c>
      <c r="BG8" s="25">
        <v>0</v>
      </c>
      <c r="BH8" s="25">
        <v>0</v>
      </c>
      <c r="BI8" s="25">
        <v>0</v>
      </c>
      <c r="BJ8" s="25">
        <v>19.53</v>
      </c>
      <c r="BK8" s="25">
        <v>8.370000000000001</v>
      </c>
      <c r="BL8" s="25">
        <v>0</v>
      </c>
      <c r="BM8" s="25">
        <v>25.110000000000003</v>
      </c>
      <c r="BN8" s="25">
        <v>24.18</v>
      </c>
    </row>
    <row r="9" spans="1:66" x14ac:dyDescent="0.25">
      <c r="A9" s="6">
        <v>44933</v>
      </c>
      <c r="B9" t="s">
        <v>7</v>
      </c>
      <c r="C9">
        <v>7</v>
      </c>
      <c r="D9">
        <f t="shared" si="4"/>
        <v>364.56000000000006</v>
      </c>
      <c r="E9">
        <f t="shared" si="0"/>
        <v>96.720000000000013</v>
      </c>
      <c r="F9">
        <f t="shared" si="1"/>
        <v>81.84</v>
      </c>
      <c r="G9">
        <f t="shared" si="2"/>
        <v>94.86</v>
      </c>
      <c r="H9">
        <f t="shared" si="3"/>
        <v>91.140000000000057</v>
      </c>
      <c r="I9">
        <v>0</v>
      </c>
      <c r="J9" s="21">
        <v>0.32550000000000007</v>
      </c>
      <c r="K9" s="21">
        <v>0.58590000000000009</v>
      </c>
      <c r="L9" s="21">
        <v>0.74400000000000011</v>
      </c>
      <c r="M9" s="21">
        <v>0.53010000000000013</v>
      </c>
      <c r="N9" s="21">
        <v>0.53939999999999999</v>
      </c>
      <c r="O9" s="24">
        <v>0.88350000000000006</v>
      </c>
      <c r="P9" s="24">
        <v>0.71610000000000007</v>
      </c>
      <c r="Q9" s="24">
        <v>0.59520000000000006</v>
      </c>
      <c r="R9" s="24">
        <v>0.90210000000000001</v>
      </c>
      <c r="S9" s="24">
        <v>0.75330000000000008</v>
      </c>
      <c r="T9" s="24">
        <v>0.85560000000000003</v>
      </c>
      <c r="U9" s="24">
        <v>0.93</v>
      </c>
      <c r="V9" s="24">
        <v>0.80910000000000004</v>
      </c>
      <c r="W9" s="24">
        <v>0.80910000000000004</v>
      </c>
      <c r="X9" s="24">
        <v>0.88350000000000006</v>
      </c>
      <c r="Y9" s="24">
        <v>0.55800000000000005</v>
      </c>
      <c r="Z9" s="24">
        <v>0.67890000000000006</v>
      </c>
      <c r="AA9" s="25">
        <v>30.69</v>
      </c>
      <c r="AB9" s="25">
        <v>0</v>
      </c>
      <c r="AC9" s="25">
        <v>1.86</v>
      </c>
      <c r="AD9" s="25">
        <v>5.58</v>
      </c>
      <c r="AE9" s="25">
        <v>1.86</v>
      </c>
      <c r="AF9" s="25">
        <v>0</v>
      </c>
      <c r="AG9" s="25">
        <v>5.58</v>
      </c>
      <c r="AH9" s="25">
        <v>29.76</v>
      </c>
      <c r="AI9" s="25">
        <v>0.93</v>
      </c>
      <c r="AJ9" s="25">
        <v>5.58</v>
      </c>
      <c r="AK9" s="25">
        <v>0</v>
      </c>
      <c r="AL9" s="25">
        <v>0</v>
      </c>
      <c r="AM9" s="25">
        <v>13.020000000000001</v>
      </c>
      <c r="AN9" s="25">
        <v>13.950000000000001</v>
      </c>
      <c r="AO9" s="25">
        <v>13.950000000000001</v>
      </c>
      <c r="AP9" s="25">
        <v>13.020000000000053</v>
      </c>
      <c r="AQ9" s="25">
        <v>10.23</v>
      </c>
      <c r="AR9" s="25">
        <v>0</v>
      </c>
      <c r="AS9" s="25">
        <v>0</v>
      </c>
      <c r="AT9" s="25">
        <v>26.970000000000002</v>
      </c>
      <c r="AU9" s="25">
        <v>2.79</v>
      </c>
      <c r="AV9" s="25">
        <v>15.81</v>
      </c>
      <c r="AW9" s="25">
        <v>8.370000000000001</v>
      </c>
      <c r="AX9" s="25">
        <v>0</v>
      </c>
      <c r="AY9" s="25">
        <v>14.88</v>
      </c>
      <c r="AZ9" s="25">
        <v>12.09</v>
      </c>
      <c r="BA9" s="25">
        <v>1.86</v>
      </c>
      <c r="BB9" s="25">
        <v>28.830000000000002</v>
      </c>
      <c r="BC9" s="25">
        <v>1.86</v>
      </c>
      <c r="BD9" s="25">
        <v>8.370000000000001</v>
      </c>
      <c r="BE9" s="25">
        <v>18.600000000000001</v>
      </c>
      <c r="BF9" s="25">
        <v>10.23</v>
      </c>
      <c r="BG9" s="25">
        <v>33.480000000000004</v>
      </c>
      <c r="BH9" s="25">
        <v>0</v>
      </c>
      <c r="BI9" s="25">
        <v>21.39</v>
      </c>
      <c r="BJ9" s="25">
        <v>6.5100000000000007</v>
      </c>
      <c r="BK9" s="25">
        <v>0</v>
      </c>
      <c r="BL9" s="25">
        <v>4.6500000000000004</v>
      </c>
      <c r="BM9" s="25">
        <v>0</v>
      </c>
      <c r="BN9" s="25">
        <v>1.86</v>
      </c>
    </row>
    <row r="10" spans="1:66" x14ac:dyDescent="0.25">
      <c r="A10" s="6">
        <v>44934</v>
      </c>
      <c r="B10" t="s">
        <v>7</v>
      </c>
      <c r="C10">
        <v>8</v>
      </c>
      <c r="D10">
        <f t="shared" si="4"/>
        <v>466.86000000000013</v>
      </c>
      <c r="E10">
        <f t="shared" si="0"/>
        <v>101.37</v>
      </c>
      <c r="F10">
        <f t="shared" si="1"/>
        <v>97.65000000000002</v>
      </c>
      <c r="G10">
        <f t="shared" si="2"/>
        <v>169.2600000000001</v>
      </c>
      <c r="H10">
        <f t="shared" si="3"/>
        <v>98.58</v>
      </c>
      <c r="I10">
        <v>0</v>
      </c>
      <c r="J10" s="21">
        <v>0.44640000000000002</v>
      </c>
      <c r="K10" s="21">
        <v>0.92070000000000007</v>
      </c>
      <c r="L10" s="21">
        <v>0.66959999999999997</v>
      </c>
      <c r="M10" s="21">
        <v>0.46500000000000002</v>
      </c>
      <c r="N10" s="21">
        <v>0.85560000000000003</v>
      </c>
      <c r="O10" s="24">
        <v>0.70680000000000009</v>
      </c>
      <c r="P10" s="24">
        <v>0.37200000000000005</v>
      </c>
      <c r="Q10" s="24">
        <v>0.81840000000000002</v>
      </c>
      <c r="R10" s="24">
        <v>0.79980000000000007</v>
      </c>
      <c r="S10" s="24">
        <v>0.60450000000000004</v>
      </c>
      <c r="T10" s="24">
        <v>0.66959999999999997</v>
      </c>
      <c r="U10" s="24">
        <v>0.88350000000000006</v>
      </c>
      <c r="V10" s="24">
        <v>0.53010000000000013</v>
      </c>
      <c r="W10" s="24">
        <v>0.46500000000000002</v>
      </c>
      <c r="X10" s="24">
        <v>0.53939999999999999</v>
      </c>
      <c r="Y10" s="24">
        <v>0.83700000000000008</v>
      </c>
      <c r="Z10" s="24">
        <v>0.24180000000000001</v>
      </c>
      <c r="AA10" s="25">
        <v>0</v>
      </c>
      <c r="AB10" s="25">
        <v>0</v>
      </c>
      <c r="AC10" s="25">
        <v>0</v>
      </c>
      <c r="AD10" s="25">
        <v>8.370000000000001</v>
      </c>
      <c r="AE10" s="25">
        <v>13.020000000000014</v>
      </c>
      <c r="AF10" s="25">
        <v>0</v>
      </c>
      <c r="AG10" s="25">
        <v>13.020000000000001</v>
      </c>
      <c r="AH10" s="25">
        <v>34.410000000000004</v>
      </c>
      <c r="AI10" s="25">
        <v>28.830000000000002</v>
      </c>
      <c r="AJ10" s="25">
        <v>0</v>
      </c>
      <c r="AK10" s="25">
        <v>13.020000000000001</v>
      </c>
      <c r="AL10" s="25">
        <v>3.72</v>
      </c>
      <c r="AM10" s="25">
        <v>26.040000000000003</v>
      </c>
      <c r="AN10" s="25">
        <v>38.130000000000003</v>
      </c>
      <c r="AO10" s="25">
        <v>0</v>
      </c>
      <c r="AP10" s="25">
        <v>13.020000000000001</v>
      </c>
      <c r="AQ10" s="25">
        <v>8.370000000000001</v>
      </c>
      <c r="AR10" s="25">
        <v>0</v>
      </c>
      <c r="AS10" s="25">
        <v>9.3000000000000007</v>
      </c>
      <c r="AT10" s="25">
        <v>0</v>
      </c>
      <c r="AU10" s="25">
        <v>9.3000000000000007</v>
      </c>
      <c r="AV10" s="25">
        <v>44.64</v>
      </c>
      <c r="AW10" s="25">
        <v>25.110000000000003</v>
      </c>
      <c r="AX10" s="25">
        <v>13.950000000000001</v>
      </c>
      <c r="AY10" s="25">
        <v>28.830000000000108</v>
      </c>
      <c r="AZ10" s="25">
        <v>0</v>
      </c>
      <c r="BA10" s="25">
        <v>10.23</v>
      </c>
      <c r="BB10" s="25">
        <v>10.23</v>
      </c>
      <c r="BC10" s="25">
        <v>18.600000000000001</v>
      </c>
      <c r="BD10" s="25">
        <v>8.370000000000001</v>
      </c>
      <c r="BE10" s="25">
        <v>0</v>
      </c>
      <c r="BF10" s="25">
        <v>10.23</v>
      </c>
      <c r="BG10" s="25">
        <v>0</v>
      </c>
      <c r="BH10" s="25">
        <v>0.93</v>
      </c>
      <c r="BI10" s="25">
        <v>4.6500000000000004</v>
      </c>
      <c r="BJ10" s="25">
        <v>17.670000000000002</v>
      </c>
      <c r="BK10" s="25">
        <v>3.72</v>
      </c>
      <c r="BL10" s="25">
        <v>22.32</v>
      </c>
      <c r="BM10" s="25">
        <v>41.85</v>
      </c>
      <c r="BN10" s="25">
        <v>0</v>
      </c>
    </row>
    <row r="11" spans="1:66" x14ac:dyDescent="0.25">
      <c r="A11" s="6">
        <v>44935</v>
      </c>
      <c r="B11" t="s">
        <v>7</v>
      </c>
      <c r="C11">
        <v>9</v>
      </c>
      <c r="D11">
        <f t="shared" si="4"/>
        <v>486.39</v>
      </c>
      <c r="E11">
        <f t="shared" si="0"/>
        <v>177.63</v>
      </c>
      <c r="F11">
        <f t="shared" si="1"/>
        <v>120.89999999999999</v>
      </c>
      <c r="G11">
        <f t="shared" si="2"/>
        <v>106.95</v>
      </c>
      <c r="H11">
        <f t="shared" si="3"/>
        <v>80.91</v>
      </c>
      <c r="I11">
        <v>0</v>
      </c>
      <c r="J11" s="21">
        <v>0.3906</v>
      </c>
      <c r="K11" s="21">
        <v>0.43710000000000004</v>
      </c>
      <c r="L11" s="21">
        <v>0.6603</v>
      </c>
      <c r="M11" s="21">
        <v>0.74400000000000011</v>
      </c>
      <c r="N11" s="21">
        <v>0.81840000000000002</v>
      </c>
      <c r="O11" s="24">
        <v>0.45569999999999999</v>
      </c>
      <c r="P11" s="24">
        <v>0.72540000000000004</v>
      </c>
      <c r="Q11" s="24">
        <v>0.67890000000000006</v>
      </c>
      <c r="R11" s="24">
        <v>0.58590000000000009</v>
      </c>
      <c r="S11" s="24">
        <v>0.64170000000000005</v>
      </c>
      <c r="T11" s="24">
        <v>0.6603</v>
      </c>
      <c r="U11" s="24">
        <v>0.55800000000000005</v>
      </c>
      <c r="V11" s="24">
        <v>0.49290000000000006</v>
      </c>
      <c r="W11" s="24">
        <v>0.90210000000000001</v>
      </c>
      <c r="X11" s="24">
        <v>0.88350000000000006</v>
      </c>
      <c r="Y11" s="24">
        <v>0.77190000000000014</v>
      </c>
      <c r="Z11" s="24">
        <v>0.68820000000000003</v>
      </c>
      <c r="AA11" s="25">
        <v>0.93</v>
      </c>
      <c r="AB11" s="25">
        <v>20.46</v>
      </c>
      <c r="AC11" s="25">
        <v>7.44</v>
      </c>
      <c r="AD11" s="25">
        <v>28.830000000000002</v>
      </c>
      <c r="AE11" s="25">
        <v>11.16</v>
      </c>
      <c r="AF11" s="25">
        <v>1.86</v>
      </c>
      <c r="AG11" s="25">
        <v>9.3000000000000007</v>
      </c>
      <c r="AH11" s="25">
        <v>20.46</v>
      </c>
      <c r="AI11" s="25">
        <v>13.020000000000001</v>
      </c>
      <c r="AJ11" s="25">
        <v>7.44</v>
      </c>
      <c r="AK11" s="25">
        <v>2.79</v>
      </c>
      <c r="AL11" s="25">
        <v>13.020000000000001</v>
      </c>
      <c r="AM11" s="25">
        <v>13.950000000000001</v>
      </c>
      <c r="AN11" s="25">
        <v>0</v>
      </c>
      <c r="AO11" s="25">
        <v>0</v>
      </c>
      <c r="AP11" s="25">
        <v>8.370000000000001</v>
      </c>
      <c r="AQ11" s="25">
        <v>18.600000000000001</v>
      </c>
      <c r="AR11" s="25">
        <v>13.950000000000001</v>
      </c>
      <c r="AS11" s="25">
        <v>11.16</v>
      </c>
      <c r="AT11" s="25">
        <v>1.86</v>
      </c>
      <c r="AU11" s="25">
        <v>11.16</v>
      </c>
      <c r="AV11" s="25">
        <v>2.79</v>
      </c>
      <c r="AW11" s="25">
        <v>0</v>
      </c>
      <c r="AX11" s="25">
        <v>3.72</v>
      </c>
      <c r="AY11" s="25">
        <v>30.69</v>
      </c>
      <c r="AZ11" s="25">
        <v>1.86</v>
      </c>
      <c r="BA11" s="25">
        <v>29.76</v>
      </c>
      <c r="BB11" s="25">
        <v>21.39</v>
      </c>
      <c r="BC11" s="25">
        <v>5.58</v>
      </c>
      <c r="BD11" s="25">
        <v>0</v>
      </c>
      <c r="BE11" s="25">
        <v>0</v>
      </c>
      <c r="BF11" s="25">
        <v>11.16</v>
      </c>
      <c r="BG11" s="25">
        <v>35.340000000000003</v>
      </c>
      <c r="BH11" s="25">
        <v>9.3000000000000007</v>
      </c>
      <c r="BI11" s="25">
        <v>7.44</v>
      </c>
      <c r="BJ11" s="25">
        <v>21.39</v>
      </c>
      <c r="BK11" s="25">
        <v>26.040000000000003</v>
      </c>
      <c r="BL11" s="25">
        <v>4.6500000000000004</v>
      </c>
      <c r="BM11" s="25">
        <v>13.020000000000001</v>
      </c>
      <c r="BN11" s="25">
        <v>49.29</v>
      </c>
    </row>
    <row r="12" spans="1:66" x14ac:dyDescent="0.25">
      <c r="A12" s="6">
        <v>44936</v>
      </c>
      <c r="B12" t="s">
        <v>7</v>
      </c>
      <c r="C12">
        <v>10</v>
      </c>
      <c r="D12">
        <f t="shared" si="4"/>
        <v>412.92000000000013</v>
      </c>
      <c r="E12">
        <f t="shared" si="0"/>
        <v>90.210000000000008</v>
      </c>
      <c r="F12">
        <f t="shared" si="1"/>
        <v>122.76000000000005</v>
      </c>
      <c r="G12">
        <f t="shared" si="2"/>
        <v>119.04000000000002</v>
      </c>
      <c r="H12">
        <f t="shared" si="3"/>
        <v>80.910000000000011</v>
      </c>
      <c r="I12">
        <v>0</v>
      </c>
      <c r="J12" s="21">
        <v>0.72540000000000004</v>
      </c>
      <c r="K12" s="21">
        <v>0.5766</v>
      </c>
      <c r="L12" s="21">
        <v>0.72540000000000004</v>
      </c>
      <c r="M12" s="21">
        <v>0.89280000000000004</v>
      </c>
      <c r="N12" s="21">
        <v>0.84630000000000005</v>
      </c>
      <c r="O12" s="24">
        <v>0.77190000000000014</v>
      </c>
      <c r="P12" s="24">
        <v>0.85560000000000003</v>
      </c>
      <c r="Q12" s="24">
        <v>0.59520000000000006</v>
      </c>
      <c r="R12" s="24">
        <v>0.79980000000000007</v>
      </c>
      <c r="S12" s="24">
        <v>0.80910000000000004</v>
      </c>
      <c r="T12" s="24">
        <v>0.79980000000000007</v>
      </c>
      <c r="U12" s="24">
        <v>0.80910000000000004</v>
      </c>
      <c r="V12" s="24">
        <v>0.51150000000000007</v>
      </c>
      <c r="W12" s="24">
        <v>0.93</v>
      </c>
      <c r="X12" s="24">
        <v>0.52080000000000004</v>
      </c>
      <c r="Y12" s="24">
        <v>0.52080000000000004</v>
      </c>
      <c r="Z12" s="24">
        <v>0.91139999999999999</v>
      </c>
      <c r="AA12" s="25">
        <v>39.06</v>
      </c>
      <c r="AB12" s="25">
        <v>4.6500000000000004</v>
      </c>
      <c r="AC12" s="25">
        <v>0</v>
      </c>
      <c r="AD12" s="25">
        <v>0</v>
      </c>
      <c r="AE12" s="25">
        <v>0</v>
      </c>
      <c r="AF12" s="25">
        <v>33.480000000000004</v>
      </c>
      <c r="AG12" s="25">
        <v>18.600000000000001</v>
      </c>
      <c r="AH12" s="25">
        <v>2.79</v>
      </c>
      <c r="AI12" s="25">
        <v>11.160000000000053</v>
      </c>
      <c r="AJ12" s="25">
        <v>13.020000000000001</v>
      </c>
      <c r="AK12" s="25">
        <v>7.44</v>
      </c>
      <c r="AL12" s="25">
        <v>12.09</v>
      </c>
      <c r="AM12" s="25">
        <v>9.3000000000000007</v>
      </c>
      <c r="AN12" s="25">
        <v>0</v>
      </c>
      <c r="AO12" s="25">
        <v>14.88</v>
      </c>
      <c r="AP12" s="25">
        <v>0</v>
      </c>
      <c r="AQ12" s="25">
        <v>22.32</v>
      </c>
      <c r="AR12" s="25">
        <v>0</v>
      </c>
      <c r="AS12" s="25">
        <v>13.950000000000001</v>
      </c>
      <c r="AT12" s="25">
        <v>8.370000000000001</v>
      </c>
      <c r="AU12" s="25">
        <v>26.040000000000003</v>
      </c>
      <c r="AV12" s="25">
        <v>35.340000000000003</v>
      </c>
      <c r="AW12" s="25">
        <v>0</v>
      </c>
      <c r="AX12" s="25">
        <v>13.020000000000001</v>
      </c>
      <c r="AY12" s="25">
        <v>0</v>
      </c>
      <c r="AZ12" s="25">
        <v>4.6500000000000004</v>
      </c>
      <c r="BA12" s="25">
        <v>30.69</v>
      </c>
      <c r="BB12" s="25">
        <v>6.5100000000000007</v>
      </c>
      <c r="BC12" s="25">
        <v>0</v>
      </c>
      <c r="BD12" s="25">
        <v>2.79</v>
      </c>
      <c r="BE12" s="25">
        <v>0</v>
      </c>
      <c r="BF12" s="25">
        <v>0</v>
      </c>
      <c r="BG12" s="25">
        <v>19.53</v>
      </c>
      <c r="BH12" s="25">
        <v>0</v>
      </c>
      <c r="BI12" s="25">
        <v>3.72</v>
      </c>
      <c r="BJ12" s="25">
        <v>5.58</v>
      </c>
      <c r="BK12" s="25">
        <v>7.44</v>
      </c>
      <c r="BL12" s="25">
        <v>8.370000000000001</v>
      </c>
      <c r="BM12" s="25">
        <v>29.76</v>
      </c>
      <c r="BN12" s="25">
        <v>15.81</v>
      </c>
    </row>
    <row r="13" spans="1:66" x14ac:dyDescent="0.25">
      <c r="A13" s="6">
        <v>44937</v>
      </c>
      <c r="B13" t="s">
        <v>7</v>
      </c>
      <c r="C13">
        <v>11</v>
      </c>
      <c r="D13">
        <f t="shared" si="4"/>
        <v>385.94999999999993</v>
      </c>
      <c r="E13">
        <f t="shared" si="0"/>
        <v>94.860000000000014</v>
      </c>
      <c r="F13">
        <f t="shared" si="1"/>
        <v>68.820000000000007</v>
      </c>
      <c r="G13">
        <f t="shared" si="2"/>
        <v>114.39</v>
      </c>
      <c r="H13">
        <f t="shared" si="3"/>
        <v>107.87999999999991</v>
      </c>
      <c r="I13">
        <v>0</v>
      </c>
      <c r="J13" s="21">
        <v>0.32550000000000001</v>
      </c>
      <c r="K13" s="21">
        <v>0.77190000000000014</v>
      </c>
      <c r="L13" s="21">
        <v>0.23250000000000001</v>
      </c>
      <c r="M13" s="21">
        <v>0.92070000000000007</v>
      </c>
      <c r="N13" s="21">
        <v>0.77190000000000014</v>
      </c>
      <c r="O13" s="24">
        <v>0.93</v>
      </c>
      <c r="P13" s="24">
        <v>0.72540000000000004</v>
      </c>
      <c r="Q13" s="24">
        <v>0.55800000000000005</v>
      </c>
      <c r="R13" s="24">
        <v>0.60450000000000004</v>
      </c>
      <c r="S13" s="24">
        <v>0.41850000000000004</v>
      </c>
      <c r="T13" s="24">
        <v>0.67890000000000006</v>
      </c>
      <c r="U13" s="24">
        <v>0.54869999999999997</v>
      </c>
      <c r="V13" s="24">
        <v>0.24180000000000001</v>
      </c>
      <c r="W13" s="24">
        <v>0.72540000000000004</v>
      </c>
      <c r="X13" s="24">
        <v>0.89280000000000004</v>
      </c>
      <c r="Y13" s="24">
        <v>0.3906</v>
      </c>
      <c r="Z13" s="24">
        <v>0.86490000000000011</v>
      </c>
      <c r="AA13" s="25">
        <v>0</v>
      </c>
      <c r="AB13" s="25">
        <v>6.5100000000000007</v>
      </c>
      <c r="AC13" s="25">
        <v>8.370000000000001</v>
      </c>
      <c r="AD13" s="25">
        <v>12.09</v>
      </c>
      <c r="AE13" s="25">
        <v>6.5100000000000007</v>
      </c>
      <c r="AF13" s="25">
        <v>13.950000000000001</v>
      </c>
      <c r="AG13" s="25">
        <v>1.86</v>
      </c>
      <c r="AH13" s="25">
        <v>0</v>
      </c>
      <c r="AI13" s="25">
        <v>9.3000000000000007</v>
      </c>
      <c r="AJ13" s="25">
        <v>10.23</v>
      </c>
      <c r="AK13" s="25">
        <v>12.09</v>
      </c>
      <c r="AL13" s="25">
        <v>11.159999999999895</v>
      </c>
      <c r="AM13" s="25">
        <v>0</v>
      </c>
      <c r="AN13" s="25">
        <v>25.110000000000003</v>
      </c>
      <c r="AO13" s="25">
        <v>26.970000000000002</v>
      </c>
      <c r="AP13" s="25">
        <v>0</v>
      </c>
      <c r="AQ13" s="25">
        <v>5.58</v>
      </c>
      <c r="AR13" s="25">
        <v>27.900000000000002</v>
      </c>
      <c r="AS13" s="25">
        <v>0.93</v>
      </c>
      <c r="AT13" s="25">
        <v>10.23</v>
      </c>
      <c r="AU13" s="25">
        <v>0</v>
      </c>
      <c r="AV13" s="25">
        <v>9.3000000000000007</v>
      </c>
      <c r="AW13" s="25">
        <v>0</v>
      </c>
      <c r="AX13" s="25">
        <v>39.99</v>
      </c>
      <c r="AY13" s="25">
        <v>31.62</v>
      </c>
      <c r="AZ13" s="25">
        <v>0</v>
      </c>
      <c r="BA13" s="25">
        <v>24.18</v>
      </c>
      <c r="BB13" s="25">
        <v>0</v>
      </c>
      <c r="BC13" s="25">
        <v>0</v>
      </c>
      <c r="BD13" s="25">
        <v>9.3000000000000007</v>
      </c>
      <c r="BE13" s="25">
        <v>24.18</v>
      </c>
      <c r="BF13" s="25">
        <v>0</v>
      </c>
      <c r="BG13" s="25">
        <v>25.110000000000003</v>
      </c>
      <c r="BH13" s="25">
        <v>4.6500000000000004</v>
      </c>
      <c r="BI13" s="25">
        <v>12.09</v>
      </c>
      <c r="BJ13" s="25">
        <v>10.23</v>
      </c>
      <c r="BK13" s="25">
        <v>4.6500000000000004</v>
      </c>
      <c r="BL13" s="25">
        <v>13.020000000000001</v>
      </c>
      <c r="BM13" s="25">
        <v>0.93</v>
      </c>
      <c r="BN13" s="25">
        <v>0</v>
      </c>
    </row>
    <row r="14" spans="1:66" x14ac:dyDescent="0.25">
      <c r="A14" s="6">
        <v>44938</v>
      </c>
      <c r="B14" t="s">
        <v>7</v>
      </c>
      <c r="C14">
        <v>12</v>
      </c>
      <c r="D14">
        <f t="shared" si="4"/>
        <v>319.92000000000007</v>
      </c>
      <c r="E14">
        <f t="shared" si="0"/>
        <v>79.050000000000011</v>
      </c>
      <c r="F14">
        <f t="shared" si="1"/>
        <v>40.92</v>
      </c>
      <c r="G14">
        <f t="shared" si="2"/>
        <v>104.16000000000003</v>
      </c>
      <c r="H14">
        <f t="shared" si="3"/>
        <v>95.79</v>
      </c>
      <c r="I14">
        <v>0</v>
      </c>
      <c r="J14" s="21">
        <v>0.50220000000000009</v>
      </c>
      <c r="K14" s="21">
        <v>0.79980000000000007</v>
      </c>
      <c r="L14" s="21">
        <v>0.6603</v>
      </c>
      <c r="M14" s="21">
        <v>0.8277000000000001</v>
      </c>
      <c r="N14" s="21">
        <v>0.79049999999999998</v>
      </c>
      <c r="O14" s="24">
        <v>0.91139999999999999</v>
      </c>
      <c r="P14" s="24">
        <v>0.52080000000000004</v>
      </c>
      <c r="Q14" s="24">
        <v>0.71610000000000007</v>
      </c>
      <c r="R14" s="24">
        <v>0.74400000000000011</v>
      </c>
      <c r="S14" s="24">
        <v>0.58590000000000009</v>
      </c>
      <c r="T14" s="24">
        <v>0.90210000000000001</v>
      </c>
      <c r="U14" s="24">
        <v>0.51150000000000007</v>
      </c>
      <c r="V14" s="24">
        <v>0.86490000000000011</v>
      </c>
      <c r="W14" s="24">
        <v>0.40920000000000001</v>
      </c>
      <c r="X14" s="24">
        <v>0.89280000000000004</v>
      </c>
      <c r="Y14" s="24">
        <v>0.69750000000000001</v>
      </c>
      <c r="Z14" s="24">
        <v>0.93</v>
      </c>
      <c r="AA14" s="25">
        <v>0</v>
      </c>
      <c r="AB14" s="25">
        <v>0</v>
      </c>
      <c r="AC14" s="25">
        <v>0</v>
      </c>
      <c r="AD14" s="25">
        <v>1.86</v>
      </c>
      <c r="AE14" s="25">
        <v>15.81</v>
      </c>
      <c r="AF14" s="25">
        <v>5.58</v>
      </c>
      <c r="AG14" s="25">
        <v>3.72</v>
      </c>
      <c r="AH14" s="25">
        <v>0</v>
      </c>
      <c r="AI14" s="25">
        <v>5.58</v>
      </c>
      <c r="AJ14" s="25">
        <v>8.370000000000001</v>
      </c>
      <c r="AK14" s="25">
        <v>0</v>
      </c>
      <c r="AL14" s="25">
        <v>8.370000000000001</v>
      </c>
      <c r="AM14" s="25">
        <v>24.18</v>
      </c>
      <c r="AN14" s="25">
        <v>0</v>
      </c>
      <c r="AO14" s="25">
        <v>2.79</v>
      </c>
      <c r="AP14" s="25">
        <v>0</v>
      </c>
      <c r="AQ14" s="25">
        <v>10.23</v>
      </c>
      <c r="AR14" s="25">
        <v>15.81</v>
      </c>
      <c r="AS14" s="25">
        <v>16.740000000000002</v>
      </c>
      <c r="AT14" s="25">
        <v>17.670000000000002</v>
      </c>
      <c r="AU14" s="25">
        <v>0</v>
      </c>
      <c r="AV14" s="25">
        <v>8.370000000000001</v>
      </c>
      <c r="AW14" s="25">
        <v>12.09</v>
      </c>
      <c r="AX14" s="25">
        <v>0</v>
      </c>
      <c r="AY14" s="25">
        <v>25.110000000000003</v>
      </c>
      <c r="AZ14" s="25">
        <v>4.6500000000000004</v>
      </c>
      <c r="BA14" s="25">
        <v>17.670000000000002</v>
      </c>
      <c r="BB14" s="25">
        <v>13.950000000000001</v>
      </c>
      <c r="BC14" s="25">
        <v>4.6500000000000004</v>
      </c>
      <c r="BD14" s="25">
        <v>17.670000000000002</v>
      </c>
      <c r="BE14" s="25">
        <v>27.900000000000002</v>
      </c>
      <c r="BF14" s="25">
        <v>14.88</v>
      </c>
      <c r="BG14" s="25">
        <v>5.58</v>
      </c>
      <c r="BH14" s="25">
        <v>0</v>
      </c>
      <c r="BI14" s="25">
        <v>0</v>
      </c>
      <c r="BJ14" s="25">
        <v>13.950000000000001</v>
      </c>
      <c r="BK14" s="25">
        <v>2.79</v>
      </c>
      <c r="BL14" s="25">
        <v>0</v>
      </c>
      <c r="BM14" s="25">
        <v>13.950000000000001</v>
      </c>
      <c r="BN14" s="25">
        <v>0</v>
      </c>
    </row>
    <row r="15" spans="1:66" x14ac:dyDescent="0.25">
      <c r="A15" s="6">
        <v>44939</v>
      </c>
      <c r="B15" t="s">
        <v>7</v>
      </c>
      <c r="C15">
        <v>13</v>
      </c>
      <c r="D15">
        <f t="shared" si="4"/>
        <v>425.94000000000005</v>
      </c>
      <c r="E15">
        <f t="shared" si="0"/>
        <v>65.100000000000009</v>
      </c>
      <c r="F15">
        <f t="shared" si="1"/>
        <v>188.79000000000002</v>
      </c>
      <c r="G15">
        <f t="shared" si="2"/>
        <v>91.140000000000029</v>
      </c>
      <c r="H15">
        <f t="shared" si="3"/>
        <v>80.91</v>
      </c>
      <c r="I15">
        <v>0</v>
      </c>
      <c r="J15" s="21">
        <v>0.42780000000000001</v>
      </c>
      <c r="K15" s="21">
        <v>0.53939999999999999</v>
      </c>
      <c r="L15" s="21">
        <v>0.92070000000000007</v>
      </c>
      <c r="M15" s="21">
        <v>0.70680000000000009</v>
      </c>
      <c r="N15" s="21">
        <v>0.86490000000000011</v>
      </c>
      <c r="O15" s="24">
        <v>0.84630000000000005</v>
      </c>
      <c r="P15" s="24">
        <v>0.69750000000000001</v>
      </c>
      <c r="Q15" s="24">
        <v>0.66959999999999997</v>
      </c>
      <c r="R15" s="24">
        <v>0.65100000000000013</v>
      </c>
      <c r="S15" s="24">
        <v>0.61380000000000001</v>
      </c>
      <c r="T15" s="24">
        <v>0.8277000000000001</v>
      </c>
      <c r="U15" s="24">
        <v>0.32550000000000007</v>
      </c>
      <c r="V15" s="24">
        <v>0.92070000000000007</v>
      </c>
      <c r="W15" s="24">
        <v>0.67890000000000006</v>
      </c>
      <c r="X15" s="24">
        <v>0.87420000000000009</v>
      </c>
      <c r="Y15" s="24">
        <v>0.47430000000000005</v>
      </c>
      <c r="Z15" s="24">
        <v>0.93</v>
      </c>
      <c r="AA15" s="25">
        <v>1.86</v>
      </c>
      <c r="AB15" s="25">
        <v>23.25</v>
      </c>
      <c r="AC15" s="25">
        <v>39.06</v>
      </c>
      <c r="AD15" s="25">
        <v>10.23</v>
      </c>
      <c r="AE15" s="25">
        <v>16.740000000000002</v>
      </c>
      <c r="AF15" s="25">
        <v>33.480000000000004</v>
      </c>
      <c r="AG15" s="25">
        <v>0</v>
      </c>
      <c r="AH15" s="25">
        <v>6.5100000000000007</v>
      </c>
      <c r="AI15" s="25">
        <v>10.23</v>
      </c>
      <c r="AJ15" s="25">
        <v>47.43</v>
      </c>
      <c r="AK15" s="25">
        <v>0.93</v>
      </c>
      <c r="AL15" s="25">
        <v>0.93</v>
      </c>
      <c r="AM15" s="25">
        <v>0</v>
      </c>
      <c r="AN15" s="25">
        <v>49.29</v>
      </c>
      <c r="AO15" s="25">
        <v>6.5100000000000007</v>
      </c>
      <c r="AP15" s="25">
        <v>1.86</v>
      </c>
      <c r="AQ15" s="25">
        <v>6.5100000000000007</v>
      </c>
      <c r="AR15" s="25">
        <v>7.44</v>
      </c>
      <c r="AS15" s="25">
        <v>8.370000000000001</v>
      </c>
      <c r="AT15" s="25">
        <v>0</v>
      </c>
      <c r="AU15" s="25">
        <v>8.370000000000001</v>
      </c>
      <c r="AV15" s="25">
        <v>0</v>
      </c>
      <c r="AW15" s="25">
        <v>1.86</v>
      </c>
      <c r="AX15" s="25">
        <v>13.020000000000001</v>
      </c>
      <c r="AY15" s="25">
        <v>1.8600000000000265</v>
      </c>
      <c r="AZ15" s="25">
        <v>8.370000000000001</v>
      </c>
      <c r="BA15" s="25">
        <v>32.550000000000004</v>
      </c>
      <c r="BB15" s="25">
        <v>25.110000000000003</v>
      </c>
      <c r="BC15" s="25">
        <v>0</v>
      </c>
      <c r="BD15" s="25">
        <v>0</v>
      </c>
      <c r="BE15" s="25">
        <v>8.370000000000001</v>
      </c>
      <c r="BF15" s="25">
        <v>1.86</v>
      </c>
      <c r="BG15" s="25">
        <v>0</v>
      </c>
      <c r="BH15" s="25">
        <v>5.58</v>
      </c>
      <c r="BI15" s="25">
        <v>0</v>
      </c>
      <c r="BJ15" s="25">
        <v>3.72</v>
      </c>
      <c r="BK15" s="25">
        <v>11.16</v>
      </c>
      <c r="BL15" s="25">
        <v>13.020000000000001</v>
      </c>
      <c r="BM15" s="25">
        <v>9.3000000000000007</v>
      </c>
      <c r="BN15" s="25">
        <v>12.09</v>
      </c>
    </row>
    <row r="16" spans="1:66" x14ac:dyDescent="0.25">
      <c r="A16" s="6">
        <v>44940</v>
      </c>
      <c r="B16" t="s">
        <v>7</v>
      </c>
      <c r="C16">
        <v>14</v>
      </c>
      <c r="D16">
        <f t="shared" si="4"/>
        <v>399.90000000000009</v>
      </c>
      <c r="E16">
        <f t="shared" si="0"/>
        <v>148.80000000000001</v>
      </c>
      <c r="F16">
        <f t="shared" si="1"/>
        <v>56.730000000000004</v>
      </c>
      <c r="G16">
        <f t="shared" si="2"/>
        <v>112.53</v>
      </c>
      <c r="H16">
        <f t="shared" si="3"/>
        <v>81.84</v>
      </c>
      <c r="I16">
        <v>0</v>
      </c>
      <c r="J16" s="21">
        <v>0.67890000000000006</v>
      </c>
      <c r="K16" s="21">
        <v>0.66959999999999997</v>
      </c>
      <c r="L16" s="21">
        <v>0.2883</v>
      </c>
      <c r="M16" s="21">
        <v>0.92070000000000007</v>
      </c>
      <c r="N16" s="21">
        <v>0.86490000000000011</v>
      </c>
      <c r="O16" s="24">
        <v>0.64170000000000005</v>
      </c>
      <c r="P16" s="24">
        <v>0.89280000000000004</v>
      </c>
      <c r="Q16" s="24">
        <v>0.74400000000000011</v>
      </c>
      <c r="R16" s="24">
        <v>0.65100000000000013</v>
      </c>
      <c r="S16" s="24">
        <v>0.59520000000000006</v>
      </c>
      <c r="T16" s="24">
        <v>0.67890000000000006</v>
      </c>
      <c r="U16" s="24">
        <v>0.83700000000000008</v>
      </c>
      <c r="V16" s="24">
        <v>0.81840000000000002</v>
      </c>
      <c r="W16" s="24">
        <v>0.8277000000000001</v>
      </c>
      <c r="X16" s="24">
        <v>0.38130000000000003</v>
      </c>
      <c r="Y16" s="24">
        <v>0.68820000000000003</v>
      </c>
      <c r="Z16" s="24">
        <v>0.59520000000000006</v>
      </c>
      <c r="AA16" s="25">
        <v>7.44</v>
      </c>
      <c r="AB16" s="25">
        <v>0</v>
      </c>
      <c r="AC16" s="25">
        <v>0</v>
      </c>
      <c r="AD16" s="25">
        <v>12.09</v>
      </c>
      <c r="AE16" s="25">
        <v>0</v>
      </c>
      <c r="AF16" s="25">
        <v>12.09</v>
      </c>
      <c r="AG16" s="25">
        <v>0</v>
      </c>
      <c r="AH16" s="25">
        <v>17.670000000000002</v>
      </c>
      <c r="AI16" s="25">
        <v>4.6500000000000004</v>
      </c>
      <c r="AJ16" s="25">
        <v>2.79</v>
      </c>
      <c r="AK16" s="25">
        <v>12.09</v>
      </c>
      <c r="AL16" s="25">
        <v>21.39</v>
      </c>
      <c r="AM16" s="25">
        <v>16.740000000000002</v>
      </c>
      <c r="AN16" s="25">
        <v>21.39</v>
      </c>
      <c r="AO16" s="25">
        <v>0</v>
      </c>
      <c r="AP16" s="25">
        <v>15.81</v>
      </c>
      <c r="AQ16" s="25">
        <v>0</v>
      </c>
      <c r="AR16" s="25">
        <v>0</v>
      </c>
      <c r="AS16" s="25">
        <v>6.5100000000000007</v>
      </c>
      <c r="AT16" s="25">
        <v>0</v>
      </c>
      <c r="AU16" s="25">
        <v>11.16</v>
      </c>
      <c r="AV16" s="25">
        <v>0</v>
      </c>
      <c r="AW16" s="25">
        <v>6.5100000000000007</v>
      </c>
      <c r="AX16" s="25">
        <v>1.86</v>
      </c>
      <c r="AY16" s="25">
        <v>32.550000000000004</v>
      </c>
      <c r="AZ16" s="25">
        <v>17.670000000000002</v>
      </c>
      <c r="BA16" s="25">
        <v>8.370000000000001</v>
      </c>
      <c r="BB16" s="25">
        <v>34.410000000000004</v>
      </c>
      <c r="BC16" s="25">
        <v>0</v>
      </c>
      <c r="BD16" s="25">
        <v>0</v>
      </c>
      <c r="BE16" s="25">
        <v>20.46</v>
      </c>
      <c r="BF16" s="25">
        <v>0</v>
      </c>
      <c r="BG16" s="25">
        <v>40.92</v>
      </c>
      <c r="BH16" s="25">
        <v>0</v>
      </c>
      <c r="BI16" s="25">
        <v>10.23</v>
      </c>
      <c r="BJ16" s="25">
        <v>32.550000000000004</v>
      </c>
      <c r="BK16" s="25">
        <v>39.99</v>
      </c>
      <c r="BL16" s="25">
        <v>0</v>
      </c>
      <c r="BM16" s="25">
        <v>4.6500000000000004</v>
      </c>
      <c r="BN16" s="25">
        <v>0</v>
      </c>
    </row>
    <row r="17" spans="1:66" x14ac:dyDescent="0.25">
      <c r="A17" s="6">
        <v>44941</v>
      </c>
      <c r="B17" t="s">
        <v>7</v>
      </c>
      <c r="C17">
        <v>15</v>
      </c>
      <c r="D17">
        <f t="shared" si="4"/>
        <v>419.43</v>
      </c>
      <c r="E17">
        <f t="shared" si="0"/>
        <v>78.12</v>
      </c>
      <c r="F17">
        <f t="shared" si="1"/>
        <v>129.27000000000001</v>
      </c>
      <c r="G17">
        <f t="shared" si="2"/>
        <v>94.860000000000014</v>
      </c>
      <c r="H17">
        <f t="shared" si="3"/>
        <v>117.18</v>
      </c>
      <c r="I17">
        <v>0</v>
      </c>
      <c r="J17" s="21">
        <v>0.30690000000000001</v>
      </c>
      <c r="K17" s="21">
        <v>0.53010000000000013</v>
      </c>
      <c r="L17" s="21">
        <v>0.92070000000000007</v>
      </c>
      <c r="M17" s="21">
        <v>0.79980000000000007</v>
      </c>
      <c r="N17" s="21">
        <v>0.35340000000000005</v>
      </c>
      <c r="O17" s="24">
        <v>0.92070000000000007</v>
      </c>
      <c r="P17" s="24">
        <v>0.65100000000000013</v>
      </c>
      <c r="Q17" s="24">
        <v>0.64170000000000005</v>
      </c>
      <c r="R17" s="24">
        <v>0.66959999999999997</v>
      </c>
      <c r="S17" s="24">
        <v>0.61380000000000001</v>
      </c>
      <c r="T17" s="24">
        <v>0.58590000000000009</v>
      </c>
      <c r="U17" s="24">
        <v>0.64170000000000005</v>
      </c>
      <c r="V17" s="24">
        <v>0.79980000000000007</v>
      </c>
      <c r="W17" s="24">
        <v>0.53010000000000013</v>
      </c>
      <c r="X17" s="24">
        <v>0.81840000000000002</v>
      </c>
      <c r="Y17" s="24">
        <v>0.48360000000000003</v>
      </c>
      <c r="Z17" s="24">
        <v>0.50220000000000009</v>
      </c>
      <c r="AA17" s="25">
        <v>11.16</v>
      </c>
      <c r="AB17" s="25">
        <v>33.480000000000004</v>
      </c>
      <c r="AC17" s="25">
        <v>0</v>
      </c>
      <c r="AD17" s="25">
        <v>0</v>
      </c>
      <c r="AE17" s="25">
        <v>19.53</v>
      </c>
      <c r="AF17" s="25">
        <v>0</v>
      </c>
      <c r="AG17" s="25">
        <v>21.39</v>
      </c>
      <c r="AH17" s="25">
        <v>17.670000000000002</v>
      </c>
      <c r="AI17" s="25">
        <v>0</v>
      </c>
      <c r="AJ17" s="25">
        <v>26.040000000000003</v>
      </c>
      <c r="AK17" s="25">
        <v>9.3000000000000007</v>
      </c>
      <c r="AL17" s="25">
        <v>10.23</v>
      </c>
      <c r="AM17" s="25">
        <v>4.6500000000000004</v>
      </c>
      <c r="AN17" s="25">
        <v>29.76</v>
      </c>
      <c r="AO17" s="25">
        <v>0</v>
      </c>
      <c r="AP17" s="25">
        <v>39.06</v>
      </c>
      <c r="AQ17" s="25">
        <v>21.39</v>
      </c>
      <c r="AR17" s="25">
        <v>0</v>
      </c>
      <c r="AS17" s="25">
        <v>0.93</v>
      </c>
      <c r="AT17" s="25">
        <v>11.16</v>
      </c>
      <c r="AU17" s="25">
        <v>0.93</v>
      </c>
      <c r="AV17" s="25">
        <v>0</v>
      </c>
      <c r="AW17" s="25">
        <v>12.09</v>
      </c>
      <c r="AX17" s="25">
        <v>22.32</v>
      </c>
      <c r="AY17" s="25">
        <v>5.58</v>
      </c>
      <c r="AZ17" s="25">
        <v>37.200000000000003</v>
      </c>
      <c r="BA17" s="25">
        <v>0</v>
      </c>
      <c r="BB17" s="25">
        <v>0</v>
      </c>
      <c r="BC17" s="25">
        <v>15.81</v>
      </c>
      <c r="BD17" s="25">
        <v>0.93</v>
      </c>
      <c r="BE17" s="25">
        <v>8.370000000000001</v>
      </c>
      <c r="BF17" s="25">
        <v>10.23</v>
      </c>
      <c r="BG17" s="25">
        <v>1.86</v>
      </c>
      <c r="BH17" s="25">
        <v>0</v>
      </c>
      <c r="BI17" s="25">
        <v>29.76</v>
      </c>
      <c r="BJ17" s="25">
        <v>0</v>
      </c>
      <c r="BK17" s="25">
        <v>0</v>
      </c>
      <c r="BL17" s="25">
        <v>0</v>
      </c>
      <c r="BM17" s="25">
        <v>5.58</v>
      </c>
      <c r="BN17" s="25">
        <v>22.32</v>
      </c>
    </row>
    <row r="18" spans="1:66" x14ac:dyDescent="0.25">
      <c r="A18" s="6">
        <v>44942</v>
      </c>
      <c r="B18" t="s">
        <v>7</v>
      </c>
      <c r="C18">
        <v>16</v>
      </c>
      <c r="D18">
        <f t="shared" si="4"/>
        <v>449.19000000000005</v>
      </c>
      <c r="E18">
        <f t="shared" si="0"/>
        <v>98.580000000000013</v>
      </c>
      <c r="F18">
        <f t="shared" si="1"/>
        <v>148.80000000000001</v>
      </c>
      <c r="G18">
        <f t="shared" si="2"/>
        <v>72.540000000000006</v>
      </c>
      <c r="H18">
        <f t="shared" si="3"/>
        <v>129.27000000000001</v>
      </c>
      <c r="I18">
        <v>1</v>
      </c>
      <c r="J18" s="21">
        <v>0.45569999999999999</v>
      </c>
      <c r="K18" s="21">
        <v>0.26040000000000002</v>
      </c>
      <c r="L18" s="21">
        <v>0.46500000000000002</v>
      </c>
      <c r="M18" s="21">
        <v>0.87420000000000009</v>
      </c>
      <c r="N18" s="21">
        <v>0.83700000000000008</v>
      </c>
      <c r="O18" s="24">
        <v>0.84630000000000005</v>
      </c>
      <c r="P18" s="24">
        <v>0.86490000000000011</v>
      </c>
      <c r="Q18" s="24">
        <v>0.27900000000000003</v>
      </c>
      <c r="R18" s="24">
        <v>0.86490000000000011</v>
      </c>
      <c r="S18" s="24">
        <v>0.39990000000000003</v>
      </c>
      <c r="T18" s="24">
        <v>0.79980000000000007</v>
      </c>
      <c r="U18" s="24">
        <v>0.49290000000000006</v>
      </c>
      <c r="V18" s="24">
        <v>0.37200000000000005</v>
      </c>
      <c r="W18" s="24">
        <v>0.83700000000000008</v>
      </c>
      <c r="X18" s="24">
        <v>0.48360000000000003</v>
      </c>
      <c r="Y18" s="24">
        <v>0.55800000000000005</v>
      </c>
      <c r="Z18" s="24">
        <v>0.2697</v>
      </c>
      <c r="AA18" s="25">
        <v>42.78</v>
      </c>
      <c r="AB18" s="25">
        <v>0</v>
      </c>
      <c r="AC18" s="25">
        <v>13.020000000000001</v>
      </c>
      <c r="AD18" s="25">
        <v>2.79</v>
      </c>
      <c r="AE18" s="25">
        <v>5.58</v>
      </c>
      <c r="AF18" s="25">
        <v>14.88</v>
      </c>
      <c r="AG18" s="25">
        <v>40.92</v>
      </c>
      <c r="AH18" s="25">
        <v>0</v>
      </c>
      <c r="AI18" s="25">
        <v>27.900000000000002</v>
      </c>
      <c r="AJ18" s="25">
        <v>0.93</v>
      </c>
      <c r="AK18" s="25">
        <v>0</v>
      </c>
      <c r="AL18" s="25">
        <v>14.88</v>
      </c>
      <c r="AM18" s="25">
        <v>43.71</v>
      </c>
      <c r="AN18" s="25">
        <v>13.020000000000014</v>
      </c>
      <c r="AO18" s="25">
        <v>18.600000000000001</v>
      </c>
      <c r="AP18" s="25">
        <v>15.81</v>
      </c>
      <c r="AQ18" s="25">
        <v>19.53</v>
      </c>
      <c r="AR18" s="25">
        <v>0</v>
      </c>
      <c r="AS18" s="25">
        <v>0.93</v>
      </c>
      <c r="AT18" s="25">
        <v>2.79</v>
      </c>
      <c r="AU18" s="25">
        <v>13.950000000000001</v>
      </c>
      <c r="AV18" s="25">
        <v>0</v>
      </c>
      <c r="AW18" s="25">
        <v>5.58</v>
      </c>
      <c r="AX18" s="25">
        <v>26.040000000000003</v>
      </c>
      <c r="AY18" s="25">
        <v>0</v>
      </c>
      <c r="AZ18" s="25">
        <v>0</v>
      </c>
      <c r="BA18" s="25">
        <v>23.25</v>
      </c>
      <c r="BB18" s="25">
        <v>3.72</v>
      </c>
      <c r="BC18" s="25">
        <v>0</v>
      </c>
      <c r="BD18" s="25">
        <v>0</v>
      </c>
      <c r="BE18" s="25">
        <v>9.3000000000000007</v>
      </c>
      <c r="BF18" s="25">
        <v>0.93</v>
      </c>
      <c r="BG18" s="25">
        <v>8.370000000000001</v>
      </c>
      <c r="BH18" s="25">
        <v>8.370000000000001</v>
      </c>
      <c r="BI18" s="25">
        <v>9.3000000000000007</v>
      </c>
      <c r="BJ18" s="25">
        <v>0</v>
      </c>
      <c r="BK18" s="25">
        <v>20.46</v>
      </c>
      <c r="BL18" s="25">
        <v>37.200000000000003</v>
      </c>
      <c r="BM18" s="25">
        <v>0</v>
      </c>
      <c r="BN18" s="25">
        <v>4.6500000000000004</v>
      </c>
    </row>
    <row r="19" spans="1:66" x14ac:dyDescent="0.25">
      <c r="A19" s="6">
        <v>44943</v>
      </c>
      <c r="B19" t="s">
        <v>7</v>
      </c>
      <c r="C19">
        <v>17</v>
      </c>
      <c r="D19">
        <f t="shared" si="4"/>
        <v>473.37</v>
      </c>
      <c r="E19">
        <f t="shared" si="0"/>
        <v>82.77000000000001</v>
      </c>
      <c r="F19">
        <f t="shared" si="1"/>
        <v>102.30000000000001</v>
      </c>
      <c r="G19">
        <f t="shared" si="2"/>
        <v>172.05</v>
      </c>
      <c r="H19">
        <f t="shared" si="3"/>
        <v>116.25</v>
      </c>
      <c r="I19">
        <v>0</v>
      </c>
      <c r="J19" s="21">
        <v>0.90210000000000001</v>
      </c>
      <c r="K19" s="21">
        <v>0.5766</v>
      </c>
      <c r="L19" s="21">
        <v>0.8277000000000001</v>
      </c>
      <c r="M19" s="21">
        <v>0.81840000000000002</v>
      </c>
      <c r="N19" s="21">
        <v>0.74400000000000011</v>
      </c>
      <c r="O19" s="24">
        <v>0.74400000000000011</v>
      </c>
      <c r="P19" s="24">
        <v>0.63240000000000007</v>
      </c>
      <c r="Q19" s="24">
        <v>0.68820000000000003</v>
      </c>
      <c r="R19" s="24">
        <v>0.80910000000000004</v>
      </c>
      <c r="S19" s="24">
        <v>0.69750000000000001</v>
      </c>
      <c r="T19" s="24">
        <v>0.53939999999999999</v>
      </c>
      <c r="U19" s="24">
        <v>0.80910000000000004</v>
      </c>
      <c r="V19" s="24">
        <v>0.25110000000000005</v>
      </c>
      <c r="W19" s="24">
        <v>0.87420000000000009</v>
      </c>
      <c r="X19" s="24">
        <v>0.26040000000000002</v>
      </c>
      <c r="Y19" s="24">
        <v>0.92070000000000007</v>
      </c>
      <c r="Z19" s="24">
        <v>0.52080000000000004</v>
      </c>
      <c r="AA19" s="25">
        <v>0</v>
      </c>
      <c r="AB19" s="25">
        <v>14.88</v>
      </c>
      <c r="AC19" s="25">
        <v>12.09</v>
      </c>
      <c r="AD19" s="25">
        <v>19.53</v>
      </c>
      <c r="AE19" s="25">
        <v>0</v>
      </c>
      <c r="AF19" s="25">
        <v>4.6500000000000004</v>
      </c>
      <c r="AG19" s="25">
        <v>0</v>
      </c>
      <c r="AH19" s="25">
        <v>7.44</v>
      </c>
      <c r="AI19" s="25">
        <v>7.44</v>
      </c>
      <c r="AJ19" s="25">
        <v>36.270000000000003</v>
      </c>
      <c r="AK19" s="25">
        <v>0</v>
      </c>
      <c r="AL19" s="25">
        <v>0.93</v>
      </c>
      <c r="AM19" s="25">
        <v>7.44</v>
      </c>
      <c r="AN19" s="25">
        <v>29.76</v>
      </c>
      <c r="AO19" s="25">
        <v>0</v>
      </c>
      <c r="AP19" s="25">
        <v>28.830000000000002</v>
      </c>
      <c r="AQ19" s="25">
        <v>7.44</v>
      </c>
      <c r="AR19" s="25">
        <v>13.020000000000001</v>
      </c>
      <c r="AS19" s="25">
        <v>0</v>
      </c>
      <c r="AT19" s="25">
        <v>28.830000000000002</v>
      </c>
      <c r="AU19" s="25">
        <v>0</v>
      </c>
      <c r="AV19" s="25">
        <v>13.020000000000001</v>
      </c>
      <c r="AW19" s="25">
        <v>0</v>
      </c>
      <c r="AX19" s="25">
        <v>39.06</v>
      </c>
      <c r="AY19" s="25">
        <v>11.16</v>
      </c>
      <c r="AZ19" s="25">
        <v>16.740000000000002</v>
      </c>
      <c r="BA19" s="25">
        <v>17.670000000000002</v>
      </c>
      <c r="BB19" s="25">
        <v>21.39</v>
      </c>
      <c r="BC19" s="25">
        <v>34.410000000000004</v>
      </c>
      <c r="BD19" s="25">
        <v>18.600000000000001</v>
      </c>
      <c r="BE19" s="25">
        <v>0.93</v>
      </c>
      <c r="BF19" s="25">
        <v>0</v>
      </c>
      <c r="BG19" s="25">
        <v>0</v>
      </c>
      <c r="BH19" s="25">
        <v>9.3000000000000007</v>
      </c>
      <c r="BI19" s="25">
        <v>32.550000000000004</v>
      </c>
      <c r="BJ19" s="25">
        <v>0</v>
      </c>
      <c r="BK19" s="25">
        <v>8.370000000000001</v>
      </c>
      <c r="BL19" s="25">
        <v>3.72</v>
      </c>
      <c r="BM19" s="25">
        <v>20.46</v>
      </c>
      <c r="BN19" s="25">
        <v>7.44</v>
      </c>
    </row>
    <row r="20" spans="1:66" x14ac:dyDescent="0.25">
      <c r="A20" s="6">
        <v>44944</v>
      </c>
      <c r="B20" t="s">
        <v>7</v>
      </c>
      <c r="C20">
        <v>18</v>
      </c>
      <c r="D20">
        <f t="shared" si="4"/>
        <v>409.20000000000005</v>
      </c>
      <c r="E20">
        <f t="shared" si="0"/>
        <v>80.91</v>
      </c>
      <c r="F20">
        <f t="shared" si="1"/>
        <v>113.46000000000001</v>
      </c>
      <c r="G20">
        <f t="shared" si="2"/>
        <v>128.34</v>
      </c>
      <c r="H20">
        <f t="shared" si="3"/>
        <v>86.490000000000009</v>
      </c>
      <c r="I20">
        <v>0</v>
      </c>
      <c r="J20" s="21">
        <v>0.29760000000000003</v>
      </c>
      <c r="K20" s="21">
        <v>0.69750000000000001</v>
      </c>
      <c r="L20" s="21">
        <v>0.70680000000000009</v>
      </c>
      <c r="M20" s="21">
        <v>0.8277000000000001</v>
      </c>
      <c r="N20" s="21">
        <v>0.87420000000000009</v>
      </c>
      <c r="O20" s="24">
        <v>0.84630000000000005</v>
      </c>
      <c r="P20" s="24">
        <v>0.64170000000000005</v>
      </c>
      <c r="Q20" s="24">
        <v>0.8277000000000001</v>
      </c>
      <c r="R20" s="24">
        <v>0.52080000000000004</v>
      </c>
      <c r="S20" s="24">
        <v>0.66959999999999997</v>
      </c>
      <c r="T20" s="24">
        <v>0.64170000000000005</v>
      </c>
      <c r="U20" s="24">
        <v>0.27900000000000003</v>
      </c>
      <c r="V20" s="24">
        <v>0.38130000000000003</v>
      </c>
      <c r="W20" s="24">
        <v>0.67890000000000006</v>
      </c>
      <c r="X20" s="24">
        <v>0.87420000000000009</v>
      </c>
      <c r="Y20" s="24">
        <v>0.8277000000000001</v>
      </c>
      <c r="Z20" s="24">
        <v>0.93</v>
      </c>
      <c r="AA20" s="25">
        <v>13.950000000000001</v>
      </c>
      <c r="AB20" s="25">
        <v>2.79</v>
      </c>
      <c r="AC20" s="25">
        <v>0</v>
      </c>
      <c r="AD20" s="25">
        <v>8.370000000000001</v>
      </c>
      <c r="AE20" s="25">
        <v>13.020000000000001</v>
      </c>
      <c r="AF20" s="25">
        <v>31.62</v>
      </c>
      <c r="AG20" s="25">
        <v>7.44</v>
      </c>
      <c r="AH20" s="25">
        <v>6.5100000000000007</v>
      </c>
      <c r="AI20" s="25">
        <v>29.76</v>
      </c>
      <c r="AJ20" s="25">
        <v>0</v>
      </c>
      <c r="AK20" s="25">
        <v>1.86</v>
      </c>
      <c r="AL20" s="25">
        <v>19.53</v>
      </c>
      <c r="AM20" s="25">
        <v>10.23</v>
      </c>
      <c r="AN20" s="25">
        <v>13.950000000000001</v>
      </c>
      <c r="AO20" s="25">
        <v>0</v>
      </c>
      <c r="AP20" s="25">
        <v>2.79</v>
      </c>
      <c r="AQ20" s="25">
        <v>12.09</v>
      </c>
      <c r="AR20" s="25">
        <v>12.09</v>
      </c>
      <c r="AS20" s="25">
        <v>7.44</v>
      </c>
      <c r="AT20" s="25">
        <v>8.370000000000001</v>
      </c>
      <c r="AU20" s="25">
        <v>10.23</v>
      </c>
      <c r="AV20" s="25">
        <v>13.020000000000001</v>
      </c>
      <c r="AW20" s="25">
        <v>0</v>
      </c>
      <c r="AX20" s="25">
        <v>15.81</v>
      </c>
      <c r="AY20" s="25">
        <v>29.76</v>
      </c>
      <c r="AZ20" s="25">
        <v>0</v>
      </c>
      <c r="BA20" s="25">
        <v>9.3000000000000007</v>
      </c>
      <c r="BB20" s="25">
        <v>0</v>
      </c>
      <c r="BC20" s="25">
        <v>26.040000000000003</v>
      </c>
      <c r="BD20" s="25">
        <v>24.18</v>
      </c>
      <c r="BE20" s="25">
        <v>3.72</v>
      </c>
      <c r="BF20" s="25">
        <v>5.58</v>
      </c>
      <c r="BG20" s="25">
        <v>9.3000000000000007</v>
      </c>
      <c r="BH20" s="25">
        <v>0</v>
      </c>
      <c r="BI20" s="25">
        <v>11.16</v>
      </c>
      <c r="BJ20" s="25">
        <v>22.32</v>
      </c>
      <c r="BK20" s="25">
        <v>0</v>
      </c>
      <c r="BL20" s="25">
        <v>8.370000000000001</v>
      </c>
      <c r="BM20" s="25">
        <v>20.46</v>
      </c>
      <c r="BN20" s="25">
        <v>0</v>
      </c>
    </row>
    <row r="21" spans="1:66" x14ac:dyDescent="0.25">
      <c r="A21" s="6">
        <v>44945</v>
      </c>
      <c r="B21" t="s">
        <v>7</v>
      </c>
      <c r="C21">
        <v>19</v>
      </c>
      <c r="D21">
        <f t="shared" si="4"/>
        <v>456.63000000000011</v>
      </c>
      <c r="E21">
        <f t="shared" si="0"/>
        <v>122.76000000000006</v>
      </c>
      <c r="F21">
        <f t="shared" si="1"/>
        <v>135.78</v>
      </c>
      <c r="G21">
        <f t="shared" si="2"/>
        <v>91.14</v>
      </c>
      <c r="H21">
        <f t="shared" si="3"/>
        <v>106.95000000000006</v>
      </c>
      <c r="I21">
        <v>0</v>
      </c>
      <c r="J21" s="21">
        <v>0.41850000000000004</v>
      </c>
      <c r="K21" s="21">
        <v>0.74400000000000011</v>
      </c>
      <c r="L21" s="21">
        <v>0.69750000000000001</v>
      </c>
      <c r="M21" s="21">
        <v>0.86490000000000011</v>
      </c>
      <c r="N21" s="21">
        <v>0.66959999999999997</v>
      </c>
      <c r="O21" s="24">
        <v>0.84630000000000005</v>
      </c>
      <c r="P21" s="24">
        <v>0.13950000000000001</v>
      </c>
      <c r="Q21" s="24">
        <v>0.86490000000000011</v>
      </c>
      <c r="R21" s="24">
        <v>9.3000000000000013E-2</v>
      </c>
      <c r="S21" s="24">
        <v>0.6603</v>
      </c>
      <c r="T21" s="24">
        <v>0.59520000000000006</v>
      </c>
      <c r="U21" s="24">
        <v>0.46500000000000002</v>
      </c>
      <c r="V21" s="24">
        <v>0.86490000000000011</v>
      </c>
      <c r="W21" s="24">
        <v>0.51150000000000007</v>
      </c>
      <c r="X21" s="24">
        <v>0.43710000000000004</v>
      </c>
      <c r="Y21" s="24">
        <v>0.92070000000000007</v>
      </c>
      <c r="Z21" s="24">
        <v>0.84630000000000005</v>
      </c>
      <c r="AA21" s="25">
        <v>5.58</v>
      </c>
      <c r="AB21" s="25">
        <v>0.93</v>
      </c>
      <c r="AC21" s="25">
        <v>0</v>
      </c>
      <c r="AD21" s="25">
        <v>5.58</v>
      </c>
      <c r="AE21" s="25">
        <v>4.6500000000000004</v>
      </c>
      <c r="AF21" s="25">
        <v>0.93</v>
      </c>
      <c r="AG21" s="25">
        <v>1.86</v>
      </c>
      <c r="AH21" s="25">
        <v>50.220000000000006</v>
      </c>
      <c r="AI21" s="25">
        <v>33.480000000000004</v>
      </c>
      <c r="AJ21" s="25">
        <v>32.550000000000004</v>
      </c>
      <c r="AK21" s="25">
        <v>9.3000000000000007</v>
      </c>
      <c r="AL21" s="25">
        <v>0</v>
      </c>
      <c r="AM21" s="25">
        <v>17.670000000000002</v>
      </c>
      <c r="AN21" s="25">
        <v>0</v>
      </c>
      <c r="AO21" s="25">
        <v>12.090000000000053</v>
      </c>
      <c r="AP21" s="25">
        <v>6.5100000000000007</v>
      </c>
      <c r="AQ21" s="25">
        <v>2.79</v>
      </c>
      <c r="AR21" s="25">
        <v>0</v>
      </c>
      <c r="AS21" s="25">
        <v>11.16</v>
      </c>
      <c r="AT21" s="25">
        <v>56.730000000000004</v>
      </c>
      <c r="AU21" s="25">
        <v>3.72</v>
      </c>
      <c r="AV21" s="25">
        <v>1.86</v>
      </c>
      <c r="AW21" s="25">
        <v>0</v>
      </c>
      <c r="AX21" s="25">
        <v>0</v>
      </c>
      <c r="AY21" s="25">
        <v>25.110000000000003</v>
      </c>
      <c r="AZ21" s="25">
        <v>0</v>
      </c>
      <c r="BA21" s="25">
        <v>23.25</v>
      </c>
      <c r="BB21" s="25">
        <v>18.600000000000001</v>
      </c>
      <c r="BC21" s="25">
        <v>9.3000000000000007</v>
      </c>
      <c r="BD21" s="25">
        <v>9.3000000000000007</v>
      </c>
      <c r="BE21" s="25">
        <v>2.79</v>
      </c>
      <c r="BF21" s="25">
        <v>16.740000000000002</v>
      </c>
      <c r="BG21" s="25">
        <v>5.58</v>
      </c>
      <c r="BH21" s="25">
        <v>0</v>
      </c>
      <c r="BI21" s="25">
        <v>0</v>
      </c>
      <c r="BJ21" s="25">
        <v>45.57</v>
      </c>
      <c r="BK21" s="25">
        <v>24.18</v>
      </c>
      <c r="BL21" s="25">
        <v>25.110000000000003</v>
      </c>
      <c r="BM21" s="25">
        <v>0</v>
      </c>
      <c r="BN21" s="25">
        <v>2.7900000000000529</v>
      </c>
    </row>
    <row r="22" spans="1:66" x14ac:dyDescent="0.25">
      <c r="A22" s="6">
        <v>44946</v>
      </c>
      <c r="B22" t="s">
        <v>7</v>
      </c>
      <c r="C22">
        <v>20</v>
      </c>
      <c r="D22">
        <f t="shared" si="4"/>
        <v>424.0800000000001</v>
      </c>
      <c r="E22">
        <f t="shared" si="0"/>
        <v>170.19000000000003</v>
      </c>
      <c r="F22">
        <f t="shared" si="1"/>
        <v>69.750000000000014</v>
      </c>
      <c r="G22">
        <f t="shared" si="2"/>
        <v>116.25000000000001</v>
      </c>
      <c r="H22">
        <f t="shared" si="3"/>
        <v>67.890000000000043</v>
      </c>
      <c r="I22">
        <v>0</v>
      </c>
      <c r="J22" s="21">
        <v>0.38130000000000003</v>
      </c>
      <c r="K22" s="21">
        <v>0.75330000000000008</v>
      </c>
      <c r="L22" s="21">
        <v>0.29760000000000003</v>
      </c>
      <c r="M22" s="21">
        <v>0.32550000000000007</v>
      </c>
      <c r="N22" s="21">
        <v>0.87420000000000009</v>
      </c>
      <c r="O22" s="24">
        <v>0.63240000000000007</v>
      </c>
      <c r="P22" s="24">
        <v>0.73470000000000002</v>
      </c>
      <c r="Q22" s="24">
        <v>0.56730000000000003</v>
      </c>
      <c r="R22" s="24">
        <v>0.69750000000000001</v>
      </c>
      <c r="S22" s="24">
        <v>0.52080000000000004</v>
      </c>
      <c r="T22" s="24">
        <v>0.81840000000000002</v>
      </c>
      <c r="U22" s="24">
        <v>0.76260000000000006</v>
      </c>
      <c r="V22" s="24">
        <v>0.86490000000000011</v>
      </c>
      <c r="W22" s="24">
        <v>0.76260000000000006</v>
      </c>
      <c r="X22" s="24">
        <v>0.88350000000000006</v>
      </c>
      <c r="Y22" s="24">
        <v>0.25110000000000005</v>
      </c>
      <c r="Z22" s="24">
        <v>0.90210000000000001</v>
      </c>
      <c r="AA22" s="25">
        <v>0</v>
      </c>
      <c r="AB22" s="25">
        <v>7.44</v>
      </c>
      <c r="AC22" s="25">
        <v>8.370000000000001</v>
      </c>
      <c r="AD22" s="25">
        <v>7.44</v>
      </c>
      <c r="AE22" s="25">
        <v>5.58</v>
      </c>
      <c r="AF22" s="25">
        <v>0.93</v>
      </c>
      <c r="AG22" s="25">
        <v>31.62</v>
      </c>
      <c r="AH22" s="25">
        <v>0</v>
      </c>
      <c r="AI22" s="25">
        <v>7.44</v>
      </c>
      <c r="AJ22" s="25">
        <v>0.93</v>
      </c>
      <c r="AK22" s="25">
        <v>0</v>
      </c>
      <c r="AL22" s="25">
        <v>8.370000000000001</v>
      </c>
      <c r="AM22" s="25">
        <v>5.58</v>
      </c>
      <c r="AN22" s="25">
        <v>0</v>
      </c>
      <c r="AO22" s="25">
        <v>13.020000000000001</v>
      </c>
      <c r="AP22" s="25">
        <v>4.6500000000000528</v>
      </c>
      <c r="AQ22" s="25">
        <v>12.09</v>
      </c>
      <c r="AR22" s="25">
        <v>0.93</v>
      </c>
      <c r="AS22" s="25">
        <v>3.72</v>
      </c>
      <c r="AT22" s="25">
        <v>19.53</v>
      </c>
      <c r="AU22" s="25">
        <v>0</v>
      </c>
      <c r="AV22" s="25">
        <v>8.370000000000001</v>
      </c>
      <c r="AW22" s="25">
        <v>0</v>
      </c>
      <c r="AX22" s="25">
        <v>0</v>
      </c>
      <c r="AY22" s="25">
        <v>10.23</v>
      </c>
      <c r="AZ22" s="25">
        <v>33.480000000000004</v>
      </c>
      <c r="BA22" s="25">
        <v>20.46</v>
      </c>
      <c r="BB22" s="25">
        <v>13.020000000000001</v>
      </c>
      <c r="BC22" s="25">
        <v>0.93</v>
      </c>
      <c r="BD22" s="25">
        <v>29.76</v>
      </c>
      <c r="BE22" s="25">
        <v>24.18</v>
      </c>
      <c r="BF22" s="25">
        <v>15.81</v>
      </c>
      <c r="BG22" s="25">
        <v>7.44</v>
      </c>
      <c r="BH22" s="25">
        <v>0</v>
      </c>
      <c r="BI22" s="25">
        <v>13.020000000000001</v>
      </c>
      <c r="BJ22" s="25">
        <v>6.5100000000000007</v>
      </c>
      <c r="BK22" s="25">
        <v>38.130000000000003</v>
      </c>
      <c r="BL22" s="25">
        <v>35.340000000000003</v>
      </c>
      <c r="BM22" s="25">
        <v>17.670000000000002</v>
      </c>
      <c r="BN22" s="25">
        <v>12.09</v>
      </c>
    </row>
    <row r="23" spans="1:66" x14ac:dyDescent="0.25">
      <c r="A23" s="6">
        <v>44947</v>
      </c>
      <c r="B23" t="s">
        <v>7</v>
      </c>
      <c r="C23">
        <v>21</v>
      </c>
      <c r="D23">
        <f t="shared" si="4"/>
        <v>385.95</v>
      </c>
      <c r="E23">
        <f t="shared" si="0"/>
        <v>123.69</v>
      </c>
      <c r="F23">
        <f t="shared" si="1"/>
        <v>92.070000000000007</v>
      </c>
      <c r="G23">
        <f t="shared" si="2"/>
        <v>122.76</v>
      </c>
      <c r="H23">
        <f t="shared" si="3"/>
        <v>47.430000000000007</v>
      </c>
      <c r="I23">
        <v>0</v>
      </c>
      <c r="J23" s="21">
        <v>0.15810000000000002</v>
      </c>
      <c r="K23" s="21">
        <v>0.47430000000000005</v>
      </c>
      <c r="L23" s="21">
        <v>0.76260000000000006</v>
      </c>
      <c r="M23" s="21">
        <v>0.81840000000000002</v>
      </c>
      <c r="N23" s="21">
        <v>0.37200000000000005</v>
      </c>
      <c r="O23" s="24">
        <v>0.65100000000000013</v>
      </c>
      <c r="P23" s="24">
        <v>0.15810000000000002</v>
      </c>
      <c r="Q23" s="24">
        <v>0.88350000000000006</v>
      </c>
      <c r="R23" s="24">
        <v>0.5766</v>
      </c>
      <c r="S23" s="24">
        <v>0.58590000000000009</v>
      </c>
      <c r="T23" s="24">
        <v>0.88350000000000006</v>
      </c>
      <c r="U23" s="24">
        <v>0.50220000000000009</v>
      </c>
      <c r="V23" s="24">
        <v>0.89280000000000004</v>
      </c>
      <c r="W23" s="24">
        <v>0.33479999999999999</v>
      </c>
      <c r="X23" s="24">
        <v>0.47430000000000005</v>
      </c>
      <c r="Y23" s="24">
        <v>0.88350000000000006</v>
      </c>
      <c r="Z23" s="24">
        <v>0.84630000000000005</v>
      </c>
      <c r="AA23" s="25">
        <v>37.200000000000003</v>
      </c>
      <c r="AB23" s="25">
        <v>0</v>
      </c>
      <c r="AC23" s="25">
        <v>0</v>
      </c>
      <c r="AD23" s="25">
        <v>4.6500000000000004</v>
      </c>
      <c r="AE23" s="25">
        <v>0.93</v>
      </c>
      <c r="AF23" s="25">
        <v>14.88</v>
      </c>
      <c r="AG23" s="25">
        <v>0</v>
      </c>
      <c r="AH23" s="25">
        <v>26.040000000000003</v>
      </c>
      <c r="AI23" s="25">
        <v>0</v>
      </c>
      <c r="AJ23" s="25">
        <v>8.370000000000001</v>
      </c>
      <c r="AK23" s="25">
        <v>0</v>
      </c>
      <c r="AL23" s="25">
        <v>0</v>
      </c>
      <c r="AM23" s="25">
        <v>0</v>
      </c>
      <c r="AN23" s="25">
        <v>1.86</v>
      </c>
      <c r="AO23" s="25">
        <v>18.600000000000001</v>
      </c>
      <c r="AP23" s="25">
        <v>0</v>
      </c>
      <c r="AQ23" s="25">
        <v>0</v>
      </c>
      <c r="AR23" s="25">
        <v>17.670000000000002</v>
      </c>
      <c r="AS23" s="25">
        <v>9.3000000000000007</v>
      </c>
      <c r="AT23" s="25">
        <v>0</v>
      </c>
      <c r="AU23" s="25">
        <v>13.950000000000001</v>
      </c>
      <c r="AV23" s="25">
        <v>13.950000000000001</v>
      </c>
      <c r="AW23" s="25">
        <v>20.46</v>
      </c>
      <c r="AX23" s="25">
        <v>1.86</v>
      </c>
      <c r="AY23" s="25">
        <v>1.86</v>
      </c>
      <c r="AZ23" s="25">
        <v>3.72</v>
      </c>
      <c r="BA23" s="25">
        <v>0</v>
      </c>
      <c r="BB23" s="25">
        <v>10.23</v>
      </c>
      <c r="BC23" s="25">
        <v>29.76</v>
      </c>
      <c r="BD23" s="25">
        <v>26.970000000000002</v>
      </c>
      <c r="BE23" s="25">
        <v>0</v>
      </c>
      <c r="BF23" s="25">
        <v>0</v>
      </c>
      <c r="BG23" s="25">
        <v>8.370000000000001</v>
      </c>
      <c r="BH23" s="25">
        <v>8.370000000000001</v>
      </c>
      <c r="BI23" s="25">
        <v>32.550000000000004</v>
      </c>
      <c r="BJ23" s="25">
        <v>16.740000000000002</v>
      </c>
      <c r="BK23" s="25">
        <v>0</v>
      </c>
      <c r="BL23" s="25">
        <v>5.58</v>
      </c>
      <c r="BM23" s="25">
        <v>11.16</v>
      </c>
      <c r="BN23" s="25">
        <v>40.92</v>
      </c>
    </row>
    <row r="24" spans="1:66" x14ac:dyDescent="0.25">
      <c r="A24" s="6">
        <v>44948</v>
      </c>
      <c r="B24" t="s">
        <v>7</v>
      </c>
      <c r="C24">
        <v>22</v>
      </c>
      <c r="D24">
        <f t="shared" si="4"/>
        <v>584.97000000000014</v>
      </c>
      <c r="E24">
        <f t="shared" si="0"/>
        <v>128.34</v>
      </c>
      <c r="F24">
        <f t="shared" si="1"/>
        <v>91.140000000000043</v>
      </c>
      <c r="G24">
        <f t="shared" si="2"/>
        <v>203.67000000000002</v>
      </c>
      <c r="H24">
        <f t="shared" si="3"/>
        <v>161.82000000000002</v>
      </c>
      <c r="I24">
        <v>0</v>
      </c>
      <c r="J24" s="21">
        <v>0.34410000000000002</v>
      </c>
      <c r="K24" s="21">
        <v>0.66959999999999997</v>
      </c>
      <c r="L24" s="21">
        <v>0.80910000000000004</v>
      </c>
      <c r="M24" s="21">
        <v>0.65100000000000013</v>
      </c>
      <c r="N24" s="21">
        <v>0.76260000000000006</v>
      </c>
      <c r="O24" s="24">
        <v>0.88350000000000006</v>
      </c>
      <c r="P24" s="24">
        <v>0.61380000000000001</v>
      </c>
      <c r="Q24" s="24">
        <v>0.93</v>
      </c>
      <c r="R24" s="24">
        <v>0.68820000000000003</v>
      </c>
      <c r="S24" s="24">
        <v>0.69750000000000001</v>
      </c>
      <c r="T24" s="24">
        <v>0.53010000000000013</v>
      </c>
      <c r="U24" s="24">
        <v>0.90210000000000001</v>
      </c>
      <c r="V24" s="24">
        <v>0.91139999999999999</v>
      </c>
      <c r="W24" s="24">
        <v>0.80910000000000004</v>
      </c>
      <c r="X24" s="24">
        <v>0.2697</v>
      </c>
      <c r="Y24" s="24">
        <v>0.46500000000000002</v>
      </c>
      <c r="Z24" s="24">
        <v>0.46500000000000002</v>
      </c>
      <c r="AA24" s="25">
        <v>0</v>
      </c>
      <c r="AB24" s="25">
        <v>0</v>
      </c>
      <c r="AC24" s="25">
        <v>0</v>
      </c>
      <c r="AD24" s="25">
        <v>7.44</v>
      </c>
      <c r="AE24" s="25">
        <v>7.4400000000000537</v>
      </c>
      <c r="AF24" s="25">
        <v>0.93</v>
      </c>
      <c r="AG24" s="25">
        <v>24.18</v>
      </c>
      <c r="AH24" s="25">
        <v>11.16</v>
      </c>
      <c r="AI24" s="25">
        <v>1.86</v>
      </c>
      <c r="AJ24" s="25">
        <v>38.130000000000003</v>
      </c>
      <c r="AK24" s="25">
        <v>22.32</v>
      </c>
      <c r="AL24" s="25">
        <v>16.740000000000002</v>
      </c>
      <c r="AM24" s="25">
        <v>16.740000000000002</v>
      </c>
      <c r="AN24" s="25">
        <v>29.76</v>
      </c>
      <c r="AO24" s="25">
        <v>32.550000000000004</v>
      </c>
      <c r="AP24" s="25">
        <v>16.740000000000002</v>
      </c>
      <c r="AQ24" s="25">
        <v>14.88</v>
      </c>
      <c r="AR24" s="25">
        <v>14.88</v>
      </c>
      <c r="AS24" s="25">
        <v>7.44</v>
      </c>
      <c r="AT24" s="25">
        <v>12.09</v>
      </c>
      <c r="AU24" s="25">
        <v>28.830000000000002</v>
      </c>
      <c r="AV24" s="25">
        <v>0.93</v>
      </c>
      <c r="AW24" s="25">
        <v>48.36</v>
      </c>
      <c r="AX24" s="25">
        <v>6.5100000000000007</v>
      </c>
      <c r="AY24" s="25">
        <v>40.92</v>
      </c>
      <c r="AZ24" s="25">
        <v>19.53</v>
      </c>
      <c r="BA24" s="25">
        <v>34.410000000000004</v>
      </c>
      <c r="BB24" s="25">
        <v>0.93</v>
      </c>
      <c r="BC24" s="25">
        <v>5.58</v>
      </c>
      <c r="BD24" s="25">
        <v>17.670000000000002</v>
      </c>
      <c r="BE24" s="25">
        <v>0</v>
      </c>
      <c r="BF24" s="25">
        <v>8.370000000000001</v>
      </c>
      <c r="BG24" s="25">
        <v>9.3000000000000007</v>
      </c>
      <c r="BH24" s="25">
        <v>0</v>
      </c>
      <c r="BI24" s="25">
        <v>45.57</v>
      </c>
      <c r="BJ24" s="25">
        <v>0</v>
      </c>
      <c r="BK24" s="25">
        <v>23.25</v>
      </c>
      <c r="BL24" s="25">
        <v>22.32</v>
      </c>
      <c r="BM24" s="25">
        <v>0.93</v>
      </c>
      <c r="BN24" s="25">
        <v>18.600000000000001</v>
      </c>
    </row>
    <row r="25" spans="1:66" x14ac:dyDescent="0.25">
      <c r="A25" s="6">
        <v>44949</v>
      </c>
      <c r="B25" t="s">
        <v>7</v>
      </c>
      <c r="C25">
        <v>23</v>
      </c>
      <c r="D25">
        <f t="shared" si="4"/>
        <v>607.29</v>
      </c>
      <c r="E25">
        <f t="shared" si="0"/>
        <v>186.92999999999998</v>
      </c>
      <c r="F25">
        <f t="shared" si="1"/>
        <v>98.58</v>
      </c>
      <c r="G25">
        <f t="shared" si="2"/>
        <v>129.26999999999998</v>
      </c>
      <c r="H25">
        <f t="shared" si="3"/>
        <v>192.51000000000002</v>
      </c>
      <c r="I25">
        <v>0</v>
      </c>
      <c r="J25" s="21">
        <v>0.84630000000000005</v>
      </c>
      <c r="K25" s="21">
        <v>0.56730000000000003</v>
      </c>
      <c r="L25" s="21">
        <v>0.71610000000000007</v>
      </c>
      <c r="M25" s="21">
        <v>0.83700000000000008</v>
      </c>
      <c r="N25" s="21">
        <v>0.69750000000000001</v>
      </c>
      <c r="O25" s="24">
        <v>0.70680000000000009</v>
      </c>
      <c r="P25" s="24">
        <v>0.6603</v>
      </c>
      <c r="Q25" s="24">
        <v>0.5766</v>
      </c>
      <c r="R25" s="24">
        <v>0.60450000000000004</v>
      </c>
      <c r="S25" s="24">
        <v>0.53010000000000013</v>
      </c>
      <c r="T25" s="24">
        <v>0.74400000000000011</v>
      </c>
      <c r="U25" s="24">
        <v>0.86490000000000011</v>
      </c>
      <c r="V25" s="24">
        <v>0.91139999999999999</v>
      </c>
      <c r="W25" s="24">
        <v>0.89280000000000004</v>
      </c>
      <c r="X25" s="24">
        <v>0.79980000000000007</v>
      </c>
      <c r="Y25" s="24">
        <v>0.52080000000000004</v>
      </c>
      <c r="Z25" s="24">
        <v>0.36270000000000002</v>
      </c>
      <c r="AA25" s="25">
        <v>35.340000000000003</v>
      </c>
      <c r="AB25" s="25">
        <v>0.93</v>
      </c>
      <c r="AC25" s="25">
        <v>1.86</v>
      </c>
      <c r="AD25" s="25">
        <v>23.25</v>
      </c>
      <c r="AE25" s="25">
        <v>6.5100000000000007</v>
      </c>
      <c r="AF25" s="25">
        <v>0</v>
      </c>
      <c r="AG25" s="25">
        <v>0</v>
      </c>
      <c r="AH25" s="25">
        <v>16.740000000000002</v>
      </c>
      <c r="AI25" s="25">
        <v>3.72</v>
      </c>
      <c r="AJ25" s="25">
        <v>10.23</v>
      </c>
      <c r="AK25" s="25">
        <v>12.09</v>
      </c>
      <c r="AL25" s="25">
        <v>27.900000000000002</v>
      </c>
      <c r="AM25" s="25">
        <v>13.020000000000001</v>
      </c>
      <c r="AN25" s="25">
        <v>34.410000000000004</v>
      </c>
      <c r="AO25" s="25">
        <v>0</v>
      </c>
      <c r="AP25" s="25">
        <v>0</v>
      </c>
      <c r="AQ25" s="25">
        <v>26.040000000000003</v>
      </c>
      <c r="AR25" s="25">
        <v>12.09</v>
      </c>
      <c r="AS25" s="25">
        <v>47.43</v>
      </c>
      <c r="AT25" s="25">
        <v>31.62</v>
      </c>
      <c r="AU25" s="25">
        <v>7.44</v>
      </c>
      <c r="AV25" s="25">
        <v>0</v>
      </c>
      <c r="AW25" s="25">
        <v>34.410000000000004</v>
      </c>
      <c r="AX25" s="25">
        <v>14.88</v>
      </c>
      <c r="AY25" s="25">
        <v>7.44</v>
      </c>
      <c r="AZ25" s="25">
        <v>0.93</v>
      </c>
      <c r="BA25" s="25">
        <v>11.16</v>
      </c>
      <c r="BB25" s="25">
        <v>20.46</v>
      </c>
      <c r="BC25" s="25">
        <v>22.32</v>
      </c>
      <c r="BD25" s="25">
        <v>10.23</v>
      </c>
      <c r="BE25" s="25">
        <v>15.81</v>
      </c>
      <c r="BF25" s="25">
        <v>41.85</v>
      </c>
      <c r="BG25" s="25">
        <v>26.040000000000003</v>
      </c>
      <c r="BH25" s="25">
        <v>4.6500000000000004</v>
      </c>
      <c r="BI25" s="25">
        <v>25.110000000000003</v>
      </c>
      <c r="BJ25" s="25">
        <v>26.040000000000003</v>
      </c>
      <c r="BK25" s="25">
        <v>21.39</v>
      </c>
      <c r="BL25" s="25">
        <v>0</v>
      </c>
      <c r="BM25" s="25">
        <v>0</v>
      </c>
      <c r="BN25" s="25">
        <v>26.040000000000003</v>
      </c>
    </row>
    <row r="26" spans="1:66" x14ac:dyDescent="0.25">
      <c r="A26" s="6">
        <v>44950</v>
      </c>
      <c r="B26" t="s">
        <v>7</v>
      </c>
      <c r="C26">
        <v>24</v>
      </c>
      <c r="D26">
        <f t="shared" si="4"/>
        <v>448.26</v>
      </c>
      <c r="E26">
        <f t="shared" si="0"/>
        <v>170.19</v>
      </c>
      <c r="F26">
        <f t="shared" si="1"/>
        <v>75.33</v>
      </c>
      <c r="G26">
        <f t="shared" si="2"/>
        <v>97.65</v>
      </c>
      <c r="H26">
        <f t="shared" si="3"/>
        <v>105.09</v>
      </c>
      <c r="I26">
        <v>0</v>
      </c>
      <c r="J26" s="21">
        <v>0.27900000000000003</v>
      </c>
      <c r="K26" s="21">
        <v>0.66959999999999997</v>
      </c>
      <c r="L26" s="21">
        <v>0.59520000000000006</v>
      </c>
      <c r="M26" s="21">
        <v>0.65100000000000013</v>
      </c>
      <c r="N26" s="21">
        <v>0.78120000000000001</v>
      </c>
      <c r="O26" s="24">
        <v>0.55800000000000005</v>
      </c>
      <c r="P26" s="24">
        <v>0.56730000000000003</v>
      </c>
      <c r="Q26" s="24">
        <v>0.67890000000000006</v>
      </c>
      <c r="R26" s="24">
        <v>0.52080000000000004</v>
      </c>
      <c r="S26" s="24">
        <v>0.58590000000000009</v>
      </c>
      <c r="T26" s="24">
        <v>0.8277000000000001</v>
      </c>
      <c r="U26" s="24">
        <v>0.6231000000000001</v>
      </c>
      <c r="V26" s="24">
        <v>0.93</v>
      </c>
      <c r="W26" s="24">
        <v>0.77190000000000014</v>
      </c>
      <c r="X26" s="24">
        <v>0.54869999999999997</v>
      </c>
      <c r="Y26" s="24">
        <v>0.31620000000000004</v>
      </c>
      <c r="Z26" s="24">
        <v>0.85560000000000003</v>
      </c>
      <c r="AA26" s="25">
        <v>7.44</v>
      </c>
      <c r="AB26" s="25">
        <v>19.53</v>
      </c>
      <c r="AC26" s="25">
        <v>0</v>
      </c>
      <c r="AD26" s="25">
        <v>0</v>
      </c>
      <c r="AE26" s="25">
        <v>0</v>
      </c>
      <c r="AF26" s="25">
        <v>0</v>
      </c>
      <c r="AG26" s="25">
        <v>10.23</v>
      </c>
      <c r="AH26" s="25">
        <v>0</v>
      </c>
      <c r="AI26" s="25">
        <v>11.16</v>
      </c>
      <c r="AJ26" s="25">
        <v>26.970000000000002</v>
      </c>
      <c r="AK26" s="25">
        <v>37.200000000000003</v>
      </c>
      <c r="AL26" s="25">
        <v>42.78</v>
      </c>
      <c r="AM26" s="25">
        <v>4.6500000000000004</v>
      </c>
      <c r="AN26" s="25">
        <v>14.88</v>
      </c>
      <c r="AO26" s="25">
        <v>11.16</v>
      </c>
      <c r="AP26" s="25">
        <v>7.44</v>
      </c>
      <c r="AQ26" s="25">
        <v>5.58</v>
      </c>
      <c r="AR26" s="25">
        <v>4.6500000000000004</v>
      </c>
      <c r="AS26" s="25">
        <v>6.5100000000000007</v>
      </c>
      <c r="AT26" s="25">
        <v>7.44</v>
      </c>
      <c r="AU26" s="25">
        <v>6.5100000000000007</v>
      </c>
      <c r="AV26" s="25">
        <v>8.370000000000001</v>
      </c>
      <c r="AW26" s="25">
        <v>14.88</v>
      </c>
      <c r="AX26" s="25">
        <v>5.58</v>
      </c>
      <c r="AY26" s="25">
        <v>8.370000000000001</v>
      </c>
      <c r="AZ26" s="25">
        <v>25.110000000000003</v>
      </c>
      <c r="BA26" s="25">
        <v>5.58</v>
      </c>
      <c r="BB26" s="25">
        <v>5.58</v>
      </c>
      <c r="BC26" s="25">
        <v>12.09</v>
      </c>
      <c r="BD26" s="25">
        <v>5.58</v>
      </c>
      <c r="BE26" s="25">
        <v>24.18</v>
      </c>
      <c r="BF26" s="25">
        <v>7.44</v>
      </c>
      <c r="BG26" s="25">
        <v>8.370000000000001</v>
      </c>
      <c r="BH26" s="25">
        <v>9.3000000000000007</v>
      </c>
      <c r="BI26" s="25">
        <v>37.200000000000003</v>
      </c>
      <c r="BJ26" s="25">
        <v>0</v>
      </c>
      <c r="BK26" s="25">
        <v>53.010000000000005</v>
      </c>
      <c r="BL26" s="25">
        <v>0</v>
      </c>
      <c r="BM26" s="25">
        <v>16.740000000000002</v>
      </c>
      <c r="BN26" s="25">
        <v>13.950000000000001</v>
      </c>
    </row>
    <row r="27" spans="1:66" x14ac:dyDescent="0.25">
      <c r="A27" s="6">
        <v>44951</v>
      </c>
      <c r="B27" t="s">
        <v>7</v>
      </c>
      <c r="C27">
        <v>25</v>
      </c>
      <c r="D27">
        <f t="shared" si="4"/>
        <v>553.35000000000014</v>
      </c>
      <c r="E27">
        <f t="shared" si="0"/>
        <v>168.33000000000004</v>
      </c>
      <c r="F27">
        <f t="shared" si="1"/>
        <v>101.37000000000002</v>
      </c>
      <c r="G27">
        <f t="shared" si="2"/>
        <v>113.46000000000012</v>
      </c>
      <c r="H27">
        <f t="shared" si="3"/>
        <v>170.19</v>
      </c>
      <c r="I27">
        <v>0</v>
      </c>
      <c r="J27" s="21">
        <v>0.30690000000000001</v>
      </c>
      <c r="K27" s="21">
        <v>0.2697</v>
      </c>
      <c r="L27" s="21">
        <v>0.92070000000000007</v>
      </c>
      <c r="M27" s="21">
        <v>0.80910000000000004</v>
      </c>
      <c r="N27" s="21">
        <v>0.30690000000000001</v>
      </c>
      <c r="O27" s="24">
        <v>0.58590000000000009</v>
      </c>
      <c r="P27" s="24">
        <v>0.84630000000000005</v>
      </c>
      <c r="Q27" s="24">
        <v>0.59520000000000006</v>
      </c>
      <c r="R27" s="24">
        <v>0.89280000000000004</v>
      </c>
      <c r="S27" s="24">
        <v>0.59520000000000006</v>
      </c>
      <c r="T27" s="24">
        <v>0.72540000000000004</v>
      </c>
      <c r="U27" s="24">
        <v>0.83700000000000008</v>
      </c>
      <c r="V27" s="24">
        <v>0.69750000000000001</v>
      </c>
      <c r="W27" s="24">
        <v>0.23250000000000001</v>
      </c>
      <c r="X27" s="24">
        <v>0.26040000000000002</v>
      </c>
      <c r="Y27" s="24">
        <v>0.51150000000000007</v>
      </c>
      <c r="Z27" s="24">
        <v>0.31620000000000004</v>
      </c>
      <c r="AA27" s="25">
        <v>0</v>
      </c>
      <c r="AB27" s="25">
        <v>13.950000000000001</v>
      </c>
      <c r="AC27" s="25">
        <v>0</v>
      </c>
      <c r="AD27" s="25">
        <v>24.18</v>
      </c>
      <c r="AE27" s="25">
        <v>18.600000000000001</v>
      </c>
      <c r="AF27" s="25">
        <v>1.86</v>
      </c>
      <c r="AG27" s="25">
        <v>36.270000000000003</v>
      </c>
      <c r="AH27" s="25">
        <v>0.93</v>
      </c>
      <c r="AI27" s="25">
        <v>0</v>
      </c>
      <c r="AJ27" s="25">
        <v>5.58</v>
      </c>
      <c r="AK27" s="25">
        <v>0</v>
      </c>
      <c r="AL27" s="25">
        <v>29.76</v>
      </c>
      <c r="AM27" s="25">
        <v>23.25</v>
      </c>
      <c r="AN27" s="25">
        <v>40.92</v>
      </c>
      <c r="AO27" s="25">
        <v>6.5100000000000007</v>
      </c>
      <c r="AP27" s="25">
        <v>16.740000000000002</v>
      </c>
      <c r="AQ27" s="25">
        <v>6.5100000000000007</v>
      </c>
      <c r="AR27" s="25">
        <v>8.370000000000001</v>
      </c>
      <c r="AS27" s="25">
        <v>0.93</v>
      </c>
      <c r="AT27" s="25">
        <v>37.200000000000003</v>
      </c>
      <c r="AU27" s="25">
        <v>4.6500000000000004</v>
      </c>
      <c r="AV27" s="25">
        <v>0.93</v>
      </c>
      <c r="AW27" s="25">
        <v>16.740000000000105</v>
      </c>
      <c r="AX27" s="25">
        <v>11.16</v>
      </c>
      <c r="AY27" s="25">
        <v>7.44</v>
      </c>
      <c r="AZ27" s="25">
        <v>0</v>
      </c>
      <c r="BA27" s="25">
        <v>27.900000000000002</v>
      </c>
      <c r="BB27" s="25">
        <v>20.46</v>
      </c>
      <c r="BC27" s="25">
        <v>24.18</v>
      </c>
      <c r="BD27" s="25">
        <v>0</v>
      </c>
      <c r="BE27" s="25">
        <v>35.340000000000003</v>
      </c>
      <c r="BF27" s="25">
        <v>13.020000000000001</v>
      </c>
      <c r="BG27" s="25">
        <v>35.340000000000003</v>
      </c>
      <c r="BH27" s="25">
        <v>10.23</v>
      </c>
      <c r="BI27" s="25">
        <v>0.93</v>
      </c>
      <c r="BJ27" s="25">
        <v>28.830000000000002</v>
      </c>
      <c r="BK27" s="25">
        <v>10.23</v>
      </c>
      <c r="BL27" s="25">
        <v>9.3000000000000007</v>
      </c>
      <c r="BM27" s="25">
        <v>3.72</v>
      </c>
      <c r="BN27" s="25">
        <v>21.39</v>
      </c>
    </row>
    <row r="28" spans="1:66" x14ac:dyDescent="0.25">
      <c r="A28" s="6">
        <v>44952</v>
      </c>
      <c r="B28" t="s">
        <v>7</v>
      </c>
      <c r="C28">
        <v>26</v>
      </c>
      <c r="D28">
        <f t="shared" si="4"/>
        <v>454.77000000000021</v>
      </c>
      <c r="E28">
        <f t="shared" si="0"/>
        <v>89.280000000000115</v>
      </c>
      <c r="F28">
        <f t="shared" si="1"/>
        <v>149.73000000000005</v>
      </c>
      <c r="G28">
        <f t="shared" si="2"/>
        <v>70.680000000000007</v>
      </c>
      <c r="H28">
        <f t="shared" si="3"/>
        <v>145.08000000000001</v>
      </c>
      <c r="I28">
        <v>0</v>
      </c>
      <c r="J28" s="21">
        <v>0.43710000000000004</v>
      </c>
      <c r="K28" s="21">
        <v>0.81840000000000002</v>
      </c>
      <c r="L28" s="21">
        <v>0.71610000000000007</v>
      </c>
      <c r="M28" s="21">
        <v>0.79980000000000007</v>
      </c>
      <c r="N28" s="21">
        <v>0.6231000000000001</v>
      </c>
      <c r="O28" s="24">
        <v>0.58590000000000009</v>
      </c>
      <c r="P28" s="24">
        <v>0.87420000000000009</v>
      </c>
      <c r="Q28" s="24">
        <v>0.58590000000000009</v>
      </c>
      <c r="R28" s="24">
        <v>0.74400000000000011</v>
      </c>
      <c r="S28" s="24">
        <v>0.1116</v>
      </c>
      <c r="T28" s="24">
        <v>0.5766</v>
      </c>
      <c r="U28" s="24">
        <v>0.83700000000000008</v>
      </c>
      <c r="V28" s="24">
        <v>0.79049999999999998</v>
      </c>
      <c r="W28" s="24">
        <v>0.83700000000000008</v>
      </c>
      <c r="X28" s="24">
        <v>0.87420000000000009</v>
      </c>
      <c r="Y28" s="24">
        <v>0.93</v>
      </c>
      <c r="Z28" s="24">
        <v>0.66959999999999997</v>
      </c>
      <c r="AA28" s="25">
        <v>22.32</v>
      </c>
      <c r="AB28" s="25">
        <v>49.29</v>
      </c>
      <c r="AC28" s="25">
        <v>3.72</v>
      </c>
      <c r="AD28" s="25">
        <v>0</v>
      </c>
      <c r="AE28" s="25">
        <v>18.600000000000001</v>
      </c>
      <c r="AF28" s="25">
        <v>0</v>
      </c>
      <c r="AG28" s="25">
        <v>10.230000000000054</v>
      </c>
      <c r="AH28" s="25">
        <v>14.88</v>
      </c>
      <c r="AI28" s="25">
        <v>30.69</v>
      </c>
      <c r="AJ28" s="25">
        <v>0</v>
      </c>
      <c r="AK28" s="25">
        <v>2.79</v>
      </c>
      <c r="AL28" s="25">
        <v>25.110000000000003</v>
      </c>
      <c r="AM28" s="25">
        <v>45.57</v>
      </c>
      <c r="AN28" s="25">
        <v>9.3000000000000007</v>
      </c>
      <c r="AO28" s="25">
        <v>6.5100000000000007</v>
      </c>
      <c r="AP28" s="25">
        <v>22.32</v>
      </c>
      <c r="AQ28" s="25">
        <v>16.740000000000002</v>
      </c>
      <c r="AR28" s="25">
        <v>15.81</v>
      </c>
      <c r="AS28" s="25">
        <v>3.72</v>
      </c>
      <c r="AT28" s="25">
        <v>0</v>
      </c>
      <c r="AU28" s="25">
        <v>4.6500000000000004</v>
      </c>
      <c r="AV28" s="25">
        <v>26.970000000000002</v>
      </c>
      <c r="AW28" s="25">
        <v>0.93</v>
      </c>
      <c r="AX28" s="25">
        <v>11.16</v>
      </c>
      <c r="AY28" s="25">
        <v>1.86</v>
      </c>
      <c r="AZ28" s="25">
        <v>0</v>
      </c>
      <c r="BA28" s="25">
        <v>1.86</v>
      </c>
      <c r="BB28" s="25">
        <v>0</v>
      </c>
      <c r="BC28" s="25">
        <v>17.670000000000002</v>
      </c>
      <c r="BD28" s="25">
        <v>5.58</v>
      </c>
      <c r="BE28" s="25">
        <v>4.6500000000000004</v>
      </c>
      <c r="BF28" s="25">
        <v>4.6500000000000004</v>
      </c>
      <c r="BG28" s="25">
        <v>2.79</v>
      </c>
      <c r="BH28" s="25">
        <v>24.180000000000106</v>
      </c>
      <c r="BI28" s="25">
        <v>0</v>
      </c>
      <c r="BJ28" s="25">
        <v>27.900000000000002</v>
      </c>
      <c r="BK28" s="25">
        <v>20.46</v>
      </c>
      <c r="BL28" s="25">
        <v>0</v>
      </c>
      <c r="BM28" s="25">
        <v>4.6500000000000004</v>
      </c>
      <c r="BN28" s="25">
        <v>0</v>
      </c>
    </row>
    <row r="29" spans="1:66" x14ac:dyDescent="0.25">
      <c r="A29" s="6">
        <v>44953</v>
      </c>
      <c r="B29" t="s">
        <v>7</v>
      </c>
      <c r="C29">
        <v>27</v>
      </c>
      <c r="D29">
        <f t="shared" si="4"/>
        <v>514.29000000000008</v>
      </c>
      <c r="E29">
        <f t="shared" si="0"/>
        <v>185.07000000000005</v>
      </c>
      <c r="F29">
        <f t="shared" si="1"/>
        <v>145.08000000000001</v>
      </c>
      <c r="G29">
        <f t="shared" si="2"/>
        <v>73.470000000000013</v>
      </c>
      <c r="H29">
        <f t="shared" si="3"/>
        <v>110.67</v>
      </c>
      <c r="I29">
        <v>0</v>
      </c>
      <c r="J29" s="21">
        <v>0.83700000000000008</v>
      </c>
      <c r="K29" s="21">
        <v>0.64170000000000005</v>
      </c>
      <c r="L29" s="21">
        <v>0.66959999999999997</v>
      </c>
      <c r="M29" s="21">
        <v>0.78120000000000001</v>
      </c>
      <c r="N29" s="21">
        <v>0.83700000000000008</v>
      </c>
      <c r="O29" s="24">
        <v>0.34410000000000002</v>
      </c>
      <c r="P29" s="24">
        <v>0.64170000000000005</v>
      </c>
      <c r="Q29" s="24">
        <v>0.51150000000000007</v>
      </c>
      <c r="R29" s="24">
        <v>0.55800000000000005</v>
      </c>
      <c r="S29" s="24">
        <v>0.77190000000000014</v>
      </c>
      <c r="T29" s="24">
        <v>0.89280000000000004</v>
      </c>
      <c r="U29" s="24">
        <v>0.83700000000000008</v>
      </c>
      <c r="V29" s="24">
        <v>0.44640000000000002</v>
      </c>
      <c r="W29" s="24">
        <v>0.25110000000000005</v>
      </c>
      <c r="X29" s="24">
        <v>0.85560000000000003</v>
      </c>
      <c r="Y29" s="24">
        <v>0.55800000000000005</v>
      </c>
      <c r="Z29" s="24">
        <v>0.6603</v>
      </c>
      <c r="AA29" s="25">
        <v>4.6500000000000004</v>
      </c>
      <c r="AB29" s="25">
        <v>6.5100000000000007</v>
      </c>
      <c r="AC29" s="25">
        <v>4.6500000000000004</v>
      </c>
      <c r="AD29" s="25">
        <v>0</v>
      </c>
      <c r="AE29" s="25">
        <v>37.200000000000003</v>
      </c>
      <c r="AF29" s="25">
        <v>26.040000000000003</v>
      </c>
      <c r="AG29" s="25">
        <v>0.93</v>
      </c>
      <c r="AH29" s="25">
        <v>1.86</v>
      </c>
      <c r="AI29" s="25">
        <v>31.62</v>
      </c>
      <c r="AJ29" s="25">
        <v>31.62</v>
      </c>
      <c r="AK29" s="25">
        <v>9.3000000000000007</v>
      </c>
      <c r="AL29" s="25">
        <v>14.88</v>
      </c>
      <c r="AM29" s="25">
        <v>0</v>
      </c>
      <c r="AN29" s="25">
        <v>43.71</v>
      </c>
      <c r="AO29" s="25">
        <v>0</v>
      </c>
      <c r="AP29" s="25">
        <v>4.6500000000000004</v>
      </c>
      <c r="AQ29" s="25">
        <v>0</v>
      </c>
      <c r="AR29" s="25">
        <v>15.81</v>
      </c>
      <c r="AS29" s="25">
        <v>31.62</v>
      </c>
      <c r="AT29" s="25">
        <v>0</v>
      </c>
      <c r="AU29" s="25">
        <v>0.93</v>
      </c>
      <c r="AV29" s="25">
        <v>0</v>
      </c>
      <c r="AW29" s="25">
        <v>0</v>
      </c>
      <c r="AX29" s="25">
        <v>9.3000000000000007</v>
      </c>
      <c r="AY29" s="25">
        <v>9.3000000000000007</v>
      </c>
      <c r="AZ29" s="25">
        <v>17.670000000000002</v>
      </c>
      <c r="BA29" s="25">
        <v>26.040000000000003</v>
      </c>
      <c r="BB29" s="25">
        <v>0</v>
      </c>
      <c r="BC29" s="25">
        <v>0</v>
      </c>
      <c r="BD29" s="25">
        <v>10.23</v>
      </c>
      <c r="BE29" s="25">
        <v>0</v>
      </c>
      <c r="BF29" s="25">
        <v>0.93</v>
      </c>
      <c r="BG29" s="25">
        <v>47.43</v>
      </c>
      <c r="BH29" s="25">
        <v>50.220000000000006</v>
      </c>
      <c r="BI29" s="25">
        <v>43.71</v>
      </c>
      <c r="BJ29" s="25">
        <v>4.6500000000000004</v>
      </c>
      <c r="BK29" s="25">
        <v>9.3000000000000007</v>
      </c>
      <c r="BL29" s="25">
        <v>1.86</v>
      </c>
      <c r="BM29" s="25">
        <v>0</v>
      </c>
      <c r="BN29" s="25">
        <v>26.970000000000002</v>
      </c>
    </row>
    <row r="30" spans="1:66" x14ac:dyDescent="0.25">
      <c r="A30" s="6">
        <v>44954</v>
      </c>
      <c r="B30" t="s">
        <v>7</v>
      </c>
      <c r="C30">
        <v>28</v>
      </c>
      <c r="D30">
        <f t="shared" si="4"/>
        <v>480.81000000000006</v>
      </c>
      <c r="E30">
        <f t="shared" si="0"/>
        <v>90.210000000000008</v>
      </c>
      <c r="F30">
        <f t="shared" si="1"/>
        <v>93</v>
      </c>
      <c r="G30">
        <f t="shared" si="2"/>
        <v>106.95</v>
      </c>
      <c r="H30">
        <f t="shared" si="3"/>
        <v>190.65</v>
      </c>
      <c r="I30">
        <v>0</v>
      </c>
      <c r="J30" s="21">
        <v>0.35340000000000005</v>
      </c>
      <c r="K30" s="21">
        <v>0.74400000000000011</v>
      </c>
      <c r="L30" s="21">
        <v>0.67890000000000006</v>
      </c>
      <c r="M30" s="21">
        <v>0.55800000000000005</v>
      </c>
      <c r="N30" s="21">
        <v>0.88350000000000006</v>
      </c>
      <c r="O30" s="24">
        <v>0.74400000000000011</v>
      </c>
      <c r="P30" s="24">
        <v>0.55800000000000005</v>
      </c>
      <c r="Q30" s="24">
        <v>0.79980000000000007</v>
      </c>
      <c r="R30" s="24">
        <v>0.85560000000000003</v>
      </c>
      <c r="S30" s="24">
        <v>0.85560000000000003</v>
      </c>
      <c r="T30" s="24">
        <v>0.89280000000000004</v>
      </c>
      <c r="U30" s="24">
        <v>0.54869999999999997</v>
      </c>
      <c r="V30" s="24">
        <v>0.83700000000000008</v>
      </c>
      <c r="W30" s="24">
        <v>0.83700000000000008</v>
      </c>
      <c r="X30" s="24">
        <v>0.90210000000000001</v>
      </c>
      <c r="Y30" s="24">
        <v>0.44640000000000002</v>
      </c>
      <c r="Z30" s="24">
        <v>0.40920000000000001</v>
      </c>
      <c r="AA30" s="25">
        <v>11.16</v>
      </c>
      <c r="AB30" s="25">
        <v>0</v>
      </c>
      <c r="AC30" s="25">
        <v>16.740000000000002</v>
      </c>
      <c r="AD30" s="25">
        <v>14.88</v>
      </c>
      <c r="AE30" s="25">
        <v>0</v>
      </c>
      <c r="AF30" s="25">
        <v>5.58</v>
      </c>
      <c r="AG30" s="25">
        <v>0</v>
      </c>
      <c r="AH30" s="25">
        <v>28.830000000000002</v>
      </c>
      <c r="AI30" s="25">
        <v>0</v>
      </c>
      <c r="AJ30" s="25">
        <v>15.81</v>
      </c>
      <c r="AK30" s="25">
        <v>3.72</v>
      </c>
      <c r="AL30" s="25">
        <v>41.85</v>
      </c>
      <c r="AM30" s="25">
        <v>0.93</v>
      </c>
      <c r="AN30" s="25">
        <v>22.32</v>
      </c>
      <c r="AO30" s="25">
        <v>49.29</v>
      </c>
      <c r="AP30" s="25">
        <v>2.79</v>
      </c>
      <c r="AQ30" s="25">
        <v>0</v>
      </c>
      <c r="AR30" s="25">
        <v>32.550000000000004</v>
      </c>
      <c r="AS30" s="25">
        <v>13.020000000000001</v>
      </c>
      <c r="AT30" s="25">
        <v>27.900000000000002</v>
      </c>
      <c r="AU30" s="25">
        <v>18.600000000000001</v>
      </c>
      <c r="AV30" s="25">
        <v>0</v>
      </c>
      <c r="AW30" s="25">
        <v>8.370000000000001</v>
      </c>
      <c r="AX30" s="25">
        <v>0.93</v>
      </c>
      <c r="AY30" s="25">
        <v>0</v>
      </c>
      <c r="AZ30" s="25">
        <v>0</v>
      </c>
      <c r="BA30" s="25">
        <v>18.600000000000001</v>
      </c>
      <c r="BB30" s="25">
        <v>10.23</v>
      </c>
      <c r="BC30" s="25">
        <v>46.5</v>
      </c>
      <c r="BD30" s="25">
        <v>3.72</v>
      </c>
      <c r="BE30" s="25">
        <v>6.5100000000000007</v>
      </c>
      <c r="BF30" s="25">
        <v>8.370000000000001</v>
      </c>
      <c r="BG30" s="25">
        <v>0</v>
      </c>
      <c r="BH30" s="25">
        <v>6.5100000000000007</v>
      </c>
      <c r="BI30" s="25">
        <v>0</v>
      </c>
      <c r="BJ30" s="25">
        <v>0</v>
      </c>
      <c r="BK30" s="25">
        <v>0</v>
      </c>
      <c r="BL30" s="25">
        <v>32.550000000000004</v>
      </c>
      <c r="BM30" s="25">
        <v>0</v>
      </c>
      <c r="BN30" s="25">
        <v>36.270000000000003</v>
      </c>
    </row>
    <row r="31" spans="1:66" x14ac:dyDescent="0.25">
      <c r="A31" s="6">
        <v>44955</v>
      </c>
      <c r="B31" t="s">
        <v>7</v>
      </c>
      <c r="C31">
        <v>29</v>
      </c>
      <c r="D31">
        <f t="shared" si="4"/>
        <v>425.01</v>
      </c>
      <c r="E31">
        <f t="shared" si="0"/>
        <v>117.18</v>
      </c>
      <c r="F31">
        <f t="shared" si="1"/>
        <v>114.39</v>
      </c>
      <c r="G31">
        <f t="shared" si="2"/>
        <v>54.86999999999999</v>
      </c>
      <c r="H31">
        <f t="shared" si="3"/>
        <v>138.57000000000002</v>
      </c>
      <c r="I31">
        <v>0</v>
      </c>
      <c r="J31" s="21">
        <v>0.23250000000000001</v>
      </c>
      <c r="K31" s="21">
        <v>0.47430000000000005</v>
      </c>
      <c r="L31" s="21">
        <v>0.6603</v>
      </c>
      <c r="M31" s="21">
        <v>0.52080000000000004</v>
      </c>
      <c r="N31" s="21">
        <v>0.58590000000000009</v>
      </c>
      <c r="O31" s="24">
        <v>0.60450000000000004</v>
      </c>
      <c r="P31" s="24">
        <v>0.81840000000000002</v>
      </c>
      <c r="Q31" s="24">
        <v>0.58590000000000009</v>
      </c>
      <c r="R31" s="24">
        <v>0.70680000000000009</v>
      </c>
      <c r="S31" s="24">
        <v>0.84630000000000005</v>
      </c>
      <c r="T31" s="24">
        <v>0.64170000000000005</v>
      </c>
      <c r="U31" s="24">
        <v>0.70680000000000009</v>
      </c>
      <c r="V31" s="24">
        <v>0.84630000000000005</v>
      </c>
      <c r="W31" s="24">
        <v>0.27900000000000003</v>
      </c>
      <c r="X31" s="24">
        <v>0.41850000000000004</v>
      </c>
      <c r="Y31" s="24">
        <v>0.33479999999999999</v>
      </c>
      <c r="Z31" s="24">
        <v>0.29760000000000003</v>
      </c>
      <c r="AA31" s="25">
        <v>7.44</v>
      </c>
      <c r="AB31" s="25">
        <v>3.72</v>
      </c>
      <c r="AC31" s="25">
        <v>0</v>
      </c>
      <c r="AD31" s="25">
        <v>0</v>
      </c>
      <c r="AE31" s="25">
        <v>7.44</v>
      </c>
      <c r="AF31" s="25">
        <v>31.62</v>
      </c>
      <c r="AG31" s="25">
        <v>0.93</v>
      </c>
      <c r="AH31" s="25">
        <v>15.81</v>
      </c>
      <c r="AI31" s="25">
        <v>31.62</v>
      </c>
      <c r="AJ31" s="25">
        <v>15.81</v>
      </c>
      <c r="AK31" s="25">
        <v>7.44</v>
      </c>
      <c r="AL31" s="25">
        <v>24.18</v>
      </c>
      <c r="AM31" s="25">
        <v>17.670000000000002</v>
      </c>
      <c r="AN31" s="25">
        <v>9.3000000000000007</v>
      </c>
      <c r="AO31" s="25">
        <v>40.92</v>
      </c>
      <c r="AP31" s="25">
        <v>2.79</v>
      </c>
      <c r="AQ31" s="25">
        <v>0</v>
      </c>
      <c r="AR31" s="25">
        <v>0</v>
      </c>
      <c r="AS31" s="25">
        <v>13.950000000000001</v>
      </c>
      <c r="AT31" s="25">
        <v>29.76</v>
      </c>
      <c r="AU31" s="25">
        <v>8.370000000000001</v>
      </c>
      <c r="AV31" s="25">
        <v>5.58</v>
      </c>
      <c r="AW31" s="25">
        <v>0.93</v>
      </c>
      <c r="AX31" s="25">
        <v>9.3000000000000007</v>
      </c>
      <c r="AY31" s="25">
        <v>0</v>
      </c>
      <c r="AZ31" s="25">
        <v>12.09</v>
      </c>
      <c r="BA31" s="25">
        <v>5.58</v>
      </c>
      <c r="BB31" s="25">
        <v>3.72</v>
      </c>
      <c r="BC31" s="25">
        <v>7.44</v>
      </c>
      <c r="BD31" s="25">
        <v>1.86</v>
      </c>
      <c r="BE31" s="25">
        <v>28.830000000000002</v>
      </c>
      <c r="BF31" s="25">
        <v>15.81</v>
      </c>
      <c r="BG31" s="25">
        <v>20.46</v>
      </c>
      <c r="BH31" s="25">
        <v>0</v>
      </c>
      <c r="BI31" s="25">
        <v>0</v>
      </c>
      <c r="BJ31" s="25">
        <v>0</v>
      </c>
      <c r="BK31" s="25">
        <v>10.23</v>
      </c>
      <c r="BL31" s="25">
        <v>10.23</v>
      </c>
      <c r="BM31" s="25">
        <v>31.62</v>
      </c>
      <c r="BN31" s="25">
        <v>0</v>
      </c>
    </row>
    <row r="32" spans="1:66" x14ac:dyDescent="0.25">
      <c r="A32" s="6">
        <v>44956</v>
      </c>
      <c r="B32" t="s">
        <v>7</v>
      </c>
      <c r="C32">
        <v>30</v>
      </c>
      <c r="D32">
        <f t="shared" si="4"/>
        <v>428.73</v>
      </c>
      <c r="E32">
        <f t="shared" si="0"/>
        <v>139.5</v>
      </c>
      <c r="F32">
        <f t="shared" si="1"/>
        <v>51.15</v>
      </c>
      <c r="G32">
        <f t="shared" si="2"/>
        <v>146.94</v>
      </c>
      <c r="H32">
        <f t="shared" si="3"/>
        <v>91.14</v>
      </c>
      <c r="I32">
        <v>0</v>
      </c>
      <c r="J32" s="21">
        <v>0.15810000000000002</v>
      </c>
      <c r="K32" s="21">
        <v>0.23250000000000001</v>
      </c>
      <c r="L32" s="21">
        <v>0.8277000000000001</v>
      </c>
      <c r="M32" s="21">
        <v>0.44640000000000002</v>
      </c>
      <c r="N32" s="21">
        <v>0.84630000000000005</v>
      </c>
      <c r="O32" s="24">
        <v>0.84630000000000005</v>
      </c>
      <c r="P32" s="24">
        <v>0.60450000000000004</v>
      </c>
      <c r="Q32" s="24">
        <v>0.90210000000000001</v>
      </c>
      <c r="R32" s="24">
        <v>0.37200000000000005</v>
      </c>
      <c r="S32" s="24">
        <v>0.56730000000000003</v>
      </c>
      <c r="T32" s="24">
        <v>0.63240000000000007</v>
      </c>
      <c r="U32" s="24">
        <v>0.52080000000000004</v>
      </c>
      <c r="V32" s="24">
        <v>0.81840000000000002</v>
      </c>
      <c r="W32" s="24">
        <v>0.78120000000000001</v>
      </c>
      <c r="X32" s="24">
        <v>0.51150000000000007</v>
      </c>
      <c r="Y32" s="24">
        <v>0.86490000000000011</v>
      </c>
      <c r="Z32" s="24">
        <v>0.40920000000000001</v>
      </c>
      <c r="AA32" s="25">
        <v>0</v>
      </c>
      <c r="AB32" s="25">
        <v>5.58</v>
      </c>
      <c r="AC32" s="25">
        <v>10.23</v>
      </c>
      <c r="AD32" s="25">
        <v>10.23</v>
      </c>
      <c r="AE32" s="25">
        <v>0</v>
      </c>
      <c r="AF32" s="25">
        <v>2.79</v>
      </c>
      <c r="AG32" s="25">
        <v>5.58</v>
      </c>
      <c r="AH32" s="25">
        <v>16.740000000000002</v>
      </c>
      <c r="AI32" s="25">
        <v>0</v>
      </c>
      <c r="AJ32" s="25">
        <v>0</v>
      </c>
      <c r="AK32" s="25">
        <v>13.950000000000001</v>
      </c>
      <c r="AL32" s="25">
        <v>0</v>
      </c>
      <c r="AM32" s="25">
        <v>2.79</v>
      </c>
      <c r="AN32" s="25">
        <v>0.93</v>
      </c>
      <c r="AO32" s="25">
        <v>5.58</v>
      </c>
      <c r="AP32" s="25">
        <v>3.72</v>
      </c>
      <c r="AQ32" s="25">
        <v>28.830000000000002</v>
      </c>
      <c r="AR32" s="25">
        <v>18.600000000000001</v>
      </c>
      <c r="AS32" s="25">
        <v>14.88</v>
      </c>
      <c r="AT32" s="25">
        <v>15.81</v>
      </c>
      <c r="AU32" s="25">
        <v>4.6500000000000004</v>
      </c>
      <c r="AV32" s="25">
        <v>14.88</v>
      </c>
      <c r="AW32" s="25">
        <v>36.270000000000003</v>
      </c>
      <c r="AX32" s="25">
        <v>6.5100000000000007</v>
      </c>
      <c r="AY32" s="25">
        <v>25.110000000000003</v>
      </c>
      <c r="AZ32" s="25">
        <v>0</v>
      </c>
      <c r="BA32" s="25">
        <v>11.16</v>
      </c>
      <c r="BB32" s="25">
        <v>21.39</v>
      </c>
      <c r="BC32" s="25">
        <v>26.970000000000002</v>
      </c>
      <c r="BD32" s="25">
        <v>0</v>
      </c>
      <c r="BE32" s="25">
        <v>33.480000000000004</v>
      </c>
      <c r="BF32" s="25">
        <v>36.270000000000003</v>
      </c>
      <c r="BG32" s="25">
        <v>0</v>
      </c>
      <c r="BH32" s="25">
        <v>13.950000000000001</v>
      </c>
      <c r="BI32" s="25">
        <v>26.970000000000002</v>
      </c>
      <c r="BJ32" s="25">
        <v>5.58</v>
      </c>
      <c r="BK32" s="25">
        <v>0</v>
      </c>
      <c r="BL32" s="25">
        <v>16.740000000000002</v>
      </c>
      <c r="BM32" s="25">
        <v>0</v>
      </c>
      <c r="BN32" s="25">
        <v>6.5100000000000007</v>
      </c>
    </row>
    <row r="33" spans="1:66" x14ac:dyDescent="0.25">
      <c r="A33" s="6">
        <v>44957</v>
      </c>
      <c r="B33" t="s">
        <v>7</v>
      </c>
      <c r="C33">
        <v>31</v>
      </c>
      <c r="D33">
        <f t="shared" si="4"/>
        <v>502.20000000000005</v>
      </c>
      <c r="E33">
        <f t="shared" si="0"/>
        <v>164.61</v>
      </c>
      <c r="F33">
        <f t="shared" si="1"/>
        <v>140.43</v>
      </c>
      <c r="G33">
        <f t="shared" si="2"/>
        <v>127.41000000000001</v>
      </c>
      <c r="H33">
        <f t="shared" si="3"/>
        <v>69.75</v>
      </c>
      <c r="I33">
        <v>0</v>
      </c>
      <c r="J33" s="21">
        <v>0.37200000000000005</v>
      </c>
      <c r="K33" s="21">
        <v>0.76260000000000006</v>
      </c>
      <c r="L33" s="21">
        <v>0.65100000000000013</v>
      </c>
      <c r="M33" s="21">
        <v>0.17670000000000002</v>
      </c>
      <c r="N33" s="21">
        <v>0.89280000000000004</v>
      </c>
      <c r="O33" s="24">
        <v>0.60450000000000004</v>
      </c>
      <c r="P33" s="24">
        <v>0.44640000000000002</v>
      </c>
      <c r="Q33" s="24">
        <v>0.49290000000000006</v>
      </c>
      <c r="R33" s="24">
        <v>0.67890000000000006</v>
      </c>
      <c r="S33" s="24">
        <v>0.71610000000000007</v>
      </c>
      <c r="T33" s="24">
        <v>0.93</v>
      </c>
      <c r="U33" s="24">
        <v>0.6603</v>
      </c>
      <c r="V33" s="24">
        <v>0.45569999999999999</v>
      </c>
      <c r="W33" s="24">
        <v>0.70680000000000009</v>
      </c>
      <c r="X33" s="24">
        <v>0.79049999999999998</v>
      </c>
      <c r="Y33" s="24">
        <v>0.41850000000000004</v>
      </c>
      <c r="Z33" s="24">
        <v>0.72540000000000004</v>
      </c>
      <c r="AA33" s="25">
        <v>0</v>
      </c>
      <c r="AB33" s="25">
        <v>0</v>
      </c>
      <c r="AC33" s="25">
        <v>39.99</v>
      </c>
      <c r="AD33" s="25">
        <v>26.970000000000002</v>
      </c>
      <c r="AE33" s="25">
        <v>3.72</v>
      </c>
      <c r="AF33" s="25">
        <v>14.88</v>
      </c>
      <c r="AG33" s="25">
        <v>15.81</v>
      </c>
      <c r="AH33" s="25">
        <v>0</v>
      </c>
      <c r="AI33" s="25">
        <v>9.3000000000000007</v>
      </c>
      <c r="AJ33" s="25">
        <v>29.76</v>
      </c>
      <c r="AK33" s="25">
        <v>15.81</v>
      </c>
      <c r="AL33" s="25">
        <v>9.3000000000000007</v>
      </c>
      <c r="AM33" s="25">
        <v>13.020000000000001</v>
      </c>
      <c r="AN33" s="25">
        <v>6.5100000000000007</v>
      </c>
      <c r="AO33" s="25">
        <v>0</v>
      </c>
      <c r="AP33" s="25">
        <v>13.020000000000001</v>
      </c>
      <c r="AQ33" s="25">
        <v>18.600000000000001</v>
      </c>
      <c r="AR33" s="25">
        <v>0</v>
      </c>
      <c r="AS33" s="25">
        <v>0</v>
      </c>
      <c r="AT33" s="25">
        <v>9.3000000000000007</v>
      </c>
      <c r="AU33" s="25">
        <v>12.09</v>
      </c>
      <c r="AV33" s="25">
        <v>2.79</v>
      </c>
      <c r="AW33" s="25">
        <v>6.5100000000000007</v>
      </c>
      <c r="AX33" s="25">
        <v>10.23</v>
      </c>
      <c r="AY33" s="25">
        <v>6.5100000000000007</v>
      </c>
      <c r="AZ33" s="25">
        <v>17.670000000000002</v>
      </c>
      <c r="BA33" s="25">
        <v>38.130000000000003</v>
      </c>
      <c r="BB33" s="25">
        <v>6.5100000000000007</v>
      </c>
      <c r="BC33" s="25">
        <v>26.970000000000002</v>
      </c>
      <c r="BD33" s="25">
        <v>0</v>
      </c>
      <c r="BE33" s="25">
        <v>10.23</v>
      </c>
      <c r="BF33" s="25">
        <v>20.46</v>
      </c>
      <c r="BG33" s="25">
        <v>38.130000000000003</v>
      </c>
      <c r="BH33" s="25">
        <v>15.81</v>
      </c>
      <c r="BI33" s="25">
        <v>5.58</v>
      </c>
      <c r="BJ33" s="25">
        <v>18.600000000000001</v>
      </c>
      <c r="BK33" s="25">
        <v>3.72</v>
      </c>
      <c r="BL33" s="25">
        <v>26.970000000000002</v>
      </c>
      <c r="BM33" s="25">
        <v>7.44</v>
      </c>
      <c r="BN33" s="25">
        <v>17.670000000000002</v>
      </c>
    </row>
    <row r="34" spans="1:66" x14ac:dyDescent="0.25">
      <c r="A34" s="6"/>
      <c r="B34" t="s">
        <v>8</v>
      </c>
      <c r="C34">
        <v>1E-8</v>
      </c>
      <c r="D34">
        <f t="shared" si="4"/>
        <v>0</v>
      </c>
      <c r="E34">
        <v>0</v>
      </c>
      <c r="F34">
        <v>0</v>
      </c>
      <c r="G34">
        <v>0</v>
      </c>
      <c r="H34">
        <v>0</v>
      </c>
      <c r="I34">
        <v>0</v>
      </c>
      <c r="J34" s="22">
        <v>0</v>
      </c>
      <c r="K34" s="22">
        <v>0</v>
      </c>
      <c r="L34" s="22">
        <v>0</v>
      </c>
      <c r="M34" s="22">
        <v>0</v>
      </c>
      <c r="N34" s="22">
        <v>0</v>
      </c>
      <c r="O34" s="24">
        <v>0</v>
      </c>
      <c r="P34" s="24">
        <v>0</v>
      </c>
      <c r="Q34" s="24">
        <v>0</v>
      </c>
      <c r="R34" s="24">
        <v>0</v>
      </c>
      <c r="S34" s="24">
        <v>0</v>
      </c>
      <c r="T34" s="24">
        <v>0</v>
      </c>
      <c r="U34" s="24">
        <v>0</v>
      </c>
      <c r="V34" s="24">
        <v>0</v>
      </c>
      <c r="W34" s="24">
        <v>0</v>
      </c>
      <c r="X34" s="24">
        <v>0</v>
      </c>
      <c r="Y34" s="24">
        <v>0</v>
      </c>
      <c r="Z34" s="24">
        <v>0</v>
      </c>
      <c r="AA34" s="25">
        <v>0</v>
      </c>
      <c r="AB34" s="25">
        <v>0</v>
      </c>
      <c r="AC34" s="25">
        <v>0</v>
      </c>
      <c r="AD34" s="25">
        <v>0</v>
      </c>
      <c r="AE34" s="25">
        <v>0</v>
      </c>
      <c r="AF34" s="25">
        <v>0</v>
      </c>
      <c r="AG34" s="25">
        <v>0</v>
      </c>
      <c r="AH34" s="25">
        <v>0</v>
      </c>
      <c r="AI34" s="25">
        <v>0</v>
      </c>
      <c r="AJ34" s="25">
        <v>0</v>
      </c>
      <c r="AK34" s="25">
        <v>0</v>
      </c>
      <c r="AL34" s="25">
        <v>0</v>
      </c>
      <c r="AM34" s="25">
        <v>0</v>
      </c>
      <c r="AN34" s="25">
        <v>0</v>
      </c>
      <c r="AO34" s="25">
        <v>0</v>
      </c>
      <c r="AP34" s="25">
        <v>0</v>
      </c>
      <c r="AQ34" s="25">
        <v>0</v>
      </c>
      <c r="AR34" s="25">
        <v>0</v>
      </c>
      <c r="AS34" s="25">
        <v>0</v>
      </c>
      <c r="AT34" s="25">
        <v>0</v>
      </c>
      <c r="AU34" s="25">
        <v>0</v>
      </c>
      <c r="AV34" s="25">
        <v>0</v>
      </c>
      <c r="AW34" s="25">
        <v>0</v>
      </c>
      <c r="AX34" s="25">
        <v>0</v>
      </c>
      <c r="AY34" s="25">
        <v>0</v>
      </c>
      <c r="AZ34" s="25">
        <v>0</v>
      </c>
      <c r="BA34" s="25">
        <v>0</v>
      </c>
      <c r="BB34" s="25">
        <v>0</v>
      </c>
      <c r="BC34" s="25">
        <v>0</v>
      </c>
      <c r="BD34" s="25">
        <v>0</v>
      </c>
      <c r="BE34" s="25">
        <v>0</v>
      </c>
      <c r="BF34" s="25">
        <v>0</v>
      </c>
      <c r="BG34" s="25">
        <v>0</v>
      </c>
      <c r="BH34" s="25">
        <v>0</v>
      </c>
      <c r="BI34" s="25">
        <v>0</v>
      </c>
      <c r="BJ34" s="25">
        <v>0</v>
      </c>
      <c r="BK34" s="25">
        <v>0</v>
      </c>
      <c r="BL34" s="25">
        <v>0</v>
      </c>
      <c r="BM34" s="25">
        <v>0</v>
      </c>
      <c r="BN34" s="25">
        <v>0</v>
      </c>
    </row>
    <row r="35" spans="1:66" x14ac:dyDescent="0.25">
      <c r="A35" s="6"/>
      <c r="B35" t="s">
        <v>8</v>
      </c>
      <c r="C35">
        <v>2E-8</v>
      </c>
      <c r="D35">
        <f t="shared" si="4"/>
        <v>0</v>
      </c>
      <c r="E35">
        <v>0</v>
      </c>
      <c r="F35">
        <v>0</v>
      </c>
      <c r="G35">
        <v>0</v>
      </c>
      <c r="H35">
        <v>0</v>
      </c>
      <c r="I35">
        <v>0</v>
      </c>
      <c r="J35" s="22">
        <v>0</v>
      </c>
      <c r="K35" s="22">
        <v>0</v>
      </c>
      <c r="L35" s="22">
        <v>0</v>
      </c>
      <c r="M35" s="22">
        <v>0</v>
      </c>
      <c r="N35" s="22">
        <v>0</v>
      </c>
      <c r="O35" s="24">
        <v>0</v>
      </c>
      <c r="P35" s="24">
        <v>0</v>
      </c>
      <c r="Q35" s="24">
        <v>0</v>
      </c>
      <c r="R35" s="24">
        <v>0</v>
      </c>
      <c r="S35" s="24">
        <v>0</v>
      </c>
      <c r="T35" s="24">
        <v>0</v>
      </c>
      <c r="U35" s="24">
        <v>0</v>
      </c>
      <c r="V35" s="24">
        <v>0</v>
      </c>
      <c r="W35" s="24">
        <v>0</v>
      </c>
      <c r="X35" s="24">
        <v>0</v>
      </c>
      <c r="Y35" s="24">
        <v>0</v>
      </c>
      <c r="Z35" s="24">
        <v>0</v>
      </c>
      <c r="AA35" s="25">
        <v>0</v>
      </c>
      <c r="AB35" s="25">
        <v>0</v>
      </c>
      <c r="AC35" s="25">
        <v>0</v>
      </c>
      <c r="AD35" s="25">
        <v>0</v>
      </c>
      <c r="AE35" s="25">
        <v>0</v>
      </c>
      <c r="AF35" s="25">
        <v>0</v>
      </c>
      <c r="AG35" s="25">
        <v>0</v>
      </c>
      <c r="AH35" s="25">
        <v>0</v>
      </c>
      <c r="AI35" s="25">
        <v>0</v>
      </c>
      <c r="AJ35" s="25">
        <v>0</v>
      </c>
      <c r="AK35" s="25">
        <v>0</v>
      </c>
      <c r="AL35" s="25">
        <v>0</v>
      </c>
      <c r="AM35" s="25">
        <v>0</v>
      </c>
      <c r="AN35" s="25">
        <v>0</v>
      </c>
      <c r="AO35" s="25">
        <v>0</v>
      </c>
      <c r="AP35" s="25">
        <v>0</v>
      </c>
      <c r="AQ35" s="25">
        <v>0</v>
      </c>
      <c r="AR35" s="25">
        <v>0</v>
      </c>
      <c r="AS35" s="25">
        <v>0</v>
      </c>
      <c r="AT35" s="25">
        <v>0</v>
      </c>
      <c r="AU35" s="25">
        <v>0</v>
      </c>
      <c r="AV35" s="25">
        <v>0</v>
      </c>
      <c r="AW35" s="25">
        <v>0</v>
      </c>
      <c r="AX35" s="25">
        <v>0</v>
      </c>
      <c r="AY35" s="25">
        <v>0</v>
      </c>
      <c r="AZ35" s="25">
        <v>0</v>
      </c>
      <c r="BA35" s="25">
        <v>0</v>
      </c>
      <c r="BB35" s="25">
        <v>0</v>
      </c>
      <c r="BC35" s="25">
        <v>0</v>
      </c>
      <c r="BD35" s="25">
        <v>0</v>
      </c>
      <c r="BE35" s="25">
        <v>0</v>
      </c>
      <c r="BF35" s="25">
        <v>0</v>
      </c>
      <c r="BG35" s="25">
        <v>0</v>
      </c>
      <c r="BH35" s="25">
        <v>0</v>
      </c>
      <c r="BI35" s="25">
        <v>0</v>
      </c>
      <c r="BJ35" s="25">
        <v>0</v>
      </c>
      <c r="BK35" s="25">
        <v>0</v>
      </c>
      <c r="BL35" s="25">
        <v>0</v>
      </c>
      <c r="BM35" s="25">
        <v>0</v>
      </c>
      <c r="BN35" s="25">
        <v>0</v>
      </c>
    </row>
    <row r="36" spans="1:66" x14ac:dyDescent="0.25">
      <c r="A36" s="6"/>
      <c r="B36" t="s">
        <v>8</v>
      </c>
      <c r="C36">
        <v>2.9999999999999997E-8</v>
      </c>
      <c r="D36">
        <f t="shared" si="4"/>
        <v>0</v>
      </c>
      <c r="E36">
        <v>0</v>
      </c>
      <c r="F36">
        <v>0</v>
      </c>
      <c r="G36">
        <v>0</v>
      </c>
      <c r="H36">
        <v>0</v>
      </c>
      <c r="I36">
        <v>0</v>
      </c>
      <c r="J36" s="22">
        <v>0</v>
      </c>
      <c r="K36" s="22">
        <v>0</v>
      </c>
      <c r="L36" s="22">
        <v>0</v>
      </c>
      <c r="M36" s="22">
        <v>0</v>
      </c>
      <c r="N36" s="22">
        <v>0</v>
      </c>
      <c r="O36" s="24">
        <v>0</v>
      </c>
      <c r="P36" s="24">
        <v>0</v>
      </c>
      <c r="Q36" s="24">
        <v>0</v>
      </c>
      <c r="R36" s="24">
        <v>0</v>
      </c>
      <c r="S36" s="24">
        <v>0</v>
      </c>
      <c r="T36" s="24">
        <v>0</v>
      </c>
      <c r="U36" s="24">
        <v>0</v>
      </c>
      <c r="V36" s="24">
        <v>0</v>
      </c>
      <c r="W36" s="24">
        <v>0</v>
      </c>
      <c r="X36" s="24">
        <v>0</v>
      </c>
      <c r="Y36" s="24">
        <v>0</v>
      </c>
      <c r="Z36" s="24">
        <v>0</v>
      </c>
      <c r="AA36" s="25">
        <v>0</v>
      </c>
      <c r="AB36" s="25">
        <v>0</v>
      </c>
      <c r="AC36" s="25">
        <v>0</v>
      </c>
      <c r="AD36" s="25">
        <v>0</v>
      </c>
      <c r="AE36" s="25">
        <v>0</v>
      </c>
      <c r="AF36" s="25">
        <v>0</v>
      </c>
      <c r="AG36" s="25">
        <v>0</v>
      </c>
      <c r="AH36" s="25">
        <v>0</v>
      </c>
      <c r="AI36" s="25">
        <v>0</v>
      </c>
      <c r="AJ36" s="25">
        <v>0</v>
      </c>
      <c r="AK36" s="25">
        <v>0</v>
      </c>
      <c r="AL36" s="25">
        <v>0</v>
      </c>
      <c r="AM36" s="25">
        <v>0</v>
      </c>
      <c r="AN36" s="25">
        <v>0</v>
      </c>
      <c r="AO36" s="25">
        <v>0</v>
      </c>
      <c r="AP36" s="25">
        <v>0</v>
      </c>
      <c r="AQ36" s="25">
        <v>0</v>
      </c>
      <c r="AR36" s="25">
        <v>0</v>
      </c>
      <c r="AS36" s="25">
        <v>0</v>
      </c>
      <c r="AT36" s="25">
        <v>0</v>
      </c>
      <c r="AU36" s="25">
        <v>0</v>
      </c>
      <c r="AV36" s="25">
        <v>0</v>
      </c>
      <c r="AW36" s="25">
        <v>0</v>
      </c>
      <c r="AX36" s="25">
        <v>0</v>
      </c>
      <c r="AY36" s="25">
        <v>0</v>
      </c>
      <c r="AZ36" s="25">
        <v>0</v>
      </c>
      <c r="BA36" s="25">
        <v>0</v>
      </c>
      <c r="BB36" s="25">
        <v>0</v>
      </c>
      <c r="BC36" s="25">
        <v>0</v>
      </c>
      <c r="BD36" s="25">
        <v>0</v>
      </c>
      <c r="BE36" s="25">
        <v>0</v>
      </c>
      <c r="BF36" s="25">
        <v>0</v>
      </c>
      <c r="BG36" s="25">
        <v>0</v>
      </c>
      <c r="BH36" s="25">
        <v>0</v>
      </c>
      <c r="BI36" s="25">
        <v>0</v>
      </c>
      <c r="BJ36" s="25">
        <v>0</v>
      </c>
      <c r="BK36" s="25">
        <v>0</v>
      </c>
      <c r="BL36" s="25">
        <v>0</v>
      </c>
      <c r="BM36" s="25">
        <v>0</v>
      </c>
      <c r="BN36" s="25">
        <v>0</v>
      </c>
    </row>
    <row r="37" spans="1:66" x14ac:dyDescent="0.25">
      <c r="A37" s="6">
        <v>44958</v>
      </c>
      <c r="B37" t="s">
        <v>8</v>
      </c>
      <c r="C37">
        <v>1</v>
      </c>
      <c r="D37">
        <f t="shared" si="4"/>
        <v>343.17</v>
      </c>
      <c r="E37">
        <f t="shared" ref="E37:E64" si="5">SUM(BE37:BN37)</f>
        <v>48.360000000000007</v>
      </c>
      <c r="F37">
        <f t="shared" ref="F37:F64" si="6">SUM(AA37:AJ37)</f>
        <v>145.07999999999998</v>
      </c>
      <c r="G37">
        <f t="shared" ref="G37:G64" si="7">SUM(AU37:BD37)</f>
        <v>39.989999999999995</v>
      </c>
      <c r="H37">
        <f t="shared" ref="H37:H64" si="8">SUM(AL37:AT37)</f>
        <v>109.74000000000001</v>
      </c>
      <c r="I37">
        <v>0</v>
      </c>
      <c r="J37" s="22">
        <v>0.38130000000000003</v>
      </c>
      <c r="K37" s="22">
        <v>0.91139999999999999</v>
      </c>
      <c r="L37" s="22">
        <v>0.71610000000000007</v>
      </c>
      <c r="M37" s="22">
        <v>0.90210000000000001</v>
      </c>
      <c r="N37" s="22">
        <v>0.91139999999999999</v>
      </c>
      <c r="O37" s="24">
        <v>0.80910000000000004</v>
      </c>
      <c r="P37" s="24">
        <v>0.86490000000000011</v>
      </c>
      <c r="Q37" s="24">
        <v>0.68820000000000003</v>
      </c>
      <c r="R37" s="24">
        <v>0.63240000000000007</v>
      </c>
      <c r="S37" s="24">
        <v>0.67890000000000006</v>
      </c>
      <c r="T37" s="24">
        <v>0.70680000000000009</v>
      </c>
      <c r="U37" s="24">
        <v>0.84630000000000005</v>
      </c>
      <c r="V37" s="24">
        <v>0.85560000000000003</v>
      </c>
      <c r="W37" s="24">
        <v>0.81840000000000002</v>
      </c>
      <c r="X37" s="24">
        <v>0.39990000000000003</v>
      </c>
      <c r="Y37" s="24">
        <v>0.78120000000000001</v>
      </c>
      <c r="Z37" s="24">
        <v>0.47430000000000005</v>
      </c>
      <c r="AA37" s="25">
        <v>6.5100000000000007</v>
      </c>
      <c r="AB37" s="25">
        <v>6.5100000000000007</v>
      </c>
      <c r="AC37" s="25">
        <v>22.32</v>
      </c>
      <c r="AD37" s="25">
        <v>42.78</v>
      </c>
      <c r="AE37" s="25">
        <v>22.32</v>
      </c>
      <c r="AF37" s="25">
        <v>1.86</v>
      </c>
      <c r="AG37" s="25">
        <v>0</v>
      </c>
      <c r="AH37" s="25">
        <v>0</v>
      </c>
      <c r="AI37" s="25">
        <v>32.550000000000004</v>
      </c>
      <c r="AJ37" s="25">
        <v>10.23</v>
      </c>
      <c r="AK37" s="25">
        <v>22.32</v>
      </c>
      <c r="AL37" s="25">
        <v>5.58</v>
      </c>
      <c r="AM37" s="25">
        <v>0</v>
      </c>
      <c r="AN37" s="25">
        <v>7.44</v>
      </c>
      <c r="AO37" s="25">
        <v>18.600000000000001</v>
      </c>
      <c r="AP37" s="25">
        <v>3.72</v>
      </c>
      <c r="AQ37" s="25">
        <v>45.57</v>
      </c>
      <c r="AR37" s="25">
        <v>26.040000000000003</v>
      </c>
      <c r="AS37" s="25">
        <v>0</v>
      </c>
      <c r="AT37" s="25">
        <v>2.79</v>
      </c>
      <c r="AU37" s="25">
        <v>3.72</v>
      </c>
      <c r="AV37" s="25">
        <v>0</v>
      </c>
      <c r="AW37" s="25">
        <v>8.370000000000001</v>
      </c>
      <c r="AX37" s="25">
        <v>10.23</v>
      </c>
      <c r="AY37" s="25">
        <v>1.86</v>
      </c>
      <c r="AZ37" s="25">
        <v>2.79</v>
      </c>
      <c r="BA37" s="25">
        <v>9.3000000000000007</v>
      </c>
      <c r="BB37" s="25">
        <v>1.86</v>
      </c>
      <c r="BC37" s="25">
        <v>1.86</v>
      </c>
      <c r="BD37" s="25">
        <v>0</v>
      </c>
      <c r="BE37" s="25">
        <v>3.72</v>
      </c>
      <c r="BF37" s="25">
        <v>1.86</v>
      </c>
      <c r="BG37" s="25">
        <v>6.5100000000000007</v>
      </c>
      <c r="BH37" s="25">
        <v>0</v>
      </c>
      <c r="BI37" s="25">
        <v>0</v>
      </c>
      <c r="BJ37" s="25">
        <v>3.72</v>
      </c>
      <c r="BK37" s="25">
        <v>15.81</v>
      </c>
      <c r="BL37" s="25">
        <v>1.86</v>
      </c>
      <c r="BM37" s="25">
        <v>0</v>
      </c>
      <c r="BN37" s="25">
        <v>14.88</v>
      </c>
    </row>
    <row r="38" spans="1:66" x14ac:dyDescent="0.25">
      <c r="A38" s="6">
        <v>44959</v>
      </c>
      <c r="B38" t="s">
        <v>8</v>
      </c>
      <c r="C38">
        <v>2</v>
      </c>
      <c r="D38">
        <f t="shared" si="4"/>
        <v>539.4</v>
      </c>
      <c r="E38">
        <f t="shared" si="5"/>
        <v>123.69</v>
      </c>
      <c r="F38">
        <f t="shared" si="6"/>
        <v>123.69000000000001</v>
      </c>
      <c r="G38">
        <f t="shared" si="7"/>
        <v>135.78</v>
      </c>
      <c r="H38">
        <f t="shared" si="8"/>
        <v>156.24000000000004</v>
      </c>
      <c r="I38">
        <v>1</v>
      </c>
      <c r="J38" s="22">
        <v>0.86490000000000011</v>
      </c>
      <c r="K38" s="22">
        <v>0.71610000000000007</v>
      </c>
      <c r="L38" s="22">
        <v>0.68820000000000003</v>
      </c>
      <c r="M38" s="22">
        <v>0.68820000000000003</v>
      </c>
      <c r="N38" s="22">
        <v>0.39990000000000003</v>
      </c>
      <c r="O38" s="24">
        <v>0.68820000000000003</v>
      </c>
      <c r="P38" s="24">
        <v>0.30690000000000001</v>
      </c>
      <c r="Q38" s="24">
        <v>0.38130000000000003</v>
      </c>
      <c r="R38" s="24">
        <v>0.65100000000000013</v>
      </c>
      <c r="S38" s="24">
        <v>0.66959999999999997</v>
      </c>
      <c r="T38" s="24">
        <v>0.87420000000000009</v>
      </c>
      <c r="U38" s="24">
        <v>0.40920000000000001</v>
      </c>
      <c r="V38" s="24">
        <v>0.79049999999999998</v>
      </c>
      <c r="W38" s="24">
        <v>0.79980000000000007</v>
      </c>
      <c r="X38" s="24">
        <v>0.86490000000000011</v>
      </c>
      <c r="Y38" s="24">
        <v>0.38130000000000003</v>
      </c>
      <c r="Z38" s="24">
        <v>0.79980000000000007</v>
      </c>
      <c r="AA38" s="25">
        <v>5.58</v>
      </c>
      <c r="AB38" s="25">
        <v>0</v>
      </c>
      <c r="AC38" s="25">
        <v>6.5100000000000007</v>
      </c>
      <c r="AD38" s="25">
        <v>8.370000000000001</v>
      </c>
      <c r="AE38" s="25">
        <v>33.480000000000004</v>
      </c>
      <c r="AF38" s="25">
        <v>14.88</v>
      </c>
      <c r="AG38" s="25">
        <v>18.600000000000001</v>
      </c>
      <c r="AH38" s="25">
        <v>0</v>
      </c>
      <c r="AI38" s="25">
        <v>21.39</v>
      </c>
      <c r="AJ38" s="25">
        <v>14.88</v>
      </c>
      <c r="AK38" s="25">
        <v>0</v>
      </c>
      <c r="AL38" s="25">
        <v>15.81</v>
      </c>
      <c r="AM38" s="25">
        <v>13.020000000000001</v>
      </c>
      <c r="AN38" s="25">
        <v>15.81</v>
      </c>
      <c r="AO38" s="25">
        <v>28.830000000000002</v>
      </c>
      <c r="AP38" s="25">
        <v>1.8600000000000529</v>
      </c>
      <c r="AQ38" s="25">
        <v>39.99</v>
      </c>
      <c r="AR38" s="25">
        <v>14.88</v>
      </c>
      <c r="AS38" s="25">
        <v>26.040000000000003</v>
      </c>
      <c r="AT38" s="25">
        <v>0</v>
      </c>
      <c r="AU38" s="25">
        <v>8.370000000000001</v>
      </c>
      <c r="AV38" s="25">
        <v>11.16</v>
      </c>
      <c r="AW38" s="25">
        <v>19.53</v>
      </c>
      <c r="AX38" s="25">
        <v>19.53</v>
      </c>
      <c r="AY38" s="25">
        <v>15.81</v>
      </c>
      <c r="AZ38" s="25">
        <v>28.830000000000002</v>
      </c>
      <c r="BA38" s="25">
        <v>0</v>
      </c>
      <c r="BB38" s="25">
        <v>5.58</v>
      </c>
      <c r="BC38" s="25">
        <v>0</v>
      </c>
      <c r="BD38" s="25">
        <v>26.970000000000002</v>
      </c>
      <c r="BE38" s="25">
        <v>6.5100000000000007</v>
      </c>
      <c r="BF38" s="25">
        <v>11.16</v>
      </c>
      <c r="BG38" s="25">
        <v>0.93</v>
      </c>
      <c r="BH38" s="25">
        <v>0</v>
      </c>
      <c r="BI38" s="25">
        <v>15.81</v>
      </c>
      <c r="BJ38" s="25">
        <v>12.09</v>
      </c>
      <c r="BK38" s="25">
        <v>30.69</v>
      </c>
      <c r="BL38" s="25">
        <v>26.970000000000002</v>
      </c>
      <c r="BM38" s="25">
        <v>0</v>
      </c>
      <c r="BN38" s="25">
        <v>19.53</v>
      </c>
    </row>
    <row r="39" spans="1:66" x14ac:dyDescent="0.25">
      <c r="A39" s="6">
        <v>44960</v>
      </c>
      <c r="B39" t="s">
        <v>8</v>
      </c>
      <c r="C39">
        <v>3</v>
      </c>
      <c r="D39">
        <f t="shared" si="4"/>
        <v>414.7800000000002</v>
      </c>
      <c r="E39">
        <f t="shared" si="5"/>
        <v>70.680000000000007</v>
      </c>
      <c r="F39">
        <f t="shared" si="6"/>
        <v>151.59</v>
      </c>
      <c r="G39">
        <f t="shared" si="7"/>
        <v>102.30000000000021</v>
      </c>
      <c r="H39">
        <f t="shared" si="8"/>
        <v>90.210000000000008</v>
      </c>
      <c r="I39">
        <v>0</v>
      </c>
      <c r="J39" s="22">
        <v>0.44640000000000002</v>
      </c>
      <c r="K39" s="22">
        <v>0.48360000000000003</v>
      </c>
      <c r="L39" s="22">
        <v>0.72540000000000004</v>
      </c>
      <c r="M39" s="22">
        <v>0.83700000000000008</v>
      </c>
      <c r="N39" s="22">
        <v>0.90210000000000001</v>
      </c>
      <c r="O39" s="24">
        <v>0.86490000000000011</v>
      </c>
      <c r="P39" s="24">
        <v>0.52080000000000004</v>
      </c>
      <c r="Q39" s="24">
        <v>0.63240000000000007</v>
      </c>
      <c r="R39" s="24">
        <v>0.90210000000000001</v>
      </c>
      <c r="S39" s="24">
        <v>0.59520000000000006</v>
      </c>
      <c r="T39" s="24">
        <v>0.2697</v>
      </c>
      <c r="U39" s="24">
        <v>0.39990000000000003</v>
      </c>
      <c r="V39" s="24">
        <v>0.8277000000000001</v>
      </c>
      <c r="W39" s="24">
        <v>0.70680000000000009</v>
      </c>
      <c r="X39" s="24">
        <v>0.84630000000000005</v>
      </c>
      <c r="Y39" s="24">
        <v>0.38130000000000003</v>
      </c>
      <c r="Z39" s="24">
        <v>0.79049999999999998</v>
      </c>
      <c r="AA39" s="25">
        <v>36.270000000000003</v>
      </c>
      <c r="AB39" s="25">
        <v>0</v>
      </c>
      <c r="AC39" s="25">
        <v>0</v>
      </c>
      <c r="AD39" s="25">
        <v>37.200000000000003</v>
      </c>
      <c r="AE39" s="25">
        <v>23.25</v>
      </c>
      <c r="AF39" s="25">
        <v>24.18</v>
      </c>
      <c r="AG39" s="25">
        <v>7.44</v>
      </c>
      <c r="AH39" s="25">
        <v>15.81</v>
      </c>
      <c r="AI39" s="25">
        <v>0</v>
      </c>
      <c r="AJ39" s="25">
        <v>7.44</v>
      </c>
      <c r="AK39" s="25">
        <v>0</v>
      </c>
      <c r="AL39" s="25">
        <v>0</v>
      </c>
      <c r="AM39" s="25">
        <v>29.76</v>
      </c>
      <c r="AN39" s="25">
        <v>15.81</v>
      </c>
      <c r="AO39" s="25">
        <v>0</v>
      </c>
      <c r="AP39" s="25">
        <v>7.44</v>
      </c>
      <c r="AQ39" s="25">
        <v>19.53</v>
      </c>
      <c r="AR39" s="25">
        <v>8.370000000000001</v>
      </c>
      <c r="AS39" s="25">
        <v>4.6500000000000004</v>
      </c>
      <c r="AT39" s="25">
        <v>4.6500000000000004</v>
      </c>
      <c r="AU39" s="25">
        <v>12.090000000000106</v>
      </c>
      <c r="AV39" s="25">
        <v>17.670000000000002</v>
      </c>
      <c r="AW39" s="25">
        <v>10.230000000000107</v>
      </c>
      <c r="AX39" s="25">
        <v>0</v>
      </c>
      <c r="AY39" s="25">
        <v>21.39</v>
      </c>
      <c r="AZ39" s="25">
        <v>0</v>
      </c>
      <c r="BA39" s="25">
        <v>4.6500000000000004</v>
      </c>
      <c r="BB39" s="25">
        <v>6.5100000000000007</v>
      </c>
      <c r="BC39" s="25">
        <v>14.88</v>
      </c>
      <c r="BD39" s="25">
        <v>14.88</v>
      </c>
      <c r="BE39" s="25">
        <v>18.600000000000001</v>
      </c>
      <c r="BF39" s="25">
        <v>6.5100000000000007</v>
      </c>
      <c r="BG39" s="25">
        <v>0</v>
      </c>
      <c r="BH39" s="25">
        <v>0</v>
      </c>
      <c r="BI39" s="25">
        <v>1.86</v>
      </c>
      <c r="BJ39" s="25">
        <v>18.600000000000001</v>
      </c>
      <c r="BK39" s="25">
        <v>1.86</v>
      </c>
      <c r="BL39" s="25">
        <v>13.950000000000001</v>
      </c>
      <c r="BM39" s="25">
        <v>9.3000000000000007</v>
      </c>
      <c r="BN39" s="25">
        <v>0</v>
      </c>
    </row>
    <row r="40" spans="1:66" x14ac:dyDescent="0.25">
      <c r="A40" s="6">
        <v>44961</v>
      </c>
      <c r="B40" t="s">
        <v>8</v>
      </c>
      <c r="C40">
        <v>4</v>
      </c>
      <c r="D40">
        <f t="shared" si="4"/>
        <v>532.8900000000001</v>
      </c>
      <c r="E40">
        <f t="shared" si="5"/>
        <v>171.12</v>
      </c>
      <c r="F40">
        <f t="shared" si="6"/>
        <v>152.5200000000001</v>
      </c>
      <c r="G40">
        <f t="shared" si="7"/>
        <v>87.42</v>
      </c>
      <c r="H40">
        <f t="shared" si="8"/>
        <v>121.83000000000001</v>
      </c>
      <c r="I40">
        <v>0</v>
      </c>
      <c r="J40" s="22">
        <v>0.6231000000000001</v>
      </c>
      <c r="K40" s="22">
        <v>0.59520000000000006</v>
      </c>
      <c r="L40" s="22">
        <v>0.72540000000000004</v>
      </c>
      <c r="M40" s="22">
        <v>0.83700000000000008</v>
      </c>
      <c r="N40" s="22">
        <v>0.89280000000000004</v>
      </c>
      <c r="O40" s="24">
        <v>0.69750000000000001</v>
      </c>
      <c r="P40" s="24">
        <v>0.69750000000000001</v>
      </c>
      <c r="Q40" s="24">
        <v>0.72540000000000004</v>
      </c>
      <c r="R40" s="24">
        <v>0.93</v>
      </c>
      <c r="S40" s="24">
        <v>0.8277000000000001</v>
      </c>
      <c r="T40" s="24">
        <v>0.79049999999999998</v>
      </c>
      <c r="U40" s="24">
        <v>0.80910000000000004</v>
      </c>
      <c r="V40" s="24">
        <v>0.76260000000000006</v>
      </c>
      <c r="W40" s="24">
        <v>0.85560000000000003</v>
      </c>
      <c r="X40" s="24">
        <v>0.25110000000000005</v>
      </c>
      <c r="Y40" s="24">
        <v>0.48360000000000003</v>
      </c>
      <c r="Z40" s="24">
        <v>0.70680000000000009</v>
      </c>
      <c r="AA40" s="25">
        <v>7.44</v>
      </c>
      <c r="AB40" s="25">
        <v>14.88</v>
      </c>
      <c r="AC40" s="25">
        <v>10.23</v>
      </c>
      <c r="AD40" s="25">
        <v>11.16</v>
      </c>
      <c r="AE40" s="25">
        <v>18.600000000000001</v>
      </c>
      <c r="AF40" s="25">
        <v>30.69</v>
      </c>
      <c r="AG40" s="25">
        <v>4.650000000000106</v>
      </c>
      <c r="AH40" s="25">
        <v>7.44</v>
      </c>
      <c r="AI40" s="25">
        <v>19.53</v>
      </c>
      <c r="AJ40" s="25">
        <v>27.900000000000002</v>
      </c>
      <c r="AK40" s="25">
        <v>36.270000000000003</v>
      </c>
      <c r="AL40" s="25">
        <v>22.32</v>
      </c>
      <c r="AM40" s="25">
        <v>6.5100000000000007</v>
      </c>
      <c r="AN40" s="25">
        <v>0</v>
      </c>
      <c r="AO40" s="25">
        <v>13.020000000000001</v>
      </c>
      <c r="AP40" s="25">
        <v>0</v>
      </c>
      <c r="AQ40" s="25">
        <v>3.72</v>
      </c>
      <c r="AR40" s="25">
        <v>21.39</v>
      </c>
      <c r="AS40" s="25">
        <v>11.16</v>
      </c>
      <c r="AT40" s="25">
        <v>43.71</v>
      </c>
      <c r="AU40" s="25">
        <v>0</v>
      </c>
      <c r="AV40" s="25">
        <v>5.58</v>
      </c>
      <c r="AW40" s="25">
        <v>10.23</v>
      </c>
      <c r="AX40" s="25">
        <v>4.6500000000000004</v>
      </c>
      <c r="AY40" s="25">
        <v>39.99</v>
      </c>
      <c r="AZ40" s="25">
        <v>0</v>
      </c>
      <c r="BA40" s="25">
        <v>8.370000000000001</v>
      </c>
      <c r="BB40" s="25">
        <v>0</v>
      </c>
      <c r="BC40" s="25">
        <v>13.020000000000001</v>
      </c>
      <c r="BD40" s="25">
        <v>5.58</v>
      </c>
      <c r="BE40" s="25">
        <v>41.85</v>
      </c>
      <c r="BF40" s="25">
        <v>15.81</v>
      </c>
      <c r="BG40" s="25">
        <v>46.5</v>
      </c>
      <c r="BH40" s="25">
        <v>0.93</v>
      </c>
      <c r="BI40" s="25">
        <v>31.62</v>
      </c>
      <c r="BJ40" s="25">
        <v>0</v>
      </c>
      <c r="BK40" s="25">
        <v>20.46</v>
      </c>
      <c r="BL40" s="25">
        <v>0</v>
      </c>
      <c r="BM40" s="25">
        <v>0</v>
      </c>
      <c r="BN40" s="25">
        <v>13.950000000000001</v>
      </c>
    </row>
    <row r="41" spans="1:66" x14ac:dyDescent="0.25">
      <c r="A41" s="6">
        <v>44962</v>
      </c>
      <c r="B41" t="s">
        <v>8</v>
      </c>
      <c r="C41">
        <v>5</v>
      </c>
      <c r="D41">
        <f t="shared" si="4"/>
        <v>349.68</v>
      </c>
      <c r="E41">
        <f t="shared" si="5"/>
        <v>61.38</v>
      </c>
      <c r="F41">
        <f t="shared" si="6"/>
        <v>80.910000000000011</v>
      </c>
      <c r="G41">
        <f t="shared" si="7"/>
        <v>85.56</v>
      </c>
      <c r="H41">
        <f t="shared" si="8"/>
        <v>121.83</v>
      </c>
      <c r="I41">
        <v>0</v>
      </c>
      <c r="J41" s="22">
        <v>0.21390000000000001</v>
      </c>
      <c r="K41" s="22">
        <v>0.74400000000000011</v>
      </c>
      <c r="L41" s="22">
        <v>0.66959999999999997</v>
      </c>
      <c r="M41" s="22">
        <v>0.46500000000000002</v>
      </c>
      <c r="N41" s="22">
        <v>0.84630000000000005</v>
      </c>
      <c r="O41" s="24">
        <v>0.6603</v>
      </c>
      <c r="P41" s="24">
        <v>0.42780000000000001</v>
      </c>
      <c r="Q41" s="24">
        <v>0.5766</v>
      </c>
      <c r="R41" s="24">
        <v>0.88350000000000006</v>
      </c>
      <c r="S41" s="24">
        <v>0.70680000000000009</v>
      </c>
      <c r="T41" s="24">
        <v>0.72540000000000004</v>
      </c>
      <c r="U41" s="24">
        <v>0.78120000000000001</v>
      </c>
      <c r="V41" s="24">
        <v>0.41850000000000004</v>
      </c>
      <c r="W41" s="24">
        <v>0.89280000000000004</v>
      </c>
      <c r="X41" s="24">
        <v>0.87420000000000009</v>
      </c>
      <c r="Y41" s="24">
        <v>0.3906</v>
      </c>
      <c r="Z41" s="24">
        <v>0.29760000000000003</v>
      </c>
      <c r="AA41" s="25">
        <v>4.6500000000000004</v>
      </c>
      <c r="AB41" s="25">
        <v>12.09</v>
      </c>
      <c r="AC41" s="25">
        <v>37.200000000000003</v>
      </c>
      <c r="AD41" s="25">
        <v>0</v>
      </c>
      <c r="AE41" s="25">
        <v>1.86</v>
      </c>
      <c r="AF41" s="25">
        <v>22.32</v>
      </c>
      <c r="AG41" s="25">
        <v>0</v>
      </c>
      <c r="AH41" s="25">
        <v>0</v>
      </c>
      <c r="AI41" s="25">
        <v>0</v>
      </c>
      <c r="AJ41" s="25">
        <v>2.79</v>
      </c>
      <c r="AK41" s="25">
        <v>0</v>
      </c>
      <c r="AL41" s="25">
        <v>30.69</v>
      </c>
      <c r="AM41" s="25">
        <v>17.670000000000002</v>
      </c>
      <c r="AN41" s="25">
        <v>21.39</v>
      </c>
      <c r="AO41" s="25">
        <v>14.88</v>
      </c>
      <c r="AP41" s="25">
        <v>28.830000000000002</v>
      </c>
      <c r="AQ41" s="25">
        <v>5.58</v>
      </c>
      <c r="AR41" s="25">
        <v>0</v>
      </c>
      <c r="AS41" s="25">
        <v>0</v>
      </c>
      <c r="AT41" s="25">
        <v>2.79</v>
      </c>
      <c r="AU41" s="25">
        <v>9.3000000000000007</v>
      </c>
      <c r="AV41" s="25">
        <v>4.6500000000000004</v>
      </c>
      <c r="AW41" s="25">
        <v>0</v>
      </c>
      <c r="AX41" s="25">
        <v>4.6500000000000004</v>
      </c>
      <c r="AY41" s="25">
        <v>11.16</v>
      </c>
      <c r="AZ41" s="25">
        <v>3.72</v>
      </c>
      <c r="BA41" s="25">
        <v>22.32</v>
      </c>
      <c r="BB41" s="25">
        <v>0</v>
      </c>
      <c r="BC41" s="25">
        <v>16.740000000000002</v>
      </c>
      <c r="BD41" s="25">
        <v>13.020000000000001</v>
      </c>
      <c r="BE41" s="25">
        <v>5.58</v>
      </c>
      <c r="BF41" s="25">
        <v>13.020000000000001</v>
      </c>
      <c r="BG41" s="25">
        <v>0</v>
      </c>
      <c r="BH41" s="25">
        <v>3.72</v>
      </c>
      <c r="BI41" s="25">
        <v>16.740000000000002</v>
      </c>
      <c r="BJ41" s="25">
        <v>13.020000000000001</v>
      </c>
      <c r="BK41" s="25">
        <v>0</v>
      </c>
      <c r="BL41" s="25">
        <v>1.86</v>
      </c>
      <c r="BM41" s="25">
        <v>7.44</v>
      </c>
      <c r="BN41" s="25">
        <v>0</v>
      </c>
    </row>
    <row r="42" spans="1:66" x14ac:dyDescent="0.25">
      <c r="A42" s="6">
        <v>44963</v>
      </c>
      <c r="B42" t="s">
        <v>8</v>
      </c>
      <c r="C42">
        <v>6</v>
      </c>
      <c r="D42">
        <f t="shared" si="4"/>
        <v>459.42000000000007</v>
      </c>
      <c r="E42">
        <f t="shared" si="5"/>
        <v>97.650000000000034</v>
      </c>
      <c r="F42">
        <f t="shared" si="6"/>
        <v>199.02000000000004</v>
      </c>
      <c r="G42">
        <f t="shared" si="7"/>
        <v>125.55</v>
      </c>
      <c r="H42">
        <f t="shared" si="8"/>
        <v>37.200000000000003</v>
      </c>
      <c r="I42">
        <v>0</v>
      </c>
      <c r="J42" s="22">
        <v>0.86490000000000011</v>
      </c>
      <c r="K42" s="22">
        <v>0.70680000000000009</v>
      </c>
      <c r="L42" s="22">
        <v>0.67890000000000006</v>
      </c>
      <c r="M42" s="22">
        <v>0.88350000000000006</v>
      </c>
      <c r="N42" s="22">
        <v>0.68820000000000003</v>
      </c>
      <c r="O42" s="24">
        <v>0.68820000000000003</v>
      </c>
      <c r="P42" s="24">
        <v>0.49290000000000006</v>
      </c>
      <c r="Q42" s="24">
        <v>0.72540000000000004</v>
      </c>
      <c r="R42" s="24">
        <v>0.93</v>
      </c>
      <c r="S42" s="24">
        <v>0.65100000000000013</v>
      </c>
      <c r="T42" s="24">
        <v>0.64170000000000005</v>
      </c>
      <c r="U42" s="24">
        <v>0.88350000000000006</v>
      </c>
      <c r="V42" s="24">
        <v>0.84630000000000005</v>
      </c>
      <c r="W42" s="24">
        <v>0.74400000000000011</v>
      </c>
      <c r="X42" s="24">
        <v>0.38130000000000003</v>
      </c>
      <c r="Y42" s="24">
        <v>0.86490000000000011</v>
      </c>
      <c r="Z42" s="24">
        <v>0.38130000000000003</v>
      </c>
      <c r="AA42" s="25">
        <v>3.72</v>
      </c>
      <c r="AB42" s="25">
        <v>13.950000000000001</v>
      </c>
      <c r="AC42" s="25">
        <v>46.5</v>
      </c>
      <c r="AD42" s="25">
        <v>6.5100000000000007</v>
      </c>
      <c r="AE42" s="25">
        <v>0</v>
      </c>
      <c r="AF42" s="25">
        <v>20.46</v>
      </c>
      <c r="AG42" s="25">
        <v>8.370000000000001</v>
      </c>
      <c r="AH42" s="25">
        <v>52.080000000000005</v>
      </c>
      <c r="AI42" s="25">
        <v>33.480000000000004</v>
      </c>
      <c r="AJ42" s="25">
        <v>13.950000000000001</v>
      </c>
      <c r="AK42" s="25">
        <v>3.72</v>
      </c>
      <c r="AL42" s="25">
        <v>0</v>
      </c>
      <c r="AM42" s="25">
        <v>1.86</v>
      </c>
      <c r="AN42" s="25">
        <v>0</v>
      </c>
      <c r="AO42" s="25">
        <v>0.93</v>
      </c>
      <c r="AP42" s="25">
        <v>5.58</v>
      </c>
      <c r="AQ42" s="25">
        <v>8.370000000000001</v>
      </c>
      <c r="AR42" s="25">
        <v>15.81</v>
      </c>
      <c r="AS42" s="25">
        <v>4.6500000000000004</v>
      </c>
      <c r="AT42" s="25">
        <v>0</v>
      </c>
      <c r="AU42" s="25">
        <v>0</v>
      </c>
      <c r="AV42" s="25">
        <v>17.670000000000002</v>
      </c>
      <c r="AW42" s="25">
        <v>4.6500000000000004</v>
      </c>
      <c r="AX42" s="25">
        <v>20.46</v>
      </c>
      <c r="AY42" s="25">
        <v>0</v>
      </c>
      <c r="AZ42" s="25">
        <v>34.410000000000004</v>
      </c>
      <c r="BA42" s="25">
        <v>7.44</v>
      </c>
      <c r="BB42" s="25">
        <v>3.72</v>
      </c>
      <c r="BC42" s="25">
        <v>37.200000000000003</v>
      </c>
      <c r="BD42" s="25">
        <v>0</v>
      </c>
      <c r="BE42" s="25">
        <v>6.5100000000000007</v>
      </c>
      <c r="BF42" s="25">
        <v>18.600000000000001</v>
      </c>
      <c r="BG42" s="25">
        <v>30.69</v>
      </c>
      <c r="BH42" s="25">
        <v>18.600000000000001</v>
      </c>
      <c r="BI42" s="25">
        <v>7.44</v>
      </c>
      <c r="BJ42" s="25">
        <v>4.6500000000000004</v>
      </c>
      <c r="BK42" s="25">
        <v>0</v>
      </c>
      <c r="BL42" s="25">
        <v>0</v>
      </c>
      <c r="BM42" s="25">
        <v>11.160000000000027</v>
      </c>
      <c r="BN42" s="25">
        <v>0</v>
      </c>
    </row>
    <row r="43" spans="1:66" x14ac:dyDescent="0.25">
      <c r="A43" s="6">
        <v>44964</v>
      </c>
      <c r="B43" t="s">
        <v>8</v>
      </c>
      <c r="C43">
        <v>7</v>
      </c>
      <c r="D43">
        <f t="shared" si="4"/>
        <v>424.08000000000004</v>
      </c>
      <c r="E43">
        <f t="shared" si="5"/>
        <v>113.46</v>
      </c>
      <c r="F43">
        <f t="shared" si="6"/>
        <v>97.65</v>
      </c>
      <c r="G43">
        <f t="shared" si="7"/>
        <v>91.14</v>
      </c>
      <c r="H43">
        <f t="shared" si="8"/>
        <v>121.83000000000001</v>
      </c>
      <c r="I43">
        <v>0</v>
      </c>
      <c r="J43" s="22">
        <v>0.25110000000000005</v>
      </c>
      <c r="K43" s="22">
        <v>0.5766</v>
      </c>
      <c r="L43" s="22">
        <v>0.71610000000000007</v>
      </c>
      <c r="M43" s="22">
        <v>0.76260000000000006</v>
      </c>
      <c r="N43" s="22">
        <v>0.92070000000000007</v>
      </c>
      <c r="O43" s="24">
        <v>0.12090000000000001</v>
      </c>
      <c r="P43" s="24">
        <v>0.60450000000000004</v>
      </c>
      <c r="Q43" s="24">
        <v>0.66959999999999997</v>
      </c>
      <c r="R43" s="24">
        <v>0.63240000000000007</v>
      </c>
      <c r="S43" s="24">
        <v>0.54869999999999997</v>
      </c>
      <c r="T43" s="24">
        <v>0.89280000000000004</v>
      </c>
      <c r="U43" s="24">
        <v>0.39990000000000003</v>
      </c>
      <c r="V43" s="24">
        <v>0.85560000000000003</v>
      </c>
      <c r="W43" s="24">
        <v>0.3906</v>
      </c>
      <c r="X43" s="24">
        <v>0.50220000000000009</v>
      </c>
      <c r="Y43" s="24">
        <v>0.84630000000000005</v>
      </c>
      <c r="Z43" s="24">
        <v>0.91139999999999999</v>
      </c>
      <c r="AA43" s="25">
        <v>3.72</v>
      </c>
      <c r="AB43" s="25">
        <v>4.6500000000000004</v>
      </c>
      <c r="AC43" s="25">
        <v>12.09</v>
      </c>
      <c r="AD43" s="25">
        <v>0.93</v>
      </c>
      <c r="AE43" s="25">
        <v>4.6500000000000004</v>
      </c>
      <c r="AF43" s="25">
        <v>9.3000000000000007</v>
      </c>
      <c r="AG43" s="25">
        <v>0</v>
      </c>
      <c r="AH43" s="25">
        <v>21.39</v>
      </c>
      <c r="AI43" s="25">
        <v>4.6500000000000004</v>
      </c>
      <c r="AJ43" s="25">
        <v>36.270000000000003</v>
      </c>
      <c r="AK43" s="25">
        <v>0</v>
      </c>
      <c r="AL43" s="25">
        <v>3.72</v>
      </c>
      <c r="AM43" s="25">
        <v>35.340000000000003</v>
      </c>
      <c r="AN43" s="25">
        <v>3.72</v>
      </c>
      <c r="AO43" s="25">
        <v>29.76</v>
      </c>
      <c r="AP43" s="25">
        <v>0</v>
      </c>
      <c r="AQ43" s="25">
        <v>0</v>
      </c>
      <c r="AR43" s="25">
        <v>10.23</v>
      </c>
      <c r="AS43" s="25">
        <v>0</v>
      </c>
      <c r="AT43" s="25">
        <v>39.06</v>
      </c>
      <c r="AU43" s="25">
        <v>19.53</v>
      </c>
      <c r="AV43" s="25">
        <v>0</v>
      </c>
      <c r="AW43" s="25">
        <v>3.72</v>
      </c>
      <c r="AX43" s="25">
        <v>15.81</v>
      </c>
      <c r="AY43" s="25">
        <v>7.44</v>
      </c>
      <c r="AZ43" s="25">
        <v>0.93</v>
      </c>
      <c r="BA43" s="25">
        <v>0</v>
      </c>
      <c r="BB43" s="25">
        <v>0</v>
      </c>
      <c r="BC43" s="25">
        <v>43.71</v>
      </c>
      <c r="BD43" s="25">
        <v>0</v>
      </c>
      <c r="BE43" s="25">
        <v>2.79</v>
      </c>
      <c r="BF43" s="25">
        <v>10.23</v>
      </c>
      <c r="BG43" s="25">
        <v>8.370000000000001</v>
      </c>
      <c r="BH43" s="25">
        <v>0.93</v>
      </c>
      <c r="BI43" s="25">
        <v>2.79</v>
      </c>
      <c r="BJ43" s="25">
        <v>16.740000000000002</v>
      </c>
      <c r="BK43" s="25">
        <v>0</v>
      </c>
      <c r="BL43" s="25">
        <v>42.78</v>
      </c>
      <c r="BM43" s="25">
        <v>5.58</v>
      </c>
      <c r="BN43" s="25">
        <v>23.25</v>
      </c>
    </row>
    <row r="44" spans="1:66" x14ac:dyDescent="0.25">
      <c r="A44" s="6">
        <v>44965</v>
      </c>
      <c r="B44" t="s">
        <v>8</v>
      </c>
      <c r="C44">
        <v>8</v>
      </c>
      <c r="D44">
        <f t="shared" si="4"/>
        <v>368.28</v>
      </c>
      <c r="E44">
        <f t="shared" si="5"/>
        <v>98.580000000000013</v>
      </c>
      <c r="F44">
        <f t="shared" si="6"/>
        <v>97.65</v>
      </c>
      <c r="G44">
        <f t="shared" si="7"/>
        <v>95.789999999999992</v>
      </c>
      <c r="H44">
        <f t="shared" si="8"/>
        <v>76.260000000000005</v>
      </c>
      <c r="I44">
        <v>0</v>
      </c>
      <c r="J44" s="22">
        <v>0.2697</v>
      </c>
      <c r="K44" s="22">
        <v>0.8277000000000001</v>
      </c>
      <c r="L44" s="22">
        <v>0.59520000000000006</v>
      </c>
      <c r="M44" s="22">
        <v>0.86490000000000011</v>
      </c>
      <c r="N44" s="22">
        <v>0.8277000000000001</v>
      </c>
      <c r="O44" s="24">
        <v>0.33479999999999999</v>
      </c>
      <c r="P44" s="24">
        <v>0.59520000000000006</v>
      </c>
      <c r="Q44" s="24">
        <v>0.71610000000000007</v>
      </c>
      <c r="R44" s="24">
        <v>0.69750000000000001</v>
      </c>
      <c r="S44" s="24">
        <v>0.5766</v>
      </c>
      <c r="T44" s="24">
        <v>0.5766</v>
      </c>
      <c r="U44" s="24">
        <v>0.89280000000000004</v>
      </c>
      <c r="V44" s="24">
        <v>0.29760000000000003</v>
      </c>
      <c r="W44" s="24">
        <v>0.91139999999999999</v>
      </c>
      <c r="X44" s="24">
        <v>0.37200000000000005</v>
      </c>
      <c r="Y44" s="24">
        <v>0.6231000000000001</v>
      </c>
      <c r="Z44" s="24">
        <v>0.79980000000000007</v>
      </c>
      <c r="AA44" s="25">
        <v>27.900000000000002</v>
      </c>
      <c r="AB44" s="25">
        <v>3.72</v>
      </c>
      <c r="AC44" s="25">
        <v>31.62</v>
      </c>
      <c r="AD44" s="25">
        <v>0</v>
      </c>
      <c r="AE44" s="25">
        <v>6.5100000000000007</v>
      </c>
      <c r="AF44" s="25">
        <v>11.16</v>
      </c>
      <c r="AG44" s="25">
        <v>2.79</v>
      </c>
      <c r="AH44" s="25">
        <v>0.93</v>
      </c>
      <c r="AI44" s="25">
        <v>13.020000000000001</v>
      </c>
      <c r="AJ44" s="25">
        <v>0</v>
      </c>
      <c r="AK44" s="25">
        <v>21.39</v>
      </c>
      <c r="AL44" s="25">
        <v>0</v>
      </c>
      <c r="AM44" s="25">
        <v>0</v>
      </c>
      <c r="AN44" s="25">
        <v>0</v>
      </c>
      <c r="AO44" s="25">
        <v>12.09</v>
      </c>
      <c r="AP44" s="25">
        <v>7.44</v>
      </c>
      <c r="AQ44" s="25">
        <v>0</v>
      </c>
      <c r="AR44" s="25">
        <v>23.25</v>
      </c>
      <c r="AS44" s="25">
        <v>29.76</v>
      </c>
      <c r="AT44" s="25">
        <v>3.72</v>
      </c>
      <c r="AU44" s="25">
        <v>3.72</v>
      </c>
      <c r="AV44" s="25">
        <v>31.62</v>
      </c>
      <c r="AW44" s="25">
        <v>16.740000000000002</v>
      </c>
      <c r="AX44" s="25">
        <v>0</v>
      </c>
      <c r="AY44" s="25">
        <v>6.5100000000000007</v>
      </c>
      <c r="AZ44" s="25">
        <v>13.020000000000001</v>
      </c>
      <c r="BA44" s="25">
        <v>1.86</v>
      </c>
      <c r="BB44" s="25">
        <v>0</v>
      </c>
      <c r="BC44" s="25">
        <v>22.32</v>
      </c>
      <c r="BD44" s="25">
        <v>0</v>
      </c>
      <c r="BE44" s="25">
        <v>7.44</v>
      </c>
      <c r="BF44" s="25">
        <v>0</v>
      </c>
      <c r="BG44" s="25">
        <v>27.900000000000002</v>
      </c>
      <c r="BH44" s="25">
        <v>14.88</v>
      </c>
      <c r="BI44" s="25">
        <v>26.040000000000003</v>
      </c>
      <c r="BJ44" s="25">
        <v>0</v>
      </c>
      <c r="BK44" s="25">
        <v>6.5100000000000007</v>
      </c>
      <c r="BL44" s="25">
        <v>2.79</v>
      </c>
      <c r="BM44" s="25">
        <v>5.58</v>
      </c>
      <c r="BN44" s="25">
        <v>7.44</v>
      </c>
    </row>
    <row r="45" spans="1:66" x14ac:dyDescent="0.25">
      <c r="A45" s="6">
        <v>44966</v>
      </c>
      <c r="B45" t="s">
        <v>8</v>
      </c>
      <c r="C45">
        <v>9</v>
      </c>
      <c r="D45">
        <f t="shared" si="4"/>
        <v>376.65</v>
      </c>
      <c r="E45">
        <f t="shared" si="5"/>
        <v>96.720000000000013</v>
      </c>
      <c r="F45">
        <f t="shared" si="6"/>
        <v>94.86</v>
      </c>
      <c r="G45">
        <f t="shared" si="7"/>
        <v>93.93</v>
      </c>
      <c r="H45">
        <f t="shared" si="8"/>
        <v>91.140000000000015</v>
      </c>
      <c r="I45">
        <v>0</v>
      </c>
      <c r="J45" s="22">
        <v>0.1953</v>
      </c>
      <c r="K45" s="22">
        <v>0.50220000000000009</v>
      </c>
      <c r="L45" s="22">
        <v>0.74400000000000011</v>
      </c>
      <c r="M45" s="22">
        <v>0.78120000000000001</v>
      </c>
      <c r="N45" s="22">
        <v>0.86490000000000011</v>
      </c>
      <c r="O45" s="24">
        <v>0.80910000000000004</v>
      </c>
      <c r="P45" s="24">
        <v>0.85560000000000003</v>
      </c>
      <c r="Q45" s="24">
        <v>0.87420000000000009</v>
      </c>
      <c r="R45" s="24">
        <v>0.8277000000000001</v>
      </c>
      <c r="S45" s="24">
        <v>0.70680000000000009</v>
      </c>
      <c r="T45" s="24">
        <v>0.92070000000000007</v>
      </c>
      <c r="U45" s="24">
        <v>0.85560000000000003</v>
      </c>
      <c r="V45" s="24">
        <v>0.55800000000000005</v>
      </c>
      <c r="W45" s="24">
        <v>0.73470000000000002</v>
      </c>
      <c r="X45" s="24">
        <v>0.24180000000000001</v>
      </c>
      <c r="Y45" s="24">
        <v>0.71610000000000007</v>
      </c>
      <c r="Z45" s="24">
        <v>0.33479999999999999</v>
      </c>
      <c r="AA45" s="25">
        <v>5.58</v>
      </c>
      <c r="AB45" s="25">
        <v>13.950000000000001</v>
      </c>
      <c r="AC45" s="25">
        <v>0</v>
      </c>
      <c r="AD45" s="25">
        <v>13.950000000000001</v>
      </c>
      <c r="AE45" s="25">
        <v>3.72</v>
      </c>
      <c r="AF45" s="25">
        <v>4.6500000000000004</v>
      </c>
      <c r="AG45" s="25">
        <v>0</v>
      </c>
      <c r="AH45" s="25">
        <v>27.900000000000002</v>
      </c>
      <c r="AI45" s="25">
        <v>13.020000000000001</v>
      </c>
      <c r="AJ45" s="25">
        <v>12.09</v>
      </c>
      <c r="AK45" s="25">
        <v>20.46</v>
      </c>
      <c r="AL45" s="25">
        <v>10.23</v>
      </c>
      <c r="AM45" s="25">
        <v>0</v>
      </c>
      <c r="AN45" s="25">
        <v>25.110000000000003</v>
      </c>
      <c r="AO45" s="25">
        <v>6.5100000000000007</v>
      </c>
      <c r="AP45" s="25">
        <v>17.670000000000002</v>
      </c>
      <c r="AQ45" s="25">
        <v>0</v>
      </c>
      <c r="AR45" s="25">
        <v>23.25</v>
      </c>
      <c r="AS45" s="25">
        <v>4.6500000000000004</v>
      </c>
      <c r="AT45" s="25">
        <v>3.72</v>
      </c>
      <c r="AU45" s="25">
        <v>4.6500000000000004</v>
      </c>
      <c r="AV45" s="25">
        <v>0</v>
      </c>
      <c r="AW45" s="25">
        <v>0</v>
      </c>
      <c r="AX45" s="25">
        <v>39.99</v>
      </c>
      <c r="AY45" s="25">
        <v>46.5</v>
      </c>
      <c r="AZ45" s="25">
        <v>0</v>
      </c>
      <c r="BA45" s="25">
        <v>0</v>
      </c>
      <c r="BB45" s="25">
        <v>2.79</v>
      </c>
      <c r="BC45" s="25">
        <v>0</v>
      </c>
      <c r="BD45" s="25">
        <v>0</v>
      </c>
      <c r="BE45" s="25">
        <v>2.79</v>
      </c>
      <c r="BF45" s="25">
        <v>29.76</v>
      </c>
      <c r="BG45" s="25">
        <v>5.58</v>
      </c>
      <c r="BH45" s="25">
        <v>7.44</v>
      </c>
      <c r="BI45" s="25">
        <v>7.44</v>
      </c>
      <c r="BJ45" s="25">
        <v>26.970000000000002</v>
      </c>
      <c r="BK45" s="25">
        <v>12.09</v>
      </c>
      <c r="BL45" s="25">
        <v>3.72</v>
      </c>
      <c r="BM45" s="25">
        <v>0</v>
      </c>
      <c r="BN45" s="25">
        <v>0.93</v>
      </c>
    </row>
    <row r="46" spans="1:66" x14ac:dyDescent="0.25">
      <c r="A46" s="6">
        <v>44967</v>
      </c>
      <c r="B46" t="s">
        <v>8</v>
      </c>
      <c r="C46">
        <v>10</v>
      </c>
      <c r="D46">
        <f t="shared" si="4"/>
        <v>384.0900000000002</v>
      </c>
      <c r="E46">
        <f t="shared" si="5"/>
        <v>123.69000000000011</v>
      </c>
      <c r="F46">
        <f t="shared" si="6"/>
        <v>47.43</v>
      </c>
      <c r="G46">
        <f t="shared" si="7"/>
        <v>94.860000000000014</v>
      </c>
      <c r="H46">
        <f t="shared" si="8"/>
        <v>118.11000000000007</v>
      </c>
      <c r="I46">
        <v>0</v>
      </c>
      <c r="J46" s="22">
        <v>0.43710000000000004</v>
      </c>
      <c r="K46" s="22">
        <v>0.85560000000000003</v>
      </c>
      <c r="L46" s="22">
        <v>0.6603</v>
      </c>
      <c r="M46" s="22">
        <v>0.80910000000000004</v>
      </c>
      <c r="N46" s="22">
        <v>0.86490000000000011</v>
      </c>
      <c r="O46" s="24">
        <v>0.53939999999999999</v>
      </c>
      <c r="P46" s="24">
        <v>0.44640000000000002</v>
      </c>
      <c r="Q46" s="24">
        <v>0.66959999999999997</v>
      </c>
      <c r="R46" s="24">
        <v>0.64170000000000005</v>
      </c>
      <c r="S46" s="24">
        <v>0.93</v>
      </c>
      <c r="T46" s="24">
        <v>0.66959999999999997</v>
      </c>
      <c r="U46" s="24">
        <v>0.88350000000000006</v>
      </c>
      <c r="V46" s="24">
        <v>0.80910000000000004</v>
      </c>
      <c r="W46" s="24">
        <v>0.41850000000000004</v>
      </c>
      <c r="X46" s="24">
        <v>0.47430000000000005</v>
      </c>
      <c r="Y46" s="24">
        <v>0.29760000000000003</v>
      </c>
      <c r="Z46" s="24">
        <v>0.87420000000000009</v>
      </c>
      <c r="AA46" s="25">
        <v>0</v>
      </c>
      <c r="AB46" s="25">
        <v>0</v>
      </c>
      <c r="AC46" s="25">
        <v>7.44</v>
      </c>
      <c r="AD46" s="25">
        <v>0</v>
      </c>
      <c r="AE46" s="25">
        <v>0</v>
      </c>
      <c r="AF46" s="25">
        <v>15.81</v>
      </c>
      <c r="AG46" s="25">
        <v>0</v>
      </c>
      <c r="AH46" s="25">
        <v>16.740000000000002</v>
      </c>
      <c r="AI46" s="25">
        <v>0.93</v>
      </c>
      <c r="AJ46" s="25">
        <v>6.5100000000000007</v>
      </c>
      <c r="AK46" s="25">
        <v>3.72</v>
      </c>
      <c r="AL46" s="25">
        <v>13.020000000000001</v>
      </c>
      <c r="AM46" s="25">
        <v>11.16</v>
      </c>
      <c r="AN46" s="25">
        <v>50.220000000000006</v>
      </c>
      <c r="AO46" s="25">
        <v>0</v>
      </c>
      <c r="AP46" s="25">
        <v>0</v>
      </c>
      <c r="AQ46" s="25">
        <v>0</v>
      </c>
      <c r="AR46" s="25">
        <v>13.950000000000001</v>
      </c>
      <c r="AS46" s="25">
        <v>10.23</v>
      </c>
      <c r="AT46" s="25">
        <v>19.530000000000054</v>
      </c>
      <c r="AU46" s="25">
        <v>0</v>
      </c>
      <c r="AV46" s="25">
        <v>26.970000000000002</v>
      </c>
      <c r="AW46" s="25">
        <v>0</v>
      </c>
      <c r="AX46" s="25">
        <v>13.950000000000001</v>
      </c>
      <c r="AY46" s="25">
        <v>10.23</v>
      </c>
      <c r="AZ46" s="25">
        <v>12.09</v>
      </c>
      <c r="BA46" s="25">
        <v>0</v>
      </c>
      <c r="BB46" s="25">
        <v>15.81</v>
      </c>
      <c r="BC46" s="25">
        <v>15.81</v>
      </c>
      <c r="BD46" s="25">
        <v>0</v>
      </c>
      <c r="BE46" s="25">
        <v>20.46</v>
      </c>
      <c r="BF46" s="25">
        <v>13.950000000000001</v>
      </c>
      <c r="BG46" s="25">
        <v>5.58</v>
      </c>
      <c r="BH46" s="25">
        <v>0</v>
      </c>
      <c r="BI46" s="25">
        <v>20.46</v>
      </c>
      <c r="BJ46" s="25">
        <v>7.4400000000001061</v>
      </c>
      <c r="BK46" s="25">
        <v>0</v>
      </c>
      <c r="BL46" s="25">
        <v>26.040000000000003</v>
      </c>
      <c r="BM46" s="25">
        <v>18.600000000000001</v>
      </c>
      <c r="BN46" s="25">
        <v>11.16</v>
      </c>
    </row>
    <row r="47" spans="1:66" x14ac:dyDescent="0.25">
      <c r="A47" s="6">
        <v>44968</v>
      </c>
      <c r="B47" t="s">
        <v>8</v>
      </c>
      <c r="C47">
        <v>11</v>
      </c>
      <c r="D47">
        <f t="shared" si="4"/>
        <v>398.04</v>
      </c>
      <c r="E47">
        <f t="shared" si="5"/>
        <v>92.070000000000022</v>
      </c>
      <c r="F47">
        <f t="shared" si="6"/>
        <v>79.050000000000011</v>
      </c>
      <c r="G47">
        <f t="shared" si="7"/>
        <v>118.11</v>
      </c>
      <c r="H47">
        <f t="shared" si="8"/>
        <v>108.81</v>
      </c>
      <c r="I47">
        <v>0</v>
      </c>
      <c r="J47" s="22">
        <v>0.83700000000000008</v>
      </c>
      <c r="K47" s="22">
        <v>0.6231000000000001</v>
      </c>
      <c r="L47" s="22">
        <v>0.74400000000000011</v>
      </c>
      <c r="M47" s="22">
        <v>0.78120000000000001</v>
      </c>
      <c r="N47" s="22">
        <v>0.15810000000000002</v>
      </c>
      <c r="O47" s="24">
        <v>0.80910000000000004</v>
      </c>
      <c r="P47" s="24">
        <v>0.61380000000000001</v>
      </c>
      <c r="Q47" s="24">
        <v>0.59520000000000006</v>
      </c>
      <c r="R47" s="24">
        <v>0.5766</v>
      </c>
      <c r="S47" s="24">
        <v>0.56730000000000003</v>
      </c>
      <c r="T47" s="24">
        <v>0.68820000000000003</v>
      </c>
      <c r="U47" s="24">
        <v>0.38130000000000003</v>
      </c>
      <c r="V47" s="24">
        <v>0.72540000000000004</v>
      </c>
      <c r="W47" s="24">
        <v>0.31620000000000004</v>
      </c>
      <c r="X47" s="24">
        <v>0.52080000000000004</v>
      </c>
      <c r="Y47" s="24">
        <v>0.46500000000000002</v>
      </c>
      <c r="Z47" s="24">
        <v>0.13950000000000001</v>
      </c>
      <c r="AA47" s="25">
        <v>3.72</v>
      </c>
      <c r="AB47" s="25">
        <v>0</v>
      </c>
      <c r="AC47" s="25">
        <v>10.23</v>
      </c>
      <c r="AD47" s="25">
        <v>14.88</v>
      </c>
      <c r="AE47" s="25">
        <v>18.600000000000001</v>
      </c>
      <c r="AF47" s="25">
        <v>2.79</v>
      </c>
      <c r="AG47" s="25">
        <v>0</v>
      </c>
      <c r="AH47" s="25">
        <v>25.110000000000003</v>
      </c>
      <c r="AI47" s="25">
        <v>3.72</v>
      </c>
      <c r="AJ47" s="25">
        <v>0</v>
      </c>
      <c r="AK47" s="25">
        <v>16.740000000000002</v>
      </c>
      <c r="AL47" s="25">
        <v>15.81</v>
      </c>
      <c r="AM47" s="25">
        <v>13.020000000000001</v>
      </c>
      <c r="AN47" s="25">
        <v>7.44</v>
      </c>
      <c r="AO47" s="25">
        <v>0</v>
      </c>
      <c r="AP47" s="25">
        <v>0</v>
      </c>
      <c r="AQ47" s="25">
        <v>19.53</v>
      </c>
      <c r="AR47" s="25">
        <v>5.58</v>
      </c>
      <c r="AS47" s="25">
        <v>19.53</v>
      </c>
      <c r="AT47" s="25">
        <v>27.900000000000002</v>
      </c>
      <c r="AU47" s="25">
        <v>0</v>
      </c>
      <c r="AV47" s="25">
        <v>7.44</v>
      </c>
      <c r="AW47" s="25">
        <v>35.340000000000003</v>
      </c>
      <c r="AX47" s="25">
        <v>0</v>
      </c>
      <c r="AY47" s="25">
        <v>2.79</v>
      </c>
      <c r="AZ47" s="25">
        <v>11.16</v>
      </c>
      <c r="BA47" s="25">
        <v>0</v>
      </c>
      <c r="BB47" s="25">
        <v>9.3000000000000007</v>
      </c>
      <c r="BC47" s="25">
        <v>9.3000000000000007</v>
      </c>
      <c r="BD47" s="25">
        <v>42.78</v>
      </c>
      <c r="BE47" s="25">
        <v>0</v>
      </c>
      <c r="BF47" s="25">
        <v>3.72</v>
      </c>
      <c r="BG47" s="25">
        <v>3.72</v>
      </c>
      <c r="BH47" s="25">
        <v>8.370000000000001</v>
      </c>
      <c r="BI47" s="25">
        <v>16.740000000000002</v>
      </c>
      <c r="BJ47" s="25">
        <v>9.3000000000000007</v>
      </c>
      <c r="BK47" s="25">
        <v>22.32</v>
      </c>
      <c r="BL47" s="25">
        <v>12.09</v>
      </c>
      <c r="BM47" s="25">
        <v>13.950000000000001</v>
      </c>
      <c r="BN47" s="25">
        <v>1.86</v>
      </c>
    </row>
    <row r="48" spans="1:66" x14ac:dyDescent="0.25">
      <c r="A48" s="6">
        <v>44969</v>
      </c>
      <c r="B48" t="s">
        <v>8</v>
      </c>
      <c r="C48">
        <v>12</v>
      </c>
      <c r="D48">
        <f t="shared" si="4"/>
        <v>592.41000000000008</v>
      </c>
      <c r="E48">
        <f t="shared" si="5"/>
        <v>105.09</v>
      </c>
      <c r="F48">
        <f t="shared" si="6"/>
        <v>115.32000000000001</v>
      </c>
      <c r="G48">
        <f t="shared" si="7"/>
        <v>222.27000000000004</v>
      </c>
      <c r="H48">
        <f t="shared" si="8"/>
        <v>149.72999999999999</v>
      </c>
      <c r="I48">
        <v>0</v>
      </c>
      <c r="J48" s="22">
        <v>0.61380000000000001</v>
      </c>
      <c r="K48" s="22">
        <v>0.74400000000000011</v>
      </c>
      <c r="L48" s="22">
        <v>0.72540000000000004</v>
      </c>
      <c r="M48" s="22">
        <v>0.83700000000000008</v>
      </c>
      <c r="N48" s="22">
        <v>0.59520000000000006</v>
      </c>
      <c r="O48" s="24">
        <v>0.51150000000000007</v>
      </c>
      <c r="P48" s="24">
        <v>0.93</v>
      </c>
      <c r="Q48" s="24">
        <v>0.8277000000000001</v>
      </c>
      <c r="R48" s="24">
        <v>0.43710000000000004</v>
      </c>
      <c r="S48" s="24">
        <v>0.12090000000000001</v>
      </c>
      <c r="T48" s="24">
        <v>0.6231000000000001</v>
      </c>
      <c r="U48" s="24">
        <v>0.42780000000000001</v>
      </c>
      <c r="V48" s="24">
        <v>0.73470000000000002</v>
      </c>
      <c r="W48" s="24">
        <v>0.91139999999999999</v>
      </c>
      <c r="X48" s="24">
        <v>0.83700000000000008</v>
      </c>
      <c r="Y48" s="24">
        <v>0.87420000000000009</v>
      </c>
      <c r="Z48" s="24">
        <v>0.92070000000000007</v>
      </c>
      <c r="AA48" s="25">
        <v>0</v>
      </c>
      <c r="AB48" s="25">
        <v>30.69</v>
      </c>
      <c r="AC48" s="25">
        <v>0</v>
      </c>
      <c r="AD48" s="25">
        <v>13.020000000000001</v>
      </c>
      <c r="AE48" s="25">
        <v>6.5100000000000007</v>
      </c>
      <c r="AF48" s="25">
        <v>15.81</v>
      </c>
      <c r="AG48" s="25">
        <v>13.950000000000001</v>
      </c>
      <c r="AH48" s="25">
        <v>12.09</v>
      </c>
      <c r="AI48" s="25">
        <v>14.88</v>
      </c>
      <c r="AJ48" s="25">
        <v>8.370000000000001</v>
      </c>
      <c r="AK48" s="25">
        <v>12.09</v>
      </c>
      <c r="AL48" s="25">
        <v>24.18</v>
      </c>
      <c r="AM48" s="25">
        <v>27.900000000000002</v>
      </c>
      <c r="AN48" s="25">
        <v>5.58</v>
      </c>
      <c r="AO48" s="25">
        <v>16.740000000000002</v>
      </c>
      <c r="AP48" s="25">
        <v>44.64</v>
      </c>
      <c r="AQ48" s="25">
        <v>19.53</v>
      </c>
      <c r="AR48" s="25">
        <v>10.23</v>
      </c>
      <c r="AS48" s="25">
        <v>0.93</v>
      </c>
      <c r="AT48" s="25">
        <v>0</v>
      </c>
      <c r="AU48" s="25">
        <v>40.92</v>
      </c>
      <c r="AV48" s="25">
        <v>31.62</v>
      </c>
      <c r="AW48" s="25">
        <v>10.23</v>
      </c>
      <c r="AX48" s="25">
        <v>6.5100000000000007</v>
      </c>
      <c r="AY48" s="25">
        <v>39.06</v>
      </c>
      <c r="AZ48" s="25">
        <v>10.23</v>
      </c>
      <c r="BA48" s="25">
        <v>26.970000000000002</v>
      </c>
      <c r="BB48" s="25">
        <v>0.93</v>
      </c>
      <c r="BC48" s="25">
        <v>36.270000000000003</v>
      </c>
      <c r="BD48" s="25">
        <v>19.53</v>
      </c>
      <c r="BE48" s="25">
        <v>11.16</v>
      </c>
      <c r="BF48" s="25">
        <v>0</v>
      </c>
      <c r="BG48" s="25">
        <v>0</v>
      </c>
      <c r="BH48" s="25">
        <v>11.16</v>
      </c>
      <c r="BI48" s="25">
        <v>5.58</v>
      </c>
      <c r="BJ48" s="25">
        <v>26.970000000000002</v>
      </c>
      <c r="BK48" s="25">
        <v>0.93</v>
      </c>
      <c r="BL48" s="25">
        <v>4.6500000000000004</v>
      </c>
      <c r="BM48" s="25">
        <v>26.040000000000003</v>
      </c>
      <c r="BN48" s="25">
        <v>18.600000000000001</v>
      </c>
    </row>
    <row r="49" spans="1:66" x14ac:dyDescent="0.25">
      <c r="A49" s="6">
        <v>44970</v>
      </c>
      <c r="B49" t="s">
        <v>8</v>
      </c>
      <c r="C49">
        <v>13</v>
      </c>
      <c r="D49">
        <f t="shared" si="4"/>
        <v>480.81000000000006</v>
      </c>
      <c r="E49">
        <f t="shared" si="5"/>
        <v>74.40000000000002</v>
      </c>
      <c r="F49">
        <f t="shared" si="6"/>
        <v>127.41000000000001</v>
      </c>
      <c r="G49">
        <f t="shared" si="7"/>
        <v>169.26</v>
      </c>
      <c r="H49">
        <f t="shared" si="8"/>
        <v>109.74000000000001</v>
      </c>
      <c r="I49">
        <v>0</v>
      </c>
      <c r="J49" s="22">
        <v>0.53939999999999999</v>
      </c>
      <c r="K49" s="22">
        <v>0.32550000000000007</v>
      </c>
      <c r="L49" s="22">
        <v>0.70680000000000009</v>
      </c>
      <c r="M49" s="22">
        <v>0.79980000000000007</v>
      </c>
      <c r="N49" s="22">
        <v>0.31620000000000004</v>
      </c>
      <c r="O49" s="24">
        <v>0.51150000000000007</v>
      </c>
      <c r="P49" s="24">
        <v>0.6231000000000001</v>
      </c>
      <c r="Q49" s="24">
        <v>0.55800000000000005</v>
      </c>
      <c r="R49" s="24">
        <v>0.64170000000000005</v>
      </c>
      <c r="S49" s="24">
        <v>0.58590000000000009</v>
      </c>
      <c r="T49" s="24">
        <v>0.64170000000000005</v>
      </c>
      <c r="U49" s="24">
        <v>0.79049999999999998</v>
      </c>
      <c r="V49" s="24">
        <v>0.2697</v>
      </c>
      <c r="W49" s="24">
        <v>0.84630000000000005</v>
      </c>
      <c r="X49" s="24">
        <v>0.89280000000000004</v>
      </c>
      <c r="Y49" s="24">
        <v>0.86490000000000011</v>
      </c>
      <c r="Z49" s="24">
        <v>0.67890000000000006</v>
      </c>
      <c r="AA49" s="25">
        <v>0</v>
      </c>
      <c r="AB49" s="25">
        <v>4.6500000000000004</v>
      </c>
      <c r="AC49" s="25">
        <v>30.69</v>
      </c>
      <c r="AD49" s="25">
        <v>0</v>
      </c>
      <c r="AE49" s="25">
        <v>0</v>
      </c>
      <c r="AF49" s="25">
        <v>3.72</v>
      </c>
      <c r="AG49" s="25">
        <v>46.5</v>
      </c>
      <c r="AH49" s="25">
        <v>27.900000000000002</v>
      </c>
      <c r="AI49" s="25">
        <v>0</v>
      </c>
      <c r="AJ49" s="25">
        <v>13.950000000000001</v>
      </c>
      <c r="AK49" s="25">
        <v>38.130000000000003</v>
      </c>
      <c r="AL49" s="25">
        <v>9.3000000000000007</v>
      </c>
      <c r="AM49" s="25">
        <v>2.79</v>
      </c>
      <c r="AN49" s="25">
        <v>8.370000000000001</v>
      </c>
      <c r="AO49" s="25">
        <v>0</v>
      </c>
      <c r="AP49" s="25">
        <v>5.58</v>
      </c>
      <c r="AQ49" s="25">
        <v>14.88</v>
      </c>
      <c r="AR49" s="25">
        <v>0</v>
      </c>
      <c r="AS49" s="25">
        <v>29.76</v>
      </c>
      <c r="AT49" s="25">
        <v>39.06</v>
      </c>
      <c r="AU49" s="25">
        <v>0</v>
      </c>
      <c r="AV49" s="25">
        <v>4.6500000000000004</v>
      </c>
      <c r="AW49" s="25">
        <v>42.78</v>
      </c>
      <c r="AX49" s="25">
        <v>12.09</v>
      </c>
      <c r="AY49" s="25">
        <v>40.92</v>
      </c>
      <c r="AZ49" s="25">
        <v>0</v>
      </c>
      <c r="BA49" s="25">
        <v>10.23</v>
      </c>
      <c r="BB49" s="25">
        <v>28.830000000000002</v>
      </c>
      <c r="BC49" s="25">
        <v>18.600000000000001</v>
      </c>
      <c r="BD49" s="25">
        <v>11.16</v>
      </c>
      <c r="BE49" s="25">
        <v>0</v>
      </c>
      <c r="BF49" s="25">
        <v>0</v>
      </c>
      <c r="BG49" s="25">
        <v>9.3000000000000007</v>
      </c>
      <c r="BH49" s="25">
        <v>13.950000000000001</v>
      </c>
      <c r="BI49" s="25">
        <v>26.040000000000003</v>
      </c>
      <c r="BJ49" s="25">
        <v>0</v>
      </c>
      <c r="BK49" s="25">
        <v>18.600000000000001</v>
      </c>
      <c r="BL49" s="25">
        <v>0</v>
      </c>
      <c r="BM49" s="25">
        <v>0</v>
      </c>
      <c r="BN49" s="25">
        <v>6.5100000000000007</v>
      </c>
    </row>
    <row r="50" spans="1:66" x14ac:dyDescent="0.25">
      <c r="A50" s="6">
        <v>44971</v>
      </c>
      <c r="B50" t="s">
        <v>8</v>
      </c>
      <c r="C50">
        <v>14</v>
      </c>
      <c r="D50">
        <f t="shared" si="4"/>
        <v>421.29</v>
      </c>
      <c r="E50">
        <f t="shared" si="5"/>
        <v>144.15</v>
      </c>
      <c r="F50">
        <f t="shared" si="6"/>
        <v>97.65</v>
      </c>
      <c r="G50">
        <f t="shared" si="7"/>
        <v>92.070000000000007</v>
      </c>
      <c r="H50">
        <f t="shared" si="8"/>
        <v>87.42</v>
      </c>
      <c r="I50">
        <v>1</v>
      </c>
      <c r="J50" s="22">
        <v>0.23250000000000001</v>
      </c>
      <c r="K50" s="22">
        <v>0.52080000000000004</v>
      </c>
      <c r="L50" s="22">
        <v>0.74400000000000011</v>
      </c>
      <c r="M50" s="22">
        <v>0.74400000000000011</v>
      </c>
      <c r="N50" s="22">
        <v>0.88350000000000006</v>
      </c>
      <c r="O50" s="24">
        <v>0.65100000000000013</v>
      </c>
      <c r="P50" s="24">
        <v>0.89280000000000004</v>
      </c>
      <c r="Q50" s="24">
        <v>0.12090000000000001</v>
      </c>
      <c r="R50" s="24">
        <v>0.8277000000000001</v>
      </c>
      <c r="S50" s="24">
        <v>0.63240000000000007</v>
      </c>
      <c r="T50" s="24">
        <v>0.89280000000000004</v>
      </c>
      <c r="U50" s="24">
        <v>0.85560000000000003</v>
      </c>
      <c r="V50" s="24">
        <v>0.3906</v>
      </c>
      <c r="W50" s="24">
        <v>0.71610000000000007</v>
      </c>
      <c r="X50" s="24">
        <v>0.76260000000000006</v>
      </c>
      <c r="Y50" s="24">
        <v>0.80910000000000004</v>
      </c>
      <c r="Z50" s="24">
        <v>0.6231000000000001</v>
      </c>
      <c r="AA50" s="25">
        <v>13.020000000000001</v>
      </c>
      <c r="AB50" s="25">
        <v>6.5100000000000007</v>
      </c>
      <c r="AC50" s="25">
        <v>0</v>
      </c>
      <c r="AD50" s="25">
        <v>4.6500000000000004</v>
      </c>
      <c r="AE50" s="25">
        <v>50.220000000000006</v>
      </c>
      <c r="AF50" s="25">
        <v>1.86</v>
      </c>
      <c r="AG50" s="25">
        <v>7.44</v>
      </c>
      <c r="AH50" s="25">
        <v>0</v>
      </c>
      <c r="AI50" s="25">
        <v>12.09</v>
      </c>
      <c r="AJ50" s="25">
        <v>1.86</v>
      </c>
      <c r="AK50" s="25">
        <v>42.78</v>
      </c>
      <c r="AL50" s="25">
        <v>0</v>
      </c>
      <c r="AM50" s="25">
        <v>8.370000000000001</v>
      </c>
      <c r="AN50" s="25">
        <v>0</v>
      </c>
      <c r="AO50" s="25">
        <v>15.81</v>
      </c>
      <c r="AP50" s="25">
        <v>22.32</v>
      </c>
      <c r="AQ50" s="25">
        <v>12.09</v>
      </c>
      <c r="AR50" s="25">
        <v>13.020000000000001</v>
      </c>
      <c r="AS50" s="25">
        <v>11.16</v>
      </c>
      <c r="AT50" s="25">
        <v>4.6500000000000004</v>
      </c>
      <c r="AU50" s="25">
        <v>0</v>
      </c>
      <c r="AV50" s="25">
        <v>10.23</v>
      </c>
      <c r="AW50" s="25">
        <v>0</v>
      </c>
      <c r="AX50" s="25">
        <v>6.5100000000000007</v>
      </c>
      <c r="AY50" s="25">
        <v>24.18</v>
      </c>
      <c r="AZ50" s="25">
        <v>8.370000000000001</v>
      </c>
      <c r="BA50" s="25">
        <v>1.86</v>
      </c>
      <c r="BB50" s="25">
        <v>26.970000000000002</v>
      </c>
      <c r="BC50" s="25">
        <v>8.370000000000001</v>
      </c>
      <c r="BD50" s="25">
        <v>5.58</v>
      </c>
      <c r="BE50" s="25">
        <v>0</v>
      </c>
      <c r="BF50" s="25">
        <v>26.040000000000003</v>
      </c>
      <c r="BG50" s="25">
        <v>0</v>
      </c>
      <c r="BH50" s="25">
        <v>11.16</v>
      </c>
      <c r="BI50" s="25">
        <v>10.23</v>
      </c>
      <c r="BJ50" s="25">
        <v>17.670000000000002</v>
      </c>
      <c r="BK50" s="25">
        <v>26.970000000000002</v>
      </c>
      <c r="BL50" s="25">
        <v>13.020000000000001</v>
      </c>
      <c r="BM50" s="25">
        <v>18.600000000000001</v>
      </c>
      <c r="BN50" s="25">
        <v>20.46</v>
      </c>
    </row>
    <row r="51" spans="1:66" x14ac:dyDescent="0.25">
      <c r="A51" s="6">
        <v>44972</v>
      </c>
      <c r="B51" t="s">
        <v>8</v>
      </c>
      <c r="C51">
        <v>15</v>
      </c>
      <c r="D51">
        <f t="shared" si="4"/>
        <v>377.58000000000004</v>
      </c>
      <c r="E51">
        <f t="shared" si="5"/>
        <v>75.33</v>
      </c>
      <c r="F51">
        <f t="shared" si="6"/>
        <v>96.72</v>
      </c>
      <c r="G51">
        <f t="shared" si="7"/>
        <v>107.88</v>
      </c>
      <c r="H51">
        <f t="shared" si="8"/>
        <v>97.65</v>
      </c>
      <c r="I51">
        <v>0</v>
      </c>
      <c r="J51" s="22">
        <v>0.37200000000000005</v>
      </c>
      <c r="K51" s="22">
        <v>0.81840000000000002</v>
      </c>
      <c r="L51" s="22">
        <v>0.66959999999999997</v>
      </c>
      <c r="M51" s="22">
        <v>0.8277000000000001</v>
      </c>
      <c r="N51" s="22">
        <v>0.5766</v>
      </c>
      <c r="O51" s="24">
        <v>0.93</v>
      </c>
      <c r="P51" s="24">
        <v>0.53939999999999999</v>
      </c>
      <c r="Q51" s="24">
        <v>0.12090000000000001</v>
      </c>
      <c r="R51" s="24">
        <v>0.13950000000000001</v>
      </c>
      <c r="S51" s="24">
        <v>0.60450000000000004</v>
      </c>
      <c r="T51" s="24">
        <v>0.64170000000000005</v>
      </c>
      <c r="U51" s="24">
        <v>0.78120000000000001</v>
      </c>
      <c r="V51" s="24">
        <v>0.84630000000000005</v>
      </c>
      <c r="W51" s="24">
        <v>0.85560000000000003</v>
      </c>
      <c r="X51" s="24">
        <v>0.65100000000000013</v>
      </c>
      <c r="Y51" s="24">
        <v>0.33479999999999999</v>
      </c>
      <c r="Z51" s="24">
        <v>0.8277000000000001</v>
      </c>
      <c r="AA51" s="25">
        <v>0</v>
      </c>
      <c r="AB51" s="25">
        <v>0</v>
      </c>
      <c r="AC51" s="25">
        <v>2.79</v>
      </c>
      <c r="AD51" s="25">
        <v>22.32</v>
      </c>
      <c r="AE51" s="25">
        <v>0</v>
      </c>
      <c r="AF51" s="25">
        <v>7.44</v>
      </c>
      <c r="AG51" s="25">
        <v>30.69</v>
      </c>
      <c r="AH51" s="25">
        <v>21.39</v>
      </c>
      <c r="AI51" s="25">
        <v>0</v>
      </c>
      <c r="AJ51" s="25">
        <v>12.09</v>
      </c>
      <c r="AK51" s="25">
        <v>8.370000000000001</v>
      </c>
      <c r="AL51" s="25">
        <v>0</v>
      </c>
      <c r="AM51" s="25">
        <v>12.09</v>
      </c>
      <c r="AN51" s="25">
        <v>0</v>
      </c>
      <c r="AO51" s="25">
        <v>34.410000000000004</v>
      </c>
      <c r="AP51" s="25">
        <v>14.88</v>
      </c>
      <c r="AQ51" s="25">
        <v>13.020000000000001</v>
      </c>
      <c r="AR51" s="25">
        <v>12.09</v>
      </c>
      <c r="AS51" s="25">
        <v>11.16</v>
      </c>
      <c r="AT51" s="25">
        <v>0</v>
      </c>
      <c r="AU51" s="25">
        <v>11.16</v>
      </c>
      <c r="AV51" s="25">
        <v>2.79</v>
      </c>
      <c r="AW51" s="25">
        <v>11.16</v>
      </c>
      <c r="AX51" s="25">
        <v>0</v>
      </c>
      <c r="AY51" s="25">
        <v>10.23</v>
      </c>
      <c r="AZ51" s="25">
        <v>26.970000000000002</v>
      </c>
      <c r="BA51" s="25">
        <v>30.69</v>
      </c>
      <c r="BB51" s="25">
        <v>1.86</v>
      </c>
      <c r="BC51" s="25">
        <v>11.16</v>
      </c>
      <c r="BD51" s="25">
        <v>1.86</v>
      </c>
      <c r="BE51" s="25">
        <v>0</v>
      </c>
      <c r="BF51" s="25">
        <v>0</v>
      </c>
      <c r="BG51" s="25">
        <v>16.740000000000002</v>
      </c>
      <c r="BH51" s="25">
        <v>33.480000000000004</v>
      </c>
      <c r="BI51" s="25">
        <v>0</v>
      </c>
      <c r="BJ51" s="25">
        <v>3.72</v>
      </c>
      <c r="BK51" s="25">
        <v>8.370000000000001</v>
      </c>
      <c r="BL51" s="25">
        <v>0.93</v>
      </c>
      <c r="BM51" s="25">
        <v>0</v>
      </c>
      <c r="BN51" s="25">
        <v>12.09</v>
      </c>
    </row>
    <row r="52" spans="1:66" x14ac:dyDescent="0.25">
      <c r="A52" s="6">
        <v>44973</v>
      </c>
      <c r="B52" t="s">
        <v>8</v>
      </c>
      <c r="C52">
        <v>16</v>
      </c>
      <c r="D52">
        <f t="shared" si="4"/>
        <v>449.18999999999994</v>
      </c>
      <c r="E52">
        <f t="shared" si="5"/>
        <v>151.59</v>
      </c>
      <c r="F52">
        <f t="shared" si="6"/>
        <v>103.23</v>
      </c>
      <c r="G52">
        <f t="shared" si="7"/>
        <v>90.21</v>
      </c>
      <c r="H52">
        <f t="shared" si="8"/>
        <v>104.16</v>
      </c>
      <c r="I52">
        <v>0</v>
      </c>
      <c r="J52" s="22">
        <v>0.74400000000000011</v>
      </c>
      <c r="K52" s="22">
        <v>0.58590000000000009</v>
      </c>
      <c r="L52" s="22">
        <v>0.72540000000000004</v>
      </c>
      <c r="M52" s="22">
        <v>0.86490000000000011</v>
      </c>
      <c r="N52" s="22">
        <v>0.85560000000000003</v>
      </c>
      <c r="O52" s="24">
        <v>0.6603</v>
      </c>
      <c r="P52" s="24">
        <v>0.63240000000000007</v>
      </c>
      <c r="Q52" s="24">
        <v>0.65100000000000013</v>
      </c>
      <c r="R52" s="24">
        <v>0.70680000000000009</v>
      </c>
      <c r="S52" s="24">
        <v>0.61380000000000001</v>
      </c>
      <c r="T52" s="24">
        <v>0.90210000000000001</v>
      </c>
      <c r="U52" s="24">
        <v>0.53939999999999999</v>
      </c>
      <c r="V52" s="24">
        <v>0.45569999999999999</v>
      </c>
      <c r="W52" s="24">
        <v>0.48360000000000003</v>
      </c>
      <c r="X52" s="24">
        <v>0.85560000000000003</v>
      </c>
      <c r="Y52" s="24">
        <v>0.50220000000000009</v>
      </c>
      <c r="Z52" s="24">
        <v>0.51150000000000007</v>
      </c>
      <c r="AA52" s="25">
        <v>9.3000000000000007</v>
      </c>
      <c r="AB52" s="25">
        <v>0</v>
      </c>
      <c r="AC52" s="25">
        <v>1.86</v>
      </c>
      <c r="AD52" s="25">
        <v>27.900000000000002</v>
      </c>
      <c r="AE52" s="25">
        <v>13.950000000000001</v>
      </c>
      <c r="AF52" s="25">
        <v>13.020000000000001</v>
      </c>
      <c r="AG52" s="25">
        <v>24.18</v>
      </c>
      <c r="AH52" s="25">
        <v>0</v>
      </c>
      <c r="AI52" s="25">
        <v>11.16</v>
      </c>
      <c r="AJ52" s="25">
        <v>1.86</v>
      </c>
      <c r="AK52" s="25">
        <v>35.340000000000003</v>
      </c>
      <c r="AL52" s="25">
        <v>10.23</v>
      </c>
      <c r="AM52" s="25">
        <v>0</v>
      </c>
      <c r="AN52" s="25">
        <v>13.950000000000001</v>
      </c>
      <c r="AO52" s="25">
        <v>25.110000000000003</v>
      </c>
      <c r="AP52" s="25">
        <v>5.58</v>
      </c>
      <c r="AQ52" s="25">
        <v>6.5100000000000007</v>
      </c>
      <c r="AR52" s="25">
        <v>20.46</v>
      </c>
      <c r="AS52" s="25">
        <v>22.32</v>
      </c>
      <c r="AT52" s="25">
        <v>0</v>
      </c>
      <c r="AU52" s="25">
        <v>0</v>
      </c>
      <c r="AV52" s="25">
        <v>11.16</v>
      </c>
      <c r="AW52" s="25">
        <v>11.16</v>
      </c>
      <c r="AX52" s="25">
        <v>21.39</v>
      </c>
      <c r="AY52" s="25">
        <v>6.5100000000000007</v>
      </c>
      <c r="AZ52" s="25">
        <v>0</v>
      </c>
      <c r="BA52" s="25">
        <v>0</v>
      </c>
      <c r="BB52" s="25">
        <v>0</v>
      </c>
      <c r="BC52" s="25">
        <v>9.3000000000000007</v>
      </c>
      <c r="BD52" s="25">
        <v>30.69</v>
      </c>
      <c r="BE52" s="25">
        <v>37.200000000000003</v>
      </c>
      <c r="BF52" s="25">
        <v>17.670000000000002</v>
      </c>
      <c r="BG52" s="25">
        <v>0</v>
      </c>
      <c r="BH52" s="25">
        <v>0</v>
      </c>
      <c r="BI52" s="25">
        <v>9.3000000000000007</v>
      </c>
      <c r="BJ52" s="25">
        <v>3.72</v>
      </c>
      <c r="BK52" s="25">
        <v>33.480000000000004</v>
      </c>
      <c r="BL52" s="25">
        <v>13.020000000000001</v>
      </c>
      <c r="BM52" s="25">
        <v>33.480000000000004</v>
      </c>
      <c r="BN52" s="25">
        <v>3.72</v>
      </c>
    </row>
    <row r="53" spans="1:66" x14ac:dyDescent="0.25">
      <c r="A53" s="6">
        <v>44974</v>
      </c>
      <c r="B53" t="s">
        <v>8</v>
      </c>
      <c r="C53">
        <v>17</v>
      </c>
      <c r="D53">
        <f t="shared" si="4"/>
        <v>552.42000000000007</v>
      </c>
      <c r="E53">
        <f t="shared" si="5"/>
        <v>146.01000000000002</v>
      </c>
      <c r="F53">
        <f t="shared" si="6"/>
        <v>121.83000000000001</v>
      </c>
      <c r="G53">
        <f t="shared" si="7"/>
        <v>179.49</v>
      </c>
      <c r="H53">
        <f t="shared" si="8"/>
        <v>105.09000000000002</v>
      </c>
      <c r="I53">
        <v>0</v>
      </c>
      <c r="J53" s="22">
        <v>0.61380000000000001</v>
      </c>
      <c r="K53" s="22">
        <v>0.78120000000000001</v>
      </c>
      <c r="L53" s="22">
        <v>0.67890000000000006</v>
      </c>
      <c r="M53" s="22">
        <v>0.79049999999999998</v>
      </c>
      <c r="N53" s="22">
        <v>0.84630000000000005</v>
      </c>
      <c r="O53" s="24">
        <v>0.83700000000000008</v>
      </c>
      <c r="P53" s="24">
        <v>0.72540000000000004</v>
      </c>
      <c r="Q53" s="24">
        <v>0.69750000000000001</v>
      </c>
      <c r="R53" s="24">
        <v>0.56730000000000003</v>
      </c>
      <c r="S53" s="24">
        <v>0.64170000000000005</v>
      </c>
      <c r="T53" s="24">
        <v>0.63240000000000007</v>
      </c>
      <c r="U53" s="24">
        <v>0.73470000000000002</v>
      </c>
      <c r="V53" s="24">
        <v>0.79049999999999998</v>
      </c>
      <c r="W53" s="24">
        <v>0.37200000000000005</v>
      </c>
      <c r="X53" s="24">
        <v>0.83700000000000008</v>
      </c>
      <c r="Y53" s="24">
        <v>0.37200000000000005</v>
      </c>
      <c r="Z53" s="24">
        <v>0.39990000000000003</v>
      </c>
      <c r="AA53" s="25">
        <v>0</v>
      </c>
      <c r="AB53" s="25">
        <v>9.3000000000000007</v>
      </c>
      <c r="AC53" s="25">
        <v>0</v>
      </c>
      <c r="AD53" s="25">
        <v>36.270000000000003</v>
      </c>
      <c r="AE53" s="25">
        <v>0</v>
      </c>
      <c r="AF53" s="25">
        <v>26.970000000000002</v>
      </c>
      <c r="AG53" s="25">
        <v>0</v>
      </c>
      <c r="AH53" s="25">
        <v>19.53</v>
      </c>
      <c r="AI53" s="25">
        <v>26.970000000000002</v>
      </c>
      <c r="AJ53" s="25">
        <v>2.79</v>
      </c>
      <c r="AK53" s="25">
        <v>4.6500000000000004</v>
      </c>
      <c r="AL53" s="25">
        <v>0</v>
      </c>
      <c r="AM53" s="25">
        <v>13.020000000000001</v>
      </c>
      <c r="AN53" s="25">
        <v>37.200000000000003</v>
      </c>
      <c r="AO53" s="25">
        <v>9.3000000000000007</v>
      </c>
      <c r="AP53" s="25">
        <v>0</v>
      </c>
      <c r="AQ53" s="25">
        <v>5.58</v>
      </c>
      <c r="AR53" s="25">
        <v>23.25</v>
      </c>
      <c r="AS53" s="25">
        <v>10.23</v>
      </c>
      <c r="AT53" s="25">
        <v>6.5100000000000007</v>
      </c>
      <c r="AU53" s="25">
        <v>6.5100000000000007</v>
      </c>
      <c r="AV53" s="25">
        <v>11.16</v>
      </c>
      <c r="AW53" s="25">
        <v>4.6500000000000004</v>
      </c>
      <c r="AX53" s="25">
        <v>0</v>
      </c>
      <c r="AY53" s="25">
        <v>26.970000000000002</v>
      </c>
      <c r="AZ53" s="25">
        <v>24.18</v>
      </c>
      <c r="BA53" s="25">
        <v>35.340000000000003</v>
      </c>
      <c r="BB53" s="25">
        <v>19.53</v>
      </c>
      <c r="BC53" s="25">
        <v>6.5100000000000007</v>
      </c>
      <c r="BD53" s="25">
        <v>44.64</v>
      </c>
      <c r="BE53" s="25">
        <v>0</v>
      </c>
      <c r="BF53" s="25">
        <v>9.3000000000000007</v>
      </c>
      <c r="BG53" s="25">
        <v>3.72</v>
      </c>
      <c r="BH53" s="25">
        <v>33.480000000000004</v>
      </c>
      <c r="BI53" s="25">
        <v>15.81</v>
      </c>
      <c r="BJ53" s="25">
        <v>21.39</v>
      </c>
      <c r="BK53" s="25">
        <v>2.79</v>
      </c>
      <c r="BL53" s="25">
        <v>9.3000000000000007</v>
      </c>
      <c r="BM53" s="25">
        <v>34.410000000000004</v>
      </c>
      <c r="BN53" s="25">
        <v>15.81</v>
      </c>
    </row>
    <row r="54" spans="1:66" x14ac:dyDescent="0.25">
      <c r="A54" s="6">
        <v>44975</v>
      </c>
      <c r="B54" t="s">
        <v>8</v>
      </c>
      <c r="C54">
        <v>18</v>
      </c>
      <c r="D54">
        <f t="shared" si="4"/>
        <v>343.17</v>
      </c>
      <c r="E54">
        <f t="shared" si="5"/>
        <v>115.32000000000001</v>
      </c>
      <c r="F54">
        <f t="shared" si="6"/>
        <v>65.100000000000009</v>
      </c>
      <c r="G54">
        <f t="shared" si="7"/>
        <v>93.930000000000021</v>
      </c>
      <c r="H54">
        <f t="shared" si="8"/>
        <v>68.820000000000007</v>
      </c>
      <c r="I54">
        <v>0</v>
      </c>
      <c r="J54" s="22">
        <v>0.45569999999999999</v>
      </c>
      <c r="K54" s="22">
        <v>0.88350000000000006</v>
      </c>
      <c r="L54" s="22">
        <v>0.73470000000000002</v>
      </c>
      <c r="M54" s="22">
        <v>0.66959999999999997</v>
      </c>
      <c r="N54" s="22">
        <v>0.68820000000000003</v>
      </c>
      <c r="O54" s="24">
        <v>0.59520000000000006</v>
      </c>
      <c r="P54" s="24">
        <v>0.2883</v>
      </c>
      <c r="Q54" s="24">
        <v>0.85560000000000003</v>
      </c>
      <c r="R54" s="24">
        <v>0.80910000000000004</v>
      </c>
      <c r="S54" s="24">
        <v>0.89280000000000004</v>
      </c>
      <c r="T54" s="24">
        <v>0.79980000000000007</v>
      </c>
      <c r="U54" s="24">
        <v>0.43710000000000004</v>
      </c>
      <c r="V54" s="24">
        <v>0.85560000000000003</v>
      </c>
      <c r="W54" s="24">
        <v>0.52080000000000004</v>
      </c>
      <c r="X54" s="24">
        <v>0.88350000000000006</v>
      </c>
      <c r="Y54" s="24">
        <v>0.87420000000000009</v>
      </c>
      <c r="Z54" s="24">
        <v>0.79049999999999998</v>
      </c>
      <c r="AA54" s="25">
        <v>4.6500000000000004</v>
      </c>
      <c r="AB54" s="25">
        <v>0</v>
      </c>
      <c r="AC54" s="25">
        <v>13.950000000000001</v>
      </c>
      <c r="AD54" s="25">
        <v>0</v>
      </c>
      <c r="AE54" s="25">
        <v>0</v>
      </c>
      <c r="AF54" s="25">
        <v>12.09</v>
      </c>
      <c r="AG54" s="25">
        <v>0</v>
      </c>
      <c r="AH54" s="25">
        <v>13.020000000000001</v>
      </c>
      <c r="AI54" s="25">
        <v>19.53</v>
      </c>
      <c r="AJ54" s="25">
        <v>1.86</v>
      </c>
      <c r="AK54" s="25">
        <v>4.6500000000000004</v>
      </c>
      <c r="AL54" s="25">
        <v>1.86</v>
      </c>
      <c r="AM54" s="25">
        <v>31.62</v>
      </c>
      <c r="AN54" s="25">
        <v>0</v>
      </c>
      <c r="AO54" s="25">
        <v>0</v>
      </c>
      <c r="AP54" s="25">
        <v>0</v>
      </c>
      <c r="AQ54" s="25">
        <v>27.900000000000002</v>
      </c>
      <c r="AR54" s="25">
        <v>0</v>
      </c>
      <c r="AS54" s="25">
        <v>7.44</v>
      </c>
      <c r="AT54" s="25">
        <v>0</v>
      </c>
      <c r="AU54" s="25">
        <v>4.6500000000000004</v>
      </c>
      <c r="AV54" s="25">
        <v>0</v>
      </c>
      <c r="AW54" s="25">
        <v>26.040000000000003</v>
      </c>
      <c r="AX54" s="25">
        <v>17.670000000000002</v>
      </c>
      <c r="AY54" s="25">
        <v>3.72</v>
      </c>
      <c r="AZ54" s="25">
        <v>39.06</v>
      </c>
      <c r="BA54" s="25">
        <v>2.79</v>
      </c>
      <c r="BB54" s="25">
        <v>0</v>
      </c>
      <c r="BC54" s="25">
        <v>0</v>
      </c>
      <c r="BD54" s="25">
        <v>0</v>
      </c>
      <c r="BE54" s="25">
        <v>0</v>
      </c>
      <c r="BF54" s="25">
        <v>0</v>
      </c>
      <c r="BG54" s="25">
        <v>11.16</v>
      </c>
      <c r="BH54" s="25">
        <v>29.76</v>
      </c>
      <c r="BI54" s="25">
        <v>1.86</v>
      </c>
      <c r="BJ54" s="25">
        <v>26.040000000000003</v>
      </c>
      <c r="BK54" s="25">
        <v>0</v>
      </c>
      <c r="BL54" s="25">
        <v>7.44</v>
      </c>
      <c r="BM54" s="25">
        <v>39.06</v>
      </c>
      <c r="BN54" s="25">
        <v>0</v>
      </c>
    </row>
    <row r="55" spans="1:66" x14ac:dyDescent="0.25">
      <c r="A55" s="6">
        <v>44976</v>
      </c>
      <c r="B55" t="s">
        <v>8</v>
      </c>
      <c r="C55">
        <v>19</v>
      </c>
      <c r="D55">
        <f t="shared" si="4"/>
        <v>357.12</v>
      </c>
      <c r="E55">
        <f t="shared" si="5"/>
        <v>89.28</v>
      </c>
      <c r="F55">
        <f t="shared" si="6"/>
        <v>77.19</v>
      </c>
      <c r="G55">
        <f t="shared" si="7"/>
        <v>80.910000000000011</v>
      </c>
      <c r="H55">
        <f t="shared" si="8"/>
        <v>109.74000000000001</v>
      </c>
      <c r="I55">
        <v>0</v>
      </c>
      <c r="J55" s="22">
        <v>0.26040000000000002</v>
      </c>
      <c r="K55" s="22">
        <v>0.81840000000000002</v>
      </c>
      <c r="L55" s="22">
        <v>0.68820000000000003</v>
      </c>
      <c r="M55" s="22">
        <v>0.43710000000000004</v>
      </c>
      <c r="N55" s="22">
        <v>0.61380000000000001</v>
      </c>
      <c r="O55" s="24">
        <v>0.83700000000000008</v>
      </c>
      <c r="P55" s="24">
        <v>0.72540000000000004</v>
      </c>
      <c r="Q55" s="24">
        <v>0.85560000000000003</v>
      </c>
      <c r="R55" s="24">
        <v>0.39990000000000003</v>
      </c>
      <c r="S55" s="24">
        <v>0.3906</v>
      </c>
      <c r="T55" s="24">
        <v>0.58590000000000009</v>
      </c>
      <c r="U55" s="24">
        <v>0.54869999999999997</v>
      </c>
      <c r="V55" s="24">
        <v>0.83700000000000008</v>
      </c>
      <c r="W55" s="24">
        <v>0.91139999999999999</v>
      </c>
      <c r="X55" s="24">
        <v>0.8277000000000001</v>
      </c>
      <c r="Y55" s="24">
        <v>0.41850000000000004</v>
      </c>
      <c r="Z55" s="24">
        <v>0.37200000000000005</v>
      </c>
      <c r="AA55" s="25">
        <v>8.370000000000001</v>
      </c>
      <c r="AB55" s="25">
        <v>39.99</v>
      </c>
      <c r="AC55" s="25">
        <v>0</v>
      </c>
      <c r="AD55" s="25">
        <v>5.58</v>
      </c>
      <c r="AE55" s="25">
        <v>1.86</v>
      </c>
      <c r="AF55" s="25">
        <v>2.79</v>
      </c>
      <c r="AG55" s="25">
        <v>11.16</v>
      </c>
      <c r="AH55" s="25">
        <v>0</v>
      </c>
      <c r="AI55" s="25">
        <v>1.86</v>
      </c>
      <c r="AJ55" s="25">
        <v>5.58</v>
      </c>
      <c r="AK55" s="25">
        <v>2.79</v>
      </c>
      <c r="AL55" s="25">
        <v>0.93</v>
      </c>
      <c r="AM55" s="25">
        <v>27.900000000000002</v>
      </c>
      <c r="AN55" s="25">
        <v>14.88</v>
      </c>
      <c r="AO55" s="25">
        <v>0</v>
      </c>
      <c r="AP55" s="25">
        <v>9.3000000000000007</v>
      </c>
      <c r="AQ55" s="25">
        <v>19.53</v>
      </c>
      <c r="AR55" s="25">
        <v>17.670000000000002</v>
      </c>
      <c r="AS55" s="25">
        <v>18.600000000000001</v>
      </c>
      <c r="AT55" s="25">
        <v>0.93</v>
      </c>
      <c r="AU55" s="25">
        <v>0</v>
      </c>
      <c r="AV55" s="25">
        <v>16.740000000000002</v>
      </c>
      <c r="AW55" s="25">
        <v>0</v>
      </c>
      <c r="AX55" s="25">
        <v>7.44</v>
      </c>
      <c r="AY55" s="25">
        <v>5.58</v>
      </c>
      <c r="AZ55" s="25">
        <v>0.93</v>
      </c>
      <c r="BA55" s="25">
        <v>0</v>
      </c>
      <c r="BB55" s="25">
        <v>19.53</v>
      </c>
      <c r="BC55" s="25">
        <v>27.900000000000002</v>
      </c>
      <c r="BD55" s="25">
        <v>2.79</v>
      </c>
      <c r="BE55" s="25">
        <v>22.32</v>
      </c>
      <c r="BF55" s="25">
        <v>0</v>
      </c>
      <c r="BG55" s="25">
        <v>10.23</v>
      </c>
      <c r="BH55" s="25">
        <v>35.340000000000003</v>
      </c>
      <c r="BI55" s="25">
        <v>0</v>
      </c>
      <c r="BJ55" s="25">
        <v>0</v>
      </c>
      <c r="BK55" s="25">
        <v>0</v>
      </c>
      <c r="BL55" s="25">
        <v>13.950000000000001</v>
      </c>
      <c r="BM55" s="25">
        <v>5.58</v>
      </c>
      <c r="BN55" s="25">
        <v>1.86</v>
      </c>
    </row>
    <row r="56" spans="1:66" x14ac:dyDescent="0.25">
      <c r="A56" s="6">
        <v>44977</v>
      </c>
      <c r="B56" t="s">
        <v>8</v>
      </c>
      <c r="C56">
        <v>20</v>
      </c>
      <c r="D56">
        <f t="shared" si="4"/>
        <v>372.93000000000012</v>
      </c>
      <c r="E56">
        <f t="shared" si="5"/>
        <v>72.540000000000106</v>
      </c>
      <c r="F56">
        <f t="shared" si="6"/>
        <v>122.75999999999999</v>
      </c>
      <c r="G56">
        <f t="shared" si="7"/>
        <v>119.04000000000003</v>
      </c>
      <c r="H56">
        <f t="shared" si="8"/>
        <v>58.589999999999996</v>
      </c>
      <c r="I56">
        <v>1</v>
      </c>
      <c r="J56" s="22">
        <v>0.79980000000000007</v>
      </c>
      <c r="K56" s="22">
        <v>0.83700000000000008</v>
      </c>
      <c r="L56" s="22">
        <v>0.86490000000000011</v>
      </c>
      <c r="M56" s="22">
        <v>0.76260000000000006</v>
      </c>
      <c r="N56" s="22">
        <v>0.80910000000000004</v>
      </c>
      <c r="O56" s="24">
        <v>0.70680000000000009</v>
      </c>
      <c r="P56" s="24">
        <v>0.68820000000000003</v>
      </c>
      <c r="Q56" s="24">
        <v>0.73470000000000002</v>
      </c>
      <c r="R56" s="24">
        <v>0.39990000000000003</v>
      </c>
      <c r="S56" s="24">
        <v>0.65100000000000013</v>
      </c>
      <c r="T56" s="24">
        <v>0.44640000000000002</v>
      </c>
      <c r="U56" s="24">
        <v>0.47430000000000005</v>
      </c>
      <c r="V56" s="24">
        <v>0.48360000000000003</v>
      </c>
      <c r="W56" s="24">
        <v>0.87420000000000009</v>
      </c>
      <c r="X56" s="24">
        <v>0.89280000000000004</v>
      </c>
      <c r="Y56" s="24">
        <v>0.73470000000000002</v>
      </c>
      <c r="Z56" s="24">
        <v>0.93</v>
      </c>
      <c r="AA56" s="25">
        <v>2.79</v>
      </c>
      <c r="AB56" s="25">
        <v>3.72</v>
      </c>
      <c r="AC56" s="25">
        <v>5.58</v>
      </c>
      <c r="AD56" s="25">
        <v>0</v>
      </c>
      <c r="AE56" s="25">
        <v>12.09</v>
      </c>
      <c r="AF56" s="25">
        <v>47.43</v>
      </c>
      <c r="AG56" s="25">
        <v>19.53</v>
      </c>
      <c r="AH56" s="25">
        <v>9.3000000000000007</v>
      </c>
      <c r="AI56" s="25">
        <v>22.32</v>
      </c>
      <c r="AJ56" s="25">
        <v>0</v>
      </c>
      <c r="AK56" s="25">
        <v>29.76</v>
      </c>
      <c r="AL56" s="25">
        <v>9.3000000000000007</v>
      </c>
      <c r="AM56" s="25">
        <v>4.6500000000000004</v>
      </c>
      <c r="AN56" s="25">
        <v>0</v>
      </c>
      <c r="AO56" s="25">
        <v>0</v>
      </c>
      <c r="AP56" s="25">
        <v>0</v>
      </c>
      <c r="AQ56" s="25">
        <v>31.62</v>
      </c>
      <c r="AR56" s="25">
        <v>5.58</v>
      </c>
      <c r="AS56" s="25">
        <v>7.44</v>
      </c>
      <c r="AT56" s="25">
        <v>0</v>
      </c>
      <c r="AU56" s="25">
        <v>0</v>
      </c>
      <c r="AV56" s="25">
        <v>35.340000000000003</v>
      </c>
      <c r="AW56" s="25">
        <v>18.600000000000001</v>
      </c>
      <c r="AX56" s="25">
        <v>37.200000000000003</v>
      </c>
      <c r="AY56" s="25">
        <v>0</v>
      </c>
      <c r="AZ56" s="25">
        <v>13.950000000000001</v>
      </c>
      <c r="BA56" s="25">
        <v>3.72</v>
      </c>
      <c r="BB56" s="25">
        <v>8.370000000000001</v>
      </c>
      <c r="BC56" s="25">
        <v>0.93</v>
      </c>
      <c r="BD56" s="25">
        <v>0.93</v>
      </c>
      <c r="BE56" s="25">
        <v>4.6500000000000004</v>
      </c>
      <c r="BF56" s="25">
        <v>1.8600000000001058</v>
      </c>
      <c r="BG56" s="25">
        <v>20.46</v>
      </c>
      <c r="BH56" s="25">
        <v>5.58</v>
      </c>
      <c r="BI56" s="25">
        <v>7.44</v>
      </c>
      <c r="BJ56" s="25">
        <v>8.370000000000001</v>
      </c>
      <c r="BK56" s="25">
        <v>0</v>
      </c>
      <c r="BL56" s="25">
        <v>4.6500000000000004</v>
      </c>
      <c r="BM56" s="25">
        <v>0</v>
      </c>
      <c r="BN56" s="25">
        <v>19.53</v>
      </c>
    </row>
    <row r="57" spans="1:66" x14ac:dyDescent="0.25">
      <c r="A57" s="6">
        <v>44978</v>
      </c>
      <c r="B57" t="s">
        <v>8</v>
      </c>
      <c r="C57">
        <v>21</v>
      </c>
      <c r="D57">
        <f t="shared" si="4"/>
        <v>366.42000000000007</v>
      </c>
      <c r="E57">
        <f t="shared" si="5"/>
        <v>88.350000000000009</v>
      </c>
      <c r="F57">
        <f t="shared" si="6"/>
        <v>108.81</v>
      </c>
      <c r="G57">
        <f t="shared" si="7"/>
        <v>120.90000000000002</v>
      </c>
      <c r="H57">
        <f t="shared" si="8"/>
        <v>48.36</v>
      </c>
      <c r="I57">
        <v>0</v>
      </c>
      <c r="J57" s="22">
        <v>0.21390000000000001</v>
      </c>
      <c r="K57" s="22">
        <v>0.61380000000000001</v>
      </c>
      <c r="L57" s="22">
        <v>0.68820000000000003</v>
      </c>
      <c r="M57" s="22">
        <v>0.79049999999999998</v>
      </c>
      <c r="N57" s="22">
        <v>0.86490000000000011</v>
      </c>
      <c r="O57" s="24">
        <v>0.69750000000000001</v>
      </c>
      <c r="P57" s="24">
        <v>0.6603</v>
      </c>
      <c r="Q57" s="24">
        <v>0.54869999999999997</v>
      </c>
      <c r="R57" s="24">
        <v>0.84630000000000005</v>
      </c>
      <c r="S57" s="24">
        <v>0.59520000000000006</v>
      </c>
      <c r="T57" s="24">
        <v>0.60450000000000004</v>
      </c>
      <c r="U57" s="24">
        <v>0.24180000000000001</v>
      </c>
      <c r="V57" s="24">
        <v>0.56730000000000003</v>
      </c>
      <c r="W57" s="24">
        <v>0.3906</v>
      </c>
      <c r="X57" s="24">
        <v>0.76260000000000006</v>
      </c>
      <c r="Y57" s="24">
        <v>0.79049999999999998</v>
      </c>
      <c r="Z57" s="24">
        <v>0.77190000000000014</v>
      </c>
      <c r="AA57" s="25">
        <v>1.86</v>
      </c>
      <c r="AB57" s="25">
        <v>2.79</v>
      </c>
      <c r="AC57" s="25">
        <v>23.25</v>
      </c>
      <c r="AD57" s="25">
        <v>28.830000000000002</v>
      </c>
      <c r="AE57" s="25">
        <v>24.18</v>
      </c>
      <c r="AF57" s="25">
        <v>0</v>
      </c>
      <c r="AG57" s="25">
        <v>0</v>
      </c>
      <c r="AH57" s="25">
        <v>6.5100000000000007</v>
      </c>
      <c r="AI57" s="25">
        <v>0</v>
      </c>
      <c r="AJ57" s="25">
        <v>21.39</v>
      </c>
      <c r="AK57" s="25">
        <v>0</v>
      </c>
      <c r="AL57" s="25">
        <v>14.88</v>
      </c>
      <c r="AM57" s="25">
        <v>1.86</v>
      </c>
      <c r="AN57" s="25">
        <v>7.44</v>
      </c>
      <c r="AO57" s="25">
        <v>14.88</v>
      </c>
      <c r="AP57" s="25">
        <v>3.72</v>
      </c>
      <c r="AQ57" s="25">
        <v>0</v>
      </c>
      <c r="AR57" s="25">
        <v>1.86</v>
      </c>
      <c r="AS57" s="25">
        <v>3.72</v>
      </c>
      <c r="AT57" s="25">
        <v>0</v>
      </c>
      <c r="AU57" s="25">
        <v>10.23</v>
      </c>
      <c r="AV57" s="25">
        <v>21.39</v>
      </c>
      <c r="AW57" s="25">
        <v>0</v>
      </c>
      <c r="AX57" s="25">
        <v>3.72</v>
      </c>
      <c r="AY57" s="25">
        <v>29.76</v>
      </c>
      <c r="AZ57" s="25">
        <v>6.5100000000000007</v>
      </c>
      <c r="BA57" s="25">
        <v>10.23</v>
      </c>
      <c r="BB57" s="25">
        <v>9.3000000000000007</v>
      </c>
      <c r="BC57" s="25">
        <v>10.23</v>
      </c>
      <c r="BD57" s="25">
        <v>19.53</v>
      </c>
      <c r="BE57" s="25">
        <v>0</v>
      </c>
      <c r="BF57" s="25">
        <v>0</v>
      </c>
      <c r="BG57" s="25">
        <v>3.72</v>
      </c>
      <c r="BH57" s="25">
        <v>0</v>
      </c>
      <c r="BI57" s="25">
        <v>29.76</v>
      </c>
      <c r="BJ57" s="25">
        <v>13.950000000000001</v>
      </c>
      <c r="BK57" s="25">
        <v>0</v>
      </c>
      <c r="BL57" s="25">
        <v>14.88</v>
      </c>
      <c r="BM57" s="25">
        <v>6.5100000000000007</v>
      </c>
      <c r="BN57" s="25">
        <v>19.53</v>
      </c>
    </row>
    <row r="58" spans="1:66" x14ac:dyDescent="0.25">
      <c r="A58" s="6">
        <v>44979</v>
      </c>
      <c r="B58" t="s">
        <v>8</v>
      </c>
      <c r="C58">
        <v>22</v>
      </c>
      <c r="D58">
        <f t="shared" si="4"/>
        <v>479.88000000000022</v>
      </c>
      <c r="E58">
        <f t="shared" si="5"/>
        <v>104.16000000000012</v>
      </c>
      <c r="F58">
        <f t="shared" si="6"/>
        <v>113.46000000000002</v>
      </c>
      <c r="G58">
        <f t="shared" si="7"/>
        <v>150.66000000000003</v>
      </c>
      <c r="H58">
        <f t="shared" si="8"/>
        <v>111.60000000000002</v>
      </c>
      <c r="I58">
        <v>0</v>
      </c>
      <c r="J58" s="22">
        <v>0.13950000000000001</v>
      </c>
      <c r="K58" s="22">
        <v>0.52080000000000004</v>
      </c>
      <c r="L58" s="22">
        <v>0.32550000000000007</v>
      </c>
      <c r="M58" s="22">
        <v>0.66959999999999997</v>
      </c>
      <c r="N58" s="22">
        <v>0.87420000000000009</v>
      </c>
      <c r="O58" s="24">
        <v>0.5766</v>
      </c>
      <c r="P58" s="24">
        <v>0.58590000000000009</v>
      </c>
      <c r="Q58" s="24">
        <v>0.79980000000000007</v>
      </c>
      <c r="R58" s="24">
        <v>0.79049999999999998</v>
      </c>
      <c r="S58" s="24">
        <v>0.71610000000000007</v>
      </c>
      <c r="T58" s="24">
        <v>0.74400000000000011</v>
      </c>
      <c r="U58" s="24">
        <v>0.44640000000000002</v>
      </c>
      <c r="V58" s="24">
        <v>0.85560000000000003</v>
      </c>
      <c r="W58" s="24">
        <v>0.70680000000000009</v>
      </c>
      <c r="X58" s="24">
        <v>0.86490000000000011</v>
      </c>
      <c r="Y58" s="24">
        <v>0.81840000000000002</v>
      </c>
      <c r="Z58" s="24">
        <v>0.74400000000000011</v>
      </c>
      <c r="AA58" s="25">
        <v>13.020000000000001</v>
      </c>
      <c r="AB58" s="25">
        <v>2.79</v>
      </c>
      <c r="AC58" s="25">
        <v>24.18</v>
      </c>
      <c r="AD58" s="25">
        <v>19.53</v>
      </c>
      <c r="AE58" s="25">
        <v>13.020000000000001</v>
      </c>
      <c r="AF58" s="25">
        <v>10.23</v>
      </c>
      <c r="AG58" s="25">
        <v>10.23</v>
      </c>
      <c r="AH58" s="25">
        <v>0</v>
      </c>
      <c r="AI58" s="25">
        <v>17.670000000000002</v>
      </c>
      <c r="AJ58" s="25">
        <v>2.79</v>
      </c>
      <c r="AK58" s="25">
        <v>23.25</v>
      </c>
      <c r="AL58" s="25">
        <v>0</v>
      </c>
      <c r="AM58" s="25">
        <v>1.86</v>
      </c>
      <c r="AN58" s="25">
        <v>43.71</v>
      </c>
      <c r="AO58" s="25">
        <v>33.480000000000004</v>
      </c>
      <c r="AP58" s="25">
        <v>0</v>
      </c>
      <c r="AQ58" s="25">
        <v>0</v>
      </c>
      <c r="AR58" s="25">
        <v>8.370000000000001</v>
      </c>
      <c r="AS58" s="25">
        <v>7.44</v>
      </c>
      <c r="AT58" s="25">
        <v>16.740000000000002</v>
      </c>
      <c r="AU58" s="25">
        <v>0</v>
      </c>
      <c r="AV58" s="25">
        <v>13.020000000000001</v>
      </c>
      <c r="AW58" s="25">
        <v>51.150000000000006</v>
      </c>
      <c r="AX58" s="25">
        <v>5.58</v>
      </c>
      <c r="AY58" s="25">
        <v>8.370000000000001</v>
      </c>
      <c r="AZ58" s="25">
        <v>33.480000000000004</v>
      </c>
      <c r="BA58" s="25">
        <v>37.200000000000003</v>
      </c>
      <c r="BB58" s="25">
        <v>0</v>
      </c>
      <c r="BC58" s="25">
        <v>0</v>
      </c>
      <c r="BD58" s="25">
        <v>1.86</v>
      </c>
      <c r="BE58" s="25">
        <v>12.09</v>
      </c>
      <c r="BF58" s="25">
        <v>30.69</v>
      </c>
      <c r="BG58" s="25">
        <v>0.93</v>
      </c>
      <c r="BH58" s="25">
        <v>9.3000000000001055</v>
      </c>
      <c r="BI58" s="25">
        <v>4.6500000000000004</v>
      </c>
      <c r="BJ58" s="25">
        <v>39.06</v>
      </c>
      <c r="BK58" s="25">
        <v>6.5100000000000007</v>
      </c>
      <c r="BL58" s="25">
        <v>0</v>
      </c>
      <c r="BM58" s="25">
        <v>0.93</v>
      </c>
      <c r="BN58" s="25">
        <v>0</v>
      </c>
    </row>
    <row r="59" spans="1:66" x14ac:dyDescent="0.25">
      <c r="A59" s="6">
        <v>44980</v>
      </c>
      <c r="B59" t="s">
        <v>8</v>
      </c>
      <c r="C59">
        <v>23</v>
      </c>
      <c r="D59">
        <f t="shared" si="4"/>
        <v>540.33000000000004</v>
      </c>
      <c r="E59">
        <f t="shared" si="5"/>
        <v>104.16000000000001</v>
      </c>
      <c r="F59">
        <f t="shared" si="6"/>
        <v>148.80000000000001</v>
      </c>
      <c r="G59">
        <f t="shared" si="7"/>
        <v>171.12000000000003</v>
      </c>
      <c r="H59">
        <f t="shared" si="8"/>
        <v>116.25000000000001</v>
      </c>
      <c r="I59">
        <v>0</v>
      </c>
      <c r="J59" s="22">
        <v>0.6231000000000001</v>
      </c>
      <c r="K59" s="22">
        <v>0.64170000000000005</v>
      </c>
      <c r="L59" s="22">
        <v>0.42780000000000001</v>
      </c>
      <c r="M59" s="22">
        <v>0.75330000000000008</v>
      </c>
      <c r="N59" s="22">
        <v>0.88350000000000006</v>
      </c>
      <c r="O59" s="24">
        <v>0.58590000000000009</v>
      </c>
      <c r="P59" s="24">
        <v>0.52080000000000004</v>
      </c>
      <c r="Q59" s="24">
        <v>0.84630000000000005</v>
      </c>
      <c r="R59" s="24">
        <v>0.63240000000000007</v>
      </c>
      <c r="S59" s="24">
        <v>0.63240000000000007</v>
      </c>
      <c r="T59" s="24">
        <v>0.59520000000000006</v>
      </c>
      <c r="U59" s="24">
        <v>0.72540000000000004</v>
      </c>
      <c r="V59" s="24">
        <v>0.75330000000000008</v>
      </c>
      <c r="W59" s="24">
        <v>0.89280000000000004</v>
      </c>
      <c r="X59" s="24">
        <v>0.87420000000000009</v>
      </c>
      <c r="Y59" s="24">
        <v>0.90210000000000001</v>
      </c>
      <c r="Z59" s="24">
        <v>0.68820000000000003</v>
      </c>
      <c r="AA59" s="25">
        <v>18.600000000000001</v>
      </c>
      <c r="AB59" s="25">
        <v>8.370000000000001</v>
      </c>
      <c r="AC59" s="25">
        <v>12.09</v>
      </c>
      <c r="AD59" s="25">
        <v>3.72</v>
      </c>
      <c r="AE59" s="25">
        <v>0</v>
      </c>
      <c r="AF59" s="25">
        <v>24.18</v>
      </c>
      <c r="AG59" s="25">
        <v>11.16</v>
      </c>
      <c r="AH59" s="25">
        <v>13.950000000000001</v>
      </c>
      <c r="AI59" s="25">
        <v>14.88</v>
      </c>
      <c r="AJ59" s="25">
        <v>41.85</v>
      </c>
      <c r="AK59" s="25">
        <v>23.25</v>
      </c>
      <c r="AL59" s="25">
        <v>30.69</v>
      </c>
      <c r="AM59" s="25">
        <v>6.5100000000000007</v>
      </c>
      <c r="AN59" s="25">
        <v>19.53</v>
      </c>
      <c r="AO59" s="25">
        <v>26.970000000000002</v>
      </c>
      <c r="AP59" s="25">
        <v>6.5100000000000007</v>
      </c>
      <c r="AQ59" s="25">
        <v>0</v>
      </c>
      <c r="AR59" s="25">
        <v>6.5100000000000007</v>
      </c>
      <c r="AS59" s="25">
        <v>19.53</v>
      </c>
      <c r="AT59" s="25">
        <v>0</v>
      </c>
      <c r="AU59" s="25">
        <v>10.23</v>
      </c>
      <c r="AV59" s="25">
        <v>30.69</v>
      </c>
      <c r="AW59" s="25">
        <v>30.69</v>
      </c>
      <c r="AX59" s="25">
        <v>0</v>
      </c>
      <c r="AY59" s="25">
        <v>26.970000000000002</v>
      </c>
      <c r="AZ59" s="25">
        <v>26.970000000000002</v>
      </c>
      <c r="BA59" s="25">
        <v>20.46</v>
      </c>
      <c r="BB59" s="25">
        <v>13.950000000000054</v>
      </c>
      <c r="BC59" s="25">
        <v>7.44</v>
      </c>
      <c r="BD59" s="25">
        <v>3.72</v>
      </c>
      <c r="BE59" s="25">
        <v>13.020000000000001</v>
      </c>
      <c r="BF59" s="25">
        <v>3.72</v>
      </c>
      <c r="BG59" s="25">
        <v>0</v>
      </c>
      <c r="BH59" s="25">
        <v>5.58</v>
      </c>
      <c r="BI59" s="25">
        <v>0.93</v>
      </c>
      <c r="BJ59" s="25">
        <v>8.370000000000001</v>
      </c>
      <c r="BK59" s="25">
        <v>48.36</v>
      </c>
      <c r="BL59" s="25">
        <v>15.81</v>
      </c>
      <c r="BM59" s="25">
        <v>3.72</v>
      </c>
      <c r="BN59" s="25">
        <v>4.6500000000000004</v>
      </c>
    </row>
    <row r="60" spans="1:66" x14ac:dyDescent="0.25">
      <c r="A60" s="6">
        <v>44981</v>
      </c>
      <c r="B60" t="s">
        <v>8</v>
      </c>
      <c r="C60">
        <v>24</v>
      </c>
      <c r="D60">
        <f t="shared" si="4"/>
        <v>312.48</v>
      </c>
      <c r="E60">
        <f t="shared" si="5"/>
        <v>71.610000000000014</v>
      </c>
      <c r="F60">
        <f t="shared" si="6"/>
        <v>77.190000000000012</v>
      </c>
      <c r="G60">
        <f t="shared" si="7"/>
        <v>88.35</v>
      </c>
      <c r="H60">
        <f t="shared" si="8"/>
        <v>75.33</v>
      </c>
      <c r="I60">
        <v>0</v>
      </c>
      <c r="J60" s="22">
        <v>0.27900000000000003</v>
      </c>
      <c r="K60" s="22">
        <v>0.69750000000000001</v>
      </c>
      <c r="L60" s="22">
        <v>0.85560000000000003</v>
      </c>
      <c r="M60" s="22">
        <v>0.79049999999999998</v>
      </c>
      <c r="N60" s="22">
        <v>0.14880000000000002</v>
      </c>
      <c r="O60" s="24">
        <v>0.58590000000000009</v>
      </c>
      <c r="P60" s="24">
        <v>0.6231000000000001</v>
      </c>
      <c r="Q60" s="24">
        <v>0.38130000000000003</v>
      </c>
      <c r="R60" s="24">
        <v>0.63240000000000007</v>
      </c>
      <c r="S60" s="24">
        <v>0.45569999999999999</v>
      </c>
      <c r="T60" s="24">
        <v>0.63240000000000007</v>
      </c>
      <c r="U60" s="24">
        <v>0.6603</v>
      </c>
      <c r="V60" s="24">
        <v>0.2883</v>
      </c>
      <c r="W60" s="24">
        <v>0.85560000000000003</v>
      </c>
      <c r="X60" s="24">
        <v>0.27900000000000003</v>
      </c>
      <c r="Y60" s="24">
        <v>0.53010000000000013</v>
      </c>
      <c r="Z60" s="24">
        <v>0.31620000000000004</v>
      </c>
      <c r="AA60" s="25">
        <v>6.5100000000000007</v>
      </c>
      <c r="AB60" s="25">
        <v>0.93</v>
      </c>
      <c r="AC60" s="25">
        <v>0</v>
      </c>
      <c r="AD60" s="25">
        <v>24.18</v>
      </c>
      <c r="AE60" s="25">
        <v>0.93</v>
      </c>
      <c r="AF60" s="25">
        <v>5.58</v>
      </c>
      <c r="AG60" s="25">
        <v>3.72</v>
      </c>
      <c r="AH60" s="25">
        <v>14.88</v>
      </c>
      <c r="AI60" s="25">
        <v>13.950000000000001</v>
      </c>
      <c r="AJ60" s="25">
        <v>6.5100000000000007</v>
      </c>
      <c r="AK60" s="25">
        <v>27.900000000000002</v>
      </c>
      <c r="AL60" s="25">
        <v>0</v>
      </c>
      <c r="AM60" s="25">
        <v>0</v>
      </c>
      <c r="AN60" s="25">
        <v>9.3000000000000007</v>
      </c>
      <c r="AO60" s="25">
        <v>3.72</v>
      </c>
      <c r="AP60" s="25">
        <v>27.900000000000002</v>
      </c>
      <c r="AQ60" s="25">
        <v>0</v>
      </c>
      <c r="AR60" s="25">
        <v>2.79</v>
      </c>
      <c r="AS60" s="25">
        <v>2.79</v>
      </c>
      <c r="AT60" s="25">
        <v>28.830000000000002</v>
      </c>
      <c r="AU60" s="25">
        <v>2.79</v>
      </c>
      <c r="AV60" s="25">
        <v>2.79</v>
      </c>
      <c r="AW60" s="25">
        <v>2.79</v>
      </c>
      <c r="AX60" s="25">
        <v>0</v>
      </c>
      <c r="AY60" s="25">
        <v>0</v>
      </c>
      <c r="AZ60" s="25">
        <v>4.6500000000000004</v>
      </c>
      <c r="BA60" s="25">
        <v>17.670000000000002</v>
      </c>
      <c r="BB60" s="25">
        <v>31.62</v>
      </c>
      <c r="BC60" s="25">
        <v>9.3000000000000007</v>
      </c>
      <c r="BD60" s="25">
        <v>16.740000000000002</v>
      </c>
      <c r="BE60" s="25">
        <v>1.86</v>
      </c>
      <c r="BF60" s="25">
        <v>11.16</v>
      </c>
      <c r="BG60" s="25">
        <v>0</v>
      </c>
      <c r="BH60" s="25">
        <v>8.370000000000001</v>
      </c>
      <c r="BI60" s="25">
        <v>26.040000000000003</v>
      </c>
      <c r="BJ60" s="25">
        <v>0</v>
      </c>
      <c r="BK60" s="25">
        <v>9.3000000000000007</v>
      </c>
      <c r="BL60" s="25">
        <v>0</v>
      </c>
      <c r="BM60" s="25">
        <v>13.950000000000001</v>
      </c>
      <c r="BN60" s="25">
        <v>0.93</v>
      </c>
    </row>
    <row r="61" spans="1:66" x14ac:dyDescent="0.25">
      <c r="A61" s="6">
        <v>44982</v>
      </c>
      <c r="B61" t="s">
        <v>8</v>
      </c>
      <c r="C61">
        <v>25</v>
      </c>
      <c r="D61">
        <f t="shared" si="4"/>
        <v>528.24</v>
      </c>
      <c r="E61">
        <f t="shared" si="5"/>
        <v>156.24</v>
      </c>
      <c r="F61">
        <f t="shared" si="6"/>
        <v>103.23</v>
      </c>
      <c r="G61">
        <f t="shared" si="7"/>
        <v>148.80000000000001</v>
      </c>
      <c r="H61">
        <f t="shared" si="8"/>
        <v>119.97000000000001</v>
      </c>
      <c r="I61">
        <v>0</v>
      </c>
      <c r="J61" s="22">
        <v>0.84630000000000005</v>
      </c>
      <c r="K61" s="22">
        <v>0.39990000000000003</v>
      </c>
      <c r="L61" s="22">
        <v>0.44640000000000002</v>
      </c>
      <c r="M61" s="22">
        <v>0.61380000000000001</v>
      </c>
      <c r="N61" s="22">
        <v>0.61380000000000001</v>
      </c>
      <c r="O61" s="24">
        <v>0.39990000000000003</v>
      </c>
      <c r="P61" s="24">
        <v>0.59520000000000006</v>
      </c>
      <c r="Q61" s="24">
        <v>0.74400000000000011</v>
      </c>
      <c r="R61" s="24">
        <v>0.85560000000000003</v>
      </c>
      <c r="S61" s="24">
        <v>0.5766</v>
      </c>
      <c r="T61" s="24">
        <v>0.93</v>
      </c>
      <c r="U61" s="24">
        <v>0.91139999999999999</v>
      </c>
      <c r="V61" s="24">
        <v>0.45569999999999999</v>
      </c>
      <c r="W61" s="24">
        <v>0.35340000000000005</v>
      </c>
      <c r="X61" s="24">
        <v>0.91139999999999999</v>
      </c>
      <c r="Y61" s="24">
        <v>0.91139999999999999</v>
      </c>
      <c r="Z61" s="24">
        <v>0.41850000000000004</v>
      </c>
      <c r="AA61" s="25">
        <v>12.09</v>
      </c>
      <c r="AB61" s="25">
        <v>40.92</v>
      </c>
      <c r="AC61" s="25">
        <v>2.79</v>
      </c>
      <c r="AD61" s="25">
        <v>0.93</v>
      </c>
      <c r="AE61" s="25">
        <v>23.25</v>
      </c>
      <c r="AF61" s="25">
        <v>14.88</v>
      </c>
      <c r="AG61" s="25">
        <v>0</v>
      </c>
      <c r="AH61" s="25">
        <v>0</v>
      </c>
      <c r="AI61" s="25">
        <v>1.86</v>
      </c>
      <c r="AJ61" s="25">
        <v>6.5100000000000007</v>
      </c>
      <c r="AK61" s="25">
        <v>13.020000000000001</v>
      </c>
      <c r="AL61" s="25">
        <v>7.44</v>
      </c>
      <c r="AM61" s="25">
        <v>8.370000000000001</v>
      </c>
      <c r="AN61" s="25">
        <v>45.57</v>
      </c>
      <c r="AO61" s="25">
        <v>0</v>
      </c>
      <c r="AP61" s="25">
        <v>24.18</v>
      </c>
      <c r="AQ61" s="25">
        <v>12.09</v>
      </c>
      <c r="AR61" s="25">
        <v>2.79</v>
      </c>
      <c r="AS61" s="25">
        <v>19.53</v>
      </c>
      <c r="AT61" s="25">
        <v>0</v>
      </c>
      <c r="AU61" s="25">
        <v>0</v>
      </c>
      <c r="AV61" s="25">
        <v>12.09</v>
      </c>
      <c r="AW61" s="25">
        <v>8.370000000000001</v>
      </c>
      <c r="AX61" s="25">
        <v>37.200000000000003</v>
      </c>
      <c r="AY61" s="25">
        <v>0.93</v>
      </c>
      <c r="AZ61" s="25">
        <v>28.830000000000002</v>
      </c>
      <c r="BA61" s="25">
        <v>17.670000000000002</v>
      </c>
      <c r="BB61" s="25">
        <v>23.25</v>
      </c>
      <c r="BC61" s="25">
        <v>18.600000000000001</v>
      </c>
      <c r="BD61" s="25">
        <v>1.86</v>
      </c>
      <c r="BE61" s="25">
        <v>0</v>
      </c>
      <c r="BF61" s="25">
        <v>0</v>
      </c>
      <c r="BG61" s="25">
        <v>36.270000000000003</v>
      </c>
      <c r="BH61" s="25">
        <v>36.270000000000003</v>
      </c>
      <c r="BI61" s="25">
        <v>49.29</v>
      </c>
      <c r="BJ61" s="25">
        <v>1.86</v>
      </c>
      <c r="BK61" s="25">
        <v>10.23</v>
      </c>
      <c r="BL61" s="25">
        <v>0</v>
      </c>
      <c r="BM61" s="25">
        <v>0</v>
      </c>
      <c r="BN61" s="25">
        <v>22.32</v>
      </c>
    </row>
    <row r="62" spans="1:66" x14ac:dyDescent="0.25">
      <c r="A62" s="6">
        <v>44983</v>
      </c>
      <c r="B62" t="s">
        <v>8</v>
      </c>
      <c r="C62">
        <v>26</v>
      </c>
      <c r="D62">
        <f t="shared" si="4"/>
        <v>480.81000000000012</v>
      </c>
      <c r="E62">
        <f t="shared" si="5"/>
        <v>92.070000000000107</v>
      </c>
      <c r="F62">
        <f t="shared" si="6"/>
        <v>115.32000000000001</v>
      </c>
      <c r="G62">
        <f t="shared" si="7"/>
        <v>172.05</v>
      </c>
      <c r="H62">
        <f t="shared" si="8"/>
        <v>101.37</v>
      </c>
      <c r="I62">
        <v>0</v>
      </c>
      <c r="J62" s="22">
        <v>0.24180000000000001</v>
      </c>
      <c r="K62" s="22">
        <v>0.50220000000000009</v>
      </c>
      <c r="L62" s="22">
        <v>0.71610000000000007</v>
      </c>
      <c r="M62" s="22">
        <v>0.73470000000000002</v>
      </c>
      <c r="N62" s="22">
        <v>0.72540000000000004</v>
      </c>
      <c r="O62" s="24">
        <v>0.70680000000000009</v>
      </c>
      <c r="P62" s="24">
        <v>0.64170000000000005</v>
      </c>
      <c r="Q62" s="24">
        <v>0.36270000000000002</v>
      </c>
      <c r="R62" s="24">
        <v>0.50220000000000009</v>
      </c>
      <c r="S62" s="24">
        <v>0.56730000000000003</v>
      </c>
      <c r="T62" s="24">
        <v>0.61380000000000001</v>
      </c>
      <c r="U62" s="24">
        <v>0.44640000000000002</v>
      </c>
      <c r="V62" s="24">
        <v>0.80910000000000004</v>
      </c>
      <c r="W62" s="24">
        <v>0.5766</v>
      </c>
      <c r="X62" s="24">
        <v>0.43710000000000004</v>
      </c>
      <c r="Y62" s="24">
        <v>0.65100000000000013</v>
      </c>
      <c r="Z62" s="24">
        <v>0.5766</v>
      </c>
      <c r="AA62" s="25">
        <v>20.46</v>
      </c>
      <c r="AB62" s="25">
        <v>26.040000000000003</v>
      </c>
      <c r="AC62" s="25">
        <v>2.79</v>
      </c>
      <c r="AD62" s="25">
        <v>15.81</v>
      </c>
      <c r="AE62" s="25">
        <v>0</v>
      </c>
      <c r="AF62" s="25">
        <v>36.270000000000003</v>
      </c>
      <c r="AG62" s="25">
        <v>4.6500000000000004</v>
      </c>
      <c r="AH62" s="25">
        <v>7.44</v>
      </c>
      <c r="AI62" s="25">
        <v>1.86</v>
      </c>
      <c r="AJ62" s="25">
        <v>0</v>
      </c>
      <c r="AK62" s="25">
        <v>0</v>
      </c>
      <c r="AL62" s="25">
        <v>31.62</v>
      </c>
      <c r="AM62" s="25">
        <v>0</v>
      </c>
      <c r="AN62" s="25">
        <v>13.950000000000001</v>
      </c>
      <c r="AO62" s="25">
        <v>2.79</v>
      </c>
      <c r="AP62" s="25">
        <v>0</v>
      </c>
      <c r="AQ62" s="25">
        <v>14.88</v>
      </c>
      <c r="AR62" s="25">
        <v>3.72</v>
      </c>
      <c r="AS62" s="25">
        <v>34.410000000000004</v>
      </c>
      <c r="AT62" s="25">
        <v>0</v>
      </c>
      <c r="AU62" s="25">
        <v>43.71</v>
      </c>
      <c r="AV62" s="25">
        <v>38.130000000000003</v>
      </c>
      <c r="AW62" s="25">
        <v>25.110000000000003</v>
      </c>
      <c r="AX62" s="25">
        <v>0</v>
      </c>
      <c r="AY62" s="25">
        <v>0</v>
      </c>
      <c r="AZ62" s="25">
        <v>0</v>
      </c>
      <c r="BA62" s="25">
        <v>34.410000000000004</v>
      </c>
      <c r="BB62" s="25">
        <v>0</v>
      </c>
      <c r="BC62" s="25">
        <v>0</v>
      </c>
      <c r="BD62" s="25">
        <v>30.69</v>
      </c>
      <c r="BE62" s="25">
        <v>0</v>
      </c>
      <c r="BF62" s="25">
        <v>13.950000000000106</v>
      </c>
      <c r="BG62" s="25">
        <v>12.09</v>
      </c>
      <c r="BH62" s="25">
        <v>7.44</v>
      </c>
      <c r="BI62" s="25">
        <v>3.72</v>
      </c>
      <c r="BJ62" s="25">
        <v>2.79</v>
      </c>
      <c r="BK62" s="25">
        <v>5.58</v>
      </c>
      <c r="BL62" s="25">
        <v>36.270000000000003</v>
      </c>
      <c r="BM62" s="25">
        <v>9.3000000000000007</v>
      </c>
      <c r="BN62" s="25">
        <v>0.93</v>
      </c>
    </row>
    <row r="63" spans="1:66" x14ac:dyDescent="0.25">
      <c r="A63" s="6">
        <v>44984</v>
      </c>
      <c r="B63" t="s">
        <v>8</v>
      </c>
      <c r="C63">
        <v>27</v>
      </c>
      <c r="D63">
        <f t="shared" si="4"/>
        <v>358.05000000000013</v>
      </c>
      <c r="E63">
        <f t="shared" si="5"/>
        <v>72.540000000000006</v>
      </c>
      <c r="F63">
        <f t="shared" si="6"/>
        <v>102.3</v>
      </c>
      <c r="G63">
        <f t="shared" si="7"/>
        <v>131.13000000000011</v>
      </c>
      <c r="H63">
        <f t="shared" si="8"/>
        <v>52.08</v>
      </c>
      <c r="I63">
        <v>0</v>
      </c>
      <c r="J63" s="22">
        <v>0.89280000000000004</v>
      </c>
      <c r="K63" s="22">
        <v>0.53010000000000013</v>
      </c>
      <c r="L63" s="22">
        <v>0.92070000000000007</v>
      </c>
      <c r="M63" s="22">
        <v>0.66959999999999997</v>
      </c>
      <c r="N63" s="22">
        <v>0.8277000000000001</v>
      </c>
      <c r="O63" s="24">
        <v>0.78120000000000001</v>
      </c>
      <c r="P63" s="24">
        <v>0.66959999999999997</v>
      </c>
      <c r="Q63" s="24">
        <v>0.55800000000000005</v>
      </c>
      <c r="R63" s="24">
        <v>0.88350000000000006</v>
      </c>
      <c r="S63" s="24">
        <v>0.84630000000000005</v>
      </c>
      <c r="T63" s="24">
        <v>0.93</v>
      </c>
      <c r="U63" s="24">
        <v>0.52080000000000004</v>
      </c>
      <c r="V63" s="24">
        <v>0.54869999999999997</v>
      </c>
      <c r="W63" s="24">
        <v>0.81840000000000002</v>
      </c>
      <c r="X63" s="24">
        <v>0.79980000000000007</v>
      </c>
      <c r="Y63" s="24">
        <v>0.75330000000000008</v>
      </c>
      <c r="Z63" s="24">
        <v>0.38130000000000003</v>
      </c>
      <c r="AA63" s="25">
        <v>15.81</v>
      </c>
      <c r="AB63" s="25">
        <v>8.370000000000001</v>
      </c>
      <c r="AC63" s="25">
        <v>4.6500000000000004</v>
      </c>
      <c r="AD63" s="25">
        <v>18.600000000000001</v>
      </c>
      <c r="AE63" s="25">
        <v>17.670000000000002</v>
      </c>
      <c r="AF63" s="25">
        <v>2.79</v>
      </c>
      <c r="AG63" s="25">
        <v>6.5100000000000007</v>
      </c>
      <c r="AH63" s="25">
        <v>18.600000000000001</v>
      </c>
      <c r="AI63" s="25">
        <v>3.72</v>
      </c>
      <c r="AJ63" s="25">
        <v>5.58</v>
      </c>
      <c r="AK63" s="25">
        <v>25.110000000000003</v>
      </c>
      <c r="AL63" s="25">
        <v>24.18</v>
      </c>
      <c r="AM63" s="25">
        <v>0</v>
      </c>
      <c r="AN63" s="25">
        <v>0</v>
      </c>
      <c r="AO63" s="25">
        <v>0</v>
      </c>
      <c r="AP63" s="25">
        <v>0</v>
      </c>
      <c r="AQ63" s="25">
        <v>4.6500000000000004</v>
      </c>
      <c r="AR63" s="25">
        <v>0</v>
      </c>
      <c r="AS63" s="25">
        <v>18.600000000000001</v>
      </c>
      <c r="AT63" s="25">
        <v>4.6500000000000004</v>
      </c>
      <c r="AU63" s="25">
        <v>11.16</v>
      </c>
      <c r="AV63" s="25">
        <v>17.670000000000002</v>
      </c>
      <c r="AW63" s="25">
        <v>6.5100000000000007</v>
      </c>
      <c r="AX63" s="25">
        <v>12.089999999999987</v>
      </c>
      <c r="AY63" s="25">
        <v>19.53</v>
      </c>
      <c r="AZ63" s="25">
        <v>11.160000000000107</v>
      </c>
      <c r="BA63" s="25">
        <v>27.900000000000002</v>
      </c>
      <c r="BB63" s="25">
        <v>0</v>
      </c>
      <c r="BC63" s="25">
        <v>21.39</v>
      </c>
      <c r="BD63" s="25">
        <v>3.72</v>
      </c>
      <c r="BE63" s="25">
        <v>19.53</v>
      </c>
      <c r="BF63" s="25">
        <v>7.44</v>
      </c>
      <c r="BG63" s="25">
        <v>4.6500000000000004</v>
      </c>
      <c r="BH63" s="25">
        <v>0</v>
      </c>
      <c r="BI63" s="25">
        <v>0</v>
      </c>
      <c r="BJ63" s="25">
        <v>0</v>
      </c>
      <c r="BK63" s="25">
        <v>12.09</v>
      </c>
      <c r="BL63" s="25">
        <v>0.93</v>
      </c>
      <c r="BM63" s="25">
        <v>27.900000000000002</v>
      </c>
      <c r="BN63" s="25">
        <v>0</v>
      </c>
    </row>
    <row r="64" spans="1:66" x14ac:dyDescent="0.25">
      <c r="A64" s="6">
        <v>44985</v>
      </c>
      <c r="B64" t="s">
        <v>8</v>
      </c>
      <c r="C64">
        <v>28</v>
      </c>
      <c r="D64">
        <f t="shared" si="4"/>
        <v>459.42</v>
      </c>
      <c r="E64">
        <f t="shared" si="5"/>
        <v>70.680000000000021</v>
      </c>
      <c r="F64">
        <f t="shared" si="6"/>
        <v>124.62</v>
      </c>
      <c r="G64">
        <f t="shared" si="7"/>
        <v>108.81000000000002</v>
      </c>
      <c r="H64">
        <f t="shared" si="8"/>
        <v>155.31</v>
      </c>
      <c r="I64">
        <v>0</v>
      </c>
      <c r="J64" s="22">
        <v>0.25110000000000005</v>
      </c>
      <c r="K64" s="22">
        <v>0.56730000000000003</v>
      </c>
      <c r="L64" s="22">
        <v>0.39990000000000003</v>
      </c>
      <c r="M64" s="22">
        <v>0.77190000000000014</v>
      </c>
      <c r="N64" s="22">
        <v>0.91139999999999999</v>
      </c>
      <c r="O64" s="24">
        <v>0.80910000000000004</v>
      </c>
      <c r="P64" s="24">
        <v>0.29760000000000003</v>
      </c>
      <c r="Q64" s="24">
        <v>0.13020000000000001</v>
      </c>
      <c r="R64" s="24">
        <v>0.81840000000000002</v>
      </c>
      <c r="S64" s="24">
        <v>0.59520000000000006</v>
      </c>
      <c r="T64" s="24">
        <v>0.69750000000000001</v>
      </c>
      <c r="U64" s="24">
        <v>0.39990000000000003</v>
      </c>
      <c r="V64" s="24">
        <v>0.84630000000000005</v>
      </c>
      <c r="W64" s="24">
        <v>0.79049999999999998</v>
      </c>
      <c r="X64" s="24">
        <v>0.68820000000000003</v>
      </c>
      <c r="Y64" s="24">
        <v>0.49290000000000006</v>
      </c>
      <c r="Z64" s="24">
        <v>0.41850000000000004</v>
      </c>
      <c r="AA64" s="25">
        <v>0.93</v>
      </c>
      <c r="AB64" s="25">
        <v>0</v>
      </c>
      <c r="AC64" s="25">
        <v>18.600000000000001</v>
      </c>
      <c r="AD64" s="25">
        <v>20.46</v>
      </c>
      <c r="AE64" s="25">
        <v>32.550000000000004</v>
      </c>
      <c r="AF64" s="25">
        <v>13.020000000000001</v>
      </c>
      <c r="AG64" s="25">
        <v>9.3000000000000007</v>
      </c>
      <c r="AH64" s="25">
        <v>25.110000000000003</v>
      </c>
      <c r="AI64" s="25">
        <v>0</v>
      </c>
      <c r="AJ64" s="25">
        <v>4.6500000000000004</v>
      </c>
      <c r="AK64" s="25">
        <v>37.200000000000003</v>
      </c>
      <c r="AL64" s="25">
        <v>0</v>
      </c>
      <c r="AM64" s="25">
        <v>36.270000000000003</v>
      </c>
      <c r="AN64" s="25">
        <v>17.670000000000002</v>
      </c>
      <c r="AO64" s="25">
        <v>43.71</v>
      </c>
      <c r="AP64" s="25">
        <v>3.72</v>
      </c>
      <c r="AQ64" s="25">
        <v>30.69</v>
      </c>
      <c r="AR64" s="25">
        <v>0</v>
      </c>
      <c r="AS64" s="25">
        <v>3.72</v>
      </c>
      <c r="AT64" s="25">
        <v>19.53</v>
      </c>
      <c r="AU64" s="25">
        <v>32.550000000000004</v>
      </c>
      <c r="AV64" s="25">
        <v>11.16</v>
      </c>
      <c r="AW64" s="25">
        <v>17.670000000000002</v>
      </c>
      <c r="AX64" s="25">
        <v>3.72</v>
      </c>
      <c r="AY64" s="25">
        <v>0</v>
      </c>
      <c r="AZ64" s="25">
        <v>0</v>
      </c>
      <c r="BA64" s="25">
        <v>0</v>
      </c>
      <c r="BB64" s="25">
        <v>0</v>
      </c>
      <c r="BC64" s="25">
        <v>13.950000000000001</v>
      </c>
      <c r="BD64" s="25">
        <v>29.76</v>
      </c>
      <c r="BE64" s="25">
        <v>0</v>
      </c>
      <c r="BF64" s="25">
        <v>0</v>
      </c>
      <c r="BG64" s="25">
        <v>0</v>
      </c>
      <c r="BH64" s="25">
        <v>16.740000000000002</v>
      </c>
      <c r="BI64" s="25">
        <v>13.950000000000001</v>
      </c>
      <c r="BJ64" s="25">
        <v>33.480000000000004</v>
      </c>
      <c r="BK64" s="25">
        <v>3.72</v>
      </c>
      <c r="BL64" s="25">
        <v>0</v>
      </c>
      <c r="BM64" s="25">
        <v>2.79</v>
      </c>
      <c r="BN64" s="25">
        <v>0</v>
      </c>
    </row>
    <row r="65" spans="1:66" x14ac:dyDescent="0.25">
      <c r="B65" t="s">
        <v>9</v>
      </c>
      <c r="C65">
        <v>0.01</v>
      </c>
      <c r="D65">
        <f t="shared" si="4"/>
        <v>0</v>
      </c>
      <c r="E65">
        <v>0</v>
      </c>
      <c r="F65">
        <v>0</v>
      </c>
      <c r="G65">
        <v>0</v>
      </c>
      <c r="H65">
        <v>0</v>
      </c>
      <c r="I65">
        <v>0</v>
      </c>
      <c r="J65" s="22">
        <v>0</v>
      </c>
      <c r="K65" s="22">
        <v>0</v>
      </c>
      <c r="L65" s="22">
        <v>0</v>
      </c>
      <c r="M65" s="22">
        <v>0</v>
      </c>
      <c r="N65" s="22">
        <v>0</v>
      </c>
      <c r="O65" s="24">
        <v>0</v>
      </c>
      <c r="P65" s="24">
        <v>0</v>
      </c>
      <c r="Q65" s="24">
        <v>0</v>
      </c>
      <c r="R65" s="24">
        <v>0</v>
      </c>
      <c r="S65" s="24">
        <v>0</v>
      </c>
      <c r="T65" s="24">
        <v>0</v>
      </c>
      <c r="U65" s="24">
        <v>0</v>
      </c>
      <c r="V65" s="24">
        <v>0</v>
      </c>
      <c r="W65" s="24">
        <v>0</v>
      </c>
      <c r="X65" s="24">
        <v>0</v>
      </c>
      <c r="Y65" s="24">
        <v>0</v>
      </c>
      <c r="Z65" s="24">
        <v>0</v>
      </c>
      <c r="AA65" s="25">
        <v>0</v>
      </c>
      <c r="AB65" s="25">
        <v>0</v>
      </c>
      <c r="AC65" s="25">
        <v>0</v>
      </c>
      <c r="AD65" s="25">
        <v>0</v>
      </c>
      <c r="AE65" s="25">
        <v>0</v>
      </c>
      <c r="AF65" s="25">
        <v>0</v>
      </c>
      <c r="AG65" s="25">
        <v>0</v>
      </c>
      <c r="AH65" s="25">
        <v>0</v>
      </c>
      <c r="AI65" s="25">
        <v>0</v>
      </c>
      <c r="AJ65" s="25">
        <v>0</v>
      </c>
      <c r="AK65" s="25">
        <v>0</v>
      </c>
      <c r="AL65" s="25">
        <v>0</v>
      </c>
      <c r="AM65" s="25">
        <v>0</v>
      </c>
      <c r="AN65" s="25">
        <v>0</v>
      </c>
      <c r="AO65" s="25">
        <v>0</v>
      </c>
      <c r="AP65" s="25">
        <v>0</v>
      </c>
      <c r="AQ65" s="25">
        <v>0</v>
      </c>
      <c r="AR65" s="25">
        <v>0</v>
      </c>
      <c r="AS65" s="25">
        <v>0</v>
      </c>
      <c r="AT65" s="25">
        <v>0</v>
      </c>
      <c r="AU65" s="25">
        <v>0</v>
      </c>
      <c r="AV65" s="25">
        <v>0</v>
      </c>
      <c r="AW65" s="25">
        <v>0</v>
      </c>
      <c r="AX65" s="25">
        <v>0</v>
      </c>
      <c r="AY65" s="25">
        <v>0</v>
      </c>
      <c r="AZ65" s="25">
        <v>0</v>
      </c>
      <c r="BA65" s="25">
        <v>0</v>
      </c>
      <c r="BB65" s="25">
        <v>0</v>
      </c>
      <c r="BC65" s="25">
        <v>0</v>
      </c>
      <c r="BD65" s="25">
        <v>0</v>
      </c>
      <c r="BE65" s="25">
        <v>0</v>
      </c>
      <c r="BF65" s="25">
        <v>0</v>
      </c>
      <c r="BG65" s="25">
        <v>0</v>
      </c>
      <c r="BH65" s="25">
        <v>0</v>
      </c>
      <c r="BI65" s="25">
        <v>0</v>
      </c>
      <c r="BJ65" s="25">
        <v>0</v>
      </c>
      <c r="BK65" s="25">
        <v>0</v>
      </c>
      <c r="BL65" s="25">
        <v>0</v>
      </c>
      <c r="BM65" s="25">
        <v>0</v>
      </c>
      <c r="BN65" s="25">
        <v>0</v>
      </c>
    </row>
    <row r="66" spans="1:66" x14ac:dyDescent="0.25">
      <c r="B66" t="s">
        <v>9</v>
      </c>
      <c r="C66">
        <v>0.02</v>
      </c>
      <c r="D66">
        <f t="shared" si="4"/>
        <v>0</v>
      </c>
      <c r="E66">
        <v>0</v>
      </c>
      <c r="F66">
        <v>0</v>
      </c>
      <c r="G66">
        <v>0</v>
      </c>
      <c r="H66">
        <v>0</v>
      </c>
      <c r="I66">
        <v>0</v>
      </c>
      <c r="J66" s="22">
        <v>0</v>
      </c>
      <c r="K66" s="22">
        <v>0</v>
      </c>
      <c r="L66" s="22">
        <v>0</v>
      </c>
      <c r="M66" s="22">
        <v>0</v>
      </c>
      <c r="N66" s="22">
        <v>0</v>
      </c>
      <c r="O66" s="24">
        <v>0</v>
      </c>
      <c r="P66" s="24">
        <v>0</v>
      </c>
      <c r="Q66" s="24">
        <v>0</v>
      </c>
      <c r="R66" s="24">
        <v>0</v>
      </c>
      <c r="S66" s="24">
        <v>0</v>
      </c>
      <c r="T66" s="24">
        <v>0</v>
      </c>
      <c r="U66" s="24">
        <v>0</v>
      </c>
      <c r="V66" s="24">
        <v>0</v>
      </c>
      <c r="W66" s="24">
        <v>0</v>
      </c>
      <c r="X66" s="24">
        <v>0</v>
      </c>
      <c r="Y66" s="24">
        <v>0</v>
      </c>
      <c r="Z66" s="24">
        <v>0</v>
      </c>
      <c r="AA66" s="25">
        <v>0</v>
      </c>
      <c r="AB66" s="25">
        <v>0</v>
      </c>
      <c r="AC66" s="25">
        <v>0</v>
      </c>
      <c r="AD66" s="25">
        <v>0</v>
      </c>
      <c r="AE66" s="25">
        <v>0</v>
      </c>
      <c r="AF66" s="25">
        <v>0</v>
      </c>
      <c r="AG66" s="25">
        <v>0</v>
      </c>
      <c r="AH66" s="25">
        <v>0</v>
      </c>
      <c r="AI66" s="25">
        <v>0</v>
      </c>
      <c r="AJ66" s="25">
        <v>0</v>
      </c>
      <c r="AK66" s="25">
        <v>0</v>
      </c>
      <c r="AL66" s="25">
        <v>0</v>
      </c>
      <c r="AM66" s="25">
        <v>0</v>
      </c>
      <c r="AN66" s="25">
        <v>0</v>
      </c>
      <c r="AO66" s="25">
        <v>0</v>
      </c>
      <c r="AP66" s="25">
        <v>0</v>
      </c>
      <c r="AQ66" s="25">
        <v>0</v>
      </c>
      <c r="AR66" s="25">
        <v>0</v>
      </c>
      <c r="AS66" s="25">
        <v>0</v>
      </c>
      <c r="AT66" s="25">
        <v>0</v>
      </c>
      <c r="AU66" s="25">
        <v>0</v>
      </c>
      <c r="AV66" s="25">
        <v>0</v>
      </c>
      <c r="AW66" s="25">
        <v>0</v>
      </c>
      <c r="AX66" s="25">
        <v>0</v>
      </c>
      <c r="AY66" s="25">
        <v>0</v>
      </c>
      <c r="AZ66" s="25">
        <v>0</v>
      </c>
      <c r="BA66" s="25">
        <v>0</v>
      </c>
      <c r="BB66" s="25">
        <v>0</v>
      </c>
      <c r="BC66" s="25">
        <v>0</v>
      </c>
      <c r="BD66" s="25">
        <v>0</v>
      </c>
      <c r="BE66" s="25">
        <v>0</v>
      </c>
      <c r="BF66" s="25">
        <v>0</v>
      </c>
      <c r="BG66" s="25">
        <v>0</v>
      </c>
      <c r="BH66" s="25">
        <v>0</v>
      </c>
      <c r="BI66" s="25">
        <v>0</v>
      </c>
      <c r="BJ66" s="25">
        <v>0</v>
      </c>
      <c r="BK66" s="25">
        <v>0</v>
      </c>
      <c r="BL66" s="25">
        <v>0</v>
      </c>
      <c r="BM66" s="25">
        <v>0</v>
      </c>
      <c r="BN66" s="25">
        <v>0</v>
      </c>
    </row>
    <row r="67" spans="1:66" x14ac:dyDescent="0.25">
      <c r="B67" t="s">
        <v>9</v>
      </c>
      <c r="C67">
        <v>0.03</v>
      </c>
      <c r="D67">
        <f t="shared" si="4"/>
        <v>0</v>
      </c>
      <c r="E67">
        <v>0</v>
      </c>
      <c r="F67">
        <v>0</v>
      </c>
      <c r="G67">
        <v>0</v>
      </c>
      <c r="H67">
        <v>0</v>
      </c>
      <c r="I67">
        <v>0</v>
      </c>
      <c r="J67" s="22">
        <v>0</v>
      </c>
      <c r="K67" s="22">
        <v>0</v>
      </c>
      <c r="L67" s="22">
        <v>0</v>
      </c>
      <c r="M67" s="22">
        <v>0</v>
      </c>
      <c r="N67" s="22">
        <v>0</v>
      </c>
      <c r="O67" s="24">
        <v>0</v>
      </c>
      <c r="P67" s="24">
        <v>0</v>
      </c>
      <c r="Q67" s="24">
        <v>0</v>
      </c>
      <c r="R67" s="24">
        <v>0</v>
      </c>
      <c r="S67" s="24">
        <v>0</v>
      </c>
      <c r="T67" s="24">
        <v>0</v>
      </c>
      <c r="U67" s="24">
        <v>0</v>
      </c>
      <c r="V67" s="24">
        <v>0</v>
      </c>
      <c r="W67" s="24">
        <v>0</v>
      </c>
      <c r="X67" s="24">
        <v>0</v>
      </c>
      <c r="Y67" s="24">
        <v>0</v>
      </c>
      <c r="Z67" s="24">
        <v>0</v>
      </c>
      <c r="AA67" s="25">
        <v>0</v>
      </c>
      <c r="AB67" s="25">
        <v>0</v>
      </c>
      <c r="AC67" s="25">
        <v>0</v>
      </c>
      <c r="AD67" s="25">
        <v>0</v>
      </c>
      <c r="AE67" s="25">
        <v>0</v>
      </c>
      <c r="AF67" s="25">
        <v>0</v>
      </c>
      <c r="AG67" s="25">
        <v>0</v>
      </c>
      <c r="AH67" s="25">
        <v>0</v>
      </c>
      <c r="AI67" s="25">
        <v>0</v>
      </c>
      <c r="AJ67" s="25">
        <v>0</v>
      </c>
      <c r="AK67" s="25">
        <v>0</v>
      </c>
      <c r="AL67" s="25">
        <v>0</v>
      </c>
      <c r="AM67" s="25">
        <v>0</v>
      </c>
      <c r="AN67" s="25">
        <v>0</v>
      </c>
      <c r="AO67" s="25">
        <v>0</v>
      </c>
      <c r="AP67" s="25">
        <v>0</v>
      </c>
      <c r="AQ67" s="25">
        <v>0</v>
      </c>
      <c r="AR67" s="25">
        <v>0</v>
      </c>
      <c r="AS67" s="25">
        <v>0</v>
      </c>
      <c r="AT67" s="25">
        <v>0</v>
      </c>
      <c r="AU67" s="25">
        <v>0</v>
      </c>
      <c r="AV67" s="25">
        <v>0</v>
      </c>
      <c r="AW67" s="25">
        <v>0</v>
      </c>
      <c r="AX67" s="25">
        <v>0</v>
      </c>
      <c r="AY67" s="25">
        <v>0</v>
      </c>
      <c r="AZ67" s="25">
        <v>0</v>
      </c>
      <c r="BA67" s="25">
        <v>0</v>
      </c>
      <c r="BB67" s="25">
        <v>0</v>
      </c>
      <c r="BC67" s="25">
        <v>0</v>
      </c>
      <c r="BD67" s="25">
        <v>0</v>
      </c>
      <c r="BE67" s="25">
        <v>0</v>
      </c>
      <c r="BF67" s="25">
        <v>0</v>
      </c>
      <c r="BG67" s="25">
        <v>0</v>
      </c>
      <c r="BH67" s="25">
        <v>0</v>
      </c>
      <c r="BI67" s="25">
        <v>0</v>
      </c>
      <c r="BJ67" s="25">
        <v>0</v>
      </c>
      <c r="BK67" s="25">
        <v>0</v>
      </c>
      <c r="BL67" s="25">
        <v>0</v>
      </c>
      <c r="BM67" s="25">
        <v>0</v>
      </c>
      <c r="BN67" s="25">
        <v>0</v>
      </c>
    </row>
    <row r="68" spans="1:66" x14ac:dyDescent="0.25">
      <c r="A68" s="6">
        <v>44986</v>
      </c>
      <c r="B68" t="s">
        <v>9</v>
      </c>
      <c r="C68">
        <v>1</v>
      </c>
      <c r="D68">
        <f t="shared" ref="D68:D131" si="9">SUM(E68:H68)</f>
        <v>346.89000000000004</v>
      </c>
      <c r="E68">
        <f t="shared" ref="E68:E98" si="10">SUM(BE68:BN68)</f>
        <v>115.32000000000002</v>
      </c>
      <c r="F68">
        <f t="shared" ref="F68:F98" si="11">SUM(AA68:AJ68)</f>
        <v>73.47</v>
      </c>
      <c r="G68">
        <f t="shared" ref="G68:G98" si="12">SUM(AU68:BD68)</f>
        <v>77.190000000000012</v>
      </c>
      <c r="H68">
        <f t="shared" ref="H68:H98" si="13">SUM(AL68:AT68)</f>
        <v>80.910000000000011</v>
      </c>
      <c r="I68">
        <v>0</v>
      </c>
      <c r="J68" s="22">
        <v>0.36270000000000002</v>
      </c>
      <c r="K68" s="22">
        <v>0.47430000000000005</v>
      </c>
      <c r="L68" s="22">
        <v>0.66959999999999997</v>
      </c>
      <c r="M68" s="22">
        <v>0.88350000000000006</v>
      </c>
      <c r="N68" s="22">
        <v>0.89280000000000004</v>
      </c>
      <c r="O68" s="24">
        <v>0.68820000000000003</v>
      </c>
      <c r="P68" s="24">
        <v>0.5766</v>
      </c>
      <c r="Q68" s="24">
        <v>0.91139999999999999</v>
      </c>
      <c r="R68" s="24">
        <v>0.45569999999999999</v>
      </c>
      <c r="S68" s="24">
        <v>0.41850000000000004</v>
      </c>
      <c r="T68" s="24">
        <v>0.60450000000000004</v>
      </c>
      <c r="U68" s="24">
        <v>0.91139999999999999</v>
      </c>
      <c r="V68" s="24">
        <v>0.54869999999999997</v>
      </c>
      <c r="W68" s="24">
        <v>0.65100000000000013</v>
      </c>
      <c r="X68" s="24">
        <v>0.37200000000000005</v>
      </c>
      <c r="Y68" s="24">
        <v>0.91139999999999999</v>
      </c>
      <c r="Z68" s="24">
        <v>0.35340000000000005</v>
      </c>
      <c r="AA68" s="25">
        <v>9.3000000000000007</v>
      </c>
      <c r="AB68" s="25">
        <v>0</v>
      </c>
      <c r="AC68" s="25">
        <v>9.3000000000000007</v>
      </c>
      <c r="AD68" s="25">
        <v>0</v>
      </c>
      <c r="AE68" s="25">
        <v>0</v>
      </c>
      <c r="AF68" s="25">
        <v>42.78</v>
      </c>
      <c r="AG68" s="25">
        <v>0</v>
      </c>
      <c r="AH68" s="25">
        <v>12.09</v>
      </c>
      <c r="AI68" s="25">
        <v>0</v>
      </c>
      <c r="AJ68" s="25">
        <v>0</v>
      </c>
      <c r="AK68" s="25">
        <v>12.09</v>
      </c>
      <c r="AL68" s="25">
        <v>10.23</v>
      </c>
      <c r="AM68" s="25">
        <v>0</v>
      </c>
      <c r="AN68" s="25">
        <v>18.600000000000001</v>
      </c>
      <c r="AO68" s="25">
        <v>12.09</v>
      </c>
      <c r="AP68" s="25">
        <v>14.88</v>
      </c>
      <c r="AQ68" s="25">
        <v>13.020000000000001</v>
      </c>
      <c r="AR68" s="25">
        <v>4.6500000000000004</v>
      </c>
      <c r="AS68" s="25">
        <v>7.44</v>
      </c>
      <c r="AT68" s="25">
        <v>0</v>
      </c>
      <c r="AU68" s="25">
        <v>6.5100000000000007</v>
      </c>
      <c r="AV68" s="25">
        <v>0.93</v>
      </c>
      <c r="AW68" s="25">
        <v>8.370000000000001</v>
      </c>
      <c r="AX68" s="25">
        <v>5.58</v>
      </c>
      <c r="AY68" s="25">
        <v>14.88</v>
      </c>
      <c r="AZ68" s="25">
        <v>0</v>
      </c>
      <c r="BA68" s="25">
        <v>25.110000000000003</v>
      </c>
      <c r="BB68" s="25">
        <v>0</v>
      </c>
      <c r="BC68" s="25">
        <v>3.72</v>
      </c>
      <c r="BD68" s="25">
        <v>12.09</v>
      </c>
      <c r="BE68" s="25">
        <v>0</v>
      </c>
      <c r="BF68" s="25">
        <v>0.93</v>
      </c>
      <c r="BG68" s="25">
        <v>6.5100000000000007</v>
      </c>
      <c r="BH68" s="25">
        <v>23.25</v>
      </c>
      <c r="BI68" s="25">
        <v>2.79</v>
      </c>
      <c r="BJ68" s="25">
        <v>0</v>
      </c>
      <c r="BK68" s="25">
        <v>13.020000000000001</v>
      </c>
      <c r="BL68" s="25">
        <v>40.92</v>
      </c>
      <c r="BM68" s="25">
        <v>27.900000000000002</v>
      </c>
      <c r="BN68" s="25">
        <v>0</v>
      </c>
    </row>
    <row r="69" spans="1:66" x14ac:dyDescent="0.25">
      <c r="A69" s="6">
        <v>44987</v>
      </c>
      <c r="B69" t="s">
        <v>9</v>
      </c>
      <c r="C69">
        <v>2</v>
      </c>
      <c r="D69">
        <f t="shared" si="9"/>
        <v>411.99000000000007</v>
      </c>
      <c r="E69">
        <f t="shared" si="10"/>
        <v>154.38</v>
      </c>
      <c r="F69">
        <f t="shared" si="11"/>
        <v>90.210000000000008</v>
      </c>
      <c r="G69">
        <f t="shared" si="12"/>
        <v>86.490000000000023</v>
      </c>
      <c r="H69">
        <f t="shared" si="13"/>
        <v>80.910000000000025</v>
      </c>
      <c r="I69">
        <v>0</v>
      </c>
      <c r="J69" s="22">
        <v>0.18600000000000003</v>
      </c>
      <c r="K69" s="22">
        <v>0.68820000000000003</v>
      </c>
      <c r="L69" s="22">
        <v>0.75330000000000008</v>
      </c>
      <c r="M69" s="22">
        <v>0.63240000000000007</v>
      </c>
      <c r="N69" s="22">
        <v>0.79980000000000007</v>
      </c>
      <c r="O69" s="24">
        <v>0.59520000000000006</v>
      </c>
      <c r="P69" s="24">
        <v>0.59520000000000006</v>
      </c>
      <c r="Q69" s="24">
        <v>0.93</v>
      </c>
      <c r="R69" s="24">
        <v>0.63240000000000007</v>
      </c>
      <c r="S69" s="24">
        <v>0.51150000000000007</v>
      </c>
      <c r="T69" s="24">
        <v>0.88350000000000006</v>
      </c>
      <c r="U69" s="24">
        <v>0.37200000000000005</v>
      </c>
      <c r="V69" s="24">
        <v>0.88350000000000006</v>
      </c>
      <c r="W69" s="24">
        <v>0.91139999999999999</v>
      </c>
      <c r="X69" s="24">
        <v>0.83700000000000008</v>
      </c>
      <c r="Y69" s="24">
        <v>0.93</v>
      </c>
      <c r="Z69" s="24">
        <v>0.8277000000000001</v>
      </c>
      <c r="AA69" s="25">
        <v>0</v>
      </c>
      <c r="AB69" s="25">
        <v>0</v>
      </c>
      <c r="AC69" s="25">
        <v>0</v>
      </c>
      <c r="AD69" s="25">
        <v>9.3000000000000007</v>
      </c>
      <c r="AE69" s="25">
        <v>3.72</v>
      </c>
      <c r="AF69" s="25">
        <v>27.900000000000002</v>
      </c>
      <c r="AG69" s="25">
        <v>0</v>
      </c>
      <c r="AH69" s="25">
        <v>13.950000000000001</v>
      </c>
      <c r="AI69" s="25">
        <v>35.340000000000003</v>
      </c>
      <c r="AJ69" s="25">
        <v>0</v>
      </c>
      <c r="AK69" s="25">
        <v>30.69</v>
      </c>
      <c r="AL69" s="25">
        <v>19.53</v>
      </c>
      <c r="AM69" s="25">
        <v>0</v>
      </c>
      <c r="AN69" s="25">
        <v>0</v>
      </c>
      <c r="AO69" s="25">
        <v>0.93</v>
      </c>
      <c r="AP69" s="25">
        <v>13.950000000000001</v>
      </c>
      <c r="AQ69" s="25">
        <v>9.3000000000000007</v>
      </c>
      <c r="AR69" s="25">
        <v>20.46</v>
      </c>
      <c r="AS69" s="25">
        <v>16.740000000000002</v>
      </c>
      <c r="AT69" s="25">
        <v>0</v>
      </c>
      <c r="AU69" s="25">
        <v>0</v>
      </c>
      <c r="AV69" s="25">
        <v>16.740000000000002</v>
      </c>
      <c r="AW69" s="25">
        <v>18.600000000000001</v>
      </c>
      <c r="AX69" s="25">
        <v>0</v>
      </c>
      <c r="AY69" s="25">
        <v>13.950000000000001</v>
      </c>
      <c r="AZ69" s="25">
        <v>0</v>
      </c>
      <c r="BA69" s="25">
        <v>26.040000000000003</v>
      </c>
      <c r="BB69" s="25">
        <v>4.6500000000000004</v>
      </c>
      <c r="BC69" s="25">
        <v>5.58</v>
      </c>
      <c r="BD69" s="25">
        <v>0.93</v>
      </c>
      <c r="BE69" s="25">
        <v>14.88</v>
      </c>
      <c r="BF69" s="25">
        <v>14.88</v>
      </c>
      <c r="BG69" s="25">
        <v>24.18</v>
      </c>
      <c r="BH69" s="25">
        <v>0</v>
      </c>
      <c r="BI69" s="25">
        <v>18.600000000000001</v>
      </c>
      <c r="BJ69" s="25">
        <v>31.62</v>
      </c>
      <c r="BK69" s="25">
        <v>2.79</v>
      </c>
      <c r="BL69" s="25">
        <v>17.670000000000002</v>
      </c>
      <c r="BM69" s="25">
        <v>18.600000000000001</v>
      </c>
      <c r="BN69" s="25">
        <v>11.16</v>
      </c>
    </row>
    <row r="70" spans="1:66" x14ac:dyDescent="0.25">
      <c r="A70" s="6">
        <v>44988</v>
      </c>
      <c r="B70" t="s">
        <v>9</v>
      </c>
      <c r="C70">
        <v>3</v>
      </c>
      <c r="D70">
        <f t="shared" si="9"/>
        <v>482.67000000000007</v>
      </c>
      <c r="E70">
        <f t="shared" si="10"/>
        <v>109.74000000000001</v>
      </c>
      <c r="F70">
        <f t="shared" si="11"/>
        <v>191.58</v>
      </c>
      <c r="G70">
        <f t="shared" si="12"/>
        <v>114.39</v>
      </c>
      <c r="H70">
        <f t="shared" si="13"/>
        <v>66.960000000000008</v>
      </c>
      <c r="I70">
        <v>0</v>
      </c>
      <c r="J70" s="22">
        <v>0.26040000000000002</v>
      </c>
      <c r="K70" s="22">
        <v>0.54869999999999997</v>
      </c>
      <c r="L70" s="22">
        <v>0.53939999999999999</v>
      </c>
      <c r="M70" s="22">
        <v>0.35340000000000005</v>
      </c>
      <c r="N70" s="22">
        <v>0.86490000000000011</v>
      </c>
      <c r="O70" s="24">
        <v>0.69750000000000001</v>
      </c>
      <c r="P70" s="24">
        <v>0.72540000000000004</v>
      </c>
      <c r="Q70" s="24">
        <v>0.6603</v>
      </c>
      <c r="R70" s="24">
        <v>0.63240000000000007</v>
      </c>
      <c r="S70" s="24">
        <v>0.51150000000000007</v>
      </c>
      <c r="T70" s="24">
        <v>0.58590000000000009</v>
      </c>
      <c r="U70" s="24">
        <v>0.89280000000000004</v>
      </c>
      <c r="V70" s="24">
        <v>0.86490000000000011</v>
      </c>
      <c r="W70" s="24">
        <v>0.41850000000000004</v>
      </c>
      <c r="X70" s="24">
        <v>0.63240000000000007</v>
      </c>
      <c r="Y70" s="24">
        <v>0.2883</v>
      </c>
      <c r="Z70" s="24">
        <v>0.92070000000000007</v>
      </c>
      <c r="AA70" s="25">
        <v>23.25</v>
      </c>
      <c r="AB70" s="25">
        <v>18.600000000000001</v>
      </c>
      <c r="AC70" s="25">
        <v>42.78</v>
      </c>
      <c r="AD70" s="25">
        <v>20.46</v>
      </c>
      <c r="AE70" s="25">
        <v>19.53</v>
      </c>
      <c r="AF70" s="25">
        <v>0</v>
      </c>
      <c r="AG70" s="25">
        <v>18.600000000000001</v>
      </c>
      <c r="AH70" s="25">
        <v>12.09</v>
      </c>
      <c r="AI70" s="25">
        <v>31.62</v>
      </c>
      <c r="AJ70" s="25">
        <v>4.6500000000000004</v>
      </c>
      <c r="AK70" s="25">
        <v>26.970000000000002</v>
      </c>
      <c r="AL70" s="25">
        <v>18.600000000000001</v>
      </c>
      <c r="AM70" s="25">
        <v>3.72</v>
      </c>
      <c r="AN70" s="25">
        <v>1.86</v>
      </c>
      <c r="AO70" s="25">
        <v>13.020000000000001</v>
      </c>
      <c r="AP70" s="25">
        <v>25.110000000000003</v>
      </c>
      <c r="AQ70" s="25">
        <v>0</v>
      </c>
      <c r="AR70" s="25">
        <v>0</v>
      </c>
      <c r="AS70" s="25">
        <v>4.6500000000000004</v>
      </c>
      <c r="AT70" s="25">
        <v>0</v>
      </c>
      <c r="AU70" s="25">
        <v>0</v>
      </c>
      <c r="AV70" s="25">
        <v>0</v>
      </c>
      <c r="AW70" s="25">
        <v>33.480000000000004</v>
      </c>
      <c r="AX70" s="25">
        <v>39.99</v>
      </c>
      <c r="AY70" s="25">
        <v>9.3000000000000007</v>
      </c>
      <c r="AZ70" s="25">
        <v>0</v>
      </c>
      <c r="BA70" s="25">
        <v>17.670000000000002</v>
      </c>
      <c r="BB70" s="25">
        <v>6.5100000000000007</v>
      </c>
      <c r="BC70" s="25">
        <v>0</v>
      </c>
      <c r="BD70" s="25">
        <v>7.44</v>
      </c>
      <c r="BE70" s="25">
        <v>0</v>
      </c>
      <c r="BF70" s="25">
        <v>7.44</v>
      </c>
      <c r="BG70" s="25">
        <v>12.09</v>
      </c>
      <c r="BH70" s="25">
        <v>8.370000000000001</v>
      </c>
      <c r="BI70" s="25">
        <v>18.600000000000001</v>
      </c>
      <c r="BJ70" s="25">
        <v>0</v>
      </c>
      <c r="BK70" s="25">
        <v>13.020000000000001</v>
      </c>
      <c r="BL70" s="25">
        <v>36.270000000000003</v>
      </c>
      <c r="BM70" s="25">
        <v>0.93</v>
      </c>
      <c r="BN70" s="25">
        <v>13.020000000000001</v>
      </c>
    </row>
    <row r="71" spans="1:66" x14ac:dyDescent="0.25">
      <c r="A71" s="6">
        <v>44989</v>
      </c>
      <c r="B71" t="s">
        <v>9</v>
      </c>
      <c r="C71">
        <v>4</v>
      </c>
      <c r="D71">
        <f t="shared" si="9"/>
        <v>464.07000000000005</v>
      </c>
      <c r="E71">
        <f t="shared" si="10"/>
        <v>69.75</v>
      </c>
      <c r="F71">
        <f t="shared" si="11"/>
        <v>151.59000000000003</v>
      </c>
      <c r="G71">
        <f t="shared" si="12"/>
        <v>122.76000000000002</v>
      </c>
      <c r="H71">
        <f t="shared" si="13"/>
        <v>119.97000000000001</v>
      </c>
      <c r="I71">
        <v>0</v>
      </c>
      <c r="J71" s="22">
        <v>0.63240000000000007</v>
      </c>
      <c r="K71" s="22">
        <v>0.53010000000000013</v>
      </c>
      <c r="L71" s="22">
        <v>0.65100000000000013</v>
      </c>
      <c r="M71" s="22">
        <v>0.58590000000000009</v>
      </c>
      <c r="N71" s="22">
        <v>0.83700000000000008</v>
      </c>
      <c r="O71" s="24">
        <v>0.64170000000000005</v>
      </c>
      <c r="P71" s="24">
        <v>0.51150000000000007</v>
      </c>
      <c r="Q71" s="24">
        <v>0.70680000000000009</v>
      </c>
      <c r="R71" s="24">
        <v>0.86490000000000011</v>
      </c>
      <c r="S71" s="24">
        <v>0.90210000000000001</v>
      </c>
      <c r="T71" s="24">
        <v>0.66959999999999997</v>
      </c>
      <c r="U71" s="24">
        <v>0.37200000000000005</v>
      </c>
      <c r="V71" s="24">
        <v>0.44640000000000002</v>
      </c>
      <c r="W71" s="24">
        <v>0.93</v>
      </c>
      <c r="X71" s="24">
        <v>0.27900000000000003</v>
      </c>
      <c r="Y71" s="24">
        <v>0.52080000000000004</v>
      </c>
      <c r="Z71" s="24">
        <v>0.27900000000000003</v>
      </c>
      <c r="AA71" s="25">
        <v>11.16</v>
      </c>
      <c r="AB71" s="25">
        <v>11.16</v>
      </c>
      <c r="AC71" s="25">
        <v>0</v>
      </c>
      <c r="AD71" s="25">
        <v>0</v>
      </c>
      <c r="AE71" s="25">
        <v>0</v>
      </c>
      <c r="AF71" s="25">
        <v>35.340000000000003</v>
      </c>
      <c r="AG71" s="25">
        <v>9.3000000000000007</v>
      </c>
      <c r="AH71" s="25">
        <v>36.270000000000003</v>
      </c>
      <c r="AI71" s="25">
        <v>48.36</v>
      </c>
      <c r="AJ71" s="25">
        <v>0</v>
      </c>
      <c r="AK71" s="25">
        <v>2.79</v>
      </c>
      <c r="AL71" s="25">
        <v>15.81</v>
      </c>
      <c r="AM71" s="25">
        <v>19.53</v>
      </c>
      <c r="AN71" s="25">
        <v>0</v>
      </c>
      <c r="AO71" s="25">
        <v>5.58</v>
      </c>
      <c r="AP71" s="25">
        <v>7.44</v>
      </c>
      <c r="AQ71" s="25">
        <v>21.39</v>
      </c>
      <c r="AR71" s="25">
        <v>17.670000000000002</v>
      </c>
      <c r="AS71" s="25">
        <v>27.900000000000002</v>
      </c>
      <c r="AT71" s="25">
        <v>4.6500000000000004</v>
      </c>
      <c r="AU71" s="25">
        <v>20.46</v>
      </c>
      <c r="AV71" s="25">
        <v>14.88</v>
      </c>
      <c r="AW71" s="25">
        <v>52.080000000000005</v>
      </c>
      <c r="AX71" s="25">
        <v>2.79</v>
      </c>
      <c r="AY71" s="25">
        <v>1.86</v>
      </c>
      <c r="AZ71" s="25">
        <v>0</v>
      </c>
      <c r="BA71" s="25">
        <v>10.23</v>
      </c>
      <c r="BB71" s="25">
        <v>0</v>
      </c>
      <c r="BC71" s="25">
        <v>0</v>
      </c>
      <c r="BD71" s="25">
        <v>20.46</v>
      </c>
      <c r="BE71" s="25">
        <v>0</v>
      </c>
      <c r="BF71" s="25">
        <v>4.6500000000000004</v>
      </c>
      <c r="BG71" s="25">
        <v>12.09</v>
      </c>
      <c r="BH71" s="25">
        <v>19.53</v>
      </c>
      <c r="BI71" s="25">
        <v>0</v>
      </c>
      <c r="BJ71" s="25">
        <v>10.23</v>
      </c>
      <c r="BK71" s="25">
        <v>22.32</v>
      </c>
      <c r="BL71" s="25">
        <v>0</v>
      </c>
      <c r="BM71" s="25">
        <v>0.93</v>
      </c>
      <c r="BN71" s="25">
        <v>0</v>
      </c>
    </row>
    <row r="72" spans="1:66" x14ac:dyDescent="0.25">
      <c r="A72" s="6">
        <v>44990</v>
      </c>
      <c r="B72" t="s">
        <v>9</v>
      </c>
      <c r="C72">
        <v>5</v>
      </c>
      <c r="D72">
        <f t="shared" si="9"/>
        <v>409.20000000000005</v>
      </c>
      <c r="E72">
        <f t="shared" si="10"/>
        <v>78.12</v>
      </c>
      <c r="F72">
        <f t="shared" si="11"/>
        <v>150.66</v>
      </c>
      <c r="G72">
        <f t="shared" si="12"/>
        <v>107.88000000000001</v>
      </c>
      <c r="H72">
        <f t="shared" si="13"/>
        <v>72.540000000000006</v>
      </c>
      <c r="I72">
        <v>0</v>
      </c>
      <c r="J72" s="22">
        <v>0.2883</v>
      </c>
      <c r="K72" s="22">
        <v>0.69750000000000001</v>
      </c>
      <c r="L72" s="22">
        <v>0.6603</v>
      </c>
      <c r="M72" s="22">
        <v>0.70680000000000009</v>
      </c>
      <c r="N72" s="22">
        <v>0.67890000000000006</v>
      </c>
      <c r="O72" s="24">
        <v>0.55800000000000005</v>
      </c>
      <c r="P72" s="24">
        <v>0.65100000000000013</v>
      </c>
      <c r="Q72" s="24">
        <v>0.26040000000000002</v>
      </c>
      <c r="R72" s="24">
        <v>0.67890000000000006</v>
      </c>
      <c r="S72" s="24">
        <v>0.5766</v>
      </c>
      <c r="T72" s="24">
        <v>0.73470000000000002</v>
      </c>
      <c r="U72" s="24">
        <v>0.51150000000000007</v>
      </c>
      <c r="V72" s="24">
        <v>0.67890000000000006</v>
      </c>
      <c r="W72" s="24">
        <v>0.80910000000000004</v>
      </c>
      <c r="X72" s="24">
        <v>0.2697</v>
      </c>
      <c r="Y72" s="24">
        <v>0.86490000000000011</v>
      </c>
      <c r="Z72" s="24">
        <v>0.89280000000000004</v>
      </c>
      <c r="AA72" s="25">
        <v>22.32</v>
      </c>
      <c r="AB72" s="25">
        <v>13.950000000000001</v>
      </c>
      <c r="AC72" s="25">
        <v>0</v>
      </c>
      <c r="AD72" s="25">
        <v>31.62</v>
      </c>
      <c r="AE72" s="25">
        <v>9.3000000000000007</v>
      </c>
      <c r="AF72" s="25">
        <v>6.5100000000000007</v>
      </c>
      <c r="AG72" s="25">
        <v>25.110000000000003</v>
      </c>
      <c r="AH72" s="25">
        <v>12.09</v>
      </c>
      <c r="AI72" s="25">
        <v>22.32</v>
      </c>
      <c r="AJ72" s="25">
        <v>7.44</v>
      </c>
      <c r="AK72" s="25">
        <v>5.58</v>
      </c>
      <c r="AL72" s="25">
        <v>0.93</v>
      </c>
      <c r="AM72" s="25">
        <v>33.480000000000004</v>
      </c>
      <c r="AN72" s="25">
        <v>9.3000000000000007</v>
      </c>
      <c r="AO72" s="25">
        <v>5.58</v>
      </c>
      <c r="AP72" s="25">
        <v>12.09</v>
      </c>
      <c r="AQ72" s="25">
        <v>11.16</v>
      </c>
      <c r="AR72" s="25">
        <v>0</v>
      </c>
      <c r="AS72" s="25">
        <v>0</v>
      </c>
      <c r="AT72" s="25">
        <v>0</v>
      </c>
      <c r="AU72" s="25">
        <v>34.410000000000004</v>
      </c>
      <c r="AV72" s="25">
        <v>11.16</v>
      </c>
      <c r="AW72" s="25">
        <v>0</v>
      </c>
      <c r="AX72" s="25">
        <v>28.830000000000002</v>
      </c>
      <c r="AY72" s="25">
        <v>5.58</v>
      </c>
      <c r="AZ72" s="25">
        <v>0</v>
      </c>
      <c r="BA72" s="25">
        <v>19.53</v>
      </c>
      <c r="BB72" s="25">
        <v>0</v>
      </c>
      <c r="BC72" s="25">
        <v>2.79</v>
      </c>
      <c r="BD72" s="25">
        <v>5.58</v>
      </c>
      <c r="BE72" s="25">
        <v>0</v>
      </c>
      <c r="BF72" s="25">
        <v>0</v>
      </c>
      <c r="BG72" s="25">
        <v>0</v>
      </c>
      <c r="BH72" s="25">
        <v>12.09</v>
      </c>
      <c r="BI72" s="25">
        <v>23.25</v>
      </c>
      <c r="BJ72" s="25">
        <v>0</v>
      </c>
      <c r="BK72" s="25">
        <v>31.62</v>
      </c>
      <c r="BL72" s="25">
        <v>11.16</v>
      </c>
      <c r="BM72" s="25">
        <v>0</v>
      </c>
      <c r="BN72" s="25">
        <v>0</v>
      </c>
    </row>
    <row r="73" spans="1:66" x14ac:dyDescent="0.25">
      <c r="A73" s="6">
        <v>44991</v>
      </c>
      <c r="B73" t="s">
        <v>9</v>
      </c>
      <c r="C73">
        <v>6</v>
      </c>
      <c r="D73">
        <f t="shared" si="9"/>
        <v>571.0200000000001</v>
      </c>
      <c r="E73">
        <f t="shared" si="10"/>
        <v>149.73000000000002</v>
      </c>
      <c r="F73">
        <f t="shared" si="11"/>
        <v>172.05</v>
      </c>
      <c r="G73">
        <f t="shared" si="12"/>
        <v>112.53000000000002</v>
      </c>
      <c r="H73">
        <f t="shared" si="13"/>
        <v>136.71</v>
      </c>
      <c r="I73">
        <v>0</v>
      </c>
      <c r="J73" s="22">
        <v>0.87420000000000009</v>
      </c>
      <c r="K73" s="22">
        <v>0.5766</v>
      </c>
      <c r="L73" s="22">
        <v>0.56730000000000003</v>
      </c>
      <c r="M73" s="22">
        <v>0.76260000000000006</v>
      </c>
      <c r="N73" s="22">
        <v>0.55800000000000005</v>
      </c>
      <c r="O73" s="24">
        <v>0.74400000000000011</v>
      </c>
      <c r="P73" s="24">
        <v>0.65100000000000013</v>
      </c>
      <c r="Q73" s="24">
        <v>0.8277000000000001</v>
      </c>
      <c r="R73" s="24">
        <v>0.25110000000000005</v>
      </c>
      <c r="S73" s="24">
        <v>0.63240000000000007</v>
      </c>
      <c r="T73" s="24">
        <v>0.73470000000000002</v>
      </c>
      <c r="U73" s="24">
        <v>0.83700000000000008</v>
      </c>
      <c r="V73" s="24">
        <v>0.85560000000000003</v>
      </c>
      <c r="W73" s="24">
        <v>0.69750000000000001</v>
      </c>
      <c r="X73" s="24">
        <v>0.79980000000000007</v>
      </c>
      <c r="Y73" s="24">
        <v>0.35340000000000005</v>
      </c>
      <c r="Z73" s="24">
        <v>0.46500000000000002</v>
      </c>
      <c r="AA73" s="25">
        <v>13.020000000000001</v>
      </c>
      <c r="AB73" s="25">
        <v>40.92</v>
      </c>
      <c r="AC73" s="25">
        <v>7.44</v>
      </c>
      <c r="AD73" s="25">
        <v>0</v>
      </c>
      <c r="AE73" s="25">
        <v>23.25</v>
      </c>
      <c r="AF73" s="25">
        <v>30.69</v>
      </c>
      <c r="AG73" s="25">
        <v>25.110000000000003</v>
      </c>
      <c r="AH73" s="25">
        <v>7.44</v>
      </c>
      <c r="AI73" s="25">
        <v>0.93</v>
      </c>
      <c r="AJ73" s="25">
        <v>23.25</v>
      </c>
      <c r="AK73" s="25">
        <v>0</v>
      </c>
      <c r="AL73" s="25">
        <v>19.53</v>
      </c>
      <c r="AM73" s="25">
        <v>7.44</v>
      </c>
      <c r="AN73" s="25">
        <v>10.23</v>
      </c>
      <c r="AO73" s="25">
        <v>27.900000000000002</v>
      </c>
      <c r="AP73" s="25">
        <v>16.740000000000002</v>
      </c>
      <c r="AQ73" s="25">
        <v>0</v>
      </c>
      <c r="AR73" s="25">
        <v>19.53</v>
      </c>
      <c r="AS73" s="25">
        <v>35.340000000000003</v>
      </c>
      <c r="AT73" s="25">
        <v>0</v>
      </c>
      <c r="AU73" s="25">
        <v>12.09</v>
      </c>
      <c r="AV73" s="25">
        <v>26.970000000000002</v>
      </c>
      <c r="AW73" s="25">
        <v>5.58</v>
      </c>
      <c r="AX73" s="25">
        <v>0</v>
      </c>
      <c r="AY73" s="25">
        <v>2.79</v>
      </c>
      <c r="AZ73" s="25">
        <v>5.58</v>
      </c>
      <c r="BA73" s="25">
        <v>33.480000000000004</v>
      </c>
      <c r="BB73" s="25">
        <v>20.46</v>
      </c>
      <c r="BC73" s="25">
        <v>5.58</v>
      </c>
      <c r="BD73" s="25">
        <v>0</v>
      </c>
      <c r="BE73" s="25">
        <v>0</v>
      </c>
      <c r="BF73" s="25">
        <v>2.79</v>
      </c>
      <c r="BG73" s="25">
        <v>0</v>
      </c>
      <c r="BH73" s="25">
        <v>21.39</v>
      </c>
      <c r="BI73" s="25">
        <v>23.25</v>
      </c>
      <c r="BJ73" s="25">
        <v>26.040000000000003</v>
      </c>
      <c r="BK73" s="25">
        <v>35.340000000000003</v>
      </c>
      <c r="BL73" s="25">
        <v>15.81</v>
      </c>
      <c r="BM73" s="25">
        <v>12.09</v>
      </c>
      <c r="BN73" s="25">
        <v>13.020000000000001</v>
      </c>
    </row>
    <row r="74" spans="1:66" x14ac:dyDescent="0.25">
      <c r="A74" s="6">
        <v>44992</v>
      </c>
      <c r="B74" t="s">
        <v>9</v>
      </c>
      <c r="C74">
        <v>7</v>
      </c>
      <c r="D74">
        <f t="shared" si="9"/>
        <v>379.44000000000005</v>
      </c>
      <c r="E74">
        <f t="shared" si="10"/>
        <v>63.240000000000009</v>
      </c>
      <c r="F74">
        <f t="shared" si="11"/>
        <v>100.44000000000001</v>
      </c>
      <c r="G74">
        <f t="shared" si="12"/>
        <v>132.99</v>
      </c>
      <c r="H74">
        <f t="shared" si="13"/>
        <v>82.77000000000001</v>
      </c>
      <c r="I74">
        <v>0</v>
      </c>
      <c r="J74" s="22">
        <v>0.72540000000000004</v>
      </c>
      <c r="K74" s="22">
        <v>0.46500000000000002</v>
      </c>
      <c r="L74" s="22">
        <v>0.92070000000000007</v>
      </c>
      <c r="M74" s="22">
        <v>0.71610000000000007</v>
      </c>
      <c r="N74" s="22">
        <v>0.85560000000000003</v>
      </c>
      <c r="O74" s="24">
        <v>0.8277000000000001</v>
      </c>
      <c r="P74" s="24">
        <v>0.81840000000000002</v>
      </c>
      <c r="Q74" s="24">
        <v>0.83700000000000008</v>
      </c>
      <c r="R74" s="24">
        <v>0.91139999999999999</v>
      </c>
      <c r="S74" s="24">
        <v>0.74400000000000011</v>
      </c>
      <c r="T74" s="24">
        <v>0.25110000000000005</v>
      </c>
      <c r="U74" s="24">
        <v>0.43710000000000004</v>
      </c>
      <c r="V74" s="24">
        <v>0.45569999999999999</v>
      </c>
      <c r="W74" s="24">
        <v>0.83700000000000008</v>
      </c>
      <c r="X74" s="24">
        <v>0.93</v>
      </c>
      <c r="Y74" s="24">
        <v>0.85560000000000003</v>
      </c>
      <c r="Z74" s="24">
        <v>0.49290000000000006</v>
      </c>
      <c r="AA74" s="25">
        <v>0</v>
      </c>
      <c r="AB74" s="25">
        <v>17.670000000000002</v>
      </c>
      <c r="AC74" s="25">
        <v>19.53</v>
      </c>
      <c r="AD74" s="25">
        <v>29.76</v>
      </c>
      <c r="AE74" s="25">
        <v>0</v>
      </c>
      <c r="AF74" s="25">
        <v>0</v>
      </c>
      <c r="AG74" s="25">
        <v>7.44</v>
      </c>
      <c r="AH74" s="25">
        <v>3.72</v>
      </c>
      <c r="AI74" s="25">
        <v>19.53</v>
      </c>
      <c r="AJ74" s="25">
        <v>2.79</v>
      </c>
      <c r="AK74" s="25">
        <v>26.970000000000002</v>
      </c>
      <c r="AL74" s="25">
        <v>10.23</v>
      </c>
      <c r="AM74" s="25">
        <v>26.970000000000002</v>
      </c>
      <c r="AN74" s="25">
        <v>2.79</v>
      </c>
      <c r="AO74" s="25">
        <v>7.44</v>
      </c>
      <c r="AP74" s="25">
        <v>26.970000000000002</v>
      </c>
      <c r="AQ74" s="25">
        <v>0</v>
      </c>
      <c r="AR74" s="25">
        <v>0.93</v>
      </c>
      <c r="AS74" s="25">
        <v>7.44</v>
      </c>
      <c r="AT74" s="25">
        <v>0</v>
      </c>
      <c r="AU74" s="25">
        <v>39.99</v>
      </c>
      <c r="AV74" s="25">
        <v>38.130000000000003</v>
      </c>
      <c r="AW74" s="25">
        <v>1.86</v>
      </c>
      <c r="AX74" s="25">
        <v>0</v>
      </c>
      <c r="AY74" s="25">
        <v>21.39</v>
      </c>
      <c r="AZ74" s="25">
        <v>5.58</v>
      </c>
      <c r="BA74" s="25">
        <v>21.39</v>
      </c>
      <c r="BB74" s="25">
        <v>4.6500000000000004</v>
      </c>
      <c r="BC74" s="25">
        <v>0</v>
      </c>
      <c r="BD74" s="25">
        <v>0</v>
      </c>
      <c r="BE74" s="25">
        <v>0</v>
      </c>
      <c r="BF74" s="25">
        <v>7.44</v>
      </c>
      <c r="BG74" s="25">
        <v>0</v>
      </c>
      <c r="BH74" s="25">
        <v>6.5100000000000007</v>
      </c>
      <c r="BI74" s="25">
        <v>0</v>
      </c>
      <c r="BJ74" s="25">
        <v>0</v>
      </c>
      <c r="BK74" s="25">
        <v>0</v>
      </c>
      <c r="BL74" s="25">
        <v>19.53</v>
      </c>
      <c r="BM74" s="25">
        <v>29.76</v>
      </c>
      <c r="BN74" s="25">
        <v>0</v>
      </c>
    </row>
    <row r="75" spans="1:66" x14ac:dyDescent="0.25">
      <c r="A75" s="6">
        <v>44993</v>
      </c>
      <c r="B75" t="s">
        <v>9</v>
      </c>
      <c r="C75">
        <v>8</v>
      </c>
      <c r="D75">
        <f t="shared" si="9"/>
        <v>465</v>
      </c>
      <c r="E75">
        <f t="shared" si="10"/>
        <v>154.38000000000002</v>
      </c>
      <c r="F75">
        <f t="shared" si="11"/>
        <v>65.100000000000009</v>
      </c>
      <c r="G75">
        <f t="shared" si="12"/>
        <v>94.860000000000014</v>
      </c>
      <c r="H75">
        <f t="shared" si="13"/>
        <v>150.66</v>
      </c>
      <c r="I75">
        <v>1</v>
      </c>
      <c r="J75" s="22">
        <v>0.35340000000000005</v>
      </c>
      <c r="K75" s="22">
        <v>0.53939999999999999</v>
      </c>
      <c r="L75" s="22">
        <v>0.74400000000000011</v>
      </c>
      <c r="M75" s="22">
        <v>0.76260000000000006</v>
      </c>
      <c r="N75" s="22">
        <v>0.91139999999999999</v>
      </c>
      <c r="O75" s="24">
        <v>0.6603</v>
      </c>
      <c r="P75" s="24">
        <v>0.6231000000000001</v>
      </c>
      <c r="Q75" s="24">
        <v>0.74400000000000011</v>
      </c>
      <c r="R75" s="24">
        <v>0.91139999999999999</v>
      </c>
      <c r="S75" s="24">
        <v>0.69750000000000001</v>
      </c>
      <c r="T75" s="24">
        <v>0.84630000000000005</v>
      </c>
      <c r="U75" s="24">
        <v>0.51150000000000007</v>
      </c>
      <c r="V75" s="24">
        <v>0.33479999999999999</v>
      </c>
      <c r="W75" s="24">
        <v>0.91139999999999999</v>
      </c>
      <c r="X75" s="24">
        <v>0.91139999999999999</v>
      </c>
      <c r="Y75" s="24">
        <v>0.39990000000000003</v>
      </c>
      <c r="Z75" s="24">
        <v>0.13950000000000001</v>
      </c>
      <c r="AA75" s="25">
        <v>26.970000000000002</v>
      </c>
      <c r="AB75" s="25">
        <v>0</v>
      </c>
      <c r="AC75" s="25">
        <v>0</v>
      </c>
      <c r="AD75" s="25">
        <v>0</v>
      </c>
      <c r="AE75" s="25">
        <v>15.81</v>
      </c>
      <c r="AF75" s="25">
        <v>9.3000000000000007</v>
      </c>
      <c r="AG75" s="25">
        <v>0</v>
      </c>
      <c r="AH75" s="25">
        <v>8.370000000000001</v>
      </c>
      <c r="AI75" s="25">
        <v>4.6500000000000004</v>
      </c>
      <c r="AJ75" s="25">
        <v>0</v>
      </c>
      <c r="AK75" s="25">
        <v>1.86</v>
      </c>
      <c r="AL75" s="25">
        <v>0</v>
      </c>
      <c r="AM75" s="25">
        <v>40.92</v>
      </c>
      <c r="AN75" s="25">
        <v>21.39</v>
      </c>
      <c r="AO75" s="25">
        <v>0</v>
      </c>
      <c r="AP75" s="25">
        <v>1.86</v>
      </c>
      <c r="AQ75" s="25">
        <v>26.970000000000002</v>
      </c>
      <c r="AR75" s="25">
        <v>23.25</v>
      </c>
      <c r="AS75" s="25">
        <v>27.900000000000002</v>
      </c>
      <c r="AT75" s="25">
        <v>8.370000000000001</v>
      </c>
      <c r="AU75" s="25">
        <v>0</v>
      </c>
      <c r="AV75" s="25">
        <v>13.950000000000001</v>
      </c>
      <c r="AW75" s="25">
        <v>4.6500000000000004</v>
      </c>
      <c r="AX75" s="25">
        <v>14.88</v>
      </c>
      <c r="AY75" s="25">
        <v>29.76</v>
      </c>
      <c r="AZ75" s="25">
        <v>0</v>
      </c>
      <c r="BA75" s="25">
        <v>0</v>
      </c>
      <c r="BB75" s="25">
        <v>9.3000000000000007</v>
      </c>
      <c r="BC75" s="25">
        <v>2.79</v>
      </c>
      <c r="BD75" s="25">
        <v>19.53</v>
      </c>
      <c r="BE75" s="25">
        <v>27.900000000000002</v>
      </c>
      <c r="BF75" s="25">
        <v>0</v>
      </c>
      <c r="BG75" s="25">
        <v>16.740000000000002</v>
      </c>
      <c r="BH75" s="25">
        <v>2.79</v>
      </c>
      <c r="BI75" s="25">
        <v>20.46</v>
      </c>
      <c r="BJ75" s="25">
        <v>15.81</v>
      </c>
      <c r="BK75" s="25">
        <v>19.53</v>
      </c>
      <c r="BL75" s="25">
        <v>21.39</v>
      </c>
      <c r="BM75" s="25">
        <v>17.670000000000002</v>
      </c>
      <c r="BN75" s="25">
        <v>12.09</v>
      </c>
    </row>
    <row r="76" spans="1:66" x14ac:dyDescent="0.25">
      <c r="A76" s="6">
        <v>44994</v>
      </c>
      <c r="B76" t="s">
        <v>9</v>
      </c>
      <c r="C76">
        <v>9</v>
      </c>
      <c r="D76">
        <f t="shared" si="9"/>
        <v>416.64000000000004</v>
      </c>
      <c r="E76">
        <f t="shared" si="10"/>
        <v>124.62000000000002</v>
      </c>
      <c r="F76">
        <f t="shared" si="11"/>
        <v>79.98</v>
      </c>
      <c r="G76">
        <f t="shared" si="12"/>
        <v>94.860000000000014</v>
      </c>
      <c r="H76">
        <f t="shared" si="13"/>
        <v>117.17999999999999</v>
      </c>
      <c r="I76">
        <v>0</v>
      </c>
      <c r="J76" s="22">
        <v>0.84630000000000005</v>
      </c>
      <c r="K76" s="22">
        <v>0.73470000000000002</v>
      </c>
      <c r="L76" s="22">
        <v>0.71610000000000007</v>
      </c>
      <c r="M76" s="22">
        <v>0.79980000000000007</v>
      </c>
      <c r="N76" s="22">
        <v>0.91139999999999999</v>
      </c>
      <c r="O76" s="24">
        <v>0.16739999999999999</v>
      </c>
      <c r="P76" s="24">
        <v>0.6231000000000001</v>
      </c>
      <c r="Q76" s="24">
        <v>0.69750000000000001</v>
      </c>
      <c r="R76" s="24">
        <v>0.46500000000000002</v>
      </c>
      <c r="S76" s="24">
        <v>0.59520000000000006</v>
      </c>
      <c r="T76" s="24">
        <v>0.72540000000000004</v>
      </c>
      <c r="U76" s="24">
        <v>0.83700000000000008</v>
      </c>
      <c r="V76" s="24">
        <v>0.79980000000000007</v>
      </c>
      <c r="W76" s="24">
        <v>0.90210000000000001</v>
      </c>
      <c r="X76" s="24">
        <v>0.65100000000000013</v>
      </c>
      <c r="Y76" s="24">
        <v>0.55800000000000005</v>
      </c>
      <c r="Z76" s="24">
        <v>0.92070000000000007</v>
      </c>
      <c r="AA76" s="25">
        <v>2.79</v>
      </c>
      <c r="AB76" s="25">
        <v>0</v>
      </c>
      <c r="AC76" s="25">
        <v>11.16</v>
      </c>
      <c r="AD76" s="25">
        <v>26.970000000000002</v>
      </c>
      <c r="AE76" s="25">
        <v>0</v>
      </c>
      <c r="AF76" s="25">
        <v>0</v>
      </c>
      <c r="AG76" s="25">
        <v>0</v>
      </c>
      <c r="AH76" s="25">
        <v>10.23</v>
      </c>
      <c r="AI76" s="25">
        <v>0</v>
      </c>
      <c r="AJ76" s="25">
        <v>28.830000000000002</v>
      </c>
      <c r="AK76" s="25">
        <v>13.950000000000001</v>
      </c>
      <c r="AL76" s="25">
        <v>7.44</v>
      </c>
      <c r="AM76" s="25">
        <v>20.46</v>
      </c>
      <c r="AN76" s="25">
        <v>26.970000000000002</v>
      </c>
      <c r="AO76" s="25">
        <v>11.16</v>
      </c>
      <c r="AP76" s="25">
        <v>3.72</v>
      </c>
      <c r="AQ76" s="25">
        <v>17.670000000000002</v>
      </c>
      <c r="AR76" s="25">
        <v>7.44</v>
      </c>
      <c r="AS76" s="25">
        <v>7.44</v>
      </c>
      <c r="AT76" s="25">
        <v>14.88</v>
      </c>
      <c r="AU76" s="25">
        <v>26.970000000000002</v>
      </c>
      <c r="AV76" s="25">
        <v>37.200000000000003</v>
      </c>
      <c r="AW76" s="25">
        <v>0</v>
      </c>
      <c r="AX76" s="25">
        <v>0</v>
      </c>
      <c r="AY76" s="25">
        <v>12.09</v>
      </c>
      <c r="AZ76" s="25">
        <v>4.6500000000000004</v>
      </c>
      <c r="BA76" s="25">
        <v>0</v>
      </c>
      <c r="BB76" s="25">
        <v>2.79</v>
      </c>
      <c r="BC76" s="25">
        <v>0</v>
      </c>
      <c r="BD76" s="25">
        <v>11.16</v>
      </c>
      <c r="BE76" s="25">
        <v>9.3000000000000007</v>
      </c>
      <c r="BF76" s="25">
        <v>2.79</v>
      </c>
      <c r="BG76" s="25">
        <v>22.32</v>
      </c>
      <c r="BH76" s="25">
        <v>26.970000000000002</v>
      </c>
      <c r="BI76" s="25">
        <v>0</v>
      </c>
      <c r="BJ76" s="25">
        <v>14.88</v>
      </c>
      <c r="BK76" s="25">
        <v>0.93</v>
      </c>
      <c r="BL76" s="25">
        <v>27.900000000000002</v>
      </c>
      <c r="BM76" s="25">
        <v>6.5100000000000007</v>
      </c>
      <c r="BN76" s="25">
        <v>13.020000000000014</v>
      </c>
    </row>
    <row r="77" spans="1:66" x14ac:dyDescent="0.25">
      <c r="A77" s="6">
        <v>44995</v>
      </c>
      <c r="B77" t="s">
        <v>9</v>
      </c>
      <c r="C77">
        <v>10</v>
      </c>
      <c r="D77">
        <f t="shared" si="9"/>
        <v>493.83000000000004</v>
      </c>
      <c r="E77">
        <f t="shared" si="10"/>
        <v>132.99</v>
      </c>
      <c r="F77">
        <f t="shared" si="11"/>
        <v>153.45000000000002</v>
      </c>
      <c r="G77">
        <f t="shared" si="12"/>
        <v>167.4</v>
      </c>
      <c r="H77">
        <f t="shared" si="13"/>
        <v>39.99</v>
      </c>
      <c r="I77">
        <v>0</v>
      </c>
      <c r="J77" s="22">
        <v>0.84630000000000005</v>
      </c>
      <c r="K77" s="22">
        <v>0.55800000000000005</v>
      </c>
      <c r="L77" s="22">
        <v>0.74400000000000011</v>
      </c>
      <c r="M77" s="22">
        <v>0.74400000000000011</v>
      </c>
      <c r="N77" s="22">
        <v>0.87420000000000009</v>
      </c>
      <c r="O77" s="24">
        <v>0.67890000000000006</v>
      </c>
      <c r="P77" s="24">
        <v>0.8277000000000001</v>
      </c>
      <c r="Q77" s="24">
        <v>0.63240000000000007</v>
      </c>
      <c r="R77" s="24">
        <v>0.63240000000000007</v>
      </c>
      <c r="S77" s="24">
        <v>0.61380000000000001</v>
      </c>
      <c r="T77" s="24">
        <v>0.93</v>
      </c>
      <c r="U77" s="24">
        <v>0.80910000000000004</v>
      </c>
      <c r="V77" s="24">
        <v>0.91139999999999999</v>
      </c>
      <c r="W77" s="24">
        <v>0.32550000000000007</v>
      </c>
      <c r="X77" s="24">
        <v>0.86490000000000011</v>
      </c>
      <c r="Y77" s="24">
        <v>0.8277000000000001</v>
      </c>
      <c r="Z77" s="24">
        <v>0.79049999999999998</v>
      </c>
      <c r="AA77" s="25">
        <v>47.43</v>
      </c>
      <c r="AB77" s="25">
        <v>12.09</v>
      </c>
      <c r="AC77" s="25">
        <v>22.32</v>
      </c>
      <c r="AD77" s="25">
        <v>37.200000000000003</v>
      </c>
      <c r="AE77" s="25">
        <v>0</v>
      </c>
      <c r="AF77" s="25">
        <v>0</v>
      </c>
      <c r="AG77" s="25">
        <v>11.16</v>
      </c>
      <c r="AH77" s="25">
        <v>0</v>
      </c>
      <c r="AI77" s="25">
        <v>9.3000000000000007</v>
      </c>
      <c r="AJ77" s="25">
        <v>13.950000000000001</v>
      </c>
      <c r="AK77" s="25">
        <v>24.18</v>
      </c>
      <c r="AL77" s="25">
        <v>12.09</v>
      </c>
      <c r="AM77" s="25">
        <v>0</v>
      </c>
      <c r="AN77" s="25">
        <v>0</v>
      </c>
      <c r="AO77" s="25">
        <v>12.09</v>
      </c>
      <c r="AP77" s="25">
        <v>13.950000000000001</v>
      </c>
      <c r="AQ77" s="25">
        <v>0</v>
      </c>
      <c r="AR77" s="25">
        <v>1.86</v>
      </c>
      <c r="AS77" s="25">
        <v>0</v>
      </c>
      <c r="AT77" s="25">
        <v>0</v>
      </c>
      <c r="AU77" s="25">
        <v>0</v>
      </c>
      <c r="AV77" s="25">
        <v>0.93</v>
      </c>
      <c r="AW77" s="25">
        <v>37.200000000000003</v>
      </c>
      <c r="AX77" s="25">
        <v>26.040000000000003</v>
      </c>
      <c r="AY77" s="25">
        <v>38.130000000000003</v>
      </c>
      <c r="AZ77" s="25">
        <v>8.370000000000001</v>
      </c>
      <c r="BA77" s="25">
        <v>1.86</v>
      </c>
      <c r="BB77" s="25">
        <v>14.88</v>
      </c>
      <c r="BC77" s="25">
        <v>33.480000000000004</v>
      </c>
      <c r="BD77" s="25">
        <v>6.5100000000000007</v>
      </c>
      <c r="BE77" s="25">
        <v>13.950000000000001</v>
      </c>
      <c r="BF77" s="25">
        <v>20.46</v>
      </c>
      <c r="BG77" s="25">
        <v>13.950000000000001</v>
      </c>
      <c r="BH77" s="25">
        <v>5.58</v>
      </c>
      <c r="BI77" s="25">
        <v>19.53</v>
      </c>
      <c r="BJ77" s="25">
        <v>11.16</v>
      </c>
      <c r="BK77" s="25">
        <v>8.370000000000001</v>
      </c>
      <c r="BL77" s="25">
        <v>9.3000000000000007</v>
      </c>
      <c r="BM77" s="25">
        <v>29.76</v>
      </c>
      <c r="BN77" s="25">
        <v>0.93</v>
      </c>
    </row>
    <row r="78" spans="1:66" x14ac:dyDescent="0.25">
      <c r="A78" s="6">
        <v>44996</v>
      </c>
      <c r="B78" t="s">
        <v>9</v>
      </c>
      <c r="C78">
        <v>11</v>
      </c>
      <c r="D78">
        <f t="shared" si="9"/>
        <v>481.74</v>
      </c>
      <c r="E78">
        <f t="shared" si="10"/>
        <v>126.47999999999999</v>
      </c>
      <c r="F78">
        <f t="shared" si="11"/>
        <v>93.93</v>
      </c>
      <c r="G78">
        <f t="shared" si="12"/>
        <v>121.83000000000001</v>
      </c>
      <c r="H78">
        <f t="shared" si="13"/>
        <v>139.50000000000003</v>
      </c>
      <c r="I78">
        <v>0</v>
      </c>
      <c r="J78" s="22">
        <v>0.34410000000000002</v>
      </c>
      <c r="K78" s="22">
        <v>0.2697</v>
      </c>
      <c r="L78" s="22">
        <v>0.68820000000000003</v>
      </c>
      <c r="M78" s="22">
        <v>0.88350000000000006</v>
      </c>
      <c r="N78" s="22">
        <v>0.88350000000000006</v>
      </c>
      <c r="O78" s="24">
        <v>0.6603</v>
      </c>
      <c r="P78" s="24">
        <v>0.74400000000000011</v>
      </c>
      <c r="Q78" s="24">
        <v>0.69750000000000001</v>
      </c>
      <c r="R78" s="24">
        <v>0.80910000000000004</v>
      </c>
      <c r="S78" s="24">
        <v>0.85560000000000003</v>
      </c>
      <c r="T78" s="24">
        <v>0.72540000000000004</v>
      </c>
      <c r="U78" s="24">
        <v>0.79980000000000007</v>
      </c>
      <c r="V78" s="24">
        <v>0.91139999999999999</v>
      </c>
      <c r="W78" s="24">
        <v>0.85560000000000003</v>
      </c>
      <c r="X78" s="24">
        <v>0.39990000000000003</v>
      </c>
      <c r="Y78" s="24">
        <v>0.47430000000000005</v>
      </c>
      <c r="Z78" s="24">
        <v>0.77190000000000014</v>
      </c>
      <c r="AA78" s="25">
        <v>13.020000000000001</v>
      </c>
      <c r="AB78" s="25">
        <v>0</v>
      </c>
      <c r="AC78" s="25">
        <v>14.88</v>
      </c>
      <c r="AD78" s="25">
        <v>11.16</v>
      </c>
      <c r="AE78" s="25">
        <v>0</v>
      </c>
      <c r="AF78" s="25">
        <v>12.09</v>
      </c>
      <c r="AG78" s="25">
        <v>0</v>
      </c>
      <c r="AH78" s="25">
        <v>33.480000000000004</v>
      </c>
      <c r="AI78" s="25">
        <v>0</v>
      </c>
      <c r="AJ78" s="25">
        <v>9.3000000000000007</v>
      </c>
      <c r="AK78" s="25">
        <v>28.830000000000002</v>
      </c>
      <c r="AL78" s="25">
        <v>17.670000000000002</v>
      </c>
      <c r="AM78" s="25">
        <v>14.88</v>
      </c>
      <c r="AN78" s="25">
        <v>4.6500000000000004</v>
      </c>
      <c r="AO78" s="25">
        <v>14.88</v>
      </c>
      <c r="AP78" s="25">
        <v>4.6500000000000004</v>
      </c>
      <c r="AQ78" s="25">
        <v>0</v>
      </c>
      <c r="AR78" s="25">
        <v>33.480000000000004</v>
      </c>
      <c r="AS78" s="25">
        <v>36.270000000000003</v>
      </c>
      <c r="AT78" s="25">
        <v>13.020000000000001</v>
      </c>
      <c r="AU78" s="25">
        <v>11.16</v>
      </c>
      <c r="AV78" s="25">
        <v>0</v>
      </c>
      <c r="AW78" s="25">
        <v>12.09</v>
      </c>
      <c r="AX78" s="25">
        <v>16.740000000000002</v>
      </c>
      <c r="AY78" s="25">
        <v>0</v>
      </c>
      <c r="AZ78" s="25">
        <v>0</v>
      </c>
      <c r="BA78" s="25">
        <v>20.46</v>
      </c>
      <c r="BB78" s="25">
        <v>10.23</v>
      </c>
      <c r="BC78" s="25">
        <v>28.830000000000002</v>
      </c>
      <c r="BD78" s="25">
        <v>22.32</v>
      </c>
      <c r="BE78" s="25">
        <v>26.040000000000003</v>
      </c>
      <c r="BF78" s="25">
        <v>0</v>
      </c>
      <c r="BG78" s="25">
        <v>0</v>
      </c>
      <c r="BH78" s="25">
        <v>9.3000000000000007</v>
      </c>
      <c r="BI78" s="25">
        <v>1.86</v>
      </c>
      <c r="BJ78" s="25">
        <v>37.200000000000003</v>
      </c>
      <c r="BK78" s="25">
        <v>7.44</v>
      </c>
      <c r="BL78" s="25">
        <v>13.020000000000001</v>
      </c>
      <c r="BM78" s="25">
        <v>11.16</v>
      </c>
      <c r="BN78" s="25">
        <v>20.46</v>
      </c>
    </row>
    <row r="79" spans="1:66" x14ac:dyDescent="0.25">
      <c r="A79" s="6">
        <v>44997</v>
      </c>
      <c r="B79" t="s">
        <v>9</v>
      </c>
      <c r="C79">
        <v>12</v>
      </c>
      <c r="D79">
        <f t="shared" si="9"/>
        <v>405.47999999999996</v>
      </c>
      <c r="E79">
        <f t="shared" si="10"/>
        <v>68.820000000000007</v>
      </c>
      <c r="F79">
        <f t="shared" si="11"/>
        <v>114.39</v>
      </c>
      <c r="G79">
        <f t="shared" si="12"/>
        <v>123.69</v>
      </c>
      <c r="H79">
        <f t="shared" si="13"/>
        <v>98.58</v>
      </c>
      <c r="I79">
        <v>0</v>
      </c>
      <c r="J79" s="22">
        <v>0.44640000000000002</v>
      </c>
      <c r="K79" s="22">
        <v>0.92070000000000007</v>
      </c>
      <c r="L79" s="22">
        <v>0.73470000000000002</v>
      </c>
      <c r="M79" s="22">
        <v>0.72540000000000004</v>
      </c>
      <c r="N79" s="22">
        <v>0.88349999999999995</v>
      </c>
      <c r="O79" s="24">
        <v>0.71610000000000007</v>
      </c>
      <c r="P79" s="24">
        <v>0.60450000000000004</v>
      </c>
      <c r="Q79" s="24">
        <v>0.61380000000000001</v>
      </c>
      <c r="R79" s="24">
        <v>0.71610000000000007</v>
      </c>
      <c r="S79" s="24">
        <v>0.86490000000000011</v>
      </c>
      <c r="T79" s="24">
        <v>0.72540000000000004</v>
      </c>
      <c r="U79" s="24">
        <v>0.89280000000000004</v>
      </c>
      <c r="V79" s="24">
        <v>0.79049999999999998</v>
      </c>
      <c r="W79" s="24">
        <v>0.2697</v>
      </c>
      <c r="X79" s="24">
        <v>0.80910000000000004</v>
      </c>
      <c r="Y79" s="24">
        <v>0.80910000000000004</v>
      </c>
      <c r="Z79" s="24">
        <v>0.79980000000000007</v>
      </c>
      <c r="AA79" s="25">
        <v>0.93</v>
      </c>
      <c r="AB79" s="25">
        <v>16.740000000000002</v>
      </c>
      <c r="AC79" s="25">
        <v>13.950000000000001</v>
      </c>
      <c r="AD79" s="25">
        <v>24.18</v>
      </c>
      <c r="AE79" s="25">
        <v>27.900000000000002</v>
      </c>
      <c r="AF79" s="25">
        <v>13.020000000000001</v>
      </c>
      <c r="AG79" s="25">
        <v>0</v>
      </c>
      <c r="AH79" s="25">
        <v>7.44</v>
      </c>
      <c r="AI79" s="25">
        <v>0</v>
      </c>
      <c r="AJ79" s="25">
        <v>10.23</v>
      </c>
      <c r="AK79" s="25">
        <v>9.3000000000000007</v>
      </c>
      <c r="AL79" s="25">
        <v>0</v>
      </c>
      <c r="AM79" s="25">
        <v>16.740000000000002</v>
      </c>
      <c r="AN79" s="25">
        <v>3.72</v>
      </c>
      <c r="AO79" s="25">
        <v>25.110000000000003</v>
      </c>
      <c r="AP79" s="25">
        <v>0</v>
      </c>
      <c r="AQ79" s="25">
        <v>0.93</v>
      </c>
      <c r="AR79" s="25">
        <v>0</v>
      </c>
      <c r="AS79" s="25">
        <v>42.78</v>
      </c>
      <c r="AT79" s="25">
        <v>9.3000000000000007</v>
      </c>
      <c r="AU79" s="25">
        <v>5.58</v>
      </c>
      <c r="AV79" s="25">
        <v>39.06</v>
      </c>
      <c r="AW79" s="25">
        <v>0</v>
      </c>
      <c r="AX79" s="25">
        <v>16.740000000000002</v>
      </c>
      <c r="AY79" s="25">
        <v>0</v>
      </c>
      <c r="AZ79" s="25">
        <v>29.76</v>
      </c>
      <c r="BA79" s="25">
        <v>23.25</v>
      </c>
      <c r="BB79" s="25">
        <v>7.44</v>
      </c>
      <c r="BC79" s="25">
        <v>1.86</v>
      </c>
      <c r="BD79" s="25">
        <v>0</v>
      </c>
      <c r="BE79" s="25">
        <v>8.370000000000001</v>
      </c>
      <c r="BF79" s="25">
        <v>9.3000000000000007</v>
      </c>
      <c r="BG79" s="25">
        <v>0</v>
      </c>
      <c r="BH79" s="25">
        <v>0</v>
      </c>
      <c r="BI79" s="25">
        <v>22.32</v>
      </c>
      <c r="BJ79" s="25">
        <v>13.950000000000001</v>
      </c>
      <c r="BK79" s="25">
        <v>0</v>
      </c>
      <c r="BL79" s="25">
        <v>14.88</v>
      </c>
      <c r="BM79" s="25">
        <v>0</v>
      </c>
      <c r="BN79" s="25">
        <v>0</v>
      </c>
    </row>
    <row r="80" spans="1:66" x14ac:dyDescent="0.25">
      <c r="A80" s="6">
        <v>44998</v>
      </c>
      <c r="B80" t="s">
        <v>9</v>
      </c>
      <c r="C80">
        <v>13</v>
      </c>
      <c r="D80">
        <f t="shared" si="9"/>
        <v>496.62000000000006</v>
      </c>
      <c r="E80">
        <f t="shared" si="10"/>
        <v>177.63</v>
      </c>
      <c r="F80">
        <f t="shared" si="11"/>
        <v>106.95000000000003</v>
      </c>
      <c r="G80">
        <f t="shared" si="12"/>
        <v>92.070000000000007</v>
      </c>
      <c r="H80">
        <f t="shared" si="13"/>
        <v>119.97000000000003</v>
      </c>
      <c r="I80">
        <v>0</v>
      </c>
      <c r="J80" s="22">
        <v>0.42780000000000001</v>
      </c>
      <c r="K80" s="22">
        <v>0.61380000000000001</v>
      </c>
      <c r="L80" s="22">
        <v>0.69750000000000001</v>
      </c>
      <c r="M80" s="22">
        <v>0.78120000000000001</v>
      </c>
      <c r="N80" s="22">
        <v>0.90210000000000001</v>
      </c>
      <c r="O80" s="24">
        <v>0.89280000000000004</v>
      </c>
      <c r="P80" s="24">
        <v>0.79049999999999998</v>
      </c>
      <c r="Q80" s="24">
        <v>0.68820000000000003</v>
      </c>
      <c r="R80" s="24">
        <v>0.61380000000000001</v>
      </c>
      <c r="S80" s="24">
        <v>0.66959999999999997</v>
      </c>
      <c r="T80" s="24">
        <v>0.64170000000000005</v>
      </c>
      <c r="U80" s="24">
        <v>0.85560000000000003</v>
      </c>
      <c r="V80" s="24">
        <v>0.80910000000000004</v>
      </c>
      <c r="W80" s="24">
        <v>0.30690000000000001</v>
      </c>
      <c r="X80" s="24">
        <v>0.92070000000000007</v>
      </c>
      <c r="Y80" s="24">
        <v>0.92070000000000007</v>
      </c>
      <c r="Z80" s="24">
        <v>0.40920000000000001</v>
      </c>
      <c r="AA80" s="25">
        <v>0</v>
      </c>
      <c r="AB80" s="25">
        <v>39.06</v>
      </c>
      <c r="AC80" s="25">
        <v>0.93</v>
      </c>
      <c r="AD80" s="25">
        <v>9.3000000000000007</v>
      </c>
      <c r="AE80" s="25">
        <v>10.23</v>
      </c>
      <c r="AF80" s="25">
        <v>11.16</v>
      </c>
      <c r="AG80" s="25">
        <v>6.5100000000000007</v>
      </c>
      <c r="AH80" s="25">
        <v>22.32</v>
      </c>
      <c r="AI80" s="25">
        <v>0.93</v>
      </c>
      <c r="AJ80" s="25">
        <v>6.5100000000000007</v>
      </c>
      <c r="AK80" s="25">
        <v>0.93</v>
      </c>
      <c r="AL80" s="25">
        <v>26.970000000000002</v>
      </c>
      <c r="AM80" s="25">
        <v>4.6500000000000004</v>
      </c>
      <c r="AN80" s="25">
        <v>12.09</v>
      </c>
      <c r="AO80" s="25">
        <v>0</v>
      </c>
      <c r="AP80" s="25">
        <v>26.040000000000003</v>
      </c>
      <c r="AQ80" s="25">
        <v>13.950000000000001</v>
      </c>
      <c r="AR80" s="25">
        <v>0</v>
      </c>
      <c r="AS80" s="25">
        <v>13.950000000000001</v>
      </c>
      <c r="AT80" s="25">
        <v>22.32</v>
      </c>
      <c r="AU80" s="25">
        <v>6.5100000000000007</v>
      </c>
      <c r="AV80" s="25">
        <v>28.830000000000002</v>
      </c>
      <c r="AW80" s="25">
        <v>6.5100000000000007</v>
      </c>
      <c r="AX80" s="25">
        <v>14.88</v>
      </c>
      <c r="AY80" s="25">
        <v>2.79</v>
      </c>
      <c r="AZ80" s="25">
        <v>1.86</v>
      </c>
      <c r="BA80" s="25">
        <v>0</v>
      </c>
      <c r="BB80" s="25">
        <v>9.3000000000000007</v>
      </c>
      <c r="BC80" s="25">
        <v>1.86</v>
      </c>
      <c r="BD80" s="25">
        <v>19.53</v>
      </c>
      <c r="BE80" s="25">
        <v>17.670000000000002</v>
      </c>
      <c r="BF80" s="25">
        <v>10.23</v>
      </c>
      <c r="BG80" s="25">
        <v>24.18</v>
      </c>
      <c r="BH80" s="25">
        <v>5.58</v>
      </c>
      <c r="BI80" s="25">
        <v>5.58</v>
      </c>
      <c r="BJ80" s="25">
        <v>23.25</v>
      </c>
      <c r="BK80" s="25">
        <v>36.270000000000003</v>
      </c>
      <c r="BL80" s="25">
        <v>3.72</v>
      </c>
      <c r="BM80" s="25">
        <v>17.670000000000002</v>
      </c>
      <c r="BN80" s="25">
        <v>33.480000000000004</v>
      </c>
    </row>
    <row r="81" spans="1:66" x14ac:dyDescent="0.25">
      <c r="A81" s="6">
        <v>44999</v>
      </c>
      <c r="B81" t="s">
        <v>9</v>
      </c>
      <c r="C81">
        <v>14</v>
      </c>
      <c r="D81">
        <f t="shared" si="9"/>
        <v>421.29000000000013</v>
      </c>
      <c r="E81">
        <f t="shared" si="10"/>
        <v>98.58</v>
      </c>
      <c r="F81">
        <f t="shared" si="11"/>
        <v>120.9</v>
      </c>
      <c r="G81">
        <f t="shared" si="12"/>
        <v>114.3900000000001</v>
      </c>
      <c r="H81">
        <f t="shared" si="13"/>
        <v>87.420000000000016</v>
      </c>
      <c r="I81">
        <v>0</v>
      </c>
      <c r="J81" s="22">
        <v>0.42780000000000001</v>
      </c>
      <c r="K81" s="22">
        <v>0.83700000000000008</v>
      </c>
      <c r="L81" s="22">
        <v>0.6231000000000001</v>
      </c>
      <c r="M81" s="22">
        <v>0.89280000000000004</v>
      </c>
      <c r="N81" s="22">
        <v>0.85560000000000003</v>
      </c>
      <c r="O81" s="24">
        <v>0.85560000000000003</v>
      </c>
      <c r="P81" s="24">
        <v>0.5766</v>
      </c>
      <c r="Q81" s="24">
        <v>0.60450000000000004</v>
      </c>
      <c r="R81" s="24">
        <v>0.85560000000000003</v>
      </c>
      <c r="S81" s="24">
        <v>0.93</v>
      </c>
      <c r="T81" s="24">
        <v>0.66959999999999997</v>
      </c>
      <c r="U81" s="24">
        <v>0.63240000000000007</v>
      </c>
      <c r="V81" s="24">
        <v>0.69750000000000001</v>
      </c>
      <c r="W81" s="24">
        <v>0.86490000000000011</v>
      </c>
      <c r="X81" s="24">
        <v>0.35340000000000005</v>
      </c>
      <c r="Y81" s="24">
        <v>0.93</v>
      </c>
      <c r="Z81" s="24">
        <v>0.6231000000000001</v>
      </c>
      <c r="AA81" s="25">
        <v>26.040000000000003</v>
      </c>
      <c r="AB81" s="25">
        <v>30.69</v>
      </c>
      <c r="AC81" s="25">
        <v>0.93</v>
      </c>
      <c r="AD81" s="25">
        <v>19.53</v>
      </c>
      <c r="AE81" s="25">
        <v>8.370000000000001</v>
      </c>
      <c r="AF81" s="25">
        <v>0</v>
      </c>
      <c r="AG81" s="25">
        <v>5.58</v>
      </c>
      <c r="AH81" s="25">
        <v>1.86</v>
      </c>
      <c r="AI81" s="25">
        <v>7.44</v>
      </c>
      <c r="AJ81" s="25">
        <v>20.46</v>
      </c>
      <c r="AK81" s="25">
        <v>3.72</v>
      </c>
      <c r="AL81" s="25">
        <v>29.76</v>
      </c>
      <c r="AM81" s="25">
        <v>17.670000000000002</v>
      </c>
      <c r="AN81" s="25">
        <v>0</v>
      </c>
      <c r="AO81" s="25">
        <v>0.93</v>
      </c>
      <c r="AP81" s="25">
        <v>0</v>
      </c>
      <c r="AQ81" s="25">
        <v>0</v>
      </c>
      <c r="AR81" s="25">
        <v>0</v>
      </c>
      <c r="AS81" s="25">
        <v>38.130000000000003</v>
      </c>
      <c r="AT81" s="25">
        <v>0.93</v>
      </c>
      <c r="AU81" s="25">
        <v>2.79</v>
      </c>
      <c r="AV81" s="25">
        <v>0</v>
      </c>
      <c r="AW81" s="25">
        <v>3.72</v>
      </c>
      <c r="AX81" s="25">
        <v>0</v>
      </c>
      <c r="AY81" s="25">
        <v>8.370000000000001</v>
      </c>
      <c r="AZ81" s="25">
        <v>38.130000000000003</v>
      </c>
      <c r="BA81" s="25">
        <v>0</v>
      </c>
      <c r="BB81" s="25">
        <v>15.810000000000107</v>
      </c>
      <c r="BC81" s="25">
        <v>45.57</v>
      </c>
      <c r="BD81" s="25">
        <v>0</v>
      </c>
      <c r="BE81" s="25">
        <v>0</v>
      </c>
      <c r="BF81" s="25">
        <v>0</v>
      </c>
      <c r="BG81" s="25">
        <v>8.370000000000001</v>
      </c>
      <c r="BH81" s="25">
        <v>6.5100000000000007</v>
      </c>
      <c r="BI81" s="25">
        <v>15.81</v>
      </c>
      <c r="BJ81" s="25">
        <v>4.6500000000000004</v>
      </c>
      <c r="BK81" s="25">
        <v>6.5100000000000007</v>
      </c>
      <c r="BL81" s="25">
        <v>7.44</v>
      </c>
      <c r="BM81" s="25">
        <v>19.53</v>
      </c>
      <c r="BN81" s="25">
        <v>29.76</v>
      </c>
    </row>
    <row r="82" spans="1:66" x14ac:dyDescent="0.25">
      <c r="A82" s="6">
        <v>45000</v>
      </c>
      <c r="B82" t="s">
        <v>9</v>
      </c>
      <c r="C82">
        <v>15</v>
      </c>
      <c r="D82">
        <f t="shared" si="9"/>
        <v>408.27</v>
      </c>
      <c r="E82">
        <f t="shared" si="10"/>
        <v>44.64</v>
      </c>
      <c r="F82">
        <f t="shared" si="11"/>
        <v>169.26</v>
      </c>
      <c r="G82">
        <f t="shared" si="12"/>
        <v>91.14</v>
      </c>
      <c r="H82">
        <f t="shared" si="13"/>
        <v>103.23000000000002</v>
      </c>
      <c r="I82">
        <v>0</v>
      </c>
      <c r="J82" s="22">
        <v>0.54869999999999997</v>
      </c>
      <c r="K82" s="22">
        <v>0.77190000000000014</v>
      </c>
      <c r="L82" s="22">
        <v>0.68820000000000003</v>
      </c>
      <c r="M82" s="22">
        <v>0.88350000000000006</v>
      </c>
      <c r="N82" s="22">
        <v>0.77190000000000014</v>
      </c>
      <c r="O82" s="24">
        <v>0.53010000000000013</v>
      </c>
      <c r="P82" s="24">
        <v>0.58590000000000009</v>
      </c>
      <c r="Q82" s="24">
        <v>0.54869999999999997</v>
      </c>
      <c r="R82" s="24">
        <v>0.79980000000000007</v>
      </c>
      <c r="S82" s="24">
        <v>0.59520000000000006</v>
      </c>
      <c r="T82" s="24">
        <v>0.42780000000000001</v>
      </c>
      <c r="U82" s="24">
        <v>0.74400000000000011</v>
      </c>
      <c r="V82" s="24">
        <v>0.6231000000000001</v>
      </c>
      <c r="W82" s="24">
        <v>0.79980000000000007</v>
      </c>
      <c r="X82" s="24">
        <v>0.89280000000000004</v>
      </c>
      <c r="Y82" s="24">
        <v>0.55800000000000005</v>
      </c>
      <c r="Z82" s="24">
        <v>0.39990000000000003</v>
      </c>
      <c r="AA82" s="25">
        <v>39.06</v>
      </c>
      <c r="AB82" s="25">
        <v>0</v>
      </c>
      <c r="AC82" s="25">
        <v>23.25</v>
      </c>
      <c r="AD82" s="25">
        <v>52.080000000000005</v>
      </c>
      <c r="AE82" s="25">
        <v>0</v>
      </c>
      <c r="AF82" s="25">
        <v>0</v>
      </c>
      <c r="AG82" s="25">
        <v>14.88</v>
      </c>
      <c r="AH82" s="25">
        <v>13.950000000000001</v>
      </c>
      <c r="AI82" s="25">
        <v>26.040000000000003</v>
      </c>
      <c r="AJ82" s="25">
        <v>0</v>
      </c>
      <c r="AK82" s="25">
        <v>46.5</v>
      </c>
      <c r="AL82" s="25">
        <v>17.670000000000002</v>
      </c>
      <c r="AM82" s="25">
        <v>0</v>
      </c>
      <c r="AN82" s="25">
        <v>18.600000000000001</v>
      </c>
      <c r="AO82" s="25">
        <v>2.79</v>
      </c>
      <c r="AP82" s="25">
        <v>3.72</v>
      </c>
      <c r="AQ82" s="25">
        <v>8.370000000000001</v>
      </c>
      <c r="AR82" s="25">
        <v>0</v>
      </c>
      <c r="AS82" s="25">
        <v>52.080000000000005</v>
      </c>
      <c r="AT82" s="25">
        <v>0</v>
      </c>
      <c r="AU82" s="25">
        <v>0.93</v>
      </c>
      <c r="AV82" s="25">
        <v>2.79</v>
      </c>
      <c r="AW82" s="25">
        <v>13.020000000000001</v>
      </c>
      <c r="AX82" s="25">
        <v>2.79</v>
      </c>
      <c r="AY82" s="25">
        <v>38.130000000000003</v>
      </c>
      <c r="AZ82" s="25">
        <v>0</v>
      </c>
      <c r="BA82" s="25">
        <v>19.53</v>
      </c>
      <c r="BB82" s="25">
        <v>13.020000000000001</v>
      </c>
      <c r="BC82" s="25">
        <v>0.93</v>
      </c>
      <c r="BD82" s="25">
        <v>0</v>
      </c>
      <c r="BE82" s="25">
        <v>0</v>
      </c>
      <c r="BF82" s="25">
        <v>0</v>
      </c>
      <c r="BG82" s="25">
        <v>13.950000000000001</v>
      </c>
      <c r="BH82" s="25">
        <v>3.72</v>
      </c>
      <c r="BI82" s="25">
        <v>15.81</v>
      </c>
      <c r="BJ82" s="25">
        <v>0</v>
      </c>
      <c r="BK82" s="25">
        <v>4.6500000000000004</v>
      </c>
      <c r="BL82" s="25">
        <v>0</v>
      </c>
      <c r="BM82" s="25">
        <v>0</v>
      </c>
      <c r="BN82" s="25">
        <v>6.5100000000000007</v>
      </c>
    </row>
    <row r="83" spans="1:66" x14ac:dyDescent="0.25">
      <c r="A83" s="6">
        <v>45001</v>
      </c>
      <c r="B83" t="s">
        <v>9</v>
      </c>
      <c r="C83">
        <v>16</v>
      </c>
      <c r="D83">
        <f t="shared" si="9"/>
        <v>442.68</v>
      </c>
      <c r="E83">
        <f t="shared" si="10"/>
        <v>113.46000000000001</v>
      </c>
      <c r="F83">
        <f t="shared" si="11"/>
        <v>142.29</v>
      </c>
      <c r="G83">
        <f t="shared" si="12"/>
        <v>68.820000000000007</v>
      </c>
      <c r="H83">
        <f t="shared" si="13"/>
        <v>118.11</v>
      </c>
      <c r="I83">
        <v>0</v>
      </c>
      <c r="J83" s="22">
        <v>0.18600000000000003</v>
      </c>
      <c r="K83" s="22">
        <v>0.53939999999999999</v>
      </c>
      <c r="L83" s="22">
        <v>0.34410000000000002</v>
      </c>
      <c r="M83" s="22">
        <v>0.76260000000000006</v>
      </c>
      <c r="N83" s="22">
        <v>0.85560000000000003</v>
      </c>
      <c r="O83" s="24">
        <v>0.78120000000000001</v>
      </c>
      <c r="P83" s="24">
        <v>0.64170000000000005</v>
      </c>
      <c r="Q83" s="24">
        <v>0.72540000000000004</v>
      </c>
      <c r="R83" s="24">
        <v>0.86490000000000011</v>
      </c>
      <c r="S83" s="24">
        <v>0.71610000000000007</v>
      </c>
      <c r="T83" s="24">
        <v>0.68820000000000003</v>
      </c>
      <c r="U83" s="24">
        <v>0.37200000000000005</v>
      </c>
      <c r="V83" s="24">
        <v>0.91139999999999999</v>
      </c>
      <c r="W83" s="24">
        <v>0.86490000000000011</v>
      </c>
      <c r="X83" s="24">
        <v>0.92070000000000007</v>
      </c>
      <c r="Y83" s="24">
        <v>0.8277000000000001</v>
      </c>
      <c r="Z83" s="24">
        <v>0.34410000000000002</v>
      </c>
      <c r="AA83" s="25">
        <v>13.950000000000001</v>
      </c>
      <c r="AB83" s="25">
        <v>0</v>
      </c>
      <c r="AC83" s="25">
        <v>29.76</v>
      </c>
      <c r="AD83" s="25">
        <v>0</v>
      </c>
      <c r="AE83" s="25">
        <v>1.86</v>
      </c>
      <c r="AF83" s="25">
        <v>43.71</v>
      </c>
      <c r="AG83" s="25">
        <v>30.69</v>
      </c>
      <c r="AH83" s="25">
        <v>13.950000000000001</v>
      </c>
      <c r="AI83" s="25">
        <v>0</v>
      </c>
      <c r="AJ83" s="25">
        <v>8.370000000000001</v>
      </c>
      <c r="AK83" s="25">
        <v>0.93</v>
      </c>
      <c r="AL83" s="25">
        <v>9.3000000000000007</v>
      </c>
      <c r="AM83" s="25">
        <v>8.370000000000001</v>
      </c>
      <c r="AN83" s="25">
        <v>13.950000000000001</v>
      </c>
      <c r="AO83" s="25">
        <v>0</v>
      </c>
      <c r="AP83" s="25">
        <v>39.06</v>
      </c>
      <c r="AQ83" s="25">
        <v>9.3000000000000007</v>
      </c>
      <c r="AR83" s="25">
        <v>24.18</v>
      </c>
      <c r="AS83" s="25">
        <v>0</v>
      </c>
      <c r="AT83" s="25">
        <v>13.950000000000001</v>
      </c>
      <c r="AU83" s="25">
        <v>13.020000000000001</v>
      </c>
      <c r="AV83" s="25">
        <v>39.06</v>
      </c>
      <c r="AW83" s="25">
        <v>0</v>
      </c>
      <c r="AX83" s="25">
        <v>6.5100000000000007</v>
      </c>
      <c r="AY83" s="25">
        <v>0</v>
      </c>
      <c r="AZ83" s="25">
        <v>0</v>
      </c>
      <c r="BA83" s="25">
        <v>0</v>
      </c>
      <c r="BB83" s="25">
        <v>4.6500000000000004</v>
      </c>
      <c r="BC83" s="25">
        <v>0</v>
      </c>
      <c r="BD83" s="25">
        <v>5.58</v>
      </c>
      <c r="BE83" s="25">
        <v>13.020000000000001</v>
      </c>
      <c r="BF83" s="25">
        <v>0</v>
      </c>
      <c r="BG83" s="25">
        <v>22.32</v>
      </c>
      <c r="BH83" s="25">
        <v>0</v>
      </c>
      <c r="BI83" s="25">
        <v>25.110000000000003</v>
      </c>
      <c r="BJ83" s="25">
        <v>0.93</v>
      </c>
      <c r="BK83" s="25">
        <v>7.44</v>
      </c>
      <c r="BL83" s="25">
        <v>16.740000000000002</v>
      </c>
      <c r="BM83" s="25">
        <v>0</v>
      </c>
      <c r="BN83" s="25">
        <v>27.900000000000002</v>
      </c>
    </row>
    <row r="84" spans="1:66" x14ac:dyDescent="0.25">
      <c r="A84" s="6">
        <v>45002</v>
      </c>
      <c r="B84" t="s">
        <v>9</v>
      </c>
      <c r="C84">
        <v>17</v>
      </c>
      <c r="D84">
        <f t="shared" si="9"/>
        <v>318.06000000000012</v>
      </c>
      <c r="E84">
        <f t="shared" si="10"/>
        <v>76.260000000000119</v>
      </c>
      <c r="F84">
        <f t="shared" si="11"/>
        <v>132.06</v>
      </c>
      <c r="G84">
        <f t="shared" si="12"/>
        <v>68.820000000000007</v>
      </c>
      <c r="H84">
        <f t="shared" si="13"/>
        <v>40.92</v>
      </c>
      <c r="I84">
        <v>1</v>
      </c>
      <c r="J84" s="22">
        <v>0.22320000000000001</v>
      </c>
      <c r="K84" s="22">
        <v>0.18600000000000003</v>
      </c>
      <c r="L84" s="22">
        <v>0.84630000000000005</v>
      </c>
      <c r="M84" s="22">
        <v>0.58590000000000009</v>
      </c>
      <c r="N84" s="22">
        <v>0.53010000000000013</v>
      </c>
      <c r="O84" s="24">
        <v>0.66959999999999997</v>
      </c>
      <c r="P84" s="24">
        <v>0.58590000000000009</v>
      </c>
      <c r="Q84" s="24">
        <v>0.52080000000000004</v>
      </c>
      <c r="R84" s="24">
        <v>0.60450000000000004</v>
      </c>
      <c r="S84" s="24">
        <v>0.85560000000000003</v>
      </c>
      <c r="T84" s="24">
        <v>0.55800000000000005</v>
      </c>
      <c r="U84" s="24">
        <v>0.54869999999999997</v>
      </c>
      <c r="V84" s="24">
        <v>0.79049999999999998</v>
      </c>
      <c r="W84" s="24">
        <v>0.83700000000000008</v>
      </c>
      <c r="X84" s="24">
        <v>0.86490000000000011</v>
      </c>
      <c r="Y84" s="24">
        <v>0.53939999999999999</v>
      </c>
      <c r="Z84" s="24">
        <v>0.88350000000000006</v>
      </c>
      <c r="AA84" s="25">
        <v>20.46</v>
      </c>
      <c r="AB84" s="25">
        <v>8.370000000000001</v>
      </c>
      <c r="AC84" s="25">
        <v>0</v>
      </c>
      <c r="AD84" s="25">
        <v>25.110000000000003</v>
      </c>
      <c r="AE84" s="25">
        <v>6.5100000000000007</v>
      </c>
      <c r="AF84" s="25">
        <v>11.16</v>
      </c>
      <c r="AG84" s="25">
        <v>31.62</v>
      </c>
      <c r="AH84" s="25">
        <v>7.44</v>
      </c>
      <c r="AI84" s="25">
        <v>0</v>
      </c>
      <c r="AJ84" s="25">
        <v>21.39</v>
      </c>
      <c r="AK84" s="25">
        <v>20.46</v>
      </c>
      <c r="AL84" s="25">
        <v>0</v>
      </c>
      <c r="AM84" s="25">
        <v>20.46</v>
      </c>
      <c r="AN84" s="25">
        <v>0</v>
      </c>
      <c r="AO84" s="25">
        <v>0</v>
      </c>
      <c r="AP84" s="25">
        <v>0.93</v>
      </c>
      <c r="AQ84" s="25">
        <v>0.93</v>
      </c>
      <c r="AR84" s="25">
        <v>3.72</v>
      </c>
      <c r="AS84" s="25">
        <v>0</v>
      </c>
      <c r="AT84" s="25">
        <v>14.88</v>
      </c>
      <c r="AU84" s="25">
        <v>17.670000000000002</v>
      </c>
      <c r="AV84" s="25">
        <v>6.5100000000000007</v>
      </c>
      <c r="AW84" s="25">
        <v>0</v>
      </c>
      <c r="AX84" s="25">
        <v>0</v>
      </c>
      <c r="AY84" s="25">
        <v>0</v>
      </c>
      <c r="AZ84" s="25">
        <v>0</v>
      </c>
      <c r="BA84" s="25">
        <v>1.86</v>
      </c>
      <c r="BB84" s="25">
        <v>26.040000000000003</v>
      </c>
      <c r="BC84" s="25">
        <v>16.740000000000002</v>
      </c>
      <c r="BD84" s="25">
        <v>0</v>
      </c>
      <c r="BE84" s="25">
        <v>36.270000000000003</v>
      </c>
      <c r="BF84" s="25">
        <v>0</v>
      </c>
      <c r="BG84" s="25">
        <v>0</v>
      </c>
      <c r="BH84" s="25">
        <v>3.72</v>
      </c>
      <c r="BI84" s="25">
        <v>13.950000000000001</v>
      </c>
      <c r="BJ84" s="25">
        <v>9.3000000000000007</v>
      </c>
      <c r="BK84" s="25">
        <v>4.6500000000000004</v>
      </c>
      <c r="BL84" s="25">
        <v>0</v>
      </c>
      <c r="BM84" s="25">
        <v>5.58</v>
      </c>
      <c r="BN84" s="25">
        <v>2.7900000000001057</v>
      </c>
    </row>
    <row r="85" spans="1:66" x14ac:dyDescent="0.25">
      <c r="A85" s="6">
        <v>45003</v>
      </c>
      <c r="B85" t="s">
        <v>9</v>
      </c>
      <c r="C85">
        <v>18</v>
      </c>
      <c r="D85">
        <f t="shared" si="9"/>
        <v>538.47</v>
      </c>
      <c r="E85">
        <f t="shared" si="10"/>
        <v>128.34</v>
      </c>
      <c r="F85">
        <f t="shared" si="11"/>
        <v>94.860000000000014</v>
      </c>
      <c r="G85">
        <f t="shared" si="12"/>
        <v>148.80000000000001</v>
      </c>
      <c r="H85">
        <f t="shared" si="13"/>
        <v>166.47000000000003</v>
      </c>
      <c r="I85">
        <v>0</v>
      </c>
      <c r="J85" s="22">
        <v>0.86490000000000011</v>
      </c>
      <c r="K85" s="22">
        <v>0.64170000000000005</v>
      </c>
      <c r="L85" s="22">
        <v>0.46500000000000002</v>
      </c>
      <c r="M85" s="22">
        <v>0.90210000000000001</v>
      </c>
      <c r="N85" s="22">
        <v>0.66959999999999997</v>
      </c>
      <c r="O85" s="24">
        <v>0.3906</v>
      </c>
      <c r="P85" s="24">
        <v>0.65100000000000013</v>
      </c>
      <c r="Q85" s="24">
        <v>0.67890000000000006</v>
      </c>
      <c r="R85" s="24">
        <v>0.86490000000000011</v>
      </c>
      <c r="S85" s="24">
        <v>0.61380000000000001</v>
      </c>
      <c r="T85" s="24">
        <v>0.67890000000000006</v>
      </c>
      <c r="U85" s="24">
        <v>0.91139999999999999</v>
      </c>
      <c r="V85" s="24">
        <v>0.90210000000000001</v>
      </c>
      <c r="W85" s="24">
        <v>0.93</v>
      </c>
      <c r="X85" s="24">
        <v>0.1023</v>
      </c>
      <c r="Y85" s="24">
        <v>0.59520000000000006</v>
      </c>
      <c r="Z85" s="24">
        <v>0.83700000000000008</v>
      </c>
      <c r="AA85" s="25">
        <v>0</v>
      </c>
      <c r="AB85" s="25">
        <v>12.09</v>
      </c>
      <c r="AC85" s="25">
        <v>20.46</v>
      </c>
      <c r="AD85" s="25">
        <v>27.900000000000002</v>
      </c>
      <c r="AE85" s="25">
        <v>6.5100000000000007</v>
      </c>
      <c r="AF85" s="25">
        <v>23.25</v>
      </c>
      <c r="AG85" s="25">
        <v>0</v>
      </c>
      <c r="AH85" s="25">
        <v>0</v>
      </c>
      <c r="AI85" s="25">
        <v>4.6500000000000004</v>
      </c>
      <c r="AJ85" s="25">
        <v>0</v>
      </c>
      <c r="AK85" s="25">
        <v>0</v>
      </c>
      <c r="AL85" s="25">
        <v>5.58</v>
      </c>
      <c r="AM85" s="25">
        <v>11.16</v>
      </c>
      <c r="AN85" s="25">
        <v>34.410000000000004</v>
      </c>
      <c r="AO85" s="25">
        <v>29.76</v>
      </c>
      <c r="AP85" s="25">
        <v>11.16</v>
      </c>
      <c r="AQ85" s="25">
        <v>27.900000000000002</v>
      </c>
      <c r="AR85" s="25">
        <v>11.16</v>
      </c>
      <c r="AS85" s="25">
        <v>31.62</v>
      </c>
      <c r="AT85" s="25">
        <v>3.72</v>
      </c>
      <c r="AU85" s="25">
        <v>11.16</v>
      </c>
      <c r="AV85" s="25">
        <v>0</v>
      </c>
      <c r="AW85" s="25">
        <v>1.86</v>
      </c>
      <c r="AX85" s="25">
        <v>0</v>
      </c>
      <c r="AY85" s="25">
        <v>7.44</v>
      </c>
      <c r="AZ85" s="25">
        <v>30.69</v>
      </c>
      <c r="BA85" s="25">
        <v>36.270000000000003</v>
      </c>
      <c r="BB85" s="25">
        <v>9.3000000000000007</v>
      </c>
      <c r="BC85" s="25">
        <v>22.32</v>
      </c>
      <c r="BD85" s="25">
        <v>29.76</v>
      </c>
      <c r="BE85" s="25">
        <v>25.110000000000003</v>
      </c>
      <c r="BF85" s="25">
        <v>40.92</v>
      </c>
      <c r="BG85" s="25">
        <v>8.370000000000001</v>
      </c>
      <c r="BH85" s="25">
        <v>14.88</v>
      </c>
      <c r="BI85" s="25">
        <v>9.3000000000000007</v>
      </c>
      <c r="BJ85" s="25">
        <v>0</v>
      </c>
      <c r="BK85" s="25">
        <v>0</v>
      </c>
      <c r="BL85" s="25">
        <v>0.93</v>
      </c>
      <c r="BM85" s="25">
        <v>12.09</v>
      </c>
      <c r="BN85" s="25">
        <v>16.740000000000002</v>
      </c>
    </row>
    <row r="86" spans="1:66" x14ac:dyDescent="0.25">
      <c r="A86" s="6">
        <v>45004</v>
      </c>
      <c r="B86" t="s">
        <v>9</v>
      </c>
      <c r="C86">
        <v>19</v>
      </c>
      <c r="D86">
        <f t="shared" si="9"/>
        <v>325.50000000000017</v>
      </c>
      <c r="E86">
        <f t="shared" si="10"/>
        <v>58.590000000000103</v>
      </c>
      <c r="F86">
        <f t="shared" si="11"/>
        <v>130.20000000000002</v>
      </c>
      <c r="G86">
        <f t="shared" si="12"/>
        <v>89.28</v>
      </c>
      <c r="H86">
        <f t="shared" si="13"/>
        <v>47.43</v>
      </c>
      <c r="I86">
        <v>0</v>
      </c>
      <c r="J86" s="22">
        <v>0.2046</v>
      </c>
      <c r="K86" s="22">
        <v>0.53939999999999999</v>
      </c>
      <c r="L86" s="22">
        <v>0.66959999999999997</v>
      </c>
      <c r="M86" s="22">
        <v>0.81840000000000002</v>
      </c>
      <c r="N86" s="22">
        <v>0.92070000000000007</v>
      </c>
      <c r="O86" s="24">
        <v>0.85560000000000003</v>
      </c>
      <c r="P86" s="24">
        <v>0.53010000000000013</v>
      </c>
      <c r="Q86" s="24">
        <v>0.67890000000000006</v>
      </c>
      <c r="R86" s="24">
        <v>0.80910000000000004</v>
      </c>
      <c r="S86" s="24">
        <v>0.69750000000000001</v>
      </c>
      <c r="T86" s="24">
        <v>0.90210000000000001</v>
      </c>
      <c r="U86" s="24">
        <v>0.42780000000000001</v>
      </c>
      <c r="V86" s="24">
        <v>0.84630000000000005</v>
      </c>
      <c r="W86" s="24">
        <v>0.87420000000000009</v>
      </c>
      <c r="X86" s="24">
        <v>0.84630000000000005</v>
      </c>
      <c r="Y86" s="24">
        <v>0.47430000000000005</v>
      </c>
      <c r="Z86" s="24">
        <v>0.84630000000000005</v>
      </c>
      <c r="AA86" s="25">
        <v>17.670000000000002</v>
      </c>
      <c r="AB86" s="25">
        <v>2.79</v>
      </c>
      <c r="AC86" s="25">
        <v>16.740000000000002</v>
      </c>
      <c r="AD86" s="25">
        <v>6.5100000000000007</v>
      </c>
      <c r="AE86" s="25">
        <v>7.44</v>
      </c>
      <c r="AF86" s="25">
        <v>9.3000000000000007</v>
      </c>
      <c r="AG86" s="25">
        <v>3.72</v>
      </c>
      <c r="AH86" s="25">
        <v>34.410000000000004</v>
      </c>
      <c r="AI86" s="25">
        <v>31.62</v>
      </c>
      <c r="AJ86" s="25">
        <v>0</v>
      </c>
      <c r="AK86" s="25">
        <v>9.3000000000000007</v>
      </c>
      <c r="AL86" s="25">
        <v>3.72</v>
      </c>
      <c r="AM86" s="25">
        <v>15.81</v>
      </c>
      <c r="AN86" s="25">
        <v>20.46</v>
      </c>
      <c r="AO86" s="25">
        <v>0</v>
      </c>
      <c r="AP86" s="25">
        <v>0</v>
      </c>
      <c r="AQ86" s="25">
        <v>0</v>
      </c>
      <c r="AR86" s="25">
        <v>1.86</v>
      </c>
      <c r="AS86" s="25">
        <v>3.72</v>
      </c>
      <c r="AT86" s="25">
        <v>1.86</v>
      </c>
      <c r="AU86" s="25">
        <v>9.3000000000000007</v>
      </c>
      <c r="AV86" s="25">
        <v>7.44</v>
      </c>
      <c r="AW86" s="25">
        <v>8.370000000000001</v>
      </c>
      <c r="AX86" s="25">
        <v>3.72</v>
      </c>
      <c r="AY86" s="25">
        <v>0</v>
      </c>
      <c r="AZ86" s="25">
        <v>22.32</v>
      </c>
      <c r="BA86" s="25">
        <v>0</v>
      </c>
      <c r="BB86" s="25">
        <v>28.830000000000002</v>
      </c>
      <c r="BC86" s="25">
        <v>9.3000000000000007</v>
      </c>
      <c r="BD86" s="25">
        <v>0</v>
      </c>
      <c r="BE86" s="25">
        <v>11.16</v>
      </c>
      <c r="BF86" s="25">
        <v>0</v>
      </c>
      <c r="BG86" s="25">
        <v>0</v>
      </c>
      <c r="BH86" s="25">
        <v>12.09</v>
      </c>
      <c r="BI86" s="25">
        <v>6.5100000000000007</v>
      </c>
      <c r="BJ86" s="25">
        <v>1.86</v>
      </c>
      <c r="BK86" s="25">
        <v>20.46</v>
      </c>
      <c r="BL86" s="25">
        <v>2.79</v>
      </c>
      <c r="BM86" s="25">
        <v>1.86</v>
      </c>
      <c r="BN86" s="25">
        <v>1.8600000000001058</v>
      </c>
    </row>
    <row r="87" spans="1:66" x14ac:dyDescent="0.25">
      <c r="A87" s="6">
        <v>45005</v>
      </c>
      <c r="B87" t="s">
        <v>9</v>
      </c>
      <c r="C87">
        <v>20</v>
      </c>
      <c r="D87">
        <f t="shared" si="9"/>
        <v>299.46000000000004</v>
      </c>
      <c r="E87">
        <f t="shared" si="10"/>
        <v>90.210000000000008</v>
      </c>
      <c r="F87">
        <f t="shared" si="11"/>
        <v>53.010000000000005</v>
      </c>
      <c r="G87">
        <f t="shared" si="12"/>
        <v>102.30000000000001</v>
      </c>
      <c r="H87">
        <f t="shared" si="13"/>
        <v>53.94</v>
      </c>
      <c r="I87">
        <v>0</v>
      </c>
      <c r="J87" s="22">
        <v>0.46500000000000002</v>
      </c>
      <c r="K87" s="22">
        <v>0.53010000000000013</v>
      </c>
      <c r="L87" s="22">
        <v>0.68820000000000003</v>
      </c>
      <c r="M87" s="22">
        <v>0.85560000000000003</v>
      </c>
      <c r="N87" s="22">
        <v>0.71610000000000007</v>
      </c>
      <c r="O87" s="24">
        <v>0.1116</v>
      </c>
      <c r="P87" s="24">
        <v>0.6603</v>
      </c>
      <c r="Q87" s="24">
        <v>0.6231000000000001</v>
      </c>
      <c r="R87" s="24">
        <v>0.6603</v>
      </c>
      <c r="S87" s="24">
        <v>0.5766</v>
      </c>
      <c r="T87" s="24">
        <v>0.8277000000000001</v>
      </c>
      <c r="U87" s="24">
        <v>0.54869999999999997</v>
      </c>
      <c r="V87" s="24">
        <v>0.45569999999999999</v>
      </c>
      <c r="W87" s="24">
        <v>0.84630000000000005</v>
      </c>
      <c r="X87" s="24">
        <v>0.86490000000000011</v>
      </c>
      <c r="Y87" s="24">
        <v>0.54869999999999997</v>
      </c>
      <c r="Z87" s="24">
        <v>0.93</v>
      </c>
      <c r="AA87" s="25">
        <v>0</v>
      </c>
      <c r="AB87" s="25">
        <v>0</v>
      </c>
      <c r="AC87" s="25">
        <v>3.72</v>
      </c>
      <c r="AD87" s="25">
        <v>0</v>
      </c>
      <c r="AE87" s="25">
        <v>2.79</v>
      </c>
      <c r="AF87" s="25">
        <v>0</v>
      </c>
      <c r="AG87" s="25">
        <v>0</v>
      </c>
      <c r="AH87" s="25">
        <v>5.58</v>
      </c>
      <c r="AI87" s="25">
        <v>30.69</v>
      </c>
      <c r="AJ87" s="25">
        <v>10.23</v>
      </c>
      <c r="AK87" s="25">
        <v>2.79</v>
      </c>
      <c r="AL87" s="25">
        <v>16.740000000000002</v>
      </c>
      <c r="AM87" s="25">
        <v>14.88</v>
      </c>
      <c r="AN87" s="25">
        <v>0.93</v>
      </c>
      <c r="AO87" s="25">
        <v>10.23</v>
      </c>
      <c r="AP87" s="25">
        <v>0</v>
      </c>
      <c r="AQ87" s="25">
        <v>1.86</v>
      </c>
      <c r="AR87" s="25">
        <v>3.72</v>
      </c>
      <c r="AS87" s="25">
        <v>0</v>
      </c>
      <c r="AT87" s="25">
        <v>5.58</v>
      </c>
      <c r="AU87" s="25">
        <v>8.370000000000001</v>
      </c>
      <c r="AV87" s="25">
        <v>0</v>
      </c>
      <c r="AW87" s="25">
        <v>22.32</v>
      </c>
      <c r="AX87" s="25">
        <v>36.270000000000003</v>
      </c>
      <c r="AY87" s="25">
        <v>18.600000000000001</v>
      </c>
      <c r="AZ87" s="25">
        <v>0.93</v>
      </c>
      <c r="BA87" s="25">
        <v>0</v>
      </c>
      <c r="BB87" s="25">
        <v>0</v>
      </c>
      <c r="BC87" s="25">
        <v>15.81</v>
      </c>
      <c r="BD87" s="25">
        <v>0</v>
      </c>
      <c r="BE87" s="25">
        <v>0</v>
      </c>
      <c r="BF87" s="25">
        <v>0</v>
      </c>
      <c r="BG87" s="25">
        <v>26.970000000000002</v>
      </c>
      <c r="BH87" s="25">
        <v>0.93</v>
      </c>
      <c r="BI87" s="25">
        <v>1.86</v>
      </c>
      <c r="BJ87" s="25">
        <v>0</v>
      </c>
      <c r="BK87" s="25">
        <v>22.32</v>
      </c>
      <c r="BL87" s="25">
        <v>29.76</v>
      </c>
      <c r="BM87" s="25">
        <v>0</v>
      </c>
      <c r="BN87" s="25">
        <v>8.370000000000001</v>
      </c>
    </row>
    <row r="88" spans="1:66" x14ac:dyDescent="0.25">
      <c r="A88" s="6">
        <v>45006</v>
      </c>
      <c r="B88" t="s">
        <v>9</v>
      </c>
      <c r="C88">
        <v>21</v>
      </c>
      <c r="D88">
        <f t="shared" si="9"/>
        <v>491.04000000000019</v>
      </c>
      <c r="E88">
        <f t="shared" si="10"/>
        <v>97.65</v>
      </c>
      <c r="F88">
        <f t="shared" si="11"/>
        <v>130.20000000000002</v>
      </c>
      <c r="G88">
        <f t="shared" si="12"/>
        <v>67.8900000000001</v>
      </c>
      <c r="H88">
        <f t="shared" si="13"/>
        <v>195.30000000000004</v>
      </c>
      <c r="I88">
        <v>0</v>
      </c>
      <c r="J88" s="22">
        <v>0.29760000000000003</v>
      </c>
      <c r="K88" s="22">
        <v>0.46500000000000002</v>
      </c>
      <c r="L88" s="22">
        <v>0.69750000000000001</v>
      </c>
      <c r="M88" s="22">
        <v>0.83700000000000008</v>
      </c>
      <c r="N88" s="22">
        <v>0.74400000000000011</v>
      </c>
      <c r="O88" s="24">
        <v>0.23250000000000001</v>
      </c>
      <c r="P88" s="24">
        <v>0.6603</v>
      </c>
      <c r="Q88" s="24">
        <v>0.68820000000000003</v>
      </c>
      <c r="R88" s="24">
        <v>0.34410000000000002</v>
      </c>
      <c r="S88" s="24">
        <v>0.89280000000000004</v>
      </c>
      <c r="T88" s="24">
        <v>0.6603</v>
      </c>
      <c r="U88" s="24">
        <v>0.66959999999999997</v>
      </c>
      <c r="V88" s="24">
        <v>0.50220000000000009</v>
      </c>
      <c r="W88" s="24">
        <v>0.74400000000000011</v>
      </c>
      <c r="X88" s="24">
        <v>0.2883</v>
      </c>
      <c r="Y88" s="24">
        <v>0.90210000000000001</v>
      </c>
      <c r="Z88" s="24">
        <v>0.53010000000000013</v>
      </c>
      <c r="AA88" s="25">
        <v>0</v>
      </c>
      <c r="AB88" s="25">
        <v>10.23</v>
      </c>
      <c r="AC88" s="25">
        <v>14.88</v>
      </c>
      <c r="AD88" s="25">
        <v>10.23</v>
      </c>
      <c r="AE88" s="25">
        <v>13.950000000000001</v>
      </c>
      <c r="AF88" s="25">
        <v>27.900000000000002</v>
      </c>
      <c r="AG88" s="25">
        <v>33.480000000000004</v>
      </c>
      <c r="AH88" s="25">
        <v>5.58</v>
      </c>
      <c r="AI88" s="25">
        <v>6.5100000000000007</v>
      </c>
      <c r="AJ88" s="25">
        <v>7.44</v>
      </c>
      <c r="AK88" s="25">
        <v>25.110000000000003</v>
      </c>
      <c r="AL88" s="25">
        <v>29.76</v>
      </c>
      <c r="AM88" s="25">
        <v>19.53</v>
      </c>
      <c r="AN88" s="25">
        <v>38.130000000000003</v>
      </c>
      <c r="AO88" s="25">
        <v>14.88</v>
      </c>
      <c r="AP88" s="25">
        <v>27.900000000000002</v>
      </c>
      <c r="AQ88" s="25">
        <v>5.58</v>
      </c>
      <c r="AR88" s="25">
        <v>4.6500000000000004</v>
      </c>
      <c r="AS88" s="25">
        <v>11.16</v>
      </c>
      <c r="AT88" s="25">
        <v>43.71</v>
      </c>
      <c r="AU88" s="25">
        <v>32.550000000000004</v>
      </c>
      <c r="AV88" s="25">
        <v>7.44</v>
      </c>
      <c r="AW88" s="25">
        <v>14.88</v>
      </c>
      <c r="AX88" s="25">
        <v>0.9300000000000529</v>
      </c>
      <c r="AY88" s="25">
        <v>0</v>
      </c>
      <c r="AZ88" s="25">
        <v>0</v>
      </c>
      <c r="BA88" s="25">
        <v>2.79</v>
      </c>
      <c r="BB88" s="25">
        <v>9.300000000000054</v>
      </c>
      <c r="BC88" s="25">
        <v>0</v>
      </c>
      <c r="BD88" s="25">
        <v>0</v>
      </c>
      <c r="BE88" s="25">
        <v>1.86</v>
      </c>
      <c r="BF88" s="25">
        <v>18.600000000000001</v>
      </c>
      <c r="BG88" s="25">
        <v>0</v>
      </c>
      <c r="BH88" s="25">
        <v>14.88</v>
      </c>
      <c r="BI88" s="25">
        <v>0</v>
      </c>
      <c r="BJ88" s="25">
        <v>0</v>
      </c>
      <c r="BK88" s="25">
        <v>30.69</v>
      </c>
      <c r="BL88" s="25">
        <v>27.900000000000002</v>
      </c>
      <c r="BM88" s="25">
        <v>3.72</v>
      </c>
      <c r="BN88" s="25">
        <v>0</v>
      </c>
    </row>
    <row r="89" spans="1:66" x14ac:dyDescent="0.25">
      <c r="A89" s="6">
        <v>45007</v>
      </c>
      <c r="B89" t="s">
        <v>9</v>
      </c>
      <c r="C89">
        <v>22</v>
      </c>
      <c r="D89">
        <f t="shared" si="9"/>
        <v>265.05000000000013</v>
      </c>
      <c r="E89">
        <f t="shared" si="10"/>
        <v>66.03</v>
      </c>
      <c r="F89">
        <f t="shared" si="11"/>
        <v>74.400000000000006</v>
      </c>
      <c r="G89">
        <f t="shared" si="12"/>
        <v>72.540000000000006</v>
      </c>
      <c r="H89">
        <f t="shared" si="13"/>
        <v>52.080000000000105</v>
      </c>
      <c r="I89">
        <v>0</v>
      </c>
      <c r="J89" s="22">
        <v>0.41850000000000004</v>
      </c>
      <c r="K89" s="22">
        <v>0.73470000000000002</v>
      </c>
      <c r="L89" s="22">
        <v>0.70680000000000009</v>
      </c>
      <c r="M89" s="22">
        <v>0.81840000000000002</v>
      </c>
      <c r="N89" s="22">
        <v>0.35340000000000005</v>
      </c>
      <c r="O89" s="24">
        <v>0.53939999999999999</v>
      </c>
      <c r="P89" s="24">
        <v>0.61380000000000001</v>
      </c>
      <c r="Q89" s="24">
        <v>0.92070000000000007</v>
      </c>
      <c r="R89" s="24">
        <v>0.61380000000000001</v>
      </c>
      <c r="S89" s="24">
        <v>0.71610000000000007</v>
      </c>
      <c r="T89" s="24">
        <v>0.70680000000000009</v>
      </c>
      <c r="U89" s="24">
        <v>0.2697</v>
      </c>
      <c r="V89" s="24">
        <v>0.88350000000000006</v>
      </c>
      <c r="W89" s="24">
        <v>0.67890000000000006</v>
      </c>
      <c r="X89" s="24">
        <v>0.90210000000000001</v>
      </c>
      <c r="Y89" s="24">
        <v>0.78120000000000001</v>
      </c>
      <c r="Z89" s="24">
        <v>0.80910000000000004</v>
      </c>
      <c r="AA89" s="25">
        <v>0.93</v>
      </c>
      <c r="AB89" s="25">
        <v>7.44</v>
      </c>
      <c r="AC89" s="25">
        <v>13.950000000000001</v>
      </c>
      <c r="AD89" s="25">
        <v>8.370000000000001</v>
      </c>
      <c r="AE89" s="25">
        <v>9.3000000000000007</v>
      </c>
      <c r="AF89" s="25">
        <v>0.93</v>
      </c>
      <c r="AG89" s="25">
        <v>12.09</v>
      </c>
      <c r="AH89" s="25">
        <v>17.670000000000002</v>
      </c>
      <c r="AI89" s="25">
        <v>3.72</v>
      </c>
      <c r="AJ89" s="25">
        <v>0</v>
      </c>
      <c r="AK89" s="25">
        <v>45.57</v>
      </c>
      <c r="AL89" s="25">
        <v>10.230000000000107</v>
      </c>
      <c r="AM89" s="25">
        <v>0</v>
      </c>
      <c r="AN89" s="25">
        <v>0</v>
      </c>
      <c r="AO89" s="25">
        <v>8.370000000000001</v>
      </c>
      <c r="AP89" s="25">
        <v>19.53</v>
      </c>
      <c r="AQ89" s="25">
        <v>7.44</v>
      </c>
      <c r="AR89" s="25">
        <v>4.6500000000000004</v>
      </c>
      <c r="AS89" s="25">
        <v>0</v>
      </c>
      <c r="AT89" s="25">
        <v>1.86</v>
      </c>
      <c r="AU89" s="25">
        <v>0</v>
      </c>
      <c r="AV89" s="25">
        <v>5.58</v>
      </c>
      <c r="AW89" s="25">
        <v>0</v>
      </c>
      <c r="AX89" s="25">
        <v>0</v>
      </c>
      <c r="AY89" s="25">
        <v>2.79</v>
      </c>
      <c r="AZ89" s="25">
        <v>13.020000000000001</v>
      </c>
      <c r="BA89" s="25">
        <v>36.270000000000003</v>
      </c>
      <c r="BB89" s="25">
        <v>11.16</v>
      </c>
      <c r="BC89" s="25">
        <v>1.86</v>
      </c>
      <c r="BD89" s="25">
        <v>1.86</v>
      </c>
      <c r="BE89" s="25">
        <v>0.93</v>
      </c>
      <c r="BF89" s="25">
        <v>0</v>
      </c>
      <c r="BG89" s="25">
        <v>8.370000000000001</v>
      </c>
      <c r="BH89" s="25">
        <v>6.5100000000000007</v>
      </c>
      <c r="BI89" s="25">
        <v>0</v>
      </c>
      <c r="BJ89" s="25">
        <v>27.900000000000002</v>
      </c>
      <c r="BK89" s="25">
        <v>11.16</v>
      </c>
      <c r="BL89" s="25">
        <v>0</v>
      </c>
      <c r="BM89" s="25">
        <v>0</v>
      </c>
      <c r="BN89" s="25">
        <v>11.16</v>
      </c>
    </row>
    <row r="90" spans="1:66" x14ac:dyDescent="0.25">
      <c r="A90" s="6">
        <v>45008</v>
      </c>
      <c r="B90" t="s">
        <v>9</v>
      </c>
      <c r="C90">
        <v>23</v>
      </c>
      <c r="D90">
        <f t="shared" si="9"/>
        <v>587.76</v>
      </c>
      <c r="E90">
        <f t="shared" si="10"/>
        <v>181.35000000000002</v>
      </c>
      <c r="F90">
        <f t="shared" si="11"/>
        <v>99.510000000000019</v>
      </c>
      <c r="G90">
        <f t="shared" si="12"/>
        <v>100.44000000000001</v>
      </c>
      <c r="H90">
        <f t="shared" si="13"/>
        <v>206.46</v>
      </c>
      <c r="I90">
        <v>0</v>
      </c>
      <c r="J90" s="22">
        <v>0.85560000000000003</v>
      </c>
      <c r="K90" s="22">
        <v>0.54869999999999997</v>
      </c>
      <c r="L90" s="22">
        <v>0.74400000000000011</v>
      </c>
      <c r="M90" s="22">
        <v>0.84630000000000005</v>
      </c>
      <c r="N90" s="22">
        <v>0.8277000000000001</v>
      </c>
      <c r="O90" s="24">
        <v>0.31620000000000004</v>
      </c>
      <c r="P90" s="24">
        <v>0.81840000000000002</v>
      </c>
      <c r="Q90" s="24">
        <v>0.74400000000000011</v>
      </c>
      <c r="R90" s="24">
        <v>0.25110000000000005</v>
      </c>
      <c r="S90" s="24">
        <v>0.89280000000000004</v>
      </c>
      <c r="T90" s="24">
        <v>0.58590000000000009</v>
      </c>
      <c r="U90" s="24">
        <v>0.2883</v>
      </c>
      <c r="V90" s="24">
        <v>0.83700000000000008</v>
      </c>
      <c r="W90" s="24">
        <v>0.87420000000000009</v>
      </c>
      <c r="X90" s="24">
        <v>0.66959999999999997</v>
      </c>
      <c r="Y90" s="24">
        <v>0.66959999999999997</v>
      </c>
      <c r="Z90" s="24">
        <v>0.86490000000000011</v>
      </c>
      <c r="AA90" s="25">
        <v>14.88</v>
      </c>
      <c r="AB90" s="25">
        <v>29.76</v>
      </c>
      <c r="AC90" s="25">
        <v>8.370000000000001</v>
      </c>
      <c r="AD90" s="25">
        <v>0</v>
      </c>
      <c r="AE90" s="25">
        <v>0</v>
      </c>
      <c r="AF90" s="25">
        <v>26.040000000000003</v>
      </c>
      <c r="AG90" s="25">
        <v>0</v>
      </c>
      <c r="AH90" s="25">
        <v>0</v>
      </c>
      <c r="AI90" s="25">
        <v>4.6500000000000004</v>
      </c>
      <c r="AJ90" s="25">
        <v>15.81</v>
      </c>
      <c r="AK90" s="25">
        <v>0</v>
      </c>
      <c r="AL90" s="25">
        <v>12.09</v>
      </c>
      <c r="AM90" s="25">
        <v>0</v>
      </c>
      <c r="AN90" s="25">
        <v>28.830000000000002</v>
      </c>
      <c r="AO90" s="25">
        <v>29.76</v>
      </c>
      <c r="AP90" s="25">
        <v>45.57</v>
      </c>
      <c r="AQ90" s="25">
        <v>4.6500000000000004</v>
      </c>
      <c r="AR90" s="25">
        <v>32.550000000000004</v>
      </c>
      <c r="AS90" s="25">
        <v>10.23</v>
      </c>
      <c r="AT90" s="25">
        <v>42.78</v>
      </c>
      <c r="AU90" s="25">
        <v>17.670000000000002</v>
      </c>
      <c r="AV90" s="25">
        <v>0</v>
      </c>
      <c r="AW90" s="25">
        <v>0</v>
      </c>
      <c r="AX90" s="25">
        <v>0</v>
      </c>
      <c r="AY90" s="25">
        <v>13.950000000000001</v>
      </c>
      <c r="AZ90" s="25">
        <v>21.39</v>
      </c>
      <c r="BA90" s="25">
        <v>12.09</v>
      </c>
      <c r="BB90" s="25">
        <v>0</v>
      </c>
      <c r="BC90" s="25">
        <v>35.340000000000003</v>
      </c>
      <c r="BD90" s="25">
        <v>0</v>
      </c>
      <c r="BE90" s="25">
        <v>0.93</v>
      </c>
      <c r="BF90" s="25">
        <v>56.730000000000004</v>
      </c>
      <c r="BG90" s="25">
        <v>39.06</v>
      </c>
      <c r="BH90" s="25">
        <v>14.88</v>
      </c>
      <c r="BI90" s="25">
        <v>0</v>
      </c>
      <c r="BJ90" s="25">
        <v>8.370000000000001</v>
      </c>
      <c r="BK90" s="25">
        <v>19.53</v>
      </c>
      <c r="BL90" s="25">
        <v>39.99</v>
      </c>
      <c r="BM90" s="25">
        <v>0</v>
      </c>
      <c r="BN90" s="25">
        <v>1.86</v>
      </c>
    </row>
    <row r="91" spans="1:66" x14ac:dyDescent="0.25">
      <c r="A91" s="6">
        <v>45009</v>
      </c>
      <c r="B91" t="s">
        <v>9</v>
      </c>
      <c r="C91">
        <v>24</v>
      </c>
      <c r="D91">
        <f t="shared" si="9"/>
        <v>504.06</v>
      </c>
      <c r="E91">
        <f t="shared" si="10"/>
        <v>162.75</v>
      </c>
      <c r="F91">
        <f t="shared" si="11"/>
        <v>94.860000000000014</v>
      </c>
      <c r="G91">
        <f t="shared" si="12"/>
        <v>104.16</v>
      </c>
      <c r="H91">
        <f t="shared" si="13"/>
        <v>142.29000000000002</v>
      </c>
      <c r="I91">
        <v>0</v>
      </c>
      <c r="J91" s="22">
        <v>0.3906</v>
      </c>
      <c r="K91" s="22">
        <v>0.2883</v>
      </c>
      <c r="L91" s="22">
        <v>0.71610000000000007</v>
      </c>
      <c r="M91" s="22">
        <v>0.86490000000000011</v>
      </c>
      <c r="N91" s="22">
        <v>0.75330000000000008</v>
      </c>
      <c r="O91" s="24">
        <v>0.66959999999999997</v>
      </c>
      <c r="P91" s="24">
        <v>0.68820000000000003</v>
      </c>
      <c r="Q91" s="24">
        <v>0.61380000000000001</v>
      </c>
      <c r="R91" s="24">
        <v>0.6603</v>
      </c>
      <c r="S91" s="24">
        <v>0.55800000000000005</v>
      </c>
      <c r="T91" s="24">
        <v>0.69750000000000001</v>
      </c>
      <c r="U91" s="24">
        <v>0.83700000000000008</v>
      </c>
      <c r="V91" s="24">
        <v>0.23250000000000001</v>
      </c>
      <c r="W91" s="24">
        <v>0.8277000000000001</v>
      </c>
      <c r="X91" s="24">
        <v>0.91139999999999999</v>
      </c>
      <c r="Y91" s="24">
        <v>0.53010000000000013</v>
      </c>
      <c r="Z91" s="24">
        <v>0.90210000000000001</v>
      </c>
      <c r="AA91" s="25">
        <v>17.670000000000002</v>
      </c>
      <c r="AB91" s="25">
        <v>29.76</v>
      </c>
      <c r="AC91" s="25">
        <v>0</v>
      </c>
      <c r="AD91" s="25">
        <v>6.5100000000000007</v>
      </c>
      <c r="AE91" s="25">
        <v>29.76</v>
      </c>
      <c r="AF91" s="25">
        <v>0</v>
      </c>
      <c r="AG91" s="25">
        <v>2.79</v>
      </c>
      <c r="AH91" s="25">
        <v>5.58</v>
      </c>
      <c r="AI91" s="25">
        <v>2.79</v>
      </c>
      <c r="AJ91" s="25">
        <v>0</v>
      </c>
      <c r="AK91" s="25">
        <v>0</v>
      </c>
      <c r="AL91" s="25">
        <v>17.670000000000002</v>
      </c>
      <c r="AM91" s="25">
        <v>0</v>
      </c>
      <c r="AN91" s="25">
        <v>0</v>
      </c>
      <c r="AO91" s="25">
        <v>33.480000000000004</v>
      </c>
      <c r="AP91" s="25">
        <v>14.88</v>
      </c>
      <c r="AQ91" s="25">
        <v>46.5</v>
      </c>
      <c r="AR91" s="25">
        <v>0</v>
      </c>
      <c r="AS91" s="25">
        <v>21.39</v>
      </c>
      <c r="AT91" s="25">
        <v>8.370000000000001</v>
      </c>
      <c r="AU91" s="25">
        <v>0</v>
      </c>
      <c r="AV91" s="25">
        <v>0</v>
      </c>
      <c r="AW91" s="25">
        <v>26.970000000000002</v>
      </c>
      <c r="AX91" s="25">
        <v>3.72</v>
      </c>
      <c r="AY91" s="25">
        <v>13.950000000000001</v>
      </c>
      <c r="AZ91" s="25">
        <v>32.550000000000004</v>
      </c>
      <c r="BA91" s="25">
        <v>8.370000000000001</v>
      </c>
      <c r="BB91" s="25">
        <v>0</v>
      </c>
      <c r="BC91" s="25">
        <v>18.600000000000001</v>
      </c>
      <c r="BD91" s="25">
        <v>0</v>
      </c>
      <c r="BE91" s="25">
        <v>21.39</v>
      </c>
      <c r="BF91" s="25">
        <v>11.16</v>
      </c>
      <c r="BG91" s="25">
        <v>26.970000000000002</v>
      </c>
      <c r="BH91" s="25">
        <v>9.3000000000000007</v>
      </c>
      <c r="BI91" s="25">
        <v>24.18</v>
      </c>
      <c r="BJ91" s="25">
        <v>21.39</v>
      </c>
      <c r="BK91" s="25">
        <v>16.740000000000002</v>
      </c>
      <c r="BL91" s="25">
        <v>0</v>
      </c>
      <c r="BM91" s="25">
        <v>9.3000000000000007</v>
      </c>
      <c r="BN91" s="25">
        <v>22.32</v>
      </c>
    </row>
    <row r="92" spans="1:66" x14ac:dyDescent="0.25">
      <c r="A92" s="6">
        <v>45010</v>
      </c>
      <c r="B92" t="s">
        <v>9</v>
      </c>
      <c r="C92">
        <v>25</v>
      </c>
      <c r="D92">
        <f t="shared" si="9"/>
        <v>583.11</v>
      </c>
      <c r="E92">
        <f t="shared" si="10"/>
        <v>142.29000000000002</v>
      </c>
      <c r="F92">
        <f t="shared" si="11"/>
        <v>155.31000000000003</v>
      </c>
      <c r="G92">
        <f t="shared" si="12"/>
        <v>132.99000000000004</v>
      </c>
      <c r="H92">
        <f t="shared" si="13"/>
        <v>152.52000000000001</v>
      </c>
      <c r="I92">
        <v>0</v>
      </c>
      <c r="J92" s="22">
        <v>0.18600000000000003</v>
      </c>
      <c r="K92" s="22">
        <v>0.5766</v>
      </c>
      <c r="L92" s="22">
        <v>0.83700000000000008</v>
      </c>
      <c r="M92" s="22">
        <v>0.76260000000000006</v>
      </c>
      <c r="N92" s="22">
        <v>0.83700000000000008</v>
      </c>
      <c r="O92" s="24">
        <v>0.61380000000000001</v>
      </c>
      <c r="P92" s="24">
        <v>0.61380000000000001</v>
      </c>
      <c r="Q92" s="24">
        <v>0.54869999999999997</v>
      </c>
      <c r="R92" s="24">
        <v>0.69750000000000001</v>
      </c>
      <c r="S92" s="24">
        <v>0.65100000000000013</v>
      </c>
      <c r="T92" s="24">
        <v>0.53939999999999999</v>
      </c>
      <c r="U92" s="24">
        <v>0.31620000000000004</v>
      </c>
      <c r="V92" s="24">
        <v>0.87420000000000009</v>
      </c>
      <c r="W92" s="24">
        <v>0.41850000000000004</v>
      </c>
      <c r="X92" s="24">
        <v>0.38130000000000003</v>
      </c>
      <c r="Y92" s="24">
        <v>0.93</v>
      </c>
      <c r="Z92" s="24">
        <v>0.27900000000000003</v>
      </c>
      <c r="AA92" s="25">
        <v>18.600000000000001</v>
      </c>
      <c r="AB92" s="25">
        <v>39.06</v>
      </c>
      <c r="AC92" s="25">
        <v>18.600000000000001</v>
      </c>
      <c r="AD92" s="25">
        <v>21.39</v>
      </c>
      <c r="AE92" s="25">
        <v>6.5100000000000264</v>
      </c>
      <c r="AF92" s="25">
        <v>28.830000000000002</v>
      </c>
      <c r="AG92" s="25">
        <v>10.23</v>
      </c>
      <c r="AH92" s="25">
        <v>11.16</v>
      </c>
      <c r="AI92" s="25">
        <v>0.93</v>
      </c>
      <c r="AJ92" s="25">
        <v>0</v>
      </c>
      <c r="AK92" s="25">
        <v>5.58</v>
      </c>
      <c r="AL92" s="25">
        <v>19.53</v>
      </c>
      <c r="AM92" s="25">
        <v>26.970000000000002</v>
      </c>
      <c r="AN92" s="25">
        <v>0</v>
      </c>
      <c r="AO92" s="25">
        <v>9.3000000000000007</v>
      </c>
      <c r="AP92" s="25">
        <v>25.110000000000003</v>
      </c>
      <c r="AQ92" s="25">
        <v>30.69</v>
      </c>
      <c r="AR92" s="25">
        <v>0</v>
      </c>
      <c r="AS92" s="25">
        <v>15.81</v>
      </c>
      <c r="AT92" s="25">
        <v>25.110000000000003</v>
      </c>
      <c r="AU92" s="25">
        <v>7.44</v>
      </c>
      <c r="AV92" s="25">
        <v>11.16</v>
      </c>
      <c r="AW92" s="25">
        <v>35.340000000000003</v>
      </c>
      <c r="AX92" s="25">
        <v>11.16</v>
      </c>
      <c r="AY92" s="25">
        <v>0</v>
      </c>
      <c r="AZ92" s="25">
        <v>38.130000000000003</v>
      </c>
      <c r="BA92" s="25">
        <v>5.58</v>
      </c>
      <c r="BB92" s="25">
        <v>13.950000000000001</v>
      </c>
      <c r="BC92" s="25">
        <v>5.58</v>
      </c>
      <c r="BD92" s="25">
        <v>4.6500000000000004</v>
      </c>
      <c r="BE92" s="25">
        <v>0.93</v>
      </c>
      <c r="BF92" s="25">
        <v>13.950000000000001</v>
      </c>
      <c r="BG92" s="25">
        <v>7.44</v>
      </c>
      <c r="BH92" s="25">
        <v>34.410000000000004</v>
      </c>
      <c r="BI92" s="25">
        <v>17.670000000000002</v>
      </c>
      <c r="BJ92" s="25">
        <v>5.58</v>
      </c>
      <c r="BK92" s="25">
        <v>0</v>
      </c>
      <c r="BL92" s="25">
        <v>22.32</v>
      </c>
      <c r="BM92" s="25">
        <v>39.99</v>
      </c>
      <c r="BN92" s="25">
        <v>0</v>
      </c>
    </row>
    <row r="93" spans="1:66" x14ac:dyDescent="0.25">
      <c r="A93" s="6">
        <v>45011</v>
      </c>
      <c r="B93" t="s">
        <v>9</v>
      </c>
      <c r="C93">
        <v>26</v>
      </c>
      <c r="D93">
        <f t="shared" si="9"/>
        <v>444.54</v>
      </c>
      <c r="E93">
        <f t="shared" si="10"/>
        <v>100.44000000000001</v>
      </c>
      <c r="F93">
        <f t="shared" si="11"/>
        <v>150.66</v>
      </c>
      <c r="G93">
        <f t="shared" si="12"/>
        <v>146.01000000000002</v>
      </c>
      <c r="H93">
        <f t="shared" si="13"/>
        <v>47.43</v>
      </c>
      <c r="I93">
        <v>0</v>
      </c>
      <c r="J93" s="22">
        <v>0.72540000000000004</v>
      </c>
      <c r="K93" s="22">
        <v>0.53010000000000013</v>
      </c>
      <c r="L93" s="22">
        <v>0.48360000000000003</v>
      </c>
      <c r="M93" s="22">
        <v>0.54869999999999997</v>
      </c>
      <c r="N93" s="22">
        <v>0.89280000000000004</v>
      </c>
      <c r="O93" s="24">
        <v>0.90210000000000001</v>
      </c>
      <c r="P93" s="24">
        <v>0.6231000000000001</v>
      </c>
      <c r="Q93" s="24">
        <v>0.64170000000000005</v>
      </c>
      <c r="R93" s="24">
        <v>0.56730000000000003</v>
      </c>
      <c r="S93" s="24">
        <v>0.63240000000000007</v>
      </c>
      <c r="T93" s="24">
        <v>0.92070000000000007</v>
      </c>
      <c r="U93" s="24">
        <v>0.91139999999999999</v>
      </c>
      <c r="V93" s="24">
        <v>0.87420000000000009</v>
      </c>
      <c r="W93" s="24">
        <v>0.3906</v>
      </c>
      <c r="X93" s="24">
        <v>0.71610000000000007</v>
      </c>
      <c r="Y93" s="24">
        <v>0.71610000000000007</v>
      </c>
      <c r="Z93" s="24">
        <v>0.38130000000000003</v>
      </c>
      <c r="AA93" s="25">
        <v>28.830000000000002</v>
      </c>
      <c r="AB93" s="25">
        <v>20.46</v>
      </c>
      <c r="AC93" s="25">
        <v>0</v>
      </c>
      <c r="AD93" s="25">
        <v>36.270000000000003</v>
      </c>
      <c r="AE93" s="25">
        <v>0</v>
      </c>
      <c r="AF93" s="25">
        <v>3.72</v>
      </c>
      <c r="AG93" s="25">
        <v>1.86</v>
      </c>
      <c r="AH93" s="25">
        <v>36.270000000000003</v>
      </c>
      <c r="AI93" s="25">
        <v>2.79</v>
      </c>
      <c r="AJ93" s="25">
        <v>20.46</v>
      </c>
      <c r="AK93" s="25">
        <v>15.81</v>
      </c>
      <c r="AL93" s="25">
        <v>1.86</v>
      </c>
      <c r="AM93" s="25">
        <v>14.88</v>
      </c>
      <c r="AN93" s="25">
        <v>22.32</v>
      </c>
      <c r="AO93" s="25">
        <v>0</v>
      </c>
      <c r="AP93" s="25">
        <v>0</v>
      </c>
      <c r="AQ93" s="25">
        <v>0</v>
      </c>
      <c r="AR93" s="25">
        <v>3.72</v>
      </c>
      <c r="AS93" s="25">
        <v>4.6500000000000004</v>
      </c>
      <c r="AT93" s="25">
        <v>0</v>
      </c>
      <c r="AU93" s="25">
        <v>7.44</v>
      </c>
      <c r="AV93" s="25">
        <v>0</v>
      </c>
      <c r="AW93" s="25">
        <v>0</v>
      </c>
      <c r="AX93" s="25">
        <v>39.99</v>
      </c>
      <c r="AY93" s="25">
        <v>0</v>
      </c>
      <c r="AZ93" s="25">
        <v>42.78</v>
      </c>
      <c r="BA93" s="25">
        <v>12.09</v>
      </c>
      <c r="BB93" s="25">
        <v>16.740000000000002</v>
      </c>
      <c r="BC93" s="25">
        <v>23.25</v>
      </c>
      <c r="BD93" s="25">
        <v>3.72</v>
      </c>
      <c r="BE93" s="25">
        <v>0</v>
      </c>
      <c r="BF93" s="25">
        <v>34.410000000000004</v>
      </c>
      <c r="BG93" s="25">
        <v>3.72</v>
      </c>
      <c r="BH93" s="25">
        <v>3.72</v>
      </c>
      <c r="BI93" s="25">
        <v>13.020000000000001</v>
      </c>
      <c r="BJ93" s="25">
        <v>4.6500000000000004</v>
      </c>
      <c r="BK93" s="25">
        <v>16.740000000000002</v>
      </c>
      <c r="BL93" s="25">
        <v>15.81</v>
      </c>
      <c r="BM93" s="25">
        <v>8.370000000000001</v>
      </c>
      <c r="BN93" s="25">
        <v>0</v>
      </c>
    </row>
    <row r="94" spans="1:66" x14ac:dyDescent="0.25">
      <c r="A94" s="6">
        <v>45012</v>
      </c>
      <c r="B94" t="s">
        <v>9</v>
      </c>
      <c r="C94">
        <v>27</v>
      </c>
      <c r="D94">
        <f t="shared" si="9"/>
        <v>366.42</v>
      </c>
      <c r="E94">
        <f t="shared" si="10"/>
        <v>105.09</v>
      </c>
      <c r="F94">
        <f t="shared" si="11"/>
        <v>48.36</v>
      </c>
      <c r="G94">
        <f t="shared" si="12"/>
        <v>95.79</v>
      </c>
      <c r="H94">
        <f t="shared" si="13"/>
        <v>117.17999999999999</v>
      </c>
      <c r="I94">
        <v>0</v>
      </c>
      <c r="J94" s="22">
        <v>0.52080000000000004</v>
      </c>
      <c r="K94" s="22">
        <v>0.67890000000000006</v>
      </c>
      <c r="L94" s="22">
        <v>0.74400000000000011</v>
      </c>
      <c r="M94" s="22">
        <v>0.81840000000000002</v>
      </c>
      <c r="N94" s="22">
        <v>0.43710000000000004</v>
      </c>
      <c r="O94" s="24">
        <v>0.44640000000000002</v>
      </c>
      <c r="P94" s="24">
        <v>0.1023</v>
      </c>
      <c r="Q94" s="24">
        <v>0.2883</v>
      </c>
      <c r="R94" s="24">
        <v>0.80910000000000004</v>
      </c>
      <c r="S94" s="24">
        <v>0.8277000000000001</v>
      </c>
      <c r="T94" s="24">
        <v>0.79049999999999998</v>
      </c>
      <c r="U94" s="24">
        <v>0.40920000000000001</v>
      </c>
      <c r="V94" s="24">
        <v>0.44640000000000002</v>
      </c>
      <c r="W94" s="24">
        <v>0.65100000000000013</v>
      </c>
      <c r="X94" s="24">
        <v>0.6603</v>
      </c>
      <c r="Y94" s="24">
        <v>0.68820000000000003</v>
      </c>
      <c r="Z94" s="24">
        <v>0.5766</v>
      </c>
      <c r="AA94" s="25">
        <v>0</v>
      </c>
      <c r="AB94" s="25">
        <v>0</v>
      </c>
      <c r="AC94" s="25">
        <v>2.79</v>
      </c>
      <c r="AD94" s="25">
        <v>27.900000000000002</v>
      </c>
      <c r="AE94" s="25">
        <v>8.370000000000001</v>
      </c>
      <c r="AF94" s="25">
        <v>1.86</v>
      </c>
      <c r="AG94" s="25">
        <v>3.72</v>
      </c>
      <c r="AH94" s="25">
        <v>0.93</v>
      </c>
      <c r="AI94" s="25">
        <v>0</v>
      </c>
      <c r="AJ94" s="25">
        <v>2.79</v>
      </c>
      <c r="AK94" s="25">
        <v>30.69</v>
      </c>
      <c r="AL94" s="25">
        <v>0</v>
      </c>
      <c r="AM94" s="25">
        <v>12.09</v>
      </c>
      <c r="AN94" s="25">
        <v>0</v>
      </c>
      <c r="AO94" s="25">
        <v>16.740000000000002</v>
      </c>
      <c r="AP94" s="25">
        <v>15.81</v>
      </c>
      <c r="AQ94" s="25">
        <v>47.43</v>
      </c>
      <c r="AR94" s="25">
        <v>7.44</v>
      </c>
      <c r="AS94" s="25">
        <v>2.79</v>
      </c>
      <c r="AT94" s="25">
        <v>14.88</v>
      </c>
      <c r="AU94" s="25">
        <v>8.370000000000001</v>
      </c>
      <c r="AV94" s="25">
        <v>2.7899999999998943</v>
      </c>
      <c r="AW94" s="25">
        <v>13.020000000000001</v>
      </c>
      <c r="AX94" s="25">
        <v>13.950000000000001</v>
      </c>
      <c r="AY94" s="25">
        <v>13.020000000000106</v>
      </c>
      <c r="AZ94" s="25">
        <v>9.3000000000000007</v>
      </c>
      <c r="BA94" s="25">
        <v>0</v>
      </c>
      <c r="BB94" s="25">
        <v>35.340000000000003</v>
      </c>
      <c r="BC94" s="25">
        <v>0</v>
      </c>
      <c r="BD94" s="25">
        <v>0</v>
      </c>
      <c r="BE94" s="25">
        <v>13.020000000000001</v>
      </c>
      <c r="BF94" s="25">
        <v>2.79</v>
      </c>
      <c r="BG94" s="25">
        <v>28.830000000000002</v>
      </c>
      <c r="BH94" s="25">
        <v>7.44</v>
      </c>
      <c r="BI94" s="25">
        <v>7.44</v>
      </c>
      <c r="BJ94" s="25">
        <v>28.830000000000002</v>
      </c>
      <c r="BK94" s="25">
        <v>0</v>
      </c>
      <c r="BL94" s="25">
        <v>0</v>
      </c>
      <c r="BM94" s="25">
        <v>16.740000000000002</v>
      </c>
      <c r="BN94" s="25">
        <v>0</v>
      </c>
    </row>
    <row r="95" spans="1:66" x14ac:dyDescent="0.25">
      <c r="A95" s="6">
        <v>45013</v>
      </c>
      <c r="B95" t="s">
        <v>9</v>
      </c>
      <c r="C95">
        <v>28</v>
      </c>
      <c r="D95">
        <f t="shared" si="9"/>
        <v>413.85</v>
      </c>
      <c r="E95">
        <f t="shared" si="10"/>
        <v>63.240000000000009</v>
      </c>
      <c r="F95">
        <f t="shared" si="11"/>
        <v>131.13000000000002</v>
      </c>
      <c r="G95">
        <f t="shared" si="12"/>
        <v>30.689999999999998</v>
      </c>
      <c r="H95">
        <f t="shared" si="13"/>
        <v>188.79000000000002</v>
      </c>
      <c r="I95">
        <v>0</v>
      </c>
      <c r="J95" s="22">
        <v>0.48360000000000003</v>
      </c>
      <c r="K95" s="22">
        <v>0.5766</v>
      </c>
      <c r="L95" s="22">
        <v>0.47430000000000005</v>
      </c>
      <c r="M95" s="22">
        <v>0.37200000000000005</v>
      </c>
      <c r="N95" s="22">
        <v>0.85560000000000003</v>
      </c>
      <c r="O95" s="24">
        <v>0.6231000000000001</v>
      </c>
      <c r="P95" s="24">
        <v>0.60450000000000004</v>
      </c>
      <c r="Q95" s="24">
        <v>0.59520000000000006</v>
      </c>
      <c r="R95" s="24">
        <v>0.16739999999999999</v>
      </c>
      <c r="S95" s="24">
        <v>0.69750000000000001</v>
      </c>
      <c r="T95" s="24">
        <v>0.97650000000000015</v>
      </c>
      <c r="U95" s="24">
        <v>0.92070000000000007</v>
      </c>
      <c r="V95" s="24">
        <v>0.88350000000000006</v>
      </c>
      <c r="W95" s="24">
        <v>0.86490000000000011</v>
      </c>
      <c r="X95" s="24">
        <v>0.39990000000000003</v>
      </c>
      <c r="Y95" s="24">
        <v>0.91139999999999999</v>
      </c>
      <c r="Z95" s="24">
        <v>0.79980000000000007</v>
      </c>
      <c r="AA95" s="25">
        <v>12.09</v>
      </c>
      <c r="AB95" s="25">
        <v>11.16</v>
      </c>
      <c r="AC95" s="25">
        <v>0</v>
      </c>
      <c r="AD95" s="25">
        <v>2.79</v>
      </c>
      <c r="AE95" s="25">
        <v>11.16</v>
      </c>
      <c r="AF95" s="25">
        <v>13.020000000000001</v>
      </c>
      <c r="AG95" s="25">
        <v>13.950000000000001</v>
      </c>
      <c r="AH95" s="25">
        <v>23.25</v>
      </c>
      <c r="AI95" s="25">
        <v>41.85</v>
      </c>
      <c r="AJ95" s="25">
        <v>1.86</v>
      </c>
      <c r="AK95" s="25">
        <v>35.340000000000003</v>
      </c>
      <c r="AL95" s="25">
        <v>26.970000000000002</v>
      </c>
      <c r="AM95" s="25">
        <v>48.36</v>
      </c>
      <c r="AN95" s="25">
        <v>0.93</v>
      </c>
      <c r="AO95" s="25">
        <v>0</v>
      </c>
      <c r="AP95" s="25">
        <v>12.09</v>
      </c>
      <c r="AQ95" s="25">
        <v>16.740000000000002</v>
      </c>
      <c r="AR95" s="25">
        <v>4.6500000000000004</v>
      </c>
      <c r="AS95" s="25">
        <v>45.57</v>
      </c>
      <c r="AT95" s="25">
        <v>33.480000000000004</v>
      </c>
      <c r="AU95" s="25">
        <v>13.950000000000001</v>
      </c>
      <c r="AV95" s="25">
        <v>0</v>
      </c>
      <c r="AW95" s="25">
        <v>0</v>
      </c>
      <c r="AX95" s="25">
        <v>2.79</v>
      </c>
      <c r="AY95" s="25">
        <v>0</v>
      </c>
      <c r="AZ95" s="25">
        <v>4.6500000000000004</v>
      </c>
      <c r="BA95" s="25">
        <v>0.93</v>
      </c>
      <c r="BB95" s="25">
        <v>0</v>
      </c>
      <c r="BC95" s="25">
        <v>3.72</v>
      </c>
      <c r="BD95" s="25">
        <v>4.6500000000000004</v>
      </c>
      <c r="BE95" s="25">
        <v>0</v>
      </c>
      <c r="BF95" s="25">
        <v>9.3000000000000007</v>
      </c>
      <c r="BG95" s="25">
        <v>24.18</v>
      </c>
      <c r="BH95" s="25">
        <v>0</v>
      </c>
      <c r="BI95" s="25">
        <v>0</v>
      </c>
      <c r="BJ95" s="25">
        <v>8.370000000000001</v>
      </c>
      <c r="BK95" s="25">
        <v>13.020000000000001</v>
      </c>
      <c r="BL95" s="25">
        <v>7.44</v>
      </c>
      <c r="BM95" s="25">
        <v>0.93</v>
      </c>
      <c r="BN95" s="25">
        <v>0</v>
      </c>
    </row>
    <row r="96" spans="1:66" x14ac:dyDescent="0.25">
      <c r="A96" s="6">
        <v>45014</v>
      </c>
      <c r="B96" t="s">
        <v>9</v>
      </c>
      <c r="C96">
        <v>29</v>
      </c>
      <c r="D96">
        <f t="shared" si="9"/>
        <v>514.29000000000008</v>
      </c>
      <c r="E96">
        <f t="shared" si="10"/>
        <v>96.72</v>
      </c>
      <c r="F96">
        <f t="shared" si="11"/>
        <v>159.96</v>
      </c>
      <c r="G96">
        <f t="shared" si="12"/>
        <v>150.66</v>
      </c>
      <c r="H96">
        <f t="shared" si="13"/>
        <v>106.95</v>
      </c>
      <c r="I96">
        <v>0</v>
      </c>
      <c r="J96" s="22">
        <v>0.54869999999999997</v>
      </c>
      <c r="K96" s="22">
        <v>0.26040000000000002</v>
      </c>
      <c r="L96" s="22">
        <v>0.69750000000000001</v>
      </c>
      <c r="M96" s="22">
        <v>0.75330000000000008</v>
      </c>
      <c r="N96" s="22">
        <v>0.87420000000000009</v>
      </c>
      <c r="O96" s="24">
        <v>0.91139999999999999</v>
      </c>
      <c r="P96" s="24">
        <v>0.55800000000000005</v>
      </c>
      <c r="Q96" s="24">
        <v>0.88350000000000006</v>
      </c>
      <c r="R96" s="24">
        <v>0.71610000000000007</v>
      </c>
      <c r="S96" s="24">
        <v>0.41850000000000004</v>
      </c>
      <c r="T96" s="24">
        <v>0.65100000000000013</v>
      </c>
      <c r="U96" s="24">
        <v>0.47430000000000005</v>
      </c>
      <c r="V96" s="24">
        <v>0.72540000000000004</v>
      </c>
      <c r="W96" s="24">
        <v>0.90210000000000001</v>
      </c>
      <c r="X96" s="24">
        <v>0.87420000000000009</v>
      </c>
      <c r="Y96" s="24">
        <v>0.87420000000000009</v>
      </c>
      <c r="Z96" s="24">
        <v>0.93</v>
      </c>
      <c r="AA96" s="25">
        <v>12.09</v>
      </c>
      <c r="AB96" s="25">
        <v>9.3000000000000007</v>
      </c>
      <c r="AC96" s="25">
        <v>31.62</v>
      </c>
      <c r="AD96" s="25">
        <v>39.06</v>
      </c>
      <c r="AE96" s="25">
        <v>5.58</v>
      </c>
      <c r="AF96" s="25">
        <v>37.200000000000003</v>
      </c>
      <c r="AG96" s="25">
        <v>6.5100000000000007</v>
      </c>
      <c r="AH96" s="25">
        <v>18.600000000000001</v>
      </c>
      <c r="AI96" s="25">
        <v>0</v>
      </c>
      <c r="AJ96" s="25">
        <v>0</v>
      </c>
      <c r="AK96" s="25">
        <v>0</v>
      </c>
      <c r="AL96" s="25">
        <v>0</v>
      </c>
      <c r="AM96" s="25">
        <v>12.09</v>
      </c>
      <c r="AN96" s="25">
        <v>31.62</v>
      </c>
      <c r="AO96" s="25">
        <v>8.370000000000001</v>
      </c>
      <c r="AP96" s="25">
        <v>13.020000000000001</v>
      </c>
      <c r="AQ96" s="25">
        <v>0.93</v>
      </c>
      <c r="AR96" s="25">
        <v>9.3000000000000007</v>
      </c>
      <c r="AS96" s="25">
        <v>15.81</v>
      </c>
      <c r="AT96" s="25">
        <v>15.81</v>
      </c>
      <c r="AU96" s="25">
        <v>17.670000000000002</v>
      </c>
      <c r="AV96" s="25">
        <v>0</v>
      </c>
      <c r="AW96" s="25">
        <v>0</v>
      </c>
      <c r="AX96" s="25">
        <v>8.370000000000001</v>
      </c>
      <c r="AY96" s="25">
        <v>3.72</v>
      </c>
      <c r="AZ96" s="25">
        <v>41.85</v>
      </c>
      <c r="BA96" s="25">
        <v>9.3000000000000007</v>
      </c>
      <c r="BB96" s="25">
        <v>32.550000000000004</v>
      </c>
      <c r="BC96" s="25">
        <v>11.16</v>
      </c>
      <c r="BD96" s="25">
        <v>26.040000000000003</v>
      </c>
      <c r="BE96" s="25">
        <v>13.950000000000001</v>
      </c>
      <c r="BF96" s="25">
        <v>4.6500000000000004</v>
      </c>
      <c r="BG96" s="25">
        <v>1.86</v>
      </c>
      <c r="BH96" s="25">
        <v>7.44</v>
      </c>
      <c r="BI96" s="25">
        <v>23.25</v>
      </c>
      <c r="BJ96" s="25">
        <v>0</v>
      </c>
      <c r="BK96" s="25">
        <v>0</v>
      </c>
      <c r="BL96" s="25">
        <v>6.5100000000000007</v>
      </c>
      <c r="BM96" s="25">
        <v>16.740000000000002</v>
      </c>
      <c r="BN96" s="25">
        <v>22.32</v>
      </c>
    </row>
    <row r="97" spans="1:66" x14ac:dyDescent="0.25">
      <c r="A97" s="6">
        <v>45015</v>
      </c>
      <c r="B97" t="s">
        <v>9</v>
      </c>
      <c r="C97">
        <v>30</v>
      </c>
      <c r="D97">
        <f t="shared" si="9"/>
        <v>491.04</v>
      </c>
      <c r="E97">
        <f t="shared" si="10"/>
        <v>181.35000000000002</v>
      </c>
      <c r="F97">
        <f t="shared" si="11"/>
        <v>72.540000000000006</v>
      </c>
      <c r="G97">
        <f t="shared" si="12"/>
        <v>45.570000000000007</v>
      </c>
      <c r="H97">
        <f t="shared" si="13"/>
        <v>191.57999999999998</v>
      </c>
      <c r="I97">
        <v>0</v>
      </c>
      <c r="J97" s="22">
        <v>0.6231000000000001</v>
      </c>
      <c r="K97" s="22">
        <v>0.53939999999999999</v>
      </c>
      <c r="L97" s="22">
        <v>0.92070000000000007</v>
      </c>
      <c r="M97" s="22">
        <v>0.1953</v>
      </c>
      <c r="N97" s="22">
        <v>0.84630000000000005</v>
      </c>
      <c r="O97" s="24">
        <v>0.73470000000000002</v>
      </c>
      <c r="P97" s="24">
        <v>0.61380000000000001</v>
      </c>
      <c r="Q97" s="24">
        <v>0.54869999999999997</v>
      </c>
      <c r="R97" s="24">
        <v>0.72540000000000004</v>
      </c>
      <c r="S97" s="24">
        <v>0.59520000000000006</v>
      </c>
      <c r="T97" s="24">
        <v>0.92070000000000007</v>
      </c>
      <c r="U97" s="24">
        <v>0.74400000000000011</v>
      </c>
      <c r="V97" s="24">
        <v>0.79980000000000007</v>
      </c>
      <c r="W97" s="24">
        <v>0.70680000000000009</v>
      </c>
      <c r="X97" s="24">
        <v>0.79049999999999998</v>
      </c>
      <c r="Y97" s="24">
        <v>0.51150000000000007</v>
      </c>
      <c r="Z97" s="24">
        <v>0.77190000000000014</v>
      </c>
      <c r="AA97" s="25">
        <v>0</v>
      </c>
      <c r="AB97" s="25">
        <v>33.480000000000004</v>
      </c>
      <c r="AC97" s="25">
        <v>0</v>
      </c>
      <c r="AD97" s="25">
        <v>0</v>
      </c>
      <c r="AE97" s="25">
        <v>4.6500000000000004</v>
      </c>
      <c r="AF97" s="25">
        <v>27.900000000000002</v>
      </c>
      <c r="AG97" s="25">
        <v>6.5100000000000007</v>
      </c>
      <c r="AH97" s="25">
        <v>0</v>
      </c>
      <c r="AI97" s="25">
        <v>0</v>
      </c>
      <c r="AJ97" s="25">
        <v>0</v>
      </c>
      <c r="AK97" s="25">
        <v>38.130000000000003</v>
      </c>
      <c r="AL97" s="25">
        <v>5.58</v>
      </c>
      <c r="AM97" s="25">
        <v>39.99</v>
      </c>
      <c r="AN97" s="25">
        <v>39.06</v>
      </c>
      <c r="AO97" s="25">
        <v>32.550000000000004</v>
      </c>
      <c r="AP97" s="25">
        <v>0</v>
      </c>
      <c r="AQ97" s="25">
        <v>5.58</v>
      </c>
      <c r="AR97" s="25">
        <v>39.99</v>
      </c>
      <c r="AS97" s="25">
        <v>13.950000000000001</v>
      </c>
      <c r="AT97" s="25">
        <v>14.88</v>
      </c>
      <c r="AU97" s="25">
        <v>0</v>
      </c>
      <c r="AV97" s="25">
        <v>7.44</v>
      </c>
      <c r="AW97" s="25">
        <v>0</v>
      </c>
      <c r="AX97" s="25">
        <v>0</v>
      </c>
      <c r="AY97" s="25">
        <v>18.600000000000001</v>
      </c>
      <c r="AZ97" s="25">
        <v>17.670000000000002</v>
      </c>
      <c r="BA97" s="25">
        <v>0</v>
      </c>
      <c r="BB97" s="25">
        <v>0</v>
      </c>
      <c r="BC97" s="25">
        <v>0</v>
      </c>
      <c r="BD97" s="25">
        <v>1.86</v>
      </c>
      <c r="BE97" s="25">
        <v>24.18</v>
      </c>
      <c r="BF97" s="25">
        <v>14.88</v>
      </c>
      <c r="BG97" s="25">
        <v>2.79</v>
      </c>
      <c r="BH97" s="25">
        <v>18.600000000000001</v>
      </c>
      <c r="BI97" s="25">
        <v>49.29</v>
      </c>
      <c r="BJ97" s="25">
        <v>12.09</v>
      </c>
      <c r="BK97" s="25">
        <v>1.86</v>
      </c>
      <c r="BL97" s="25">
        <v>29.76</v>
      </c>
      <c r="BM97" s="25">
        <v>10.23</v>
      </c>
      <c r="BN97" s="25">
        <v>17.670000000000002</v>
      </c>
    </row>
    <row r="98" spans="1:66" x14ac:dyDescent="0.25">
      <c r="A98" s="6">
        <v>45016</v>
      </c>
      <c r="B98" t="s">
        <v>9</v>
      </c>
      <c r="C98">
        <v>31</v>
      </c>
      <c r="D98">
        <f t="shared" si="9"/>
        <v>469.65</v>
      </c>
      <c r="E98">
        <f t="shared" si="10"/>
        <v>122.76</v>
      </c>
      <c r="F98">
        <f t="shared" si="11"/>
        <v>112.53</v>
      </c>
      <c r="G98">
        <f t="shared" si="12"/>
        <v>134.85</v>
      </c>
      <c r="H98">
        <f t="shared" si="13"/>
        <v>99.51</v>
      </c>
      <c r="I98">
        <v>0</v>
      </c>
      <c r="J98" s="22">
        <v>0.56730000000000003</v>
      </c>
      <c r="K98" s="22">
        <v>0.1953</v>
      </c>
      <c r="L98" s="22">
        <v>0.56730000000000003</v>
      </c>
      <c r="M98" s="22">
        <v>0.80910000000000004</v>
      </c>
      <c r="N98" s="22">
        <v>0.53939999999999999</v>
      </c>
      <c r="O98" s="24">
        <v>0.79049999999999998</v>
      </c>
      <c r="P98" s="24">
        <v>0.61380000000000001</v>
      </c>
      <c r="Q98" s="24">
        <v>0.15810000000000002</v>
      </c>
      <c r="R98" s="24">
        <v>0.52080000000000004</v>
      </c>
      <c r="S98" s="24">
        <v>0.91139999999999999</v>
      </c>
      <c r="T98" s="24">
        <v>0.53010000000000013</v>
      </c>
      <c r="U98" s="24">
        <v>0.60450000000000004</v>
      </c>
      <c r="V98" s="24">
        <v>0.6603</v>
      </c>
      <c r="W98" s="24">
        <v>0.69750000000000001</v>
      </c>
      <c r="X98" s="24">
        <v>0.81840000000000002</v>
      </c>
      <c r="Y98" s="24">
        <v>0.91139999999999999</v>
      </c>
      <c r="Z98" s="24">
        <v>0.87420000000000009</v>
      </c>
      <c r="AA98" s="25">
        <v>0</v>
      </c>
      <c r="AB98" s="25">
        <v>6.5100000000000007</v>
      </c>
      <c r="AC98" s="25">
        <v>18.600000000000001</v>
      </c>
      <c r="AD98" s="25">
        <v>0</v>
      </c>
      <c r="AE98" s="25">
        <v>0.93</v>
      </c>
      <c r="AF98" s="25">
        <v>19.53</v>
      </c>
      <c r="AG98" s="25">
        <v>32.550000000000004</v>
      </c>
      <c r="AH98" s="25">
        <v>0</v>
      </c>
      <c r="AI98" s="25">
        <v>34.410000000000004</v>
      </c>
      <c r="AJ98" s="25">
        <v>0</v>
      </c>
      <c r="AK98" s="25">
        <v>40.92</v>
      </c>
      <c r="AL98" s="25">
        <v>11.16</v>
      </c>
      <c r="AM98" s="25">
        <v>0</v>
      </c>
      <c r="AN98" s="25">
        <v>24.18</v>
      </c>
      <c r="AO98" s="25">
        <v>12.09</v>
      </c>
      <c r="AP98" s="25">
        <v>18.600000000000001</v>
      </c>
      <c r="AQ98" s="25">
        <v>6.5100000000000007</v>
      </c>
      <c r="AR98" s="25">
        <v>0</v>
      </c>
      <c r="AS98" s="25">
        <v>7.44</v>
      </c>
      <c r="AT98" s="25">
        <v>19.53</v>
      </c>
      <c r="AU98" s="25">
        <v>4.6500000000000004</v>
      </c>
      <c r="AV98" s="25">
        <v>16.740000000000002</v>
      </c>
      <c r="AW98" s="25">
        <v>4.6500000000000004</v>
      </c>
      <c r="AX98" s="25">
        <v>7.44</v>
      </c>
      <c r="AY98" s="25">
        <v>13.020000000000001</v>
      </c>
      <c r="AZ98" s="25">
        <v>46.5</v>
      </c>
      <c r="BA98" s="25">
        <v>12.09</v>
      </c>
      <c r="BB98" s="25">
        <v>7.44</v>
      </c>
      <c r="BC98" s="25">
        <v>8.370000000000001</v>
      </c>
      <c r="BD98" s="25">
        <v>13.950000000000001</v>
      </c>
      <c r="BE98" s="25">
        <v>1.86</v>
      </c>
      <c r="BF98" s="25">
        <v>5.58</v>
      </c>
      <c r="BG98" s="25">
        <v>20.46</v>
      </c>
      <c r="BH98" s="25">
        <v>13.020000000000001</v>
      </c>
      <c r="BI98" s="25">
        <v>4.6500000000000004</v>
      </c>
      <c r="BJ98" s="25">
        <v>0</v>
      </c>
      <c r="BK98" s="25">
        <v>39.99</v>
      </c>
      <c r="BL98" s="25">
        <v>12.09</v>
      </c>
      <c r="BM98" s="25">
        <v>15.81</v>
      </c>
      <c r="BN98" s="25">
        <v>9.3000000000000007</v>
      </c>
    </row>
    <row r="99" spans="1:66" x14ac:dyDescent="0.25">
      <c r="B99" t="s">
        <v>10</v>
      </c>
      <c r="C99">
        <v>0.01</v>
      </c>
      <c r="D99">
        <f t="shared" si="9"/>
        <v>0</v>
      </c>
      <c r="E99">
        <v>0</v>
      </c>
      <c r="F99">
        <v>0</v>
      </c>
      <c r="G99">
        <v>0</v>
      </c>
      <c r="H99">
        <v>0</v>
      </c>
      <c r="I99">
        <v>0</v>
      </c>
      <c r="J99" s="22">
        <v>0</v>
      </c>
      <c r="K99" s="22">
        <v>0</v>
      </c>
      <c r="L99" s="22">
        <v>0</v>
      </c>
      <c r="M99" s="22">
        <v>0</v>
      </c>
      <c r="N99" s="22">
        <v>0</v>
      </c>
      <c r="O99" s="24">
        <v>0</v>
      </c>
      <c r="P99" s="24">
        <v>0</v>
      </c>
      <c r="Q99" s="24">
        <v>0</v>
      </c>
      <c r="R99" s="24">
        <v>0</v>
      </c>
      <c r="S99" s="24">
        <v>0</v>
      </c>
      <c r="T99" s="24">
        <v>0</v>
      </c>
      <c r="U99" s="24">
        <v>0</v>
      </c>
      <c r="V99" s="24">
        <v>0</v>
      </c>
      <c r="W99" s="24">
        <v>0</v>
      </c>
      <c r="X99" s="24">
        <v>0</v>
      </c>
      <c r="Y99" s="24">
        <v>0</v>
      </c>
      <c r="Z99" s="24">
        <v>0</v>
      </c>
      <c r="AA99" s="25">
        <v>0</v>
      </c>
      <c r="AB99" s="25">
        <v>0</v>
      </c>
      <c r="AC99" s="25">
        <v>0</v>
      </c>
      <c r="AD99" s="25">
        <v>0</v>
      </c>
      <c r="AE99" s="25">
        <v>0</v>
      </c>
      <c r="AF99" s="25">
        <v>0</v>
      </c>
      <c r="AG99" s="25">
        <v>0</v>
      </c>
      <c r="AH99" s="25">
        <v>0</v>
      </c>
      <c r="AI99" s="25">
        <v>0</v>
      </c>
      <c r="AJ99" s="25">
        <v>0</v>
      </c>
      <c r="AK99" s="25">
        <v>0</v>
      </c>
      <c r="AL99" s="25">
        <v>0</v>
      </c>
      <c r="AM99" s="25">
        <v>0</v>
      </c>
      <c r="AN99" s="25">
        <v>0</v>
      </c>
      <c r="AO99" s="25">
        <v>0</v>
      </c>
      <c r="AP99" s="25">
        <v>0</v>
      </c>
      <c r="AQ99" s="25">
        <v>0</v>
      </c>
      <c r="AR99" s="25">
        <v>0</v>
      </c>
      <c r="AS99" s="25">
        <v>0</v>
      </c>
      <c r="AT99" s="25">
        <v>0</v>
      </c>
      <c r="AU99" s="25">
        <v>0</v>
      </c>
      <c r="AV99" s="25">
        <v>0</v>
      </c>
      <c r="AW99" s="25">
        <v>0</v>
      </c>
      <c r="AX99" s="25">
        <v>0</v>
      </c>
      <c r="AY99" s="25">
        <v>0</v>
      </c>
      <c r="AZ99" s="25">
        <v>0</v>
      </c>
      <c r="BA99" s="25">
        <v>0</v>
      </c>
      <c r="BB99" s="25">
        <v>0</v>
      </c>
      <c r="BC99" s="25">
        <v>0</v>
      </c>
      <c r="BD99" s="25">
        <v>0</v>
      </c>
      <c r="BE99" s="25">
        <v>0</v>
      </c>
      <c r="BF99" s="25">
        <v>0</v>
      </c>
      <c r="BG99" s="25">
        <v>0</v>
      </c>
      <c r="BH99" s="25">
        <v>0</v>
      </c>
      <c r="BI99" s="25">
        <v>0</v>
      </c>
      <c r="BJ99" s="25">
        <v>0</v>
      </c>
      <c r="BK99" s="25">
        <v>0</v>
      </c>
      <c r="BL99" s="25">
        <v>0</v>
      </c>
      <c r="BM99" s="25">
        <v>0</v>
      </c>
      <c r="BN99" s="25">
        <v>0</v>
      </c>
    </row>
    <row r="100" spans="1:66" x14ac:dyDescent="0.25">
      <c r="B100" t="s">
        <v>10</v>
      </c>
      <c r="C100">
        <v>0.02</v>
      </c>
      <c r="D100">
        <f t="shared" si="9"/>
        <v>0</v>
      </c>
      <c r="E100">
        <v>0</v>
      </c>
      <c r="F100">
        <v>0</v>
      </c>
      <c r="G100">
        <v>0</v>
      </c>
      <c r="H100">
        <v>0</v>
      </c>
      <c r="I100">
        <v>0</v>
      </c>
      <c r="J100" s="22">
        <v>0</v>
      </c>
      <c r="K100" s="22">
        <v>0</v>
      </c>
      <c r="L100" s="22">
        <v>0</v>
      </c>
      <c r="M100" s="22">
        <v>0</v>
      </c>
      <c r="N100" s="22">
        <v>0</v>
      </c>
      <c r="O100" s="24">
        <v>0</v>
      </c>
      <c r="P100" s="24">
        <v>0</v>
      </c>
      <c r="Q100" s="24">
        <v>0</v>
      </c>
      <c r="R100" s="24">
        <v>0</v>
      </c>
      <c r="S100" s="24">
        <v>0</v>
      </c>
      <c r="T100" s="24">
        <v>0</v>
      </c>
      <c r="U100" s="24">
        <v>0</v>
      </c>
      <c r="V100" s="24">
        <v>0</v>
      </c>
      <c r="W100" s="24">
        <v>0</v>
      </c>
      <c r="X100" s="24">
        <v>0</v>
      </c>
      <c r="Y100" s="24">
        <v>0</v>
      </c>
      <c r="Z100" s="24">
        <v>0</v>
      </c>
      <c r="AA100" s="25">
        <v>0</v>
      </c>
      <c r="AB100" s="25">
        <v>0</v>
      </c>
      <c r="AC100" s="25">
        <v>0</v>
      </c>
      <c r="AD100" s="25">
        <v>0</v>
      </c>
      <c r="AE100" s="25">
        <v>0</v>
      </c>
      <c r="AF100" s="25">
        <v>0</v>
      </c>
      <c r="AG100" s="25">
        <v>0</v>
      </c>
      <c r="AH100" s="25">
        <v>0</v>
      </c>
      <c r="AI100" s="25">
        <v>0</v>
      </c>
      <c r="AJ100" s="25">
        <v>0</v>
      </c>
      <c r="AK100" s="25">
        <v>0</v>
      </c>
      <c r="AL100" s="25">
        <v>0</v>
      </c>
      <c r="AM100" s="25">
        <v>0</v>
      </c>
      <c r="AN100" s="25">
        <v>0</v>
      </c>
      <c r="AO100" s="25">
        <v>0</v>
      </c>
      <c r="AP100" s="25">
        <v>0</v>
      </c>
      <c r="AQ100" s="25">
        <v>0</v>
      </c>
      <c r="AR100" s="25">
        <v>0</v>
      </c>
      <c r="AS100" s="25">
        <v>0</v>
      </c>
      <c r="AT100" s="25">
        <v>0</v>
      </c>
      <c r="AU100" s="25">
        <v>0</v>
      </c>
      <c r="AV100" s="25">
        <v>0</v>
      </c>
      <c r="AW100" s="25">
        <v>0</v>
      </c>
      <c r="AX100" s="25">
        <v>0</v>
      </c>
      <c r="AY100" s="25">
        <v>0</v>
      </c>
      <c r="AZ100" s="25">
        <v>0</v>
      </c>
      <c r="BA100" s="25">
        <v>0</v>
      </c>
      <c r="BB100" s="25">
        <v>0</v>
      </c>
      <c r="BC100" s="25">
        <v>0</v>
      </c>
      <c r="BD100" s="25">
        <v>0</v>
      </c>
      <c r="BE100" s="25">
        <v>0</v>
      </c>
      <c r="BF100" s="25">
        <v>0</v>
      </c>
      <c r="BG100" s="25">
        <v>0</v>
      </c>
      <c r="BH100" s="25">
        <v>0</v>
      </c>
      <c r="BI100" s="25">
        <v>0</v>
      </c>
      <c r="BJ100" s="25">
        <v>0</v>
      </c>
      <c r="BK100" s="25">
        <v>0</v>
      </c>
      <c r="BL100" s="25">
        <v>0</v>
      </c>
      <c r="BM100" s="25">
        <v>0</v>
      </c>
      <c r="BN100" s="25">
        <v>0</v>
      </c>
    </row>
    <row r="101" spans="1:66" x14ac:dyDescent="0.25">
      <c r="B101" t="s">
        <v>10</v>
      </c>
      <c r="C101">
        <v>0.03</v>
      </c>
      <c r="D101">
        <f t="shared" si="9"/>
        <v>0</v>
      </c>
      <c r="E101">
        <v>0</v>
      </c>
      <c r="F101">
        <v>0</v>
      </c>
      <c r="G101">
        <v>0</v>
      </c>
      <c r="H101">
        <v>0</v>
      </c>
      <c r="I101">
        <v>0</v>
      </c>
      <c r="J101" s="22">
        <v>0</v>
      </c>
      <c r="K101" s="22">
        <v>0</v>
      </c>
      <c r="L101" s="22">
        <v>0</v>
      </c>
      <c r="M101" s="22">
        <v>0</v>
      </c>
      <c r="N101" s="22">
        <v>0</v>
      </c>
      <c r="O101" s="24">
        <v>0</v>
      </c>
      <c r="P101" s="24">
        <v>0</v>
      </c>
      <c r="Q101" s="24">
        <v>0</v>
      </c>
      <c r="R101" s="24">
        <v>0</v>
      </c>
      <c r="S101" s="24">
        <v>0</v>
      </c>
      <c r="T101" s="24">
        <v>0</v>
      </c>
      <c r="U101" s="24">
        <v>0</v>
      </c>
      <c r="V101" s="24">
        <v>0</v>
      </c>
      <c r="W101" s="24">
        <v>0</v>
      </c>
      <c r="X101" s="24">
        <v>0</v>
      </c>
      <c r="Y101" s="24">
        <v>0</v>
      </c>
      <c r="Z101" s="24">
        <v>0</v>
      </c>
      <c r="AA101" s="25">
        <v>0</v>
      </c>
      <c r="AB101" s="25">
        <v>0</v>
      </c>
      <c r="AC101" s="25">
        <v>0</v>
      </c>
      <c r="AD101" s="25">
        <v>0</v>
      </c>
      <c r="AE101" s="25">
        <v>0</v>
      </c>
      <c r="AF101" s="25">
        <v>0</v>
      </c>
      <c r="AG101" s="25">
        <v>0</v>
      </c>
      <c r="AH101" s="25">
        <v>0</v>
      </c>
      <c r="AI101" s="25">
        <v>0</v>
      </c>
      <c r="AJ101" s="25">
        <v>0</v>
      </c>
      <c r="AK101" s="25">
        <v>0</v>
      </c>
      <c r="AL101" s="25">
        <v>0</v>
      </c>
      <c r="AM101" s="25">
        <v>0</v>
      </c>
      <c r="AN101" s="25">
        <v>0</v>
      </c>
      <c r="AO101" s="25">
        <v>0</v>
      </c>
      <c r="AP101" s="25">
        <v>0</v>
      </c>
      <c r="AQ101" s="25">
        <v>0</v>
      </c>
      <c r="AR101" s="25">
        <v>0</v>
      </c>
      <c r="AS101" s="25">
        <v>0</v>
      </c>
      <c r="AT101" s="25">
        <v>0</v>
      </c>
      <c r="AU101" s="25">
        <v>0</v>
      </c>
      <c r="AV101" s="25">
        <v>0</v>
      </c>
      <c r="AW101" s="25">
        <v>0</v>
      </c>
      <c r="AX101" s="25">
        <v>0</v>
      </c>
      <c r="AY101" s="25">
        <v>0</v>
      </c>
      <c r="AZ101" s="25">
        <v>0</v>
      </c>
      <c r="BA101" s="25">
        <v>0</v>
      </c>
      <c r="BB101" s="25">
        <v>0</v>
      </c>
      <c r="BC101" s="25">
        <v>0</v>
      </c>
      <c r="BD101" s="25">
        <v>0</v>
      </c>
      <c r="BE101" s="25">
        <v>0</v>
      </c>
      <c r="BF101" s="25">
        <v>0</v>
      </c>
      <c r="BG101" s="25">
        <v>0</v>
      </c>
      <c r="BH101" s="25">
        <v>0</v>
      </c>
      <c r="BI101" s="25">
        <v>0</v>
      </c>
      <c r="BJ101" s="25">
        <v>0</v>
      </c>
      <c r="BK101" s="25">
        <v>0</v>
      </c>
      <c r="BL101" s="25">
        <v>0</v>
      </c>
      <c r="BM101" s="25">
        <v>0</v>
      </c>
      <c r="BN101" s="25">
        <v>0</v>
      </c>
    </row>
    <row r="102" spans="1:66" x14ac:dyDescent="0.25">
      <c r="B102" t="s">
        <v>10</v>
      </c>
      <c r="C102">
        <v>0.04</v>
      </c>
      <c r="D102">
        <f t="shared" si="9"/>
        <v>0</v>
      </c>
      <c r="E102">
        <v>0</v>
      </c>
      <c r="F102">
        <v>0</v>
      </c>
      <c r="G102">
        <v>0</v>
      </c>
      <c r="H102">
        <v>0</v>
      </c>
      <c r="I102">
        <v>0</v>
      </c>
      <c r="J102" s="22">
        <v>0</v>
      </c>
      <c r="K102" s="22">
        <v>0</v>
      </c>
      <c r="L102" s="22">
        <v>0</v>
      </c>
      <c r="M102" s="22">
        <v>0</v>
      </c>
      <c r="N102" s="22">
        <v>0</v>
      </c>
      <c r="O102" s="24">
        <v>0</v>
      </c>
      <c r="P102" s="24">
        <v>0</v>
      </c>
      <c r="Q102" s="24">
        <v>0</v>
      </c>
      <c r="R102" s="24">
        <v>0</v>
      </c>
      <c r="S102" s="24">
        <v>0</v>
      </c>
      <c r="T102" s="24">
        <v>0</v>
      </c>
      <c r="U102" s="24">
        <v>0</v>
      </c>
      <c r="V102" s="24">
        <v>0</v>
      </c>
      <c r="W102" s="24">
        <v>0</v>
      </c>
      <c r="X102" s="24">
        <v>0</v>
      </c>
      <c r="Y102" s="24">
        <v>0</v>
      </c>
      <c r="Z102" s="24">
        <v>0</v>
      </c>
      <c r="AA102" s="25">
        <v>0</v>
      </c>
      <c r="AB102" s="25">
        <v>0</v>
      </c>
      <c r="AC102" s="25">
        <v>0</v>
      </c>
      <c r="AD102" s="25">
        <v>0</v>
      </c>
      <c r="AE102" s="25">
        <v>0</v>
      </c>
      <c r="AF102" s="25">
        <v>0</v>
      </c>
      <c r="AG102" s="25">
        <v>0</v>
      </c>
      <c r="AH102" s="25">
        <v>0</v>
      </c>
      <c r="AI102" s="25">
        <v>0</v>
      </c>
      <c r="AJ102" s="25">
        <v>0</v>
      </c>
      <c r="AK102" s="25">
        <v>0</v>
      </c>
      <c r="AL102" s="25">
        <v>0</v>
      </c>
      <c r="AM102" s="25">
        <v>0</v>
      </c>
      <c r="AN102" s="25">
        <v>0</v>
      </c>
      <c r="AO102" s="25">
        <v>0</v>
      </c>
      <c r="AP102" s="25">
        <v>0</v>
      </c>
      <c r="AQ102" s="25">
        <v>0</v>
      </c>
      <c r="AR102" s="25">
        <v>0</v>
      </c>
      <c r="AS102" s="25">
        <v>0</v>
      </c>
      <c r="AT102" s="25">
        <v>0</v>
      </c>
      <c r="AU102" s="25">
        <v>0</v>
      </c>
      <c r="AV102" s="25">
        <v>0</v>
      </c>
      <c r="AW102" s="25">
        <v>0</v>
      </c>
      <c r="AX102" s="25">
        <v>0</v>
      </c>
      <c r="AY102" s="25">
        <v>0</v>
      </c>
      <c r="AZ102" s="25">
        <v>0</v>
      </c>
      <c r="BA102" s="25">
        <v>0</v>
      </c>
      <c r="BB102" s="25">
        <v>0</v>
      </c>
      <c r="BC102" s="25">
        <v>0</v>
      </c>
      <c r="BD102" s="25">
        <v>0</v>
      </c>
      <c r="BE102" s="25">
        <v>0</v>
      </c>
      <c r="BF102" s="25">
        <v>0</v>
      </c>
      <c r="BG102" s="25">
        <v>0</v>
      </c>
      <c r="BH102" s="25">
        <v>0</v>
      </c>
      <c r="BI102" s="25">
        <v>0</v>
      </c>
      <c r="BJ102" s="25">
        <v>0</v>
      </c>
      <c r="BK102" s="25">
        <v>0</v>
      </c>
      <c r="BL102" s="25">
        <v>0</v>
      </c>
      <c r="BM102" s="25">
        <v>0</v>
      </c>
      <c r="BN102" s="25">
        <v>0</v>
      </c>
    </row>
    <row r="103" spans="1:66" x14ac:dyDescent="0.25">
      <c r="B103" t="s">
        <v>10</v>
      </c>
      <c r="C103">
        <v>0.05</v>
      </c>
      <c r="D103">
        <f t="shared" si="9"/>
        <v>0</v>
      </c>
      <c r="E103">
        <v>0</v>
      </c>
      <c r="F103">
        <v>0</v>
      </c>
      <c r="G103">
        <v>0</v>
      </c>
      <c r="H103">
        <v>0</v>
      </c>
      <c r="I103">
        <v>0</v>
      </c>
      <c r="J103" s="22">
        <v>0</v>
      </c>
      <c r="K103" s="22">
        <v>0</v>
      </c>
      <c r="L103" s="22">
        <v>0</v>
      </c>
      <c r="M103" s="22">
        <v>0</v>
      </c>
      <c r="N103" s="22">
        <v>0</v>
      </c>
      <c r="O103" s="24">
        <v>0</v>
      </c>
      <c r="P103" s="24">
        <v>0</v>
      </c>
      <c r="Q103" s="24">
        <v>0</v>
      </c>
      <c r="R103" s="24">
        <v>0</v>
      </c>
      <c r="S103" s="24">
        <v>0</v>
      </c>
      <c r="T103" s="24">
        <v>0</v>
      </c>
      <c r="U103" s="24">
        <v>0</v>
      </c>
      <c r="V103" s="24">
        <v>0</v>
      </c>
      <c r="W103" s="24">
        <v>0</v>
      </c>
      <c r="X103" s="24">
        <v>0</v>
      </c>
      <c r="Y103" s="24">
        <v>0</v>
      </c>
      <c r="Z103" s="24">
        <v>0</v>
      </c>
      <c r="AA103" s="25">
        <v>0</v>
      </c>
      <c r="AB103" s="25">
        <v>0</v>
      </c>
      <c r="AC103" s="25">
        <v>0</v>
      </c>
      <c r="AD103" s="25">
        <v>0</v>
      </c>
      <c r="AE103" s="25">
        <v>0</v>
      </c>
      <c r="AF103" s="25">
        <v>0</v>
      </c>
      <c r="AG103" s="25">
        <v>0</v>
      </c>
      <c r="AH103" s="25">
        <v>0</v>
      </c>
      <c r="AI103" s="25">
        <v>0</v>
      </c>
      <c r="AJ103" s="25">
        <v>0</v>
      </c>
      <c r="AK103" s="25">
        <v>0</v>
      </c>
      <c r="AL103" s="25">
        <v>0</v>
      </c>
      <c r="AM103" s="25">
        <v>0</v>
      </c>
      <c r="AN103" s="25">
        <v>0</v>
      </c>
      <c r="AO103" s="25">
        <v>0</v>
      </c>
      <c r="AP103" s="25">
        <v>0</v>
      </c>
      <c r="AQ103" s="25">
        <v>0</v>
      </c>
      <c r="AR103" s="25">
        <v>0</v>
      </c>
      <c r="AS103" s="25">
        <v>0</v>
      </c>
      <c r="AT103" s="25">
        <v>0</v>
      </c>
      <c r="AU103" s="25">
        <v>0</v>
      </c>
      <c r="AV103" s="25">
        <v>0</v>
      </c>
      <c r="AW103" s="25">
        <v>0</v>
      </c>
      <c r="AX103" s="25">
        <v>0</v>
      </c>
      <c r="AY103" s="25">
        <v>0</v>
      </c>
      <c r="AZ103" s="25">
        <v>0</v>
      </c>
      <c r="BA103" s="25">
        <v>0</v>
      </c>
      <c r="BB103" s="25">
        <v>0</v>
      </c>
      <c r="BC103" s="25">
        <v>0</v>
      </c>
      <c r="BD103" s="25">
        <v>0</v>
      </c>
      <c r="BE103" s="25">
        <v>0</v>
      </c>
      <c r="BF103" s="25">
        <v>0</v>
      </c>
      <c r="BG103" s="25">
        <v>0</v>
      </c>
      <c r="BH103" s="25">
        <v>0</v>
      </c>
      <c r="BI103" s="25">
        <v>0</v>
      </c>
      <c r="BJ103" s="25">
        <v>0</v>
      </c>
      <c r="BK103" s="25">
        <v>0</v>
      </c>
      <c r="BL103" s="25">
        <v>0</v>
      </c>
      <c r="BM103" s="25">
        <v>0</v>
      </c>
      <c r="BN103" s="25">
        <v>0</v>
      </c>
    </row>
    <row r="104" spans="1:66" x14ac:dyDescent="0.25">
      <c r="B104" t="s">
        <v>10</v>
      </c>
      <c r="C104">
        <v>0.06</v>
      </c>
      <c r="D104">
        <f t="shared" si="9"/>
        <v>0</v>
      </c>
      <c r="E104">
        <v>0</v>
      </c>
      <c r="F104">
        <v>0</v>
      </c>
      <c r="G104">
        <v>0</v>
      </c>
      <c r="H104">
        <v>0</v>
      </c>
      <c r="I104">
        <v>0</v>
      </c>
      <c r="J104" s="22">
        <v>0</v>
      </c>
      <c r="K104" s="22">
        <v>0</v>
      </c>
      <c r="L104" s="22">
        <v>0</v>
      </c>
      <c r="M104" s="22">
        <v>0</v>
      </c>
      <c r="N104" s="22">
        <v>0</v>
      </c>
      <c r="O104" s="24">
        <v>0</v>
      </c>
      <c r="P104" s="24">
        <v>0</v>
      </c>
      <c r="Q104" s="24">
        <v>0</v>
      </c>
      <c r="R104" s="24">
        <v>0</v>
      </c>
      <c r="S104" s="24">
        <v>0</v>
      </c>
      <c r="T104" s="24">
        <v>0</v>
      </c>
      <c r="U104" s="24">
        <v>0</v>
      </c>
      <c r="V104" s="24">
        <v>0</v>
      </c>
      <c r="W104" s="24">
        <v>0</v>
      </c>
      <c r="X104" s="24">
        <v>0</v>
      </c>
      <c r="Y104" s="24">
        <v>0</v>
      </c>
      <c r="Z104" s="24">
        <v>0</v>
      </c>
      <c r="AA104" s="25">
        <v>0</v>
      </c>
      <c r="AB104" s="25">
        <v>0</v>
      </c>
      <c r="AC104" s="25">
        <v>0</v>
      </c>
      <c r="AD104" s="25">
        <v>0</v>
      </c>
      <c r="AE104" s="25">
        <v>0</v>
      </c>
      <c r="AF104" s="25">
        <v>0</v>
      </c>
      <c r="AG104" s="25">
        <v>0</v>
      </c>
      <c r="AH104" s="25">
        <v>0</v>
      </c>
      <c r="AI104" s="25">
        <v>0</v>
      </c>
      <c r="AJ104" s="25">
        <v>0</v>
      </c>
      <c r="AK104" s="25">
        <v>0</v>
      </c>
      <c r="AL104" s="25">
        <v>0</v>
      </c>
      <c r="AM104" s="25">
        <v>0</v>
      </c>
      <c r="AN104" s="25">
        <v>0</v>
      </c>
      <c r="AO104" s="25">
        <v>0</v>
      </c>
      <c r="AP104" s="25">
        <v>0</v>
      </c>
      <c r="AQ104" s="25">
        <v>0</v>
      </c>
      <c r="AR104" s="25">
        <v>0</v>
      </c>
      <c r="AS104" s="25">
        <v>0</v>
      </c>
      <c r="AT104" s="25">
        <v>0</v>
      </c>
      <c r="AU104" s="25">
        <v>0</v>
      </c>
      <c r="AV104" s="25">
        <v>0</v>
      </c>
      <c r="AW104" s="25">
        <v>0</v>
      </c>
      <c r="AX104" s="25">
        <v>0</v>
      </c>
      <c r="AY104" s="25">
        <v>0</v>
      </c>
      <c r="AZ104" s="25">
        <v>0</v>
      </c>
      <c r="BA104" s="25">
        <v>0</v>
      </c>
      <c r="BB104" s="25">
        <v>0</v>
      </c>
      <c r="BC104" s="25">
        <v>0</v>
      </c>
      <c r="BD104" s="25">
        <v>0</v>
      </c>
      <c r="BE104" s="25">
        <v>0</v>
      </c>
      <c r="BF104" s="25">
        <v>0</v>
      </c>
      <c r="BG104" s="25">
        <v>0</v>
      </c>
      <c r="BH104" s="25">
        <v>0</v>
      </c>
      <c r="BI104" s="25">
        <v>0</v>
      </c>
      <c r="BJ104" s="25">
        <v>0</v>
      </c>
      <c r="BK104" s="25">
        <v>0</v>
      </c>
      <c r="BL104" s="25">
        <v>0</v>
      </c>
      <c r="BM104" s="25">
        <v>0</v>
      </c>
      <c r="BN104" s="25">
        <v>0</v>
      </c>
    </row>
    <row r="105" spans="1:66" x14ac:dyDescent="0.25">
      <c r="A105" s="6">
        <v>45017</v>
      </c>
      <c r="B105" t="s">
        <v>10</v>
      </c>
      <c r="C105">
        <v>1</v>
      </c>
      <c r="D105">
        <f t="shared" si="9"/>
        <v>429.66</v>
      </c>
      <c r="E105">
        <f t="shared" ref="E105:E134" si="14">SUM(BE105:BN105)</f>
        <v>113.46</v>
      </c>
      <c r="F105">
        <f t="shared" ref="F105:F134" si="15">SUM(AA105:AJ105)</f>
        <v>84.63</v>
      </c>
      <c r="G105">
        <f t="shared" ref="G105:G134" si="16">SUM(AU105:BD105)</f>
        <v>86.490000000000009</v>
      </c>
      <c r="H105">
        <f t="shared" ref="H105:H134" si="17">SUM(AL105:AT105)</f>
        <v>145.08000000000004</v>
      </c>
      <c r="I105">
        <v>0</v>
      </c>
      <c r="J105" s="22">
        <v>0.88350000000000006</v>
      </c>
      <c r="K105" s="22">
        <v>0.47430000000000005</v>
      </c>
      <c r="L105" s="22">
        <v>0.46500000000000002</v>
      </c>
      <c r="M105" s="22">
        <v>0.75330000000000008</v>
      </c>
      <c r="N105" s="22">
        <v>0.92070000000000007</v>
      </c>
      <c r="O105" s="24">
        <v>0.87420000000000009</v>
      </c>
      <c r="P105" s="24">
        <v>0.69750000000000001</v>
      </c>
      <c r="Q105" s="24">
        <v>0.6603</v>
      </c>
      <c r="R105" s="24">
        <v>0.84630000000000005</v>
      </c>
      <c r="S105" s="24">
        <v>0.85560000000000003</v>
      </c>
      <c r="T105" s="24">
        <v>0.63240000000000007</v>
      </c>
      <c r="U105" s="24">
        <v>0.60450000000000004</v>
      </c>
      <c r="V105" s="24">
        <v>0.81840000000000002</v>
      </c>
      <c r="W105" s="24">
        <v>0.84630000000000005</v>
      </c>
      <c r="X105" s="24">
        <v>0.83700000000000008</v>
      </c>
      <c r="Y105" s="24">
        <v>0.41850000000000004</v>
      </c>
      <c r="Z105" s="24">
        <v>0.39990000000000003</v>
      </c>
      <c r="AA105" s="25">
        <v>7.44</v>
      </c>
      <c r="AB105" s="25">
        <v>36.270000000000003</v>
      </c>
      <c r="AC105" s="25">
        <v>0</v>
      </c>
      <c r="AD105" s="25">
        <v>0</v>
      </c>
      <c r="AE105" s="25">
        <v>4.6500000000000004</v>
      </c>
      <c r="AF105" s="25">
        <v>16.740000000000002</v>
      </c>
      <c r="AG105" s="25">
        <v>19.53</v>
      </c>
      <c r="AH105" s="25">
        <v>0</v>
      </c>
      <c r="AI105" s="25">
        <v>0</v>
      </c>
      <c r="AJ105" s="25">
        <v>0</v>
      </c>
      <c r="AK105" s="25">
        <v>0</v>
      </c>
      <c r="AL105" s="25">
        <v>21.39</v>
      </c>
      <c r="AM105" s="25">
        <v>26.970000000000002</v>
      </c>
      <c r="AN105" s="25">
        <v>0</v>
      </c>
      <c r="AO105" s="25">
        <v>4.6500000000000004</v>
      </c>
      <c r="AP105" s="25">
        <v>30.69</v>
      </c>
      <c r="AQ105" s="25">
        <v>0.9300000000000529</v>
      </c>
      <c r="AR105" s="25">
        <v>25.110000000000003</v>
      </c>
      <c r="AS105" s="25">
        <v>0</v>
      </c>
      <c r="AT105" s="25">
        <v>35.340000000000003</v>
      </c>
      <c r="AU105" s="25">
        <v>0</v>
      </c>
      <c r="AV105" s="25">
        <v>0</v>
      </c>
      <c r="AW105" s="25">
        <v>14.88</v>
      </c>
      <c r="AX105" s="25">
        <v>0.93</v>
      </c>
      <c r="AY105" s="25">
        <v>30.69</v>
      </c>
      <c r="AZ105" s="25">
        <v>0</v>
      </c>
      <c r="BA105" s="25">
        <v>27.900000000000002</v>
      </c>
      <c r="BB105" s="25">
        <v>1.86</v>
      </c>
      <c r="BC105" s="25">
        <v>10.23</v>
      </c>
      <c r="BD105" s="25">
        <v>0</v>
      </c>
      <c r="BE105" s="25">
        <v>12.09</v>
      </c>
      <c r="BF105" s="25">
        <v>13.950000000000001</v>
      </c>
      <c r="BG105" s="25">
        <v>6.5100000000000007</v>
      </c>
      <c r="BH105" s="25">
        <v>0</v>
      </c>
      <c r="BI105" s="25">
        <v>5.58</v>
      </c>
      <c r="BJ105" s="25">
        <v>42.78</v>
      </c>
      <c r="BK105" s="25">
        <v>23.25</v>
      </c>
      <c r="BL105" s="25">
        <v>0</v>
      </c>
      <c r="BM105" s="25">
        <v>0</v>
      </c>
      <c r="BN105" s="25">
        <v>9.3000000000000007</v>
      </c>
    </row>
    <row r="106" spans="1:66" x14ac:dyDescent="0.25">
      <c r="A106" s="6">
        <v>45018</v>
      </c>
      <c r="B106" t="s">
        <v>10</v>
      </c>
      <c r="C106">
        <v>2</v>
      </c>
      <c r="D106">
        <f t="shared" si="9"/>
        <v>395.25</v>
      </c>
      <c r="E106">
        <f t="shared" si="14"/>
        <v>113.46000000000001</v>
      </c>
      <c r="F106">
        <f t="shared" si="15"/>
        <v>140.43</v>
      </c>
      <c r="G106">
        <f t="shared" si="16"/>
        <v>67.89</v>
      </c>
      <c r="H106">
        <f t="shared" si="17"/>
        <v>73.47</v>
      </c>
      <c r="I106">
        <v>0</v>
      </c>
      <c r="J106" s="22">
        <v>0.75330000000000008</v>
      </c>
      <c r="K106" s="22">
        <v>0.72540000000000004</v>
      </c>
      <c r="L106" s="22">
        <v>0.6603</v>
      </c>
      <c r="M106" s="22">
        <v>0.77190000000000014</v>
      </c>
      <c r="N106" s="22">
        <v>0.87420000000000009</v>
      </c>
      <c r="O106" s="24">
        <v>0.92070000000000007</v>
      </c>
      <c r="P106" s="24">
        <v>9.3000000000000013E-2</v>
      </c>
      <c r="Q106" s="24">
        <v>0.86490000000000011</v>
      </c>
      <c r="R106" s="24">
        <v>0.83700000000000008</v>
      </c>
      <c r="S106" s="24">
        <v>0.55800000000000005</v>
      </c>
      <c r="T106" s="24">
        <v>0.91139999999999999</v>
      </c>
      <c r="U106" s="24">
        <v>0.72540000000000004</v>
      </c>
      <c r="V106" s="24">
        <v>0.24180000000000001</v>
      </c>
      <c r="W106" s="24">
        <v>0.87420000000000009</v>
      </c>
      <c r="X106" s="24">
        <v>0.79049999999999998</v>
      </c>
      <c r="Y106" s="24">
        <v>0.40920000000000001</v>
      </c>
      <c r="Z106" s="24">
        <v>0.74400000000000011</v>
      </c>
      <c r="AA106" s="25">
        <v>16.740000000000002</v>
      </c>
      <c r="AB106" s="25">
        <v>12.09</v>
      </c>
      <c r="AC106" s="25">
        <v>4.6500000000000004</v>
      </c>
      <c r="AD106" s="25">
        <v>26.970000000000002</v>
      </c>
      <c r="AE106" s="25">
        <v>5.58</v>
      </c>
      <c r="AF106" s="25">
        <v>4.6500000000000004</v>
      </c>
      <c r="AG106" s="25">
        <v>11.16</v>
      </c>
      <c r="AH106" s="25">
        <v>22.32</v>
      </c>
      <c r="AI106" s="25">
        <v>11.16</v>
      </c>
      <c r="AJ106" s="25">
        <v>25.110000000000003</v>
      </c>
      <c r="AK106" s="25">
        <v>1.86</v>
      </c>
      <c r="AL106" s="25">
        <v>0</v>
      </c>
      <c r="AM106" s="25">
        <v>0</v>
      </c>
      <c r="AN106" s="25">
        <v>27.900000000000002</v>
      </c>
      <c r="AO106" s="25">
        <v>13.020000000000001</v>
      </c>
      <c r="AP106" s="25">
        <v>0.93</v>
      </c>
      <c r="AQ106" s="25">
        <v>22.32</v>
      </c>
      <c r="AR106" s="25">
        <v>5.58</v>
      </c>
      <c r="AS106" s="25">
        <v>3.72</v>
      </c>
      <c r="AT106" s="25">
        <v>0</v>
      </c>
      <c r="AU106" s="25">
        <v>10.23</v>
      </c>
      <c r="AV106" s="25">
        <v>0</v>
      </c>
      <c r="AW106" s="25">
        <v>3.72</v>
      </c>
      <c r="AX106" s="25">
        <v>4.6500000000000004</v>
      </c>
      <c r="AY106" s="25">
        <v>21.39</v>
      </c>
      <c r="AZ106" s="25">
        <v>0</v>
      </c>
      <c r="BA106" s="25">
        <v>0</v>
      </c>
      <c r="BB106" s="25">
        <v>0</v>
      </c>
      <c r="BC106" s="25">
        <v>7.44</v>
      </c>
      <c r="BD106" s="25">
        <v>20.46</v>
      </c>
      <c r="BE106" s="25">
        <v>0</v>
      </c>
      <c r="BF106" s="25">
        <v>0</v>
      </c>
      <c r="BG106" s="25">
        <v>28.830000000000002</v>
      </c>
      <c r="BH106" s="25">
        <v>0</v>
      </c>
      <c r="BI106" s="25">
        <v>4.6500000000000004</v>
      </c>
      <c r="BJ106" s="25">
        <v>8.370000000000001</v>
      </c>
      <c r="BK106" s="25">
        <v>3.72</v>
      </c>
      <c r="BL106" s="25">
        <v>14.88</v>
      </c>
      <c r="BM106" s="25">
        <v>15.81</v>
      </c>
      <c r="BN106" s="25">
        <v>37.200000000000003</v>
      </c>
    </row>
    <row r="107" spans="1:66" x14ac:dyDescent="0.25">
      <c r="A107" s="6">
        <v>45019</v>
      </c>
      <c r="B107" t="s">
        <v>10</v>
      </c>
      <c r="C107">
        <v>3</v>
      </c>
      <c r="D107">
        <f t="shared" si="9"/>
        <v>394.32000000000005</v>
      </c>
      <c r="E107">
        <f t="shared" si="14"/>
        <v>135.78</v>
      </c>
      <c r="F107">
        <f t="shared" si="15"/>
        <v>106.02</v>
      </c>
      <c r="G107">
        <f t="shared" si="16"/>
        <v>101.36999999999999</v>
      </c>
      <c r="H107">
        <f t="shared" si="17"/>
        <v>51.150000000000006</v>
      </c>
      <c r="I107">
        <v>0</v>
      </c>
      <c r="J107" s="22">
        <v>0.64170000000000005</v>
      </c>
      <c r="K107" s="22">
        <v>0.48360000000000003</v>
      </c>
      <c r="L107" s="22">
        <v>0.84630000000000005</v>
      </c>
      <c r="M107" s="22">
        <v>0.75330000000000008</v>
      </c>
      <c r="N107" s="22">
        <v>0.58590000000000009</v>
      </c>
      <c r="O107" s="24">
        <v>0.54869999999999997</v>
      </c>
      <c r="P107" s="24">
        <v>0.52080000000000004</v>
      </c>
      <c r="Q107" s="24">
        <v>0.53939999999999999</v>
      </c>
      <c r="R107" s="24">
        <v>0.55800000000000005</v>
      </c>
      <c r="S107" s="24">
        <v>9.3000000000000013E-2</v>
      </c>
      <c r="T107" s="24">
        <v>0.67890000000000006</v>
      </c>
      <c r="U107" s="24">
        <v>0.3906</v>
      </c>
      <c r="V107" s="24">
        <v>0.66959999999999997</v>
      </c>
      <c r="W107" s="24">
        <v>0.79049999999999998</v>
      </c>
      <c r="X107" s="24">
        <v>0.53939999999999999</v>
      </c>
      <c r="Y107" s="24">
        <v>0.84630000000000005</v>
      </c>
      <c r="Z107" s="24">
        <v>0.29760000000000003</v>
      </c>
      <c r="AA107" s="25">
        <v>8.370000000000001</v>
      </c>
      <c r="AB107" s="25">
        <v>0</v>
      </c>
      <c r="AC107" s="25">
        <v>0</v>
      </c>
      <c r="AD107" s="25">
        <v>15.81</v>
      </c>
      <c r="AE107" s="25">
        <v>12.09</v>
      </c>
      <c r="AF107" s="25">
        <v>33.480000000000004</v>
      </c>
      <c r="AG107" s="25">
        <v>17.670000000000002</v>
      </c>
      <c r="AH107" s="25">
        <v>3.72</v>
      </c>
      <c r="AI107" s="25">
        <v>9.3000000000000007</v>
      </c>
      <c r="AJ107" s="25">
        <v>5.58</v>
      </c>
      <c r="AK107" s="25">
        <v>0</v>
      </c>
      <c r="AL107" s="25">
        <v>9.3000000000000007</v>
      </c>
      <c r="AM107" s="25">
        <v>6.5100000000000007</v>
      </c>
      <c r="AN107" s="25">
        <v>8.370000000000001</v>
      </c>
      <c r="AO107" s="25">
        <v>0</v>
      </c>
      <c r="AP107" s="25">
        <v>7.44</v>
      </c>
      <c r="AQ107" s="25">
        <v>6.5100000000000007</v>
      </c>
      <c r="AR107" s="25">
        <v>2.79</v>
      </c>
      <c r="AS107" s="25">
        <v>10.23</v>
      </c>
      <c r="AT107" s="25">
        <v>0</v>
      </c>
      <c r="AU107" s="25">
        <v>5.58</v>
      </c>
      <c r="AV107" s="25">
        <v>20.46</v>
      </c>
      <c r="AW107" s="25">
        <v>12.09</v>
      </c>
      <c r="AX107" s="25">
        <v>2.79</v>
      </c>
      <c r="AY107" s="25">
        <v>2.79</v>
      </c>
      <c r="AZ107" s="25">
        <v>20.46</v>
      </c>
      <c r="BA107" s="25">
        <v>14.88</v>
      </c>
      <c r="BB107" s="25">
        <v>6.5100000000000007</v>
      </c>
      <c r="BC107" s="25">
        <v>15.81</v>
      </c>
      <c r="BD107" s="25">
        <v>0</v>
      </c>
      <c r="BE107" s="25">
        <v>0</v>
      </c>
      <c r="BF107" s="25">
        <v>0</v>
      </c>
      <c r="BG107" s="25">
        <v>9.3000000000000007</v>
      </c>
      <c r="BH107" s="25">
        <v>39.06</v>
      </c>
      <c r="BI107" s="25">
        <v>0.93</v>
      </c>
      <c r="BJ107" s="25">
        <v>4.6500000000000004</v>
      </c>
      <c r="BK107" s="25">
        <v>44.64</v>
      </c>
      <c r="BL107" s="25">
        <v>0</v>
      </c>
      <c r="BM107" s="25">
        <v>7.44</v>
      </c>
      <c r="BN107" s="25">
        <v>29.76</v>
      </c>
    </row>
    <row r="108" spans="1:66" x14ac:dyDescent="0.25">
      <c r="A108" s="6">
        <v>45020</v>
      </c>
      <c r="B108" t="s">
        <v>10</v>
      </c>
      <c r="C108">
        <v>4</v>
      </c>
      <c r="D108">
        <f t="shared" si="9"/>
        <v>552.41999999999996</v>
      </c>
      <c r="E108">
        <f t="shared" si="14"/>
        <v>218.55</v>
      </c>
      <c r="F108">
        <f t="shared" si="15"/>
        <v>68.820000000000007</v>
      </c>
      <c r="G108">
        <f t="shared" si="16"/>
        <v>198.08999999999997</v>
      </c>
      <c r="H108">
        <f t="shared" si="17"/>
        <v>66.960000000000008</v>
      </c>
      <c r="I108">
        <v>0</v>
      </c>
      <c r="J108" s="22">
        <v>0.87420000000000009</v>
      </c>
      <c r="K108" s="22">
        <v>0.88350000000000006</v>
      </c>
      <c r="L108" s="22">
        <v>0.65100000000000013</v>
      </c>
      <c r="M108" s="22">
        <v>0.79980000000000007</v>
      </c>
      <c r="N108" s="22">
        <v>0.87420000000000009</v>
      </c>
      <c r="O108" s="24">
        <v>0.63240000000000007</v>
      </c>
      <c r="P108" s="24">
        <v>0.92070000000000007</v>
      </c>
      <c r="Q108" s="24">
        <v>0.59520000000000006</v>
      </c>
      <c r="R108" s="24">
        <v>0.8277000000000001</v>
      </c>
      <c r="S108" s="24">
        <v>0.89280000000000004</v>
      </c>
      <c r="T108" s="24">
        <v>0.65100000000000013</v>
      </c>
      <c r="U108" s="24">
        <v>0.3906</v>
      </c>
      <c r="V108" s="24">
        <v>0.84630000000000005</v>
      </c>
      <c r="W108" s="24">
        <v>0.66959999999999997</v>
      </c>
      <c r="X108" s="24">
        <v>0.37200000000000005</v>
      </c>
      <c r="Y108" s="24">
        <v>0.83700000000000008</v>
      </c>
      <c r="Z108" s="24">
        <v>0.80910000000000004</v>
      </c>
      <c r="AA108" s="25">
        <v>11.16</v>
      </c>
      <c r="AB108" s="25">
        <v>6.5100000000000007</v>
      </c>
      <c r="AC108" s="25">
        <v>0</v>
      </c>
      <c r="AD108" s="25">
        <v>0</v>
      </c>
      <c r="AE108" s="25">
        <v>17.670000000000002</v>
      </c>
      <c r="AF108" s="25">
        <v>17.670000000000002</v>
      </c>
      <c r="AG108" s="25">
        <v>4.6500000000000004</v>
      </c>
      <c r="AH108" s="25">
        <v>0</v>
      </c>
      <c r="AI108" s="25">
        <v>4.6500000000000004</v>
      </c>
      <c r="AJ108" s="25">
        <v>6.5100000000000007</v>
      </c>
      <c r="AK108" s="25">
        <v>7.44</v>
      </c>
      <c r="AL108" s="25">
        <v>12.09</v>
      </c>
      <c r="AM108" s="25">
        <v>10.23</v>
      </c>
      <c r="AN108" s="25">
        <v>6.5100000000000007</v>
      </c>
      <c r="AO108" s="25">
        <v>0.93</v>
      </c>
      <c r="AP108" s="25">
        <v>0</v>
      </c>
      <c r="AQ108" s="25">
        <v>14.88</v>
      </c>
      <c r="AR108" s="25">
        <v>0</v>
      </c>
      <c r="AS108" s="25">
        <v>22.32</v>
      </c>
      <c r="AT108" s="25">
        <v>0</v>
      </c>
      <c r="AU108" s="25">
        <v>3.72</v>
      </c>
      <c r="AV108" s="25">
        <v>9.3000000000000007</v>
      </c>
      <c r="AW108" s="25">
        <v>16.740000000000002</v>
      </c>
      <c r="AX108" s="25">
        <v>0</v>
      </c>
      <c r="AY108" s="25">
        <v>52.080000000000005</v>
      </c>
      <c r="AZ108" s="25">
        <v>48.36</v>
      </c>
      <c r="BA108" s="25">
        <v>3.72</v>
      </c>
      <c r="BB108" s="25">
        <v>12.09</v>
      </c>
      <c r="BC108" s="25">
        <v>26.040000000000003</v>
      </c>
      <c r="BD108" s="25">
        <v>26.040000000000003</v>
      </c>
      <c r="BE108" s="25">
        <v>27.900000000000002</v>
      </c>
      <c r="BF108" s="25">
        <v>23.25</v>
      </c>
      <c r="BG108" s="25">
        <v>24.18</v>
      </c>
      <c r="BH108" s="25">
        <v>22.32</v>
      </c>
      <c r="BI108" s="25">
        <v>23.25</v>
      </c>
      <c r="BJ108" s="25">
        <v>17.670000000000002</v>
      </c>
      <c r="BK108" s="25">
        <v>28.830000000000002</v>
      </c>
      <c r="BL108" s="25">
        <v>26.970000000000002</v>
      </c>
      <c r="BM108" s="25">
        <v>24.18</v>
      </c>
      <c r="BN108" s="25">
        <v>0</v>
      </c>
    </row>
    <row r="109" spans="1:66" x14ac:dyDescent="0.25">
      <c r="A109" s="6">
        <v>45021</v>
      </c>
      <c r="B109" t="s">
        <v>10</v>
      </c>
      <c r="C109">
        <v>5</v>
      </c>
      <c r="D109">
        <f t="shared" si="9"/>
        <v>465.93</v>
      </c>
      <c r="E109">
        <f t="shared" si="14"/>
        <v>152.52000000000001</v>
      </c>
      <c r="F109">
        <f t="shared" si="15"/>
        <v>129.27000000000001</v>
      </c>
      <c r="G109">
        <f t="shared" si="16"/>
        <v>116.24999999999999</v>
      </c>
      <c r="H109">
        <f t="shared" si="17"/>
        <v>67.89</v>
      </c>
      <c r="I109">
        <v>0</v>
      </c>
      <c r="J109" s="22">
        <v>0.74400000000000011</v>
      </c>
      <c r="K109" s="22">
        <v>0.52080000000000004</v>
      </c>
      <c r="L109" s="22">
        <v>0.74400000000000011</v>
      </c>
      <c r="M109" s="22">
        <v>0.6231000000000001</v>
      </c>
      <c r="N109" s="22">
        <v>0.79049999999999998</v>
      </c>
      <c r="O109" s="24">
        <v>0.71610000000000007</v>
      </c>
      <c r="P109" s="24">
        <v>0.49290000000000006</v>
      </c>
      <c r="Q109" s="24">
        <v>0.37200000000000005</v>
      </c>
      <c r="R109" s="24">
        <v>0.42780000000000001</v>
      </c>
      <c r="S109" s="24">
        <v>0.21390000000000001</v>
      </c>
      <c r="T109" s="24">
        <v>0.55800000000000005</v>
      </c>
      <c r="U109" s="24">
        <v>0.6603</v>
      </c>
      <c r="V109" s="24">
        <v>0.37200000000000005</v>
      </c>
      <c r="W109" s="24">
        <v>0.86490000000000011</v>
      </c>
      <c r="X109" s="24">
        <v>0.79980000000000007</v>
      </c>
      <c r="Y109" s="24">
        <v>0.79049999999999998</v>
      </c>
      <c r="Z109" s="24">
        <v>0.86490000000000011</v>
      </c>
      <c r="AA109" s="25">
        <v>0</v>
      </c>
      <c r="AB109" s="25">
        <v>33.480000000000004</v>
      </c>
      <c r="AC109" s="25">
        <v>2.79</v>
      </c>
      <c r="AD109" s="25">
        <v>5.58</v>
      </c>
      <c r="AE109" s="25">
        <v>14.88</v>
      </c>
      <c r="AF109" s="25">
        <v>9.3000000000000007</v>
      </c>
      <c r="AG109" s="25">
        <v>33.480000000000004</v>
      </c>
      <c r="AH109" s="25">
        <v>20.46</v>
      </c>
      <c r="AI109" s="25">
        <v>4.6500000000000004</v>
      </c>
      <c r="AJ109" s="25">
        <v>4.6500000000000004</v>
      </c>
      <c r="AK109" s="25">
        <v>0.93</v>
      </c>
      <c r="AL109" s="25">
        <v>42.78</v>
      </c>
      <c r="AM109" s="25">
        <v>0</v>
      </c>
      <c r="AN109" s="25">
        <v>0</v>
      </c>
      <c r="AO109" s="25">
        <v>3.72</v>
      </c>
      <c r="AP109" s="25">
        <v>5.58</v>
      </c>
      <c r="AQ109" s="25">
        <v>0</v>
      </c>
      <c r="AR109" s="25">
        <v>0</v>
      </c>
      <c r="AS109" s="25">
        <v>6.5100000000000007</v>
      </c>
      <c r="AT109" s="25">
        <v>9.3000000000000007</v>
      </c>
      <c r="AU109" s="25">
        <v>12.09</v>
      </c>
      <c r="AV109" s="25">
        <v>22.32</v>
      </c>
      <c r="AW109" s="25">
        <v>0</v>
      </c>
      <c r="AX109" s="25">
        <v>11.16</v>
      </c>
      <c r="AY109" s="25">
        <v>1.86</v>
      </c>
      <c r="AZ109" s="25">
        <v>30.69</v>
      </c>
      <c r="BA109" s="25">
        <v>9.3000000000000007</v>
      </c>
      <c r="BB109" s="25">
        <v>0</v>
      </c>
      <c r="BC109" s="25">
        <v>13.020000000000001</v>
      </c>
      <c r="BD109" s="25">
        <v>15.81</v>
      </c>
      <c r="BE109" s="25">
        <v>15.81</v>
      </c>
      <c r="BF109" s="25">
        <v>3.72</v>
      </c>
      <c r="BG109" s="25">
        <v>6.5100000000000007</v>
      </c>
      <c r="BH109" s="25">
        <v>27.900000000000002</v>
      </c>
      <c r="BI109" s="25">
        <v>0</v>
      </c>
      <c r="BJ109" s="25">
        <v>39.06</v>
      </c>
      <c r="BK109" s="25">
        <v>35.340000000000003</v>
      </c>
      <c r="BL109" s="25">
        <v>0</v>
      </c>
      <c r="BM109" s="25">
        <v>8.370000000000001</v>
      </c>
      <c r="BN109" s="25">
        <v>15.81</v>
      </c>
    </row>
    <row r="110" spans="1:66" x14ac:dyDescent="0.25">
      <c r="A110" s="6">
        <v>45022</v>
      </c>
      <c r="B110" t="s">
        <v>10</v>
      </c>
      <c r="C110">
        <v>6</v>
      </c>
      <c r="D110">
        <f t="shared" si="9"/>
        <v>409.20000000000022</v>
      </c>
      <c r="E110">
        <f t="shared" si="14"/>
        <v>127.41000000000001</v>
      </c>
      <c r="F110">
        <f t="shared" si="15"/>
        <v>124.6200000000002</v>
      </c>
      <c r="G110">
        <f t="shared" si="16"/>
        <v>86.490000000000009</v>
      </c>
      <c r="H110">
        <f t="shared" si="17"/>
        <v>70.680000000000007</v>
      </c>
      <c r="I110">
        <v>0</v>
      </c>
      <c r="J110" s="22">
        <v>0.66959999999999997</v>
      </c>
      <c r="K110" s="22">
        <v>0.69750000000000001</v>
      </c>
      <c r="L110" s="22">
        <v>0.83700000000000008</v>
      </c>
      <c r="M110" s="22">
        <v>0.80910000000000004</v>
      </c>
      <c r="N110" s="22">
        <v>0.86490000000000011</v>
      </c>
      <c r="O110" s="24">
        <v>0.64170000000000005</v>
      </c>
      <c r="P110" s="24">
        <v>0.41850000000000004</v>
      </c>
      <c r="Q110" s="24">
        <v>0.51150000000000007</v>
      </c>
      <c r="R110" s="24">
        <v>0.26040000000000002</v>
      </c>
      <c r="S110" s="24">
        <v>0.59520000000000006</v>
      </c>
      <c r="T110" s="24">
        <v>0.16739999999999999</v>
      </c>
      <c r="U110" s="24">
        <v>0.83700000000000008</v>
      </c>
      <c r="V110" s="24">
        <v>0.53010000000000013</v>
      </c>
      <c r="W110" s="24">
        <v>0.67890000000000006</v>
      </c>
      <c r="X110" s="24">
        <v>0.86490000000000011</v>
      </c>
      <c r="Y110" s="24">
        <v>0.41850000000000004</v>
      </c>
      <c r="Z110" s="24">
        <v>0.72540000000000004</v>
      </c>
      <c r="AA110" s="25">
        <v>22.32</v>
      </c>
      <c r="AB110" s="25">
        <v>2.79</v>
      </c>
      <c r="AC110" s="25">
        <v>8.3700000000002124</v>
      </c>
      <c r="AD110" s="25">
        <v>15.81</v>
      </c>
      <c r="AE110" s="25">
        <v>17.670000000000002</v>
      </c>
      <c r="AF110" s="25">
        <v>10.23</v>
      </c>
      <c r="AG110" s="25">
        <v>16.740000000000002</v>
      </c>
      <c r="AH110" s="25">
        <v>14.88</v>
      </c>
      <c r="AI110" s="25">
        <v>14.88</v>
      </c>
      <c r="AJ110" s="25">
        <v>0.93</v>
      </c>
      <c r="AK110" s="25">
        <v>19.53</v>
      </c>
      <c r="AL110" s="25">
        <v>17.670000000000002</v>
      </c>
      <c r="AM110" s="25">
        <v>18.600000000000001</v>
      </c>
      <c r="AN110" s="25">
        <v>4.6500000000000004</v>
      </c>
      <c r="AO110" s="25">
        <v>0</v>
      </c>
      <c r="AP110" s="25">
        <v>3.72</v>
      </c>
      <c r="AQ110" s="25">
        <v>17.670000000000002</v>
      </c>
      <c r="AR110" s="25">
        <v>0</v>
      </c>
      <c r="AS110" s="25">
        <v>8.370000000000001</v>
      </c>
      <c r="AT110" s="25">
        <v>0</v>
      </c>
      <c r="AU110" s="25">
        <v>9.3000000000000007</v>
      </c>
      <c r="AV110" s="25">
        <v>7.44</v>
      </c>
      <c r="AW110" s="25">
        <v>0</v>
      </c>
      <c r="AX110" s="25">
        <v>21.39</v>
      </c>
      <c r="AY110" s="25">
        <v>0.93</v>
      </c>
      <c r="AZ110" s="25">
        <v>17.670000000000002</v>
      </c>
      <c r="BA110" s="25">
        <v>1.86</v>
      </c>
      <c r="BB110" s="25">
        <v>3.72</v>
      </c>
      <c r="BC110" s="25">
        <v>24.18</v>
      </c>
      <c r="BD110" s="25">
        <v>0</v>
      </c>
      <c r="BE110" s="25">
        <v>7.44</v>
      </c>
      <c r="BF110" s="25">
        <v>34.410000000000004</v>
      </c>
      <c r="BG110" s="25">
        <v>0.93</v>
      </c>
      <c r="BH110" s="25">
        <v>0</v>
      </c>
      <c r="BI110" s="25">
        <v>6.5100000000000007</v>
      </c>
      <c r="BJ110" s="25">
        <v>33.480000000000004</v>
      </c>
      <c r="BK110" s="25">
        <v>34.410000000000004</v>
      </c>
      <c r="BL110" s="25">
        <v>3.72</v>
      </c>
      <c r="BM110" s="25">
        <v>6.5100000000000007</v>
      </c>
      <c r="BN110" s="25">
        <v>0</v>
      </c>
    </row>
    <row r="111" spans="1:66" x14ac:dyDescent="0.25">
      <c r="A111" s="6">
        <v>45023</v>
      </c>
      <c r="B111" t="s">
        <v>10</v>
      </c>
      <c r="C111">
        <v>7</v>
      </c>
      <c r="D111">
        <f t="shared" si="9"/>
        <v>385.95000000000005</v>
      </c>
      <c r="E111">
        <f t="shared" si="14"/>
        <v>84.63</v>
      </c>
      <c r="F111">
        <f t="shared" si="15"/>
        <v>111.60000000000001</v>
      </c>
      <c r="G111">
        <f t="shared" si="16"/>
        <v>78.12</v>
      </c>
      <c r="H111">
        <f t="shared" si="17"/>
        <v>111.6</v>
      </c>
      <c r="I111">
        <v>1</v>
      </c>
      <c r="J111" s="22">
        <v>0.22320000000000001</v>
      </c>
      <c r="K111" s="22">
        <v>0.22320000000000001</v>
      </c>
      <c r="L111" s="22">
        <v>0.6603</v>
      </c>
      <c r="M111" s="22">
        <v>0.77190000000000014</v>
      </c>
      <c r="N111" s="22">
        <v>0.46500000000000002</v>
      </c>
      <c r="O111" s="24">
        <v>0.6603</v>
      </c>
      <c r="P111" s="24">
        <v>0.55800000000000005</v>
      </c>
      <c r="Q111" s="24">
        <v>0.5766</v>
      </c>
      <c r="R111" s="24">
        <v>0.87420000000000009</v>
      </c>
      <c r="S111" s="24">
        <v>0.8277000000000001</v>
      </c>
      <c r="T111" s="24">
        <v>0.92070000000000007</v>
      </c>
      <c r="U111" s="24">
        <v>0.79980000000000007</v>
      </c>
      <c r="V111" s="24">
        <v>0.8277000000000001</v>
      </c>
      <c r="W111" s="24">
        <v>0.73470000000000002</v>
      </c>
      <c r="X111" s="24">
        <v>0.67890000000000006</v>
      </c>
      <c r="Y111" s="24">
        <v>0.85560000000000003</v>
      </c>
      <c r="Z111" s="24">
        <v>0.35340000000000005</v>
      </c>
      <c r="AA111" s="25">
        <v>19.53</v>
      </c>
      <c r="AB111" s="25">
        <v>14.88</v>
      </c>
      <c r="AC111" s="25">
        <v>0</v>
      </c>
      <c r="AD111" s="25">
        <v>21.39</v>
      </c>
      <c r="AE111" s="25">
        <v>31.62</v>
      </c>
      <c r="AF111" s="25">
        <v>13.020000000000001</v>
      </c>
      <c r="AG111" s="25">
        <v>0</v>
      </c>
      <c r="AH111" s="25">
        <v>0.93</v>
      </c>
      <c r="AI111" s="25">
        <v>7.44</v>
      </c>
      <c r="AJ111" s="25">
        <v>2.79</v>
      </c>
      <c r="AK111" s="25">
        <v>3.72</v>
      </c>
      <c r="AL111" s="25">
        <v>5.58</v>
      </c>
      <c r="AM111" s="25">
        <v>21.39</v>
      </c>
      <c r="AN111" s="25">
        <v>7.44</v>
      </c>
      <c r="AO111" s="25">
        <v>10.23</v>
      </c>
      <c r="AP111" s="25">
        <v>24.18</v>
      </c>
      <c r="AQ111" s="25">
        <v>0</v>
      </c>
      <c r="AR111" s="25">
        <v>22.32</v>
      </c>
      <c r="AS111" s="25">
        <v>15.81</v>
      </c>
      <c r="AT111" s="25">
        <v>4.6500000000000004</v>
      </c>
      <c r="AU111" s="25">
        <v>0</v>
      </c>
      <c r="AV111" s="25">
        <v>0</v>
      </c>
      <c r="AW111" s="25">
        <v>30.69</v>
      </c>
      <c r="AX111" s="25">
        <v>0</v>
      </c>
      <c r="AY111" s="25">
        <v>3.72</v>
      </c>
      <c r="AZ111" s="25">
        <v>0</v>
      </c>
      <c r="BA111" s="25">
        <v>19.53</v>
      </c>
      <c r="BB111" s="25">
        <v>0</v>
      </c>
      <c r="BC111" s="25">
        <v>13.020000000000001</v>
      </c>
      <c r="BD111" s="25">
        <v>11.16</v>
      </c>
      <c r="BE111" s="25">
        <v>22.32</v>
      </c>
      <c r="BF111" s="25">
        <v>4.6500000000000004</v>
      </c>
      <c r="BG111" s="25">
        <v>6.5100000000000007</v>
      </c>
      <c r="BH111" s="25">
        <v>13.950000000000001</v>
      </c>
      <c r="BI111" s="25">
        <v>15.81</v>
      </c>
      <c r="BJ111" s="25">
        <v>0</v>
      </c>
      <c r="BK111" s="25">
        <v>0</v>
      </c>
      <c r="BL111" s="25">
        <v>21.39</v>
      </c>
      <c r="BM111" s="25">
        <v>0</v>
      </c>
      <c r="BN111" s="25">
        <v>0</v>
      </c>
    </row>
    <row r="112" spans="1:66" x14ac:dyDescent="0.25">
      <c r="A112" s="6">
        <v>45024</v>
      </c>
      <c r="B112" t="s">
        <v>10</v>
      </c>
      <c r="C112">
        <v>8</v>
      </c>
      <c r="D112">
        <f t="shared" si="9"/>
        <v>425.94</v>
      </c>
      <c r="E112">
        <f t="shared" si="14"/>
        <v>130.19999999999999</v>
      </c>
      <c r="F112">
        <f t="shared" si="15"/>
        <v>47.430000000000007</v>
      </c>
      <c r="G112">
        <f t="shared" si="16"/>
        <v>131.13000000000002</v>
      </c>
      <c r="H112">
        <f t="shared" si="17"/>
        <v>117.18000000000002</v>
      </c>
      <c r="I112">
        <v>1</v>
      </c>
      <c r="J112" s="22">
        <v>0.2883</v>
      </c>
      <c r="K112" s="22">
        <v>0.5766</v>
      </c>
      <c r="L112" s="22">
        <v>0.59520000000000006</v>
      </c>
      <c r="M112" s="22">
        <v>0.77190000000000014</v>
      </c>
      <c r="N112" s="22">
        <v>0.83700000000000008</v>
      </c>
      <c r="O112" s="24">
        <v>0.68820000000000003</v>
      </c>
      <c r="P112" s="24">
        <v>0.6603</v>
      </c>
      <c r="Q112" s="24">
        <v>0.29760000000000003</v>
      </c>
      <c r="R112" s="24">
        <v>0.68820000000000003</v>
      </c>
      <c r="S112" s="24">
        <v>0.71610000000000007</v>
      </c>
      <c r="T112" s="24">
        <v>0.77190000000000014</v>
      </c>
      <c r="U112" s="24">
        <v>0.39990000000000003</v>
      </c>
      <c r="V112" s="24">
        <v>0.92070000000000007</v>
      </c>
      <c r="W112" s="24">
        <v>0.79980000000000007</v>
      </c>
      <c r="X112" s="24">
        <v>0.84630000000000005</v>
      </c>
      <c r="Y112" s="24">
        <v>0.37200000000000005</v>
      </c>
      <c r="Z112" s="24">
        <v>0.27900000000000003</v>
      </c>
      <c r="AA112" s="25">
        <v>0</v>
      </c>
      <c r="AB112" s="25">
        <v>0</v>
      </c>
      <c r="AC112" s="25">
        <v>0</v>
      </c>
      <c r="AD112" s="25">
        <v>17.670000000000002</v>
      </c>
      <c r="AE112" s="25">
        <v>15.81</v>
      </c>
      <c r="AF112" s="25">
        <v>0</v>
      </c>
      <c r="AG112" s="25">
        <v>13.950000000000001</v>
      </c>
      <c r="AH112" s="25">
        <v>0</v>
      </c>
      <c r="AI112" s="25">
        <v>0</v>
      </c>
      <c r="AJ112" s="25">
        <v>0</v>
      </c>
      <c r="AK112" s="25">
        <v>47.43</v>
      </c>
      <c r="AL112" s="25">
        <v>33.480000000000004</v>
      </c>
      <c r="AM112" s="25">
        <v>8.370000000000001</v>
      </c>
      <c r="AN112" s="25">
        <v>0</v>
      </c>
      <c r="AO112" s="25">
        <v>0</v>
      </c>
      <c r="AP112" s="25">
        <v>11.16</v>
      </c>
      <c r="AQ112" s="25">
        <v>26.040000000000003</v>
      </c>
      <c r="AR112" s="25">
        <v>8.370000000000001</v>
      </c>
      <c r="AS112" s="25">
        <v>2.79</v>
      </c>
      <c r="AT112" s="25">
        <v>26.970000000000002</v>
      </c>
      <c r="AU112" s="25">
        <v>17.670000000000002</v>
      </c>
      <c r="AV112" s="25">
        <v>25.110000000000003</v>
      </c>
      <c r="AW112" s="25">
        <v>0</v>
      </c>
      <c r="AX112" s="25">
        <v>18.600000000000001</v>
      </c>
      <c r="AY112" s="25">
        <v>7.44</v>
      </c>
      <c r="AZ112" s="25">
        <v>13.020000000000001</v>
      </c>
      <c r="BA112" s="25">
        <v>32.550000000000004</v>
      </c>
      <c r="BB112" s="25">
        <v>0.93</v>
      </c>
      <c r="BC112" s="25">
        <v>14.88</v>
      </c>
      <c r="BD112" s="25">
        <v>0.93</v>
      </c>
      <c r="BE112" s="25">
        <v>0</v>
      </c>
      <c r="BF112" s="25">
        <v>0</v>
      </c>
      <c r="BG112" s="25">
        <v>13.020000000000001</v>
      </c>
      <c r="BH112" s="25">
        <v>39.99</v>
      </c>
      <c r="BI112" s="25">
        <v>13.020000000000001</v>
      </c>
      <c r="BJ112" s="25">
        <v>28.830000000000002</v>
      </c>
      <c r="BK112" s="25">
        <v>0</v>
      </c>
      <c r="BL112" s="25">
        <v>20.46</v>
      </c>
      <c r="BM112" s="25">
        <v>14.88</v>
      </c>
      <c r="BN112" s="25">
        <v>0</v>
      </c>
    </row>
    <row r="113" spans="1:66" x14ac:dyDescent="0.25">
      <c r="A113" s="6">
        <v>45025</v>
      </c>
      <c r="B113" t="s">
        <v>10</v>
      </c>
      <c r="C113">
        <v>9</v>
      </c>
      <c r="D113">
        <f t="shared" si="9"/>
        <v>393.3900000000001</v>
      </c>
      <c r="E113">
        <f t="shared" si="14"/>
        <v>126.48000000000002</v>
      </c>
      <c r="F113">
        <f t="shared" si="15"/>
        <v>40.92</v>
      </c>
      <c r="G113">
        <f t="shared" si="16"/>
        <v>104.16</v>
      </c>
      <c r="H113">
        <f t="shared" si="17"/>
        <v>121.83000000000001</v>
      </c>
      <c r="I113">
        <v>0</v>
      </c>
      <c r="J113" s="22">
        <v>0.34410000000000002</v>
      </c>
      <c r="K113" s="22">
        <v>0.53939999999999999</v>
      </c>
      <c r="L113" s="22">
        <v>0.6603</v>
      </c>
      <c r="M113" s="22">
        <v>0.61380000000000001</v>
      </c>
      <c r="N113" s="22">
        <v>0.74400000000000011</v>
      </c>
      <c r="O113" s="24">
        <v>0.66959999999999997</v>
      </c>
      <c r="P113" s="24">
        <v>0.6603</v>
      </c>
      <c r="Q113" s="24">
        <v>0.47430000000000005</v>
      </c>
      <c r="R113" s="24">
        <v>0.91139999999999999</v>
      </c>
      <c r="S113" s="24">
        <v>0.92070000000000007</v>
      </c>
      <c r="T113" s="24">
        <v>0.14880000000000002</v>
      </c>
      <c r="U113" s="24">
        <v>0.54869999999999997</v>
      </c>
      <c r="V113" s="24">
        <v>0.3906</v>
      </c>
      <c r="W113" s="24">
        <v>0.65100000000000013</v>
      </c>
      <c r="X113" s="24">
        <v>0.6231000000000001</v>
      </c>
      <c r="Y113" s="24">
        <v>0.66959999999999997</v>
      </c>
      <c r="Z113" s="24">
        <v>0.85560000000000003</v>
      </c>
      <c r="AA113" s="25">
        <v>0</v>
      </c>
      <c r="AB113" s="25">
        <v>12.09</v>
      </c>
      <c r="AC113" s="25">
        <v>8.370000000000001</v>
      </c>
      <c r="AD113" s="25">
        <v>6.5100000000000007</v>
      </c>
      <c r="AE113" s="25">
        <v>0</v>
      </c>
      <c r="AF113" s="25">
        <v>0</v>
      </c>
      <c r="AG113" s="25">
        <v>0</v>
      </c>
      <c r="AH113" s="25">
        <v>7.44</v>
      </c>
      <c r="AI113" s="25">
        <v>3.72</v>
      </c>
      <c r="AJ113" s="25">
        <v>2.79</v>
      </c>
      <c r="AK113" s="25">
        <v>0</v>
      </c>
      <c r="AL113" s="25">
        <v>40.92</v>
      </c>
      <c r="AM113" s="25">
        <v>3.72</v>
      </c>
      <c r="AN113" s="25">
        <v>0</v>
      </c>
      <c r="AO113" s="25">
        <v>10.23</v>
      </c>
      <c r="AP113" s="25">
        <v>35.340000000000003</v>
      </c>
      <c r="AQ113" s="25">
        <v>12.09</v>
      </c>
      <c r="AR113" s="25">
        <v>0</v>
      </c>
      <c r="AS113" s="25">
        <v>3.72</v>
      </c>
      <c r="AT113" s="25">
        <v>15.81</v>
      </c>
      <c r="AU113" s="25">
        <v>9.3000000000000007</v>
      </c>
      <c r="AV113" s="25">
        <v>16.740000000000002</v>
      </c>
      <c r="AW113" s="25">
        <v>14.88</v>
      </c>
      <c r="AX113" s="25">
        <v>24.18</v>
      </c>
      <c r="AY113" s="25">
        <v>12.09</v>
      </c>
      <c r="AZ113" s="25">
        <v>0</v>
      </c>
      <c r="BA113" s="25">
        <v>0</v>
      </c>
      <c r="BB113" s="25">
        <v>5.58</v>
      </c>
      <c r="BC113" s="25">
        <v>0</v>
      </c>
      <c r="BD113" s="25">
        <v>21.39</v>
      </c>
      <c r="BE113" s="25">
        <v>3.72</v>
      </c>
      <c r="BF113" s="25">
        <v>46.5</v>
      </c>
      <c r="BG113" s="25">
        <v>0</v>
      </c>
      <c r="BH113" s="25">
        <v>27.900000000000002</v>
      </c>
      <c r="BI113" s="25">
        <v>0</v>
      </c>
      <c r="BJ113" s="25">
        <v>10.23</v>
      </c>
      <c r="BK113" s="25">
        <v>27.900000000000002</v>
      </c>
      <c r="BL113" s="25">
        <v>0</v>
      </c>
      <c r="BM113" s="25">
        <v>8.370000000000001</v>
      </c>
      <c r="BN113" s="25">
        <v>1.86</v>
      </c>
    </row>
    <row r="114" spans="1:66" x14ac:dyDescent="0.25">
      <c r="A114" s="6">
        <v>45026</v>
      </c>
      <c r="B114" t="s">
        <v>10</v>
      </c>
      <c r="C114">
        <v>10</v>
      </c>
      <c r="D114">
        <f t="shared" si="9"/>
        <v>438.03000000000003</v>
      </c>
      <c r="E114">
        <f t="shared" si="14"/>
        <v>87.420000000000016</v>
      </c>
      <c r="F114">
        <f t="shared" si="15"/>
        <v>119.03999999999999</v>
      </c>
      <c r="G114">
        <f t="shared" si="16"/>
        <v>135.78</v>
      </c>
      <c r="H114">
        <f t="shared" si="17"/>
        <v>95.79</v>
      </c>
      <c r="I114">
        <v>1</v>
      </c>
      <c r="J114" s="22">
        <v>0.87420000000000009</v>
      </c>
      <c r="K114" s="22">
        <v>0.35340000000000005</v>
      </c>
      <c r="L114" s="22">
        <v>0.80910000000000004</v>
      </c>
      <c r="M114" s="22">
        <v>0.74400000000000011</v>
      </c>
      <c r="N114" s="22">
        <v>0.91139999999999999</v>
      </c>
      <c r="O114" s="24">
        <v>0.70680000000000009</v>
      </c>
      <c r="P114" s="24">
        <v>0.92070000000000007</v>
      </c>
      <c r="Q114" s="24">
        <v>0.63240000000000007</v>
      </c>
      <c r="R114" s="24">
        <v>0.47430000000000005</v>
      </c>
      <c r="S114" s="24">
        <v>0.43710000000000004</v>
      </c>
      <c r="T114" s="24">
        <v>0.65100000000000013</v>
      </c>
      <c r="U114" s="24">
        <v>0.45569999999999999</v>
      </c>
      <c r="V114" s="24">
        <v>0.84630000000000005</v>
      </c>
      <c r="W114" s="24">
        <v>0.84630000000000005</v>
      </c>
      <c r="X114" s="24">
        <v>0.89280000000000004</v>
      </c>
      <c r="Y114" s="24">
        <v>0.84630000000000005</v>
      </c>
      <c r="Z114" s="24">
        <v>0.30690000000000001</v>
      </c>
      <c r="AA114" s="25">
        <v>1.86</v>
      </c>
      <c r="AB114" s="25">
        <v>28.830000000000002</v>
      </c>
      <c r="AC114" s="25">
        <v>0</v>
      </c>
      <c r="AD114" s="25">
        <v>0</v>
      </c>
      <c r="AE114" s="25">
        <v>0</v>
      </c>
      <c r="AF114" s="25">
        <v>26.970000000000002</v>
      </c>
      <c r="AG114" s="25">
        <v>24.18</v>
      </c>
      <c r="AH114" s="25">
        <v>18.600000000000001</v>
      </c>
      <c r="AI114" s="25">
        <v>18.600000000000001</v>
      </c>
      <c r="AJ114" s="25">
        <v>0</v>
      </c>
      <c r="AK114" s="25">
        <v>0</v>
      </c>
      <c r="AL114" s="25">
        <v>0</v>
      </c>
      <c r="AM114" s="25">
        <v>5.58</v>
      </c>
      <c r="AN114" s="25">
        <v>21.39</v>
      </c>
      <c r="AO114" s="25">
        <v>0</v>
      </c>
      <c r="AP114" s="25">
        <v>14.88</v>
      </c>
      <c r="AQ114" s="25">
        <v>26.970000000000002</v>
      </c>
      <c r="AR114" s="25">
        <v>0</v>
      </c>
      <c r="AS114" s="25">
        <v>26.970000000000002</v>
      </c>
      <c r="AT114" s="25">
        <v>0</v>
      </c>
      <c r="AU114" s="25">
        <v>31.62</v>
      </c>
      <c r="AV114" s="25">
        <v>0</v>
      </c>
      <c r="AW114" s="25">
        <v>8.370000000000001</v>
      </c>
      <c r="AX114" s="25">
        <v>39.99</v>
      </c>
      <c r="AY114" s="25">
        <v>0</v>
      </c>
      <c r="AZ114" s="25">
        <v>7.44</v>
      </c>
      <c r="BA114" s="25">
        <v>16.740000000000002</v>
      </c>
      <c r="BB114" s="25">
        <v>21.39</v>
      </c>
      <c r="BC114" s="25">
        <v>4.6500000000000004</v>
      </c>
      <c r="BD114" s="25">
        <v>5.58</v>
      </c>
      <c r="BE114" s="25">
        <v>0</v>
      </c>
      <c r="BF114" s="25">
        <v>0</v>
      </c>
      <c r="BG114" s="25">
        <v>5.58</v>
      </c>
      <c r="BH114" s="25">
        <v>29.76</v>
      </c>
      <c r="BI114" s="25">
        <v>28.830000000000002</v>
      </c>
      <c r="BJ114" s="25">
        <v>12.09</v>
      </c>
      <c r="BK114" s="25">
        <v>6.5100000000000007</v>
      </c>
      <c r="BL114" s="25">
        <v>0.93</v>
      </c>
      <c r="BM114" s="25">
        <v>3.72</v>
      </c>
      <c r="BN114" s="25">
        <v>0</v>
      </c>
    </row>
    <row r="115" spans="1:66" x14ac:dyDescent="0.25">
      <c r="A115" s="6">
        <v>45027</v>
      </c>
      <c r="B115" t="s">
        <v>10</v>
      </c>
      <c r="C115">
        <v>11</v>
      </c>
      <c r="D115">
        <f t="shared" si="9"/>
        <v>529.1700000000003</v>
      </c>
      <c r="E115">
        <f t="shared" si="14"/>
        <v>164.61</v>
      </c>
      <c r="F115">
        <f t="shared" si="15"/>
        <v>87.42</v>
      </c>
      <c r="G115">
        <f t="shared" si="16"/>
        <v>131.13000000000022</v>
      </c>
      <c r="H115">
        <f t="shared" si="17"/>
        <v>146.01</v>
      </c>
      <c r="I115">
        <v>0</v>
      </c>
      <c r="J115" s="22">
        <v>0.30690000000000001</v>
      </c>
      <c r="K115" s="22">
        <v>0.6231000000000001</v>
      </c>
      <c r="L115" s="22">
        <v>0.61380000000000001</v>
      </c>
      <c r="M115" s="22">
        <v>0.47430000000000005</v>
      </c>
      <c r="N115" s="22">
        <v>0.54869999999999997</v>
      </c>
      <c r="O115" s="24">
        <v>0.55800000000000005</v>
      </c>
      <c r="P115" s="24">
        <v>0.86490000000000011</v>
      </c>
      <c r="Q115" s="24">
        <v>0.79049999999999998</v>
      </c>
      <c r="R115" s="24">
        <v>0.6603</v>
      </c>
      <c r="S115" s="24">
        <v>0.72540000000000004</v>
      </c>
      <c r="T115" s="24">
        <v>0.88350000000000006</v>
      </c>
      <c r="U115" s="24">
        <v>0.83700000000000008</v>
      </c>
      <c r="V115" s="24">
        <v>0.53939999999999999</v>
      </c>
      <c r="W115" s="24">
        <v>0.33479999999999999</v>
      </c>
      <c r="X115" s="24">
        <v>0.40920000000000001</v>
      </c>
      <c r="Y115" s="24">
        <v>0.40920000000000001</v>
      </c>
      <c r="Z115" s="24">
        <v>0.42780000000000001</v>
      </c>
      <c r="AA115" s="25">
        <v>10.23</v>
      </c>
      <c r="AB115" s="25">
        <v>8.370000000000001</v>
      </c>
      <c r="AC115" s="25">
        <v>0</v>
      </c>
      <c r="AD115" s="25">
        <v>26.040000000000003</v>
      </c>
      <c r="AE115" s="25">
        <v>0</v>
      </c>
      <c r="AF115" s="25">
        <v>17.670000000000002</v>
      </c>
      <c r="AG115" s="25">
        <v>0.93</v>
      </c>
      <c r="AH115" s="25">
        <v>24.18</v>
      </c>
      <c r="AI115" s="25">
        <v>0</v>
      </c>
      <c r="AJ115" s="25">
        <v>0</v>
      </c>
      <c r="AK115" s="25">
        <v>7.44</v>
      </c>
      <c r="AL115" s="25">
        <v>16.740000000000002</v>
      </c>
      <c r="AM115" s="25">
        <v>0</v>
      </c>
      <c r="AN115" s="25">
        <v>0.93</v>
      </c>
      <c r="AO115" s="25">
        <v>38.130000000000003</v>
      </c>
      <c r="AP115" s="25">
        <v>3.72</v>
      </c>
      <c r="AQ115" s="25">
        <v>37.200000000000003</v>
      </c>
      <c r="AR115" s="25">
        <v>15.81</v>
      </c>
      <c r="AS115" s="25">
        <v>33.480000000000004</v>
      </c>
      <c r="AT115" s="25">
        <v>0</v>
      </c>
      <c r="AU115" s="25">
        <v>38.130000000000003</v>
      </c>
      <c r="AV115" s="25">
        <v>23.25</v>
      </c>
      <c r="AW115" s="25">
        <v>0</v>
      </c>
      <c r="AX115" s="25">
        <v>5.58</v>
      </c>
      <c r="AY115" s="25">
        <v>0</v>
      </c>
      <c r="AZ115" s="25">
        <v>13.020000000000106</v>
      </c>
      <c r="BA115" s="25">
        <v>14.88</v>
      </c>
      <c r="BB115" s="25">
        <v>2.79</v>
      </c>
      <c r="BC115" s="25">
        <v>20.460000000000107</v>
      </c>
      <c r="BD115" s="25">
        <v>13.020000000000001</v>
      </c>
      <c r="BE115" s="25">
        <v>39.06</v>
      </c>
      <c r="BF115" s="25">
        <v>18.600000000000001</v>
      </c>
      <c r="BG115" s="25">
        <v>13.950000000000001</v>
      </c>
      <c r="BH115" s="25">
        <v>29.76</v>
      </c>
      <c r="BI115" s="25">
        <v>20.46</v>
      </c>
      <c r="BJ115" s="25">
        <v>3.72</v>
      </c>
      <c r="BK115" s="25">
        <v>0</v>
      </c>
      <c r="BL115" s="25">
        <v>16.740000000000002</v>
      </c>
      <c r="BM115" s="25">
        <v>0</v>
      </c>
      <c r="BN115" s="25">
        <v>22.32</v>
      </c>
    </row>
    <row r="116" spans="1:66" x14ac:dyDescent="0.25">
      <c r="A116" s="6">
        <v>45028</v>
      </c>
      <c r="B116" t="s">
        <v>10</v>
      </c>
      <c r="C116">
        <v>12</v>
      </c>
      <c r="D116">
        <f t="shared" si="9"/>
        <v>561.72</v>
      </c>
      <c r="E116">
        <f t="shared" si="14"/>
        <v>142.29</v>
      </c>
      <c r="F116">
        <f t="shared" si="15"/>
        <v>100.44</v>
      </c>
      <c r="G116">
        <f t="shared" si="16"/>
        <v>89.280000000000015</v>
      </c>
      <c r="H116">
        <f t="shared" si="17"/>
        <v>229.71</v>
      </c>
      <c r="I116">
        <v>0</v>
      </c>
      <c r="J116" s="22">
        <v>0.38130000000000003</v>
      </c>
      <c r="K116" s="22">
        <v>0.66959999999999997</v>
      </c>
      <c r="L116" s="22">
        <v>0.6603</v>
      </c>
      <c r="M116" s="22">
        <v>0.80910000000000004</v>
      </c>
      <c r="N116" s="22">
        <v>0.18600000000000003</v>
      </c>
      <c r="O116" s="24">
        <v>0.83700000000000008</v>
      </c>
      <c r="P116" s="24">
        <v>0.5766</v>
      </c>
      <c r="Q116" s="24">
        <v>0.67890000000000006</v>
      </c>
      <c r="R116" s="24">
        <v>0.56730000000000003</v>
      </c>
      <c r="S116" s="24">
        <v>0.53939999999999999</v>
      </c>
      <c r="T116" s="24">
        <v>0.6231000000000001</v>
      </c>
      <c r="U116" s="24">
        <v>0.90210000000000001</v>
      </c>
      <c r="V116" s="24">
        <v>0.89280000000000004</v>
      </c>
      <c r="W116" s="24">
        <v>0.79049999999999998</v>
      </c>
      <c r="X116" s="24">
        <v>0.67890000000000006</v>
      </c>
      <c r="Y116" s="24">
        <v>0.87420000000000009</v>
      </c>
      <c r="Z116" s="24">
        <v>0.38130000000000003</v>
      </c>
      <c r="AA116" s="25">
        <v>0</v>
      </c>
      <c r="AB116" s="25">
        <v>27.900000000000002</v>
      </c>
      <c r="AC116" s="25">
        <v>18.600000000000001</v>
      </c>
      <c r="AD116" s="25">
        <v>0</v>
      </c>
      <c r="AE116" s="25">
        <v>0</v>
      </c>
      <c r="AF116" s="25">
        <v>14.88</v>
      </c>
      <c r="AG116" s="25">
        <v>0.93</v>
      </c>
      <c r="AH116" s="25">
        <v>0.93</v>
      </c>
      <c r="AI116" s="25">
        <v>20.46</v>
      </c>
      <c r="AJ116" s="25">
        <v>16.740000000000002</v>
      </c>
      <c r="AK116" s="25">
        <v>0</v>
      </c>
      <c r="AL116" s="25">
        <v>32.550000000000004</v>
      </c>
      <c r="AM116" s="25">
        <v>26.040000000000003</v>
      </c>
      <c r="AN116" s="25">
        <v>11.16</v>
      </c>
      <c r="AO116" s="25">
        <v>16.740000000000002</v>
      </c>
      <c r="AP116" s="25">
        <v>18.600000000000001</v>
      </c>
      <c r="AQ116" s="25">
        <v>18.600000000000001</v>
      </c>
      <c r="AR116" s="25">
        <v>26.040000000000003</v>
      </c>
      <c r="AS116" s="25">
        <v>37.200000000000003</v>
      </c>
      <c r="AT116" s="25">
        <v>42.78</v>
      </c>
      <c r="AU116" s="25">
        <v>28.830000000000002</v>
      </c>
      <c r="AV116" s="25">
        <v>1.86</v>
      </c>
      <c r="AW116" s="25">
        <v>9.3000000000000007</v>
      </c>
      <c r="AX116" s="25">
        <v>0</v>
      </c>
      <c r="AY116" s="25">
        <v>7.44</v>
      </c>
      <c r="AZ116" s="25">
        <v>15.81</v>
      </c>
      <c r="BA116" s="25">
        <v>3.72</v>
      </c>
      <c r="BB116" s="25">
        <v>4.6500000000000004</v>
      </c>
      <c r="BC116" s="25">
        <v>0</v>
      </c>
      <c r="BD116" s="25">
        <v>17.670000000000002</v>
      </c>
      <c r="BE116" s="25">
        <v>0</v>
      </c>
      <c r="BF116" s="25">
        <v>7.44</v>
      </c>
      <c r="BG116" s="25">
        <v>8.370000000000001</v>
      </c>
      <c r="BH116" s="25">
        <v>2.79</v>
      </c>
      <c r="BI116" s="25">
        <v>21.39</v>
      </c>
      <c r="BJ116" s="25">
        <v>0</v>
      </c>
      <c r="BK116" s="25">
        <v>6.5100000000000007</v>
      </c>
      <c r="BL116" s="25">
        <v>45.57</v>
      </c>
      <c r="BM116" s="25">
        <v>28.830000000000002</v>
      </c>
      <c r="BN116" s="25">
        <v>21.39</v>
      </c>
    </row>
    <row r="117" spans="1:66" x14ac:dyDescent="0.25">
      <c r="A117" s="6">
        <v>45029</v>
      </c>
      <c r="B117" t="s">
        <v>10</v>
      </c>
      <c r="C117">
        <v>13</v>
      </c>
      <c r="D117">
        <f t="shared" si="9"/>
        <v>400.8300000000001</v>
      </c>
      <c r="E117">
        <f t="shared" si="14"/>
        <v>126.48</v>
      </c>
      <c r="F117">
        <f t="shared" si="15"/>
        <v>87.42</v>
      </c>
      <c r="G117">
        <f t="shared" si="16"/>
        <v>106.02000000000004</v>
      </c>
      <c r="H117">
        <f t="shared" si="17"/>
        <v>80.910000000000011</v>
      </c>
      <c r="I117">
        <v>0</v>
      </c>
      <c r="J117" s="22">
        <v>0.29760000000000003</v>
      </c>
      <c r="K117" s="22">
        <v>0.6603</v>
      </c>
      <c r="L117" s="22">
        <v>0.92070000000000007</v>
      </c>
      <c r="M117" s="22">
        <v>0.77190000000000014</v>
      </c>
      <c r="N117" s="22">
        <v>0.88350000000000006</v>
      </c>
      <c r="O117" s="24">
        <v>0.51150000000000007</v>
      </c>
      <c r="P117" s="24">
        <v>0.63240000000000007</v>
      </c>
      <c r="Q117" s="24">
        <v>0.68820000000000003</v>
      </c>
      <c r="R117" s="24">
        <v>0.64170000000000005</v>
      </c>
      <c r="S117" s="24">
        <v>0.92070000000000007</v>
      </c>
      <c r="T117" s="24">
        <v>0.21390000000000001</v>
      </c>
      <c r="U117" s="24">
        <v>0.44640000000000002</v>
      </c>
      <c r="V117" s="24">
        <v>0.2697</v>
      </c>
      <c r="W117" s="24">
        <v>0.89280000000000004</v>
      </c>
      <c r="X117" s="24">
        <v>0.86490000000000011</v>
      </c>
      <c r="Y117" s="24">
        <v>0.84630000000000005</v>
      </c>
      <c r="Z117" s="24">
        <v>0.27900000000000003</v>
      </c>
      <c r="AA117" s="25">
        <v>0</v>
      </c>
      <c r="AB117" s="25">
        <v>23.25</v>
      </c>
      <c r="AC117" s="25">
        <v>0</v>
      </c>
      <c r="AD117" s="25">
        <v>15.81</v>
      </c>
      <c r="AE117" s="25">
        <v>0</v>
      </c>
      <c r="AF117" s="25">
        <v>6.5100000000000007</v>
      </c>
      <c r="AG117" s="25">
        <v>32.550000000000004</v>
      </c>
      <c r="AH117" s="25">
        <v>0</v>
      </c>
      <c r="AI117" s="25">
        <v>0</v>
      </c>
      <c r="AJ117" s="25">
        <v>9.3000000000000007</v>
      </c>
      <c r="AK117" s="25">
        <v>32.550000000000004</v>
      </c>
      <c r="AL117" s="25">
        <v>4.6500000000000004</v>
      </c>
      <c r="AM117" s="25">
        <v>15.81</v>
      </c>
      <c r="AN117" s="25">
        <v>4.6500000000000004</v>
      </c>
      <c r="AO117" s="25">
        <v>6.5100000000000007</v>
      </c>
      <c r="AP117" s="25">
        <v>0</v>
      </c>
      <c r="AQ117" s="25">
        <v>0</v>
      </c>
      <c r="AR117" s="25">
        <v>23.25</v>
      </c>
      <c r="AS117" s="25">
        <v>19.53</v>
      </c>
      <c r="AT117" s="25">
        <v>6.5100000000000007</v>
      </c>
      <c r="AU117" s="25">
        <v>0</v>
      </c>
      <c r="AV117" s="25">
        <v>0</v>
      </c>
      <c r="AW117" s="25">
        <v>29.76</v>
      </c>
      <c r="AX117" s="25">
        <v>38.130000000000003</v>
      </c>
      <c r="AY117" s="25">
        <v>9.3000000000000007</v>
      </c>
      <c r="AZ117" s="25">
        <v>5.58</v>
      </c>
      <c r="BA117" s="25">
        <v>2.79</v>
      </c>
      <c r="BB117" s="25">
        <v>8.370000000000001</v>
      </c>
      <c r="BC117" s="25">
        <v>0</v>
      </c>
      <c r="BD117" s="25">
        <v>12.090000000000027</v>
      </c>
      <c r="BE117" s="25">
        <v>1.86</v>
      </c>
      <c r="BF117" s="25">
        <v>0</v>
      </c>
      <c r="BG117" s="25">
        <v>3.72</v>
      </c>
      <c r="BH117" s="25">
        <v>0</v>
      </c>
      <c r="BI117" s="25">
        <v>18.600000000000001</v>
      </c>
      <c r="BJ117" s="25">
        <v>31.62</v>
      </c>
      <c r="BK117" s="25">
        <v>5.58</v>
      </c>
      <c r="BL117" s="25">
        <v>13.950000000000001</v>
      </c>
      <c r="BM117" s="25">
        <v>13.950000000000001</v>
      </c>
      <c r="BN117" s="25">
        <v>37.200000000000003</v>
      </c>
    </row>
    <row r="118" spans="1:66" x14ac:dyDescent="0.25">
      <c r="A118" s="6">
        <v>45030</v>
      </c>
      <c r="B118" t="s">
        <v>10</v>
      </c>
      <c r="C118">
        <v>14</v>
      </c>
      <c r="D118">
        <f t="shared" si="9"/>
        <v>286.44000000000005</v>
      </c>
      <c r="E118">
        <f t="shared" si="14"/>
        <v>34.409999999999997</v>
      </c>
      <c r="F118">
        <f t="shared" si="15"/>
        <v>117.18000000000002</v>
      </c>
      <c r="G118">
        <f t="shared" si="16"/>
        <v>39.06</v>
      </c>
      <c r="H118">
        <f t="shared" si="17"/>
        <v>95.789999999999992</v>
      </c>
      <c r="I118">
        <v>0</v>
      </c>
      <c r="J118" s="22">
        <v>0.73470000000000002</v>
      </c>
      <c r="K118" s="22">
        <v>0.88350000000000006</v>
      </c>
      <c r="L118" s="22">
        <v>0.70680000000000009</v>
      </c>
      <c r="M118" s="22">
        <v>0.87420000000000009</v>
      </c>
      <c r="N118" s="22">
        <v>0.74400000000000011</v>
      </c>
      <c r="O118" s="24">
        <v>0.6231000000000001</v>
      </c>
      <c r="P118" s="24">
        <v>0.54869999999999997</v>
      </c>
      <c r="Q118" s="24">
        <v>0.5766</v>
      </c>
      <c r="R118" s="24">
        <v>0.79980000000000007</v>
      </c>
      <c r="S118" s="24">
        <v>0.65100000000000013</v>
      </c>
      <c r="T118" s="24">
        <v>0.73470000000000002</v>
      </c>
      <c r="U118" s="24">
        <v>0.74400000000000011</v>
      </c>
      <c r="V118" s="24">
        <v>0.25110000000000005</v>
      </c>
      <c r="W118" s="24">
        <v>0.39990000000000003</v>
      </c>
      <c r="X118" s="24">
        <v>0.86490000000000011</v>
      </c>
      <c r="Y118" s="24">
        <v>0.55800000000000005</v>
      </c>
      <c r="Z118" s="24">
        <v>0.87420000000000009</v>
      </c>
      <c r="AA118" s="25">
        <v>0</v>
      </c>
      <c r="AB118" s="25">
        <v>17.670000000000002</v>
      </c>
      <c r="AC118" s="25">
        <v>13.950000000000001</v>
      </c>
      <c r="AD118" s="25">
        <v>28.830000000000002</v>
      </c>
      <c r="AE118" s="25">
        <v>0</v>
      </c>
      <c r="AF118" s="25">
        <v>27.900000000000002</v>
      </c>
      <c r="AG118" s="25">
        <v>2.79</v>
      </c>
      <c r="AH118" s="25">
        <v>12.09</v>
      </c>
      <c r="AI118" s="25">
        <v>5.58</v>
      </c>
      <c r="AJ118" s="25">
        <v>8.370000000000001</v>
      </c>
      <c r="AK118" s="25">
        <v>20.46</v>
      </c>
      <c r="AL118" s="25">
        <v>14.88</v>
      </c>
      <c r="AM118" s="25">
        <v>0</v>
      </c>
      <c r="AN118" s="25">
        <v>0</v>
      </c>
      <c r="AO118" s="25">
        <v>8.370000000000001</v>
      </c>
      <c r="AP118" s="25">
        <v>7.44</v>
      </c>
      <c r="AQ118" s="25">
        <v>23.25</v>
      </c>
      <c r="AR118" s="25">
        <v>0</v>
      </c>
      <c r="AS118" s="25">
        <v>11.16</v>
      </c>
      <c r="AT118" s="25">
        <v>30.69</v>
      </c>
      <c r="AU118" s="25">
        <v>0</v>
      </c>
      <c r="AV118" s="25">
        <v>0</v>
      </c>
      <c r="AW118" s="25">
        <v>13.020000000000001</v>
      </c>
      <c r="AX118" s="25">
        <v>2.79</v>
      </c>
      <c r="AY118" s="25">
        <v>2.79</v>
      </c>
      <c r="AZ118" s="25">
        <v>0</v>
      </c>
      <c r="BA118" s="25">
        <v>19.53</v>
      </c>
      <c r="BB118" s="25">
        <v>0.93</v>
      </c>
      <c r="BC118" s="25">
        <v>0</v>
      </c>
      <c r="BD118" s="25">
        <v>0</v>
      </c>
      <c r="BE118" s="25">
        <v>0</v>
      </c>
      <c r="BF118" s="25">
        <v>2.79</v>
      </c>
      <c r="BG118" s="25">
        <v>0</v>
      </c>
      <c r="BH118" s="25">
        <v>0</v>
      </c>
      <c r="BI118" s="25">
        <v>0</v>
      </c>
      <c r="BJ118" s="25">
        <v>6.5100000000000007</v>
      </c>
      <c r="BK118" s="25">
        <v>4.6500000000000004</v>
      </c>
      <c r="BL118" s="25">
        <v>12.09</v>
      </c>
      <c r="BM118" s="25">
        <v>0</v>
      </c>
      <c r="BN118" s="25">
        <v>8.370000000000001</v>
      </c>
    </row>
    <row r="119" spans="1:66" x14ac:dyDescent="0.25">
      <c r="A119" s="6">
        <v>45031</v>
      </c>
      <c r="B119" t="s">
        <v>10</v>
      </c>
      <c r="C119">
        <v>15</v>
      </c>
      <c r="D119">
        <f t="shared" si="9"/>
        <v>469.65</v>
      </c>
      <c r="E119">
        <f t="shared" si="14"/>
        <v>119.04</v>
      </c>
      <c r="F119">
        <f t="shared" si="15"/>
        <v>118.11</v>
      </c>
      <c r="G119">
        <f t="shared" si="16"/>
        <v>124.62</v>
      </c>
      <c r="H119">
        <f t="shared" si="17"/>
        <v>107.88</v>
      </c>
      <c r="I119">
        <v>0</v>
      </c>
      <c r="J119" s="22">
        <v>0.8277000000000001</v>
      </c>
      <c r="K119" s="22">
        <v>0.48360000000000003</v>
      </c>
      <c r="L119" s="22">
        <v>0.65100000000000013</v>
      </c>
      <c r="M119" s="22">
        <v>0.8277000000000001</v>
      </c>
      <c r="N119" s="22">
        <v>0.91139999999999999</v>
      </c>
      <c r="O119" s="24">
        <v>0.40920000000000001</v>
      </c>
      <c r="P119" s="24">
        <v>0.37200000000000005</v>
      </c>
      <c r="Q119" s="24">
        <v>0.14880000000000002</v>
      </c>
      <c r="R119" s="24">
        <v>0.83700000000000008</v>
      </c>
      <c r="S119" s="24">
        <v>0.13950000000000001</v>
      </c>
      <c r="T119" s="24">
        <v>0.59520000000000006</v>
      </c>
      <c r="U119" s="24">
        <v>0.32550000000000007</v>
      </c>
      <c r="V119" s="24">
        <v>0.41850000000000004</v>
      </c>
      <c r="W119" s="24">
        <v>0.89280000000000004</v>
      </c>
      <c r="X119" s="24">
        <v>0.83700000000000008</v>
      </c>
      <c r="Y119" s="24">
        <v>0.93</v>
      </c>
      <c r="Z119" s="24">
        <v>0.75330000000000008</v>
      </c>
      <c r="AA119" s="25">
        <v>38.130000000000003</v>
      </c>
      <c r="AB119" s="25">
        <v>0</v>
      </c>
      <c r="AC119" s="25">
        <v>0</v>
      </c>
      <c r="AD119" s="25">
        <v>9.3000000000000007</v>
      </c>
      <c r="AE119" s="25">
        <v>14.88</v>
      </c>
      <c r="AF119" s="25">
        <v>0</v>
      </c>
      <c r="AG119" s="25">
        <v>6.5100000000000007</v>
      </c>
      <c r="AH119" s="25">
        <v>3.72</v>
      </c>
      <c r="AI119" s="25">
        <v>16.740000000000002</v>
      </c>
      <c r="AJ119" s="25">
        <v>28.830000000000002</v>
      </c>
      <c r="AK119" s="25">
        <v>7.44</v>
      </c>
      <c r="AL119" s="25">
        <v>26.970000000000002</v>
      </c>
      <c r="AM119" s="25">
        <v>12.09</v>
      </c>
      <c r="AN119" s="25">
        <v>3.72</v>
      </c>
      <c r="AO119" s="25">
        <v>0</v>
      </c>
      <c r="AP119" s="25">
        <v>34.410000000000004</v>
      </c>
      <c r="AQ119" s="25">
        <v>22.32</v>
      </c>
      <c r="AR119" s="25">
        <v>2.79</v>
      </c>
      <c r="AS119" s="25">
        <v>3.72</v>
      </c>
      <c r="AT119" s="25">
        <v>1.86</v>
      </c>
      <c r="AU119" s="25">
        <v>17.670000000000002</v>
      </c>
      <c r="AV119" s="25">
        <v>0</v>
      </c>
      <c r="AW119" s="25">
        <v>3.72</v>
      </c>
      <c r="AX119" s="25">
        <v>26.040000000000003</v>
      </c>
      <c r="AY119" s="25">
        <v>0</v>
      </c>
      <c r="AZ119" s="25">
        <v>7.44</v>
      </c>
      <c r="BA119" s="25">
        <v>0</v>
      </c>
      <c r="BB119" s="25">
        <v>17.670000000000002</v>
      </c>
      <c r="BC119" s="25">
        <v>10.23</v>
      </c>
      <c r="BD119" s="25">
        <v>41.85</v>
      </c>
      <c r="BE119" s="25">
        <v>9.3000000000000007</v>
      </c>
      <c r="BF119" s="25">
        <v>0</v>
      </c>
      <c r="BG119" s="25">
        <v>13.020000000000001</v>
      </c>
      <c r="BH119" s="25">
        <v>9.3000000000000007</v>
      </c>
      <c r="BI119" s="25">
        <v>49.29</v>
      </c>
      <c r="BJ119" s="25">
        <v>29.76</v>
      </c>
      <c r="BK119" s="25">
        <v>0</v>
      </c>
      <c r="BL119" s="25">
        <v>8.370000000000001</v>
      </c>
      <c r="BM119" s="25">
        <v>0</v>
      </c>
      <c r="BN119" s="25">
        <v>0</v>
      </c>
    </row>
    <row r="120" spans="1:66" x14ac:dyDescent="0.25">
      <c r="A120" s="6">
        <v>45032</v>
      </c>
      <c r="B120" t="s">
        <v>10</v>
      </c>
      <c r="C120">
        <v>16</v>
      </c>
      <c r="D120">
        <f t="shared" si="9"/>
        <v>449.19000000000005</v>
      </c>
      <c r="E120">
        <f t="shared" si="14"/>
        <v>121.83</v>
      </c>
      <c r="F120">
        <f t="shared" si="15"/>
        <v>97.65</v>
      </c>
      <c r="G120">
        <f t="shared" si="16"/>
        <v>111.60000000000002</v>
      </c>
      <c r="H120">
        <f t="shared" si="17"/>
        <v>118.11000000000001</v>
      </c>
      <c r="I120">
        <v>0</v>
      </c>
      <c r="J120" s="22">
        <v>0.15810000000000002</v>
      </c>
      <c r="K120" s="22">
        <v>0.54869999999999997</v>
      </c>
      <c r="L120" s="22">
        <v>0.74400000000000011</v>
      </c>
      <c r="M120" s="22">
        <v>0.78120000000000001</v>
      </c>
      <c r="N120" s="22">
        <v>0.36270000000000002</v>
      </c>
      <c r="O120" s="24">
        <v>0.54869999999999997</v>
      </c>
      <c r="P120" s="24">
        <v>0.69750000000000001</v>
      </c>
      <c r="Q120" s="24">
        <v>0.65100000000000013</v>
      </c>
      <c r="R120" s="24">
        <v>0.67890000000000006</v>
      </c>
      <c r="S120" s="24">
        <v>0.87420000000000009</v>
      </c>
      <c r="T120" s="24">
        <v>0.81840000000000002</v>
      </c>
      <c r="U120" s="24">
        <v>0.81840000000000002</v>
      </c>
      <c r="V120" s="24">
        <v>0.79980000000000007</v>
      </c>
      <c r="W120" s="24">
        <v>0.73470000000000002</v>
      </c>
      <c r="X120" s="24">
        <v>0.93</v>
      </c>
      <c r="Y120" s="24">
        <v>0.91139999999999999</v>
      </c>
      <c r="Z120" s="24">
        <v>0.93</v>
      </c>
      <c r="AA120" s="25">
        <v>26.040000000000003</v>
      </c>
      <c r="AB120" s="25">
        <v>0</v>
      </c>
      <c r="AC120" s="25">
        <v>0.93</v>
      </c>
      <c r="AD120" s="25">
        <v>26.970000000000002</v>
      </c>
      <c r="AE120" s="25">
        <v>10.23</v>
      </c>
      <c r="AF120" s="25">
        <v>0</v>
      </c>
      <c r="AG120" s="25">
        <v>5.58</v>
      </c>
      <c r="AH120" s="25">
        <v>27.900000000000002</v>
      </c>
      <c r="AI120" s="25">
        <v>0</v>
      </c>
      <c r="AJ120" s="25">
        <v>0</v>
      </c>
      <c r="AK120" s="25">
        <v>0</v>
      </c>
      <c r="AL120" s="25">
        <v>18.600000000000001</v>
      </c>
      <c r="AM120" s="25">
        <v>4.6500000000000004</v>
      </c>
      <c r="AN120" s="25">
        <v>7.44</v>
      </c>
      <c r="AO120" s="25">
        <v>13.020000000000001</v>
      </c>
      <c r="AP120" s="25">
        <v>0.93</v>
      </c>
      <c r="AQ120" s="25">
        <v>16.740000000000002</v>
      </c>
      <c r="AR120" s="25">
        <v>11.16</v>
      </c>
      <c r="AS120" s="25">
        <v>9.3000000000000007</v>
      </c>
      <c r="AT120" s="25">
        <v>36.270000000000003</v>
      </c>
      <c r="AU120" s="25">
        <v>31.62</v>
      </c>
      <c r="AV120" s="25">
        <v>13.020000000000001</v>
      </c>
      <c r="AW120" s="25">
        <v>8.370000000000001</v>
      </c>
      <c r="AX120" s="25">
        <v>0</v>
      </c>
      <c r="AY120" s="25">
        <v>2.79</v>
      </c>
      <c r="AZ120" s="25">
        <v>1.86</v>
      </c>
      <c r="BA120" s="25">
        <v>33.480000000000004</v>
      </c>
      <c r="BB120" s="25">
        <v>8.370000000000001</v>
      </c>
      <c r="BC120" s="25">
        <v>12.09</v>
      </c>
      <c r="BD120" s="25">
        <v>0</v>
      </c>
      <c r="BE120" s="25">
        <v>0</v>
      </c>
      <c r="BF120" s="25">
        <v>10.23</v>
      </c>
      <c r="BG120" s="25">
        <v>0</v>
      </c>
      <c r="BH120" s="25">
        <v>15.81</v>
      </c>
      <c r="BI120" s="25">
        <v>19.53</v>
      </c>
      <c r="BJ120" s="25">
        <v>23.25</v>
      </c>
      <c r="BK120" s="25">
        <v>3.72</v>
      </c>
      <c r="BL120" s="25">
        <v>0</v>
      </c>
      <c r="BM120" s="25">
        <v>26.040000000000003</v>
      </c>
      <c r="BN120" s="25">
        <v>23.25</v>
      </c>
    </row>
    <row r="121" spans="1:66" x14ac:dyDescent="0.25">
      <c r="A121" s="6">
        <v>45033</v>
      </c>
      <c r="B121" t="s">
        <v>10</v>
      </c>
      <c r="C121">
        <v>17</v>
      </c>
      <c r="D121">
        <f t="shared" si="9"/>
        <v>557.07000000000005</v>
      </c>
      <c r="E121">
        <f t="shared" si="14"/>
        <v>172.05</v>
      </c>
      <c r="F121">
        <f t="shared" si="15"/>
        <v>94.860000000000014</v>
      </c>
      <c r="G121">
        <f t="shared" si="16"/>
        <v>192.51000000000005</v>
      </c>
      <c r="H121">
        <f t="shared" si="17"/>
        <v>97.65</v>
      </c>
      <c r="I121">
        <v>0</v>
      </c>
      <c r="J121" s="22">
        <v>0.90210000000000001</v>
      </c>
      <c r="K121" s="22">
        <v>0.46500000000000002</v>
      </c>
      <c r="L121" s="22">
        <v>0.70680000000000009</v>
      </c>
      <c r="M121" s="22">
        <v>0.78120000000000001</v>
      </c>
      <c r="N121" s="22">
        <v>0.6231000000000001</v>
      </c>
      <c r="O121" s="24">
        <v>0.42780000000000001</v>
      </c>
      <c r="P121" s="24">
        <v>0.56730000000000003</v>
      </c>
      <c r="Q121" s="24">
        <v>0.51150000000000007</v>
      </c>
      <c r="R121" s="24">
        <v>0.61380000000000001</v>
      </c>
      <c r="S121" s="24">
        <v>0.68820000000000003</v>
      </c>
      <c r="T121" s="24">
        <v>0.56730000000000003</v>
      </c>
      <c r="U121" s="24">
        <v>0.41850000000000004</v>
      </c>
      <c r="V121" s="24">
        <v>0.84630000000000005</v>
      </c>
      <c r="W121" s="24">
        <v>0.76260000000000006</v>
      </c>
      <c r="X121" s="24">
        <v>0.31620000000000004</v>
      </c>
      <c r="Y121" s="24">
        <v>0.45569999999999999</v>
      </c>
      <c r="Z121" s="24">
        <v>0.78120000000000001</v>
      </c>
      <c r="AA121" s="25">
        <v>0</v>
      </c>
      <c r="AB121" s="25">
        <v>0</v>
      </c>
      <c r="AC121" s="25">
        <v>9.3000000000000007</v>
      </c>
      <c r="AD121" s="25">
        <v>37.200000000000003</v>
      </c>
      <c r="AE121" s="25">
        <v>12.09</v>
      </c>
      <c r="AF121" s="25">
        <v>6.5100000000000007</v>
      </c>
      <c r="AG121" s="25">
        <v>0</v>
      </c>
      <c r="AH121" s="25">
        <v>0</v>
      </c>
      <c r="AI121" s="25">
        <v>28.830000000000002</v>
      </c>
      <c r="AJ121" s="25">
        <v>0.93</v>
      </c>
      <c r="AK121" s="25">
        <v>10.23</v>
      </c>
      <c r="AL121" s="25">
        <v>7.44</v>
      </c>
      <c r="AM121" s="25">
        <v>15.81</v>
      </c>
      <c r="AN121" s="25">
        <v>25.110000000000003</v>
      </c>
      <c r="AO121" s="25">
        <v>0</v>
      </c>
      <c r="AP121" s="25">
        <v>37.200000000000003</v>
      </c>
      <c r="AQ121" s="25">
        <v>12.09</v>
      </c>
      <c r="AR121" s="25">
        <v>0</v>
      </c>
      <c r="AS121" s="25">
        <v>0</v>
      </c>
      <c r="AT121" s="25">
        <v>0</v>
      </c>
      <c r="AU121" s="25">
        <v>17.670000000000002</v>
      </c>
      <c r="AV121" s="25">
        <v>32.550000000000004</v>
      </c>
      <c r="AW121" s="25">
        <v>30.69</v>
      </c>
      <c r="AX121" s="25">
        <v>18.600000000000001</v>
      </c>
      <c r="AY121" s="25">
        <v>15.81</v>
      </c>
      <c r="AZ121" s="25">
        <v>4.6500000000000004</v>
      </c>
      <c r="BA121" s="25">
        <v>0</v>
      </c>
      <c r="BB121" s="25">
        <v>17.670000000000002</v>
      </c>
      <c r="BC121" s="25">
        <v>25.110000000000003</v>
      </c>
      <c r="BD121" s="25">
        <v>29.76</v>
      </c>
      <c r="BE121" s="25">
        <v>21.39</v>
      </c>
      <c r="BF121" s="25">
        <v>10.23</v>
      </c>
      <c r="BG121" s="25">
        <v>22.32</v>
      </c>
      <c r="BH121" s="25">
        <v>46.5</v>
      </c>
      <c r="BI121" s="25">
        <v>0</v>
      </c>
      <c r="BJ121" s="25">
        <v>12.09</v>
      </c>
      <c r="BK121" s="25">
        <v>37.200000000000003</v>
      </c>
      <c r="BL121" s="25">
        <v>8.370000000000001</v>
      </c>
      <c r="BM121" s="25">
        <v>13.950000000000001</v>
      </c>
      <c r="BN121" s="25">
        <v>0</v>
      </c>
    </row>
    <row r="122" spans="1:66" x14ac:dyDescent="0.25">
      <c r="A122" s="6">
        <v>45034</v>
      </c>
      <c r="B122" t="s">
        <v>10</v>
      </c>
      <c r="C122">
        <v>18</v>
      </c>
      <c r="D122">
        <f t="shared" si="9"/>
        <v>445.47</v>
      </c>
      <c r="E122">
        <f t="shared" si="14"/>
        <v>116.25000000000001</v>
      </c>
      <c r="F122">
        <f t="shared" si="15"/>
        <v>79.05</v>
      </c>
      <c r="G122">
        <f t="shared" si="16"/>
        <v>142.29000000000005</v>
      </c>
      <c r="H122">
        <f t="shared" si="17"/>
        <v>107.88000000000002</v>
      </c>
      <c r="I122">
        <v>0</v>
      </c>
      <c r="J122" s="22">
        <v>0.48360000000000003</v>
      </c>
      <c r="K122" s="22">
        <v>0.47430000000000005</v>
      </c>
      <c r="L122" s="22">
        <v>0.67890000000000006</v>
      </c>
      <c r="M122" s="22">
        <v>0.74400000000000011</v>
      </c>
      <c r="N122" s="22">
        <v>0.92070000000000007</v>
      </c>
      <c r="O122" s="24">
        <v>0.56730000000000003</v>
      </c>
      <c r="P122" s="24">
        <v>0.50220000000000009</v>
      </c>
      <c r="Q122" s="24">
        <v>0.33479999999999999</v>
      </c>
      <c r="R122" s="24">
        <v>0.6231000000000001</v>
      </c>
      <c r="S122" s="24">
        <v>9.3000000000000013E-2</v>
      </c>
      <c r="T122" s="24">
        <v>0.56730000000000003</v>
      </c>
      <c r="U122" s="24">
        <v>0.66959999999999997</v>
      </c>
      <c r="V122" s="24">
        <v>0.30690000000000001</v>
      </c>
      <c r="W122" s="24">
        <v>0.79980000000000007</v>
      </c>
      <c r="X122" s="24">
        <v>0.91139999999999999</v>
      </c>
      <c r="Y122" s="24">
        <v>0.77190000000000014</v>
      </c>
      <c r="Z122" s="24">
        <v>0.85560000000000003</v>
      </c>
      <c r="AA122" s="25">
        <v>3.72</v>
      </c>
      <c r="AB122" s="25">
        <v>14.88</v>
      </c>
      <c r="AC122" s="25">
        <v>0</v>
      </c>
      <c r="AD122" s="25">
        <v>35.340000000000003</v>
      </c>
      <c r="AE122" s="25">
        <v>1.86</v>
      </c>
      <c r="AF122" s="25">
        <v>4.6500000000000004</v>
      </c>
      <c r="AG122" s="25">
        <v>5.58</v>
      </c>
      <c r="AH122" s="25">
        <v>0</v>
      </c>
      <c r="AI122" s="25">
        <v>13.020000000000001</v>
      </c>
      <c r="AJ122" s="25">
        <v>0</v>
      </c>
      <c r="AK122" s="25">
        <v>3.72</v>
      </c>
      <c r="AL122" s="25">
        <v>13.020000000000001</v>
      </c>
      <c r="AM122" s="25">
        <v>2.79</v>
      </c>
      <c r="AN122" s="25">
        <v>0</v>
      </c>
      <c r="AO122" s="25">
        <v>15.81</v>
      </c>
      <c r="AP122" s="25">
        <v>2.79</v>
      </c>
      <c r="AQ122" s="25">
        <v>0</v>
      </c>
      <c r="AR122" s="25">
        <v>40.92</v>
      </c>
      <c r="AS122" s="25">
        <v>20.46</v>
      </c>
      <c r="AT122" s="25">
        <v>12.09</v>
      </c>
      <c r="AU122" s="25">
        <v>11.16</v>
      </c>
      <c r="AV122" s="25">
        <v>36.270000000000003</v>
      </c>
      <c r="AW122" s="25">
        <v>8.370000000000001</v>
      </c>
      <c r="AX122" s="25">
        <v>12.09</v>
      </c>
      <c r="AY122" s="25">
        <v>6.5100000000000007</v>
      </c>
      <c r="AZ122" s="25">
        <v>0</v>
      </c>
      <c r="BA122" s="25">
        <v>2.79</v>
      </c>
      <c r="BB122" s="25">
        <v>29.76</v>
      </c>
      <c r="BC122" s="25">
        <v>33.480000000000004</v>
      </c>
      <c r="BD122" s="25">
        <v>1.86</v>
      </c>
      <c r="BE122" s="25">
        <v>26.970000000000002</v>
      </c>
      <c r="BF122" s="25">
        <v>2.79</v>
      </c>
      <c r="BG122" s="25">
        <v>12.09</v>
      </c>
      <c r="BH122" s="25">
        <v>1.86</v>
      </c>
      <c r="BI122" s="25">
        <v>24.18</v>
      </c>
      <c r="BJ122" s="25">
        <v>0</v>
      </c>
      <c r="BK122" s="25">
        <v>4.6500000000000004</v>
      </c>
      <c r="BL122" s="25">
        <v>0</v>
      </c>
      <c r="BM122" s="25">
        <v>39.06</v>
      </c>
      <c r="BN122" s="25">
        <v>4.6500000000000004</v>
      </c>
    </row>
    <row r="123" spans="1:66" x14ac:dyDescent="0.25">
      <c r="A123" s="6">
        <v>45035</v>
      </c>
      <c r="B123" t="s">
        <v>10</v>
      </c>
      <c r="C123">
        <v>19</v>
      </c>
      <c r="D123">
        <f t="shared" si="9"/>
        <v>476.16000000000008</v>
      </c>
      <c r="E123">
        <f t="shared" si="14"/>
        <v>109.74</v>
      </c>
      <c r="F123">
        <f t="shared" si="15"/>
        <v>191.58000000000007</v>
      </c>
      <c r="G123">
        <f t="shared" si="16"/>
        <v>106.95000000000002</v>
      </c>
      <c r="H123">
        <f t="shared" si="17"/>
        <v>67.89</v>
      </c>
      <c r="I123">
        <v>0</v>
      </c>
      <c r="J123" s="22">
        <v>0.21390000000000001</v>
      </c>
      <c r="K123" s="22">
        <v>0.72540000000000004</v>
      </c>
      <c r="L123" s="22">
        <v>0.66959999999999997</v>
      </c>
      <c r="M123" s="22">
        <v>0.70680000000000009</v>
      </c>
      <c r="N123" s="22">
        <v>0.90210000000000001</v>
      </c>
      <c r="O123" s="24">
        <v>0.63240000000000007</v>
      </c>
      <c r="P123" s="24">
        <v>0.55800000000000005</v>
      </c>
      <c r="Q123" s="24">
        <v>0.56730000000000003</v>
      </c>
      <c r="R123" s="24">
        <v>0.72540000000000004</v>
      </c>
      <c r="S123" s="24">
        <v>0.60450000000000004</v>
      </c>
      <c r="T123" s="24">
        <v>0.6603</v>
      </c>
      <c r="U123" s="24">
        <v>0.39990000000000003</v>
      </c>
      <c r="V123" s="24">
        <v>0.78120000000000001</v>
      </c>
      <c r="W123" s="24">
        <v>0.67890000000000006</v>
      </c>
      <c r="X123" s="24">
        <v>0.8277000000000001</v>
      </c>
      <c r="Y123" s="24">
        <v>0.70680000000000009</v>
      </c>
      <c r="Z123" s="24">
        <v>0.89280000000000004</v>
      </c>
      <c r="AA123" s="25">
        <v>41.85</v>
      </c>
      <c r="AB123" s="25">
        <v>34.410000000000004</v>
      </c>
      <c r="AC123" s="25">
        <v>41.85</v>
      </c>
      <c r="AD123" s="25">
        <v>6.5100000000000007</v>
      </c>
      <c r="AE123" s="25">
        <v>11.16</v>
      </c>
      <c r="AF123" s="25">
        <v>8.370000000000001</v>
      </c>
      <c r="AG123" s="25">
        <v>17.670000000000002</v>
      </c>
      <c r="AH123" s="25">
        <v>0</v>
      </c>
      <c r="AI123" s="25">
        <v>25.110000000000003</v>
      </c>
      <c r="AJ123" s="25">
        <v>4.6500000000000004</v>
      </c>
      <c r="AK123" s="25">
        <v>5.58</v>
      </c>
      <c r="AL123" s="25">
        <v>0</v>
      </c>
      <c r="AM123" s="25">
        <v>0</v>
      </c>
      <c r="AN123" s="25">
        <v>23.25</v>
      </c>
      <c r="AO123" s="25">
        <v>13.020000000000001</v>
      </c>
      <c r="AP123" s="25">
        <v>3.72</v>
      </c>
      <c r="AQ123" s="25">
        <v>0</v>
      </c>
      <c r="AR123" s="25">
        <v>0</v>
      </c>
      <c r="AS123" s="25">
        <v>27.900000000000002</v>
      </c>
      <c r="AT123" s="25">
        <v>0</v>
      </c>
      <c r="AU123" s="25">
        <v>0</v>
      </c>
      <c r="AV123" s="25">
        <v>2.79</v>
      </c>
      <c r="AW123" s="25">
        <v>6.5100000000000007</v>
      </c>
      <c r="AX123" s="25">
        <v>2.79</v>
      </c>
      <c r="AY123" s="25">
        <v>10.23</v>
      </c>
      <c r="AZ123" s="25">
        <v>0.93</v>
      </c>
      <c r="BA123" s="25">
        <v>12.09</v>
      </c>
      <c r="BB123" s="25">
        <v>40.92</v>
      </c>
      <c r="BC123" s="25">
        <v>12.09</v>
      </c>
      <c r="BD123" s="25">
        <v>18.600000000000001</v>
      </c>
      <c r="BE123" s="25">
        <v>5.58</v>
      </c>
      <c r="BF123" s="25">
        <v>2.79</v>
      </c>
      <c r="BG123" s="25">
        <v>0</v>
      </c>
      <c r="BH123" s="25">
        <v>0</v>
      </c>
      <c r="BI123" s="25">
        <v>34.410000000000004</v>
      </c>
      <c r="BJ123" s="25">
        <v>20.46</v>
      </c>
      <c r="BK123" s="25">
        <v>12.09</v>
      </c>
      <c r="BL123" s="25">
        <v>0</v>
      </c>
      <c r="BM123" s="25">
        <v>26.970000000000002</v>
      </c>
      <c r="BN123" s="25">
        <v>7.44</v>
      </c>
    </row>
    <row r="124" spans="1:66" x14ac:dyDescent="0.25">
      <c r="A124" s="6">
        <v>45036</v>
      </c>
      <c r="B124" t="s">
        <v>10</v>
      </c>
      <c r="C124">
        <v>20</v>
      </c>
      <c r="D124">
        <f t="shared" si="9"/>
        <v>423.15000000000003</v>
      </c>
      <c r="E124">
        <f t="shared" si="14"/>
        <v>69.75</v>
      </c>
      <c r="F124">
        <f t="shared" si="15"/>
        <v>119.04</v>
      </c>
      <c r="G124">
        <f t="shared" si="16"/>
        <v>154.38</v>
      </c>
      <c r="H124">
        <f t="shared" si="17"/>
        <v>79.98</v>
      </c>
      <c r="I124">
        <v>0</v>
      </c>
      <c r="J124" s="22">
        <v>0.69750000000000001</v>
      </c>
      <c r="K124" s="22">
        <v>0.31620000000000004</v>
      </c>
      <c r="L124" s="22">
        <v>0.71610000000000007</v>
      </c>
      <c r="M124" s="22">
        <v>0.8277000000000001</v>
      </c>
      <c r="N124" s="22">
        <v>0.65100000000000013</v>
      </c>
      <c r="O124" s="24">
        <v>0.89280000000000004</v>
      </c>
      <c r="P124" s="24">
        <v>0.88350000000000006</v>
      </c>
      <c r="Q124" s="24">
        <v>0.70680000000000009</v>
      </c>
      <c r="R124" s="24">
        <v>0.66959999999999997</v>
      </c>
      <c r="S124" s="24">
        <v>0.6231000000000001</v>
      </c>
      <c r="T124" s="24">
        <v>0.88350000000000006</v>
      </c>
      <c r="U124" s="24">
        <v>0.44640000000000002</v>
      </c>
      <c r="V124" s="24">
        <v>0.37200000000000005</v>
      </c>
      <c r="W124" s="24">
        <v>0.8277000000000001</v>
      </c>
      <c r="X124" s="24">
        <v>0.13950000000000001</v>
      </c>
      <c r="Y124" s="24">
        <v>0.93</v>
      </c>
      <c r="Z124" s="24">
        <v>0.79049999999999998</v>
      </c>
      <c r="AA124" s="25">
        <v>29.76</v>
      </c>
      <c r="AB124" s="25">
        <v>0</v>
      </c>
      <c r="AC124" s="25">
        <v>11.16</v>
      </c>
      <c r="AD124" s="25">
        <v>3.72</v>
      </c>
      <c r="AE124" s="25">
        <v>23.25</v>
      </c>
      <c r="AF124" s="25">
        <v>15.81</v>
      </c>
      <c r="AG124" s="25">
        <v>3.72</v>
      </c>
      <c r="AH124" s="25">
        <v>0</v>
      </c>
      <c r="AI124" s="25">
        <v>3.72</v>
      </c>
      <c r="AJ124" s="25">
        <v>27.900000000000002</v>
      </c>
      <c r="AK124" s="25">
        <v>7.44</v>
      </c>
      <c r="AL124" s="25">
        <v>0</v>
      </c>
      <c r="AM124" s="25">
        <v>0</v>
      </c>
      <c r="AN124" s="25">
        <v>13.950000000000001</v>
      </c>
      <c r="AO124" s="25">
        <v>0.93</v>
      </c>
      <c r="AP124" s="25">
        <v>0</v>
      </c>
      <c r="AQ124" s="25">
        <v>22.32</v>
      </c>
      <c r="AR124" s="25">
        <v>3.72</v>
      </c>
      <c r="AS124" s="25">
        <v>23.25</v>
      </c>
      <c r="AT124" s="25">
        <v>15.81</v>
      </c>
      <c r="AU124" s="25">
        <v>3.72</v>
      </c>
      <c r="AV124" s="25">
        <v>23.25</v>
      </c>
      <c r="AW124" s="25">
        <v>2.79</v>
      </c>
      <c r="AX124" s="25">
        <v>21.39</v>
      </c>
      <c r="AY124" s="25">
        <v>36.270000000000003</v>
      </c>
      <c r="AZ124" s="25">
        <v>20.46</v>
      </c>
      <c r="BA124" s="25">
        <v>39.06</v>
      </c>
      <c r="BB124" s="25">
        <v>0</v>
      </c>
      <c r="BC124" s="25">
        <v>2.79</v>
      </c>
      <c r="BD124" s="25">
        <v>4.6500000000000004</v>
      </c>
      <c r="BE124" s="25">
        <v>0.93</v>
      </c>
      <c r="BF124" s="25">
        <v>11.16</v>
      </c>
      <c r="BG124" s="25">
        <v>0</v>
      </c>
      <c r="BH124" s="25">
        <v>0</v>
      </c>
      <c r="BI124" s="25">
        <v>0</v>
      </c>
      <c r="BJ124" s="25">
        <v>14.88</v>
      </c>
      <c r="BK124" s="25">
        <v>9.3000000000000007</v>
      </c>
      <c r="BL124" s="25">
        <v>5.58</v>
      </c>
      <c r="BM124" s="25">
        <v>25.110000000000003</v>
      </c>
      <c r="BN124" s="25">
        <v>2.79</v>
      </c>
    </row>
    <row r="125" spans="1:66" x14ac:dyDescent="0.25">
      <c r="A125" s="6">
        <v>45037</v>
      </c>
      <c r="B125" t="s">
        <v>10</v>
      </c>
      <c r="C125">
        <v>21</v>
      </c>
      <c r="D125">
        <f t="shared" si="9"/>
        <v>335.73</v>
      </c>
      <c r="E125">
        <f t="shared" si="14"/>
        <v>42.78</v>
      </c>
      <c r="F125">
        <f t="shared" si="15"/>
        <v>102.3</v>
      </c>
      <c r="G125">
        <f t="shared" si="16"/>
        <v>88.350000000000009</v>
      </c>
      <c r="H125">
        <f t="shared" si="17"/>
        <v>102.30000000000001</v>
      </c>
      <c r="I125">
        <v>0</v>
      </c>
      <c r="J125" s="22">
        <v>0.61380000000000001</v>
      </c>
      <c r="K125" s="22">
        <v>0.18600000000000003</v>
      </c>
      <c r="L125" s="22">
        <v>0.2883</v>
      </c>
      <c r="M125" s="22">
        <v>0.88350000000000006</v>
      </c>
      <c r="N125" s="22">
        <v>0.55800000000000005</v>
      </c>
      <c r="O125" s="24">
        <v>0.5766</v>
      </c>
      <c r="P125" s="24">
        <v>0.87420000000000009</v>
      </c>
      <c r="Q125" s="24">
        <v>0.64170000000000005</v>
      </c>
      <c r="R125" s="24">
        <v>0.90210000000000001</v>
      </c>
      <c r="S125" s="24">
        <v>0.86490000000000011</v>
      </c>
      <c r="T125" s="24">
        <v>0.79049999999999998</v>
      </c>
      <c r="U125" s="24">
        <v>0.67890000000000006</v>
      </c>
      <c r="V125" s="24">
        <v>0.46500000000000002</v>
      </c>
      <c r="W125" s="24">
        <v>0.69750000000000001</v>
      </c>
      <c r="X125" s="24">
        <v>0.91139999999999999</v>
      </c>
      <c r="Y125" s="24">
        <v>0.8277000000000001</v>
      </c>
      <c r="Z125" s="24">
        <v>0.90210000000000001</v>
      </c>
      <c r="AA125" s="25">
        <v>4.6500000000000004</v>
      </c>
      <c r="AB125" s="25">
        <v>0</v>
      </c>
      <c r="AC125" s="25">
        <v>20.46</v>
      </c>
      <c r="AD125" s="25">
        <v>7.44</v>
      </c>
      <c r="AE125" s="25">
        <v>19.53</v>
      </c>
      <c r="AF125" s="25">
        <v>6.5100000000000007</v>
      </c>
      <c r="AG125" s="25">
        <v>21.39</v>
      </c>
      <c r="AH125" s="25">
        <v>19.53</v>
      </c>
      <c r="AI125" s="25">
        <v>2.79</v>
      </c>
      <c r="AJ125" s="25">
        <v>0</v>
      </c>
      <c r="AK125" s="25">
        <v>8.370000000000001</v>
      </c>
      <c r="AL125" s="25">
        <v>0</v>
      </c>
      <c r="AM125" s="25">
        <v>12.09</v>
      </c>
      <c r="AN125" s="25">
        <v>0</v>
      </c>
      <c r="AO125" s="25">
        <v>0</v>
      </c>
      <c r="AP125" s="25">
        <v>33.480000000000004</v>
      </c>
      <c r="AQ125" s="25">
        <v>20.46</v>
      </c>
      <c r="AR125" s="25">
        <v>10.23</v>
      </c>
      <c r="AS125" s="25">
        <v>26.040000000000003</v>
      </c>
      <c r="AT125" s="25">
        <v>0</v>
      </c>
      <c r="AU125" s="25">
        <v>0</v>
      </c>
      <c r="AV125" s="25">
        <v>0</v>
      </c>
      <c r="AW125" s="25">
        <v>5.58</v>
      </c>
      <c r="AX125" s="25">
        <v>20.46</v>
      </c>
      <c r="AY125" s="25">
        <v>9.3000000000000007</v>
      </c>
      <c r="AZ125" s="25">
        <v>27.900000000000002</v>
      </c>
      <c r="BA125" s="25">
        <v>0</v>
      </c>
      <c r="BB125" s="25">
        <v>0</v>
      </c>
      <c r="BC125" s="25">
        <v>10.23</v>
      </c>
      <c r="BD125" s="25">
        <v>14.88</v>
      </c>
      <c r="BE125" s="25">
        <v>0</v>
      </c>
      <c r="BF125" s="25">
        <v>3.72</v>
      </c>
      <c r="BG125" s="25">
        <v>0</v>
      </c>
      <c r="BH125" s="25">
        <v>15.81</v>
      </c>
      <c r="BI125" s="25">
        <v>0</v>
      </c>
      <c r="BJ125" s="25">
        <v>0</v>
      </c>
      <c r="BK125" s="25">
        <v>6.5100000000000007</v>
      </c>
      <c r="BL125" s="25">
        <v>0</v>
      </c>
      <c r="BM125" s="25">
        <v>6.5100000000000007</v>
      </c>
      <c r="BN125" s="25">
        <v>10.23</v>
      </c>
    </row>
    <row r="126" spans="1:66" x14ac:dyDescent="0.25">
      <c r="A126" s="6">
        <v>45038</v>
      </c>
      <c r="B126" t="s">
        <v>10</v>
      </c>
      <c r="C126">
        <v>22</v>
      </c>
      <c r="D126">
        <f t="shared" si="9"/>
        <v>491.04000000000008</v>
      </c>
      <c r="E126">
        <f t="shared" si="14"/>
        <v>119.03999999999999</v>
      </c>
      <c r="F126">
        <f t="shared" si="15"/>
        <v>197.16000000000003</v>
      </c>
      <c r="G126">
        <f t="shared" si="16"/>
        <v>125.55000000000001</v>
      </c>
      <c r="H126">
        <f t="shared" si="17"/>
        <v>49.290000000000006</v>
      </c>
      <c r="I126">
        <v>0</v>
      </c>
      <c r="J126" s="22">
        <v>0.43710000000000004</v>
      </c>
      <c r="K126" s="22">
        <v>0.60450000000000004</v>
      </c>
      <c r="L126" s="22">
        <v>0.72540000000000004</v>
      </c>
      <c r="M126" s="22">
        <v>0.81840000000000002</v>
      </c>
      <c r="N126" s="22">
        <v>0.44640000000000002</v>
      </c>
      <c r="O126" s="24">
        <v>0.72540000000000004</v>
      </c>
      <c r="P126" s="24">
        <v>0.66959999999999997</v>
      </c>
      <c r="Q126" s="24">
        <v>0.69750000000000001</v>
      </c>
      <c r="R126" s="24">
        <v>0.84630000000000005</v>
      </c>
      <c r="S126" s="24">
        <v>9.3000000000000013E-2</v>
      </c>
      <c r="T126" s="24">
        <v>0.23250000000000001</v>
      </c>
      <c r="U126" s="24">
        <v>0.77190000000000014</v>
      </c>
      <c r="V126" s="24">
        <v>0.85560000000000003</v>
      </c>
      <c r="W126" s="24">
        <v>0.87420000000000009</v>
      </c>
      <c r="X126" s="24">
        <v>0.86490000000000011</v>
      </c>
      <c r="Y126" s="24">
        <v>0.83700000000000008</v>
      </c>
      <c r="Z126" s="24">
        <v>0.78120000000000001</v>
      </c>
      <c r="AA126" s="25">
        <v>0</v>
      </c>
      <c r="AB126" s="25">
        <v>16.740000000000002</v>
      </c>
      <c r="AC126" s="25">
        <v>11.16</v>
      </c>
      <c r="AD126" s="25">
        <v>19.53</v>
      </c>
      <c r="AE126" s="25">
        <v>31.62</v>
      </c>
      <c r="AF126" s="25">
        <v>6.5100000000000007</v>
      </c>
      <c r="AG126" s="25">
        <v>34.410000000000004</v>
      </c>
      <c r="AH126" s="25">
        <v>22.32</v>
      </c>
      <c r="AI126" s="25">
        <v>10.23</v>
      </c>
      <c r="AJ126" s="25">
        <v>44.64</v>
      </c>
      <c r="AK126" s="25">
        <v>44.64</v>
      </c>
      <c r="AL126" s="25">
        <v>0</v>
      </c>
      <c r="AM126" s="25">
        <v>18.600000000000001</v>
      </c>
      <c r="AN126" s="25">
        <v>0</v>
      </c>
      <c r="AO126" s="25">
        <v>0</v>
      </c>
      <c r="AP126" s="25">
        <v>6.5100000000000007</v>
      </c>
      <c r="AQ126" s="25">
        <v>0</v>
      </c>
      <c r="AR126" s="25">
        <v>8.370000000000001</v>
      </c>
      <c r="AS126" s="25">
        <v>3.72</v>
      </c>
      <c r="AT126" s="25">
        <v>12.09</v>
      </c>
      <c r="AU126" s="25">
        <v>0</v>
      </c>
      <c r="AV126" s="25">
        <v>7.44</v>
      </c>
      <c r="AW126" s="25">
        <v>7.44</v>
      </c>
      <c r="AX126" s="25">
        <v>0.93</v>
      </c>
      <c r="AY126" s="25">
        <v>45.57</v>
      </c>
      <c r="AZ126" s="25">
        <v>25.110000000000003</v>
      </c>
      <c r="BA126" s="25">
        <v>0</v>
      </c>
      <c r="BB126" s="25">
        <v>22.32</v>
      </c>
      <c r="BC126" s="25">
        <v>16.740000000000002</v>
      </c>
      <c r="BD126" s="25">
        <v>0</v>
      </c>
      <c r="BE126" s="25">
        <v>3.72</v>
      </c>
      <c r="BF126" s="25">
        <v>26.970000000000002</v>
      </c>
      <c r="BG126" s="25">
        <v>0</v>
      </c>
      <c r="BH126" s="25">
        <v>1.86</v>
      </c>
      <c r="BI126" s="25">
        <v>5.58</v>
      </c>
      <c r="BJ126" s="25">
        <v>19.53</v>
      </c>
      <c r="BK126" s="25">
        <v>6.5100000000000007</v>
      </c>
      <c r="BL126" s="25">
        <v>0</v>
      </c>
      <c r="BM126" s="25">
        <v>14.88</v>
      </c>
      <c r="BN126" s="25">
        <v>39.99</v>
      </c>
    </row>
    <row r="127" spans="1:66" x14ac:dyDescent="0.25">
      <c r="A127" s="6">
        <v>45039</v>
      </c>
      <c r="B127" t="s">
        <v>10</v>
      </c>
      <c r="C127">
        <v>23</v>
      </c>
      <c r="D127">
        <f t="shared" si="9"/>
        <v>521.73</v>
      </c>
      <c r="E127">
        <f t="shared" si="14"/>
        <v>212.04000000000002</v>
      </c>
      <c r="F127">
        <f t="shared" si="15"/>
        <v>139.50000000000003</v>
      </c>
      <c r="G127">
        <f t="shared" si="16"/>
        <v>123.69</v>
      </c>
      <c r="H127">
        <f t="shared" si="17"/>
        <v>46.5</v>
      </c>
      <c r="I127">
        <v>0</v>
      </c>
      <c r="J127" s="22">
        <v>0.86490000000000011</v>
      </c>
      <c r="K127" s="22">
        <v>0.83700000000000008</v>
      </c>
      <c r="L127" s="22">
        <v>0.65100000000000013</v>
      </c>
      <c r="M127" s="22">
        <v>0.77190000000000014</v>
      </c>
      <c r="N127" s="22">
        <v>0.79049999999999998</v>
      </c>
      <c r="O127" s="24">
        <v>0.53010000000000013</v>
      </c>
      <c r="P127" s="24">
        <v>0.80910000000000004</v>
      </c>
      <c r="Q127" s="24">
        <v>0.64170000000000005</v>
      </c>
      <c r="R127" s="24">
        <v>0.80910000000000004</v>
      </c>
      <c r="S127" s="24">
        <v>0.85560000000000003</v>
      </c>
      <c r="T127" s="24">
        <v>0.5766</v>
      </c>
      <c r="U127" s="24">
        <v>0.66959999999999997</v>
      </c>
      <c r="V127" s="24">
        <v>0.93</v>
      </c>
      <c r="W127" s="24">
        <v>0.6603</v>
      </c>
      <c r="X127" s="24">
        <v>0.79049999999999998</v>
      </c>
      <c r="Y127" s="24">
        <v>0.78120000000000001</v>
      </c>
      <c r="Z127" s="24">
        <v>0.80910000000000004</v>
      </c>
      <c r="AA127" s="25">
        <v>11.16</v>
      </c>
      <c r="AB127" s="25">
        <v>1.86</v>
      </c>
      <c r="AC127" s="25">
        <v>25.110000000000003</v>
      </c>
      <c r="AD127" s="25">
        <v>25.110000000000003</v>
      </c>
      <c r="AE127" s="25">
        <v>13.950000000000001</v>
      </c>
      <c r="AF127" s="25">
        <v>18.600000000000001</v>
      </c>
      <c r="AG127" s="25">
        <v>18.600000000000001</v>
      </c>
      <c r="AH127" s="25">
        <v>0</v>
      </c>
      <c r="AI127" s="25">
        <v>19.53</v>
      </c>
      <c r="AJ127" s="25">
        <v>5.58</v>
      </c>
      <c r="AK127" s="25">
        <v>12.09</v>
      </c>
      <c r="AL127" s="25">
        <v>0</v>
      </c>
      <c r="AM127" s="25">
        <v>0</v>
      </c>
      <c r="AN127" s="25">
        <v>0</v>
      </c>
      <c r="AO127" s="25">
        <v>0</v>
      </c>
      <c r="AP127" s="25">
        <v>4.6500000000000004</v>
      </c>
      <c r="AQ127" s="25">
        <v>0</v>
      </c>
      <c r="AR127" s="25">
        <v>31.62</v>
      </c>
      <c r="AS127" s="25">
        <v>10.23</v>
      </c>
      <c r="AT127" s="25">
        <v>0</v>
      </c>
      <c r="AU127" s="25">
        <v>0.93</v>
      </c>
      <c r="AV127" s="25">
        <v>3.72</v>
      </c>
      <c r="AW127" s="25">
        <v>10.23</v>
      </c>
      <c r="AX127" s="25">
        <v>0</v>
      </c>
      <c r="AY127" s="25">
        <v>23.25</v>
      </c>
      <c r="AZ127" s="25">
        <v>35.340000000000003</v>
      </c>
      <c r="BA127" s="25">
        <v>0</v>
      </c>
      <c r="BB127" s="25">
        <v>35.340000000000003</v>
      </c>
      <c r="BC127" s="25">
        <v>9.3000000000000007</v>
      </c>
      <c r="BD127" s="25">
        <v>5.58</v>
      </c>
      <c r="BE127" s="25">
        <v>14.88</v>
      </c>
      <c r="BF127" s="25">
        <v>13.020000000000001</v>
      </c>
      <c r="BG127" s="25">
        <v>50.220000000000006</v>
      </c>
      <c r="BH127" s="25">
        <v>24.18</v>
      </c>
      <c r="BI127" s="25">
        <v>25.110000000000003</v>
      </c>
      <c r="BJ127" s="25">
        <v>28.830000000000002</v>
      </c>
      <c r="BK127" s="25">
        <v>13.950000000000001</v>
      </c>
      <c r="BL127" s="25">
        <v>0</v>
      </c>
      <c r="BM127" s="25">
        <v>4.6500000000000004</v>
      </c>
      <c r="BN127" s="25">
        <v>37.200000000000003</v>
      </c>
    </row>
    <row r="128" spans="1:66" x14ac:dyDescent="0.25">
      <c r="A128" s="6">
        <v>45040</v>
      </c>
      <c r="B128" t="s">
        <v>10</v>
      </c>
      <c r="C128">
        <v>24</v>
      </c>
      <c r="D128">
        <f t="shared" si="9"/>
        <v>507.78000000000009</v>
      </c>
      <c r="E128">
        <f t="shared" si="14"/>
        <v>151.59000000000003</v>
      </c>
      <c r="F128">
        <f t="shared" si="15"/>
        <v>83.700000000000017</v>
      </c>
      <c r="G128">
        <f t="shared" si="16"/>
        <v>153.45000000000002</v>
      </c>
      <c r="H128">
        <f t="shared" si="17"/>
        <v>119.04</v>
      </c>
      <c r="I128">
        <v>0</v>
      </c>
      <c r="J128" s="22">
        <v>0.44640000000000002</v>
      </c>
      <c r="K128" s="22">
        <v>0.72540000000000004</v>
      </c>
      <c r="L128" s="22">
        <v>0.33479999999999999</v>
      </c>
      <c r="M128" s="22">
        <v>0.80910000000000004</v>
      </c>
      <c r="N128" s="22">
        <v>0.86490000000000011</v>
      </c>
      <c r="O128" s="24">
        <v>0.79049999999999998</v>
      </c>
      <c r="P128" s="24">
        <v>0.63240000000000007</v>
      </c>
      <c r="Q128" s="24">
        <v>0.77190000000000014</v>
      </c>
      <c r="R128" s="24">
        <v>0.48360000000000003</v>
      </c>
      <c r="S128" s="24">
        <v>0.66959999999999997</v>
      </c>
      <c r="T128" s="24">
        <v>0.71610000000000007</v>
      </c>
      <c r="U128" s="24">
        <v>0.38130000000000003</v>
      </c>
      <c r="V128" s="24">
        <v>0.8277000000000001</v>
      </c>
      <c r="W128" s="24">
        <v>0.83700000000000008</v>
      </c>
      <c r="X128" s="24">
        <v>0.65100000000000013</v>
      </c>
      <c r="Y128" s="24">
        <v>0.40920000000000001</v>
      </c>
      <c r="Z128" s="24">
        <v>0.41850000000000004</v>
      </c>
      <c r="AA128" s="25">
        <v>8.370000000000001</v>
      </c>
      <c r="AB128" s="25">
        <v>0</v>
      </c>
      <c r="AC128" s="25">
        <v>7.44</v>
      </c>
      <c r="AD128" s="25">
        <v>9.3000000000000007</v>
      </c>
      <c r="AE128" s="25">
        <v>12.09</v>
      </c>
      <c r="AF128" s="25">
        <v>8.370000000000001</v>
      </c>
      <c r="AG128" s="25">
        <v>0</v>
      </c>
      <c r="AH128" s="25">
        <v>13.020000000000001</v>
      </c>
      <c r="AI128" s="25">
        <v>0</v>
      </c>
      <c r="AJ128" s="25">
        <v>25.110000000000003</v>
      </c>
      <c r="AK128" s="25">
        <v>9.3000000000000007</v>
      </c>
      <c r="AL128" s="25">
        <v>16.740000000000002</v>
      </c>
      <c r="AM128" s="25">
        <v>0</v>
      </c>
      <c r="AN128" s="25">
        <v>16.740000000000002</v>
      </c>
      <c r="AO128" s="25">
        <v>0</v>
      </c>
      <c r="AP128" s="25">
        <v>20.46</v>
      </c>
      <c r="AQ128" s="25">
        <v>7.44</v>
      </c>
      <c r="AR128" s="25">
        <v>14.88</v>
      </c>
      <c r="AS128" s="25">
        <v>14.88</v>
      </c>
      <c r="AT128" s="25">
        <v>27.900000000000002</v>
      </c>
      <c r="AU128" s="25">
        <v>0</v>
      </c>
      <c r="AV128" s="25">
        <v>26.040000000000003</v>
      </c>
      <c r="AW128" s="25">
        <v>34.410000000000004</v>
      </c>
      <c r="AX128" s="25">
        <v>31.62</v>
      </c>
      <c r="AY128" s="25">
        <v>0</v>
      </c>
      <c r="AZ128" s="25">
        <v>3.72</v>
      </c>
      <c r="BA128" s="25">
        <v>0.93</v>
      </c>
      <c r="BB128" s="25">
        <v>36.270000000000003</v>
      </c>
      <c r="BC128" s="25">
        <v>20.46</v>
      </c>
      <c r="BD128" s="25">
        <v>0</v>
      </c>
      <c r="BE128" s="25">
        <v>20.46</v>
      </c>
      <c r="BF128" s="25">
        <v>16.740000000000002</v>
      </c>
      <c r="BG128" s="25">
        <v>0</v>
      </c>
      <c r="BH128" s="25">
        <v>0</v>
      </c>
      <c r="BI128" s="25">
        <v>34.410000000000004</v>
      </c>
      <c r="BJ128" s="25">
        <v>1.86</v>
      </c>
      <c r="BK128" s="25">
        <v>41.85</v>
      </c>
      <c r="BL128" s="25">
        <v>20.46</v>
      </c>
      <c r="BM128" s="25">
        <v>15.81</v>
      </c>
      <c r="BN128" s="25">
        <v>0</v>
      </c>
    </row>
    <row r="129" spans="1:66" x14ac:dyDescent="0.25">
      <c r="A129" s="6">
        <v>45041</v>
      </c>
      <c r="B129" t="s">
        <v>10</v>
      </c>
      <c r="C129">
        <v>25</v>
      </c>
      <c r="D129">
        <f t="shared" si="9"/>
        <v>358.98</v>
      </c>
      <c r="E129">
        <f t="shared" si="14"/>
        <v>80.910000000000011</v>
      </c>
      <c r="F129">
        <f t="shared" si="15"/>
        <v>37.200000000000003</v>
      </c>
      <c r="G129">
        <f t="shared" si="16"/>
        <v>115.32</v>
      </c>
      <c r="H129">
        <f t="shared" si="17"/>
        <v>125.55000000000001</v>
      </c>
      <c r="I129">
        <v>0</v>
      </c>
      <c r="J129" s="22">
        <v>0.51150000000000007</v>
      </c>
      <c r="K129" s="22">
        <v>0.50220000000000009</v>
      </c>
      <c r="L129" s="22">
        <v>0.74400000000000011</v>
      </c>
      <c r="M129" s="22">
        <v>0.80910000000000004</v>
      </c>
      <c r="N129" s="22">
        <v>0.92070000000000007</v>
      </c>
      <c r="O129" s="24">
        <v>0.66959999999999997</v>
      </c>
      <c r="P129" s="24">
        <v>0.60450000000000004</v>
      </c>
      <c r="Q129" s="24">
        <v>0.59520000000000006</v>
      </c>
      <c r="R129" s="24">
        <v>0.69750000000000001</v>
      </c>
      <c r="S129" s="24">
        <v>0.59520000000000006</v>
      </c>
      <c r="T129" s="24">
        <v>0.36270000000000002</v>
      </c>
      <c r="U129" s="24">
        <v>0.38130000000000003</v>
      </c>
      <c r="V129" s="24">
        <v>0.83700000000000008</v>
      </c>
      <c r="W129" s="24">
        <v>0.76260000000000006</v>
      </c>
      <c r="X129" s="24">
        <v>0.88350000000000006</v>
      </c>
      <c r="Y129" s="24">
        <v>0.76260000000000006</v>
      </c>
      <c r="Z129" s="24">
        <v>0.8277000000000001</v>
      </c>
      <c r="AA129" s="25">
        <v>12.09</v>
      </c>
      <c r="AB129" s="25">
        <v>0</v>
      </c>
      <c r="AC129" s="25">
        <v>0</v>
      </c>
      <c r="AD129" s="25">
        <v>1.86</v>
      </c>
      <c r="AE129" s="25">
        <v>17.670000000000002</v>
      </c>
      <c r="AF129" s="25">
        <v>5.58</v>
      </c>
      <c r="AG129" s="25">
        <v>0</v>
      </c>
      <c r="AH129" s="25">
        <v>0</v>
      </c>
      <c r="AI129" s="25">
        <v>0</v>
      </c>
      <c r="AJ129" s="25">
        <v>0</v>
      </c>
      <c r="AK129" s="25">
        <v>4.6500000000000004</v>
      </c>
      <c r="AL129" s="25">
        <v>25.110000000000003</v>
      </c>
      <c r="AM129" s="25">
        <v>0</v>
      </c>
      <c r="AN129" s="25">
        <v>1.86</v>
      </c>
      <c r="AO129" s="25">
        <v>20.46</v>
      </c>
      <c r="AP129" s="25">
        <v>0</v>
      </c>
      <c r="AQ129" s="25">
        <v>42.78</v>
      </c>
      <c r="AR129" s="25">
        <v>2.79</v>
      </c>
      <c r="AS129" s="25">
        <v>0</v>
      </c>
      <c r="AT129" s="25">
        <v>32.550000000000004</v>
      </c>
      <c r="AU129" s="25">
        <v>15.81</v>
      </c>
      <c r="AV129" s="25">
        <v>41.85</v>
      </c>
      <c r="AW129" s="25">
        <v>2.79</v>
      </c>
      <c r="AX129" s="25">
        <v>0</v>
      </c>
      <c r="AY129" s="25">
        <v>0</v>
      </c>
      <c r="AZ129" s="25">
        <v>13.020000000000001</v>
      </c>
      <c r="BA129" s="25">
        <v>9.3000000000000007</v>
      </c>
      <c r="BB129" s="25">
        <v>32.550000000000004</v>
      </c>
      <c r="BC129" s="25">
        <v>0</v>
      </c>
      <c r="BD129" s="25">
        <v>0</v>
      </c>
      <c r="BE129" s="25">
        <v>13.950000000000001</v>
      </c>
      <c r="BF129" s="25">
        <v>0</v>
      </c>
      <c r="BG129" s="25">
        <v>6.5100000000000007</v>
      </c>
      <c r="BH129" s="25">
        <v>47.43</v>
      </c>
      <c r="BI129" s="25">
        <v>0</v>
      </c>
      <c r="BJ129" s="25">
        <v>0</v>
      </c>
      <c r="BK129" s="25">
        <v>0</v>
      </c>
      <c r="BL129" s="25">
        <v>0</v>
      </c>
      <c r="BM129" s="25">
        <v>8.370000000000001</v>
      </c>
      <c r="BN129" s="25">
        <v>4.6500000000000004</v>
      </c>
    </row>
    <row r="130" spans="1:66" x14ac:dyDescent="0.25">
      <c r="A130" s="6">
        <v>45042</v>
      </c>
      <c r="B130" t="s">
        <v>10</v>
      </c>
      <c r="C130">
        <v>26</v>
      </c>
      <c r="D130">
        <f t="shared" si="9"/>
        <v>369.21000000000004</v>
      </c>
      <c r="E130">
        <f t="shared" si="14"/>
        <v>99.510000000000019</v>
      </c>
      <c r="F130">
        <f t="shared" si="15"/>
        <v>38.130000000000003</v>
      </c>
      <c r="G130">
        <f t="shared" si="16"/>
        <v>121.83000000000001</v>
      </c>
      <c r="H130">
        <f t="shared" si="17"/>
        <v>109.74000000000001</v>
      </c>
      <c r="I130">
        <v>0</v>
      </c>
      <c r="J130" s="22">
        <v>0.41850000000000004</v>
      </c>
      <c r="K130" s="22">
        <v>0.50220000000000009</v>
      </c>
      <c r="L130" s="22">
        <v>0.68820000000000003</v>
      </c>
      <c r="M130" s="22">
        <v>0.55800000000000005</v>
      </c>
      <c r="N130" s="22">
        <v>0.84630000000000005</v>
      </c>
      <c r="O130" s="24">
        <v>0.92070000000000007</v>
      </c>
      <c r="P130" s="24">
        <v>0.70680000000000009</v>
      </c>
      <c r="Q130" s="24">
        <v>0.77190000000000014</v>
      </c>
      <c r="R130" s="24">
        <v>0.61380000000000001</v>
      </c>
      <c r="S130" s="24">
        <v>0.47430000000000005</v>
      </c>
      <c r="T130" s="24">
        <v>0.89280000000000004</v>
      </c>
      <c r="U130" s="24">
        <v>0.41850000000000004</v>
      </c>
      <c r="V130" s="24">
        <v>0.8277000000000001</v>
      </c>
      <c r="W130" s="24">
        <v>0.70680000000000009</v>
      </c>
      <c r="X130" s="24">
        <v>0.85560000000000003</v>
      </c>
      <c r="Y130" s="24">
        <v>0.79049999999999998</v>
      </c>
      <c r="Z130" s="24">
        <v>0.85560000000000003</v>
      </c>
      <c r="AA130" s="25">
        <v>0</v>
      </c>
      <c r="AB130" s="25">
        <v>4.6500000000000004</v>
      </c>
      <c r="AC130" s="25">
        <v>0</v>
      </c>
      <c r="AD130" s="25">
        <v>0</v>
      </c>
      <c r="AE130" s="25">
        <v>4.6500000000000004</v>
      </c>
      <c r="AF130" s="25">
        <v>9.3000000000000007</v>
      </c>
      <c r="AG130" s="25">
        <v>0</v>
      </c>
      <c r="AH130" s="25">
        <v>0</v>
      </c>
      <c r="AI130" s="25">
        <v>0</v>
      </c>
      <c r="AJ130" s="25">
        <v>19.53</v>
      </c>
      <c r="AK130" s="25">
        <v>6.5100000000000531</v>
      </c>
      <c r="AL130" s="25">
        <v>18.600000000000001</v>
      </c>
      <c r="AM130" s="25">
        <v>3.72</v>
      </c>
      <c r="AN130" s="25">
        <v>7.44</v>
      </c>
      <c r="AO130" s="25">
        <v>18.600000000000001</v>
      </c>
      <c r="AP130" s="25">
        <v>31.62</v>
      </c>
      <c r="AQ130" s="25">
        <v>3.72</v>
      </c>
      <c r="AR130" s="25">
        <v>0</v>
      </c>
      <c r="AS130" s="25">
        <v>26.040000000000003</v>
      </c>
      <c r="AT130" s="25">
        <v>0</v>
      </c>
      <c r="AU130" s="25">
        <v>27.900000000000002</v>
      </c>
      <c r="AV130" s="25">
        <v>1.86</v>
      </c>
      <c r="AW130" s="25">
        <v>0</v>
      </c>
      <c r="AX130" s="25">
        <v>34.410000000000004</v>
      </c>
      <c r="AY130" s="25">
        <v>34.410000000000004</v>
      </c>
      <c r="AZ130" s="25">
        <v>0</v>
      </c>
      <c r="BA130" s="25">
        <v>19.53</v>
      </c>
      <c r="BB130" s="25">
        <v>1.86</v>
      </c>
      <c r="BC130" s="25">
        <v>0</v>
      </c>
      <c r="BD130" s="25">
        <v>1.86</v>
      </c>
      <c r="BE130" s="25">
        <v>33.480000000000004</v>
      </c>
      <c r="BF130" s="25">
        <v>6.5100000000000007</v>
      </c>
      <c r="BG130" s="25">
        <v>3.72</v>
      </c>
      <c r="BH130" s="25">
        <v>2.79</v>
      </c>
      <c r="BI130" s="25">
        <v>2.79</v>
      </c>
      <c r="BJ130" s="25">
        <v>17.670000000000002</v>
      </c>
      <c r="BK130" s="25">
        <v>26.040000000000003</v>
      </c>
      <c r="BL130" s="25">
        <v>0</v>
      </c>
      <c r="BM130" s="25">
        <v>0</v>
      </c>
      <c r="BN130" s="25">
        <v>6.5100000000000007</v>
      </c>
    </row>
    <row r="131" spans="1:66" x14ac:dyDescent="0.25">
      <c r="A131" s="6">
        <v>45043</v>
      </c>
      <c r="B131" t="s">
        <v>10</v>
      </c>
      <c r="C131">
        <v>27</v>
      </c>
      <c r="D131">
        <f t="shared" si="9"/>
        <v>485.46000000000015</v>
      </c>
      <c r="E131">
        <f t="shared" si="14"/>
        <v>139.50000000000003</v>
      </c>
      <c r="F131">
        <f t="shared" si="15"/>
        <v>154.38</v>
      </c>
      <c r="G131">
        <f t="shared" si="16"/>
        <v>85.560000000000116</v>
      </c>
      <c r="H131">
        <f t="shared" si="17"/>
        <v>106.02000000000001</v>
      </c>
      <c r="I131">
        <v>0</v>
      </c>
      <c r="J131" s="22">
        <v>0.36270000000000002</v>
      </c>
      <c r="K131" s="22">
        <v>0.60450000000000004</v>
      </c>
      <c r="L131" s="22">
        <v>0.65100000000000013</v>
      </c>
      <c r="M131" s="22">
        <v>0.70680000000000009</v>
      </c>
      <c r="N131" s="22">
        <v>0.53010000000000013</v>
      </c>
      <c r="O131" s="24">
        <v>0.74400000000000011</v>
      </c>
      <c r="P131" s="24">
        <v>0.89280000000000004</v>
      </c>
      <c r="Q131" s="24">
        <v>0.23250000000000001</v>
      </c>
      <c r="R131" s="24">
        <v>0.56730000000000003</v>
      </c>
      <c r="S131" s="24">
        <v>0.91139999999999999</v>
      </c>
      <c r="T131" s="24">
        <v>0.87420000000000009</v>
      </c>
      <c r="U131" s="24">
        <v>0.38130000000000003</v>
      </c>
      <c r="V131" s="24">
        <v>0.38130000000000003</v>
      </c>
      <c r="W131" s="24">
        <v>0.93</v>
      </c>
      <c r="X131" s="24">
        <v>0.6603</v>
      </c>
      <c r="Y131" s="24">
        <v>0.77190000000000014</v>
      </c>
      <c r="Z131" s="24">
        <v>0.77190000000000014</v>
      </c>
      <c r="AA131" s="25">
        <v>0</v>
      </c>
      <c r="AB131" s="25">
        <v>11.16</v>
      </c>
      <c r="AC131" s="25">
        <v>0</v>
      </c>
      <c r="AD131" s="25">
        <v>0</v>
      </c>
      <c r="AE131" s="25">
        <v>47.43</v>
      </c>
      <c r="AF131" s="25">
        <v>45.57</v>
      </c>
      <c r="AG131" s="25">
        <v>31.62</v>
      </c>
      <c r="AH131" s="25">
        <v>0</v>
      </c>
      <c r="AI131" s="25">
        <v>0</v>
      </c>
      <c r="AJ131" s="25">
        <v>18.600000000000001</v>
      </c>
      <c r="AK131" s="25">
        <v>0</v>
      </c>
      <c r="AL131" s="25">
        <v>0</v>
      </c>
      <c r="AM131" s="25">
        <v>18.600000000000001</v>
      </c>
      <c r="AN131" s="25">
        <v>3.72</v>
      </c>
      <c r="AO131" s="25">
        <v>4.6500000000000004</v>
      </c>
      <c r="AP131" s="25">
        <v>0</v>
      </c>
      <c r="AQ131" s="25">
        <v>0</v>
      </c>
      <c r="AR131" s="25">
        <v>7.44</v>
      </c>
      <c r="AS131" s="25">
        <v>27.900000000000002</v>
      </c>
      <c r="AT131" s="25">
        <v>43.71</v>
      </c>
      <c r="AU131" s="25">
        <v>24.180000000000106</v>
      </c>
      <c r="AV131" s="25">
        <v>14.88</v>
      </c>
      <c r="AW131" s="25">
        <v>0</v>
      </c>
      <c r="AX131" s="25">
        <v>3.72</v>
      </c>
      <c r="AY131" s="25">
        <v>0.93</v>
      </c>
      <c r="AZ131" s="25">
        <v>11.16</v>
      </c>
      <c r="BA131" s="25">
        <v>27.900000000000002</v>
      </c>
      <c r="BB131" s="25">
        <v>0.93</v>
      </c>
      <c r="BC131" s="25">
        <v>0</v>
      </c>
      <c r="BD131" s="25">
        <v>1.86</v>
      </c>
      <c r="BE131" s="25">
        <v>0</v>
      </c>
      <c r="BF131" s="25">
        <v>31.62</v>
      </c>
      <c r="BG131" s="25">
        <v>0</v>
      </c>
      <c r="BH131" s="25">
        <v>13.950000000000001</v>
      </c>
      <c r="BI131" s="25">
        <v>33.480000000000004</v>
      </c>
      <c r="BJ131" s="25">
        <v>25.110000000000003</v>
      </c>
      <c r="BK131" s="25">
        <v>0</v>
      </c>
      <c r="BL131" s="25">
        <v>22.32</v>
      </c>
      <c r="BM131" s="25">
        <v>0</v>
      </c>
      <c r="BN131" s="25">
        <v>13.020000000000001</v>
      </c>
    </row>
    <row r="132" spans="1:66" x14ac:dyDescent="0.25">
      <c r="A132" s="6">
        <v>45044</v>
      </c>
      <c r="B132" t="s">
        <v>10</v>
      </c>
      <c r="C132">
        <v>28</v>
      </c>
      <c r="D132">
        <f t="shared" ref="D132:D195" si="18">SUM(E132:H132)</f>
        <v>283.64999999999998</v>
      </c>
      <c r="E132">
        <f t="shared" si="14"/>
        <v>96.72</v>
      </c>
      <c r="F132">
        <f t="shared" si="15"/>
        <v>58.59</v>
      </c>
      <c r="G132">
        <f t="shared" si="16"/>
        <v>77.19</v>
      </c>
      <c r="H132">
        <f t="shared" si="17"/>
        <v>51.150000000000006</v>
      </c>
      <c r="I132">
        <v>0</v>
      </c>
      <c r="J132" s="22">
        <v>0.41850000000000004</v>
      </c>
      <c r="K132" s="22">
        <v>0.53010000000000013</v>
      </c>
      <c r="L132" s="22">
        <v>0.79980000000000007</v>
      </c>
      <c r="M132" s="22">
        <v>0.91139999999999999</v>
      </c>
      <c r="N132" s="22">
        <v>0.88350000000000006</v>
      </c>
      <c r="O132" s="24">
        <v>0.55800000000000005</v>
      </c>
      <c r="P132" s="24">
        <v>9.3000000000000013E-2</v>
      </c>
      <c r="Q132" s="24">
        <v>0.93</v>
      </c>
      <c r="R132" s="24">
        <v>0.92070000000000007</v>
      </c>
      <c r="S132" s="24">
        <v>0.74400000000000011</v>
      </c>
      <c r="T132" s="24">
        <v>0.65100000000000013</v>
      </c>
      <c r="U132" s="24">
        <v>0.70680000000000009</v>
      </c>
      <c r="V132" s="24">
        <v>0.87420000000000009</v>
      </c>
      <c r="W132" s="24">
        <v>0.69750000000000001</v>
      </c>
      <c r="X132" s="24">
        <v>0.24180000000000001</v>
      </c>
      <c r="Y132" s="24">
        <v>0.81840000000000002</v>
      </c>
      <c r="Z132" s="24">
        <v>0.39990000000000003</v>
      </c>
      <c r="AA132" s="25">
        <v>0</v>
      </c>
      <c r="AB132" s="25">
        <v>10.23</v>
      </c>
      <c r="AC132" s="25">
        <v>0.93</v>
      </c>
      <c r="AD132" s="25">
        <v>0</v>
      </c>
      <c r="AE132" s="25">
        <v>6.5100000000000007</v>
      </c>
      <c r="AF132" s="25">
        <v>27.900000000000002</v>
      </c>
      <c r="AG132" s="25">
        <v>0</v>
      </c>
      <c r="AH132" s="25">
        <v>4.6500000000000004</v>
      </c>
      <c r="AI132" s="25">
        <v>0</v>
      </c>
      <c r="AJ132" s="25">
        <v>8.370000000000001</v>
      </c>
      <c r="AK132" s="25">
        <v>40.92</v>
      </c>
      <c r="AL132" s="25">
        <v>3.72</v>
      </c>
      <c r="AM132" s="25">
        <v>1.86</v>
      </c>
      <c r="AN132" s="25">
        <v>10.23</v>
      </c>
      <c r="AO132" s="25">
        <v>0</v>
      </c>
      <c r="AP132" s="25">
        <v>0</v>
      </c>
      <c r="AQ132" s="25">
        <v>5.58</v>
      </c>
      <c r="AR132" s="25">
        <v>0</v>
      </c>
      <c r="AS132" s="25">
        <v>14.88</v>
      </c>
      <c r="AT132" s="25">
        <v>14.88</v>
      </c>
      <c r="AU132" s="25">
        <v>21.39</v>
      </c>
      <c r="AV132" s="25">
        <v>0</v>
      </c>
      <c r="AW132" s="25">
        <v>20.46</v>
      </c>
      <c r="AX132" s="25">
        <v>0.93</v>
      </c>
      <c r="AY132" s="25">
        <v>7.44</v>
      </c>
      <c r="AZ132" s="25">
        <v>3.72</v>
      </c>
      <c r="BA132" s="25">
        <v>23.25</v>
      </c>
      <c r="BB132" s="25">
        <v>0</v>
      </c>
      <c r="BC132" s="25">
        <v>0</v>
      </c>
      <c r="BD132" s="25">
        <v>0</v>
      </c>
      <c r="BE132" s="25">
        <v>4.6500000000000004</v>
      </c>
      <c r="BF132" s="25">
        <v>16.740000000000002</v>
      </c>
      <c r="BG132" s="25">
        <v>15.81</v>
      </c>
      <c r="BH132" s="25">
        <v>3.72</v>
      </c>
      <c r="BI132" s="25">
        <v>1.86</v>
      </c>
      <c r="BJ132" s="25">
        <v>12.09</v>
      </c>
      <c r="BK132" s="25">
        <v>18.600000000000001</v>
      </c>
      <c r="BL132" s="25">
        <v>7.44</v>
      </c>
      <c r="BM132" s="25">
        <v>15.81</v>
      </c>
      <c r="BN132" s="25">
        <v>0</v>
      </c>
    </row>
    <row r="133" spans="1:66" x14ac:dyDescent="0.25">
      <c r="A133" s="6">
        <v>45045</v>
      </c>
      <c r="B133" t="s">
        <v>10</v>
      </c>
      <c r="C133">
        <v>29</v>
      </c>
      <c r="D133">
        <f t="shared" si="18"/>
        <v>516.15000000000009</v>
      </c>
      <c r="E133">
        <f t="shared" si="14"/>
        <v>99.51</v>
      </c>
      <c r="F133">
        <f t="shared" si="15"/>
        <v>146.94</v>
      </c>
      <c r="G133">
        <f t="shared" si="16"/>
        <v>128.34000000000003</v>
      </c>
      <c r="H133">
        <f t="shared" si="17"/>
        <v>141.36000000000001</v>
      </c>
      <c r="I133">
        <v>0</v>
      </c>
      <c r="J133" s="22">
        <v>0.3906</v>
      </c>
      <c r="K133" s="22">
        <v>0.54869999999999997</v>
      </c>
      <c r="L133" s="22">
        <v>0.65100000000000013</v>
      </c>
      <c r="M133" s="22">
        <v>0.8277000000000001</v>
      </c>
      <c r="N133" s="22">
        <v>0.49290000000000006</v>
      </c>
      <c r="O133" s="24">
        <v>0.85560000000000003</v>
      </c>
      <c r="P133" s="24">
        <v>0.70680000000000009</v>
      </c>
      <c r="Q133" s="24">
        <v>0.8277000000000001</v>
      </c>
      <c r="R133" s="24">
        <v>0.56730000000000003</v>
      </c>
      <c r="S133" s="24">
        <v>0.6603</v>
      </c>
      <c r="T133" s="24">
        <v>0.58590000000000009</v>
      </c>
      <c r="U133" s="24">
        <v>0.41850000000000004</v>
      </c>
      <c r="V133" s="24">
        <v>0.91139999999999999</v>
      </c>
      <c r="W133" s="24">
        <v>0.79980000000000007</v>
      </c>
      <c r="X133" s="24">
        <v>0.24180000000000001</v>
      </c>
      <c r="Y133" s="24">
        <v>0.25110000000000005</v>
      </c>
      <c r="Z133" s="24">
        <v>0.27900000000000003</v>
      </c>
      <c r="AA133" s="25">
        <v>31.62</v>
      </c>
      <c r="AB133" s="25">
        <v>14.88</v>
      </c>
      <c r="AC133" s="25">
        <v>0</v>
      </c>
      <c r="AD133" s="25">
        <v>14.88</v>
      </c>
      <c r="AE133" s="25">
        <v>0</v>
      </c>
      <c r="AF133" s="25">
        <v>1.86</v>
      </c>
      <c r="AG133" s="25">
        <v>13.950000000000001</v>
      </c>
      <c r="AH133" s="25">
        <v>23.25</v>
      </c>
      <c r="AI133" s="25">
        <v>10.23</v>
      </c>
      <c r="AJ133" s="25">
        <v>36.270000000000003</v>
      </c>
      <c r="AK133" s="25">
        <v>13.020000000000053</v>
      </c>
      <c r="AL133" s="25">
        <v>4.6500000000000004</v>
      </c>
      <c r="AM133" s="25">
        <v>17.670000000000002</v>
      </c>
      <c r="AN133" s="25">
        <v>10.23</v>
      </c>
      <c r="AO133" s="25">
        <v>23.25</v>
      </c>
      <c r="AP133" s="25">
        <v>26.970000000000002</v>
      </c>
      <c r="AQ133" s="25">
        <v>0</v>
      </c>
      <c r="AR133" s="25">
        <v>7.44</v>
      </c>
      <c r="AS133" s="25">
        <v>18.600000000000001</v>
      </c>
      <c r="AT133" s="25">
        <v>32.550000000000004</v>
      </c>
      <c r="AU133" s="25">
        <v>20.46</v>
      </c>
      <c r="AV133" s="25">
        <v>0</v>
      </c>
      <c r="AW133" s="25">
        <v>26.970000000000002</v>
      </c>
      <c r="AX133" s="25">
        <v>33.480000000000004</v>
      </c>
      <c r="AY133" s="25">
        <v>0</v>
      </c>
      <c r="AZ133" s="25">
        <v>8.370000000000001</v>
      </c>
      <c r="BA133" s="25">
        <v>0</v>
      </c>
      <c r="BB133" s="25">
        <v>31.62</v>
      </c>
      <c r="BC133" s="25">
        <v>3.72</v>
      </c>
      <c r="BD133" s="25">
        <v>3.72</v>
      </c>
      <c r="BE133" s="25">
        <v>40.92</v>
      </c>
      <c r="BF133" s="25">
        <v>0</v>
      </c>
      <c r="BG133" s="25">
        <v>4.6500000000000004</v>
      </c>
      <c r="BH133" s="25">
        <v>14.88</v>
      </c>
      <c r="BI133" s="25">
        <v>20.46</v>
      </c>
      <c r="BJ133" s="25">
        <v>2.79</v>
      </c>
      <c r="BK133" s="25">
        <v>0</v>
      </c>
      <c r="BL133" s="25">
        <v>10.23</v>
      </c>
      <c r="BM133" s="25">
        <v>5.58</v>
      </c>
      <c r="BN133" s="25">
        <v>0</v>
      </c>
    </row>
    <row r="134" spans="1:66" x14ac:dyDescent="0.25">
      <c r="A134" s="6">
        <v>45046</v>
      </c>
      <c r="B134" t="s">
        <v>10</v>
      </c>
      <c r="C134">
        <v>30</v>
      </c>
      <c r="D134">
        <f t="shared" si="18"/>
        <v>502.20000000000005</v>
      </c>
      <c r="E134">
        <f t="shared" si="14"/>
        <v>96.720000000000013</v>
      </c>
      <c r="F134">
        <f t="shared" si="15"/>
        <v>93.930000000000021</v>
      </c>
      <c r="G134">
        <f t="shared" si="16"/>
        <v>178.56</v>
      </c>
      <c r="H134">
        <f t="shared" si="17"/>
        <v>132.99</v>
      </c>
      <c r="I134">
        <v>0</v>
      </c>
      <c r="J134" s="22">
        <v>0.45569999999999999</v>
      </c>
      <c r="K134" s="22">
        <v>0.79980000000000007</v>
      </c>
      <c r="L134" s="22">
        <v>0.66959999999999997</v>
      </c>
      <c r="M134" s="22">
        <v>0.77190000000000014</v>
      </c>
      <c r="N134" s="22">
        <v>0.54869999999999997</v>
      </c>
      <c r="O134" s="24">
        <v>0.39990000000000003</v>
      </c>
      <c r="P134" s="24">
        <v>0.70680000000000009</v>
      </c>
      <c r="Q134" s="24">
        <v>0.53010000000000013</v>
      </c>
      <c r="R134" s="24">
        <v>0.5766</v>
      </c>
      <c r="S134" s="24">
        <v>0.63240000000000007</v>
      </c>
      <c r="T134" s="24">
        <v>0.73470000000000002</v>
      </c>
      <c r="U134" s="24">
        <v>0.45569999999999999</v>
      </c>
      <c r="V134" s="24">
        <v>0.87420000000000009</v>
      </c>
      <c r="W134" s="24">
        <v>0.77190000000000014</v>
      </c>
      <c r="X134" s="24">
        <v>0.39990000000000003</v>
      </c>
      <c r="Y134" s="24">
        <v>0.79980000000000007</v>
      </c>
      <c r="Z134" s="24">
        <v>0.86490000000000011</v>
      </c>
      <c r="AA134" s="25">
        <v>3.72</v>
      </c>
      <c r="AB134" s="25">
        <v>8.370000000000001</v>
      </c>
      <c r="AC134" s="25">
        <v>25.110000000000003</v>
      </c>
      <c r="AD134" s="25">
        <v>12.09</v>
      </c>
      <c r="AE134" s="25">
        <v>0</v>
      </c>
      <c r="AF134" s="25">
        <v>4.6500000000000004</v>
      </c>
      <c r="AG134" s="25">
        <v>17.670000000000002</v>
      </c>
      <c r="AH134" s="25">
        <v>8.370000000000001</v>
      </c>
      <c r="AI134" s="25">
        <v>5.58</v>
      </c>
      <c r="AJ134" s="25">
        <v>8.370000000000001</v>
      </c>
      <c r="AK134" s="25">
        <v>0</v>
      </c>
      <c r="AL134" s="25">
        <v>42.78</v>
      </c>
      <c r="AM134" s="25">
        <v>26.040000000000003</v>
      </c>
      <c r="AN134" s="25">
        <v>12.09</v>
      </c>
      <c r="AO134" s="25">
        <v>15.81</v>
      </c>
      <c r="AP134" s="25">
        <v>6.5100000000000007</v>
      </c>
      <c r="AQ134" s="25">
        <v>11.16</v>
      </c>
      <c r="AR134" s="25">
        <v>13.020000000000001</v>
      </c>
      <c r="AS134" s="25">
        <v>0</v>
      </c>
      <c r="AT134" s="25">
        <v>5.58</v>
      </c>
      <c r="AU134" s="25">
        <v>7.44</v>
      </c>
      <c r="AV134" s="25">
        <v>12.09</v>
      </c>
      <c r="AW134" s="25">
        <v>17.670000000000002</v>
      </c>
      <c r="AX134" s="25">
        <v>26.040000000000003</v>
      </c>
      <c r="AY134" s="25">
        <v>31.62</v>
      </c>
      <c r="AZ134" s="25">
        <v>37.200000000000003</v>
      </c>
      <c r="BA134" s="25">
        <v>6.5100000000000007</v>
      </c>
      <c r="BB134" s="25">
        <v>26.970000000000002</v>
      </c>
      <c r="BC134" s="25">
        <v>5.58</v>
      </c>
      <c r="BD134" s="25">
        <v>7.44</v>
      </c>
      <c r="BE134" s="25">
        <v>13.950000000000001</v>
      </c>
      <c r="BF134" s="25">
        <v>0</v>
      </c>
      <c r="BG134" s="25">
        <v>40.92</v>
      </c>
      <c r="BH134" s="25">
        <v>0</v>
      </c>
      <c r="BI134" s="25">
        <v>0</v>
      </c>
      <c r="BJ134" s="25">
        <v>0</v>
      </c>
      <c r="BK134" s="25">
        <v>21.39</v>
      </c>
      <c r="BL134" s="25">
        <v>4.6500000000000004</v>
      </c>
      <c r="BM134" s="25">
        <v>3.72</v>
      </c>
      <c r="BN134" s="25">
        <v>12.09</v>
      </c>
    </row>
    <row r="135" spans="1:66" x14ac:dyDescent="0.25">
      <c r="B135" t="s">
        <v>11</v>
      </c>
      <c r="C135">
        <v>0.01</v>
      </c>
      <c r="D135">
        <f t="shared" si="18"/>
        <v>0</v>
      </c>
      <c r="E135">
        <v>0</v>
      </c>
      <c r="F135">
        <v>0</v>
      </c>
      <c r="G135">
        <v>0</v>
      </c>
      <c r="H135">
        <v>0</v>
      </c>
      <c r="I135">
        <v>0</v>
      </c>
      <c r="J135" s="22">
        <v>0</v>
      </c>
      <c r="K135" s="22">
        <v>0</v>
      </c>
      <c r="L135" s="22">
        <v>0</v>
      </c>
      <c r="M135" s="22">
        <v>0</v>
      </c>
      <c r="N135" s="22">
        <v>0</v>
      </c>
      <c r="O135" s="24">
        <v>0</v>
      </c>
      <c r="P135" s="24">
        <v>0</v>
      </c>
      <c r="Q135" s="24">
        <v>0</v>
      </c>
      <c r="R135" s="24">
        <v>0</v>
      </c>
      <c r="S135" s="24">
        <v>0</v>
      </c>
      <c r="T135" s="24">
        <v>0</v>
      </c>
      <c r="U135" s="24">
        <v>0</v>
      </c>
      <c r="V135" s="24">
        <v>0</v>
      </c>
      <c r="W135" s="24">
        <v>0</v>
      </c>
      <c r="X135" s="24">
        <v>0</v>
      </c>
      <c r="Y135" s="24">
        <v>0</v>
      </c>
      <c r="Z135" s="24">
        <v>0</v>
      </c>
      <c r="AA135" s="25">
        <v>0</v>
      </c>
      <c r="AB135" s="25">
        <v>0</v>
      </c>
      <c r="AC135" s="25">
        <v>0</v>
      </c>
      <c r="AD135" s="25">
        <v>0</v>
      </c>
      <c r="AE135" s="25">
        <v>0</v>
      </c>
      <c r="AF135" s="25">
        <v>0</v>
      </c>
      <c r="AG135" s="25">
        <v>0</v>
      </c>
      <c r="AH135" s="25">
        <v>0</v>
      </c>
      <c r="AI135" s="25">
        <v>0</v>
      </c>
      <c r="AJ135" s="25">
        <v>0</v>
      </c>
      <c r="AK135" s="25">
        <v>0</v>
      </c>
      <c r="AL135" s="25">
        <v>0</v>
      </c>
      <c r="AM135" s="25">
        <v>0</v>
      </c>
      <c r="AN135" s="25">
        <v>0</v>
      </c>
      <c r="AO135" s="25">
        <v>0</v>
      </c>
      <c r="AP135" s="25">
        <v>0</v>
      </c>
      <c r="AQ135" s="25">
        <v>0</v>
      </c>
      <c r="AR135" s="25">
        <v>0</v>
      </c>
      <c r="AS135" s="25">
        <v>0</v>
      </c>
      <c r="AT135" s="25">
        <v>0</v>
      </c>
      <c r="AU135" s="25">
        <v>0</v>
      </c>
      <c r="AV135" s="25">
        <v>0</v>
      </c>
      <c r="AW135" s="25">
        <v>0</v>
      </c>
      <c r="AX135" s="25">
        <v>0</v>
      </c>
      <c r="AY135" s="25">
        <v>0</v>
      </c>
      <c r="AZ135" s="25">
        <v>0</v>
      </c>
      <c r="BA135" s="25">
        <v>0</v>
      </c>
      <c r="BB135" s="25">
        <v>0</v>
      </c>
      <c r="BC135" s="25">
        <v>0</v>
      </c>
      <c r="BD135" s="25">
        <v>0</v>
      </c>
      <c r="BE135" s="25">
        <v>0</v>
      </c>
      <c r="BF135" s="25">
        <v>0</v>
      </c>
      <c r="BG135" s="25">
        <v>0</v>
      </c>
      <c r="BH135" s="25">
        <v>0</v>
      </c>
      <c r="BI135" s="25">
        <v>0</v>
      </c>
      <c r="BJ135" s="25">
        <v>0</v>
      </c>
      <c r="BK135" s="25">
        <v>0</v>
      </c>
      <c r="BL135" s="25">
        <v>0</v>
      </c>
      <c r="BM135" s="25">
        <v>0</v>
      </c>
      <c r="BN135" s="25">
        <v>0</v>
      </c>
    </row>
    <row r="136" spans="1:66" x14ac:dyDescent="0.25">
      <c r="A136" s="6">
        <v>45047</v>
      </c>
      <c r="B136" t="s">
        <v>11</v>
      </c>
      <c r="C136">
        <v>1</v>
      </c>
      <c r="D136">
        <f t="shared" si="18"/>
        <v>423.15000000000009</v>
      </c>
      <c r="E136">
        <f t="shared" ref="E136:E166" si="19">SUM(BE136:BN136)</f>
        <v>146.01000000000002</v>
      </c>
      <c r="F136">
        <f t="shared" ref="F136:F166" si="20">SUM(AA136:AJ136)</f>
        <v>84.63</v>
      </c>
      <c r="G136">
        <f t="shared" ref="G136:G166" si="21">SUM(AU136:BD136)</f>
        <v>79.050000000000011</v>
      </c>
      <c r="H136">
        <f t="shared" ref="H136:H166" si="22">SUM(AL136:AT136)</f>
        <v>113.46000000000002</v>
      </c>
      <c r="I136">
        <v>0</v>
      </c>
      <c r="J136" s="22">
        <v>0.22320000000000001</v>
      </c>
      <c r="K136" s="22">
        <v>0.89280000000000004</v>
      </c>
      <c r="L136" s="22">
        <v>0.81840000000000002</v>
      </c>
      <c r="M136" s="22">
        <v>0.91139999999999999</v>
      </c>
      <c r="N136" s="22">
        <v>0.71610000000000007</v>
      </c>
      <c r="O136" s="24">
        <v>0.86490000000000011</v>
      </c>
      <c r="P136" s="24">
        <v>0.59520000000000006</v>
      </c>
      <c r="Q136" s="24">
        <v>0.79980000000000007</v>
      </c>
      <c r="R136" s="24">
        <v>0.52080000000000004</v>
      </c>
      <c r="S136" s="24">
        <v>0.87420000000000009</v>
      </c>
      <c r="T136" s="24">
        <v>0.84630000000000005</v>
      </c>
      <c r="U136" s="24">
        <v>0.54869999999999997</v>
      </c>
      <c r="V136" s="24">
        <v>0.48360000000000003</v>
      </c>
      <c r="W136" s="24">
        <v>0.87420000000000009</v>
      </c>
      <c r="X136" s="24">
        <v>0.91139999999999999</v>
      </c>
      <c r="Y136" s="24">
        <v>0.29760000000000003</v>
      </c>
      <c r="Z136" s="24">
        <v>0.88350000000000006</v>
      </c>
      <c r="AA136" s="25">
        <v>3.72</v>
      </c>
      <c r="AB136" s="25">
        <v>3.72</v>
      </c>
      <c r="AC136" s="25">
        <v>12.09</v>
      </c>
      <c r="AD136" s="25">
        <v>2.79</v>
      </c>
      <c r="AE136" s="25">
        <v>0</v>
      </c>
      <c r="AF136" s="25">
        <v>0</v>
      </c>
      <c r="AG136" s="25">
        <v>26.040000000000003</v>
      </c>
      <c r="AH136" s="25">
        <v>13.950000000000001</v>
      </c>
      <c r="AI136" s="25">
        <v>11.16</v>
      </c>
      <c r="AJ136" s="25">
        <v>11.16</v>
      </c>
      <c r="AK136" s="25">
        <v>5.58</v>
      </c>
      <c r="AL136" s="25">
        <v>33.480000000000004</v>
      </c>
      <c r="AM136" s="25">
        <v>0</v>
      </c>
      <c r="AN136" s="25">
        <v>0</v>
      </c>
      <c r="AO136" s="25">
        <v>27.900000000000002</v>
      </c>
      <c r="AP136" s="25">
        <v>12.09</v>
      </c>
      <c r="AQ136" s="25">
        <v>0</v>
      </c>
      <c r="AR136" s="25">
        <v>13.950000000000001</v>
      </c>
      <c r="AS136" s="25">
        <v>21.39</v>
      </c>
      <c r="AT136" s="25">
        <v>4.6500000000000004</v>
      </c>
      <c r="AU136" s="25">
        <v>6.5100000000000007</v>
      </c>
      <c r="AV136" s="25">
        <v>0</v>
      </c>
      <c r="AW136" s="25">
        <v>10.23</v>
      </c>
      <c r="AX136" s="25">
        <v>7.44</v>
      </c>
      <c r="AY136" s="25">
        <v>0</v>
      </c>
      <c r="AZ136" s="25">
        <v>15.81</v>
      </c>
      <c r="BA136" s="25">
        <v>0</v>
      </c>
      <c r="BB136" s="25">
        <v>0</v>
      </c>
      <c r="BC136" s="25">
        <v>15.81</v>
      </c>
      <c r="BD136" s="25">
        <v>23.25</v>
      </c>
      <c r="BE136" s="25">
        <v>42.78</v>
      </c>
      <c r="BF136" s="25">
        <v>0</v>
      </c>
      <c r="BG136" s="25">
        <v>0</v>
      </c>
      <c r="BH136" s="25">
        <v>0.93</v>
      </c>
      <c r="BI136" s="25">
        <v>30.69</v>
      </c>
      <c r="BJ136" s="25">
        <v>28.830000000000002</v>
      </c>
      <c r="BK136" s="25">
        <v>0.93</v>
      </c>
      <c r="BL136" s="25">
        <v>13.950000000000001</v>
      </c>
      <c r="BM136" s="25">
        <v>23.25</v>
      </c>
      <c r="BN136" s="25">
        <v>4.6500000000000004</v>
      </c>
    </row>
    <row r="137" spans="1:66" x14ac:dyDescent="0.25">
      <c r="A137" s="6">
        <v>45048</v>
      </c>
      <c r="B137" t="s">
        <v>11</v>
      </c>
      <c r="C137">
        <v>2</v>
      </c>
      <c r="D137">
        <f t="shared" si="18"/>
        <v>369.21000000000009</v>
      </c>
      <c r="E137">
        <f t="shared" si="19"/>
        <v>67.89</v>
      </c>
      <c r="F137">
        <f t="shared" si="20"/>
        <v>86.490000000000109</v>
      </c>
      <c r="G137">
        <f t="shared" si="21"/>
        <v>107.88000000000001</v>
      </c>
      <c r="H137">
        <f t="shared" si="22"/>
        <v>106.95</v>
      </c>
      <c r="I137">
        <v>0</v>
      </c>
      <c r="J137" s="22">
        <v>0.92070000000000007</v>
      </c>
      <c r="K137" s="22">
        <v>0.45569999999999999</v>
      </c>
      <c r="L137" s="22">
        <v>0.87420000000000009</v>
      </c>
      <c r="M137" s="22">
        <v>0.88350000000000006</v>
      </c>
      <c r="N137" s="22">
        <v>0.5766</v>
      </c>
      <c r="O137" s="24">
        <v>0.43710000000000004</v>
      </c>
      <c r="P137" s="24">
        <v>0.73470000000000002</v>
      </c>
      <c r="Q137" s="24">
        <v>0.72540000000000004</v>
      </c>
      <c r="R137" s="24">
        <v>0.67890000000000006</v>
      </c>
      <c r="S137" s="24">
        <v>0.86490000000000011</v>
      </c>
      <c r="T137" s="24">
        <v>0.23250000000000001</v>
      </c>
      <c r="U137" s="24">
        <v>0.85560000000000003</v>
      </c>
      <c r="V137" s="24">
        <v>0.71610000000000007</v>
      </c>
      <c r="W137" s="24">
        <v>0.85560000000000003</v>
      </c>
      <c r="X137" s="24">
        <v>0.90210000000000001</v>
      </c>
      <c r="Y137" s="24">
        <v>0.83700000000000008</v>
      </c>
      <c r="Z137" s="24">
        <v>0.75330000000000008</v>
      </c>
      <c r="AA137" s="25">
        <v>12.090000000000106</v>
      </c>
      <c r="AB137" s="25">
        <v>0</v>
      </c>
      <c r="AC137" s="25">
        <v>24.18</v>
      </c>
      <c r="AD137" s="25">
        <v>18.600000000000001</v>
      </c>
      <c r="AE137" s="25">
        <v>4.6500000000000004</v>
      </c>
      <c r="AF137" s="25">
        <v>14.88</v>
      </c>
      <c r="AG137" s="25">
        <v>0</v>
      </c>
      <c r="AH137" s="25">
        <v>0</v>
      </c>
      <c r="AI137" s="25">
        <v>0</v>
      </c>
      <c r="AJ137" s="25">
        <v>12.09</v>
      </c>
      <c r="AK137" s="25">
        <v>40.92</v>
      </c>
      <c r="AL137" s="25">
        <v>8.370000000000001</v>
      </c>
      <c r="AM137" s="25">
        <v>29.76</v>
      </c>
      <c r="AN137" s="25">
        <v>12.09</v>
      </c>
      <c r="AO137" s="25">
        <v>0</v>
      </c>
      <c r="AP137" s="25">
        <v>0.93</v>
      </c>
      <c r="AQ137" s="25">
        <v>0.93</v>
      </c>
      <c r="AR137" s="25">
        <v>30.69</v>
      </c>
      <c r="AS137" s="25">
        <v>15.81</v>
      </c>
      <c r="AT137" s="25">
        <v>8.370000000000001</v>
      </c>
      <c r="AU137" s="25">
        <v>9.3000000000000007</v>
      </c>
      <c r="AV137" s="25">
        <v>14.88</v>
      </c>
      <c r="AW137" s="25">
        <v>21.39</v>
      </c>
      <c r="AX137" s="25">
        <v>39.99</v>
      </c>
      <c r="AY137" s="25">
        <v>0</v>
      </c>
      <c r="AZ137" s="25">
        <v>2.79</v>
      </c>
      <c r="BA137" s="25">
        <v>13.020000000000001</v>
      </c>
      <c r="BB137" s="25">
        <v>2.79</v>
      </c>
      <c r="BC137" s="25">
        <v>3.72</v>
      </c>
      <c r="BD137" s="25">
        <v>0</v>
      </c>
      <c r="BE137" s="25">
        <v>0</v>
      </c>
      <c r="BF137" s="25">
        <v>8.370000000000001</v>
      </c>
      <c r="BG137" s="25">
        <v>4.6500000000000004</v>
      </c>
      <c r="BH137" s="25">
        <v>12.09</v>
      </c>
      <c r="BI137" s="25">
        <v>3.72</v>
      </c>
      <c r="BJ137" s="25">
        <v>0</v>
      </c>
      <c r="BK137" s="25">
        <v>0</v>
      </c>
      <c r="BL137" s="25">
        <v>5.58</v>
      </c>
      <c r="BM137" s="25">
        <v>10.23</v>
      </c>
      <c r="BN137" s="25">
        <v>23.25</v>
      </c>
    </row>
    <row r="138" spans="1:66" x14ac:dyDescent="0.25">
      <c r="A138" s="6">
        <v>45049</v>
      </c>
      <c r="B138" t="s">
        <v>11</v>
      </c>
      <c r="C138">
        <v>3</v>
      </c>
      <c r="D138">
        <f t="shared" si="18"/>
        <v>486.39000000000004</v>
      </c>
      <c r="E138">
        <f t="shared" si="19"/>
        <v>75.33</v>
      </c>
      <c r="F138">
        <f t="shared" si="20"/>
        <v>119.97000000000001</v>
      </c>
      <c r="G138">
        <f t="shared" si="21"/>
        <v>158.10000000000002</v>
      </c>
      <c r="H138">
        <f t="shared" si="22"/>
        <v>132.99</v>
      </c>
      <c r="I138">
        <v>0</v>
      </c>
      <c r="J138" s="22">
        <v>0.34410000000000002</v>
      </c>
      <c r="K138" s="22">
        <v>0.8277000000000001</v>
      </c>
      <c r="L138" s="22">
        <v>0.65100000000000013</v>
      </c>
      <c r="M138" s="22">
        <v>0.78120000000000001</v>
      </c>
      <c r="N138" s="22">
        <v>0.71610000000000007</v>
      </c>
      <c r="O138" s="24">
        <v>0.38130000000000003</v>
      </c>
      <c r="P138" s="24">
        <v>0.73470000000000002</v>
      </c>
      <c r="Q138" s="24">
        <v>0.67890000000000006</v>
      </c>
      <c r="R138" s="24">
        <v>0.8277000000000001</v>
      </c>
      <c r="S138" s="24">
        <v>0.55800000000000005</v>
      </c>
      <c r="T138" s="24">
        <v>0.58590000000000009</v>
      </c>
      <c r="U138" s="24">
        <v>0.6603</v>
      </c>
      <c r="V138" s="24">
        <v>0.70680000000000009</v>
      </c>
      <c r="W138" s="24">
        <v>0.76260000000000006</v>
      </c>
      <c r="X138" s="24">
        <v>0.41850000000000004</v>
      </c>
      <c r="Y138" s="24">
        <v>0.87420000000000009</v>
      </c>
      <c r="Z138" s="24">
        <v>0.75330000000000008</v>
      </c>
      <c r="AA138" s="25">
        <v>35.340000000000003</v>
      </c>
      <c r="AB138" s="25">
        <v>0</v>
      </c>
      <c r="AC138" s="25">
        <v>18.600000000000001</v>
      </c>
      <c r="AD138" s="25">
        <v>0.93</v>
      </c>
      <c r="AE138" s="25">
        <v>21.39</v>
      </c>
      <c r="AF138" s="25">
        <v>7.44</v>
      </c>
      <c r="AG138" s="25">
        <v>1.86</v>
      </c>
      <c r="AH138" s="25">
        <v>11.16</v>
      </c>
      <c r="AI138" s="25">
        <v>16.740000000000002</v>
      </c>
      <c r="AJ138" s="25">
        <v>6.5100000000000007</v>
      </c>
      <c r="AK138" s="25">
        <v>0</v>
      </c>
      <c r="AL138" s="25">
        <v>15.81</v>
      </c>
      <c r="AM138" s="25">
        <v>8.370000000000001</v>
      </c>
      <c r="AN138" s="25">
        <v>36.270000000000003</v>
      </c>
      <c r="AO138" s="25">
        <v>34.410000000000004</v>
      </c>
      <c r="AP138" s="25">
        <v>0</v>
      </c>
      <c r="AQ138" s="25">
        <v>4.6500000000000004</v>
      </c>
      <c r="AR138" s="25">
        <v>1.86</v>
      </c>
      <c r="AS138" s="25">
        <v>13.020000000000001</v>
      </c>
      <c r="AT138" s="25">
        <v>18.600000000000001</v>
      </c>
      <c r="AU138" s="25">
        <v>18.600000000000001</v>
      </c>
      <c r="AV138" s="25">
        <v>13.950000000000001</v>
      </c>
      <c r="AW138" s="25">
        <v>0</v>
      </c>
      <c r="AX138" s="25">
        <v>9.3000000000000007</v>
      </c>
      <c r="AY138" s="25">
        <v>2.79</v>
      </c>
      <c r="AZ138" s="25">
        <v>31.62</v>
      </c>
      <c r="BA138" s="25">
        <v>9.3000000000000007</v>
      </c>
      <c r="BB138" s="25">
        <v>10.23</v>
      </c>
      <c r="BC138" s="25">
        <v>44.64</v>
      </c>
      <c r="BD138" s="25">
        <v>17.670000000000002</v>
      </c>
      <c r="BE138" s="25">
        <v>9.3000000000000007</v>
      </c>
      <c r="BF138" s="25">
        <v>6.5100000000000007</v>
      </c>
      <c r="BG138" s="25">
        <v>0</v>
      </c>
      <c r="BH138" s="25">
        <v>21.39</v>
      </c>
      <c r="BI138" s="25">
        <v>9.3000000000000007</v>
      </c>
      <c r="BJ138" s="25">
        <v>3.72</v>
      </c>
      <c r="BK138" s="25">
        <v>4.6500000000000004</v>
      </c>
      <c r="BL138" s="25">
        <v>8.370000000000001</v>
      </c>
      <c r="BM138" s="25">
        <v>11.16</v>
      </c>
      <c r="BN138" s="25">
        <v>0.93</v>
      </c>
    </row>
    <row r="139" spans="1:66" x14ac:dyDescent="0.25">
      <c r="A139" s="6">
        <v>45050</v>
      </c>
      <c r="B139" t="s">
        <v>11</v>
      </c>
      <c r="C139">
        <v>4</v>
      </c>
      <c r="D139">
        <f t="shared" si="18"/>
        <v>451.98</v>
      </c>
      <c r="E139">
        <f t="shared" si="19"/>
        <v>151.59000000000003</v>
      </c>
      <c r="F139">
        <f t="shared" si="20"/>
        <v>83.7</v>
      </c>
      <c r="G139">
        <f t="shared" si="21"/>
        <v>84.63000000000001</v>
      </c>
      <c r="H139">
        <f t="shared" si="22"/>
        <v>132.06</v>
      </c>
      <c r="I139">
        <v>0</v>
      </c>
      <c r="J139" s="22">
        <v>0.69750000000000001</v>
      </c>
      <c r="K139" s="22">
        <v>0.68820000000000003</v>
      </c>
      <c r="L139" s="22">
        <v>0.66959999999999997</v>
      </c>
      <c r="M139" s="22">
        <v>0.71610000000000007</v>
      </c>
      <c r="N139" s="22">
        <v>0.61380000000000001</v>
      </c>
      <c r="O139" s="24">
        <v>0.59520000000000006</v>
      </c>
      <c r="P139" s="24">
        <v>0.56730000000000003</v>
      </c>
      <c r="Q139" s="24">
        <v>0.61380000000000001</v>
      </c>
      <c r="R139" s="24">
        <v>0.71610000000000007</v>
      </c>
      <c r="S139" s="24">
        <v>0.63240000000000007</v>
      </c>
      <c r="T139" s="24">
        <v>0.83700000000000008</v>
      </c>
      <c r="U139" s="24">
        <v>0.85560000000000003</v>
      </c>
      <c r="V139" s="24">
        <v>0.39990000000000003</v>
      </c>
      <c r="W139" s="24">
        <v>0.86490000000000011</v>
      </c>
      <c r="X139" s="24">
        <v>0.67890000000000006</v>
      </c>
      <c r="Y139" s="24">
        <v>0.93</v>
      </c>
      <c r="Z139" s="24">
        <v>0.38130000000000003</v>
      </c>
      <c r="AA139" s="25">
        <v>17.670000000000002</v>
      </c>
      <c r="AB139" s="25">
        <v>0</v>
      </c>
      <c r="AC139" s="25">
        <v>0</v>
      </c>
      <c r="AD139" s="25">
        <v>37.200000000000003</v>
      </c>
      <c r="AE139" s="25">
        <v>13.950000000000001</v>
      </c>
      <c r="AF139" s="25">
        <v>0</v>
      </c>
      <c r="AG139" s="25">
        <v>0</v>
      </c>
      <c r="AH139" s="25">
        <v>0</v>
      </c>
      <c r="AI139" s="25">
        <v>14.88</v>
      </c>
      <c r="AJ139" s="25">
        <v>0</v>
      </c>
      <c r="AK139" s="25">
        <v>15.81</v>
      </c>
      <c r="AL139" s="25">
        <v>15.81</v>
      </c>
      <c r="AM139" s="25">
        <v>14.88</v>
      </c>
      <c r="AN139" s="25">
        <v>13.950000000000001</v>
      </c>
      <c r="AO139" s="25">
        <v>0</v>
      </c>
      <c r="AP139" s="25">
        <v>31.62</v>
      </c>
      <c r="AQ139" s="25">
        <v>25.110000000000003</v>
      </c>
      <c r="AR139" s="25">
        <v>26.040000000000003</v>
      </c>
      <c r="AS139" s="25">
        <v>1.86</v>
      </c>
      <c r="AT139" s="25">
        <v>2.79</v>
      </c>
      <c r="AU139" s="25">
        <v>19.53</v>
      </c>
      <c r="AV139" s="25">
        <v>11.16</v>
      </c>
      <c r="AW139" s="25">
        <v>0</v>
      </c>
      <c r="AX139" s="25">
        <v>0</v>
      </c>
      <c r="AY139" s="25">
        <v>26.040000000000003</v>
      </c>
      <c r="AZ139" s="25">
        <v>1.86</v>
      </c>
      <c r="BA139" s="25">
        <v>0</v>
      </c>
      <c r="BB139" s="25">
        <v>13.020000000000001</v>
      </c>
      <c r="BC139" s="25">
        <v>0</v>
      </c>
      <c r="BD139" s="25">
        <v>13.020000000000014</v>
      </c>
      <c r="BE139" s="25">
        <v>7.44</v>
      </c>
      <c r="BF139" s="25">
        <v>0</v>
      </c>
      <c r="BG139" s="25">
        <v>7.44</v>
      </c>
      <c r="BH139" s="25">
        <v>19.53</v>
      </c>
      <c r="BI139" s="25">
        <v>14.88</v>
      </c>
      <c r="BJ139" s="25">
        <v>22.32</v>
      </c>
      <c r="BK139" s="25">
        <v>27.900000000000002</v>
      </c>
      <c r="BL139" s="25">
        <v>15.81</v>
      </c>
      <c r="BM139" s="25">
        <v>21.39</v>
      </c>
      <c r="BN139" s="25">
        <v>14.88</v>
      </c>
    </row>
    <row r="140" spans="1:66" x14ac:dyDescent="0.25">
      <c r="A140" s="6">
        <v>45051</v>
      </c>
      <c r="B140" t="s">
        <v>11</v>
      </c>
      <c r="C140">
        <v>5</v>
      </c>
      <c r="D140">
        <f t="shared" si="18"/>
        <v>356.19000000000017</v>
      </c>
      <c r="E140">
        <f t="shared" si="19"/>
        <v>138.57000000000014</v>
      </c>
      <c r="F140">
        <f t="shared" si="20"/>
        <v>99.51</v>
      </c>
      <c r="G140">
        <f t="shared" si="21"/>
        <v>56.730000000000004</v>
      </c>
      <c r="H140">
        <f t="shared" si="22"/>
        <v>61.38</v>
      </c>
      <c r="I140">
        <v>1</v>
      </c>
      <c r="J140" s="22">
        <v>0.27900000000000003</v>
      </c>
      <c r="K140" s="22">
        <v>0.64170000000000005</v>
      </c>
      <c r="L140" s="22">
        <v>0.74400000000000011</v>
      </c>
      <c r="M140" s="22">
        <v>0.75330000000000008</v>
      </c>
      <c r="N140" s="22">
        <v>0.68820000000000003</v>
      </c>
      <c r="O140" s="24">
        <v>0.83700000000000008</v>
      </c>
      <c r="P140" s="24">
        <v>0.73470000000000002</v>
      </c>
      <c r="Q140" s="24">
        <v>0.79980000000000007</v>
      </c>
      <c r="R140" s="24">
        <v>0.58590000000000009</v>
      </c>
      <c r="S140" s="24">
        <v>0.89280000000000004</v>
      </c>
      <c r="T140" s="24">
        <v>0.71610000000000007</v>
      </c>
      <c r="U140" s="24">
        <v>0.35340000000000005</v>
      </c>
      <c r="V140" s="24">
        <v>0.77190000000000014</v>
      </c>
      <c r="W140" s="24">
        <v>0.79980000000000007</v>
      </c>
      <c r="X140" s="24">
        <v>0.65100000000000013</v>
      </c>
      <c r="Y140" s="24">
        <v>0.53939999999999999</v>
      </c>
      <c r="Z140" s="24">
        <v>0.80910000000000004</v>
      </c>
      <c r="AA140" s="25">
        <v>0</v>
      </c>
      <c r="AB140" s="25">
        <v>8.370000000000001</v>
      </c>
      <c r="AC140" s="25">
        <v>22.32</v>
      </c>
      <c r="AD140" s="25">
        <v>7.44</v>
      </c>
      <c r="AE140" s="25">
        <v>22.32</v>
      </c>
      <c r="AF140" s="25">
        <v>3.72</v>
      </c>
      <c r="AG140" s="25">
        <v>6.5100000000000007</v>
      </c>
      <c r="AH140" s="25">
        <v>0</v>
      </c>
      <c r="AI140" s="25">
        <v>25.110000000000003</v>
      </c>
      <c r="AJ140" s="25">
        <v>3.72</v>
      </c>
      <c r="AK140" s="25">
        <v>3.72</v>
      </c>
      <c r="AL140" s="25">
        <v>2.79</v>
      </c>
      <c r="AM140" s="25">
        <v>3.72</v>
      </c>
      <c r="AN140" s="25">
        <v>12.09</v>
      </c>
      <c r="AO140" s="25">
        <v>7.44</v>
      </c>
      <c r="AP140" s="25">
        <v>9.3000000000000007</v>
      </c>
      <c r="AQ140" s="25">
        <v>7.44</v>
      </c>
      <c r="AR140" s="25">
        <v>12.09</v>
      </c>
      <c r="AS140" s="25">
        <v>3.72</v>
      </c>
      <c r="AT140" s="25">
        <v>2.79</v>
      </c>
      <c r="AU140" s="25">
        <v>3.72</v>
      </c>
      <c r="AV140" s="25">
        <v>6.5100000000000007</v>
      </c>
      <c r="AW140" s="25">
        <v>0</v>
      </c>
      <c r="AX140" s="25">
        <v>0.93</v>
      </c>
      <c r="AY140" s="25">
        <v>0</v>
      </c>
      <c r="AZ140" s="25">
        <v>25.110000000000003</v>
      </c>
      <c r="BA140" s="25">
        <v>0</v>
      </c>
      <c r="BB140" s="25">
        <v>6.5100000000000007</v>
      </c>
      <c r="BC140" s="25">
        <v>1.86</v>
      </c>
      <c r="BD140" s="25">
        <v>12.09</v>
      </c>
      <c r="BE140" s="25">
        <v>28.830000000000002</v>
      </c>
      <c r="BF140" s="25">
        <v>9.3000000000000007</v>
      </c>
      <c r="BG140" s="25">
        <v>0</v>
      </c>
      <c r="BH140" s="25">
        <v>24.18</v>
      </c>
      <c r="BI140" s="25">
        <v>2.79</v>
      </c>
      <c r="BJ140" s="25">
        <v>18.600000000000001</v>
      </c>
      <c r="BK140" s="25">
        <v>20.46</v>
      </c>
      <c r="BL140" s="25">
        <v>21.39</v>
      </c>
      <c r="BM140" s="25">
        <v>5.58</v>
      </c>
      <c r="BN140" s="25">
        <v>7.4400000000001061</v>
      </c>
    </row>
    <row r="141" spans="1:66" x14ac:dyDescent="0.25">
      <c r="A141" s="6">
        <v>45052</v>
      </c>
      <c r="B141" t="s">
        <v>11</v>
      </c>
      <c r="C141">
        <v>6</v>
      </c>
      <c r="D141">
        <f t="shared" si="18"/>
        <v>471.51</v>
      </c>
      <c r="E141">
        <f t="shared" si="19"/>
        <v>208.32</v>
      </c>
      <c r="F141">
        <f t="shared" si="20"/>
        <v>96.72</v>
      </c>
      <c r="G141">
        <f t="shared" si="21"/>
        <v>103.23000000000002</v>
      </c>
      <c r="H141">
        <f t="shared" si="22"/>
        <v>63.239999999999995</v>
      </c>
      <c r="I141">
        <v>0</v>
      </c>
      <c r="J141" s="22">
        <v>0.23250000000000001</v>
      </c>
      <c r="K141" s="22">
        <v>0.52080000000000004</v>
      </c>
      <c r="L141" s="22">
        <v>0.65100000000000013</v>
      </c>
      <c r="M141" s="22">
        <v>0.64170000000000005</v>
      </c>
      <c r="N141" s="22">
        <v>0.90210000000000001</v>
      </c>
      <c r="O141" s="24">
        <v>0.6231000000000001</v>
      </c>
      <c r="P141" s="24">
        <v>0.83700000000000008</v>
      </c>
      <c r="Q141" s="24">
        <v>0.53939999999999999</v>
      </c>
      <c r="R141" s="24">
        <v>0.86490000000000011</v>
      </c>
      <c r="S141" s="24">
        <v>0.1116</v>
      </c>
      <c r="T141" s="24">
        <v>0.84630000000000005</v>
      </c>
      <c r="U141" s="24">
        <v>0.38130000000000003</v>
      </c>
      <c r="V141" s="24">
        <v>0.81840000000000002</v>
      </c>
      <c r="W141" s="24">
        <v>0.29760000000000003</v>
      </c>
      <c r="X141" s="24">
        <v>0.8277000000000001</v>
      </c>
      <c r="Y141" s="24">
        <v>0.92070000000000007</v>
      </c>
      <c r="Z141" s="24">
        <v>0.88350000000000006</v>
      </c>
      <c r="AA141" s="25">
        <v>10.23</v>
      </c>
      <c r="AB141" s="25">
        <v>20.46</v>
      </c>
      <c r="AC141" s="25">
        <v>10.23</v>
      </c>
      <c r="AD141" s="25">
        <v>0</v>
      </c>
      <c r="AE141" s="25">
        <v>0</v>
      </c>
      <c r="AF141" s="25">
        <v>9.3000000000000007</v>
      </c>
      <c r="AG141" s="25">
        <v>27.900000000000002</v>
      </c>
      <c r="AH141" s="25">
        <v>5.58</v>
      </c>
      <c r="AI141" s="25">
        <v>13.020000000000001</v>
      </c>
      <c r="AJ141" s="25">
        <v>0</v>
      </c>
      <c r="AK141" s="25">
        <v>7.44</v>
      </c>
      <c r="AL141" s="25">
        <v>6.5100000000000007</v>
      </c>
      <c r="AM141" s="25">
        <v>10.23</v>
      </c>
      <c r="AN141" s="25">
        <v>13.950000000000001</v>
      </c>
      <c r="AO141" s="25">
        <v>0</v>
      </c>
      <c r="AP141" s="25">
        <v>8.370000000000001</v>
      </c>
      <c r="AQ141" s="25">
        <v>0</v>
      </c>
      <c r="AR141" s="25">
        <v>9.3000000000000007</v>
      </c>
      <c r="AS141" s="25">
        <v>2.79</v>
      </c>
      <c r="AT141" s="25">
        <v>12.09</v>
      </c>
      <c r="AU141" s="25">
        <v>3.72</v>
      </c>
      <c r="AV141" s="25">
        <v>9.3000000000000007</v>
      </c>
      <c r="AW141" s="25">
        <v>7.44</v>
      </c>
      <c r="AX141" s="25">
        <v>0</v>
      </c>
      <c r="AY141" s="25">
        <v>9.3000000000000007</v>
      </c>
      <c r="AZ141" s="25">
        <v>28.830000000000002</v>
      </c>
      <c r="BA141" s="25">
        <v>7.44</v>
      </c>
      <c r="BB141" s="25">
        <v>0.93</v>
      </c>
      <c r="BC141" s="25">
        <v>0</v>
      </c>
      <c r="BD141" s="25">
        <v>36.270000000000003</v>
      </c>
      <c r="BE141" s="25">
        <v>3.72</v>
      </c>
      <c r="BF141" s="25">
        <v>47.43</v>
      </c>
      <c r="BG141" s="25">
        <v>0.93</v>
      </c>
      <c r="BH141" s="25">
        <v>14.88</v>
      </c>
      <c r="BI141" s="25">
        <v>27.900000000000002</v>
      </c>
      <c r="BJ141" s="25">
        <v>13.020000000000001</v>
      </c>
      <c r="BK141" s="25">
        <v>26.970000000000002</v>
      </c>
      <c r="BL141" s="25">
        <v>24.18</v>
      </c>
      <c r="BM141" s="25">
        <v>38.130000000000003</v>
      </c>
      <c r="BN141" s="25">
        <v>11.16</v>
      </c>
    </row>
    <row r="142" spans="1:66" x14ac:dyDescent="0.25">
      <c r="A142" s="6">
        <v>45053</v>
      </c>
      <c r="B142" t="s">
        <v>11</v>
      </c>
      <c r="C142">
        <v>7</v>
      </c>
      <c r="D142">
        <f t="shared" si="18"/>
        <v>554.28</v>
      </c>
      <c r="E142">
        <f t="shared" si="19"/>
        <v>97.65</v>
      </c>
      <c r="F142">
        <f t="shared" si="20"/>
        <v>150.66</v>
      </c>
      <c r="G142">
        <f t="shared" si="21"/>
        <v>213.89999999999998</v>
      </c>
      <c r="H142">
        <f t="shared" si="22"/>
        <v>92.07</v>
      </c>
      <c r="I142">
        <v>0</v>
      </c>
      <c r="J142" s="22">
        <v>0.1953</v>
      </c>
      <c r="K142" s="22">
        <v>0.86490000000000011</v>
      </c>
      <c r="L142" s="22">
        <v>0.71610000000000007</v>
      </c>
      <c r="M142" s="22">
        <v>0.77190000000000014</v>
      </c>
      <c r="N142" s="22">
        <v>0.88350000000000006</v>
      </c>
      <c r="O142" s="24">
        <v>0.79049999999999998</v>
      </c>
      <c r="P142" s="24">
        <v>0.15810000000000002</v>
      </c>
      <c r="Q142" s="24">
        <v>0.56730000000000003</v>
      </c>
      <c r="R142" s="24">
        <v>0.5766</v>
      </c>
      <c r="S142" s="24">
        <v>0.6603</v>
      </c>
      <c r="T142" s="24">
        <v>0.66959999999999997</v>
      </c>
      <c r="U142" s="24">
        <v>0.72540000000000004</v>
      </c>
      <c r="V142" s="24">
        <v>0.72540000000000004</v>
      </c>
      <c r="W142" s="24">
        <v>0.75330000000000008</v>
      </c>
      <c r="X142" s="24">
        <v>0.45569999999999999</v>
      </c>
      <c r="Y142" s="24">
        <v>0.8277000000000001</v>
      </c>
      <c r="Z142" s="24">
        <v>0.3906</v>
      </c>
      <c r="AA142" s="25">
        <v>3.72</v>
      </c>
      <c r="AB142" s="25">
        <v>7.44</v>
      </c>
      <c r="AC142" s="25">
        <v>37.200000000000003</v>
      </c>
      <c r="AD142" s="25">
        <v>19.53</v>
      </c>
      <c r="AE142" s="25">
        <v>23.25</v>
      </c>
      <c r="AF142" s="25">
        <v>0</v>
      </c>
      <c r="AG142" s="25">
        <v>0</v>
      </c>
      <c r="AH142" s="25">
        <v>13.020000000000001</v>
      </c>
      <c r="AI142" s="25">
        <v>23.25</v>
      </c>
      <c r="AJ142" s="25">
        <v>23.25</v>
      </c>
      <c r="AK142" s="25">
        <v>13.020000000000001</v>
      </c>
      <c r="AL142" s="25">
        <v>10.23</v>
      </c>
      <c r="AM142" s="25">
        <v>0</v>
      </c>
      <c r="AN142" s="25">
        <v>3.72</v>
      </c>
      <c r="AO142" s="25">
        <v>11.16</v>
      </c>
      <c r="AP142" s="25">
        <v>7.44</v>
      </c>
      <c r="AQ142" s="25">
        <v>25.110000000000003</v>
      </c>
      <c r="AR142" s="25">
        <v>26.970000000000002</v>
      </c>
      <c r="AS142" s="25">
        <v>0</v>
      </c>
      <c r="AT142" s="25">
        <v>7.44</v>
      </c>
      <c r="AU142" s="25">
        <v>38.130000000000003</v>
      </c>
      <c r="AV142" s="25">
        <v>18.600000000000001</v>
      </c>
      <c r="AW142" s="25">
        <v>0</v>
      </c>
      <c r="AX142" s="25">
        <v>39.99</v>
      </c>
      <c r="AY142" s="25">
        <v>1.86</v>
      </c>
      <c r="AZ142" s="25">
        <v>0</v>
      </c>
      <c r="BA142" s="25">
        <v>31.62</v>
      </c>
      <c r="BB142" s="25">
        <v>19.53</v>
      </c>
      <c r="BC142" s="25">
        <v>26.040000000000003</v>
      </c>
      <c r="BD142" s="25">
        <v>38.130000000000003</v>
      </c>
      <c r="BE142" s="25">
        <v>25.110000000000003</v>
      </c>
      <c r="BF142" s="25">
        <v>0</v>
      </c>
      <c r="BG142" s="25">
        <v>1.86</v>
      </c>
      <c r="BH142" s="25">
        <v>0</v>
      </c>
      <c r="BI142" s="25">
        <v>3.72</v>
      </c>
      <c r="BJ142" s="25">
        <v>38.130000000000003</v>
      </c>
      <c r="BK142" s="25">
        <v>13.950000000000001</v>
      </c>
      <c r="BL142" s="25">
        <v>13.020000000000001</v>
      </c>
      <c r="BM142" s="25">
        <v>1.86</v>
      </c>
      <c r="BN142" s="25">
        <v>0</v>
      </c>
    </row>
    <row r="143" spans="1:66" x14ac:dyDescent="0.25">
      <c r="A143" s="6">
        <v>45054</v>
      </c>
      <c r="B143" t="s">
        <v>11</v>
      </c>
      <c r="C143">
        <v>8</v>
      </c>
      <c r="D143">
        <f t="shared" si="18"/>
        <v>525.45000000000005</v>
      </c>
      <c r="E143">
        <f t="shared" si="19"/>
        <v>79.05</v>
      </c>
      <c r="F143">
        <f t="shared" si="20"/>
        <v>180.42000000000002</v>
      </c>
      <c r="G143">
        <f t="shared" si="21"/>
        <v>153.44999999999999</v>
      </c>
      <c r="H143">
        <f t="shared" si="22"/>
        <v>112.53000000000002</v>
      </c>
      <c r="I143">
        <v>0</v>
      </c>
      <c r="J143" s="22">
        <v>0.2883</v>
      </c>
      <c r="K143" s="22">
        <v>0.5766</v>
      </c>
      <c r="L143" s="22">
        <v>0.92070000000000007</v>
      </c>
      <c r="M143" s="22">
        <v>0.61380000000000001</v>
      </c>
      <c r="N143" s="22">
        <v>0.76260000000000006</v>
      </c>
      <c r="O143" s="24">
        <v>0.93</v>
      </c>
      <c r="P143" s="24">
        <v>0.53939999999999999</v>
      </c>
      <c r="Q143" s="24">
        <v>0.5766</v>
      </c>
      <c r="R143" s="24">
        <v>0.61380000000000001</v>
      </c>
      <c r="S143" s="24">
        <v>0.56730000000000003</v>
      </c>
      <c r="T143" s="24">
        <v>0.61380000000000001</v>
      </c>
      <c r="U143" s="24">
        <v>0.89280000000000004</v>
      </c>
      <c r="V143" s="24">
        <v>0.36270000000000002</v>
      </c>
      <c r="W143" s="24">
        <v>0.73470000000000002</v>
      </c>
      <c r="X143" s="24">
        <v>0.41850000000000004</v>
      </c>
      <c r="Y143" s="24">
        <v>0.41850000000000004</v>
      </c>
      <c r="Z143" s="24">
        <v>0.74400000000000011</v>
      </c>
      <c r="AA143" s="25">
        <v>31.62</v>
      </c>
      <c r="AB143" s="25">
        <v>42.78</v>
      </c>
      <c r="AC143" s="25">
        <v>0</v>
      </c>
      <c r="AD143" s="25">
        <v>31.62</v>
      </c>
      <c r="AE143" s="25">
        <v>14.88</v>
      </c>
      <c r="AF143" s="25">
        <v>26.970000000000002</v>
      </c>
      <c r="AG143" s="25">
        <v>3.72</v>
      </c>
      <c r="AH143" s="25">
        <v>0</v>
      </c>
      <c r="AI143" s="25">
        <v>19.53</v>
      </c>
      <c r="AJ143" s="25">
        <v>9.3000000000000007</v>
      </c>
      <c r="AK143" s="25">
        <v>18.600000000000001</v>
      </c>
      <c r="AL143" s="25">
        <v>16.740000000000002</v>
      </c>
      <c r="AM143" s="25">
        <v>0.93</v>
      </c>
      <c r="AN143" s="25">
        <v>0</v>
      </c>
      <c r="AO143" s="25">
        <v>0</v>
      </c>
      <c r="AP143" s="25">
        <v>1.86</v>
      </c>
      <c r="AQ143" s="25">
        <v>32.550000000000004</v>
      </c>
      <c r="AR143" s="25">
        <v>9.3000000000000007</v>
      </c>
      <c r="AS143" s="25">
        <v>8.370000000000001</v>
      </c>
      <c r="AT143" s="25">
        <v>42.78</v>
      </c>
      <c r="AU143" s="25">
        <v>39.06</v>
      </c>
      <c r="AV143" s="25">
        <v>6.5100000000000007</v>
      </c>
      <c r="AW143" s="25">
        <v>16.740000000000002</v>
      </c>
      <c r="AX143" s="25">
        <v>1.86</v>
      </c>
      <c r="AY143" s="25">
        <v>9.3000000000000007</v>
      </c>
      <c r="AZ143" s="25">
        <v>9.3000000000000007</v>
      </c>
      <c r="BA143" s="25">
        <v>25.110000000000003</v>
      </c>
      <c r="BB143" s="25">
        <v>10.23</v>
      </c>
      <c r="BC143" s="25">
        <v>3.72</v>
      </c>
      <c r="BD143" s="25">
        <v>31.62</v>
      </c>
      <c r="BE143" s="25">
        <v>2.79</v>
      </c>
      <c r="BF143" s="25">
        <v>22.32</v>
      </c>
      <c r="BG143" s="25">
        <v>0</v>
      </c>
      <c r="BH143" s="25">
        <v>11.16</v>
      </c>
      <c r="BI143" s="25">
        <v>3.72</v>
      </c>
      <c r="BJ143" s="25">
        <v>14.88</v>
      </c>
      <c r="BK143" s="25">
        <v>0</v>
      </c>
      <c r="BL143" s="25">
        <v>0</v>
      </c>
      <c r="BM143" s="25">
        <v>0</v>
      </c>
      <c r="BN143" s="25">
        <v>24.18</v>
      </c>
    </row>
    <row r="144" spans="1:66" x14ac:dyDescent="0.25">
      <c r="A144" s="6">
        <v>45055</v>
      </c>
      <c r="B144" t="s">
        <v>11</v>
      </c>
      <c r="C144">
        <v>9</v>
      </c>
      <c r="D144">
        <f t="shared" si="18"/>
        <v>505.92</v>
      </c>
      <c r="E144">
        <f t="shared" si="19"/>
        <v>104.16000000000001</v>
      </c>
      <c r="F144">
        <f t="shared" si="20"/>
        <v>160.88999999999999</v>
      </c>
      <c r="G144">
        <f t="shared" si="21"/>
        <v>153.45000000000002</v>
      </c>
      <c r="H144">
        <f t="shared" si="22"/>
        <v>87.42</v>
      </c>
      <c r="I144">
        <v>0</v>
      </c>
      <c r="J144" s="22">
        <v>0.72540000000000004</v>
      </c>
      <c r="K144" s="22">
        <v>0.46500000000000002</v>
      </c>
      <c r="L144" s="22">
        <v>0.74400000000000011</v>
      </c>
      <c r="M144" s="22">
        <v>0.88350000000000006</v>
      </c>
      <c r="N144" s="22">
        <v>0.60450000000000004</v>
      </c>
      <c r="O144" s="24">
        <v>0.79049999999999998</v>
      </c>
      <c r="P144" s="24">
        <v>0.59520000000000006</v>
      </c>
      <c r="Q144" s="24">
        <v>0.69750000000000001</v>
      </c>
      <c r="R144" s="24">
        <v>0.55800000000000005</v>
      </c>
      <c r="S144" s="24">
        <v>0.67890000000000006</v>
      </c>
      <c r="T144" s="24">
        <v>0.65100000000000013</v>
      </c>
      <c r="U144" s="24">
        <v>0.85560000000000003</v>
      </c>
      <c r="V144" s="24">
        <v>0.68820000000000003</v>
      </c>
      <c r="W144" s="24">
        <v>0.75330000000000008</v>
      </c>
      <c r="X144" s="24">
        <v>0.92070000000000007</v>
      </c>
      <c r="Y144" s="24">
        <v>0.71610000000000007</v>
      </c>
      <c r="Z144" s="24">
        <v>0.83700000000000008</v>
      </c>
      <c r="AA144" s="25">
        <v>15.81</v>
      </c>
      <c r="AB144" s="25">
        <v>0</v>
      </c>
      <c r="AC144" s="25">
        <v>1.86</v>
      </c>
      <c r="AD144" s="25">
        <v>0</v>
      </c>
      <c r="AE144" s="25">
        <v>5.58</v>
      </c>
      <c r="AF144" s="25">
        <v>22.32</v>
      </c>
      <c r="AG144" s="25">
        <v>15.81</v>
      </c>
      <c r="AH144" s="25">
        <v>19.53</v>
      </c>
      <c r="AI144" s="25">
        <v>40.92</v>
      </c>
      <c r="AJ144" s="25">
        <v>39.06</v>
      </c>
      <c r="AK144" s="25">
        <v>0</v>
      </c>
      <c r="AL144" s="25">
        <v>4.6500000000000004</v>
      </c>
      <c r="AM144" s="25">
        <v>38.130000000000003</v>
      </c>
      <c r="AN144" s="25">
        <v>0</v>
      </c>
      <c r="AO144" s="25">
        <v>3.72</v>
      </c>
      <c r="AP144" s="25">
        <v>1.86</v>
      </c>
      <c r="AQ144" s="25">
        <v>3.72</v>
      </c>
      <c r="AR144" s="25">
        <v>0</v>
      </c>
      <c r="AS144" s="25">
        <v>2.79</v>
      </c>
      <c r="AT144" s="25">
        <v>32.550000000000004</v>
      </c>
      <c r="AU144" s="25">
        <v>3.72</v>
      </c>
      <c r="AV144" s="25">
        <v>32.550000000000004</v>
      </c>
      <c r="AW144" s="25">
        <v>36.270000000000003</v>
      </c>
      <c r="AX144" s="25">
        <v>0</v>
      </c>
      <c r="AY144" s="25">
        <v>13.950000000000001</v>
      </c>
      <c r="AZ144" s="25">
        <v>8.370000000000001</v>
      </c>
      <c r="BA144" s="25">
        <v>5.58</v>
      </c>
      <c r="BB144" s="25">
        <v>20.46</v>
      </c>
      <c r="BC144" s="25">
        <v>15.81</v>
      </c>
      <c r="BD144" s="25">
        <v>16.740000000000002</v>
      </c>
      <c r="BE144" s="25">
        <v>23.25</v>
      </c>
      <c r="BF144" s="25">
        <v>4.6500000000000004</v>
      </c>
      <c r="BG144" s="25">
        <v>0</v>
      </c>
      <c r="BH144" s="25">
        <v>40.92</v>
      </c>
      <c r="BI144" s="25">
        <v>0</v>
      </c>
      <c r="BJ144" s="25">
        <v>0.93</v>
      </c>
      <c r="BK144" s="25">
        <v>2.79</v>
      </c>
      <c r="BL144" s="25">
        <v>7.44</v>
      </c>
      <c r="BM144" s="25">
        <v>12.09</v>
      </c>
      <c r="BN144" s="25">
        <v>12.09</v>
      </c>
    </row>
    <row r="145" spans="1:66" x14ac:dyDescent="0.25">
      <c r="A145" s="6">
        <v>45056</v>
      </c>
      <c r="B145" t="s">
        <v>11</v>
      </c>
      <c r="C145">
        <v>10</v>
      </c>
      <c r="D145">
        <f t="shared" si="18"/>
        <v>497.55000000000007</v>
      </c>
      <c r="E145">
        <f t="shared" si="19"/>
        <v>95.790000000000049</v>
      </c>
      <c r="F145">
        <f t="shared" si="20"/>
        <v>124.62</v>
      </c>
      <c r="G145">
        <f t="shared" si="21"/>
        <v>158.1</v>
      </c>
      <c r="H145">
        <f t="shared" si="22"/>
        <v>119.04000000000002</v>
      </c>
      <c r="I145">
        <v>0</v>
      </c>
      <c r="J145" s="22">
        <v>0.13950000000000001</v>
      </c>
      <c r="K145" s="22">
        <v>0.6603</v>
      </c>
      <c r="L145" s="22">
        <v>0.71610000000000007</v>
      </c>
      <c r="M145" s="22">
        <v>0.79980000000000007</v>
      </c>
      <c r="N145" s="22">
        <v>0.14880000000000002</v>
      </c>
      <c r="O145" s="24">
        <v>0.6231000000000001</v>
      </c>
      <c r="P145" s="24">
        <v>0.63240000000000007</v>
      </c>
      <c r="Q145" s="24">
        <v>0.84630000000000005</v>
      </c>
      <c r="R145" s="24">
        <v>0.8277000000000001</v>
      </c>
      <c r="S145" s="24">
        <v>0.80910000000000004</v>
      </c>
      <c r="T145" s="24">
        <v>0.61380000000000001</v>
      </c>
      <c r="U145" s="24">
        <v>0.3906</v>
      </c>
      <c r="V145" s="24">
        <v>0.85560000000000003</v>
      </c>
      <c r="W145" s="24">
        <v>0.38130000000000003</v>
      </c>
      <c r="X145" s="24">
        <v>0.93</v>
      </c>
      <c r="Y145" s="24">
        <v>0.2883</v>
      </c>
      <c r="Z145" s="24">
        <v>0.86490000000000011</v>
      </c>
      <c r="AA145" s="25">
        <v>13.950000000000001</v>
      </c>
      <c r="AB145" s="25">
        <v>0</v>
      </c>
      <c r="AC145" s="25">
        <v>6.5100000000000007</v>
      </c>
      <c r="AD145" s="25">
        <v>0</v>
      </c>
      <c r="AE145" s="25">
        <v>39.06</v>
      </c>
      <c r="AF145" s="25">
        <v>23.25</v>
      </c>
      <c r="AG145" s="25">
        <v>6.5100000000000007</v>
      </c>
      <c r="AH145" s="25">
        <v>0</v>
      </c>
      <c r="AI145" s="25">
        <v>16.740000000000002</v>
      </c>
      <c r="AJ145" s="25">
        <v>18.600000000000001</v>
      </c>
      <c r="AK145" s="25">
        <v>0</v>
      </c>
      <c r="AL145" s="25">
        <v>31.62</v>
      </c>
      <c r="AM145" s="25">
        <v>3.72</v>
      </c>
      <c r="AN145" s="25">
        <v>33.480000000000004</v>
      </c>
      <c r="AO145" s="25">
        <v>0</v>
      </c>
      <c r="AP145" s="25">
        <v>4.6500000000000004</v>
      </c>
      <c r="AQ145" s="25">
        <v>0</v>
      </c>
      <c r="AR145" s="25">
        <v>6.5100000000000007</v>
      </c>
      <c r="AS145" s="25">
        <v>0</v>
      </c>
      <c r="AT145" s="25">
        <v>39.06</v>
      </c>
      <c r="AU145" s="25">
        <v>32.550000000000004</v>
      </c>
      <c r="AV145" s="25">
        <v>29.76</v>
      </c>
      <c r="AW145" s="25">
        <v>17.670000000000002</v>
      </c>
      <c r="AX145" s="25">
        <v>33.480000000000004</v>
      </c>
      <c r="AY145" s="25">
        <v>0</v>
      </c>
      <c r="AZ145" s="25">
        <v>18.600000000000001</v>
      </c>
      <c r="BA145" s="25">
        <v>0</v>
      </c>
      <c r="BB145" s="25">
        <v>0</v>
      </c>
      <c r="BC145" s="25">
        <v>26.040000000000003</v>
      </c>
      <c r="BD145" s="25">
        <v>0</v>
      </c>
      <c r="BE145" s="25">
        <v>19.53</v>
      </c>
      <c r="BF145" s="25">
        <v>19.53</v>
      </c>
      <c r="BG145" s="25">
        <v>0</v>
      </c>
      <c r="BH145" s="25">
        <v>10.23</v>
      </c>
      <c r="BI145" s="25">
        <v>9.3000000000000007</v>
      </c>
      <c r="BJ145" s="25">
        <v>6.5100000000000531</v>
      </c>
      <c r="BK145" s="25">
        <v>0</v>
      </c>
      <c r="BL145" s="25">
        <v>5.58</v>
      </c>
      <c r="BM145" s="25">
        <v>16.740000000000002</v>
      </c>
      <c r="BN145" s="25">
        <v>8.370000000000001</v>
      </c>
    </row>
    <row r="146" spans="1:66" x14ac:dyDescent="0.25">
      <c r="A146" s="6">
        <v>45057</v>
      </c>
      <c r="B146" t="s">
        <v>11</v>
      </c>
      <c r="C146">
        <v>11</v>
      </c>
      <c r="D146">
        <f t="shared" si="18"/>
        <v>425.01</v>
      </c>
      <c r="E146">
        <f t="shared" si="19"/>
        <v>118.11</v>
      </c>
      <c r="F146">
        <f t="shared" si="20"/>
        <v>118.11000000000001</v>
      </c>
      <c r="G146">
        <f t="shared" si="21"/>
        <v>93.93</v>
      </c>
      <c r="H146">
        <f t="shared" si="22"/>
        <v>94.859999999999985</v>
      </c>
      <c r="I146">
        <v>0</v>
      </c>
      <c r="J146" s="22">
        <v>0.86490000000000011</v>
      </c>
      <c r="K146" s="22">
        <v>0.71610000000000007</v>
      </c>
      <c r="L146" s="22">
        <v>0.79049999999999998</v>
      </c>
      <c r="M146" s="22">
        <v>0.2883</v>
      </c>
      <c r="N146" s="22">
        <v>0.91139999999999999</v>
      </c>
      <c r="O146" s="24">
        <v>0.8277000000000001</v>
      </c>
      <c r="P146" s="24">
        <v>0.59520000000000006</v>
      </c>
      <c r="Q146" s="24">
        <v>0.88350000000000006</v>
      </c>
      <c r="R146" s="24">
        <v>0.92070000000000007</v>
      </c>
      <c r="S146" s="24">
        <v>0.66959999999999997</v>
      </c>
      <c r="T146" s="24">
        <v>0.74400000000000011</v>
      </c>
      <c r="U146" s="24">
        <v>0.87420000000000009</v>
      </c>
      <c r="V146" s="24">
        <v>0.71610000000000007</v>
      </c>
      <c r="W146" s="24">
        <v>0.39990000000000003</v>
      </c>
      <c r="X146" s="24">
        <v>0.86490000000000011</v>
      </c>
      <c r="Y146" s="24">
        <v>0.74400000000000011</v>
      </c>
      <c r="Z146" s="24">
        <v>0.35340000000000005</v>
      </c>
      <c r="AA146" s="25">
        <v>7.44</v>
      </c>
      <c r="AB146" s="25">
        <v>21.39</v>
      </c>
      <c r="AC146" s="25">
        <v>16.740000000000002</v>
      </c>
      <c r="AD146" s="25">
        <v>0</v>
      </c>
      <c r="AE146" s="25">
        <v>15.81</v>
      </c>
      <c r="AF146" s="25">
        <v>3.72</v>
      </c>
      <c r="AG146" s="25">
        <v>0</v>
      </c>
      <c r="AH146" s="25">
        <v>4.6500000000000004</v>
      </c>
      <c r="AI146" s="25">
        <v>21.39</v>
      </c>
      <c r="AJ146" s="25">
        <v>26.970000000000002</v>
      </c>
      <c r="AK146" s="25">
        <v>0.93</v>
      </c>
      <c r="AL146" s="25">
        <v>9.3000000000000007</v>
      </c>
      <c r="AM146" s="25">
        <v>13.950000000000001</v>
      </c>
      <c r="AN146" s="25">
        <v>0</v>
      </c>
      <c r="AO146" s="25">
        <v>24.18</v>
      </c>
      <c r="AP146" s="25">
        <v>7.44</v>
      </c>
      <c r="AQ146" s="25">
        <v>0</v>
      </c>
      <c r="AR146" s="25">
        <v>0</v>
      </c>
      <c r="AS146" s="25">
        <v>21.39</v>
      </c>
      <c r="AT146" s="25">
        <v>18.600000000000001</v>
      </c>
      <c r="AU146" s="25">
        <v>6.5100000000000007</v>
      </c>
      <c r="AV146" s="25">
        <v>4.6500000000000004</v>
      </c>
      <c r="AW146" s="25">
        <v>0</v>
      </c>
      <c r="AX146" s="25">
        <v>9.3000000000000007</v>
      </c>
      <c r="AY146" s="25">
        <v>0</v>
      </c>
      <c r="AZ146" s="25">
        <v>0</v>
      </c>
      <c r="BA146" s="25">
        <v>39.06</v>
      </c>
      <c r="BB146" s="25">
        <v>16.740000000000002</v>
      </c>
      <c r="BC146" s="25">
        <v>0</v>
      </c>
      <c r="BD146" s="25">
        <v>17.670000000000002</v>
      </c>
      <c r="BE146" s="25">
        <v>18.600000000000001</v>
      </c>
      <c r="BF146" s="25">
        <v>0</v>
      </c>
      <c r="BG146" s="25">
        <v>5.58</v>
      </c>
      <c r="BH146" s="25">
        <v>21.39</v>
      </c>
      <c r="BI146" s="25">
        <v>13.020000000000001</v>
      </c>
      <c r="BJ146" s="25">
        <v>0</v>
      </c>
      <c r="BK146" s="25">
        <v>29.76</v>
      </c>
      <c r="BL146" s="25">
        <v>0</v>
      </c>
      <c r="BM146" s="25">
        <v>14.88</v>
      </c>
      <c r="BN146" s="25">
        <v>14.88</v>
      </c>
    </row>
    <row r="147" spans="1:66" x14ac:dyDescent="0.25">
      <c r="A147" s="6">
        <v>45058</v>
      </c>
      <c r="B147" t="s">
        <v>11</v>
      </c>
      <c r="C147">
        <v>12</v>
      </c>
      <c r="D147">
        <f t="shared" si="18"/>
        <v>350.61000000000013</v>
      </c>
      <c r="E147">
        <f t="shared" si="19"/>
        <v>51.150000000000006</v>
      </c>
      <c r="F147">
        <f t="shared" si="20"/>
        <v>95.790000000000106</v>
      </c>
      <c r="G147">
        <f t="shared" si="21"/>
        <v>119.97000000000001</v>
      </c>
      <c r="H147">
        <f t="shared" si="22"/>
        <v>83.700000000000017</v>
      </c>
      <c r="I147">
        <v>0</v>
      </c>
      <c r="J147" s="22">
        <v>0.31620000000000004</v>
      </c>
      <c r="K147" s="22">
        <v>0.89280000000000004</v>
      </c>
      <c r="L147" s="22">
        <v>0.69750000000000001</v>
      </c>
      <c r="M147" s="22">
        <v>0.39990000000000003</v>
      </c>
      <c r="N147" s="22">
        <v>0.69750000000000001</v>
      </c>
      <c r="O147" s="24">
        <v>0.73470000000000002</v>
      </c>
      <c r="P147" s="24">
        <v>0.67890000000000006</v>
      </c>
      <c r="Q147" s="24">
        <v>0.5766</v>
      </c>
      <c r="R147" s="24">
        <v>0.69750000000000001</v>
      </c>
      <c r="S147" s="24">
        <v>0.63240000000000007</v>
      </c>
      <c r="T147" s="24">
        <v>0.80910000000000004</v>
      </c>
      <c r="U147" s="24">
        <v>0.79980000000000007</v>
      </c>
      <c r="V147" s="24">
        <v>0.79049999999999998</v>
      </c>
      <c r="W147" s="24">
        <v>0.67890000000000006</v>
      </c>
      <c r="X147" s="24">
        <v>0.52080000000000004</v>
      </c>
      <c r="Y147" s="24">
        <v>0.52080000000000004</v>
      </c>
      <c r="Z147" s="24">
        <v>0.26040000000000002</v>
      </c>
      <c r="AA147" s="25">
        <v>0</v>
      </c>
      <c r="AB147" s="25">
        <v>7.44</v>
      </c>
      <c r="AC147" s="25">
        <v>13.950000000000001</v>
      </c>
      <c r="AD147" s="25">
        <v>48.36</v>
      </c>
      <c r="AE147" s="25">
        <v>0</v>
      </c>
      <c r="AF147" s="25">
        <v>0</v>
      </c>
      <c r="AG147" s="25">
        <v>6.5100000000000007</v>
      </c>
      <c r="AH147" s="25">
        <v>0</v>
      </c>
      <c r="AI147" s="25">
        <v>0</v>
      </c>
      <c r="AJ147" s="25">
        <v>19.530000000000108</v>
      </c>
      <c r="AK147" s="25">
        <v>25.110000000000003</v>
      </c>
      <c r="AL147" s="25">
        <v>25.110000000000003</v>
      </c>
      <c r="AM147" s="25">
        <v>0</v>
      </c>
      <c r="AN147" s="25">
        <v>33.480000000000004</v>
      </c>
      <c r="AO147" s="25">
        <v>0</v>
      </c>
      <c r="AP147" s="25">
        <v>0</v>
      </c>
      <c r="AQ147" s="25">
        <v>0</v>
      </c>
      <c r="AR147" s="25">
        <v>0</v>
      </c>
      <c r="AS147" s="25">
        <v>20.46</v>
      </c>
      <c r="AT147" s="25">
        <v>4.6500000000000004</v>
      </c>
      <c r="AU147" s="25">
        <v>0.93</v>
      </c>
      <c r="AV147" s="25">
        <v>0</v>
      </c>
      <c r="AW147" s="25">
        <v>10.23</v>
      </c>
      <c r="AX147" s="25">
        <v>25.110000000000003</v>
      </c>
      <c r="AY147" s="25">
        <v>0</v>
      </c>
      <c r="AZ147" s="25">
        <v>0</v>
      </c>
      <c r="BA147" s="25">
        <v>39.99</v>
      </c>
      <c r="BB147" s="25">
        <v>0</v>
      </c>
      <c r="BC147" s="25">
        <v>26.040000000000003</v>
      </c>
      <c r="BD147" s="25">
        <v>17.670000000000002</v>
      </c>
      <c r="BE147" s="25">
        <v>3.72</v>
      </c>
      <c r="BF147" s="25">
        <v>5.58</v>
      </c>
      <c r="BG147" s="25">
        <v>11.16</v>
      </c>
      <c r="BH147" s="25">
        <v>0</v>
      </c>
      <c r="BI147" s="25">
        <v>8.370000000000001</v>
      </c>
      <c r="BJ147" s="25">
        <v>0</v>
      </c>
      <c r="BK147" s="25">
        <v>11.16</v>
      </c>
      <c r="BL147" s="25">
        <v>11.16</v>
      </c>
      <c r="BM147" s="25">
        <v>0</v>
      </c>
      <c r="BN147" s="25">
        <v>0</v>
      </c>
    </row>
    <row r="148" spans="1:66" x14ac:dyDescent="0.25">
      <c r="A148" s="6">
        <v>45059</v>
      </c>
      <c r="B148" t="s">
        <v>11</v>
      </c>
      <c r="C148">
        <v>13</v>
      </c>
      <c r="D148">
        <f t="shared" si="18"/>
        <v>568.23</v>
      </c>
      <c r="E148">
        <f t="shared" si="19"/>
        <v>210.18</v>
      </c>
      <c r="F148">
        <f t="shared" si="20"/>
        <v>193.44</v>
      </c>
      <c r="G148">
        <f t="shared" si="21"/>
        <v>104.16000000000003</v>
      </c>
      <c r="H148">
        <f t="shared" si="22"/>
        <v>60.45</v>
      </c>
      <c r="I148">
        <v>0</v>
      </c>
      <c r="J148" s="22">
        <v>0.70680000000000009</v>
      </c>
      <c r="K148" s="22">
        <v>0.30690000000000001</v>
      </c>
      <c r="L148" s="22">
        <v>0.74400000000000011</v>
      </c>
      <c r="M148" s="22">
        <v>0.81840000000000002</v>
      </c>
      <c r="N148" s="22">
        <v>0.6603</v>
      </c>
      <c r="O148" s="24">
        <v>0.64170000000000005</v>
      </c>
      <c r="P148" s="24">
        <v>0.54869999999999997</v>
      </c>
      <c r="Q148" s="24">
        <v>0.92070000000000007</v>
      </c>
      <c r="R148" s="24">
        <v>0.6603</v>
      </c>
      <c r="S148" s="24">
        <v>0.68820000000000003</v>
      </c>
      <c r="T148" s="24">
        <v>0.69750000000000001</v>
      </c>
      <c r="U148" s="24">
        <v>0.85560000000000003</v>
      </c>
      <c r="V148" s="24">
        <v>0.89280000000000004</v>
      </c>
      <c r="W148" s="24">
        <v>0.76260000000000006</v>
      </c>
      <c r="X148" s="24">
        <v>0.83700000000000008</v>
      </c>
      <c r="Y148" s="24">
        <v>0.66959999999999997</v>
      </c>
      <c r="Z148" s="24">
        <v>0.68820000000000003</v>
      </c>
      <c r="AA148" s="25">
        <v>17.670000000000002</v>
      </c>
      <c r="AB148" s="25">
        <v>32.550000000000004</v>
      </c>
      <c r="AC148" s="25">
        <v>1.86</v>
      </c>
      <c r="AD148" s="25">
        <v>17.670000000000002</v>
      </c>
      <c r="AE148" s="25">
        <v>19.53</v>
      </c>
      <c r="AF148" s="25">
        <v>0</v>
      </c>
      <c r="AG148" s="25">
        <v>27.900000000000002</v>
      </c>
      <c r="AH148" s="25">
        <v>22.32</v>
      </c>
      <c r="AI148" s="25">
        <v>47.43</v>
      </c>
      <c r="AJ148" s="25">
        <v>6.5100000000000007</v>
      </c>
      <c r="AK148" s="25">
        <v>4.6500000000000004</v>
      </c>
      <c r="AL148" s="25">
        <v>14.88</v>
      </c>
      <c r="AM148" s="25">
        <v>4.6500000000000004</v>
      </c>
      <c r="AN148" s="25">
        <v>22.32</v>
      </c>
      <c r="AO148" s="25">
        <v>0</v>
      </c>
      <c r="AP148" s="25">
        <v>0</v>
      </c>
      <c r="AQ148" s="25">
        <v>7.44</v>
      </c>
      <c r="AR148" s="25">
        <v>0.93</v>
      </c>
      <c r="AS148" s="25">
        <v>10.23</v>
      </c>
      <c r="AT148" s="25">
        <v>0</v>
      </c>
      <c r="AU148" s="25">
        <v>8.370000000000001</v>
      </c>
      <c r="AV148" s="25">
        <v>20.46</v>
      </c>
      <c r="AW148" s="25">
        <v>0</v>
      </c>
      <c r="AX148" s="25">
        <v>26.040000000000003</v>
      </c>
      <c r="AY148" s="25">
        <v>6.5100000000000007</v>
      </c>
      <c r="AZ148" s="25">
        <v>7.44</v>
      </c>
      <c r="BA148" s="25">
        <v>2.79</v>
      </c>
      <c r="BB148" s="25">
        <v>0</v>
      </c>
      <c r="BC148" s="25">
        <v>0</v>
      </c>
      <c r="BD148" s="25">
        <v>32.550000000000004</v>
      </c>
      <c r="BE148" s="25">
        <v>5.58</v>
      </c>
      <c r="BF148" s="25">
        <v>8.370000000000001</v>
      </c>
      <c r="BG148" s="25">
        <v>37.200000000000003</v>
      </c>
      <c r="BH148" s="25">
        <v>3.72</v>
      </c>
      <c r="BI148" s="25">
        <v>35.340000000000003</v>
      </c>
      <c r="BJ148" s="25">
        <v>21.39</v>
      </c>
      <c r="BK148" s="25">
        <v>18.600000000000001</v>
      </c>
      <c r="BL148" s="25">
        <v>26.040000000000003</v>
      </c>
      <c r="BM148" s="25">
        <v>44.64</v>
      </c>
      <c r="BN148" s="25">
        <v>9.3000000000000007</v>
      </c>
    </row>
    <row r="149" spans="1:66" x14ac:dyDescent="0.25">
      <c r="A149" s="6">
        <v>45060</v>
      </c>
      <c r="B149" t="s">
        <v>11</v>
      </c>
      <c r="C149">
        <v>14</v>
      </c>
      <c r="D149">
        <f t="shared" si="18"/>
        <v>446.40000000000015</v>
      </c>
      <c r="E149">
        <f t="shared" si="19"/>
        <v>93</v>
      </c>
      <c r="F149">
        <f t="shared" si="20"/>
        <v>119.04000000000002</v>
      </c>
      <c r="G149">
        <f t="shared" si="21"/>
        <v>141.36000000000001</v>
      </c>
      <c r="H149">
        <f t="shared" si="22"/>
        <v>93.000000000000114</v>
      </c>
      <c r="I149">
        <v>1</v>
      </c>
      <c r="J149" s="22">
        <v>0.43710000000000004</v>
      </c>
      <c r="K149" s="22">
        <v>0.74400000000000011</v>
      </c>
      <c r="L149" s="22">
        <v>0.73470000000000002</v>
      </c>
      <c r="M149" s="22">
        <v>0.80910000000000004</v>
      </c>
      <c r="N149" s="22">
        <v>0.86490000000000011</v>
      </c>
      <c r="O149" s="24">
        <v>0.66959999999999997</v>
      </c>
      <c r="P149" s="24">
        <v>0.80910000000000004</v>
      </c>
      <c r="Q149" s="24">
        <v>9.3000000000000013E-2</v>
      </c>
      <c r="R149" s="24">
        <v>0.90210000000000001</v>
      </c>
      <c r="S149" s="24">
        <v>0.89280000000000004</v>
      </c>
      <c r="T149" s="24">
        <v>0.63240000000000007</v>
      </c>
      <c r="U149" s="24">
        <v>0.3906</v>
      </c>
      <c r="V149" s="24">
        <v>0.23250000000000001</v>
      </c>
      <c r="W149" s="24">
        <v>0.90210000000000001</v>
      </c>
      <c r="X149" s="24">
        <v>0.76260000000000006</v>
      </c>
      <c r="Y149" s="24">
        <v>0.2697</v>
      </c>
      <c r="Z149" s="24">
        <v>0.42780000000000001</v>
      </c>
      <c r="AA149" s="25">
        <v>38.130000000000003</v>
      </c>
      <c r="AB149" s="25">
        <v>36.270000000000003</v>
      </c>
      <c r="AC149" s="25">
        <v>0</v>
      </c>
      <c r="AD149" s="25">
        <v>30.69</v>
      </c>
      <c r="AE149" s="25">
        <v>0</v>
      </c>
      <c r="AF149" s="25">
        <v>10.23</v>
      </c>
      <c r="AG149" s="25">
        <v>0</v>
      </c>
      <c r="AH149" s="25">
        <v>0</v>
      </c>
      <c r="AI149" s="25">
        <v>0.93</v>
      </c>
      <c r="AJ149" s="25">
        <v>2.79</v>
      </c>
      <c r="AK149" s="25">
        <v>16.740000000000002</v>
      </c>
      <c r="AL149" s="25">
        <v>0</v>
      </c>
      <c r="AM149" s="25">
        <v>21.39</v>
      </c>
      <c r="AN149" s="25">
        <v>24.18</v>
      </c>
      <c r="AO149" s="25">
        <v>19.53</v>
      </c>
      <c r="AP149" s="25">
        <v>12.09</v>
      </c>
      <c r="AQ149" s="25">
        <v>1.86</v>
      </c>
      <c r="AR149" s="25">
        <v>2.79</v>
      </c>
      <c r="AS149" s="25">
        <v>11.160000000000107</v>
      </c>
      <c r="AT149" s="25">
        <v>0</v>
      </c>
      <c r="AU149" s="25">
        <v>39.06</v>
      </c>
      <c r="AV149" s="25">
        <v>4.6500000000000004</v>
      </c>
      <c r="AW149" s="25">
        <v>36.270000000000003</v>
      </c>
      <c r="AX149" s="25">
        <v>0.93</v>
      </c>
      <c r="AY149" s="25">
        <v>3.72</v>
      </c>
      <c r="AZ149" s="25">
        <v>8.370000000000001</v>
      </c>
      <c r="BA149" s="25">
        <v>28.830000000000002</v>
      </c>
      <c r="BB149" s="25">
        <v>0</v>
      </c>
      <c r="BC149" s="25">
        <v>0</v>
      </c>
      <c r="BD149" s="25">
        <v>19.53</v>
      </c>
      <c r="BE149" s="25">
        <v>0</v>
      </c>
      <c r="BF149" s="25">
        <v>15.81</v>
      </c>
      <c r="BG149" s="25">
        <v>9.3000000000000007</v>
      </c>
      <c r="BH149" s="25">
        <v>5.58</v>
      </c>
      <c r="BI149" s="25">
        <v>3.72</v>
      </c>
      <c r="BJ149" s="25">
        <v>18.600000000000001</v>
      </c>
      <c r="BK149" s="25">
        <v>0</v>
      </c>
      <c r="BL149" s="25">
        <v>26.040000000000003</v>
      </c>
      <c r="BM149" s="25">
        <v>4.6500000000000004</v>
      </c>
      <c r="BN149" s="25">
        <v>9.3000000000000007</v>
      </c>
    </row>
    <row r="150" spans="1:66" x14ac:dyDescent="0.25">
      <c r="A150" s="6">
        <v>45061</v>
      </c>
      <c r="B150" t="s">
        <v>11</v>
      </c>
      <c r="C150">
        <v>15</v>
      </c>
      <c r="D150">
        <f t="shared" si="18"/>
        <v>475.23000000000013</v>
      </c>
      <c r="E150">
        <f t="shared" si="19"/>
        <v>167.40000000000003</v>
      </c>
      <c r="F150">
        <f t="shared" si="20"/>
        <v>125.55</v>
      </c>
      <c r="G150">
        <f t="shared" si="21"/>
        <v>133.92000000000002</v>
      </c>
      <c r="H150">
        <f t="shared" si="22"/>
        <v>48.360000000000099</v>
      </c>
      <c r="I150">
        <v>0</v>
      </c>
      <c r="J150" s="22">
        <v>0.83700000000000008</v>
      </c>
      <c r="K150" s="22">
        <v>0.78120000000000001</v>
      </c>
      <c r="L150" s="22">
        <v>0.81840000000000002</v>
      </c>
      <c r="M150" s="22">
        <v>0.75330000000000008</v>
      </c>
      <c r="N150" s="22">
        <v>0.3906</v>
      </c>
      <c r="O150" s="24">
        <v>0.55800000000000005</v>
      </c>
      <c r="P150" s="24">
        <v>0.71610000000000007</v>
      </c>
      <c r="Q150" s="24">
        <v>0.91139999999999999</v>
      </c>
      <c r="R150" s="24">
        <v>0.55800000000000005</v>
      </c>
      <c r="S150" s="24">
        <v>0.64170000000000005</v>
      </c>
      <c r="T150" s="24">
        <v>0.63240000000000007</v>
      </c>
      <c r="U150" s="24">
        <v>0.8277000000000001</v>
      </c>
      <c r="V150" s="24">
        <v>0.74400000000000011</v>
      </c>
      <c r="W150" s="24">
        <v>0.38130000000000003</v>
      </c>
      <c r="X150" s="24">
        <v>0.13950000000000001</v>
      </c>
      <c r="Y150" s="24">
        <v>0.89280000000000004</v>
      </c>
      <c r="Z150" s="24">
        <v>0.86490000000000011</v>
      </c>
      <c r="AA150" s="25">
        <v>30.69</v>
      </c>
      <c r="AB150" s="25">
        <v>1.86</v>
      </c>
      <c r="AC150" s="25">
        <v>37.200000000000003</v>
      </c>
      <c r="AD150" s="25">
        <v>4.6500000000000004</v>
      </c>
      <c r="AE150" s="25">
        <v>2.79</v>
      </c>
      <c r="AF150" s="25">
        <v>0</v>
      </c>
      <c r="AG150" s="25">
        <v>11.16</v>
      </c>
      <c r="AH150" s="25">
        <v>11.16</v>
      </c>
      <c r="AI150" s="25">
        <v>16.740000000000002</v>
      </c>
      <c r="AJ150" s="25">
        <v>9.3000000000000007</v>
      </c>
      <c r="AK150" s="25">
        <v>18.600000000000001</v>
      </c>
      <c r="AL150" s="25">
        <v>0</v>
      </c>
      <c r="AM150" s="25">
        <v>7.44</v>
      </c>
      <c r="AN150" s="25">
        <v>0</v>
      </c>
      <c r="AO150" s="25">
        <v>6.5100000000000007</v>
      </c>
      <c r="AP150" s="25">
        <v>0</v>
      </c>
      <c r="AQ150" s="25">
        <v>0.93</v>
      </c>
      <c r="AR150" s="25">
        <v>13.020000000000106</v>
      </c>
      <c r="AS150" s="25">
        <v>11.16</v>
      </c>
      <c r="AT150" s="25">
        <v>9.3000000000000007</v>
      </c>
      <c r="AU150" s="25">
        <v>14.88</v>
      </c>
      <c r="AV150" s="25">
        <v>12.09</v>
      </c>
      <c r="AW150" s="25">
        <v>27.900000000000002</v>
      </c>
      <c r="AX150" s="25">
        <v>2.79</v>
      </c>
      <c r="AY150" s="25">
        <v>0</v>
      </c>
      <c r="AZ150" s="25">
        <v>36.270000000000003</v>
      </c>
      <c r="BA150" s="25">
        <v>11.16</v>
      </c>
      <c r="BB150" s="25">
        <v>3.72</v>
      </c>
      <c r="BC150" s="25">
        <v>25.110000000000003</v>
      </c>
      <c r="BD150" s="25">
        <v>0</v>
      </c>
      <c r="BE150" s="25">
        <v>25.110000000000003</v>
      </c>
      <c r="BF150" s="25">
        <v>10.23</v>
      </c>
      <c r="BG150" s="25">
        <v>33.480000000000004</v>
      </c>
      <c r="BH150" s="25">
        <v>4.6500000000000004</v>
      </c>
      <c r="BI150" s="25">
        <v>0</v>
      </c>
      <c r="BJ150" s="25">
        <v>27.900000000000002</v>
      </c>
      <c r="BK150" s="25">
        <v>4.6500000000000004</v>
      </c>
      <c r="BL150" s="25">
        <v>40.92</v>
      </c>
      <c r="BM150" s="25">
        <v>12.09</v>
      </c>
      <c r="BN150" s="25">
        <v>8.370000000000001</v>
      </c>
    </row>
    <row r="151" spans="1:66" x14ac:dyDescent="0.25">
      <c r="A151" s="6">
        <v>45062</v>
      </c>
      <c r="B151" t="s">
        <v>11</v>
      </c>
      <c r="C151">
        <v>16</v>
      </c>
      <c r="D151">
        <f t="shared" si="18"/>
        <v>425.94000000000005</v>
      </c>
      <c r="E151">
        <f t="shared" si="19"/>
        <v>132.06</v>
      </c>
      <c r="F151">
        <f t="shared" si="20"/>
        <v>173.91</v>
      </c>
      <c r="G151">
        <f t="shared" si="21"/>
        <v>85.56</v>
      </c>
      <c r="H151">
        <f t="shared" si="22"/>
        <v>34.410000000000004</v>
      </c>
      <c r="I151">
        <v>0</v>
      </c>
      <c r="J151" s="22">
        <v>0.49290000000000006</v>
      </c>
      <c r="K151" s="22">
        <v>0.79980000000000007</v>
      </c>
      <c r="L151" s="22">
        <v>0.69750000000000001</v>
      </c>
      <c r="M151" s="22">
        <v>0.74400000000000011</v>
      </c>
      <c r="N151" s="22">
        <v>0.90210000000000001</v>
      </c>
      <c r="O151" s="24">
        <v>0.84630000000000005</v>
      </c>
      <c r="P151" s="24">
        <v>0.71610000000000007</v>
      </c>
      <c r="Q151" s="24">
        <v>0.72540000000000004</v>
      </c>
      <c r="R151" s="24">
        <v>0.56730000000000003</v>
      </c>
      <c r="S151" s="24">
        <v>0.1953</v>
      </c>
      <c r="T151" s="24">
        <v>0.80910000000000004</v>
      </c>
      <c r="U151" s="24">
        <v>0.66959999999999997</v>
      </c>
      <c r="V151" s="24">
        <v>0.90210000000000001</v>
      </c>
      <c r="W151" s="24">
        <v>0.29760000000000003</v>
      </c>
      <c r="X151" s="24">
        <v>0.54869999999999997</v>
      </c>
      <c r="Y151" s="24">
        <v>0.8277000000000001</v>
      </c>
      <c r="Z151" s="24">
        <v>0.32550000000000007</v>
      </c>
      <c r="AA151" s="25">
        <v>14.88</v>
      </c>
      <c r="AB151" s="25">
        <v>13.950000000000001</v>
      </c>
      <c r="AC151" s="25">
        <v>5.58</v>
      </c>
      <c r="AD151" s="25">
        <v>11.16</v>
      </c>
      <c r="AE151" s="25">
        <v>6.5100000000000007</v>
      </c>
      <c r="AF151" s="25">
        <v>17.670000000000002</v>
      </c>
      <c r="AG151" s="25">
        <v>30.69</v>
      </c>
      <c r="AH151" s="25">
        <v>34.410000000000004</v>
      </c>
      <c r="AI151" s="25">
        <v>7.44</v>
      </c>
      <c r="AJ151" s="25">
        <v>31.62</v>
      </c>
      <c r="AK151" s="25">
        <v>13.950000000000001</v>
      </c>
      <c r="AL151" s="25">
        <v>0</v>
      </c>
      <c r="AM151" s="25">
        <v>13.950000000000001</v>
      </c>
      <c r="AN151" s="25">
        <v>8.370000000000001</v>
      </c>
      <c r="AO151" s="25">
        <v>0</v>
      </c>
      <c r="AP151" s="25">
        <v>9.3000000000000007</v>
      </c>
      <c r="AQ151" s="25">
        <v>2.79</v>
      </c>
      <c r="AR151" s="25">
        <v>0</v>
      </c>
      <c r="AS151" s="25">
        <v>0</v>
      </c>
      <c r="AT151" s="25">
        <v>0</v>
      </c>
      <c r="AU151" s="25">
        <v>7.44</v>
      </c>
      <c r="AV151" s="25">
        <v>4.6500000000000004</v>
      </c>
      <c r="AW151" s="25">
        <v>0</v>
      </c>
      <c r="AX151" s="25">
        <v>15.81</v>
      </c>
      <c r="AY151" s="25">
        <v>44.64</v>
      </c>
      <c r="AZ151" s="25">
        <v>8.370000000000001</v>
      </c>
      <c r="BA151" s="25">
        <v>0.93</v>
      </c>
      <c r="BB151" s="25">
        <v>3.72</v>
      </c>
      <c r="BC151" s="25">
        <v>0</v>
      </c>
      <c r="BD151" s="25">
        <v>0</v>
      </c>
      <c r="BE151" s="25">
        <v>16.740000000000002</v>
      </c>
      <c r="BF151" s="25">
        <v>14.88</v>
      </c>
      <c r="BG151" s="25">
        <v>24.18</v>
      </c>
      <c r="BH151" s="25">
        <v>14.88</v>
      </c>
      <c r="BI151" s="25">
        <v>0</v>
      </c>
      <c r="BJ151" s="25">
        <v>7.44</v>
      </c>
      <c r="BK151" s="25">
        <v>0</v>
      </c>
      <c r="BL151" s="25">
        <v>37.200000000000003</v>
      </c>
      <c r="BM151" s="25">
        <v>0</v>
      </c>
      <c r="BN151" s="25">
        <v>16.740000000000002</v>
      </c>
    </row>
    <row r="152" spans="1:66" x14ac:dyDescent="0.25">
      <c r="A152" s="6">
        <v>45063</v>
      </c>
      <c r="B152" t="s">
        <v>11</v>
      </c>
      <c r="C152">
        <v>17</v>
      </c>
      <c r="D152">
        <f t="shared" si="18"/>
        <v>477.09000000000009</v>
      </c>
      <c r="E152">
        <f t="shared" si="19"/>
        <v>146.01000000000002</v>
      </c>
      <c r="F152">
        <f t="shared" si="20"/>
        <v>74.400000000000006</v>
      </c>
      <c r="G152">
        <f t="shared" si="21"/>
        <v>152.52000000000001</v>
      </c>
      <c r="H152">
        <f t="shared" si="22"/>
        <v>104.16000000000001</v>
      </c>
      <c r="I152">
        <v>0</v>
      </c>
      <c r="J152" s="22">
        <v>0.39990000000000003</v>
      </c>
      <c r="K152" s="22">
        <v>0.51150000000000007</v>
      </c>
      <c r="L152" s="22">
        <v>0.71610000000000007</v>
      </c>
      <c r="M152" s="22">
        <v>0.76260000000000006</v>
      </c>
      <c r="N152" s="22">
        <v>0.56730000000000003</v>
      </c>
      <c r="O152" s="24">
        <v>0.89280000000000004</v>
      </c>
      <c r="P152" s="24">
        <v>0.59520000000000006</v>
      </c>
      <c r="Q152" s="24">
        <v>0.58590000000000009</v>
      </c>
      <c r="R152" s="24">
        <v>0.63240000000000007</v>
      </c>
      <c r="S152" s="24">
        <v>0.6603</v>
      </c>
      <c r="T152" s="24">
        <v>0.92070000000000007</v>
      </c>
      <c r="U152" s="24">
        <v>0.76260000000000006</v>
      </c>
      <c r="V152" s="24">
        <v>0.81840000000000002</v>
      </c>
      <c r="W152" s="24">
        <v>0.74400000000000011</v>
      </c>
      <c r="X152" s="24">
        <v>0.66959999999999997</v>
      </c>
      <c r="Y152" s="24">
        <v>0.34410000000000002</v>
      </c>
      <c r="Z152" s="24">
        <v>0.8277000000000001</v>
      </c>
      <c r="AA152" s="25">
        <v>11.16</v>
      </c>
      <c r="AB152" s="25">
        <v>3.72</v>
      </c>
      <c r="AC152" s="25">
        <v>20.46</v>
      </c>
      <c r="AD152" s="25">
        <v>7.44</v>
      </c>
      <c r="AE152" s="25">
        <v>28.830000000000002</v>
      </c>
      <c r="AF152" s="25">
        <v>0</v>
      </c>
      <c r="AG152" s="25">
        <v>0</v>
      </c>
      <c r="AH152" s="25">
        <v>0</v>
      </c>
      <c r="AI152" s="25">
        <v>0</v>
      </c>
      <c r="AJ152" s="25">
        <v>2.79</v>
      </c>
      <c r="AK152" s="25">
        <v>0</v>
      </c>
      <c r="AL152" s="25">
        <v>0</v>
      </c>
      <c r="AM152" s="25">
        <v>0</v>
      </c>
      <c r="AN152" s="25">
        <v>12.09</v>
      </c>
      <c r="AO152" s="25">
        <v>14.88</v>
      </c>
      <c r="AP152" s="25">
        <v>43.71</v>
      </c>
      <c r="AQ152" s="25">
        <v>23.25</v>
      </c>
      <c r="AR152" s="25">
        <v>10.23</v>
      </c>
      <c r="AS152" s="25">
        <v>0</v>
      </c>
      <c r="AT152" s="25">
        <v>0</v>
      </c>
      <c r="AU152" s="25">
        <v>0</v>
      </c>
      <c r="AV152" s="25">
        <v>19.53</v>
      </c>
      <c r="AW152" s="25">
        <v>0</v>
      </c>
      <c r="AX152" s="25">
        <v>46.5</v>
      </c>
      <c r="AY152" s="25">
        <v>2.79</v>
      </c>
      <c r="AZ152" s="25">
        <v>0</v>
      </c>
      <c r="BA152" s="25">
        <v>25.110000000000003</v>
      </c>
      <c r="BB152" s="25">
        <v>0</v>
      </c>
      <c r="BC152" s="25">
        <v>21.39</v>
      </c>
      <c r="BD152" s="25">
        <v>37.200000000000003</v>
      </c>
      <c r="BE152" s="25">
        <v>0</v>
      </c>
      <c r="BF152" s="25">
        <v>17.670000000000002</v>
      </c>
      <c r="BG152" s="25">
        <v>31.62</v>
      </c>
      <c r="BH152" s="25">
        <v>0</v>
      </c>
      <c r="BI152" s="25">
        <v>3.72</v>
      </c>
      <c r="BJ152" s="25">
        <v>28.830000000000002</v>
      </c>
      <c r="BK152" s="25">
        <v>30.69</v>
      </c>
      <c r="BL152" s="25">
        <v>21.39</v>
      </c>
      <c r="BM152" s="25">
        <v>6.5100000000000007</v>
      </c>
      <c r="BN152" s="25">
        <v>5.58</v>
      </c>
    </row>
    <row r="153" spans="1:66" x14ac:dyDescent="0.25">
      <c r="A153" s="6">
        <v>45064</v>
      </c>
      <c r="B153" t="s">
        <v>11</v>
      </c>
      <c r="C153">
        <v>18</v>
      </c>
      <c r="D153">
        <f t="shared" si="18"/>
        <v>458.49</v>
      </c>
      <c r="E153">
        <f t="shared" si="19"/>
        <v>104.16000000000001</v>
      </c>
      <c r="F153">
        <f t="shared" si="20"/>
        <v>64.17</v>
      </c>
      <c r="G153">
        <f t="shared" si="21"/>
        <v>170.19</v>
      </c>
      <c r="H153">
        <f t="shared" si="22"/>
        <v>119.97000000000003</v>
      </c>
      <c r="I153">
        <v>0</v>
      </c>
      <c r="J153" s="22">
        <v>0.39990000000000003</v>
      </c>
      <c r="K153" s="22">
        <v>0.5766</v>
      </c>
      <c r="L153" s="22">
        <v>0.83700000000000008</v>
      </c>
      <c r="M153" s="22">
        <v>0.91139999999999999</v>
      </c>
      <c r="N153" s="22">
        <v>0.91139999999999999</v>
      </c>
      <c r="O153" s="24">
        <v>0.80910000000000004</v>
      </c>
      <c r="P153" s="24">
        <v>0.77190000000000014</v>
      </c>
      <c r="Q153" s="24">
        <v>0.79049999999999998</v>
      </c>
      <c r="R153" s="24">
        <v>0.50220000000000009</v>
      </c>
      <c r="S153" s="24">
        <v>0.42780000000000001</v>
      </c>
      <c r="T153" s="24">
        <v>0.52080000000000004</v>
      </c>
      <c r="U153" s="24">
        <v>0.13950000000000001</v>
      </c>
      <c r="V153" s="24">
        <v>0.92070000000000007</v>
      </c>
      <c r="W153" s="24">
        <v>0.86490000000000011</v>
      </c>
      <c r="X153" s="24">
        <v>0.6603</v>
      </c>
      <c r="Y153" s="24">
        <v>0.74400000000000011</v>
      </c>
      <c r="Z153" s="24">
        <v>0.79980000000000007</v>
      </c>
      <c r="AA153" s="25">
        <v>0</v>
      </c>
      <c r="AB153" s="25">
        <v>0</v>
      </c>
      <c r="AC153" s="25">
        <v>0</v>
      </c>
      <c r="AD153" s="25">
        <v>0</v>
      </c>
      <c r="AE153" s="25">
        <v>6.5100000000000007</v>
      </c>
      <c r="AF153" s="25">
        <v>0</v>
      </c>
      <c r="AG153" s="25">
        <v>40.92</v>
      </c>
      <c r="AH153" s="25">
        <v>11.16</v>
      </c>
      <c r="AI153" s="25">
        <v>5.58</v>
      </c>
      <c r="AJ153" s="25">
        <v>0</v>
      </c>
      <c r="AK153" s="25">
        <v>0</v>
      </c>
      <c r="AL153" s="25">
        <v>4.6500000000000004</v>
      </c>
      <c r="AM153" s="25">
        <v>12.09</v>
      </c>
      <c r="AN153" s="25">
        <v>13.950000000000001</v>
      </c>
      <c r="AO153" s="25">
        <v>5.58</v>
      </c>
      <c r="AP153" s="25">
        <v>14.88</v>
      </c>
      <c r="AQ153" s="25">
        <v>20.46</v>
      </c>
      <c r="AR153" s="25">
        <v>26.040000000000003</v>
      </c>
      <c r="AS153" s="25">
        <v>0</v>
      </c>
      <c r="AT153" s="25">
        <v>22.32</v>
      </c>
      <c r="AU153" s="25">
        <v>0</v>
      </c>
      <c r="AV153" s="25">
        <v>28.830000000000002</v>
      </c>
      <c r="AW153" s="25">
        <v>21.39</v>
      </c>
      <c r="AX153" s="25">
        <v>20.46</v>
      </c>
      <c r="AY153" s="25">
        <v>10.23</v>
      </c>
      <c r="AZ153" s="25">
        <v>20.46</v>
      </c>
      <c r="BA153" s="25">
        <v>28.830000000000002</v>
      </c>
      <c r="BB153" s="25">
        <v>26.040000000000003</v>
      </c>
      <c r="BC153" s="25">
        <v>7.44</v>
      </c>
      <c r="BD153" s="25">
        <v>6.5100000000000007</v>
      </c>
      <c r="BE153" s="25">
        <v>9.3000000000000007</v>
      </c>
      <c r="BF153" s="25">
        <v>21.39</v>
      </c>
      <c r="BG153" s="25">
        <v>20.46</v>
      </c>
      <c r="BH153" s="25">
        <v>0</v>
      </c>
      <c r="BI153" s="25">
        <v>13.950000000000001</v>
      </c>
      <c r="BJ153" s="25">
        <v>0</v>
      </c>
      <c r="BK153" s="25">
        <v>27.900000000000002</v>
      </c>
      <c r="BL153" s="25">
        <v>11.16</v>
      </c>
      <c r="BM153" s="25">
        <v>0</v>
      </c>
      <c r="BN153" s="25">
        <v>0</v>
      </c>
    </row>
    <row r="154" spans="1:66" x14ac:dyDescent="0.25">
      <c r="A154" s="6">
        <v>45065</v>
      </c>
      <c r="B154" t="s">
        <v>11</v>
      </c>
      <c r="C154">
        <v>19</v>
      </c>
      <c r="D154">
        <f t="shared" si="18"/>
        <v>452.91000000000008</v>
      </c>
      <c r="E154">
        <f t="shared" si="19"/>
        <v>117.18</v>
      </c>
      <c r="F154">
        <f t="shared" si="20"/>
        <v>107.88000000000002</v>
      </c>
      <c r="G154">
        <f t="shared" si="21"/>
        <v>94.860000000000028</v>
      </c>
      <c r="H154">
        <f t="shared" si="22"/>
        <v>132.98999999999998</v>
      </c>
      <c r="I154">
        <v>0</v>
      </c>
      <c r="J154" s="22">
        <v>0.15810000000000002</v>
      </c>
      <c r="K154" s="22">
        <v>0.69750000000000001</v>
      </c>
      <c r="L154" s="22">
        <v>0.44640000000000002</v>
      </c>
      <c r="M154" s="22">
        <v>0.80910000000000004</v>
      </c>
      <c r="N154" s="22">
        <v>0.85560000000000003</v>
      </c>
      <c r="O154" s="24">
        <v>0.68820000000000003</v>
      </c>
      <c r="P154" s="24">
        <v>0.71610000000000007</v>
      </c>
      <c r="Q154" s="24">
        <v>0.59520000000000006</v>
      </c>
      <c r="R154" s="24">
        <v>0.69750000000000001</v>
      </c>
      <c r="S154" s="24">
        <v>0.66959999999999997</v>
      </c>
      <c r="T154" s="24">
        <v>0.61380000000000001</v>
      </c>
      <c r="U154" s="24">
        <v>0.27900000000000003</v>
      </c>
      <c r="V154" s="24">
        <v>0.91139999999999999</v>
      </c>
      <c r="W154" s="24">
        <v>0.46500000000000002</v>
      </c>
      <c r="X154" s="24">
        <v>0.72540000000000004</v>
      </c>
      <c r="Y154" s="24">
        <v>0.42780000000000001</v>
      </c>
      <c r="Z154" s="24">
        <v>0.34410000000000002</v>
      </c>
      <c r="AA154" s="25">
        <v>0</v>
      </c>
      <c r="AB154" s="25">
        <v>8.370000000000001</v>
      </c>
      <c r="AC154" s="25">
        <v>10.23</v>
      </c>
      <c r="AD154" s="25">
        <v>0</v>
      </c>
      <c r="AE154" s="25">
        <v>0.93</v>
      </c>
      <c r="AF154" s="25">
        <v>16.740000000000002</v>
      </c>
      <c r="AG154" s="25">
        <v>26.970000000000002</v>
      </c>
      <c r="AH154" s="25">
        <v>31.62</v>
      </c>
      <c r="AI154" s="25">
        <v>0.93</v>
      </c>
      <c r="AJ154" s="25">
        <v>12.09</v>
      </c>
      <c r="AK154" s="25">
        <v>39.99</v>
      </c>
      <c r="AL154" s="25">
        <v>43.71</v>
      </c>
      <c r="AM154" s="25">
        <v>5.58</v>
      </c>
      <c r="AN154" s="25">
        <v>2.79</v>
      </c>
      <c r="AO154" s="25">
        <v>13.020000000000001</v>
      </c>
      <c r="AP154" s="25">
        <v>13.020000000000001</v>
      </c>
      <c r="AQ154" s="25">
        <v>15.81</v>
      </c>
      <c r="AR154" s="25">
        <v>20.46</v>
      </c>
      <c r="AS154" s="25">
        <v>14.88</v>
      </c>
      <c r="AT154" s="25">
        <v>3.72</v>
      </c>
      <c r="AU154" s="25">
        <v>15.81</v>
      </c>
      <c r="AV154" s="25">
        <v>0</v>
      </c>
      <c r="AW154" s="25">
        <v>23.25</v>
      </c>
      <c r="AX154" s="25">
        <v>0</v>
      </c>
      <c r="AY154" s="25">
        <v>0</v>
      </c>
      <c r="AZ154" s="25">
        <v>33.480000000000004</v>
      </c>
      <c r="BA154" s="25">
        <v>0</v>
      </c>
      <c r="BB154" s="25">
        <v>0.93</v>
      </c>
      <c r="BC154" s="25">
        <v>18.600000000000001</v>
      </c>
      <c r="BD154" s="25">
        <v>2.79</v>
      </c>
      <c r="BE154" s="25">
        <v>29.76</v>
      </c>
      <c r="BF154" s="25">
        <v>0</v>
      </c>
      <c r="BG154" s="25">
        <v>0</v>
      </c>
      <c r="BH154" s="25">
        <v>38.130000000000003</v>
      </c>
      <c r="BI154" s="25">
        <v>0</v>
      </c>
      <c r="BJ154" s="25">
        <v>13.950000000000001</v>
      </c>
      <c r="BK154" s="25">
        <v>12.09</v>
      </c>
      <c r="BL154" s="25">
        <v>11.16</v>
      </c>
      <c r="BM154" s="25">
        <v>1.86</v>
      </c>
      <c r="BN154" s="25">
        <v>10.23</v>
      </c>
    </row>
    <row r="155" spans="1:66" x14ac:dyDescent="0.25">
      <c r="A155" s="6">
        <v>45066</v>
      </c>
      <c r="B155" t="s">
        <v>11</v>
      </c>
      <c r="C155">
        <v>20</v>
      </c>
      <c r="D155">
        <f t="shared" si="18"/>
        <v>438.03000000000009</v>
      </c>
      <c r="E155">
        <f t="shared" si="19"/>
        <v>94.860000000000014</v>
      </c>
      <c r="F155">
        <f t="shared" si="20"/>
        <v>105.09000000000003</v>
      </c>
      <c r="G155">
        <f t="shared" si="21"/>
        <v>127.41000000000001</v>
      </c>
      <c r="H155">
        <f t="shared" si="22"/>
        <v>110.67000000000002</v>
      </c>
      <c r="I155">
        <v>0</v>
      </c>
      <c r="J155" s="22">
        <v>0.89280000000000004</v>
      </c>
      <c r="K155" s="22">
        <v>0.85560000000000003</v>
      </c>
      <c r="L155" s="22">
        <v>0.65100000000000013</v>
      </c>
      <c r="M155" s="22">
        <v>0.72540000000000004</v>
      </c>
      <c r="N155" s="22">
        <v>0.91139999999999999</v>
      </c>
      <c r="O155" s="24">
        <v>0.93</v>
      </c>
      <c r="P155" s="24">
        <v>0.63240000000000007</v>
      </c>
      <c r="Q155" s="24">
        <v>0.83700000000000008</v>
      </c>
      <c r="R155" s="24">
        <v>0.36270000000000002</v>
      </c>
      <c r="S155" s="24">
        <v>0.58590000000000009</v>
      </c>
      <c r="T155" s="24">
        <v>0.5766</v>
      </c>
      <c r="U155" s="24">
        <v>0.87420000000000009</v>
      </c>
      <c r="V155" s="24">
        <v>0.8277000000000001</v>
      </c>
      <c r="W155" s="24">
        <v>0.92070000000000007</v>
      </c>
      <c r="X155" s="24">
        <v>0.91139999999999999</v>
      </c>
      <c r="Y155" s="24">
        <v>0.92070000000000007</v>
      </c>
      <c r="Z155" s="24">
        <v>0.79980000000000007</v>
      </c>
      <c r="AA155" s="25">
        <v>0</v>
      </c>
      <c r="AB155" s="25">
        <v>5.58</v>
      </c>
      <c r="AC155" s="25">
        <v>25.110000000000003</v>
      </c>
      <c r="AD155" s="25">
        <v>0</v>
      </c>
      <c r="AE155" s="25">
        <v>11.16</v>
      </c>
      <c r="AF155" s="25">
        <v>0</v>
      </c>
      <c r="AG155" s="25">
        <v>15.81</v>
      </c>
      <c r="AH155" s="25">
        <v>6.5100000000000007</v>
      </c>
      <c r="AI155" s="25">
        <v>36.270000000000003</v>
      </c>
      <c r="AJ155" s="25">
        <v>4.6500000000000004</v>
      </c>
      <c r="AK155" s="25">
        <v>13.950000000000001</v>
      </c>
      <c r="AL155" s="25">
        <v>4.6500000000000004</v>
      </c>
      <c r="AM155" s="25">
        <v>21.39</v>
      </c>
      <c r="AN155" s="25">
        <v>6.5100000000000007</v>
      </c>
      <c r="AO155" s="25">
        <v>0</v>
      </c>
      <c r="AP155" s="25">
        <v>10.23</v>
      </c>
      <c r="AQ155" s="25">
        <v>32.550000000000004</v>
      </c>
      <c r="AR155" s="25">
        <v>0</v>
      </c>
      <c r="AS155" s="25">
        <v>26.970000000000002</v>
      </c>
      <c r="AT155" s="25">
        <v>8.370000000000001</v>
      </c>
      <c r="AU155" s="25">
        <v>24.18</v>
      </c>
      <c r="AV155" s="25">
        <v>23.25</v>
      </c>
      <c r="AW155" s="25">
        <v>2.79</v>
      </c>
      <c r="AX155" s="25">
        <v>2.79</v>
      </c>
      <c r="AY155" s="25">
        <v>26.040000000000003</v>
      </c>
      <c r="AZ155" s="25">
        <v>2.79</v>
      </c>
      <c r="BA155" s="25">
        <v>1.86</v>
      </c>
      <c r="BB155" s="25">
        <v>20.46</v>
      </c>
      <c r="BC155" s="25">
        <v>16.740000000000002</v>
      </c>
      <c r="BD155" s="25">
        <v>6.5100000000000007</v>
      </c>
      <c r="BE155" s="25">
        <v>12.09</v>
      </c>
      <c r="BF155" s="25">
        <v>12.09</v>
      </c>
      <c r="BG155" s="25">
        <v>0</v>
      </c>
      <c r="BH155" s="25">
        <v>7.44</v>
      </c>
      <c r="BI155" s="25">
        <v>0</v>
      </c>
      <c r="BJ155" s="25">
        <v>17.670000000000002</v>
      </c>
      <c r="BK155" s="25">
        <v>17.670000000000002</v>
      </c>
      <c r="BL155" s="25">
        <v>27.900000000000002</v>
      </c>
      <c r="BM155" s="25">
        <v>0</v>
      </c>
      <c r="BN155" s="25">
        <v>0</v>
      </c>
    </row>
    <row r="156" spans="1:66" x14ac:dyDescent="0.25">
      <c r="A156" s="6">
        <v>45067</v>
      </c>
      <c r="B156" t="s">
        <v>11</v>
      </c>
      <c r="C156">
        <v>21</v>
      </c>
      <c r="D156">
        <f t="shared" si="18"/>
        <v>404.55000000000018</v>
      </c>
      <c r="E156">
        <f t="shared" si="19"/>
        <v>87.420000000000115</v>
      </c>
      <c r="F156">
        <f t="shared" si="20"/>
        <v>79.98</v>
      </c>
      <c r="G156">
        <f t="shared" si="21"/>
        <v>109.74000000000001</v>
      </c>
      <c r="H156">
        <f t="shared" si="22"/>
        <v>127.41000000000011</v>
      </c>
      <c r="I156">
        <v>0</v>
      </c>
      <c r="J156" s="22">
        <v>0.73470000000000002</v>
      </c>
      <c r="K156" s="22">
        <v>0.91139999999999999</v>
      </c>
      <c r="L156" s="22">
        <v>0.67890000000000006</v>
      </c>
      <c r="M156" s="22">
        <v>0.66959999999999997</v>
      </c>
      <c r="N156" s="22">
        <v>0.74400000000000011</v>
      </c>
      <c r="O156" s="24">
        <v>0.60450000000000004</v>
      </c>
      <c r="P156" s="24">
        <v>0.87420000000000009</v>
      </c>
      <c r="Q156" s="24">
        <v>0.73470000000000002</v>
      </c>
      <c r="R156" s="24">
        <v>0.24180000000000001</v>
      </c>
      <c r="S156" s="24">
        <v>0.56730000000000003</v>
      </c>
      <c r="T156" s="24">
        <v>0.75330000000000008</v>
      </c>
      <c r="U156" s="24">
        <v>0.83700000000000008</v>
      </c>
      <c r="V156" s="24">
        <v>0.2697</v>
      </c>
      <c r="W156" s="24">
        <v>0.86490000000000011</v>
      </c>
      <c r="X156" s="24">
        <v>0.93</v>
      </c>
      <c r="Y156" s="24">
        <v>0.31620000000000004</v>
      </c>
      <c r="Z156" s="24">
        <v>0.85560000000000003</v>
      </c>
      <c r="AA156" s="25">
        <v>10.23</v>
      </c>
      <c r="AB156" s="25">
        <v>17.670000000000002</v>
      </c>
      <c r="AC156" s="25">
        <v>6.5100000000000007</v>
      </c>
      <c r="AD156" s="25">
        <v>0</v>
      </c>
      <c r="AE156" s="25">
        <v>0</v>
      </c>
      <c r="AF156" s="25">
        <v>0</v>
      </c>
      <c r="AG156" s="25">
        <v>26.040000000000003</v>
      </c>
      <c r="AH156" s="25">
        <v>0.93</v>
      </c>
      <c r="AI156" s="25">
        <v>18.600000000000001</v>
      </c>
      <c r="AJ156" s="25">
        <v>0</v>
      </c>
      <c r="AK156" s="25">
        <v>2.79</v>
      </c>
      <c r="AL156" s="25">
        <v>35.340000000000003</v>
      </c>
      <c r="AM156" s="25">
        <v>21.39</v>
      </c>
      <c r="AN156" s="25">
        <v>18.600000000000001</v>
      </c>
      <c r="AO156" s="25">
        <v>0</v>
      </c>
      <c r="AP156" s="25">
        <v>14.88</v>
      </c>
      <c r="AQ156" s="25">
        <v>0</v>
      </c>
      <c r="AR156" s="25">
        <v>0</v>
      </c>
      <c r="AS156" s="25">
        <v>2.7900000000001057</v>
      </c>
      <c r="AT156" s="25">
        <v>34.410000000000004</v>
      </c>
      <c r="AU156" s="25">
        <v>16.740000000000002</v>
      </c>
      <c r="AV156" s="25">
        <v>39.06</v>
      </c>
      <c r="AW156" s="25">
        <v>3.72</v>
      </c>
      <c r="AX156" s="25">
        <v>0</v>
      </c>
      <c r="AY156" s="25">
        <v>23.25</v>
      </c>
      <c r="AZ156" s="25">
        <v>0</v>
      </c>
      <c r="BA156" s="25">
        <v>0</v>
      </c>
      <c r="BB156" s="25">
        <v>19.53</v>
      </c>
      <c r="BC156" s="25">
        <v>7.44</v>
      </c>
      <c r="BD156" s="25">
        <v>0</v>
      </c>
      <c r="BE156" s="25">
        <v>1.86</v>
      </c>
      <c r="BF156" s="25">
        <v>26.040000000000003</v>
      </c>
      <c r="BG156" s="25">
        <v>13.950000000000001</v>
      </c>
      <c r="BH156" s="25">
        <v>0</v>
      </c>
      <c r="BI156" s="25">
        <v>0</v>
      </c>
      <c r="BJ156" s="25">
        <v>11.16</v>
      </c>
      <c r="BK156" s="25">
        <v>0</v>
      </c>
      <c r="BL156" s="25">
        <v>28.830000000000002</v>
      </c>
      <c r="BM156" s="25">
        <v>5.5800000000001058</v>
      </c>
      <c r="BN156" s="25">
        <v>0</v>
      </c>
    </row>
    <row r="157" spans="1:66" x14ac:dyDescent="0.25">
      <c r="A157" s="6">
        <v>45068</v>
      </c>
      <c r="B157" t="s">
        <v>11</v>
      </c>
      <c r="C157">
        <v>22</v>
      </c>
      <c r="D157">
        <f t="shared" si="18"/>
        <v>508.71000000000004</v>
      </c>
      <c r="E157">
        <f t="shared" si="19"/>
        <v>216.69000000000003</v>
      </c>
      <c r="F157">
        <f t="shared" si="20"/>
        <v>73.47</v>
      </c>
      <c r="G157">
        <f t="shared" si="21"/>
        <v>156.24</v>
      </c>
      <c r="H157">
        <f t="shared" si="22"/>
        <v>62.31</v>
      </c>
      <c r="I157">
        <v>0</v>
      </c>
      <c r="J157" s="22">
        <v>0.79049999999999998</v>
      </c>
      <c r="K157" s="22">
        <v>0.80910000000000004</v>
      </c>
      <c r="L157" s="22">
        <v>0.87420000000000009</v>
      </c>
      <c r="M157" s="22">
        <v>0.78120000000000001</v>
      </c>
      <c r="N157" s="22">
        <v>0.86490000000000011</v>
      </c>
      <c r="O157" s="24">
        <v>0.63240000000000007</v>
      </c>
      <c r="P157" s="24">
        <v>0.5766</v>
      </c>
      <c r="Q157" s="24">
        <v>0.55800000000000005</v>
      </c>
      <c r="R157" s="24">
        <v>0.83700000000000008</v>
      </c>
      <c r="S157" s="24">
        <v>0.63240000000000007</v>
      </c>
      <c r="T157" s="24">
        <v>0.25110000000000005</v>
      </c>
      <c r="U157" s="24">
        <v>0.70680000000000009</v>
      </c>
      <c r="V157" s="24">
        <v>0.88350000000000006</v>
      </c>
      <c r="W157" s="24">
        <v>0.81840000000000002</v>
      </c>
      <c r="X157" s="24">
        <v>0.49290000000000006</v>
      </c>
      <c r="Y157" s="24">
        <v>0.45569999999999999</v>
      </c>
      <c r="Z157" s="24">
        <v>0.38130000000000003</v>
      </c>
      <c r="AA157" s="25">
        <v>0</v>
      </c>
      <c r="AB157" s="25">
        <v>10.23</v>
      </c>
      <c r="AC157" s="25">
        <v>0</v>
      </c>
      <c r="AD157" s="25">
        <v>12.09</v>
      </c>
      <c r="AE157" s="25">
        <v>0</v>
      </c>
      <c r="AF157" s="25">
        <v>36.270000000000003</v>
      </c>
      <c r="AG157" s="25">
        <v>4.6500000000000004</v>
      </c>
      <c r="AH157" s="25">
        <v>0</v>
      </c>
      <c r="AI157" s="25">
        <v>0</v>
      </c>
      <c r="AJ157" s="25">
        <v>10.23</v>
      </c>
      <c r="AK157" s="25">
        <v>35.340000000000003</v>
      </c>
      <c r="AL157" s="25">
        <v>10.23</v>
      </c>
      <c r="AM157" s="25">
        <v>0</v>
      </c>
      <c r="AN157" s="25">
        <v>16.740000000000002</v>
      </c>
      <c r="AO157" s="25">
        <v>13.950000000000001</v>
      </c>
      <c r="AP157" s="25">
        <v>9.3000000000000007</v>
      </c>
      <c r="AQ157" s="25">
        <v>0</v>
      </c>
      <c r="AR157" s="25">
        <v>0</v>
      </c>
      <c r="AS157" s="25">
        <v>12.09</v>
      </c>
      <c r="AT157" s="25">
        <v>0</v>
      </c>
      <c r="AU157" s="25">
        <v>10.23</v>
      </c>
      <c r="AV157" s="25">
        <v>31.62</v>
      </c>
      <c r="AW157" s="25">
        <v>13.950000000000001</v>
      </c>
      <c r="AX157" s="25">
        <v>40.92</v>
      </c>
      <c r="AY157" s="25">
        <v>20.46</v>
      </c>
      <c r="AZ157" s="25">
        <v>15.81</v>
      </c>
      <c r="BA157" s="25">
        <v>0</v>
      </c>
      <c r="BB157" s="25">
        <v>0</v>
      </c>
      <c r="BC157" s="25">
        <v>22.32</v>
      </c>
      <c r="BD157" s="25">
        <v>0.93</v>
      </c>
      <c r="BE157" s="25">
        <v>13.950000000000106</v>
      </c>
      <c r="BF157" s="25">
        <v>39.06</v>
      </c>
      <c r="BG157" s="25">
        <v>0</v>
      </c>
      <c r="BH157" s="25">
        <v>42.78</v>
      </c>
      <c r="BI157" s="25">
        <v>7.44</v>
      </c>
      <c r="BJ157" s="25">
        <v>7.44</v>
      </c>
      <c r="BK157" s="25">
        <v>31.62</v>
      </c>
      <c r="BL157" s="25">
        <v>39.99</v>
      </c>
      <c r="BM157" s="25">
        <v>13.949999999999894</v>
      </c>
      <c r="BN157" s="25">
        <v>20.46</v>
      </c>
    </row>
    <row r="158" spans="1:66" x14ac:dyDescent="0.25">
      <c r="A158" s="6">
        <v>45069</v>
      </c>
      <c r="B158" t="s">
        <v>11</v>
      </c>
      <c r="C158">
        <v>23</v>
      </c>
      <c r="D158">
        <f t="shared" si="18"/>
        <v>424.08000000000004</v>
      </c>
      <c r="E158">
        <f t="shared" si="19"/>
        <v>97.65000000000002</v>
      </c>
      <c r="F158">
        <f t="shared" si="20"/>
        <v>72.540000000000006</v>
      </c>
      <c r="G158">
        <f t="shared" si="21"/>
        <v>115.32000000000001</v>
      </c>
      <c r="H158">
        <f t="shared" si="22"/>
        <v>138.57000000000002</v>
      </c>
      <c r="I158">
        <v>0</v>
      </c>
      <c r="J158" s="22">
        <v>0.2697</v>
      </c>
      <c r="K158" s="22">
        <v>0.52080000000000004</v>
      </c>
      <c r="L158" s="22">
        <v>0.49290000000000006</v>
      </c>
      <c r="M158" s="22">
        <v>0.33479999999999999</v>
      </c>
      <c r="N158" s="22">
        <v>0.86490000000000011</v>
      </c>
      <c r="O158" s="24">
        <v>0.64170000000000005</v>
      </c>
      <c r="P158" s="24">
        <v>0.67890000000000006</v>
      </c>
      <c r="Q158" s="24">
        <v>0.65100000000000013</v>
      </c>
      <c r="R158" s="24">
        <v>0.40920000000000001</v>
      </c>
      <c r="S158" s="24">
        <v>0.63240000000000007</v>
      </c>
      <c r="T158" s="24">
        <v>0.60450000000000004</v>
      </c>
      <c r="U158" s="24">
        <v>0.69750000000000001</v>
      </c>
      <c r="V158" s="24">
        <v>0.83700000000000008</v>
      </c>
      <c r="W158" s="24">
        <v>0.73470000000000002</v>
      </c>
      <c r="X158" s="24">
        <v>0.85560000000000003</v>
      </c>
      <c r="Y158" s="24">
        <v>0.86490000000000011</v>
      </c>
      <c r="Z158" s="24">
        <v>0.32550000000000007</v>
      </c>
      <c r="AA158" s="25">
        <v>0</v>
      </c>
      <c r="AB158" s="25">
        <v>0</v>
      </c>
      <c r="AC158" s="25">
        <v>18.600000000000001</v>
      </c>
      <c r="AD158" s="25">
        <v>1.86</v>
      </c>
      <c r="AE158" s="25">
        <v>1.86</v>
      </c>
      <c r="AF158" s="25">
        <v>13.950000000000001</v>
      </c>
      <c r="AG158" s="25">
        <v>0</v>
      </c>
      <c r="AH158" s="25">
        <v>0</v>
      </c>
      <c r="AI158" s="25">
        <v>27.900000000000002</v>
      </c>
      <c r="AJ158" s="25">
        <v>8.370000000000001</v>
      </c>
      <c r="AK158" s="25">
        <v>11.16</v>
      </c>
      <c r="AL158" s="25">
        <v>5.58</v>
      </c>
      <c r="AM158" s="25">
        <v>4.6500000000000004</v>
      </c>
      <c r="AN158" s="25">
        <v>23.25</v>
      </c>
      <c r="AO158" s="25">
        <v>16.740000000000002</v>
      </c>
      <c r="AP158" s="25">
        <v>0</v>
      </c>
      <c r="AQ158" s="25">
        <v>6.5100000000000007</v>
      </c>
      <c r="AR158" s="25">
        <v>34.410000000000004</v>
      </c>
      <c r="AS158" s="25">
        <v>33.480000000000004</v>
      </c>
      <c r="AT158" s="25">
        <v>13.950000000000001</v>
      </c>
      <c r="AU158" s="25">
        <v>8.370000000000001</v>
      </c>
      <c r="AV158" s="25">
        <v>26.970000000000002</v>
      </c>
      <c r="AW158" s="25">
        <v>30.69</v>
      </c>
      <c r="AX158" s="25">
        <v>8.370000000000001</v>
      </c>
      <c r="AY158" s="25">
        <v>7.44</v>
      </c>
      <c r="AZ158" s="25">
        <v>4.6500000000000004</v>
      </c>
      <c r="BA158" s="25">
        <v>15.81</v>
      </c>
      <c r="BB158" s="25">
        <v>0</v>
      </c>
      <c r="BC158" s="25">
        <v>9.3000000000000007</v>
      </c>
      <c r="BD158" s="25">
        <v>3.72</v>
      </c>
      <c r="BE158" s="25">
        <v>0</v>
      </c>
      <c r="BF158" s="25">
        <v>3.72</v>
      </c>
      <c r="BG158" s="25">
        <v>3.72</v>
      </c>
      <c r="BH158" s="25">
        <v>0.93</v>
      </c>
      <c r="BI158" s="25">
        <v>42.78</v>
      </c>
      <c r="BJ158" s="25">
        <v>0</v>
      </c>
      <c r="BK158" s="25">
        <v>31.62</v>
      </c>
      <c r="BL158" s="25">
        <v>6.5100000000000007</v>
      </c>
      <c r="BM158" s="25">
        <v>8.370000000000001</v>
      </c>
      <c r="BN158" s="25">
        <v>0</v>
      </c>
    </row>
    <row r="159" spans="1:66" x14ac:dyDescent="0.25">
      <c r="A159" s="6">
        <v>45070</v>
      </c>
      <c r="B159" t="s">
        <v>11</v>
      </c>
      <c r="C159">
        <v>24</v>
      </c>
      <c r="D159">
        <f t="shared" si="18"/>
        <v>420.36</v>
      </c>
      <c r="E159">
        <f t="shared" si="19"/>
        <v>111.60000000000001</v>
      </c>
      <c r="F159">
        <f t="shared" si="20"/>
        <v>103.23</v>
      </c>
      <c r="G159">
        <f t="shared" si="21"/>
        <v>73.470000000000013</v>
      </c>
      <c r="H159">
        <f t="shared" si="22"/>
        <v>132.06000000000003</v>
      </c>
      <c r="I159">
        <v>0</v>
      </c>
      <c r="J159" s="22">
        <v>0.36270000000000002</v>
      </c>
      <c r="K159" s="22">
        <v>0.50220000000000009</v>
      </c>
      <c r="L159" s="22">
        <v>0.74400000000000011</v>
      </c>
      <c r="M159" s="22">
        <v>0.78120000000000001</v>
      </c>
      <c r="N159" s="22">
        <v>0.35340000000000005</v>
      </c>
      <c r="O159" s="24">
        <v>0.56730000000000003</v>
      </c>
      <c r="P159" s="24">
        <v>0.61380000000000001</v>
      </c>
      <c r="Q159" s="24">
        <v>0.64170000000000005</v>
      </c>
      <c r="R159" s="24">
        <v>0.73470000000000002</v>
      </c>
      <c r="S159" s="24">
        <v>0.71610000000000007</v>
      </c>
      <c r="T159" s="24">
        <v>0.84630000000000005</v>
      </c>
      <c r="U159" s="24">
        <v>0.53010000000000013</v>
      </c>
      <c r="V159" s="24">
        <v>0.2697</v>
      </c>
      <c r="W159" s="24">
        <v>0.53939999999999999</v>
      </c>
      <c r="X159" s="24">
        <v>0.91139999999999999</v>
      </c>
      <c r="Y159" s="24">
        <v>0.66959999999999997</v>
      </c>
      <c r="Z159" s="24">
        <v>0.70680000000000009</v>
      </c>
      <c r="AA159" s="25">
        <v>15.81</v>
      </c>
      <c r="AB159" s="25">
        <v>11.16</v>
      </c>
      <c r="AC159" s="25">
        <v>13.950000000000001</v>
      </c>
      <c r="AD159" s="25">
        <v>7.44</v>
      </c>
      <c r="AE159" s="25">
        <v>30.69</v>
      </c>
      <c r="AF159" s="25">
        <v>2.79</v>
      </c>
      <c r="AG159" s="25">
        <v>0</v>
      </c>
      <c r="AH159" s="25">
        <v>0</v>
      </c>
      <c r="AI159" s="25">
        <v>0</v>
      </c>
      <c r="AJ159" s="25">
        <v>21.39</v>
      </c>
      <c r="AK159" s="25">
        <v>8.370000000000001</v>
      </c>
      <c r="AL159" s="25">
        <v>0</v>
      </c>
      <c r="AM159" s="25">
        <v>24.18</v>
      </c>
      <c r="AN159" s="25">
        <v>26.970000000000002</v>
      </c>
      <c r="AO159" s="25">
        <v>16.740000000000002</v>
      </c>
      <c r="AP159" s="25">
        <v>6.5100000000000007</v>
      </c>
      <c r="AQ159" s="25">
        <v>18.600000000000001</v>
      </c>
      <c r="AR159" s="25">
        <v>17.670000000000002</v>
      </c>
      <c r="AS159" s="25">
        <v>0</v>
      </c>
      <c r="AT159" s="25">
        <v>21.39</v>
      </c>
      <c r="AU159" s="25">
        <v>25.110000000000003</v>
      </c>
      <c r="AV159" s="25">
        <v>7.44</v>
      </c>
      <c r="AW159" s="25">
        <v>4.6500000000000004</v>
      </c>
      <c r="AX159" s="25">
        <v>0</v>
      </c>
      <c r="AY159" s="25">
        <v>0</v>
      </c>
      <c r="AZ159" s="25">
        <v>0</v>
      </c>
      <c r="BA159" s="25">
        <v>0</v>
      </c>
      <c r="BB159" s="25">
        <v>27.900000000000002</v>
      </c>
      <c r="BC159" s="25">
        <v>8.370000000000001</v>
      </c>
      <c r="BD159" s="25">
        <v>0</v>
      </c>
      <c r="BE159" s="25">
        <v>31.62</v>
      </c>
      <c r="BF159" s="25">
        <v>9.3000000000000007</v>
      </c>
      <c r="BG159" s="25">
        <v>37.200000000000003</v>
      </c>
      <c r="BH159" s="25">
        <v>4.6500000000000004</v>
      </c>
      <c r="BI159" s="25">
        <v>0</v>
      </c>
      <c r="BJ159" s="25">
        <v>0</v>
      </c>
      <c r="BK159" s="25">
        <v>5.58</v>
      </c>
      <c r="BL159" s="25">
        <v>0</v>
      </c>
      <c r="BM159" s="25">
        <v>0</v>
      </c>
      <c r="BN159" s="25">
        <v>23.25</v>
      </c>
    </row>
    <row r="160" spans="1:66" x14ac:dyDescent="0.25">
      <c r="A160" s="6">
        <v>45071</v>
      </c>
      <c r="B160" t="s">
        <v>11</v>
      </c>
      <c r="C160">
        <v>25</v>
      </c>
      <c r="D160">
        <f t="shared" si="18"/>
        <v>305.97000000000003</v>
      </c>
      <c r="E160">
        <f t="shared" si="19"/>
        <v>67.890000000000015</v>
      </c>
      <c r="F160">
        <f t="shared" si="20"/>
        <v>70.680000000000007</v>
      </c>
      <c r="G160">
        <f t="shared" si="21"/>
        <v>98.58</v>
      </c>
      <c r="H160">
        <f t="shared" si="22"/>
        <v>68.820000000000022</v>
      </c>
      <c r="I160">
        <v>0</v>
      </c>
      <c r="J160" s="22">
        <v>0.34410000000000002</v>
      </c>
      <c r="K160" s="22">
        <v>0.77190000000000014</v>
      </c>
      <c r="L160" s="22">
        <v>0.80910000000000004</v>
      </c>
      <c r="M160" s="22">
        <v>0.67890000000000006</v>
      </c>
      <c r="N160" s="22">
        <v>0.84630000000000005</v>
      </c>
      <c r="O160" s="24">
        <v>0.67890000000000006</v>
      </c>
      <c r="P160" s="24">
        <v>0.65100000000000013</v>
      </c>
      <c r="Q160" s="24">
        <v>0.16739999999999999</v>
      </c>
      <c r="R160" s="24">
        <v>0.66959999999999997</v>
      </c>
      <c r="S160" s="24">
        <v>0.84630000000000005</v>
      </c>
      <c r="T160" s="24">
        <v>0.66959999999999997</v>
      </c>
      <c r="U160" s="24">
        <v>0.80910000000000004</v>
      </c>
      <c r="V160" s="24">
        <v>0.3906</v>
      </c>
      <c r="W160" s="24">
        <v>0.6603</v>
      </c>
      <c r="X160" s="24">
        <v>0.90210000000000001</v>
      </c>
      <c r="Y160" s="24">
        <v>0.84630000000000005</v>
      </c>
      <c r="Z160" s="24">
        <v>0.55800000000000005</v>
      </c>
      <c r="AA160" s="25">
        <v>13.020000000000001</v>
      </c>
      <c r="AB160" s="25">
        <v>2.79</v>
      </c>
      <c r="AC160" s="25">
        <v>0</v>
      </c>
      <c r="AD160" s="25">
        <v>0</v>
      </c>
      <c r="AE160" s="25">
        <v>16.740000000000002</v>
      </c>
      <c r="AF160" s="25">
        <v>0.93</v>
      </c>
      <c r="AG160" s="25">
        <v>23.25</v>
      </c>
      <c r="AH160" s="25">
        <v>0</v>
      </c>
      <c r="AI160" s="25">
        <v>13.950000000000001</v>
      </c>
      <c r="AJ160" s="25">
        <v>0</v>
      </c>
      <c r="AK160" s="25">
        <v>0</v>
      </c>
      <c r="AL160" s="25">
        <v>14.88</v>
      </c>
      <c r="AM160" s="25">
        <v>0</v>
      </c>
      <c r="AN160" s="25">
        <v>39.99</v>
      </c>
      <c r="AO160" s="25">
        <v>10.23</v>
      </c>
      <c r="AP160" s="25">
        <v>0.93</v>
      </c>
      <c r="AQ160" s="25">
        <v>0</v>
      </c>
      <c r="AR160" s="25">
        <v>2.79</v>
      </c>
      <c r="AS160" s="25">
        <v>0</v>
      </c>
      <c r="AT160" s="25">
        <v>0</v>
      </c>
      <c r="AU160" s="25">
        <v>24.18</v>
      </c>
      <c r="AV160" s="25">
        <v>0</v>
      </c>
      <c r="AW160" s="25">
        <v>1.86</v>
      </c>
      <c r="AX160" s="25">
        <v>13.020000000000001</v>
      </c>
      <c r="AY160" s="25">
        <v>5.58</v>
      </c>
      <c r="AZ160" s="25">
        <v>21.39</v>
      </c>
      <c r="BA160" s="25">
        <v>13.020000000000001</v>
      </c>
      <c r="BB160" s="25">
        <v>8.370000000000001</v>
      </c>
      <c r="BC160" s="25">
        <v>0</v>
      </c>
      <c r="BD160" s="25">
        <v>11.16</v>
      </c>
      <c r="BE160" s="25">
        <v>3.72</v>
      </c>
      <c r="BF160" s="25">
        <v>13.020000000000001</v>
      </c>
      <c r="BG160" s="25">
        <v>0.93</v>
      </c>
      <c r="BH160" s="25">
        <v>0</v>
      </c>
      <c r="BI160" s="25">
        <v>0</v>
      </c>
      <c r="BJ160" s="25">
        <v>14.88</v>
      </c>
      <c r="BK160" s="25">
        <v>0.93</v>
      </c>
      <c r="BL160" s="25">
        <v>5.58</v>
      </c>
      <c r="BM160" s="25">
        <v>8.370000000000001</v>
      </c>
      <c r="BN160" s="25">
        <v>20.46</v>
      </c>
    </row>
    <row r="161" spans="1:66" x14ac:dyDescent="0.25">
      <c r="A161" s="6">
        <v>45072</v>
      </c>
      <c r="B161" t="s">
        <v>11</v>
      </c>
      <c r="C161">
        <v>26</v>
      </c>
      <c r="D161">
        <f t="shared" si="18"/>
        <v>381.3</v>
      </c>
      <c r="E161">
        <f t="shared" si="19"/>
        <v>145.08000000000001</v>
      </c>
      <c r="F161">
        <f t="shared" si="20"/>
        <v>51.15</v>
      </c>
      <c r="G161">
        <f t="shared" si="21"/>
        <v>89.28</v>
      </c>
      <c r="H161">
        <f t="shared" si="22"/>
        <v>95.79</v>
      </c>
      <c r="I161">
        <v>0</v>
      </c>
      <c r="J161" s="22">
        <v>0.25110000000000005</v>
      </c>
      <c r="K161" s="22">
        <v>0.49290000000000006</v>
      </c>
      <c r="L161" s="22">
        <v>0.92070000000000007</v>
      </c>
      <c r="M161" s="22">
        <v>0.77190000000000014</v>
      </c>
      <c r="N161" s="22">
        <v>0.14880000000000002</v>
      </c>
      <c r="O161" s="24">
        <v>0.87420000000000009</v>
      </c>
      <c r="P161" s="24">
        <v>0.24180000000000001</v>
      </c>
      <c r="Q161" s="24">
        <v>0.84630000000000005</v>
      </c>
      <c r="R161" s="24">
        <v>0.80910000000000004</v>
      </c>
      <c r="S161" s="24">
        <v>0.91139999999999999</v>
      </c>
      <c r="T161" s="24">
        <v>0.71610000000000007</v>
      </c>
      <c r="U161" s="24">
        <v>0.2883</v>
      </c>
      <c r="V161" s="24">
        <v>0.35340000000000005</v>
      </c>
      <c r="W161" s="24">
        <v>0.3906</v>
      </c>
      <c r="X161" s="24">
        <v>0.79980000000000007</v>
      </c>
      <c r="Y161" s="24">
        <v>0.89280000000000004</v>
      </c>
      <c r="Z161" s="24">
        <v>0.74400000000000011</v>
      </c>
      <c r="AA161" s="25">
        <v>2.79</v>
      </c>
      <c r="AB161" s="25">
        <v>6.5100000000000007</v>
      </c>
      <c r="AC161" s="25">
        <v>0.93</v>
      </c>
      <c r="AD161" s="25">
        <v>0.93</v>
      </c>
      <c r="AE161" s="25">
        <v>13.950000000000001</v>
      </c>
      <c r="AF161" s="25">
        <v>0</v>
      </c>
      <c r="AG161" s="25">
        <v>0</v>
      </c>
      <c r="AH161" s="25">
        <v>19.53</v>
      </c>
      <c r="AI161" s="25">
        <v>1.86</v>
      </c>
      <c r="AJ161" s="25">
        <v>4.6500000000000004</v>
      </c>
      <c r="AK161" s="25">
        <v>13.020000000000001</v>
      </c>
      <c r="AL161" s="25">
        <v>0</v>
      </c>
      <c r="AM161" s="25">
        <v>12.09</v>
      </c>
      <c r="AN161" s="25">
        <v>10.23</v>
      </c>
      <c r="AO161" s="25">
        <v>0</v>
      </c>
      <c r="AP161" s="25">
        <v>4.6500000000000004</v>
      </c>
      <c r="AQ161" s="25">
        <v>29.76</v>
      </c>
      <c r="AR161" s="25">
        <v>39.06</v>
      </c>
      <c r="AS161" s="25">
        <v>0</v>
      </c>
      <c r="AT161" s="25">
        <v>0</v>
      </c>
      <c r="AU161" s="25">
        <v>0</v>
      </c>
      <c r="AV161" s="25">
        <v>8.370000000000001</v>
      </c>
      <c r="AW161" s="25">
        <v>0</v>
      </c>
      <c r="AX161" s="25">
        <v>10.23</v>
      </c>
      <c r="AY161" s="25">
        <v>21.39</v>
      </c>
      <c r="AZ161" s="25">
        <v>8.370000000000001</v>
      </c>
      <c r="BA161" s="25">
        <v>0</v>
      </c>
      <c r="BB161" s="25">
        <v>39.06</v>
      </c>
      <c r="BC161" s="25">
        <v>1.86</v>
      </c>
      <c r="BD161" s="25">
        <v>0</v>
      </c>
      <c r="BE161" s="25">
        <v>0</v>
      </c>
      <c r="BF161" s="25">
        <v>0</v>
      </c>
      <c r="BG161" s="25">
        <v>6.5100000000000007</v>
      </c>
      <c r="BH161" s="25">
        <v>39.06</v>
      </c>
      <c r="BI161" s="25">
        <v>40.92</v>
      </c>
      <c r="BJ161" s="25">
        <v>5.58</v>
      </c>
      <c r="BK161" s="25">
        <v>13.020000000000001</v>
      </c>
      <c r="BL161" s="25">
        <v>8.370000000000001</v>
      </c>
      <c r="BM161" s="25">
        <v>31.62</v>
      </c>
      <c r="BN161" s="25">
        <v>0</v>
      </c>
    </row>
    <row r="162" spans="1:66" x14ac:dyDescent="0.25">
      <c r="A162" s="6">
        <v>45073</v>
      </c>
      <c r="B162" t="s">
        <v>11</v>
      </c>
      <c r="C162">
        <v>27</v>
      </c>
      <c r="D162">
        <f t="shared" si="18"/>
        <v>388.74000000000024</v>
      </c>
      <c r="E162">
        <f t="shared" si="19"/>
        <v>73.47</v>
      </c>
      <c r="F162">
        <f t="shared" si="20"/>
        <v>66.960000000000107</v>
      </c>
      <c r="G162">
        <f t="shared" si="21"/>
        <v>110.67</v>
      </c>
      <c r="H162">
        <f t="shared" si="22"/>
        <v>137.64000000000007</v>
      </c>
      <c r="I162">
        <v>0</v>
      </c>
      <c r="J162" s="22">
        <v>0.37200000000000005</v>
      </c>
      <c r="K162" s="22">
        <v>0.59520000000000006</v>
      </c>
      <c r="L162" s="22">
        <v>0.13950000000000001</v>
      </c>
      <c r="M162" s="22">
        <v>0.8277000000000001</v>
      </c>
      <c r="N162" s="22">
        <v>0.71610000000000007</v>
      </c>
      <c r="O162" s="24">
        <v>0.86490000000000011</v>
      </c>
      <c r="P162" s="24">
        <v>0.61380000000000001</v>
      </c>
      <c r="Q162" s="24">
        <v>0.6603</v>
      </c>
      <c r="R162" s="24">
        <v>0.56730000000000003</v>
      </c>
      <c r="S162" s="24">
        <v>0.66959999999999997</v>
      </c>
      <c r="T162" s="24">
        <v>0.66959999999999997</v>
      </c>
      <c r="U162" s="24">
        <v>0.86490000000000011</v>
      </c>
      <c r="V162" s="24">
        <v>0.50220000000000009</v>
      </c>
      <c r="W162" s="24">
        <v>0.90210000000000001</v>
      </c>
      <c r="X162" s="24">
        <v>0.90210000000000001</v>
      </c>
      <c r="Y162" s="24">
        <v>0.93</v>
      </c>
      <c r="Z162" s="24">
        <v>0.75330000000000008</v>
      </c>
      <c r="AA162" s="25">
        <v>0</v>
      </c>
      <c r="AB162" s="25">
        <v>12.09</v>
      </c>
      <c r="AC162" s="25">
        <v>12.09</v>
      </c>
      <c r="AD162" s="25">
        <v>2.7900000000001057</v>
      </c>
      <c r="AE162" s="25">
        <v>5.58</v>
      </c>
      <c r="AF162" s="25">
        <v>10.23</v>
      </c>
      <c r="AG162" s="25">
        <v>0</v>
      </c>
      <c r="AH162" s="25">
        <v>12.09</v>
      </c>
      <c r="AI162" s="25">
        <v>0</v>
      </c>
      <c r="AJ162" s="25">
        <v>12.09</v>
      </c>
      <c r="AK162" s="25">
        <v>0</v>
      </c>
      <c r="AL162" s="25">
        <v>7.44</v>
      </c>
      <c r="AM162" s="25">
        <v>4.6500000000000004</v>
      </c>
      <c r="AN162" s="25">
        <v>36.270000000000003</v>
      </c>
      <c r="AO162" s="25">
        <v>14.88</v>
      </c>
      <c r="AP162" s="25">
        <v>2.7900000000000529</v>
      </c>
      <c r="AQ162" s="25">
        <v>42.78</v>
      </c>
      <c r="AR162" s="25">
        <v>27.900000000000002</v>
      </c>
      <c r="AS162" s="25">
        <v>0.93</v>
      </c>
      <c r="AT162" s="25">
        <v>0</v>
      </c>
      <c r="AU162" s="25">
        <v>13.020000000000001</v>
      </c>
      <c r="AV162" s="25">
        <v>13.020000000000001</v>
      </c>
      <c r="AW162" s="25">
        <v>0</v>
      </c>
      <c r="AX162" s="25">
        <v>5.58</v>
      </c>
      <c r="AY162" s="25">
        <v>34.410000000000004</v>
      </c>
      <c r="AZ162" s="25">
        <v>0</v>
      </c>
      <c r="BA162" s="25">
        <v>21.39</v>
      </c>
      <c r="BB162" s="25">
        <v>23.25</v>
      </c>
      <c r="BC162" s="25">
        <v>0</v>
      </c>
      <c r="BD162" s="25">
        <v>0</v>
      </c>
      <c r="BE162" s="25">
        <v>0</v>
      </c>
      <c r="BF162" s="25">
        <v>5.58</v>
      </c>
      <c r="BG162" s="25">
        <v>2.79</v>
      </c>
      <c r="BH162" s="25">
        <v>9.3000000000000007</v>
      </c>
      <c r="BI162" s="25">
        <v>16.740000000000002</v>
      </c>
      <c r="BJ162" s="25">
        <v>8.370000000000001</v>
      </c>
      <c r="BK162" s="25">
        <v>0</v>
      </c>
      <c r="BL162" s="25">
        <v>22.32</v>
      </c>
      <c r="BM162" s="25">
        <v>0</v>
      </c>
      <c r="BN162" s="25">
        <v>8.370000000000001</v>
      </c>
    </row>
    <row r="163" spans="1:66" x14ac:dyDescent="0.25">
      <c r="A163" s="6">
        <v>45074</v>
      </c>
      <c r="B163" t="s">
        <v>11</v>
      </c>
      <c r="C163">
        <v>28</v>
      </c>
      <c r="D163">
        <f t="shared" si="18"/>
        <v>461.27999999999992</v>
      </c>
      <c r="E163">
        <f t="shared" si="19"/>
        <v>111.60000000000001</v>
      </c>
      <c r="F163">
        <f t="shared" si="20"/>
        <v>195.2999999999999</v>
      </c>
      <c r="G163">
        <f t="shared" si="21"/>
        <v>126.48000000000002</v>
      </c>
      <c r="H163">
        <f t="shared" si="22"/>
        <v>27.900000000000002</v>
      </c>
      <c r="I163">
        <v>0</v>
      </c>
      <c r="J163" s="22">
        <v>0.92070000000000007</v>
      </c>
      <c r="K163" s="22">
        <v>0.49290000000000006</v>
      </c>
      <c r="L163" s="22">
        <v>0.80910000000000004</v>
      </c>
      <c r="M163" s="22">
        <v>0.79049999999999998</v>
      </c>
      <c r="N163" s="22">
        <v>0.90210000000000001</v>
      </c>
      <c r="O163" s="24">
        <v>0.52080000000000004</v>
      </c>
      <c r="P163" s="24">
        <v>0.59520000000000006</v>
      </c>
      <c r="Q163" s="24">
        <v>0.6603</v>
      </c>
      <c r="R163" s="24">
        <v>0.70680000000000009</v>
      </c>
      <c r="S163" s="24">
        <v>0.60450000000000004</v>
      </c>
      <c r="T163" s="24">
        <v>0.69750000000000001</v>
      </c>
      <c r="U163" s="24">
        <v>0.55800000000000005</v>
      </c>
      <c r="V163" s="24">
        <v>0.27900000000000003</v>
      </c>
      <c r="W163" s="24">
        <v>0.3906</v>
      </c>
      <c r="X163" s="24">
        <v>0.83700000000000008</v>
      </c>
      <c r="Y163" s="24">
        <v>0.90210000000000001</v>
      </c>
      <c r="Z163" s="24">
        <v>0.80910000000000004</v>
      </c>
      <c r="AA163" s="25">
        <v>18.600000000000001</v>
      </c>
      <c r="AB163" s="25">
        <v>6.509999999999895</v>
      </c>
      <c r="AC163" s="25">
        <v>26.040000000000003</v>
      </c>
      <c r="AD163" s="25">
        <v>1.86</v>
      </c>
      <c r="AE163" s="25">
        <v>13.020000000000001</v>
      </c>
      <c r="AF163" s="25">
        <v>22.32</v>
      </c>
      <c r="AG163" s="25">
        <v>13.020000000000001</v>
      </c>
      <c r="AH163" s="25">
        <v>29.76</v>
      </c>
      <c r="AI163" s="25">
        <v>26.970000000000002</v>
      </c>
      <c r="AJ163" s="25">
        <v>37.200000000000003</v>
      </c>
      <c r="AK163" s="25">
        <v>7.44</v>
      </c>
      <c r="AL163" s="25">
        <v>5.58</v>
      </c>
      <c r="AM163" s="25">
        <v>0</v>
      </c>
      <c r="AN163" s="25">
        <v>0</v>
      </c>
      <c r="AO163" s="25">
        <v>5.58</v>
      </c>
      <c r="AP163" s="25">
        <v>0</v>
      </c>
      <c r="AQ163" s="25">
        <v>0</v>
      </c>
      <c r="AR163" s="25">
        <v>8.370000000000001</v>
      </c>
      <c r="AS163" s="25">
        <v>0</v>
      </c>
      <c r="AT163" s="25">
        <v>8.370000000000001</v>
      </c>
      <c r="AU163" s="25">
        <v>4.6500000000000004</v>
      </c>
      <c r="AV163" s="25">
        <v>0</v>
      </c>
      <c r="AW163" s="25">
        <v>3.72</v>
      </c>
      <c r="AX163" s="25">
        <v>0</v>
      </c>
      <c r="AY163" s="25">
        <v>0.93</v>
      </c>
      <c r="AZ163" s="25">
        <v>2.79</v>
      </c>
      <c r="BA163" s="25">
        <v>37.200000000000003</v>
      </c>
      <c r="BB163" s="25">
        <v>3.72</v>
      </c>
      <c r="BC163" s="25">
        <v>51.150000000000006</v>
      </c>
      <c r="BD163" s="25">
        <v>22.32</v>
      </c>
      <c r="BE163" s="25">
        <v>0</v>
      </c>
      <c r="BF163" s="25">
        <v>0</v>
      </c>
      <c r="BG163" s="25">
        <v>0</v>
      </c>
      <c r="BH163" s="25">
        <v>37.200000000000003</v>
      </c>
      <c r="BI163" s="25">
        <v>19.53</v>
      </c>
      <c r="BJ163" s="25">
        <v>19.53</v>
      </c>
      <c r="BK163" s="25">
        <v>0</v>
      </c>
      <c r="BL163" s="25">
        <v>0</v>
      </c>
      <c r="BM163" s="25">
        <v>35.340000000000003</v>
      </c>
      <c r="BN163" s="25">
        <v>0</v>
      </c>
    </row>
    <row r="164" spans="1:66" x14ac:dyDescent="0.25">
      <c r="A164" s="6">
        <v>45075</v>
      </c>
      <c r="B164" t="s">
        <v>11</v>
      </c>
      <c r="C164">
        <v>29</v>
      </c>
      <c r="D164">
        <f t="shared" si="18"/>
        <v>436.17000000000007</v>
      </c>
      <c r="E164">
        <f t="shared" si="19"/>
        <v>123.69000000000003</v>
      </c>
      <c r="F164">
        <f t="shared" si="20"/>
        <v>107.88000000000001</v>
      </c>
      <c r="G164">
        <f t="shared" si="21"/>
        <v>93.93</v>
      </c>
      <c r="H164">
        <f t="shared" si="22"/>
        <v>110.67</v>
      </c>
      <c r="I164">
        <v>1</v>
      </c>
      <c r="J164" s="22">
        <v>0.14880000000000002</v>
      </c>
      <c r="K164" s="22">
        <v>0.59520000000000006</v>
      </c>
      <c r="L164" s="22">
        <v>0.33479999999999999</v>
      </c>
      <c r="M164" s="22">
        <v>0.71610000000000007</v>
      </c>
      <c r="N164" s="22">
        <v>0.85560000000000003</v>
      </c>
      <c r="O164" s="24">
        <v>0.70680000000000009</v>
      </c>
      <c r="P164" s="24">
        <v>0.67890000000000006</v>
      </c>
      <c r="Q164" s="24">
        <v>0.53010000000000013</v>
      </c>
      <c r="R164" s="24">
        <v>0.74400000000000011</v>
      </c>
      <c r="S164" s="24">
        <v>0.6603</v>
      </c>
      <c r="T164" s="24">
        <v>0.64170000000000005</v>
      </c>
      <c r="U164" s="24">
        <v>0.87420000000000009</v>
      </c>
      <c r="V164" s="24">
        <v>0.3906</v>
      </c>
      <c r="W164" s="24">
        <v>0.85560000000000003</v>
      </c>
      <c r="X164" s="24">
        <v>0.72540000000000004</v>
      </c>
      <c r="Y164" s="24">
        <v>0.88350000000000006</v>
      </c>
      <c r="Z164" s="24">
        <v>0.30690000000000001</v>
      </c>
      <c r="AA164" s="25">
        <v>24.18</v>
      </c>
      <c r="AB164" s="25">
        <v>12.09</v>
      </c>
      <c r="AC164" s="25">
        <v>0</v>
      </c>
      <c r="AD164" s="25">
        <v>12.09</v>
      </c>
      <c r="AE164" s="25">
        <v>0</v>
      </c>
      <c r="AF164" s="25">
        <v>14.88</v>
      </c>
      <c r="AG164" s="25">
        <v>1.86</v>
      </c>
      <c r="AH164" s="25">
        <v>30.69</v>
      </c>
      <c r="AI164" s="25">
        <v>12.09</v>
      </c>
      <c r="AJ164" s="25">
        <v>0</v>
      </c>
      <c r="AK164" s="25">
        <v>27.900000000000002</v>
      </c>
      <c r="AL164" s="25">
        <v>26.970000000000002</v>
      </c>
      <c r="AM164" s="25">
        <v>0</v>
      </c>
      <c r="AN164" s="25">
        <v>11.16</v>
      </c>
      <c r="AO164" s="25">
        <v>23.25</v>
      </c>
      <c r="AP164" s="25">
        <v>0</v>
      </c>
      <c r="AQ164" s="25">
        <v>9.3000000000000007</v>
      </c>
      <c r="AR164" s="25">
        <v>18.600000000000001</v>
      </c>
      <c r="AS164" s="25">
        <v>0</v>
      </c>
      <c r="AT164" s="25">
        <v>21.39</v>
      </c>
      <c r="AU164" s="25">
        <v>6.5100000000000007</v>
      </c>
      <c r="AV164" s="25">
        <v>19.53</v>
      </c>
      <c r="AW164" s="25">
        <v>2.79</v>
      </c>
      <c r="AX164" s="25">
        <v>3.72</v>
      </c>
      <c r="AY164" s="25">
        <v>0</v>
      </c>
      <c r="AZ164" s="25">
        <v>13.020000000000001</v>
      </c>
      <c r="BA164" s="25">
        <v>0</v>
      </c>
      <c r="BB164" s="25">
        <v>13.950000000000001</v>
      </c>
      <c r="BC164" s="25">
        <v>7.44</v>
      </c>
      <c r="BD164" s="25">
        <v>26.970000000000002</v>
      </c>
      <c r="BE164" s="25">
        <v>13.020000000000001</v>
      </c>
      <c r="BF164" s="25">
        <v>0</v>
      </c>
      <c r="BG164" s="25">
        <v>34.410000000000004</v>
      </c>
      <c r="BH164" s="25">
        <v>37.200000000000003</v>
      </c>
      <c r="BI164" s="25">
        <v>0</v>
      </c>
      <c r="BJ164" s="25">
        <v>18.600000000000001</v>
      </c>
      <c r="BK164" s="25">
        <v>0</v>
      </c>
      <c r="BL164" s="25">
        <v>10.23</v>
      </c>
      <c r="BM164" s="25">
        <v>10.23</v>
      </c>
      <c r="BN164" s="25">
        <v>0</v>
      </c>
    </row>
    <row r="165" spans="1:66" x14ac:dyDescent="0.25">
      <c r="A165" s="6">
        <v>45076</v>
      </c>
      <c r="B165" t="s">
        <v>11</v>
      </c>
      <c r="C165">
        <v>30</v>
      </c>
      <c r="D165">
        <f t="shared" si="18"/>
        <v>469.65</v>
      </c>
      <c r="E165">
        <f t="shared" si="19"/>
        <v>153.45000000000002</v>
      </c>
      <c r="F165">
        <f t="shared" si="20"/>
        <v>142.29</v>
      </c>
      <c r="G165">
        <f t="shared" si="21"/>
        <v>82.77000000000001</v>
      </c>
      <c r="H165">
        <f t="shared" si="22"/>
        <v>91.140000000000015</v>
      </c>
      <c r="I165">
        <v>0</v>
      </c>
      <c r="J165" s="22">
        <v>0.83700000000000008</v>
      </c>
      <c r="K165" s="22">
        <v>0.54869999999999997</v>
      </c>
      <c r="L165" s="22">
        <v>0.70680000000000009</v>
      </c>
      <c r="M165" s="22">
        <v>0.78120000000000001</v>
      </c>
      <c r="N165" s="22">
        <v>0.43710000000000004</v>
      </c>
      <c r="O165" s="24">
        <v>0.66959999999999997</v>
      </c>
      <c r="P165" s="24">
        <v>0.67890000000000006</v>
      </c>
      <c r="Q165" s="24">
        <v>0.52080000000000004</v>
      </c>
      <c r="R165" s="24">
        <v>0.70680000000000009</v>
      </c>
      <c r="S165" s="24">
        <v>0.1953</v>
      </c>
      <c r="T165" s="24">
        <v>0.74400000000000011</v>
      </c>
      <c r="U165" s="24">
        <v>0.87420000000000009</v>
      </c>
      <c r="V165" s="24">
        <v>0.26040000000000002</v>
      </c>
      <c r="W165" s="24">
        <v>0.41850000000000004</v>
      </c>
      <c r="X165" s="24">
        <v>0.53939999999999999</v>
      </c>
      <c r="Y165" s="24">
        <v>0.53010000000000013</v>
      </c>
      <c r="Z165" s="24">
        <v>0.89280000000000004</v>
      </c>
      <c r="AA165" s="25">
        <v>21.39</v>
      </c>
      <c r="AB165" s="25">
        <v>0</v>
      </c>
      <c r="AC165" s="25">
        <v>2.79</v>
      </c>
      <c r="AD165" s="25">
        <v>10.23</v>
      </c>
      <c r="AE165" s="25">
        <v>19.53</v>
      </c>
      <c r="AF165" s="25">
        <v>19.53</v>
      </c>
      <c r="AG165" s="25">
        <v>31.62</v>
      </c>
      <c r="AH165" s="25">
        <v>13.020000000000001</v>
      </c>
      <c r="AI165" s="25">
        <v>24.18</v>
      </c>
      <c r="AJ165" s="25">
        <v>0</v>
      </c>
      <c r="AK165" s="25">
        <v>25.110000000000003</v>
      </c>
      <c r="AL165" s="25">
        <v>13.020000000000001</v>
      </c>
      <c r="AM165" s="25">
        <v>21.39</v>
      </c>
      <c r="AN165" s="25">
        <v>0</v>
      </c>
      <c r="AO165" s="25">
        <v>8.370000000000001</v>
      </c>
      <c r="AP165" s="25">
        <v>0</v>
      </c>
      <c r="AQ165" s="25">
        <v>1.86</v>
      </c>
      <c r="AR165" s="25">
        <v>5.58</v>
      </c>
      <c r="AS165" s="25">
        <v>16.740000000000002</v>
      </c>
      <c r="AT165" s="25">
        <v>24.18</v>
      </c>
      <c r="AU165" s="25">
        <v>7.44</v>
      </c>
      <c r="AV165" s="25">
        <v>8.370000000000001</v>
      </c>
      <c r="AW165" s="25">
        <v>13.950000000000001</v>
      </c>
      <c r="AX165" s="25">
        <v>17.670000000000002</v>
      </c>
      <c r="AY165" s="25">
        <v>1.86</v>
      </c>
      <c r="AZ165" s="25">
        <v>0</v>
      </c>
      <c r="BA165" s="25">
        <v>0</v>
      </c>
      <c r="BB165" s="25">
        <v>0</v>
      </c>
      <c r="BC165" s="25">
        <v>13.020000000000001</v>
      </c>
      <c r="BD165" s="25">
        <v>20.46</v>
      </c>
      <c r="BE165" s="25">
        <v>7.44</v>
      </c>
      <c r="BF165" s="25">
        <v>22.32</v>
      </c>
      <c r="BG165" s="25">
        <v>10.23</v>
      </c>
      <c r="BH165" s="25">
        <v>13.020000000000001</v>
      </c>
      <c r="BI165" s="25">
        <v>13.950000000000001</v>
      </c>
      <c r="BJ165" s="25">
        <v>20.46</v>
      </c>
      <c r="BK165" s="25">
        <v>37.200000000000003</v>
      </c>
      <c r="BL165" s="25">
        <v>0</v>
      </c>
      <c r="BM165" s="25">
        <v>1.86</v>
      </c>
      <c r="BN165" s="25">
        <v>26.970000000000002</v>
      </c>
    </row>
    <row r="166" spans="1:66" x14ac:dyDescent="0.25">
      <c r="A166" s="6">
        <v>45077</v>
      </c>
      <c r="B166" t="s">
        <v>11</v>
      </c>
      <c r="C166">
        <v>31</v>
      </c>
      <c r="D166">
        <f t="shared" si="18"/>
        <v>597.05999999999995</v>
      </c>
      <c r="E166">
        <f t="shared" si="19"/>
        <v>121.83</v>
      </c>
      <c r="F166">
        <f t="shared" si="20"/>
        <v>123.69000000000001</v>
      </c>
      <c r="G166">
        <f t="shared" si="21"/>
        <v>211.11</v>
      </c>
      <c r="H166">
        <f t="shared" si="22"/>
        <v>140.43</v>
      </c>
      <c r="I166">
        <v>0</v>
      </c>
      <c r="J166" s="22">
        <v>0.47430000000000005</v>
      </c>
      <c r="K166" s="22">
        <v>0.27900000000000003</v>
      </c>
      <c r="L166" s="22">
        <v>0.79980000000000007</v>
      </c>
      <c r="M166" s="22">
        <v>0.85560000000000003</v>
      </c>
      <c r="N166" s="22">
        <v>0.89280000000000004</v>
      </c>
      <c r="O166" s="24">
        <v>0.73470000000000002</v>
      </c>
      <c r="P166" s="24">
        <v>0.5766</v>
      </c>
      <c r="Q166" s="24">
        <v>0.5766</v>
      </c>
      <c r="R166" s="24">
        <v>0.73470000000000002</v>
      </c>
      <c r="S166" s="24">
        <v>0.6603</v>
      </c>
      <c r="T166" s="24">
        <v>0.46500000000000002</v>
      </c>
      <c r="U166" s="24">
        <v>0.88350000000000006</v>
      </c>
      <c r="V166" s="24">
        <v>0.83700000000000008</v>
      </c>
      <c r="W166" s="24">
        <v>0.84630000000000005</v>
      </c>
      <c r="X166" s="24">
        <v>0.84630000000000005</v>
      </c>
      <c r="Y166" s="24">
        <v>0.83700000000000008</v>
      </c>
      <c r="Z166" s="24">
        <v>0.46500000000000002</v>
      </c>
      <c r="AA166" s="25">
        <v>7.44</v>
      </c>
      <c r="AB166" s="25">
        <v>11.16</v>
      </c>
      <c r="AC166" s="25">
        <v>0</v>
      </c>
      <c r="AD166" s="25">
        <v>4.6500000000000004</v>
      </c>
      <c r="AE166" s="25">
        <v>36.270000000000003</v>
      </c>
      <c r="AF166" s="25">
        <v>2.79</v>
      </c>
      <c r="AG166" s="25">
        <v>32.550000000000004</v>
      </c>
      <c r="AH166" s="25">
        <v>7.44</v>
      </c>
      <c r="AI166" s="25">
        <v>9.3000000000000007</v>
      </c>
      <c r="AJ166" s="25">
        <v>12.09</v>
      </c>
      <c r="AK166" s="25">
        <v>5.58</v>
      </c>
      <c r="AL166" s="25">
        <v>36.270000000000003</v>
      </c>
      <c r="AM166" s="25">
        <v>0</v>
      </c>
      <c r="AN166" s="25">
        <v>10.23</v>
      </c>
      <c r="AO166" s="25">
        <v>10.23</v>
      </c>
      <c r="AP166" s="25">
        <v>33.480000000000004</v>
      </c>
      <c r="AQ166" s="25">
        <v>0</v>
      </c>
      <c r="AR166" s="25">
        <v>39.99</v>
      </c>
      <c r="AS166" s="25">
        <v>6.5100000000000007</v>
      </c>
      <c r="AT166" s="25">
        <v>3.72</v>
      </c>
      <c r="AU166" s="25">
        <v>0</v>
      </c>
      <c r="AV166" s="25">
        <v>30.69</v>
      </c>
      <c r="AW166" s="25">
        <v>48.36</v>
      </c>
      <c r="AX166" s="25">
        <v>0</v>
      </c>
      <c r="AY166" s="25">
        <v>26.970000000000002</v>
      </c>
      <c r="AZ166" s="25">
        <v>6.5100000000000007</v>
      </c>
      <c r="BA166" s="25">
        <v>10.23</v>
      </c>
      <c r="BB166" s="25">
        <v>13.950000000000001</v>
      </c>
      <c r="BC166" s="25">
        <v>34.410000000000004</v>
      </c>
      <c r="BD166" s="25">
        <v>39.99</v>
      </c>
      <c r="BE166" s="25">
        <v>0.93</v>
      </c>
      <c r="BF166" s="25">
        <v>24.18</v>
      </c>
      <c r="BG166" s="25">
        <v>21.39</v>
      </c>
      <c r="BH166" s="25">
        <v>14.88</v>
      </c>
      <c r="BI166" s="25">
        <v>23.25</v>
      </c>
      <c r="BJ166" s="25">
        <v>3.72</v>
      </c>
      <c r="BK166" s="25">
        <v>21.39</v>
      </c>
      <c r="BL166" s="25">
        <v>12.09</v>
      </c>
      <c r="BM166" s="25">
        <v>0</v>
      </c>
      <c r="BN166" s="25">
        <v>0</v>
      </c>
    </row>
    <row r="167" spans="1:66" x14ac:dyDescent="0.25">
      <c r="B167" t="s">
        <v>12</v>
      </c>
      <c r="C167">
        <v>0.01</v>
      </c>
      <c r="D167">
        <f t="shared" si="18"/>
        <v>0</v>
      </c>
      <c r="E167">
        <v>0</v>
      </c>
      <c r="F167">
        <v>0</v>
      </c>
      <c r="G167">
        <v>0</v>
      </c>
      <c r="H167">
        <v>0</v>
      </c>
      <c r="I167">
        <v>0</v>
      </c>
      <c r="J167" s="22">
        <v>0</v>
      </c>
      <c r="K167" s="22">
        <v>0</v>
      </c>
      <c r="L167" s="22">
        <v>0</v>
      </c>
      <c r="M167" s="22">
        <v>0</v>
      </c>
      <c r="N167" s="22">
        <v>0</v>
      </c>
      <c r="O167" s="24">
        <v>0</v>
      </c>
      <c r="P167" s="24">
        <v>0</v>
      </c>
      <c r="Q167" s="24">
        <v>0</v>
      </c>
      <c r="R167" s="24">
        <v>0</v>
      </c>
      <c r="S167" s="24">
        <v>0</v>
      </c>
      <c r="T167" s="24">
        <v>0</v>
      </c>
      <c r="U167" s="24">
        <v>0</v>
      </c>
      <c r="V167" s="24">
        <v>0</v>
      </c>
      <c r="W167" s="24">
        <v>0</v>
      </c>
      <c r="X167" s="24">
        <v>0</v>
      </c>
      <c r="Y167" s="24">
        <v>0</v>
      </c>
      <c r="Z167" s="24">
        <v>0</v>
      </c>
      <c r="AA167" s="25">
        <v>0</v>
      </c>
      <c r="AB167" s="25">
        <v>0</v>
      </c>
      <c r="AC167" s="25">
        <v>0</v>
      </c>
      <c r="AD167" s="25">
        <v>0</v>
      </c>
      <c r="AE167" s="25">
        <v>0</v>
      </c>
      <c r="AF167" s="25">
        <v>0</v>
      </c>
      <c r="AG167" s="25">
        <v>0</v>
      </c>
      <c r="AH167" s="25">
        <v>0</v>
      </c>
      <c r="AI167" s="25">
        <v>0</v>
      </c>
      <c r="AJ167" s="25">
        <v>0</v>
      </c>
      <c r="AK167" s="25">
        <v>0</v>
      </c>
      <c r="AL167" s="25">
        <v>0</v>
      </c>
      <c r="AM167" s="25">
        <v>0</v>
      </c>
      <c r="AN167" s="25">
        <v>0</v>
      </c>
      <c r="AO167" s="25">
        <v>0</v>
      </c>
      <c r="AP167" s="25">
        <v>0</v>
      </c>
      <c r="AQ167" s="25">
        <v>0</v>
      </c>
      <c r="AR167" s="25">
        <v>0</v>
      </c>
      <c r="AS167" s="25">
        <v>0</v>
      </c>
      <c r="AT167" s="25">
        <v>0</v>
      </c>
      <c r="AU167" s="25">
        <v>0</v>
      </c>
      <c r="AV167" s="25">
        <v>0</v>
      </c>
      <c r="AW167" s="25">
        <v>0</v>
      </c>
      <c r="AX167" s="25">
        <v>0</v>
      </c>
      <c r="AY167" s="25">
        <v>0</v>
      </c>
      <c r="AZ167" s="25">
        <v>0</v>
      </c>
      <c r="BA167" s="25">
        <v>0</v>
      </c>
      <c r="BB167" s="25">
        <v>0</v>
      </c>
      <c r="BC167" s="25">
        <v>0</v>
      </c>
      <c r="BD167" s="25">
        <v>0</v>
      </c>
      <c r="BE167" s="25">
        <v>0</v>
      </c>
      <c r="BF167" s="25">
        <v>0</v>
      </c>
      <c r="BG167" s="25">
        <v>0</v>
      </c>
      <c r="BH167" s="25">
        <v>0</v>
      </c>
      <c r="BI167" s="25">
        <v>0</v>
      </c>
      <c r="BJ167" s="25">
        <v>0</v>
      </c>
      <c r="BK167" s="25">
        <v>0</v>
      </c>
      <c r="BL167" s="25">
        <v>0</v>
      </c>
      <c r="BM167" s="25">
        <v>0</v>
      </c>
      <c r="BN167" s="25">
        <v>0</v>
      </c>
    </row>
    <row r="168" spans="1:66" x14ac:dyDescent="0.25">
      <c r="B168" t="s">
        <v>12</v>
      </c>
      <c r="C168">
        <v>0.02</v>
      </c>
      <c r="D168">
        <f t="shared" si="18"/>
        <v>0</v>
      </c>
      <c r="E168">
        <v>0</v>
      </c>
      <c r="F168">
        <v>0</v>
      </c>
      <c r="G168">
        <v>0</v>
      </c>
      <c r="H168">
        <v>0</v>
      </c>
      <c r="I168">
        <v>0</v>
      </c>
      <c r="J168" s="22">
        <v>0</v>
      </c>
      <c r="K168" s="22">
        <v>0</v>
      </c>
      <c r="L168" s="22">
        <v>0</v>
      </c>
      <c r="M168" s="22">
        <v>0</v>
      </c>
      <c r="N168" s="22">
        <v>0</v>
      </c>
      <c r="O168" s="24">
        <v>0</v>
      </c>
      <c r="P168" s="24">
        <v>0</v>
      </c>
      <c r="Q168" s="24">
        <v>0</v>
      </c>
      <c r="R168" s="24">
        <v>0</v>
      </c>
      <c r="S168" s="24">
        <v>0</v>
      </c>
      <c r="T168" s="24">
        <v>0</v>
      </c>
      <c r="U168" s="24">
        <v>0</v>
      </c>
      <c r="V168" s="24">
        <v>0</v>
      </c>
      <c r="W168" s="24">
        <v>0</v>
      </c>
      <c r="X168" s="24">
        <v>0</v>
      </c>
      <c r="Y168" s="24">
        <v>0</v>
      </c>
      <c r="Z168" s="24">
        <v>0</v>
      </c>
      <c r="AA168" s="25">
        <v>0</v>
      </c>
      <c r="AB168" s="25">
        <v>0</v>
      </c>
      <c r="AC168" s="25">
        <v>0</v>
      </c>
      <c r="AD168" s="25">
        <v>0</v>
      </c>
      <c r="AE168" s="25">
        <v>0</v>
      </c>
      <c r="AF168" s="25">
        <v>0</v>
      </c>
      <c r="AG168" s="25">
        <v>0</v>
      </c>
      <c r="AH168" s="25">
        <v>0</v>
      </c>
      <c r="AI168" s="25">
        <v>0</v>
      </c>
      <c r="AJ168" s="25">
        <v>0</v>
      </c>
      <c r="AK168" s="25">
        <v>0</v>
      </c>
      <c r="AL168" s="25">
        <v>0</v>
      </c>
      <c r="AM168" s="25">
        <v>0</v>
      </c>
      <c r="AN168" s="25">
        <v>0</v>
      </c>
      <c r="AO168" s="25">
        <v>0</v>
      </c>
      <c r="AP168" s="25">
        <v>0</v>
      </c>
      <c r="AQ168" s="25">
        <v>0</v>
      </c>
      <c r="AR168" s="25">
        <v>0</v>
      </c>
      <c r="AS168" s="25">
        <v>0</v>
      </c>
      <c r="AT168" s="25">
        <v>0</v>
      </c>
      <c r="AU168" s="25">
        <v>0</v>
      </c>
      <c r="AV168" s="25">
        <v>0</v>
      </c>
      <c r="AW168" s="25">
        <v>0</v>
      </c>
      <c r="AX168" s="25">
        <v>0</v>
      </c>
      <c r="AY168" s="25">
        <v>0</v>
      </c>
      <c r="AZ168" s="25">
        <v>0</v>
      </c>
      <c r="BA168" s="25">
        <v>0</v>
      </c>
      <c r="BB168" s="25">
        <v>0</v>
      </c>
      <c r="BC168" s="25">
        <v>0</v>
      </c>
      <c r="BD168" s="25">
        <v>0</v>
      </c>
      <c r="BE168" s="25">
        <v>0</v>
      </c>
      <c r="BF168" s="25">
        <v>0</v>
      </c>
      <c r="BG168" s="25">
        <v>0</v>
      </c>
      <c r="BH168" s="25">
        <v>0</v>
      </c>
      <c r="BI168" s="25">
        <v>0</v>
      </c>
      <c r="BJ168" s="25">
        <v>0</v>
      </c>
      <c r="BK168" s="25">
        <v>0</v>
      </c>
      <c r="BL168" s="25">
        <v>0</v>
      </c>
      <c r="BM168" s="25">
        <v>0</v>
      </c>
      <c r="BN168" s="25">
        <v>0</v>
      </c>
    </row>
    <row r="169" spans="1:66" x14ac:dyDescent="0.25">
      <c r="B169" t="s">
        <v>12</v>
      </c>
      <c r="C169">
        <v>0.03</v>
      </c>
      <c r="D169">
        <f t="shared" si="18"/>
        <v>0</v>
      </c>
      <c r="E169">
        <v>0</v>
      </c>
      <c r="F169">
        <v>0</v>
      </c>
      <c r="G169">
        <v>0</v>
      </c>
      <c r="H169">
        <v>0</v>
      </c>
      <c r="I169">
        <v>0</v>
      </c>
      <c r="J169" s="22">
        <v>0</v>
      </c>
      <c r="K169" s="22">
        <v>0</v>
      </c>
      <c r="L169" s="22">
        <v>0</v>
      </c>
      <c r="M169" s="22">
        <v>0</v>
      </c>
      <c r="N169" s="22">
        <v>0</v>
      </c>
      <c r="O169" s="24">
        <v>0</v>
      </c>
      <c r="P169" s="24">
        <v>0</v>
      </c>
      <c r="Q169" s="24">
        <v>0</v>
      </c>
      <c r="R169" s="24">
        <v>0</v>
      </c>
      <c r="S169" s="24">
        <v>0</v>
      </c>
      <c r="T169" s="24">
        <v>0</v>
      </c>
      <c r="U169" s="24">
        <v>0</v>
      </c>
      <c r="V169" s="24">
        <v>0</v>
      </c>
      <c r="W169" s="24">
        <v>0</v>
      </c>
      <c r="X169" s="24">
        <v>0</v>
      </c>
      <c r="Y169" s="24">
        <v>0</v>
      </c>
      <c r="Z169" s="24">
        <v>0</v>
      </c>
      <c r="AA169" s="25">
        <v>0</v>
      </c>
      <c r="AB169" s="25">
        <v>0</v>
      </c>
      <c r="AC169" s="25">
        <v>0</v>
      </c>
      <c r="AD169" s="25">
        <v>0</v>
      </c>
      <c r="AE169" s="25">
        <v>0</v>
      </c>
      <c r="AF169" s="25">
        <v>0</v>
      </c>
      <c r="AG169" s="25">
        <v>0</v>
      </c>
      <c r="AH169" s="25">
        <v>0</v>
      </c>
      <c r="AI169" s="25">
        <v>0</v>
      </c>
      <c r="AJ169" s="25">
        <v>0</v>
      </c>
      <c r="AK169" s="25">
        <v>0</v>
      </c>
      <c r="AL169" s="25">
        <v>0</v>
      </c>
      <c r="AM169" s="25">
        <v>0</v>
      </c>
      <c r="AN169" s="25">
        <v>0</v>
      </c>
      <c r="AO169" s="25">
        <v>0</v>
      </c>
      <c r="AP169" s="25">
        <v>0</v>
      </c>
      <c r="AQ169" s="25">
        <v>0</v>
      </c>
      <c r="AR169" s="25">
        <v>0</v>
      </c>
      <c r="AS169" s="25">
        <v>0</v>
      </c>
      <c r="AT169" s="25">
        <v>0</v>
      </c>
      <c r="AU169" s="25">
        <v>0</v>
      </c>
      <c r="AV169" s="25">
        <v>0</v>
      </c>
      <c r="AW169" s="25">
        <v>0</v>
      </c>
      <c r="AX169" s="25">
        <v>0</v>
      </c>
      <c r="AY169" s="25">
        <v>0</v>
      </c>
      <c r="AZ169" s="25">
        <v>0</v>
      </c>
      <c r="BA169" s="25">
        <v>0</v>
      </c>
      <c r="BB169" s="25">
        <v>0</v>
      </c>
      <c r="BC169" s="25">
        <v>0</v>
      </c>
      <c r="BD169" s="25">
        <v>0</v>
      </c>
      <c r="BE169" s="25">
        <v>0</v>
      </c>
      <c r="BF169" s="25">
        <v>0</v>
      </c>
      <c r="BG169" s="25">
        <v>0</v>
      </c>
      <c r="BH169" s="25">
        <v>0</v>
      </c>
      <c r="BI169" s="25">
        <v>0</v>
      </c>
      <c r="BJ169" s="25">
        <v>0</v>
      </c>
      <c r="BK169" s="25">
        <v>0</v>
      </c>
      <c r="BL169" s="25">
        <v>0</v>
      </c>
      <c r="BM169" s="25">
        <v>0</v>
      </c>
      <c r="BN169" s="25">
        <v>0</v>
      </c>
    </row>
    <row r="170" spans="1:66" x14ac:dyDescent="0.25">
      <c r="B170" t="s">
        <v>12</v>
      </c>
      <c r="C170">
        <v>0.04</v>
      </c>
      <c r="D170">
        <f t="shared" si="18"/>
        <v>0</v>
      </c>
      <c r="E170">
        <v>0</v>
      </c>
      <c r="F170">
        <v>0</v>
      </c>
      <c r="G170">
        <v>0</v>
      </c>
      <c r="H170">
        <v>0</v>
      </c>
      <c r="I170">
        <v>0</v>
      </c>
      <c r="J170" s="22">
        <v>0</v>
      </c>
      <c r="K170" s="22">
        <v>0</v>
      </c>
      <c r="L170" s="22">
        <v>0</v>
      </c>
      <c r="M170" s="22">
        <v>0</v>
      </c>
      <c r="N170" s="22">
        <v>0</v>
      </c>
      <c r="O170" s="24">
        <v>0</v>
      </c>
      <c r="P170" s="24">
        <v>0</v>
      </c>
      <c r="Q170" s="24">
        <v>0</v>
      </c>
      <c r="R170" s="24">
        <v>0</v>
      </c>
      <c r="S170" s="24">
        <v>0</v>
      </c>
      <c r="T170" s="24">
        <v>0</v>
      </c>
      <c r="U170" s="24">
        <v>0</v>
      </c>
      <c r="V170" s="24">
        <v>0</v>
      </c>
      <c r="W170" s="24">
        <v>0</v>
      </c>
      <c r="X170" s="24">
        <v>0</v>
      </c>
      <c r="Y170" s="24">
        <v>0</v>
      </c>
      <c r="Z170" s="24">
        <v>0</v>
      </c>
      <c r="AA170" s="25">
        <v>0</v>
      </c>
      <c r="AB170" s="25">
        <v>0</v>
      </c>
      <c r="AC170" s="25">
        <v>0</v>
      </c>
      <c r="AD170" s="25">
        <v>0</v>
      </c>
      <c r="AE170" s="25">
        <v>0</v>
      </c>
      <c r="AF170" s="25">
        <v>0</v>
      </c>
      <c r="AG170" s="25">
        <v>0</v>
      </c>
      <c r="AH170" s="25">
        <v>0</v>
      </c>
      <c r="AI170" s="25">
        <v>0</v>
      </c>
      <c r="AJ170" s="25">
        <v>0</v>
      </c>
      <c r="AK170" s="25">
        <v>0</v>
      </c>
      <c r="AL170" s="25">
        <v>0</v>
      </c>
      <c r="AM170" s="25">
        <v>0</v>
      </c>
      <c r="AN170" s="25">
        <v>0</v>
      </c>
      <c r="AO170" s="25">
        <v>0</v>
      </c>
      <c r="AP170" s="25">
        <v>0</v>
      </c>
      <c r="AQ170" s="25">
        <v>0</v>
      </c>
      <c r="AR170" s="25">
        <v>0</v>
      </c>
      <c r="AS170" s="25">
        <v>0</v>
      </c>
      <c r="AT170" s="25">
        <v>0</v>
      </c>
      <c r="AU170" s="25">
        <v>0</v>
      </c>
      <c r="AV170" s="25">
        <v>0</v>
      </c>
      <c r="AW170" s="25">
        <v>0</v>
      </c>
      <c r="AX170" s="25">
        <v>0</v>
      </c>
      <c r="AY170" s="25">
        <v>0</v>
      </c>
      <c r="AZ170" s="25">
        <v>0</v>
      </c>
      <c r="BA170" s="25">
        <v>0</v>
      </c>
      <c r="BB170" s="25">
        <v>0</v>
      </c>
      <c r="BC170" s="25">
        <v>0</v>
      </c>
      <c r="BD170" s="25">
        <v>0</v>
      </c>
      <c r="BE170" s="25">
        <v>0</v>
      </c>
      <c r="BF170" s="25">
        <v>0</v>
      </c>
      <c r="BG170" s="25">
        <v>0</v>
      </c>
      <c r="BH170" s="25">
        <v>0</v>
      </c>
      <c r="BI170" s="25">
        <v>0</v>
      </c>
      <c r="BJ170" s="25">
        <v>0</v>
      </c>
      <c r="BK170" s="25">
        <v>0</v>
      </c>
      <c r="BL170" s="25">
        <v>0</v>
      </c>
      <c r="BM170" s="25">
        <v>0</v>
      </c>
      <c r="BN170" s="25">
        <v>0</v>
      </c>
    </row>
    <row r="171" spans="1:66" x14ac:dyDescent="0.25">
      <c r="A171" s="6">
        <v>45078</v>
      </c>
      <c r="B171" t="s">
        <v>12</v>
      </c>
      <c r="C171">
        <v>1</v>
      </c>
      <c r="D171">
        <f t="shared" si="18"/>
        <v>497.55000000000018</v>
      </c>
      <c r="E171">
        <f t="shared" ref="E171:E200" si="23">SUM(BE171:BN171)</f>
        <v>166.47000000000006</v>
      </c>
      <c r="F171">
        <f t="shared" ref="F171:F200" si="24">SUM(AA171:AJ171)</f>
        <v>95.790000000000106</v>
      </c>
      <c r="G171">
        <f t="shared" ref="G171:G200" si="25">SUM(AU171:BD171)</f>
        <v>135.78000000000003</v>
      </c>
      <c r="H171">
        <f t="shared" ref="H171:H200" si="26">SUM(AL171:AT171)</f>
        <v>99.51</v>
      </c>
      <c r="I171">
        <v>1</v>
      </c>
      <c r="J171" s="22">
        <v>0.45569999999999999</v>
      </c>
      <c r="K171" s="22">
        <v>0.88350000000000006</v>
      </c>
      <c r="L171" s="22">
        <v>0.87420000000000009</v>
      </c>
      <c r="M171" s="22">
        <v>0.45569999999999999</v>
      </c>
      <c r="N171" s="22">
        <v>0.46500000000000002</v>
      </c>
      <c r="O171" s="24">
        <v>0.90210000000000001</v>
      </c>
      <c r="P171" s="24">
        <v>0.67890000000000006</v>
      </c>
      <c r="Q171" s="24">
        <v>0.64170000000000005</v>
      </c>
      <c r="R171" s="24">
        <v>0.92070000000000007</v>
      </c>
      <c r="S171" s="24">
        <v>0.1023</v>
      </c>
      <c r="T171" s="24">
        <v>0.61380000000000001</v>
      </c>
      <c r="U171" s="24">
        <v>0.90210000000000001</v>
      </c>
      <c r="V171" s="24">
        <v>0.91139999999999999</v>
      </c>
      <c r="W171" s="24">
        <v>0.46500000000000002</v>
      </c>
      <c r="X171" s="24">
        <v>0.65100000000000013</v>
      </c>
      <c r="Y171" s="24">
        <v>0.76260000000000006</v>
      </c>
      <c r="Z171" s="24">
        <v>0.80910000000000004</v>
      </c>
      <c r="AA171" s="25">
        <v>14.88</v>
      </c>
      <c r="AB171" s="25">
        <v>24.18</v>
      </c>
      <c r="AC171" s="25">
        <v>21.390000000000107</v>
      </c>
      <c r="AD171" s="25">
        <v>0</v>
      </c>
      <c r="AE171" s="25">
        <v>0</v>
      </c>
      <c r="AF171" s="25">
        <v>0</v>
      </c>
      <c r="AG171" s="25">
        <v>5.58</v>
      </c>
      <c r="AH171" s="25">
        <v>9.3000000000000007</v>
      </c>
      <c r="AI171" s="25">
        <v>9.3000000000000007</v>
      </c>
      <c r="AJ171" s="25">
        <v>11.16</v>
      </c>
      <c r="AK171" s="25">
        <v>0</v>
      </c>
      <c r="AL171" s="25">
        <v>0</v>
      </c>
      <c r="AM171" s="25">
        <v>0</v>
      </c>
      <c r="AN171" s="25">
        <v>14.88</v>
      </c>
      <c r="AO171" s="25">
        <v>10.23</v>
      </c>
      <c r="AP171" s="25">
        <v>0</v>
      </c>
      <c r="AQ171" s="25">
        <v>19.53</v>
      </c>
      <c r="AR171" s="25">
        <v>33.480000000000004</v>
      </c>
      <c r="AS171" s="25">
        <v>3.72</v>
      </c>
      <c r="AT171" s="25">
        <v>17.670000000000002</v>
      </c>
      <c r="AU171" s="25">
        <v>6.5100000000000007</v>
      </c>
      <c r="AV171" s="25">
        <v>12.09</v>
      </c>
      <c r="AW171" s="25">
        <v>37.200000000000003</v>
      </c>
      <c r="AX171" s="25">
        <v>19.53</v>
      </c>
      <c r="AY171" s="25">
        <v>33.480000000000004</v>
      </c>
      <c r="AZ171" s="25">
        <v>0</v>
      </c>
      <c r="BA171" s="25">
        <v>2.79</v>
      </c>
      <c r="BB171" s="25">
        <v>24.18</v>
      </c>
      <c r="BC171" s="25">
        <v>0</v>
      </c>
      <c r="BD171" s="25">
        <v>0</v>
      </c>
      <c r="BE171" s="25">
        <v>12.09</v>
      </c>
      <c r="BF171" s="25">
        <v>13.020000000000001</v>
      </c>
      <c r="BG171" s="25">
        <v>27.900000000000109</v>
      </c>
      <c r="BH171" s="25">
        <v>0</v>
      </c>
      <c r="BI171" s="25">
        <v>18.599999999999948</v>
      </c>
      <c r="BJ171" s="25">
        <v>0</v>
      </c>
      <c r="BK171" s="25">
        <v>14.88</v>
      </c>
      <c r="BL171" s="25">
        <v>7.44</v>
      </c>
      <c r="BM171" s="25">
        <v>37.200000000000003</v>
      </c>
      <c r="BN171" s="25">
        <v>35.340000000000003</v>
      </c>
    </row>
    <row r="172" spans="1:66" x14ac:dyDescent="0.25">
      <c r="A172" s="6">
        <v>45079</v>
      </c>
      <c r="B172" t="s">
        <v>12</v>
      </c>
      <c r="C172">
        <v>2</v>
      </c>
      <c r="D172">
        <f t="shared" si="18"/>
        <v>436.16999999999985</v>
      </c>
      <c r="E172">
        <f t="shared" si="23"/>
        <v>118.11</v>
      </c>
      <c r="F172">
        <f t="shared" si="24"/>
        <v>112.53</v>
      </c>
      <c r="G172">
        <f t="shared" si="25"/>
        <v>90.21</v>
      </c>
      <c r="H172">
        <f t="shared" si="26"/>
        <v>115.31999999999991</v>
      </c>
      <c r="I172">
        <v>0</v>
      </c>
      <c r="J172" s="22">
        <v>0.2046</v>
      </c>
      <c r="K172" s="22">
        <v>0.56730000000000003</v>
      </c>
      <c r="L172" s="22">
        <v>0.79049999999999998</v>
      </c>
      <c r="M172" s="22">
        <v>0.74400000000000011</v>
      </c>
      <c r="N172" s="22">
        <v>0.87420000000000009</v>
      </c>
      <c r="O172" s="24">
        <v>0.77190000000000014</v>
      </c>
      <c r="P172" s="24">
        <v>0.66959999999999997</v>
      </c>
      <c r="Q172" s="24">
        <v>0.90210000000000001</v>
      </c>
      <c r="R172" s="24">
        <v>0.92070000000000007</v>
      </c>
      <c r="S172" s="24">
        <v>0.58590000000000009</v>
      </c>
      <c r="T172" s="24">
        <v>0.79049999999999998</v>
      </c>
      <c r="U172" s="24">
        <v>0.49290000000000006</v>
      </c>
      <c r="V172" s="24">
        <v>0.91139999999999999</v>
      </c>
      <c r="W172" s="24">
        <v>0.80910000000000004</v>
      </c>
      <c r="X172" s="24">
        <v>0.83700000000000008</v>
      </c>
      <c r="Y172" s="24">
        <v>0.89280000000000004</v>
      </c>
      <c r="Z172" s="24">
        <v>0.65100000000000013</v>
      </c>
      <c r="AA172" s="25">
        <v>26.040000000000003</v>
      </c>
      <c r="AB172" s="25">
        <v>30.69</v>
      </c>
      <c r="AC172" s="25">
        <v>0</v>
      </c>
      <c r="AD172" s="25">
        <v>8.370000000000001</v>
      </c>
      <c r="AE172" s="25">
        <v>9.3000000000000007</v>
      </c>
      <c r="AF172" s="25">
        <v>3.72</v>
      </c>
      <c r="AG172" s="25">
        <v>0</v>
      </c>
      <c r="AH172" s="25">
        <v>0</v>
      </c>
      <c r="AI172" s="25">
        <v>34.410000000000004</v>
      </c>
      <c r="AJ172" s="25">
        <v>0</v>
      </c>
      <c r="AK172" s="25">
        <v>4.6500000000000004</v>
      </c>
      <c r="AL172" s="25">
        <v>0</v>
      </c>
      <c r="AM172" s="25">
        <v>0</v>
      </c>
      <c r="AN172" s="25">
        <v>38.130000000000003</v>
      </c>
      <c r="AO172" s="25">
        <v>0.93</v>
      </c>
      <c r="AP172" s="25">
        <v>10.23</v>
      </c>
      <c r="AQ172" s="25">
        <v>13.950000000000001</v>
      </c>
      <c r="AR172" s="25">
        <v>7.44</v>
      </c>
      <c r="AS172" s="25">
        <v>33.480000000000004</v>
      </c>
      <c r="AT172" s="25">
        <v>11.159999999999895</v>
      </c>
      <c r="AU172" s="25">
        <v>16.740000000000002</v>
      </c>
      <c r="AV172" s="25">
        <v>0</v>
      </c>
      <c r="AW172" s="25">
        <v>22.32</v>
      </c>
      <c r="AX172" s="25">
        <v>4.6500000000000004</v>
      </c>
      <c r="AY172" s="25">
        <v>2.79</v>
      </c>
      <c r="AZ172" s="25">
        <v>13.950000000000001</v>
      </c>
      <c r="BA172" s="25">
        <v>0</v>
      </c>
      <c r="BB172" s="25">
        <v>14.88</v>
      </c>
      <c r="BC172" s="25">
        <v>0</v>
      </c>
      <c r="BD172" s="25">
        <v>14.88</v>
      </c>
      <c r="BE172" s="25">
        <v>13.020000000000001</v>
      </c>
      <c r="BF172" s="25">
        <v>0</v>
      </c>
      <c r="BG172" s="25">
        <v>10.23</v>
      </c>
      <c r="BH172" s="25">
        <v>0.93</v>
      </c>
      <c r="BI172" s="25">
        <v>16.740000000000002</v>
      </c>
      <c r="BJ172" s="25">
        <v>43.71</v>
      </c>
      <c r="BK172" s="25">
        <v>2.79</v>
      </c>
      <c r="BL172" s="25">
        <v>0</v>
      </c>
      <c r="BM172" s="25">
        <v>26.970000000000002</v>
      </c>
      <c r="BN172" s="25">
        <v>3.72</v>
      </c>
    </row>
    <row r="173" spans="1:66" x14ac:dyDescent="0.25">
      <c r="A173" s="6">
        <v>45080</v>
      </c>
      <c r="B173" t="s">
        <v>12</v>
      </c>
      <c r="C173">
        <v>3</v>
      </c>
      <c r="D173">
        <f t="shared" si="18"/>
        <v>441.75000000000006</v>
      </c>
      <c r="E173">
        <f t="shared" si="23"/>
        <v>115.32000000000002</v>
      </c>
      <c r="F173">
        <f t="shared" si="24"/>
        <v>99.510000000000019</v>
      </c>
      <c r="G173">
        <f t="shared" si="25"/>
        <v>105.09000000000006</v>
      </c>
      <c r="H173">
        <f t="shared" si="26"/>
        <v>121.83</v>
      </c>
      <c r="I173">
        <v>0</v>
      </c>
      <c r="J173" s="22">
        <v>0.30690000000000001</v>
      </c>
      <c r="K173" s="22">
        <v>0.22320000000000001</v>
      </c>
      <c r="L173" s="22">
        <v>0.79980000000000007</v>
      </c>
      <c r="M173" s="22">
        <v>0.6603</v>
      </c>
      <c r="N173" s="22">
        <v>0.86490000000000011</v>
      </c>
      <c r="O173" s="24">
        <v>0.83700000000000008</v>
      </c>
      <c r="P173" s="24">
        <v>0.78120000000000001</v>
      </c>
      <c r="Q173" s="24">
        <v>0.74400000000000011</v>
      </c>
      <c r="R173" s="24">
        <v>0.13950000000000001</v>
      </c>
      <c r="S173" s="24">
        <v>0.69750000000000001</v>
      </c>
      <c r="T173" s="24">
        <v>0.93</v>
      </c>
      <c r="U173" s="24">
        <v>0.8277000000000001</v>
      </c>
      <c r="V173" s="24">
        <v>0.86490000000000011</v>
      </c>
      <c r="W173" s="24">
        <v>0.52080000000000004</v>
      </c>
      <c r="X173" s="24">
        <v>0.37200000000000005</v>
      </c>
      <c r="Y173" s="24">
        <v>0.63240000000000007</v>
      </c>
      <c r="Z173" s="24">
        <v>0.36270000000000002</v>
      </c>
      <c r="AA173" s="25">
        <v>4.6500000000000004</v>
      </c>
      <c r="AB173" s="25">
        <v>33.480000000000004</v>
      </c>
      <c r="AC173" s="25">
        <v>0</v>
      </c>
      <c r="AD173" s="25">
        <v>13.020000000000001</v>
      </c>
      <c r="AE173" s="25">
        <v>0</v>
      </c>
      <c r="AF173" s="25">
        <v>22.32</v>
      </c>
      <c r="AG173" s="25">
        <v>4.6500000000000004</v>
      </c>
      <c r="AH173" s="25">
        <v>4.6500000000000004</v>
      </c>
      <c r="AI173" s="25">
        <v>15.81</v>
      </c>
      <c r="AJ173" s="25">
        <v>0.93</v>
      </c>
      <c r="AK173" s="25">
        <v>0</v>
      </c>
      <c r="AL173" s="25">
        <v>25.110000000000003</v>
      </c>
      <c r="AM173" s="25">
        <v>0</v>
      </c>
      <c r="AN173" s="25">
        <v>17.670000000000002</v>
      </c>
      <c r="AO173" s="25">
        <v>16.740000000000002</v>
      </c>
      <c r="AP173" s="25">
        <v>0</v>
      </c>
      <c r="AQ173" s="25">
        <v>12.09</v>
      </c>
      <c r="AR173" s="25">
        <v>26.040000000000003</v>
      </c>
      <c r="AS173" s="25">
        <v>22.32</v>
      </c>
      <c r="AT173" s="25">
        <v>1.86</v>
      </c>
      <c r="AU173" s="25">
        <v>5.58</v>
      </c>
      <c r="AV173" s="25">
        <v>0</v>
      </c>
      <c r="AW173" s="25">
        <v>34.410000000000004</v>
      </c>
      <c r="AX173" s="25">
        <v>6.5100000000000531</v>
      </c>
      <c r="AY173" s="25">
        <v>12.09</v>
      </c>
      <c r="AZ173" s="25">
        <v>12.09</v>
      </c>
      <c r="BA173" s="25">
        <v>0</v>
      </c>
      <c r="BB173" s="25">
        <v>0</v>
      </c>
      <c r="BC173" s="25">
        <v>12.09</v>
      </c>
      <c r="BD173" s="25">
        <v>22.32</v>
      </c>
      <c r="BE173" s="25">
        <v>38.130000000000003</v>
      </c>
      <c r="BF173" s="25">
        <v>0</v>
      </c>
      <c r="BG173" s="25">
        <v>1.86</v>
      </c>
      <c r="BH173" s="25">
        <v>0</v>
      </c>
      <c r="BI173" s="25">
        <v>13.950000000000001</v>
      </c>
      <c r="BJ173" s="25">
        <v>26.970000000000002</v>
      </c>
      <c r="BK173" s="25">
        <v>9.3000000000000007</v>
      </c>
      <c r="BL173" s="25">
        <v>0</v>
      </c>
      <c r="BM173" s="25">
        <v>4.6500000000000004</v>
      </c>
      <c r="BN173" s="25">
        <v>20.46</v>
      </c>
    </row>
    <row r="174" spans="1:66" x14ac:dyDescent="0.25">
      <c r="A174" s="6">
        <v>45081</v>
      </c>
      <c r="B174" t="s">
        <v>12</v>
      </c>
      <c r="C174">
        <v>4</v>
      </c>
      <c r="D174">
        <f t="shared" si="18"/>
        <v>438.03000000000003</v>
      </c>
      <c r="E174">
        <f t="shared" si="23"/>
        <v>67.89</v>
      </c>
      <c r="F174">
        <f t="shared" si="24"/>
        <v>124.61999999999993</v>
      </c>
      <c r="G174">
        <f t="shared" si="25"/>
        <v>99.510000000000019</v>
      </c>
      <c r="H174">
        <f t="shared" si="26"/>
        <v>146.01000000000005</v>
      </c>
      <c r="I174">
        <v>0</v>
      </c>
      <c r="J174" s="22">
        <v>0.40920000000000001</v>
      </c>
      <c r="K174" s="22">
        <v>0.84630000000000005</v>
      </c>
      <c r="L174" s="22">
        <v>0.30690000000000001</v>
      </c>
      <c r="M174" s="22">
        <v>0.77190000000000014</v>
      </c>
      <c r="N174" s="22">
        <v>0.47430000000000005</v>
      </c>
      <c r="O174" s="24">
        <v>0.93</v>
      </c>
      <c r="P174" s="24">
        <v>0.80910000000000004</v>
      </c>
      <c r="Q174" s="24">
        <v>0.86490000000000011</v>
      </c>
      <c r="R174" s="24">
        <v>0.70680000000000009</v>
      </c>
      <c r="S174" s="24">
        <v>0.92070000000000007</v>
      </c>
      <c r="T174" s="24">
        <v>0.66959999999999997</v>
      </c>
      <c r="U174" s="24">
        <v>0.83700000000000008</v>
      </c>
      <c r="V174" s="24">
        <v>0.83700000000000008</v>
      </c>
      <c r="W174" s="24">
        <v>0.53939999999999999</v>
      </c>
      <c r="X174" s="24">
        <v>0.69750000000000001</v>
      </c>
      <c r="Y174" s="24">
        <v>0.31620000000000004</v>
      </c>
      <c r="Z174" s="24">
        <v>0.43710000000000004</v>
      </c>
      <c r="AA174" s="25">
        <v>13.019999999999948</v>
      </c>
      <c r="AB174" s="25">
        <v>0</v>
      </c>
      <c r="AC174" s="25">
        <v>7.44</v>
      </c>
      <c r="AD174" s="25">
        <v>34.410000000000004</v>
      </c>
      <c r="AE174" s="25">
        <v>0</v>
      </c>
      <c r="AF174" s="25">
        <v>0</v>
      </c>
      <c r="AG174" s="25">
        <v>7.44</v>
      </c>
      <c r="AH174" s="25">
        <v>18.600000000000001</v>
      </c>
      <c r="AI174" s="25">
        <v>13.020000000000001</v>
      </c>
      <c r="AJ174" s="25">
        <v>30.69</v>
      </c>
      <c r="AK174" s="25">
        <v>1.86</v>
      </c>
      <c r="AL174" s="25">
        <v>1.86</v>
      </c>
      <c r="AM174" s="25">
        <v>27.900000000000002</v>
      </c>
      <c r="AN174" s="25">
        <v>3.72</v>
      </c>
      <c r="AO174" s="25">
        <v>37.200000000000003</v>
      </c>
      <c r="AP174" s="25">
        <v>2.79</v>
      </c>
      <c r="AQ174" s="25">
        <v>22.32</v>
      </c>
      <c r="AR174" s="25">
        <v>29.76</v>
      </c>
      <c r="AS174" s="25">
        <v>2.79</v>
      </c>
      <c r="AT174" s="25">
        <v>17.670000000000002</v>
      </c>
      <c r="AU174" s="25">
        <v>8.370000000000001</v>
      </c>
      <c r="AV174" s="25">
        <v>13.950000000000001</v>
      </c>
      <c r="AW174" s="25">
        <v>0</v>
      </c>
      <c r="AX174" s="25">
        <v>0</v>
      </c>
      <c r="AY174" s="25">
        <v>0</v>
      </c>
      <c r="AZ174" s="25">
        <v>15.81</v>
      </c>
      <c r="BA174" s="25">
        <v>0</v>
      </c>
      <c r="BB174" s="25">
        <v>30.69</v>
      </c>
      <c r="BC174" s="25">
        <v>12.09</v>
      </c>
      <c r="BD174" s="25">
        <v>18.600000000000001</v>
      </c>
      <c r="BE174" s="25">
        <v>7.44</v>
      </c>
      <c r="BF174" s="25">
        <v>0</v>
      </c>
      <c r="BG174" s="25">
        <v>0</v>
      </c>
      <c r="BH174" s="25">
        <v>0</v>
      </c>
      <c r="BI174" s="25">
        <v>18.600000000000001</v>
      </c>
      <c r="BJ174" s="25">
        <v>1.86</v>
      </c>
      <c r="BK174" s="25">
        <v>0</v>
      </c>
      <c r="BL174" s="25">
        <v>11.16</v>
      </c>
      <c r="BM174" s="25">
        <v>28.830000000000002</v>
      </c>
      <c r="BN174" s="25">
        <v>0</v>
      </c>
    </row>
    <row r="175" spans="1:66" x14ac:dyDescent="0.25">
      <c r="A175" s="6">
        <v>45082</v>
      </c>
      <c r="B175" t="s">
        <v>12</v>
      </c>
      <c r="C175">
        <v>5</v>
      </c>
      <c r="D175">
        <f t="shared" si="18"/>
        <v>521.73000000000013</v>
      </c>
      <c r="E175">
        <f t="shared" si="23"/>
        <v>175.77000000000012</v>
      </c>
      <c r="F175">
        <f t="shared" si="24"/>
        <v>98.579999999999899</v>
      </c>
      <c r="G175">
        <f t="shared" si="25"/>
        <v>156.24</v>
      </c>
      <c r="H175">
        <f t="shared" si="26"/>
        <v>91.1400000000001</v>
      </c>
      <c r="I175">
        <v>0</v>
      </c>
      <c r="J175" s="22">
        <v>0.44640000000000002</v>
      </c>
      <c r="K175" s="22">
        <v>0.79980000000000007</v>
      </c>
      <c r="L175" s="22">
        <v>0.74400000000000011</v>
      </c>
      <c r="M175" s="22">
        <v>0.65100000000000013</v>
      </c>
      <c r="N175" s="22">
        <v>0.88350000000000006</v>
      </c>
      <c r="O175" s="24">
        <v>0.60450000000000004</v>
      </c>
      <c r="P175" s="24">
        <v>0.81840000000000002</v>
      </c>
      <c r="Q175" s="24">
        <v>0.56730000000000003</v>
      </c>
      <c r="R175" s="24">
        <v>0.72540000000000004</v>
      </c>
      <c r="S175" s="24">
        <v>0.3906</v>
      </c>
      <c r="T175" s="24">
        <v>0.91139999999999999</v>
      </c>
      <c r="U175" s="24">
        <v>0.54869999999999997</v>
      </c>
      <c r="V175" s="24">
        <v>0.86490000000000011</v>
      </c>
      <c r="W175" s="24">
        <v>0.51150000000000007</v>
      </c>
      <c r="X175" s="24">
        <v>0.78120000000000001</v>
      </c>
      <c r="Y175" s="24">
        <v>0.93</v>
      </c>
      <c r="Z175" s="24">
        <v>0.90210000000000001</v>
      </c>
      <c r="AA175" s="25">
        <v>0</v>
      </c>
      <c r="AB175" s="25">
        <v>7.44</v>
      </c>
      <c r="AC175" s="25">
        <v>29.76</v>
      </c>
      <c r="AD175" s="25">
        <v>0</v>
      </c>
      <c r="AE175" s="25">
        <v>24.18</v>
      </c>
      <c r="AF175" s="25">
        <v>13.020000000000001</v>
      </c>
      <c r="AG175" s="25">
        <v>0</v>
      </c>
      <c r="AH175" s="25">
        <v>0</v>
      </c>
      <c r="AI175" s="25">
        <v>1.86</v>
      </c>
      <c r="AJ175" s="25">
        <v>22.319999999999894</v>
      </c>
      <c r="AK175" s="25">
        <v>30.69</v>
      </c>
      <c r="AL175" s="25">
        <v>1.86</v>
      </c>
      <c r="AM175" s="25">
        <v>28.830000000000002</v>
      </c>
      <c r="AN175" s="25">
        <v>9.3000000000000007</v>
      </c>
      <c r="AO175" s="25">
        <v>39.99</v>
      </c>
      <c r="AP175" s="25">
        <v>0</v>
      </c>
      <c r="AQ175" s="25">
        <v>7.44</v>
      </c>
      <c r="AR175" s="25">
        <v>0</v>
      </c>
      <c r="AS175" s="25">
        <v>1.86</v>
      </c>
      <c r="AT175" s="25">
        <v>1.8600000000001058</v>
      </c>
      <c r="AU175" s="25">
        <v>5.58</v>
      </c>
      <c r="AV175" s="25">
        <v>39.06</v>
      </c>
      <c r="AW175" s="25">
        <v>0</v>
      </c>
      <c r="AX175" s="25">
        <v>0</v>
      </c>
      <c r="AY175" s="25">
        <v>27.900000000000002</v>
      </c>
      <c r="AZ175" s="25">
        <v>29.76</v>
      </c>
      <c r="BA175" s="25">
        <v>0</v>
      </c>
      <c r="BB175" s="25">
        <v>34.410000000000004</v>
      </c>
      <c r="BC175" s="25">
        <v>11.16</v>
      </c>
      <c r="BD175" s="25">
        <v>8.370000000000001</v>
      </c>
      <c r="BE175" s="25">
        <v>15.81</v>
      </c>
      <c r="BF175" s="25">
        <v>7.44</v>
      </c>
      <c r="BG175" s="25">
        <v>38.130000000000003</v>
      </c>
      <c r="BH175" s="25">
        <v>10.23</v>
      </c>
      <c r="BI175" s="25">
        <v>0</v>
      </c>
      <c r="BJ175" s="25">
        <v>39.99</v>
      </c>
      <c r="BK175" s="25">
        <v>32.550000000000004</v>
      </c>
      <c r="BL175" s="25">
        <v>27.900000000000002</v>
      </c>
      <c r="BM175" s="25">
        <v>1.0572875908110291E-13</v>
      </c>
      <c r="BN175" s="25">
        <v>3.72</v>
      </c>
    </row>
    <row r="176" spans="1:66" x14ac:dyDescent="0.25">
      <c r="A176" s="6">
        <v>45083</v>
      </c>
      <c r="B176" t="s">
        <v>12</v>
      </c>
      <c r="C176">
        <v>6</v>
      </c>
      <c r="D176">
        <f t="shared" si="18"/>
        <v>565.44000000000028</v>
      </c>
      <c r="E176">
        <f t="shared" si="23"/>
        <v>193.44000000000003</v>
      </c>
      <c r="F176">
        <f t="shared" si="24"/>
        <v>86.490000000000009</v>
      </c>
      <c r="G176">
        <f t="shared" si="25"/>
        <v>102.30000000000001</v>
      </c>
      <c r="H176">
        <f t="shared" si="26"/>
        <v>183.21000000000021</v>
      </c>
      <c r="I176">
        <v>0</v>
      </c>
      <c r="J176" s="22">
        <v>0.23250000000000001</v>
      </c>
      <c r="K176" s="22">
        <v>0.5766</v>
      </c>
      <c r="L176" s="22">
        <v>0.68820000000000003</v>
      </c>
      <c r="M176" s="22">
        <v>0.74400000000000011</v>
      </c>
      <c r="N176" s="22">
        <v>0.83700000000000008</v>
      </c>
      <c r="O176" s="24">
        <v>0.17670000000000002</v>
      </c>
      <c r="P176" s="24">
        <v>0.89280000000000004</v>
      </c>
      <c r="Q176" s="24">
        <v>0.63240000000000007</v>
      </c>
      <c r="R176" s="24">
        <v>0.81840000000000002</v>
      </c>
      <c r="S176" s="24">
        <v>0.55800000000000005</v>
      </c>
      <c r="T176" s="24">
        <v>0.5766</v>
      </c>
      <c r="U176" s="24">
        <v>0.44640000000000002</v>
      </c>
      <c r="V176" s="24">
        <v>0.93</v>
      </c>
      <c r="W176" s="24">
        <v>0.34410000000000002</v>
      </c>
      <c r="X176" s="24">
        <v>0.24180000000000001</v>
      </c>
      <c r="Y176" s="24">
        <v>0.37200000000000005</v>
      </c>
      <c r="Z176" s="24">
        <v>0.42780000000000001</v>
      </c>
      <c r="AA176" s="25">
        <v>16.740000000000002</v>
      </c>
      <c r="AB176" s="25">
        <v>13.020000000000001</v>
      </c>
      <c r="AC176" s="25">
        <v>17.670000000000002</v>
      </c>
      <c r="AD176" s="25">
        <v>4.6500000000000004</v>
      </c>
      <c r="AE176" s="25">
        <v>0</v>
      </c>
      <c r="AF176" s="25">
        <v>12.09</v>
      </c>
      <c r="AG176" s="25">
        <v>8.370000000000001</v>
      </c>
      <c r="AH176" s="25">
        <v>13.950000000000001</v>
      </c>
      <c r="AI176" s="25">
        <v>0</v>
      </c>
      <c r="AJ176" s="25">
        <v>0</v>
      </c>
      <c r="AK176" s="25">
        <v>0</v>
      </c>
      <c r="AL176" s="25">
        <v>8.370000000000001</v>
      </c>
      <c r="AM176" s="25">
        <v>11.160000000000107</v>
      </c>
      <c r="AN176" s="25">
        <v>29.76</v>
      </c>
      <c r="AO176" s="25">
        <v>19.53</v>
      </c>
      <c r="AP176" s="25">
        <v>50.220000000000006</v>
      </c>
      <c r="AQ176" s="25">
        <v>8.3700000000001058</v>
      </c>
      <c r="AR176" s="25">
        <v>35.340000000000003</v>
      </c>
      <c r="AS176" s="25">
        <v>2.79</v>
      </c>
      <c r="AT176" s="25">
        <v>17.670000000000002</v>
      </c>
      <c r="AU176" s="25">
        <v>0</v>
      </c>
      <c r="AV176" s="25">
        <v>0</v>
      </c>
      <c r="AW176" s="25">
        <v>13.020000000000001</v>
      </c>
      <c r="AX176" s="25">
        <v>2.79</v>
      </c>
      <c r="AY176" s="25">
        <v>18.600000000000001</v>
      </c>
      <c r="AZ176" s="25">
        <v>5.58</v>
      </c>
      <c r="BA176" s="25">
        <v>34.410000000000004</v>
      </c>
      <c r="BB176" s="25">
        <v>10.23</v>
      </c>
      <c r="BC176" s="25">
        <v>1.86</v>
      </c>
      <c r="BD176" s="25">
        <v>15.81</v>
      </c>
      <c r="BE176" s="25">
        <v>9.3000000000000007</v>
      </c>
      <c r="BF176" s="25">
        <v>2.79</v>
      </c>
      <c r="BG176" s="25">
        <v>48.36</v>
      </c>
      <c r="BH176" s="25">
        <v>18.600000000000001</v>
      </c>
      <c r="BI176" s="25">
        <v>16.740000000000002</v>
      </c>
      <c r="BJ176" s="25">
        <v>40.92</v>
      </c>
      <c r="BK176" s="25">
        <v>11.16</v>
      </c>
      <c r="BL176" s="25">
        <v>13.950000000000001</v>
      </c>
      <c r="BM176" s="25">
        <v>8.370000000000001</v>
      </c>
      <c r="BN176" s="25">
        <v>23.25</v>
      </c>
    </row>
    <row r="177" spans="1:66" x14ac:dyDescent="0.25">
      <c r="A177" s="6">
        <v>45084</v>
      </c>
      <c r="B177" t="s">
        <v>12</v>
      </c>
      <c r="C177">
        <v>7</v>
      </c>
      <c r="D177">
        <f t="shared" si="18"/>
        <v>399.9</v>
      </c>
      <c r="E177">
        <f t="shared" si="23"/>
        <v>92.070000000000007</v>
      </c>
      <c r="F177">
        <f t="shared" si="24"/>
        <v>107.88000000000001</v>
      </c>
      <c r="G177">
        <f t="shared" si="25"/>
        <v>102.3</v>
      </c>
      <c r="H177">
        <f t="shared" si="26"/>
        <v>97.65</v>
      </c>
      <c r="I177">
        <v>0</v>
      </c>
      <c r="J177" s="22">
        <v>0.74400000000000011</v>
      </c>
      <c r="K177" s="22">
        <v>0.48360000000000003</v>
      </c>
      <c r="L177" s="22">
        <v>0.76260000000000006</v>
      </c>
      <c r="M177" s="22">
        <v>0.77190000000000014</v>
      </c>
      <c r="N177" s="22">
        <v>0.89280000000000004</v>
      </c>
      <c r="O177" s="24">
        <v>0.6603</v>
      </c>
      <c r="P177" s="24">
        <v>0.72540000000000004</v>
      </c>
      <c r="Q177" s="24">
        <v>0.74400000000000011</v>
      </c>
      <c r="R177" s="24">
        <v>0.69750000000000001</v>
      </c>
      <c r="S177" s="24">
        <v>0.69750000000000001</v>
      </c>
      <c r="T177" s="24">
        <v>0.55800000000000005</v>
      </c>
      <c r="U177" s="24">
        <v>0.3906</v>
      </c>
      <c r="V177" s="24">
        <v>0.91139999999999999</v>
      </c>
      <c r="W177" s="24">
        <v>0.83700000000000008</v>
      </c>
      <c r="X177" s="24">
        <v>0.31620000000000004</v>
      </c>
      <c r="Y177" s="24">
        <v>0.90210000000000001</v>
      </c>
      <c r="Z177" s="24">
        <v>0.26040000000000002</v>
      </c>
      <c r="AA177" s="25">
        <v>0</v>
      </c>
      <c r="AB177" s="25">
        <v>3.72</v>
      </c>
      <c r="AC177" s="25">
        <v>2.79</v>
      </c>
      <c r="AD177" s="25">
        <v>13.020000000000001</v>
      </c>
      <c r="AE177" s="25">
        <v>12.09</v>
      </c>
      <c r="AF177" s="25">
        <v>26.970000000000002</v>
      </c>
      <c r="AG177" s="25">
        <v>9.3000000000000007</v>
      </c>
      <c r="AH177" s="25">
        <v>26.040000000000003</v>
      </c>
      <c r="AI177" s="25">
        <v>10.23</v>
      </c>
      <c r="AJ177" s="25">
        <v>3.72</v>
      </c>
      <c r="AK177" s="25">
        <v>10.23</v>
      </c>
      <c r="AL177" s="25">
        <v>30.69</v>
      </c>
      <c r="AM177" s="25">
        <v>0</v>
      </c>
      <c r="AN177" s="25">
        <v>0</v>
      </c>
      <c r="AO177" s="25">
        <v>0</v>
      </c>
      <c r="AP177" s="25">
        <v>0</v>
      </c>
      <c r="AQ177" s="25">
        <v>10.23</v>
      </c>
      <c r="AR177" s="25">
        <v>38.130000000000003</v>
      </c>
      <c r="AS177" s="25">
        <v>0</v>
      </c>
      <c r="AT177" s="25">
        <v>18.600000000000001</v>
      </c>
      <c r="AU177" s="25">
        <v>9.3000000000000007</v>
      </c>
      <c r="AV177" s="25">
        <v>46.5</v>
      </c>
      <c r="AW177" s="25">
        <v>5.58</v>
      </c>
      <c r="AX177" s="25">
        <v>28.830000000000002</v>
      </c>
      <c r="AY177" s="25">
        <v>3.72</v>
      </c>
      <c r="AZ177" s="25">
        <v>0</v>
      </c>
      <c r="BA177" s="25">
        <v>5.58</v>
      </c>
      <c r="BB177" s="25">
        <v>0</v>
      </c>
      <c r="BC177" s="25">
        <v>2.79</v>
      </c>
      <c r="BD177" s="25">
        <v>0</v>
      </c>
      <c r="BE177" s="25">
        <v>25.110000000000003</v>
      </c>
      <c r="BF177" s="25">
        <v>9.3000000000000007</v>
      </c>
      <c r="BG177" s="25">
        <v>7.44</v>
      </c>
      <c r="BH177" s="25">
        <v>0.93</v>
      </c>
      <c r="BI177" s="25">
        <v>10.23</v>
      </c>
      <c r="BJ177" s="25">
        <v>32.550000000000004</v>
      </c>
      <c r="BK177" s="25">
        <v>1.86</v>
      </c>
      <c r="BL177" s="25">
        <v>4.6500000000000004</v>
      </c>
      <c r="BM177" s="25">
        <v>0</v>
      </c>
      <c r="BN177" s="25">
        <v>0</v>
      </c>
    </row>
    <row r="178" spans="1:66" x14ac:dyDescent="0.25">
      <c r="A178" s="6">
        <v>45085</v>
      </c>
      <c r="B178" t="s">
        <v>12</v>
      </c>
      <c r="C178">
        <v>8</v>
      </c>
      <c r="D178">
        <f t="shared" si="18"/>
        <v>377.58000000000004</v>
      </c>
      <c r="E178">
        <f t="shared" si="23"/>
        <v>81.84</v>
      </c>
      <c r="F178">
        <f t="shared" si="24"/>
        <v>94.86</v>
      </c>
      <c r="G178">
        <f t="shared" si="25"/>
        <v>102.30000000000003</v>
      </c>
      <c r="H178">
        <f t="shared" si="26"/>
        <v>98.580000000000013</v>
      </c>
      <c r="I178">
        <v>0</v>
      </c>
      <c r="J178" s="22">
        <v>0.88350000000000006</v>
      </c>
      <c r="K178" s="22">
        <v>0.49290000000000006</v>
      </c>
      <c r="L178" s="22">
        <v>0.79049999999999998</v>
      </c>
      <c r="M178" s="22">
        <v>0.8277000000000001</v>
      </c>
      <c r="N178" s="22">
        <v>0.26040000000000002</v>
      </c>
      <c r="O178" s="24">
        <v>0.67890000000000006</v>
      </c>
      <c r="P178" s="24">
        <v>0.13950000000000001</v>
      </c>
      <c r="Q178" s="24">
        <v>0.6603</v>
      </c>
      <c r="R178" s="24">
        <v>0.52080000000000004</v>
      </c>
      <c r="S178" s="24">
        <v>0.60450000000000004</v>
      </c>
      <c r="T178" s="24">
        <v>0.93</v>
      </c>
      <c r="U178" s="24">
        <v>0.46500000000000002</v>
      </c>
      <c r="V178" s="24">
        <v>0.80910000000000004</v>
      </c>
      <c r="W178" s="24">
        <v>0.84630000000000005</v>
      </c>
      <c r="X178" s="24">
        <v>0.45569999999999999</v>
      </c>
      <c r="Y178" s="24">
        <v>0.23250000000000001</v>
      </c>
      <c r="Z178" s="24">
        <v>0.81840000000000002</v>
      </c>
      <c r="AA178" s="25">
        <v>4.6500000000000004</v>
      </c>
      <c r="AB178" s="25">
        <v>13.020000000000001</v>
      </c>
      <c r="AC178" s="25">
        <v>3.72</v>
      </c>
      <c r="AD178" s="25">
        <v>3.72</v>
      </c>
      <c r="AE178" s="25">
        <v>0</v>
      </c>
      <c r="AF178" s="25">
        <v>28.830000000000002</v>
      </c>
      <c r="AG178" s="25">
        <v>0</v>
      </c>
      <c r="AH178" s="25">
        <v>4.6500000000000004</v>
      </c>
      <c r="AI178" s="25">
        <v>16.740000000000002</v>
      </c>
      <c r="AJ178" s="25">
        <v>19.53</v>
      </c>
      <c r="AK178" s="25">
        <v>36.270000000000003</v>
      </c>
      <c r="AL178" s="25">
        <v>21.39</v>
      </c>
      <c r="AM178" s="25">
        <v>15.81</v>
      </c>
      <c r="AN178" s="25">
        <v>0</v>
      </c>
      <c r="AO178" s="25">
        <v>4.6500000000000004</v>
      </c>
      <c r="AP178" s="25">
        <v>19.53</v>
      </c>
      <c r="AQ178" s="25">
        <v>3.72</v>
      </c>
      <c r="AR178" s="25">
        <v>2.79</v>
      </c>
      <c r="AS178" s="25">
        <v>11.16</v>
      </c>
      <c r="AT178" s="25">
        <v>19.53</v>
      </c>
      <c r="AU178" s="25">
        <v>42.78</v>
      </c>
      <c r="AV178" s="25">
        <v>11.16</v>
      </c>
      <c r="AW178" s="25">
        <v>0</v>
      </c>
      <c r="AX178" s="25">
        <v>0</v>
      </c>
      <c r="AY178" s="25">
        <v>16.740000000000002</v>
      </c>
      <c r="AZ178" s="25">
        <v>0</v>
      </c>
      <c r="BA178" s="25">
        <v>25.110000000000003</v>
      </c>
      <c r="BB178" s="25">
        <v>2.79</v>
      </c>
      <c r="BC178" s="25">
        <v>2.79</v>
      </c>
      <c r="BD178" s="25">
        <v>0.93</v>
      </c>
      <c r="BE178" s="25">
        <v>11.16</v>
      </c>
      <c r="BF178" s="25">
        <v>17.670000000000002</v>
      </c>
      <c r="BG178" s="25">
        <v>11.16</v>
      </c>
      <c r="BH178" s="25">
        <v>0</v>
      </c>
      <c r="BI178" s="25">
        <v>0</v>
      </c>
      <c r="BJ178" s="25">
        <v>0</v>
      </c>
      <c r="BK178" s="25">
        <v>2.79</v>
      </c>
      <c r="BL178" s="25">
        <v>29.76</v>
      </c>
      <c r="BM178" s="25">
        <v>0</v>
      </c>
      <c r="BN178" s="25">
        <v>9.3000000000000007</v>
      </c>
    </row>
    <row r="179" spans="1:66" x14ac:dyDescent="0.25">
      <c r="A179" s="6">
        <v>45086</v>
      </c>
      <c r="B179" t="s">
        <v>12</v>
      </c>
      <c r="C179">
        <v>9</v>
      </c>
      <c r="D179">
        <f t="shared" si="18"/>
        <v>432.45000000000016</v>
      </c>
      <c r="E179">
        <f t="shared" si="23"/>
        <v>106.02000000000001</v>
      </c>
      <c r="F179">
        <f t="shared" si="24"/>
        <v>107.88000000000011</v>
      </c>
      <c r="G179">
        <f t="shared" si="25"/>
        <v>99.51</v>
      </c>
      <c r="H179">
        <f t="shared" si="26"/>
        <v>119.04000000000002</v>
      </c>
      <c r="I179">
        <v>0</v>
      </c>
      <c r="J179" s="22">
        <v>0.30690000000000001</v>
      </c>
      <c r="K179" s="22">
        <v>0.86490000000000011</v>
      </c>
      <c r="L179" s="22">
        <v>0.17670000000000002</v>
      </c>
      <c r="M179" s="22">
        <v>0.79049999999999998</v>
      </c>
      <c r="N179" s="22">
        <v>0.90210000000000001</v>
      </c>
      <c r="O179" s="24">
        <v>0.56730000000000003</v>
      </c>
      <c r="P179" s="24">
        <v>0.34410000000000002</v>
      </c>
      <c r="Q179" s="24">
        <v>0.80910000000000004</v>
      </c>
      <c r="R179" s="24">
        <v>0.6603</v>
      </c>
      <c r="S179" s="24">
        <v>0.86490000000000011</v>
      </c>
      <c r="T179" s="24">
        <v>0.6603</v>
      </c>
      <c r="U179" s="24">
        <v>0.49290000000000006</v>
      </c>
      <c r="V179" s="24">
        <v>0.65100000000000013</v>
      </c>
      <c r="W179" s="24">
        <v>0.81840000000000002</v>
      </c>
      <c r="X179" s="24">
        <v>0.65100000000000013</v>
      </c>
      <c r="Y179" s="24">
        <v>0.89280000000000004</v>
      </c>
      <c r="Z179" s="24">
        <v>0.46500000000000002</v>
      </c>
      <c r="AA179" s="25">
        <v>26.040000000000003</v>
      </c>
      <c r="AB179" s="25">
        <v>39.06</v>
      </c>
      <c r="AC179" s="25">
        <v>2.7900000000001057</v>
      </c>
      <c r="AD179" s="25">
        <v>0</v>
      </c>
      <c r="AE179" s="25">
        <v>0</v>
      </c>
      <c r="AF179" s="25">
        <v>0</v>
      </c>
      <c r="AG179" s="25">
        <v>1.86</v>
      </c>
      <c r="AH179" s="25">
        <v>0</v>
      </c>
      <c r="AI179" s="25">
        <v>11.16</v>
      </c>
      <c r="AJ179" s="25">
        <v>26.970000000000002</v>
      </c>
      <c r="AK179" s="25">
        <v>19.53</v>
      </c>
      <c r="AL179" s="25">
        <v>19.53</v>
      </c>
      <c r="AM179" s="25">
        <v>8.370000000000001</v>
      </c>
      <c r="AN179" s="25">
        <v>13.950000000000001</v>
      </c>
      <c r="AO179" s="25">
        <v>14.88</v>
      </c>
      <c r="AP179" s="25">
        <v>3.72</v>
      </c>
      <c r="AQ179" s="25">
        <v>11.16</v>
      </c>
      <c r="AR179" s="25">
        <v>6.5100000000000007</v>
      </c>
      <c r="AS179" s="25">
        <v>36.270000000000003</v>
      </c>
      <c r="AT179" s="25">
        <v>4.6500000000000004</v>
      </c>
      <c r="AU179" s="25">
        <v>16.740000000000002</v>
      </c>
      <c r="AV179" s="25">
        <v>0</v>
      </c>
      <c r="AW179" s="25">
        <v>26.970000000000002</v>
      </c>
      <c r="AX179" s="25">
        <v>12.09</v>
      </c>
      <c r="AY179" s="25">
        <v>0.93</v>
      </c>
      <c r="AZ179" s="25">
        <v>20.46</v>
      </c>
      <c r="BA179" s="25">
        <v>0</v>
      </c>
      <c r="BB179" s="25">
        <v>5.58</v>
      </c>
      <c r="BC179" s="25">
        <v>9.3000000000000007</v>
      </c>
      <c r="BD179" s="25">
        <v>7.44</v>
      </c>
      <c r="BE179" s="25">
        <v>0</v>
      </c>
      <c r="BF179" s="25">
        <v>0</v>
      </c>
      <c r="BG179" s="25">
        <v>21.39</v>
      </c>
      <c r="BH179" s="25">
        <v>3.72</v>
      </c>
      <c r="BI179" s="25">
        <v>16.740000000000002</v>
      </c>
      <c r="BJ179" s="25">
        <v>17.670000000000002</v>
      </c>
      <c r="BK179" s="25">
        <v>2.79</v>
      </c>
      <c r="BL179" s="25">
        <v>24.18</v>
      </c>
      <c r="BM179" s="25">
        <v>14.88</v>
      </c>
      <c r="BN179" s="25">
        <v>4.6500000000000004</v>
      </c>
    </row>
    <row r="180" spans="1:66" x14ac:dyDescent="0.25">
      <c r="A180" s="6">
        <v>45087</v>
      </c>
      <c r="B180" t="s">
        <v>12</v>
      </c>
      <c r="C180">
        <v>10</v>
      </c>
      <c r="D180">
        <f t="shared" si="18"/>
        <v>583.11</v>
      </c>
      <c r="E180">
        <f t="shared" si="23"/>
        <v>159.03000000000003</v>
      </c>
      <c r="F180">
        <f t="shared" si="24"/>
        <v>148.80000000000001</v>
      </c>
      <c r="G180">
        <f t="shared" si="25"/>
        <v>156.24</v>
      </c>
      <c r="H180">
        <f t="shared" si="26"/>
        <v>119.04</v>
      </c>
      <c r="I180">
        <v>0</v>
      </c>
      <c r="J180" s="22">
        <v>0.70680000000000009</v>
      </c>
      <c r="K180" s="22">
        <v>0.5766</v>
      </c>
      <c r="L180" s="22">
        <v>0.72540000000000004</v>
      </c>
      <c r="M180" s="22">
        <v>0.49290000000000006</v>
      </c>
      <c r="N180" s="22">
        <v>0.90210000000000001</v>
      </c>
      <c r="O180" s="24">
        <v>0.74400000000000011</v>
      </c>
      <c r="P180" s="24">
        <v>0.79049999999999998</v>
      </c>
      <c r="Q180" s="24">
        <v>0.68820000000000003</v>
      </c>
      <c r="R180" s="24">
        <v>0.55800000000000005</v>
      </c>
      <c r="S180" s="24">
        <v>0.87420000000000009</v>
      </c>
      <c r="T180" s="24">
        <v>0.64170000000000005</v>
      </c>
      <c r="U180" s="24">
        <v>0.78120000000000001</v>
      </c>
      <c r="V180" s="24">
        <v>0.84630000000000005</v>
      </c>
      <c r="W180" s="24">
        <v>0.46500000000000002</v>
      </c>
      <c r="X180" s="24">
        <v>0.83700000000000008</v>
      </c>
      <c r="Y180" s="24">
        <v>0.89280000000000004</v>
      </c>
      <c r="Z180" s="24">
        <v>0.86490000000000011</v>
      </c>
      <c r="AA180" s="25">
        <v>15.81</v>
      </c>
      <c r="AB180" s="25">
        <v>0</v>
      </c>
      <c r="AC180" s="25">
        <v>17.670000000000002</v>
      </c>
      <c r="AD180" s="25">
        <v>15.81</v>
      </c>
      <c r="AE180" s="25">
        <v>29.76</v>
      </c>
      <c r="AF180" s="25">
        <v>3.72</v>
      </c>
      <c r="AG180" s="25">
        <v>23.25</v>
      </c>
      <c r="AH180" s="25">
        <v>13.950000000000001</v>
      </c>
      <c r="AI180" s="25">
        <v>14.88</v>
      </c>
      <c r="AJ180" s="25">
        <v>13.950000000000001</v>
      </c>
      <c r="AK180" s="25">
        <v>9.3000000000000007</v>
      </c>
      <c r="AL180" s="25">
        <v>1.86</v>
      </c>
      <c r="AM180" s="25">
        <v>6.5100000000000007</v>
      </c>
      <c r="AN180" s="25">
        <v>18.600000000000001</v>
      </c>
      <c r="AO180" s="25">
        <v>14.88</v>
      </c>
      <c r="AP180" s="25">
        <v>29.76</v>
      </c>
      <c r="AQ180" s="25">
        <v>13.950000000000001</v>
      </c>
      <c r="AR180" s="25">
        <v>30.69</v>
      </c>
      <c r="AS180" s="25">
        <v>2.79</v>
      </c>
      <c r="AT180" s="25">
        <v>0</v>
      </c>
      <c r="AU180" s="25">
        <v>36.270000000000003</v>
      </c>
      <c r="AV180" s="25">
        <v>0</v>
      </c>
      <c r="AW180" s="25">
        <v>28.830000000000002</v>
      </c>
      <c r="AX180" s="25">
        <v>0</v>
      </c>
      <c r="AY180" s="25">
        <v>7.44</v>
      </c>
      <c r="AZ180" s="25">
        <v>5.58</v>
      </c>
      <c r="BA180" s="25">
        <v>19.53</v>
      </c>
      <c r="BB180" s="25">
        <v>8.370000000000001</v>
      </c>
      <c r="BC180" s="25">
        <v>29.76</v>
      </c>
      <c r="BD180" s="25">
        <v>20.46</v>
      </c>
      <c r="BE180" s="25">
        <v>14.88</v>
      </c>
      <c r="BF180" s="25">
        <v>39.06</v>
      </c>
      <c r="BG180" s="25">
        <v>10.23</v>
      </c>
      <c r="BH180" s="25">
        <v>22.32</v>
      </c>
      <c r="BI180" s="25">
        <v>14.88</v>
      </c>
      <c r="BJ180" s="25">
        <v>4.6500000000000004</v>
      </c>
      <c r="BK180" s="25">
        <v>10.23</v>
      </c>
      <c r="BL180" s="25">
        <v>18.600000000000001</v>
      </c>
      <c r="BM180" s="25">
        <v>14.88</v>
      </c>
      <c r="BN180" s="25">
        <v>9.3000000000000007</v>
      </c>
    </row>
    <row r="181" spans="1:66" x14ac:dyDescent="0.25">
      <c r="A181" s="6">
        <v>45088</v>
      </c>
      <c r="B181" t="s">
        <v>12</v>
      </c>
      <c r="C181">
        <v>11</v>
      </c>
      <c r="D181">
        <f t="shared" si="18"/>
        <v>411.06000000000006</v>
      </c>
      <c r="E181">
        <f t="shared" si="23"/>
        <v>64.17</v>
      </c>
      <c r="F181">
        <f t="shared" si="24"/>
        <v>121.83</v>
      </c>
      <c r="G181">
        <f t="shared" si="25"/>
        <v>85.560000000000016</v>
      </c>
      <c r="H181">
        <f t="shared" si="26"/>
        <v>139.50000000000003</v>
      </c>
      <c r="I181">
        <v>0</v>
      </c>
      <c r="J181" s="22">
        <v>0.40920000000000001</v>
      </c>
      <c r="K181" s="22">
        <v>0.54869999999999997</v>
      </c>
      <c r="L181" s="22">
        <v>0.79980000000000007</v>
      </c>
      <c r="M181" s="22">
        <v>0.79049999999999998</v>
      </c>
      <c r="N181" s="22">
        <v>0.49290000000000006</v>
      </c>
      <c r="O181" s="24">
        <v>0.63240000000000007</v>
      </c>
      <c r="P181" s="24">
        <v>0.46500000000000002</v>
      </c>
      <c r="Q181" s="24">
        <v>0.85560000000000003</v>
      </c>
      <c r="R181" s="24">
        <v>0.38130000000000003</v>
      </c>
      <c r="S181" s="24">
        <v>0.32550000000000007</v>
      </c>
      <c r="T181" s="24">
        <v>0.72540000000000004</v>
      </c>
      <c r="U181" s="24">
        <v>0.83700000000000008</v>
      </c>
      <c r="V181" s="24">
        <v>0.89280000000000004</v>
      </c>
      <c r="W181" s="24">
        <v>0.3906</v>
      </c>
      <c r="X181" s="24">
        <v>0.2883</v>
      </c>
      <c r="Y181" s="24">
        <v>0.33479999999999999</v>
      </c>
      <c r="Z181" s="24">
        <v>0.24180000000000001</v>
      </c>
      <c r="AA181" s="25">
        <v>39.99</v>
      </c>
      <c r="AB181" s="25">
        <v>7.44</v>
      </c>
      <c r="AC181" s="25">
        <v>0</v>
      </c>
      <c r="AD181" s="25">
        <v>21.39</v>
      </c>
      <c r="AE181" s="25">
        <v>3.72</v>
      </c>
      <c r="AF181" s="25">
        <v>43.71</v>
      </c>
      <c r="AG181" s="25">
        <v>0</v>
      </c>
      <c r="AH181" s="25">
        <v>1.86</v>
      </c>
      <c r="AI181" s="25">
        <v>3.72</v>
      </c>
      <c r="AJ181" s="25">
        <v>0</v>
      </c>
      <c r="AK181" s="25">
        <v>7.44</v>
      </c>
      <c r="AL181" s="25">
        <v>39.06</v>
      </c>
      <c r="AM181" s="25">
        <v>30.69</v>
      </c>
      <c r="AN181" s="25">
        <v>0</v>
      </c>
      <c r="AO181" s="25">
        <v>2.79</v>
      </c>
      <c r="AP181" s="25">
        <v>30.69</v>
      </c>
      <c r="AQ181" s="25">
        <v>2.79</v>
      </c>
      <c r="AR181" s="25">
        <v>0</v>
      </c>
      <c r="AS181" s="25">
        <v>25.110000000000003</v>
      </c>
      <c r="AT181" s="25">
        <v>8.370000000000001</v>
      </c>
      <c r="AU181" s="25">
        <v>21.39</v>
      </c>
      <c r="AV181" s="25">
        <v>22.32</v>
      </c>
      <c r="AW181" s="25">
        <v>13.950000000000001</v>
      </c>
      <c r="AX181" s="25">
        <v>0</v>
      </c>
      <c r="AY181" s="25">
        <v>0.93</v>
      </c>
      <c r="AZ181" s="25">
        <v>7.44</v>
      </c>
      <c r="BA181" s="25">
        <v>0</v>
      </c>
      <c r="BB181" s="25">
        <v>0.93</v>
      </c>
      <c r="BC181" s="25">
        <v>2.79</v>
      </c>
      <c r="BD181" s="25">
        <v>15.81</v>
      </c>
      <c r="BE181" s="25">
        <v>1.86</v>
      </c>
      <c r="BF181" s="25">
        <v>0.93</v>
      </c>
      <c r="BG181" s="25">
        <v>4.6500000000000004</v>
      </c>
      <c r="BH181" s="25">
        <v>8.370000000000001</v>
      </c>
      <c r="BI181" s="25">
        <v>12.09</v>
      </c>
      <c r="BJ181" s="25">
        <v>3.72</v>
      </c>
      <c r="BK181" s="25">
        <v>5.58</v>
      </c>
      <c r="BL181" s="25">
        <v>0</v>
      </c>
      <c r="BM181" s="25">
        <v>15.81</v>
      </c>
      <c r="BN181" s="25">
        <v>11.16</v>
      </c>
    </row>
    <row r="182" spans="1:66" x14ac:dyDescent="0.25">
      <c r="A182" s="6">
        <v>45089</v>
      </c>
      <c r="B182" t="s">
        <v>12</v>
      </c>
      <c r="C182">
        <v>12</v>
      </c>
      <c r="D182">
        <f t="shared" si="18"/>
        <v>381.30000000000007</v>
      </c>
      <c r="E182">
        <f t="shared" si="23"/>
        <v>93.000000000000071</v>
      </c>
      <c r="F182">
        <f t="shared" si="24"/>
        <v>169.26000000000002</v>
      </c>
      <c r="G182">
        <f t="shared" si="25"/>
        <v>21.39</v>
      </c>
      <c r="H182">
        <f t="shared" si="26"/>
        <v>97.65</v>
      </c>
      <c r="I182">
        <v>0</v>
      </c>
      <c r="J182" s="22">
        <v>0.2697</v>
      </c>
      <c r="K182" s="22">
        <v>0.68820000000000003</v>
      </c>
      <c r="L182" s="22">
        <v>0.65100000000000013</v>
      </c>
      <c r="M182" s="22">
        <v>0.83700000000000008</v>
      </c>
      <c r="N182" s="22">
        <v>0.39990000000000003</v>
      </c>
      <c r="O182" s="24">
        <v>0.84630000000000005</v>
      </c>
      <c r="P182" s="24">
        <v>0.78120000000000001</v>
      </c>
      <c r="Q182" s="24">
        <v>0.69750000000000001</v>
      </c>
      <c r="R182" s="24">
        <v>0.56730000000000003</v>
      </c>
      <c r="S182" s="24">
        <v>0.51150000000000007</v>
      </c>
      <c r="T182" s="24">
        <v>0.63240000000000007</v>
      </c>
      <c r="U182" s="24">
        <v>0.59520000000000006</v>
      </c>
      <c r="V182" s="24">
        <v>0.50220000000000009</v>
      </c>
      <c r="W182" s="24">
        <v>0.83700000000000008</v>
      </c>
      <c r="X182" s="24">
        <v>0.88350000000000006</v>
      </c>
      <c r="Y182" s="24">
        <v>0.51150000000000007</v>
      </c>
      <c r="Z182" s="24">
        <v>0.90210000000000001</v>
      </c>
      <c r="AA182" s="25">
        <v>6.5100000000000007</v>
      </c>
      <c r="AB182" s="25">
        <v>24.18</v>
      </c>
      <c r="AC182" s="25">
        <v>0</v>
      </c>
      <c r="AD182" s="25">
        <v>43.71</v>
      </c>
      <c r="AE182" s="25">
        <v>4.6500000000000004</v>
      </c>
      <c r="AF182" s="25">
        <v>17.670000000000002</v>
      </c>
      <c r="AG182" s="25">
        <v>19.53</v>
      </c>
      <c r="AH182" s="25">
        <v>26.040000000000003</v>
      </c>
      <c r="AI182" s="25">
        <v>26.970000000000002</v>
      </c>
      <c r="AJ182" s="25">
        <v>0</v>
      </c>
      <c r="AK182" s="25">
        <v>18.600000000000001</v>
      </c>
      <c r="AL182" s="25">
        <v>7.44</v>
      </c>
      <c r="AM182" s="25">
        <v>0</v>
      </c>
      <c r="AN182" s="25">
        <v>0</v>
      </c>
      <c r="AO182" s="25">
        <v>0</v>
      </c>
      <c r="AP182" s="25">
        <v>17.670000000000002</v>
      </c>
      <c r="AQ182" s="25">
        <v>0</v>
      </c>
      <c r="AR182" s="25">
        <v>13.020000000000001</v>
      </c>
      <c r="AS182" s="25">
        <v>35.340000000000003</v>
      </c>
      <c r="AT182" s="25">
        <v>24.18</v>
      </c>
      <c r="AU182" s="25">
        <v>0</v>
      </c>
      <c r="AV182" s="25">
        <v>0</v>
      </c>
      <c r="AW182" s="25">
        <v>0.93</v>
      </c>
      <c r="AX182" s="25">
        <v>1.86</v>
      </c>
      <c r="AY182" s="25">
        <v>0</v>
      </c>
      <c r="AZ182" s="25">
        <v>4.6500000000000004</v>
      </c>
      <c r="BA182" s="25">
        <v>0</v>
      </c>
      <c r="BB182" s="25">
        <v>0</v>
      </c>
      <c r="BC182" s="25">
        <v>13.950000000000001</v>
      </c>
      <c r="BD182" s="25">
        <v>0</v>
      </c>
      <c r="BE182" s="25">
        <v>0</v>
      </c>
      <c r="BF182" s="25">
        <v>23.25</v>
      </c>
      <c r="BG182" s="25">
        <v>17.670000000000002</v>
      </c>
      <c r="BH182" s="25">
        <v>0</v>
      </c>
      <c r="BI182" s="25">
        <v>13.020000000000001</v>
      </c>
      <c r="BJ182" s="25">
        <v>0</v>
      </c>
      <c r="BK182" s="25">
        <v>0</v>
      </c>
      <c r="BL182" s="25">
        <v>28.830000000000002</v>
      </c>
      <c r="BM182" s="25">
        <v>5.5800000000000534</v>
      </c>
      <c r="BN182" s="25">
        <v>4.6500000000000004</v>
      </c>
    </row>
    <row r="183" spans="1:66" x14ac:dyDescent="0.25">
      <c r="A183" s="6">
        <v>45090</v>
      </c>
      <c r="B183" t="s">
        <v>12</v>
      </c>
      <c r="C183">
        <v>13</v>
      </c>
      <c r="D183">
        <f t="shared" si="18"/>
        <v>483.60000000000014</v>
      </c>
      <c r="E183">
        <f t="shared" si="23"/>
        <v>138.57000000000016</v>
      </c>
      <c r="F183">
        <f t="shared" si="24"/>
        <v>78.12</v>
      </c>
      <c r="G183">
        <f t="shared" si="25"/>
        <v>120.9</v>
      </c>
      <c r="H183">
        <f t="shared" si="26"/>
        <v>146.01000000000002</v>
      </c>
      <c r="I183">
        <v>0</v>
      </c>
      <c r="J183" s="22">
        <v>0.44640000000000002</v>
      </c>
      <c r="K183" s="22">
        <v>0.61380000000000001</v>
      </c>
      <c r="L183" s="22">
        <v>0.67890000000000006</v>
      </c>
      <c r="M183" s="22">
        <v>0.83700000000000008</v>
      </c>
      <c r="N183" s="22">
        <v>0.76260000000000006</v>
      </c>
      <c r="O183" s="24">
        <v>0.85560000000000003</v>
      </c>
      <c r="P183" s="24">
        <v>0.65100000000000013</v>
      </c>
      <c r="Q183" s="24">
        <v>0.64170000000000005</v>
      </c>
      <c r="R183" s="24">
        <v>0.60450000000000004</v>
      </c>
      <c r="S183" s="24">
        <v>0.49290000000000006</v>
      </c>
      <c r="T183" s="24">
        <v>0.65100000000000013</v>
      </c>
      <c r="U183" s="24">
        <v>0.53939999999999999</v>
      </c>
      <c r="V183" s="24">
        <v>0.79980000000000007</v>
      </c>
      <c r="W183" s="24">
        <v>0.44640000000000002</v>
      </c>
      <c r="X183" s="24">
        <v>0.44640000000000002</v>
      </c>
      <c r="Y183" s="24">
        <v>0.37200000000000005</v>
      </c>
      <c r="Z183" s="24">
        <v>0.79049999999999998</v>
      </c>
      <c r="AA183" s="25">
        <v>11.16</v>
      </c>
      <c r="AB183" s="25">
        <v>0</v>
      </c>
      <c r="AC183" s="25">
        <v>3.72</v>
      </c>
      <c r="AD183" s="25">
        <v>0.93</v>
      </c>
      <c r="AE183" s="25">
        <v>23.25</v>
      </c>
      <c r="AF183" s="25">
        <v>0</v>
      </c>
      <c r="AG183" s="25">
        <v>0</v>
      </c>
      <c r="AH183" s="25">
        <v>0.93</v>
      </c>
      <c r="AI183" s="25">
        <v>14.88</v>
      </c>
      <c r="AJ183" s="25">
        <v>23.25</v>
      </c>
      <c r="AK183" s="25">
        <v>7.44</v>
      </c>
      <c r="AL183" s="25">
        <v>14.88</v>
      </c>
      <c r="AM183" s="25">
        <v>16.740000000000002</v>
      </c>
      <c r="AN183" s="25">
        <v>3.72</v>
      </c>
      <c r="AO183" s="25">
        <v>8.370000000000001</v>
      </c>
      <c r="AP183" s="25">
        <v>3.72</v>
      </c>
      <c r="AQ183" s="25">
        <v>38.130000000000003</v>
      </c>
      <c r="AR183" s="25">
        <v>33.480000000000004</v>
      </c>
      <c r="AS183" s="25">
        <v>0</v>
      </c>
      <c r="AT183" s="25">
        <v>26.970000000000002</v>
      </c>
      <c r="AU183" s="25">
        <v>0</v>
      </c>
      <c r="AV183" s="25">
        <v>0</v>
      </c>
      <c r="AW183" s="25">
        <v>5.58</v>
      </c>
      <c r="AX183" s="25">
        <v>21.39</v>
      </c>
      <c r="AY183" s="25">
        <v>7.44</v>
      </c>
      <c r="AZ183" s="25">
        <v>4.6500000000000004</v>
      </c>
      <c r="BA183" s="25">
        <v>35.340000000000003</v>
      </c>
      <c r="BB183" s="25">
        <v>11.16</v>
      </c>
      <c r="BC183" s="25">
        <v>0</v>
      </c>
      <c r="BD183" s="25">
        <v>35.340000000000003</v>
      </c>
      <c r="BE183" s="25">
        <v>18.600000000000001</v>
      </c>
      <c r="BF183" s="25">
        <v>0</v>
      </c>
      <c r="BG183" s="25">
        <v>26.040000000000003</v>
      </c>
      <c r="BH183" s="25">
        <v>11.16</v>
      </c>
      <c r="BI183" s="25">
        <v>18.600000000000001</v>
      </c>
      <c r="BJ183" s="25">
        <v>21.39</v>
      </c>
      <c r="BK183" s="25">
        <v>5.58</v>
      </c>
      <c r="BL183" s="25">
        <v>23.250000000000107</v>
      </c>
      <c r="BM183" s="25">
        <v>0.93</v>
      </c>
      <c r="BN183" s="25">
        <v>13.020000000000053</v>
      </c>
    </row>
    <row r="184" spans="1:66" x14ac:dyDescent="0.25">
      <c r="A184" s="6">
        <v>45091</v>
      </c>
      <c r="B184" t="s">
        <v>12</v>
      </c>
      <c r="C184">
        <v>14</v>
      </c>
      <c r="D184">
        <f t="shared" si="18"/>
        <v>470.5800000000001</v>
      </c>
      <c r="E184">
        <f t="shared" si="23"/>
        <v>79.98</v>
      </c>
      <c r="F184">
        <f t="shared" si="24"/>
        <v>156.24000000000007</v>
      </c>
      <c r="G184">
        <f t="shared" si="25"/>
        <v>158.10000000000002</v>
      </c>
      <c r="H184">
        <f t="shared" si="26"/>
        <v>76.260000000000005</v>
      </c>
      <c r="I184">
        <v>0</v>
      </c>
      <c r="J184" s="22">
        <v>0.36270000000000002</v>
      </c>
      <c r="K184" s="22">
        <v>0.77190000000000014</v>
      </c>
      <c r="L184" s="22">
        <v>0.85560000000000003</v>
      </c>
      <c r="M184" s="22">
        <v>0.74400000000000011</v>
      </c>
      <c r="N184" s="22">
        <v>0.83700000000000008</v>
      </c>
      <c r="O184" s="24">
        <v>0.6231000000000001</v>
      </c>
      <c r="P184" s="24">
        <v>0.38130000000000003</v>
      </c>
      <c r="Q184" s="24">
        <v>0.70680000000000009</v>
      </c>
      <c r="R184" s="24">
        <v>0.91139999999999999</v>
      </c>
      <c r="S184" s="24">
        <v>0.41850000000000004</v>
      </c>
      <c r="T184" s="24">
        <v>0.65100000000000013</v>
      </c>
      <c r="U184" s="24">
        <v>0.93</v>
      </c>
      <c r="V184" s="24">
        <v>0.79049999999999998</v>
      </c>
      <c r="W184" s="24">
        <v>0.84630000000000005</v>
      </c>
      <c r="X184" s="24">
        <v>0.26040000000000002</v>
      </c>
      <c r="Y184" s="24">
        <v>0.6231000000000001</v>
      </c>
      <c r="Z184" s="24">
        <v>0.89280000000000004</v>
      </c>
      <c r="AA184" s="25">
        <v>5.58</v>
      </c>
      <c r="AB184" s="25">
        <v>6.5100000000000007</v>
      </c>
      <c r="AC184" s="25">
        <v>16.740000000000002</v>
      </c>
      <c r="AD184" s="25">
        <v>18.600000000000001</v>
      </c>
      <c r="AE184" s="25">
        <v>13.950000000000001</v>
      </c>
      <c r="AF184" s="25">
        <v>29.76</v>
      </c>
      <c r="AG184" s="25">
        <v>37.200000000000003</v>
      </c>
      <c r="AH184" s="25">
        <v>10.23</v>
      </c>
      <c r="AI184" s="25">
        <v>13.950000000000001</v>
      </c>
      <c r="AJ184" s="25">
        <v>3.720000000000053</v>
      </c>
      <c r="AK184" s="25">
        <v>5.58</v>
      </c>
      <c r="AL184" s="25">
        <v>35.340000000000003</v>
      </c>
      <c r="AM184" s="25">
        <v>0</v>
      </c>
      <c r="AN184" s="25">
        <v>5.58</v>
      </c>
      <c r="AO184" s="25">
        <v>0</v>
      </c>
      <c r="AP184" s="25">
        <v>4.6500000000000004</v>
      </c>
      <c r="AQ184" s="25">
        <v>0</v>
      </c>
      <c r="AR184" s="25">
        <v>0</v>
      </c>
      <c r="AS184" s="25">
        <v>17.670000000000002</v>
      </c>
      <c r="AT184" s="25">
        <v>13.020000000000001</v>
      </c>
      <c r="AU184" s="25">
        <v>31.62</v>
      </c>
      <c r="AV184" s="25">
        <v>34.410000000000004</v>
      </c>
      <c r="AW184" s="25">
        <v>15.81</v>
      </c>
      <c r="AX184" s="25">
        <v>5.58</v>
      </c>
      <c r="AY184" s="25">
        <v>2.79</v>
      </c>
      <c r="AZ184" s="25">
        <v>2.79</v>
      </c>
      <c r="BA184" s="25">
        <v>5.58</v>
      </c>
      <c r="BB184" s="25">
        <v>35.340000000000003</v>
      </c>
      <c r="BC184" s="25">
        <v>13.020000000000001</v>
      </c>
      <c r="BD184" s="25">
        <v>11.16</v>
      </c>
      <c r="BE184" s="25">
        <v>1.86</v>
      </c>
      <c r="BF184" s="25">
        <v>4.6500000000000004</v>
      </c>
      <c r="BG184" s="25">
        <v>2.79</v>
      </c>
      <c r="BH184" s="25">
        <v>0</v>
      </c>
      <c r="BI184" s="25">
        <v>9.3000000000000007</v>
      </c>
      <c r="BJ184" s="25">
        <v>13.950000000000001</v>
      </c>
      <c r="BK184" s="25">
        <v>0</v>
      </c>
      <c r="BL184" s="25">
        <v>7.44</v>
      </c>
      <c r="BM184" s="25">
        <v>9.3000000000000007</v>
      </c>
      <c r="BN184" s="25">
        <v>30.69</v>
      </c>
    </row>
    <row r="185" spans="1:66" x14ac:dyDescent="0.25">
      <c r="A185" s="6">
        <v>45092</v>
      </c>
      <c r="B185" t="s">
        <v>12</v>
      </c>
      <c r="C185">
        <v>15</v>
      </c>
      <c r="D185">
        <f t="shared" si="18"/>
        <v>442.68000000000006</v>
      </c>
      <c r="E185">
        <f t="shared" si="23"/>
        <v>110.66999999999999</v>
      </c>
      <c r="F185">
        <f t="shared" si="24"/>
        <v>120.90000000000002</v>
      </c>
      <c r="G185">
        <f t="shared" si="25"/>
        <v>90.210000000000022</v>
      </c>
      <c r="H185">
        <f t="shared" si="26"/>
        <v>120.9</v>
      </c>
      <c r="I185">
        <v>0</v>
      </c>
      <c r="J185" s="22">
        <v>0.46500000000000002</v>
      </c>
      <c r="K185" s="22">
        <v>0.61380000000000001</v>
      </c>
      <c r="L185" s="22">
        <v>0.66959999999999997</v>
      </c>
      <c r="M185" s="22">
        <v>0.14880000000000002</v>
      </c>
      <c r="N185" s="22">
        <v>0.83700000000000008</v>
      </c>
      <c r="O185" s="24">
        <v>0.72540000000000004</v>
      </c>
      <c r="P185" s="24">
        <v>0.92070000000000007</v>
      </c>
      <c r="Q185" s="24">
        <v>0.83700000000000008</v>
      </c>
      <c r="R185" s="24">
        <v>0.64170000000000005</v>
      </c>
      <c r="S185" s="24">
        <v>0.88350000000000006</v>
      </c>
      <c r="T185" s="24">
        <v>0.58590000000000009</v>
      </c>
      <c r="U185" s="24">
        <v>0.79980000000000007</v>
      </c>
      <c r="V185" s="24">
        <v>0.23250000000000001</v>
      </c>
      <c r="W185" s="24">
        <v>0.89280000000000004</v>
      </c>
      <c r="X185" s="24">
        <v>0.1116</v>
      </c>
      <c r="Y185" s="24">
        <v>0.83700000000000008</v>
      </c>
      <c r="Z185" s="24">
        <v>0.53010000000000013</v>
      </c>
      <c r="AA185" s="25">
        <v>14.88</v>
      </c>
      <c r="AB185" s="25">
        <v>0</v>
      </c>
      <c r="AC185" s="25">
        <v>0</v>
      </c>
      <c r="AD185" s="25">
        <v>32.550000000000004</v>
      </c>
      <c r="AE185" s="25">
        <v>24.18</v>
      </c>
      <c r="AF185" s="25">
        <v>12.09</v>
      </c>
      <c r="AG185" s="25">
        <v>21.39</v>
      </c>
      <c r="AH185" s="25">
        <v>3.72</v>
      </c>
      <c r="AI185" s="25">
        <v>9.3000000000000007</v>
      </c>
      <c r="AJ185" s="25">
        <v>2.79</v>
      </c>
      <c r="AK185" s="25">
        <v>19.53</v>
      </c>
      <c r="AL185" s="25">
        <v>8.370000000000001</v>
      </c>
      <c r="AM185" s="25">
        <v>11.16</v>
      </c>
      <c r="AN185" s="25">
        <v>0</v>
      </c>
      <c r="AO185" s="25">
        <v>35.340000000000003</v>
      </c>
      <c r="AP185" s="25">
        <v>0</v>
      </c>
      <c r="AQ185" s="25">
        <v>9.3000000000000007</v>
      </c>
      <c r="AR185" s="25">
        <v>28.830000000000002</v>
      </c>
      <c r="AS185" s="25">
        <v>27.900000000000002</v>
      </c>
      <c r="AT185" s="25">
        <v>0</v>
      </c>
      <c r="AU185" s="25">
        <v>8.370000000000001</v>
      </c>
      <c r="AV185" s="25">
        <v>0</v>
      </c>
      <c r="AW185" s="25">
        <v>12.09</v>
      </c>
      <c r="AX185" s="25">
        <v>24.18</v>
      </c>
      <c r="AY185" s="25">
        <v>0</v>
      </c>
      <c r="AZ185" s="25">
        <v>9.3000000000000007</v>
      </c>
      <c r="BA185" s="25">
        <v>4.650000000000027</v>
      </c>
      <c r="BB185" s="25">
        <v>13.950000000000001</v>
      </c>
      <c r="BC185" s="25">
        <v>12.09</v>
      </c>
      <c r="BD185" s="25">
        <v>5.58</v>
      </c>
      <c r="BE185" s="25">
        <v>9.3000000000000007</v>
      </c>
      <c r="BF185" s="25">
        <v>5.58</v>
      </c>
      <c r="BG185" s="25">
        <v>2.79</v>
      </c>
      <c r="BH185" s="25">
        <v>39.06</v>
      </c>
      <c r="BI185" s="25">
        <v>5.58</v>
      </c>
      <c r="BJ185" s="25">
        <v>0.93</v>
      </c>
      <c r="BK185" s="25">
        <v>19.53</v>
      </c>
      <c r="BL185" s="25">
        <v>13.019999999999975</v>
      </c>
      <c r="BM185" s="25">
        <v>14.88</v>
      </c>
      <c r="BN185" s="25">
        <v>0</v>
      </c>
    </row>
    <row r="186" spans="1:66" x14ac:dyDescent="0.25">
      <c r="A186" s="6">
        <v>45093</v>
      </c>
      <c r="B186" t="s">
        <v>12</v>
      </c>
      <c r="C186">
        <v>16</v>
      </c>
      <c r="D186">
        <f t="shared" si="18"/>
        <v>324.57000000000005</v>
      </c>
      <c r="E186">
        <f t="shared" si="23"/>
        <v>74.400000000000006</v>
      </c>
      <c r="F186">
        <f t="shared" si="24"/>
        <v>67.89</v>
      </c>
      <c r="G186">
        <f t="shared" si="25"/>
        <v>108.81000000000002</v>
      </c>
      <c r="H186">
        <f t="shared" si="26"/>
        <v>73.470000000000013</v>
      </c>
      <c r="I186">
        <v>0</v>
      </c>
      <c r="J186" s="22">
        <v>0.83700000000000008</v>
      </c>
      <c r="K186" s="22">
        <v>0.6231000000000001</v>
      </c>
      <c r="L186" s="22">
        <v>0.92070000000000007</v>
      </c>
      <c r="M186" s="22">
        <v>0.77190000000000014</v>
      </c>
      <c r="N186" s="22">
        <v>0.23250000000000001</v>
      </c>
      <c r="O186" s="24">
        <v>0.5766</v>
      </c>
      <c r="P186" s="24">
        <v>0.6603</v>
      </c>
      <c r="Q186" s="24">
        <v>0.53939999999999999</v>
      </c>
      <c r="R186" s="24">
        <v>0.59520000000000006</v>
      </c>
      <c r="S186" s="24">
        <v>0.86490000000000011</v>
      </c>
      <c r="T186" s="24">
        <v>0.60450000000000004</v>
      </c>
      <c r="U186" s="24">
        <v>0.75330000000000008</v>
      </c>
      <c r="V186" s="24">
        <v>0.93</v>
      </c>
      <c r="W186" s="24">
        <v>0.41850000000000004</v>
      </c>
      <c r="X186" s="24">
        <v>0.26040000000000002</v>
      </c>
      <c r="Y186" s="24">
        <v>0.37200000000000005</v>
      </c>
      <c r="Z186" s="24">
        <v>0.83700000000000008</v>
      </c>
      <c r="AA186" s="25">
        <v>5.58</v>
      </c>
      <c r="AB186" s="25">
        <v>0</v>
      </c>
      <c r="AC186" s="25">
        <v>0</v>
      </c>
      <c r="AD186" s="25">
        <v>16.740000000000002</v>
      </c>
      <c r="AE186" s="25">
        <v>0</v>
      </c>
      <c r="AF186" s="25">
        <v>20.46</v>
      </c>
      <c r="AG186" s="25">
        <v>0</v>
      </c>
      <c r="AH186" s="25">
        <v>0</v>
      </c>
      <c r="AI186" s="25">
        <v>22.32</v>
      </c>
      <c r="AJ186" s="25">
        <v>2.79</v>
      </c>
      <c r="AK186" s="25">
        <v>7.44</v>
      </c>
      <c r="AL186" s="25">
        <v>0</v>
      </c>
      <c r="AM186" s="25">
        <v>20.46</v>
      </c>
      <c r="AN186" s="25">
        <v>21.39</v>
      </c>
      <c r="AO186" s="25">
        <v>0</v>
      </c>
      <c r="AP186" s="25">
        <v>8.370000000000001</v>
      </c>
      <c r="AQ186" s="25">
        <v>11.160000000000014</v>
      </c>
      <c r="AR186" s="25">
        <v>9.3000000000000007</v>
      </c>
      <c r="AS186" s="25">
        <v>2.79</v>
      </c>
      <c r="AT186" s="25">
        <v>0</v>
      </c>
      <c r="AU186" s="25">
        <v>0</v>
      </c>
      <c r="AV186" s="25">
        <v>0</v>
      </c>
      <c r="AW186" s="25">
        <v>1.86</v>
      </c>
      <c r="AX186" s="25">
        <v>13.020000000000001</v>
      </c>
      <c r="AY186" s="25">
        <v>0</v>
      </c>
      <c r="AZ186" s="25">
        <v>8.370000000000001</v>
      </c>
      <c r="BA186" s="25">
        <v>13.020000000000001</v>
      </c>
      <c r="BB186" s="25">
        <v>20.46</v>
      </c>
      <c r="BC186" s="25">
        <v>34.410000000000004</v>
      </c>
      <c r="BD186" s="25">
        <v>17.670000000000002</v>
      </c>
      <c r="BE186" s="25">
        <v>4.6500000000000004</v>
      </c>
      <c r="BF186" s="25">
        <v>9.3000000000000007</v>
      </c>
      <c r="BG186" s="25">
        <v>0</v>
      </c>
      <c r="BH186" s="25">
        <v>8.370000000000001</v>
      </c>
      <c r="BI186" s="25">
        <v>5.58</v>
      </c>
      <c r="BJ186" s="25">
        <v>13.020000000000001</v>
      </c>
      <c r="BK186" s="25">
        <v>8.370000000000001</v>
      </c>
      <c r="BL186" s="25">
        <v>2.79</v>
      </c>
      <c r="BM186" s="25">
        <v>15.81</v>
      </c>
      <c r="BN186" s="25">
        <v>6.5100000000000007</v>
      </c>
    </row>
    <row r="187" spans="1:66" x14ac:dyDescent="0.25">
      <c r="A187" s="6">
        <v>45094</v>
      </c>
      <c r="B187" t="s">
        <v>12</v>
      </c>
      <c r="C187">
        <v>17</v>
      </c>
      <c r="D187">
        <f t="shared" si="18"/>
        <v>408.2700000000001</v>
      </c>
      <c r="E187">
        <f t="shared" si="23"/>
        <v>93</v>
      </c>
      <c r="F187">
        <f t="shared" si="24"/>
        <v>71.61</v>
      </c>
      <c r="G187">
        <f t="shared" si="25"/>
        <v>113.46000000000002</v>
      </c>
      <c r="H187">
        <f t="shared" si="26"/>
        <v>130.20000000000002</v>
      </c>
      <c r="I187">
        <v>1</v>
      </c>
      <c r="J187" s="22">
        <v>0.53010000000000013</v>
      </c>
      <c r="K187" s="22">
        <v>0.69750000000000001</v>
      </c>
      <c r="L187" s="22">
        <v>0.73470000000000002</v>
      </c>
      <c r="M187" s="22">
        <v>0.17670000000000002</v>
      </c>
      <c r="N187" s="22">
        <v>0.87420000000000009</v>
      </c>
      <c r="O187" s="24">
        <v>0.93</v>
      </c>
      <c r="P187" s="24">
        <v>0.70680000000000009</v>
      </c>
      <c r="Q187" s="24">
        <v>0.66959999999999997</v>
      </c>
      <c r="R187" s="24">
        <v>0.6231000000000001</v>
      </c>
      <c r="S187" s="24">
        <v>0.80910000000000004</v>
      </c>
      <c r="T187" s="24">
        <v>0.23250000000000001</v>
      </c>
      <c r="U187" s="24">
        <v>0.73470000000000002</v>
      </c>
      <c r="V187" s="24">
        <v>0.90210000000000001</v>
      </c>
      <c r="W187" s="24">
        <v>0.93</v>
      </c>
      <c r="X187" s="24">
        <v>0.85560000000000003</v>
      </c>
      <c r="Y187" s="24">
        <v>0.66959999999999997</v>
      </c>
      <c r="Z187" s="24">
        <v>0.83700000000000008</v>
      </c>
      <c r="AA187" s="25">
        <v>0.93</v>
      </c>
      <c r="AB187" s="25">
        <v>1.86</v>
      </c>
      <c r="AC187" s="25">
        <v>0</v>
      </c>
      <c r="AD187" s="25">
        <v>0</v>
      </c>
      <c r="AE187" s="25">
        <v>23.25</v>
      </c>
      <c r="AF187" s="25">
        <v>1.86</v>
      </c>
      <c r="AG187" s="25">
        <v>0</v>
      </c>
      <c r="AH187" s="25">
        <v>0</v>
      </c>
      <c r="AI187" s="25">
        <v>27.900000000000002</v>
      </c>
      <c r="AJ187" s="25">
        <v>15.81</v>
      </c>
      <c r="AK187" s="25">
        <v>0</v>
      </c>
      <c r="AL187" s="25">
        <v>1.86</v>
      </c>
      <c r="AM187" s="25">
        <v>25.110000000000003</v>
      </c>
      <c r="AN187" s="25">
        <v>0</v>
      </c>
      <c r="AO187" s="25">
        <v>14.88</v>
      </c>
      <c r="AP187" s="25">
        <v>24.18</v>
      </c>
      <c r="AQ187" s="25">
        <v>16.740000000000002</v>
      </c>
      <c r="AR187" s="25">
        <v>0</v>
      </c>
      <c r="AS187" s="25">
        <v>44.64</v>
      </c>
      <c r="AT187" s="25">
        <v>2.79</v>
      </c>
      <c r="AU187" s="25">
        <v>0</v>
      </c>
      <c r="AV187" s="25">
        <v>17.670000000000002</v>
      </c>
      <c r="AW187" s="25">
        <v>31.62</v>
      </c>
      <c r="AX187" s="25">
        <v>27.900000000000002</v>
      </c>
      <c r="AY187" s="25">
        <v>10.23</v>
      </c>
      <c r="AZ187" s="25">
        <v>24.18</v>
      </c>
      <c r="BA187" s="25">
        <v>0</v>
      </c>
      <c r="BB187" s="25">
        <v>1.86</v>
      </c>
      <c r="BC187" s="25">
        <v>0</v>
      </c>
      <c r="BD187" s="25">
        <v>0</v>
      </c>
      <c r="BE187" s="25">
        <v>13.950000000000001</v>
      </c>
      <c r="BF187" s="25">
        <v>5.58</v>
      </c>
      <c r="BG187" s="25">
        <v>26.970000000000002</v>
      </c>
      <c r="BH187" s="25">
        <v>13.020000000000001</v>
      </c>
      <c r="BI187" s="25">
        <v>4.6500000000000004</v>
      </c>
      <c r="BJ187" s="25">
        <v>0</v>
      </c>
      <c r="BK187" s="25">
        <v>1.86</v>
      </c>
      <c r="BL187" s="25">
        <v>7.44</v>
      </c>
      <c r="BM187" s="25">
        <v>19.53</v>
      </c>
      <c r="BN187" s="25">
        <v>0</v>
      </c>
    </row>
    <row r="188" spans="1:66" x14ac:dyDescent="0.25">
      <c r="A188" s="6">
        <v>45095</v>
      </c>
      <c r="B188" t="s">
        <v>12</v>
      </c>
      <c r="C188">
        <v>18</v>
      </c>
      <c r="D188">
        <f t="shared" si="18"/>
        <v>345.03000000000003</v>
      </c>
      <c r="E188">
        <f t="shared" si="23"/>
        <v>143.22</v>
      </c>
      <c r="F188">
        <f t="shared" si="24"/>
        <v>64.17</v>
      </c>
      <c r="G188">
        <f t="shared" si="25"/>
        <v>75.330000000000013</v>
      </c>
      <c r="H188">
        <f t="shared" si="26"/>
        <v>62.309999999999995</v>
      </c>
      <c r="I188">
        <v>0</v>
      </c>
      <c r="J188" s="22">
        <v>0.91139999999999999</v>
      </c>
      <c r="K188" s="22">
        <v>0.55800000000000005</v>
      </c>
      <c r="L188" s="22">
        <v>0.68820000000000003</v>
      </c>
      <c r="M188" s="22">
        <v>0.89280000000000004</v>
      </c>
      <c r="N188" s="22">
        <v>0.77190000000000014</v>
      </c>
      <c r="O188" s="24">
        <v>0.65100000000000013</v>
      </c>
      <c r="P188" s="24">
        <v>0.56730000000000003</v>
      </c>
      <c r="Q188" s="24">
        <v>0.40920000000000001</v>
      </c>
      <c r="R188" s="24">
        <v>0.92070000000000007</v>
      </c>
      <c r="S188" s="24">
        <v>0.59520000000000006</v>
      </c>
      <c r="T188" s="24">
        <v>0.63240000000000007</v>
      </c>
      <c r="U188" s="24">
        <v>0.42780000000000001</v>
      </c>
      <c r="V188" s="24">
        <v>0.8277000000000001</v>
      </c>
      <c r="W188" s="24">
        <v>0.74400000000000011</v>
      </c>
      <c r="X188" s="24">
        <v>0.87420000000000009</v>
      </c>
      <c r="Y188" s="24">
        <v>0.53010000000000013</v>
      </c>
      <c r="Z188" s="24">
        <v>0.26040000000000002</v>
      </c>
      <c r="AA188" s="25">
        <v>0</v>
      </c>
      <c r="AB188" s="25">
        <v>11.16</v>
      </c>
      <c r="AC188" s="25">
        <v>11.16</v>
      </c>
      <c r="AD188" s="25">
        <v>11.16</v>
      </c>
      <c r="AE188" s="25">
        <v>2.79</v>
      </c>
      <c r="AF188" s="25">
        <v>5.58</v>
      </c>
      <c r="AG188" s="25">
        <v>0</v>
      </c>
      <c r="AH188" s="25">
        <v>0</v>
      </c>
      <c r="AI188" s="25">
        <v>0</v>
      </c>
      <c r="AJ188" s="25">
        <v>22.32</v>
      </c>
      <c r="AK188" s="25">
        <v>0.93</v>
      </c>
      <c r="AL188" s="25">
        <v>10.23</v>
      </c>
      <c r="AM188" s="25">
        <v>18.600000000000001</v>
      </c>
      <c r="AN188" s="25">
        <v>19.53</v>
      </c>
      <c r="AO188" s="25">
        <v>6.5100000000000007</v>
      </c>
      <c r="AP188" s="25">
        <v>0</v>
      </c>
      <c r="AQ188" s="25">
        <v>0</v>
      </c>
      <c r="AR188" s="25">
        <v>0</v>
      </c>
      <c r="AS188" s="25">
        <v>0</v>
      </c>
      <c r="AT188" s="25">
        <v>7.44</v>
      </c>
      <c r="AU188" s="25">
        <v>4.6500000000000004</v>
      </c>
      <c r="AV188" s="25">
        <v>10.23</v>
      </c>
      <c r="AW188" s="25">
        <v>0</v>
      </c>
      <c r="AX188" s="25">
        <v>1.86</v>
      </c>
      <c r="AY188" s="25">
        <v>0</v>
      </c>
      <c r="AZ188" s="25">
        <v>0</v>
      </c>
      <c r="BA188" s="25">
        <v>26.040000000000003</v>
      </c>
      <c r="BB188" s="25">
        <v>2.79</v>
      </c>
      <c r="BC188" s="25">
        <v>25.110000000000003</v>
      </c>
      <c r="BD188" s="25">
        <v>4.6500000000000004</v>
      </c>
      <c r="BE188" s="25">
        <v>12.09</v>
      </c>
      <c r="BF188" s="25">
        <v>28.830000000000002</v>
      </c>
      <c r="BG188" s="25">
        <v>0</v>
      </c>
      <c r="BH188" s="25">
        <v>0</v>
      </c>
      <c r="BI188" s="25">
        <v>6.5100000000000007</v>
      </c>
      <c r="BJ188" s="25">
        <v>20.46</v>
      </c>
      <c r="BK188" s="25">
        <v>55.800000000000004</v>
      </c>
      <c r="BL188" s="25">
        <v>19.53</v>
      </c>
      <c r="BM188" s="25">
        <v>0</v>
      </c>
      <c r="BN188" s="25">
        <v>0</v>
      </c>
    </row>
    <row r="189" spans="1:66" x14ac:dyDescent="0.25">
      <c r="A189" s="6">
        <v>45096</v>
      </c>
      <c r="B189" t="s">
        <v>12</v>
      </c>
      <c r="C189">
        <v>19</v>
      </c>
      <c r="D189">
        <f t="shared" si="18"/>
        <v>491.97000000000008</v>
      </c>
      <c r="E189">
        <f t="shared" si="23"/>
        <v>143.22000000000003</v>
      </c>
      <c r="F189">
        <f t="shared" si="24"/>
        <v>39.06</v>
      </c>
      <c r="G189">
        <f t="shared" si="25"/>
        <v>159.03</v>
      </c>
      <c r="H189">
        <f t="shared" si="26"/>
        <v>150.66000000000003</v>
      </c>
      <c r="I189">
        <v>0</v>
      </c>
      <c r="J189" s="22">
        <v>0.24180000000000001</v>
      </c>
      <c r="K189" s="22">
        <v>0.34410000000000002</v>
      </c>
      <c r="L189" s="22">
        <v>0.66959999999999997</v>
      </c>
      <c r="M189" s="22">
        <v>0.8277000000000001</v>
      </c>
      <c r="N189" s="22">
        <v>0.83700000000000008</v>
      </c>
      <c r="O189" s="24">
        <v>0.8277000000000001</v>
      </c>
      <c r="P189" s="24">
        <v>0.38130000000000003</v>
      </c>
      <c r="Q189" s="24">
        <v>0.63240000000000007</v>
      </c>
      <c r="R189" s="24">
        <v>0.16739999999999999</v>
      </c>
      <c r="S189" s="24">
        <v>0.69750000000000001</v>
      </c>
      <c r="T189" s="24">
        <v>0.70680000000000009</v>
      </c>
      <c r="U189" s="24">
        <v>0.70680000000000009</v>
      </c>
      <c r="V189" s="24">
        <v>0.41850000000000004</v>
      </c>
      <c r="W189" s="24">
        <v>0.83700000000000008</v>
      </c>
      <c r="X189" s="24">
        <v>0.70680000000000009</v>
      </c>
      <c r="Y189" s="24">
        <v>0.44640000000000002</v>
      </c>
      <c r="Z189" s="24">
        <v>0.38130000000000003</v>
      </c>
      <c r="AA189" s="25">
        <v>0</v>
      </c>
      <c r="AB189" s="25">
        <v>13.020000000000001</v>
      </c>
      <c r="AC189" s="25">
        <v>13.950000000000001</v>
      </c>
      <c r="AD189" s="25">
        <v>1.86</v>
      </c>
      <c r="AE189" s="25">
        <v>3.72</v>
      </c>
      <c r="AF189" s="25">
        <v>0</v>
      </c>
      <c r="AG189" s="25">
        <v>2.79</v>
      </c>
      <c r="AH189" s="25">
        <v>3.72</v>
      </c>
      <c r="AI189" s="25">
        <v>0</v>
      </c>
      <c r="AJ189" s="25">
        <v>0</v>
      </c>
      <c r="AK189" s="25">
        <v>18.600000000000001</v>
      </c>
      <c r="AL189" s="25">
        <v>8.370000000000001</v>
      </c>
      <c r="AM189" s="25">
        <v>0</v>
      </c>
      <c r="AN189" s="25">
        <v>12.09</v>
      </c>
      <c r="AO189" s="25">
        <v>25.110000000000003</v>
      </c>
      <c r="AP189" s="25">
        <v>4.6500000000000004</v>
      </c>
      <c r="AQ189" s="25">
        <v>44.64</v>
      </c>
      <c r="AR189" s="25">
        <v>19.53</v>
      </c>
      <c r="AS189" s="25">
        <v>14.88</v>
      </c>
      <c r="AT189" s="25">
        <v>21.39</v>
      </c>
      <c r="AU189" s="25">
        <v>0</v>
      </c>
      <c r="AV189" s="25">
        <v>21.39</v>
      </c>
      <c r="AW189" s="25">
        <v>0</v>
      </c>
      <c r="AX189" s="25">
        <v>49.29</v>
      </c>
      <c r="AY189" s="25">
        <v>20.46</v>
      </c>
      <c r="AZ189" s="25">
        <v>0</v>
      </c>
      <c r="BA189" s="25">
        <v>4.6500000000000004</v>
      </c>
      <c r="BB189" s="25">
        <v>0</v>
      </c>
      <c r="BC189" s="25">
        <v>44.64</v>
      </c>
      <c r="BD189" s="25">
        <v>18.600000000000001</v>
      </c>
      <c r="BE189" s="25">
        <v>13.020000000000001</v>
      </c>
      <c r="BF189" s="25">
        <v>9.3000000000000007</v>
      </c>
      <c r="BG189" s="25">
        <v>9.3000000000000007</v>
      </c>
      <c r="BH189" s="25">
        <v>35.340000000000003</v>
      </c>
      <c r="BI189" s="25">
        <v>0.93</v>
      </c>
      <c r="BJ189" s="25">
        <v>21.39</v>
      </c>
      <c r="BK189" s="25">
        <v>0</v>
      </c>
      <c r="BL189" s="25">
        <v>11.16</v>
      </c>
      <c r="BM189" s="25">
        <v>3.72</v>
      </c>
      <c r="BN189" s="25">
        <v>39.06</v>
      </c>
    </row>
    <row r="190" spans="1:66" x14ac:dyDescent="0.25">
      <c r="A190" s="6">
        <v>45097</v>
      </c>
      <c r="B190" t="s">
        <v>12</v>
      </c>
      <c r="C190">
        <v>20</v>
      </c>
      <c r="D190">
        <f t="shared" si="18"/>
        <v>492.90000000000009</v>
      </c>
      <c r="E190">
        <f t="shared" si="23"/>
        <v>151.59000000000003</v>
      </c>
      <c r="F190">
        <f t="shared" si="24"/>
        <v>96.720000000000013</v>
      </c>
      <c r="G190">
        <f t="shared" si="25"/>
        <v>103.22999999999999</v>
      </c>
      <c r="H190">
        <f t="shared" si="26"/>
        <v>141.36000000000001</v>
      </c>
      <c r="I190">
        <v>0</v>
      </c>
      <c r="J190" s="22">
        <v>0.46500000000000002</v>
      </c>
      <c r="K190" s="22">
        <v>0.49290000000000006</v>
      </c>
      <c r="L190" s="22">
        <v>0.71610000000000007</v>
      </c>
      <c r="M190" s="22">
        <v>0.78120000000000001</v>
      </c>
      <c r="N190" s="22">
        <v>0.87420000000000009</v>
      </c>
      <c r="O190" s="24">
        <v>0.84630000000000005</v>
      </c>
      <c r="P190" s="24">
        <v>0.59520000000000006</v>
      </c>
      <c r="Q190" s="24">
        <v>9.3000000000000013E-2</v>
      </c>
      <c r="R190" s="24">
        <v>0.87420000000000009</v>
      </c>
      <c r="S190" s="24">
        <v>0.85560000000000003</v>
      </c>
      <c r="T190" s="24">
        <v>0.60450000000000004</v>
      </c>
      <c r="U190" s="24">
        <v>0.49290000000000006</v>
      </c>
      <c r="V190" s="24">
        <v>0.83700000000000008</v>
      </c>
      <c r="W190" s="24">
        <v>0.74400000000000011</v>
      </c>
      <c r="X190" s="24">
        <v>0.50220000000000009</v>
      </c>
      <c r="Y190" s="24">
        <v>0.89280000000000004</v>
      </c>
      <c r="Z190" s="24">
        <v>0.53939999999999999</v>
      </c>
      <c r="AA190" s="25">
        <v>34.410000000000004</v>
      </c>
      <c r="AB190" s="25">
        <v>0</v>
      </c>
      <c r="AC190" s="25">
        <v>11.16</v>
      </c>
      <c r="AD190" s="25">
        <v>0</v>
      </c>
      <c r="AE190" s="25">
        <v>0</v>
      </c>
      <c r="AF190" s="25">
        <v>13.020000000000001</v>
      </c>
      <c r="AG190" s="25">
        <v>26.040000000000003</v>
      </c>
      <c r="AH190" s="25">
        <v>3.72</v>
      </c>
      <c r="AI190" s="25">
        <v>0</v>
      </c>
      <c r="AJ190" s="25">
        <v>8.370000000000001</v>
      </c>
      <c r="AK190" s="25">
        <v>18.600000000000001</v>
      </c>
      <c r="AL190" s="25">
        <v>4.6500000000000004</v>
      </c>
      <c r="AM190" s="25">
        <v>0</v>
      </c>
      <c r="AN190" s="25">
        <v>18.600000000000001</v>
      </c>
      <c r="AO190" s="25">
        <v>39.06</v>
      </c>
      <c r="AP190" s="25">
        <v>36.270000000000003</v>
      </c>
      <c r="AQ190" s="25">
        <v>22.32</v>
      </c>
      <c r="AR190" s="25">
        <v>13.950000000000001</v>
      </c>
      <c r="AS190" s="25">
        <v>1.86</v>
      </c>
      <c r="AT190" s="25">
        <v>4.6500000000000004</v>
      </c>
      <c r="AU190" s="25">
        <v>0</v>
      </c>
      <c r="AV190" s="25">
        <v>0</v>
      </c>
      <c r="AW190" s="25">
        <v>19.53</v>
      </c>
      <c r="AX190" s="25">
        <v>10.23</v>
      </c>
      <c r="AY190" s="25">
        <v>13.950000000000001</v>
      </c>
      <c r="AZ190" s="25">
        <v>8.370000000000001</v>
      </c>
      <c r="BA190" s="25">
        <v>3.72</v>
      </c>
      <c r="BB190" s="25">
        <v>36.270000000000003</v>
      </c>
      <c r="BC190" s="25">
        <v>9.3000000000000007</v>
      </c>
      <c r="BD190" s="25">
        <v>1.86</v>
      </c>
      <c r="BE190" s="25">
        <v>30.69</v>
      </c>
      <c r="BF190" s="25">
        <v>1.86</v>
      </c>
      <c r="BG190" s="25">
        <v>19.53</v>
      </c>
      <c r="BH190" s="25">
        <v>24.18</v>
      </c>
      <c r="BI190" s="25">
        <v>17.670000000000002</v>
      </c>
      <c r="BJ190" s="25">
        <v>15.81</v>
      </c>
      <c r="BK190" s="25">
        <v>35.340000000000003</v>
      </c>
      <c r="BL190" s="25">
        <v>1.86</v>
      </c>
      <c r="BM190" s="25">
        <v>1.86</v>
      </c>
      <c r="BN190" s="25">
        <v>2.79</v>
      </c>
    </row>
    <row r="191" spans="1:66" x14ac:dyDescent="0.25">
      <c r="A191" s="6">
        <v>45098</v>
      </c>
      <c r="B191" t="s">
        <v>12</v>
      </c>
      <c r="C191">
        <v>21</v>
      </c>
      <c r="D191">
        <f t="shared" si="18"/>
        <v>345.03000000000003</v>
      </c>
      <c r="E191">
        <f t="shared" si="23"/>
        <v>86.490000000000009</v>
      </c>
      <c r="F191">
        <f t="shared" si="24"/>
        <v>33.479999999999997</v>
      </c>
      <c r="G191">
        <f t="shared" si="25"/>
        <v>147.87</v>
      </c>
      <c r="H191">
        <f t="shared" si="26"/>
        <v>77.190000000000012</v>
      </c>
      <c r="I191">
        <v>0</v>
      </c>
      <c r="J191" s="22">
        <v>0.46500000000000002</v>
      </c>
      <c r="K191" s="22">
        <v>0.55800000000000005</v>
      </c>
      <c r="L191" s="22">
        <v>0.46500000000000002</v>
      </c>
      <c r="M191" s="22">
        <v>0.74400000000000011</v>
      </c>
      <c r="N191" s="22">
        <v>0.83700000000000008</v>
      </c>
      <c r="O191" s="24">
        <v>0.60450000000000004</v>
      </c>
      <c r="P191" s="24">
        <v>0.16739999999999999</v>
      </c>
      <c r="Q191" s="24">
        <v>0.86490000000000011</v>
      </c>
      <c r="R191" s="24">
        <v>0.1023</v>
      </c>
      <c r="S191" s="24">
        <v>0.88350000000000006</v>
      </c>
      <c r="T191" s="24">
        <v>0.34410000000000002</v>
      </c>
      <c r="U191" s="24">
        <v>0.6603</v>
      </c>
      <c r="V191" s="24">
        <v>0.29760000000000003</v>
      </c>
      <c r="W191" s="24">
        <v>0.37200000000000005</v>
      </c>
      <c r="X191" s="24">
        <v>0.80910000000000004</v>
      </c>
      <c r="Y191" s="24">
        <v>0.68820000000000003</v>
      </c>
      <c r="Z191" s="24">
        <v>0.27900000000000003</v>
      </c>
      <c r="AA191" s="25">
        <v>0</v>
      </c>
      <c r="AB191" s="25">
        <v>20.46</v>
      </c>
      <c r="AC191" s="25">
        <v>0</v>
      </c>
      <c r="AD191" s="25">
        <v>0</v>
      </c>
      <c r="AE191" s="25">
        <v>12.09</v>
      </c>
      <c r="AF191" s="25">
        <v>0</v>
      </c>
      <c r="AG191" s="25">
        <v>0</v>
      </c>
      <c r="AH191" s="25">
        <v>0.93</v>
      </c>
      <c r="AI191" s="25">
        <v>0</v>
      </c>
      <c r="AJ191" s="25">
        <v>0</v>
      </c>
      <c r="AK191" s="25">
        <v>6.5100000000000007</v>
      </c>
      <c r="AL191" s="25">
        <v>0</v>
      </c>
      <c r="AM191" s="25">
        <v>8.370000000000001</v>
      </c>
      <c r="AN191" s="25">
        <v>3.72</v>
      </c>
      <c r="AO191" s="25">
        <v>50.220000000000006</v>
      </c>
      <c r="AP191" s="25">
        <v>0</v>
      </c>
      <c r="AQ191" s="25">
        <v>12.09</v>
      </c>
      <c r="AR191" s="25">
        <v>0</v>
      </c>
      <c r="AS191" s="25">
        <v>2.79</v>
      </c>
      <c r="AT191" s="25">
        <v>0</v>
      </c>
      <c r="AU191" s="25">
        <v>0</v>
      </c>
      <c r="AV191" s="25">
        <v>20.46</v>
      </c>
      <c r="AW191" s="25">
        <v>33.480000000000004</v>
      </c>
      <c r="AX191" s="25">
        <v>4.6500000000000004</v>
      </c>
      <c r="AY191" s="25">
        <v>0</v>
      </c>
      <c r="AZ191" s="25">
        <v>34.410000000000004</v>
      </c>
      <c r="BA191" s="25">
        <v>12.09</v>
      </c>
      <c r="BB191" s="25">
        <v>39.06</v>
      </c>
      <c r="BC191" s="25">
        <v>0</v>
      </c>
      <c r="BD191" s="25">
        <v>3.72</v>
      </c>
      <c r="BE191" s="25">
        <v>2.79</v>
      </c>
      <c r="BF191" s="25">
        <v>1.86</v>
      </c>
      <c r="BG191" s="25">
        <v>7.44</v>
      </c>
      <c r="BH191" s="25">
        <v>45.57</v>
      </c>
      <c r="BI191" s="25">
        <v>1.86</v>
      </c>
      <c r="BJ191" s="25">
        <v>0</v>
      </c>
      <c r="BK191" s="25">
        <v>14.88</v>
      </c>
      <c r="BL191" s="25">
        <v>4.6500000000000004</v>
      </c>
      <c r="BM191" s="25">
        <v>4.6500000000000004</v>
      </c>
      <c r="BN191" s="25">
        <v>2.79</v>
      </c>
    </row>
    <row r="192" spans="1:66" x14ac:dyDescent="0.25">
      <c r="A192" s="6">
        <v>45099</v>
      </c>
      <c r="B192" t="s">
        <v>12</v>
      </c>
      <c r="C192">
        <v>22</v>
      </c>
      <c r="D192">
        <f t="shared" si="18"/>
        <v>595.20000000000005</v>
      </c>
      <c r="E192">
        <f t="shared" si="23"/>
        <v>110.67000000000002</v>
      </c>
      <c r="F192">
        <f t="shared" si="24"/>
        <v>191.57999999999998</v>
      </c>
      <c r="G192">
        <f t="shared" si="25"/>
        <v>129.27000000000001</v>
      </c>
      <c r="H192">
        <f t="shared" si="26"/>
        <v>163.68</v>
      </c>
      <c r="I192">
        <v>0</v>
      </c>
      <c r="J192" s="22">
        <v>0.76260000000000006</v>
      </c>
      <c r="K192" s="22">
        <v>0.49290000000000006</v>
      </c>
      <c r="L192" s="22">
        <v>0.65100000000000013</v>
      </c>
      <c r="M192" s="22">
        <v>0.46500000000000002</v>
      </c>
      <c r="N192" s="22">
        <v>0.15810000000000002</v>
      </c>
      <c r="O192" s="24">
        <v>0.60450000000000004</v>
      </c>
      <c r="P192" s="24">
        <v>0.80910000000000004</v>
      </c>
      <c r="Q192" s="24">
        <v>0.81840000000000002</v>
      </c>
      <c r="R192" s="24">
        <v>0.54869999999999997</v>
      </c>
      <c r="S192" s="24">
        <v>0.3906</v>
      </c>
      <c r="T192" s="24">
        <v>0.60450000000000004</v>
      </c>
      <c r="U192" s="24">
        <v>0.78120000000000001</v>
      </c>
      <c r="V192" s="24">
        <v>0.89280000000000004</v>
      </c>
      <c r="W192" s="24">
        <v>0.87420000000000009</v>
      </c>
      <c r="X192" s="24">
        <v>0.77190000000000014</v>
      </c>
      <c r="Y192" s="24">
        <v>0.84630000000000005</v>
      </c>
      <c r="Z192" s="24">
        <v>0.34410000000000002</v>
      </c>
      <c r="AA192" s="25">
        <v>0.93</v>
      </c>
      <c r="AB192" s="25">
        <v>0.93</v>
      </c>
      <c r="AC192" s="25">
        <v>21.39</v>
      </c>
      <c r="AD192" s="25">
        <v>11.16</v>
      </c>
      <c r="AE192" s="25">
        <v>24.18</v>
      </c>
      <c r="AF192" s="25">
        <v>26.970000000000002</v>
      </c>
      <c r="AG192" s="25">
        <v>0</v>
      </c>
      <c r="AH192" s="25">
        <v>23.25</v>
      </c>
      <c r="AI192" s="25">
        <v>29.76</v>
      </c>
      <c r="AJ192" s="25">
        <v>53.010000000000005</v>
      </c>
      <c r="AK192" s="25">
        <v>0</v>
      </c>
      <c r="AL192" s="25">
        <v>0</v>
      </c>
      <c r="AM192" s="25">
        <v>45.57</v>
      </c>
      <c r="AN192" s="25">
        <v>9.3000000000000007</v>
      </c>
      <c r="AO192" s="25">
        <v>31.62</v>
      </c>
      <c r="AP192" s="25">
        <v>19.53</v>
      </c>
      <c r="AQ192" s="25">
        <v>0</v>
      </c>
      <c r="AR192" s="25">
        <v>0</v>
      </c>
      <c r="AS192" s="25">
        <v>29.76</v>
      </c>
      <c r="AT192" s="25">
        <v>27.900000000000002</v>
      </c>
      <c r="AU192" s="25">
        <v>14.88</v>
      </c>
      <c r="AV192" s="25">
        <v>4.6500000000000004</v>
      </c>
      <c r="AW192" s="25">
        <v>27.900000000000002</v>
      </c>
      <c r="AX192" s="25">
        <v>33.480000000000004</v>
      </c>
      <c r="AY192" s="25">
        <v>0</v>
      </c>
      <c r="AZ192" s="25">
        <v>14.88</v>
      </c>
      <c r="BA192" s="25">
        <v>5.58</v>
      </c>
      <c r="BB192" s="25">
        <v>1.86</v>
      </c>
      <c r="BC192" s="25">
        <v>22.32</v>
      </c>
      <c r="BD192" s="25">
        <v>3.72</v>
      </c>
      <c r="BE192" s="25">
        <v>6.5100000000000007</v>
      </c>
      <c r="BF192" s="25">
        <v>17.670000000000002</v>
      </c>
      <c r="BG192" s="25">
        <v>0</v>
      </c>
      <c r="BH192" s="25">
        <v>10.23</v>
      </c>
      <c r="BI192" s="25">
        <v>34.410000000000004</v>
      </c>
      <c r="BJ192" s="25">
        <v>0</v>
      </c>
      <c r="BK192" s="25">
        <v>6.5100000000000007</v>
      </c>
      <c r="BL192" s="25">
        <v>15.81</v>
      </c>
      <c r="BM192" s="25">
        <v>1.86</v>
      </c>
      <c r="BN192" s="25">
        <v>17.670000000000002</v>
      </c>
    </row>
    <row r="193" spans="1:66" x14ac:dyDescent="0.25">
      <c r="A193" s="6">
        <v>45100</v>
      </c>
      <c r="B193" t="s">
        <v>12</v>
      </c>
      <c r="C193">
        <v>23</v>
      </c>
      <c r="D193">
        <f t="shared" si="18"/>
        <v>357.12000000000006</v>
      </c>
      <c r="E193">
        <f t="shared" si="23"/>
        <v>47.43</v>
      </c>
      <c r="F193">
        <f t="shared" si="24"/>
        <v>108.81000000000002</v>
      </c>
      <c r="G193">
        <f t="shared" si="25"/>
        <v>113.46000000000001</v>
      </c>
      <c r="H193">
        <f t="shared" si="26"/>
        <v>87.420000000000016</v>
      </c>
      <c r="I193">
        <v>0</v>
      </c>
      <c r="J193" s="22">
        <v>0.42780000000000001</v>
      </c>
      <c r="K193" s="22">
        <v>0.54869999999999997</v>
      </c>
      <c r="L193" s="22">
        <v>0.67890000000000006</v>
      </c>
      <c r="M193" s="22">
        <v>0.74400000000000011</v>
      </c>
      <c r="N193" s="22">
        <v>0.90210000000000001</v>
      </c>
      <c r="O193" s="24">
        <v>0.38130000000000003</v>
      </c>
      <c r="P193" s="24">
        <v>0.85560000000000003</v>
      </c>
      <c r="Q193" s="24">
        <v>0.79049999999999998</v>
      </c>
      <c r="R193" s="24">
        <v>0.68820000000000003</v>
      </c>
      <c r="S193" s="24">
        <v>0.6603</v>
      </c>
      <c r="T193" s="24">
        <v>0.6603</v>
      </c>
      <c r="U193" s="24">
        <v>0.53939999999999999</v>
      </c>
      <c r="V193" s="24">
        <v>0.88350000000000006</v>
      </c>
      <c r="W193" s="24">
        <v>0.81840000000000002</v>
      </c>
      <c r="X193" s="24">
        <v>0.26040000000000002</v>
      </c>
      <c r="Y193" s="24">
        <v>0.73470000000000002</v>
      </c>
      <c r="Z193" s="24">
        <v>0.80910000000000004</v>
      </c>
      <c r="AA193" s="25">
        <v>11.16</v>
      </c>
      <c r="AB193" s="25">
        <v>9.3000000000000007</v>
      </c>
      <c r="AC193" s="25">
        <v>0</v>
      </c>
      <c r="AD193" s="25">
        <v>6.5100000000000007</v>
      </c>
      <c r="AE193" s="25">
        <v>2.79</v>
      </c>
      <c r="AF193" s="25">
        <v>6.5100000000000007</v>
      </c>
      <c r="AG193" s="25">
        <v>1.86</v>
      </c>
      <c r="AH193" s="25">
        <v>26.040000000000003</v>
      </c>
      <c r="AI193" s="25">
        <v>34.410000000000004</v>
      </c>
      <c r="AJ193" s="25">
        <v>10.23</v>
      </c>
      <c r="AK193" s="25">
        <v>21.39</v>
      </c>
      <c r="AL193" s="25">
        <v>0</v>
      </c>
      <c r="AM193" s="25">
        <v>6.5100000000000007</v>
      </c>
      <c r="AN193" s="25">
        <v>0</v>
      </c>
      <c r="AO193" s="25">
        <v>5.58</v>
      </c>
      <c r="AP193" s="25">
        <v>0.93</v>
      </c>
      <c r="AQ193" s="25">
        <v>18.600000000000001</v>
      </c>
      <c r="AR193" s="25">
        <v>0</v>
      </c>
      <c r="AS193" s="25">
        <v>39.06</v>
      </c>
      <c r="AT193" s="25">
        <v>16.740000000000002</v>
      </c>
      <c r="AU193" s="25">
        <v>0</v>
      </c>
      <c r="AV193" s="25">
        <v>33.480000000000004</v>
      </c>
      <c r="AW193" s="25">
        <v>0</v>
      </c>
      <c r="AX193" s="25">
        <v>0</v>
      </c>
      <c r="AY193" s="25">
        <v>11.16</v>
      </c>
      <c r="AZ193" s="25">
        <v>0</v>
      </c>
      <c r="BA193" s="25">
        <v>8.370000000000001</v>
      </c>
      <c r="BB193" s="25">
        <v>0</v>
      </c>
      <c r="BC193" s="25">
        <v>22.32</v>
      </c>
      <c r="BD193" s="25">
        <v>38.130000000000003</v>
      </c>
      <c r="BE193" s="25">
        <v>0</v>
      </c>
      <c r="BF193" s="25">
        <v>4.6500000000000004</v>
      </c>
      <c r="BG193" s="25">
        <v>8.370000000000001</v>
      </c>
      <c r="BH193" s="25">
        <v>0</v>
      </c>
      <c r="BI193" s="25">
        <v>7.44</v>
      </c>
      <c r="BJ193" s="25">
        <v>9.3000000000000007</v>
      </c>
      <c r="BK193" s="25">
        <v>7.44</v>
      </c>
      <c r="BL193" s="25">
        <v>0</v>
      </c>
      <c r="BM193" s="25">
        <v>4.6500000000000004</v>
      </c>
      <c r="BN193" s="25">
        <v>5.58</v>
      </c>
    </row>
    <row r="194" spans="1:66" x14ac:dyDescent="0.25">
      <c r="A194" s="6">
        <v>45101</v>
      </c>
      <c r="B194" t="s">
        <v>12</v>
      </c>
      <c r="C194">
        <v>24</v>
      </c>
      <c r="D194">
        <f t="shared" si="18"/>
        <v>298.53000000000003</v>
      </c>
      <c r="E194">
        <f t="shared" si="23"/>
        <v>87.42</v>
      </c>
      <c r="F194">
        <f t="shared" si="24"/>
        <v>92.07</v>
      </c>
      <c r="G194">
        <f t="shared" si="25"/>
        <v>39.99</v>
      </c>
      <c r="H194">
        <f t="shared" si="26"/>
        <v>79.050000000000011</v>
      </c>
      <c r="I194">
        <v>0</v>
      </c>
      <c r="J194" s="22">
        <v>0.51150000000000007</v>
      </c>
      <c r="K194" s="22">
        <v>0.54869999999999997</v>
      </c>
      <c r="L194" s="22">
        <v>0.66959999999999997</v>
      </c>
      <c r="M194" s="22">
        <v>0.74400000000000011</v>
      </c>
      <c r="N194" s="22">
        <v>0.39990000000000003</v>
      </c>
      <c r="O194" s="24">
        <v>0.5766</v>
      </c>
      <c r="P194" s="24">
        <v>0.6603</v>
      </c>
      <c r="Q194" s="24">
        <v>0.59520000000000006</v>
      </c>
      <c r="R194" s="24">
        <v>0.86490000000000011</v>
      </c>
      <c r="S194" s="24">
        <v>0.55800000000000005</v>
      </c>
      <c r="T194" s="24">
        <v>0.85560000000000003</v>
      </c>
      <c r="U194" s="24">
        <v>0.89280000000000004</v>
      </c>
      <c r="V194" s="24">
        <v>0.23250000000000001</v>
      </c>
      <c r="W194" s="24">
        <v>0.74400000000000011</v>
      </c>
      <c r="X194" s="24">
        <v>0.88350000000000006</v>
      </c>
      <c r="Y194" s="24">
        <v>0.73470000000000002</v>
      </c>
      <c r="Z194" s="24">
        <v>0.69750000000000001</v>
      </c>
      <c r="AA194" s="25">
        <v>9.3000000000000007</v>
      </c>
      <c r="AB194" s="25">
        <v>1.86</v>
      </c>
      <c r="AC194" s="25">
        <v>11.16</v>
      </c>
      <c r="AD194" s="25">
        <v>0</v>
      </c>
      <c r="AE194" s="25">
        <v>0</v>
      </c>
      <c r="AF194" s="25">
        <v>0.93</v>
      </c>
      <c r="AG194" s="25">
        <v>9.3000000000000007</v>
      </c>
      <c r="AH194" s="25">
        <v>19.53</v>
      </c>
      <c r="AI194" s="25">
        <v>0</v>
      </c>
      <c r="AJ194" s="25">
        <v>39.99</v>
      </c>
      <c r="AK194" s="25">
        <v>0</v>
      </c>
      <c r="AL194" s="25">
        <v>8.370000000000001</v>
      </c>
      <c r="AM194" s="25">
        <v>0</v>
      </c>
      <c r="AN194" s="25">
        <v>0</v>
      </c>
      <c r="AO194" s="25">
        <v>0.93</v>
      </c>
      <c r="AP194" s="25">
        <v>15.81</v>
      </c>
      <c r="AQ194" s="25">
        <v>12.09</v>
      </c>
      <c r="AR194" s="25">
        <v>6.5100000000000007</v>
      </c>
      <c r="AS194" s="25">
        <v>1.86</v>
      </c>
      <c r="AT194" s="25">
        <v>33.480000000000004</v>
      </c>
      <c r="AU194" s="25">
        <v>0</v>
      </c>
      <c r="AV194" s="25">
        <v>5.58</v>
      </c>
      <c r="AW194" s="25">
        <v>0</v>
      </c>
      <c r="AX194" s="25">
        <v>14.88</v>
      </c>
      <c r="AY194" s="25">
        <v>15.81</v>
      </c>
      <c r="AZ194" s="25">
        <v>0</v>
      </c>
      <c r="BA194" s="25">
        <v>3.72</v>
      </c>
      <c r="BB194" s="25">
        <v>0</v>
      </c>
      <c r="BC194" s="25">
        <v>0</v>
      </c>
      <c r="BD194" s="25">
        <v>0</v>
      </c>
      <c r="BE194" s="25">
        <v>29.76</v>
      </c>
      <c r="BF194" s="25">
        <v>3.72</v>
      </c>
      <c r="BG194" s="25">
        <v>13.020000000000001</v>
      </c>
      <c r="BH194" s="25">
        <v>3.72</v>
      </c>
      <c r="BI194" s="25">
        <v>1.86</v>
      </c>
      <c r="BJ194" s="25">
        <v>0</v>
      </c>
      <c r="BK194" s="25">
        <v>0</v>
      </c>
      <c r="BL194" s="25">
        <v>8.370000000000001</v>
      </c>
      <c r="BM194" s="25">
        <v>15.81</v>
      </c>
      <c r="BN194" s="25">
        <v>11.16</v>
      </c>
    </row>
    <row r="195" spans="1:66" x14ac:dyDescent="0.25">
      <c r="A195" s="6">
        <v>45102</v>
      </c>
      <c r="B195" t="s">
        <v>12</v>
      </c>
      <c r="C195">
        <v>25</v>
      </c>
      <c r="D195">
        <f t="shared" si="18"/>
        <v>504.06000000000012</v>
      </c>
      <c r="E195">
        <f t="shared" si="23"/>
        <v>110.67000000000007</v>
      </c>
      <c r="F195">
        <f t="shared" si="24"/>
        <v>124.62000000000003</v>
      </c>
      <c r="G195">
        <f t="shared" si="25"/>
        <v>95.79</v>
      </c>
      <c r="H195">
        <f t="shared" si="26"/>
        <v>172.98000000000002</v>
      </c>
      <c r="I195">
        <v>0</v>
      </c>
      <c r="J195" s="22">
        <v>0.89280000000000004</v>
      </c>
      <c r="K195" s="22">
        <v>0.46500000000000002</v>
      </c>
      <c r="L195" s="22">
        <v>0.83700000000000008</v>
      </c>
      <c r="M195" s="22">
        <v>0.78120000000000001</v>
      </c>
      <c r="N195" s="22">
        <v>0.54869999999999997</v>
      </c>
      <c r="O195" s="24">
        <v>0.67890000000000006</v>
      </c>
      <c r="P195" s="24">
        <v>0.68820000000000003</v>
      </c>
      <c r="Q195" s="24">
        <v>0.3906</v>
      </c>
      <c r="R195" s="24">
        <v>0.69750000000000001</v>
      </c>
      <c r="S195" s="24">
        <v>0.58590000000000009</v>
      </c>
      <c r="T195" s="24">
        <v>0.22320000000000001</v>
      </c>
      <c r="U195" s="24">
        <v>0.47430000000000005</v>
      </c>
      <c r="V195" s="24">
        <v>0.45569999999999999</v>
      </c>
      <c r="W195" s="24">
        <v>0.73470000000000002</v>
      </c>
      <c r="X195" s="24">
        <v>0.92070000000000007</v>
      </c>
      <c r="Y195" s="24">
        <v>0.35340000000000005</v>
      </c>
      <c r="Z195" s="24">
        <v>0.68820000000000003</v>
      </c>
      <c r="AA195" s="25">
        <v>9.3000000000000007</v>
      </c>
      <c r="AB195" s="25">
        <v>0</v>
      </c>
      <c r="AC195" s="25">
        <v>0</v>
      </c>
      <c r="AD195" s="25">
        <v>13.950000000000028</v>
      </c>
      <c r="AE195" s="25">
        <v>10.23</v>
      </c>
      <c r="AF195" s="25">
        <v>7.44</v>
      </c>
      <c r="AG195" s="25">
        <v>26.040000000000003</v>
      </c>
      <c r="AH195" s="25">
        <v>41.85</v>
      </c>
      <c r="AI195" s="25">
        <v>4.6500000000000004</v>
      </c>
      <c r="AJ195" s="25">
        <v>11.16</v>
      </c>
      <c r="AK195" s="25">
        <v>14.88</v>
      </c>
      <c r="AL195" s="25">
        <v>13.950000000000001</v>
      </c>
      <c r="AM195" s="25">
        <v>43.71</v>
      </c>
      <c r="AN195" s="25">
        <v>22.32</v>
      </c>
      <c r="AO195" s="25">
        <v>4.6500000000000004</v>
      </c>
      <c r="AP195" s="25">
        <v>0</v>
      </c>
      <c r="AQ195" s="25">
        <v>13.950000000000001</v>
      </c>
      <c r="AR195" s="25">
        <v>28.830000000000002</v>
      </c>
      <c r="AS195" s="25">
        <v>17.670000000000002</v>
      </c>
      <c r="AT195" s="25">
        <v>27.900000000000002</v>
      </c>
      <c r="AU195" s="25">
        <v>13.950000000000001</v>
      </c>
      <c r="AV195" s="25">
        <v>2.79</v>
      </c>
      <c r="AW195" s="25">
        <v>0</v>
      </c>
      <c r="AX195" s="25">
        <v>5.58</v>
      </c>
      <c r="AY195" s="25">
        <v>30.69</v>
      </c>
      <c r="AZ195" s="25">
        <v>0</v>
      </c>
      <c r="BA195" s="25">
        <v>6.5100000000000007</v>
      </c>
      <c r="BB195" s="25">
        <v>7.44</v>
      </c>
      <c r="BC195" s="25">
        <v>23.25</v>
      </c>
      <c r="BD195" s="25">
        <v>5.58</v>
      </c>
      <c r="BE195" s="25">
        <v>17.670000000000002</v>
      </c>
      <c r="BF195" s="25">
        <v>0</v>
      </c>
      <c r="BG195" s="25">
        <v>32.550000000000004</v>
      </c>
      <c r="BH195" s="25">
        <v>9.3000000000000007</v>
      </c>
      <c r="BI195" s="25">
        <v>12.09</v>
      </c>
      <c r="BJ195" s="25">
        <v>0</v>
      </c>
      <c r="BK195" s="25">
        <v>4.6500000000000004</v>
      </c>
      <c r="BL195" s="25">
        <v>5.58</v>
      </c>
      <c r="BM195" s="25">
        <v>21.39</v>
      </c>
      <c r="BN195" s="25">
        <v>7.4400000000000537</v>
      </c>
    </row>
    <row r="196" spans="1:66" x14ac:dyDescent="0.25">
      <c r="A196" s="6">
        <v>45103</v>
      </c>
      <c r="B196" t="s">
        <v>12</v>
      </c>
      <c r="C196">
        <v>26</v>
      </c>
      <c r="D196">
        <f t="shared" ref="D196:D259" si="27">SUM(E196:H196)</f>
        <v>515.22</v>
      </c>
      <c r="E196">
        <f t="shared" si="23"/>
        <v>114.39000000000001</v>
      </c>
      <c r="F196">
        <f t="shared" si="24"/>
        <v>146.94</v>
      </c>
      <c r="G196">
        <f t="shared" si="25"/>
        <v>109.74000000000002</v>
      </c>
      <c r="H196">
        <f t="shared" si="26"/>
        <v>144.15</v>
      </c>
      <c r="I196">
        <v>0</v>
      </c>
      <c r="J196" s="22">
        <v>0.18600000000000003</v>
      </c>
      <c r="K196" s="22">
        <v>0.46500000000000002</v>
      </c>
      <c r="L196" s="22">
        <v>0.55800000000000005</v>
      </c>
      <c r="M196" s="22">
        <v>0.76260000000000006</v>
      </c>
      <c r="N196" s="22">
        <v>0.8277000000000001</v>
      </c>
      <c r="O196" s="24">
        <v>0.64170000000000005</v>
      </c>
      <c r="P196" s="24">
        <v>0.67890000000000006</v>
      </c>
      <c r="Q196" s="24">
        <v>0.65100000000000013</v>
      </c>
      <c r="R196" s="24">
        <v>0.87420000000000009</v>
      </c>
      <c r="S196" s="24">
        <v>0.92070000000000007</v>
      </c>
      <c r="T196" s="24">
        <v>0.90210000000000001</v>
      </c>
      <c r="U196" s="24">
        <v>0.38130000000000003</v>
      </c>
      <c r="V196" s="24">
        <v>0.84630000000000005</v>
      </c>
      <c r="W196" s="24">
        <v>0.76260000000000006</v>
      </c>
      <c r="X196" s="24">
        <v>0.79980000000000007</v>
      </c>
      <c r="Y196" s="24">
        <v>0.93</v>
      </c>
      <c r="Z196" s="24">
        <v>0.53010000000000013</v>
      </c>
      <c r="AA196" s="25">
        <v>0</v>
      </c>
      <c r="AB196" s="25">
        <v>9.3000000000000007</v>
      </c>
      <c r="AC196" s="25">
        <v>16.740000000000002</v>
      </c>
      <c r="AD196" s="25">
        <v>14.88</v>
      </c>
      <c r="AE196" s="25">
        <v>17.670000000000002</v>
      </c>
      <c r="AF196" s="25">
        <v>29.76</v>
      </c>
      <c r="AG196" s="25">
        <v>30.69</v>
      </c>
      <c r="AH196" s="25">
        <v>12.09</v>
      </c>
      <c r="AI196" s="25">
        <v>0</v>
      </c>
      <c r="AJ196" s="25">
        <v>15.81</v>
      </c>
      <c r="AK196" s="25">
        <v>22.32</v>
      </c>
      <c r="AL196" s="25">
        <v>29.76</v>
      </c>
      <c r="AM196" s="25">
        <v>21.39</v>
      </c>
      <c r="AN196" s="25">
        <v>0</v>
      </c>
      <c r="AO196" s="25">
        <v>17.670000000000002</v>
      </c>
      <c r="AP196" s="25">
        <v>0.93</v>
      </c>
      <c r="AQ196" s="25">
        <v>26.970000000000002</v>
      </c>
      <c r="AR196" s="25">
        <v>17.670000000000002</v>
      </c>
      <c r="AS196" s="25">
        <v>15.81</v>
      </c>
      <c r="AT196" s="25">
        <v>13.950000000000001</v>
      </c>
      <c r="AU196" s="25">
        <v>34.410000000000004</v>
      </c>
      <c r="AV196" s="25">
        <v>14.88</v>
      </c>
      <c r="AW196" s="25">
        <v>5.58</v>
      </c>
      <c r="AX196" s="25">
        <v>32.550000000000004</v>
      </c>
      <c r="AY196" s="25">
        <v>0</v>
      </c>
      <c r="AZ196" s="25">
        <v>5.58</v>
      </c>
      <c r="BA196" s="25">
        <v>12.09</v>
      </c>
      <c r="BB196" s="25">
        <v>0</v>
      </c>
      <c r="BC196" s="25">
        <v>4.6500000000000004</v>
      </c>
      <c r="BD196" s="25">
        <v>0</v>
      </c>
      <c r="BE196" s="25">
        <v>0</v>
      </c>
      <c r="BF196" s="25">
        <v>16.740000000000002</v>
      </c>
      <c r="BG196" s="25">
        <v>16.740000000000002</v>
      </c>
      <c r="BH196" s="25">
        <v>21.39</v>
      </c>
      <c r="BI196" s="25">
        <v>0</v>
      </c>
      <c r="BJ196" s="25">
        <v>19.53</v>
      </c>
      <c r="BK196" s="25">
        <v>0.93</v>
      </c>
      <c r="BL196" s="25">
        <v>12.09</v>
      </c>
      <c r="BM196" s="25">
        <v>0</v>
      </c>
      <c r="BN196" s="25">
        <v>26.970000000000002</v>
      </c>
    </row>
    <row r="197" spans="1:66" x14ac:dyDescent="0.25">
      <c r="A197" s="6">
        <v>45104</v>
      </c>
      <c r="B197" t="s">
        <v>12</v>
      </c>
      <c r="C197">
        <v>27</v>
      </c>
      <c r="D197">
        <f t="shared" si="27"/>
        <v>485.46000000000004</v>
      </c>
      <c r="E197">
        <f t="shared" si="23"/>
        <v>90.210000000000008</v>
      </c>
      <c r="F197">
        <f t="shared" si="24"/>
        <v>130.20000000000002</v>
      </c>
      <c r="G197">
        <f t="shared" si="25"/>
        <v>144.15</v>
      </c>
      <c r="H197">
        <f t="shared" si="26"/>
        <v>120.9</v>
      </c>
      <c r="I197">
        <v>0</v>
      </c>
      <c r="J197" s="22">
        <v>0.24180000000000001</v>
      </c>
      <c r="K197" s="22">
        <v>0.77190000000000014</v>
      </c>
      <c r="L197" s="22">
        <v>0.66959999999999997</v>
      </c>
      <c r="M197" s="22">
        <v>0.87420000000000009</v>
      </c>
      <c r="N197" s="22">
        <v>0.89280000000000004</v>
      </c>
      <c r="O197" s="24">
        <v>0.66959999999999997</v>
      </c>
      <c r="P197" s="24">
        <v>0.54869999999999997</v>
      </c>
      <c r="Q197" s="24">
        <v>0.66959999999999997</v>
      </c>
      <c r="R197" s="24">
        <v>0.23250000000000001</v>
      </c>
      <c r="S197" s="24">
        <v>0.86490000000000011</v>
      </c>
      <c r="T197" s="24">
        <v>0.85560000000000003</v>
      </c>
      <c r="U197" s="24">
        <v>0.13950000000000001</v>
      </c>
      <c r="V197" s="24">
        <v>0.93</v>
      </c>
      <c r="W197" s="24">
        <v>0.41850000000000004</v>
      </c>
      <c r="X197" s="24">
        <v>0.80910000000000004</v>
      </c>
      <c r="Y197" s="24">
        <v>0.84630000000000005</v>
      </c>
      <c r="Z197" s="24">
        <v>0.85560000000000003</v>
      </c>
      <c r="AA197" s="25">
        <v>0</v>
      </c>
      <c r="AB197" s="25">
        <v>0</v>
      </c>
      <c r="AC197" s="25">
        <v>6.5100000000000007</v>
      </c>
      <c r="AD197" s="25">
        <v>36.270000000000003</v>
      </c>
      <c r="AE197" s="25">
        <v>13.950000000000001</v>
      </c>
      <c r="AF197" s="25">
        <v>26.040000000000003</v>
      </c>
      <c r="AG197" s="25">
        <v>20.46</v>
      </c>
      <c r="AH197" s="25">
        <v>13.950000000000001</v>
      </c>
      <c r="AI197" s="25">
        <v>13.020000000000001</v>
      </c>
      <c r="AJ197" s="25">
        <v>0</v>
      </c>
      <c r="AK197" s="25">
        <v>0</v>
      </c>
      <c r="AL197" s="25">
        <v>0.93</v>
      </c>
      <c r="AM197" s="25">
        <v>18.600000000000001</v>
      </c>
      <c r="AN197" s="25">
        <v>26.040000000000003</v>
      </c>
      <c r="AO197" s="25">
        <v>8.370000000000001</v>
      </c>
      <c r="AP197" s="25">
        <v>12.09</v>
      </c>
      <c r="AQ197" s="25">
        <v>0</v>
      </c>
      <c r="AR197" s="25">
        <v>16.740000000000002</v>
      </c>
      <c r="AS197" s="25">
        <v>23.25</v>
      </c>
      <c r="AT197" s="25">
        <v>14.88</v>
      </c>
      <c r="AU197" s="25">
        <v>30.69</v>
      </c>
      <c r="AV197" s="25">
        <v>36.270000000000003</v>
      </c>
      <c r="AW197" s="25">
        <v>13.950000000000001</v>
      </c>
      <c r="AX197" s="25">
        <v>10.23</v>
      </c>
      <c r="AY197" s="25">
        <v>3.72</v>
      </c>
      <c r="AZ197" s="25">
        <v>21.39</v>
      </c>
      <c r="BA197" s="25">
        <v>24.18</v>
      </c>
      <c r="BB197" s="25">
        <v>0</v>
      </c>
      <c r="BC197" s="25">
        <v>2.79</v>
      </c>
      <c r="BD197" s="25">
        <v>0.93</v>
      </c>
      <c r="BE197" s="25">
        <v>26.040000000000003</v>
      </c>
      <c r="BF197" s="25">
        <v>0</v>
      </c>
      <c r="BG197" s="25">
        <v>11.16</v>
      </c>
      <c r="BH197" s="25">
        <v>0</v>
      </c>
      <c r="BI197" s="25">
        <v>22.32</v>
      </c>
      <c r="BJ197" s="25">
        <v>0</v>
      </c>
      <c r="BK197" s="25">
        <v>6.5100000000000007</v>
      </c>
      <c r="BL197" s="25">
        <v>0</v>
      </c>
      <c r="BM197" s="25">
        <v>4.6500000000000004</v>
      </c>
      <c r="BN197" s="25">
        <v>19.53</v>
      </c>
    </row>
    <row r="198" spans="1:66" x14ac:dyDescent="0.25">
      <c r="A198" s="6">
        <v>45105</v>
      </c>
      <c r="B198" t="s">
        <v>12</v>
      </c>
      <c r="C198">
        <v>28</v>
      </c>
      <c r="D198">
        <f t="shared" si="27"/>
        <v>547.77000000000021</v>
      </c>
      <c r="E198">
        <f t="shared" si="23"/>
        <v>104.16000000000011</v>
      </c>
      <c r="F198">
        <f t="shared" si="24"/>
        <v>182.28000000000003</v>
      </c>
      <c r="G198">
        <f t="shared" si="25"/>
        <v>141.36000000000001</v>
      </c>
      <c r="H198">
        <f t="shared" si="26"/>
        <v>119.97000000000001</v>
      </c>
      <c r="I198">
        <v>0</v>
      </c>
      <c r="J198" s="22">
        <v>0.77190000000000014</v>
      </c>
      <c r="K198" s="22">
        <v>0.85560000000000003</v>
      </c>
      <c r="L198" s="22">
        <v>0.79049999999999998</v>
      </c>
      <c r="M198" s="22">
        <v>0.80910000000000004</v>
      </c>
      <c r="N198" s="22">
        <v>0.88350000000000006</v>
      </c>
      <c r="O198" s="24">
        <v>0.5766</v>
      </c>
      <c r="P198" s="24">
        <v>0.53010000000000013</v>
      </c>
      <c r="Q198" s="24">
        <v>0.51150000000000007</v>
      </c>
      <c r="R198" s="24">
        <v>0.79980000000000007</v>
      </c>
      <c r="S198" s="24">
        <v>0.63240000000000007</v>
      </c>
      <c r="T198" s="24">
        <v>0.68820000000000003</v>
      </c>
      <c r="U198" s="24">
        <v>0.88350000000000006</v>
      </c>
      <c r="V198" s="24">
        <v>0.26040000000000002</v>
      </c>
      <c r="W198" s="24">
        <v>0.86490000000000011</v>
      </c>
      <c r="X198" s="24">
        <v>0.88350000000000006</v>
      </c>
      <c r="Y198" s="24">
        <v>0.37200000000000005</v>
      </c>
      <c r="Z198" s="24">
        <v>0.34410000000000002</v>
      </c>
      <c r="AA198" s="25">
        <v>14.88</v>
      </c>
      <c r="AB198" s="25">
        <v>0</v>
      </c>
      <c r="AC198" s="25">
        <v>2.79</v>
      </c>
      <c r="AD198" s="25">
        <v>16.740000000000002</v>
      </c>
      <c r="AE198" s="25">
        <v>0</v>
      </c>
      <c r="AF198" s="25">
        <v>0</v>
      </c>
      <c r="AG198" s="25">
        <v>26.040000000000003</v>
      </c>
      <c r="AH198" s="25">
        <v>15.81</v>
      </c>
      <c r="AI198" s="25">
        <v>58.59</v>
      </c>
      <c r="AJ198" s="25">
        <v>47.43</v>
      </c>
      <c r="AK198" s="25">
        <v>26.970000000000002</v>
      </c>
      <c r="AL198" s="25">
        <v>38.130000000000003</v>
      </c>
      <c r="AM198" s="25">
        <v>36.270000000000003</v>
      </c>
      <c r="AN198" s="25">
        <v>7.44</v>
      </c>
      <c r="AO198" s="25">
        <v>4.6500000000000004</v>
      </c>
      <c r="AP198" s="25">
        <v>7.44</v>
      </c>
      <c r="AQ198" s="25">
        <v>12.09</v>
      </c>
      <c r="AR198" s="25">
        <v>0</v>
      </c>
      <c r="AS198" s="25">
        <v>0</v>
      </c>
      <c r="AT198" s="25">
        <v>13.950000000000001</v>
      </c>
      <c r="AU198" s="25">
        <v>13.950000000000001</v>
      </c>
      <c r="AV198" s="25">
        <v>34.410000000000004</v>
      </c>
      <c r="AW198" s="25">
        <v>7.44</v>
      </c>
      <c r="AX198" s="25">
        <v>6.5100000000000007</v>
      </c>
      <c r="AY198" s="25">
        <v>13.950000000000001</v>
      </c>
      <c r="AZ198" s="25">
        <v>36.270000000000003</v>
      </c>
      <c r="BA198" s="25">
        <v>0</v>
      </c>
      <c r="BB198" s="25">
        <v>0</v>
      </c>
      <c r="BC198" s="25">
        <v>21.39</v>
      </c>
      <c r="BD198" s="25">
        <v>7.44</v>
      </c>
      <c r="BE198" s="25">
        <v>25.110000000000003</v>
      </c>
      <c r="BF198" s="25">
        <v>11.16</v>
      </c>
      <c r="BG198" s="25">
        <v>32.550000000000111</v>
      </c>
      <c r="BH198" s="25">
        <v>5.58</v>
      </c>
      <c r="BI198" s="25">
        <v>0</v>
      </c>
      <c r="BJ198" s="25">
        <v>10.23</v>
      </c>
      <c r="BK198" s="25">
        <v>0</v>
      </c>
      <c r="BL198" s="25">
        <v>2.79</v>
      </c>
      <c r="BM198" s="25">
        <v>1.86</v>
      </c>
      <c r="BN198" s="25">
        <v>14.88</v>
      </c>
    </row>
    <row r="199" spans="1:66" x14ac:dyDescent="0.25">
      <c r="A199" s="6">
        <v>45106</v>
      </c>
      <c r="B199" t="s">
        <v>12</v>
      </c>
      <c r="C199">
        <v>29</v>
      </c>
      <c r="D199">
        <f t="shared" si="27"/>
        <v>425.0100000000001</v>
      </c>
      <c r="E199">
        <f t="shared" si="23"/>
        <v>89.280000000000101</v>
      </c>
      <c r="F199">
        <f t="shared" si="24"/>
        <v>108.81000000000002</v>
      </c>
      <c r="G199">
        <f t="shared" si="25"/>
        <v>114.39000000000001</v>
      </c>
      <c r="H199">
        <f t="shared" si="26"/>
        <v>112.53</v>
      </c>
      <c r="I199">
        <v>0</v>
      </c>
      <c r="J199" s="22">
        <v>0.80910000000000004</v>
      </c>
      <c r="K199" s="22">
        <v>0.83700000000000008</v>
      </c>
      <c r="L199" s="22">
        <v>0.48360000000000003</v>
      </c>
      <c r="M199" s="22">
        <v>0.75330000000000008</v>
      </c>
      <c r="N199" s="22">
        <v>0.85560000000000003</v>
      </c>
      <c r="O199" s="24">
        <v>0.79980000000000007</v>
      </c>
      <c r="P199" s="24">
        <v>0.64170000000000005</v>
      </c>
      <c r="Q199" s="24">
        <v>0.6231000000000001</v>
      </c>
      <c r="R199" s="24">
        <v>0.65100000000000013</v>
      </c>
      <c r="S199" s="24">
        <v>0.88350000000000006</v>
      </c>
      <c r="T199" s="24">
        <v>0.92070000000000007</v>
      </c>
      <c r="U199" s="24">
        <v>0.89280000000000004</v>
      </c>
      <c r="V199" s="24">
        <v>0.85560000000000003</v>
      </c>
      <c r="W199" s="24">
        <v>0.72540000000000004</v>
      </c>
      <c r="X199" s="24">
        <v>0.93</v>
      </c>
      <c r="Y199" s="24">
        <v>0.87420000000000009</v>
      </c>
      <c r="Z199" s="24">
        <v>0.73470000000000002</v>
      </c>
      <c r="AA199" s="25">
        <v>0</v>
      </c>
      <c r="AB199" s="25">
        <v>13.020000000000001</v>
      </c>
      <c r="AC199" s="25">
        <v>0</v>
      </c>
      <c r="AD199" s="25">
        <v>19.53</v>
      </c>
      <c r="AE199" s="25">
        <v>0</v>
      </c>
      <c r="AF199" s="25">
        <v>26.970000000000002</v>
      </c>
      <c r="AG199" s="25">
        <v>14.88</v>
      </c>
      <c r="AH199" s="25">
        <v>16.740000000000002</v>
      </c>
      <c r="AI199" s="25">
        <v>8.370000000000001</v>
      </c>
      <c r="AJ199" s="25">
        <v>9.3000000000000007</v>
      </c>
      <c r="AK199" s="25">
        <v>0</v>
      </c>
      <c r="AL199" s="25">
        <v>0</v>
      </c>
      <c r="AM199" s="25">
        <v>22.32</v>
      </c>
      <c r="AN199" s="25">
        <v>43.71</v>
      </c>
      <c r="AO199" s="25">
        <v>7.44</v>
      </c>
      <c r="AP199" s="25">
        <v>9.3000000000000007</v>
      </c>
      <c r="AQ199" s="25">
        <v>3.72</v>
      </c>
      <c r="AR199" s="25">
        <v>0</v>
      </c>
      <c r="AS199" s="25">
        <v>0</v>
      </c>
      <c r="AT199" s="25">
        <v>26.040000000000003</v>
      </c>
      <c r="AU199" s="25">
        <v>39.06</v>
      </c>
      <c r="AV199" s="25">
        <v>26.040000000000003</v>
      </c>
      <c r="AW199" s="25">
        <v>0</v>
      </c>
      <c r="AX199" s="25">
        <v>10.23</v>
      </c>
      <c r="AY199" s="25">
        <v>0</v>
      </c>
      <c r="AZ199" s="25">
        <v>9.3000000000000007</v>
      </c>
      <c r="BA199" s="25">
        <v>3.72</v>
      </c>
      <c r="BB199" s="25">
        <v>14.88</v>
      </c>
      <c r="BC199" s="25">
        <v>8.370000000000001</v>
      </c>
      <c r="BD199" s="25">
        <v>2.79</v>
      </c>
      <c r="BE199" s="25">
        <v>11.16</v>
      </c>
      <c r="BF199" s="25">
        <v>13.020000000000001</v>
      </c>
      <c r="BG199" s="25">
        <v>2.79</v>
      </c>
      <c r="BH199" s="25">
        <v>8.370000000000001</v>
      </c>
      <c r="BI199" s="25">
        <v>0</v>
      </c>
      <c r="BJ199" s="25">
        <v>11.16</v>
      </c>
      <c r="BK199" s="25">
        <v>6.5100000000001064</v>
      </c>
      <c r="BL199" s="25">
        <v>25.110000000000003</v>
      </c>
      <c r="BM199" s="25">
        <v>0</v>
      </c>
      <c r="BN199" s="25">
        <v>11.16</v>
      </c>
    </row>
    <row r="200" spans="1:66" x14ac:dyDescent="0.25">
      <c r="A200" s="6">
        <v>45107</v>
      </c>
      <c r="B200" t="s">
        <v>12</v>
      </c>
      <c r="C200">
        <v>30</v>
      </c>
      <c r="D200">
        <f t="shared" si="27"/>
        <v>385.02</v>
      </c>
      <c r="E200">
        <f t="shared" si="23"/>
        <v>79.050000000000011</v>
      </c>
      <c r="F200">
        <f t="shared" si="24"/>
        <v>136.71</v>
      </c>
      <c r="G200">
        <f t="shared" si="25"/>
        <v>88.350000000000009</v>
      </c>
      <c r="H200">
        <f t="shared" si="26"/>
        <v>80.91</v>
      </c>
      <c r="I200">
        <v>0</v>
      </c>
      <c r="J200" s="22">
        <v>0.38130000000000003</v>
      </c>
      <c r="K200" s="22">
        <v>0.51150000000000007</v>
      </c>
      <c r="L200" s="22">
        <v>0.86490000000000011</v>
      </c>
      <c r="M200" s="22">
        <v>0.80910000000000004</v>
      </c>
      <c r="N200" s="22">
        <v>0.92070000000000007</v>
      </c>
      <c r="O200" s="24">
        <v>0.60450000000000004</v>
      </c>
      <c r="P200" s="24">
        <v>0.6603</v>
      </c>
      <c r="Q200" s="24">
        <v>0.79049999999999998</v>
      </c>
      <c r="R200" s="24">
        <v>0.67890000000000006</v>
      </c>
      <c r="S200" s="24">
        <v>0.37200000000000005</v>
      </c>
      <c r="T200" s="24">
        <v>0.81840000000000002</v>
      </c>
      <c r="U200" s="24">
        <v>0.53939999999999999</v>
      </c>
      <c r="V200" s="24">
        <v>0.68820000000000003</v>
      </c>
      <c r="W200" s="24">
        <v>0.88350000000000006</v>
      </c>
      <c r="X200" s="24">
        <v>0.83700000000000008</v>
      </c>
      <c r="Y200" s="24">
        <v>0.29760000000000003</v>
      </c>
      <c r="Z200" s="24">
        <v>0.90210000000000001</v>
      </c>
      <c r="AA200" s="25">
        <v>0</v>
      </c>
      <c r="AB200" s="25">
        <v>8.370000000000001</v>
      </c>
      <c r="AC200" s="25">
        <v>2.79</v>
      </c>
      <c r="AD200" s="25">
        <v>0</v>
      </c>
      <c r="AE200" s="25">
        <v>22.32</v>
      </c>
      <c r="AF200" s="25">
        <v>39.99</v>
      </c>
      <c r="AG200" s="25">
        <v>45.57</v>
      </c>
      <c r="AH200" s="25">
        <v>0</v>
      </c>
      <c r="AI200" s="25">
        <v>16.740000000000002</v>
      </c>
      <c r="AJ200" s="25">
        <v>0.93</v>
      </c>
      <c r="AK200" s="25">
        <v>6.5100000000000007</v>
      </c>
      <c r="AL200" s="25">
        <v>0</v>
      </c>
      <c r="AM200" s="25">
        <v>2.79</v>
      </c>
      <c r="AN200" s="25">
        <v>0</v>
      </c>
      <c r="AO200" s="25">
        <v>7.44</v>
      </c>
      <c r="AP200" s="25">
        <v>27.900000000000002</v>
      </c>
      <c r="AQ200" s="25">
        <v>35.340000000000003</v>
      </c>
      <c r="AR200" s="25">
        <v>0</v>
      </c>
      <c r="AS200" s="25">
        <v>7.44</v>
      </c>
      <c r="AT200" s="25">
        <v>0</v>
      </c>
      <c r="AU200" s="25">
        <v>10.23</v>
      </c>
      <c r="AV200" s="25">
        <v>18.600000000000001</v>
      </c>
      <c r="AW200" s="25">
        <v>0</v>
      </c>
      <c r="AX200" s="25">
        <v>35.340000000000003</v>
      </c>
      <c r="AY200" s="25">
        <v>12.09</v>
      </c>
      <c r="AZ200" s="25">
        <v>10.23</v>
      </c>
      <c r="BA200" s="25">
        <v>1.86</v>
      </c>
      <c r="BB200" s="25">
        <v>0</v>
      </c>
      <c r="BC200" s="25">
        <v>0</v>
      </c>
      <c r="BD200" s="25">
        <v>0</v>
      </c>
      <c r="BE200" s="25">
        <v>8.370000000000001</v>
      </c>
      <c r="BF200" s="25">
        <v>10.23</v>
      </c>
      <c r="BG200" s="25">
        <v>0</v>
      </c>
      <c r="BH200" s="25">
        <v>0</v>
      </c>
      <c r="BI200" s="25">
        <v>13.950000000000001</v>
      </c>
      <c r="BJ200" s="25">
        <v>23.25</v>
      </c>
      <c r="BK200" s="25">
        <v>8.370000000000001</v>
      </c>
      <c r="BL200" s="25">
        <v>8.370000000000001</v>
      </c>
      <c r="BM200" s="25">
        <v>0</v>
      </c>
      <c r="BN200" s="25">
        <v>6.5100000000000007</v>
      </c>
    </row>
    <row r="201" spans="1:66" x14ac:dyDescent="0.25">
      <c r="B201" t="s">
        <v>13</v>
      </c>
      <c r="C201">
        <v>0.01</v>
      </c>
      <c r="D201">
        <f t="shared" si="27"/>
        <v>0</v>
      </c>
      <c r="E201">
        <v>0</v>
      </c>
      <c r="F201">
        <v>0</v>
      </c>
      <c r="G201">
        <v>0</v>
      </c>
      <c r="H201">
        <v>0</v>
      </c>
      <c r="I201">
        <v>0</v>
      </c>
      <c r="J201" s="22">
        <v>0</v>
      </c>
      <c r="K201" s="22">
        <v>0</v>
      </c>
      <c r="L201" s="22">
        <v>0</v>
      </c>
      <c r="M201" s="22">
        <v>0</v>
      </c>
      <c r="N201" s="22">
        <v>0</v>
      </c>
      <c r="O201" s="24">
        <v>0</v>
      </c>
      <c r="P201" s="24">
        <v>0</v>
      </c>
      <c r="Q201" s="24">
        <v>0</v>
      </c>
      <c r="R201" s="24">
        <v>0</v>
      </c>
      <c r="S201" s="24">
        <v>0</v>
      </c>
      <c r="T201" s="24">
        <v>0</v>
      </c>
      <c r="U201" s="24">
        <v>0</v>
      </c>
      <c r="V201" s="24">
        <v>0</v>
      </c>
      <c r="W201" s="24">
        <v>0</v>
      </c>
      <c r="X201" s="24">
        <v>0</v>
      </c>
      <c r="Y201" s="24">
        <v>0</v>
      </c>
      <c r="Z201" s="24">
        <v>0</v>
      </c>
      <c r="AA201" s="25">
        <v>0</v>
      </c>
      <c r="AB201" s="25">
        <v>0</v>
      </c>
      <c r="AC201" s="25">
        <v>0</v>
      </c>
      <c r="AD201" s="25">
        <v>0</v>
      </c>
      <c r="AE201" s="25">
        <v>0</v>
      </c>
      <c r="AF201" s="25">
        <v>0</v>
      </c>
      <c r="AG201" s="25">
        <v>0</v>
      </c>
      <c r="AH201" s="25">
        <v>0</v>
      </c>
      <c r="AI201" s="25">
        <v>0</v>
      </c>
      <c r="AJ201" s="25">
        <v>0</v>
      </c>
      <c r="AK201" s="25">
        <v>0</v>
      </c>
      <c r="AL201" s="25">
        <v>0</v>
      </c>
      <c r="AM201" s="25">
        <v>0</v>
      </c>
      <c r="AN201" s="25">
        <v>0</v>
      </c>
      <c r="AO201" s="25">
        <v>0</v>
      </c>
      <c r="AP201" s="25">
        <v>0</v>
      </c>
      <c r="AQ201" s="25">
        <v>0</v>
      </c>
      <c r="AR201" s="25">
        <v>0</v>
      </c>
      <c r="AS201" s="25">
        <v>0</v>
      </c>
      <c r="AT201" s="25">
        <v>0</v>
      </c>
      <c r="AU201" s="25">
        <v>0</v>
      </c>
      <c r="AV201" s="25">
        <v>0</v>
      </c>
      <c r="AW201" s="25">
        <v>0</v>
      </c>
      <c r="AX201" s="25">
        <v>0</v>
      </c>
      <c r="AY201" s="25">
        <v>0</v>
      </c>
      <c r="AZ201" s="25">
        <v>0</v>
      </c>
      <c r="BA201" s="25">
        <v>0</v>
      </c>
      <c r="BB201" s="25">
        <v>0</v>
      </c>
      <c r="BC201" s="25">
        <v>0</v>
      </c>
      <c r="BD201" s="25">
        <v>0</v>
      </c>
      <c r="BE201" s="25">
        <v>0</v>
      </c>
      <c r="BF201" s="25">
        <v>0</v>
      </c>
      <c r="BG201" s="25">
        <v>0</v>
      </c>
      <c r="BH201" s="25">
        <v>0</v>
      </c>
      <c r="BI201" s="25">
        <v>0</v>
      </c>
      <c r="BJ201" s="25">
        <v>0</v>
      </c>
      <c r="BK201" s="25">
        <v>0</v>
      </c>
      <c r="BL201" s="25">
        <v>0</v>
      </c>
      <c r="BM201" s="25">
        <v>0</v>
      </c>
      <c r="BN201" s="25">
        <v>0</v>
      </c>
    </row>
    <row r="202" spans="1:66" x14ac:dyDescent="0.25">
      <c r="B202" t="s">
        <v>13</v>
      </c>
      <c r="C202">
        <v>0.02</v>
      </c>
      <c r="D202">
        <f t="shared" si="27"/>
        <v>0</v>
      </c>
      <c r="E202">
        <v>0</v>
      </c>
      <c r="F202">
        <v>0</v>
      </c>
      <c r="G202">
        <v>0</v>
      </c>
      <c r="H202">
        <v>0</v>
      </c>
      <c r="I202">
        <v>0</v>
      </c>
      <c r="J202" s="22">
        <v>0</v>
      </c>
      <c r="K202" s="22">
        <v>0</v>
      </c>
      <c r="L202" s="22">
        <v>0</v>
      </c>
      <c r="M202" s="22">
        <v>0</v>
      </c>
      <c r="N202" s="22">
        <v>0</v>
      </c>
      <c r="O202" s="24">
        <v>0</v>
      </c>
      <c r="P202" s="24">
        <v>0</v>
      </c>
      <c r="Q202" s="24">
        <v>0</v>
      </c>
      <c r="R202" s="24">
        <v>0</v>
      </c>
      <c r="S202" s="24">
        <v>0</v>
      </c>
      <c r="T202" s="24">
        <v>0</v>
      </c>
      <c r="U202" s="24">
        <v>0</v>
      </c>
      <c r="V202" s="24">
        <v>0</v>
      </c>
      <c r="W202" s="24">
        <v>0</v>
      </c>
      <c r="X202" s="24">
        <v>0</v>
      </c>
      <c r="Y202" s="24">
        <v>0</v>
      </c>
      <c r="Z202" s="24">
        <v>0</v>
      </c>
      <c r="AA202" s="25">
        <v>0</v>
      </c>
      <c r="AB202" s="25">
        <v>0</v>
      </c>
      <c r="AC202" s="25">
        <v>0</v>
      </c>
      <c r="AD202" s="25">
        <v>0</v>
      </c>
      <c r="AE202" s="25">
        <v>0</v>
      </c>
      <c r="AF202" s="25">
        <v>0</v>
      </c>
      <c r="AG202" s="25">
        <v>0</v>
      </c>
      <c r="AH202" s="25">
        <v>0</v>
      </c>
      <c r="AI202" s="25">
        <v>0</v>
      </c>
      <c r="AJ202" s="25">
        <v>0</v>
      </c>
      <c r="AK202" s="25">
        <v>0</v>
      </c>
      <c r="AL202" s="25">
        <v>0</v>
      </c>
      <c r="AM202" s="25">
        <v>0</v>
      </c>
      <c r="AN202" s="25">
        <v>0</v>
      </c>
      <c r="AO202" s="25">
        <v>0</v>
      </c>
      <c r="AP202" s="25">
        <v>0</v>
      </c>
      <c r="AQ202" s="25">
        <v>0</v>
      </c>
      <c r="AR202" s="25">
        <v>0</v>
      </c>
      <c r="AS202" s="25">
        <v>0</v>
      </c>
      <c r="AT202" s="25">
        <v>0</v>
      </c>
      <c r="AU202" s="25">
        <v>0</v>
      </c>
      <c r="AV202" s="25">
        <v>0</v>
      </c>
      <c r="AW202" s="25">
        <v>0</v>
      </c>
      <c r="AX202" s="25">
        <v>0</v>
      </c>
      <c r="AY202" s="25">
        <v>0</v>
      </c>
      <c r="AZ202" s="25">
        <v>0</v>
      </c>
      <c r="BA202" s="25">
        <v>0</v>
      </c>
      <c r="BB202" s="25">
        <v>0</v>
      </c>
      <c r="BC202" s="25">
        <v>0</v>
      </c>
      <c r="BD202" s="25">
        <v>0</v>
      </c>
      <c r="BE202" s="25">
        <v>0</v>
      </c>
      <c r="BF202" s="25">
        <v>0</v>
      </c>
      <c r="BG202" s="25">
        <v>0</v>
      </c>
      <c r="BH202" s="25">
        <v>0</v>
      </c>
      <c r="BI202" s="25">
        <v>0</v>
      </c>
      <c r="BJ202" s="25">
        <v>0</v>
      </c>
      <c r="BK202" s="25">
        <v>0</v>
      </c>
      <c r="BL202" s="25">
        <v>0</v>
      </c>
      <c r="BM202" s="25">
        <v>0</v>
      </c>
      <c r="BN202" s="25">
        <v>0</v>
      </c>
    </row>
    <row r="203" spans="1:66" x14ac:dyDescent="0.25">
      <c r="B203" t="s">
        <v>13</v>
      </c>
      <c r="C203">
        <v>0.03</v>
      </c>
      <c r="D203">
        <f t="shared" si="27"/>
        <v>0</v>
      </c>
      <c r="E203">
        <v>0</v>
      </c>
      <c r="F203">
        <v>0</v>
      </c>
      <c r="G203">
        <v>0</v>
      </c>
      <c r="H203">
        <v>0</v>
      </c>
      <c r="I203">
        <v>0</v>
      </c>
      <c r="J203" s="22">
        <v>0</v>
      </c>
      <c r="K203" s="22">
        <v>0</v>
      </c>
      <c r="L203" s="22">
        <v>0</v>
      </c>
      <c r="M203" s="22">
        <v>0</v>
      </c>
      <c r="N203" s="22">
        <v>0</v>
      </c>
      <c r="O203" s="24">
        <v>0</v>
      </c>
      <c r="P203" s="24">
        <v>0</v>
      </c>
      <c r="Q203" s="24">
        <v>0</v>
      </c>
      <c r="R203" s="24">
        <v>0</v>
      </c>
      <c r="S203" s="24">
        <v>0</v>
      </c>
      <c r="T203" s="24">
        <v>0</v>
      </c>
      <c r="U203" s="24">
        <v>0</v>
      </c>
      <c r="V203" s="24">
        <v>0</v>
      </c>
      <c r="W203" s="24">
        <v>0</v>
      </c>
      <c r="X203" s="24">
        <v>0</v>
      </c>
      <c r="Y203" s="24">
        <v>0</v>
      </c>
      <c r="Z203" s="24">
        <v>0</v>
      </c>
      <c r="AA203" s="25">
        <v>0</v>
      </c>
      <c r="AB203" s="25">
        <v>0</v>
      </c>
      <c r="AC203" s="25">
        <v>0</v>
      </c>
      <c r="AD203" s="25">
        <v>0</v>
      </c>
      <c r="AE203" s="25">
        <v>0</v>
      </c>
      <c r="AF203" s="25">
        <v>0</v>
      </c>
      <c r="AG203" s="25">
        <v>0</v>
      </c>
      <c r="AH203" s="25">
        <v>0</v>
      </c>
      <c r="AI203" s="25">
        <v>0</v>
      </c>
      <c r="AJ203" s="25">
        <v>0</v>
      </c>
      <c r="AK203" s="25">
        <v>0</v>
      </c>
      <c r="AL203" s="25">
        <v>0</v>
      </c>
      <c r="AM203" s="25">
        <v>0</v>
      </c>
      <c r="AN203" s="25">
        <v>0</v>
      </c>
      <c r="AO203" s="25">
        <v>0</v>
      </c>
      <c r="AP203" s="25">
        <v>0</v>
      </c>
      <c r="AQ203" s="25">
        <v>0</v>
      </c>
      <c r="AR203" s="25">
        <v>0</v>
      </c>
      <c r="AS203" s="25">
        <v>0</v>
      </c>
      <c r="AT203" s="25">
        <v>0</v>
      </c>
      <c r="AU203" s="25">
        <v>0</v>
      </c>
      <c r="AV203" s="25">
        <v>0</v>
      </c>
      <c r="AW203" s="25">
        <v>0</v>
      </c>
      <c r="AX203" s="25">
        <v>0</v>
      </c>
      <c r="AY203" s="25">
        <v>0</v>
      </c>
      <c r="AZ203" s="25">
        <v>0</v>
      </c>
      <c r="BA203" s="25">
        <v>0</v>
      </c>
      <c r="BB203" s="25">
        <v>0</v>
      </c>
      <c r="BC203" s="25">
        <v>0</v>
      </c>
      <c r="BD203" s="25">
        <v>0</v>
      </c>
      <c r="BE203" s="25">
        <v>0</v>
      </c>
      <c r="BF203" s="25">
        <v>0</v>
      </c>
      <c r="BG203" s="25">
        <v>0</v>
      </c>
      <c r="BH203" s="25">
        <v>0</v>
      </c>
      <c r="BI203" s="25">
        <v>0</v>
      </c>
      <c r="BJ203" s="25">
        <v>0</v>
      </c>
      <c r="BK203" s="25">
        <v>0</v>
      </c>
      <c r="BL203" s="25">
        <v>0</v>
      </c>
      <c r="BM203" s="25">
        <v>0</v>
      </c>
      <c r="BN203" s="25">
        <v>0</v>
      </c>
    </row>
    <row r="204" spans="1:66" x14ac:dyDescent="0.25">
      <c r="B204" t="s">
        <v>13</v>
      </c>
      <c r="C204">
        <v>0.04</v>
      </c>
      <c r="D204">
        <f t="shared" si="27"/>
        <v>0</v>
      </c>
      <c r="E204">
        <v>0</v>
      </c>
      <c r="F204">
        <v>0</v>
      </c>
      <c r="G204">
        <v>0</v>
      </c>
      <c r="H204">
        <v>0</v>
      </c>
      <c r="I204">
        <v>0</v>
      </c>
      <c r="J204" s="22">
        <v>0</v>
      </c>
      <c r="K204" s="22">
        <v>0</v>
      </c>
      <c r="L204" s="22">
        <v>0</v>
      </c>
      <c r="M204" s="22">
        <v>0</v>
      </c>
      <c r="N204" s="22">
        <v>0</v>
      </c>
      <c r="O204" s="24">
        <v>0</v>
      </c>
      <c r="P204" s="24">
        <v>0</v>
      </c>
      <c r="Q204" s="24">
        <v>0</v>
      </c>
      <c r="R204" s="24">
        <v>0</v>
      </c>
      <c r="S204" s="24">
        <v>0</v>
      </c>
      <c r="T204" s="24">
        <v>0</v>
      </c>
      <c r="U204" s="24">
        <v>0</v>
      </c>
      <c r="V204" s="24">
        <v>0</v>
      </c>
      <c r="W204" s="24">
        <v>0</v>
      </c>
      <c r="X204" s="24">
        <v>0</v>
      </c>
      <c r="Y204" s="24">
        <v>0</v>
      </c>
      <c r="Z204" s="24">
        <v>0</v>
      </c>
      <c r="AA204" s="25">
        <v>0</v>
      </c>
      <c r="AB204" s="25">
        <v>0</v>
      </c>
      <c r="AC204" s="25">
        <v>0</v>
      </c>
      <c r="AD204" s="25">
        <v>0</v>
      </c>
      <c r="AE204" s="25">
        <v>0</v>
      </c>
      <c r="AF204" s="25">
        <v>0</v>
      </c>
      <c r="AG204" s="25">
        <v>0</v>
      </c>
      <c r="AH204" s="25">
        <v>0</v>
      </c>
      <c r="AI204" s="25">
        <v>0</v>
      </c>
      <c r="AJ204" s="25">
        <v>0</v>
      </c>
      <c r="AK204" s="25">
        <v>0</v>
      </c>
      <c r="AL204" s="25">
        <v>0</v>
      </c>
      <c r="AM204" s="25">
        <v>0</v>
      </c>
      <c r="AN204" s="25">
        <v>0</v>
      </c>
      <c r="AO204" s="25">
        <v>0</v>
      </c>
      <c r="AP204" s="25">
        <v>0</v>
      </c>
      <c r="AQ204" s="25">
        <v>0</v>
      </c>
      <c r="AR204" s="25">
        <v>0</v>
      </c>
      <c r="AS204" s="25">
        <v>0</v>
      </c>
      <c r="AT204" s="25">
        <v>0</v>
      </c>
      <c r="AU204" s="25">
        <v>0</v>
      </c>
      <c r="AV204" s="25">
        <v>0</v>
      </c>
      <c r="AW204" s="25">
        <v>0</v>
      </c>
      <c r="AX204" s="25">
        <v>0</v>
      </c>
      <c r="AY204" s="25">
        <v>0</v>
      </c>
      <c r="AZ204" s="25">
        <v>0</v>
      </c>
      <c r="BA204" s="25">
        <v>0</v>
      </c>
      <c r="BB204" s="25">
        <v>0</v>
      </c>
      <c r="BC204" s="25">
        <v>0</v>
      </c>
      <c r="BD204" s="25">
        <v>0</v>
      </c>
      <c r="BE204" s="25">
        <v>0</v>
      </c>
      <c r="BF204" s="25">
        <v>0</v>
      </c>
      <c r="BG204" s="25">
        <v>0</v>
      </c>
      <c r="BH204" s="25">
        <v>0</v>
      </c>
      <c r="BI204" s="25">
        <v>0</v>
      </c>
      <c r="BJ204" s="25">
        <v>0</v>
      </c>
      <c r="BK204" s="25">
        <v>0</v>
      </c>
      <c r="BL204" s="25">
        <v>0</v>
      </c>
      <c r="BM204" s="25">
        <v>0</v>
      </c>
      <c r="BN204" s="25">
        <v>0</v>
      </c>
    </row>
    <row r="205" spans="1:66" x14ac:dyDescent="0.25">
      <c r="B205" t="s">
        <v>13</v>
      </c>
      <c r="C205">
        <v>0.05</v>
      </c>
      <c r="D205">
        <f t="shared" si="27"/>
        <v>0</v>
      </c>
      <c r="E205">
        <v>0</v>
      </c>
      <c r="F205">
        <v>0</v>
      </c>
      <c r="G205">
        <v>0</v>
      </c>
      <c r="H205">
        <v>0</v>
      </c>
      <c r="I205">
        <v>0</v>
      </c>
      <c r="J205" s="22">
        <v>0</v>
      </c>
      <c r="K205" s="22">
        <v>0</v>
      </c>
      <c r="L205" s="22">
        <v>0</v>
      </c>
      <c r="M205" s="22">
        <v>0</v>
      </c>
      <c r="N205" s="22">
        <v>0</v>
      </c>
      <c r="O205" s="24">
        <v>0</v>
      </c>
      <c r="P205" s="24">
        <v>0</v>
      </c>
      <c r="Q205" s="24">
        <v>0</v>
      </c>
      <c r="R205" s="24">
        <v>0</v>
      </c>
      <c r="S205" s="24">
        <v>0</v>
      </c>
      <c r="T205" s="24">
        <v>0</v>
      </c>
      <c r="U205" s="24">
        <v>0</v>
      </c>
      <c r="V205" s="24">
        <v>0</v>
      </c>
      <c r="W205" s="24">
        <v>0</v>
      </c>
      <c r="X205" s="24">
        <v>0</v>
      </c>
      <c r="Y205" s="24">
        <v>0</v>
      </c>
      <c r="Z205" s="24">
        <v>0</v>
      </c>
      <c r="AA205" s="25">
        <v>0</v>
      </c>
      <c r="AB205" s="25">
        <v>0</v>
      </c>
      <c r="AC205" s="25">
        <v>0</v>
      </c>
      <c r="AD205" s="25">
        <v>0</v>
      </c>
      <c r="AE205" s="25">
        <v>0</v>
      </c>
      <c r="AF205" s="25">
        <v>0</v>
      </c>
      <c r="AG205" s="25">
        <v>0</v>
      </c>
      <c r="AH205" s="25">
        <v>0</v>
      </c>
      <c r="AI205" s="25">
        <v>0</v>
      </c>
      <c r="AJ205" s="25">
        <v>0</v>
      </c>
      <c r="AK205" s="25">
        <v>0</v>
      </c>
      <c r="AL205" s="25">
        <v>0</v>
      </c>
      <c r="AM205" s="25">
        <v>0</v>
      </c>
      <c r="AN205" s="25">
        <v>0</v>
      </c>
      <c r="AO205" s="25">
        <v>0</v>
      </c>
      <c r="AP205" s="25">
        <v>0</v>
      </c>
      <c r="AQ205" s="25">
        <v>0</v>
      </c>
      <c r="AR205" s="25">
        <v>0</v>
      </c>
      <c r="AS205" s="25">
        <v>0</v>
      </c>
      <c r="AT205" s="25">
        <v>0</v>
      </c>
      <c r="AU205" s="25">
        <v>0</v>
      </c>
      <c r="AV205" s="25">
        <v>0</v>
      </c>
      <c r="AW205" s="25">
        <v>0</v>
      </c>
      <c r="AX205" s="25">
        <v>0</v>
      </c>
      <c r="AY205" s="25">
        <v>0</v>
      </c>
      <c r="AZ205" s="25">
        <v>0</v>
      </c>
      <c r="BA205" s="25">
        <v>0</v>
      </c>
      <c r="BB205" s="25">
        <v>0</v>
      </c>
      <c r="BC205" s="25">
        <v>0</v>
      </c>
      <c r="BD205" s="25">
        <v>0</v>
      </c>
      <c r="BE205" s="25">
        <v>0</v>
      </c>
      <c r="BF205" s="25">
        <v>0</v>
      </c>
      <c r="BG205" s="25">
        <v>0</v>
      </c>
      <c r="BH205" s="25">
        <v>0</v>
      </c>
      <c r="BI205" s="25">
        <v>0</v>
      </c>
      <c r="BJ205" s="25">
        <v>0</v>
      </c>
      <c r="BK205" s="25">
        <v>0</v>
      </c>
      <c r="BL205" s="25">
        <v>0</v>
      </c>
      <c r="BM205" s="25">
        <v>0</v>
      </c>
      <c r="BN205" s="25">
        <v>0</v>
      </c>
    </row>
    <row r="206" spans="1:66" x14ac:dyDescent="0.25">
      <c r="B206" t="s">
        <v>13</v>
      </c>
      <c r="C206">
        <v>0.06</v>
      </c>
      <c r="D206">
        <f t="shared" si="27"/>
        <v>0</v>
      </c>
      <c r="E206">
        <v>0</v>
      </c>
      <c r="F206">
        <v>0</v>
      </c>
      <c r="G206">
        <v>0</v>
      </c>
      <c r="H206">
        <v>0</v>
      </c>
      <c r="I206">
        <v>0</v>
      </c>
      <c r="J206" s="22">
        <v>0</v>
      </c>
      <c r="K206" s="22">
        <v>0</v>
      </c>
      <c r="L206" s="22">
        <v>0</v>
      </c>
      <c r="M206" s="22">
        <v>0</v>
      </c>
      <c r="N206" s="22">
        <v>0</v>
      </c>
      <c r="O206" s="24">
        <v>0</v>
      </c>
      <c r="P206" s="24">
        <v>0</v>
      </c>
      <c r="Q206" s="24">
        <v>0</v>
      </c>
      <c r="R206" s="24">
        <v>0</v>
      </c>
      <c r="S206" s="24">
        <v>0</v>
      </c>
      <c r="T206" s="24">
        <v>0</v>
      </c>
      <c r="U206" s="24">
        <v>0</v>
      </c>
      <c r="V206" s="24">
        <v>0</v>
      </c>
      <c r="W206" s="24">
        <v>0</v>
      </c>
      <c r="X206" s="24">
        <v>0</v>
      </c>
      <c r="Y206" s="24">
        <v>0</v>
      </c>
      <c r="Z206" s="24">
        <v>0</v>
      </c>
      <c r="AA206" s="25">
        <v>0</v>
      </c>
      <c r="AB206" s="25">
        <v>0</v>
      </c>
      <c r="AC206" s="25">
        <v>0</v>
      </c>
      <c r="AD206" s="25">
        <v>0</v>
      </c>
      <c r="AE206" s="25">
        <v>0</v>
      </c>
      <c r="AF206" s="25">
        <v>0</v>
      </c>
      <c r="AG206" s="25">
        <v>0</v>
      </c>
      <c r="AH206" s="25">
        <v>0</v>
      </c>
      <c r="AI206" s="25">
        <v>0</v>
      </c>
      <c r="AJ206" s="25">
        <v>0</v>
      </c>
      <c r="AK206" s="25">
        <v>0</v>
      </c>
      <c r="AL206" s="25">
        <v>0</v>
      </c>
      <c r="AM206" s="25">
        <v>0</v>
      </c>
      <c r="AN206" s="25">
        <v>0</v>
      </c>
      <c r="AO206" s="25">
        <v>0</v>
      </c>
      <c r="AP206" s="25">
        <v>0</v>
      </c>
      <c r="AQ206" s="25">
        <v>0</v>
      </c>
      <c r="AR206" s="25">
        <v>0</v>
      </c>
      <c r="AS206" s="25">
        <v>0</v>
      </c>
      <c r="AT206" s="25">
        <v>0</v>
      </c>
      <c r="AU206" s="25">
        <v>0</v>
      </c>
      <c r="AV206" s="25">
        <v>0</v>
      </c>
      <c r="AW206" s="25">
        <v>0</v>
      </c>
      <c r="AX206" s="25">
        <v>0</v>
      </c>
      <c r="AY206" s="25">
        <v>0</v>
      </c>
      <c r="AZ206" s="25">
        <v>0</v>
      </c>
      <c r="BA206" s="25">
        <v>0</v>
      </c>
      <c r="BB206" s="25">
        <v>0</v>
      </c>
      <c r="BC206" s="25">
        <v>0</v>
      </c>
      <c r="BD206" s="25">
        <v>0</v>
      </c>
      <c r="BE206" s="25">
        <v>0</v>
      </c>
      <c r="BF206" s="25">
        <v>0</v>
      </c>
      <c r="BG206" s="25">
        <v>0</v>
      </c>
      <c r="BH206" s="25">
        <v>0</v>
      </c>
      <c r="BI206" s="25">
        <v>0</v>
      </c>
      <c r="BJ206" s="25">
        <v>0</v>
      </c>
      <c r="BK206" s="25">
        <v>0</v>
      </c>
      <c r="BL206" s="25">
        <v>0</v>
      </c>
      <c r="BM206" s="25">
        <v>0</v>
      </c>
      <c r="BN206" s="25">
        <v>0</v>
      </c>
    </row>
    <row r="207" spans="1:66" x14ac:dyDescent="0.25">
      <c r="A207" s="6">
        <v>45108</v>
      </c>
      <c r="B207" t="s">
        <v>13</v>
      </c>
      <c r="C207">
        <v>1</v>
      </c>
      <c r="D207">
        <f t="shared" si="27"/>
        <v>474.3</v>
      </c>
      <c r="E207">
        <f t="shared" ref="E207:E237" si="28">SUM(BE207:BN207)</f>
        <v>132.99</v>
      </c>
      <c r="F207">
        <f t="shared" ref="F207:F237" si="29">SUM(AA207:AJ207)</f>
        <v>53.94</v>
      </c>
      <c r="G207">
        <f t="shared" ref="G207:G237" si="30">SUM(AU207:BD207)</f>
        <v>194.37</v>
      </c>
      <c r="H207">
        <f t="shared" ref="H207:H237" si="31">SUM(AL207:AT207)</f>
        <v>93.000000000000014</v>
      </c>
      <c r="I207">
        <v>0</v>
      </c>
      <c r="J207" s="22">
        <v>0.65100000000000013</v>
      </c>
      <c r="K207" s="22">
        <v>0.65100000000000013</v>
      </c>
      <c r="L207" s="22">
        <v>0.76260000000000006</v>
      </c>
      <c r="M207" s="22">
        <v>0.74400000000000011</v>
      </c>
      <c r="N207" s="22">
        <v>0.40920000000000001</v>
      </c>
      <c r="O207" s="24">
        <v>0.65100000000000013</v>
      </c>
      <c r="P207" s="24">
        <v>0.88350000000000006</v>
      </c>
      <c r="Q207" s="24">
        <v>0.88350000000000006</v>
      </c>
      <c r="R207" s="24">
        <v>0.88350000000000006</v>
      </c>
      <c r="S207" s="24">
        <v>0.64170000000000005</v>
      </c>
      <c r="T207" s="24">
        <v>0.90210000000000001</v>
      </c>
      <c r="U207" s="24">
        <v>0.83700000000000008</v>
      </c>
      <c r="V207" s="24">
        <v>0.93</v>
      </c>
      <c r="W207" s="24">
        <v>0.84630000000000005</v>
      </c>
      <c r="X207" s="24">
        <v>0.89280000000000004</v>
      </c>
      <c r="Y207" s="24">
        <v>0.54869999999999997</v>
      </c>
      <c r="Z207" s="24">
        <v>0.77190000000000014</v>
      </c>
      <c r="AA207" s="25">
        <v>5.58</v>
      </c>
      <c r="AB207" s="25">
        <v>6.5100000000000007</v>
      </c>
      <c r="AC207" s="25">
        <v>19.53</v>
      </c>
      <c r="AD207" s="25">
        <v>0</v>
      </c>
      <c r="AE207" s="25">
        <v>0</v>
      </c>
      <c r="AF207" s="25">
        <v>0</v>
      </c>
      <c r="AG207" s="25">
        <v>0</v>
      </c>
      <c r="AH207" s="25">
        <v>0.93</v>
      </c>
      <c r="AI207" s="25">
        <v>10.23</v>
      </c>
      <c r="AJ207" s="25">
        <v>11.16</v>
      </c>
      <c r="AK207" s="25">
        <v>4.6500000000000004</v>
      </c>
      <c r="AL207" s="25">
        <v>39.06</v>
      </c>
      <c r="AM207" s="25">
        <v>26.040000000000003</v>
      </c>
      <c r="AN207" s="25">
        <v>0</v>
      </c>
      <c r="AO207" s="25">
        <v>0</v>
      </c>
      <c r="AP207" s="25">
        <v>0</v>
      </c>
      <c r="AQ207" s="25">
        <v>12.09</v>
      </c>
      <c r="AR207" s="25">
        <v>1.86</v>
      </c>
      <c r="AS207" s="25">
        <v>13.020000000000001</v>
      </c>
      <c r="AT207" s="25">
        <v>0.93</v>
      </c>
      <c r="AU207" s="25">
        <v>0</v>
      </c>
      <c r="AV207" s="25">
        <v>37.200000000000003</v>
      </c>
      <c r="AW207" s="25">
        <v>1.86</v>
      </c>
      <c r="AX207" s="25">
        <v>0</v>
      </c>
      <c r="AY207" s="25">
        <v>8.370000000000001</v>
      </c>
      <c r="AZ207" s="25">
        <v>39.99</v>
      </c>
      <c r="BA207" s="25">
        <v>11.16</v>
      </c>
      <c r="BB207" s="25">
        <v>30.69</v>
      </c>
      <c r="BC207" s="25">
        <v>27.900000000000002</v>
      </c>
      <c r="BD207" s="25">
        <v>37.200000000000003</v>
      </c>
      <c r="BE207" s="25">
        <v>0</v>
      </c>
      <c r="BF207" s="25">
        <v>33.480000000000004</v>
      </c>
      <c r="BG207" s="25">
        <v>8.370000000000001</v>
      </c>
      <c r="BH207" s="25">
        <v>26.970000000000002</v>
      </c>
      <c r="BI207" s="25">
        <v>33.480000000000004</v>
      </c>
      <c r="BJ207" s="25">
        <v>2.79</v>
      </c>
      <c r="BK207" s="25">
        <v>0</v>
      </c>
      <c r="BL207" s="25">
        <v>27.900000000000002</v>
      </c>
      <c r="BM207" s="25">
        <v>0</v>
      </c>
      <c r="BN207" s="25">
        <v>0</v>
      </c>
    </row>
    <row r="208" spans="1:66" x14ac:dyDescent="0.25">
      <c r="A208" s="6">
        <v>45109</v>
      </c>
      <c r="B208" t="s">
        <v>13</v>
      </c>
      <c r="C208">
        <v>2</v>
      </c>
      <c r="D208">
        <f t="shared" si="27"/>
        <v>414.78</v>
      </c>
      <c r="E208">
        <f t="shared" si="28"/>
        <v>138.57</v>
      </c>
      <c r="F208">
        <f t="shared" si="29"/>
        <v>126.47999999999999</v>
      </c>
      <c r="G208">
        <f t="shared" si="30"/>
        <v>110.67000000000002</v>
      </c>
      <c r="H208">
        <f t="shared" si="31"/>
        <v>39.06</v>
      </c>
      <c r="I208">
        <v>0</v>
      </c>
      <c r="J208" s="22">
        <v>0.83700000000000008</v>
      </c>
      <c r="K208" s="22">
        <v>0.47430000000000005</v>
      </c>
      <c r="L208" s="22">
        <v>0.56730000000000003</v>
      </c>
      <c r="M208" s="22">
        <v>0.51150000000000007</v>
      </c>
      <c r="N208" s="22">
        <v>0.70680000000000009</v>
      </c>
      <c r="O208" s="24">
        <v>0.53010000000000013</v>
      </c>
      <c r="P208" s="24">
        <v>0.71610000000000007</v>
      </c>
      <c r="Q208" s="24">
        <v>0.70680000000000009</v>
      </c>
      <c r="R208" s="24">
        <v>0.86490000000000011</v>
      </c>
      <c r="S208" s="24">
        <v>0.56730000000000003</v>
      </c>
      <c r="T208" s="24">
        <v>0.61380000000000001</v>
      </c>
      <c r="U208" s="24">
        <v>0.6603</v>
      </c>
      <c r="V208" s="24">
        <v>0.88350000000000006</v>
      </c>
      <c r="W208" s="24">
        <v>0.83700000000000008</v>
      </c>
      <c r="X208" s="24">
        <v>0.66959999999999997</v>
      </c>
      <c r="Y208" s="24">
        <v>0.79980000000000007</v>
      </c>
      <c r="Z208" s="24">
        <v>0.54869999999999997</v>
      </c>
      <c r="AA208" s="25">
        <v>0</v>
      </c>
      <c r="AB208" s="25">
        <v>22.32</v>
      </c>
      <c r="AC208" s="25">
        <v>0</v>
      </c>
      <c r="AD208" s="25">
        <v>0</v>
      </c>
      <c r="AE208" s="25">
        <v>3.72</v>
      </c>
      <c r="AF208" s="25">
        <v>13.020000000000001</v>
      </c>
      <c r="AG208" s="25">
        <v>38.130000000000003</v>
      </c>
      <c r="AH208" s="25">
        <v>23.25</v>
      </c>
      <c r="AI208" s="25">
        <v>22.32</v>
      </c>
      <c r="AJ208" s="25">
        <v>3.72</v>
      </c>
      <c r="AK208" s="25">
        <v>20.46</v>
      </c>
      <c r="AL208" s="25">
        <v>0</v>
      </c>
      <c r="AM208" s="25">
        <v>4.6500000000000004</v>
      </c>
      <c r="AN208" s="25">
        <v>0</v>
      </c>
      <c r="AO208" s="25">
        <v>25.110000000000003</v>
      </c>
      <c r="AP208" s="25">
        <v>0</v>
      </c>
      <c r="AQ208" s="25">
        <v>9.3000000000000007</v>
      </c>
      <c r="AR208" s="25">
        <v>0</v>
      </c>
      <c r="AS208" s="25">
        <v>0</v>
      </c>
      <c r="AT208" s="25">
        <v>0</v>
      </c>
      <c r="AU208" s="25">
        <v>0</v>
      </c>
      <c r="AV208" s="25">
        <v>6.5100000000000007</v>
      </c>
      <c r="AW208" s="25">
        <v>26.970000000000002</v>
      </c>
      <c r="AX208" s="25">
        <v>14.88</v>
      </c>
      <c r="AY208" s="25">
        <v>19.53</v>
      </c>
      <c r="AZ208" s="25">
        <v>13.020000000000001</v>
      </c>
      <c r="BA208" s="25">
        <v>26.040000000000003</v>
      </c>
      <c r="BB208" s="25">
        <v>3.72</v>
      </c>
      <c r="BC208" s="25">
        <v>0</v>
      </c>
      <c r="BD208" s="25">
        <v>0</v>
      </c>
      <c r="BE208" s="25">
        <v>4.6500000000000004</v>
      </c>
      <c r="BF208" s="25">
        <v>9.3000000000000007</v>
      </c>
      <c r="BG208" s="25">
        <v>13.020000000000001</v>
      </c>
      <c r="BH208" s="25">
        <v>9.3000000000000007</v>
      </c>
      <c r="BI208" s="25">
        <v>8.370000000000001</v>
      </c>
      <c r="BJ208" s="25">
        <v>46.5</v>
      </c>
      <c r="BK208" s="25">
        <v>10.23</v>
      </c>
      <c r="BL208" s="25">
        <v>0</v>
      </c>
      <c r="BM208" s="25">
        <v>17.670000000000002</v>
      </c>
      <c r="BN208" s="25">
        <v>19.53</v>
      </c>
    </row>
    <row r="209" spans="1:66" x14ac:dyDescent="0.25">
      <c r="A209" s="6">
        <v>45110</v>
      </c>
      <c r="B209" t="s">
        <v>13</v>
      </c>
      <c r="C209">
        <v>3</v>
      </c>
      <c r="D209">
        <f t="shared" si="27"/>
        <v>531.96000000000015</v>
      </c>
      <c r="E209">
        <f t="shared" si="28"/>
        <v>159.03000000000003</v>
      </c>
      <c r="F209">
        <f t="shared" si="29"/>
        <v>137.6400000000001</v>
      </c>
      <c r="G209">
        <f t="shared" si="30"/>
        <v>94.86</v>
      </c>
      <c r="H209">
        <f t="shared" si="31"/>
        <v>140.43</v>
      </c>
      <c r="I209">
        <v>0</v>
      </c>
      <c r="J209" s="22">
        <v>0.51150000000000007</v>
      </c>
      <c r="K209" s="22">
        <v>0.43710000000000004</v>
      </c>
      <c r="L209" s="22">
        <v>0.81840000000000002</v>
      </c>
      <c r="M209" s="22">
        <v>0.81840000000000002</v>
      </c>
      <c r="N209" s="22">
        <v>0.88350000000000006</v>
      </c>
      <c r="O209" s="24">
        <v>0.74400000000000011</v>
      </c>
      <c r="P209" s="24">
        <v>0.74400000000000011</v>
      </c>
      <c r="Q209" s="24">
        <v>0.1953</v>
      </c>
      <c r="R209" s="24">
        <v>0.34410000000000002</v>
      </c>
      <c r="S209" s="24">
        <v>0.55800000000000005</v>
      </c>
      <c r="T209" s="24">
        <v>0.46500000000000002</v>
      </c>
      <c r="U209" s="24">
        <v>9.3000000000000013E-2</v>
      </c>
      <c r="V209" s="24">
        <v>0.88350000000000006</v>
      </c>
      <c r="W209" s="24">
        <v>0.72540000000000004</v>
      </c>
      <c r="X209" s="24">
        <v>0.65100000000000013</v>
      </c>
      <c r="Y209" s="24">
        <v>0.83700000000000008</v>
      </c>
      <c r="Z209" s="24">
        <v>0.88350000000000006</v>
      </c>
      <c r="AA209" s="25">
        <v>23.25</v>
      </c>
      <c r="AB209" s="25">
        <v>9.3000000000000007</v>
      </c>
      <c r="AC209" s="25">
        <v>0</v>
      </c>
      <c r="AD209" s="25">
        <v>0</v>
      </c>
      <c r="AE209" s="25">
        <v>10.230000000000054</v>
      </c>
      <c r="AF209" s="25">
        <v>13.950000000000054</v>
      </c>
      <c r="AG209" s="25">
        <v>40.92</v>
      </c>
      <c r="AH209" s="25">
        <v>13.950000000000001</v>
      </c>
      <c r="AI209" s="25">
        <v>0</v>
      </c>
      <c r="AJ209" s="25">
        <v>26.040000000000003</v>
      </c>
      <c r="AK209" s="25">
        <v>6.5100000000000007</v>
      </c>
      <c r="AL209" s="25">
        <v>9.3000000000000007</v>
      </c>
      <c r="AM209" s="25">
        <v>33.480000000000004</v>
      </c>
      <c r="AN209" s="25">
        <v>9.3000000000000007</v>
      </c>
      <c r="AO209" s="25">
        <v>13.950000000000001</v>
      </c>
      <c r="AP209" s="25">
        <v>9.3000000000000007</v>
      </c>
      <c r="AQ209" s="25">
        <v>12.09</v>
      </c>
      <c r="AR209" s="25">
        <v>0</v>
      </c>
      <c r="AS209" s="25">
        <v>25.110000000000003</v>
      </c>
      <c r="AT209" s="25">
        <v>27.900000000000002</v>
      </c>
      <c r="AU209" s="25">
        <v>5.58</v>
      </c>
      <c r="AV209" s="25">
        <v>0</v>
      </c>
      <c r="AW209" s="25">
        <v>20.46</v>
      </c>
      <c r="AX209" s="25">
        <v>9.3000000000000007</v>
      </c>
      <c r="AY209" s="25">
        <v>8.370000000000001</v>
      </c>
      <c r="AZ209" s="25">
        <v>49.29</v>
      </c>
      <c r="BA209" s="25">
        <v>0</v>
      </c>
      <c r="BB209" s="25">
        <v>0</v>
      </c>
      <c r="BC209" s="25">
        <v>1.86</v>
      </c>
      <c r="BD209" s="25">
        <v>0</v>
      </c>
      <c r="BE209" s="25">
        <v>0</v>
      </c>
      <c r="BF209" s="25">
        <v>0.93</v>
      </c>
      <c r="BG209" s="25">
        <v>11.16</v>
      </c>
      <c r="BH209" s="25">
        <v>0</v>
      </c>
      <c r="BI209" s="25">
        <v>28.830000000000002</v>
      </c>
      <c r="BJ209" s="25">
        <v>17.670000000000002</v>
      </c>
      <c r="BK209" s="25">
        <v>6.5100000000000007</v>
      </c>
      <c r="BL209" s="25">
        <v>38.130000000000003</v>
      </c>
      <c r="BM209" s="25">
        <v>39.06</v>
      </c>
      <c r="BN209" s="25">
        <v>16.740000000000002</v>
      </c>
    </row>
    <row r="210" spans="1:66" x14ac:dyDescent="0.25">
      <c r="A210" s="6">
        <v>45111</v>
      </c>
      <c r="B210" t="s">
        <v>13</v>
      </c>
      <c r="C210">
        <v>4</v>
      </c>
      <c r="D210">
        <f t="shared" si="27"/>
        <v>323.64</v>
      </c>
      <c r="E210">
        <f t="shared" si="28"/>
        <v>67.890000000000015</v>
      </c>
      <c r="F210">
        <f t="shared" si="29"/>
        <v>135.78</v>
      </c>
      <c r="G210">
        <f t="shared" si="30"/>
        <v>38.130000000000003</v>
      </c>
      <c r="H210">
        <f t="shared" si="31"/>
        <v>81.84</v>
      </c>
      <c r="I210">
        <v>1</v>
      </c>
      <c r="J210" s="22">
        <v>0.26040000000000002</v>
      </c>
      <c r="K210" s="22">
        <v>0.77190000000000014</v>
      </c>
      <c r="L210" s="22">
        <v>0.54869999999999997</v>
      </c>
      <c r="M210" s="22">
        <v>0.81840000000000002</v>
      </c>
      <c r="N210" s="22">
        <v>0.74400000000000011</v>
      </c>
      <c r="O210" s="24">
        <v>0.55800000000000005</v>
      </c>
      <c r="P210" s="24">
        <v>0.64170000000000005</v>
      </c>
      <c r="Q210" s="24">
        <v>0.1023</v>
      </c>
      <c r="R210" s="24">
        <v>0.34410000000000002</v>
      </c>
      <c r="S210" s="24">
        <v>0.73470000000000002</v>
      </c>
      <c r="T210" s="24">
        <v>0.83700000000000008</v>
      </c>
      <c r="U210" s="24">
        <v>0.53010000000000013</v>
      </c>
      <c r="V210" s="24">
        <v>0.64170000000000005</v>
      </c>
      <c r="W210" s="24">
        <v>0.33479999999999999</v>
      </c>
      <c r="X210" s="24">
        <v>0.83700000000000008</v>
      </c>
      <c r="Y210" s="24">
        <v>0.74400000000000011</v>
      </c>
      <c r="Z210" s="24">
        <v>0.69750000000000001</v>
      </c>
      <c r="AA210" s="25">
        <v>13.020000000000001</v>
      </c>
      <c r="AB210" s="25">
        <v>10.23</v>
      </c>
      <c r="AC210" s="25">
        <v>0</v>
      </c>
      <c r="AD210" s="25">
        <v>0.93</v>
      </c>
      <c r="AE210" s="25">
        <v>7.44</v>
      </c>
      <c r="AF210" s="25">
        <v>34.410000000000004</v>
      </c>
      <c r="AG210" s="25">
        <v>22.32</v>
      </c>
      <c r="AH210" s="25">
        <v>15.81</v>
      </c>
      <c r="AI210" s="25">
        <v>30.69</v>
      </c>
      <c r="AJ210" s="25">
        <v>0.93</v>
      </c>
      <c r="AK210" s="25">
        <v>20.46</v>
      </c>
      <c r="AL210" s="25">
        <v>26.970000000000002</v>
      </c>
      <c r="AM210" s="25">
        <v>0</v>
      </c>
      <c r="AN210" s="25">
        <v>8.370000000000001</v>
      </c>
      <c r="AO210" s="25">
        <v>6.5100000000000007</v>
      </c>
      <c r="AP210" s="25">
        <v>7.44</v>
      </c>
      <c r="AQ210" s="25">
        <v>0</v>
      </c>
      <c r="AR210" s="25">
        <v>0</v>
      </c>
      <c r="AS210" s="25">
        <v>0</v>
      </c>
      <c r="AT210" s="25">
        <v>32.550000000000004</v>
      </c>
      <c r="AU210" s="25">
        <v>0</v>
      </c>
      <c r="AV210" s="25">
        <v>0</v>
      </c>
      <c r="AW210" s="25">
        <v>0</v>
      </c>
      <c r="AX210" s="25">
        <v>0</v>
      </c>
      <c r="AY210" s="25">
        <v>19.53</v>
      </c>
      <c r="AZ210" s="25">
        <v>8.370000000000001</v>
      </c>
      <c r="BA210" s="25">
        <v>0.93</v>
      </c>
      <c r="BB210" s="25">
        <v>8.370000000000001</v>
      </c>
      <c r="BC210" s="25">
        <v>0.93</v>
      </c>
      <c r="BD210" s="25">
        <v>0</v>
      </c>
      <c r="BE210" s="25">
        <v>13.950000000000001</v>
      </c>
      <c r="BF210" s="25">
        <v>0</v>
      </c>
      <c r="BG210" s="25">
        <v>0</v>
      </c>
      <c r="BH210" s="25">
        <v>0</v>
      </c>
      <c r="BI210" s="25">
        <v>0</v>
      </c>
      <c r="BJ210" s="25">
        <v>12.09</v>
      </c>
      <c r="BK210" s="25">
        <v>11.16</v>
      </c>
      <c r="BL210" s="25">
        <v>26.040000000000003</v>
      </c>
      <c r="BM210" s="25">
        <v>0</v>
      </c>
      <c r="BN210" s="25">
        <v>4.6500000000000004</v>
      </c>
    </row>
    <row r="211" spans="1:66" x14ac:dyDescent="0.25">
      <c r="A211" s="6">
        <v>45112</v>
      </c>
      <c r="B211" t="s">
        <v>13</v>
      </c>
      <c r="C211">
        <v>5</v>
      </c>
      <c r="D211">
        <f t="shared" si="27"/>
        <v>381.3</v>
      </c>
      <c r="E211">
        <f t="shared" si="28"/>
        <v>99.51</v>
      </c>
      <c r="F211">
        <f t="shared" si="29"/>
        <v>126.48</v>
      </c>
      <c r="G211">
        <f t="shared" si="30"/>
        <v>84.63000000000001</v>
      </c>
      <c r="H211">
        <f t="shared" si="31"/>
        <v>70.680000000000007</v>
      </c>
      <c r="I211">
        <v>0</v>
      </c>
      <c r="J211" s="22">
        <v>0.2883</v>
      </c>
      <c r="K211" s="22">
        <v>0.46500000000000002</v>
      </c>
      <c r="L211" s="22">
        <v>0.71610000000000007</v>
      </c>
      <c r="M211" s="22">
        <v>0.90210000000000001</v>
      </c>
      <c r="N211" s="22">
        <v>0.8277000000000001</v>
      </c>
      <c r="O211" s="24">
        <v>0.41850000000000004</v>
      </c>
      <c r="P211" s="24">
        <v>0.53939999999999999</v>
      </c>
      <c r="Q211" s="24">
        <v>9.3000000000000013E-2</v>
      </c>
      <c r="R211" s="24">
        <v>0.87420000000000009</v>
      </c>
      <c r="S211" s="24">
        <v>0.5766</v>
      </c>
      <c r="T211" s="24">
        <v>0.8277000000000001</v>
      </c>
      <c r="U211" s="24">
        <v>0.38130000000000003</v>
      </c>
      <c r="V211" s="24">
        <v>0.81840000000000002</v>
      </c>
      <c r="W211" s="24">
        <v>0.88350000000000006</v>
      </c>
      <c r="X211" s="24">
        <v>0.40920000000000001</v>
      </c>
      <c r="Y211" s="24">
        <v>0.80910000000000004</v>
      </c>
      <c r="Z211" s="24">
        <v>0.91139999999999999</v>
      </c>
      <c r="AA211" s="25">
        <v>0</v>
      </c>
      <c r="AB211" s="25">
        <v>14.88</v>
      </c>
      <c r="AC211" s="25">
        <v>15.81</v>
      </c>
      <c r="AD211" s="25">
        <v>29.76</v>
      </c>
      <c r="AE211" s="25">
        <v>12.09</v>
      </c>
      <c r="AF211" s="25">
        <v>11.16</v>
      </c>
      <c r="AG211" s="25">
        <v>1.86</v>
      </c>
      <c r="AH211" s="25">
        <v>9.3000000000000007</v>
      </c>
      <c r="AI211" s="25">
        <v>31.62</v>
      </c>
      <c r="AJ211" s="25">
        <v>0</v>
      </c>
      <c r="AK211" s="25">
        <v>4.6500000000000004</v>
      </c>
      <c r="AL211" s="25">
        <v>0</v>
      </c>
      <c r="AM211" s="25">
        <v>0</v>
      </c>
      <c r="AN211" s="25">
        <v>12.09</v>
      </c>
      <c r="AO211" s="25">
        <v>13.020000000000001</v>
      </c>
      <c r="AP211" s="25">
        <v>3.72</v>
      </c>
      <c r="AQ211" s="25">
        <v>0</v>
      </c>
      <c r="AR211" s="25">
        <v>0</v>
      </c>
      <c r="AS211" s="25">
        <v>3.72</v>
      </c>
      <c r="AT211" s="25">
        <v>38.130000000000003</v>
      </c>
      <c r="AU211" s="25">
        <v>0</v>
      </c>
      <c r="AV211" s="25">
        <v>3.72</v>
      </c>
      <c r="AW211" s="25">
        <v>0</v>
      </c>
      <c r="AX211" s="25">
        <v>14.88</v>
      </c>
      <c r="AY211" s="25">
        <v>12.09</v>
      </c>
      <c r="AZ211" s="25">
        <v>12.09</v>
      </c>
      <c r="BA211" s="25">
        <v>30.69</v>
      </c>
      <c r="BB211" s="25">
        <v>3.72</v>
      </c>
      <c r="BC211" s="25">
        <v>4.6500000000000004</v>
      </c>
      <c r="BD211" s="25">
        <v>2.79</v>
      </c>
      <c r="BE211" s="25">
        <v>17.670000000000002</v>
      </c>
      <c r="BF211" s="25">
        <v>0</v>
      </c>
      <c r="BG211" s="25">
        <v>16.740000000000002</v>
      </c>
      <c r="BH211" s="25">
        <v>14.88</v>
      </c>
      <c r="BI211" s="25">
        <v>0</v>
      </c>
      <c r="BJ211" s="25">
        <v>19.53</v>
      </c>
      <c r="BK211" s="25">
        <v>16.740000000000002</v>
      </c>
      <c r="BL211" s="25">
        <v>0</v>
      </c>
      <c r="BM211" s="25">
        <v>10.23</v>
      </c>
      <c r="BN211" s="25">
        <v>3.72</v>
      </c>
    </row>
    <row r="212" spans="1:66" x14ac:dyDescent="0.25">
      <c r="A212" s="6">
        <v>45113</v>
      </c>
      <c r="B212" t="s">
        <v>13</v>
      </c>
      <c r="C212">
        <v>6</v>
      </c>
      <c r="D212">
        <f t="shared" si="27"/>
        <v>313.40999999999997</v>
      </c>
      <c r="E212">
        <f t="shared" si="28"/>
        <v>32.549999999999997</v>
      </c>
      <c r="F212">
        <f t="shared" si="29"/>
        <v>93.93</v>
      </c>
      <c r="G212">
        <f t="shared" si="30"/>
        <v>108.80999999999999</v>
      </c>
      <c r="H212">
        <f t="shared" si="31"/>
        <v>78.12</v>
      </c>
      <c r="I212">
        <v>0</v>
      </c>
      <c r="J212" s="22">
        <v>0.35340000000000005</v>
      </c>
      <c r="K212" s="22">
        <v>0.59520000000000006</v>
      </c>
      <c r="L212" s="22">
        <v>0.73470000000000002</v>
      </c>
      <c r="M212" s="22">
        <v>0.84630000000000005</v>
      </c>
      <c r="N212" s="22">
        <v>0.74400000000000011</v>
      </c>
      <c r="O212" s="24">
        <v>0.71610000000000007</v>
      </c>
      <c r="P212" s="24">
        <v>0.43710000000000004</v>
      </c>
      <c r="Q212" s="24">
        <v>0.56730000000000003</v>
      </c>
      <c r="R212" s="24">
        <v>0.81840000000000002</v>
      </c>
      <c r="S212" s="24">
        <v>0.60450000000000004</v>
      </c>
      <c r="T212" s="24">
        <v>0.56730000000000003</v>
      </c>
      <c r="U212" s="24">
        <v>9.3000000000000013E-2</v>
      </c>
      <c r="V212" s="24">
        <v>0.76260000000000006</v>
      </c>
      <c r="W212" s="24">
        <v>0.83700000000000008</v>
      </c>
      <c r="X212" s="24">
        <v>0.33479999999999999</v>
      </c>
      <c r="Y212" s="24">
        <v>0.2883</v>
      </c>
      <c r="Z212" s="24">
        <v>0.25110000000000005</v>
      </c>
      <c r="AA212" s="25">
        <v>0</v>
      </c>
      <c r="AB212" s="25">
        <v>23.25</v>
      </c>
      <c r="AC212" s="25">
        <v>27.900000000000002</v>
      </c>
      <c r="AD212" s="25">
        <v>1.86</v>
      </c>
      <c r="AE212" s="25">
        <v>2.79</v>
      </c>
      <c r="AF212" s="25">
        <v>26.040000000000003</v>
      </c>
      <c r="AG212" s="25">
        <v>0</v>
      </c>
      <c r="AH212" s="25">
        <v>0</v>
      </c>
      <c r="AI212" s="25">
        <v>11.16</v>
      </c>
      <c r="AJ212" s="25">
        <v>0.93</v>
      </c>
      <c r="AK212" s="25">
        <v>22.32</v>
      </c>
      <c r="AL212" s="25">
        <v>0</v>
      </c>
      <c r="AM212" s="25">
        <v>6.5100000000000007</v>
      </c>
      <c r="AN212" s="25">
        <v>0</v>
      </c>
      <c r="AO212" s="25">
        <v>2.79</v>
      </c>
      <c r="AP212" s="25">
        <v>0</v>
      </c>
      <c r="AQ212" s="25">
        <v>7.44</v>
      </c>
      <c r="AR212" s="25">
        <v>19.53</v>
      </c>
      <c r="AS212" s="25">
        <v>9.3000000000000007</v>
      </c>
      <c r="AT212" s="25">
        <v>32.550000000000004</v>
      </c>
      <c r="AU212" s="25">
        <v>0.93</v>
      </c>
      <c r="AV212" s="25">
        <v>11.16</v>
      </c>
      <c r="AW212" s="25">
        <v>0</v>
      </c>
      <c r="AX212" s="25">
        <v>20.46</v>
      </c>
      <c r="AY212" s="25">
        <v>10.23</v>
      </c>
      <c r="AZ212" s="25">
        <v>16.740000000000002</v>
      </c>
      <c r="BA212" s="25">
        <v>17.670000000000002</v>
      </c>
      <c r="BB212" s="25">
        <v>14.88</v>
      </c>
      <c r="BC212" s="25">
        <v>5.58</v>
      </c>
      <c r="BD212" s="25">
        <v>11.16</v>
      </c>
      <c r="BE212" s="25">
        <v>0</v>
      </c>
      <c r="BF212" s="25">
        <v>0</v>
      </c>
      <c r="BG212" s="25">
        <v>2.79</v>
      </c>
      <c r="BH212" s="25">
        <v>0</v>
      </c>
      <c r="BI212" s="25">
        <v>17.670000000000002</v>
      </c>
      <c r="BJ212" s="25">
        <v>1.86</v>
      </c>
      <c r="BK212" s="25">
        <v>2.79</v>
      </c>
      <c r="BL212" s="25">
        <v>0</v>
      </c>
      <c r="BM212" s="25">
        <v>4.6500000000000004</v>
      </c>
      <c r="BN212" s="25">
        <v>2.79</v>
      </c>
    </row>
    <row r="213" spans="1:66" x14ac:dyDescent="0.25">
      <c r="A213" s="6">
        <v>45114</v>
      </c>
      <c r="B213" t="s">
        <v>13</v>
      </c>
      <c r="C213">
        <v>7</v>
      </c>
      <c r="D213">
        <f t="shared" si="27"/>
        <v>360.84000000000003</v>
      </c>
      <c r="E213">
        <f t="shared" si="28"/>
        <v>117.18</v>
      </c>
      <c r="F213">
        <f t="shared" si="29"/>
        <v>114.39</v>
      </c>
      <c r="G213">
        <f t="shared" si="30"/>
        <v>64.17</v>
      </c>
      <c r="H213">
        <f t="shared" si="31"/>
        <v>65.100000000000009</v>
      </c>
      <c r="I213">
        <v>0</v>
      </c>
      <c r="J213" s="22">
        <v>0.80910000000000004</v>
      </c>
      <c r="K213" s="22">
        <v>0.54869999999999997</v>
      </c>
      <c r="L213" s="22">
        <v>0.69750000000000001</v>
      </c>
      <c r="M213" s="22">
        <v>0.92070000000000007</v>
      </c>
      <c r="N213" s="22">
        <v>0.88350000000000006</v>
      </c>
      <c r="O213" s="24">
        <v>0.58590000000000009</v>
      </c>
      <c r="P213" s="24">
        <v>0.91139999999999999</v>
      </c>
      <c r="Q213" s="24">
        <v>0.53939999999999999</v>
      </c>
      <c r="R213" s="24">
        <v>0.69750000000000001</v>
      </c>
      <c r="S213" s="24">
        <v>0.40920000000000001</v>
      </c>
      <c r="T213" s="24">
        <v>0.58590000000000009</v>
      </c>
      <c r="U213" s="24">
        <v>0.74400000000000011</v>
      </c>
      <c r="V213" s="24">
        <v>0.50220000000000009</v>
      </c>
      <c r="W213" s="24">
        <v>0.61380000000000001</v>
      </c>
      <c r="X213" s="24">
        <v>9.3000000000000013E-2</v>
      </c>
      <c r="Y213" s="24">
        <v>0.65100000000000013</v>
      </c>
      <c r="Z213" s="24">
        <v>0.52080000000000004</v>
      </c>
      <c r="AA213" s="25">
        <v>40.92</v>
      </c>
      <c r="AB213" s="25">
        <v>0</v>
      </c>
      <c r="AC213" s="25">
        <v>0</v>
      </c>
      <c r="AD213" s="25">
        <v>0</v>
      </c>
      <c r="AE213" s="25">
        <v>6.5100000000000007</v>
      </c>
      <c r="AF213" s="25">
        <v>0.93</v>
      </c>
      <c r="AG213" s="25">
        <v>0</v>
      </c>
      <c r="AH213" s="25">
        <v>46.5</v>
      </c>
      <c r="AI213" s="25">
        <v>19.53</v>
      </c>
      <c r="AJ213" s="25">
        <v>0</v>
      </c>
      <c r="AK213" s="25">
        <v>3.72</v>
      </c>
      <c r="AL213" s="25">
        <v>0</v>
      </c>
      <c r="AM213" s="25">
        <v>0</v>
      </c>
      <c r="AN213" s="25">
        <v>2.79</v>
      </c>
      <c r="AO213" s="25">
        <v>3.72</v>
      </c>
      <c r="AP213" s="25">
        <v>17.670000000000002</v>
      </c>
      <c r="AQ213" s="25">
        <v>0</v>
      </c>
      <c r="AR213" s="25">
        <v>9.3000000000000007</v>
      </c>
      <c r="AS213" s="25">
        <v>14.88</v>
      </c>
      <c r="AT213" s="25">
        <v>16.740000000000002</v>
      </c>
      <c r="AU213" s="25">
        <v>3.72</v>
      </c>
      <c r="AV213" s="25">
        <v>0.93</v>
      </c>
      <c r="AW213" s="25">
        <v>3.72</v>
      </c>
      <c r="AX213" s="25">
        <v>1.86</v>
      </c>
      <c r="AY213" s="25">
        <v>6.5100000000000007</v>
      </c>
      <c r="AZ213" s="25">
        <v>11.16</v>
      </c>
      <c r="BA213" s="25">
        <v>2.79</v>
      </c>
      <c r="BB213" s="25">
        <v>5.58</v>
      </c>
      <c r="BC213" s="25">
        <v>27.900000000000002</v>
      </c>
      <c r="BD213" s="25">
        <v>0</v>
      </c>
      <c r="BE213" s="25">
        <v>10.23</v>
      </c>
      <c r="BF213" s="25">
        <v>3.72</v>
      </c>
      <c r="BG213" s="25">
        <v>26.970000000000002</v>
      </c>
      <c r="BH213" s="25">
        <v>26.970000000000002</v>
      </c>
      <c r="BI213" s="25">
        <v>13.020000000000001</v>
      </c>
      <c r="BJ213" s="25">
        <v>2.79</v>
      </c>
      <c r="BK213" s="25">
        <v>16.740000000000002</v>
      </c>
      <c r="BL213" s="25">
        <v>12.09</v>
      </c>
      <c r="BM213" s="25">
        <v>0</v>
      </c>
      <c r="BN213" s="25">
        <v>4.6500000000000004</v>
      </c>
    </row>
    <row r="214" spans="1:66" x14ac:dyDescent="0.25">
      <c r="A214" s="6">
        <v>45115</v>
      </c>
      <c r="B214" t="s">
        <v>13</v>
      </c>
      <c r="C214">
        <v>8</v>
      </c>
      <c r="D214">
        <f t="shared" si="27"/>
        <v>431.52000000000004</v>
      </c>
      <c r="E214">
        <f t="shared" si="28"/>
        <v>100.44000000000001</v>
      </c>
      <c r="F214">
        <f t="shared" si="29"/>
        <v>89.28</v>
      </c>
      <c r="G214">
        <f t="shared" si="30"/>
        <v>157.17000000000002</v>
      </c>
      <c r="H214">
        <f t="shared" si="31"/>
        <v>84.63000000000001</v>
      </c>
      <c r="I214">
        <v>0</v>
      </c>
      <c r="J214" s="22">
        <v>0.48360000000000003</v>
      </c>
      <c r="K214" s="22">
        <v>0.46500000000000002</v>
      </c>
      <c r="L214" s="22">
        <v>0.69750000000000001</v>
      </c>
      <c r="M214" s="22">
        <v>0.14880000000000002</v>
      </c>
      <c r="N214" s="22">
        <v>0.83700000000000008</v>
      </c>
      <c r="O214" s="24">
        <v>0.90210000000000001</v>
      </c>
      <c r="P214" s="24">
        <v>0.61380000000000001</v>
      </c>
      <c r="Q214" s="24">
        <v>0.54869999999999997</v>
      </c>
      <c r="R214" s="24">
        <v>0.83700000000000008</v>
      </c>
      <c r="S214" s="24">
        <v>0.66959999999999997</v>
      </c>
      <c r="T214" s="24">
        <v>0.86490000000000011</v>
      </c>
      <c r="U214" s="24">
        <v>0.50220000000000009</v>
      </c>
      <c r="V214" s="24">
        <v>0.93</v>
      </c>
      <c r="W214" s="24">
        <v>0.87420000000000009</v>
      </c>
      <c r="X214" s="24">
        <v>0.58590000000000009</v>
      </c>
      <c r="Y214" s="24">
        <v>0.27900000000000003</v>
      </c>
      <c r="Z214" s="24">
        <v>0.31620000000000004</v>
      </c>
      <c r="AA214" s="25">
        <v>0</v>
      </c>
      <c r="AB214" s="25">
        <v>31.62</v>
      </c>
      <c r="AC214" s="25">
        <v>12.09</v>
      </c>
      <c r="AD214" s="25">
        <v>0</v>
      </c>
      <c r="AE214" s="25">
        <v>2.79</v>
      </c>
      <c r="AF214" s="25">
        <v>9.3000000000000007</v>
      </c>
      <c r="AG214" s="25">
        <v>1.86</v>
      </c>
      <c r="AH214" s="25">
        <v>6.5100000000000007</v>
      </c>
      <c r="AI214" s="25">
        <v>4.6500000000000004</v>
      </c>
      <c r="AJ214" s="25">
        <v>20.46</v>
      </c>
      <c r="AK214" s="25">
        <v>0</v>
      </c>
      <c r="AL214" s="25">
        <v>0</v>
      </c>
      <c r="AM214" s="25">
        <v>4.6500000000000004</v>
      </c>
      <c r="AN214" s="25">
        <v>0</v>
      </c>
      <c r="AO214" s="25">
        <v>18.600000000000001</v>
      </c>
      <c r="AP214" s="25">
        <v>27.900000000000002</v>
      </c>
      <c r="AQ214" s="25">
        <v>12.09</v>
      </c>
      <c r="AR214" s="25">
        <v>10.23</v>
      </c>
      <c r="AS214" s="25">
        <v>0</v>
      </c>
      <c r="AT214" s="25">
        <v>11.16</v>
      </c>
      <c r="AU214" s="25">
        <v>15.81</v>
      </c>
      <c r="AV214" s="25">
        <v>39.06</v>
      </c>
      <c r="AW214" s="25">
        <v>25.110000000000003</v>
      </c>
      <c r="AX214" s="25">
        <v>0</v>
      </c>
      <c r="AY214" s="25">
        <v>0</v>
      </c>
      <c r="AZ214" s="25">
        <v>21.39</v>
      </c>
      <c r="BA214" s="25">
        <v>0</v>
      </c>
      <c r="BB214" s="25">
        <v>0</v>
      </c>
      <c r="BC214" s="25">
        <v>21.39</v>
      </c>
      <c r="BD214" s="25">
        <v>34.410000000000004</v>
      </c>
      <c r="BE214" s="25">
        <v>0</v>
      </c>
      <c r="BF214" s="25">
        <v>26.970000000000002</v>
      </c>
      <c r="BG214" s="25">
        <v>0</v>
      </c>
      <c r="BH214" s="25">
        <v>5.58</v>
      </c>
      <c r="BI214" s="25">
        <v>0.93</v>
      </c>
      <c r="BJ214" s="25">
        <v>13.020000000000001</v>
      </c>
      <c r="BK214" s="25">
        <v>13.020000000000001</v>
      </c>
      <c r="BL214" s="25">
        <v>0</v>
      </c>
      <c r="BM214" s="25">
        <v>25.110000000000003</v>
      </c>
      <c r="BN214" s="25">
        <v>15.81</v>
      </c>
    </row>
    <row r="215" spans="1:66" x14ac:dyDescent="0.25">
      <c r="A215" s="6">
        <v>45116</v>
      </c>
      <c r="B215" t="s">
        <v>13</v>
      </c>
      <c r="C215">
        <v>9</v>
      </c>
      <c r="D215">
        <f t="shared" si="27"/>
        <v>420.36</v>
      </c>
      <c r="E215">
        <f t="shared" si="28"/>
        <v>75.329999999999941</v>
      </c>
      <c r="F215">
        <f t="shared" si="29"/>
        <v>130.20000000000002</v>
      </c>
      <c r="G215">
        <f t="shared" si="30"/>
        <v>134.85000000000002</v>
      </c>
      <c r="H215">
        <f t="shared" si="31"/>
        <v>79.98</v>
      </c>
      <c r="I215">
        <v>0</v>
      </c>
      <c r="J215" s="22">
        <v>0.33479999999999999</v>
      </c>
      <c r="K215" s="22">
        <v>0.52080000000000004</v>
      </c>
      <c r="L215" s="22">
        <v>0.74400000000000011</v>
      </c>
      <c r="M215" s="22">
        <v>0.8277000000000001</v>
      </c>
      <c r="N215" s="22">
        <v>0.71610000000000007</v>
      </c>
      <c r="O215" s="24">
        <v>0.44640000000000002</v>
      </c>
      <c r="P215" s="24">
        <v>0.67890000000000006</v>
      </c>
      <c r="Q215" s="24">
        <v>0.67890000000000006</v>
      </c>
      <c r="R215" s="24">
        <v>0.79980000000000007</v>
      </c>
      <c r="S215" s="24">
        <v>0.63240000000000007</v>
      </c>
      <c r="T215" s="24">
        <v>0.68820000000000003</v>
      </c>
      <c r="U215" s="24">
        <v>0.38130000000000003</v>
      </c>
      <c r="V215" s="24">
        <v>0.43710000000000004</v>
      </c>
      <c r="W215" s="24">
        <v>0.38130000000000003</v>
      </c>
      <c r="X215" s="24">
        <v>0.88350000000000006</v>
      </c>
      <c r="Y215" s="24">
        <v>0.39990000000000003</v>
      </c>
      <c r="Z215" s="24">
        <v>0.65100000000000013</v>
      </c>
      <c r="AA215" s="25">
        <v>29.76</v>
      </c>
      <c r="AB215" s="25">
        <v>11.16</v>
      </c>
      <c r="AC215" s="25">
        <v>0.93</v>
      </c>
      <c r="AD215" s="25">
        <v>0</v>
      </c>
      <c r="AE215" s="25">
        <v>7.44</v>
      </c>
      <c r="AF215" s="25">
        <v>7.44</v>
      </c>
      <c r="AG215" s="25">
        <v>36.270000000000003</v>
      </c>
      <c r="AH215" s="25">
        <v>26.040000000000003</v>
      </c>
      <c r="AI215" s="25">
        <v>3.72</v>
      </c>
      <c r="AJ215" s="25">
        <v>7.44</v>
      </c>
      <c r="AK215" s="25">
        <v>0.93</v>
      </c>
      <c r="AL215" s="25">
        <v>32.550000000000004</v>
      </c>
      <c r="AM215" s="25">
        <v>0</v>
      </c>
      <c r="AN215" s="25">
        <v>0</v>
      </c>
      <c r="AO215" s="25">
        <v>1.86</v>
      </c>
      <c r="AP215" s="25">
        <v>7.44</v>
      </c>
      <c r="AQ215" s="25">
        <v>19.53</v>
      </c>
      <c r="AR215" s="25">
        <v>3.72</v>
      </c>
      <c r="AS215" s="25">
        <v>11.16</v>
      </c>
      <c r="AT215" s="25">
        <v>3.72</v>
      </c>
      <c r="AU215" s="25">
        <v>7.44</v>
      </c>
      <c r="AV215" s="25">
        <v>1.86</v>
      </c>
      <c r="AW215" s="25">
        <v>25.110000000000003</v>
      </c>
      <c r="AX215" s="25">
        <v>3.72</v>
      </c>
      <c r="AY215" s="25">
        <v>8.370000000000001</v>
      </c>
      <c r="AZ215" s="25">
        <v>13.020000000000001</v>
      </c>
      <c r="BA215" s="25">
        <v>16.740000000000002</v>
      </c>
      <c r="BB215" s="25">
        <v>27.900000000000002</v>
      </c>
      <c r="BC215" s="25">
        <v>9.3000000000000007</v>
      </c>
      <c r="BD215" s="25">
        <v>21.39</v>
      </c>
      <c r="BE215" s="25">
        <v>3.72</v>
      </c>
      <c r="BF215" s="25">
        <v>1.86</v>
      </c>
      <c r="BG215" s="25">
        <v>6.5100000000000007</v>
      </c>
      <c r="BH215" s="25">
        <v>8.3699999999999477</v>
      </c>
      <c r="BI215" s="25">
        <v>1.86</v>
      </c>
      <c r="BJ215" s="25">
        <v>27.900000000000002</v>
      </c>
      <c r="BK215" s="25">
        <v>0</v>
      </c>
      <c r="BL215" s="25">
        <v>0</v>
      </c>
      <c r="BM215" s="25">
        <v>19.53</v>
      </c>
      <c r="BN215" s="25">
        <v>5.58</v>
      </c>
    </row>
    <row r="216" spans="1:66" x14ac:dyDescent="0.25">
      <c r="A216" s="6">
        <v>45117</v>
      </c>
      <c r="B216" t="s">
        <v>13</v>
      </c>
      <c r="C216">
        <v>10</v>
      </c>
      <c r="D216">
        <f t="shared" si="27"/>
        <v>462.21000000000009</v>
      </c>
      <c r="E216">
        <f t="shared" si="28"/>
        <v>79.98</v>
      </c>
      <c r="F216">
        <f t="shared" si="29"/>
        <v>141.36000000000001</v>
      </c>
      <c r="G216">
        <f t="shared" si="30"/>
        <v>143.22</v>
      </c>
      <c r="H216">
        <f t="shared" si="31"/>
        <v>97.65000000000002</v>
      </c>
      <c r="I216">
        <v>0</v>
      </c>
      <c r="J216" s="22">
        <v>0.83700000000000008</v>
      </c>
      <c r="K216" s="22">
        <v>0.70680000000000009</v>
      </c>
      <c r="L216" s="22">
        <v>0.70680000000000009</v>
      </c>
      <c r="M216" s="22">
        <v>0.84630000000000005</v>
      </c>
      <c r="N216" s="22">
        <v>0.63240000000000007</v>
      </c>
      <c r="O216" s="24">
        <v>0.6231000000000001</v>
      </c>
      <c r="P216" s="24">
        <v>0.5766</v>
      </c>
      <c r="Q216" s="24">
        <v>0.69750000000000001</v>
      </c>
      <c r="R216" s="24">
        <v>0.90210000000000001</v>
      </c>
      <c r="S216" s="24">
        <v>0.56730000000000003</v>
      </c>
      <c r="T216" s="24">
        <v>0.66959999999999997</v>
      </c>
      <c r="U216" s="24">
        <v>0.65100000000000013</v>
      </c>
      <c r="V216" s="24">
        <v>0.89280000000000004</v>
      </c>
      <c r="W216" s="24">
        <v>0.50220000000000009</v>
      </c>
      <c r="X216" s="24">
        <v>0.63240000000000007</v>
      </c>
      <c r="Y216" s="24">
        <v>0.27900000000000003</v>
      </c>
      <c r="Z216" s="24">
        <v>0.30690000000000001</v>
      </c>
      <c r="AA216" s="25">
        <v>13.020000000000001</v>
      </c>
      <c r="AB216" s="25">
        <v>0</v>
      </c>
      <c r="AC216" s="25">
        <v>34.410000000000004</v>
      </c>
      <c r="AD216" s="25">
        <v>0</v>
      </c>
      <c r="AE216" s="25">
        <v>0</v>
      </c>
      <c r="AF216" s="25">
        <v>18.600000000000001</v>
      </c>
      <c r="AG216" s="25">
        <v>14.88</v>
      </c>
      <c r="AH216" s="25">
        <v>16.740000000000002</v>
      </c>
      <c r="AI216" s="25">
        <v>11.16</v>
      </c>
      <c r="AJ216" s="25">
        <v>32.550000000000004</v>
      </c>
      <c r="AK216" s="25">
        <v>0</v>
      </c>
      <c r="AL216" s="25">
        <v>13.020000000000001</v>
      </c>
      <c r="AM216" s="25">
        <v>19.53</v>
      </c>
      <c r="AN216" s="25">
        <v>26.040000000000003</v>
      </c>
      <c r="AO216" s="25">
        <v>7.44</v>
      </c>
      <c r="AP216" s="25">
        <v>0</v>
      </c>
      <c r="AQ216" s="25">
        <v>15.81</v>
      </c>
      <c r="AR216" s="25">
        <v>8.370000000000001</v>
      </c>
      <c r="AS216" s="25">
        <v>0.93</v>
      </c>
      <c r="AT216" s="25">
        <v>6.5100000000000007</v>
      </c>
      <c r="AU216" s="25">
        <v>4.6500000000000004</v>
      </c>
      <c r="AV216" s="25">
        <v>8.370000000000001</v>
      </c>
      <c r="AW216" s="25">
        <v>22.32</v>
      </c>
      <c r="AX216" s="25">
        <v>2.79</v>
      </c>
      <c r="AY216" s="25">
        <v>28.830000000000002</v>
      </c>
      <c r="AZ216" s="25">
        <v>47.43</v>
      </c>
      <c r="BA216" s="25">
        <v>0</v>
      </c>
      <c r="BB216" s="25">
        <v>0</v>
      </c>
      <c r="BC216" s="25">
        <v>14.88</v>
      </c>
      <c r="BD216" s="25">
        <v>13.950000000000001</v>
      </c>
      <c r="BE216" s="25">
        <v>0</v>
      </c>
      <c r="BF216" s="25">
        <v>0.93</v>
      </c>
      <c r="BG216" s="25">
        <v>8.370000000000001</v>
      </c>
      <c r="BH216" s="25">
        <v>0</v>
      </c>
      <c r="BI216" s="25">
        <v>11.16</v>
      </c>
      <c r="BJ216" s="25">
        <v>4.6500000000000004</v>
      </c>
      <c r="BK216" s="25">
        <v>20.46</v>
      </c>
      <c r="BL216" s="25">
        <v>12.09</v>
      </c>
      <c r="BM216" s="25">
        <v>8.370000000000001</v>
      </c>
      <c r="BN216" s="25">
        <v>13.950000000000001</v>
      </c>
    </row>
    <row r="217" spans="1:66" x14ac:dyDescent="0.25">
      <c r="A217" s="6">
        <v>45118</v>
      </c>
      <c r="B217" t="s">
        <v>13</v>
      </c>
      <c r="C217">
        <v>11</v>
      </c>
      <c r="D217">
        <f t="shared" si="27"/>
        <v>392.46000000000004</v>
      </c>
      <c r="E217">
        <f t="shared" si="28"/>
        <v>160.89000000000001</v>
      </c>
      <c r="F217">
        <f t="shared" si="29"/>
        <v>127.41000000000001</v>
      </c>
      <c r="G217">
        <f t="shared" si="30"/>
        <v>68.820000000000007</v>
      </c>
      <c r="H217">
        <f t="shared" si="31"/>
        <v>35.340000000000003</v>
      </c>
      <c r="I217">
        <v>0</v>
      </c>
      <c r="J217" s="22">
        <v>0.33479999999999999</v>
      </c>
      <c r="K217" s="22">
        <v>0.47430000000000005</v>
      </c>
      <c r="L217" s="22">
        <v>0.71610000000000007</v>
      </c>
      <c r="M217" s="22">
        <v>0.74400000000000011</v>
      </c>
      <c r="N217" s="22">
        <v>0.1953</v>
      </c>
      <c r="O217" s="24">
        <v>0.87420000000000009</v>
      </c>
      <c r="P217" s="24">
        <v>0.86490000000000011</v>
      </c>
      <c r="Q217" s="24">
        <v>0.69750000000000001</v>
      </c>
      <c r="R217" s="24">
        <v>0.72540000000000004</v>
      </c>
      <c r="S217" s="24">
        <v>0.70680000000000009</v>
      </c>
      <c r="T217" s="24">
        <v>0.55800000000000005</v>
      </c>
      <c r="U217" s="24">
        <v>0.48360000000000003</v>
      </c>
      <c r="V217" s="24">
        <v>0.78120000000000001</v>
      </c>
      <c r="W217" s="24">
        <v>0.37200000000000005</v>
      </c>
      <c r="X217" s="24">
        <v>0.75330000000000008</v>
      </c>
      <c r="Y217" s="24">
        <v>0.79049999999999998</v>
      </c>
      <c r="Z217" s="24">
        <v>0.41850000000000004</v>
      </c>
      <c r="AA217" s="25">
        <v>32.550000000000004</v>
      </c>
      <c r="AB217" s="25">
        <v>0</v>
      </c>
      <c r="AC217" s="25">
        <v>3.72</v>
      </c>
      <c r="AD217" s="25">
        <v>21.39</v>
      </c>
      <c r="AE217" s="25">
        <v>0</v>
      </c>
      <c r="AF217" s="25">
        <v>5.58</v>
      </c>
      <c r="AG217" s="25">
        <v>34.410000000000004</v>
      </c>
      <c r="AH217" s="25">
        <v>4.6500000000000004</v>
      </c>
      <c r="AI217" s="25">
        <v>0</v>
      </c>
      <c r="AJ217" s="25">
        <v>25.110000000000003</v>
      </c>
      <c r="AK217" s="25">
        <v>13.950000000000001</v>
      </c>
      <c r="AL217" s="25">
        <v>3.72</v>
      </c>
      <c r="AM217" s="25">
        <v>0</v>
      </c>
      <c r="AN217" s="25">
        <v>10.23</v>
      </c>
      <c r="AO217" s="25">
        <v>7.44</v>
      </c>
      <c r="AP217" s="25">
        <v>12.09</v>
      </c>
      <c r="AQ217" s="25">
        <v>0</v>
      </c>
      <c r="AR217" s="25">
        <v>0</v>
      </c>
      <c r="AS217" s="25">
        <v>0</v>
      </c>
      <c r="AT217" s="25">
        <v>1.86</v>
      </c>
      <c r="AU217" s="25">
        <v>28.830000000000002</v>
      </c>
      <c r="AV217" s="25">
        <v>8.370000000000001</v>
      </c>
      <c r="AW217" s="25">
        <v>0</v>
      </c>
      <c r="AX217" s="25">
        <v>6.5100000000000007</v>
      </c>
      <c r="AY217" s="25">
        <v>1.86</v>
      </c>
      <c r="AZ217" s="25">
        <v>16.740000000000002</v>
      </c>
      <c r="BA217" s="25">
        <v>0.93</v>
      </c>
      <c r="BB217" s="25">
        <v>5.58</v>
      </c>
      <c r="BC217" s="25">
        <v>0</v>
      </c>
      <c r="BD217" s="25">
        <v>0</v>
      </c>
      <c r="BE217" s="25">
        <v>0</v>
      </c>
      <c r="BF217" s="25">
        <v>9.3000000000000007</v>
      </c>
      <c r="BG217" s="25">
        <v>48.36</v>
      </c>
      <c r="BH217" s="25">
        <v>13.950000000000001</v>
      </c>
      <c r="BI217" s="25">
        <v>28.830000000000002</v>
      </c>
      <c r="BJ217" s="25">
        <v>16.740000000000002</v>
      </c>
      <c r="BK217" s="25">
        <v>0</v>
      </c>
      <c r="BL217" s="25">
        <v>14.88</v>
      </c>
      <c r="BM217" s="25">
        <v>13.020000000000001</v>
      </c>
      <c r="BN217" s="25">
        <v>15.81</v>
      </c>
    </row>
    <row r="218" spans="1:66" x14ac:dyDescent="0.25">
      <c r="A218" s="6">
        <v>45119</v>
      </c>
      <c r="B218" t="s">
        <v>13</v>
      </c>
      <c r="C218">
        <v>12</v>
      </c>
      <c r="D218">
        <f t="shared" si="27"/>
        <v>474.30000000000007</v>
      </c>
      <c r="E218">
        <f t="shared" si="28"/>
        <v>75.330000000000013</v>
      </c>
      <c r="F218">
        <f t="shared" si="29"/>
        <v>136.71000000000004</v>
      </c>
      <c r="G218">
        <f t="shared" si="30"/>
        <v>131.13000000000002</v>
      </c>
      <c r="H218">
        <f t="shared" si="31"/>
        <v>131.13000000000002</v>
      </c>
      <c r="I218">
        <v>0</v>
      </c>
      <c r="J218" s="22">
        <v>0.32550000000000007</v>
      </c>
      <c r="K218" s="22">
        <v>0.6603</v>
      </c>
      <c r="L218" s="22">
        <v>0.69750000000000001</v>
      </c>
      <c r="M218" s="22">
        <v>0.8277000000000001</v>
      </c>
      <c r="N218" s="22">
        <v>0.81840000000000002</v>
      </c>
      <c r="O218" s="24">
        <v>0.63240000000000007</v>
      </c>
      <c r="P218" s="24">
        <v>0.53939999999999999</v>
      </c>
      <c r="Q218" s="24">
        <v>0.56730000000000003</v>
      </c>
      <c r="R218" s="24">
        <v>0.51150000000000007</v>
      </c>
      <c r="S218" s="24">
        <v>0.79049999999999998</v>
      </c>
      <c r="T218" s="24">
        <v>0.89280000000000004</v>
      </c>
      <c r="U218" s="24">
        <v>0.88350000000000006</v>
      </c>
      <c r="V218" s="24">
        <v>0.90210000000000001</v>
      </c>
      <c r="W218" s="24">
        <v>0.80910000000000004</v>
      </c>
      <c r="X218" s="24">
        <v>0.85560000000000003</v>
      </c>
      <c r="Y218" s="24">
        <v>0.37200000000000005</v>
      </c>
      <c r="Z218" s="24">
        <v>0.77190000000000014</v>
      </c>
      <c r="AA218" s="25">
        <v>10.23</v>
      </c>
      <c r="AB218" s="25">
        <v>5.58</v>
      </c>
      <c r="AC218" s="25">
        <v>0</v>
      </c>
      <c r="AD218" s="25">
        <v>4.6500000000000004</v>
      </c>
      <c r="AE218" s="25">
        <v>25.110000000000003</v>
      </c>
      <c r="AF218" s="25">
        <v>18.600000000000001</v>
      </c>
      <c r="AG218" s="25">
        <v>0</v>
      </c>
      <c r="AH218" s="25">
        <v>16.740000000000002</v>
      </c>
      <c r="AI218" s="25">
        <v>22.32</v>
      </c>
      <c r="AJ218" s="25">
        <v>33.480000000000004</v>
      </c>
      <c r="AK218" s="25">
        <v>0</v>
      </c>
      <c r="AL218" s="25">
        <v>4.6500000000000004</v>
      </c>
      <c r="AM218" s="25">
        <v>0.93</v>
      </c>
      <c r="AN218" s="25">
        <v>14.88</v>
      </c>
      <c r="AO218" s="25">
        <v>1.86</v>
      </c>
      <c r="AP218" s="25">
        <v>5.58</v>
      </c>
      <c r="AQ218" s="25">
        <v>42.78</v>
      </c>
      <c r="AR218" s="25">
        <v>20.46</v>
      </c>
      <c r="AS218" s="25">
        <v>0</v>
      </c>
      <c r="AT218" s="25">
        <v>39.99</v>
      </c>
      <c r="AU218" s="25">
        <v>13.950000000000001</v>
      </c>
      <c r="AV218" s="25">
        <v>37.200000000000003</v>
      </c>
      <c r="AW218" s="25">
        <v>19.53</v>
      </c>
      <c r="AX218" s="25">
        <v>0</v>
      </c>
      <c r="AY218" s="25">
        <v>12.09</v>
      </c>
      <c r="AZ218" s="25">
        <v>14.88</v>
      </c>
      <c r="BA218" s="25">
        <v>1.86</v>
      </c>
      <c r="BB218" s="25">
        <v>6.5100000000000007</v>
      </c>
      <c r="BC218" s="25">
        <v>0</v>
      </c>
      <c r="BD218" s="25">
        <v>25.110000000000003</v>
      </c>
      <c r="BE218" s="25">
        <v>0</v>
      </c>
      <c r="BF218" s="25">
        <v>39.06</v>
      </c>
      <c r="BG218" s="25">
        <v>0</v>
      </c>
      <c r="BH218" s="25">
        <v>0</v>
      </c>
      <c r="BI218" s="25">
        <v>23.25</v>
      </c>
      <c r="BJ218" s="25">
        <v>2.79</v>
      </c>
      <c r="BK218" s="25">
        <v>0</v>
      </c>
      <c r="BL218" s="25">
        <v>5.58</v>
      </c>
      <c r="BM218" s="25">
        <v>4.6500000000000004</v>
      </c>
      <c r="BN218" s="25">
        <v>0</v>
      </c>
    </row>
    <row r="219" spans="1:66" x14ac:dyDescent="0.25">
      <c r="A219" s="6">
        <v>45120</v>
      </c>
      <c r="B219" t="s">
        <v>13</v>
      </c>
      <c r="C219">
        <v>13</v>
      </c>
      <c r="D219">
        <f t="shared" si="27"/>
        <v>395.25</v>
      </c>
      <c r="E219">
        <f t="shared" si="28"/>
        <v>73.47</v>
      </c>
      <c r="F219">
        <f t="shared" si="29"/>
        <v>154.38000000000002</v>
      </c>
      <c r="G219">
        <f t="shared" si="30"/>
        <v>108.81</v>
      </c>
      <c r="H219">
        <f t="shared" si="31"/>
        <v>58.59</v>
      </c>
      <c r="I219">
        <v>0</v>
      </c>
      <c r="J219" s="22">
        <v>0.17670000000000002</v>
      </c>
      <c r="K219" s="22">
        <v>0.6231000000000001</v>
      </c>
      <c r="L219" s="22">
        <v>0.86490000000000011</v>
      </c>
      <c r="M219" s="22">
        <v>0.83700000000000008</v>
      </c>
      <c r="N219" s="22">
        <v>0.90210000000000001</v>
      </c>
      <c r="O219" s="24">
        <v>0.80910000000000004</v>
      </c>
      <c r="P219" s="24">
        <v>0.49290000000000006</v>
      </c>
      <c r="Q219" s="24">
        <v>0.55800000000000005</v>
      </c>
      <c r="R219" s="24">
        <v>0.51150000000000007</v>
      </c>
      <c r="S219" s="24">
        <v>0.80910000000000004</v>
      </c>
      <c r="T219" s="24">
        <v>0.5766</v>
      </c>
      <c r="U219" s="24">
        <v>0.86490000000000011</v>
      </c>
      <c r="V219" s="24">
        <v>0.93</v>
      </c>
      <c r="W219" s="24">
        <v>0.75330000000000008</v>
      </c>
      <c r="X219" s="24">
        <v>0.71610000000000007</v>
      </c>
      <c r="Y219" s="24">
        <v>0.76260000000000006</v>
      </c>
      <c r="Z219" s="24">
        <v>0.70680000000000009</v>
      </c>
      <c r="AA219" s="25">
        <v>22.32</v>
      </c>
      <c r="AB219" s="25">
        <v>2.79</v>
      </c>
      <c r="AC219" s="25">
        <v>20.46</v>
      </c>
      <c r="AD219" s="25">
        <v>13.020000000000001</v>
      </c>
      <c r="AE219" s="25">
        <v>10.23</v>
      </c>
      <c r="AF219" s="25">
        <v>25.110000000000003</v>
      </c>
      <c r="AG219" s="25">
        <v>13.020000000000001</v>
      </c>
      <c r="AH219" s="25">
        <v>6.5100000000000007</v>
      </c>
      <c r="AI219" s="25">
        <v>12.09</v>
      </c>
      <c r="AJ219" s="25">
        <v>28.830000000000002</v>
      </c>
      <c r="AK219" s="25">
        <v>14.88</v>
      </c>
      <c r="AL219" s="25">
        <v>0</v>
      </c>
      <c r="AM219" s="25">
        <v>0</v>
      </c>
      <c r="AN219" s="25">
        <v>0</v>
      </c>
      <c r="AO219" s="25">
        <v>5.58</v>
      </c>
      <c r="AP219" s="25">
        <v>3.72</v>
      </c>
      <c r="AQ219" s="25">
        <v>4.6500000000000004</v>
      </c>
      <c r="AR219" s="25">
        <v>0</v>
      </c>
      <c r="AS219" s="25">
        <v>42.78</v>
      </c>
      <c r="AT219" s="25">
        <v>1.86</v>
      </c>
      <c r="AU219" s="25">
        <v>0.93</v>
      </c>
      <c r="AV219" s="25">
        <v>1.86</v>
      </c>
      <c r="AW219" s="25">
        <v>0</v>
      </c>
      <c r="AX219" s="25">
        <v>33.480000000000004</v>
      </c>
      <c r="AY219" s="25">
        <v>1.86</v>
      </c>
      <c r="AZ219" s="25">
        <v>3.72</v>
      </c>
      <c r="BA219" s="25">
        <v>21.39</v>
      </c>
      <c r="BB219" s="25">
        <v>2.79</v>
      </c>
      <c r="BC219" s="25">
        <v>0</v>
      </c>
      <c r="BD219" s="25">
        <v>42.78</v>
      </c>
      <c r="BE219" s="25">
        <v>17.670000000000002</v>
      </c>
      <c r="BF219" s="25">
        <v>0</v>
      </c>
      <c r="BG219" s="25">
        <v>0</v>
      </c>
      <c r="BH219" s="25">
        <v>3.72</v>
      </c>
      <c r="BI219" s="25">
        <v>8.370000000000001</v>
      </c>
      <c r="BJ219" s="25">
        <v>0</v>
      </c>
      <c r="BK219" s="25">
        <v>12.09</v>
      </c>
      <c r="BL219" s="25">
        <v>6.5100000000000007</v>
      </c>
      <c r="BM219" s="25">
        <v>25.110000000000003</v>
      </c>
      <c r="BN219" s="25">
        <v>0</v>
      </c>
    </row>
    <row r="220" spans="1:66" x14ac:dyDescent="0.25">
      <c r="A220" s="6">
        <v>45121</v>
      </c>
      <c r="B220" t="s">
        <v>13</v>
      </c>
      <c r="C220">
        <v>14</v>
      </c>
      <c r="D220">
        <f t="shared" si="27"/>
        <v>568.23</v>
      </c>
      <c r="E220">
        <f t="shared" si="28"/>
        <v>159.03</v>
      </c>
      <c r="F220">
        <f t="shared" si="29"/>
        <v>159.03000000000003</v>
      </c>
      <c r="G220">
        <f t="shared" si="30"/>
        <v>109.74000000000001</v>
      </c>
      <c r="H220">
        <f t="shared" si="31"/>
        <v>140.42999999999998</v>
      </c>
      <c r="I220">
        <v>0</v>
      </c>
      <c r="J220" s="22">
        <v>0.85560000000000003</v>
      </c>
      <c r="K220" s="22">
        <v>0.71610000000000007</v>
      </c>
      <c r="L220" s="22">
        <v>0.65100000000000013</v>
      </c>
      <c r="M220" s="22">
        <v>0.74400000000000011</v>
      </c>
      <c r="N220" s="22">
        <v>0.89280000000000004</v>
      </c>
      <c r="O220" s="24">
        <v>0.60450000000000004</v>
      </c>
      <c r="P220" s="24">
        <v>0.66959999999999997</v>
      </c>
      <c r="Q220" s="24">
        <v>0.56730000000000003</v>
      </c>
      <c r="R220" s="24">
        <v>0.87420000000000009</v>
      </c>
      <c r="S220" s="24">
        <v>0.68820000000000003</v>
      </c>
      <c r="T220" s="24">
        <v>0.54869999999999997</v>
      </c>
      <c r="U220" s="24">
        <v>0.90210000000000001</v>
      </c>
      <c r="V220" s="24">
        <v>0.30690000000000001</v>
      </c>
      <c r="W220" s="24">
        <v>0.24180000000000001</v>
      </c>
      <c r="X220" s="24">
        <v>0.83700000000000008</v>
      </c>
      <c r="Y220" s="24">
        <v>0.72540000000000004</v>
      </c>
      <c r="Z220" s="24">
        <v>0.79049999999999998</v>
      </c>
      <c r="AA220" s="25">
        <v>0</v>
      </c>
      <c r="AB220" s="25">
        <v>5.58</v>
      </c>
      <c r="AC220" s="25">
        <v>6.5100000000000007</v>
      </c>
      <c r="AD220" s="25">
        <v>11.16</v>
      </c>
      <c r="AE220" s="25">
        <v>13.950000000000001</v>
      </c>
      <c r="AF220" s="25">
        <v>29.76</v>
      </c>
      <c r="AG220" s="25">
        <v>26.040000000000003</v>
      </c>
      <c r="AH220" s="25">
        <v>51.150000000000006</v>
      </c>
      <c r="AI220" s="25">
        <v>8.370000000000001</v>
      </c>
      <c r="AJ220" s="25">
        <v>6.5100000000000007</v>
      </c>
      <c r="AK220" s="25">
        <v>38.130000000000003</v>
      </c>
      <c r="AL220" s="25">
        <v>20.46</v>
      </c>
      <c r="AM220" s="25">
        <v>1.86</v>
      </c>
      <c r="AN220" s="25">
        <v>2.79</v>
      </c>
      <c r="AO220" s="25">
        <v>4.6500000000000004</v>
      </c>
      <c r="AP220" s="25">
        <v>47.43</v>
      </c>
      <c r="AQ220" s="25">
        <v>14.88</v>
      </c>
      <c r="AR220" s="25">
        <v>22.32</v>
      </c>
      <c r="AS220" s="25">
        <v>18.600000000000001</v>
      </c>
      <c r="AT220" s="25">
        <v>7.44</v>
      </c>
      <c r="AU220" s="25">
        <v>14.88</v>
      </c>
      <c r="AV220" s="25">
        <v>6.5100000000000007</v>
      </c>
      <c r="AW220" s="25">
        <v>27.900000000000002</v>
      </c>
      <c r="AX220" s="25">
        <v>0</v>
      </c>
      <c r="AY220" s="25">
        <v>8.370000000000001</v>
      </c>
      <c r="AZ220" s="25">
        <v>0</v>
      </c>
      <c r="BA220" s="25">
        <v>0</v>
      </c>
      <c r="BB220" s="25">
        <v>20.46</v>
      </c>
      <c r="BC220" s="25">
        <v>0</v>
      </c>
      <c r="BD220" s="25">
        <v>31.62</v>
      </c>
      <c r="BE220" s="25">
        <v>5.58</v>
      </c>
      <c r="BF220" s="25">
        <v>15.81</v>
      </c>
      <c r="BG220" s="25">
        <v>4.6500000000000004</v>
      </c>
      <c r="BH220" s="25">
        <v>31.62</v>
      </c>
      <c r="BI220" s="25">
        <v>45.57</v>
      </c>
      <c r="BJ220" s="25">
        <v>7.44</v>
      </c>
      <c r="BK220" s="25">
        <v>13.950000000000001</v>
      </c>
      <c r="BL220" s="25">
        <v>6.5100000000000007</v>
      </c>
      <c r="BM220" s="25">
        <v>27.900000000000002</v>
      </c>
      <c r="BN220" s="25">
        <v>0</v>
      </c>
    </row>
    <row r="221" spans="1:66" x14ac:dyDescent="0.25">
      <c r="A221" s="6">
        <v>45122</v>
      </c>
      <c r="B221" t="s">
        <v>13</v>
      </c>
      <c r="C221">
        <v>15</v>
      </c>
      <c r="D221">
        <f t="shared" si="27"/>
        <v>431.52</v>
      </c>
      <c r="E221">
        <f t="shared" si="28"/>
        <v>126.47999999999999</v>
      </c>
      <c r="F221">
        <f t="shared" si="29"/>
        <v>125.55000000000001</v>
      </c>
      <c r="G221">
        <f t="shared" si="30"/>
        <v>116.25</v>
      </c>
      <c r="H221">
        <f t="shared" si="31"/>
        <v>63.24</v>
      </c>
      <c r="I221">
        <v>0</v>
      </c>
      <c r="J221" s="22">
        <v>0.65100000000000013</v>
      </c>
      <c r="K221" s="22">
        <v>0.83700000000000008</v>
      </c>
      <c r="L221" s="22">
        <v>0.63240000000000007</v>
      </c>
      <c r="M221" s="22">
        <v>0.13950000000000001</v>
      </c>
      <c r="N221" s="22">
        <v>0.42780000000000001</v>
      </c>
      <c r="O221" s="24">
        <v>0.5766</v>
      </c>
      <c r="P221" s="24">
        <v>0.61380000000000001</v>
      </c>
      <c r="Q221" s="24">
        <v>0.67890000000000006</v>
      </c>
      <c r="R221" s="24">
        <v>0.53939999999999999</v>
      </c>
      <c r="S221" s="24">
        <v>0.54869999999999997</v>
      </c>
      <c r="T221" s="24">
        <v>0.6603</v>
      </c>
      <c r="U221" s="24">
        <v>0.41850000000000004</v>
      </c>
      <c r="V221" s="24">
        <v>0.68820000000000003</v>
      </c>
      <c r="W221" s="24">
        <v>0.88350000000000006</v>
      </c>
      <c r="X221" s="24">
        <v>0.87420000000000009</v>
      </c>
      <c r="Y221" s="24">
        <v>0.52080000000000004</v>
      </c>
      <c r="Z221" s="24">
        <v>0.56730000000000003</v>
      </c>
      <c r="AA221" s="25">
        <v>23.25</v>
      </c>
      <c r="AB221" s="25">
        <v>22.32</v>
      </c>
      <c r="AC221" s="25">
        <v>0</v>
      </c>
      <c r="AD221" s="25">
        <v>9.3000000000000007</v>
      </c>
      <c r="AE221" s="25">
        <v>1.86</v>
      </c>
      <c r="AF221" s="25">
        <v>30.69</v>
      </c>
      <c r="AG221" s="25">
        <v>0</v>
      </c>
      <c r="AH221" s="25">
        <v>0</v>
      </c>
      <c r="AI221" s="25">
        <v>26.040000000000003</v>
      </c>
      <c r="AJ221" s="25">
        <v>12.09</v>
      </c>
      <c r="AK221" s="25">
        <v>14.88</v>
      </c>
      <c r="AL221" s="25">
        <v>0</v>
      </c>
      <c r="AM221" s="25">
        <v>0</v>
      </c>
      <c r="AN221" s="25">
        <v>29.76</v>
      </c>
      <c r="AO221" s="25">
        <v>11.16</v>
      </c>
      <c r="AP221" s="25">
        <v>4.6500000000000004</v>
      </c>
      <c r="AQ221" s="25">
        <v>0</v>
      </c>
      <c r="AR221" s="25">
        <v>3.72</v>
      </c>
      <c r="AS221" s="25">
        <v>11.16</v>
      </c>
      <c r="AT221" s="25">
        <v>2.79</v>
      </c>
      <c r="AU221" s="25">
        <v>0</v>
      </c>
      <c r="AV221" s="25">
        <v>0</v>
      </c>
      <c r="AW221" s="25">
        <v>15.81</v>
      </c>
      <c r="AX221" s="25">
        <v>0</v>
      </c>
      <c r="AY221" s="25">
        <v>28.830000000000002</v>
      </c>
      <c r="AZ221" s="25">
        <v>6.5100000000000007</v>
      </c>
      <c r="BA221" s="25">
        <v>36.270000000000003</v>
      </c>
      <c r="BB221" s="25">
        <v>28.830000000000002</v>
      </c>
      <c r="BC221" s="25">
        <v>0</v>
      </c>
      <c r="BD221" s="25">
        <v>0</v>
      </c>
      <c r="BE221" s="25">
        <v>12.09</v>
      </c>
      <c r="BF221" s="25">
        <v>5.58</v>
      </c>
      <c r="BG221" s="25">
        <v>26.970000000000002</v>
      </c>
      <c r="BH221" s="25">
        <v>4.6500000000000004</v>
      </c>
      <c r="BI221" s="25">
        <v>1.86</v>
      </c>
      <c r="BJ221" s="25">
        <v>18.600000000000001</v>
      </c>
      <c r="BK221" s="25">
        <v>11.16</v>
      </c>
      <c r="BL221" s="25">
        <v>23.25</v>
      </c>
      <c r="BM221" s="25">
        <v>22.32</v>
      </c>
      <c r="BN221" s="25">
        <v>0</v>
      </c>
    </row>
    <row r="222" spans="1:66" x14ac:dyDescent="0.25">
      <c r="A222" s="6">
        <v>45123</v>
      </c>
      <c r="B222" t="s">
        <v>13</v>
      </c>
      <c r="C222">
        <v>16</v>
      </c>
      <c r="D222">
        <f t="shared" si="27"/>
        <v>439.89</v>
      </c>
      <c r="E222">
        <f t="shared" si="28"/>
        <v>119.97000000000001</v>
      </c>
      <c r="F222">
        <f t="shared" si="29"/>
        <v>115.32000000000001</v>
      </c>
      <c r="G222">
        <f t="shared" si="30"/>
        <v>96.72</v>
      </c>
      <c r="H222">
        <f t="shared" si="31"/>
        <v>107.88000000000001</v>
      </c>
      <c r="I222">
        <v>0</v>
      </c>
      <c r="J222" s="22">
        <v>0.3906</v>
      </c>
      <c r="K222" s="22">
        <v>0.44640000000000002</v>
      </c>
      <c r="L222" s="22">
        <v>0.71610000000000007</v>
      </c>
      <c r="M222" s="22">
        <v>0.75330000000000008</v>
      </c>
      <c r="N222" s="22">
        <v>0.72540000000000004</v>
      </c>
      <c r="O222" s="24">
        <v>0.92070000000000007</v>
      </c>
      <c r="P222" s="24">
        <v>0.87420000000000009</v>
      </c>
      <c r="Q222" s="24">
        <v>0.74400000000000011</v>
      </c>
      <c r="R222" s="24">
        <v>0.86490000000000011</v>
      </c>
      <c r="S222" s="24">
        <v>0.8277000000000001</v>
      </c>
      <c r="T222" s="24">
        <v>0.56730000000000003</v>
      </c>
      <c r="U222" s="24">
        <v>0.3906</v>
      </c>
      <c r="V222" s="24">
        <v>0.87420000000000009</v>
      </c>
      <c r="W222" s="24">
        <v>0.38130000000000003</v>
      </c>
      <c r="X222" s="24">
        <v>0.83700000000000008</v>
      </c>
      <c r="Y222" s="24">
        <v>0.65100000000000013</v>
      </c>
      <c r="Z222" s="24">
        <v>0.87420000000000009</v>
      </c>
      <c r="AA222" s="25">
        <v>21.39</v>
      </c>
      <c r="AB222" s="25">
        <v>15.81</v>
      </c>
      <c r="AC222" s="25">
        <v>0</v>
      </c>
      <c r="AD222" s="25">
        <v>12.09</v>
      </c>
      <c r="AE222" s="25">
        <v>0</v>
      </c>
      <c r="AF222" s="25">
        <v>30.69</v>
      </c>
      <c r="AG222" s="25">
        <v>9.3000000000000007</v>
      </c>
      <c r="AH222" s="25">
        <v>0</v>
      </c>
      <c r="AI222" s="25">
        <v>26.040000000000003</v>
      </c>
      <c r="AJ222" s="25">
        <v>0</v>
      </c>
      <c r="AK222" s="25">
        <v>0</v>
      </c>
      <c r="AL222" s="25">
        <v>19.53</v>
      </c>
      <c r="AM222" s="25">
        <v>15.81</v>
      </c>
      <c r="AN222" s="25">
        <v>30.69</v>
      </c>
      <c r="AO222" s="25">
        <v>26.970000000000002</v>
      </c>
      <c r="AP222" s="25">
        <v>0</v>
      </c>
      <c r="AQ222" s="25">
        <v>0</v>
      </c>
      <c r="AR222" s="25">
        <v>6.5100000000000007</v>
      </c>
      <c r="AS222" s="25">
        <v>8.370000000000001</v>
      </c>
      <c r="AT222" s="25">
        <v>0</v>
      </c>
      <c r="AU222" s="25">
        <v>4.6500000000000004</v>
      </c>
      <c r="AV222" s="25">
        <v>14.88</v>
      </c>
      <c r="AW222" s="25">
        <v>12.09</v>
      </c>
      <c r="AX222" s="25">
        <v>14.88</v>
      </c>
      <c r="AY222" s="25">
        <v>9.3000000000000007</v>
      </c>
      <c r="AZ222" s="25">
        <v>0</v>
      </c>
      <c r="BA222" s="25">
        <v>0</v>
      </c>
      <c r="BB222" s="25">
        <v>6.5100000000000007</v>
      </c>
      <c r="BC222" s="25">
        <v>34.410000000000004</v>
      </c>
      <c r="BD222" s="25">
        <v>0</v>
      </c>
      <c r="BE222" s="25">
        <v>7.44</v>
      </c>
      <c r="BF222" s="25">
        <v>26.970000000000002</v>
      </c>
      <c r="BG222" s="25">
        <v>38.130000000000003</v>
      </c>
      <c r="BH222" s="25">
        <v>0</v>
      </c>
      <c r="BI222" s="25">
        <v>2.79</v>
      </c>
      <c r="BJ222" s="25">
        <v>9.3000000000000007</v>
      </c>
      <c r="BK222" s="25">
        <v>28.830000000000002</v>
      </c>
      <c r="BL222" s="25">
        <v>6.5100000000000007</v>
      </c>
      <c r="BM222" s="25">
        <v>0</v>
      </c>
      <c r="BN222" s="25">
        <v>0</v>
      </c>
    </row>
    <row r="223" spans="1:66" x14ac:dyDescent="0.25">
      <c r="A223" s="6">
        <v>45124</v>
      </c>
      <c r="B223" t="s">
        <v>13</v>
      </c>
      <c r="C223">
        <v>17</v>
      </c>
      <c r="D223">
        <f t="shared" si="27"/>
        <v>349.68</v>
      </c>
      <c r="E223">
        <f t="shared" si="28"/>
        <v>41.850000000000009</v>
      </c>
      <c r="F223">
        <f t="shared" si="29"/>
        <v>109.74000000000001</v>
      </c>
      <c r="G223">
        <f t="shared" si="30"/>
        <v>129.27000000000001</v>
      </c>
      <c r="H223">
        <f t="shared" si="31"/>
        <v>68.820000000000007</v>
      </c>
      <c r="I223">
        <v>0</v>
      </c>
      <c r="J223" s="22">
        <v>0.87420000000000009</v>
      </c>
      <c r="K223" s="22">
        <v>0.90210000000000001</v>
      </c>
      <c r="L223" s="22">
        <v>0.65100000000000013</v>
      </c>
      <c r="M223" s="22">
        <v>0.81840000000000002</v>
      </c>
      <c r="N223" s="22">
        <v>0.92070000000000007</v>
      </c>
      <c r="O223" s="24">
        <v>0.72540000000000004</v>
      </c>
      <c r="P223" s="24">
        <v>0.85560000000000003</v>
      </c>
      <c r="Q223" s="24">
        <v>0.8277000000000001</v>
      </c>
      <c r="R223" s="24">
        <v>0.39990000000000003</v>
      </c>
      <c r="S223" s="24">
        <v>0.1953</v>
      </c>
      <c r="T223" s="24">
        <v>0.65100000000000013</v>
      </c>
      <c r="U223" s="24">
        <v>0.65100000000000013</v>
      </c>
      <c r="V223" s="24">
        <v>0.83700000000000008</v>
      </c>
      <c r="W223" s="24">
        <v>0.32550000000000007</v>
      </c>
      <c r="X223" s="24">
        <v>0.54869999999999997</v>
      </c>
      <c r="Y223" s="24">
        <v>0.53939999999999999</v>
      </c>
      <c r="Z223" s="24">
        <v>0.92070000000000007</v>
      </c>
      <c r="AA223" s="25">
        <v>19.53</v>
      </c>
      <c r="AB223" s="25">
        <v>9.3000000000000007</v>
      </c>
      <c r="AC223" s="25">
        <v>32.550000000000004</v>
      </c>
      <c r="AD223" s="25">
        <v>0</v>
      </c>
      <c r="AE223" s="25">
        <v>4.6500000000000004</v>
      </c>
      <c r="AF223" s="25">
        <v>7.44</v>
      </c>
      <c r="AG223" s="25">
        <v>2.79</v>
      </c>
      <c r="AH223" s="25">
        <v>0</v>
      </c>
      <c r="AI223" s="25">
        <v>22.32</v>
      </c>
      <c r="AJ223" s="25">
        <v>11.16</v>
      </c>
      <c r="AK223" s="25">
        <v>13.020000000000001</v>
      </c>
      <c r="AL223" s="25">
        <v>0</v>
      </c>
      <c r="AM223" s="25">
        <v>19.53</v>
      </c>
      <c r="AN223" s="25">
        <v>13.020000000000001</v>
      </c>
      <c r="AO223" s="25">
        <v>0</v>
      </c>
      <c r="AP223" s="25">
        <v>7.44</v>
      </c>
      <c r="AQ223" s="25">
        <v>0</v>
      </c>
      <c r="AR223" s="25">
        <v>0</v>
      </c>
      <c r="AS223" s="25">
        <v>9.3000000000000007</v>
      </c>
      <c r="AT223" s="25">
        <v>19.53</v>
      </c>
      <c r="AU223" s="25">
        <v>16.740000000000002</v>
      </c>
      <c r="AV223" s="25">
        <v>29.76</v>
      </c>
      <c r="AW223" s="25">
        <v>2.79</v>
      </c>
      <c r="AX223" s="25">
        <v>26.040000000000003</v>
      </c>
      <c r="AY223" s="25">
        <v>19.53</v>
      </c>
      <c r="AZ223" s="25">
        <v>7.44</v>
      </c>
      <c r="BA223" s="25">
        <v>0</v>
      </c>
      <c r="BB223" s="25">
        <v>0.93</v>
      </c>
      <c r="BC223" s="25">
        <v>0</v>
      </c>
      <c r="BD223" s="25">
        <v>26.040000000000003</v>
      </c>
      <c r="BE223" s="25">
        <v>0.93</v>
      </c>
      <c r="BF223" s="25">
        <v>7.44</v>
      </c>
      <c r="BG223" s="25">
        <v>19.53</v>
      </c>
      <c r="BH223" s="25">
        <v>0</v>
      </c>
      <c r="BI223" s="25">
        <v>5.58</v>
      </c>
      <c r="BJ223" s="25">
        <v>0</v>
      </c>
      <c r="BK223" s="25">
        <v>0</v>
      </c>
      <c r="BL223" s="25">
        <v>0</v>
      </c>
      <c r="BM223" s="25">
        <v>8.370000000000001</v>
      </c>
      <c r="BN223" s="25">
        <v>0</v>
      </c>
    </row>
    <row r="224" spans="1:66" x14ac:dyDescent="0.25">
      <c r="A224" s="6">
        <v>45125</v>
      </c>
      <c r="B224" t="s">
        <v>13</v>
      </c>
      <c r="C224">
        <v>18</v>
      </c>
      <c r="D224">
        <f t="shared" si="27"/>
        <v>453.84</v>
      </c>
      <c r="E224">
        <f t="shared" si="28"/>
        <v>100.44</v>
      </c>
      <c r="F224">
        <f t="shared" si="29"/>
        <v>174.84</v>
      </c>
      <c r="G224">
        <f t="shared" si="30"/>
        <v>85.560000000000016</v>
      </c>
      <c r="H224">
        <f t="shared" si="31"/>
        <v>93</v>
      </c>
      <c r="I224">
        <v>0</v>
      </c>
      <c r="J224" s="22">
        <v>0.32550000000000007</v>
      </c>
      <c r="K224" s="22">
        <v>0.48360000000000003</v>
      </c>
      <c r="L224" s="22">
        <v>0.23250000000000001</v>
      </c>
      <c r="M224" s="22">
        <v>0.79049999999999998</v>
      </c>
      <c r="N224" s="22">
        <v>0.35340000000000005</v>
      </c>
      <c r="O224" s="24">
        <v>0.85560000000000003</v>
      </c>
      <c r="P224" s="24">
        <v>0.6231000000000001</v>
      </c>
      <c r="Q224" s="24">
        <v>0.51150000000000007</v>
      </c>
      <c r="R224" s="24">
        <v>0.74400000000000011</v>
      </c>
      <c r="S224" s="24">
        <v>0.58590000000000009</v>
      </c>
      <c r="T224" s="24">
        <v>0.74400000000000011</v>
      </c>
      <c r="U224" s="24">
        <v>0.41850000000000004</v>
      </c>
      <c r="V224" s="24">
        <v>0.55800000000000005</v>
      </c>
      <c r="W224" s="24">
        <v>0.72540000000000004</v>
      </c>
      <c r="X224" s="24">
        <v>0.72540000000000004</v>
      </c>
      <c r="Y224" s="24">
        <v>0.35340000000000005</v>
      </c>
      <c r="Z224" s="24">
        <v>0.67890000000000006</v>
      </c>
      <c r="AA224" s="25">
        <v>0</v>
      </c>
      <c r="AB224" s="25">
        <v>0</v>
      </c>
      <c r="AC224" s="25">
        <v>15.81</v>
      </c>
      <c r="AD224" s="25">
        <v>46.5</v>
      </c>
      <c r="AE224" s="25">
        <v>0</v>
      </c>
      <c r="AF224" s="25">
        <v>33.480000000000004</v>
      </c>
      <c r="AG224" s="25">
        <v>7.44</v>
      </c>
      <c r="AH224" s="25">
        <v>27.900000000000002</v>
      </c>
      <c r="AI224" s="25">
        <v>17.670000000000002</v>
      </c>
      <c r="AJ224" s="25">
        <v>26.040000000000003</v>
      </c>
      <c r="AK224" s="25">
        <v>0</v>
      </c>
      <c r="AL224" s="25">
        <v>0</v>
      </c>
      <c r="AM224" s="25">
        <v>6.5100000000000007</v>
      </c>
      <c r="AN224" s="25">
        <v>9.3000000000000007</v>
      </c>
      <c r="AO224" s="25">
        <v>12.09</v>
      </c>
      <c r="AP224" s="25">
        <v>3.72</v>
      </c>
      <c r="AQ224" s="25">
        <v>9.3000000000000007</v>
      </c>
      <c r="AR224" s="25">
        <v>7.44</v>
      </c>
      <c r="AS224" s="25">
        <v>25.110000000000003</v>
      </c>
      <c r="AT224" s="25">
        <v>19.53</v>
      </c>
      <c r="AU224" s="25">
        <v>26.970000000000002</v>
      </c>
      <c r="AV224" s="25">
        <v>1.86</v>
      </c>
      <c r="AW224" s="25">
        <v>0</v>
      </c>
      <c r="AX224" s="25">
        <v>0</v>
      </c>
      <c r="AY224" s="25">
        <v>16.740000000000002</v>
      </c>
      <c r="AZ224" s="25">
        <v>0</v>
      </c>
      <c r="BA224" s="25">
        <v>0</v>
      </c>
      <c r="BB224" s="25">
        <v>0</v>
      </c>
      <c r="BC224" s="25">
        <v>8.370000000000001</v>
      </c>
      <c r="BD224" s="25">
        <v>31.62</v>
      </c>
      <c r="BE224" s="25">
        <v>14.88</v>
      </c>
      <c r="BF224" s="25">
        <v>0</v>
      </c>
      <c r="BG224" s="25">
        <v>0</v>
      </c>
      <c r="BH224" s="25">
        <v>3.72</v>
      </c>
      <c r="BI224" s="25">
        <v>13.020000000000001</v>
      </c>
      <c r="BJ224" s="25">
        <v>0</v>
      </c>
      <c r="BK224" s="25">
        <v>2.79</v>
      </c>
      <c r="BL224" s="25">
        <v>45.57</v>
      </c>
      <c r="BM224" s="25">
        <v>14.88</v>
      </c>
      <c r="BN224" s="25">
        <v>5.58</v>
      </c>
    </row>
    <row r="225" spans="1:66" x14ac:dyDescent="0.25">
      <c r="A225" s="6">
        <v>45126</v>
      </c>
      <c r="B225" t="s">
        <v>13</v>
      </c>
      <c r="C225">
        <v>19</v>
      </c>
      <c r="D225">
        <f t="shared" si="27"/>
        <v>525.45000000000016</v>
      </c>
      <c r="E225">
        <f t="shared" si="28"/>
        <v>102.30000000000011</v>
      </c>
      <c r="F225">
        <f t="shared" si="29"/>
        <v>95.79</v>
      </c>
      <c r="G225">
        <f t="shared" si="30"/>
        <v>157.16999999999999</v>
      </c>
      <c r="H225">
        <f t="shared" si="31"/>
        <v>170.19000000000003</v>
      </c>
      <c r="I225">
        <v>0</v>
      </c>
      <c r="J225" s="22">
        <v>0.37200000000000005</v>
      </c>
      <c r="K225" s="22">
        <v>0.53939999999999999</v>
      </c>
      <c r="L225" s="22">
        <v>0.41850000000000004</v>
      </c>
      <c r="M225" s="22">
        <v>0.83700000000000008</v>
      </c>
      <c r="N225" s="22">
        <v>0.85560000000000003</v>
      </c>
      <c r="O225" s="24">
        <v>0.60450000000000004</v>
      </c>
      <c r="P225" s="24">
        <v>0.77190000000000014</v>
      </c>
      <c r="Q225" s="24">
        <v>0.71610000000000007</v>
      </c>
      <c r="R225" s="24">
        <v>0.40920000000000001</v>
      </c>
      <c r="S225" s="24">
        <v>0.92070000000000007</v>
      </c>
      <c r="T225" s="24">
        <v>0.48360000000000003</v>
      </c>
      <c r="U225" s="24">
        <v>0.40920000000000001</v>
      </c>
      <c r="V225" s="24">
        <v>0.81840000000000002</v>
      </c>
      <c r="W225" s="24">
        <v>0.52080000000000004</v>
      </c>
      <c r="X225" s="24">
        <v>0.49290000000000006</v>
      </c>
      <c r="Y225" s="24">
        <v>0.8277000000000001</v>
      </c>
      <c r="Z225" s="24">
        <v>0.89280000000000004</v>
      </c>
      <c r="AA225" s="25">
        <v>11.16</v>
      </c>
      <c r="AB225" s="25">
        <v>16.740000000000002</v>
      </c>
      <c r="AC225" s="25">
        <v>0</v>
      </c>
      <c r="AD225" s="25">
        <v>5.58</v>
      </c>
      <c r="AE225" s="25">
        <v>0</v>
      </c>
      <c r="AF225" s="25">
        <v>0</v>
      </c>
      <c r="AG225" s="25">
        <v>1.86</v>
      </c>
      <c r="AH225" s="25">
        <v>9.3000000000000007</v>
      </c>
      <c r="AI225" s="25">
        <v>26.040000000000003</v>
      </c>
      <c r="AJ225" s="25">
        <v>25.110000000000003</v>
      </c>
      <c r="AK225" s="25">
        <v>16.740000000000002</v>
      </c>
      <c r="AL225" s="25">
        <v>7.44</v>
      </c>
      <c r="AM225" s="25">
        <v>26.970000000000002</v>
      </c>
      <c r="AN225" s="25">
        <v>37.200000000000003</v>
      </c>
      <c r="AO225" s="25">
        <v>43.71</v>
      </c>
      <c r="AP225" s="25">
        <v>3.72</v>
      </c>
      <c r="AQ225" s="25">
        <v>3.72</v>
      </c>
      <c r="AR225" s="25">
        <v>0</v>
      </c>
      <c r="AS225" s="25">
        <v>46.5</v>
      </c>
      <c r="AT225" s="25">
        <v>0.93</v>
      </c>
      <c r="AU225" s="25">
        <v>13.020000000000001</v>
      </c>
      <c r="AV225" s="25">
        <v>0</v>
      </c>
      <c r="AW225" s="25">
        <v>8.370000000000001</v>
      </c>
      <c r="AX225" s="25">
        <v>35.340000000000003</v>
      </c>
      <c r="AY225" s="25">
        <v>13.020000000000001</v>
      </c>
      <c r="AZ225" s="25">
        <v>14.88</v>
      </c>
      <c r="BA225" s="25">
        <v>22.32</v>
      </c>
      <c r="BB225" s="25">
        <v>6.5100000000000007</v>
      </c>
      <c r="BC225" s="25">
        <v>7.44</v>
      </c>
      <c r="BD225" s="25">
        <v>36.270000000000003</v>
      </c>
      <c r="BE225" s="25">
        <v>23.25</v>
      </c>
      <c r="BF225" s="25">
        <v>7.44</v>
      </c>
      <c r="BG225" s="25">
        <v>28.830000000000002</v>
      </c>
      <c r="BH225" s="25">
        <v>0</v>
      </c>
      <c r="BI225" s="25">
        <v>8.370000000000001</v>
      </c>
      <c r="BJ225" s="25">
        <v>5.5800000000001058</v>
      </c>
      <c r="BK225" s="25">
        <v>0</v>
      </c>
      <c r="BL225" s="25">
        <v>0</v>
      </c>
      <c r="BM225" s="25">
        <v>28.830000000000002</v>
      </c>
      <c r="BN225" s="25">
        <v>0</v>
      </c>
    </row>
    <row r="226" spans="1:66" x14ac:dyDescent="0.25">
      <c r="A226" s="6">
        <v>45127</v>
      </c>
      <c r="B226" t="s">
        <v>13</v>
      </c>
      <c r="C226">
        <v>20</v>
      </c>
      <c r="D226">
        <f t="shared" si="27"/>
        <v>496.62000000000012</v>
      </c>
      <c r="E226">
        <f t="shared" si="28"/>
        <v>119.04</v>
      </c>
      <c r="F226">
        <f t="shared" si="29"/>
        <v>155.31</v>
      </c>
      <c r="G226">
        <f t="shared" si="30"/>
        <v>75.330000000000013</v>
      </c>
      <c r="H226">
        <f t="shared" si="31"/>
        <v>146.94000000000003</v>
      </c>
      <c r="I226">
        <v>0</v>
      </c>
      <c r="J226" s="22">
        <v>0.71610000000000007</v>
      </c>
      <c r="K226" s="22">
        <v>0.46500000000000002</v>
      </c>
      <c r="L226" s="22">
        <v>0.92070000000000007</v>
      </c>
      <c r="M226" s="22">
        <v>0.8277000000000001</v>
      </c>
      <c r="N226" s="22">
        <v>0.92070000000000007</v>
      </c>
      <c r="O226" s="24">
        <v>0.90210000000000001</v>
      </c>
      <c r="P226" s="24">
        <v>0.51150000000000007</v>
      </c>
      <c r="Q226" s="24">
        <v>0.65100000000000013</v>
      </c>
      <c r="R226" s="24">
        <v>0.61380000000000001</v>
      </c>
      <c r="S226" s="24">
        <v>0.93</v>
      </c>
      <c r="T226" s="24">
        <v>0.55800000000000005</v>
      </c>
      <c r="U226" s="24">
        <v>0.79980000000000007</v>
      </c>
      <c r="V226" s="24">
        <v>0.93</v>
      </c>
      <c r="W226" s="24">
        <v>0.79980000000000007</v>
      </c>
      <c r="X226" s="24">
        <v>0.60450000000000004</v>
      </c>
      <c r="Y226" s="24">
        <v>0.90210000000000001</v>
      </c>
      <c r="Z226" s="24">
        <v>0.24180000000000001</v>
      </c>
      <c r="AA226" s="25">
        <v>22.32</v>
      </c>
      <c r="AB226" s="25">
        <v>0</v>
      </c>
      <c r="AC226" s="25">
        <v>22.32</v>
      </c>
      <c r="AD226" s="25">
        <v>11.16</v>
      </c>
      <c r="AE226" s="25">
        <v>7.44</v>
      </c>
      <c r="AF226" s="25">
        <v>31.62</v>
      </c>
      <c r="AG226" s="25">
        <v>0</v>
      </c>
      <c r="AH226" s="25">
        <v>0</v>
      </c>
      <c r="AI226" s="25">
        <v>28.830000000000002</v>
      </c>
      <c r="AJ226" s="25">
        <v>31.62</v>
      </c>
      <c r="AK226" s="25">
        <v>35.340000000000003</v>
      </c>
      <c r="AL226" s="25">
        <v>3.72</v>
      </c>
      <c r="AM226" s="25">
        <v>10.23</v>
      </c>
      <c r="AN226" s="25">
        <v>0</v>
      </c>
      <c r="AO226" s="25">
        <v>10.23</v>
      </c>
      <c r="AP226" s="25">
        <v>16.740000000000002</v>
      </c>
      <c r="AQ226" s="25">
        <v>31.62</v>
      </c>
      <c r="AR226" s="25">
        <v>50.220000000000006</v>
      </c>
      <c r="AS226" s="25">
        <v>0.93</v>
      </c>
      <c r="AT226" s="25">
        <v>23.25</v>
      </c>
      <c r="AU226" s="25">
        <v>7.44</v>
      </c>
      <c r="AV226" s="25">
        <v>13.020000000000001</v>
      </c>
      <c r="AW226" s="25">
        <v>0</v>
      </c>
      <c r="AX226" s="25">
        <v>0</v>
      </c>
      <c r="AY226" s="25">
        <v>12.09</v>
      </c>
      <c r="AZ226" s="25">
        <v>8.370000000000001</v>
      </c>
      <c r="BA226" s="25">
        <v>29.76</v>
      </c>
      <c r="BB226" s="25">
        <v>0.93</v>
      </c>
      <c r="BC226" s="25">
        <v>3.72</v>
      </c>
      <c r="BD226" s="25">
        <v>0</v>
      </c>
      <c r="BE226" s="25">
        <v>27.900000000000002</v>
      </c>
      <c r="BF226" s="25">
        <v>23.25</v>
      </c>
      <c r="BG226" s="25">
        <v>32.550000000000004</v>
      </c>
      <c r="BH226" s="25">
        <v>3.72</v>
      </c>
      <c r="BI226" s="25">
        <v>13.020000000000001</v>
      </c>
      <c r="BJ226" s="25">
        <v>0</v>
      </c>
      <c r="BK226" s="25">
        <v>0</v>
      </c>
      <c r="BL226" s="25">
        <v>5.58</v>
      </c>
      <c r="BM226" s="25">
        <v>13.020000000000001</v>
      </c>
      <c r="BN226" s="25">
        <v>0</v>
      </c>
    </row>
    <row r="227" spans="1:66" x14ac:dyDescent="0.25">
      <c r="A227" s="6">
        <v>45128</v>
      </c>
      <c r="B227" t="s">
        <v>13</v>
      </c>
      <c r="C227">
        <v>21</v>
      </c>
      <c r="D227">
        <f t="shared" si="27"/>
        <v>449.18999999999994</v>
      </c>
      <c r="E227">
        <f t="shared" si="28"/>
        <v>138.57</v>
      </c>
      <c r="F227">
        <f t="shared" si="29"/>
        <v>103.22999999999999</v>
      </c>
      <c r="G227">
        <f t="shared" si="30"/>
        <v>139.5</v>
      </c>
      <c r="H227">
        <f t="shared" si="31"/>
        <v>67.89</v>
      </c>
      <c r="I227">
        <v>0</v>
      </c>
      <c r="J227" s="22">
        <v>0.16739999999999999</v>
      </c>
      <c r="K227" s="22">
        <v>0.80910000000000004</v>
      </c>
      <c r="L227" s="22">
        <v>0.71610000000000007</v>
      </c>
      <c r="M227" s="22">
        <v>0.81840000000000002</v>
      </c>
      <c r="N227" s="22">
        <v>0.89280000000000004</v>
      </c>
      <c r="O227" s="24">
        <v>0.69750000000000001</v>
      </c>
      <c r="P227" s="24">
        <v>0.92070000000000007</v>
      </c>
      <c r="Q227" s="24">
        <v>0.73470000000000002</v>
      </c>
      <c r="R227" s="24">
        <v>0.43710000000000004</v>
      </c>
      <c r="S227" s="24">
        <v>0.89280000000000004</v>
      </c>
      <c r="T227" s="24">
        <v>0.61380000000000001</v>
      </c>
      <c r="U227" s="24">
        <v>0.92070000000000007</v>
      </c>
      <c r="V227" s="24">
        <v>0.88350000000000006</v>
      </c>
      <c r="W227" s="24">
        <v>0.55800000000000005</v>
      </c>
      <c r="X227" s="24">
        <v>0.52080000000000004</v>
      </c>
      <c r="Y227" s="24">
        <v>0.89280000000000004</v>
      </c>
      <c r="Z227" s="24">
        <v>0.72540000000000004</v>
      </c>
      <c r="AA227" s="25">
        <v>29.76</v>
      </c>
      <c r="AB227" s="25">
        <v>13.020000000000001</v>
      </c>
      <c r="AC227" s="25">
        <v>0.93</v>
      </c>
      <c r="AD227" s="25">
        <v>8.370000000000001</v>
      </c>
      <c r="AE227" s="25">
        <v>0</v>
      </c>
      <c r="AF227" s="25">
        <v>9.3000000000000007</v>
      </c>
      <c r="AG227" s="25">
        <v>1.86</v>
      </c>
      <c r="AH227" s="25">
        <v>11.16</v>
      </c>
      <c r="AI227" s="25">
        <v>23.25</v>
      </c>
      <c r="AJ227" s="25">
        <v>5.58</v>
      </c>
      <c r="AK227" s="25">
        <v>27.900000000000002</v>
      </c>
      <c r="AL227" s="25">
        <v>11.16</v>
      </c>
      <c r="AM227" s="25">
        <v>0</v>
      </c>
      <c r="AN227" s="25">
        <v>0</v>
      </c>
      <c r="AO227" s="25">
        <v>48.36</v>
      </c>
      <c r="AP227" s="25">
        <v>0</v>
      </c>
      <c r="AQ227" s="25">
        <v>0</v>
      </c>
      <c r="AR227" s="25">
        <v>5.58</v>
      </c>
      <c r="AS227" s="25">
        <v>0</v>
      </c>
      <c r="AT227" s="25">
        <v>2.79</v>
      </c>
      <c r="AU227" s="25">
        <v>0</v>
      </c>
      <c r="AV227" s="25">
        <v>10.23</v>
      </c>
      <c r="AW227" s="25">
        <v>19.53</v>
      </c>
      <c r="AX227" s="25">
        <v>13.020000000000001</v>
      </c>
      <c r="AY227" s="25">
        <v>29.76</v>
      </c>
      <c r="AZ227" s="25">
        <v>38.130000000000003</v>
      </c>
      <c r="BA227" s="25">
        <v>3.72</v>
      </c>
      <c r="BB227" s="25">
        <v>17.670000000000002</v>
      </c>
      <c r="BC227" s="25">
        <v>7.44</v>
      </c>
      <c r="BD227" s="25">
        <v>0</v>
      </c>
      <c r="BE227" s="25">
        <v>8.370000000000001</v>
      </c>
      <c r="BF227" s="25">
        <v>18.600000000000001</v>
      </c>
      <c r="BG227" s="25">
        <v>26.970000000000002</v>
      </c>
      <c r="BH227" s="25">
        <v>0</v>
      </c>
      <c r="BI227" s="25">
        <v>5.58</v>
      </c>
      <c r="BJ227" s="25">
        <v>0</v>
      </c>
      <c r="BK227" s="25">
        <v>13.950000000000001</v>
      </c>
      <c r="BL227" s="25">
        <v>38.130000000000003</v>
      </c>
      <c r="BM227" s="25">
        <v>12.09</v>
      </c>
      <c r="BN227" s="25">
        <v>14.88</v>
      </c>
    </row>
    <row r="228" spans="1:66" x14ac:dyDescent="0.25">
      <c r="A228" s="6">
        <v>45129</v>
      </c>
      <c r="B228" t="s">
        <v>13</v>
      </c>
      <c r="C228">
        <v>22</v>
      </c>
      <c r="D228">
        <f t="shared" si="27"/>
        <v>466.86</v>
      </c>
      <c r="E228">
        <f t="shared" si="28"/>
        <v>78.12</v>
      </c>
      <c r="F228">
        <f t="shared" si="29"/>
        <v>136.71</v>
      </c>
      <c r="G228">
        <f t="shared" si="30"/>
        <v>131.13000000000002</v>
      </c>
      <c r="H228">
        <f t="shared" si="31"/>
        <v>120.89999999999999</v>
      </c>
      <c r="I228">
        <v>0</v>
      </c>
      <c r="J228" s="22">
        <v>0.81840000000000002</v>
      </c>
      <c r="K228" s="22">
        <v>0.52080000000000004</v>
      </c>
      <c r="L228" s="22">
        <v>0.84630000000000005</v>
      </c>
      <c r="M228" s="22">
        <v>0.75330000000000008</v>
      </c>
      <c r="N228" s="22">
        <v>0.91139999999999999</v>
      </c>
      <c r="O228" s="24">
        <v>0.54869999999999997</v>
      </c>
      <c r="P228" s="24">
        <v>0.73470000000000002</v>
      </c>
      <c r="Q228" s="24">
        <v>0.56730000000000003</v>
      </c>
      <c r="R228" s="24">
        <v>0.53010000000000013</v>
      </c>
      <c r="S228" s="24">
        <v>0.13950000000000001</v>
      </c>
      <c r="T228" s="24">
        <v>0.88350000000000006</v>
      </c>
      <c r="U228" s="24">
        <v>0.79049999999999998</v>
      </c>
      <c r="V228" s="24">
        <v>0.77190000000000014</v>
      </c>
      <c r="W228" s="24">
        <v>0.88350000000000006</v>
      </c>
      <c r="X228" s="24">
        <v>0.6231000000000001</v>
      </c>
      <c r="Y228" s="24">
        <v>0.37200000000000005</v>
      </c>
      <c r="Z228" s="24">
        <v>0.89280000000000004</v>
      </c>
      <c r="AA228" s="25">
        <v>15.81</v>
      </c>
      <c r="AB228" s="25">
        <v>6.5100000000000007</v>
      </c>
      <c r="AC228" s="25">
        <v>2.79</v>
      </c>
      <c r="AD228" s="25">
        <v>6.5100000000000007</v>
      </c>
      <c r="AE228" s="25">
        <v>37.200000000000003</v>
      </c>
      <c r="AF228" s="25">
        <v>0</v>
      </c>
      <c r="AG228" s="25">
        <v>33.480000000000004</v>
      </c>
      <c r="AH228" s="25">
        <v>5.58</v>
      </c>
      <c r="AI228" s="25">
        <v>3.72</v>
      </c>
      <c r="AJ228" s="25">
        <v>25.110000000000003</v>
      </c>
      <c r="AK228" s="25">
        <v>2.79</v>
      </c>
      <c r="AL228" s="25">
        <v>14.88</v>
      </c>
      <c r="AM228" s="25">
        <v>22.32</v>
      </c>
      <c r="AN228" s="25">
        <v>9.3000000000000007</v>
      </c>
      <c r="AO228" s="25">
        <v>2.79</v>
      </c>
      <c r="AP228" s="25">
        <v>1.86</v>
      </c>
      <c r="AQ228" s="25">
        <v>13.950000000000001</v>
      </c>
      <c r="AR228" s="25">
        <v>3.72</v>
      </c>
      <c r="AS228" s="25">
        <v>13.020000000000001</v>
      </c>
      <c r="AT228" s="25">
        <v>39.06</v>
      </c>
      <c r="AU228" s="25">
        <v>11.16</v>
      </c>
      <c r="AV228" s="25">
        <v>24.18</v>
      </c>
      <c r="AW228" s="25">
        <v>19.53</v>
      </c>
      <c r="AX228" s="25">
        <v>0</v>
      </c>
      <c r="AY228" s="25">
        <v>11.16</v>
      </c>
      <c r="AZ228" s="25">
        <v>6.5100000000000007</v>
      </c>
      <c r="BA228" s="25">
        <v>35.340000000000003</v>
      </c>
      <c r="BB228" s="25">
        <v>5.58</v>
      </c>
      <c r="BC228" s="25">
        <v>10.23</v>
      </c>
      <c r="BD228" s="25">
        <v>7.44</v>
      </c>
      <c r="BE228" s="25">
        <v>0</v>
      </c>
      <c r="BF228" s="25">
        <v>5.58</v>
      </c>
      <c r="BG228" s="25">
        <v>0</v>
      </c>
      <c r="BH228" s="25">
        <v>20.46</v>
      </c>
      <c r="BI228" s="25">
        <v>0</v>
      </c>
      <c r="BJ228" s="25">
        <v>0</v>
      </c>
      <c r="BK228" s="25">
        <v>17.670000000000002</v>
      </c>
      <c r="BL228" s="25">
        <v>17.670000000000002</v>
      </c>
      <c r="BM228" s="25">
        <v>0.93</v>
      </c>
      <c r="BN228" s="25">
        <v>15.81</v>
      </c>
    </row>
    <row r="229" spans="1:66" x14ac:dyDescent="0.25">
      <c r="A229" s="6">
        <v>45130</v>
      </c>
      <c r="B229" t="s">
        <v>13</v>
      </c>
      <c r="C229">
        <v>23</v>
      </c>
      <c r="D229">
        <f t="shared" si="27"/>
        <v>479.88</v>
      </c>
      <c r="E229">
        <f t="shared" si="28"/>
        <v>100.44</v>
      </c>
      <c r="F229">
        <f t="shared" si="29"/>
        <v>78.12</v>
      </c>
      <c r="G229">
        <f t="shared" si="30"/>
        <v>191.58</v>
      </c>
      <c r="H229">
        <f t="shared" si="31"/>
        <v>109.74</v>
      </c>
      <c r="I229">
        <v>0</v>
      </c>
      <c r="J229" s="22">
        <v>0.78120000000000001</v>
      </c>
      <c r="K229" s="22">
        <v>0.47430000000000005</v>
      </c>
      <c r="L229" s="22">
        <v>0.39990000000000003</v>
      </c>
      <c r="M229" s="22">
        <v>0.8277000000000001</v>
      </c>
      <c r="N229" s="22">
        <v>0.42780000000000001</v>
      </c>
      <c r="O229" s="24">
        <v>0.90210000000000001</v>
      </c>
      <c r="P229" s="24">
        <v>0.22320000000000001</v>
      </c>
      <c r="Q229" s="24">
        <v>0.68820000000000003</v>
      </c>
      <c r="R229" s="24">
        <v>0.55800000000000005</v>
      </c>
      <c r="S229" s="24">
        <v>0.69750000000000001</v>
      </c>
      <c r="T229" s="24">
        <v>0.84630000000000005</v>
      </c>
      <c r="U229" s="24">
        <v>0.52080000000000004</v>
      </c>
      <c r="V229" s="24">
        <v>0.75330000000000008</v>
      </c>
      <c r="W229" s="24">
        <v>0.83700000000000008</v>
      </c>
      <c r="X229" s="24">
        <v>0.36270000000000002</v>
      </c>
      <c r="Y229" s="24">
        <v>0.26040000000000002</v>
      </c>
      <c r="Z229" s="24">
        <v>0.90210000000000001</v>
      </c>
      <c r="AA229" s="25">
        <v>7.44</v>
      </c>
      <c r="AB229" s="25">
        <v>0.93</v>
      </c>
      <c r="AC229" s="25">
        <v>41.85</v>
      </c>
      <c r="AD229" s="25">
        <v>9.3000000000000007</v>
      </c>
      <c r="AE229" s="25">
        <v>13.020000000000001</v>
      </c>
      <c r="AF229" s="25">
        <v>0</v>
      </c>
      <c r="AG229" s="25">
        <v>0</v>
      </c>
      <c r="AH229" s="25">
        <v>0</v>
      </c>
      <c r="AI229" s="25">
        <v>4.6500000000000004</v>
      </c>
      <c r="AJ229" s="25">
        <v>0.93</v>
      </c>
      <c r="AK229" s="25">
        <v>13.020000000000001</v>
      </c>
      <c r="AL229" s="25">
        <v>0</v>
      </c>
      <c r="AM229" s="25">
        <v>0</v>
      </c>
      <c r="AN229" s="25">
        <v>23.25</v>
      </c>
      <c r="AO229" s="25">
        <v>25.110000000000003</v>
      </c>
      <c r="AP229" s="25">
        <v>7.44</v>
      </c>
      <c r="AQ229" s="25">
        <v>23.25</v>
      </c>
      <c r="AR229" s="25">
        <v>0</v>
      </c>
      <c r="AS229" s="25">
        <v>14.88</v>
      </c>
      <c r="AT229" s="25">
        <v>15.81</v>
      </c>
      <c r="AU229" s="25">
        <v>9.3000000000000007</v>
      </c>
      <c r="AV229" s="25">
        <v>15.81</v>
      </c>
      <c r="AW229" s="25">
        <v>50.220000000000006</v>
      </c>
      <c r="AX229" s="25">
        <v>21.39</v>
      </c>
      <c r="AY229" s="25">
        <v>41.85</v>
      </c>
      <c r="AZ229" s="25">
        <v>4.6500000000000004</v>
      </c>
      <c r="BA229" s="25">
        <v>0</v>
      </c>
      <c r="BB229" s="25">
        <v>2.79</v>
      </c>
      <c r="BC229" s="25">
        <v>30.69</v>
      </c>
      <c r="BD229" s="25">
        <v>14.88</v>
      </c>
      <c r="BE229" s="25">
        <v>9.3000000000000007</v>
      </c>
      <c r="BF229" s="25">
        <v>0</v>
      </c>
      <c r="BG229" s="25">
        <v>26.970000000000002</v>
      </c>
      <c r="BH229" s="25">
        <v>7.44</v>
      </c>
      <c r="BI229" s="25">
        <v>10.23</v>
      </c>
      <c r="BJ229" s="25">
        <v>0</v>
      </c>
      <c r="BK229" s="25">
        <v>25.110000000000003</v>
      </c>
      <c r="BL229" s="25">
        <v>0</v>
      </c>
      <c r="BM229" s="25">
        <v>14.88</v>
      </c>
      <c r="BN229" s="25">
        <v>6.5100000000000007</v>
      </c>
    </row>
    <row r="230" spans="1:66" x14ac:dyDescent="0.25">
      <c r="A230" s="6">
        <v>45131</v>
      </c>
      <c r="B230" t="s">
        <v>13</v>
      </c>
      <c r="C230">
        <v>24</v>
      </c>
      <c r="D230">
        <f t="shared" si="27"/>
        <v>344.09999999999997</v>
      </c>
      <c r="E230">
        <f t="shared" si="28"/>
        <v>68.819999999999993</v>
      </c>
      <c r="F230">
        <f t="shared" si="29"/>
        <v>133.91999999999999</v>
      </c>
      <c r="G230">
        <f t="shared" si="30"/>
        <v>104.16</v>
      </c>
      <c r="H230">
        <f t="shared" si="31"/>
        <v>37.200000000000003</v>
      </c>
      <c r="I230">
        <v>0</v>
      </c>
      <c r="J230" s="22">
        <v>0.68820000000000003</v>
      </c>
      <c r="K230" s="22">
        <v>0.59520000000000006</v>
      </c>
      <c r="L230" s="22">
        <v>0.77190000000000014</v>
      </c>
      <c r="M230" s="22">
        <v>0.79980000000000007</v>
      </c>
      <c r="N230" s="22">
        <v>0.88350000000000006</v>
      </c>
      <c r="O230" s="24">
        <v>0.61380000000000001</v>
      </c>
      <c r="P230" s="24">
        <v>0.6603</v>
      </c>
      <c r="Q230" s="24">
        <v>0.8277000000000001</v>
      </c>
      <c r="R230" s="24">
        <v>0.1116</v>
      </c>
      <c r="S230" s="24">
        <v>0.86490000000000011</v>
      </c>
      <c r="T230" s="24">
        <v>0.37200000000000005</v>
      </c>
      <c r="U230" s="24">
        <v>0.93</v>
      </c>
      <c r="V230" s="24">
        <v>0.73470000000000002</v>
      </c>
      <c r="W230" s="24">
        <v>0.38130000000000003</v>
      </c>
      <c r="X230" s="24">
        <v>0.34410000000000002</v>
      </c>
      <c r="Y230" s="24">
        <v>0.5766</v>
      </c>
      <c r="Z230" s="24">
        <v>0.53010000000000013</v>
      </c>
      <c r="AA230" s="25">
        <v>0</v>
      </c>
      <c r="AB230" s="25">
        <v>0</v>
      </c>
      <c r="AC230" s="25">
        <v>13.020000000000001</v>
      </c>
      <c r="AD230" s="25">
        <v>8.370000000000001</v>
      </c>
      <c r="AE230" s="25">
        <v>26.970000000000002</v>
      </c>
      <c r="AF230" s="25">
        <v>19.53</v>
      </c>
      <c r="AG230" s="25">
        <v>26.970000000000002</v>
      </c>
      <c r="AH230" s="25">
        <v>23.25</v>
      </c>
      <c r="AI230" s="25">
        <v>5.58</v>
      </c>
      <c r="AJ230" s="25">
        <v>10.23</v>
      </c>
      <c r="AK230" s="25">
        <v>22.32</v>
      </c>
      <c r="AL230" s="25">
        <v>15.81</v>
      </c>
      <c r="AM230" s="25">
        <v>0</v>
      </c>
      <c r="AN230" s="25">
        <v>0</v>
      </c>
      <c r="AO230" s="25">
        <v>0</v>
      </c>
      <c r="AP230" s="25">
        <v>0</v>
      </c>
      <c r="AQ230" s="25">
        <v>0</v>
      </c>
      <c r="AR230" s="25">
        <v>0</v>
      </c>
      <c r="AS230" s="25">
        <v>17.670000000000002</v>
      </c>
      <c r="AT230" s="25">
        <v>3.72</v>
      </c>
      <c r="AU230" s="25">
        <v>0</v>
      </c>
      <c r="AV230" s="25">
        <v>0</v>
      </c>
      <c r="AW230" s="25">
        <v>15.81</v>
      </c>
      <c r="AX230" s="25">
        <v>0</v>
      </c>
      <c r="AY230" s="25">
        <v>36.270000000000003</v>
      </c>
      <c r="AZ230" s="25">
        <v>0</v>
      </c>
      <c r="BA230" s="25">
        <v>10.23</v>
      </c>
      <c r="BB230" s="25">
        <v>11.16</v>
      </c>
      <c r="BC230" s="25">
        <v>13.950000000000001</v>
      </c>
      <c r="BD230" s="25">
        <v>16.740000000000002</v>
      </c>
      <c r="BE230" s="25">
        <v>0</v>
      </c>
      <c r="BF230" s="25">
        <v>1.86</v>
      </c>
      <c r="BG230" s="25">
        <v>17.670000000000002</v>
      </c>
      <c r="BH230" s="25">
        <v>0.93</v>
      </c>
      <c r="BI230" s="25">
        <v>20.46</v>
      </c>
      <c r="BJ230" s="25">
        <v>4.6500000000000004</v>
      </c>
      <c r="BK230" s="25">
        <v>0</v>
      </c>
      <c r="BL230" s="25">
        <v>10.23</v>
      </c>
      <c r="BM230" s="25">
        <v>0</v>
      </c>
      <c r="BN230" s="25">
        <v>13.020000000000001</v>
      </c>
    </row>
    <row r="231" spans="1:66" x14ac:dyDescent="0.25">
      <c r="A231" s="6">
        <v>45132</v>
      </c>
      <c r="B231" t="s">
        <v>13</v>
      </c>
      <c r="C231">
        <v>25</v>
      </c>
      <c r="D231">
        <f t="shared" si="27"/>
        <v>512.43000000000006</v>
      </c>
      <c r="E231">
        <f t="shared" si="28"/>
        <v>93.000000000000028</v>
      </c>
      <c r="F231">
        <f t="shared" si="29"/>
        <v>126.4800000000001</v>
      </c>
      <c r="G231">
        <f t="shared" si="30"/>
        <v>152.52000000000001</v>
      </c>
      <c r="H231">
        <f t="shared" si="31"/>
        <v>140.43</v>
      </c>
      <c r="I231">
        <v>0</v>
      </c>
      <c r="J231" s="22">
        <v>0.74400000000000011</v>
      </c>
      <c r="K231" s="22">
        <v>0.52080000000000004</v>
      </c>
      <c r="L231" s="22">
        <v>0.13950000000000001</v>
      </c>
      <c r="M231" s="22">
        <v>0.83700000000000008</v>
      </c>
      <c r="N231" s="22">
        <v>0.83700000000000008</v>
      </c>
      <c r="O231" s="24">
        <v>0.66959999999999997</v>
      </c>
      <c r="P231" s="24">
        <v>0.55800000000000005</v>
      </c>
      <c r="Q231" s="24">
        <v>0.74400000000000011</v>
      </c>
      <c r="R231" s="24">
        <v>0.91139999999999999</v>
      </c>
      <c r="S231" s="24">
        <v>0.86490000000000011</v>
      </c>
      <c r="T231" s="24">
        <v>0.93</v>
      </c>
      <c r="U231" s="24">
        <v>0.47430000000000005</v>
      </c>
      <c r="V231" s="24">
        <v>0.8277000000000001</v>
      </c>
      <c r="W231" s="24">
        <v>0.55800000000000005</v>
      </c>
      <c r="X231" s="24">
        <v>0.80910000000000004</v>
      </c>
      <c r="Y231" s="24">
        <v>0.75330000000000008</v>
      </c>
      <c r="Z231" s="24">
        <v>0.13950000000000001</v>
      </c>
      <c r="AA231" s="25">
        <v>5.58</v>
      </c>
      <c r="AB231" s="25">
        <v>23.25</v>
      </c>
      <c r="AC231" s="25">
        <v>15.81</v>
      </c>
      <c r="AD231" s="25">
        <v>25.110000000000003</v>
      </c>
      <c r="AE231" s="25">
        <v>5.5800000000001058</v>
      </c>
      <c r="AF231" s="25">
        <v>13.020000000000001</v>
      </c>
      <c r="AG231" s="25">
        <v>7.44</v>
      </c>
      <c r="AH231" s="25">
        <v>1.86</v>
      </c>
      <c r="AI231" s="25">
        <v>28.830000000000002</v>
      </c>
      <c r="AJ231" s="25">
        <v>0</v>
      </c>
      <c r="AK231" s="25">
        <v>0</v>
      </c>
      <c r="AL231" s="25">
        <v>0</v>
      </c>
      <c r="AM231" s="25">
        <v>2.79</v>
      </c>
      <c r="AN231" s="25">
        <v>21.39</v>
      </c>
      <c r="AO231" s="25">
        <v>27.900000000000002</v>
      </c>
      <c r="AP231" s="25">
        <v>0</v>
      </c>
      <c r="AQ231" s="25">
        <v>22.32</v>
      </c>
      <c r="AR231" s="25">
        <v>5.58</v>
      </c>
      <c r="AS231" s="25">
        <v>37.200000000000003</v>
      </c>
      <c r="AT231" s="25">
        <v>23.25</v>
      </c>
      <c r="AU231" s="25">
        <v>4.6500000000000004</v>
      </c>
      <c r="AV231" s="25">
        <v>0</v>
      </c>
      <c r="AW231" s="25">
        <v>21.39</v>
      </c>
      <c r="AX231" s="25">
        <v>6.5100000000000007</v>
      </c>
      <c r="AY231" s="25">
        <v>37.200000000000003</v>
      </c>
      <c r="AZ231" s="25">
        <v>25.110000000000003</v>
      </c>
      <c r="BA231" s="25">
        <v>0</v>
      </c>
      <c r="BB231" s="25">
        <v>22.32</v>
      </c>
      <c r="BC231" s="25">
        <v>1.86</v>
      </c>
      <c r="BD231" s="25">
        <v>33.480000000000004</v>
      </c>
      <c r="BE231" s="25">
        <v>2.79</v>
      </c>
      <c r="BF231" s="25">
        <v>20.46</v>
      </c>
      <c r="BG231" s="25">
        <v>13.020000000000001</v>
      </c>
      <c r="BH231" s="25">
        <v>7.44</v>
      </c>
      <c r="BI231" s="25">
        <v>26.040000000000003</v>
      </c>
      <c r="BJ231" s="25">
        <v>0</v>
      </c>
      <c r="BK231" s="25">
        <v>8.3700000000000276</v>
      </c>
      <c r="BL231" s="25">
        <v>0</v>
      </c>
      <c r="BM231" s="25">
        <v>0</v>
      </c>
      <c r="BN231" s="25">
        <v>14.88</v>
      </c>
    </row>
    <row r="232" spans="1:66" x14ac:dyDescent="0.25">
      <c r="A232" s="6">
        <v>45133</v>
      </c>
      <c r="B232" t="s">
        <v>13</v>
      </c>
      <c r="C232">
        <v>26</v>
      </c>
      <c r="D232">
        <f t="shared" si="27"/>
        <v>531.96</v>
      </c>
      <c r="E232">
        <f t="shared" si="28"/>
        <v>117.18</v>
      </c>
      <c r="F232">
        <f t="shared" si="29"/>
        <v>159.03</v>
      </c>
      <c r="G232">
        <f t="shared" si="30"/>
        <v>115.32000000000001</v>
      </c>
      <c r="H232">
        <f t="shared" si="31"/>
        <v>140.43</v>
      </c>
      <c r="I232">
        <v>0</v>
      </c>
      <c r="J232" s="22">
        <v>0.44640000000000002</v>
      </c>
      <c r="K232" s="22">
        <v>0.80910000000000004</v>
      </c>
      <c r="L232" s="22">
        <v>0.6603</v>
      </c>
      <c r="M232" s="22">
        <v>0.83700000000000008</v>
      </c>
      <c r="N232" s="22">
        <v>0.89280000000000004</v>
      </c>
      <c r="O232" s="24">
        <v>0.89280000000000004</v>
      </c>
      <c r="P232" s="24">
        <v>9.3000000000000013E-2</v>
      </c>
      <c r="Q232" s="24">
        <v>0.61380000000000001</v>
      </c>
      <c r="R232" s="24">
        <v>0.6603</v>
      </c>
      <c r="S232" s="24">
        <v>0.63240000000000007</v>
      </c>
      <c r="T232" s="24">
        <v>0.6231000000000001</v>
      </c>
      <c r="U232" s="24">
        <v>0.39990000000000003</v>
      </c>
      <c r="V232" s="24">
        <v>0.66959999999999997</v>
      </c>
      <c r="W232" s="24">
        <v>0.35340000000000005</v>
      </c>
      <c r="X232" s="24">
        <v>0.3906</v>
      </c>
      <c r="Y232" s="24">
        <v>0.80910000000000004</v>
      </c>
      <c r="Z232" s="24">
        <v>0.27900000000000003</v>
      </c>
      <c r="AA232" s="25">
        <v>29.76</v>
      </c>
      <c r="AB232" s="25">
        <v>24.18</v>
      </c>
      <c r="AC232" s="25">
        <v>17.670000000000002</v>
      </c>
      <c r="AD232" s="25">
        <v>0</v>
      </c>
      <c r="AE232" s="25">
        <v>40.92</v>
      </c>
      <c r="AF232" s="25">
        <v>23.25</v>
      </c>
      <c r="AG232" s="25">
        <v>7.44</v>
      </c>
      <c r="AH232" s="25">
        <v>0</v>
      </c>
      <c r="AI232" s="25">
        <v>0</v>
      </c>
      <c r="AJ232" s="25">
        <v>15.81</v>
      </c>
      <c r="AK232" s="25">
        <v>31.62</v>
      </c>
      <c r="AL232" s="25">
        <v>44.64</v>
      </c>
      <c r="AM232" s="25">
        <v>44.64</v>
      </c>
      <c r="AN232" s="25">
        <v>4.6500000000000004</v>
      </c>
      <c r="AO232" s="25">
        <v>5.58</v>
      </c>
      <c r="AP232" s="25">
        <v>12.09</v>
      </c>
      <c r="AQ232" s="25">
        <v>20.46</v>
      </c>
      <c r="AR232" s="25">
        <v>3.72</v>
      </c>
      <c r="AS232" s="25">
        <v>0</v>
      </c>
      <c r="AT232" s="25">
        <v>4.6500000000000004</v>
      </c>
      <c r="AU232" s="25">
        <v>36.270000000000003</v>
      </c>
      <c r="AV232" s="25">
        <v>0</v>
      </c>
      <c r="AW232" s="25">
        <v>0</v>
      </c>
      <c r="AX232" s="25">
        <v>0</v>
      </c>
      <c r="AY232" s="25">
        <v>34.410000000000004</v>
      </c>
      <c r="AZ232" s="25">
        <v>0</v>
      </c>
      <c r="BA232" s="25">
        <v>0</v>
      </c>
      <c r="BB232" s="25">
        <v>25.110000000000003</v>
      </c>
      <c r="BC232" s="25">
        <v>19.53</v>
      </c>
      <c r="BD232" s="25">
        <v>0</v>
      </c>
      <c r="BE232" s="25">
        <v>13.020000000000001</v>
      </c>
      <c r="BF232" s="25">
        <v>0</v>
      </c>
      <c r="BG232" s="25">
        <v>2.79</v>
      </c>
      <c r="BH232" s="25">
        <v>5.58</v>
      </c>
      <c r="BI232" s="25">
        <v>38.130000000000003</v>
      </c>
      <c r="BJ232" s="25">
        <v>0</v>
      </c>
      <c r="BK232" s="25">
        <v>30.69</v>
      </c>
      <c r="BL232" s="25">
        <v>26.970000000000002</v>
      </c>
      <c r="BM232" s="25">
        <v>0</v>
      </c>
      <c r="BN232" s="25">
        <v>0</v>
      </c>
    </row>
    <row r="233" spans="1:66" x14ac:dyDescent="0.25">
      <c r="A233" s="6">
        <v>45134</v>
      </c>
      <c r="B233" t="s">
        <v>13</v>
      </c>
      <c r="C233">
        <v>27</v>
      </c>
      <c r="D233">
        <f t="shared" si="27"/>
        <v>375.72000000000014</v>
      </c>
      <c r="E233">
        <f t="shared" si="28"/>
        <v>110.67</v>
      </c>
      <c r="F233">
        <f t="shared" si="29"/>
        <v>61.38</v>
      </c>
      <c r="G233">
        <f t="shared" si="30"/>
        <v>130.20000000000007</v>
      </c>
      <c r="H233">
        <f t="shared" si="31"/>
        <v>73.47</v>
      </c>
      <c r="I233">
        <v>0</v>
      </c>
      <c r="J233" s="22">
        <v>0.29760000000000003</v>
      </c>
      <c r="K233" s="22">
        <v>0.54869999999999997</v>
      </c>
      <c r="L233" s="22">
        <v>0.68820000000000003</v>
      </c>
      <c r="M233" s="22">
        <v>0.76260000000000006</v>
      </c>
      <c r="N233" s="22">
        <v>0.84630000000000005</v>
      </c>
      <c r="O233" s="24">
        <v>0.2697</v>
      </c>
      <c r="P233" s="24">
        <v>0.5766</v>
      </c>
      <c r="Q233" s="24">
        <v>0.6603</v>
      </c>
      <c r="R233" s="24">
        <v>0.91139999999999999</v>
      </c>
      <c r="S233" s="24">
        <v>0.72540000000000004</v>
      </c>
      <c r="T233" s="24">
        <v>0.6231000000000001</v>
      </c>
      <c r="U233" s="24">
        <v>0.54869999999999997</v>
      </c>
      <c r="V233" s="24">
        <v>0.92070000000000007</v>
      </c>
      <c r="W233" s="24">
        <v>0.85560000000000003</v>
      </c>
      <c r="X233" s="24">
        <v>0.83700000000000008</v>
      </c>
      <c r="Y233" s="24">
        <v>0.41850000000000004</v>
      </c>
      <c r="Z233" s="24">
        <v>0.92070000000000007</v>
      </c>
      <c r="AA233" s="25">
        <v>0</v>
      </c>
      <c r="AB233" s="25">
        <v>28.830000000000002</v>
      </c>
      <c r="AC233" s="25">
        <v>13.020000000000001</v>
      </c>
      <c r="AD233" s="25">
        <v>0</v>
      </c>
      <c r="AE233" s="25">
        <v>0</v>
      </c>
      <c r="AF233" s="25">
        <v>0</v>
      </c>
      <c r="AG233" s="25">
        <v>19.53</v>
      </c>
      <c r="AH233" s="25">
        <v>0</v>
      </c>
      <c r="AI233" s="25">
        <v>0</v>
      </c>
      <c r="AJ233" s="25">
        <v>0</v>
      </c>
      <c r="AK233" s="25">
        <v>17.670000000000002</v>
      </c>
      <c r="AL233" s="25">
        <v>2.79</v>
      </c>
      <c r="AM233" s="25">
        <v>0</v>
      </c>
      <c r="AN233" s="25">
        <v>2.79</v>
      </c>
      <c r="AO233" s="25">
        <v>15.81</v>
      </c>
      <c r="AP233" s="25">
        <v>0</v>
      </c>
      <c r="AQ233" s="25">
        <v>37.200000000000003</v>
      </c>
      <c r="AR233" s="25">
        <v>0</v>
      </c>
      <c r="AS233" s="25">
        <v>14.88</v>
      </c>
      <c r="AT233" s="25">
        <v>0</v>
      </c>
      <c r="AU233" s="25">
        <v>18.600000000000001</v>
      </c>
      <c r="AV233" s="25">
        <v>3.720000000000053</v>
      </c>
      <c r="AW233" s="25">
        <v>0</v>
      </c>
      <c r="AX233" s="25">
        <v>8.370000000000001</v>
      </c>
      <c r="AY233" s="25">
        <v>28.830000000000002</v>
      </c>
      <c r="AZ233" s="25">
        <v>4.6500000000000004</v>
      </c>
      <c r="BA233" s="25">
        <v>22.32</v>
      </c>
      <c r="BB233" s="25">
        <v>9.3000000000000007</v>
      </c>
      <c r="BC233" s="25">
        <v>0.93</v>
      </c>
      <c r="BD233" s="25">
        <v>33.480000000000004</v>
      </c>
      <c r="BE233" s="25">
        <v>19.53</v>
      </c>
      <c r="BF233" s="25">
        <v>26.970000000000002</v>
      </c>
      <c r="BG233" s="25">
        <v>0</v>
      </c>
      <c r="BH233" s="25">
        <v>0</v>
      </c>
      <c r="BI233" s="25">
        <v>2.79</v>
      </c>
      <c r="BJ233" s="25">
        <v>5.58</v>
      </c>
      <c r="BK233" s="25">
        <v>10.23</v>
      </c>
      <c r="BL233" s="25">
        <v>33.480000000000004</v>
      </c>
      <c r="BM233" s="25">
        <v>12.09</v>
      </c>
      <c r="BN233" s="25">
        <v>0</v>
      </c>
    </row>
    <row r="234" spans="1:66" x14ac:dyDescent="0.25">
      <c r="A234" s="6">
        <v>45135</v>
      </c>
      <c r="B234" t="s">
        <v>13</v>
      </c>
      <c r="C234">
        <v>28</v>
      </c>
      <c r="D234">
        <f t="shared" si="27"/>
        <v>509.64000000000016</v>
      </c>
      <c r="E234">
        <f t="shared" si="28"/>
        <v>151.59000000000003</v>
      </c>
      <c r="F234">
        <f t="shared" si="29"/>
        <v>126.48</v>
      </c>
      <c r="G234">
        <f t="shared" si="30"/>
        <v>108.81000000000013</v>
      </c>
      <c r="H234">
        <f t="shared" si="31"/>
        <v>122.76</v>
      </c>
      <c r="I234">
        <v>0</v>
      </c>
      <c r="J234" s="22">
        <v>0.17670000000000002</v>
      </c>
      <c r="K234" s="22">
        <v>0.52080000000000004</v>
      </c>
      <c r="L234" s="22">
        <v>0.83700000000000008</v>
      </c>
      <c r="M234" s="22">
        <v>0.78120000000000001</v>
      </c>
      <c r="N234" s="22">
        <v>0.91139999999999999</v>
      </c>
      <c r="O234" s="24">
        <v>0.92070000000000007</v>
      </c>
      <c r="P234" s="24">
        <v>0.87420000000000009</v>
      </c>
      <c r="Q234" s="24">
        <v>0.6603</v>
      </c>
      <c r="R234" s="24">
        <v>0.65100000000000013</v>
      </c>
      <c r="S234" s="24">
        <v>0.8277000000000001</v>
      </c>
      <c r="T234" s="24">
        <v>0.60450000000000004</v>
      </c>
      <c r="U234" s="24">
        <v>0.42780000000000001</v>
      </c>
      <c r="V234" s="24">
        <v>0.8277000000000001</v>
      </c>
      <c r="W234" s="24">
        <v>0.70680000000000009</v>
      </c>
      <c r="X234" s="24">
        <v>0.90210000000000001</v>
      </c>
      <c r="Y234" s="24">
        <v>0.50220000000000009</v>
      </c>
      <c r="Z234" s="24">
        <v>0.24180000000000001</v>
      </c>
      <c r="AA234" s="25">
        <v>0</v>
      </c>
      <c r="AB234" s="25">
        <v>14.88</v>
      </c>
      <c r="AC234" s="25">
        <v>22.32</v>
      </c>
      <c r="AD234" s="25">
        <v>19.53</v>
      </c>
      <c r="AE234" s="25">
        <v>4.6500000000000004</v>
      </c>
      <c r="AF234" s="25">
        <v>13.020000000000001</v>
      </c>
      <c r="AG234" s="25">
        <v>28.830000000000002</v>
      </c>
      <c r="AH234" s="25">
        <v>0</v>
      </c>
      <c r="AI234" s="25">
        <v>23.25</v>
      </c>
      <c r="AJ234" s="25">
        <v>0</v>
      </c>
      <c r="AK234" s="25">
        <v>9.3000000000000007</v>
      </c>
      <c r="AL234" s="25">
        <v>12.09</v>
      </c>
      <c r="AM234" s="25">
        <v>11.16</v>
      </c>
      <c r="AN234" s="25">
        <v>13.950000000000001</v>
      </c>
      <c r="AO234" s="25">
        <v>19.53</v>
      </c>
      <c r="AP234" s="25">
        <v>7.44</v>
      </c>
      <c r="AQ234" s="25">
        <v>22.32</v>
      </c>
      <c r="AR234" s="25">
        <v>0</v>
      </c>
      <c r="AS234" s="25">
        <v>28.830000000000002</v>
      </c>
      <c r="AT234" s="25">
        <v>7.44</v>
      </c>
      <c r="AU234" s="25">
        <v>13.950000000000106</v>
      </c>
      <c r="AV234" s="25">
        <v>16.740000000000002</v>
      </c>
      <c r="AW234" s="25">
        <v>1.86</v>
      </c>
      <c r="AX234" s="25">
        <v>26.040000000000003</v>
      </c>
      <c r="AY234" s="25">
        <v>0</v>
      </c>
      <c r="AZ234" s="25">
        <v>4.6500000000000004</v>
      </c>
      <c r="BA234" s="25">
        <v>3.72</v>
      </c>
      <c r="BB234" s="25">
        <v>40.92</v>
      </c>
      <c r="BC234" s="25">
        <v>0.93</v>
      </c>
      <c r="BD234" s="25">
        <v>0</v>
      </c>
      <c r="BE234" s="25">
        <v>31.62</v>
      </c>
      <c r="BF234" s="25">
        <v>11.16</v>
      </c>
      <c r="BG234" s="25">
        <v>39.06</v>
      </c>
      <c r="BH234" s="25">
        <v>0</v>
      </c>
      <c r="BI234" s="25">
        <v>5.58</v>
      </c>
      <c r="BJ234" s="25">
        <v>10.23</v>
      </c>
      <c r="BK234" s="25">
        <v>16.740000000000002</v>
      </c>
      <c r="BL234" s="25">
        <v>1.86</v>
      </c>
      <c r="BM234" s="25">
        <v>35.340000000000003</v>
      </c>
      <c r="BN234" s="25">
        <v>0</v>
      </c>
    </row>
    <row r="235" spans="1:66" x14ac:dyDescent="0.25">
      <c r="A235" s="6">
        <v>45136</v>
      </c>
      <c r="B235" t="s">
        <v>13</v>
      </c>
      <c r="C235">
        <v>29</v>
      </c>
      <c r="D235">
        <f t="shared" si="27"/>
        <v>415.71000000000004</v>
      </c>
      <c r="E235">
        <f t="shared" si="28"/>
        <v>115.32000000000001</v>
      </c>
      <c r="F235">
        <f t="shared" si="29"/>
        <v>98.580000000000041</v>
      </c>
      <c r="G235">
        <f t="shared" si="30"/>
        <v>94.86</v>
      </c>
      <c r="H235">
        <f t="shared" si="31"/>
        <v>106.95000000000002</v>
      </c>
      <c r="I235">
        <v>0</v>
      </c>
      <c r="J235" s="22">
        <v>0.65100000000000013</v>
      </c>
      <c r="K235" s="22">
        <v>0.6231000000000001</v>
      </c>
      <c r="L235" s="22">
        <v>0.84630000000000005</v>
      </c>
      <c r="M235" s="22">
        <v>0.17670000000000002</v>
      </c>
      <c r="N235" s="22">
        <v>0.64170000000000005</v>
      </c>
      <c r="O235" s="24">
        <v>0.74400000000000011</v>
      </c>
      <c r="P235" s="24">
        <v>0.6231000000000001</v>
      </c>
      <c r="Q235" s="24">
        <v>0.83700000000000008</v>
      </c>
      <c r="R235" s="24">
        <v>0.58590000000000009</v>
      </c>
      <c r="S235" s="24">
        <v>0.63240000000000007</v>
      </c>
      <c r="T235" s="24">
        <v>0.79980000000000007</v>
      </c>
      <c r="U235" s="24">
        <v>0.69750000000000001</v>
      </c>
      <c r="V235" s="24">
        <v>0.3906</v>
      </c>
      <c r="W235" s="24">
        <v>0.89280000000000004</v>
      </c>
      <c r="X235" s="24">
        <v>0.59520000000000006</v>
      </c>
      <c r="Y235" s="24">
        <v>0.34410000000000002</v>
      </c>
      <c r="Z235" s="24">
        <v>0.65100000000000013</v>
      </c>
      <c r="AA235" s="25">
        <v>0</v>
      </c>
      <c r="AB235" s="25">
        <v>14.88</v>
      </c>
      <c r="AC235" s="25">
        <v>13.020000000000001</v>
      </c>
      <c r="AD235" s="25">
        <v>10.230000000000054</v>
      </c>
      <c r="AE235" s="25">
        <v>2.79</v>
      </c>
      <c r="AF235" s="25">
        <v>13.950000000000001</v>
      </c>
      <c r="AG235" s="25">
        <v>15.81</v>
      </c>
      <c r="AH235" s="25">
        <v>5.58</v>
      </c>
      <c r="AI235" s="25">
        <v>13.020000000000001</v>
      </c>
      <c r="AJ235" s="25">
        <v>9.3000000000000007</v>
      </c>
      <c r="AK235" s="25">
        <v>9.3000000000000007</v>
      </c>
      <c r="AL235" s="25">
        <v>0</v>
      </c>
      <c r="AM235" s="25">
        <v>3.72</v>
      </c>
      <c r="AN235" s="25">
        <v>6.5100000000000007</v>
      </c>
      <c r="AO235" s="25">
        <v>38.130000000000003</v>
      </c>
      <c r="AP235" s="25">
        <v>9.3000000000000007</v>
      </c>
      <c r="AQ235" s="25">
        <v>16.740000000000002</v>
      </c>
      <c r="AR235" s="25">
        <v>10.23</v>
      </c>
      <c r="AS235" s="25">
        <v>2.79</v>
      </c>
      <c r="AT235" s="25">
        <v>19.53</v>
      </c>
      <c r="AU235" s="25">
        <v>0</v>
      </c>
      <c r="AV235" s="25">
        <v>0</v>
      </c>
      <c r="AW235" s="25">
        <v>19.53</v>
      </c>
      <c r="AX235" s="25">
        <v>13.020000000000001</v>
      </c>
      <c r="AY235" s="25">
        <v>5.58</v>
      </c>
      <c r="AZ235" s="25">
        <v>4.6500000000000004</v>
      </c>
      <c r="BA235" s="25">
        <v>21.39</v>
      </c>
      <c r="BB235" s="25">
        <v>0</v>
      </c>
      <c r="BC235" s="25">
        <v>30.69</v>
      </c>
      <c r="BD235" s="25">
        <v>0</v>
      </c>
      <c r="BE235" s="25">
        <v>26.970000000000002</v>
      </c>
      <c r="BF235" s="25">
        <v>24.18</v>
      </c>
      <c r="BG235" s="25">
        <v>23.25</v>
      </c>
      <c r="BH235" s="25">
        <v>0</v>
      </c>
      <c r="BI235" s="25">
        <v>12.09</v>
      </c>
      <c r="BJ235" s="25">
        <v>0</v>
      </c>
      <c r="BK235" s="25">
        <v>0</v>
      </c>
      <c r="BL235" s="25">
        <v>14.88</v>
      </c>
      <c r="BM235" s="25">
        <v>13.950000000000001</v>
      </c>
      <c r="BN235" s="25">
        <v>0</v>
      </c>
    </row>
    <row r="236" spans="1:66" x14ac:dyDescent="0.25">
      <c r="A236" s="6">
        <v>45137</v>
      </c>
      <c r="B236" t="s">
        <v>13</v>
      </c>
      <c r="C236">
        <v>30</v>
      </c>
      <c r="D236">
        <f t="shared" si="27"/>
        <v>328.29</v>
      </c>
      <c r="E236">
        <f t="shared" si="28"/>
        <v>73.47</v>
      </c>
      <c r="F236">
        <f t="shared" si="29"/>
        <v>112.53</v>
      </c>
      <c r="G236">
        <f t="shared" si="30"/>
        <v>70.680000000000007</v>
      </c>
      <c r="H236">
        <f t="shared" si="31"/>
        <v>71.61</v>
      </c>
      <c r="I236">
        <v>0</v>
      </c>
      <c r="J236" s="22">
        <v>0.76260000000000006</v>
      </c>
      <c r="K236" s="22">
        <v>0.53939999999999999</v>
      </c>
      <c r="L236" s="22">
        <v>0.73470000000000002</v>
      </c>
      <c r="M236" s="22">
        <v>0.52080000000000004</v>
      </c>
      <c r="N236" s="22">
        <v>0.83700000000000008</v>
      </c>
      <c r="O236" s="24">
        <v>0.68820000000000003</v>
      </c>
      <c r="P236" s="24">
        <v>0.6231000000000001</v>
      </c>
      <c r="Q236" s="24">
        <v>0.61380000000000001</v>
      </c>
      <c r="R236" s="24">
        <v>0.66959999999999997</v>
      </c>
      <c r="S236" s="24">
        <v>0.88350000000000006</v>
      </c>
      <c r="T236" s="24">
        <v>0.92070000000000007</v>
      </c>
      <c r="U236" s="24">
        <v>0.34410000000000002</v>
      </c>
      <c r="V236" s="24">
        <v>0.93</v>
      </c>
      <c r="W236" s="24">
        <v>0.29760000000000003</v>
      </c>
      <c r="X236" s="24">
        <v>0.37200000000000005</v>
      </c>
      <c r="Y236" s="24">
        <v>0.87420000000000009</v>
      </c>
      <c r="Z236" s="24">
        <v>0.25110000000000005</v>
      </c>
      <c r="AA236" s="25">
        <v>0.93</v>
      </c>
      <c r="AB236" s="25">
        <v>20.46</v>
      </c>
      <c r="AC236" s="25">
        <v>20.46</v>
      </c>
      <c r="AD236" s="25">
        <v>9.3000000000000007</v>
      </c>
      <c r="AE236" s="25">
        <v>0.93</v>
      </c>
      <c r="AF236" s="25">
        <v>6.5100000000000007</v>
      </c>
      <c r="AG236" s="25">
        <v>0</v>
      </c>
      <c r="AH236" s="25">
        <v>21.39</v>
      </c>
      <c r="AI236" s="25">
        <v>0</v>
      </c>
      <c r="AJ236" s="25">
        <v>32.550000000000004</v>
      </c>
      <c r="AK236" s="25">
        <v>30.69</v>
      </c>
      <c r="AL236" s="25">
        <v>0</v>
      </c>
      <c r="AM236" s="25">
        <v>0</v>
      </c>
      <c r="AN236" s="25">
        <v>6.5100000000000007</v>
      </c>
      <c r="AO236" s="25">
        <v>0</v>
      </c>
      <c r="AP236" s="25">
        <v>5.58</v>
      </c>
      <c r="AQ236" s="25">
        <v>0</v>
      </c>
      <c r="AR236" s="25">
        <v>10.23</v>
      </c>
      <c r="AS236" s="25">
        <v>49.29</v>
      </c>
      <c r="AT236" s="25">
        <v>0</v>
      </c>
      <c r="AU236" s="25">
        <v>0</v>
      </c>
      <c r="AV236" s="25">
        <v>24.18</v>
      </c>
      <c r="AW236" s="25">
        <v>9.3000000000000007</v>
      </c>
      <c r="AX236" s="25">
        <v>0</v>
      </c>
      <c r="AY236" s="25">
        <v>0</v>
      </c>
      <c r="AZ236" s="25">
        <v>16.740000000000002</v>
      </c>
      <c r="BA236" s="25">
        <v>0</v>
      </c>
      <c r="BB236" s="25">
        <v>0</v>
      </c>
      <c r="BC236" s="25">
        <v>7.44</v>
      </c>
      <c r="BD236" s="25">
        <v>13.020000000000001</v>
      </c>
      <c r="BE236" s="25">
        <v>9.3000000000000007</v>
      </c>
      <c r="BF236" s="25">
        <v>27.900000000000002</v>
      </c>
      <c r="BG236" s="25">
        <v>0</v>
      </c>
      <c r="BH236" s="25">
        <v>3.72</v>
      </c>
      <c r="BI236" s="25">
        <v>8.370000000000001</v>
      </c>
      <c r="BJ236" s="25">
        <v>3.72</v>
      </c>
      <c r="BK236" s="25">
        <v>0</v>
      </c>
      <c r="BL236" s="25">
        <v>9.3000000000000007</v>
      </c>
      <c r="BM236" s="25">
        <v>0</v>
      </c>
      <c r="BN236" s="25">
        <v>11.16</v>
      </c>
    </row>
    <row r="237" spans="1:66" x14ac:dyDescent="0.25">
      <c r="A237" s="6">
        <v>45138</v>
      </c>
      <c r="B237" t="s">
        <v>13</v>
      </c>
      <c r="C237">
        <v>31</v>
      </c>
      <c r="D237">
        <f t="shared" si="27"/>
        <v>435.24000000000012</v>
      </c>
      <c r="E237">
        <f t="shared" si="28"/>
        <v>128.33999999999997</v>
      </c>
      <c r="F237">
        <f t="shared" si="29"/>
        <v>77.190000000000012</v>
      </c>
      <c r="G237">
        <f t="shared" si="30"/>
        <v>72.54000000000012</v>
      </c>
      <c r="H237">
        <f t="shared" si="31"/>
        <v>157.17000000000002</v>
      </c>
      <c r="I237">
        <v>0</v>
      </c>
      <c r="J237" s="22">
        <v>0.75330000000000008</v>
      </c>
      <c r="K237" s="22">
        <v>0.79980000000000007</v>
      </c>
      <c r="L237" s="22">
        <v>0.74400000000000011</v>
      </c>
      <c r="M237" s="22">
        <v>0.68820000000000003</v>
      </c>
      <c r="N237" s="22">
        <v>0.44640000000000002</v>
      </c>
      <c r="O237" s="24">
        <v>0.67890000000000006</v>
      </c>
      <c r="P237" s="24">
        <v>0.69750000000000001</v>
      </c>
      <c r="Q237" s="24">
        <v>0.70680000000000009</v>
      </c>
      <c r="R237" s="24">
        <v>0.91139999999999999</v>
      </c>
      <c r="S237" s="24">
        <v>0.44640000000000002</v>
      </c>
      <c r="T237" s="24">
        <v>0.79980000000000007</v>
      </c>
      <c r="U237" s="24">
        <v>0.88350000000000006</v>
      </c>
      <c r="V237" s="24">
        <v>0.90210000000000001</v>
      </c>
      <c r="W237" s="24">
        <v>0.91139999999999999</v>
      </c>
      <c r="X237" s="24">
        <v>0.85560000000000003</v>
      </c>
      <c r="Y237" s="24">
        <v>0.6231000000000001</v>
      </c>
      <c r="Z237" s="24">
        <v>0.92070000000000007</v>
      </c>
      <c r="AA237" s="25">
        <v>33.480000000000004</v>
      </c>
      <c r="AB237" s="25">
        <v>5.58</v>
      </c>
      <c r="AC237" s="25">
        <v>0</v>
      </c>
      <c r="AD237" s="25">
        <v>0</v>
      </c>
      <c r="AE237" s="25">
        <v>17.670000000000002</v>
      </c>
      <c r="AF237" s="25">
        <v>0</v>
      </c>
      <c r="AG237" s="25">
        <v>8.370000000000001</v>
      </c>
      <c r="AH237" s="25">
        <v>4.6500000000000004</v>
      </c>
      <c r="AI237" s="25">
        <v>7.44</v>
      </c>
      <c r="AJ237" s="25">
        <v>0</v>
      </c>
      <c r="AK237" s="25">
        <v>6.5100000000000007</v>
      </c>
      <c r="AL237" s="25">
        <v>13.950000000000001</v>
      </c>
      <c r="AM237" s="25">
        <v>14.88</v>
      </c>
      <c r="AN237" s="25">
        <v>6.5100000000000007</v>
      </c>
      <c r="AO237" s="25">
        <v>5.58</v>
      </c>
      <c r="AP237" s="25">
        <v>20.46</v>
      </c>
      <c r="AQ237" s="25">
        <v>25.110000000000003</v>
      </c>
      <c r="AR237" s="25">
        <v>42.78</v>
      </c>
      <c r="AS237" s="25">
        <v>0</v>
      </c>
      <c r="AT237" s="25">
        <v>27.900000000000002</v>
      </c>
      <c r="AU237" s="25">
        <v>5.58</v>
      </c>
      <c r="AV237" s="25">
        <v>0.93</v>
      </c>
      <c r="AW237" s="25">
        <v>6.5100000000001064</v>
      </c>
      <c r="AX237" s="25">
        <v>0</v>
      </c>
      <c r="AY237" s="25">
        <v>0</v>
      </c>
      <c r="AZ237" s="25">
        <v>0.93</v>
      </c>
      <c r="BA237" s="25">
        <v>24.18</v>
      </c>
      <c r="BB237" s="25">
        <v>23.25</v>
      </c>
      <c r="BC237" s="25">
        <v>2.79</v>
      </c>
      <c r="BD237" s="25">
        <v>8.370000000000001</v>
      </c>
      <c r="BE237" s="25">
        <v>13.020000000000001</v>
      </c>
      <c r="BF237" s="25">
        <v>15.81</v>
      </c>
      <c r="BG237" s="25">
        <v>12.09</v>
      </c>
      <c r="BH237" s="25">
        <v>2.79</v>
      </c>
      <c r="BI237" s="25">
        <v>13.950000000000001</v>
      </c>
      <c r="BJ237" s="25">
        <v>20.46</v>
      </c>
      <c r="BK237" s="25">
        <v>22.32</v>
      </c>
      <c r="BL237" s="25">
        <v>0.93</v>
      </c>
      <c r="BM237" s="25">
        <v>14.88</v>
      </c>
      <c r="BN237" s="25">
        <v>12.089999999999987</v>
      </c>
    </row>
    <row r="238" spans="1:66" x14ac:dyDescent="0.25">
      <c r="B238" t="s">
        <v>14</v>
      </c>
      <c r="C238">
        <v>0.01</v>
      </c>
      <c r="D238">
        <f t="shared" si="27"/>
        <v>0</v>
      </c>
      <c r="E238">
        <v>0</v>
      </c>
      <c r="F238">
        <v>0</v>
      </c>
      <c r="G238">
        <v>0</v>
      </c>
      <c r="H238">
        <v>0</v>
      </c>
      <c r="I238">
        <v>0</v>
      </c>
      <c r="J238" s="22">
        <v>0</v>
      </c>
      <c r="K238" s="22">
        <v>0</v>
      </c>
      <c r="L238" s="22">
        <v>0</v>
      </c>
      <c r="M238" s="22">
        <v>0</v>
      </c>
      <c r="N238" s="22">
        <v>0</v>
      </c>
      <c r="O238" s="24">
        <v>0</v>
      </c>
      <c r="P238" s="24">
        <v>0</v>
      </c>
      <c r="Q238" s="24">
        <v>0</v>
      </c>
      <c r="R238" s="24">
        <v>0</v>
      </c>
      <c r="S238" s="24">
        <v>0</v>
      </c>
      <c r="T238" s="24">
        <v>0</v>
      </c>
      <c r="U238" s="24">
        <v>0</v>
      </c>
      <c r="V238" s="24">
        <v>0</v>
      </c>
      <c r="W238" s="24">
        <v>0</v>
      </c>
      <c r="X238" s="24">
        <v>0</v>
      </c>
      <c r="Y238" s="24">
        <v>0</v>
      </c>
      <c r="Z238" s="24">
        <v>0</v>
      </c>
      <c r="AA238" s="25">
        <v>0</v>
      </c>
      <c r="AB238" s="25">
        <v>0</v>
      </c>
      <c r="AC238" s="25">
        <v>0</v>
      </c>
      <c r="AD238" s="25">
        <v>0</v>
      </c>
      <c r="AE238" s="25">
        <v>0</v>
      </c>
      <c r="AF238" s="25">
        <v>0</v>
      </c>
      <c r="AG238" s="25">
        <v>0</v>
      </c>
      <c r="AH238" s="25">
        <v>0</v>
      </c>
      <c r="AI238" s="25">
        <v>0</v>
      </c>
      <c r="AJ238" s="25">
        <v>0</v>
      </c>
      <c r="AK238" s="25">
        <v>0</v>
      </c>
      <c r="AL238" s="25">
        <v>0</v>
      </c>
      <c r="AM238" s="25">
        <v>0</v>
      </c>
      <c r="AN238" s="25">
        <v>0</v>
      </c>
      <c r="AO238" s="25">
        <v>0</v>
      </c>
      <c r="AP238" s="25">
        <v>0</v>
      </c>
      <c r="AQ238" s="25">
        <v>0</v>
      </c>
      <c r="AR238" s="25">
        <v>0</v>
      </c>
      <c r="AS238" s="25">
        <v>0</v>
      </c>
      <c r="AT238" s="25">
        <v>0</v>
      </c>
      <c r="AU238" s="25">
        <v>0</v>
      </c>
      <c r="AV238" s="25">
        <v>0</v>
      </c>
      <c r="AW238" s="25">
        <v>0</v>
      </c>
      <c r="AX238" s="25">
        <v>0</v>
      </c>
      <c r="AY238" s="25">
        <v>0</v>
      </c>
      <c r="AZ238" s="25">
        <v>0</v>
      </c>
      <c r="BA238" s="25">
        <v>0</v>
      </c>
      <c r="BB238" s="25">
        <v>0</v>
      </c>
      <c r="BC238" s="25">
        <v>0</v>
      </c>
      <c r="BD238" s="25">
        <v>0</v>
      </c>
      <c r="BE238" s="25">
        <v>0</v>
      </c>
      <c r="BF238" s="25">
        <v>0</v>
      </c>
      <c r="BG238" s="25">
        <v>0</v>
      </c>
      <c r="BH238" s="25">
        <v>0</v>
      </c>
      <c r="BI238" s="25">
        <v>0</v>
      </c>
      <c r="BJ238" s="25">
        <v>0</v>
      </c>
      <c r="BK238" s="25">
        <v>0</v>
      </c>
      <c r="BL238" s="25">
        <v>0</v>
      </c>
      <c r="BM238" s="25">
        <v>0</v>
      </c>
      <c r="BN238" s="25">
        <v>0</v>
      </c>
    </row>
    <row r="239" spans="1:66" x14ac:dyDescent="0.25">
      <c r="B239" t="s">
        <v>14</v>
      </c>
      <c r="C239">
        <v>0.02</v>
      </c>
      <c r="D239">
        <f t="shared" si="27"/>
        <v>0</v>
      </c>
      <c r="E239">
        <v>0</v>
      </c>
      <c r="F239">
        <v>0</v>
      </c>
      <c r="G239">
        <v>0</v>
      </c>
      <c r="H239">
        <v>0</v>
      </c>
      <c r="I239">
        <v>0</v>
      </c>
      <c r="J239" s="22">
        <v>0</v>
      </c>
      <c r="K239" s="22">
        <v>0</v>
      </c>
      <c r="L239" s="22">
        <v>0</v>
      </c>
      <c r="M239" s="22">
        <v>0</v>
      </c>
      <c r="N239" s="22">
        <v>0</v>
      </c>
      <c r="O239" s="24">
        <v>0</v>
      </c>
      <c r="P239" s="24">
        <v>0</v>
      </c>
      <c r="Q239" s="24">
        <v>0</v>
      </c>
      <c r="R239" s="24">
        <v>0</v>
      </c>
      <c r="S239" s="24">
        <v>0</v>
      </c>
      <c r="T239" s="24">
        <v>0</v>
      </c>
      <c r="U239" s="24">
        <v>0</v>
      </c>
      <c r="V239" s="24">
        <v>0</v>
      </c>
      <c r="W239" s="24">
        <v>0</v>
      </c>
      <c r="X239" s="24">
        <v>0</v>
      </c>
      <c r="Y239" s="24">
        <v>0</v>
      </c>
      <c r="Z239" s="24">
        <v>0</v>
      </c>
      <c r="AA239" s="25">
        <v>0</v>
      </c>
      <c r="AB239" s="25">
        <v>0</v>
      </c>
      <c r="AC239" s="25">
        <v>0</v>
      </c>
      <c r="AD239" s="25">
        <v>0</v>
      </c>
      <c r="AE239" s="25">
        <v>0</v>
      </c>
      <c r="AF239" s="25">
        <v>0</v>
      </c>
      <c r="AG239" s="25">
        <v>0</v>
      </c>
      <c r="AH239" s="25">
        <v>0</v>
      </c>
      <c r="AI239" s="25">
        <v>0</v>
      </c>
      <c r="AJ239" s="25">
        <v>0</v>
      </c>
      <c r="AK239" s="25">
        <v>0</v>
      </c>
      <c r="AL239" s="25">
        <v>0</v>
      </c>
      <c r="AM239" s="25">
        <v>0</v>
      </c>
      <c r="AN239" s="25">
        <v>0</v>
      </c>
      <c r="AO239" s="25">
        <v>0</v>
      </c>
      <c r="AP239" s="25">
        <v>0</v>
      </c>
      <c r="AQ239" s="25">
        <v>0</v>
      </c>
      <c r="AR239" s="25">
        <v>0</v>
      </c>
      <c r="AS239" s="25">
        <v>0</v>
      </c>
      <c r="AT239" s="25">
        <v>0</v>
      </c>
      <c r="AU239" s="25">
        <v>0</v>
      </c>
      <c r="AV239" s="25">
        <v>0</v>
      </c>
      <c r="AW239" s="25">
        <v>0</v>
      </c>
      <c r="AX239" s="25">
        <v>0</v>
      </c>
      <c r="AY239" s="25">
        <v>0</v>
      </c>
      <c r="AZ239" s="25">
        <v>0</v>
      </c>
      <c r="BA239" s="25">
        <v>0</v>
      </c>
      <c r="BB239" s="25">
        <v>0</v>
      </c>
      <c r="BC239" s="25">
        <v>0</v>
      </c>
      <c r="BD239" s="25">
        <v>0</v>
      </c>
      <c r="BE239" s="25">
        <v>0</v>
      </c>
      <c r="BF239" s="25">
        <v>0</v>
      </c>
      <c r="BG239" s="25">
        <v>0</v>
      </c>
      <c r="BH239" s="25">
        <v>0</v>
      </c>
      <c r="BI239" s="25">
        <v>0</v>
      </c>
      <c r="BJ239" s="25">
        <v>0</v>
      </c>
      <c r="BK239" s="25">
        <v>0</v>
      </c>
      <c r="BL239" s="25">
        <v>0</v>
      </c>
      <c r="BM239" s="25">
        <v>0</v>
      </c>
      <c r="BN239" s="25">
        <v>0</v>
      </c>
    </row>
    <row r="240" spans="1:66" x14ac:dyDescent="0.25">
      <c r="A240" s="6">
        <v>45139</v>
      </c>
      <c r="B240" t="s">
        <v>14</v>
      </c>
      <c r="C240">
        <v>1</v>
      </c>
      <c r="D240">
        <f t="shared" si="27"/>
        <v>398.97</v>
      </c>
      <c r="E240">
        <f t="shared" ref="E240:E270" si="32">SUM(BE240:BN240)</f>
        <v>118.11000000000001</v>
      </c>
      <c r="F240">
        <f t="shared" ref="F240:F270" si="33">SUM(AA240:AJ240)</f>
        <v>125.55</v>
      </c>
      <c r="G240">
        <f t="shared" ref="G240:G270" si="34">SUM(AU240:BD240)</f>
        <v>83.699999999999989</v>
      </c>
      <c r="H240">
        <f t="shared" ref="H240:H270" si="35">SUM(AL240:AT240)</f>
        <v>71.61</v>
      </c>
      <c r="I240">
        <v>0</v>
      </c>
      <c r="J240" s="22">
        <v>0.81840000000000002</v>
      </c>
      <c r="K240" s="22">
        <v>0.60450000000000004</v>
      </c>
      <c r="L240" s="22">
        <v>0.59520000000000006</v>
      </c>
      <c r="M240" s="22">
        <v>0.37200000000000005</v>
      </c>
      <c r="N240" s="22">
        <v>0.89280000000000004</v>
      </c>
      <c r="O240" s="24">
        <v>0.86490000000000011</v>
      </c>
      <c r="P240" s="24">
        <v>0.71610000000000007</v>
      </c>
      <c r="Q240" s="24">
        <v>0.70680000000000009</v>
      </c>
      <c r="R240" s="24">
        <v>0.67890000000000006</v>
      </c>
      <c r="S240" s="24">
        <v>0.56730000000000003</v>
      </c>
      <c r="T240" s="24">
        <v>0.91139999999999999</v>
      </c>
      <c r="U240" s="24">
        <v>0.65100000000000013</v>
      </c>
      <c r="V240" s="24">
        <v>0.93</v>
      </c>
      <c r="W240" s="24">
        <v>0.76260000000000006</v>
      </c>
      <c r="X240" s="24">
        <v>0.91139999999999999</v>
      </c>
      <c r="Y240" s="24">
        <v>0.25110000000000005</v>
      </c>
      <c r="Z240" s="24">
        <v>0.69750000000000001</v>
      </c>
      <c r="AA240" s="25">
        <v>7.44</v>
      </c>
      <c r="AB240" s="25">
        <v>0</v>
      </c>
      <c r="AC240" s="25">
        <v>17.670000000000002</v>
      </c>
      <c r="AD240" s="25">
        <v>13.020000000000001</v>
      </c>
      <c r="AE240" s="25">
        <v>28.830000000000002</v>
      </c>
      <c r="AF240" s="25">
        <v>13.020000000000001</v>
      </c>
      <c r="AG240" s="25">
        <v>3.72</v>
      </c>
      <c r="AH240" s="25">
        <v>26.970000000000002</v>
      </c>
      <c r="AI240" s="25">
        <v>0</v>
      </c>
      <c r="AJ240" s="25">
        <v>14.88</v>
      </c>
      <c r="AK240" s="25">
        <v>0</v>
      </c>
      <c r="AL240" s="25">
        <v>11.16</v>
      </c>
      <c r="AM240" s="25">
        <v>16.740000000000002</v>
      </c>
      <c r="AN240" s="25">
        <v>6.5100000000000007</v>
      </c>
      <c r="AO240" s="25">
        <v>3.72</v>
      </c>
      <c r="AP240" s="25">
        <v>2.79</v>
      </c>
      <c r="AQ240" s="25">
        <v>0</v>
      </c>
      <c r="AR240" s="25">
        <v>30.69</v>
      </c>
      <c r="AS240" s="25">
        <v>0</v>
      </c>
      <c r="AT240" s="25">
        <v>0</v>
      </c>
      <c r="AU240" s="25">
        <v>0</v>
      </c>
      <c r="AV240" s="25">
        <v>6.5100000000000007</v>
      </c>
      <c r="AW240" s="25">
        <v>33.480000000000004</v>
      </c>
      <c r="AX240" s="25">
        <v>0.93</v>
      </c>
      <c r="AY240" s="25">
        <v>4.6500000000000004</v>
      </c>
      <c r="AZ240" s="25">
        <v>0</v>
      </c>
      <c r="BA240" s="25">
        <v>0</v>
      </c>
      <c r="BB240" s="25">
        <v>4.6500000000000004</v>
      </c>
      <c r="BC240" s="25">
        <v>9.3000000000000007</v>
      </c>
      <c r="BD240" s="25">
        <v>24.18</v>
      </c>
      <c r="BE240" s="25">
        <v>15.81</v>
      </c>
      <c r="BF240" s="25">
        <v>0</v>
      </c>
      <c r="BG240" s="25">
        <v>14.88</v>
      </c>
      <c r="BH240" s="25">
        <v>25.110000000000003</v>
      </c>
      <c r="BI240" s="25">
        <v>0</v>
      </c>
      <c r="BJ240" s="25">
        <v>23.25</v>
      </c>
      <c r="BK240" s="25">
        <v>6.5100000000000007</v>
      </c>
      <c r="BL240" s="25">
        <v>14.88</v>
      </c>
      <c r="BM240" s="25">
        <v>6.5100000000000007</v>
      </c>
      <c r="BN240" s="25">
        <v>11.16</v>
      </c>
    </row>
    <row r="241" spans="1:66" x14ac:dyDescent="0.25">
      <c r="A241" s="6">
        <v>45140</v>
      </c>
      <c r="B241" t="s">
        <v>14</v>
      </c>
      <c r="C241">
        <v>2</v>
      </c>
      <c r="D241">
        <f t="shared" si="27"/>
        <v>555.21000000000026</v>
      </c>
      <c r="E241">
        <f t="shared" si="32"/>
        <v>105.09000000000012</v>
      </c>
      <c r="F241">
        <f t="shared" si="33"/>
        <v>167.40000000000012</v>
      </c>
      <c r="G241">
        <f t="shared" si="34"/>
        <v>100.44</v>
      </c>
      <c r="H241">
        <f t="shared" si="35"/>
        <v>182.28</v>
      </c>
      <c r="I241">
        <v>0</v>
      </c>
      <c r="J241" s="22">
        <v>0.36270000000000002</v>
      </c>
      <c r="K241" s="22">
        <v>0.72540000000000004</v>
      </c>
      <c r="L241" s="22">
        <v>0.74400000000000011</v>
      </c>
      <c r="M241" s="22">
        <v>0.26040000000000002</v>
      </c>
      <c r="N241" s="22">
        <v>0.79980000000000007</v>
      </c>
      <c r="O241" s="24">
        <v>0.22320000000000001</v>
      </c>
      <c r="P241" s="24">
        <v>0.2697</v>
      </c>
      <c r="Q241" s="24">
        <v>9.3000000000000013E-2</v>
      </c>
      <c r="R241" s="24">
        <v>0.49290000000000006</v>
      </c>
      <c r="S241" s="24">
        <v>0.6603</v>
      </c>
      <c r="T241" s="24">
        <v>0.58590000000000009</v>
      </c>
      <c r="U241" s="24">
        <v>0.90210000000000001</v>
      </c>
      <c r="V241" s="24">
        <v>0.93</v>
      </c>
      <c r="W241" s="24">
        <v>0.93</v>
      </c>
      <c r="X241" s="24">
        <v>0.46500000000000002</v>
      </c>
      <c r="Y241" s="24">
        <v>0.26040000000000002</v>
      </c>
      <c r="Z241" s="24">
        <v>0.85560000000000003</v>
      </c>
      <c r="AA241" s="25">
        <v>5.58</v>
      </c>
      <c r="AB241" s="25">
        <v>33.480000000000004</v>
      </c>
      <c r="AC241" s="25">
        <v>10.23</v>
      </c>
      <c r="AD241" s="25">
        <v>33.480000000000004</v>
      </c>
      <c r="AE241" s="25">
        <v>5.58</v>
      </c>
      <c r="AF241" s="25">
        <v>33.480000000000004</v>
      </c>
      <c r="AG241" s="25">
        <v>12.090000000000106</v>
      </c>
      <c r="AH241" s="25">
        <v>11.16</v>
      </c>
      <c r="AI241" s="25">
        <v>2.79</v>
      </c>
      <c r="AJ241" s="25">
        <v>19.53</v>
      </c>
      <c r="AK241" s="25">
        <v>0</v>
      </c>
      <c r="AL241" s="25">
        <v>22.32</v>
      </c>
      <c r="AM241" s="25">
        <v>23.25</v>
      </c>
      <c r="AN241" s="25">
        <v>17.670000000000002</v>
      </c>
      <c r="AO241" s="25">
        <v>13.950000000000001</v>
      </c>
      <c r="AP241" s="25">
        <v>49.29</v>
      </c>
      <c r="AQ241" s="25">
        <v>0</v>
      </c>
      <c r="AR241" s="25">
        <v>0</v>
      </c>
      <c r="AS241" s="25">
        <v>44.64</v>
      </c>
      <c r="AT241" s="25">
        <v>11.16</v>
      </c>
      <c r="AU241" s="25">
        <v>1.86</v>
      </c>
      <c r="AV241" s="25">
        <v>2.79</v>
      </c>
      <c r="AW241" s="25">
        <v>6.5100000000000007</v>
      </c>
      <c r="AX241" s="25">
        <v>24.18</v>
      </c>
      <c r="AY241" s="25">
        <v>0</v>
      </c>
      <c r="AZ241" s="25">
        <v>5.58</v>
      </c>
      <c r="BA241" s="25">
        <v>24.18</v>
      </c>
      <c r="BB241" s="25">
        <v>29.76</v>
      </c>
      <c r="BC241" s="25">
        <v>5.58</v>
      </c>
      <c r="BD241" s="25">
        <v>0</v>
      </c>
      <c r="BE241" s="25">
        <v>8.370000000000001</v>
      </c>
      <c r="BF241" s="25">
        <v>0</v>
      </c>
      <c r="BG241" s="25">
        <v>3.72</v>
      </c>
      <c r="BH241" s="25">
        <v>0</v>
      </c>
      <c r="BI241" s="25">
        <v>0</v>
      </c>
      <c r="BJ241" s="25">
        <v>2.79</v>
      </c>
      <c r="BK241" s="25">
        <v>26.970000000000105</v>
      </c>
      <c r="BL241" s="25">
        <v>13.950000000000001</v>
      </c>
      <c r="BM241" s="25">
        <v>16.740000000000002</v>
      </c>
      <c r="BN241" s="25">
        <v>32.550000000000004</v>
      </c>
    </row>
    <row r="242" spans="1:66" x14ac:dyDescent="0.25">
      <c r="A242" s="6">
        <v>45141</v>
      </c>
      <c r="B242" t="s">
        <v>14</v>
      </c>
      <c r="C242">
        <v>3</v>
      </c>
      <c r="D242">
        <f t="shared" si="27"/>
        <v>526.38000000000011</v>
      </c>
      <c r="E242">
        <f t="shared" si="32"/>
        <v>139.49999999999997</v>
      </c>
      <c r="F242">
        <f t="shared" si="33"/>
        <v>110.67000000000002</v>
      </c>
      <c r="G242">
        <f t="shared" si="34"/>
        <v>167.40000000000003</v>
      </c>
      <c r="H242">
        <f t="shared" si="35"/>
        <v>108.81</v>
      </c>
      <c r="I242">
        <v>0</v>
      </c>
      <c r="J242" s="22">
        <v>0.48360000000000003</v>
      </c>
      <c r="K242" s="22">
        <v>0.74400000000000011</v>
      </c>
      <c r="L242" s="22">
        <v>0.72540000000000004</v>
      </c>
      <c r="M242" s="22">
        <v>0.67890000000000006</v>
      </c>
      <c r="N242" s="22">
        <v>0.35340000000000005</v>
      </c>
      <c r="O242" s="24">
        <v>0.5766</v>
      </c>
      <c r="P242" s="24">
        <v>0.91139999999999999</v>
      </c>
      <c r="Q242" s="24">
        <v>0.6231000000000001</v>
      </c>
      <c r="R242" s="24">
        <v>0.74400000000000011</v>
      </c>
      <c r="S242" s="24">
        <v>0.53010000000000013</v>
      </c>
      <c r="T242" s="24">
        <v>0.6603</v>
      </c>
      <c r="U242" s="24">
        <v>0.51150000000000007</v>
      </c>
      <c r="V242" s="24">
        <v>0.85560000000000003</v>
      </c>
      <c r="W242" s="24">
        <v>0.74400000000000011</v>
      </c>
      <c r="X242" s="24">
        <v>0.92070000000000007</v>
      </c>
      <c r="Y242" s="24">
        <v>0.92070000000000007</v>
      </c>
      <c r="Z242" s="24">
        <v>0.54869999999999997</v>
      </c>
      <c r="AA242" s="25">
        <v>0</v>
      </c>
      <c r="AB242" s="25">
        <v>5.58</v>
      </c>
      <c r="AC242" s="25">
        <v>0</v>
      </c>
      <c r="AD242" s="25">
        <v>0</v>
      </c>
      <c r="AE242" s="25">
        <v>0</v>
      </c>
      <c r="AF242" s="25">
        <v>26.040000000000003</v>
      </c>
      <c r="AG242" s="25">
        <v>22.32</v>
      </c>
      <c r="AH242" s="25">
        <v>2.79</v>
      </c>
      <c r="AI242" s="25">
        <v>26.040000000000003</v>
      </c>
      <c r="AJ242" s="25">
        <v>27.900000000000002</v>
      </c>
      <c r="AK242" s="25">
        <v>0</v>
      </c>
      <c r="AL242" s="25">
        <v>13.020000000000001</v>
      </c>
      <c r="AM242" s="25">
        <v>9.3000000000000007</v>
      </c>
      <c r="AN242" s="25">
        <v>0.93</v>
      </c>
      <c r="AO242" s="25">
        <v>0</v>
      </c>
      <c r="AP242" s="25">
        <v>5.58</v>
      </c>
      <c r="AQ242" s="25">
        <v>19.53</v>
      </c>
      <c r="AR242" s="25">
        <v>30.69</v>
      </c>
      <c r="AS242" s="25">
        <v>0</v>
      </c>
      <c r="AT242" s="25">
        <v>29.76</v>
      </c>
      <c r="AU242" s="25">
        <v>31.62</v>
      </c>
      <c r="AV242" s="25">
        <v>0</v>
      </c>
      <c r="AW242" s="25">
        <v>0.93</v>
      </c>
      <c r="AX242" s="25">
        <v>0.93</v>
      </c>
      <c r="AY242" s="25">
        <v>38.130000000000003</v>
      </c>
      <c r="AZ242" s="25">
        <v>17.670000000000002</v>
      </c>
      <c r="BA242" s="25">
        <v>26.040000000000003</v>
      </c>
      <c r="BB242" s="25">
        <v>19.53</v>
      </c>
      <c r="BC242" s="25">
        <v>30.69</v>
      </c>
      <c r="BD242" s="25">
        <v>1.86</v>
      </c>
      <c r="BE242" s="25">
        <v>9.3000000000000007</v>
      </c>
      <c r="BF242" s="25">
        <v>13.950000000000001</v>
      </c>
      <c r="BG242" s="25">
        <v>8.370000000000001</v>
      </c>
      <c r="BH242" s="25">
        <v>15.81</v>
      </c>
      <c r="BI242" s="25">
        <v>39.99</v>
      </c>
      <c r="BJ242" s="25">
        <v>13.019999999999975</v>
      </c>
      <c r="BK242" s="25">
        <v>7.44</v>
      </c>
      <c r="BL242" s="25">
        <v>2.79</v>
      </c>
      <c r="BM242" s="25">
        <v>10.23</v>
      </c>
      <c r="BN242" s="25">
        <v>18.600000000000001</v>
      </c>
    </row>
    <row r="243" spans="1:66" x14ac:dyDescent="0.25">
      <c r="A243" s="6">
        <v>45142</v>
      </c>
      <c r="B243" t="s">
        <v>14</v>
      </c>
      <c r="C243">
        <v>4</v>
      </c>
      <c r="D243">
        <f t="shared" si="27"/>
        <v>294.81000000000006</v>
      </c>
      <c r="E243">
        <f t="shared" si="32"/>
        <v>95.79</v>
      </c>
      <c r="F243">
        <f t="shared" si="33"/>
        <v>75.33</v>
      </c>
      <c r="G243">
        <f t="shared" si="34"/>
        <v>65.100000000000009</v>
      </c>
      <c r="H243">
        <f t="shared" si="35"/>
        <v>58.59</v>
      </c>
      <c r="I243">
        <v>0</v>
      </c>
      <c r="J243" s="22">
        <v>0.61380000000000001</v>
      </c>
      <c r="K243" s="22">
        <v>0.53939999999999999</v>
      </c>
      <c r="L243" s="22">
        <v>0.69750000000000001</v>
      </c>
      <c r="M243" s="22">
        <v>0.21390000000000001</v>
      </c>
      <c r="N243" s="22">
        <v>0.85560000000000003</v>
      </c>
      <c r="O243" s="24">
        <v>0.6603</v>
      </c>
      <c r="P243" s="24">
        <v>0.14880000000000002</v>
      </c>
      <c r="Q243" s="24">
        <v>0.50220000000000009</v>
      </c>
      <c r="R243" s="24">
        <v>0.86490000000000011</v>
      </c>
      <c r="S243" s="24">
        <v>0.60450000000000004</v>
      </c>
      <c r="T243" s="24">
        <v>0.86490000000000011</v>
      </c>
      <c r="U243" s="24">
        <v>0.91139999999999999</v>
      </c>
      <c r="V243" s="24">
        <v>0.3906</v>
      </c>
      <c r="W243" s="24">
        <v>0.39990000000000003</v>
      </c>
      <c r="X243" s="24">
        <v>0.85560000000000003</v>
      </c>
      <c r="Y243" s="24">
        <v>0.26040000000000002</v>
      </c>
      <c r="Z243" s="24">
        <v>0.92070000000000007</v>
      </c>
      <c r="AA243" s="25">
        <v>0</v>
      </c>
      <c r="AB243" s="25">
        <v>14.88</v>
      </c>
      <c r="AC243" s="25">
        <v>0</v>
      </c>
      <c r="AD243" s="25">
        <v>0</v>
      </c>
      <c r="AE243" s="25">
        <v>1.86</v>
      </c>
      <c r="AF243" s="25">
        <v>11.16</v>
      </c>
      <c r="AG243" s="25">
        <v>13.950000000000001</v>
      </c>
      <c r="AH243" s="25">
        <v>27.900000000000002</v>
      </c>
      <c r="AI243" s="25">
        <v>0</v>
      </c>
      <c r="AJ243" s="25">
        <v>5.58</v>
      </c>
      <c r="AK243" s="25">
        <v>9.3000000000000007</v>
      </c>
      <c r="AL243" s="25">
        <v>0</v>
      </c>
      <c r="AM243" s="25">
        <v>0.93</v>
      </c>
      <c r="AN243" s="25">
        <v>26.040000000000003</v>
      </c>
      <c r="AO243" s="25">
        <v>3.72</v>
      </c>
      <c r="AP243" s="25">
        <v>0</v>
      </c>
      <c r="AQ243" s="25">
        <v>0</v>
      </c>
      <c r="AR243" s="25">
        <v>0</v>
      </c>
      <c r="AS243" s="25">
        <v>15.81</v>
      </c>
      <c r="AT243" s="25">
        <v>12.09</v>
      </c>
      <c r="AU243" s="25">
        <v>8.370000000000001</v>
      </c>
      <c r="AV243" s="25">
        <v>0</v>
      </c>
      <c r="AW243" s="25">
        <v>0</v>
      </c>
      <c r="AX243" s="25">
        <v>6.5100000000000007</v>
      </c>
      <c r="AY243" s="25">
        <v>8.370000000000001</v>
      </c>
      <c r="AZ243" s="25">
        <v>29.76</v>
      </c>
      <c r="BA243" s="25">
        <v>4.6500000000000004</v>
      </c>
      <c r="BB243" s="25">
        <v>6.5100000000000007</v>
      </c>
      <c r="BC243" s="25">
        <v>0.93</v>
      </c>
      <c r="BD243" s="25">
        <v>0</v>
      </c>
      <c r="BE243" s="25">
        <v>0</v>
      </c>
      <c r="BF243" s="25">
        <v>0</v>
      </c>
      <c r="BG243" s="25">
        <v>16.740000000000002</v>
      </c>
      <c r="BH243" s="25">
        <v>13.020000000000001</v>
      </c>
      <c r="BI243" s="25">
        <v>10.23</v>
      </c>
      <c r="BJ243" s="25">
        <v>11.16</v>
      </c>
      <c r="BK243" s="25">
        <v>4.6500000000000004</v>
      </c>
      <c r="BL243" s="25">
        <v>7.44</v>
      </c>
      <c r="BM243" s="25">
        <v>30.69</v>
      </c>
      <c r="BN243" s="25">
        <v>1.86</v>
      </c>
    </row>
    <row r="244" spans="1:66" x14ac:dyDescent="0.25">
      <c r="A244" s="6">
        <v>45143</v>
      </c>
      <c r="B244" t="s">
        <v>14</v>
      </c>
      <c r="C244">
        <v>5</v>
      </c>
      <c r="D244">
        <f t="shared" si="27"/>
        <v>377.58000000000004</v>
      </c>
      <c r="E244">
        <f t="shared" si="32"/>
        <v>119.04000000000005</v>
      </c>
      <c r="F244">
        <f t="shared" si="33"/>
        <v>52.08</v>
      </c>
      <c r="G244">
        <f t="shared" si="34"/>
        <v>75.330000000000013</v>
      </c>
      <c r="H244">
        <f t="shared" si="35"/>
        <v>131.13</v>
      </c>
      <c r="I244">
        <v>0</v>
      </c>
      <c r="J244" s="22">
        <v>0.45569999999999999</v>
      </c>
      <c r="K244" s="22">
        <v>0.61380000000000001</v>
      </c>
      <c r="L244" s="22">
        <v>0.74400000000000011</v>
      </c>
      <c r="M244" s="22">
        <v>0.56730000000000003</v>
      </c>
      <c r="N244" s="22">
        <v>0.92070000000000007</v>
      </c>
      <c r="O244" s="24">
        <v>0.93</v>
      </c>
      <c r="P244" s="24">
        <v>0.6231000000000001</v>
      </c>
      <c r="Q244" s="24">
        <v>0.65100000000000013</v>
      </c>
      <c r="R244" s="24">
        <v>0.1023</v>
      </c>
      <c r="S244" s="24">
        <v>0.72540000000000004</v>
      </c>
      <c r="T244" s="24">
        <v>0.53939999999999999</v>
      </c>
      <c r="U244" s="24">
        <v>0.45569999999999999</v>
      </c>
      <c r="V244" s="24">
        <v>0.91139999999999999</v>
      </c>
      <c r="W244" s="24">
        <v>0.23250000000000001</v>
      </c>
      <c r="X244" s="24">
        <v>0.80910000000000004</v>
      </c>
      <c r="Y244" s="24">
        <v>0.45569999999999999</v>
      </c>
      <c r="Z244" s="24">
        <v>0.52080000000000004</v>
      </c>
      <c r="AA244" s="25">
        <v>0.93</v>
      </c>
      <c r="AB244" s="25">
        <v>16.740000000000002</v>
      </c>
      <c r="AC244" s="25">
        <v>10.23</v>
      </c>
      <c r="AD244" s="25">
        <v>4.6500000000000004</v>
      </c>
      <c r="AE244" s="25">
        <v>0</v>
      </c>
      <c r="AF244" s="25">
        <v>0.93</v>
      </c>
      <c r="AG244" s="25">
        <v>4.6500000000000004</v>
      </c>
      <c r="AH244" s="25">
        <v>0</v>
      </c>
      <c r="AI244" s="25">
        <v>10.23</v>
      </c>
      <c r="AJ244" s="25">
        <v>3.72</v>
      </c>
      <c r="AK244" s="25">
        <v>26.040000000000003</v>
      </c>
      <c r="AL244" s="25">
        <v>12.09</v>
      </c>
      <c r="AM244" s="25">
        <v>15.81</v>
      </c>
      <c r="AN244" s="25">
        <v>0</v>
      </c>
      <c r="AO244" s="25">
        <v>2.79</v>
      </c>
      <c r="AP244" s="25">
        <v>0</v>
      </c>
      <c r="AQ244" s="25">
        <v>29.76</v>
      </c>
      <c r="AR244" s="25">
        <v>19.53</v>
      </c>
      <c r="AS244" s="25">
        <v>36.270000000000003</v>
      </c>
      <c r="AT244" s="25">
        <v>14.88</v>
      </c>
      <c r="AU244" s="25">
        <v>16.740000000000002</v>
      </c>
      <c r="AV244" s="25">
        <v>13.020000000000001</v>
      </c>
      <c r="AW244" s="25">
        <v>0</v>
      </c>
      <c r="AX244" s="25">
        <v>14.88</v>
      </c>
      <c r="AY244" s="25">
        <v>0</v>
      </c>
      <c r="AZ244" s="25">
        <v>0</v>
      </c>
      <c r="BA244" s="25">
        <v>0.93</v>
      </c>
      <c r="BB244" s="25">
        <v>0</v>
      </c>
      <c r="BC244" s="25">
        <v>29.76</v>
      </c>
      <c r="BD244" s="25">
        <v>0</v>
      </c>
      <c r="BE244" s="25">
        <v>22.32</v>
      </c>
      <c r="BF244" s="25">
        <v>0</v>
      </c>
      <c r="BG244" s="25">
        <v>0</v>
      </c>
      <c r="BH244" s="25">
        <v>5.58</v>
      </c>
      <c r="BI244" s="25">
        <v>0.93000000000002647</v>
      </c>
      <c r="BJ244" s="25">
        <v>0</v>
      </c>
      <c r="BK244" s="25">
        <v>22.32</v>
      </c>
      <c r="BL244" s="25">
        <v>35.340000000000003</v>
      </c>
      <c r="BM244" s="25">
        <v>6.5100000000000007</v>
      </c>
      <c r="BN244" s="25">
        <v>26.040000000000003</v>
      </c>
    </row>
    <row r="245" spans="1:66" x14ac:dyDescent="0.25">
      <c r="A245" s="6">
        <v>45144</v>
      </c>
      <c r="B245" t="s">
        <v>14</v>
      </c>
      <c r="C245">
        <v>6</v>
      </c>
      <c r="D245">
        <f t="shared" si="27"/>
        <v>508.71000000000004</v>
      </c>
      <c r="E245">
        <f t="shared" si="32"/>
        <v>144.15</v>
      </c>
      <c r="F245">
        <f t="shared" si="33"/>
        <v>138.57000000000002</v>
      </c>
      <c r="G245">
        <f t="shared" si="34"/>
        <v>67.89</v>
      </c>
      <c r="H245">
        <f t="shared" si="35"/>
        <v>158.10000000000002</v>
      </c>
      <c r="I245">
        <v>0</v>
      </c>
      <c r="J245" s="22">
        <v>0.39990000000000003</v>
      </c>
      <c r="K245" s="22">
        <v>0.65100000000000013</v>
      </c>
      <c r="L245" s="22">
        <v>0.30690000000000001</v>
      </c>
      <c r="M245" s="22">
        <v>0.78120000000000001</v>
      </c>
      <c r="N245" s="22">
        <v>0.90210000000000001</v>
      </c>
      <c r="O245" s="24">
        <v>0.67890000000000006</v>
      </c>
      <c r="P245" s="24">
        <v>0.42780000000000001</v>
      </c>
      <c r="Q245" s="24">
        <v>9.3000000000000013E-2</v>
      </c>
      <c r="R245" s="24">
        <v>0.56730000000000003</v>
      </c>
      <c r="S245" s="24">
        <v>0.64170000000000005</v>
      </c>
      <c r="T245" s="24">
        <v>0.93</v>
      </c>
      <c r="U245" s="24">
        <v>0.41850000000000004</v>
      </c>
      <c r="V245" s="24">
        <v>0.73470000000000002</v>
      </c>
      <c r="W245" s="24">
        <v>0.75330000000000008</v>
      </c>
      <c r="X245" s="24">
        <v>0.85560000000000003</v>
      </c>
      <c r="Y245" s="24">
        <v>0.85560000000000003</v>
      </c>
      <c r="Z245" s="24">
        <v>0.53010000000000013</v>
      </c>
      <c r="AA245" s="25">
        <v>19.53</v>
      </c>
      <c r="AB245" s="25">
        <v>3.72</v>
      </c>
      <c r="AC245" s="25">
        <v>16.740000000000002</v>
      </c>
      <c r="AD245" s="25">
        <v>9.3000000000000007</v>
      </c>
      <c r="AE245" s="25">
        <v>13.020000000000001</v>
      </c>
      <c r="AF245" s="25">
        <v>14.88</v>
      </c>
      <c r="AG245" s="25">
        <v>8.370000000000001</v>
      </c>
      <c r="AH245" s="25">
        <v>32.550000000000004</v>
      </c>
      <c r="AI245" s="25">
        <v>3.72</v>
      </c>
      <c r="AJ245" s="25">
        <v>16.740000000000002</v>
      </c>
      <c r="AK245" s="25">
        <v>31.62</v>
      </c>
      <c r="AL245" s="25">
        <v>21.39</v>
      </c>
      <c r="AM245" s="25">
        <v>22.32</v>
      </c>
      <c r="AN245" s="25">
        <v>0</v>
      </c>
      <c r="AO245" s="25">
        <v>0</v>
      </c>
      <c r="AP245" s="25">
        <v>15.81</v>
      </c>
      <c r="AQ245" s="25">
        <v>43.71</v>
      </c>
      <c r="AR245" s="25">
        <v>15.81</v>
      </c>
      <c r="AS245" s="25">
        <v>21.39</v>
      </c>
      <c r="AT245" s="25">
        <v>17.670000000000002</v>
      </c>
      <c r="AU245" s="25">
        <v>0</v>
      </c>
      <c r="AV245" s="25">
        <v>7.44</v>
      </c>
      <c r="AW245" s="25">
        <v>12.09</v>
      </c>
      <c r="AX245" s="25">
        <v>17.670000000000002</v>
      </c>
      <c r="AY245" s="25">
        <v>2.79</v>
      </c>
      <c r="AZ245" s="25">
        <v>0</v>
      </c>
      <c r="BA245" s="25">
        <v>0</v>
      </c>
      <c r="BB245" s="25">
        <v>0</v>
      </c>
      <c r="BC245" s="25">
        <v>12.09</v>
      </c>
      <c r="BD245" s="25">
        <v>15.81</v>
      </c>
      <c r="BE245" s="25">
        <v>32.550000000000004</v>
      </c>
      <c r="BF245" s="25">
        <v>0.93</v>
      </c>
      <c r="BG245" s="25">
        <v>31.62</v>
      </c>
      <c r="BH245" s="25">
        <v>20.46</v>
      </c>
      <c r="BI245" s="25">
        <v>0</v>
      </c>
      <c r="BJ245" s="25">
        <v>0</v>
      </c>
      <c r="BK245" s="25">
        <v>6.5100000000000007</v>
      </c>
      <c r="BL245" s="25">
        <v>1.86</v>
      </c>
      <c r="BM245" s="25">
        <v>26.040000000000003</v>
      </c>
      <c r="BN245" s="25">
        <v>24.18</v>
      </c>
    </row>
    <row r="246" spans="1:66" x14ac:dyDescent="0.25">
      <c r="A246" s="6">
        <v>45145</v>
      </c>
      <c r="B246" t="s">
        <v>14</v>
      </c>
      <c r="C246">
        <v>7</v>
      </c>
      <c r="D246">
        <f t="shared" si="27"/>
        <v>590.55000000000007</v>
      </c>
      <c r="E246">
        <f t="shared" si="32"/>
        <v>140.43</v>
      </c>
      <c r="F246">
        <f t="shared" si="33"/>
        <v>195.3</v>
      </c>
      <c r="G246">
        <f t="shared" si="34"/>
        <v>148.80000000000001</v>
      </c>
      <c r="H246">
        <f t="shared" si="35"/>
        <v>106.02000000000001</v>
      </c>
      <c r="I246">
        <v>0</v>
      </c>
      <c r="J246" s="22">
        <v>0.6603</v>
      </c>
      <c r="K246" s="22">
        <v>0.61380000000000001</v>
      </c>
      <c r="L246" s="22">
        <v>0.75330000000000008</v>
      </c>
      <c r="M246" s="22">
        <v>0.49290000000000006</v>
      </c>
      <c r="N246" s="22">
        <v>0.90210000000000001</v>
      </c>
      <c r="O246" s="24">
        <v>0.79049999999999998</v>
      </c>
      <c r="P246" s="24">
        <v>0.87420000000000009</v>
      </c>
      <c r="Q246" s="24">
        <v>0.89280000000000004</v>
      </c>
      <c r="R246" s="24">
        <v>0.14880000000000002</v>
      </c>
      <c r="S246" s="24">
        <v>0.84630000000000005</v>
      </c>
      <c r="T246" s="24">
        <v>0.58590000000000009</v>
      </c>
      <c r="U246" s="24">
        <v>0.89280000000000004</v>
      </c>
      <c r="V246" s="24">
        <v>0.53010000000000013</v>
      </c>
      <c r="W246" s="24">
        <v>0.66959999999999997</v>
      </c>
      <c r="X246" s="24">
        <v>0.23250000000000001</v>
      </c>
      <c r="Y246" s="24">
        <v>0.38130000000000003</v>
      </c>
      <c r="Z246" s="24">
        <v>0.80910000000000004</v>
      </c>
      <c r="AA246" s="25">
        <v>0.93</v>
      </c>
      <c r="AB246" s="25">
        <v>15.81</v>
      </c>
      <c r="AC246" s="25">
        <v>34.410000000000004</v>
      </c>
      <c r="AD246" s="25">
        <v>12.09</v>
      </c>
      <c r="AE246" s="25">
        <v>0</v>
      </c>
      <c r="AF246" s="25">
        <v>4.6500000000000004</v>
      </c>
      <c r="AG246" s="25">
        <v>25.110000000000003</v>
      </c>
      <c r="AH246" s="25">
        <v>52.080000000000005</v>
      </c>
      <c r="AI246" s="25">
        <v>34.410000000000004</v>
      </c>
      <c r="AJ246" s="25">
        <v>15.81</v>
      </c>
      <c r="AK246" s="25">
        <v>1.86</v>
      </c>
      <c r="AL246" s="25">
        <v>30.69</v>
      </c>
      <c r="AM246" s="25">
        <v>10.23</v>
      </c>
      <c r="AN246" s="25">
        <v>0</v>
      </c>
      <c r="AO246" s="25">
        <v>1.86</v>
      </c>
      <c r="AP246" s="25">
        <v>20.46</v>
      </c>
      <c r="AQ246" s="25">
        <v>19.53</v>
      </c>
      <c r="AR246" s="25">
        <v>6.5100000000000007</v>
      </c>
      <c r="AS246" s="25">
        <v>0</v>
      </c>
      <c r="AT246" s="25">
        <v>16.740000000000002</v>
      </c>
      <c r="AU246" s="25">
        <v>32.550000000000004</v>
      </c>
      <c r="AV246" s="25">
        <v>15.81</v>
      </c>
      <c r="AW246" s="25">
        <v>0</v>
      </c>
      <c r="AX246" s="25">
        <v>38.130000000000003</v>
      </c>
      <c r="AY246" s="25">
        <v>0</v>
      </c>
      <c r="AZ246" s="25">
        <v>22.32</v>
      </c>
      <c r="BA246" s="25">
        <v>25.110000000000003</v>
      </c>
      <c r="BB246" s="25">
        <v>0</v>
      </c>
      <c r="BC246" s="25">
        <v>0</v>
      </c>
      <c r="BD246" s="25">
        <v>14.88</v>
      </c>
      <c r="BE246" s="25">
        <v>18.600000000000001</v>
      </c>
      <c r="BF246" s="25">
        <v>0</v>
      </c>
      <c r="BG246" s="25">
        <v>0.93</v>
      </c>
      <c r="BH246" s="25">
        <v>14.88</v>
      </c>
      <c r="BI246" s="25">
        <v>24.18</v>
      </c>
      <c r="BJ246" s="25">
        <v>5.58</v>
      </c>
      <c r="BK246" s="25">
        <v>46.5</v>
      </c>
      <c r="BL246" s="25">
        <v>8.370000000000001</v>
      </c>
      <c r="BM246" s="25">
        <v>9.3000000000000007</v>
      </c>
      <c r="BN246" s="25">
        <v>12.09</v>
      </c>
    </row>
    <row r="247" spans="1:66" x14ac:dyDescent="0.25">
      <c r="A247" s="6">
        <v>45146</v>
      </c>
      <c r="B247" t="s">
        <v>14</v>
      </c>
      <c r="C247">
        <v>8</v>
      </c>
      <c r="D247">
        <f t="shared" si="27"/>
        <v>498.48</v>
      </c>
      <c r="E247">
        <f t="shared" si="32"/>
        <v>60.45</v>
      </c>
      <c r="F247">
        <f t="shared" si="33"/>
        <v>146.94000000000003</v>
      </c>
      <c r="G247">
        <f t="shared" si="34"/>
        <v>191.58</v>
      </c>
      <c r="H247">
        <f t="shared" si="35"/>
        <v>99.510000000000019</v>
      </c>
      <c r="I247">
        <v>0</v>
      </c>
      <c r="J247" s="22">
        <v>0.27900000000000003</v>
      </c>
      <c r="K247" s="22">
        <v>0.63240000000000007</v>
      </c>
      <c r="L247" s="22">
        <v>0.71610000000000007</v>
      </c>
      <c r="M247" s="22">
        <v>0.6603</v>
      </c>
      <c r="N247" s="22">
        <v>0.86490000000000011</v>
      </c>
      <c r="O247" s="24">
        <v>0.63240000000000007</v>
      </c>
      <c r="P247" s="24">
        <v>0.68820000000000003</v>
      </c>
      <c r="Q247" s="24">
        <v>0.66959999999999997</v>
      </c>
      <c r="R247" s="24">
        <v>0.58590000000000009</v>
      </c>
      <c r="S247" s="24">
        <v>0.85560000000000003</v>
      </c>
      <c r="T247" s="24">
        <v>0.93</v>
      </c>
      <c r="U247" s="24">
        <v>0.85560000000000003</v>
      </c>
      <c r="V247" s="24">
        <v>0.92070000000000007</v>
      </c>
      <c r="W247" s="24">
        <v>0.8277000000000001</v>
      </c>
      <c r="X247" s="24">
        <v>0.41850000000000004</v>
      </c>
      <c r="Y247" s="24">
        <v>0.93</v>
      </c>
      <c r="Z247" s="24">
        <v>0.8277000000000001</v>
      </c>
      <c r="AA247" s="25">
        <v>9.3000000000000007</v>
      </c>
      <c r="AB247" s="25">
        <v>28.830000000000002</v>
      </c>
      <c r="AC247" s="25">
        <v>5.58</v>
      </c>
      <c r="AD247" s="25">
        <v>46.5</v>
      </c>
      <c r="AE247" s="25">
        <v>31.62</v>
      </c>
      <c r="AF247" s="25">
        <v>15.81</v>
      </c>
      <c r="AG247" s="25">
        <v>0</v>
      </c>
      <c r="AH247" s="25">
        <v>0</v>
      </c>
      <c r="AI247" s="25">
        <v>9.3000000000000007</v>
      </c>
      <c r="AJ247" s="25">
        <v>0</v>
      </c>
      <c r="AK247" s="25">
        <v>7.44</v>
      </c>
      <c r="AL247" s="25">
        <v>18.600000000000001</v>
      </c>
      <c r="AM247" s="25">
        <v>7.44</v>
      </c>
      <c r="AN247" s="25">
        <v>18.600000000000001</v>
      </c>
      <c r="AO247" s="25">
        <v>25.110000000000003</v>
      </c>
      <c r="AP247" s="25">
        <v>0</v>
      </c>
      <c r="AQ247" s="25">
        <v>2.79</v>
      </c>
      <c r="AR247" s="25">
        <v>1.86</v>
      </c>
      <c r="AS247" s="25">
        <v>24.18</v>
      </c>
      <c r="AT247" s="25">
        <v>0.93</v>
      </c>
      <c r="AU247" s="25">
        <v>21.39</v>
      </c>
      <c r="AV247" s="25">
        <v>0</v>
      </c>
      <c r="AW247" s="25">
        <v>18.600000000000001</v>
      </c>
      <c r="AX247" s="25">
        <v>2.79</v>
      </c>
      <c r="AY247" s="25">
        <v>19.53</v>
      </c>
      <c r="AZ247" s="25">
        <v>37.200000000000003</v>
      </c>
      <c r="BA247" s="25">
        <v>19.53</v>
      </c>
      <c r="BB247" s="25">
        <v>16.740000000000002</v>
      </c>
      <c r="BC247" s="25">
        <v>39.06</v>
      </c>
      <c r="BD247" s="25">
        <v>16.740000000000002</v>
      </c>
      <c r="BE247" s="25">
        <v>2.79</v>
      </c>
      <c r="BF247" s="25">
        <v>13.950000000000001</v>
      </c>
      <c r="BG247" s="25">
        <v>0.93</v>
      </c>
      <c r="BH247" s="25">
        <v>16.740000000000002</v>
      </c>
      <c r="BI247" s="25">
        <v>0.93</v>
      </c>
      <c r="BJ247" s="25">
        <v>0</v>
      </c>
      <c r="BK247" s="25">
        <v>24.18</v>
      </c>
      <c r="BL247" s="25">
        <v>0.93</v>
      </c>
      <c r="BM247" s="25">
        <v>0</v>
      </c>
      <c r="BN247" s="25">
        <v>0</v>
      </c>
    </row>
    <row r="248" spans="1:66" x14ac:dyDescent="0.25">
      <c r="A248" s="6">
        <v>45147</v>
      </c>
      <c r="B248" t="s">
        <v>14</v>
      </c>
      <c r="C248">
        <v>9</v>
      </c>
      <c r="D248">
        <f t="shared" si="27"/>
        <v>324.57000000000005</v>
      </c>
      <c r="E248">
        <f t="shared" si="32"/>
        <v>112.53</v>
      </c>
      <c r="F248">
        <f t="shared" si="33"/>
        <v>117.18</v>
      </c>
      <c r="G248">
        <f t="shared" si="34"/>
        <v>53.940000000000026</v>
      </c>
      <c r="H248">
        <f t="shared" si="35"/>
        <v>40.92</v>
      </c>
      <c r="I248">
        <v>0</v>
      </c>
      <c r="J248" s="22">
        <v>0.32550000000000007</v>
      </c>
      <c r="K248" s="22">
        <v>0.47430000000000005</v>
      </c>
      <c r="L248" s="22">
        <v>0.6603</v>
      </c>
      <c r="M248" s="22">
        <v>0.75330000000000008</v>
      </c>
      <c r="N248" s="22">
        <v>0.84630000000000005</v>
      </c>
      <c r="O248" s="24">
        <v>0.89280000000000004</v>
      </c>
      <c r="P248" s="24">
        <v>0.59520000000000006</v>
      </c>
      <c r="Q248" s="24">
        <v>0.93</v>
      </c>
      <c r="R248" s="24">
        <v>0.91139999999999999</v>
      </c>
      <c r="S248" s="24">
        <v>0.8277000000000001</v>
      </c>
      <c r="T248" s="24">
        <v>0.71610000000000007</v>
      </c>
      <c r="U248" s="24">
        <v>0.81840000000000002</v>
      </c>
      <c r="V248" s="24">
        <v>0.91139999999999999</v>
      </c>
      <c r="W248" s="24">
        <v>0.41850000000000004</v>
      </c>
      <c r="X248" s="24">
        <v>0.83700000000000008</v>
      </c>
      <c r="Y248" s="24">
        <v>0.83700000000000008</v>
      </c>
      <c r="Z248" s="24">
        <v>0.8277000000000001</v>
      </c>
      <c r="AA248" s="25">
        <v>33.480000000000004</v>
      </c>
      <c r="AB248" s="25">
        <v>0</v>
      </c>
      <c r="AC248" s="25">
        <v>1.86</v>
      </c>
      <c r="AD248" s="25">
        <v>6.5100000000000007</v>
      </c>
      <c r="AE248" s="25">
        <v>0</v>
      </c>
      <c r="AF248" s="25">
        <v>48.36</v>
      </c>
      <c r="AG248" s="25">
        <v>1.86</v>
      </c>
      <c r="AH248" s="25">
        <v>19.53</v>
      </c>
      <c r="AI248" s="25">
        <v>5.58</v>
      </c>
      <c r="AJ248" s="25">
        <v>0</v>
      </c>
      <c r="AK248" s="25">
        <v>6.5100000000000007</v>
      </c>
      <c r="AL248" s="25">
        <v>0</v>
      </c>
      <c r="AM248" s="25">
        <v>0.93</v>
      </c>
      <c r="AN248" s="25">
        <v>0</v>
      </c>
      <c r="AO248" s="25">
        <v>2.79</v>
      </c>
      <c r="AP248" s="25">
        <v>0</v>
      </c>
      <c r="AQ248" s="25">
        <v>0.93</v>
      </c>
      <c r="AR248" s="25">
        <v>25.110000000000003</v>
      </c>
      <c r="AS248" s="25">
        <v>0</v>
      </c>
      <c r="AT248" s="25">
        <v>11.16</v>
      </c>
      <c r="AU248" s="25">
        <v>0</v>
      </c>
      <c r="AV248" s="25">
        <v>0</v>
      </c>
      <c r="AW248" s="25">
        <v>5.58</v>
      </c>
      <c r="AX248" s="25">
        <v>0</v>
      </c>
      <c r="AY248" s="25">
        <v>18.600000000000001</v>
      </c>
      <c r="AZ248" s="25">
        <v>15.81</v>
      </c>
      <c r="BA248" s="25">
        <v>1.86</v>
      </c>
      <c r="BB248" s="25">
        <v>4.6500000000000004</v>
      </c>
      <c r="BC248" s="25">
        <v>7.440000000000027</v>
      </c>
      <c r="BD248" s="25">
        <v>0</v>
      </c>
      <c r="BE248" s="25">
        <v>18.600000000000001</v>
      </c>
      <c r="BF248" s="25">
        <v>11.16</v>
      </c>
      <c r="BG248" s="25">
        <v>3.72</v>
      </c>
      <c r="BH248" s="25">
        <v>11.16</v>
      </c>
      <c r="BI248" s="25">
        <v>30.69</v>
      </c>
      <c r="BJ248" s="25">
        <v>5.58</v>
      </c>
      <c r="BK248" s="25">
        <v>8.370000000000001</v>
      </c>
      <c r="BL248" s="25">
        <v>0</v>
      </c>
      <c r="BM248" s="25">
        <v>0</v>
      </c>
      <c r="BN248" s="25">
        <v>23.25</v>
      </c>
    </row>
    <row r="249" spans="1:66" x14ac:dyDescent="0.25">
      <c r="A249" s="6">
        <v>45148</v>
      </c>
      <c r="B249" t="s">
        <v>14</v>
      </c>
      <c r="C249">
        <v>10</v>
      </c>
      <c r="D249">
        <f t="shared" si="27"/>
        <v>413.85000000000008</v>
      </c>
      <c r="E249">
        <f t="shared" si="32"/>
        <v>93.930000000000021</v>
      </c>
      <c r="F249">
        <f t="shared" si="33"/>
        <v>132.99</v>
      </c>
      <c r="G249">
        <f t="shared" si="34"/>
        <v>61.380000000000059</v>
      </c>
      <c r="H249">
        <f t="shared" si="35"/>
        <v>125.55000000000001</v>
      </c>
      <c r="I249">
        <v>0</v>
      </c>
      <c r="J249" s="22">
        <v>0.77190000000000014</v>
      </c>
      <c r="K249" s="22">
        <v>0.71610000000000007</v>
      </c>
      <c r="L249" s="22">
        <v>0.92070000000000007</v>
      </c>
      <c r="M249" s="22">
        <v>0.49290000000000006</v>
      </c>
      <c r="N249" s="22">
        <v>0.92070000000000007</v>
      </c>
      <c r="O249" s="24">
        <v>0.87420000000000009</v>
      </c>
      <c r="P249" s="24">
        <v>0.36270000000000002</v>
      </c>
      <c r="Q249" s="24">
        <v>0.60450000000000004</v>
      </c>
      <c r="R249" s="24">
        <v>0.73470000000000002</v>
      </c>
      <c r="S249" s="24">
        <v>0.91139999999999999</v>
      </c>
      <c r="T249" s="24">
        <v>0.80910000000000004</v>
      </c>
      <c r="U249" s="24">
        <v>0.87420000000000009</v>
      </c>
      <c r="V249" s="24">
        <v>0.85560000000000003</v>
      </c>
      <c r="W249" s="24">
        <v>0.87420000000000009</v>
      </c>
      <c r="X249" s="24">
        <v>0.35340000000000005</v>
      </c>
      <c r="Y249" s="24">
        <v>0.29760000000000003</v>
      </c>
      <c r="Z249" s="24">
        <v>0.68820000000000003</v>
      </c>
      <c r="AA249" s="25">
        <v>0</v>
      </c>
      <c r="AB249" s="25">
        <v>25.110000000000003</v>
      </c>
      <c r="AC249" s="25">
        <v>24.18</v>
      </c>
      <c r="AD249" s="25">
        <v>42.78</v>
      </c>
      <c r="AE249" s="25">
        <v>19.53</v>
      </c>
      <c r="AF249" s="25">
        <v>0</v>
      </c>
      <c r="AG249" s="25">
        <v>3.72</v>
      </c>
      <c r="AH249" s="25">
        <v>0.93</v>
      </c>
      <c r="AI249" s="25">
        <v>16.740000000000002</v>
      </c>
      <c r="AJ249" s="25">
        <v>0</v>
      </c>
      <c r="AK249" s="25">
        <v>8.370000000000001</v>
      </c>
      <c r="AL249" s="25">
        <v>0</v>
      </c>
      <c r="AM249" s="25">
        <v>0</v>
      </c>
      <c r="AN249" s="25">
        <v>4.6500000000000004</v>
      </c>
      <c r="AO249" s="25">
        <v>26.040000000000003</v>
      </c>
      <c r="AP249" s="25">
        <v>33.480000000000004</v>
      </c>
      <c r="AQ249" s="25">
        <v>14.88</v>
      </c>
      <c r="AR249" s="25">
        <v>0</v>
      </c>
      <c r="AS249" s="25">
        <v>6.5100000000000007</v>
      </c>
      <c r="AT249" s="25">
        <v>39.99</v>
      </c>
      <c r="AU249" s="25">
        <v>13.020000000000001</v>
      </c>
      <c r="AV249" s="25">
        <v>0</v>
      </c>
      <c r="AW249" s="25">
        <v>13.950000000000001</v>
      </c>
      <c r="AX249" s="25">
        <v>0</v>
      </c>
      <c r="AY249" s="25">
        <v>5.5800000000000534</v>
      </c>
      <c r="AZ249" s="25">
        <v>10.23</v>
      </c>
      <c r="BA249" s="25">
        <v>10.23</v>
      </c>
      <c r="BB249" s="25">
        <v>1.86</v>
      </c>
      <c r="BC249" s="25">
        <v>0</v>
      </c>
      <c r="BD249" s="25">
        <v>6.5100000000000007</v>
      </c>
      <c r="BE249" s="25">
        <v>23.25</v>
      </c>
      <c r="BF249" s="25">
        <v>3.72</v>
      </c>
      <c r="BG249" s="25">
        <v>1.86</v>
      </c>
      <c r="BH249" s="25">
        <v>10.23</v>
      </c>
      <c r="BI249" s="25">
        <v>1.86</v>
      </c>
      <c r="BJ249" s="25">
        <v>8.370000000000001</v>
      </c>
      <c r="BK249" s="25">
        <v>4.6500000000000004</v>
      </c>
      <c r="BL249" s="25">
        <v>21.39</v>
      </c>
      <c r="BM249" s="25">
        <v>10.23</v>
      </c>
      <c r="BN249" s="25">
        <v>8.370000000000001</v>
      </c>
    </row>
    <row r="250" spans="1:66" x14ac:dyDescent="0.25">
      <c r="A250" s="6">
        <v>45149</v>
      </c>
      <c r="B250" t="s">
        <v>14</v>
      </c>
      <c r="C250">
        <v>11</v>
      </c>
      <c r="D250">
        <f t="shared" si="27"/>
        <v>425.94000000000017</v>
      </c>
      <c r="E250">
        <f t="shared" si="32"/>
        <v>57.660000000000004</v>
      </c>
      <c r="F250">
        <f t="shared" si="33"/>
        <v>109.74000000000001</v>
      </c>
      <c r="G250">
        <f t="shared" si="34"/>
        <v>162.75000000000006</v>
      </c>
      <c r="H250">
        <f t="shared" si="35"/>
        <v>95.790000000000106</v>
      </c>
      <c r="I250">
        <v>0</v>
      </c>
      <c r="J250" s="22">
        <v>0.51150000000000007</v>
      </c>
      <c r="K250" s="22">
        <v>0.72540000000000004</v>
      </c>
      <c r="L250" s="22">
        <v>0.51150000000000007</v>
      </c>
      <c r="M250" s="22">
        <v>0.85560000000000003</v>
      </c>
      <c r="N250" s="22">
        <v>0.89280000000000004</v>
      </c>
      <c r="O250" s="24">
        <v>0.46500000000000002</v>
      </c>
      <c r="P250" s="24">
        <v>0.64170000000000005</v>
      </c>
      <c r="Q250" s="24">
        <v>0.81840000000000002</v>
      </c>
      <c r="R250" s="24">
        <v>0.93</v>
      </c>
      <c r="S250" s="24">
        <v>0.72540000000000004</v>
      </c>
      <c r="T250" s="24">
        <v>0.42780000000000001</v>
      </c>
      <c r="U250" s="24">
        <v>0.53939999999999999</v>
      </c>
      <c r="V250" s="24">
        <v>0.32550000000000007</v>
      </c>
      <c r="W250" s="24">
        <v>0.54869999999999997</v>
      </c>
      <c r="X250" s="24">
        <v>0.91139999999999999</v>
      </c>
      <c r="Y250" s="24">
        <v>0.89280000000000004</v>
      </c>
      <c r="Z250" s="24">
        <v>0.68820000000000003</v>
      </c>
      <c r="AA250" s="25">
        <v>16.740000000000002</v>
      </c>
      <c r="AB250" s="25">
        <v>10.23</v>
      </c>
      <c r="AC250" s="25">
        <v>0</v>
      </c>
      <c r="AD250" s="25">
        <v>0</v>
      </c>
      <c r="AE250" s="25">
        <v>12.09</v>
      </c>
      <c r="AF250" s="25">
        <v>25.110000000000003</v>
      </c>
      <c r="AG250" s="25">
        <v>16.740000000000002</v>
      </c>
      <c r="AH250" s="25">
        <v>0.93</v>
      </c>
      <c r="AI250" s="25">
        <v>8.370000000000001</v>
      </c>
      <c r="AJ250" s="25">
        <v>19.53</v>
      </c>
      <c r="AK250" s="25">
        <v>20.46</v>
      </c>
      <c r="AL250" s="25">
        <v>22.32</v>
      </c>
      <c r="AM250" s="25">
        <v>0</v>
      </c>
      <c r="AN250" s="25">
        <v>15.81</v>
      </c>
      <c r="AO250" s="25">
        <v>13.020000000000106</v>
      </c>
      <c r="AP250" s="25">
        <v>25.110000000000003</v>
      </c>
      <c r="AQ250" s="25">
        <v>13.950000000000001</v>
      </c>
      <c r="AR250" s="25">
        <v>5.58</v>
      </c>
      <c r="AS250" s="25">
        <v>0</v>
      </c>
      <c r="AT250" s="25">
        <v>0</v>
      </c>
      <c r="AU250" s="25">
        <v>3.72</v>
      </c>
      <c r="AV250" s="25">
        <v>26.970000000000002</v>
      </c>
      <c r="AW250" s="25">
        <v>11.16</v>
      </c>
      <c r="AX250" s="25">
        <v>39.99</v>
      </c>
      <c r="AY250" s="25">
        <v>32.550000000000004</v>
      </c>
      <c r="AZ250" s="25">
        <v>7.44</v>
      </c>
      <c r="BA250" s="25">
        <v>23.25</v>
      </c>
      <c r="BB250" s="25">
        <v>0</v>
      </c>
      <c r="BC250" s="25">
        <v>10.230000000000054</v>
      </c>
      <c r="BD250" s="25">
        <v>7.44</v>
      </c>
      <c r="BE250" s="25">
        <v>0</v>
      </c>
      <c r="BF250" s="25">
        <v>3.72</v>
      </c>
      <c r="BG250" s="25">
        <v>4.6500000000000004</v>
      </c>
      <c r="BH250" s="25">
        <v>0</v>
      </c>
      <c r="BI250" s="25">
        <v>0</v>
      </c>
      <c r="BJ250" s="25">
        <v>9.3000000000000007</v>
      </c>
      <c r="BK250" s="25">
        <v>3.72</v>
      </c>
      <c r="BL250" s="25">
        <v>23.25</v>
      </c>
      <c r="BM250" s="25">
        <v>0</v>
      </c>
      <c r="BN250" s="25">
        <v>13.020000000000001</v>
      </c>
    </row>
    <row r="251" spans="1:66" x14ac:dyDescent="0.25">
      <c r="A251" s="6">
        <v>45150</v>
      </c>
      <c r="B251" t="s">
        <v>14</v>
      </c>
      <c r="C251">
        <v>12</v>
      </c>
      <c r="D251">
        <f t="shared" si="27"/>
        <v>470.5800000000001</v>
      </c>
      <c r="E251">
        <f t="shared" si="32"/>
        <v>137.64000000000004</v>
      </c>
      <c r="F251">
        <f t="shared" si="33"/>
        <v>94.860000000000014</v>
      </c>
      <c r="G251">
        <f t="shared" si="34"/>
        <v>113.46000000000002</v>
      </c>
      <c r="H251">
        <f t="shared" si="35"/>
        <v>124.62000000000002</v>
      </c>
      <c r="I251">
        <v>0</v>
      </c>
      <c r="J251" s="22">
        <v>0.39990000000000003</v>
      </c>
      <c r="K251" s="22">
        <v>0.54869999999999997</v>
      </c>
      <c r="L251" s="22">
        <v>0.2046</v>
      </c>
      <c r="M251" s="22">
        <v>0.52080000000000004</v>
      </c>
      <c r="N251" s="22">
        <v>0.86490000000000011</v>
      </c>
      <c r="O251" s="24">
        <v>0.3906</v>
      </c>
      <c r="P251" s="24">
        <v>0.69750000000000001</v>
      </c>
      <c r="Q251" s="24">
        <v>0.74400000000000011</v>
      </c>
      <c r="R251" s="24">
        <v>0.36270000000000002</v>
      </c>
      <c r="S251" s="24">
        <v>0.64170000000000005</v>
      </c>
      <c r="T251" s="24">
        <v>0.58590000000000009</v>
      </c>
      <c r="U251" s="24">
        <v>0.92070000000000007</v>
      </c>
      <c r="V251" s="24">
        <v>0.75330000000000008</v>
      </c>
      <c r="W251" s="24">
        <v>0.59520000000000006</v>
      </c>
      <c r="X251" s="24">
        <v>0.51150000000000007</v>
      </c>
      <c r="Y251" s="24">
        <v>0.38130000000000003</v>
      </c>
      <c r="Z251" s="24">
        <v>0.87420000000000009</v>
      </c>
      <c r="AA251" s="25">
        <v>0</v>
      </c>
      <c r="AB251" s="25">
        <v>18.600000000000001</v>
      </c>
      <c r="AC251" s="25">
        <v>3.72</v>
      </c>
      <c r="AD251" s="25">
        <v>24.18</v>
      </c>
      <c r="AE251" s="25">
        <v>0</v>
      </c>
      <c r="AF251" s="25">
        <v>8.370000000000001</v>
      </c>
      <c r="AG251" s="25">
        <v>0</v>
      </c>
      <c r="AH251" s="25">
        <v>2.79</v>
      </c>
      <c r="AI251" s="25">
        <v>3.72</v>
      </c>
      <c r="AJ251" s="25">
        <v>33.480000000000004</v>
      </c>
      <c r="AK251" s="25">
        <v>9.3000000000000007</v>
      </c>
      <c r="AL251" s="25">
        <v>7.44</v>
      </c>
      <c r="AM251" s="25">
        <v>20.46</v>
      </c>
      <c r="AN251" s="25">
        <v>2.79</v>
      </c>
      <c r="AO251" s="25">
        <v>24.18</v>
      </c>
      <c r="AP251" s="25">
        <v>0</v>
      </c>
      <c r="AQ251" s="25">
        <v>24.18</v>
      </c>
      <c r="AR251" s="25">
        <v>8.370000000000001</v>
      </c>
      <c r="AS251" s="25">
        <v>9.3000000000000007</v>
      </c>
      <c r="AT251" s="25">
        <v>27.900000000000002</v>
      </c>
      <c r="AU251" s="25">
        <v>0</v>
      </c>
      <c r="AV251" s="25">
        <v>21.39</v>
      </c>
      <c r="AW251" s="25">
        <v>6.5100000000000007</v>
      </c>
      <c r="AX251" s="25">
        <v>10.23</v>
      </c>
      <c r="AY251" s="25">
        <v>33.480000000000004</v>
      </c>
      <c r="AZ251" s="25">
        <v>7.44</v>
      </c>
      <c r="BA251" s="25">
        <v>2.79</v>
      </c>
      <c r="BB251" s="25">
        <v>12.09</v>
      </c>
      <c r="BC251" s="25">
        <v>9.3000000000000007</v>
      </c>
      <c r="BD251" s="25">
        <v>10.23</v>
      </c>
      <c r="BE251" s="25">
        <v>7.44</v>
      </c>
      <c r="BF251" s="25">
        <v>32.550000000000004</v>
      </c>
      <c r="BG251" s="25">
        <v>0</v>
      </c>
      <c r="BH251" s="25">
        <v>6.5100000000000007</v>
      </c>
      <c r="BI251" s="25">
        <v>26.040000000000003</v>
      </c>
      <c r="BJ251" s="25">
        <v>10.23</v>
      </c>
      <c r="BK251" s="25">
        <v>20.46</v>
      </c>
      <c r="BL251" s="25">
        <v>1.86</v>
      </c>
      <c r="BM251" s="25">
        <v>26.970000000000002</v>
      </c>
      <c r="BN251" s="25">
        <v>5.58</v>
      </c>
    </row>
    <row r="252" spans="1:66" x14ac:dyDescent="0.25">
      <c r="A252" s="6">
        <v>45151</v>
      </c>
      <c r="B252" t="s">
        <v>14</v>
      </c>
      <c r="C252">
        <v>13</v>
      </c>
      <c r="D252">
        <f t="shared" si="27"/>
        <v>454.77000000000004</v>
      </c>
      <c r="E252">
        <f t="shared" si="32"/>
        <v>99.510000000000019</v>
      </c>
      <c r="F252">
        <f t="shared" si="33"/>
        <v>114.39000000000001</v>
      </c>
      <c r="G252">
        <f t="shared" si="34"/>
        <v>99.51</v>
      </c>
      <c r="H252">
        <f t="shared" si="35"/>
        <v>141.36000000000001</v>
      </c>
      <c r="I252">
        <v>0</v>
      </c>
      <c r="J252" s="22">
        <v>0.5766</v>
      </c>
      <c r="K252" s="22">
        <v>0.69750000000000001</v>
      </c>
      <c r="L252" s="22">
        <v>0.74400000000000011</v>
      </c>
      <c r="M252" s="22">
        <v>0.77190000000000014</v>
      </c>
      <c r="N252" s="22">
        <v>0.47430000000000005</v>
      </c>
      <c r="O252" s="24">
        <v>0.53939999999999999</v>
      </c>
      <c r="P252" s="24">
        <v>0.74400000000000011</v>
      </c>
      <c r="Q252" s="24">
        <v>0.55800000000000005</v>
      </c>
      <c r="R252" s="24">
        <v>0.6231000000000001</v>
      </c>
      <c r="S252" s="24">
        <v>0.92070000000000007</v>
      </c>
      <c r="T252" s="24">
        <v>0.6603</v>
      </c>
      <c r="U252" s="24">
        <v>0.80910000000000004</v>
      </c>
      <c r="V252" s="24">
        <v>0.87420000000000009</v>
      </c>
      <c r="W252" s="24">
        <v>0.26040000000000002</v>
      </c>
      <c r="X252" s="24">
        <v>0.93</v>
      </c>
      <c r="Y252" s="24">
        <v>0.52080000000000004</v>
      </c>
      <c r="Z252" s="24">
        <v>0.24180000000000001</v>
      </c>
      <c r="AA252" s="25">
        <v>1.86</v>
      </c>
      <c r="AB252" s="25">
        <v>16.740000000000002</v>
      </c>
      <c r="AC252" s="25">
        <v>22.32</v>
      </c>
      <c r="AD252" s="25">
        <v>4.6500000000000004</v>
      </c>
      <c r="AE252" s="25">
        <v>48.36</v>
      </c>
      <c r="AF252" s="25">
        <v>0</v>
      </c>
      <c r="AG252" s="25">
        <v>0</v>
      </c>
      <c r="AH252" s="25">
        <v>1.86</v>
      </c>
      <c r="AI252" s="25">
        <v>2.79</v>
      </c>
      <c r="AJ252" s="25">
        <v>15.81</v>
      </c>
      <c r="AK252" s="25">
        <v>0</v>
      </c>
      <c r="AL252" s="25">
        <v>5.58</v>
      </c>
      <c r="AM252" s="25">
        <v>18.600000000000001</v>
      </c>
      <c r="AN252" s="25">
        <v>1.86</v>
      </c>
      <c r="AO252" s="25">
        <v>2.79</v>
      </c>
      <c r="AP252" s="25">
        <v>0.93</v>
      </c>
      <c r="AQ252" s="25">
        <v>0</v>
      </c>
      <c r="AR252" s="25">
        <v>28.830000000000002</v>
      </c>
      <c r="AS252" s="25">
        <v>45.57</v>
      </c>
      <c r="AT252" s="25">
        <v>37.200000000000003</v>
      </c>
      <c r="AU252" s="25">
        <v>40.92</v>
      </c>
      <c r="AV252" s="25">
        <v>17.670000000000002</v>
      </c>
      <c r="AW252" s="25">
        <v>0</v>
      </c>
      <c r="AX252" s="25">
        <v>0.93</v>
      </c>
      <c r="AY252" s="25">
        <v>20.46</v>
      </c>
      <c r="AZ252" s="25">
        <v>14.88</v>
      </c>
      <c r="BA252" s="25">
        <v>4.6500000000000004</v>
      </c>
      <c r="BB252" s="25">
        <v>0</v>
      </c>
      <c r="BC252" s="25">
        <v>0</v>
      </c>
      <c r="BD252" s="25">
        <v>0</v>
      </c>
      <c r="BE252" s="25">
        <v>18.600000000000001</v>
      </c>
      <c r="BF252" s="25">
        <v>0</v>
      </c>
      <c r="BG252" s="25">
        <v>0</v>
      </c>
      <c r="BH252" s="25">
        <v>26.970000000000002</v>
      </c>
      <c r="BI252" s="25">
        <v>32.550000000000004</v>
      </c>
      <c r="BJ252" s="25">
        <v>8.370000000000001</v>
      </c>
      <c r="BK252" s="25">
        <v>0.93</v>
      </c>
      <c r="BL252" s="25">
        <v>0</v>
      </c>
      <c r="BM252" s="25">
        <v>10.23</v>
      </c>
      <c r="BN252" s="25">
        <v>1.86</v>
      </c>
    </row>
    <row r="253" spans="1:66" x14ac:dyDescent="0.25">
      <c r="A253" s="6">
        <v>45152</v>
      </c>
      <c r="B253" t="s">
        <v>14</v>
      </c>
      <c r="C253">
        <v>14</v>
      </c>
      <c r="D253">
        <f t="shared" si="27"/>
        <v>418.5</v>
      </c>
      <c r="E253">
        <f t="shared" si="32"/>
        <v>177.63</v>
      </c>
      <c r="F253">
        <f t="shared" si="33"/>
        <v>74.400000000000006</v>
      </c>
      <c r="G253">
        <f t="shared" si="34"/>
        <v>73.469999999999985</v>
      </c>
      <c r="H253">
        <f t="shared" si="35"/>
        <v>93.000000000000014</v>
      </c>
      <c r="I253">
        <v>0</v>
      </c>
      <c r="J253" s="22">
        <v>0.85560000000000003</v>
      </c>
      <c r="K253" s="22">
        <v>0.67890000000000006</v>
      </c>
      <c r="L253" s="22">
        <v>0.68820000000000003</v>
      </c>
      <c r="M253" s="22">
        <v>0.77190000000000014</v>
      </c>
      <c r="N253" s="22">
        <v>0.92070000000000007</v>
      </c>
      <c r="O253" s="24">
        <v>0.63240000000000007</v>
      </c>
      <c r="P253" s="24">
        <v>0.74400000000000011</v>
      </c>
      <c r="Q253" s="24">
        <v>0.83700000000000008</v>
      </c>
      <c r="R253" s="24">
        <v>0.92070000000000007</v>
      </c>
      <c r="S253" s="24">
        <v>0.5766</v>
      </c>
      <c r="T253" s="24">
        <v>0.64170000000000005</v>
      </c>
      <c r="U253" s="24">
        <v>0.48360000000000003</v>
      </c>
      <c r="V253" s="24">
        <v>0.32550000000000007</v>
      </c>
      <c r="W253" s="24">
        <v>0.3906</v>
      </c>
      <c r="X253" s="24">
        <v>0.42780000000000001</v>
      </c>
      <c r="Y253" s="24">
        <v>0.42780000000000001</v>
      </c>
      <c r="Z253" s="24">
        <v>0.72540000000000004</v>
      </c>
      <c r="AA253" s="25">
        <v>4.6500000000000004</v>
      </c>
      <c r="AB253" s="25">
        <v>2.79</v>
      </c>
      <c r="AC253" s="25">
        <v>1.86</v>
      </c>
      <c r="AD253" s="25">
        <v>0</v>
      </c>
      <c r="AE253" s="25">
        <v>5.58</v>
      </c>
      <c r="AF253" s="25">
        <v>0</v>
      </c>
      <c r="AG253" s="25">
        <v>11.16</v>
      </c>
      <c r="AH253" s="25">
        <v>0</v>
      </c>
      <c r="AI253" s="25">
        <v>9.3000000000000007</v>
      </c>
      <c r="AJ253" s="25">
        <v>39.06</v>
      </c>
      <c r="AK253" s="25">
        <v>6.5100000000000007</v>
      </c>
      <c r="AL253" s="25">
        <v>0.93</v>
      </c>
      <c r="AM253" s="25">
        <v>0</v>
      </c>
      <c r="AN253" s="25">
        <v>0</v>
      </c>
      <c r="AO253" s="25">
        <v>25.110000000000003</v>
      </c>
      <c r="AP253" s="25">
        <v>0</v>
      </c>
      <c r="AQ253" s="25">
        <v>3.72</v>
      </c>
      <c r="AR253" s="25">
        <v>27.900000000000002</v>
      </c>
      <c r="AS253" s="25">
        <v>7.44</v>
      </c>
      <c r="AT253" s="25">
        <v>27.900000000000002</v>
      </c>
      <c r="AU253" s="25">
        <v>11.16</v>
      </c>
      <c r="AV253" s="25">
        <v>10.23</v>
      </c>
      <c r="AW253" s="25">
        <v>0</v>
      </c>
      <c r="AX253" s="25">
        <v>4.6500000000000004</v>
      </c>
      <c r="AY253" s="25">
        <v>6.5100000000000007</v>
      </c>
      <c r="AZ253" s="25">
        <v>9.3000000000000007</v>
      </c>
      <c r="BA253" s="25">
        <v>0</v>
      </c>
      <c r="BB253" s="25">
        <v>11.16</v>
      </c>
      <c r="BC253" s="25">
        <v>4.6500000000000004</v>
      </c>
      <c r="BD253" s="25">
        <v>15.81</v>
      </c>
      <c r="BE253" s="25">
        <v>5.58</v>
      </c>
      <c r="BF253" s="25">
        <v>0</v>
      </c>
      <c r="BG253" s="25">
        <v>42.78</v>
      </c>
      <c r="BH253" s="25">
        <v>32.550000000000004</v>
      </c>
      <c r="BI253" s="25">
        <v>40.92</v>
      </c>
      <c r="BJ253" s="25">
        <v>1.86</v>
      </c>
      <c r="BK253" s="25">
        <v>19.53</v>
      </c>
      <c r="BL253" s="25">
        <v>11.16</v>
      </c>
      <c r="BM253" s="25">
        <v>22.32</v>
      </c>
      <c r="BN253" s="25">
        <v>0.93</v>
      </c>
    </row>
    <row r="254" spans="1:66" x14ac:dyDescent="0.25">
      <c r="A254" s="6">
        <v>45153</v>
      </c>
      <c r="B254" t="s">
        <v>14</v>
      </c>
      <c r="C254">
        <v>15</v>
      </c>
      <c r="D254">
        <f t="shared" si="27"/>
        <v>405.48000000000019</v>
      </c>
      <c r="E254">
        <f t="shared" si="32"/>
        <v>92.070000000000121</v>
      </c>
      <c r="F254">
        <f t="shared" si="33"/>
        <v>87.42</v>
      </c>
      <c r="G254">
        <f t="shared" si="34"/>
        <v>105.09</v>
      </c>
      <c r="H254">
        <f t="shared" si="35"/>
        <v>120.90000000000002</v>
      </c>
      <c r="I254">
        <v>0</v>
      </c>
      <c r="J254" s="22">
        <v>0.29760000000000003</v>
      </c>
      <c r="K254" s="22">
        <v>0.71610000000000007</v>
      </c>
      <c r="L254" s="22">
        <v>0.84630000000000005</v>
      </c>
      <c r="M254" s="22">
        <v>0.77190000000000014</v>
      </c>
      <c r="N254" s="22">
        <v>0.70680000000000009</v>
      </c>
      <c r="O254" s="24">
        <v>0.6231000000000001</v>
      </c>
      <c r="P254" s="24">
        <v>0.46500000000000002</v>
      </c>
      <c r="Q254" s="24">
        <v>0.69750000000000001</v>
      </c>
      <c r="R254" s="24">
        <v>0.64170000000000005</v>
      </c>
      <c r="S254" s="24">
        <v>0.55800000000000005</v>
      </c>
      <c r="T254" s="24">
        <v>0.81840000000000002</v>
      </c>
      <c r="U254" s="24">
        <v>0.81840000000000002</v>
      </c>
      <c r="V254" s="24">
        <v>0.90210000000000001</v>
      </c>
      <c r="W254" s="24">
        <v>0.73470000000000002</v>
      </c>
      <c r="X254" s="24">
        <v>0.46500000000000002</v>
      </c>
      <c r="Y254" s="24">
        <v>0.26040000000000002</v>
      </c>
      <c r="Z254" s="24">
        <v>0.44640000000000002</v>
      </c>
      <c r="AA254" s="25">
        <v>0</v>
      </c>
      <c r="AB254" s="25">
        <v>4.6500000000000004</v>
      </c>
      <c r="AC254" s="25">
        <v>37.200000000000003</v>
      </c>
      <c r="AD254" s="25">
        <v>0</v>
      </c>
      <c r="AE254" s="25">
        <v>0</v>
      </c>
      <c r="AF254" s="25">
        <v>32.550000000000004</v>
      </c>
      <c r="AG254" s="25">
        <v>3.72</v>
      </c>
      <c r="AH254" s="25">
        <v>0</v>
      </c>
      <c r="AI254" s="25">
        <v>0</v>
      </c>
      <c r="AJ254" s="25">
        <v>9.3000000000000007</v>
      </c>
      <c r="AK254" s="25">
        <v>11.16</v>
      </c>
      <c r="AL254" s="25">
        <v>37.200000000000003</v>
      </c>
      <c r="AM254" s="25">
        <v>20.46</v>
      </c>
      <c r="AN254" s="25">
        <v>12.09</v>
      </c>
      <c r="AO254" s="25">
        <v>4.6500000000000004</v>
      </c>
      <c r="AP254" s="25">
        <v>0</v>
      </c>
      <c r="AQ254" s="25">
        <v>25.110000000000003</v>
      </c>
      <c r="AR254" s="25">
        <v>4.6500000000000004</v>
      </c>
      <c r="AS254" s="25">
        <v>2.79</v>
      </c>
      <c r="AT254" s="25">
        <v>13.950000000000001</v>
      </c>
      <c r="AU254" s="25">
        <v>0</v>
      </c>
      <c r="AV254" s="25">
        <v>2.79</v>
      </c>
      <c r="AW254" s="25">
        <v>30.69</v>
      </c>
      <c r="AX254" s="25">
        <v>8.370000000000001</v>
      </c>
      <c r="AY254" s="25">
        <v>9.3000000000000007</v>
      </c>
      <c r="AZ254" s="25">
        <v>0</v>
      </c>
      <c r="BA254" s="25">
        <v>6.5100000000000007</v>
      </c>
      <c r="BB254" s="25">
        <v>2.79</v>
      </c>
      <c r="BC254" s="25">
        <v>2.79</v>
      </c>
      <c r="BD254" s="25">
        <v>41.85</v>
      </c>
      <c r="BE254" s="25">
        <v>8.370000000000001</v>
      </c>
      <c r="BF254" s="25">
        <v>6.5100000000000007</v>
      </c>
      <c r="BG254" s="25">
        <v>18.600000000000001</v>
      </c>
      <c r="BH254" s="25">
        <v>17.670000000000002</v>
      </c>
      <c r="BI254" s="25">
        <v>0</v>
      </c>
      <c r="BJ254" s="25">
        <v>25.110000000000003</v>
      </c>
      <c r="BK254" s="25">
        <v>0.93</v>
      </c>
      <c r="BL254" s="25">
        <v>0</v>
      </c>
      <c r="BM254" s="25">
        <v>11.16</v>
      </c>
      <c r="BN254" s="25">
        <v>3.7200000000001059</v>
      </c>
    </row>
    <row r="255" spans="1:66" x14ac:dyDescent="0.25">
      <c r="A255" s="6">
        <v>45154</v>
      </c>
      <c r="B255" t="s">
        <v>14</v>
      </c>
      <c r="C255">
        <v>16</v>
      </c>
      <c r="D255">
        <f t="shared" si="27"/>
        <v>419.43000000000006</v>
      </c>
      <c r="E255">
        <f t="shared" si="32"/>
        <v>139.50000000000003</v>
      </c>
      <c r="F255">
        <f t="shared" si="33"/>
        <v>91.140000000000029</v>
      </c>
      <c r="G255">
        <f t="shared" si="34"/>
        <v>93.93</v>
      </c>
      <c r="H255">
        <f t="shared" si="35"/>
        <v>94.860000000000014</v>
      </c>
      <c r="I255">
        <v>0</v>
      </c>
      <c r="J255" s="22">
        <v>0.27900000000000003</v>
      </c>
      <c r="K255" s="22">
        <v>0.55800000000000005</v>
      </c>
      <c r="L255" s="22">
        <v>0.75330000000000008</v>
      </c>
      <c r="M255" s="22">
        <v>0.78120000000000001</v>
      </c>
      <c r="N255" s="22">
        <v>0.61380000000000001</v>
      </c>
      <c r="O255" s="24">
        <v>0.51150000000000007</v>
      </c>
      <c r="P255" s="24">
        <v>0.6603</v>
      </c>
      <c r="Q255" s="24">
        <v>0.92070000000000007</v>
      </c>
      <c r="R255" s="24">
        <v>0.71610000000000007</v>
      </c>
      <c r="S255" s="24">
        <v>0.58590000000000009</v>
      </c>
      <c r="T255" s="24">
        <v>0.66959999999999997</v>
      </c>
      <c r="U255" s="24">
        <v>0.79049999999999998</v>
      </c>
      <c r="V255" s="24">
        <v>0.85560000000000003</v>
      </c>
      <c r="W255" s="24">
        <v>0.88350000000000006</v>
      </c>
      <c r="X255" s="24">
        <v>0.84630000000000005</v>
      </c>
      <c r="Y255" s="24">
        <v>0.79980000000000007</v>
      </c>
      <c r="Z255" s="24">
        <v>0.89280000000000004</v>
      </c>
      <c r="AA255" s="25">
        <v>17.670000000000002</v>
      </c>
      <c r="AB255" s="25">
        <v>0</v>
      </c>
      <c r="AC255" s="25">
        <v>26.970000000000002</v>
      </c>
      <c r="AD255" s="25">
        <v>0</v>
      </c>
      <c r="AE255" s="25">
        <v>37.200000000000003</v>
      </c>
      <c r="AF255" s="25">
        <v>0.93</v>
      </c>
      <c r="AG255" s="25">
        <v>0.93</v>
      </c>
      <c r="AH255" s="25">
        <v>6.5100000000000007</v>
      </c>
      <c r="AI255" s="25">
        <v>0</v>
      </c>
      <c r="AJ255" s="25">
        <v>0.93</v>
      </c>
      <c r="AK255" s="25">
        <v>3.72</v>
      </c>
      <c r="AL255" s="25">
        <v>11.16</v>
      </c>
      <c r="AM255" s="25">
        <v>10.23</v>
      </c>
      <c r="AN255" s="25">
        <v>26.040000000000003</v>
      </c>
      <c r="AO255" s="25">
        <v>0</v>
      </c>
      <c r="AP255" s="25">
        <v>0</v>
      </c>
      <c r="AQ255" s="25">
        <v>10.23</v>
      </c>
      <c r="AR255" s="25">
        <v>0</v>
      </c>
      <c r="AS255" s="25">
        <v>13.020000000000001</v>
      </c>
      <c r="AT255" s="25">
        <v>24.18</v>
      </c>
      <c r="AU255" s="25">
        <v>8.370000000000001</v>
      </c>
      <c r="AV255" s="25">
        <v>11.16</v>
      </c>
      <c r="AW255" s="25">
        <v>11.16</v>
      </c>
      <c r="AX255" s="25">
        <v>0</v>
      </c>
      <c r="AY255" s="25">
        <v>31.62</v>
      </c>
      <c r="AZ255" s="25">
        <v>0</v>
      </c>
      <c r="BA255" s="25">
        <v>11.16</v>
      </c>
      <c r="BB255" s="25">
        <v>20.46</v>
      </c>
      <c r="BC255" s="25">
        <v>0</v>
      </c>
      <c r="BD255" s="25">
        <v>0</v>
      </c>
      <c r="BE255" s="25">
        <v>2.79</v>
      </c>
      <c r="BF255" s="25">
        <v>25.110000000000003</v>
      </c>
      <c r="BG255" s="25">
        <v>7.44</v>
      </c>
      <c r="BH255" s="25">
        <v>23.25</v>
      </c>
      <c r="BI255" s="25">
        <v>4.6500000000000004</v>
      </c>
      <c r="BJ255" s="25">
        <v>35.340000000000003</v>
      </c>
      <c r="BK255" s="25">
        <v>24.18</v>
      </c>
      <c r="BL255" s="25">
        <v>0</v>
      </c>
      <c r="BM255" s="25">
        <v>3.72</v>
      </c>
      <c r="BN255" s="25">
        <v>13.020000000000001</v>
      </c>
    </row>
    <row r="256" spans="1:66" x14ac:dyDescent="0.25">
      <c r="A256" s="6">
        <v>45155</v>
      </c>
      <c r="B256" t="s">
        <v>14</v>
      </c>
      <c r="C256">
        <v>17</v>
      </c>
      <c r="D256">
        <f t="shared" si="27"/>
        <v>402.69</v>
      </c>
      <c r="E256">
        <f t="shared" si="32"/>
        <v>37.200000000000003</v>
      </c>
      <c r="F256">
        <f t="shared" si="33"/>
        <v>192.51</v>
      </c>
      <c r="G256">
        <f t="shared" si="34"/>
        <v>72.539999999999992</v>
      </c>
      <c r="H256">
        <f t="shared" si="35"/>
        <v>100.44</v>
      </c>
      <c r="I256">
        <v>0</v>
      </c>
      <c r="J256" s="22">
        <v>0.50220000000000009</v>
      </c>
      <c r="K256" s="22">
        <v>0.64170000000000005</v>
      </c>
      <c r="L256" s="22">
        <v>0.6603</v>
      </c>
      <c r="M256" s="22">
        <v>0.79980000000000007</v>
      </c>
      <c r="N256" s="22">
        <v>0.89280000000000004</v>
      </c>
      <c r="O256" s="24">
        <v>0.55800000000000005</v>
      </c>
      <c r="P256" s="24">
        <v>0.56730000000000003</v>
      </c>
      <c r="Q256" s="24">
        <v>0.71610000000000007</v>
      </c>
      <c r="R256" s="24">
        <v>0.88350000000000006</v>
      </c>
      <c r="S256" s="24">
        <v>0.52080000000000004</v>
      </c>
      <c r="T256" s="24">
        <v>0.65100000000000013</v>
      </c>
      <c r="U256" s="24">
        <v>0.68820000000000003</v>
      </c>
      <c r="V256" s="24">
        <v>0.89280000000000004</v>
      </c>
      <c r="W256" s="24">
        <v>0.88350000000000006</v>
      </c>
      <c r="X256" s="24">
        <v>0.42780000000000001</v>
      </c>
      <c r="Y256" s="24">
        <v>0.83700000000000008</v>
      </c>
      <c r="Z256" s="24">
        <v>0.90210000000000001</v>
      </c>
      <c r="AA256" s="25">
        <v>23.25</v>
      </c>
      <c r="AB256" s="25">
        <v>6.5100000000000007</v>
      </c>
      <c r="AC256" s="25">
        <v>3.72</v>
      </c>
      <c r="AD256" s="25">
        <v>47.43</v>
      </c>
      <c r="AE256" s="25">
        <v>51.150000000000006</v>
      </c>
      <c r="AF256" s="25">
        <v>11.16</v>
      </c>
      <c r="AG256" s="25">
        <v>19.53</v>
      </c>
      <c r="AH256" s="25">
        <v>0</v>
      </c>
      <c r="AI256" s="25">
        <v>22.32</v>
      </c>
      <c r="AJ256" s="25">
        <v>7.44</v>
      </c>
      <c r="AK256" s="25">
        <v>23.25</v>
      </c>
      <c r="AL256" s="25">
        <v>25.110000000000003</v>
      </c>
      <c r="AM256" s="25">
        <v>29.76</v>
      </c>
      <c r="AN256" s="25">
        <v>0</v>
      </c>
      <c r="AO256" s="25">
        <v>0</v>
      </c>
      <c r="AP256" s="25">
        <v>13.950000000000001</v>
      </c>
      <c r="AQ256" s="25">
        <v>0</v>
      </c>
      <c r="AR256" s="25">
        <v>13.020000000000001</v>
      </c>
      <c r="AS256" s="25">
        <v>3.72</v>
      </c>
      <c r="AT256" s="25">
        <v>14.88</v>
      </c>
      <c r="AU256" s="25">
        <v>6.5100000000000007</v>
      </c>
      <c r="AV256" s="25">
        <v>5.58</v>
      </c>
      <c r="AW256" s="25">
        <v>11.16</v>
      </c>
      <c r="AX256" s="25">
        <v>0</v>
      </c>
      <c r="AY256" s="25">
        <v>0.93</v>
      </c>
      <c r="AZ256" s="25">
        <v>0</v>
      </c>
      <c r="BA256" s="25">
        <v>2.79</v>
      </c>
      <c r="BB256" s="25">
        <v>22.32</v>
      </c>
      <c r="BC256" s="25">
        <v>15.81</v>
      </c>
      <c r="BD256" s="25">
        <v>7.44</v>
      </c>
      <c r="BE256" s="25">
        <v>0</v>
      </c>
      <c r="BF256" s="25">
        <v>5.58</v>
      </c>
      <c r="BG256" s="25">
        <v>6.5100000000000007</v>
      </c>
      <c r="BH256" s="25">
        <v>6.5100000000000007</v>
      </c>
      <c r="BI256" s="25">
        <v>10.23</v>
      </c>
      <c r="BJ256" s="25">
        <v>4.6500000000000004</v>
      </c>
      <c r="BK256" s="25">
        <v>0</v>
      </c>
      <c r="BL256" s="25">
        <v>3.72</v>
      </c>
      <c r="BM256" s="25">
        <v>0</v>
      </c>
      <c r="BN256" s="25">
        <v>0</v>
      </c>
    </row>
    <row r="257" spans="1:66" x14ac:dyDescent="0.25">
      <c r="A257" s="6">
        <v>45156</v>
      </c>
      <c r="B257" t="s">
        <v>14</v>
      </c>
      <c r="C257">
        <v>18</v>
      </c>
      <c r="D257">
        <f t="shared" si="27"/>
        <v>446.39999999999992</v>
      </c>
      <c r="E257">
        <f t="shared" si="32"/>
        <v>107.88000000000001</v>
      </c>
      <c r="F257">
        <f t="shared" si="33"/>
        <v>118.10999999999999</v>
      </c>
      <c r="G257">
        <f t="shared" si="34"/>
        <v>119.03999999999991</v>
      </c>
      <c r="H257">
        <f t="shared" si="35"/>
        <v>101.37</v>
      </c>
      <c r="I257">
        <v>0</v>
      </c>
      <c r="J257" s="22">
        <v>0.13950000000000001</v>
      </c>
      <c r="K257" s="22">
        <v>0.87420000000000009</v>
      </c>
      <c r="L257" s="22">
        <v>0.65100000000000013</v>
      </c>
      <c r="M257" s="22">
        <v>0.74400000000000011</v>
      </c>
      <c r="N257" s="22">
        <v>0.8277000000000001</v>
      </c>
      <c r="O257" s="24">
        <v>0.91139999999999999</v>
      </c>
      <c r="P257" s="24">
        <v>0.89280000000000004</v>
      </c>
      <c r="Q257" s="24">
        <v>0.71610000000000007</v>
      </c>
      <c r="R257" s="24">
        <v>0.64170000000000005</v>
      </c>
      <c r="S257" s="24">
        <v>0.70680000000000009</v>
      </c>
      <c r="T257" s="24">
        <v>0.55800000000000005</v>
      </c>
      <c r="U257" s="24">
        <v>0.85560000000000003</v>
      </c>
      <c r="V257" s="24">
        <v>0.3906</v>
      </c>
      <c r="W257" s="24">
        <v>0.76260000000000006</v>
      </c>
      <c r="X257" s="24">
        <v>0.87420000000000009</v>
      </c>
      <c r="Y257" s="24">
        <v>0.83700000000000008</v>
      </c>
      <c r="Z257" s="24">
        <v>0.36270000000000002</v>
      </c>
      <c r="AA257" s="25">
        <v>3.72</v>
      </c>
      <c r="AB257" s="25">
        <v>34.410000000000004</v>
      </c>
      <c r="AC257" s="25">
        <v>4.6500000000000004</v>
      </c>
      <c r="AD257" s="25">
        <v>0</v>
      </c>
      <c r="AE257" s="25">
        <v>3.72</v>
      </c>
      <c r="AF257" s="25">
        <v>7.44</v>
      </c>
      <c r="AG257" s="25">
        <v>13.020000000000001</v>
      </c>
      <c r="AH257" s="25">
        <v>16.740000000000002</v>
      </c>
      <c r="AI257" s="25">
        <v>3.72</v>
      </c>
      <c r="AJ257" s="25">
        <v>30.69</v>
      </c>
      <c r="AK257" s="25">
        <v>0</v>
      </c>
      <c r="AL257" s="25">
        <v>6.5100000000000007</v>
      </c>
      <c r="AM257" s="25">
        <v>0</v>
      </c>
      <c r="AN257" s="25">
        <v>10.23</v>
      </c>
      <c r="AO257" s="25">
        <v>7.44</v>
      </c>
      <c r="AP257" s="25">
        <v>0</v>
      </c>
      <c r="AQ257" s="25">
        <v>19.53</v>
      </c>
      <c r="AR257" s="25">
        <v>12.09</v>
      </c>
      <c r="AS257" s="25">
        <v>13.020000000000001</v>
      </c>
      <c r="AT257" s="25">
        <v>32.550000000000004</v>
      </c>
      <c r="AU257" s="25">
        <v>0</v>
      </c>
      <c r="AV257" s="25">
        <v>26.970000000000002</v>
      </c>
      <c r="AW257" s="25">
        <v>17.670000000000002</v>
      </c>
      <c r="AX257" s="25">
        <v>13.019999999999895</v>
      </c>
      <c r="AY257" s="25">
        <v>0</v>
      </c>
      <c r="AZ257" s="25">
        <v>0</v>
      </c>
      <c r="BA257" s="25">
        <v>9.3000000000000007</v>
      </c>
      <c r="BB257" s="25">
        <v>19.53</v>
      </c>
      <c r="BC257" s="25">
        <v>0</v>
      </c>
      <c r="BD257" s="25">
        <v>32.550000000000004</v>
      </c>
      <c r="BE257" s="25">
        <v>7.44</v>
      </c>
      <c r="BF257" s="25">
        <v>0</v>
      </c>
      <c r="BG257" s="25">
        <v>19.53</v>
      </c>
      <c r="BH257" s="25">
        <v>45.57</v>
      </c>
      <c r="BI257" s="25">
        <v>0</v>
      </c>
      <c r="BJ257" s="25">
        <v>0</v>
      </c>
      <c r="BK257" s="25">
        <v>20.46</v>
      </c>
      <c r="BL257" s="25">
        <v>4.6500000000000004</v>
      </c>
      <c r="BM257" s="25">
        <v>9.3000000000000007</v>
      </c>
      <c r="BN257" s="25">
        <v>0.93</v>
      </c>
    </row>
    <row r="258" spans="1:66" x14ac:dyDescent="0.25">
      <c r="A258" s="6">
        <v>45157</v>
      </c>
      <c r="B258" t="s">
        <v>14</v>
      </c>
      <c r="C258">
        <v>19</v>
      </c>
      <c r="D258">
        <f t="shared" si="27"/>
        <v>412.91999999999996</v>
      </c>
      <c r="E258">
        <f t="shared" si="32"/>
        <v>141.36000000000001</v>
      </c>
      <c r="F258">
        <f t="shared" si="33"/>
        <v>106.02000000000001</v>
      </c>
      <c r="G258">
        <f t="shared" si="34"/>
        <v>79.98</v>
      </c>
      <c r="H258">
        <f t="shared" si="35"/>
        <v>85.55999999999996</v>
      </c>
      <c r="I258">
        <v>0</v>
      </c>
      <c r="J258" s="22">
        <v>0.32550000000000007</v>
      </c>
      <c r="K258" s="22">
        <v>0.80910000000000004</v>
      </c>
      <c r="L258" s="22">
        <v>0.65100000000000013</v>
      </c>
      <c r="M258" s="22">
        <v>0.75330000000000008</v>
      </c>
      <c r="N258" s="22">
        <v>0.90210000000000001</v>
      </c>
      <c r="O258" s="24">
        <v>0.55800000000000005</v>
      </c>
      <c r="P258" s="24">
        <v>0.71610000000000007</v>
      </c>
      <c r="Q258" s="24">
        <v>0.40920000000000001</v>
      </c>
      <c r="R258" s="24">
        <v>0.2883</v>
      </c>
      <c r="S258" s="24">
        <v>0.64170000000000005</v>
      </c>
      <c r="T258" s="24">
        <v>0.89280000000000004</v>
      </c>
      <c r="U258" s="24">
        <v>9.3000000000000013E-2</v>
      </c>
      <c r="V258" s="24">
        <v>0.34410000000000002</v>
      </c>
      <c r="W258" s="24">
        <v>0.81840000000000002</v>
      </c>
      <c r="X258" s="24">
        <v>0.40920000000000001</v>
      </c>
      <c r="Y258" s="24">
        <v>0.73470000000000002</v>
      </c>
      <c r="Z258" s="24">
        <v>9.3000000000000013E-2</v>
      </c>
      <c r="AA258" s="25">
        <v>0</v>
      </c>
      <c r="AB258" s="25">
        <v>12.09</v>
      </c>
      <c r="AC258" s="25">
        <v>2.79</v>
      </c>
      <c r="AD258" s="25">
        <v>11.16</v>
      </c>
      <c r="AE258" s="25">
        <v>24.18</v>
      </c>
      <c r="AF258" s="25">
        <v>9.3000000000000007</v>
      </c>
      <c r="AG258" s="25">
        <v>9.3000000000000007</v>
      </c>
      <c r="AH258" s="25">
        <v>0</v>
      </c>
      <c r="AI258" s="25">
        <v>4.6500000000000004</v>
      </c>
      <c r="AJ258" s="25">
        <v>32.550000000000004</v>
      </c>
      <c r="AK258" s="25">
        <v>2.79</v>
      </c>
      <c r="AL258" s="25">
        <v>12.089999999999948</v>
      </c>
      <c r="AM258" s="25">
        <v>11.16</v>
      </c>
      <c r="AN258" s="25">
        <v>6.5100000000000007</v>
      </c>
      <c r="AO258" s="25">
        <v>0</v>
      </c>
      <c r="AP258" s="25">
        <v>0</v>
      </c>
      <c r="AQ258" s="25">
        <v>0</v>
      </c>
      <c r="AR258" s="25">
        <v>30.69</v>
      </c>
      <c r="AS258" s="25">
        <v>25.110000000000003</v>
      </c>
      <c r="AT258" s="25">
        <v>0</v>
      </c>
      <c r="AU258" s="25">
        <v>0</v>
      </c>
      <c r="AV258" s="25">
        <v>4.6500000000000004</v>
      </c>
      <c r="AW258" s="25">
        <v>20.46</v>
      </c>
      <c r="AX258" s="25">
        <v>3.72</v>
      </c>
      <c r="AY258" s="25">
        <v>0</v>
      </c>
      <c r="AZ258" s="25">
        <v>0.93</v>
      </c>
      <c r="BA258" s="25">
        <v>14.88</v>
      </c>
      <c r="BB258" s="25">
        <v>26.970000000000002</v>
      </c>
      <c r="BC258" s="25">
        <v>2.79</v>
      </c>
      <c r="BD258" s="25">
        <v>5.58</v>
      </c>
      <c r="BE258" s="25">
        <v>0</v>
      </c>
      <c r="BF258" s="25">
        <v>7.44</v>
      </c>
      <c r="BG258" s="25">
        <v>0</v>
      </c>
      <c r="BH258" s="25">
        <v>24.18</v>
      </c>
      <c r="BI258" s="25">
        <v>39.99</v>
      </c>
      <c r="BJ258" s="25">
        <v>28.830000000000002</v>
      </c>
      <c r="BK258" s="25">
        <v>0</v>
      </c>
      <c r="BL258" s="25">
        <v>32.550000000000004</v>
      </c>
      <c r="BM258" s="25">
        <v>5.58</v>
      </c>
      <c r="BN258" s="25">
        <v>2.79</v>
      </c>
    </row>
    <row r="259" spans="1:66" x14ac:dyDescent="0.25">
      <c r="A259" s="6">
        <v>45158</v>
      </c>
      <c r="B259" t="s">
        <v>14</v>
      </c>
      <c r="C259">
        <v>20</v>
      </c>
      <c r="D259">
        <f t="shared" si="27"/>
        <v>340.38</v>
      </c>
      <c r="E259">
        <f t="shared" si="32"/>
        <v>75.330000000000013</v>
      </c>
      <c r="F259">
        <f t="shared" si="33"/>
        <v>101.37000000000002</v>
      </c>
      <c r="G259">
        <f t="shared" si="34"/>
        <v>104.16</v>
      </c>
      <c r="H259">
        <f t="shared" si="35"/>
        <v>59.52</v>
      </c>
      <c r="I259">
        <v>0</v>
      </c>
      <c r="J259" s="22">
        <v>0.72540000000000004</v>
      </c>
      <c r="K259" s="22">
        <v>0.88350000000000006</v>
      </c>
      <c r="L259" s="22">
        <v>0.72540000000000004</v>
      </c>
      <c r="M259" s="22">
        <v>0.8277000000000001</v>
      </c>
      <c r="N259" s="22">
        <v>0.92070000000000007</v>
      </c>
      <c r="O259" s="24">
        <v>0.84630000000000005</v>
      </c>
      <c r="P259" s="24">
        <v>0.60450000000000004</v>
      </c>
      <c r="Q259" s="24">
        <v>0.58590000000000009</v>
      </c>
      <c r="R259" s="24">
        <v>0.70680000000000009</v>
      </c>
      <c r="S259" s="24">
        <v>0.64170000000000005</v>
      </c>
      <c r="T259" s="24">
        <v>0.53939999999999999</v>
      </c>
      <c r="U259" s="24">
        <v>0.51150000000000007</v>
      </c>
      <c r="V259" s="24">
        <v>0.8277000000000001</v>
      </c>
      <c r="W259" s="24">
        <v>0.79980000000000007</v>
      </c>
      <c r="X259" s="24">
        <v>0.67890000000000006</v>
      </c>
      <c r="Y259" s="24">
        <v>0.39990000000000003</v>
      </c>
      <c r="Z259" s="24">
        <v>0.38130000000000003</v>
      </c>
      <c r="AA259" s="25">
        <v>13.020000000000001</v>
      </c>
      <c r="AB259" s="25">
        <v>8.370000000000001</v>
      </c>
      <c r="AC259" s="25">
        <v>0</v>
      </c>
      <c r="AD259" s="25">
        <v>34.410000000000004</v>
      </c>
      <c r="AE259" s="25">
        <v>6.5100000000000007</v>
      </c>
      <c r="AF259" s="25">
        <v>0.93</v>
      </c>
      <c r="AG259" s="25">
        <v>7.44</v>
      </c>
      <c r="AH259" s="25">
        <v>12.09</v>
      </c>
      <c r="AI259" s="25">
        <v>6.5100000000000007</v>
      </c>
      <c r="AJ259" s="25">
        <v>12.09</v>
      </c>
      <c r="AK259" s="25">
        <v>26.970000000000002</v>
      </c>
      <c r="AL259" s="25">
        <v>3.72</v>
      </c>
      <c r="AM259" s="25">
        <v>13.020000000000001</v>
      </c>
      <c r="AN259" s="25">
        <v>11.16</v>
      </c>
      <c r="AO259" s="25">
        <v>1.86</v>
      </c>
      <c r="AP259" s="25">
        <v>10.23</v>
      </c>
      <c r="AQ259" s="25">
        <v>0</v>
      </c>
      <c r="AR259" s="25">
        <v>0</v>
      </c>
      <c r="AS259" s="25">
        <v>5.58</v>
      </c>
      <c r="AT259" s="25">
        <v>13.950000000000001</v>
      </c>
      <c r="AU259" s="25">
        <v>20.46</v>
      </c>
      <c r="AV259" s="25">
        <v>0</v>
      </c>
      <c r="AW259" s="25">
        <v>22.32</v>
      </c>
      <c r="AX259" s="25">
        <v>7.44</v>
      </c>
      <c r="AY259" s="25">
        <v>10.23</v>
      </c>
      <c r="AZ259" s="25">
        <v>10.23</v>
      </c>
      <c r="BA259" s="25">
        <v>0</v>
      </c>
      <c r="BB259" s="25">
        <v>11.16</v>
      </c>
      <c r="BC259" s="25">
        <v>0</v>
      </c>
      <c r="BD259" s="25">
        <v>22.32</v>
      </c>
      <c r="BE259" s="25">
        <v>13.950000000000001</v>
      </c>
      <c r="BF259" s="25">
        <v>0.93</v>
      </c>
      <c r="BG259" s="25">
        <v>0</v>
      </c>
      <c r="BH259" s="25">
        <v>12.09</v>
      </c>
      <c r="BI259" s="25">
        <v>0.93</v>
      </c>
      <c r="BJ259" s="25">
        <v>1.86</v>
      </c>
      <c r="BK259" s="25">
        <v>27.900000000000002</v>
      </c>
      <c r="BL259" s="25">
        <v>16.740000000000002</v>
      </c>
      <c r="BM259" s="25">
        <v>0.93</v>
      </c>
      <c r="BN259" s="25">
        <v>0</v>
      </c>
    </row>
    <row r="260" spans="1:66" x14ac:dyDescent="0.25">
      <c r="A260" s="6">
        <v>45159</v>
      </c>
      <c r="B260" t="s">
        <v>14</v>
      </c>
      <c r="C260">
        <v>21</v>
      </c>
      <c r="D260">
        <f t="shared" ref="D260:D323" si="36">SUM(E260:H260)</f>
        <v>529.17000000000007</v>
      </c>
      <c r="E260">
        <f t="shared" si="32"/>
        <v>95.79000000000002</v>
      </c>
      <c r="F260">
        <f t="shared" si="33"/>
        <v>186</v>
      </c>
      <c r="G260">
        <f t="shared" si="34"/>
        <v>164.61</v>
      </c>
      <c r="H260">
        <f t="shared" si="35"/>
        <v>82.77</v>
      </c>
      <c r="I260">
        <v>0</v>
      </c>
      <c r="J260" s="22">
        <v>0.71610000000000007</v>
      </c>
      <c r="K260" s="22">
        <v>0.6231000000000001</v>
      </c>
      <c r="L260" s="22">
        <v>0.68820000000000003</v>
      </c>
      <c r="M260" s="22">
        <v>0.83700000000000008</v>
      </c>
      <c r="N260" s="22">
        <v>0.92070000000000007</v>
      </c>
      <c r="O260" s="24">
        <v>0.81840000000000002</v>
      </c>
      <c r="P260" s="24">
        <v>0.6231000000000001</v>
      </c>
      <c r="Q260" s="24">
        <v>0.72540000000000004</v>
      </c>
      <c r="R260" s="24">
        <v>0.59520000000000006</v>
      </c>
      <c r="S260" s="24">
        <v>0.58590000000000009</v>
      </c>
      <c r="T260" s="24">
        <v>0.83700000000000008</v>
      </c>
      <c r="U260" s="24">
        <v>0.93</v>
      </c>
      <c r="V260" s="24">
        <v>0.5766</v>
      </c>
      <c r="W260" s="24">
        <v>0.69750000000000001</v>
      </c>
      <c r="X260" s="24">
        <v>0.80910000000000004</v>
      </c>
      <c r="Y260" s="24">
        <v>0.43710000000000004</v>
      </c>
      <c r="Z260" s="24">
        <v>0.79049999999999998</v>
      </c>
      <c r="AA260" s="25">
        <v>35.340000000000003</v>
      </c>
      <c r="AB260" s="25">
        <v>10.23</v>
      </c>
      <c r="AC260" s="25">
        <v>0</v>
      </c>
      <c r="AD260" s="25">
        <v>0</v>
      </c>
      <c r="AE260" s="25">
        <v>0</v>
      </c>
      <c r="AF260" s="25">
        <v>48.36</v>
      </c>
      <c r="AG260" s="25">
        <v>46.5</v>
      </c>
      <c r="AH260" s="25">
        <v>10.23</v>
      </c>
      <c r="AI260" s="25">
        <v>21.39</v>
      </c>
      <c r="AJ260" s="25">
        <v>13.950000000000001</v>
      </c>
      <c r="AK260" s="25">
        <v>0</v>
      </c>
      <c r="AL260" s="25">
        <v>0</v>
      </c>
      <c r="AM260" s="25">
        <v>30.69</v>
      </c>
      <c r="AN260" s="25">
        <v>0</v>
      </c>
      <c r="AO260" s="25">
        <v>10.23</v>
      </c>
      <c r="AP260" s="25">
        <v>11.16</v>
      </c>
      <c r="AQ260" s="25">
        <v>0</v>
      </c>
      <c r="AR260" s="25">
        <v>14.88</v>
      </c>
      <c r="AS260" s="25">
        <v>2.79</v>
      </c>
      <c r="AT260" s="25">
        <v>13.020000000000001</v>
      </c>
      <c r="AU260" s="25">
        <v>6.5100000000000007</v>
      </c>
      <c r="AV260" s="25">
        <v>37.200000000000003</v>
      </c>
      <c r="AW260" s="25">
        <v>8.370000000000001</v>
      </c>
      <c r="AX260" s="25">
        <v>0</v>
      </c>
      <c r="AY260" s="25">
        <v>0</v>
      </c>
      <c r="AZ260" s="25">
        <v>30.69</v>
      </c>
      <c r="BA260" s="25">
        <v>28.830000000000002</v>
      </c>
      <c r="BB260" s="25">
        <v>10.23</v>
      </c>
      <c r="BC260" s="25">
        <v>37.200000000000003</v>
      </c>
      <c r="BD260" s="25">
        <v>5.58</v>
      </c>
      <c r="BE260" s="25">
        <v>0</v>
      </c>
      <c r="BF260" s="25">
        <v>7.44</v>
      </c>
      <c r="BG260" s="25">
        <v>0</v>
      </c>
      <c r="BH260" s="25">
        <v>0</v>
      </c>
      <c r="BI260" s="25">
        <v>6.5100000000000007</v>
      </c>
      <c r="BJ260" s="25">
        <v>18.600000000000001</v>
      </c>
      <c r="BK260" s="25">
        <v>16.740000000000002</v>
      </c>
      <c r="BL260" s="25">
        <v>18.600000000000001</v>
      </c>
      <c r="BM260" s="25">
        <v>0</v>
      </c>
      <c r="BN260" s="25">
        <v>27.900000000000002</v>
      </c>
    </row>
    <row r="261" spans="1:66" x14ac:dyDescent="0.25">
      <c r="A261" s="6">
        <v>45160</v>
      </c>
      <c r="B261" t="s">
        <v>14</v>
      </c>
      <c r="C261">
        <v>22</v>
      </c>
      <c r="D261">
        <f t="shared" si="36"/>
        <v>463.14000000000004</v>
      </c>
      <c r="E261">
        <f t="shared" si="32"/>
        <v>82.77000000000001</v>
      </c>
      <c r="F261">
        <f t="shared" si="33"/>
        <v>120.9</v>
      </c>
      <c r="G261">
        <f t="shared" si="34"/>
        <v>125.55000000000001</v>
      </c>
      <c r="H261">
        <f t="shared" si="35"/>
        <v>133.92000000000002</v>
      </c>
      <c r="I261">
        <v>0</v>
      </c>
      <c r="J261" s="22">
        <v>0.26040000000000002</v>
      </c>
      <c r="K261" s="22">
        <v>0.52080000000000004</v>
      </c>
      <c r="L261" s="22">
        <v>0.89280000000000004</v>
      </c>
      <c r="M261" s="22">
        <v>0.81840000000000002</v>
      </c>
      <c r="N261" s="22">
        <v>0.15810000000000002</v>
      </c>
      <c r="O261" s="24">
        <v>0.65100000000000013</v>
      </c>
      <c r="P261" s="24">
        <v>0.8277000000000001</v>
      </c>
      <c r="Q261" s="24">
        <v>0.68820000000000003</v>
      </c>
      <c r="R261" s="24">
        <v>0.69750000000000001</v>
      </c>
      <c r="S261" s="24">
        <v>0.80910000000000004</v>
      </c>
      <c r="T261" s="24">
        <v>0.55800000000000005</v>
      </c>
      <c r="U261" s="24">
        <v>0.75330000000000008</v>
      </c>
      <c r="V261" s="24">
        <v>0.53939999999999999</v>
      </c>
      <c r="W261" s="24">
        <v>0.81840000000000002</v>
      </c>
      <c r="X261" s="24">
        <v>0.88350000000000006</v>
      </c>
      <c r="Y261" s="24">
        <v>0.93</v>
      </c>
      <c r="Z261" s="24">
        <v>0.53010000000000013</v>
      </c>
      <c r="AA261" s="25">
        <v>38.130000000000003</v>
      </c>
      <c r="AB261" s="25">
        <v>7.44</v>
      </c>
      <c r="AC261" s="25">
        <v>3.72</v>
      </c>
      <c r="AD261" s="25">
        <v>6.5100000000000007</v>
      </c>
      <c r="AE261" s="25">
        <v>9.3000000000000007</v>
      </c>
      <c r="AF261" s="25">
        <v>0</v>
      </c>
      <c r="AG261" s="25">
        <v>10.23</v>
      </c>
      <c r="AH261" s="25">
        <v>22.32</v>
      </c>
      <c r="AI261" s="25">
        <v>8.370000000000001</v>
      </c>
      <c r="AJ261" s="25">
        <v>14.88</v>
      </c>
      <c r="AK261" s="25">
        <v>1.86</v>
      </c>
      <c r="AL261" s="25">
        <v>10.23</v>
      </c>
      <c r="AM261" s="25">
        <v>26.040000000000003</v>
      </c>
      <c r="AN261" s="25">
        <v>39.99</v>
      </c>
      <c r="AO261" s="25">
        <v>4.6500000000000004</v>
      </c>
      <c r="AP261" s="25">
        <v>0</v>
      </c>
      <c r="AQ261" s="25">
        <v>30.69</v>
      </c>
      <c r="AR261" s="25">
        <v>0.93</v>
      </c>
      <c r="AS261" s="25">
        <v>5.58</v>
      </c>
      <c r="AT261" s="25">
        <v>15.81</v>
      </c>
      <c r="AU261" s="25">
        <v>12.09</v>
      </c>
      <c r="AV261" s="25">
        <v>41.85</v>
      </c>
      <c r="AW261" s="25">
        <v>25.110000000000003</v>
      </c>
      <c r="AX261" s="25">
        <v>10.23</v>
      </c>
      <c r="AY261" s="25">
        <v>0</v>
      </c>
      <c r="AZ261" s="25">
        <v>13.020000000000001</v>
      </c>
      <c r="BA261" s="25">
        <v>0</v>
      </c>
      <c r="BB261" s="25">
        <v>18.600000000000001</v>
      </c>
      <c r="BC261" s="25">
        <v>0</v>
      </c>
      <c r="BD261" s="25">
        <v>4.6500000000000004</v>
      </c>
      <c r="BE261" s="25">
        <v>24.18</v>
      </c>
      <c r="BF261" s="25">
        <v>4.6500000000000004</v>
      </c>
      <c r="BG261" s="25">
        <v>10.23</v>
      </c>
      <c r="BH261" s="25">
        <v>25.110000000000003</v>
      </c>
      <c r="BI261" s="25">
        <v>0</v>
      </c>
      <c r="BJ261" s="25">
        <v>0</v>
      </c>
      <c r="BK261" s="25">
        <v>6.5100000000000007</v>
      </c>
      <c r="BL261" s="25">
        <v>0</v>
      </c>
      <c r="BM261" s="25">
        <v>0</v>
      </c>
      <c r="BN261" s="25">
        <v>12.09</v>
      </c>
    </row>
    <row r="262" spans="1:66" x14ac:dyDescent="0.25">
      <c r="A262" s="6">
        <v>45161</v>
      </c>
      <c r="B262" t="s">
        <v>14</v>
      </c>
      <c r="C262">
        <v>23</v>
      </c>
      <c r="D262">
        <f t="shared" si="36"/>
        <v>496.62000000000006</v>
      </c>
      <c r="E262">
        <f t="shared" si="32"/>
        <v>189.72000000000003</v>
      </c>
      <c r="F262">
        <f t="shared" si="33"/>
        <v>126.48</v>
      </c>
      <c r="G262">
        <f t="shared" si="34"/>
        <v>131.13</v>
      </c>
      <c r="H262">
        <f t="shared" si="35"/>
        <v>49.290000000000006</v>
      </c>
      <c r="I262">
        <v>0</v>
      </c>
      <c r="J262" s="22">
        <v>0.1953</v>
      </c>
      <c r="K262" s="22">
        <v>0.48360000000000003</v>
      </c>
      <c r="L262" s="22">
        <v>0.74400000000000011</v>
      </c>
      <c r="M262" s="22">
        <v>0.45569999999999999</v>
      </c>
      <c r="N262" s="22">
        <v>0.18600000000000003</v>
      </c>
      <c r="O262" s="24">
        <v>0.81840000000000002</v>
      </c>
      <c r="P262" s="24">
        <v>0.58590000000000009</v>
      </c>
      <c r="Q262" s="24">
        <v>0.46500000000000002</v>
      </c>
      <c r="R262" s="24">
        <v>0.65100000000000013</v>
      </c>
      <c r="S262" s="24">
        <v>0.6603</v>
      </c>
      <c r="T262" s="24">
        <v>0.87420000000000009</v>
      </c>
      <c r="U262" s="24">
        <v>0.40920000000000001</v>
      </c>
      <c r="V262" s="24">
        <v>0.90210000000000001</v>
      </c>
      <c r="W262" s="24">
        <v>0.90210000000000001</v>
      </c>
      <c r="X262" s="24">
        <v>0.79980000000000007</v>
      </c>
      <c r="Y262" s="24">
        <v>0.84630000000000005</v>
      </c>
      <c r="Z262" s="24">
        <v>0.65100000000000013</v>
      </c>
      <c r="AA262" s="25">
        <v>0</v>
      </c>
      <c r="AB262" s="25">
        <v>0</v>
      </c>
      <c r="AC262" s="25">
        <v>23.25</v>
      </c>
      <c r="AD262" s="25">
        <v>14.88</v>
      </c>
      <c r="AE262" s="25">
        <v>26.970000000000002</v>
      </c>
      <c r="AF262" s="25">
        <v>11.16</v>
      </c>
      <c r="AG262" s="25">
        <v>10.23</v>
      </c>
      <c r="AH262" s="25">
        <v>22.32</v>
      </c>
      <c r="AI262" s="25">
        <v>8.370000000000001</v>
      </c>
      <c r="AJ262" s="25">
        <v>9.3000000000000007</v>
      </c>
      <c r="AK262" s="25">
        <v>4.6500000000000004</v>
      </c>
      <c r="AL262" s="25">
        <v>5.58</v>
      </c>
      <c r="AM262" s="25">
        <v>0</v>
      </c>
      <c r="AN262" s="25">
        <v>0</v>
      </c>
      <c r="AO262" s="25">
        <v>14.88</v>
      </c>
      <c r="AP262" s="25">
        <v>0</v>
      </c>
      <c r="AQ262" s="25">
        <v>9.3000000000000007</v>
      </c>
      <c r="AR262" s="25">
        <v>3.72</v>
      </c>
      <c r="AS262" s="25">
        <v>8.370000000000001</v>
      </c>
      <c r="AT262" s="25">
        <v>7.44</v>
      </c>
      <c r="AU262" s="25">
        <v>34.410000000000004</v>
      </c>
      <c r="AV262" s="25">
        <v>20.46</v>
      </c>
      <c r="AW262" s="25">
        <v>0</v>
      </c>
      <c r="AX262" s="25">
        <v>25.110000000000003</v>
      </c>
      <c r="AY262" s="25">
        <v>5.58</v>
      </c>
      <c r="AZ262" s="25">
        <v>11.16</v>
      </c>
      <c r="BA262" s="25">
        <v>0</v>
      </c>
      <c r="BB262" s="25">
        <v>0</v>
      </c>
      <c r="BC262" s="25">
        <v>27.900000000000002</v>
      </c>
      <c r="BD262" s="25">
        <v>6.5100000000000007</v>
      </c>
      <c r="BE262" s="25">
        <v>9.3000000000000007</v>
      </c>
      <c r="BF262" s="25">
        <v>10.23</v>
      </c>
      <c r="BG262" s="25">
        <v>26.040000000000003</v>
      </c>
      <c r="BH262" s="25">
        <v>26.040000000000003</v>
      </c>
      <c r="BI262" s="25">
        <v>21.39</v>
      </c>
      <c r="BJ262" s="25">
        <v>1.86</v>
      </c>
      <c r="BK262" s="25">
        <v>35.340000000000003</v>
      </c>
      <c r="BL262" s="25">
        <v>22.32</v>
      </c>
      <c r="BM262" s="25">
        <v>9.3000000000000007</v>
      </c>
      <c r="BN262" s="25">
        <v>27.900000000000002</v>
      </c>
    </row>
    <row r="263" spans="1:66" x14ac:dyDescent="0.25">
      <c r="A263" s="6">
        <v>45162</v>
      </c>
      <c r="B263" t="s">
        <v>14</v>
      </c>
      <c r="C263">
        <v>24</v>
      </c>
      <c r="D263">
        <f t="shared" si="36"/>
        <v>334.8</v>
      </c>
      <c r="E263">
        <f t="shared" si="32"/>
        <v>56.730000000000004</v>
      </c>
      <c r="F263">
        <f t="shared" si="33"/>
        <v>92.07</v>
      </c>
      <c r="G263">
        <f t="shared" si="34"/>
        <v>161.82</v>
      </c>
      <c r="H263">
        <f t="shared" si="35"/>
        <v>24.180000000000003</v>
      </c>
      <c r="I263">
        <v>0</v>
      </c>
      <c r="J263" s="22">
        <v>0.41850000000000004</v>
      </c>
      <c r="K263" s="22">
        <v>0.32550000000000007</v>
      </c>
      <c r="L263" s="22">
        <v>0.92070000000000007</v>
      </c>
      <c r="M263" s="22">
        <v>0.64170000000000005</v>
      </c>
      <c r="N263" s="22">
        <v>0.89280000000000004</v>
      </c>
      <c r="O263" s="24">
        <v>0.74400000000000011</v>
      </c>
      <c r="P263" s="24">
        <v>0.72540000000000004</v>
      </c>
      <c r="Q263" s="24">
        <v>0.33479999999999999</v>
      </c>
      <c r="R263" s="24">
        <v>0.63240000000000007</v>
      </c>
      <c r="S263" s="24">
        <v>0.51150000000000007</v>
      </c>
      <c r="T263" s="24">
        <v>0.63240000000000007</v>
      </c>
      <c r="U263" s="24">
        <v>0.77190000000000014</v>
      </c>
      <c r="V263" s="24">
        <v>0.92070000000000007</v>
      </c>
      <c r="W263" s="24">
        <v>0.91139999999999999</v>
      </c>
      <c r="X263" s="24">
        <v>0.3906</v>
      </c>
      <c r="Y263" s="24">
        <v>0.92070000000000007</v>
      </c>
      <c r="Z263" s="24">
        <v>0.3906</v>
      </c>
      <c r="AA263" s="25">
        <v>36.270000000000003</v>
      </c>
      <c r="AB263" s="25">
        <v>8.370000000000001</v>
      </c>
      <c r="AC263" s="25">
        <v>21.39</v>
      </c>
      <c r="AD263" s="25">
        <v>5.58</v>
      </c>
      <c r="AE263" s="25">
        <v>13.020000000000001</v>
      </c>
      <c r="AF263" s="25">
        <v>0</v>
      </c>
      <c r="AG263" s="25">
        <v>0</v>
      </c>
      <c r="AH263" s="25">
        <v>1.86</v>
      </c>
      <c r="AI263" s="25">
        <v>5.58</v>
      </c>
      <c r="AJ263" s="25">
        <v>0</v>
      </c>
      <c r="AK263" s="25">
        <v>31.62</v>
      </c>
      <c r="AL263" s="25">
        <v>0.93</v>
      </c>
      <c r="AM263" s="25">
        <v>0</v>
      </c>
      <c r="AN263" s="25">
        <v>6.5100000000000007</v>
      </c>
      <c r="AO263" s="25">
        <v>10.23</v>
      </c>
      <c r="AP263" s="25">
        <v>6.5100000000000007</v>
      </c>
      <c r="AQ263" s="25">
        <v>0</v>
      </c>
      <c r="AR263" s="25">
        <v>0</v>
      </c>
      <c r="AS263" s="25">
        <v>0</v>
      </c>
      <c r="AT263" s="25">
        <v>0</v>
      </c>
      <c r="AU263" s="25">
        <v>4.6500000000000004</v>
      </c>
      <c r="AV263" s="25">
        <v>24.18</v>
      </c>
      <c r="AW263" s="25">
        <v>17.670000000000002</v>
      </c>
      <c r="AX263" s="25">
        <v>0</v>
      </c>
      <c r="AY263" s="25">
        <v>27.900000000000002</v>
      </c>
      <c r="AZ263" s="25">
        <v>22.32</v>
      </c>
      <c r="BA263" s="25">
        <v>30.69</v>
      </c>
      <c r="BB263" s="25">
        <v>3.72</v>
      </c>
      <c r="BC263" s="25">
        <v>30.69</v>
      </c>
      <c r="BD263" s="25">
        <v>0</v>
      </c>
      <c r="BE263" s="25">
        <v>0</v>
      </c>
      <c r="BF263" s="25">
        <v>7.44</v>
      </c>
      <c r="BG263" s="25">
        <v>2.79</v>
      </c>
      <c r="BH263" s="25">
        <v>1.86</v>
      </c>
      <c r="BI263" s="25">
        <v>2.79</v>
      </c>
      <c r="BJ263" s="25">
        <v>7.44</v>
      </c>
      <c r="BK263" s="25">
        <v>7.44</v>
      </c>
      <c r="BL263" s="25">
        <v>6.5100000000000007</v>
      </c>
      <c r="BM263" s="25">
        <v>15.81</v>
      </c>
      <c r="BN263" s="25">
        <v>4.6500000000000004</v>
      </c>
    </row>
    <row r="264" spans="1:66" x14ac:dyDescent="0.25">
      <c r="A264" s="6">
        <v>45163</v>
      </c>
      <c r="B264" t="s">
        <v>14</v>
      </c>
      <c r="C264">
        <v>25</v>
      </c>
      <c r="D264">
        <f t="shared" si="36"/>
        <v>379.44000000000005</v>
      </c>
      <c r="E264">
        <f t="shared" si="32"/>
        <v>98.58</v>
      </c>
      <c r="F264">
        <f t="shared" si="33"/>
        <v>66.960000000000008</v>
      </c>
      <c r="G264">
        <f t="shared" si="34"/>
        <v>131.13000000000002</v>
      </c>
      <c r="H264">
        <f t="shared" si="35"/>
        <v>82.77000000000001</v>
      </c>
      <c r="I264">
        <v>0</v>
      </c>
      <c r="J264" s="22">
        <v>0.68820000000000003</v>
      </c>
      <c r="K264" s="22">
        <v>0.52080000000000004</v>
      </c>
      <c r="L264" s="22">
        <v>0.68820000000000003</v>
      </c>
      <c r="M264" s="22">
        <v>0.46500000000000002</v>
      </c>
      <c r="N264" s="22">
        <v>0.88350000000000006</v>
      </c>
      <c r="O264" s="24">
        <v>0.23250000000000001</v>
      </c>
      <c r="P264" s="24">
        <v>0.69750000000000001</v>
      </c>
      <c r="Q264" s="24">
        <v>0.59520000000000006</v>
      </c>
      <c r="R264" s="24">
        <v>0.79980000000000007</v>
      </c>
      <c r="S264" s="24">
        <v>0.72540000000000004</v>
      </c>
      <c r="T264" s="24">
        <v>0.91139999999999999</v>
      </c>
      <c r="U264" s="24">
        <v>0.91139999999999999</v>
      </c>
      <c r="V264" s="24">
        <v>0.93</v>
      </c>
      <c r="W264" s="24">
        <v>0.71610000000000007</v>
      </c>
      <c r="X264" s="24">
        <v>0.84630000000000005</v>
      </c>
      <c r="Y264" s="24">
        <v>0.74400000000000011</v>
      </c>
      <c r="Z264" s="24">
        <v>0.80910000000000004</v>
      </c>
      <c r="AA264" s="25">
        <v>0</v>
      </c>
      <c r="AB264" s="25">
        <v>0</v>
      </c>
      <c r="AC264" s="25">
        <v>0</v>
      </c>
      <c r="AD264" s="25">
        <v>0</v>
      </c>
      <c r="AE264" s="25">
        <v>30.69</v>
      </c>
      <c r="AF264" s="25">
        <v>5.58</v>
      </c>
      <c r="AG264" s="25">
        <v>13.020000000000001</v>
      </c>
      <c r="AH264" s="25">
        <v>2.79</v>
      </c>
      <c r="AI264" s="25">
        <v>0</v>
      </c>
      <c r="AJ264" s="25">
        <v>14.88</v>
      </c>
      <c r="AK264" s="25">
        <v>0</v>
      </c>
      <c r="AL264" s="25">
        <v>3.72</v>
      </c>
      <c r="AM264" s="25">
        <v>7.44</v>
      </c>
      <c r="AN264" s="25">
        <v>9.3000000000000007</v>
      </c>
      <c r="AO264" s="25">
        <v>0</v>
      </c>
      <c r="AP264" s="25">
        <v>0</v>
      </c>
      <c r="AQ264" s="25">
        <v>11.16</v>
      </c>
      <c r="AR264" s="25">
        <v>37.200000000000003</v>
      </c>
      <c r="AS264" s="25">
        <v>0</v>
      </c>
      <c r="AT264" s="25">
        <v>13.950000000000001</v>
      </c>
      <c r="AU264" s="25">
        <v>0</v>
      </c>
      <c r="AV264" s="25">
        <v>21.39</v>
      </c>
      <c r="AW264" s="25">
        <v>9.3000000000000007</v>
      </c>
      <c r="AX264" s="25">
        <v>33.480000000000004</v>
      </c>
      <c r="AY264" s="25">
        <v>0</v>
      </c>
      <c r="AZ264" s="25">
        <v>23.25</v>
      </c>
      <c r="BA264" s="25">
        <v>18.600000000000001</v>
      </c>
      <c r="BB264" s="25">
        <v>0</v>
      </c>
      <c r="BC264" s="25">
        <v>25.110000000000003</v>
      </c>
      <c r="BD264" s="25">
        <v>0</v>
      </c>
      <c r="BE264" s="25">
        <v>15.81</v>
      </c>
      <c r="BF264" s="25">
        <v>21.39</v>
      </c>
      <c r="BG264" s="25">
        <v>0</v>
      </c>
      <c r="BH264" s="25">
        <v>0</v>
      </c>
      <c r="BI264" s="25">
        <v>3.72</v>
      </c>
      <c r="BJ264" s="25">
        <v>5.58</v>
      </c>
      <c r="BK264" s="25">
        <v>21.39</v>
      </c>
      <c r="BL264" s="25">
        <v>14.88</v>
      </c>
      <c r="BM264" s="25">
        <v>0</v>
      </c>
      <c r="BN264" s="25">
        <v>15.81</v>
      </c>
    </row>
    <row r="265" spans="1:66" x14ac:dyDescent="0.25">
      <c r="A265" s="6">
        <v>45164</v>
      </c>
      <c r="B265" t="s">
        <v>14</v>
      </c>
      <c r="C265">
        <v>26</v>
      </c>
      <c r="D265">
        <f t="shared" si="36"/>
        <v>398.97</v>
      </c>
      <c r="E265">
        <f t="shared" si="32"/>
        <v>111.60000000000001</v>
      </c>
      <c r="F265">
        <f t="shared" si="33"/>
        <v>97.65000000000002</v>
      </c>
      <c r="G265">
        <f t="shared" si="34"/>
        <v>101.37</v>
      </c>
      <c r="H265">
        <f t="shared" si="35"/>
        <v>88.350000000000009</v>
      </c>
      <c r="I265">
        <v>1</v>
      </c>
      <c r="J265" s="22">
        <v>0.92070000000000007</v>
      </c>
      <c r="K265" s="22">
        <v>0.6231000000000001</v>
      </c>
      <c r="L265" s="22">
        <v>0.2883</v>
      </c>
      <c r="M265" s="22">
        <v>0.77190000000000014</v>
      </c>
      <c r="N265" s="22">
        <v>0.86490000000000011</v>
      </c>
      <c r="O265" s="24">
        <v>0.59520000000000006</v>
      </c>
      <c r="P265" s="24">
        <v>0.79980000000000007</v>
      </c>
      <c r="Q265" s="24">
        <v>0.84630000000000005</v>
      </c>
      <c r="R265" s="24">
        <v>0.61380000000000001</v>
      </c>
      <c r="S265" s="24">
        <v>0.40920000000000001</v>
      </c>
      <c r="T265" s="24">
        <v>0.90210000000000001</v>
      </c>
      <c r="U265" s="24">
        <v>0.83700000000000008</v>
      </c>
      <c r="V265" s="24">
        <v>0.89280000000000004</v>
      </c>
      <c r="W265" s="24">
        <v>0.50220000000000009</v>
      </c>
      <c r="X265" s="24">
        <v>0.93</v>
      </c>
      <c r="Y265" s="24">
        <v>0.37200000000000005</v>
      </c>
      <c r="Z265" s="24">
        <v>0.50220000000000009</v>
      </c>
      <c r="AA265" s="25">
        <v>0</v>
      </c>
      <c r="AB265" s="25">
        <v>13.950000000000001</v>
      </c>
      <c r="AC265" s="25">
        <v>10.23</v>
      </c>
      <c r="AD265" s="25">
        <v>0</v>
      </c>
      <c r="AE265" s="25">
        <v>0</v>
      </c>
      <c r="AF265" s="25">
        <v>16.740000000000002</v>
      </c>
      <c r="AG265" s="25">
        <v>13.950000000000001</v>
      </c>
      <c r="AH265" s="25">
        <v>15.81</v>
      </c>
      <c r="AI265" s="25">
        <v>24.18</v>
      </c>
      <c r="AJ265" s="25">
        <v>2.79</v>
      </c>
      <c r="AK265" s="25">
        <v>8.370000000000001</v>
      </c>
      <c r="AL265" s="25">
        <v>16.740000000000002</v>
      </c>
      <c r="AM265" s="25">
        <v>0</v>
      </c>
      <c r="AN265" s="25">
        <v>13.020000000000001</v>
      </c>
      <c r="AO265" s="25">
        <v>0</v>
      </c>
      <c r="AP265" s="25">
        <v>4.6500000000000004</v>
      </c>
      <c r="AQ265" s="25">
        <v>30.69</v>
      </c>
      <c r="AR265" s="25">
        <v>12.09</v>
      </c>
      <c r="AS265" s="25">
        <v>0</v>
      </c>
      <c r="AT265" s="25">
        <v>11.16</v>
      </c>
      <c r="AU265" s="25">
        <v>17.670000000000002</v>
      </c>
      <c r="AV265" s="25">
        <v>7.44</v>
      </c>
      <c r="AW265" s="25">
        <v>42.78</v>
      </c>
      <c r="AX265" s="25">
        <v>9.3000000000000007</v>
      </c>
      <c r="AY265" s="25">
        <v>0</v>
      </c>
      <c r="AZ265" s="25">
        <v>0</v>
      </c>
      <c r="BA265" s="25">
        <v>7.44</v>
      </c>
      <c r="BB265" s="25">
        <v>2.79</v>
      </c>
      <c r="BC265" s="25">
        <v>5.58</v>
      </c>
      <c r="BD265" s="25">
        <v>8.370000000000001</v>
      </c>
      <c r="BE265" s="25">
        <v>22.32</v>
      </c>
      <c r="BF265" s="25">
        <v>16.740000000000002</v>
      </c>
      <c r="BG265" s="25">
        <v>0</v>
      </c>
      <c r="BH265" s="25">
        <v>2.79</v>
      </c>
      <c r="BI265" s="25">
        <v>0</v>
      </c>
      <c r="BJ265" s="25">
        <v>0</v>
      </c>
      <c r="BK265" s="25">
        <v>0</v>
      </c>
      <c r="BL265" s="25">
        <v>0</v>
      </c>
      <c r="BM265" s="25">
        <v>39.99</v>
      </c>
      <c r="BN265" s="25">
        <v>29.76</v>
      </c>
    </row>
    <row r="266" spans="1:66" x14ac:dyDescent="0.25">
      <c r="A266" s="6">
        <v>45165</v>
      </c>
      <c r="B266" t="s">
        <v>14</v>
      </c>
      <c r="C266">
        <v>27</v>
      </c>
      <c r="D266">
        <f t="shared" si="36"/>
        <v>601.71</v>
      </c>
      <c r="E266">
        <f t="shared" si="32"/>
        <v>94.860000000000028</v>
      </c>
      <c r="F266">
        <f t="shared" si="33"/>
        <v>244.59000000000003</v>
      </c>
      <c r="G266">
        <f t="shared" si="34"/>
        <v>93.93</v>
      </c>
      <c r="H266">
        <f t="shared" si="35"/>
        <v>168.32999999999998</v>
      </c>
      <c r="I266">
        <v>0</v>
      </c>
      <c r="J266" s="22">
        <v>0.29760000000000003</v>
      </c>
      <c r="K266" s="22">
        <v>0.74400000000000011</v>
      </c>
      <c r="L266" s="22">
        <v>0.29760000000000003</v>
      </c>
      <c r="M266" s="22">
        <v>0.52080000000000004</v>
      </c>
      <c r="N266" s="22">
        <v>0.8277000000000001</v>
      </c>
      <c r="O266" s="24">
        <v>0.85560000000000003</v>
      </c>
      <c r="P266" s="24">
        <v>0.80910000000000004</v>
      </c>
      <c r="Q266" s="24">
        <v>0.66959999999999997</v>
      </c>
      <c r="R266" s="24">
        <v>0.65100000000000013</v>
      </c>
      <c r="S266" s="24">
        <v>0.73470000000000002</v>
      </c>
      <c r="T266" s="24">
        <v>0.8277000000000001</v>
      </c>
      <c r="U266" s="24">
        <v>0.38130000000000003</v>
      </c>
      <c r="V266" s="24">
        <v>0.92070000000000007</v>
      </c>
      <c r="W266" s="24">
        <v>0.93</v>
      </c>
      <c r="X266" s="24">
        <v>0.75330000000000008</v>
      </c>
      <c r="Y266" s="24">
        <v>0.71610000000000007</v>
      </c>
      <c r="Z266" s="24">
        <v>0.5766</v>
      </c>
      <c r="AA266" s="25">
        <v>38.130000000000003</v>
      </c>
      <c r="AB266" s="25">
        <v>9.3000000000000007</v>
      </c>
      <c r="AC266" s="25">
        <v>35.340000000000003</v>
      </c>
      <c r="AD266" s="25">
        <v>32.550000000000004</v>
      </c>
      <c r="AE266" s="25">
        <v>46.5</v>
      </c>
      <c r="AF266" s="25">
        <v>15.81</v>
      </c>
      <c r="AG266" s="25">
        <v>17.670000000000002</v>
      </c>
      <c r="AH266" s="25">
        <v>0</v>
      </c>
      <c r="AI266" s="25">
        <v>32.550000000000004</v>
      </c>
      <c r="AJ266" s="25">
        <v>16.740000000000002</v>
      </c>
      <c r="AK266" s="25">
        <v>39.99</v>
      </c>
      <c r="AL266" s="25">
        <v>0</v>
      </c>
      <c r="AM266" s="25">
        <v>25.110000000000003</v>
      </c>
      <c r="AN266" s="25">
        <v>0</v>
      </c>
      <c r="AO266" s="25">
        <v>12.09</v>
      </c>
      <c r="AP266" s="25">
        <v>5.58</v>
      </c>
      <c r="AQ266" s="25">
        <v>40.92</v>
      </c>
      <c r="AR266" s="25">
        <v>36.270000000000003</v>
      </c>
      <c r="AS266" s="25">
        <v>11.16</v>
      </c>
      <c r="AT266" s="25">
        <v>37.200000000000003</v>
      </c>
      <c r="AU266" s="25">
        <v>0</v>
      </c>
      <c r="AV266" s="25">
        <v>10.23</v>
      </c>
      <c r="AW266" s="25">
        <v>0</v>
      </c>
      <c r="AX266" s="25">
        <v>12.09</v>
      </c>
      <c r="AY266" s="25">
        <v>0</v>
      </c>
      <c r="AZ266" s="25">
        <v>4.6500000000000004</v>
      </c>
      <c r="BA266" s="25">
        <v>0</v>
      </c>
      <c r="BB266" s="25">
        <v>16.740000000000002</v>
      </c>
      <c r="BC266" s="25">
        <v>39.06</v>
      </c>
      <c r="BD266" s="25">
        <v>11.16</v>
      </c>
      <c r="BE266" s="25">
        <v>8.370000000000001</v>
      </c>
      <c r="BF266" s="25">
        <v>0</v>
      </c>
      <c r="BG266" s="25">
        <v>18.600000000000001</v>
      </c>
      <c r="BH266" s="25">
        <v>26.970000000000002</v>
      </c>
      <c r="BI266" s="25">
        <v>14.88</v>
      </c>
      <c r="BJ266" s="25">
        <v>6.5100000000000007</v>
      </c>
      <c r="BK266" s="25">
        <v>0.93</v>
      </c>
      <c r="BL266" s="25">
        <v>4.6500000000000004</v>
      </c>
      <c r="BM266" s="25">
        <v>0</v>
      </c>
      <c r="BN266" s="25">
        <v>13.950000000000001</v>
      </c>
    </row>
    <row r="267" spans="1:66" x14ac:dyDescent="0.25">
      <c r="A267" s="6">
        <v>45166</v>
      </c>
      <c r="B267" t="s">
        <v>14</v>
      </c>
      <c r="C267">
        <v>28</v>
      </c>
      <c r="D267">
        <f t="shared" si="36"/>
        <v>528.24</v>
      </c>
      <c r="E267">
        <f t="shared" si="32"/>
        <v>157.16999999999999</v>
      </c>
      <c r="F267">
        <f t="shared" si="33"/>
        <v>136.70999999999998</v>
      </c>
      <c r="G267">
        <f t="shared" si="34"/>
        <v>74.400000000000006</v>
      </c>
      <c r="H267">
        <f t="shared" si="35"/>
        <v>159.96</v>
      </c>
      <c r="I267">
        <v>0</v>
      </c>
      <c r="J267" s="22">
        <v>0.63240000000000007</v>
      </c>
      <c r="K267" s="22">
        <v>0.49290000000000006</v>
      </c>
      <c r="L267" s="22">
        <v>0.50220000000000009</v>
      </c>
      <c r="M267" s="22">
        <v>0.85560000000000003</v>
      </c>
      <c r="N267" s="22">
        <v>0.80910000000000004</v>
      </c>
      <c r="O267" s="24">
        <v>0.79049999999999998</v>
      </c>
      <c r="P267" s="24">
        <v>0.67890000000000006</v>
      </c>
      <c r="Q267" s="24">
        <v>0.61380000000000001</v>
      </c>
      <c r="R267" s="24">
        <v>0.93</v>
      </c>
      <c r="S267" s="24">
        <v>0.77190000000000014</v>
      </c>
      <c r="T267" s="24">
        <v>0.89280000000000004</v>
      </c>
      <c r="U267" s="24">
        <v>0.67890000000000006</v>
      </c>
      <c r="V267" s="24">
        <v>0.65100000000000013</v>
      </c>
      <c r="W267" s="24">
        <v>0.31620000000000004</v>
      </c>
      <c r="X267" s="24">
        <v>0.39990000000000003</v>
      </c>
      <c r="Y267" s="24">
        <v>0.85560000000000003</v>
      </c>
      <c r="Z267" s="24">
        <v>0.79049999999999998</v>
      </c>
      <c r="AA267" s="25">
        <v>26.040000000000003</v>
      </c>
      <c r="AB267" s="25">
        <v>39.99</v>
      </c>
      <c r="AC267" s="25">
        <v>0</v>
      </c>
      <c r="AD267" s="25">
        <v>0</v>
      </c>
      <c r="AE267" s="25">
        <v>1.86</v>
      </c>
      <c r="AF267" s="25">
        <v>7.44</v>
      </c>
      <c r="AG267" s="25">
        <v>30.69</v>
      </c>
      <c r="AH267" s="25">
        <v>13.020000000000001</v>
      </c>
      <c r="AI267" s="25">
        <v>10.23</v>
      </c>
      <c r="AJ267" s="25">
        <v>7.44</v>
      </c>
      <c r="AK267" s="25">
        <v>16.740000000000002</v>
      </c>
      <c r="AL267" s="25">
        <v>2.79</v>
      </c>
      <c r="AM267" s="25">
        <v>26.040000000000003</v>
      </c>
      <c r="AN267" s="25">
        <v>43.71</v>
      </c>
      <c r="AO267" s="25">
        <v>0</v>
      </c>
      <c r="AP267" s="25">
        <v>4.6500000000000004</v>
      </c>
      <c r="AQ267" s="25">
        <v>0</v>
      </c>
      <c r="AR267" s="25">
        <v>24.18</v>
      </c>
      <c r="AS267" s="25">
        <v>42.78</v>
      </c>
      <c r="AT267" s="25">
        <v>15.81</v>
      </c>
      <c r="AU267" s="25">
        <v>0</v>
      </c>
      <c r="AV267" s="25">
        <v>33.480000000000004</v>
      </c>
      <c r="AW267" s="25">
        <v>0</v>
      </c>
      <c r="AX267" s="25">
        <v>7.44</v>
      </c>
      <c r="AY267" s="25">
        <v>8.370000000000001</v>
      </c>
      <c r="AZ267" s="25">
        <v>1.86</v>
      </c>
      <c r="BA267" s="25">
        <v>9.3000000000000007</v>
      </c>
      <c r="BB267" s="25">
        <v>11.16</v>
      </c>
      <c r="BC267" s="25">
        <v>0</v>
      </c>
      <c r="BD267" s="25">
        <v>2.79</v>
      </c>
      <c r="BE267" s="25">
        <v>11.16</v>
      </c>
      <c r="BF267" s="25">
        <v>26.970000000000002</v>
      </c>
      <c r="BG267" s="25">
        <v>0</v>
      </c>
      <c r="BH267" s="25">
        <v>0</v>
      </c>
      <c r="BI267" s="25">
        <v>46.5</v>
      </c>
      <c r="BJ267" s="25">
        <v>0</v>
      </c>
      <c r="BK267" s="25">
        <v>0</v>
      </c>
      <c r="BL267" s="25">
        <v>12.09</v>
      </c>
      <c r="BM267" s="25">
        <v>30.69</v>
      </c>
      <c r="BN267" s="25">
        <v>29.76</v>
      </c>
    </row>
    <row r="268" spans="1:66" x14ac:dyDescent="0.25">
      <c r="A268" s="6">
        <v>45167</v>
      </c>
      <c r="B268" t="s">
        <v>14</v>
      </c>
      <c r="C268">
        <v>29</v>
      </c>
      <c r="D268">
        <f t="shared" si="36"/>
        <v>596.13</v>
      </c>
      <c r="E268">
        <f t="shared" si="32"/>
        <v>130.19999999999999</v>
      </c>
      <c r="F268">
        <f t="shared" si="33"/>
        <v>195.3</v>
      </c>
      <c r="G268">
        <f t="shared" si="34"/>
        <v>143.21999999999997</v>
      </c>
      <c r="H268">
        <f t="shared" si="35"/>
        <v>127.41000000000003</v>
      </c>
      <c r="I268">
        <v>0</v>
      </c>
      <c r="J268" s="22">
        <v>0.5766</v>
      </c>
      <c r="K268" s="22">
        <v>0.72540000000000004</v>
      </c>
      <c r="L268" s="22">
        <v>0.6603</v>
      </c>
      <c r="M268" s="22">
        <v>0.74400000000000011</v>
      </c>
      <c r="N268" s="22">
        <v>0.42780000000000001</v>
      </c>
      <c r="O268" s="24">
        <v>0.93</v>
      </c>
      <c r="P268" s="24">
        <v>0.61380000000000001</v>
      </c>
      <c r="Q268" s="24">
        <v>0.56730000000000003</v>
      </c>
      <c r="R268" s="24">
        <v>0.56730000000000003</v>
      </c>
      <c r="S268" s="24">
        <v>0.78120000000000001</v>
      </c>
      <c r="T268" s="24">
        <v>0.6231000000000001</v>
      </c>
      <c r="U268" s="24">
        <v>0.85560000000000003</v>
      </c>
      <c r="V268" s="24">
        <v>0.65100000000000013</v>
      </c>
      <c r="W268" s="24">
        <v>0.71610000000000007</v>
      </c>
      <c r="X268" s="24">
        <v>0.52080000000000004</v>
      </c>
      <c r="Y268" s="24">
        <v>0.79049999999999998</v>
      </c>
      <c r="Z268" s="24">
        <v>0.56730000000000003</v>
      </c>
      <c r="AA268" s="25">
        <v>39.06</v>
      </c>
      <c r="AB268" s="25">
        <v>27.900000000000002</v>
      </c>
      <c r="AC268" s="25">
        <v>26.040000000000003</v>
      </c>
      <c r="AD268" s="25">
        <v>18.600000000000001</v>
      </c>
      <c r="AE268" s="25">
        <v>0</v>
      </c>
      <c r="AF268" s="25">
        <v>3.72</v>
      </c>
      <c r="AG268" s="25">
        <v>33.480000000000004</v>
      </c>
      <c r="AH268" s="25">
        <v>26.970000000000002</v>
      </c>
      <c r="AI268" s="25">
        <v>12.09</v>
      </c>
      <c r="AJ268" s="25">
        <v>7.44</v>
      </c>
      <c r="AK268" s="25">
        <v>26.040000000000003</v>
      </c>
      <c r="AL268" s="25">
        <v>24.18</v>
      </c>
      <c r="AM268" s="25">
        <v>0</v>
      </c>
      <c r="AN268" s="25">
        <v>27.900000000000002</v>
      </c>
      <c r="AO268" s="25">
        <v>36.270000000000003</v>
      </c>
      <c r="AP268" s="25">
        <v>4.6500000000000004</v>
      </c>
      <c r="AQ268" s="25">
        <v>0</v>
      </c>
      <c r="AR268" s="25">
        <v>0.93</v>
      </c>
      <c r="AS268" s="25">
        <v>32.550000000000004</v>
      </c>
      <c r="AT268" s="25">
        <v>0.93</v>
      </c>
      <c r="AU268" s="25">
        <v>3.72</v>
      </c>
      <c r="AV268" s="25">
        <v>11.16</v>
      </c>
      <c r="AW268" s="25">
        <v>24.18</v>
      </c>
      <c r="AX268" s="25">
        <v>19.53</v>
      </c>
      <c r="AY268" s="25">
        <v>4.6500000000000004</v>
      </c>
      <c r="AZ268" s="25">
        <v>13.020000000000001</v>
      </c>
      <c r="BA268" s="25">
        <v>24.18</v>
      </c>
      <c r="BB268" s="25">
        <v>13.020000000000001</v>
      </c>
      <c r="BC268" s="25">
        <v>23.25</v>
      </c>
      <c r="BD268" s="25">
        <v>6.5100000000000007</v>
      </c>
      <c r="BE268" s="25">
        <v>0.93</v>
      </c>
      <c r="BF268" s="25">
        <v>0.93</v>
      </c>
      <c r="BG268" s="25">
        <v>0</v>
      </c>
      <c r="BH268" s="25">
        <v>32.550000000000004</v>
      </c>
      <c r="BI268" s="25">
        <v>8.370000000000001</v>
      </c>
      <c r="BJ268" s="25">
        <v>25.110000000000003</v>
      </c>
      <c r="BK268" s="25">
        <v>0</v>
      </c>
      <c r="BL268" s="25">
        <v>11.16</v>
      </c>
      <c r="BM268" s="25">
        <v>39.99</v>
      </c>
      <c r="BN268" s="25">
        <v>11.16</v>
      </c>
    </row>
    <row r="269" spans="1:66" x14ac:dyDescent="0.25">
      <c r="A269" s="6">
        <v>45168</v>
      </c>
      <c r="B269" t="s">
        <v>14</v>
      </c>
      <c r="C269">
        <v>30</v>
      </c>
      <c r="D269">
        <f t="shared" si="36"/>
        <v>441.75</v>
      </c>
      <c r="E269">
        <f t="shared" si="32"/>
        <v>135.78</v>
      </c>
      <c r="F269">
        <f t="shared" si="33"/>
        <v>99.510000000000019</v>
      </c>
      <c r="G269">
        <f t="shared" si="34"/>
        <v>98.580000000000013</v>
      </c>
      <c r="H269">
        <f t="shared" si="35"/>
        <v>107.88000000000001</v>
      </c>
      <c r="I269">
        <v>0</v>
      </c>
      <c r="J269" s="22">
        <v>0.37200000000000005</v>
      </c>
      <c r="K269" s="22">
        <v>0.66959999999999997</v>
      </c>
      <c r="L269" s="22">
        <v>0.47430000000000005</v>
      </c>
      <c r="M269" s="22">
        <v>0.80910000000000004</v>
      </c>
      <c r="N269" s="22">
        <v>0.84630000000000005</v>
      </c>
      <c r="O269" s="24">
        <v>0.63240000000000007</v>
      </c>
      <c r="P269" s="24">
        <v>0.87420000000000009</v>
      </c>
      <c r="Q269" s="24">
        <v>0.79980000000000007</v>
      </c>
      <c r="R269" s="24">
        <v>0.72540000000000004</v>
      </c>
      <c r="S269" s="24">
        <v>0.64170000000000005</v>
      </c>
      <c r="T269" s="24">
        <v>0.69750000000000001</v>
      </c>
      <c r="U269" s="24">
        <v>0.25110000000000005</v>
      </c>
      <c r="V269" s="24">
        <v>0.8277000000000001</v>
      </c>
      <c r="W269" s="24">
        <v>0.89280000000000004</v>
      </c>
      <c r="X269" s="24">
        <v>0.85560000000000003</v>
      </c>
      <c r="Y269" s="24">
        <v>0.81840000000000002</v>
      </c>
      <c r="Z269" s="24">
        <v>0.2697</v>
      </c>
      <c r="AA269" s="25">
        <v>0</v>
      </c>
      <c r="AB269" s="25">
        <v>13.020000000000001</v>
      </c>
      <c r="AC269" s="25">
        <v>0</v>
      </c>
      <c r="AD269" s="25">
        <v>3.72</v>
      </c>
      <c r="AE269" s="25">
        <v>37.200000000000003</v>
      </c>
      <c r="AF269" s="25">
        <v>4.6500000000000004</v>
      </c>
      <c r="AG269" s="25">
        <v>27.900000000000002</v>
      </c>
      <c r="AH269" s="25">
        <v>4.6500000000000004</v>
      </c>
      <c r="AI269" s="25">
        <v>8.370000000000001</v>
      </c>
      <c r="AJ269" s="25">
        <v>0</v>
      </c>
      <c r="AK269" s="25">
        <v>0</v>
      </c>
      <c r="AL269" s="25">
        <v>29.76</v>
      </c>
      <c r="AM269" s="25">
        <v>10.23</v>
      </c>
      <c r="AN269" s="25">
        <v>4.6500000000000004</v>
      </c>
      <c r="AO269" s="25">
        <v>29.76</v>
      </c>
      <c r="AP269" s="25">
        <v>0</v>
      </c>
      <c r="AQ269" s="25">
        <v>3.72</v>
      </c>
      <c r="AR269" s="25">
        <v>20.46</v>
      </c>
      <c r="AS269" s="25">
        <v>9.3000000000000007</v>
      </c>
      <c r="AT269" s="25">
        <v>0</v>
      </c>
      <c r="AU269" s="25">
        <v>6.5100000000000007</v>
      </c>
      <c r="AV269" s="25">
        <v>21.39</v>
      </c>
      <c r="AW269" s="25">
        <v>15.81</v>
      </c>
      <c r="AX269" s="25">
        <v>5.58</v>
      </c>
      <c r="AY269" s="25">
        <v>11.16</v>
      </c>
      <c r="AZ269" s="25">
        <v>0</v>
      </c>
      <c r="BA269" s="25">
        <v>12.09</v>
      </c>
      <c r="BB269" s="25">
        <v>1.86</v>
      </c>
      <c r="BC269" s="25">
        <v>0</v>
      </c>
      <c r="BD269" s="25">
        <v>24.18</v>
      </c>
      <c r="BE269" s="25">
        <v>1.86</v>
      </c>
      <c r="BF269" s="25">
        <v>27.900000000000002</v>
      </c>
      <c r="BG269" s="25">
        <v>16.740000000000002</v>
      </c>
      <c r="BH269" s="25">
        <v>4.6500000000000004</v>
      </c>
      <c r="BI269" s="25">
        <v>30.69</v>
      </c>
      <c r="BJ269" s="25">
        <v>0</v>
      </c>
      <c r="BK269" s="25">
        <v>13.950000000000001</v>
      </c>
      <c r="BL269" s="25">
        <v>14.88</v>
      </c>
      <c r="BM269" s="25">
        <v>11.16</v>
      </c>
      <c r="BN269" s="25">
        <v>13.950000000000001</v>
      </c>
    </row>
    <row r="270" spans="1:66" x14ac:dyDescent="0.25">
      <c r="A270" s="6">
        <v>45169</v>
      </c>
      <c r="B270" t="s">
        <v>14</v>
      </c>
      <c r="C270">
        <v>31</v>
      </c>
      <c r="D270">
        <f t="shared" si="36"/>
        <v>449.19</v>
      </c>
      <c r="E270">
        <f t="shared" si="32"/>
        <v>106.02000000000001</v>
      </c>
      <c r="F270">
        <f t="shared" si="33"/>
        <v>106.94999999999999</v>
      </c>
      <c r="G270">
        <f t="shared" si="34"/>
        <v>111.60000000000001</v>
      </c>
      <c r="H270">
        <f t="shared" si="35"/>
        <v>124.62</v>
      </c>
      <c r="I270">
        <v>0</v>
      </c>
      <c r="J270" s="22">
        <v>0.31620000000000004</v>
      </c>
      <c r="K270" s="22">
        <v>0.55800000000000005</v>
      </c>
      <c r="L270" s="22">
        <v>0.2883</v>
      </c>
      <c r="M270" s="22">
        <v>0.67890000000000006</v>
      </c>
      <c r="N270" s="22">
        <v>0.89280000000000004</v>
      </c>
      <c r="O270" s="24">
        <v>0.73470000000000002</v>
      </c>
      <c r="P270" s="24">
        <v>0.79980000000000007</v>
      </c>
      <c r="Q270" s="24">
        <v>0.85560000000000003</v>
      </c>
      <c r="R270" s="24">
        <v>0.67890000000000006</v>
      </c>
      <c r="S270" s="24">
        <v>0.68820000000000003</v>
      </c>
      <c r="T270" s="24">
        <v>0.69750000000000001</v>
      </c>
      <c r="U270" s="24">
        <v>0.8277000000000001</v>
      </c>
      <c r="V270" s="24">
        <v>0.52080000000000004</v>
      </c>
      <c r="W270" s="24">
        <v>0.78120000000000001</v>
      </c>
      <c r="X270" s="24">
        <v>0.83700000000000008</v>
      </c>
      <c r="Y270" s="24">
        <v>0.39990000000000003</v>
      </c>
      <c r="Z270" s="24">
        <v>0.85560000000000003</v>
      </c>
      <c r="AA270" s="25">
        <v>3.72</v>
      </c>
      <c r="AB270" s="25">
        <v>13.949999999999987</v>
      </c>
      <c r="AC270" s="25">
        <v>13.020000000000001</v>
      </c>
      <c r="AD270" s="25">
        <v>4.6500000000000004</v>
      </c>
      <c r="AE270" s="25">
        <v>1.86</v>
      </c>
      <c r="AF270" s="25">
        <v>39.06</v>
      </c>
      <c r="AG270" s="25">
        <v>0</v>
      </c>
      <c r="AH270" s="25">
        <v>7.44</v>
      </c>
      <c r="AI270" s="25">
        <v>1.86</v>
      </c>
      <c r="AJ270" s="25">
        <v>21.39</v>
      </c>
      <c r="AK270" s="25">
        <v>0</v>
      </c>
      <c r="AL270" s="25">
        <v>5.58</v>
      </c>
      <c r="AM270" s="25">
        <v>8.370000000000001</v>
      </c>
      <c r="AN270" s="25">
        <v>18.600000000000001</v>
      </c>
      <c r="AO270" s="25">
        <v>29.76</v>
      </c>
      <c r="AP270" s="25">
        <v>25.110000000000003</v>
      </c>
      <c r="AQ270" s="25">
        <v>0</v>
      </c>
      <c r="AR270" s="25">
        <v>0</v>
      </c>
      <c r="AS270" s="25">
        <v>20.46</v>
      </c>
      <c r="AT270" s="25">
        <v>16.740000000000002</v>
      </c>
      <c r="AU270" s="25">
        <v>0.93</v>
      </c>
      <c r="AV270" s="25">
        <v>0</v>
      </c>
      <c r="AW270" s="25">
        <v>34.410000000000004</v>
      </c>
      <c r="AX270" s="25">
        <v>0</v>
      </c>
      <c r="AY270" s="25">
        <v>12.09</v>
      </c>
      <c r="AZ270" s="25">
        <v>10.23</v>
      </c>
      <c r="BA270" s="25">
        <v>42.78</v>
      </c>
      <c r="BB270" s="25">
        <v>1.86</v>
      </c>
      <c r="BC270" s="25">
        <v>5.58</v>
      </c>
      <c r="BD270" s="25">
        <v>3.72</v>
      </c>
      <c r="BE270" s="25">
        <v>0</v>
      </c>
      <c r="BF270" s="25">
        <v>10.23</v>
      </c>
      <c r="BG270" s="25">
        <v>0</v>
      </c>
      <c r="BH270" s="25">
        <v>21.39</v>
      </c>
      <c r="BI270" s="25">
        <v>13.020000000000001</v>
      </c>
      <c r="BJ270" s="25">
        <v>22.32</v>
      </c>
      <c r="BK270" s="25">
        <v>16.740000000000002</v>
      </c>
      <c r="BL270" s="25">
        <v>0</v>
      </c>
      <c r="BM270" s="25">
        <v>0</v>
      </c>
      <c r="BN270" s="25">
        <v>22.32</v>
      </c>
    </row>
    <row r="271" spans="1:66" x14ac:dyDescent="0.25">
      <c r="B271" t="s">
        <v>15</v>
      </c>
      <c r="C271">
        <v>0.01</v>
      </c>
      <c r="D271">
        <f t="shared" si="36"/>
        <v>0</v>
      </c>
      <c r="E271">
        <v>0</v>
      </c>
      <c r="F271">
        <v>0</v>
      </c>
      <c r="G271">
        <v>0</v>
      </c>
      <c r="H271">
        <v>0</v>
      </c>
      <c r="I271">
        <v>0</v>
      </c>
      <c r="J271" s="22">
        <v>0</v>
      </c>
      <c r="K271" s="22">
        <v>0</v>
      </c>
      <c r="L271" s="22">
        <v>0</v>
      </c>
      <c r="M271" s="22">
        <v>0</v>
      </c>
      <c r="N271" s="22">
        <v>0</v>
      </c>
      <c r="O271" s="24">
        <v>0</v>
      </c>
      <c r="P271" s="24">
        <v>0</v>
      </c>
      <c r="Q271" s="24">
        <v>0</v>
      </c>
      <c r="R271" s="24">
        <v>0</v>
      </c>
      <c r="S271" s="24">
        <v>0</v>
      </c>
      <c r="T271" s="24">
        <v>0</v>
      </c>
      <c r="U271" s="24">
        <v>0</v>
      </c>
      <c r="V271" s="24">
        <v>0</v>
      </c>
      <c r="W271" s="24">
        <v>0</v>
      </c>
      <c r="X271" s="24">
        <v>0</v>
      </c>
      <c r="Y271" s="24">
        <v>0</v>
      </c>
      <c r="Z271" s="24">
        <v>0</v>
      </c>
      <c r="AA271" s="25">
        <v>0</v>
      </c>
      <c r="AB271" s="25">
        <v>0</v>
      </c>
      <c r="AC271" s="25">
        <v>0</v>
      </c>
      <c r="AD271" s="25">
        <v>0</v>
      </c>
      <c r="AE271" s="25">
        <v>0</v>
      </c>
      <c r="AF271" s="25">
        <v>0</v>
      </c>
      <c r="AG271" s="25">
        <v>0</v>
      </c>
      <c r="AH271" s="25">
        <v>0</v>
      </c>
      <c r="AI271" s="25">
        <v>0</v>
      </c>
      <c r="AJ271" s="25">
        <v>0</v>
      </c>
      <c r="AK271" s="25">
        <v>0</v>
      </c>
      <c r="AL271" s="25">
        <v>0</v>
      </c>
      <c r="AM271" s="25">
        <v>0</v>
      </c>
      <c r="AN271" s="25">
        <v>0</v>
      </c>
      <c r="AO271" s="25">
        <v>0</v>
      </c>
      <c r="AP271" s="25">
        <v>0</v>
      </c>
      <c r="AQ271" s="25">
        <v>0</v>
      </c>
      <c r="AR271" s="25">
        <v>0</v>
      </c>
      <c r="AS271" s="25">
        <v>0</v>
      </c>
      <c r="AT271" s="25">
        <v>0</v>
      </c>
      <c r="AU271" s="25">
        <v>0</v>
      </c>
      <c r="AV271" s="25">
        <v>0</v>
      </c>
      <c r="AW271" s="25">
        <v>0</v>
      </c>
      <c r="AX271" s="25">
        <v>0</v>
      </c>
      <c r="AY271" s="25">
        <v>0</v>
      </c>
      <c r="AZ271" s="25">
        <v>0</v>
      </c>
      <c r="BA271" s="25">
        <v>0</v>
      </c>
      <c r="BB271" s="25">
        <v>0</v>
      </c>
      <c r="BC271" s="25">
        <v>0</v>
      </c>
      <c r="BD271" s="25">
        <v>0</v>
      </c>
      <c r="BE271" s="25">
        <v>0</v>
      </c>
      <c r="BF271" s="25">
        <v>0</v>
      </c>
      <c r="BG271" s="25">
        <v>0</v>
      </c>
      <c r="BH271" s="25">
        <v>0</v>
      </c>
      <c r="BI271" s="25">
        <v>0</v>
      </c>
      <c r="BJ271" s="25">
        <v>0</v>
      </c>
      <c r="BK271" s="25">
        <v>0</v>
      </c>
      <c r="BL271" s="25">
        <v>0</v>
      </c>
      <c r="BM271" s="25">
        <v>0</v>
      </c>
      <c r="BN271" s="25">
        <v>0</v>
      </c>
    </row>
    <row r="272" spans="1:66" x14ac:dyDescent="0.25">
      <c r="B272" t="s">
        <v>15</v>
      </c>
      <c r="C272">
        <v>0.02</v>
      </c>
      <c r="D272">
        <f t="shared" si="36"/>
        <v>0</v>
      </c>
      <c r="E272">
        <v>0</v>
      </c>
      <c r="F272">
        <v>0</v>
      </c>
      <c r="G272">
        <v>0</v>
      </c>
      <c r="H272">
        <v>0</v>
      </c>
      <c r="I272">
        <v>0</v>
      </c>
      <c r="J272" s="22">
        <v>0</v>
      </c>
      <c r="K272" s="22">
        <v>0</v>
      </c>
      <c r="L272" s="22">
        <v>0</v>
      </c>
      <c r="M272" s="22">
        <v>0</v>
      </c>
      <c r="N272" s="22">
        <v>0</v>
      </c>
      <c r="O272" s="24">
        <v>0</v>
      </c>
      <c r="P272" s="24">
        <v>0</v>
      </c>
      <c r="Q272" s="24">
        <v>0</v>
      </c>
      <c r="R272" s="24">
        <v>0</v>
      </c>
      <c r="S272" s="24">
        <v>0</v>
      </c>
      <c r="T272" s="24">
        <v>0</v>
      </c>
      <c r="U272" s="24">
        <v>0</v>
      </c>
      <c r="V272" s="24">
        <v>0</v>
      </c>
      <c r="W272" s="24">
        <v>0</v>
      </c>
      <c r="X272" s="24">
        <v>0</v>
      </c>
      <c r="Y272" s="24">
        <v>0</v>
      </c>
      <c r="Z272" s="24">
        <v>0</v>
      </c>
      <c r="AA272" s="25">
        <v>0</v>
      </c>
      <c r="AB272" s="25">
        <v>0</v>
      </c>
      <c r="AC272" s="25">
        <v>0</v>
      </c>
      <c r="AD272" s="25">
        <v>0</v>
      </c>
      <c r="AE272" s="25">
        <v>0</v>
      </c>
      <c r="AF272" s="25">
        <v>0</v>
      </c>
      <c r="AG272" s="25">
        <v>0</v>
      </c>
      <c r="AH272" s="25">
        <v>0</v>
      </c>
      <c r="AI272" s="25">
        <v>0</v>
      </c>
      <c r="AJ272" s="25">
        <v>0</v>
      </c>
      <c r="AK272" s="25">
        <v>0</v>
      </c>
      <c r="AL272" s="25">
        <v>0</v>
      </c>
      <c r="AM272" s="25">
        <v>0</v>
      </c>
      <c r="AN272" s="25">
        <v>0</v>
      </c>
      <c r="AO272" s="25">
        <v>0</v>
      </c>
      <c r="AP272" s="25">
        <v>0</v>
      </c>
      <c r="AQ272" s="25">
        <v>0</v>
      </c>
      <c r="AR272" s="25">
        <v>0</v>
      </c>
      <c r="AS272" s="25">
        <v>0</v>
      </c>
      <c r="AT272" s="25">
        <v>0</v>
      </c>
      <c r="AU272" s="25">
        <v>0</v>
      </c>
      <c r="AV272" s="25">
        <v>0</v>
      </c>
      <c r="AW272" s="25">
        <v>0</v>
      </c>
      <c r="AX272" s="25">
        <v>0</v>
      </c>
      <c r="AY272" s="25">
        <v>0</v>
      </c>
      <c r="AZ272" s="25">
        <v>0</v>
      </c>
      <c r="BA272" s="25">
        <v>0</v>
      </c>
      <c r="BB272" s="25">
        <v>0</v>
      </c>
      <c r="BC272" s="25">
        <v>0</v>
      </c>
      <c r="BD272" s="25">
        <v>0</v>
      </c>
      <c r="BE272" s="25">
        <v>0</v>
      </c>
      <c r="BF272" s="25">
        <v>0</v>
      </c>
      <c r="BG272" s="25">
        <v>0</v>
      </c>
      <c r="BH272" s="25">
        <v>0</v>
      </c>
      <c r="BI272" s="25">
        <v>0</v>
      </c>
      <c r="BJ272" s="25">
        <v>0</v>
      </c>
      <c r="BK272" s="25">
        <v>0</v>
      </c>
      <c r="BL272" s="25">
        <v>0</v>
      </c>
      <c r="BM272" s="25">
        <v>0</v>
      </c>
      <c r="BN272" s="25">
        <v>0</v>
      </c>
    </row>
    <row r="273" spans="1:66" x14ac:dyDescent="0.25">
      <c r="B273" t="s">
        <v>15</v>
      </c>
      <c r="C273">
        <v>0.03</v>
      </c>
      <c r="D273">
        <f t="shared" si="36"/>
        <v>0</v>
      </c>
      <c r="E273">
        <v>0</v>
      </c>
      <c r="F273">
        <v>0</v>
      </c>
      <c r="G273">
        <v>0</v>
      </c>
      <c r="H273">
        <v>0</v>
      </c>
      <c r="I273">
        <v>0</v>
      </c>
      <c r="J273" s="22">
        <v>0</v>
      </c>
      <c r="K273" s="22">
        <v>0</v>
      </c>
      <c r="L273" s="22">
        <v>0</v>
      </c>
      <c r="M273" s="22">
        <v>0</v>
      </c>
      <c r="N273" s="22">
        <v>0</v>
      </c>
      <c r="O273" s="24">
        <v>0</v>
      </c>
      <c r="P273" s="24">
        <v>0</v>
      </c>
      <c r="Q273" s="24">
        <v>0</v>
      </c>
      <c r="R273" s="24">
        <v>0</v>
      </c>
      <c r="S273" s="24">
        <v>0</v>
      </c>
      <c r="T273" s="24">
        <v>0</v>
      </c>
      <c r="U273" s="24">
        <v>0</v>
      </c>
      <c r="V273" s="24">
        <v>0</v>
      </c>
      <c r="W273" s="24">
        <v>0</v>
      </c>
      <c r="X273" s="24">
        <v>0</v>
      </c>
      <c r="Y273" s="24">
        <v>0</v>
      </c>
      <c r="Z273" s="24">
        <v>0</v>
      </c>
      <c r="AA273" s="25">
        <v>0</v>
      </c>
      <c r="AB273" s="25">
        <v>0</v>
      </c>
      <c r="AC273" s="25">
        <v>0</v>
      </c>
      <c r="AD273" s="25">
        <v>0</v>
      </c>
      <c r="AE273" s="25">
        <v>0</v>
      </c>
      <c r="AF273" s="25">
        <v>0</v>
      </c>
      <c r="AG273" s="25">
        <v>0</v>
      </c>
      <c r="AH273" s="25">
        <v>0</v>
      </c>
      <c r="AI273" s="25">
        <v>0</v>
      </c>
      <c r="AJ273" s="25">
        <v>0</v>
      </c>
      <c r="AK273" s="25">
        <v>0</v>
      </c>
      <c r="AL273" s="25">
        <v>0</v>
      </c>
      <c r="AM273" s="25">
        <v>0</v>
      </c>
      <c r="AN273" s="25">
        <v>0</v>
      </c>
      <c r="AO273" s="25">
        <v>0</v>
      </c>
      <c r="AP273" s="25">
        <v>0</v>
      </c>
      <c r="AQ273" s="25">
        <v>0</v>
      </c>
      <c r="AR273" s="25">
        <v>0</v>
      </c>
      <c r="AS273" s="25">
        <v>0</v>
      </c>
      <c r="AT273" s="25">
        <v>0</v>
      </c>
      <c r="AU273" s="25">
        <v>0</v>
      </c>
      <c r="AV273" s="25">
        <v>0</v>
      </c>
      <c r="AW273" s="25">
        <v>0</v>
      </c>
      <c r="AX273" s="25">
        <v>0</v>
      </c>
      <c r="AY273" s="25">
        <v>0</v>
      </c>
      <c r="AZ273" s="25">
        <v>0</v>
      </c>
      <c r="BA273" s="25">
        <v>0</v>
      </c>
      <c r="BB273" s="25">
        <v>0</v>
      </c>
      <c r="BC273" s="25">
        <v>0</v>
      </c>
      <c r="BD273" s="25">
        <v>0</v>
      </c>
      <c r="BE273" s="25">
        <v>0</v>
      </c>
      <c r="BF273" s="25">
        <v>0</v>
      </c>
      <c r="BG273" s="25">
        <v>0</v>
      </c>
      <c r="BH273" s="25">
        <v>0</v>
      </c>
      <c r="BI273" s="25">
        <v>0</v>
      </c>
      <c r="BJ273" s="25">
        <v>0</v>
      </c>
      <c r="BK273" s="25">
        <v>0</v>
      </c>
      <c r="BL273" s="25">
        <v>0</v>
      </c>
      <c r="BM273" s="25">
        <v>0</v>
      </c>
      <c r="BN273" s="25">
        <v>0</v>
      </c>
    </row>
    <row r="274" spans="1:66" x14ac:dyDescent="0.25">
      <c r="B274" t="s">
        <v>15</v>
      </c>
      <c r="C274">
        <v>0.04</v>
      </c>
      <c r="D274">
        <f t="shared" si="36"/>
        <v>0</v>
      </c>
      <c r="E274">
        <v>0</v>
      </c>
      <c r="F274">
        <v>0</v>
      </c>
      <c r="G274">
        <v>0</v>
      </c>
      <c r="H274">
        <v>0</v>
      </c>
      <c r="I274">
        <v>0</v>
      </c>
      <c r="J274" s="22">
        <v>0</v>
      </c>
      <c r="K274" s="22">
        <v>0</v>
      </c>
      <c r="L274" s="22">
        <v>0</v>
      </c>
      <c r="M274" s="22">
        <v>0</v>
      </c>
      <c r="N274" s="22">
        <v>0</v>
      </c>
      <c r="O274" s="24">
        <v>0</v>
      </c>
      <c r="P274" s="24">
        <v>0</v>
      </c>
      <c r="Q274" s="24">
        <v>0</v>
      </c>
      <c r="R274" s="24">
        <v>0</v>
      </c>
      <c r="S274" s="24">
        <v>0</v>
      </c>
      <c r="T274" s="24">
        <v>0</v>
      </c>
      <c r="U274" s="24">
        <v>0</v>
      </c>
      <c r="V274" s="24">
        <v>0</v>
      </c>
      <c r="W274" s="24">
        <v>0</v>
      </c>
      <c r="X274" s="24">
        <v>0</v>
      </c>
      <c r="Y274" s="24">
        <v>0</v>
      </c>
      <c r="Z274" s="24">
        <v>0</v>
      </c>
      <c r="AA274" s="25">
        <v>0</v>
      </c>
      <c r="AB274" s="25">
        <v>0</v>
      </c>
      <c r="AC274" s="25">
        <v>0</v>
      </c>
      <c r="AD274" s="25">
        <v>0</v>
      </c>
      <c r="AE274" s="25">
        <v>0</v>
      </c>
      <c r="AF274" s="25">
        <v>0</v>
      </c>
      <c r="AG274" s="25">
        <v>0</v>
      </c>
      <c r="AH274" s="25">
        <v>0</v>
      </c>
      <c r="AI274" s="25">
        <v>0</v>
      </c>
      <c r="AJ274" s="25">
        <v>0</v>
      </c>
      <c r="AK274" s="25">
        <v>0</v>
      </c>
      <c r="AL274" s="25">
        <v>0</v>
      </c>
      <c r="AM274" s="25">
        <v>0</v>
      </c>
      <c r="AN274" s="25">
        <v>0</v>
      </c>
      <c r="AO274" s="25">
        <v>0</v>
      </c>
      <c r="AP274" s="25">
        <v>0</v>
      </c>
      <c r="AQ274" s="25">
        <v>0</v>
      </c>
      <c r="AR274" s="25">
        <v>0</v>
      </c>
      <c r="AS274" s="25">
        <v>0</v>
      </c>
      <c r="AT274" s="25">
        <v>0</v>
      </c>
      <c r="AU274" s="25">
        <v>0</v>
      </c>
      <c r="AV274" s="25">
        <v>0</v>
      </c>
      <c r="AW274" s="25">
        <v>0</v>
      </c>
      <c r="AX274" s="25">
        <v>0</v>
      </c>
      <c r="AY274" s="25">
        <v>0</v>
      </c>
      <c r="AZ274" s="25">
        <v>0</v>
      </c>
      <c r="BA274" s="25">
        <v>0</v>
      </c>
      <c r="BB274" s="25">
        <v>0</v>
      </c>
      <c r="BC274" s="25">
        <v>0</v>
      </c>
      <c r="BD274" s="25">
        <v>0</v>
      </c>
      <c r="BE274" s="25">
        <v>0</v>
      </c>
      <c r="BF274" s="25">
        <v>0</v>
      </c>
      <c r="BG274" s="25">
        <v>0</v>
      </c>
      <c r="BH274" s="25">
        <v>0</v>
      </c>
      <c r="BI274" s="25">
        <v>0</v>
      </c>
      <c r="BJ274" s="25">
        <v>0</v>
      </c>
      <c r="BK274" s="25">
        <v>0</v>
      </c>
      <c r="BL274" s="25">
        <v>0</v>
      </c>
      <c r="BM274" s="25">
        <v>0</v>
      </c>
      <c r="BN274" s="25">
        <v>0</v>
      </c>
    </row>
    <row r="275" spans="1:66" x14ac:dyDescent="0.25">
      <c r="B275" t="s">
        <v>15</v>
      </c>
      <c r="C275">
        <v>0.05</v>
      </c>
      <c r="D275">
        <f t="shared" si="36"/>
        <v>0</v>
      </c>
      <c r="E275">
        <v>0</v>
      </c>
      <c r="F275">
        <v>0</v>
      </c>
      <c r="G275">
        <v>0</v>
      </c>
      <c r="H275">
        <v>0</v>
      </c>
      <c r="I275">
        <v>0</v>
      </c>
      <c r="J275" s="22">
        <v>0</v>
      </c>
      <c r="K275" s="22">
        <v>0</v>
      </c>
      <c r="L275" s="22">
        <v>0</v>
      </c>
      <c r="M275" s="22">
        <v>0</v>
      </c>
      <c r="N275" s="22">
        <v>0</v>
      </c>
      <c r="O275" s="24">
        <v>0</v>
      </c>
      <c r="P275" s="24">
        <v>0</v>
      </c>
      <c r="Q275" s="24">
        <v>0</v>
      </c>
      <c r="R275" s="24">
        <v>0</v>
      </c>
      <c r="S275" s="24">
        <v>0</v>
      </c>
      <c r="T275" s="24">
        <v>0</v>
      </c>
      <c r="U275" s="24">
        <v>0</v>
      </c>
      <c r="V275" s="24">
        <v>0</v>
      </c>
      <c r="W275" s="24">
        <v>0</v>
      </c>
      <c r="X275" s="24">
        <v>0</v>
      </c>
      <c r="Y275" s="24">
        <v>0</v>
      </c>
      <c r="Z275" s="24">
        <v>0</v>
      </c>
      <c r="AA275" s="25">
        <v>0</v>
      </c>
      <c r="AB275" s="25">
        <v>0</v>
      </c>
      <c r="AC275" s="25">
        <v>0</v>
      </c>
      <c r="AD275" s="25">
        <v>0</v>
      </c>
      <c r="AE275" s="25">
        <v>0</v>
      </c>
      <c r="AF275" s="25">
        <v>0</v>
      </c>
      <c r="AG275" s="25">
        <v>0</v>
      </c>
      <c r="AH275" s="25">
        <v>0</v>
      </c>
      <c r="AI275" s="25">
        <v>0</v>
      </c>
      <c r="AJ275" s="25">
        <v>0</v>
      </c>
      <c r="AK275" s="25">
        <v>0</v>
      </c>
      <c r="AL275" s="25">
        <v>0</v>
      </c>
      <c r="AM275" s="25">
        <v>0</v>
      </c>
      <c r="AN275" s="25">
        <v>0</v>
      </c>
      <c r="AO275" s="25">
        <v>0</v>
      </c>
      <c r="AP275" s="25">
        <v>0</v>
      </c>
      <c r="AQ275" s="25">
        <v>0</v>
      </c>
      <c r="AR275" s="25">
        <v>0</v>
      </c>
      <c r="AS275" s="25">
        <v>0</v>
      </c>
      <c r="AT275" s="25">
        <v>0</v>
      </c>
      <c r="AU275" s="25">
        <v>0</v>
      </c>
      <c r="AV275" s="25">
        <v>0</v>
      </c>
      <c r="AW275" s="25">
        <v>0</v>
      </c>
      <c r="AX275" s="25">
        <v>0</v>
      </c>
      <c r="AY275" s="25">
        <v>0</v>
      </c>
      <c r="AZ275" s="25">
        <v>0</v>
      </c>
      <c r="BA275" s="25">
        <v>0</v>
      </c>
      <c r="BB275" s="25">
        <v>0</v>
      </c>
      <c r="BC275" s="25">
        <v>0</v>
      </c>
      <c r="BD275" s="25">
        <v>0</v>
      </c>
      <c r="BE275" s="25">
        <v>0</v>
      </c>
      <c r="BF275" s="25">
        <v>0</v>
      </c>
      <c r="BG275" s="25">
        <v>0</v>
      </c>
      <c r="BH275" s="25">
        <v>0</v>
      </c>
      <c r="BI275" s="25">
        <v>0</v>
      </c>
      <c r="BJ275" s="25">
        <v>0</v>
      </c>
      <c r="BK275" s="25">
        <v>0</v>
      </c>
      <c r="BL275" s="25">
        <v>0</v>
      </c>
      <c r="BM275" s="25">
        <v>0</v>
      </c>
      <c r="BN275" s="25">
        <v>0</v>
      </c>
    </row>
    <row r="276" spans="1:66" x14ac:dyDescent="0.25">
      <c r="A276" s="6">
        <v>45170</v>
      </c>
      <c r="B276" t="s">
        <v>15</v>
      </c>
      <c r="C276">
        <v>1</v>
      </c>
      <c r="D276">
        <f t="shared" si="36"/>
        <v>399.90000000000003</v>
      </c>
      <c r="E276">
        <f t="shared" ref="E276:E307" si="37">SUM(BE276:BN276)</f>
        <v>107.88000000000002</v>
      </c>
      <c r="F276">
        <f t="shared" ref="F276:F307" si="38">SUM(AA276:AJ276)</f>
        <v>135.78</v>
      </c>
      <c r="G276">
        <f t="shared" ref="G276:G307" si="39">SUM(AU276:BD276)</f>
        <v>100.44000000000001</v>
      </c>
      <c r="H276">
        <f t="shared" ref="H276:H307" si="40">SUM(AL276:AT276)</f>
        <v>55.800000000000004</v>
      </c>
      <c r="I276">
        <v>0</v>
      </c>
      <c r="J276" s="22">
        <v>0.55800000000000005</v>
      </c>
      <c r="K276" s="22">
        <v>0.59520000000000006</v>
      </c>
      <c r="L276" s="22">
        <v>0.76260000000000006</v>
      </c>
      <c r="M276" s="22">
        <v>0.77190000000000014</v>
      </c>
      <c r="N276" s="22">
        <v>0.85560000000000003</v>
      </c>
      <c r="O276" s="24">
        <v>0.66959999999999997</v>
      </c>
      <c r="P276" s="24">
        <v>0.68820000000000003</v>
      </c>
      <c r="Q276" s="24">
        <v>0.67890000000000006</v>
      </c>
      <c r="R276" s="24">
        <v>0.64170000000000005</v>
      </c>
      <c r="S276" s="24">
        <v>0.67890000000000006</v>
      </c>
      <c r="T276" s="24">
        <v>0.8277000000000001</v>
      </c>
      <c r="U276" s="24">
        <v>0.85560000000000003</v>
      </c>
      <c r="V276" s="24">
        <v>0.91139999999999999</v>
      </c>
      <c r="W276" s="24">
        <v>0.85560000000000003</v>
      </c>
      <c r="X276" s="24">
        <v>0.51150000000000007</v>
      </c>
      <c r="Y276" s="24">
        <v>0.52080000000000004</v>
      </c>
      <c r="Z276" s="24">
        <v>0.8277000000000001</v>
      </c>
      <c r="AA276" s="25">
        <v>0</v>
      </c>
      <c r="AB276" s="25">
        <v>25.110000000000003</v>
      </c>
      <c r="AC276" s="25">
        <v>28.830000000000002</v>
      </c>
      <c r="AD276" s="25">
        <v>12.09</v>
      </c>
      <c r="AE276" s="25">
        <v>18.600000000000001</v>
      </c>
      <c r="AF276" s="25">
        <v>0</v>
      </c>
      <c r="AG276" s="25">
        <v>5.58</v>
      </c>
      <c r="AH276" s="25">
        <v>13.020000000000001</v>
      </c>
      <c r="AI276" s="25">
        <v>0</v>
      </c>
      <c r="AJ276" s="25">
        <v>32.550000000000004</v>
      </c>
      <c r="AK276" s="25">
        <v>0</v>
      </c>
      <c r="AL276" s="25">
        <v>0</v>
      </c>
      <c r="AM276" s="25">
        <v>0.93</v>
      </c>
      <c r="AN276" s="25">
        <v>4.6500000000000004</v>
      </c>
      <c r="AO276" s="25">
        <v>5.58</v>
      </c>
      <c r="AP276" s="25">
        <v>11.16</v>
      </c>
      <c r="AQ276" s="25">
        <v>0</v>
      </c>
      <c r="AR276" s="25">
        <v>17.670000000000002</v>
      </c>
      <c r="AS276" s="25">
        <v>0</v>
      </c>
      <c r="AT276" s="25">
        <v>15.81</v>
      </c>
      <c r="AU276" s="25">
        <v>0.93</v>
      </c>
      <c r="AV276" s="25">
        <v>14.88</v>
      </c>
      <c r="AW276" s="25">
        <v>12.09</v>
      </c>
      <c r="AX276" s="25">
        <v>6.5100000000000007</v>
      </c>
      <c r="AY276" s="25">
        <v>9.3000000000000007</v>
      </c>
      <c r="AZ276" s="25">
        <v>16.740000000000002</v>
      </c>
      <c r="BA276" s="25">
        <v>26.040000000000003</v>
      </c>
      <c r="BB276" s="25">
        <v>10.23</v>
      </c>
      <c r="BC276" s="25">
        <v>0.93</v>
      </c>
      <c r="BD276" s="25">
        <v>2.79</v>
      </c>
      <c r="BE276" s="25">
        <v>8.370000000000001</v>
      </c>
      <c r="BF276" s="25">
        <v>17.670000000000002</v>
      </c>
      <c r="BG276" s="25">
        <v>8.370000000000001</v>
      </c>
      <c r="BH276" s="25">
        <v>18.600000000000001</v>
      </c>
      <c r="BI276" s="25">
        <v>21.39</v>
      </c>
      <c r="BJ276" s="25">
        <v>0.93</v>
      </c>
      <c r="BK276" s="25">
        <v>29.76</v>
      </c>
      <c r="BL276" s="25">
        <v>0</v>
      </c>
      <c r="BM276" s="25">
        <v>2.79</v>
      </c>
      <c r="BN276" s="25">
        <v>0</v>
      </c>
    </row>
    <row r="277" spans="1:66" x14ac:dyDescent="0.25">
      <c r="A277" s="6">
        <v>45171</v>
      </c>
      <c r="B277" t="s">
        <v>15</v>
      </c>
      <c r="C277">
        <v>2</v>
      </c>
      <c r="D277">
        <f t="shared" si="36"/>
        <v>237.15000000000003</v>
      </c>
      <c r="E277">
        <f t="shared" si="37"/>
        <v>74.400000000000006</v>
      </c>
      <c r="F277">
        <f t="shared" si="38"/>
        <v>38.130000000000003</v>
      </c>
      <c r="G277">
        <f t="shared" si="39"/>
        <v>68.820000000000007</v>
      </c>
      <c r="H277">
        <f t="shared" si="40"/>
        <v>55.8</v>
      </c>
      <c r="I277">
        <v>0</v>
      </c>
      <c r="J277" s="22">
        <v>0.46500000000000002</v>
      </c>
      <c r="K277" s="22">
        <v>0.61380000000000001</v>
      </c>
      <c r="L277" s="22">
        <v>0.78120000000000001</v>
      </c>
      <c r="M277" s="22">
        <v>0.78120000000000001</v>
      </c>
      <c r="N277" s="22">
        <v>0.85560000000000003</v>
      </c>
      <c r="O277" s="24">
        <v>0.37200000000000005</v>
      </c>
      <c r="P277" s="24">
        <v>0.66959999999999997</v>
      </c>
      <c r="Q277" s="24">
        <v>0.81840000000000002</v>
      </c>
      <c r="R277" s="24">
        <v>0.59520000000000006</v>
      </c>
      <c r="S277" s="24">
        <v>0.64170000000000005</v>
      </c>
      <c r="T277" s="24">
        <v>0.88350000000000006</v>
      </c>
      <c r="U277" s="24">
        <v>0.45569999999999999</v>
      </c>
      <c r="V277" s="24">
        <v>0.87420000000000009</v>
      </c>
      <c r="W277" s="24">
        <v>0.83700000000000008</v>
      </c>
      <c r="X277" s="24">
        <v>0.61380000000000001</v>
      </c>
      <c r="Y277" s="24">
        <v>0.2697</v>
      </c>
      <c r="Z277" s="24">
        <v>0.36270000000000002</v>
      </c>
      <c r="AA277" s="25">
        <v>0</v>
      </c>
      <c r="AB277" s="25">
        <v>0</v>
      </c>
      <c r="AC277" s="25">
        <v>5.58</v>
      </c>
      <c r="AD277" s="25">
        <v>12.09</v>
      </c>
      <c r="AE277" s="25">
        <v>0</v>
      </c>
      <c r="AF277" s="25">
        <v>15.81</v>
      </c>
      <c r="AG277" s="25">
        <v>0</v>
      </c>
      <c r="AH277" s="25">
        <v>4.6500000000000004</v>
      </c>
      <c r="AI277" s="25">
        <v>0</v>
      </c>
      <c r="AJ277" s="25">
        <v>0</v>
      </c>
      <c r="AK277" s="25">
        <v>0</v>
      </c>
      <c r="AL277" s="25">
        <v>2.79</v>
      </c>
      <c r="AM277" s="25">
        <v>24.18</v>
      </c>
      <c r="AN277" s="25">
        <v>0</v>
      </c>
      <c r="AO277" s="25">
        <v>0</v>
      </c>
      <c r="AP277" s="25">
        <v>0</v>
      </c>
      <c r="AQ277" s="25">
        <v>0</v>
      </c>
      <c r="AR277" s="25">
        <v>3.72</v>
      </c>
      <c r="AS277" s="25">
        <v>25.110000000000003</v>
      </c>
      <c r="AT277" s="25">
        <v>0</v>
      </c>
      <c r="AU277" s="25">
        <v>0</v>
      </c>
      <c r="AV277" s="25">
        <v>4.6500000000000004</v>
      </c>
      <c r="AW277" s="25">
        <v>0</v>
      </c>
      <c r="AX277" s="25">
        <v>4.6500000000000004</v>
      </c>
      <c r="AY277" s="25">
        <v>12.09</v>
      </c>
      <c r="AZ277" s="25">
        <v>25.110000000000003</v>
      </c>
      <c r="BA277" s="25">
        <v>0</v>
      </c>
      <c r="BB277" s="25">
        <v>12.09</v>
      </c>
      <c r="BC277" s="25">
        <v>0</v>
      </c>
      <c r="BD277" s="25">
        <v>10.23</v>
      </c>
      <c r="BE277" s="25">
        <v>13.020000000000001</v>
      </c>
      <c r="BF277" s="25">
        <v>0</v>
      </c>
      <c r="BG277" s="25">
        <v>4.6500000000000004</v>
      </c>
      <c r="BH277" s="25">
        <v>0</v>
      </c>
      <c r="BI277" s="25">
        <v>8.370000000000001</v>
      </c>
      <c r="BJ277" s="25">
        <v>0</v>
      </c>
      <c r="BK277" s="25">
        <v>12.09</v>
      </c>
      <c r="BL277" s="25">
        <v>2.79</v>
      </c>
      <c r="BM277" s="25">
        <v>21.39</v>
      </c>
      <c r="BN277" s="25">
        <v>12.09</v>
      </c>
    </row>
    <row r="278" spans="1:66" x14ac:dyDescent="0.25">
      <c r="A278" s="6">
        <v>45172</v>
      </c>
      <c r="B278" t="s">
        <v>15</v>
      </c>
      <c r="C278">
        <v>3</v>
      </c>
      <c r="D278">
        <f t="shared" si="36"/>
        <v>306.89999999999998</v>
      </c>
      <c r="E278">
        <f t="shared" si="37"/>
        <v>49.29</v>
      </c>
      <c r="F278">
        <f t="shared" si="38"/>
        <v>104.16</v>
      </c>
      <c r="G278">
        <f t="shared" si="39"/>
        <v>56.730000000000004</v>
      </c>
      <c r="H278">
        <f t="shared" si="40"/>
        <v>96.72</v>
      </c>
      <c r="I278">
        <v>0</v>
      </c>
      <c r="J278" s="22">
        <v>0.24180000000000001</v>
      </c>
      <c r="K278" s="22">
        <v>0.47430000000000005</v>
      </c>
      <c r="L278" s="22">
        <v>0.68820000000000003</v>
      </c>
      <c r="M278" s="22">
        <v>0.22320000000000001</v>
      </c>
      <c r="N278" s="22">
        <v>0.60450000000000004</v>
      </c>
      <c r="O278" s="24">
        <v>0.55800000000000005</v>
      </c>
      <c r="P278" s="24">
        <v>0.85560000000000003</v>
      </c>
      <c r="Q278" s="24">
        <v>0.79980000000000007</v>
      </c>
      <c r="R278" s="24">
        <v>0.59520000000000006</v>
      </c>
      <c r="S278" s="24">
        <v>0.52080000000000004</v>
      </c>
      <c r="T278" s="24">
        <v>0.90210000000000001</v>
      </c>
      <c r="U278" s="24">
        <v>0.75330000000000008</v>
      </c>
      <c r="V278" s="24">
        <v>0.74400000000000011</v>
      </c>
      <c r="W278" s="24">
        <v>0.71610000000000007</v>
      </c>
      <c r="X278" s="24">
        <v>0.87420000000000009</v>
      </c>
      <c r="Y278" s="24">
        <v>0.88350000000000006</v>
      </c>
      <c r="Z278" s="24">
        <v>0.73470000000000002</v>
      </c>
      <c r="AA278" s="25">
        <v>17.670000000000002</v>
      </c>
      <c r="AB278" s="25">
        <v>36.270000000000003</v>
      </c>
      <c r="AC278" s="25">
        <v>0</v>
      </c>
      <c r="AD278" s="25">
        <v>2.79</v>
      </c>
      <c r="AE278" s="25">
        <v>7.44</v>
      </c>
      <c r="AF278" s="25">
        <v>13.020000000000001</v>
      </c>
      <c r="AG278" s="25">
        <v>0</v>
      </c>
      <c r="AH278" s="25">
        <v>9.3000000000000007</v>
      </c>
      <c r="AI278" s="25">
        <v>17.670000000000002</v>
      </c>
      <c r="AJ278" s="25">
        <v>0</v>
      </c>
      <c r="AK278" s="25">
        <v>0.93</v>
      </c>
      <c r="AL278" s="25">
        <v>29.76</v>
      </c>
      <c r="AM278" s="25">
        <v>0</v>
      </c>
      <c r="AN278" s="25">
        <v>6.5100000000000007</v>
      </c>
      <c r="AO278" s="25">
        <v>10.23</v>
      </c>
      <c r="AP278" s="25">
        <v>0</v>
      </c>
      <c r="AQ278" s="25">
        <v>0</v>
      </c>
      <c r="AR278" s="25">
        <v>0</v>
      </c>
      <c r="AS278" s="25">
        <v>26.970000000000002</v>
      </c>
      <c r="AT278" s="25">
        <v>23.25</v>
      </c>
      <c r="AU278" s="25">
        <v>0</v>
      </c>
      <c r="AV278" s="25">
        <v>8.370000000000001</v>
      </c>
      <c r="AW278" s="25">
        <v>19.53</v>
      </c>
      <c r="AX278" s="25">
        <v>3.72</v>
      </c>
      <c r="AY278" s="25">
        <v>0</v>
      </c>
      <c r="AZ278" s="25">
        <v>21.39</v>
      </c>
      <c r="BA278" s="25">
        <v>0</v>
      </c>
      <c r="BB278" s="25">
        <v>0.93</v>
      </c>
      <c r="BC278" s="25">
        <v>2.79</v>
      </c>
      <c r="BD278" s="25">
        <v>0</v>
      </c>
      <c r="BE278" s="25">
        <v>29.76</v>
      </c>
      <c r="BF278" s="25">
        <v>0</v>
      </c>
      <c r="BG278" s="25">
        <v>0</v>
      </c>
      <c r="BH278" s="25">
        <v>0</v>
      </c>
      <c r="BI278" s="25">
        <v>1.86</v>
      </c>
      <c r="BJ278" s="25">
        <v>0</v>
      </c>
      <c r="BK278" s="25">
        <v>6.5100000000000007</v>
      </c>
      <c r="BL278" s="25">
        <v>0</v>
      </c>
      <c r="BM278" s="25">
        <v>7.44</v>
      </c>
      <c r="BN278" s="25">
        <v>3.72</v>
      </c>
    </row>
    <row r="279" spans="1:66" x14ac:dyDescent="0.25">
      <c r="A279" s="6">
        <v>45173</v>
      </c>
      <c r="B279" t="s">
        <v>15</v>
      </c>
      <c r="C279">
        <v>4</v>
      </c>
      <c r="D279">
        <f t="shared" si="36"/>
        <v>301.32000000000005</v>
      </c>
      <c r="E279">
        <f t="shared" si="37"/>
        <v>67.89</v>
      </c>
      <c r="F279">
        <f t="shared" si="38"/>
        <v>106.02000000000001</v>
      </c>
      <c r="G279">
        <f t="shared" si="39"/>
        <v>86.490000000000009</v>
      </c>
      <c r="H279">
        <f t="shared" si="40"/>
        <v>40.92</v>
      </c>
      <c r="I279">
        <v>1</v>
      </c>
      <c r="J279" s="22">
        <v>0.65100000000000013</v>
      </c>
      <c r="K279" s="22">
        <v>0.15810000000000002</v>
      </c>
      <c r="L279" s="22">
        <v>0.75330000000000008</v>
      </c>
      <c r="M279" s="22">
        <v>0.90210000000000001</v>
      </c>
      <c r="N279" s="22">
        <v>0.49290000000000006</v>
      </c>
      <c r="O279" s="24">
        <v>0.8277000000000001</v>
      </c>
      <c r="P279" s="24">
        <v>0.68820000000000003</v>
      </c>
      <c r="Q279" s="24">
        <v>0.67890000000000006</v>
      </c>
      <c r="R279" s="24">
        <v>0.79980000000000007</v>
      </c>
      <c r="S279" s="24">
        <v>0.68820000000000003</v>
      </c>
      <c r="T279" s="24">
        <v>0.5766</v>
      </c>
      <c r="U279" s="24">
        <v>0.13950000000000001</v>
      </c>
      <c r="V279" s="24">
        <v>0.90210000000000001</v>
      </c>
      <c r="W279" s="24">
        <v>0.84630000000000005</v>
      </c>
      <c r="X279" s="24">
        <v>0.5766</v>
      </c>
      <c r="Y279" s="24">
        <v>0.2883</v>
      </c>
      <c r="Z279" s="24">
        <v>0.33479999999999999</v>
      </c>
      <c r="AA279" s="25">
        <v>0</v>
      </c>
      <c r="AB279" s="25">
        <v>0</v>
      </c>
      <c r="AC279" s="25">
        <v>0.93</v>
      </c>
      <c r="AD279" s="25">
        <v>0</v>
      </c>
      <c r="AE279" s="25">
        <v>6.5100000000000007</v>
      </c>
      <c r="AF279" s="25">
        <v>3.72</v>
      </c>
      <c r="AG279" s="25">
        <v>36.270000000000003</v>
      </c>
      <c r="AH279" s="25">
        <v>0.93</v>
      </c>
      <c r="AI279" s="25">
        <v>31.62</v>
      </c>
      <c r="AJ279" s="25">
        <v>26.040000000000003</v>
      </c>
      <c r="AK279" s="25">
        <v>18.600000000000001</v>
      </c>
      <c r="AL279" s="25">
        <v>0.93</v>
      </c>
      <c r="AM279" s="25">
        <v>0</v>
      </c>
      <c r="AN279" s="25">
        <v>0</v>
      </c>
      <c r="AO279" s="25">
        <v>5.58</v>
      </c>
      <c r="AP279" s="25">
        <v>0</v>
      </c>
      <c r="AQ279" s="25">
        <v>12.09</v>
      </c>
      <c r="AR279" s="25">
        <v>12.09</v>
      </c>
      <c r="AS279" s="25">
        <v>5.58</v>
      </c>
      <c r="AT279" s="25">
        <v>4.6500000000000004</v>
      </c>
      <c r="AU279" s="25">
        <v>32.550000000000004</v>
      </c>
      <c r="AV279" s="25">
        <v>9.3000000000000007</v>
      </c>
      <c r="AW279" s="25">
        <v>14.88</v>
      </c>
      <c r="AX279" s="25">
        <v>8.370000000000001</v>
      </c>
      <c r="AY279" s="25">
        <v>13.020000000000001</v>
      </c>
      <c r="AZ279" s="25">
        <v>1.86</v>
      </c>
      <c r="BA279" s="25">
        <v>0</v>
      </c>
      <c r="BB279" s="25">
        <v>0</v>
      </c>
      <c r="BC279" s="25">
        <v>0</v>
      </c>
      <c r="BD279" s="25">
        <v>6.5100000000000007</v>
      </c>
      <c r="BE279" s="25">
        <v>6.5100000000000007</v>
      </c>
      <c r="BF279" s="25">
        <v>18.600000000000001</v>
      </c>
      <c r="BG279" s="25">
        <v>0</v>
      </c>
      <c r="BH279" s="25">
        <v>14.88</v>
      </c>
      <c r="BI279" s="25">
        <v>3.72</v>
      </c>
      <c r="BJ279" s="25">
        <v>13.950000000000001</v>
      </c>
      <c r="BK279" s="25">
        <v>0</v>
      </c>
      <c r="BL279" s="25">
        <v>10.23</v>
      </c>
      <c r="BM279" s="25">
        <v>0</v>
      </c>
      <c r="BN279" s="25">
        <v>0</v>
      </c>
    </row>
    <row r="280" spans="1:66" x14ac:dyDescent="0.25">
      <c r="A280" s="6">
        <v>45174</v>
      </c>
      <c r="B280" t="s">
        <v>15</v>
      </c>
      <c r="C280">
        <v>5</v>
      </c>
      <c r="D280">
        <f t="shared" si="36"/>
        <v>457.56</v>
      </c>
      <c r="E280">
        <f t="shared" si="37"/>
        <v>151.59</v>
      </c>
      <c r="F280">
        <f t="shared" si="38"/>
        <v>74.400000000000006</v>
      </c>
      <c r="G280">
        <f t="shared" si="39"/>
        <v>162.75</v>
      </c>
      <c r="H280">
        <f t="shared" si="40"/>
        <v>68.820000000000007</v>
      </c>
      <c r="I280">
        <v>0</v>
      </c>
      <c r="J280" s="22">
        <v>0.30690000000000001</v>
      </c>
      <c r="K280" s="22">
        <v>0.63240000000000007</v>
      </c>
      <c r="L280" s="22">
        <v>0.91139999999999999</v>
      </c>
      <c r="M280" s="22">
        <v>0.65100000000000013</v>
      </c>
      <c r="N280" s="22">
        <v>0.88350000000000006</v>
      </c>
      <c r="O280" s="24">
        <v>0.6231000000000001</v>
      </c>
      <c r="P280" s="24">
        <v>0.66959999999999997</v>
      </c>
      <c r="Q280" s="24">
        <v>0.78120000000000001</v>
      </c>
      <c r="R280" s="24">
        <v>0.80910000000000004</v>
      </c>
      <c r="S280" s="24">
        <v>0.67890000000000006</v>
      </c>
      <c r="T280" s="24">
        <v>0.66959999999999997</v>
      </c>
      <c r="U280" s="24">
        <v>0.48360000000000003</v>
      </c>
      <c r="V280" s="24">
        <v>0.83700000000000008</v>
      </c>
      <c r="W280" s="24">
        <v>0.67890000000000006</v>
      </c>
      <c r="X280" s="24">
        <v>0.8277000000000001</v>
      </c>
      <c r="Y280" s="24">
        <v>0.73470000000000002</v>
      </c>
      <c r="Z280" s="24">
        <v>0.86490000000000011</v>
      </c>
      <c r="AA280" s="25">
        <v>0</v>
      </c>
      <c r="AB280" s="25">
        <v>7.44</v>
      </c>
      <c r="AC280" s="25">
        <v>12.09</v>
      </c>
      <c r="AD280" s="25">
        <v>15.81</v>
      </c>
      <c r="AE280" s="25">
        <v>0</v>
      </c>
      <c r="AF280" s="25">
        <v>0</v>
      </c>
      <c r="AG280" s="25">
        <v>19.53</v>
      </c>
      <c r="AH280" s="25">
        <v>19.53</v>
      </c>
      <c r="AI280" s="25">
        <v>0</v>
      </c>
      <c r="AJ280" s="25">
        <v>0</v>
      </c>
      <c r="AK280" s="25">
        <v>1.86</v>
      </c>
      <c r="AL280" s="25">
        <v>12.09</v>
      </c>
      <c r="AM280" s="25">
        <v>1.86</v>
      </c>
      <c r="AN280" s="25">
        <v>0</v>
      </c>
      <c r="AO280" s="25">
        <v>17.670000000000002</v>
      </c>
      <c r="AP280" s="25">
        <v>8.370000000000001</v>
      </c>
      <c r="AQ280" s="25">
        <v>11.16</v>
      </c>
      <c r="AR280" s="25">
        <v>0</v>
      </c>
      <c r="AS280" s="25">
        <v>17.670000000000002</v>
      </c>
      <c r="AT280" s="25">
        <v>0</v>
      </c>
      <c r="AU280" s="25">
        <v>0</v>
      </c>
      <c r="AV280" s="25">
        <v>40.92</v>
      </c>
      <c r="AW280" s="25">
        <v>29.76</v>
      </c>
      <c r="AX280" s="25">
        <v>0</v>
      </c>
      <c r="AY280" s="25">
        <v>25.110000000000003</v>
      </c>
      <c r="AZ280" s="25">
        <v>36.270000000000003</v>
      </c>
      <c r="BA280" s="25">
        <v>0</v>
      </c>
      <c r="BB280" s="25">
        <v>2.79</v>
      </c>
      <c r="BC280" s="25">
        <v>27.900000000000002</v>
      </c>
      <c r="BD280" s="25">
        <v>0</v>
      </c>
      <c r="BE280" s="25">
        <v>3.72</v>
      </c>
      <c r="BF280" s="25">
        <v>15.81</v>
      </c>
      <c r="BG280" s="25">
        <v>4.6500000000000004</v>
      </c>
      <c r="BH280" s="25">
        <v>39.99</v>
      </c>
      <c r="BI280" s="25">
        <v>13.950000000000001</v>
      </c>
      <c r="BJ280" s="25">
        <v>15.81</v>
      </c>
      <c r="BK280" s="25">
        <v>22.32</v>
      </c>
      <c r="BL280" s="25">
        <v>26.040000000000003</v>
      </c>
      <c r="BM280" s="25">
        <v>9.3000000000000007</v>
      </c>
      <c r="BN280" s="25">
        <v>0</v>
      </c>
    </row>
    <row r="281" spans="1:66" x14ac:dyDescent="0.25">
      <c r="A281" s="6">
        <v>45175</v>
      </c>
      <c r="B281" t="s">
        <v>15</v>
      </c>
      <c r="C281">
        <v>6</v>
      </c>
      <c r="D281">
        <f t="shared" si="36"/>
        <v>672.3900000000001</v>
      </c>
      <c r="E281">
        <f t="shared" si="37"/>
        <v>209.25</v>
      </c>
      <c r="F281">
        <f t="shared" si="38"/>
        <v>190.65</v>
      </c>
      <c r="G281">
        <f t="shared" si="39"/>
        <v>148.80000000000001</v>
      </c>
      <c r="H281">
        <f t="shared" si="40"/>
        <v>123.69000000000003</v>
      </c>
      <c r="I281">
        <v>0</v>
      </c>
      <c r="J281" s="22">
        <v>0.78120000000000001</v>
      </c>
      <c r="K281" s="22">
        <v>0.63240000000000007</v>
      </c>
      <c r="L281" s="22">
        <v>0.72540000000000004</v>
      </c>
      <c r="M281" s="22">
        <v>0.2046</v>
      </c>
      <c r="N281" s="22">
        <v>0.76260000000000006</v>
      </c>
      <c r="O281" s="24">
        <v>0.26040000000000002</v>
      </c>
      <c r="P281" s="24">
        <v>0.74400000000000011</v>
      </c>
      <c r="Q281" s="24">
        <v>0.6231000000000001</v>
      </c>
      <c r="R281" s="24">
        <v>0.85560000000000003</v>
      </c>
      <c r="S281" s="24">
        <v>0.43710000000000004</v>
      </c>
      <c r="T281" s="24">
        <v>0.58590000000000009</v>
      </c>
      <c r="U281" s="24">
        <v>0.45569999999999999</v>
      </c>
      <c r="V281" s="24">
        <v>0.93</v>
      </c>
      <c r="W281" s="24">
        <v>0.88350000000000006</v>
      </c>
      <c r="X281" s="24">
        <v>0.40920000000000001</v>
      </c>
      <c r="Y281" s="24">
        <v>0.71610000000000007</v>
      </c>
      <c r="Z281" s="24">
        <v>0.87420000000000009</v>
      </c>
      <c r="AA281" s="25">
        <v>42.78</v>
      </c>
      <c r="AB281" s="25">
        <v>0</v>
      </c>
      <c r="AC281" s="25">
        <v>35.340000000000003</v>
      </c>
      <c r="AD281" s="25">
        <v>30.69</v>
      </c>
      <c r="AE281" s="25">
        <v>12.09</v>
      </c>
      <c r="AF281" s="25">
        <v>0</v>
      </c>
      <c r="AG281" s="25">
        <v>51.150000000000006</v>
      </c>
      <c r="AH281" s="25">
        <v>18.600000000000001</v>
      </c>
      <c r="AI281" s="25">
        <v>0</v>
      </c>
      <c r="AJ281" s="25">
        <v>0</v>
      </c>
      <c r="AK281" s="25">
        <v>18.600000000000001</v>
      </c>
      <c r="AL281" s="25">
        <v>18.600000000000001</v>
      </c>
      <c r="AM281" s="25">
        <v>28.830000000000002</v>
      </c>
      <c r="AN281" s="25">
        <v>32.550000000000004</v>
      </c>
      <c r="AO281" s="25">
        <v>0</v>
      </c>
      <c r="AP281" s="25">
        <v>8.370000000000001</v>
      </c>
      <c r="AQ281" s="25">
        <v>15.81</v>
      </c>
      <c r="AR281" s="25">
        <v>1.86</v>
      </c>
      <c r="AS281" s="25">
        <v>7.44</v>
      </c>
      <c r="AT281" s="25">
        <v>10.23</v>
      </c>
      <c r="AU281" s="25">
        <v>13.950000000000001</v>
      </c>
      <c r="AV281" s="25">
        <v>25.110000000000003</v>
      </c>
      <c r="AW281" s="25">
        <v>0</v>
      </c>
      <c r="AX281" s="25">
        <v>12.09</v>
      </c>
      <c r="AY281" s="25">
        <v>0</v>
      </c>
      <c r="AZ281" s="25">
        <v>37.200000000000003</v>
      </c>
      <c r="BA281" s="25">
        <v>21.39</v>
      </c>
      <c r="BB281" s="25">
        <v>19.53</v>
      </c>
      <c r="BC281" s="25">
        <v>0</v>
      </c>
      <c r="BD281" s="25">
        <v>19.53</v>
      </c>
      <c r="BE281" s="25">
        <v>0</v>
      </c>
      <c r="BF281" s="25">
        <v>13.950000000000001</v>
      </c>
      <c r="BG281" s="25">
        <v>12.09</v>
      </c>
      <c r="BH281" s="25">
        <v>31.62</v>
      </c>
      <c r="BI281" s="25">
        <v>31.62</v>
      </c>
      <c r="BJ281" s="25">
        <v>31.62</v>
      </c>
      <c r="BK281" s="25">
        <v>13.020000000000001</v>
      </c>
      <c r="BL281" s="25">
        <v>22.32</v>
      </c>
      <c r="BM281" s="25">
        <v>37.200000000000003</v>
      </c>
      <c r="BN281" s="25">
        <v>15.81</v>
      </c>
    </row>
    <row r="282" spans="1:66" x14ac:dyDescent="0.25">
      <c r="A282" s="6">
        <v>45176</v>
      </c>
      <c r="B282" t="s">
        <v>15</v>
      </c>
      <c r="C282">
        <v>7</v>
      </c>
      <c r="D282">
        <f t="shared" si="36"/>
        <v>425.01</v>
      </c>
      <c r="E282">
        <f t="shared" si="37"/>
        <v>119.97</v>
      </c>
      <c r="F282">
        <f t="shared" si="38"/>
        <v>159.03000000000003</v>
      </c>
      <c r="G282">
        <f t="shared" si="39"/>
        <v>62.31</v>
      </c>
      <c r="H282">
        <f t="shared" si="40"/>
        <v>83.700000000000017</v>
      </c>
      <c r="I282">
        <v>0</v>
      </c>
      <c r="J282" s="22">
        <v>0.5766</v>
      </c>
      <c r="K282" s="22">
        <v>0.44640000000000002</v>
      </c>
      <c r="L282" s="22">
        <v>0.66959999999999997</v>
      </c>
      <c r="M282" s="22">
        <v>0.64170000000000005</v>
      </c>
      <c r="N282" s="22">
        <v>0.35340000000000005</v>
      </c>
      <c r="O282" s="24">
        <v>0.81840000000000002</v>
      </c>
      <c r="P282" s="24">
        <v>0.35340000000000005</v>
      </c>
      <c r="Q282" s="24">
        <v>0.55800000000000005</v>
      </c>
      <c r="R282" s="24">
        <v>0.68820000000000003</v>
      </c>
      <c r="S282" s="24">
        <v>0.26040000000000002</v>
      </c>
      <c r="T282" s="24">
        <v>0.40920000000000001</v>
      </c>
      <c r="U282" s="24">
        <v>0.88350000000000006</v>
      </c>
      <c r="V282" s="24">
        <v>0.83700000000000008</v>
      </c>
      <c r="W282" s="24">
        <v>0.2883</v>
      </c>
      <c r="X282" s="24">
        <v>0.89280000000000004</v>
      </c>
      <c r="Y282" s="24">
        <v>0.85560000000000003</v>
      </c>
      <c r="Z282" s="24">
        <v>0.76260000000000006</v>
      </c>
      <c r="AA282" s="25">
        <v>13.020000000000001</v>
      </c>
      <c r="AB282" s="25">
        <v>24.18</v>
      </c>
      <c r="AC282" s="25">
        <v>0</v>
      </c>
      <c r="AD282" s="25">
        <v>36.270000000000003</v>
      </c>
      <c r="AE282" s="25">
        <v>24.18</v>
      </c>
      <c r="AF282" s="25">
        <v>4.6500000000000004</v>
      </c>
      <c r="AG282" s="25">
        <v>0</v>
      </c>
      <c r="AH282" s="25">
        <v>13.950000000000001</v>
      </c>
      <c r="AI282" s="25">
        <v>25.110000000000003</v>
      </c>
      <c r="AJ282" s="25">
        <v>17.670000000000002</v>
      </c>
      <c r="AK282" s="25">
        <v>8.370000000000001</v>
      </c>
      <c r="AL282" s="25">
        <v>27.900000000000002</v>
      </c>
      <c r="AM282" s="25">
        <v>10.23</v>
      </c>
      <c r="AN282" s="25">
        <v>0</v>
      </c>
      <c r="AO282" s="25">
        <v>8.370000000000001</v>
      </c>
      <c r="AP282" s="25">
        <v>0</v>
      </c>
      <c r="AQ282" s="25">
        <v>13.020000000000001</v>
      </c>
      <c r="AR282" s="25">
        <v>23.25</v>
      </c>
      <c r="AS282" s="25">
        <v>0.93</v>
      </c>
      <c r="AT282" s="25">
        <v>0</v>
      </c>
      <c r="AU282" s="25">
        <v>1.86</v>
      </c>
      <c r="AV282" s="25">
        <v>26.040000000000003</v>
      </c>
      <c r="AW282" s="25">
        <v>8.370000000000001</v>
      </c>
      <c r="AX282" s="25">
        <v>6.5100000000000007</v>
      </c>
      <c r="AY282" s="25">
        <v>0</v>
      </c>
      <c r="AZ282" s="25">
        <v>8.370000000000001</v>
      </c>
      <c r="BA282" s="25">
        <v>3.72</v>
      </c>
      <c r="BB282" s="25">
        <v>0</v>
      </c>
      <c r="BC282" s="25">
        <v>0</v>
      </c>
      <c r="BD282" s="25">
        <v>7.44</v>
      </c>
      <c r="BE282" s="25">
        <v>1.86</v>
      </c>
      <c r="BF282" s="25">
        <v>26.040000000000003</v>
      </c>
      <c r="BG282" s="25">
        <v>25.110000000000003</v>
      </c>
      <c r="BH282" s="25">
        <v>2.79</v>
      </c>
      <c r="BI282" s="25">
        <v>0</v>
      </c>
      <c r="BJ282" s="25">
        <v>4.6500000000000004</v>
      </c>
      <c r="BK282" s="25">
        <v>13.950000000000001</v>
      </c>
      <c r="BL282" s="25">
        <v>0</v>
      </c>
      <c r="BM282" s="25">
        <v>18.600000000000001</v>
      </c>
      <c r="BN282" s="25">
        <v>26.970000000000002</v>
      </c>
    </row>
    <row r="283" spans="1:66" x14ac:dyDescent="0.25">
      <c r="A283" s="6">
        <v>45177</v>
      </c>
      <c r="B283" t="s">
        <v>15</v>
      </c>
      <c r="C283">
        <v>8</v>
      </c>
      <c r="D283">
        <f t="shared" si="36"/>
        <v>443.61</v>
      </c>
      <c r="E283">
        <f t="shared" si="37"/>
        <v>131.13</v>
      </c>
      <c r="F283">
        <f t="shared" si="38"/>
        <v>98.579999999999984</v>
      </c>
      <c r="G283">
        <f t="shared" si="39"/>
        <v>94.86</v>
      </c>
      <c r="H283">
        <f t="shared" si="40"/>
        <v>119.04</v>
      </c>
      <c r="I283">
        <v>0</v>
      </c>
      <c r="J283" s="22">
        <v>0.63240000000000007</v>
      </c>
      <c r="K283" s="22">
        <v>0.46500000000000002</v>
      </c>
      <c r="L283" s="22">
        <v>0.79980000000000007</v>
      </c>
      <c r="M283" s="22">
        <v>0.83700000000000008</v>
      </c>
      <c r="N283" s="22">
        <v>0.85560000000000003</v>
      </c>
      <c r="O283" s="24">
        <v>0.64170000000000005</v>
      </c>
      <c r="P283" s="24">
        <v>0.56730000000000003</v>
      </c>
      <c r="Q283" s="24">
        <v>0.47430000000000005</v>
      </c>
      <c r="R283" s="24">
        <v>0.5766</v>
      </c>
      <c r="S283" s="24">
        <v>0.56730000000000003</v>
      </c>
      <c r="T283" s="24">
        <v>0.66959999999999997</v>
      </c>
      <c r="U283" s="24">
        <v>0.51150000000000007</v>
      </c>
      <c r="V283" s="24">
        <v>0.27900000000000003</v>
      </c>
      <c r="W283" s="24">
        <v>0.65100000000000013</v>
      </c>
      <c r="X283" s="24">
        <v>0.67890000000000006</v>
      </c>
      <c r="Y283" s="24">
        <v>0.43710000000000004</v>
      </c>
      <c r="Z283" s="24">
        <v>0.81840000000000002</v>
      </c>
      <c r="AA283" s="25">
        <v>0.93</v>
      </c>
      <c r="AB283" s="25">
        <v>22.32</v>
      </c>
      <c r="AC283" s="25">
        <v>3.72</v>
      </c>
      <c r="AD283" s="25">
        <v>4.6500000000000004</v>
      </c>
      <c r="AE283" s="25">
        <v>27.900000000000002</v>
      </c>
      <c r="AF283" s="25">
        <v>3.72</v>
      </c>
      <c r="AG283" s="25">
        <v>14.88</v>
      </c>
      <c r="AH283" s="25">
        <v>0</v>
      </c>
      <c r="AI283" s="25">
        <v>7.44</v>
      </c>
      <c r="AJ283" s="25">
        <v>13.020000000000001</v>
      </c>
      <c r="AK283" s="25">
        <v>0</v>
      </c>
      <c r="AL283" s="25">
        <v>0.93</v>
      </c>
      <c r="AM283" s="25">
        <v>21.39</v>
      </c>
      <c r="AN283" s="25">
        <v>24.18</v>
      </c>
      <c r="AO283" s="25">
        <v>6.5100000000000007</v>
      </c>
      <c r="AP283" s="25">
        <v>10.23</v>
      </c>
      <c r="AQ283" s="25">
        <v>29.76</v>
      </c>
      <c r="AR283" s="25">
        <v>6.5100000000000007</v>
      </c>
      <c r="AS283" s="25">
        <v>0</v>
      </c>
      <c r="AT283" s="25">
        <v>19.53</v>
      </c>
      <c r="AU283" s="25">
        <v>0</v>
      </c>
      <c r="AV283" s="25">
        <v>12.09</v>
      </c>
      <c r="AW283" s="25">
        <v>13.020000000000001</v>
      </c>
      <c r="AX283" s="25">
        <v>2.79</v>
      </c>
      <c r="AY283" s="25">
        <v>8.370000000000001</v>
      </c>
      <c r="AZ283" s="25">
        <v>33.480000000000004</v>
      </c>
      <c r="BA283" s="25">
        <v>0</v>
      </c>
      <c r="BB283" s="25">
        <v>11.16</v>
      </c>
      <c r="BC283" s="25">
        <v>13.950000000000001</v>
      </c>
      <c r="BD283" s="25">
        <v>0</v>
      </c>
      <c r="BE283" s="25">
        <v>15.81</v>
      </c>
      <c r="BF283" s="25">
        <v>30.69</v>
      </c>
      <c r="BG283" s="25">
        <v>6.5100000000000007</v>
      </c>
      <c r="BH283" s="25">
        <v>6.5100000000000007</v>
      </c>
      <c r="BI283" s="25">
        <v>2.79</v>
      </c>
      <c r="BJ283" s="25">
        <v>12.09</v>
      </c>
      <c r="BK283" s="25">
        <v>18.600000000000001</v>
      </c>
      <c r="BL283" s="25">
        <v>25.110000000000003</v>
      </c>
      <c r="BM283" s="25">
        <v>13.020000000000001</v>
      </c>
      <c r="BN283" s="25">
        <v>0</v>
      </c>
    </row>
    <row r="284" spans="1:66" x14ac:dyDescent="0.25">
      <c r="A284" s="6">
        <v>45178</v>
      </c>
      <c r="B284" t="s">
        <v>15</v>
      </c>
      <c r="C284">
        <v>9</v>
      </c>
      <c r="D284">
        <f t="shared" si="36"/>
        <v>449.19000000000005</v>
      </c>
      <c r="E284">
        <f t="shared" si="37"/>
        <v>126.48</v>
      </c>
      <c r="F284">
        <f t="shared" si="38"/>
        <v>103.22999999999999</v>
      </c>
      <c r="G284">
        <f t="shared" si="39"/>
        <v>122.76000000000008</v>
      </c>
      <c r="H284">
        <f t="shared" si="40"/>
        <v>96.720000000000013</v>
      </c>
      <c r="I284">
        <v>0</v>
      </c>
      <c r="J284" s="22">
        <v>0.41850000000000004</v>
      </c>
      <c r="K284" s="22">
        <v>0.79049999999999998</v>
      </c>
      <c r="L284" s="22">
        <v>0.70680000000000009</v>
      </c>
      <c r="M284" s="22">
        <v>0.24180000000000001</v>
      </c>
      <c r="N284" s="22">
        <v>0.78120000000000001</v>
      </c>
      <c r="O284" s="24">
        <v>0.70680000000000009</v>
      </c>
      <c r="P284" s="24">
        <v>0.58590000000000009</v>
      </c>
      <c r="Q284" s="24">
        <v>0.63240000000000007</v>
      </c>
      <c r="R284" s="24">
        <v>0.54869999999999997</v>
      </c>
      <c r="S284" s="24">
        <v>0.5766</v>
      </c>
      <c r="T284" s="24">
        <v>0.72540000000000004</v>
      </c>
      <c r="U284" s="24">
        <v>0.71610000000000007</v>
      </c>
      <c r="V284" s="24">
        <v>0.91139999999999999</v>
      </c>
      <c r="W284" s="24">
        <v>0.52080000000000004</v>
      </c>
      <c r="X284" s="24">
        <v>0.70680000000000009</v>
      </c>
      <c r="Y284" s="24">
        <v>0.79980000000000007</v>
      </c>
      <c r="Z284" s="24">
        <v>0.86490000000000011</v>
      </c>
      <c r="AA284" s="25">
        <v>18.600000000000001</v>
      </c>
      <c r="AB284" s="25">
        <v>3.72</v>
      </c>
      <c r="AC284" s="25">
        <v>8.370000000000001</v>
      </c>
      <c r="AD284" s="25">
        <v>9.3000000000000007</v>
      </c>
      <c r="AE284" s="25">
        <v>12.09</v>
      </c>
      <c r="AF284" s="25">
        <v>9.3000000000000007</v>
      </c>
      <c r="AG284" s="25">
        <v>23.25</v>
      </c>
      <c r="AH284" s="25">
        <v>0</v>
      </c>
      <c r="AI284" s="25">
        <v>1.86</v>
      </c>
      <c r="AJ284" s="25">
        <v>16.740000000000002</v>
      </c>
      <c r="AK284" s="25">
        <v>0</v>
      </c>
      <c r="AL284" s="25">
        <v>13.950000000000001</v>
      </c>
      <c r="AM284" s="25">
        <v>0</v>
      </c>
      <c r="AN284" s="25">
        <v>18.600000000000001</v>
      </c>
      <c r="AO284" s="25">
        <v>0</v>
      </c>
      <c r="AP284" s="25">
        <v>22.32</v>
      </c>
      <c r="AQ284" s="25">
        <v>0</v>
      </c>
      <c r="AR284" s="25">
        <v>16.740000000000002</v>
      </c>
      <c r="AS284" s="25">
        <v>14.88</v>
      </c>
      <c r="AT284" s="25">
        <v>10.23</v>
      </c>
      <c r="AU284" s="25">
        <v>11.16</v>
      </c>
      <c r="AV284" s="25">
        <v>0</v>
      </c>
      <c r="AW284" s="25">
        <v>10.23</v>
      </c>
      <c r="AX284" s="25">
        <v>13.020000000000001</v>
      </c>
      <c r="AY284" s="25">
        <v>28.830000000000002</v>
      </c>
      <c r="AZ284" s="25">
        <v>2.79</v>
      </c>
      <c r="BA284" s="25">
        <v>29.76</v>
      </c>
      <c r="BB284" s="25">
        <v>0</v>
      </c>
      <c r="BC284" s="25">
        <v>16.740000000000002</v>
      </c>
      <c r="BD284" s="25">
        <v>10.230000000000054</v>
      </c>
      <c r="BE284" s="25">
        <v>21.39</v>
      </c>
      <c r="BF284" s="25">
        <v>9.3000000000000007</v>
      </c>
      <c r="BG284" s="25">
        <v>9.3000000000000007</v>
      </c>
      <c r="BH284" s="25">
        <v>11.16</v>
      </c>
      <c r="BI284" s="25">
        <v>0</v>
      </c>
      <c r="BJ284" s="25">
        <v>25.110000000000003</v>
      </c>
      <c r="BK284" s="25">
        <v>0</v>
      </c>
      <c r="BL284" s="25">
        <v>0</v>
      </c>
      <c r="BM284" s="25">
        <v>39.06</v>
      </c>
      <c r="BN284" s="25">
        <v>11.16</v>
      </c>
    </row>
    <row r="285" spans="1:66" x14ac:dyDescent="0.25">
      <c r="A285" s="6">
        <v>45179</v>
      </c>
      <c r="B285" t="s">
        <v>15</v>
      </c>
      <c r="C285">
        <v>10</v>
      </c>
      <c r="D285">
        <f t="shared" si="36"/>
        <v>446.40000000000003</v>
      </c>
      <c r="E285">
        <f t="shared" si="37"/>
        <v>112.53000000000002</v>
      </c>
      <c r="F285">
        <f t="shared" si="38"/>
        <v>89.28</v>
      </c>
      <c r="G285">
        <f t="shared" si="39"/>
        <v>64.17</v>
      </c>
      <c r="H285">
        <f t="shared" si="40"/>
        <v>180.42000000000002</v>
      </c>
      <c r="I285">
        <v>0</v>
      </c>
      <c r="J285" s="22">
        <v>0.32550000000000007</v>
      </c>
      <c r="K285" s="22">
        <v>0.65100000000000013</v>
      </c>
      <c r="L285" s="22">
        <v>0.74400000000000011</v>
      </c>
      <c r="M285" s="22">
        <v>0.44640000000000002</v>
      </c>
      <c r="N285" s="22">
        <v>0.46500000000000002</v>
      </c>
      <c r="O285" s="24">
        <v>0.81840000000000002</v>
      </c>
      <c r="P285" s="24">
        <v>0.89280000000000004</v>
      </c>
      <c r="Q285" s="24">
        <v>0.83700000000000008</v>
      </c>
      <c r="R285" s="24">
        <v>0.43710000000000004</v>
      </c>
      <c r="S285" s="24">
        <v>0.72540000000000004</v>
      </c>
      <c r="T285" s="24">
        <v>0.59520000000000006</v>
      </c>
      <c r="U285" s="24">
        <v>0.83700000000000008</v>
      </c>
      <c r="V285" s="24">
        <v>0.93</v>
      </c>
      <c r="W285" s="24">
        <v>0.87420000000000009</v>
      </c>
      <c r="X285" s="24">
        <v>0.68820000000000003</v>
      </c>
      <c r="Y285" s="24">
        <v>0.58590000000000009</v>
      </c>
      <c r="Z285" s="24">
        <v>0.66959999999999997</v>
      </c>
      <c r="AA285" s="25">
        <v>0</v>
      </c>
      <c r="AB285" s="25">
        <v>20.46</v>
      </c>
      <c r="AC285" s="25">
        <v>0</v>
      </c>
      <c r="AD285" s="25">
        <v>10.23</v>
      </c>
      <c r="AE285" s="25">
        <v>0</v>
      </c>
      <c r="AF285" s="25">
        <v>4.6500000000000004</v>
      </c>
      <c r="AG285" s="25">
        <v>7.44</v>
      </c>
      <c r="AH285" s="25">
        <v>0</v>
      </c>
      <c r="AI285" s="25">
        <v>46.5</v>
      </c>
      <c r="AJ285" s="25">
        <v>0</v>
      </c>
      <c r="AK285" s="25">
        <v>8.370000000000001</v>
      </c>
      <c r="AL285" s="25">
        <v>0.93</v>
      </c>
      <c r="AM285" s="25">
        <v>15.81</v>
      </c>
      <c r="AN285" s="25">
        <v>38.130000000000003</v>
      </c>
      <c r="AO285" s="25">
        <v>10.23</v>
      </c>
      <c r="AP285" s="25">
        <v>28.830000000000002</v>
      </c>
      <c r="AQ285" s="25">
        <v>27.900000000000002</v>
      </c>
      <c r="AR285" s="25">
        <v>10.23</v>
      </c>
      <c r="AS285" s="25">
        <v>0</v>
      </c>
      <c r="AT285" s="25">
        <v>48.36</v>
      </c>
      <c r="AU285" s="25">
        <v>22.32</v>
      </c>
      <c r="AV285" s="25">
        <v>0</v>
      </c>
      <c r="AW285" s="25">
        <v>6.5100000000000007</v>
      </c>
      <c r="AX285" s="25">
        <v>0</v>
      </c>
      <c r="AY285" s="25">
        <v>6.5100000000000007</v>
      </c>
      <c r="AZ285" s="25">
        <v>2.79</v>
      </c>
      <c r="BA285" s="25">
        <v>0</v>
      </c>
      <c r="BB285" s="25">
        <v>6.5100000000000007</v>
      </c>
      <c r="BC285" s="25">
        <v>0</v>
      </c>
      <c r="BD285" s="25">
        <v>19.53</v>
      </c>
      <c r="BE285" s="25">
        <v>29.76</v>
      </c>
      <c r="BF285" s="25">
        <v>0</v>
      </c>
      <c r="BG285" s="25">
        <v>22.32</v>
      </c>
      <c r="BH285" s="25">
        <v>0</v>
      </c>
      <c r="BI285" s="25">
        <v>0</v>
      </c>
      <c r="BJ285" s="25">
        <v>22.32</v>
      </c>
      <c r="BK285" s="25">
        <v>4.6500000000000004</v>
      </c>
      <c r="BL285" s="25">
        <v>0</v>
      </c>
      <c r="BM285" s="25">
        <v>33.480000000000004</v>
      </c>
      <c r="BN285" s="25">
        <v>0</v>
      </c>
    </row>
    <row r="286" spans="1:66" x14ac:dyDescent="0.25">
      <c r="A286" s="6">
        <v>45180</v>
      </c>
      <c r="B286" t="s">
        <v>15</v>
      </c>
      <c r="C286">
        <v>11</v>
      </c>
      <c r="D286">
        <f t="shared" si="36"/>
        <v>351.54</v>
      </c>
      <c r="E286">
        <f t="shared" si="37"/>
        <v>69.75</v>
      </c>
      <c r="F286">
        <f t="shared" si="38"/>
        <v>101.37000000000005</v>
      </c>
      <c r="G286">
        <f t="shared" si="39"/>
        <v>75.330000000000013</v>
      </c>
      <c r="H286">
        <f t="shared" si="40"/>
        <v>105.08999999999996</v>
      </c>
      <c r="I286">
        <v>0</v>
      </c>
      <c r="J286" s="22">
        <v>0.39990000000000003</v>
      </c>
      <c r="K286" s="22">
        <v>0.53010000000000013</v>
      </c>
      <c r="L286" s="22">
        <v>0.74400000000000011</v>
      </c>
      <c r="M286" s="22">
        <v>0.60450000000000004</v>
      </c>
      <c r="N286" s="22">
        <v>0.27900000000000003</v>
      </c>
      <c r="O286" s="24">
        <v>0.78120000000000001</v>
      </c>
      <c r="P286" s="24">
        <v>0.52080000000000004</v>
      </c>
      <c r="Q286" s="24">
        <v>0.56730000000000003</v>
      </c>
      <c r="R286" s="24">
        <v>0.79980000000000007</v>
      </c>
      <c r="S286" s="24">
        <v>0.63240000000000007</v>
      </c>
      <c r="T286" s="24">
        <v>0.58590000000000009</v>
      </c>
      <c r="U286" s="24">
        <v>0.41850000000000004</v>
      </c>
      <c r="V286" s="24">
        <v>0.91139999999999999</v>
      </c>
      <c r="W286" s="24">
        <v>0.52080000000000004</v>
      </c>
      <c r="X286" s="24">
        <v>0.52080000000000004</v>
      </c>
      <c r="Y286" s="24">
        <v>0.33479999999999999</v>
      </c>
      <c r="Z286" s="24">
        <v>0.23250000000000001</v>
      </c>
      <c r="AA286" s="25">
        <v>10.23</v>
      </c>
      <c r="AB286" s="25">
        <v>4.6500000000000004</v>
      </c>
      <c r="AC286" s="25">
        <v>39.06</v>
      </c>
      <c r="AD286" s="25">
        <v>13.950000000000001</v>
      </c>
      <c r="AE286" s="25">
        <v>0</v>
      </c>
      <c r="AF286" s="25">
        <v>2.7900000000000529</v>
      </c>
      <c r="AG286" s="25">
        <v>2.79</v>
      </c>
      <c r="AH286" s="25">
        <v>3.72</v>
      </c>
      <c r="AI286" s="25">
        <v>14.88</v>
      </c>
      <c r="AJ286" s="25">
        <v>9.3000000000000007</v>
      </c>
      <c r="AK286" s="25">
        <v>0</v>
      </c>
      <c r="AL286" s="25">
        <v>0.93</v>
      </c>
      <c r="AM286" s="25">
        <v>4.6500000000000004</v>
      </c>
      <c r="AN286" s="25">
        <v>21.39</v>
      </c>
      <c r="AO286" s="25">
        <v>10.229999999999947</v>
      </c>
      <c r="AP286" s="25">
        <v>0</v>
      </c>
      <c r="AQ286" s="25">
        <v>31.62</v>
      </c>
      <c r="AR286" s="25">
        <v>0</v>
      </c>
      <c r="AS286" s="25">
        <v>26.040000000000003</v>
      </c>
      <c r="AT286" s="25">
        <v>10.23</v>
      </c>
      <c r="AU286" s="25">
        <v>0</v>
      </c>
      <c r="AV286" s="25">
        <v>14.88</v>
      </c>
      <c r="AW286" s="25">
        <v>18.600000000000001</v>
      </c>
      <c r="AX286" s="25">
        <v>0</v>
      </c>
      <c r="AY286" s="25">
        <v>7.44</v>
      </c>
      <c r="AZ286" s="25">
        <v>0.93</v>
      </c>
      <c r="BA286" s="25">
        <v>0</v>
      </c>
      <c r="BB286" s="25">
        <v>0</v>
      </c>
      <c r="BC286" s="25">
        <v>15.81</v>
      </c>
      <c r="BD286" s="25">
        <v>17.670000000000002</v>
      </c>
      <c r="BE286" s="25">
        <v>6.5100000000000007</v>
      </c>
      <c r="BF286" s="25">
        <v>12.09</v>
      </c>
      <c r="BG286" s="25">
        <v>1.86</v>
      </c>
      <c r="BH286" s="25">
        <v>0</v>
      </c>
      <c r="BI286" s="25">
        <v>0</v>
      </c>
      <c r="BJ286" s="25">
        <v>5.58</v>
      </c>
      <c r="BK286" s="25">
        <v>9.3000000000000007</v>
      </c>
      <c r="BL286" s="25">
        <v>34.410000000000004</v>
      </c>
      <c r="BM286" s="25">
        <v>0</v>
      </c>
      <c r="BN286" s="25">
        <v>0</v>
      </c>
    </row>
    <row r="287" spans="1:66" x14ac:dyDescent="0.25">
      <c r="A287" s="6">
        <v>45181</v>
      </c>
      <c r="B287" t="s">
        <v>15</v>
      </c>
      <c r="C287">
        <v>12</v>
      </c>
      <c r="D287">
        <f t="shared" si="36"/>
        <v>367.35000000000019</v>
      </c>
      <c r="E287">
        <f t="shared" si="37"/>
        <v>130.20000000000002</v>
      </c>
      <c r="F287">
        <f t="shared" si="38"/>
        <v>69.750000000000014</v>
      </c>
      <c r="G287">
        <f t="shared" si="39"/>
        <v>117.18000000000012</v>
      </c>
      <c r="H287">
        <f t="shared" si="40"/>
        <v>50.220000000000006</v>
      </c>
      <c r="I287">
        <v>0</v>
      </c>
      <c r="J287" s="22">
        <v>0.79980000000000007</v>
      </c>
      <c r="K287" s="22">
        <v>0.23250000000000001</v>
      </c>
      <c r="L287" s="22">
        <v>0.44640000000000002</v>
      </c>
      <c r="M287" s="22">
        <v>0.60450000000000004</v>
      </c>
      <c r="N287" s="22">
        <v>0.84630000000000005</v>
      </c>
      <c r="O287" s="24">
        <v>0.6231000000000001</v>
      </c>
      <c r="P287" s="24">
        <v>0.56730000000000003</v>
      </c>
      <c r="Q287" s="24">
        <v>0.26040000000000002</v>
      </c>
      <c r="R287" s="24">
        <v>0.80910000000000004</v>
      </c>
      <c r="S287" s="24">
        <v>0.61380000000000001</v>
      </c>
      <c r="T287" s="24">
        <v>0.92070000000000007</v>
      </c>
      <c r="U287" s="24">
        <v>0.73470000000000002</v>
      </c>
      <c r="V287" s="24">
        <v>0.50220000000000009</v>
      </c>
      <c r="W287" s="24">
        <v>0.67890000000000006</v>
      </c>
      <c r="X287" s="24">
        <v>0.79049999999999998</v>
      </c>
      <c r="Y287" s="24">
        <v>0.39990000000000003</v>
      </c>
      <c r="Z287" s="24">
        <v>0.27900000000000003</v>
      </c>
      <c r="AA287" s="25">
        <v>35.340000000000003</v>
      </c>
      <c r="AB287" s="25">
        <v>12.09</v>
      </c>
      <c r="AC287" s="25">
        <v>0</v>
      </c>
      <c r="AD287" s="25">
        <v>0</v>
      </c>
      <c r="AE287" s="25">
        <v>10.23</v>
      </c>
      <c r="AF287" s="25">
        <v>0</v>
      </c>
      <c r="AG287" s="25">
        <v>1.86</v>
      </c>
      <c r="AH287" s="25">
        <v>10.23</v>
      </c>
      <c r="AI287" s="25">
        <v>0</v>
      </c>
      <c r="AJ287" s="25">
        <v>0</v>
      </c>
      <c r="AK287" s="25">
        <v>29.76</v>
      </c>
      <c r="AL287" s="25">
        <v>12.09</v>
      </c>
      <c r="AM287" s="25">
        <v>5.58</v>
      </c>
      <c r="AN287" s="25">
        <v>0</v>
      </c>
      <c r="AO287" s="25">
        <v>0</v>
      </c>
      <c r="AP287" s="25">
        <v>0</v>
      </c>
      <c r="AQ287" s="25">
        <v>0</v>
      </c>
      <c r="AR287" s="25">
        <v>12.09</v>
      </c>
      <c r="AS287" s="25">
        <v>6.5100000000000007</v>
      </c>
      <c r="AT287" s="25">
        <v>13.950000000000001</v>
      </c>
      <c r="AU287" s="25">
        <v>17.670000000000002</v>
      </c>
      <c r="AV287" s="25">
        <v>22.32</v>
      </c>
      <c r="AW287" s="25">
        <v>8.370000000000001</v>
      </c>
      <c r="AX287" s="25">
        <v>31.62</v>
      </c>
      <c r="AY287" s="25">
        <v>0</v>
      </c>
      <c r="AZ287" s="25">
        <v>5.58</v>
      </c>
      <c r="BA287" s="25">
        <v>19.53</v>
      </c>
      <c r="BB287" s="25">
        <v>4.6500000000000004</v>
      </c>
      <c r="BC287" s="25">
        <v>6.5100000000001064</v>
      </c>
      <c r="BD287" s="25">
        <v>0.93</v>
      </c>
      <c r="BE287" s="25">
        <v>8.370000000000001</v>
      </c>
      <c r="BF287" s="25">
        <v>22.32</v>
      </c>
      <c r="BG287" s="25">
        <v>0</v>
      </c>
      <c r="BH287" s="25">
        <v>22.32</v>
      </c>
      <c r="BI287" s="25">
        <v>14.88</v>
      </c>
      <c r="BJ287" s="25">
        <v>2.79</v>
      </c>
      <c r="BK287" s="25">
        <v>37.200000000000003</v>
      </c>
      <c r="BL287" s="25">
        <v>0</v>
      </c>
      <c r="BM287" s="25">
        <v>16.740000000000002</v>
      </c>
      <c r="BN287" s="25">
        <v>5.58</v>
      </c>
    </row>
    <row r="288" spans="1:66" x14ac:dyDescent="0.25">
      <c r="A288" s="6">
        <v>45182</v>
      </c>
      <c r="B288" t="s">
        <v>15</v>
      </c>
      <c r="C288">
        <v>13</v>
      </c>
      <c r="D288">
        <f t="shared" si="36"/>
        <v>451.05000000000007</v>
      </c>
      <c r="E288">
        <f t="shared" si="37"/>
        <v>130.20000000000002</v>
      </c>
      <c r="F288">
        <f t="shared" si="38"/>
        <v>121.83000000000001</v>
      </c>
      <c r="G288">
        <f t="shared" si="39"/>
        <v>66.03</v>
      </c>
      <c r="H288">
        <f t="shared" si="40"/>
        <v>132.99</v>
      </c>
      <c r="I288">
        <v>0</v>
      </c>
      <c r="J288" s="22">
        <v>0.2046</v>
      </c>
      <c r="K288" s="22">
        <v>0.6231000000000001</v>
      </c>
      <c r="L288" s="22">
        <v>0.66959999999999997</v>
      </c>
      <c r="M288" s="22">
        <v>0.90210000000000001</v>
      </c>
      <c r="N288" s="22">
        <v>0.87420000000000009</v>
      </c>
      <c r="O288" s="24">
        <v>0.63240000000000007</v>
      </c>
      <c r="P288" s="24">
        <v>0.68820000000000003</v>
      </c>
      <c r="Q288" s="24">
        <v>0.50220000000000009</v>
      </c>
      <c r="R288" s="24">
        <v>0.77190000000000014</v>
      </c>
      <c r="S288" s="24">
        <v>0.68820000000000003</v>
      </c>
      <c r="T288" s="24">
        <v>0.47430000000000005</v>
      </c>
      <c r="U288" s="24">
        <v>0.41850000000000004</v>
      </c>
      <c r="V288" s="24">
        <v>0.85560000000000003</v>
      </c>
      <c r="W288" s="24">
        <v>0.91139999999999999</v>
      </c>
      <c r="X288" s="24">
        <v>0.52080000000000004</v>
      </c>
      <c r="Y288" s="24">
        <v>0.86490000000000011</v>
      </c>
      <c r="Z288" s="24">
        <v>0.60450000000000004</v>
      </c>
      <c r="AA288" s="25">
        <v>13.020000000000001</v>
      </c>
      <c r="AB288" s="25">
        <v>36.270000000000003</v>
      </c>
      <c r="AC288" s="25">
        <v>9.3000000000000007</v>
      </c>
      <c r="AD288" s="25">
        <v>35.340000000000003</v>
      </c>
      <c r="AE288" s="25">
        <v>21.39</v>
      </c>
      <c r="AF288" s="25">
        <v>6.5100000000000007</v>
      </c>
      <c r="AG288" s="25">
        <v>0</v>
      </c>
      <c r="AH288" s="25">
        <v>0</v>
      </c>
      <c r="AI288" s="25">
        <v>0</v>
      </c>
      <c r="AJ288" s="25">
        <v>0</v>
      </c>
      <c r="AK288" s="25">
        <v>9.3000000000000007</v>
      </c>
      <c r="AL288" s="25">
        <v>0</v>
      </c>
      <c r="AM288" s="25">
        <v>35.340000000000003</v>
      </c>
      <c r="AN288" s="25">
        <v>0</v>
      </c>
      <c r="AO288" s="25">
        <v>0</v>
      </c>
      <c r="AP288" s="25">
        <v>26.970000000000002</v>
      </c>
      <c r="AQ288" s="25">
        <v>25.110000000000003</v>
      </c>
      <c r="AR288" s="25">
        <v>24.18</v>
      </c>
      <c r="AS288" s="25">
        <v>0.93</v>
      </c>
      <c r="AT288" s="25">
        <v>20.46</v>
      </c>
      <c r="AU288" s="25">
        <v>0</v>
      </c>
      <c r="AV288" s="25">
        <v>6.5100000000000007</v>
      </c>
      <c r="AW288" s="25">
        <v>13.950000000000001</v>
      </c>
      <c r="AX288" s="25">
        <v>11.16</v>
      </c>
      <c r="AY288" s="25">
        <v>0</v>
      </c>
      <c r="AZ288" s="25">
        <v>0</v>
      </c>
      <c r="BA288" s="25">
        <v>8.370000000000001</v>
      </c>
      <c r="BB288" s="25">
        <v>0.93</v>
      </c>
      <c r="BC288" s="25">
        <v>3.72</v>
      </c>
      <c r="BD288" s="25">
        <v>21.39</v>
      </c>
      <c r="BE288" s="25">
        <v>19.53</v>
      </c>
      <c r="BF288" s="25">
        <v>13.950000000000001</v>
      </c>
      <c r="BG288" s="25">
        <v>0</v>
      </c>
      <c r="BH288" s="25">
        <v>13.020000000000001</v>
      </c>
      <c r="BI288" s="25">
        <v>6.5100000000000007</v>
      </c>
      <c r="BJ288" s="25">
        <v>26.040000000000003</v>
      </c>
      <c r="BK288" s="25">
        <v>12.09</v>
      </c>
      <c r="BL288" s="25">
        <v>0</v>
      </c>
      <c r="BM288" s="25">
        <v>39.06</v>
      </c>
      <c r="BN288" s="25">
        <v>0</v>
      </c>
    </row>
    <row r="289" spans="1:66" x14ac:dyDescent="0.25">
      <c r="A289" s="6">
        <v>45183</v>
      </c>
      <c r="B289" t="s">
        <v>15</v>
      </c>
      <c r="C289">
        <v>14</v>
      </c>
      <c r="D289">
        <f t="shared" si="36"/>
        <v>330.15000000000015</v>
      </c>
      <c r="E289">
        <f t="shared" si="37"/>
        <v>74.400000000000006</v>
      </c>
      <c r="F289">
        <f t="shared" si="38"/>
        <v>63.240000000000101</v>
      </c>
      <c r="G289">
        <f t="shared" si="39"/>
        <v>128.34000000000003</v>
      </c>
      <c r="H289">
        <f t="shared" si="40"/>
        <v>64.17</v>
      </c>
      <c r="I289">
        <v>0</v>
      </c>
      <c r="J289" s="22">
        <v>0.41850000000000004</v>
      </c>
      <c r="K289" s="22">
        <v>0.48360000000000003</v>
      </c>
      <c r="L289" s="22">
        <v>0.77190000000000014</v>
      </c>
      <c r="M289" s="22">
        <v>0.80910000000000004</v>
      </c>
      <c r="N289" s="22">
        <v>0.81840000000000002</v>
      </c>
      <c r="O289" s="24">
        <v>0.51150000000000007</v>
      </c>
      <c r="P289" s="24">
        <v>0.61380000000000001</v>
      </c>
      <c r="Q289" s="24">
        <v>0.25110000000000005</v>
      </c>
      <c r="R289" s="24">
        <v>0.59520000000000006</v>
      </c>
      <c r="S289" s="24">
        <v>0.81840000000000002</v>
      </c>
      <c r="T289" s="24">
        <v>0.6231000000000001</v>
      </c>
      <c r="U289" s="24">
        <v>0.73470000000000002</v>
      </c>
      <c r="V289" s="24">
        <v>0.78120000000000001</v>
      </c>
      <c r="W289" s="24">
        <v>0.83700000000000008</v>
      </c>
      <c r="X289" s="24">
        <v>0.88350000000000006</v>
      </c>
      <c r="Y289" s="24">
        <v>0.84630000000000005</v>
      </c>
      <c r="Z289" s="24">
        <v>0.73470000000000002</v>
      </c>
      <c r="AA289" s="25">
        <v>0</v>
      </c>
      <c r="AB289" s="25">
        <v>24.18</v>
      </c>
      <c r="AC289" s="25">
        <v>0</v>
      </c>
      <c r="AD289" s="25">
        <v>24.18</v>
      </c>
      <c r="AE289" s="25">
        <v>5.58</v>
      </c>
      <c r="AF289" s="25">
        <v>4.6500000000000004</v>
      </c>
      <c r="AG289" s="25">
        <v>0</v>
      </c>
      <c r="AH289" s="25">
        <v>2.79</v>
      </c>
      <c r="AI289" s="25">
        <v>1.8600000000001058</v>
      </c>
      <c r="AJ289" s="25">
        <v>0</v>
      </c>
      <c r="AK289" s="25">
        <v>0</v>
      </c>
      <c r="AL289" s="25">
        <v>25.110000000000003</v>
      </c>
      <c r="AM289" s="25">
        <v>0</v>
      </c>
      <c r="AN289" s="25">
        <v>23.25</v>
      </c>
      <c r="AO289" s="25">
        <v>0</v>
      </c>
      <c r="AP289" s="25">
        <v>10.23</v>
      </c>
      <c r="AQ289" s="25">
        <v>0</v>
      </c>
      <c r="AR289" s="25">
        <v>3.72</v>
      </c>
      <c r="AS289" s="25">
        <v>0</v>
      </c>
      <c r="AT289" s="25">
        <v>1.86</v>
      </c>
      <c r="AU289" s="25">
        <v>2.79</v>
      </c>
      <c r="AV289" s="25">
        <v>22.32</v>
      </c>
      <c r="AW289" s="25">
        <v>0</v>
      </c>
      <c r="AX289" s="25">
        <v>14.88</v>
      </c>
      <c r="AY289" s="25">
        <v>22.32</v>
      </c>
      <c r="AZ289" s="25">
        <v>8.370000000000001</v>
      </c>
      <c r="BA289" s="25">
        <v>4.6500000000000004</v>
      </c>
      <c r="BB289" s="25">
        <v>2.79</v>
      </c>
      <c r="BC289" s="25">
        <v>44.64</v>
      </c>
      <c r="BD289" s="25">
        <v>5.58</v>
      </c>
      <c r="BE289" s="25">
        <v>11.16</v>
      </c>
      <c r="BF289" s="25">
        <v>0</v>
      </c>
      <c r="BG289" s="25">
        <v>1.86</v>
      </c>
      <c r="BH289" s="25">
        <v>0</v>
      </c>
      <c r="BI289" s="25">
        <v>0.93</v>
      </c>
      <c r="BJ289" s="25">
        <v>19.53</v>
      </c>
      <c r="BK289" s="25">
        <v>0</v>
      </c>
      <c r="BL289" s="25">
        <v>0.93</v>
      </c>
      <c r="BM289" s="25">
        <v>19.53</v>
      </c>
      <c r="BN289" s="25">
        <v>20.46</v>
      </c>
    </row>
    <row r="290" spans="1:66" x14ac:dyDescent="0.25">
      <c r="A290" s="6">
        <v>45184</v>
      </c>
      <c r="B290" t="s">
        <v>15</v>
      </c>
      <c r="C290">
        <v>15</v>
      </c>
      <c r="D290">
        <f t="shared" si="36"/>
        <v>588.69000000000005</v>
      </c>
      <c r="E290">
        <f t="shared" si="37"/>
        <v>146.01000000000002</v>
      </c>
      <c r="F290">
        <f t="shared" si="38"/>
        <v>90.210000000000008</v>
      </c>
      <c r="G290">
        <f t="shared" si="39"/>
        <v>189.72</v>
      </c>
      <c r="H290">
        <f t="shared" si="40"/>
        <v>162.75</v>
      </c>
      <c r="I290">
        <v>0</v>
      </c>
      <c r="J290" s="22">
        <v>0.18600000000000003</v>
      </c>
      <c r="K290" s="22">
        <v>0.67890000000000006</v>
      </c>
      <c r="L290" s="22">
        <v>0.72540000000000004</v>
      </c>
      <c r="M290" s="22">
        <v>0.67890000000000006</v>
      </c>
      <c r="N290" s="22">
        <v>0.87420000000000009</v>
      </c>
      <c r="O290" s="24">
        <v>0.51150000000000007</v>
      </c>
      <c r="P290" s="24">
        <v>0.1023</v>
      </c>
      <c r="Q290" s="24">
        <v>0.64170000000000005</v>
      </c>
      <c r="R290" s="24">
        <v>0.79980000000000007</v>
      </c>
      <c r="S290" s="24">
        <v>0.6603</v>
      </c>
      <c r="T290" s="24">
        <v>0.6603</v>
      </c>
      <c r="U290" s="24">
        <v>0.68820000000000003</v>
      </c>
      <c r="V290" s="24">
        <v>0.93</v>
      </c>
      <c r="W290" s="24">
        <v>0.90210000000000001</v>
      </c>
      <c r="X290" s="24">
        <v>0.85560000000000003</v>
      </c>
      <c r="Y290" s="24">
        <v>0.50220000000000009</v>
      </c>
      <c r="Z290" s="24">
        <v>0.34410000000000002</v>
      </c>
      <c r="AA290" s="25">
        <v>0</v>
      </c>
      <c r="AB290" s="25">
        <v>4.6500000000000004</v>
      </c>
      <c r="AC290" s="25">
        <v>21.39</v>
      </c>
      <c r="AD290" s="25">
        <v>0</v>
      </c>
      <c r="AE290" s="25">
        <v>10.23</v>
      </c>
      <c r="AF290" s="25">
        <v>20.46</v>
      </c>
      <c r="AG290" s="25">
        <v>6.5100000000000007</v>
      </c>
      <c r="AH290" s="25">
        <v>1.86</v>
      </c>
      <c r="AI290" s="25">
        <v>6.5100000000000007</v>
      </c>
      <c r="AJ290" s="25">
        <v>18.600000000000001</v>
      </c>
      <c r="AK290" s="25">
        <v>38.130000000000003</v>
      </c>
      <c r="AL290" s="25">
        <v>15.81</v>
      </c>
      <c r="AM290" s="25">
        <v>0</v>
      </c>
      <c r="AN290" s="25">
        <v>0</v>
      </c>
      <c r="AO290" s="25">
        <v>50.220000000000006</v>
      </c>
      <c r="AP290" s="25">
        <v>29.76</v>
      </c>
      <c r="AQ290" s="25">
        <v>14.88</v>
      </c>
      <c r="AR290" s="25">
        <v>16.740000000000002</v>
      </c>
      <c r="AS290" s="25">
        <v>13.950000000000001</v>
      </c>
      <c r="AT290" s="25">
        <v>21.39</v>
      </c>
      <c r="AU290" s="25">
        <v>38.130000000000003</v>
      </c>
      <c r="AV290" s="25">
        <v>7.44</v>
      </c>
      <c r="AW290" s="25">
        <v>0</v>
      </c>
      <c r="AX290" s="25">
        <v>45.57</v>
      </c>
      <c r="AY290" s="25">
        <v>20.46</v>
      </c>
      <c r="AZ290" s="25">
        <v>39.99</v>
      </c>
      <c r="BA290" s="25">
        <v>0</v>
      </c>
      <c r="BB290" s="25">
        <v>6.5100000000000007</v>
      </c>
      <c r="BC290" s="25">
        <v>0</v>
      </c>
      <c r="BD290" s="25">
        <v>31.62</v>
      </c>
      <c r="BE290" s="25">
        <v>7.44</v>
      </c>
      <c r="BF290" s="25">
        <v>9.3000000000000007</v>
      </c>
      <c r="BG290" s="25">
        <v>0</v>
      </c>
      <c r="BH290" s="25">
        <v>0</v>
      </c>
      <c r="BI290" s="25">
        <v>33.480000000000004</v>
      </c>
      <c r="BJ290" s="25">
        <v>49.29</v>
      </c>
      <c r="BK290" s="25">
        <v>0</v>
      </c>
      <c r="BL290" s="25">
        <v>21.39</v>
      </c>
      <c r="BM290" s="25">
        <v>0</v>
      </c>
      <c r="BN290" s="25">
        <v>25.110000000000003</v>
      </c>
    </row>
    <row r="291" spans="1:66" x14ac:dyDescent="0.25">
      <c r="A291" s="6">
        <v>45185</v>
      </c>
      <c r="B291" t="s">
        <v>15</v>
      </c>
      <c r="C291">
        <v>16</v>
      </c>
      <c r="D291">
        <f t="shared" si="36"/>
        <v>443.60999999999996</v>
      </c>
      <c r="E291">
        <f t="shared" si="37"/>
        <v>138.57</v>
      </c>
      <c r="F291">
        <f t="shared" si="38"/>
        <v>108.81</v>
      </c>
      <c r="G291">
        <f t="shared" si="39"/>
        <v>114.39</v>
      </c>
      <c r="H291">
        <f t="shared" si="40"/>
        <v>81.839999999999989</v>
      </c>
      <c r="I291">
        <v>0</v>
      </c>
      <c r="J291" s="22">
        <v>0.60450000000000004</v>
      </c>
      <c r="K291" s="22">
        <v>0.59520000000000006</v>
      </c>
      <c r="L291" s="22">
        <v>0.91139999999999999</v>
      </c>
      <c r="M291" s="22">
        <v>0.81840000000000002</v>
      </c>
      <c r="N291" s="22">
        <v>0.79980000000000007</v>
      </c>
      <c r="O291" s="24">
        <v>0.56730000000000003</v>
      </c>
      <c r="P291" s="24">
        <v>0.53010000000000013</v>
      </c>
      <c r="Q291" s="24">
        <v>0.63240000000000007</v>
      </c>
      <c r="R291" s="24">
        <v>0.39990000000000003</v>
      </c>
      <c r="S291" s="24">
        <v>0.56730000000000003</v>
      </c>
      <c r="T291" s="24">
        <v>0.93</v>
      </c>
      <c r="U291" s="24">
        <v>0.91139999999999999</v>
      </c>
      <c r="V291" s="24">
        <v>0.80910000000000004</v>
      </c>
      <c r="W291" s="24">
        <v>0.63240000000000007</v>
      </c>
      <c r="X291" s="24">
        <v>0.87420000000000009</v>
      </c>
      <c r="Y291" s="24">
        <v>0.6231000000000001</v>
      </c>
      <c r="Z291" s="24">
        <v>0.72540000000000004</v>
      </c>
      <c r="AA291" s="25">
        <v>20.46</v>
      </c>
      <c r="AB291" s="25">
        <v>0</v>
      </c>
      <c r="AC291" s="25">
        <v>12.09</v>
      </c>
      <c r="AD291" s="25">
        <v>1.86</v>
      </c>
      <c r="AE291" s="25">
        <v>0</v>
      </c>
      <c r="AF291" s="25">
        <v>7.44</v>
      </c>
      <c r="AG291" s="25">
        <v>7.44</v>
      </c>
      <c r="AH291" s="25">
        <v>6.5100000000000007</v>
      </c>
      <c r="AI291" s="25">
        <v>26.970000000000002</v>
      </c>
      <c r="AJ291" s="25">
        <v>26.040000000000003</v>
      </c>
      <c r="AK291" s="25">
        <v>16.740000000000002</v>
      </c>
      <c r="AL291" s="25">
        <v>25.110000000000003</v>
      </c>
      <c r="AM291" s="25">
        <v>15.81</v>
      </c>
      <c r="AN291" s="25">
        <v>0</v>
      </c>
      <c r="AO291" s="25">
        <v>2.79</v>
      </c>
      <c r="AP291" s="25">
        <v>12.09</v>
      </c>
      <c r="AQ291" s="25">
        <v>24.18</v>
      </c>
      <c r="AR291" s="25">
        <v>0</v>
      </c>
      <c r="AS291" s="25">
        <v>0</v>
      </c>
      <c r="AT291" s="25">
        <v>1.86</v>
      </c>
      <c r="AU291" s="25">
        <v>7.44</v>
      </c>
      <c r="AV291" s="25">
        <v>5.58</v>
      </c>
      <c r="AW291" s="25">
        <v>3.72</v>
      </c>
      <c r="AX291" s="25">
        <v>10.23</v>
      </c>
      <c r="AY291" s="25">
        <v>0</v>
      </c>
      <c r="AZ291" s="25">
        <v>21.39</v>
      </c>
      <c r="BA291" s="25">
        <v>0</v>
      </c>
      <c r="BB291" s="25">
        <v>42.78</v>
      </c>
      <c r="BC291" s="25">
        <v>12.09</v>
      </c>
      <c r="BD291" s="25">
        <v>11.16</v>
      </c>
      <c r="BE291" s="25">
        <v>24.18</v>
      </c>
      <c r="BF291" s="25">
        <v>14.88</v>
      </c>
      <c r="BG291" s="25">
        <v>1.86</v>
      </c>
      <c r="BH291" s="25">
        <v>39.99</v>
      </c>
      <c r="BI291" s="25">
        <v>9.3000000000000007</v>
      </c>
      <c r="BJ291" s="25">
        <v>6.5100000000000007</v>
      </c>
      <c r="BK291" s="25">
        <v>22.32</v>
      </c>
      <c r="BL291" s="25">
        <v>0</v>
      </c>
      <c r="BM291" s="25">
        <v>0</v>
      </c>
      <c r="BN291" s="25">
        <v>19.53</v>
      </c>
    </row>
    <row r="292" spans="1:66" x14ac:dyDescent="0.25">
      <c r="A292" s="6">
        <v>45186</v>
      </c>
      <c r="B292" t="s">
        <v>15</v>
      </c>
      <c r="C292">
        <v>17</v>
      </c>
      <c r="D292">
        <f t="shared" si="36"/>
        <v>451.05000000000007</v>
      </c>
      <c r="E292">
        <f t="shared" si="37"/>
        <v>131.13000000000002</v>
      </c>
      <c r="F292">
        <f t="shared" si="38"/>
        <v>71.61</v>
      </c>
      <c r="G292">
        <f t="shared" si="39"/>
        <v>110.67</v>
      </c>
      <c r="H292">
        <f t="shared" si="40"/>
        <v>137.64000000000001</v>
      </c>
      <c r="I292">
        <v>0</v>
      </c>
      <c r="J292" s="22">
        <v>0.68820000000000003</v>
      </c>
      <c r="K292" s="22">
        <v>0.2697</v>
      </c>
      <c r="L292" s="22">
        <v>0.6603</v>
      </c>
      <c r="M292" s="22">
        <v>0.75330000000000008</v>
      </c>
      <c r="N292" s="22">
        <v>0.1953</v>
      </c>
      <c r="O292" s="24">
        <v>0.18600000000000003</v>
      </c>
      <c r="P292" s="24">
        <v>0.92070000000000007</v>
      </c>
      <c r="Q292" s="24">
        <v>0.55800000000000005</v>
      </c>
      <c r="R292" s="24">
        <v>0.88350000000000006</v>
      </c>
      <c r="S292" s="24">
        <v>0.66959999999999997</v>
      </c>
      <c r="T292" s="24">
        <v>0.67890000000000006</v>
      </c>
      <c r="U292" s="24">
        <v>0.50220000000000009</v>
      </c>
      <c r="V292" s="24">
        <v>0.86490000000000011</v>
      </c>
      <c r="W292" s="24">
        <v>0.50220000000000009</v>
      </c>
      <c r="X292" s="24">
        <v>0.86490000000000011</v>
      </c>
      <c r="Y292" s="24">
        <v>0.39990000000000003</v>
      </c>
      <c r="Z292" s="24">
        <v>0.66959999999999997</v>
      </c>
      <c r="AA292" s="25">
        <v>12.09</v>
      </c>
      <c r="AB292" s="25">
        <v>1.86</v>
      </c>
      <c r="AC292" s="25">
        <v>0</v>
      </c>
      <c r="AD292" s="25">
        <v>0</v>
      </c>
      <c r="AE292" s="25">
        <v>11.16</v>
      </c>
      <c r="AF292" s="25">
        <v>7.44</v>
      </c>
      <c r="AG292" s="25">
        <v>3.72</v>
      </c>
      <c r="AH292" s="25">
        <v>23.25</v>
      </c>
      <c r="AI292" s="25">
        <v>0</v>
      </c>
      <c r="AJ292" s="25">
        <v>12.09</v>
      </c>
      <c r="AK292" s="25">
        <v>19.53</v>
      </c>
      <c r="AL292" s="25">
        <v>4.6500000000000004</v>
      </c>
      <c r="AM292" s="25">
        <v>15.81</v>
      </c>
      <c r="AN292" s="25">
        <v>28.830000000000002</v>
      </c>
      <c r="AO292" s="25">
        <v>0</v>
      </c>
      <c r="AP292" s="25">
        <v>18.600000000000001</v>
      </c>
      <c r="AQ292" s="25">
        <v>0</v>
      </c>
      <c r="AR292" s="25">
        <v>26.970000000000002</v>
      </c>
      <c r="AS292" s="25">
        <v>0</v>
      </c>
      <c r="AT292" s="25">
        <v>42.78</v>
      </c>
      <c r="AU292" s="25">
        <v>0</v>
      </c>
      <c r="AV292" s="25">
        <v>12.09</v>
      </c>
      <c r="AW292" s="25">
        <v>0</v>
      </c>
      <c r="AX292" s="25">
        <v>1.86</v>
      </c>
      <c r="AY292" s="25">
        <v>0</v>
      </c>
      <c r="AZ292" s="25">
        <v>24.18</v>
      </c>
      <c r="BA292" s="25">
        <v>27.900000000000002</v>
      </c>
      <c r="BB292" s="25">
        <v>0</v>
      </c>
      <c r="BC292" s="25">
        <v>11.16</v>
      </c>
      <c r="BD292" s="25">
        <v>33.480000000000004</v>
      </c>
      <c r="BE292" s="25">
        <v>14.88</v>
      </c>
      <c r="BF292" s="25">
        <v>8.370000000000001</v>
      </c>
      <c r="BG292" s="25">
        <v>33.480000000000004</v>
      </c>
      <c r="BH292" s="25">
        <v>29.76</v>
      </c>
      <c r="BI292" s="25">
        <v>1.86</v>
      </c>
      <c r="BJ292" s="25">
        <v>22.32</v>
      </c>
      <c r="BK292" s="25">
        <v>0</v>
      </c>
      <c r="BL292" s="25">
        <v>5.58</v>
      </c>
      <c r="BM292" s="25">
        <v>14.88</v>
      </c>
      <c r="BN292" s="25">
        <v>0</v>
      </c>
    </row>
    <row r="293" spans="1:66" x14ac:dyDescent="0.25">
      <c r="A293" s="6">
        <v>45187</v>
      </c>
      <c r="B293" t="s">
        <v>15</v>
      </c>
      <c r="C293">
        <v>18</v>
      </c>
      <c r="D293">
        <f t="shared" si="36"/>
        <v>473.37000000000006</v>
      </c>
      <c r="E293">
        <f t="shared" si="37"/>
        <v>93</v>
      </c>
      <c r="F293">
        <f t="shared" si="38"/>
        <v>111.60000000000001</v>
      </c>
      <c r="G293">
        <f t="shared" si="39"/>
        <v>157.17000000000002</v>
      </c>
      <c r="H293">
        <f t="shared" si="40"/>
        <v>111.60000000000001</v>
      </c>
      <c r="I293">
        <v>0</v>
      </c>
      <c r="J293" s="22">
        <v>0.17670000000000002</v>
      </c>
      <c r="K293" s="22">
        <v>0.83700000000000008</v>
      </c>
      <c r="L293" s="22">
        <v>0.50220000000000009</v>
      </c>
      <c r="M293" s="22">
        <v>0.76260000000000006</v>
      </c>
      <c r="N293" s="22">
        <v>0.83700000000000008</v>
      </c>
      <c r="O293" s="24">
        <v>0.88350000000000006</v>
      </c>
      <c r="P293" s="24">
        <v>0.55800000000000005</v>
      </c>
      <c r="Q293" s="24">
        <v>0.86490000000000011</v>
      </c>
      <c r="R293" s="24">
        <v>0.69750000000000001</v>
      </c>
      <c r="S293" s="24">
        <v>0.70680000000000009</v>
      </c>
      <c r="T293" s="24">
        <v>0.12090000000000001</v>
      </c>
      <c r="U293" s="24">
        <v>0.93</v>
      </c>
      <c r="V293" s="24">
        <v>0.2883</v>
      </c>
      <c r="W293" s="24">
        <v>0.88350000000000006</v>
      </c>
      <c r="X293" s="24">
        <v>0.1116</v>
      </c>
      <c r="Y293" s="24">
        <v>0.38130000000000003</v>
      </c>
      <c r="Z293" s="24">
        <v>0.6603</v>
      </c>
      <c r="AA293" s="25">
        <v>0</v>
      </c>
      <c r="AB293" s="25">
        <v>19.53</v>
      </c>
      <c r="AC293" s="25">
        <v>0</v>
      </c>
      <c r="AD293" s="25">
        <v>13.020000000000001</v>
      </c>
      <c r="AE293" s="25">
        <v>7.44</v>
      </c>
      <c r="AF293" s="25">
        <v>6.5100000000000007</v>
      </c>
      <c r="AG293" s="25">
        <v>35.340000000000003</v>
      </c>
      <c r="AH293" s="25">
        <v>26.040000000000003</v>
      </c>
      <c r="AI293" s="25">
        <v>1.86</v>
      </c>
      <c r="AJ293" s="25">
        <v>1.86</v>
      </c>
      <c r="AK293" s="25">
        <v>18.600000000000001</v>
      </c>
      <c r="AL293" s="25">
        <v>0</v>
      </c>
      <c r="AM293" s="25">
        <v>7.44</v>
      </c>
      <c r="AN293" s="25">
        <v>0</v>
      </c>
      <c r="AO293" s="25">
        <v>40.92</v>
      </c>
      <c r="AP293" s="25">
        <v>0</v>
      </c>
      <c r="AQ293" s="25">
        <v>0</v>
      </c>
      <c r="AR293" s="25">
        <v>12.09</v>
      </c>
      <c r="AS293" s="25">
        <v>0</v>
      </c>
      <c r="AT293" s="25">
        <v>51.150000000000006</v>
      </c>
      <c r="AU293" s="25">
        <v>7.44</v>
      </c>
      <c r="AV293" s="25">
        <v>37.200000000000003</v>
      </c>
      <c r="AW293" s="25">
        <v>26.970000000000002</v>
      </c>
      <c r="AX293" s="25">
        <v>13.020000000000001</v>
      </c>
      <c r="AY293" s="25">
        <v>27.900000000000002</v>
      </c>
      <c r="AZ293" s="25">
        <v>13.950000000000001</v>
      </c>
      <c r="BA293" s="25">
        <v>10.23</v>
      </c>
      <c r="BB293" s="25">
        <v>13.020000000000001</v>
      </c>
      <c r="BC293" s="25">
        <v>7.44</v>
      </c>
      <c r="BD293" s="25">
        <v>0</v>
      </c>
      <c r="BE293" s="25">
        <v>13.020000000000001</v>
      </c>
      <c r="BF293" s="25">
        <v>10.23</v>
      </c>
      <c r="BG293" s="25">
        <v>1.86</v>
      </c>
      <c r="BH293" s="25">
        <v>0.93</v>
      </c>
      <c r="BI293" s="25">
        <v>4.6500000000000004</v>
      </c>
      <c r="BJ293" s="25">
        <v>15.81</v>
      </c>
      <c r="BK293" s="25">
        <v>7.44</v>
      </c>
      <c r="BL293" s="25">
        <v>0</v>
      </c>
      <c r="BM293" s="25">
        <v>14.88</v>
      </c>
      <c r="BN293" s="25">
        <v>24.18</v>
      </c>
    </row>
    <row r="294" spans="1:66" x14ac:dyDescent="0.25">
      <c r="A294" s="6">
        <v>45188</v>
      </c>
      <c r="B294" t="s">
        <v>15</v>
      </c>
      <c r="C294">
        <v>19</v>
      </c>
      <c r="D294">
        <f t="shared" si="36"/>
        <v>345.96000000000004</v>
      </c>
      <c r="E294">
        <f t="shared" si="37"/>
        <v>47.430000000000007</v>
      </c>
      <c r="F294">
        <f t="shared" si="38"/>
        <v>100.44000000000001</v>
      </c>
      <c r="G294">
        <f t="shared" si="39"/>
        <v>78.12</v>
      </c>
      <c r="H294">
        <f t="shared" si="40"/>
        <v>119.97000000000003</v>
      </c>
      <c r="I294">
        <v>0</v>
      </c>
      <c r="J294" s="22">
        <v>0.86490000000000011</v>
      </c>
      <c r="K294" s="22">
        <v>0.83700000000000008</v>
      </c>
      <c r="L294" s="22">
        <v>0.73470000000000002</v>
      </c>
      <c r="M294" s="22">
        <v>0.73470000000000002</v>
      </c>
      <c r="N294" s="22">
        <v>0.78120000000000001</v>
      </c>
      <c r="O294" s="24">
        <v>0.74400000000000011</v>
      </c>
      <c r="P294" s="24">
        <v>0.93</v>
      </c>
      <c r="Q294" s="24">
        <v>0.61380000000000001</v>
      </c>
      <c r="R294" s="24">
        <v>0.8277000000000001</v>
      </c>
      <c r="S294" s="24">
        <v>0.91139999999999999</v>
      </c>
      <c r="T294" s="24">
        <v>0.63240000000000007</v>
      </c>
      <c r="U294" s="24">
        <v>0.53939999999999999</v>
      </c>
      <c r="V294" s="24">
        <v>0.89280000000000004</v>
      </c>
      <c r="W294" s="24">
        <v>0.86490000000000011</v>
      </c>
      <c r="X294" s="24">
        <v>9.3000000000000013E-2</v>
      </c>
      <c r="Y294" s="24">
        <v>0.79049999999999998</v>
      </c>
      <c r="Z294" s="24">
        <v>0.73470000000000002</v>
      </c>
      <c r="AA294" s="25">
        <v>8.370000000000001</v>
      </c>
      <c r="AB294" s="25">
        <v>46.5</v>
      </c>
      <c r="AC294" s="25">
        <v>0</v>
      </c>
      <c r="AD294" s="25">
        <v>0</v>
      </c>
      <c r="AE294" s="25">
        <v>8.370000000000001</v>
      </c>
      <c r="AF294" s="25">
        <v>0</v>
      </c>
      <c r="AG294" s="25">
        <v>26.970000000000002</v>
      </c>
      <c r="AH294" s="25">
        <v>9.3000000000000007</v>
      </c>
      <c r="AI294" s="25">
        <v>0</v>
      </c>
      <c r="AJ294" s="25">
        <v>0.93</v>
      </c>
      <c r="AK294" s="25">
        <v>0</v>
      </c>
      <c r="AL294" s="25">
        <v>0</v>
      </c>
      <c r="AM294" s="25">
        <v>5.58</v>
      </c>
      <c r="AN294" s="25">
        <v>20.46</v>
      </c>
      <c r="AO294" s="25">
        <v>26.040000000000003</v>
      </c>
      <c r="AP294" s="25">
        <v>13.950000000000001</v>
      </c>
      <c r="AQ294" s="25">
        <v>2.79</v>
      </c>
      <c r="AR294" s="25">
        <v>0</v>
      </c>
      <c r="AS294" s="25">
        <v>50.220000000000006</v>
      </c>
      <c r="AT294" s="25">
        <v>0.93</v>
      </c>
      <c r="AU294" s="25">
        <v>13.020000000000001</v>
      </c>
      <c r="AV294" s="25">
        <v>2.79</v>
      </c>
      <c r="AW294" s="25">
        <v>0</v>
      </c>
      <c r="AX294" s="25">
        <v>9.3000000000000007</v>
      </c>
      <c r="AY294" s="25">
        <v>21.39</v>
      </c>
      <c r="AZ294" s="25">
        <v>0</v>
      </c>
      <c r="BA294" s="25">
        <v>17.670000000000002</v>
      </c>
      <c r="BB294" s="25">
        <v>5.58</v>
      </c>
      <c r="BC294" s="25">
        <v>6.5100000000000007</v>
      </c>
      <c r="BD294" s="25">
        <v>1.86</v>
      </c>
      <c r="BE294" s="25">
        <v>0</v>
      </c>
      <c r="BF294" s="25">
        <v>0</v>
      </c>
      <c r="BG294" s="25">
        <v>20.46</v>
      </c>
      <c r="BH294" s="25">
        <v>6.5100000000000007</v>
      </c>
      <c r="BI294" s="25">
        <v>20.46</v>
      </c>
      <c r="BJ294" s="25">
        <v>0</v>
      </c>
      <c r="BK294" s="25">
        <v>0</v>
      </c>
      <c r="BL294" s="25">
        <v>0</v>
      </c>
      <c r="BM294" s="25">
        <v>0</v>
      </c>
      <c r="BN294" s="25">
        <v>0</v>
      </c>
    </row>
    <row r="295" spans="1:66" x14ac:dyDescent="0.25">
      <c r="A295" s="6">
        <v>45189</v>
      </c>
      <c r="B295" t="s">
        <v>15</v>
      </c>
      <c r="C295">
        <v>20</v>
      </c>
      <c r="D295">
        <f t="shared" si="36"/>
        <v>609.15000000000009</v>
      </c>
      <c r="E295">
        <f t="shared" si="37"/>
        <v>117.18</v>
      </c>
      <c r="F295">
        <f t="shared" si="38"/>
        <v>247.38000000000002</v>
      </c>
      <c r="G295">
        <f t="shared" si="39"/>
        <v>125.55000000000001</v>
      </c>
      <c r="H295">
        <f t="shared" si="40"/>
        <v>119.04000000000006</v>
      </c>
      <c r="I295">
        <v>0</v>
      </c>
      <c r="J295" s="22">
        <v>0.85560000000000003</v>
      </c>
      <c r="K295" s="22">
        <v>0.55800000000000005</v>
      </c>
      <c r="L295" s="22">
        <v>0.67890000000000006</v>
      </c>
      <c r="M295" s="22">
        <v>0.81840000000000002</v>
      </c>
      <c r="N295" s="22">
        <v>0.89280000000000004</v>
      </c>
      <c r="O295" s="24">
        <v>0.68820000000000003</v>
      </c>
      <c r="P295" s="24">
        <v>0.2046</v>
      </c>
      <c r="Q295" s="24">
        <v>0.74400000000000011</v>
      </c>
      <c r="R295" s="24">
        <v>0.80910000000000004</v>
      </c>
      <c r="S295" s="24">
        <v>0.65100000000000013</v>
      </c>
      <c r="T295" s="24">
        <v>0.63240000000000007</v>
      </c>
      <c r="U295" s="24">
        <v>0.53010000000000013</v>
      </c>
      <c r="V295" s="24">
        <v>0.91139999999999999</v>
      </c>
      <c r="W295" s="24">
        <v>0.36270000000000002</v>
      </c>
      <c r="X295" s="24">
        <v>0.92070000000000007</v>
      </c>
      <c r="Y295" s="24">
        <v>0.87420000000000009</v>
      </c>
      <c r="Z295" s="24">
        <v>0.58590000000000009</v>
      </c>
      <c r="AA295" s="25">
        <v>42.78</v>
      </c>
      <c r="AB295" s="25">
        <v>20.46</v>
      </c>
      <c r="AC295" s="25">
        <v>32.550000000000004</v>
      </c>
      <c r="AD295" s="25">
        <v>0</v>
      </c>
      <c r="AE295" s="25">
        <v>4.6500000000000004</v>
      </c>
      <c r="AF295" s="25">
        <v>18.600000000000001</v>
      </c>
      <c r="AG295" s="25">
        <v>35.340000000000003</v>
      </c>
      <c r="AH295" s="25">
        <v>39.06</v>
      </c>
      <c r="AI295" s="25">
        <v>50.220000000000006</v>
      </c>
      <c r="AJ295" s="25">
        <v>3.72</v>
      </c>
      <c r="AK295" s="25">
        <v>10.23</v>
      </c>
      <c r="AL295" s="25">
        <v>0</v>
      </c>
      <c r="AM295" s="25">
        <v>18.600000000000001</v>
      </c>
      <c r="AN295" s="25">
        <v>16.740000000000002</v>
      </c>
      <c r="AO295" s="25">
        <v>19.53</v>
      </c>
      <c r="AP295" s="25">
        <v>24.18</v>
      </c>
      <c r="AQ295" s="25">
        <v>13.020000000000053</v>
      </c>
      <c r="AR295" s="25">
        <v>0</v>
      </c>
      <c r="AS295" s="25">
        <v>0</v>
      </c>
      <c r="AT295" s="25">
        <v>26.970000000000002</v>
      </c>
      <c r="AU295" s="25">
        <v>23.25</v>
      </c>
      <c r="AV295" s="25">
        <v>0</v>
      </c>
      <c r="AW295" s="25">
        <v>32.550000000000004</v>
      </c>
      <c r="AX295" s="25">
        <v>25.110000000000003</v>
      </c>
      <c r="AY295" s="25">
        <v>0</v>
      </c>
      <c r="AZ295" s="25">
        <v>1.86</v>
      </c>
      <c r="BA295" s="25">
        <v>10.23</v>
      </c>
      <c r="BB295" s="25">
        <v>4.6500000000000004</v>
      </c>
      <c r="BC295" s="25">
        <v>5.58</v>
      </c>
      <c r="BD295" s="25">
        <v>22.32</v>
      </c>
      <c r="BE295" s="25">
        <v>4.6500000000000004</v>
      </c>
      <c r="BF295" s="25">
        <v>5.58</v>
      </c>
      <c r="BG295" s="25">
        <v>8.370000000000001</v>
      </c>
      <c r="BH295" s="25">
        <v>14.88</v>
      </c>
      <c r="BI295" s="25">
        <v>27.900000000000002</v>
      </c>
      <c r="BJ295" s="25">
        <v>5.58</v>
      </c>
      <c r="BK295" s="25">
        <v>5.58</v>
      </c>
      <c r="BL295" s="25">
        <v>0</v>
      </c>
      <c r="BM295" s="25">
        <v>35.340000000000003</v>
      </c>
      <c r="BN295" s="25">
        <v>9.3000000000000007</v>
      </c>
    </row>
    <row r="296" spans="1:66" x14ac:dyDescent="0.25">
      <c r="A296" s="6">
        <v>45190</v>
      </c>
      <c r="B296" t="s">
        <v>15</v>
      </c>
      <c r="C296">
        <v>21</v>
      </c>
      <c r="D296">
        <f t="shared" si="36"/>
        <v>443.61</v>
      </c>
      <c r="E296">
        <f t="shared" si="37"/>
        <v>123.69</v>
      </c>
      <c r="F296">
        <f t="shared" si="38"/>
        <v>131.13</v>
      </c>
      <c r="G296">
        <f t="shared" si="39"/>
        <v>93.000000000000014</v>
      </c>
      <c r="H296">
        <f t="shared" si="40"/>
        <v>95.79</v>
      </c>
      <c r="I296">
        <v>0</v>
      </c>
      <c r="J296" s="22">
        <v>0.74400000000000011</v>
      </c>
      <c r="K296" s="22">
        <v>0.55800000000000005</v>
      </c>
      <c r="L296" s="22">
        <v>0.8277000000000001</v>
      </c>
      <c r="M296" s="22">
        <v>0.67890000000000006</v>
      </c>
      <c r="N296" s="22">
        <v>0.17670000000000002</v>
      </c>
      <c r="O296" s="24">
        <v>0.93</v>
      </c>
      <c r="P296" s="24">
        <v>0.1116</v>
      </c>
      <c r="Q296" s="24">
        <v>9.3000000000000013E-2</v>
      </c>
      <c r="R296" s="24">
        <v>0.64170000000000005</v>
      </c>
      <c r="S296" s="24">
        <v>0.56730000000000003</v>
      </c>
      <c r="T296" s="24">
        <v>0.8277000000000001</v>
      </c>
      <c r="U296" s="24">
        <v>0.13950000000000001</v>
      </c>
      <c r="V296" s="24">
        <v>0.33479999999999999</v>
      </c>
      <c r="W296" s="24">
        <v>0.83700000000000008</v>
      </c>
      <c r="X296" s="24">
        <v>0.87420000000000009</v>
      </c>
      <c r="Y296" s="24">
        <v>0.59520000000000006</v>
      </c>
      <c r="Z296" s="24">
        <v>0.93</v>
      </c>
      <c r="AA296" s="25">
        <v>29.76</v>
      </c>
      <c r="AB296" s="25">
        <v>32.550000000000004</v>
      </c>
      <c r="AC296" s="25">
        <v>5.58</v>
      </c>
      <c r="AD296" s="25">
        <v>19.53</v>
      </c>
      <c r="AE296" s="25">
        <v>0</v>
      </c>
      <c r="AF296" s="25">
        <v>0</v>
      </c>
      <c r="AG296" s="25">
        <v>7.44</v>
      </c>
      <c r="AH296" s="25">
        <v>0</v>
      </c>
      <c r="AI296" s="25">
        <v>1.86</v>
      </c>
      <c r="AJ296" s="25">
        <v>34.410000000000004</v>
      </c>
      <c r="AK296" s="25">
        <v>21.39</v>
      </c>
      <c r="AL296" s="25">
        <v>35.340000000000003</v>
      </c>
      <c r="AM296" s="25">
        <v>0</v>
      </c>
      <c r="AN296" s="25">
        <v>37.200000000000003</v>
      </c>
      <c r="AO296" s="25">
        <v>0</v>
      </c>
      <c r="AP296" s="25">
        <v>0</v>
      </c>
      <c r="AQ296" s="25">
        <v>0</v>
      </c>
      <c r="AR296" s="25">
        <v>12.09</v>
      </c>
      <c r="AS296" s="25">
        <v>1.86</v>
      </c>
      <c r="AT296" s="25">
        <v>9.3000000000000007</v>
      </c>
      <c r="AU296" s="25">
        <v>22.32</v>
      </c>
      <c r="AV296" s="25">
        <v>16.740000000000002</v>
      </c>
      <c r="AW296" s="25">
        <v>7.44</v>
      </c>
      <c r="AX296" s="25">
        <v>23.25</v>
      </c>
      <c r="AY296" s="25">
        <v>0.93</v>
      </c>
      <c r="AZ296" s="25">
        <v>0</v>
      </c>
      <c r="BA296" s="25">
        <v>1.86</v>
      </c>
      <c r="BB296" s="25">
        <v>17.670000000000002</v>
      </c>
      <c r="BC296" s="25">
        <v>0</v>
      </c>
      <c r="BD296" s="25">
        <v>2.79</v>
      </c>
      <c r="BE296" s="25">
        <v>0</v>
      </c>
      <c r="BF296" s="25">
        <v>43.71</v>
      </c>
      <c r="BG296" s="25">
        <v>0.93</v>
      </c>
      <c r="BH296" s="25">
        <v>25.110000000000003</v>
      </c>
      <c r="BI296" s="25">
        <v>9.3000000000000007</v>
      </c>
      <c r="BJ296" s="25">
        <v>2.79</v>
      </c>
      <c r="BK296" s="25">
        <v>11.16</v>
      </c>
      <c r="BL296" s="25">
        <v>0</v>
      </c>
      <c r="BM296" s="25">
        <v>6.5100000000000007</v>
      </c>
      <c r="BN296" s="25">
        <v>24.18</v>
      </c>
    </row>
    <row r="297" spans="1:66" x14ac:dyDescent="0.25">
      <c r="A297" s="6">
        <v>45191</v>
      </c>
      <c r="B297" t="s">
        <v>15</v>
      </c>
      <c r="C297">
        <v>22</v>
      </c>
      <c r="D297">
        <f t="shared" si="36"/>
        <v>529.17000000000007</v>
      </c>
      <c r="E297">
        <f t="shared" si="37"/>
        <v>159.03</v>
      </c>
      <c r="F297">
        <f t="shared" si="38"/>
        <v>123.69000000000001</v>
      </c>
      <c r="G297">
        <f t="shared" si="39"/>
        <v>95.79</v>
      </c>
      <c r="H297">
        <f t="shared" si="40"/>
        <v>150.66</v>
      </c>
      <c r="I297">
        <v>0</v>
      </c>
      <c r="J297" s="22">
        <v>0.23250000000000001</v>
      </c>
      <c r="K297" s="22">
        <v>0.58590000000000009</v>
      </c>
      <c r="L297" s="22">
        <v>0.65100000000000013</v>
      </c>
      <c r="M297" s="22">
        <v>0.78120000000000001</v>
      </c>
      <c r="N297" s="22">
        <v>0.92070000000000007</v>
      </c>
      <c r="O297" s="24">
        <v>0.84630000000000005</v>
      </c>
      <c r="P297" s="24">
        <v>0.69750000000000001</v>
      </c>
      <c r="Q297" s="24">
        <v>0.85560000000000003</v>
      </c>
      <c r="R297" s="24">
        <v>0.43710000000000004</v>
      </c>
      <c r="S297" s="24">
        <v>0.71610000000000007</v>
      </c>
      <c r="T297" s="24">
        <v>0.63240000000000007</v>
      </c>
      <c r="U297" s="24">
        <v>0.56730000000000003</v>
      </c>
      <c r="V297" s="24">
        <v>0.26040000000000002</v>
      </c>
      <c r="W297" s="24">
        <v>0.89280000000000004</v>
      </c>
      <c r="X297" s="24">
        <v>0.68820000000000003</v>
      </c>
      <c r="Y297" s="24">
        <v>0.93</v>
      </c>
      <c r="Z297" s="24">
        <v>0.87420000000000009</v>
      </c>
      <c r="AA297" s="25">
        <v>26.040000000000003</v>
      </c>
      <c r="AB297" s="25">
        <v>0</v>
      </c>
      <c r="AC297" s="25">
        <v>14.88</v>
      </c>
      <c r="AD297" s="25">
        <v>28.830000000000002</v>
      </c>
      <c r="AE297" s="25">
        <v>13.950000000000001</v>
      </c>
      <c r="AF297" s="25">
        <v>22.32</v>
      </c>
      <c r="AG297" s="25">
        <v>9.3000000000000007</v>
      </c>
      <c r="AH297" s="25">
        <v>0</v>
      </c>
      <c r="AI297" s="25">
        <v>1.86</v>
      </c>
      <c r="AJ297" s="25">
        <v>6.5100000000000007</v>
      </c>
      <c r="AK297" s="25">
        <v>31.62</v>
      </c>
      <c r="AL297" s="25">
        <v>26.970000000000002</v>
      </c>
      <c r="AM297" s="25">
        <v>3.72</v>
      </c>
      <c r="AN297" s="25">
        <v>6.5100000000000007</v>
      </c>
      <c r="AO297" s="25">
        <v>40.92</v>
      </c>
      <c r="AP297" s="25">
        <v>0</v>
      </c>
      <c r="AQ297" s="25">
        <v>0</v>
      </c>
      <c r="AR297" s="25">
        <v>46.5</v>
      </c>
      <c r="AS297" s="25">
        <v>26.040000000000003</v>
      </c>
      <c r="AT297" s="25">
        <v>0</v>
      </c>
      <c r="AU297" s="25">
        <v>13.020000000000001</v>
      </c>
      <c r="AV297" s="25">
        <v>16.740000000000002</v>
      </c>
      <c r="AW297" s="25">
        <v>0</v>
      </c>
      <c r="AX297" s="25">
        <v>0.93</v>
      </c>
      <c r="AY297" s="25">
        <v>8.370000000000001</v>
      </c>
      <c r="AZ297" s="25">
        <v>0</v>
      </c>
      <c r="BA297" s="25">
        <v>5.58</v>
      </c>
      <c r="BB297" s="25">
        <v>0</v>
      </c>
      <c r="BC297" s="25">
        <v>17.670000000000002</v>
      </c>
      <c r="BD297" s="25">
        <v>33.480000000000004</v>
      </c>
      <c r="BE297" s="25">
        <v>34.410000000000004</v>
      </c>
      <c r="BF297" s="25">
        <v>2.79</v>
      </c>
      <c r="BG297" s="25">
        <v>5.58</v>
      </c>
      <c r="BH297" s="25">
        <v>1.86</v>
      </c>
      <c r="BI297" s="25">
        <v>11.16</v>
      </c>
      <c r="BJ297" s="25">
        <v>25.110000000000003</v>
      </c>
      <c r="BK297" s="25">
        <v>12.09</v>
      </c>
      <c r="BL297" s="25">
        <v>36.270000000000003</v>
      </c>
      <c r="BM297" s="25">
        <v>18.600000000000001</v>
      </c>
      <c r="BN297" s="25">
        <v>11.16</v>
      </c>
    </row>
    <row r="298" spans="1:66" x14ac:dyDescent="0.25">
      <c r="A298" s="6">
        <v>45192</v>
      </c>
      <c r="B298" t="s">
        <v>15</v>
      </c>
      <c r="C298">
        <v>23</v>
      </c>
      <c r="D298">
        <f t="shared" si="36"/>
        <v>425.01000000000005</v>
      </c>
      <c r="E298">
        <f t="shared" si="37"/>
        <v>96.72</v>
      </c>
      <c r="F298">
        <f t="shared" si="38"/>
        <v>111.60000000000002</v>
      </c>
      <c r="G298">
        <f t="shared" si="39"/>
        <v>139.5</v>
      </c>
      <c r="H298">
        <f t="shared" si="40"/>
        <v>77.19</v>
      </c>
      <c r="I298">
        <v>0</v>
      </c>
      <c r="J298" s="22">
        <v>0.74400000000000011</v>
      </c>
      <c r="K298" s="22">
        <v>0.33479999999999999</v>
      </c>
      <c r="L298" s="22">
        <v>0.69750000000000001</v>
      </c>
      <c r="M298" s="22">
        <v>0.21390000000000001</v>
      </c>
      <c r="N298" s="22">
        <v>0.76260000000000006</v>
      </c>
      <c r="O298" s="24">
        <v>0.6603</v>
      </c>
      <c r="P298" s="24">
        <v>0.61380000000000001</v>
      </c>
      <c r="Q298" s="24">
        <v>0.1116</v>
      </c>
      <c r="R298" s="24">
        <v>0.74400000000000011</v>
      </c>
      <c r="S298" s="24">
        <v>0.70680000000000009</v>
      </c>
      <c r="T298" s="24">
        <v>0.77190000000000014</v>
      </c>
      <c r="U298" s="24">
        <v>0.43710000000000004</v>
      </c>
      <c r="V298" s="24">
        <v>0.68820000000000003</v>
      </c>
      <c r="W298" s="24">
        <v>0.55800000000000005</v>
      </c>
      <c r="X298" s="24">
        <v>0.85560000000000003</v>
      </c>
      <c r="Y298" s="24">
        <v>0.86490000000000011</v>
      </c>
      <c r="Z298" s="24">
        <v>0.67890000000000006</v>
      </c>
      <c r="AA298" s="25">
        <v>3.72</v>
      </c>
      <c r="AB298" s="25">
        <v>38.130000000000003</v>
      </c>
      <c r="AC298" s="25">
        <v>3.72</v>
      </c>
      <c r="AD298" s="25">
        <v>0</v>
      </c>
      <c r="AE298" s="25">
        <v>17.670000000000002</v>
      </c>
      <c r="AF298" s="25">
        <v>0</v>
      </c>
      <c r="AG298" s="25">
        <v>0</v>
      </c>
      <c r="AH298" s="25">
        <v>14.88</v>
      </c>
      <c r="AI298" s="25">
        <v>0.93</v>
      </c>
      <c r="AJ298" s="25">
        <v>32.550000000000004</v>
      </c>
      <c r="AK298" s="25">
        <v>18.600000000000001</v>
      </c>
      <c r="AL298" s="25">
        <v>3.72</v>
      </c>
      <c r="AM298" s="25">
        <v>14.88</v>
      </c>
      <c r="AN298" s="25">
        <v>18.600000000000001</v>
      </c>
      <c r="AO298" s="25">
        <v>19.53</v>
      </c>
      <c r="AP298" s="25">
        <v>2.79</v>
      </c>
      <c r="AQ298" s="25">
        <v>3.72</v>
      </c>
      <c r="AR298" s="25">
        <v>12.09</v>
      </c>
      <c r="AS298" s="25">
        <v>1.86</v>
      </c>
      <c r="AT298" s="25">
        <v>0</v>
      </c>
      <c r="AU298" s="25">
        <v>37.200000000000003</v>
      </c>
      <c r="AV298" s="25">
        <v>11.16</v>
      </c>
      <c r="AW298" s="25">
        <v>43.71</v>
      </c>
      <c r="AX298" s="25">
        <v>20.46</v>
      </c>
      <c r="AY298" s="25">
        <v>10.23</v>
      </c>
      <c r="AZ298" s="25">
        <v>13.020000000000001</v>
      </c>
      <c r="BA298" s="25">
        <v>0</v>
      </c>
      <c r="BB298" s="25">
        <v>3.72</v>
      </c>
      <c r="BC298" s="25">
        <v>0</v>
      </c>
      <c r="BD298" s="25">
        <v>0</v>
      </c>
      <c r="BE298" s="25">
        <v>18.600000000000001</v>
      </c>
      <c r="BF298" s="25">
        <v>0</v>
      </c>
      <c r="BG298" s="25">
        <v>11.16</v>
      </c>
      <c r="BH298" s="25">
        <v>7.44</v>
      </c>
      <c r="BI298" s="25">
        <v>23.25</v>
      </c>
      <c r="BJ298" s="25">
        <v>14.88</v>
      </c>
      <c r="BK298" s="25">
        <v>21.39</v>
      </c>
      <c r="BL298" s="25">
        <v>0</v>
      </c>
      <c r="BM298" s="25">
        <v>0</v>
      </c>
      <c r="BN298" s="25">
        <v>0</v>
      </c>
    </row>
    <row r="299" spans="1:66" x14ac:dyDescent="0.25">
      <c r="A299" s="6">
        <v>45193</v>
      </c>
      <c r="B299" t="s">
        <v>15</v>
      </c>
      <c r="C299">
        <v>24</v>
      </c>
      <c r="D299">
        <f t="shared" si="36"/>
        <v>483.60000000000008</v>
      </c>
      <c r="E299">
        <f t="shared" si="37"/>
        <v>142.29000000000011</v>
      </c>
      <c r="F299">
        <f t="shared" si="38"/>
        <v>160.89000000000001</v>
      </c>
      <c r="G299">
        <f t="shared" si="39"/>
        <v>105.09</v>
      </c>
      <c r="H299">
        <f t="shared" si="40"/>
        <v>75.33</v>
      </c>
      <c r="I299">
        <v>0</v>
      </c>
      <c r="J299" s="22">
        <v>0.8277000000000001</v>
      </c>
      <c r="K299" s="22">
        <v>0.49290000000000006</v>
      </c>
      <c r="L299" s="22">
        <v>0.83700000000000008</v>
      </c>
      <c r="M299" s="22">
        <v>0.6603</v>
      </c>
      <c r="N299" s="22">
        <v>0.86490000000000011</v>
      </c>
      <c r="O299" s="24">
        <v>0.55800000000000005</v>
      </c>
      <c r="P299" s="24">
        <v>0.55800000000000005</v>
      </c>
      <c r="Q299" s="24">
        <v>0.54869999999999997</v>
      </c>
      <c r="R299" s="24">
        <v>0.68820000000000003</v>
      </c>
      <c r="S299" s="24">
        <v>0.91139999999999999</v>
      </c>
      <c r="T299" s="24">
        <v>0.88350000000000006</v>
      </c>
      <c r="U299" s="24">
        <v>0.3906</v>
      </c>
      <c r="V299" s="24">
        <v>0.80910000000000004</v>
      </c>
      <c r="W299" s="24">
        <v>0.81840000000000002</v>
      </c>
      <c r="X299" s="24">
        <v>0.90210000000000001</v>
      </c>
      <c r="Y299" s="24">
        <v>0.45569999999999999</v>
      </c>
      <c r="Z299" s="24">
        <v>0.81840000000000002</v>
      </c>
      <c r="AA299" s="25">
        <v>3.72</v>
      </c>
      <c r="AB299" s="25">
        <v>0</v>
      </c>
      <c r="AC299" s="25">
        <v>13.950000000000001</v>
      </c>
      <c r="AD299" s="25">
        <v>28.830000000000002</v>
      </c>
      <c r="AE299" s="25">
        <v>25.110000000000003</v>
      </c>
      <c r="AF299" s="25">
        <v>26.040000000000003</v>
      </c>
      <c r="AG299" s="25">
        <v>23.25</v>
      </c>
      <c r="AH299" s="25">
        <v>0</v>
      </c>
      <c r="AI299" s="25">
        <v>37.200000000000003</v>
      </c>
      <c r="AJ299" s="25">
        <v>2.79</v>
      </c>
      <c r="AK299" s="25">
        <v>11.16</v>
      </c>
      <c r="AL299" s="25">
        <v>0</v>
      </c>
      <c r="AM299" s="25">
        <v>7.44</v>
      </c>
      <c r="AN299" s="25">
        <v>0</v>
      </c>
      <c r="AO299" s="25">
        <v>0</v>
      </c>
      <c r="AP299" s="25">
        <v>40.92</v>
      </c>
      <c r="AQ299" s="25">
        <v>9.3000000000000007</v>
      </c>
      <c r="AR299" s="25">
        <v>13.950000000000001</v>
      </c>
      <c r="AS299" s="25">
        <v>0</v>
      </c>
      <c r="AT299" s="25">
        <v>3.72</v>
      </c>
      <c r="AU299" s="25">
        <v>0</v>
      </c>
      <c r="AV299" s="25">
        <v>0</v>
      </c>
      <c r="AW299" s="25">
        <v>0</v>
      </c>
      <c r="AX299" s="25">
        <v>1.86</v>
      </c>
      <c r="AY299" s="25">
        <v>14.88</v>
      </c>
      <c r="AZ299" s="25">
        <v>0</v>
      </c>
      <c r="BA299" s="25">
        <v>4.6500000000000004</v>
      </c>
      <c r="BB299" s="25">
        <v>26.970000000000002</v>
      </c>
      <c r="BC299" s="25">
        <v>30.69</v>
      </c>
      <c r="BD299" s="25">
        <v>26.040000000000003</v>
      </c>
      <c r="BE299" s="25">
        <v>2.79</v>
      </c>
      <c r="BF299" s="25">
        <v>0.93000000000010574</v>
      </c>
      <c r="BG299" s="25">
        <v>3.72</v>
      </c>
      <c r="BH299" s="25">
        <v>26.040000000000003</v>
      </c>
      <c r="BI299" s="25">
        <v>0</v>
      </c>
      <c r="BJ299" s="25">
        <v>31.62</v>
      </c>
      <c r="BK299" s="25">
        <v>5.58</v>
      </c>
      <c r="BL299" s="25">
        <v>25.110000000000003</v>
      </c>
      <c r="BM299" s="25">
        <v>12.09</v>
      </c>
      <c r="BN299" s="25">
        <v>34.410000000000004</v>
      </c>
    </row>
    <row r="300" spans="1:66" x14ac:dyDescent="0.25">
      <c r="A300" s="6">
        <v>45194</v>
      </c>
      <c r="B300" t="s">
        <v>15</v>
      </c>
      <c r="C300">
        <v>25</v>
      </c>
      <c r="D300">
        <f t="shared" si="36"/>
        <v>534.75</v>
      </c>
      <c r="E300">
        <f t="shared" si="37"/>
        <v>101.37</v>
      </c>
      <c r="F300">
        <f t="shared" si="38"/>
        <v>212.96999999999997</v>
      </c>
      <c r="G300">
        <f t="shared" si="39"/>
        <v>94.860000000000014</v>
      </c>
      <c r="H300">
        <f t="shared" si="40"/>
        <v>125.55000000000001</v>
      </c>
      <c r="I300">
        <v>0</v>
      </c>
      <c r="J300" s="22">
        <v>0.65100000000000013</v>
      </c>
      <c r="K300" s="22">
        <v>0.86490000000000011</v>
      </c>
      <c r="L300" s="22">
        <v>0.68820000000000003</v>
      </c>
      <c r="M300" s="22">
        <v>0.16739999999999999</v>
      </c>
      <c r="N300" s="22">
        <v>0.78120000000000001</v>
      </c>
      <c r="O300" s="24">
        <v>0.64170000000000005</v>
      </c>
      <c r="P300" s="24">
        <v>0.66959999999999997</v>
      </c>
      <c r="Q300" s="24">
        <v>0.14880000000000002</v>
      </c>
      <c r="R300" s="24">
        <v>0.89280000000000004</v>
      </c>
      <c r="S300" s="24">
        <v>0.79049999999999998</v>
      </c>
      <c r="T300" s="24">
        <v>0.31620000000000004</v>
      </c>
      <c r="U300" s="24">
        <v>0.77190000000000014</v>
      </c>
      <c r="V300" s="24">
        <v>0.79980000000000007</v>
      </c>
      <c r="W300" s="24">
        <v>0.81840000000000002</v>
      </c>
      <c r="X300" s="24">
        <v>0.91139999999999999</v>
      </c>
      <c r="Y300" s="24">
        <v>0.93</v>
      </c>
      <c r="Z300" s="24">
        <v>0.8277000000000001</v>
      </c>
      <c r="AA300" s="25">
        <v>46.5</v>
      </c>
      <c r="AB300" s="25">
        <v>39.06</v>
      </c>
      <c r="AC300" s="25">
        <v>18.600000000000001</v>
      </c>
      <c r="AD300" s="25">
        <v>3.72</v>
      </c>
      <c r="AE300" s="25">
        <v>9.3000000000000007</v>
      </c>
      <c r="AF300" s="25">
        <v>0</v>
      </c>
      <c r="AG300" s="25">
        <v>35.340000000000003</v>
      </c>
      <c r="AH300" s="25">
        <v>35.340000000000003</v>
      </c>
      <c r="AI300" s="25">
        <v>11.16</v>
      </c>
      <c r="AJ300" s="25">
        <v>13.950000000000001</v>
      </c>
      <c r="AK300" s="25">
        <v>39.99</v>
      </c>
      <c r="AL300" s="25">
        <v>26.040000000000003</v>
      </c>
      <c r="AM300" s="25">
        <v>4.6500000000000004</v>
      </c>
      <c r="AN300" s="25">
        <v>8.370000000000001</v>
      </c>
      <c r="AO300" s="25">
        <v>14.88</v>
      </c>
      <c r="AP300" s="25">
        <v>2.79</v>
      </c>
      <c r="AQ300" s="25">
        <v>16.740000000000002</v>
      </c>
      <c r="AR300" s="25">
        <v>29.76</v>
      </c>
      <c r="AS300" s="25">
        <v>22.32</v>
      </c>
      <c r="AT300" s="25">
        <v>0</v>
      </c>
      <c r="AU300" s="25">
        <v>12.09</v>
      </c>
      <c r="AV300" s="25">
        <v>5.58</v>
      </c>
      <c r="AW300" s="25">
        <v>13.950000000000001</v>
      </c>
      <c r="AX300" s="25">
        <v>0</v>
      </c>
      <c r="AY300" s="25">
        <v>23.25</v>
      </c>
      <c r="AZ300" s="25">
        <v>0</v>
      </c>
      <c r="BA300" s="25">
        <v>7.44</v>
      </c>
      <c r="BB300" s="25">
        <v>0</v>
      </c>
      <c r="BC300" s="25">
        <v>0</v>
      </c>
      <c r="BD300" s="25">
        <v>32.550000000000004</v>
      </c>
      <c r="BE300" s="25">
        <v>7.44</v>
      </c>
      <c r="BF300" s="25">
        <v>5.58</v>
      </c>
      <c r="BG300" s="25">
        <v>10.23</v>
      </c>
      <c r="BH300" s="25">
        <v>0</v>
      </c>
      <c r="BI300" s="25">
        <v>8.370000000000001</v>
      </c>
      <c r="BJ300" s="25">
        <v>17.670000000000002</v>
      </c>
      <c r="BK300" s="25">
        <v>14.88</v>
      </c>
      <c r="BL300" s="25">
        <v>0</v>
      </c>
      <c r="BM300" s="25">
        <v>7.44</v>
      </c>
      <c r="BN300" s="25">
        <v>29.76</v>
      </c>
    </row>
    <row r="301" spans="1:66" x14ac:dyDescent="0.25">
      <c r="A301" s="6">
        <v>45195</v>
      </c>
      <c r="B301" t="s">
        <v>15</v>
      </c>
      <c r="C301">
        <v>26</v>
      </c>
      <c r="D301">
        <f t="shared" si="36"/>
        <v>513.36000000000013</v>
      </c>
      <c r="E301">
        <f t="shared" si="37"/>
        <v>117.18</v>
      </c>
      <c r="F301">
        <f t="shared" si="38"/>
        <v>69.750000000000014</v>
      </c>
      <c r="G301">
        <f t="shared" si="39"/>
        <v>212.97000000000003</v>
      </c>
      <c r="H301">
        <f t="shared" si="40"/>
        <v>113.46000000000012</v>
      </c>
      <c r="I301">
        <v>0</v>
      </c>
      <c r="J301" s="22">
        <v>0.90210000000000001</v>
      </c>
      <c r="K301" s="22">
        <v>0.17670000000000002</v>
      </c>
      <c r="L301" s="22">
        <v>0.42780000000000001</v>
      </c>
      <c r="M301" s="22">
        <v>0.80910000000000004</v>
      </c>
      <c r="N301" s="22">
        <v>0.85560000000000003</v>
      </c>
      <c r="O301" s="24">
        <v>0.73470000000000002</v>
      </c>
      <c r="P301" s="24">
        <v>0.55800000000000005</v>
      </c>
      <c r="Q301" s="24">
        <v>0.56730000000000003</v>
      </c>
      <c r="R301" s="24">
        <v>0.66959999999999997</v>
      </c>
      <c r="S301" s="24">
        <v>0.54869999999999997</v>
      </c>
      <c r="T301" s="24">
        <v>0.70680000000000009</v>
      </c>
      <c r="U301" s="24">
        <v>0.68820000000000003</v>
      </c>
      <c r="V301" s="24">
        <v>0.70680000000000009</v>
      </c>
      <c r="W301" s="24">
        <v>0.86490000000000011</v>
      </c>
      <c r="X301" s="24">
        <v>0.18600000000000003</v>
      </c>
      <c r="Y301" s="24">
        <v>0.48360000000000003</v>
      </c>
      <c r="Z301" s="24">
        <v>0.65100000000000013</v>
      </c>
      <c r="AA301" s="25">
        <v>3.72</v>
      </c>
      <c r="AB301" s="25">
        <v>6.5100000000000007</v>
      </c>
      <c r="AC301" s="25">
        <v>5.58</v>
      </c>
      <c r="AD301" s="25">
        <v>0</v>
      </c>
      <c r="AE301" s="25">
        <v>19.53</v>
      </c>
      <c r="AF301" s="25">
        <v>0</v>
      </c>
      <c r="AG301" s="25">
        <v>8.370000000000001</v>
      </c>
      <c r="AH301" s="25">
        <v>0</v>
      </c>
      <c r="AI301" s="25">
        <v>26.040000000000003</v>
      </c>
      <c r="AJ301" s="25">
        <v>0</v>
      </c>
      <c r="AK301" s="25">
        <v>0</v>
      </c>
      <c r="AL301" s="25">
        <v>26.970000000000002</v>
      </c>
      <c r="AM301" s="25">
        <v>22.32</v>
      </c>
      <c r="AN301" s="25">
        <v>7.44</v>
      </c>
      <c r="AO301" s="25">
        <v>9.3000000000001055</v>
      </c>
      <c r="AP301" s="25">
        <v>0</v>
      </c>
      <c r="AQ301" s="25">
        <v>0</v>
      </c>
      <c r="AR301" s="25">
        <v>20.46</v>
      </c>
      <c r="AS301" s="25">
        <v>19.53</v>
      </c>
      <c r="AT301" s="25">
        <v>7.44</v>
      </c>
      <c r="AU301" s="25">
        <v>19.53</v>
      </c>
      <c r="AV301" s="25">
        <v>13.950000000000001</v>
      </c>
      <c r="AW301" s="25">
        <v>34.410000000000004</v>
      </c>
      <c r="AX301" s="25">
        <v>0.93</v>
      </c>
      <c r="AY301" s="25">
        <v>19.53</v>
      </c>
      <c r="AZ301" s="25">
        <v>25.110000000000003</v>
      </c>
      <c r="BA301" s="25">
        <v>51.150000000000006</v>
      </c>
      <c r="BB301" s="25">
        <v>40.92</v>
      </c>
      <c r="BC301" s="25">
        <v>0.93</v>
      </c>
      <c r="BD301" s="25">
        <v>6.5100000000000007</v>
      </c>
      <c r="BE301" s="25">
        <v>0</v>
      </c>
      <c r="BF301" s="25">
        <v>33.480000000000004</v>
      </c>
      <c r="BG301" s="25">
        <v>6.5100000000000007</v>
      </c>
      <c r="BH301" s="25">
        <v>18.600000000000001</v>
      </c>
      <c r="BI301" s="25">
        <v>24.18</v>
      </c>
      <c r="BJ301" s="25">
        <v>8.370000000000001</v>
      </c>
      <c r="BK301" s="25">
        <v>18.600000000000001</v>
      </c>
      <c r="BL301" s="25">
        <v>0</v>
      </c>
      <c r="BM301" s="25">
        <v>7.44</v>
      </c>
      <c r="BN301" s="25">
        <v>0</v>
      </c>
    </row>
    <row r="302" spans="1:66" x14ac:dyDescent="0.25">
      <c r="A302" s="6">
        <v>45196</v>
      </c>
      <c r="B302" t="s">
        <v>15</v>
      </c>
      <c r="C302">
        <v>27</v>
      </c>
      <c r="D302">
        <f t="shared" si="36"/>
        <v>428.73000000000013</v>
      </c>
      <c r="E302">
        <f t="shared" si="37"/>
        <v>127.41000000000003</v>
      </c>
      <c r="F302">
        <f t="shared" si="38"/>
        <v>109.74000000000001</v>
      </c>
      <c r="G302">
        <f t="shared" si="39"/>
        <v>136.71000000000012</v>
      </c>
      <c r="H302">
        <f t="shared" si="40"/>
        <v>54.870000000000005</v>
      </c>
      <c r="I302">
        <v>0</v>
      </c>
      <c r="J302" s="22">
        <v>0.65100000000000013</v>
      </c>
      <c r="K302" s="22">
        <v>0.64170000000000005</v>
      </c>
      <c r="L302" s="22">
        <v>0.67890000000000006</v>
      </c>
      <c r="M302" s="22">
        <v>0.83700000000000008</v>
      </c>
      <c r="N302" s="22">
        <v>0.68820000000000003</v>
      </c>
      <c r="O302" s="24">
        <v>0.83700000000000008</v>
      </c>
      <c r="P302" s="24">
        <v>0.55800000000000005</v>
      </c>
      <c r="Q302" s="24">
        <v>0.6231000000000001</v>
      </c>
      <c r="R302" s="24">
        <v>0.60450000000000004</v>
      </c>
      <c r="S302" s="24">
        <v>0.74400000000000011</v>
      </c>
      <c r="T302" s="24">
        <v>0.33479999999999999</v>
      </c>
      <c r="U302" s="24">
        <v>0.92070000000000007</v>
      </c>
      <c r="V302" s="24">
        <v>0.85560000000000003</v>
      </c>
      <c r="W302" s="24">
        <v>0.79049999999999998</v>
      </c>
      <c r="X302" s="24">
        <v>0.87420000000000009</v>
      </c>
      <c r="Y302" s="24">
        <v>0.38130000000000003</v>
      </c>
      <c r="Z302" s="24">
        <v>0.41850000000000004</v>
      </c>
      <c r="AA302" s="25">
        <v>0</v>
      </c>
      <c r="AB302" s="25">
        <v>0</v>
      </c>
      <c r="AC302" s="25">
        <v>5.58</v>
      </c>
      <c r="AD302" s="25">
        <v>5.58</v>
      </c>
      <c r="AE302" s="25">
        <v>46.5</v>
      </c>
      <c r="AF302" s="25">
        <v>3.72</v>
      </c>
      <c r="AG302" s="25">
        <v>0</v>
      </c>
      <c r="AH302" s="25">
        <v>0</v>
      </c>
      <c r="AI302" s="25">
        <v>39.99</v>
      </c>
      <c r="AJ302" s="25">
        <v>8.370000000000001</v>
      </c>
      <c r="AK302" s="25">
        <v>0</v>
      </c>
      <c r="AL302" s="25">
        <v>0</v>
      </c>
      <c r="AM302" s="25">
        <v>0</v>
      </c>
      <c r="AN302" s="25">
        <v>18.600000000000001</v>
      </c>
      <c r="AO302" s="25">
        <v>0</v>
      </c>
      <c r="AP302" s="25">
        <v>16.740000000000002</v>
      </c>
      <c r="AQ302" s="25">
        <v>0</v>
      </c>
      <c r="AR302" s="25">
        <v>19.53</v>
      </c>
      <c r="AS302" s="25">
        <v>0</v>
      </c>
      <c r="AT302" s="25">
        <v>0</v>
      </c>
      <c r="AU302" s="25">
        <v>39.06</v>
      </c>
      <c r="AV302" s="25">
        <v>16.740000000000002</v>
      </c>
      <c r="AW302" s="25">
        <v>12.090000000000106</v>
      </c>
      <c r="AX302" s="25">
        <v>0.93</v>
      </c>
      <c r="AY302" s="25">
        <v>20.46</v>
      </c>
      <c r="AZ302" s="25">
        <v>15.81</v>
      </c>
      <c r="BA302" s="25">
        <v>9.3000000000000007</v>
      </c>
      <c r="BB302" s="25">
        <v>18.600000000000001</v>
      </c>
      <c r="BC302" s="25">
        <v>0</v>
      </c>
      <c r="BD302" s="25">
        <v>3.72</v>
      </c>
      <c r="BE302" s="25">
        <v>15.81</v>
      </c>
      <c r="BF302" s="25">
        <v>22.32</v>
      </c>
      <c r="BG302" s="25">
        <v>9.3000000000000007</v>
      </c>
      <c r="BH302" s="25">
        <v>21.39</v>
      </c>
      <c r="BI302" s="25">
        <v>8.370000000000001</v>
      </c>
      <c r="BJ302" s="25">
        <v>22.32</v>
      </c>
      <c r="BK302" s="25">
        <v>0</v>
      </c>
      <c r="BL302" s="25">
        <v>5.58</v>
      </c>
      <c r="BM302" s="25">
        <v>0</v>
      </c>
      <c r="BN302" s="25">
        <v>22.32</v>
      </c>
    </row>
    <row r="303" spans="1:66" x14ac:dyDescent="0.25">
      <c r="A303" s="6">
        <v>45197</v>
      </c>
      <c r="B303" t="s">
        <v>15</v>
      </c>
      <c r="C303">
        <v>28</v>
      </c>
      <c r="D303">
        <f t="shared" si="36"/>
        <v>476.16</v>
      </c>
      <c r="E303">
        <f t="shared" si="37"/>
        <v>135.78000000000003</v>
      </c>
      <c r="F303">
        <f t="shared" si="38"/>
        <v>130.20000000000002</v>
      </c>
      <c r="G303">
        <f t="shared" si="39"/>
        <v>122.76</v>
      </c>
      <c r="H303">
        <f t="shared" si="40"/>
        <v>87.420000000000016</v>
      </c>
      <c r="I303">
        <v>0</v>
      </c>
      <c r="J303" s="22">
        <v>0.73470000000000002</v>
      </c>
      <c r="K303" s="22">
        <v>0.54869999999999997</v>
      </c>
      <c r="L303" s="22">
        <v>0.67890000000000006</v>
      </c>
      <c r="M303" s="22">
        <v>0.66959999999999997</v>
      </c>
      <c r="N303" s="22">
        <v>0.85560000000000003</v>
      </c>
      <c r="O303" s="24">
        <v>0.66959999999999997</v>
      </c>
      <c r="P303" s="24">
        <v>0.65100000000000013</v>
      </c>
      <c r="Q303" s="24">
        <v>0.87420000000000009</v>
      </c>
      <c r="R303" s="24">
        <v>0.13020000000000001</v>
      </c>
      <c r="S303" s="24">
        <v>0.79049999999999998</v>
      </c>
      <c r="T303" s="24">
        <v>0.79049999999999998</v>
      </c>
      <c r="U303" s="24">
        <v>0.23250000000000001</v>
      </c>
      <c r="V303" s="24">
        <v>0.53939999999999999</v>
      </c>
      <c r="W303" s="24">
        <v>0.92070000000000007</v>
      </c>
      <c r="X303" s="24">
        <v>0.69750000000000001</v>
      </c>
      <c r="Y303" s="24">
        <v>0.60450000000000004</v>
      </c>
      <c r="Z303" s="24">
        <v>0.33479999999999999</v>
      </c>
      <c r="AA303" s="25">
        <v>0</v>
      </c>
      <c r="AB303" s="25">
        <v>22.32</v>
      </c>
      <c r="AC303" s="25">
        <v>3.72</v>
      </c>
      <c r="AD303" s="25">
        <v>6.5100000000000007</v>
      </c>
      <c r="AE303" s="25">
        <v>23.25</v>
      </c>
      <c r="AF303" s="25">
        <v>37.200000000000003</v>
      </c>
      <c r="AG303" s="25">
        <v>21.39</v>
      </c>
      <c r="AH303" s="25">
        <v>12.09</v>
      </c>
      <c r="AI303" s="25">
        <v>3.72</v>
      </c>
      <c r="AJ303" s="25">
        <v>0</v>
      </c>
      <c r="AK303" s="25">
        <v>9.3000000000000007</v>
      </c>
      <c r="AL303" s="25">
        <v>0</v>
      </c>
      <c r="AM303" s="25">
        <v>0</v>
      </c>
      <c r="AN303" s="25">
        <v>1.86</v>
      </c>
      <c r="AO303" s="25">
        <v>16.740000000000002</v>
      </c>
      <c r="AP303" s="25">
        <v>13.020000000000001</v>
      </c>
      <c r="AQ303" s="25">
        <v>0</v>
      </c>
      <c r="AR303" s="25">
        <v>21.39</v>
      </c>
      <c r="AS303" s="25">
        <v>34.410000000000004</v>
      </c>
      <c r="AT303" s="25">
        <v>0</v>
      </c>
      <c r="AU303" s="25">
        <v>2.79</v>
      </c>
      <c r="AV303" s="25">
        <v>4.6500000000000004</v>
      </c>
      <c r="AW303" s="25">
        <v>16.740000000000002</v>
      </c>
      <c r="AX303" s="25">
        <v>6.5100000000000007</v>
      </c>
      <c r="AY303" s="25">
        <v>0</v>
      </c>
      <c r="AZ303" s="25">
        <v>0</v>
      </c>
      <c r="BA303" s="25">
        <v>20.46</v>
      </c>
      <c r="BB303" s="25">
        <v>38.130000000000003</v>
      </c>
      <c r="BC303" s="25">
        <v>0</v>
      </c>
      <c r="BD303" s="25">
        <v>33.480000000000004</v>
      </c>
      <c r="BE303" s="25">
        <v>0</v>
      </c>
      <c r="BF303" s="25">
        <v>0</v>
      </c>
      <c r="BG303" s="25">
        <v>0</v>
      </c>
      <c r="BH303" s="25">
        <v>0</v>
      </c>
      <c r="BI303" s="25">
        <v>17.670000000000002</v>
      </c>
      <c r="BJ303" s="25">
        <v>51.150000000000006</v>
      </c>
      <c r="BK303" s="25">
        <v>39.06</v>
      </c>
      <c r="BL303" s="25">
        <v>6.5100000000000007</v>
      </c>
      <c r="BM303" s="25">
        <v>3.72</v>
      </c>
      <c r="BN303" s="25">
        <v>17.670000000000002</v>
      </c>
    </row>
    <row r="304" spans="1:66" x14ac:dyDescent="0.25">
      <c r="A304" s="6">
        <v>45198</v>
      </c>
      <c r="B304" t="s">
        <v>15</v>
      </c>
      <c r="C304">
        <v>29</v>
      </c>
      <c r="D304">
        <f t="shared" si="36"/>
        <v>496.62000000000012</v>
      </c>
      <c r="E304">
        <f t="shared" si="37"/>
        <v>86.490000000000052</v>
      </c>
      <c r="F304">
        <f t="shared" si="38"/>
        <v>181.35000000000008</v>
      </c>
      <c r="G304">
        <f t="shared" si="39"/>
        <v>101.37</v>
      </c>
      <c r="H304">
        <f t="shared" si="40"/>
        <v>127.41</v>
      </c>
      <c r="I304">
        <v>0</v>
      </c>
      <c r="J304" s="22">
        <v>0.33479999999999999</v>
      </c>
      <c r="K304" s="22">
        <v>0.84630000000000005</v>
      </c>
      <c r="L304" s="22">
        <v>0.6603</v>
      </c>
      <c r="M304" s="22">
        <v>0.78120000000000001</v>
      </c>
      <c r="N304" s="22">
        <v>0.43710000000000004</v>
      </c>
      <c r="O304" s="24">
        <v>0.63240000000000007</v>
      </c>
      <c r="P304" s="24">
        <v>0.70680000000000009</v>
      </c>
      <c r="Q304" s="24">
        <v>0.84630000000000005</v>
      </c>
      <c r="R304" s="24">
        <v>0.72540000000000004</v>
      </c>
      <c r="S304" s="24">
        <v>9.3000000000000013E-2</v>
      </c>
      <c r="T304" s="24">
        <v>0.92070000000000007</v>
      </c>
      <c r="U304" s="24">
        <v>0.87420000000000009</v>
      </c>
      <c r="V304" s="24">
        <v>0.84630000000000005</v>
      </c>
      <c r="W304" s="24">
        <v>0.6603</v>
      </c>
      <c r="X304" s="24">
        <v>0.88350000000000006</v>
      </c>
      <c r="Y304" s="24">
        <v>0.3906</v>
      </c>
      <c r="Z304" s="24">
        <v>0.71610000000000007</v>
      </c>
      <c r="AA304" s="25">
        <v>9.3000000000001055</v>
      </c>
      <c r="AB304" s="25">
        <v>32.550000000000004</v>
      </c>
      <c r="AC304" s="25">
        <v>2.79</v>
      </c>
      <c r="AD304" s="25">
        <v>24.18</v>
      </c>
      <c r="AE304" s="25">
        <v>11.16</v>
      </c>
      <c r="AF304" s="25">
        <v>0</v>
      </c>
      <c r="AG304" s="25">
        <v>26.970000000000002</v>
      </c>
      <c r="AH304" s="25">
        <v>37.200000000000003</v>
      </c>
      <c r="AI304" s="25">
        <v>30.69</v>
      </c>
      <c r="AJ304" s="25">
        <v>6.5100000000000007</v>
      </c>
      <c r="AK304" s="25">
        <v>0</v>
      </c>
      <c r="AL304" s="25">
        <v>11.16</v>
      </c>
      <c r="AM304" s="25">
        <v>0</v>
      </c>
      <c r="AN304" s="25">
        <v>6.5100000000000007</v>
      </c>
      <c r="AO304" s="25">
        <v>45.57</v>
      </c>
      <c r="AP304" s="25">
        <v>15.81</v>
      </c>
      <c r="AQ304" s="25">
        <v>0</v>
      </c>
      <c r="AR304" s="25">
        <v>1.86</v>
      </c>
      <c r="AS304" s="25">
        <v>6.5100000000000007</v>
      </c>
      <c r="AT304" s="25">
        <v>39.99</v>
      </c>
      <c r="AU304" s="25">
        <v>26.040000000000003</v>
      </c>
      <c r="AV304" s="25">
        <v>0</v>
      </c>
      <c r="AW304" s="25">
        <v>8.370000000000001</v>
      </c>
      <c r="AX304" s="25">
        <v>0</v>
      </c>
      <c r="AY304" s="25">
        <v>34.410000000000004</v>
      </c>
      <c r="AZ304" s="25">
        <v>0</v>
      </c>
      <c r="BA304" s="25">
        <v>13.020000000000001</v>
      </c>
      <c r="BB304" s="25">
        <v>9.3000000000000007</v>
      </c>
      <c r="BC304" s="25">
        <v>10.23</v>
      </c>
      <c r="BD304" s="25">
        <v>0</v>
      </c>
      <c r="BE304" s="25">
        <v>21.39</v>
      </c>
      <c r="BF304" s="25">
        <v>0</v>
      </c>
      <c r="BG304" s="25">
        <v>12.090000000000053</v>
      </c>
      <c r="BH304" s="25">
        <v>0</v>
      </c>
      <c r="BI304" s="25">
        <v>34.410000000000004</v>
      </c>
      <c r="BJ304" s="25">
        <v>0</v>
      </c>
      <c r="BK304" s="25">
        <v>0</v>
      </c>
      <c r="BL304" s="25">
        <v>14.88</v>
      </c>
      <c r="BM304" s="25">
        <v>0</v>
      </c>
      <c r="BN304" s="25">
        <v>3.72</v>
      </c>
    </row>
    <row r="305" spans="1:66" x14ac:dyDescent="0.25">
      <c r="A305" s="6">
        <v>45199</v>
      </c>
      <c r="B305" t="s">
        <v>15</v>
      </c>
      <c r="C305">
        <v>30</v>
      </c>
      <c r="D305">
        <f t="shared" si="36"/>
        <v>319.92000000000007</v>
      </c>
      <c r="E305">
        <f t="shared" si="37"/>
        <v>86.49</v>
      </c>
      <c r="F305">
        <f t="shared" si="38"/>
        <v>54.870000000000005</v>
      </c>
      <c r="G305">
        <f t="shared" si="39"/>
        <v>109.74000000000001</v>
      </c>
      <c r="H305">
        <f t="shared" si="40"/>
        <v>68.820000000000036</v>
      </c>
      <c r="I305">
        <v>0</v>
      </c>
      <c r="J305" s="22">
        <v>0.44640000000000002</v>
      </c>
      <c r="K305" s="22">
        <v>0.44640000000000002</v>
      </c>
      <c r="L305" s="22">
        <v>0.67890000000000006</v>
      </c>
      <c r="M305" s="22">
        <v>0.6231000000000001</v>
      </c>
      <c r="N305" s="22">
        <v>0.83700000000000008</v>
      </c>
      <c r="O305" s="24">
        <v>0.64170000000000005</v>
      </c>
      <c r="P305" s="24">
        <v>0.52080000000000004</v>
      </c>
      <c r="Q305" s="24">
        <v>0.58590000000000009</v>
      </c>
      <c r="R305" s="24">
        <v>0.73470000000000002</v>
      </c>
      <c r="S305" s="24">
        <v>0.54869999999999997</v>
      </c>
      <c r="T305" s="24">
        <v>0.92070000000000007</v>
      </c>
      <c r="U305" s="24">
        <v>0.83700000000000008</v>
      </c>
      <c r="V305" s="24">
        <v>0.36270000000000002</v>
      </c>
      <c r="W305" s="24">
        <v>0.40920000000000001</v>
      </c>
      <c r="X305" s="24">
        <v>0.36270000000000002</v>
      </c>
      <c r="Y305" s="24">
        <v>0.30690000000000001</v>
      </c>
      <c r="Z305" s="24">
        <v>0.26040000000000002</v>
      </c>
      <c r="AA305" s="25">
        <v>8.370000000000001</v>
      </c>
      <c r="AB305" s="25">
        <v>31.62</v>
      </c>
      <c r="AC305" s="25">
        <v>1.86</v>
      </c>
      <c r="AD305" s="25">
        <v>0</v>
      </c>
      <c r="AE305" s="25">
        <v>9.3000000000000007</v>
      </c>
      <c r="AF305" s="25">
        <v>3.72</v>
      </c>
      <c r="AG305" s="25">
        <v>0</v>
      </c>
      <c r="AH305" s="25">
        <v>0</v>
      </c>
      <c r="AI305" s="25">
        <v>0</v>
      </c>
      <c r="AJ305" s="25">
        <v>0</v>
      </c>
      <c r="AK305" s="25">
        <v>8.370000000000001</v>
      </c>
      <c r="AL305" s="25">
        <v>12.090000000000027</v>
      </c>
      <c r="AM305" s="25">
        <v>8.370000000000001</v>
      </c>
      <c r="AN305" s="25">
        <v>6.5100000000000007</v>
      </c>
      <c r="AO305" s="25">
        <v>8.370000000000001</v>
      </c>
      <c r="AP305" s="25">
        <v>13.020000000000001</v>
      </c>
      <c r="AQ305" s="25">
        <v>0</v>
      </c>
      <c r="AR305" s="25">
        <v>0</v>
      </c>
      <c r="AS305" s="25">
        <v>20.46</v>
      </c>
      <c r="AT305" s="25">
        <v>0</v>
      </c>
      <c r="AU305" s="25">
        <v>2.79</v>
      </c>
      <c r="AV305" s="25">
        <v>12.09</v>
      </c>
      <c r="AW305" s="25">
        <v>0</v>
      </c>
      <c r="AX305" s="25">
        <v>2.79</v>
      </c>
      <c r="AY305" s="25">
        <v>7.44</v>
      </c>
      <c r="AZ305" s="25">
        <v>6.5100000000000007</v>
      </c>
      <c r="BA305" s="25">
        <v>0</v>
      </c>
      <c r="BB305" s="25">
        <v>22.32</v>
      </c>
      <c r="BC305" s="25">
        <v>17.670000000000002</v>
      </c>
      <c r="BD305" s="25">
        <v>38.130000000000003</v>
      </c>
      <c r="BE305" s="25">
        <v>23.25</v>
      </c>
      <c r="BF305" s="25">
        <v>11.16</v>
      </c>
      <c r="BG305" s="25">
        <v>6.5100000000000007</v>
      </c>
      <c r="BH305" s="25">
        <v>0</v>
      </c>
      <c r="BI305" s="25">
        <v>13.950000000000001</v>
      </c>
      <c r="BJ305" s="25">
        <v>3.72</v>
      </c>
      <c r="BK305" s="25">
        <v>12.09</v>
      </c>
      <c r="BL305" s="25">
        <v>6.5100000000000007</v>
      </c>
      <c r="BM305" s="25">
        <v>3.72</v>
      </c>
      <c r="BN305" s="25">
        <v>5.58</v>
      </c>
    </row>
    <row r="306" spans="1:66" x14ac:dyDescent="0.25">
      <c r="A306" s="6">
        <v>45200</v>
      </c>
      <c r="B306" t="s">
        <v>16</v>
      </c>
      <c r="C306">
        <v>1</v>
      </c>
      <c r="D306">
        <f t="shared" si="36"/>
        <v>370.14</v>
      </c>
      <c r="E306">
        <f t="shared" si="37"/>
        <v>130.19999999999999</v>
      </c>
      <c r="F306">
        <f t="shared" si="38"/>
        <v>97.65</v>
      </c>
      <c r="G306">
        <f t="shared" si="39"/>
        <v>67.89</v>
      </c>
      <c r="H306">
        <f t="shared" si="40"/>
        <v>74.400000000000006</v>
      </c>
      <c r="I306">
        <v>0</v>
      </c>
      <c r="J306" s="22">
        <v>0.40920000000000001</v>
      </c>
      <c r="K306" s="22">
        <v>0.52080000000000004</v>
      </c>
      <c r="L306" s="22">
        <v>0.67890000000000006</v>
      </c>
      <c r="M306" s="22">
        <v>0.58590000000000009</v>
      </c>
      <c r="N306" s="22">
        <v>0.87420000000000009</v>
      </c>
      <c r="O306" s="24">
        <v>0.53010000000000013</v>
      </c>
      <c r="P306" s="24">
        <v>0.55800000000000005</v>
      </c>
      <c r="Q306" s="24">
        <v>0.79980000000000007</v>
      </c>
      <c r="R306" s="24">
        <v>0.5766</v>
      </c>
      <c r="S306" s="24">
        <v>0.60450000000000004</v>
      </c>
      <c r="T306" s="24">
        <v>0.84630000000000005</v>
      </c>
      <c r="U306" s="24">
        <v>0.41850000000000004</v>
      </c>
      <c r="V306" s="24">
        <v>0.78120000000000001</v>
      </c>
      <c r="W306" s="24">
        <v>0.81840000000000002</v>
      </c>
      <c r="X306" s="24">
        <v>0.88350000000000006</v>
      </c>
      <c r="Y306" s="24">
        <v>0.5766</v>
      </c>
      <c r="Z306" s="24">
        <v>0.77190000000000014</v>
      </c>
      <c r="AA306" s="25">
        <v>12.09</v>
      </c>
      <c r="AB306" s="25">
        <v>13.950000000000001</v>
      </c>
      <c r="AC306" s="25">
        <v>24.18</v>
      </c>
      <c r="AD306" s="25">
        <v>0</v>
      </c>
      <c r="AE306" s="25">
        <v>33.480000000000004</v>
      </c>
      <c r="AF306" s="25">
        <v>1.86</v>
      </c>
      <c r="AG306" s="25">
        <v>8.370000000000001</v>
      </c>
      <c r="AH306" s="25">
        <v>0</v>
      </c>
      <c r="AI306" s="25">
        <v>3.72</v>
      </c>
      <c r="AJ306" s="25">
        <v>0</v>
      </c>
      <c r="AK306" s="25">
        <v>16.740000000000002</v>
      </c>
      <c r="AL306" s="25">
        <v>2.79</v>
      </c>
      <c r="AM306" s="25">
        <v>4.6500000000000004</v>
      </c>
      <c r="AN306" s="25">
        <v>0</v>
      </c>
      <c r="AO306" s="25">
        <v>22.32</v>
      </c>
      <c r="AP306" s="25">
        <v>0</v>
      </c>
      <c r="AQ306" s="25">
        <v>0</v>
      </c>
      <c r="AR306" s="25">
        <v>13.950000000000001</v>
      </c>
      <c r="AS306" s="25">
        <v>0</v>
      </c>
      <c r="AT306" s="25">
        <v>30.69</v>
      </c>
      <c r="AU306" s="25">
        <v>6.5100000000000007</v>
      </c>
      <c r="AV306" s="25">
        <v>9.3000000000000007</v>
      </c>
      <c r="AW306" s="25">
        <v>1.86</v>
      </c>
      <c r="AX306" s="25">
        <v>0</v>
      </c>
      <c r="AY306" s="25">
        <v>1.86</v>
      </c>
      <c r="AZ306" s="25">
        <v>33.480000000000004</v>
      </c>
      <c r="BA306" s="25">
        <v>9.3000000000000007</v>
      </c>
      <c r="BB306" s="25">
        <v>0</v>
      </c>
      <c r="BC306" s="25">
        <v>0</v>
      </c>
      <c r="BD306" s="25">
        <v>5.58</v>
      </c>
      <c r="BE306" s="25">
        <v>19.53</v>
      </c>
      <c r="BF306" s="25">
        <v>14.88</v>
      </c>
      <c r="BG306" s="25">
        <v>13.950000000000001</v>
      </c>
      <c r="BH306" s="25">
        <v>44.64</v>
      </c>
      <c r="BI306" s="25">
        <v>0</v>
      </c>
      <c r="BJ306" s="25">
        <v>3.72</v>
      </c>
      <c r="BK306" s="25">
        <v>1.86</v>
      </c>
      <c r="BL306" s="25">
        <v>0</v>
      </c>
      <c r="BM306" s="25">
        <v>12.09</v>
      </c>
      <c r="BN306" s="25">
        <v>19.53</v>
      </c>
    </row>
    <row r="307" spans="1:66" x14ac:dyDescent="0.25">
      <c r="A307" s="6">
        <v>45201</v>
      </c>
      <c r="B307" t="s">
        <v>16</v>
      </c>
      <c r="C307">
        <v>2</v>
      </c>
      <c r="D307">
        <f t="shared" si="36"/>
        <v>544.98</v>
      </c>
      <c r="E307">
        <f t="shared" si="37"/>
        <v>120.89999999999991</v>
      </c>
      <c r="F307">
        <f t="shared" si="38"/>
        <v>158.10000000000002</v>
      </c>
      <c r="G307">
        <f t="shared" si="39"/>
        <v>148.80000000000013</v>
      </c>
      <c r="H307">
        <f t="shared" si="40"/>
        <v>117.17999999999999</v>
      </c>
      <c r="I307">
        <v>0</v>
      </c>
      <c r="J307" s="22">
        <v>0.26040000000000002</v>
      </c>
      <c r="K307" s="22">
        <v>0.68820000000000003</v>
      </c>
      <c r="L307" s="22">
        <v>0.67890000000000006</v>
      </c>
      <c r="M307" s="22">
        <v>0.52080000000000004</v>
      </c>
      <c r="N307" s="22">
        <v>0.88350000000000006</v>
      </c>
      <c r="O307" s="24">
        <v>0.74400000000000011</v>
      </c>
      <c r="P307" s="24">
        <v>0.68820000000000003</v>
      </c>
      <c r="Q307" s="24">
        <v>0.17670000000000002</v>
      </c>
      <c r="R307" s="24">
        <v>0.70680000000000009</v>
      </c>
      <c r="S307" s="24">
        <v>0.5766</v>
      </c>
      <c r="T307" s="24">
        <v>0.59520000000000006</v>
      </c>
      <c r="U307" s="24">
        <v>0.32550000000000007</v>
      </c>
      <c r="V307" s="24">
        <v>0.91139999999999999</v>
      </c>
      <c r="W307" s="24">
        <v>0.37200000000000005</v>
      </c>
      <c r="X307" s="24">
        <v>0.65100000000000013</v>
      </c>
      <c r="Y307" s="24">
        <v>0.87420000000000009</v>
      </c>
      <c r="Z307" s="24">
        <v>0.87420000000000009</v>
      </c>
      <c r="AA307" s="25">
        <v>50.220000000000006</v>
      </c>
      <c r="AB307" s="25">
        <v>26.040000000000003</v>
      </c>
      <c r="AC307" s="25">
        <v>0</v>
      </c>
      <c r="AD307" s="25">
        <v>27.900000000000002</v>
      </c>
      <c r="AE307" s="25">
        <v>0</v>
      </c>
      <c r="AF307" s="25">
        <v>11.16</v>
      </c>
      <c r="AG307" s="25">
        <v>13.020000000000001</v>
      </c>
      <c r="AH307" s="25">
        <v>4.6500000000000004</v>
      </c>
      <c r="AI307" s="25">
        <v>4.6500000000000004</v>
      </c>
      <c r="AJ307" s="25">
        <v>20.46</v>
      </c>
      <c r="AK307" s="25">
        <v>3.72</v>
      </c>
      <c r="AL307" s="25">
        <v>11.16</v>
      </c>
      <c r="AM307" s="25">
        <v>14.88</v>
      </c>
      <c r="AN307" s="25">
        <v>19.53</v>
      </c>
      <c r="AO307" s="25">
        <v>0</v>
      </c>
      <c r="AP307" s="25">
        <v>5.58</v>
      </c>
      <c r="AQ307" s="25">
        <v>0</v>
      </c>
      <c r="AR307" s="25">
        <v>17.670000000000002</v>
      </c>
      <c r="AS307" s="25">
        <v>45.57</v>
      </c>
      <c r="AT307" s="25">
        <v>2.79</v>
      </c>
      <c r="AU307" s="25">
        <v>0</v>
      </c>
      <c r="AV307" s="25">
        <v>20.46</v>
      </c>
      <c r="AW307" s="25">
        <v>27.900000000000109</v>
      </c>
      <c r="AX307" s="25">
        <v>0</v>
      </c>
      <c r="AY307" s="25">
        <v>0</v>
      </c>
      <c r="AZ307" s="25">
        <v>53.940000000000005</v>
      </c>
      <c r="BA307" s="25">
        <v>16.740000000000002</v>
      </c>
      <c r="BB307" s="25">
        <v>1.86</v>
      </c>
      <c r="BC307" s="25">
        <v>27.900000000000002</v>
      </c>
      <c r="BD307" s="25">
        <v>0</v>
      </c>
      <c r="BE307" s="25">
        <v>16.740000000000002</v>
      </c>
      <c r="BF307" s="25">
        <v>28.830000000000002</v>
      </c>
      <c r="BG307" s="25">
        <v>26.970000000000002</v>
      </c>
      <c r="BH307" s="25">
        <v>0.93</v>
      </c>
      <c r="BI307" s="25">
        <v>13.020000000000001</v>
      </c>
      <c r="BJ307" s="25">
        <v>16.740000000000002</v>
      </c>
      <c r="BK307" s="25">
        <v>7.44</v>
      </c>
      <c r="BL307" s="25">
        <v>0</v>
      </c>
      <c r="BM307" s="25">
        <v>10.229999999999896</v>
      </c>
      <c r="BN307" s="25">
        <v>0</v>
      </c>
    </row>
    <row r="308" spans="1:66" x14ac:dyDescent="0.25">
      <c r="A308" s="6">
        <v>45202</v>
      </c>
      <c r="B308" t="s">
        <v>16</v>
      </c>
      <c r="C308">
        <v>3</v>
      </c>
      <c r="D308">
        <f t="shared" si="36"/>
        <v>454.77</v>
      </c>
      <c r="E308">
        <f t="shared" ref="E308:E336" si="41">SUM(BE308:BN308)</f>
        <v>96.72</v>
      </c>
      <c r="F308">
        <f t="shared" ref="F308:F336" si="42">SUM(AA308:AJ308)</f>
        <v>104.16</v>
      </c>
      <c r="G308">
        <f t="shared" ref="G308:G336" si="43">SUM(AU308:BD308)</f>
        <v>92.07</v>
      </c>
      <c r="H308">
        <f t="shared" ref="H308:H336" si="44">SUM(AL308:AT308)</f>
        <v>161.82000000000002</v>
      </c>
      <c r="I308">
        <v>0</v>
      </c>
      <c r="J308" s="22">
        <v>0.6603</v>
      </c>
      <c r="K308" s="22">
        <v>0.60450000000000004</v>
      </c>
      <c r="L308" s="22">
        <v>0.69750000000000001</v>
      </c>
      <c r="M308" s="22">
        <v>0.79980000000000007</v>
      </c>
      <c r="N308" s="22">
        <v>0.83700000000000008</v>
      </c>
      <c r="O308" s="24">
        <v>0.85560000000000003</v>
      </c>
      <c r="P308" s="24">
        <v>9.3000000000000013E-2</v>
      </c>
      <c r="Q308" s="24">
        <v>0.90210000000000001</v>
      </c>
      <c r="R308" s="24">
        <v>0.45569999999999999</v>
      </c>
      <c r="S308" s="24">
        <v>0.70680000000000009</v>
      </c>
      <c r="T308" s="24">
        <v>0.92070000000000007</v>
      </c>
      <c r="U308" s="24">
        <v>0.27900000000000003</v>
      </c>
      <c r="V308" s="24">
        <v>0.75330000000000008</v>
      </c>
      <c r="W308" s="24">
        <v>0.65100000000000013</v>
      </c>
      <c r="X308" s="24">
        <v>0.34410000000000002</v>
      </c>
      <c r="Y308" s="24">
        <v>0.81840000000000002</v>
      </c>
      <c r="Z308" s="24">
        <v>0.70680000000000009</v>
      </c>
      <c r="AA308" s="25">
        <v>17.670000000000002</v>
      </c>
      <c r="AB308" s="25">
        <v>0.93</v>
      </c>
      <c r="AC308" s="25">
        <v>26.040000000000003</v>
      </c>
      <c r="AD308" s="25">
        <v>6.5100000000000007</v>
      </c>
      <c r="AE308" s="25">
        <v>23.25</v>
      </c>
      <c r="AF308" s="25">
        <v>9.3000000000000007</v>
      </c>
      <c r="AG308" s="25">
        <v>13.020000000000001</v>
      </c>
      <c r="AH308" s="25">
        <v>0</v>
      </c>
      <c r="AI308" s="25">
        <v>5.58</v>
      </c>
      <c r="AJ308" s="25">
        <v>1.86</v>
      </c>
      <c r="AK308" s="25">
        <v>0</v>
      </c>
      <c r="AL308" s="25">
        <v>32.550000000000004</v>
      </c>
      <c r="AM308" s="25">
        <v>4.6500000000000004</v>
      </c>
      <c r="AN308" s="25">
        <v>49.29</v>
      </c>
      <c r="AO308" s="25">
        <v>12.09</v>
      </c>
      <c r="AP308" s="25">
        <v>26.040000000000003</v>
      </c>
      <c r="AQ308" s="25">
        <v>29.76</v>
      </c>
      <c r="AR308" s="25">
        <v>0</v>
      </c>
      <c r="AS308" s="25">
        <v>7.44</v>
      </c>
      <c r="AT308" s="25">
        <v>0</v>
      </c>
      <c r="AU308" s="25">
        <v>0</v>
      </c>
      <c r="AV308" s="25">
        <v>28.830000000000002</v>
      </c>
      <c r="AW308" s="25">
        <v>8.370000000000001</v>
      </c>
      <c r="AX308" s="25">
        <v>9.3000000000000007</v>
      </c>
      <c r="AY308" s="25">
        <v>11.16</v>
      </c>
      <c r="AZ308" s="25">
        <v>1.86</v>
      </c>
      <c r="BA308" s="25">
        <v>14.88</v>
      </c>
      <c r="BB308" s="25">
        <v>1.86</v>
      </c>
      <c r="BC308" s="25">
        <v>0</v>
      </c>
      <c r="BD308" s="25">
        <v>15.81</v>
      </c>
      <c r="BE308" s="25">
        <v>27.900000000000002</v>
      </c>
      <c r="BF308" s="25">
        <v>0</v>
      </c>
      <c r="BG308" s="25">
        <v>19.53</v>
      </c>
      <c r="BH308" s="25">
        <v>2.79</v>
      </c>
      <c r="BI308" s="25">
        <v>0</v>
      </c>
      <c r="BJ308" s="25">
        <v>12.09</v>
      </c>
      <c r="BK308" s="25">
        <v>0</v>
      </c>
      <c r="BL308" s="25">
        <v>17.670000000000002</v>
      </c>
      <c r="BM308" s="25">
        <v>16.740000000000002</v>
      </c>
      <c r="BN308" s="25">
        <v>0</v>
      </c>
    </row>
    <row r="309" spans="1:66" x14ac:dyDescent="0.25">
      <c r="A309" s="6">
        <v>45203</v>
      </c>
      <c r="B309" t="s">
        <v>16</v>
      </c>
      <c r="C309">
        <v>4</v>
      </c>
      <c r="D309">
        <f t="shared" si="36"/>
        <v>385.95</v>
      </c>
      <c r="E309">
        <f t="shared" si="41"/>
        <v>56.730000000000004</v>
      </c>
      <c r="F309">
        <f t="shared" si="42"/>
        <v>62.309999999999995</v>
      </c>
      <c r="G309">
        <f t="shared" si="43"/>
        <v>151.59000000000003</v>
      </c>
      <c r="H309">
        <f t="shared" si="44"/>
        <v>115.32000000000001</v>
      </c>
      <c r="I309">
        <v>0</v>
      </c>
      <c r="J309" s="22">
        <v>0.16739999999999999</v>
      </c>
      <c r="K309" s="22">
        <v>0.30690000000000001</v>
      </c>
      <c r="L309" s="22">
        <v>0.65100000000000013</v>
      </c>
      <c r="M309" s="22">
        <v>0.46500000000000002</v>
      </c>
      <c r="N309" s="22">
        <v>0.92070000000000007</v>
      </c>
      <c r="O309" s="24">
        <v>0.23250000000000001</v>
      </c>
      <c r="P309" s="24">
        <v>0.51150000000000007</v>
      </c>
      <c r="Q309" s="24">
        <v>0.91139999999999999</v>
      </c>
      <c r="R309" s="24">
        <v>0.58590000000000009</v>
      </c>
      <c r="S309" s="24">
        <v>0.65100000000000013</v>
      </c>
      <c r="T309" s="24">
        <v>0.60450000000000004</v>
      </c>
      <c r="U309" s="24">
        <v>0.43710000000000004</v>
      </c>
      <c r="V309" s="24">
        <v>0.89280000000000004</v>
      </c>
      <c r="W309" s="24">
        <v>0.29760000000000003</v>
      </c>
      <c r="X309" s="24">
        <v>0.50220000000000009</v>
      </c>
      <c r="Y309" s="24">
        <v>0.93</v>
      </c>
      <c r="Z309" s="24">
        <v>0.2883</v>
      </c>
      <c r="AA309" s="25">
        <v>13.020000000000001</v>
      </c>
      <c r="AB309" s="25">
        <v>2.79</v>
      </c>
      <c r="AC309" s="25">
        <v>0</v>
      </c>
      <c r="AD309" s="25">
        <v>16.740000000000002</v>
      </c>
      <c r="AE309" s="25">
        <v>4.6500000000000004</v>
      </c>
      <c r="AF309" s="25">
        <v>7.44</v>
      </c>
      <c r="AG309" s="25">
        <v>0</v>
      </c>
      <c r="AH309" s="25">
        <v>3.72</v>
      </c>
      <c r="AI309" s="25">
        <v>7.44</v>
      </c>
      <c r="AJ309" s="25">
        <v>6.5100000000000007</v>
      </c>
      <c r="AK309" s="25">
        <v>0</v>
      </c>
      <c r="AL309" s="25">
        <v>12.09</v>
      </c>
      <c r="AM309" s="25">
        <v>13.020000000000001</v>
      </c>
      <c r="AN309" s="25">
        <v>4.6500000000000004</v>
      </c>
      <c r="AO309" s="25">
        <v>29.76</v>
      </c>
      <c r="AP309" s="25">
        <v>2.79</v>
      </c>
      <c r="AQ309" s="25">
        <v>1.86</v>
      </c>
      <c r="AR309" s="25">
        <v>15.81</v>
      </c>
      <c r="AS309" s="25">
        <v>35.340000000000003</v>
      </c>
      <c r="AT309" s="25">
        <v>0</v>
      </c>
      <c r="AU309" s="25">
        <v>15.81</v>
      </c>
      <c r="AV309" s="25">
        <v>8.370000000000001</v>
      </c>
      <c r="AW309" s="25">
        <v>26.040000000000003</v>
      </c>
      <c r="AX309" s="25">
        <v>4.6500000000000004</v>
      </c>
      <c r="AY309" s="25">
        <v>14.88</v>
      </c>
      <c r="AZ309" s="25">
        <v>5.58</v>
      </c>
      <c r="BA309" s="25">
        <v>10.23</v>
      </c>
      <c r="BB309" s="25">
        <v>46.5</v>
      </c>
      <c r="BC309" s="25">
        <v>1.86</v>
      </c>
      <c r="BD309" s="25">
        <v>17.670000000000002</v>
      </c>
      <c r="BE309" s="25">
        <v>0</v>
      </c>
      <c r="BF309" s="25">
        <v>2.79</v>
      </c>
      <c r="BG309" s="25">
        <v>13.020000000000001</v>
      </c>
      <c r="BH309" s="25">
        <v>0</v>
      </c>
      <c r="BI309" s="25">
        <v>16.740000000000002</v>
      </c>
      <c r="BJ309" s="25">
        <v>0</v>
      </c>
      <c r="BK309" s="25">
        <v>0</v>
      </c>
      <c r="BL309" s="25">
        <v>19.53</v>
      </c>
      <c r="BM309" s="25">
        <v>0</v>
      </c>
      <c r="BN309" s="25">
        <v>4.6500000000000004</v>
      </c>
    </row>
    <row r="310" spans="1:66" x14ac:dyDescent="0.25">
      <c r="A310" s="6">
        <v>45204</v>
      </c>
      <c r="B310" t="s">
        <v>16</v>
      </c>
      <c r="C310">
        <v>5</v>
      </c>
      <c r="D310">
        <f t="shared" si="36"/>
        <v>327.36</v>
      </c>
      <c r="E310">
        <f t="shared" si="41"/>
        <v>89.280000000000015</v>
      </c>
      <c r="F310">
        <f t="shared" si="42"/>
        <v>79.05</v>
      </c>
      <c r="G310">
        <f t="shared" si="43"/>
        <v>78.12</v>
      </c>
      <c r="H310">
        <f t="shared" si="44"/>
        <v>80.910000000000011</v>
      </c>
      <c r="I310">
        <v>0</v>
      </c>
      <c r="J310" s="22">
        <v>0.27900000000000003</v>
      </c>
      <c r="K310" s="22">
        <v>0.79980000000000007</v>
      </c>
      <c r="L310" s="22">
        <v>0.24180000000000001</v>
      </c>
      <c r="M310" s="22">
        <v>0.91139999999999999</v>
      </c>
      <c r="N310" s="22">
        <v>0.84630000000000005</v>
      </c>
      <c r="O310" s="24">
        <v>0.70680000000000009</v>
      </c>
      <c r="P310" s="24">
        <v>0.93</v>
      </c>
      <c r="Q310" s="24">
        <v>0.80910000000000004</v>
      </c>
      <c r="R310" s="24">
        <v>0.60450000000000004</v>
      </c>
      <c r="S310" s="24">
        <v>0.6231000000000001</v>
      </c>
      <c r="T310" s="24">
        <v>0.45569999999999999</v>
      </c>
      <c r="U310" s="24">
        <v>0.75330000000000008</v>
      </c>
      <c r="V310" s="24">
        <v>0.93</v>
      </c>
      <c r="W310" s="24">
        <v>0.93</v>
      </c>
      <c r="X310" s="24">
        <v>0.83700000000000008</v>
      </c>
      <c r="Y310" s="24">
        <v>0.42780000000000001</v>
      </c>
      <c r="Z310" s="24">
        <v>0.52080000000000004</v>
      </c>
      <c r="AA310" s="25">
        <v>0</v>
      </c>
      <c r="AB310" s="25">
        <v>5.58</v>
      </c>
      <c r="AC310" s="25">
        <v>0</v>
      </c>
      <c r="AD310" s="25">
        <v>10.23</v>
      </c>
      <c r="AE310" s="25">
        <v>27.900000000000002</v>
      </c>
      <c r="AF310" s="25">
        <v>0</v>
      </c>
      <c r="AG310" s="25">
        <v>0</v>
      </c>
      <c r="AH310" s="25">
        <v>0</v>
      </c>
      <c r="AI310" s="25">
        <v>22.32</v>
      </c>
      <c r="AJ310" s="25">
        <v>13.020000000000001</v>
      </c>
      <c r="AK310" s="25">
        <v>5.58</v>
      </c>
      <c r="AL310" s="25">
        <v>15.81</v>
      </c>
      <c r="AM310" s="25">
        <v>0</v>
      </c>
      <c r="AN310" s="25">
        <v>21.39</v>
      </c>
      <c r="AO310" s="25">
        <v>20.46</v>
      </c>
      <c r="AP310" s="25">
        <v>22.32</v>
      </c>
      <c r="AQ310" s="25">
        <v>0</v>
      </c>
      <c r="AR310" s="25">
        <v>0</v>
      </c>
      <c r="AS310" s="25">
        <v>0.93</v>
      </c>
      <c r="AT310" s="25">
        <v>0</v>
      </c>
      <c r="AU310" s="25">
        <v>0</v>
      </c>
      <c r="AV310" s="25">
        <v>0.93</v>
      </c>
      <c r="AW310" s="25">
        <v>12.09</v>
      </c>
      <c r="AX310" s="25">
        <v>0</v>
      </c>
      <c r="AY310" s="25">
        <v>0</v>
      </c>
      <c r="AZ310" s="25">
        <v>16.740000000000002</v>
      </c>
      <c r="BA310" s="25">
        <v>22.32</v>
      </c>
      <c r="BB310" s="25">
        <v>12.09</v>
      </c>
      <c r="BC310" s="25">
        <v>6.5100000000000007</v>
      </c>
      <c r="BD310" s="25">
        <v>7.44</v>
      </c>
      <c r="BE310" s="25">
        <v>11.16</v>
      </c>
      <c r="BF310" s="25">
        <v>0</v>
      </c>
      <c r="BG310" s="25">
        <v>0</v>
      </c>
      <c r="BH310" s="25">
        <v>0</v>
      </c>
      <c r="BI310" s="25">
        <v>21.39</v>
      </c>
      <c r="BJ310" s="25">
        <v>7.44</v>
      </c>
      <c r="BK310" s="25">
        <v>29.76</v>
      </c>
      <c r="BL310" s="25">
        <v>8.370000000000001</v>
      </c>
      <c r="BM310" s="25">
        <v>8.370000000000001</v>
      </c>
      <c r="BN310" s="25">
        <v>2.79</v>
      </c>
    </row>
    <row r="311" spans="1:66" x14ac:dyDescent="0.25">
      <c r="A311" s="6">
        <v>45205</v>
      </c>
      <c r="B311" t="s">
        <v>16</v>
      </c>
      <c r="C311">
        <v>6</v>
      </c>
      <c r="D311">
        <f t="shared" si="36"/>
        <v>586.83000000000027</v>
      </c>
      <c r="E311">
        <f t="shared" si="41"/>
        <v>138.57000000000002</v>
      </c>
      <c r="F311">
        <f t="shared" si="42"/>
        <v>166.47</v>
      </c>
      <c r="G311">
        <f t="shared" si="43"/>
        <v>168.33000000000013</v>
      </c>
      <c r="H311">
        <f t="shared" si="44"/>
        <v>113.46000000000012</v>
      </c>
      <c r="I311">
        <v>0</v>
      </c>
      <c r="J311" s="22">
        <v>0.59520000000000006</v>
      </c>
      <c r="K311" s="22">
        <v>0.6603</v>
      </c>
      <c r="L311" s="22">
        <v>0.92070000000000007</v>
      </c>
      <c r="M311" s="22">
        <v>0.78120000000000001</v>
      </c>
      <c r="N311" s="22">
        <v>0.8277000000000001</v>
      </c>
      <c r="O311" s="24">
        <v>0.86490000000000011</v>
      </c>
      <c r="P311" s="24">
        <v>0.69750000000000001</v>
      </c>
      <c r="Q311" s="24">
        <v>0.6603</v>
      </c>
      <c r="R311" s="24">
        <v>0.74400000000000011</v>
      </c>
      <c r="S311" s="24">
        <v>0.69750000000000001</v>
      </c>
      <c r="T311" s="24">
        <v>0.70680000000000009</v>
      </c>
      <c r="U311" s="24">
        <v>0.43710000000000004</v>
      </c>
      <c r="V311" s="24">
        <v>0.2697</v>
      </c>
      <c r="W311" s="24">
        <v>0.88350000000000006</v>
      </c>
      <c r="X311" s="24">
        <v>0.93</v>
      </c>
      <c r="Y311" s="24">
        <v>0.51150000000000007</v>
      </c>
      <c r="Z311" s="24">
        <v>0.78120000000000001</v>
      </c>
      <c r="AA311" s="25">
        <v>36.270000000000003</v>
      </c>
      <c r="AB311" s="25">
        <v>0.93</v>
      </c>
      <c r="AC311" s="25">
        <v>0</v>
      </c>
      <c r="AD311" s="25">
        <v>1.86</v>
      </c>
      <c r="AE311" s="25">
        <v>0</v>
      </c>
      <c r="AF311" s="25">
        <v>49.29</v>
      </c>
      <c r="AG311" s="25">
        <v>24.18</v>
      </c>
      <c r="AH311" s="25">
        <v>9.3000000000000007</v>
      </c>
      <c r="AI311" s="25">
        <v>8.370000000000001</v>
      </c>
      <c r="AJ311" s="25">
        <v>36.270000000000003</v>
      </c>
      <c r="AK311" s="25">
        <v>0.93</v>
      </c>
      <c r="AL311" s="25">
        <v>0.93000000000010574</v>
      </c>
      <c r="AM311" s="25">
        <v>28.830000000000002</v>
      </c>
      <c r="AN311" s="25">
        <v>20.46</v>
      </c>
      <c r="AO311" s="25">
        <v>0</v>
      </c>
      <c r="AP311" s="25">
        <v>5.58</v>
      </c>
      <c r="AQ311" s="25">
        <v>52.080000000000005</v>
      </c>
      <c r="AR311" s="25">
        <v>4.6500000000000004</v>
      </c>
      <c r="AS311" s="25">
        <v>0</v>
      </c>
      <c r="AT311" s="25">
        <v>0.93</v>
      </c>
      <c r="AU311" s="25">
        <v>19.53</v>
      </c>
      <c r="AV311" s="25">
        <v>26.040000000000003</v>
      </c>
      <c r="AW311" s="25">
        <v>6.5100000000000007</v>
      </c>
      <c r="AX311" s="25">
        <v>2.79</v>
      </c>
      <c r="AY311" s="25">
        <v>26.970000000000002</v>
      </c>
      <c r="AZ311" s="25">
        <v>16.740000000000002</v>
      </c>
      <c r="BA311" s="25">
        <v>6.5100000000000007</v>
      </c>
      <c r="BB311" s="25">
        <v>20.460000000000107</v>
      </c>
      <c r="BC311" s="25">
        <v>38.130000000000003</v>
      </c>
      <c r="BD311" s="25">
        <v>4.6500000000000004</v>
      </c>
      <c r="BE311" s="25">
        <v>28.830000000000002</v>
      </c>
      <c r="BF311" s="25">
        <v>0</v>
      </c>
      <c r="BG311" s="25">
        <v>10.23</v>
      </c>
      <c r="BH311" s="25">
        <v>20.46</v>
      </c>
      <c r="BI311" s="25">
        <v>8.370000000000001</v>
      </c>
      <c r="BJ311" s="25">
        <v>18.600000000000001</v>
      </c>
      <c r="BK311" s="25">
        <v>2.79</v>
      </c>
      <c r="BL311" s="25">
        <v>4.6500000000000004</v>
      </c>
      <c r="BM311" s="25">
        <v>33.480000000000004</v>
      </c>
      <c r="BN311" s="25">
        <v>11.16</v>
      </c>
    </row>
    <row r="312" spans="1:66" x14ac:dyDescent="0.25">
      <c r="A312" s="6">
        <v>45206</v>
      </c>
      <c r="B312" t="s">
        <v>16</v>
      </c>
      <c r="C312">
        <v>7</v>
      </c>
      <c r="D312">
        <f t="shared" si="36"/>
        <v>360.84000000000015</v>
      </c>
      <c r="E312">
        <f t="shared" si="41"/>
        <v>69.750000000000014</v>
      </c>
      <c r="F312">
        <f t="shared" si="42"/>
        <v>63.24</v>
      </c>
      <c r="G312">
        <f t="shared" si="43"/>
        <v>87.420000000000101</v>
      </c>
      <c r="H312">
        <f t="shared" si="44"/>
        <v>140.43000000000004</v>
      </c>
      <c r="I312">
        <v>0</v>
      </c>
      <c r="J312" s="22">
        <v>0.22320000000000001</v>
      </c>
      <c r="K312" s="22">
        <v>0.50220000000000009</v>
      </c>
      <c r="L312" s="22">
        <v>0.66959999999999997</v>
      </c>
      <c r="M312" s="22">
        <v>0.76260000000000006</v>
      </c>
      <c r="N312" s="22">
        <v>0.34410000000000002</v>
      </c>
      <c r="O312" s="24">
        <v>0.79049999999999998</v>
      </c>
      <c r="P312" s="24">
        <v>0.51150000000000007</v>
      </c>
      <c r="Q312" s="24">
        <v>0.72540000000000004</v>
      </c>
      <c r="R312" s="24">
        <v>0.79049999999999998</v>
      </c>
      <c r="S312" s="24">
        <v>0.61380000000000001</v>
      </c>
      <c r="T312" s="24">
        <v>0.69750000000000001</v>
      </c>
      <c r="U312" s="24">
        <v>0.52080000000000004</v>
      </c>
      <c r="V312" s="24">
        <v>0.85560000000000003</v>
      </c>
      <c r="W312" s="24">
        <v>0.77190000000000014</v>
      </c>
      <c r="X312" s="24">
        <v>0.30690000000000001</v>
      </c>
      <c r="Y312" s="24">
        <v>0.41850000000000004</v>
      </c>
      <c r="Z312" s="24">
        <v>0.23250000000000001</v>
      </c>
      <c r="AA312" s="25">
        <v>0</v>
      </c>
      <c r="AB312" s="25">
        <v>5.58</v>
      </c>
      <c r="AC312" s="25">
        <v>0</v>
      </c>
      <c r="AD312" s="25">
        <v>6.5100000000000007</v>
      </c>
      <c r="AE312" s="25">
        <v>27.900000000000002</v>
      </c>
      <c r="AF312" s="25">
        <v>3.72</v>
      </c>
      <c r="AG312" s="25">
        <v>14.88</v>
      </c>
      <c r="AH312" s="25">
        <v>0</v>
      </c>
      <c r="AI312" s="25">
        <v>2.79</v>
      </c>
      <c r="AJ312" s="25">
        <v>1.86</v>
      </c>
      <c r="AK312" s="25">
        <v>20.46</v>
      </c>
      <c r="AL312" s="25">
        <v>4.6500000000000004</v>
      </c>
      <c r="AM312" s="25">
        <v>13.950000000000001</v>
      </c>
      <c r="AN312" s="25">
        <v>15.81</v>
      </c>
      <c r="AO312" s="25">
        <v>17.670000000000002</v>
      </c>
      <c r="AP312" s="25">
        <v>26.040000000000003</v>
      </c>
      <c r="AQ312" s="25">
        <v>0.93</v>
      </c>
      <c r="AR312" s="25">
        <v>33.480000000000004</v>
      </c>
      <c r="AS312" s="25">
        <v>22.32</v>
      </c>
      <c r="AT312" s="25">
        <v>5.58</v>
      </c>
      <c r="AU312" s="25">
        <v>0</v>
      </c>
      <c r="AV312" s="25">
        <v>25.110000000000003</v>
      </c>
      <c r="AW312" s="25">
        <v>15.81</v>
      </c>
      <c r="AX312" s="25">
        <v>3.7200000000001059</v>
      </c>
      <c r="AY312" s="25">
        <v>2.79</v>
      </c>
      <c r="AZ312" s="25">
        <v>0</v>
      </c>
      <c r="BA312" s="25">
        <v>7.44</v>
      </c>
      <c r="BB312" s="25">
        <v>0</v>
      </c>
      <c r="BC312" s="25">
        <v>14.88</v>
      </c>
      <c r="BD312" s="25">
        <v>17.670000000000002</v>
      </c>
      <c r="BE312" s="25">
        <v>19.53</v>
      </c>
      <c r="BF312" s="25">
        <v>1.86</v>
      </c>
      <c r="BG312" s="25">
        <v>35.340000000000003</v>
      </c>
      <c r="BH312" s="25">
        <v>0</v>
      </c>
      <c r="BI312" s="25">
        <v>0</v>
      </c>
      <c r="BJ312" s="25">
        <v>8.370000000000001</v>
      </c>
      <c r="BK312" s="25">
        <v>0</v>
      </c>
      <c r="BL312" s="25">
        <v>0</v>
      </c>
      <c r="BM312" s="25">
        <v>0</v>
      </c>
      <c r="BN312" s="25">
        <v>4.6500000000000004</v>
      </c>
    </row>
    <row r="313" spans="1:66" x14ac:dyDescent="0.25">
      <c r="A313" s="6">
        <v>45207</v>
      </c>
      <c r="B313" t="s">
        <v>16</v>
      </c>
      <c r="C313">
        <v>8</v>
      </c>
      <c r="D313">
        <f t="shared" si="36"/>
        <v>395.25000000000006</v>
      </c>
      <c r="E313">
        <f t="shared" si="41"/>
        <v>60.45</v>
      </c>
      <c r="F313">
        <f t="shared" si="42"/>
        <v>94.860000000000056</v>
      </c>
      <c r="G313">
        <f t="shared" si="43"/>
        <v>107.88000000000002</v>
      </c>
      <c r="H313">
        <f t="shared" si="44"/>
        <v>132.06</v>
      </c>
      <c r="I313">
        <v>0</v>
      </c>
      <c r="J313" s="22">
        <v>0.92070000000000007</v>
      </c>
      <c r="K313" s="22">
        <v>0.77190000000000014</v>
      </c>
      <c r="L313" s="22">
        <v>0.92070000000000007</v>
      </c>
      <c r="M313" s="22">
        <v>0.73470000000000002</v>
      </c>
      <c r="N313" s="22">
        <v>0.92070000000000007</v>
      </c>
      <c r="O313" s="24">
        <v>0.55800000000000005</v>
      </c>
      <c r="P313" s="24">
        <v>0.71610000000000007</v>
      </c>
      <c r="Q313" s="24">
        <v>0.59520000000000006</v>
      </c>
      <c r="R313" s="24">
        <v>0.87420000000000009</v>
      </c>
      <c r="S313" s="24">
        <v>0.90210000000000001</v>
      </c>
      <c r="T313" s="24">
        <v>0.93</v>
      </c>
      <c r="U313" s="24">
        <v>0.90210000000000001</v>
      </c>
      <c r="V313" s="24">
        <v>0.88350000000000006</v>
      </c>
      <c r="W313" s="24">
        <v>0.87420000000000009</v>
      </c>
      <c r="X313" s="24">
        <v>0.5766</v>
      </c>
      <c r="Y313" s="24">
        <v>0.24180000000000001</v>
      </c>
      <c r="Z313" s="24">
        <v>0.83700000000000008</v>
      </c>
      <c r="AA313" s="25">
        <v>7.44</v>
      </c>
      <c r="AB313" s="25">
        <v>0</v>
      </c>
      <c r="AC313" s="25">
        <v>0</v>
      </c>
      <c r="AD313" s="25">
        <v>0</v>
      </c>
      <c r="AE313" s="25">
        <v>0.9300000000000529</v>
      </c>
      <c r="AF313" s="25">
        <v>0</v>
      </c>
      <c r="AG313" s="25">
        <v>38.130000000000003</v>
      </c>
      <c r="AH313" s="25">
        <v>18.600000000000001</v>
      </c>
      <c r="AI313" s="25">
        <v>29.76</v>
      </c>
      <c r="AJ313" s="25">
        <v>0</v>
      </c>
      <c r="AK313" s="25">
        <v>22.32</v>
      </c>
      <c r="AL313" s="25">
        <v>1.86</v>
      </c>
      <c r="AM313" s="25">
        <v>29.76</v>
      </c>
      <c r="AN313" s="25">
        <v>7.44</v>
      </c>
      <c r="AO313" s="25">
        <v>39.99</v>
      </c>
      <c r="AP313" s="25">
        <v>0</v>
      </c>
      <c r="AQ313" s="25">
        <v>38.130000000000003</v>
      </c>
      <c r="AR313" s="25">
        <v>14.88</v>
      </c>
      <c r="AS313" s="25">
        <v>0</v>
      </c>
      <c r="AT313" s="25">
        <v>0</v>
      </c>
      <c r="AU313" s="25">
        <v>10.23</v>
      </c>
      <c r="AV313" s="25">
        <v>1.86</v>
      </c>
      <c r="AW313" s="25">
        <v>5.58</v>
      </c>
      <c r="AX313" s="25">
        <v>0.93</v>
      </c>
      <c r="AY313" s="25">
        <v>31.62</v>
      </c>
      <c r="AZ313" s="25">
        <v>20.46</v>
      </c>
      <c r="BA313" s="25">
        <v>2.79</v>
      </c>
      <c r="BB313" s="25">
        <v>4.6500000000000004</v>
      </c>
      <c r="BC313" s="25">
        <v>2.79</v>
      </c>
      <c r="BD313" s="25">
        <v>26.970000000000002</v>
      </c>
      <c r="BE313" s="25">
        <v>0</v>
      </c>
      <c r="BF313" s="25">
        <v>1.86</v>
      </c>
      <c r="BG313" s="25">
        <v>0</v>
      </c>
      <c r="BH313" s="25">
        <v>0</v>
      </c>
      <c r="BI313" s="25">
        <v>15.81</v>
      </c>
      <c r="BJ313" s="25">
        <v>10.23</v>
      </c>
      <c r="BK313" s="25">
        <v>0</v>
      </c>
      <c r="BL313" s="25">
        <v>0</v>
      </c>
      <c r="BM313" s="25">
        <v>21.39</v>
      </c>
      <c r="BN313" s="25">
        <v>11.16</v>
      </c>
    </row>
    <row r="314" spans="1:66" x14ac:dyDescent="0.25">
      <c r="A314" s="6">
        <v>45208</v>
      </c>
      <c r="B314" t="s">
        <v>16</v>
      </c>
      <c r="C314">
        <v>9</v>
      </c>
      <c r="D314">
        <f t="shared" si="36"/>
        <v>308.75999999999993</v>
      </c>
      <c r="E314">
        <f t="shared" si="41"/>
        <v>133.91999999999993</v>
      </c>
      <c r="F314">
        <f t="shared" si="42"/>
        <v>82.77000000000001</v>
      </c>
      <c r="G314">
        <f t="shared" si="43"/>
        <v>62.31</v>
      </c>
      <c r="H314">
        <f t="shared" si="44"/>
        <v>29.759999999999998</v>
      </c>
      <c r="I314">
        <v>1</v>
      </c>
      <c r="J314" s="22">
        <v>0.22320000000000001</v>
      </c>
      <c r="K314" s="22">
        <v>0.49290000000000006</v>
      </c>
      <c r="L314" s="22">
        <v>0.56730000000000003</v>
      </c>
      <c r="M314" s="22">
        <v>0.88349999999999995</v>
      </c>
      <c r="N314" s="22">
        <v>0.84630000000000005</v>
      </c>
      <c r="O314" s="24">
        <v>0.79049999999999998</v>
      </c>
      <c r="P314" s="24">
        <v>0.66959999999999997</v>
      </c>
      <c r="Q314" s="24">
        <v>0.72540000000000004</v>
      </c>
      <c r="R314" s="24">
        <v>0.90210000000000001</v>
      </c>
      <c r="S314" s="24">
        <v>0.69750000000000001</v>
      </c>
      <c r="T314" s="24">
        <v>0.80910000000000004</v>
      </c>
      <c r="U314" s="24">
        <v>0.85560000000000003</v>
      </c>
      <c r="V314" s="24">
        <v>0.46500000000000002</v>
      </c>
      <c r="W314" s="24">
        <v>0.89280000000000004</v>
      </c>
      <c r="X314" s="24">
        <v>0.78120000000000001</v>
      </c>
      <c r="Y314" s="24">
        <v>0.86490000000000011</v>
      </c>
      <c r="Z314" s="24">
        <v>0.3906</v>
      </c>
      <c r="AA314" s="25">
        <v>14.88</v>
      </c>
      <c r="AB314" s="25">
        <v>2.79</v>
      </c>
      <c r="AC314" s="25">
        <v>0</v>
      </c>
      <c r="AD314" s="25">
        <v>0.93</v>
      </c>
      <c r="AE314" s="25">
        <v>0</v>
      </c>
      <c r="AF314" s="25">
        <v>15.81</v>
      </c>
      <c r="AG314" s="25">
        <v>11.16</v>
      </c>
      <c r="AH314" s="25">
        <v>35.340000000000003</v>
      </c>
      <c r="AI314" s="25">
        <v>0</v>
      </c>
      <c r="AJ314" s="25">
        <v>1.86</v>
      </c>
      <c r="AK314" s="25">
        <v>38.130000000000003</v>
      </c>
      <c r="AL314" s="25">
        <v>0</v>
      </c>
      <c r="AM314" s="25">
        <v>15.81</v>
      </c>
      <c r="AN314" s="25">
        <v>0</v>
      </c>
      <c r="AO314" s="25">
        <v>10.23</v>
      </c>
      <c r="AP314" s="25">
        <v>0</v>
      </c>
      <c r="AQ314" s="25">
        <v>1.86</v>
      </c>
      <c r="AR314" s="25">
        <v>0</v>
      </c>
      <c r="AS314" s="25">
        <v>0</v>
      </c>
      <c r="AT314" s="25">
        <v>1.86</v>
      </c>
      <c r="AU314" s="25">
        <v>0</v>
      </c>
      <c r="AV314" s="25">
        <v>8.370000000000001</v>
      </c>
      <c r="AW314" s="25">
        <v>0</v>
      </c>
      <c r="AX314" s="25">
        <v>0</v>
      </c>
      <c r="AY314" s="25">
        <v>2.79</v>
      </c>
      <c r="AZ314" s="25">
        <v>2.79</v>
      </c>
      <c r="BA314" s="25">
        <v>0</v>
      </c>
      <c r="BB314" s="25">
        <v>14.88</v>
      </c>
      <c r="BC314" s="25">
        <v>21.39</v>
      </c>
      <c r="BD314" s="25">
        <v>12.09</v>
      </c>
      <c r="BE314" s="25">
        <v>16.740000000000002</v>
      </c>
      <c r="BF314" s="25">
        <v>28.830000000000002</v>
      </c>
      <c r="BG314" s="25">
        <v>18.600000000000001</v>
      </c>
      <c r="BH314" s="25">
        <v>18.600000000000001</v>
      </c>
      <c r="BI314" s="25">
        <v>13.020000000000001</v>
      </c>
      <c r="BJ314" s="25">
        <v>0</v>
      </c>
      <c r="BK314" s="25">
        <v>18.600000000000001</v>
      </c>
      <c r="BL314" s="25">
        <v>8.370000000000001</v>
      </c>
      <c r="BM314" s="25">
        <v>2.79</v>
      </c>
      <c r="BN314" s="25">
        <v>8.3699999999998944</v>
      </c>
    </row>
    <row r="315" spans="1:66" x14ac:dyDescent="0.25">
      <c r="A315" s="6">
        <v>45209</v>
      </c>
      <c r="B315" t="s">
        <v>16</v>
      </c>
      <c r="C315">
        <v>10</v>
      </c>
      <c r="D315">
        <f t="shared" si="36"/>
        <v>580.32000000000005</v>
      </c>
      <c r="E315">
        <f t="shared" si="41"/>
        <v>119.97</v>
      </c>
      <c r="F315">
        <f t="shared" si="42"/>
        <v>186</v>
      </c>
      <c r="G315">
        <f t="shared" si="43"/>
        <v>126.48</v>
      </c>
      <c r="H315">
        <f t="shared" si="44"/>
        <v>147.87</v>
      </c>
      <c r="I315">
        <v>0</v>
      </c>
      <c r="J315" s="22">
        <v>0.2697</v>
      </c>
      <c r="K315" s="22">
        <v>0.48360000000000003</v>
      </c>
      <c r="L315" s="22">
        <v>0.66959999999999997</v>
      </c>
      <c r="M315" s="22">
        <v>0.75330000000000008</v>
      </c>
      <c r="N315" s="22">
        <v>0.84630000000000005</v>
      </c>
      <c r="O315" s="24">
        <v>0.60450000000000004</v>
      </c>
      <c r="P315" s="24">
        <v>0.6231000000000001</v>
      </c>
      <c r="Q315" s="24">
        <v>0.38130000000000003</v>
      </c>
      <c r="R315" s="24">
        <v>0.6231000000000001</v>
      </c>
      <c r="S315" s="24">
        <v>0.55800000000000005</v>
      </c>
      <c r="T315" s="24">
        <v>0.93</v>
      </c>
      <c r="U315" s="24">
        <v>0.71610000000000007</v>
      </c>
      <c r="V315" s="24">
        <v>0.83700000000000008</v>
      </c>
      <c r="W315" s="24">
        <v>0.30690000000000001</v>
      </c>
      <c r="X315" s="24">
        <v>0.37200000000000005</v>
      </c>
      <c r="Y315" s="24">
        <v>0.68820000000000003</v>
      </c>
      <c r="Z315" s="24">
        <v>0.37200000000000005</v>
      </c>
      <c r="AA315" s="25">
        <v>22.32</v>
      </c>
      <c r="AB315" s="25">
        <v>0</v>
      </c>
      <c r="AC315" s="25">
        <v>33.480000000000004</v>
      </c>
      <c r="AD315" s="25">
        <v>0</v>
      </c>
      <c r="AE315" s="25">
        <v>48.36</v>
      </c>
      <c r="AF315" s="25">
        <v>33.480000000000004</v>
      </c>
      <c r="AG315" s="25">
        <v>20.46</v>
      </c>
      <c r="AH315" s="25">
        <v>2.79</v>
      </c>
      <c r="AI315" s="25">
        <v>25.110000000000003</v>
      </c>
      <c r="AJ315" s="25">
        <v>0</v>
      </c>
      <c r="AK315" s="25">
        <v>0</v>
      </c>
      <c r="AL315" s="25">
        <v>4.6500000000000004</v>
      </c>
      <c r="AM315" s="25">
        <v>27.900000000000002</v>
      </c>
      <c r="AN315" s="25">
        <v>34.410000000000004</v>
      </c>
      <c r="AO315" s="25">
        <v>0</v>
      </c>
      <c r="AP315" s="25">
        <v>0</v>
      </c>
      <c r="AQ315" s="25">
        <v>0</v>
      </c>
      <c r="AR315" s="25">
        <v>26.040000000000003</v>
      </c>
      <c r="AS315" s="25">
        <v>15.81</v>
      </c>
      <c r="AT315" s="25">
        <v>39.06</v>
      </c>
      <c r="AU315" s="25">
        <v>29.76</v>
      </c>
      <c r="AV315" s="25">
        <v>10.23</v>
      </c>
      <c r="AW315" s="25">
        <v>0</v>
      </c>
      <c r="AX315" s="25">
        <v>0</v>
      </c>
      <c r="AY315" s="25">
        <v>23.25</v>
      </c>
      <c r="AZ315" s="25">
        <v>13.950000000000001</v>
      </c>
      <c r="BA315" s="25">
        <v>8.370000000000001</v>
      </c>
      <c r="BB315" s="25">
        <v>17.670000000000002</v>
      </c>
      <c r="BC315" s="25">
        <v>13.020000000000001</v>
      </c>
      <c r="BD315" s="25">
        <v>10.23</v>
      </c>
      <c r="BE315" s="25">
        <v>0</v>
      </c>
      <c r="BF315" s="25">
        <v>21.39</v>
      </c>
      <c r="BG315" s="25">
        <v>7.44</v>
      </c>
      <c r="BH315" s="25">
        <v>53.010000000000005</v>
      </c>
      <c r="BI315" s="25">
        <v>0</v>
      </c>
      <c r="BJ315" s="25">
        <v>5.58</v>
      </c>
      <c r="BK315" s="25">
        <v>12.09</v>
      </c>
      <c r="BL315" s="25">
        <v>11.16</v>
      </c>
      <c r="BM315" s="25">
        <v>9.3000000000000007</v>
      </c>
      <c r="BN315" s="25">
        <v>0</v>
      </c>
    </row>
    <row r="316" spans="1:66" x14ac:dyDescent="0.25">
      <c r="A316" s="6">
        <v>45210</v>
      </c>
      <c r="B316" t="s">
        <v>16</v>
      </c>
      <c r="C316">
        <v>11</v>
      </c>
      <c r="D316">
        <f t="shared" si="36"/>
        <v>513.36000000000013</v>
      </c>
      <c r="E316">
        <f t="shared" si="41"/>
        <v>186</v>
      </c>
      <c r="F316">
        <f t="shared" si="42"/>
        <v>132.99</v>
      </c>
      <c r="G316">
        <f t="shared" si="43"/>
        <v>103.23</v>
      </c>
      <c r="H316">
        <f t="shared" si="44"/>
        <v>91.140000000000043</v>
      </c>
      <c r="I316">
        <v>0</v>
      </c>
      <c r="J316" s="22">
        <v>0.85560000000000003</v>
      </c>
      <c r="K316" s="22">
        <v>0.74400000000000011</v>
      </c>
      <c r="L316" s="22">
        <v>0.87420000000000009</v>
      </c>
      <c r="M316" s="22">
        <v>0.74400000000000011</v>
      </c>
      <c r="N316" s="22">
        <v>0.47430000000000005</v>
      </c>
      <c r="O316" s="24">
        <v>0.58590000000000009</v>
      </c>
      <c r="P316" s="24">
        <v>0.66959999999999997</v>
      </c>
      <c r="Q316" s="24">
        <v>0.85560000000000003</v>
      </c>
      <c r="R316" s="24">
        <v>0.49290000000000006</v>
      </c>
      <c r="S316" s="24">
        <v>0.63240000000000007</v>
      </c>
      <c r="T316" s="24">
        <v>0.69750000000000001</v>
      </c>
      <c r="U316" s="24">
        <v>0.70680000000000009</v>
      </c>
      <c r="V316" s="24">
        <v>0.47430000000000005</v>
      </c>
      <c r="W316" s="24">
        <v>0.87420000000000009</v>
      </c>
      <c r="X316" s="24">
        <v>0.8277000000000001</v>
      </c>
      <c r="Y316" s="24">
        <v>0.90210000000000001</v>
      </c>
      <c r="Z316" s="24">
        <v>0.80910000000000004</v>
      </c>
      <c r="AA316" s="25">
        <v>0</v>
      </c>
      <c r="AB316" s="25">
        <v>9.3000000000000007</v>
      </c>
      <c r="AC316" s="25">
        <v>25.110000000000003</v>
      </c>
      <c r="AD316" s="25">
        <v>2.79</v>
      </c>
      <c r="AE316" s="25">
        <v>13.950000000000001</v>
      </c>
      <c r="AF316" s="25">
        <v>0</v>
      </c>
      <c r="AG316" s="25">
        <v>17.670000000000002</v>
      </c>
      <c r="AH316" s="25">
        <v>27.900000000000002</v>
      </c>
      <c r="AI316" s="25">
        <v>27.900000000000002</v>
      </c>
      <c r="AJ316" s="25">
        <v>8.370000000000001</v>
      </c>
      <c r="AK316" s="25">
        <v>25.110000000000003</v>
      </c>
      <c r="AL316" s="25">
        <v>0</v>
      </c>
      <c r="AM316" s="25">
        <v>1.86</v>
      </c>
      <c r="AN316" s="25">
        <v>33.480000000000004</v>
      </c>
      <c r="AO316" s="25">
        <v>0</v>
      </c>
      <c r="AP316" s="25">
        <v>12.090000000000027</v>
      </c>
      <c r="AQ316" s="25">
        <v>25.110000000000003</v>
      </c>
      <c r="AR316" s="25">
        <v>10.23</v>
      </c>
      <c r="AS316" s="25">
        <v>0</v>
      </c>
      <c r="AT316" s="25">
        <v>8.370000000000001</v>
      </c>
      <c r="AU316" s="25">
        <v>15.81</v>
      </c>
      <c r="AV316" s="25">
        <v>5.58</v>
      </c>
      <c r="AW316" s="25">
        <v>23.25</v>
      </c>
      <c r="AX316" s="25">
        <v>0</v>
      </c>
      <c r="AY316" s="25">
        <v>9.3000000000000007</v>
      </c>
      <c r="AZ316" s="25">
        <v>8.370000000000001</v>
      </c>
      <c r="BA316" s="25">
        <v>0</v>
      </c>
      <c r="BB316" s="25">
        <v>3.72</v>
      </c>
      <c r="BC316" s="25">
        <v>8.370000000000001</v>
      </c>
      <c r="BD316" s="25">
        <v>28.830000000000002</v>
      </c>
      <c r="BE316" s="25">
        <v>30.69</v>
      </c>
      <c r="BF316" s="25">
        <v>2.79</v>
      </c>
      <c r="BG316" s="25">
        <v>5.58</v>
      </c>
      <c r="BH316" s="25">
        <v>17.670000000000002</v>
      </c>
      <c r="BI316" s="25">
        <v>35.340000000000003</v>
      </c>
      <c r="BJ316" s="25">
        <v>0</v>
      </c>
      <c r="BK316" s="25">
        <v>1.86</v>
      </c>
      <c r="BL316" s="25">
        <v>13.950000000000001</v>
      </c>
      <c r="BM316" s="25">
        <v>44.64</v>
      </c>
      <c r="BN316" s="25">
        <v>33.480000000000004</v>
      </c>
    </row>
    <row r="317" spans="1:66" x14ac:dyDescent="0.25">
      <c r="A317" s="6">
        <v>45211</v>
      </c>
      <c r="B317" t="s">
        <v>16</v>
      </c>
      <c r="C317">
        <v>12</v>
      </c>
      <c r="D317">
        <f t="shared" si="36"/>
        <v>433.38000000000005</v>
      </c>
      <c r="E317">
        <f t="shared" si="41"/>
        <v>184.14000000000001</v>
      </c>
      <c r="F317">
        <f t="shared" si="42"/>
        <v>68.820000000000007</v>
      </c>
      <c r="G317">
        <f t="shared" si="43"/>
        <v>103.23000000000002</v>
      </c>
      <c r="H317">
        <f t="shared" si="44"/>
        <v>77.19</v>
      </c>
      <c r="I317">
        <v>0</v>
      </c>
      <c r="J317" s="22">
        <v>0.85560000000000003</v>
      </c>
      <c r="K317" s="22">
        <v>0.58590000000000009</v>
      </c>
      <c r="L317" s="22">
        <v>0.70680000000000009</v>
      </c>
      <c r="M317" s="22">
        <v>0.76260000000000006</v>
      </c>
      <c r="N317" s="22">
        <v>0.83700000000000008</v>
      </c>
      <c r="O317" s="24">
        <v>0.65100000000000013</v>
      </c>
      <c r="P317" s="24">
        <v>0.93</v>
      </c>
      <c r="Q317" s="24">
        <v>0.59520000000000006</v>
      </c>
      <c r="R317" s="24">
        <v>0.55800000000000005</v>
      </c>
      <c r="S317" s="24">
        <v>0.89280000000000004</v>
      </c>
      <c r="T317" s="24">
        <v>0.59520000000000006</v>
      </c>
      <c r="U317" s="24">
        <v>0.73470000000000002</v>
      </c>
      <c r="V317" s="24">
        <v>0.31620000000000004</v>
      </c>
      <c r="W317" s="24">
        <v>0.90210000000000001</v>
      </c>
      <c r="X317" s="24">
        <v>0.54869999999999997</v>
      </c>
      <c r="Y317" s="24">
        <v>0.2883</v>
      </c>
      <c r="Z317" s="24">
        <v>0.35340000000000005</v>
      </c>
      <c r="AA317" s="25">
        <v>2.79</v>
      </c>
      <c r="AB317" s="25">
        <v>0.93</v>
      </c>
      <c r="AC317" s="25">
        <v>4.6500000000000004</v>
      </c>
      <c r="AD317" s="25">
        <v>0</v>
      </c>
      <c r="AE317" s="25">
        <v>1.86</v>
      </c>
      <c r="AF317" s="25">
        <v>0</v>
      </c>
      <c r="AG317" s="25">
        <v>8.370000000000001</v>
      </c>
      <c r="AH317" s="25">
        <v>25.110000000000003</v>
      </c>
      <c r="AI317" s="25">
        <v>25.110000000000003</v>
      </c>
      <c r="AJ317" s="25">
        <v>0</v>
      </c>
      <c r="AK317" s="25">
        <v>0.93</v>
      </c>
      <c r="AL317" s="25">
        <v>14.88</v>
      </c>
      <c r="AM317" s="25">
        <v>0</v>
      </c>
      <c r="AN317" s="25">
        <v>19.53</v>
      </c>
      <c r="AO317" s="25">
        <v>0</v>
      </c>
      <c r="AP317" s="25">
        <v>8.370000000000001</v>
      </c>
      <c r="AQ317" s="25">
        <v>2.79</v>
      </c>
      <c r="AR317" s="25">
        <v>4.6500000000000004</v>
      </c>
      <c r="AS317" s="25">
        <v>0</v>
      </c>
      <c r="AT317" s="25">
        <v>26.970000000000002</v>
      </c>
      <c r="AU317" s="25">
        <v>11.16</v>
      </c>
      <c r="AV317" s="25">
        <v>20.46</v>
      </c>
      <c r="AW317" s="25">
        <v>0</v>
      </c>
      <c r="AX317" s="25">
        <v>0</v>
      </c>
      <c r="AY317" s="25">
        <v>19.53</v>
      </c>
      <c r="AZ317" s="25">
        <v>3.72</v>
      </c>
      <c r="BA317" s="25">
        <v>0</v>
      </c>
      <c r="BB317" s="25">
        <v>1.86</v>
      </c>
      <c r="BC317" s="25">
        <v>38.130000000000003</v>
      </c>
      <c r="BD317" s="25">
        <v>8.370000000000001</v>
      </c>
      <c r="BE317" s="25">
        <v>0</v>
      </c>
      <c r="BF317" s="25">
        <v>25.110000000000003</v>
      </c>
      <c r="BG317" s="25">
        <v>6.5100000000000007</v>
      </c>
      <c r="BH317" s="25">
        <v>13.950000000000001</v>
      </c>
      <c r="BI317" s="25">
        <v>46.5</v>
      </c>
      <c r="BJ317" s="25">
        <v>24.18</v>
      </c>
      <c r="BK317" s="25">
        <v>10.23</v>
      </c>
      <c r="BL317" s="25">
        <v>37.200000000000003</v>
      </c>
      <c r="BM317" s="25">
        <v>5.58</v>
      </c>
      <c r="BN317" s="25">
        <v>14.88</v>
      </c>
    </row>
    <row r="318" spans="1:66" x14ac:dyDescent="0.25">
      <c r="A318" s="6">
        <v>45212</v>
      </c>
      <c r="B318" t="s">
        <v>16</v>
      </c>
      <c r="C318">
        <v>13</v>
      </c>
      <c r="D318">
        <f t="shared" si="36"/>
        <v>498.48</v>
      </c>
      <c r="E318">
        <f t="shared" si="41"/>
        <v>93.93</v>
      </c>
      <c r="F318">
        <f t="shared" si="42"/>
        <v>134.84999999999997</v>
      </c>
      <c r="G318">
        <f t="shared" si="43"/>
        <v>194.37</v>
      </c>
      <c r="H318">
        <f t="shared" si="44"/>
        <v>75.330000000000013</v>
      </c>
      <c r="I318">
        <v>0</v>
      </c>
      <c r="J318" s="22">
        <v>0.67890000000000006</v>
      </c>
      <c r="K318" s="22">
        <v>0.61380000000000001</v>
      </c>
      <c r="L318" s="22">
        <v>0.71610000000000007</v>
      </c>
      <c r="M318" s="22">
        <v>0.79049999999999998</v>
      </c>
      <c r="N318" s="22">
        <v>0.84630000000000005</v>
      </c>
      <c r="O318" s="24">
        <v>0.6231000000000001</v>
      </c>
      <c r="P318" s="24">
        <v>0.63240000000000007</v>
      </c>
      <c r="Q318" s="24">
        <v>0.88350000000000006</v>
      </c>
      <c r="R318" s="24">
        <v>0.56730000000000003</v>
      </c>
      <c r="S318" s="24">
        <v>0.59520000000000006</v>
      </c>
      <c r="T318" s="24">
        <v>0.60450000000000004</v>
      </c>
      <c r="U318" s="24">
        <v>0.39990000000000003</v>
      </c>
      <c r="V318" s="24">
        <v>0.71610000000000007</v>
      </c>
      <c r="W318" s="24">
        <v>0.69750000000000001</v>
      </c>
      <c r="X318" s="24">
        <v>0.84630000000000005</v>
      </c>
      <c r="Y318" s="24">
        <v>0.65100000000000013</v>
      </c>
      <c r="Z318" s="24">
        <v>0.81840000000000002</v>
      </c>
      <c r="AA318" s="25">
        <v>0</v>
      </c>
      <c r="AB318" s="25">
        <v>27.900000000000002</v>
      </c>
      <c r="AC318" s="25">
        <v>26.040000000000003</v>
      </c>
      <c r="AD318" s="25">
        <v>25.110000000000003</v>
      </c>
      <c r="AE318" s="25">
        <v>0</v>
      </c>
      <c r="AF318" s="25">
        <v>26.970000000000002</v>
      </c>
      <c r="AG318" s="25">
        <v>0</v>
      </c>
      <c r="AH318" s="25">
        <v>7.44</v>
      </c>
      <c r="AI318" s="25">
        <v>1.8599999999999473</v>
      </c>
      <c r="AJ318" s="25">
        <v>19.53</v>
      </c>
      <c r="AK318" s="25">
        <v>40.92</v>
      </c>
      <c r="AL318" s="25">
        <v>6.5100000000000007</v>
      </c>
      <c r="AM318" s="25">
        <v>0</v>
      </c>
      <c r="AN318" s="25">
        <v>15.81</v>
      </c>
      <c r="AO318" s="25">
        <v>0</v>
      </c>
      <c r="AP318" s="25">
        <v>39.99</v>
      </c>
      <c r="AQ318" s="25">
        <v>2.79</v>
      </c>
      <c r="AR318" s="25">
        <v>8.370000000000001</v>
      </c>
      <c r="AS318" s="25">
        <v>1.86</v>
      </c>
      <c r="AT318" s="25">
        <v>0</v>
      </c>
      <c r="AU318" s="25">
        <v>33.480000000000004</v>
      </c>
      <c r="AV318" s="25">
        <v>23.25</v>
      </c>
      <c r="AW318" s="25">
        <v>14.88</v>
      </c>
      <c r="AX318" s="25">
        <v>10.23</v>
      </c>
      <c r="AY318" s="25">
        <v>0.93</v>
      </c>
      <c r="AZ318" s="25">
        <v>34.410000000000004</v>
      </c>
      <c r="BA318" s="25">
        <v>0.93</v>
      </c>
      <c r="BB318" s="25">
        <v>22.32</v>
      </c>
      <c r="BC318" s="25">
        <v>31.62</v>
      </c>
      <c r="BD318" s="25">
        <v>22.32</v>
      </c>
      <c r="BE318" s="25">
        <v>0.93</v>
      </c>
      <c r="BF318" s="25">
        <v>6.5100000000000007</v>
      </c>
      <c r="BG318" s="25">
        <v>17.670000000000002</v>
      </c>
      <c r="BH318" s="25">
        <v>0</v>
      </c>
      <c r="BI318" s="25">
        <v>6.5100000000000007</v>
      </c>
      <c r="BJ318" s="25">
        <v>24.18</v>
      </c>
      <c r="BK318" s="25">
        <v>20.46</v>
      </c>
      <c r="BL318" s="25">
        <v>17.670000000000002</v>
      </c>
      <c r="BM318" s="25">
        <v>0</v>
      </c>
      <c r="BN318" s="25">
        <v>0</v>
      </c>
    </row>
    <row r="319" spans="1:66" x14ac:dyDescent="0.25">
      <c r="A319" s="6">
        <v>45213</v>
      </c>
      <c r="B319" t="s">
        <v>16</v>
      </c>
      <c r="C319">
        <v>14</v>
      </c>
      <c r="D319">
        <f t="shared" si="36"/>
        <v>357.12000000000006</v>
      </c>
      <c r="E319">
        <f t="shared" si="41"/>
        <v>102.3</v>
      </c>
      <c r="F319">
        <f t="shared" si="42"/>
        <v>106.02000000000005</v>
      </c>
      <c r="G319">
        <f t="shared" si="43"/>
        <v>85.560000000000016</v>
      </c>
      <c r="H319">
        <f t="shared" si="44"/>
        <v>63.239999999999995</v>
      </c>
      <c r="I319">
        <v>0</v>
      </c>
      <c r="J319" s="22">
        <v>0.84630000000000005</v>
      </c>
      <c r="K319" s="22">
        <v>0.53010000000000013</v>
      </c>
      <c r="L319" s="22">
        <v>0.6231000000000001</v>
      </c>
      <c r="M319" s="22">
        <v>0.81840000000000002</v>
      </c>
      <c r="N319" s="22">
        <v>0.88350000000000006</v>
      </c>
      <c r="O319" s="24">
        <v>0.74400000000000011</v>
      </c>
      <c r="P319" s="24">
        <v>0.42780000000000001</v>
      </c>
      <c r="Q319" s="24">
        <v>0.38130000000000003</v>
      </c>
      <c r="R319" s="24">
        <v>0.3906</v>
      </c>
      <c r="S319" s="24">
        <v>0.73470000000000002</v>
      </c>
      <c r="T319" s="24">
        <v>0.64170000000000005</v>
      </c>
      <c r="U319" s="24">
        <v>0.89280000000000004</v>
      </c>
      <c r="V319" s="24">
        <v>0.89280000000000004</v>
      </c>
      <c r="W319" s="24">
        <v>0.90210000000000001</v>
      </c>
      <c r="X319" s="24">
        <v>0.74400000000000011</v>
      </c>
      <c r="Y319" s="24">
        <v>0.33479999999999999</v>
      </c>
      <c r="Z319" s="24">
        <v>0.79049999999999998</v>
      </c>
      <c r="AA319" s="25">
        <v>11.160000000000053</v>
      </c>
      <c r="AB319" s="25">
        <v>0</v>
      </c>
      <c r="AC319" s="25">
        <v>3.72</v>
      </c>
      <c r="AD319" s="25">
        <v>0</v>
      </c>
      <c r="AE319" s="25">
        <v>20.46</v>
      </c>
      <c r="AF319" s="25">
        <v>10.23</v>
      </c>
      <c r="AG319" s="25">
        <v>13.020000000000001</v>
      </c>
      <c r="AH319" s="25">
        <v>8.370000000000001</v>
      </c>
      <c r="AI319" s="25">
        <v>31.62</v>
      </c>
      <c r="AJ319" s="25">
        <v>7.44</v>
      </c>
      <c r="AK319" s="25">
        <v>6.5100000000000007</v>
      </c>
      <c r="AL319" s="25">
        <v>0</v>
      </c>
      <c r="AM319" s="25">
        <v>23.25</v>
      </c>
      <c r="AN319" s="25">
        <v>20.46</v>
      </c>
      <c r="AO319" s="25">
        <v>7.44</v>
      </c>
      <c r="AP319" s="25">
        <v>7.44</v>
      </c>
      <c r="AQ319" s="25">
        <v>0</v>
      </c>
      <c r="AR319" s="25">
        <v>4.6500000000000004</v>
      </c>
      <c r="AS319" s="25">
        <v>0</v>
      </c>
      <c r="AT319" s="25">
        <v>0</v>
      </c>
      <c r="AU319" s="25">
        <v>19.53</v>
      </c>
      <c r="AV319" s="25">
        <v>0</v>
      </c>
      <c r="AW319" s="25">
        <v>24.18</v>
      </c>
      <c r="AX319" s="25">
        <v>0.93</v>
      </c>
      <c r="AY319" s="25">
        <v>27.900000000000002</v>
      </c>
      <c r="AZ319" s="25">
        <v>0</v>
      </c>
      <c r="BA319" s="25">
        <v>0</v>
      </c>
      <c r="BB319" s="25">
        <v>2.79</v>
      </c>
      <c r="BC319" s="25">
        <v>1.86</v>
      </c>
      <c r="BD319" s="25">
        <v>8.370000000000001</v>
      </c>
      <c r="BE319" s="25">
        <v>12.09</v>
      </c>
      <c r="BF319" s="25">
        <v>2.79</v>
      </c>
      <c r="BG319" s="25">
        <v>0</v>
      </c>
      <c r="BH319" s="25">
        <v>7.44</v>
      </c>
      <c r="BI319" s="25">
        <v>12.09</v>
      </c>
      <c r="BJ319" s="25">
        <v>0</v>
      </c>
      <c r="BK319" s="25">
        <v>33.480000000000004</v>
      </c>
      <c r="BL319" s="25">
        <v>0</v>
      </c>
      <c r="BM319" s="25">
        <v>23.25</v>
      </c>
      <c r="BN319" s="25">
        <v>11.16</v>
      </c>
    </row>
    <row r="320" spans="1:66" x14ac:dyDescent="0.25">
      <c r="A320" s="6">
        <v>45214</v>
      </c>
      <c r="B320" t="s">
        <v>16</v>
      </c>
      <c r="C320">
        <v>15</v>
      </c>
      <c r="D320">
        <f t="shared" si="36"/>
        <v>376.64999999999992</v>
      </c>
      <c r="E320">
        <f t="shared" si="41"/>
        <v>81.84</v>
      </c>
      <c r="F320">
        <f t="shared" si="42"/>
        <v>106.02</v>
      </c>
      <c r="G320">
        <f t="shared" si="43"/>
        <v>61.38</v>
      </c>
      <c r="H320">
        <f t="shared" si="44"/>
        <v>127.4099999999999</v>
      </c>
      <c r="I320">
        <v>0</v>
      </c>
      <c r="J320" s="22">
        <v>0.2697</v>
      </c>
      <c r="K320" s="22">
        <v>0.51150000000000007</v>
      </c>
      <c r="L320" s="22">
        <v>0.69750000000000001</v>
      </c>
      <c r="M320" s="22">
        <v>0.80910000000000004</v>
      </c>
      <c r="N320" s="22">
        <v>0.92070000000000007</v>
      </c>
      <c r="O320" s="24">
        <v>0.55800000000000005</v>
      </c>
      <c r="P320" s="24">
        <v>0.23250000000000001</v>
      </c>
      <c r="Q320" s="24">
        <v>0.79049999999999998</v>
      </c>
      <c r="R320" s="24">
        <v>0.90210000000000001</v>
      </c>
      <c r="S320" s="24">
        <v>0.66959999999999997</v>
      </c>
      <c r="T320" s="24">
        <v>0.51150000000000007</v>
      </c>
      <c r="U320" s="24">
        <v>0.92070000000000007</v>
      </c>
      <c r="V320" s="24">
        <v>0.83700000000000008</v>
      </c>
      <c r="W320" s="24">
        <v>0.90210000000000001</v>
      </c>
      <c r="X320" s="24">
        <v>0.91139999999999999</v>
      </c>
      <c r="Y320" s="24">
        <v>0.60450000000000004</v>
      </c>
      <c r="Z320" s="24">
        <v>0.80910000000000004</v>
      </c>
      <c r="AA320" s="25">
        <v>10.23</v>
      </c>
      <c r="AB320" s="25">
        <v>31.62</v>
      </c>
      <c r="AC320" s="25">
        <v>2.79</v>
      </c>
      <c r="AD320" s="25">
        <v>0</v>
      </c>
      <c r="AE320" s="25">
        <v>16.740000000000002</v>
      </c>
      <c r="AF320" s="25">
        <v>0</v>
      </c>
      <c r="AG320" s="25">
        <v>13.950000000000001</v>
      </c>
      <c r="AH320" s="25">
        <v>3.72</v>
      </c>
      <c r="AI320" s="25">
        <v>0</v>
      </c>
      <c r="AJ320" s="25">
        <v>26.970000000000002</v>
      </c>
      <c r="AK320" s="25">
        <v>1.86</v>
      </c>
      <c r="AL320" s="25">
        <v>12.09</v>
      </c>
      <c r="AM320" s="25">
        <v>23.25</v>
      </c>
      <c r="AN320" s="25">
        <v>12.09</v>
      </c>
      <c r="AO320" s="25">
        <v>0</v>
      </c>
      <c r="AP320" s="25">
        <v>23.25</v>
      </c>
      <c r="AQ320" s="25">
        <v>3.72</v>
      </c>
      <c r="AR320" s="25">
        <v>25.110000000000003</v>
      </c>
      <c r="AS320" s="25">
        <v>0</v>
      </c>
      <c r="AT320" s="25">
        <v>27.899999999999896</v>
      </c>
      <c r="AU320" s="25">
        <v>21.39</v>
      </c>
      <c r="AV320" s="25">
        <v>5.58</v>
      </c>
      <c r="AW320" s="25">
        <v>0</v>
      </c>
      <c r="AX320" s="25">
        <v>0</v>
      </c>
      <c r="AY320" s="25">
        <v>0</v>
      </c>
      <c r="AZ320" s="25">
        <v>0</v>
      </c>
      <c r="BA320" s="25">
        <v>4.6500000000000004</v>
      </c>
      <c r="BB320" s="25">
        <v>0</v>
      </c>
      <c r="BC320" s="25">
        <v>26.970000000000002</v>
      </c>
      <c r="BD320" s="25">
        <v>2.79</v>
      </c>
      <c r="BE320" s="25">
        <v>4.6500000000000004</v>
      </c>
      <c r="BF320" s="25">
        <v>7.44</v>
      </c>
      <c r="BG320" s="25">
        <v>13.950000000000001</v>
      </c>
      <c r="BH320" s="25">
        <v>22.32</v>
      </c>
      <c r="BI320" s="25">
        <v>0.93</v>
      </c>
      <c r="BJ320" s="25">
        <v>0</v>
      </c>
      <c r="BK320" s="25">
        <v>0</v>
      </c>
      <c r="BL320" s="25">
        <v>0</v>
      </c>
      <c r="BM320" s="25">
        <v>0</v>
      </c>
      <c r="BN320" s="25">
        <v>32.550000000000004</v>
      </c>
    </row>
    <row r="321" spans="1:66" x14ac:dyDescent="0.25">
      <c r="A321" s="6">
        <v>45215</v>
      </c>
      <c r="B321" t="s">
        <v>16</v>
      </c>
      <c r="C321">
        <v>16</v>
      </c>
      <c r="D321">
        <f t="shared" si="36"/>
        <v>423.15</v>
      </c>
      <c r="E321">
        <f t="shared" si="41"/>
        <v>186.93000000000004</v>
      </c>
      <c r="F321">
        <f t="shared" si="42"/>
        <v>93.93</v>
      </c>
      <c r="G321">
        <f t="shared" si="43"/>
        <v>122.76000000000002</v>
      </c>
      <c r="H321">
        <f t="shared" si="44"/>
        <v>19.53</v>
      </c>
      <c r="I321">
        <v>0</v>
      </c>
      <c r="J321" s="22">
        <v>0.33479999999999999</v>
      </c>
      <c r="K321" s="22">
        <v>0.70680000000000009</v>
      </c>
      <c r="L321" s="22">
        <v>0.65100000000000013</v>
      </c>
      <c r="M321" s="22">
        <v>0.16739999999999999</v>
      </c>
      <c r="N321" s="22">
        <v>0.22320000000000001</v>
      </c>
      <c r="O321" s="24">
        <v>0.40920000000000001</v>
      </c>
      <c r="P321" s="24">
        <v>0.69750000000000001</v>
      </c>
      <c r="Q321" s="24">
        <v>0.73470000000000002</v>
      </c>
      <c r="R321" s="24">
        <v>0.69750000000000001</v>
      </c>
      <c r="S321" s="24">
        <v>0.89280000000000004</v>
      </c>
      <c r="T321" s="24">
        <v>0.56730000000000003</v>
      </c>
      <c r="U321" s="24">
        <v>0.40920000000000001</v>
      </c>
      <c r="V321" s="24">
        <v>0.93</v>
      </c>
      <c r="W321" s="24">
        <v>0.65100000000000013</v>
      </c>
      <c r="X321" s="24">
        <v>0.87420000000000009</v>
      </c>
      <c r="Y321" s="24">
        <v>0.88350000000000006</v>
      </c>
      <c r="Z321" s="24">
        <v>0.32550000000000007</v>
      </c>
      <c r="AA321" s="25">
        <v>9.3000000000000007</v>
      </c>
      <c r="AB321" s="25">
        <v>31.62</v>
      </c>
      <c r="AC321" s="25">
        <v>1.86</v>
      </c>
      <c r="AD321" s="25">
        <v>6.5100000000000007</v>
      </c>
      <c r="AE321" s="25">
        <v>0.93</v>
      </c>
      <c r="AF321" s="25">
        <v>7.44</v>
      </c>
      <c r="AG321" s="25">
        <v>0</v>
      </c>
      <c r="AH321" s="25">
        <v>0</v>
      </c>
      <c r="AI321" s="25">
        <v>10.23</v>
      </c>
      <c r="AJ321" s="25">
        <v>26.040000000000003</v>
      </c>
      <c r="AK321" s="25">
        <v>1.86</v>
      </c>
      <c r="AL321" s="25">
        <v>8.370000000000001</v>
      </c>
      <c r="AM321" s="25">
        <v>0</v>
      </c>
      <c r="AN321" s="25">
        <v>0</v>
      </c>
      <c r="AO321" s="25">
        <v>3.72</v>
      </c>
      <c r="AP321" s="25">
        <v>0</v>
      </c>
      <c r="AQ321" s="25">
        <v>7.44</v>
      </c>
      <c r="AR321" s="25">
        <v>0</v>
      </c>
      <c r="AS321" s="25">
        <v>0</v>
      </c>
      <c r="AT321" s="25">
        <v>0</v>
      </c>
      <c r="AU321" s="25">
        <v>0</v>
      </c>
      <c r="AV321" s="25">
        <v>1.86</v>
      </c>
      <c r="AW321" s="25">
        <v>41.85</v>
      </c>
      <c r="AX321" s="25">
        <v>26.970000000000002</v>
      </c>
      <c r="AY321" s="25">
        <v>13.020000000000001</v>
      </c>
      <c r="AZ321" s="25">
        <v>9.3000000000000007</v>
      </c>
      <c r="BA321" s="25">
        <v>2.79</v>
      </c>
      <c r="BB321" s="25">
        <v>8.370000000000001</v>
      </c>
      <c r="BC321" s="25">
        <v>13.950000000000001</v>
      </c>
      <c r="BD321" s="25">
        <v>4.6500000000000004</v>
      </c>
      <c r="BE321" s="25">
        <v>26.970000000000002</v>
      </c>
      <c r="BF321" s="25">
        <v>0</v>
      </c>
      <c r="BG321" s="25">
        <v>0</v>
      </c>
      <c r="BH321" s="25">
        <v>17.670000000000002</v>
      </c>
      <c r="BI321" s="25">
        <v>39.06</v>
      </c>
      <c r="BJ321" s="25">
        <v>4.6500000000000004</v>
      </c>
      <c r="BK321" s="25">
        <v>31.62</v>
      </c>
      <c r="BL321" s="25">
        <v>46.5</v>
      </c>
      <c r="BM321" s="25">
        <v>20.46</v>
      </c>
      <c r="BN321" s="25">
        <v>0</v>
      </c>
    </row>
    <row r="322" spans="1:66" x14ac:dyDescent="0.25">
      <c r="A322" s="6">
        <v>45216</v>
      </c>
      <c r="B322" t="s">
        <v>16</v>
      </c>
      <c r="C322">
        <v>17</v>
      </c>
      <c r="D322">
        <f t="shared" si="36"/>
        <v>625.89000000000033</v>
      </c>
      <c r="E322">
        <f t="shared" si="41"/>
        <v>153.45000000000002</v>
      </c>
      <c r="F322">
        <f t="shared" si="42"/>
        <v>187.86</v>
      </c>
      <c r="G322">
        <f t="shared" si="43"/>
        <v>163.68000000000004</v>
      </c>
      <c r="H322">
        <f t="shared" si="44"/>
        <v>120.90000000000016</v>
      </c>
      <c r="I322">
        <v>0</v>
      </c>
      <c r="J322" s="22">
        <v>0.26040000000000002</v>
      </c>
      <c r="K322" s="22">
        <v>0.73470000000000002</v>
      </c>
      <c r="L322" s="22">
        <v>0.77190000000000014</v>
      </c>
      <c r="M322" s="22">
        <v>0.83700000000000008</v>
      </c>
      <c r="N322" s="22">
        <v>0.90210000000000001</v>
      </c>
      <c r="O322" s="24">
        <v>0.91139999999999999</v>
      </c>
      <c r="P322" s="24">
        <v>0.93</v>
      </c>
      <c r="Q322" s="24">
        <v>0.58590000000000009</v>
      </c>
      <c r="R322" s="24">
        <v>0.6231000000000001</v>
      </c>
      <c r="S322" s="24">
        <v>0.5766</v>
      </c>
      <c r="T322" s="24">
        <v>0.72540000000000004</v>
      </c>
      <c r="U322" s="24">
        <v>0.37200000000000005</v>
      </c>
      <c r="V322" s="24">
        <v>0.2883</v>
      </c>
      <c r="W322" s="24">
        <v>0.49290000000000006</v>
      </c>
      <c r="X322" s="24">
        <v>0.83700000000000008</v>
      </c>
      <c r="Y322" s="24">
        <v>0.33479999999999999</v>
      </c>
      <c r="Z322" s="24">
        <v>0.53939999999999999</v>
      </c>
      <c r="AA322" s="25">
        <v>40.92</v>
      </c>
      <c r="AB322" s="25">
        <v>24.18</v>
      </c>
      <c r="AC322" s="25">
        <v>0</v>
      </c>
      <c r="AD322" s="25">
        <v>35.340000000000003</v>
      </c>
      <c r="AE322" s="25">
        <v>7.44</v>
      </c>
      <c r="AF322" s="25">
        <v>28.830000000000002</v>
      </c>
      <c r="AG322" s="25">
        <v>7.44</v>
      </c>
      <c r="AH322" s="25">
        <v>26.040000000000003</v>
      </c>
      <c r="AI322" s="25">
        <v>13.020000000000001</v>
      </c>
      <c r="AJ322" s="25">
        <v>4.6500000000000004</v>
      </c>
      <c r="AK322" s="25">
        <v>0</v>
      </c>
      <c r="AL322" s="25">
        <v>6.5100000000000007</v>
      </c>
      <c r="AM322" s="25">
        <v>38.130000000000003</v>
      </c>
      <c r="AN322" s="25">
        <v>26.040000000000003</v>
      </c>
      <c r="AO322" s="25">
        <v>9.3000000000000007</v>
      </c>
      <c r="AP322" s="25">
        <v>2.7900000000001057</v>
      </c>
      <c r="AQ322" s="25">
        <v>2.7900000000000529</v>
      </c>
      <c r="AR322" s="25">
        <v>13.950000000000001</v>
      </c>
      <c r="AS322" s="25">
        <v>7.44</v>
      </c>
      <c r="AT322" s="25">
        <v>13.950000000000001</v>
      </c>
      <c r="AU322" s="25">
        <v>13.950000000000001</v>
      </c>
      <c r="AV322" s="25">
        <v>26.970000000000002</v>
      </c>
      <c r="AW322" s="25">
        <v>33.480000000000004</v>
      </c>
      <c r="AX322" s="25">
        <v>1.86</v>
      </c>
      <c r="AY322" s="25">
        <v>23.25</v>
      </c>
      <c r="AZ322" s="25">
        <v>2.79</v>
      </c>
      <c r="BA322" s="25">
        <v>43.71</v>
      </c>
      <c r="BB322" s="25">
        <v>0.93</v>
      </c>
      <c r="BC322" s="25">
        <v>0</v>
      </c>
      <c r="BD322" s="25">
        <v>16.740000000000002</v>
      </c>
      <c r="BE322" s="25">
        <v>28.830000000000002</v>
      </c>
      <c r="BF322" s="25">
        <v>0</v>
      </c>
      <c r="BG322" s="25">
        <v>22.32</v>
      </c>
      <c r="BH322" s="25">
        <v>0</v>
      </c>
      <c r="BI322" s="25">
        <v>25.110000000000003</v>
      </c>
      <c r="BJ322" s="25">
        <v>0</v>
      </c>
      <c r="BK322" s="25">
        <v>35.340000000000003</v>
      </c>
      <c r="BL322" s="25">
        <v>0</v>
      </c>
      <c r="BM322" s="25">
        <v>41.85</v>
      </c>
      <c r="BN322" s="25">
        <v>0</v>
      </c>
    </row>
    <row r="323" spans="1:66" x14ac:dyDescent="0.25">
      <c r="A323" s="6">
        <v>45217</v>
      </c>
      <c r="B323" t="s">
        <v>16</v>
      </c>
      <c r="C323">
        <v>18</v>
      </c>
      <c r="D323">
        <f t="shared" si="36"/>
        <v>396.18000000000006</v>
      </c>
      <c r="E323">
        <f t="shared" si="41"/>
        <v>132.99</v>
      </c>
      <c r="F323">
        <f t="shared" si="42"/>
        <v>82.77000000000001</v>
      </c>
      <c r="G323">
        <f t="shared" si="43"/>
        <v>120.89999999999999</v>
      </c>
      <c r="H323">
        <f t="shared" si="44"/>
        <v>59.52000000000006</v>
      </c>
      <c r="I323">
        <v>0</v>
      </c>
      <c r="J323" s="22">
        <v>0.43710000000000004</v>
      </c>
      <c r="K323" s="22">
        <v>0.42780000000000001</v>
      </c>
      <c r="L323" s="22">
        <v>0.66959999999999997</v>
      </c>
      <c r="M323" s="22">
        <v>0.65100000000000013</v>
      </c>
      <c r="N323" s="22">
        <v>0.91139999999999999</v>
      </c>
      <c r="O323" s="24">
        <v>0.64170000000000005</v>
      </c>
      <c r="P323" s="24">
        <v>0.87420000000000009</v>
      </c>
      <c r="Q323" s="24">
        <v>0.61380000000000001</v>
      </c>
      <c r="R323" s="24">
        <v>0.6603</v>
      </c>
      <c r="S323" s="24">
        <v>0.70680000000000009</v>
      </c>
      <c r="T323" s="24">
        <v>0.55800000000000005</v>
      </c>
      <c r="U323" s="24">
        <v>0.83700000000000008</v>
      </c>
      <c r="V323" s="24">
        <v>0.66959999999999997</v>
      </c>
      <c r="W323" s="24">
        <v>0.68820000000000003</v>
      </c>
      <c r="X323" s="24">
        <v>0.92070000000000007</v>
      </c>
      <c r="Y323" s="24">
        <v>0.83700000000000008</v>
      </c>
      <c r="Z323" s="24">
        <v>0.6603</v>
      </c>
      <c r="AA323" s="25">
        <v>22.32</v>
      </c>
      <c r="AB323" s="25">
        <v>18.600000000000001</v>
      </c>
      <c r="AC323" s="25">
        <v>0</v>
      </c>
      <c r="AD323" s="25">
        <v>0</v>
      </c>
      <c r="AE323" s="25">
        <v>0</v>
      </c>
      <c r="AF323" s="25">
        <v>19.53</v>
      </c>
      <c r="AG323" s="25">
        <v>3.72</v>
      </c>
      <c r="AH323" s="25">
        <v>18.600000000000001</v>
      </c>
      <c r="AI323" s="25">
        <v>0</v>
      </c>
      <c r="AJ323" s="25">
        <v>0</v>
      </c>
      <c r="AK323" s="25">
        <v>0</v>
      </c>
      <c r="AL323" s="25">
        <v>0</v>
      </c>
      <c r="AM323" s="25">
        <v>0</v>
      </c>
      <c r="AN323" s="25">
        <v>26.970000000000002</v>
      </c>
      <c r="AO323" s="25">
        <v>0</v>
      </c>
      <c r="AP323" s="25">
        <v>12.09</v>
      </c>
      <c r="AQ323" s="25">
        <v>7.44</v>
      </c>
      <c r="AR323" s="25">
        <v>10.23</v>
      </c>
      <c r="AS323" s="25">
        <v>0</v>
      </c>
      <c r="AT323" s="25">
        <v>2.7900000000000529</v>
      </c>
      <c r="AU323" s="25">
        <v>15.81</v>
      </c>
      <c r="AV323" s="25">
        <v>35.340000000000003</v>
      </c>
      <c r="AW323" s="25">
        <v>22.32</v>
      </c>
      <c r="AX323" s="25">
        <v>0</v>
      </c>
      <c r="AY323" s="25">
        <v>7.44</v>
      </c>
      <c r="AZ323" s="25">
        <v>26.970000000000002</v>
      </c>
      <c r="BA323" s="25">
        <v>0</v>
      </c>
      <c r="BB323" s="25">
        <v>13.020000000000001</v>
      </c>
      <c r="BC323" s="25">
        <v>0</v>
      </c>
      <c r="BD323" s="25">
        <v>0</v>
      </c>
      <c r="BE323" s="25">
        <v>7.44</v>
      </c>
      <c r="BF323" s="25">
        <v>1.86</v>
      </c>
      <c r="BG323" s="25">
        <v>7.44</v>
      </c>
      <c r="BH323" s="25">
        <v>26.040000000000003</v>
      </c>
      <c r="BI323" s="25">
        <v>0</v>
      </c>
      <c r="BJ323" s="25">
        <v>26.040000000000003</v>
      </c>
      <c r="BK323" s="25">
        <v>12.09</v>
      </c>
      <c r="BL323" s="25">
        <v>33.480000000000004</v>
      </c>
      <c r="BM323" s="25">
        <v>0</v>
      </c>
      <c r="BN323" s="25">
        <v>18.600000000000001</v>
      </c>
    </row>
    <row r="324" spans="1:66" x14ac:dyDescent="0.25">
      <c r="A324" s="6">
        <v>45218</v>
      </c>
      <c r="B324" t="s">
        <v>16</v>
      </c>
      <c r="C324">
        <v>19</v>
      </c>
      <c r="D324">
        <f t="shared" ref="D324:D387" si="45">SUM(E324:H324)</f>
        <v>402.69</v>
      </c>
      <c r="E324">
        <f t="shared" si="41"/>
        <v>116.25000000000001</v>
      </c>
      <c r="F324">
        <f t="shared" si="42"/>
        <v>88.35</v>
      </c>
      <c r="G324">
        <f t="shared" si="43"/>
        <v>177.63</v>
      </c>
      <c r="H324">
        <f t="shared" si="44"/>
        <v>20.46</v>
      </c>
      <c r="I324">
        <v>0</v>
      </c>
      <c r="J324" s="22">
        <v>0.21390000000000001</v>
      </c>
      <c r="K324" s="22">
        <v>0.61380000000000001</v>
      </c>
      <c r="L324" s="22">
        <v>0.73470000000000002</v>
      </c>
      <c r="M324" s="22">
        <v>0.87420000000000009</v>
      </c>
      <c r="N324" s="22">
        <v>0.68820000000000003</v>
      </c>
      <c r="O324" s="24">
        <v>0.67890000000000006</v>
      </c>
      <c r="P324" s="24">
        <v>0.61380000000000001</v>
      </c>
      <c r="Q324" s="24">
        <v>0.79980000000000007</v>
      </c>
      <c r="R324" s="24">
        <v>0.67890000000000006</v>
      </c>
      <c r="S324" s="24">
        <v>0.65100000000000013</v>
      </c>
      <c r="T324" s="24">
        <v>0.80910000000000004</v>
      </c>
      <c r="U324" s="24">
        <v>0.92070000000000007</v>
      </c>
      <c r="V324" s="24">
        <v>0.86490000000000011</v>
      </c>
      <c r="W324" s="24">
        <v>0.24180000000000001</v>
      </c>
      <c r="X324" s="24">
        <v>0.33479999999999999</v>
      </c>
      <c r="Y324" s="24">
        <v>0.80910000000000004</v>
      </c>
      <c r="Z324" s="24">
        <v>0.88350000000000006</v>
      </c>
      <c r="AA324" s="25">
        <v>0</v>
      </c>
      <c r="AB324" s="25">
        <v>8.370000000000001</v>
      </c>
      <c r="AC324" s="25">
        <v>0</v>
      </c>
      <c r="AD324" s="25">
        <v>21.39</v>
      </c>
      <c r="AE324" s="25">
        <v>29.76</v>
      </c>
      <c r="AF324" s="25">
        <v>4.6500000000000004</v>
      </c>
      <c r="AG324" s="25">
        <v>0</v>
      </c>
      <c r="AH324" s="25">
        <v>24.18</v>
      </c>
      <c r="AI324" s="25">
        <v>0</v>
      </c>
      <c r="AJ324" s="25">
        <v>0</v>
      </c>
      <c r="AK324" s="25">
        <v>25.110000000000003</v>
      </c>
      <c r="AL324" s="25">
        <v>1.86</v>
      </c>
      <c r="AM324" s="25">
        <v>4.6500000000000004</v>
      </c>
      <c r="AN324" s="25">
        <v>0</v>
      </c>
      <c r="AO324" s="25">
        <v>3.72</v>
      </c>
      <c r="AP324" s="25">
        <v>7.44</v>
      </c>
      <c r="AQ324" s="25">
        <v>0</v>
      </c>
      <c r="AR324" s="25">
        <v>0</v>
      </c>
      <c r="AS324" s="25">
        <v>2.79</v>
      </c>
      <c r="AT324" s="25">
        <v>0</v>
      </c>
      <c r="AU324" s="25">
        <v>27.900000000000002</v>
      </c>
      <c r="AV324" s="25">
        <v>40.92</v>
      </c>
      <c r="AW324" s="25">
        <v>7.44</v>
      </c>
      <c r="AX324" s="25">
        <v>0</v>
      </c>
      <c r="AY324" s="25">
        <v>51.150000000000006</v>
      </c>
      <c r="AZ324" s="25">
        <v>0</v>
      </c>
      <c r="BA324" s="25">
        <v>0</v>
      </c>
      <c r="BB324" s="25">
        <v>4.6500000000000004</v>
      </c>
      <c r="BC324" s="25">
        <v>7.44</v>
      </c>
      <c r="BD324" s="25">
        <v>38.130000000000003</v>
      </c>
      <c r="BE324" s="25">
        <v>13.950000000000001</v>
      </c>
      <c r="BF324" s="25">
        <v>4.6500000000000004</v>
      </c>
      <c r="BG324" s="25">
        <v>0</v>
      </c>
      <c r="BH324" s="25">
        <v>26.040000000000003</v>
      </c>
      <c r="BI324" s="25">
        <v>27.900000000000002</v>
      </c>
      <c r="BJ324" s="25">
        <v>0</v>
      </c>
      <c r="BK324" s="25">
        <v>7.44</v>
      </c>
      <c r="BL324" s="25">
        <v>4.6500000000000004</v>
      </c>
      <c r="BM324" s="25">
        <v>0</v>
      </c>
      <c r="BN324" s="25">
        <v>31.62</v>
      </c>
    </row>
    <row r="325" spans="1:66" x14ac:dyDescent="0.25">
      <c r="A325" s="6">
        <v>45219</v>
      </c>
      <c r="B325" t="s">
        <v>16</v>
      </c>
      <c r="C325">
        <v>20</v>
      </c>
      <c r="D325">
        <f t="shared" si="45"/>
        <v>473.37000000000012</v>
      </c>
      <c r="E325">
        <f t="shared" si="41"/>
        <v>64.17</v>
      </c>
      <c r="F325">
        <f t="shared" si="42"/>
        <v>95.790000000000106</v>
      </c>
      <c r="G325">
        <f t="shared" si="43"/>
        <v>141.35999999999999</v>
      </c>
      <c r="H325">
        <f t="shared" si="44"/>
        <v>172.05000000000004</v>
      </c>
      <c r="I325">
        <v>0</v>
      </c>
      <c r="J325" s="22">
        <v>0.45569999999999999</v>
      </c>
      <c r="K325" s="22">
        <v>0.17670000000000002</v>
      </c>
      <c r="L325" s="22">
        <v>0.80910000000000004</v>
      </c>
      <c r="M325" s="22">
        <v>0.25110000000000005</v>
      </c>
      <c r="N325" s="22">
        <v>0.86490000000000011</v>
      </c>
      <c r="O325" s="24">
        <v>0.59520000000000006</v>
      </c>
      <c r="P325" s="24">
        <v>0.59520000000000006</v>
      </c>
      <c r="Q325" s="24">
        <v>0.55800000000000005</v>
      </c>
      <c r="R325" s="24">
        <v>0.58590000000000009</v>
      </c>
      <c r="S325" s="24">
        <v>9.3000000000000013E-2</v>
      </c>
      <c r="T325" s="24">
        <v>0.56730000000000003</v>
      </c>
      <c r="U325" s="24">
        <v>0.40920000000000001</v>
      </c>
      <c r="V325" s="24">
        <v>0.33479999999999999</v>
      </c>
      <c r="W325" s="24">
        <v>0.31620000000000004</v>
      </c>
      <c r="X325" s="24">
        <v>0.89280000000000004</v>
      </c>
      <c r="Y325" s="24">
        <v>0.58590000000000009</v>
      </c>
      <c r="Z325" s="24">
        <v>0.75330000000000008</v>
      </c>
      <c r="AA325" s="25">
        <v>12.09</v>
      </c>
      <c r="AB325" s="25">
        <v>8.3700000000001058</v>
      </c>
      <c r="AC325" s="25">
        <v>23.25</v>
      </c>
      <c r="AD325" s="25">
        <v>0</v>
      </c>
      <c r="AE325" s="25">
        <v>4.6500000000000004</v>
      </c>
      <c r="AF325" s="25">
        <v>13.950000000000001</v>
      </c>
      <c r="AG325" s="25">
        <v>0</v>
      </c>
      <c r="AH325" s="25">
        <v>0</v>
      </c>
      <c r="AI325" s="25">
        <v>33.480000000000004</v>
      </c>
      <c r="AJ325" s="25">
        <v>0</v>
      </c>
      <c r="AK325" s="25">
        <v>0</v>
      </c>
      <c r="AL325" s="25">
        <v>8.370000000000001</v>
      </c>
      <c r="AM325" s="25">
        <v>23.25</v>
      </c>
      <c r="AN325" s="25">
        <v>0</v>
      </c>
      <c r="AO325" s="25">
        <v>13.950000000000001</v>
      </c>
      <c r="AP325" s="25">
        <v>30.69</v>
      </c>
      <c r="AQ325" s="25">
        <v>21.39</v>
      </c>
      <c r="AR325" s="25">
        <v>37.200000000000003</v>
      </c>
      <c r="AS325" s="25">
        <v>27.900000000000002</v>
      </c>
      <c r="AT325" s="25">
        <v>9.3000000000000007</v>
      </c>
      <c r="AU325" s="25">
        <v>20.46</v>
      </c>
      <c r="AV325" s="25">
        <v>9.3000000000000007</v>
      </c>
      <c r="AW325" s="25">
        <v>8.370000000000001</v>
      </c>
      <c r="AX325" s="25">
        <v>8.370000000000001</v>
      </c>
      <c r="AY325" s="25">
        <v>4.6500000000000004</v>
      </c>
      <c r="AZ325" s="25">
        <v>13.950000000000001</v>
      </c>
      <c r="BA325" s="25">
        <v>0</v>
      </c>
      <c r="BB325" s="25">
        <v>21.39</v>
      </c>
      <c r="BC325" s="25">
        <v>30.69</v>
      </c>
      <c r="BD325" s="25">
        <v>24.18</v>
      </c>
      <c r="BE325" s="25">
        <v>0</v>
      </c>
      <c r="BF325" s="25">
        <v>15.81</v>
      </c>
      <c r="BG325" s="25">
        <v>0</v>
      </c>
      <c r="BH325" s="25">
        <v>13.950000000000001</v>
      </c>
      <c r="BI325" s="25">
        <v>17.670000000000002</v>
      </c>
      <c r="BJ325" s="25">
        <v>3.72</v>
      </c>
      <c r="BK325" s="25">
        <v>13.020000000000001</v>
      </c>
      <c r="BL325" s="25">
        <v>0</v>
      </c>
      <c r="BM325" s="25">
        <v>0</v>
      </c>
      <c r="BN325" s="25">
        <v>0</v>
      </c>
    </row>
    <row r="326" spans="1:66" x14ac:dyDescent="0.25">
      <c r="A326" s="6">
        <v>45220</v>
      </c>
      <c r="B326" t="s">
        <v>16</v>
      </c>
      <c r="C326">
        <v>21</v>
      </c>
      <c r="D326">
        <f t="shared" si="45"/>
        <v>406.41000000000008</v>
      </c>
      <c r="E326">
        <f t="shared" si="41"/>
        <v>106.95000000000002</v>
      </c>
      <c r="F326">
        <f t="shared" si="42"/>
        <v>115.32000000000004</v>
      </c>
      <c r="G326">
        <f t="shared" si="43"/>
        <v>126.48000000000002</v>
      </c>
      <c r="H326">
        <f t="shared" si="44"/>
        <v>57.66</v>
      </c>
      <c r="I326">
        <v>0</v>
      </c>
      <c r="J326" s="22">
        <v>0.50220000000000009</v>
      </c>
      <c r="K326" s="22">
        <v>0.88350000000000006</v>
      </c>
      <c r="L326" s="22">
        <v>0.69750000000000001</v>
      </c>
      <c r="M326" s="22">
        <v>0.15810000000000002</v>
      </c>
      <c r="N326" s="22">
        <v>0.5766</v>
      </c>
      <c r="O326" s="24">
        <v>0.6231000000000001</v>
      </c>
      <c r="P326" s="24">
        <v>0.53939999999999999</v>
      </c>
      <c r="Q326" s="24">
        <v>0.71610000000000007</v>
      </c>
      <c r="R326" s="24">
        <v>0.64170000000000005</v>
      </c>
      <c r="S326" s="24">
        <v>0.55800000000000005</v>
      </c>
      <c r="T326" s="24">
        <v>0.51150000000000007</v>
      </c>
      <c r="U326" s="24">
        <v>0.75330000000000008</v>
      </c>
      <c r="V326" s="24">
        <v>0.70680000000000009</v>
      </c>
      <c r="W326" s="24">
        <v>0.65100000000000013</v>
      </c>
      <c r="X326" s="24">
        <v>0.71610000000000007</v>
      </c>
      <c r="Y326" s="24">
        <v>0.36270000000000002</v>
      </c>
      <c r="Z326" s="24">
        <v>0.38130000000000003</v>
      </c>
      <c r="AA326" s="25">
        <v>0</v>
      </c>
      <c r="AB326" s="25">
        <v>8.370000000000001</v>
      </c>
      <c r="AC326" s="25">
        <v>8.370000000000001</v>
      </c>
      <c r="AD326" s="25">
        <v>42.78</v>
      </c>
      <c r="AE326" s="25">
        <v>28.830000000000002</v>
      </c>
      <c r="AF326" s="25">
        <v>12.090000000000027</v>
      </c>
      <c r="AG326" s="25">
        <v>0</v>
      </c>
      <c r="AH326" s="25">
        <v>3.72</v>
      </c>
      <c r="AI326" s="25">
        <v>5.58</v>
      </c>
      <c r="AJ326" s="25">
        <v>5.58</v>
      </c>
      <c r="AK326" s="25">
        <v>0.93</v>
      </c>
      <c r="AL326" s="25">
        <v>0</v>
      </c>
      <c r="AM326" s="25">
        <v>1.86</v>
      </c>
      <c r="AN326" s="25">
        <v>1.86</v>
      </c>
      <c r="AO326" s="25">
        <v>2.79</v>
      </c>
      <c r="AP326" s="25">
        <v>0.93</v>
      </c>
      <c r="AQ326" s="25">
        <v>17.670000000000002</v>
      </c>
      <c r="AR326" s="25">
        <v>9.3000000000000007</v>
      </c>
      <c r="AS326" s="25">
        <v>0.93</v>
      </c>
      <c r="AT326" s="25">
        <v>22.32</v>
      </c>
      <c r="AU326" s="25">
        <v>6.5100000000000007</v>
      </c>
      <c r="AV326" s="25">
        <v>4.6500000000000004</v>
      </c>
      <c r="AW326" s="25">
        <v>30.69</v>
      </c>
      <c r="AX326" s="25">
        <v>4.6500000000000004</v>
      </c>
      <c r="AY326" s="25">
        <v>5.58</v>
      </c>
      <c r="AZ326" s="25">
        <v>4.6500000000000004</v>
      </c>
      <c r="BA326" s="25">
        <v>17.670000000000002</v>
      </c>
      <c r="BB326" s="25">
        <v>4.6500000000000004</v>
      </c>
      <c r="BC326" s="25">
        <v>23.25</v>
      </c>
      <c r="BD326" s="25">
        <v>24.18</v>
      </c>
      <c r="BE326" s="25">
        <v>2.79</v>
      </c>
      <c r="BF326" s="25">
        <v>7.44</v>
      </c>
      <c r="BG326" s="25">
        <v>25.110000000000003</v>
      </c>
      <c r="BH326" s="25">
        <v>10.23</v>
      </c>
      <c r="BI326" s="25">
        <v>0</v>
      </c>
      <c r="BJ326" s="25">
        <v>25.110000000000003</v>
      </c>
      <c r="BK326" s="25">
        <v>4.6500000000000004</v>
      </c>
      <c r="BL326" s="25">
        <v>15.81</v>
      </c>
      <c r="BM326" s="25">
        <v>5.58</v>
      </c>
      <c r="BN326" s="25">
        <v>10.23</v>
      </c>
    </row>
    <row r="327" spans="1:66" x14ac:dyDescent="0.25">
      <c r="A327" s="6">
        <v>45221</v>
      </c>
      <c r="B327" t="s">
        <v>16</v>
      </c>
      <c r="C327">
        <v>22</v>
      </c>
      <c r="D327">
        <f t="shared" si="45"/>
        <v>401.7600000000001</v>
      </c>
      <c r="E327">
        <f t="shared" si="41"/>
        <v>63.240000000000109</v>
      </c>
      <c r="F327">
        <f t="shared" si="42"/>
        <v>112.53000000000002</v>
      </c>
      <c r="G327">
        <f t="shared" si="43"/>
        <v>149.72999999999999</v>
      </c>
      <c r="H327">
        <f t="shared" si="44"/>
        <v>76.260000000000005</v>
      </c>
      <c r="I327">
        <v>0</v>
      </c>
      <c r="J327" s="22">
        <v>0.17670000000000002</v>
      </c>
      <c r="K327" s="22">
        <v>0.5766</v>
      </c>
      <c r="L327" s="22">
        <v>0.47430000000000005</v>
      </c>
      <c r="M327" s="22">
        <v>0.73470000000000002</v>
      </c>
      <c r="N327" s="22">
        <v>0.86490000000000011</v>
      </c>
      <c r="O327" s="24">
        <v>0.73470000000000002</v>
      </c>
      <c r="P327" s="24">
        <v>0.6231000000000001</v>
      </c>
      <c r="Q327" s="24">
        <v>0.69750000000000001</v>
      </c>
      <c r="R327" s="24">
        <v>0.93</v>
      </c>
      <c r="S327" s="24">
        <v>0.60450000000000004</v>
      </c>
      <c r="T327" s="24">
        <v>0.6231000000000001</v>
      </c>
      <c r="U327" s="24">
        <v>0.27900000000000003</v>
      </c>
      <c r="V327" s="24">
        <v>0.72540000000000004</v>
      </c>
      <c r="W327" s="24">
        <v>0.84630000000000005</v>
      </c>
      <c r="X327" s="24">
        <v>0.71610000000000007</v>
      </c>
      <c r="Y327" s="24">
        <v>0.27900000000000003</v>
      </c>
      <c r="Z327" s="24">
        <v>0.79049999999999998</v>
      </c>
      <c r="AA327" s="25">
        <v>5.58</v>
      </c>
      <c r="AB327" s="25">
        <v>13.020000000000001</v>
      </c>
      <c r="AC327" s="25">
        <v>22.32</v>
      </c>
      <c r="AD327" s="25">
        <v>32.550000000000004</v>
      </c>
      <c r="AE327" s="25">
        <v>2.79</v>
      </c>
      <c r="AF327" s="25">
        <v>0</v>
      </c>
      <c r="AG327" s="25">
        <v>15.81</v>
      </c>
      <c r="AH327" s="25">
        <v>8.370000000000001</v>
      </c>
      <c r="AI327" s="25">
        <v>10.23</v>
      </c>
      <c r="AJ327" s="25">
        <v>1.86</v>
      </c>
      <c r="AK327" s="25">
        <v>16.740000000000002</v>
      </c>
      <c r="AL327" s="25">
        <v>1.86</v>
      </c>
      <c r="AM327" s="25">
        <v>10.23</v>
      </c>
      <c r="AN327" s="25">
        <v>0</v>
      </c>
      <c r="AO327" s="25">
        <v>15.81</v>
      </c>
      <c r="AP327" s="25">
        <v>25.110000000000003</v>
      </c>
      <c r="AQ327" s="25">
        <v>0.93</v>
      </c>
      <c r="AR327" s="25">
        <v>10.23</v>
      </c>
      <c r="AS327" s="25">
        <v>7.44</v>
      </c>
      <c r="AT327" s="25">
        <v>4.6500000000000004</v>
      </c>
      <c r="AU327" s="25">
        <v>3.72</v>
      </c>
      <c r="AV327" s="25">
        <v>41.85</v>
      </c>
      <c r="AW327" s="25">
        <v>0</v>
      </c>
      <c r="AX327" s="25">
        <v>34.410000000000004</v>
      </c>
      <c r="AY327" s="25">
        <v>12.09</v>
      </c>
      <c r="AZ327" s="25">
        <v>13.950000000000001</v>
      </c>
      <c r="BA327" s="25">
        <v>11.16</v>
      </c>
      <c r="BB327" s="25">
        <v>18.600000000000001</v>
      </c>
      <c r="BC327" s="25">
        <v>13.950000000000001</v>
      </c>
      <c r="BD327" s="25">
        <v>0</v>
      </c>
      <c r="BE327" s="25">
        <v>1.86</v>
      </c>
      <c r="BF327" s="25">
        <v>25.110000000000003</v>
      </c>
      <c r="BG327" s="25">
        <v>0</v>
      </c>
      <c r="BH327" s="25">
        <v>5.58</v>
      </c>
      <c r="BI327" s="25">
        <v>0.93</v>
      </c>
      <c r="BJ327" s="25">
        <v>5.5800000000001058</v>
      </c>
      <c r="BK327" s="25">
        <v>6.5100000000000007</v>
      </c>
      <c r="BL327" s="25">
        <v>0</v>
      </c>
      <c r="BM327" s="25">
        <v>4.6500000000000004</v>
      </c>
      <c r="BN327" s="25">
        <v>13.020000000000001</v>
      </c>
    </row>
    <row r="328" spans="1:66" x14ac:dyDescent="0.25">
      <c r="A328" s="6">
        <v>45222</v>
      </c>
      <c r="B328" t="s">
        <v>16</v>
      </c>
      <c r="C328">
        <v>23</v>
      </c>
      <c r="D328">
        <f t="shared" si="45"/>
        <v>408.27000000000004</v>
      </c>
      <c r="E328">
        <f t="shared" si="41"/>
        <v>138.57</v>
      </c>
      <c r="F328">
        <f t="shared" si="42"/>
        <v>44.64</v>
      </c>
      <c r="G328">
        <f t="shared" si="43"/>
        <v>120.9</v>
      </c>
      <c r="H328">
        <f t="shared" si="44"/>
        <v>104.16000000000001</v>
      </c>
      <c r="I328">
        <v>0</v>
      </c>
      <c r="J328" s="22">
        <v>0.27900000000000003</v>
      </c>
      <c r="K328" s="22">
        <v>0.49290000000000006</v>
      </c>
      <c r="L328" s="22">
        <v>0.83700000000000008</v>
      </c>
      <c r="M328" s="22">
        <v>0.84630000000000005</v>
      </c>
      <c r="N328" s="22">
        <v>0.33479999999999999</v>
      </c>
      <c r="O328" s="24">
        <v>0.6231000000000001</v>
      </c>
      <c r="P328" s="24">
        <v>0.58590000000000009</v>
      </c>
      <c r="Q328" s="24">
        <v>0.56730000000000003</v>
      </c>
      <c r="R328" s="24">
        <v>0.56730000000000003</v>
      </c>
      <c r="S328" s="24">
        <v>0.49290000000000006</v>
      </c>
      <c r="T328" s="24">
        <v>0.87420000000000009</v>
      </c>
      <c r="U328" s="24">
        <v>0.87420000000000009</v>
      </c>
      <c r="V328" s="24">
        <v>0.91139999999999999</v>
      </c>
      <c r="W328" s="24">
        <v>0.40920000000000001</v>
      </c>
      <c r="X328" s="24">
        <v>0.81840000000000002</v>
      </c>
      <c r="Y328" s="24">
        <v>0.91139999999999999</v>
      </c>
      <c r="Z328" s="24">
        <v>0.3906</v>
      </c>
      <c r="AA328" s="25">
        <v>0</v>
      </c>
      <c r="AB328" s="25">
        <v>8.370000000000001</v>
      </c>
      <c r="AC328" s="25">
        <v>7.44</v>
      </c>
      <c r="AD328" s="25">
        <v>3.72</v>
      </c>
      <c r="AE328" s="25">
        <v>0</v>
      </c>
      <c r="AF328" s="25">
        <v>0</v>
      </c>
      <c r="AG328" s="25">
        <v>8.370000000000001</v>
      </c>
      <c r="AH328" s="25">
        <v>16.740000000000002</v>
      </c>
      <c r="AI328" s="25">
        <v>0</v>
      </c>
      <c r="AJ328" s="25">
        <v>0</v>
      </c>
      <c r="AK328" s="25">
        <v>2.79</v>
      </c>
      <c r="AL328" s="25">
        <v>20.46</v>
      </c>
      <c r="AM328" s="25">
        <v>0</v>
      </c>
      <c r="AN328" s="25">
        <v>9.3000000000000007</v>
      </c>
      <c r="AO328" s="25">
        <v>0</v>
      </c>
      <c r="AP328" s="25">
        <v>0</v>
      </c>
      <c r="AQ328" s="25">
        <v>31.62</v>
      </c>
      <c r="AR328" s="25">
        <v>11.16</v>
      </c>
      <c r="AS328" s="25">
        <v>31.62</v>
      </c>
      <c r="AT328" s="25">
        <v>0</v>
      </c>
      <c r="AU328" s="25">
        <v>20.46</v>
      </c>
      <c r="AV328" s="25">
        <v>25.110000000000003</v>
      </c>
      <c r="AW328" s="25">
        <v>13.020000000000001</v>
      </c>
      <c r="AX328" s="25">
        <v>5.58</v>
      </c>
      <c r="AY328" s="25">
        <v>13.950000000000001</v>
      </c>
      <c r="AZ328" s="25">
        <v>13.020000000000001</v>
      </c>
      <c r="BA328" s="25">
        <v>18.600000000000001</v>
      </c>
      <c r="BB328" s="25">
        <v>11.16</v>
      </c>
      <c r="BC328" s="25">
        <v>0</v>
      </c>
      <c r="BD328" s="25">
        <v>0</v>
      </c>
      <c r="BE328" s="25">
        <v>20.46</v>
      </c>
      <c r="BF328" s="25">
        <v>0</v>
      </c>
      <c r="BG328" s="25">
        <v>13.020000000000001</v>
      </c>
      <c r="BH328" s="25">
        <v>26.970000000000002</v>
      </c>
      <c r="BI328" s="25">
        <v>19.53</v>
      </c>
      <c r="BJ328" s="25">
        <v>0</v>
      </c>
      <c r="BK328" s="25">
        <v>9.3000000000000007</v>
      </c>
      <c r="BL328" s="25">
        <v>25.110000000000003</v>
      </c>
      <c r="BM328" s="25">
        <v>15.81</v>
      </c>
      <c r="BN328" s="25">
        <v>8.370000000000001</v>
      </c>
    </row>
    <row r="329" spans="1:66" x14ac:dyDescent="0.25">
      <c r="A329" s="6">
        <v>45223</v>
      </c>
      <c r="B329" t="s">
        <v>16</v>
      </c>
      <c r="C329">
        <v>24</v>
      </c>
      <c r="D329">
        <f t="shared" si="45"/>
        <v>321.78000000000003</v>
      </c>
      <c r="E329">
        <f t="shared" si="41"/>
        <v>40.92</v>
      </c>
      <c r="F329">
        <f t="shared" si="42"/>
        <v>79.98</v>
      </c>
      <c r="G329">
        <f t="shared" si="43"/>
        <v>60.45</v>
      </c>
      <c r="H329">
        <f t="shared" si="44"/>
        <v>140.43</v>
      </c>
      <c r="I329">
        <v>0</v>
      </c>
      <c r="J329" s="22">
        <v>0.91139999999999999</v>
      </c>
      <c r="K329" s="22">
        <v>0.5766</v>
      </c>
      <c r="L329" s="22">
        <v>0.36270000000000002</v>
      </c>
      <c r="M329" s="22">
        <v>0.79980000000000007</v>
      </c>
      <c r="N329" s="22">
        <v>0.92070000000000007</v>
      </c>
      <c r="O329" s="24">
        <v>0.6231000000000001</v>
      </c>
      <c r="P329" s="24">
        <v>0.72540000000000004</v>
      </c>
      <c r="Q329" s="24">
        <v>0.89280000000000004</v>
      </c>
      <c r="R329" s="24">
        <v>0.86490000000000011</v>
      </c>
      <c r="S329" s="24">
        <v>0.71610000000000007</v>
      </c>
      <c r="T329" s="24">
        <v>0.93</v>
      </c>
      <c r="U329" s="24">
        <v>0.86490000000000011</v>
      </c>
      <c r="V329" s="24">
        <v>0.93</v>
      </c>
      <c r="W329" s="24">
        <v>0.8277000000000001</v>
      </c>
      <c r="X329" s="24">
        <v>0.74400000000000011</v>
      </c>
      <c r="Y329" s="24">
        <v>0.53939999999999999</v>
      </c>
      <c r="Z329" s="24">
        <v>0.75330000000000008</v>
      </c>
      <c r="AA329" s="25">
        <v>11.16</v>
      </c>
      <c r="AB329" s="25">
        <v>0</v>
      </c>
      <c r="AC329" s="25">
        <v>0</v>
      </c>
      <c r="AD329" s="25">
        <v>0</v>
      </c>
      <c r="AE329" s="25">
        <v>11.16</v>
      </c>
      <c r="AF329" s="25">
        <v>14.88</v>
      </c>
      <c r="AG329" s="25">
        <v>19.53</v>
      </c>
      <c r="AH329" s="25">
        <v>10.23</v>
      </c>
      <c r="AI329" s="25">
        <v>13.020000000000001</v>
      </c>
      <c r="AJ329" s="25">
        <v>0</v>
      </c>
      <c r="AK329" s="25">
        <v>2.79</v>
      </c>
      <c r="AL329" s="25">
        <v>6.5100000000000007</v>
      </c>
      <c r="AM329" s="25">
        <v>9.3000000000000007</v>
      </c>
      <c r="AN329" s="25">
        <v>24.18</v>
      </c>
      <c r="AO329" s="25">
        <v>15.81</v>
      </c>
      <c r="AP329" s="25">
        <v>7.44</v>
      </c>
      <c r="AQ329" s="25">
        <v>35.340000000000003</v>
      </c>
      <c r="AR329" s="25">
        <v>21.39</v>
      </c>
      <c r="AS329" s="25">
        <v>20.46</v>
      </c>
      <c r="AT329" s="25">
        <v>0</v>
      </c>
      <c r="AU329" s="25">
        <v>0</v>
      </c>
      <c r="AV329" s="25">
        <v>13.020000000000001</v>
      </c>
      <c r="AW329" s="25">
        <v>8.370000000000001</v>
      </c>
      <c r="AX329" s="25">
        <v>0</v>
      </c>
      <c r="AY329" s="25">
        <v>32.550000000000004</v>
      </c>
      <c r="AZ329" s="25">
        <v>0</v>
      </c>
      <c r="BA329" s="25">
        <v>6.5100000000000007</v>
      </c>
      <c r="BB329" s="25">
        <v>0</v>
      </c>
      <c r="BC329" s="25">
        <v>0</v>
      </c>
      <c r="BD329" s="25">
        <v>0</v>
      </c>
      <c r="BE329" s="25">
        <v>0</v>
      </c>
      <c r="BF329" s="25">
        <v>3.72</v>
      </c>
      <c r="BG329" s="25">
        <v>0.93</v>
      </c>
      <c r="BH329" s="25">
        <v>3.72</v>
      </c>
      <c r="BI329" s="25">
        <v>0</v>
      </c>
      <c r="BJ329" s="25">
        <v>0</v>
      </c>
      <c r="BK329" s="25">
        <v>9.3000000000000007</v>
      </c>
      <c r="BL329" s="25">
        <v>3.72</v>
      </c>
      <c r="BM329" s="25">
        <v>19.53</v>
      </c>
      <c r="BN329" s="25">
        <v>0</v>
      </c>
    </row>
    <row r="330" spans="1:66" x14ac:dyDescent="0.25">
      <c r="A330" s="6">
        <v>45224</v>
      </c>
      <c r="B330" t="s">
        <v>16</v>
      </c>
      <c r="C330">
        <v>25</v>
      </c>
      <c r="D330">
        <f t="shared" si="45"/>
        <v>405.48000000000008</v>
      </c>
      <c r="E330">
        <f t="shared" si="41"/>
        <v>88.350000000000009</v>
      </c>
      <c r="F330">
        <f t="shared" si="42"/>
        <v>119.97000000000001</v>
      </c>
      <c r="G330">
        <f t="shared" si="43"/>
        <v>114.39000000000001</v>
      </c>
      <c r="H330">
        <f t="shared" si="44"/>
        <v>82.770000000000024</v>
      </c>
      <c r="I330">
        <v>0</v>
      </c>
      <c r="J330" s="22">
        <v>0.47430000000000005</v>
      </c>
      <c r="K330" s="22">
        <v>0.63240000000000007</v>
      </c>
      <c r="L330" s="22">
        <v>0.79980000000000007</v>
      </c>
      <c r="M330" s="22">
        <v>0.78120000000000001</v>
      </c>
      <c r="N330" s="22">
        <v>0.87420000000000009</v>
      </c>
      <c r="O330" s="24">
        <v>0.1116</v>
      </c>
      <c r="P330" s="24">
        <v>0.39990000000000003</v>
      </c>
      <c r="Q330" s="24">
        <v>0.63240000000000007</v>
      </c>
      <c r="R330" s="24">
        <v>0.67890000000000006</v>
      </c>
      <c r="S330" s="24">
        <v>0.6603</v>
      </c>
      <c r="T330" s="24">
        <v>0.66959999999999997</v>
      </c>
      <c r="U330" s="24">
        <v>0.69750000000000001</v>
      </c>
      <c r="V330" s="24">
        <v>0.93</v>
      </c>
      <c r="W330" s="24">
        <v>0.37200000000000005</v>
      </c>
      <c r="X330" s="24">
        <v>0.41850000000000004</v>
      </c>
      <c r="Y330" s="24">
        <v>0.78120000000000001</v>
      </c>
      <c r="Z330" s="24">
        <v>0.72540000000000004</v>
      </c>
      <c r="AA330" s="25">
        <v>15.81</v>
      </c>
      <c r="AB330" s="25">
        <v>28.830000000000002</v>
      </c>
      <c r="AC330" s="25">
        <v>14.88</v>
      </c>
      <c r="AD330" s="25">
        <v>0</v>
      </c>
      <c r="AE330" s="25">
        <v>13.950000000000001</v>
      </c>
      <c r="AF330" s="25">
        <v>0</v>
      </c>
      <c r="AG330" s="25">
        <v>36.270000000000003</v>
      </c>
      <c r="AH330" s="25">
        <v>10.23</v>
      </c>
      <c r="AI330" s="25">
        <v>0</v>
      </c>
      <c r="AJ330" s="25">
        <v>0</v>
      </c>
      <c r="AK330" s="25">
        <v>23.25</v>
      </c>
      <c r="AL330" s="25">
        <v>0</v>
      </c>
      <c r="AM330" s="25">
        <v>27.900000000000002</v>
      </c>
      <c r="AN330" s="25">
        <v>5.58</v>
      </c>
      <c r="AO330" s="25">
        <v>8.370000000000001</v>
      </c>
      <c r="AP330" s="25">
        <v>18.600000000000001</v>
      </c>
      <c r="AQ330" s="25">
        <v>0</v>
      </c>
      <c r="AR330" s="25">
        <v>19.53</v>
      </c>
      <c r="AS330" s="25">
        <v>0</v>
      </c>
      <c r="AT330" s="25">
        <v>2.79</v>
      </c>
      <c r="AU330" s="25">
        <v>18.600000000000001</v>
      </c>
      <c r="AV330" s="25">
        <v>6.5100000000000007</v>
      </c>
      <c r="AW330" s="25">
        <v>12.09</v>
      </c>
      <c r="AX330" s="25">
        <v>0</v>
      </c>
      <c r="AY330" s="25">
        <v>0</v>
      </c>
      <c r="AZ330" s="25">
        <v>12.09</v>
      </c>
      <c r="BA330" s="25">
        <v>18.600000000000001</v>
      </c>
      <c r="BB330" s="25">
        <v>9.3000000000000007</v>
      </c>
      <c r="BC330" s="25">
        <v>7.44</v>
      </c>
      <c r="BD330" s="25">
        <v>29.76</v>
      </c>
      <c r="BE330" s="25">
        <v>9.3000000000000007</v>
      </c>
      <c r="BF330" s="25">
        <v>7.44</v>
      </c>
      <c r="BG330" s="25">
        <v>12.09</v>
      </c>
      <c r="BH330" s="25">
        <v>0</v>
      </c>
      <c r="BI330" s="25">
        <v>0</v>
      </c>
      <c r="BJ330" s="25">
        <v>0</v>
      </c>
      <c r="BK330" s="25">
        <v>43.71</v>
      </c>
      <c r="BL330" s="25">
        <v>0.93</v>
      </c>
      <c r="BM330" s="25">
        <v>0</v>
      </c>
      <c r="BN330" s="25">
        <v>14.88</v>
      </c>
    </row>
    <row r="331" spans="1:66" x14ac:dyDescent="0.25">
      <c r="A331" s="6">
        <v>45225</v>
      </c>
      <c r="B331" t="s">
        <v>16</v>
      </c>
      <c r="C331">
        <v>26</v>
      </c>
      <c r="D331">
        <f t="shared" si="45"/>
        <v>497.55</v>
      </c>
      <c r="E331">
        <f t="shared" si="41"/>
        <v>132.06</v>
      </c>
      <c r="F331">
        <f t="shared" si="42"/>
        <v>119.04</v>
      </c>
      <c r="G331">
        <f t="shared" si="43"/>
        <v>119.97</v>
      </c>
      <c r="H331">
        <f t="shared" si="44"/>
        <v>126.47999999999996</v>
      </c>
      <c r="I331">
        <v>0</v>
      </c>
      <c r="J331" s="22">
        <v>0.35340000000000005</v>
      </c>
      <c r="K331" s="22">
        <v>0.65100000000000013</v>
      </c>
      <c r="L331" s="22">
        <v>0.81840000000000002</v>
      </c>
      <c r="M331" s="22">
        <v>0.8277000000000001</v>
      </c>
      <c r="N331" s="22">
        <v>0.89280000000000004</v>
      </c>
      <c r="O331" s="24">
        <v>0.85560000000000003</v>
      </c>
      <c r="P331" s="24">
        <v>0.69750000000000001</v>
      </c>
      <c r="Q331" s="24">
        <v>0.69750000000000001</v>
      </c>
      <c r="R331" s="24">
        <v>0.47430000000000005</v>
      </c>
      <c r="S331" s="24">
        <v>0.89280000000000004</v>
      </c>
      <c r="T331" s="24">
        <v>0.58590000000000009</v>
      </c>
      <c r="U331" s="24">
        <v>0.73470000000000002</v>
      </c>
      <c r="V331" s="24">
        <v>0.79049999999999998</v>
      </c>
      <c r="W331" s="24">
        <v>0.73470000000000002</v>
      </c>
      <c r="X331" s="24">
        <v>0.83700000000000008</v>
      </c>
      <c r="Y331" s="24">
        <v>0.79049999999999998</v>
      </c>
      <c r="Z331" s="24">
        <v>0.38130000000000003</v>
      </c>
      <c r="AA331" s="25">
        <v>0</v>
      </c>
      <c r="AB331" s="25">
        <v>0</v>
      </c>
      <c r="AC331" s="25">
        <v>41.85</v>
      </c>
      <c r="AD331" s="25">
        <v>0</v>
      </c>
      <c r="AE331" s="25">
        <v>0</v>
      </c>
      <c r="AF331" s="25">
        <v>28.830000000000002</v>
      </c>
      <c r="AG331" s="25">
        <v>11.16</v>
      </c>
      <c r="AH331" s="25">
        <v>0</v>
      </c>
      <c r="AI331" s="25">
        <v>21.39</v>
      </c>
      <c r="AJ331" s="25">
        <v>15.81</v>
      </c>
      <c r="AK331" s="25">
        <v>0</v>
      </c>
      <c r="AL331" s="25">
        <v>26.970000000000002</v>
      </c>
      <c r="AM331" s="25">
        <v>7.4399999999999471</v>
      </c>
      <c r="AN331" s="25">
        <v>13.020000000000001</v>
      </c>
      <c r="AO331" s="25">
        <v>32.550000000000004</v>
      </c>
      <c r="AP331" s="25">
        <v>0</v>
      </c>
      <c r="AQ331" s="25">
        <v>0</v>
      </c>
      <c r="AR331" s="25">
        <v>7.44</v>
      </c>
      <c r="AS331" s="25">
        <v>39.06</v>
      </c>
      <c r="AT331" s="25">
        <v>0</v>
      </c>
      <c r="AU331" s="25">
        <v>0</v>
      </c>
      <c r="AV331" s="25">
        <v>9.3000000000000007</v>
      </c>
      <c r="AW331" s="25">
        <v>48.36</v>
      </c>
      <c r="AX331" s="25">
        <v>11.16</v>
      </c>
      <c r="AY331" s="25">
        <v>19.53</v>
      </c>
      <c r="AZ331" s="25">
        <v>31.62</v>
      </c>
      <c r="BA331" s="25">
        <v>0</v>
      </c>
      <c r="BB331" s="25">
        <v>0</v>
      </c>
      <c r="BC331" s="25">
        <v>0</v>
      </c>
      <c r="BD331" s="25">
        <v>0</v>
      </c>
      <c r="BE331" s="25">
        <v>9.3000000000000007</v>
      </c>
      <c r="BF331" s="25">
        <v>0</v>
      </c>
      <c r="BG331" s="25">
        <v>26.040000000000003</v>
      </c>
      <c r="BH331" s="25">
        <v>6.5100000000000007</v>
      </c>
      <c r="BI331" s="25">
        <v>0</v>
      </c>
      <c r="BJ331" s="25">
        <v>49.29</v>
      </c>
      <c r="BK331" s="25">
        <v>0.93</v>
      </c>
      <c r="BL331" s="25">
        <v>0</v>
      </c>
      <c r="BM331" s="25">
        <v>7.44</v>
      </c>
      <c r="BN331" s="25">
        <v>32.550000000000004</v>
      </c>
    </row>
    <row r="332" spans="1:66" x14ac:dyDescent="0.25">
      <c r="A332" s="6">
        <v>45226</v>
      </c>
      <c r="B332" t="s">
        <v>16</v>
      </c>
      <c r="C332">
        <v>27</v>
      </c>
      <c r="D332">
        <f t="shared" si="45"/>
        <v>411.06000000000006</v>
      </c>
      <c r="E332">
        <f t="shared" si="41"/>
        <v>80.91</v>
      </c>
      <c r="F332">
        <f t="shared" si="42"/>
        <v>70.680000000000007</v>
      </c>
      <c r="G332">
        <f t="shared" si="43"/>
        <v>124.62000000000002</v>
      </c>
      <c r="H332">
        <f t="shared" si="44"/>
        <v>134.85</v>
      </c>
      <c r="I332">
        <v>0</v>
      </c>
      <c r="J332" s="22">
        <v>0.74400000000000011</v>
      </c>
      <c r="K332" s="22">
        <v>0.49290000000000006</v>
      </c>
      <c r="L332" s="22">
        <v>0.50220000000000009</v>
      </c>
      <c r="M332" s="22">
        <v>0.31620000000000004</v>
      </c>
      <c r="N332" s="22">
        <v>0.87420000000000009</v>
      </c>
      <c r="O332" s="24">
        <v>0.75330000000000008</v>
      </c>
      <c r="P332" s="24">
        <v>0.72540000000000004</v>
      </c>
      <c r="Q332" s="24">
        <v>0.58590000000000009</v>
      </c>
      <c r="R332" s="24">
        <v>0.53939999999999999</v>
      </c>
      <c r="S332" s="24">
        <v>0.56730000000000003</v>
      </c>
      <c r="T332" s="24">
        <v>0.8277000000000001</v>
      </c>
      <c r="U332" s="24">
        <v>0.40920000000000001</v>
      </c>
      <c r="V332" s="24">
        <v>0.2883</v>
      </c>
      <c r="W332" s="24">
        <v>0.47430000000000005</v>
      </c>
      <c r="X332" s="24">
        <v>0.72540000000000004</v>
      </c>
      <c r="Y332" s="24">
        <v>0.68820000000000003</v>
      </c>
      <c r="Z332" s="24">
        <v>0.53939999999999999</v>
      </c>
      <c r="AA332" s="25">
        <v>12.09</v>
      </c>
      <c r="AB332" s="25">
        <v>0</v>
      </c>
      <c r="AC332" s="25">
        <v>0</v>
      </c>
      <c r="AD332" s="25">
        <v>4.6500000000000004</v>
      </c>
      <c r="AE332" s="25">
        <v>8.370000000000001</v>
      </c>
      <c r="AF332" s="25">
        <v>30.69</v>
      </c>
      <c r="AG332" s="25">
        <v>12.09</v>
      </c>
      <c r="AH332" s="25">
        <v>0</v>
      </c>
      <c r="AI332" s="25">
        <v>0</v>
      </c>
      <c r="AJ332" s="25">
        <v>2.79</v>
      </c>
      <c r="AK332" s="25">
        <v>26.040000000000003</v>
      </c>
      <c r="AL332" s="25">
        <v>18.600000000000001</v>
      </c>
      <c r="AM332" s="25">
        <v>24.18</v>
      </c>
      <c r="AN332" s="25">
        <v>0</v>
      </c>
      <c r="AO332" s="25">
        <v>25.110000000000003</v>
      </c>
      <c r="AP332" s="25">
        <v>8.370000000000001</v>
      </c>
      <c r="AQ332" s="25">
        <v>32.550000000000004</v>
      </c>
      <c r="AR332" s="25">
        <v>0</v>
      </c>
      <c r="AS332" s="25">
        <v>0</v>
      </c>
      <c r="AT332" s="25">
        <v>26.040000000000003</v>
      </c>
      <c r="AU332" s="25">
        <v>22.32</v>
      </c>
      <c r="AV332" s="25">
        <v>5.58</v>
      </c>
      <c r="AW332" s="25">
        <v>22.32</v>
      </c>
      <c r="AX332" s="25">
        <v>13.950000000000001</v>
      </c>
      <c r="AY332" s="25">
        <v>29.76</v>
      </c>
      <c r="AZ332" s="25">
        <v>6.5100000000000007</v>
      </c>
      <c r="BA332" s="25">
        <v>10.23</v>
      </c>
      <c r="BB332" s="25">
        <v>3.72</v>
      </c>
      <c r="BC332" s="25">
        <v>10.23</v>
      </c>
      <c r="BD332" s="25">
        <v>0</v>
      </c>
      <c r="BE332" s="25">
        <v>0</v>
      </c>
      <c r="BF332" s="25">
        <v>7.44</v>
      </c>
      <c r="BG332" s="25">
        <v>0</v>
      </c>
      <c r="BH332" s="25">
        <v>0.93</v>
      </c>
      <c r="BI332" s="25">
        <v>0.93</v>
      </c>
      <c r="BJ332" s="25">
        <v>8.370000000000001</v>
      </c>
      <c r="BK332" s="25">
        <v>3.72</v>
      </c>
      <c r="BL332" s="25">
        <v>41.85</v>
      </c>
      <c r="BM332" s="25">
        <v>17.670000000000002</v>
      </c>
      <c r="BN332" s="25">
        <v>0</v>
      </c>
    </row>
    <row r="333" spans="1:66" x14ac:dyDescent="0.25">
      <c r="A333" s="6">
        <v>45227</v>
      </c>
      <c r="B333" t="s">
        <v>16</v>
      </c>
      <c r="C333">
        <v>28</v>
      </c>
      <c r="D333">
        <f t="shared" si="45"/>
        <v>503.13000000000011</v>
      </c>
      <c r="E333">
        <f t="shared" si="41"/>
        <v>108.81000000000002</v>
      </c>
      <c r="F333">
        <f t="shared" si="42"/>
        <v>99.51</v>
      </c>
      <c r="G333">
        <f t="shared" si="43"/>
        <v>126.48000000000002</v>
      </c>
      <c r="H333">
        <f t="shared" si="44"/>
        <v>168.33</v>
      </c>
      <c r="I333">
        <v>0</v>
      </c>
      <c r="J333" s="22">
        <v>0.23250000000000001</v>
      </c>
      <c r="K333" s="22">
        <v>0.53939999999999999</v>
      </c>
      <c r="L333" s="22">
        <v>0.88350000000000006</v>
      </c>
      <c r="M333" s="22">
        <v>0.79049999999999998</v>
      </c>
      <c r="N333" s="22">
        <v>0.88350000000000006</v>
      </c>
      <c r="O333" s="24">
        <v>0.30690000000000001</v>
      </c>
      <c r="P333" s="24">
        <v>0.65100000000000013</v>
      </c>
      <c r="Q333" s="24">
        <v>0.37200000000000005</v>
      </c>
      <c r="R333" s="24">
        <v>0.69750000000000001</v>
      </c>
      <c r="S333" s="24">
        <v>0.23250000000000001</v>
      </c>
      <c r="T333" s="24">
        <v>0.8277000000000001</v>
      </c>
      <c r="U333" s="24">
        <v>0.93</v>
      </c>
      <c r="V333" s="24">
        <v>0.51150000000000007</v>
      </c>
      <c r="W333" s="24">
        <v>0.33479999999999999</v>
      </c>
      <c r="X333" s="24">
        <v>0.42780000000000001</v>
      </c>
      <c r="Y333" s="24">
        <v>0.91139999999999999</v>
      </c>
      <c r="Z333" s="24">
        <v>0.91139999999999999</v>
      </c>
      <c r="AA333" s="25">
        <v>5.58</v>
      </c>
      <c r="AB333" s="25">
        <v>7.44</v>
      </c>
      <c r="AC333" s="25">
        <v>0</v>
      </c>
      <c r="AD333" s="25">
        <v>16.740000000000002</v>
      </c>
      <c r="AE333" s="25">
        <v>35.340000000000003</v>
      </c>
      <c r="AF333" s="25">
        <v>1.86</v>
      </c>
      <c r="AG333" s="25">
        <v>8.370000000000001</v>
      </c>
      <c r="AH333" s="25">
        <v>0</v>
      </c>
      <c r="AI333" s="25">
        <v>22.32</v>
      </c>
      <c r="AJ333" s="25">
        <v>1.86</v>
      </c>
      <c r="AK333" s="25">
        <v>22.32</v>
      </c>
      <c r="AL333" s="25">
        <v>33.480000000000004</v>
      </c>
      <c r="AM333" s="25">
        <v>13.950000000000001</v>
      </c>
      <c r="AN333" s="25">
        <v>3.72</v>
      </c>
      <c r="AO333" s="25">
        <v>21.39</v>
      </c>
      <c r="AP333" s="25">
        <v>0</v>
      </c>
      <c r="AQ333" s="25">
        <v>42.78</v>
      </c>
      <c r="AR333" s="25">
        <v>28.830000000000002</v>
      </c>
      <c r="AS333" s="25">
        <v>19.53</v>
      </c>
      <c r="AT333" s="25">
        <v>4.6500000000000004</v>
      </c>
      <c r="AU333" s="25">
        <v>0.93</v>
      </c>
      <c r="AV333" s="25">
        <v>7.44</v>
      </c>
      <c r="AW333" s="25">
        <v>9.3000000000000007</v>
      </c>
      <c r="AX333" s="25">
        <v>40.92</v>
      </c>
      <c r="AY333" s="25">
        <v>10.23</v>
      </c>
      <c r="AZ333" s="25">
        <v>4.6500000000000004</v>
      </c>
      <c r="BA333" s="25">
        <v>25.110000000000003</v>
      </c>
      <c r="BB333" s="25">
        <v>1.86</v>
      </c>
      <c r="BC333" s="25">
        <v>0</v>
      </c>
      <c r="BD333" s="25">
        <v>26.040000000000003</v>
      </c>
      <c r="BE333" s="25">
        <v>6.5100000000000007</v>
      </c>
      <c r="BF333" s="25">
        <v>0</v>
      </c>
      <c r="BG333" s="25">
        <v>17.670000000000002</v>
      </c>
      <c r="BH333" s="25">
        <v>0</v>
      </c>
      <c r="BI333" s="25">
        <v>0</v>
      </c>
      <c r="BJ333" s="25">
        <v>36.270000000000003</v>
      </c>
      <c r="BK333" s="25">
        <v>4.6500000000000004</v>
      </c>
      <c r="BL333" s="25">
        <v>39.06</v>
      </c>
      <c r="BM333" s="25">
        <v>4.6500000000000004</v>
      </c>
      <c r="BN333" s="25">
        <v>0</v>
      </c>
    </row>
    <row r="334" spans="1:66" x14ac:dyDescent="0.25">
      <c r="A334" s="6">
        <v>45228</v>
      </c>
      <c r="B334" t="s">
        <v>16</v>
      </c>
      <c r="C334">
        <v>29</v>
      </c>
      <c r="D334">
        <f t="shared" si="45"/>
        <v>511.50000000000006</v>
      </c>
      <c r="E334">
        <f t="shared" si="41"/>
        <v>187.86</v>
      </c>
      <c r="F334">
        <f t="shared" si="42"/>
        <v>111.60000000000001</v>
      </c>
      <c r="G334">
        <f t="shared" si="43"/>
        <v>100.44</v>
      </c>
      <c r="H334">
        <f t="shared" si="44"/>
        <v>111.60000000000001</v>
      </c>
      <c r="I334">
        <v>0</v>
      </c>
      <c r="J334" s="22">
        <v>0.39990000000000003</v>
      </c>
      <c r="K334" s="22">
        <v>0.51150000000000007</v>
      </c>
      <c r="L334" s="22">
        <v>0.70680000000000009</v>
      </c>
      <c r="M334" s="22">
        <v>0.18600000000000003</v>
      </c>
      <c r="N334" s="22">
        <v>0.88350000000000006</v>
      </c>
      <c r="O334" s="24">
        <v>0.5766</v>
      </c>
      <c r="P334" s="24">
        <v>0.54869999999999997</v>
      </c>
      <c r="Q334" s="24">
        <v>0.89280000000000004</v>
      </c>
      <c r="R334" s="24">
        <v>0.67890000000000006</v>
      </c>
      <c r="S334" s="24">
        <v>0.73470000000000002</v>
      </c>
      <c r="T334" s="24">
        <v>0.56730000000000003</v>
      </c>
      <c r="U334" s="24">
        <v>0.76260000000000006</v>
      </c>
      <c r="V334" s="24">
        <v>0.85560000000000003</v>
      </c>
      <c r="W334" s="24">
        <v>0.66959999999999997</v>
      </c>
      <c r="X334" s="24">
        <v>0.87420000000000009</v>
      </c>
      <c r="Y334" s="24">
        <v>0.65100000000000013</v>
      </c>
      <c r="Z334" s="24">
        <v>0.23250000000000001</v>
      </c>
      <c r="AA334" s="25">
        <v>11.16</v>
      </c>
      <c r="AB334" s="25">
        <v>18.600000000000001</v>
      </c>
      <c r="AC334" s="25">
        <v>17.670000000000002</v>
      </c>
      <c r="AD334" s="25">
        <v>22.32</v>
      </c>
      <c r="AE334" s="25">
        <v>5.58</v>
      </c>
      <c r="AF334" s="25">
        <v>26.040000000000003</v>
      </c>
      <c r="AG334" s="25">
        <v>0</v>
      </c>
      <c r="AH334" s="25">
        <v>0</v>
      </c>
      <c r="AI334" s="25">
        <v>6.5100000000000007</v>
      </c>
      <c r="AJ334" s="25">
        <v>3.72</v>
      </c>
      <c r="AK334" s="25">
        <v>7.44</v>
      </c>
      <c r="AL334" s="25">
        <v>0</v>
      </c>
      <c r="AM334" s="25">
        <v>0</v>
      </c>
      <c r="AN334" s="25">
        <v>0</v>
      </c>
      <c r="AO334" s="25">
        <v>13.020000000000001</v>
      </c>
      <c r="AP334" s="25">
        <v>0</v>
      </c>
      <c r="AQ334" s="25">
        <v>47.43</v>
      </c>
      <c r="AR334" s="25">
        <v>46.5</v>
      </c>
      <c r="AS334" s="25">
        <v>0</v>
      </c>
      <c r="AT334" s="25">
        <v>4.6500000000000004</v>
      </c>
      <c r="AU334" s="25">
        <v>37.200000000000003</v>
      </c>
      <c r="AV334" s="25">
        <v>0</v>
      </c>
      <c r="AW334" s="25">
        <v>7.44</v>
      </c>
      <c r="AX334" s="25">
        <v>26.970000000000002</v>
      </c>
      <c r="AY334" s="25">
        <v>0</v>
      </c>
      <c r="AZ334" s="25">
        <v>19.53</v>
      </c>
      <c r="BA334" s="25">
        <v>0</v>
      </c>
      <c r="BB334" s="25">
        <v>9.3000000000000007</v>
      </c>
      <c r="BC334" s="25">
        <v>0</v>
      </c>
      <c r="BD334" s="25">
        <v>0</v>
      </c>
      <c r="BE334" s="25">
        <v>5.58</v>
      </c>
      <c r="BF334" s="25">
        <v>45.57</v>
      </c>
      <c r="BG334" s="25">
        <v>1.86</v>
      </c>
      <c r="BH334" s="25">
        <v>34.410000000000004</v>
      </c>
      <c r="BI334" s="25">
        <v>39.06</v>
      </c>
      <c r="BJ334" s="25">
        <v>0</v>
      </c>
      <c r="BK334" s="25">
        <v>15.81</v>
      </c>
      <c r="BL334" s="25">
        <v>0</v>
      </c>
      <c r="BM334" s="25">
        <v>13.020000000000001</v>
      </c>
      <c r="BN334" s="25">
        <v>32.550000000000004</v>
      </c>
    </row>
    <row r="335" spans="1:66" x14ac:dyDescent="0.25">
      <c r="A335" s="6">
        <v>45229</v>
      </c>
      <c r="B335" t="s">
        <v>16</v>
      </c>
      <c r="C335">
        <v>30</v>
      </c>
      <c r="D335">
        <f t="shared" si="45"/>
        <v>484.53000000000009</v>
      </c>
      <c r="E335">
        <f t="shared" si="41"/>
        <v>101.37000000000002</v>
      </c>
      <c r="F335">
        <f t="shared" si="42"/>
        <v>79.050000000000011</v>
      </c>
      <c r="G335">
        <f t="shared" si="43"/>
        <v>209.25000000000003</v>
      </c>
      <c r="H335">
        <f t="shared" si="44"/>
        <v>94.860000000000014</v>
      </c>
      <c r="I335">
        <v>0</v>
      </c>
      <c r="J335" s="22">
        <v>0.54869999999999997</v>
      </c>
      <c r="K335" s="22">
        <v>0.65100000000000013</v>
      </c>
      <c r="L335" s="22">
        <v>0.8277000000000001</v>
      </c>
      <c r="M335" s="22">
        <v>0.80910000000000004</v>
      </c>
      <c r="N335" s="22">
        <v>0.31620000000000004</v>
      </c>
      <c r="O335" s="24">
        <v>0.86490000000000011</v>
      </c>
      <c r="P335" s="24">
        <v>0.1023</v>
      </c>
      <c r="Q335" s="24">
        <v>0.53939999999999999</v>
      </c>
      <c r="R335" s="24">
        <v>0.83700000000000008</v>
      </c>
      <c r="S335" s="24">
        <v>0.80910000000000004</v>
      </c>
      <c r="T335" s="24">
        <v>0.8277000000000001</v>
      </c>
      <c r="U335" s="24">
        <v>0.84630000000000005</v>
      </c>
      <c r="V335" s="24">
        <v>0.64170000000000005</v>
      </c>
      <c r="W335" s="24">
        <v>0.27900000000000003</v>
      </c>
      <c r="X335" s="24">
        <v>0.79049999999999998</v>
      </c>
      <c r="Y335" s="24">
        <v>0.85560000000000003</v>
      </c>
      <c r="Z335" s="24">
        <v>0.79980000000000007</v>
      </c>
      <c r="AA335" s="25">
        <v>2.79</v>
      </c>
      <c r="AB335" s="25">
        <v>0</v>
      </c>
      <c r="AC335" s="25">
        <v>4.6500000000000004</v>
      </c>
      <c r="AD335" s="25">
        <v>2.79</v>
      </c>
      <c r="AE335" s="25">
        <v>10.23</v>
      </c>
      <c r="AF335" s="25">
        <v>26.040000000000003</v>
      </c>
      <c r="AG335" s="25">
        <v>0</v>
      </c>
      <c r="AH335" s="25">
        <v>16.740000000000002</v>
      </c>
      <c r="AI335" s="25">
        <v>13.020000000000001</v>
      </c>
      <c r="AJ335" s="25">
        <v>2.79</v>
      </c>
      <c r="AK335" s="25">
        <v>0.93</v>
      </c>
      <c r="AL335" s="25">
        <v>2.79</v>
      </c>
      <c r="AM335" s="25">
        <v>4.6500000000000004</v>
      </c>
      <c r="AN335" s="25">
        <v>9.3000000000000007</v>
      </c>
      <c r="AO335" s="25">
        <v>23.25</v>
      </c>
      <c r="AP335" s="25">
        <v>4.6500000000000004</v>
      </c>
      <c r="AQ335" s="25">
        <v>0</v>
      </c>
      <c r="AR335" s="25">
        <v>8.370000000000001</v>
      </c>
      <c r="AS335" s="25">
        <v>9.3000000000000007</v>
      </c>
      <c r="AT335" s="25">
        <v>32.550000000000004</v>
      </c>
      <c r="AU335" s="25">
        <v>14.88</v>
      </c>
      <c r="AV335" s="25">
        <v>29.76</v>
      </c>
      <c r="AW335" s="25">
        <v>39.99</v>
      </c>
      <c r="AX335" s="25">
        <v>17.670000000000002</v>
      </c>
      <c r="AY335" s="25">
        <v>10.23</v>
      </c>
      <c r="AZ335" s="25">
        <v>20.46</v>
      </c>
      <c r="BA335" s="25">
        <v>3.72</v>
      </c>
      <c r="BB335" s="25">
        <v>39.99</v>
      </c>
      <c r="BC335" s="25">
        <v>1.86</v>
      </c>
      <c r="BD335" s="25">
        <v>30.69</v>
      </c>
      <c r="BE335" s="25">
        <v>41.85</v>
      </c>
      <c r="BF335" s="25">
        <v>2.79</v>
      </c>
      <c r="BG335" s="25">
        <v>0</v>
      </c>
      <c r="BH335" s="25">
        <v>5.58</v>
      </c>
      <c r="BI335" s="25">
        <v>19.53</v>
      </c>
      <c r="BJ335" s="25">
        <v>2.79</v>
      </c>
      <c r="BK335" s="25">
        <v>0</v>
      </c>
      <c r="BL335" s="25">
        <v>8.370000000000001</v>
      </c>
      <c r="BM335" s="25">
        <v>18.600000000000001</v>
      </c>
      <c r="BN335" s="25">
        <v>1.86</v>
      </c>
    </row>
    <row r="336" spans="1:66" x14ac:dyDescent="0.25">
      <c r="A336" s="6">
        <v>45230</v>
      </c>
      <c r="B336" t="s">
        <v>16</v>
      </c>
      <c r="C336">
        <v>31</v>
      </c>
      <c r="D336">
        <f t="shared" si="45"/>
        <v>537.54</v>
      </c>
      <c r="E336">
        <f t="shared" si="41"/>
        <v>102.3</v>
      </c>
      <c r="F336">
        <f t="shared" si="42"/>
        <v>113.46000000000001</v>
      </c>
      <c r="G336">
        <f t="shared" si="43"/>
        <v>179.49</v>
      </c>
      <c r="H336">
        <f t="shared" si="44"/>
        <v>142.29</v>
      </c>
      <c r="I336">
        <v>0</v>
      </c>
      <c r="J336" s="22">
        <v>0.44640000000000002</v>
      </c>
      <c r="K336" s="22">
        <v>0.48360000000000003</v>
      </c>
      <c r="L336" s="22">
        <v>0.34410000000000002</v>
      </c>
      <c r="M336" s="22">
        <v>0.66959999999999997</v>
      </c>
      <c r="N336" s="22">
        <v>0.71610000000000007</v>
      </c>
      <c r="O336" s="24">
        <v>0.64170000000000005</v>
      </c>
      <c r="P336" s="24">
        <v>0.89280000000000004</v>
      </c>
      <c r="Q336" s="24">
        <v>0.58590000000000009</v>
      </c>
      <c r="R336" s="24">
        <v>0.93</v>
      </c>
      <c r="S336" s="24">
        <v>0.74400000000000011</v>
      </c>
      <c r="T336" s="24">
        <v>0.75330000000000008</v>
      </c>
      <c r="U336" s="24">
        <v>0.38130000000000003</v>
      </c>
      <c r="V336" s="24">
        <v>0.79049999999999998</v>
      </c>
      <c r="W336" s="24">
        <v>0.79980000000000007</v>
      </c>
      <c r="X336" s="24">
        <v>0.31620000000000004</v>
      </c>
      <c r="Y336" s="24">
        <v>0.79980000000000007</v>
      </c>
      <c r="Z336" s="24">
        <v>0.33479999999999999</v>
      </c>
      <c r="AA336" s="25">
        <v>9.3000000000000007</v>
      </c>
      <c r="AB336" s="25">
        <v>0.93</v>
      </c>
      <c r="AC336" s="25">
        <v>35.340000000000003</v>
      </c>
      <c r="AD336" s="25">
        <v>11.16</v>
      </c>
      <c r="AE336" s="25">
        <v>1.86</v>
      </c>
      <c r="AF336" s="25">
        <v>1.86</v>
      </c>
      <c r="AG336" s="25">
        <v>10.23</v>
      </c>
      <c r="AH336" s="25">
        <v>11.16</v>
      </c>
      <c r="AI336" s="25">
        <v>31.62</v>
      </c>
      <c r="AJ336" s="25">
        <v>0</v>
      </c>
      <c r="AK336" s="25">
        <v>0</v>
      </c>
      <c r="AL336" s="25">
        <v>0</v>
      </c>
      <c r="AM336" s="25">
        <v>6.5100000000000007</v>
      </c>
      <c r="AN336" s="25">
        <v>14.88</v>
      </c>
      <c r="AO336" s="25">
        <v>46.5</v>
      </c>
      <c r="AP336" s="25">
        <v>0</v>
      </c>
      <c r="AQ336" s="25">
        <v>30.69</v>
      </c>
      <c r="AR336" s="25">
        <v>0</v>
      </c>
      <c r="AS336" s="25">
        <v>12.09</v>
      </c>
      <c r="AT336" s="25">
        <v>31.62</v>
      </c>
      <c r="AU336" s="25">
        <v>5.58</v>
      </c>
      <c r="AV336" s="25">
        <v>13.950000000000001</v>
      </c>
      <c r="AW336" s="25">
        <v>10.23</v>
      </c>
      <c r="AX336" s="25">
        <v>29.76</v>
      </c>
      <c r="AY336" s="25">
        <v>46.5</v>
      </c>
      <c r="AZ336" s="25">
        <v>38.130000000000003</v>
      </c>
      <c r="BA336" s="25">
        <v>0</v>
      </c>
      <c r="BB336" s="25">
        <v>14.88</v>
      </c>
      <c r="BC336" s="25">
        <v>0</v>
      </c>
      <c r="BD336" s="25">
        <v>20.46</v>
      </c>
      <c r="BE336" s="25">
        <v>10.23</v>
      </c>
      <c r="BF336" s="25">
        <v>3.72</v>
      </c>
      <c r="BG336" s="25">
        <v>0</v>
      </c>
      <c r="BH336" s="25">
        <v>6.5100000000000007</v>
      </c>
      <c r="BI336" s="25">
        <v>13.950000000000001</v>
      </c>
      <c r="BJ336" s="25">
        <v>27.900000000000002</v>
      </c>
      <c r="BK336" s="25">
        <v>1.86</v>
      </c>
      <c r="BL336" s="25">
        <v>24.18</v>
      </c>
      <c r="BM336" s="25">
        <v>0</v>
      </c>
      <c r="BN336" s="25">
        <v>13.950000000000001</v>
      </c>
    </row>
    <row r="337" spans="1:66" x14ac:dyDescent="0.25">
      <c r="B337" t="s">
        <v>17</v>
      </c>
      <c r="C337">
        <v>0.01</v>
      </c>
      <c r="D337">
        <f t="shared" si="45"/>
        <v>0</v>
      </c>
      <c r="E337">
        <v>0</v>
      </c>
      <c r="F337">
        <v>0</v>
      </c>
      <c r="G337">
        <v>0</v>
      </c>
      <c r="H337">
        <v>0</v>
      </c>
      <c r="I337">
        <v>0</v>
      </c>
      <c r="J337" s="22">
        <v>0</v>
      </c>
      <c r="K337" s="22">
        <v>0</v>
      </c>
      <c r="L337" s="22">
        <v>0</v>
      </c>
      <c r="M337" s="22">
        <v>0</v>
      </c>
      <c r="N337" s="22">
        <v>0</v>
      </c>
      <c r="O337" s="24">
        <v>0</v>
      </c>
      <c r="P337" s="24">
        <v>0</v>
      </c>
      <c r="Q337" s="24">
        <v>0</v>
      </c>
      <c r="R337" s="24">
        <v>0</v>
      </c>
      <c r="S337" s="24">
        <v>0</v>
      </c>
      <c r="T337" s="24">
        <v>0</v>
      </c>
      <c r="U337" s="24">
        <v>0</v>
      </c>
      <c r="V337" s="24">
        <v>0</v>
      </c>
      <c r="W337" s="24">
        <v>0</v>
      </c>
      <c r="X337" s="24">
        <v>0</v>
      </c>
      <c r="Y337" s="24">
        <v>0</v>
      </c>
      <c r="Z337" s="24">
        <v>0</v>
      </c>
      <c r="AA337" s="25">
        <v>0</v>
      </c>
      <c r="AB337" s="25">
        <v>0</v>
      </c>
      <c r="AC337" s="25">
        <v>0</v>
      </c>
      <c r="AD337" s="25">
        <v>0</v>
      </c>
      <c r="AE337" s="25">
        <v>0</v>
      </c>
      <c r="AF337" s="25">
        <v>0</v>
      </c>
      <c r="AG337" s="25">
        <v>0</v>
      </c>
      <c r="AH337" s="25">
        <v>0</v>
      </c>
      <c r="AI337" s="25">
        <v>0</v>
      </c>
      <c r="AJ337" s="25">
        <v>0</v>
      </c>
      <c r="AK337" s="25">
        <v>0</v>
      </c>
      <c r="AL337" s="25">
        <v>0</v>
      </c>
      <c r="AM337" s="25">
        <v>0</v>
      </c>
      <c r="AN337" s="25">
        <v>0</v>
      </c>
      <c r="AO337" s="25">
        <v>0</v>
      </c>
      <c r="AP337" s="25">
        <v>0</v>
      </c>
      <c r="AQ337" s="25">
        <v>0</v>
      </c>
      <c r="AR337" s="25">
        <v>0</v>
      </c>
      <c r="AS337" s="25">
        <v>0</v>
      </c>
      <c r="AT337" s="25">
        <v>0</v>
      </c>
      <c r="AU337" s="25">
        <v>0</v>
      </c>
      <c r="AV337" s="25">
        <v>0</v>
      </c>
      <c r="AW337" s="25">
        <v>0</v>
      </c>
      <c r="AX337" s="25">
        <v>0</v>
      </c>
      <c r="AY337" s="25">
        <v>0</v>
      </c>
      <c r="AZ337" s="25">
        <v>0</v>
      </c>
      <c r="BA337" s="25">
        <v>0</v>
      </c>
      <c r="BB337" s="25">
        <v>0</v>
      </c>
      <c r="BC337" s="25">
        <v>0</v>
      </c>
      <c r="BD337" s="25">
        <v>0</v>
      </c>
      <c r="BE337" s="25">
        <v>0</v>
      </c>
      <c r="BF337" s="25">
        <v>0</v>
      </c>
      <c r="BG337" s="25">
        <v>0</v>
      </c>
      <c r="BH337" s="25">
        <v>0</v>
      </c>
      <c r="BI337" s="25">
        <v>0</v>
      </c>
      <c r="BJ337" s="25">
        <v>0</v>
      </c>
      <c r="BK337" s="25">
        <v>0</v>
      </c>
      <c r="BL337" s="25">
        <v>0</v>
      </c>
      <c r="BM337" s="25">
        <v>0</v>
      </c>
      <c r="BN337" s="25">
        <v>0</v>
      </c>
    </row>
    <row r="338" spans="1:66" x14ac:dyDescent="0.25">
      <c r="B338" t="s">
        <v>17</v>
      </c>
      <c r="C338">
        <v>0.02</v>
      </c>
      <c r="D338">
        <f t="shared" si="45"/>
        <v>0</v>
      </c>
      <c r="E338">
        <v>0</v>
      </c>
      <c r="F338">
        <v>0</v>
      </c>
      <c r="G338">
        <v>0</v>
      </c>
      <c r="H338">
        <v>0</v>
      </c>
      <c r="I338">
        <v>0</v>
      </c>
      <c r="J338" s="22">
        <v>0</v>
      </c>
      <c r="K338" s="22">
        <v>0</v>
      </c>
      <c r="L338" s="22">
        <v>0</v>
      </c>
      <c r="M338" s="22">
        <v>0</v>
      </c>
      <c r="N338" s="22">
        <v>0</v>
      </c>
      <c r="O338" s="24">
        <v>0</v>
      </c>
      <c r="P338" s="24">
        <v>0</v>
      </c>
      <c r="Q338" s="24">
        <v>0</v>
      </c>
      <c r="R338" s="24">
        <v>0</v>
      </c>
      <c r="S338" s="24">
        <v>0</v>
      </c>
      <c r="T338" s="24">
        <v>0</v>
      </c>
      <c r="U338" s="24">
        <v>0</v>
      </c>
      <c r="V338" s="24">
        <v>0</v>
      </c>
      <c r="W338" s="24">
        <v>0</v>
      </c>
      <c r="X338" s="24">
        <v>0</v>
      </c>
      <c r="Y338" s="24">
        <v>0</v>
      </c>
      <c r="Z338" s="24">
        <v>0</v>
      </c>
      <c r="AA338" s="25">
        <v>0</v>
      </c>
      <c r="AB338" s="25">
        <v>0</v>
      </c>
      <c r="AC338" s="25">
        <v>0</v>
      </c>
      <c r="AD338" s="25">
        <v>0</v>
      </c>
      <c r="AE338" s="25">
        <v>0</v>
      </c>
      <c r="AF338" s="25">
        <v>0</v>
      </c>
      <c r="AG338" s="25">
        <v>0</v>
      </c>
      <c r="AH338" s="25">
        <v>0</v>
      </c>
      <c r="AI338" s="25">
        <v>0</v>
      </c>
      <c r="AJ338" s="25">
        <v>0</v>
      </c>
      <c r="AK338" s="25">
        <v>0</v>
      </c>
      <c r="AL338" s="25">
        <v>0</v>
      </c>
      <c r="AM338" s="25">
        <v>0</v>
      </c>
      <c r="AN338" s="25">
        <v>0</v>
      </c>
      <c r="AO338" s="25">
        <v>0</v>
      </c>
      <c r="AP338" s="25">
        <v>0</v>
      </c>
      <c r="AQ338" s="25">
        <v>0</v>
      </c>
      <c r="AR338" s="25">
        <v>0</v>
      </c>
      <c r="AS338" s="25">
        <v>0</v>
      </c>
      <c r="AT338" s="25">
        <v>0</v>
      </c>
      <c r="AU338" s="25">
        <v>0</v>
      </c>
      <c r="AV338" s="25">
        <v>0</v>
      </c>
      <c r="AW338" s="25">
        <v>0</v>
      </c>
      <c r="AX338" s="25">
        <v>0</v>
      </c>
      <c r="AY338" s="25">
        <v>0</v>
      </c>
      <c r="AZ338" s="25">
        <v>0</v>
      </c>
      <c r="BA338" s="25">
        <v>0</v>
      </c>
      <c r="BB338" s="25">
        <v>0</v>
      </c>
      <c r="BC338" s="25">
        <v>0</v>
      </c>
      <c r="BD338" s="25">
        <v>0</v>
      </c>
      <c r="BE338" s="25">
        <v>0</v>
      </c>
      <c r="BF338" s="25">
        <v>0</v>
      </c>
      <c r="BG338" s="25">
        <v>0</v>
      </c>
      <c r="BH338" s="25">
        <v>0</v>
      </c>
      <c r="BI338" s="25">
        <v>0</v>
      </c>
      <c r="BJ338" s="25">
        <v>0</v>
      </c>
      <c r="BK338" s="25">
        <v>0</v>
      </c>
      <c r="BL338" s="25">
        <v>0</v>
      </c>
      <c r="BM338" s="25">
        <v>0</v>
      </c>
      <c r="BN338" s="25">
        <v>0</v>
      </c>
    </row>
    <row r="339" spans="1:66" x14ac:dyDescent="0.25">
      <c r="B339" t="s">
        <v>17</v>
      </c>
      <c r="C339">
        <v>0.03</v>
      </c>
      <c r="D339">
        <f t="shared" si="45"/>
        <v>0</v>
      </c>
      <c r="E339">
        <v>0</v>
      </c>
      <c r="F339">
        <v>0</v>
      </c>
      <c r="G339">
        <v>0</v>
      </c>
      <c r="H339">
        <v>0</v>
      </c>
      <c r="I339">
        <v>0</v>
      </c>
      <c r="J339" s="22">
        <v>0</v>
      </c>
      <c r="K339" s="22">
        <v>0</v>
      </c>
      <c r="L339" s="22">
        <v>0</v>
      </c>
      <c r="M339" s="22">
        <v>0</v>
      </c>
      <c r="N339" s="22">
        <v>0</v>
      </c>
      <c r="O339" s="24">
        <v>0</v>
      </c>
      <c r="P339" s="24">
        <v>0</v>
      </c>
      <c r="Q339" s="24">
        <v>0</v>
      </c>
      <c r="R339" s="24">
        <v>0</v>
      </c>
      <c r="S339" s="24">
        <v>0</v>
      </c>
      <c r="T339" s="24">
        <v>0</v>
      </c>
      <c r="U339" s="24">
        <v>0</v>
      </c>
      <c r="V339" s="24">
        <v>0</v>
      </c>
      <c r="W339" s="24">
        <v>0</v>
      </c>
      <c r="X339" s="24">
        <v>0</v>
      </c>
      <c r="Y339" s="24">
        <v>0</v>
      </c>
      <c r="Z339" s="24">
        <v>0</v>
      </c>
      <c r="AA339" s="25">
        <v>0</v>
      </c>
      <c r="AB339" s="25">
        <v>0</v>
      </c>
      <c r="AC339" s="25">
        <v>0</v>
      </c>
      <c r="AD339" s="25">
        <v>0</v>
      </c>
      <c r="AE339" s="25">
        <v>0</v>
      </c>
      <c r="AF339" s="25">
        <v>0</v>
      </c>
      <c r="AG339" s="25">
        <v>0</v>
      </c>
      <c r="AH339" s="25">
        <v>0</v>
      </c>
      <c r="AI339" s="25">
        <v>0</v>
      </c>
      <c r="AJ339" s="25">
        <v>0</v>
      </c>
      <c r="AK339" s="25">
        <v>0</v>
      </c>
      <c r="AL339" s="25">
        <v>0</v>
      </c>
      <c r="AM339" s="25">
        <v>0</v>
      </c>
      <c r="AN339" s="25">
        <v>0</v>
      </c>
      <c r="AO339" s="25">
        <v>0</v>
      </c>
      <c r="AP339" s="25">
        <v>0</v>
      </c>
      <c r="AQ339" s="25">
        <v>0</v>
      </c>
      <c r="AR339" s="25">
        <v>0</v>
      </c>
      <c r="AS339" s="25">
        <v>0</v>
      </c>
      <c r="AT339" s="25">
        <v>0</v>
      </c>
      <c r="AU339" s="25">
        <v>0</v>
      </c>
      <c r="AV339" s="25">
        <v>0</v>
      </c>
      <c r="AW339" s="25">
        <v>0</v>
      </c>
      <c r="AX339" s="25">
        <v>0</v>
      </c>
      <c r="AY339" s="25">
        <v>0</v>
      </c>
      <c r="AZ339" s="25">
        <v>0</v>
      </c>
      <c r="BA339" s="25">
        <v>0</v>
      </c>
      <c r="BB339" s="25">
        <v>0</v>
      </c>
      <c r="BC339" s="25">
        <v>0</v>
      </c>
      <c r="BD339" s="25">
        <v>0</v>
      </c>
      <c r="BE339" s="25">
        <v>0</v>
      </c>
      <c r="BF339" s="25">
        <v>0</v>
      </c>
      <c r="BG339" s="25">
        <v>0</v>
      </c>
      <c r="BH339" s="25">
        <v>0</v>
      </c>
      <c r="BI339" s="25">
        <v>0</v>
      </c>
      <c r="BJ339" s="25">
        <v>0</v>
      </c>
      <c r="BK339" s="25">
        <v>0</v>
      </c>
      <c r="BL339" s="25">
        <v>0</v>
      </c>
      <c r="BM339" s="25">
        <v>0</v>
      </c>
      <c r="BN339" s="25">
        <v>0</v>
      </c>
    </row>
    <row r="340" spans="1:66" x14ac:dyDescent="0.25">
      <c r="A340" s="6">
        <v>45231</v>
      </c>
      <c r="B340" t="s">
        <v>17</v>
      </c>
      <c r="C340">
        <v>1</v>
      </c>
      <c r="D340">
        <f t="shared" si="45"/>
        <v>544.05000000000007</v>
      </c>
      <c r="E340">
        <f t="shared" ref="E340:E369" si="46">SUM(BE340:BN340)</f>
        <v>102.30000000000001</v>
      </c>
      <c r="F340">
        <f t="shared" ref="F340:F369" si="47">SUM(AA340:AJ340)</f>
        <v>173.91000000000003</v>
      </c>
      <c r="G340">
        <f t="shared" ref="G340:G369" si="48">SUM(AU340:BD340)</f>
        <v>132.06</v>
      </c>
      <c r="H340">
        <f t="shared" ref="H340:H369" si="49">SUM(AL340:AT340)</f>
        <v>135.78000000000003</v>
      </c>
      <c r="I340">
        <v>0</v>
      </c>
      <c r="J340" s="22">
        <v>0.70680000000000009</v>
      </c>
      <c r="K340" s="22">
        <v>0.60450000000000004</v>
      </c>
      <c r="L340" s="22">
        <v>0.73470000000000002</v>
      </c>
      <c r="M340" s="22">
        <v>0.8277000000000001</v>
      </c>
      <c r="N340" s="22">
        <v>0.91139999999999999</v>
      </c>
      <c r="O340" s="24">
        <v>0.64170000000000005</v>
      </c>
      <c r="P340" s="24">
        <v>0.13950000000000001</v>
      </c>
      <c r="Q340" s="24">
        <v>0.55800000000000005</v>
      </c>
      <c r="R340" s="24">
        <v>0.61380000000000001</v>
      </c>
      <c r="S340" s="24">
        <v>0.87420000000000009</v>
      </c>
      <c r="T340" s="24">
        <v>0.70680000000000009</v>
      </c>
      <c r="U340" s="24">
        <v>0.31620000000000004</v>
      </c>
      <c r="V340" s="24">
        <v>0.76260000000000006</v>
      </c>
      <c r="W340" s="24">
        <v>0.3906</v>
      </c>
      <c r="X340" s="24">
        <v>0.73470000000000002</v>
      </c>
      <c r="Y340" s="24">
        <v>0.29760000000000003</v>
      </c>
      <c r="Z340" s="24">
        <v>0.74400000000000011</v>
      </c>
      <c r="AA340" s="25">
        <v>0</v>
      </c>
      <c r="AB340" s="25">
        <v>5.58</v>
      </c>
      <c r="AC340" s="25">
        <v>40.92</v>
      </c>
      <c r="AD340" s="25">
        <v>18.600000000000001</v>
      </c>
      <c r="AE340" s="25">
        <v>53.010000000000005</v>
      </c>
      <c r="AF340" s="25">
        <v>3.72</v>
      </c>
      <c r="AG340" s="25">
        <v>26.970000000000002</v>
      </c>
      <c r="AH340" s="25">
        <v>4.6500000000000004</v>
      </c>
      <c r="AI340" s="25">
        <v>7.44</v>
      </c>
      <c r="AJ340" s="25">
        <v>13.020000000000001</v>
      </c>
      <c r="AK340" s="25">
        <v>10.23</v>
      </c>
      <c r="AL340" s="25">
        <v>4.6500000000000004</v>
      </c>
      <c r="AM340" s="25">
        <v>40.92</v>
      </c>
      <c r="AN340" s="25">
        <v>9.3000000000000007</v>
      </c>
      <c r="AO340" s="25">
        <v>8.370000000000001</v>
      </c>
      <c r="AP340" s="25">
        <v>25.110000000000003</v>
      </c>
      <c r="AQ340" s="25">
        <v>0</v>
      </c>
      <c r="AR340" s="25">
        <v>35.340000000000003</v>
      </c>
      <c r="AS340" s="25">
        <v>0.93</v>
      </c>
      <c r="AT340" s="25">
        <v>11.16</v>
      </c>
      <c r="AU340" s="25">
        <v>26.970000000000002</v>
      </c>
      <c r="AV340" s="25">
        <v>26.970000000000002</v>
      </c>
      <c r="AW340" s="25">
        <v>8.370000000000001</v>
      </c>
      <c r="AX340" s="25">
        <v>16.740000000000002</v>
      </c>
      <c r="AY340" s="25">
        <v>13.020000000000001</v>
      </c>
      <c r="AZ340" s="25">
        <v>0</v>
      </c>
      <c r="BA340" s="25">
        <v>12.09</v>
      </c>
      <c r="BB340" s="25">
        <v>16.740000000000002</v>
      </c>
      <c r="BC340" s="25">
        <v>11.16</v>
      </c>
      <c r="BD340" s="25">
        <v>0</v>
      </c>
      <c r="BE340" s="25">
        <v>12.09</v>
      </c>
      <c r="BF340" s="25">
        <v>8.370000000000001</v>
      </c>
      <c r="BG340" s="25">
        <v>16.740000000000002</v>
      </c>
      <c r="BH340" s="25">
        <v>28.830000000000002</v>
      </c>
      <c r="BI340" s="25">
        <v>6.5100000000000007</v>
      </c>
      <c r="BJ340" s="25">
        <v>8.370000000000001</v>
      </c>
      <c r="BK340" s="25">
        <v>0</v>
      </c>
      <c r="BL340" s="25">
        <v>14.88</v>
      </c>
      <c r="BM340" s="25">
        <v>0</v>
      </c>
      <c r="BN340" s="25">
        <v>6.5100000000000007</v>
      </c>
    </row>
    <row r="341" spans="1:66" x14ac:dyDescent="0.25">
      <c r="A341" s="6">
        <v>45232</v>
      </c>
      <c r="B341" t="s">
        <v>17</v>
      </c>
      <c r="C341">
        <v>2</v>
      </c>
      <c r="D341">
        <f t="shared" si="45"/>
        <v>405.48</v>
      </c>
      <c r="E341">
        <f t="shared" si="46"/>
        <v>146.94</v>
      </c>
      <c r="F341">
        <f t="shared" si="47"/>
        <v>66.960000000000008</v>
      </c>
      <c r="G341">
        <f t="shared" si="48"/>
        <v>92.07</v>
      </c>
      <c r="H341">
        <f t="shared" si="49"/>
        <v>99.51</v>
      </c>
      <c r="I341">
        <v>0</v>
      </c>
      <c r="J341" s="22">
        <v>0.91139999999999999</v>
      </c>
      <c r="K341" s="22">
        <v>0.79980000000000007</v>
      </c>
      <c r="L341" s="22">
        <v>0.69750000000000001</v>
      </c>
      <c r="M341" s="22">
        <v>0.68820000000000003</v>
      </c>
      <c r="N341" s="22">
        <v>0.84630000000000005</v>
      </c>
      <c r="O341" s="24">
        <v>0.56730000000000003</v>
      </c>
      <c r="P341" s="24">
        <v>0.58590000000000009</v>
      </c>
      <c r="Q341" s="24">
        <v>0.92070000000000007</v>
      </c>
      <c r="R341" s="24">
        <v>0.68820000000000003</v>
      </c>
      <c r="S341" s="24">
        <v>0.55800000000000005</v>
      </c>
      <c r="T341" s="24">
        <v>0.5766</v>
      </c>
      <c r="U341" s="24">
        <v>0.50220000000000009</v>
      </c>
      <c r="V341" s="24">
        <v>0.44640000000000002</v>
      </c>
      <c r="W341" s="24">
        <v>0.90210000000000001</v>
      </c>
      <c r="X341" s="24">
        <v>0.70680000000000009</v>
      </c>
      <c r="Y341" s="24">
        <v>0.73470000000000002</v>
      </c>
      <c r="Z341" s="24">
        <v>0.78120000000000001</v>
      </c>
      <c r="AA341" s="25">
        <v>9.3000000000000007</v>
      </c>
      <c r="AB341" s="25">
        <v>0</v>
      </c>
      <c r="AC341" s="25">
        <v>5.58</v>
      </c>
      <c r="AD341" s="25">
        <v>0</v>
      </c>
      <c r="AE341" s="25">
        <v>5.58</v>
      </c>
      <c r="AF341" s="25">
        <v>28.830000000000002</v>
      </c>
      <c r="AG341" s="25">
        <v>0</v>
      </c>
      <c r="AH341" s="25">
        <v>16.740000000000002</v>
      </c>
      <c r="AI341" s="25">
        <v>0.93</v>
      </c>
      <c r="AJ341" s="25">
        <v>0</v>
      </c>
      <c r="AK341" s="25">
        <v>0</v>
      </c>
      <c r="AL341" s="25">
        <v>0</v>
      </c>
      <c r="AM341" s="25">
        <v>5.58</v>
      </c>
      <c r="AN341" s="25">
        <v>6.5100000000000007</v>
      </c>
      <c r="AO341" s="25">
        <v>0</v>
      </c>
      <c r="AP341" s="25">
        <v>11.16</v>
      </c>
      <c r="AQ341" s="25">
        <v>36.270000000000003</v>
      </c>
      <c r="AR341" s="25">
        <v>33.480000000000004</v>
      </c>
      <c r="AS341" s="25">
        <v>6.5100000000000007</v>
      </c>
      <c r="AT341" s="25">
        <v>0</v>
      </c>
      <c r="AU341" s="25">
        <v>0</v>
      </c>
      <c r="AV341" s="25">
        <v>18.600000000000001</v>
      </c>
      <c r="AW341" s="25">
        <v>7.44</v>
      </c>
      <c r="AX341" s="25">
        <v>14.88</v>
      </c>
      <c r="AY341" s="25">
        <v>9.3000000000000007</v>
      </c>
      <c r="AZ341" s="25">
        <v>0</v>
      </c>
      <c r="BA341" s="25">
        <v>0</v>
      </c>
      <c r="BB341" s="25">
        <v>0</v>
      </c>
      <c r="BC341" s="25">
        <v>38.130000000000003</v>
      </c>
      <c r="BD341" s="25">
        <v>3.72</v>
      </c>
      <c r="BE341" s="25">
        <v>10.23</v>
      </c>
      <c r="BF341" s="25">
        <v>0.93</v>
      </c>
      <c r="BG341" s="25">
        <v>8.370000000000001</v>
      </c>
      <c r="BH341" s="25">
        <v>12.09</v>
      </c>
      <c r="BI341" s="25">
        <v>0</v>
      </c>
      <c r="BJ341" s="25">
        <v>39.99</v>
      </c>
      <c r="BK341" s="25">
        <v>22.32</v>
      </c>
      <c r="BL341" s="25">
        <v>18.600000000000001</v>
      </c>
      <c r="BM341" s="25">
        <v>29.76</v>
      </c>
      <c r="BN341" s="25">
        <v>4.6500000000000004</v>
      </c>
    </row>
    <row r="342" spans="1:66" x14ac:dyDescent="0.25">
      <c r="A342" s="6">
        <v>45233</v>
      </c>
      <c r="B342" t="s">
        <v>17</v>
      </c>
      <c r="C342">
        <v>3</v>
      </c>
      <c r="D342">
        <f t="shared" si="45"/>
        <v>483.60000000000008</v>
      </c>
      <c r="E342">
        <f t="shared" si="46"/>
        <v>105.09</v>
      </c>
      <c r="F342">
        <f t="shared" si="47"/>
        <v>77.190000000000012</v>
      </c>
      <c r="G342">
        <f t="shared" si="48"/>
        <v>142.29000000000002</v>
      </c>
      <c r="H342">
        <f t="shared" si="49"/>
        <v>159.03000000000003</v>
      </c>
      <c r="I342">
        <v>0</v>
      </c>
      <c r="J342" s="22">
        <v>0.85560000000000003</v>
      </c>
      <c r="K342" s="22">
        <v>0.49290000000000006</v>
      </c>
      <c r="L342" s="22">
        <v>0.45569999999999999</v>
      </c>
      <c r="M342" s="22">
        <v>0.81840000000000002</v>
      </c>
      <c r="N342" s="22">
        <v>0.41850000000000004</v>
      </c>
      <c r="O342" s="24">
        <v>0.78120000000000001</v>
      </c>
      <c r="P342" s="24">
        <v>0.65100000000000013</v>
      </c>
      <c r="Q342" s="24">
        <v>0.5766</v>
      </c>
      <c r="R342" s="24">
        <v>0.44640000000000002</v>
      </c>
      <c r="S342" s="24">
        <v>0.63240000000000007</v>
      </c>
      <c r="T342" s="24">
        <v>0.64170000000000005</v>
      </c>
      <c r="U342" s="24">
        <v>0.49290000000000006</v>
      </c>
      <c r="V342" s="24">
        <v>0.86490000000000011</v>
      </c>
      <c r="W342" s="24">
        <v>0.83700000000000008</v>
      </c>
      <c r="X342" s="24">
        <v>0.46500000000000002</v>
      </c>
      <c r="Y342" s="24">
        <v>0.27900000000000003</v>
      </c>
      <c r="Z342" s="24">
        <v>0.77190000000000014</v>
      </c>
      <c r="AA342" s="25">
        <v>0</v>
      </c>
      <c r="AB342" s="25">
        <v>16.740000000000002</v>
      </c>
      <c r="AC342" s="25">
        <v>1.86</v>
      </c>
      <c r="AD342" s="25">
        <v>7.44</v>
      </c>
      <c r="AE342" s="25">
        <v>13.950000000000001</v>
      </c>
      <c r="AF342" s="25">
        <v>13.950000000000001</v>
      </c>
      <c r="AG342" s="25">
        <v>0</v>
      </c>
      <c r="AH342" s="25">
        <v>0.93</v>
      </c>
      <c r="AI342" s="25">
        <v>8.370000000000001</v>
      </c>
      <c r="AJ342" s="25">
        <v>13.950000000000001</v>
      </c>
      <c r="AK342" s="25">
        <v>0</v>
      </c>
      <c r="AL342" s="25">
        <v>23.25</v>
      </c>
      <c r="AM342" s="25">
        <v>21.39</v>
      </c>
      <c r="AN342" s="25">
        <v>22.32</v>
      </c>
      <c r="AO342" s="25">
        <v>0</v>
      </c>
      <c r="AP342" s="25">
        <v>23.25</v>
      </c>
      <c r="AQ342" s="25">
        <v>12.09</v>
      </c>
      <c r="AR342" s="25">
        <v>32.550000000000004</v>
      </c>
      <c r="AS342" s="25">
        <v>24.18</v>
      </c>
      <c r="AT342" s="25">
        <v>0</v>
      </c>
      <c r="AU342" s="25">
        <v>33.480000000000004</v>
      </c>
      <c r="AV342" s="25">
        <v>19.53</v>
      </c>
      <c r="AW342" s="25">
        <v>3.72</v>
      </c>
      <c r="AX342" s="25">
        <v>8.370000000000001</v>
      </c>
      <c r="AY342" s="25">
        <v>0</v>
      </c>
      <c r="AZ342" s="25">
        <v>0.93</v>
      </c>
      <c r="BA342" s="25">
        <v>12.09</v>
      </c>
      <c r="BB342" s="25">
        <v>34.410000000000004</v>
      </c>
      <c r="BC342" s="25">
        <v>29.76</v>
      </c>
      <c r="BD342" s="25">
        <v>0</v>
      </c>
      <c r="BE342" s="25">
        <v>0</v>
      </c>
      <c r="BF342" s="25">
        <v>30.69</v>
      </c>
      <c r="BG342" s="25">
        <v>20.46</v>
      </c>
      <c r="BH342" s="25">
        <v>1.86</v>
      </c>
      <c r="BI342" s="25">
        <v>13.020000000000001</v>
      </c>
      <c r="BJ342" s="25">
        <v>22.32</v>
      </c>
      <c r="BK342" s="25">
        <v>4.6500000000000004</v>
      </c>
      <c r="BL342" s="25">
        <v>7.44</v>
      </c>
      <c r="BM342" s="25">
        <v>4.6500000000000004</v>
      </c>
      <c r="BN342" s="25">
        <v>0</v>
      </c>
    </row>
    <row r="343" spans="1:66" x14ac:dyDescent="0.25">
      <c r="A343" s="6">
        <v>45234</v>
      </c>
      <c r="B343" t="s">
        <v>17</v>
      </c>
      <c r="C343">
        <v>4</v>
      </c>
      <c r="D343">
        <f t="shared" si="45"/>
        <v>404.55000000000018</v>
      </c>
      <c r="E343">
        <f t="shared" si="46"/>
        <v>99.509999999999991</v>
      </c>
      <c r="F343">
        <f t="shared" si="47"/>
        <v>115.32000000000001</v>
      </c>
      <c r="G343">
        <f t="shared" si="48"/>
        <v>123.69000000000011</v>
      </c>
      <c r="H343">
        <f t="shared" si="49"/>
        <v>66.030000000000101</v>
      </c>
      <c r="I343">
        <v>0</v>
      </c>
      <c r="J343" s="22">
        <v>0.38130000000000003</v>
      </c>
      <c r="K343" s="22">
        <v>0.83700000000000008</v>
      </c>
      <c r="L343" s="22">
        <v>0.55800000000000005</v>
      </c>
      <c r="M343" s="22">
        <v>0.78120000000000001</v>
      </c>
      <c r="N343" s="22">
        <v>0.84630000000000005</v>
      </c>
      <c r="O343" s="24">
        <v>0.2046</v>
      </c>
      <c r="P343" s="24">
        <v>0.73470000000000002</v>
      </c>
      <c r="Q343" s="24">
        <v>0.58590000000000009</v>
      </c>
      <c r="R343" s="24">
        <v>0.43710000000000004</v>
      </c>
      <c r="S343" s="24">
        <v>0.60450000000000004</v>
      </c>
      <c r="T343" s="24">
        <v>0.92070000000000007</v>
      </c>
      <c r="U343" s="24">
        <v>0.8277000000000001</v>
      </c>
      <c r="V343" s="24">
        <v>0.41850000000000004</v>
      </c>
      <c r="W343" s="24">
        <v>0.81840000000000002</v>
      </c>
      <c r="X343" s="24">
        <v>0.49290000000000006</v>
      </c>
      <c r="Y343" s="24">
        <v>0.5766</v>
      </c>
      <c r="Z343" s="24">
        <v>0.52080000000000004</v>
      </c>
      <c r="AA343" s="25">
        <v>7.44</v>
      </c>
      <c r="AB343" s="25">
        <v>0</v>
      </c>
      <c r="AC343" s="25">
        <v>11.16</v>
      </c>
      <c r="AD343" s="25">
        <v>26.040000000000003</v>
      </c>
      <c r="AE343" s="25">
        <v>0</v>
      </c>
      <c r="AF343" s="25">
        <v>28.830000000000002</v>
      </c>
      <c r="AG343" s="25">
        <v>6.5100000000000007</v>
      </c>
      <c r="AH343" s="25">
        <v>8.370000000000001</v>
      </c>
      <c r="AI343" s="25">
        <v>26.970000000000002</v>
      </c>
      <c r="AJ343" s="25">
        <v>0</v>
      </c>
      <c r="AK343" s="25">
        <v>25.110000000000003</v>
      </c>
      <c r="AL343" s="25">
        <v>7.44</v>
      </c>
      <c r="AM343" s="25">
        <v>0</v>
      </c>
      <c r="AN343" s="25">
        <v>31.62</v>
      </c>
      <c r="AO343" s="25">
        <v>0.93</v>
      </c>
      <c r="AP343" s="25">
        <v>0</v>
      </c>
      <c r="AQ343" s="25">
        <v>4.6500000000000004</v>
      </c>
      <c r="AR343" s="25">
        <v>6.5100000000001064</v>
      </c>
      <c r="AS343" s="25">
        <v>6.5100000000000007</v>
      </c>
      <c r="AT343" s="25">
        <v>8.370000000000001</v>
      </c>
      <c r="AU343" s="25">
        <v>26.970000000000002</v>
      </c>
      <c r="AV343" s="25">
        <v>0</v>
      </c>
      <c r="AW343" s="25">
        <v>0</v>
      </c>
      <c r="AX343" s="25">
        <v>20.46</v>
      </c>
      <c r="AY343" s="25">
        <v>9.3000000000001055</v>
      </c>
      <c r="AZ343" s="25">
        <v>10.23</v>
      </c>
      <c r="BA343" s="25">
        <v>10.23</v>
      </c>
      <c r="BB343" s="25">
        <v>30.69</v>
      </c>
      <c r="BC343" s="25">
        <v>15.81</v>
      </c>
      <c r="BD343" s="25">
        <v>0</v>
      </c>
      <c r="BE343" s="25">
        <v>1.86</v>
      </c>
      <c r="BF343" s="25">
        <v>9.3000000000000007</v>
      </c>
      <c r="BG343" s="25">
        <v>12.09</v>
      </c>
      <c r="BH343" s="25">
        <v>0</v>
      </c>
      <c r="BI343" s="25">
        <v>16.740000000000002</v>
      </c>
      <c r="BJ343" s="25">
        <v>9.3000000000000007</v>
      </c>
      <c r="BK343" s="25">
        <v>20.46</v>
      </c>
      <c r="BL343" s="25">
        <v>0</v>
      </c>
      <c r="BM343" s="25">
        <v>22.32</v>
      </c>
      <c r="BN343" s="25">
        <v>7.44</v>
      </c>
    </row>
    <row r="344" spans="1:66" x14ac:dyDescent="0.25">
      <c r="A344" s="6">
        <v>45235</v>
      </c>
      <c r="B344" t="s">
        <v>17</v>
      </c>
      <c r="C344">
        <v>5</v>
      </c>
      <c r="D344">
        <f t="shared" si="45"/>
        <v>416.64000000000004</v>
      </c>
      <c r="E344">
        <f t="shared" si="46"/>
        <v>159.96</v>
      </c>
      <c r="F344">
        <f t="shared" si="47"/>
        <v>53.010000000000005</v>
      </c>
      <c r="G344">
        <f t="shared" si="48"/>
        <v>127.41000000000001</v>
      </c>
      <c r="H344">
        <f t="shared" si="49"/>
        <v>76.259999999999991</v>
      </c>
      <c r="I344">
        <v>0</v>
      </c>
      <c r="J344" s="22">
        <v>0.64170000000000005</v>
      </c>
      <c r="K344" s="22">
        <v>0.88350000000000006</v>
      </c>
      <c r="L344" s="22">
        <v>0.73470000000000002</v>
      </c>
      <c r="M344" s="22">
        <v>0.76260000000000006</v>
      </c>
      <c r="N344" s="22">
        <v>0.83700000000000008</v>
      </c>
      <c r="O344" s="24">
        <v>0.8277000000000001</v>
      </c>
      <c r="P344" s="24">
        <v>0.69750000000000001</v>
      </c>
      <c r="Q344" s="24">
        <v>0.59520000000000006</v>
      </c>
      <c r="R344" s="24">
        <v>0.68820000000000003</v>
      </c>
      <c r="S344" s="24">
        <v>0.84630000000000005</v>
      </c>
      <c r="T344" s="24">
        <v>0.64170000000000005</v>
      </c>
      <c r="U344" s="24">
        <v>0.67890000000000006</v>
      </c>
      <c r="V344" s="24">
        <v>0.6603</v>
      </c>
      <c r="W344" s="24">
        <v>0.91139999999999999</v>
      </c>
      <c r="X344" s="24">
        <v>0.35340000000000005</v>
      </c>
      <c r="Y344" s="24">
        <v>0.54869999999999997</v>
      </c>
      <c r="Z344" s="24">
        <v>0.45569999999999999</v>
      </c>
      <c r="AA344" s="25">
        <v>0</v>
      </c>
      <c r="AB344" s="25">
        <v>0</v>
      </c>
      <c r="AC344" s="25">
        <v>7.44</v>
      </c>
      <c r="AD344" s="25">
        <v>0</v>
      </c>
      <c r="AE344" s="25">
        <v>0</v>
      </c>
      <c r="AF344" s="25">
        <v>0.93</v>
      </c>
      <c r="AG344" s="25">
        <v>22.32</v>
      </c>
      <c r="AH344" s="25">
        <v>5.58</v>
      </c>
      <c r="AI344" s="25">
        <v>8.370000000000001</v>
      </c>
      <c r="AJ344" s="25">
        <v>8.370000000000001</v>
      </c>
      <c r="AK344" s="25">
        <v>8.370000000000001</v>
      </c>
      <c r="AL344" s="25">
        <v>26.970000000000002</v>
      </c>
      <c r="AM344" s="25">
        <v>10.23</v>
      </c>
      <c r="AN344" s="25">
        <v>0</v>
      </c>
      <c r="AO344" s="25">
        <v>3.72</v>
      </c>
      <c r="AP344" s="25">
        <v>1.86</v>
      </c>
      <c r="AQ344" s="25">
        <v>2.79</v>
      </c>
      <c r="AR344" s="25">
        <v>0</v>
      </c>
      <c r="AS344" s="25">
        <v>8.370000000000001</v>
      </c>
      <c r="AT344" s="25">
        <v>22.32</v>
      </c>
      <c r="AU344" s="25">
        <v>19.53</v>
      </c>
      <c r="AV344" s="25">
        <v>13.020000000000001</v>
      </c>
      <c r="AW344" s="25">
        <v>11.16</v>
      </c>
      <c r="AX344" s="25">
        <v>0</v>
      </c>
      <c r="AY344" s="25">
        <v>10.23</v>
      </c>
      <c r="AZ344" s="25">
        <v>2.79</v>
      </c>
      <c r="BA344" s="25">
        <v>0</v>
      </c>
      <c r="BB344" s="25">
        <v>30.69</v>
      </c>
      <c r="BC344" s="25">
        <v>30.69</v>
      </c>
      <c r="BD344" s="25">
        <v>9.3000000000000007</v>
      </c>
      <c r="BE344" s="25">
        <v>0</v>
      </c>
      <c r="BF344" s="25">
        <v>1.86</v>
      </c>
      <c r="BG344" s="25">
        <v>37.200000000000003</v>
      </c>
      <c r="BH344" s="25">
        <v>14.88</v>
      </c>
      <c r="BI344" s="25">
        <v>5.58</v>
      </c>
      <c r="BJ344" s="25">
        <v>10.23</v>
      </c>
      <c r="BK344" s="25">
        <v>43.71</v>
      </c>
      <c r="BL344" s="25">
        <v>14.88</v>
      </c>
      <c r="BM344" s="25">
        <v>2.79</v>
      </c>
      <c r="BN344" s="25">
        <v>28.830000000000002</v>
      </c>
    </row>
    <row r="345" spans="1:66" x14ac:dyDescent="0.25">
      <c r="A345" s="6">
        <v>45236</v>
      </c>
      <c r="B345" t="s">
        <v>17</v>
      </c>
      <c r="C345">
        <v>6</v>
      </c>
      <c r="D345">
        <f t="shared" si="45"/>
        <v>369.21000000000004</v>
      </c>
      <c r="E345">
        <f t="shared" si="46"/>
        <v>149.73000000000002</v>
      </c>
      <c r="F345">
        <f t="shared" si="47"/>
        <v>62.31</v>
      </c>
      <c r="G345">
        <f t="shared" si="48"/>
        <v>117.17999999999999</v>
      </c>
      <c r="H345">
        <f t="shared" si="49"/>
        <v>39.989999999999995</v>
      </c>
      <c r="I345">
        <v>0</v>
      </c>
      <c r="J345" s="22">
        <v>0.80910000000000004</v>
      </c>
      <c r="K345" s="22">
        <v>0.49290000000000006</v>
      </c>
      <c r="L345" s="22">
        <v>0.72540000000000004</v>
      </c>
      <c r="M345" s="22">
        <v>0.71610000000000007</v>
      </c>
      <c r="N345" s="22">
        <v>0.83700000000000008</v>
      </c>
      <c r="O345" s="24">
        <v>0.91139999999999999</v>
      </c>
      <c r="P345" s="24">
        <v>9.3000000000000013E-2</v>
      </c>
      <c r="Q345" s="24">
        <v>0.63240000000000007</v>
      </c>
      <c r="R345" s="24">
        <v>0.71610000000000007</v>
      </c>
      <c r="S345" s="24">
        <v>0.79049999999999998</v>
      </c>
      <c r="T345" s="24">
        <v>0.5766</v>
      </c>
      <c r="U345" s="24">
        <v>0.53010000000000013</v>
      </c>
      <c r="V345" s="24">
        <v>0.27900000000000003</v>
      </c>
      <c r="W345" s="24">
        <v>0.71610000000000007</v>
      </c>
      <c r="X345" s="24">
        <v>0.70680000000000009</v>
      </c>
      <c r="Y345" s="24">
        <v>0.74400000000000011</v>
      </c>
      <c r="Z345" s="24">
        <v>0.51150000000000007</v>
      </c>
      <c r="AA345" s="25">
        <v>0</v>
      </c>
      <c r="AB345" s="25">
        <v>0</v>
      </c>
      <c r="AC345" s="25">
        <v>0</v>
      </c>
      <c r="AD345" s="25">
        <v>3.72</v>
      </c>
      <c r="AE345" s="25">
        <v>6.5100000000000007</v>
      </c>
      <c r="AF345" s="25">
        <v>5.58</v>
      </c>
      <c r="AG345" s="25">
        <v>29.76</v>
      </c>
      <c r="AH345" s="25">
        <v>16.740000000000002</v>
      </c>
      <c r="AI345" s="25">
        <v>0</v>
      </c>
      <c r="AJ345" s="25">
        <v>0</v>
      </c>
      <c r="AK345" s="25">
        <v>0</v>
      </c>
      <c r="AL345" s="25">
        <v>2.79</v>
      </c>
      <c r="AM345" s="25">
        <v>0</v>
      </c>
      <c r="AN345" s="25">
        <v>12.09</v>
      </c>
      <c r="AO345" s="25">
        <v>0</v>
      </c>
      <c r="AP345" s="25">
        <v>8.370000000000001</v>
      </c>
      <c r="AQ345" s="25">
        <v>0</v>
      </c>
      <c r="AR345" s="25">
        <v>4.6500000000000004</v>
      </c>
      <c r="AS345" s="25">
        <v>0</v>
      </c>
      <c r="AT345" s="25">
        <v>12.09</v>
      </c>
      <c r="AU345" s="25">
        <v>24.18</v>
      </c>
      <c r="AV345" s="25">
        <v>10.23</v>
      </c>
      <c r="AW345" s="25">
        <v>4.6500000000000004</v>
      </c>
      <c r="AX345" s="25">
        <v>0</v>
      </c>
      <c r="AY345" s="25">
        <v>5.58</v>
      </c>
      <c r="AZ345" s="25">
        <v>23.25</v>
      </c>
      <c r="BA345" s="25">
        <v>22.32</v>
      </c>
      <c r="BB345" s="25">
        <v>0</v>
      </c>
      <c r="BC345" s="25">
        <v>20.46</v>
      </c>
      <c r="BD345" s="25">
        <v>6.5100000000000007</v>
      </c>
      <c r="BE345" s="25">
        <v>1.86</v>
      </c>
      <c r="BF345" s="25">
        <v>5.58</v>
      </c>
      <c r="BG345" s="25">
        <v>39.99</v>
      </c>
      <c r="BH345" s="25">
        <v>3.72</v>
      </c>
      <c r="BI345" s="25">
        <v>5.58</v>
      </c>
      <c r="BJ345" s="25">
        <v>0.93</v>
      </c>
      <c r="BK345" s="25">
        <v>19.53</v>
      </c>
      <c r="BL345" s="25">
        <v>32.550000000000004</v>
      </c>
      <c r="BM345" s="25">
        <v>0</v>
      </c>
      <c r="BN345" s="25">
        <v>39.99</v>
      </c>
    </row>
    <row r="346" spans="1:66" x14ac:dyDescent="0.25">
      <c r="A346" s="6">
        <v>45237</v>
      </c>
      <c r="B346" t="s">
        <v>17</v>
      </c>
      <c r="C346">
        <v>7</v>
      </c>
      <c r="D346">
        <f t="shared" si="45"/>
        <v>554.28000000000009</v>
      </c>
      <c r="E346">
        <f t="shared" si="46"/>
        <v>120.9</v>
      </c>
      <c r="F346">
        <f t="shared" si="47"/>
        <v>183.21</v>
      </c>
      <c r="G346">
        <f t="shared" si="48"/>
        <v>129.26999999999998</v>
      </c>
      <c r="H346">
        <f t="shared" si="49"/>
        <v>120.90000000000006</v>
      </c>
      <c r="I346">
        <v>0</v>
      </c>
      <c r="J346" s="22">
        <v>0.6603</v>
      </c>
      <c r="K346" s="22">
        <v>0.92070000000000007</v>
      </c>
      <c r="L346" s="22">
        <v>0.73470000000000002</v>
      </c>
      <c r="M346" s="22">
        <v>0.78120000000000001</v>
      </c>
      <c r="N346" s="22">
        <v>0.71610000000000007</v>
      </c>
      <c r="O346" s="24">
        <v>0.68820000000000003</v>
      </c>
      <c r="P346" s="24">
        <v>0.83700000000000008</v>
      </c>
      <c r="Q346" s="24">
        <v>0.60450000000000004</v>
      </c>
      <c r="R346" s="24">
        <v>0.88350000000000006</v>
      </c>
      <c r="S346" s="24">
        <v>0.58590000000000009</v>
      </c>
      <c r="T346" s="24">
        <v>0.69750000000000001</v>
      </c>
      <c r="U346" s="24">
        <v>0.90210000000000001</v>
      </c>
      <c r="V346" s="24">
        <v>0.93</v>
      </c>
      <c r="W346" s="24">
        <v>0.79980000000000007</v>
      </c>
      <c r="X346" s="24">
        <v>0.91139999999999999</v>
      </c>
      <c r="Y346" s="24">
        <v>0.85560000000000003</v>
      </c>
      <c r="Z346" s="24">
        <v>0.37200000000000005</v>
      </c>
      <c r="AA346" s="25">
        <v>27.900000000000002</v>
      </c>
      <c r="AB346" s="25">
        <v>14.88</v>
      </c>
      <c r="AC346" s="25">
        <v>33.480000000000004</v>
      </c>
      <c r="AD346" s="25">
        <v>0</v>
      </c>
      <c r="AE346" s="25">
        <v>9.3000000000000007</v>
      </c>
      <c r="AF346" s="25">
        <v>1.86</v>
      </c>
      <c r="AG346" s="25">
        <v>17.670000000000002</v>
      </c>
      <c r="AH346" s="25">
        <v>40.92</v>
      </c>
      <c r="AI346" s="25">
        <v>33.480000000000004</v>
      </c>
      <c r="AJ346" s="25">
        <v>3.72</v>
      </c>
      <c r="AK346" s="25">
        <v>2.79</v>
      </c>
      <c r="AL346" s="25">
        <v>26.970000000000002</v>
      </c>
      <c r="AM346" s="25">
        <v>9.300000000000054</v>
      </c>
      <c r="AN346" s="25">
        <v>0</v>
      </c>
      <c r="AO346" s="25">
        <v>13.020000000000001</v>
      </c>
      <c r="AP346" s="25">
        <v>0</v>
      </c>
      <c r="AQ346" s="25">
        <v>14.88</v>
      </c>
      <c r="AR346" s="25">
        <v>4.6500000000000004</v>
      </c>
      <c r="AS346" s="25">
        <v>32.550000000000004</v>
      </c>
      <c r="AT346" s="25">
        <v>19.53</v>
      </c>
      <c r="AU346" s="25">
        <v>25.110000000000003</v>
      </c>
      <c r="AV346" s="25">
        <v>0</v>
      </c>
      <c r="AW346" s="25">
        <v>1.86</v>
      </c>
      <c r="AX346" s="25">
        <v>0</v>
      </c>
      <c r="AY346" s="25">
        <v>24.18</v>
      </c>
      <c r="AZ346" s="25">
        <v>6.5100000000000007</v>
      </c>
      <c r="BA346" s="25">
        <v>13.950000000000001</v>
      </c>
      <c r="BB346" s="25">
        <v>16.740000000000002</v>
      </c>
      <c r="BC346" s="25">
        <v>1.86</v>
      </c>
      <c r="BD346" s="25">
        <v>39.06</v>
      </c>
      <c r="BE346" s="25">
        <v>4.6500000000000004</v>
      </c>
      <c r="BF346" s="25">
        <v>6.5100000000000007</v>
      </c>
      <c r="BG346" s="25">
        <v>25.110000000000003</v>
      </c>
      <c r="BH346" s="25">
        <v>5.58</v>
      </c>
      <c r="BI346" s="25">
        <v>32.550000000000004</v>
      </c>
      <c r="BJ346" s="25">
        <v>0</v>
      </c>
      <c r="BK346" s="25">
        <v>21.39</v>
      </c>
      <c r="BL346" s="25">
        <v>8.370000000000001</v>
      </c>
      <c r="BM346" s="25">
        <v>0</v>
      </c>
      <c r="BN346" s="25">
        <v>16.740000000000002</v>
      </c>
    </row>
    <row r="347" spans="1:66" x14ac:dyDescent="0.25">
      <c r="A347" s="6">
        <v>45238</v>
      </c>
      <c r="B347" t="s">
        <v>17</v>
      </c>
      <c r="C347">
        <v>8</v>
      </c>
      <c r="D347">
        <f t="shared" si="45"/>
        <v>550.55999999999995</v>
      </c>
      <c r="E347">
        <f t="shared" si="46"/>
        <v>149.73000000000002</v>
      </c>
      <c r="F347">
        <f t="shared" si="47"/>
        <v>134.84999999999997</v>
      </c>
      <c r="G347">
        <f t="shared" si="48"/>
        <v>146.01</v>
      </c>
      <c r="H347">
        <f t="shared" si="49"/>
        <v>119.97</v>
      </c>
      <c r="I347">
        <v>0</v>
      </c>
      <c r="J347" s="22">
        <v>0.84630000000000005</v>
      </c>
      <c r="K347" s="22">
        <v>0.83700000000000008</v>
      </c>
      <c r="L347" s="22">
        <v>0.65100000000000013</v>
      </c>
      <c r="M347" s="22">
        <v>0.76260000000000006</v>
      </c>
      <c r="N347" s="22">
        <v>0.24180000000000001</v>
      </c>
      <c r="O347" s="24">
        <v>0.74400000000000011</v>
      </c>
      <c r="P347" s="24">
        <v>0.71610000000000007</v>
      </c>
      <c r="Q347" s="24">
        <v>0.72540000000000004</v>
      </c>
      <c r="R347" s="24">
        <v>0.47430000000000005</v>
      </c>
      <c r="S347" s="24">
        <v>0.53939999999999999</v>
      </c>
      <c r="T347" s="24">
        <v>0.81840000000000002</v>
      </c>
      <c r="U347" s="24">
        <v>0.43710000000000004</v>
      </c>
      <c r="V347" s="24">
        <v>0.8277000000000001</v>
      </c>
      <c r="W347" s="24">
        <v>0.49290000000000006</v>
      </c>
      <c r="X347" s="24">
        <v>0.65100000000000013</v>
      </c>
      <c r="Y347" s="24">
        <v>0.83700000000000008</v>
      </c>
      <c r="Z347" s="24">
        <v>0.77190000000000014</v>
      </c>
      <c r="AA347" s="25">
        <v>24.18</v>
      </c>
      <c r="AB347" s="25">
        <v>0</v>
      </c>
      <c r="AC347" s="25">
        <v>32.550000000000004</v>
      </c>
      <c r="AD347" s="25">
        <v>1.86</v>
      </c>
      <c r="AE347" s="25">
        <v>41.85</v>
      </c>
      <c r="AF347" s="25">
        <v>18.600000000000001</v>
      </c>
      <c r="AG347" s="25">
        <v>13.949999999999974</v>
      </c>
      <c r="AH347" s="25">
        <v>0</v>
      </c>
      <c r="AI347" s="25">
        <v>1.86</v>
      </c>
      <c r="AJ347" s="25">
        <v>0</v>
      </c>
      <c r="AK347" s="25">
        <v>18.600000000000001</v>
      </c>
      <c r="AL347" s="25">
        <v>7.44</v>
      </c>
      <c r="AM347" s="25">
        <v>36.270000000000003</v>
      </c>
      <c r="AN347" s="25">
        <v>0</v>
      </c>
      <c r="AO347" s="25">
        <v>9.3000000000000007</v>
      </c>
      <c r="AP347" s="25">
        <v>0</v>
      </c>
      <c r="AQ347" s="25">
        <v>30.69</v>
      </c>
      <c r="AR347" s="25">
        <v>23.25</v>
      </c>
      <c r="AS347" s="25">
        <v>13.020000000000001</v>
      </c>
      <c r="AT347" s="25">
        <v>0</v>
      </c>
      <c r="AU347" s="25">
        <v>0</v>
      </c>
      <c r="AV347" s="25">
        <v>16.740000000000002</v>
      </c>
      <c r="AW347" s="25">
        <v>16.740000000000002</v>
      </c>
      <c r="AX347" s="25">
        <v>23.25</v>
      </c>
      <c r="AY347" s="25">
        <v>6.5100000000000007</v>
      </c>
      <c r="AZ347" s="25">
        <v>20.46</v>
      </c>
      <c r="BA347" s="25">
        <v>8.370000000000001</v>
      </c>
      <c r="BB347" s="25">
        <v>20.46</v>
      </c>
      <c r="BC347" s="25">
        <v>0</v>
      </c>
      <c r="BD347" s="25">
        <v>33.480000000000004</v>
      </c>
      <c r="BE347" s="25">
        <v>4.6500000000000004</v>
      </c>
      <c r="BF347" s="25">
        <v>4.6500000000000004</v>
      </c>
      <c r="BG347" s="25">
        <v>0</v>
      </c>
      <c r="BH347" s="25">
        <v>47.43</v>
      </c>
      <c r="BI347" s="25">
        <v>7.44</v>
      </c>
      <c r="BJ347" s="25">
        <v>26.040000000000003</v>
      </c>
      <c r="BK347" s="25">
        <v>3.72</v>
      </c>
      <c r="BL347" s="25">
        <v>31.62</v>
      </c>
      <c r="BM347" s="25">
        <v>19.53</v>
      </c>
      <c r="BN347" s="25">
        <v>4.6500000000000004</v>
      </c>
    </row>
    <row r="348" spans="1:66" x14ac:dyDescent="0.25">
      <c r="A348" s="6">
        <v>45239</v>
      </c>
      <c r="B348" t="s">
        <v>17</v>
      </c>
      <c r="C348">
        <v>9</v>
      </c>
      <c r="D348">
        <f t="shared" si="45"/>
        <v>572.88</v>
      </c>
      <c r="E348">
        <f t="shared" si="46"/>
        <v>125.55</v>
      </c>
      <c r="F348">
        <f t="shared" si="47"/>
        <v>146.94</v>
      </c>
      <c r="G348">
        <f t="shared" si="48"/>
        <v>165.54</v>
      </c>
      <c r="H348">
        <f t="shared" si="49"/>
        <v>134.85000000000002</v>
      </c>
      <c r="I348">
        <v>0</v>
      </c>
      <c r="J348" s="22">
        <v>0.6603</v>
      </c>
      <c r="K348" s="22">
        <v>0.59520000000000006</v>
      </c>
      <c r="L348" s="22">
        <v>0.68820000000000003</v>
      </c>
      <c r="M348" s="22">
        <v>0.81840000000000002</v>
      </c>
      <c r="N348" s="22">
        <v>0.66959999999999997</v>
      </c>
      <c r="O348" s="24">
        <v>0.55800000000000005</v>
      </c>
      <c r="P348" s="24">
        <v>0.23250000000000001</v>
      </c>
      <c r="Q348" s="24">
        <v>0.65100000000000013</v>
      </c>
      <c r="R348" s="24">
        <v>0.69750000000000001</v>
      </c>
      <c r="S348" s="24">
        <v>0.93</v>
      </c>
      <c r="T348" s="24">
        <v>0.79980000000000007</v>
      </c>
      <c r="U348" s="24">
        <v>0.54869999999999997</v>
      </c>
      <c r="V348" s="24">
        <v>0.29760000000000003</v>
      </c>
      <c r="W348" s="24">
        <v>0.83700000000000008</v>
      </c>
      <c r="X348" s="24">
        <v>0.84630000000000005</v>
      </c>
      <c r="Y348" s="24">
        <v>0.69750000000000001</v>
      </c>
      <c r="Z348" s="24">
        <v>0.37200000000000005</v>
      </c>
      <c r="AA348" s="25">
        <v>20.46</v>
      </c>
      <c r="AB348" s="25">
        <v>3.72</v>
      </c>
      <c r="AC348" s="25">
        <v>23.25</v>
      </c>
      <c r="AD348" s="25">
        <v>26.040000000000003</v>
      </c>
      <c r="AE348" s="25">
        <v>15.81</v>
      </c>
      <c r="AF348" s="25">
        <v>0</v>
      </c>
      <c r="AG348" s="25">
        <v>0</v>
      </c>
      <c r="AH348" s="25">
        <v>37.200000000000003</v>
      </c>
      <c r="AI348" s="25">
        <v>0</v>
      </c>
      <c r="AJ348" s="25">
        <v>20.46</v>
      </c>
      <c r="AK348" s="25">
        <v>12.09</v>
      </c>
      <c r="AL348" s="25">
        <v>32.550000000000004</v>
      </c>
      <c r="AM348" s="25">
        <v>5.58</v>
      </c>
      <c r="AN348" s="25">
        <v>22.32</v>
      </c>
      <c r="AO348" s="25">
        <v>0</v>
      </c>
      <c r="AP348" s="25">
        <v>27.900000000000002</v>
      </c>
      <c r="AQ348" s="25">
        <v>2.79</v>
      </c>
      <c r="AR348" s="25">
        <v>41.85</v>
      </c>
      <c r="AS348" s="25">
        <v>0</v>
      </c>
      <c r="AT348" s="25">
        <v>1.86</v>
      </c>
      <c r="AU348" s="25">
        <v>10.23</v>
      </c>
      <c r="AV348" s="25">
        <v>0</v>
      </c>
      <c r="AW348" s="25">
        <v>0</v>
      </c>
      <c r="AX348" s="25">
        <v>0</v>
      </c>
      <c r="AY348" s="25">
        <v>37.200000000000003</v>
      </c>
      <c r="AZ348" s="25">
        <v>0</v>
      </c>
      <c r="BA348" s="25">
        <v>43.71</v>
      </c>
      <c r="BB348" s="25">
        <v>22.32</v>
      </c>
      <c r="BC348" s="25">
        <v>22.32</v>
      </c>
      <c r="BD348" s="25">
        <v>29.76</v>
      </c>
      <c r="BE348" s="25">
        <v>14.88</v>
      </c>
      <c r="BF348" s="25">
        <v>0</v>
      </c>
      <c r="BG348" s="25">
        <v>0</v>
      </c>
      <c r="BH348" s="25">
        <v>4.6500000000000004</v>
      </c>
      <c r="BI348" s="25">
        <v>5.58</v>
      </c>
      <c r="BJ348" s="25">
        <v>43.71</v>
      </c>
      <c r="BK348" s="25">
        <v>0</v>
      </c>
      <c r="BL348" s="25">
        <v>13.950000000000001</v>
      </c>
      <c r="BM348" s="25">
        <v>42.78</v>
      </c>
      <c r="BN348" s="25">
        <v>0</v>
      </c>
    </row>
    <row r="349" spans="1:66" x14ac:dyDescent="0.25">
      <c r="A349" s="6">
        <v>45240</v>
      </c>
      <c r="B349" t="s">
        <v>17</v>
      </c>
      <c r="C349">
        <v>10</v>
      </c>
      <c r="D349">
        <f t="shared" si="45"/>
        <v>437.1</v>
      </c>
      <c r="E349">
        <f t="shared" si="46"/>
        <v>105.09000000000002</v>
      </c>
      <c r="F349">
        <f t="shared" si="47"/>
        <v>106.02</v>
      </c>
      <c r="G349">
        <f t="shared" si="48"/>
        <v>51.149999999999991</v>
      </c>
      <c r="H349">
        <f t="shared" si="49"/>
        <v>174.84000000000003</v>
      </c>
      <c r="I349">
        <v>0</v>
      </c>
      <c r="J349" s="22">
        <v>0.37200000000000005</v>
      </c>
      <c r="K349" s="22">
        <v>0.6231000000000001</v>
      </c>
      <c r="L349" s="22">
        <v>0.77190000000000014</v>
      </c>
      <c r="M349" s="22">
        <v>0.63240000000000007</v>
      </c>
      <c r="N349" s="22">
        <v>0.91139999999999999</v>
      </c>
      <c r="O349" s="24">
        <v>0.79049999999999998</v>
      </c>
      <c r="P349" s="24">
        <v>0.43710000000000004</v>
      </c>
      <c r="Q349" s="24">
        <v>9.3000000000000013E-2</v>
      </c>
      <c r="R349" s="24">
        <v>0.83700000000000008</v>
      </c>
      <c r="S349" s="24">
        <v>0.5766</v>
      </c>
      <c r="T349" s="24">
        <v>0.61380000000000001</v>
      </c>
      <c r="U349" s="24">
        <v>0.3906</v>
      </c>
      <c r="V349" s="24">
        <v>0.49290000000000006</v>
      </c>
      <c r="W349" s="24">
        <v>0.56730000000000003</v>
      </c>
      <c r="X349" s="24">
        <v>0.32550000000000007</v>
      </c>
      <c r="Y349" s="24">
        <v>0.74400000000000011</v>
      </c>
      <c r="Z349" s="24">
        <v>0.68820000000000003</v>
      </c>
      <c r="AA349" s="25">
        <v>7.44</v>
      </c>
      <c r="AB349" s="25">
        <v>13.020000000000001</v>
      </c>
      <c r="AC349" s="25">
        <v>29.76</v>
      </c>
      <c r="AD349" s="25">
        <v>5.58</v>
      </c>
      <c r="AE349" s="25">
        <v>2.79</v>
      </c>
      <c r="AF349" s="25">
        <v>12.09</v>
      </c>
      <c r="AG349" s="25">
        <v>3.72</v>
      </c>
      <c r="AH349" s="25">
        <v>28.830000000000002</v>
      </c>
      <c r="AI349" s="25">
        <v>0</v>
      </c>
      <c r="AJ349" s="25">
        <v>2.79</v>
      </c>
      <c r="AK349" s="25">
        <v>0</v>
      </c>
      <c r="AL349" s="25">
        <v>0</v>
      </c>
      <c r="AM349" s="25">
        <v>25.110000000000003</v>
      </c>
      <c r="AN349" s="25">
        <v>23.25</v>
      </c>
      <c r="AO349" s="25">
        <v>39.06</v>
      </c>
      <c r="AP349" s="25">
        <v>31.62</v>
      </c>
      <c r="AQ349" s="25">
        <v>0</v>
      </c>
      <c r="AR349" s="25">
        <v>34.410000000000004</v>
      </c>
      <c r="AS349" s="25">
        <v>19.53</v>
      </c>
      <c r="AT349" s="25">
        <v>1.86</v>
      </c>
      <c r="AU349" s="25">
        <v>0</v>
      </c>
      <c r="AV349" s="25">
        <v>0</v>
      </c>
      <c r="AW349" s="25">
        <v>1.86</v>
      </c>
      <c r="AX349" s="25">
        <v>0</v>
      </c>
      <c r="AY349" s="25">
        <v>0</v>
      </c>
      <c r="AZ349" s="25">
        <v>24.18</v>
      </c>
      <c r="BA349" s="25">
        <v>12.09</v>
      </c>
      <c r="BB349" s="25">
        <v>6.5100000000000007</v>
      </c>
      <c r="BC349" s="25">
        <v>6.5100000000000007</v>
      </c>
      <c r="BD349" s="25">
        <v>0</v>
      </c>
      <c r="BE349" s="25">
        <v>16.740000000000002</v>
      </c>
      <c r="BF349" s="25">
        <v>16.740000000000002</v>
      </c>
      <c r="BG349" s="25">
        <v>17.670000000000002</v>
      </c>
      <c r="BH349" s="25">
        <v>0</v>
      </c>
      <c r="BI349" s="25">
        <v>0</v>
      </c>
      <c r="BJ349" s="25">
        <v>13.950000000000001</v>
      </c>
      <c r="BK349" s="25">
        <v>34.410000000000004</v>
      </c>
      <c r="BL349" s="25">
        <v>0</v>
      </c>
      <c r="BM349" s="25">
        <v>0</v>
      </c>
      <c r="BN349" s="25">
        <v>5.58</v>
      </c>
    </row>
    <row r="350" spans="1:66" x14ac:dyDescent="0.25">
      <c r="A350" s="6">
        <v>45241</v>
      </c>
      <c r="B350" t="s">
        <v>17</v>
      </c>
      <c r="C350">
        <v>11</v>
      </c>
      <c r="D350">
        <f t="shared" si="45"/>
        <v>504.99000000000007</v>
      </c>
      <c r="E350">
        <f t="shared" si="46"/>
        <v>139.50000000000003</v>
      </c>
      <c r="F350">
        <f t="shared" si="47"/>
        <v>176.7</v>
      </c>
      <c r="G350">
        <f t="shared" si="48"/>
        <v>97.650000000000048</v>
      </c>
      <c r="H350">
        <f t="shared" si="49"/>
        <v>91.14</v>
      </c>
      <c r="I350">
        <v>1</v>
      </c>
      <c r="J350" s="22">
        <v>0.78120000000000001</v>
      </c>
      <c r="K350" s="22">
        <v>0.64170000000000005</v>
      </c>
      <c r="L350" s="22">
        <v>0.77190000000000014</v>
      </c>
      <c r="M350" s="22">
        <v>0.79980000000000007</v>
      </c>
      <c r="N350" s="22">
        <v>0.87420000000000009</v>
      </c>
      <c r="O350" s="24">
        <v>0.85560000000000003</v>
      </c>
      <c r="P350" s="24">
        <v>0.56730000000000003</v>
      </c>
      <c r="Q350" s="24">
        <v>0.44640000000000002</v>
      </c>
      <c r="R350" s="24">
        <v>0.51150000000000007</v>
      </c>
      <c r="S350" s="24">
        <v>0.76260000000000006</v>
      </c>
      <c r="T350" s="24">
        <v>0.5766</v>
      </c>
      <c r="U350" s="24">
        <v>9.3000000000000013E-2</v>
      </c>
      <c r="V350" s="24">
        <v>0.83700000000000008</v>
      </c>
      <c r="W350" s="24">
        <v>0.42780000000000001</v>
      </c>
      <c r="X350" s="24">
        <v>0.8277000000000001</v>
      </c>
      <c r="Y350" s="24">
        <v>0.69750000000000001</v>
      </c>
      <c r="Z350" s="24">
        <v>0.68820000000000003</v>
      </c>
      <c r="AA350" s="25">
        <v>0</v>
      </c>
      <c r="AB350" s="25">
        <v>16.740000000000002</v>
      </c>
      <c r="AC350" s="25">
        <v>3.72</v>
      </c>
      <c r="AD350" s="25">
        <v>30.69</v>
      </c>
      <c r="AE350" s="25">
        <v>39.06</v>
      </c>
      <c r="AF350" s="25">
        <v>38.130000000000003</v>
      </c>
      <c r="AG350" s="25">
        <v>0</v>
      </c>
      <c r="AH350" s="25">
        <v>0</v>
      </c>
      <c r="AI350" s="25">
        <v>0</v>
      </c>
      <c r="AJ350" s="25">
        <v>48.36</v>
      </c>
      <c r="AK350" s="25">
        <v>0</v>
      </c>
      <c r="AL350" s="25">
        <v>7.44</v>
      </c>
      <c r="AM350" s="25">
        <v>4.6500000000000004</v>
      </c>
      <c r="AN350" s="25">
        <v>0</v>
      </c>
      <c r="AO350" s="25">
        <v>0</v>
      </c>
      <c r="AP350" s="25">
        <v>9.3000000000000007</v>
      </c>
      <c r="AQ350" s="25">
        <v>13.950000000000001</v>
      </c>
      <c r="AR350" s="25">
        <v>3.72</v>
      </c>
      <c r="AS350" s="25">
        <v>40.92</v>
      </c>
      <c r="AT350" s="25">
        <v>11.16</v>
      </c>
      <c r="AU350" s="25">
        <v>30.69</v>
      </c>
      <c r="AV350" s="25">
        <v>12.090000000000053</v>
      </c>
      <c r="AW350" s="25">
        <v>0</v>
      </c>
      <c r="AX350" s="25">
        <v>14.88</v>
      </c>
      <c r="AY350" s="25">
        <v>0</v>
      </c>
      <c r="AZ350" s="25">
        <v>5.58</v>
      </c>
      <c r="BA350" s="25">
        <v>17.670000000000002</v>
      </c>
      <c r="BB350" s="25">
        <v>3.72</v>
      </c>
      <c r="BC350" s="25">
        <v>0</v>
      </c>
      <c r="BD350" s="25">
        <v>13.020000000000001</v>
      </c>
      <c r="BE350" s="25">
        <v>18.600000000000001</v>
      </c>
      <c r="BF350" s="25">
        <v>24.18</v>
      </c>
      <c r="BG350" s="25">
        <v>0</v>
      </c>
      <c r="BH350" s="25">
        <v>26.040000000000003</v>
      </c>
      <c r="BI350" s="25">
        <v>0.93</v>
      </c>
      <c r="BJ350" s="25">
        <v>13.950000000000001</v>
      </c>
      <c r="BK350" s="25">
        <v>28.830000000000002</v>
      </c>
      <c r="BL350" s="25">
        <v>0</v>
      </c>
      <c r="BM350" s="25">
        <v>14.88</v>
      </c>
      <c r="BN350" s="25">
        <v>12.090000000000027</v>
      </c>
    </row>
    <row r="351" spans="1:66" x14ac:dyDescent="0.25">
      <c r="A351" s="6">
        <v>45242</v>
      </c>
      <c r="B351" t="s">
        <v>17</v>
      </c>
      <c r="C351">
        <v>12</v>
      </c>
      <c r="D351">
        <f t="shared" si="45"/>
        <v>342.24</v>
      </c>
      <c r="E351">
        <f t="shared" si="46"/>
        <v>50.220000000000006</v>
      </c>
      <c r="F351">
        <f t="shared" si="47"/>
        <v>66.960000000000008</v>
      </c>
      <c r="G351">
        <f t="shared" si="48"/>
        <v>115.32000000000001</v>
      </c>
      <c r="H351">
        <f t="shared" si="49"/>
        <v>109.74000000000002</v>
      </c>
      <c r="I351">
        <v>0</v>
      </c>
      <c r="J351" s="22">
        <v>0.73470000000000002</v>
      </c>
      <c r="K351" s="22">
        <v>0.83700000000000008</v>
      </c>
      <c r="L351" s="22">
        <v>0.66959999999999997</v>
      </c>
      <c r="M351" s="22">
        <v>0.79049999999999998</v>
      </c>
      <c r="N351" s="22">
        <v>0.89280000000000004</v>
      </c>
      <c r="O351" s="24">
        <v>0.89280000000000004</v>
      </c>
      <c r="P351" s="24">
        <v>0.72540000000000004</v>
      </c>
      <c r="Q351" s="24">
        <v>0.75330000000000008</v>
      </c>
      <c r="R351" s="24">
        <v>0.61380000000000001</v>
      </c>
      <c r="S351" s="24">
        <v>0.88350000000000006</v>
      </c>
      <c r="T351" s="24">
        <v>0.73470000000000002</v>
      </c>
      <c r="U351" s="24">
        <v>9.3000000000000013E-2</v>
      </c>
      <c r="V351" s="24">
        <v>0.68820000000000003</v>
      </c>
      <c r="W351" s="24">
        <v>0.67890000000000006</v>
      </c>
      <c r="X351" s="24">
        <v>0.66959999999999997</v>
      </c>
      <c r="Y351" s="24">
        <v>0.33479999999999999</v>
      </c>
      <c r="Z351" s="24">
        <v>0.34410000000000002</v>
      </c>
      <c r="AA351" s="25">
        <v>41.85</v>
      </c>
      <c r="AB351" s="25">
        <v>0</v>
      </c>
      <c r="AC351" s="25">
        <v>0</v>
      </c>
      <c r="AD351" s="25">
        <v>0</v>
      </c>
      <c r="AE351" s="25">
        <v>0</v>
      </c>
      <c r="AF351" s="25">
        <v>0</v>
      </c>
      <c r="AG351" s="25">
        <v>13.950000000000001</v>
      </c>
      <c r="AH351" s="25">
        <v>0</v>
      </c>
      <c r="AI351" s="25">
        <v>0</v>
      </c>
      <c r="AJ351" s="25">
        <v>11.16</v>
      </c>
      <c r="AK351" s="25">
        <v>0</v>
      </c>
      <c r="AL351" s="25">
        <v>13.020000000000001</v>
      </c>
      <c r="AM351" s="25">
        <v>0</v>
      </c>
      <c r="AN351" s="25">
        <v>15.81</v>
      </c>
      <c r="AO351" s="25">
        <v>0</v>
      </c>
      <c r="AP351" s="25">
        <v>0</v>
      </c>
      <c r="AQ351" s="25">
        <v>41.85</v>
      </c>
      <c r="AR351" s="25">
        <v>8.370000000000001</v>
      </c>
      <c r="AS351" s="25">
        <v>20.46</v>
      </c>
      <c r="AT351" s="25">
        <v>10.23</v>
      </c>
      <c r="AU351" s="25">
        <v>13.950000000000001</v>
      </c>
      <c r="AV351" s="25">
        <v>38.130000000000003</v>
      </c>
      <c r="AW351" s="25">
        <v>0</v>
      </c>
      <c r="AX351" s="25">
        <v>0</v>
      </c>
      <c r="AY351" s="25">
        <v>6.5100000000000007</v>
      </c>
      <c r="AZ351" s="25">
        <v>16.740000000000002</v>
      </c>
      <c r="BA351" s="25">
        <v>9.3000000000000007</v>
      </c>
      <c r="BB351" s="25">
        <v>19.53</v>
      </c>
      <c r="BC351" s="25">
        <v>3.72</v>
      </c>
      <c r="BD351" s="25">
        <v>7.44</v>
      </c>
      <c r="BE351" s="25">
        <v>0</v>
      </c>
      <c r="BF351" s="25">
        <v>3.72</v>
      </c>
      <c r="BG351" s="25">
        <v>0</v>
      </c>
      <c r="BH351" s="25">
        <v>0</v>
      </c>
      <c r="BI351" s="25">
        <v>0</v>
      </c>
      <c r="BJ351" s="25">
        <v>0</v>
      </c>
      <c r="BK351" s="25">
        <v>0</v>
      </c>
      <c r="BL351" s="25">
        <v>0.93</v>
      </c>
      <c r="BM351" s="25">
        <v>9.3000000000000007</v>
      </c>
      <c r="BN351" s="25">
        <v>36.270000000000003</v>
      </c>
    </row>
    <row r="352" spans="1:66" x14ac:dyDescent="0.25">
      <c r="A352" s="6">
        <v>45243</v>
      </c>
      <c r="B352" t="s">
        <v>17</v>
      </c>
      <c r="C352">
        <v>13</v>
      </c>
      <c r="D352">
        <f t="shared" si="45"/>
        <v>579.39000000000021</v>
      </c>
      <c r="E352">
        <f t="shared" si="46"/>
        <v>74.400000000000006</v>
      </c>
      <c r="F352">
        <f t="shared" si="47"/>
        <v>181.35000000000002</v>
      </c>
      <c r="G352">
        <f t="shared" si="48"/>
        <v>164.61000000000021</v>
      </c>
      <c r="H352">
        <f t="shared" si="49"/>
        <v>159.02999999999997</v>
      </c>
      <c r="I352">
        <v>0</v>
      </c>
      <c r="J352" s="22">
        <v>0.70680000000000009</v>
      </c>
      <c r="K352" s="22">
        <v>0.54869999999999997</v>
      </c>
      <c r="L352" s="22">
        <v>0.72540000000000004</v>
      </c>
      <c r="M352" s="22">
        <v>0.77190000000000014</v>
      </c>
      <c r="N352" s="22">
        <v>0.70680000000000009</v>
      </c>
      <c r="O352" s="24">
        <v>0.53010000000000013</v>
      </c>
      <c r="P352" s="24">
        <v>0.81840000000000002</v>
      </c>
      <c r="Q352" s="24">
        <v>0.65100000000000013</v>
      </c>
      <c r="R352" s="24">
        <v>0.65100000000000013</v>
      </c>
      <c r="S352" s="24">
        <v>0.44640000000000002</v>
      </c>
      <c r="T352" s="24">
        <v>0.13020000000000001</v>
      </c>
      <c r="U352" s="24">
        <v>0.84630000000000005</v>
      </c>
      <c r="V352" s="24">
        <v>0.91139999999999999</v>
      </c>
      <c r="W352" s="24">
        <v>0.78120000000000001</v>
      </c>
      <c r="X352" s="24">
        <v>0.15810000000000002</v>
      </c>
      <c r="Y352" s="24">
        <v>0.72540000000000004</v>
      </c>
      <c r="Z352" s="24">
        <v>0.85560000000000003</v>
      </c>
      <c r="AA352" s="25">
        <v>0</v>
      </c>
      <c r="AB352" s="25">
        <v>15.81</v>
      </c>
      <c r="AC352" s="25">
        <v>15.81</v>
      </c>
      <c r="AD352" s="25">
        <v>42.78</v>
      </c>
      <c r="AE352" s="25">
        <v>49.29</v>
      </c>
      <c r="AF352" s="25">
        <v>3.72</v>
      </c>
      <c r="AG352" s="25">
        <v>37.200000000000003</v>
      </c>
      <c r="AH352" s="25">
        <v>0</v>
      </c>
      <c r="AI352" s="25">
        <v>0</v>
      </c>
      <c r="AJ352" s="25">
        <v>16.740000000000002</v>
      </c>
      <c r="AK352" s="25">
        <v>0</v>
      </c>
      <c r="AL352" s="25">
        <v>20.46</v>
      </c>
      <c r="AM352" s="25">
        <v>38.130000000000003</v>
      </c>
      <c r="AN352" s="25">
        <v>14.88</v>
      </c>
      <c r="AO352" s="25">
        <v>22.32</v>
      </c>
      <c r="AP352" s="25">
        <v>26.040000000000003</v>
      </c>
      <c r="AQ352" s="25">
        <v>8.370000000000001</v>
      </c>
      <c r="AR352" s="25">
        <v>7.44</v>
      </c>
      <c r="AS352" s="25">
        <v>6.5100000000000007</v>
      </c>
      <c r="AT352" s="25">
        <v>14.88</v>
      </c>
      <c r="AU352" s="25">
        <v>17.670000000000002</v>
      </c>
      <c r="AV352" s="25">
        <v>18.600000000000001</v>
      </c>
      <c r="AW352" s="25">
        <v>0</v>
      </c>
      <c r="AX352" s="25">
        <v>38.130000000000003</v>
      </c>
      <c r="AY352" s="25">
        <v>22.32</v>
      </c>
      <c r="AZ352" s="25">
        <v>16.740000000000002</v>
      </c>
      <c r="BA352" s="25">
        <v>2.79</v>
      </c>
      <c r="BB352" s="25">
        <v>7.4400000000002118</v>
      </c>
      <c r="BC352" s="25">
        <v>29.76</v>
      </c>
      <c r="BD352" s="25">
        <v>11.16</v>
      </c>
      <c r="BE352" s="25">
        <v>0</v>
      </c>
      <c r="BF352" s="25">
        <v>3.72</v>
      </c>
      <c r="BG352" s="25">
        <v>22.32</v>
      </c>
      <c r="BH352" s="25">
        <v>16.740000000000002</v>
      </c>
      <c r="BI352" s="25">
        <v>0</v>
      </c>
      <c r="BJ352" s="25">
        <v>0</v>
      </c>
      <c r="BK352" s="25">
        <v>26.970000000000002</v>
      </c>
      <c r="BL352" s="25">
        <v>2.79</v>
      </c>
      <c r="BM352" s="25">
        <v>0</v>
      </c>
      <c r="BN352" s="25">
        <v>1.86</v>
      </c>
    </row>
    <row r="353" spans="1:66" x14ac:dyDescent="0.25">
      <c r="A353" s="6">
        <v>45244</v>
      </c>
      <c r="B353" t="s">
        <v>17</v>
      </c>
      <c r="C353">
        <v>14</v>
      </c>
      <c r="D353">
        <f t="shared" si="45"/>
        <v>443.61</v>
      </c>
      <c r="E353">
        <f t="shared" si="46"/>
        <v>101.37</v>
      </c>
      <c r="F353">
        <f t="shared" si="47"/>
        <v>127.41</v>
      </c>
      <c r="G353">
        <f t="shared" si="48"/>
        <v>115.32000000000001</v>
      </c>
      <c r="H353">
        <f t="shared" si="49"/>
        <v>99.510000000000019</v>
      </c>
      <c r="I353">
        <v>0</v>
      </c>
      <c r="J353" s="22">
        <v>0.15810000000000002</v>
      </c>
      <c r="K353" s="22">
        <v>0.21390000000000001</v>
      </c>
      <c r="L353" s="22">
        <v>0.66959999999999997</v>
      </c>
      <c r="M353" s="22">
        <v>0.79049999999999998</v>
      </c>
      <c r="N353" s="22">
        <v>0.44640000000000002</v>
      </c>
      <c r="O353" s="24">
        <v>0.71610000000000007</v>
      </c>
      <c r="P353" s="24">
        <v>0.92070000000000007</v>
      </c>
      <c r="Q353" s="24">
        <v>0.68820000000000003</v>
      </c>
      <c r="R353" s="24">
        <v>0.70680000000000009</v>
      </c>
      <c r="S353" s="24">
        <v>0.89280000000000004</v>
      </c>
      <c r="T353" s="24">
        <v>0.71610000000000007</v>
      </c>
      <c r="U353" s="24">
        <v>0.43710000000000004</v>
      </c>
      <c r="V353" s="24">
        <v>0.85560000000000003</v>
      </c>
      <c r="W353" s="24">
        <v>0.76260000000000006</v>
      </c>
      <c r="X353" s="24">
        <v>0.80910000000000004</v>
      </c>
      <c r="Y353" s="24">
        <v>0.32550000000000007</v>
      </c>
      <c r="Z353" s="24">
        <v>0.72540000000000004</v>
      </c>
      <c r="AA353" s="25">
        <v>0</v>
      </c>
      <c r="AB353" s="25">
        <v>27.900000000000002</v>
      </c>
      <c r="AC353" s="25">
        <v>0</v>
      </c>
      <c r="AD353" s="25">
        <v>8.370000000000001</v>
      </c>
      <c r="AE353" s="25">
        <v>29.76</v>
      </c>
      <c r="AF353" s="25">
        <v>5.58</v>
      </c>
      <c r="AG353" s="25">
        <v>47.43</v>
      </c>
      <c r="AH353" s="25">
        <v>3.72</v>
      </c>
      <c r="AI353" s="25">
        <v>0</v>
      </c>
      <c r="AJ353" s="25">
        <v>4.6500000000000004</v>
      </c>
      <c r="AK353" s="25">
        <v>6.5100000000000007</v>
      </c>
      <c r="AL353" s="25">
        <v>33.480000000000004</v>
      </c>
      <c r="AM353" s="25">
        <v>1.86</v>
      </c>
      <c r="AN353" s="25">
        <v>0</v>
      </c>
      <c r="AO353" s="25">
        <v>0</v>
      </c>
      <c r="AP353" s="25">
        <v>16.740000000000002</v>
      </c>
      <c r="AQ353" s="25">
        <v>0</v>
      </c>
      <c r="AR353" s="25">
        <v>13.020000000000001</v>
      </c>
      <c r="AS353" s="25">
        <v>26.040000000000003</v>
      </c>
      <c r="AT353" s="25">
        <v>8.370000000000001</v>
      </c>
      <c r="AU353" s="25">
        <v>0</v>
      </c>
      <c r="AV353" s="25">
        <v>20.46</v>
      </c>
      <c r="AW353" s="25">
        <v>11.16</v>
      </c>
      <c r="AX353" s="25">
        <v>0</v>
      </c>
      <c r="AY353" s="25">
        <v>32.550000000000004</v>
      </c>
      <c r="AZ353" s="25">
        <v>25.110000000000003</v>
      </c>
      <c r="BA353" s="25">
        <v>4.6500000000000004</v>
      </c>
      <c r="BB353" s="25">
        <v>14.88</v>
      </c>
      <c r="BC353" s="25">
        <v>1.86</v>
      </c>
      <c r="BD353" s="25">
        <v>4.6500000000000004</v>
      </c>
      <c r="BE353" s="25">
        <v>20.46</v>
      </c>
      <c r="BF353" s="25">
        <v>0</v>
      </c>
      <c r="BG353" s="25">
        <v>7.44</v>
      </c>
      <c r="BH353" s="25">
        <v>0</v>
      </c>
      <c r="BI353" s="25">
        <v>8.370000000000001</v>
      </c>
      <c r="BJ353" s="25">
        <v>0</v>
      </c>
      <c r="BK353" s="25">
        <v>13.950000000000001</v>
      </c>
      <c r="BL353" s="25">
        <v>13.020000000000001</v>
      </c>
      <c r="BM353" s="25">
        <v>38.130000000000003</v>
      </c>
      <c r="BN353" s="25">
        <v>0</v>
      </c>
    </row>
    <row r="354" spans="1:66" x14ac:dyDescent="0.25">
      <c r="A354" s="6">
        <v>45245</v>
      </c>
      <c r="B354" t="s">
        <v>17</v>
      </c>
      <c r="C354">
        <v>15</v>
      </c>
      <c r="D354">
        <f t="shared" si="45"/>
        <v>472.44000000000005</v>
      </c>
      <c r="E354">
        <f t="shared" si="46"/>
        <v>102.30000000000001</v>
      </c>
      <c r="F354">
        <f t="shared" si="47"/>
        <v>114.39000000000001</v>
      </c>
      <c r="G354">
        <f t="shared" si="48"/>
        <v>154.38</v>
      </c>
      <c r="H354">
        <f t="shared" si="49"/>
        <v>101.37</v>
      </c>
      <c r="I354">
        <v>0</v>
      </c>
      <c r="J354" s="22">
        <v>0.40920000000000001</v>
      </c>
      <c r="K354" s="22">
        <v>0.74400000000000011</v>
      </c>
      <c r="L354" s="22">
        <v>0.66959999999999997</v>
      </c>
      <c r="M354" s="22">
        <v>0.58590000000000009</v>
      </c>
      <c r="N354" s="22">
        <v>0.46500000000000002</v>
      </c>
      <c r="O354" s="24">
        <v>0.46500000000000002</v>
      </c>
      <c r="P354" s="24">
        <v>0.6231000000000001</v>
      </c>
      <c r="Q354" s="24">
        <v>0.59520000000000006</v>
      </c>
      <c r="R354" s="24">
        <v>0.86490000000000011</v>
      </c>
      <c r="S354" s="24">
        <v>0.88350000000000006</v>
      </c>
      <c r="T354" s="24">
        <v>0.75330000000000008</v>
      </c>
      <c r="U354" s="24">
        <v>0.13950000000000001</v>
      </c>
      <c r="V354" s="24">
        <v>0.8277000000000001</v>
      </c>
      <c r="W354" s="24">
        <v>0.86490000000000011</v>
      </c>
      <c r="X354" s="24">
        <v>0.83700000000000008</v>
      </c>
      <c r="Y354" s="24">
        <v>0.38130000000000003</v>
      </c>
      <c r="Z354" s="24">
        <v>0.88350000000000006</v>
      </c>
      <c r="AA354" s="25">
        <v>0</v>
      </c>
      <c r="AB354" s="25">
        <v>30.69</v>
      </c>
      <c r="AC354" s="25">
        <v>4.6500000000000004</v>
      </c>
      <c r="AD354" s="25">
        <v>0.93</v>
      </c>
      <c r="AE354" s="25">
        <v>0.93</v>
      </c>
      <c r="AF354" s="25">
        <v>0</v>
      </c>
      <c r="AG354" s="25">
        <v>39.06</v>
      </c>
      <c r="AH354" s="25">
        <v>4.6500000000000004</v>
      </c>
      <c r="AI354" s="25">
        <v>10.23</v>
      </c>
      <c r="AJ354" s="25">
        <v>23.25</v>
      </c>
      <c r="AK354" s="25">
        <v>0</v>
      </c>
      <c r="AL354" s="25">
        <v>14.88</v>
      </c>
      <c r="AM354" s="25">
        <v>29.76</v>
      </c>
      <c r="AN354" s="25">
        <v>0</v>
      </c>
      <c r="AO354" s="25">
        <v>40.92</v>
      </c>
      <c r="AP354" s="25">
        <v>0</v>
      </c>
      <c r="AQ354" s="25">
        <v>0</v>
      </c>
      <c r="AR354" s="25">
        <v>8.370000000000001</v>
      </c>
      <c r="AS354" s="25">
        <v>0</v>
      </c>
      <c r="AT354" s="25">
        <v>7.44</v>
      </c>
      <c r="AU354" s="25">
        <v>0</v>
      </c>
      <c r="AV354" s="25">
        <v>12.09</v>
      </c>
      <c r="AW354" s="25">
        <v>12.09</v>
      </c>
      <c r="AX354" s="25">
        <v>2.79</v>
      </c>
      <c r="AY354" s="25">
        <v>12.09</v>
      </c>
      <c r="AZ354" s="25">
        <v>4.6500000000000004</v>
      </c>
      <c r="BA354" s="25">
        <v>37.200000000000003</v>
      </c>
      <c r="BB354" s="25">
        <v>27.900000000000002</v>
      </c>
      <c r="BC354" s="25">
        <v>23.25</v>
      </c>
      <c r="BD354" s="25">
        <v>22.32</v>
      </c>
      <c r="BE354" s="25">
        <v>0</v>
      </c>
      <c r="BF354" s="25">
        <v>17.670000000000002</v>
      </c>
      <c r="BG354" s="25">
        <v>31.62</v>
      </c>
      <c r="BH354" s="25">
        <v>0</v>
      </c>
      <c r="BI354" s="25">
        <v>23.25</v>
      </c>
      <c r="BJ354" s="25">
        <v>6.5100000000000007</v>
      </c>
      <c r="BK354" s="25">
        <v>0</v>
      </c>
      <c r="BL354" s="25">
        <v>0</v>
      </c>
      <c r="BM354" s="25">
        <v>8.370000000000001</v>
      </c>
      <c r="BN354" s="25">
        <v>14.88</v>
      </c>
    </row>
    <row r="355" spans="1:66" x14ac:dyDescent="0.25">
      <c r="A355" s="6">
        <v>45246</v>
      </c>
      <c r="B355" t="s">
        <v>17</v>
      </c>
      <c r="C355">
        <v>16</v>
      </c>
      <c r="D355">
        <f t="shared" si="45"/>
        <v>421.29000000000008</v>
      </c>
      <c r="E355">
        <f t="shared" si="46"/>
        <v>100.44</v>
      </c>
      <c r="F355">
        <f t="shared" si="47"/>
        <v>127.41000000000003</v>
      </c>
      <c r="G355">
        <f t="shared" si="48"/>
        <v>121.83000000000003</v>
      </c>
      <c r="H355">
        <f t="shared" si="49"/>
        <v>71.61</v>
      </c>
      <c r="I355">
        <v>0</v>
      </c>
      <c r="J355" s="22">
        <v>0.59520000000000006</v>
      </c>
      <c r="K355" s="22">
        <v>0.1953</v>
      </c>
      <c r="L355" s="22">
        <v>0.16739999999999999</v>
      </c>
      <c r="M355" s="22">
        <v>0.83700000000000008</v>
      </c>
      <c r="N355" s="22">
        <v>0.88350000000000006</v>
      </c>
      <c r="O355" s="24">
        <v>0.67890000000000006</v>
      </c>
      <c r="P355" s="24">
        <v>0.85560000000000003</v>
      </c>
      <c r="Q355" s="24">
        <v>0.43710000000000004</v>
      </c>
      <c r="R355" s="24">
        <v>0.72540000000000004</v>
      </c>
      <c r="S355" s="24">
        <v>0.63240000000000007</v>
      </c>
      <c r="T355" s="24">
        <v>0.85560000000000003</v>
      </c>
      <c r="U355" s="24">
        <v>0.2883</v>
      </c>
      <c r="V355" s="24">
        <v>0.53939999999999999</v>
      </c>
      <c r="W355" s="24">
        <v>0.84630000000000005</v>
      </c>
      <c r="X355" s="24">
        <v>0.53010000000000013</v>
      </c>
      <c r="Y355" s="24">
        <v>0.92070000000000007</v>
      </c>
      <c r="Z355" s="24">
        <v>0.61380000000000001</v>
      </c>
      <c r="AA355" s="25">
        <v>25.110000000000003</v>
      </c>
      <c r="AB355" s="25">
        <v>0</v>
      </c>
      <c r="AC355" s="25">
        <v>12.09</v>
      </c>
      <c r="AD355" s="25">
        <v>2.79</v>
      </c>
      <c r="AE355" s="25">
        <v>10.23</v>
      </c>
      <c r="AF355" s="25">
        <v>36.270000000000003</v>
      </c>
      <c r="AG355" s="25">
        <v>26.040000000000003</v>
      </c>
      <c r="AH355" s="25">
        <v>0</v>
      </c>
      <c r="AI355" s="25">
        <v>8.370000000000001</v>
      </c>
      <c r="AJ355" s="25">
        <v>6.5100000000000007</v>
      </c>
      <c r="AK355" s="25">
        <v>3.72</v>
      </c>
      <c r="AL355" s="25">
        <v>0.93</v>
      </c>
      <c r="AM355" s="25">
        <v>0.93</v>
      </c>
      <c r="AN355" s="25">
        <v>21.39</v>
      </c>
      <c r="AO355" s="25">
        <v>6.5100000000000007</v>
      </c>
      <c r="AP355" s="25">
        <v>0</v>
      </c>
      <c r="AQ355" s="25">
        <v>16.740000000000002</v>
      </c>
      <c r="AR355" s="25">
        <v>18.600000000000001</v>
      </c>
      <c r="AS355" s="25">
        <v>0</v>
      </c>
      <c r="AT355" s="25">
        <v>6.5100000000000007</v>
      </c>
      <c r="AU355" s="25">
        <v>1.86</v>
      </c>
      <c r="AV355" s="25">
        <v>14.88</v>
      </c>
      <c r="AW355" s="25">
        <v>0</v>
      </c>
      <c r="AX355" s="25">
        <v>36.270000000000003</v>
      </c>
      <c r="AY355" s="25">
        <v>42.78</v>
      </c>
      <c r="AZ355" s="25">
        <v>8.370000000000001</v>
      </c>
      <c r="BA355" s="25">
        <v>2.79</v>
      </c>
      <c r="BB355" s="25">
        <v>6.5100000000000007</v>
      </c>
      <c r="BC355" s="25">
        <v>0</v>
      </c>
      <c r="BD355" s="25">
        <v>8.370000000000001</v>
      </c>
      <c r="BE355" s="25">
        <v>18.600000000000001</v>
      </c>
      <c r="BF355" s="25">
        <v>0</v>
      </c>
      <c r="BG355" s="25">
        <v>0</v>
      </c>
      <c r="BH355" s="25">
        <v>21.39</v>
      </c>
      <c r="BI355" s="25">
        <v>0</v>
      </c>
      <c r="BJ355" s="25">
        <v>3.72</v>
      </c>
      <c r="BK355" s="25">
        <v>10.23</v>
      </c>
      <c r="BL355" s="25">
        <v>29.76</v>
      </c>
      <c r="BM355" s="25">
        <v>16.740000000000002</v>
      </c>
      <c r="BN355" s="25">
        <v>0</v>
      </c>
    </row>
    <row r="356" spans="1:66" x14ac:dyDescent="0.25">
      <c r="A356" s="6">
        <v>45247</v>
      </c>
      <c r="B356" t="s">
        <v>17</v>
      </c>
      <c r="C356">
        <v>17</v>
      </c>
      <c r="D356">
        <f t="shared" si="45"/>
        <v>368.27999999999992</v>
      </c>
      <c r="E356">
        <f t="shared" si="46"/>
        <v>84.629999999999896</v>
      </c>
      <c r="F356">
        <f t="shared" si="47"/>
        <v>169.26</v>
      </c>
      <c r="G356">
        <f t="shared" si="48"/>
        <v>65.100000000000051</v>
      </c>
      <c r="H356">
        <f t="shared" si="49"/>
        <v>49.29</v>
      </c>
      <c r="I356">
        <v>0</v>
      </c>
      <c r="J356" s="22">
        <v>0.31620000000000004</v>
      </c>
      <c r="K356" s="22">
        <v>0.70680000000000009</v>
      </c>
      <c r="L356" s="22">
        <v>0.70680000000000009</v>
      </c>
      <c r="M356" s="22">
        <v>0.23250000000000001</v>
      </c>
      <c r="N356" s="22">
        <v>0.89280000000000004</v>
      </c>
      <c r="O356" s="24">
        <v>0.8277000000000001</v>
      </c>
      <c r="P356" s="24">
        <v>0.65100000000000013</v>
      </c>
      <c r="Q356" s="24">
        <v>0.66959999999999997</v>
      </c>
      <c r="R356" s="24">
        <v>0.18600000000000003</v>
      </c>
      <c r="S356" s="24">
        <v>0.61380000000000001</v>
      </c>
      <c r="T356" s="24">
        <v>0.91139999999999999</v>
      </c>
      <c r="U356" s="24">
        <v>0.45569999999999999</v>
      </c>
      <c r="V356" s="24">
        <v>0.51150000000000007</v>
      </c>
      <c r="W356" s="24">
        <v>0.87420000000000009</v>
      </c>
      <c r="X356" s="24">
        <v>0.90210000000000001</v>
      </c>
      <c r="Y356" s="24">
        <v>0.35340000000000005</v>
      </c>
      <c r="Z356" s="24">
        <v>0.36270000000000002</v>
      </c>
      <c r="AA356" s="25">
        <v>0</v>
      </c>
      <c r="AB356" s="25">
        <v>42.78</v>
      </c>
      <c r="AC356" s="25">
        <v>0</v>
      </c>
      <c r="AD356" s="25">
        <v>9.3000000000000007</v>
      </c>
      <c r="AE356" s="25">
        <v>17.670000000000002</v>
      </c>
      <c r="AF356" s="25">
        <v>34.410000000000004</v>
      </c>
      <c r="AG356" s="25">
        <v>26.970000000000002</v>
      </c>
      <c r="AH356" s="25">
        <v>29.76</v>
      </c>
      <c r="AI356" s="25">
        <v>8.370000000000001</v>
      </c>
      <c r="AJ356" s="25">
        <v>0</v>
      </c>
      <c r="AK356" s="25">
        <v>5.58</v>
      </c>
      <c r="AL356" s="25">
        <v>11.16</v>
      </c>
      <c r="AM356" s="25">
        <v>7.44</v>
      </c>
      <c r="AN356" s="25">
        <v>0</v>
      </c>
      <c r="AO356" s="25">
        <v>5.58</v>
      </c>
      <c r="AP356" s="25">
        <v>0</v>
      </c>
      <c r="AQ356" s="25">
        <v>23.25</v>
      </c>
      <c r="AR356" s="25">
        <v>0</v>
      </c>
      <c r="AS356" s="25">
        <v>0</v>
      </c>
      <c r="AT356" s="25">
        <v>1.86</v>
      </c>
      <c r="AU356" s="25">
        <v>3.72</v>
      </c>
      <c r="AV356" s="25">
        <v>2.79</v>
      </c>
      <c r="AW356" s="25">
        <v>10.23</v>
      </c>
      <c r="AX356" s="25">
        <v>0</v>
      </c>
      <c r="AY356" s="25">
        <v>0</v>
      </c>
      <c r="AZ356" s="25">
        <v>10.23</v>
      </c>
      <c r="BA356" s="25">
        <v>17.670000000000002</v>
      </c>
      <c r="BB356" s="25">
        <v>1.86</v>
      </c>
      <c r="BC356" s="25">
        <v>8.370000000000001</v>
      </c>
      <c r="BD356" s="25">
        <v>10.230000000000054</v>
      </c>
      <c r="BE356" s="25">
        <v>0.93</v>
      </c>
      <c r="BF356" s="25">
        <v>0</v>
      </c>
      <c r="BG356" s="25">
        <v>13.020000000000001</v>
      </c>
      <c r="BH356" s="25">
        <v>13.020000000000001</v>
      </c>
      <c r="BI356" s="25">
        <v>0</v>
      </c>
      <c r="BJ356" s="25">
        <v>14.88</v>
      </c>
      <c r="BK356" s="25">
        <v>0.93</v>
      </c>
      <c r="BL356" s="25">
        <v>13.950000000000001</v>
      </c>
      <c r="BM356" s="25">
        <v>13.949999999999894</v>
      </c>
      <c r="BN356" s="25">
        <v>13.950000000000001</v>
      </c>
    </row>
    <row r="357" spans="1:66" x14ac:dyDescent="0.25">
      <c r="A357" s="6">
        <v>45248</v>
      </c>
      <c r="B357" t="s">
        <v>17</v>
      </c>
      <c r="C357">
        <v>18</v>
      </c>
      <c r="D357">
        <f t="shared" si="45"/>
        <v>480.80999999999995</v>
      </c>
      <c r="E357">
        <f t="shared" si="46"/>
        <v>131.13</v>
      </c>
      <c r="F357">
        <f t="shared" si="47"/>
        <v>106.02000000000002</v>
      </c>
      <c r="G357">
        <f t="shared" si="48"/>
        <v>128.33999999999992</v>
      </c>
      <c r="H357">
        <f t="shared" si="49"/>
        <v>115.32</v>
      </c>
      <c r="I357">
        <v>0</v>
      </c>
      <c r="J357" s="22">
        <v>0.21390000000000001</v>
      </c>
      <c r="K357" s="22">
        <v>0.33479999999999999</v>
      </c>
      <c r="L357" s="22">
        <v>0.53939999999999999</v>
      </c>
      <c r="M357" s="22">
        <v>0.54869999999999997</v>
      </c>
      <c r="N357" s="22">
        <v>0.83700000000000008</v>
      </c>
      <c r="O357" s="24">
        <v>0.69750000000000001</v>
      </c>
      <c r="P357" s="24">
        <v>0.65100000000000013</v>
      </c>
      <c r="Q357" s="24">
        <v>0.51150000000000007</v>
      </c>
      <c r="R357" s="24">
        <v>0.55800000000000005</v>
      </c>
      <c r="S357" s="24">
        <v>0.26040000000000002</v>
      </c>
      <c r="T357" s="24">
        <v>0.70680000000000009</v>
      </c>
      <c r="U357" s="24">
        <v>0.55800000000000005</v>
      </c>
      <c r="V357" s="24">
        <v>0.33479999999999999</v>
      </c>
      <c r="W357" s="24">
        <v>0.77190000000000014</v>
      </c>
      <c r="X357" s="24">
        <v>0.68820000000000003</v>
      </c>
      <c r="Y357" s="24">
        <v>0.84630000000000005</v>
      </c>
      <c r="Z357" s="24">
        <v>0.25110000000000005</v>
      </c>
      <c r="AA357" s="25">
        <v>5.58</v>
      </c>
      <c r="AB357" s="25">
        <v>3.72</v>
      </c>
      <c r="AC357" s="25">
        <v>4.6500000000000004</v>
      </c>
      <c r="AD357" s="25">
        <v>0</v>
      </c>
      <c r="AE357" s="25">
        <v>43.71</v>
      </c>
      <c r="AF357" s="25">
        <v>7.44</v>
      </c>
      <c r="AG357" s="25">
        <v>0</v>
      </c>
      <c r="AH357" s="25">
        <v>10.23</v>
      </c>
      <c r="AI357" s="25">
        <v>0.93</v>
      </c>
      <c r="AJ357" s="25">
        <v>29.76</v>
      </c>
      <c r="AK357" s="25">
        <v>29.76</v>
      </c>
      <c r="AL357" s="25">
        <v>0</v>
      </c>
      <c r="AM357" s="25">
        <v>0</v>
      </c>
      <c r="AN357" s="25">
        <v>37.200000000000003</v>
      </c>
      <c r="AO357" s="25">
        <v>30.69</v>
      </c>
      <c r="AP357" s="25">
        <v>13.950000000000001</v>
      </c>
      <c r="AQ357" s="25">
        <v>11.16</v>
      </c>
      <c r="AR357" s="25">
        <v>0</v>
      </c>
      <c r="AS357" s="25">
        <v>0</v>
      </c>
      <c r="AT357" s="25">
        <v>22.32</v>
      </c>
      <c r="AU357" s="25">
        <v>30.69</v>
      </c>
      <c r="AV357" s="25">
        <v>1.86</v>
      </c>
      <c r="AW357" s="25">
        <v>2.7899999999998943</v>
      </c>
      <c r="AX357" s="25">
        <v>15.81</v>
      </c>
      <c r="AY357" s="25">
        <v>11.16</v>
      </c>
      <c r="AZ357" s="25">
        <v>0</v>
      </c>
      <c r="BA357" s="25">
        <v>30.69</v>
      </c>
      <c r="BB357" s="25">
        <v>2.79</v>
      </c>
      <c r="BC357" s="25">
        <v>32.550000000000004</v>
      </c>
      <c r="BD357" s="25">
        <v>0</v>
      </c>
      <c r="BE357" s="25">
        <v>24.18</v>
      </c>
      <c r="BF357" s="25">
        <v>20.46</v>
      </c>
      <c r="BG357" s="25">
        <v>15.81</v>
      </c>
      <c r="BH357" s="25">
        <v>11.16</v>
      </c>
      <c r="BI357" s="25">
        <v>25.110000000000003</v>
      </c>
      <c r="BJ357" s="25">
        <v>12.09</v>
      </c>
      <c r="BK357" s="25">
        <v>18.600000000000001</v>
      </c>
      <c r="BL357" s="25">
        <v>0.93</v>
      </c>
      <c r="BM357" s="25">
        <v>2.79</v>
      </c>
      <c r="BN357" s="25">
        <v>0</v>
      </c>
    </row>
    <row r="358" spans="1:66" x14ac:dyDescent="0.25">
      <c r="A358" s="6">
        <v>45249</v>
      </c>
      <c r="B358" t="s">
        <v>17</v>
      </c>
      <c r="C358">
        <v>19</v>
      </c>
      <c r="D358">
        <f t="shared" si="45"/>
        <v>528.24</v>
      </c>
      <c r="E358">
        <f t="shared" si="46"/>
        <v>78.12</v>
      </c>
      <c r="F358">
        <f t="shared" si="47"/>
        <v>169.26000000000002</v>
      </c>
      <c r="G358">
        <f t="shared" si="48"/>
        <v>106.02000000000001</v>
      </c>
      <c r="H358">
        <f t="shared" si="49"/>
        <v>174.84</v>
      </c>
      <c r="I358">
        <v>0</v>
      </c>
      <c r="J358" s="22">
        <v>0.38130000000000003</v>
      </c>
      <c r="K358" s="22">
        <v>0.5766</v>
      </c>
      <c r="L358" s="22">
        <v>0.16739999999999999</v>
      </c>
      <c r="M358" s="22">
        <v>0.49290000000000006</v>
      </c>
      <c r="N358" s="22">
        <v>0.72540000000000004</v>
      </c>
      <c r="O358" s="24">
        <v>0.79980000000000007</v>
      </c>
      <c r="P358" s="24">
        <v>0.70680000000000009</v>
      </c>
      <c r="Q358" s="24">
        <v>0.56730000000000003</v>
      </c>
      <c r="R358" s="24">
        <v>0.53010000000000013</v>
      </c>
      <c r="S358" s="24">
        <v>0.92070000000000007</v>
      </c>
      <c r="T358" s="24">
        <v>0.58590000000000009</v>
      </c>
      <c r="U358" s="24">
        <v>0.81840000000000002</v>
      </c>
      <c r="V358" s="24">
        <v>0.79049999999999998</v>
      </c>
      <c r="W358" s="24">
        <v>0.6603</v>
      </c>
      <c r="X358" s="24">
        <v>0.88350000000000006</v>
      </c>
      <c r="Y358" s="24">
        <v>0.53010000000000013</v>
      </c>
      <c r="Z358" s="24">
        <v>0.90210000000000001</v>
      </c>
      <c r="AA358" s="25">
        <v>12.09</v>
      </c>
      <c r="AB358" s="25">
        <v>1.86</v>
      </c>
      <c r="AC358" s="25">
        <v>39.99</v>
      </c>
      <c r="AD358" s="25">
        <v>4.6500000000000004</v>
      </c>
      <c r="AE358" s="25">
        <v>0</v>
      </c>
      <c r="AF358" s="25">
        <v>0</v>
      </c>
      <c r="AG358" s="25">
        <v>22.32</v>
      </c>
      <c r="AH358" s="25">
        <v>39.99</v>
      </c>
      <c r="AI358" s="25">
        <v>15.81</v>
      </c>
      <c r="AJ358" s="25">
        <v>32.550000000000004</v>
      </c>
      <c r="AK358" s="25">
        <v>9.3000000000000007</v>
      </c>
      <c r="AL358" s="25">
        <v>31.62</v>
      </c>
      <c r="AM358" s="25">
        <v>10.229999999999988</v>
      </c>
      <c r="AN358" s="25">
        <v>4.6500000000000004</v>
      </c>
      <c r="AO358" s="25">
        <v>2.79</v>
      </c>
      <c r="AP358" s="25">
        <v>24.18</v>
      </c>
      <c r="AQ358" s="25">
        <v>34.410000000000004</v>
      </c>
      <c r="AR358" s="25">
        <v>25.110000000000003</v>
      </c>
      <c r="AS358" s="25">
        <v>38.130000000000003</v>
      </c>
      <c r="AT358" s="25">
        <v>3.72</v>
      </c>
      <c r="AU358" s="25">
        <v>18.600000000000001</v>
      </c>
      <c r="AV358" s="25">
        <v>6.5100000000000007</v>
      </c>
      <c r="AW358" s="25">
        <v>7.44</v>
      </c>
      <c r="AX358" s="25">
        <v>29.76</v>
      </c>
      <c r="AY358" s="25">
        <v>0</v>
      </c>
      <c r="AZ358" s="25">
        <v>1.86</v>
      </c>
      <c r="BA358" s="25">
        <v>0.93</v>
      </c>
      <c r="BB358" s="25">
        <v>13.020000000000001</v>
      </c>
      <c r="BC358" s="25">
        <v>0</v>
      </c>
      <c r="BD358" s="25">
        <v>27.900000000000002</v>
      </c>
      <c r="BE358" s="25">
        <v>19.53</v>
      </c>
      <c r="BF358" s="25">
        <v>34.410000000000004</v>
      </c>
      <c r="BG358" s="25">
        <v>2.79</v>
      </c>
      <c r="BH358" s="25">
        <v>6.5100000000000007</v>
      </c>
      <c r="BI358" s="25">
        <v>0.93</v>
      </c>
      <c r="BJ358" s="25">
        <v>0</v>
      </c>
      <c r="BK358" s="25">
        <v>3.72</v>
      </c>
      <c r="BL358" s="25">
        <v>7.44</v>
      </c>
      <c r="BM358" s="25">
        <v>0</v>
      </c>
      <c r="BN358" s="25">
        <v>2.79</v>
      </c>
    </row>
    <row r="359" spans="1:66" x14ac:dyDescent="0.25">
      <c r="A359" s="6">
        <v>45250</v>
      </c>
      <c r="B359" t="s">
        <v>17</v>
      </c>
      <c r="C359">
        <v>20</v>
      </c>
      <c r="D359">
        <f t="shared" si="45"/>
        <v>451.98</v>
      </c>
      <c r="E359">
        <f t="shared" si="46"/>
        <v>76.260000000000005</v>
      </c>
      <c r="F359">
        <f t="shared" si="47"/>
        <v>108.81</v>
      </c>
      <c r="G359">
        <f t="shared" si="48"/>
        <v>91.140000000000015</v>
      </c>
      <c r="H359">
        <f t="shared" si="49"/>
        <v>175.77</v>
      </c>
      <c r="I359">
        <v>0</v>
      </c>
      <c r="J359" s="22">
        <v>0.25110000000000005</v>
      </c>
      <c r="K359" s="22">
        <v>0.74400000000000011</v>
      </c>
      <c r="L359" s="22">
        <v>0.48360000000000003</v>
      </c>
      <c r="M359" s="22">
        <v>0.8277000000000001</v>
      </c>
      <c r="N359" s="22">
        <v>0.79980000000000007</v>
      </c>
      <c r="O359" s="24">
        <v>0.87420000000000009</v>
      </c>
      <c r="P359" s="24">
        <v>0.53010000000000013</v>
      </c>
      <c r="Q359" s="24">
        <v>0.64170000000000005</v>
      </c>
      <c r="R359" s="24">
        <v>0.58590000000000009</v>
      </c>
      <c r="S359" s="24">
        <v>0.77190000000000014</v>
      </c>
      <c r="T359" s="24">
        <v>0.56730000000000003</v>
      </c>
      <c r="U359" s="24">
        <v>0.43710000000000004</v>
      </c>
      <c r="V359" s="24">
        <v>0.81840000000000002</v>
      </c>
      <c r="W359" s="24">
        <v>0.2883</v>
      </c>
      <c r="X359" s="24">
        <v>0.37200000000000005</v>
      </c>
      <c r="Y359" s="24">
        <v>0.93</v>
      </c>
      <c r="Z359" s="24">
        <v>0.90210000000000001</v>
      </c>
      <c r="AA359" s="25">
        <v>27.900000000000002</v>
      </c>
      <c r="AB359" s="25">
        <v>0</v>
      </c>
      <c r="AC359" s="25">
        <v>0</v>
      </c>
      <c r="AD359" s="25">
        <v>29.76</v>
      </c>
      <c r="AE359" s="25">
        <v>20.46</v>
      </c>
      <c r="AF359" s="25">
        <v>0</v>
      </c>
      <c r="AG359" s="25">
        <v>0</v>
      </c>
      <c r="AH359" s="25">
        <v>0</v>
      </c>
      <c r="AI359" s="25">
        <v>22.32</v>
      </c>
      <c r="AJ359" s="25">
        <v>8.370000000000001</v>
      </c>
      <c r="AK359" s="25">
        <v>3.72</v>
      </c>
      <c r="AL359" s="25">
        <v>0.93</v>
      </c>
      <c r="AM359" s="25">
        <v>29.76</v>
      </c>
      <c r="AN359" s="25">
        <v>6.5100000000000007</v>
      </c>
      <c r="AO359" s="25">
        <v>26.040000000000003</v>
      </c>
      <c r="AP359" s="25">
        <v>5.58</v>
      </c>
      <c r="AQ359" s="25">
        <v>28.830000000000002</v>
      </c>
      <c r="AR359" s="25">
        <v>39.06</v>
      </c>
      <c r="AS359" s="25">
        <v>25.110000000000003</v>
      </c>
      <c r="AT359" s="25">
        <v>13.950000000000001</v>
      </c>
      <c r="AU359" s="25">
        <v>11.16</v>
      </c>
      <c r="AV359" s="25">
        <v>5.58</v>
      </c>
      <c r="AW359" s="25">
        <v>0.93</v>
      </c>
      <c r="AX359" s="25">
        <v>6.5100000000000007</v>
      </c>
      <c r="AY359" s="25">
        <v>0.93</v>
      </c>
      <c r="AZ359" s="25">
        <v>10.23</v>
      </c>
      <c r="BA359" s="25">
        <v>17.670000000000002</v>
      </c>
      <c r="BB359" s="25">
        <v>3.72</v>
      </c>
      <c r="BC359" s="25">
        <v>27.900000000000002</v>
      </c>
      <c r="BD359" s="25">
        <v>6.5100000000000007</v>
      </c>
      <c r="BE359" s="25">
        <v>2.79</v>
      </c>
      <c r="BF359" s="25">
        <v>0</v>
      </c>
      <c r="BG359" s="25">
        <v>0</v>
      </c>
      <c r="BH359" s="25">
        <v>0.93</v>
      </c>
      <c r="BI359" s="25">
        <v>13.020000000000001</v>
      </c>
      <c r="BJ359" s="25">
        <v>0.93</v>
      </c>
      <c r="BK359" s="25">
        <v>0</v>
      </c>
      <c r="BL359" s="25">
        <v>36.270000000000003</v>
      </c>
      <c r="BM359" s="25">
        <v>0.93</v>
      </c>
      <c r="BN359" s="25">
        <v>21.39</v>
      </c>
    </row>
    <row r="360" spans="1:66" x14ac:dyDescent="0.25">
      <c r="A360" s="6">
        <v>45251</v>
      </c>
      <c r="B360" t="s">
        <v>17</v>
      </c>
      <c r="C360">
        <v>21</v>
      </c>
      <c r="D360">
        <f t="shared" si="45"/>
        <v>666.81000000000017</v>
      </c>
      <c r="E360">
        <f t="shared" si="46"/>
        <v>181.35000000000002</v>
      </c>
      <c r="F360">
        <f t="shared" si="47"/>
        <v>198.09</v>
      </c>
      <c r="G360">
        <f t="shared" si="48"/>
        <v>140.43</v>
      </c>
      <c r="H360">
        <f t="shared" si="49"/>
        <v>146.94000000000003</v>
      </c>
      <c r="I360">
        <v>0</v>
      </c>
      <c r="J360" s="22">
        <v>0.27900000000000003</v>
      </c>
      <c r="K360" s="22">
        <v>0.13950000000000001</v>
      </c>
      <c r="L360" s="22">
        <v>0.69750000000000001</v>
      </c>
      <c r="M360" s="22">
        <v>0.75330000000000008</v>
      </c>
      <c r="N360" s="22">
        <v>0.73470000000000002</v>
      </c>
      <c r="O360" s="24">
        <v>0.78120000000000001</v>
      </c>
      <c r="P360" s="24">
        <v>0.8277000000000001</v>
      </c>
      <c r="Q360" s="24">
        <v>0.55800000000000005</v>
      </c>
      <c r="R360" s="24">
        <v>0.59520000000000006</v>
      </c>
      <c r="S360" s="24">
        <v>0.68820000000000003</v>
      </c>
      <c r="T360" s="24">
        <v>0.66959999999999997</v>
      </c>
      <c r="U360" s="24">
        <v>0.3906</v>
      </c>
      <c r="V360" s="24">
        <v>0.80910000000000004</v>
      </c>
      <c r="W360" s="24">
        <v>0.86490000000000011</v>
      </c>
      <c r="X360" s="24">
        <v>0.92070000000000007</v>
      </c>
      <c r="Y360" s="24">
        <v>0.2883</v>
      </c>
      <c r="Z360" s="24">
        <v>0.27900000000000003</v>
      </c>
      <c r="AA360" s="25">
        <v>37.200000000000003</v>
      </c>
      <c r="AB360" s="25">
        <v>17.670000000000002</v>
      </c>
      <c r="AC360" s="25">
        <v>5.58</v>
      </c>
      <c r="AD360" s="25">
        <v>22.32</v>
      </c>
      <c r="AE360" s="25">
        <v>13.950000000000001</v>
      </c>
      <c r="AF360" s="25">
        <v>0</v>
      </c>
      <c r="AG360" s="25">
        <v>32.550000000000004</v>
      </c>
      <c r="AH360" s="25">
        <v>30.69</v>
      </c>
      <c r="AI360" s="25">
        <v>38.130000000000003</v>
      </c>
      <c r="AJ360" s="25">
        <v>0</v>
      </c>
      <c r="AK360" s="25">
        <v>53.010000000000005</v>
      </c>
      <c r="AL360" s="25">
        <v>28.830000000000002</v>
      </c>
      <c r="AM360" s="25">
        <v>30.69</v>
      </c>
      <c r="AN360" s="25">
        <v>0</v>
      </c>
      <c r="AO360" s="25">
        <v>16.740000000000002</v>
      </c>
      <c r="AP360" s="25">
        <v>4.6500000000000004</v>
      </c>
      <c r="AQ360" s="25">
        <v>0.93</v>
      </c>
      <c r="AR360" s="25">
        <v>26.970000000000002</v>
      </c>
      <c r="AS360" s="25">
        <v>18.600000000000001</v>
      </c>
      <c r="AT360" s="25">
        <v>19.53</v>
      </c>
      <c r="AU360" s="25">
        <v>16.740000000000002</v>
      </c>
      <c r="AV360" s="25">
        <v>9.3000000000000007</v>
      </c>
      <c r="AW360" s="25">
        <v>13.950000000000001</v>
      </c>
      <c r="AX360" s="25">
        <v>0</v>
      </c>
      <c r="AY360" s="25">
        <v>23.25</v>
      </c>
      <c r="AZ360" s="25">
        <v>14.88</v>
      </c>
      <c r="BA360" s="25">
        <v>0</v>
      </c>
      <c r="BB360" s="25">
        <v>13.020000000000001</v>
      </c>
      <c r="BC360" s="25">
        <v>12.09</v>
      </c>
      <c r="BD360" s="25">
        <v>37.200000000000003</v>
      </c>
      <c r="BE360" s="25">
        <v>17.670000000000002</v>
      </c>
      <c r="BF360" s="25">
        <v>26.040000000000003</v>
      </c>
      <c r="BG360" s="25">
        <v>0</v>
      </c>
      <c r="BH360" s="25">
        <v>43.71</v>
      </c>
      <c r="BI360" s="25">
        <v>9.3000000000000007</v>
      </c>
      <c r="BJ360" s="25">
        <v>4.6500000000000004</v>
      </c>
      <c r="BK360" s="25">
        <v>17.670000000000002</v>
      </c>
      <c r="BL360" s="25">
        <v>31.62</v>
      </c>
      <c r="BM360" s="25">
        <v>14.88</v>
      </c>
      <c r="BN360" s="25">
        <v>15.81</v>
      </c>
    </row>
    <row r="361" spans="1:66" x14ac:dyDescent="0.25">
      <c r="A361" s="6">
        <v>45252</v>
      </c>
      <c r="B361" t="s">
        <v>17</v>
      </c>
      <c r="C361">
        <v>22</v>
      </c>
      <c r="D361">
        <f t="shared" si="45"/>
        <v>358.05000000000013</v>
      </c>
      <c r="E361">
        <f t="shared" si="46"/>
        <v>98.58</v>
      </c>
      <c r="F361">
        <f t="shared" si="47"/>
        <v>96.720000000000056</v>
      </c>
      <c r="G361">
        <f t="shared" si="48"/>
        <v>51.150000000000055</v>
      </c>
      <c r="H361">
        <f t="shared" si="49"/>
        <v>111.60000000000001</v>
      </c>
      <c r="I361">
        <v>0</v>
      </c>
      <c r="J361" s="22">
        <v>0.50220000000000009</v>
      </c>
      <c r="K361" s="22">
        <v>0.83700000000000008</v>
      </c>
      <c r="L361" s="22">
        <v>0.66959999999999997</v>
      </c>
      <c r="M361" s="22">
        <v>0.71610000000000007</v>
      </c>
      <c r="N361" s="22">
        <v>0.73470000000000002</v>
      </c>
      <c r="O361" s="24">
        <v>0.76260000000000006</v>
      </c>
      <c r="P361" s="24">
        <v>0.74400000000000011</v>
      </c>
      <c r="Q361" s="24">
        <v>0.53010000000000013</v>
      </c>
      <c r="R361" s="24">
        <v>0.50220000000000009</v>
      </c>
      <c r="S361" s="24">
        <v>0.5766</v>
      </c>
      <c r="T361" s="24">
        <v>0.5766</v>
      </c>
      <c r="U361" s="24">
        <v>0.3906</v>
      </c>
      <c r="V361" s="24">
        <v>0.80910000000000004</v>
      </c>
      <c r="W361" s="24">
        <v>0.66959999999999997</v>
      </c>
      <c r="X361" s="24">
        <v>0.2883</v>
      </c>
      <c r="Y361" s="24">
        <v>0.8277000000000001</v>
      </c>
      <c r="Z361" s="24">
        <v>0.35340000000000005</v>
      </c>
      <c r="AA361" s="25">
        <v>0.93</v>
      </c>
      <c r="AB361" s="25">
        <v>10.23</v>
      </c>
      <c r="AC361" s="25">
        <v>0</v>
      </c>
      <c r="AD361" s="25">
        <v>7.44</v>
      </c>
      <c r="AE361" s="25">
        <v>12.09</v>
      </c>
      <c r="AF361" s="25">
        <v>50.220000000000006</v>
      </c>
      <c r="AG361" s="25">
        <v>0</v>
      </c>
      <c r="AH361" s="25">
        <v>9.3000000000000007</v>
      </c>
      <c r="AI361" s="25">
        <v>0</v>
      </c>
      <c r="AJ361" s="25">
        <v>6.5100000000000531</v>
      </c>
      <c r="AK361" s="25">
        <v>10.23</v>
      </c>
      <c r="AL361" s="25">
        <v>9.3000000000000007</v>
      </c>
      <c r="AM361" s="25">
        <v>8.370000000000001</v>
      </c>
      <c r="AN361" s="25">
        <v>1.86</v>
      </c>
      <c r="AO361" s="25">
        <v>19.53</v>
      </c>
      <c r="AP361" s="25">
        <v>0.93</v>
      </c>
      <c r="AQ361" s="25">
        <v>1.86</v>
      </c>
      <c r="AR361" s="25">
        <v>41.85</v>
      </c>
      <c r="AS361" s="25">
        <v>0</v>
      </c>
      <c r="AT361" s="25">
        <v>27.900000000000002</v>
      </c>
      <c r="AU361" s="25">
        <v>3.72</v>
      </c>
      <c r="AV361" s="25">
        <v>0.93</v>
      </c>
      <c r="AW361" s="25">
        <v>0</v>
      </c>
      <c r="AX361" s="25">
        <v>12.09</v>
      </c>
      <c r="AY361" s="25">
        <v>1.86</v>
      </c>
      <c r="AZ361" s="25">
        <v>0</v>
      </c>
      <c r="BA361" s="25">
        <v>1.86</v>
      </c>
      <c r="BB361" s="25">
        <v>10.230000000000054</v>
      </c>
      <c r="BC361" s="25">
        <v>20.46</v>
      </c>
      <c r="BD361" s="25">
        <v>0</v>
      </c>
      <c r="BE361" s="25">
        <v>0</v>
      </c>
      <c r="BF361" s="25">
        <v>3.72</v>
      </c>
      <c r="BG361" s="25">
        <v>1.86</v>
      </c>
      <c r="BH361" s="25">
        <v>30.69</v>
      </c>
      <c r="BI361" s="25">
        <v>3.72</v>
      </c>
      <c r="BJ361" s="25">
        <v>10.23</v>
      </c>
      <c r="BK361" s="25">
        <v>7.44</v>
      </c>
      <c r="BL361" s="25">
        <v>2.79</v>
      </c>
      <c r="BM361" s="25">
        <v>1.86</v>
      </c>
      <c r="BN361" s="25">
        <v>36.270000000000003</v>
      </c>
    </row>
    <row r="362" spans="1:66" x14ac:dyDescent="0.25">
      <c r="A362" s="6">
        <v>45253</v>
      </c>
      <c r="B362" t="s">
        <v>17</v>
      </c>
      <c r="C362">
        <v>23</v>
      </c>
      <c r="D362">
        <f t="shared" si="45"/>
        <v>390.60000000000014</v>
      </c>
      <c r="E362">
        <f t="shared" si="46"/>
        <v>132.99</v>
      </c>
      <c r="F362">
        <f t="shared" si="47"/>
        <v>105.09000000000003</v>
      </c>
      <c r="G362">
        <f t="shared" si="48"/>
        <v>132.06000000000012</v>
      </c>
      <c r="H362">
        <f t="shared" si="49"/>
        <v>20.46</v>
      </c>
      <c r="I362">
        <v>1</v>
      </c>
      <c r="J362" s="22">
        <v>0.79049999999999998</v>
      </c>
      <c r="K362" s="22">
        <v>0.85560000000000003</v>
      </c>
      <c r="L362" s="22">
        <v>0.35340000000000005</v>
      </c>
      <c r="M362" s="22">
        <v>0.5766</v>
      </c>
      <c r="N362" s="22">
        <v>0.44640000000000002</v>
      </c>
      <c r="O362" s="24">
        <v>0.53939999999999999</v>
      </c>
      <c r="P362" s="24">
        <v>0.6231000000000001</v>
      </c>
      <c r="Q362" s="24">
        <v>0.68820000000000003</v>
      </c>
      <c r="R362" s="24">
        <v>0.69750000000000001</v>
      </c>
      <c r="S362" s="24">
        <v>0.6231000000000001</v>
      </c>
      <c r="T362" s="24">
        <v>0.73470000000000002</v>
      </c>
      <c r="U362" s="24">
        <v>0.51150000000000007</v>
      </c>
      <c r="V362" s="24">
        <v>0.38130000000000003</v>
      </c>
      <c r="W362" s="24">
        <v>0.65100000000000013</v>
      </c>
      <c r="X362" s="24">
        <v>0.87420000000000009</v>
      </c>
      <c r="Y362" s="24">
        <v>0.55800000000000005</v>
      </c>
      <c r="Z362" s="24">
        <v>0.79980000000000007</v>
      </c>
      <c r="AA362" s="25">
        <v>2.79</v>
      </c>
      <c r="AB362" s="25">
        <v>8.370000000000001</v>
      </c>
      <c r="AC362" s="25">
        <v>5.58</v>
      </c>
      <c r="AD362" s="25">
        <v>0</v>
      </c>
      <c r="AE362" s="25">
        <v>28.830000000000002</v>
      </c>
      <c r="AF362" s="25">
        <v>22.32</v>
      </c>
      <c r="AG362" s="25">
        <v>0</v>
      </c>
      <c r="AH362" s="25">
        <v>20.46</v>
      </c>
      <c r="AI362" s="25">
        <v>4.6500000000000004</v>
      </c>
      <c r="AJ362" s="25">
        <v>12.09</v>
      </c>
      <c r="AK362" s="25">
        <v>2.79</v>
      </c>
      <c r="AL362" s="25">
        <v>0</v>
      </c>
      <c r="AM362" s="25">
        <v>0</v>
      </c>
      <c r="AN362" s="25">
        <v>0</v>
      </c>
      <c r="AO362" s="25">
        <v>17.670000000000002</v>
      </c>
      <c r="AP362" s="25">
        <v>0</v>
      </c>
      <c r="AQ362" s="25">
        <v>1.86</v>
      </c>
      <c r="AR362" s="25">
        <v>0</v>
      </c>
      <c r="AS362" s="25">
        <v>0.93</v>
      </c>
      <c r="AT362" s="25">
        <v>0</v>
      </c>
      <c r="AU362" s="25">
        <v>0</v>
      </c>
      <c r="AV362" s="25">
        <v>0</v>
      </c>
      <c r="AW362" s="25">
        <v>5.58</v>
      </c>
      <c r="AX362" s="25">
        <v>1.86</v>
      </c>
      <c r="AY362" s="25">
        <v>19.53</v>
      </c>
      <c r="AZ362" s="25">
        <v>18.600000000000001</v>
      </c>
      <c r="BA362" s="25">
        <v>23.25</v>
      </c>
      <c r="BB362" s="25">
        <v>22.32</v>
      </c>
      <c r="BC362" s="25">
        <v>30.69</v>
      </c>
      <c r="BD362" s="25">
        <v>10.230000000000107</v>
      </c>
      <c r="BE362" s="25">
        <v>0</v>
      </c>
      <c r="BF362" s="25">
        <v>10.23</v>
      </c>
      <c r="BG362" s="25">
        <v>37.200000000000003</v>
      </c>
      <c r="BH362" s="25">
        <v>0</v>
      </c>
      <c r="BI362" s="25">
        <v>6.5100000000000007</v>
      </c>
      <c r="BJ362" s="25">
        <v>18.600000000000001</v>
      </c>
      <c r="BK362" s="25">
        <v>11.16</v>
      </c>
      <c r="BL362" s="25">
        <v>24.18</v>
      </c>
      <c r="BM362" s="25">
        <v>15.81</v>
      </c>
      <c r="BN362" s="25">
        <v>9.3000000000000007</v>
      </c>
    </row>
    <row r="363" spans="1:66" x14ac:dyDescent="0.25">
      <c r="A363" s="6">
        <v>45254</v>
      </c>
      <c r="B363" t="s">
        <v>17</v>
      </c>
      <c r="C363">
        <v>24</v>
      </c>
      <c r="D363">
        <f t="shared" si="45"/>
        <v>414.78000000000014</v>
      </c>
      <c r="E363">
        <f t="shared" si="46"/>
        <v>90.210000000000008</v>
      </c>
      <c r="F363">
        <f t="shared" si="47"/>
        <v>172.98000000000002</v>
      </c>
      <c r="G363">
        <f t="shared" si="48"/>
        <v>106.95000000000002</v>
      </c>
      <c r="H363">
        <f t="shared" si="49"/>
        <v>44.640000000000022</v>
      </c>
      <c r="I363">
        <v>1</v>
      </c>
      <c r="J363" s="22">
        <v>0.74400000000000011</v>
      </c>
      <c r="K363" s="22">
        <v>0.15810000000000002</v>
      </c>
      <c r="L363" s="22">
        <v>0.72540000000000004</v>
      </c>
      <c r="M363" s="22">
        <v>0.76260000000000006</v>
      </c>
      <c r="N363" s="22">
        <v>0.66959999999999997</v>
      </c>
      <c r="O363" s="24">
        <v>0.53010000000000013</v>
      </c>
      <c r="P363" s="24">
        <v>0.58590000000000009</v>
      </c>
      <c r="Q363" s="24">
        <v>0.73470000000000002</v>
      </c>
      <c r="R363" s="24">
        <v>0.90210000000000001</v>
      </c>
      <c r="S363" s="24">
        <v>0.64170000000000005</v>
      </c>
      <c r="T363" s="24">
        <v>0.26040000000000002</v>
      </c>
      <c r="U363" s="24">
        <v>0.45569999999999999</v>
      </c>
      <c r="V363" s="24">
        <v>0.86490000000000011</v>
      </c>
      <c r="W363" s="24">
        <v>0.68820000000000003</v>
      </c>
      <c r="X363" s="24">
        <v>9.3000000000000013E-2</v>
      </c>
      <c r="Y363" s="24">
        <v>0.88350000000000006</v>
      </c>
      <c r="Z363" s="24">
        <v>0.68820000000000003</v>
      </c>
      <c r="AA363" s="25">
        <v>27.900000000000002</v>
      </c>
      <c r="AB363" s="25">
        <v>0</v>
      </c>
      <c r="AC363" s="25">
        <v>5.58</v>
      </c>
      <c r="AD363" s="25">
        <v>14.88</v>
      </c>
      <c r="AE363" s="25">
        <v>0</v>
      </c>
      <c r="AF363" s="25">
        <v>12.09</v>
      </c>
      <c r="AG363" s="25">
        <v>35.340000000000003</v>
      </c>
      <c r="AH363" s="25">
        <v>45.57</v>
      </c>
      <c r="AI363" s="25">
        <v>5.58</v>
      </c>
      <c r="AJ363" s="25">
        <v>26.040000000000003</v>
      </c>
      <c r="AK363" s="25">
        <v>9.3000000000001055</v>
      </c>
      <c r="AL363" s="25">
        <v>0</v>
      </c>
      <c r="AM363" s="25">
        <v>14.88</v>
      </c>
      <c r="AN363" s="25">
        <v>0</v>
      </c>
      <c r="AO363" s="25">
        <v>2.79</v>
      </c>
      <c r="AP363" s="25">
        <v>3.72</v>
      </c>
      <c r="AQ363" s="25">
        <v>5.58</v>
      </c>
      <c r="AR363" s="25">
        <v>9.3000000000000007</v>
      </c>
      <c r="AS363" s="25">
        <v>8.3700000000000276</v>
      </c>
      <c r="AT363" s="25">
        <v>0</v>
      </c>
      <c r="AU363" s="25">
        <v>9.3000000000000007</v>
      </c>
      <c r="AV363" s="25">
        <v>0</v>
      </c>
      <c r="AW363" s="25">
        <v>5.58</v>
      </c>
      <c r="AX363" s="25">
        <v>31.62</v>
      </c>
      <c r="AY363" s="25">
        <v>4.6500000000000004</v>
      </c>
      <c r="AZ363" s="25">
        <v>2.79</v>
      </c>
      <c r="BA363" s="25">
        <v>13.950000000000001</v>
      </c>
      <c r="BB363" s="25">
        <v>12.09</v>
      </c>
      <c r="BC363" s="25">
        <v>0.93</v>
      </c>
      <c r="BD363" s="25">
        <v>26.040000000000003</v>
      </c>
      <c r="BE363" s="25">
        <v>0</v>
      </c>
      <c r="BF363" s="25">
        <v>8.370000000000001</v>
      </c>
      <c r="BG363" s="25">
        <v>0</v>
      </c>
      <c r="BH363" s="25">
        <v>17.670000000000002</v>
      </c>
      <c r="BI363" s="25">
        <v>0</v>
      </c>
      <c r="BJ363" s="25">
        <v>0</v>
      </c>
      <c r="BK363" s="25">
        <v>6.5100000000000007</v>
      </c>
      <c r="BL363" s="25">
        <v>2.79</v>
      </c>
      <c r="BM363" s="25">
        <v>29.76</v>
      </c>
      <c r="BN363" s="25">
        <v>25.110000000000003</v>
      </c>
    </row>
    <row r="364" spans="1:66" x14ac:dyDescent="0.25">
      <c r="A364" s="6">
        <v>45255</v>
      </c>
      <c r="B364" t="s">
        <v>17</v>
      </c>
      <c r="C364">
        <v>25</v>
      </c>
      <c r="D364">
        <f t="shared" si="45"/>
        <v>500.34000000000009</v>
      </c>
      <c r="E364">
        <f t="shared" si="46"/>
        <v>99.510000000000019</v>
      </c>
      <c r="F364">
        <f t="shared" si="47"/>
        <v>178.56</v>
      </c>
      <c r="G364">
        <f t="shared" si="48"/>
        <v>56.73</v>
      </c>
      <c r="H364">
        <f t="shared" si="49"/>
        <v>165.54000000000002</v>
      </c>
      <c r="I364">
        <v>0</v>
      </c>
      <c r="J364" s="22">
        <v>0.53939999999999999</v>
      </c>
      <c r="K364" s="22">
        <v>0.75330000000000008</v>
      </c>
      <c r="L364" s="22">
        <v>0.83700000000000008</v>
      </c>
      <c r="M364" s="22">
        <v>0.76260000000000006</v>
      </c>
      <c r="N364" s="22">
        <v>0.83700000000000008</v>
      </c>
      <c r="O364" s="24">
        <v>0.88350000000000006</v>
      </c>
      <c r="P364" s="24">
        <v>0.70680000000000009</v>
      </c>
      <c r="Q364" s="24">
        <v>0.68820000000000003</v>
      </c>
      <c r="R364" s="24">
        <v>0.59520000000000006</v>
      </c>
      <c r="S364" s="24">
        <v>0.55800000000000005</v>
      </c>
      <c r="T364" s="24">
        <v>0.69750000000000001</v>
      </c>
      <c r="U364" s="24">
        <v>0.70680000000000009</v>
      </c>
      <c r="V364" s="24">
        <v>0.91139999999999999</v>
      </c>
      <c r="W364" s="24">
        <v>0.92070000000000007</v>
      </c>
      <c r="X364" s="24">
        <v>0.93</v>
      </c>
      <c r="Y364" s="24">
        <v>0.85560000000000003</v>
      </c>
      <c r="Z364" s="24">
        <v>0.80910000000000004</v>
      </c>
      <c r="AA364" s="25">
        <v>19.53</v>
      </c>
      <c r="AB364" s="25">
        <v>13.950000000000001</v>
      </c>
      <c r="AC364" s="25">
        <v>25.110000000000003</v>
      </c>
      <c r="AD364" s="25">
        <v>22.32</v>
      </c>
      <c r="AE364" s="25">
        <v>5.58</v>
      </c>
      <c r="AF364" s="25">
        <v>31.62</v>
      </c>
      <c r="AG364" s="25">
        <v>0</v>
      </c>
      <c r="AH364" s="25">
        <v>0</v>
      </c>
      <c r="AI364" s="25">
        <v>29.76</v>
      </c>
      <c r="AJ364" s="25">
        <v>30.69</v>
      </c>
      <c r="AK364" s="25">
        <v>0</v>
      </c>
      <c r="AL364" s="25">
        <v>15.81</v>
      </c>
      <c r="AM364" s="25">
        <v>16.740000000000002</v>
      </c>
      <c r="AN364" s="25">
        <v>25.110000000000003</v>
      </c>
      <c r="AO364" s="25">
        <v>21.39</v>
      </c>
      <c r="AP364" s="25">
        <v>14.88</v>
      </c>
      <c r="AQ364" s="25">
        <v>20.46</v>
      </c>
      <c r="AR364" s="25">
        <v>0</v>
      </c>
      <c r="AS364" s="25">
        <v>15.81</v>
      </c>
      <c r="AT364" s="25">
        <v>35.340000000000003</v>
      </c>
      <c r="AU364" s="25">
        <v>7.44</v>
      </c>
      <c r="AV364" s="25">
        <v>2.79</v>
      </c>
      <c r="AW364" s="25">
        <v>15.81</v>
      </c>
      <c r="AX364" s="25">
        <v>3.72</v>
      </c>
      <c r="AY364" s="25">
        <v>9.3000000000000007</v>
      </c>
      <c r="AZ364" s="25">
        <v>4.6500000000000004</v>
      </c>
      <c r="BA364" s="25">
        <v>1.86</v>
      </c>
      <c r="BB364" s="25">
        <v>6.5100000000000007</v>
      </c>
      <c r="BC364" s="25">
        <v>0</v>
      </c>
      <c r="BD364" s="25">
        <v>4.6500000000000004</v>
      </c>
      <c r="BE364" s="25">
        <v>22.32</v>
      </c>
      <c r="BF364" s="25">
        <v>16.740000000000002</v>
      </c>
      <c r="BG364" s="25">
        <v>13.020000000000001</v>
      </c>
      <c r="BH364" s="25">
        <v>9.3000000000000007</v>
      </c>
      <c r="BI364" s="25">
        <v>10.23</v>
      </c>
      <c r="BJ364" s="25">
        <v>0</v>
      </c>
      <c r="BK364" s="25">
        <v>8.370000000000001</v>
      </c>
      <c r="BL364" s="25">
        <v>11.16</v>
      </c>
      <c r="BM364" s="25">
        <v>6.5100000000000007</v>
      </c>
      <c r="BN364" s="25">
        <v>1.86</v>
      </c>
    </row>
    <row r="365" spans="1:66" x14ac:dyDescent="0.25">
      <c r="A365" s="6">
        <v>45256</v>
      </c>
      <c r="B365" t="s">
        <v>17</v>
      </c>
      <c r="C365">
        <v>26</v>
      </c>
      <c r="D365">
        <f t="shared" si="45"/>
        <v>476.16000000000008</v>
      </c>
      <c r="E365">
        <f t="shared" si="46"/>
        <v>141.35999999999999</v>
      </c>
      <c r="F365">
        <f t="shared" si="47"/>
        <v>145.08000000000004</v>
      </c>
      <c r="G365">
        <f t="shared" si="48"/>
        <v>75.33</v>
      </c>
      <c r="H365">
        <f t="shared" si="49"/>
        <v>114.39000000000001</v>
      </c>
      <c r="I365">
        <v>0</v>
      </c>
      <c r="J365" s="22">
        <v>0.44640000000000002</v>
      </c>
      <c r="K365" s="22">
        <v>0.58590000000000009</v>
      </c>
      <c r="L365" s="22">
        <v>0.72540000000000004</v>
      </c>
      <c r="M365" s="22">
        <v>0.74400000000000011</v>
      </c>
      <c r="N365" s="22">
        <v>0.87420000000000009</v>
      </c>
      <c r="O365" s="24">
        <v>0.89280000000000004</v>
      </c>
      <c r="P365" s="24">
        <v>0.49290000000000006</v>
      </c>
      <c r="Q365" s="24">
        <v>0.80910000000000004</v>
      </c>
      <c r="R365" s="24">
        <v>0.67890000000000006</v>
      </c>
      <c r="S365" s="24">
        <v>0.43710000000000004</v>
      </c>
      <c r="T365" s="24">
        <v>0.65100000000000013</v>
      </c>
      <c r="U365" s="24">
        <v>0.37200000000000005</v>
      </c>
      <c r="V365" s="24">
        <v>0.3906</v>
      </c>
      <c r="W365" s="24">
        <v>0.86490000000000011</v>
      </c>
      <c r="X365" s="24">
        <v>0.91139999999999999</v>
      </c>
      <c r="Y365" s="24">
        <v>0.92070000000000007</v>
      </c>
      <c r="Z365" s="24">
        <v>0.83700000000000008</v>
      </c>
      <c r="AA365" s="25">
        <v>8.370000000000001</v>
      </c>
      <c r="AB365" s="25">
        <v>0</v>
      </c>
      <c r="AC365" s="25">
        <v>38.130000000000003</v>
      </c>
      <c r="AD365" s="25">
        <v>8.370000000000001</v>
      </c>
      <c r="AE365" s="25">
        <v>8.370000000000001</v>
      </c>
      <c r="AF365" s="25">
        <v>15.81</v>
      </c>
      <c r="AG365" s="25">
        <v>32.550000000000004</v>
      </c>
      <c r="AH365" s="25">
        <v>25.110000000000003</v>
      </c>
      <c r="AI365" s="25">
        <v>5.58</v>
      </c>
      <c r="AJ365" s="25">
        <v>2.79</v>
      </c>
      <c r="AK365" s="25">
        <v>30.69</v>
      </c>
      <c r="AL365" s="25">
        <v>19.53</v>
      </c>
      <c r="AM365" s="25">
        <v>0</v>
      </c>
      <c r="AN365" s="25">
        <v>38.130000000000003</v>
      </c>
      <c r="AO365" s="25">
        <v>0</v>
      </c>
      <c r="AP365" s="25">
        <v>10.23</v>
      </c>
      <c r="AQ365" s="25">
        <v>0.93</v>
      </c>
      <c r="AR365" s="25">
        <v>37.200000000000003</v>
      </c>
      <c r="AS365" s="25">
        <v>0</v>
      </c>
      <c r="AT365" s="25">
        <v>8.370000000000001</v>
      </c>
      <c r="AU365" s="25">
        <v>0</v>
      </c>
      <c r="AV365" s="25">
        <v>0</v>
      </c>
      <c r="AW365" s="25">
        <v>0</v>
      </c>
      <c r="AX365" s="25">
        <v>0</v>
      </c>
      <c r="AY365" s="25">
        <v>2.79</v>
      </c>
      <c r="AZ365" s="25">
        <v>22.32</v>
      </c>
      <c r="BA365" s="25">
        <v>35.340000000000003</v>
      </c>
      <c r="BB365" s="25">
        <v>1.86</v>
      </c>
      <c r="BC365" s="25">
        <v>1.86</v>
      </c>
      <c r="BD365" s="25">
        <v>11.16</v>
      </c>
      <c r="BE365" s="25">
        <v>0</v>
      </c>
      <c r="BF365" s="25">
        <v>5.58</v>
      </c>
      <c r="BG365" s="25">
        <v>19.53</v>
      </c>
      <c r="BH365" s="25">
        <v>7.44</v>
      </c>
      <c r="BI365" s="25">
        <v>48.36</v>
      </c>
      <c r="BJ365" s="25">
        <v>14.88</v>
      </c>
      <c r="BK365" s="25">
        <v>13.020000000000001</v>
      </c>
      <c r="BL365" s="25">
        <v>16.740000000000002</v>
      </c>
      <c r="BM365" s="25">
        <v>5.58</v>
      </c>
      <c r="BN365" s="25">
        <v>10.23</v>
      </c>
    </row>
    <row r="366" spans="1:66" x14ac:dyDescent="0.25">
      <c r="A366" s="6">
        <v>45257</v>
      </c>
      <c r="B366" t="s">
        <v>17</v>
      </c>
      <c r="C366">
        <v>27</v>
      </c>
      <c r="D366">
        <f t="shared" si="45"/>
        <v>420.36</v>
      </c>
      <c r="E366">
        <f t="shared" si="46"/>
        <v>235.29</v>
      </c>
      <c r="F366">
        <f t="shared" si="47"/>
        <v>85.56</v>
      </c>
      <c r="G366">
        <f t="shared" si="48"/>
        <v>56.730000000000004</v>
      </c>
      <c r="H366">
        <f t="shared" si="49"/>
        <v>42.78</v>
      </c>
      <c r="I366">
        <v>0</v>
      </c>
      <c r="J366" s="22">
        <v>0.46500000000000002</v>
      </c>
      <c r="K366" s="22">
        <v>0.61380000000000001</v>
      </c>
      <c r="L366" s="22">
        <v>0.70680000000000009</v>
      </c>
      <c r="M366" s="22">
        <v>0.64170000000000005</v>
      </c>
      <c r="N366" s="22">
        <v>0.79049999999999998</v>
      </c>
      <c r="O366" s="24">
        <v>0.76260000000000006</v>
      </c>
      <c r="P366" s="24">
        <v>0.64170000000000005</v>
      </c>
      <c r="Q366" s="24">
        <v>0.63240000000000007</v>
      </c>
      <c r="R366" s="24">
        <v>0.76260000000000006</v>
      </c>
      <c r="S366" s="24">
        <v>0.63240000000000007</v>
      </c>
      <c r="T366" s="24">
        <v>0.91139999999999999</v>
      </c>
      <c r="U366" s="24">
        <v>0.37200000000000005</v>
      </c>
      <c r="V366" s="24">
        <v>0.91139999999999999</v>
      </c>
      <c r="W366" s="24">
        <v>0.79980000000000007</v>
      </c>
      <c r="X366" s="24">
        <v>0.91139999999999999</v>
      </c>
      <c r="Y366" s="24">
        <v>0.34410000000000002</v>
      </c>
      <c r="Z366" s="24">
        <v>0.75330000000000008</v>
      </c>
      <c r="AA366" s="25">
        <v>4.6500000000000004</v>
      </c>
      <c r="AB366" s="25">
        <v>8.370000000000001</v>
      </c>
      <c r="AC366" s="25">
        <v>12.09</v>
      </c>
      <c r="AD366" s="25">
        <v>0</v>
      </c>
      <c r="AE366" s="25">
        <v>40.92</v>
      </c>
      <c r="AF366" s="25">
        <v>0</v>
      </c>
      <c r="AG366" s="25">
        <v>6.5100000000000007</v>
      </c>
      <c r="AH366" s="25">
        <v>0</v>
      </c>
      <c r="AI366" s="25">
        <v>13.020000000000001</v>
      </c>
      <c r="AJ366" s="25">
        <v>0</v>
      </c>
      <c r="AK366" s="25">
        <v>16.740000000000002</v>
      </c>
      <c r="AL366" s="25">
        <v>2.79</v>
      </c>
      <c r="AM366" s="25">
        <v>0.93</v>
      </c>
      <c r="AN366" s="25">
        <v>1.86</v>
      </c>
      <c r="AO366" s="25">
        <v>0</v>
      </c>
      <c r="AP366" s="25">
        <v>22.32</v>
      </c>
      <c r="AQ366" s="25">
        <v>13.950000000000001</v>
      </c>
      <c r="AR366" s="25">
        <v>0.93</v>
      </c>
      <c r="AS366" s="25">
        <v>0</v>
      </c>
      <c r="AT366" s="25">
        <v>0</v>
      </c>
      <c r="AU366" s="25">
        <v>11.16</v>
      </c>
      <c r="AV366" s="25">
        <v>0</v>
      </c>
      <c r="AW366" s="25">
        <v>0.93</v>
      </c>
      <c r="AX366" s="25">
        <v>12.09</v>
      </c>
      <c r="AY366" s="25">
        <v>0</v>
      </c>
      <c r="AZ366" s="25">
        <v>11.16</v>
      </c>
      <c r="BA366" s="25">
        <v>4.6500000000000004</v>
      </c>
      <c r="BB366" s="25">
        <v>0</v>
      </c>
      <c r="BC366" s="25">
        <v>16.740000000000002</v>
      </c>
      <c r="BD366" s="25">
        <v>0</v>
      </c>
      <c r="BE366" s="25">
        <v>31.62</v>
      </c>
      <c r="BF366" s="25">
        <v>2.79</v>
      </c>
      <c r="BG366" s="25">
        <v>32.550000000000004</v>
      </c>
      <c r="BH366" s="25">
        <v>8.370000000000001</v>
      </c>
      <c r="BI366" s="25">
        <v>15.81</v>
      </c>
      <c r="BJ366" s="25">
        <v>39.06</v>
      </c>
      <c r="BK366" s="25">
        <v>6.5100000000000007</v>
      </c>
      <c r="BL366" s="25">
        <v>40.92</v>
      </c>
      <c r="BM366" s="25">
        <v>57.660000000000004</v>
      </c>
      <c r="BN366" s="25">
        <v>0</v>
      </c>
    </row>
    <row r="367" spans="1:66" x14ac:dyDescent="0.25">
      <c r="A367" s="6">
        <v>45258</v>
      </c>
      <c r="B367" t="s">
        <v>17</v>
      </c>
      <c r="C367">
        <v>28</v>
      </c>
      <c r="D367">
        <f t="shared" si="45"/>
        <v>653.79000000000019</v>
      </c>
      <c r="E367">
        <f t="shared" si="46"/>
        <v>135.78000000000003</v>
      </c>
      <c r="F367">
        <f t="shared" si="47"/>
        <v>154.38</v>
      </c>
      <c r="G367">
        <f t="shared" si="48"/>
        <v>233.43000000000012</v>
      </c>
      <c r="H367">
        <f t="shared" si="49"/>
        <v>130.20000000000002</v>
      </c>
      <c r="I367">
        <v>0</v>
      </c>
      <c r="J367" s="22">
        <v>0.23250000000000001</v>
      </c>
      <c r="K367" s="22">
        <v>0.84630000000000005</v>
      </c>
      <c r="L367" s="22">
        <v>0.66959999999999997</v>
      </c>
      <c r="M367" s="22">
        <v>0.6231000000000001</v>
      </c>
      <c r="N367" s="22">
        <v>0.88350000000000006</v>
      </c>
      <c r="O367" s="24">
        <v>0.55800000000000005</v>
      </c>
      <c r="P367" s="24">
        <v>0.56730000000000003</v>
      </c>
      <c r="Q367" s="24">
        <v>0.64170000000000005</v>
      </c>
      <c r="R367" s="24">
        <v>0.79049999999999998</v>
      </c>
      <c r="S367" s="24">
        <v>0.66959999999999997</v>
      </c>
      <c r="T367" s="24">
        <v>0.55800000000000005</v>
      </c>
      <c r="U367" s="24">
        <v>0.89280000000000004</v>
      </c>
      <c r="V367" s="24">
        <v>0.74400000000000011</v>
      </c>
      <c r="W367" s="24">
        <v>0.79980000000000007</v>
      </c>
      <c r="X367" s="24">
        <v>0.75330000000000008</v>
      </c>
      <c r="Y367" s="24">
        <v>0.47430000000000005</v>
      </c>
      <c r="Z367" s="24">
        <v>0.77190000000000014</v>
      </c>
      <c r="AA367" s="25">
        <v>8.370000000000001</v>
      </c>
      <c r="AB367" s="25">
        <v>24.18</v>
      </c>
      <c r="AC367" s="25">
        <v>11.16</v>
      </c>
      <c r="AD367" s="25">
        <v>22.32</v>
      </c>
      <c r="AE367" s="25">
        <v>0</v>
      </c>
      <c r="AF367" s="25">
        <v>33.480000000000004</v>
      </c>
      <c r="AG367" s="25">
        <v>10.23</v>
      </c>
      <c r="AH367" s="25">
        <v>8.370000000000001</v>
      </c>
      <c r="AI367" s="25">
        <v>10.23</v>
      </c>
      <c r="AJ367" s="25">
        <v>26.040000000000003</v>
      </c>
      <c r="AK367" s="25">
        <v>6.5100000000000007</v>
      </c>
      <c r="AL367" s="25">
        <v>0</v>
      </c>
      <c r="AM367" s="25">
        <v>0</v>
      </c>
      <c r="AN367" s="25">
        <v>39.06</v>
      </c>
      <c r="AO367" s="25">
        <v>16.740000000000002</v>
      </c>
      <c r="AP367" s="25">
        <v>0</v>
      </c>
      <c r="AQ367" s="25">
        <v>35.340000000000003</v>
      </c>
      <c r="AR367" s="25">
        <v>4.6500000000000004</v>
      </c>
      <c r="AS367" s="25">
        <v>29.76</v>
      </c>
      <c r="AT367" s="25">
        <v>4.6500000000000004</v>
      </c>
      <c r="AU367" s="25">
        <v>30.69</v>
      </c>
      <c r="AV367" s="25">
        <v>0</v>
      </c>
      <c r="AW367" s="25">
        <v>10.23</v>
      </c>
      <c r="AX367" s="25">
        <v>51.150000000000006</v>
      </c>
      <c r="AY367" s="25">
        <v>32.550000000000004</v>
      </c>
      <c r="AZ367" s="25">
        <v>31.62</v>
      </c>
      <c r="BA367" s="25">
        <v>27.900000000000002</v>
      </c>
      <c r="BB367" s="25">
        <v>8.370000000000001</v>
      </c>
      <c r="BC367" s="25">
        <v>24.180000000000106</v>
      </c>
      <c r="BD367" s="25">
        <v>16.740000000000002</v>
      </c>
      <c r="BE367" s="25">
        <v>23.25</v>
      </c>
      <c r="BF367" s="25">
        <v>26.040000000000003</v>
      </c>
      <c r="BG367" s="25">
        <v>10.23</v>
      </c>
      <c r="BH367" s="25">
        <v>5.58</v>
      </c>
      <c r="BI367" s="25">
        <v>0</v>
      </c>
      <c r="BJ367" s="25">
        <v>0.93</v>
      </c>
      <c r="BK367" s="25">
        <v>27.900000000000002</v>
      </c>
      <c r="BL367" s="25">
        <v>9.3000000000000007</v>
      </c>
      <c r="BM367" s="25">
        <v>2.79</v>
      </c>
      <c r="BN367" s="25">
        <v>29.76</v>
      </c>
    </row>
    <row r="368" spans="1:66" x14ac:dyDescent="0.25">
      <c r="A368" s="6">
        <v>45259</v>
      </c>
      <c r="B368" t="s">
        <v>17</v>
      </c>
      <c r="C368">
        <v>29</v>
      </c>
      <c r="D368">
        <f t="shared" si="45"/>
        <v>429.66</v>
      </c>
      <c r="E368">
        <f t="shared" si="46"/>
        <v>120.9</v>
      </c>
      <c r="F368">
        <f t="shared" si="47"/>
        <v>100.44</v>
      </c>
      <c r="G368">
        <f t="shared" si="48"/>
        <v>139.5</v>
      </c>
      <c r="H368">
        <f t="shared" si="49"/>
        <v>68.820000000000007</v>
      </c>
      <c r="I368">
        <v>0</v>
      </c>
      <c r="J368" s="22">
        <v>0.91139999999999999</v>
      </c>
      <c r="K368" s="22">
        <v>0.75330000000000008</v>
      </c>
      <c r="L368" s="22">
        <v>0.74400000000000011</v>
      </c>
      <c r="M368" s="22">
        <v>0.87420000000000009</v>
      </c>
      <c r="N368" s="22">
        <v>0.90210000000000001</v>
      </c>
      <c r="O368" s="24">
        <v>0.53939999999999999</v>
      </c>
      <c r="P368" s="24">
        <v>0.5766</v>
      </c>
      <c r="Q368" s="24">
        <v>0.6603</v>
      </c>
      <c r="R368" s="24">
        <v>0.55800000000000005</v>
      </c>
      <c r="S368" s="24">
        <v>0.71610000000000007</v>
      </c>
      <c r="T368" s="24">
        <v>0.73470000000000002</v>
      </c>
      <c r="U368" s="24">
        <v>0.66959999999999997</v>
      </c>
      <c r="V368" s="24">
        <v>0.90210000000000001</v>
      </c>
      <c r="W368" s="24">
        <v>0.8277000000000001</v>
      </c>
      <c r="X368" s="24">
        <v>0.93</v>
      </c>
      <c r="Y368" s="24">
        <v>0.92070000000000007</v>
      </c>
      <c r="Z368" s="24">
        <v>0.39990000000000003</v>
      </c>
      <c r="AA368" s="25">
        <v>13.020000000000001</v>
      </c>
      <c r="AB368" s="25">
        <v>26.970000000000002</v>
      </c>
      <c r="AC368" s="25">
        <v>2.79</v>
      </c>
      <c r="AD368" s="25">
        <v>0</v>
      </c>
      <c r="AE368" s="25">
        <v>0</v>
      </c>
      <c r="AF368" s="25">
        <v>20.46</v>
      </c>
      <c r="AG368" s="25">
        <v>12.09</v>
      </c>
      <c r="AH368" s="25">
        <v>0</v>
      </c>
      <c r="AI368" s="25">
        <v>16.740000000000002</v>
      </c>
      <c r="AJ368" s="25">
        <v>8.370000000000001</v>
      </c>
      <c r="AK368" s="25">
        <v>7.44</v>
      </c>
      <c r="AL368" s="25">
        <v>33.480000000000004</v>
      </c>
      <c r="AM368" s="25">
        <v>0</v>
      </c>
      <c r="AN368" s="25">
        <v>0</v>
      </c>
      <c r="AO368" s="25">
        <v>21.39</v>
      </c>
      <c r="AP368" s="25">
        <v>4.6500000000000004</v>
      </c>
      <c r="AQ368" s="25">
        <v>0</v>
      </c>
      <c r="AR368" s="25">
        <v>5.58</v>
      </c>
      <c r="AS368" s="25">
        <v>0</v>
      </c>
      <c r="AT368" s="25">
        <v>3.72</v>
      </c>
      <c r="AU368" s="25">
        <v>0</v>
      </c>
      <c r="AV368" s="25">
        <v>18.600000000000001</v>
      </c>
      <c r="AW368" s="25">
        <v>12.09</v>
      </c>
      <c r="AX368" s="25">
        <v>36.270000000000003</v>
      </c>
      <c r="AY368" s="25">
        <v>13.020000000000001</v>
      </c>
      <c r="AZ368" s="25">
        <v>26.970000000000002</v>
      </c>
      <c r="BA368" s="25">
        <v>2.79</v>
      </c>
      <c r="BB368" s="25">
        <v>0</v>
      </c>
      <c r="BC368" s="25">
        <v>9.3000000000000007</v>
      </c>
      <c r="BD368" s="25">
        <v>20.46</v>
      </c>
      <c r="BE368" s="25">
        <v>37.200000000000003</v>
      </c>
      <c r="BF368" s="25">
        <v>0</v>
      </c>
      <c r="BG368" s="25">
        <v>20.46</v>
      </c>
      <c r="BH368" s="25">
        <v>0</v>
      </c>
      <c r="BI368" s="25">
        <v>0</v>
      </c>
      <c r="BJ368" s="25">
        <v>26.040000000000003</v>
      </c>
      <c r="BK368" s="25">
        <v>0</v>
      </c>
      <c r="BL368" s="25">
        <v>25.110000000000003</v>
      </c>
      <c r="BM368" s="25">
        <v>12.09</v>
      </c>
      <c r="BN368" s="25">
        <v>0</v>
      </c>
    </row>
    <row r="369" spans="1:66" x14ac:dyDescent="0.25">
      <c r="A369" s="6">
        <v>45260</v>
      </c>
      <c r="B369" t="s">
        <v>17</v>
      </c>
      <c r="C369">
        <v>30</v>
      </c>
      <c r="D369">
        <f t="shared" si="45"/>
        <v>476.16000000000008</v>
      </c>
      <c r="E369">
        <f t="shared" si="46"/>
        <v>125.55000000000001</v>
      </c>
      <c r="F369">
        <f t="shared" si="47"/>
        <v>87.42</v>
      </c>
      <c r="G369">
        <f t="shared" si="48"/>
        <v>126.47999999999999</v>
      </c>
      <c r="H369">
        <f t="shared" si="49"/>
        <v>136.71</v>
      </c>
      <c r="I369">
        <v>0</v>
      </c>
      <c r="J369" s="22">
        <v>0.23250000000000001</v>
      </c>
      <c r="K369" s="22">
        <v>0.61380000000000001</v>
      </c>
      <c r="L369" s="22">
        <v>0.68820000000000003</v>
      </c>
      <c r="M369" s="22">
        <v>0.37200000000000005</v>
      </c>
      <c r="N369" s="22">
        <v>0.14880000000000002</v>
      </c>
      <c r="O369" s="24">
        <v>0.58590000000000009</v>
      </c>
      <c r="P369" s="24">
        <v>0.68820000000000003</v>
      </c>
      <c r="Q369" s="24">
        <v>0.68820000000000003</v>
      </c>
      <c r="R369" s="24">
        <v>0.90210000000000001</v>
      </c>
      <c r="S369" s="24">
        <v>0.63240000000000007</v>
      </c>
      <c r="T369" s="24">
        <v>0.58590000000000009</v>
      </c>
      <c r="U369" s="24">
        <v>0.74400000000000011</v>
      </c>
      <c r="V369" s="24">
        <v>0.79980000000000007</v>
      </c>
      <c r="W369" s="24">
        <v>0.83700000000000008</v>
      </c>
      <c r="X369" s="24">
        <v>0.34410000000000002</v>
      </c>
      <c r="Y369" s="24">
        <v>0.88350000000000006</v>
      </c>
      <c r="Z369" s="24">
        <v>0.83700000000000008</v>
      </c>
      <c r="AA369" s="25">
        <v>14.88</v>
      </c>
      <c r="AB369" s="25">
        <v>35.340000000000003</v>
      </c>
      <c r="AC369" s="25">
        <v>0</v>
      </c>
      <c r="AD369" s="25">
        <v>8.370000000000001</v>
      </c>
      <c r="AE369" s="25">
        <v>11.16</v>
      </c>
      <c r="AF369" s="25">
        <v>7.44</v>
      </c>
      <c r="AG369" s="25">
        <v>3.72</v>
      </c>
      <c r="AH369" s="25">
        <v>0</v>
      </c>
      <c r="AI369" s="25">
        <v>0</v>
      </c>
      <c r="AJ369" s="25">
        <v>6.5100000000000007</v>
      </c>
      <c r="AK369" s="25">
        <v>1.86</v>
      </c>
      <c r="AL369" s="25">
        <v>0</v>
      </c>
      <c r="AM369" s="25">
        <v>15.81</v>
      </c>
      <c r="AN369" s="25">
        <v>39.06</v>
      </c>
      <c r="AO369" s="25">
        <v>5.58</v>
      </c>
      <c r="AP369" s="25">
        <v>13.950000000000001</v>
      </c>
      <c r="AQ369" s="25">
        <v>26.040000000000003</v>
      </c>
      <c r="AR369" s="25">
        <v>17.670000000000002</v>
      </c>
      <c r="AS369" s="25">
        <v>0</v>
      </c>
      <c r="AT369" s="25">
        <v>18.600000000000001</v>
      </c>
      <c r="AU369" s="25">
        <v>33.480000000000004</v>
      </c>
      <c r="AV369" s="25">
        <v>16.740000000000002</v>
      </c>
      <c r="AW369" s="25">
        <v>7.44</v>
      </c>
      <c r="AX369" s="25">
        <v>2.79</v>
      </c>
      <c r="AY369" s="25">
        <v>0</v>
      </c>
      <c r="AZ369" s="25">
        <v>0</v>
      </c>
      <c r="BA369" s="25">
        <v>1.86</v>
      </c>
      <c r="BB369" s="25">
        <v>3.72</v>
      </c>
      <c r="BC369" s="25">
        <v>38.130000000000003</v>
      </c>
      <c r="BD369" s="25">
        <v>22.32</v>
      </c>
      <c r="BE369" s="25">
        <v>0</v>
      </c>
      <c r="BF369" s="25">
        <v>17.670000000000002</v>
      </c>
      <c r="BG369" s="25">
        <v>19.53</v>
      </c>
      <c r="BH369" s="25">
        <v>8.370000000000001</v>
      </c>
      <c r="BI369" s="25">
        <v>5.58</v>
      </c>
      <c r="BJ369" s="25">
        <v>6.5100000000000007</v>
      </c>
      <c r="BK369" s="25">
        <v>0</v>
      </c>
      <c r="BL369" s="25">
        <v>31.62</v>
      </c>
      <c r="BM369" s="25">
        <v>2.79</v>
      </c>
      <c r="BN369" s="25">
        <v>33.480000000000004</v>
      </c>
    </row>
    <row r="370" spans="1:66" x14ac:dyDescent="0.25">
      <c r="B370" t="s">
        <v>18</v>
      </c>
      <c r="C370">
        <v>0.01</v>
      </c>
      <c r="D370">
        <f t="shared" si="45"/>
        <v>0</v>
      </c>
      <c r="E370">
        <v>0</v>
      </c>
      <c r="F370">
        <v>0</v>
      </c>
      <c r="G370">
        <v>0</v>
      </c>
      <c r="H370">
        <v>0</v>
      </c>
      <c r="I370">
        <v>0</v>
      </c>
      <c r="J370" s="22">
        <v>0</v>
      </c>
      <c r="K370" s="22">
        <v>0</v>
      </c>
      <c r="L370" s="22">
        <v>0</v>
      </c>
      <c r="M370" s="22">
        <v>0</v>
      </c>
      <c r="N370" s="22">
        <v>0</v>
      </c>
      <c r="O370" s="24">
        <v>0</v>
      </c>
      <c r="P370" s="24">
        <v>0</v>
      </c>
      <c r="Q370" s="24">
        <v>0</v>
      </c>
      <c r="R370" s="24">
        <v>0</v>
      </c>
      <c r="S370" s="24">
        <v>0</v>
      </c>
      <c r="T370" s="24">
        <v>0</v>
      </c>
      <c r="U370" s="24">
        <v>0</v>
      </c>
      <c r="V370" s="24">
        <v>0</v>
      </c>
      <c r="W370" s="24">
        <v>0</v>
      </c>
      <c r="X370" s="24">
        <v>0</v>
      </c>
      <c r="Y370" s="24">
        <v>0</v>
      </c>
      <c r="Z370" s="24">
        <v>0</v>
      </c>
      <c r="AA370" s="25">
        <v>0</v>
      </c>
      <c r="AB370" s="25">
        <v>0</v>
      </c>
      <c r="AC370" s="25">
        <v>0</v>
      </c>
      <c r="AD370" s="25">
        <v>0</v>
      </c>
      <c r="AE370" s="25">
        <v>0</v>
      </c>
      <c r="AF370" s="25">
        <v>0</v>
      </c>
      <c r="AG370" s="25">
        <v>0</v>
      </c>
      <c r="AH370" s="25">
        <v>0</v>
      </c>
      <c r="AI370" s="25">
        <v>0</v>
      </c>
      <c r="AJ370" s="25">
        <v>0</v>
      </c>
      <c r="AK370" s="25">
        <v>0</v>
      </c>
      <c r="AL370" s="25">
        <v>0</v>
      </c>
      <c r="AM370" s="25">
        <v>0</v>
      </c>
      <c r="AN370" s="25">
        <v>0</v>
      </c>
      <c r="AO370" s="25">
        <v>0</v>
      </c>
      <c r="AP370" s="25">
        <v>0</v>
      </c>
      <c r="AQ370" s="25">
        <v>0</v>
      </c>
      <c r="AR370" s="25">
        <v>0</v>
      </c>
      <c r="AS370" s="25">
        <v>0</v>
      </c>
      <c r="AT370" s="25">
        <v>0</v>
      </c>
      <c r="AU370" s="25">
        <v>0</v>
      </c>
      <c r="AV370" s="25">
        <v>0</v>
      </c>
      <c r="AW370" s="25">
        <v>0</v>
      </c>
      <c r="AX370" s="25">
        <v>0</v>
      </c>
      <c r="AY370" s="25">
        <v>0</v>
      </c>
      <c r="AZ370" s="25">
        <v>0</v>
      </c>
      <c r="BA370" s="25">
        <v>0</v>
      </c>
      <c r="BB370" s="25">
        <v>0</v>
      </c>
      <c r="BC370" s="25">
        <v>0</v>
      </c>
      <c r="BD370" s="25">
        <v>0</v>
      </c>
      <c r="BE370" s="25">
        <v>0</v>
      </c>
      <c r="BF370" s="25">
        <v>0</v>
      </c>
      <c r="BG370" s="25">
        <v>0</v>
      </c>
      <c r="BH370" s="25">
        <v>0</v>
      </c>
      <c r="BI370" s="25">
        <v>0</v>
      </c>
      <c r="BJ370" s="25">
        <v>0</v>
      </c>
      <c r="BK370" s="25">
        <v>0</v>
      </c>
      <c r="BL370" s="25">
        <v>0</v>
      </c>
      <c r="BM370" s="25">
        <v>0</v>
      </c>
      <c r="BN370" s="25">
        <v>0</v>
      </c>
    </row>
    <row r="371" spans="1:66" x14ac:dyDescent="0.25">
      <c r="B371" t="s">
        <v>18</v>
      </c>
      <c r="C371">
        <v>0.02</v>
      </c>
      <c r="D371">
        <f t="shared" si="45"/>
        <v>0</v>
      </c>
      <c r="E371">
        <v>0</v>
      </c>
      <c r="F371">
        <v>0</v>
      </c>
      <c r="G371">
        <v>0</v>
      </c>
      <c r="H371">
        <v>0</v>
      </c>
      <c r="I371">
        <v>0</v>
      </c>
      <c r="J371" s="22">
        <v>0</v>
      </c>
      <c r="K371" s="22">
        <v>0</v>
      </c>
      <c r="L371" s="22">
        <v>0</v>
      </c>
      <c r="M371" s="22">
        <v>0</v>
      </c>
      <c r="N371" s="22">
        <v>0</v>
      </c>
      <c r="O371" s="24">
        <v>0</v>
      </c>
      <c r="P371" s="24">
        <v>0</v>
      </c>
      <c r="Q371" s="24">
        <v>0</v>
      </c>
      <c r="R371" s="24">
        <v>0</v>
      </c>
      <c r="S371" s="24">
        <v>0</v>
      </c>
      <c r="T371" s="24">
        <v>0</v>
      </c>
      <c r="U371" s="24">
        <v>0</v>
      </c>
      <c r="V371" s="24">
        <v>0</v>
      </c>
      <c r="W371" s="24">
        <v>0</v>
      </c>
      <c r="X371" s="24">
        <v>0</v>
      </c>
      <c r="Y371" s="24">
        <v>0</v>
      </c>
      <c r="Z371" s="24">
        <v>0</v>
      </c>
      <c r="AA371" s="25">
        <v>0</v>
      </c>
      <c r="AB371" s="25">
        <v>0</v>
      </c>
      <c r="AC371" s="25">
        <v>0</v>
      </c>
      <c r="AD371" s="25">
        <v>0</v>
      </c>
      <c r="AE371" s="25">
        <v>0</v>
      </c>
      <c r="AF371" s="25">
        <v>0</v>
      </c>
      <c r="AG371" s="25">
        <v>0</v>
      </c>
      <c r="AH371" s="25">
        <v>0</v>
      </c>
      <c r="AI371" s="25">
        <v>0</v>
      </c>
      <c r="AJ371" s="25">
        <v>0</v>
      </c>
      <c r="AK371" s="25">
        <v>0</v>
      </c>
      <c r="AL371" s="25">
        <v>0</v>
      </c>
      <c r="AM371" s="25">
        <v>0</v>
      </c>
      <c r="AN371" s="25">
        <v>0</v>
      </c>
      <c r="AO371" s="25">
        <v>0</v>
      </c>
      <c r="AP371" s="25">
        <v>0</v>
      </c>
      <c r="AQ371" s="25">
        <v>0</v>
      </c>
      <c r="AR371" s="25">
        <v>0</v>
      </c>
      <c r="AS371" s="25">
        <v>0</v>
      </c>
      <c r="AT371" s="25">
        <v>0</v>
      </c>
      <c r="AU371" s="25">
        <v>0</v>
      </c>
      <c r="AV371" s="25">
        <v>0</v>
      </c>
      <c r="AW371" s="25">
        <v>0</v>
      </c>
      <c r="AX371" s="25">
        <v>0</v>
      </c>
      <c r="AY371" s="25">
        <v>0</v>
      </c>
      <c r="AZ371" s="25">
        <v>0</v>
      </c>
      <c r="BA371" s="25">
        <v>0</v>
      </c>
      <c r="BB371" s="25">
        <v>0</v>
      </c>
      <c r="BC371" s="25">
        <v>0</v>
      </c>
      <c r="BD371" s="25">
        <v>0</v>
      </c>
      <c r="BE371" s="25">
        <v>0</v>
      </c>
      <c r="BF371" s="25">
        <v>0</v>
      </c>
      <c r="BG371" s="25">
        <v>0</v>
      </c>
      <c r="BH371" s="25">
        <v>0</v>
      </c>
      <c r="BI371" s="25">
        <v>0</v>
      </c>
      <c r="BJ371" s="25">
        <v>0</v>
      </c>
      <c r="BK371" s="25">
        <v>0</v>
      </c>
      <c r="BL371" s="25">
        <v>0</v>
      </c>
      <c r="BM371" s="25">
        <v>0</v>
      </c>
      <c r="BN371" s="25">
        <v>0</v>
      </c>
    </row>
    <row r="372" spans="1:66" x14ac:dyDescent="0.25">
      <c r="B372" t="s">
        <v>18</v>
      </c>
      <c r="C372">
        <v>0.03</v>
      </c>
      <c r="D372">
        <f t="shared" si="45"/>
        <v>0</v>
      </c>
      <c r="E372">
        <v>0</v>
      </c>
      <c r="F372">
        <v>0</v>
      </c>
      <c r="G372">
        <v>0</v>
      </c>
      <c r="H372">
        <v>0</v>
      </c>
      <c r="I372">
        <v>0</v>
      </c>
      <c r="J372" s="22">
        <v>0</v>
      </c>
      <c r="K372" s="22">
        <v>0</v>
      </c>
      <c r="L372" s="22">
        <v>0</v>
      </c>
      <c r="M372" s="22">
        <v>0</v>
      </c>
      <c r="N372" s="22">
        <v>0</v>
      </c>
      <c r="O372" s="24">
        <v>0</v>
      </c>
      <c r="P372" s="24">
        <v>0</v>
      </c>
      <c r="Q372" s="24">
        <v>0</v>
      </c>
      <c r="R372" s="24">
        <v>0</v>
      </c>
      <c r="S372" s="24">
        <v>0</v>
      </c>
      <c r="T372" s="24">
        <v>0</v>
      </c>
      <c r="U372" s="24">
        <v>0</v>
      </c>
      <c r="V372" s="24">
        <v>0</v>
      </c>
      <c r="W372" s="24">
        <v>0</v>
      </c>
      <c r="X372" s="24">
        <v>0</v>
      </c>
      <c r="Y372" s="24">
        <v>0</v>
      </c>
      <c r="Z372" s="24">
        <v>0</v>
      </c>
      <c r="AA372" s="25">
        <v>0</v>
      </c>
      <c r="AB372" s="25">
        <v>0</v>
      </c>
      <c r="AC372" s="25">
        <v>0</v>
      </c>
      <c r="AD372" s="25">
        <v>0</v>
      </c>
      <c r="AE372" s="25">
        <v>0</v>
      </c>
      <c r="AF372" s="25">
        <v>0</v>
      </c>
      <c r="AG372" s="25">
        <v>0</v>
      </c>
      <c r="AH372" s="25">
        <v>0</v>
      </c>
      <c r="AI372" s="25">
        <v>0</v>
      </c>
      <c r="AJ372" s="25">
        <v>0</v>
      </c>
      <c r="AK372" s="25">
        <v>0</v>
      </c>
      <c r="AL372" s="25">
        <v>0</v>
      </c>
      <c r="AM372" s="25">
        <v>0</v>
      </c>
      <c r="AN372" s="25">
        <v>0</v>
      </c>
      <c r="AO372" s="25">
        <v>0</v>
      </c>
      <c r="AP372" s="25">
        <v>0</v>
      </c>
      <c r="AQ372" s="25">
        <v>0</v>
      </c>
      <c r="AR372" s="25">
        <v>0</v>
      </c>
      <c r="AS372" s="25">
        <v>0</v>
      </c>
      <c r="AT372" s="25">
        <v>0</v>
      </c>
      <c r="AU372" s="25">
        <v>0</v>
      </c>
      <c r="AV372" s="25">
        <v>0</v>
      </c>
      <c r="AW372" s="25">
        <v>0</v>
      </c>
      <c r="AX372" s="25">
        <v>0</v>
      </c>
      <c r="AY372" s="25">
        <v>0</v>
      </c>
      <c r="AZ372" s="25">
        <v>0</v>
      </c>
      <c r="BA372" s="25">
        <v>0</v>
      </c>
      <c r="BB372" s="25">
        <v>0</v>
      </c>
      <c r="BC372" s="25">
        <v>0</v>
      </c>
      <c r="BD372" s="25">
        <v>0</v>
      </c>
      <c r="BE372" s="25">
        <v>0</v>
      </c>
      <c r="BF372" s="25">
        <v>0</v>
      </c>
      <c r="BG372" s="25">
        <v>0</v>
      </c>
      <c r="BH372" s="25">
        <v>0</v>
      </c>
      <c r="BI372" s="25">
        <v>0</v>
      </c>
      <c r="BJ372" s="25">
        <v>0</v>
      </c>
      <c r="BK372" s="25">
        <v>0</v>
      </c>
      <c r="BL372" s="25">
        <v>0</v>
      </c>
      <c r="BM372" s="25">
        <v>0</v>
      </c>
      <c r="BN372" s="25">
        <v>0</v>
      </c>
    </row>
    <row r="373" spans="1:66" x14ac:dyDescent="0.25">
      <c r="B373" t="s">
        <v>18</v>
      </c>
      <c r="C373">
        <v>0.04</v>
      </c>
      <c r="D373">
        <f t="shared" si="45"/>
        <v>0</v>
      </c>
      <c r="E373">
        <v>0</v>
      </c>
      <c r="F373">
        <v>0</v>
      </c>
      <c r="G373">
        <v>0</v>
      </c>
      <c r="H373">
        <v>0</v>
      </c>
      <c r="I373">
        <v>0</v>
      </c>
      <c r="J373" s="22">
        <v>0</v>
      </c>
      <c r="K373" s="22">
        <v>0</v>
      </c>
      <c r="L373" s="22">
        <v>0</v>
      </c>
      <c r="M373" s="22">
        <v>0</v>
      </c>
      <c r="N373" s="22">
        <v>0</v>
      </c>
      <c r="O373" s="24">
        <v>0</v>
      </c>
      <c r="P373" s="24">
        <v>0</v>
      </c>
      <c r="Q373" s="24">
        <v>0</v>
      </c>
      <c r="R373" s="24">
        <v>0</v>
      </c>
      <c r="S373" s="24">
        <v>0</v>
      </c>
      <c r="T373" s="24">
        <v>0</v>
      </c>
      <c r="U373" s="24">
        <v>0</v>
      </c>
      <c r="V373" s="24">
        <v>0</v>
      </c>
      <c r="W373" s="24">
        <v>0</v>
      </c>
      <c r="X373" s="24">
        <v>0</v>
      </c>
      <c r="Y373" s="24">
        <v>0</v>
      </c>
      <c r="Z373" s="24">
        <v>0</v>
      </c>
      <c r="AA373" s="25">
        <v>0</v>
      </c>
      <c r="AB373" s="25">
        <v>0</v>
      </c>
      <c r="AC373" s="25">
        <v>0</v>
      </c>
      <c r="AD373" s="25">
        <v>0</v>
      </c>
      <c r="AE373" s="25">
        <v>0</v>
      </c>
      <c r="AF373" s="25">
        <v>0</v>
      </c>
      <c r="AG373" s="25">
        <v>0</v>
      </c>
      <c r="AH373" s="25">
        <v>0</v>
      </c>
      <c r="AI373" s="25">
        <v>0</v>
      </c>
      <c r="AJ373" s="25">
        <v>0</v>
      </c>
      <c r="AK373" s="25">
        <v>0</v>
      </c>
      <c r="AL373" s="25">
        <v>0</v>
      </c>
      <c r="AM373" s="25">
        <v>0</v>
      </c>
      <c r="AN373" s="25">
        <v>0</v>
      </c>
      <c r="AO373" s="25">
        <v>0</v>
      </c>
      <c r="AP373" s="25">
        <v>0</v>
      </c>
      <c r="AQ373" s="25">
        <v>0</v>
      </c>
      <c r="AR373" s="25">
        <v>0</v>
      </c>
      <c r="AS373" s="25">
        <v>0</v>
      </c>
      <c r="AT373" s="25">
        <v>0</v>
      </c>
      <c r="AU373" s="25">
        <v>0</v>
      </c>
      <c r="AV373" s="25">
        <v>0</v>
      </c>
      <c r="AW373" s="25">
        <v>0</v>
      </c>
      <c r="AX373" s="25">
        <v>0</v>
      </c>
      <c r="AY373" s="25">
        <v>0</v>
      </c>
      <c r="AZ373" s="25">
        <v>0</v>
      </c>
      <c r="BA373" s="25">
        <v>0</v>
      </c>
      <c r="BB373" s="25">
        <v>0</v>
      </c>
      <c r="BC373" s="25">
        <v>0</v>
      </c>
      <c r="BD373" s="25">
        <v>0</v>
      </c>
      <c r="BE373" s="25">
        <v>0</v>
      </c>
      <c r="BF373" s="25">
        <v>0</v>
      </c>
      <c r="BG373" s="25">
        <v>0</v>
      </c>
      <c r="BH373" s="25">
        <v>0</v>
      </c>
      <c r="BI373" s="25">
        <v>0</v>
      </c>
      <c r="BJ373" s="25">
        <v>0</v>
      </c>
      <c r="BK373" s="25">
        <v>0</v>
      </c>
      <c r="BL373" s="25">
        <v>0</v>
      </c>
      <c r="BM373" s="25">
        <v>0</v>
      </c>
      <c r="BN373" s="25">
        <v>0</v>
      </c>
    </row>
    <row r="374" spans="1:66" x14ac:dyDescent="0.25">
      <c r="B374" t="s">
        <v>18</v>
      </c>
      <c r="C374">
        <v>0.05</v>
      </c>
      <c r="D374">
        <f t="shared" si="45"/>
        <v>0</v>
      </c>
      <c r="E374">
        <v>0</v>
      </c>
      <c r="F374">
        <v>0</v>
      </c>
      <c r="G374">
        <v>0</v>
      </c>
      <c r="H374">
        <v>0</v>
      </c>
      <c r="I374">
        <v>0</v>
      </c>
      <c r="J374" s="22">
        <v>0</v>
      </c>
      <c r="K374" s="22">
        <v>0</v>
      </c>
      <c r="L374" s="22">
        <v>0</v>
      </c>
      <c r="M374" s="22">
        <v>0</v>
      </c>
      <c r="N374" s="22">
        <v>0</v>
      </c>
      <c r="O374" s="24">
        <v>0</v>
      </c>
      <c r="P374" s="24">
        <v>0</v>
      </c>
      <c r="Q374" s="24">
        <v>0</v>
      </c>
      <c r="R374" s="24">
        <v>0</v>
      </c>
      <c r="S374" s="24">
        <v>0</v>
      </c>
      <c r="T374" s="24">
        <v>0</v>
      </c>
      <c r="U374" s="24">
        <v>0</v>
      </c>
      <c r="V374" s="24">
        <v>0</v>
      </c>
      <c r="W374" s="24">
        <v>0</v>
      </c>
      <c r="X374" s="24">
        <v>0</v>
      </c>
      <c r="Y374" s="24">
        <v>0</v>
      </c>
      <c r="Z374" s="24">
        <v>0</v>
      </c>
      <c r="AA374" s="25">
        <v>0</v>
      </c>
      <c r="AB374" s="25">
        <v>0</v>
      </c>
      <c r="AC374" s="25">
        <v>0</v>
      </c>
      <c r="AD374" s="25">
        <v>0</v>
      </c>
      <c r="AE374" s="25">
        <v>0</v>
      </c>
      <c r="AF374" s="25">
        <v>0</v>
      </c>
      <c r="AG374" s="25">
        <v>0</v>
      </c>
      <c r="AH374" s="25">
        <v>0</v>
      </c>
      <c r="AI374" s="25">
        <v>0</v>
      </c>
      <c r="AJ374" s="25">
        <v>0</v>
      </c>
      <c r="AK374" s="25">
        <v>0</v>
      </c>
      <c r="AL374" s="25">
        <v>0</v>
      </c>
      <c r="AM374" s="25">
        <v>0</v>
      </c>
      <c r="AN374" s="25">
        <v>0</v>
      </c>
      <c r="AO374" s="25">
        <v>0</v>
      </c>
      <c r="AP374" s="25">
        <v>0</v>
      </c>
      <c r="AQ374" s="25">
        <v>0</v>
      </c>
      <c r="AR374" s="25">
        <v>0</v>
      </c>
      <c r="AS374" s="25">
        <v>0</v>
      </c>
      <c r="AT374" s="25">
        <v>0</v>
      </c>
      <c r="AU374" s="25">
        <v>0</v>
      </c>
      <c r="AV374" s="25">
        <v>0</v>
      </c>
      <c r="AW374" s="25">
        <v>0</v>
      </c>
      <c r="AX374" s="25">
        <v>0</v>
      </c>
      <c r="AY374" s="25">
        <v>0</v>
      </c>
      <c r="AZ374" s="25">
        <v>0</v>
      </c>
      <c r="BA374" s="25">
        <v>0</v>
      </c>
      <c r="BB374" s="25">
        <v>0</v>
      </c>
      <c r="BC374" s="25">
        <v>0</v>
      </c>
      <c r="BD374" s="25">
        <v>0</v>
      </c>
      <c r="BE374" s="25">
        <v>0</v>
      </c>
      <c r="BF374" s="25">
        <v>0</v>
      </c>
      <c r="BG374" s="25">
        <v>0</v>
      </c>
      <c r="BH374" s="25">
        <v>0</v>
      </c>
      <c r="BI374" s="25">
        <v>0</v>
      </c>
      <c r="BJ374" s="25">
        <v>0</v>
      </c>
      <c r="BK374" s="25">
        <v>0</v>
      </c>
      <c r="BL374" s="25">
        <v>0</v>
      </c>
      <c r="BM374" s="25">
        <v>0</v>
      </c>
      <c r="BN374" s="25">
        <v>0</v>
      </c>
    </row>
    <row r="375" spans="1:66" x14ac:dyDescent="0.25">
      <c r="A375" s="6">
        <v>45261</v>
      </c>
      <c r="B375" t="s">
        <v>18</v>
      </c>
      <c r="C375">
        <v>1</v>
      </c>
      <c r="D375">
        <f t="shared" si="45"/>
        <v>395.25</v>
      </c>
      <c r="E375">
        <f t="shared" ref="E375:E405" si="50">SUM(BE375:BN375)</f>
        <v>101.37</v>
      </c>
      <c r="F375">
        <f t="shared" ref="F375:F405" si="51">SUM(AA375:AJ375)</f>
        <v>79.98</v>
      </c>
      <c r="G375">
        <f t="shared" ref="G375:G405" si="52">SUM(AU375:BD375)</f>
        <v>86.49</v>
      </c>
      <c r="H375">
        <f t="shared" ref="H375:H405" si="53">SUM(AL375:AT375)</f>
        <v>127.41</v>
      </c>
      <c r="I375">
        <v>0</v>
      </c>
      <c r="J375" s="22">
        <v>0.46500000000000002</v>
      </c>
      <c r="K375" s="22">
        <v>0.61380000000000001</v>
      </c>
      <c r="L375" s="22">
        <v>0.52080000000000004</v>
      </c>
      <c r="M375" s="22">
        <v>0.53010000000000013</v>
      </c>
      <c r="N375" s="22">
        <v>0.88350000000000006</v>
      </c>
      <c r="O375" s="24">
        <v>0.6603</v>
      </c>
      <c r="P375" s="24">
        <v>0.50220000000000009</v>
      </c>
      <c r="Q375" s="24">
        <v>0.92070000000000007</v>
      </c>
      <c r="R375" s="24">
        <v>0.51150000000000007</v>
      </c>
      <c r="S375" s="24">
        <v>0.61380000000000001</v>
      </c>
      <c r="T375" s="24">
        <v>0.91139999999999999</v>
      </c>
      <c r="U375" s="24">
        <v>0.47430000000000005</v>
      </c>
      <c r="V375" s="24">
        <v>0.27900000000000003</v>
      </c>
      <c r="W375" s="24">
        <v>0.59520000000000006</v>
      </c>
      <c r="X375" s="24">
        <v>0.79980000000000007</v>
      </c>
      <c r="Y375" s="24">
        <v>0.86490000000000011</v>
      </c>
      <c r="Z375" s="24">
        <v>0.53010000000000013</v>
      </c>
      <c r="AA375" s="25">
        <v>13.020000000000001</v>
      </c>
      <c r="AB375" s="25">
        <v>0</v>
      </c>
      <c r="AC375" s="25">
        <v>23.25</v>
      </c>
      <c r="AD375" s="25">
        <v>0</v>
      </c>
      <c r="AE375" s="25">
        <v>2.79</v>
      </c>
      <c r="AF375" s="25">
        <v>4.6500000000000004</v>
      </c>
      <c r="AG375" s="25">
        <v>26.970000000000002</v>
      </c>
      <c r="AH375" s="25">
        <v>0</v>
      </c>
      <c r="AI375" s="25">
        <v>0</v>
      </c>
      <c r="AJ375" s="25">
        <v>9.3000000000000007</v>
      </c>
      <c r="AK375" s="25">
        <v>10.23</v>
      </c>
      <c r="AL375" s="25">
        <v>6.5100000000000007</v>
      </c>
      <c r="AM375" s="25">
        <v>12.09</v>
      </c>
      <c r="AN375" s="25">
        <v>13.020000000000001</v>
      </c>
      <c r="AO375" s="25">
        <v>0.93</v>
      </c>
      <c r="AP375" s="25">
        <v>5.58</v>
      </c>
      <c r="AQ375" s="25">
        <v>32.550000000000004</v>
      </c>
      <c r="AR375" s="25">
        <v>18.600000000000001</v>
      </c>
      <c r="AS375" s="25">
        <v>38.130000000000003</v>
      </c>
      <c r="AT375" s="25">
        <v>0</v>
      </c>
      <c r="AU375" s="25">
        <v>0</v>
      </c>
      <c r="AV375" s="25">
        <v>8.370000000000001</v>
      </c>
      <c r="AW375" s="25">
        <v>0</v>
      </c>
      <c r="AX375" s="25">
        <v>15.81</v>
      </c>
      <c r="AY375" s="25">
        <v>0</v>
      </c>
      <c r="AZ375" s="25">
        <v>5.58</v>
      </c>
      <c r="BA375" s="25">
        <v>0</v>
      </c>
      <c r="BB375" s="25">
        <v>38.130000000000003</v>
      </c>
      <c r="BC375" s="25">
        <v>14.88</v>
      </c>
      <c r="BD375" s="25">
        <v>3.72</v>
      </c>
      <c r="BE375" s="25">
        <v>0</v>
      </c>
      <c r="BF375" s="25">
        <v>11.16</v>
      </c>
      <c r="BG375" s="25">
        <v>0</v>
      </c>
      <c r="BH375" s="25">
        <v>10.23</v>
      </c>
      <c r="BI375" s="25">
        <v>1.86</v>
      </c>
      <c r="BJ375" s="25">
        <v>2.79</v>
      </c>
      <c r="BK375" s="25">
        <v>21.39</v>
      </c>
      <c r="BL375" s="25">
        <v>13.020000000000001</v>
      </c>
      <c r="BM375" s="25">
        <v>9.3000000000000007</v>
      </c>
      <c r="BN375" s="25">
        <v>31.62</v>
      </c>
    </row>
    <row r="376" spans="1:66" x14ac:dyDescent="0.25">
      <c r="A376" s="6">
        <v>45262</v>
      </c>
      <c r="B376" t="s">
        <v>18</v>
      </c>
      <c r="C376">
        <v>2</v>
      </c>
      <c r="D376">
        <f t="shared" si="45"/>
        <v>498.48</v>
      </c>
      <c r="E376">
        <f t="shared" si="50"/>
        <v>107.88000000000001</v>
      </c>
      <c r="F376">
        <f t="shared" si="51"/>
        <v>63.239999999999995</v>
      </c>
      <c r="G376">
        <f t="shared" si="52"/>
        <v>145.08000000000001</v>
      </c>
      <c r="H376">
        <f t="shared" si="53"/>
        <v>182.27999999999997</v>
      </c>
      <c r="I376">
        <v>0</v>
      </c>
      <c r="J376" s="22">
        <v>0.71610000000000007</v>
      </c>
      <c r="K376" s="22">
        <v>0.80910000000000004</v>
      </c>
      <c r="L376" s="22">
        <v>0.66959999999999997</v>
      </c>
      <c r="M376" s="22">
        <v>0.80910000000000004</v>
      </c>
      <c r="N376" s="22">
        <v>0.84630000000000005</v>
      </c>
      <c r="O376" s="24">
        <v>0.90210000000000001</v>
      </c>
      <c r="P376" s="24">
        <v>0.69750000000000001</v>
      </c>
      <c r="Q376" s="24">
        <v>0.59520000000000006</v>
      </c>
      <c r="R376" s="24">
        <v>0.8277000000000001</v>
      </c>
      <c r="S376" s="24">
        <v>0.63240000000000007</v>
      </c>
      <c r="T376" s="24">
        <v>0.74400000000000011</v>
      </c>
      <c r="U376" s="24">
        <v>0.42780000000000001</v>
      </c>
      <c r="V376" s="24">
        <v>0.85560000000000003</v>
      </c>
      <c r="W376" s="24">
        <v>0.88350000000000006</v>
      </c>
      <c r="X376" s="24">
        <v>0.81840000000000002</v>
      </c>
      <c r="Y376" s="24">
        <v>0.31620000000000004</v>
      </c>
      <c r="Z376" s="24">
        <v>0.6603</v>
      </c>
      <c r="AA376" s="25">
        <v>0</v>
      </c>
      <c r="AB376" s="25">
        <v>20.46</v>
      </c>
      <c r="AC376" s="25">
        <v>20.46</v>
      </c>
      <c r="AD376" s="25">
        <v>1.86</v>
      </c>
      <c r="AE376" s="25">
        <v>6.5100000000000007</v>
      </c>
      <c r="AF376" s="25">
        <v>1.86</v>
      </c>
      <c r="AG376" s="25">
        <v>0</v>
      </c>
      <c r="AH376" s="25">
        <v>0</v>
      </c>
      <c r="AI376" s="25">
        <v>8.370000000000001</v>
      </c>
      <c r="AJ376" s="25">
        <v>3.72</v>
      </c>
      <c r="AK376" s="25">
        <v>14.88</v>
      </c>
      <c r="AL376" s="25">
        <v>22.32</v>
      </c>
      <c r="AM376" s="25">
        <v>14.88</v>
      </c>
      <c r="AN376" s="25">
        <v>0</v>
      </c>
      <c r="AO376" s="25">
        <v>17.670000000000002</v>
      </c>
      <c r="AP376" s="25">
        <v>25.110000000000003</v>
      </c>
      <c r="AQ376" s="25">
        <v>32.550000000000004</v>
      </c>
      <c r="AR376" s="25">
        <v>22.32</v>
      </c>
      <c r="AS376" s="25">
        <v>40.92</v>
      </c>
      <c r="AT376" s="25">
        <v>6.5100000000000007</v>
      </c>
      <c r="AU376" s="25">
        <v>0</v>
      </c>
      <c r="AV376" s="25">
        <v>16.740000000000002</v>
      </c>
      <c r="AW376" s="25">
        <v>39.06</v>
      </c>
      <c r="AX376" s="25">
        <v>32.550000000000004</v>
      </c>
      <c r="AY376" s="25">
        <v>0</v>
      </c>
      <c r="AZ376" s="25">
        <v>10.23</v>
      </c>
      <c r="BA376" s="25">
        <v>0</v>
      </c>
      <c r="BB376" s="25">
        <v>9.3000000000000007</v>
      </c>
      <c r="BC376" s="25">
        <v>15.81</v>
      </c>
      <c r="BD376" s="25">
        <v>21.39</v>
      </c>
      <c r="BE376" s="25">
        <v>9.3000000000000007</v>
      </c>
      <c r="BF376" s="25">
        <v>12.09</v>
      </c>
      <c r="BG376" s="25">
        <v>39.99</v>
      </c>
      <c r="BH376" s="25">
        <v>3.72</v>
      </c>
      <c r="BI376" s="25">
        <v>7.44</v>
      </c>
      <c r="BJ376" s="25">
        <v>0.93</v>
      </c>
      <c r="BK376" s="25">
        <v>11.16</v>
      </c>
      <c r="BL376" s="25">
        <v>8.370000000000001</v>
      </c>
      <c r="BM376" s="25">
        <v>0</v>
      </c>
      <c r="BN376" s="25">
        <v>14.88</v>
      </c>
    </row>
    <row r="377" spans="1:66" x14ac:dyDescent="0.25">
      <c r="A377" s="6">
        <v>45263</v>
      </c>
      <c r="B377" t="s">
        <v>18</v>
      </c>
      <c r="C377">
        <v>3</v>
      </c>
      <c r="D377">
        <f t="shared" si="45"/>
        <v>393.39000000000004</v>
      </c>
      <c r="E377">
        <f t="shared" si="50"/>
        <v>131.13000000000002</v>
      </c>
      <c r="F377">
        <f t="shared" si="51"/>
        <v>101.37</v>
      </c>
      <c r="G377">
        <f t="shared" si="52"/>
        <v>89.280000000000015</v>
      </c>
      <c r="H377">
        <f t="shared" si="53"/>
        <v>71.610000000000014</v>
      </c>
      <c r="I377">
        <v>0</v>
      </c>
      <c r="J377" s="22">
        <v>0.31620000000000004</v>
      </c>
      <c r="K377" s="22">
        <v>0.50220000000000009</v>
      </c>
      <c r="L377" s="22">
        <v>0.77190000000000014</v>
      </c>
      <c r="M377" s="22">
        <v>0.6603</v>
      </c>
      <c r="N377" s="22">
        <v>0.88350000000000006</v>
      </c>
      <c r="O377" s="24">
        <v>0.87420000000000009</v>
      </c>
      <c r="P377" s="24">
        <v>0.90210000000000001</v>
      </c>
      <c r="Q377" s="24">
        <v>0.22320000000000001</v>
      </c>
      <c r="R377" s="24">
        <v>0.90210000000000001</v>
      </c>
      <c r="S377" s="24">
        <v>0.58590000000000009</v>
      </c>
      <c r="T377" s="24">
        <v>0.93</v>
      </c>
      <c r="U377" s="24">
        <v>0.79049999999999998</v>
      </c>
      <c r="V377" s="24">
        <v>0.6603</v>
      </c>
      <c r="W377" s="24">
        <v>0.87420000000000009</v>
      </c>
      <c r="X377" s="24">
        <v>0.87420000000000009</v>
      </c>
      <c r="Y377" s="24">
        <v>0.23250000000000001</v>
      </c>
      <c r="Z377" s="24">
        <v>0.3906</v>
      </c>
      <c r="AA377" s="25">
        <v>5.58</v>
      </c>
      <c r="AB377" s="25">
        <v>12.09</v>
      </c>
      <c r="AC377" s="25">
        <v>0</v>
      </c>
      <c r="AD377" s="25">
        <v>12.09</v>
      </c>
      <c r="AE377" s="25">
        <v>13.950000000000001</v>
      </c>
      <c r="AF377" s="25">
        <v>35.340000000000003</v>
      </c>
      <c r="AG377" s="25">
        <v>13.020000000000001</v>
      </c>
      <c r="AH377" s="25">
        <v>0</v>
      </c>
      <c r="AI377" s="25">
        <v>7.44</v>
      </c>
      <c r="AJ377" s="25">
        <v>1.86</v>
      </c>
      <c r="AK377" s="25">
        <v>0</v>
      </c>
      <c r="AL377" s="25">
        <v>16.740000000000002</v>
      </c>
      <c r="AM377" s="25">
        <v>21.39</v>
      </c>
      <c r="AN377" s="25">
        <v>6.5100000000000007</v>
      </c>
      <c r="AO377" s="25">
        <v>22.32</v>
      </c>
      <c r="AP377" s="25">
        <v>0.93</v>
      </c>
      <c r="AQ377" s="25">
        <v>0</v>
      </c>
      <c r="AR377" s="25">
        <v>0</v>
      </c>
      <c r="AS377" s="25">
        <v>3.72</v>
      </c>
      <c r="AT377" s="25">
        <v>0</v>
      </c>
      <c r="AU377" s="25">
        <v>14.88</v>
      </c>
      <c r="AV377" s="25">
        <v>5.58</v>
      </c>
      <c r="AW377" s="25">
        <v>0</v>
      </c>
      <c r="AX377" s="25">
        <v>0</v>
      </c>
      <c r="AY377" s="25">
        <v>7.44</v>
      </c>
      <c r="AZ377" s="25">
        <v>19.53</v>
      </c>
      <c r="BA377" s="25">
        <v>0</v>
      </c>
      <c r="BB377" s="25">
        <v>0</v>
      </c>
      <c r="BC377" s="25">
        <v>14.88</v>
      </c>
      <c r="BD377" s="25">
        <v>26.970000000000002</v>
      </c>
      <c r="BE377" s="25">
        <v>3.72</v>
      </c>
      <c r="BF377" s="25">
        <v>11.16</v>
      </c>
      <c r="BG377" s="25">
        <v>13.020000000000001</v>
      </c>
      <c r="BH377" s="25">
        <v>4.6500000000000004</v>
      </c>
      <c r="BI377" s="25">
        <v>33.480000000000004</v>
      </c>
      <c r="BJ377" s="25">
        <v>2.79</v>
      </c>
      <c r="BK377" s="25">
        <v>1.86</v>
      </c>
      <c r="BL377" s="25">
        <v>32.550000000000004</v>
      </c>
      <c r="BM377" s="25">
        <v>27.900000000000002</v>
      </c>
      <c r="BN377" s="25">
        <v>0</v>
      </c>
    </row>
    <row r="378" spans="1:66" x14ac:dyDescent="0.25">
      <c r="A378" s="6">
        <v>45264</v>
      </c>
      <c r="B378" t="s">
        <v>18</v>
      </c>
      <c r="C378">
        <v>4</v>
      </c>
      <c r="D378">
        <f t="shared" si="45"/>
        <v>485.46</v>
      </c>
      <c r="E378">
        <f t="shared" si="50"/>
        <v>133.91999999999999</v>
      </c>
      <c r="F378">
        <f t="shared" si="51"/>
        <v>138.57</v>
      </c>
      <c r="G378">
        <f t="shared" si="52"/>
        <v>112.53</v>
      </c>
      <c r="H378">
        <f t="shared" si="53"/>
        <v>100.44000000000001</v>
      </c>
      <c r="I378">
        <v>0</v>
      </c>
      <c r="J378" s="22">
        <v>0.18600000000000003</v>
      </c>
      <c r="K378" s="22">
        <v>0.64170000000000005</v>
      </c>
      <c r="L378" s="22">
        <v>0.72540000000000004</v>
      </c>
      <c r="M378" s="22">
        <v>0.77190000000000014</v>
      </c>
      <c r="N378" s="22">
        <v>0.65100000000000013</v>
      </c>
      <c r="O378" s="24">
        <v>0.3906</v>
      </c>
      <c r="P378" s="24">
        <v>0.85560000000000003</v>
      </c>
      <c r="Q378" s="24">
        <v>0.89280000000000004</v>
      </c>
      <c r="R378" s="24">
        <v>0.79049999999999998</v>
      </c>
      <c r="S378" s="24">
        <v>0.8277000000000001</v>
      </c>
      <c r="T378" s="24">
        <v>0.74400000000000011</v>
      </c>
      <c r="U378" s="24">
        <v>0.31620000000000004</v>
      </c>
      <c r="V378" s="24">
        <v>0.80910000000000004</v>
      </c>
      <c r="W378" s="24">
        <v>0.71610000000000007</v>
      </c>
      <c r="X378" s="24">
        <v>0.91139999999999999</v>
      </c>
      <c r="Y378" s="24">
        <v>0.5766</v>
      </c>
      <c r="Z378" s="24">
        <v>0.86490000000000011</v>
      </c>
      <c r="AA378" s="25">
        <v>0</v>
      </c>
      <c r="AB378" s="25">
        <v>20.46</v>
      </c>
      <c r="AC378" s="25">
        <v>3.72</v>
      </c>
      <c r="AD378" s="25">
        <v>0</v>
      </c>
      <c r="AE378" s="25">
        <v>5.58</v>
      </c>
      <c r="AF378" s="25">
        <v>0</v>
      </c>
      <c r="AG378" s="25">
        <v>0</v>
      </c>
      <c r="AH378" s="25">
        <v>43.71</v>
      </c>
      <c r="AI378" s="25">
        <v>39.06</v>
      </c>
      <c r="AJ378" s="25">
        <v>26.040000000000003</v>
      </c>
      <c r="AK378" s="25">
        <v>4.6500000000000004</v>
      </c>
      <c r="AL378" s="25">
        <v>0</v>
      </c>
      <c r="AM378" s="25">
        <v>13.020000000000001</v>
      </c>
      <c r="AN378" s="25">
        <v>20.46</v>
      </c>
      <c r="AO378" s="25">
        <v>9.3000000000000007</v>
      </c>
      <c r="AP378" s="25">
        <v>1.86</v>
      </c>
      <c r="AQ378" s="25">
        <v>34.410000000000004</v>
      </c>
      <c r="AR378" s="25">
        <v>5.58</v>
      </c>
      <c r="AS378" s="25">
        <v>1.86</v>
      </c>
      <c r="AT378" s="25">
        <v>13.950000000000001</v>
      </c>
      <c r="AU378" s="25">
        <v>11.16</v>
      </c>
      <c r="AV378" s="25">
        <v>14.88</v>
      </c>
      <c r="AW378" s="25">
        <v>12.09</v>
      </c>
      <c r="AX378" s="25">
        <v>9.3000000000000007</v>
      </c>
      <c r="AY378" s="25">
        <v>3.72</v>
      </c>
      <c r="AZ378" s="25">
        <v>0</v>
      </c>
      <c r="BA378" s="25">
        <v>0.93</v>
      </c>
      <c r="BB378" s="25">
        <v>0</v>
      </c>
      <c r="BC378" s="25">
        <v>21.39</v>
      </c>
      <c r="BD378" s="25">
        <v>39.06</v>
      </c>
      <c r="BE378" s="25">
        <v>9.3000000000000007</v>
      </c>
      <c r="BF378" s="25">
        <v>3.72</v>
      </c>
      <c r="BG378" s="25">
        <v>13.020000000000001</v>
      </c>
      <c r="BH378" s="25">
        <v>24.18</v>
      </c>
      <c r="BI378" s="25">
        <v>30.69</v>
      </c>
      <c r="BJ378" s="25">
        <v>40.92</v>
      </c>
      <c r="BK378" s="25">
        <v>5.58</v>
      </c>
      <c r="BL378" s="25">
        <v>0</v>
      </c>
      <c r="BM378" s="25">
        <v>6.5100000000000007</v>
      </c>
      <c r="BN378" s="25">
        <v>0</v>
      </c>
    </row>
    <row r="379" spans="1:66" x14ac:dyDescent="0.25">
      <c r="A379" s="6">
        <v>45265</v>
      </c>
      <c r="B379" t="s">
        <v>18</v>
      </c>
      <c r="C379">
        <v>5</v>
      </c>
      <c r="D379">
        <f t="shared" si="45"/>
        <v>437.10000000000014</v>
      </c>
      <c r="E379">
        <f t="shared" si="50"/>
        <v>100.44000000000001</v>
      </c>
      <c r="F379">
        <f t="shared" si="51"/>
        <v>71.610000000000014</v>
      </c>
      <c r="G379">
        <f t="shared" si="52"/>
        <v>135.78000000000011</v>
      </c>
      <c r="H379">
        <f t="shared" si="53"/>
        <v>129.27000000000001</v>
      </c>
      <c r="I379">
        <v>0</v>
      </c>
      <c r="J379" s="22">
        <v>0.79980000000000007</v>
      </c>
      <c r="K379" s="22">
        <v>0.71610000000000007</v>
      </c>
      <c r="L379" s="22">
        <v>0.6603</v>
      </c>
      <c r="M379" s="22">
        <v>0.79980000000000007</v>
      </c>
      <c r="N379" s="22">
        <v>0.53010000000000013</v>
      </c>
      <c r="O379" s="24">
        <v>0.86490000000000011</v>
      </c>
      <c r="P379" s="24">
        <v>0.24180000000000001</v>
      </c>
      <c r="Q379" s="24">
        <v>0.3906</v>
      </c>
      <c r="R379" s="24">
        <v>0.73470000000000002</v>
      </c>
      <c r="S379" s="24">
        <v>0.81840000000000002</v>
      </c>
      <c r="T379" s="24">
        <v>0.93</v>
      </c>
      <c r="U379" s="24">
        <v>0.18600000000000003</v>
      </c>
      <c r="V379" s="24">
        <v>0.33479999999999999</v>
      </c>
      <c r="W379" s="24">
        <v>0.35340000000000005</v>
      </c>
      <c r="X379" s="24">
        <v>0.23250000000000001</v>
      </c>
      <c r="Y379" s="24">
        <v>0.54869999999999997</v>
      </c>
      <c r="Z379" s="24">
        <v>0.68820000000000003</v>
      </c>
      <c r="AA379" s="25">
        <v>0</v>
      </c>
      <c r="AB379" s="25">
        <v>0</v>
      </c>
      <c r="AC379" s="25">
        <v>0</v>
      </c>
      <c r="AD379" s="25">
        <v>0</v>
      </c>
      <c r="AE379" s="25">
        <v>0</v>
      </c>
      <c r="AF379" s="25">
        <v>36.270000000000003</v>
      </c>
      <c r="AG379" s="25">
        <v>0</v>
      </c>
      <c r="AH379" s="25">
        <v>0</v>
      </c>
      <c r="AI379" s="25">
        <v>32.550000000000004</v>
      </c>
      <c r="AJ379" s="25">
        <v>2.79</v>
      </c>
      <c r="AK379" s="25">
        <v>22.32</v>
      </c>
      <c r="AL379" s="25">
        <v>9.3000000000000007</v>
      </c>
      <c r="AM379" s="25">
        <v>38.130000000000003</v>
      </c>
      <c r="AN379" s="25">
        <v>19.53</v>
      </c>
      <c r="AO379" s="25">
        <v>0</v>
      </c>
      <c r="AP379" s="25">
        <v>0</v>
      </c>
      <c r="AQ379" s="25">
        <v>17.670000000000002</v>
      </c>
      <c r="AR379" s="25">
        <v>4.6500000000000004</v>
      </c>
      <c r="AS379" s="25">
        <v>19.53</v>
      </c>
      <c r="AT379" s="25">
        <v>20.46</v>
      </c>
      <c r="AU379" s="25">
        <v>0.93</v>
      </c>
      <c r="AV379" s="25">
        <v>27.900000000000109</v>
      </c>
      <c r="AW379" s="25">
        <v>0</v>
      </c>
      <c r="AX379" s="25">
        <v>32.550000000000004</v>
      </c>
      <c r="AY379" s="25">
        <v>0</v>
      </c>
      <c r="AZ379" s="25">
        <v>0</v>
      </c>
      <c r="BA379" s="25">
        <v>38.130000000000003</v>
      </c>
      <c r="BB379" s="25">
        <v>2.79</v>
      </c>
      <c r="BC379" s="25">
        <v>1.86</v>
      </c>
      <c r="BD379" s="25">
        <v>31.62</v>
      </c>
      <c r="BE379" s="25">
        <v>26.040000000000003</v>
      </c>
      <c r="BF379" s="25">
        <v>0</v>
      </c>
      <c r="BG379" s="25">
        <v>8.370000000000001</v>
      </c>
      <c r="BH379" s="25">
        <v>4.6500000000000004</v>
      </c>
      <c r="BI379" s="25">
        <v>11.16</v>
      </c>
      <c r="BJ379" s="25">
        <v>0</v>
      </c>
      <c r="BK379" s="25">
        <v>33.480000000000004</v>
      </c>
      <c r="BL379" s="25">
        <v>10.23</v>
      </c>
      <c r="BM379" s="25">
        <v>6.5100000000000007</v>
      </c>
      <c r="BN379" s="25">
        <v>0</v>
      </c>
    </row>
    <row r="380" spans="1:66" x14ac:dyDescent="0.25">
      <c r="A380" s="6">
        <v>45266</v>
      </c>
      <c r="B380" t="s">
        <v>18</v>
      </c>
      <c r="C380">
        <v>6</v>
      </c>
      <c r="D380">
        <f t="shared" si="45"/>
        <v>445.47000000000014</v>
      </c>
      <c r="E380">
        <f t="shared" si="50"/>
        <v>80.910000000000025</v>
      </c>
      <c r="F380">
        <f t="shared" si="51"/>
        <v>123.69000000000011</v>
      </c>
      <c r="G380">
        <f t="shared" si="52"/>
        <v>99.51</v>
      </c>
      <c r="H380">
        <f t="shared" si="53"/>
        <v>141.36000000000001</v>
      </c>
      <c r="I380">
        <v>0</v>
      </c>
      <c r="J380" s="22">
        <v>0.74400000000000011</v>
      </c>
      <c r="K380" s="22">
        <v>0.61380000000000001</v>
      </c>
      <c r="L380" s="22">
        <v>0.83700000000000008</v>
      </c>
      <c r="M380" s="22">
        <v>0.74400000000000011</v>
      </c>
      <c r="N380" s="22">
        <v>0.86490000000000011</v>
      </c>
      <c r="O380" s="24">
        <v>0.77190000000000014</v>
      </c>
      <c r="P380" s="24">
        <v>0.12090000000000001</v>
      </c>
      <c r="Q380" s="24">
        <v>0.1116</v>
      </c>
      <c r="R380" s="24">
        <v>0.6603</v>
      </c>
      <c r="S380" s="24">
        <v>0.90210000000000001</v>
      </c>
      <c r="T380" s="24">
        <v>0.53010000000000013</v>
      </c>
      <c r="U380" s="24">
        <v>0.33479999999999999</v>
      </c>
      <c r="V380" s="24">
        <v>0.83700000000000008</v>
      </c>
      <c r="W380" s="24">
        <v>0.2883</v>
      </c>
      <c r="X380" s="24">
        <v>0.91139999999999999</v>
      </c>
      <c r="Y380" s="24">
        <v>0.29760000000000003</v>
      </c>
      <c r="Z380" s="24">
        <v>0.53010000000000013</v>
      </c>
      <c r="AA380" s="25">
        <v>23.25</v>
      </c>
      <c r="AB380" s="25">
        <v>14.88</v>
      </c>
      <c r="AC380" s="25">
        <v>29.76</v>
      </c>
      <c r="AD380" s="25">
        <v>1.86</v>
      </c>
      <c r="AE380" s="25">
        <v>0.93000000000010574</v>
      </c>
      <c r="AF380" s="25">
        <v>23.25</v>
      </c>
      <c r="AG380" s="25">
        <v>0</v>
      </c>
      <c r="AH380" s="25">
        <v>0</v>
      </c>
      <c r="AI380" s="25">
        <v>28.830000000000002</v>
      </c>
      <c r="AJ380" s="25">
        <v>0.93</v>
      </c>
      <c r="AK380" s="25">
        <v>27.900000000000002</v>
      </c>
      <c r="AL380" s="25">
        <v>7.44</v>
      </c>
      <c r="AM380" s="25">
        <v>0</v>
      </c>
      <c r="AN380" s="25">
        <v>12.09</v>
      </c>
      <c r="AO380" s="25">
        <v>15.81</v>
      </c>
      <c r="AP380" s="25">
        <v>9.3000000000000007</v>
      </c>
      <c r="AQ380" s="25">
        <v>27.900000000000002</v>
      </c>
      <c r="AR380" s="25">
        <v>6.5100000000000007</v>
      </c>
      <c r="AS380" s="25">
        <v>40.92</v>
      </c>
      <c r="AT380" s="25">
        <v>21.39</v>
      </c>
      <c r="AU380" s="25">
        <v>0</v>
      </c>
      <c r="AV380" s="25">
        <v>13.950000000000001</v>
      </c>
      <c r="AW380" s="25">
        <v>0</v>
      </c>
      <c r="AX380" s="25">
        <v>32.550000000000004</v>
      </c>
      <c r="AY380" s="25">
        <v>32.550000000000004</v>
      </c>
      <c r="AZ380" s="25">
        <v>0</v>
      </c>
      <c r="BA380" s="25">
        <v>0</v>
      </c>
      <c r="BB380" s="25">
        <v>0</v>
      </c>
      <c r="BC380" s="25">
        <v>7.44</v>
      </c>
      <c r="BD380" s="25">
        <v>13.020000000000001</v>
      </c>
      <c r="BE380" s="25">
        <v>4.6500000000000004</v>
      </c>
      <c r="BF380" s="25">
        <v>17.670000000000002</v>
      </c>
      <c r="BG380" s="25">
        <v>0</v>
      </c>
      <c r="BH380" s="25">
        <v>26.970000000000002</v>
      </c>
      <c r="BI380" s="25">
        <v>3.72</v>
      </c>
      <c r="BJ380" s="25">
        <v>0</v>
      </c>
      <c r="BK380" s="25">
        <v>1.86</v>
      </c>
      <c r="BL380" s="25">
        <v>8.370000000000001</v>
      </c>
      <c r="BM380" s="25">
        <v>0.93</v>
      </c>
      <c r="BN380" s="25">
        <v>16.740000000000002</v>
      </c>
    </row>
    <row r="381" spans="1:66" x14ac:dyDescent="0.25">
      <c r="A381" s="6">
        <v>45267</v>
      </c>
      <c r="B381" t="s">
        <v>18</v>
      </c>
      <c r="C381">
        <v>7</v>
      </c>
      <c r="D381">
        <f t="shared" si="45"/>
        <v>500.34000000000003</v>
      </c>
      <c r="E381">
        <f t="shared" si="50"/>
        <v>146.01</v>
      </c>
      <c r="F381">
        <f t="shared" si="51"/>
        <v>213.90000000000003</v>
      </c>
      <c r="G381">
        <f t="shared" si="52"/>
        <v>93</v>
      </c>
      <c r="H381">
        <f t="shared" si="53"/>
        <v>47.430000000000007</v>
      </c>
      <c r="I381">
        <v>0</v>
      </c>
      <c r="J381" s="22">
        <v>0.26040000000000002</v>
      </c>
      <c r="K381" s="22">
        <v>0.54869999999999997</v>
      </c>
      <c r="L381" s="22">
        <v>0.71610000000000007</v>
      </c>
      <c r="M381" s="22">
        <v>0.89280000000000004</v>
      </c>
      <c r="N381" s="22">
        <v>0.48360000000000003</v>
      </c>
      <c r="O381" s="24">
        <v>0.67890000000000006</v>
      </c>
      <c r="P381" s="24">
        <v>9.3000000000000013E-2</v>
      </c>
      <c r="Q381" s="24">
        <v>0.81840000000000002</v>
      </c>
      <c r="R381" s="24">
        <v>0.68820000000000003</v>
      </c>
      <c r="S381" s="24">
        <v>0.67890000000000006</v>
      </c>
      <c r="T381" s="24">
        <v>0.87420000000000009</v>
      </c>
      <c r="U381" s="24">
        <v>0.44640000000000002</v>
      </c>
      <c r="V381" s="24">
        <v>0.80910000000000004</v>
      </c>
      <c r="W381" s="24">
        <v>0.37200000000000005</v>
      </c>
      <c r="X381" s="24">
        <v>0.6603</v>
      </c>
      <c r="Y381" s="24">
        <v>0.45569999999999999</v>
      </c>
      <c r="Z381" s="24">
        <v>0.6231000000000001</v>
      </c>
      <c r="AA381" s="25">
        <v>10.23</v>
      </c>
      <c r="AB381" s="25">
        <v>33.480000000000004</v>
      </c>
      <c r="AC381" s="25">
        <v>0</v>
      </c>
      <c r="AD381" s="25">
        <v>16.740000000000002</v>
      </c>
      <c r="AE381" s="25">
        <v>29.76</v>
      </c>
      <c r="AF381" s="25">
        <v>27.900000000000002</v>
      </c>
      <c r="AG381" s="25">
        <v>11.16</v>
      </c>
      <c r="AH381" s="25">
        <v>24.18</v>
      </c>
      <c r="AI381" s="25">
        <v>32.550000000000004</v>
      </c>
      <c r="AJ381" s="25">
        <v>27.900000000000002</v>
      </c>
      <c r="AK381" s="25">
        <v>22.32</v>
      </c>
      <c r="AL381" s="25">
        <v>2.79</v>
      </c>
      <c r="AM381" s="25">
        <v>0</v>
      </c>
      <c r="AN381" s="25">
        <v>0</v>
      </c>
      <c r="AO381" s="25">
        <v>0</v>
      </c>
      <c r="AP381" s="25">
        <v>6.5100000000000007</v>
      </c>
      <c r="AQ381" s="25">
        <v>24.18</v>
      </c>
      <c r="AR381" s="25">
        <v>0</v>
      </c>
      <c r="AS381" s="25">
        <v>0</v>
      </c>
      <c r="AT381" s="25">
        <v>13.950000000000001</v>
      </c>
      <c r="AU381" s="25">
        <v>18.600000000000001</v>
      </c>
      <c r="AV381" s="25">
        <v>0.93</v>
      </c>
      <c r="AW381" s="25">
        <v>26.970000000000002</v>
      </c>
      <c r="AX381" s="25">
        <v>12.09</v>
      </c>
      <c r="AY381" s="25">
        <v>0</v>
      </c>
      <c r="AZ381" s="25">
        <v>25.110000000000003</v>
      </c>
      <c r="BA381" s="25">
        <v>0</v>
      </c>
      <c r="BB381" s="25">
        <v>5.58</v>
      </c>
      <c r="BC381" s="25">
        <v>3.72</v>
      </c>
      <c r="BD381" s="25">
        <v>0</v>
      </c>
      <c r="BE381" s="25">
        <v>6.5100000000000007</v>
      </c>
      <c r="BF381" s="25">
        <v>18.600000000000001</v>
      </c>
      <c r="BG381" s="25">
        <v>16.740000000000002</v>
      </c>
      <c r="BH381" s="25">
        <v>40.92</v>
      </c>
      <c r="BI381" s="25">
        <v>5.58</v>
      </c>
      <c r="BJ381" s="25">
        <v>0</v>
      </c>
      <c r="BK381" s="25">
        <v>3.72</v>
      </c>
      <c r="BL381" s="25">
        <v>0</v>
      </c>
      <c r="BM381" s="25">
        <v>20.46</v>
      </c>
      <c r="BN381" s="25">
        <v>33.480000000000004</v>
      </c>
    </row>
    <row r="382" spans="1:66" x14ac:dyDescent="0.25">
      <c r="A382" s="6">
        <v>45268</v>
      </c>
      <c r="B382" t="s">
        <v>18</v>
      </c>
      <c r="C382">
        <v>8</v>
      </c>
      <c r="D382">
        <f t="shared" si="45"/>
        <v>447.33000000000004</v>
      </c>
      <c r="E382">
        <f t="shared" si="50"/>
        <v>64.17</v>
      </c>
      <c r="F382">
        <f t="shared" si="51"/>
        <v>101.37</v>
      </c>
      <c r="G382">
        <f t="shared" si="52"/>
        <v>109.74000000000001</v>
      </c>
      <c r="H382">
        <f t="shared" si="53"/>
        <v>172.04999999999998</v>
      </c>
      <c r="I382">
        <v>0</v>
      </c>
      <c r="J382" s="22">
        <v>0.83700000000000008</v>
      </c>
      <c r="K382" s="22">
        <v>0.53939999999999999</v>
      </c>
      <c r="L382" s="22">
        <v>0.73470000000000002</v>
      </c>
      <c r="M382" s="22">
        <v>0.35340000000000005</v>
      </c>
      <c r="N382" s="22">
        <v>0.89280000000000004</v>
      </c>
      <c r="O382" s="24">
        <v>0.6603</v>
      </c>
      <c r="P382" s="24">
        <v>0.79049999999999998</v>
      </c>
      <c r="Q382" s="24">
        <v>0.6603</v>
      </c>
      <c r="R382" s="24">
        <v>0.60450000000000004</v>
      </c>
      <c r="S382" s="24">
        <v>0.44640000000000002</v>
      </c>
      <c r="T382" s="24">
        <v>0.73470000000000002</v>
      </c>
      <c r="U382" s="24">
        <v>0.84630000000000005</v>
      </c>
      <c r="V382" s="24">
        <v>0.26040000000000002</v>
      </c>
      <c r="W382" s="24">
        <v>0.81840000000000002</v>
      </c>
      <c r="X382" s="24">
        <v>0.85560000000000003</v>
      </c>
      <c r="Y382" s="24">
        <v>0.85560000000000003</v>
      </c>
      <c r="Z382" s="24">
        <v>0.8277000000000001</v>
      </c>
      <c r="AA382" s="25">
        <v>22.32</v>
      </c>
      <c r="AB382" s="25">
        <v>7.44</v>
      </c>
      <c r="AC382" s="25">
        <v>0</v>
      </c>
      <c r="AD382" s="25">
        <v>14.88</v>
      </c>
      <c r="AE382" s="25">
        <v>3.72</v>
      </c>
      <c r="AF382" s="25">
        <v>19.53</v>
      </c>
      <c r="AG382" s="25">
        <v>0</v>
      </c>
      <c r="AH382" s="25">
        <v>33.480000000000004</v>
      </c>
      <c r="AI382" s="25">
        <v>0</v>
      </c>
      <c r="AJ382" s="25">
        <v>0</v>
      </c>
      <c r="AK382" s="25">
        <v>29.76</v>
      </c>
      <c r="AL382" s="25">
        <v>40.92</v>
      </c>
      <c r="AM382" s="25">
        <v>20.46</v>
      </c>
      <c r="AN382" s="25">
        <v>0.93</v>
      </c>
      <c r="AO382" s="25">
        <v>25.110000000000003</v>
      </c>
      <c r="AP382" s="25">
        <v>20.46</v>
      </c>
      <c r="AQ382" s="25">
        <v>41.85</v>
      </c>
      <c r="AR382" s="25">
        <v>12.09</v>
      </c>
      <c r="AS382" s="25">
        <v>7.44</v>
      </c>
      <c r="AT382" s="25">
        <v>2.79</v>
      </c>
      <c r="AU382" s="25">
        <v>21.39</v>
      </c>
      <c r="AV382" s="25">
        <v>9.3000000000000007</v>
      </c>
      <c r="AW382" s="25">
        <v>0.93</v>
      </c>
      <c r="AX382" s="25">
        <v>0</v>
      </c>
      <c r="AY382" s="25">
        <v>0.93</v>
      </c>
      <c r="AZ382" s="25">
        <v>8.370000000000001</v>
      </c>
      <c r="BA382" s="25">
        <v>16.740000000000002</v>
      </c>
      <c r="BB382" s="25">
        <v>0</v>
      </c>
      <c r="BC382" s="25">
        <v>41.85</v>
      </c>
      <c r="BD382" s="25">
        <v>10.23</v>
      </c>
      <c r="BE382" s="25">
        <v>0</v>
      </c>
      <c r="BF382" s="25">
        <v>0</v>
      </c>
      <c r="BG382" s="25">
        <v>0</v>
      </c>
      <c r="BH382" s="25">
        <v>20.46</v>
      </c>
      <c r="BI382" s="25">
        <v>13.020000000000001</v>
      </c>
      <c r="BJ382" s="25">
        <v>15.81</v>
      </c>
      <c r="BK382" s="25">
        <v>0</v>
      </c>
      <c r="BL382" s="25">
        <v>0</v>
      </c>
      <c r="BM382" s="25">
        <v>14.88</v>
      </c>
      <c r="BN382" s="25">
        <v>0</v>
      </c>
    </row>
    <row r="383" spans="1:66" x14ac:dyDescent="0.25">
      <c r="A383" s="6">
        <v>45269</v>
      </c>
      <c r="B383" t="s">
        <v>18</v>
      </c>
      <c r="C383">
        <v>9</v>
      </c>
      <c r="D383">
        <f t="shared" si="45"/>
        <v>478.95000000000016</v>
      </c>
      <c r="E383">
        <f t="shared" si="50"/>
        <v>89.28</v>
      </c>
      <c r="F383">
        <f t="shared" si="51"/>
        <v>158.10000000000002</v>
      </c>
      <c r="G383">
        <f t="shared" si="52"/>
        <v>112.53</v>
      </c>
      <c r="H383">
        <f t="shared" si="53"/>
        <v>119.04000000000011</v>
      </c>
      <c r="I383">
        <v>0</v>
      </c>
      <c r="J383" s="22">
        <v>0.44640000000000002</v>
      </c>
      <c r="K383" s="22">
        <v>0.59520000000000006</v>
      </c>
      <c r="L383" s="22">
        <v>0.76260000000000006</v>
      </c>
      <c r="M383" s="22">
        <v>0.44640000000000002</v>
      </c>
      <c r="N383" s="22">
        <v>0.6603</v>
      </c>
      <c r="O383" s="24">
        <v>0.60450000000000004</v>
      </c>
      <c r="P383" s="24">
        <v>0.90210000000000001</v>
      </c>
      <c r="Q383" s="24">
        <v>0.88350000000000006</v>
      </c>
      <c r="R383" s="24">
        <v>0.88350000000000006</v>
      </c>
      <c r="S383" s="24">
        <v>0.49290000000000006</v>
      </c>
      <c r="T383" s="24">
        <v>0.41850000000000004</v>
      </c>
      <c r="U383" s="24">
        <v>0.51150000000000007</v>
      </c>
      <c r="V383" s="24">
        <v>0.79980000000000007</v>
      </c>
      <c r="W383" s="24">
        <v>0.83700000000000008</v>
      </c>
      <c r="X383" s="24">
        <v>0.89280000000000004</v>
      </c>
      <c r="Y383" s="24">
        <v>0.90210000000000001</v>
      </c>
      <c r="Z383" s="24">
        <v>0.24180000000000001</v>
      </c>
      <c r="AA383" s="25">
        <v>5.58</v>
      </c>
      <c r="AB383" s="25">
        <v>39.99</v>
      </c>
      <c r="AC383" s="25">
        <v>5.58</v>
      </c>
      <c r="AD383" s="25">
        <v>26.970000000000002</v>
      </c>
      <c r="AE383" s="25">
        <v>6.5100000000000007</v>
      </c>
      <c r="AF383" s="25">
        <v>11.16</v>
      </c>
      <c r="AG383" s="25">
        <v>6.5100000000000007</v>
      </c>
      <c r="AH383" s="25">
        <v>32.550000000000004</v>
      </c>
      <c r="AI383" s="25">
        <v>23.25</v>
      </c>
      <c r="AJ383" s="25">
        <v>0</v>
      </c>
      <c r="AK383" s="25">
        <v>1.86</v>
      </c>
      <c r="AL383" s="25">
        <v>33.480000000000004</v>
      </c>
      <c r="AM383" s="25">
        <v>0</v>
      </c>
      <c r="AN383" s="25">
        <v>18.600000000000001</v>
      </c>
      <c r="AO383" s="25">
        <v>26.040000000000003</v>
      </c>
      <c r="AP383" s="25">
        <v>4.6500000000000004</v>
      </c>
      <c r="AQ383" s="25">
        <v>0</v>
      </c>
      <c r="AR383" s="25">
        <v>17.670000000000108</v>
      </c>
      <c r="AS383" s="25">
        <v>18.600000000000001</v>
      </c>
      <c r="AT383" s="25">
        <v>0</v>
      </c>
      <c r="AU383" s="25">
        <v>0</v>
      </c>
      <c r="AV383" s="25">
        <v>0</v>
      </c>
      <c r="AW383" s="25">
        <v>15.81</v>
      </c>
      <c r="AX383" s="25">
        <v>10.23</v>
      </c>
      <c r="AY383" s="25">
        <v>13.020000000000001</v>
      </c>
      <c r="AZ383" s="25">
        <v>0</v>
      </c>
      <c r="BA383" s="25">
        <v>1.86</v>
      </c>
      <c r="BB383" s="25">
        <v>37.200000000000003</v>
      </c>
      <c r="BC383" s="25">
        <v>0</v>
      </c>
      <c r="BD383" s="25">
        <v>34.410000000000004</v>
      </c>
      <c r="BE383" s="25">
        <v>0</v>
      </c>
      <c r="BF383" s="25">
        <v>34.410000000000004</v>
      </c>
      <c r="BG383" s="25">
        <v>0</v>
      </c>
      <c r="BH383" s="25">
        <v>13.020000000000001</v>
      </c>
      <c r="BI383" s="25">
        <v>0</v>
      </c>
      <c r="BJ383" s="25">
        <v>0.93</v>
      </c>
      <c r="BK383" s="25">
        <v>0</v>
      </c>
      <c r="BL383" s="25">
        <v>0</v>
      </c>
      <c r="BM383" s="25">
        <v>12.09</v>
      </c>
      <c r="BN383" s="25">
        <v>28.830000000000002</v>
      </c>
    </row>
    <row r="384" spans="1:66" x14ac:dyDescent="0.25">
      <c r="A384" s="6">
        <v>45270</v>
      </c>
      <c r="B384" t="s">
        <v>18</v>
      </c>
      <c r="C384">
        <v>10</v>
      </c>
      <c r="D384">
        <f t="shared" si="45"/>
        <v>452.91</v>
      </c>
      <c r="E384">
        <f t="shared" si="50"/>
        <v>137.64000000000001</v>
      </c>
      <c r="F384">
        <f t="shared" si="51"/>
        <v>104.16</v>
      </c>
      <c r="G384">
        <f t="shared" si="52"/>
        <v>107.88</v>
      </c>
      <c r="H384">
        <f t="shared" si="53"/>
        <v>103.23000000000002</v>
      </c>
      <c r="I384">
        <v>0</v>
      </c>
      <c r="J384" s="22">
        <v>0.52080000000000004</v>
      </c>
      <c r="K384" s="22">
        <v>0.22320000000000001</v>
      </c>
      <c r="L384" s="22">
        <v>0.77190000000000014</v>
      </c>
      <c r="M384" s="22">
        <v>0.76260000000000006</v>
      </c>
      <c r="N384" s="22">
        <v>0.44640000000000002</v>
      </c>
      <c r="O384" s="24">
        <v>0.61380000000000001</v>
      </c>
      <c r="P384" s="24">
        <v>0.92070000000000007</v>
      </c>
      <c r="Q384" s="24">
        <v>0.60450000000000004</v>
      </c>
      <c r="R384" s="24">
        <v>0.54869999999999997</v>
      </c>
      <c r="S384" s="24">
        <v>0.69750000000000001</v>
      </c>
      <c r="T384" s="24">
        <v>0.60450000000000004</v>
      </c>
      <c r="U384" s="24">
        <v>0.86490000000000011</v>
      </c>
      <c r="V384" s="24">
        <v>0.58590000000000009</v>
      </c>
      <c r="W384" s="24">
        <v>0.84630000000000005</v>
      </c>
      <c r="X384" s="24">
        <v>0.92070000000000007</v>
      </c>
      <c r="Y384" s="24">
        <v>0.8277000000000001</v>
      </c>
      <c r="Z384" s="24">
        <v>0.53939999999999999</v>
      </c>
      <c r="AA384" s="25">
        <v>6.5100000000000007</v>
      </c>
      <c r="AB384" s="25">
        <v>0</v>
      </c>
      <c r="AC384" s="25">
        <v>0</v>
      </c>
      <c r="AD384" s="25">
        <v>38.130000000000003</v>
      </c>
      <c r="AE384" s="25">
        <v>0</v>
      </c>
      <c r="AF384" s="25">
        <v>6.5100000000000007</v>
      </c>
      <c r="AG384" s="25">
        <v>6.5100000000000007</v>
      </c>
      <c r="AH384" s="25">
        <v>25.110000000000003</v>
      </c>
      <c r="AI384" s="25">
        <v>0</v>
      </c>
      <c r="AJ384" s="25">
        <v>21.39</v>
      </c>
      <c r="AK384" s="25">
        <v>0</v>
      </c>
      <c r="AL384" s="25">
        <v>52.080000000000005</v>
      </c>
      <c r="AM384" s="25">
        <v>0</v>
      </c>
      <c r="AN384" s="25">
        <v>0</v>
      </c>
      <c r="AO384" s="25">
        <v>32.550000000000004</v>
      </c>
      <c r="AP384" s="25">
        <v>4.6500000000000004</v>
      </c>
      <c r="AQ384" s="25">
        <v>0</v>
      </c>
      <c r="AR384" s="25">
        <v>0</v>
      </c>
      <c r="AS384" s="25">
        <v>0</v>
      </c>
      <c r="AT384" s="25">
        <v>13.950000000000001</v>
      </c>
      <c r="AU384" s="25">
        <v>0</v>
      </c>
      <c r="AV384" s="25">
        <v>28.830000000000002</v>
      </c>
      <c r="AW384" s="25">
        <v>8.370000000000001</v>
      </c>
      <c r="AX384" s="25">
        <v>7.44</v>
      </c>
      <c r="AY384" s="25">
        <v>11.16</v>
      </c>
      <c r="AZ384" s="25">
        <v>0</v>
      </c>
      <c r="BA384" s="25">
        <v>11.16</v>
      </c>
      <c r="BB384" s="25">
        <v>25.110000000000003</v>
      </c>
      <c r="BC384" s="25">
        <v>4.6500000000000004</v>
      </c>
      <c r="BD384" s="25">
        <v>11.16</v>
      </c>
      <c r="BE384" s="25">
        <v>6.5100000000000007</v>
      </c>
      <c r="BF384" s="25">
        <v>0</v>
      </c>
      <c r="BG384" s="25">
        <v>21.39</v>
      </c>
      <c r="BH384" s="25">
        <v>31.62</v>
      </c>
      <c r="BI384" s="25">
        <v>0</v>
      </c>
      <c r="BJ384" s="25">
        <v>5.58</v>
      </c>
      <c r="BK384" s="25">
        <v>34.410000000000004</v>
      </c>
      <c r="BL384" s="25">
        <v>0</v>
      </c>
      <c r="BM384" s="25">
        <v>0</v>
      </c>
      <c r="BN384" s="25">
        <v>38.130000000000003</v>
      </c>
    </row>
    <row r="385" spans="1:66" x14ac:dyDescent="0.25">
      <c r="A385" s="6">
        <v>45271</v>
      </c>
      <c r="B385" t="s">
        <v>18</v>
      </c>
      <c r="C385">
        <v>11</v>
      </c>
      <c r="D385">
        <f t="shared" si="45"/>
        <v>452.91000000000008</v>
      </c>
      <c r="E385">
        <f t="shared" si="50"/>
        <v>72.54000000000002</v>
      </c>
      <c r="F385">
        <f t="shared" si="51"/>
        <v>152.52000000000012</v>
      </c>
      <c r="G385">
        <f t="shared" si="52"/>
        <v>132.06</v>
      </c>
      <c r="H385">
        <f t="shared" si="53"/>
        <v>95.789999999999992</v>
      </c>
      <c r="I385">
        <v>0</v>
      </c>
      <c r="J385" s="22">
        <v>0.46500000000000002</v>
      </c>
      <c r="K385" s="22">
        <v>0.92070000000000007</v>
      </c>
      <c r="L385" s="22">
        <v>0.68820000000000003</v>
      </c>
      <c r="M385" s="22">
        <v>0.78120000000000001</v>
      </c>
      <c r="N385" s="22">
        <v>0.80910000000000004</v>
      </c>
      <c r="O385" s="24">
        <v>0.61380000000000001</v>
      </c>
      <c r="P385" s="24">
        <v>0.53010000000000013</v>
      </c>
      <c r="Q385" s="24">
        <v>0.31620000000000004</v>
      </c>
      <c r="R385" s="24">
        <v>0.56730000000000003</v>
      </c>
      <c r="S385" s="24">
        <v>0.64170000000000005</v>
      </c>
      <c r="T385" s="24">
        <v>0.85560000000000003</v>
      </c>
      <c r="U385" s="24">
        <v>0.89280000000000004</v>
      </c>
      <c r="V385" s="24">
        <v>0.90210000000000001</v>
      </c>
      <c r="W385" s="24">
        <v>0.84630000000000005</v>
      </c>
      <c r="X385" s="24">
        <v>0.92070000000000007</v>
      </c>
      <c r="Y385" s="24">
        <v>0.83700000000000008</v>
      </c>
      <c r="Z385" s="24">
        <v>0.92070000000000007</v>
      </c>
      <c r="AA385" s="25">
        <v>5.58</v>
      </c>
      <c r="AB385" s="25">
        <v>26.970000000000105</v>
      </c>
      <c r="AC385" s="25">
        <v>10.23</v>
      </c>
      <c r="AD385" s="25">
        <v>18.600000000000001</v>
      </c>
      <c r="AE385" s="25">
        <v>30.69</v>
      </c>
      <c r="AF385" s="25">
        <v>8.370000000000001</v>
      </c>
      <c r="AG385" s="25">
        <v>16.740000000000002</v>
      </c>
      <c r="AH385" s="25">
        <v>14.88</v>
      </c>
      <c r="AI385" s="25">
        <v>20.46</v>
      </c>
      <c r="AJ385" s="25">
        <v>0</v>
      </c>
      <c r="AK385" s="25">
        <v>21.39</v>
      </c>
      <c r="AL385" s="25">
        <v>0</v>
      </c>
      <c r="AM385" s="25">
        <v>31.62</v>
      </c>
      <c r="AN385" s="25">
        <v>27.900000000000002</v>
      </c>
      <c r="AO385" s="25">
        <v>13.950000000000001</v>
      </c>
      <c r="AP385" s="25">
        <v>3.72</v>
      </c>
      <c r="AQ385" s="25">
        <v>9.3000000000000007</v>
      </c>
      <c r="AR385" s="25">
        <v>0</v>
      </c>
      <c r="AS385" s="25">
        <v>9.3000000000000007</v>
      </c>
      <c r="AT385" s="25">
        <v>0</v>
      </c>
      <c r="AU385" s="25">
        <v>14.88</v>
      </c>
      <c r="AV385" s="25">
        <v>0</v>
      </c>
      <c r="AW385" s="25">
        <v>40.92</v>
      </c>
      <c r="AX385" s="25">
        <v>0</v>
      </c>
      <c r="AY385" s="25">
        <v>20.46</v>
      </c>
      <c r="AZ385" s="25">
        <v>0</v>
      </c>
      <c r="BA385" s="25">
        <v>19.53</v>
      </c>
      <c r="BB385" s="25">
        <v>0</v>
      </c>
      <c r="BC385" s="25">
        <v>13.950000000000001</v>
      </c>
      <c r="BD385" s="25">
        <v>22.32</v>
      </c>
      <c r="BE385" s="25">
        <v>27.900000000000002</v>
      </c>
      <c r="BF385" s="25">
        <v>0</v>
      </c>
      <c r="BG385" s="25">
        <v>26.040000000000003</v>
      </c>
      <c r="BH385" s="25">
        <v>5.58</v>
      </c>
      <c r="BI385" s="25">
        <v>5.58</v>
      </c>
      <c r="BJ385" s="25">
        <v>1.86</v>
      </c>
      <c r="BK385" s="25">
        <v>2.79</v>
      </c>
      <c r="BL385" s="25">
        <v>0</v>
      </c>
      <c r="BM385" s="25">
        <v>0</v>
      </c>
      <c r="BN385" s="25">
        <v>2.79</v>
      </c>
    </row>
    <row r="386" spans="1:66" x14ac:dyDescent="0.25">
      <c r="A386" s="6">
        <v>45272</v>
      </c>
      <c r="B386" t="s">
        <v>18</v>
      </c>
      <c r="C386">
        <v>12</v>
      </c>
      <c r="D386">
        <f t="shared" si="45"/>
        <v>413.85</v>
      </c>
      <c r="E386">
        <f t="shared" si="50"/>
        <v>84.63000000000001</v>
      </c>
      <c r="F386">
        <f t="shared" si="51"/>
        <v>45.569999999999993</v>
      </c>
      <c r="G386">
        <f t="shared" si="52"/>
        <v>202.74</v>
      </c>
      <c r="H386">
        <f t="shared" si="53"/>
        <v>80.91</v>
      </c>
      <c r="I386">
        <v>0</v>
      </c>
      <c r="J386" s="22">
        <v>0.16739999999999999</v>
      </c>
      <c r="K386" s="22">
        <v>0.64170000000000005</v>
      </c>
      <c r="L386" s="22">
        <v>0.92070000000000007</v>
      </c>
      <c r="M386" s="22">
        <v>0.92070000000000007</v>
      </c>
      <c r="N386" s="22">
        <v>0.92070000000000007</v>
      </c>
      <c r="O386" s="24">
        <v>0.64170000000000005</v>
      </c>
      <c r="P386" s="24">
        <v>0.65100000000000013</v>
      </c>
      <c r="Q386" s="24">
        <v>0.6231000000000001</v>
      </c>
      <c r="R386" s="24">
        <v>0.93</v>
      </c>
      <c r="S386" s="24">
        <v>0.1023</v>
      </c>
      <c r="T386" s="24">
        <v>0.46500000000000002</v>
      </c>
      <c r="U386" s="24">
        <v>0.48360000000000003</v>
      </c>
      <c r="V386" s="24">
        <v>0.84630000000000005</v>
      </c>
      <c r="W386" s="24">
        <v>0.68820000000000003</v>
      </c>
      <c r="X386" s="24">
        <v>0.83700000000000008</v>
      </c>
      <c r="Y386" s="24">
        <v>0.84630000000000005</v>
      </c>
      <c r="Z386" s="24">
        <v>0.40920000000000001</v>
      </c>
      <c r="AA386" s="25">
        <v>0</v>
      </c>
      <c r="AB386" s="25">
        <v>13.950000000000001</v>
      </c>
      <c r="AC386" s="25">
        <v>7.44</v>
      </c>
      <c r="AD386" s="25">
        <v>3.72</v>
      </c>
      <c r="AE386" s="25">
        <v>2.79</v>
      </c>
      <c r="AF386" s="25">
        <v>12.09</v>
      </c>
      <c r="AG386" s="25">
        <v>0</v>
      </c>
      <c r="AH386" s="25">
        <v>5.58</v>
      </c>
      <c r="AI386" s="25">
        <v>0</v>
      </c>
      <c r="AJ386" s="25">
        <v>0</v>
      </c>
      <c r="AK386" s="25">
        <v>16.740000000000002</v>
      </c>
      <c r="AL386" s="25">
        <v>0</v>
      </c>
      <c r="AM386" s="25">
        <v>10.23</v>
      </c>
      <c r="AN386" s="25">
        <v>0</v>
      </c>
      <c r="AO386" s="25">
        <v>6.5100000000000007</v>
      </c>
      <c r="AP386" s="25">
        <v>6.5100000000000007</v>
      </c>
      <c r="AQ386" s="25">
        <v>28.830000000000002</v>
      </c>
      <c r="AR386" s="25">
        <v>5.58</v>
      </c>
      <c r="AS386" s="25">
        <v>13.950000000000001</v>
      </c>
      <c r="AT386" s="25">
        <v>9.3000000000000007</v>
      </c>
      <c r="AU386" s="25">
        <v>36.270000000000003</v>
      </c>
      <c r="AV386" s="25">
        <v>3.72</v>
      </c>
      <c r="AW386" s="25">
        <v>51.150000000000006</v>
      </c>
      <c r="AX386" s="25">
        <v>5.58</v>
      </c>
      <c r="AY386" s="25">
        <v>5.58</v>
      </c>
      <c r="AZ386" s="25">
        <v>11.16</v>
      </c>
      <c r="BA386" s="25">
        <v>17.670000000000002</v>
      </c>
      <c r="BB386" s="25">
        <v>29.76</v>
      </c>
      <c r="BC386" s="25">
        <v>39.99</v>
      </c>
      <c r="BD386" s="25">
        <v>1.86</v>
      </c>
      <c r="BE386" s="25">
        <v>0</v>
      </c>
      <c r="BF386" s="25">
        <v>7.44</v>
      </c>
      <c r="BG386" s="25">
        <v>13.020000000000001</v>
      </c>
      <c r="BH386" s="25">
        <v>6.5100000000000007</v>
      </c>
      <c r="BI386" s="25">
        <v>4.6500000000000004</v>
      </c>
      <c r="BJ386" s="25">
        <v>17.670000000000002</v>
      </c>
      <c r="BK386" s="25">
        <v>17.670000000000002</v>
      </c>
      <c r="BL386" s="25">
        <v>17.670000000000002</v>
      </c>
      <c r="BM386" s="25">
        <v>0</v>
      </c>
      <c r="BN386" s="25">
        <v>0</v>
      </c>
    </row>
    <row r="387" spans="1:66" x14ac:dyDescent="0.25">
      <c r="A387" s="6">
        <v>45273</v>
      </c>
      <c r="B387" t="s">
        <v>18</v>
      </c>
      <c r="C387">
        <v>13</v>
      </c>
      <c r="D387">
        <f t="shared" si="45"/>
        <v>556.1400000000001</v>
      </c>
      <c r="E387">
        <f t="shared" si="50"/>
        <v>101.37000000000002</v>
      </c>
      <c r="F387">
        <f t="shared" si="51"/>
        <v>155.31000000000003</v>
      </c>
      <c r="G387">
        <f t="shared" si="52"/>
        <v>193.44</v>
      </c>
      <c r="H387">
        <f t="shared" si="53"/>
        <v>106.02</v>
      </c>
      <c r="I387">
        <v>0</v>
      </c>
      <c r="J387" s="22">
        <v>0.13950000000000001</v>
      </c>
      <c r="K387" s="22">
        <v>0.54869999999999997</v>
      </c>
      <c r="L387" s="22">
        <v>0.83700000000000008</v>
      </c>
      <c r="M387" s="22">
        <v>0.76260000000000006</v>
      </c>
      <c r="N387" s="22">
        <v>0.70680000000000009</v>
      </c>
      <c r="O387" s="24">
        <v>0.68820000000000003</v>
      </c>
      <c r="P387" s="24">
        <v>0.58590000000000009</v>
      </c>
      <c r="Q387" s="24">
        <v>0.1116</v>
      </c>
      <c r="R387" s="24">
        <v>0.85560000000000003</v>
      </c>
      <c r="S387" s="24">
        <v>0.68820000000000003</v>
      </c>
      <c r="T387" s="24">
        <v>0.67890000000000006</v>
      </c>
      <c r="U387" s="24">
        <v>0.50220000000000009</v>
      </c>
      <c r="V387" s="24">
        <v>0.8277000000000001</v>
      </c>
      <c r="W387" s="24">
        <v>0.39990000000000003</v>
      </c>
      <c r="X387" s="24">
        <v>0.93</v>
      </c>
      <c r="Y387" s="24">
        <v>0.93</v>
      </c>
      <c r="Z387" s="24">
        <v>0.25110000000000005</v>
      </c>
      <c r="AA387" s="25">
        <v>20.46</v>
      </c>
      <c r="AB387" s="25">
        <v>7.44</v>
      </c>
      <c r="AC387" s="25">
        <v>25.110000000000003</v>
      </c>
      <c r="AD387" s="25">
        <v>13.020000000000001</v>
      </c>
      <c r="AE387" s="25">
        <v>37.200000000000003</v>
      </c>
      <c r="AF387" s="25">
        <v>0</v>
      </c>
      <c r="AG387" s="25">
        <v>0.93</v>
      </c>
      <c r="AH387" s="25">
        <v>46.5</v>
      </c>
      <c r="AI387" s="25">
        <v>0</v>
      </c>
      <c r="AJ387" s="25">
        <v>4.6500000000000004</v>
      </c>
      <c r="AK387" s="25">
        <v>12.09</v>
      </c>
      <c r="AL387" s="25">
        <v>11.16</v>
      </c>
      <c r="AM387" s="25">
        <v>0.93</v>
      </c>
      <c r="AN387" s="25">
        <v>0</v>
      </c>
      <c r="AO387" s="25">
        <v>0</v>
      </c>
      <c r="AP387" s="25">
        <v>0</v>
      </c>
      <c r="AQ387" s="25">
        <v>49.29</v>
      </c>
      <c r="AR387" s="25">
        <v>7.44</v>
      </c>
      <c r="AS387" s="25">
        <v>27.900000000000002</v>
      </c>
      <c r="AT387" s="25">
        <v>9.3000000000000007</v>
      </c>
      <c r="AU387" s="25">
        <v>9.3000000000000007</v>
      </c>
      <c r="AV387" s="25">
        <v>13.950000000000001</v>
      </c>
      <c r="AW387" s="25">
        <v>37.200000000000003</v>
      </c>
      <c r="AX387" s="25">
        <v>0</v>
      </c>
      <c r="AY387" s="25">
        <v>23.25</v>
      </c>
      <c r="AZ387" s="25">
        <v>18.600000000000001</v>
      </c>
      <c r="BA387" s="25">
        <v>10.23</v>
      </c>
      <c r="BB387" s="25">
        <v>31.62</v>
      </c>
      <c r="BC387" s="25">
        <v>10.23</v>
      </c>
      <c r="BD387" s="25">
        <v>39.06</v>
      </c>
      <c r="BE387" s="25">
        <v>7.44</v>
      </c>
      <c r="BF387" s="25">
        <v>25.110000000000003</v>
      </c>
      <c r="BG387" s="25">
        <v>8.370000000000001</v>
      </c>
      <c r="BH387" s="25">
        <v>32.550000000000004</v>
      </c>
      <c r="BI387" s="25">
        <v>7.44</v>
      </c>
      <c r="BJ387" s="25">
        <v>4.6500000000000004</v>
      </c>
      <c r="BK387" s="25">
        <v>13.950000000000001</v>
      </c>
      <c r="BL387" s="25">
        <v>0.93</v>
      </c>
      <c r="BM387" s="25">
        <v>0</v>
      </c>
      <c r="BN387" s="25">
        <v>0.93</v>
      </c>
    </row>
    <row r="388" spans="1:66" x14ac:dyDescent="0.25">
      <c r="A388" s="6">
        <v>45274</v>
      </c>
      <c r="B388" t="s">
        <v>18</v>
      </c>
      <c r="C388">
        <v>14</v>
      </c>
      <c r="D388">
        <f t="shared" ref="D388:D405" si="54">SUM(E388:H388)</f>
        <v>624.03</v>
      </c>
      <c r="E388">
        <f t="shared" si="50"/>
        <v>125.55</v>
      </c>
      <c r="F388">
        <f t="shared" si="51"/>
        <v>147.86999999999995</v>
      </c>
      <c r="G388">
        <f t="shared" si="52"/>
        <v>211.11</v>
      </c>
      <c r="H388">
        <f t="shared" si="53"/>
        <v>139.5</v>
      </c>
      <c r="I388">
        <v>0</v>
      </c>
      <c r="J388" s="22">
        <v>0.83700000000000008</v>
      </c>
      <c r="K388" s="22">
        <v>0.88350000000000006</v>
      </c>
      <c r="L388" s="22">
        <v>0.71610000000000007</v>
      </c>
      <c r="M388" s="22">
        <v>0.81840000000000002</v>
      </c>
      <c r="N388" s="22">
        <v>0.76260000000000006</v>
      </c>
      <c r="O388" s="24">
        <v>0.8277000000000001</v>
      </c>
      <c r="P388" s="24">
        <v>0.60450000000000004</v>
      </c>
      <c r="Q388" s="24">
        <v>0.5766</v>
      </c>
      <c r="R388" s="24">
        <v>0.74400000000000011</v>
      </c>
      <c r="S388" s="24">
        <v>0.88350000000000006</v>
      </c>
      <c r="T388" s="24">
        <v>0.92070000000000007</v>
      </c>
      <c r="U388" s="24">
        <v>0.49290000000000006</v>
      </c>
      <c r="V388" s="24">
        <v>0.77190000000000014</v>
      </c>
      <c r="W388" s="24">
        <v>0.83700000000000008</v>
      </c>
      <c r="X388" s="24">
        <v>0.79049999999999998</v>
      </c>
      <c r="Y388" s="24">
        <v>0.93</v>
      </c>
      <c r="Z388" s="24">
        <v>0.85560000000000003</v>
      </c>
      <c r="AA388" s="25">
        <v>16.740000000000002</v>
      </c>
      <c r="AB388" s="25">
        <v>7.44</v>
      </c>
      <c r="AC388" s="25">
        <v>0.93</v>
      </c>
      <c r="AD388" s="25">
        <v>17.670000000000002</v>
      </c>
      <c r="AE388" s="25">
        <v>30.69</v>
      </c>
      <c r="AF388" s="25">
        <v>0</v>
      </c>
      <c r="AG388" s="25">
        <v>13.020000000000001</v>
      </c>
      <c r="AH388" s="25">
        <v>14.88</v>
      </c>
      <c r="AI388" s="25">
        <v>13.019999999999948</v>
      </c>
      <c r="AJ388" s="25">
        <v>33.480000000000004</v>
      </c>
      <c r="AK388" s="25">
        <v>0</v>
      </c>
      <c r="AL388" s="25">
        <v>4.6500000000000004</v>
      </c>
      <c r="AM388" s="25">
        <v>0</v>
      </c>
      <c r="AN388" s="25">
        <v>9.3000000000000007</v>
      </c>
      <c r="AO388" s="25">
        <v>0</v>
      </c>
      <c r="AP388" s="25">
        <v>12.09</v>
      </c>
      <c r="AQ388" s="25">
        <v>44.64</v>
      </c>
      <c r="AR388" s="25">
        <v>13.020000000000001</v>
      </c>
      <c r="AS388" s="25">
        <v>30.69</v>
      </c>
      <c r="AT388" s="25">
        <v>25.110000000000003</v>
      </c>
      <c r="AU388" s="25">
        <v>39.99</v>
      </c>
      <c r="AV388" s="25">
        <v>25.110000000000003</v>
      </c>
      <c r="AW388" s="25">
        <v>28.830000000000002</v>
      </c>
      <c r="AX388" s="25">
        <v>1.86</v>
      </c>
      <c r="AY388" s="25">
        <v>2.79</v>
      </c>
      <c r="AZ388" s="25">
        <v>28.830000000000002</v>
      </c>
      <c r="BA388" s="25">
        <v>7.44</v>
      </c>
      <c r="BB388" s="25">
        <v>13.020000000000001</v>
      </c>
      <c r="BC388" s="25">
        <v>48.36</v>
      </c>
      <c r="BD388" s="25">
        <v>14.88</v>
      </c>
      <c r="BE388" s="25">
        <v>0</v>
      </c>
      <c r="BF388" s="25">
        <v>4.6500000000000004</v>
      </c>
      <c r="BG388" s="25">
        <v>8.370000000000001</v>
      </c>
      <c r="BH388" s="25">
        <v>7.44</v>
      </c>
      <c r="BI388" s="25">
        <v>29.76</v>
      </c>
      <c r="BJ388" s="25">
        <v>29.76</v>
      </c>
      <c r="BK388" s="25">
        <v>0</v>
      </c>
      <c r="BL388" s="25">
        <v>14.88</v>
      </c>
      <c r="BM388" s="25">
        <v>13.020000000000001</v>
      </c>
      <c r="BN388" s="25">
        <v>17.670000000000002</v>
      </c>
    </row>
    <row r="389" spans="1:66" x14ac:dyDescent="0.25">
      <c r="A389" s="6">
        <v>45275</v>
      </c>
      <c r="B389" t="s">
        <v>18</v>
      </c>
      <c r="C389">
        <v>15</v>
      </c>
      <c r="D389">
        <f t="shared" si="54"/>
        <v>391.53</v>
      </c>
      <c r="E389">
        <f t="shared" si="50"/>
        <v>89.28</v>
      </c>
      <c r="F389">
        <f t="shared" si="51"/>
        <v>155.31</v>
      </c>
      <c r="G389">
        <f t="shared" si="52"/>
        <v>79.98</v>
      </c>
      <c r="H389">
        <f t="shared" si="53"/>
        <v>66.960000000000008</v>
      </c>
      <c r="I389">
        <v>0</v>
      </c>
      <c r="J389" s="22">
        <v>0.35340000000000005</v>
      </c>
      <c r="K389" s="22">
        <v>0.6231000000000001</v>
      </c>
      <c r="L389" s="22">
        <v>0.77190000000000014</v>
      </c>
      <c r="M389" s="22">
        <v>0.70680000000000009</v>
      </c>
      <c r="N389" s="22">
        <v>0.58590000000000009</v>
      </c>
      <c r="O389" s="24">
        <v>0.5766</v>
      </c>
      <c r="P389" s="24">
        <v>0.37200000000000005</v>
      </c>
      <c r="Q389" s="24">
        <v>0.37200000000000005</v>
      </c>
      <c r="R389" s="24">
        <v>0.65100000000000013</v>
      </c>
      <c r="S389" s="24">
        <v>0.49290000000000006</v>
      </c>
      <c r="T389" s="24">
        <v>0.53939999999999999</v>
      </c>
      <c r="U389" s="24">
        <v>0.45569999999999999</v>
      </c>
      <c r="V389" s="24">
        <v>0.79049999999999998</v>
      </c>
      <c r="W389" s="24">
        <v>0.37200000000000005</v>
      </c>
      <c r="X389" s="24">
        <v>0.89280000000000004</v>
      </c>
      <c r="Y389" s="24">
        <v>0.93</v>
      </c>
      <c r="Z389" s="24">
        <v>0.70680000000000009</v>
      </c>
      <c r="AA389" s="25">
        <v>0</v>
      </c>
      <c r="AB389" s="25">
        <v>16.740000000000002</v>
      </c>
      <c r="AC389" s="25">
        <v>3.72</v>
      </c>
      <c r="AD389" s="25">
        <v>27.900000000000002</v>
      </c>
      <c r="AE389" s="25">
        <v>5.58</v>
      </c>
      <c r="AF389" s="25">
        <v>12.09</v>
      </c>
      <c r="AG389" s="25">
        <v>42.78</v>
      </c>
      <c r="AH389" s="25">
        <v>7.44</v>
      </c>
      <c r="AI389" s="25">
        <v>34.410000000000004</v>
      </c>
      <c r="AJ389" s="25">
        <v>4.6500000000000004</v>
      </c>
      <c r="AK389" s="25">
        <v>14.88</v>
      </c>
      <c r="AL389" s="25">
        <v>18.600000000000001</v>
      </c>
      <c r="AM389" s="25">
        <v>0</v>
      </c>
      <c r="AN389" s="25">
        <v>6.5100000000000007</v>
      </c>
      <c r="AO389" s="25">
        <v>0</v>
      </c>
      <c r="AP389" s="25">
        <v>5.58</v>
      </c>
      <c r="AQ389" s="25">
        <v>18.600000000000001</v>
      </c>
      <c r="AR389" s="25">
        <v>6.5100000000000007</v>
      </c>
      <c r="AS389" s="25">
        <v>0</v>
      </c>
      <c r="AT389" s="25">
        <v>11.16</v>
      </c>
      <c r="AU389" s="25">
        <v>18.600000000000001</v>
      </c>
      <c r="AV389" s="25">
        <v>0</v>
      </c>
      <c r="AW389" s="25">
        <v>0</v>
      </c>
      <c r="AX389" s="25">
        <v>6.5100000000000007</v>
      </c>
      <c r="AY389" s="25">
        <v>13.020000000000001</v>
      </c>
      <c r="AZ389" s="25">
        <v>2.79</v>
      </c>
      <c r="BA389" s="25">
        <v>26.040000000000003</v>
      </c>
      <c r="BB389" s="25">
        <v>0</v>
      </c>
      <c r="BC389" s="25">
        <v>13.020000000000001</v>
      </c>
      <c r="BD389" s="25">
        <v>0</v>
      </c>
      <c r="BE389" s="25">
        <v>19.53</v>
      </c>
      <c r="BF389" s="25">
        <v>28.830000000000002</v>
      </c>
      <c r="BG389" s="25">
        <v>0</v>
      </c>
      <c r="BH389" s="25">
        <v>1.86</v>
      </c>
      <c r="BI389" s="25">
        <v>8.370000000000001</v>
      </c>
      <c r="BJ389" s="25">
        <v>0</v>
      </c>
      <c r="BK389" s="25">
        <v>0</v>
      </c>
      <c r="BL389" s="25">
        <v>3.72</v>
      </c>
      <c r="BM389" s="25">
        <v>10.23</v>
      </c>
      <c r="BN389" s="25">
        <v>16.740000000000002</v>
      </c>
    </row>
    <row r="390" spans="1:66" x14ac:dyDescent="0.25">
      <c r="A390" s="6">
        <v>45276</v>
      </c>
      <c r="B390" t="s">
        <v>18</v>
      </c>
      <c r="C390">
        <v>16</v>
      </c>
      <c r="D390">
        <f t="shared" si="54"/>
        <v>500.34000000000003</v>
      </c>
      <c r="E390">
        <f t="shared" si="50"/>
        <v>81.84</v>
      </c>
      <c r="F390">
        <f t="shared" si="51"/>
        <v>219.48</v>
      </c>
      <c r="G390">
        <f t="shared" si="52"/>
        <v>140.43</v>
      </c>
      <c r="H390">
        <f t="shared" si="53"/>
        <v>58.59</v>
      </c>
      <c r="I390">
        <v>0</v>
      </c>
      <c r="J390" s="22">
        <v>0.39990000000000003</v>
      </c>
      <c r="K390" s="22">
        <v>0.84630000000000005</v>
      </c>
      <c r="L390" s="22">
        <v>0.61380000000000001</v>
      </c>
      <c r="M390" s="22">
        <v>0.71610000000000007</v>
      </c>
      <c r="N390" s="22">
        <v>0.87420000000000009</v>
      </c>
      <c r="O390" s="24">
        <v>0.53939999999999999</v>
      </c>
      <c r="P390" s="24">
        <v>0.55800000000000005</v>
      </c>
      <c r="Q390" s="24">
        <v>0.68820000000000003</v>
      </c>
      <c r="R390" s="24">
        <v>0.87420000000000009</v>
      </c>
      <c r="S390" s="24">
        <v>0.53010000000000013</v>
      </c>
      <c r="T390" s="24">
        <v>0.75330000000000008</v>
      </c>
      <c r="U390" s="24">
        <v>0.90210000000000001</v>
      </c>
      <c r="V390" s="24">
        <v>0.47430000000000005</v>
      </c>
      <c r="W390" s="24">
        <v>0.34410000000000002</v>
      </c>
      <c r="X390" s="24">
        <v>0.52080000000000004</v>
      </c>
      <c r="Y390" s="24">
        <v>0.67890000000000006</v>
      </c>
      <c r="Z390" s="24">
        <v>0.38130000000000003</v>
      </c>
      <c r="AA390" s="25">
        <v>0</v>
      </c>
      <c r="AB390" s="25">
        <v>23.25</v>
      </c>
      <c r="AC390" s="25">
        <v>39.99</v>
      </c>
      <c r="AD390" s="25">
        <v>13.020000000000001</v>
      </c>
      <c r="AE390" s="25">
        <v>36.270000000000003</v>
      </c>
      <c r="AF390" s="25">
        <v>39.99</v>
      </c>
      <c r="AG390" s="25">
        <v>26.040000000000003</v>
      </c>
      <c r="AH390" s="25">
        <v>34.410000000000004</v>
      </c>
      <c r="AI390" s="25">
        <v>0</v>
      </c>
      <c r="AJ390" s="25">
        <v>6.5100000000000007</v>
      </c>
      <c r="AK390" s="25">
        <v>3.72</v>
      </c>
      <c r="AL390" s="25">
        <v>6.5100000000000007</v>
      </c>
      <c r="AM390" s="25">
        <v>6.5100000000000007</v>
      </c>
      <c r="AN390" s="25">
        <v>2.79</v>
      </c>
      <c r="AO390" s="25">
        <v>10.23</v>
      </c>
      <c r="AP390" s="25">
        <v>0</v>
      </c>
      <c r="AQ390" s="25">
        <v>2.79</v>
      </c>
      <c r="AR390" s="25">
        <v>0</v>
      </c>
      <c r="AS390" s="25">
        <v>29.76</v>
      </c>
      <c r="AT390" s="25">
        <v>0</v>
      </c>
      <c r="AU390" s="25">
        <v>7.44</v>
      </c>
      <c r="AV390" s="25">
        <v>0</v>
      </c>
      <c r="AW390" s="25">
        <v>21.39</v>
      </c>
      <c r="AX390" s="25">
        <v>30.69</v>
      </c>
      <c r="AY390" s="25">
        <v>0.93</v>
      </c>
      <c r="AZ390" s="25">
        <v>0</v>
      </c>
      <c r="BA390" s="25">
        <v>12.09</v>
      </c>
      <c r="BB390" s="25">
        <v>11.16</v>
      </c>
      <c r="BC390" s="25">
        <v>28.830000000000002</v>
      </c>
      <c r="BD390" s="25">
        <v>27.900000000000002</v>
      </c>
      <c r="BE390" s="25">
        <v>7.44</v>
      </c>
      <c r="BF390" s="25">
        <v>17.670000000000002</v>
      </c>
      <c r="BG390" s="25">
        <v>0</v>
      </c>
      <c r="BH390" s="25">
        <v>5.58</v>
      </c>
      <c r="BI390" s="25">
        <v>0</v>
      </c>
      <c r="BJ390" s="25">
        <v>34.410000000000004</v>
      </c>
      <c r="BK390" s="25">
        <v>9.3000000000000007</v>
      </c>
      <c r="BL390" s="25">
        <v>0</v>
      </c>
      <c r="BM390" s="25">
        <v>0</v>
      </c>
      <c r="BN390" s="25">
        <v>7.44</v>
      </c>
    </row>
    <row r="391" spans="1:66" x14ac:dyDescent="0.25">
      <c r="A391" s="6">
        <v>45277</v>
      </c>
      <c r="B391" t="s">
        <v>18</v>
      </c>
      <c r="C391">
        <v>17</v>
      </c>
      <c r="D391">
        <f t="shared" si="54"/>
        <v>529.17000000000007</v>
      </c>
      <c r="E391">
        <f t="shared" si="50"/>
        <v>140.43</v>
      </c>
      <c r="F391">
        <f t="shared" si="51"/>
        <v>126.48</v>
      </c>
      <c r="G391">
        <f t="shared" si="52"/>
        <v>121.83000000000001</v>
      </c>
      <c r="H391">
        <f t="shared" si="53"/>
        <v>140.43</v>
      </c>
      <c r="I391">
        <v>0</v>
      </c>
      <c r="J391" s="22">
        <v>0.81840000000000002</v>
      </c>
      <c r="K391" s="22">
        <v>0.88350000000000006</v>
      </c>
      <c r="L391" s="22">
        <v>0.92070000000000007</v>
      </c>
      <c r="M391" s="22">
        <v>0.77190000000000014</v>
      </c>
      <c r="N391" s="22">
        <v>0.86490000000000011</v>
      </c>
      <c r="O391" s="24">
        <v>0.85560000000000003</v>
      </c>
      <c r="P391" s="24">
        <v>0.55800000000000005</v>
      </c>
      <c r="Q391" s="24">
        <v>0.90210000000000001</v>
      </c>
      <c r="R391" s="24">
        <v>0.84630000000000005</v>
      </c>
      <c r="S391" s="24">
        <v>0.67890000000000006</v>
      </c>
      <c r="T391" s="24">
        <v>0.93</v>
      </c>
      <c r="U391" s="24">
        <v>0.86490000000000011</v>
      </c>
      <c r="V391" s="24">
        <v>0.73470000000000002</v>
      </c>
      <c r="W391" s="24">
        <v>0.60450000000000004</v>
      </c>
      <c r="X391" s="24">
        <v>0.5766</v>
      </c>
      <c r="Y391" s="24">
        <v>0.93</v>
      </c>
      <c r="Z391" s="24">
        <v>0.72540000000000004</v>
      </c>
      <c r="AA391" s="25">
        <v>0</v>
      </c>
      <c r="AB391" s="25">
        <v>12.09</v>
      </c>
      <c r="AC391" s="25">
        <v>0</v>
      </c>
      <c r="AD391" s="25">
        <v>35.340000000000003</v>
      </c>
      <c r="AE391" s="25">
        <v>0</v>
      </c>
      <c r="AF391" s="25">
        <v>0</v>
      </c>
      <c r="AG391" s="25">
        <v>4.6500000000000004</v>
      </c>
      <c r="AH391" s="25">
        <v>0</v>
      </c>
      <c r="AI391" s="25">
        <v>44.64</v>
      </c>
      <c r="AJ391" s="25">
        <v>29.76</v>
      </c>
      <c r="AK391" s="25">
        <v>8.370000000000001</v>
      </c>
      <c r="AL391" s="25">
        <v>6.5100000000000007</v>
      </c>
      <c r="AM391" s="25">
        <v>10.23</v>
      </c>
      <c r="AN391" s="25">
        <v>35.340000000000003</v>
      </c>
      <c r="AO391" s="25">
        <v>11.16</v>
      </c>
      <c r="AP391" s="25">
        <v>25.110000000000003</v>
      </c>
      <c r="AQ391" s="25">
        <v>23.25</v>
      </c>
      <c r="AR391" s="25">
        <v>0</v>
      </c>
      <c r="AS391" s="25">
        <v>12.09</v>
      </c>
      <c r="AT391" s="25">
        <v>16.740000000000002</v>
      </c>
      <c r="AU391" s="25">
        <v>33.480000000000004</v>
      </c>
      <c r="AV391" s="25">
        <v>11.16</v>
      </c>
      <c r="AW391" s="25">
        <v>0</v>
      </c>
      <c r="AX391" s="25">
        <v>21.39</v>
      </c>
      <c r="AY391" s="25">
        <v>0</v>
      </c>
      <c r="AZ391" s="25">
        <v>39.99</v>
      </c>
      <c r="BA391" s="25">
        <v>0</v>
      </c>
      <c r="BB391" s="25">
        <v>10.23</v>
      </c>
      <c r="BC391" s="25">
        <v>0</v>
      </c>
      <c r="BD391" s="25">
        <v>5.58</v>
      </c>
      <c r="BE391" s="25">
        <v>29.76</v>
      </c>
      <c r="BF391" s="25">
        <v>7.44</v>
      </c>
      <c r="BG391" s="25">
        <v>7.44</v>
      </c>
      <c r="BH391" s="25">
        <v>0</v>
      </c>
      <c r="BI391" s="25">
        <v>6.5100000000000007</v>
      </c>
      <c r="BJ391" s="25">
        <v>39.06</v>
      </c>
      <c r="BK391" s="25">
        <v>13.950000000000001</v>
      </c>
      <c r="BL391" s="25">
        <v>5.58</v>
      </c>
      <c r="BM391" s="25">
        <v>30.69</v>
      </c>
      <c r="BN391" s="25">
        <v>0</v>
      </c>
    </row>
    <row r="392" spans="1:66" x14ac:dyDescent="0.25">
      <c r="A392" s="6">
        <v>45278</v>
      </c>
      <c r="B392" t="s">
        <v>18</v>
      </c>
      <c r="C392">
        <v>18</v>
      </c>
      <c r="D392">
        <f t="shared" si="54"/>
        <v>480.81000000000006</v>
      </c>
      <c r="E392">
        <f t="shared" si="50"/>
        <v>136.71</v>
      </c>
      <c r="F392">
        <f t="shared" si="51"/>
        <v>147.87</v>
      </c>
      <c r="G392">
        <f t="shared" si="52"/>
        <v>108.81</v>
      </c>
      <c r="H392">
        <f t="shared" si="53"/>
        <v>87.42</v>
      </c>
      <c r="I392">
        <v>0</v>
      </c>
      <c r="J392" s="22">
        <v>0.79980000000000007</v>
      </c>
      <c r="K392" s="22">
        <v>0.80910000000000004</v>
      </c>
      <c r="L392" s="22">
        <v>0.86490000000000011</v>
      </c>
      <c r="M392" s="22">
        <v>0.77190000000000014</v>
      </c>
      <c r="N392" s="22">
        <v>0.81840000000000002</v>
      </c>
      <c r="O392" s="24">
        <v>0.55800000000000005</v>
      </c>
      <c r="P392" s="24">
        <v>0.6231000000000001</v>
      </c>
      <c r="Q392" s="24">
        <v>0.74400000000000011</v>
      </c>
      <c r="R392" s="24">
        <v>0.69750000000000001</v>
      </c>
      <c r="S392" s="24">
        <v>0.66959999999999997</v>
      </c>
      <c r="T392" s="24">
        <v>0.64170000000000005</v>
      </c>
      <c r="U392" s="24">
        <v>0.39990000000000003</v>
      </c>
      <c r="V392" s="24">
        <v>0.80910000000000004</v>
      </c>
      <c r="W392" s="24">
        <v>0.41850000000000004</v>
      </c>
      <c r="X392" s="24">
        <v>0.44640000000000002</v>
      </c>
      <c r="Y392" s="24">
        <v>0.68820000000000003</v>
      </c>
      <c r="Z392" s="24">
        <v>0.47430000000000005</v>
      </c>
      <c r="AA392" s="25">
        <v>20.46</v>
      </c>
      <c r="AB392" s="25">
        <v>1.86</v>
      </c>
      <c r="AC392" s="25">
        <v>13.020000000000001</v>
      </c>
      <c r="AD392" s="25">
        <v>2.79</v>
      </c>
      <c r="AE392" s="25">
        <v>52.080000000000005</v>
      </c>
      <c r="AF392" s="25">
        <v>22.32</v>
      </c>
      <c r="AG392" s="25">
        <v>10.23</v>
      </c>
      <c r="AH392" s="25">
        <v>0.93</v>
      </c>
      <c r="AI392" s="25">
        <v>17.670000000000002</v>
      </c>
      <c r="AJ392" s="25">
        <v>6.5100000000000007</v>
      </c>
      <c r="AK392" s="25">
        <v>4.6500000000000004</v>
      </c>
      <c r="AL392" s="25">
        <v>23.25</v>
      </c>
      <c r="AM392" s="25">
        <v>0</v>
      </c>
      <c r="AN392" s="25">
        <v>6.5100000000000007</v>
      </c>
      <c r="AO392" s="25">
        <v>9.3000000000000007</v>
      </c>
      <c r="AP392" s="25">
        <v>19.53</v>
      </c>
      <c r="AQ392" s="25">
        <v>0</v>
      </c>
      <c r="AR392" s="25">
        <v>0</v>
      </c>
      <c r="AS392" s="25">
        <v>3.72</v>
      </c>
      <c r="AT392" s="25">
        <v>25.110000000000003</v>
      </c>
      <c r="AU392" s="25">
        <v>0</v>
      </c>
      <c r="AV392" s="25">
        <v>0</v>
      </c>
      <c r="AW392" s="25">
        <v>24.18</v>
      </c>
      <c r="AX392" s="25">
        <v>0.93</v>
      </c>
      <c r="AY392" s="25">
        <v>25.110000000000003</v>
      </c>
      <c r="AZ392" s="25">
        <v>0</v>
      </c>
      <c r="BA392" s="25">
        <v>34.410000000000004</v>
      </c>
      <c r="BB392" s="25">
        <v>5.58</v>
      </c>
      <c r="BC392" s="25">
        <v>18.600000000000001</v>
      </c>
      <c r="BD392" s="25">
        <v>0</v>
      </c>
      <c r="BE392" s="25">
        <v>20.46</v>
      </c>
      <c r="BF392" s="25">
        <v>15.81</v>
      </c>
      <c r="BG392" s="25">
        <v>26.040000000000003</v>
      </c>
      <c r="BH392" s="25">
        <v>25.110000000000003</v>
      </c>
      <c r="BI392" s="25">
        <v>0</v>
      </c>
      <c r="BJ392" s="25">
        <v>17.670000000000002</v>
      </c>
      <c r="BK392" s="25">
        <v>0</v>
      </c>
      <c r="BL392" s="25">
        <v>7.44</v>
      </c>
      <c r="BM392" s="25">
        <v>13.020000000000001</v>
      </c>
      <c r="BN392" s="25">
        <v>11.16</v>
      </c>
    </row>
    <row r="393" spans="1:66" x14ac:dyDescent="0.25">
      <c r="A393" s="6">
        <v>45279</v>
      </c>
      <c r="B393" t="s">
        <v>18</v>
      </c>
      <c r="C393">
        <v>19</v>
      </c>
      <c r="D393">
        <f t="shared" si="54"/>
        <v>565.44000000000005</v>
      </c>
      <c r="E393">
        <f t="shared" si="50"/>
        <v>152.52000000000001</v>
      </c>
      <c r="F393">
        <f t="shared" si="51"/>
        <v>189.72</v>
      </c>
      <c r="G393">
        <f t="shared" si="52"/>
        <v>106.02000000000012</v>
      </c>
      <c r="H393">
        <f t="shared" si="53"/>
        <v>117.18</v>
      </c>
      <c r="I393">
        <v>0</v>
      </c>
      <c r="J393" s="22">
        <v>0.5766</v>
      </c>
      <c r="K393" s="22">
        <v>0.72540000000000004</v>
      </c>
      <c r="L393" s="22">
        <v>0.51150000000000007</v>
      </c>
      <c r="M393" s="22">
        <v>0.81840000000000002</v>
      </c>
      <c r="N393" s="22">
        <v>0.3906</v>
      </c>
      <c r="O393" s="24">
        <v>0.69750000000000001</v>
      </c>
      <c r="P393" s="24">
        <v>0.55800000000000005</v>
      </c>
      <c r="Q393" s="24">
        <v>0.87420000000000009</v>
      </c>
      <c r="R393" s="24">
        <v>0.88350000000000006</v>
      </c>
      <c r="S393" s="24">
        <v>0.53939999999999999</v>
      </c>
      <c r="T393" s="24">
        <v>0.56730000000000003</v>
      </c>
      <c r="U393" s="24">
        <v>0.50220000000000009</v>
      </c>
      <c r="V393" s="24">
        <v>0.52080000000000004</v>
      </c>
      <c r="W393" s="24">
        <v>0.74400000000000011</v>
      </c>
      <c r="X393" s="24">
        <v>0.38130000000000003</v>
      </c>
      <c r="Y393" s="24">
        <v>0.79980000000000007</v>
      </c>
      <c r="Z393" s="24">
        <v>0.87420000000000009</v>
      </c>
      <c r="AA393" s="25">
        <v>0</v>
      </c>
      <c r="AB393" s="25">
        <v>31.62</v>
      </c>
      <c r="AC393" s="25">
        <v>14.88</v>
      </c>
      <c r="AD393" s="25">
        <v>15.81</v>
      </c>
      <c r="AE393" s="25">
        <v>11.16</v>
      </c>
      <c r="AF393" s="25">
        <v>13.950000000000001</v>
      </c>
      <c r="AG393" s="25">
        <v>13.950000000000001</v>
      </c>
      <c r="AH393" s="25">
        <v>14.88</v>
      </c>
      <c r="AI393" s="25">
        <v>35.340000000000003</v>
      </c>
      <c r="AJ393" s="25">
        <v>38.130000000000003</v>
      </c>
      <c r="AK393" s="25">
        <v>11.16</v>
      </c>
      <c r="AL393" s="25">
        <v>0</v>
      </c>
      <c r="AM393" s="25">
        <v>0</v>
      </c>
      <c r="AN393" s="25">
        <v>8.370000000000001</v>
      </c>
      <c r="AO393" s="25">
        <v>32.550000000000004</v>
      </c>
      <c r="AP393" s="25">
        <v>26.970000000000002</v>
      </c>
      <c r="AQ393" s="25">
        <v>0</v>
      </c>
      <c r="AR393" s="25">
        <v>41.85</v>
      </c>
      <c r="AS393" s="25">
        <v>0</v>
      </c>
      <c r="AT393" s="25">
        <v>7.44</v>
      </c>
      <c r="AU393" s="25">
        <v>0</v>
      </c>
      <c r="AV393" s="25">
        <v>11.160000000000107</v>
      </c>
      <c r="AW393" s="25">
        <v>0</v>
      </c>
      <c r="AX393" s="25">
        <v>6.5100000000000007</v>
      </c>
      <c r="AY393" s="25">
        <v>0</v>
      </c>
      <c r="AZ393" s="25">
        <v>26.040000000000003</v>
      </c>
      <c r="BA393" s="25">
        <v>2.79</v>
      </c>
      <c r="BB393" s="25">
        <v>42.78</v>
      </c>
      <c r="BC393" s="25">
        <v>16.740000000000002</v>
      </c>
      <c r="BD393" s="25">
        <v>0</v>
      </c>
      <c r="BE393" s="25">
        <v>26.040000000000003</v>
      </c>
      <c r="BF393" s="25">
        <v>24.18</v>
      </c>
      <c r="BG393" s="25">
        <v>1.86</v>
      </c>
      <c r="BH393" s="25">
        <v>1.86</v>
      </c>
      <c r="BI393" s="25">
        <v>24.18</v>
      </c>
      <c r="BJ393" s="25">
        <v>25.110000000000003</v>
      </c>
      <c r="BK393" s="25">
        <v>16.740000000000002</v>
      </c>
      <c r="BL393" s="25">
        <v>9.3000000000000007</v>
      </c>
      <c r="BM393" s="25">
        <v>10.23</v>
      </c>
      <c r="BN393" s="25">
        <v>13.020000000000001</v>
      </c>
    </row>
    <row r="394" spans="1:66" x14ac:dyDescent="0.25">
      <c r="A394" s="6">
        <v>45280</v>
      </c>
      <c r="B394" t="s">
        <v>18</v>
      </c>
      <c r="C394">
        <v>20</v>
      </c>
      <c r="D394">
        <f t="shared" si="54"/>
        <v>544.04999999999995</v>
      </c>
      <c r="E394">
        <f t="shared" si="50"/>
        <v>145.08000000000001</v>
      </c>
      <c r="F394">
        <f t="shared" si="51"/>
        <v>143.22</v>
      </c>
      <c r="G394">
        <f t="shared" si="52"/>
        <v>118.10999999999999</v>
      </c>
      <c r="H394">
        <f t="shared" si="53"/>
        <v>137.63999999999999</v>
      </c>
      <c r="I394">
        <v>0</v>
      </c>
      <c r="J394" s="22">
        <v>0.38130000000000003</v>
      </c>
      <c r="K394" s="22">
        <v>0.61380000000000001</v>
      </c>
      <c r="L394" s="22">
        <v>0.34410000000000002</v>
      </c>
      <c r="M394" s="22">
        <v>0.49290000000000006</v>
      </c>
      <c r="N394" s="22">
        <v>0.90210000000000001</v>
      </c>
      <c r="O394" s="24">
        <v>0.6603</v>
      </c>
      <c r="P394" s="24">
        <v>0.83700000000000008</v>
      </c>
      <c r="Q394" s="24">
        <v>0.92070000000000007</v>
      </c>
      <c r="R394" s="24">
        <v>0.63240000000000007</v>
      </c>
      <c r="S394" s="24">
        <v>0.66959999999999997</v>
      </c>
      <c r="T394" s="24">
        <v>0.53939999999999999</v>
      </c>
      <c r="U394" s="24">
        <v>0.89280000000000004</v>
      </c>
      <c r="V394" s="24">
        <v>0.77190000000000014</v>
      </c>
      <c r="W394" s="24">
        <v>0.24180000000000001</v>
      </c>
      <c r="X394" s="24">
        <v>0.84630000000000005</v>
      </c>
      <c r="Y394" s="24">
        <v>0.86490000000000011</v>
      </c>
      <c r="Z394" s="24">
        <v>0.40920000000000001</v>
      </c>
      <c r="AA394" s="25">
        <v>15.81</v>
      </c>
      <c r="AB394" s="25">
        <v>0</v>
      </c>
      <c r="AC394" s="25">
        <v>9.3000000000000007</v>
      </c>
      <c r="AD394" s="25">
        <v>0</v>
      </c>
      <c r="AE394" s="25">
        <v>35.340000000000003</v>
      </c>
      <c r="AF394" s="25">
        <v>1.86</v>
      </c>
      <c r="AG394" s="25">
        <v>28.830000000000002</v>
      </c>
      <c r="AH394" s="25">
        <v>26.970000000000002</v>
      </c>
      <c r="AI394" s="25">
        <v>7.44</v>
      </c>
      <c r="AJ394" s="25">
        <v>17.670000000000002</v>
      </c>
      <c r="AK394" s="25">
        <v>50.220000000000006</v>
      </c>
      <c r="AL394" s="25">
        <v>15.81</v>
      </c>
      <c r="AM394" s="25">
        <v>8.370000000000001</v>
      </c>
      <c r="AN394" s="25">
        <v>12.09</v>
      </c>
      <c r="AO394" s="25">
        <v>39.06</v>
      </c>
      <c r="AP394" s="25">
        <v>33.480000000000004</v>
      </c>
      <c r="AQ394" s="25">
        <v>0</v>
      </c>
      <c r="AR394" s="25">
        <v>7.44</v>
      </c>
      <c r="AS394" s="25">
        <v>9.3000000000000007</v>
      </c>
      <c r="AT394" s="25">
        <v>12.09</v>
      </c>
      <c r="AU394" s="25">
        <v>11.16</v>
      </c>
      <c r="AV394" s="25">
        <v>4.6500000000000004</v>
      </c>
      <c r="AW394" s="25">
        <v>1.86</v>
      </c>
      <c r="AX394" s="25">
        <v>18.600000000000001</v>
      </c>
      <c r="AY394" s="25">
        <v>6.5100000000000007</v>
      </c>
      <c r="AZ394" s="25">
        <v>6.5100000000000007</v>
      </c>
      <c r="BA394" s="25">
        <v>10.23</v>
      </c>
      <c r="BB394" s="25">
        <v>20.46</v>
      </c>
      <c r="BC394" s="25">
        <v>11.16</v>
      </c>
      <c r="BD394" s="25">
        <v>26.970000000000002</v>
      </c>
      <c r="BE394" s="25">
        <v>4.6500000000000004</v>
      </c>
      <c r="BF394" s="25">
        <v>12.09</v>
      </c>
      <c r="BG394" s="25">
        <v>13.950000000000001</v>
      </c>
      <c r="BH394" s="25">
        <v>37.200000000000003</v>
      </c>
      <c r="BI394" s="25">
        <v>11.16</v>
      </c>
      <c r="BJ394" s="25">
        <v>12.09</v>
      </c>
      <c r="BK394" s="25">
        <v>17.670000000000002</v>
      </c>
      <c r="BL394" s="25">
        <v>11.16</v>
      </c>
      <c r="BM394" s="25">
        <v>0</v>
      </c>
      <c r="BN394" s="25">
        <v>25.110000000000003</v>
      </c>
    </row>
    <row r="395" spans="1:66" x14ac:dyDescent="0.25">
      <c r="A395" s="6">
        <v>45281</v>
      </c>
      <c r="B395" t="s">
        <v>18</v>
      </c>
      <c r="C395">
        <v>21</v>
      </c>
      <c r="D395">
        <f t="shared" si="54"/>
        <v>600.78</v>
      </c>
      <c r="E395">
        <f t="shared" si="50"/>
        <v>146.01000000000002</v>
      </c>
      <c r="F395">
        <f t="shared" si="51"/>
        <v>174.84</v>
      </c>
      <c r="G395">
        <f t="shared" si="52"/>
        <v>109.74000000000001</v>
      </c>
      <c r="H395">
        <f t="shared" si="53"/>
        <v>170.19</v>
      </c>
      <c r="I395">
        <v>0</v>
      </c>
      <c r="J395" s="22">
        <v>0.32550000000000007</v>
      </c>
      <c r="K395" s="22">
        <v>0.79980000000000007</v>
      </c>
      <c r="L395" s="22">
        <v>0.17670000000000002</v>
      </c>
      <c r="M395" s="22">
        <v>0.74400000000000011</v>
      </c>
      <c r="N395" s="22">
        <v>0.72540000000000004</v>
      </c>
      <c r="O395" s="24">
        <v>0.8277000000000001</v>
      </c>
      <c r="P395" s="24">
        <v>0.6603</v>
      </c>
      <c r="Q395" s="24">
        <v>0.79980000000000007</v>
      </c>
      <c r="R395" s="24">
        <v>0.88350000000000006</v>
      </c>
      <c r="S395" s="24">
        <v>0.55800000000000005</v>
      </c>
      <c r="T395" s="24">
        <v>0.53939999999999999</v>
      </c>
      <c r="U395" s="24">
        <v>0.29760000000000003</v>
      </c>
      <c r="V395" s="24">
        <v>0.90210000000000001</v>
      </c>
      <c r="W395" s="24">
        <v>0.71610000000000007</v>
      </c>
      <c r="X395" s="24">
        <v>0.53939999999999999</v>
      </c>
      <c r="Y395" s="24">
        <v>0.76260000000000006</v>
      </c>
      <c r="Z395" s="24">
        <v>0.30690000000000001</v>
      </c>
      <c r="AA395" s="25">
        <v>0</v>
      </c>
      <c r="AB395" s="25">
        <v>15.81</v>
      </c>
      <c r="AC395" s="25">
        <v>10.23</v>
      </c>
      <c r="AD395" s="25">
        <v>37.200000000000003</v>
      </c>
      <c r="AE395" s="25">
        <v>13.020000000000001</v>
      </c>
      <c r="AF395" s="25">
        <v>5.58</v>
      </c>
      <c r="AG395" s="25">
        <v>16.740000000000002</v>
      </c>
      <c r="AH395" s="25">
        <v>31.62</v>
      </c>
      <c r="AI395" s="25">
        <v>18.600000000000001</v>
      </c>
      <c r="AJ395" s="25">
        <v>26.040000000000003</v>
      </c>
      <c r="AK395" s="25">
        <v>13.020000000000001</v>
      </c>
      <c r="AL395" s="25">
        <v>0</v>
      </c>
      <c r="AM395" s="25">
        <v>19.53</v>
      </c>
      <c r="AN395" s="25">
        <v>49.29</v>
      </c>
      <c r="AO395" s="25">
        <v>50.220000000000006</v>
      </c>
      <c r="AP395" s="25">
        <v>0</v>
      </c>
      <c r="AQ395" s="25">
        <v>12.09</v>
      </c>
      <c r="AR395" s="25">
        <v>6.5100000000000007</v>
      </c>
      <c r="AS395" s="25">
        <v>12.09</v>
      </c>
      <c r="AT395" s="25">
        <v>20.46</v>
      </c>
      <c r="AU395" s="25">
        <v>10.23</v>
      </c>
      <c r="AV395" s="25">
        <v>14.88</v>
      </c>
      <c r="AW395" s="25">
        <v>10.23</v>
      </c>
      <c r="AX395" s="25">
        <v>0</v>
      </c>
      <c r="AY395" s="25">
        <v>2.79</v>
      </c>
      <c r="AZ395" s="25">
        <v>21.39</v>
      </c>
      <c r="BA395" s="25">
        <v>0</v>
      </c>
      <c r="BB395" s="25">
        <v>34.410000000000004</v>
      </c>
      <c r="BC395" s="25">
        <v>12.09</v>
      </c>
      <c r="BD395" s="25">
        <v>3.72</v>
      </c>
      <c r="BE395" s="25">
        <v>30.69</v>
      </c>
      <c r="BF395" s="25">
        <v>15.81</v>
      </c>
      <c r="BG395" s="25">
        <v>15.81</v>
      </c>
      <c r="BH395" s="25">
        <v>4.6500000000000004</v>
      </c>
      <c r="BI395" s="25">
        <v>0</v>
      </c>
      <c r="BJ395" s="25">
        <v>0</v>
      </c>
      <c r="BK395" s="25">
        <v>25.110000000000003</v>
      </c>
      <c r="BL395" s="25">
        <v>17.670000000000002</v>
      </c>
      <c r="BM395" s="25">
        <v>0</v>
      </c>
      <c r="BN395" s="25">
        <v>36.270000000000003</v>
      </c>
    </row>
    <row r="396" spans="1:66" x14ac:dyDescent="0.25">
      <c r="A396" s="6">
        <v>45282</v>
      </c>
      <c r="B396" t="s">
        <v>18</v>
      </c>
      <c r="C396">
        <v>22</v>
      </c>
      <c r="D396">
        <f t="shared" si="54"/>
        <v>466.86</v>
      </c>
      <c r="E396">
        <f t="shared" si="50"/>
        <v>126.48</v>
      </c>
      <c r="F396">
        <f t="shared" si="51"/>
        <v>97.65</v>
      </c>
      <c r="G396">
        <f t="shared" si="52"/>
        <v>112.53</v>
      </c>
      <c r="H396">
        <f t="shared" si="53"/>
        <v>130.20000000000002</v>
      </c>
      <c r="I396">
        <v>0</v>
      </c>
      <c r="J396" s="22">
        <v>0.83700000000000008</v>
      </c>
      <c r="K396" s="22">
        <v>0.49290000000000006</v>
      </c>
      <c r="L396" s="22">
        <v>0.70680000000000009</v>
      </c>
      <c r="M396" s="22">
        <v>0.41850000000000004</v>
      </c>
      <c r="N396" s="22">
        <v>0.85560000000000003</v>
      </c>
      <c r="O396" s="24">
        <v>0.72540000000000004</v>
      </c>
      <c r="P396" s="24">
        <v>9.3000000000000013E-2</v>
      </c>
      <c r="Q396" s="24">
        <v>0.52080000000000004</v>
      </c>
      <c r="R396" s="24">
        <v>0.69750000000000001</v>
      </c>
      <c r="S396" s="24">
        <v>0.60450000000000004</v>
      </c>
      <c r="T396" s="24">
        <v>0.6603</v>
      </c>
      <c r="U396" s="24">
        <v>0.79980000000000007</v>
      </c>
      <c r="V396" s="24">
        <v>0.93</v>
      </c>
      <c r="W396" s="24">
        <v>0.76260000000000006</v>
      </c>
      <c r="X396" s="24">
        <v>9.3000000000000013E-2</v>
      </c>
      <c r="Y396" s="24">
        <v>0.6231000000000001</v>
      </c>
      <c r="Z396" s="24">
        <v>0.86490000000000011</v>
      </c>
      <c r="AA396" s="25">
        <v>13.020000000000001</v>
      </c>
      <c r="AB396" s="25">
        <v>0</v>
      </c>
      <c r="AC396" s="25">
        <v>0</v>
      </c>
      <c r="AD396" s="25">
        <v>12.09</v>
      </c>
      <c r="AE396" s="25">
        <v>0.93</v>
      </c>
      <c r="AF396" s="25">
        <v>16.740000000000002</v>
      </c>
      <c r="AG396" s="25">
        <v>6.5100000000000007</v>
      </c>
      <c r="AH396" s="25">
        <v>25.110000000000003</v>
      </c>
      <c r="AI396" s="25">
        <v>17.670000000000002</v>
      </c>
      <c r="AJ396" s="25">
        <v>5.58</v>
      </c>
      <c r="AK396" s="25">
        <v>26.970000000000002</v>
      </c>
      <c r="AL396" s="25">
        <v>3.72</v>
      </c>
      <c r="AM396" s="25">
        <v>0</v>
      </c>
      <c r="AN396" s="25">
        <v>2.79</v>
      </c>
      <c r="AO396" s="25">
        <v>0</v>
      </c>
      <c r="AP396" s="25">
        <v>18.600000000000001</v>
      </c>
      <c r="AQ396" s="25">
        <v>20.46</v>
      </c>
      <c r="AR396" s="25">
        <v>39.99</v>
      </c>
      <c r="AS396" s="25">
        <v>27.900000000000002</v>
      </c>
      <c r="AT396" s="25">
        <v>16.740000000000002</v>
      </c>
      <c r="AU396" s="25">
        <v>22.32</v>
      </c>
      <c r="AV396" s="25">
        <v>7.44</v>
      </c>
      <c r="AW396" s="25">
        <v>31.62</v>
      </c>
      <c r="AX396" s="25">
        <v>26.970000000000002</v>
      </c>
      <c r="AY396" s="25">
        <v>0</v>
      </c>
      <c r="AZ396" s="25">
        <v>0</v>
      </c>
      <c r="BA396" s="25">
        <v>0</v>
      </c>
      <c r="BB396" s="25">
        <v>0</v>
      </c>
      <c r="BC396" s="25">
        <v>24.18</v>
      </c>
      <c r="BD396" s="25">
        <v>0</v>
      </c>
      <c r="BE396" s="25">
        <v>26.040000000000003</v>
      </c>
      <c r="BF396" s="25">
        <v>8.370000000000001</v>
      </c>
      <c r="BG396" s="25">
        <v>0</v>
      </c>
      <c r="BH396" s="25">
        <v>12.09</v>
      </c>
      <c r="BI396" s="25">
        <v>12.09</v>
      </c>
      <c r="BJ396" s="25">
        <v>15.81</v>
      </c>
      <c r="BK396" s="25">
        <v>7.44</v>
      </c>
      <c r="BL396" s="25">
        <v>7.44</v>
      </c>
      <c r="BM396" s="25">
        <v>12.09</v>
      </c>
      <c r="BN396" s="25">
        <v>25.110000000000003</v>
      </c>
    </row>
    <row r="397" spans="1:66" x14ac:dyDescent="0.25">
      <c r="A397" s="6">
        <v>45283</v>
      </c>
      <c r="B397" t="s">
        <v>18</v>
      </c>
      <c r="C397">
        <v>23</v>
      </c>
      <c r="D397">
        <f t="shared" si="54"/>
        <v>515.22000000000014</v>
      </c>
      <c r="E397">
        <f t="shared" si="50"/>
        <v>164.61</v>
      </c>
      <c r="F397">
        <f t="shared" si="51"/>
        <v>88.350000000000108</v>
      </c>
      <c r="G397">
        <f t="shared" si="52"/>
        <v>97.65</v>
      </c>
      <c r="H397">
        <f t="shared" si="53"/>
        <v>164.61</v>
      </c>
      <c r="I397">
        <v>0</v>
      </c>
      <c r="J397" s="22">
        <v>0.2883</v>
      </c>
      <c r="K397" s="22">
        <v>0.5766</v>
      </c>
      <c r="L397" s="22">
        <v>0.68820000000000003</v>
      </c>
      <c r="M397" s="22">
        <v>0.85560000000000003</v>
      </c>
      <c r="N397" s="22">
        <v>0.74400000000000011</v>
      </c>
      <c r="O397" s="24">
        <v>0.80910000000000004</v>
      </c>
      <c r="P397" s="24">
        <v>0.90210000000000001</v>
      </c>
      <c r="Q397" s="24">
        <v>0.86490000000000011</v>
      </c>
      <c r="R397" s="24">
        <v>0.37200000000000005</v>
      </c>
      <c r="S397" s="24">
        <v>0.5766</v>
      </c>
      <c r="T397" s="24">
        <v>0.86490000000000011</v>
      </c>
      <c r="U397" s="24">
        <v>0.89280000000000004</v>
      </c>
      <c r="V397" s="24">
        <v>0.40920000000000001</v>
      </c>
      <c r="W397" s="24">
        <v>0.55800000000000005</v>
      </c>
      <c r="X397" s="24">
        <v>0.38130000000000003</v>
      </c>
      <c r="Y397" s="24">
        <v>0.40920000000000001</v>
      </c>
      <c r="Z397" s="24">
        <v>0.85560000000000003</v>
      </c>
      <c r="AA397" s="25">
        <v>1.86</v>
      </c>
      <c r="AB397" s="25">
        <v>22.32</v>
      </c>
      <c r="AC397" s="25">
        <v>0</v>
      </c>
      <c r="AD397" s="25">
        <v>1.0572875908110291E-13</v>
      </c>
      <c r="AE397" s="25">
        <v>4.6500000000000004</v>
      </c>
      <c r="AF397" s="25">
        <v>17.670000000000002</v>
      </c>
      <c r="AG397" s="25">
        <v>22.32</v>
      </c>
      <c r="AH397" s="25">
        <v>7.44</v>
      </c>
      <c r="AI397" s="25">
        <v>9.3000000000000007</v>
      </c>
      <c r="AJ397" s="25">
        <v>2.79</v>
      </c>
      <c r="AK397" s="25">
        <v>0</v>
      </c>
      <c r="AL397" s="25">
        <v>15.81</v>
      </c>
      <c r="AM397" s="25">
        <v>30.69</v>
      </c>
      <c r="AN397" s="25">
        <v>29.76</v>
      </c>
      <c r="AO397" s="25">
        <v>3.72</v>
      </c>
      <c r="AP397" s="25">
        <v>0</v>
      </c>
      <c r="AQ397" s="25">
        <v>23.25</v>
      </c>
      <c r="AR397" s="25">
        <v>10.23</v>
      </c>
      <c r="AS397" s="25">
        <v>35.340000000000003</v>
      </c>
      <c r="AT397" s="25">
        <v>15.81</v>
      </c>
      <c r="AU397" s="25">
        <v>11.16</v>
      </c>
      <c r="AV397" s="25">
        <v>0</v>
      </c>
      <c r="AW397" s="25">
        <v>10.23</v>
      </c>
      <c r="AX397" s="25">
        <v>4.6500000000000004</v>
      </c>
      <c r="AY397" s="25">
        <v>28.830000000000002</v>
      </c>
      <c r="AZ397" s="25">
        <v>1.86</v>
      </c>
      <c r="BA397" s="25">
        <v>4.6500000000000004</v>
      </c>
      <c r="BB397" s="25">
        <v>13.950000000000001</v>
      </c>
      <c r="BC397" s="25">
        <v>0.93</v>
      </c>
      <c r="BD397" s="25">
        <v>21.39</v>
      </c>
      <c r="BE397" s="25">
        <v>18.600000000000001</v>
      </c>
      <c r="BF397" s="25">
        <v>14.88</v>
      </c>
      <c r="BG397" s="25">
        <v>0</v>
      </c>
      <c r="BH397" s="25">
        <v>48.36</v>
      </c>
      <c r="BI397" s="25">
        <v>24.18</v>
      </c>
      <c r="BJ397" s="25">
        <v>26.970000000000002</v>
      </c>
      <c r="BK397" s="25">
        <v>0</v>
      </c>
      <c r="BL397" s="25">
        <v>0</v>
      </c>
      <c r="BM397" s="25">
        <v>18.600000000000001</v>
      </c>
      <c r="BN397" s="25">
        <v>13.020000000000001</v>
      </c>
    </row>
    <row r="398" spans="1:66" x14ac:dyDescent="0.25">
      <c r="A398" s="6">
        <v>45284</v>
      </c>
      <c r="B398" t="s">
        <v>18</v>
      </c>
      <c r="C398">
        <v>24</v>
      </c>
      <c r="D398">
        <f t="shared" si="54"/>
        <v>354.33</v>
      </c>
      <c r="E398">
        <f t="shared" si="50"/>
        <v>80.91</v>
      </c>
      <c r="F398">
        <f t="shared" si="51"/>
        <v>126.48</v>
      </c>
      <c r="G398">
        <f t="shared" si="52"/>
        <v>82.77000000000001</v>
      </c>
      <c r="H398">
        <f t="shared" si="53"/>
        <v>64.17</v>
      </c>
      <c r="I398">
        <v>1</v>
      </c>
      <c r="J398" s="22">
        <v>0.30690000000000001</v>
      </c>
      <c r="K398" s="22">
        <v>0.50220000000000009</v>
      </c>
      <c r="L398" s="22">
        <v>0.75330000000000008</v>
      </c>
      <c r="M398" s="22">
        <v>0.8277000000000001</v>
      </c>
      <c r="N398" s="22">
        <v>0.65100000000000013</v>
      </c>
      <c r="O398" s="24">
        <v>0.13020000000000001</v>
      </c>
      <c r="P398" s="24">
        <v>0.74400000000000011</v>
      </c>
      <c r="Q398" s="24">
        <v>0.64170000000000005</v>
      </c>
      <c r="R398" s="24">
        <v>0.6231000000000001</v>
      </c>
      <c r="S398" s="24">
        <v>0.84630000000000005</v>
      </c>
      <c r="T398" s="24">
        <v>0.87420000000000009</v>
      </c>
      <c r="U398" s="24">
        <v>0.43710000000000004</v>
      </c>
      <c r="V398" s="24">
        <v>0.87420000000000009</v>
      </c>
      <c r="W398" s="24">
        <v>0.3906</v>
      </c>
      <c r="X398" s="24">
        <v>0.8277000000000001</v>
      </c>
      <c r="Y398" s="24">
        <v>0.5766</v>
      </c>
      <c r="Z398" s="24">
        <v>0.37200000000000005</v>
      </c>
      <c r="AA398" s="25">
        <v>14.88</v>
      </c>
      <c r="AB398" s="25">
        <v>9.3000000000000007</v>
      </c>
      <c r="AC398" s="25">
        <v>21.39</v>
      </c>
      <c r="AD398" s="25">
        <v>3.72</v>
      </c>
      <c r="AE398" s="25">
        <v>24.18</v>
      </c>
      <c r="AF398" s="25">
        <v>35.340000000000003</v>
      </c>
      <c r="AG398" s="25">
        <v>0</v>
      </c>
      <c r="AH398" s="25">
        <v>10.23</v>
      </c>
      <c r="AI398" s="25">
        <v>0</v>
      </c>
      <c r="AJ398" s="25">
        <v>7.44</v>
      </c>
      <c r="AK398" s="25">
        <v>12.09</v>
      </c>
      <c r="AL398" s="25">
        <v>4.6500000000000004</v>
      </c>
      <c r="AM398" s="25">
        <v>0</v>
      </c>
      <c r="AN398" s="25">
        <v>13.020000000000001</v>
      </c>
      <c r="AO398" s="25">
        <v>8.370000000000001</v>
      </c>
      <c r="AP398" s="25">
        <v>9.3000000000000007</v>
      </c>
      <c r="AQ398" s="25">
        <v>0</v>
      </c>
      <c r="AR398" s="25">
        <v>3.72</v>
      </c>
      <c r="AS398" s="25">
        <v>3.72</v>
      </c>
      <c r="AT398" s="25">
        <v>21.39</v>
      </c>
      <c r="AU398" s="25">
        <v>0</v>
      </c>
      <c r="AV398" s="25">
        <v>0</v>
      </c>
      <c r="AW398" s="25">
        <v>0</v>
      </c>
      <c r="AX398" s="25">
        <v>4.6500000000000004</v>
      </c>
      <c r="AY398" s="25">
        <v>0</v>
      </c>
      <c r="AZ398" s="25">
        <v>39.06</v>
      </c>
      <c r="BA398" s="25">
        <v>0</v>
      </c>
      <c r="BB398" s="25">
        <v>26.970000000000002</v>
      </c>
      <c r="BC398" s="25">
        <v>12.09</v>
      </c>
      <c r="BD398" s="25">
        <v>0</v>
      </c>
      <c r="BE398" s="25">
        <v>0</v>
      </c>
      <c r="BF398" s="25">
        <v>30.69</v>
      </c>
      <c r="BG398" s="25">
        <v>0</v>
      </c>
      <c r="BH398" s="25">
        <v>8.370000000000001</v>
      </c>
      <c r="BI398" s="25">
        <v>0</v>
      </c>
      <c r="BJ398" s="25">
        <v>13.950000000000001</v>
      </c>
      <c r="BK398" s="25">
        <v>0</v>
      </c>
      <c r="BL398" s="25">
        <v>20.46</v>
      </c>
      <c r="BM398" s="25">
        <v>7.44</v>
      </c>
      <c r="BN398" s="25">
        <v>0</v>
      </c>
    </row>
    <row r="399" spans="1:66" x14ac:dyDescent="0.25">
      <c r="A399" s="6">
        <v>45285</v>
      </c>
      <c r="B399" t="s">
        <v>18</v>
      </c>
      <c r="C399">
        <v>25</v>
      </c>
      <c r="D399">
        <f t="shared" si="54"/>
        <v>529.17000000000007</v>
      </c>
      <c r="E399">
        <f t="shared" si="50"/>
        <v>126.48</v>
      </c>
      <c r="F399">
        <f t="shared" si="51"/>
        <v>126.47999999999999</v>
      </c>
      <c r="G399">
        <f t="shared" si="52"/>
        <v>93</v>
      </c>
      <c r="H399">
        <f t="shared" si="53"/>
        <v>183.21000000000004</v>
      </c>
      <c r="I399">
        <v>1</v>
      </c>
      <c r="J399" s="22">
        <v>0.40920000000000001</v>
      </c>
      <c r="K399" s="22">
        <v>0.47430000000000005</v>
      </c>
      <c r="L399" s="22">
        <v>0.79049999999999998</v>
      </c>
      <c r="M399" s="22">
        <v>0.36270000000000002</v>
      </c>
      <c r="N399" s="22">
        <v>0.86490000000000011</v>
      </c>
      <c r="O399" s="24">
        <v>0.56730000000000003</v>
      </c>
      <c r="P399" s="24">
        <v>0.5766</v>
      </c>
      <c r="Q399" s="24">
        <v>0.54869999999999997</v>
      </c>
      <c r="R399" s="24">
        <v>0.5766</v>
      </c>
      <c r="S399" s="24">
        <v>0.84630000000000005</v>
      </c>
      <c r="T399" s="24">
        <v>0.55800000000000005</v>
      </c>
      <c r="U399" s="24">
        <v>0.41850000000000004</v>
      </c>
      <c r="V399" s="24">
        <v>0.93</v>
      </c>
      <c r="W399" s="24">
        <v>0.89280000000000004</v>
      </c>
      <c r="X399" s="24">
        <v>0.90210000000000001</v>
      </c>
      <c r="Y399" s="24">
        <v>0.29760000000000003</v>
      </c>
      <c r="Z399" s="24">
        <v>9.3000000000000013E-2</v>
      </c>
      <c r="AA399" s="25">
        <v>0</v>
      </c>
      <c r="AB399" s="25">
        <v>0</v>
      </c>
      <c r="AC399" s="25">
        <v>0.93</v>
      </c>
      <c r="AD399" s="25">
        <v>35.340000000000003</v>
      </c>
      <c r="AE399" s="25">
        <v>2.79</v>
      </c>
      <c r="AF399" s="25">
        <v>23.25</v>
      </c>
      <c r="AG399" s="25">
        <v>0</v>
      </c>
      <c r="AH399" s="25">
        <v>0</v>
      </c>
      <c r="AI399" s="25">
        <v>18.600000000000001</v>
      </c>
      <c r="AJ399" s="25">
        <v>45.57</v>
      </c>
      <c r="AK399" s="25">
        <v>7.44</v>
      </c>
      <c r="AL399" s="25">
        <v>7.44</v>
      </c>
      <c r="AM399" s="25">
        <v>31.62</v>
      </c>
      <c r="AN399" s="25">
        <v>26.040000000000003</v>
      </c>
      <c r="AO399" s="25">
        <v>0</v>
      </c>
      <c r="AP399" s="25">
        <v>27.900000000000002</v>
      </c>
      <c r="AQ399" s="25">
        <v>38.130000000000003</v>
      </c>
      <c r="AR399" s="25">
        <v>13.950000000000001</v>
      </c>
      <c r="AS399" s="25">
        <v>21.39</v>
      </c>
      <c r="AT399" s="25">
        <v>16.740000000000002</v>
      </c>
      <c r="AU399" s="25">
        <v>0</v>
      </c>
      <c r="AV399" s="25">
        <v>7.44</v>
      </c>
      <c r="AW399" s="25">
        <v>7.44</v>
      </c>
      <c r="AX399" s="25">
        <v>13.950000000000001</v>
      </c>
      <c r="AY399" s="25">
        <v>0</v>
      </c>
      <c r="AZ399" s="25">
        <v>31.62</v>
      </c>
      <c r="BA399" s="25">
        <v>0</v>
      </c>
      <c r="BB399" s="25">
        <v>0</v>
      </c>
      <c r="BC399" s="25">
        <v>20.46</v>
      </c>
      <c r="BD399" s="25">
        <v>12.09</v>
      </c>
      <c r="BE399" s="25">
        <v>4.6500000000000004</v>
      </c>
      <c r="BF399" s="25">
        <v>0</v>
      </c>
      <c r="BG399" s="25">
        <v>15.81</v>
      </c>
      <c r="BH399" s="25">
        <v>10.23</v>
      </c>
      <c r="BI399" s="25">
        <v>19.53</v>
      </c>
      <c r="BJ399" s="25">
        <v>0</v>
      </c>
      <c r="BK399" s="25">
        <v>22.32</v>
      </c>
      <c r="BL399" s="25">
        <v>39.06</v>
      </c>
      <c r="BM399" s="25">
        <v>12.09</v>
      </c>
      <c r="BN399" s="25">
        <v>2.79</v>
      </c>
    </row>
    <row r="400" spans="1:66" x14ac:dyDescent="0.25">
      <c r="A400" s="6">
        <v>45286</v>
      </c>
      <c r="B400" t="s">
        <v>18</v>
      </c>
      <c r="C400">
        <v>26</v>
      </c>
      <c r="D400">
        <f t="shared" si="54"/>
        <v>504.06000000000017</v>
      </c>
      <c r="E400">
        <f t="shared" si="50"/>
        <v>110.67000000000012</v>
      </c>
      <c r="F400">
        <f t="shared" si="51"/>
        <v>160.89000000000001</v>
      </c>
      <c r="G400">
        <f t="shared" si="52"/>
        <v>99.51</v>
      </c>
      <c r="H400">
        <f t="shared" si="53"/>
        <v>132.99000000000004</v>
      </c>
      <c r="I400">
        <v>0</v>
      </c>
      <c r="J400" s="22">
        <v>0.53939999999999999</v>
      </c>
      <c r="K400" s="22">
        <v>0.50220000000000009</v>
      </c>
      <c r="L400" s="22">
        <v>0.71610000000000007</v>
      </c>
      <c r="M400" s="22">
        <v>0.80910000000000004</v>
      </c>
      <c r="N400" s="22">
        <v>0.83700000000000008</v>
      </c>
      <c r="O400" s="24">
        <v>0.46500000000000002</v>
      </c>
      <c r="P400" s="24">
        <v>0.8277000000000001</v>
      </c>
      <c r="Q400" s="24">
        <v>0.65100000000000013</v>
      </c>
      <c r="R400" s="24">
        <v>0.92070000000000007</v>
      </c>
      <c r="S400" s="24">
        <v>0.63240000000000007</v>
      </c>
      <c r="T400" s="24">
        <v>0.86490000000000011</v>
      </c>
      <c r="U400" s="24">
        <v>0.8277000000000001</v>
      </c>
      <c r="V400" s="24">
        <v>0.93</v>
      </c>
      <c r="W400" s="24">
        <v>0.66959999999999997</v>
      </c>
      <c r="X400" s="24">
        <v>0.87420000000000009</v>
      </c>
      <c r="Y400" s="24">
        <v>0.53939999999999999</v>
      </c>
      <c r="Z400" s="24">
        <v>0.2883</v>
      </c>
      <c r="AA400" s="25">
        <v>4.6500000000000004</v>
      </c>
      <c r="AB400" s="25">
        <v>0</v>
      </c>
      <c r="AC400" s="25">
        <v>29.76</v>
      </c>
      <c r="AD400" s="25">
        <v>44.64</v>
      </c>
      <c r="AE400" s="25">
        <v>0</v>
      </c>
      <c r="AF400" s="25">
        <v>19.53</v>
      </c>
      <c r="AG400" s="25">
        <v>25.110000000000003</v>
      </c>
      <c r="AH400" s="25">
        <v>21.39</v>
      </c>
      <c r="AI400" s="25">
        <v>4.6500000000000004</v>
      </c>
      <c r="AJ400" s="25">
        <v>11.16</v>
      </c>
      <c r="AK400" s="25">
        <v>20.46</v>
      </c>
      <c r="AL400" s="25">
        <v>32.550000000000004</v>
      </c>
      <c r="AM400" s="25">
        <v>30.69</v>
      </c>
      <c r="AN400" s="25">
        <v>21.39</v>
      </c>
      <c r="AO400" s="25">
        <v>0</v>
      </c>
      <c r="AP400" s="25">
        <v>4.6500000000000004</v>
      </c>
      <c r="AQ400" s="25">
        <v>22.32</v>
      </c>
      <c r="AR400" s="25">
        <v>8.370000000000001</v>
      </c>
      <c r="AS400" s="25">
        <v>13.020000000000001</v>
      </c>
      <c r="AT400" s="25">
        <v>0</v>
      </c>
      <c r="AU400" s="25">
        <v>0</v>
      </c>
      <c r="AV400" s="25">
        <v>0</v>
      </c>
      <c r="AW400" s="25">
        <v>11.16</v>
      </c>
      <c r="AX400" s="25">
        <v>26.040000000000003</v>
      </c>
      <c r="AY400" s="25">
        <v>0</v>
      </c>
      <c r="AZ400" s="25">
        <v>9.3000000000000007</v>
      </c>
      <c r="BA400" s="25">
        <v>0.93</v>
      </c>
      <c r="BB400" s="25">
        <v>49.29</v>
      </c>
      <c r="BC400" s="25">
        <v>0</v>
      </c>
      <c r="BD400" s="25">
        <v>2.79</v>
      </c>
      <c r="BE400" s="25">
        <v>17.670000000000002</v>
      </c>
      <c r="BF400" s="25">
        <v>2.79</v>
      </c>
      <c r="BG400" s="25">
        <v>24.18</v>
      </c>
      <c r="BH400" s="25">
        <v>0</v>
      </c>
      <c r="BI400" s="25">
        <v>0</v>
      </c>
      <c r="BJ400" s="25">
        <v>11.16</v>
      </c>
      <c r="BK400" s="25">
        <v>0</v>
      </c>
      <c r="BL400" s="25">
        <v>12.090000000000106</v>
      </c>
      <c r="BM400" s="25">
        <v>36.270000000000003</v>
      </c>
      <c r="BN400" s="25">
        <v>6.5100000000000007</v>
      </c>
    </row>
    <row r="401" spans="1:66" x14ac:dyDescent="0.25">
      <c r="A401" s="6">
        <v>45287</v>
      </c>
      <c r="B401" t="s">
        <v>18</v>
      </c>
      <c r="C401">
        <v>27</v>
      </c>
      <c r="D401">
        <f t="shared" si="54"/>
        <v>473.37</v>
      </c>
      <c r="E401">
        <f t="shared" si="50"/>
        <v>117.18</v>
      </c>
      <c r="F401">
        <f t="shared" si="51"/>
        <v>145.08000000000001</v>
      </c>
      <c r="G401">
        <f t="shared" si="52"/>
        <v>87.420000000000016</v>
      </c>
      <c r="H401">
        <f t="shared" si="53"/>
        <v>123.69000000000001</v>
      </c>
      <c r="I401">
        <v>0</v>
      </c>
      <c r="J401" s="22">
        <v>0.83700000000000008</v>
      </c>
      <c r="K401" s="22">
        <v>0.59520000000000006</v>
      </c>
      <c r="L401" s="22">
        <v>0.72540000000000004</v>
      </c>
      <c r="M401" s="22">
        <v>0.46500000000000002</v>
      </c>
      <c r="N401" s="22">
        <v>0.6231000000000001</v>
      </c>
      <c r="O401" s="24">
        <v>0.74400000000000011</v>
      </c>
      <c r="P401" s="24">
        <v>0.69750000000000001</v>
      </c>
      <c r="Q401" s="24">
        <v>0.90210000000000001</v>
      </c>
      <c r="R401" s="24">
        <v>0.8277000000000001</v>
      </c>
      <c r="S401" s="24">
        <v>0.63240000000000007</v>
      </c>
      <c r="T401" s="24">
        <v>0.88350000000000006</v>
      </c>
      <c r="U401" s="24">
        <v>0.44640000000000002</v>
      </c>
      <c r="V401" s="24">
        <v>0.29760000000000003</v>
      </c>
      <c r="W401" s="24">
        <v>0.84630000000000005</v>
      </c>
      <c r="X401" s="24">
        <v>0.50220000000000009</v>
      </c>
      <c r="Y401" s="24">
        <v>0.40920000000000001</v>
      </c>
      <c r="Z401" s="24">
        <v>0.89280000000000004</v>
      </c>
      <c r="AA401" s="25">
        <v>0</v>
      </c>
      <c r="AB401" s="25">
        <v>7.44</v>
      </c>
      <c r="AC401" s="25">
        <v>5.58</v>
      </c>
      <c r="AD401" s="25">
        <v>29.76</v>
      </c>
      <c r="AE401" s="25">
        <v>30.69</v>
      </c>
      <c r="AF401" s="25">
        <v>4.6500000000000004</v>
      </c>
      <c r="AG401" s="25">
        <v>20.46</v>
      </c>
      <c r="AH401" s="25">
        <v>18.600000000000001</v>
      </c>
      <c r="AI401" s="25">
        <v>26.040000000000003</v>
      </c>
      <c r="AJ401" s="25">
        <v>1.86</v>
      </c>
      <c r="AK401" s="25">
        <v>33.480000000000004</v>
      </c>
      <c r="AL401" s="25">
        <v>15.81</v>
      </c>
      <c r="AM401" s="25">
        <v>0.93</v>
      </c>
      <c r="AN401" s="25">
        <v>8.370000000000001</v>
      </c>
      <c r="AO401" s="25">
        <v>20.46</v>
      </c>
      <c r="AP401" s="25">
        <v>3.72</v>
      </c>
      <c r="AQ401" s="25">
        <v>0</v>
      </c>
      <c r="AR401" s="25">
        <v>20.46</v>
      </c>
      <c r="AS401" s="25">
        <v>0.93</v>
      </c>
      <c r="AT401" s="25">
        <v>53.010000000000005</v>
      </c>
      <c r="AU401" s="25">
        <v>17.670000000000002</v>
      </c>
      <c r="AV401" s="25">
        <v>6.5100000000000007</v>
      </c>
      <c r="AW401" s="25">
        <v>19.53</v>
      </c>
      <c r="AX401" s="25">
        <v>8.370000000000001</v>
      </c>
      <c r="AY401" s="25">
        <v>6.5100000000000007</v>
      </c>
      <c r="AZ401" s="25">
        <v>3.72</v>
      </c>
      <c r="BA401" s="25">
        <v>7.44</v>
      </c>
      <c r="BB401" s="25">
        <v>13.950000000000001</v>
      </c>
      <c r="BC401" s="25">
        <v>0</v>
      </c>
      <c r="BD401" s="25">
        <v>3.72</v>
      </c>
      <c r="BE401" s="25">
        <v>0</v>
      </c>
      <c r="BF401" s="25">
        <v>28.830000000000002</v>
      </c>
      <c r="BG401" s="25">
        <v>37.200000000000003</v>
      </c>
      <c r="BH401" s="25">
        <v>39.06</v>
      </c>
      <c r="BI401" s="25">
        <v>0</v>
      </c>
      <c r="BJ401" s="25">
        <v>0</v>
      </c>
      <c r="BK401" s="25">
        <v>6.5100000000000007</v>
      </c>
      <c r="BL401" s="25">
        <v>5.58</v>
      </c>
      <c r="BM401" s="25">
        <v>0</v>
      </c>
      <c r="BN401" s="25">
        <v>0</v>
      </c>
    </row>
    <row r="402" spans="1:66" x14ac:dyDescent="0.25">
      <c r="A402" s="6">
        <v>45288</v>
      </c>
      <c r="B402" t="s">
        <v>18</v>
      </c>
      <c r="C402">
        <v>28</v>
      </c>
      <c r="D402">
        <f t="shared" si="54"/>
        <v>517.08000000000004</v>
      </c>
      <c r="E402">
        <f t="shared" si="50"/>
        <v>152.52000000000001</v>
      </c>
      <c r="F402">
        <f t="shared" si="51"/>
        <v>132.99</v>
      </c>
      <c r="G402">
        <f t="shared" si="52"/>
        <v>67.89</v>
      </c>
      <c r="H402">
        <f t="shared" si="53"/>
        <v>163.68000000000004</v>
      </c>
      <c r="I402">
        <v>0</v>
      </c>
      <c r="J402" s="22">
        <v>0.33479999999999999</v>
      </c>
      <c r="K402" s="22">
        <v>0.6231000000000001</v>
      </c>
      <c r="L402" s="22">
        <v>0.77190000000000014</v>
      </c>
      <c r="M402" s="22">
        <v>0.22320000000000001</v>
      </c>
      <c r="N402" s="22">
        <v>0.89280000000000004</v>
      </c>
      <c r="O402" s="24">
        <v>0.15810000000000002</v>
      </c>
      <c r="P402" s="24">
        <v>0.5766</v>
      </c>
      <c r="Q402" s="24">
        <v>0.50220000000000009</v>
      </c>
      <c r="R402" s="24">
        <v>0.8277000000000001</v>
      </c>
      <c r="S402" s="24">
        <v>0.69750000000000001</v>
      </c>
      <c r="T402" s="24">
        <v>0.59520000000000006</v>
      </c>
      <c r="U402" s="24">
        <v>0.86490000000000011</v>
      </c>
      <c r="V402" s="24">
        <v>0.91139999999999999</v>
      </c>
      <c r="W402" s="24">
        <v>0.84630000000000005</v>
      </c>
      <c r="X402" s="24">
        <v>0.33479999999999999</v>
      </c>
      <c r="Y402" s="24">
        <v>0.83700000000000008</v>
      </c>
      <c r="Z402" s="24">
        <v>0.64170000000000005</v>
      </c>
      <c r="AA402" s="25">
        <v>28.830000000000002</v>
      </c>
      <c r="AB402" s="25">
        <v>6.5100000000000007</v>
      </c>
      <c r="AC402" s="25">
        <v>12.09</v>
      </c>
      <c r="AD402" s="25">
        <v>5.58</v>
      </c>
      <c r="AE402" s="25">
        <v>0.93</v>
      </c>
      <c r="AF402" s="25">
        <v>50.220000000000006</v>
      </c>
      <c r="AG402" s="25">
        <v>0.93</v>
      </c>
      <c r="AH402" s="25">
        <v>9.3000000000000007</v>
      </c>
      <c r="AI402" s="25">
        <v>17.670000000000002</v>
      </c>
      <c r="AJ402" s="25">
        <v>0.93</v>
      </c>
      <c r="AK402" s="25">
        <v>8.370000000000001</v>
      </c>
      <c r="AL402" s="25">
        <v>0</v>
      </c>
      <c r="AM402" s="25">
        <v>29.76</v>
      </c>
      <c r="AN402" s="25">
        <v>26.040000000000003</v>
      </c>
      <c r="AO402" s="25">
        <v>21.39</v>
      </c>
      <c r="AP402" s="25">
        <v>8.370000000000001</v>
      </c>
      <c r="AQ402" s="25">
        <v>10.23</v>
      </c>
      <c r="AR402" s="25">
        <v>39.06</v>
      </c>
      <c r="AS402" s="25">
        <v>23.25</v>
      </c>
      <c r="AT402" s="25">
        <v>5.58</v>
      </c>
      <c r="AU402" s="25">
        <v>16.740000000000002</v>
      </c>
      <c r="AV402" s="25">
        <v>17.670000000000002</v>
      </c>
      <c r="AW402" s="25">
        <v>0</v>
      </c>
      <c r="AX402" s="25">
        <v>2.79</v>
      </c>
      <c r="AY402" s="25">
        <v>0</v>
      </c>
      <c r="AZ402" s="25">
        <v>2.79</v>
      </c>
      <c r="BA402" s="25">
        <v>15.81</v>
      </c>
      <c r="BB402" s="25">
        <v>0</v>
      </c>
      <c r="BC402" s="25">
        <v>5.58</v>
      </c>
      <c r="BD402" s="25">
        <v>6.5100000000000007</v>
      </c>
      <c r="BE402" s="25">
        <v>3.72</v>
      </c>
      <c r="BF402" s="25">
        <v>30.69</v>
      </c>
      <c r="BG402" s="25">
        <v>45.57</v>
      </c>
      <c r="BH402" s="25">
        <v>0</v>
      </c>
      <c r="BI402" s="25">
        <v>36.270000000000003</v>
      </c>
      <c r="BJ402" s="25">
        <v>0</v>
      </c>
      <c r="BK402" s="25">
        <v>0</v>
      </c>
      <c r="BL402" s="25">
        <v>23.25</v>
      </c>
      <c r="BM402" s="25">
        <v>0</v>
      </c>
      <c r="BN402" s="25">
        <v>13.020000000000001</v>
      </c>
    </row>
    <row r="403" spans="1:66" x14ac:dyDescent="0.25">
      <c r="A403" s="6">
        <v>45289</v>
      </c>
      <c r="B403" t="s">
        <v>18</v>
      </c>
      <c r="C403">
        <v>29</v>
      </c>
      <c r="D403">
        <f t="shared" si="54"/>
        <v>379.44000000000011</v>
      </c>
      <c r="E403">
        <f t="shared" si="50"/>
        <v>95.79</v>
      </c>
      <c r="F403">
        <f t="shared" si="51"/>
        <v>97.65</v>
      </c>
      <c r="G403">
        <f t="shared" si="52"/>
        <v>98.58</v>
      </c>
      <c r="H403">
        <f t="shared" si="53"/>
        <v>87.420000000000115</v>
      </c>
      <c r="I403">
        <v>0</v>
      </c>
      <c r="J403" s="22">
        <v>0.38130000000000003</v>
      </c>
      <c r="K403" s="22">
        <v>0.64170000000000005</v>
      </c>
      <c r="L403" s="22">
        <v>0.74400000000000011</v>
      </c>
      <c r="M403" s="22">
        <v>0.23250000000000001</v>
      </c>
      <c r="N403" s="22">
        <v>0.85560000000000003</v>
      </c>
      <c r="O403" s="24">
        <v>0.55800000000000005</v>
      </c>
      <c r="P403" s="24">
        <v>0.69750000000000001</v>
      </c>
      <c r="Q403" s="24">
        <v>0.56730000000000003</v>
      </c>
      <c r="R403" s="24">
        <v>0.71610000000000007</v>
      </c>
      <c r="S403" s="24">
        <v>0.76260000000000006</v>
      </c>
      <c r="T403" s="24">
        <v>0.72540000000000004</v>
      </c>
      <c r="U403" s="24">
        <v>0.38130000000000003</v>
      </c>
      <c r="V403" s="24">
        <v>0.64170000000000005</v>
      </c>
      <c r="W403" s="24">
        <v>0.46500000000000002</v>
      </c>
      <c r="X403" s="24">
        <v>0.39990000000000003</v>
      </c>
      <c r="Y403" s="24">
        <v>0.70680000000000009</v>
      </c>
      <c r="Z403" s="24">
        <v>0.74400000000000011</v>
      </c>
      <c r="AA403" s="25">
        <v>11.16</v>
      </c>
      <c r="AB403" s="25">
        <v>0</v>
      </c>
      <c r="AC403" s="25">
        <v>4.6500000000000004</v>
      </c>
      <c r="AD403" s="25">
        <v>0</v>
      </c>
      <c r="AE403" s="25">
        <v>21.39</v>
      </c>
      <c r="AF403" s="25">
        <v>1.86</v>
      </c>
      <c r="AG403" s="25">
        <v>35.340000000000003</v>
      </c>
      <c r="AH403" s="25">
        <v>15.81</v>
      </c>
      <c r="AI403" s="25">
        <v>0</v>
      </c>
      <c r="AJ403" s="25">
        <v>7.44</v>
      </c>
      <c r="AK403" s="25">
        <v>14.88</v>
      </c>
      <c r="AL403" s="25">
        <v>0</v>
      </c>
      <c r="AM403" s="25">
        <v>0</v>
      </c>
      <c r="AN403" s="25">
        <v>0</v>
      </c>
      <c r="AO403" s="25">
        <v>32.550000000000004</v>
      </c>
      <c r="AP403" s="25">
        <v>0</v>
      </c>
      <c r="AQ403" s="25">
        <v>4.6500000000000004</v>
      </c>
      <c r="AR403" s="25">
        <v>13.020000000000106</v>
      </c>
      <c r="AS403" s="25">
        <v>10.23</v>
      </c>
      <c r="AT403" s="25">
        <v>26.970000000000002</v>
      </c>
      <c r="AU403" s="25">
        <v>0</v>
      </c>
      <c r="AV403" s="25">
        <v>0</v>
      </c>
      <c r="AW403" s="25">
        <v>0</v>
      </c>
      <c r="AX403" s="25">
        <v>0</v>
      </c>
      <c r="AY403" s="25">
        <v>36.270000000000003</v>
      </c>
      <c r="AZ403" s="25">
        <v>37.200000000000003</v>
      </c>
      <c r="BA403" s="25">
        <v>2.79</v>
      </c>
      <c r="BB403" s="25">
        <v>16.740000000000002</v>
      </c>
      <c r="BC403" s="25">
        <v>5.58</v>
      </c>
      <c r="BD403" s="25">
        <v>0</v>
      </c>
      <c r="BE403" s="25">
        <v>7.44</v>
      </c>
      <c r="BF403" s="25">
        <v>13.020000000000001</v>
      </c>
      <c r="BG403" s="25">
        <v>20.46</v>
      </c>
      <c r="BH403" s="25">
        <v>11.16</v>
      </c>
      <c r="BI403" s="25">
        <v>0</v>
      </c>
      <c r="BJ403" s="25">
        <v>12.09</v>
      </c>
      <c r="BK403" s="25">
        <v>3.72</v>
      </c>
      <c r="BL403" s="25">
        <v>0.93</v>
      </c>
      <c r="BM403" s="25">
        <v>14.88</v>
      </c>
      <c r="BN403" s="25">
        <v>12.09</v>
      </c>
    </row>
    <row r="404" spans="1:66" x14ac:dyDescent="0.25">
      <c r="A404" s="6">
        <v>45290</v>
      </c>
      <c r="B404" t="s">
        <v>18</v>
      </c>
      <c r="C404">
        <v>30</v>
      </c>
      <c r="D404">
        <f t="shared" si="54"/>
        <v>385.0200000000001</v>
      </c>
      <c r="E404">
        <f t="shared" si="50"/>
        <v>130.19999999999999</v>
      </c>
      <c r="F404">
        <f t="shared" si="51"/>
        <v>150.66000000000011</v>
      </c>
      <c r="G404">
        <f t="shared" si="52"/>
        <v>53.940000000000005</v>
      </c>
      <c r="H404">
        <f t="shared" si="53"/>
        <v>50.22</v>
      </c>
      <c r="I404">
        <v>0</v>
      </c>
      <c r="J404" s="22">
        <v>0.17670000000000002</v>
      </c>
      <c r="K404" s="22">
        <v>0.14880000000000002</v>
      </c>
      <c r="L404" s="22">
        <v>0.22320000000000001</v>
      </c>
      <c r="M404" s="22">
        <v>0.76260000000000006</v>
      </c>
      <c r="N404" s="22">
        <v>0.23250000000000001</v>
      </c>
      <c r="O404" s="24">
        <v>0.22320000000000001</v>
      </c>
      <c r="P404" s="24">
        <v>0.69750000000000001</v>
      </c>
      <c r="Q404" s="24">
        <v>0.72540000000000004</v>
      </c>
      <c r="R404" s="24">
        <v>0.2697</v>
      </c>
      <c r="S404" s="24">
        <v>0.74400000000000011</v>
      </c>
      <c r="T404" s="24">
        <v>0.85560000000000003</v>
      </c>
      <c r="U404" s="24">
        <v>0.48360000000000003</v>
      </c>
      <c r="V404" s="24">
        <v>0.55800000000000005</v>
      </c>
      <c r="W404" s="24">
        <v>0.76260000000000006</v>
      </c>
      <c r="X404" s="24">
        <v>0.37200000000000005</v>
      </c>
      <c r="Y404" s="24">
        <v>0.73470000000000002</v>
      </c>
      <c r="Z404" s="24">
        <v>0.38130000000000003</v>
      </c>
      <c r="AA404" s="25">
        <v>23.25</v>
      </c>
      <c r="AB404" s="25">
        <v>11.16</v>
      </c>
      <c r="AC404" s="25">
        <v>35.34000000000011</v>
      </c>
      <c r="AD404" s="25">
        <v>25.110000000000003</v>
      </c>
      <c r="AE404" s="25">
        <v>13.950000000000001</v>
      </c>
      <c r="AF404" s="25">
        <v>0</v>
      </c>
      <c r="AG404" s="25">
        <v>29.76</v>
      </c>
      <c r="AH404" s="25">
        <v>12.09</v>
      </c>
      <c r="AI404" s="25">
        <v>0</v>
      </c>
      <c r="AJ404" s="25">
        <v>0</v>
      </c>
      <c r="AK404" s="25">
        <v>17.670000000000002</v>
      </c>
      <c r="AL404" s="25">
        <v>3.72</v>
      </c>
      <c r="AM404" s="25">
        <v>0</v>
      </c>
      <c r="AN404" s="25">
        <v>11.16</v>
      </c>
      <c r="AO404" s="25">
        <v>10.23</v>
      </c>
      <c r="AP404" s="25">
        <v>0</v>
      </c>
      <c r="AQ404" s="25">
        <v>20.46</v>
      </c>
      <c r="AR404" s="25">
        <v>0</v>
      </c>
      <c r="AS404" s="25">
        <v>0</v>
      </c>
      <c r="AT404" s="25">
        <v>4.6500000000000004</v>
      </c>
      <c r="AU404" s="25">
        <v>0</v>
      </c>
      <c r="AV404" s="25">
        <v>0</v>
      </c>
      <c r="AW404" s="25">
        <v>9.3000000000000007</v>
      </c>
      <c r="AX404" s="25">
        <v>0</v>
      </c>
      <c r="AY404" s="25">
        <v>4.6500000000000004</v>
      </c>
      <c r="AZ404" s="25">
        <v>20.46</v>
      </c>
      <c r="BA404" s="25">
        <v>2.79</v>
      </c>
      <c r="BB404" s="25">
        <v>0</v>
      </c>
      <c r="BC404" s="25">
        <v>0</v>
      </c>
      <c r="BD404" s="25">
        <v>16.740000000000002</v>
      </c>
      <c r="BE404" s="25">
        <v>10.23</v>
      </c>
      <c r="BF404" s="25">
        <v>4.6500000000000004</v>
      </c>
      <c r="BG404" s="25">
        <v>0</v>
      </c>
      <c r="BH404" s="25">
        <v>10.23</v>
      </c>
      <c r="BI404" s="25">
        <v>2.79</v>
      </c>
      <c r="BJ404" s="25">
        <v>33.480000000000004</v>
      </c>
      <c r="BK404" s="25">
        <v>0</v>
      </c>
      <c r="BL404" s="25">
        <v>35.340000000000003</v>
      </c>
      <c r="BM404" s="25">
        <v>33.480000000000004</v>
      </c>
      <c r="BN404" s="25">
        <v>0</v>
      </c>
    </row>
    <row r="405" spans="1:66" x14ac:dyDescent="0.25">
      <c r="A405" s="6">
        <v>45291</v>
      </c>
      <c r="B405" t="s">
        <v>18</v>
      </c>
      <c r="C405">
        <v>31</v>
      </c>
      <c r="D405">
        <f t="shared" si="54"/>
        <v>464.07000000000005</v>
      </c>
      <c r="E405">
        <f t="shared" si="50"/>
        <v>88.350000000000009</v>
      </c>
      <c r="F405">
        <f t="shared" si="51"/>
        <v>148.80000000000001</v>
      </c>
      <c r="G405">
        <f t="shared" si="52"/>
        <v>150.66000000000003</v>
      </c>
      <c r="H405">
        <f t="shared" si="53"/>
        <v>76.260000000000005</v>
      </c>
      <c r="I405">
        <v>1</v>
      </c>
      <c r="J405" s="22">
        <v>0.55800000000000005</v>
      </c>
      <c r="K405" s="22">
        <v>0.55800000000000005</v>
      </c>
      <c r="L405" s="22">
        <v>0.68820000000000003</v>
      </c>
      <c r="M405" s="22">
        <v>0.53939999999999999</v>
      </c>
      <c r="N405" s="22">
        <v>0.86490000000000011</v>
      </c>
      <c r="O405" s="24">
        <v>0.63240000000000007</v>
      </c>
      <c r="P405" s="24">
        <v>0.91139999999999999</v>
      </c>
      <c r="Q405" s="24">
        <v>0.60450000000000004</v>
      </c>
      <c r="R405" s="24">
        <v>0.6603</v>
      </c>
      <c r="S405" s="24">
        <v>0.56730000000000003</v>
      </c>
      <c r="T405" s="24">
        <v>0.89280000000000004</v>
      </c>
      <c r="U405" s="24">
        <v>0.79049999999999998</v>
      </c>
      <c r="V405" s="24">
        <v>0.74400000000000011</v>
      </c>
      <c r="W405" s="24">
        <v>0.32550000000000007</v>
      </c>
      <c r="X405" s="24">
        <v>0.79980000000000007</v>
      </c>
      <c r="Y405" s="24">
        <v>0.55800000000000005</v>
      </c>
      <c r="Z405" s="24">
        <v>0.83700000000000008</v>
      </c>
      <c r="AA405" s="25">
        <v>18.600000000000001</v>
      </c>
      <c r="AB405" s="25">
        <v>4.6500000000000004</v>
      </c>
      <c r="AC405" s="25">
        <v>27.900000000000002</v>
      </c>
      <c r="AD405" s="25">
        <v>44.64</v>
      </c>
      <c r="AE405" s="25">
        <v>0</v>
      </c>
      <c r="AF405" s="25">
        <v>0</v>
      </c>
      <c r="AG405" s="25">
        <v>15.81</v>
      </c>
      <c r="AH405" s="25">
        <v>21.39</v>
      </c>
      <c r="AI405" s="25">
        <v>10.23</v>
      </c>
      <c r="AJ405" s="25">
        <v>5.58</v>
      </c>
      <c r="AK405" s="25">
        <v>26.970000000000002</v>
      </c>
      <c r="AL405" s="25">
        <v>7.44</v>
      </c>
      <c r="AM405" s="25">
        <v>16.740000000000002</v>
      </c>
      <c r="AN405" s="25">
        <v>2.79</v>
      </c>
      <c r="AO405" s="25">
        <v>4.6500000000000004</v>
      </c>
      <c r="AP405" s="25">
        <v>14.88</v>
      </c>
      <c r="AQ405" s="25">
        <v>6.5100000000000007</v>
      </c>
      <c r="AR405" s="25">
        <v>11.16</v>
      </c>
      <c r="AS405" s="25">
        <v>0</v>
      </c>
      <c r="AT405" s="25">
        <v>12.09</v>
      </c>
      <c r="AU405" s="25">
        <v>50.220000000000006</v>
      </c>
      <c r="AV405" s="25">
        <v>33.480000000000004</v>
      </c>
      <c r="AW405" s="25">
        <v>17.670000000000002</v>
      </c>
      <c r="AX405" s="25">
        <v>13.020000000000001</v>
      </c>
      <c r="AY405" s="25">
        <v>4.6500000000000004</v>
      </c>
      <c r="AZ405" s="25">
        <v>5.58</v>
      </c>
      <c r="BA405" s="25">
        <v>18.600000000000001</v>
      </c>
      <c r="BB405" s="25">
        <v>3.72</v>
      </c>
      <c r="BC405" s="25">
        <v>3.72</v>
      </c>
      <c r="BD405" s="25">
        <v>0</v>
      </c>
      <c r="BE405" s="25">
        <v>17.670000000000002</v>
      </c>
      <c r="BF405" s="25">
        <v>1.86</v>
      </c>
      <c r="BG405" s="25">
        <v>4.6500000000000004</v>
      </c>
      <c r="BH405" s="25">
        <v>13.020000000000001</v>
      </c>
      <c r="BI405" s="25">
        <v>13.950000000000001</v>
      </c>
      <c r="BJ405" s="25">
        <v>29.76</v>
      </c>
      <c r="BK405" s="25">
        <v>0</v>
      </c>
      <c r="BL405" s="25">
        <v>7.44</v>
      </c>
      <c r="BM405" s="25">
        <v>0</v>
      </c>
      <c r="BN405" s="25">
        <v>0</v>
      </c>
    </row>
    <row r="406" spans="1:66" x14ac:dyDescent="0.25">
      <c r="J406" s="23"/>
      <c r="K406" s="23"/>
      <c r="L406" s="23"/>
      <c r="M406" s="23"/>
      <c r="N406" s="23"/>
    </row>
  </sheetData>
  <mergeCells count="6">
    <mergeCell ref="AU1:BD1"/>
    <mergeCell ref="BE1:BN1"/>
    <mergeCell ref="O1:T1"/>
    <mergeCell ref="U1:Z1"/>
    <mergeCell ref="AA1:AJ1"/>
    <mergeCell ref="AK1:AT1"/>
  </mergeCells>
  <pageMargins left="0.7" right="0.7" top="0.75" bottom="0.75" header="0.3" footer="0.3"/>
  <pageSetup paperSize="9" orientation="portrait"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6C4A6-B643-4D71-88F5-A2DBA8AF8C8E}">
  <dimension ref="B1:AV109"/>
  <sheetViews>
    <sheetView workbookViewId="0"/>
  </sheetViews>
  <sheetFormatPr defaultRowHeight="15" x14ac:dyDescent="0.25"/>
  <cols>
    <col min="2" max="2" width="12.5703125" bestFit="1" customWidth="1"/>
    <col min="3" max="3" width="11.7109375" bestFit="1" customWidth="1"/>
    <col min="4" max="4" width="19.5703125" bestFit="1" customWidth="1"/>
    <col min="5" max="5" width="16.85546875" bestFit="1" customWidth="1"/>
    <col min="6" max="6" width="19.28515625" bestFit="1" customWidth="1"/>
    <col min="7" max="7" width="11.42578125" bestFit="1" customWidth="1"/>
    <col min="8" max="8" width="13.28515625" bestFit="1" customWidth="1"/>
    <col min="9" max="9" width="19.7109375" bestFit="1" customWidth="1"/>
    <col min="10" max="10" width="19.85546875" bestFit="1" customWidth="1"/>
    <col min="11" max="11" width="18.28515625" bestFit="1" customWidth="1"/>
    <col min="12" max="12" width="16.85546875" bestFit="1" customWidth="1"/>
    <col min="13" max="13" width="17.42578125" bestFit="1" customWidth="1"/>
    <col min="14" max="14" width="22" bestFit="1" customWidth="1"/>
    <col min="15" max="15" width="24.28515625" bestFit="1" customWidth="1"/>
    <col min="16" max="16" width="17.7109375" bestFit="1" customWidth="1"/>
    <col min="17" max="17" width="16.28515625" bestFit="1" customWidth="1"/>
    <col min="18" max="18" width="26.28515625" bestFit="1" customWidth="1"/>
    <col min="19" max="19" width="18.5703125" bestFit="1" customWidth="1"/>
    <col min="20" max="20" width="18.7109375" bestFit="1" customWidth="1"/>
    <col min="21" max="21" width="17.28515625" bestFit="1" customWidth="1"/>
    <col min="22" max="22" width="15.7109375" bestFit="1" customWidth="1"/>
    <col min="23" max="23" width="16.28515625" bestFit="1" customWidth="1"/>
    <col min="24" max="24" width="20.7109375" bestFit="1" customWidth="1"/>
    <col min="25" max="25" width="16.42578125" bestFit="1" customWidth="1"/>
    <col min="26" max="26" width="23.28515625" bestFit="1" customWidth="1"/>
    <col min="27" max="27" width="15.28515625" bestFit="1" customWidth="1"/>
    <col min="28" max="28" width="25.140625" bestFit="1" customWidth="1"/>
    <col min="29" max="29" width="18.5703125" bestFit="1" customWidth="1"/>
    <col min="30" max="30" width="18.7109375" bestFit="1" customWidth="1"/>
    <col min="31" max="31" width="17.28515625" bestFit="1" customWidth="1"/>
    <col min="32" max="32" width="15.7109375" bestFit="1" customWidth="1"/>
    <col min="33" max="33" width="16.28515625" bestFit="1" customWidth="1"/>
    <col min="34" max="34" width="20.7109375" bestFit="1" customWidth="1"/>
    <col min="35" max="35" width="23.28515625" bestFit="1" customWidth="1"/>
    <col min="36" max="36" width="16.42578125" bestFit="1" customWidth="1"/>
    <col min="37" max="37" width="15.28515625" bestFit="1" customWidth="1"/>
    <col min="38" max="38" width="25.140625" bestFit="1" customWidth="1"/>
    <col min="39" max="39" width="19.7109375" bestFit="1" customWidth="1"/>
    <col min="40" max="40" width="20" bestFit="1" customWidth="1"/>
    <col min="41" max="41" width="18.42578125" bestFit="1" customWidth="1"/>
    <col min="42" max="42" width="17" bestFit="1" customWidth="1"/>
    <col min="43" max="43" width="17.5703125" bestFit="1" customWidth="1"/>
    <col min="44" max="44" width="22.140625" bestFit="1" customWidth="1"/>
    <col min="45" max="45" width="24.42578125" bestFit="1" customWidth="1"/>
    <col min="46" max="46" width="17.7109375" bestFit="1" customWidth="1"/>
    <col min="47" max="47" width="16.42578125" bestFit="1" customWidth="1"/>
    <col min="48" max="48" width="26.42578125" bestFit="1" customWidth="1"/>
    <col min="49" max="66" width="7.140625" bestFit="1" customWidth="1"/>
    <col min="67" max="97" width="6.7109375" bestFit="1" customWidth="1"/>
    <col min="98" max="127" width="6.140625" bestFit="1" customWidth="1"/>
    <col min="128" max="188" width="6.7109375" bestFit="1" customWidth="1"/>
    <col min="189" max="219" width="7" bestFit="1" customWidth="1"/>
    <col min="220" max="280" width="6.7109375" bestFit="1" customWidth="1"/>
    <col min="281" max="311" width="7.28515625" bestFit="1" customWidth="1"/>
    <col min="312" max="341" width="6.7109375" bestFit="1" customWidth="1"/>
    <col min="342" max="372" width="6.5703125" bestFit="1" customWidth="1"/>
    <col min="373" max="373" width="10.7109375" bestFit="1" customWidth="1"/>
    <col min="374" max="384" width="6.5703125" bestFit="1" customWidth="1"/>
    <col min="385" max="385" width="8.7109375" bestFit="1" customWidth="1"/>
    <col min="386" max="386" width="10.7109375" bestFit="1" customWidth="1"/>
  </cols>
  <sheetData>
    <row r="1" spans="2:16" ht="15" customHeight="1" x14ac:dyDescent="0.25">
      <c r="B1" s="8" t="s">
        <v>4</v>
      </c>
      <c r="C1" t="s">
        <v>7</v>
      </c>
      <c r="K1" s="8" t="s">
        <v>4</v>
      </c>
      <c r="L1" t="s">
        <v>7</v>
      </c>
    </row>
    <row r="2" spans="2:16" ht="15" customHeight="1" x14ac:dyDescent="0.25">
      <c r="K2" s="8" t="s">
        <v>5</v>
      </c>
      <c r="L2" t="s">
        <v>215</v>
      </c>
    </row>
    <row r="3" spans="2:16" x14ac:dyDescent="0.25">
      <c r="B3" s="8" t="s">
        <v>213</v>
      </c>
      <c r="C3" t="s">
        <v>84</v>
      </c>
    </row>
    <row r="4" spans="2:16" x14ac:dyDescent="0.25">
      <c r="B4" s="9">
        <v>1</v>
      </c>
      <c r="C4">
        <v>1375.44</v>
      </c>
      <c r="K4" t="s">
        <v>89</v>
      </c>
      <c r="L4" t="s">
        <v>90</v>
      </c>
      <c r="M4" t="s">
        <v>91</v>
      </c>
      <c r="N4" t="s">
        <v>92</v>
      </c>
      <c r="O4" t="s">
        <v>93</v>
      </c>
    </row>
    <row r="5" spans="2:16" x14ac:dyDescent="0.25">
      <c r="B5" s="9">
        <v>2</v>
      </c>
      <c r="C5">
        <v>1576.56</v>
      </c>
      <c r="K5" s="10">
        <v>0.44932822580645165</v>
      </c>
      <c r="L5" s="10">
        <v>0.61910322580645194</v>
      </c>
      <c r="M5" s="10">
        <v>0.69964758064516153</v>
      </c>
      <c r="N5" s="10">
        <v>0.77419758064516131</v>
      </c>
      <c r="O5" s="10">
        <v>0.79299919354838733</v>
      </c>
    </row>
    <row r="6" spans="2:16" x14ac:dyDescent="0.25">
      <c r="B6" s="9">
        <v>3</v>
      </c>
      <c r="C6">
        <v>1698.4900000000002</v>
      </c>
    </row>
    <row r="7" spans="2:16" x14ac:dyDescent="0.25">
      <c r="B7" s="9">
        <v>4</v>
      </c>
      <c r="C7">
        <v>1649.39</v>
      </c>
    </row>
    <row r="8" spans="2:16" x14ac:dyDescent="0.25">
      <c r="B8" s="9">
        <v>5</v>
      </c>
      <c r="C8">
        <v>1686.98</v>
      </c>
      <c r="K8" s="8" t="s">
        <v>4</v>
      </c>
      <c r="L8" t="s">
        <v>7</v>
      </c>
    </row>
    <row r="9" spans="2:16" x14ac:dyDescent="0.25">
      <c r="B9" s="9">
        <v>6</v>
      </c>
      <c r="C9">
        <v>1887.96</v>
      </c>
      <c r="K9" s="8" t="s">
        <v>5</v>
      </c>
      <c r="L9" t="s">
        <v>215</v>
      </c>
    </row>
    <row r="10" spans="2:16" x14ac:dyDescent="0.25">
      <c r="B10" s="9">
        <v>7</v>
      </c>
      <c r="C10">
        <v>1874.16</v>
      </c>
    </row>
    <row r="11" spans="2:16" x14ac:dyDescent="0.25">
      <c r="B11" s="9">
        <v>8</v>
      </c>
      <c r="C11">
        <v>1996.9600000000005</v>
      </c>
      <c r="K11" t="s">
        <v>106</v>
      </c>
      <c r="L11" t="s">
        <v>107</v>
      </c>
      <c r="M11" t="s">
        <v>108</v>
      </c>
      <c r="N11" t="s">
        <v>109</v>
      </c>
      <c r="O11" t="s">
        <v>110</v>
      </c>
      <c r="P11" t="s">
        <v>111</v>
      </c>
    </row>
    <row r="12" spans="2:16" x14ac:dyDescent="0.25">
      <c r="B12" s="9">
        <v>9</v>
      </c>
      <c r="C12">
        <v>1963.4900000000002</v>
      </c>
      <c r="K12" s="10">
        <v>0.75175161290322567</v>
      </c>
      <c r="L12" s="10">
        <v>0.61091935483870974</v>
      </c>
      <c r="M12" s="10">
        <v>0.61640645161290319</v>
      </c>
      <c r="N12" s="10">
        <v>0.73097177419354864</v>
      </c>
      <c r="O12" s="10">
        <v>0.62318145161290317</v>
      </c>
      <c r="P12" s="10">
        <v>0.79246451612903168</v>
      </c>
    </row>
    <row r="13" spans="2:16" x14ac:dyDescent="0.25">
      <c r="B13" s="9">
        <v>10</v>
      </c>
      <c r="C13">
        <v>1816.2200000000003</v>
      </c>
    </row>
    <row r="14" spans="2:16" x14ac:dyDescent="0.25">
      <c r="B14" s="9">
        <v>11</v>
      </c>
      <c r="C14">
        <v>1918.85</v>
      </c>
    </row>
    <row r="15" spans="2:16" x14ac:dyDescent="0.25">
      <c r="B15" s="9">
        <v>12</v>
      </c>
      <c r="C15">
        <v>1988.62</v>
      </c>
      <c r="K15" s="8" t="s">
        <v>4</v>
      </c>
      <c r="L15" t="s">
        <v>7</v>
      </c>
    </row>
    <row r="16" spans="2:16" x14ac:dyDescent="0.25">
      <c r="B16" s="9">
        <v>13</v>
      </c>
      <c r="C16">
        <v>1855.2400000000002</v>
      </c>
      <c r="K16" s="8" t="s">
        <v>5</v>
      </c>
      <c r="L16" t="s">
        <v>215</v>
      </c>
    </row>
    <row r="17" spans="2:16" x14ac:dyDescent="0.25">
      <c r="B17" s="9">
        <v>14</v>
      </c>
      <c r="C17">
        <v>1925.1000000000004</v>
      </c>
    </row>
    <row r="18" spans="2:16" x14ac:dyDescent="0.25">
      <c r="B18" s="9">
        <v>15</v>
      </c>
      <c r="C18">
        <v>2045.8300000000002</v>
      </c>
      <c r="K18" t="s">
        <v>112</v>
      </c>
      <c r="L18" t="s">
        <v>113</v>
      </c>
      <c r="M18" t="s">
        <v>114</v>
      </c>
      <c r="N18" t="s">
        <v>115</v>
      </c>
      <c r="O18" t="s">
        <v>116</v>
      </c>
      <c r="P18" t="s">
        <v>117</v>
      </c>
    </row>
    <row r="19" spans="2:16" x14ac:dyDescent="0.25">
      <c r="B19" s="9">
        <v>16</v>
      </c>
      <c r="C19">
        <v>1958.69</v>
      </c>
      <c r="K19" s="10">
        <v>0.57045322580645152</v>
      </c>
      <c r="L19" s="10">
        <v>0.77449999999999986</v>
      </c>
      <c r="M19" s="10">
        <v>0.76407741935483886</v>
      </c>
      <c r="N19" s="10">
        <v>0.66186129032258101</v>
      </c>
      <c r="O19" s="10">
        <v>0.74055322580645189</v>
      </c>
      <c r="P19" s="10">
        <v>0.55211854838709673</v>
      </c>
    </row>
    <row r="20" spans="2:16" x14ac:dyDescent="0.25">
      <c r="B20" s="9">
        <v>17</v>
      </c>
      <c r="C20">
        <v>2269.6700000000005</v>
      </c>
    </row>
    <row r="21" spans="2:16" x14ac:dyDescent="0.25">
      <c r="B21" s="9">
        <v>18</v>
      </c>
      <c r="C21">
        <v>1965.0000000000005</v>
      </c>
    </row>
    <row r="22" spans="2:16" x14ac:dyDescent="0.25">
      <c r="B22" s="9">
        <v>19</v>
      </c>
      <c r="C22">
        <v>2034.7300000000005</v>
      </c>
    </row>
    <row r="23" spans="2:16" x14ac:dyDescent="0.25">
      <c r="B23" s="9">
        <v>20</v>
      </c>
      <c r="C23">
        <v>2093.08</v>
      </c>
    </row>
    <row r="24" spans="2:16" x14ac:dyDescent="0.25">
      <c r="B24" s="9">
        <v>21</v>
      </c>
      <c r="C24">
        <v>1917.05</v>
      </c>
    </row>
    <row r="25" spans="2:16" x14ac:dyDescent="0.25">
      <c r="B25" s="9">
        <v>22</v>
      </c>
      <c r="C25">
        <v>2146.7700000000004</v>
      </c>
    </row>
    <row r="26" spans="2:16" x14ac:dyDescent="0.25">
      <c r="B26" s="9">
        <v>23</v>
      </c>
      <c r="C26">
        <v>2001.0900000000004</v>
      </c>
    </row>
    <row r="27" spans="2:16" x14ac:dyDescent="0.25">
      <c r="B27" s="9">
        <v>24</v>
      </c>
      <c r="C27">
        <v>1774.06</v>
      </c>
    </row>
    <row r="28" spans="2:16" x14ac:dyDescent="0.25">
      <c r="B28" s="9">
        <v>25</v>
      </c>
      <c r="C28">
        <v>2077.4500000000003</v>
      </c>
    </row>
    <row r="29" spans="2:16" x14ac:dyDescent="0.25">
      <c r="B29" s="9">
        <v>26</v>
      </c>
      <c r="C29">
        <v>1876.7700000000002</v>
      </c>
    </row>
    <row r="30" spans="2:16" x14ac:dyDescent="0.25">
      <c r="B30" s="9">
        <v>27</v>
      </c>
      <c r="C30">
        <v>1777.4900000000002</v>
      </c>
    </row>
    <row r="31" spans="2:16" x14ac:dyDescent="0.25">
      <c r="B31" s="9">
        <v>28</v>
      </c>
      <c r="C31">
        <v>1794.6100000000001</v>
      </c>
    </row>
    <row r="32" spans="2:16" x14ac:dyDescent="0.25">
      <c r="B32" s="9">
        <v>29</v>
      </c>
      <c r="C32">
        <v>1791.1100000000001</v>
      </c>
    </row>
    <row r="33" spans="2:8" x14ac:dyDescent="0.25">
      <c r="B33" s="9">
        <v>30</v>
      </c>
      <c r="C33">
        <v>1627.13</v>
      </c>
    </row>
    <row r="34" spans="2:8" x14ac:dyDescent="0.25">
      <c r="B34" s="9">
        <v>31</v>
      </c>
      <c r="C34">
        <v>1578.1000000000001</v>
      </c>
    </row>
    <row r="35" spans="2:8" x14ac:dyDescent="0.25">
      <c r="B35" s="9" t="s">
        <v>214</v>
      </c>
      <c r="C35">
        <v>57942.090000000004</v>
      </c>
    </row>
    <row r="37" spans="2:8" x14ac:dyDescent="0.25">
      <c r="B37" s="8" t="s">
        <v>4</v>
      </c>
      <c r="C37" t="s">
        <v>7</v>
      </c>
    </row>
    <row r="39" spans="2:8" x14ac:dyDescent="0.25">
      <c r="B39" s="8" t="s">
        <v>213</v>
      </c>
      <c r="C39" t="s">
        <v>84</v>
      </c>
      <c r="D39" t="s">
        <v>86</v>
      </c>
      <c r="E39" t="s">
        <v>148</v>
      </c>
      <c r="F39" t="s">
        <v>149</v>
      </c>
      <c r="G39" t="s">
        <v>150</v>
      </c>
      <c r="H39" t="s">
        <v>151</v>
      </c>
    </row>
    <row r="40" spans="2:8" x14ac:dyDescent="0.25">
      <c r="B40" s="9">
        <v>1</v>
      </c>
      <c r="C40">
        <v>1375.44</v>
      </c>
      <c r="D40">
        <v>4</v>
      </c>
      <c r="E40">
        <v>376.18999999999994</v>
      </c>
      <c r="F40">
        <v>428.32000000000005</v>
      </c>
      <c r="G40">
        <v>258.34000000000003</v>
      </c>
      <c r="H40">
        <v>308.59000000000003</v>
      </c>
    </row>
    <row r="41" spans="2:8" x14ac:dyDescent="0.25">
      <c r="B41" s="9">
        <v>2</v>
      </c>
      <c r="C41">
        <v>1576.56</v>
      </c>
      <c r="D41">
        <v>0</v>
      </c>
      <c r="E41">
        <v>432.07000000000005</v>
      </c>
      <c r="F41">
        <v>488.26</v>
      </c>
      <c r="G41">
        <v>305.55</v>
      </c>
      <c r="H41">
        <v>344.68000000000006</v>
      </c>
    </row>
    <row r="42" spans="2:8" x14ac:dyDescent="0.25">
      <c r="B42" s="9">
        <v>3</v>
      </c>
      <c r="C42">
        <v>1698.4900000000002</v>
      </c>
      <c r="D42">
        <v>0</v>
      </c>
      <c r="E42">
        <v>352.72</v>
      </c>
      <c r="F42">
        <v>479.88000000000017</v>
      </c>
      <c r="G42">
        <v>380.09000000000003</v>
      </c>
      <c r="H42">
        <v>465.80000000000007</v>
      </c>
    </row>
    <row r="43" spans="2:8" x14ac:dyDescent="0.25">
      <c r="B43" s="9">
        <v>4</v>
      </c>
      <c r="C43">
        <v>1649.39</v>
      </c>
      <c r="D43">
        <v>0</v>
      </c>
      <c r="E43">
        <v>447.78000000000003</v>
      </c>
      <c r="F43">
        <v>403.32</v>
      </c>
      <c r="G43">
        <v>490.6</v>
      </c>
      <c r="H43">
        <v>285.69</v>
      </c>
    </row>
    <row r="44" spans="2:8" x14ac:dyDescent="0.25">
      <c r="B44" s="9">
        <v>5</v>
      </c>
      <c r="C44">
        <v>1686.98</v>
      </c>
      <c r="D44">
        <v>0</v>
      </c>
      <c r="E44">
        <v>460.88999999999993</v>
      </c>
      <c r="F44">
        <v>381.05</v>
      </c>
      <c r="G44">
        <v>506.61000000000007</v>
      </c>
      <c r="H44">
        <v>318.43</v>
      </c>
    </row>
    <row r="45" spans="2:8" x14ac:dyDescent="0.25">
      <c r="B45" s="9">
        <v>6</v>
      </c>
      <c r="C45">
        <v>1887.96</v>
      </c>
      <c r="D45">
        <v>0</v>
      </c>
      <c r="E45">
        <v>404.59000000000015</v>
      </c>
      <c r="F45">
        <v>404.44000000000005</v>
      </c>
      <c r="G45">
        <v>620.74</v>
      </c>
      <c r="H45">
        <v>442.19000000000005</v>
      </c>
    </row>
    <row r="46" spans="2:8" x14ac:dyDescent="0.25">
      <c r="B46" s="9">
        <v>7</v>
      </c>
      <c r="C46">
        <v>1874.16</v>
      </c>
      <c r="D46">
        <v>0</v>
      </c>
      <c r="E46">
        <v>511.42000000000007</v>
      </c>
      <c r="F46">
        <v>436.24</v>
      </c>
      <c r="G46">
        <v>508.16</v>
      </c>
      <c r="H46">
        <v>400.34000000000009</v>
      </c>
    </row>
    <row r="47" spans="2:8" x14ac:dyDescent="0.25">
      <c r="B47" s="9">
        <v>8</v>
      </c>
      <c r="C47">
        <v>1996.9600000000005</v>
      </c>
      <c r="D47">
        <v>0</v>
      </c>
      <c r="E47">
        <v>455.37000000000012</v>
      </c>
      <c r="F47">
        <v>421.25</v>
      </c>
      <c r="G47">
        <v>679.86000000000013</v>
      </c>
      <c r="H47">
        <v>440.48</v>
      </c>
    </row>
    <row r="48" spans="2:8" x14ac:dyDescent="0.25">
      <c r="B48" s="9">
        <v>9</v>
      </c>
      <c r="C48">
        <v>1963.4900000000002</v>
      </c>
      <c r="D48">
        <v>0</v>
      </c>
      <c r="E48">
        <v>529.0300000000002</v>
      </c>
      <c r="F48">
        <v>543.79999999999995</v>
      </c>
      <c r="G48">
        <v>462.25000000000011</v>
      </c>
      <c r="H48">
        <v>424.41000000000008</v>
      </c>
    </row>
    <row r="49" spans="2:8" x14ac:dyDescent="0.25">
      <c r="B49" s="9">
        <v>10</v>
      </c>
      <c r="C49">
        <v>1816.2200000000003</v>
      </c>
      <c r="D49">
        <v>0</v>
      </c>
      <c r="E49">
        <v>482.61</v>
      </c>
      <c r="F49">
        <v>382.46000000000004</v>
      </c>
      <c r="G49">
        <v>382.74</v>
      </c>
      <c r="H49">
        <v>530.41000000000008</v>
      </c>
    </row>
    <row r="50" spans="2:8" x14ac:dyDescent="0.25">
      <c r="B50" s="9">
        <v>11</v>
      </c>
      <c r="C50">
        <v>1918.85</v>
      </c>
      <c r="D50">
        <v>0</v>
      </c>
      <c r="E50">
        <v>584.36</v>
      </c>
      <c r="F50">
        <v>375.82000000000005</v>
      </c>
      <c r="G50">
        <v>497.09000000000015</v>
      </c>
      <c r="H50">
        <v>427.58000000000004</v>
      </c>
    </row>
    <row r="51" spans="2:8" x14ac:dyDescent="0.25">
      <c r="B51" s="9">
        <v>12</v>
      </c>
      <c r="C51">
        <v>1988.62</v>
      </c>
      <c r="D51">
        <v>0</v>
      </c>
      <c r="E51">
        <v>511.84999999999991</v>
      </c>
      <c r="F51">
        <v>508.71999999999991</v>
      </c>
      <c r="G51">
        <v>539.76</v>
      </c>
      <c r="H51">
        <v>416.28999999999996</v>
      </c>
    </row>
    <row r="52" spans="2:8" x14ac:dyDescent="0.25">
      <c r="B52" s="9">
        <v>13</v>
      </c>
      <c r="C52">
        <v>1855.2400000000002</v>
      </c>
      <c r="D52">
        <v>0</v>
      </c>
      <c r="E52">
        <v>521.20000000000005</v>
      </c>
      <c r="F52">
        <v>552.59000000000015</v>
      </c>
      <c r="G52">
        <v>400.24</v>
      </c>
      <c r="H52">
        <v>371.21</v>
      </c>
    </row>
    <row r="53" spans="2:8" x14ac:dyDescent="0.25">
      <c r="B53" s="9">
        <v>14</v>
      </c>
      <c r="C53">
        <v>1925.1000000000004</v>
      </c>
      <c r="D53">
        <v>0</v>
      </c>
      <c r="E53">
        <v>572.6</v>
      </c>
      <c r="F53">
        <v>411.33000000000004</v>
      </c>
      <c r="G53">
        <v>532.53</v>
      </c>
      <c r="H53">
        <v>398.6400000000001</v>
      </c>
    </row>
    <row r="54" spans="2:8" x14ac:dyDescent="0.25">
      <c r="B54" s="9">
        <v>15</v>
      </c>
      <c r="C54">
        <v>2045.8300000000002</v>
      </c>
      <c r="D54">
        <v>0</v>
      </c>
      <c r="E54">
        <v>508.5200000000001</v>
      </c>
      <c r="F54">
        <v>562.67000000000019</v>
      </c>
      <c r="G54">
        <v>476.06</v>
      </c>
      <c r="H54">
        <v>498.58000000000004</v>
      </c>
    </row>
    <row r="55" spans="2:8" x14ac:dyDescent="0.25">
      <c r="B55" s="9">
        <v>16</v>
      </c>
      <c r="C55">
        <v>1958.69</v>
      </c>
      <c r="D55">
        <v>4</v>
      </c>
      <c r="E55">
        <v>473.88</v>
      </c>
      <c r="F55">
        <v>613.80000000000007</v>
      </c>
      <c r="G55">
        <v>486.34</v>
      </c>
      <c r="H55">
        <v>350.67</v>
      </c>
    </row>
    <row r="56" spans="2:8" x14ac:dyDescent="0.25">
      <c r="B56" s="9">
        <v>17</v>
      </c>
      <c r="C56">
        <v>2269.6700000000005</v>
      </c>
      <c r="D56">
        <v>0</v>
      </c>
      <c r="E56">
        <v>571.97000000000014</v>
      </c>
      <c r="F56">
        <v>646.30000000000007</v>
      </c>
      <c r="G56">
        <v>602.54999999999995</v>
      </c>
      <c r="H56">
        <v>412.85</v>
      </c>
    </row>
    <row r="57" spans="2:8" x14ac:dyDescent="0.25">
      <c r="B57" s="9">
        <v>18</v>
      </c>
      <c r="C57">
        <v>1965.0000000000005</v>
      </c>
      <c r="D57">
        <v>0</v>
      </c>
      <c r="E57">
        <v>543.41000000000008</v>
      </c>
      <c r="F57">
        <v>362.16000000000014</v>
      </c>
      <c r="G57">
        <v>652.34000000000015</v>
      </c>
      <c r="H57">
        <v>374.09000000000003</v>
      </c>
    </row>
    <row r="58" spans="2:8" x14ac:dyDescent="0.25">
      <c r="B58" s="9">
        <v>19</v>
      </c>
      <c r="C58">
        <v>2034.7300000000005</v>
      </c>
      <c r="D58">
        <v>0</v>
      </c>
      <c r="E58">
        <v>608.56000000000006</v>
      </c>
      <c r="F58">
        <v>490.18000000000018</v>
      </c>
      <c r="G58">
        <v>432.6400000000001</v>
      </c>
      <c r="H58">
        <v>479.35000000000008</v>
      </c>
    </row>
    <row r="59" spans="2:8" x14ac:dyDescent="0.25">
      <c r="B59" s="9">
        <v>20</v>
      </c>
      <c r="C59">
        <v>2093.08</v>
      </c>
      <c r="D59">
        <v>0</v>
      </c>
      <c r="E59">
        <v>527.99</v>
      </c>
      <c r="F59">
        <v>561.75</v>
      </c>
      <c r="G59">
        <v>590.45000000000005</v>
      </c>
      <c r="H59">
        <v>399.89000000000004</v>
      </c>
    </row>
    <row r="60" spans="2:8" x14ac:dyDescent="0.25">
      <c r="B60" s="9">
        <v>21</v>
      </c>
      <c r="C60">
        <v>1917.05</v>
      </c>
      <c r="D60">
        <v>0</v>
      </c>
      <c r="E60">
        <v>510.59000000000003</v>
      </c>
      <c r="F60">
        <v>470.2700000000001</v>
      </c>
      <c r="G60">
        <v>523.66000000000008</v>
      </c>
      <c r="H60">
        <v>412.53000000000003</v>
      </c>
    </row>
    <row r="61" spans="2:8" x14ac:dyDescent="0.25">
      <c r="B61" s="9">
        <v>22</v>
      </c>
      <c r="C61">
        <v>2146.7700000000004</v>
      </c>
      <c r="D61">
        <v>0</v>
      </c>
      <c r="E61">
        <v>491.44000000000017</v>
      </c>
      <c r="F61">
        <v>581.54000000000008</v>
      </c>
      <c r="G61">
        <v>542.97</v>
      </c>
      <c r="H61">
        <v>530.82000000000005</v>
      </c>
    </row>
    <row r="62" spans="2:8" x14ac:dyDescent="0.25">
      <c r="B62" s="9">
        <v>23</v>
      </c>
      <c r="C62">
        <v>2001.0900000000004</v>
      </c>
      <c r="D62">
        <v>0</v>
      </c>
      <c r="E62">
        <v>606.23</v>
      </c>
      <c r="F62">
        <v>394.5800000000001</v>
      </c>
      <c r="G62">
        <v>490.77000000000021</v>
      </c>
      <c r="H62">
        <v>494.51</v>
      </c>
    </row>
    <row r="63" spans="2:8" x14ac:dyDescent="0.25">
      <c r="B63" s="9">
        <v>24</v>
      </c>
      <c r="C63">
        <v>1774.06</v>
      </c>
      <c r="D63">
        <v>0</v>
      </c>
      <c r="E63">
        <v>483.79</v>
      </c>
      <c r="F63">
        <v>322.23</v>
      </c>
      <c r="G63">
        <v>465.95000000000016</v>
      </c>
      <c r="H63">
        <v>486.09000000000003</v>
      </c>
    </row>
    <row r="64" spans="2:8" x14ac:dyDescent="0.25">
      <c r="B64" s="9">
        <v>25</v>
      </c>
      <c r="C64">
        <v>2077.4500000000003</v>
      </c>
      <c r="D64">
        <v>0</v>
      </c>
      <c r="E64">
        <v>519.32999999999993</v>
      </c>
      <c r="F64">
        <v>540.97</v>
      </c>
      <c r="G64">
        <v>487.76000000000022</v>
      </c>
      <c r="H64">
        <v>525.39</v>
      </c>
    </row>
    <row r="65" spans="2:8" x14ac:dyDescent="0.25">
      <c r="B65" s="9">
        <v>26</v>
      </c>
      <c r="C65">
        <v>1876.7700000000002</v>
      </c>
      <c r="D65">
        <v>0</v>
      </c>
      <c r="E65">
        <v>391.28000000000014</v>
      </c>
      <c r="F65">
        <v>617.13000000000011</v>
      </c>
      <c r="G65">
        <v>360.18000000000006</v>
      </c>
      <c r="H65">
        <v>508.18000000000006</v>
      </c>
    </row>
    <row r="66" spans="2:8" x14ac:dyDescent="0.25">
      <c r="B66" s="9">
        <v>27</v>
      </c>
      <c r="C66">
        <v>1777.4900000000002</v>
      </c>
      <c r="D66">
        <v>0</v>
      </c>
      <c r="E66">
        <v>509.47000000000008</v>
      </c>
      <c r="F66">
        <v>538.48</v>
      </c>
      <c r="G66">
        <v>280.47000000000003</v>
      </c>
      <c r="H66">
        <v>427.07000000000005</v>
      </c>
    </row>
    <row r="67" spans="2:8" x14ac:dyDescent="0.25">
      <c r="B67" s="9">
        <v>28</v>
      </c>
      <c r="C67">
        <v>1794.6100000000001</v>
      </c>
      <c r="D67">
        <v>0</v>
      </c>
      <c r="E67">
        <v>383.81000000000006</v>
      </c>
      <c r="F67">
        <v>404.3</v>
      </c>
      <c r="G67">
        <v>432.75</v>
      </c>
      <c r="H67">
        <v>564.75000000000023</v>
      </c>
    </row>
    <row r="68" spans="2:8" x14ac:dyDescent="0.25">
      <c r="B68" s="9">
        <v>29</v>
      </c>
      <c r="C68">
        <v>1791.1100000000001</v>
      </c>
      <c r="D68">
        <v>0</v>
      </c>
      <c r="E68">
        <v>443.38000000000005</v>
      </c>
      <c r="F68">
        <v>464.69000000000005</v>
      </c>
      <c r="G68">
        <v>402.47000000000008</v>
      </c>
      <c r="H68">
        <v>464.57000000000016</v>
      </c>
    </row>
    <row r="69" spans="2:8" x14ac:dyDescent="0.25">
      <c r="B69" s="9">
        <v>30</v>
      </c>
      <c r="C69">
        <v>1627.13</v>
      </c>
      <c r="D69">
        <v>0</v>
      </c>
      <c r="E69">
        <v>497</v>
      </c>
      <c r="F69">
        <v>376.05</v>
      </c>
      <c r="G69">
        <v>460.34</v>
      </c>
      <c r="H69">
        <v>284.74</v>
      </c>
    </row>
    <row r="70" spans="2:8" x14ac:dyDescent="0.25">
      <c r="B70" s="9">
        <v>31</v>
      </c>
      <c r="C70">
        <v>1578.1000000000001</v>
      </c>
      <c r="D70">
        <v>0</v>
      </c>
      <c r="E70">
        <v>408.61</v>
      </c>
      <c r="F70">
        <v>416.03000000000003</v>
      </c>
      <c r="G70">
        <v>423.41</v>
      </c>
      <c r="H70">
        <v>315.05000000000007</v>
      </c>
    </row>
    <row r="71" spans="2:8" x14ac:dyDescent="0.25">
      <c r="B71" s="9" t="s">
        <v>214</v>
      </c>
      <c r="C71">
        <v>57942.090000000004</v>
      </c>
      <c r="D71">
        <v>8</v>
      </c>
      <c r="E71">
        <v>15121.94</v>
      </c>
      <c r="F71">
        <v>14580.61</v>
      </c>
      <c r="G71">
        <v>14675.670000000002</v>
      </c>
      <c r="H71">
        <v>13103.87</v>
      </c>
    </row>
    <row r="75" spans="2:8" x14ac:dyDescent="0.25">
      <c r="B75" s="8" t="s">
        <v>213</v>
      </c>
      <c r="C75" t="s">
        <v>84</v>
      </c>
      <c r="D75" t="s">
        <v>86</v>
      </c>
    </row>
    <row r="76" spans="2:8" x14ac:dyDescent="0.25">
      <c r="B76" s="9" t="s">
        <v>7</v>
      </c>
      <c r="C76">
        <v>57942.090000000026</v>
      </c>
      <c r="D76">
        <v>8</v>
      </c>
    </row>
    <row r="77" spans="2:8" x14ac:dyDescent="0.25">
      <c r="B77" s="9" t="s">
        <v>214</v>
      </c>
      <c r="C77">
        <v>57942.090000000026</v>
      </c>
      <c r="D77">
        <v>8</v>
      </c>
    </row>
    <row r="90" spans="2:8" x14ac:dyDescent="0.25">
      <c r="B90" s="8" t="s">
        <v>213</v>
      </c>
      <c r="C90" t="s">
        <v>84</v>
      </c>
      <c r="D90" t="s">
        <v>86</v>
      </c>
      <c r="E90" t="s">
        <v>148</v>
      </c>
      <c r="F90" t="s">
        <v>149</v>
      </c>
      <c r="G90" t="s">
        <v>150</v>
      </c>
      <c r="H90" t="s">
        <v>151</v>
      </c>
    </row>
    <row r="91" spans="2:8" x14ac:dyDescent="0.25">
      <c r="B91" s="9" t="s">
        <v>7</v>
      </c>
      <c r="C91">
        <v>57942.090000000011</v>
      </c>
      <c r="D91">
        <v>8</v>
      </c>
      <c r="E91">
        <v>15121.94</v>
      </c>
      <c r="F91">
        <v>14580.609999999993</v>
      </c>
      <c r="G91">
        <v>14675.670000000009</v>
      </c>
      <c r="H91">
        <v>13103.870000000003</v>
      </c>
    </row>
    <row r="92" spans="2:8" x14ac:dyDescent="0.25">
      <c r="B92" s="9" t="s">
        <v>8</v>
      </c>
      <c r="C92">
        <v>53994.530000000021</v>
      </c>
      <c r="D92">
        <v>12</v>
      </c>
      <c r="E92">
        <v>13244.120000000004</v>
      </c>
      <c r="F92">
        <v>14177.29</v>
      </c>
      <c r="G92">
        <v>13709.310000000003</v>
      </c>
      <c r="H92">
        <v>12503.809999999996</v>
      </c>
    </row>
    <row r="93" spans="2:8" x14ac:dyDescent="0.25">
      <c r="B93" s="9" t="s">
        <v>9</v>
      </c>
      <c r="C93">
        <v>53219.229999999989</v>
      </c>
      <c r="D93">
        <v>8</v>
      </c>
      <c r="E93">
        <v>13418.55</v>
      </c>
      <c r="F93">
        <v>13308.640000000001</v>
      </c>
      <c r="G93">
        <v>13420.080000000005</v>
      </c>
      <c r="H93">
        <v>12839.960000000003</v>
      </c>
    </row>
    <row r="94" spans="2:8" x14ac:dyDescent="0.25">
      <c r="B94" s="9" t="s">
        <v>10</v>
      </c>
      <c r="C94">
        <v>54404.170000000035</v>
      </c>
      <c r="D94">
        <v>12</v>
      </c>
      <c r="E94">
        <v>14261.180000000002</v>
      </c>
      <c r="F94">
        <v>13125.060000000003</v>
      </c>
      <c r="G94">
        <v>13824.650000000005</v>
      </c>
      <c r="H94">
        <v>12931.279999999999</v>
      </c>
    </row>
    <row r="95" spans="2:8" x14ac:dyDescent="0.25">
      <c r="B95" s="9" t="s">
        <v>11</v>
      </c>
      <c r="C95">
        <v>55107.940000000046</v>
      </c>
      <c r="D95">
        <v>12</v>
      </c>
      <c r="E95">
        <v>13994.140000000001</v>
      </c>
      <c r="F95">
        <v>13842.76</v>
      </c>
      <c r="G95">
        <v>14081.189999999999</v>
      </c>
      <c r="H95">
        <v>12858.849999999999</v>
      </c>
    </row>
    <row r="96" spans="2:8" x14ac:dyDescent="0.25">
      <c r="B96" s="9" t="s">
        <v>12</v>
      </c>
      <c r="C96">
        <v>55227.990000000013</v>
      </c>
      <c r="D96">
        <v>8</v>
      </c>
      <c r="E96">
        <v>13454.149999999996</v>
      </c>
      <c r="F96">
        <v>13481.140000000003</v>
      </c>
      <c r="G96">
        <v>14329.47</v>
      </c>
      <c r="H96">
        <v>13583.229999999998</v>
      </c>
    </row>
    <row r="97" spans="2:48" x14ac:dyDescent="0.25">
      <c r="B97" s="9" t="s">
        <v>13</v>
      </c>
      <c r="C97">
        <v>53745.279999999984</v>
      </c>
      <c r="D97">
        <v>4</v>
      </c>
      <c r="E97">
        <v>13035.489999999998</v>
      </c>
      <c r="F97">
        <v>14547.410000000002</v>
      </c>
      <c r="G97">
        <v>13444.480000000001</v>
      </c>
      <c r="H97">
        <v>12423.9</v>
      </c>
    </row>
    <row r="98" spans="2:48" x14ac:dyDescent="0.25">
      <c r="B98" s="9" t="s">
        <v>14</v>
      </c>
      <c r="C98">
        <v>57441.860000000015</v>
      </c>
      <c r="D98">
        <v>4</v>
      </c>
      <c r="E98">
        <v>14283.120000000004</v>
      </c>
      <c r="F98">
        <v>14903.889999999996</v>
      </c>
      <c r="G98">
        <v>14747.629999999997</v>
      </c>
      <c r="H98">
        <v>13090.220000000007</v>
      </c>
    </row>
    <row r="99" spans="2:48" x14ac:dyDescent="0.25">
      <c r="B99" s="9" t="s">
        <v>15</v>
      </c>
      <c r="C99">
        <v>60516.380000000026</v>
      </c>
      <c r="D99">
        <v>4</v>
      </c>
      <c r="E99">
        <v>15099.229999999998</v>
      </c>
      <c r="F99">
        <v>15233.490000000003</v>
      </c>
      <c r="G99">
        <v>15476.020000000008</v>
      </c>
      <c r="H99">
        <v>14021.640000000003</v>
      </c>
    </row>
    <row r="100" spans="2:48" x14ac:dyDescent="0.25">
      <c r="B100" s="9" t="s">
        <v>16</v>
      </c>
      <c r="C100">
        <v>53657.180000000037</v>
      </c>
      <c r="D100">
        <v>4</v>
      </c>
      <c r="E100">
        <v>13622.230000000001</v>
      </c>
      <c r="F100">
        <v>13234.789999999999</v>
      </c>
      <c r="G100">
        <v>13926.689999999995</v>
      </c>
      <c r="H100">
        <v>12540.470000000003</v>
      </c>
    </row>
    <row r="101" spans="2:48" x14ac:dyDescent="0.25">
      <c r="B101" s="9" t="s">
        <v>17</v>
      </c>
      <c r="C101">
        <v>57828.23</v>
      </c>
      <c r="D101">
        <v>12</v>
      </c>
      <c r="E101">
        <v>14773.789999999999</v>
      </c>
      <c r="F101">
        <v>15064.509999999993</v>
      </c>
      <c r="G101">
        <v>14494.470000000003</v>
      </c>
      <c r="H101">
        <v>13153.46</v>
      </c>
    </row>
    <row r="102" spans="2:48" x14ac:dyDescent="0.25">
      <c r="B102" s="9" t="s">
        <v>18</v>
      </c>
      <c r="C102">
        <v>64681.149999999994</v>
      </c>
      <c r="D102">
        <v>12</v>
      </c>
      <c r="E102">
        <v>15506.600000000004</v>
      </c>
      <c r="F102">
        <v>17578.110000000004</v>
      </c>
      <c r="G102">
        <v>16028.840000000004</v>
      </c>
      <c r="H102">
        <v>14986.600000000004</v>
      </c>
    </row>
    <row r="103" spans="2:48" x14ac:dyDescent="0.25">
      <c r="B103" s="9" t="s">
        <v>214</v>
      </c>
      <c r="C103">
        <v>677766.03000000014</v>
      </c>
      <c r="D103">
        <v>100</v>
      </c>
      <c r="E103">
        <v>169814.54000000004</v>
      </c>
      <c r="F103">
        <v>173077.7</v>
      </c>
      <c r="G103">
        <v>172158.5</v>
      </c>
      <c r="H103">
        <v>158037.29</v>
      </c>
    </row>
    <row r="107" spans="2:48" x14ac:dyDescent="0.25">
      <c r="B107" s="8" t="s">
        <v>213</v>
      </c>
      <c r="C107" t="s">
        <v>84</v>
      </c>
      <c r="D107" t="s">
        <v>86</v>
      </c>
      <c r="E107" t="s">
        <v>148</v>
      </c>
      <c r="F107" t="s">
        <v>149</v>
      </c>
      <c r="G107" t="s">
        <v>150</v>
      </c>
      <c r="H107" t="s">
        <v>151</v>
      </c>
      <c r="I107" t="s">
        <v>152</v>
      </c>
      <c r="J107" t="s">
        <v>153</v>
      </c>
      <c r="K107" t="s">
        <v>154</v>
      </c>
      <c r="L107" t="s">
        <v>155</v>
      </c>
      <c r="M107" t="s">
        <v>156</v>
      </c>
      <c r="N107" t="s">
        <v>157</v>
      </c>
      <c r="O107" t="s">
        <v>158</v>
      </c>
      <c r="P107" t="s">
        <v>159</v>
      </c>
      <c r="Q107" t="s">
        <v>160</v>
      </c>
      <c r="R107" t="s">
        <v>161</v>
      </c>
      <c r="S107" t="s">
        <v>162</v>
      </c>
      <c r="T107" t="s">
        <v>163</v>
      </c>
      <c r="U107" t="s">
        <v>164</v>
      </c>
      <c r="V107" t="s">
        <v>165</v>
      </c>
      <c r="W107" t="s">
        <v>166</v>
      </c>
      <c r="X107" t="s">
        <v>167</v>
      </c>
      <c r="Y107" t="s">
        <v>168</v>
      </c>
      <c r="Z107" t="s">
        <v>169</v>
      </c>
      <c r="AA107" t="s">
        <v>170</v>
      </c>
      <c r="AB107" t="s">
        <v>171</v>
      </c>
      <c r="AC107" t="s">
        <v>172</v>
      </c>
      <c r="AD107" t="s">
        <v>173</v>
      </c>
      <c r="AE107" t="s">
        <v>174</v>
      </c>
      <c r="AF107" t="s">
        <v>175</v>
      </c>
      <c r="AG107" t="s">
        <v>176</v>
      </c>
      <c r="AH107" t="s">
        <v>177</v>
      </c>
      <c r="AI107" t="s">
        <v>178</v>
      </c>
      <c r="AJ107" t="s">
        <v>179</v>
      </c>
      <c r="AK107" t="s">
        <v>180</v>
      </c>
      <c r="AL107" t="s">
        <v>181</v>
      </c>
      <c r="AM107" t="s">
        <v>197</v>
      </c>
      <c r="AN107" t="s">
        <v>198</v>
      </c>
      <c r="AO107" t="s">
        <v>199</v>
      </c>
      <c r="AP107" t="s">
        <v>200</v>
      </c>
      <c r="AQ107" t="s">
        <v>201</v>
      </c>
      <c r="AR107" t="s">
        <v>202</v>
      </c>
      <c r="AS107" t="s">
        <v>203</v>
      </c>
      <c r="AT107" t="s">
        <v>204</v>
      </c>
      <c r="AU107" t="s">
        <v>205</v>
      </c>
      <c r="AV107" t="s">
        <v>206</v>
      </c>
    </row>
    <row r="108" spans="2:48" x14ac:dyDescent="0.25">
      <c r="B108" s="9" t="s">
        <v>7</v>
      </c>
      <c r="C108">
        <v>57942.090000000026</v>
      </c>
      <c r="D108">
        <v>8</v>
      </c>
      <c r="E108">
        <v>15121.94</v>
      </c>
      <c r="F108">
        <v>14580.609999999999</v>
      </c>
      <c r="G108">
        <v>14675.670000000002</v>
      </c>
      <c r="H108">
        <v>13103.869999999999</v>
      </c>
      <c r="I108">
        <v>1550.6400000000008</v>
      </c>
      <c r="J108">
        <v>1436.5900000000001</v>
      </c>
      <c r="K108">
        <v>1052.6399999999999</v>
      </c>
      <c r="L108">
        <v>1464.3100000000009</v>
      </c>
      <c r="M108">
        <v>1380.1999999999998</v>
      </c>
      <c r="N108">
        <v>1729.3900000000003</v>
      </c>
      <c r="O108">
        <v>1458.3000000000002</v>
      </c>
      <c r="P108">
        <v>1259.8900000000001</v>
      </c>
      <c r="Q108">
        <v>1629.6000000000001</v>
      </c>
      <c r="R108">
        <v>1619.0500000000002</v>
      </c>
      <c r="S108">
        <v>1289.8499999999999</v>
      </c>
      <c r="T108">
        <v>1567.1699999999998</v>
      </c>
      <c r="U108">
        <v>1497.0400000000004</v>
      </c>
      <c r="V108">
        <v>1387.0500000000002</v>
      </c>
      <c r="W108">
        <v>1643.9099999999999</v>
      </c>
      <c r="X108">
        <v>1276.8100000000002</v>
      </c>
      <c r="Y108">
        <v>1344.58</v>
      </c>
      <c r="Z108">
        <v>1655.14</v>
      </c>
      <c r="AA108">
        <v>1653.4900000000007</v>
      </c>
      <c r="AB108">
        <v>1360.6299999999997</v>
      </c>
      <c r="AC108">
        <v>1385.9999999999995</v>
      </c>
      <c r="AD108">
        <v>1243.7600000000002</v>
      </c>
      <c r="AE108">
        <v>1649.2500000000005</v>
      </c>
      <c r="AF108">
        <v>1516.5500000000006</v>
      </c>
      <c r="AG108">
        <v>1443.85</v>
      </c>
      <c r="AH108">
        <v>1733.1100000000004</v>
      </c>
      <c r="AI108">
        <v>1595.1800000000005</v>
      </c>
      <c r="AJ108">
        <v>1468.2100000000005</v>
      </c>
      <c r="AK108">
        <v>1345.4199999999996</v>
      </c>
      <c r="AL108">
        <v>1740.6100000000001</v>
      </c>
      <c r="AM108">
        <v>1362.65</v>
      </c>
      <c r="AN108">
        <v>1558.7799999999995</v>
      </c>
      <c r="AO108">
        <v>1358.85</v>
      </c>
      <c r="AP108">
        <v>1635.3200000000004</v>
      </c>
      <c r="AQ108">
        <v>1280.0500000000002</v>
      </c>
      <c r="AR108">
        <v>1329.04</v>
      </c>
      <c r="AS108">
        <v>1388.2200000000003</v>
      </c>
      <c r="AT108">
        <v>1500.07</v>
      </c>
      <c r="AU108">
        <v>1360.81</v>
      </c>
      <c r="AV108">
        <v>1692.73</v>
      </c>
    </row>
    <row r="109" spans="2:48" x14ac:dyDescent="0.25">
      <c r="B109" s="9" t="s">
        <v>214</v>
      </c>
      <c r="C109">
        <v>57942.090000000026</v>
      </c>
      <c r="D109">
        <v>8</v>
      </c>
      <c r="E109">
        <v>15121.94</v>
      </c>
      <c r="F109">
        <v>14580.609999999999</v>
      </c>
      <c r="G109">
        <v>14675.670000000002</v>
      </c>
      <c r="H109">
        <v>13103.869999999999</v>
      </c>
      <c r="I109">
        <v>1550.6400000000008</v>
      </c>
      <c r="J109">
        <v>1436.5900000000001</v>
      </c>
      <c r="K109">
        <v>1052.6399999999999</v>
      </c>
      <c r="L109">
        <v>1464.3100000000009</v>
      </c>
      <c r="M109">
        <v>1380.1999999999998</v>
      </c>
      <c r="N109">
        <v>1729.3900000000003</v>
      </c>
      <c r="O109">
        <v>1458.3000000000002</v>
      </c>
      <c r="P109">
        <v>1259.8900000000001</v>
      </c>
      <c r="Q109">
        <v>1629.6000000000001</v>
      </c>
      <c r="R109">
        <v>1619.0500000000002</v>
      </c>
      <c r="S109">
        <v>1289.8499999999999</v>
      </c>
      <c r="T109">
        <v>1567.1699999999998</v>
      </c>
      <c r="U109">
        <v>1497.0400000000004</v>
      </c>
      <c r="V109">
        <v>1387.0500000000002</v>
      </c>
      <c r="W109">
        <v>1643.9099999999999</v>
      </c>
      <c r="X109">
        <v>1276.8100000000002</v>
      </c>
      <c r="Y109">
        <v>1344.58</v>
      </c>
      <c r="Z109">
        <v>1655.14</v>
      </c>
      <c r="AA109">
        <v>1653.4900000000007</v>
      </c>
      <c r="AB109">
        <v>1360.6299999999997</v>
      </c>
      <c r="AC109">
        <v>1385.9999999999995</v>
      </c>
      <c r="AD109">
        <v>1243.7600000000002</v>
      </c>
      <c r="AE109">
        <v>1649.2500000000005</v>
      </c>
      <c r="AF109">
        <v>1516.5500000000006</v>
      </c>
      <c r="AG109">
        <v>1443.85</v>
      </c>
      <c r="AH109">
        <v>1733.1100000000004</v>
      </c>
      <c r="AI109">
        <v>1595.1800000000005</v>
      </c>
      <c r="AJ109">
        <v>1468.2100000000005</v>
      </c>
      <c r="AK109">
        <v>1345.4199999999996</v>
      </c>
      <c r="AL109">
        <v>1740.6100000000001</v>
      </c>
      <c r="AM109">
        <v>1362.65</v>
      </c>
      <c r="AN109">
        <v>1558.7799999999995</v>
      </c>
      <c r="AO109">
        <v>1358.85</v>
      </c>
      <c r="AP109">
        <v>1635.3200000000004</v>
      </c>
      <c r="AQ109">
        <v>1280.0500000000002</v>
      </c>
      <c r="AR109">
        <v>1329.04</v>
      </c>
      <c r="AS109">
        <v>1388.2200000000003</v>
      </c>
      <c r="AT109">
        <v>1500.07</v>
      </c>
      <c r="AU109">
        <v>1360.81</v>
      </c>
      <c r="AV109">
        <v>1692.73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EC092-B833-4AF5-96D0-C176CDF5234D}">
  <dimension ref="B1:AV109"/>
  <sheetViews>
    <sheetView workbookViewId="0"/>
  </sheetViews>
  <sheetFormatPr defaultRowHeight="15" x14ac:dyDescent="0.25"/>
  <cols>
    <col min="2" max="2" width="13.140625" bestFit="1" customWidth="1"/>
    <col min="3" max="3" width="12.140625" bestFit="1" customWidth="1"/>
    <col min="4" max="4" width="20.28515625" bestFit="1" customWidth="1"/>
    <col min="5" max="5" width="17.7109375" bestFit="1" customWidth="1"/>
    <col min="6" max="6" width="19.7109375" bestFit="1" customWidth="1"/>
    <col min="7" max="7" width="11.7109375" bestFit="1" customWidth="1"/>
    <col min="8" max="8" width="13.85546875" bestFit="1" customWidth="1"/>
    <col min="9" max="9" width="20.5703125" bestFit="1" customWidth="1"/>
    <col min="10" max="10" width="20.42578125" bestFit="1" customWidth="1"/>
    <col min="11" max="11" width="19.140625" bestFit="1" customWidth="1"/>
    <col min="12" max="12" width="17.42578125" bestFit="1" customWidth="1"/>
    <col min="13" max="13" width="18" bestFit="1" customWidth="1"/>
    <col min="14" max="14" width="22.7109375" bestFit="1" customWidth="1"/>
    <col min="15" max="15" width="25.28515625" bestFit="1" customWidth="1"/>
    <col min="16" max="16" width="18" bestFit="1" customWidth="1"/>
    <col min="17" max="17" width="16.85546875" bestFit="1" customWidth="1"/>
    <col min="18" max="18" width="27.42578125" bestFit="1" customWidth="1"/>
    <col min="19" max="19" width="19.42578125" bestFit="1" customWidth="1"/>
    <col min="20" max="20" width="19.28515625" bestFit="1" customWidth="1"/>
    <col min="21" max="21" width="18" bestFit="1" customWidth="1"/>
    <col min="22" max="22" width="16.140625" bestFit="1" customWidth="1"/>
    <col min="23" max="23" width="16.7109375" bestFit="1" customWidth="1"/>
    <col min="24" max="24" width="21.5703125" bestFit="1" customWidth="1"/>
    <col min="25" max="25" width="16.7109375" bestFit="1" customWidth="1"/>
    <col min="26" max="26" width="24.140625" bestFit="1" customWidth="1"/>
    <col min="27" max="27" width="15.7109375" bestFit="1" customWidth="1"/>
    <col min="28" max="28" width="26.28515625" bestFit="1" customWidth="1"/>
    <col min="29" max="29" width="19.42578125" bestFit="1" customWidth="1"/>
    <col min="30" max="30" width="19.28515625" bestFit="1" customWidth="1"/>
    <col min="31" max="31" width="18" bestFit="1" customWidth="1"/>
    <col min="32" max="32" width="16.140625" bestFit="1" customWidth="1"/>
    <col min="33" max="33" width="16.7109375" bestFit="1" customWidth="1"/>
    <col min="34" max="34" width="21.5703125" bestFit="1" customWidth="1"/>
    <col min="35" max="35" width="24.140625" bestFit="1" customWidth="1"/>
    <col min="36" max="36" width="16.7109375" bestFit="1" customWidth="1"/>
    <col min="37" max="37" width="15.7109375" bestFit="1" customWidth="1"/>
    <col min="38" max="38" width="26.28515625" bestFit="1" customWidth="1"/>
    <col min="39" max="39" width="20.7109375" bestFit="1" customWidth="1"/>
    <col min="40" max="40" width="20.5703125" bestFit="1" customWidth="1"/>
    <col min="41" max="41" width="19.28515625" bestFit="1" customWidth="1"/>
    <col min="42" max="42" width="17.5703125" bestFit="1" customWidth="1"/>
    <col min="43" max="43" width="18.140625" bestFit="1" customWidth="1"/>
    <col min="44" max="44" width="22.85546875" bestFit="1" customWidth="1"/>
    <col min="45" max="45" width="25.5703125" bestFit="1" customWidth="1"/>
    <col min="46" max="46" width="18.140625" bestFit="1" customWidth="1"/>
    <col min="47" max="47" width="17" bestFit="1" customWidth="1"/>
    <col min="48" max="48" width="27.5703125" bestFit="1" customWidth="1"/>
    <col min="49" max="66" width="7.140625" bestFit="1" customWidth="1"/>
    <col min="67" max="97" width="6.7109375" bestFit="1" customWidth="1"/>
    <col min="98" max="127" width="6.140625" bestFit="1" customWidth="1"/>
    <col min="128" max="188" width="6.7109375" bestFit="1" customWidth="1"/>
    <col min="189" max="219" width="7" bestFit="1" customWidth="1"/>
    <col min="220" max="280" width="6.7109375" bestFit="1" customWidth="1"/>
    <col min="281" max="311" width="7.28515625" bestFit="1" customWidth="1"/>
    <col min="312" max="341" width="6.7109375" bestFit="1" customWidth="1"/>
    <col min="342" max="372" width="6.5703125" bestFit="1" customWidth="1"/>
    <col min="373" max="373" width="10.7109375" bestFit="1" customWidth="1"/>
    <col min="374" max="384" width="6.5703125" bestFit="1" customWidth="1"/>
    <col min="385" max="385" width="8.7109375" bestFit="1" customWidth="1"/>
    <col min="386" max="386" width="10.7109375" bestFit="1" customWidth="1"/>
  </cols>
  <sheetData>
    <row r="1" spans="2:16" ht="15" customHeight="1" x14ac:dyDescent="0.25">
      <c r="B1" s="8" t="s">
        <v>4</v>
      </c>
      <c r="C1" t="s">
        <v>15</v>
      </c>
      <c r="K1" s="8" t="s">
        <v>4</v>
      </c>
      <c r="L1" t="s">
        <v>15</v>
      </c>
    </row>
    <row r="2" spans="2:16" ht="15" customHeight="1" x14ac:dyDescent="0.25">
      <c r="K2" s="8" t="s">
        <v>5</v>
      </c>
      <c r="L2" t="s">
        <v>215</v>
      </c>
    </row>
    <row r="3" spans="2:16" x14ac:dyDescent="0.25">
      <c r="B3" s="8" t="s">
        <v>213</v>
      </c>
      <c r="C3" t="s">
        <v>84</v>
      </c>
    </row>
    <row r="4" spans="2:16" x14ac:dyDescent="0.25">
      <c r="B4" s="9">
        <v>2</v>
      </c>
      <c r="C4" s="32">
        <v>570.90000000000009</v>
      </c>
      <c r="K4" t="s">
        <v>89</v>
      </c>
      <c r="L4" t="s">
        <v>90</v>
      </c>
      <c r="M4" t="s">
        <v>91</v>
      </c>
      <c r="N4" t="s">
        <v>92</v>
      </c>
      <c r="O4" t="s">
        <v>93</v>
      </c>
    </row>
    <row r="5" spans="2:16" x14ac:dyDescent="0.25">
      <c r="B5" s="9">
        <v>3</v>
      </c>
      <c r="C5" s="32">
        <v>557.70000000000005</v>
      </c>
      <c r="K5" s="10">
        <v>0.57579310344827594</v>
      </c>
      <c r="L5" s="10">
        <v>0.62889655172413816</v>
      </c>
      <c r="M5" s="10">
        <v>0.80300000000000016</v>
      </c>
      <c r="N5" s="10">
        <v>0.77417241379310342</v>
      </c>
      <c r="O5" s="10">
        <v>0.87431034482758618</v>
      </c>
    </row>
    <row r="6" spans="2:16" x14ac:dyDescent="0.25">
      <c r="B6" s="9">
        <v>4</v>
      </c>
      <c r="C6" s="32">
        <v>521.40000000000009</v>
      </c>
    </row>
    <row r="7" spans="2:16" x14ac:dyDescent="0.25">
      <c r="B7" s="9">
        <v>5</v>
      </c>
      <c r="C7" s="32">
        <v>555.50000000000034</v>
      </c>
    </row>
    <row r="8" spans="2:16" x14ac:dyDescent="0.25">
      <c r="B8" s="9">
        <v>6</v>
      </c>
      <c r="C8" s="32">
        <v>561.00000000000011</v>
      </c>
      <c r="K8" s="8" t="s">
        <v>4</v>
      </c>
      <c r="L8" t="s">
        <v>15</v>
      </c>
    </row>
    <row r="9" spans="2:16" x14ac:dyDescent="0.25">
      <c r="B9" s="9">
        <v>7</v>
      </c>
      <c r="C9" s="32">
        <v>456.5</v>
      </c>
      <c r="K9" s="8" t="s">
        <v>5</v>
      </c>
      <c r="L9" t="s">
        <v>215</v>
      </c>
    </row>
    <row r="10" spans="2:16" x14ac:dyDescent="0.25">
      <c r="B10" s="9">
        <v>8</v>
      </c>
      <c r="C10" s="32">
        <v>492.8</v>
      </c>
    </row>
    <row r="11" spans="2:16" x14ac:dyDescent="0.25">
      <c r="B11" s="9">
        <v>9</v>
      </c>
      <c r="C11" s="32">
        <v>467.50000000000006</v>
      </c>
      <c r="K11" t="s">
        <v>106</v>
      </c>
      <c r="L11" t="s">
        <v>107</v>
      </c>
      <c r="M11" t="s">
        <v>108</v>
      </c>
      <c r="N11" t="s">
        <v>109</v>
      </c>
      <c r="O11" t="s">
        <v>110</v>
      </c>
      <c r="P11" t="s">
        <v>111</v>
      </c>
    </row>
    <row r="12" spans="2:16" x14ac:dyDescent="0.25">
      <c r="B12" s="9">
        <v>10</v>
      </c>
      <c r="C12" s="32">
        <v>521.40000000000009</v>
      </c>
      <c r="K12" s="10">
        <v>0.78062068965517273</v>
      </c>
      <c r="L12" s="10">
        <v>0.76165517241379344</v>
      </c>
      <c r="M12" s="10">
        <v>0.83372413793103439</v>
      </c>
      <c r="N12" s="10">
        <v>0.78517241379310343</v>
      </c>
      <c r="O12" s="10">
        <v>0.73813793103448289</v>
      </c>
      <c r="P12" s="10">
        <v>0.83524137931034503</v>
      </c>
    </row>
    <row r="13" spans="2:16" x14ac:dyDescent="0.25">
      <c r="B13" s="9">
        <v>11</v>
      </c>
      <c r="C13" s="32">
        <v>597.30000000000007</v>
      </c>
    </row>
    <row r="14" spans="2:16" x14ac:dyDescent="0.25">
      <c r="B14" s="9">
        <v>12</v>
      </c>
      <c r="C14" s="32">
        <v>535.70000000000005</v>
      </c>
    </row>
    <row r="15" spans="2:16" x14ac:dyDescent="0.25">
      <c r="B15" s="9">
        <v>13</v>
      </c>
      <c r="C15" s="32">
        <v>517</v>
      </c>
      <c r="K15" s="8" t="s">
        <v>4</v>
      </c>
      <c r="L15" t="s">
        <v>15</v>
      </c>
    </row>
    <row r="16" spans="2:16" x14ac:dyDescent="0.25">
      <c r="B16" s="9">
        <v>14</v>
      </c>
      <c r="C16" s="32">
        <v>544.50000000000011</v>
      </c>
      <c r="K16" s="8" t="s">
        <v>5</v>
      </c>
      <c r="L16" t="s">
        <v>215</v>
      </c>
    </row>
    <row r="17" spans="2:16" x14ac:dyDescent="0.25">
      <c r="B17" s="9">
        <v>15</v>
      </c>
      <c r="C17" s="32">
        <v>546.70000000000005</v>
      </c>
    </row>
    <row r="18" spans="2:16" x14ac:dyDescent="0.25">
      <c r="B18" s="9">
        <v>16</v>
      </c>
      <c r="C18" s="32">
        <v>707.30000000000007</v>
      </c>
      <c r="K18" t="s">
        <v>112</v>
      </c>
      <c r="L18" t="s">
        <v>113</v>
      </c>
      <c r="M18" t="s">
        <v>114</v>
      </c>
      <c r="N18" t="s">
        <v>115</v>
      </c>
      <c r="O18" t="s">
        <v>116</v>
      </c>
      <c r="P18" t="s">
        <v>117</v>
      </c>
    </row>
    <row r="19" spans="2:16" x14ac:dyDescent="0.25">
      <c r="B19" s="9">
        <v>17</v>
      </c>
      <c r="C19" s="32">
        <v>521.4000000000002</v>
      </c>
      <c r="K19" s="10">
        <v>0.72334482758620688</v>
      </c>
      <c r="L19" s="10">
        <v>0.79275862068965519</v>
      </c>
      <c r="M19" s="10">
        <v>0.81172413793103437</v>
      </c>
      <c r="N19" s="10">
        <v>0.72865517241379307</v>
      </c>
      <c r="O19" s="10">
        <v>0.82272413793103472</v>
      </c>
      <c r="P19" s="10">
        <v>0.70779310344827573</v>
      </c>
    </row>
    <row r="20" spans="2:16" x14ac:dyDescent="0.25">
      <c r="B20" s="9">
        <v>18</v>
      </c>
      <c r="C20" s="32">
        <v>448.79999999999995</v>
      </c>
    </row>
    <row r="21" spans="2:16" x14ac:dyDescent="0.25">
      <c r="B21" s="9">
        <v>19</v>
      </c>
      <c r="C21" s="32">
        <v>721.60000000000014</v>
      </c>
    </row>
    <row r="22" spans="2:16" x14ac:dyDescent="0.25">
      <c r="B22" s="9">
        <v>20</v>
      </c>
      <c r="C22" s="32">
        <v>481.80000000000007</v>
      </c>
    </row>
    <row r="23" spans="2:16" x14ac:dyDescent="0.25">
      <c r="B23" s="9">
        <v>21</v>
      </c>
      <c r="C23" s="32">
        <v>612.70000000000027</v>
      </c>
    </row>
    <row r="24" spans="2:16" x14ac:dyDescent="0.25">
      <c r="B24" s="9">
        <v>22</v>
      </c>
      <c r="C24" s="32">
        <v>657.80000000000007</v>
      </c>
    </row>
    <row r="25" spans="2:16" x14ac:dyDescent="0.25">
      <c r="B25" s="9">
        <v>23</v>
      </c>
      <c r="C25" s="32">
        <v>531.30000000000007</v>
      </c>
    </row>
    <row r="26" spans="2:16" x14ac:dyDescent="0.25">
      <c r="B26" s="9">
        <v>24</v>
      </c>
      <c r="C26" s="32">
        <v>570.90000000000009</v>
      </c>
    </row>
    <row r="27" spans="2:16" x14ac:dyDescent="0.25">
      <c r="B27" s="9">
        <v>25</v>
      </c>
      <c r="C27" s="32">
        <v>502.70000000000005</v>
      </c>
    </row>
    <row r="28" spans="2:16" x14ac:dyDescent="0.25">
      <c r="B28" s="9">
        <v>26</v>
      </c>
      <c r="C28" s="32">
        <v>462</v>
      </c>
    </row>
    <row r="29" spans="2:16" x14ac:dyDescent="0.25">
      <c r="B29" s="9">
        <v>27</v>
      </c>
      <c r="C29" s="32">
        <v>449.90000000000003</v>
      </c>
    </row>
    <row r="30" spans="2:16" x14ac:dyDescent="0.25">
      <c r="B30" s="9">
        <v>28</v>
      </c>
      <c r="C30" s="32">
        <v>623.70000000000016</v>
      </c>
    </row>
    <row r="31" spans="2:16" x14ac:dyDescent="0.25">
      <c r="B31" s="9">
        <v>29</v>
      </c>
      <c r="C31" s="32">
        <v>501.6</v>
      </c>
    </row>
    <row r="32" spans="2:16" x14ac:dyDescent="0.25">
      <c r="B32" s="9">
        <v>30</v>
      </c>
      <c r="C32" s="32">
        <v>530.20000000000016</v>
      </c>
    </row>
    <row r="33" spans="2:8" x14ac:dyDescent="0.25">
      <c r="B33" s="9" t="s">
        <v>214</v>
      </c>
      <c r="C33" s="32">
        <v>15769.6</v>
      </c>
    </row>
    <row r="37" spans="2:8" x14ac:dyDescent="0.25">
      <c r="B37" s="8" t="s">
        <v>4</v>
      </c>
      <c r="C37" t="s">
        <v>15</v>
      </c>
    </row>
    <row r="39" spans="2:8" x14ac:dyDescent="0.25">
      <c r="B39" s="8" t="s">
        <v>213</v>
      </c>
      <c r="C39" t="s">
        <v>84</v>
      </c>
      <c r="D39" t="s">
        <v>86</v>
      </c>
      <c r="E39" t="s">
        <v>148</v>
      </c>
      <c r="F39" t="s">
        <v>149</v>
      </c>
      <c r="G39" t="s">
        <v>150</v>
      </c>
      <c r="H39" t="s">
        <v>151</v>
      </c>
    </row>
    <row r="40" spans="2:8" x14ac:dyDescent="0.25">
      <c r="B40" s="9">
        <v>1</v>
      </c>
      <c r="C40" s="32">
        <v>588.5</v>
      </c>
      <c r="D40" s="32">
        <v>0</v>
      </c>
      <c r="E40" s="32">
        <v>200.20000000000002</v>
      </c>
      <c r="F40" s="32">
        <v>100.10000000000001</v>
      </c>
      <c r="G40" s="32">
        <v>135.30000000000001</v>
      </c>
      <c r="H40" s="32">
        <v>152.9</v>
      </c>
    </row>
    <row r="41" spans="2:8" x14ac:dyDescent="0.25">
      <c r="B41" s="9">
        <v>2</v>
      </c>
      <c r="C41" s="32">
        <v>570.90000000000009</v>
      </c>
      <c r="D41" s="32">
        <v>0</v>
      </c>
      <c r="E41" s="32">
        <v>170.49999999999997</v>
      </c>
      <c r="F41" s="32">
        <v>101.2</v>
      </c>
      <c r="G41" s="32">
        <v>141.90000000000012</v>
      </c>
      <c r="H41" s="32">
        <v>157.30000000000001</v>
      </c>
    </row>
    <row r="42" spans="2:8" x14ac:dyDescent="0.25">
      <c r="B42" s="9">
        <v>3</v>
      </c>
      <c r="C42" s="32">
        <v>557.70000000000005</v>
      </c>
      <c r="D42" s="32">
        <v>0</v>
      </c>
      <c r="E42" s="32">
        <v>157.30000000000001</v>
      </c>
      <c r="F42" s="32">
        <v>184.8</v>
      </c>
      <c r="G42" s="32">
        <v>97.900000000000034</v>
      </c>
      <c r="H42" s="32">
        <v>117.7</v>
      </c>
    </row>
    <row r="43" spans="2:8" x14ac:dyDescent="0.25">
      <c r="B43" s="9">
        <v>4</v>
      </c>
      <c r="C43" s="32">
        <v>521.40000000000009</v>
      </c>
      <c r="D43" s="32">
        <v>1</v>
      </c>
      <c r="E43" s="32">
        <v>154</v>
      </c>
      <c r="F43" s="32">
        <v>122.10000000000001</v>
      </c>
      <c r="G43" s="32">
        <v>107.80000000000001</v>
      </c>
      <c r="H43" s="32">
        <v>137.5</v>
      </c>
    </row>
    <row r="44" spans="2:8" x14ac:dyDescent="0.25">
      <c r="B44" s="9">
        <v>5</v>
      </c>
      <c r="C44" s="32">
        <v>555.50000000000034</v>
      </c>
      <c r="D44" s="32">
        <v>0</v>
      </c>
      <c r="E44" s="32">
        <v>77.000000000000014</v>
      </c>
      <c r="F44" s="32">
        <v>148.50000000000026</v>
      </c>
      <c r="G44" s="32">
        <v>235.40000000000003</v>
      </c>
      <c r="H44" s="32">
        <v>94.600000000000009</v>
      </c>
    </row>
    <row r="45" spans="2:8" x14ac:dyDescent="0.25">
      <c r="B45" s="9">
        <v>6</v>
      </c>
      <c r="C45" s="32">
        <v>561.00000000000011</v>
      </c>
      <c r="D45" s="32">
        <v>0</v>
      </c>
      <c r="E45" s="32">
        <v>110.00000000000009</v>
      </c>
      <c r="F45" s="32">
        <v>181.5</v>
      </c>
      <c r="G45" s="32">
        <v>155.10000000000002</v>
      </c>
      <c r="H45" s="32">
        <v>114.39999999999993</v>
      </c>
    </row>
    <row r="46" spans="2:8" x14ac:dyDescent="0.25">
      <c r="B46" s="9">
        <v>7</v>
      </c>
      <c r="C46" s="32">
        <v>456.5</v>
      </c>
      <c r="D46" s="32">
        <v>0</v>
      </c>
      <c r="E46" s="32">
        <v>113.30000000000001</v>
      </c>
      <c r="F46" s="32">
        <v>108.9</v>
      </c>
      <c r="G46" s="32">
        <v>107.8</v>
      </c>
      <c r="H46" s="32">
        <v>126.49999999999999</v>
      </c>
    </row>
    <row r="47" spans="2:8" x14ac:dyDescent="0.25">
      <c r="B47" s="9">
        <v>8</v>
      </c>
      <c r="C47" s="32">
        <v>492.8</v>
      </c>
      <c r="D47" s="32">
        <v>0</v>
      </c>
      <c r="E47" s="32">
        <v>150.69999999999999</v>
      </c>
      <c r="F47" s="32">
        <v>135.30000000000001</v>
      </c>
      <c r="G47" s="32">
        <v>124.30000000000001</v>
      </c>
      <c r="H47" s="32">
        <v>82.5</v>
      </c>
    </row>
    <row r="48" spans="2:8" x14ac:dyDescent="0.25">
      <c r="B48" s="9">
        <v>9</v>
      </c>
      <c r="C48" s="32">
        <v>467.50000000000006</v>
      </c>
      <c r="D48" s="32">
        <v>0</v>
      </c>
      <c r="E48" s="32">
        <v>138.60000000000008</v>
      </c>
      <c r="F48" s="32">
        <v>79.2</v>
      </c>
      <c r="G48" s="32">
        <v>114.4</v>
      </c>
      <c r="H48" s="32">
        <v>135.30000000000001</v>
      </c>
    </row>
    <row r="49" spans="2:8" x14ac:dyDescent="0.25">
      <c r="B49" s="9">
        <v>10</v>
      </c>
      <c r="C49" s="32">
        <v>521.40000000000009</v>
      </c>
      <c r="D49" s="32">
        <v>0</v>
      </c>
      <c r="E49" s="32">
        <v>89.100000000000023</v>
      </c>
      <c r="F49" s="32">
        <v>92.4</v>
      </c>
      <c r="G49" s="32">
        <v>190.3</v>
      </c>
      <c r="H49" s="32">
        <v>149.60000000000002</v>
      </c>
    </row>
    <row r="50" spans="2:8" x14ac:dyDescent="0.25">
      <c r="B50" s="9">
        <v>11</v>
      </c>
      <c r="C50" s="32">
        <v>597.30000000000007</v>
      </c>
      <c r="D50" s="32">
        <v>0</v>
      </c>
      <c r="E50" s="32">
        <v>103.4</v>
      </c>
      <c r="F50" s="32">
        <v>227.7</v>
      </c>
      <c r="G50" s="32">
        <v>128.70000000000002</v>
      </c>
      <c r="H50" s="32">
        <v>137.5</v>
      </c>
    </row>
    <row r="51" spans="2:8" x14ac:dyDescent="0.25">
      <c r="B51" s="9">
        <v>12</v>
      </c>
      <c r="C51" s="32">
        <v>535.70000000000005</v>
      </c>
      <c r="D51" s="32">
        <v>0</v>
      </c>
      <c r="E51" s="32">
        <v>116.60000000000001</v>
      </c>
      <c r="F51" s="32">
        <v>92.4</v>
      </c>
      <c r="G51" s="32">
        <v>177.1</v>
      </c>
      <c r="H51" s="32">
        <v>149.60000000000002</v>
      </c>
    </row>
    <row r="52" spans="2:8" x14ac:dyDescent="0.25">
      <c r="B52" s="9">
        <v>13</v>
      </c>
      <c r="C52" s="32">
        <v>517</v>
      </c>
      <c r="D52" s="32">
        <v>0</v>
      </c>
      <c r="E52" s="32">
        <v>105.6</v>
      </c>
      <c r="F52" s="32">
        <v>168.3</v>
      </c>
      <c r="G52" s="32">
        <v>147.4</v>
      </c>
      <c r="H52" s="32">
        <v>95.700000000000017</v>
      </c>
    </row>
    <row r="53" spans="2:8" x14ac:dyDescent="0.25">
      <c r="B53" s="9">
        <v>14</v>
      </c>
      <c r="C53" s="32">
        <v>544.50000000000011</v>
      </c>
      <c r="D53" s="32">
        <v>0</v>
      </c>
      <c r="E53" s="32">
        <v>135.30000000000001</v>
      </c>
      <c r="F53" s="32">
        <v>152.9</v>
      </c>
      <c r="G53" s="32">
        <v>178.20000000000002</v>
      </c>
      <c r="H53" s="32">
        <v>78.100000000000009</v>
      </c>
    </row>
    <row r="54" spans="2:8" x14ac:dyDescent="0.25">
      <c r="B54" s="9">
        <v>15</v>
      </c>
      <c r="C54" s="32">
        <v>546.70000000000005</v>
      </c>
      <c r="D54" s="32">
        <v>0</v>
      </c>
      <c r="E54" s="32">
        <v>213.40000000000003</v>
      </c>
      <c r="F54" s="32">
        <v>107.8</v>
      </c>
      <c r="G54" s="32">
        <v>146.30000000000001</v>
      </c>
      <c r="H54" s="32">
        <v>79.200000000000017</v>
      </c>
    </row>
    <row r="55" spans="2:8" x14ac:dyDescent="0.25">
      <c r="B55" s="9">
        <v>16</v>
      </c>
      <c r="C55" s="32">
        <v>707.30000000000007</v>
      </c>
      <c r="D55" s="32">
        <v>0</v>
      </c>
      <c r="E55" s="32">
        <v>160.60000000000002</v>
      </c>
      <c r="F55" s="32">
        <v>132.00000000000003</v>
      </c>
      <c r="G55" s="32">
        <v>170.5</v>
      </c>
      <c r="H55" s="32">
        <v>244.20000000000002</v>
      </c>
    </row>
    <row r="56" spans="2:8" x14ac:dyDescent="0.25">
      <c r="B56" s="9">
        <v>17</v>
      </c>
      <c r="C56" s="32">
        <v>521.4000000000002</v>
      </c>
      <c r="D56" s="32">
        <v>0</v>
      </c>
      <c r="E56" s="32">
        <v>138.60000000000002</v>
      </c>
      <c r="F56" s="32">
        <v>171.60000000000014</v>
      </c>
      <c r="G56" s="32">
        <v>127.60000000000007</v>
      </c>
      <c r="H56" s="32">
        <v>83.6</v>
      </c>
    </row>
    <row r="57" spans="2:8" x14ac:dyDescent="0.25">
      <c r="B57" s="9">
        <v>18</v>
      </c>
      <c r="C57" s="32">
        <v>448.79999999999995</v>
      </c>
      <c r="D57" s="32">
        <v>0</v>
      </c>
      <c r="E57" s="32">
        <v>149.60000000000002</v>
      </c>
      <c r="F57" s="32">
        <v>174.9</v>
      </c>
      <c r="G57" s="32">
        <v>86.9</v>
      </c>
      <c r="H57" s="32">
        <v>37.400000000000006</v>
      </c>
    </row>
    <row r="58" spans="2:8" x14ac:dyDescent="0.25">
      <c r="B58" s="9">
        <v>19</v>
      </c>
      <c r="C58" s="32">
        <v>721.60000000000014</v>
      </c>
      <c r="D58" s="32">
        <v>0</v>
      </c>
      <c r="E58" s="32">
        <v>171.60000000000002</v>
      </c>
      <c r="F58" s="32">
        <v>249.70000000000002</v>
      </c>
      <c r="G58" s="32">
        <v>110.00000000000001</v>
      </c>
      <c r="H58" s="32">
        <v>190.3</v>
      </c>
    </row>
    <row r="59" spans="2:8" x14ac:dyDescent="0.25">
      <c r="B59" s="9">
        <v>20</v>
      </c>
      <c r="C59" s="32">
        <v>481.80000000000007</v>
      </c>
      <c r="D59" s="32">
        <v>0</v>
      </c>
      <c r="E59" s="32">
        <v>166.10000000000002</v>
      </c>
      <c r="F59" s="32">
        <v>70.400000000000006</v>
      </c>
      <c r="G59" s="32">
        <v>146.30000000000001</v>
      </c>
      <c r="H59" s="32">
        <v>99</v>
      </c>
    </row>
    <row r="60" spans="2:8" x14ac:dyDescent="0.25">
      <c r="B60" s="9">
        <v>21</v>
      </c>
      <c r="C60" s="32">
        <v>612.70000000000027</v>
      </c>
      <c r="D60" s="32">
        <v>0</v>
      </c>
      <c r="E60" s="32">
        <v>160.60000000000002</v>
      </c>
      <c r="F60" s="32">
        <v>112.20000000000002</v>
      </c>
      <c r="G60" s="32">
        <v>238.70000000000016</v>
      </c>
      <c r="H60" s="32">
        <v>101.20000000000002</v>
      </c>
    </row>
    <row r="61" spans="2:8" x14ac:dyDescent="0.25">
      <c r="B61" s="9">
        <v>22</v>
      </c>
      <c r="C61" s="32">
        <v>657.80000000000007</v>
      </c>
      <c r="D61" s="32">
        <v>0</v>
      </c>
      <c r="E61" s="32">
        <v>173.8000000000001</v>
      </c>
      <c r="F61" s="32">
        <v>176</v>
      </c>
      <c r="G61" s="32">
        <v>112.2</v>
      </c>
      <c r="H61" s="32">
        <v>195.80000000000004</v>
      </c>
    </row>
    <row r="62" spans="2:8" x14ac:dyDescent="0.25">
      <c r="B62" s="9">
        <v>23</v>
      </c>
      <c r="C62" s="32">
        <v>531.30000000000007</v>
      </c>
      <c r="D62" s="32">
        <v>0</v>
      </c>
      <c r="E62" s="32">
        <v>127.60000000000001</v>
      </c>
      <c r="F62" s="32">
        <v>129.80000000000001</v>
      </c>
      <c r="G62" s="32">
        <v>154</v>
      </c>
      <c r="H62" s="32">
        <v>119.9</v>
      </c>
    </row>
    <row r="63" spans="2:8" x14ac:dyDescent="0.25">
      <c r="B63" s="9">
        <v>24</v>
      </c>
      <c r="C63" s="32">
        <v>570.90000000000009</v>
      </c>
      <c r="D63" s="32">
        <v>0</v>
      </c>
      <c r="E63" s="32">
        <v>123.20000000000002</v>
      </c>
      <c r="F63" s="32">
        <v>123.20000000000002</v>
      </c>
      <c r="G63" s="32">
        <v>159.5</v>
      </c>
      <c r="H63" s="32">
        <v>165</v>
      </c>
    </row>
    <row r="64" spans="2:8" x14ac:dyDescent="0.25">
      <c r="B64" s="9">
        <v>25</v>
      </c>
      <c r="C64" s="32">
        <v>502.70000000000005</v>
      </c>
      <c r="D64" s="32">
        <v>0</v>
      </c>
      <c r="E64" s="32">
        <v>129.80000000000001</v>
      </c>
      <c r="F64" s="32">
        <v>163.90000000000003</v>
      </c>
      <c r="G64" s="32">
        <v>122.10000000000001</v>
      </c>
      <c r="H64" s="32">
        <v>86.899999999999991</v>
      </c>
    </row>
    <row r="65" spans="2:8" x14ac:dyDescent="0.25">
      <c r="B65" s="9">
        <v>26</v>
      </c>
      <c r="C65" s="32">
        <v>462</v>
      </c>
      <c r="D65" s="32">
        <v>0</v>
      </c>
      <c r="E65" s="32">
        <v>105.6</v>
      </c>
      <c r="F65" s="32">
        <v>118.80000000000001</v>
      </c>
      <c r="G65" s="32">
        <v>144.10000000000002</v>
      </c>
      <c r="H65" s="32">
        <v>93.5</v>
      </c>
    </row>
    <row r="66" spans="2:8" x14ac:dyDescent="0.25">
      <c r="B66" s="9">
        <v>27</v>
      </c>
      <c r="C66" s="32">
        <v>449.90000000000003</v>
      </c>
      <c r="D66" s="32">
        <v>0</v>
      </c>
      <c r="E66" s="32">
        <v>74.800000000000011</v>
      </c>
      <c r="F66" s="32">
        <v>135.29999999999998</v>
      </c>
      <c r="G66" s="32">
        <v>170.50000000000003</v>
      </c>
      <c r="H66" s="32">
        <v>69.300000000000011</v>
      </c>
    </row>
    <row r="67" spans="2:8" x14ac:dyDescent="0.25">
      <c r="B67" s="9">
        <v>28</v>
      </c>
      <c r="C67" s="32">
        <v>623.70000000000016</v>
      </c>
      <c r="D67" s="32">
        <v>0</v>
      </c>
      <c r="E67" s="32">
        <v>146.30000000000001</v>
      </c>
      <c r="F67" s="32">
        <v>211.20000000000002</v>
      </c>
      <c r="G67" s="32">
        <v>117.70000000000013</v>
      </c>
      <c r="H67" s="32">
        <v>148.5</v>
      </c>
    </row>
    <row r="68" spans="2:8" x14ac:dyDescent="0.25">
      <c r="B68" s="9">
        <v>29</v>
      </c>
      <c r="C68" s="32">
        <v>501.6</v>
      </c>
      <c r="D68" s="32">
        <v>0</v>
      </c>
      <c r="E68" s="32">
        <v>112.2</v>
      </c>
      <c r="F68" s="32">
        <v>127.60000000000001</v>
      </c>
      <c r="G68" s="32">
        <v>102.30000000000001</v>
      </c>
      <c r="H68" s="32">
        <v>159.5</v>
      </c>
    </row>
    <row r="69" spans="2:8" x14ac:dyDescent="0.25">
      <c r="B69" s="9">
        <v>30</v>
      </c>
      <c r="C69" s="32">
        <v>530.20000000000016</v>
      </c>
      <c r="D69" s="32">
        <v>0</v>
      </c>
      <c r="E69" s="32">
        <v>111.10000000000001</v>
      </c>
      <c r="F69" s="32">
        <v>157.30000000000001</v>
      </c>
      <c r="G69" s="32">
        <v>144.10000000000002</v>
      </c>
      <c r="H69" s="32">
        <v>117.70000000000007</v>
      </c>
    </row>
    <row r="70" spans="2:8" x14ac:dyDescent="0.25">
      <c r="B70" s="9" t="s">
        <v>214</v>
      </c>
      <c r="C70" s="32">
        <v>16358.1</v>
      </c>
      <c r="D70" s="32">
        <v>1</v>
      </c>
      <c r="E70" s="32">
        <v>4086.5</v>
      </c>
      <c r="F70" s="32">
        <v>4257.0000000000009</v>
      </c>
      <c r="G70" s="32">
        <v>4294.4000000000015</v>
      </c>
      <c r="H70" s="32">
        <v>3720.2000000000007</v>
      </c>
    </row>
    <row r="75" spans="2:8" x14ac:dyDescent="0.25">
      <c r="B75" s="8" t="s">
        <v>213</v>
      </c>
      <c r="C75" t="s">
        <v>84</v>
      </c>
      <c r="D75" t="s">
        <v>86</v>
      </c>
    </row>
    <row r="76" spans="2:8" x14ac:dyDescent="0.25">
      <c r="B76" s="9" t="s">
        <v>15</v>
      </c>
      <c r="C76" s="32">
        <v>16358.100000000002</v>
      </c>
      <c r="D76" s="32">
        <v>1</v>
      </c>
    </row>
    <row r="77" spans="2:8" x14ac:dyDescent="0.25">
      <c r="B77" s="9" t="s">
        <v>214</v>
      </c>
      <c r="C77" s="32">
        <v>16358.100000000002</v>
      </c>
      <c r="D77" s="32">
        <v>1</v>
      </c>
    </row>
    <row r="90" spans="2:8" x14ac:dyDescent="0.25">
      <c r="B90" s="8" t="s">
        <v>213</v>
      </c>
      <c r="C90" t="s">
        <v>84</v>
      </c>
      <c r="D90" t="s">
        <v>86</v>
      </c>
      <c r="E90" t="s">
        <v>148</v>
      </c>
      <c r="F90" t="s">
        <v>149</v>
      </c>
      <c r="G90" t="s">
        <v>150</v>
      </c>
      <c r="H90" t="s">
        <v>151</v>
      </c>
    </row>
    <row r="91" spans="2:8" x14ac:dyDescent="0.25">
      <c r="B91" s="9" t="s">
        <v>7</v>
      </c>
      <c r="C91">
        <v>16762.899999999998</v>
      </c>
      <c r="D91">
        <v>2</v>
      </c>
      <c r="E91">
        <v>4513.2999999999993</v>
      </c>
      <c r="F91">
        <v>4522.0999999999995</v>
      </c>
      <c r="G91">
        <v>4291.0999999999995</v>
      </c>
      <c r="H91">
        <v>3436.4</v>
      </c>
    </row>
    <row r="92" spans="2:8" x14ac:dyDescent="0.25">
      <c r="B92" s="9" t="s">
        <v>8</v>
      </c>
      <c r="C92">
        <v>15590.300000000005</v>
      </c>
      <c r="D92">
        <v>3</v>
      </c>
      <c r="E92">
        <v>3775.2000000000003</v>
      </c>
      <c r="F92">
        <v>4282.3</v>
      </c>
      <c r="G92">
        <v>3887.400000000001</v>
      </c>
      <c r="H92">
        <v>3645.400000000001</v>
      </c>
    </row>
    <row r="93" spans="2:8" x14ac:dyDescent="0.25">
      <c r="B93" s="9" t="s">
        <v>9</v>
      </c>
      <c r="C93">
        <v>16294.3</v>
      </c>
      <c r="D93">
        <v>2</v>
      </c>
      <c r="E93">
        <v>4204.2000000000007</v>
      </c>
      <c r="F93">
        <v>3874.2000000000003</v>
      </c>
      <c r="G93">
        <v>4114.0000000000009</v>
      </c>
      <c r="H93">
        <v>4101.9000000000015</v>
      </c>
    </row>
    <row r="94" spans="2:8" x14ac:dyDescent="0.25">
      <c r="B94" s="9" t="s">
        <v>10</v>
      </c>
      <c r="C94">
        <v>16226.100000000004</v>
      </c>
      <c r="D94">
        <v>3</v>
      </c>
      <c r="E94">
        <v>4335.1000000000013</v>
      </c>
      <c r="F94">
        <v>3980.9</v>
      </c>
      <c r="G94">
        <v>3973.2000000000007</v>
      </c>
      <c r="H94">
        <v>3936.900000000001</v>
      </c>
    </row>
    <row r="95" spans="2:8" x14ac:dyDescent="0.25">
      <c r="B95" s="9" t="s">
        <v>11</v>
      </c>
      <c r="C95">
        <v>16413.100000000002</v>
      </c>
      <c r="D95">
        <v>3</v>
      </c>
      <c r="E95">
        <v>4156.9000000000015</v>
      </c>
      <c r="F95">
        <v>3696</v>
      </c>
      <c r="G95">
        <v>4422</v>
      </c>
      <c r="H95">
        <v>4138.1999999999989</v>
      </c>
    </row>
    <row r="96" spans="2:8" x14ac:dyDescent="0.25">
      <c r="B96" s="9" t="s">
        <v>12</v>
      </c>
      <c r="C96">
        <v>15207.500000000005</v>
      </c>
      <c r="D96">
        <v>2</v>
      </c>
      <c r="E96">
        <v>3621.2000000000007</v>
      </c>
      <c r="F96">
        <v>3857.7000000000003</v>
      </c>
      <c r="G96">
        <v>3964.400000000001</v>
      </c>
      <c r="H96">
        <v>3764.2</v>
      </c>
    </row>
    <row r="97" spans="2:48" x14ac:dyDescent="0.25">
      <c r="B97" s="9" t="s">
        <v>13</v>
      </c>
      <c r="C97">
        <v>16065.500000000002</v>
      </c>
      <c r="D97">
        <v>1</v>
      </c>
      <c r="E97">
        <v>3864.3</v>
      </c>
      <c r="F97">
        <v>4309.7999999999993</v>
      </c>
      <c r="G97">
        <v>4064.5</v>
      </c>
      <c r="H97">
        <v>3826.8999999999996</v>
      </c>
    </row>
    <row r="98" spans="2:48" x14ac:dyDescent="0.25">
      <c r="B98" s="9" t="s">
        <v>14</v>
      </c>
      <c r="C98">
        <v>16547.300000000003</v>
      </c>
      <c r="D98">
        <v>1</v>
      </c>
      <c r="E98">
        <v>4106.3000000000011</v>
      </c>
      <c r="F98">
        <v>4237.2</v>
      </c>
      <c r="G98">
        <v>4470.4000000000005</v>
      </c>
      <c r="H98">
        <v>3733.400000000001</v>
      </c>
    </row>
    <row r="99" spans="2:48" x14ac:dyDescent="0.25">
      <c r="B99" s="9" t="s">
        <v>15</v>
      </c>
      <c r="C99">
        <v>16358.1</v>
      </c>
      <c r="D99">
        <v>1</v>
      </c>
      <c r="E99">
        <v>4086.5</v>
      </c>
      <c r="F99">
        <v>4257.0000000000009</v>
      </c>
      <c r="G99">
        <v>4294.4000000000015</v>
      </c>
      <c r="H99">
        <v>3720.2000000000007</v>
      </c>
    </row>
    <row r="100" spans="2:48" x14ac:dyDescent="0.25">
      <c r="B100" s="9" t="s">
        <v>16</v>
      </c>
      <c r="C100">
        <v>16006.100000000004</v>
      </c>
      <c r="D100">
        <v>1</v>
      </c>
      <c r="E100">
        <v>4076.6</v>
      </c>
      <c r="F100">
        <v>3988.6000000000008</v>
      </c>
      <c r="G100">
        <v>4128.3</v>
      </c>
      <c r="H100">
        <v>3812.6</v>
      </c>
    </row>
    <row r="101" spans="2:48" x14ac:dyDescent="0.25">
      <c r="B101" s="9" t="s">
        <v>17</v>
      </c>
      <c r="C101">
        <v>15203.100000000002</v>
      </c>
      <c r="D101">
        <v>3</v>
      </c>
      <c r="E101">
        <v>3833.5</v>
      </c>
      <c r="F101">
        <v>4097.5000000000009</v>
      </c>
      <c r="G101">
        <v>3853.3000000000006</v>
      </c>
      <c r="H101">
        <v>3418.8</v>
      </c>
    </row>
    <row r="102" spans="2:48" x14ac:dyDescent="0.25">
      <c r="B102" s="9" t="s">
        <v>18</v>
      </c>
      <c r="C102">
        <v>16640.800000000003</v>
      </c>
      <c r="D102">
        <v>3</v>
      </c>
      <c r="E102">
        <v>4198.7</v>
      </c>
      <c r="F102">
        <v>4605.7000000000007</v>
      </c>
      <c r="G102">
        <v>3982.0000000000005</v>
      </c>
      <c r="H102">
        <v>3854.4000000000005</v>
      </c>
    </row>
    <row r="103" spans="2:48" x14ac:dyDescent="0.25">
      <c r="B103" s="9" t="s">
        <v>214</v>
      </c>
      <c r="C103">
        <v>193315.10000000003</v>
      </c>
      <c r="D103">
        <v>25</v>
      </c>
      <c r="E103">
        <v>48771.8</v>
      </c>
      <c r="F103">
        <v>49709</v>
      </c>
      <c r="G103">
        <v>49445.000000000007</v>
      </c>
      <c r="H103">
        <v>45389.3</v>
      </c>
    </row>
    <row r="107" spans="2:48" x14ac:dyDescent="0.25">
      <c r="B107" s="8" t="s">
        <v>213</v>
      </c>
      <c r="C107" t="s">
        <v>84</v>
      </c>
      <c r="D107" t="s">
        <v>86</v>
      </c>
      <c r="E107" t="s">
        <v>148</v>
      </c>
      <c r="F107" t="s">
        <v>149</v>
      </c>
      <c r="G107" t="s">
        <v>150</v>
      </c>
      <c r="H107" t="s">
        <v>151</v>
      </c>
      <c r="I107" t="s">
        <v>152</v>
      </c>
      <c r="J107" t="s">
        <v>153</v>
      </c>
      <c r="K107" t="s">
        <v>154</v>
      </c>
      <c r="L107" t="s">
        <v>155</v>
      </c>
      <c r="M107" t="s">
        <v>156</v>
      </c>
      <c r="N107" t="s">
        <v>157</v>
      </c>
      <c r="O107" t="s">
        <v>158</v>
      </c>
      <c r="P107" t="s">
        <v>159</v>
      </c>
      <c r="Q107" t="s">
        <v>160</v>
      </c>
      <c r="R107" t="s">
        <v>161</v>
      </c>
      <c r="S107" t="s">
        <v>162</v>
      </c>
      <c r="T107" t="s">
        <v>163</v>
      </c>
      <c r="U107" t="s">
        <v>164</v>
      </c>
      <c r="V107" t="s">
        <v>165</v>
      </c>
      <c r="W107" t="s">
        <v>166</v>
      </c>
      <c r="X107" t="s">
        <v>167</v>
      </c>
      <c r="Y107" t="s">
        <v>168</v>
      </c>
      <c r="Z107" t="s">
        <v>169</v>
      </c>
      <c r="AA107" t="s">
        <v>170</v>
      </c>
      <c r="AB107" t="s">
        <v>171</v>
      </c>
      <c r="AC107" t="s">
        <v>172</v>
      </c>
      <c r="AD107" t="s">
        <v>173</v>
      </c>
      <c r="AE107" t="s">
        <v>174</v>
      </c>
      <c r="AF107" t="s">
        <v>175</v>
      </c>
      <c r="AG107" t="s">
        <v>176</v>
      </c>
      <c r="AH107" t="s">
        <v>177</v>
      </c>
      <c r="AI107" t="s">
        <v>178</v>
      </c>
      <c r="AJ107" t="s">
        <v>179</v>
      </c>
      <c r="AK107" t="s">
        <v>180</v>
      </c>
      <c r="AL107" t="s">
        <v>181</v>
      </c>
      <c r="AM107" t="s">
        <v>197</v>
      </c>
      <c r="AN107" t="s">
        <v>198</v>
      </c>
      <c r="AO107" t="s">
        <v>199</v>
      </c>
      <c r="AP107" t="s">
        <v>200</v>
      </c>
      <c r="AQ107" t="s">
        <v>201</v>
      </c>
      <c r="AR107" t="s">
        <v>202</v>
      </c>
      <c r="AS107" t="s">
        <v>203</v>
      </c>
      <c r="AT107" t="s">
        <v>204</v>
      </c>
      <c r="AU107" t="s">
        <v>205</v>
      </c>
      <c r="AV107" t="s">
        <v>206</v>
      </c>
    </row>
    <row r="108" spans="2:48" x14ac:dyDescent="0.25">
      <c r="B108" s="9" t="s">
        <v>15</v>
      </c>
      <c r="C108" s="32">
        <v>15769.600000000002</v>
      </c>
      <c r="D108" s="32">
        <v>1</v>
      </c>
      <c r="E108" s="32">
        <v>3886.2999999999997</v>
      </c>
      <c r="F108" s="32">
        <v>4156.9000000000015</v>
      </c>
      <c r="G108" s="32">
        <v>4159.1000000000013</v>
      </c>
      <c r="H108" s="32">
        <v>3567.2999999999997</v>
      </c>
      <c r="I108" s="32">
        <v>504.9</v>
      </c>
      <c r="J108" s="32">
        <v>481.79999999999995</v>
      </c>
      <c r="K108" s="32">
        <v>298.10000000000031</v>
      </c>
      <c r="L108" s="32">
        <v>403.69999999999993</v>
      </c>
      <c r="M108" s="32">
        <v>482.90000000000009</v>
      </c>
      <c r="N108" s="32">
        <v>418</v>
      </c>
      <c r="O108" s="32">
        <v>620.4</v>
      </c>
      <c r="P108" s="32">
        <v>206.79999999999998</v>
      </c>
      <c r="Q108" s="32">
        <v>440.00000000000011</v>
      </c>
      <c r="R108" s="32">
        <v>300.30000000000007</v>
      </c>
      <c r="S108" s="32">
        <v>389.4</v>
      </c>
      <c r="T108" s="32">
        <v>430.09999999999991</v>
      </c>
      <c r="U108" s="32">
        <v>471.90000000000003</v>
      </c>
      <c r="V108" s="32">
        <v>273.90000000000015</v>
      </c>
      <c r="W108" s="32">
        <v>531.30000000000018</v>
      </c>
      <c r="X108" s="32">
        <v>568.70000000000005</v>
      </c>
      <c r="Y108" s="32">
        <v>404.80000000000013</v>
      </c>
      <c r="Z108" s="32">
        <v>292.60000000000002</v>
      </c>
      <c r="AA108" s="32">
        <v>419.09999999999997</v>
      </c>
      <c r="AB108" s="32">
        <v>377.30000000000013</v>
      </c>
      <c r="AC108" s="32">
        <v>436.70000000000005</v>
      </c>
      <c r="AD108" s="32">
        <v>276.09999999999997</v>
      </c>
      <c r="AE108" s="32">
        <v>453.20000000000005</v>
      </c>
      <c r="AF108" s="32">
        <v>425.7</v>
      </c>
      <c r="AG108" s="32">
        <v>335.50000000000006</v>
      </c>
      <c r="AH108" s="32">
        <v>447.7</v>
      </c>
      <c r="AI108" s="32">
        <v>347.60000000000008</v>
      </c>
      <c r="AJ108" s="32">
        <v>523.60000000000014</v>
      </c>
      <c r="AK108" s="32">
        <v>309.09999999999997</v>
      </c>
      <c r="AL108" s="32">
        <v>331.10000000000019</v>
      </c>
      <c r="AM108" s="32">
        <v>417.99999999999989</v>
      </c>
      <c r="AN108" s="32">
        <v>394.90000000000009</v>
      </c>
      <c r="AO108" s="32">
        <v>431.19999999999993</v>
      </c>
      <c r="AP108" s="32">
        <v>393.79999999999995</v>
      </c>
      <c r="AQ108" s="32">
        <v>486.20000000000005</v>
      </c>
      <c r="AR108" s="32">
        <v>277.20000000000005</v>
      </c>
      <c r="AS108" s="32">
        <v>455.40000000000015</v>
      </c>
      <c r="AT108" s="32">
        <v>269.50000000000006</v>
      </c>
      <c r="AU108" s="32">
        <v>410.3</v>
      </c>
      <c r="AV108" s="32">
        <v>448.80000000000007</v>
      </c>
    </row>
    <row r="109" spans="2:48" x14ac:dyDescent="0.25">
      <c r="B109" s="9" t="s">
        <v>214</v>
      </c>
      <c r="C109" s="32">
        <v>15769.600000000002</v>
      </c>
      <c r="D109" s="32">
        <v>1</v>
      </c>
      <c r="E109" s="32">
        <v>3886.2999999999997</v>
      </c>
      <c r="F109" s="32">
        <v>4156.9000000000015</v>
      </c>
      <c r="G109" s="32">
        <v>4159.1000000000013</v>
      </c>
      <c r="H109" s="32">
        <v>3567.2999999999997</v>
      </c>
      <c r="I109" s="32">
        <v>504.9</v>
      </c>
      <c r="J109" s="32">
        <v>481.79999999999995</v>
      </c>
      <c r="K109" s="32">
        <v>298.10000000000031</v>
      </c>
      <c r="L109" s="32">
        <v>403.69999999999993</v>
      </c>
      <c r="M109" s="32">
        <v>482.90000000000009</v>
      </c>
      <c r="N109" s="32">
        <v>418</v>
      </c>
      <c r="O109" s="32">
        <v>620.4</v>
      </c>
      <c r="P109" s="32">
        <v>206.79999999999998</v>
      </c>
      <c r="Q109" s="32">
        <v>440.00000000000011</v>
      </c>
      <c r="R109" s="32">
        <v>300.30000000000007</v>
      </c>
      <c r="S109" s="32">
        <v>389.4</v>
      </c>
      <c r="T109" s="32">
        <v>430.09999999999991</v>
      </c>
      <c r="U109" s="32">
        <v>471.90000000000003</v>
      </c>
      <c r="V109" s="32">
        <v>273.90000000000015</v>
      </c>
      <c r="W109" s="32">
        <v>531.30000000000018</v>
      </c>
      <c r="X109" s="32">
        <v>568.70000000000005</v>
      </c>
      <c r="Y109" s="32">
        <v>404.80000000000013</v>
      </c>
      <c r="Z109" s="32">
        <v>292.60000000000002</v>
      </c>
      <c r="AA109" s="32">
        <v>419.09999999999997</v>
      </c>
      <c r="AB109" s="32">
        <v>377.30000000000013</v>
      </c>
      <c r="AC109" s="32">
        <v>436.70000000000005</v>
      </c>
      <c r="AD109" s="32">
        <v>276.09999999999997</v>
      </c>
      <c r="AE109" s="32">
        <v>453.20000000000005</v>
      </c>
      <c r="AF109" s="32">
        <v>425.7</v>
      </c>
      <c r="AG109" s="32">
        <v>335.50000000000006</v>
      </c>
      <c r="AH109" s="32">
        <v>447.7</v>
      </c>
      <c r="AI109" s="32">
        <v>347.60000000000008</v>
      </c>
      <c r="AJ109" s="32">
        <v>523.60000000000014</v>
      </c>
      <c r="AK109" s="32">
        <v>309.09999999999997</v>
      </c>
      <c r="AL109" s="32">
        <v>331.10000000000019</v>
      </c>
      <c r="AM109" s="32">
        <v>417.99999999999989</v>
      </c>
      <c r="AN109" s="32">
        <v>394.90000000000009</v>
      </c>
      <c r="AO109" s="32">
        <v>431.19999999999993</v>
      </c>
      <c r="AP109" s="32">
        <v>393.79999999999995</v>
      </c>
      <c r="AQ109" s="32">
        <v>486.20000000000005</v>
      </c>
      <c r="AR109" s="32">
        <v>277.20000000000005</v>
      </c>
      <c r="AS109" s="32">
        <v>455.40000000000015</v>
      </c>
      <c r="AT109" s="32">
        <v>269.50000000000006</v>
      </c>
      <c r="AU109" s="32">
        <v>410.3</v>
      </c>
      <c r="AV109" s="32">
        <v>448.80000000000007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CE2D7-EA47-4048-B7AA-6B41E8908BAF}">
  <dimension ref="B1:AV109"/>
  <sheetViews>
    <sheetView workbookViewId="0"/>
  </sheetViews>
  <sheetFormatPr defaultRowHeight="15" x14ac:dyDescent="0.25"/>
  <cols>
    <col min="2" max="2" width="12.5703125" bestFit="1" customWidth="1"/>
    <col min="3" max="3" width="11.7109375" bestFit="1" customWidth="1"/>
    <col min="4" max="4" width="19.5703125" bestFit="1" customWidth="1"/>
    <col min="5" max="5" width="16.85546875" bestFit="1" customWidth="1"/>
    <col min="6" max="6" width="19.28515625" bestFit="1" customWidth="1"/>
    <col min="7" max="7" width="11.42578125" bestFit="1" customWidth="1"/>
    <col min="8" max="8" width="13.28515625" bestFit="1" customWidth="1"/>
    <col min="9" max="9" width="19.7109375" bestFit="1" customWidth="1"/>
    <col min="10" max="10" width="19.85546875" bestFit="1" customWidth="1"/>
    <col min="11" max="11" width="18.28515625" bestFit="1" customWidth="1"/>
    <col min="12" max="12" width="16.85546875" bestFit="1" customWidth="1"/>
    <col min="13" max="13" width="17.42578125" bestFit="1" customWidth="1"/>
    <col min="14" max="14" width="22" bestFit="1" customWidth="1"/>
    <col min="15" max="15" width="24.28515625" bestFit="1" customWidth="1"/>
    <col min="16" max="16" width="17.7109375" bestFit="1" customWidth="1"/>
    <col min="17" max="17" width="16.28515625" bestFit="1" customWidth="1"/>
    <col min="18" max="18" width="26.28515625" bestFit="1" customWidth="1"/>
    <col min="19" max="19" width="18.5703125" bestFit="1" customWidth="1"/>
    <col min="20" max="20" width="18.7109375" bestFit="1" customWidth="1"/>
    <col min="21" max="21" width="17.28515625" bestFit="1" customWidth="1"/>
    <col min="22" max="22" width="15.7109375" bestFit="1" customWidth="1"/>
    <col min="23" max="23" width="16.28515625" bestFit="1" customWidth="1"/>
    <col min="24" max="24" width="20.7109375" bestFit="1" customWidth="1"/>
    <col min="25" max="25" width="16.42578125" bestFit="1" customWidth="1"/>
    <col min="26" max="26" width="23.28515625" bestFit="1" customWidth="1"/>
    <col min="27" max="27" width="15.28515625" bestFit="1" customWidth="1"/>
    <col min="28" max="28" width="25.140625" bestFit="1" customWidth="1"/>
    <col min="29" max="29" width="18.5703125" bestFit="1" customWidth="1"/>
    <col min="30" max="30" width="18.7109375" bestFit="1" customWidth="1"/>
    <col min="31" max="31" width="17.28515625" bestFit="1" customWidth="1"/>
    <col min="32" max="32" width="15.7109375" bestFit="1" customWidth="1"/>
    <col min="33" max="33" width="16.28515625" bestFit="1" customWidth="1"/>
    <col min="34" max="34" width="20.7109375" bestFit="1" customWidth="1"/>
    <col min="35" max="35" width="23.28515625" bestFit="1" customWidth="1"/>
    <col min="36" max="36" width="16.42578125" bestFit="1" customWidth="1"/>
    <col min="37" max="37" width="15.28515625" bestFit="1" customWidth="1"/>
    <col min="38" max="38" width="25.140625" bestFit="1" customWidth="1"/>
    <col min="39" max="39" width="19.7109375" bestFit="1" customWidth="1"/>
    <col min="40" max="40" width="20" bestFit="1" customWidth="1"/>
    <col min="41" max="41" width="18.42578125" bestFit="1" customWidth="1"/>
    <col min="42" max="42" width="17" bestFit="1" customWidth="1"/>
    <col min="43" max="43" width="17.5703125" bestFit="1" customWidth="1"/>
    <col min="44" max="44" width="22.140625" bestFit="1" customWidth="1"/>
    <col min="45" max="45" width="24.42578125" bestFit="1" customWidth="1"/>
    <col min="46" max="46" width="17.7109375" bestFit="1" customWidth="1"/>
    <col min="47" max="47" width="16.42578125" bestFit="1" customWidth="1"/>
    <col min="48" max="48" width="26.42578125" bestFit="1" customWidth="1"/>
    <col min="49" max="66" width="7.140625" bestFit="1" customWidth="1"/>
    <col min="67" max="97" width="6.7109375" bestFit="1" customWidth="1"/>
    <col min="98" max="127" width="6.140625" bestFit="1" customWidth="1"/>
    <col min="128" max="188" width="6.7109375" bestFit="1" customWidth="1"/>
    <col min="189" max="219" width="7" bestFit="1" customWidth="1"/>
    <col min="220" max="280" width="6.7109375" bestFit="1" customWidth="1"/>
    <col min="281" max="311" width="7.28515625" bestFit="1" customWidth="1"/>
    <col min="312" max="341" width="6.7109375" bestFit="1" customWidth="1"/>
    <col min="342" max="372" width="6.5703125" bestFit="1" customWidth="1"/>
    <col min="373" max="373" width="10.7109375" bestFit="1" customWidth="1"/>
    <col min="374" max="384" width="6.5703125" bestFit="1" customWidth="1"/>
    <col min="385" max="385" width="8.7109375" bestFit="1" customWidth="1"/>
    <col min="386" max="386" width="10.7109375" bestFit="1" customWidth="1"/>
  </cols>
  <sheetData>
    <row r="1" spans="2:16" ht="15" customHeight="1" x14ac:dyDescent="0.25">
      <c r="B1" s="8" t="s">
        <v>4</v>
      </c>
      <c r="C1" t="s">
        <v>7</v>
      </c>
      <c r="K1" s="8" t="s">
        <v>4</v>
      </c>
      <c r="L1" t="s">
        <v>7</v>
      </c>
    </row>
    <row r="2" spans="2:16" ht="15" customHeight="1" x14ac:dyDescent="0.25">
      <c r="K2" s="8" t="s">
        <v>5</v>
      </c>
      <c r="L2" t="s">
        <v>215</v>
      </c>
    </row>
    <row r="3" spans="2:16" x14ac:dyDescent="0.25">
      <c r="B3" s="8" t="s">
        <v>213</v>
      </c>
      <c r="C3" t="s">
        <v>84</v>
      </c>
    </row>
    <row r="4" spans="2:16" x14ac:dyDescent="0.25">
      <c r="B4" s="9">
        <v>1</v>
      </c>
      <c r="C4">
        <v>170</v>
      </c>
      <c r="K4" t="s">
        <v>89</v>
      </c>
      <c r="L4" t="s">
        <v>90</v>
      </c>
      <c r="M4" t="s">
        <v>91</v>
      </c>
      <c r="N4" t="s">
        <v>92</v>
      </c>
      <c r="O4" t="s">
        <v>93</v>
      </c>
    </row>
    <row r="5" spans="2:16" x14ac:dyDescent="0.25">
      <c r="B5" s="9">
        <v>2</v>
      </c>
      <c r="C5">
        <v>230</v>
      </c>
      <c r="K5" s="10">
        <v>0.32258064516129031</v>
      </c>
      <c r="L5" s="10">
        <v>0.61483870967741927</v>
      </c>
      <c r="M5" s="10">
        <v>0.75838709677419347</v>
      </c>
      <c r="N5" s="10">
        <v>0.85741935483870979</v>
      </c>
      <c r="O5" s="10">
        <v>0.94258064516129036</v>
      </c>
    </row>
    <row r="6" spans="2:16" x14ac:dyDescent="0.25">
      <c r="B6" s="9">
        <v>3</v>
      </c>
      <c r="C6">
        <v>300.00000000000006</v>
      </c>
    </row>
    <row r="7" spans="2:16" x14ac:dyDescent="0.25">
      <c r="B7" s="9">
        <v>4</v>
      </c>
      <c r="C7">
        <v>368</v>
      </c>
    </row>
    <row r="8" spans="2:16" x14ac:dyDescent="0.25">
      <c r="B8" s="9">
        <v>5</v>
      </c>
      <c r="C8">
        <v>435.99999999999994</v>
      </c>
      <c r="K8" s="8" t="s">
        <v>4</v>
      </c>
      <c r="L8" t="s">
        <v>7</v>
      </c>
    </row>
    <row r="9" spans="2:16" x14ac:dyDescent="0.25">
      <c r="B9" s="9">
        <v>6</v>
      </c>
      <c r="C9">
        <v>488.00000000000011</v>
      </c>
      <c r="K9" s="8" t="s">
        <v>5</v>
      </c>
      <c r="L9" t="s">
        <v>215</v>
      </c>
    </row>
    <row r="10" spans="2:16" x14ac:dyDescent="0.25">
      <c r="B10" s="9">
        <v>7</v>
      </c>
      <c r="C10">
        <v>531</v>
      </c>
    </row>
    <row r="11" spans="2:16" x14ac:dyDescent="0.25">
      <c r="B11" s="9">
        <v>8</v>
      </c>
      <c r="C11">
        <v>564</v>
      </c>
      <c r="K11" t="s">
        <v>106</v>
      </c>
      <c r="L11" t="s">
        <v>107</v>
      </c>
      <c r="M11" t="s">
        <v>108</v>
      </c>
      <c r="N11" t="s">
        <v>109</v>
      </c>
      <c r="O11" t="s">
        <v>110</v>
      </c>
      <c r="P11" t="s">
        <v>111</v>
      </c>
    </row>
    <row r="12" spans="2:16" x14ac:dyDescent="0.25">
      <c r="B12" s="9">
        <v>9</v>
      </c>
      <c r="C12">
        <v>591.00000000000011</v>
      </c>
      <c r="K12" s="10">
        <v>0.90774193548387094</v>
      </c>
      <c r="L12" s="10">
        <v>0.47774193548387089</v>
      </c>
      <c r="M12" s="10">
        <v>0.46064516129032257</v>
      </c>
      <c r="N12" s="10">
        <v>0.93741935483870986</v>
      </c>
      <c r="O12" s="10">
        <v>0.48193548387096774</v>
      </c>
      <c r="P12" s="10">
        <v>0.98064516129032242</v>
      </c>
    </row>
    <row r="13" spans="2:16" x14ac:dyDescent="0.25">
      <c r="B13" s="9">
        <v>10</v>
      </c>
      <c r="C13">
        <v>612</v>
      </c>
    </row>
    <row r="14" spans="2:16" x14ac:dyDescent="0.25">
      <c r="B14" s="9">
        <v>11</v>
      </c>
      <c r="C14">
        <v>630.00000000000011</v>
      </c>
    </row>
    <row r="15" spans="2:16" x14ac:dyDescent="0.25">
      <c r="B15" s="9">
        <v>12</v>
      </c>
      <c r="C15">
        <v>644</v>
      </c>
      <c r="K15" s="8" t="s">
        <v>4</v>
      </c>
      <c r="L15" t="s">
        <v>7</v>
      </c>
    </row>
    <row r="16" spans="2:16" x14ac:dyDescent="0.25">
      <c r="B16" s="9">
        <v>13</v>
      </c>
      <c r="C16">
        <v>655.00000000000011</v>
      </c>
      <c r="K16" s="8" t="s">
        <v>5</v>
      </c>
      <c r="L16" t="s">
        <v>215</v>
      </c>
    </row>
    <row r="17" spans="2:16" x14ac:dyDescent="0.25">
      <c r="B17" s="9">
        <v>14</v>
      </c>
      <c r="C17">
        <v>661.99999999999989</v>
      </c>
    </row>
    <row r="18" spans="2:16" x14ac:dyDescent="0.25">
      <c r="B18" s="9">
        <v>15</v>
      </c>
      <c r="C18">
        <v>667</v>
      </c>
      <c r="K18" t="s">
        <v>112</v>
      </c>
      <c r="L18" t="s">
        <v>113</v>
      </c>
      <c r="M18" t="s">
        <v>114</v>
      </c>
      <c r="N18" t="s">
        <v>115</v>
      </c>
      <c r="O18" t="s">
        <v>116</v>
      </c>
      <c r="P18" t="s">
        <v>117</v>
      </c>
    </row>
    <row r="19" spans="2:16" x14ac:dyDescent="0.25">
      <c r="B19" s="9">
        <v>16</v>
      </c>
      <c r="C19">
        <v>667</v>
      </c>
      <c r="K19" s="10">
        <v>0.34870967741935494</v>
      </c>
      <c r="L19" s="10">
        <v>0.96838709677419366</v>
      </c>
      <c r="M19" s="10">
        <v>0.9467741935483871</v>
      </c>
      <c r="N19" s="10">
        <v>0.5335483870967741</v>
      </c>
      <c r="O19" s="10">
        <v>0.95967741935483875</v>
      </c>
      <c r="P19" s="10">
        <v>0.38741935483870971</v>
      </c>
    </row>
    <row r="20" spans="2:16" x14ac:dyDescent="0.25">
      <c r="B20" s="9">
        <v>17</v>
      </c>
      <c r="C20">
        <v>661.00000000000011</v>
      </c>
    </row>
    <row r="21" spans="2:16" x14ac:dyDescent="0.25">
      <c r="B21" s="9">
        <v>18</v>
      </c>
      <c r="C21">
        <v>651.00000000000011</v>
      </c>
    </row>
    <row r="22" spans="2:16" x14ac:dyDescent="0.25">
      <c r="B22" s="9">
        <v>19</v>
      </c>
      <c r="C22">
        <v>641</v>
      </c>
    </row>
    <row r="23" spans="2:16" x14ac:dyDescent="0.25">
      <c r="B23" s="9">
        <v>20</v>
      </c>
      <c r="C23">
        <v>626</v>
      </c>
    </row>
    <row r="24" spans="2:16" x14ac:dyDescent="0.25">
      <c r="B24" s="9">
        <v>21</v>
      </c>
      <c r="C24">
        <v>603</v>
      </c>
    </row>
    <row r="25" spans="2:16" x14ac:dyDescent="0.25">
      <c r="B25" s="9">
        <v>22</v>
      </c>
      <c r="C25">
        <v>578</v>
      </c>
    </row>
    <row r="26" spans="2:16" x14ac:dyDescent="0.25">
      <c r="B26" s="9">
        <v>23</v>
      </c>
      <c r="C26">
        <v>552</v>
      </c>
    </row>
    <row r="27" spans="2:16" x14ac:dyDescent="0.25">
      <c r="B27" s="9">
        <v>24</v>
      </c>
      <c r="C27">
        <v>521.00000000000011</v>
      </c>
    </row>
    <row r="28" spans="2:16" x14ac:dyDescent="0.25">
      <c r="B28" s="9">
        <v>25</v>
      </c>
      <c r="C28">
        <v>488.00000000000011</v>
      </c>
    </row>
    <row r="29" spans="2:16" x14ac:dyDescent="0.25">
      <c r="B29" s="9">
        <v>26</v>
      </c>
      <c r="C29">
        <v>449.00000000000006</v>
      </c>
    </row>
    <row r="30" spans="2:16" x14ac:dyDescent="0.25">
      <c r="B30" s="9">
        <v>27</v>
      </c>
      <c r="C30">
        <v>400</v>
      </c>
    </row>
    <row r="31" spans="2:16" x14ac:dyDescent="0.25">
      <c r="B31" s="9">
        <v>28</v>
      </c>
      <c r="C31">
        <v>349.00000000000006</v>
      </c>
    </row>
    <row r="32" spans="2:16" x14ac:dyDescent="0.25">
      <c r="B32" s="9">
        <v>29</v>
      </c>
      <c r="C32">
        <v>303.00000000000006</v>
      </c>
    </row>
    <row r="33" spans="2:8" x14ac:dyDescent="0.25">
      <c r="B33" s="9">
        <v>30</v>
      </c>
      <c r="C33">
        <v>268</v>
      </c>
    </row>
    <row r="34" spans="2:8" x14ac:dyDescent="0.25">
      <c r="B34" s="9">
        <v>31</v>
      </c>
      <c r="C34">
        <v>237.00000000000003</v>
      </c>
    </row>
    <row r="35" spans="2:8" x14ac:dyDescent="0.25">
      <c r="B35" s="9" t="s">
        <v>214</v>
      </c>
      <c r="C35">
        <v>15542</v>
      </c>
    </row>
    <row r="37" spans="2:8" x14ac:dyDescent="0.25">
      <c r="B37" s="8" t="s">
        <v>4</v>
      </c>
      <c r="C37" t="s">
        <v>7</v>
      </c>
    </row>
    <row r="39" spans="2:8" x14ac:dyDescent="0.25">
      <c r="B39" s="8" t="s">
        <v>213</v>
      </c>
      <c r="C39" t="s">
        <v>84</v>
      </c>
      <c r="D39" t="s">
        <v>86</v>
      </c>
      <c r="E39" t="s">
        <v>148</v>
      </c>
      <c r="F39" t="s">
        <v>149</v>
      </c>
      <c r="G39" t="s">
        <v>150</v>
      </c>
      <c r="H39" t="s">
        <v>151</v>
      </c>
    </row>
    <row r="40" spans="2:8" x14ac:dyDescent="0.25">
      <c r="B40" s="9">
        <v>1</v>
      </c>
      <c r="C40">
        <v>170</v>
      </c>
      <c r="D40">
        <v>1</v>
      </c>
      <c r="E40">
        <v>33</v>
      </c>
      <c r="F40">
        <v>40</v>
      </c>
      <c r="G40">
        <v>50</v>
      </c>
      <c r="H40">
        <v>43</v>
      </c>
    </row>
    <row r="41" spans="2:8" x14ac:dyDescent="0.25">
      <c r="B41" s="9">
        <v>2</v>
      </c>
      <c r="C41">
        <v>230</v>
      </c>
      <c r="D41">
        <v>0</v>
      </c>
      <c r="E41">
        <v>49</v>
      </c>
      <c r="F41">
        <v>67</v>
      </c>
      <c r="G41">
        <v>66</v>
      </c>
      <c r="H41">
        <v>42</v>
      </c>
    </row>
    <row r="42" spans="2:8" x14ac:dyDescent="0.25">
      <c r="B42" s="9">
        <v>3</v>
      </c>
      <c r="C42">
        <v>300.00000000000006</v>
      </c>
      <c r="D42">
        <v>0</v>
      </c>
      <c r="E42">
        <v>98</v>
      </c>
      <c r="F42">
        <v>72</v>
      </c>
      <c r="G42">
        <v>33</v>
      </c>
      <c r="H42">
        <v>77.000000000000057</v>
      </c>
    </row>
    <row r="43" spans="2:8" x14ac:dyDescent="0.25">
      <c r="B43" s="9">
        <v>4</v>
      </c>
      <c r="C43">
        <v>368</v>
      </c>
      <c r="D43">
        <v>0</v>
      </c>
      <c r="E43">
        <v>92</v>
      </c>
      <c r="F43">
        <v>93</v>
      </c>
      <c r="G43">
        <v>92</v>
      </c>
      <c r="H43">
        <v>69</v>
      </c>
    </row>
    <row r="44" spans="2:8" x14ac:dyDescent="0.25">
      <c r="B44" s="9">
        <v>5</v>
      </c>
      <c r="C44">
        <v>435.99999999999994</v>
      </c>
      <c r="D44">
        <v>0</v>
      </c>
      <c r="E44">
        <v>149.99999999999994</v>
      </c>
      <c r="F44">
        <v>61</v>
      </c>
      <c r="G44">
        <v>119</v>
      </c>
      <c r="H44">
        <v>86</v>
      </c>
    </row>
    <row r="45" spans="2:8" x14ac:dyDescent="0.25">
      <c r="B45" s="9">
        <v>6</v>
      </c>
      <c r="C45">
        <v>488.00000000000011</v>
      </c>
      <c r="D45">
        <v>0</v>
      </c>
      <c r="E45">
        <v>109.00000000000011</v>
      </c>
      <c r="F45">
        <v>76</v>
      </c>
      <c r="G45">
        <v>141</v>
      </c>
      <c r="H45">
        <v>146</v>
      </c>
    </row>
    <row r="46" spans="2:8" x14ac:dyDescent="0.25">
      <c r="B46" s="9">
        <v>7</v>
      </c>
      <c r="C46">
        <v>531</v>
      </c>
      <c r="D46">
        <v>0</v>
      </c>
      <c r="E46">
        <v>107</v>
      </c>
      <c r="F46">
        <v>136</v>
      </c>
      <c r="G46">
        <v>122</v>
      </c>
      <c r="H46">
        <v>148</v>
      </c>
    </row>
    <row r="47" spans="2:8" x14ac:dyDescent="0.25">
      <c r="B47" s="9">
        <v>8</v>
      </c>
      <c r="C47">
        <v>564</v>
      </c>
      <c r="D47">
        <v>0</v>
      </c>
      <c r="E47">
        <v>148</v>
      </c>
      <c r="F47">
        <v>79</v>
      </c>
      <c r="G47">
        <v>198</v>
      </c>
      <c r="H47">
        <v>139</v>
      </c>
    </row>
    <row r="48" spans="2:8" x14ac:dyDescent="0.25">
      <c r="B48" s="9">
        <v>9</v>
      </c>
      <c r="C48">
        <v>591.00000000000011</v>
      </c>
      <c r="D48">
        <v>0</v>
      </c>
      <c r="E48">
        <v>119.00000000000011</v>
      </c>
      <c r="F48">
        <v>180</v>
      </c>
      <c r="G48">
        <v>160</v>
      </c>
      <c r="H48">
        <v>128</v>
      </c>
    </row>
    <row r="49" spans="2:8" x14ac:dyDescent="0.25">
      <c r="B49" s="9">
        <v>10</v>
      </c>
      <c r="C49">
        <v>612</v>
      </c>
      <c r="D49">
        <v>0</v>
      </c>
      <c r="E49">
        <v>160</v>
      </c>
      <c r="F49">
        <v>88</v>
      </c>
      <c r="G49">
        <v>77</v>
      </c>
      <c r="H49">
        <v>249</v>
      </c>
    </row>
    <row r="50" spans="2:8" x14ac:dyDescent="0.25">
      <c r="B50" s="9">
        <v>11</v>
      </c>
      <c r="C50">
        <v>630.00000000000011</v>
      </c>
      <c r="D50">
        <v>0</v>
      </c>
      <c r="E50">
        <v>203</v>
      </c>
      <c r="F50">
        <v>90</v>
      </c>
      <c r="G50">
        <v>144.00000000000011</v>
      </c>
      <c r="H50">
        <v>159</v>
      </c>
    </row>
    <row r="51" spans="2:8" x14ac:dyDescent="0.25">
      <c r="B51" s="9">
        <v>12</v>
      </c>
      <c r="C51">
        <v>644</v>
      </c>
      <c r="D51">
        <v>0</v>
      </c>
      <c r="E51">
        <v>126</v>
      </c>
      <c r="F51">
        <v>223</v>
      </c>
      <c r="G51">
        <v>156</v>
      </c>
      <c r="H51">
        <v>127</v>
      </c>
    </row>
    <row r="52" spans="2:8" x14ac:dyDescent="0.25">
      <c r="B52" s="9">
        <v>13</v>
      </c>
      <c r="C52">
        <v>655.00000000000011</v>
      </c>
      <c r="D52">
        <v>0</v>
      </c>
      <c r="E52">
        <v>168</v>
      </c>
      <c r="F52">
        <v>199.00000000000011</v>
      </c>
      <c r="G52">
        <v>127</v>
      </c>
      <c r="H52">
        <v>151</v>
      </c>
    </row>
    <row r="53" spans="2:8" x14ac:dyDescent="0.25">
      <c r="B53" s="9">
        <v>14</v>
      </c>
      <c r="C53">
        <v>661.99999999999989</v>
      </c>
      <c r="D53">
        <v>0</v>
      </c>
      <c r="E53">
        <v>213</v>
      </c>
      <c r="F53">
        <v>171</v>
      </c>
      <c r="G53">
        <v>144.99999999999989</v>
      </c>
      <c r="H53">
        <v>123</v>
      </c>
    </row>
    <row r="54" spans="2:8" x14ac:dyDescent="0.25">
      <c r="B54" s="9">
        <v>15</v>
      </c>
      <c r="C54">
        <v>667</v>
      </c>
      <c r="D54">
        <v>0</v>
      </c>
      <c r="E54">
        <v>133</v>
      </c>
      <c r="F54">
        <v>217</v>
      </c>
      <c r="G54">
        <v>159</v>
      </c>
      <c r="H54">
        <v>158</v>
      </c>
    </row>
    <row r="55" spans="2:8" x14ac:dyDescent="0.25">
      <c r="B55" s="9">
        <v>16</v>
      </c>
      <c r="C55">
        <v>667</v>
      </c>
      <c r="D55">
        <v>1</v>
      </c>
      <c r="E55">
        <v>116</v>
      </c>
      <c r="F55">
        <v>207</v>
      </c>
      <c r="G55">
        <v>252</v>
      </c>
      <c r="H55">
        <v>58</v>
      </c>
    </row>
    <row r="56" spans="2:8" x14ac:dyDescent="0.25">
      <c r="B56" s="9">
        <v>17</v>
      </c>
      <c r="C56">
        <v>661.00000000000011</v>
      </c>
      <c r="D56">
        <v>0</v>
      </c>
      <c r="E56">
        <v>181.00000000000011</v>
      </c>
      <c r="F56">
        <v>162</v>
      </c>
      <c r="G56">
        <v>180</v>
      </c>
      <c r="H56">
        <v>102</v>
      </c>
    </row>
    <row r="57" spans="2:8" x14ac:dyDescent="0.25">
      <c r="B57" s="9">
        <v>18</v>
      </c>
      <c r="C57">
        <v>651.00000000000011</v>
      </c>
      <c r="D57">
        <v>0</v>
      </c>
      <c r="E57">
        <v>187</v>
      </c>
      <c r="F57">
        <v>56.000000000000114</v>
      </c>
      <c r="G57">
        <v>246</v>
      </c>
      <c r="H57">
        <v>129</v>
      </c>
    </row>
    <row r="58" spans="2:8" x14ac:dyDescent="0.25">
      <c r="B58" s="9">
        <v>19</v>
      </c>
      <c r="C58">
        <v>641</v>
      </c>
      <c r="D58">
        <v>0</v>
      </c>
      <c r="E58">
        <v>152</v>
      </c>
      <c r="F58">
        <v>133</v>
      </c>
      <c r="G58">
        <v>154</v>
      </c>
      <c r="H58">
        <v>178</v>
      </c>
    </row>
    <row r="59" spans="2:8" x14ac:dyDescent="0.25">
      <c r="B59" s="9">
        <v>20</v>
      </c>
      <c r="C59">
        <v>626</v>
      </c>
      <c r="D59">
        <v>0</v>
      </c>
      <c r="E59">
        <v>118</v>
      </c>
      <c r="F59">
        <v>126</v>
      </c>
      <c r="G59">
        <v>229</v>
      </c>
      <c r="H59">
        <v>140</v>
      </c>
    </row>
    <row r="60" spans="2:8" x14ac:dyDescent="0.25">
      <c r="B60" s="9">
        <v>21</v>
      </c>
      <c r="C60">
        <v>603</v>
      </c>
      <c r="D60">
        <v>0</v>
      </c>
      <c r="E60">
        <v>131</v>
      </c>
      <c r="F60">
        <v>153</v>
      </c>
      <c r="G60">
        <v>178</v>
      </c>
      <c r="H60">
        <v>141</v>
      </c>
    </row>
    <row r="61" spans="2:8" x14ac:dyDescent="0.25">
      <c r="B61" s="9">
        <v>22</v>
      </c>
      <c r="C61">
        <v>578</v>
      </c>
      <c r="D61">
        <v>0</v>
      </c>
      <c r="E61">
        <v>136</v>
      </c>
      <c r="F61">
        <v>194</v>
      </c>
      <c r="G61">
        <v>160</v>
      </c>
      <c r="H61">
        <v>88</v>
      </c>
    </row>
    <row r="62" spans="2:8" x14ac:dyDescent="0.25">
      <c r="B62" s="9">
        <v>23</v>
      </c>
      <c r="C62">
        <v>552</v>
      </c>
      <c r="D62">
        <v>0</v>
      </c>
      <c r="E62">
        <v>137</v>
      </c>
      <c r="F62">
        <v>105</v>
      </c>
      <c r="G62">
        <v>160</v>
      </c>
      <c r="H62">
        <v>135</v>
      </c>
    </row>
    <row r="63" spans="2:8" x14ac:dyDescent="0.25">
      <c r="B63" s="9">
        <v>24</v>
      </c>
      <c r="C63">
        <v>521.00000000000011</v>
      </c>
      <c r="D63">
        <v>0</v>
      </c>
      <c r="E63">
        <v>103</v>
      </c>
      <c r="F63">
        <v>94</v>
      </c>
      <c r="G63">
        <v>152.00000000000011</v>
      </c>
      <c r="H63">
        <v>156</v>
      </c>
    </row>
    <row r="64" spans="2:8" x14ac:dyDescent="0.25">
      <c r="B64" s="9">
        <v>25</v>
      </c>
      <c r="C64">
        <v>488.00000000000011</v>
      </c>
      <c r="D64">
        <v>0</v>
      </c>
      <c r="E64">
        <v>124</v>
      </c>
      <c r="F64">
        <v>199</v>
      </c>
      <c r="G64">
        <v>92.000000000000114</v>
      </c>
      <c r="H64">
        <v>69</v>
      </c>
    </row>
    <row r="65" spans="2:8" x14ac:dyDescent="0.25">
      <c r="B65" s="9">
        <v>26</v>
      </c>
      <c r="C65">
        <v>449.00000000000006</v>
      </c>
      <c r="D65">
        <v>0</v>
      </c>
      <c r="E65">
        <v>88.000000000000057</v>
      </c>
      <c r="F65">
        <v>153</v>
      </c>
      <c r="G65">
        <v>115</v>
      </c>
      <c r="H65">
        <v>93</v>
      </c>
    </row>
    <row r="66" spans="2:8" x14ac:dyDescent="0.25">
      <c r="B66" s="9">
        <v>27</v>
      </c>
      <c r="C66">
        <v>400</v>
      </c>
      <c r="D66">
        <v>0</v>
      </c>
      <c r="E66">
        <v>89</v>
      </c>
      <c r="F66">
        <v>137</v>
      </c>
      <c r="G66">
        <v>84</v>
      </c>
      <c r="H66">
        <v>68</v>
      </c>
    </row>
    <row r="67" spans="2:8" x14ac:dyDescent="0.25">
      <c r="B67" s="9">
        <v>28</v>
      </c>
      <c r="C67">
        <v>349.00000000000006</v>
      </c>
      <c r="D67">
        <v>0</v>
      </c>
      <c r="E67">
        <v>87</v>
      </c>
      <c r="F67">
        <v>94</v>
      </c>
      <c r="G67">
        <v>76</v>
      </c>
      <c r="H67">
        <v>83.000000000000057</v>
      </c>
    </row>
    <row r="68" spans="2:8" x14ac:dyDescent="0.25">
      <c r="B68" s="9">
        <v>29</v>
      </c>
      <c r="C68">
        <v>303.00000000000006</v>
      </c>
      <c r="D68">
        <v>0</v>
      </c>
      <c r="E68">
        <v>67</v>
      </c>
      <c r="F68">
        <v>49</v>
      </c>
      <c r="G68">
        <v>93.000000000000057</v>
      </c>
      <c r="H68">
        <v>78</v>
      </c>
    </row>
    <row r="69" spans="2:8" x14ac:dyDescent="0.25">
      <c r="B69" s="9">
        <v>30</v>
      </c>
      <c r="C69">
        <v>268</v>
      </c>
      <c r="D69">
        <v>0</v>
      </c>
      <c r="E69">
        <v>69</v>
      </c>
      <c r="F69">
        <v>81</v>
      </c>
      <c r="G69">
        <v>70</v>
      </c>
      <c r="H69">
        <v>39</v>
      </c>
    </row>
    <row r="70" spans="2:8" x14ac:dyDescent="0.25">
      <c r="B70" s="9">
        <v>31</v>
      </c>
      <c r="C70">
        <v>237.00000000000003</v>
      </c>
      <c r="D70">
        <v>0</v>
      </c>
      <c r="E70">
        <v>62</v>
      </c>
      <c r="F70">
        <v>45</v>
      </c>
      <c r="G70">
        <v>66</v>
      </c>
      <c r="H70">
        <v>49.000000000000028</v>
      </c>
    </row>
    <row r="71" spans="2:8" x14ac:dyDescent="0.25">
      <c r="B71" s="9" t="s">
        <v>214</v>
      </c>
      <c r="C71">
        <v>15542</v>
      </c>
      <c r="D71">
        <v>2</v>
      </c>
      <c r="E71">
        <v>3755</v>
      </c>
      <c r="F71">
        <v>3780</v>
      </c>
      <c r="G71">
        <v>4096</v>
      </c>
      <c r="H71">
        <v>3451</v>
      </c>
    </row>
    <row r="75" spans="2:8" x14ac:dyDescent="0.25">
      <c r="B75" s="8" t="s">
        <v>213</v>
      </c>
      <c r="C75" t="s">
        <v>84</v>
      </c>
      <c r="D75" t="s">
        <v>86</v>
      </c>
    </row>
    <row r="76" spans="2:8" x14ac:dyDescent="0.25">
      <c r="B76" s="9" t="s">
        <v>7</v>
      </c>
      <c r="C76">
        <v>15542</v>
      </c>
      <c r="D76">
        <v>2</v>
      </c>
    </row>
    <row r="77" spans="2:8" x14ac:dyDescent="0.25">
      <c r="B77" s="9" t="s">
        <v>214</v>
      </c>
      <c r="C77">
        <v>15542</v>
      </c>
      <c r="D77">
        <v>2</v>
      </c>
    </row>
    <row r="90" spans="2:8" x14ac:dyDescent="0.25">
      <c r="B90" s="8" t="s">
        <v>211</v>
      </c>
      <c r="C90" t="s">
        <v>84</v>
      </c>
      <c r="D90" t="s">
        <v>86</v>
      </c>
      <c r="E90" t="s">
        <v>148</v>
      </c>
      <c r="F90" t="s">
        <v>149</v>
      </c>
      <c r="G90" t="s">
        <v>150</v>
      </c>
      <c r="H90" t="s">
        <v>151</v>
      </c>
    </row>
    <row r="91" spans="2:8" x14ac:dyDescent="0.25">
      <c r="B91" s="9" t="s">
        <v>7</v>
      </c>
      <c r="C91">
        <v>15542</v>
      </c>
      <c r="D91">
        <v>2</v>
      </c>
      <c r="E91">
        <v>3755</v>
      </c>
      <c r="F91">
        <v>3780</v>
      </c>
      <c r="G91">
        <v>4096</v>
      </c>
      <c r="H91">
        <v>3451</v>
      </c>
    </row>
    <row r="92" spans="2:8" x14ac:dyDescent="0.25">
      <c r="B92" s="9" t="s">
        <v>8</v>
      </c>
      <c r="C92">
        <v>15130</v>
      </c>
      <c r="D92">
        <v>3</v>
      </c>
      <c r="E92">
        <v>4002</v>
      </c>
      <c r="F92">
        <v>3747</v>
      </c>
      <c r="G92">
        <v>3659</v>
      </c>
      <c r="H92">
        <v>3362</v>
      </c>
    </row>
    <row r="93" spans="2:8" x14ac:dyDescent="0.25">
      <c r="B93" s="9" t="s">
        <v>9</v>
      </c>
      <c r="C93">
        <v>11443</v>
      </c>
      <c r="D93">
        <v>2</v>
      </c>
      <c r="E93">
        <v>2849</v>
      </c>
      <c r="F93">
        <v>2749</v>
      </c>
      <c r="G93">
        <v>3084</v>
      </c>
      <c r="H93">
        <v>2529</v>
      </c>
    </row>
    <row r="94" spans="2:8" x14ac:dyDescent="0.25">
      <c r="B94" s="9" t="s">
        <v>10</v>
      </c>
      <c r="C94">
        <v>13142</v>
      </c>
      <c r="D94">
        <v>3</v>
      </c>
      <c r="E94">
        <v>3239</v>
      </c>
      <c r="F94">
        <v>3298</v>
      </c>
      <c r="G94">
        <v>3406</v>
      </c>
      <c r="H94">
        <v>2937</v>
      </c>
    </row>
    <row r="95" spans="2:8" x14ac:dyDescent="0.25">
      <c r="B95" s="9" t="s">
        <v>11</v>
      </c>
      <c r="C95">
        <v>13243</v>
      </c>
      <c r="D95">
        <v>3</v>
      </c>
      <c r="E95">
        <v>3282</v>
      </c>
      <c r="F95">
        <v>3381</v>
      </c>
      <c r="G95">
        <v>3076.0000000000005</v>
      </c>
      <c r="H95">
        <v>3173</v>
      </c>
    </row>
    <row r="96" spans="2:8" x14ac:dyDescent="0.25">
      <c r="B96" s="9" t="s">
        <v>12</v>
      </c>
      <c r="C96">
        <v>15310</v>
      </c>
      <c r="D96">
        <v>2</v>
      </c>
      <c r="E96">
        <v>3859</v>
      </c>
      <c r="F96">
        <v>3634</v>
      </c>
      <c r="G96">
        <v>3812</v>
      </c>
      <c r="H96">
        <v>3625</v>
      </c>
    </row>
    <row r="97" spans="2:48" x14ac:dyDescent="0.25">
      <c r="B97" s="9" t="s">
        <v>13</v>
      </c>
      <c r="C97">
        <v>11970</v>
      </c>
      <c r="D97">
        <v>1</v>
      </c>
      <c r="E97">
        <v>2707</v>
      </c>
      <c r="F97">
        <v>3098</v>
      </c>
      <c r="G97">
        <v>3067</v>
      </c>
      <c r="H97">
        <v>2804</v>
      </c>
    </row>
    <row r="98" spans="2:48" x14ac:dyDescent="0.25">
      <c r="B98" s="9" t="s">
        <v>14</v>
      </c>
      <c r="C98">
        <v>14674</v>
      </c>
      <c r="D98">
        <v>1</v>
      </c>
      <c r="E98">
        <v>3570</v>
      </c>
      <c r="F98">
        <v>3864</v>
      </c>
      <c r="G98">
        <v>3494</v>
      </c>
      <c r="H98">
        <v>3329</v>
      </c>
    </row>
    <row r="99" spans="2:48" x14ac:dyDescent="0.25">
      <c r="B99" s="9" t="s">
        <v>15</v>
      </c>
      <c r="C99">
        <v>19380</v>
      </c>
      <c r="D99">
        <v>1</v>
      </c>
      <c r="E99">
        <v>4692</v>
      </c>
      <c r="F99">
        <v>4524</v>
      </c>
      <c r="G99">
        <v>4940</v>
      </c>
      <c r="H99">
        <v>4538</v>
      </c>
    </row>
    <row r="100" spans="2:48" x14ac:dyDescent="0.25">
      <c r="B100" s="9" t="s">
        <v>16</v>
      </c>
      <c r="C100">
        <v>12497</v>
      </c>
      <c r="D100">
        <v>1</v>
      </c>
      <c r="E100">
        <v>3151</v>
      </c>
      <c r="F100">
        <v>3286</v>
      </c>
      <c r="G100">
        <v>2990.0000000000005</v>
      </c>
      <c r="H100">
        <v>2737</v>
      </c>
    </row>
    <row r="101" spans="2:48" x14ac:dyDescent="0.25">
      <c r="B101" s="9" t="s">
        <v>17</v>
      </c>
      <c r="C101">
        <v>17042</v>
      </c>
      <c r="D101">
        <v>3</v>
      </c>
      <c r="E101">
        <v>4410</v>
      </c>
      <c r="F101">
        <v>4285</v>
      </c>
      <c r="G101">
        <v>4120</v>
      </c>
      <c r="H101">
        <v>3885</v>
      </c>
    </row>
    <row r="102" spans="2:48" x14ac:dyDescent="0.25">
      <c r="B102" s="9" t="s">
        <v>18</v>
      </c>
      <c r="C102">
        <v>21046</v>
      </c>
      <c r="D102">
        <v>3</v>
      </c>
      <c r="E102">
        <v>4822</v>
      </c>
      <c r="F102">
        <v>5544</v>
      </c>
      <c r="G102">
        <v>5206</v>
      </c>
      <c r="H102">
        <v>4893</v>
      </c>
    </row>
    <row r="103" spans="2:48" x14ac:dyDescent="0.25">
      <c r="B103" s="9" t="s">
        <v>212</v>
      </c>
      <c r="C103">
        <v>180419</v>
      </c>
      <c r="D103">
        <v>25</v>
      </c>
      <c r="E103">
        <v>44338</v>
      </c>
      <c r="F103">
        <v>45190</v>
      </c>
      <c r="G103">
        <v>44950</v>
      </c>
      <c r="H103">
        <v>41263</v>
      </c>
    </row>
    <row r="107" spans="2:48" x14ac:dyDescent="0.25">
      <c r="B107" s="8" t="s">
        <v>213</v>
      </c>
      <c r="C107" t="s">
        <v>84</v>
      </c>
      <c r="D107" t="s">
        <v>86</v>
      </c>
      <c r="E107" t="s">
        <v>148</v>
      </c>
      <c r="F107" t="s">
        <v>149</v>
      </c>
      <c r="G107" t="s">
        <v>150</v>
      </c>
      <c r="H107" t="s">
        <v>151</v>
      </c>
      <c r="I107" t="s">
        <v>152</v>
      </c>
      <c r="J107" t="s">
        <v>153</v>
      </c>
      <c r="K107" t="s">
        <v>154</v>
      </c>
      <c r="L107" t="s">
        <v>155</v>
      </c>
      <c r="M107" t="s">
        <v>156</v>
      </c>
      <c r="N107" t="s">
        <v>157</v>
      </c>
      <c r="O107" t="s">
        <v>158</v>
      </c>
      <c r="P107" t="s">
        <v>159</v>
      </c>
      <c r="Q107" t="s">
        <v>160</v>
      </c>
      <c r="R107" t="s">
        <v>161</v>
      </c>
      <c r="S107" t="s">
        <v>162</v>
      </c>
      <c r="T107" t="s">
        <v>163</v>
      </c>
      <c r="U107" t="s">
        <v>164</v>
      </c>
      <c r="V107" t="s">
        <v>165</v>
      </c>
      <c r="W107" t="s">
        <v>166</v>
      </c>
      <c r="X107" t="s">
        <v>167</v>
      </c>
      <c r="Y107" t="s">
        <v>168</v>
      </c>
      <c r="Z107" t="s">
        <v>169</v>
      </c>
      <c r="AA107" t="s">
        <v>170</v>
      </c>
      <c r="AB107" t="s">
        <v>171</v>
      </c>
      <c r="AC107" t="s">
        <v>172</v>
      </c>
      <c r="AD107" t="s">
        <v>173</v>
      </c>
      <c r="AE107" t="s">
        <v>174</v>
      </c>
      <c r="AF107" t="s">
        <v>175</v>
      </c>
      <c r="AG107" t="s">
        <v>176</v>
      </c>
      <c r="AH107" t="s">
        <v>177</v>
      </c>
      <c r="AI107" t="s">
        <v>178</v>
      </c>
      <c r="AJ107" t="s">
        <v>179</v>
      </c>
      <c r="AK107" t="s">
        <v>180</v>
      </c>
      <c r="AL107" t="s">
        <v>181</v>
      </c>
      <c r="AM107" t="s">
        <v>197</v>
      </c>
      <c r="AN107" t="s">
        <v>198</v>
      </c>
      <c r="AO107" t="s">
        <v>199</v>
      </c>
      <c r="AP107" t="s">
        <v>200</v>
      </c>
      <c r="AQ107" t="s">
        <v>201</v>
      </c>
      <c r="AR107" t="s">
        <v>202</v>
      </c>
      <c r="AS107" t="s">
        <v>203</v>
      </c>
      <c r="AT107" t="s">
        <v>204</v>
      </c>
      <c r="AU107" t="s">
        <v>205</v>
      </c>
      <c r="AV107" t="s">
        <v>206</v>
      </c>
    </row>
    <row r="108" spans="2:48" x14ac:dyDescent="0.25">
      <c r="B108" s="9" t="s">
        <v>7</v>
      </c>
      <c r="C108">
        <v>15542</v>
      </c>
      <c r="D108">
        <v>2</v>
      </c>
      <c r="E108">
        <v>3755</v>
      </c>
      <c r="F108">
        <v>3780</v>
      </c>
      <c r="G108">
        <v>4096</v>
      </c>
      <c r="H108">
        <v>3451</v>
      </c>
      <c r="I108">
        <v>401</v>
      </c>
      <c r="J108">
        <v>439.00000000000011</v>
      </c>
      <c r="K108">
        <v>262</v>
      </c>
      <c r="L108">
        <v>429</v>
      </c>
      <c r="M108">
        <v>331</v>
      </c>
      <c r="N108">
        <v>423</v>
      </c>
      <c r="O108">
        <v>374</v>
      </c>
      <c r="P108">
        <v>268</v>
      </c>
      <c r="Q108">
        <v>461</v>
      </c>
      <c r="R108">
        <v>392.00000000000011</v>
      </c>
      <c r="S108">
        <v>354.00000000000011</v>
      </c>
      <c r="T108">
        <v>505</v>
      </c>
      <c r="U108">
        <v>342.99999999999989</v>
      </c>
      <c r="V108">
        <v>464.00000000000017</v>
      </c>
      <c r="W108">
        <v>440</v>
      </c>
      <c r="X108">
        <v>317</v>
      </c>
      <c r="Y108">
        <v>374</v>
      </c>
      <c r="Z108">
        <v>416</v>
      </c>
      <c r="AA108">
        <v>465.00000000000011</v>
      </c>
      <c r="AB108">
        <v>418</v>
      </c>
      <c r="AC108">
        <v>313.00000000000011</v>
      </c>
      <c r="AD108">
        <v>398</v>
      </c>
      <c r="AE108">
        <v>391.00000000000011</v>
      </c>
      <c r="AF108">
        <v>347</v>
      </c>
      <c r="AG108">
        <v>319.99999999999994</v>
      </c>
      <c r="AH108">
        <v>427</v>
      </c>
      <c r="AI108">
        <v>361</v>
      </c>
      <c r="AJ108">
        <v>439</v>
      </c>
      <c r="AK108">
        <v>335</v>
      </c>
      <c r="AL108">
        <v>424.00000000000017</v>
      </c>
      <c r="AM108">
        <v>460</v>
      </c>
      <c r="AN108">
        <v>392</v>
      </c>
      <c r="AO108">
        <v>342.00000000000006</v>
      </c>
      <c r="AP108">
        <v>428</v>
      </c>
      <c r="AQ108">
        <v>385</v>
      </c>
      <c r="AR108">
        <v>322.00000000000006</v>
      </c>
      <c r="AS108">
        <v>429</v>
      </c>
      <c r="AT108">
        <v>375</v>
      </c>
      <c r="AU108">
        <v>356</v>
      </c>
      <c r="AV108">
        <v>422</v>
      </c>
    </row>
    <row r="109" spans="2:48" x14ac:dyDescent="0.25">
      <c r="B109" s="9" t="s">
        <v>214</v>
      </c>
      <c r="C109">
        <v>15542</v>
      </c>
      <c r="D109">
        <v>2</v>
      </c>
      <c r="E109">
        <v>3755</v>
      </c>
      <c r="F109">
        <v>3780</v>
      </c>
      <c r="G109">
        <v>4096</v>
      </c>
      <c r="H109">
        <v>3451</v>
      </c>
      <c r="I109">
        <v>401</v>
      </c>
      <c r="J109">
        <v>439.00000000000011</v>
      </c>
      <c r="K109">
        <v>262</v>
      </c>
      <c r="L109">
        <v>429</v>
      </c>
      <c r="M109">
        <v>331</v>
      </c>
      <c r="N109">
        <v>423</v>
      </c>
      <c r="O109">
        <v>374</v>
      </c>
      <c r="P109">
        <v>268</v>
      </c>
      <c r="Q109">
        <v>461</v>
      </c>
      <c r="R109">
        <v>392.00000000000011</v>
      </c>
      <c r="S109">
        <v>354.00000000000011</v>
      </c>
      <c r="T109">
        <v>505</v>
      </c>
      <c r="U109">
        <v>342.99999999999989</v>
      </c>
      <c r="V109">
        <v>464.00000000000017</v>
      </c>
      <c r="W109">
        <v>440</v>
      </c>
      <c r="X109">
        <v>317</v>
      </c>
      <c r="Y109">
        <v>374</v>
      </c>
      <c r="Z109">
        <v>416</v>
      </c>
      <c r="AA109">
        <v>465.00000000000011</v>
      </c>
      <c r="AB109">
        <v>418</v>
      </c>
      <c r="AC109">
        <v>313.00000000000011</v>
      </c>
      <c r="AD109">
        <v>398</v>
      </c>
      <c r="AE109">
        <v>391.00000000000011</v>
      </c>
      <c r="AF109">
        <v>347</v>
      </c>
      <c r="AG109">
        <v>319.99999999999994</v>
      </c>
      <c r="AH109">
        <v>427</v>
      </c>
      <c r="AI109">
        <v>361</v>
      </c>
      <c r="AJ109">
        <v>439</v>
      </c>
      <c r="AK109">
        <v>335</v>
      </c>
      <c r="AL109">
        <v>424.00000000000017</v>
      </c>
      <c r="AM109">
        <v>460</v>
      </c>
      <c r="AN109">
        <v>392</v>
      </c>
      <c r="AO109">
        <v>342.00000000000006</v>
      </c>
      <c r="AP109">
        <v>428</v>
      </c>
      <c r="AQ109">
        <v>385</v>
      </c>
      <c r="AR109">
        <v>322.00000000000006</v>
      </c>
      <c r="AS109">
        <v>429</v>
      </c>
      <c r="AT109">
        <v>375</v>
      </c>
      <c r="AU109">
        <v>356</v>
      </c>
      <c r="AV109">
        <v>422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72009-023A-448F-A831-237CC4E0C84B}">
  <dimension ref="B1:AV109"/>
  <sheetViews>
    <sheetView workbookViewId="0"/>
  </sheetViews>
  <sheetFormatPr defaultRowHeight="15" x14ac:dyDescent="0.25"/>
  <cols>
    <col min="2" max="2" width="12.5703125" bestFit="1" customWidth="1"/>
    <col min="3" max="3" width="11.7109375" bestFit="1" customWidth="1"/>
    <col min="4" max="4" width="19.5703125" bestFit="1" customWidth="1"/>
    <col min="5" max="5" width="16.85546875" bestFit="1" customWidth="1"/>
    <col min="6" max="6" width="19.28515625" bestFit="1" customWidth="1"/>
    <col min="7" max="7" width="11.42578125" bestFit="1" customWidth="1"/>
    <col min="8" max="8" width="13.28515625" bestFit="1" customWidth="1"/>
    <col min="9" max="9" width="19.7109375" bestFit="1" customWidth="1"/>
    <col min="10" max="10" width="19.85546875" bestFit="1" customWidth="1"/>
    <col min="11" max="11" width="18.28515625" bestFit="1" customWidth="1"/>
    <col min="12" max="12" width="16.85546875" bestFit="1" customWidth="1"/>
    <col min="13" max="13" width="17.42578125" bestFit="1" customWidth="1"/>
    <col min="14" max="14" width="22" bestFit="1" customWidth="1"/>
    <col min="15" max="15" width="24.28515625" bestFit="1" customWidth="1"/>
    <col min="16" max="16" width="17.7109375" bestFit="1" customWidth="1"/>
    <col min="17" max="17" width="16.28515625" bestFit="1" customWidth="1"/>
    <col min="18" max="18" width="26.28515625" bestFit="1" customWidth="1"/>
    <col min="19" max="19" width="18.5703125" bestFit="1" customWidth="1"/>
    <col min="20" max="20" width="18.7109375" bestFit="1" customWidth="1"/>
    <col min="21" max="21" width="17.28515625" bestFit="1" customWidth="1"/>
    <col min="22" max="22" width="15.7109375" bestFit="1" customWidth="1"/>
    <col min="23" max="23" width="16.28515625" bestFit="1" customWidth="1"/>
    <col min="24" max="24" width="20.7109375" bestFit="1" customWidth="1"/>
    <col min="25" max="25" width="16.42578125" bestFit="1" customWidth="1"/>
    <col min="26" max="26" width="23.28515625" bestFit="1" customWidth="1"/>
    <col min="27" max="27" width="15.28515625" bestFit="1" customWidth="1"/>
    <col min="28" max="28" width="25.140625" bestFit="1" customWidth="1"/>
    <col min="29" max="29" width="18.5703125" bestFit="1" customWidth="1"/>
    <col min="30" max="30" width="18.7109375" bestFit="1" customWidth="1"/>
    <col min="31" max="31" width="17.28515625" bestFit="1" customWidth="1"/>
    <col min="32" max="32" width="15.7109375" bestFit="1" customWidth="1"/>
    <col min="33" max="33" width="16.28515625" bestFit="1" customWidth="1"/>
    <col min="34" max="34" width="20.7109375" bestFit="1" customWidth="1"/>
    <col min="35" max="35" width="23.28515625" bestFit="1" customWidth="1"/>
    <col min="36" max="36" width="16.42578125" bestFit="1" customWidth="1"/>
    <col min="37" max="37" width="15.28515625" bestFit="1" customWidth="1"/>
    <col min="38" max="38" width="25.140625" bestFit="1" customWidth="1"/>
    <col min="39" max="39" width="19.7109375" bestFit="1" customWidth="1"/>
    <col min="40" max="40" width="20" bestFit="1" customWidth="1"/>
    <col min="41" max="41" width="18.42578125" bestFit="1" customWidth="1"/>
    <col min="42" max="42" width="17" bestFit="1" customWidth="1"/>
    <col min="43" max="43" width="17.5703125" bestFit="1" customWidth="1"/>
    <col min="44" max="44" width="22.140625" bestFit="1" customWidth="1"/>
    <col min="45" max="45" width="24.42578125" bestFit="1" customWidth="1"/>
    <col min="46" max="46" width="17.7109375" bestFit="1" customWidth="1"/>
    <col min="47" max="47" width="16.42578125" bestFit="1" customWidth="1"/>
    <col min="48" max="48" width="26.42578125" bestFit="1" customWidth="1"/>
    <col min="49" max="66" width="7.140625" bestFit="1" customWidth="1"/>
    <col min="67" max="97" width="6.7109375" bestFit="1" customWidth="1"/>
    <col min="98" max="127" width="6.140625" bestFit="1" customWidth="1"/>
    <col min="128" max="188" width="6.7109375" bestFit="1" customWidth="1"/>
    <col min="189" max="219" width="7" bestFit="1" customWidth="1"/>
    <col min="220" max="280" width="6.7109375" bestFit="1" customWidth="1"/>
    <col min="281" max="311" width="7.28515625" bestFit="1" customWidth="1"/>
    <col min="312" max="341" width="6.7109375" bestFit="1" customWidth="1"/>
    <col min="342" max="372" width="6.5703125" bestFit="1" customWidth="1"/>
    <col min="373" max="373" width="10.7109375" bestFit="1" customWidth="1"/>
    <col min="374" max="384" width="6.5703125" bestFit="1" customWidth="1"/>
    <col min="385" max="385" width="8.7109375" bestFit="1" customWidth="1"/>
    <col min="386" max="386" width="10.7109375" bestFit="1" customWidth="1"/>
  </cols>
  <sheetData>
    <row r="1" spans="2:16" ht="15" customHeight="1" x14ac:dyDescent="0.25">
      <c r="B1" s="8" t="s">
        <v>4</v>
      </c>
      <c r="C1" t="s">
        <v>7</v>
      </c>
      <c r="K1" s="8" t="s">
        <v>4</v>
      </c>
      <c r="L1" t="s">
        <v>7</v>
      </c>
    </row>
    <row r="2" spans="2:16" ht="15" customHeight="1" x14ac:dyDescent="0.25">
      <c r="K2" s="8" t="s">
        <v>5</v>
      </c>
      <c r="L2" t="s">
        <v>215</v>
      </c>
    </row>
    <row r="3" spans="2:16" x14ac:dyDescent="0.25">
      <c r="B3" s="8" t="s">
        <v>213</v>
      </c>
      <c r="C3" t="s">
        <v>84</v>
      </c>
    </row>
    <row r="4" spans="2:16" x14ac:dyDescent="0.25">
      <c r="B4" s="9">
        <v>1</v>
      </c>
      <c r="C4">
        <v>388.80000000000007</v>
      </c>
      <c r="K4" t="s">
        <v>89</v>
      </c>
      <c r="L4" t="s">
        <v>90</v>
      </c>
      <c r="M4" t="s">
        <v>91</v>
      </c>
      <c r="N4" t="s">
        <v>92</v>
      </c>
      <c r="O4" t="s">
        <v>93</v>
      </c>
    </row>
    <row r="5" spans="2:16" x14ac:dyDescent="0.25">
      <c r="B5" s="9">
        <v>2</v>
      </c>
      <c r="C5">
        <v>320</v>
      </c>
      <c r="K5" s="10">
        <v>0.39638709677419359</v>
      </c>
      <c r="L5" s="10">
        <v>0.45729032258064517</v>
      </c>
      <c r="M5" s="10">
        <v>0.58219354838709692</v>
      </c>
      <c r="N5" s="10">
        <v>0.6456774193548388</v>
      </c>
      <c r="O5" s="10">
        <v>0.62038709677419346</v>
      </c>
    </row>
    <row r="6" spans="2:16" x14ac:dyDescent="0.25">
      <c r="B6" s="9">
        <v>3</v>
      </c>
      <c r="C6">
        <v>408.80000000000007</v>
      </c>
    </row>
    <row r="7" spans="2:16" x14ac:dyDescent="0.25">
      <c r="B7" s="9">
        <v>4</v>
      </c>
      <c r="C7">
        <v>374.40000000000003</v>
      </c>
    </row>
    <row r="8" spans="2:16" x14ac:dyDescent="0.25">
      <c r="B8" s="9">
        <v>5</v>
      </c>
      <c r="C8">
        <v>328</v>
      </c>
      <c r="K8" s="8" t="s">
        <v>4</v>
      </c>
      <c r="L8" t="s">
        <v>7</v>
      </c>
    </row>
    <row r="9" spans="2:16" x14ac:dyDescent="0.25">
      <c r="B9" s="9">
        <v>6</v>
      </c>
      <c r="C9">
        <v>492.00000000000011</v>
      </c>
      <c r="K9" s="8" t="s">
        <v>5</v>
      </c>
      <c r="L9" t="s">
        <v>215</v>
      </c>
    </row>
    <row r="10" spans="2:16" x14ac:dyDescent="0.25">
      <c r="B10" s="9">
        <v>7</v>
      </c>
      <c r="C10">
        <v>382.4</v>
      </c>
    </row>
    <row r="11" spans="2:16" x14ac:dyDescent="0.25">
      <c r="B11" s="9">
        <v>8</v>
      </c>
      <c r="C11">
        <v>395.20000000000016</v>
      </c>
      <c r="K11" t="s">
        <v>106</v>
      </c>
      <c r="L11" t="s">
        <v>107</v>
      </c>
      <c r="M11" t="s">
        <v>108</v>
      </c>
      <c r="N11" t="s">
        <v>109</v>
      </c>
      <c r="O11" t="s">
        <v>110</v>
      </c>
      <c r="P11" t="s">
        <v>111</v>
      </c>
    </row>
    <row r="12" spans="2:16" x14ac:dyDescent="0.25">
      <c r="B12" s="9">
        <v>9</v>
      </c>
      <c r="C12">
        <v>350.4000000000002</v>
      </c>
      <c r="K12" s="10">
        <v>0.56025806451612903</v>
      </c>
      <c r="L12" s="10">
        <v>0.53832258064516147</v>
      </c>
      <c r="M12" s="10">
        <v>0.55561290322580659</v>
      </c>
      <c r="N12" s="10">
        <v>0.52129032258064512</v>
      </c>
      <c r="O12" s="10">
        <v>0.57058064516129026</v>
      </c>
      <c r="P12" s="10">
        <v>0.6010322580645161</v>
      </c>
    </row>
    <row r="13" spans="2:16" x14ac:dyDescent="0.25">
      <c r="B13" s="9">
        <v>10</v>
      </c>
      <c r="C13">
        <v>409.6</v>
      </c>
    </row>
    <row r="14" spans="2:16" x14ac:dyDescent="0.25">
      <c r="B14" s="9">
        <v>11</v>
      </c>
      <c r="C14">
        <v>332.00000000000011</v>
      </c>
    </row>
    <row r="15" spans="2:16" x14ac:dyDescent="0.25">
      <c r="B15" s="9">
        <v>12</v>
      </c>
      <c r="C15">
        <v>350.4</v>
      </c>
      <c r="K15" s="8" t="s">
        <v>4</v>
      </c>
      <c r="L15" t="s">
        <v>7</v>
      </c>
    </row>
    <row r="16" spans="2:16" x14ac:dyDescent="0.25">
      <c r="B16" s="9">
        <v>13</v>
      </c>
      <c r="C16">
        <v>390.4</v>
      </c>
      <c r="K16" s="8" t="s">
        <v>5</v>
      </c>
      <c r="L16" t="s">
        <v>215</v>
      </c>
    </row>
    <row r="17" spans="2:16" x14ac:dyDescent="0.25">
      <c r="B17" s="9">
        <v>14</v>
      </c>
      <c r="C17">
        <v>317.60000000000014</v>
      </c>
    </row>
    <row r="18" spans="2:16" x14ac:dyDescent="0.25">
      <c r="B18" s="9">
        <v>15</v>
      </c>
      <c r="C18">
        <v>310.40000000000003</v>
      </c>
      <c r="K18" t="s">
        <v>112</v>
      </c>
      <c r="L18" t="s">
        <v>113</v>
      </c>
      <c r="M18" t="s">
        <v>114</v>
      </c>
      <c r="N18" t="s">
        <v>115</v>
      </c>
      <c r="O18" t="s">
        <v>116</v>
      </c>
      <c r="P18" t="s">
        <v>117</v>
      </c>
    </row>
    <row r="19" spans="2:16" x14ac:dyDescent="0.25">
      <c r="B19" s="9">
        <v>16</v>
      </c>
      <c r="C19">
        <v>337.6</v>
      </c>
      <c r="K19" s="10">
        <v>0.54477419354838719</v>
      </c>
      <c r="L19" s="10">
        <v>0.63148387096774206</v>
      </c>
      <c r="M19" s="10">
        <v>0.6281290322580646</v>
      </c>
      <c r="N19" s="10">
        <v>0.61754838709677429</v>
      </c>
      <c r="O19" s="10">
        <v>0.58683870967741947</v>
      </c>
      <c r="P19" s="10">
        <v>0.48851612903225811</v>
      </c>
    </row>
    <row r="20" spans="2:16" x14ac:dyDescent="0.25">
      <c r="B20" s="9">
        <v>17</v>
      </c>
      <c r="C20">
        <v>445.60000000000008</v>
      </c>
    </row>
    <row r="21" spans="2:16" x14ac:dyDescent="0.25">
      <c r="B21" s="9">
        <v>18</v>
      </c>
      <c r="C21">
        <v>376.8</v>
      </c>
    </row>
    <row r="22" spans="2:16" x14ac:dyDescent="0.25">
      <c r="B22" s="9">
        <v>19</v>
      </c>
      <c r="C22">
        <v>320.00000000000006</v>
      </c>
    </row>
    <row r="23" spans="2:16" x14ac:dyDescent="0.25">
      <c r="B23" s="9">
        <v>20</v>
      </c>
      <c r="C23">
        <v>380.8</v>
      </c>
    </row>
    <row r="24" spans="2:16" x14ac:dyDescent="0.25">
      <c r="B24" s="9">
        <v>21</v>
      </c>
      <c r="C24">
        <v>440.8</v>
      </c>
    </row>
    <row r="25" spans="2:16" x14ac:dyDescent="0.25">
      <c r="B25" s="9">
        <v>22</v>
      </c>
      <c r="C25">
        <v>392</v>
      </c>
    </row>
    <row r="26" spans="2:16" x14ac:dyDescent="0.25">
      <c r="B26" s="9">
        <v>23</v>
      </c>
      <c r="C26">
        <v>342.40000000000032</v>
      </c>
    </row>
    <row r="27" spans="2:16" x14ac:dyDescent="0.25">
      <c r="B27" s="9">
        <v>24</v>
      </c>
      <c r="C27">
        <v>400</v>
      </c>
    </row>
    <row r="28" spans="2:16" x14ac:dyDescent="0.25">
      <c r="B28" s="9">
        <v>25</v>
      </c>
      <c r="C28">
        <v>460.8</v>
      </c>
    </row>
    <row r="29" spans="2:16" x14ac:dyDescent="0.25">
      <c r="B29" s="9">
        <v>26</v>
      </c>
      <c r="C29">
        <v>403.20000000000005</v>
      </c>
    </row>
    <row r="30" spans="2:16" x14ac:dyDescent="0.25">
      <c r="B30" s="9">
        <v>27</v>
      </c>
      <c r="C30">
        <v>440.80000000000007</v>
      </c>
    </row>
    <row r="31" spans="2:16" x14ac:dyDescent="0.25">
      <c r="B31" s="9">
        <v>28</v>
      </c>
      <c r="C31">
        <v>304.80000000000007</v>
      </c>
    </row>
    <row r="32" spans="2:16" x14ac:dyDescent="0.25">
      <c r="B32" s="9">
        <v>29</v>
      </c>
      <c r="C32">
        <v>388.80000000000007</v>
      </c>
    </row>
    <row r="33" spans="2:8" x14ac:dyDescent="0.25">
      <c r="B33" s="9">
        <v>30</v>
      </c>
      <c r="C33">
        <v>402.4</v>
      </c>
    </row>
    <row r="34" spans="2:8" x14ac:dyDescent="0.25">
      <c r="B34" s="9">
        <v>31</v>
      </c>
      <c r="C34">
        <v>408.80000000000007</v>
      </c>
    </row>
    <row r="35" spans="2:8" x14ac:dyDescent="0.25">
      <c r="B35" s="9" t="s">
        <v>214</v>
      </c>
      <c r="C35">
        <v>11795.999999999998</v>
      </c>
    </row>
    <row r="37" spans="2:8" x14ac:dyDescent="0.25">
      <c r="B37" s="8" t="s">
        <v>4</v>
      </c>
      <c r="C37" t="s">
        <v>7</v>
      </c>
    </row>
    <row r="39" spans="2:8" x14ac:dyDescent="0.25">
      <c r="B39" s="8" t="s">
        <v>213</v>
      </c>
      <c r="C39" t="s">
        <v>84</v>
      </c>
      <c r="D39" t="s">
        <v>86</v>
      </c>
      <c r="E39" t="s">
        <v>148</v>
      </c>
      <c r="F39" t="s">
        <v>149</v>
      </c>
      <c r="G39" t="s">
        <v>150</v>
      </c>
      <c r="H39" t="s">
        <v>151</v>
      </c>
    </row>
    <row r="40" spans="2:8" x14ac:dyDescent="0.25">
      <c r="B40" s="9">
        <v>1</v>
      </c>
      <c r="C40">
        <v>388.80000000000007</v>
      </c>
      <c r="D40">
        <v>1</v>
      </c>
      <c r="E40">
        <v>131.20000000000002</v>
      </c>
      <c r="F40">
        <v>141.60000000000002</v>
      </c>
      <c r="G40">
        <v>70.400000000000006</v>
      </c>
      <c r="H40">
        <v>45.6</v>
      </c>
    </row>
    <row r="41" spans="2:8" x14ac:dyDescent="0.25">
      <c r="B41" s="9">
        <v>2</v>
      </c>
      <c r="C41">
        <v>320</v>
      </c>
      <c r="D41">
        <v>0</v>
      </c>
      <c r="E41">
        <v>69.600000000000009</v>
      </c>
      <c r="F41">
        <v>91.2</v>
      </c>
      <c r="G41">
        <v>56</v>
      </c>
      <c r="H41">
        <v>103.20000000000002</v>
      </c>
    </row>
    <row r="42" spans="2:8" x14ac:dyDescent="0.25">
      <c r="B42" s="9">
        <v>3</v>
      </c>
      <c r="C42">
        <v>408.80000000000007</v>
      </c>
      <c r="D42">
        <v>0</v>
      </c>
      <c r="E42">
        <v>100</v>
      </c>
      <c r="F42">
        <v>114.40000000000002</v>
      </c>
      <c r="G42">
        <v>48</v>
      </c>
      <c r="H42">
        <v>146.4</v>
      </c>
    </row>
    <row r="43" spans="2:8" x14ac:dyDescent="0.25">
      <c r="B43" s="9">
        <v>4</v>
      </c>
      <c r="C43">
        <v>374.40000000000003</v>
      </c>
      <c r="D43">
        <v>0</v>
      </c>
      <c r="E43">
        <v>132</v>
      </c>
      <c r="F43">
        <v>107.2</v>
      </c>
      <c r="G43">
        <v>70.400000000000006</v>
      </c>
      <c r="H43">
        <v>64.800000000000011</v>
      </c>
    </row>
    <row r="44" spans="2:8" x14ac:dyDescent="0.25">
      <c r="B44" s="9">
        <v>5</v>
      </c>
      <c r="C44">
        <v>328</v>
      </c>
      <c r="D44">
        <v>0</v>
      </c>
      <c r="E44">
        <v>74.400000000000006</v>
      </c>
      <c r="F44">
        <v>48.800000000000004</v>
      </c>
      <c r="G44">
        <v>115.2</v>
      </c>
      <c r="H44">
        <v>89.6</v>
      </c>
    </row>
    <row r="45" spans="2:8" x14ac:dyDescent="0.25">
      <c r="B45" s="9">
        <v>6</v>
      </c>
      <c r="C45">
        <v>492.00000000000011</v>
      </c>
      <c r="D45">
        <v>0</v>
      </c>
      <c r="E45">
        <v>130.4</v>
      </c>
      <c r="F45">
        <v>158.40000000000003</v>
      </c>
      <c r="G45">
        <v>116.80000000000001</v>
      </c>
      <c r="H45">
        <v>86.4</v>
      </c>
    </row>
    <row r="46" spans="2:8" x14ac:dyDescent="0.25">
      <c r="B46" s="9">
        <v>7</v>
      </c>
      <c r="C46">
        <v>382.4</v>
      </c>
      <c r="D46">
        <v>0</v>
      </c>
      <c r="E46">
        <v>106.4</v>
      </c>
      <c r="F46">
        <v>104</v>
      </c>
      <c r="G46">
        <v>111.99999999999999</v>
      </c>
      <c r="H46">
        <v>60</v>
      </c>
    </row>
    <row r="47" spans="2:8" x14ac:dyDescent="0.25">
      <c r="B47" s="9">
        <v>8</v>
      </c>
      <c r="C47">
        <v>395.20000000000016</v>
      </c>
      <c r="D47">
        <v>0</v>
      </c>
      <c r="E47">
        <v>87.200000000000088</v>
      </c>
      <c r="F47">
        <v>119.20000000000002</v>
      </c>
      <c r="G47">
        <v>108</v>
      </c>
      <c r="H47">
        <v>80.80000000000004</v>
      </c>
    </row>
    <row r="48" spans="2:8" x14ac:dyDescent="0.25">
      <c r="B48" s="9">
        <v>9</v>
      </c>
      <c r="C48">
        <v>350.4000000000002</v>
      </c>
      <c r="D48">
        <v>0</v>
      </c>
      <c r="E48">
        <v>113.60000000000001</v>
      </c>
      <c r="F48">
        <v>103.2</v>
      </c>
      <c r="G48">
        <v>51.200000000000088</v>
      </c>
      <c r="H48">
        <v>82.400000000000091</v>
      </c>
    </row>
    <row r="49" spans="2:8" x14ac:dyDescent="0.25">
      <c r="B49" s="9">
        <v>10</v>
      </c>
      <c r="C49">
        <v>409.6</v>
      </c>
      <c r="D49">
        <v>0</v>
      </c>
      <c r="E49">
        <v>122.39999999999999</v>
      </c>
      <c r="F49">
        <v>58.4</v>
      </c>
      <c r="G49">
        <v>115.19999999999999</v>
      </c>
      <c r="H49">
        <v>113.60000000000002</v>
      </c>
    </row>
    <row r="50" spans="2:8" x14ac:dyDescent="0.25">
      <c r="B50" s="9">
        <v>11</v>
      </c>
      <c r="C50">
        <v>332.00000000000011</v>
      </c>
      <c r="D50">
        <v>0</v>
      </c>
      <c r="E50">
        <v>54.400000000000006</v>
      </c>
      <c r="F50">
        <v>96</v>
      </c>
      <c r="G50">
        <v>96.8</v>
      </c>
      <c r="H50">
        <v>84.800000000000097</v>
      </c>
    </row>
    <row r="51" spans="2:8" x14ac:dyDescent="0.25">
      <c r="B51" s="9">
        <v>12</v>
      </c>
      <c r="C51">
        <v>350.4</v>
      </c>
      <c r="D51">
        <v>0</v>
      </c>
      <c r="E51">
        <v>126.4</v>
      </c>
      <c r="F51">
        <v>86.4</v>
      </c>
      <c r="G51">
        <v>64</v>
      </c>
      <c r="H51">
        <v>73.599999999999994</v>
      </c>
    </row>
    <row r="52" spans="2:8" x14ac:dyDescent="0.25">
      <c r="B52" s="9">
        <v>13</v>
      </c>
      <c r="C52">
        <v>390.4</v>
      </c>
      <c r="D52">
        <v>0</v>
      </c>
      <c r="E52">
        <v>117.60000000000001</v>
      </c>
      <c r="F52">
        <v>76.8</v>
      </c>
      <c r="G52">
        <v>104</v>
      </c>
      <c r="H52">
        <v>92</v>
      </c>
    </row>
    <row r="53" spans="2:8" x14ac:dyDescent="0.25">
      <c r="B53" s="9">
        <v>14</v>
      </c>
      <c r="C53">
        <v>317.60000000000014</v>
      </c>
      <c r="D53">
        <v>0</v>
      </c>
      <c r="E53">
        <v>83.200000000000017</v>
      </c>
      <c r="F53">
        <v>64.8</v>
      </c>
      <c r="G53">
        <v>52.800000000000004</v>
      </c>
      <c r="H53">
        <v>116.80000000000013</v>
      </c>
    </row>
    <row r="54" spans="2:8" x14ac:dyDescent="0.25">
      <c r="B54" s="9">
        <v>15</v>
      </c>
      <c r="C54">
        <v>310.40000000000003</v>
      </c>
      <c r="D54">
        <v>0</v>
      </c>
      <c r="E54">
        <v>101.60000000000001</v>
      </c>
      <c r="F54">
        <v>53.6</v>
      </c>
      <c r="G54">
        <v>79.2</v>
      </c>
      <c r="H54">
        <v>76</v>
      </c>
    </row>
    <row r="55" spans="2:8" x14ac:dyDescent="0.25">
      <c r="B55" s="9">
        <v>16</v>
      </c>
      <c r="C55">
        <v>337.6</v>
      </c>
      <c r="D55">
        <v>1</v>
      </c>
      <c r="E55">
        <v>115.2</v>
      </c>
      <c r="F55">
        <v>86.4</v>
      </c>
      <c r="G55">
        <v>67.2</v>
      </c>
      <c r="H55">
        <v>68.8</v>
      </c>
    </row>
    <row r="56" spans="2:8" x14ac:dyDescent="0.25">
      <c r="B56" s="9">
        <v>17</v>
      </c>
      <c r="C56">
        <v>445.60000000000008</v>
      </c>
      <c r="D56">
        <v>0</v>
      </c>
      <c r="E56">
        <v>108</v>
      </c>
      <c r="F56">
        <v>148.80000000000004</v>
      </c>
      <c r="G56">
        <v>115.19999999999999</v>
      </c>
      <c r="H56">
        <v>73.600000000000009</v>
      </c>
    </row>
    <row r="57" spans="2:8" x14ac:dyDescent="0.25">
      <c r="B57" s="9">
        <v>18</v>
      </c>
      <c r="C57">
        <v>376.8</v>
      </c>
      <c r="D57">
        <v>0</v>
      </c>
      <c r="E57">
        <v>124.80000000000001</v>
      </c>
      <c r="F57">
        <v>108.00000000000001</v>
      </c>
      <c r="G57">
        <v>88.800000000000011</v>
      </c>
      <c r="H57">
        <v>55.20000000000001</v>
      </c>
    </row>
    <row r="58" spans="2:8" x14ac:dyDescent="0.25">
      <c r="B58" s="9">
        <v>19</v>
      </c>
      <c r="C58">
        <v>320.00000000000006</v>
      </c>
      <c r="D58">
        <v>0</v>
      </c>
      <c r="E58">
        <v>116.00000000000003</v>
      </c>
      <c r="F58">
        <v>69.599999999999994</v>
      </c>
      <c r="G58">
        <v>63.200000000000031</v>
      </c>
      <c r="H58">
        <v>71.2</v>
      </c>
    </row>
    <row r="59" spans="2:8" x14ac:dyDescent="0.25">
      <c r="B59" s="9">
        <v>20</v>
      </c>
      <c r="C59">
        <v>380.8</v>
      </c>
      <c r="D59">
        <v>0</v>
      </c>
      <c r="E59">
        <v>88</v>
      </c>
      <c r="F59">
        <v>150.4</v>
      </c>
      <c r="G59">
        <v>82.4</v>
      </c>
      <c r="H59">
        <v>60</v>
      </c>
    </row>
    <row r="60" spans="2:8" x14ac:dyDescent="0.25">
      <c r="B60" s="9">
        <v>21</v>
      </c>
      <c r="C60">
        <v>440.8</v>
      </c>
      <c r="D60">
        <v>0</v>
      </c>
      <c r="E60">
        <v>109.6</v>
      </c>
      <c r="F60">
        <v>124.00000000000003</v>
      </c>
      <c r="G60">
        <v>83.2</v>
      </c>
      <c r="H60">
        <v>124.00000000000001</v>
      </c>
    </row>
    <row r="61" spans="2:8" x14ac:dyDescent="0.25">
      <c r="B61" s="9">
        <v>22</v>
      </c>
      <c r="C61">
        <v>392</v>
      </c>
      <c r="D61">
        <v>0</v>
      </c>
      <c r="E61">
        <v>98.4</v>
      </c>
      <c r="F61">
        <v>98.4</v>
      </c>
      <c r="G61">
        <v>61.6</v>
      </c>
      <c r="H61">
        <v>133.6</v>
      </c>
    </row>
    <row r="62" spans="2:8" x14ac:dyDescent="0.25">
      <c r="B62" s="9">
        <v>23</v>
      </c>
      <c r="C62">
        <v>342.40000000000032</v>
      </c>
      <c r="D62">
        <v>0</v>
      </c>
      <c r="E62">
        <v>74.400000000000006</v>
      </c>
      <c r="F62">
        <v>65.600000000000094</v>
      </c>
      <c r="G62">
        <v>116.80000000000018</v>
      </c>
      <c r="H62">
        <v>85.6</v>
      </c>
    </row>
    <row r="63" spans="2:8" x14ac:dyDescent="0.25">
      <c r="B63" s="9">
        <v>24</v>
      </c>
      <c r="C63">
        <v>400</v>
      </c>
      <c r="D63">
        <v>0</v>
      </c>
      <c r="E63">
        <v>72</v>
      </c>
      <c r="F63">
        <v>96.8</v>
      </c>
      <c r="G63">
        <v>83.2</v>
      </c>
      <c r="H63">
        <v>148</v>
      </c>
    </row>
    <row r="64" spans="2:8" x14ac:dyDescent="0.25">
      <c r="B64" s="9">
        <v>25</v>
      </c>
      <c r="C64">
        <v>460.8</v>
      </c>
      <c r="D64">
        <v>0</v>
      </c>
      <c r="E64">
        <v>119.19999999999999</v>
      </c>
      <c r="F64">
        <v>88.800000000000011</v>
      </c>
      <c r="G64">
        <v>136</v>
      </c>
      <c r="H64">
        <v>116.80000000000001</v>
      </c>
    </row>
    <row r="65" spans="2:8" x14ac:dyDescent="0.25">
      <c r="B65" s="9">
        <v>26</v>
      </c>
      <c r="C65">
        <v>403.20000000000005</v>
      </c>
      <c r="D65">
        <v>0</v>
      </c>
      <c r="E65">
        <v>130.4</v>
      </c>
      <c r="F65">
        <v>85.600000000000009</v>
      </c>
      <c r="G65">
        <v>56.800000000000011</v>
      </c>
      <c r="H65">
        <v>130.4</v>
      </c>
    </row>
    <row r="66" spans="2:8" x14ac:dyDescent="0.25">
      <c r="B66" s="9">
        <v>27</v>
      </c>
      <c r="C66">
        <v>440.80000000000007</v>
      </c>
      <c r="D66">
        <v>0</v>
      </c>
      <c r="E66">
        <v>114.40000000000002</v>
      </c>
      <c r="F66">
        <v>111.20000000000002</v>
      </c>
      <c r="G66">
        <v>76.8</v>
      </c>
      <c r="H66">
        <v>138.4</v>
      </c>
    </row>
    <row r="67" spans="2:8" x14ac:dyDescent="0.25">
      <c r="B67" s="9">
        <v>28</v>
      </c>
      <c r="C67">
        <v>304.80000000000007</v>
      </c>
      <c r="D67">
        <v>0</v>
      </c>
      <c r="E67">
        <v>76.800000000000054</v>
      </c>
      <c r="F67">
        <v>68.800000000000011</v>
      </c>
      <c r="G67">
        <v>93.6</v>
      </c>
      <c r="H67">
        <v>65.600000000000009</v>
      </c>
    </row>
    <row r="68" spans="2:8" x14ac:dyDescent="0.25">
      <c r="B68" s="9">
        <v>29</v>
      </c>
      <c r="C68">
        <v>388.80000000000007</v>
      </c>
      <c r="D68">
        <v>0</v>
      </c>
      <c r="E68">
        <v>83.2</v>
      </c>
      <c r="F68">
        <v>99.999999999999986</v>
      </c>
      <c r="G68">
        <v>98.4</v>
      </c>
      <c r="H68">
        <v>107.20000000000002</v>
      </c>
    </row>
    <row r="69" spans="2:8" x14ac:dyDescent="0.25">
      <c r="B69" s="9">
        <v>30</v>
      </c>
      <c r="C69">
        <v>402.4</v>
      </c>
      <c r="D69">
        <v>0</v>
      </c>
      <c r="E69">
        <v>157.6</v>
      </c>
      <c r="F69">
        <v>71.2</v>
      </c>
      <c r="G69">
        <v>87.2</v>
      </c>
      <c r="H69">
        <v>86.4</v>
      </c>
    </row>
    <row r="70" spans="2:8" x14ac:dyDescent="0.25">
      <c r="B70" s="9">
        <v>31</v>
      </c>
      <c r="C70">
        <v>408.80000000000007</v>
      </c>
      <c r="D70">
        <v>0</v>
      </c>
      <c r="E70">
        <v>80.8</v>
      </c>
      <c r="F70">
        <v>100.80000000000001</v>
      </c>
      <c r="G70">
        <v>120.00000000000001</v>
      </c>
      <c r="H70">
        <v>107.20000000000005</v>
      </c>
    </row>
    <row r="71" spans="2:8" x14ac:dyDescent="0.25">
      <c r="B71" s="9" t="s">
        <v>214</v>
      </c>
      <c r="C71">
        <v>11795.999999999998</v>
      </c>
      <c r="D71">
        <v>2</v>
      </c>
      <c r="E71">
        <v>3219.2000000000003</v>
      </c>
      <c r="F71">
        <v>2998.4000000000005</v>
      </c>
      <c r="G71">
        <v>2690.4000000000005</v>
      </c>
      <c r="H71">
        <v>2888</v>
      </c>
    </row>
    <row r="75" spans="2:8" x14ac:dyDescent="0.25">
      <c r="B75" s="8" t="s">
        <v>213</v>
      </c>
      <c r="C75" t="s">
        <v>84</v>
      </c>
      <c r="D75" t="s">
        <v>86</v>
      </c>
    </row>
    <row r="76" spans="2:8" x14ac:dyDescent="0.25">
      <c r="B76" s="9" t="s">
        <v>7</v>
      </c>
      <c r="C76">
        <v>11795.999999999998</v>
      </c>
      <c r="D76">
        <v>2</v>
      </c>
    </row>
    <row r="77" spans="2:8" x14ac:dyDescent="0.25">
      <c r="B77" s="9" t="s">
        <v>214</v>
      </c>
      <c r="C77">
        <v>11795.999999999998</v>
      </c>
      <c r="D77">
        <v>2</v>
      </c>
    </row>
    <row r="90" spans="2:8" x14ac:dyDescent="0.25">
      <c r="B90" s="8" t="s">
        <v>213</v>
      </c>
      <c r="C90" t="s">
        <v>84</v>
      </c>
      <c r="D90" t="s">
        <v>86</v>
      </c>
      <c r="E90" t="s">
        <v>148</v>
      </c>
      <c r="F90" t="s">
        <v>149</v>
      </c>
      <c r="G90" t="s">
        <v>150</v>
      </c>
      <c r="H90" t="s">
        <v>151</v>
      </c>
    </row>
    <row r="91" spans="2:8" x14ac:dyDescent="0.25">
      <c r="B91" s="9" t="s">
        <v>7</v>
      </c>
      <c r="C91">
        <v>11795.999999999998</v>
      </c>
      <c r="D91">
        <v>2</v>
      </c>
      <c r="E91">
        <v>3219.2000000000003</v>
      </c>
      <c r="F91">
        <v>2998.4000000000005</v>
      </c>
      <c r="G91">
        <v>2690.4000000000005</v>
      </c>
      <c r="H91">
        <v>2888</v>
      </c>
    </row>
    <row r="92" spans="2:8" x14ac:dyDescent="0.25">
      <c r="B92" s="9" t="s">
        <v>8</v>
      </c>
      <c r="C92">
        <v>11211.199999999999</v>
      </c>
      <c r="D92">
        <v>3</v>
      </c>
      <c r="E92">
        <v>2636.0000000000005</v>
      </c>
      <c r="F92">
        <v>3057.5999999999995</v>
      </c>
      <c r="G92">
        <v>2845.6</v>
      </c>
      <c r="H92">
        <v>2671.9999999999995</v>
      </c>
    </row>
    <row r="93" spans="2:8" x14ac:dyDescent="0.25">
      <c r="B93" s="9" t="s">
        <v>9</v>
      </c>
      <c r="C93">
        <v>11772.800000000003</v>
      </c>
      <c r="D93">
        <v>2</v>
      </c>
      <c r="E93">
        <v>2910.3999999999996</v>
      </c>
      <c r="F93">
        <v>3069.6000000000004</v>
      </c>
      <c r="G93">
        <v>3007.9999999999995</v>
      </c>
      <c r="H93">
        <v>2784.7999999999997</v>
      </c>
    </row>
    <row r="94" spans="2:8" x14ac:dyDescent="0.25">
      <c r="B94" s="9" t="s">
        <v>10</v>
      </c>
      <c r="C94">
        <v>11775.199999999997</v>
      </c>
      <c r="D94">
        <v>3</v>
      </c>
      <c r="E94">
        <v>3082.400000000001</v>
      </c>
      <c r="F94">
        <v>2728.8</v>
      </c>
      <c r="G94">
        <v>2944</v>
      </c>
      <c r="H94">
        <v>3020.0000000000005</v>
      </c>
    </row>
    <row r="95" spans="2:8" x14ac:dyDescent="0.25">
      <c r="B95" s="9" t="s">
        <v>11</v>
      </c>
      <c r="C95">
        <v>11494.4</v>
      </c>
      <c r="D95">
        <v>3</v>
      </c>
      <c r="E95">
        <v>2846.4000000000005</v>
      </c>
      <c r="F95">
        <v>3313.6000000000008</v>
      </c>
      <c r="G95">
        <v>2823.2000000000003</v>
      </c>
      <c r="H95">
        <v>2511.2000000000003</v>
      </c>
    </row>
    <row r="96" spans="2:8" x14ac:dyDescent="0.25">
      <c r="B96" s="9" t="s">
        <v>12</v>
      </c>
      <c r="C96">
        <v>11306.4</v>
      </c>
      <c r="D96">
        <v>2</v>
      </c>
      <c r="E96">
        <v>2686.4000000000005</v>
      </c>
      <c r="F96">
        <v>2671.2</v>
      </c>
      <c r="G96">
        <v>3243.2</v>
      </c>
      <c r="H96">
        <v>2705.6000000000013</v>
      </c>
    </row>
    <row r="97" spans="2:48" x14ac:dyDescent="0.25">
      <c r="B97" s="9" t="s">
        <v>13</v>
      </c>
      <c r="C97">
        <v>12219.200000000003</v>
      </c>
      <c r="D97">
        <v>1</v>
      </c>
      <c r="E97">
        <v>3206.4</v>
      </c>
      <c r="F97">
        <v>3422.4</v>
      </c>
      <c r="G97">
        <v>2792</v>
      </c>
      <c r="H97">
        <v>2798.4000000000005</v>
      </c>
    </row>
    <row r="98" spans="2:48" x14ac:dyDescent="0.25">
      <c r="B98" s="9" t="s">
        <v>14</v>
      </c>
      <c r="C98">
        <v>12315.199999999997</v>
      </c>
      <c r="D98">
        <v>1</v>
      </c>
      <c r="E98">
        <v>3152.8000000000006</v>
      </c>
      <c r="F98">
        <v>2977.6000000000004</v>
      </c>
      <c r="G98">
        <v>3406.4000000000005</v>
      </c>
      <c r="H98">
        <v>2778.3999999999996</v>
      </c>
    </row>
    <row r="99" spans="2:48" x14ac:dyDescent="0.25">
      <c r="B99" s="9" t="s">
        <v>15</v>
      </c>
      <c r="C99">
        <v>11576</v>
      </c>
      <c r="D99">
        <v>1</v>
      </c>
      <c r="E99">
        <v>2916.0000000000005</v>
      </c>
      <c r="F99">
        <v>2980.8</v>
      </c>
      <c r="G99">
        <v>2899.2</v>
      </c>
      <c r="H99">
        <v>2780</v>
      </c>
    </row>
    <row r="100" spans="2:48" x14ac:dyDescent="0.25">
      <c r="B100" s="9" t="s">
        <v>16</v>
      </c>
      <c r="C100">
        <v>11449.6</v>
      </c>
      <c r="D100">
        <v>1</v>
      </c>
      <c r="E100">
        <v>2924.8000000000006</v>
      </c>
      <c r="F100">
        <v>2702.400000000001</v>
      </c>
      <c r="G100">
        <v>3011.2000000000003</v>
      </c>
      <c r="H100">
        <v>2811.1999999999994</v>
      </c>
    </row>
    <row r="101" spans="2:48" x14ac:dyDescent="0.25">
      <c r="B101" s="9" t="s">
        <v>17</v>
      </c>
      <c r="C101">
        <v>11464.800000000001</v>
      </c>
      <c r="D101">
        <v>3</v>
      </c>
      <c r="E101">
        <v>2965.6</v>
      </c>
      <c r="F101">
        <v>2890.4</v>
      </c>
      <c r="G101">
        <v>3016</v>
      </c>
      <c r="H101">
        <v>2592.8000000000002</v>
      </c>
    </row>
    <row r="102" spans="2:48" x14ac:dyDescent="0.25">
      <c r="B102" s="9" t="s">
        <v>18</v>
      </c>
      <c r="C102">
        <v>12212.000000000002</v>
      </c>
      <c r="D102">
        <v>3</v>
      </c>
      <c r="E102">
        <v>2924</v>
      </c>
      <c r="F102">
        <v>3339.2</v>
      </c>
      <c r="G102">
        <v>3280.8</v>
      </c>
      <c r="H102">
        <v>2668.0000000000005</v>
      </c>
    </row>
    <row r="103" spans="2:48" x14ac:dyDescent="0.25">
      <c r="B103" s="9" t="s">
        <v>214</v>
      </c>
      <c r="C103">
        <v>140592.80000000002</v>
      </c>
      <c r="D103">
        <v>25</v>
      </c>
      <c r="E103">
        <v>35470.400000000001</v>
      </c>
      <c r="F103">
        <v>36152</v>
      </c>
      <c r="G103">
        <v>35960.000000000007</v>
      </c>
      <c r="H103">
        <v>33010.400000000001</v>
      </c>
    </row>
    <row r="107" spans="2:48" x14ac:dyDescent="0.25">
      <c r="B107" s="8" t="s">
        <v>213</v>
      </c>
      <c r="C107" t="s">
        <v>84</v>
      </c>
      <c r="D107" t="s">
        <v>86</v>
      </c>
      <c r="E107" t="s">
        <v>148</v>
      </c>
      <c r="F107" t="s">
        <v>149</v>
      </c>
      <c r="G107" t="s">
        <v>150</v>
      </c>
      <c r="H107" t="s">
        <v>151</v>
      </c>
      <c r="I107" t="s">
        <v>152</v>
      </c>
      <c r="J107" t="s">
        <v>153</v>
      </c>
      <c r="K107" t="s">
        <v>154</v>
      </c>
      <c r="L107" t="s">
        <v>155</v>
      </c>
      <c r="M107" t="s">
        <v>156</v>
      </c>
      <c r="N107" t="s">
        <v>157</v>
      </c>
      <c r="O107" t="s">
        <v>158</v>
      </c>
      <c r="P107" t="s">
        <v>159</v>
      </c>
      <c r="Q107" t="s">
        <v>160</v>
      </c>
      <c r="R107" t="s">
        <v>161</v>
      </c>
      <c r="S107" t="s">
        <v>162</v>
      </c>
      <c r="T107" t="s">
        <v>163</v>
      </c>
      <c r="U107" t="s">
        <v>164</v>
      </c>
      <c r="V107" t="s">
        <v>165</v>
      </c>
      <c r="W107" t="s">
        <v>166</v>
      </c>
      <c r="X107" t="s">
        <v>167</v>
      </c>
      <c r="Y107" t="s">
        <v>168</v>
      </c>
      <c r="Z107" t="s">
        <v>169</v>
      </c>
      <c r="AA107" t="s">
        <v>170</v>
      </c>
      <c r="AB107" t="s">
        <v>171</v>
      </c>
      <c r="AC107" t="s">
        <v>172</v>
      </c>
      <c r="AD107" t="s">
        <v>173</v>
      </c>
      <c r="AE107" t="s">
        <v>174</v>
      </c>
      <c r="AF107" t="s">
        <v>175</v>
      </c>
      <c r="AG107" t="s">
        <v>176</v>
      </c>
      <c r="AH107" t="s">
        <v>177</v>
      </c>
      <c r="AI107" t="s">
        <v>178</v>
      </c>
      <c r="AJ107" t="s">
        <v>179</v>
      </c>
      <c r="AK107" t="s">
        <v>180</v>
      </c>
      <c r="AL107" t="s">
        <v>181</v>
      </c>
      <c r="AM107" t="s">
        <v>197</v>
      </c>
      <c r="AN107" t="s">
        <v>198</v>
      </c>
      <c r="AO107" t="s">
        <v>199</v>
      </c>
      <c r="AP107" t="s">
        <v>200</v>
      </c>
      <c r="AQ107" t="s">
        <v>201</v>
      </c>
      <c r="AR107" t="s">
        <v>202</v>
      </c>
      <c r="AS107" t="s">
        <v>203</v>
      </c>
      <c r="AT107" t="s">
        <v>204</v>
      </c>
      <c r="AU107" t="s">
        <v>205</v>
      </c>
      <c r="AV107" t="s">
        <v>206</v>
      </c>
    </row>
    <row r="108" spans="2:48" x14ac:dyDescent="0.25">
      <c r="B108" s="9" t="s">
        <v>7</v>
      </c>
      <c r="C108">
        <v>11795.999999999998</v>
      </c>
      <c r="D108">
        <v>2</v>
      </c>
      <c r="E108">
        <v>3219.2000000000003</v>
      </c>
      <c r="F108">
        <v>2998.4000000000005</v>
      </c>
      <c r="G108">
        <v>2690.4000000000005</v>
      </c>
      <c r="H108">
        <v>2888</v>
      </c>
      <c r="I108">
        <v>337.6</v>
      </c>
      <c r="J108">
        <v>313.60000000000002</v>
      </c>
      <c r="K108">
        <v>215.20000000000002</v>
      </c>
      <c r="L108">
        <v>282.39999999999998</v>
      </c>
      <c r="M108">
        <v>349.59999999999997</v>
      </c>
      <c r="N108">
        <v>344.00000000000006</v>
      </c>
      <c r="O108">
        <v>344.00000000000006</v>
      </c>
      <c r="P108">
        <v>240.8</v>
      </c>
      <c r="Q108">
        <v>296.79999999999995</v>
      </c>
      <c r="R108">
        <v>274.40000000000009</v>
      </c>
      <c r="S108">
        <v>240.00000000000003</v>
      </c>
      <c r="T108">
        <v>224.79999999999998</v>
      </c>
      <c r="U108">
        <v>266.39999999999992</v>
      </c>
      <c r="V108">
        <v>227.20000000000007</v>
      </c>
      <c r="W108">
        <v>292.8</v>
      </c>
      <c r="X108">
        <v>282.40000000000003</v>
      </c>
      <c r="Y108">
        <v>199.20000000000022</v>
      </c>
      <c r="Z108">
        <v>354.4</v>
      </c>
      <c r="AA108">
        <v>288.80000000000013</v>
      </c>
      <c r="AB108">
        <v>314.39999999999998</v>
      </c>
      <c r="AC108">
        <v>272.8</v>
      </c>
      <c r="AD108">
        <v>232.79999999999998</v>
      </c>
      <c r="AE108">
        <v>389.60000000000008</v>
      </c>
      <c r="AF108">
        <v>363.2</v>
      </c>
      <c r="AG108">
        <v>252.8</v>
      </c>
      <c r="AH108">
        <v>312.8</v>
      </c>
      <c r="AI108">
        <v>372.79999999999995</v>
      </c>
      <c r="AJ108">
        <v>284.8</v>
      </c>
      <c r="AK108">
        <v>355.2</v>
      </c>
      <c r="AL108">
        <v>382.40000000000009</v>
      </c>
      <c r="AM108">
        <v>152.00000000000003</v>
      </c>
      <c r="AN108">
        <v>466.40000000000003</v>
      </c>
      <c r="AO108">
        <v>286.40000000000015</v>
      </c>
      <c r="AP108">
        <v>326.40000000000003</v>
      </c>
      <c r="AQ108">
        <v>315.20000000000022</v>
      </c>
      <c r="AR108">
        <v>256.00000000000006</v>
      </c>
      <c r="AS108">
        <v>252.8000000000001</v>
      </c>
      <c r="AT108">
        <v>259.2</v>
      </c>
      <c r="AU108">
        <v>343.2000000000001</v>
      </c>
      <c r="AV108">
        <v>382.40000000000003</v>
      </c>
    </row>
    <row r="109" spans="2:48" x14ac:dyDescent="0.25">
      <c r="B109" s="9" t="s">
        <v>214</v>
      </c>
      <c r="C109">
        <v>11795.999999999998</v>
      </c>
      <c r="D109">
        <v>2</v>
      </c>
      <c r="E109">
        <v>3219.2000000000003</v>
      </c>
      <c r="F109">
        <v>2998.4000000000005</v>
      </c>
      <c r="G109">
        <v>2690.4000000000005</v>
      </c>
      <c r="H109">
        <v>2888</v>
      </c>
      <c r="I109">
        <v>337.6</v>
      </c>
      <c r="J109">
        <v>313.60000000000002</v>
      </c>
      <c r="K109">
        <v>215.20000000000002</v>
      </c>
      <c r="L109">
        <v>282.39999999999998</v>
      </c>
      <c r="M109">
        <v>349.59999999999997</v>
      </c>
      <c r="N109">
        <v>344.00000000000006</v>
      </c>
      <c r="O109">
        <v>344.00000000000006</v>
      </c>
      <c r="P109">
        <v>240.8</v>
      </c>
      <c r="Q109">
        <v>296.79999999999995</v>
      </c>
      <c r="R109">
        <v>274.40000000000009</v>
      </c>
      <c r="S109">
        <v>240.00000000000003</v>
      </c>
      <c r="T109">
        <v>224.79999999999998</v>
      </c>
      <c r="U109">
        <v>266.39999999999992</v>
      </c>
      <c r="V109">
        <v>227.20000000000007</v>
      </c>
      <c r="W109">
        <v>292.8</v>
      </c>
      <c r="X109">
        <v>282.40000000000003</v>
      </c>
      <c r="Y109">
        <v>199.20000000000022</v>
      </c>
      <c r="Z109">
        <v>354.4</v>
      </c>
      <c r="AA109">
        <v>288.80000000000013</v>
      </c>
      <c r="AB109">
        <v>314.39999999999998</v>
      </c>
      <c r="AC109">
        <v>272.8</v>
      </c>
      <c r="AD109">
        <v>232.79999999999998</v>
      </c>
      <c r="AE109">
        <v>389.60000000000008</v>
      </c>
      <c r="AF109">
        <v>363.2</v>
      </c>
      <c r="AG109">
        <v>252.8</v>
      </c>
      <c r="AH109">
        <v>312.8</v>
      </c>
      <c r="AI109">
        <v>372.79999999999995</v>
      </c>
      <c r="AJ109">
        <v>284.8</v>
      </c>
      <c r="AK109">
        <v>355.2</v>
      </c>
      <c r="AL109">
        <v>382.40000000000009</v>
      </c>
      <c r="AM109">
        <v>152.00000000000003</v>
      </c>
      <c r="AN109">
        <v>466.40000000000003</v>
      </c>
      <c r="AO109">
        <v>286.40000000000015</v>
      </c>
      <c r="AP109">
        <v>326.40000000000003</v>
      </c>
      <c r="AQ109">
        <v>315.20000000000022</v>
      </c>
      <c r="AR109">
        <v>256.00000000000006</v>
      </c>
      <c r="AS109">
        <v>252.8000000000001</v>
      </c>
      <c r="AT109">
        <v>259.2</v>
      </c>
      <c r="AU109">
        <v>343.2000000000001</v>
      </c>
      <c r="AV109">
        <v>382.40000000000003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09254-A405-4FB3-9A8E-D931F5F79120}">
  <dimension ref="B1:AV109"/>
  <sheetViews>
    <sheetView workbookViewId="0"/>
  </sheetViews>
  <sheetFormatPr defaultRowHeight="15" x14ac:dyDescent="0.25"/>
  <cols>
    <col min="2" max="2" width="12.5703125" bestFit="1" customWidth="1"/>
    <col min="3" max="3" width="11.7109375" bestFit="1" customWidth="1"/>
    <col min="4" max="4" width="19.5703125" bestFit="1" customWidth="1"/>
    <col min="5" max="5" width="16.85546875" bestFit="1" customWidth="1"/>
    <col min="6" max="6" width="19.28515625" bestFit="1" customWidth="1"/>
    <col min="7" max="7" width="11.42578125" bestFit="1" customWidth="1"/>
    <col min="8" max="8" width="13.28515625" bestFit="1" customWidth="1"/>
    <col min="9" max="9" width="19.7109375" bestFit="1" customWidth="1"/>
    <col min="10" max="10" width="19.85546875" bestFit="1" customWidth="1"/>
    <col min="11" max="11" width="18.28515625" bestFit="1" customWidth="1"/>
    <col min="12" max="12" width="16.85546875" bestFit="1" customWidth="1"/>
    <col min="13" max="13" width="17.42578125" bestFit="1" customWidth="1"/>
    <col min="14" max="14" width="22" bestFit="1" customWidth="1"/>
    <col min="15" max="15" width="24.28515625" bestFit="1" customWidth="1"/>
    <col min="16" max="16" width="17.7109375" bestFit="1" customWidth="1"/>
    <col min="17" max="17" width="16.28515625" bestFit="1" customWidth="1"/>
    <col min="18" max="18" width="26.28515625" bestFit="1" customWidth="1"/>
    <col min="19" max="19" width="18.5703125" bestFit="1" customWidth="1"/>
    <col min="20" max="20" width="18.7109375" bestFit="1" customWidth="1"/>
    <col min="21" max="21" width="17.28515625" bestFit="1" customWidth="1"/>
    <col min="22" max="22" width="15.7109375" bestFit="1" customWidth="1"/>
    <col min="23" max="23" width="16.28515625" bestFit="1" customWidth="1"/>
    <col min="24" max="24" width="20.7109375" bestFit="1" customWidth="1"/>
    <col min="25" max="25" width="16.42578125" bestFit="1" customWidth="1"/>
    <col min="26" max="26" width="23.28515625" bestFit="1" customWidth="1"/>
    <col min="27" max="27" width="15.28515625" bestFit="1" customWidth="1"/>
    <col min="28" max="28" width="25.140625" bestFit="1" customWidth="1"/>
    <col min="29" max="29" width="18.5703125" bestFit="1" customWidth="1"/>
    <col min="30" max="30" width="18.7109375" bestFit="1" customWidth="1"/>
    <col min="31" max="31" width="17.28515625" bestFit="1" customWidth="1"/>
    <col min="32" max="32" width="15.7109375" bestFit="1" customWidth="1"/>
    <col min="33" max="33" width="16.28515625" bestFit="1" customWidth="1"/>
    <col min="34" max="34" width="20.7109375" bestFit="1" customWidth="1"/>
    <col min="35" max="35" width="23.28515625" bestFit="1" customWidth="1"/>
    <col min="36" max="36" width="16.42578125" bestFit="1" customWidth="1"/>
    <col min="37" max="37" width="15.28515625" bestFit="1" customWidth="1"/>
    <col min="38" max="38" width="25.140625" bestFit="1" customWidth="1"/>
    <col min="39" max="39" width="19.7109375" bestFit="1" customWidth="1"/>
    <col min="40" max="40" width="20" bestFit="1" customWidth="1"/>
    <col min="41" max="41" width="18.42578125" bestFit="1" customWidth="1"/>
    <col min="42" max="42" width="17" bestFit="1" customWidth="1"/>
    <col min="43" max="43" width="17.5703125" bestFit="1" customWidth="1"/>
    <col min="44" max="44" width="22.140625" bestFit="1" customWidth="1"/>
    <col min="45" max="45" width="24.42578125" bestFit="1" customWidth="1"/>
    <col min="46" max="46" width="17.7109375" bestFit="1" customWidth="1"/>
    <col min="47" max="47" width="16.42578125" bestFit="1" customWidth="1"/>
    <col min="48" max="48" width="26.42578125" bestFit="1" customWidth="1"/>
    <col min="49" max="66" width="7.140625" bestFit="1" customWidth="1"/>
    <col min="67" max="97" width="6.7109375" bestFit="1" customWidth="1"/>
    <col min="98" max="127" width="6.140625" bestFit="1" customWidth="1"/>
    <col min="128" max="188" width="6.7109375" bestFit="1" customWidth="1"/>
    <col min="189" max="219" width="7" bestFit="1" customWidth="1"/>
    <col min="220" max="280" width="6.7109375" bestFit="1" customWidth="1"/>
    <col min="281" max="311" width="7.28515625" bestFit="1" customWidth="1"/>
    <col min="312" max="341" width="6.7109375" bestFit="1" customWidth="1"/>
    <col min="342" max="372" width="6.5703125" bestFit="1" customWidth="1"/>
    <col min="373" max="373" width="10.7109375" bestFit="1" customWidth="1"/>
    <col min="374" max="384" width="6.5703125" bestFit="1" customWidth="1"/>
    <col min="385" max="385" width="8.7109375" bestFit="1" customWidth="1"/>
    <col min="386" max="386" width="10.7109375" bestFit="1" customWidth="1"/>
  </cols>
  <sheetData>
    <row r="1" spans="2:16" ht="15" customHeight="1" x14ac:dyDescent="0.25">
      <c r="B1" s="8" t="s">
        <v>4</v>
      </c>
      <c r="C1" t="s">
        <v>7</v>
      </c>
      <c r="K1" s="8" t="s">
        <v>4</v>
      </c>
      <c r="L1" t="s">
        <v>7</v>
      </c>
    </row>
    <row r="2" spans="2:16" ht="15" customHeight="1" x14ac:dyDescent="0.25">
      <c r="K2" s="8" t="s">
        <v>5</v>
      </c>
      <c r="L2" t="s">
        <v>215</v>
      </c>
    </row>
    <row r="3" spans="2:16" x14ac:dyDescent="0.25">
      <c r="B3" s="8" t="s">
        <v>213</v>
      </c>
      <c r="C3" t="s">
        <v>84</v>
      </c>
    </row>
    <row r="4" spans="2:16" x14ac:dyDescent="0.25">
      <c r="B4" s="9">
        <v>1</v>
      </c>
      <c r="C4">
        <v>388.74</v>
      </c>
      <c r="K4" t="s">
        <v>89</v>
      </c>
      <c r="L4" t="s">
        <v>90</v>
      </c>
      <c r="M4" t="s">
        <v>91</v>
      </c>
      <c r="N4" t="s">
        <v>92</v>
      </c>
      <c r="O4" t="s">
        <v>93</v>
      </c>
    </row>
    <row r="5" spans="2:16" x14ac:dyDescent="0.25">
      <c r="B5" s="9">
        <v>2</v>
      </c>
      <c r="C5">
        <v>401.76000000000005</v>
      </c>
      <c r="K5" s="10">
        <v>0.44069999999999987</v>
      </c>
      <c r="L5" s="10">
        <v>0.63179999999999992</v>
      </c>
      <c r="M5" s="10">
        <v>0.65429999999999999</v>
      </c>
      <c r="N5" s="10">
        <v>0.72150000000000003</v>
      </c>
      <c r="O5" s="10">
        <v>0.7269000000000001</v>
      </c>
    </row>
    <row r="6" spans="2:16" x14ac:dyDescent="0.25">
      <c r="B6" s="9">
        <v>3</v>
      </c>
      <c r="C6">
        <v>477.09000000000009</v>
      </c>
    </row>
    <row r="7" spans="2:16" x14ac:dyDescent="0.25">
      <c r="B7" s="9">
        <v>4</v>
      </c>
      <c r="C7">
        <v>411.99</v>
      </c>
    </row>
    <row r="8" spans="2:16" x14ac:dyDescent="0.25">
      <c r="B8" s="9">
        <v>5</v>
      </c>
      <c r="C8">
        <v>517.08000000000004</v>
      </c>
      <c r="K8" s="8" t="s">
        <v>4</v>
      </c>
      <c r="L8" t="s">
        <v>7</v>
      </c>
    </row>
    <row r="9" spans="2:16" x14ac:dyDescent="0.25">
      <c r="B9" s="9">
        <v>6</v>
      </c>
      <c r="C9">
        <v>364.56000000000006</v>
      </c>
      <c r="K9" s="8" t="s">
        <v>5</v>
      </c>
      <c r="L9" t="s">
        <v>215</v>
      </c>
    </row>
    <row r="10" spans="2:16" x14ac:dyDescent="0.25">
      <c r="B10" s="9">
        <v>7</v>
      </c>
      <c r="C10">
        <v>364.56000000000006</v>
      </c>
    </row>
    <row r="11" spans="2:16" x14ac:dyDescent="0.25">
      <c r="B11" s="9">
        <v>8</v>
      </c>
      <c r="C11">
        <v>466.86000000000013</v>
      </c>
      <c r="K11" t="s">
        <v>106</v>
      </c>
      <c r="L11" t="s">
        <v>107</v>
      </c>
      <c r="M11" t="s">
        <v>108</v>
      </c>
      <c r="N11" t="s">
        <v>109</v>
      </c>
      <c r="O11" t="s">
        <v>110</v>
      </c>
      <c r="P11" t="s">
        <v>111</v>
      </c>
    </row>
    <row r="12" spans="2:16" x14ac:dyDescent="0.25">
      <c r="B12" s="9">
        <v>9</v>
      </c>
      <c r="C12">
        <v>486.39</v>
      </c>
      <c r="K12" s="10">
        <v>0.70620000000000005</v>
      </c>
      <c r="L12" s="10">
        <v>0.64200000000000002</v>
      </c>
      <c r="M12" s="10">
        <v>0.67439999999999989</v>
      </c>
      <c r="N12" s="10">
        <v>0.66749999999999998</v>
      </c>
      <c r="O12" s="10">
        <v>0.62549999999999994</v>
      </c>
      <c r="P12" s="10">
        <v>0.72060000000000024</v>
      </c>
    </row>
    <row r="13" spans="2:16" x14ac:dyDescent="0.25">
      <c r="B13" s="9">
        <v>10</v>
      </c>
      <c r="C13">
        <v>412.92000000000013</v>
      </c>
    </row>
    <row r="14" spans="2:16" x14ac:dyDescent="0.25">
      <c r="B14" s="9">
        <v>11</v>
      </c>
      <c r="C14">
        <v>385.94999999999993</v>
      </c>
    </row>
    <row r="15" spans="2:16" x14ac:dyDescent="0.25">
      <c r="B15" s="9">
        <v>12</v>
      </c>
      <c r="C15">
        <v>319.92000000000007</v>
      </c>
      <c r="K15" s="8" t="s">
        <v>4</v>
      </c>
      <c r="L15" t="s">
        <v>7</v>
      </c>
    </row>
    <row r="16" spans="2:16" x14ac:dyDescent="0.25">
      <c r="B16" s="9">
        <v>13</v>
      </c>
      <c r="C16">
        <v>425.94000000000005</v>
      </c>
      <c r="K16" s="8" t="s">
        <v>5</v>
      </c>
      <c r="L16" t="s">
        <v>215</v>
      </c>
    </row>
    <row r="17" spans="2:16" x14ac:dyDescent="0.25">
      <c r="B17" s="9">
        <v>14</v>
      </c>
      <c r="C17">
        <v>399.90000000000009</v>
      </c>
    </row>
    <row r="18" spans="2:16" x14ac:dyDescent="0.25">
      <c r="B18" s="9">
        <v>15</v>
      </c>
      <c r="C18">
        <v>419.43</v>
      </c>
      <c r="K18" t="s">
        <v>112</v>
      </c>
      <c r="L18" t="s">
        <v>113</v>
      </c>
      <c r="M18" t="s">
        <v>114</v>
      </c>
      <c r="N18" t="s">
        <v>115</v>
      </c>
      <c r="O18" t="s">
        <v>116</v>
      </c>
      <c r="P18" t="s">
        <v>117</v>
      </c>
    </row>
    <row r="19" spans="2:16" x14ac:dyDescent="0.25">
      <c r="B19" s="9">
        <v>16</v>
      </c>
      <c r="C19">
        <v>449.19000000000005</v>
      </c>
      <c r="K19" s="10">
        <v>0.64920000000000022</v>
      </c>
      <c r="L19" s="10">
        <v>0.69300000000000017</v>
      </c>
      <c r="M19" s="10">
        <v>0.68160000000000009</v>
      </c>
      <c r="N19" s="10">
        <v>0.66780000000000006</v>
      </c>
      <c r="O19" s="10">
        <v>0.62760000000000016</v>
      </c>
      <c r="P19" s="10">
        <v>0.61469999999999991</v>
      </c>
    </row>
    <row r="20" spans="2:16" x14ac:dyDescent="0.25">
      <c r="B20" s="9">
        <v>17</v>
      </c>
      <c r="C20">
        <v>473.37</v>
      </c>
    </row>
    <row r="21" spans="2:16" x14ac:dyDescent="0.25">
      <c r="B21" s="9">
        <v>18</v>
      </c>
      <c r="C21">
        <v>409.20000000000005</v>
      </c>
    </row>
    <row r="22" spans="2:16" x14ac:dyDescent="0.25">
      <c r="B22" s="9">
        <v>19</v>
      </c>
      <c r="C22">
        <v>456.63000000000011</v>
      </c>
    </row>
    <row r="23" spans="2:16" x14ac:dyDescent="0.25">
      <c r="B23" s="9">
        <v>20</v>
      </c>
      <c r="C23">
        <v>424.0800000000001</v>
      </c>
    </row>
    <row r="24" spans="2:16" x14ac:dyDescent="0.25">
      <c r="B24" s="9">
        <v>21</v>
      </c>
      <c r="C24">
        <v>385.95</v>
      </c>
    </row>
    <row r="25" spans="2:16" x14ac:dyDescent="0.25">
      <c r="B25" s="9">
        <v>22</v>
      </c>
      <c r="C25">
        <v>584.97000000000014</v>
      </c>
    </row>
    <row r="26" spans="2:16" x14ac:dyDescent="0.25">
      <c r="B26" s="9">
        <v>23</v>
      </c>
      <c r="C26">
        <v>607.29</v>
      </c>
    </row>
    <row r="27" spans="2:16" x14ac:dyDescent="0.25">
      <c r="B27" s="9">
        <v>24</v>
      </c>
      <c r="C27">
        <v>448.26</v>
      </c>
    </row>
    <row r="28" spans="2:16" x14ac:dyDescent="0.25">
      <c r="B28" s="9">
        <v>25</v>
      </c>
      <c r="C28">
        <v>553.35000000000014</v>
      </c>
    </row>
    <row r="29" spans="2:16" x14ac:dyDescent="0.25">
      <c r="B29" s="9">
        <v>26</v>
      </c>
      <c r="C29">
        <v>454.77000000000021</v>
      </c>
    </row>
    <row r="30" spans="2:16" x14ac:dyDescent="0.25">
      <c r="B30" s="9">
        <v>27</v>
      </c>
      <c r="C30">
        <v>514.29000000000008</v>
      </c>
    </row>
    <row r="31" spans="2:16" x14ac:dyDescent="0.25">
      <c r="B31" s="9">
        <v>28</v>
      </c>
      <c r="C31">
        <v>480.81000000000006</v>
      </c>
    </row>
    <row r="32" spans="2:16" x14ac:dyDescent="0.25">
      <c r="B32" s="9">
        <v>29</v>
      </c>
      <c r="C32">
        <v>425.01</v>
      </c>
    </row>
    <row r="33" spans="2:8" x14ac:dyDescent="0.25">
      <c r="B33" s="9">
        <v>30</v>
      </c>
      <c r="C33">
        <v>428.73</v>
      </c>
    </row>
    <row r="34" spans="2:8" x14ac:dyDescent="0.25">
      <c r="B34" s="9">
        <v>31</v>
      </c>
      <c r="C34">
        <v>502.20000000000005</v>
      </c>
    </row>
    <row r="35" spans="2:8" x14ac:dyDescent="0.25">
      <c r="B35" s="9" t="s">
        <v>214</v>
      </c>
      <c r="C35">
        <v>13841.190000000002</v>
      </c>
    </row>
    <row r="37" spans="2:8" x14ac:dyDescent="0.25">
      <c r="B37" s="8" t="s">
        <v>4</v>
      </c>
      <c r="C37" t="s">
        <v>7</v>
      </c>
    </row>
    <row r="39" spans="2:8" x14ac:dyDescent="0.25">
      <c r="B39" s="8" t="s">
        <v>213</v>
      </c>
      <c r="C39" t="s">
        <v>84</v>
      </c>
      <c r="D39" t="s">
        <v>86</v>
      </c>
      <c r="E39" t="s">
        <v>148</v>
      </c>
      <c r="F39" t="s">
        <v>149</v>
      </c>
      <c r="G39" t="s">
        <v>150</v>
      </c>
      <c r="H39" t="s">
        <v>151</v>
      </c>
    </row>
    <row r="40" spans="2:8" x14ac:dyDescent="0.25">
      <c r="B40" s="9">
        <v>1</v>
      </c>
      <c r="C40">
        <v>388.74</v>
      </c>
      <c r="D40">
        <v>1</v>
      </c>
      <c r="E40">
        <v>67.89</v>
      </c>
      <c r="F40">
        <v>124.62</v>
      </c>
      <c r="G40">
        <v>81.84</v>
      </c>
      <c r="H40">
        <v>114.39000000000001</v>
      </c>
    </row>
    <row r="41" spans="2:8" x14ac:dyDescent="0.25">
      <c r="B41" s="9">
        <v>2</v>
      </c>
      <c r="C41">
        <v>401.76000000000005</v>
      </c>
      <c r="D41">
        <v>0</v>
      </c>
      <c r="E41">
        <v>138.57000000000002</v>
      </c>
      <c r="F41">
        <v>132.06</v>
      </c>
      <c r="G41">
        <v>79.05</v>
      </c>
      <c r="H41">
        <v>52.080000000000055</v>
      </c>
    </row>
    <row r="42" spans="2:8" x14ac:dyDescent="0.25">
      <c r="B42" s="9">
        <v>3</v>
      </c>
      <c r="C42">
        <v>477.09000000000009</v>
      </c>
      <c r="D42">
        <v>0</v>
      </c>
      <c r="E42">
        <v>50.220000000000013</v>
      </c>
      <c r="F42">
        <v>163.68000000000009</v>
      </c>
      <c r="G42">
        <v>132.99</v>
      </c>
      <c r="H42">
        <v>130.19999999999999</v>
      </c>
    </row>
    <row r="43" spans="2:8" x14ac:dyDescent="0.25">
      <c r="B43" s="9">
        <v>4</v>
      </c>
      <c r="C43">
        <v>411.99</v>
      </c>
      <c r="D43">
        <v>0</v>
      </c>
      <c r="E43">
        <v>135.78</v>
      </c>
      <c r="F43">
        <v>50.22</v>
      </c>
      <c r="G43">
        <v>130.20000000000002</v>
      </c>
      <c r="H43">
        <v>95.789999999999992</v>
      </c>
    </row>
    <row r="44" spans="2:8" x14ac:dyDescent="0.25">
      <c r="B44" s="9">
        <v>5</v>
      </c>
      <c r="C44">
        <v>517.08000000000004</v>
      </c>
      <c r="D44">
        <v>0</v>
      </c>
      <c r="E44">
        <v>114.39000000000001</v>
      </c>
      <c r="F44">
        <v>134.85000000000002</v>
      </c>
      <c r="G44">
        <v>164.61000000000004</v>
      </c>
      <c r="H44">
        <v>103.23</v>
      </c>
    </row>
    <row r="45" spans="2:8" x14ac:dyDescent="0.25">
      <c r="B45" s="9">
        <v>6</v>
      </c>
      <c r="C45">
        <v>364.56000000000006</v>
      </c>
      <c r="D45">
        <v>0</v>
      </c>
      <c r="E45">
        <v>77.19</v>
      </c>
      <c r="F45">
        <v>44.64</v>
      </c>
      <c r="G45">
        <v>174.84</v>
      </c>
      <c r="H45">
        <v>67.890000000000057</v>
      </c>
    </row>
    <row r="46" spans="2:8" x14ac:dyDescent="0.25">
      <c r="B46" s="9">
        <v>7</v>
      </c>
      <c r="C46">
        <v>364.56000000000006</v>
      </c>
      <c r="D46">
        <v>0</v>
      </c>
      <c r="E46">
        <v>96.720000000000013</v>
      </c>
      <c r="F46">
        <v>81.84</v>
      </c>
      <c r="G46">
        <v>94.86</v>
      </c>
      <c r="H46">
        <v>91.140000000000057</v>
      </c>
    </row>
    <row r="47" spans="2:8" x14ac:dyDescent="0.25">
      <c r="B47" s="9">
        <v>8</v>
      </c>
      <c r="C47">
        <v>466.86000000000013</v>
      </c>
      <c r="D47">
        <v>0</v>
      </c>
      <c r="E47">
        <v>101.37</v>
      </c>
      <c r="F47">
        <v>97.65000000000002</v>
      </c>
      <c r="G47">
        <v>169.2600000000001</v>
      </c>
      <c r="H47">
        <v>98.58</v>
      </c>
    </row>
    <row r="48" spans="2:8" x14ac:dyDescent="0.25">
      <c r="B48" s="9">
        <v>9</v>
      </c>
      <c r="C48">
        <v>486.39</v>
      </c>
      <c r="D48">
        <v>0</v>
      </c>
      <c r="E48">
        <v>177.63</v>
      </c>
      <c r="F48">
        <v>120.89999999999999</v>
      </c>
      <c r="G48">
        <v>106.95</v>
      </c>
      <c r="H48">
        <v>80.91</v>
      </c>
    </row>
    <row r="49" spans="2:8" x14ac:dyDescent="0.25">
      <c r="B49" s="9">
        <v>10</v>
      </c>
      <c r="C49">
        <v>412.92000000000013</v>
      </c>
      <c r="D49">
        <v>0</v>
      </c>
      <c r="E49">
        <v>90.210000000000008</v>
      </c>
      <c r="F49">
        <v>122.76000000000005</v>
      </c>
      <c r="G49">
        <v>119.04000000000002</v>
      </c>
      <c r="H49">
        <v>80.910000000000011</v>
      </c>
    </row>
    <row r="50" spans="2:8" x14ac:dyDescent="0.25">
      <c r="B50" s="9">
        <v>11</v>
      </c>
      <c r="C50">
        <v>385.94999999999993</v>
      </c>
      <c r="D50">
        <v>0</v>
      </c>
      <c r="E50">
        <v>94.860000000000014</v>
      </c>
      <c r="F50">
        <v>68.820000000000007</v>
      </c>
      <c r="G50">
        <v>114.39</v>
      </c>
      <c r="H50">
        <v>107.87999999999991</v>
      </c>
    </row>
    <row r="51" spans="2:8" x14ac:dyDescent="0.25">
      <c r="B51" s="9">
        <v>12</v>
      </c>
      <c r="C51">
        <v>319.92000000000007</v>
      </c>
      <c r="D51">
        <v>0</v>
      </c>
      <c r="E51">
        <v>79.050000000000011</v>
      </c>
      <c r="F51">
        <v>40.92</v>
      </c>
      <c r="G51">
        <v>104.16000000000003</v>
      </c>
      <c r="H51">
        <v>95.79</v>
      </c>
    </row>
    <row r="52" spans="2:8" x14ac:dyDescent="0.25">
      <c r="B52" s="9">
        <v>13</v>
      </c>
      <c r="C52">
        <v>425.94000000000005</v>
      </c>
      <c r="D52">
        <v>0</v>
      </c>
      <c r="E52">
        <v>65.100000000000009</v>
      </c>
      <c r="F52">
        <v>188.79000000000002</v>
      </c>
      <c r="G52">
        <v>91.140000000000029</v>
      </c>
      <c r="H52">
        <v>80.91</v>
      </c>
    </row>
    <row r="53" spans="2:8" x14ac:dyDescent="0.25">
      <c r="B53" s="9">
        <v>14</v>
      </c>
      <c r="C53">
        <v>399.90000000000009</v>
      </c>
      <c r="D53">
        <v>0</v>
      </c>
      <c r="E53">
        <v>148.80000000000001</v>
      </c>
      <c r="F53">
        <v>56.730000000000004</v>
      </c>
      <c r="G53">
        <v>112.53</v>
      </c>
      <c r="H53">
        <v>81.84</v>
      </c>
    </row>
    <row r="54" spans="2:8" x14ac:dyDescent="0.25">
      <c r="B54" s="9">
        <v>15</v>
      </c>
      <c r="C54">
        <v>419.43</v>
      </c>
      <c r="D54">
        <v>0</v>
      </c>
      <c r="E54">
        <v>78.12</v>
      </c>
      <c r="F54">
        <v>129.27000000000001</v>
      </c>
      <c r="G54">
        <v>94.860000000000014</v>
      </c>
      <c r="H54">
        <v>117.18</v>
      </c>
    </row>
    <row r="55" spans="2:8" x14ac:dyDescent="0.25">
      <c r="B55" s="9">
        <v>16</v>
      </c>
      <c r="C55">
        <v>449.19000000000005</v>
      </c>
      <c r="D55">
        <v>1</v>
      </c>
      <c r="E55">
        <v>98.580000000000013</v>
      </c>
      <c r="F55">
        <v>148.80000000000001</v>
      </c>
      <c r="G55">
        <v>72.540000000000006</v>
      </c>
      <c r="H55">
        <v>129.27000000000001</v>
      </c>
    </row>
    <row r="56" spans="2:8" x14ac:dyDescent="0.25">
      <c r="B56" s="9">
        <v>17</v>
      </c>
      <c r="C56">
        <v>473.37</v>
      </c>
      <c r="D56">
        <v>0</v>
      </c>
      <c r="E56">
        <v>82.77000000000001</v>
      </c>
      <c r="F56">
        <v>102.30000000000001</v>
      </c>
      <c r="G56">
        <v>172.05</v>
      </c>
      <c r="H56">
        <v>116.25</v>
      </c>
    </row>
    <row r="57" spans="2:8" x14ac:dyDescent="0.25">
      <c r="B57" s="9">
        <v>18</v>
      </c>
      <c r="C57">
        <v>409.20000000000005</v>
      </c>
      <c r="D57">
        <v>0</v>
      </c>
      <c r="E57">
        <v>80.91</v>
      </c>
      <c r="F57">
        <v>113.46000000000001</v>
      </c>
      <c r="G57">
        <v>128.34</v>
      </c>
      <c r="H57">
        <v>86.490000000000009</v>
      </c>
    </row>
    <row r="58" spans="2:8" x14ac:dyDescent="0.25">
      <c r="B58" s="9">
        <v>19</v>
      </c>
      <c r="C58">
        <v>456.63000000000011</v>
      </c>
      <c r="D58">
        <v>0</v>
      </c>
      <c r="E58">
        <v>122.76000000000006</v>
      </c>
      <c r="F58">
        <v>135.78</v>
      </c>
      <c r="G58">
        <v>91.14</v>
      </c>
      <c r="H58">
        <v>106.95000000000006</v>
      </c>
    </row>
    <row r="59" spans="2:8" x14ac:dyDescent="0.25">
      <c r="B59" s="9">
        <v>20</v>
      </c>
      <c r="C59">
        <v>424.0800000000001</v>
      </c>
      <c r="D59">
        <v>0</v>
      </c>
      <c r="E59">
        <v>170.19000000000003</v>
      </c>
      <c r="F59">
        <v>69.750000000000014</v>
      </c>
      <c r="G59">
        <v>116.25000000000001</v>
      </c>
      <c r="H59">
        <v>67.890000000000043</v>
      </c>
    </row>
    <row r="60" spans="2:8" x14ac:dyDescent="0.25">
      <c r="B60" s="9">
        <v>21</v>
      </c>
      <c r="C60">
        <v>385.95</v>
      </c>
      <c r="D60">
        <v>0</v>
      </c>
      <c r="E60">
        <v>123.69</v>
      </c>
      <c r="F60">
        <v>92.070000000000007</v>
      </c>
      <c r="G60">
        <v>122.76</v>
      </c>
      <c r="H60">
        <v>47.430000000000007</v>
      </c>
    </row>
    <row r="61" spans="2:8" x14ac:dyDescent="0.25">
      <c r="B61" s="9">
        <v>22</v>
      </c>
      <c r="C61">
        <v>584.97000000000014</v>
      </c>
      <c r="D61">
        <v>0</v>
      </c>
      <c r="E61">
        <v>128.34</v>
      </c>
      <c r="F61">
        <v>91.140000000000043</v>
      </c>
      <c r="G61">
        <v>203.67000000000002</v>
      </c>
      <c r="H61">
        <v>161.82000000000002</v>
      </c>
    </row>
    <row r="62" spans="2:8" x14ac:dyDescent="0.25">
      <c r="B62" s="9">
        <v>23</v>
      </c>
      <c r="C62">
        <v>607.29</v>
      </c>
      <c r="D62">
        <v>0</v>
      </c>
      <c r="E62">
        <v>186.92999999999998</v>
      </c>
      <c r="F62">
        <v>98.58</v>
      </c>
      <c r="G62">
        <v>129.26999999999998</v>
      </c>
      <c r="H62">
        <v>192.51000000000002</v>
      </c>
    </row>
    <row r="63" spans="2:8" x14ac:dyDescent="0.25">
      <c r="B63" s="9">
        <v>24</v>
      </c>
      <c r="C63">
        <v>448.26</v>
      </c>
      <c r="D63">
        <v>0</v>
      </c>
      <c r="E63">
        <v>170.19</v>
      </c>
      <c r="F63">
        <v>75.33</v>
      </c>
      <c r="G63">
        <v>97.65</v>
      </c>
      <c r="H63">
        <v>105.09</v>
      </c>
    </row>
    <row r="64" spans="2:8" x14ac:dyDescent="0.25">
      <c r="B64" s="9">
        <v>25</v>
      </c>
      <c r="C64">
        <v>553.35000000000014</v>
      </c>
      <c r="D64">
        <v>0</v>
      </c>
      <c r="E64">
        <v>168.33000000000004</v>
      </c>
      <c r="F64">
        <v>101.37000000000002</v>
      </c>
      <c r="G64">
        <v>113.46000000000012</v>
      </c>
      <c r="H64">
        <v>170.19</v>
      </c>
    </row>
    <row r="65" spans="2:8" x14ac:dyDescent="0.25">
      <c r="B65" s="9">
        <v>26</v>
      </c>
      <c r="C65">
        <v>454.77000000000021</v>
      </c>
      <c r="D65">
        <v>0</v>
      </c>
      <c r="E65">
        <v>89.280000000000115</v>
      </c>
      <c r="F65">
        <v>149.73000000000005</v>
      </c>
      <c r="G65">
        <v>70.680000000000007</v>
      </c>
      <c r="H65">
        <v>145.08000000000001</v>
      </c>
    </row>
    <row r="66" spans="2:8" x14ac:dyDescent="0.25">
      <c r="B66" s="9">
        <v>27</v>
      </c>
      <c r="C66">
        <v>514.29000000000008</v>
      </c>
      <c r="D66">
        <v>0</v>
      </c>
      <c r="E66">
        <v>185.07000000000005</v>
      </c>
      <c r="F66">
        <v>145.08000000000001</v>
      </c>
      <c r="G66">
        <v>73.470000000000013</v>
      </c>
      <c r="H66">
        <v>110.67</v>
      </c>
    </row>
    <row r="67" spans="2:8" x14ac:dyDescent="0.25">
      <c r="B67" s="9">
        <v>28</v>
      </c>
      <c r="C67">
        <v>480.81000000000006</v>
      </c>
      <c r="D67">
        <v>0</v>
      </c>
      <c r="E67">
        <v>90.210000000000008</v>
      </c>
      <c r="F67">
        <v>93</v>
      </c>
      <c r="G67">
        <v>106.95</v>
      </c>
      <c r="H67">
        <v>190.65</v>
      </c>
    </row>
    <row r="68" spans="2:8" x14ac:dyDescent="0.25">
      <c r="B68" s="9">
        <v>29</v>
      </c>
      <c r="C68">
        <v>425.01</v>
      </c>
      <c r="D68">
        <v>0</v>
      </c>
      <c r="E68">
        <v>117.18</v>
      </c>
      <c r="F68">
        <v>114.39</v>
      </c>
      <c r="G68">
        <v>54.86999999999999</v>
      </c>
      <c r="H68">
        <v>138.57000000000002</v>
      </c>
    </row>
    <row r="69" spans="2:8" x14ac:dyDescent="0.25">
      <c r="B69" s="9">
        <v>30</v>
      </c>
      <c r="C69">
        <v>428.73</v>
      </c>
      <c r="D69">
        <v>0</v>
      </c>
      <c r="E69">
        <v>139.5</v>
      </c>
      <c r="F69">
        <v>51.15</v>
      </c>
      <c r="G69">
        <v>146.94</v>
      </c>
      <c r="H69">
        <v>91.14</v>
      </c>
    </row>
    <row r="70" spans="2:8" x14ac:dyDescent="0.25">
      <c r="B70" s="9">
        <v>31</v>
      </c>
      <c r="C70">
        <v>502.20000000000005</v>
      </c>
      <c r="D70">
        <v>0</v>
      </c>
      <c r="E70">
        <v>164.61</v>
      </c>
      <c r="F70">
        <v>140.43</v>
      </c>
      <c r="G70">
        <v>127.41000000000001</v>
      </c>
      <c r="H70">
        <v>69.75</v>
      </c>
    </row>
    <row r="71" spans="2:8" x14ac:dyDescent="0.25">
      <c r="B71" s="9" t="s">
        <v>214</v>
      </c>
      <c r="C71">
        <v>13841.190000000002</v>
      </c>
      <c r="D71">
        <v>2</v>
      </c>
      <c r="E71">
        <v>3634.44</v>
      </c>
      <c r="F71">
        <v>3280.1099999999997</v>
      </c>
      <c r="G71">
        <v>3598.1699999999996</v>
      </c>
      <c r="H71">
        <v>3328.4700000000012</v>
      </c>
    </row>
    <row r="75" spans="2:8" x14ac:dyDescent="0.25">
      <c r="B75" s="8" t="s">
        <v>213</v>
      </c>
      <c r="C75" t="s">
        <v>84</v>
      </c>
      <c r="D75" t="s">
        <v>86</v>
      </c>
    </row>
    <row r="76" spans="2:8" x14ac:dyDescent="0.25">
      <c r="B76" s="9" t="s">
        <v>7</v>
      </c>
      <c r="C76">
        <v>13841.190000000002</v>
      </c>
      <c r="D76">
        <v>2</v>
      </c>
    </row>
    <row r="77" spans="2:8" x14ac:dyDescent="0.25">
      <c r="B77" s="9" t="s">
        <v>214</v>
      </c>
      <c r="C77">
        <v>13841.190000000002</v>
      </c>
      <c r="D77">
        <v>2</v>
      </c>
    </row>
    <row r="90" spans="2:8" x14ac:dyDescent="0.25">
      <c r="B90" s="8" t="s">
        <v>213</v>
      </c>
      <c r="C90" t="s">
        <v>84</v>
      </c>
      <c r="D90" t="s">
        <v>86</v>
      </c>
      <c r="E90" t="s">
        <v>148</v>
      </c>
      <c r="F90" t="s">
        <v>149</v>
      </c>
      <c r="G90" t="s">
        <v>150</v>
      </c>
      <c r="H90" t="s">
        <v>151</v>
      </c>
    </row>
    <row r="91" spans="2:8" x14ac:dyDescent="0.25">
      <c r="B91" s="9" t="s">
        <v>7</v>
      </c>
      <c r="C91">
        <v>13841.190000000002</v>
      </c>
      <c r="D91">
        <v>2</v>
      </c>
      <c r="E91">
        <v>3634.44</v>
      </c>
      <c r="F91">
        <v>3280.1099999999997</v>
      </c>
      <c r="G91">
        <v>3598.1699999999996</v>
      </c>
      <c r="H91">
        <v>3328.4700000000012</v>
      </c>
    </row>
    <row r="92" spans="2:8" x14ac:dyDescent="0.25">
      <c r="B92" s="9" t="s">
        <v>8</v>
      </c>
      <c r="C92">
        <v>12063.029999999999</v>
      </c>
      <c r="D92">
        <v>3</v>
      </c>
      <c r="E92">
        <v>2830.92</v>
      </c>
      <c r="F92">
        <v>3090.3900000000003</v>
      </c>
      <c r="G92">
        <v>3317.31</v>
      </c>
      <c r="H92">
        <v>2824.41</v>
      </c>
    </row>
    <row r="93" spans="2:8" x14ac:dyDescent="0.25">
      <c r="B93" s="9" t="s">
        <v>9</v>
      </c>
      <c r="C93">
        <v>13709.130000000003</v>
      </c>
      <c r="D93">
        <v>2</v>
      </c>
      <c r="E93">
        <v>3454.9500000000007</v>
      </c>
      <c r="F93">
        <v>3615.8400000000011</v>
      </c>
      <c r="G93">
        <v>3214.0800000000004</v>
      </c>
      <c r="H93">
        <v>3424.2599999999998</v>
      </c>
    </row>
    <row r="94" spans="2:8" x14ac:dyDescent="0.25">
      <c r="B94" s="9" t="s">
        <v>10</v>
      </c>
      <c r="C94">
        <v>13260.87</v>
      </c>
      <c r="D94">
        <v>3</v>
      </c>
      <c r="E94">
        <v>3604.68</v>
      </c>
      <c r="F94">
        <v>3117.36</v>
      </c>
      <c r="G94">
        <v>3501.4500000000003</v>
      </c>
      <c r="H94">
        <v>3037.380000000001</v>
      </c>
    </row>
    <row r="95" spans="2:8" x14ac:dyDescent="0.25">
      <c r="B95" s="9" t="s">
        <v>11</v>
      </c>
      <c r="C95">
        <v>13957.44</v>
      </c>
      <c r="D95">
        <v>3</v>
      </c>
      <c r="E95">
        <v>3708.8399999999997</v>
      </c>
      <c r="F95">
        <v>3452.1600000000003</v>
      </c>
      <c r="G95">
        <v>3759.9900000000002</v>
      </c>
      <c r="H95">
        <v>3036.4500000000007</v>
      </c>
    </row>
    <row r="96" spans="2:8" x14ac:dyDescent="0.25">
      <c r="B96" s="9" t="s">
        <v>12</v>
      </c>
      <c r="C96">
        <v>13404.090000000002</v>
      </c>
      <c r="D96">
        <v>2</v>
      </c>
      <c r="E96">
        <v>3287.5500000000011</v>
      </c>
      <c r="F96">
        <v>3318.2400000000002</v>
      </c>
      <c r="G96">
        <v>3309.8700000000003</v>
      </c>
      <c r="H96">
        <v>3488.4300000000007</v>
      </c>
    </row>
    <row r="97" spans="2:48" x14ac:dyDescent="0.25">
      <c r="B97" s="9" t="s">
        <v>13</v>
      </c>
      <c r="C97">
        <v>13490.580000000004</v>
      </c>
      <c r="D97">
        <v>1</v>
      </c>
      <c r="E97">
        <v>3257.7900000000009</v>
      </c>
      <c r="F97">
        <v>3717.2100000000005</v>
      </c>
      <c r="G97">
        <v>3520.98</v>
      </c>
      <c r="H97">
        <v>2994.6</v>
      </c>
    </row>
    <row r="98" spans="2:48" x14ac:dyDescent="0.25">
      <c r="B98" s="9" t="s">
        <v>14</v>
      </c>
      <c r="C98">
        <v>13905.359999999999</v>
      </c>
      <c r="D98">
        <v>1</v>
      </c>
      <c r="E98">
        <v>3454.0200000000009</v>
      </c>
      <c r="F98">
        <v>3825.0900000000011</v>
      </c>
      <c r="G98">
        <v>3376.8300000000004</v>
      </c>
      <c r="H98">
        <v>3249.42</v>
      </c>
    </row>
    <row r="99" spans="2:48" x14ac:dyDescent="0.25">
      <c r="B99" s="9" t="s">
        <v>15</v>
      </c>
      <c r="C99">
        <v>13202.280000000002</v>
      </c>
      <c r="D99">
        <v>1</v>
      </c>
      <c r="E99">
        <v>3404.7299999999996</v>
      </c>
      <c r="F99">
        <v>3471.6899999999991</v>
      </c>
      <c r="G99">
        <v>3342.420000000001</v>
      </c>
      <c r="H99">
        <v>2983.44</v>
      </c>
    </row>
    <row r="100" spans="2:48" x14ac:dyDescent="0.25">
      <c r="B100" s="9" t="s">
        <v>16</v>
      </c>
      <c r="C100">
        <v>13704.48</v>
      </c>
      <c r="D100">
        <v>1</v>
      </c>
      <c r="E100">
        <v>3469.8300000000004</v>
      </c>
      <c r="F100">
        <v>3257.79</v>
      </c>
      <c r="G100">
        <v>3797.1900000000005</v>
      </c>
      <c r="H100">
        <v>3179.6699999999996</v>
      </c>
    </row>
    <row r="101" spans="2:48" x14ac:dyDescent="0.25">
      <c r="B101" s="9" t="s">
        <v>17</v>
      </c>
      <c r="C101">
        <v>14118.33</v>
      </c>
      <c r="D101">
        <v>3</v>
      </c>
      <c r="E101">
        <v>3564.690000000001</v>
      </c>
      <c r="F101">
        <v>3791.610000000001</v>
      </c>
      <c r="G101">
        <v>3505.17</v>
      </c>
      <c r="H101">
        <v>3256.86</v>
      </c>
    </row>
    <row r="102" spans="2:48" x14ac:dyDescent="0.25">
      <c r="B102" s="9" t="s">
        <v>18</v>
      </c>
      <c r="C102">
        <v>14782.350000000002</v>
      </c>
      <c r="D102">
        <v>3</v>
      </c>
      <c r="E102">
        <v>3561.9</v>
      </c>
      <c r="F102">
        <v>4089.21</v>
      </c>
      <c r="G102">
        <v>3560.0400000000004</v>
      </c>
      <c r="H102">
        <v>3571.2000000000003</v>
      </c>
    </row>
    <row r="103" spans="2:48" x14ac:dyDescent="0.25">
      <c r="B103" s="9" t="s">
        <v>214</v>
      </c>
      <c r="C103">
        <v>163439.13</v>
      </c>
      <c r="D103">
        <v>25</v>
      </c>
      <c r="E103">
        <v>41234.340000000011</v>
      </c>
      <c r="F103">
        <v>42026.7</v>
      </c>
      <c r="G103">
        <v>41803.5</v>
      </c>
      <c r="H103">
        <v>38374.589999999997</v>
      </c>
    </row>
    <row r="107" spans="2:48" x14ac:dyDescent="0.25">
      <c r="B107" s="8" t="s">
        <v>213</v>
      </c>
      <c r="C107" t="s">
        <v>84</v>
      </c>
      <c r="D107" t="s">
        <v>86</v>
      </c>
      <c r="E107" t="s">
        <v>148</v>
      </c>
      <c r="F107" t="s">
        <v>149</v>
      </c>
      <c r="G107" t="s">
        <v>150</v>
      </c>
      <c r="H107" t="s">
        <v>151</v>
      </c>
      <c r="I107" t="s">
        <v>152</v>
      </c>
      <c r="J107" t="s">
        <v>153</v>
      </c>
      <c r="K107" t="s">
        <v>154</v>
      </c>
      <c r="L107" t="s">
        <v>155</v>
      </c>
      <c r="M107" t="s">
        <v>156</v>
      </c>
      <c r="N107" t="s">
        <v>157</v>
      </c>
      <c r="O107" t="s">
        <v>158</v>
      </c>
      <c r="P107" t="s">
        <v>159</v>
      </c>
      <c r="Q107" t="s">
        <v>160</v>
      </c>
      <c r="R107" t="s">
        <v>161</v>
      </c>
      <c r="S107" t="s">
        <v>162</v>
      </c>
      <c r="T107" t="s">
        <v>163</v>
      </c>
      <c r="U107" t="s">
        <v>164</v>
      </c>
      <c r="V107" t="s">
        <v>165</v>
      </c>
      <c r="W107" t="s">
        <v>166</v>
      </c>
      <c r="X107" t="s">
        <v>167</v>
      </c>
      <c r="Y107" t="s">
        <v>168</v>
      </c>
      <c r="Z107" t="s">
        <v>169</v>
      </c>
      <c r="AA107" t="s">
        <v>170</v>
      </c>
      <c r="AB107" t="s">
        <v>171</v>
      </c>
      <c r="AC107" t="s">
        <v>172</v>
      </c>
      <c r="AD107" t="s">
        <v>173</v>
      </c>
      <c r="AE107" t="s">
        <v>174</v>
      </c>
      <c r="AF107" t="s">
        <v>175</v>
      </c>
      <c r="AG107" t="s">
        <v>176</v>
      </c>
      <c r="AH107" t="s">
        <v>177</v>
      </c>
      <c r="AI107" t="s">
        <v>178</v>
      </c>
      <c r="AJ107" t="s">
        <v>179</v>
      </c>
      <c r="AK107" t="s">
        <v>180</v>
      </c>
      <c r="AL107" t="s">
        <v>181</v>
      </c>
      <c r="AM107" t="s">
        <v>197</v>
      </c>
      <c r="AN107" t="s">
        <v>198</v>
      </c>
      <c r="AO107" t="s">
        <v>199</v>
      </c>
      <c r="AP107" t="s">
        <v>200</v>
      </c>
      <c r="AQ107" t="s">
        <v>201</v>
      </c>
      <c r="AR107" t="s">
        <v>202</v>
      </c>
      <c r="AS107" t="s">
        <v>203</v>
      </c>
      <c r="AT107" t="s">
        <v>204</v>
      </c>
      <c r="AU107" t="s">
        <v>205</v>
      </c>
      <c r="AV107" t="s">
        <v>206</v>
      </c>
    </row>
    <row r="108" spans="2:48" x14ac:dyDescent="0.25">
      <c r="B108" s="9" t="s">
        <v>7</v>
      </c>
      <c r="C108">
        <v>13841.190000000002</v>
      </c>
      <c r="D108">
        <v>2</v>
      </c>
      <c r="E108">
        <v>3634.44</v>
      </c>
      <c r="F108">
        <v>3280.1099999999997</v>
      </c>
      <c r="G108">
        <v>3598.1699999999996</v>
      </c>
      <c r="H108">
        <v>3328.4700000000012</v>
      </c>
      <c r="I108">
        <v>323.64</v>
      </c>
      <c r="J108">
        <v>253.89000000000001</v>
      </c>
      <c r="K108">
        <v>239.94000000000003</v>
      </c>
      <c r="L108">
        <v>304.11000000000007</v>
      </c>
      <c r="M108">
        <v>306.90000000000026</v>
      </c>
      <c r="N108">
        <v>337.59000000000009</v>
      </c>
      <c r="O108">
        <v>306.90000000000009</v>
      </c>
      <c r="P108">
        <v>356.19000000000005</v>
      </c>
      <c r="Q108">
        <v>399.9000000000002</v>
      </c>
      <c r="R108">
        <v>451.05000000000007</v>
      </c>
      <c r="S108">
        <v>237.15000000000003</v>
      </c>
      <c r="T108">
        <v>287.37000000000012</v>
      </c>
      <c r="U108">
        <v>379.44000000000017</v>
      </c>
      <c r="V108">
        <v>339.4500000000001</v>
      </c>
      <c r="W108">
        <v>443.61000000000024</v>
      </c>
      <c r="X108">
        <v>332.01000000000005</v>
      </c>
      <c r="Y108">
        <v>377.58</v>
      </c>
      <c r="Z108">
        <v>509.6400000000001</v>
      </c>
      <c r="AA108">
        <v>439.8900000000001</v>
      </c>
      <c r="AB108">
        <v>252.03000000000006</v>
      </c>
      <c r="AC108">
        <v>316.2000000000001</v>
      </c>
      <c r="AD108">
        <v>299.46000000000004</v>
      </c>
      <c r="AE108">
        <v>423.15000000000003</v>
      </c>
      <c r="AF108">
        <v>246.45000000000013</v>
      </c>
      <c r="AG108">
        <v>385.95</v>
      </c>
      <c r="AH108">
        <v>397.11</v>
      </c>
      <c r="AI108">
        <v>414.78000000000009</v>
      </c>
      <c r="AJ108">
        <v>350.61000000000007</v>
      </c>
      <c r="AK108">
        <v>357.12000000000012</v>
      </c>
      <c r="AL108">
        <v>443.61000000000007</v>
      </c>
      <c r="AM108">
        <v>274.35000000000002</v>
      </c>
      <c r="AN108">
        <v>386.88</v>
      </c>
      <c r="AO108">
        <v>348.75000000000011</v>
      </c>
      <c r="AP108">
        <v>524.52</v>
      </c>
      <c r="AQ108">
        <v>330.15000000000009</v>
      </c>
      <c r="AR108">
        <v>314.3400000000002</v>
      </c>
      <c r="AS108">
        <v>347.82</v>
      </c>
      <c r="AT108">
        <v>305.97000000000014</v>
      </c>
      <c r="AU108">
        <v>304.10999999999996</v>
      </c>
      <c r="AV108">
        <v>465.93</v>
      </c>
    </row>
    <row r="109" spans="2:48" x14ac:dyDescent="0.25">
      <c r="B109" s="9" t="s">
        <v>214</v>
      </c>
      <c r="C109">
        <v>13841.190000000002</v>
      </c>
      <c r="D109">
        <v>2</v>
      </c>
      <c r="E109">
        <v>3634.44</v>
      </c>
      <c r="F109">
        <v>3280.1099999999997</v>
      </c>
      <c r="G109">
        <v>3598.1699999999996</v>
      </c>
      <c r="H109">
        <v>3328.4700000000012</v>
      </c>
      <c r="I109">
        <v>323.64</v>
      </c>
      <c r="J109">
        <v>253.89000000000001</v>
      </c>
      <c r="K109">
        <v>239.94000000000003</v>
      </c>
      <c r="L109">
        <v>304.11000000000007</v>
      </c>
      <c r="M109">
        <v>306.90000000000026</v>
      </c>
      <c r="N109">
        <v>337.59000000000009</v>
      </c>
      <c r="O109">
        <v>306.90000000000009</v>
      </c>
      <c r="P109">
        <v>356.19000000000005</v>
      </c>
      <c r="Q109">
        <v>399.9000000000002</v>
      </c>
      <c r="R109">
        <v>451.05000000000007</v>
      </c>
      <c r="S109">
        <v>237.15000000000003</v>
      </c>
      <c r="T109">
        <v>287.37000000000012</v>
      </c>
      <c r="U109">
        <v>379.44000000000017</v>
      </c>
      <c r="V109">
        <v>339.4500000000001</v>
      </c>
      <c r="W109">
        <v>443.61000000000024</v>
      </c>
      <c r="X109">
        <v>332.01000000000005</v>
      </c>
      <c r="Y109">
        <v>377.58</v>
      </c>
      <c r="Z109">
        <v>509.6400000000001</v>
      </c>
      <c r="AA109">
        <v>439.8900000000001</v>
      </c>
      <c r="AB109">
        <v>252.03000000000006</v>
      </c>
      <c r="AC109">
        <v>316.2000000000001</v>
      </c>
      <c r="AD109">
        <v>299.46000000000004</v>
      </c>
      <c r="AE109">
        <v>423.15000000000003</v>
      </c>
      <c r="AF109">
        <v>246.45000000000013</v>
      </c>
      <c r="AG109">
        <v>385.95</v>
      </c>
      <c r="AH109">
        <v>397.11</v>
      </c>
      <c r="AI109">
        <v>414.78000000000009</v>
      </c>
      <c r="AJ109">
        <v>350.61000000000007</v>
      </c>
      <c r="AK109">
        <v>357.12000000000012</v>
      </c>
      <c r="AL109">
        <v>443.61000000000007</v>
      </c>
      <c r="AM109">
        <v>274.35000000000002</v>
      </c>
      <c r="AN109">
        <v>386.88</v>
      </c>
      <c r="AO109">
        <v>348.75000000000011</v>
      </c>
      <c r="AP109">
        <v>524.52</v>
      </c>
      <c r="AQ109">
        <v>330.15000000000009</v>
      </c>
      <c r="AR109">
        <v>314.3400000000002</v>
      </c>
      <c r="AS109">
        <v>347.82</v>
      </c>
      <c r="AT109">
        <v>305.97000000000014</v>
      </c>
      <c r="AU109">
        <v>304.10999999999996</v>
      </c>
      <c r="AV109">
        <v>465.93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BC20C-797A-4F93-828C-BC56A4BC2D54}">
  <dimension ref="A1:V68"/>
  <sheetViews>
    <sheetView zoomScale="70" zoomScaleNormal="70" workbookViewId="0"/>
  </sheetViews>
  <sheetFormatPr defaultRowHeight="15" x14ac:dyDescent="0.25"/>
  <cols>
    <col min="1" max="1" width="15.7109375" bestFit="1" customWidth="1"/>
    <col min="2" max="2" width="13.7109375" bestFit="1" customWidth="1"/>
    <col min="3" max="3" width="14.28515625" bestFit="1" customWidth="1"/>
    <col min="4" max="4" width="10.5703125" bestFit="1" customWidth="1"/>
    <col min="6" max="6" width="8.5703125" bestFit="1" customWidth="1"/>
    <col min="7" max="7" width="10.7109375" bestFit="1" customWidth="1"/>
    <col min="10" max="11" width="9.85546875" customWidth="1"/>
    <col min="12" max="12" width="14.7109375" bestFit="1" customWidth="1"/>
    <col min="13" max="13" width="8.28515625" customWidth="1"/>
    <col min="14" max="14" width="15" bestFit="1" customWidth="1"/>
  </cols>
  <sheetData>
    <row r="1" spans="1:17" ht="15" customHeight="1" x14ac:dyDescent="0.25">
      <c r="A1" s="5" t="s">
        <v>2</v>
      </c>
      <c r="B1" s="5" t="s">
        <v>3</v>
      </c>
      <c r="G1" s="5" t="s">
        <v>85</v>
      </c>
      <c r="H1" s="7" t="s">
        <v>87</v>
      </c>
      <c r="I1" s="7" t="s">
        <v>5</v>
      </c>
      <c r="J1" s="7" t="s">
        <v>54</v>
      </c>
      <c r="K1" s="7" t="s">
        <v>55</v>
      </c>
      <c r="L1" s="7" t="s">
        <v>56</v>
      </c>
      <c r="M1" t="b">
        <v>0</v>
      </c>
      <c r="N1" s="5" t="s">
        <v>50</v>
      </c>
      <c r="O1" s="5" t="s">
        <v>51</v>
      </c>
      <c r="P1" s="5" t="s">
        <v>48</v>
      </c>
      <c r="Q1" s="5" t="s">
        <v>49</v>
      </c>
    </row>
    <row r="2" spans="1:17" ht="15" customHeight="1" x14ac:dyDescent="0.25">
      <c r="A2">
        <v>1</v>
      </c>
      <c r="B2" t="str">
        <f>CHOOSE(A2,"LOGIN","LOGOUT")</f>
        <v>LOGIN</v>
      </c>
      <c r="G2" t="s">
        <v>7</v>
      </c>
      <c r="H2" t="b">
        <f>IF(ISNA(MATCH(ControlA!C1,G2:G13,0)),TRUE)</f>
        <v>0</v>
      </c>
      <c r="I2">
        <f>IF(ISNUMBER(ControlA!B40),ControlA!B40,"")</f>
        <v>1</v>
      </c>
      <c r="J2" s="17">
        <f>IFERROR(IF($H$2,NA(),GETPIVOTDATA(""&amp;$J$1,ControlA!$B$39,"Day",I2))-SUM(N2:Q2),0)</f>
        <v>1375.44</v>
      </c>
      <c r="K2" s="17">
        <f>IFERROR(GETPIVOTDATA(""&amp;$J$1,ControlA!$B$3,"Day",I2)-SUM(N2:Q2),0)</f>
        <v>1375.44</v>
      </c>
      <c r="L2">
        <f>GETPIVOTDATA(""&amp;$L$1,ControlA!$B$39,"Day",I2)</f>
        <v>4</v>
      </c>
      <c r="M2" s="17">
        <f t="shared" ref="M2:M32" si="0">IFERROR(IF(AND(L2,$M$1),J2,0),0)</f>
        <v>0</v>
      </c>
      <c r="N2">
        <f>IF($B$23,0,IFERROR(GETPIVOTDATA(""&amp;N$1,ControlA!$B$39,"Day",$I2),0))</f>
        <v>0</v>
      </c>
      <c r="O2">
        <f>IF($B$24,0,IFERROR(GETPIVOTDATA(""&amp;O$1,ControlA!$B$39,"Day",$I2),0))</f>
        <v>0</v>
      </c>
      <c r="P2">
        <f>IF($B$25,0,IFERROR(GETPIVOTDATA(""&amp;P$1,ControlA!$B$39,"Day",$I2),0))</f>
        <v>0</v>
      </c>
      <c r="Q2">
        <f>IF($B$26,0,IFERROR(GETPIVOTDATA(""&amp;Q$1,ControlA!$B$39,"Day",$I2),0))</f>
        <v>0</v>
      </c>
    </row>
    <row r="3" spans="1:17" x14ac:dyDescent="0.25">
      <c r="D3" s="5" t="s">
        <v>26</v>
      </c>
      <c r="G3" t="s">
        <v>8</v>
      </c>
      <c r="I3">
        <f>IF(ISNUMBER(ControlA!B41),ControlA!B41,"")</f>
        <v>2</v>
      </c>
      <c r="J3" s="17">
        <f>IFERROR(IF($H$2,NA(),GETPIVOTDATA(""&amp;$J$1,ControlA!$B$39,"Day",I3))-SUM(N3:Q3),0)</f>
        <v>1576.56</v>
      </c>
      <c r="K3" s="17">
        <f>IFERROR(GETPIVOTDATA(""&amp;$J$1,ControlA!$B$3,"Day",I3)-SUM(N3:Q3),0)</f>
        <v>1576.56</v>
      </c>
      <c r="L3">
        <f>GETPIVOTDATA(""&amp;$L$1,ControlA!$B$39,"Day",I3)</f>
        <v>0</v>
      </c>
      <c r="M3" s="17">
        <f t="shared" si="0"/>
        <v>0</v>
      </c>
      <c r="N3">
        <f>IF($B$23,0,IFERROR(GETPIVOTDATA(""&amp;N$1,ControlA!$B$39,"Day",$I3),0))</f>
        <v>0</v>
      </c>
      <c r="O3">
        <f>IF($B$24,0,IFERROR(GETPIVOTDATA(""&amp;O$1,ControlA!$B$39,"Day",$I3),0))</f>
        <v>0</v>
      </c>
      <c r="P3">
        <f>IF($B$25,0,IFERROR(GETPIVOTDATA(""&amp;P$1,ControlA!$B$39,"Day",$I3),0))</f>
        <v>0</v>
      </c>
      <c r="Q3">
        <f>IF($B$26,0,IFERROR(GETPIVOTDATA(""&amp;Q$1,ControlA!$B$39,"Day",$I3),0))</f>
        <v>0</v>
      </c>
    </row>
    <row r="4" spans="1:17" x14ac:dyDescent="0.25">
      <c r="A4" s="5" t="s">
        <v>66</v>
      </c>
      <c r="D4" s="14">
        <v>0.2</v>
      </c>
      <c r="E4" s="5" t="s">
        <v>28</v>
      </c>
      <c r="F4" s="5"/>
      <c r="G4" t="s">
        <v>9</v>
      </c>
      <c r="I4">
        <f>IF(ISNUMBER(ControlA!B42),ControlA!B42,"")</f>
        <v>3</v>
      </c>
      <c r="J4" s="17">
        <f>IFERROR(IF($H$2,NA(),GETPIVOTDATA(""&amp;$J$1,ControlA!$B$39,"Day",I4))-SUM(N4:Q4),0)</f>
        <v>1698.4900000000002</v>
      </c>
      <c r="K4" s="17">
        <f>IFERROR(GETPIVOTDATA(""&amp;$J$1,ControlA!$B$3,"Day",I4)-SUM(N4:Q4),0)</f>
        <v>1698.4900000000002</v>
      </c>
      <c r="L4">
        <f>GETPIVOTDATA(""&amp;$L$1,ControlA!$B$39,"Day",I4)</f>
        <v>0</v>
      </c>
      <c r="M4" s="17">
        <f t="shared" si="0"/>
        <v>0</v>
      </c>
      <c r="N4">
        <f>IF($B$23,0,IFERROR(GETPIVOTDATA(""&amp;N$1,ControlA!$B$39,"Day",$I4),0))</f>
        <v>0</v>
      </c>
      <c r="O4">
        <f>IF($B$24,0,IFERROR(GETPIVOTDATA(""&amp;O$1,ControlA!$B$39,"Day",$I4),0))</f>
        <v>0</v>
      </c>
      <c r="P4">
        <f>IF($B$25,0,IFERROR(GETPIVOTDATA(""&amp;P$1,ControlA!$B$39,"Day",$I4),0))</f>
        <v>0</v>
      </c>
      <c r="Q4">
        <f>IF($B$26,0,IFERROR(GETPIVOTDATA(""&amp;Q$1,ControlA!$B$39,"Day",$I4),0))</f>
        <v>0</v>
      </c>
    </row>
    <row r="5" spans="1:17" x14ac:dyDescent="0.25">
      <c r="A5" t="s">
        <v>19</v>
      </c>
      <c r="B5" s="10">
        <f>GETPIVOTDATA("Average of CAC",ControlA!$K$4)</f>
        <v>0.44932822580645165</v>
      </c>
      <c r="C5" s="10">
        <f>1-B5</f>
        <v>0.55067177419354829</v>
      </c>
      <c r="D5" s="10">
        <f>$D$4</f>
        <v>0.2</v>
      </c>
      <c r="E5" t="str">
        <f>A5&amp;" "&amp;TEXT(B5,"0%")</f>
        <v>CAC 45%</v>
      </c>
      <c r="G5" t="s">
        <v>10</v>
      </c>
      <c r="I5">
        <f>IF(ISNUMBER(ControlA!B43),ControlA!B43,"")</f>
        <v>4</v>
      </c>
      <c r="J5" s="17">
        <f>IFERROR(IF($H$2,NA(),GETPIVOTDATA(""&amp;$J$1,ControlA!$B$39,"Day",I5))-SUM(N5:Q5),0)</f>
        <v>1649.39</v>
      </c>
      <c r="K5" s="17">
        <f>IFERROR(GETPIVOTDATA(""&amp;$J$1,ControlA!$B$3,"Day",I5)-SUM(N5:Q5),0)</f>
        <v>1649.39</v>
      </c>
      <c r="L5">
        <f>GETPIVOTDATA(""&amp;$L$1,ControlA!$B$39,"Day",I5)</f>
        <v>0</v>
      </c>
      <c r="M5" s="17">
        <f t="shared" si="0"/>
        <v>0</v>
      </c>
      <c r="N5">
        <f>IF($B$23,0,IFERROR(GETPIVOTDATA(""&amp;N$1,ControlA!$B$39,"Day",$I5),0))</f>
        <v>0</v>
      </c>
      <c r="O5">
        <f>IF($B$24,0,IFERROR(GETPIVOTDATA(""&amp;O$1,ControlA!$B$39,"Day",$I5),0))</f>
        <v>0</v>
      </c>
      <c r="P5">
        <f>IF($B$25,0,IFERROR(GETPIVOTDATA(""&amp;P$1,ControlA!$B$39,"Day",$I5),0))</f>
        <v>0</v>
      </c>
      <c r="Q5">
        <f>IF($B$26,0,IFERROR(GETPIVOTDATA(""&amp;Q$1,ControlA!$B$39,"Day",$I5),0))</f>
        <v>0</v>
      </c>
    </row>
    <row r="6" spans="1:17" x14ac:dyDescent="0.25">
      <c r="A6" t="s">
        <v>20</v>
      </c>
      <c r="B6" s="10">
        <f>GETPIVOTDATA("Average of ROI",ControlA!$K$4)</f>
        <v>0.61910322580645194</v>
      </c>
      <c r="C6" s="10">
        <f>1-B6</f>
        <v>0.38089677419354806</v>
      </c>
      <c r="D6" s="10">
        <f>$D$4</f>
        <v>0.2</v>
      </c>
      <c r="E6" t="str">
        <f>A6&amp;" "&amp;TEXT(B6,"0%")</f>
        <v>ROI 62%</v>
      </c>
      <c r="G6" t="s">
        <v>11</v>
      </c>
      <c r="I6">
        <f>IF(ISNUMBER(ControlA!B44),ControlA!B44,"")</f>
        <v>5</v>
      </c>
      <c r="J6" s="17">
        <f>IFERROR(IF($H$2,NA(),GETPIVOTDATA(""&amp;$J$1,ControlA!$B$39,"Day",I6))-SUM(N6:Q6),0)</f>
        <v>1686.98</v>
      </c>
      <c r="K6" s="17">
        <f>IFERROR(GETPIVOTDATA(""&amp;$J$1,ControlA!$B$3,"Day",I6)-SUM(N6:Q6),0)</f>
        <v>1686.98</v>
      </c>
      <c r="L6">
        <f>GETPIVOTDATA(""&amp;$L$1,ControlA!$B$39,"Day",I6)</f>
        <v>0</v>
      </c>
      <c r="M6" s="17">
        <f t="shared" si="0"/>
        <v>0</v>
      </c>
      <c r="N6">
        <f>IF($B$23,0,IFERROR(GETPIVOTDATA(""&amp;N$1,ControlA!$B$39,"Day",$I6),0))</f>
        <v>0</v>
      </c>
      <c r="O6">
        <f>IF($B$24,0,IFERROR(GETPIVOTDATA(""&amp;O$1,ControlA!$B$39,"Day",$I6),0))</f>
        <v>0</v>
      </c>
      <c r="P6">
        <f>IF($B$25,0,IFERROR(GETPIVOTDATA(""&amp;P$1,ControlA!$B$39,"Day",$I6),0))</f>
        <v>0</v>
      </c>
      <c r="Q6">
        <f>IF($B$26,0,IFERROR(GETPIVOTDATA(""&amp;Q$1,ControlA!$B$39,"Day",$I6),0))</f>
        <v>0</v>
      </c>
    </row>
    <row r="7" spans="1:17" x14ac:dyDescent="0.25">
      <c r="A7" t="s">
        <v>21</v>
      </c>
      <c r="B7" s="10">
        <f>GETPIVOTDATA("Average of CPA",ControlA!$K$4)</f>
        <v>0.69964758064516153</v>
      </c>
      <c r="C7" s="10">
        <f>1-B7</f>
        <v>0.30035241935483847</v>
      </c>
      <c r="D7" s="10">
        <f>$D$4</f>
        <v>0.2</v>
      </c>
      <c r="E7" t="str">
        <f>A7&amp;" "&amp;TEXT(B7,"0%")</f>
        <v>CPA 70%</v>
      </c>
      <c r="G7" t="s">
        <v>12</v>
      </c>
      <c r="I7">
        <f>IF(ISNUMBER(ControlA!B45),ControlA!B45,"")</f>
        <v>6</v>
      </c>
      <c r="J7" s="17">
        <f>IFERROR(IF($H$2,NA(),GETPIVOTDATA(""&amp;$J$1,ControlA!$B$39,"Day",I7))-SUM(N7:Q7),0)</f>
        <v>1887.96</v>
      </c>
      <c r="K7" s="17">
        <f>IFERROR(GETPIVOTDATA(""&amp;$J$1,ControlA!$B$3,"Day",I7)-SUM(N7:Q7),0)</f>
        <v>1887.96</v>
      </c>
      <c r="L7">
        <f>GETPIVOTDATA(""&amp;$L$1,ControlA!$B$39,"Day",I7)</f>
        <v>0</v>
      </c>
      <c r="M7" s="17">
        <f t="shared" si="0"/>
        <v>0</v>
      </c>
      <c r="N7">
        <f>IF($B$23,0,IFERROR(GETPIVOTDATA(""&amp;N$1,ControlA!$B$39,"Day",$I7),0))</f>
        <v>0</v>
      </c>
      <c r="O7">
        <f>IF($B$24,0,IFERROR(GETPIVOTDATA(""&amp;O$1,ControlA!$B$39,"Day",$I7),0))</f>
        <v>0</v>
      </c>
      <c r="P7">
        <f>IF($B$25,0,IFERROR(GETPIVOTDATA(""&amp;P$1,ControlA!$B$39,"Day",$I7),0))</f>
        <v>0</v>
      </c>
      <c r="Q7">
        <f>IF($B$26,0,IFERROR(GETPIVOTDATA(""&amp;Q$1,ControlA!$B$39,"Day",$I7),0))</f>
        <v>0</v>
      </c>
    </row>
    <row r="8" spans="1:17" x14ac:dyDescent="0.25">
      <c r="A8" t="s">
        <v>23</v>
      </c>
      <c r="B8" s="10">
        <f>GETPIVOTDATA("Average of EPC",ControlA!$K$4)</f>
        <v>0.77419758064516131</v>
      </c>
      <c r="C8" s="10">
        <f>1-B8</f>
        <v>0.22580241935483869</v>
      </c>
      <c r="D8" s="10">
        <f>$D$4</f>
        <v>0.2</v>
      </c>
      <c r="E8" t="str">
        <f>A8&amp;" "&amp;TEXT(B8,"0%")</f>
        <v>EPC 77%</v>
      </c>
      <c r="G8" t="s">
        <v>13</v>
      </c>
      <c r="I8">
        <f>IF(ISNUMBER(ControlA!B46),ControlA!B46,"")</f>
        <v>7</v>
      </c>
      <c r="J8" s="17">
        <f>IFERROR(IF($H$2,NA(),GETPIVOTDATA(""&amp;$J$1,ControlA!$B$39,"Day",I8))-SUM(N8:Q8),0)</f>
        <v>1874.16</v>
      </c>
      <c r="K8" s="17">
        <f>IFERROR(GETPIVOTDATA(""&amp;$J$1,ControlA!$B$3,"Day",I8)-SUM(N8:Q8),0)</f>
        <v>1874.16</v>
      </c>
      <c r="L8">
        <f>GETPIVOTDATA(""&amp;$L$1,ControlA!$B$39,"Day",I8)</f>
        <v>0</v>
      </c>
      <c r="M8" s="17">
        <f t="shared" si="0"/>
        <v>0</v>
      </c>
      <c r="N8">
        <f>IF($B$23,0,IFERROR(GETPIVOTDATA(""&amp;N$1,ControlA!$B$39,"Day",$I8),0))</f>
        <v>0</v>
      </c>
      <c r="O8">
        <f>IF($B$24,0,IFERROR(GETPIVOTDATA(""&amp;O$1,ControlA!$B$39,"Day",$I8),0))</f>
        <v>0</v>
      </c>
      <c r="P8">
        <f>IF($B$25,0,IFERROR(GETPIVOTDATA(""&amp;P$1,ControlA!$B$39,"Day",$I8),0))</f>
        <v>0</v>
      </c>
      <c r="Q8">
        <f>IF($B$26,0,IFERROR(GETPIVOTDATA(""&amp;Q$1,ControlA!$B$39,"Day",$I8),0))</f>
        <v>0</v>
      </c>
    </row>
    <row r="9" spans="1:17" x14ac:dyDescent="0.25">
      <c r="A9" t="s">
        <v>22</v>
      </c>
      <c r="B9" s="10">
        <f>GETPIVOTDATA("Average of APR",ControlA!$K$4)</f>
        <v>0.79299919354838733</v>
      </c>
      <c r="C9" s="10">
        <f>1-B9</f>
        <v>0.20700080645161267</v>
      </c>
      <c r="D9" s="10">
        <f>$D$4</f>
        <v>0.2</v>
      </c>
      <c r="E9" t="str">
        <f>A9&amp;" "&amp;TEXT(B9,"0%")</f>
        <v>APR 79%</v>
      </c>
      <c r="G9" t="s">
        <v>14</v>
      </c>
      <c r="I9">
        <f>IF(ISNUMBER(ControlA!B47),ControlA!B47,"")</f>
        <v>8</v>
      </c>
      <c r="J9" s="17">
        <f>IFERROR(IF($H$2,NA(),GETPIVOTDATA(""&amp;$J$1,ControlA!$B$39,"Day",I9))-SUM(N9:Q9),0)</f>
        <v>1996.9600000000005</v>
      </c>
      <c r="K9" s="17">
        <f>IFERROR(GETPIVOTDATA(""&amp;$J$1,ControlA!$B$3,"Day",I9)-SUM(N9:Q9),0)</f>
        <v>1996.9600000000005</v>
      </c>
      <c r="L9">
        <f>GETPIVOTDATA(""&amp;$L$1,ControlA!$B$39,"Day",I9)</f>
        <v>0</v>
      </c>
      <c r="M9" s="17">
        <f t="shared" si="0"/>
        <v>0</v>
      </c>
      <c r="N9">
        <f>IF($B$23,0,IFERROR(GETPIVOTDATA(""&amp;N$1,ControlA!$B$39,"Day",$I9),0))</f>
        <v>0</v>
      </c>
      <c r="O9">
        <f>IF($B$24,0,IFERROR(GETPIVOTDATA(""&amp;O$1,ControlA!$B$39,"Day",$I9),0))</f>
        <v>0</v>
      </c>
      <c r="P9">
        <f>IF($B$25,0,IFERROR(GETPIVOTDATA(""&amp;P$1,ControlA!$B$39,"Day",$I9),0))</f>
        <v>0</v>
      </c>
      <c r="Q9">
        <f>IF($B$26,0,IFERROR(GETPIVOTDATA(""&amp;Q$1,ControlA!$B$39,"Day",$I9),0))</f>
        <v>0</v>
      </c>
    </row>
    <row r="10" spans="1:17" x14ac:dyDescent="0.25">
      <c r="A10" t="s">
        <v>27</v>
      </c>
      <c r="B10" s="11" t="s">
        <v>24</v>
      </c>
      <c r="C10" s="11" t="s">
        <v>25</v>
      </c>
      <c r="G10" t="s">
        <v>15</v>
      </c>
      <c r="I10">
        <f>IF(ISNUMBER(ControlA!B48),ControlA!B48,"")</f>
        <v>9</v>
      </c>
      <c r="J10" s="17">
        <f>IFERROR(IF($H$2,NA(),GETPIVOTDATA(""&amp;$J$1,ControlA!$B$39,"Day",I10))-SUM(N10:Q10),0)</f>
        <v>1963.4900000000002</v>
      </c>
      <c r="K10" s="17">
        <f>IFERROR(GETPIVOTDATA(""&amp;$J$1,ControlA!$B$3,"Day",I10)-SUM(N10:Q10),0)</f>
        <v>1963.4900000000002</v>
      </c>
      <c r="L10">
        <f>GETPIVOTDATA(""&amp;$L$1,ControlA!$B$39,"Day",I10)</f>
        <v>0</v>
      </c>
      <c r="M10" s="17">
        <f t="shared" si="0"/>
        <v>0</v>
      </c>
      <c r="N10">
        <f>IF($B$23,0,IFERROR(GETPIVOTDATA(""&amp;N$1,ControlA!$B$39,"Day",$I10),0))</f>
        <v>0</v>
      </c>
      <c r="O10">
        <f>IF($B$24,0,IFERROR(GETPIVOTDATA(""&amp;O$1,ControlA!$B$39,"Day",$I10),0))</f>
        <v>0</v>
      </c>
      <c r="P10">
        <f>IF($B$25,0,IFERROR(GETPIVOTDATA(""&amp;P$1,ControlA!$B$39,"Day",$I10),0))</f>
        <v>0</v>
      </c>
      <c r="Q10">
        <f>IF($B$26,0,IFERROR(GETPIVOTDATA(""&amp;Q$1,ControlA!$B$39,"Day",$I10),0))</f>
        <v>0</v>
      </c>
    </row>
    <row r="11" spans="1:17" x14ac:dyDescent="0.25">
      <c r="A11" s="10">
        <f>AVERAGE(B5:B9)</f>
        <v>0.66705516129032283</v>
      </c>
      <c r="B11" s="12">
        <f>SIN(B9/SUM(B9:D9)*2*PI())*-1*ABS(C12)</f>
        <v>0.84711967750647621</v>
      </c>
      <c r="C11" s="12">
        <f>COS((1-B9/SUM(B9:D9))*2*PI())*-1*ABS(C12)</f>
        <v>0.53140215654560896</v>
      </c>
      <c r="D11" s="13"/>
      <c r="G11" t="s">
        <v>16</v>
      </c>
      <c r="I11">
        <f>IF(ISNUMBER(ControlA!B49),ControlA!B49,"")</f>
        <v>10</v>
      </c>
      <c r="J11" s="17">
        <f>IFERROR(IF($H$2,NA(),GETPIVOTDATA(""&amp;$J$1,ControlA!$B$39,"Day",I11))-SUM(N11:Q11),0)</f>
        <v>1816.2200000000003</v>
      </c>
      <c r="K11" s="17">
        <f>IFERROR(GETPIVOTDATA(""&amp;$J$1,ControlA!$B$3,"Day",I11)-SUM(N11:Q11),0)</f>
        <v>1816.2200000000003</v>
      </c>
      <c r="L11">
        <f>GETPIVOTDATA(""&amp;$L$1,ControlA!$B$39,"Day",I11)</f>
        <v>0</v>
      </c>
      <c r="M11" s="17">
        <f t="shared" si="0"/>
        <v>0</v>
      </c>
      <c r="N11">
        <f>IF($B$23,0,IFERROR(GETPIVOTDATA(""&amp;N$1,ControlA!$B$39,"Day",$I11),0))</f>
        <v>0</v>
      </c>
      <c r="O11">
        <f>IF($B$24,0,IFERROR(GETPIVOTDATA(""&amp;O$1,ControlA!$B$39,"Day",$I11),0))</f>
        <v>0</v>
      </c>
      <c r="P11">
        <f>IF($B$25,0,IFERROR(GETPIVOTDATA(""&amp;P$1,ControlA!$B$39,"Day",$I11),0))</f>
        <v>0</v>
      </c>
      <c r="Q11">
        <f>IF($B$26,0,IFERROR(GETPIVOTDATA(""&amp;Q$1,ControlA!$B$39,"Day",$I11),0))</f>
        <v>0</v>
      </c>
    </row>
    <row r="12" spans="1:17" x14ac:dyDescent="0.25">
      <c r="B12" s="12">
        <v>0</v>
      </c>
      <c r="C12" s="12">
        <v>-1</v>
      </c>
      <c r="E12" s="10"/>
      <c r="F12" s="10"/>
      <c r="G12" t="s">
        <v>17</v>
      </c>
      <c r="I12">
        <f>IF(ISNUMBER(ControlA!B50),ControlA!B50,"")</f>
        <v>11</v>
      </c>
      <c r="J12" s="17">
        <f>IFERROR(IF($H$2,NA(),GETPIVOTDATA(""&amp;$J$1,ControlA!$B$39,"Day",I12))-SUM(N12:Q12),0)</f>
        <v>1918.85</v>
      </c>
      <c r="K12" s="17">
        <f>IFERROR(GETPIVOTDATA(""&amp;$J$1,ControlA!$B$3,"Day",I12)-SUM(N12:Q12),0)</f>
        <v>1918.85</v>
      </c>
      <c r="L12">
        <f>GETPIVOTDATA(""&amp;$L$1,ControlA!$B$39,"Day",I12)</f>
        <v>0</v>
      </c>
      <c r="M12" s="17">
        <f t="shared" si="0"/>
        <v>0</v>
      </c>
      <c r="N12">
        <f>IF($B$23,0,IFERROR(GETPIVOTDATA(""&amp;N$1,ControlA!$B$39,"Day",$I12),0))</f>
        <v>0</v>
      </c>
      <c r="O12">
        <f>IF($B$24,0,IFERROR(GETPIVOTDATA(""&amp;O$1,ControlA!$B$39,"Day",$I12),0))</f>
        <v>0</v>
      </c>
      <c r="P12">
        <f>IF($B$25,0,IFERROR(GETPIVOTDATA(""&amp;P$1,ControlA!$B$39,"Day",$I12),0))</f>
        <v>0</v>
      </c>
      <c r="Q12">
        <f>IF($B$26,0,IFERROR(GETPIVOTDATA(""&amp;Q$1,ControlA!$B$39,"Day",$I12),0))</f>
        <v>0</v>
      </c>
    </row>
    <row r="13" spans="1:17" x14ac:dyDescent="0.25">
      <c r="B13" s="11">
        <f>SIN(B8/SUM(B8:D8)*2*PI())*-1*ABS(C14)</f>
        <v>0.71170979405904555</v>
      </c>
      <c r="C13" s="11">
        <f>COS((1-B8/SUM(B8:D8))*2*PI())*-1*ABS(C14)</f>
        <v>0.5508803581908065</v>
      </c>
      <c r="D13" s="13"/>
      <c r="E13" s="10"/>
      <c r="F13" s="10"/>
      <c r="G13" t="s">
        <v>18</v>
      </c>
      <c r="I13">
        <f>IF(ISNUMBER(ControlA!B51),ControlA!B51,"")</f>
        <v>12</v>
      </c>
      <c r="J13" s="17">
        <f>IFERROR(IF($H$2,NA(),GETPIVOTDATA(""&amp;$J$1,ControlA!$B$39,"Day",I13))-SUM(N13:Q13),0)</f>
        <v>1988.62</v>
      </c>
      <c r="K13" s="17">
        <f>IFERROR(GETPIVOTDATA(""&amp;$J$1,ControlA!$B$3,"Day",I13)-SUM(N13:Q13),0)</f>
        <v>1988.62</v>
      </c>
      <c r="L13">
        <f>GETPIVOTDATA(""&amp;$L$1,ControlA!$B$39,"Day",I13)</f>
        <v>0</v>
      </c>
      <c r="M13" s="17">
        <f t="shared" si="0"/>
        <v>0</v>
      </c>
      <c r="N13">
        <f>IF($B$23,0,IFERROR(GETPIVOTDATA(""&amp;N$1,ControlA!$B$39,"Day",$I13),0))</f>
        <v>0</v>
      </c>
      <c r="O13">
        <f>IF($B$24,0,IFERROR(GETPIVOTDATA(""&amp;O$1,ControlA!$B$39,"Day",$I13),0))</f>
        <v>0</v>
      </c>
      <c r="P13">
        <f>IF($B$25,0,IFERROR(GETPIVOTDATA(""&amp;P$1,ControlA!$B$39,"Day",$I13),0))</f>
        <v>0</v>
      </c>
      <c r="Q13">
        <f>IF($B$26,0,IFERROR(GETPIVOTDATA(""&amp;Q$1,ControlA!$B$39,"Day",$I13),0))</f>
        <v>0</v>
      </c>
    </row>
    <row r="14" spans="1:17" x14ac:dyDescent="0.25">
      <c r="B14" s="11">
        <v>0</v>
      </c>
      <c r="C14" s="11">
        <v>-0.9</v>
      </c>
      <c r="I14">
        <f>IF(ISNUMBER(ControlA!B52),ControlA!B52,"")</f>
        <v>13</v>
      </c>
      <c r="J14" s="17">
        <f>IFERROR(IF($H$2,NA(),GETPIVOTDATA(""&amp;$J$1,ControlA!$B$39,"Day",I14))-SUM(N14:Q14),0)</f>
        <v>1855.2400000000002</v>
      </c>
      <c r="K14" s="17">
        <f>IFERROR(GETPIVOTDATA(""&amp;$J$1,ControlA!$B$3,"Day",I14)-SUM(N14:Q14),0)</f>
        <v>1855.2400000000002</v>
      </c>
      <c r="L14">
        <f>GETPIVOTDATA(""&amp;$L$1,ControlA!$B$39,"Day",I14)</f>
        <v>0</v>
      </c>
      <c r="M14" s="17">
        <f t="shared" si="0"/>
        <v>0</v>
      </c>
      <c r="N14">
        <f>IF($B$23,0,IFERROR(GETPIVOTDATA(""&amp;N$1,ControlA!$B$39,"Day",$I14),0))</f>
        <v>0</v>
      </c>
      <c r="O14">
        <f>IF($B$24,0,IFERROR(GETPIVOTDATA(""&amp;O$1,ControlA!$B$39,"Day",$I14),0))</f>
        <v>0</v>
      </c>
      <c r="P14">
        <f>IF($B$25,0,IFERROR(GETPIVOTDATA(""&amp;P$1,ControlA!$B$39,"Day",$I14),0))</f>
        <v>0</v>
      </c>
      <c r="Q14">
        <f>IF($B$26,0,IFERROR(GETPIVOTDATA(""&amp;Q$1,ControlA!$B$39,"Day",$I14),0))</f>
        <v>0</v>
      </c>
    </row>
    <row r="15" spans="1:17" x14ac:dyDescent="0.25">
      <c r="B15" s="11">
        <f>SIN(B7/SUM(B7:D7)*2*PI())*-1*ABS(C16)</f>
        <v>0.39872088372278225</v>
      </c>
      <c r="C15" s="11">
        <f>COS((1-B7/SUM(B7:D7))*2*PI())*-1*ABS(C16)</f>
        <v>0.69355724845417299</v>
      </c>
      <c r="D15" s="13"/>
      <c r="I15">
        <f>IF(ISNUMBER(ControlA!B53),ControlA!B53,"")</f>
        <v>14</v>
      </c>
      <c r="J15" s="17">
        <f>IFERROR(IF($H$2,NA(),GETPIVOTDATA(""&amp;$J$1,ControlA!$B$39,"Day",I15))-SUM(N15:Q15),0)</f>
        <v>1925.1000000000004</v>
      </c>
      <c r="K15" s="17">
        <f>IFERROR(GETPIVOTDATA(""&amp;$J$1,ControlA!$B$3,"Day",I15)-SUM(N15:Q15),0)</f>
        <v>1925.1000000000004</v>
      </c>
      <c r="L15">
        <f>GETPIVOTDATA(""&amp;$L$1,ControlA!$B$39,"Day",I15)</f>
        <v>0</v>
      </c>
      <c r="M15" s="17">
        <f t="shared" si="0"/>
        <v>0</v>
      </c>
      <c r="N15">
        <f>IF($B$23,0,IFERROR(GETPIVOTDATA(""&amp;N$1,ControlA!$B$39,"Day",$I15),0))</f>
        <v>0</v>
      </c>
      <c r="O15">
        <f>IF($B$24,0,IFERROR(GETPIVOTDATA(""&amp;O$1,ControlA!$B$39,"Day",$I15),0))</f>
        <v>0</v>
      </c>
      <c r="P15">
        <f>IF($B$25,0,IFERROR(GETPIVOTDATA(""&amp;P$1,ControlA!$B$39,"Day",$I15),0))</f>
        <v>0</v>
      </c>
      <c r="Q15">
        <f>IF($B$26,0,IFERROR(GETPIVOTDATA(""&amp;Q$1,ControlA!$B$39,"Day",$I15),0))</f>
        <v>0</v>
      </c>
    </row>
    <row r="16" spans="1:17" x14ac:dyDescent="0.25">
      <c r="B16" s="11">
        <v>0</v>
      </c>
      <c r="C16" s="11">
        <v>-0.8</v>
      </c>
      <c r="I16">
        <f>IF(ISNUMBER(ControlA!B54),ControlA!B54,"")</f>
        <v>15</v>
      </c>
      <c r="J16" s="17">
        <f>IFERROR(IF($H$2,NA(),GETPIVOTDATA(""&amp;$J$1,ControlA!$B$39,"Day",I16))-SUM(N16:Q16),0)</f>
        <v>2045.8300000000002</v>
      </c>
      <c r="K16" s="17">
        <f>IFERROR(GETPIVOTDATA(""&amp;$J$1,ControlA!$B$3,"Day",I16)-SUM(N16:Q16),0)</f>
        <v>2045.8300000000002</v>
      </c>
      <c r="L16">
        <f>GETPIVOTDATA(""&amp;$L$1,ControlA!$B$39,"Day",I16)</f>
        <v>0</v>
      </c>
      <c r="M16" s="17">
        <f t="shared" si="0"/>
        <v>0</v>
      </c>
      <c r="N16">
        <f>IF($B$23,0,IFERROR(GETPIVOTDATA(""&amp;N$1,ControlA!$B$39,"Day",$I16),0))</f>
        <v>0</v>
      </c>
      <c r="O16">
        <f>IF($B$24,0,IFERROR(GETPIVOTDATA(""&amp;O$1,ControlA!$B$39,"Day",$I16),0))</f>
        <v>0</v>
      </c>
      <c r="P16">
        <f>IF($B$25,0,IFERROR(GETPIVOTDATA(""&amp;P$1,ControlA!$B$39,"Day",$I16),0))</f>
        <v>0</v>
      </c>
      <c r="Q16">
        <f>IF($B$26,0,IFERROR(GETPIVOTDATA(""&amp;Q$1,ControlA!$B$39,"Day",$I16),0))</f>
        <v>0</v>
      </c>
    </row>
    <row r="17" spans="1:17" x14ac:dyDescent="0.25">
      <c r="B17" s="11">
        <f>SIN(B6/SUM(B6:D6)*2*PI())*-1*ABS(C18)</f>
        <v>6.9900286301117942E-2</v>
      </c>
      <c r="C17" s="11">
        <f>COS((1-B6/SUM(B6:D6))*2*PI())*-1*ABS(C18)</f>
        <v>0.69650122036865214</v>
      </c>
      <c r="D17" s="13"/>
      <c r="I17">
        <f>IF(ISNUMBER(ControlA!B55),ControlA!B55,"")</f>
        <v>16</v>
      </c>
      <c r="J17" s="17">
        <f>IFERROR(IF($H$2,NA(),GETPIVOTDATA(""&amp;$J$1,ControlA!$B$39,"Day",I17))-SUM(N17:Q17),0)</f>
        <v>1958.69</v>
      </c>
      <c r="K17" s="17">
        <f>IFERROR(GETPIVOTDATA(""&amp;$J$1,ControlA!$B$3,"Day",I17)-SUM(N17:Q17),0)</f>
        <v>1958.69</v>
      </c>
      <c r="L17">
        <f>GETPIVOTDATA(""&amp;$L$1,ControlA!$B$39,"Day",I17)</f>
        <v>4</v>
      </c>
      <c r="M17" s="17">
        <f t="shared" si="0"/>
        <v>0</v>
      </c>
      <c r="N17">
        <f>IF($B$23,0,IFERROR(GETPIVOTDATA(""&amp;N$1,ControlA!$B$39,"Day",$I17),0))</f>
        <v>0</v>
      </c>
      <c r="O17">
        <f>IF($B$24,0,IFERROR(GETPIVOTDATA(""&amp;O$1,ControlA!$B$39,"Day",$I17),0))</f>
        <v>0</v>
      </c>
      <c r="P17">
        <f>IF($B$25,0,IFERROR(GETPIVOTDATA(""&amp;P$1,ControlA!$B$39,"Day",$I17),0))</f>
        <v>0</v>
      </c>
      <c r="Q17">
        <f>IF($B$26,0,IFERROR(GETPIVOTDATA(""&amp;Q$1,ControlA!$B$39,"Day",$I17),0))</f>
        <v>0</v>
      </c>
    </row>
    <row r="18" spans="1:17" x14ac:dyDescent="0.25">
      <c r="B18" s="11">
        <v>0</v>
      </c>
      <c r="C18" s="11">
        <v>-0.7</v>
      </c>
      <c r="I18">
        <f>IF(ISNUMBER(ControlA!B56),ControlA!B56,"")</f>
        <v>17</v>
      </c>
      <c r="J18" s="17">
        <f>IFERROR(IF($H$2,NA(),GETPIVOTDATA(""&amp;$J$1,ControlA!$B$39,"Day",I18))-SUM(N18:Q18),0)</f>
        <v>2269.6700000000005</v>
      </c>
      <c r="K18" s="17">
        <f>IFERROR(GETPIVOTDATA(""&amp;$J$1,ControlA!$B$3,"Day",I18)-SUM(N18:Q18),0)</f>
        <v>2269.6700000000005</v>
      </c>
      <c r="L18">
        <f>GETPIVOTDATA(""&amp;$L$1,ControlA!$B$39,"Day",I18)</f>
        <v>0</v>
      </c>
      <c r="M18" s="17">
        <f t="shared" si="0"/>
        <v>0</v>
      </c>
      <c r="N18">
        <f>IF($B$23,0,IFERROR(GETPIVOTDATA(""&amp;N$1,ControlA!$B$39,"Day",$I18),0))</f>
        <v>0</v>
      </c>
      <c r="O18">
        <f>IF($B$24,0,IFERROR(GETPIVOTDATA(""&amp;O$1,ControlA!$B$39,"Day",$I18),0))</f>
        <v>0</v>
      </c>
      <c r="P18">
        <f>IF($B$25,0,IFERROR(GETPIVOTDATA(""&amp;P$1,ControlA!$B$39,"Day",$I18),0))</f>
        <v>0</v>
      </c>
      <c r="Q18">
        <f>IF($B$26,0,IFERROR(GETPIVOTDATA(""&amp;Q$1,ControlA!$B$39,"Day",$I18),0))</f>
        <v>0</v>
      </c>
    </row>
    <row r="19" spans="1:17" x14ac:dyDescent="0.25">
      <c r="B19" s="11">
        <f>SIN(B5/SUM(B5:D5)*2*PI())*-1*ABS(C20)</f>
        <v>-0.42575374816738171</v>
      </c>
      <c r="C19" s="11">
        <f>COS((1-B5/SUM(B5:D5))*2*PI())*-1*ABS(C20)</f>
        <v>0.4227691402188975</v>
      </c>
      <c r="D19" s="13"/>
      <c r="I19">
        <f>IF(ISNUMBER(ControlA!B57),ControlA!B57,"")</f>
        <v>18</v>
      </c>
      <c r="J19" s="17">
        <f>IFERROR(IF($H$2,NA(),GETPIVOTDATA(""&amp;$J$1,ControlA!$B$39,"Day",I19))-SUM(N19:Q19),0)</f>
        <v>1965.0000000000005</v>
      </c>
      <c r="K19" s="17">
        <f>IFERROR(GETPIVOTDATA(""&amp;$J$1,ControlA!$B$3,"Day",I19)-SUM(N19:Q19),0)</f>
        <v>1965.0000000000005</v>
      </c>
      <c r="L19">
        <f>GETPIVOTDATA(""&amp;$L$1,ControlA!$B$39,"Day",I19)</f>
        <v>0</v>
      </c>
      <c r="M19" s="17">
        <f t="shared" si="0"/>
        <v>0</v>
      </c>
      <c r="N19">
        <f>IF($B$23,0,IFERROR(GETPIVOTDATA(""&amp;N$1,ControlA!$B$39,"Day",$I19),0))</f>
        <v>0</v>
      </c>
      <c r="O19">
        <f>IF($B$24,0,IFERROR(GETPIVOTDATA(""&amp;O$1,ControlA!$B$39,"Day",$I19),0))</f>
        <v>0</v>
      </c>
      <c r="P19">
        <f>IF($B$25,0,IFERROR(GETPIVOTDATA(""&amp;P$1,ControlA!$B$39,"Day",$I19),0))</f>
        <v>0</v>
      </c>
      <c r="Q19">
        <f>IF($B$26,0,IFERROR(GETPIVOTDATA(""&amp;Q$1,ControlA!$B$39,"Day",$I19),0))</f>
        <v>0</v>
      </c>
    </row>
    <row r="20" spans="1:17" x14ac:dyDescent="0.25">
      <c r="B20" s="11">
        <v>0</v>
      </c>
      <c r="C20" s="11">
        <v>-0.6</v>
      </c>
      <c r="I20">
        <f>IF(ISNUMBER(ControlA!B58),ControlA!B58,"")</f>
        <v>19</v>
      </c>
      <c r="J20" s="17">
        <f>IFERROR(IF($H$2,NA(),GETPIVOTDATA(""&amp;$J$1,ControlA!$B$39,"Day",I20))-SUM(N20:Q20),0)</f>
        <v>2034.7300000000005</v>
      </c>
      <c r="K20" s="17">
        <f>IFERROR(GETPIVOTDATA(""&amp;$J$1,ControlA!$B$3,"Day",I20)-SUM(N20:Q20),0)</f>
        <v>2034.7300000000005</v>
      </c>
      <c r="L20">
        <f>GETPIVOTDATA(""&amp;$L$1,ControlA!$B$39,"Day",I20)</f>
        <v>0</v>
      </c>
      <c r="M20" s="17">
        <f t="shared" si="0"/>
        <v>0</v>
      </c>
      <c r="N20">
        <f>IF($B$23,0,IFERROR(GETPIVOTDATA(""&amp;N$1,ControlA!$B$39,"Day",$I20),0))</f>
        <v>0</v>
      </c>
      <c r="O20">
        <f>IF($B$24,0,IFERROR(GETPIVOTDATA(""&amp;O$1,ControlA!$B$39,"Day",$I20),0))</f>
        <v>0</v>
      </c>
      <c r="P20">
        <f>IF($B$25,0,IFERROR(GETPIVOTDATA(""&amp;P$1,ControlA!$B$39,"Day",$I20),0))</f>
        <v>0</v>
      </c>
      <c r="Q20">
        <f>IF($B$26,0,IFERROR(GETPIVOTDATA(""&amp;Q$1,ControlA!$B$39,"Day",$I20),0))</f>
        <v>0</v>
      </c>
    </row>
    <row r="21" spans="1:17" x14ac:dyDescent="0.25">
      <c r="I21">
        <f>IF(ISNUMBER(ControlA!B59),ControlA!B59,"")</f>
        <v>20</v>
      </c>
      <c r="J21" s="17">
        <f>IFERROR(IF($H$2,NA(),GETPIVOTDATA(""&amp;$J$1,ControlA!$B$39,"Day",I21))-SUM(N21:Q21),0)</f>
        <v>2093.08</v>
      </c>
      <c r="K21" s="17">
        <f>IFERROR(GETPIVOTDATA(""&amp;$J$1,ControlA!$B$3,"Day",I21)-SUM(N21:Q21),0)</f>
        <v>2093.08</v>
      </c>
      <c r="L21">
        <f>GETPIVOTDATA(""&amp;$L$1,ControlA!$B$39,"Day",I21)</f>
        <v>0</v>
      </c>
      <c r="M21" s="17">
        <f t="shared" si="0"/>
        <v>0</v>
      </c>
      <c r="N21">
        <f>IF($B$23,0,IFERROR(GETPIVOTDATA(""&amp;N$1,ControlA!$B$39,"Day",$I21),0))</f>
        <v>0</v>
      </c>
      <c r="O21">
        <f>IF($B$24,0,IFERROR(GETPIVOTDATA(""&amp;O$1,ControlA!$B$39,"Day",$I21),0))</f>
        <v>0</v>
      </c>
      <c r="P21">
        <f>IF($B$25,0,IFERROR(GETPIVOTDATA(""&amp;P$1,ControlA!$B$39,"Day",$I21),0))</f>
        <v>0</v>
      </c>
      <c r="Q21">
        <f>IF($B$26,0,IFERROR(GETPIVOTDATA(""&amp;Q$1,ControlA!$B$39,"Day",$I21),0))</f>
        <v>0</v>
      </c>
    </row>
    <row r="22" spans="1:17" x14ac:dyDescent="0.25">
      <c r="I22">
        <f>IF(ISNUMBER(ControlA!B60),ControlA!B60,"")</f>
        <v>21</v>
      </c>
      <c r="J22" s="17">
        <f>IFERROR(IF($H$2,NA(),GETPIVOTDATA(""&amp;$J$1,ControlA!$B$39,"Day",I22))-SUM(N22:Q22),0)</f>
        <v>1917.05</v>
      </c>
      <c r="K22" s="17">
        <f>IFERROR(GETPIVOTDATA(""&amp;$J$1,ControlA!$B$3,"Day",I22)-SUM(N22:Q22),0)</f>
        <v>1917.05</v>
      </c>
      <c r="L22">
        <f>GETPIVOTDATA(""&amp;$L$1,ControlA!$B$39,"Day",I22)</f>
        <v>0</v>
      </c>
      <c r="M22" s="17">
        <f t="shared" si="0"/>
        <v>0</v>
      </c>
      <c r="N22">
        <f>IF($B$23,0,IFERROR(GETPIVOTDATA(""&amp;N$1,ControlA!$B$39,"Day",$I22),0))</f>
        <v>0</v>
      </c>
      <c r="O22">
        <f>IF($B$24,0,IFERROR(GETPIVOTDATA(""&amp;O$1,ControlA!$B$39,"Day",$I22),0))</f>
        <v>0</v>
      </c>
      <c r="P22">
        <f>IF($B$25,0,IFERROR(GETPIVOTDATA(""&amp;P$1,ControlA!$B$39,"Day",$I22),0))</f>
        <v>0</v>
      </c>
      <c r="Q22">
        <f>IF($B$26,0,IFERROR(GETPIVOTDATA(""&amp;Q$1,ControlA!$B$39,"Day",$I22),0))</f>
        <v>0</v>
      </c>
    </row>
    <row r="23" spans="1:17" x14ac:dyDescent="0.25">
      <c r="A23" s="5" t="s">
        <v>50</v>
      </c>
      <c r="B23" t="b">
        <v>1</v>
      </c>
      <c r="C23" t="str">
        <f>IF(B23,$A$27,"")</f>
        <v>▮</v>
      </c>
      <c r="I23">
        <f>IF(ISNUMBER(ControlA!B61),ControlA!B61,"")</f>
        <v>22</v>
      </c>
      <c r="J23" s="17">
        <f>IFERROR(IF($H$2,NA(),GETPIVOTDATA(""&amp;$J$1,ControlA!$B$39,"Day",I23))-SUM(N23:Q23),0)</f>
        <v>2146.7700000000004</v>
      </c>
      <c r="K23" s="17">
        <f>IFERROR(GETPIVOTDATA(""&amp;$J$1,ControlA!$B$3,"Day",I23)-SUM(N23:Q23),0)</f>
        <v>2146.7700000000004</v>
      </c>
      <c r="L23">
        <f>GETPIVOTDATA(""&amp;$L$1,ControlA!$B$39,"Day",I23)</f>
        <v>0</v>
      </c>
      <c r="M23" s="17">
        <f t="shared" si="0"/>
        <v>0</v>
      </c>
      <c r="N23">
        <f>IF($B$23,0,IFERROR(GETPIVOTDATA(""&amp;N$1,ControlA!$B$39,"Day",$I23),0))</f>
        <v>0</v>
      </c>
      <c r="O23">
        <f>IF($B$24,0,IFERROR(GETPIVOTDATA(""&amp;O$1,ControlA!$B$39,"Day",$I23),0))</f>
        <v>0</v>
      </c>
      <c r="P23">
        <f>IF($B$25,0,IFERROR(GETPIVOTDATA(""&amp;P$1,ControlA!$B$39,"Day",$I23),0))</f>
        <v>0</v>
      </c>
      <c r="Q23">
        <f>IF($B$26,0,IFERROR(GETPIVOTDATA(""&amp;Q$1,ControlA!$B$39,"Day",$I23),0))</f>
        <v>0</v>
      </c>
    </row>
    <row r="24" spans="1:17" x14ac:dyDescent="0.25">
      <c r="A24" s="5" t="s">
        <v>51</v>
      </c>
      <c r="B24" t="b">
        <v>1</v>
      </c>
      <c r="C24" t="str">
        <f>IF(B24,$A$27,"")</f>
        <v>▮</v>
      </c>
      <c r="I24">
        <f>IF(ISNUMBER(ControlA!B62),ControlA!B62,"")</f>
        <v>23</v>
      </c>
      <c r="J24" s="17">
        <f>IFERROR(IF($H$2,NA(),GETPIVOTDATA(""&amp;$J$1,ControlA!$B$39,"Day",I24))-SUM(N24:Q24),0)</f>
        <v>2001.0900000000004</v>
      </c>
      <c r="K24" s="17">
        <f>IFERROR(GETPIVOTDATA(""&amp;$J$1,ControlA!$B$3,"Day",I24)-SUM(N24:Q24),0)</f>
        <v>2001.0900000000004</v>
      </c>
      <c r="L24">
        <f>GETPIVOTDATA(""&amp;$L$1,ControlA!$B$39,"Day",I24)</f>
        <v>0</v>
      </c>
      <c r="M24" s="17">
        <f t="shared" si="0"/>
        <v>0</v>
      </c>
      <c r="N24">
        <f>IF($B$23,0,IFERROR(GETPIVOTDATA(""&amp;N$1,ControlA!$B$39,"Day",$I24),0))</f>
        <v>0</v>
      </c>
      <c r="O24">
        <f>IF($B$24,0,IFERROR(GETPIVOTDATA(""&amp;O$1,ControlA!$B$39,"Day",$I24),0))</f>
        <v>0</v>
      </c>
      <c r="P24">
        <f>IF($B$25,0,IFERROR(GETPIVOTDATA(""&amp;P$1,ControlA!$B$39,"Day",$I24),0))</f>
        <v>0</v>
      </c>
      <c r="Q24">
        <f>IF($B$26,0,IFERROR(GETPIVOTDATA(""&amp;Q$1,ControlA!$B$39,"Day",$I24),0))</f>
        <v>0</v>
      </c>
    </row>
    <row r="25" spans="1:17" x14ac:dyDescent="0.25">
      <c r="A25" s="5" t="s">
        <v>48</v>
      </c>
      <c r="B25" t="b">
        <v>1</v>
      </c>
      <c r="C25" t="str">
        <f>IF(B25,$A$27,"")</f>
        <v>▮</v>
      </c>
      <c r="I25">
        <f>IF(ISNUMBER(ControlA!B63),ControlA!B63,"")</f>
        <v>24</v>
      </c>
      <c r="J25" s="17">
        <f>IFERROR(IF($H$2,NA(),GETPIVOTDATA(""&amp;$J$1,ControlA!$B$39,"Day",I25))-SUM(N25:Q25),0)</f>
        <v>1774.06</v>
      </c>
      <c r="K25" s="17">
        <f>IFERROR(GETPIVOTDATA(""&amp;$J$1,ControlA!$B$3,"Day",I25)-SUM(N25:Q25),0)</f>
        <v>1774.06</v>
      </c>
      <c r="L25">
        <f>GETPIVOTDATA(""&amp;$L$1,ControlA!$B$39,"Day",I25)</f>
        <v>0</v>
      </c>
      <c r="M25" s="17">
        <f t="shared" si="0"/>
        <v>0</v>
      </c>
      <c r="N25">
        <f>IF($B$23,0,IFERROR(GETPIVOTDATA(""&amp;N$1,ControlA!$B$39,"Day",$I25),0))</f>
        <v>0</v>
      </c>
      <c r="O25">
        <f>IF($B$24,0,IFERROR(GETPIVOTDATA(""&amp;O$1,ControlA!$B$39,"Day",$I25),0))</f>
        <v>0</v>
      </c>
      <c r="P25">
        <f>IF($B$25,0,IFERROR(GETPIVOTDATA(""&amp;P$1,ControlA!$B$39,"Day",$I25),0))</f>
        <v>0</v>
      </c>
      <c r="Q25">
        <f>IF($B$26,0,IFERROR(GETPIVOTDATA(""&amp;Q$1,ControlA!$B$39,"Day",$I25),0))</f>
        <v>0</v>
      </c>
    </row>
    <row r="26" spans="1:17" x14ac:dyDescent="0.25">
      <c r="A26" s="5" t="s">
        <v>49</v>
      </c>
      <c r="B26" t="b">
        <v>1</v>
      </c>
      <c r="C26" t="str">
        <f>IF(B26,$A$27,"")</f>
        <v>▮</v>
      </c>
      <c r="I26">
        <f>IF(ISNUMBER(ControlA!B64),ControlA!B64,"")</f>
        <v>25</v>
      </c>
      <c r="J26" s="17">
        <f>IFERROR(IF($H$2,NA(),GETPIVOTDATA(""&amp;$J$1,ControlA!$B$39,"Day",I26))-SUM(N26:Q26),0)</f>
        <v>2077.4500000000003</v>
      </c>
      <c r="K26" s="17">
        <f>IFERROR(GETPIVOTDATA(""&amp;$J$1,ControlA!$B$3,"Day",I26)-SUM(N26:Q26),0)</f>
        <v>2077.4500000000003</v>
      </c>
      <c r="L26">
        <f>GETPIVOTDATA(""&amp;$L$1,ControlA!$B$39,"Day",I26)</f>
        <v>0</v>
      </c>
      <c r="M26" s="17">
        <f t="shared" si="0"/>
        <v>0</v>
      </c>
      <c r="N26">
        <f>IF($B$23,0,IFERROR(GETPIVOTDATA(""&amp;N$1,ControlA!$B$39,"Day",$I26),0))</f>
        <v>0</v>
      </c>
      <c r="O26">
        <f>IF($B$24,0,IFERROR(GETPIVOTDATA(""&amp;O$1,ControlA!$B$39,"Day",$I26),0))</f>
        <v>0</v>
      </c>
      <c r="P26">
        <f>IF($B$25,0,IFERROR(GETPIVOTDATA(""&amp;P$1,ControlA!$B$39,"Day",$I26),0))</f>
        <v>0</v>
      </c>
      <c r="Q26">
        <f>IF($B$26,0,IFERROR(GETPIVOTDATA(""&amp;Q$1,ControlA!$B$39,"Day",$I26),0))</f>
        <v>0</v>
      </c>
    </row>
    <row r="27" spans="1:17" x14ac:dyDescent="0.25">
      <c r="A27" s="5" t="s">
        <v>53</v>
      </c>
      <c r="I27">
        <f>IF(ISNUMBER(ControlA!B65),ControlA!B65,"")</f>
        <v>26</v>
      </c>
      <c r="J27" s="17">
        <f>IFERROR(IF($H$2,NA(),GETPIVOTDATA(""&amp;$J$1,ControlA!$B$39,"Day",I27))-SUM(N27:Q27),0)</f>
        <v>1876.7700000000002</v>
      </c>
      <c r="K27" s="17">
        <f>IFERROR(GETPIVOTDATA(""&amp;$J$1,ControlA!$B$3,"Day",I27)-SUM(N27:Q27),0)</f>
        <v>1876.7700000000002</v>
      </c>
      <c r="L27">
        <f>GETPIVOTDATA(""&amp;$L$1,ControlA!$B$39,"Day",I27)</f>
        <v>0</v>
      </c>
      <c r="M27" s="17">
        <f t="shared" si="0"/>
        <v>0</v>
      </c>
      <c r="N27">
        <f>IF($B$23,0,IFERROR(GETPIVOTDATA(""&amp;N$1,ControlA!$B$39,"Day",$I27),0))</f>
        <v>0</v>
      </c>
      <c r="O27">
        <f>IF($B$24,0,IFERROR(GETPIVOTDATA(""&amp;O$1,ControlA!$B$39,"Day",$I27),0))</f>
        <v>0</v>
      </c>
      <c r="P27">
        <f>IF($B$25,0,IFERROR(GETPIVOTDATA(""&amp;P$1,ControlA!$B$39,"Day",$I27),0))</f>
        <v>0</v>
      </c>
      <c r="Q27">
        <f>IF($B$26,0,IFERROR(GETPIVOTDATA(""&amp;Q$1,ControlA!$B$39,"Day",$I27),0))</f>
        <v>0</v>
      </c>
    </row>
    <row r="28" spans="1:17" x14ac:dyDescent="0.25">
      <c r="I28">
        <f>IF(ISNUMBER(ControlA!B66),ControlA!B66,"")</f>
        <v>27</v>
      </c>
      <c r="J28" s="17">
        <f>IFERROR(IF($H$2,NA(),GETPIVOTDATA(""&amp;$J$1,ControlA!$B$39,"Day",I28))-SUM(N28:Q28),0)</f>
        <v>1777.4900000000002</v>
      </c>
      <c r="K28" s="17">
        <f>IFERROR(GETPIVOTDATA(""&amp;$J$1,ControlA!$B$3,"Day",I28)-SUM(N28:Q28),0)</f>
        <v>1777.4900000000002</v>
      </c>
      <c r="L28">
        <f>GETPIVOTDATA(""&amp;$L$1,ControlA!$B$39,"Day",I28)</f>
        <v>0</v>
      </c>
      <c r="M28" s="17">
        <f t="shared" si="0"/>
        <v>0</v>
      </c>
      <c r="N28">
        <f>IF($B$23,0,IFERROR(GETPIVOTDATA(""&amp;N$1,ControlA!$B$39,"Day",$I28),0))</f>
        <v>0</v>
      </c>
      <c r="O28">
        <f>IF($B$24,0,IFERROR(GETPIVOTDATA(""&amp;O$1,ControlA!$B$39,"Day",$I28),0))</f>
        <v>0</v>
      </c>
      <c r="P28">
        <f>IF($B$25,0,IFERROR(GETPIVOTDATA(""&amp;P$1,ControlA!$B$39,"Day",$I28),0))</f>
        <v>0</v>
      </c>
      <c r="Q28">
        <f>IF($B$26,0,IFERROR(GETPIVOTDATA(""&amp;Q$1,ControlA!$B$39,"Day",$I28),0))</f>
        <v>0</v>
      </c>
    </row>
    <row r="29" spans="1:17" x14ac:dyDescent="0.25">
      <c r="A29" s="5" t="s">
        <v>63</v>
      </c>
      <c r="B29" s="7" t="s">
        <v>64</v>
      </c>
      <c r="C29" s="7" t="s">
        <v>65</v>
      </c>
      <c r="D29" s="5" t="s">
        <v>28</v>
      </c>
      <c r="I29">
        <f>IF(ISNUMBER(ControlA!B67),ControlA!B67,"")</f>
        <v>28</v>
      </c>
      <c r="J29" s="17">
        <f>IFERROR(IF($H$2,NA(),GETPIVOTDATA(""&amp;$J$1,ControlA!$B$39,"Day",I29))-SUM(N29:Q29),0)</f>
        <v>1794.6100000000001</v>
      </c>
      <c r="K29" s="17">
        <f>IFERROR(GETPIVOTDATA(""&amp;$J$1,ControlA!$B$3,"Day",I29)-SUM(N29:Q29),0)</f>
        <v>1794.6100000000001</v>
      </c>
      <c r="L29">
        <f>GETPIVOTDATA(""&amp;$L$1,ControlA!$B$39,"Day",I29)</f>
        <v>0</v>
      </c>
      <c r="M29" s="17">
        <f t="shared" si="0"/>
        <v>0</v>
      </c>
      <c r="N29">
        <f>IF($B$23,0,IFERROR(GETPIVOTDATA(""&amp;N$1,ControlA!$B$39,"Day",$I29),0))</f>
        <v>0</v>
      </c>
      <c r="O29">
        <f>IF($B$24,0,IFERROR(GETPIVOTDATA(""&amp;O$1,ControlA!$B$39,"Day",$I29),0))</f>
        <v>0</v>
      </c>
      <c r="P29">
        <f>IF($B$25,0,IFERROR(GETPIVOTDATA(""&amp;P$1,ControlA!$B$39,"Day",$I29),0))</f>
        <v>0</v>
      </c>
      <c r="Q29">
        <f>IF($B$26,0,IFERROR(GETPIVOTDATA(""&amp;Q$1,ControlA!$B$39,"Day",$I29),0))</f>
        <v>0</v>
      </c>
    </row>
    <row r="30" spans="1:17" x14ac:dyDescent="0.25">
      <c r="A30" t="s">
        <v>57</v>
      </c>
      <c r="B30" s="10">
        <f>GETPIVOTDATA("Average of StrategyA",ControlA!$K$11)</f>
        <v>0.75175161290322567</v>
      </c>
      <c r="C30" s="10">
        <f>GETPIVOTDATA("Average of StrategyC",ControlA!$K$18)</f>
        <v>0.57045322580645152</v>
      </c>
      <c r="D30" t="str">
        <f>B29&amp;" "&amp;TEXT(B36,"0%")</f>
        <v>ADP 69%</v>
      </c>
      <c r="I30">
        <f>IF(ISNUMBER(ControlA!B68),ControlA!B68,"")</f>
        <v>29</v>
      </c>
      <c r="J30" s="17">
        <f>IFERROR(IF($H$2,NA(),GETPIVOTDATA(""&amp;$J$1,ControlA!$B$39,"Day",I30))-SUM(N30:Q30),0)</f>
        <v>1791.1100000000001</v>
      </c>
      <c r="K30" s="17">
        <f>IFERROR(GETPIVOTDATA(""&amp;$J$1,ControlA!$B$3,"Day",I30)-SUM(N30:Q30),0)</f>
        <v>1791.1100000000001</v>
      </c>
      <c r="L30">
        <f>GETPIVOTDATA(""&amp;$L$1,ControlA!$B$39,"Day",I30)</f>
        <v>0</v>
      </c>
      <c r="M30" s="17">
        <f t="shared" si="0"/>
        <v>0</v>
      </c>
      <c r="N30">
        <f>IF($B$23,0,IFERROR(GETPIVOTDATA(""&amp;N$1,ControlA!$B$39,"Day",$I30),0))</f>
        <v>0</v>
      </c>
      <c r="O30">
        <f>IF($B$24,0,IFERROR(GETPIVOTDATA(""&amp;O$1,ControlA!$B$39,"Day",$I30),0))</f>
        <v>0</v>
      </c>
      <c r="P30">
        <f>IF($B$25,0,IFERROR(GETPIVOTDATA(""&amp;P$1,ControlA!$B$39,"Day",$I30),0))</f>
        <v>0</v>
      </c>
      <c r="Q30">
        <f>IF($B$26,0,IFERROR(GETPIVOTDATA(""&amp;Q$1,ControlA!$B$39,"Day",$I30),0))</f>
        <v>0</v>
      </c>
    </row>
    <row r="31" spans="1:17" x14ac:dyDescent="0.25">
      <c r="A31" t="s">
        <v>58</v>
      </c>
      <c r="B31" s="10">
        <f>GETPIVOTDATA("Average of TestingA",ControlA!$K$11)</f>
        <v>0.61091935483870974</v>
      </c>
      <c r="C31" s="10">
        <f>GETPIVOTDATA("Average of TestingC",ControlA!$K$18)</f>
        <v>0.77449999999999986</v>
      </c>
      <c r="D31" t="str">
        <f>C29&amp;" "&amp;TEXT(C36,"0%")</f>
        <v>CRM 68%</v>
      </c>
      <c r="I31">
        <f>IF(ISNUMBER(ControlA!B69),ControlA!B69,"")</f>
        <v>30</v>
      </c>
      <c r="J31" s="17">
        <f>IFERROR(IF($H$2,NA(),GETPIVOTDATA(""&amp;$J$1,ControlA!$B$39,"Day",I31))-SUM(N31:Q31),0)</f>
        <v>1627.13</v>
      </c>
      <c r="K31" s="17">
        <f>IFERROR(GETPIVOTDATA(""&amp;$J$1,ControlA!$B$3,"Day",I31)-SUM(N31:Q31),0)</f>
        <v>1627.13</v>
      </c>
      <c r="L31">
        <f>GETPIVOTDATA(""&amp;$L$1,ControlA!$B$39,"Day",I31)</f>
        <v>0</v>
      </c>
      <c r="M31" s="17">
        <f t="shared" si="0"/>
        <v>0</v>
      </c>
      <c r="N31">
        <f>IF($B$23,0,IFERROR(GETPIVOTDATA(""&amp;N$1,ControlA!$B$39,"Day",$I31),0))</f>
        <v>0</v>
      </c>
      <c r="O31">
        <f>IF($B$24,0,IFERROR(GETPIVOTDATA(""&amp;O$1,ControlA!$B$39,"Day",$I31),0))</f>
        <v>0</v>
      </c>
      <c r="P31">
        <f>IF($B$25,0,IFERROR(GETPIVOTDATA(""&amp;P$1,ControlA!$B$39,"Day",$I31),0))</f>
        <v>0</v>
      </c>
      <c r="Q31">
        <f>IF($B$26,0,IFERROR(GETPIVOTDATA(""&amp;Q$1,ControlA!$B$39,"Day",$I31),0))</f>
        <v>0</v>
      </c>
    </row>
    <row r="32" spans="1:17" x14ac:dyDescent="0.25">
      <c r="A32" t="s">
        <v>62</v>
      </c>
      <c r="B32" s="10">
        <f>GETPIVOTDATA("Average of DevelopmentA",ControlA!$K$11)</f>
        <v>0.61640645161290319</v>
      </c>
      <c r="C32" s="10">
        <f>GETPIVOTDATA("Average of DevelopmentC",ControlA!$K$18)</f>
        <v>0.76407741935483886</v>
      </c>
      <c r="I32">
        <f>IF(ISNUMBER(ControlA!B70),ControlA!B70,"")</f>
        <v>31</v>
      </c>
      <c r="J32" s="17">
        <f>IFERROR(IF($H$2,NA(),GETPIVOTDATA(""&amp;$J$1,ControlA!$B$39,"Day",I32))-SUM(N32:Q32),0)</f>
        <v>1578.1000000000001</v>
      </c>
      <c r="K32" s="17">
        <f>IFERROR(GETPIVOTDATA(""&amp;$J$1,ControlA!$B$3,"Day",I32)-SUM(N32:Q32),0)</f>
        <v>1578.1000000000001</v>
      </c>
      <c r="L32">
        <f>GETPIVOTDATA(""&amp;$L$1,ControlA!$B$39,"Day",I32)</f>
        <v>0</v>
      </c>
      <c r="M32" s="17">
        <f t="shared" si="0"/>
        <v>0</v>
      </c>
      <c r="N32">
        <f>IF($B$23,0,IFERROR(GETPIVOTDATA(""&amp;N$1,ControlA!$B$39,"Day",$I32),0))</f>
        <v>0</v>
      </c>
      <c r="O32">
        <f>IF($B$24,0,IFERROR(GETPIVOTDATA(""&amp;O$1,ControlA!$B$39,"Day",$I32),0))</f>
        <v>0</v>
      </c>
      <c r="P32">
        <f>IF($B$25,0,IFERROR(GETPIVOTDATA(""&amp;P$1,ControlA!$B$39,"Day",$I32),0))</f>
        <v>0</v>
      </c>
      <c r="Q32">
        <f>IF($B$26,0,IFERROR(GETPIVOTDATA(""&amp;Q$1,ControlA!$B$39,"Day",$I32),0))</f>
        <v>0</v>
      </c>
    </row>
    <row r="33" spans="1:22" x14ac:dyDescent="0.25">
      <c r="A33" t="s">
        <v>59</v>
      </c>
      <c r="B33" s="10">
        <f>GETPIVOTDATA("Average of ResearchA",ControlA!$K$11)</f>
        <v>0.73097177419354864</v>
      </c>
      <c r="C33" s="10">
        <f>GETPIVOTDATA("Average of ResearchC",ControlA!$K$18)</f>
        <v>0.66186129032258101</v>
      </c>
      <c r="J33" s="19">
        <f>CHOOSE($H$2*1+1,SUM(J2:J32),SUM(J37:J48))</f>
        <v>57942.090000000004</v>
      </c>
      <c r="K33" s="19">
        <f>CHOOSE($H$2*1+1,SUM(K2:K32),SUM(K37:K48))</f>
        <v>57942.090000000004</v>
      </c>
      <c r="L33" s="19" t="str">
        <f>CHOOSE(H2*1+1,IF(M1,SUM(M2:M32),""),IF(M1,SUM(M37:M48),""))</f>
        <v/>
      </c>
      <c r="N33">
        <f>SUM(N2:N32)</f>
        <v>0</v>
      </c>
      <c r="O33">
        <f>SUM(O2:O32)</f>
        <v>0</v>
      </c>
      <c r="P33">
        <f>SUM(P2:P32)</f>
        <v>0</v>
      </c>
      <c r="Q33">
        <f>SUM(Q2:Q32)</f>
        <v>0</v>
      </c>
    </row>
    <row r="34" spans="1:22" x14ac:dyDescent="0.25">
      <c r="A34" t="s">
        <v>61</v>
      </c>
      <c r="B34" s="10">
        <f>GETPIVOTDATA("Average of DesignA",ControlA!$K$11)</f>
        <v>0.62318145161290317</v>
      </c>
      <c r="C34" s="10">
        <f>GETPIVOTDATA("Average of DesignC",ControlA!$K$18)</f>
        <v>0.74055322580645189</v>
      </c>
      <c r="J34" s="18" t="s">
        <v>80</v>
      </c>
      <c r="K34" s="18" t="s">
        <v>81</v>
      </c>
      <c r="L34" s="18" t="str">
        <f>IF(H2,L36,L1)</f>
        <v>Seasonal Days</v>
      </c>
    </row>
    <row r="35" spans="1:22" x14ac:dyDescent="0.25">
      <c r="A35" t="s">
        <v>60</v>
      </c>
      <c r="B35" s="10">
        <f>GETPIVOTDATA("Average of SMMA",ControlA!$K$11)</f>
        <v>0.79246451612903168</v>
      </c>
      <c r="C35" s="10">
        <f>GETPIVOTDATA("Average of SMMC",ControlA!$K$18)</f>
        <v>0.55211854838709673</v>
      </c>
      <c r="K35" t="str">
        <f>IF(H2,"I","")</f>
        <v/>
      </c>
      <c r="L35" s="18" t="str">
        <f>IF(H2,UPPER(L36),UPPER(L1))</f>
        <v>SEASONAL DAYS</v>
      </c>
      <c r="M35" t="str">
        <f>IF(M1,"",A27)</f>
        <v>▮</v>
      </c>
      <c r="N35" s="18" t="str">
        <f>IF(M1,"",L35)</f>
        <v>SEASONAL DAYS</v>
      </c>
      <c r="S35" s="31" t="s">
        <v>55</v>
      </c>
      <c r="T35" s="31"/>
      <c r="U35" s="31"/>
      <c r="V35" s="31"/>
    </row>
    <row r="36" spans="1:22" x14ac:dyDescent="0.25">
      <c r="B36" s="10">
        <f>AVERAGE(B30:B35)</f>
        <v>0.68761586021505361</v>
      </c>
      <c r="C36" s="10">
        <f>AVERAGE(C30:C35)</f>
        <v>0.67726061827957007</v>
      </c>
      <c r="I36" s="7" t="s">
        <v>4</v>
      </c>
      <c r="J36" s="7" t="s">
        <v>54</v>
      </c>
      <c r="K36" s="7" t="s">
        <v>55</v>
      </c>
      <c r="L36" s="7" t="s">
        <v>88</v>
      </c>
      <c r="N36" s="5" t="s">
        <v>50</v>
      </c>
      <c r="O36" s="5" t="s">
        <v>51</v>
      </c>
      <c r="P36" s="5" t="s">
        <v>48</v>
      </c>
      <c r="Q36" s="5" t="s">
        <v>49</v>
      </c>
      <c r="S36" s="5" t="s">
        <v>50</v>
      </c>
      <c r="T36" s="5" t="s">
        <v>51</v>
      </c>
      <c r="U36" s="5" t="s">
        <v>48</v>
      </c>
      <c r="V36" s="5" t="s">
        <v>49</v>
      </c>
    </row>
    <row r="37" spans="1:22" x14ac:dyDescent="0.25">
      <c r="I37" s="20" t="s">
        <v>7</v>
      </c>
      <c r="J37" t="e">
        <f>IF($H$2,GETPIVOTDATA(""&amp;$J$36,ControlA!$B$90,"Month",""&amp;I37),NA())-SUM(N37:Q37)</f>
        <v>#N/A</v>
      </c>
      <c r="K37">
        <f>IFERROR(IF($H$2,GETPIVOTDATA(""&amp;$J$36,ControlA!$B$107,"Month",""&amp;I37),NA())-SUM(S37:V37),0)</f>
        <v>0</v>
      </c>
      <c r="L37">
        <f>IF(GETPIVOTDATA(""&amp;$L$1,ControlA!$B$90,"Month",""&amp;I37)=MAX(ControlA!$D$91:$D$102),1,0)</f>
        <v>0</v>
      </c>
      <c r="M37">
        <f t="shared" ref="M37:M48" si="1">IFERROR(IF(AND(L37,$M$1),J37,0),0)</f>
        <v>0</v>
      </c>
      <c r="N37">
        <f>IF($B$23,0,IFERROR(GETPIVOTDATA(""&amp;N$36,ControlA!$B$90,"Month",""&amp;$I37),0))</f>
        <v>0</v>
      </c>
      <c r="O37">
        <f>IF($B$24,0,IFERROR(GETPIVOTDATA(""&amp;O$36,ControlA!$B$90,"Month",""&amp;$I37),0))</f>
        <v>0</v>
      </c>
      <c r="P37">
        <f>IF($B$25,0,IFERROR(GETPIVOTDATA(""&amp;P$36,ControlA!$B$90,"Month",""&amp;$I37),0))</f>
        <v>0</v>
      </c>
      <c r="Q37">
        <f>IF($B$26,0,IFERROR(GETPIVOTDATA(""&amp;Q$36,ControlA!$B$90,"Month",""&amp;$I37),0))</f>
        <v>0</v>
      </c>
      <c r="S37">
        <f>IF($B$23,0,IFERROR(GETPIVOTDATA(""&amp;S$36,ControlA!$B$107,"Month",""&amp;$I37),0))</f>
        <v>0</v>
      </c>
      <c r="T37">
        <f>IF($B$24,0,IFERROR(GETPIVOTDATA(""&amp;T$36,ControlA!$B$107,"Month",""&amp;$I37),0))</f>
        <v>0</v>
      </c>
      <c r="U37">
        <f>IF($B$25,0,IFERROR(GETPIVOTDATA(""&amp;U$36,ControlA!$B$107,"Month",""&amp;$I37),0))</f>
        <v>0</v>
      </c>
      <c r="V37">
        <f>IF($B$26,0,IFERROR(GETPIVOTDATA(""&amp;V$36,ControlA!$B$107,"Month",""&amp;$I37),0))</f>
        <v>0</v>
      </c>
    </row>
    <row r="38" spans="1:22" x14ac:dyDescent="0.25">
      <c r="A38" s="5" t="s">
        <v>182</v>
      </c>
      <c r="B38" s="7" t="s">
        <v>24</v>
      </c>
      <c r="C38" s="7" t="s">
        <v>25</v>
      </c>
      <c r="D38" s="7" t="s">
        <v>207</v>
      </c>
      <c r="E38" s="7" t="s">
        <v>75</v>
      </c>
      <c r="F38" s="7" t="s">
        <v>76</v>
      </c>
      <c r="G38" s="7" t="s">
        <v>79</v>
      </c>
      <c r="I38" s="20" t="s">
        <v>8</v>
      </c>
      <c r="J38" t="e">
        <f>IF($H$2,GETPIVOTDATA(""&amp;$J$36,ControlA!$B$90,"Month",""&amp;I38),NA())-SUM(N38:Q38)</f>
        <v>#N/A</v>
      </c>
      <c r="K38">
        <f>IFERROR(IF($H$2,GETPIVOTDATA(""&amp;$J$36,ControlA!$B$107,"Month",""&amp;I38),NA())-SUM(S38:V38),0)</f>
        <v>0</v>
      </c>
      <c r="L38">
        <f>IF(GETPIVOTDATA(""&amp;$L$1,ControlA!$B$90,"Month",""&amp;I38)=MAX(ControlA!$D$91:$D$102),1,0)</f>
        <v>1</v>
      </c>
      <c r="M38">
        <f t="shared" si="1"/>
        <v>0</v>
      </c>
      <c r="N38">
        <f>IF($B$23,0,IFERROR(GETPIVOTDATA(""&amp;N$36,ControlA!$B$90,"Month",""&amp;$I38),0))</f>
        <v>0</v>
      </c>
      <c r="O38">
        <f>IF($B$24,0,IFERROR(GETPIVOTDATA(""&amp;O$36,ControlA!$B$90,"Month",""&amp;$I38),0))</f>
        <v>0</v>
      </c>
      <c r="P38">
        <f>IF($B$25,0,IFERROR(GETPIVOTDATA(""&amp;P$36,ControlA!$B$90,"Month",""&amp;$I38),0))</f>
        <v>0</v>
      </c>
      <c r="Q38">
        <f>IF($B$26,0,IFERROR(GETPIVOTDATA(""&amp;Q$36,ControlA!$B$90,"Month",""&amp;$I38),0))</f>
        <v>0</v>
      </c>
      <c r="S38">
        <f>IF($B$23,0,IFERROR(GETPIVOTDATA(""&amp;S$36,ControlA!$B$107,"Month",""&amp;$I38),0))</f>
        <v>0</v>
      </c>
      <c r="T38">
        <f>IF($B$24,0,IFERROR(GETPIVOTDATA(""&amp;T$36,ControlA!$B$107,"Month",""&amp;$I38),0))</f>
        <v>0</v>
      </c>
      <c r="U38">
        <f>IF($B$25,0,IFERROR(GETPIVOTDATA(""&amp;U$36,ControlA!$B$107,"Month",""&amp;$I38),0))</f>
        <v>0</v>
      </c>
      <c r="V38">
        <f>IF($B$26,0,IFERROR(GETPIVOTDATA(""&amp;V$36,ControlA!$B$107,"Month",""&amp;$I38),0))</f>
        <v>0</v>
      </c>
    </row>
    <row r="39" spans="1:22" x14ac:dyDescent="0.25">
      <c r="A39" t="s">
        <v>67</v>
      </c>
      <c r="B39">
        <v>100</v>
      </c>
      <c r="C39">
        <v>72</v>
      </c>
      <c r="D39" s="5" t="s">
        <v>50</v>
      </c>
      <c r="E39" t="str">
        <f>IFERROR(INDEX($A$58:$A$67,MATCH($B$68,$B$58:$B$67,0)),"?")</f>
        <v>LOS ANGELES</v>
      </c>
      <c r="F39">
        <v>1</v>
      </c>
      <c r="G39" s="17">
        <f>B68</f>
        <v>1729.3900000000003</v>
      </c>
      <c r="I39" s="20" t="s">
        <v>9</v>
      </c>
      <c r="J39" t="e">
        <f>IF($H$2,GETPIVOTDATA(""&amp;$J$36,ControlA!$B$90,"Month",""&amp;I39),NA())-SUM(N39:Q39)</f>
        <v>#N/A</v>
      </c>
      <c r="K39">
        <f>IFERROR(IF($H$2,GETPIVOTDATA(""&amp;$J$36,ControlA!$B$107,"Month",""&amp;I39),NA())-SUM(S39:V39),0)</f>
        <v>0</v>
      </c>
      <c r="L39">
        <f>IF(GETPIVOTDATA(""&amp;$L$1,ControlA!$B$90,"Month",""&amp;I39)=MAX(ControlA!$D$91:$D$102),1,0)</f>
        <v>0</v>
      </c>
      <c r="M39">
        <f t="shared" si="1"/>
        <v>0</v>
      </c>
      <c r="N39">
        <f>IF($B$23,0,IFERROR(GETPIVOTDATA(""&amp;N$36,ControlA!$B$90,"Month",""&amp;$I39),0))</f>
        <v>0</v>
      </c>
      <c r="O39">
        <f>IF($B$24,0,IFERROR(GETPIVOTDATA(""&amp;O$36,ControlA!$B$90,"Month",""&amp;$I39),0))</f>
        <v>0</v>
      </c>
      <c r="P39">
        <f>IF($B$25,0,IFERROR(GETPIVOTDATA(""&amp;P$36,ControlA!$B$90,"Month",""&amp;$I39),0))</f>
        <v>0</v>
      </c>
      <c r="Q39">
        <f>IF($B$26,0,IFERROR(GETPIVOTDATA(""&amp;Q$36,ControlA!$B$90,"Month",""&amp;$I39),0))</f>
        <v>0</v>
      </c>
      <c r="S39">
        <f>IF($B$23,0,IFERROR(GETPIVOTDATA(""&amp;S$36,ControlA!$B$107,"Month",""&amp;$I39),0))</f>
        <v>0</v>
      </c>
      <c r="T39">
        <f>IF($B$24,0,IFERROR(GETPIVOTDATA(""&amp;T$36,ControlA!$B$107,"Month",""&amp;$I39),0))</f>
        <v>0</v>
      </c>
      <c r="U39">
        <f>IF($B$25,0,IFERROR(GETPIVOTDATA(""&amp;U$36,ControlA!$B$107,"Month",""&amp;$I39),0))</f>
        <v>0</v>
      </c>
      <c r="V39">
        <f>IF($B$26,0,IFERROR(GETPIVOTDATA(""&amp;V$36,ControlA!$B$107,"Month",""&amp;$I39),0))</f>
        <v>0</v>
      </c>
    </row>
    <row r="40" spans="1:22" x14ac:dyDescent="0.25">
      <c r="A40" t="s">
        <v>68</v>
      </c>
      <c r="B40">
        <v>74</v>
      </c>
      <c r="C40">
        <v>55</v>
      </c>
      <c r="D40" s="5" t="s">
        <v>51</v>
      </c>
      <c r="E40" t="str">
        <f>IFERROR(INDEX($A$58:$A$67,MATCH($C$68,$C$58:$C$67,0)),"?")</f>
        <v>SAINT AUGUSTINE</v>
      </c>
      <c r="F40">
        <v>2</v>
      </c>
      <c r="G40" s="17">
        <f>C68</f>
        <v>1692.73</v>
      </c>
      <c r="I40" s="20" t="s">
        <v>10</v>
      </c>
      <c r="J40" t="e">
        <f>IF($H$2,GETPIVOTDATA(""&amp;$J$36,ControlA!$B$90,"Month",""&amp;I40),NA())-SUM(N40:Q40)</f>
        <v>#N/A</v>
      </c>
      <c r="K40">
        <f>IFERROR(IF($H$2,GETPIVOTDATA(""&amp;$J$36,ControlA!$B$107,"Month",""&amp;I40),NA())-SUM(S40:V40),0)</f>
        <v>0</v>
      </c>
      <c r="L40">
        <f>IF(GETPIVOTDATA(""&amp;$L$1,ControlA!$B$90,"Month",""&amp;I40)=MAX(ControlA!$D$91:$D$102),1,0)</f>
        <v>1</v>
      </c>
      <c r="M40">
        <f t="shared" si="1"/>
        <v>0</v>
      </c>
      <c r="N40">
        <f>IF($B$23,0,IFERROR(GETPIVOTDATA(""&amp;N$36,ControlA!$B$90,"Month",""&amp;$I40),0))</f>
        <v>0</v>
      </c>
      <c r="O40">
        <f>IF($B$24,0,IFERROR(GETPIVOTDATA(""&amp;O$36,ControlA!$B$90,"Month",""&amp;$I40),0))</f>
        <v>0</v>
      </c>
      <c r="P40">
        <f>IF($B$25,0,IFERROR(GETPIVOTDATA(""&amp;P$36,ControlA!$B$90,"Month",""&amp;$I40),0))</f>
        <v>0</v>
      </c>
      <c r="Q40">
        <f>IF($B$26,0,IFERROR(GETPIVOTDATA(""&amp;Q$36,ControlA!$B$90,"Month",""&amp;$I40),0))</f>
        <v>0</v>
      </c>
      <c r="S40">
        <f>IF($B$23,0,IFERROR(GETPIVOTDATA(""&amp;S$36,ControlA!$B$107,"Month",""&amp;$I40),0))</f>
        <v>0</v>
      </c>
      <c r="T40">
        <f>IF($B$24,0,IFERROR(GETPIVOTDATA(""&amp;T$36,ControlA!$B$107,"Month",""&amp;$I40),0))</f>
        <v>0</v>
      </c>
      <c r="U40">
        <f>IF($B$25,0,IFERROR(GETPIVOTDATA(""&amp;U$36,ControlA!$B$107,"Month",""&amp;$I40),0))</f>
        <v>0</v>
      </c>
      <c r="V40">
        <f>IF($B$26,0,IFERROR(GETPIVOTDATA(""&amp;V$36,ControlA!$B$107,"Month",""&amp;$I40),0))</f>
        <v>0</v>
      </c>
    </row>
    <row r="41" spans="1:22" x14ac:dyDescent="0.25">
      <c r="A41" t="s">
        <v>69</v>
      </c>
      <c r="B41">
        <v>77</v>
      </c>
      <c r="C41">
        <v>72</v>
      </c>
      <c r="D41" s="5" t="s">
        <v>48</v>
      </c>
      <c r="E41" t="str">
        <f>IFERROR(INDEX($A$58:$A$67,MATCH($D$68,$D$58:$D$67,0)),"?")</f>
        <v>SAN FRANCISCO</v>
      </c>
      <c r="F41">
        <v>3</v>
      </c>
      <c r="G41" s="17">
        <f>D68</f>
        <v>1655.14</v>
      </c>
      <c r="I41" s="20" t="s">
        <v>11</v>
      </c>
      <c r="J41" t="e">
        <f>IF($H$2,GETPIVOTDATA(""&amp;$J$36,ControlA!$B$90,"Month",""&amp;I41),NA())-SUM(N41:Q41)</f>
        <v>#N/A</v>
      </c>
      <c r="K41">
        <f>IFERROR(IF($H$2,GETPIVOTDATA(""&amp;$J$36,ControlA!$B$107,"Month",""&amp;I41),NA())-SUM(S41:V41),0)</f>
        <v>0</v>
      </c>
      <c r="L41">
        <f>IF(GETPIVOTDATA(""&amp;$L$1,ControlA!$B$90,"Month",""&amp;I41)=MAX(ControlA!$D$91:$D$102),1,0)</f>
        <v>1</v>
      </c>
      <c r="M41">
        <f t="shared" si="1"/>
        <v>0</v>
      </c>
      <c r="N41">
        <f>IF($B$23,0,IFERROR(GETPIVOTDATA(""&amp;N$36,ControlA!$B$90,"Month",""&amp;$I41),0))</f>
        <v>0</v>
      </c>
      <c r="O41">
        <f>IF($B$24,0,IFERROR(GETPIVOTDATA(""&amp;O$36,ControlA!$B$90,"Month",""&amp;$I41),0))</f>
        <v>0</v>
      </c>
      <c r="P41">
        <f>IF($B$25,0,IFERROR(GETPIVOTDATA(""&amp;P$36,ControlA!$B$90,"Month",""&amp;$I41),0))</f>
        <v>0</v>
      </c>
      <c r="Q41">
        <f>IF($B$26,0,IFERROR(GETPIVOTDATA(""&amp;Q$36,ControlA!$B$90,"Month",""&amp;$I41),0))</f>
        <v>0</v>
      </c>
      <c r="S41">
        <f>IF($B$23,0,IFERROR(GETPIVOTDATA(""&amp;S$36,ControlA!$B$107,"Month",""&amp;$I41),0))</f>
        <v>0</v>
      </c>
      <c r="T41">
        <f>IF($B$24,0,IFERROR(GETPIVOTDATA(""&amp;T$36,ControlA!$B$107,"Month",""&amp;$I41),0))</f>
        <v>0</v>
      </c>
      <c r="U41">
        <f>IF($B$25,0,IFERROR(GETPIVOTDATA(""&amp;U$36,ControlA!$B$107,"Month",""&amp;$I41),0))</f>
        <v>0</v>
      </c>
      <c r="V41">
        <f>IF($B$26,0,IFERROR(GETPIVOTDATA(""&amp;V$36,ControlA!$B$107,"Month",""&amp;$I41),0))</f>
        <v>0</v>
      </c>
    </row>
    <row r="42" spans="1:22" x14ac:dyDescent="0.25">
      <c r="A42" t="s">
        <v>70</v>
      </c>
      <c r="B42">
        <v>59</v>
      </c>
      <c r="C42">
        <v>46</v>
      </c>
      <c r="D42" s="5" t="s">
        <v>49</v>
      </c>
      <c r="E42" t="str">
        <f>IFERROR(INDEX($A$58:$A$67,MATCH($E$68,$E$58:$E$67,0)),"?")</f>
        <v>SAINT AUGUSTINE</v>
      </c>
      <c r="F42">
        <v>4</v>
      </c>
      <c r="G42" s="17">
        <f>E68</f>
        <v>1740.6100000000001</v>
      </c>
      <c r="I42" s="20" t="s">
        <v>12</v>
      </c>
      <c r="J42" t="e">
        <f>IF($H$2,GETPIVOTDATA(""&amp;$J$36,ControlA!$B$90,"Month",""&amp;I42),NA())-SUM(N42:Q42)</f>
        <v>#N/A</v>
      </c>
      <c r="K42">
        <f>IFERROR(IF($H$2,GETPIVOTDATA(""&amp;$J$36,ControlA!$B$107,"Month",""&amp;I42),NA())-SUM(S42:V42),0)</f>
        <v>0</v>
      </c>
      <c r="L42">
        <f>IF(GETPIVOTDATA(""&amp;$L$1,ControlA!$B$90,"Month",""&amp;I42)=MAX(ControlA!$D$91:$D$102),1,0)</f>
        <v>0</v>
      </c>
      <c r="M42">
        <f t="shared" si="1"/>
        <v>0</v>
      </c>
      <c r="N42">
        <f>IF($B$23,0,IFERROR(GETPIVOTDATA(""&amp;N$36,ControlA!$B$90,"Month",""&amp;$I42),0))</f>
        <v>0</v>
      </c>
      <c r="O42">
        <f>IF($B$24,0,IFERROR(GETPIVOTDATA(""&amp;O$36,ControlA!$B$90,"Month",""&amp;$I42),0))</f>
        <v>0</v>
      </c>
      <c r="P42">
        <f>IF($B$25,0,IFERROR(GETPIVOTDATA(""&amp;P$36,ControlA!$B$90,"Month",""&amp;$I42),0))</f>
        <v>0</v>
      </c>
      <c r="Q42">
        <f>IF($B$26,0,IFERROR(GETPIVOTDATA(""&amp;Q$36,ControlA!$B$90,"Month",""&amp;$I42),0))</f>
        <v>0</v>
      </c>
      <c r="S42">
        <f>IF($B$23,0,IFERROR(GETPIVOTDATA(""&amp;S$36,ControlA!$B$107,"Month",""&amp;$I42),0))</f>
        <v>0</v>
      </c>
      <c r="T42">
        <f>IF($B$24,0,IFERROR(GETPIVOTDATA(""&amp;T$36,ControlA!$B$107,"Month",""&amp;$I42),0))</f>
        <v>0</v>
      </c>
      <c r="U42">
        <f>IF($B$25,0,IFERROR(GETPIVOTDATA(""&amp;U$36,ControlA!$B$107,"Month",""&amp;$I42),0))</f>
        <v>0</v>
      </c>
      <c r="V42">
        <f>IF($B$26,0,IFERROR(GETPIVOTDATA(""&amp;V$36,ControlA!$B$107,"Month",""&amp;$I42),0))</f>
        <v>0</v>
      </c>
    </row>
    <row r="43" spans="1:22" x14ac:dyDescent="0.25">
      <c r="A43" t="s">
        <v>71</v>
      </c>
      <c r="B43">
        <v>41</v>
      </c>
      <c r="C43">
        <v>68</v>
      </c>
      <c r="I43" s="20" t="s">
        <v>13</v>
      </c>
      <c r="J43" t="e">
        <f>IF($H$2,GETPIVOTDATA(""&amp;$J$36,ControlA!$B$90,"Month",""&amp;I43),NA())-SUM(N43:Q43)</f>
        <v>#N/A</v>
      </c>
      <c r="K43">
        <f>IFERROR(IF($H$2,GETPIVOTDATA(""&amp;$J$36,ControlA!$B$107,"Month",""&amp;I43),NA())-SUM(S43:V43),0)</f>
        <v>0</v>
      </c>
      <c r="L43">
        <f>IF(GETPIVOTDATA(""&amp;$L$1,ControlA!$B$90,"Month",""&amp;I43)=MAX(ControlA!$D$91:$D$102),1,0)</f>
        <v>0</v>
      </c>
      <c r="M43">
        <f t="shared" si="1"/>
        <v>0</v>
      </c>
      <c r="N43">
        <f>IF($B$23,0,IFERROR(GETPIVOTDATA(""&amp;N$36,ControlA!$B$90,"Month",""&amp;$I43),0))</f>
        <v>0</v>
      </c>
      <c r="O43">
        <f>IF($B$24,0,IFERROR(GETPIVOTDATA(""&amp;O$36,ControlA!$B$90,"Month",""&amp;$I43),0))</f>
        <v>0</v>
      </c>
      <c r="P43">
        <f>IF($B$25,0,IFERROR(GETPIVOTDATA(""&amp;P$36,ControlA!$B$90,"Month",""&amp;$I43),0))</f>
        <v>0</v>
      </c>
      <c r="Q43">
        <f>IF($B$26,0,IFERROR(GETPIVOTDATA(""&amp;Q$36,ControlA!$B$90,"Month",""&amp;$I43),0))</f>
        <v>0</v>
      </c>
      <c r="S43">
        <f>IF($B$23,0,IFERROR(GETPIVOTDATA(""&amp;S$36,ControlA!$B$107,"Month",""&amp;$I43),0))</f>
        <v>0</v>
      </c>
      <c r="T43">
        <f>IF($B$24,0,IFERROR(GETPIVOTDATA(""&amp;T$36,ControlA!$B$107,"Month",""&amp;$I43),0))</f>
        <v>0</v>
      </c>
      <c r="U43">
        <f>IF($B$25,0,IFERROR(GETPIVOTDATA(""&amp;U$36,ControlA!$B$107,"Month",""&amp;$I43),0))</f>
        <v>0</v>
      </c>
      <c r="V43">
        <f>IF($B$26,0,IFERROR(GETPIVOTDATA(""&amp;V$36,ControlA!$B$107,"Month",""&amp;$I43),0))</f>
        <v>0</v>
      </c>
    </row>
    <row r="44" spans="1:22" x14ac:dyDescent="0.25">
      <c r="A44" t="s">
        <v>72</v>
      </c>
      <c r="B44">
        <v>92</v>
      </c>
      <c r="C44">
        <v>36</v>
      </c>
      <c r="I44" s="20" t="s">
        <v>14</v>
      </c>
      <c r="J44" t="e">
        <f>IF($H$2,GETPIVOTDATA(""&amp;$J$36,ControlA!$B$90,"Month",""&amp;I44),NA())-SUM(N44:Q44)</f>
        <v>#N/A</v>
      </c>
      <c r="K44">
        <f>IFERROR(IF($H$2,GETPIVOTDATA(""&amp;$J$36,ControlA!$B$107,"Month",""&amp;I44),NA())-SUM(S44:V44),0)</f>
        <v>0</v>
      </c>
      <c r="L44">
        <f>IF(GETPIVOTDATA(""&amp;$L$1,ControlA!$B$90,"Month",""&amp;I44)=MAX(ControlA!$D$91:$D$102),1,0)</f>
        <v>0</v>
      </c>
      <c r="M44">
        <f t="shared" si="1"/>
        <v>0</v>
      </c>
      <c r="N44">
        <f>IF($B$23,0,IFERROR(GETPIVOTDATA(""&amp;N$36,ControlA!$B$90,"Month",""&amp;$I44),0))</f>
        <v>0</v>
      </c>
      <c r="O44">
        <f>IF($B$24,0,IFERROR(GETPIVOTDATA(""&amp;O$36,ControlA!$B$90,"Month",""&amp;$I44),0))</f>
        <v>0</v>
      </c>
      <c r="P44">
        <f>IF($B$25,0,IFERROR(GETPIVOTDATA(""&amp;P$36,ControlA!$B$90,"Month",""&amp;$I44),0))</f>
        <v>0</v>
      </c>
      <c r="Q44">
        <f>IF($B$26,0,IFERROR(GETPIVOTDATA(""&amp;Q$36,ControlA!$B$90,"Month",""&amp;$I44),0))</f>
        <v>0</v>
      </c>
      <c r="S44">
        <f>IF($B$23,0,IFERROR(GETPIVOTDATA(""&amp;S$36,ControlA!$B$107,"Month",""&amp;$I44),0))</f>
        <v>0</v>
      </c>
      <c r="T44">
        <f>IF($B$24,0,IFERROR(GETPIVOTDATA(""&amp;T$36,ControlA!$B$107,"Month",""&amp;$I44),0))</f>
        <v>0</v>
      </c>
      <c r="U44">
        <f>IF($B$25,0,IFERROR(GETPIVOTDATA(""&amp;U$36,ControlA!$B$107,"Month",""&amp;$I44),0))</f>
        <v>0</v>
      </c>
      <c r="V44">
        <f>IF($B$26,0,IFERROR(GETPIVOTDATA(""&amp;V$36,ControlA!$B$107,"Month",""&amp;$I44),0))</f>
        <v>0</v>
      </c>
    </row>
    <row r="45" spans="1:22" x14ac:dyDescent="0.25">
      <c r="A45" t="s">
        <v>73</v>
      </c>
      <c r="B45">
        <v>17</v>
      </c>
      <c r="C45">
        <v>63</v>
      </c>
      <c r="I45" s="20" t="s">
        <v>15</v>
      </c>
      <c r="J45" t="e">
        <f>IF($H$2,GETPIVOTDATA(""&amp;$J$36,ControlA!$B$90,"Month",""&amp;I45),NA())-SUM(N45:Q45)</f>
        <v>#N/A</v>
      </c>
      <c r="K45">
        <f>IFERROR(IF($H$2,GETPIVOTDATA(""&amp;$J$36,ControlA!$B$107,"Month",""&amp;I45),NA())-SUM(S45:V45),0)</f>
        <v>0</v>
      </c>
      <c r="L45">
        <f>IF(GETPIVOTDATA(""&amp;$L$1,ControlA!$B$90,"Month",""&amp;I45)=MAX(ControlA!$D$91:$D$102),1,0)</f>
        <v>0</v>
      </c>
      <c r="M45">
        <f t="shared" si="1"/>
        <v>0</v>
      </c>
      <c r="N45">
        <f>IF($B$23,0,IFERROR(GETPIVOTDATA(""&amp;N$36,ControlA!$B$90,"Month",""&amp;$I45),0))</f>
        <v>0</v>
      </c>
      <c r="O45">
        <f>IF($B$24,0,IFERROR(GETPIVOTDATA(""&amp;O$36,ControlA!$B$90,"Month",""&amp;$I45),0))</f>
        <v>0</v>
      </c>
      <c r="P45">
        <f>IF($B$25,0,IFERROR(GETPIVOTDATA(""&amp;P$36,ControlA!$B$90,"Month",""&amp;$I45),0))</f>
        <v>0</v>
      </c>
      <c r="Q45">
        <f>IF($B$26,0,IFERROR(GETPIVOTDATA(""&amp;Q$36,ControlA!$B$90,"Month",""&amp;$I45),0))</f>
        <v>0</v>
      </c>
      <c r="S45">
        <f>IF($B$23,0,IFERROR(GETPIVOTDATA(""&amp;S$36,ControlA!$B$107,"Month",""&amp;$I45),0))</f>
        <v>0</v>
      </c>
      <c r="T45">
        <f>IF($B$24,0,IFERROR(GETPIVOTDATA(""&amp;T$36,ControlA!$B$107,"Month",""&amp;$I45),0))</f>
        <v>0</v>
      </c>
      <c r="U45">
        <f>IF($B$25,0,IFERROR(GETPIVOTDATA(""&amp;U$36,ControlA!$B$107,"Month",""&amp;$I45),0))</f>
        <v>0</v>
      </c>
      <c r="V45">
        <f>IF($B$26,0,IFERROR(GETPIVOTDATA(""&amp;V$36,ControlA!$B$107,"Month",""&amp;$I45),0))</f>
        <v>0</v>
      </c>
    </row>
    <row r="46" spans="1:22" x14ac:dyDescent="0.25">
      <c r="A46" t="s">
        <v>74</v>
      </c>
      <c r="B46">
        <v>22</v>
      </c>
      <c r="C46">
        <v>100</v>
      </c>
      <c r="I46" s="20" t="s">
        <v>16</v>
      </c>
      <c r="J46" t="e">
        <f>IF($H$2,GETPIVOTDATA(""&amp;$J$36,ControlA!$B$90,"Month",""&amp;I46),NA())-SUM(N46:Q46)</f>
        <v>#N/A</v>
      </c>
      <c r="K46">
        <f>IFERROR(IF($H$2,GETPIVOTDATA(""&amp;$J$36,ControlA!$B$107,"Month",""&amp;I46),NA())-SUM(S46:V46),0)</f>
        <v>0</v>
      </c>
      <c r="L46">
        <f>IF(GETPIVOTDATA(""&amp;$L$1,ControlA!$B$90,"Month",""&amp;I46)=MAX(ControlA!$D$91:$D$102),1,0)</f>
        <v>0</v>
      </c>
      <c r="M46">
        <f t="shared" si="1"/>
        <v>0</v>
      </c>
      <c r="N46">
        <f>IF($B$23,0,IFERROR(GETPIVOTDATA(""&amp;N$36,ControlA!$B$90,"Month",""&amp;$I46),0))</f>
        <v>0</v>
      </c>
      <c r="O46">
        <f>IF($B$24,0,IFERROR(GETPIVOTDATA(""&amp;O$36,ControlA!$B$90,"Month",""&amp;$I46),0))</f>
        <v>0</v>
      </c>
      <c r="P46">
        <f>IF($B$25,0,IFERROR(GETPIVOTDATA(""&amp;P$36,ControlA!$B$90,"Month",""&amp;$I46),0))</f>
        <v>0</v>
      </c>
      <c r="Q46">
        <f>IF($B$26,0,IFERROR(GETPIVOTDATA(""&amp;Q$36,ControlA!$B$90,"Month",""&amp;$I46),0))</f>
        <v>0</v>
      </c>
      <c r="S46">
        <f>IF($B$23,0,IFERROR(GETPIVOTDATA(""&amp;S$36,ControlA!$B$107,"Month",""&amp;$I46),0))</f>
        <v>0</v>
      </c>
      <c r="T46">
        <f>IF($B$24,0,IFERROR(GETPIVOTDATA(""&amp;T$36,ControlA!$B$107,"Month",""&amp;$I46),0))</f>
        <v>0</v>
      </c>
      <c r="U46">
        <f>IF($B$25,0,IFERROR(GETPIVOTDATA(""&amp;U$36,ControlA!$B$107,"Month",""&amp;$I46),0))</f>
        <v>0</v>
      </c>
      <c r="V46">
        <f>IF($B$26,0,IFERROR(GETPIVOTDATA(""&amp;V$36,ControlA!$B$107,"Month",""&amp;$I46),0))</f>
        <v>0</v>
      </c>
    </row>
    <row r="47" spans="1:22" x14ac:dyDescent="0.25">
      <c r="A47" t="s">
        <v>77</v>
      </c>
      <c r="B47">
        <v>95</v>
      </c>
      <c r="C47">
        <v>20</v>
      </c>
      <c r="I47" s="20" t="s">
        <v>17</v>
      </c>
      <c r="J47" t="e">
        <f>IF($H$2,GETPIVOTDATA(""&amp;$J$36,ControlA!$B$90,"Month",""&amp;I47),NA())-SUM(N47:Q47)</f>
        <v>#N/A</v>
      </c>
      <c r="K47">
        <f>IFERROR(IF($H$2,GETPIVOTDATA(""&amp;$J$36,ControlA!$B$107,"Month",""&amp;I47),NA())-SUM(S47:V47),0)</f>
        <v>0</v>
      </c>
      <c r="L47">
        <f>IF(GETPIVOTDATA(""&amp;$L$1,ControlA!$B$90,"Month",""&amp;I47)=MAX(ControlA!$D$91:$D$102),1,0)</f>
        <v>1</v>
      </c>
      <c r="M47">
        <f t="shared" si="1"/>
        <v>0</v>
      </c>
      <c r="N47">
        <f>IF($B$23,0,IFERROR(GETPIVOTDATA(""&amp;N$36,ControlA!$B$90,"Month",""&amp;$I47),0))</f>
        <v>0</v>
      </c>
      <c r="O47">
        <f>IF($B$24,0,IFERROR(GETPIVOTDATA(""&amp;O$36,ControlA!$B$90,"Month",""&amp;$I47),0))</f>
        <v>0</v>
      </c>
      <c r="P47">
        <f>IF($B$25,0,IFERROR(GETPIVOTDATA(""&amp;P$36,ControlA!$B$90,"Month",""&amp;$I47),0))</f>
        <v>0</v>
      </c>
      <c r="Q47">
        <f>IF($B$26,0,IFERROR(GETPIVOTDATA(""&amp;Q$36,ControlA!$B$90,"Month",""&amp;$I47),0))</f>
        <v>0</v>
      </c>
      <c r="S47">
        <f>IF($B$23,0,IFERROR(GETPIVOTDATA(""&amp;S$36,ControlA!$B$107,"Month",""&amp;$I47),0))</f>
        <v>0</v>
      </c>
      <c r="T47">
        <f>IF($B$24,0,IFERROR(GETPIVOTDATA(""&amp;T$36,ControlA!$B$107,"Month",""&amp;$I47),0))</f>
        <v>0</v>
      </c>
      <c r="U47">
        <f>IF($B$25,0,IFERROR(GETPIVOTDATA(""&amp;U$36,ControlA!$B$107,"Month",""&amp;$I47),0))</f>
        <v>0</v>
      </c>
      <c r="V47">
        <f>IF($B$26,0,IFERROR(GETPIVOTDATA(""&amp;V$36,ControlA!$B$107,"Month",""&amp;$I47),0))</f>
        <v>0</v>
      </c>
    </row>
    <row r="48" spans="1:22" x14ac:dyDescent="0.25">
      <c r="A48" t="s">
        <v>78</v>
      </c>
      <c r="B48">
        <v>92</v>
      </c>
      <c r="C48">
        <v>36</v>
      </c>
      <c r="I48" s="20" t="s">
        <v>18</v>
      </c>
      <c r="J48" t="e">
        <f>IF($H$2,GETPIVOTDATA(""&amp;$J$36,ControlA!$B$90,"Month",""&amp;I48),NA())-SUM(N48:Q48)</f>
        <v>#N/A</v>
      </c>
      <c r="K48">
        <f>IFERROR(IF($H$2,GETPIVOTDATA(""&amp;$J$36,ControlA!$B$107,"Month",""&amp;I48),NA())-SUM(S48:V48),0)</f>
        <v>0</v>
      </c>
      <c r="L48">
        <f>IF(GETPIVOTDATA(""&amp;$L$1,ControlA!$B$90,"Month",""&amp;I48)=MAX(ControlA!$D$91:$D$102),1,0)</f>
        <v>1</v>
      </c>
      <c r="M48">
        <f t="shared" si="1"/>
        <v>0</v>
      </c>
      <c r="N48">
        <f>IF($B$23,0,IFERROR(GETPIVOTDATA(""&amp;N$36,ControlA!$B$90,"Month",""&amp;$I48),0))</f>
        <v>0</v>
      </c>
      <c r="O48">
        <f>IF($B$24,0,IFERROR(GETPIVOTDATA(""&amp;O$36,ControlA!$B$90,"Month",""&amp;$I48),0))</f>
        <v>0</v>
      </c>
      <c r="P48">
        <f>IF($B$25,0,IFERROR(GETPIVOTDATA(""&amp;P$36,ControlA!$B$90,"Month",""&amp;$I48),0))</f>
        <v>0</v>
      </c>
      <c r="Q48">
        <f>IF($B$26,0,IFERROR(GETPIVOTDATA(""&amp;Q$36,ControlA!$B$90,"Month",""&amp;$I48),0))</f>
        <v>0</v>
      </c>
      <c r="S48">
        <f>IF($B$23,0,IFERROR(GETPIVOTDATA(""&amp;S$36,ControlA!$B$107,"Month",""&amp;$I48),0))</f>
        <v>0</v>
      </c>
      <c r="T48">
        <f>IF($B$24,0,IFERROR(GETPIVOTDATA(""&amp;T$36,ControlA!$B$107,"Month",""&amp;$I48),0))</f>
        <v>0</v>
      </c>
      <c r="U48">
        <f>IF($B$25,0,IFERROR(GETPIVOTDATA(""&amp;U$36,ControlA!$B$107,"Month",""&amp;$I48),0))</f>
        <v>0</v>
      </c>
      <c r="V48">
        <f>IF($B$26,0,IFERROR(GETPIVOTDATA(""&amp;V$36,ControlA!$B$107,"Month",""&amp;$I48),0))</f>
        <v>0</v>
      </c>
    </row>
    <row r="49" spans="1:5" x14ac:dyDescent="0.25">
      <c r="A49" s="31" t="s">
        <v>208</v>
      </c>
      <c r="B49" s="31"/>
      <c r="C49" s="31"/>
    </row>
    <row r="50" spans="1:5" x14ac:dyDescent="0.25">
      <c r="A50" s="7" t="s">
        <v>207</v>
      </c>
      <c r="B50" s="7" t="s">
        <v>24</v>
      </c>
      <c r="C50" s="7" t="s">
        <v>25</v>
      </c>
      <c r="D50" s="7"/>
      <c r="E50" s="7"/>
    </row>
    <row r="51" spans="1:5" x14ac:dyDescent="0.25">
      <c r="A51" s="5" t="s">
        <v>50</v>
      </c>
      <c r="B51">
        <f>INDEX($B$39:$B$48,MATCH($E$39,$A$39:$A$48,0))</f>
        <v>92</v>
      </c>
      <c r="C51">
        <f>INDEX($C$39:$C$48,MATCH($E$39,$A$39:$A$48,0))</f>
        <v>36</v>
      </c>
    </row>
    <row r="52" spans="1:5" x14ac:dyDescent="0.25">
      <c r="A52" s="5" t="s">
        <v>51</v>
      </c>
      <c r="B52">
        <f>INDEX($B$39:$B$48,MATCH($E$40,$A$39:$A$48,0))</f>
        <v>92</v>
      </c>
      <c r="C52">
        <f>INDEX($C$39:$C$48,MATCH($E$40,$A$39:$A$48,0))</f>
        <v>36</v>
      </c>
    </row>
    <row r="53" spans="1:5" x14ac:dyDescent="0.25">
      <c r="A53" s="5" t="s">
        <v>48</v>
      </c>
      <c r="B53">
        <f>INDEX($B$39:$B$48,MATCH($E$41,$A$39:$A$48,0))</f>
        <v>17</v>
      </c>
      <c r="C53">
        <f>INDEX($C$39:$C$48,MATCH($E$41,$A$39:$A$48,0))</f>
        <v>63</v>
      </c>
    </row>
    <row r="54" spans="1:5" x14ac:dyDescent="0.25">
      <c r="A54" s="5" t="s">
        <v>49</v>
      </c>
      <c r="B54">
        <f>INDEX($B$39:$B$48,MATCH($E$42,$A$39:$A$48,0))</f>
        <v>92</v>
      </c>
      <c r="C54">
        <f>INDEX($C$39:$C$48,MATCH($E$42,$A$39:$A$48,0))</f>
        <v>36</v>
      </c>
    </row>
    <row r="56" spans="1:5" x14ac:dyDescent="0.25">
      <c r="B56" s="15" t="s">
        <v>183</v>
      </c>
      <c r="C56" s="15" t="s">
        <v>184</v>
      </c>
      <c r="D56" s="15" t="s">
        <v>185</v>
      </c>
      <c r="E56" s="15" t="s">
        <v>186</v>
      </c>
    </row>
    <row r="57" spans="1:5" x14ac:dyDescent="0.25">
      <c r="B57" s="5" t="s">
        <v>50</v>
      </c>
      <c r="C57" s="5" t="s">
        <v>51</v>
      </c>
      <c r="D57" s="5" t="s">
        <v>48</v>
      </c>
      <c r="E57" s="5" t="s">
        <v>49</v>
      </c>
    </row>
    <row r="58" spans="1:5" x14ac:dyDescent="0.25">
      <c r="A58" t="s">
        <v>67</v>
      </c>
      <c r="B58">
        <f>GETPIVOTDATA("Sum of "&amp;$A58&amp;B$56,ControlA!$B$107)</f>
        <v>1550.6400000000008</v>
      </c>
      <c r="C58">
        <f>GETPIVOTDATA("Sum of "&amp;$A58&amp;C$56,ControlA!$B$107)</f>
        <v>1362.65</v>
      </c>
      <c r="D58">
        <f>GETPIVOTDATA("Sum of "&amp;$A58&amp;D$56,ControlA!$B$107)</f>
        <v>1289.8499999999999</v>
      </c>
      <c r="E58">
        <f>GETPIVOTDATA("Sum of "&amp;$A58&amp;E$56,ControlA!$B$107)</f>
        <v>1385.9999999999995</v>
      </c>
    </row>
    <row r="59" spans="1:5" x14ac:dyDescent="0.25">
      <c r="A59" t="s">
        <v>68</v>
      </c>
      <c r="B59">
        <f>GETPIVOTDATA("Sum of "&amp;$A59&amp;B$56,ControlA!$B$107)</f>
        <v>1436.5900000000001</v>
      </c>
      <c r="C59">
        <f>GETPIVOTDATA("Sum of "&amp;$A59&amp;C$56,ControlA!$B$107)</f>
        <v>1558.7799999999995</v>
      </c>
      <c r="D59">
        <f>GETPIVOTDATA("Sum of "&amp;$A59&amp;D$56,ControlA!$B$107)</f>
        <v>1567.1699999999998</v>
      </c>
      <c r="E59">
        <f>GETPIVOTDATA("Sum of "&amp;$A59&amp;E$56,ControlA!$B$107)</f>
        <v>1243.7600000000002</v>
      </c>
    </row>
    <row r="60" spans="1:5" x14ac:dyDescent="0.25">
      <c r="A60" t="s">
        <v>69</v>
      </c>
      <c r="B60">
        <f>GETPIVOTDATA("Sum of "&amp;$A60&amp;B$56,ControlA!$B$107)</f>
        <v>1052.6399999999999</v>
      </c>
      <c r="C60">
        <f>GETPIVOTDATA("Sum of "&amp;$A60&amp;C$56,ControlA!$B$107)</f>
        <v>1358.85</v>
      </c>
      <c r="D60">
        <f>GETPIVOTDATA("Sum of "&amp;$A60&amp;D$56,ControlA!$B$107)</f>
        <v>1497.0400000000004</v>
      </c>
      <c r="E60">
        <f>GETPIVOTDATA("Sum of "&amp;$A60&amp;E$56,ControlA!$B$107)</f>
        <v>1649.2500000000005</v>
      </c>
    </row>
    <row r="61" spans="1:5" x14ac:dyDescent="0.25">
      <c r="A61" t="s">
        <v>70</v>
      </c>
      <c r="B61">
        <f>GETPIVOTDATA("Sum of "&amp;$A61&amp;B$56,ControlA!$B$107)</f>
        <v>1464.3100000000009</v>
      </c>
      <c r="C61">
        <f>GETPIVOTDATA("Sum of "&amp;$A61&amp;C$56,ControlA!$B$107)</f>
        <v>1635.3200000000004</v>
      </c>
      <c r="D61">
        <f>GETPIVOTDATA("Sum of "&amp;$A61&amp;D$56,ControlA!$B$107)</f>
        <v>1387.0500000000002</v>
      </c>
      <c r="E61">
        <f>GETPIVOTDATA("Sum of "&amp;$A61&amp;E$56,ControlA!$B$107)</f>
        <v>1516.5500000000006</v>
      </c>
    </row>
    <row r="62" spans="1:5" x14ac:dyDescent="0.25">
      <c r="A62" t="s">
        <v>71</v>
      </c>
      <c r="B62">
        <f>GETPIVOTDATA("Sum of "&amp;$A62&amp;B$56,ControlA!$B$107)</f>
        <v>1380.1999999999998</v>
      </c>
      <c r="C62">
        <f>GETPIVOTDATA("Sum of "&amp;$A62&amp;C$56,ControlA!$B$107)</f>
        <v>1280.0500000000002</v>
      </c>
      <c r="D62">
        <f>GETPIVOTDATA("Sum of "&amp;$A62&amp;D$56,ControlA!$B$107)</f>
        <v>1643.9099999999999</v>
      </c>
      <c r="E62">
        <f>GETPIVOTDATA("Sum of "&amp;$A62&amp;E$56,ControlA!$B$107)</f>
        <v>1443.85</v>
      </c>
    </row>
    <row r="63" spans="1:5" x14ac:dyDescent="0.25">
      <c r="A63" t="s">
        <v>72</v>
      </c>
      <c r="B63">
        <f>GETPIVOTDATA("Sum of "&amp;$A63&amp;B$56,ControlA!$B$107)</f>
        <v>1729.3900000000003</v>
      </c>
      <c r="C63">
        <f>GETPIVOTDATA("Sum of "&amp;$A63&amp;C$56,ControlA!$B$107)</f>
        <v>1329.04</v>
      </c>
      <c r="D63">
        <f>GETPIVOTDATA("Sum of "&amp;$A63&amp;D$56,ControlA!$B$107)</f>
        <v>1276.8100000000002</v>
      </c>
      <c r="E63">
        <f>GETPIVOTDATA("Sum of "&amp;$A63&amp;E$56,ControlA!$B$107)</f>
        <v>1733.1100000000004</v>
      </c>
    </row>
    <row r="64" spans="1:5" x14ac:dyDescent="0.25">
      <c r="A64" t="s">
        <v>73</v>
      </c>
      <c r="B64">
        <f>GETPIVOTDATA("Sum of "&amp;$A64&amp;B$56,ControlA!$B$107)</f>
        <v>1458.3000000000002</v>
      </c>
      <c r="C64">
        <f>GETPIVOTDATA("Sum of "&amp;$A64&amp;C$56,ControlA!$B$107)</f>
        <v>1388.2200000000003</v>
      </c>
      <c r="D64">
        <f>GETPIVOTDATA("Sum of "&amp;$A64&amp;D$56,ControlA!$B$107)</f>
        <v>1655.14</v>
      </c>
      <c r="E64">
        <f>GETPIVOTDATA("Sum of "&amp;$A64&amp;E$56,ControlA!$B$107)</f>
        <v>1595.1800000000005</v>
      </c>
    </row>
    <row r="65" spans="1:5" x14ac:dyDescent="0.25">
      <c r="A65" t="s">
        <v>74</v>
      </c>
      <c r="B65">
        <f>GETPIVOTDATA("Sum of "&amp;$A65&amp;B$56,ControlA!$B$107)</f>
        <v>1259.8900000000001</v>
      </c>
      <c r="C65">
        <f>GETPIVOTDATA("Sum of "&amp;$A65&amp;C$56,ControlA!$B$107)</f>
        <v>1500.07</v>
      </c>
      <c r="D65">
        <f>GETPIVOTDATA("Sum of "&amp;$A65&amp;D$56,ControlA!$B$107)</f>
        <v>1344.58</v>
      </c>
      <c r="E65">
        <f>GETPIVOTDATA("Sum of "&amp;$A65&amp;E$56,ControlA!$B$107)</f>
        <v>1468.2100000000005</v>
      </c>
    </row>
    <row r="66" spans="1:5" x14ac:dyDescent="0.25">
      <c r="A66" t="s">
        <v>77</v>
      </c>
      <c r="B66">
        <f>GETPIVOTDATA("Sum of "&amp;$A66&amp;B$56,ControlA!$B$107)</f>
        <v>1629.6000000000001</v>
      </c>
      <c r="C66">
        <f>GETPIVOTDATA("Sum of "&amp;$A66&amp;C$56,ControlA!$B$107)</f>
        <v>1360.81</v>
      </c>
      <c r="D66">
        <f>GETPIVOTDATA("Sum of "&amp;$A66&amp;D$56,ControlA!$B$107)</f>
        <v>1653.4900000000007</v>
      </c>
      <c r="E66">
        <f>GETPIVOTDATA("Sum of "&amp;$A66&amp;E$56,ControlA!$B$107)</f>
        <v>1345.4199999999996</v>
      </c>
    </row>
    <row r="67" spans="1:5" x14ac:dyDescent="0.25">
      <c r="A67" t="s">
        <v>78</v>
      </c>
      <c r="B67">
        <f>GETPIVOTDATA("Sum of "&amp;$A67&amp;B$56,ControlA!$B$107)</f>
        <v>1619.0500000000002</v>
      </c>
      <c r="C67">
        <f>GETPIVOTDATA("Sum of "&amp;$A67&amp;C$56,ControlA!$B$107)</f>
        <v>1692.73</v>
      </c>
      <c r="D67">
        <f>GETPIVOTDATA("Sum of "&amp;$A67&amp;D$56,ControlA!$B$107)</f>
        <v>1360.6299999999997</v>
      </c>
      <c r="E67">
        <f>GETPIVOTDATA("Sum of "&amp;$A67&amp;E$56,ControlA!$B$107)</f>
        <v>1740.6100000000001</v>
      </c>
    </row>
    <row r="68" spans="1:5" x14ac:dyDescent="0.25">
      <c r="B68" s="5">
        <f>IF($B$23,MAX(B58:B67),0)</f>
        <v>1729.3900000000003</v>
      </c>
      <c r="C68" s="5">
        <f>IF($B$24,MAX(C58:C67),0)</f>
        <v>1692.73</v>
      </c>
      <c r="D68" s="5">
        <f>IF($B$25,MAX(D58:D67),0)</f>
        <v>1655.14</v>
      </c>
      <c r="E68" s="5">
        <f>IF($B$26,MAX(E58:E67),0)</f>
        <v>1740.6100000000001</v>
      </c>
    </row>
  </sheetData>
  <mergeCells count="2">
    <mergeCell ref="A49:C49"/>
    <mergeCell ref="S35:V35"/>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20EAF-CE0F-4099-AD23-0DFE5D46F6C7}">
  <dimension ref="A1:V68"/>
  <sheetViews>
    <sheetView zoomScale="70" zoomScaleNormal="70" workbookViewId="0"/>
  </sheetViews>
  <sheetFormatPr defaultRowHeight="15" x14ac:dyDescent="0.25"/>
  <cols>
    <col min="1" max="1" width="15.7109375" bestFit="1" customWidth="1"/>
    <col min="2" max="2" width="13.7109375" bestFit="1" customWidth="1"/>
    <col min="3" max="3" width="14.28515625" bestFit="1" customWidth="1"/>
    <col min="4" max="4" width="10.5703125" bestFit="1" customWidth="1"/>
    <col min="6" max="6" width="8.5703125" bestFit="1" customWidth="1"/>
    <col min="7" max="7" width="10.7109375" bestFit="1" customWidth="1"/>
    <col min="10" max="11" width="9.85546875" customWidth="1"/>
    <col min="12" max="12" width="14.7109375" bestFit="1" customWidth="1"/>
    <col min="13" max="13" width="8.28515625" customWidth="1"/>
    <col min="14" max="14" width="15" bestFit="1" customWidth="1"/>
  </cols>
  <sheetData>
    <row r="1" spans="1:17" ht="15" customHeight="1" x14ac:dyDescent="0.25">
      <c r="A1" s="5" t="s">
        <v>2</v>
      </c>
      <c r="B1" s="5" t="s">
        <v>3</v>
      </c>
      <c r="G1" s="5" t="s">
        <v>85</v>
      </c>
      <c r="H1" s="7" t="s">
        <v>87</v>
      </c>
      <c r="I1" s="7" t="s">
        <v>5</v>
      </c>
      <c r="J1" s="7" t="s">
        <v>54</v>
      </c>
      <c r="K1" s="7" t="s">
        <v>55</v>
      </c>
      <c r="L1" s="7" t="s">
        <v>56</v>
      </c>
      <c r="M1" t="b">
        <v>0</v>
      </c>
      <c r="N1" s="5" t="s">
        <v>50</v>
      </c>
      <c r="O1" s="5" t="s">
        <v>51</v>
      </c>
      <c r="P1" s="5" t="s">
        <v>48</v>
      </c>
      <c r="Q1" s="5" t="s">
        <v>49</v>
      </c>
    </row>
    <row r="2" spans="1:17" ht="15" customHeight="1" x14ac:dyDescent="0.25">
      <c r="A2">
        <v>1</v>
      </c>
      <c r="B2" t="str">
        <f>CHOOSE(A2,"LOGIN","LOGOUT")</f>
        <v>LOGIN</v>
      </c>
      <c r="G2" t="s">
        <v>7</v>
      </c>
      <c r="H2" t="b">
        <f>IF(ISNA(MATCH(ControlM1!C1,G2:G13,0)),TRUE)</f>
        <v>0</v>
      </c>
      <c r="I2">
        <f>IF(ISNUMBER(ControlM1!B40),ControlM1!B40,"")</f>
        <v>1</v>
      </c>
      <c r="J2" s="17">
        <f>IFERROR(IF($H$2,NA(),GETPIVOTDATA(""&amp;$J$1,ControlM1!$B$39,"Day",I2))-SUM(N2:Q2),0)</f>
        <v>588.5</v>
      </c>
      <c r="K2" s="17">
        <f>IFERROR(GETPIVOTDATA(""&amp;$J$1,ControlM1!$B$3,"Day",I2)-SUM(N2:Q2),0)</f>
        <v>0</v>
      </c>
      <c r="L2">
        <f>GETPIVOTDATA(""&amp;$L$1,ControlM1!$B$39,"Day",I2)</f>
        <v>0</v>
      </c>
      <c r="M2" s="17">
        <f t="shared" ref="M2:M32" si="0">IFERROR(IF(AND(L2,$M$1),J2,0),0)</f>
        <v>0</v>
      </c>
      <c r="N2">
        <f>IF($B$23,0,IFERROR(GETPIVOTDATA(""&amp;N$1,ControlM1!$B$39,"Day",$I2),0))</f>
        <v>0</v>
      </c>
      <c r="O2">
        <f>IF($B$24,0,IFERROR(GETPIVOTDATA(""&amp;O$1,ControlM1!$B$39,"Day",$I2),0))</f>
        <v>0</v>
      </c>
      <c r="P2">
        <f>IF($B$25,0,IFERROR(GETPIVOTDATA(""&amp;P$1,ControlM1!$B$39,"Day",$I2),0))</f>
        <v>0</v>
      </c>
      <c r="Q2">
        <f>IF($B$26,0,IFERROR(GETPIVOTDATA(""&amp;Q$1,ControlM1!$B$39,"Day",$I2),0))</f>
        <v>0</v>
      </c>
    </row>
    <row r="3" spans="1:17" x14ac:dyDescent="0.25">
      <c r="D3" s="5" t="s">
        <v>26</v>
      </c>
      <c r="G3" t="s">
        <v>8</v>
      </c>
      <c r="I3">
        <f>IF(ISNUMBER(ControlM1!B41),ControlM1!B41,"")</f>
        <v>2</v>
      </c>
      <c r="J3" s="17">
        <f>IFERROR(IF($H$2,NA(),GETPIVOTDATA(""&amp;$J$1,ControlM1!$B$39,"Day",I3))-SUM(N3:Q3),0)</f>
        <v>570.90000000000009</v>
      </c>
      <c r="K3" s="17">
        <f>IFERROR(GETPIVOTDATA(""&amp;$J$1,ControlM1!$B$3,"Day",I3)-SUM(N3:Q3),0)</f>
        <v>570.90000000000009</v>
      </c>
      <c r="L3">
        <f>GETPIVOTDATA(""&amp;$L$1,ControlM1!$B$39,"Day",I3)</f>
        <v>0</v>
      </c>
      <c r="M3" s="17">
        <f t="shared" si="0"/>
        <v>0</v>
      </c>
      <c r="N3">
        <f>IF($B$23,0,IFERROR(GETPIVOTDATA(""&amp;N$1,ControlM1!$B$39,"Day",$I3),0))</f>
        <v>0</v>
      </c>
      <c r="O3">
        <f>IF($B$24,0,IFERROR(GETPIVOTDATA(""&amp;O$1,ControlM1!$B$39,"Day",$I3),0))</f>
        <v>0</v>
      </c>
      <c r="P3">
        <f>IF($B$25,0,IFERROR(GETPIVOTDATA(""&amp;P$1,ControlM1!$B$39,"Day",$I3),0))</f>
        <v>0</v>
      </c>
      <c r="Q3">
        <f>IF($B$26,0,IFERROR(GETPIVOTDATA(""&amp;Q$1,ControlM1!$B$39,"Day",$I3),0))</f>
        <v>0</v>
      </c>
    </row>
    <row r="4" spans="1:17" x14ac:dyDescent="0.25">
      <c r="A4" s="5" t="s">
        <v>66</v>
      </c>
      <c r="D4" s="14">
        <v>0.2</v>
      </c>
      <c r="E4" s="5" t="s">
        <v>28</v>
      </c>
      <c r="F4" s="5"/>
      <c r="G4" t="s">
        <v>9</v>
      </c>
      <c r="I4">
        <f>IF(ISNUMBER(ControlM1!B42),ControlM1!B42,"")</f>
        <v>3</v>
      </c>
      <c r="J4" s="17">
        <f>IFERROR(IF($H$2,NA(),GETPIVOTDATA(""&amp;$J$1,ControlM1!$B$39,"Day",I4))-SUM(N4:Q4),0)</f>
        <v>557.70000000000005</v>
      </c>
      <c r="K4" s="17">
        <f>IFERROR(GETPIVOTDATA(""&amp;$J$1,ControlM1!$B$3,"Day",I4)-SUM(N4:Q4),0)</f>
        <v>557.70000000000005</v>
      </c>
      <c r="L4">
        <f>GETPIVOTDATA(""&amp;$L$1,ControlM1!$B$39,"Day",I4)</f>
        <v>0</v>
      </c>
      <c r="M4" s="17">
        <f t="shared" si="0"/>
        <v>0</v>
      </c>
      <c r="N4">
        <f>IF($B$23,0,IFERROR(GETPIVOTDATA(""&amp;N$1,ControlM1!$B$39,"Day",$I4),0))</f>
        <v>0</v>
      </c>
      <c r="O4">
        <f>IF($B$24,0,IFERROR(GETPIVOTDATA(""&amp;O$1,ControlM1!$B$39,"Day",$I4),0))</f>
        <v>0</v>
      </c>
      <c r="P4">
        <f>IF($B$25,0,IFERROR(GETPIVOTDATA(""&amp;P$1,ControlM1!$B$39,"Day",$I4),0))</f>
        <v>0</v>
      </c>
      <c r="Q4">
        <f>IF($B$26,0,IFERROR(GETPIVOTDATA(""&amp;Q$1,ControlM1!$B$39,"Day",$I4),0))</f>
        <v>0</v>
      </c>
    </row>
    <row r="5" spans="1:17" x14ac:dyDescent="0.25">
      <c r="A5" t="s">
        <v>19</v>
      </c>
      <c r="B5" s="10">
        <f>GETPIVOTDATA("Average of CAC",ControlM1!$K$4)</f>
        <v>0.57579310344827594</v>
      </c>
      <c r="C5" s="10">
        <f>1-B5</f>
        <v>0.42420689655172406</v>
      </c>
      <c r="D5" s="10">
        <f>$D$4</f>
        <v>0.2</v>
      </c>
      <c r="E5" t="str">
        <f>A5&amp;" "&amp;TEXT(B5,"0%")</f>
        <v>CAC 58%</v>
      </c>
      <c r="G5" t="s">
        <v>10</v>
      </c>
      <c r="I5">
        <f>IF(ISNUMBER(ControlM1!B43),ControlM1!B43,"")</f>
        <v>4</v>
      </c>
      <c r="J5" s="17">
        <f>IFERROR(IF($H$2,NA(),GETPIVOTDATA(""&amp;$J$1,ControlM1!$B$39,"Day",I5))-SUM(N5:Q5),0)</f>
        <v>521.40000000000009</v>
      </c>
      <c r="K5" s="17">
        <f>IFERROR(GETPIVOTDATA(""&amp;$J$1,ControlM1!$B$3,"Day",I5)-SUM(N5:Q5),0)</f>
        <v>521.40000000000009</v>
      </c>
      <c r="L5">
        <f>GETPIVOTDATA(""&amp;$L$1,ControlM1!$B$39,"Day",I5)</f>
        <v>1</v>
      </c>
      <c r="M5" s="17">
        <f t="shared" si="0"/>
        <v>0</v>
      </c>
      <c r="N5">
        <f>IF($B$23,0,IFERROR(GETPIVOTDATA(""&amp;N$1,ControlM1!$B$39,"Day",$I5),0))</f>
        <v>0</v>
      </c>
      <c r="O5">
        <f>IF($B$24,0,IFERROR(GETPIVOTDATA(""&amp;O$1,ControlM1!$B$39,"Day",$I5),0))</f>
        <v>0</v>
      </c>
      <c r="P5">
        <f>IF($B$25,0,IFERROR(GETPIVOTDATA(""&amp;P$1,ControlM1!$B$39,"Day",$I5),0))</f>
        <v>0</v>
      </c>
      <c r="Q5">
        <f>IF($B$26,0,IFERROR(GETPIVOTDATA(""&amp;Q$1,ControlM1!$B$39,"Day",$I5),0))</f>
        <v>0</v>
      </c>
    </row>
    <row r="6" spans="1:17" x14ac:dyDescent="0.25">
      <c r="A6" t="s">
        <v>20</v>
      </c>
      <c r="B6" s="10">
        <f>GETPIVOTDATA("Average of ROI",ControlM1!$K$4)</f>
        <v>0.62889655172413816</v>
      </c>
      <c r="C6" s="10">
        <f>1-B6</f>
        <v>0.37110344827586184</v>
      </c>
      <c r="D6" s="10">
        <f>$D$4</f>
        <v>0.2</v>
      </c>
      <c r="E6" t="str">
        <f>A6&amp;" "&amp;TEXT(B6,"0%")</f>
        <v>ROI 63%</v>
      </c>
      <c r="G6" t="s">
        <v>11</v>
      </c>
      <c r="I6">
        <f>IF(ISNUMBER(ControlM1!B44),ControlM1!B44,"")</f>
        <v>5</v>
      </c>
      <c r="J6" s="17">
        <f>IFERROR(IF($H$2,NA(),GETPIVOTDATA(""&amp;$J$1,ControlM1!$B$39,"Day",I6))-SUM(N6:Q6),0)</f>
        <v>555.50000000000034</v>
      </c>
      <c r="K6" s="17">
        <f>IFERROR(GETPIVOTDATA(""&amp;$J$1,ControlM1!$B$3,"Day",I6)-SUM(N6:Q6),0)</f>
        <v>555.50000000000034</v>
      </c>
      <c r="L6">
        <f>GETPIVOTDATA(""&amp;$L$1,ControlM1!$B$39,"Day",I6)</f>
        <v>0</v>
      </c>
      <c r="M6" s="17">
        <f t="shared" si="0"/>
        <v>0</v>
      </c>
      <c r="N6">
        <f>IF($B$23,0,IFERROR(GETPIVOTDATA(""&amp;N$1,ControlM1!$B$39,"Day",$I6),0))</f>
        <v>0</v>
      </c>
      <c r="O6">
        <f>IF($B$24,0,IFERROR(GETPIVOTDATA(""&amp;O$1,ControlM1!$B$39,"Day",$I6),0))</f>
        <v>0</v>
      </c>
      <c r="P6">
        <f>IF($B$25,0,IFERROR(GETPIVOTDATA(""&amp;P$1,ControlM1!$B$39,"Day",$I6),0))</f>
        <v>0</v>
      </c>
      <c r="Q6">
        <f>IF($B$26,0,IFERROR(GETPIVOTDATA(""&amp;Q$1,ControlM1!$B$39,"Day",$I6),0))</f>
        <v>0</v>
      </c>
    </row>
    <row r="7" spans="1:17" x14ac:dyDescent="0.25">
      <c r="A7" t="s">
        <v>21</v>
      </c>
      <c r="B7" s="10">
        <f>GETPIVOTDATA("Average of CPA",ControlM1!$K$4)</f>
        <v>0.80300000000000016</v>
      </c>
      <c r="C7" s="10">
        <f>1-B7</f>
        <v>0.19699999999999984</v>
      </c>
      <c r="D7" s="10">
        <f>$D$4</f>
        <v>0.2</v>
      </c>
      <c r="E7" t="str">
        <f>A7&amp;" "&amp;TEXT(B7,"0%")</f>
        <v>CPA 80%</v>
      </c>
      <c r="G7" t="s">
        <v>12</v>
      </c>
      <c r="I7">
        <f>IF(ISNUMBER(ControlM1!B45),ControlM1!B45,"")</f>
        <v>6</v>
      </c>
      <c r="J7" s="17">
        <f>IFERROR(IF($H$2,NA(),GETPIVOTDATA(""&amp;$J$1,ControlM1!$B$39,"Day",I7))-SUM(N7:Q7),0)</f>
        <v>561.00000000000011</v>
      </c>
      <c r="K7" s="17">
        <f>IFERROR(GETPIVOTDATA(""&amp;$J$1,ControlM1!$B$3,"Day",I7)-SUM(N7:Q7),0)</f>
        <v>561.00000000000011</v>
      </c>
      <c r="L7">
        <f>GETPIVOTDATA(""&amp;$L$1,ControlM1!$B$39,"Day",I7)</f>
        <v>0</v>
      </c>
      <c r="M7" s="17">
        <f t="shared" si="0"/>
        <v>0</v>
      </c>
      <c r="N7">
        <f>IF($B$23,0,IFERROR(GETPIVOTDATA(""&amp;N$1,ControlM1!$B$39,"Day",$I7),0))</f>
        <v>0</v>
      </c>
      <c r="O7">
        <f>IF($B$24,0,IFERROR(GETPIVOTDATA(""&amp;O$1,ControlM1!$B$39,"Day",$I7),0))</f>
        <v>0</v>
      </c>
      <c r="P7">
        <f>IF($B$25,0,IFERROR(GETPIVOTDATA(""&amp;P$1,ControlM1!$B$39,"Day",$I7),0))</f>
        <v>0</v>
      </c>
      <c r="Q7">
        <f>IF($B$26,0,IFERROR(GETPIVOTDATA(""&amp;Q$1,ControlM1!$B$39,"Day",$I7),0))</f>
        <v>0</v>
      </c>
    </row>
    <row r="8" spans="1:17" x14ac:dyDescent="0.25">
      <c r="A8" t="s">
        <v>23</v>
      </c>
      <c r="B8" s="10">
        <f>GETPIVOTDATA("Average of EPC",ControlM1!$K$4)</f>
        <v>0.77417241379310342</v>
      </c>
      <c r="C8" s="10">
        <f>1-B8</f>
        <v>0.22582758620689658</v>
      </c>
      <c r="D8" s="10">
        <f>$D$4</f>
        <v>0.2</v>
      </c>
      <c r="E8" t="str">
        <f>A8&amp;" "&amp;TEXT(B8,"0%")</f>
        <v>EPC 77%</v>
      </c>
      <c r="G8" t="s">
        <v>13</v>
      </c>
      <c r="I8">
        <f>IF(ISNUMBER(ControlM1!B46),ControlM1!B46,"")</f>
        <v>7</v>
      </c>
      <c r="J8" s="17">
        <f>IFERROR(IF($H$2,NA(),GETPIVOTDATA(""&amp;$J$1,ControlM1!$B$39,"Day",I8))-SUM(N8:Q8),0)</f>
        <v>456.5</v>
      </c>
      <c r="K8" s="17">
        <f>IFERROR(GETPIVOTDATA(""&amp;$J$1,ControlM1!$B$3,"Day",I8)-SUM(N8:Q8),0)</f>
        <v>456.5</v>
      </c>
      <c r="L8">
        <f>GETPIVOTDATA(""&amp;$L$1,ControlM1!$B$39,"Day",I8)</f>
        <v>0</v>
      </c>
      <c r="M8" s="17">
        <f t="shared" si="0"/>
        <v>0</v>
      </c>
      <c r="N8">
        <f>IF($B$23,0,IFERROR(GETPIVOTDATA(""&amp;N$1,ControlM1!$B$39,"Day",$I8),0))</f>
        <v>0</v>
      </c>
      <c r="O8">
        <f>IF($B$24,0,IFERROR(GETPIVOTDATA(""&amp;O$1,ControlM1!$B$39,"Day",$I8),0))</f>
        <v>0</v>
      </c>
      <c r="P8">
        <f>IF($B$25,0,IFERROR(GETPIVOTDATA(""&amp;P$1,ControlM1!$B$39,"Day",$I8),0))</f>
        <v>0</v>
      </c>
      <c r="Q8">
        <f>IF($B$26,0,IFERROR(GETPIVOTDATA(""&amp;Q$1,ControlM1!$B$39,"Day",$I8),0))</f>
        <v>0</v>
      </c>
    </row>
    <row r="9" spans="1:17" x14ac:dyDescent="0.25">
      <c r="A9" t="s">
        <v>22</v>
      </c>
      <c r="B9" s="10">
        <f>GETPIVOTDATA("Average of APR",ControlM1!$K$4)</f>
        <v>0.87431034482758618</v>
      </c>
      <c r="C9" s="10">
        <f>1-B9</f>
        <v>0.12568965517241382</v>
      </c>
      <c r="D9" s="10">
        <f>$D$4</f>
        <v>0.2</v>
      </c>
      <c r="E9" t="str">
        <f>A9&amp;" "&amp;TEXT(B9,"0%")</f>
        <v>APR 87%</v>
      </c>
      <c r="G9" t="s">
        <v>14</v>
      </c>
      <c r="I9">
        <f>IF(ISNUMBER(ControlM1!B47),ControlM1!B47,"")</f>
        <v>8</v>
      </c>
      <c r="J9" s="17">
        <f>IFERROR(IF($H$2,NA(),GETPIVOTDATA(""&amp;$J$1,ControlM1!$B$39,"Day",I9))-SUM(N9:Q9),0)</f>
        <v>492.8</v>
      </c>
      <c r="K9" s="17">
        <f>IFERROR(GETPIVOTDATA(""&amp;$J$1,ControlM1!$B$3,"Day",I9)-SUM(N9:Q9),0)</f>
        <v>492.8</v>
      </c>
      <c r="L9">
        <f>GETPIVOTDATA(""&amp;$L$1,ControlM1!$B$39,"Day",I9)</f>
        <v>0</v>
      </c>
      <c r="M9" s="17">
        <f t="shared" si="0"/>
        <v>0</v>
      </c>
      <c r="N9">
        <f>IF($B$23,0,IFERROR(GETPIVOTDATA(""&amp;N$1,ControlM1!$B$39,"Day",$I9),0))</f>
        <v>0</v>
      </c>
      <c r="O9">
        <f>IF($B$24,0,IFERROR(GETPIVOTDATA(""&amp;O$1,ControlM1!$B$39,"Day",$I9),0))</f>
        <v>0</v>
      </c>
      <c r="P9">
        <f>IF($B$25,0,IFERROR(GETPIVOTDATA(""&amp;P$1,ControlM1!$B$39,"Day",$I9),0))</f>
        <v>0</v>
      </c>
      <c r="Q9">
        <f>IF($B$26,0,IFERROR(GETPIVOTDATA(""&amp;Q$1,ControlM1!$B$39,"Day",$I9),0))</f>
        <v>0</v>
      </c>
    </row>
    <row r="10" spans="1:17" x14ac:dyDescent="0.25">
      <c r="A10" t="s">
        <v>27</v>
      </c>
      <c r="B10" s="11" t="s">
        <v>24</v>
      </c>
      <c r="C10" s="11" t="s">
        <v>25</v>
      </c>
      <c r="G10" t="s">
        <v>15</v>
      </c>
      <c r="I10">
        <f>IF(ISNUMBER(ControlM1!B48),ControlM1!B48,"")</f>
        <v>9</v>
      </c>
      <c r="J10" s="17">
        <f>IFERROR(IF($H$2,NA(),GETPIVOTDATA(""&amp;$J$1,ControlM1!$B$39,"Day",I10))-SUM(N10:Q10),0)</f>
        <v>467.50000000000006</v>
      </c>
      <c r="K10" s="17">
        <f>IFERROR(GETPIVOTDATA(""&amp;$J$1,ControlM1!$B$3,"Day",I10)-SUM(N10:Q10),0)</f>
        <v>467.50000000000006</v>
      </c>
      <c r="L10">
        <f>GETPIVOTDATA(""&amp;$L$1,ControlM1!$B$39,"Day",I10)</f>
        <v>0</v>
      </c>
      <c r="M10" s="17">
        <f t="shared" si="0"/>
        <v>0</v>
      </c>
      <c r="N10">
        <f>IF($B$23,0,IFERROR(GETPIVOTDATA(""&amp;N$1,ControlM1!$B$39,"Day",$I10),0))</f>
        <v>0</v>
      </c>
      <c r="O10">
        <f>IF($B$24,0,IFERROR(GETPIVOTDATA(""&amp;O$1,ControlM1!$B$39,"Day",$I10),0))</f>
        <v>0</v>
      </c>
      <c r="P10">
        <f>IF($B$25,0,IFERROR(GETPIVOTDATA(""&amp;P$1,ControlM1!$B$39,"Day",$I10),0))</f>
        <v>0</v>
      </c>
      <c r="Q10">
        <f>IF($B$26,0,IFERROR(GETPIVOTDATA(""&amp;Q$1,ControlM1!$B$39,"Day",$I10),0))</f>
        <v>0</v>
      </c>
    </row>
    <row r="11" spans="1:17" x14ac:dyDescent="0.25">
      <c r="A11" s="10">
        <f>AVERAGE(B5:B9)</f>
        <v>0.73123448275862069</v>
      </c>
      <c r="B11" s="12">
        <f>SIN(B9/SUM(B9:D9)*2*PI())*-1*ABS(C12)</f>
        <v>0.99096706494921083</v>
      </c>
      <c r="C11" s="12">
        <f>COS((1-B9/SUM(B9:D9))*2*PI())*-1*ABS(C12)</f>
        <v>0.13410546665198503</v>
      </c>
      <c r="D11" s="13"/>
      <c r="G11" t="s">
        <v>16</v>
      </c>
      <c r="I11">
        <f>IF(ISNUMBER(ControlM1!B49),ControlM1!B49,"")</f>
        <v>10</v>
      </c>
      <c r="J11" s="17">
        <f>IFERROR(IF($H$2,NA(),GETPIVOTDATA(""&amp;$J$1,ControlM1!$B$39,"Day",I11))-SUM(N11:Q11),0)</f>
        <v>521.40000000000009</v>
      </c>
      <c r="K11" s="17">
        <f>IFERROR(GETPIVOTDATA(""&amp;$J$1,ControlM1!$B$3,"Day",I11)-SUM(N11:Q11),0)</f>
        <v>521.40000000000009</v>
      </c>
      <c r="L11">
        <f>GETPIVOTDATA(""&amp;$L$1,ControlM1!$B$39,"Day",I11)</f>
        <v>0</v>
      </c>
      <c r="M11" s="17">
        <f t="shared" si="0"/>
        <v>0</v>
      </c>
      <c r="N11">
        <f>IF($B$23,0,IFERROR(GETPIVOTDATA(""&amp;N$1,ControlM1!$B$39,"Day",$I11),0))</f>
        <v>0</v>
      </c>
      <c r="O11">
        <f>IF($B$24,0,IFERROR(GETPIVOTDATA(""&amp;O$1,ControlM1!$B$39,"Day",$I11),0))</f>
        <v>0</v>
      </c>
      <c r="P11">
        <f>IF($B$25,0,IFERROR(GETPIVOTDATA(""&amp;P$1,ControlM1!$B$39,"Day",$I11),0))</f>
        <v>0</v>
      </c>
      <c r="Q11">
        <f>IF($B$26,0,IFERROR(GETPIVOTDATA(""&amp;Q$1,ControlM1!$B$39,"Day",$I11),0))</f>
        <v>0</v>
      </c>
    </row>
    <row r="12" spans="1:17" x14ac:dyDescent="0.25">
      <c r="B12" s="12">
        <v>0</v>
      </c>
      <c r="C12" s="12">
        <v>-1</v>
      </c>
      <c r="E12" s="10"/>
      <c r="F12" s="10"/>
      <c r="G12" t="s">
        <v>17</v>
      </c>
      <c r="I12">
        <f>IF(ISNUMBER(ControlM1!B50),ControlM1!B50,"")</f>
        <v>11</v>
      </c>
      <c r="J12" s="17">
        <f>IFERROR(IF($H$2,NA(),GETPIVOTDATA(""&amp;$J$1,ControlM1!$B$39,"Day",I12))-SUM(N12:Q12),0)</f>
        <v>597.30000000000007</v>
      </c>
      <c r="K12" s="17">
        <f>IFERROR(GETPIVOTDATA(""&amp;$J$1,ControlM1!$B$3,"Day",I12)-SUM(N12:Q12),0)</f>
        <v>597.30000000000007</v>
      </c>
      <c r="L12">
        <f>GETPIVOTDATA(""&amp;$L$1,ControlM1!$B$39,"Day",I12)</f>
        <v>0</v>
      </c>
      <c r="M12" s="17">
        <f t="shared" si="0"/>
        <v>0</v>
      </c>
      <c r="N12">
        <f>IF($B$23,0,IFERROR(GETPIVOTDATA(""&amp;N$1,ControlM1!$B$39,"Day",$I12),0))</f>
        <v>0</v>
      </c>
      <c r="O12">
        <f>IF($B$24,0,IFERROR(GETPIVOTDATA(""&amp;O$1,ControlM1!$B$39,"Day",$I12),0))</f>
        <v>0</v>
      </c>
      <c r="P12">
        <f>IF($B$25,0,IFERROR(GETPIVOTDATA(""&amp;P$1,ControlM1!$B$39,"Day",$I12),0))</f>
        <v>0</v>
      </c>
      <c r="Q12">
        <f>IF($B$26,0,IFERROR(GETPIVOTDATA(""&amp;Q$1,ControlM1!$B$39,"Day",$I12),0))</f>
        <v>0</v>
      </c>
    </row>
    <row r="13" spans="1:17" x14ac:dyDescent="0.25">
      <c r="B13" s="11">
        <f>SIN(B8/SUM(B8:D8)*2*PI())*-1*ABS(C14)</f>
        <v>0.71163719654130886</v>
      </c>
      <c r="C13" s="11">
        <f>COS((1-B8/SUM(B8:D8))*2*PI())*-1*ABS(C14)</f>
        <v>0.55097413777674398</v>
      </c>
      <c r="D13" s="13"/>
      <c r="E13" s="10"/>
      <c r="F13" s="10"/>
      <c r="G13" t="s">
        <v>18</v>
      </c>
      <c r="I13">
        <f>IF(ISNUMBER(ControlM1!B51),ControlM1!B51,"")</f>
        <v>12</v>
      </c>
      <c r="J13" s="17">
        <f>IFERROR(IF($H$2,NA(),GETPIVOTDATA(""&amp;$J$1,ControlM1!$B$39,"Day",I13))-SUM(N13:Q13),0)</f>
        <v>535.70000000000005</v>
      </c>
      <c r="K13" s="17">
        <f>IFERROR(GETPIVOTDATA(""&amp;$J$1,ControlM1!$B$3,"Day",I13)-SUM(N13:Q13),0)</f>
        <v>535.70000000000005</v>
      </c>
      <c r="L13">
        <f>GETPIVOTDATA(""&amp;$L$1,ControlM1!$B$39,"Day",I13)</f>
        <v>0</v>
      </c>
      <c r="M13" s="17">
        <f t="shared" si="0"/>
        <v>0</v>
      </c>
      <c r="N13">
        <f>IF($B$23,0,IFERROR(GETPIVOTDATA(""&amp;N$1,ControlM1!$B$39,"Day",$I13),0))</f>
        <v>0</v>
      </c>
      <c r="O13">
        <f>IF($B$24,0,IFERROR(GETPIVOTDATA(""&amp;O$1,ControlM1!$B$39,"Day",$I13),0))</f>
        <v>0</v>
      </c>
      <c r="P13">
        <f>IF($B$25,0,IFERROR(GETPIVOTDATA(""&amp;P$1,ControlM1!$B$39,"Day",$I13),0))</f>
        <v>0</v>
      </c>
      <c r="Q13">
        <f>IF($B$26,0,IFERROR(GETPIVOTDATA(""&amp;Q$1,ControlM1!$B$39,"Day",$I13),0))</f>
        <v>0</v>
      </c>
    </row>
    <row r="14" spans="1:17" x14ac:dyDescent="0.25">
      <c r="B14" s="11">
        <v>0</v>
      </c>
      <c r="C14" s="11">
        <v>-0.9</v>
      </c>
      <c r="I14">
        <f>IF(ISNUMBER(ControlM1!B52),ControlM1!B52,"")</f>
        <v>13</v>
      </c>
      <c r="J14" s="17">
        <f>IFERROR(IF($H$2,NA(),GETPIVOTDATA(""&amp;$J$1,ControlM1!$B$39,"Day",I14))-SUM(N14:Q14),0)</f>
        <v>517</v>
      </c>
      <c r="K14" s="17">
        <f>IFERROR(GETPIVOTDATA(""&amp;$J$1,ControlM1!$B$3,"Day",I14)-SUM(N14:Q14),0)</f>
        <v>517</v>
      </c>
      <c r="L14">
        <f>GETPIVOTDATA(""&amp;$L$1,ControlM1!$B$39,"Day",I14)</f>
        <v>0</v>
      </c>
      <c r="M14" s="17">
        <f t="shared" si="0"/>
        <v>0</v>
      </c>
      <c r="N14">
        <f>IF($B$23,0,IFERROR(GETPIVOTDATA(""&amp;N$1,ControlM1!$B$39,"Day",$I14),0))</f>
        <v>0</v>
      </c>
      <c r="O14">
        <f>IF($B$24,0,IFERROR(GETPIVOTDATA(""&amp;O$1,ControlM1!$B$39,"Day",$I14),0))</f>
        <v>0</v>
      </c>
      <c r="P14">
        <f>IF($B$25,0,IFERROR(GETPIVOTDATA(""&amp;P$1,ControlM1!$B$39,"Day",$I14),0))</f>
        <v>0</v>
      </c>
      <c r="Q14">
        <f>IF($B$26,0,IFERROR(GETPIVOTDATA(""&amp;Q$1,ControlM1!$B$39,"Day",$I14),0))</f>
        <v>0</v>
      </c>
    </row>
    <row r="15" spans="1:17" x14ac:dyDescent="0.25">
      <c r="B15" s="11">
        <f>SIN(B7/SUM(B7:D7)*2*PI())*-1*ABS(C16)</f>
        <v>0.69901777842837243</v>
      </c>
      <c r="C15" s="11">
        <f>COS((1-B7/SUM(B7:D7))*2*PI())*-1*ABS(C16)</f>
        <v>0.38906830433879169</v>
      </c>
      <c r="D15" s="13"/>
      <c r="I15">
        <f>IF(ISNUMBER(ControlM1!B53),ControlM1!B53,"")</f>
        <v>14</v>
      </c>
      <c r="J15" s="17">
        <f>IFERROR(IF($H$2,NA(),GETPIVOTDATA(""&amp;$J$1,ControlM1!$B$39,"Day",I15))-SUM(N15:Q15),0)</f>
        <v>544.50000000000011</v>
      </c>
      <c r="K15" s="17">
        <f>IFERROR(GETPIVOTDATA(""&amp;$J$1,ControlM1!$B$3,"Day",I15)-SUM(N15:Q15),0)</f>
        <v>544.50000000000011</v>
      </c>
      <c r="L15">
        <f>GETPIVOTDATA(""&amp;$L$1,ControlM1!$B$39,"Day",I15)</f>
        <v>0</v>
      </c>
      <c r="M15" s="17">
        <f t="shared" si="0"/>
        <v>0</v>
      </c>
      <c r="N15">
        <f>IF($B$23,0,IFERROR(GETPIVOTDATA(""&amp;N$1,ControlM1!$B$39,"Day",$I15),0))</f>
        <v>0</v>
      </c>
      <c r="O15">
        <f>IF($B$24,0,IFERROR(GETPIVOTDATA(""&amp;O$1,ControlM1!$B$39,"Day",$I15),0))</f>
        <v>0</v>
      </c>
      <c r="P15">
        <f>IF($B$25,0,IFERROR(GETPIVOTDATA(""&amp;P$1,ControlM1!$B$39,"Day",$I15),0))</f>
        <v>0</v>
      </c>
      <c r="Q15">
        <f>IF($B$26,0,IFERROR(GETPIVOTDATA(""&amp;Q$1,ControlM1!$B$39,"Day",$I15),0))</f>
        <v>0</v>
      </c>
    </row>
    <row r="16" spans="1:17" x14ac:dyDescent="0.25">
      <c r="B16" s="11">
        <v>0</v>
      </c>
      <c r="C16" s="11">
        <v>-0.8</v>
      </c>
      <c r="I16">
        <f>IF(ISNUMBER(ControlM1!B54),ControlM1!B54,"")</f>
        <v>15</v>
      </c>
      <c r="J16" s="17">
        <f>IFERROR(IF($H$2,NA(),GETPIVOTDATA(""&amp;$J$1,ControlM1!$B$39,"Day",I16))-SUM(N16:Q16),0)</f>
        <v>546.70000000000005</v>
      </c>
      <c r="K16" s="17">
        <f>IFERROR(GETPIVOTDATA(""&amp;$J$1,ControlM1!$B$3,"Day",I16)-SUM(N16:Q16),0)</f>
        <v>546.70000000000005</v>
      </c>
      <c r="L16">
        <f>GETPIVOTDATA(""&amp;$L$1,ControlM1!$B$39,"Day",I16)</f>
        <v>0</v>
      </c>
      <c r="M16" s="17">
        <f t="shared" si="0"/>
        <v>0</v>
      </c>
      <c r="N16">
        <f>IF($B$23,0,IFERROR(GETPIVOTDATA(""&amp;N$1,ControlM1!$B$39,"Day",$I16),0))</f>
        <v>0</v>
      </c>
      <c r="O16">
        <f>IF($B$24,0,IFERROR(GETPIVOTDATA(""&amp;O$1,ControlM1!$B$39,"Day",$I16),0))</f>
        <v>0</v>
      </c>
      <c r="P16">
        <f>IF($B$25,0,IFERROR(GETPIVOTDATA(""&amp;P$1,ControlM1!$B$39,"Day",$I16),0))</f>
        <v>0</v>
      </c>
      <c r="Q16">
        <f>IF($B$26,0,IFERROR(GETPIVOTDATA(""&amp;Q$1,ControlM1!$B$39,"Day",$I16),0))</f>
        <v>0</v>
      </c>
    </row>
    <row r="17" spans="1:17" x14ac:dyDescent="0.25">
      <c r="B17" s="11">
        <f>SIN(B6/SUM(B6:D6)*2*PI())*-1*ABS(C18)</f>
        <v>0.10550776355674424</v>
      </c>
      <c r="C17" s="11">
        <f>COS((1-B6/SUM(B6:D6))*2*PI())*-1*ABS(C18)</f>
        <v>0.69200297096851693</v>
      </c>
      <c r="D17" s="13"/>
      <c r="I17">
        <f>IF(ISNUMBER(ControlM1!B55),ControlM1!B55,"")</f>
        <v>16</v>
      </c>
      <c r="J17" s="17">
        <f>IFERROR(IF($H$2,NA(),GETPIVOTDATA(""&amp;$J$1,ControlM1!$B$39,"Day",I17))-SUM(N17:Q17),0)</f>
        <v>707.30000000000007</v>
      </c>
      <c r="K17" s="17">
        <f>IFERROR(GETPIVOTDATA(""&amp;$J$1,ControlM1!$B$3,"Day",I17)-SUM(N17:Q17),0)</f>
        <v>707.30000000000007</v>
      </c>
      <c r="L17">
        <f>GETPIVOTDATA(""&amp;$L$1,ControlM1!$B$39,"Day",I17)</f>
        <v>0</v>
      </c>
      <c r="M17" s="17">
        <f t="shared" si="0"/>
        <v>0</v>
      </c>
      <c r="N17">
        <f>IF($B$23,0,IFERROR(GETPIVOTDATA(""&amp;N$1,ControlM1!$B$39,"Day",$I17),0))</f>
        <v>0</v>
      </c>
      <c r="O17">
        <f>IF($B$24,0,IFERROR(GETPIVOTDATA(""&amp;O$1,ControlM1!$B$39,"Day",$I17),0))</f>
        <v>0</v>
      </c>
      <c r="P17">
        <f>IF($B$25,0,IFERROR(GETPIVOTDATA(""&amp;P$1,ControlM1!$B$39,"Day",$I17),0))</f>
        <v>0</v>
      </c>
      <c r="Q17">
        <f>IF($B$26,0,IFERROR(GETPIVOTDATA(""&amp;Q$1,ControlM1!$B$39,"Day",$I17),0))</f>
        <v>0</v>
      </c>
    </row>
    <row r="18" spans="1:17" x14ac:dyDescent="0.25">
      <c r="B18" s="11">
        <v>0</v>
      </c>
      <c r="C18" s="11">
        <v>-0.7</v>
      </c>
      <c r="I18">
        <f>IF(ISNUMBER(ControlM1!B56),ControlM1!B56,"")</f>
        <v>17</v>
      </c>
      <c r="J18" s="17">
        <f>IFERROR(IF($H$2,NA(),GETPIVOTDATA(""&amp;$J$1,ControlM1!$B$39,"Day",I18))-SUM(N18:Q18),0)</f>
        <v>521.4000000000002</v>
      </c>
      <c r="K18" s="17">
        <f>IFERROR(GETPIVOTDATA(""&amp;$J$1,ControlM1!$B$3,"Day",I18)-SUM(N18:Q18),0)</f>
        <v>521.4000000000002</v>
      </c>
      <c r="L18">
        <f>GETPIVOTDATA(""&amp;$L$1,ControlM1!$B$39,"Day",I18)</f>
        <v>0</v>
      </c>
      <c r="M18" s="17">
        <f t="shared" si="0"/>
        <v>0</v>
      </c>
      <c r="N18">
        <f>IF($B$23,0,IFERROR(GETPIVOTDATA(""&amp;N$1,ControlM1!$B$39,"Day",$I18),0))</f>
        <v>0</v>
      </c>
      <c r="O18">
        <f>IF($B$24,0,IFERROR(GETPIVOTDATA(""&amp;O$1,ControlM1!$B$39,"Day",$I18),0))</f>
        <v>0</v>
      </c>
      <c r="P18">
        <f>IF($B$25,0,IFERROR(GETPIVOTDATA(""&amp;P$1,ControlM1!$B$39,"Day",$I18),0))</f>
        <v>0</v>
      </c>
      <c r="Q18">
        <f>IF($B$26,0,IFERROR(GETPIVOTDATA(""&amp;Q$1,ControlM1!$B$39,"Day",$I18),0))</f>
        <v>0</v>
      </c>
    </row>
    <row r="19" spans="1:17" x14ac:dyDescent="0.25">
      <c r="B19" s="11">
        <f>SIN(B5/SUM(B5:D5)*2*PI())*-1*ABS(C20)</f>
        <v>-7.5844755250345355E-2</v>
      </c>
      <c r="C19" s="11">
        <f>COS((1-B5/SUM(B5:D5))*2*PI())*-1*ABS(C20)</f>
        <v>0.59518700683147918</v>
      </c>
      <c r="D19" s="13"/>
      <c r="I19">
        <f>IF(ISNUMBER(ControlM1!B57),ControlM1!B57,"")</f>
        <v>18</v>
      </c>
      <c r="J19" s="17">
        <f>IFERROR(IF($H$2,NA(),GETPIVOTDATA(""&amp;$J$1,ControlM1!$B$39,"Day",I19))-SUM(N19:Q19),0)</f>
        <v>448.79999999999995</v>
      </c>
      <c r="K19" s="17">
        <f>IFERROR(GETPIVOTDATA(""&amp;$J$1,ControlM1!$B$3,"Day",I19)-SUM(N19:Q19),0)</f>
        <v>448.79999999999995</v>
      </c>
      <c r="L19">
        <f>GETPIVOTDATA(""&amp;$L$1,ControlM1!$B$39,"Day",I19)</f>
        <v>0</v>
      </c>
      <c r="M19" s="17">
        <f t="shared" si="0"/>
        <v>0</v>
      </c>
      <c r="N19">
        <f>IF($B$23,0,IFERROR(GETPIVOTDATA(""&amp;N$1,ControlM1!$B$39,"Day",$I19),0))</f>
        <v>0</v>
      </c>
      <c r="O19">
        <f>IF($B$24,0,IFERROR(GETPIVOTDATA(""&amp;O$1,ControlM1!$B$39,"Day",$I19),0))</f>
        <v>0</v>
      </c>
      <c r="P19">
        <f>IF($B$25,0,IFERROR(GETPIVOTDATA(""&amp;P$1,ControlM1!$B$39,"Day",$I19),0))</f>
        <v>0</v>
      </c>
      <c r="Q19">
        <f>IF($B$26,0,IFERROR(GETPIVOTDATA(""&amp;Q$1,ControlM1!$B$39,"Day",$I19),0))</f>
        <v>0</v>
      </c>
    </row>
    <row r="20" spans="1:17" x14ac:dyDescent="0.25">
      <c r="B20" s="11">
        <v>0</v>
      </c>
      <c r="C20" s="11">
        <v>-0.6</v>
      </c>
      <c r="I20">
        <f>IF(ISNUMBER(ControlM1!B58),ControlM1!B58,"")</f>
        <v>19</v>
      </c>
      <c r="J20" s="17">
        <f>IFERROR(IF($H$2,NA(),GETPIVOTDATA(""&amp;$J$1,ControlM1!$B$39,"Day",I20))-SUM(N20:Q20),0)</f>
        <v>721.60000000000014</v>
      </c>
      <c r="K20" s="17">
        <f>IFERROR(GETPIVOTDATA(""&amp;$J$1,ControlM1!$B$3,"Day",I20)-SUM(N20:Q20),0)</f>
        <v>721.60000000000014</v>
      </c>
      <c r="L20">
        <f>GETPIVOTDATA(""&amp;$L$1,ControlM1!$B$39,"Day",I20)</f>
        <v>0</v>
      </c>
      <c r="M20" s="17">
        <f t="shared" si="0"/>
        <v>0</v>
      </c>
      <c r="N20">
        <f>IF($B$23,0,IFERROR(GETPIVOTDATA(""&amp;N$1,ControlM1!$B$39,"Day",$I20),0))</f>
        <v>0</v>
      </c>
      <c r="O20">
        <f>IF($B$24,0,IFERROR(GETPIVOTDATA(""&amp;O$1,ControlM1!$B$39,"Day",$I20),0))</f>
        <v>0</v>
      </c>
      <c r="P20">
        <f>IF($B$25,0,IFERROR(GETPIVOTDATA(""&amp;P$1,ControlM1!$B$39,"Day",$I20),0))</f>
        <v>0</v>
      </c>
      <c r="Q20">
        <f>IF($B$26,0,IFERROR(GETPIVOTDATA(""&amp;Q$1,ControlM1!$B$39,"Day",$I20),0))</f>
        <v>0</v>
      </c>
    </row>
    <row r="21" spans="1:17" x14ac:dyDescent="0.25">
      <c r="I21">
        <f>IF(ISNUMBER(ControlM1!B59),ControlM1!B59,"")</f>
        <v>20</v>
      </c>
      <c r="J21" s="17">
        <f>IFERROR(IF($H$2,NA(),GETPIVOTDATA(""&amp;$J$1,ControlM1!$B$39,"Day",I21))-SUM(N21:Q21),0)</f>
        <v>481.80000000000007</v>
      </c>
      <c r="K21" s="17">
        <f>IFERROR(GETPIVOTDATA(""&amp;$J$1,ControlM1!$B$3,"Day",I21)-SUM(N21:Q21),0)</f>
        <v>481.80000000000007</v>
      </c>
      <c r="L21">
        <f>GETPIVOTDATA(""&amp;$L$1,ControlM1!$B$39,"Day",I21)</f>
        <v>0</v>
      </c>
      <c r="M21" s="17">
        <f t="shared" si="0"/>
        <v>0</v>
      </c>
      <c r="N21">
        <f>IF($B$23,0,IFERROR(GETPIVOTDATA(""&amp;N$1,ControlM1!$B$39,"Day",$I21),0))</f>
        <v>0</v>
      </c>
      <c r="O21">
        <f>IF($B$24,0,IFERROR(GETPIVOTDATA(""&amp;O$1,ControlM1!$B$39,"Day",$I21),0))</f>
        <v>0</v>
      </c>
      <c r="P21">
        <f>IF($B$25,0,IFERROR(GETPIVOTDATA(""&amp;P$1,ControlM1!$B$39,"Day",$I21),0))</f>
        <v>0</v>
      </c>
      <c r="Q21">
        <f>IF($B$26,0,IFERROR(GETPIVOTDATA(""&amp;Q$1,ControlM1!$B$39,"Day",$I21),0))</f>
        <v>0</v>
      </c>
    </row>
    <row r="22" spans="1:17" x14ac:dyDescent="0.25">
      <c r="I22">
        <f>IF(ISNUMBER(ControlM1!B60),ControlM1!B60,"")</f>
        <v>21</v>
      </c>
      <c r="J22" s="17">
        <f>IFERROR(IF($H$2,NA(),GETPIVOTDATA(""&amp;$J$1,ControlM1!$B$39,"Day",I22))-SUM(N22:Q22),0)</f>
        <v>612.70000000000027</v>
      </c>
      <c r="K22" s="17">
        <f>IFERROR(GETPIVOTDATA(""&amp;$J$1,ControlM1!$B$3,"Day",I22)-SUM(N22:Q22),0)</f>
        <v>612.70000000000027</v>
      </c>
      <c r="L22">
        <f>GETPIVOTDATA(""&amp;$L$1,ControlM1!$B$39,"Day",I22)</f>
        <v>0</v>
      </c>
      <c r="M22" s="17">
        <f t="shared" si="0"/>
        <v>0</v>
      </c>
      <c r="N22">
        <f>IF($B$23,0,IFERROR(GETPIVOTDATA(""&amp;N$1,ControlM1!$B$39,"Day",$I22),0))</f>
        <v>0</v>
      </c>
      <c r="O22">
        <f>IF($B$24,0,IFERROR(GETPIVOTDATA(""&amp;O$1,ControlM1!$B$39,"Day",$I22),0))</f>
        <v>0</v>
      </c>
      <c r="P22">
        <f>IF($B$25,0,IFERROR(GETPIVOTDATA(""&amp;P$1,ControlM1!$B$39,"Day",$I22),0))</f>
        <v>0</v>
      </c>
      <c r="Q22">
        <f>IF($B$26,0,IFERROR(GETPIVOTDATA(""&amp;Q$1,ControlM1!$B$39,"Day",$I22),0))</f>
        <v>0</v>
      </c>
    </row>
    <row r="23" spans="1:17" x14ac:dyDescent="0.25">
      <c r="A23" s="5" t="s">
        <v>50</v>
      </c>
      <c r="B23" t="b">
        <v>1</v>
      </c>
      <c r="C23" t="str">
        <f>IF(B23,$A$27,"")</f>
        <v>▮</v>
      </c>
      <c r="I23">
        <f>IF(ISNUMBER(ControlM1!B61),ControlM1!B61,"")</f>
        <v>22</v>
      </c>
      <c r="J23" s="17">
        <f>IFERROR(IF($H$2,NA(),GETPIVOTDATA(""&amp;$J$1,ControlM1!$B$39,"Day",I23))-SUM(N23:Q23),0)</f>
        <v>657.80000000000007</v>
      </c>
      <c r="K23" s="17">
        <f>IFERROR(GETPIVOTDATA(""&amp;$J$1,ControlM1!$B$3,"Day",I23)-SUM(N23:Q23),0)</f>
        <v>657.80000000000007</v>
      </c>
      <c r="L23">
        <f>GETPIVOTDATA(""&amp;$L$1,ControlM1!$B$39,"Day",I23)</f>
        <v>0</v>
      </c>
      <c r="M23" s="17">
        <f t="shared" si="0"/>
        <v>0</v>
      </c>
      <c r="N23">
        <f>IF($B$23,0,IFERROR(GETPIVOTDATA(""&amp;N$1,ControlM1!$B$39,"Day",$I23),0))</f>
        <v>0</v>
      </c>
      <c r="O23">
        <f>IF($B$24,0,IFERROR(GETPIVOTDATA(""&amp;O$1,ControlM1!$B$39,"Day",$I23),0))</f>
        <v>0</v>
      </c>
      <c r="P23">
        <f>IF($B$25,0,IFERROR(GETPIVOTDATA(""&amp;P$1,ControlM1!$B$39,"Day",$I23),0))</f>
        <v>0</v>
      </c>
      <c r="Q23">
        <f>IF($B$26,0,IFERROR(GETPIVOTDATA(""&amp;Q$1,ControlM1!$B$39,"Day",$I23),0))</f>
        <v>0</v>
      </c>
    </row>
    <row r="24" spans="1:17" x14ac:dyDescent="0.25">
      <c r="A24" s="5" t="s">
        <v>51</v>
      </c>
      <c r="B24" t="b">
        <v>1</v>
      </c>
      <c r="C24" t="str">
        <f>IF(B24,$A$27,"")</f>
        <v>▮</v>
      </c>
      <c r="I24">
        <f>IF(ISNUMBER(ControlM1!B62),ControlM1!B62,"")</f>
        <v>23</v>
      </c>
      <c r="J24" s="17">
        <f>IFERROR(IF($H$2,NA(),GETPIVOTDATA(""&amp;$J$1,ControlM1!$B$39,"Day",I24))-SUM(N24:Q24),0)</f>
        <v>531.30000000000007</v>
      </c>
      <c r="K24" s="17">
        <f>IFERROR(GETPIVOTDATA(""&amp;$J$1,ControlM1!$B$3,"Day",I24)-SUM(N24:Q24),0)</f>
        <v>531.30000000000007</v>
      </c>
      <c r="L24">
        <f>GETPIVOTDATA(""&amp;$L$1,ControlM1!$B$39,"Day",I24)</f>
        <v>0</v>
      </c>
      <c r="M24" s="17">
        <f t="shared" si="0"/>
        <v>0</v>
      </c>
      <c r="N24">
        <f>IF($B$23,0,IFERROR(GETPIVOTDATA(""&amp;N$1,ControlM1!$B$39,"Day",$I24),0))</f>
        <v>0</v>
      </c>
      <c r="O24">
        <f>IF($B$24,0,IFERROR(GETPIVOTDATA(""&amp;O$1,ControlM1!$B$39,"Day",$I24),0))</f>
        <v>0</v>
      </c>
      <c r="P24">
        <f>IF($B$25,0,IFERROR(GETPIVOTDATA(""&amp;P$1,ControlM1!$B$39,"Day",$I24),0))</f>
        <v>0</v>
      </c>
      <c r="Q24">
        <f>IF($B$26,0,IFERROR(GETPIVOTDATA(""&amp;Q$1,ControlM1!$B$39,"Day",$I24),0))</f>
        <v>0</v>
      </c>
    </row>
    <row r="25" spans="1:17" x14ac:dyDescent="0.25">
      <c r="A25" s="5" t="s">
        <v>48</v>
      </c>
      <c r="B25" t="b">
        <v>1</v>
      </c>
      <c r="C25" t="str">
        <f>IF(B25,$A$27,"")</f>
        <v>▮</v>
      </c>
      <c r="I25">
        <f>IF(ISNUMBER(ControlM1!B63),ControlM1!B63,"")</f>
        <v>24</v>
      </c>
      <c r="J25" s="17">
        <f>IFERROR(IF($H$2,NA(),GETPIVOTDATA(""&amp;$J$1,ControlM1!$B$39,"Day",I25))-SUM(N25:Q25),0)</f>
        <v>570.90000000000009</v>
      </c>
      <c r="K25" s="17">
        <f>IFERROR(GETPIVOTDATA(""&amp;$J$1,ControlM1!$B$3,"Day",I25)-SUM(N25:Q25),0)</f>
        <v>570.90000000000009</v>
      </c>
      <c r="L25">
        <f>GETPIVOTDATA(""&amp;$L$1,ControlM1!$B$39,"Day",I25)</f>
        <v>0</v>
      </c>
      <c r="M25" s="17">
        <f t="shared" si="0"/>
        <v>0</v>
      </c>
      <c r="N25">
        <f>IF($B$23,0,IFERROR(GETPIVOTDATA(""&amp;N$1,ControlM1!$B$39,"Day",$I25),0))</f>
        <v>0</v>
      </c>
      <c r="O25">
        <f>IF($B$24,0,IFERROR(GETPIVOTDATA(""&amp;O$1,ControlM1!$B$39,"Day",$I25),0))</f>
        <v>0</v>
      </c>
      <c r="P25">
        <f>IF($B$25,0,IFERROR(GETPIVOTDATA(""&amp;P$1,ControlM1!$B$39,"Day",$I25),0))</f>
        <v>0</v>
      </c>
      <c r="Q25">
        <f>IF($B$26,0,IFERROR(GETPIVOTDATA(""&amp;Q$1,ControlM1!$B$39,"Day",$I25),0))</f>
        <v>0</v>
      </c>
    </row>
    <row r="26" spans="1:17" x14ac:dyDescent="0.25">
      <c r="A26" s="5" t="s">
        <v>49</v>
      </c>
      <c r="B26" t="b">
        <v>1</v>
      </c>
      <c r="C26" t="str">
        <f>IF(B26,$A$27,"")</f>
        <v>▮</v>
      </c>
      <c r="I26">
        <f>IF(ISNUMBER(ControlM1!B64),ControlM1!B64,"")</f>
        <v>25</v>
      </c>
      <c r="J26" s="17">
        <f>IFERROR(IF($H$2,NA(),GETPIVOTDATA(""&amp;$J$1,ControlM1!$B$39,"Day",I26))-SUM(N26:Q26),0)</f>
        <v>502.70000000000005</v>
      </c>
      <c r="K26" s="17">
        <f>IFERROR(GETPIVOTDATA(""&amp;$J$1,ControlM1!$B$3,"Day",I26)-SUM(N26:Q26),0)</f>
        <v>502.70000000000005</v>
      </c>
      <c r="L26">
        <f>GETPIVOTDATA(""&amp;$L$1,ControlM1!$B$39,"Day",I26)</f>
        <v>0</v>
      </c>
      <c r="M26" s="17">
        <f t="shared" si="0"/>
        <v>0</v>
      </c>
      <c r="N26">
        <f>IF($B$23,0,IFERROR(GETPIVOTDATA(""&amp;N$1,ControlM1!$B$39,"Day",$I26),0))</f>
        <v>0</v>
      </c>
      <c r="O26">
        <f>IF($B$24,0,IFERROR(GETPIVOTDATA(""&amp;O$1,ControlM1!$B$39,"Day",$I26),0))</f>
        <v>0</v>
      </c>
      <c r="P26">
        <f>IF($B$25,0,IFERROR(GETPIVOTDATA(""&amp;P$1,ControlM1!$B$39,"Day",$I26),0))</f>
        <v>0</v>
      </c>
      <c r="Q26">
        <f>IF($B$26,0,IFERROR(GETPIVOTDATA(""&amp;Q$1,ControlM1!$B$39,"Day",$I26),0))</f>
        <v>0</v>
      </c>
    </row>
    <row r="27" spans="1:17" x14ac:dyDescent="0.25">
      <c r="A27" s="5" t="s">
        <v>53</v>
      </c>
      <c r="I27">
        <f>IF(ISNUMBER(ControlM1!B65),ControlM1!B65,"")</f>
        <v>26</v>
      </c>
      <c r="J27" s="17">
        <f>IFERROR(IF($H$2,NA(),GETPIVOTDATA(""&amp;$J$1,ControlM1!$B$39,"Day",I27))-SUM(N27:Q27),0)</f>
        <v>462</v>
      </c>
      <c r="K27" s="17">
        <f>IFERROR(GETPIVOTDATA(""&amp;$J$1,ControlM1!$B$3,"Day",I27)-SUM(N27:Q27),0)</f>
        <v>462</v>
      </c>
      <c r="L27">
        <f>GETPIVOTDATA(""&amp;$L$1,ControlM1!$B$39,"Day",I27)</f>
        <v>0</v>
      </c>
      <c r="M27" s="17">
        <f t="shared" si="0"/>
        <v>0</v>
      </c>
      <c r="N27">
        <f>IF($B$23,0,IFERROR(GETPIVOTDATA(""&amp;N$1,ControlM1!$B$39,"Day",$I27),0))</f>
        <v>0</v>
      </c>
      <c r="O27">
        <f>IF($B$24,0,IFERROR(GETPIVOTDATA(""&amp;O$1,ControlM1!$B$39,"Day",$I27),0))</f>
        <v>0</v>
      </c>
      <c r="P27">
        <f>IF($B$25,0,IFERROR(GETPIVOTDATA(""&amp;P$1,ControlM1!$B$39,"Day",$I27),0))</f>
        <v>0</v>
      </c>
      <c r="Q27">
        <f>IF($B$26,0,IFERROR(GETPIVOTDATA(""&amp;Q$1,ControlM1!$B$39,"Day",$I27),0))</f>
        <v>0</v>
      </c>
    </row>
    <row r="28" spans="1:17" x14ac:dyDescent="0.25">
      <c r="I28">
        <f>IF(ISNUMBER(ControlM1!B66),ControlM1!B66,"")</f>
        <v>27</v>
      </c>
      <c r="J28" s="17">
        <f>IFERROR(IF($H$2,NA(),GETPIVOTDATA(""&amp;$J$1,ControlM1!$B$39,"Day",I28))-SUM(N28:Q28),0)</f>
        <v>449.90000000000003</v>
      </c>
      <c r="K28" s="17">
        <f>IFERROR(GETPIVOTDATA(""&amp;$J$1,ControlM1!$B$3,"Day",I28)-SUM(N28:Q28),0)</f>
        <v>449.90000000000003</v>
      </c>
      <c r="L28">
        <f>GETPIVOTDATA(""&amp;$L$1,ControlM1!$B$39,"Day",I28)</f>
        <v>0</v>
      </c>
      <c r="M28" s="17">
        <f t="shared" si="0"/>
        <v>0</v>
      </c>
      <c r="N28">
        <f>IF($B$23,0,IFERROR(GETPIVOTDATA(""&amp;N$1,ControlM1!$B$39,"Day",$I28),0))</f>
        <v>0</v>
      </c>
      <c r="O28">
        <f>IF($B$24,0,IFERROR(GETPIVOTDATA(""&amp;O$1,ControlM1!$B$39,"Day",$I28),0))</f>
        <v>0</v>
      </c>
      <c r="P28">
        <f>IF($B$25,0,IFERROR(GETPIVOTDATA(""&amp;P$1,ControlM1!$B$39,"Day",$I28),0))</f>
        <v>0</v>
      </c>
      <c r="Q28">
        <f>IF($B$26,0,IFERROR(GETPIVOTDATA(""&amp;Q$1,ControlM1!$B$39,"Day",$I28),0))</f>
        <v>0</v>
      </c>
    </row>
    <row r="29" spans="1:17" x14ac:dyDescent="0.25">
      <c r="A29" s="5" t="s">
        <v>63</v>
      </c>
      <c r="B29" s="7" t="s">
        <v>64</v>
      </c>
      <c r="C29" s="7" t="s">
        <v>65</v>
      </c>
      <c r="D29" s="5" t="s">
        <v>28</v>
      </c>
      <c r="I29">
        <f>IF(ISNUMBER(ControlM1!B67),ControlM1!B67,"")</f>
        <v>28</v>
      </c>
      <c r="J29" s="17">
        <f>IFERROR(IF($H$2,NA(),GETPIVOTDATA(""&amp;$J$1,ControlM1!$B$39,"Day",I29))-SUM(N29:Q29),0)</f>
        <v>623.70000000000016</v>
      </c>
      <c r="K29" s="17">
        <f>IFERROR(GETPIVOTDATA(""&amp;$J$1,ControlM1!$B$3,"Day",I29)-SUM(N29:Q29),0)</f>
        <v>623.70000000000016</v>
      </c>
      <c r="L29">
        <f>GETPIVOTDATA(""&amp;$L$1,ControlM1!$B$39,"Day",I29)</f>
        <v>0</v>
      </c>
      <c r="M29" s="17">
        <f t="shared" si="0"/>
        <v>0</v>
      </c>
      <c r="N29">
        <f>IF($B$23,0,IFERROR(GETPIVOTDATA(""&amp;N$1,ControlM1!$B$39,"Day",$I29),0))</f>
        <v>0</v>
      </c>
      <c r="O29">
        <f>IF($B$24,0,IFERROR(GETPIVOTDATA(""&amp;O$1,ControlM1!$B$39,"Day",$I29),0))</f>
        <v>0</v>
      </c>
      <c r="P29">
        <f>IF($B$25,0,IFERROR(GETPIVOTDATA(""&amp;P$1,ControlM1!$B$39,"Day",$I29),0))</f>
        <v>0</v>
      </c>
      <c r="Q29">
        <f>IF($B$26,0,IFERROR(GETPIVOTDATA(""&amp;Q$1,ControlM1!$B$39,"Day",$I29),0))</f>
        <v>0</v>
      </c>
    </row>
    <row r="30" spans="1:17" x14ac:dyDescent="0.25">
      <c r="A30" t="s">
        <v>57</v>
      </c>
      <c r="B30" s="10">
        <f>GETPIVOTDATA("Average of StrategyA",ControlM1!$K$11)</f>
        <v>0.78062068965517273</v>
      </c>
      <c r="C30" s="10">
        <f>GETPIVOTDATA("Average of StrategyC",ControlM1!$K$18)</f>
        <v>0.72334482758620688</v>
      </c>
      <c r="D30" t="str">
        <f>B29&amp;" "&amp;TEXT(B36,"0%")</f>
        <v>ADP 79%</v>
      </c>
      <c r="I30">
        <f>IF(ISNUMBER(ControlM1!B68),ControlM1!B68,"")</f>
        <v>29</v>
      </c>
      <c r="J30" s="17">
        <f>IFERROR(IF($H$2,NA(),GETPIVOTDATA(""&amp;$J$1,ControlM1!$B$39,"Day",I30))-SUM(N30:Q30),0)</f>
        <v>501.6</v>
      </c>
      <c r="K30" s="17">
        <f>IFERROR(GETPIVOTDATA(""&amp;$J$1,ControlM1!$B$3,"Day",I30)-SUM(N30:Q30),0)</f>
        <v>501.6</v>
      </c>
      <c r="L30">
        <f>GETPIVOTDATA(""&amp;$L$1,ControlM1!$B$39,"Day",I30)</f>
        <v>0</v>
      </c>
      <c r="M30" s="17">
        <f t="shared" si="0"/>
        <v>0</v>
      </c>
      <c r="N30">
        <f>IF($B$23,0,IFERROR(GETPIVOTDATA(""&amp;N$1,ControlM1!$B$39,"Day",$I30),0))</f>
        <v>0</v>
      </c>
      <c r="O30">
        <f>IF($B$24,0,IFERROR(GETPIVOTDATA(""&amp;O$1,ControlM1!$B$39,"Day",$I30),0))</f>
        <v>0</v>
      </c>
      <c r="P30">
        <f>IF($B$25,0,IFERROR(GETPIVOTDATA(""&amp;P$1,ControlM1!$B$39,"Day",$I30),0))</f>
        <v>0</v>
      </c>
      <c r="Q30">
        <f>IF($B$26,0,IFERROR(GETPIVOTDATA(""&amp;Q$1,ControlM1!$B$39,"Day",$I30),0))</f>
        <v>0</v>
      </c>
    </row>
    <row r="31" spans="1:17" x14ac:dyDescent="0.25">
      <c r="A31" t="s">
        <v>58</v>
      </c>
      <c r="B31" s="10">
        <f>GETPIVOTDATA("Average of TestingA",ControlM1!$K$11)</f>
        <v>0.76165517241379344</v>
      </c>
      <c r="C31" s="10">
        <f>GETPIVOTDATA("Average of TestingC",ControlM1!$K$18)</f>
        <v>0.79275862068965519</v>
      </c>
      <c r="D31" t="str">
        <f>C29&amp;" "&amp;TEXT(C36,"0%")</f>
        <v>CRM 76%</v>
      </c>
      <c r="I31">
        <f>IF(ISNUMBER(ControlM1!B69),ControlM1!B69,"")</f>
        <v>30</v>
      </c>
      <c r="J31" s="17">
        <f>IFERROR(IF($H$2,NA(),GETPIVOTDATA(""&amp;$J$1,ControlM1!$B$39,"Day",I31))-SUM(N31:Q31),0)</f>
        <v>530.20000000000016</v>
      </c>
      <c r="K31" s="17">
        <f>IFERROR(GETPIVOTDATA(""&amp;$J$1,ControlM1!$B$3,"Day",I31)-SUM(N31:Q31),0)</f>
        <v>530.20000000000016</v>
      </c>
      <c r="L31">
        <f>GETPIVOTDATA(""&amp;$L$1,ControlM1!$B$39,"Day",I31)</f>
        <v>0</v>
      </c>
      <c r="M31" s="17">
        <f t="shared" si="0"/>
        <v>0</v>
      </c>
      <c r="N31">
        <f>IF($B$23,0,IFERROR(GETPIVOTDATA(""&amp;N$1,ControlM1!$B$39,"Day",$I31),0))</f>
        <v>0</v>
      </c>
      <c r="O31">
        <f>IF($B$24,0,IFERROR(GETPIVOTDATA(""&amp;O$1,ControlM1!$B$39,"Day",$I31),0))</f>
        <v>0</v>
      </c>
      <c r="P31">
        <f>IF($B$25,0,IFERROR(GETPIVOTDATA(""&amp;P$1,ControlM1!$B$39,"Day",$I31),0))</f>
        <v>0</v>
      </c>
      <c r="Q31">
        <f>IF($B$26,0,IFERROR(GETPIVOTDATA(""&amp;Q$1,ControlM1!$B$39,"Day",$I31),0))</f>
        <v>0</v>
      </c>
    </row>
    <row r="32" spans="1:17" x14ac:dyDescent="0.25">
      <c r="A32" t="s">
        <v>62</v>
      </c>
      <c r="B32" s="10">
        <f>GETPIVOTDATA("Average of DevelopmentA",ControlM1!$K$11)</f>
        <v>0.83372413793103439</v>
      </c>
      <c r="C32" s="10">
        <f>GETPIVOTDATA("Average of DevelopmentC",ControlM1!$K$18)</f>
        <v>0.81172413793103437</v>
      </c>
      <c r="I32" t="str">
        <f>IF(ISNUMBER(ControlM1!B70),ControlM1!B70,"")</f>
        <v/>
      </c>
      <c r="J32" s="17">
        <f>IFERROR(IF($H$2,NA(),GETPIVOTDATA(""&amp;$J$1,ControlM1!$B$39,"Day",I32))-SUM(N32:Q32),0)</f>
        <v>0</v>
      </c>
      <c r="K32" s="17">
        <f>IFERROR(GETPIVOTDATA(""&amp;$J$1,ControlM1!$B$3,"Day",I32)-SUM(N32:Q32),0)</f>
        <v>0</v>
      </c>
      <c r="L32" t="e">
        <f>GETPIVOTDATA(""&amp;$L$1,ControlM1!$B$39,"Day",I32)</f>
        <v>#REF!</v>
      </c>
      <c r="M32" s="17">
        <f t="shared" si="0"/>
        <v>0</v>
      </c>
      <c r="N32">
        <f>IF($B$23,0,IFERROR(GETPIVOTDATA(""&amp;N$1,ControlM1!$B$39,"Day",$I32),0))</f>
        <v>0</v>
      </c>
      <c r="O32">
        <f>IF($B$24,0,IFERROR(GETPIVOTDATA(""&amp;O$1,ControlM1!$B$39,"Day",$I32),0))</f>
        <v>0</v>
      </c>
      <c r="P32">
        <f>IF($B$25,0,IFERROR(GETPIVOTDATA(""&amp;P$1,ControlM1!$B$39,"Day",$I32),0))</f>
        <v>0</v>
      </c>
      <c r="Q32">
        <f>IF($B$26,0,IFERROR(GETPIVOTDATA(""&amp;Q$1,ControlM1!$B$39,"Day",$I32),0))</f>
        <v>0</v>
      </c>
    </row>
    <row r="33" spans="1:22" x14ac:dyDescent="0.25">
      <c r="A33" t="s">
        <v>59</v>
      </c>
      <c r="B33" s="10">
        <f>GETPIVOTDATA("Average of ResearchA",ControlM1!$K$11)</f>
        <v>0.78517241379310343</v>
      </c>
      <c r="C33" s="10">
        <f>GETPIVOTDATA("Average of ResearchC",ControlM1!$K$18)</f>
        <v>0.72865517241379307</v>
      </c>
      <c r="J33" s="19">
        <f>CHOOSE($H$2*1+1,SUM(J2:J32),SUM(J37:J48))</f>
        <v>16358.1</v>
      </c>
      <c r="K33" s="19">
        <f>CHOOSE($H$2*1+1,SUM(K2:K32),SUM(K37:K48))</f>
        <v>15769.6</v>
      </c>
      <c r="L33" s="19" t="str">
        <f>CHOOSE(H2*1+1,IF(M1,SUM(M2:M32),""),IF(M1,SUM(M37:M48),""))</f>
        <v/>
      </c>
      <c r="N33">
        <f>SUM(N2:N32)</f>
        <v>0</v>
      </c>
      <c r="O33">
        <f>SUM(O2:O32)</f>
        <v>0</v>
      </c>
      <c r="P33">
        <f>SUM(P2:P32)</f>
        <v>0</v>
      </c>
      <c r="Q33">
        <f>SUM(Q2:Q32)</f>
        <v>0</v>
      </c>
    </row>
    <row r="34" spans="1:22" x14ac:dyDescent="0.25">
      <c r="A34" t="s">
        <v>61</v>
      </c>
      <c r="B34" s="10">
        <f>GETPIVOTDATA("Average of DesignA",ControlM1!$K$11)</f>
        <v>0.73813793103448289</v>
      </c>
      <c r="C34" s="10">
        <f>GETPIVOTDATA("Average of DesignC",ControlM1!$K$18)</f>
        <v>0.82272413793103472</v>
      </c>
      <c r="J34" s="18" t="s">
        <v>80</v>
      </c>
      <c r="K34" s="18" t="s">
        <v>81</v>
      </c>
      <c r="L34" s="18" t="str">
        <f>IF(H2,L36,L1)</f>
        <v>Seasonal Days</v>
      </c>
    </row>
    <row r="35" spans="1:22" x14ac:dyDescent="0.25">
      <c r="A35" t="s">
        <v>60</v>
      </c>
      <c r="B35" s="10">
        <f>GETPIVOTDATA("Average of SMMA",ControlM1!$K$11)</f>
        <v>0.83524137931034503</v>
      </c>
      <c r="C35" s="10">
        <f>GETPIVOTDATA("Average of SMMC",ControlM1!$K$18)</f>
        <v>0.70779310344827573</v>
      </c>
      <c r="K35" t="str">
        <f>IF(H2,"I","")</f>
        <v/>
      </c>
      <c r="L35" s="18" t="str">
        <f>IF(H2,UPPER(L36),UPPER(L1))</f>
        <v>SEASONAL DAYS</v>
      </c>
      <c r="M35" t="str">
        <f>IF(M1,"",A27)</f>
        <v>▮</v>
      </c>
      <c r="N35" s="18" t="str">
        <f>IF(M1,"",L35)</f>
        <v>SEASONAL DAYS</v>
      </c>
      <c r="S35" s="31" t="s">
        <v>55</v>
      </c>
      <c r="T35" s="31"/>
      <c r="U35" s="31"/>
      <c r="V35" s="31"/>
    </row>
    <row r="36" spans="1:22" x14ac:dyDescent="0.25">
      <c r="B36" s="10">
        <f>AVERAGE(B30:B35)</f>
        <v>0.7890919540229886</v>
      </c>
      <c r="C36" s="10">
        <f>AVERAGE(C30:C35)</f>
        <v>0.76449999999999996</v>
      </c>
      <c r="I36" s="7" t="s">
        <v>4</v>
      </c>
      <c r="J36" s="7" t="s">
        <v>54</v>
      </c>
      <c r="K36" s="7" t="s">
        <v>55</v>
      </c>
      <c r="L36" s="7" t="s">
        <v>88</v>
      </c>
      <c r="N36" s="5" t="s">
        <v>50</v>
      </c>
      <c r="O36" s="5" t="s">
        <v>51</v>
      </c>
      <c r="P36" s="5" t="s">
        <v>48</v>
      </c>
      <c r="Q36" s="5" t="s">
        <v>49</v>
      </c>
      <c r="S36" s="5" t="s">
        <v>50</v>
      </c>
      <c r="T36" s="5" t="s">
        <v>51</v>
      </c>
      <c r="U36" s="5" t="s">
        <v>48</v>
      </c>
      <c r="V36" s="5" t="s">
        <v>49</v>
      </c>
    </row>
    <row r="37" spans="1:22" x14ac:dyDescent="0.25">
      <c r="I37" s="20" t="s">
        <v>7</v>
      </c>
      <c r="J37" t="e">
        <f>IF($H$2,GETPIVOTDATA(""&amp;$J$36,ControlM1!$B$90,"Month",""&amp;I37),NA())-SUM(N37:Q37)</f>
        <v>#N/A</v>
      </c>
      <c r="K37">
        <f>IFERROR(IF($H$2,GETPIVOTDATA(""&amp;$J$36,ControlM1!$B$107,"Month",""&amp;I37),NA())-SUM(S37:V37),0)</f>
        <v>0</v>
      </c>
      <c r="L37">
        <f>IF(GETPIVOTDATA(""&amp;$L$1,ControlM1!$B$90,"Month",""&amp;I37)=MAX(ControlM1!$D$91:$D$102),1,0)</f>
        <v>0</v>
      </c>
      <c r="M37">
        <f t="shared" ref="M37:M48" si="1">IFERROR(IF(AND(L37,$M$1),J37,0),0)</f>
        <v>0</v>
      </c>
      <c r="N37">
        <f>IF($B$23,0,IFERROR(GETPIVOTDATA(""&amp;N$36,ControlM1!$B$90,"Month",""&amp;$I37),0))</f>
        <v>0</v>
      </c>
      <c r="O37">
        <f>IF($B$24,0,IFERROR(GETPIVOTDATA(""&amp;O$36,ControlM1!$B$90,"Month",""&amp;$I37),0))</f>
        <v>0</v>
      </c>
      <c r="P37">
        <f>IF($B$25,0,IFERROR(GETPIVOTDATA(""&amp;P$36,ControlM1!$B$90,"Month",""&amp;$I37),0))</f>
        <v>0</v>
      </c>
      <c r="Q37">
        <f>IF($B$26,0,IFERROR(GETPIVOTDATA(""&amp;Q$36,ControlM1!$B$90,"Month",""&amp;$I37),0))</f>
        <v>0</v>
      </c>
      <c r="S37">
        <f>IF($B$23,0,IFERROR(GETPIVOTDATA(""&amp;S$36,ControlM1!$B$107,"Month",""&amp;$I37),0))</f>
        <v>0</v>
      </c>
      <c r="T37">
        <f>IF($B$24,0,IFERROR(GETPIVOTDATA(""&amp;T$36,ControlM1!$B$107,"Month",""&amp;$I37),0))</f>
        <v>0</v>
      </c>
      <c r="U37">
        <f>IF($B$25,0,IFERROR(GETPIVOTDATA(""&amp;U$36,ControlM1!$B$107,"Month",""&amp;$I37),0))</f>
        <v>0</v>
      </c>
      <c r="V37">
        <f>IF($B$26,0,IFERROR(GETPIVOTDATA(""&amp;V$36,ControlM1!$B$107,"Month",""&amp;$I37),0))</f>
        <v>0</v>
      </c>
    </row>
    <row r="38" spans="1:22" x14ac:dyDescent="0.25">
      <c r="A38" s="5" t="s">
        <v>182</v>
      </c>
      <c r="B38" s="7" t="s">
        <v>24</v>
      </c>
      <c r="C38" s="7" t="s">
        <v>25</v>
      </c>
      <c r="D38" s="7" t="s">
        <v>207</v>
      </c>
      <c r="E38" s="7" t="s">
        <v>75</v>
      </c>
      <c r="F38" s="7" t="s">
        <v>76</v>
      </c>
      <c r="G38" s="7" t="s">
        <v>79</v>
      </c>
      <c r="I38" s="20" t="s">
        <v>8</v>
      </c>
      <c r="J38" t="e">
        <f>IF($H$2,GETPIVOTDATA(""&amp;$J$36,ControlM1!$B$90,"Month",""&amp;I38),NA())-SUM(N38:Q38)</f>
        <v>#N/A</v>
      </c>
      <c r="K38">
        <f>IFERROR(IF($H$2,GETPIVOTDATA(""&amp;$J$36,ControlM1!$B$107,"Month",""&amp;I38),NA())-SUM(S38:V38),0)</f>
        <v>0</v>
      </c>
      <c r="L38">
        <f>IF(GETPIVOTDATA(""&amp;$L$1,ControlM1!$B$90,"Month",""&amp;I38)=MAX(ControlM1!$D$91:$D$102),1,0)</f>
        <v>1</v>
      </c>
      <c r="M38">
        <f t="shared" si="1"/>
        <v>0</v>
      </c>
      <c r="N38">
        <f>IF($B$23,0,IFERROR(GETPIVOTDATA(""&amp;N$36,ControlM1!$B$90,"Month",""&amp;$I38),0))</f>
        <v>0</v>
      </c>
      <c r="O38">
        <f>IF($B$24,0,IFERROR(GETPIVOTDATA(""&amp;O$36,ControlM1!$B$90,"Month",""&amp;$I38),0))</f>
        <v>0</v>
      </c>
      <c r="P38">
        <f>IF($B$25,0,IFERROR(GETPIVOTDATA(""&amp;P$36,ControlM1!$B$90,"Month",""&amp;$I38),0))</f>
        <v>0</v>
      </c>
      <c r="Q38">
        <f>IF($B$26,0,IFERROR(GETPIVOTDATA(""&amp;Q$36,ControlM1!$B$90,"Month",""&amp;$I38),0))</f>
        <v>0</v>
      </c>
      <c r="S38">
        <f>IF($B$23,0,IFERROR(GETPIVOTDATA(""&amp;S$36,ControlM1!$B$107,"Month",""&amp;$I38),0))</f>
        <v>0</v>
      </c>
      <c r="T38">
        <f>IF($B$24,0,IFERROR(GETPIVOTDATA(""&amp;T$36,ControlM1!$B$107,"Month",""&amp;$I38),0))</f>
        <v>0</v>
      </c>
      <c r="U38">
        <f>IF($B$25,0,IFERROR(GETPIVOTDATA(""&amp;U$36,ControlM1!$B$107,"Month",""&amp;$I38),0))</f>
        <v>0</v>
      </c>
      <c r="V38">
        <f>IF($B$26,0,IFERROR(GETPIVOTDATA(""&amp;V$36,ControlM1!$B$107,"Month",""&amp;$I38),0))</f>
        <v>0</v>
      </c>
    </row>
    <row r="39" spans="1:22" x14ac:dyDescent="0.25">
      <c r="A39" t="s">
        <v>67</v>
      </c>
      <c r="B39">
        <v>100</v>
      </c>
      <c r="C39">
        <v>72</v>
      </c>
      <c r="D39" s="5" t="s">
        <v>50</v>
      </c>
      <c r="E39" t="str">
        <f>IFERROR(INDEX($A$58:$A$67,MATCH($B$68,$B$58:$B$67,0)),"?")</f>
        <v>SAN FRANCISCO</v>
      </c>
      <c r="F39">
        <v>1</v>
      </c>
      <c r="G39" s="17">
        <f>B68</f>
        <v>620.4</v>
      </c>
      <c r="I39" s="20" t="s">
        <v>9</v>
      </c>
      <c r="J39" t="e">
        <f>IF($H$2,GETPIVOTDATA(""&amp;$J$36,ControlM1!$B$90,"Month",""&amp;I39),NA())-SUM(N39:Q39)</f>
        <v>#N/A</v>
      </c>
      <c r="K39">
        <f>IFERROR(IF($H$2,GETPIVOTDATA(""&amp;$J$36,ControlM1!$B$107,"Month",""&amp;I39),NA())-SUM(S39:V39),0)</f>
        <v>0</v>
      </c>
      <c r="L39">
        <f>IF(GETPIVOTDATA(""&amp;$L$1,ControlM1!$B$90,"Month",""&amp;I39)=MAX(ControlM1!$D$91:$D$102),1,0)</f>
        <v>0</v>
      </c>
      <c r="M39">
        <f t="shared" si="1"/>
        <v>0</v>
      </c>
      <c r="N39">
        <f>IF($B$23,0,IFERROR(GETPIVOTDATA(""&amp;N$36,ControlM1!$B$90,"Month",""&amp;$I39),0))</f>
        <v>0</v>
      </c>
      <c r="O39">
        <f>IF($B$24,0,IFERROR(GETPIVOTDATA(""&amp;O$36,ControlM1!$B$90,"Month",""&amp;$I39),0))</f>
        <v>0</v>
      </c>
      <c r="P39">
        <f>IF($B$25,0,IFERROR(GETPIVOTDATA(""&amp;P$36,ControlM1!$B$90,"Month",""&amp;$I39),0))</f>
        <v>0</v>
      </c>
      <c r="Q39">
        <f>IF($B$26,0,IFERROR(GETPIVOTDATA(""&amp;Q$36,ControlM1!$B$90,"Month",""&amp;$I39),0))</f>
        <v>0</v>
      </c>
      <c r="S39">
        <f>IF($B$23,0,IFERROR(GETPIVOTDATA(""&amp;S$36,ControlM1!$B$107,"Month",""&amp;$I39),0))</f>
        <v>0</v>
      </c>
      <c r="T39">
        <f>IF($B$24,0,IFERROR(GETPIVOTDATA(""&amp;T$36,ControlM1!$B$107,"Month",""&amp;$I39),0))</f>
        <v>0</v>
      </c>
      <c r="U39">
        <f>IF($B$25,0,IFERROR(GETPIVOTDATA(""&amp;U$36,ControlM1!$B$107,"Month",""&amp;$I39),0))</f>
        <v>0</v>
      </c>
      <c r="V39">
        <f>IF($B$26,0,IFERROR(GETPIVOTDATA(""&amp;V$36,ControlM1!$B$107,"Month",""&amp;$I39),0))</f>
        <v>0</v>
      </c>
    </row>
    <row r="40" spans="1:22" x14ac:dyDescent="0.25">
      <c r="A40" t="s">
        <v>68</v>
      </c>
      <c r="B40">
        <v>74</v>
      </c>
      <c r="C40">
        <v>55</v>
      </c>
      <c r="D40" s="5" t="s">
        <v>51</v>
      </c>
      <c r="E40" t="str">
        <f>IFERROR(INDEX($A$58:$A$67,MATCH($C$68,$C$58:$C$67,0)),"?")</f>
        <v>DENVER</v>
      </c>
      <c r="F40">
        <v>2</v>
      </c>
      <c r="G40" s="17">
        <f>C68</f>
        <v>486.20000000000005</v>
      </c>
      <c r="I40" s="20" t="s">
        <v>10</v>
      </c>
      <c r="J40" t="e">
        <f>IF($H$2,GETPIVOTDATA(""&amp;$J$36,ControlM1!$B$90,"Month",""&amp;I40),NA())-SUM(N40:Q40)</f>
        <v>#N/A</v>
      </c>
      <c r="K40">
        <f>IFERROR(IF($H$2,GETPIVOTDATA(""&amp;$J$36,ControlM1!$B$107,"Month",""&amp;I40),NA())-SUM(S40:V40),0)</f>
        <v>0</v>
      </c>
      <c r="L40">
        <f>IF(GETPIVOTDATA(""&amp;$L$1,ControlM1!$B$90,"Month",""&amp;I40)=MAX(ControlM1!$D$91:$D$102),1,0)</f>
        <v>1</v>
      </c>
      <c r="M40">
        <f t="shared" si="1"/>
        <v>0</v>
      </c>
      <c r="N40">
        <f>IF($B$23,0,IFERROR(GETPIVOTDATA(""&amp;N$36,ControlM1!$B$90,"Month",""&amp;$I40),0))</f>
        <v>0</v>
      </c>
      <c r="O40">
        <f>IF($B$24,0,IFERROR(GETPIVOTDATA(""&amp;O$36,ControlM1!$B$90,"Month",""&amp;$I40),0))</f>
        <v>0</v>
      </c>
      <c r="P40">
        <f>IF($B$25,0,IFERROR(GETPIVOTDATA(""&amp;P$36,ControlM1!$B$90,"Month",""&amp;$I40),0))</f>
        <v>0</v>
      </c>
      <c r="Q40">
        <f>IF($B$26,0,IFERROR(GETPIVOTDATA(""&amp;Q$36,ControlM1!$B$90,"Month",""&amp;$I40),0))</f>
        <v>0</v>
      </c>
      <c r="S40">
        <f>IF($B$23,0,IFERROR(GETPIVOTDATA(""&amp;S$36,ControlM1!$B$107,"Month",""&amp;$I40),0))</f>
        <v>0</v>
      </c>
      <c r="T40">
        <f>IF($B$24,0,IFERROR(GETPIVOTDATA(""&amp;T$36,ControlM1!$B$107,"Month",""&amp;$I40),0))</f>
        <v>0</v>
      </c>
      <c r="U40">
        <f>IF($B$25,0,IFERROR(GETPIVOTDATA(""&amp;U$36,ControlM1!$B$107,"Month",""&amp;$I40),0))</f>
        <v>0</v>
      </c>
      <c r="V40">
        <f>IF($B$26,0,IFERROR(GETPIVOTDATA(""&amp;V$36,ControlM1!$B$107,"Month",""&amp;$I40),0))</f>
        <v>0</v>
      </c>
    </row>
    <row r="41" spans="1:22" x14ac:dyDescent="0.25">
      <c r="A41" t="s">
        <v>69</v>
      </c>
      <c r="B41">
        <v>77</v>
      </c>
      <c r="C41">
        <v>72</v>
      </c>
      <c r="D41" s="5" t="s">
        <v>48</v>
      </c>
      <c r="E41" t="str">
        <f>IFERROR(INDEX($A$58:$A$67,MATCH($D$68,$D$58:$D$67,0)),"?")</f>
        <v>LOS ANGELES</v>
      </c>
      <c r="F41">
        <v>3</v>
      </c>
      <c r="G41" s="17">
        <f>D68</f>
        <v>568.70000000000005</v>
      </c>
      <c r="I41" s="20" t="s">
        <v>11</v>
      </c>
      <c r="J41" t="e">
        <f>IF($H$2,GETPIVOTDATA(""&amp;$J$36,ControlM1!$B$90,"Month",""&amp;I41),NA())-SUM(N41:Q41)</f>
        <v>#N/A</v>
      </c>
      <c r="K41">
        <f>IFERROR(IF($H$2,GETPIVOTDATA(""&amp;$J$36,ControlM1!$B$107,"Month",""&amp;I41),NA())-SUM(S41:V41),0)</f>
        <v>0</v>
      </c>
      <c r="L41">
        <f>IF(GETPIVOTDATA(""&amp;$L$1,ControlM1!$B$90,"Month",""&amp;I41)=MAX(ControlM1!$D$91:$D$102),1,0)</f>
        <v>1</v>
      </c>
      <c r="M41">
        <f t="shared" si="1"/>
        <v>0</v>
      </c>
      <c r="N41">
        <f>IF($B$23,0,IFERROR(GETPIVOTDATA(""&amp;N$36,ControlM1!$B$90,"Month",""&amp;$I41),0))</f>
        <v>0</v>
      </c>
      <c r="O41">
        <f>IF($B$24,0,IFERROR(GETPIVOTDATA(""&amp;O$36,ControlM1!$B$90,"Month",""&amp;$I41),0))</f>
        <v>0</v>
      </c>
      <c r="P41">
        <f>IF($B$25,0,IFERROR(GETPIVOTDATA(""&amp;P$36,ControlM1!$B$90,"Month",""&amp;$I41),0))</f>
        <v>0</v>
      </c>
      <c r="Q41">
        <f>IF($B$26,0,IFERROR(GETPIVOTDATA(""&amp;Q$36,ControlM1!$B$90,"Month",""&amp;$I41),0))</f>
        <v>0</v>
      </c>
      <c r="S41">
        <f>IF($B$23,0,IFERROR(GETPIVOTDATA(""&amp;S$36,ControlM1!$B$107,"Month",""&amp;$I41),0))</f>
        <v>0</v>
      </c>
      <c r="T41">
        <f>IF($B$24,0,IFERROR(GETPIVOTDATA(""&amp;T$36,ControlM1!$B$107,"Month",""&amp;$I41),0))</f>
        <v>0</v>
      </c>
      <c r="U41">
        <f>IF($B$25,0,IFERROR(GETPIVOTDATA(""&amp;U$36,ControlM1!$B$107,"Month",""&amp;$I41),0))</f>
        <v>0</v>
      </c>
      <c r="V41">
        <f>IF($B$26,0,IFERROR(GETPIVOTDATA(""&amp;V$36,ControlM1!$B$107,"Month",""&amp;$I41),0))</f>
        <v>0</v>
      </c>
    </row>
    <row r="42" spans="1:22" x14ac:dyDescent="0.25">
      <c r="A42" t="s">
        <v>70</v>
      </c>
      <c r="B42">
        <v>59</v>
      </c>
      <c r="C42">
        <v>46</v>
      </c>
      <c r="D42" s="5" t="s">
        <v>49</v>
      </c>
      <c r="E42" t="str">
        <f>IFERROR(INDEX($A$58:$A$67,MATCH($E$68,$E$58:$E$67,0)),"?")</f>
        <v>SEATTLE</v>
      </c>
      <c r="F42">
        <v>4</v>
      </c>
      <c r="G42" s="17">
        <f>E68</f>
        <v>523.60000000000014</v>
      </c>
      <c r="I42" s="20" t="s">
        <v>12</v>
      </c>
      <c r="J42" t="e">
        <f>IF($H$2,GETPIVOTDATA(""&amp;$J$36,ControlM1!$B$90,"Month",""&amp;I42),NA())-SUM(N42:Q42)</f>
        <v>#N/A</v>
      </c>
      <c r="K42">
        <f>IFERROR(IF($H$2,GETPIVOTDATA(""&amp;$J$36,ControlM1!$B$107,"Month",""&amp;I42),NA())-SUM(S42:V42),0)</f>
        <v>0</v>
      </c>
      <c r="L42">
        <f>IF(GETPIVOTDATA(""&amp;$L$1,ControlM1!$B$90,"Month",""&amp;I42)=MAX(ControlM1!$D$91:$D$102),1,0)</f>
        <v>0</v>
      </c>
      <c r="M42">
        <f t="shared" si="1"/>
        <v>0</v>
      </c>
      <c r="N42">
        <f>IF($B$23,0,IFERROR(GETPIVOTDATA(""&amp;N$36,ControlM1!$B$90,"Month",""&amp;$I42),0))</f>
        <v>0</v>
      </c>
      <c r="O42">
        <f>IF($B$24,0,IFERROR(GETPIVOTDATA(""&amp;O$36,ControlM1!$B$90,"Month",""&amp;$I42),0))</f>
        <v>0</v>
      </c>
      <c r="P42">
        <f>IF($B$25,0,IFERROR(GETPIVOTDATA(""&amp;P$36,ControlM1!$B$90,"Month",""&amp;$I42),0))</f>
        <v>0</v>
      </c>
      <c r="Q42">
        <f>IF($B$26,0,IFERROR(GETPIVOTDATA(""&amp;Q$36,ControlM1!$B$90,"Month",""&amp;$I42),0))</f>
        <v>0</v>
      </c>
      <c r="S42">
        <f>IF($B$23,0,IFERROR(GETPIVOTDATA(""&amp;S$36,ControlM1!$B$107,"Month",""&amp;$I42),0))</f>
        <v>0</v>
      </c>
      <c r="T42">
        <f>IF($B$24,0,IFERROR(GETPIVOTDATA(""&amp;T$36,ControlM1!$B$107,"Month",""&amp;$I42),0))</f>
        <v>0</v>
      </c>
      <c r="U42">
        <f>IF($B$25,0,IFERROR(GETPIVOTDATA(""&amp;U$36,ControlM1!$B$107,"Month",""&amp;$I42),0))</f>
        <v>0</v>
      </c>
      <c r="V42">
        <f>IF($B$26,0,IFERROR(GETPIVOTDATA(""&amp;V$36,ControlM1!$B$107,"Month",""&amp;$I42),0))</f>
        <v>0</v>
      </c>
    </row>
    <row r="43" spans="1:22" x14ac:dyDescent="0.25">
      <c r="A43" t="s">
        <v>71</v>
      </c>
      <c r="B43">
        <v>41</v>
      </c>
      <c r="C43">
        <v>68</v>
      </c>
      <c r="I43" s="20" t="s">
        <v>13</v>
      </c>
      <c r="J43" t="e">
        <f>IF($H$2,GETPIVOTDATA(""&amp;$J$36,ControlM1!$B$90,"Month",""&amp;I43),NA())-SUM(N43:Q43)</f>
        <v>#N/A</v>
      </c>
      <c r="K43">
        <f>IFERROR(IF($H$2,GETPIVOTDATA(""&amp;$J$36,ControlM1!$B$107,"Month",""&amp;I43),NA())-SUM(S43:V43),0)</f>
        <v>0</v>
      </c>
      <c r="L43">
        <f>IF(GETPIVOTDATA(""&amp;$L$1,ControlM1!$B$90,"Month",""&amp;I43)=MAX(ControlM1!$D$91:$D$102),1,0)</f>
        <v>0</v>
      </c>
      <c r="M43">
        <f t="shared" si="1"/>
        <v>0</v>
      </c>
      <c r="N43">
        <f>IF($B$23,0,IFERROR(GETPIVOTDATA(""&amp;N$36,ControlM1!$B$90,"Month",""&amp;$I43),0))</f>
        <v>0</v>
      </c>
      <c r="O43">
        <f>IF($B$24,0,IFERROR(GETPIVOTDATA(""&amp;O$36,ControlM1!$B$90,"Month",""&amp;$I43),0))</f>
        <v>0</v>
      </c>
      <c r="P43">
        <f>IF($B$25,0,IFERROR(GETPIVOTDATA(""&amp;P$36,ControlM1!$B$90,"Month",""&amp;$I43),0))</f>
        <v>0</v>
      </c>
      <c r="Q43">
        <f>IF($B$26,0,IFERROR(GETPIVOTDATA(""&amp;Q$36,ControlM1!$B$90,"Month",""&amp;$I43),0))</f>
        <v>0</v>
      </c>
      <c r="S43">
        <f>IF($B$23,0,IFERROR(GETPIVOTDATA(""&amp;S$36,ControlM1!$B$107,"Month",""&amp;$I43),0))</f>
        <v>0</v>
      </c>
      <c r="T43">
        <f>IF($B$24,0,IFERROR(GETPIVOTDATA(""&amp;T$36,ControlM1!$B$107,"Month",""&amp;$I43),0))</f>
        <v>0</v>
      </c>
      <c r="U43">
        <f>IF($B$25,0,IFERROR(GETPIVOTDATA(""&amp;U$36,ControlM1!$B$107,"Month",""&amp;$I43),0))</f>
        <v>0</v>
      </c>
      <c r="V43">
        <f>IF($B$26,0,IFERROR(GETPIVOTDATA(""&amp;V$36,ControlM1!$B$107,"Month",""&amp;$I43),0))</f>
        <v>0</v>
      </c>
    </row>
    <row r="44" spans="1:22" x14ac:dyDescent="0.25">
      <c r="A44" t="s">
        <v>72</v>
      </c>
      <c r="B44">
        <v>92</v>
      </c>
      <c r="C44">
        <v>36</v>
      </c>
      <c r="I44" s="20" t="s">
        <v>14</v>
      </c>
      <c r="J44" t="e">
        <f>IF($H$2,GETPIVOTDATA(""&amp;$J$36,ControlM1!$B$90,"Month",""&amp;I44),NA())-SUM(N44:Q44)</f>
        <v>#N/A</v>
      </c>
      <c r="K44">
        <f>IFERROR(IF($H$2,GETPIVOTDATA(""&amp;$J$36,ControlM1!$B$107,"Month",""&amp;I44),NA())-SUM(S44:V44),0)</f>
        <v>0</v>
      </c>
      <c r="L44">
        <f>IF(GETPIVOTDATA(""&amp;$L$1,ControlM1!$B$90,"Month",""&amp;I44)=MAX(ControlM1!$D$91:$D$102),1,0)</f>
        <v>0</v>
      </c>
      <c r="M44">
        <f t="shared" si="1"/>
        <v>0</v>
      </c>
      <c r="N44">
        <f>IF($B$23,0,IFERROR(GETPIVOTDATA(""&amp;N$36,ControlM1!$B$90,"Month",""&amp;$I44),0))</f>
        <v>0</v>
      </c>
      <c r="O44">
        <f>IF($B$24,0,IFERROR(GETPIVOTDATA(""&amp;O$36,ControlM1!$B$90,"Month",""&amp;$I44),0))</f>
        <v>0</v>
      </c>
      <c r="P44">
        <f>IF($B$25,0,IFERROR(GETPIVOTDATA(""&amp;P$36,ControlM1!$B$90,"Month",""&amp;$I44),0))</f>
        <v>0</v>
      </c>
      <c r="Q44">
        <f>IF($B$26,0,IFERROR(GETPIVOTDATA(""&amp;Q$36,ControlM1!$B$90,"Month",""&amp;$I44),0))</f>
        <v>0</v>
      </c>
      <c r="S44">
        <f>IF($B$23,0,IFERROR(GETPIVOTDATA(""&amp;S$36,ControlM1!$B$107,"Month",""&amp;$I44),0))</f>
        <v>0</v>
      </c>
      <c r="T44">
        <f>IF($B$24,0,IFERROR(GETPIVOTDATA(""&amp;T$36,ControlM1!$B$107,"Month",""&amp;$I44),0))</f>
        <v>0</v>
      </c>
      <c r="U44">
        <f>IF($B$25,0,IFERROR(GETPIVOTDATA(""&amp;U$36,ControlM1!$B$107,"Month",""&amp;$I44),0))</f>
        <v>0</v>
      </c>
      <c r="V44">
        <f>IF($B$26,0,IFERROR(GETPIVOTDATA(""&amp;V$36,ControlM1!$B$107,"Month",""&amp;$I44),0))</f>
        <v>0</v>
      </c>
    </row>
    <row r="45" spans="1:22" x14ac:dyDescent="0.25">
      <c r="A45" t="s">
        <v>73</v>
      </c>
      <c r="B45">
        <v>17</v>
      </c>
      <c r="C45">
        <v>63</v>
      </c>
      <c r="I45" s="20" t="s">
        <v>15</v>
      </c>
      <c r="J45" t="e">
        <f>IF($H$2,GETPIVOTDATA(""&amp;$J$36,ControlM1!$B$90,"Month",""&amp;I45),NA())-SUM(N45:Q45)</f>
        <v>#N/A</v>
      </c>
      <c r="K45">
        <f>IFERROR(IF($H$2,GETPIVOTDATA(""&amp;$J$36,ControlM1!$B$107,"Month",""&amp;I45),NA())-SUM(S45:V45),0)</f>
        <v>0</v>
      </c>
      <c r="L45">
        <f>IF(GETPIVOTDATA(""&amp;$L$1,ControlM1!$B$90,"Month",""&amp;I45)=MAX(ControlM1!$D$91:$D$102),1,0)</f>
        <v>0</v>
      </c>
      <c r="M45">
        <f t="shared" si="1"/>
        <v>0</v>
      </c>
      <c r="N45">
        <f>IF($B$23,0,IFERROR(GETPIVOTDATA(""&amp;N$36,ControlM1!$B$90,"Month",""&amp;$I45),0))</f>
        <v>0</v>
      </c>
      <c r="O45">
        <f>IF($B$24,0,IFERROR(GETPIVOTDATA(""&amp;O$36,ControlM1!$B$90,"Month",""&amp;$I45),0))</f>
        <v>0</v>
      </c>
      <c r="P45">
        <f>IF($B$25,0,IFERROR(GETPIVOTDATA(""&amp;P$36,ControlM1!$B$90,"Month",""&amp;$I45),0))</f>
        <v>0</v>
      </c>
      <c r="Q45">
        <f>IF($B$26,0,IFERROR(GETPIVOTDATA(""&amp;Q$36,ControlM1!$B$90,"Month",""&amp;$I45),0))</f>
        <v>0</v>
      </c>
      <c r="S45">
        <f>IF($B$23,0,IFERROR(GETPIVOTDATA(""&amp;S$36,ControlM1!$B$107,"Month",""&amp;$I45),0))</f>
        <v>0</v>
      </c>
      <c r="T45">
        <f>IF($B$24,0,IFERROR(GETPIVOTDATA(""&amp;T$36,ControlM1!$B$107,"Month",""&amp;$I45),0))</f>
        <v>0</v>
      </c>
      <c r="U45">
        <f>IF($B$25,0,IFERROR(GETPIVOTDATA(""&amp;U$36,ControlM1!$B$107,"Month",""&amp;$I45),0))</f>
        <v>0</v>
      </c>
      <c r="V45">
        <f>IF($B$26,0,IFERROR(GETPIVOTDATA(""&amp;V$36,ControlM1!$B$107,"Month",""&amp;$I45),0))</f>
        <v>0</v>
      </c>
    </row>
    <row r="46" spans="1:22" x14ac:dyDescent="0.25">
      <c r="A46" t="s">
        <v>74</v>
      </c>
      <c r="B46">
        <v>22</v>
      </c>
      <c r="C46">
        <v>100</v>
      </c>
      <c r="I46" s="20" t="s">
        <v>16</v>
      </c>
      <c r="J46" t="e">
        <f>IF($H$2,GETPIVOTDATA(""&amp;$J$36,ControlM1!$B$90,"Month",""&amp;I46),NA())-SUM(N46:Q46)</f>
        <v>#N/A</v>
      </c>
      <c r="K46">
        <f>IFERROR(IF($H$2,GETPIVOTDATA(""&amp;$J$36,ControlM1!$B$107,"Month",""&amp;I46),NA())-SUM(S46:V46),0)</f>
        <v>0</v>
      </c>
      <c r="L46">
        <f>IF(GETPIVOTDATA(""&amp;$L$1,ControlM1!$B$90,"Month",""&amp;I46)=MAX(ControlM1!$D$91:$D$102),1,0)</f>
        <v>0</v>
      </c>
      <c r="M46">
        <f t="shared" si="1"/>
        <v>0</v>
      </c>
      <c r="N46">
        <f>IF($B$23,0,IFERROR(GETPIVOTDATA(""&amp;N$36,ControlM1!$B$90,"Month",""&amp;$I46),0))</f>
        <v>0</v>
      </c>
      <c r="O46">
        <f>IF($B$24,0,IFERROR(GETPIVOTDATA(""&amp;O$36,ControlM1!$B$90,"Month",""&amp;$I46),0))</f>
        <v>0</v>
      </c>
      <c r="P46">
        <f>IF($B$25,0,IFERROR(GETPIVOTDATA(""&amp;P$36,ControlM1!$B$90,"Month",""&amp;$I46),0))</f>
        <v>0</v>
      </c>
      <c r="Q46">
        <f>IF($B$26,0,IFERROR(GETPIVOTDATA(""&amp;Q$36,ControlM1!$B$90,"Month",""&amp;$I46),0))</f>
        <v>0</v>
      </c>
      <c r="S46">
        <f>IF($B$23,0,IFERROR(GETPIVOTDATA(""&amp;S$36,ControlM1!$B$107,"Month",""&amp;$I46),0))</f>
        <v>0</v>
      </c>
      <c r="T46">
        <f>IF($B$24,0,IFERROR(GETPIVOTDATA(""&amp;T$36,ControlM1!$B$107,"Month",""&amp;$I46),0))</f>
        <v>0</v>
      </c>
      <c r="U46">
        <f>IF($B$25,0,IFERROR(GETPIVOTDATA(""&amp;U$36,ControlM1!$B$107,"Month",""&amp;$I46),0))</f>
        <v>0</v>
      </c>
      <c r="V46">
        <f>IF($B$26,0,IFERROR(GETPIVOTDATA(""&amp;V$36,ControlM1!$B$107,"Month",""&amp;$I46),0))</f>
        <v>0</v>
      </c>
    </row>
    <row r="47" spans="1:22" x14ac:dyDescent="0.25">
      <c r="A47" t="s">
        <v>77</v>
      </c>
      <c r="B47">
        <v>95</v>
      </c>
      <c r="C47">
        <v>20</v>
      </c>
      <c r="I47" s="20" t="s">
        <v>17</v>
      </c>
      <c r="J47" t="e">
        <f>IF($H$2,GETPIVOTDATA(""&amp;$J$36,ControlM1!$B$90,"Month",""&amp;I47),NA())-SUM(N47:Q47)</f>
        <v>#N/A</v>
      </c>
      <c r="K47">
        <f>IFERROR(IF($H$2,GETPIVOTDATA(""&amp;$J$36,ControlM1!$B$107,"Month",""&amp;I47),NA())-SUM(S47:V47),0)</f>
        <v>0</v>
      </c>
      <c r="L47">
        <f>IF(GETPIVOTDATA(""&amp;$L$1,ControlM1!$B$90,"Month",""&amp;I47)=MAX(ControlM1!$D$91:$D$102),1,0)</f>
        <v>1</v>
      </c>
      <c r="M47">
        <f t="shared" si="1"/>
        <v>0</v>
      </c>
      <c r="N47">
        <f>IF($B$23,0,IFERROR(GETPIVOTDATA(""&amp;N$36,ControlM1!$B$90,"Month",""&amp;$I47),0))</f>
        <v>0</v>
      </c>
      <c r="O47">
        <f>IF($B$24,0,IFERROR(GETPIVOTDATA(""&amp;O$36,ControlM1!$B$90,"Month",""&amp;$I47),0))</f>
        <v>0</v>
      </c>
      <c r="P47">
        <f>IF($B$25,0,IFERROR(GETPIVOTDATA(""&amp;P$36,ControlM1!$B$90,"Month",""&amp;$I47),0))</f>
        <v>0</v>
      </c>
      <c r="Q47">
        <f>IF($B$26,0,IFERROR(GETPIVOTDATA(""&amp;Q$36,ControlM1!$B$90,"Month",""&amp;$I47),0))</f>
        <v>0</v>
      </c>
      <c r="S47">
        <f>IF($B$23,0,IFERROR(GETPIVOTDATA(""&amp;S$36,ControlM1!$B$107,"Month",""&amp;$I47),0))</f>
        <v>0</v>
      </c>
      <c r="T47">
        <f>IF($B$24,0,IFERROR(GETPIVOTDATA(""&amp;T$36,ControlM1!$B$107,"Month",""&amp;$I47),0))</f>
        <v>0</v>
      </c>
      <c r="U47">
        <f>IF($B$25,0,IFERROR(GETPIVOTDATA(""&amp;U$36,ControlM1!$B$107,"Month",""&amp;$I47),0))</f>
        <v>0</v>
      </c>
      <c r="V47">
        <f>IF($B$26,0,IFERROR(GETPIVOTDATA(""&amp;V$36,ControlM1!$B$107,"Month",""&amp;$I47),0))</f>
        <v>0</v>
      </c>
    </row>
    <row r="48" spans="1:22" x14ac:dyDescent="0.25">
      <c r="A48" t="s">
        <v>78</v>
      </c>
      <c r="B48">
        <v>92</v>
      </c>
      <c r="C48">
        <v>36</v>
      </c>
      <c r="I48" s="20" t="s">
        <v>18</v>
      </c>
      <c r="J48" t="e">
        <f>IF($H$2,GETPIVOTDATA(""&amp;$J$36,ControlM1!$B$90,"Month",""&amp;I48),NA())-SUM(N48:Q48)</f>
        <v>#N/A</v>
      </c>
      <c r="K48">
        <f>IFERROR(IF($H$2,GETPIVOTDATA(""&amp;$J$36,ControlM1!$B$107,"Month",""&amp;I48),NA())-SUM(S48:V48),0)</f>
        <v>0</v>
      </c>
      <c r="L48">
        <f>IF(GETPIVOTDATA(""&amp;$L$1,ControlM1!$B$90,"Month",""&amp;I48)=MAX(ControlM1!$D$91:$D$102),1,0)</f>
        <v>1</v>
      </c>
      <c r="M48">
        <f t="shared" si="1"/>
        <v>0</v>
      </c>
      <c r="N48">
        <f>IF($B$23,0,IFERROR(GETPIVOTDATA(""&amp;N$36,ControlM1!$B$90,"Month",""&amp;$I48),0))</f>
        <v>0</v>
      </c>
      <c r="O48">
        <f>IF($B$24,0,IFERROR(GETPIVOTDATA(""&amp;O$36,ControlM1!$B$90,"Month",""&amp;$I48),0))</f>
        <v>0</v>
      </c>
      <c r="P48">
        <f>IF($B$25,0,IFERROR(GETPIVOTDATA(""&amp;P$36,ControlM1!$B$90,"Month",""&amp;$I48),0))</f>
        <v>0</v>
      </c>
      <c r="Q48">
        <f>IF($B$26,0,IFERROR(GETPIVOTDATA(""&amp;Q$36,ControlM1!$B$90,"Month",""&amp;$I48),0))</f>
        <v>0</v>
      </c>
      <c r="S48">
        <f>IF($B$23,0,IFERROR(GETPIVOTDATA(""&amp;S$36,ControlM1!$B$107,"Month",""&amp;$I48),0))</f>
        <v>0</v>
      </c>
      <c r="T48">
        <f>IF($B$24,0,IFERROR(GETPIVOTDATA(""&amp;T$36,ControlM1!$B$107,"Month",""&amp;$I48),0))</f>
        <v>0</v>
      </c>
      <c r="U48">
        <f>IF($B$25,0,IFERROR(GETPIVOTDATA(""&amp;U$36,ControlM1!$B$107,"Month",""&amp;$I48),0))</f>
        <v>0</v>
      </c>
      <c r="V48">
        <f>IF($B$26,0,IFERROR(GETPIVOTDATA(""&amp;V$36,ControlM1!$B$107,"Month",""&amp;$I48),0))</f>
        <v>0</v>
      </c>
    </row>
    <row r="49" spans="1:5" x14ac:dyDescent="0.25">
      <c r="A49" s="31" t="s">
        <v>208</v>
      </c>
      <c r="B49" s="31"/>
      <c r="C49" s="31"/>
    </row>
    <row r="50" spans="1:5" x14ac:dyDescent="0.25">
      <c r="A50" s="7" t="s">
        <v>207</v>
      </c>
      <c r="B50" s="7" t="s">
        <v>24</v>
      </c>
      <c r="C50" s="7" t="s">
        <v>25</v>
      </c>
      <c r="D50" s="7"/>
      <c r="E50" s="7"/>
    </row>
    <row r="51" spans="1:5" x14ac:dyDescent="0.25">
      <c r="A51" s="5" t="s">
        <v>50</v>
      </c>
      <c r="B51">
        <f>INDEX($B$39:$B$48,MATCH($E$39,$A$39:$A$48,0))</f>
        <v>17</v>
      </c>
      <c r="C51">
        <f>INDEX($C$39:$C$48,MATCH($E$39,$A$39:$A$48,0))</f>
        <v>63</v>
      </c>
    </row>
    <row r="52" spans="1:5" x14ac:dyDescent="0.25">
      <c r="A52" s="5" t="s">
        <v>51</v>
      </c>
      <c r="B52">
        <f>INDEX($B$39:$B$48,MATCH($E$40,$A$39:$A$48,0))</f>
        <v>41</v>
      </c>
      <c r="C52">
        <f>INDEX($C$39:$C$48,MATCH($E$40,$A$39:$A$48,0))</f>
        <v>68</v>
      </c>
    </row>
    <row r="53" spans="1:5" x14ac:dyDescent="0.25">
      <c r="A53" s="5" t="s">
        <v>48</v>
      </c>
      <c r="B53">
        <f>INDEX($B$39:$B$48,MATCH($E$41,$A$39:$A$48,0))</f>
        <v>92</v>
      </c>
      <c r="C53">
        <f>INDEX($C$39:$C$48,MATCH($E$41,$A$39:$A$48,0))</f>
        <v>36</v>
      </c>
    </row>
    <row r="54" spans="1:5" x14ac:dyDescent="0.25">
      <c r="A54" s="5" t="s">
        <v>49</v>
      </c>
      <c r="B54">
        <f>INDEX($B$39:$B$48,MATCH($E$42,$A$39:$A$48,0))</f>
        <v>22</v>
      </c>
      <c r="C54">
        <f>INDEX($C$39:$C$48,MATCH($E$42,$A$39:$A$48,0))</f>
        <v>100</v>
      </c>
    </row>
    <row r="56" spans="1:5" x14ac:dyDescent="0.25">
      <c r="B56" s="15" t="s">
        <v>183</v>
      </c>
      <c r="C56" s="15" t="s">
        <v>184</v>
      </c>
      <c r="D56" s="15" t="s">
        <v>185</v>
      </c>
      <c r="E56" s="15" t="s">
        <v>186</v>
      </c>
    </row>
    <row r="57" spans="1:5" x14ac:dyDescent="0.25">
      <c r="B57" s="5" t="s">
        <v>50</v>
      </c>
      <c r="C57" s="5" t="s">
        <v>51</v>
      </c>
      <c r="D57" s="5" t="s">
        <v>48</v>
      </c>
      <c r="E57" s="5" t="s">
        <v>49</v>
      </c>
    </row>
    <row r="58" spans="1:5" x14ac:dyDescent="0.25">
      <c r="A58" t="s">
        <v>67</v>
      </c>
      <c r="B58">
        <f>GETPIVOTDATA("Sum of "&amp;$A58&amp;B$56,ControlM1!$B$107)</f>
        <v>504.9</v>
      </c>
      <c r="C58">
        <f>GETPIVOTDATA("Sum of "&amp;$A58&amp;C$56,ControlM1!$B$107)</f>
        <v>417.99999999999989</v>
      </c>
      <c r="D58">
        <f>GETPIVOTDATA("Sum of "&amp;$A58&amp;D$56,ControlM1!$B$107)</f>
        <v>389.4</v>
      </c>
      <c r="E58">
        <f>GETPIVOTDATA("Sum of "&amp;$A58&amp;E$56,ControlM1!$B$107)</f>
        <v>436.70000000000005</v>
      </c>
    </row>
    <row r="59" spans="1:5" x14ac:dyDescent="0.25">
      <c r="A59" t="s">
        <v>68</v>
      </c>
      <c r="B59">
        <f>GETPIVOTDATA("Sum of "&amp;$A59&amp;B$56,ControlM1!$B$107)</f>
        <v>481.79999999999995</v>
      </c>
      <c r="C59">
        <f>GETPIVOTDATA("Sum of "&amp;$A59&amp;C$56,ControlM1!$B$107)</f>
        <v>394.90000000000009</v>
      </c>
      <c r="D59">
        <f>GETPIVOTDATA("Sum of "&amp;$A59&amp;D$56,ControlM1!$B$107)</f>
        <v>430.09999999999991</v>
      </c>
      <c r="E59">
        <f>GETPIVOTDATA("Sum of "&amp;$A59&amp;E$56,ControlM1!$B$107)</f>
        <v>276.09999999999997</v>
      </c>
    </row>
    <row r="60" spans="1:5" x14ac:dyDescent="0.25">
      <c r="A60" t="s">
        <v>69</v>
      </c>
      <c r="B60">
        <f>GETPIVOTDATA("Sum of "&amp;$A60&amp;B$56,ControlM1!$B$107)</f>
        <v>298.10000000000031</v>
      </c>
      <c r="C60">
        <f>GETPIVOTDATA("Sum of "&amp;$A60&amp;C$56,ControlM1!$B$107)</f>
        <v>431.19999999999993</v>
      </c>
      <c r="D60">
        <f>GETPIVOTDATA("Sum of "&amp;$A60&amp;D$56,ControlM1!$B$107)</f>
        <v>471.90000000000003</v>
      </c>
      <c r="E60">
        <f>GETPIVOTDATA("Sum of "&amp;$A60&amp;E$56,ControlM1!$B$107)</f>
        <v>453.20000000000005</v>
      </c>
    </row>
    <row r="61" spans="1:5" x14ac:dyDescent="0.25">
      <c r="A61" t="s">
        <v>70</v>
      </c>
      <c r="B61">
        <f>GETPIVOTDATA("Sum of "&amp;$A61&amp;B$56,ControlM1!$B$107)</f>
        <v>403.69999999999993</v>
      </c>
      <c r="C61">
        <f>GETPIVOTDATA("Sum of "&amp;$A61&amp;C$56,ControlM1!$B$107)</f>
        <v>393.79999999999995</v>
      </c>
      <c r="D61">
        <f>GETPIVOTDATA("Sum of "&amp;$A61&amp;D$56,ControlM1!$B$107)</f>
        <v>273.90000000000015</v>
      </c>
      <c r="E61">
        <f>GETPIVOTDATA("Sum of "&amp;$A61&amp;E$56,ControlM1!$B$107)</f>
        <v>425.7</v>
      </c>
    </row>
    <row r="62" spans="1:5" x14ac:dyDescent="0.25">
      <c r="A62" t="s">
        <v>71</v>
      </c>
      <c r="B62">
        <f>GETPIVOTDATA("Sum of "&amp;$A62&amp;B$56,ControlM1!$B$107)</f>
        <v>482.90000000000009</v>
      </c>
      <c r="C62">
        <f>GETPIVOTDATA("Sum of "&amp;$A62&amp;C$56,ControlM1!$B$107)</f>
        <v>486.20000000000005</v>
      </c>
      <c r="D62">
        <f>GETPIVOTDATA("Sum of "&amp;$A62&amp;D$56,ControlM1!$B$107)</f>
        <v>531.30000000000018</v>
      </c>
      <c r="E62">
        <f>GETPIVOTDATA("Sum of "&amp;$A62&amp;E$56,ControlM1!$B$107)</f>
        <v>335.50000000000006</v>
      </c>
    </row>
    <row r="63" spans="1:5" x14ac:dyDescent="0.25">
      <c r="A63" t="s">
        <v>72</v>
      </c>
      <c r="B63">
        <f>GETPIVOTDATA("Sum of "&amp;$A63&amp;B$56,ControlM1!$B$107)</f>
        <v>418</v>
      </c>
      <c r="C63">
        <f>GETPIVOTDATA("Sum of "&amp;$A63&amp;C$56,ControlM1!$B$107)</f>
        <v>277.20000000000005</v>
      </c>
      <c r="D63">
        <f>GETPIVOTDATA("Sum of "&amp;$A63&amp;D$56,ControlM1!$B$107)</f>
        <v>568.70000000000005</v>
      </c>
      <c r="E63">
        <f>GETPIVOTDATA("Sum of "&amp;$A63&amp;E$56,ControlM1!$B$107)</f>
        <v>447.7</v>
      </c>
    </row>
    <row r="64" spans="1:5" x14ac:dyDescent="0.25">
      <c r="A64" t="s">
        <v>73</v>
      </c>
      <c r="B64">
        <f>GETPIVOTDATA("Sum of "&amp;$A64&amp;B$56,ControlM1!$B$107)</f>
        <v>620.4</v>
      </c>
      <c r="C64">
        <f>GETPIVOTDATA("Sum of "&amp;$A64&amp;C$56,ControlM1!$B$107)</f>
        <v>455.40000000000015</v>
      </c>
      <c r="D64">
        <f>GETPIVOTDATA("Sum of "&amp;$A64&amp;D$56,ControlM1!$B$107)</f>
        <v>292.60000000000002</v>
      </c>
      <c r="E64">
        <f>GETPIVOTDATA("Sum of "&amp;$A64&amp;E$56,ControlM1!$B$107)</f>
        <v>347.60000000000008</v>
      </c>
    </row>
    <row r="65" spans="1:5" x14ac:dyDescent="0.25">
      <c r="A65" t="s">
        <v>74</v>
      </c>
      <c r="B65">
        <f>GETPIVOTDATA("Sum of "&amp;$A65&amp;B$56,ControlM1!$B$107)</f>
        <v>206.79999999999998</v>
      </c>
      <c r="C65">
        <f>GETPIVOTDATA("Sum of "&amp;$A65&amp;C$56,ControlM1!$B$107)</f>
        <v>269.50000000000006</v>
      </c>
      <c r="D65">
        <f>GETPIVOTDATA("Sum of "&amp;$A65&amp;D$56,ControlM1!$B$107)</f>
        <v>404.80000000000013</v>
      </c>
      <c r="E65">
        <f>GETPIVOTDATA("Sum of "&amp;$A65&amp;E$56,ControlM1!$B$107)</f>
        <v>523.60000000000014</v>
      </c>
    </row>
    <row r="66" spans="1:5" x14ac:dyDescent="0.25">
      <c r="A66" t="s">
        <v>77</v>
      </c>
      <c r="B66">
        <f>GETPIVOTDATA("Sum of "&amp;$A66&amp;B$56,ControlM1!$B$107)</f>
        <v>440.00000000000011</v>
      </c>
      <c r="C66">
        <f>GETPIVOTDATA("Sum of "&amp;$A66&amp;C$56,ControlM1!$B$107)</f>
        <v>410.3</v>
      </c>
      <c r="D66">
        <f>GETPIVOTDATA("Sum of "&amp;$A66&amp;D$56,ControlM1!$B$107)</f>
        <v>419.09999999999997</v>
      </c>
      <c r="E66">
        <f>GETPIVOTDATA("Sum of "&amp;$A66&amp;E$56,ControlM1!$B$107)</f>
        <v>309.09999999999997</v>
      </c>
    </row>
    <row r="67" spans="1:5" x14ac:dyDescent="0.25">
      <c r="A67" t="s">
        <v>78</v>
      </c>
      <c r="B67">
        <f>GETPIVOTDATA("Sum of "&amp;$A67&amp;B$56,ControlM1!$B$107)</f>
        <v>300.30000000000007</v>
      </c>
      <c r="C67">
        <f>GETPIVOTDATA("Sum of "&amp;$A67&amp;C$56,ControlM1!$B$107)</f>
        <v>448.80000000000007</v>
      </c>
      <c r="D67">
        <f>GETPIVOTDATA("Sum of "&amp;$A67&amp;D$56,ControlM1!$B$107)</f>
        <v>377.30000000000013</v>
      </c>
      <c r="E67">
        <f>GETPIVOTDATA("Sum of "&amp;$A67&amp;E$56,ControlM1!$B$107)</f>
        <v>331.10000000000019</v>
      </c>
    </row>
    <row r="68" spans="1:5" x14ac:dyDescent="0.25">
      <c r="B68" s="5">
        <f>IF($B$23,MAX(B58:B67),"")</f>
        <v>620.4</v>
      </c>
      <c r="C68" s="5">
        <f>IF($B$24,MAX(C58:C67),"")</f>
        <v>486.20000000000005</v>
      </c>
      <c r="D68" s="5">
        <f>IF($B$25,MAX(D58:D67),"")</f>
        <v>568.70000000000005</v>
      </c>
      <c r="E68" s="5">
        <f>IF($B$26,MAX(E58:E67),"")</f>
        <v>523.60000000000014</v>
      </c>
    </row>
  </sheetData>
  <mergeCells count="2">
    <mergeCell ref="A49:C49"/>
    <mergeCell ref="S35:V35"/>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3B08E-A34D-43BC-84C0-1A7B3461FE53}">
  <dimension ref="A1:V68"/>
  <sheetViews>
    <sheetView zoomScale="70" zoomScaleNormal="70" workbookViewId="0"/>
  </sheetViews>
  <sheetFormatPr defaultRowHeight="15" x14ac:dyDescent="0.25"/>
  <cols>
    <col min="1" max="1" width="15.7109375" bestFit="1" customWidth="1"/>
    <col min="2" max="2" width="13.7109375" bestFit="1" customWidth="1"/>
    <col min="3" max="3" width="14.28515625" bestFit="1" customWidth="1"/>
    <col min="4" max="4" width="10.5703125" bestFit="1" customWidth="1"/>
    <col min="6" max="6" width="8.5703125" bestFit="1" customWidth="1"/>
    <col min="7" max="7" width="10.7109375" bestFit="1" customWidth="1"/>
    <col min="10" max="11" width="9.85546875" customWidth="1"/>
    <col min="12" max="12" width="14.7109375" bestFit="1" customWidth="1"/>
    <col min="13" max="13" width="8.28515625" customWidth="1"/>
    <col min="14" max="14" width="15" bestFit="1" customWidth="1"/>
  </cols>
  <sheetData>
    <row r="1" spans="1:17" ht="15" customHeight="1" x14ac:dyDescent="0.25">
      <c r="A1" s="5" t="s">
        <v>2</v>
      </c>
      <c r="B1" s="5" t="s">
        <v>3</v>
      </c>
      <c r="G1" s="5" t="s">
        <v>85</v>
      </c>
      <c r="H1" s="7" t="s">
        <v>87</v>
      </c>
      <c r="I1" s="7" t="s">
        <v>5</v>
      </c>
      <c r="J1" s="7" t="s">
        <v>54</v>
      </c>
      <c r="K1" s="7" t="s">
        <v>55</v>
      </c>
      <c r="L1" s="7" t="s">
        <v>56</v>
      </c>
      <c r="M1" t="b">
        <v>1</v>
      </c>
      <c r="N1" s="5" t="s">
        <v>50</v>
      </c>
      <c r="O1" s="5" t="s">
        <v>51</v>
      </c>
      <c r="P1" s="5" t="s">
        <v>48</v>
      </c>
      <c r="Q1" s="5" t="s">
        <v>49</v>
      </c>
    </row>
    <row r="2" spans="1:17" ht="15" customHeight="1" x14ac:dyDescent="0.25">
      <c r="A2">
        <v>1</v>
      </c>
      <c r="B2" t="str">
        <f>CHOOSE(A2,"LOGIN","LOGOUT")</f>
        <v>LOGIN</v>
      </c>
      <c r="G2" t="s">
        <v>7</v>
      </c>
      <c r="H2" t="b">
        <f>IF(ISNA(MATCH(ControlM2!C1,G2:G13,0)),TRUE)</f>
        <v>0</v>
      </c>
      <c r="I2">
        <f>IF(ISNUMBER(ControlM2!B40),ControlM2!B40,"")</f>
        <v>1</v>
      </c>
      <c r="J2" s="17">
        <f>IFERROR(IF($H$2,NA(),GETPIVOTDATA(""&amp;$J$1,ControlM2!$B$39,"Day",I2))-SUM(N2:Q2),0)</f>
        <v>170</v>
      </c>
      <c r="K2" s="17">
        <f>IFERROR(GETPIVOTDATA(""&amp;$J$1,ControlM2!$B$3,"Day",I2)-SUM(N2:Q2),0)</f>
        <v>170</v>
      </c>
      <c r="L2">
        <f>GETPIVOTDATA(""&amp;$L$1,ControlM2!$B$39,"Day",I2)</f>
        <v>1</v>
      </c>
      <c r="M2" s="17">
        <f>IFERROR(IF(AND(L2,$M$1),J2,0),0)</f>
        <v>170</v>
      </c>
      <c r="N2">
        <f>IF($B$23,0,IFERROR(GETPIVOTDATA(""&amp;N$1,ControlM2!$B$39,"Day",$I2),0))</f>
        <v>0</v>
      </c>
      <c r="O2">
        <f>IF($B$24,0,IFERROR(GETPIVOTDATA(""&amp;O$1,ControlM2!$B$39,"Day",$I2),0))</f>
        <v>0</v>
      </c>
      <c r="P2">
        <f>IF($B$25,0,IFERROR(GETPIVOTDATA(""&amp;P$1,ControlM2!$B$39,"Day",$I2),0))</f>
        <v>0</v>
      </c>
      <c r="Q2">
        <f>IF($B$26,0,IFERROR(GETPIVOTDATA(""&amp;Q$1,ControlM2!$B$39,"Day",$I2),0))</f>
        <v>0</v>
      </c>
    </row>
    <row r="3" spans="1:17" x14ac:dyDescent="0.25">
      <c r="D3" s="5" t="s">
        <v>26</v>
      </c>
      <c r="G3" t="s">
        <v>8</v>
      </c>
      <c r="I3">
        <f>IF(ISNUMBER(ControlM2!B41),ControlM2!B41,"")</f>
        <v>2</v>
      </c>
      <c r="J3" s="17">
        <f>IFERROR(IF($H$2,NA(),GETPIVOTDATA(""&amp;$J$1,ControlM2!$B$39,"Day",I3))-SUM(N3:Q3),0)</f>
        <v>230</v>
      </c>
      <c r="K3" s="17">
        <f>IFERROR(GETPIVOTDATA(""&amp;$J$1,ControlM2!$B$3,"Day",I3)-SUM(N3:Q3),0)</f>
        <v>230</v>
      </c>
      <c r="L3">
        <f>GETPIVOTDATA(""&amp;$L$1,ControlM2!$B$39,"Day",I3)</f>
        <v>0</v>
      </c>
      <c r="M3" s="17">
        <f t="shared" ref="M3:M32" si="0">IFERROR(IF(AND(L3,$M$1),J3,0),0)</f>
        <v>0</v>
      </c>
      <c r="N3">
        <f>IF($B$23,0,IFERROR(GETPIVOTDATA(""&amp;N$1,ControlM2!$B$39,"Day",$I3),0))</f>
        <v>0</v>
      </c>
      <c r="O3">
        <f>IF($B$24,0,IFERROR(GETPIVOTDATA(""&amp;O$1,ControlM2!$B$39,"Day",$I3),0))</f>
        <v>0</v>
      </c>
      <c r="P3">
        <f>IF($B$25,0,IFERROR(GETPIVOTDATA(""&amp;P$1,ControlM2!$B$39,"Day",$I3),0))</f>
        <v>0</v>
      </c>
      <c r="Q3">
        <f>IF($B$26,0,IFERROR(GETPIVOTDATA(""&amp;Q$1,ControlM2!$B$39,"Day",$I3),0))</f>
        <v>0</v>
      </c>
    </row>
    <row r="4" spans="1:17" x14ac:dyDescent="0.25">
      <c r="A4" s="5" t="s">
        <v>66</v>
      </c>
      <c r="D4" s="14">
        <v>0.2</v>
      </c>
      <c r="E4" s="5" t="s">
        <v>28</v>
      </c>
      <c r="F4" s="5"/>
      <c r="G4" t="s">
        <v>9</v>
      </c>
      <c r="I4">
        <f>IF(ISNUMBER(ControlM2!B42),ControlM2!B42,"")</f>
        <v>3</v>
      </c>
      <c r="J4" s="17">
        <f>IFERROR(IF($H$2,NA(),GETPIVOTDATA(""&amp;$J$1,ControlM2!$B$39,"Day",I4))-SUM(N4:Q4),0)</f>
        <v>300.00000000000006</v>
      </c>
      <c r="K4" s="17">
        <f>IFERROR(GETPIVOTDATA(""&amp;$J$1,ControlM2!$B$3,"Day",I4)-SUM(N4:Q4),0)</f>
        <v>300.00000000000006</v>
      </c>
      <c r="L4">
        <f>GETPIVOTDATA(""&amp;$L$1,ControlM2!$B$39,"Day",I4)</f>
        <v>0</v>
      </c>
      <c r="M4" s="17">
        <f t="shared" si="0"/>
        <v>0</v>
      </c>
      <c r="N4">
        <f>IF($B$23,0,IFERROR(GETPIVOTDATA(""&amp;N$1,ControlM2!$B$39,"Day",$I4),0))</f>
        <v>0</v>
      </c>
      <c r="O4">
        <f>IF($B$24,0,IFERROR(GETPIVOTDATA(""&amp;O$1,ControlM2!$B$39,"Day",$I4),0))</f>
        <v>0</v>
      </c>
      <c r="P4">
        <f>IF($B$25,0,IFERROR(GETPIVOTDATA(""&amp;P$1,ControlM2!$B$39,"Day",$I4),0))</f>
        <v>0</v>
      </c>
      <c r="Q4">
        <f>IF($B$26,0,IFERROR(GETPIVOTDATA(""&amp;Q$1,ControlM2!$B$39,"Day",$I4),0))</f>
        <v>0</v>
      </c>
    </row>
    <row r="5" spans="1:17" x14ac:dyDescent="0.25">
      <c r="A5" t="s">
        <v>19</v>
      </c>
      <c r="B5" s="10">
        <f>GETPIVOTDATA("Average of CAC",ControlM2!$K$4)</f>
        <v>0.32258064516129031</v>
      </c>
      <c r="C5" s="10">
        <f>1-B5</f>
        <v>0.67741935483870974</v>
      </c>
      <c r="D5" s="10">
        <f>$D$4</f>
        <v>0.2</v>
      </c>
      <c r="E5" t="str">
        <f>A5&amp;" "&amp;TEXT(B5,"0%")</f>
        <v>CAC 32%</v>
      </c>
      <c r="G5" t="s">
        <v>10</v>
      </c>
      <c r="I5">
        <f>IF(ISNUMBER(ControlM2!B43),ControlM2!B43,"")</f>
        <v>4</v>
      </c>
      <c r="J5" s="17">
        <f>IFERROR(IF($H$2,NA(),GETPIVOTDATA(""&amp;$J$1,ControlM2!$B$39,"Day",I5))-SUM(N5:Q5),0)</f>
        <v>368</v>
      </c>
      <c r="K5" s="17">
        <f>IFERROR(GETPIVOTDATA(""&amp;$J$1,ControlM2!$B$3,"Day",I5)-SUM(N5:Q5),0)</f>
        <v>368</v>
      </c>
      <c r="L5">
        <f>GETPIVOTDATA(""&amp;$L$1,ControlM2!$B$39,"Day",I5)</f>
        <v>0</v>
      </c>
      <c r="M5" s="17">
        <f t="shared" si="0"/>
        <v>0</v>
      </c>
      <c r="N5">
        <f>IF($B$23,0,IFERROR(GETPIVOTDATA(""&amp;N$1,ControlM2!$B$39,"Day",$I5),0))</f>
        <v>0</v>
      </c>
      <c r="O5">
        <f>IF($B$24,0,IFERROR(GETPIVOTDATA(""&amp;O$1,ControlM2!$B$39,"Day",$I5),0))</f>
        <v>0</v>
      </c>
      <c r="P5">
        <f>IF($B$25,0,IFERROR(GETPIVOTDATA(""&amp;P$1,ControlM2!$B$39,"Day",$I5),0))</f>
        <v>0</v>
      </c>
      <c r="Q5">
        <f>IF($B$26,0,IFERROR(GETPIVOTDATA(""&amp;Q$1,ControlM2!$B$39,"Day",$I5),0))</f>
        <v>0</v>
      </c>
    </row>
    <row r="6" spans="1:17" x14ac:dyDescent="0.25">
      <c r="A6" t="s">
        <v>20</v>
      </c>
      <c r="B6" s="10">
        <f>GETPIVOTDATA("Average of ROI",ControlM2!$K$4)</f>
        <v>0.61483870967741927</v>
      </c>
      <c r="C6" s="10">
        <f>1-B6</f>
        <v>0.38516129032258073</v>
      </c>
      <c r="D6" s="10">
        <f t="shared" ref="D6:D9" si="1">$D$4</f>
        <v>0.2</v>
      </c>
      <c r="E6" t="str">
        <f t="shared" ref="E6:E9" si="2">A6&amp;" "&amp;TEXT(B6,"0%")</f>
        <v>ROI 61%</v>
      </c>
      <c r="G6" t="s">
        <v>11</v>
      </c>
      <c r="I6">
        <f>IF(ISNUMBER(ControlM2!B44),ControlM2!B44,"")</f>
        <v>5</v>
      </c>
      <c r="J6" s="17">
        <f>IFERROR(IF($H$2,NA(),GETPIVOTDATA(""&amp;$J$1,ControlM2!$B$39,"Day",I6))-SUM(N6:Q6),0)</f>
        <v>435.99999999999994</v>
      </c>
      <c r="K6" s="17">
        <f>IFERROR(GETPIVOTDATA(""&amp;$J$1,ControlM2!$B$3,"Day",I6)-SUM(N6:Q6),0)</f>
        <v>435.99999999999994</v>
      </c>
      <c r="L6">
        <f>GETPIVOTDATA(""&amp;$L$1,ControlM2!$B$39,"Day",I6)</f>
        <v>0</v>
      </c>
      <c r="M6" s="17">
        <f t="shared" si="0"/>
        <v>0</v>
      </c>
      <c r="N6">
        <f>IF($B$23,0,IFERROR(GETPIVOTDATA(""&amp;N$1,ControlM2!$B$39,"Day",$I6),0))</f>
        <v>0</v>
      </c>
      <c r="O6">
        <f>IF($B$24,0,IFERROR(GETPIVOTDATA(""&amp;O$1,ControlM2!$B$39,"Day",$I6),0))</f>
        <v>0</v>
      </c>
      <c r="P6">
        <f>IF($B$25,0,IFERROR(GETPIVOTDATA(""&amp;P$1,ControlM2!$B$39,"Day",$I6),0))</f>
        <v>0</v>
      </c>
      <c r="Q6">
        <f>IF($B$26,0,IFERROR(GETPIVOTDATA(""&amp;Q$1,ControlM2!$B$39,"Day",$I6),0))</f>
        <v>0</v>
      </c>
    </row>
    <row r="7" spans="1:17" x14ac:dyDescent="0.25">
      <c r="A7" t="s">
        <v>21</v>
      </c>
      <c r="B7" s="10">
        <f>GETPIVOTDATA("Average of CPA",ControlM2!$K$4)</f>
        <v>0.75838709677419347</v>
      </c>
      <c r="C7" s="10">
        <f>1-B7</f>
        <v>0.24161290322580653</v>
      </c>
      <c r="D7" s="10">
        <f t="shared" si="1"/>
        <v>0.2</v>
      </c>
      <c r="E7" t="str">
        <f t="shared" si="2"/>
        <v>CPA 76%</v>
      </c>
      <c r="G7" t="s">
        <v>12</v>
      </c>
      <c r="I7">
        <f>IF(ISNUMBER(ControlM2!B45),ControlM2!B45,"")</f>
        <v>6</v>
      </c>
      <c r="J7" s="17">
        <f>IFERROR(IF($H$2,NA(),GETPIVOTDATA(""&amp;$J$1,ControlM2!$B$39,"Day",I7))-SUM(N7:Q7),0)</f>
        <v>488.00000000000011</v>
      </c>
      <c r="K7" s="17">
        <f>IFERROR(GETPIVOTDATA(""&amp;$J$1,ControlM2!$B$3,"Day",I7)-SUM(N7:Q7),0)</f>
        <v>488.00000000000011</v>
      </c>
      <c r="L7">
        <f>GETPIVOTDATA(""&amp;$L$1,ControlM2!$B$39,"Day",I7)</f>
        <v>0</v>
      </c>
      <c r="M7" s="17">
        <f t="shared" si="0"/>
        <v>0</v>
      </c>
      <c r="N7">
        <f>IF($B$23,0,IFERROR(GETPIVOTDATA(""&amp;N$1,ControlM2!$B$39,"Day",$I7),0))</f>
        <v>0</v>
      </c>
      <c r="O7">
        <f>IF($B$24,0,IFERROR(GETPIVOTDATA(""&amp;O$1,ControlM2!$B$39,"Day",$I7),0))</f>
        <v>0</v>
      </c>
      <c r="P7">
        <f>IF($B$25,0,IFERROR(GETPIVOTDATA(""&amp;P$1,ControlM2!$B$39,"Day",$I7),0))</f>
        <v>0</v>
      </c>
      <c r="Q7">
        <f>IF($B$26,0,IFERROR(GETPIVOTDATA(""&amp;Q$1,ControlM2!$B$39,"Day",$I7),0))</f>
        <v>0</v>
      </c>
    </row>
    <row r="8" spans="1:17" x14ac:dyDescent="0.25">
      <c r="A8" t="s">
        <v>23</v>
      </c>
      <c r="B8" s="10">
        <f>GETPIVOTDATA("Average of EPC",ControlM2!$K$4)</f>
        <v>0.85741935483870979</v>
      </c>
      <c r="C8" s="10">
        <f>1-B8</f>
        <v>0.14258064516129021</v>
      </c>
      <c r="D8" s="10">
        <f t="shared" si="1"/>
        <v>0.2</v>
      </c>
      <c r="E8" t="str">
        <f t="shared" si="2"/>
        <v>EPC 86%</v>
      </c>
      <c r="G8" t="s">
        <v>13</v>
      </c>
      <c r="I8">
        <f>IF(ISNUMBER(ControlM2!B46),ControlM2!B46,"")</f>
        <v>7</v>
      </c>
      <c r="J8" s="17">
        <f>IFERROR(IF($H$2,NA(),GETPIVOTDATA(""&amp;$J$1,ControlM2!$B$39,"Day",I8))-SUM(N8:Q8),0)</f>
        <v>531</v>
      </c>
      <c r="K8" s="17">
        <f>IFERROR(GETPIVOTDATA(""&amp;$J$1,ControlM2!$B$3,"Day",I8)-SUM(N8:Q8),0)</f>
        <v>531</v>
      </c>
      <c r="L8">
        <f>GETPIVOTDATA(""&amp;$L$1,ControlM2!$B$39,"Day",I8)</f>
        <v>0</v>
      </c>
      <c r="M8" s="17">
        <f t="shared" si="0"/>
        <v>0</v>
      </c>
      <c r="N8">
        <f>IF($B$23,0,IFERROR(GETPIVOTDATA(""&amp;N$1,ControlM2!$B$39,"Day",$I8),0))</f>
        <v>0</v>
      </c>
      <c r="O8">
        <f>IF($B$24,0,IFERROR(GETPIVOTDATA(""&amp;O$1,ControlM2!$B$39,"Day",$I8),0))</f>
        <v>0</v>
      </c>
      <c r="P8">
        <f>IF($B$25,0,IFERROR(GETPIVOTDATA(""&amp;P$1,ControlM2!$B$39,"Day",$I8),0))</f>
        <v>0</v>
      </c>
      <c r="Q8">
        <f>IF($B$26,0,IFERROR(GETPIVOTDATA(""&amp;Q$1,ControlM2!$B$39,"Day",$I8),0))</f>
        <v>0</v>
      </c>
    </row>
    <row r="9" spans="1:17" x14ac:dyDescent="0.25">
      <c r="A9" t="s">
        <v>22</v>
      </c>
      <c r="B9" s="10">
        <f>GETPIVOTDATA("Average of APR",ControlM2!$K$4)</f>
        <v>0.94258064516129036</v>
      </c>
      <c r="C9" s="10">
        <f>1-B9</f>
        <v>5.7419354838709635E-2</v>
      </c>
      <c r="D9" s="10">
        <f t="shared" si="1"/>
        <v>0.2</v>
      </c>
      <c r="E9" t="str">
        <f t="shared" si="2"/>
        <v>APR 94%</v>
      </c>
      <c r="G9" t="s">
        <v>14</v>
      </c>
      <c r="I9">
        <f>IF(ISNUMBER(ControlM2!B47),ControlM2!B47,"")</f>
        <v>8</v>
      </c>
      <c r="J9" s="17">
        <f>IFERROR(IF($H$2,NA(),GETPIVOTDATA(""&amp;$J$1,ControlM2!$B$39,"Day",I9))-SUM(N9:Q9),0)</f>
        <v>564</v>
      </c>
      <c r="K9" s="17">
        <f>IFERROR(GETPIVOTDATA(""&amp;$J$1,ControlM2!$B$3,"Day",I9)-SUM(N9:Q9),0)</f>
        <v>564</v>
      </c>
      <c r="L9">
        <f>GETPIVOTDATA(""&amp;$L$1,ControlM2!$B$39,"Day",I9)</f>
        <v>0</v>
      </c>
      <c r="M9" s="17">
        <f t="shared" si="0"/>
        <v>0</v>
      </c>
      <c r="N9">
        <f>IF($B$23,0,IFERROR(GETPIVOTDATA(""&amp;N$1,ControlM2!$B$39,"Day",$I9),0))</f>
        <v>0</v>
      </c>
      <c r="O9">
        <f>IF($B$24,0,IFERROR(GETPIVOTDATA(""&amp;O$1,ControlM2!$B$39,"Day",$I9),0))</f>
        <v>0</v>
      </c>
      <c r="P9">
        <f>IF($B$25,0,IFERROR(GETPIVOTDATA(""&amp;P$1,ControlM2!$B$39,"Day",$I9),0))</f>
        <v>0</v>
      </c>
      <c r="Q9">
        <f>IF($B$26,0,IFERROR(GETPIVOTDATA(""&amp;Q$1,ControlM2!$B$39,"Day",$I9),0))</f>
        <v>0</v>
      </c>
    </row>
    <row r="10" spans="1:17" x14ac:dyDescent="0.25">
      <c r="A10" t="s">
        <v>27</v>
      </c>
      <c r="B10" s="11" t="s">
        <v>24</v>
      </c>
      <c r="C10" s="11" t="s">
        <v>25</v>
      </c>
      <c r="G10" t="s">
        <v>15</v>
      </c>
      <c r="I10">
        <f>IF(ISNUMBER(ControlM2!B48),ControlM2!B48,"")</f>
        <v>9</v>
      </c>
      <c r="J10" s="17">
        <f>IFERROR(IF($H$2,NA(),GETPIVOTDATA(""&amp;$J$1,ControlM2!$B$39,"Day",I10))-SUM(N10:Q10),0)</f>
        <v>591.00000000000011</v>
      </c>
      <c r="K10" s="17">
        <f>IFERROR(GETPIVOTDATA(""&amp;$J$1,ControlM2!$B$3,"Day",I10)-SUM(N10:Q10),0)</f>
        <v>591.00000000000011</v>
      </c>
      <c r="L10">
        <f>GETPIVOTDATA(""&amp;$L$1,ControlM2!$B$39,"Day",I10)</f>
        <v>0</v>
      </c>
      <c r="M10" s="17">
        <f t="shared" si="0"/>
        <v>0</v>
      </c>
      <c r="N10">
        <f>IF($B$23,0,IFERROR(GETPIVOTDATA(""&amp;N$1,ControlM2!$B$39,"Day",$I10),0))</f>
        <v>0</v>
      </c>
      <c r="O10">
        <f>IF($B$24,0,IFERROR(GETPIVOTDATA(""&amp;O$1,ControlM2!$B$39,"Day",$I10),0))</f>
        <v>0</v>
      </c>
      <c r="P10">
        <f>IF($B$25,0,IFERROR(GETPIVOTDATA(""&amp;P$1,ControlM2!$B$39,"Day",$I10),0))</f>
        <v>0</v>
      </c>
      <c r="Q10">
        <f>IF($B$26,0,IFERROR(GETPIVOTDATA(""&amp;Q$1,ControlM2!$B$39,"Day",$I10),0))</f>
        <v>0</v>
      </c>
    </row>
    <row r="11" spans="1:17" x14ac:dyDescent="0.25">
      <c r="A11" s="10">
        <f>AVERAGE(B5:B9)</f>
        <v>0.69916129032258068</v>
      </c>
      <c r="B11" s="12">
        <f>SIN(B9/SUM(B9:D9)*2*PI())*-1*ABS(C12)</f>
        <v>0.97524904250517408</v>
      </c>
      <c r="C11" s="12">
        <f>COS((1-B9/SUM(B9:D9))*2*PI())*-1*ABS(C12)</f>
        <v>-0.22110926053139734</v>
      </c>
      <c r="D11" s="13"/>
      <c r="G11" t="s">
        <v>16</v>
      </c>
      <c r="I11">
        <f>IF(ISNUMBER(ControlM2!B49),ControlM2!B49,"")</f>
        <v>10</v>
      </c>
      <c r="J11" s="17">
        <f>IFERROR(IF($H$2,NA(),GETPIVOTDATA(""&amp;$J$1,ControlM2!$B$39,"Day",I11))-SUM(N11:Q11),0)</f>
        <v>612</v>
      </c>
      <c r="K11" s="17">
        <f>IFERROR(GETPIVOTDATA(""&amp;$J$1,ControlM2!$B$3,"Day",I11)-SUM(N11:Q11),0)</f>
        <v>612</v>
      </c>
      <c r="L11">
        <f>GETPIVOTDATA(""&amp;$L$1,ControlM2!$B$39,"Day",I11)</f>
        <v>0</v>
      </c>
      <c r="M11" s="17">
        <f t="shared" si="0"/>
        <v>0</v>
      </c>
      <c r="N11">
        <f>IF($B$23,0,IFERROR(GETPIVOTDATA(""&amp;N$1,ControlM2!$B$39,"Day",$I11),0))</f>
        <v>0</v>
      </c>
      <c r="O11">
        <f>IF($B$24,0,IFERROR(GETPIVOTDATA(""&amp;O$1,ControlM2!$B$39,"Day",$I11),0))</f>
        <v>0</v>
      </c>
      <c r="P11">
        <f>IF($B$25,0,IFERROR(GETPIVOTDATA(""&amp;P$1,ControlM2!$B$39,"Day",$I11),0))</f>
        <v>0</v>
      </c>
      <c r="Q11">
        <f>IF($B$26,0,IFERROR(GETPIVOTDATA(""&amp;Q$1,ControlM2!$B$39,"Day",$I11),0))</f>
        <v>0</v>
      </c>
    </row>
    <row r="12" spans="1:17" x14ac:dyDescent="0.25">
      <c r="B12" s="12">
        <v>0</v>
      </c>
      <c r="C12" s="12">
        <v>-1</v>
      </c>
      <c r="E12" s="10"/>
      <c r="F12" s="10"/>
      <c r="G12" t="s">
        <v>17</v>
      </c>
      <c r="I12">
        <f>IF(ISNUMBER(ControlM2!B50),ControlM2!B50,"")</f>
        <v>11</v>
      </c>
      <c r="J12" s="17">
        <f>IFERROR(IF($H$2,NA(),GETPIVOTDATA(""&amp;$J$1,ControlM2!$B$39,"Day",I12))-SUM(N12:Q12),0)</f>
        <v>630.00000000000011</v>
      </c>
      <c r="K12" s="17">
        <f>IFERROR(GETPIVOTDATA(""&amp;$J$1,ControlM2!$B$3,"Day",I12)-SUM(N12:Q12),0)</f>
        <v>630.00000000000011</v>
      </c>
      <c r="L12">
        <f>GETPIVOTDATA(""&amp;$L$1,ControlM2!$B$39,"Day",I12)</f>
        <v>0</v>
      </c>
      <c r="M12" s="17">
        <f t="shared" si="0"/>
        <v>0</v>
      </c>
      <c r="N12">
        <f>IF($B$23,0,IFERROR(GETPIVOTDATA(""&amp;N$1,ControlM2!$B$39,"Day",$I12),0))</f>
        <v>0</v>
      </c>
      <c r="O12">
        <f>IF($B$24,0,IFERROR(GETPIVOTDATA(""&amp;O$1,ControlM2!$B$39,"Day",$I12),0))</f>
        <v>0</v>
      </c>
      <c r="P12">
        <f>IF($B$25,0,IFERROR(GETPIVOTDATA(""&amp;P$1,ControlM2!$B$39,"Day",$I12),0))</f>
        <v>0</v>
      </c>
      <c r="Q12">
        <f>IF($B$26,0,IFERROR(GETPIVOTDATA(""&amp;Q$1,ControlM2!$B$39,"Day",$I12),0))</f>
        <v>0</v>
      </c>
    </row>
    <row r="13" spans="1:17" x14ac:dyDescent="0.25">
      <c r="B13" s="11">
        <f>SIN(B8/SUM(B8:D8)*2*PI())*-1*ABS(C14)</f>
        <v>0.87772413825465678</v>
      </c>
      <c r="C13" s="11">
        <f>COS((1-B8/SUM(B8:D8))*2*PI())*-1*ABS(C14)</f>
        <v>0.19899833447825691</v>
      </c>
      <c r="D13" s="13"/>
      <c r="E13" s="10"/>
      <c r="F13" s="10"/>
      <c r="G13" t="s">
        <v>18</v>
      </c>
      <c r="I13">
        <f>IF(ISNUMBER(ControlM2!B51),ControlM2!B51,"")</f>
        <v>12</v>
      </c>
      <c r="J13" s="17">
        <f>IFERROR(IF($H$2,NA(),GETPIVOTDATA(""&amp;$J$1,ControlM2!$B$39,"Day",I13))-SUM(N13:Q13),0)</f>
        <v>644</v>
      </c>
      <c r="K13" s="17">
        <f>IFERROR(GETPIVOTDATA(""&amp;$J$1,ControlM2!$B$3,"Day",I13)-SUM(N13:Q13),0)</f>
        <v>644</v>
      </c>
      <c r="L13">
        <f>GETPIVOTDATA(""&amp;$L$1,ControlM2!$B$39,"Day",I13)</f>
        <v>0</v>
      </c>
      <c r="M13" s="17">
        <f t="shared" si="0"/>
        <v>0</v>
      </c>
      <c r="N13">
        <f>IF($B$23,0,IFERROR(GETPIVOTDATA(""&amp;N$1,ControlM2!$B$39,"Day",$I13),0))</f>
        <v>0</v>
      </c>
      <c r="O13">
        <f>IF($B$24,0,IFERROR(GETPIVOTDATA(""&amp;O$1,ControlM2!$B$39,"Day",$I13),0))</f>
        <v>0</v>
      </c>
      <c r="P13">
        <f>IF($B$25,0,IFERROR(GETPIVOTDATA(""&amp;P$1,ControlM2!$B$39,"Day",$I13),0))</f>
        <v>0</v>
      </c>
      <c r="Q13">
        <f>IF($B$26,0,IFERROR(GETPIVOTDATA(""&amp;Q$1,ControlM2!$B$39,"Day",$I13),0))</f>
        <v>0</v>
      </c>
    </row>
    <row r="14" spans="1:17" x14ac:dyDescent="0.25">
      <c r="B14" s="11">
        <v>0</v>
      </c>
      <c r="C14" s="11">
        <v>-0.9</v>
      </c>
      <c r="I14">
        <f>IF(ISNUMBER(ControlM2!B52),ControlM2!B52,"")</f>
        <v>13</v>
      </c>
      <c r="J14" s="17">
        <f>IFERROR(IF($H$2,NA(),GETPIVOTDATA(""&amp;$J$1,ControlM2!$B$39,"Day",I14))-SUM(N14:Q14),0)</f>
        <v>655.00000000000011</v>
      </c>
      <c r="K14" s="17">
        <f>IFERROR(GETPIVOTDATA(""&amp;$J$1,ControlM2!$B$3,"Day",I14)-SUM(N14:Q14),0)</f>
        <v>655.00000000000011</v>
      </c>
      <c r="L14">
        <f>GETPIVOTDATA(""&amp;$L$1,ControlM2!$B$39,"Day",I14)</f>
        <v>0</v>
      </c>
      <c r="M14" s="17">
        <f t="shared" si="0"/>
        <v>0</v>
      </c>
      <c r="N14">
        <f>IF($B$23,0,IFERROR(GETPIVOTDATA(""&amp;N$1,ControlM2!$B$39,"Day",$I14),0))</f>
        <v>0</v>
      </c>
      <c r="O14">
        <f>IF($B$24,0,IFERROR(GETPIVOTDATA(""&amp;O$1,ControlM2!$B$39,"Day",$I14),0))</f>
        <v>0</v>
      </c>
      <c r="P14">
        <f>IF($B$25,0,IFERROR(GETPIVOTDATA(""&amp;P$1,ControlM2!$B$39,"Day",$I14),0))</f>
        <v>0</v>
      </c>
      <c r="Q14">
        <f>IF($B$26,0,IFERROR(GETPIVOTDATA(""&amp;Q$1,ControlM2!$B$39,"Day",$I14),0))</f>
        <v>0</v>
      </c>
    </row>
    <row r="15" spans="1:17" x14ac:dyDescent="0.25">
      <c r="B15" s="11">
        <f>SIN(B7/SUM(B7:D7)*2*PI())*-1*ABS(C16)</f>
        <v>0.58997399154063757</v>
      </c>
      <c r="C15" s="11">
        <f>COS((1-B7/SUM(B7:D7))*2*PI())*-1*ABS(C16)</f>
        <v>0.54030610704082149</v>
      </c>
      <c r="D15" s="13"/>
      <c r="I15">
        <f>IF(ISNUMBER(ControlM2!B53),ControlM2!B53,"")</f>
        <v>14</v>
      </c>
      <c r="J15" s="17">
        <f>IFERROR(IF($H$2,NA(),GETPIVOTDATA(""&amp;$J$1,ControlM2!$B$39,"Day",I15))-SUM(N15:Q15),0)</f>
        <v>661.99999999999989</v>
      </c>
      <c r="K15" s="17">
        <f>IFERROR(GETPIVOTDATA(""&amp;$J$1,ControlM2!$B$3,"Day",I15)-SUM(N15:Q15),0)</f>
        <v>661.99999999999989</v>
      </c>
      <c r="L15">
        <f>GETPIVOTDATA(""&amp;$L$1,ControlM2!$B$39,"Day",I15)</f>
        <v>0</v>
      </c>
      <c r="M15" s="17">
        <f t="shared" si="0"/>
        <v>0</v>
      </c>
      <c r="N15">
        <f>IF($B$23,0,IFERROR(GETPIVOTDATA(""&amp;N$1,ControlM2!$B$39,"Day",$I15),0))</f>
        <v>0</v>
      </c>
      <c r="O15">
        <f>IF($B$24,0,IFERROR(GETPIVOTDATA(""&amp;O$1,ControlM2!$B$39,"Day",$I15),0))</f>
        <v>0</v>
      </c>
      <c r="P15">
        <f>IF($B$25,0,IFERROR(GETPIVOTDATA(""&amp;P$1,ControlM2!$B$39,"Day",$I15),0))</f>
        <v>0</v>
      </c>
      <c r="Q15">
        <f>IF($B$26,0,IFERROR(GETPIVOTDATA(""&amp;Q$1,ControlM2!$B$39,"Day",$I15),0))</f>
        <v>0</v>
      </c>
    </row>
    <row r="16" spans="1:17" x14ac:dyDescent="0.25">
      <c r="B16" s="11">
        <v>0</v>
      </c>
      <c r="C16" s="11">
        <v>-0.8</v>
      </c>
      <c r="I16">
        <f>IF(ISNUMBER(ControlM2!B54),ControlM2!B54,"")</f>
        <v>15</v>
      </c>
      <c r="J16" s="17">
        <f>IFERROR(IF($H$2,NA(),GETPIVOTDATA(""&amp;$J$1,ControlM2!$B$39,"Day",I16))-SUM(N16:Q16),0)</f>
        <v>667</v>
      </c>
      <c r="K16" s="17">
        <f>IFERROR(GETPIVOTDATA(""&amp;$J$1,ControlM2!$B$3,"Day",I16)-SUM(N16:Q16),0)</f>
        <v>667</v>
      </c>
      <c r="L16">
        <f>GETPIVOTDATA(""&amp;$L$1,ControlM2!$B$39,"Day",I16)</f>
        <v>0</v>
      </c>
      <c r="M16" s="17">
        <f t="shared" si="0"/>
        <v>0</v>
      </c>
      <c r="N16">
        <f>IF($B$23,0,IFERROR(GETPIVOTDATA(""&amp;N$1,ControlM2!$B$39,"Day",$I16),0))</f>
        <v>0</v>
      </c>
      <c r="O16">
        <f>IF($B$24,0,IFERROR(GETPIVOTDATA(""&amp;O$1,ControlM2!$B$39,"Day",$I16),0))</f>
        <v>0</v>
      </c>
      <c r="P16">
        <f>IF($B$25,0,IFERROR(GETPIVOTDATA(""&amp;P$1,ControlM2!$B$39,"Day",$I16),0))</f>
        <v>0</v>
      </c>
      <c r="Q16">
        <f>IF($B$26,0,IFERROR(GETPIVOTDATA(""&amp;Q$1,ControlM2!$B$39,"Day",$I16),0))</f>
        <v>0</v>
      </c>
    </row>
    <row r="17" spans="1:17" x14ac:dyDescent="0.25">
      <c r="B17" s="11">
        <f>SIN(B6/SUM(B6:D6)*2*PI())*-1*ABS(C18)</f>
        <v>5.4332009935244681E-2</v>
      </c>
      <c r="C17" s="11">
        <f>COS((1-B6/SUM(B6:D6))*2*PI())*-1*ABS(C18)</f>
        <v>0.69788826662754289</v>
      </c>
      <c r="D17" s="13"/>
      <c r="I17">
        <f>IF(ISNUMBER(ControlM2!B55),ControlM2!B55,"")</f>
        <v>16</v>
      </c>
      <c r="J17" s="17">
        <f>IFERROR(IF($H$2,NA(),GETPIVOTDATA(""&amp;$J$1,ControlM2!$B$39,"Day",I17))-SUM(N17:Q17),0)</f>
        <v>667</v>
      </c>
      <c r="K17" s="17">
        <f>IFERROR(GETPIVOTDATA(""&amp;$J$1,ControlM2!$B$3,"Day",I17)-SUM(N17:Q17),0)</f>
        <v>667</v>
      </c>
      <c r="L17">
        <f>GETPIVOTDATA(""&amp;$L$1,ControlM2!$B$39,"Day",I17)</f>
        <v>1</v>
      </c>
      <c r="M17" s="17">
        <f t="shared" si="0"/>
        <v>667</v>
      </c>
      <c r="N17">
        <f>IF($B$23,0,IFERROR(GETPIVOTDATA(""&amp;N$1,ControlM2!$B$39,"Day",$I17),0))</f>
        <v>0</v>
      </c>
      <c r="O17">
        <f>IF($B$24,0,IFERROR(GETPIVOTDATA(""&amp;O$1,ControlM2!$B$39,"Day",$I17),0))</f>
        <v>0</v>
      </c>
      <c r="P17">
        <f>IF($B$25,0,IFERROR(GETPIVOTDATA(""&amp;P$1,ControlM2!$B$39,"Day",$I17),0))</f>
        <v>0</v>
      </c>
      <c r="Q17">
        <f>IF($B$26,0,IFERROR(GETPIVOTDATA(""&amp;Q$1,ControlM2!$B$39,"Day",$I17),0))</f>
        <v>0</v>
      </c>
    </row>
    <row r="18" spans="1:17" x14ac:dyDescent="0.25">
      <c r="B18" s="11">
        <v>0</v>
      </c>
      <c r="C18" s="11">
        <v>-0.7</v>
      </c>
      <c r="I18">
        <f>IF(ISNUMBER(ControlM2!B56),ControlM2!B56,"")</f>
        <v>17</v>
      </c>
      <c r="J18" s="17">
        <f>IFERROR(IF($H$2,NA(),GETPIVOTDATA(""&amp;$J$1,ControlM2!$B$39,"Day",I18))-SUM(N18:Q18),0)</f>
        <v>661.00000000000011</v>
      </c>
      <c r="K18" s="17">
        <f>IFERROR(GETPIVOTDATA(""&amp;$J$1,ControlM2!$B$3,"Day",I18)-SUM(N18:Q18),0)</f>
        <v>661.00000000000011</v>
      </c>
      <c r="L18">
        <f>GETPIVOTDATA(""&amp;$L$1,ControlM2!$B$39,"Day",I18)</f>
        <v>0</v>
      </c>
      <c r="M18" s="17">
        <f t="shared" si="0"/>
        <v>0</v>
      </c>
      <c r="N18">
        <f>IF($B$23,0,IFERROR(GETPIVOTDATA(""&amp;N$1,ControlM2!$B$39,"Day",$I18),0))</f>
        <v>0</v>
      </c>
      <c r="O18">
        <f>IF($B$24,0,IFERROR(GETPIVOTDATA(""&amp;O$1,ControlM2!$B$39,"Day",$I18),0))</f>
        <v>0</v>
      </c>
      <c r="P18">
        <f>IF($B$25,0,IFERROR(GETPIVOTDATA(""&amp;P$1,ControlM2!$B$39,"Day",$I18),0))</f>
        <v>0</v>
      </c>
      <c r="Q18">
        <f>IF($B$26,0,IFERROR(GETPIVOTDATA(""&amp;Q$1,ControlM2!$B$39,"Day",$I18),0))</f>
        <v>0</v>
      </c>
    </row>
    <row r="19" spans="1:17" x14ac:dyDescent="0.25">
      <c r="B19" s="11">
        <f>SIN(B5/SUM(B5:D5)*2*PI())*-1*ABS(C20)</f>
        <v>-0.59581124245556016</v>
      </c>
      <c r="C19" s="11">
        <f>COS((1-B5/SUM(B5:D5))*2*PI())*-1*ABS(C20)</f>
        <v>7.0774030290507398E-2</v>
      </c>
      <c r="D19" s="13"/>
      <c r="I19">
        <f>IF(ISNUMBER(ControlM2!B57),ControlM2!B57,"")</f>
        <v>18</v>
      </c>
      <c r="J19" s="17">
        <f>IFERROR(IF($H$2,NA(),GETPIVOTDATA(""&amp;$J$1,ControlM2!$B$39,"Day",I19))-SUM(N19:Q19),0)</f>
        <v>651.00000000000011</v>
      </c>
      <c r="K19" s="17">
        <f>IFERROR(GETPIVOTDATA(""&amp;$J$1,ControlM2!$B$3,"Day",I19)-SUM(N19:Q19),0)</f>
        <v>651.00000000000011</v>
      </c>
      <c r="L19">
        <f>GETPIVOTDATA(""&amp;$L$1,ControlM2!$B$39,"Day",I19)</f>
        <v>0</v>
      </c>
      <c r="M19" s="17">
        <f t="shared" si="0"/>
        <v>0</v>
      </c>
      <c r="N19">
        <f>IF($B$23,0,IFERROR(GETPIVOTDATA(""&amp;N$1,ControlM2!$B$39,"Day",$I19),0))</f>
        <v>0</v>
      </c>
      <c r="O19">
        <f>IF($B$24,0,IFERROR(GETPIVOTDATA(""&amp;O$1,ControlM2!$B$39,"Day",$I19),0))</f>
        <v>0</v>
      </c>
      <c r="P19">
        <f>IF($B$25,0,IFERROR(GETPIVOTDATA(""&amp;P$1,ControlM2!$B$39,"Day",$I19),0))</f>
        <v>0</v>
      </c>
      <c r="Q19">
        <f>IF($B$26,0,IFERROR(GETPIVOTDATA(""&amp;Q$1,ControlM2!$B$39,"Day",$I19),0))</f>
        <v>0</v>
      </c>
    </row>
    <row r="20" spans="1:17" x14ac:dyDescent="0.25">
      <c r="B20" s="11">
        <v>0</v>
      </c>
      <c r="C20" s="11">
        <v>-0.6</v>
      </c>
      <c r="I20">
        <f>IF(ISNUMBER(ControlM2!B58),ControlM2!B58,"")</f>
        <v>19</v>
      </c>
      <c r="J20" s="17">
        <f>IFERROR(IF($H$2,NA(),GETPIVOTDATA(""&amp;$J$1,ControlM2!$B$39,"Day",I20))-SUM(N20:Q20),0)</f>
        <v>641</v>
      </c>
      <c r="K20" s="17">
        <f>IFERROR(GETPIVOTDATA(""&amp;$J$1,ControlM2!$B$3,"Day",I20)-SUM(N20:Q20),0)</f>
        <v>641</v>
      </c>
      <c r="L20">
        <f>GETPIVOTDATA(""&amp;$L$1,ControlM2!$B$39,"Day",I20)</f>
        <v>0</v>
      </c>
      <c r="M20" s="17">
        <f t="shared" si="0"/>
        <v>0</v>
      </c>
      <c r="N20">
        <f>IF($B$23,0,IFERROR(GETPIVOTDATA(""&amp;N$1,ControlM2!$B$39,"Day",$I20),0))</f>
        <v>0</v>
      </c>
      <c r="O20">
        <f>IF($B$24,0,IFERROR(GETPIVOTDATA(""&amp;O$1,ControlM2!$B$39,"Day",$I20),0))</f>
        <v>0</v>
      </c>
      <c r="P20">
        <f>IF($B$25,0,IFERROR(GETPIVOTDATA(""&amp;P$1,ControlM2!$B$39,"Day",$I20),0))</f>
        <v>0</v>
      </c>
      <c r="Q20">
        <f>IF($B$26,0,IFERROR(GETPIVOTDATA(""&amp;Q$1,ControlM2!$B$39,"Day",$I20),0))</f>
        <v>0</v>
      </c>
    </row>
    <row r="21" spans="1:17" x14ac:dyDescent="0.25">
      <c r="I21">
        <f>IF(ISNUMBER(ControlM2!B59),ControlM2!B59,"")</f>
        <v>20</v>
      </c>
      <c r="J21" s="17">
        <f>IFERROR(IF($H$2,NA(),GETPIVOTDATA(""&amp;$J$1,ControlM2!$B$39,"Day",I21))-SUM(N21:Q21),0)</f>
        <v>626</v>
      </c>
      <c r="K21" s="17">
        <f>IFERROR(GETPIVOTDATA(""&amp;$J$1,ControlM2!$B$3,"Day",I21)-SUM(N21:Q21),0)</f>
        <v>626</v>
      </c>
      <c r="L21">
        <f>GETPIVOTDATA(""&amp;$L$1,ControlM2!$B$39,"Day",I21)</f>
        <v>0</v>
      </c>
      <c r="M21" s="17">
        <f t="shared" si="0"/>
        <v>0</v>
      </c>
      <c r="N21">
        <f>IF($B$23,0,IFERROR(GETPIVOTDATA(""&amp;N$1,ControlM2!$B$39,"Day",$I21),0))</f>
        <v>0</v>
      </c>
      <c r="O21">
        <f>IF($B$24,0,IFERROR(GETPIVOTDATA(""&amp;O$1,ControlM2!$B$39,"Day",$I21),0))</f>
        <v>0</v>
      </c>
      <c r="P21">
        <f>IF($B$25,0,IFERROR(GETPIVOTDATA(""&amp;P$1,ControlM2!$B$39,"Day",$I21),0))</f>
        <v>0</v>
      </c>
      <c r="Q21">
        <f>IF($B$26,0,IFERROR(GETPIVOTDATA(""&amp;Q$1,ControlM2!$B$39,"Day",$I21),0))</f>
        <v>0</v>
      </c>
    </row>
    <row r="22" spans="1:17" x14ac:dyDescent="0.25">
      <c r="I22">
        <f>IF(ISNUMBER(ControlM2!B60),ControlM2!B60,"")</f>
        <v>21</v>
      </c>
      <c r="J22" s="17">
        <f>IFERROR(IF($H$2,NA(),GETPIVOTDATA(""&amp;$J$1,ControlM2!$B$39,"Day",I22))-SUM(N22:Q22),0)</f>
        <v>603</v>
      </c>
      <c r="K22" s="17">
        <f>IFERROR(GETPIVOTDATA(""&amp;$J$1,ControlM2!$B$3,"Day",I22)-SUM(N22:Q22),0)</f>
        <v>603</v>
      </c>
      <c r="L22">
        <f>GETPIVOTDATA(""&amp;$L$1,ControlM2!$B$39,"Day",I22)</f>
        <v>0</v>
      </c>
      <c r="M22" s="17">
        <f t="shared" si="0"/>
        <v>0</v>
      </c>
      <c r="N22">
        <f>IF($B$23,0,IFERROR(GETPIVOTDATA(""&amp;N$1,ControlM2!$B$39,"Day",$I22),0))</f>
        <v>0</v>
      </c>
      <c r="O22">
        <f>IF($B$24,0,IFERROR(GETPIVOTDATA(""&amp;O$1,ControlM2!$B$39,"Day",$I22),0))</f>
        <v>0</v>
      </c>
      <c r="P22">
        <f>IF($B$25,0,IFERROR(GETPIVOTDATA(""&amp;P$1,ControlM2!$B$39,"Day",$I22),0))</f>
        <v>0</v>
      </c>
      <c r="Q22">
        <f>IF($B$26,0,IFERROR(GETPIVOTDATA(""&amp;Q$1,ControlM2!$B$39,"Day",$I22),0))</f>
        <v>0</v>
      </c>
    </row>
    <row r="23" spans="1:17" x14ac:dyDescent="0.25">
      <c r="A23" s="5" t="s">
        <v>50</v>
      </c>
      <c r="B23" t="b">
        <v>1</v>
      </c>
      <c r="C23" t="str">
        <f>IF(B23,$A$27,"")</f>
        <v>▮</v>
      </c>
      <c r="I23">
        <f>IF(ISNUMBER(ControlM2!B61),ControlM2!B61,"")</f>
        <v>22</v>
      </c>
      <c r="J23" s="17">
        <f>IFERROR(IF($H$2,NA(),GETPIVOTDATA(""&amp;$J$1,ControlM2!$B$39,"Day",I23))-SUM(N23:Q23),0)</f>
        <v>578</v>
      </c>
      <c r="K23" s="17">
        <f>IFERROR(GETPIVOTDATA(""&amp;$J$1,ControlM2!$B$3,"Day",I23)-SUM(N23:Q23),0)</f>
        <v>578</v>
      </c>
      <c r="L23">
        <f>GETPIVOTDATA(""&amp;$L$1,ControlM2!$B$39,"Day",I23)</f>
        <v>0</v>
      </c>
      <c r="M23" s="17">
        <f t="shared" si="0"/>
        <v>0</v>
      </c>
      <c r="N23">
        <f>IF($B$23,0,IFERROR(GETPIVOTDATA(""&amp;N$1,ControlM2!$B$39,"Day",$I23),0))</f>
        <v>0</v>
      </c>
      <c r="O23">
        <f>IF($B$24,0,IFERROR(GETPIVOTDATA(""&amp;O$1,ControlM2!$B$39,"Day",$I23),0))</f>
        <v>0</v>
      </c>
      <c r="P23">
        <f>IF($B$25,0,IFERROR(GETPIVOTDATA(""&amp;P$1,ControlM2!$B$39,"Day",$I23),0))</f>
        <v>0</v>
      </c>
      <c r="Q23">
        <f>IF($B$26,0,IFERROR(GETPIVOTDATA(""&amp;Q$1,ControlM2!$B$39,"Day",$I23),0))</f>
        <v>0</v>
      </c>
    </row>
    <row r="24" spans="1:17" x14ac:dyDescent="0.25">
      <c r="A24" s="5" t="s">
        <v>51</v>
      </c>
      <c r="B24" t="b">
        <v>1</v>
      </c>
      <c r="C24" t="str">
        <f t="shared" ref="C24:C26" si="3">IF(B24,$A$27,"")</f>
        <v>▮</v>
      </c>
      <c r="I24">
        <f>IF(ISNUMBER(ControlM2!B62),ControlM2!B62,"")</f>
        <v>23</v>
      </c>
      <c r="J24" s="17">
        <f>IFERROR(IF($H$2,NA(),GETPIVOTDATA(""&amp;$J$1,ControlM2!$B$39,"Day",I24))-SUM(N24:Q24),0)</f>
        <v>552</v>
      </c>
      <c r="K24" s="17">
        <f>IFERROR(GETPIVOTDATA(""&amp;$J$1,ControlM2!$B$3,"Day",I24)-SUM(N24:Q24),0)</f>
        <v>552</v>
      </c>
      <c r="L24">
        <f>GETPIVOTDATA(""&amp;$L$1,ControlM2!$B$39,"Day",I24)</f>
        <v>0</v>
      </c>
      <c r="M24" s="17">
        <f t="shared" si="0"/>
        <v>0</v>
      </c>
      <c r="N24">
        <f>IF($B$23,0,IFERROR(GETPIVOTDATA(""&amp;N$1,ControlM2!$B$39,"Day",$I24),0))</f>
        <v>0</v>
      </c>
      <c r="O24">
        <f>IF($B$24,0,IFERROR(GETPIVOTDATA(""&amp;O$1,ControlM2!$B$39,"Day",$I24),0))</f>
        <v>0</v>
      </c>
      <c r="P24">
        <f>IF($B$25,0,IFERROR(GETPIVOTDATA(""&amp;P$1,ControlM2!$B$39,"Day",$I24),0))</f>
        <v>0</v>
      </c>
      <c r="Q24">
        <f>IF($B$26,0,IFERROR(GETPIVOTDATA(""&amp;Q$1,ControlM2!$B$39,"Day",$I24),0))</f>
        <v>0</v>
      </c>
    </row>
    <row r="25" spans="1:17" x14ac:dyDescent="0.25">
      <c r="A25" s="5" t="s">
        <v>48</v>
      </c>
      <c r="B25" t="b">
        <v>1</v>
      </c>
      <c r="C25" t="str">
        <f t="shared" si="3"/>
        <v>▮</v>
      </c>
      <c r="I25">
        <f>IF(ISNUMBER(ControlM2!B63),ControlM2!B63,"")</f>
        <v>24</v>
      </c>
      <c r="J25" s="17">
        <f>IFERROR(IF($H$2,NA(),GETPIVOTDATA(""&amp;$J$1,ControlM2!$B$39,"Day",I25))-SUM(N25:Q25),0)</f>
        <v>521.00000000000011</v>
      </c>
      <c r="K25" s="17">
        <f>IFERROR(GETPIVOTDATA(""&amp;$J$1,ControlM2!$B$3,"Day",I25)-SUM(N25:Q25),0)</f>
        <v>521.00000000000011</v>
      </c>
      <c r="L25">
        <f>GETPIVOTDATA(""&amp;$L$1,ControlM2!$B$39,"Day",I25)</f>
        <v>0</v>
      </c>
      <c r="M25" s="17">
        <f t="shared" si="0"/>
        <v>0</v>
      </c>
      <c r="N25">
        <f>IF($B$23,0,IFERROR(GETPIVOTDATA(""&amp;N$1,ControlM2!$B$39,"Day",$I25),0))</f>
        <v>0</v>
      </c>
      <c r="O25">
        <f>IF($B$24,0,IFERROR(GETPIVOTDATA(""&amp;O$1,ControlM2!$B$39,"Day",$I25),0))</f>
        <v>0</v>
      </c>
      <c r="P25">
        <f>IF($B$25,0,IFERROR(GETPIVOTDATA(""&amp;P$1,ControlM2!$B$39,"Day",$I25),0))</f>
        <v>0</v>
      </c>
      <c r="Q25">
        <f>IF($B$26,0,IFERROR(GETPIVOTDATA(""&amp;Q$1,ControlM2!$B$39,"Day",$I25),0))</f>
        <v>0</v>
      </c>
    </row>
    <row r="26" spans="1:17" x14ac:dyDescent="0.25">
      <c r="A26" s="5" t="s">
        <v>49</v>
      </c>
      <c r="B26" t="b">
        <v>1</v>
      </c>
      <c r="C26" t="str">
        <f t="shared" si="3"/>
        <v>▮</v>
      </c>
      <c r="I26">
        <f>IF(ISNUMBER(ControlM2!B64),ControlM2!B64,"")</f>
        <v>25</v>
      </c>
      <c r="J26" s="17">
        <f>IFERROR(IF($H$2,NA(),GETPIVOTDATA(""&amp;$J$1,ControlM2!$B$39,"Day",I26))-SUM(N26:Q26),0)</f>
        <v>488.00000000000011</v>
      </c>
      <c r="K26" s="17">
        <f>IFERROR(GETPIVOTDATA(""&amp;$J$1,ControlM2!$B$3,"Day",I26)-SUM(N26:Q26),0)</f>
        <v>488.00000000000011</v>
      </c>
      <c r="L26">
        <f>GETPIVOTDATA(""&amp;$L$1,ControlM2!$B$39,"Day",I26)</f>
        <v>0</v>
      </c>
      <c r="M26" s="17">
        <f t="shared" si="0"/>
        <v>0</v>
      </c>
      <c r="N26">
        <f>IF($B$23,0,IFERROR(GETPIVOTDATA(""&amp;N$1,ControlM2!$B$39,"Day",$I26),0))</f>
        <v>0</v>
      </c>
      <c r="O26">
        <f>IF($B$24,0,IFERROR(GETPIVOTDATA(""&amp;O$1,ControlM2!$B$39,"Day",$I26),0))</f>
        <v>0</v>
      </c>
      <c r="P26">
        <f>IF($B$25,0,IFERROR(GETPIVOTDATA(""&amp;P$1,ControlM2!$B$39,"Day",$I26),0))</f>
        <v>0</v>
      </c>
      <c r="Q26">
        <f>IF($B$26,0,IFERROR(GETPIVOTDATA(""&amp;Q$1,ControlM2!$B$39,"Day",$I26),0))</f>
        <v>0</v>
      </c>
    </row>
    <row r="27" spans="1:17" x14ac:dyDescent="0.25">
      <c r="A27" s="5" t="s">
        <v>53</v>
      </c>
      <c r="I27">
        <f>IF(ISNUMBER(ControlM2!B65),ControlM2!B65,"")</f>
        <v>26</v>
      </c>
      <c r="J27" s="17">
        <f>IFERROR(IF($H$2,NA(),GETPIVOTDATA(""&amp;$J$1,ControlM2!$B$39,"Day",I27))-SUM(N27:Q27),0)</f>
        <v>449.00000000000006</v>
      </c>
      <c r="K27" s="17">
        <f>IFERROR(GETPIVOTDATA(""&amp;$J$1,ControlM2!$B$3,"Day",I27)-SUM(N27:Q27),0)</f>
        <v>449.00000000000006</v>
      </c>
      <c r="L27">
        <f>GETPIVOTDATA(""&amp;$L$1,ControlM2!$B$39,"Day",I27)</f>
        <v>0</v>
      </c>
      <c r="M27" s="17">
        <f t="shared" si="0"/>
        <v>0</v>
      </c>
      <c r="N27">
        <f>IF($B$23,0,IFERROR(GETPIVOTDATA(""&amp;N$1,ControlM2!$B$39,"Day",$I27),0))</f>
        <v>0</v>
      </c>
      <c r="O27">
        <f>IF($B$24,0,IFERROR(GETPIVOTDATA(""&amp;O$1,ControlM2!$B$39,"Day",$I27),0))</f>
        <v>0</v>
      </c>
      <c r="P27">
        <f>IF($B$25,0,IFERROR(GETPIVOTDATA(""&amp;P$1,ControlM2!$B$39,"Day",$I27),0))</f>
        <v>0</v>
      </c>
      <c r="Q27">
        <f>IF($B$26,0,IFERROR(GETPIVOTDATA(""&amp;Q$1,ControlM2!$B$39,"Day",$I27),0))</f>
        <v>0</v>
      </c>
    </row>
    <row r="28" spans="1:17" x14ac:dyDescent="0.25">
      <c r="I28">
        <f>IF(ISNUMBER(ControlM2!B66),ControlM2!B66,"")</f>
        <v>27</v>
      </c>
      <c r="J28" s="17">
        <f>IFERROR(IF($H$2,NA(),GETPIVOTDATA(""&amp;$J$1,ControlM2!$B$39,"Day",I28))-SUM(N28:Q28),0)</f>
        <v>400</v>
      </c>
      <c r="K28" s="17">
        <f>IFERROR(GETPIVOTDATA(""&amp;$J$1,ControlM2!$B$3,"Day",I28)-SUM(N28:Q28),0)</f>
        <v>400</v>
      </c>
      <c r="L28">
        <f>GETPIVOTDATA(""&amp;$L$1,ControlM2!$B$39,"Day",I28)</f>
        <v>0</v>
      </c>
      <c r="M28" s="17">
        <f t="shared" si="0"/>
        <v>0</v>
      </c>
      <c r="N28">
        <f>IF($B$23,0,IFERROR(GETPIVOTDATA(""&amp;N$1,ControlM2!$B$39,"Day",$I28),0))</f>
        <v>0</v>
      </c>
      <c r="O28">
        <f>IF($B$24,0,IFERROR(GETPIVOTDATA(""&amp;O$1,ControlM2!$B$39,"Day",$I28),0))</f>
        <v>0</v>
      </c>
      <c r="P28">
        <f>IF($B$25,0,IFERROR(GETPIVOTDATA(""&amp;P$1,ControlM2!$B$39,"Day",$I28),0))</f>
        <v>0</v>
      </c>
      <c r="Q28">
        <f>IF($B$26,0,IFERROR(GETPIVOTDATA(""&amp;Q$1,ControlM2!$B$39,"Day",$I28),0))</f>
        <v>0</v>
      </c>
    </row>
    <row r="29" spans="1:17" x14ac:dyDescent="0.25">
      <c r="A29" s="5" t="s">
        <v>63</v>
      </c>
      <c r="B29" s="7" t="s">
        <v>64</v>
      </c>
      <c r="C29" s="7" t="s">
        <v>65</v>
      </c>
      <c r="D29" s="5" t="s">
        <v>28</v>
      </c>
      <c r="I29">
        <f>IF(ISNUMBER(ControlM2!B67),ControlM2!B67,"")</f>
        <v>28</v>
      </c>
      <c r="J29" s="17">
        <f>IFERROR(IF($H$2,NA(),GETPIVOTDATA(""&amp;$J$1,ControlM2!$B$39,"Day",I29))-SUM(N29:Q29),0)</f>
        <v>349.00000000000006</v>
      </c>
      <c r="K29" s="17">
        <f>IFERROR(GETPIVOTDATA(""&amp;$J$1,ControlM2!$B$3,"Day",I29)-SUM(N29:Q29),0)</f>
        <v>349.00000000000006</v>
      </c>
      <c r="L29">
        <f>GETPIVOTDATA(""&amp;$L$1,ControlM2!$B$39,"Day",I29)</f>
        <v>0</v>
      </c>
      <c r="M29" s="17">
        <f t="shared" si="0"/>
        <v>0</v>
      </c>
      <c r="N29">
        <f>IF($B$23,0,IFERROR(GETPIVOTDATA(""&amp;N$1,ControlM2!$B$39,"Day",$I29),0))</f>
        <v>0</v>
      </c>
      <c r="O29">
        <f>IF($B$24,0,IFERROR(GETPIVOTDATA(""&amp;O$1,ControlM2!$B$39,"Day",$I29),0))</f>
        <v>0</v>
      </c>
      <c r="P29">
        <f>IF($B$25,0,IFERROR(GETPIVOTDATA(""&amp;P$1,ControlM2!$B$39,"Day",$I29),0))</f>
        <v>0</v>
      </c>
      <c r="Q29">
        <f>IF($B$26,0,IFERROR(GETPIVOTDATA(""&amp;Q$1,ControlM2!$B$39,"Day",$I29),0))</f>
        <v>0</v>
      </c>
    </row>
    <row r="30" spans="1:17" x14ac:dyDescent="0.25">
      <c r="A30" t="s">
        <v>57</v>
      </c>
      <c r="B30" s="10">
        <f>GETPIVOTDATA("Average of StrategyA",ControlM2!$K$11)</f>
        <v>0.90774193548387094</v>
      </c>
      <c r="C30" s="10">
        <f>GETPIVOTDATA("Average of StrategyC",ControlM2!$K$18)</f>
        <v>0.34870967741935494</v>
      </c>
      <c r="D30" t="str">
        <f>B29&amp;" "&amp;TEXT(B36,"0%")</f>
        <v>ADP 71%</v>
      </c>
      <c r="I30">
        <f>IF(ISNUMBER(ControlM2!B68),ControlM2!B68,"")</f>
        <v>29</v>
      </c>
      <c r="J30" s="17">
        <f>IFERROR(IF($H$2,NA(),GETPIVOTDATA(""&amp;$J$1,ControlM2!$B$39,"Day",I30))-SUM(N30:Q30),0)</f>
        <v>303.00000000000006</v>
      </c>
      <c r="K30" s="17">
        <f>IFERROR(GETPIVOTDATA(""&amp;$J$1,ControlM2!$B$3,"Day",I30)-SUM(N30:Q30),0)</f>
        <v>303.00000000000006</v>
      </c>
      <c r="L30">
        <f>GETPIVOTDATA(""&amp;$L$1,ControlM2!$B$39,"Day",I30)</f>
        <v>0</v>
      </c>
      <c r="M30" s="17">
        <f t="shared" si="0"/>
        <v>0</v>
      </c>
      <c r="N30">
        <f>IF($B$23,0,IFERROR(GETPIVOTDATA(""&amp;N$1,ControlM2!$B$39,"Day",$I30),0))</f>
        <v>0</v>
      </c>
      <c r="O30">
        <f>IF($B$24,0,IFERROR(GETPIVOTDATA(""&amp;O$1,ControlM2!$B$39,"Day",$I30),0))</f>
        <v>0</v>
      </c>
      <c r="P30">
        <f>IF($B$25,0,IFERROR(GETPIVOTDATA(""&amp;P$1,ControlM2!$B$39,"Day",$I30),0))</f>
        <v>0</v>
      </c>
      <c r="Q30">
        <f>IF($B$26,0,IFERROR(GETPIVOTDATA(""&amp;Q$1,ControlM2!$B$39,"Day",$I30),0))</f>
        <v>0</v>
      </c>
    </row>
    <row r="31" spans="1:17" x14ac:dyDescent="0.25">
      <c r="A31" t="s">
        <v>58</v>
      </c>
      <c r="B31" s="10">
        <f>GETPIVOTDATA("Average of TestingA",ControlM2!$K$11)</f>
        <v>0.47774193548387089</v>
      </c>
      <c r="C31" s="10">
        <f>GETPIVOTDATA("Average of TestingC",ControlM2!$K$18)</f>
        <v>0.96838709677419366</v>
      </c>
      <c r="D31" t="str">
        <f>C29&amp;" "&amp;TEXT(C36,"0%")</f>
        <v>CRM 69%</v>
      </c>
      <c r="I31">
        <f>IF(ISNUMBER(ControlM2!B69),ControlM2!B69,"")</f>
        <v>30</v>
      </c>
      <c r="J31" s="17">
        <f>IFERROR(IF($H$2,NA(),GETPIVOTDATA(""&amp;$J$1,ControlM2!$B$39,"Day",I31))-SUM(N31:Q31),0)</f>
        <v>268</v>
      </c>
      <c r="K31" s="17">
        <f>IFERROR(GETPIVOTDATA(""&amp;$J$1,ControlM2!$B$3,"Day",I31)-SUM(N31:Q31),0)</f>
        <v>268</v>
      </c>
      <c r="L31">
        <f>GETPIVOTDATA(""&amp;$L$1,ControlM2!$B$39,"Day",I31)</f>
        <v>0</v>
      </c>
      <c r="M31" s="17">
        <f t="shared" si="0"/>
        <v>0</v>
      </c>
      <c r="N31">
        <f>IF($B$23,0,IFERROR(GETPIVOTDATA(""&amp;N$1,ControlM2!$B$39,"Day",$I31),0))</f>
        <v>0</v>
      </c>
      <c r="O31">
        <f>IF($B$24,0,IFERROR(GETPIVOTDATA(""&amp;O$1,ControlM2!$B$39,"Day",$I31),0))</f>
        <v>0</v>
      </c>
      <c r="P31">
        <f>IF($B$25,0,IFERROR(GETPIVOTDATA(""&amp;P$1,ControlM2!$B$39,"Day",$I31),0))</f>
        <v>0</v>
      </c>
      <c r="Q31">
        <f>IF($B$26,0,IFERROR(GETPIVOTDATA(""&amp;Q$1,ControlM2!$B$39,"Day",$I31),0))</f>
        <v>0</v>
      </c>
    </row>
    <row r="32" spans="1:17" x14ac:dyDescent="0.25">
      <c r="A32" t="s">
        <v>62</v>
      </c>
      <c r="B32" s="10">
        <f>GETPIVOTDATA("Average of DevelopmentA",ControlM2!$K$11)</f>
        <v>0.46064516129032257</v>
      </c>
      <c r="C32" s="10">
        <f>GETPIVOTDATA("Average of DevelopmentC",ControlM2!$K$18)</f>
        <v>0.9467741935483871</v>
      </c>
      <c r="I32">
        <f>IF(ISNUMBER(ControlM2!B70),ControlM2!B70,"")</f>
        <v>31</v>
      </c>
      <c r="J32" s="17">
        <f>IFERROR(IF($H$2,NA(),GETPIVOTDATA(""&amp;$J$1,ControlM2!$B$39,"Day",I32))-SUM(N32:Q32),0)</f>
        <v>237.00000000000003</v>
      </c>
      <c r="K32" s="17">
        <f>IFERROR(GETPIVOTDATA(""&amp;$J$1,ControlM2!$B$3,"Day",I32)-SUM(N32:Q32),0)</f>
        <v>237.00000000000003</v>
      </c>
      <c r="L32">
        <f>GETPIVOTDATA(""&amp;$L$1,ControlM2!$B$39,"Day",I32)</f>
        <v>0</v>
      </c>
      <c r="M32" s="17">
        <f t="shared" si="0"/>
        <v>0</v>
      </c>
      <c r="N32">
        <f>IF($B$23,0,IFERROR(GETPIVOTDATA(""&amp;N$1,ControlM2!$B$39,"Day",$I32),0))</f>
        <v>0</v>
      </c>
      <c r="O32">
        <f>IF($B$24,0,IFERROR(GETPIVOTDATA(""&amp;O$1,ControlM2!$B$39,"Day",$I32),0))</f>
        <v>0</v>
      </c>
      <c r="P32">
        <f>IF($B$25,0,IFERROR(GETPIVOTDATA(""&amp;P$1,ControlM2!$B$39,"Day",$I32),0))</f>
        <v>0</v>
      </c>
      <c r="Q32">
        <f>IF($B$26,0,IFERROR(GETPIVOTDATA(""&amp;Q$1,ControlM2!$B$39,"Day",$I32),0))</f>
        <v>0</v>
      </c>
    </row>
    <row r="33" spans="1:22" x14ac:dyDescent="0.25">
      <c r="A33" t="s">
        <v>59</v>
      </c>
      <c r="B33" s="10">
        <f>GETPIVOTDATA("Average of ResearchA",ControlM2!$K$11)</f>
        <v>0.93741935483870986</v>
      </c>
      <c r="C33" s="10">
        <f>GETPIVOTDATA("Average of ResearchC",ControlM2!$K$18)</f>
        <v>0.5335483870967741</v>
      </c>
      <c r="J33" s="19">
        <f>CHOOSE($H$2*1+1,SUM(J2:J32),SUM(J37:J48))</f>
        <v>15542</v>
      </c>
      <c r="K33" s="19">
        <f>CHOOSE($H$2*1+1,SUM(K2:K32),SUM(K37:K48))</f>
        <v>15542</v>
      </c>
      <c r="L33" s="19">
        <f>CHOOSE(H2*1+1,IF(M1,SUM(M2:M32),""),IF(M1,SUM(M37:M48),""))</f>
        <v>837</v>
      </c>
      <c r="N33">
        <f>SUM(N2:N32)</f>
        <v>0</v>
      </c>
      <c r="O33">
        <f t="shared" ref="O33:Q33" si="4">SUM(O2:O32)</f>
        <v>0</v>
      </c>
      <c r="P33">
        <f t="shared" si="4"/>
        <v>0</v>
      </c>
      <c r="Q33">
        <f t="shared" si="4"/>
        <v>0</v>
      </c>
    </row>
    <row r="34" spans="1:22" x14ac:dyDescent="0.25">
      <c r="A34" t="s">
        <v>61</v>
      </c>
      <c r="B34" s="10">
        <f>GETPIVOTDATA("Average of DesignA",ControlM2!$K$11)</f>
        <v>0.48193548387096774</v>
      </c>
      <c r="C34" s="10">
        <f>GETPIVOTDATA("Average of DesignC",ControlM2!$K$18)</f>
        <v>0.95967741935483875</v>
      </c>
      <c r="J34" s="18" t="s">
        <v>80</v>
      </c>
      <c r="K34" s="18" t="s">
        <v>81</v>
      </c>
      <c r="L34" s="18" t="str">
        <f>IF(H2,L36,L1)</f>
        <v>Seasonal Days</v>
      </c>
    </row>
    <row r="35" spans="1:22" x14ac:dyDescent="0.25">
      <c r="A35" t="s">
        <v>60</v>
      </c>
      <c r="B35" s="10">
        <f>GETPIVOTDATA("Average of SMMA",ControlM2!$K$11)</f>
        <v>0.98064516129032242</v>
      </c>
      <c r="C35" s="10">
        <f>GETPIVOTDATA("Average of SMMC",ControlM2!$K$18)</f>
        <v>0.38741935483870971</v>
      </c>
      <c r="K35" t="str">
        <f>IF(H2,"I","")</f>
        <v/>
      </c>
      <c r="L35" s="18" t="str">
        <f>IF(H2,UPPER(L36),UPPER(L1))</f>
        <v>SEASONAL DAYS</v>
      </c>
      <c r="M35" t="str">
        <f>IF(M1,"",A27)</f>
        <v/>
      </c>
      <c r="N35" s="18" t="str">
        <f>IF(M1,"",L35)</f>
        <v/>
      </c>
      <c r="S35" s="31" t="s">
        <v>55</v>
      </c>
      <c r="T35" s="31"/>
      <c r="U35" s="31"/>
      <c r="V35" s="31"/>
    </row>
    <row r="36" spans="1:22" x14ac:dyDescent="0.25">
      <c r="B36" s="10">
        <f>AVERAGE(B30:B35)</f>
        <v>0.70768817204301071</v>
      </c>
      <c r="C36" s="10">
        <f>AVERAGE(C30:C35)</f>
        <v>0.69075268817204316</v>
      </c>
      <c r="I36" s="7" t="s">
        <v>4</v>
      </c>
      <c r="J36" s="7" t="s">
        <v>54</v>
      </c>
      <c r="K36" s="7" t="s">
        <v>55</v>
      </c>
      <c r="L36" s="7" t="s">
        <v>88</v>
      </c>
      <c r="N36" s="5" t="s">
        <v>50</v>
      </c>
      <c r="O36" s="5" t="s">
        <v>51</v>
      </c>
      <c r="P36" s="5" t="s">
        <v>48</v>
      </c>
      <c r="Q36" s="5" t="s">
        <v>49</v>
      </c>
      <c r="S36" s="5" t="s">
        <v>50</v>
      </c>
      <c r="T36" s="5" t="s">
        <v>51</v>
      </c>
      <c r="U36" s="5" t="s">
        <v>48</v>
      </c>
      <c r="V36" s="5" t="s">
        <v>49</v>
      </c>
    </row>
    <row r="37" spans="1:22" x14ac:dyDescent="0.25">
      <c r="I37" s="20" t="s">
        <v>7</v>
      </c>
      <c r="J37" t="e">
        <f>IF($H$2,GETPIVOTDATA(""&amp;$J$36,ControlM2!$B$90,"Month",""&amp;I37),NA())-SUM(N37:Q37)</f>
        <v>#N/A</v>
      </c>
      <c r="K37">
        <f>IFERROR(IF($H$2,GETPIVOTDATA(""&amp;$J$36,ControlM2!$B$107,"Month",""&amp;I37),NA())-SUM(S37:V37),0)</f>
        <v>0</v>
      </c>
      <c r="L37">
        <f>IF(GETPIVOTDATA(""&amp;$L$1,ControlM2!$B$90,"Month",""&amp;I37)=MAX(ControlM2!$D$91:$D$102),1,0)</f>
        <v>0</v>
      </c>
      <c r="M37">
        <f>IFERROR(IF(AND(L37,$M$1),J37,0),0)</f>
        <v>0</v>
      </c>
      <c r="N37">
        <f>IF($B$23,0,IFERROR(GETPIVOTDATA(""&amp;N$36,ControlM2!$B$90,"Month",""&amp;$I37),0))</f>
        <v>0</v>
      </c>
      <c r="O37">
        <f>IF($B$24,0,IFERROR(GETPIVOTDATA(""&amp;O$36,ControlM2!$B$90,"Month",""&amp;$I37),0))</f>
        <v>0</v>
      </c>
      <c r="P37">
        <f>IF($B$25,0,IFERROR(GETPIVOTDATA(""&amp;P$36,ControlM2!$B$90,"Month",""&amp;$I37),0))</f>
        <v>0</v>
      </c>
      <c r="Q37">
        <f>IF($B$26,0,IFERROR(GETPIVOTDATA(""&amp;Q$36,ControlM2!$B$90,"Month",""&amp;$I37),0))</f>
        <v>0</v>
      </c>
      <c r="S37">
        <f>IF($B$23,0,IFERROR(GETPIVOTDATA(""&amp;S$36,ControlM2!$B$107,"Month",""&amp;$I37),0))</f>
        <v>0</v>
      </c>
      <c r="T37">
        <f>IF($B$24,0,IFERROR(GETPIVOTDATA(""&amp;T$36,ControlM2!$B$107,"Month",""&amp;$I37),0))</f>
        <v>0</v>
      </c>
      <c r="U37">
        <f>IF($B$25,0,IFERROR(GETPIVOTDATA(""&amp;U$36,ControlM2!$B$107,"Month",""&amp;$I37),0))</f>
        <v>0</v>
      </c>
      <c r="V37">
        <f>IF($B$26,0,IFERROR(GETPIVOTDATA(""&amp;V$36,ControlM2!$B$107,"Month",""&amp;$I37),0))</f>
        <v>0</v>
      </c>
    </row>
    <row r="38" spans="1:22" x14ac:dyDescent="0.25">
      <c r="A38" s="5" t="s">
        <v>182</v>
      </c>
      <c r="B38" s="7" t="s">
        <v>24</v>
      </c>
      <c r="C38" s="7" t="s">
        <v>25</v>
      </c>
      <c r="D38" s="7" t="s">
        <v>207</v>
      </c>
      <c r="E38" s="7" t="s">
        <v>75</v>
      </c>
      <c r="F38" s="7" t="s">
        <v>76</v>
      </c>
      <c r="G38" s="7" t="s">
        <v>79</v>
      </c>
      <c r="I38" s="20" t="s">
        <v>8</v>
      </c>
      <c r="J38" t="e">
        <f>IF($H$2,GETPIVOTDATA(""&amp;$J$36,ControlM2!$B$90,"Month",""&amp;I38),NA())-SUM(N38:Q38)</f>
        <v>#N/A</v>
      </c>
      <c r="K38">
        <f>IFERROR(IF($H$2,GETPIVOTDATA(""&amp;$J$36,ControlM2!$B$107,"Month",""&amp;I38),NA())-SUM(S38:V38),0)</f>
        <v>0</v>
      </c>
      <c r="L38">
        <f>IF(GETPIVOTDATA(""&amp;$L$1,ControlM2!$B$90,"Month",""&amp;I38)=MAX(ControlM2!$D$91:$D$102),1,0)</f>
        <v>1</v>
      </c>
      <c r="M38">
        <f t="shared" ref="M38:M48" si="5">IFERROR(IF(AND(L38,$M$1),J38,0),0)</f>
        <v>0</v>
      </c>
      <c r="N38">
        <f>IF($B$23,0,IFERROR(GETPIVOTDATA(""&amp;N$36,ControlM2!$B$90,"Month",""&amp;$I38),0))</f>
        <v>0</v>
      </c>
      <c r="O38">
        <f>IF($B$24,0,IFERROR(GETPIVOTDATA(""&amp;O$36,ControlM2!$B$90,"Month",""&amp;$I38),0))</f>
        <v>0</v>
      </c>
      <c r="P38">
        <f>IF($B$25,0,IFERROR(GETPIVOTDATA(""&amp;P$36,ControlM2!$B$90,"Month",""&amp;$I38),0))</f>
        <v>0</v>
      </c>
      <c r="Q38">
        <f>IF($B$26,0,IFERROR(GETPIVOTDATA(""&amp;Q$36,ControlM2!$B$90,"Month",""&amp;$I38),0))</f>
        <v>0</v>
      </c>
      <c r="S38">
        <f>IF($B$23,0,IFERROR(GETPIVOTDATA(""&amp;S$36,ControlM2!$B$107,"Month",""&amp;$I38),0))</f>
        <v>0</v>
      </c>
      <c r="T38">
        <f>IF($B$24,0,IFERROR(GETPIVOTDATA(""&amp;T$36,ControlM2!$B$107,"Month",""&amp;$I38),0))</f>
        <v>0</v>
      </c>
      <c r="U38">
        <f>IF($B$25,0,IFERROR(GETPIVOTDATA(""&amp;U$36,ControlM2!$B$107,"Month",""&amp;$I38),0))</f>
        <v>0</v>
      </c>
      <c r="V38">
        <f>IF($B$26,0,IFERROR(GETPIVOTDATA(""&amp;V$36,ControlM2!$B$107,"Month",""&amp;$I38),0))</f>
        <v>0</v>
      </c>
    </row>
    <row r="39" spans="1:22" x14ac:dyDescent="0.25">
      <c r="A39" t="s">
        <v>67</v>
      </c>
      <c r="B39">
        <v>100</v>
      </c>
      <c r="C39">
        <v>72</v>
      </c>
      <c r="D39" s="5" t="s">
        <v>50</v>
      </c>
      <c r="E39" t="str">
        <f>IFERROR(INDEX($A$58:$A$67,MATCH($B$68,$B$58:$B$67,0)),"?")</f>
        <v>MIAMI</v>
      </c>
      <c r="F39">
        <v>1</v>
      </c>
      <c r="G39" s="17">
        <f>B68</f>
        <v>461</v>
      </c>
      <c r="I39" s="20" t="s">
        <v>9</v>
      </c>
      <c r="J39" t="e">
        <f>IF($H$2,GETPIVOTDATA(""&amp;$J$36,ControlM2!$B$90,"Month",""&amp;I39),NA())-SUM(N39:Q39)</f>
        <v>#N/A</v>
      </c>
      <c r="K39">
        <f>IFERROR(IF($H$2,GETPIVOTDATA(""&amp;$J$36,ControlM2!$B$107,"Month",""&amp;I39),NA())-SUM(S39:V39),0)</f>
        <v>0</v>
      </c>
      <c r="L39">
        <f>IF(GETPIVOTDATA(""&amp;$L$1,ControlM2!$B$90,"Month",""&amp;I39)=MAX(ControlM2!$D$91:$D$102),1,0)</f>
        <v>0</v>
      </c>
      <c r="M39">
        <f t="shared" si="5"/>
        <v>0</v>
      </c>
      <c r="N39">
        <f>IF($B$23,0,IFERROR(GETPIVOTDATA(""&amp;N$36,ControlM2!$B$90,"Month",""&amp;$I39),0))</f>
        <v>0</v>
      </c>
      <c r="O39">
        <f>IF($B$24,0,IFERROR(GETPIVOTDATA(""&amp;O$36,ControlM2!$B$90,"Month",""&amp;$I39),0))</f>
        <v>0</v>
      </c>
      <c r="P39">
        <f>IF($B$25,0,IFERROR(GETPIVOTDATA(""&amp;P$36,ControlM2!$B$90,"Month",""&amp;$I39),0))</f>
        <v>0</v>
      </c>
      <c r="Q39">
        <f>IF($B$26,0,IFERROR(GETPIVOTDATA(""&amp;Q$36,ControlM2!$B$90,"Month",""&amp;$I39),0))</f>
        <v>0</v>
      </c>
      <c r="S39">
        <f>IF($B$23,0,IFERROR(GETPIVOTDATA(""&amp;S$36,ControlM2!$B$107,"Month",""&amp;$I39),0))</f>
        <v>0</v>
      </c>
      <c r="T39">
        <f>IF($B$24,0,IFERROR(GETPIVOTDATA(""&amp;T$36,ControlM2!$B$107,"Month",""&amp;$I39),0))</f>
        <v>0</v>
      </c>
      <c r="U39">
        <f>IF($B$25,0,IFERROR(GETPIVOTDATA(""&amp;U$36,ControlM2!$B$107,"Month",""&amp;$I39),0))</f>
        <v>0</v>
      </c>
      <c r="V39">
        <f>IF($B$26,0,IFERROR(GETPIVOTDATA(""&amp;V$36,ControlM2!$B$107,"Month",""&amp;$I39),0))</f>
        <v>0</v>
      </c>
    </row>
    <row r="40" spans="1:22" x14ac:dyDescent="0.25">
      <c r="A40" t="s">
        <v>68</v>
      </c>
      <c r="B40">
        <v>74</v>
      </c>
      <c r="C40">
        <v>55</v>
      </c>
      <c r="D40" s="5" t="s">
        <v>51</v>
      </c>
      <c r="E40" t="str">
        <f>IFERROR(INDEX($A$58:$A$67,MATCH($C$68,$C$58:$C$67,0)),"?")</f>
        <v>NEW YORK</v>
      </c>
      <c r="F40">
        <v>2</v>
      </c>
      <c r="G40" s="17">
        <f>C68</f>
        <v>460</v>
      </c>
      <c r="I40" s="20" t="s">
        <v>10</v>
      </c>
      <c r="J40" t="e">
        <f>IF($H$2,GETPIVOTDATA(""&amp;$J$36,ControlM2!$B$90,"Month",""&amp;I40),NA())-SUM(N40:Q40)</f>
        <v>#N/A</v>
      </c>
      <c r="K40">
        <f>IFERROR(IF($H$2,GETPIVOTDATA(""&amp;$J$36,ControlM2!$B$107,"Month",""&amp;I40),NA())-SUM(S40:V40),0)</f>
        <v>0</v>
      </c>
      <c r="L40">
        <f>IF(GETPIVOTDATA(""&amp;$L$1,ControlM2!$B$90,"Month",""&amp;I40)=MAX(ControlM2!$D$91:$D$102),1,0)</f>
        <v>1</v>
      </c>
      <c r="M40">
        <f t="shared" si="5"/>
        <v>0</v>
      </c>
      <c r="N40">
        <f>IF($B$23,0,IFERROR(GETPIVOTDATA(""&amp;N$36,ControlM2!$B$90,"Month",""&amp;$I40),0))</f>
        <v>0</v>
      </c>
      <c r="O40">
        <f>IF($B$24,0,IFERROR(GETPIVOTDATA(""&amp;O$36,ControlM2!$B$90,"Month",""&amp;$I40),0))</f>
        <v>0</v>
      </c>
      <c r="P40">
        <f>IF($B$25,0,IFERROR(GETPIVOTDATA(""&amp;P$36,ControlM2!$B$90,"Month",""&amp;$I40),0))</f>
        <v>0</v>
      </c>
      <c r="Q40">
        <f>IF($B$26,0,IFERROR(GETPIVOTDATA(""&amp;Q$36,ControlM2!$B$90,"Month",""&amp;$I40),0))</f>
        <v>0</v>
      </c>
      <c r="S40">
        <f>IF($B$23,0,IFERROR(GETPIVOTDATA(""&amp;S$36,ControlM2!$B$107,"Month",""&amp;$I40),0))</f>
        <v>0</v>
      </c>
      <c r="T40">
        <f>IF($B$24,0,IFERROR(GETPIVOTDATA(""&amp;T$36,ControlM2!$B$107,"Month",""&amp;$I40),0))</f>
        <v>0</v>
      </c>
      <c r="U40">
        <f>IF($B$25,0,IFERROR(GETPIVOTDATA(""&amp;U$36,ControlM2!$B$107,"Month",""&amp;$I40),0))</f>
        <v>0</v>
      </c>
      <c r="V40">
        <f>IF($B$26,0,IFERROR(GETPIVOTDATA(""&amp;V$36,ControlM2!$B$107,"Month",""&amp;$I40),0))</f>
        <v>0</v>
      </c>
    </row>
    <row r="41" spans="1:22" x14ac:dyDescent="0.25">
      <c r="A41" t="s">
        <v>69</v>
      </c>
      <c r="B41">
        <v>77</v>
      </c>
      <c r="C41">
        <v>72</v>
      </c>
      <c r="D41" s="5" t="s">
        <v>48</v>
      </c>
      <c r="E41" t="str">
        <f>IFERROR(INDEX($A$58:$A$67,MATCH($D$68,$D$58:$D$67,0)),"?")</f>
        <v>NASHVILLE</v>
      </c>
      <c r="F41">
        <v>3</v>
      </c>
      <c r="G41" s="17">
        <f>D68</f>
        <v>505</v>
      </c>
      <c r="I41" s="20" t="s">
        <v>11</v>
      </c>
      <c r="J41" t="e">
        <f>IF($H$2,GETPIVOTDATA(""&amp;$J$36,ControlM2!$B$90,"Month",""&amp;I41),NA())-SUM(N41:Q41)</f>
        <v>#N/A</v>
      </c>
      <c r="K41">
        <f>IFERROR(IF($H$2,GETPIVOTDATA(""&amp;$J$36,ControlM2!$B$107,"Month",""&amp;I41),NA())-SUM(S41:V41),0)</f>
        <v>0</v>
      </c>
      <c r="L41">
        <f>IF(GETPIVOTDATA(""&amp;$L$1,ControlM2!$B$90,"Month",""&amp;I41)=MAX(ControlM2!$D$91:$D$102),1,0)</f>
        <v>1</v>
      </c>
      <c r="M41">
        <f t="shared" si="5"/>
        <v>0</v>
      </c>
      <c r="N41">
        <f>IF($B$23,0,IFERROR(GETPIVOTDATA(""&amp;N$36,ControlM2!$B$90,"Month",""&amp;$I41),0))</f>
        <v>0</v>
      </c>
      <c r="O41">
        <f>IF($B$24,0,IFERROR(GETPIVOTDATA(""&amp;O$36,ControlM2!$B$90,"Month",""&amp;$I41),0))</f>
        <v>0</v>
      </c>
      <c r="P41">
        <f>IF($B$25,0,IFERROR(GETPIVOTDATA(""&amp;P$36,ControlM2!$B$90,"Month",""&amp;$I41),0))</f>
        <v>0</v>
      </c>
      <c r="Q41">
        <f>IF($B$26,0,IFERROR(GETPIVOTDATA(""&amp;Q$36,ControlM2!$B$90,"Month",""&amp;$I41),0))</f>
        <v>0</v>
      </c>
      <c r="S41">
        <f>IF($B$23,0,IFERROR(GETPIVOTDATA(""&amp;S$36,ControlM2!$B$107,"Month",""&amp;$I41),0))</f>
        <v>0</v>
      </c>
      <c r="T41">
        <f>IF($B$24,0,IFERROR(GETPIVOTDATA(""&amp;T$36,ControlM2!$B$107,"Month",""&amp;$I41),0))</f>
        <v>0</v>
      </c>
      <c r="U41">
        <f>IF($B$25,0,IFERROR(GETPIVOTDATA(""&amp;U$36,ControlM2!$B$107,"Month",""&amp;$I41),0))</f>
        <v>0</v>
      </c>
      <c r="V41">
        <f>IF($B$26,0,IFERROR(GETPIVOTDATA(""&amp;V$36,ControlM2!$B$107,"Month",""&amp;$I41),0))</f>
        <v>0</v>
      </c>
    </row>
    <row r="42" spans="1:22" x14ac:dyDescent="0.25">
      <c r="A42" t="s">
        <v>70</v>
      </c>
      <c r="B42">
        <v>59</v>
      </c>
      <c r="C42">
        <v>46</v>
      </c>
      <c r="D42" s="5" t="s">
        <v>49</v>
      </c>
      <c r="E42" t="str">
        <f>IFERROR(INDEX($A$58:$A$67,MATCH($E$68,$E$58:$E$67,0)),"?")</f>
        <v>SEATTLE</v>
      </c>
      <c r="F42">
        <v>4</v>
      </c>
      <c r="G42" s="17">
        <f>E68</f>
        <v>439</v>
      </c>
      <c r="I42" s="20" t="s">
        <v>12</v>
      </c>
      <c r="J42" t="e">
        <f>IF($H$2,GETPIVOTDATA(""&amp;$J$36,ControlM2!$B$90,"Month",""&amp;I42),NA())-SUM(N42:Q42)</f>
        <v>#N/A</v>
      </c>
      <c r="K42">
        <f>IFERROR(IF($H$2,GETPIVOTDATA(""&amp;$J$36,ControlM2!$B$107,"Month",""&amp;I42),NA())-SUM(S42:V42),0)</f>
        <v>0</v>
      </c>
      <c r="L42">
        <f>IF(GETPIVOTDATA(""&amp;$L$1,ControlM2!$B$90,"Month",""&amp;I42)=MAX(ControlM2!$D$91:$D$102),1,0)</f>
        <v>0</v>
      </c>
      <c r="M42">
        <f t="shared" si="5"/>
        <v>0</v>
      </c>
      <c r="N42">
        <f>IF($B$23,0,IFERROR(GETPIVOTDATA(""&amp;N$36,ControlM2!$B$90,"Month",""&amp;$I42),0))</f>
        <v>0</v>
      </c>
      <c r="O42">
        <f>IF($B$24,0,IFERROR(GETPIVOTDATA(""&amp;O$36,ControlM2!$B$90,"Month",""&amp;$I42),0))</f>
        <v>0</v>
      </c>
      <c r="P42">
        <f>IF($B$25,0,IFERROR(GETPIVOTDATA(""&amp;P$36,ControlM2!$B$90,"Month",""&amp;$I42),0))</f>
        <v>0</v>
      </c>
      <c r="Q42">
        <f>IF($B$26,0,IFERROR(GETPIVOTDATA(""&amp;Q$36,ControlM2!$B$90,"Month",""&amp;$I42),0))</f>
        <v>0</v>
      </c>
      <c r="S42">
        <f>IF($B$23,0,IFERROR(GETPIVOTDATA(""&amp;S$36,ControlM2!$B$107,"Month",""&amp;$I42),0))</f>
        <v>0</v>
      </c>
      <c r="T42">
        <f>IF($B$24,0,IFERROR(GETPIVOTDATA(""&amp;T$36,ControlM2!$B$107,"Month",""&amp;$I42),0))</f>
        <v>0</v>
      </c>
      <c r="U42">
        <f>IF($B$25,0,IFERROR(GETPIVOTDATA(""&amp;U$36,ControlM2!$B$107,"Month",""&amp;$I42),0))</f>
        <v>0</v>
      </c>
      <c r="V42">
        <f>IF($B$26,0,IFERROR(GETPIVOTDATA(""&amp;V$36,ControlM2!$B$107,"Month",""&amp;$I42),0))</f>
        <v>0</v>
      </c>
    </row>
    <row r="43" spans="1:22" x14ac:dyDescent="0.25">
      <c r="A43" t="s">
        <v>71</v>
      </c>
      <c r="B43">
        <v>41</v>
      </c>
      <c r="C43">
        <v>68</v>
      </c>
      <c r="I43" s="20" t="s">
        <v>13</v>
      </c>
      <c r="J43" t="e">
        <f>IF($H$2,GETPIVOTDATA(""&amp;$J$36,ControlM2!$B$90,"Month",""&amp;I43),NA())-SUM(N43:Q43)</f>
        <v>#N/A</v>
      </c>
      <c r="K43">
        <f>IFERROR(IF($H$2,GETPIVOTDATA(""&amp;$J$36,ControlM2!$B$107,"Month",""&amp;I43),NA())-SUM(S43:V43),0)</f>
        <v>0</v>
      </c>
      <c r="L43">
        <f>IF(GETPIVOTDATA(""&amp;$L$1,ControlM2!$B$90,"Month",""&amp;I43)=MAX(ControlM2!$D$91:$D$102),1,0)</f>
        <v>0</v>
      </c>
      <c r="M43">
        <f t="shared" si="5"/>
        <v>0</v>
      </c>
      <c r="N43">
        <f>IF($B$23,0,IFERROR(GETPIVOTDATA(""&amp;N$36,ControlM2!$B$90,"Month",""&amp;$I43),0))</f>
        <v>0</v>
      </c>
      <c r="O43">
        <f>IF($B$24,0,IFERROR(GETPIVOTDATA(""&amp;O$36,ControlM2!$B$90,"Month",""&amp;$I43),0))</f>
        <v>0</v>
      </c>
      <c r="P43">
        <f>IF($B$25,0,IFERROR(GETPIVOTDATA(""&amp;P$36,ControlM2!$B$90,"Month",""&amp;$I43),0))</f>
        <v>0</v>
      </c>
      <c r="Q43">
        <f>IF($B$26,0,IFERROR(GETPIVOTDATA(""&amp;Q$36,ControlM2!$B$90,"Month",""&amp;$I43),0))</f>
        <v>0</v>
      </c>
      <c r="S43">
        <f>IF($B$23,0,IFERROR(GETPIVOTDATA(""&amp;S$36,ControlM2!$B$107,"Month",""&amp;$I43),0))</f>
        <v>0</v>
      </c>
      <c r="T43">
        <f>IF($B$24,0,IFERROR(GETPIVOTDATA(""&amp;T$36,ControlM2!$B$107,"Month",""&amp;$I43),0))</f>
        <v>0</v>
      </c>
      <c r="U43">
        <f>IF($B$25,0,IFERROR(GETPIVOTDATA(""&amp;U$36,ControlM2!$B$107,"Month",""&amp;$I43),0))</f>
        <v>0</v>
      </c>
      <c r="V43">
        <f>IF($B$26,0,IFERROR(GETPIVOTDATA(""&amp;V$36,ControlM2!$B$107,"Month",""&amp;$I43),0))</f>
        <v>0</v>
      </c>
    </row>
    <row r="44" spans="1:22" x14ac:dyDescent="0.25">
      <c r="A44" t="s">
        <v>72</v>
      </c>
      <c r="B44">
        <v>92</v>
      </c>
      <c r="C44">
        <v>36</v>
      </c>
      <c r="I44" s="20" t="s">
        <v>14</v>
      </c>
      <c r="J44" t="e">
        <f>IF($H$2,GETPIVOTDATA(""&amp;$J$36,ControlM2!$B$90,"Month",""&amp;I44),NA())-SUM(N44:Q44)</f>
        <v>#N/A</v>
      </c>
      <c r="K44">
        <f>IFERROR(IF($H$2,GETPIVOTDATA(""&amp;$J$36,ControlM2!$B$107,"Month",""&amp;I44),NA())-SUM(S44:V44),0)</f>
        <v>0</v>
      </c>
      <c r="L44">
        <f>IF(GETPIVOTDATA(""&amp;$L$1,ControlM2!$B$90,"Month",""&amp;I44)=MAX(ControlM2!$D$91:$D$102),1,0)</f>
        <v>0</v>
      </c>
      <c r="M44">
        <f t="shared" si="5"/>
        <v>0</v>
      </c>
      <c r="N44">
        <f>IF($B$23,0,IFERROR(GETPIVOTDATA(""&amp;N$36,ControlM2!$B$90,"Month",""&amp;$I44),0))</f>
        <v>0</v>
      </c>
      <c r="O44">
        <f>IF($B$24,0,IFERROR(GETPIVOTDATA(""&amp;O$36,ControlM2!$B$90,"Month",""&amp;$I44),0))</f>
        <v>0</v>
      </c>
      <c r="P44">
        <f>IF($B$25,0,IFERROR(GETPIVOTDATA(""&amp;P$36,ControlM2!$B$90,"Month",""&amp;$I44),0))</f>
        <v>0</v>
      </c>
      <c r="Q44">
        <f>IF($B$26,0,IFERROR(GETPIVOTDATA(""&amp;Q$36,ControlM2!$B$90,"Month",""&amp;$I44),0))</f>
        <v>0</v>
      </c>
      <c r="S44">
        <f>IF($B$23,0,IFERROR(GETPIVOTDATA(""&amp;S$36,ControlM2!$B$107,"Month",""&amp;$I44),0))</f>
        <v>0</v>
      </c>
      <c r="T44">
        <f>IF($B$24,0,IFERROR(GETPIVOTDATA(""&amp;T$36,ControlM2!$B$107,"Month",""&amp;$I44),0))</f>
        <v>0</v>
      </c>
      <c r="U44">
        <f>IF($B$25,0,IFERROR(GETPIVOTDATA(""&amp;U$36,ControlM2!$B$107,"Month",""&amp;$I44),0))</f>
        <v>0</v>
      </c>
      <c r="V44">
        <f>IF($B$26,0,IFERROR(GETPIVOTDATA(""&amp;V$36,ControlM2!$B$107,"Month",""&amp;$I44),0))</f>
        <v>0</v>
      </c>
    </row>
    <row r="45" spans="1:22" x14ac:dyDescent="0.25">
      <c r="A45" t="s">
        <v>73</v>
      </c>
      <c r="B45">
        <v>17</v>
      </c>
      <c r="C45">
        <v>63</v>
      </c>
      <c r="I45" s="20" t="s">
        <v>15</v>
      </c>
      <c r="J45" t="e">
        <f>IF($H$2,GETPIVOTDATA(""&amp;$J$36,ControlM2!$B$90,"Month",""&amp;I45),NA())-SUM(N45:Q45)</f>
        <v>#N/A</v>
      </c>
      <c r="K45">
        <f>IFERROR(IF($H$2,GETPIVOTDATA(""&amp;$J$36,ControlM2!$B$107,"Month",""&amp;I45),NA())-SUM(S45:V45),0)</f>
        <v>0</v>
      </c>
      <c r="L45">
        <f>IF(GETPIVOTDATA(""&amp;$L$1,ControlM2!$B$90,"Month",""&amp;I45)=MAX(ControlM2!$D$91:$D$102),1,0)</f>
        <v>0</v>
      </c>
      <c r="M45">
        <f t="shared" si="5"/>
        <v>0</v>
      </c>
      <c r="N45">
        <f>IF($B$23,0,IFERROR(GETPIVOTDATA(""&amp;N$36,ControlM2!$B$90,"Month",""&amp;$I45),0))</f>
        <v>0</v>
      </c>
      <c r="O45">
        <f>IF($B$24,0,IFERROR(GETPIVOTDATA(""&amp;O$36,ControlM2!$B$90,"Month",""&amp;$I45),0))</f>
        <v>0</v>
      </c>
      <c r="P45">
        <f>IF($B$25,0,IFERROR(GETPIVOTDATA(""&amp;P$36,ControlM2!$B$90,"Month",""&amp;$I45),0))</f>
        <v>0</v>
      </c>
      <c r="Q45">
        <f>IF($B$26,0,IFERROR(GETPIVOTDATA(""&amp;Q$36,ControlM2!$B$90,"Month",""&amp;$I45),0))</f>
        <v>0</v>
      </c>
      <c r="S45">
        <f>IF($B$23,0,IFERROR(GETPIVOTDATA(""&amp;S$36,ControlM2!$B$107,"Month",""&amp;$I45),0))</f>
        <v>0</v>
      </c>
      <c r="T45">
        <f>IF($B$24,0,IFERROR(GETPIVOTDATA(""&amp;T$36,ControlM2!$B$107,"Month",""&amp;$I45),0))</f>
        <v>0</v>
      </c>
      <c r="U45">
        <f>IF($B$25,0,IFERROR(GETPIVOTDATA(""&amp;U$36,ControlM2!$B$107,"Month",""&amp;$I45),0))</f>
        <v>0</v>
      </c>
      <c r="V45">
        <f>IF($B$26,0,IFERROR(GETPIVOTDATA(""&amp;V$36,ControlM2!$B$107,"Month",""&amp;$I45),0))</f>
        <v>0</v>
      </c>
    </row>
    <row r="46" spans="1:22" x14ac:dyDescent="0.25">
      <c r="A46" t="s">
        <v>74</v>
      </c>
      <c r="B46">
        <v>22</v>
      </c>
      <c r="C46">
        <v>100</v>
      </c>
      <c r="I46" s="20" t="s">
        <v>16</v>
      </c>
      <c r="J46" t="e">
        <f>IF($H$2,GETPIVOTDATA(""&amp;$J$36,ControlM2!$B$90,"Month",""&amp;I46),NA())-SUM(N46:Q46)</f>
        <v>#N/A</v>
      </c>
      <c r="K46">
        <f>IFERROR(IF($H$2,GETPIVOTDATA(""&amp;$J$36,ControlM2!$B$107,"Month",""&amp;I46),NA())-SUM(S46:V46),0)</f>
        <v>0</v>
      </c>
      <c r="L46">
        <f>IF(GETPIVOTDATA(""&amp;$L$1,ControlM2!$B$90,"Month",""&amp;I46)=MAX(ControlM2!$D$91:$D$102),1,0)</f>
        <v>0</v>
      </c>
      <c r="M46">
        <f t="shared" si="5"/>
        <v>0</v>
      </c>
      <c r="N46">
        <f>IF($B$23,0,IFERROR(GETPIVOTDATA(""&amp;N$36,ControlM2!$B$90,"Month",""&amp;$I46),0))</f>
        <v>0</v>
      </c>
      <c r="O46">
        <f>IF($B$24,0,IFERROR(GETPIVOTDATA(""&amp;O$36,ControlM2!$B$90,"Month",""&amp;$I46),0))</f>
        <v>0</v>
      </c>
      <c r="P46">
        <f>IF($B$25,0,IFERROR(GETPIVOTDATA(""&amp;P$36,ControlM2!$B$90,"Month",""&amp;$I46),0))</f>
        <v>0</v>
      </c>
      <c r="Q46">
        <f>IF($B$26,0,IFERROR(GETPIVOTDATA(""&amp;Q$36,ControlM2!$B$90,"Month",""&amp;$I46),0))</f>
        <v>0</v>
      </c>
      <c r="S46">
        <f>IF($B$23,0,IFERROR(GETPIVOTDATA(""&amp;S$36,ControlM2!$B$107,"Month",""&amp;$I46),0))</f>
        <v>0</v>
      </c>
      <c r="T46">
        <f>IF($B$24,0,IFERROR(GETPIVOTDATA(""&amp;T$36,ControlM2!$B$107,"Month",""&amp;$I46),0))</f>
        <v>0</v>
      </c>
      <c r="U46">
        <f>IF($B$25,0,IFERROR(GETPIVOTDATA(""&amp;U$36,ControlM2!$B$107,"Month",""&amp;$I46),0))</f>
        <v>0</v>
      </c>
      <c r="V46">
        <f>IF($B$26,0,IFERROR(GETPIVOTDATA(""&amp;V$36,ControlM2!$B$107,"Month",""&amp;$I46),0))</f>
        <v>0</v>
      </c>
    </row>
    <row r="47" spans="1:22" x14ac:dyDescent="0.25">
      <c r="A47" t="s">
        <v>77</v>
      </c>
      <c r="B47">
        <v>95</v>
      </c>
      <c r="C47">
        <v>20</v>
      </c>
      <c r="I47" s="20" t="s">
        <v>17</v>
      </c>
      <c r="J47" t="e">
        <f>IF($H$2,GETPIVOTDATA(""&amp;$J$36,ControlM2!$B$90,"Month",""&amp;I47),NA())-SUM(N47:Q47)</f>
        <v>#N/A</v>
      </c>
      <c r="K47">
        <f>IFERROR(IF($H$2,GETPIVOTDATA(""&amp;$J$36,ControlM2!$B$107,"Month",""&amp;I47),NA())-SUM(S47:V47),0)</f>
        <v>0</v>
      </c>
      <c r="L47">
        <f>IF(GETPIVOTDATA(""&amp;$L$1,ControlM2!$B$90,"Month",""&amp;I47)=MAX(ControlM2!$D$91:$D$102),1,0)</f>
        <v>1</v>
      </c>
      <c r="M47">
        <f t="shared" si="5"/>
        <v>0</v>
      </c>
      <c r="N47">
        <f>IF($B$23,0,IFERROR(GETPIVOTDATA(""&amp;N$36,ControlM2!$B$90,"Month",""&amp;$I47),0))</f>
        <v>0</v>
      </c>
      <c r="O47">
        <f>IF($B$24,0,IFERROR(GETPIVOTDATA(""&amp;O$36,ControlM2!$B$90,"Month",""&amp;$I47),0))</f>
        <v>0</v>
      </c>
      <c r="P47">
        <f>IF($B$25,0,IFERROR(GETPIVOTDATA(""&amp;P$36,ControlM2!$B$90,"Month",""&amp;$I47),0))</f>
        <v>0</v>
      </c>
      <c r="Q47">
        <f>IF($B$26,0,IFERROR(GETPIVOTDATA(""&amp;Q$36,ControlM2!$B$90,"Month",""&amp;$I47),0))</f>
        <v>0</v>
      </c>
      <c r="S47">
        <f>IF($B$23,0,IFERROR(GETPIVOTDATA(""&amp;S$36,ControlM2!$B$107,"Month",""&amp;$I47),0))</f>
        <v>0</v>
      </c>
      <c r="T47">
        <f>IF($B$24,0,IFERROR(GETPIVOTDATA(""&amp;T$36,ControlM2!$B$107,"Month",""&amp;$I47),0))</f>
        <v>0</v>
      </c>
      <c r="U47">
        <f>IF($B$25,0,IFERROR(GETPIVOTDATA(""&amp;U$36,ControlM2!$B$107,"Month",""&amp;$I47),0))</f>
        <v>0</v>
      </c>
      <c r="V47">
        <f>IF($B$26,0,IFERROR(GETPIVOTDATA(""&amp;V$36,ControlM2!$B$107,"Month",""&amp;$I47),0))</f>
        <v>0</v>
      </c>
    </row>
    <row r="48" spans="1:22" x14ac:dyDescent="0.25">
      <c r="A48" t="s">
        <v>78</v>
      </c>
      <c r="B48">
        <v>92</v>
      </c>
      <c r="C48">
        <v>36</v>
      </c>
      <c r="I48" s="20" t="s">
        <v>18</v>
      </c>
      <c r="J48" t="e">
        <f>IF($H$2,GETPIVOTDATA(""&amp;$J$36,ControlM2!$B$90,"Month",""&amp;I48),NA())-SUM(N48:Q48)</f>
        <v>#N/A</v>
      </c>
      <c r="K48">
        <f>IFERROR(IF($H$2,GETPIVOTDATA(""&amp;$J$36,ControlM2!$B$107,"Month",""&amp;I48),NA())-SUM(S48:V48),0)</f>
        <v>0</v>
      </c>
      <c r="L48">
        <f>IF(GETPIVOTDATA(""&amp;$L$1,ControlM2!$B$90,"Month",""&amp;I48)=MAX(ControlM2!$D$91:$D$102),1,0)</f>
        <v>1</v>
      </c>
      <c r="M48">
        <f t="shared" si="5"/>
        <v>0</v>
      </c>
      <c r="N48">
        <f>IF($B$23,0,IFERROR(GETPIVOTDATA(""&amp;N$36,ControlM2!$B$90,"Month",""&amp;$I48),0))</f>
        <v>0</v>
      </c>
      <c r="O48">
        <f>IF($B$24,0,IFERROR(GETPIVOTDATA(""&amp;O$36,ControlM2!$B$90,"Month",""&amp;$I48),0))</f>
        <v>0</v>
      </c>
      <c r="P48">
        <f>IF($B$25,0,IFERROR(GETPIVOTDATA(""&amp;P$36,ControlM2!$B$90,"Month",""&amp;$I48),0))</f>
        <v>0</v>
      </c>
      <c r="Q48">
        <f>IF($B$26,0,IFERROR(GETPIVOTDATA(""&amp;Q$36,ControlM2!$B$90,"Month",""&amp;$I48),0))</f>
        <v>0</v>
      </c>
      <c r="S48">
        <f>IF($B$23,0,IFERROR(GETPIVOTDATA(""&amp;S$36,ControlM2!$B$107,"Month",""&amp;$I48),0))</f>
        <v>0</v>
      </c>
      <c r="T48">
        <f>IF($B$24,0,IFERROR(GETPIVOTDATA(""&amp;T$36,ControlM2!$B$107,"Month",""&amp;$I48),0))</f>
        <v>0</v>
      </c>
      <c r="U48">
        <f>IF($B$25,0,IFERROR(GETPIVOTDATA(""&amp;U$36,ControlM2!$B$107,"Month",""&amp;$I48),0))</f>
        <v>0</v>
      </c>
      <c r="V48">
        <f>IF($B$26,0,IFERROR(GETPIVOTDATA(""&amp;V$36,ControlM2!$B$107,"Month",""&amp;$I48),0))</f>
        <v>0</v>
      </c>
    </row>
    <row r="49" spans="1:5" x14ac:dyDescent="0.25">
      <c r="A49" s="31" t="s">
        <v>208</v>
      </c>
      <c r="B49" s="31"/>
      <c r="C49" s="31"/>
    </row>
    <row r="50" spans="1:5" x14ac:dyDescent="0.25">
      <c r="A50" s="7" t="s">
        <v>207</v>
      </c>
      <c r="B50" s="7" t="s">
        <v>24</v>
      </c>
      <c r="C50" s="7" t="s">
        <v>25</v>
      </c>
      <c r="D50" s="7"/>
      <c r="E50" s="7"/>
    </row>
    <row r="51" spans="1:5" x14ac:dyDescent="0.25">
      <c r="A51" s="5" t="s">
        <v>50</v>
      </c>
      <c r="B51">
        <f>INDEX($B$39:$B$48,MATCH($E$39,$A$39:$A$48,0))</f>
        <v>95</v>
      </c>
      <c r="C51">
        <f>INDEX($C$39:$C$48,MATCH($E$39,$A$39:$A$48,0))</f>
        <v>20</v>
      </c>
    </row>
    <row r="52" spans="1:5" x14ac:dyDescent="0.25">
      <c r="A52" s="5" t="s">
        <v>51</v>
      </c>
      <c r="B52">
        <f>INDEX($B$39:$B$48,MATCH($E$40,$A$39:$A$48,0))</f>
        <v>100</v>
      </c>
      <c r="C52">
        <f>INDEX($C$39:$C$48,MATCH($E$40,$A$39:$A$48,0))</f>
        <v>72</v>
      </c>
    </row>
    <row r="53" spans="1:5" x14ac:dyDescent="0.25">
      <c r="A53" s="5" t="s">
        <v>48</v>
      </c>
      <c r="B53">
        <f>INDEX($B$39:$B$48,MATCH($E$41,$A$39:$A$48,0))</f>
        <v>74</v>
      </c>
      <c r="C53">
        <f>INDEX($C$39:$C$48,MATCH($E$41,$A$39:$A$48,0))</f>
        <v>55</v>
      </c>
    </row>
    <row r="54" spans="1:5" x14ac:dyDescent="0.25">
      <c r="A54" s="5" t="s">
        <v>49</v>
      </c>
      <c r="B54">
        <f>INDEX($B$39:$B$48,MATCH($E$42,$A$39:$A$48,0))</f>
        <v>22</v>
      </c>
      <c r="C54">
        <f>INDEX($C$39:$C$48,MATCH($E$42,$A$39:$A$48,0))</f>
        <v>100</v>
      </c>
    </row>
    <row r="56" spans="1:5" x14ac:dyDescent="0.25">
      <c r="B56" s="15" t="s">
        <v>183</v>
      </c>
      <c r="C56" s="15" t="s">
        <v>184</v>
      </c>
      <c r="D56" s="15" t="s">
        <v>185</v>
      </c>
      <c r="E56" s="15" t="s">
        <v>186</v>
      </c>
    </row>
    <row r="57" spans="1:5" x14ac:dyDescent="0.25">
      <c r="B57" s="5" t="s">
        <v>50</v>
      </c>
      <c r="C57" s="5" t="s">
        <v>51</v>
      </c>
      <c r="D57" s="5" t="s">
        <v>48</v>
      </c>
      <c r="E57" s="5" t="s">
        <v>49</v>
      </c>
    </row>
    <row r="58" spans="1:5" x14ac:dyDescent="0.25">
      <c r="A58" t="s">
        <v>67</v>
      </c>
      <c r="B58">
        <f>GETPIVOTDATA("Sum of "&amp;$A58&amp;B$56,ControlM2!$B$107)</f>
        <v>401</v>
      </c>
      <c r="C58">
        <f>GETPIVOTDATA("Sum of "&amp;$A58&amp;C$56,ControlM2!$B$107)</f>
        <v>460</v>
      </c>
      <c r="D58">
        <f>GETPIVOTDATA("Sum of "&amp;$A58&amp;D$56,ControlM2!$B$107)</f>
        <v>354.00000000000011</v>
      </c>
      <c r="E58">
        <f>GETPIVOTDATA("Sum of "&amp;$A58&amp;E$56,ControlM2!$B$107)</f>
        <v>313.00000000000011</v>
      </c>
    </row>
    <row r="59" spans="1:5" x14ac:dyDescent="0.25">
      <c r="A59" t="s">
        <v>68</v>
      </c>
      <c r="B59">
        <f>GETPIVOTDATA("Sum of "&amp;$A59&amp;B$56,ControlM2!$B$107)</f>
        <v>439.00000000000011</v>
      </c>
      <c r="C59">
        <f>GETPIVOTDATA("Sum of "&amp;$A59&amp;C$56,ControlM2!$B$107)</f>
        <v>392</v>
      </c>
      <c r="D59">
        <f>GETPIVOTDATA("Sum of "&amp;$A59&amp;D$56,ControlM2!$B$107)</f>
        <v>505</v>
      </c>
      <c r="E59">
        <f>GETPIVOTDATA("Sum of "&amp;$A59&amp;E$56,ControlM2!$B$107)</f>
        <v>398</v>
      </c>
    </row>
    <row r="60" spans="1:5" x14ac:dyDescent="0.25">
      <c r="A60" t="s">
        <v>69</v>
      </c>
      <c r="B60">
        <f>GETPIVOTDATA("Sum of "&amp;$A60&amp;B$56,ControlM2!$B$107)</f>
        <v>262</v>
      </c>
      <c r="C60">
        <f>GETPIVOTDATA("Sum of "&amp;$A60&amp;C$56,ControlM2!$B$107)</f>
        <v>342.00000000000006</v>
      </c>
      <c r="D60">
        <f>GETPIVOTDATA("Sum of "&amp;$A60&amp;D$56,ControlM2!$B$107)</f>
        <v>342.99999999999989</v>
      </c>
      <c r="E60">
        <f>GETPIVOTDATA("Sum of "&amp;$A60&amp;E$56,ControlM2!$B$107)</f>
        <v>391.00000000000011</v>
      </c>
    </row>
    <row r="61" spans="1:5" x14ac:dyDescent="0.25">
      <c r="A61" t="s">
        <v>70</v>
      </c>
      <c r="B61">
        <f>GETPIVOTDATA("Sum of "&amp;$A61&amp;B$56,ControlM2!$B$107)</f>
        <v>429</v>
      </c>
      <c r="C61">
        <f>GETPIVOTDATA("Sum of "&amp;$A61&amp;C$56,ControlM2!$B$107)</f>
        <v>428</v>
      </c>
      <c r="D61">
        <f>GETPIVOTDATA("Sum of "&amp;$A61&amp;D$56,ControlM2!$B$107)</f>
        <v>464.00000000000017</v>
      </c>
      <c r="E61">
        <f>GETPIVOTDATA("Sum of "&amp;$A61&amp;E$56,ControlM2!$B$107)</f>
        <v>347</v>
      </c>
    </row>
    <row r="62" spans="1:5" x14ac:dyDescent="0.25">
      <c r="A62" t="s">
        <v>71</v>
      </c>
      <c r="B62">
        <f>GETPIVOTDATA("Sum of "&amp;$A62&amp;B$56,ControlM2!$B$107)</f>
        <v>331</v>
      </c>
      <c r="C62">
        <f>GETPIVOTDATA("Sum of "&amp;$A62&amp;C$56,ControlM2!$B$107)</f>
        <v>385</v>
      </c>
      <c r="D62">
        <f>GETPIVOTDATA("Sum of "&amp;$A62&amp;D$56,ControlM2!$B$107)</f>
        <v>440</v>
      </c>
      <c r="E62">
        <f>GETPIVOTDATA("Sum of "&amp;$A62&amp;E$56,ControlM2!$B$107)</f>
        <v>319.99999999999994</v>
      </c>
    </row>
    <row r="63" spans="1:5" x14ac:dyDescent="0.25">
      <c r="A63" t="s">
        <v>72</v>
      </c>
      <c r="B63">
        <f>GETPIVOTDATA("Sum of "&amp;$A63&amp;B$56,ControlM2!$B$107)</f>
        <v>423</v>
      </c>
      <c r="C63">
        <f>GETPIVOTDATA("Sum of "&amp;$A63&amp;C$56,ControlM2!$B$107)</f>
        <v>322.00000000000006</v>
      </c>
      <c r="D63">
        <f>GETPIVOTDATA("Sum of "&amp;$A63&amp;D$56,ControlM2!$B$107)</f>
        <v>317</v>
      </c>
      <c r="E63">
        <f>GETPIVOTDATA("Sum of "&amp;$A63&amp;E$56,ControlM2!$B$107)</f>
        <v>427</v>
      </c>
    </row>
    <row r="64" spans="1:5" x14ac:dyDescent="0.25">
      <c r="A64" t="s">
        <v>73</v>
      </c>
      <c r="B64">
        <f>GETPIVOTDATA("Sum of "&amp;$A64&amp;B$56,ControlM2!$B$107)</f>
        <v>374</v>
      </c>
      <c r="C64">
        <f>GETPIVOTDATA("Sum of "&amp;$A64&amp;C$56,ControlM2!$B$107)</f>
        <v>429</v>
      </c>
      <c r="D64">
        <f>GETPIVOTDATA("Sum of "&amp;$A64&amp;D$56,ControlM2!$B$107)</f>
        <v>416</v>
      </c>
      <c r="E64">
        <f>GETPIVOTDATA("Sum of "&amp;$A64&amp;E$56,ControlM2!$B$107)</f>
        <v>361</v>
      </c>
    </row>
    <row r="65" spans="1:5" x14ac:dyDescent="0.25">
      <c r="A65" t="s">
        <v>74</v>
      </c>
      <c r="B65">
        <f>GETPIVOTDATA("Sum of "&amp;$A65&amp;B$56,ControlM2!$B$107)</f>
        <v>268</v>
      </c>
      <c r="C65">
        <f>GETPIVOTDATA("Sum of "&amp;$A65&amp;C$56,ControlM2!$B$107)</f>
        <v>375</v>
      </c>
      <c r="D65">
        <f>GETPIVOTDATA("Sum of "&amp;$A65&amp;D$56,ControlM2!$B$107)</f>
        <v>374</v>
      </c>
      <c r="E65">
        <f>GETPIVOTDATA("Sum of "&amp;$A65&amp;E$56,ControlM2!$B$107)</f>
        <v>439</v>
      </c>
    </row>
    <row r="66" spans="1:5" x14ac:dyDescent="0.25">
      <c r="A66" t="s">
        <v>77</v>
      </c>
      <c r="B66">
        <f>GETPIVOTDATA("Sum of "&amp;$A66&amp;B$56,ControlM2!$B$107)</f>
        <v>461</v>
      </c>
      <c r="C66">
        <f>GETPIVOTDATA("Sum of "&amp;$A66&amp;C$56,ControlM2!$B$107)</f>
        <v>356</v>
      </c>
      <c r="D66">
        <f>GETPIVOTDATA("Sum of "&amp;$A66&amp;D$56,ControlM2!$B$107)</f>
        <v>465.00000000000011</v>
      </c>
      <c r="E66">
        <f>GETPIVOTDATA("Sum of "&amp;$A66&amp;E$56,ControlM2!$B$107)</f>
        <v>335</v>
      </c>
    </row>
    <row r="67" spans="1:5" x14ac:dyDescent="0.25">
      <c r="A67" t="s">
        <v>78</v>
      </c>
      <c r="B67">
        <f>GETPIVOTDATA("Sum of "&amp;$A67&amp;B$56,ControlM2!$B$107)</f>
        <v>392.00000000000011</v>
      </c>
      <c r="C67">
        <f>GETPIVOTDATA("Sum of "&amp;$A67&amp;C$56,ControlM2!$B$107)</f>
        <v>422</v>
      </c>
      <c r="D67">
        <f>GETPIVOTDATA("Sum of "&amp;$A67&amp;D$56,ControlM2!$B$107)</f>
        <v>418</v>
      </c>
      <c r="E67">
        <f>GETPIVOTDATA("Sum of "&amp;$A67&amp;E$56,ControlM2!$B$107)</f>
        <v>424.00000000000017</v>
      </c>
    </row>
    <row r="68" spans="1:5" x14ac:dyDescent="0.25">
      <c r="B68" s="5">
        <f>IF($B$23,MAX(B58:B67),"")</f>
        <v>461</v>
      </c>
      <c r="C68" s="5">
        <f>IF($B$24,MAX(C58:C67),"")</f>
        <v>460</v>
      </c>
      <c r="D68" s="5">
        <f>IF($B$25,MAX(D58:D67),"")</f>
        <v>505</v>
      </c>
      <c r="E68" s="5">
        <f>IF($B$26,MAX(E58:E67),"")</f>
        <v>439</v>
      </c>
    </row>
  </sheetData>
  <sortState xmlns:xlrd2="http://schemas.microsoft.com/office/spreadsheetml/2017/richdata2" ref="A5:D9">
    <sortCondition ref="B5:B9"/>
  </sortState>
  <mergeCells count="2">
    <mergeCell ref="A49:C49"/>
    <mergeCell ref="S35:V35"/>
  </mergeCells>
  <phoneticPr fontId="4"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72CD1-608C-4EE7-8D64-D01369AE8D04}">
  <dimension ref="A1:V68"/>
  <sheetViews>
    <sheetView zoomScale="70" zoomScaleNormal="70" workbookViewId="0"/>
  </sheetViews>
  <sheetFormatPr defaultRowHeight="15" x14ac:dyDescent="0.25"/>
  <cols>
    <col min="1" max="1" width="15.7109375" bestFit="1" customWidth="1"/>
    <col min="2" max="2" width="13.7109375" bestFit="1" customWidth="1"/>
    <col min="3" max="3" width="14.28515625" bestFit="1" customWidth="1"/>
    <col min="4" max="4" width="10.5703125" bestFit="1" customWidth="1"/>
    <col min="6" max="6" width="8.5703125" bestFit="1" customWidth="1"/>
    <col min="7" max="7" width="10.7109375" bestFit="1" customWidth="1"/>
    <col min="10" max="11" width="9.85546875" customWidth="1"/>
    <col min="12" max="12" width="14.7109375" bestFit="1" customWidth="1"/>
    <col min="13" max="13" width="8.28515625" customWidth="1"/>
    <col min="14" max="14" width="15" bestFit="1" customWidth="1"/>
  </cols>
  <sheetData>
    <row r="1" spans="1:17" ht="15" customHeight="1" x14ac:dyDescent="0.25">
      <c r="A1" s="5" t="s">
        <v>2</v>
      </c>
      <c r="B1" s="5" t="s">
        <v>3</v>
      </c>
      <c r="G1" s="5" t="s">
        <v>85</v>
      </c>
      <c r="H1" s="7" t="s">
        <v>87</v>
      </c>
      <c r="I1" s="7" t="s">
        <v>5</v>
      </c>
      <c r="J1" s="7" t="s">
        <v>54</v>
      </c>
      <c r="K1" s="7" t="s">
        <v>55</v>
      </c>
      <c r="L1" s="7" t="s">
        <v>56</v>
      </c>
      <c r="M1" t="b">
        <v>0</v>
      </c>
      <c r="N1" s="5" t="s">
        <v>50</v>
      </c>
      <c r="O1" s="5" t="s">
        <v>51</v>
      </c>
      <c r="P1" s="5" t="s">
        <v>48</v>
      </c>
      <c r="Q1" s="5" t="s">
        <v>49</v>
      </c>
    </row>
    <row r="2" spans="1:17" ht="15" customHeight="1" x14ac:dyDescent="0.25">
      <c r="A2">
        <v>1</v>
      </c>
      <c r="B2" t="str">
        <f>CHOOSE(A2,"LOGIN","LOGOUT")</f>
        <v>LOGIN</v>
      </c>
      <c r="G2" t="s">
        <v>7</v>
      </c>
      <c r="H2" t="b">
        <f>IF(ISNA(MATCH(ControlM3!C1,G2:G13,0)),TRUE)</f>
        <v>0</v>
      </c>
      <c r="I2">
        <f>IF(ISNUMBER(ControlM3!B40),ControlM3!B40,"")</f>
        <v>1</v>
      </c>
      <c r="J2" s="17">
        <f>IFERROR(IF($H$2,NA(),GETPIVOTDATA(""&amp;$J$1,ControlM3!$B$39,"Day",I2))-SUM(N2:Q2),0)</f>
        <v>388.80000000000007</v>
      </c>
      <c r="K2" s="17">
        <f>IFERROR(GETPIVOTDATA(""&amp;$J$1,ControlM3!$B$3,"Day",I2)-SUM(N2:Q2),0)</f>
        <v>388.80000000000007</v>
      </c>
      <c r="L2">
        <f>GETPIVOTDATA(""&amp;$L$1,ControlM3!$B$39,"Day",I2)</f>
        <v>1</v>
      </c>
      <c r="M2" s="17">
        <f t="shared" ref="M2:M32" si="0">IFERROR(IF(AND(L2,$M$1),J2,0),0)</f>
        <v>0</v>
      </c>
      <c r="N2">
        <f>IF($B$23,0,IFERROR(GETPIVOTDATA(""&amp;N$1,ControlM3!$B$39,"Day",$I2),0))</f>
        <v>0</v>
      </c>
      <c r="O2">
        <f>IF($B$24,0,IFERROR(GETPIVOTDATA(""&amp;O$1,ControlM3!$B$39,"Day",$I2),0))</f>
        <v>0</v>
      </c>
      <c r="P2">
        <f>IF($B$25,0,IFERROR(GETPIVOTDATA(""&amp;P$1,ControlM3!$B$39,"Day",$I2),0))</f>
        <v>0</v>
      </c>
      <c r="Q2">
        <f>IF($B$26,0,IFERROR(GETPIVOTDATA(""&amp;Q$1,ControlM3!$B$39,"Day",$I2),0))</f>
        <v>0</v>
      </c>
    </row>
    <row r="3" spans="1:17" x14ac:dyDescent="0.25">
      <c r="D3" s="5" t="s">
        <v>26</v>
      </c>
      <c r="G3" t="s">
        <v>8</v>
      </c>
      <c r="I3">
        <f>IF(ISNUMBER(ControlM3!B41),ControlM3!B41,"")</f>
        <v>2</v>
      </c>
      <c r="J3" s="17">
        <f>IFERROR(IF($H$2,NA(),GETPIVOTDATA(""&amp;$J$1,ControlM3!$B$39,"Day",I3))-SUM(N3:Q3),0)</f>
        <v>320</v>
      </c>
      <c r="K3" s="17">
        <f>IFERROR(GETPIVOTDATA(""&amp;$J$1,ControlM3!$B$3,"Day",I3)-SUM(N3:Q3),0)</f>
        <v>320</v>
      </c>
      <c r="L3">
        <f>GETPIVOTDATA(""&amp;$L$1,ControlM3!$B$39,"Day",I3)</f>
        <v>0</v>
      </c>
      <c r="M3" s="17">
        <f t="shared" si="0"/>
        <v>0</v>
      </c>
      <c r="N3">
        <f>IF($B$23,0,IFERROR(GETPIVOTDATA(""&amp;N$1,ControlM3!$B$39,"Day",$I3),0))</f>
        <v>0</v>
      </c>
      <c r="O3">
        <f>IF($B$24,0,IFERROR(GETPIVOTDATA(""&amp;O$1,ControlM3!$B$39,"Day",$I3),0))</f>
        <v>0</v>
      </c>
      <c r="P3">
        <f>IF($B$25,0,IFERROR(GETPIVOTDATA(""&amp;P$1,ControlM3!$B$39,"Day",$I3),0))</f>
        <v>0</v>
      </c>
      <c r="Q3">
        <f>IF($B$26,0,IFERROR(GETPIVOTDATA(""&amp;Q$1,ControlM3!$B$39,"Day",$I3),0))</f>
        <v>0</v>
      </c>
    </row>
    <row r="4" spans="1:17" x14ac:dyDescent="0.25">
      <c r="A4" s="5" t="s">
        <v>66</v>
      </c>
      <c r="D4" s="14">
        <v>0.2</v>
      </c>
      <c r="E4" s="5" t="s">
        <v>28</v>
      </c>
      <c r="F4" s="5"/>
      <c r="G4" t="s">
        <v>9</v>
      </c>
      <c r="I4">
        <f>IF(ISNUMBER(ControlM3!B42),ControlM3!B42,"")</f>
        <v>3</v>
      </c>
      <c r="J4" s="17">
        <f>IFERROR(IF($H$2,NA(),GETPIVOTDATA(""&amp;$J$1,ControlM3!$B$39,"Day",I4))-SUM(N4:Q4),0)</f>
        <v>408.80000000000007</v>
      </c>
      <c r="K4" s="17">
        <f>IFERROR(GETPIVOTDATA(""&amp;$J$1,ControlM3!$B$3,"Day",I4)-SUM(N4:Q4),0)</f>
        <v>408.80000000000007</v>
      </c>
      <c r="L4">
        <f>GETPIVOTDATA(""&amp;$L$1,ControlM3!$B$39,"Day",I4)</f>
        <v>0</v>
      </c>
      <c r="M4" s="17">
        <f t="shared" si="0"/>
        <v>0</v>
      </c>
      <c r="N4">
        <f>IF($B$23,0,IFERROR(GETPIVOTDATA(""&amp;N$1,ControlM3!$B$39,"Day",$I4),0))</f>
        <v>0</v>
      </c>
      <c r="O4">
        <f>IF($B$24,0,IFERROR(GETPIVOTDATA(""&amp;O$1,ControlM3!$B$39,"Day",$I4),0))</f>
        <v>0</v>
      </c>
      <c r="P4">
        <f>IF($B$25,0,IFERROR(GETPIVOTDATA(""&amp;P$1,ControlM3!$B$39,"Day",$I4),0))</f>
        <v>0</v>
      </c>
      <c r="Q4">
        <f>IF($B$26,0,IFERROR(GETPIVOTDATA(""&amp;Q$1,ControlM3!$B$39,"Day",$I4),0))</f>
        <v>0</v>
      </c>
    </row>
    <row r="5" spans="1:17" x14ac:dyDescent="0.25">
      <c r="A5" t="s">
        <v>19</v>
      </c>
      <c r="B5" s="10">
        <f>GETPIVOTDATA("Average of CAC",ControlM3!$K$4)</f>
        <v>0.39638709677419359</v>
      </c>
      <c r="C5" s="10">
        <f>1-B5</f>
        <v>0.60361290322580641</v>
      </c>
      <c r="D5" s="10">
        <f>$D$4</f>
        <v>0.2</v>
      </c>
      <c r="E5" t="str">
        <f>A5&amp;" "&amp;TEXT(B5,"0%")</f>
        <v>CAC 40%</v>
      </c>
      <c r="G5" t="s">
        <v>10</v>
      </c>
      <c r="I5">
        <f>IF(ISNUMBER(ControlM3!B43),ControlM3!B43,"")</f>
        <v>4</v>
      </c>
      <c r="J5" s="17">
        <f>IFERROR(IF($H$2,NA(),GETPIVOTDATA(""&amp;$J$1,ControlM3!$B$39,"Day",I5))-SUM(N5:Q5),0)</f>
        <v>374.40000000000003</v>
      </c>
      <c r="K5" s="17">
        <f>IFERROR(GETPIVOTDATA(""&amp;$J$1,ControlM3!$B$3,"Day",I5)-SUM(N5:Q5),0)</f>
        <v>374.40000000000003</v>
      </c>
      <c r="L5">
        <f>GETPIVOTDATA(""&amp;$L$1,ControlM3!$B$39,"Day",I5)</f>
        <v>0</v>
      </c>
      <c r="M5" s="17">
        <f t="shared" si="0"/>
        <v>0</v>
      </c>
      <c r="N5">
        <f>IF($B$23,0,IFERROR(GETPIVOTDATA(""&amp;N$1,ControlM3!$B$39,"Day",$I5),0))</f>
        <v>0</v>
      </c>
      <c r="O5">
        <f>IF($B$24,0,IFERROR(GETPIVOTDATA(""&amp;O$1,ControlM3!$B$39,"Day",$I5),0))</f>
        <v>0</v>
      </c>
      <c r="P5">
        <f>IF($B$25,0,IFERROR(GETPIVOTDATA(""&amp;P$1,ControlM3!$B$39,"Day",$I5),0))</f>
        <v>0</v>
      </c>
      <c r="Q5">
        <f>IF($B$26,0,IFERROR(GETPIVOTDATA(""&amp;Q$1,ControlM3!$B$39,"Day",$I5),0))</f>
        <v>0</v>
      </c>
    </row>
    <row r="6" spans="1:17" x14ac:dyDescent="0.25">
      <c r="A6" t="s">
        <v>20</v>
      </c>
      <c r="B6" s="10">
        <f>GETPIVOTDATA("Average of ROI",ControlM3!$K$4)</f>
        <v>0.45729032258064517</v>
      </c>
      <c r="C6" s="10">
        <f>1-B6</f>
        <v>0.54270967741935483</v>
      </c>
      <c r="D6" s="10">
        <f>$D$4</f>
        <v>0.2</v>
      </c>
      <c r="E6" t="str">
        <f>A6&amp;" "&amp;TEXT(B6,"0%")</f>
        <v>ROI 46%</v>
      </c>
      <c r="G6" t="s">
        <v>11</v>
      </c>
      <c r="I6">
        <f>IF(ISNUMBER(ControlM3!B44),ControlM3!B44,"")</f>
        <v>5</v>
      </c>
      <c r="J6" s="17">
        <f>IFERROR(IF($H$2,NA(),GETPIVOTDATA(""&amp;$J$1,ControlM3!$B$39,"Day",I6))-SUM(N6:Q6),0)</f>
        <v>328</v>
      </c>
      <c r="K6" s="17">
        <f>IFERROR(GETPIVOTDATA(""&amp;$J$1,ControlM3!$B$3,"Day",I6)-SUM(N6:Q6),0)</f>
        <v>328</v>
      </c>
      <c r="L6">
        <f>GETPIVOTDATA(""&amp;$L$1,ControlM3!$B$39,"Day",I6)</f>
        <v>0</v>
      </c>
      <c r="M6" s="17">
        <f t="shared" si="0"/>
        <v>0</v>
      </c>
      <c r="N6">
        <f>IF($B$23,0,IFERROR(GETPIVOTDATA(""&amp;N$1,ControlM3!$B$39,"Day",$I6),0))</f>
        <v>0</v>
      </c>
      <c r="O6">
        <f>IF($B$24,0,IFERROR(GETPIVOTDATA(""&amp;O$1,ControlM3!$B$39,"Day",$I6),0))</f>
        <v>0</v>
      </c>
      <c r="P6">
        <f>IF($B$25,0,IFERROR(GETPIVOTDATA(""&amp;P$1,ControlM3!$B$39,"Day",$I6),0))</f>
        <v>0</v>
      </c>
      <c r="Q6">
        <f>IF($B$26,0,IFERROR(GETPIVOTDATA(""&amp;Q$1,ControlM3!$B$39,"Day",$I6),0))</f>
        <v>0</v>
      </c>
    </row>
    <row r="7" spans="1:17" x14ac:dyDescent="0.25">
      <c r="A7" t="s">
        <v>21</v>
      </c>
      <c r="B7" s="10">
        <f>GETPIVOTDATA("Average of CPA",ControlM3!$K$4)</f>
        <v>0.58219354838709692</v>
      </c>
      <c r="C7" s="10">
        <f>1-B7</f>
        <v>0.41780645161290308</v>
      </c>
      <c r="D7" s="10">
        <f>$D$4</f>
        <v>0.2</v>
      </c>
      <c r="E7" t="str">
        <f>A7&amp;" "&amp;TEXT(B7,"0%")</f>
        <v>CPA 58%</v>
      </c>
      <c r="G7" t="s">
        <v>12</v>
      </c>
      <c r="I7">
        <f>IF(ISNUMBER(ControlM3!B45),ControlM3!B45,"")</f>
        <v>6</v>
      </c>
      <c r="J7" s="17">
        <f>IFERROR(IF($H$2,NA(),GETPIVOTDATA(""&amp;$J$1,ControlM3!$B$39,"Day",I7))-SUM(N7:Q7),0)</f>
        <v>492.00000000000011</v>
      </c>
      <c r="K7" s="17">
        <f>IFERROR(GETPIVOTDATA(""&amp;$J$1,ControlM3!$B$3,"Day",I7)-SUM(N7:Q7),0)</f>
        <v>492.00000000000011</v>
      </c>
      <c r="L7">
        <f>GETPIVOTDATA(""&amp;$L$1,ControlM3!$B$39,"Day",I7)</f>
        <v>0</v>
      </c>
      <c r="M7" s="17">
        <f t="shared" si="0"/>
        <v>0</v>
      </c>
      <c r="N7">
        <f>IF($B$23,0,IFERROR(GETPIVOTDATA(""&amp;N$1,ControlM3!$B$39,"Day",$I7),0))</f>
        <v>0</v>
      </c>
      <c r="O7">
        <f>IF($B$24,0,IFERROR(GETPIVOTDATA(""&amp;O$1,ControlM3!$B$39,"Day",$I7),0))</f>
        <v>0</v>
      </c>
      <c r="P7">
        <f>IF($B$25,0,IFERROR(GETPIVOTDATA(""&amp;P$1,ControlM3!$B$39,"Day",$I7),0))</f>
        <v>0</v>
      </c>
      <c r="Q7">
        <f>IF($B$26,0,IFERROR(GETPIVOTDATA(""&amp;Q$1,ControlM3!$B$39,"Day",$I7),0))</f>
        <v>0</v>
      </c>
    </row>
    <row r="8" spans="1:17" x14ac:dyDescent="0.25">
      <c r="A8" t="s">
        <v>23</v>
      </c>
      <c r="B8" s="10">
        <f>GETPIVOTDATA("Average of EPC",ControlM3!$K$4)</f>
        <v>0.6456774193548388</v>
      </c>
      <c r="C8" s="10">
        <f>1-B8</f>
        <v>0.3543225806451612</v>
      </c>
      <c r="D8" s="10">
        <f>$D$4</f>
        <v>0.2</v>
      </c>
      <c r="E8" t="str">
        <f>A8&amp;" "&amp;TEXT(B8,"0%")</f>
        <v>EPC 65%</v>
      </c>
      <c r="G8" t="s">
        <v>13</v>
      </c>
      <c r="I8">
        <f>IF(ISNUMBER(ControlM3!B46),ControlM3!B46,"")</f>
        <v>7</v>
      </c>
      <c r="J8" s="17">
        <f>IFERROR(IF($H$2,NA(),GETPIVOTDATA(""&amp;$J$1,ControlM3!$B$39,"Day",I8))-SUM(N8:Q8),0)</f>
        <v>382.4</v>
      </c>
      <c r="K8" s="17">
        <f>IFERROR(GETPIVOTDATA(""&amp;$J$1,ControlM3!$B$3,"Day",I8)-SUM(N8:Q8),0)</f>
        <v>382.4</v>
      </c>
      <c r="L8">
        <f>GETPIVOTDATA(""&amp;$L$1,ControlM3!$B$39,"Day",I8)</f>
        <v>0</v>
      </c>
      <c r="M8" s="17">
        <f t="shared" si="0"/>
        <v>0</v>
      </c>
      <c r="N8">
        <f>IF($B$23,0,IFERROR(GETPIVOTDATA(""&amp;N$1,ControlM3!$B$39,"Day",$I8),0))</f>
        <v>0</v>
      </c>
      <c r="O8">
        <f>IF($B$24,0,IFERROR(GETPIVOTDATA(""&amp;O$1,ControlM3!$B$39,"Day",$I8),0))</f>
        <v>0</v>
      </c>
      <c r="P8">
        <f>IF($B$25,0,IFERROR(GETPIVOTDATA(""&amp;P$1,ControlM3!$B$39,"Day",$I8),0))</f>
        <v>0</v>
      </c>
      <c r="Q8">
        <f>IF($B$26,0,IFERROR(GETPIVOTDATA(""&amp;Q$1,ControlM3!$B$39,"Day",$I8),0))</f>
        <v>0</v>
      </c>
    </row>
    <row r="9" spans="1:17" x14ac:dyDescent="0.25">
      <c r="A9" t="s">
        <v>22</v>
      </c>
      <c r="B9" s="10">
        <f>GETPIVOTDATA("Average of APR",ControlM3!$K$4)</f>
        <v>0.62038709677419346</v>
      </c>
      <c r="C9" s="10">
        <f>1-B9</f>
        <v>0.37961290322580654</v>
      </c>
      <c r="D9" s="10">
        <f>$D$4</f>
        <v>0.2</v>
      </c>
      <c r="E9" t="str">
        <f>A9&amp;" "&amp;TEXT(B9,"0%")</f>
        <v>APR 62%</v>
      </c>
      <c r="G9" t="s">
        <v>14</v>
      </c>
      <c r="I9">
        <f>IF(ISNUMBER(ControlM3!B47),ControlM3!B47,"")</f>
        <v>8</v>
      </c>
      <c r="J9" s="17">
        <f>IFERROR(IF($H$2,NA(),GETPIVOTDATA(""&amp;$J$1,ControlM3!$B$39,"Day",I9))-SUM(N9:Q9),0)</f>
        <v>395.20000000000016</v>
      </c>
      <c r="K9" s="17">
        <f>IFERROR(GETPIVOTDATA(""&amp;$J$1,ControlM3!$B$3,"Day",I9)-SUM(N9:Q9),0)</f>
        <v>395.20000000000016</v>
      </c>
      <c r="L9">
        <f>GETPIVOTDATA(""&amp;$L$1,ControlM3!$B$39,"Day",I9)</f>
        <v>0</v>
      </c>
      <c r="M9" s="17">
        <f t="shared" si="0"/>
        <v>0</v>
      </c>
      <c r="N9">
        <f>IF($B$23,0,IFERROR(GETPIVOTDATA(""&amp;N$1,ControlM3!$B$39,"Day",$I9),0))</f>
        <v>0</v>
      </c>
      <c r="O9">
        <f>IF($B$24,0,IFERROR(GETPIVOTDATA(""&amp;O$1,ControlM3!$B$39,"Day",$I9),0))</f>
        <v>0</v>
      </c>
      <c r="P9">
        <f>IF($B$25,0,IFERROR(GETPIVOTDATA(""&amp;P$1,ControlM3!$B$39,"Day",$I9),0))</f>
        <v>0</v>
      </c>
      <c r="Q9">
        <f>IF($B$26,0,IFERROR(GETPIVOTDATA(""&amp;Q$1,ControlM3!$B$39,"Day",$I9),0))</f>
        <v>0</v>
      </c>
    </row>
    <row r="10" spans="1:17" x14ac:dyDescent="0.25">
      <c r="A10" t="s">
        <v>27</v>
      </c>
      <c r="B10" s="11" t="s">
        <v>24</v>
      </c>
      <c r="C10" s="11" t="s">
        <v>25</v>
      </c>
      <c r="G10" t="s">
        <v>15</v>
      </c>
      <c r="I10">
        <f>IF(ISNUMBER(ControlM3!B48),ControlM3!B48,"")</f>
        <v>9</v>
      </c>
      <c r="J10" s="17">
        <f>IFERROR(IF($H$2,NA(),GETPIVOTDATA(""&amp;$J$1,ControlM3!$B$39,"Day",I10))-SUM(N10:Q10),0)</f>
        <v>350.4000000000002</v>
      </c>
      <c r="K10" s="17">
        <f>IFERROR(GETPIVOTDATA(""&amp;$J$1,ControlM3!$B$3,"Day",I10)-SUM(N10:Q10),0)</f>
        <v>350.4000000000002</v>
      </c>
      <c r="L10">
        <f>GETPIVOTDATA(""&amp;$L$1,ControlM3!$B$39,"Day",I10)</f>
        <v>0</v>
      </c>
      <c r="M10" s="17">
        <f t="shared" si="0"/>
        <v>0</v>
      </c>
      <c r="N10">
        <f>IF($B$23,0,IFERROR(GETPIVOTDATA(""&amp;N$1,ControlM3!$B$39,"Day",$I10),0))</f>
        <v>0</v>
      </c>
      <c r="O10">
        <f>IF($B$24,0,IFERROR(GETPIVOTDATA(""&amp;O$1,ControlM3!$B$39,"Day",$I10),0))</f>
        <v>0</v>
      </c>
      <c r="P10">
        <f>IF($B$25,0,IFERROR(GETPIVOTDATA(""&amp;P$1,ControlM3!$B$39,"Day",$I10),0))</f>
        <v>0</v>
      </c>
      <c r="Q10">
        <f>IF($B$26,0,IFERROR(GETPIVOTDATA(""&amp;Q$1,ControlM3!$B$39,"Day",$I10),0))</f>
        <v>0</v>
      </c>
    </row>
    <row r="11" spans="1:17" x14ac:dyDescent="0.25">
      <c r="A11" s="10">
        <f>AVERAGE(B5:B9)</f>
        <v>0.54038709677419361</v>
      </c>
      <c r="B11" s="12">
        <f>SIN(B9/SUM(B9:D9)*2*PI())*-1*ABS(C12)</f>
        <v>0.10654397794471614</v>
      </c>
      <c r="C11" s="12">
        <f>COS((1-B9/SUM(B9:D9))*2*PI())*-1*ABS(C12)</f>
        <v>0.99430799089804955</v>
      </c>
      <c r="D11" s="13"/>
      <c r="G11" t="s">
        <v>16</v>
      </c>
      <c r="I11">
        <f>IF(ISNUMBER(ControlM3!B49),ControlM3!B49,"")</f>
        <v>10</v>
      </c>
      <c r="J11" s="17">
        <f>IFERROR(IF($H$2,NA(),GETPIVOTDATA(""&amp;$J$1,ControlM3!$B$39,"Day",I11))-SUM(N11:Q11),0)</f>
        <v>409.6</v>
      </c>
      <c r="K11" s="17">
        <f>IFERROR(GETPIVOTDATA(""&amp;$J$1,ControlM3!$B$3,"Day",I11)-SUM(N11:Q11),0)</f>
        <v>409.6</v>
      </c>
      <c r="L11">
        <f>GETPIVOTDATA(""&amp;$L$1,ControlM3!$B$39,"Day",I11)</f>
        <v>0</v>
      </c>
      <c r="M11" s="17">
        <f t="shared" si="0"/>
        <v>0</v>
      </c>
      <c r="N11">
        <f>IF($B$23,0,IFERROR(GETPIVOTDATA(""&amp;N$1,ControlM3!$B$39,"Day",$I11),0))</f>
        <v>0</v>
      </c>
      <c r="O11">
        <f>IF($B$24,0,IFERROR(GETPIVOTDATA(""&amp;O$1,ControlM3!$B$39,"Day",$I11),0))</f>
        <v>0</v>
      </c>
      <c r="P11">
        <f>IF($B$25,0,IFERROR(GETPIVOTDATA(""&amp;P$1,ControlM3!$B$39,"Day",$I11),0))</f>
        <v>0</v>
      </c>
      <c r="Q11">
        <f>IF($B$26,0,IFERROR(GETPIVOTDATA(""&amp;Q$1,ControlM3!$B$39,"Day",$I11),0))</f>
        <v>0</v>
      </c>
    </row>
    <row r="12" spans="1:17" x14ac:dyDescent="0.25">
      <c r="B12" s="12">
        <v>0</v>
      </c>
      <c r="C12" s="12">
        <v>-1</v>
      </c>
      <c r="E12" s="10"/>
      <c r="F12" s="10"/>
      <c r="G12" t="s">
        <v>17</v>
      </c>
      <c r="I12">
        <f>IF(ISNUMBER(ControlM3!B50),ControlM3!B50,"")</f>
        <v>11</v>
      </c>
      <c r="J12" s="17">
        <f>IFERROR(IF($H$2,NA(),GETPIVOTDATA(""&amp;$J$1,ControlM3!$B$39,"Day",I12))-SUM(N12:Q12),0)</f>
        <v>332.00000000000011</v>
      </c>
      <c r="K12" s="17">
        <f>IFERROR(GETPIVOTDATA(""&amp;$J$1,ControlM3!$B$3,"Day",I12)-SUM(N12:Q12),0)</f>
        <v>332.00000000000011</v>
      </c>
      <c r="L12">
        <f>GETPIVOTDATA(""&amp;$L$1,ControlM3!$B$39,"Day",I12)</f>
        <v>0</v>
      </c>
      <c r="M12" s="17">
        <f t="shared" si="0"/>
        <v>0</v>
      </c>
      <c r="N12">
        <f>IF($B$23,0,IFERROR(GETPIVOTDATA(""&amp;N$1,ControlM3!$B$39,"Day",$I12),0))</f>
        <v>0</v>
      </c>
      <c r="O12">
        <f>IF($B$24,0,IFERROR(GETPIVOTDATA(""&amp;O$1,ControlM3!$B$39,"Day",$I12),0))</f>
        <v>0</v>
      </c>
      <c r="P12">
        <f>IF($B$25,0,IFERROR(GETPIVOTDATA(""&amp;P$1,ControlM3!$B$39,"Day",$I12),0))</f>
        <v>0</v>
      </c>
      <c r="Q12">
        <f>IF($B$26,0,IFERROR(GETPIVOTDATA(""&amp;Q$1,ControlM3!$B$39,"Day",$I12),0))</f>
        <v>0</v>
      </c>
    </row>
    <row r="13" spans="1:17" x14ac:dyDescent="0.25">
      <c r="B13" s="11">
        <f>SIN(B8/SUM(B8:D8)*2*PI())*-1*ABS(C14)</f>
        <v>0.21320356034020341</v>
      </c>
      <c r="C13" s="11">
        <f>COS((1-B8/SUM(B8:D8))*2*PI())*-1*ABS(C14)</f>
        <v>0.87438220582206561</v>
      </c>
      <c r="D13" s="13"/>
      <c r="E13" s="10"/>
      <c r="F13" s="10"/>
      <c r="G13" t="s">
        <v>18</v>
      </c>
      <c r="I13">
        <f>IF(ISNUMBER(ControlM3!B51),ControlM3!B51,"")</f>
        <v>12</v>
      </c>
      <c r="J13" s="17">
        <f>IFERROR(IF($H$2,NA(),GETPIVOTDATA(""&amp;$J$1,ControlM3!$B$39,"Day",I13))-SUM(N13:Q13),0)</f>
        <v>350.4</v>
      </c>
      <c r="K13" s="17">
        <f>IFERROR(GETPIVOTDATA(""&amp;$J$1,ControlM3!$B$3,"Day",I13)-SUM(N13:Q13),0)</f>
        <v>350.4</v>
      </c>
      <c r="L13">
        <f>GETPIVOTDATA(""&amp;$L$1,ControlM3!$B$39,"Day",I13)</f>
        <v>0</v>
      </c>
      <c r="M13" s="17">
        <f t="shared" si="0"/>
        <v>0</v>
      </c>
      <c r="N13">
        <f>IF($B$23,0,IFERROR(GETPIVOTDATA(""&amp;N$1,ControlM3!$B$39,"Day",$I13),0))</f>
        <v>0</v>
      </c>
      <c r="O13">
        <f>IF($B$24,0,IFERROR(GETPIVOTDATA(""&amp;O$1,ControlM3!$B$39,"Day",$I13),0))</f>
        <v>0</v>
      </c>
      <c r="P13">
        <f>IF($B$25,0,IFERROR(GETPIVOTDATA(""&amp;P$1,ControlM3!$B$39,"Day",$I13),0))</f>
        <v>0</v>
      </c>
      <c r="Q13">
        <f>IF($B$26,0,IFERROR(GETPIVOTDATA(""&amp;Q$1,ControlM3!$B$39,"Day",$I13),0))</f>
        <v>0</v>
      </c>
    </row>
    <row r="14" spans="1:17" x14ac:dyDescent="0.25">
      <c r="B14" s="11">
        <v>0</v>
      </c>
      <c r="C14" s="11">
        <v>-0.9</v>
      </c>
      <c r="I14">
        <f>IF(ISNUMBER(ControlM3!B52),ControlM3!B52,"")</f>
        <v>13</v>
      </c>
      <c r="J14" s="17">
        <f>IFERROR(IF($H$2,NA(),GETPIVOTDATA(""&amp;$J$1,ControlM3!$B$39,"Day",I14))-SUM(N14:Q14),0)</f>
        <v>390.4</v>
      </c>
      <c r="K14" s="17">
        <f>IFERROR(GETPIVOTDATA(""&amp;$J$1,ControlM3!$B$3,"Day",I14)-SUM(N14:Q14),0)</f>
        <v>390.4</v>
      </c>
      <c r="L14">
        <f>GETPIVOTDATA(""&amp;$L$1,ControlM3!$B$39,"Day",I14)</f>
        <v>0</v>
      </c>
      <c r="M14" s="17">
        <f t="shared" si="0"/>
        <v>0</v>
      </c>
      <c r="N14">
        <f>IF($B$23,0,IFERROR(GETPIVOTDATA(""&amp;N$1,ControlM3!$B$39,"Day",$I14),0))</f>
        <v>0</v>
      </c>
      <c r="O14">
        <f>IF($B$24,0,IFERROR(GETPIVOTDATA(""&amp;O$1,ControlM3!$B$39,"Day",$I14),0))</f>
        <v>0</v>
      </c>
      <c r="P14">
        <f>IF($B$25,0,IFERROR(GETPIVOTDATA(""&amp;P$1,ControlM3!$B$39,"Day",$I14),0))</f>
        <v>0</v>
      </c>
      <c r="Q14">
        <f>IF($B$26,0,IFERROR(GETPIVOTDATA(""&amp;Q$1,ControlM3!$B$39,"Day",$I14),0))</f>
        <v>0</v>
      </c>
    </row>
    <row r="15" spans="1:17" x14ac:dyDescent="0.25">
      <c r="B15" s="11">
        <f>SIN(B7/SUM(B7:D7)*2*PI())*-1*ABS(C16)</f>
        <v>-7.447947660908727E-2</v>
      </c>
      <c r="C15" s="11">
        <f>COS((1-B7/SUM(B7:D7))*2*PI())*-1*ABS(C16)</f>
        <v>0.79652545945753461</v>
      </c>
      <c r="D15" s="13"/>
      <c r="I15">
        <f>IF(ISNUMBER(ControlM3!B53),ControlM3!B53,"")</f>
        <v>14</v>
      </c>
      <c r="J15" s="17">
        <f>IFERROR(IF($H$2,NA(),GETPIVOTDATA(""&amp;$J$1,ControlM3!$B$39,"Day",I15))-SUM(N15:Q15),0)</f>
        <v>317.60000000000014</v>
      </c>
      <c r="K15" s="17">
        <f>IFERROR(GETPIVOTDATA(""&amp;$J$1,ControlM3!$B$3,"Day",I15)-SUM(N15:Q15),0)</f>
        <v>317.60000000000014</v>
      </c>
      <c r="L15">
        <f>GETPIVOTDATA(""&amp;$L$1,ControlM3!$B$39,"Day",I15)</f>
        <v>0</v>
      </c>
      <c r="M15" s="17">
        <f t="shared" si="0"/>
        <v>0</v>
      </c>
      <c r="N15">
        <f>IF($B$23,0,IFERROR(GETPIVOTDATA(""&amp;N$1,ControlM3!$B$39,"Day",$I15),0))</f>
        <v>0</v>
      </c>
      <c r="O15">
        <f>IF($B$24,0,IFERROR(GETPIVOTDATA(""&amp;O$1,ControlM3!$B$39,"Day",$I15),0))</f>
        <v>0</v>
      </c>
      <c r="P15">
        <f>IF($B$25,0,IFERROR(GETPIVOTDATA(""&amp;P$1,ControlM3!$B$39,"Day",$I15),0))</f>
        <v>0</v>
      </c>
      <c r="Q15">
        <f>IF($B$26,0,IFERROR(GETPIVOTDATA(""&amp;Q$1,ControlM3!$B$39,"Day",$I15),0))</f>
        <v>0</v>
      </c>
    </row>
    <row r="16" spans="1:17" x14ac:dyDescent="0.25">
      <c r="B16" s="11">
        <v>0</v>
      </c>
      <c r="C16" s="11">
        <v>-0.8</v>
      </c>
      <c r="I16">
        <f>IF(ISNUMBER(ControlM3!B54),ControlM3!B54,"")</f>
        <v>15</v>
      </c>
      <c r="J16" s="17">
        <f>IFERROR(IF($H$2,NA(),GETPIVOTDATA(""&amp;$J$1,ControlM3!$B$39,"Day",I16))-SUM(N16:Q16),0)</f>
        <v>310.40000000000003</v>
      </c>
      <c r="K16" s="17">
        <f>IFERROR(GETPIVOTDATA(""&amp;$J$1,ControlM3!$B$3,"Day",I16)-SUM(N16:Q16),0)</f>
        <v>310.40000000000003</v>
      </c>
      <c r="L16">
        <f>GETPIVOTDATA(""&amp;$L$1,ControlM3!$B$39,"Day",I16)</f>
        <v>0</v>
      </c>
      <c r="M16" s="17">
        <f t="shared" si="0"/>
        <v>0</v>
      </c>
      <c r="N16">
        <f>IF($B$23,0,IFERROR(GETPIVOTDATA(""&amp;N$1,ControlM3!$B$39,"Day",$I16),0))</f>
        <v>0</v>
      </c>
      <c r="O16">
        <f>IF($B$24,0,IFERROR(GETPIVOTDATA(""&amp;O$1,ControlM3!$B$39,"Day",$I16),0))</f>
        <v>0</v>
      </c>
      <c r="P16">
        <f>IF($B$25,0,IFERROR(GETPIVOTDATA(""&amp;P$1,ControlM3!$B$39,"Day",$I16),0))</f>
        <v>0</v>
      </c>
      <c r="Q16">
        <f>IF($B$26,0,IFERROR(GETPIVOTDATA(""&amp;Q$1,ControlM3!$B$39,"Day",$I16),0))</f>
        <v>0</v>
      </c>
    </row>
    <row r="17" spans="1:17" x14ac:dyDescent="0.25">
      <c r="B17" s="11">
        <f>SIN(B6/SUM(B6:D6)*2*PI())*-1*ABS(C18)</f>
        <v>-0.47572456803585639</v>
      </c>
      <c r="C17" s="11">
        <f>COS((1-B6/SUM(B6:D6))*2*PI())*-1*ABS(C18)</f>
        <v>0.51350378320621737</v>
      </c>
      <c r="D17" s="13"/>
      <c r="I17">
        <f>IF(ISNUMBER(ControlM3!B55),ControlM3!B55,"")</f>
        <v>16</v>
      </c>
      <c r="J17" s="17">
        <f>IFERROR(IF($H$2,NA(),GETPIVOTDATA(""&amp;$J$1,ControlM3!$B$39,"Day",I17))-SUM(N17:Q17),0)</f>
        <v>337.6</v>
      </c>
      <c r="K17" s="17">
        <f>IFERROR(GETPIVOTDATA(""&amp;$J$1,ControlM3!$B$3,"Day",I17)-SUM(N17:Q17),0)</f>
        <v>337.6</v>
      </c>
      <c r="L17">
        <f>GETPIVOTDATA(""&amp;$L$1,ControlM3!$B$39,"Day",I17)</f>
        <v>1</v>
      </c>
      <c r="M17" s="17">
        <f t="shared" si="0"/>
        <v>0</v>
      </c>
      <c r="N17">
        <f>IF($B$23,0,IFERROR(GETPIVOTDATA(""&amp;N$1,ControlM3!$B$39,"Day",$I17),0))</f>
        <v>0</v>
      </c>
      <c r="O17">
        <f>IF($B$24,0,IFERROR(GETPIVOTDATA(""&amp;O$1,ControlM3!$B$39,"Day",$I17),0))</f>
        <v>0</v>
      </c>
      <c r="P17">
        <f>IF($B$25,0,IFERROR(GETPIVOTDATA(""&amp;P$1,ControlM3!$B$39,"Day",$I17),0))</f>
        <v>0</v>
      </c>
      <c r="Q17">
        <f>IF($B$26,0,IFERROR(GETPIVOTDATA(""&amp;Q$1,ControlM3!$B$39,"Day",$I17),0))</f>
        <v>0</v>
      </c>
    </row>
    <row r="18" spans="1:17" x14ac:dyDescent="0.25">
      <c r="B18" s="11">
        <v>0</v>
      </c>
      <c r="C18" s="11">
        <v>-0.7</v>
      </c>
      <c r="I18">
        <f>IF(ISNUMBER(ControlM3!B56),ControlM3!B56,"")</f>
        <v>17</v>
      </c>
      <c r="J18" s="17">
        <f>IFERROR(IF($H$2,NA(),GETPIVOTDATA(""&amp;$J$1,ControlM3!$B$39,"Day",I18))-SUM(N18:Q18),0)</f>
        <v>445.60000000000008</v>
      </c>
      <c r="K18" s="17">
        <f>IFERROR(GETPIVOTDATA(""&amp;$J$1,ControlM3!$B$3,"Day",I18)-SUM(N18:Q18),0)</f>
        <v>445.60000000000008</v>
      </c>
      <c r="L18">
        <f>GETPIVOTDATA(""&amp;$L$1,ControlM3!$B$39,"Day",I18)</f>
        <v>0</v>
      </c>
      <c r="M18" s="17">
        <f t="shared" si="0"/>
        <v>0</v>
      </c>
      <c r="N18">
        <f>IF($B$23,0,IFERROR(GETPIVOTDATA(""&amp;N$1,ControlM3!$B$39,"Day",$I18),0))</f>
        <v>0</v>
      </c>
      <c r="O18">
        <f>IF($B$24,0,IFERROR(GETPIVOTDATA(""&amp;O$1,ControlM3!$B$39,"Day",$I18),0))</f>
        <v>0</v>
      </c>
      <c r="P18">
        <f>IF($B$25,0,IFERROR(GETPIVOTDATA(""&amp;P$1,ControlM3!$B$39,"Day",$I18),0))</f>
        <v>0</v>
      </c>
      <c r="Q18">
        <f>IF($B$26,0,IFERROR(GETPIVOTDATA(""&amp;Q$1,ControlM3!$B$39,"Day",$I18),0))</f>
        <v>0</v>
      </c>
    </row>
    <row r="19" spans="1:17" x14ac:dyDescent="0.25">
      <c r="B19" s="11">
        <f>SIN(B5/SUM(B5:D5)*2*PI())*-1*ABS(C20)</f>
        <v>-0.52519706762563145</v>
      </c>
      <c r="C19" s="11">
        <f>COS((1-B5/SUM(B5:D5))*2*PI())*-1*ABS(C20)</f>
        <v>0.29011728689865718</v>
      </c>
      <c r="D19" s="13"/>
      <c r="I19">
        <f>IF(ISNUMBER(ControlM3!B57),ControlM3!B57,"")</f>
        <v>18</v>
      </c>
      <c r="J19" s="17">
        <f>IFERROR(IF($H$2,NA(),GETPIVOTDATA(""&amp;$J$1,ControlM3!$B$39,"Day",I19))-SUM(N19:Q19),0)</f>
        <v>376.8</v>
      </c>
      <c r="K19" s="17">
        <f>IFERROR(GETPIVOTDATA(""&amp;$J$1,ControlM3!$B$3,"Day",I19)-SUM(N19:Q19),0)</f>
        <v>376.8</v>
      </c>
      <c r="L19">
        <f>GETPIVOTDATA(""&amp;$L$1,ControlM3!$B$39,"Day",I19)</f>
        <v>0</v>
      </c>
      <c r="M19" s="17">
        <f t="shared" si="0"/>
        <v>0</v>
      </c>
      <c r="N19">
        <f>IF($B$23,0,IFERROR(GETPIVOTDATA(""&amp;N$1,ControlM3!$B$39,"Day",$I19),0))</f>
        <v>0</v>
      </c>
      <c r="O19">
        <f>IF($B$24,0,IFERROR(GETPIVOTDATA(""&amp;O$1,ControlM3!$B$39,"Day",$I19),0))</f>
        <v>0</v>
      </c>
      <c r="P19">
        <f>IF($B$25,0,IFERROR(GETPIVOTDATA(""&amp;P$1,ControlM3!$B$39,"Day",$I19),0))</f>
        <v>0</v>
      </c>
      <c r="Q19">
        <f>IF($B$26,0,IFERROR(GETPIVOTDATA(""&amp;Q$1,ControlM3!$B$39,"Day",$I19),0))</f>
        <v>0</v>
      </c>
    </row>
    <row r="20" spans="1:17" x14ac:dyDescent="0.25">
      <c r="B20" s="11">
        <v>0</v>
      </c>
      <c r="C20" s="11">
        <v>-0.6</v>
      </c>
      <c r="I20">
        <f>IF(ISNUMBER(ControlM3!B58),ControlM3!B58,"")</f>
        <v>19</v>
      </c>
      <c r="J20" s="17">
        <f>IFERROR(IF($H$2,NA(),GETPIVOTDATA(""&amp;$J$1,ControlM3!$B$39,"Day",I20))-SUM(N20:Q20),0)</f>
        <v>320.00000000000006</v>
      </c>
      <c r="K20" s="17">
        <f>IFERROR(GETPIVOTDATA(""&amp;$J$1,ControlM3!$B$3,"Day",I20)-SUM(N20:Q20),0)</f>
        <v>320.00000000000006</v>
      </c>
      <c r="L20">
        <f>GETPIVOTDATA(""&amp;$L$1,ControlM3!$B$39,"Day",I20)</f>
        <v>0</v>
      </c>
      <c r="M20" s="17">
        <f t="shared" si="0"/>
        <v>0</v>
      </c>
      <c r="N20">
        <f>IF($B$23,0,IFERROR(GETPIVOTDATA(""&amp;N$1,ControlM3!$B$39,"Day",$I20),0))</f>
        <v>0</v>
      </c>
      <c r="O20">
        <f>IF($B$24,0,IFERROR(GETPIVOTDATA(""&amp;O$1,ControlM3!$B$39,"Day",$I20),0))</f>
        <v>0</v>
      </c>
      <c r="P20">
        <f>IF($B$25,0,IFERROR(GETPIVOTDATA(""&amp;P$1,ControlM3!$B$39,"Day",$I20),0))</f>
        <v>0</v>
      </c>
      <c r="Q20">
        <f>IF($B$26,0,IFERROR(GETPIVOTDATA(""&amp;Q$1,ControlM3!$B$39,"Day",$I20),0))</f>
        <v>0</v>
      </c>
    </row>
    <row r="21" spans="1:17" x14ac:dyDescent="0.25">
      <c r="I21">
        <f>IF(ISNUMBER(ControlM3!B59),ControlM3!B59,"")</f>
        <v>20</v>
      </c>
      <c r="J21" s="17">
        <f>IFERROR(IF($H$2,NA(),GETPIVOTDATA(""&amp;$J$1,ControlM3!$B$39,"Day",I21))-SUM(N21:Q21),0)</f>
        <v>380.8</v>
      </c>
      <c r="K21" s="17">
        <f>IFERROR(GETPIVOTDATA(""&amp;$J$1,ControlM3!$B$3,"Day",I21)-SUM(N21:Q21),0)</f>
        <v>380.8</v>
      </c>
      <c r="L21">
        <f>GETPIVOTDATA(""&amp;$L$1,ControlM3!$B$39,"Day",I21)</f>
        <v>0</v>
      </c>
      <c r="M21" s="17">
        <f t="shared" si="0"/>
        <v>0</v>
      </c>
      <c r="N21">
        <f>IF($B$23,0,IFERROR(GETPIVOTDATA(""&amp;N$1,ControlM3!$B$39,"Day",$I21),0))</f>
        <v>0</v>
      </c>
      <c r="O21">
        <f>IF($B$24,0,IFERROR(GETPIVOTDATA(""&amp;O$1,ControlM3!$B$39,"Day",$I21),0))</f>
        <v>0</v>
      </c>
      <c r="P21">
        <f>IF($B$25,0,IFERROR(GETPIVOTDATA(""&amp;P$1,ControlM3!$B$39,"Day",$I21),0))</f>
        <v>0</v>
      </c>
      <c r="Q21">
        <f>IF($B$26,0,IFERROR(GETPIVOTDATA(""&amp;Q$1,ControlM3!$B$39,"Day",$I21),0))</f>
        <v>0</v>
      </c>
    </row>
    <row r="22" spans="1:17" x14ac:dyDescent="0.25">
      <c r="I22">
        <f>IF(ISNUMBER(ControlM3!B60),ControlM3!B60,"")</f>
        <v>21</v>
      </c>
      <c r="J22" s="17">
        <f>IFERROR(IF($H$2,NA(),GETPIVOTDATA(""&amp;$J$1,ControlM3!$B$39,"Day",I22))-SUM(N22:Q22),0)</f>
        <v>440.8</v>
      </c>
      <c r="K22" s="17">
        <f>IFERROR(GETPIVOTDATA(""&amp;$J$1,ControlM3!$B$3,"Day",I22)-SUM(N22:Q22),0)</f>
        <v>440.8</v>
      </c>
      <c r="L22">
        <f>GETPIVOTDATA(""&amp;$L$1,ControlM3!$B$39,"Day",I22)</f>
        <v>0</v>
      </c>
      <c r="M22" s="17">
        <f t="shared" si="0"/>
        <v>0</v>
      </c>
      <c r="N22">
        <f>IF($B$23,0,IFERROR(GETPIVOTDATA(""&amp;N$1,ControlM3!$B$39,"Day",$I22),0))</f>
        <v>0</v>
      </c>
      <c r="O22">
        <f>IF($B$24,0,IFERROR(GETPIVOTDATA(""&amp;O$1,ControlM3!$B$39,"Day",$I22),0))</f>
        <v>0</v>
      </c>
      <c r="P22">
        <f>IF($B$25,0,IFERROR(GETPIVOTDATA(""&amp;P$1,ControlM3!$B$39,"Day",$I22),0))</f>
        <v>0</v>
      </c>
      <c r="Q22">
        <f>IF($B$26,0,IFERROR(GETPIVOTDATA(""&amp;Q$1,ControlM3!$B$39,"Day",$I22),0))</f>
        <v>0</v>
      </c>
    </row>
    <row r="23" spans="1:17" x14ac:dyDescent="0.25">
      <c r="A23" s="5" t="s">
        <v>50</v>
      </c>
      <c r="B23" t="b">
        <v>1</v>
      </c>
      <c r="C23" t="str">
        <f>IF(B23,$A$27,"")</f>
        <v>▮</v>
      </c>
      <c r="I23">
        <f>IF(ISNUMBER(ControlM3!B61),ControlM3!B61,"")</f>
        <v>22</v>
      </c>
      <c r="J23" s="17">
        <f>IFERROR(IF($H$2,NA(),GETPIVOTDATA(""&amp;$J$1,ControlM3!$B$39,"Day",I23))-SUM(N23:Q23),0)</f>
        <v>392</v>
      </c>
      <c r="K23" s="17">
        <f>IFERROR(GETPIVOTDATA(""&amp;$J$1,ControlM3!$B$3,"Day",I23)-SUM(N23:Q23),0)</f>
        <v>392</v>
      </c>
      <c r="L23">
        <f>GETPIVOTDATA(""&amp;$L$1,ControlM3!$B$39,"Day",I23)</f>
        <v>0</v>
      </c>
      <c r="M23" s="17">
        <f t="shared" si="0"/>
        <v>0</v>
      </c>
      <c r="N23">
        <f>IF($B$23,0,IFERROR(GETPIVOTDATA(""&amp;N$1,ControlM3!$B$39,"Day",$I23),0))</f>
        <v>0</v>
      </c>
      <c r="O23">
        <f>IF($B$24,0,IFERROR(GETPIVOTDATA(""&amp;O$1,ControlM3!$B$39,"Day",$I23),0))</f>
        <v>0</v>
      </c>
      <c r="P23">
        <f>IF($B$25,0,IFERROR(GETPIVOTDATA(""&amp;P$1,ControlM3!$B$39,"Day",$I23),0))</f>
        <v>0</v>
      </c>
      <c r="Q23">
        <f>IF($B$26,0,IFERROR(GETPIVOTDATA(""&amp;Q$1,ControlM3!$B$39,"Day",$I23),0))</f>
        <v>0</v>
      </c>
    </row>
    <row r="24" spans="1:17" x14ac:dyDescent="0.25">
      <c r="A24" s="5" t="s">
        <v>51</v>
      </c>
      <c r="B24" t="b">
        <v>1</v>
      </c>
      <c r="C24" t="str">
        <f>IF(B24,$A$27,"")</f>
        <v>▮</v>
      </c>
      <c r="I24">
        <f>IF(ISNUMBER(ControlM3!B62),ControlM3!B62,"")</f>
        <v>23</v>
      </c>
      <c r="J24" s="17">
        <f>IFERROR(IF($H$2,NA(),GETPIVOTDATA(""&amp;$J$1,ControlM3!$B$39,"Day",I24))-SUM(N24:Q24),0)</f>
        <v>342.40000000000032</v>
      </c>
      <c r="K24" s="17">
        <f>IFERROR(GETPIVOTDATA(""&amp;$J$1,ControlM3!$B$3,"Day",I24)-SUM(N24:Q24),0)</f>
        <v>342.40000000000032</v>
      </c>
      <c r="L24">
        <f>GETPIVOTDATA(""&amp;$L$1,ControlM3!$B$39,"Day",I24)</f>
        <v>0</v>
      </c>
      <c r="M24" s="17">
        <f t="shared" si="0"/>
        <v>0</v>
      </c>
      <c r="N24">
        <f>IF($B$23,0,IFERROR(GETPIVOTDATA(""&amp;N$1,ControlM3!$B$39,"Day",$I24),0))</f>
        <v>0</v>
      </c>
      <c r="O24">
        <f>IF($B$24,0,IFERROR(GETPIVOTDATA(""&amp;O$1,ControlM3!$B$39,"Day",$I24),0))</f>
        <v>0</v>
      </c>
      <c r="P24">
        <f>IF($B$25,0,IFERROR(GETPIVOTDATA(""&amp;P$1,ControlM3!$B$39,"Day",$I24),0))</f>
        <v>0</v>
      </c>
      <c r="Q24">
        <f>IF($B$26,0,IFERROR(GETPIVOTDATA(""&amp;Q$1,ControlM3!$B$39,"Day",$I24),0))</f>
        <v>0</v>
      </c>
    </row>
    <row r="25" spans="1:17" x14ac:dyDescent="0.25">
      <c r="A25" s="5" t="s">
        <v>48</v>
      </c>
      <c r="B25" t="b">
        <v>1</v>
      </c>
      <c r="C25" t="str">
        <f>IF(B25,$A$27,"")</f>
        <v>▮</v>
      </c>
      <c r="I25">
        <f>IF(ISNUMBER(ControlM3!B63),ControlM3!B63,"")</f>
        <v>24</v>
      </c>
      <c r="J25" s="17">
        <f>IFERROR(IF($H$2,NA(),GETPIVOTDATA(""&amp;$J$1,ControlM3!$B$39,"Day",I25))-SUM(N25:Q25),0)</f>
        <v>400</v>
      </c>
      <c r="K25" s="17">
        <f>IFERROR(GETPIVOTDATA(""&amp;$J$1,ControlM3!$B$3,"Day",I25)-SUM(N25:Q25),0)</f>
        <v>400</v>
      </c>
      <c r="L25">
        <f>GETPIVOTDATA(""&amp;$L$1,ControlM3!$B$39,"Day",I25)</f>
        <v>0</v>
      </c>
      <c r="M25" s="17">
        <f t="shared" si="0"/>
        <v>0</v>
      </c>
      <c r="N25">
        <f>IF($B$23,0,IFERROR(GETPIVOTDATA(""&amp;N$1,ControlM3!$B$39,"Day",$I25),0))</f>
        <v>0</v>
      </c>
      <c r="O25">
        <f>IF($B$24,0,IFERROR(GETPIVOTDATA(""&amp;O$1,ControlM3!$B$39,"Day",$I25),0))</f>
        <v>0</v>
      </c>
      <c r="P25">
        <f>IF($B$25,0,IFERROR(GETPIVOTDATA(""&amp;P$1,ControlM3!$B$39,"Day",$I25),0))</f>
        <v>0</v>
      </c>
      <c r="Q25">
        <f>IF($B$26,0,IFERROR(GETPIVOTDATA(""&amp;Q$1,ControlM3!$B$39,"Day",$I25),0))</f>
        <v>0</v>
      </c>
    </row>
    <row r="26" spans="1:17" x14ac:dyDescent="0.25">
      <c r="A26" s="5" t="s">
        <v>49</v>
      </c>
      <c r="B26" t="b">
        <v>1</v>
      </c>
      <c r="C26" t="str">
        <f>IF(B26,$A$27,"")</f>
        <v>▮</v>
      </c>
      <c r="I26">
        <f>IF(ISNUMBER(ControlM3!B64),ControlM3!B64,"")</f>
        <v>25</v>
      </c>
      <c r="J26" s="17">
        <f>IFERROR(IF($H$2,NA(),GETPIVOTDATA(""&amp;$J$1,ControlM3!$B$39,"Day",I26))-SUM(N26:Q26),0)</f>
        <v>460.8</v>
      </c>
      <c r="K26" s="17">
        <f>IFERROR(GETPIVOTDATA(""&amp;$J$1,ControlM3!$B$3,"Day",I26)-SUM(N26:Q26),0)</f>
        <v>460.8</v>
      </c>
      <c r="L26">
        <f>GETPIVOTDATA(""&amp;$L$1,ControlM3!$B$39,"Day",I26)</f>
        <v>0</v>
      </c>
      <c r="M26" s="17">
        <f t="shared" si="0"/>
        <v>0</v>
      </c>
      <c r="N26">
        <f>IF($B$23,0,IFERROR(GETPIVOTDATA(""&amp;N$1,ControlM3!$B$39,"Day",$I26),0))</f>
        <v>0</v>
      </c>
      <c r="O26">
        <f>IF($B$24,0,IFERROR(GETPIVOTDATA(""&amp;O$1,ControlM3!$B$39,"Day",$I26),0))</f>
        <v>0</v>
      </c>
      <c r="P26">
        <f>IF($B$25,0,IFERROR(GETPIVOTDATA(""&amp;P$1,ControlM3!$B$39,"Day",$I26),0))</f>
        <v>0</v>
      </c>
      <c r="Q26">
        <f>IF($B$26,0,IFERROR(GETPIVOTDATA(""&amp;Q$1,ControlM3!$B$39,"Day",$I26),0))</f>
        <v>0</v>
      </c>
    </row>
    <row r="27" spans="1:17" x14ac:dyDescent="0.25">
      <c r="A27" s="5" t="s">
        <v>53</v>
      </c>
      <c r="I27">
        <f>IF(ISNUMBER(ControlM3!B65),ControlM3!B65,"")</f>
        <v>26</v>
      </c>
      <c r="J27" s="17">
        <f>IFERROR(IF($H$2,NA(),GETPIVOTDATA(""&amp;$J$1,ControlM3!$B$39,"Day",I27))-SUM(N27:Q27),0)</f>
        <v>403.20000000000005</v>
      </c>
      <c r="K27" s="17">
        <f>IFERROR(GETPIVOTDATA(""&amp;$J$1,ControlM3!$B$3,"Day",I27)-SUM(N27:Q27),0)</f>
        <v>403.20000000000005</v>
      </c>
      <c r="L27">
        <f>GETPIVOTDATA(""&amp;$L$1,ControlM3!$B$39,"Day",I27)</f>
        <v>0</v>
      </c>
      <c r="M27" s="17">
        <f t="shared" si="0"/>
        <v>0</v>
      </c>
      <c r="N27">
        <f>IF($B$23,0,IFERROR(GETPIVOTDATA(""&amp;N$1,ControlM3!$B$39,"Day",$I27),0))</f>
        <v>0</v>
      </c>
      <c r="O27">
        <f>IF($B$24,0,IFERROR(GETPIVOTDATA(""&amp;O$1,ControlM3!$B$39,"Day",$I27),0))</f>
        <v>0</v>
      </c>
      <c r="P27">
        <f>IF($B$25,0,IFERROR(GETPIVOTDATA(""&amp;P$1,ControlM3!$B$39,"Day",$I27),0))</f>
        <v>0</v>
      </c>
      <c r="Q27">
        <f>IF($B$26,0,IFERROR(GETPIVOTDATA(""&amp;Q$1,ControlM3!$B$39,"Day",$I27),0))</f>
        <v>0</v>
      </c>
    </row>
    <row r="28" spans="1:17" x14ac:dyDescent="0.25">
      <c r="I28">
        <f>IF(ISNUMBER(ControlM3!B66),ControlM3!B66,"")</f>
        <v>27</v>
      </c>
      <c r="J28" s="17">
        <f>IFERROR(IF($H$2,NA(),GETPIVOTDATA(""&amp;$J$1,ControlM3!$B$39,"Day",I28))-SUM(N28:Q28),0)</f>
        <v>440.80000000000007</v>
      </c>
      <c r="K28" s="17">
        <f>IFERROR(GETPIVOTDATA(""&amp;$J$1,ControlM3!$B$3,"Day",I28)-SUM(N28:Q28),0)</f>
        <v>440.80000000000007</v>
      </c>
      <c r="L28">
        <f>GETPIVOTDATA(""&amp;$L$1,ControlM3!$B$39,"Day",I28)</f>
        <v>0</v>
      </c>
      <c r="M28" s="17">
        <f t="shared" si="0"/>
        <v>0</v>
      </c>
      <c r="N28">
        <f>IF($B$23,0,IFERROR(GETPIVOTDATA(""&amp;N$1,ControlM3!$B$39,"Day",$I28),0))</f>
        <v>0</v>
      </c>
      <c r="O28">
        <f>IF($B$24,0,IFERROR(GETPIVOTDATA(""&amp;O$1,ControlM3!$B$39,"Day",$I28),0))</f>
        <v>0</v>
      </c>
      <c r="P28">
        <f>IF($B$25,0,IFERROR(GETPIVOTDATA(""&amp;P$1,ControlM3!$B$39,"Day",$I28),0))</f>
        <v>0</v>
      </c>
      <c r="Q28">
        <f>IF($B$26,0,IFERROR(GETPIVOTDATA(""&amp;Q$1,ControlM3!$B$39,"Day",$I28),0))</f>
        <v>0</v>
      </c>
    </row>
    <row r="29" spans="1:17" x14ac:dyDescent="0.25">
      <c r="A29" s="5" t="s">
        <v>63</v>
      </c>
      <c r="B29" s="7" t="s">
        <v>64</v>
      </c>
      <c r="C29" s="7" t="s">
        <v>65</v>
      </c>
      <c r="D29" s="5" t="s">
        <v>28</v>
      </c>
      <c r="I29">
        <f>IF(ISNUMBER(ControlM3!B67),ControlM3!B67,"")</f>
        <v>28</v>
      </c>
      <c r="J29" s="17">
        <f>IFERROR(IF($H$2,NA(),GETPIVOTDATA(""&amp;$J$1,ControlM3!$B$39,"Day",I29))-SUM(N29:Q29),0)</f>
        <v>304.80000000000007</v>
      </c>
      <c r="K29" s="17">
        <f>IFERROR(GETPIVOTDATA(""&amp;$J$1,ControlM3!$B$3,"Day",I29)-SUM(N29:Q29),0)</f>
        <v>304.80000000000007</v>
      </c>
      <c r="L29">
        <f>GETPIVOTDATA(""&amp;$L$1,ControlM3!$B$39,"Day",I29)</f>
        <v>0</v>
      </c>
      <c r="M29" s="17">
        <f t="shared" si="0"/>
        <v>0</v>
      </c>
      <c r="N29">
        <f>IF($B$23,0,IFERROR(GETPIVOTDATA(""&amp;N$1,ControlM3!$B$39,"Day",$I29),0))</f>
        <v>0</v>
      </c>
      <c r="O29">
        <f>IF($B$24,0,IFERROR(GETPIVOTDATA(""&amp;O$1,ControlM3!$B$39,"Day",$I29),0))</f>
        <v>0</v>
      </c>
      <c r="P29">
        <f>IF($B$25,0,IFERROR(GETPIVOTDATA(""&amp;P$1,ControlM3!$B$39,"Day",$I29),0))</f>
        <v>0</v>
      </c>
      <c r="Q29">
        <f>IF($B$26,0,IFERROR(GETPIVOTDATA(""&amp;Q$1,ControlM3!$B$39,"Day",$I29),0))</f>
        <v>0</v>
      </c>
    </row>
    <row r="30" spans="1:17" x14ac:dyDescent="0.25">
      <c r="A30" t="s">
        <v>57</v>
      </c>
      <c r="B30" s="10">
        <f>GETPIVOTDATA("Average of StrategyA",ControlM3!$K$11)</f>
        <v>0.56025806451612903</v>
      </c>
      <c r="C30" s="10">
        <f>GETPIVOTDATA("Average of StrategyC",ControlM3!$K$18)</f>
        <v>0.54477419354838719</v>
      </c>
      <c r="D30" t="str">
        <f>B29&amp;" "&amp;TEXT(B36,"0%")</f>
        <v>ADP 56%</v>
      </c>
      <c r="I30">
        <f>IF(ISNUMBER(ControlM3!B68),ControlM3!B68,"")</f>
        <v>29</v>
      </c>
      <c r="J30" s="17">
        <f>IFERROR(IF($H$2,NA(),GETPIVOTDATA(""&amp;$J$1,ControlM3!$B$39,"Day",I30))-SUM(N30:Q30),0)</f>
        <v>388.80000000000007</v>
      </c>
      <c r="K30" s="17">
        <f>IFERROR(GETPIVOTDATA(""&amp;$J$1,ControlM3!$B$3,"Day",I30)-SUM(N30:Q30),0)</f>
        <v>388.80000000000007</v>
      </c>
      <c r="L30">
        <f>GETPIVOTDATA(""&amp;$L$1,ControlM3!$B$39,"Day",I30)</f>
        <v>0</v>
      </c>
      <c r="M30" s="17">
        <f t="shared" si="0"/>
        <v>0</v>
      </c>
      <c r="N30">
        <f>IF($B$23,0,IFERROR(GETPIVOTDATA(""&amp;N$1,ControlM3!$B$39,"Day",$I30),0))</f>
        <v>0</v>
      </c>
      <c r="O30">
        <f>IF($B$24,0,IFERROR(GETPIVOTDATA(""&amp;O$1,ControlM3!$B$39,"Day",$I30),0))</f>
        <v>0</v>
      </c>
      <c r="P30">
        <f>IF($B$25,0,IFERROR(GETPIVOTDATA(""&amp;P$1,ControlM3!$B$39,"Day",$I30),0))</f>
        <v>0</v>
      </c>
      <c r="Q30">
        <f>IF($B$26,0,IFERROR(GETPIVOTDATA(""&amp;Q$1,ControlM3!$B$39,"Day",$I30),0))</f>
        <v>0</v>
      </c>
    </row>
    <row r="31" spans="1:17" x14ac:dyDescent="0.25">
      <c r="A31" t="s">
        <v>58</v>
      </c>
      <c r="B31" s="10">
        <f>GETPIVOTDATA("Average of TestingA",ControlM3!$K$11)</f>
        <v>0.53832258064516147</v>
      </c>
      <c r="C31" s="10">
        <f>GETPIVOTDATA("Average of TestingC",ControlM3!$K$18)</f>
        <v>0.63148387096774206</v>
      </c>
      <c r="D31" t="str">
        <f>C29&amp;" "&amp;TEXT(C36,"0%")</f>
        <v>CRM 58%</v>
      </c>
      <c r="I31">
        <f>IF(ISNUMBER(ControlM3!B69),ControlM3!B69,"")</f>
        <v>30</v>
      </c>
      <c r="J31" s="17">
        <f>IFERROR(IF($H$2,NA(),GETPIVOTDATA(""&amp;$J$1,ControlM3!$B$39,"Day",I31))-SUM(N31:Q31),0)</f>
        <v>402.4</v>
      </c>
      <c r="K31" s="17">
        <f>IFERROR(GETPIVOTDATA(""&amp;$J$1,ControlM3!$B$3,"Day",I31)-SUM(N31:Q31),0)</f>
        <v>402.4</v>
      </c>
      <c r="L31">
        <f>GETPIVOTDATA(""&amp;$L$1,ControlM3!$B$39,"Day",I31)</f>
        <v>0</v>
      </c>
      <c r="M31" s="17">
        <f t="shared" si="0"/>
        <v>0</v>
      </c>
      <c r="N31">
        <f>IF($B$23,0,IFERROR(GETPIVOTDATA(""&amp;N$1,ControlM3!$B$39,"Day",$I31),0))</f>
        <v>0</v>
      </c>
      <c r="O31">
        <f>IF($B$24,0,IFERROR(GETPIVOTDATA(""&amp;O$1,ControlM3!$B$39,"Day",$I31),0))</f>
        <v>0</v>
      </c>
      <c r="P31">
        <f>IF($B$25,0,IFERROR(GETPIVOTDATA(""&amp;P$1,ControlM3!$B$39,"Day",$I31),0))</f>
        <v>0</v>
      </c>
      <c r="Q31">
        <f>IF($B$26,0,IFERROR(GETPIVOTDATA(""&amp;Q$1,ControlM3!$B$39,"Day",$I31),0))</f>
        <v>0</v>
      </c>
    </row>
    <row r="32" spans="1:17" x14ac:dyDescent="0.25">
      <c r="A32" t="s">
        <v>62</v>
      </c>
      <c r="B32" s="10">
        <f>GETPIVOTDATA("Average of DevelopmentA",ControlM3!$K$11)</f>
        <v>0.55561290322580659</v>
      </c>
      <c r="C32" s="10">
        <f>GETPIVOTDATA("Average of DevelopmentC",ControlM3!$K$18)</f>
        <v>0.6281290322580646</v>
      </c>
      <c r="I32">
        <f>IF(ISNUMBER(ControlM3!B70),ControlM3!B70,"")</f>
        <v>31</v>
      </c>
      <c r="J32" s="17">
        <f>IFERROR(IF($H$2,NA(),GETPIVOTDATA(""&amp;$J$1,ControlM3!$B$39,"Day",I32))-SUM(N32:Q32),0)</f>
        <v>408.80000000000007</v>
      </c>
      <c r="K32" s="17">
        <f>IFERROR(GETPIVOTDATA(""&amp;$J$1,ControlM3!$B$3,"Day",I32)-SUM(N32:Q32),0)</f>
        <v>408.80000000000007</v>
      </c>
      <c r="L32">
        <f>GETPIVOTDATA(""&amp;$L$1,ControlM3!$B$39,"Day",I32)</f>
        <v>0</v>
      </c>
      <c r="M32" s="17">
        <f t="shared" si="0"/>
        <v>0</v>
      </c>
      <c r="N32">
        <f>IF($B$23,0,IFERROR(GETPIVOTDATA(""&amp;N$1,ControlM3!$B$39,"Day",$I32),0))</f>
        <v>0</v>
      </c>
      <c r="O32">
        <f>IF($B$24,0,IFERROR(GETPIVOTDATA(""&amp;O$1,ControlM3!$B$39,"Day",$I32),0))</f>
        <v>0</v>
      </c>
      <c r="P32">
        <f>IF($B$25,0,IFERROR(GETPIVOTDATA(""&amp;P$1,ControlM3!$B$39,"Day",$I32),0))</f>
        <v>0</v>
      </c>
      <c r="Q32">
        <f>IF($B$26,0,IFERROR(GETPIVOTDATA(""&amp;Q$1,ControlM3!$B$39,"Day",$I32),0))</f>
        <v>0</v>
      </c>
    </row>
    <row r="33" spans="1:22" x14ac:dyDescent="0.25">
      <c r="A33" t="s">
        <v>59</v>
      </c>
      <c r="B33" s="10">
        <f>GETPIVOTDATA("Average of ResearchA",ControlM3!$K$11)</f>
        <v>0.52129032258064512</v>
      </c>
      <c r="C33" s="10">
        <f>GETPIVOTDATA("Average of ResearchC",ControlM3!$K$18)</f>
        <v>0.61754838709677429</v>
      </c>
      <c r="J33" s="19">
        <f>CHOOSE($H$2*1+1,SUM(J2:J32),SUM(J37:J48))</f>
        <v>11795.999999999998</v>
      </c>
      <c r="K33" s="19">
        <f>CHOOSE($H$2*1+1,SUM(K2:K32),SUM(K37:K48))</f>
        <v>11795.999999999998</v>
      </c>
      <c r="L33" s="19" t="str">
        <f>CHOOSE(H2*1+1,IF(M1,SUM(M2:M32),""),IF(M1,SUM(M37:M48),""))</f>
        <v/>
      </c>
      <c r="N33">
        <f>SUM(N2:N32)</f>
        <v>0</v>
      </c>
      <c r="O33">
        <f>SUM(O2:O32)</f>
        <v>0</v>
      </c>
      <c r="P33">
        <f>SUM(P2:P32)</f>
        <v>0</v>
      </c>
      <c r="Q33">
        <f>SUM(Q2:Q32)</f>
        <v>0</v>
      </c>
    </row>
    <row r="34" spans="1:22" x14ac:dyDescent="0.25">
      <c r="A34" t="s">
        <v>61</v>
      </c>
      <c r="B34" s="10">
        <f>GETPIVOTDATA("Average of DesignA",ControlM3!$K$11)</f>
        <v>0.57058064516129026</v>
      </c>
      <c r="C34" s="10">
        <f>GETPIVOTDATA("Average of DesignC",ControlM3!$K$18)</f>
        <v>0.58683870967741947</v>
      </c>
      <c r="J34" s="18" t="s">
        <v>80</v>
      </c>
      <c r="K34" s="18" t="s">
        <v>81</v>
      </c>
      <c r="L34" s="18" t="str">
        <f>IF(H2,L36,L1)</f>
        <v>Seasonal Days</v>
      </c>
    </row>
    <row r="35" spans="1:22" x14ac:dyDescent="0.25">
      <c r="A35" t="s">
        <v>60</v>
      </c>
      <c r="B35" s="10">
        <f>GETPIVOTDATA("Average of SMMA",ControlM3!$K$11)</f>
        <v>0.6010322580645161</v>
      </c>
      <c r="C35" s="10">
        <f>GETPIVOTDATA("Average of SMMC",ControlM3!$K$18)</f>
        <v>0.48851612903225811</v>
      </c>
      <c r="K35" t="str">
        <f>IF(H2,"I","")</f>
        <v/>
      </c>
      <c r="L35" s="18" t="str">
        <f>IF(H2,UPPER(L36),UPPER(L1))</f>
        <v>SEASONAL DAYS</v>
      </c>
      <c r="M35" t="str">
        <f>IF(M1,"",A27)</f>
        <v>▮</v>
      </c>
      <c r="N35" s="18" t="str">
        <f>IF(M1,"",L35)</f>
        <v>SEASONAL DAYS</v>
      </c>
      <c r="S35" s="31" t="s">
        <v>55</v>
      </c>
      <c r="T35" s="31"/>
      <c r="U35" s="31"/>
      <c r="V35" s="31"/>
    </row>
    <row r="36" spans="1:22" x14ac:dyDescent="0.25">
      <c r="B36" s="10">
        <f>AVERAGE(B30:B35)</f>
        <v>0.55784946236559141</v>
      </c>
      <c r="C36" s="10">
        <f>AVERAGE(C30:C35)</f>
        <v>0.58288172043010766</v>
      </c>
      <c r="I36" s="7" t="s">
        <v>4</v>
      </c>
      <c r="J36" s="7" t="s">
        <v>54</v>
      </c>
      <c r="K36" s="7" t="s">
        <v>55</v>
      </c>
      <c r="L36" s="7" t="s">
        <v>88</v>
      </c>
      <c r="N36" s="5" t="s">
        <v>50</v>
      </c>
      <c r="O36" s="5" t="s">
        <v>51</v>
      </c>
      <c r="P36" s="5" t="s">
        <v>48</v>
      </c>
      <c r="Q36" s="5" t="s">
        <v>49</v>
      </c>
      <c r="S36" s="5" t="s">
        <v>50</v>
      </c>
      <c r="T36" s="5" t="s">
        <v>51</v>
      </c>
      <c r="U36" s="5" t="s">
        <v>48</v>
      </c>
      <c r="V36" s="5" t="s">
        <v>49</v>
      </c>
    </row>
    <row r="37" spans="1:22" x14ac:dyDescent="0.25">
      <c r="I37" s="20" t="s">
        <v>7</v>
      </c>
      <c r="J37" t="e">
        <f>IF($H$2,GETPIVOTDATA(""&amp;$J$36,ControlM3!$B$90,"Month",""&amp;I37),NA())-SUM(N37:Q37)</f>
        <v>#N/A</v>
      </c>
      <c r="K37">
        <f>IFERROR(IF($H$2,GETPIVOTDATA(""&amp;$J$36,ControlM3!$B$107,"Month",""&amp;I37),NA())-SUM(S37:V37),0)</f>
        <v>0</v>
      </c>
      <c r="L37">
        <f>IF(GETPIVOTDATA(""&amp;$L$1,ControlM3!$B$90,"Month",""&amp;I37)=MAX(ControlM3!$D$91:$D$102),1,0)</f>
        <v>0</v>
      </c>
      <c r="M37">
        <f t="shared" ref="M37:M48" si="1">IFERROR(IF(AND(L37,$M$1),J37,0),0)</f>
        <v>0</v>
      </c>
      <c r="N37">
        <f>IF($B$23,0,IFERROR(GETPIVOTDATA(""&amp;N$36,ControlM3!$B$90,"Month",""&amp;$I37),0))</f>
        <v>0</v>
      </c>
      <c r="O37">
        <f>IF($B$24,0,IFERROR(GETPIVOTDATA(""&amp;O$36,ControlM3!$B$90,"Month",""&amp;$I37),0))</f>
        <v>0</v>
      </c>
      <c r="P37">
        <f>IF($B$25,0,IFERROR(GETPIVOTDATA(""&amp;P$36,ControlM3!$B$90,"Month",""&amp;$I37),0))</f>
        <v>0</v>
      </c>
      <c r="Q37">
        <f>IF($B$26,0,IFERROR(GETPIVOTDATA(""&amp;Q$36,ControlM3!$B$90,"Month",""&amp;$I37),0))</f>
        <v>0</v>
      </c>
      <c r="S37">
        <f>IF($B$23,0,IFERROR(GETPIVOTDATA(""&amp;S$36,ControlM3!$B$107,"Month",""&amp;$I37),0))</f>
        <v>0</v>
      </c>
      <c r="T37">
        <f>IF($B$24,0,IFERROR(GETPIVOTDATA(""&amp;T$36,ControlM3!$B$107,"Month",""&amp;$I37),0))</f>
        <v>0</v>
      </c>
      <c r="U37">
        <f>IF($B$25,0,IFERROR(GETPIVOTDATA(""&amp;U$36,ControlM3!$B$107,"Month",""&amp;$I37),0))</f>
        <v>0</v>
      </c>
      <c r="V37">
        <f>IF($B$26,0,IFERROR(GETPIVOTDATA(""&amp;V$36,ControlM3!$B$107,"Month",""&amp;$I37),0))</f>
        <v>0</v>
      </c>
    </row>
    <row r="38" spans="1:22" x14ac:dyDescent="0.25">
      <c r="A38" s="5" t="s">
        <v>182</v>
      </c>
      <c r="B38" s="7" t="s">
        <v>24</v>
      </c>
      <c r="C38" s="7" t="s">
        <v>25</v>
      </c>
      <c r="D38" s="7" t="s">
        <v>207</v>
      </c>
      <c r="E38" s="7" t="s">
        <v>75</v>
      </c>
      <c r="F38" s="7" t="s">
        <v>76</v>
      </c>
      <c r="G38" s="7" t="s">
        <v>79</v>
      </c>
      <c r="I38" s="20" t="s">
        <v>8</v>
      </c>
      <c r="J38" t="e">
        <f>IF($H$2,GETPIVOTDATA(""&amp;$J$36,ControlM3!$B$90,"Month",""&amp;I38),NA())-SUM(N38:Q38)</f>
        <v>#N/A</v>
      </c>
      <c r="K38">
        <f>IFERROR(IF($H$2,GETPIVOTDATA(""&amp;$J$36,ControlM3!$B$107,"Month",""&amp;I38),NA())-SUM(S38:V38),0)</f>
        <v>0</v>
      </c>
      <c r="L38">
        <f>IF(GETPIVOTDATA(""&amp;$L$1,ControlM3!$B$90,"Month",""&amp;I38)=MAX(ControlM3!$D$91:$D$102),1,0)</f>
        <v>1</v>
      </c>
      <c r="M38">
        <f t="shared" si="1"/>
        <v>0</v>
      </c>
      <c r="N38">
        <f>IF($B$23,0,IFERROR(GETPIVOTDATA(""&amp;N$36,ControlM3!$B$90,"Month",""&amp;$I38),0))</f>
        <v>0</v>
      </c>
      <c r="O38">
        <f>IF($B$24,0,IFERROR(GETPIVOTDATA(""&amp;O$36,ControlM3!$B$90,"Month",""&amp;$I38),0))</f>
        <v>0</v>
      </c>
      <c r="P38">
        <f>IF($B$25,0,IFERROR(GETPIVOTDATA(""&amp;P$36,ControlM3!$B$90,"Month",""&amp;$I38),0))</f>
        <v>0</v>
      </c>
      <c r="Q38">
        <f>IF($B$26,0,IFERROR(GETPIVOTDATA(""&amp;Q$36,ControlM3!$B$90,"Month",""&amp;$I38),0))</f>
        <v>0</v>
      </c>
      <c r="S38">
        <f>IF($B$23,0,IFERROR(GETPIVOTDATA(""&amp;S$36,ControlM3!$B$107,"Month",""&amp;$I38),0))</f>
        <v>0</v>
      </c>
      <c r="T38">
        <f>IF($B$24,0,IFERROR(GETPIVOTDATA(""&amp;T$36,ControlM3!$B$107,"Month",""&amp;$I38),0))</f>
        <v>0</v>
      </c>
      <c r="U38">
        <f>IF($B$25,0,IFERROR(GETPIVOTDATA(""&amp;U$36,ControlM3!$B$107,"Month",""&amp;$I38),0))</f>
        <v>0</v>
      </c>
      <c r="V38">
        <f>IF($B$26,0,IFERROR(GETPIVOTDATA(""&amp;V$36,ControlM3!$B$107,"Month",""&amp;$I38),0))</f>
        <v>0</v>
      </c>
    </row>
    <row r="39" spans="1:22" x14ac:dyDescent="0.25">
      <c r="A39" t="s">
        <v>67</v>
      </c>
      <c r="B39">
        <v>100</v>
      </c>
      <c r="C39">
        <v>72</v>
      </c>
      <c r="D39" s="5" t="s">
        <v>50</v>
      </c>
      <c r="E39" t="str">
        <f>IFERROR(INDEX($A$58:$A$67,MATCH($B$68,$B$58:$B$67,0)),"?")</f>
        <v>DENVER</v>
      </c>
      <c r="F39">
        <v>1</v>
      </c>
      <c r="G39" s="17">
        <f>B68</f>
        <v>349.59999999999997</v>
      </c>
      <c r="I39" s="20" t="s">
        <v>9</v>
      </c>
      <c r="J39" t="e">
        <f>IF($H$2,GETPIVOTDATA(""&amp;$J$36,ControlM3!$B$90,"Month",""&amp;I39),NA())-SUM(N39:Q39)</f>
        <v>#N/A</v>
      </c>
      <c r="K39">
        <f>IFERROR(IF($H$2,GETPIVOTDATA(""&amp;$J$36,ControlM3!$B$107,"Month",""&amp;I39),NA())-SUM(S39:V39),0)</f>
        <v>0</v>
      </c>
      <c r="L39">
        <f>IF(GETPIVOTDATA(""&amp;$L$1,ControlM3!$B$90,"Month",""&amp;I39)=MAX(ControlM3!$D$91:$D$102),1,0)</f>
        <v>0</v>
      </c>
      <c r="M39">
        <f t="shared" si="1"/>
        <v>0</v>
      </c>
      <c r="N39">
        <f>IF($B$23,0,IFERROR(GETPIVOTDATA(""&amp;N$36,ControlM3!$B$90,"Month",""&amp;$I39),0))</f>
        <v>0</v>
      </c>
      <c r="O39">
        <f>IF($B$24,0,IFERROR(GETPIVOTDATA(""&amp;O$36,ControlM3!$B$90,"Month",""&amp;$I39),0))</f>
        <v>0</v>
      </c>
      <c r="P39">
        <f>IF($B$25,0,IFERROR(GETPIVOTDATA(""&amp;P$36,ControlM3!$B$90,"Month",""&amp;$I39),0))</f>
        <v>0</v>
      </c>
      <c r="Q39">
        <f>IF($B$26,0,IFERROR(GETPIVOTDATA(""&amp;Q$36,ControlM3!$B$90,"Month",""&amp;$I39),0))</f>
        <v>0</v>
      </c>
      <c r="S39">
        <f>IF($B$23,0,IFERROR(GETPIVOTDATA(""&amp;S$36,ControlM3!$B$107,"Month",""&amp;$I39),0))</f>
        <v>0</v>
      </c>
      <c r="T39">
        <f>IF($B$24,0,IFERROR(GETPIVOTDATA(""&amp;T$36,ControlM3!$B$107,"Month",""&amp;$I39),0))</f>
        <v>0</v>
      </c>
      <c r="U39">
        <f>IF($B$25,0,IFERROR(GETPIVOTDATA(""&amp;U$36,ControlM3!$B$107,"Month",""&amp;$I39),0))</f>
        <v>0</v>
      </c>
      <c r="V39">
        <f>IF($B$26,0,IFERROR(GETPIVOTDATA(""&amp;V$36,ControlM3!$B$107,"Month",""&amp;$I39),0))</f>
        <v>0</v>
      </c>
    </row>
    <row r="40" spans="1:22" x14ac:dyDescent="0.25">
      <c r="A40" t="s">
        <v>68</v>
      </c>
      <c r="B40">
        <v>74</v>
      </c>
      <c r="C40">
        <v>55</v>
      </c>
      <c r="D40" s="5" t="s">
        <v>51</v>
      </c>
      <c r="E40" t="str">
        <f>IFERROR(INDEX($A$58:$A$67,MATCH($C$68,$C$58:$C$67,0)),"?")</f>
        <v>NASHVILLE</v>
      </c>
      <c r="F40">
        <v>2</v>
      </c>
      <c r="G40" s="17">
        <f>C68</f>
        <v>466.40000000000003</v>
      </c>
      <c r="I40" s="20" t="s">
        <v>10</v>
      </c>
      <c r="J40" t="e">
        <f>IF($H$2,GETPIVOTDATA(""&amp;$J$36,ControlM3!$B$90,"Month",""&amp;I40),NA())-SUM(N40:Q40)</f>
        <v>#N/A</v>
      </c>
      <c r="K40">
        <f>IFERROR(IF($H$2,GETPIVOTDATA(""&amp;$J$36,ControlM3!$B$107,"Month",""&amp;I40),NA())-SUM(S40:V40),0)</f>
        <v>0</v>
      </c>
      <c r="L40">
        <f>IF(GETPIVOTDATA(""&amp;$L$1,ControlM3!$B$90,"Month",""&amp;I40)=MAX(ControlM3!$D$91:$D$102),1,0)</f>
        <v>1</v>
      </c>
      <c r="M40">
        <f t="shared" si="1"/>
        <v>0</v>
      </c>
      <c r="N40">
        <f>IF($B$23,0,IFERROR(GETPIVOTDATA(""&amp;N$36,ControlM3!$B$90,"Month",""&amp;$I40),0))</f>
        <v>0</v>
      </c>
      <c r="O40">
        <f>IF($B$24,0,IFERROR(GETPIVOTDATA(""&amp;O$36,ControlM3!$B$90,"Month",""&amp;$I40),0))</f>
        <v>0</v>
      </c>
      <c r="P40">
        <f>IF($B$25,0,IFERROR(GETPIVOTDATA(""&amp;P$36,ControlM3!$B$90,"Month",""&amp;$I40),0))</f>
        <v>0</v>
      </c>
      <c r="Q40">
        <f>IF($B$26,0,IFERROR(GETPIVOTDATA(""&amp;Q$36,ControlM3!$B$90,"Month",""&amp;$I40),0))</f>
        <v>0</v>
      </c>
      <c r="S40">
        <f>IF($B$23,0,IFERROR(GETPIVOTDATA(""&amp;S$36,ControlM3!$B$107,"Month",""&amp;$I40),0))</f>
        <v>0</v>
      </c>
      <c r="T40">
        <f>IF($B$24,0,IFERROR(GETPIVOTDATA(""&amp;T$36,ControlM3!$B$107,"Month",""&amp;$I40),0))</f>
        <v>0</v>
      </c>
      <c r="U40">
        <f>IF($B$25,0,IFERROR(GETPIVOTDATA(""&amp;U$36,ControlM3!$B$107,"Month",""&amp;$I40),0))</f>
        <v>0</v>
      </c>
      <c r="V40">
        <f>IF($B$26,0,IFERROR(GETPIVOTDATA(""&amp;V$36,ControlM3!$B$107,"Month",""&amp;$I40),0))</f>
        <v>0</v>
      </c>
    </row>
    <row r="41" spans="1:22" x14ac:dyDescent="0.25">
      <c r="A41" t="s">
        <v>69</v>
      </c>
      <c r="B41">
        <v>77</v>
      </c>
      <c r="C41">
        <v>72</v>
      </c>
      <c r="D41" s="5" t="s">
        <v>48</v>
      </c>
      <c r="E41" t="str">
        <f>IFERROR(INDEX($A$58:$A$67,MATCH($D$68,$D$58:$D$67,0)),"?")</f>
        <v>SAN FRANCISCO</v>
      </c>
      <c r="F41">
        <v>3</v>
      </c>
      <c r="G41" s="17">
        <f>D68</f>
        <v>354.4</v>
      </c>
      <c r="I41" s="20" t="s">
        <v>11</v>
      </c>
      <c r="J41" t="e">
        <f>IF($H$2,GETPIVOTDATA(""&amp;$J$36,ControlM3!$B$90,"Month",""&amp;I41),NA())-SUM(N41:Q41)</f>
        <v>#N/A</v>
      </c>
      <c r="K41">
        <f>IFERROR(IF($H$2,GETPIVOTDATA(""&amp;$J$36,ControlM3!$B$107,"Month",""&amp;I41),NA())-SUM(S41:V41),0)</f>
        <v>0</v>
      </c>
      <c r="L41">
        <f>IF(GETPIVOTDATA(""&amp;$L$1,ControlM3!$B$90,"Month",""&amp;I41)=MAX(ControlM3!$D$91:$D$102),1,0)</f>
        <v>1</v>
      </c>
      <c r="M41">
        <f t="shared" si="1"/>
        <v>0</v>
      </c>
      <c r="N41">
        <f>IF($B$23,0,IFERROR(GETPIVOTDATA(""&amp;N$36,ControlM3!$B$90,"Month",""&amp;$I41),0))</f>
        <v>0</v>
      </c>
      <c r="O41">
        <f>IF($B$24,0,IFERROR(GETPIVOTDATA(""&amp;O$36,ControlM3!$B$90,"Month",""&amp;$I41),0))</f>
        <v>0</v>
      </c>
      <c r="P41">
        <f>IF($B$25,0,IFERROR(GETPIVOTDATA(""&amp;P$36,ControlM3!$B$90,"Month",""&amp;$I41),0))</f>
        <v>0</v>
      </c>
      <c r="Q41">
        <f>IF($B$26,0,IFERROR(GETPIVOTDATA(""&amp;Q$36,ControlM3!$B$90,"Month",""&amp;$I41),0))</f>
        <v>0</v>
      </c>
      <c r="S41">
        <f>IF($B$23,0,IFERROR(GETPIVOTDATA(""&amp;S$36,ControlM3!$B$107,"Month",""&amp;$I41),0))</f>
        <v>0</v>
      </c>
      <c r="T41">
        <f>IF($B$24,0,IFERROR(GETPIVOTDATA(""&amp;T$36,ControlM3!$B$107,"Month",""&amp;$I41),0))</f>
        <v>0</v>
      </c>
      <c r="U41">
        <f>IF($B$25,0,IFERROR(GETPIVOTDATA(""&amp;U$36,ControlM3!$B$107,"Month",""&amp;$I41),0))</f>
        <v>0</v>
      </c>
      <c r="V41">
        <f>IF($B$26,0,IFERROR(GETPIVOTDATA(""&amp;V$36,ControlM3!$B$107,"Month",""&amp;$I41),0))</f>
        <v>0</v>
      </c>
    </row>
    <row r="42" spans="1:22" x14ac:dyDescent="0.25">
      <c r="A42" t="s">
        <v>70</v>
      </c>
      <c r="B42">
        <v>59</v>
      </c>
      <c r="C42">
        <v>46</v>
      </c>
      <c r="D42" s="5" t="s">
        <v>49</v>
      </c>
      <c r="E42" t="str">
        <f>IFERROR(INDEX($A$58:$A$67,MATCH($E$68,$E$58:$E$67,0)),"?")</f>
        <v>CHICAGO</v>
      </c>
      <c r="F42">
        <v>4</v>
      </c>
      <c r="G42" s="17">
        <f>E68</f>
        <v>389.60000000000008</v>
      </c>
      <c r="I42" s="20" t="s">
        <v>12</v>
      </c>
      <c r="J42" t="e">
        <f>IF($H$2,GETPIVOTDATA(""&amp;$J$36,ControlM3!$B$90,"Month",""&amp;I42),NA())-SUM(N42:Q42)</f>
        <v>#N/A</v>
      </c>
      <c r="K42">
        <f>IFERROR(IF($H$2,GETPIVOTDATA(""&amp;$J$36,ControlM3!$B$107,"Month",""&amp;I42),NA())-SUM(S42:V42),0)</f>
        <v>0</v>
      </c>
      <c r="L42">
        <f>IF(GETPIVOTDATA(""&amp;$L$1,ControlM3!$B$90,"Month",""&amp;I42)=MAX(ControlM3!$D$91:$D$102),1,0)</f>
        <v>0</v>
      </c>
      <c r="M42">
        <f t="shared" si="1"/>
        <v>0</v>
      </c>
      <c r="N42">
        <f>IF($B$23,0,IFERROR(GETPIVOTDATA(""&amp;N$36,ControlM3!$B$90,"Month",""&amp;$I42),0))</f>
        <v>0</v>
      </c>
      <c r="O42">
        <f>IF($B$24,0,IFERROR(GETPIVOTDATA(""&amp;O$36,ControlM3!$B$90,"Month",""&amp;$I42),0))</f>
        <v>0</v>
      </c>
      <c r="P42">
        <f>IF($B$25,0,IFERROR(GETPIVOTDATA(""&amp;P$36,ControlM3!$B$90,"Month",""&amp;$I42),0))</f>
        <v>0</v>
      </c>
      <c r="Q42">
        <f>IF($B$26,0,IFERROR(GETPIVOTDATA(""&amp;Q$36,ControlM3!$B$90,"Month",""&amp;$I42),0))</f>
        <v>0</v>
      </c>
      <c r="S42">
        <f>IF($B$23,0,IFERROR(GETPIVOTDATA(""&amp;S$36,ControlM3!$B$107,"Month",""&amp;$I42),0))</f>
        <v>0</v>
      </c>
      <c r="T42">
        <f>IF($B$24,0,IFERROR(GETPIVOTDATA(""&amp;T$36,ControlM3!$B$107,"Month",""&amp;$I42),0))</f>
        <v>0</v>
      </c>
      <c r="U42">
        <f>IF($B$25,0,IFERROR(GETPIVOTDATA(""&amp;U$36,ControlM3!$B$107,"Month",""&amp;$I42),0))</f>
        <v>0</v>
      </c>
      <c r="V42">
        <f>IF($B$26,0,IFERROR(GETPIVOTDATA(""&amp;V$36,ControlM3!$B$107,"Month",""&amp;$I42),0))</f>
        <v>0</v>
      </c>
    </row>
    <row r="43" spans="1:22" x14ac:dyDescent="0.25">
      <c r="A43" t="s">
        <v>71</v>
      </c>
      <c r="B43">
        <v>41</v>
      </c>
      <c r="C43">
        <v>68</v>
      </c>
      <c r="I43" s="20" t="s">
        <v>13</v>
      </c>
      <c r="J43" t="e">
        <f>IF($H$2,GETPIVOTDATA(""&amp;$J$36,ControlM3!$B$90,"Month",""&amp;I43),NA())-SUM(N43:Q43)</f>
        <v>#N/A</v>
      </c>
      <c r="K43">
        <f>IFERROR(IF($H$2,GETPIVOTDATA(""&amp;$J$36,ControlM3!$B$107,"Month",""&amp;I43),NA())-SUM(S43:V43),0)</f>
        <v>0</v>
      </c>
      <c r="L43">
        <f>IF(GETPIVOTDATA(""&amp;$L$1,ControlM3!$B$90,"Month",""&amp;I43)=MAX(ControlM3!$D$91:$D$102),1,0)</f>
        <v>0</v>
      </c>
      <c r="M43">
        <f t="shared" si="1"/>
        <v>0</v>
      </c>
      <c r="N43">
        <f>IF($B$23,0,IFERROR(GETPIVOTDATA(""&amp;N$36,ControlM3!$B$90,"Month",""&amp;$I43),0))</f>
        <v>0</v>
      </c>
      <c r="O43">
        <f>IF($B$24,0,IFERROR(GETPIVOTDATA(""&amp;O$36,ControlM3!$B$90,"Month",""&amp;$I43),0))</f>
        <v>0</v>
      </c>
      <c r="P43">
        <f>IF($B$25,0,IFERROR(GETPIVOTDATA(""&amp;P$36,ControlM3!$B$90,"Month",""&amp;$I43),0))</f>
        <v>0</v>
      </c>
      <c r="Q43">
        <f>IF($B$26,0,IFERROR(GETPIVOTDATA(""&amp;Q$36,ControlM3!$B$90,"Month",""&amp;$I43),0))</f>
        <v>0</v>
      </c>
      <c r="S43">
        <f>IF($B$23,0,IFERROR(GETPIVOTDATA(""&amp;S$36,ControlM3!$B$107,"Month",""&amp;$I43),0))</f>
        <v>0</v>
      </c>
      <c r="T43">
        <f>IF($B$24,0,IFERROR(GETPIVOTDATA(""&amp;T$36,ControlM3!$B$107,"Month",""&amp;$I43),0))</f>
        <v>0</v>
      </c>
      <c r="U43">
        <f>IF($B$25,0,IFERROR(GETPIVOTDATA(""&amp;U$36,ControlM3!$B$107,"Month",""&amp;$I43),0))</f>
        <v>0</v>
      </c>
      <c r="V43">
        <f>IF($B$26,0,IFERROR(GETPIVOTDATA(""&amp;V$36,ControlM3!$B$107,"Month",""&amp;$I43),0))</f>
        <v>0</v>
      </c>
    </row>
    <row r="44" spans="1:22" x14ac:dyDescent="0.25">
      <c r="A44" t="s">
        <v>72</v>
      </c>
      <c r="B44">
        <v>92</v>
      </c>
      <c r="C44">
        <v>36</v>
      </c>
      <c r="I44" s="20" t="s">
        <v>14</v>
      </c>
      <c r="J44" t="e">
        <f>IF($H$2,GETPIVOTDATA(""&amp;$J$36,ControlM3!$B$90,"Month",""&amp;I44),NA())-SUM(N44:Q44)</f>
        <v>#N/A</v>
      </c>
      <c r="K44">
        <f>IFERROR(IF($H$2,GETPIVOTDATA(""&amp;$J$36,ControlM3!$B$107,"Month",""&amp;I44),NA())-SUM(S44:V44),0)</f>
        <v>0</v>
      </c>
      <c r="L44">
        <f>IF(GETPIVOTDATA(""&amp;$L$1,ControlM3!$B$90,"Month",""&amp;I44)=MAX(ControlM3!$D$91:$D$102),1,0)</f>
        <v>0</v>
      </c>
      <c r="M44">
        <f t="shared" si="1"/>
        <v>0</v>
      </c>
      <c r="N44">
        <f>IF($B$23,0,IFERROR(GETPIVOTDATA(""&amp;N$36,ControlM3!$B$90,"Month",""&amp;$I44),0))</f>
        <v>0</v>
      </c>
      <c r="O44">
        <f>IF($B$24,0,IFERROR(GETPIVOTDATA(""&amp;O$36,ControlM3!$B$90,"Month",""&amp;$I44),0))</f>
        <v>0</v>
      </c>
      <c r="P44">
        <f>IF($B$25,0,IFERROR(GETPIVOTDATA(""&amp;P$36,ControlM3!$B$90,"Month",""&amp;$I44),0))</f>
        <v>0</v>
      </c>
      <c r="Q44">
        <f>IF($B$26,0,IFERROR(GETPIVOTDATA(""&amp;Q$36,ControlM3!$B$90,"Month",""&amp;$I44),0))</f>
        <v>0</v>
      </c>
      <c r="S44">
        <f>IF($B$23,0,IFERROR(GETPIVOTDATA(""&amp;S$36,ControlM3!$B$107,"Month",""&amp;$I44),0))</f>
        <v>0</v>
      </c>
      <c r="T44">
        <f>IF($B$24,0,IFERROR(GETPIVOTDATA(""&amp;T$36,ControlM3!$B$107,"Month",""&amp;$I44),0))</f>
        <v>0</v>
      </c>
      <c r="U44">
        <f>IF($B$25,0,IFERROR(GETPIVOTDATA(""&amp;U$36,ControlM3!$B$107,"Month",""&amp;$I44),0))</f>
        <v>0</v>
      </c>
      <c r="V44">
        <f>IF($B$26,0,IFERROR(GETPIVOTDATA(""&amp;V$36,ControlM3!$B$107,"Month",""&amp;$I44),0))</f>
        <v>0</v>
      </c>
    </row>
    <row r="45" spans="1:22" x14ac:dyDescent="0.25">
      <c r="A45" t="s">
        <v>73</v>
      </c>
      <c r="B45">
        <v>17</v>
      </c>
      <c r="C45">
        <v>63</v>
      </c>
      <c r="I45" s="20" t="s">
        <v>15</v>
      </c>
      <c r="J45" t="e">
        <f>IF($H$2,GETPIVOTDATA(""&amp;$J$36,ControlM3!$B$90,"Month",""&amp;I45),NA())-SUM(N45:Q45)</f>
        <v>#N/A</v>
      </c>
      <c r="K45">
        <f>IFERROR(IF($H$2,GETPIVOTDATA(""&amp;$J$36,ControlM3!$B$107,"Month",""&amp;I45),NA())-SUM(S45:V45),0)</f>
        <v>0</v>
      </c>
      <c r="L45">
        <f>IF(GETPIVOTDATA(""&amp;$L$1,ControlM3!$B$90,"Month",""&amp;I45)=MAX(ControlM3!$D$91:$D$102),1,0)</f>
        <v>0</v>
      </c>
      <c r="M45">
        <f t="shared" si="1"/>
        <v>0</v>
      </c>
      <c r="N45">
        <f>IF($B$23,0,IFERROR(GETPIVOTDATA(""&amp;N$36,ControlM3!$B$90,"Month",""&amp;$I45),0))</f>
        <v>0</v>
      </c>
      <c r="O45">
        <f>IF($B$24,0,IFERROR(GETPIVOTDATA(""&amp;O$36,ControlM3!$B$90,"Month",""&amp;$I45),0))</f>
        <v>0</v>
      </c>
      <c r="P45">
        <f>IF($B$25,0,IFERROR(GETPIVOTDATA(""&amp;P$36,ControlM3!$B$90,"Month",""&amp;$I45),0))</f>
        <v>0</v>
      </c>
      <c r="Q45">
        <f>IF($B$26,0,IFERROR(GETPIVOTDATA(""&amp;Q$36,ControlM3!$B$90,"Month",""&amp;$I45),0))</f>
        <v>0</v>
      </c>
      <c r="S45">
        <f>IF($B$23,0,IFERROR(GETPIVOTDATA(""&amp;S$36,ControlM3!$B$107,"Month",""&amp;$I45),0))</f>
        <v>0</v>
      </c>
      <c r="T45">
        <f>IF($B$24,0,IFERROR(GETPIVOTDATA(""&amp;T$36,ControlM3!$B$107,"Month",""&amp;$I45),0))</f>
        <v>0</v>
      </c>
      <c r="U45">
        <f>IF($B$25,0,IFERROR(GETPIVOTDATA(""&amp;U$36,ControlM3!$B$107,"Month",""&amp;$I45),0))</f>
        <v>0</v>
      </c>
      <c r="V45">
        <f>IF($B$26,0,IFERROR(GETPIVOTDATA(""&amp;V$36,ControlM3!$B$107,"Month",""&amp;$I45),0))</f>
        <v>0</v>
      </c>
    </row>
    <row r="46" spans="1:22" x14ac:dyDescent="0.25">
      <c r="A46" t="s">
        <v>74</v>
      </c>
      <c r="B46">
        <v>22</v>
      </c>
      <c r="C46">
        <v>100</v>
      </c>
      <c r="I46" s="20" t="s">
        <v>16</v>
      </c>
      <c r="J46" t="e">
        <f>IF($H$2,GETPIVOTDATA(""&amp;$J$36,ControlM3!$B$90,"Month",""&amp;I46),NA())-SUM(N46:Q46)</f>
        <v>#N/A</v>
      </c>
      <c r="K46">
        <f>IFERROR(IF($H$2,GETPIVOTDATA(""&amp;$J$36,ControlM3!$B$107,"Month",""&amp;I46),NA())-SUM(S46:V46),0)</f>
        <v>0</v>
      </c>
      <c r="L46">
        <f>IF(GETPIVOTDATA(""&amp;$L$1,ControlM3!$B$90,"Month",""&amp;I46)=MAX(ControlM3!$D$91:$D$102),1,0)</f>
        <v>0</v>
      </c>
      <c r="M46">
        <f t="shared" si="1"/>
        <v>0</v>
      </c>
      <c r="N46">
        <f>IF($B$23,0,IFERROR(GETPIVOTDATA(""&amp;N$36,ControlM3!$B$90,"Month",""&amp;$I46),0))</f>
        <v>0</v>
      </c>
      <c r="O46">
        <f>IF($B$24,0,IFERROR(GETPIVOTDATA(""&amp;O$36,ControlM3!$B$90,"Month",""&amp;$I46),0))</f>
        <v>0</v>
      </c>
      <c r="P46">
        <f>IF($B$25,0,IFERROR(GETPIVOTDATA(""&amp;P$36,ControlM3!$B$90,"Month",""&amp;$I46),0))</f>
        <v>0</v>
      </c>
      <c r="Q46">
        <f>IF($B$26,0,IFERROR(GETPIVOTDATA(""&amp;Q$36,ControlM3!$B$90,"Month",""&amp;$I46),0))</f>
        <v>0</v>
      </c>
      <c r="S46">
        <f>IF($B$23,0,IFERROR(GETPIVOTDATA(""&amp;S$36,ControlM3!$B$107,"Month",""&amp;$I46),0))</f>
        <v>0</v>
      </c>
      <c r="T46">
        <f>IF($B$24,0,IFERROR(GETPIVOTDATA(""&amp;T$36,ControlM3!$B$107,"Month",""&amp;$I46),0))</f>
        <v>0</v>
      </c>
      <c r="U46">
        <f>IF($B$25,0,IFERROR(GETPIVOTDATA(""&amp;U$36,ControlM3!$B$107,"Month",""&amp;$I46),0))</f>
        <v>0</v>
      </c>
      <c r="V46">
        <f>IF($B$26,0,IFERROR(GETPIVOTDATA(""&amp;V$36,ControlM3!$B$107,"Month",""&amp;$I46),0))</f>
        <v>0</v>
      </c>
    </row>
    <row r="47" spans="1:22" x14ac:dyDescent="0.25">
      <c r="A47" t="s">
        <v>77</v>
      </c>
      <c r="B47">
        <v>95</v>
      </c>
      <c r="C47">
        <v>20</v>
      </c>
      <c r="I47" s="20" t="s">
        <v>17</v>
      </c>
      <c r="J47" t="e">
        <f>IF($H$2,GETPIVOTDATA(""&amp;$J$36,ControlM3!$B$90,"Month",""&amp;I47),NA())-SUM(N47:Q47)</f>
        <v>#N/A</v>
      </c>
      <c r="K47">
        <f>IFERROR(IF($H$2,GETPIVOTDATA(""&amp;$J$36,ControlM3!$B$107,"Month",""&amp;I47),NA())-SUM(S47:V47),0)</f>
        <v>0</v>
      </c>
      <c r="L47">
        <f>IF(GETPIVOTDATA(""&amp;$L$1,ControlM3!$B$90,"Month",""&amp;I47)=MAX(ControlM3!$D$91:$D$102),1,0)</f>
        <v>1</v>
      </c>
      <c r="M47">
        <f t="shared" si="1"/>
        <v>0</v>
      </c>
      <c r="N47">
        <f>IF($B$23,0,IFERROR(GETPIVOTDATA(""&amp;N$36,ControlM3!$B$90,"Month",""&amp;$I47),0))</f>
        <v>0</v>
      </c>
      <c r="O47">
        <f>IF($B$24,0,IFERROR(GETPIVOTDATA(""&amp;O$36,ControlM3!$B$90,"Month",""&amp;$I47),0))</f>
        <v>0</v>
      </c>
      <c r="P47">
        <f>IF($B$25,0,IFERROR(GETPIVOTDATA(""&amp;P$36,ControlM3!$B$90,"Month",""&amp;$I47),0))</f>
        <v>0</v>
      </c>
      <c r="Q47">
        <f>IF($B$26,0,IFERROR(GETPIVOTDATA(""&amp;Q$36,ControlM3!$B$90,"Month",""&amp;$I47),0))</f>
        <v>0</v>
      </c>
      <c r="S47">
        <f>IF($B$23,0,IFERROR(GETPIVOTDATA(""&amp;S$36,ControlM3!$B$107,"Month",""&amp;$I47),0))</f>
        <v>0</v>
      </c>
      <c r="T47">
        <f>IF($B$24,0,IFERROR(GETPIVOTDATA(""&amp;T$36,ControlM3!$B$107,"Month",""&amp;$I47),0))</f>
        <v>0</v>
      </c>
      <c r="U47">
        <f>IF($B$25,0,IFERROR(GETPIVOTDATA(""&amp;U$36,ControlM3!$B$107,"Month",""&amp;$I47),0))</f>
        <v>0</v>
      </c>
      <c r="V47">
        <f>IF($B$26,0,IFERROR(GETPIVOTDATA(""&amp;V$36,ControlM3!$B$107,"Month",""&amp;$I47),0))</f>
        <v>0</v>
      </c>
    </row>
    <row r="48" spans="1:22" x14ac:dyDescent="0.25">
      <c r="A48" t="s">
        <v>78</v>
      </c>
      <c r="B48">
        <v>92</v>
      </c>
      <c r="C48">
        <v>36</v>
      </c>
      <c r="I48" s="20" t="s">
        <v>18</v>
      </c>
      <c r="J48" t="e">
        <f>IF($H$2,GETPIVOTDATA(""&amp;$J$36,ControlM3!$B$90,"Month",""&amp;I48),NA())-SUM(N48:Q48)</f>
        <v>#N/A</v>
      </c>
      <c r="K48">
        <f>IFERROR(IF($H$2,GETPIVOTDATA(""&amp;$J$36,ControlM3!$B$107,"Month",""&amp;I48),NA())-SUM(S48:V48),0)</f>
        <v>0</v>
      </c>
      <c r="L48">
        <f>IF(GETPIVOTDATA(""&amp;$L$1,ControlM3!$B$90,"Month",""&amp;I48)=MAX(ControlM3!$D$91:$D$102),1,0)</f>
        <v>1</v>
      </c>
      <c r="M48">
        <f t="shared" si="1"/>
        <v>0</v>
      </c>
      <c r="N48">
        <f>IF($B$23,0,IFERROR(GETPIVOTDATA(""&amp;N$36,ControlM3!$B$90,"Month",""&amp;$I48),0))</f>
        <v>0</v>
      </c>
      <c r="O48">
        <f>IF($B$24,0,IFERROR(GETPIVOTDATA(""&amp;O$36,ControlM3!$B$90,"Month",""&amp;$I48),0))</f>
        <v>0</v>
      </c>
      <c r="P48">
        <f>IF($B$25,0,IFERROR(GETPIVOTDATA(""&amp;P$36,ControlM3!$B$90,"Month",""&amp;$I48),0))</f>
        <v>0</v>
      </c>
      <c r="Q48">
        <f>IF($B$26,0,IFERROR(GETPIVOTDATA(""&amp;Q$36,ControlM3!$B$90,"Month",""&amp;$I48),0))</f>
        <v>0</v>
      </c>
      <c r="S48">
        <f>IF($B$23,0,IFERROR(GETPIVOTDATA(""&amp;S$36,ControlM3!$B$107,"Month",""&amp;$I48),0))</f>
        <v>0</v>
      </c>
      <c r="T48">
        <f>IF($B$24,0,IFERROR(GETPIVOTDATA(""&amp;T$36,ControlM3!$B$107,"Month",""&amp;$I48),0))</f>
        <v>0</v>
      </c>
      <c r="U48">
        <f>IF($B$25,0,IFERROR(GETPIVOTDATA(""&amp;U$36,ControlM3!$B$107,"Month",""&amp;$I48),0))</f>
        <v>0</v>
      </c>
      <c r="V48">
        <f>IF($B$26,0,IFERROR(GETPIVOTDATA(""&amp;V$36,ControlM3!$B$107,"Month",""&amp;$I48),0))</f>
        <v>0</v>
      </c>
    </row>
    <row r="49" spans="1:5" x14ac:dyDescent="0.25">
      <c r="A49" s="31" t="s">
        <v>208</v>
      </c>
      <c r="B49" s="31"/>
      <c r="C49" s="31"/>
    </row>
    <row r="50" spans="1:5" x14ac:dyDescent="0.25">
      <c r="A50" s="7" t="s">
        <v>207</v>
      </c>
      <c r="B50" s="7" t="s">
        <v>24</v>
      </c>
      <c r="C50" s="7" t="s">
        <v>25</v>
      </c>
      <c r="D50" s="7"/>
      <c r="E50" s="7"/>
    </row>
    <row r="51" spans="1:5" x14ac:dyDescent="0.25">
      <c r="A51" s="5" t="s">
        <v>50</v>
      </c>
      <c r="B51">
        <f>INDEX($B$39:$B$48,MATCH($E$39,$A$39:$A$48,0))</f>
        <v>41</v>
      </c>
      <c r="C51">
        <f>INDEX($C$39:$C$48,MATCH($E$39,$A$39:$A$48,0))</f>
        <v>68</v>
      </c>
    </row>
    <row r="52" spans="1:5" x14ac:dyDescent="0.25">
      <c r="A52" s="5" t="s">
        <v>51</v>
      </c>
      <c r="B52">
        <f>INDEX($B$39:$B$48,MATCH($E$40,$A$39:$A$48,0))</f>
        <v>74</v>
      </c>
      <c r="C52">
        <f>INDEX($C$39:$C$48,MATCH($E$40,$A$39:$A$48,0))</f>
        <v>55</v>
      </c>
    </row>
    <row r="53" spans="1:5" x14ac:dyDescent="0.25">
      <c r="A53" s="5" t="s">
        <v>48</v>
      </c>
      <c r="B53">
        <f>INDEX($B$39:$B$48,MATCH($E$41,$A$39:$A$48,0))</f>
        <v>17</v>
      </c>
      <c r="C53">
        <f>INDEX($C$39:$C$48,MATCH($E$41,$A$39:$A$48,0))</f>
        <v>63</v>
      </c>
    </row>
    <row r="54" spans="1:5" x14ac:dyDescent="0.25">
      <c r="A54" s="5" t="s">
        <v>49</v>
      </c>
      <c r="B54">
        <f>INDEX($B$39:$B$48,MATCH($E$42,$A$39:$A$48,0))</f>
        <v>77</v>
      </c>
      <c r="C54">
        <f>INDEX($C$39:$C$48,MATCH($E$42,$A$39:$A$48,0))</f>
        <v>72</v>
      </c>
    </row>
    <row r="56" spans="1:5" x14ac:dyDescent="0.25">
      <c r="B56" s="15" t="s">
        <v>183</v>
      </c>
      <c r="C56" s="15" t="s">
        <v>184</v>
      </c>
      <c r="D56" s="15" t="s">
        <v>185</v>
      </c>
      <c r="E56" s="15" t="s">
        <v>186</v>
      </c>
    </row>
    <row r="57" spans="1:5" x14ac:dyDescent="0.25">
      <c r="B57" s="5" t="s">
        <v>50</v>
      </c>
      <c r="C57" s="5" t="s">
        <v>51</v>
      </c>
      <c r="D57" s="5" t="s">
        <v>48</v>
      </c>
      <c r="E57" s="5" t="s">
        <v>49</v>
      </c>
    </row>
    <row r="58" spans="1:5" x14ac:dyDescent="0.25">
      <c r="A58" t="s">
        <v>67</v>
      </c>
      <c r="B58">
        <f>GETPIVOTDATA("Sum of "&amp;$A58&amp;B$56,ControlM3!$B$107)</f>
        <v>337.6</v>
      </c>
      <c r="C58">
        <f>GETPIVOTDATA("Sum of "&amp;$A58&amp;C$56,ControlM3!$B$107)</f>
        <v>152.00000000000003</v>
      </c>
      <c r="D58">
        <f>GETPIVOTDATA("Sum of "&amp;$A58&amp;D$56,ControlM3!$B$107)</f>
        <v>240.00000000000003</v>
      </c>
      <c r="E58">
        <f>GETPIVOTDATA("Sum of "&amp;$A58&amp;E$56,ControlM3!$B$107)</f>
        <v>272.8</v>
      </c>
    </row>
    <row r="59" spans="1:5" x14ac:dyDescent="0.25">
      <c r="A59" t="s">
        <v>68</v>
      </c>
      <c r="B59">
        <f>GETPIVOTDATA("Sum of "&amp;$A59&amp;B$56,ControlM3!$B$107)</f>
        <v>313.60000000000002</v>
      </c>
      <c r="C59">
        <f>GETPIVOTDATA("Sum of "&amp;$A59&amp;C$56,ControlM3!$B$107)</f>
        <v>466.40000000000003</v>
      </c>
      <c r="D59">
        <f>GETPIVOTDATA("Sum of "&amp;$A59&amp;D$56,ControlM3!$B$107)</f>
        <v>224.79999999999998</v>
      </c>
      <c r="E59">
        <f>GETPIVOTDATA("Sum of "&amp;$A59&amp;E$56,ControlM3!$B$107)</f>
        <v>232.79999999999998</v>
      </c>
    </row>
    <row r="60" spans="1:5" x14ac:dyDescent="0.25">
      <c r="A60" t="s">
        <v>69</v>
      </c>
      <c r="B60">
        <f>GETPIVOTDATA("Sum of "&amp;$A60&amp;B$56,ControlM3!$B$107)</f>
        <v>215.20000000000002</v>
      </c>
      <c r="C60">
        <f>GETPIVOTDATA("Sum of "&amp;$A60&amp;C$56,ControlM3!$B$107)</f>
        <v>286.40000000000015</v>
      </c>
      <c r="D60">
        <f>GETPIVOTDATA("Sum of "&amp;$A60&amp;D$56,ControlM3!$B$107)</f>
        <v>266.39999999999992</v>
      </c>
      <c r="E60">
        <f>GETPIVOTDATA("Sum of "&amp;$A60&amp;E$56,ControlM3!$B$107)</f>
        <v>389.60000000000008</v>
      </c>
    </row>
    <row r="61" spans="1:5" x14ac:dyDescent="0.25">
      <c r="A61" t="s">
        <v>70</v>
      </c>
      <c r="B61">
        <f>GETPIVOTDATA("Sum of "&amp;$A61&amp;B$56,ControlM3!$B$107)</f>
        <v>282.39999999999998</v>
      </c>
      <c r="C61">
        <f>GETPIVOTDATA("Sum of "&amp;$A61&amp;C$56,ControlM3!$B$107)</f>
        <v>326.40000000000003</v>
      </c>
      <c r="D61">
        <f>GETPIVOTDATA("Sum of "&amp;$A61&amp;D$56,ControlM3!$B$107)</f>
        <v>227.20000000000007</v>
      </c>
      <c r="E61">
        <f>GETPIVOTDATA("Sum of "&amp;$A61&amp;E$56,ControlM3!$B$107)</f>
        <v>363.2</v>
      </c>
    </row>
    <row r="62" spans="1:5" x14ac:dyDescent="0.25">
      <c r="A62" t="s">
        <v>71</v>
      </c>
      <c r="B62">
        <f>GETPIVOTDATA("Sum of "&amp;$A62&amp;B$56,ControlM3!$B$107)</f>
        <v>349.59999999999997</v>
      </c>
      <c r="C62">
        <f>GETPIVOTDATA("Sum of "&amp;$A62&amp;C$56,ControlM3!$B$107)</f>
        <v>315.20000000000022</v>
      </c>
      <c r="D62">
        <f>GETPIVOTDATA("Sum of "&amp;$A62&amp;D$56,ControlM3!$B$107)</f>
        <v>292.8</v>
      </c>
      <c r="E62">
        <f>GETPIVOTDATA("Sum of "&amp;$A62&amp;E$56,ControlM3!$B$107)</f>
        <v>252.8</v>
      </c>
    </row>
    <row r="63" spans="1:5" x14ac:dyDescent="0.25">
      <c r="A63" t="s">
        <v>72</v>
      </c>
      <c r="B63">
        <f>GETPIVOTDATA("Sum of "&amp;$A63&amp;B$56,ControlM3!$B$107)</f>
        <v>344.00000000000006</v>
      </c>
      <c r="C63">
        <f>GETPIVOTDATA("Sum of "&amp;$A63&amp;C$56,ControlM3!$B$107)</f>
        <v>256.00000000000006</v>
      </c>
      <c r="D63">
        <f>GETPIVOTDATA("Sum of "&amp;$A63&amp;D$56,ControlM3!$B$107)</f>
        <v>282.40000000000003</v>
      </c>
      <c r="E63">
        <f>GETPIVOTDATA("Sum of "&amp;$A63&amp;E$56,ControlM3!$B$107)</f>
        <v>312.8</v>
      </c>
    </row>
    <row r="64" spans="1:5" x14ac:dyDescent="0.25">
      <c r="A64" t="s">
        <v>73</v>
      </c>
      <c r="B64">
        <f>GETPIVOTDATA("Sum of "&amp;$A64&amp;B$56,ControlM3!$B$107)</f>
        <v>344.00000000000006</v>
      </c>
      <c r="C64">
        <f>GETPIVOTDATA("Sum of "&amp;$A64&amp;C$56,ControlM3!$B$107)</f>
        <v>252.8000000000001</v>
      </c>
      <c r="D64">
        <f>GETPIVOTDATA("Sum of "&amp;$A64&amp;D$56,ControlM3!$B$107)</f>
        <v>354.4</v>
      </c>
      <c r="E64">
        <f>GETPIVOTDATA("Sum of "&amp;$A64&amp;E$56,ControlM3!$B$107)</f>
        <v>372.79999999999995</v>
      </c>
    </row>
    <row r="65" spans="1:5" x14ac:dyDescent="0.25">
      <c r="A65" t="s">
        <v>74</v>
      </c>
      <c r="B65">
        <f>GETPIVOTDATA("Sum of "&amp;$A65&amp;B$56,ControlM3!$B$107)</f>
        <v>240.8</v>
      </c>
      <c r="C65">
        <f>GETPIVOTDATA("Sum of "&amp;$A65&amp;C$56,ControlM3!$B$107)</f>
        <v>259.2</v>
      </c>
      <c r="D65">
        <f>GETPIVOTDATA("Sum of "&amp;$A65&amp;D$56,ControlM3!$B$107)</f>
        <v>199.20000000000022</v>
      </c>
      <c r="E65">
        <f>GETPIVOTDATA("Sum of "&amp;$A65&amp;E$56,ControlM3!$B$107)</f>
        <v>284.8</v>
      </c>
    </row>
    <row r="66" spans="1:5" x14ac:dyDescent="0.25">
      <c r="A66" t="s">
        <v>77</v>
      </c>
      <c r="B66">
        <f>GETPIVOTDATA("Sum of "&amp;$A66&amp;B$56,ControlM3!$B$107)</f>
        <v>296.79999999999995</v>
      </c>
      <c r="C66">
        <f>GETPIVOTDATA("Sum of "&amp;$A66&amp;C$56,ControlM3!$B$107)</f>
        <v>343.2000000000001</v>
      </c>
      <c r="D66">
        <f>GETPIVOTDATA("Sum of "&amp;$A66&amp;D$56,ControlM3!$B$107)</f>
        <v>288.80000000000013</v>
      </c>
      <c r="E66">
        <f>GETPIVOTDATA("Sum of "&amp;$A66&amp;E$56,ControlM3!$B$107)</f>
        <v>355.2</v>
      </c>
    </row>
    <row r="67" spans="1:5" x14ac:dyDescent="0.25">
      <c r="A67" t="s">
        <v>78</v>
      </c>
      <c r="B67">
        <f>GETPIVOTDATA("Sum of "&amp;$A67&amp;B$56,ControlM3!$B$107)</f>
        <v>274.40000000000009</v>
      </c>
      <c r="C67">
        <f>GETPIVOTDATA("Sum of "&amp;$A67&amp;C$56,ControlM3!$B$107)</f>
        <v>382.40000000000003</v>
      </c>
      <c r="D67">
        <f>GETPIVOTDATA("Sum of "&amp;$A67&amp;D$56,ControlM3!$B$107)</f>
        <v>314.39999999999998</v>
      </c>
      <c r="E67">
        <f>GETPIVOTDATA("Sum of "&amp;$A67&amp;E$56,ControlM3!$B$107)</f>
        <v>382.40000000000009</v>
      </c>
    </row>
    <row r="68" spans="1:5" x14ac:dyDescent="0.25">
      <c r="B68" s="5">
        <f>IF($B$23,MAX(B58:B67),"")</f>
        <v>349.59999999999997</v>
      </c>
      <c r="C68" s="5">
        <f>IF($B$24,MAX(C58:C67),"")</f>
        <v>466.40000000000003</v>
      </c>
      <c r="D68" s="5">
        <f>IF($B$25,MAX(D58:D67),"")</f>
        <v>354.4</v>
      </c>
      <c r="E68" s="5">
        <f>IF($B$26,MAX(E58:E67),"")</f>
        <v>389.60000000000008</v>
      </c>
    </row>
  </sheetData>
  <mergeCells count="2">
    <mergeCell ref="A49:C49"/>
    <mergeCell ref="S35:V35"/>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CB82D-2F18-418C-84F6-43A3E7D97749}">
  <dimension ref="A1:V68"/>
  <sheetViews>
    <sheetView zoomScale="70" zoomScaleNormal="70" workbookViewId="0"/>
  </sheetViews>
  <sheetFormatPr defaultRowHeight="15" x14ac:dyDescent="0.25"/>
  <cols>
    <col min="1" max="1" width="15.7109375" bestFit="1" customWidth="1"/>
    <col min="2" max="2" width="13.7109375" bestFit="1" customWidth="1"/>
    <col min="3" max="3" width="14.28515625" bestFit="1" customWidth="1"/>
    <col min="4" max="4" width="10.5703125" bestFit="1" customWidth="1"/>
    <col min="6" max="6" width="8.5703125" bestFit="1" customWidth="1"/>
    <col min="7" max="7" width="10.7109375" bestFit="1" customWidth="1"/>
    <col min="10" max="11" width="9.85546875" customWidth="1"/>
    <col min="12" max="12" width="14.7109375" bestFit="1" customWidth="1"/>
    <col min="13" max="13" width="8.28515625" customWidth="1"/>
    <col min="14" max="14" width="15" bestFit="1" customWidth="1"/>
  </cols>
  <sheetData>
    <row r="1" spans="1:17" ht="15" customHeight="1" x14ac:dyDescent="0.25">
      <c r="A1" s="5" t="s">
        <v>2</v>
      </c>
      <c r="B1" s="5" t="s">
        <v>3</v>
      </c>
      <c r="G1" s="5" t="s">
        <v>85</v>
      </c>
      <c r="H1" s="7" t="s">
        <v>87</v>
      </c>
      <c r="I1" s="7" t="s">
        <v>5</v>
      </c>
      <c r="J1" s="7" t="s">
        <v>54</v>
      </c>
      <c r="K1" s="7" t="s">
        <v>55</v>
      </c>
      <c r="L1" s="7" t="s">
        <v>56</v>
      </c>
      <c r="M1" t="b">
        <v>0</v>
      </c>
      <c r="N1" s="5" t="s">
        <v>50</v>
      </c>
      <c r="O1" s="5" t="s">
        <v>51</v>
      </c>
      <c r="P1" s="5" t="s">
        <v>48</v>
      </c>
      <c r="Q1" s="5" t="s">
        <v>49</v>
      </c>
    </row>
    <row r="2" spans="1:17" ht="15" customHeight="1" x14ac:dyDescent="0.25">
      <c r="A2">
        <v>1</v>
      </c>
      <c r="B2" t="str">
        <f>CHOOSE(A2,"LOGIN","LOGOUT")</f>
        <v>LOGIN</v>
      </c>
      <c r="G2" t="s">
        <v>7</v>
      </c>
      <c r="H2" t="b">
        <f>IF(ISNA(MATCH(ControlM4!C1,G2:G13,0)),TRUE)</f>
        <v>0</v>
      </c>
      <c r="I2">
        <f>IF(ISNUMBER(ControlM4!B40),ControlM4!B40,"")</f>
        <v>1</v>
      </c>
      <c r="J2" s="17">
        <f>IFERROR(IF($H$2,NA(),GETPIVOTDATA(""&amp;$J$1,ControlM4!$B$39,"Day",I2))-SUM(N2:Q2),0)</f>
        <v>388.74</v>
      </c>
      <c r="K2" s="17">
        <f>IFERROR(GETPIVOTDATA(""&amp;$J$1,ControlM4!$B$3,"Day",I2)-SUM(N2:Q2),0)</f>
        <v>388.74</v>
      </c>
      <c r="L2">
        <f>GETPIVOTDATA(""&amp;$L$1,ControlM4!$B$39,"Day",I2)</f>
        <v>1</v>
      </c>
      <c r="M2" s="17">
        <f t="shared" ref="M2:M32" si="0">IFERROR(IF(AND(L2,$M$1),J2,0),0)</f>
        <v>0</v>
      </c>
      <c r="N2">
        <f>IF($B$23,0,IFERROR(GETPIVOTDATA(""&amp;N$1,ControlM4!$B$39,"Day",$I2),0))</f>
        <v>0</v>
      </c>
      <c r="O2">
        <f>IF($B$24,0,IFERROR(GETPIVOTDATA(""&amp;O$1,ControlM4!$B$39,"Day",$I2),0))</f>
        <v>0</v>
      </c>
      <c r="P2">
        <f>IF($B$25,0,IFERROR(GETPIVOTDATA(""&amp;P$1,ControlM4!$B$39,"Day",$I2),0))</f>
        <v>0</v>
      </c>
      <c r="Q2">
        <f>IF($B$26,0,IFERROR(GETPIVOTDATA(""&amp;Q$1,ControlM4!$B$39,"Day",$I2),0))</f>
        <v>0</v>
      </c>
    </row>
    <row r="3" spans="1:17" x14ac:dyDescent="0.25">
      <c r="D3" s="5" t="s">
        <v>26</v>
      </c>
      <c r="G3" t="s">
        <v>8</v>
      </c>
      <c r="I3">
        <f>IF(ISNUMBER(ControlM4!B41),ControlM4!B41,"")</f>
        <v>2</v>
      </c>
      <c r="J3" s="17">
        <f>IFERROR(IF($H$2,NA(),GETPIVOTDATA(""&amp;$J$1,ControlM4!$B$39,"Day",I3))-SUM(N3:Q3),0)</f>
        <v>401.76000000000005</v>
      </c>
      <c r="K3" s="17">
        <f>IFERROR(GETPIVOTDATA(""&amp;$J$1,ControlM4!$B$3,"Day",I3)-SUM(N3:Q3),0)</f>
        <v>401.76000000000005</v>
      </c>
      <c r="L3">
        <f>GETPIVOTDATA(""&amp;$L$1,ControlM4!$B$39,"Day",I3)</f>
        <v>0</v>
      </c>
      <c r="M3" s="17">
        <f t="shared" si="0"/>
        <v>0</v>
      </c>
      <c r="N3">
        <f>IF($B$23,0,IFERROR(GETPIVOTDATA(""&amp;N$1,ControlM4!$B$39,"Day",$I3),0))</f>
        <v>0</v>
      </c>
      <c r="O3">
        <f>IF($B$24,0,IFERROR(GETPIVOTDATA(""&amp;O$1,ControlM4!$B$39,"Day",$I3),0))</f>
        <v>0</v>
      </c>
      <c r="P3">
        <f>IF($B$25,0,IFERROR(GETPIVOTDATA(""&amp;P$1,ControlM4!$B$39,"Day",$I3),0))</f>
        <v>0</v>
      </c>
      <c r="Q3">
        <f>IF($B$26,0,IFERROR(GETPIVOTDATA(""&amp;Q$1,ControlM4!$B$39,"Day",$I3),0))</f>
        <v>0</v>
      </c>
    </row>
    <row r="4" spans="1:17" x14ac:dyDescent="0.25">
      <c r="A4" s="5" t="s">
        <v>66</v>
      </c>
      <c r="D4" s="14">
        <v>0.2</v>
      </c>
      <c r="E4" s="5" t="s">
        <v>28</v>
      </c>
      <c r="F4" s="5"/>
      <c r="G4" t="s">
        <v>9</v>
      </c>
      <c r="I4">
        <f>IF(ISNUMBER(ControlM4!B42),ControlM4!B42,"")</f>
        <v>3</v>
      </c>
      <c r="J4" s="17">
        <f>IFERROR(IF($H$2,NA(),GETPIVOTDATA(""&amp;$J$1,ControlM4!$B$39,"Day",I4))-SUM(N4:Q4),0)</f>
        <v>477.09000000000009</v>
      </c>
      <c r="K4" s="17">
        <f>IFERROR(GETPIVOTDATA(""&amp;$J$1,ControlM4!$B$3,"Day",I4)-SUM(N4:Q4),0)</f>
        <v>477.09000000000009</v>
      </c>
      <c r="L4">
        <f>GETPIVOTDATA(""&amp;$L$1,ControlM4!$B$39,"Day",I4)</f>
        <v>0</v>
      </c>
      <c r="M4" s="17">
        <f t="shared" si="0"/>
        <v>0</v>
      </c>
      <c r="N4">
        <f>IF($B$23,0,IFERROR(GETPIVOTDATA(""&amp;N$1,ControlM4!$B$39,"Day",$I4),0))</f>
        <v>0</v>
      </c>
      <c r="O4">
        <f>IF($B$24,0,IFERROR(GETPIVOTDATA(""&amp;O$1,ControlM4!$B$39,"Day",$I4),0))</f>
        <v>0</v>
      </c>
      <c r="P4">
        <f>IF($B$25,0,IFERROR(GETPIVOTDATA(""&amp;P$1,ControlM4!$B$39,"Day",$I4),0))</f>
        <v>0</v>
      </c>
      <c r="Q4">
        <f>IF($B$26,0,IFERROR(GETPIVOTDATA(""&amp;Q$1,ControlM4!$B$39,"Day",$I4),0))</f>
        <v>0</v>
      </c>
    </row>
    <row r="5" spans="1:17" x14ac:dyDescent="0.25">
      <c r="A5" t="s">
        <v>19</v>
      </c>
      <c r="B5" s="10">
        <f>GETPIVOTDATA("Average of CAC",ControlM4!$K$4)</f>
        <v>0.44069999999999987</v>
      </c>
      <c r="C5" s="10">
        <f>1-B5</f>
        <v>0.55930000000000013</v>
      </c>
      <c r="D5" s="10">
        <f>$D$4</f>
        <v>0.2</v>
      </c>
      <c r="E5" t="str">
        <f>A5&amp;" "&amp;TEXT(B5,"0%")</f>
        <v>CAC 44%</v>
      </c>
      <c r="G5" t="s">
        <v>10</v>
      </c>
      <c r="I5">
        <f>IF(ISNUMBER(ControlM4!B43),ControlM4!B43,"")</f>
        <v>4</v>
      </c>
      <c r="J5" s="17">
        <f>IFERROR(IF($H$2,NA(),GETPIVOTDATA(""&amp;$J$1,ControlM4!$B$39,"Day",I5))-SUM(N5:Q5),0)</f>
        <v>411.99</v>
      </c>
      <c r="K5" s="17">
        <f>IFERROR(GETPIVOTDATA(""&amp;$J$1,ControlM4!$B$3,"Day",I5)-SUM(N5:Q5),0)</f>
        <v>411.99</v>
      </c>
      <c r="L5">
        <f>GETPIVOTDATA(""&amp;$L$1,ControlM4!$B$39,"Day",I5)</f>
        <v>0</v>
      </c>
      <c r="M5" s="17">
        <f t="shared" si="0"/>
        <v>0</v>
      </c>
      <c r="N5">
        <f>IF($B$23,0,IFERROR(GETPIVOTDATA(""&amp;N$1,ControlM4!$B$39,"Day",$I5),0))</f>
        <v>0</v>
      </c>
      <c r="O5">
        <f>IF($B$24,0,IFERROR(GETPIVOTDATA(""&amp;O$1,ControlM4!$B$39,"Day",$I5),0))</f>
        <v>0</v>
      </c>
      <c r="P5">
        <f>IF($B$25,0,IFERROR(GETPIVOTDATA(""&amp;P$1,ControlM4!$B$39,"Day",$I5),0))</f>
        <v>0</v>
      </c>
      <c r="Q5">
        <f>IF($B$26,0,IFERROR(GETPIVOTDATA(""&amp;Q$1,ControlM4!$B$39,"Day",$I5),0))</f>
        <v>0</v>
      </c>
    </row>
    <row r="6" spans="1:17" x14ac:dyDescent="0.25">
      <c r="A6" t="s">
        <v>20</v>
      </c>
      <c r="B6" s="10">
        <f>GETPIVOTDATA("Average of ROI",ControlM4!$K$4)</f>
        <v>0.63179999999999992</v>
      </c>
      <c r="C6" s="10">
        <f>1-B6</f>
        <v>0.36820000000000008</v>
      </c>
      <c r="D6" s="10">
        <f>$D$4</f>
        <v>0.2</v>
      </c>
      <c r="E6" t="str">
        <f>A6&amp;" "&amp;TEXT(B6,"0%")</f>
        <v>ROI 63%</v>
      </c>
      <c r="G6" t="s">
        <v>11</v>
      </c>
      <c r="I6">
        <f>IF(ISNUMBER(ControlM4!B44),ControlM4!B44,"")</f>
        <v>5</v>
      </c>
      <c r="J6" s="17">
        <f>IFERROR(IF($H$2,NA(),GETPIVOTDATA(""&amp;$J$1,ControlM4!$B$39,"Day",I6))-SUM(N6:Q6),0)</f>
        <v>517.08000000000004</v>
      </c>
      <c r="K6" s="17">
        <f>IFERROR(GETPIVOTDATA(""&amp;$J$1,ControlM4!$B$3,"Day",I6)-SUM(N6:Q6),0)</f>
        <v>517.08000000000004</v>
      </c>
      <c r="L6">
        <f>GETPIVOTDATA(""&amp;$L$1,ControlM4!$B$39,"Day",I6)</f>
        <v>0</v>
      </c>
      <c r="M6" s="17">
        <f t="shared" si="0"/>
        <v>0</v>
      </c>
      <c r="N6">
        <f>IF($B$23,0,IFERROR(GETPIVOTDATA(""&amp;N$1,ControlM4!$B$39,"Day",$I6),0))</f>
        <v>0</v>
      </c>
      <c r="O6">
        <f>IF($B$24,0,IFERROR(GETPIVOTDATA(""&amp;O$1,ControlM4!$B$39,"Day",$I6),0))</f>
        <v>0</v>
      </c>
      <c r="P6">
        <f>IF($B$25,0,IFERROR(GETPIVOTDATA(""&amp;P$1,ControlM4!$B$39,"Day",$I6),0))</f>
        <v>0</v>
      </c>
      <c r="Q6">
        <f>IF($B$26,0,IFERROR(GETPIVOTDATA(""&amp;Q$1,ControlM4!$B$39,"Day",$I6),0))</f>
        <v>0</v>
      </c>
    </row>
    <row r="7" spans="1:17" x14ac:dyDescent="0.25">
      <c r="A7" t="s">
        <v>21</v>
      </c>
      <c r="B7" s="10">
        <f>GETPIVOTDATA("Average of CPA",ControlM4!$K$4)</f>
        <v>0.65429999999999999</v>
      </c>
      <c r="C7" s="10">
        <f>1-B7</f>
        <v>0.34570000000000001</v>
      </c>
      <c r="D7" s="10">
        <f>$D$4</f>
        <v>0.2</v>
      </c>
      <c r="E7" t="str">
        <f>A7&amp;" "&amp;TEXT(B7,"0%")</f>
        <v>CPA 65%</v>
      </c>
      <c r="G7" t="s">
        <v>12</v>
      </c>
      <c r="I7">
        <f>IF(ISNUMBER(ControlM4!B45),ControlM4!B45,"")</f>
        <v>6</v>
      </c>
      <c r="J7" s="17">
        <f>IFERROR(IF($H$2,NA(),GETPIVOTDATA(""&amp;$J$1,ControlM4!$B$39,"Day",I7))-SUM(N7:Q7),0)</f>
        <v>364.56000000000006</v>
      </c>
      <c r="K7" s="17">
        <f>IFERROR(GETPIVOTDATA(""&amp;$J$1,ControlM4!$B$3,"Day",I7)-SUM(N7:Q7),0)</f>
        <v>364.56000000000006</v>
      </c>
      <c r="L7">
        <f>GETPIVOTDATA(""&amp;$L$1,ControlM4!$B$39,"Day",I7)</f>
        <v>0</v>
      </c>
      <c r="M7" s="17">
        <f t="shared" si="0"/>
        <v>0</v>
      </c>
      <c r="N7">
        <f>IF($B$23,0,IFERROR(GETPIVOTDATA(""&amp;N$1,ControlM4!$B$39,"Day",$I7),0))</f>
        <v>0</v>
      </c>
      <c r="O7">
        <f>IF($B$24,0,IFERROR(GETPIVOTDATA(""&amp;O$1,ControlM4!$B$39,"Day",$I7),0))</f>
        <v>0</v>
      </c>
      <c r="P7">
        <f>IF($B$25,0,IFERROR(GETPIVOTDATA(""&amp;P$1,ControlM4!$B$39,"Day",$I7),0))</f>
        <v>0</v>
      </c>
      <c r="Q7">
        <f>IF($B$26,0,IFERROR(GETPIVOTDATA(""&amp;Q$1,ControlM4!$B$39,"Day",$I7),0))</f>
        <v>0</v>
      </c>
    </row>
    <row r="8" spans="1:17" x14ac:dyDescent="0.25">
      <c r="A8" t="s">
        <v>23</v>
      </c>
      <c r="B8" s="10">
        <f>GETPIVOTDATA("Average of EPC",ControlM4!$K$4)</f>
        <v>0.72150000000000003</v>
      </c>
      <c r="C8" s="10">
        <f>1-B8</f>
        <v>0.27849999999999997</v>
      </c>
      <c r="D8" s="10">
        <f>$D$4</f>
        <v>0.2</v>
      </c>
      <c r="E8" t="str">
        <f>A8&amp;" "&amp;TEXT(B8,"0%")</f>
        <v>EPC 72%</v>
      </c>
      <c r="G8" t="s">
        <v>13</v>
      </c>
      <c r="I8">
        <f>IF(ISNUMBER(ControlM4!B46),ControlM4!B46,"")</f>
        <v>7</v>
      </c>
      <c r="J8" s="17">
        <f>IFERROR(IF($H$2,NA(),GETPIVOTDATA(""&amp;$J$1,ControlM4!$B$39,"Day",I8))-SUM(N8:Q8),0)</f>
        <v>364.56000000000006</v>
      </c>
      <c r="K8" s="17">
        <f>IFERROR(GETPIVOTDATA(""&amp;$J$1,ControlM4!$B$3,"Day",I8)-SUM(N8:Q8),0)</f>
        <v>364.56000000000006</v>
      </c>
      <c r="L8">
        <f>GETPIVOTDATA(""&amp;$L$1,ControlM4!$B$39,"Day",I8)</f>
        <v>0</v>
      </c>
      <c r="M8" s="17">
        <f t="shared" si="0"/>
        <v>0</v>
      </c>
      <c r="N8">
        <f>IF($B$23,0,IFERROR(GETPIVOTDATA(""&amp;N$1,ControlM4!$B$39,"Day",$I8),0))</f>
        <v>0</v>
      </c>
      <c r="O8">
        <f>IF($B$24,0,IFERROR(GETPIVOTDATA(""&amp;O$1,ControlM4!$B$39,"Day",$I8),0))</f>
        <v>0</v>
      </c>
      <c r="P8">
        <f>IF($B$25,0,IFERROR(GETPIVOTDATA(""&amp;P$1,ControlM4!$B$39,"Day",$I8),0))</f>
        <v>0</v>
      </c>
      <c r="Q8">
        <f>IF($B$26,0,IFERROR(GETPIVOTDATA(""&amp;Q$1,ControlM4!$B$39,"Day",$I8),0))</f>
        <v>0</v>
      </c>
    </row>
    <row r="9" spans="1:17" x14ac:dyDescent="0.25">
      <c r="A9" t="s">
        <v>22</v>
      </c>
      <c r="B9" s="10">
        <f>GETPIVOTDATA("Average of APR",ControlM4!$K$4)</f>
        <v>0.7269000000000001</v>
      </c>
      <c r="C9" s="10">
        <f>1-B9</f>
        <v>0.2730999999999999</v>
      </c>
      <c r="D9" s="10">
        <f>$D$4</f>
        <v>0.2</v>
      </c>
      <c r="E9" t="str">
        <f>A9&amp;" "&amp;TEXT(B9,"0%")</f>
        <v>APR 73%</v>
      </c>
      <c r="G9" t="s">
        <v>14</v>
      </c>
      <c r="I9">
        <f>IF(ISNUMBER(ControlM4!B47),ControlM4!B47,"")</f>
        <v>8</v>
      </c>
      <c r="J9" s="17">
        <f>IFERROR(IF($H$2,NA(),GETPIVOTDATA(""&amp;$J$1,ControlM4!$B$39,"Day",I9))-SUM(N9:Q9),0)</f>
        <v>466.86000000000013</v>
      </c>
      <c r="K9" s="17">
        <f>IFERROR(GETPIVOTDATA(""&amp;$J$1,ControlM4!$B$3,"Day",I9)-SUM(N9:Q9),0)</f>
        <v>466.86000000000013</v>
      </c>
      <c r="L9">
        <f>GETPIVOTDATA(""&amp;$L$1,ControlM4!$B$39,"Day",I9)</f>
        <v>0</v>
      </c>
      <c r="M9" s="17">
        <f t="shared" si="0"/>
        <v>0</v>
      </c>
      <c r="N9">
        <f>IF($B$23,0,IFERROR(GETPIVOTDATA(""&amp;N$1,ControlM4!$B$39,"Day",$I9),0))</f>
        <v>0</v>
      </c>
      <c r="O9">
        <f>IF($B$24,0,IFERROR(GETPIVOTDATA(""&amp;O$1,ControlM4!$B$39,"Day",$I9),0))</f>
        <v>0</v>
      </c>
      <c r="P9">
        <f>IF($B$25,0,IFERROR(GETPIVOTDATA(""&amp;P$1,ControlM4!$B$39,"Day",$I9),0))</f>
        <v>0</v>
      </c>
      <c r="Q9">
        <f>IF($B$26,0,IFERROR(GETPIVOTDATA(""&amp;Q$1,ControlM4!$B$39,"Day",$I9),0))</f>
        <v>0</v>
      </c>
    </row>
    <row r="10" spans="1:17" x14ac:dyDescent="0.25">
      <c r="A10" t="s">
        <v>27</v>
      </c>
      <c r="B10" s="11" t="s">
        <v>24</v>
      </c>
      <c r="C10" s="11" t="s">
        <v>25</v>
      </c>
      <c r="G10" t="s">
        <v>15</v>
      </c>
      <c r="I10">
        <f>IF(ISNUMBER(ControlM4!B48),ControlM4!B48,"")</f>
        <v>9</v>
      </c>
      <c r="J10" s="17">
        <f>IFERROR(IF($H$2,NA(),GETPIVOTDATA(""&amp;$J$1,ControlM4!$B$39,"Day",I10))-SUM(N10:Q10),0)</f>
        <v>486.39</v>
      </c>
      <c r="K10" s="17">
        <f>IFERROR(GETPIVOTDATA(""&amp;$J$1,ControlM4!$B$3,"Day",I10)-SUM(N10:Q10),0)</f>
        <v>486.39</v>
      </c>
      <c r="L10">
        <f>GETPIVOTDATA(""&amp;$L$1,ControlM4!$B$39,"Day",I10)</f>
        <v>0</v>
      </c>
      <c r="M10" s="17">
        <f t="shared" si="0"/>
        <v>0</v>
      </c>
      <c r="N10">
        <f>IF($B$23,0,IFERROR(GETPIVOTDATA(""&amp;N$1,ControlM4!$B$39,"Day",$I10),0))</f>
        <v>0</v>
      </c>
      <c r="O10">
        <f>IF($B$24,0,IFERROR(GETPIVOTDATA(""&amp;O$1,ControlM4!$B$39,"Day",$I10),0))</f>
        <v>0</v>
      </c>
      <c r="P10">
        <f>IF($B$25,0,IFERROR(GETPIVOTDATA(""&amp;P$1,ControlM4!$B$39,"Day",$I10),0))</f>
        <v>0</v>
      </c>
      <c r="Q10">
        <f>IF($B$26,0,IFERROR(GETPIVOTDATA(""&amp;Q$1,ControlM4!$B$39,"Day",$I10),0))</f>
        <v>0</v>
      </c>
    </row>
    <row r="11" spans="1:17" x14ac:dyDescent="0.25">
      <c r="A11" s="10">
        <f>AVERAGE(B5:B9)</f>
        <v>0.63503999999999994</v>
      </c>
      <c r="B11" s="12">
        <f>SIN(B9/SUM(B9:D9)*2*PI())*-1*ABS(C12)</f>
        <v>0.61662375236365963</v>
      </c>
      <c r="C11" s="12">
        <f>COS((1-B9/SUM(B9:D9))*2*PI())*-1*ABS(C12)</f>
        <v>0.78725799330394863</v>
      </c>
      <c r="D11" s="13"/>
      <c r="G11" t="s">
        <v>16</v>
      </c>
      <c r="I11">
        <f>IF(ISNUMBER(ControlM4!B49),ControlM4!B49,"")</f>
        <v>10</v>
      </c>
      <c r="J11" s="17">
        <f>IFERROR(IF($H$2,NA(),GETPIVOTDATA(""&amp;$J$1,ControlM4!$B$39,"Day",I11))-SUM(N11:Q11),0)</f>
        <v>412.92000000000013</v>
      </c>
      <c r="K11" s="17">
        <f>IFERROR(GETPIVOTDATA(""&amp;$J$1,ControlM4!$B$3,"Day",I11)-SUM(N11:Q11),0)</f>
        <v>412.92000000000013</v>
      </c>
      <c r="L11">
        <f>GETPIVOTDATA(""&amp;$L$1,ControlM4!$B$39,"Day",I11)</f>
        <v>0</v>
      </c>
      <c r="M11" s="17">
        <f t="shared" si="0"/>
        <v>0</v>
      </c>
      <c r="N11">
        <f>IF($B$23,0,IFERROR(GETPIVOTDATA(""&amp;N$1,ControlM4!$B$39,"Day",$I11),0))</f>
        <v>0</v>
      </c>
      <c r="O11">
        <f>IF($B$24,0,IFERROR(GETPIVOTDATA(""&amp;O$1,ControlM4!$B$39,"Day",$I11),0))</f>
        <v>0</v>
      </c>
      <c r="P11">
        <f>IF($B$25,0,IFERROR(GETPIVOTDATA(""&amp;P$1,ControlM4!$B$39,"Day",$I11),0))</f>
        <v>0</v>
      </c>
      <c r="Q11">
        <f>IF($B$26,0,IFERROR(GETPIVOTDATA(""&amp;Q$1,ControlM4!$B$39,"Day",$I11),0))</f>
        <v>0</v>
      </c>
    </row>
    <row r="12" spans="1:17" x14ac:dyDescent="0.25">
      <c r="B12" s="12">
        <v>0</v>
      </c>
      <c r="C12" s="12">
        <v>-1</v>
      </c>
      <c r="E12" s="10"/>
      <c r="F12" s="10"/>
      <c r="G12" t="s">
        <v>17</v>
      </c>
      <c r="I12">
        <f>IF(ISNUMBER(ControlM4!B50),ControlM4!B50,"")</f>
        <v>11</v>
      </c>
      <c r="J12" s="17">
        <f>IFERROR(IF($H$2,NA(),GETPIVOTDATA(""&amp;$J$1,ControlM4!$B$39,"Day",I12))-SUM(N12:Q12),0)</f>
        <v>385.94999999999993</v>
      </c>
      <c r="K12" s="17">
        <f>IFERROR(GETPIVOTDATA(""&amp;$J$1,ControlM4!$B$3,"Day",I12)-SUM(N12:Q12),0)</f>
        <v>385.94999999999993</v>
      </c>
      <c r="L12">
        <f>GETPIVOTDATA(""&amp;$L$1,ControlM4!$B$39,"Day",I12)</f>
        <v>0</v>
      </c>
      <c r="M12" s="17">
        <f t="shared" si="0"/>
        <v>0</v>
      </c>
      <c r="N12">
        <f>IF($B$23,0,IFERROR(GETPIVOTDATA(""&amp;N$1,ControlM4!$B$39,"Day",$I12),0))</f>
        <v>0</v>
      </c>
      <c r="O12">
        <f>IF($B$24,0,IFERROR(GETPIVOTDATA(""&amp;O$1,ControlM4!$B$39,"Day",$I12),0))</f>
        <v>0</v>
      </c>
      <c r="P12">
        <f>IF($B$25,0,IFERROR(GETPIVOTDATA(""&amp;P$1,ControlM4!$B$39,"Day",$I12),0))</f>
        <v>0</v>
      </c>
      <c r="Q12">
        <f>IF($B$26,0,IFERROR(GETPIVOTDATA(""&amp;Q$1,ControlM4!$B$39,"Day",$I12),0))</f>
        <v>0</v>
      </c>
    </row>
    <row r="13" spans="1:17" x14ac:dyDescent="0.25">
      <c r="B13" s="11">
        <f>SIN(B8/SUM(B8:D8)*2*PI())*-1*ABS(C14)</f>
        <v>0.53470895661183482</v>
      </c>
      <c r="C13" s="11">
        <f>COS((1-B8/SUM(B8:D8))*2*PI())*-1*ABS(C14)</f>
        <v>0.72393807174307578</v>
      </c>
      <c r="D13" s="13"/>
      <c r="E13" s="10"/>
      <c r="F13" s="10"/>
      <c r="G13" t="s">
        <v>18</v>
      </c>
      <c r="I13">
        <f>IF(ISNUMBER(ControlM4!B51),ControlM4!B51,"")</f>
        <v>12</v>
      </c>
      <c r="J13" s="17">
        <f>IFERROR(IF($H$2,NA(),GETPIVOTDATA(""&amp;$J$1,ControlM4!$B$39,"Day",I13))-SUM(N13:Q13),0)</f>
        <v>319.92000000000007</v>
      </c>
      <c r="K13" s="17">
        <f>IFERROR(GETPIVOTDATA(""&amp;$J$1,ControlM4!$B$3,"Day",I13)-SUM(N13:Q13),0)</f>
        <v>319.92000000000007</v>
      </c>
      <c r="L13">
        <f>GETPIVOTDATA(""&amp;$L$1,ControlM4!$B$39,"Day",I13)</f>
        <v>0</v>
      </c>
      <c r="M13" s="17">
        <f t="shared" si="0"/>
        <v>0</v>
      </c>
      <c r="N13">
        <f>IF($B$23,0,IFERROR(GETPIVOTDATA(""&amp;N$1,ControlM4!$B$39,"Day",$I13),0))</f>
        <v>0</v>
      </c>
      <c r="O13">
        <f>IF($B$24,0,IFERROR(GETPIVOTDATA(""&amp;O$1,ControlM4!$B$39,"Day",$I13),0))</f>
        <v>0</v>
      </c>
      <c r="P13">
        <f>IF($B$25,0,IFERROR(GETPIVOTDATA(""&amp;P$1,ControlM4!$B$39,"Day",$I13),0))</f>
        <v>0</v>
      </c>
      <c r="Q13">
        <f>IF($B$26,0,IFERROR(GETPIVOTDATA(""&amp;Q$1,ControlM4!$B$39,"Day",$I13),0))</f>
        <v>0</v>
      </c>
    </row>
    <row r="14" spans="1:17" x14ac:dyDescent="0.25">
      <c r="B14" s="11">
        <v>0</v>
      </c>
      <c r="C14" s="11">
        <v>-0.9</v>
      </c>
      <c r="I14">
        <f>IF(ISNUMBER(ControlM4!B52),ControlM4!B52,"")</f>
        <v>13</v>
      </c>
      <c r="J14" s="17">
        <f>IFERROR(IF($H$2,NA(),GETPIVOTDATA(""&amp;$J$1,ControlM4!$B$39,"Day",I14))-SUM(N14:Q14),0)</f>
        <v>425.94000000000005</v>
      </c>
      <c r="K14" s="17">
        <f>IFERROR(GETPIVOTDATA(""&amp;$J$1,ControlM4!$B$3,"Day",I14)-SUM(N14:Q14),0)</f>
        <v>425.94000000000005</v>
      </c>
      <c r="L14">
        <f>GETPIVOTDATA(""&amp;$L$1,ControlM4!$B$39,"Day",I14)</f>
        <v>0</v>
      </c>
      <c r="M14" s="17">
        <f t="shared" si="0"/>
        <v>0</v>
      </c>
      <c r="N14">
        <f>IF($B$23,0,IFERROR(GETPIVOTDATA(""&amp;N$1,ControlM4!$B$39,"Day",$I14),0))</f>
        <v>0</v>
      </c>
      <c r="O14">
        <f>IF($B$24,0,IFERROR(GETPIVOTDATA(""&amp;O$1,ControlM4!$B$39,"Day",$I14),0))</f>
        <v>0</v>
      </c>
      <c r="P14">
        <f>IF($B$25,0,IFERROR(GETPIVOTDATA(""&amp;P$1,ControlM4!$B$39,"Day",$I14),0))</f>
        <v>0</v>
      </c>
      <c r="Q14">
        <f>IF($B$26,0,IFERROR(GETPIVOTDATA(""&amp;Q$1,ControlM4!$B$39,"Day",$I14),0))</f>
        <v>0</v>
      </c>
    </row>
    <row r="15" spans="1:17" x14ac:dyDescent="0.25">
      <c r="B15" s="11">
        <f>SIN(B7/SUM(B7:D7)*2*PI())*-1*ABS(C16)</f>
        <v>0.22439934961728758</v>
      </c>
      <c r="C15" s="11">
        <f>COS((1-B7/SUM(B7:D7))*2*PI())*-1*ABS(C16)</f>
        <v>0.76788341035038543</v>
      </c>
      <c r="D15" s="13"/>
      <c r="I15">
        <f>IF(ISNUMBER(ControlM4!B53),ControlM4!B53,"")</f>
        <v>14</v>
      </c>
      <c r="J15" s="17">
        <f>IFERROR(IF($H$2,NA(),GETPIVOTDATA(""&amp;$J$1,ControlM4!$B$39,"Day",I15))-SUM(N15:Q15),0)</f>
        <v>399.90000000000009</v>
      </c>
      <c r="K15" s="17">
        <f>IFERROR(GETPIVOTDATA(""&amp;$J$1,ControlM4!$B$3,"Day",I15)-SUM(N15:Q15),0)</f>
        <v>399.90000000000009</v>
      </c>
      <c r="L15">
        <f>GETPIVOTDATA(""&amp;$L$1,ControlM4!$B$39,"Day",I15)</f>
        <v>0</v>
      </c>
      <c r="M15" s="17">
        <f t="shared" si="0"/>
        <v>0</v>
      </c>
      <c r="N15">
        <f>IF($B$23,0,IFERROR(GETPIVOTDATA(""&amp;N$1,ControlM4!$B$39,"Day",$I15),0))</f>
        <v>0</v>
      </c>
      <c r="O15">
        <f>IF($B$24,0,IFERROR(GETPIVOTDATA(""&amp;O$1,ControlM4!$B$39,"Day",$I15),0))</f>
        <v>0</v>
      </c>
      <c r="P15">
        <f>IF($B$25,0,IFERROR(GETPIVOTDATA(""&amp;P$1,ControlM4!$B$39,"Day",$I15),0))</f>
        <v>0</v>
      </c>
      <c r="Q15">
        <f>IF($B$26,0,IFERROR(GETPIVOTDATA(""&amp;Q$1,ControlM4!$B$39,"Day",$I15),0))</f>
        <v>0</v>
      </c>
    </row>
    <row r="16" spans="1:17" x14ac:dyDescent="0.25">
      <c r="B16" s="11">
        <v>0</v>
      </c>
      <c r="C16" s="11">
        <v>-0.8</v>
      </c>
      <c r="I16">
        <f>IF(ISNUMBER(ControlM4!B54),ControlM4!B54,"")</f>
        <v>15</v>
      </c>
      <c r="J16" s="17">
        <f>IFERROR(IF($H$2,NA(),GETPIVOTDATA(""&amp;$J$1,ControlM4!$B$39,"Day",I16))-SUM(N16:Q16),0)</f>
        <v>419.43</v>
      </c>
      <c r="K16" s="17">
        <f>IFERROR(GETPIVOTDATA(""&amp;$J$1,ControlM4!$B$3,"Day",I16)-SUM(N16:Q16),0)</f>
        <v>419.43</v>
      </c>
      <c r="L16">
        <f>GETPIVOTDATA(""&amp;$L$1,ControlM4!$B$39,"Day",I16)</f>
        <v>0</v>
      </c>
      <c r="M16" s="17">
        <f t="shared" si="0"/>
        <v>0</v>
      </c>
      <c r="N16">
        <f>IF($B$23,0,IFERROR(GETPIVOTDATA(""&amp;N$1,ControlM4!$B$39,"Day",$I16),0))</f>
        <v>0</v>
      </c>
      <c r="O16">
        <f>IF($B$24,0,IFERROR(GETPIVOTDATA(""&amp;O$1,ControlM4!$B$39,"Day",$I16),0))</f>
        <v>0</v>
      </c>
      <c r="P16">
        <f>IF($B$25,0,IFERROR(GETPIVOTDATA(""&amp;P$1,ControlM4!$B$39,"Day",$I16),0))</f>
        <v>0</v>
      </c>
      <c r="Q16">
        <f>IF($B$26,0,IFERROR(GETPIVOTDATA(""&amp;Q$1,ControlM4!$B$39,"Day",$I16),0))</f>
        <v>0</v>
      </c>
    </row>
    <row r="17" spans="1:17" x14ac:dyDescent="0.25">
      <c r="B17" s="11">
        <f>SIN(B6/SUM(B6:D6)*2*PI())*-1*ABS(C18)</f>
        <v>0.11601528597968361</v>
      </c>
      <c r="C17" s="11">
        <f>COS((1-B6/SUM(B6:D6))*2*PI())*-1*ABS(C18)</f>
        <v>0.69031909536029212</v>
      </c>
      <c r="D17" s="13"/>
      <c r="I17">
        <f>IF(ISNUMBER(ControlM4!B55),ControlM4!B55,"")</f>
        <v>16</v>
      </c>
      <c r="J17" s="17">
        <f>IFERROR(IF($H$2,NA(),GETPIVOTDATA(""&amp;$J$1,ControlM4!$B$39,"Day",I17))-SUM(N17:Q17),0)</f>
        <v>449.19000000000005</v>
      </c>
      <c r="K17" s="17">
        <f>IFERROR(GETPIVOTDATA(""&amp;$J$1,ControlM4!$B$3,"Day",I17)-SUM(N17:Q17),0)</f>
        <v>449.19000000000005</v>
      </c>
      <c r="L17">
        <f>GETPIVOTDATA(""&amp;$L$1,ControlM4!$B$39,"Day",I17)</f>
        <v>1</v>
      </c>
      <c r="M17" s="17">
        <f t="shared" si="0"/>
        <v>0</v>
      </c>
      <c r="N17">
        <f>IF($B$23,0,IFERROR(GETPIVOTDATA(""&amp;N$1,ControlM4!$B$39,"Day",$I17),0))</f>
        <v>0</v>
      </c>
      <c r="O17">
        <f>IF($B$24,0,IFERROR(GETPIVOTDATA(""&amp;O$1,ControlM4!$B$39,"Day",$I17),0))</f>
        <v>0</v>
      </c>
      <c r="P17">
        <f>IF($B$25,0,IFERROR(GETPIVOTDATA(""&amp;P$1,ControlM4!$B$39,"Day",$I17),0))</f>
        <v>0</v>
      </c>
      <c r="Q17">
        <f>IF($B$26,0,IFERROR(GETPIVOTDATA(""&amp;Q$1,ControlM4!$B$39,"Day",$I17),0))</f>
        <v>0</v>
      </c>
    </row>
    <row r="18" spans="1:17" x14ac:dyDescent="0.25">
      <c r="B18" s="11">
        <v>0</v>
      </c>
      <c r="C18" s="11">
        <v>-0.7</v>
      </c>
      <c r="I18">
        <f>IF(ISNUMBER(ControlM4!B56),ControlM4!B56,"")</f>
        <v>17</v>
      </c>
      <c r="J18" s="17">
        <f>IFERROR(IF($H$2,NA(),GETPIVOTDATA(""&amp;$J$1,ControlM4!$B$39,"Day",I18))-SUM(N18:Q18),0)</f>
        <v>473.37</v>
      </c>
      <c r="K18" s="17">
        <f>IFERROR(GETPIVOTDATA(""&amp;$J$1,ControlM4!$B$3,"Day",I18)-SUM(N18:Q18),0)</f>
        <v>473.37</v>
      </c>
      <c r="L18">
        <f>GETPIVOTDATA(""&amp;$L$1,ControlM4!$B$39,"Day",I18)</f>
        <v>0</v>
      </c>
      <c r="M18" s="17">
        <f t="shared" si="0"/>
        <v>0</v>
      </c>
      <c r="N18">
        <f>IF($B$23,0,IFERROR(GETPIVOTDATA(""&amp;N$1,ControlM4!$B$39,"Day",$I18),0))</f>
        <v>0</v>
      </c>
      <c r="O18">
        <f>IF($B$24,0,IFERROR(GETPIVOTDATA(""&amp;O$1,ControlM4!$B$39,"Day",$I18),0))</f>
        <v>0</v>
      </c>
      <c r="P18">
        <f>IF($B$25,0,IFERROR(GETPIVOTDATA(""&amp;P$1,ControlM4!$B$39,"Day",$I18),0))</f>
        <v>0</v>
      </c>
      <c r="Q18">
        <f>IF($B$26,0,IFERROR(GETPIVOTDATA(""&amp;Q$1,ControlM4!$B$39,"Day",$I18),0))</f>
        <v>0</v>
      </c>
    </row>
    <row r="19" spans="1:17" x14ac:dyDescent="0.25">
      <c r="B19" s="11">
        <f>SIN(B5/SUM(B5:D5)*2*PI())*-1*ABS(C20)</f>
        <v>-0.4444124085869251</v>
      </c>
      <c r="C19" s="11">
        <f>COS((1-B5/SUM(B5:D5))*2*PI())*-1*ABS(C20)</f>
        <v>0.4031099243307808</v>
      </c>
      <c r="D19" s="13"/>
      <c r="I19">
        <f>IF(ISNUMBER(ControlM4!B57),ControlM4!B57,"")</f>
        <v>18</v>
      </c>
      <c r="J19" s="17">
        <f>IFERROR(IF($H$2,NA(),GETPIVOTDATA(""&amp;$J$1,ControlM4!$B$39,"Day",I19))-SUM(N19:Q19),0)</f>
        <v>409.20000000000005</v>
      </c>
      <c r="K19" s="17">
        <f>IFERROR(GETPIVOTDATA(""&amp;$J$1,ControlM4!$B$3,"Day",I19)-SUM(N19:Q19),0)</f>
        <v>409.20000000000005</v>
      </c>
      <c r="L19">
        <f>GETPIVOTDATA(""&amp;$L$1,ControlM4!$B$39,"Day",I19)</f>
        <v>0</v>
      </c>
      <c r="M19" s="17">
        <f t="shared" si="0"/>
        <v>0</v>
      </c>
      <c r="N19">
        <f>IF($B$23,0,IFERROR(GETPIVOTDATA(""&amp;N$1,ControlM4!$B$39,"Day",$I19),0))</f>
        <v>0</v>
      </c>
      <c r="O19">
        <f>IF($B$24,0,IFERROR(GETPIVOTDATA(""&amp;O$1,ControlM4!$B$39,"Day",$I19),0))</f>
        <v>0</v>
      </c>
      <c r="P19">
        <f>IF($B$25,0,IFERROR(GETPIVOTDATA(""&amp;P$1,ControlM4!$B$39,"Day",$I19),0))</f>
        <v>0</v>
      </c>
      <c r="Q19">
        <f>IF($B$26,0,IFERROR(GETPIVOTDATA(""&amp;Q$1,ControlM4!$B$39,"Day",$I19),0))</f>
        <v>0</v>
      </c>
    </row>
    <row r="20" spans="1:17" x14ac:dyDescent="0.25">
      <c r="B20" s="11">
        <v>0</v>
      </c>
      <c r="C20" s="11">
        <v>-0.6</v>
      </c>
      <c r="I20">
        <f>IF(ISNUMBER(ControlM4!B58),ControlM4!B58,"")</f>
        <v>19</v>
      </c>
      <c r="J20" s="17">
        <f>IFERROR(IF($H$2,NA(),GETPIVOTDATA(""&amp;$J$1,ControlM4!$B$39,"Day",I20))-SUM(N20:Q20),0)</f>
        <v>456.63000000000011</v>
      </c>
      <c r="K20" s="17">
        <f>IFERROR(GETPIVOTDATA(""&amp;$J$1,ControlM4!$B$3,"Day",I20)-SUM(N20:Q20),0)</f>
        <v>456.63000000000011</v>
      </c>
      <c r="L20">
        <f>GETPIVOTDATA(""&amp;$L$1,ControlM4!$B$39,"Day",I20)</f>
        <v>0</v>
      </c>
      <c r="M20" s="17">
        <f t="shared" si="0"/>
        <v>0</v>
      </c>
      <c r="N20">
        <f>IF($B$23,0,IFERROR(GETPIVOTDATA(""&amp;N$1,ControlM4!$B$39,"Day",$I20),0))</f>
        <v>0</v>
      </c>
      <c r="O20">
        <f>IF($B$24,0,IFERROR(GETPIVOTDATA(""&amp;O$1,ControlM4!$B$39,"Day",$I20),0))</f>
        <v>0</v>
      </c>
      <c r="P20">
        <f>IF($B$25,0,IFERROR(GETPIVOTDATA(""&amp;P$1,ControlM4!$B$39,"Day",$I20),0))</f>
        <v>0</v>
      </c>
      <c r="Q20">
        <f>IF($B$26,0,IFERROR(GETPIVOTDATA(""&amp;Q$1,ControlM4!$B$39,"Day",$I20),0))</f>
        <v>0</v>
      </c>
    </row>
    <row r="21" spans="1:17" x14ac:dyDescent="0.25">
      <c r="I21">
        <f>IF(ISNUMBER(ControlM4!B59),ControlM4!B59,"")</f>
        <v>20</v>
      </c>
      <c r="J21" s="17">
        <f>IFERROR(IF($H$2,NA(),GETPIVOTDATA(""&amp;$J$1,ControlM4!$B$39,"Day",I21))-SUM(N21:Q21),0)</f>
        <v>424.0800000000001</v>
      </c>
      <c r="K21" s="17">
        <f>IFERROR(GETPIVOTDATA(""&amp;$J$1,ControlM4!$B$3,"Day",I21)-SUM(N21:Q21),0)</f>
        <v>424.0800000000001</v>
      </c>
      <c r="L21">
        <f>GETPIVOTDATA(""&amp;$L$1,ControlM4!$B$39,"Day",I21)</f>
        <v>0</v>
      </c>
      <c r="M21" s="17">
        <f t="shared" si="0"/>
        <v>0</v>
      </c>
      <c r="N21">
        <f>IF($B$23,0,IFERROR(GETPIVOTDATA(""&amp;N$1,ControlM4!$B$39,"Day",$I21),0))</f>
        <v>0</v>
      </c>
      <c r="O21">
        <f>IF($B$24,0,IFERROR(GETPIVOTDATA(""&amp;O$1,ControlM4!$B$39,"Day",$I21),0))</f>
        <v>0</v>
      </c>
      <c r="P21">
        <f>IF($B$25,0,IFERROR(GETPIVOTDATA(""&amp;P$1,ControlM4!$B$39,"Day",$I21),0))</f>
        <v>0</v>
      </c>
      <c r="Q21">
        <f>IF($B$26,0,IFERROR(GETPIVOTDATA(""&amp;Q$1,ControlM4!$B$39,"Day",$I21),0))</f>
        <v>0</v>
      </c>
    </row>
    <row r="22" spans="1:17" x14ac:dyDescent="0.25">
      <c r="I22">
        <f>IF(ISNUMBER(ControlM4!B60),ControlM4!B60,"")</f>
        <v>21</v>
      </c>
      <c r="J22" s="17">
        <f>IFERROR(IF($H$2,NA(),GETPIVOTDATA(""&amp;$J$1,ControlM4!$B$39,"Day",I22))-SUM(N22:Q22),0)</f>
        <v>385.95</v>
      </c>
      <c r="K22" s="17">
        <f>IFERROR(GETPIVOTDATA(""&amp;$J$1,ControlM4!$B$3,"Day",I22)-SUM(N22:Q22),0)</f>
        <v>385.95</v>
      </c>
      <c r="L22">
        <f>GETPIVOTDATA(""&amp;$L$1,ControlM4!$B$39,"Day",I22)</f>
        <v>0</v>
      </c>
      <c r="M22" s="17">
        <f t="shared" si="0"/>
        <v>0</v>
      </c>
      <c r="N22">
        <f>IF($B$23,0,IFERROR(GETPIVOTDATA(""&amp;N$1,ControlM4!$B$39,"Day",$I22),0))</f>
        <v>0</v>
      </c>
      <c r="O22">
        <f>IF($B$24,0,IFERROR(GETPIVOTDATA(""&amp;O$1,ControlM4!$B$39,"Day",$I22),0))</f>
        <v>0</v>
      </c>
      <c r="P22">
        <f>IF($B$25,0,IFERROR(GETPIVOTDATA(""&amp;P$1,ControlM4!$B$39,"Day",$I22),0))</f>
        <v>0</v>
      </c>
      <c r="Q22">
        <f>IF($B$26,0,IFERROR(GETPIVOTDATA(""&amp;Q$1,ControlM4!$B$39,"Day",$I22),0))</f>
        <v>0</v>
      </c>
    </row>
    <row r="23" spans="1:17" x14ac:dyDescent="0.25">
      <c r="A23" s="5" t="s">
        <v>50</v>
      </c>
      <c r="B23" t="b">
        <v>1</v>
      </c>
      <c r="C23" t="str">
        <f>IF(B23,$A$27,"")</f>
        <v>▮</v>
      </c>
      <c r="I23">
        <f>IF(ISNUMBER(ControlM4!B61),ControlM4!B61,"")</f>
        <v>22</v>
      </c>
      <c r="J23" s="17">
        <f>IFERROR(IF($H$2,NA(),GETPIVOTDATA(""&amp;$J$1,ControlM4!$B$39,"Day",I23))-SUM(N23:Q23),0)</f>
        <v>584.97000000000014</v>
      </c>
      <c r="K23" s="17">
        <f>IFERROR(GETPIVOTDATA(""&amp;$J$1,ControlM4!$B$3,"Day",I23)-SUM(N23:Q23),0)</f>
        <v>584.97000000000014</v>
      </c>
      <c r="L23">
        <f>GETPIVOTDATA(""&amp;$L$1,ControlM4!$B$39,"Day",I23)</f>
        <v>0</v>
      </c>
      <c r="M23" s="17">
        <f t="shared" si="0"/>
        <v>0</v>
      </c>
      <c r="N23">
        <f>IF($B$23,0,IFERROR(GETPIVOTDATA(""&amp;N$1,ControlM4!$B$39,"Day",$I23),0))</f>
        <v>0</v>
      </c>
      <c r="O23">
        <f>IF($B$24,0,IFERROR(GETPIVOTDATA(""&amp;O$1,ControlM4!$B$39,"Day",$I23),0))</f>
        <v>0</v>
      </c>
      <c r="P23">
        <f>IF($B$25,0,IFERROR(GETPIVOTDATA(""&amp;P$1,ControlM4!$B$39,"Day",$I23),0))</f>
        <v>0</v>
      </c>
      <c r="Q23">
        <f>IF($B$26,0,IFERROR(GETPIVOTDATA(""&amp;Q$1,ControlM4!$B$39,"Day",$I23),0))</f>
        <v>0</v>
      </c>
    </row>
    <row r="24" spans="1:17" x14ac:dyDescent="0.25">
      <c r="A24" s="5" t="s">
        <v>51</v>
      </c>
      <c r="B24" t="b">
        <v>1</v>
      </c>
      <c r="C24" t="str">
        <f>IF(B24,$A$27,"")</f>
        <v>▮</v>
      </c>
      <c r="I24">
        <f>IF(ISNUMBER(ControlM4!B62),ControlM4!B62,"")</f>
        <v>23</v>
      </c>
      <c r="J24" s="17">
        <f>IFERROR(IF($H$2,NA(),GETPIVOTDATA(""&amp;$J$1,ControlM4!$B$39,"Day",I24))-SUM(N24:Q24),0)</f>
        <v>607.29</v>
      </c>
      <c r="K24" s="17">
        <f>IFERROR(GETPIVOTDATA(""&amp;$J$1,ControlM4!$B$3,"Day",I24)-SUM(N24:Q24),0)</f>
        <v>607.29</v>
      </c>
      <c r="L24">
        <f>GETPIVOTDATA(""&amp;$L$1,ControlM4!$B$39,"Day",I24)</f>
        <v>0</v>
      </c>
      <c r="M24" s="17">
        <f t="shared" si="0"/>
        <v>0</v>
      </c>
      <c r="N24">
        <f>IF($B$23,0,IFERROR(GETPIVOTDATA(""&amp;N$1,ControlM4!$B$39,"Day",$I24),0))</f>
        <v>0</v>
      </c>
      <c r="O24">
        <f>IF($B$24,0,IFERROR(GETPIVOTDATA(""&amp;O$1,ControlM4!$B$39,"Day",$I24),0))</f>
        <v>0</v>
      </c>
      <c r="P24">
        <f>IF($B$25,0,IFERROR(GETPIVOTDATA(""&amp;P$1,ControlM4!$B$39,"Day",$I24),0))</f>
        <v>0</v>
      </c>
      <c r="Q24">
        <f>IF($B$26,0,IFERROR(GETPIVOTDATA(""&amp;Q$1,ControlM4!$B$39,"Day",$I24),0))</f>
        <v>0</v>
      </c>
    </row>
    <row r="25" spans="1:17" x14ac:dyDescent="0.25">
      <c r="A25" s="5" t="s">
        <v>48</v>
      </c>
      <c r="B25" t="b">
        <v>1</v>
      </c>
      <c r="C25" t="str">
        <f>IF(B25,$A$27,"")</f>
        <v>▮</v>
      </c>
      <c r="I25">
        <f>IF(ISNUMBER(ControlM4!B63),ControlM4!B63,"")</f>
        <v>24</v>
      </c>
      <c r="J25" s="17">
        <f>IFERROR(IF($H$2,NA(),GETPIVOTDATA(""&amp;$J$1,ControlM4!$B$39,"Day",I25))-SUM(N25:Q25),0)</f>
        <v>448.26</v>
      </c>
      <c r="K25" s="17">
        <f>IFERROR(GETPIVOTDATA(""&amp;$J$1,ControlM4!$B$3,"Day",I25)-SUM(N25:Q25),0)</f>
        <v>448.26</v>
      </c>
      <c r="L25">
        <f>GETPIVOTDATA(""&amp;$L$1,ControlM4!$B$39,"Day",I25)</f>
        <v>0</v>
      </c>
      <c r="M25" s="17">
        <f t="shared" si="0"/>
        <v>0</v>
      </c>
      <c r="N25">
        <f>IF($B$23,0,IFERROR(GETPIVOTDATA(""&amp;N$1,ControlM4!$B$39,"Day",$I25),0))</f>
        <v>0</v>
      </c>
      <c r="O25">
        <f>IF($B$24,0,IFERROR(GETPIVOTDATA(""&amp;O$1,ControlM4!$B$39,"Day",$I25),0))</f>
        <v>0</v>
      </c>
      <c r="P25">
        <f>IF($B$25,0,IFERROR(GETPIVOTDATA(""&amp;P$1,ControlM4!$B$39,"Day",$I25),0))</f>
        <v>0</v>
      </c>
      <c r="Q25">
        <f>IF($B$26,0,IFERROR(GETPIVOTDATA(""&amp;Q$1,ControlM4!$B$39,"Day",$I25),0))</f>
        <v>0</v>
      </c>
    </row>
    <row r="26" spans="1:17" x14ac:dyDescent="0.25">
      <c r="A26" s="5" t="s">
        <v>49</v>
      </c>
      <c r="B26" t="b">
        <v>1</v>
      </c>
      <c r="C26" t="str">
        <f>IF(B26,$A$27,"")</f>
        <v>▮</v>
      </c>
      <c r="I26">
        <f>IF(ISNUMBER(ControlM4!B64),ControlM4!B64,"")</f>
        <v>25</v>
      </c>
      <c r="J26" s="17">
        <f>IFERROR(IF($H$2,NA(),GETPIVOTDATA(""&amp;$J$1,ControlM4!$B$39,"Day",I26))-SUM(N26:Q26),0)</f>
        <v>553.35000000000014</v>
      </c>
      <c r="K26" s="17">
        <f>IFERROR(GETPIVOTDATA(""&amp;$J$1,ControlM4!$B$3,"Day",I26)-SUM(N26:Q26),0)</f>
        <v>553.35000000000014</v>
      </c>
      <c r="L26">
        <f>GETPIVOTDATA(""&amp;$L$1,ControlM4!$B$39,"Day",I26)</f>
        <v>0</v>
      </c>
      <c r="M26" s="17">
        <f t="shared" si="0"/>
        <v>0</v>
      </c>
      <c r="N26">
        <f>IF($B$23,0,IFERROR(GETPIVOTDATA(""&amp;N$1,ControlM4!$B$39,"Day",$I26),0))</f>
        <v>0</v>
      </c>
      <c r="O26">
        <f>IF($B$24,0,IFERROR(GETPIVOTDATA(""&amp;O$1,ControlM4!$B$39,"Day",$I26),0))</f>
        <v>0</v>
      </c>
      <c r="P26">
        <f>IF($B$25,0,IFERROR(GETPIVOTDATA(""&amp;P$1,ControlM4!$B$39,"Day",$I26),0))</f>
        <v>0</v>
      </c>
      <c r="Q26">
        <f>IF($B$26,0,IFERROR(GETPIVOTDATA(""&amp;Q$1,ControlM4!$B$39,"Day",$I26),0))</f>
        <v>0</v>
      </c>
    </row>
    <row r="27" spans="1:17" x14ac:dyDescent="0.25">
      <c r="A27" s="5" t="s">
        <v>53</v>
      </c>
      <c r="I27">
        <f>IF(ISNUMBER(ControlM4!B65),ControlM4!B65,"")</f>
        <v>26</v>
      </c>
      <c r="J27" s="17">
        <f>IFERROR(IF($H$2,NA(),GETPIVOTDATA(""&amp;$J$1,ControlM4!$B$39,"Day",I27))-SUM(N27:Q27),0)</f>
        <v>454.77000000000021</v>
      </c>
      <c r="K27" s="17">
        <f>IFERROR(GETPIVOTDATA(""&amp;$J$1,ControlM4!$B$3,"Day",I27)-SUM(N27:Q27),0)</f>
        <v>454.77000000000021</v>
      </c>
      <c r="L27">
        <f>GETPIVOTDATA(""&amp;$L$1,ControlM4!$B$39,"Day",I27)</f>
        <v>0</v>
      </c>
      <c r="M27" s="17">
        <f t="shared" si="0"/>
        <v>0</v>
      </c>
      <c r="N27">
        <f>IF($B$23,0,IFERROR(GETPIVOTDATA(""&amp;N$1,ControlM4!$B$39,"Day",$I27),0))</f>
        <v>0</v>
      </c>
      <c r="O27">
        <f>IF($B$24,0,IFERROR(GETPIVOTDATA(""&amp;O$1,ControlM4!$B$39,"Day",$I27),0))</f>
        <v>0</v>
      </c>
      <c r="P27">
        <f>IF($B$25,0,IFERROR(GETPIVOTDATA(""&amp;P$1,ControlM4!$B$39,"Day",$I27),0))</f>
        <v>0</v>
      </c>
      <c r="Q27">
        <f>IF($B$26,0,IFERROR(GETPIVOTDATA(""&amp;Q$1,ControlM4!$B$39,"Day",$I27),0))</f>
        <v>0</v>
      </c>
    </row>
    <row r="28" spans="1:17" x14ac:dyDescent="0.25">
      <c r="I28">
        <f>IF(ISNUMBER(ControlM4!B66),ControlM4!B66,"")</f>
        <v>27</v>
      </c>
      <c r="J28" s="17">
        <f>IFERROR(IF($H$2,NA(),GETPIVOTDATA(""&amp;$J$1,ControlM4!$B$39,"Day",I28))-SUM(N28:Q28),0)</f>
        <v>514.29000000000008</v>
      </c>
      <c r="K28" s="17">
        <f>IFERROR(GETPIVOTDATA(""&amp;$J$1,ControlM4!$B$3,"Day",I28)-SUM(N28:Q28),0)</f>
        <v>514.29000000000008</v>
      </c>
      <c r="L28">
        <f>GETPIVOTDATA(""&amp;$L$1,ControlM4!$B$39,"Day",I28)</f>
        <v>0</v>
      </c>
      <c r="M28" s="17">
        <f t="shared" si="0"/>
        <v>0</v>
      </c>
      <c r="N28">
        <f>IF($B$23,0,IFERROR(GETPIVOTDATA(""&amp;N$1,ControlM4!$B$39,"Day",$I28),0))</f>
        <v>0</v>
      </c>
      <c r="O28">
        <f>IF($B$24,0,IFERROR(GETPIVOTDATA(""&amp;O$1,ControlM4!$B$39,"Day",$I28),0))</f>
        <v>0</v>
      </c>
      <c r="P28">
        <f>IF($B$25,0,IFERROR(GETPIVOTDATA(""&amp;P$1,ControlM4!$B$39,"Day",$I28),0))</f>
        <v>0</v>
      </c>
      <c r="Q28">
        <f>IF($B$26,0,IFERROR(GETPIVOTDATA(""&amp;Q$1,ControlM4!$B$39,"Day",$I28),0))</f>
        <v>0</v>
      </c>
    </row>
    <row r="29" spans="1:17" x14ac:dyDescent="0.25">
      <c r="A29" s="5" t="s">
        <v>63</v>
      </c>
      <c r="B29" s="7" t="s">
        <v>64</v>
      </c>
      <c r="C29" s="7" t="s">
        <v>65</v>
      </c>
      <c r="D29" s="5" t="s">
        <v>28</v>
      </c>
      <c r="I29">
        <f>IF(ISNUMBER(ControlM4!B67),ControlM4!B67,"")</f>
        <v>28</v>
      </c>
      <c r="J29" s="17">
        <f>IFERROR(IF($H$2,NA(),GETPIVOTDATA(""&amp;$J$1,ControlM4!$B$39,"Day",I29))-SUM(N29:Q29),0)</f>
        <v>480.81000000000006</v>
      </c>
      <c r="K29" s="17">
        <f>IFERROR(GETPIVOTDATA(""&amp;$J$1,ControlM4!$B$3,"Day",I29)-SUM(N29:Q29),0)</f>
        <v>480.81000000000006</v>
      </c>
      <c r="L29">
        <f>GETPIVOTDATA(""&amp;$L$1,ControlM4!$B$39,"Day",I29)</f>
        <v>0</v>
      </c>
      <c r="M29" s="17">
        <f t="shared" si="0"/>
        <v>0</v>
      </c>
      <c r="N29">
        <f>IF($B$23,0,IFERROR(GETPIVOTDATA(""&amp;N$1,ControlM4!$B$39,"Day",$I29),0))</f>
        <v>0</v>
      </c>
      <c r="O29">
        <f>IF($B$24,0,IFERROR(GETPIVOTDATA(""&amp;O$1,ControlM4!$B$39,"Day",$I29),0))</f>
        <v>0</v>
      </c>
      <c r="P29">
        <f>IF($B$25,0,IFERROR(GETPIVOTDATA(""&amp;P$1,ControlM4!$B$39,"Day",$I29),0))</f>
        <v>0</v>
      </c>
      <c r="Q29">
        <f>IF($B$26,0,IFERROR(GETPIVOTDATA(""&amp;Q$1,ControlM4!$B$39,"Day",$I29),0))</f>
        <v>0</v>
      </c>
    </row>
    <row r="30" spans="1:17" x14ac:dyDescent="0.25">
      <c r="A30" t="s">
        <v>57</v>
      </c>
      <c r="B30" s="10">
        <f>GETPIVOTDATA("Average of StrategyA",ControlM4!$K$11)</f>
        <v>0.70620000000000005</v>
      </c>
      <c r="C30" s="10">
        <f>GETPIVOTDATA("Average of StrategyC",ControlM4!$K$18)</f>
        <v>0.64920000000000022</v>
      </c>
      <c r="D30" t="str">
        <f>B29&amp;" "&amp;TEXT(B36,"0%")</f>
        <v>ADP 67%</v>
      </c>
      <c r="I30">
        <f>IF(ISNUMBER(ControlM4!B68),ControlM4!B68,"")</f>
        <v>29</v>
      </c>
      <c r="J30" s="17">
        <f>IFERROR(IF($H$2,NA(),GETPIVOTDATA(""&amp;$J$1,ControlM4!$B$39,"Day",I30))-SUM(N30:Q30),0)</f>
        <v>425.01</v>
      </c>
      <c r="K30" s="17">
        <f>IFERROR(GETPIVOTDATA(""&amp;$J$1,ControlM4!$B$3,"Day",I30)-SUM(N30:Q30),0)</f>
        <v>425.01</v>
      </c>
      <c r="L30">
        <f>GETPIVOTDATA(""&amp;$L$1,ControlM4!$B$39,"Day",I30)</f>
        <v>0</v>
      </c>
      <c r="M30" s="17">
        <f t="shared" si="0"/>
        <v>0</v>
      </c>
      <c r="N30">
        <f>IF($B$23,0,IFERROR(GETPIVOTDATA(""&amp;N$1,ControlM4!$B$39,"Day",$I30),0))</f>
        <v>0</v>
      </c>
      <c r="O30">
        <f>IF($B$24,0,IFERROR(GETPIVOTDATA(""&amp;O$1,ControlM4!$B$39,"Day",$I30),0))</f>
        <v>0</v>
      </c>
      <c r="P30">
        <f>IF($B$25,0,IFERROR(GETPIVOTDATA(""&amp;P$1,ControlM4!$B$39,"Day",$I30),0))</f>
        <v>0</v>
      </c>
      <c r="Q30">
        <f>IF($B$26,0,IFERROR(GETPIVOTDATA(""&amp;Q$1,ControlM4!$B$39,"Day",$I30),0))</f>
        <v>0</v>
      </c>
    </row>
    <row r="31" spans="1:17" x14ac:dyDescent="0.25">
      <c r="A31" t="s">
        <v>58</v>
      </c>
      <c r="B31" s="10">
        <f>GETPIVOTDATA("Average of TestingA",ControlM4!$K$11)</f>
        <v>0.64200000000000002</v>
      </c>
      <c r="C31" s="10">
        <f>GETPIVOTDATA("Average of TestingC",ControlM4!$K$18)</f>
        <v>0.69300000000000017</v>
      </c>
      <c r="D31" t="str">
        <f>C29&amp;" "&amp;TEXT(C36,"0%")</f>
        <v>CRM 66%</v>
      </c>
      <c r="I31">
        <f>IF(ISNUMBER(ControlM4!B69),ControlM4!B69,"")</f>
        <v>30</v>
      </c>
      <c r="J31" s="17">
        <f>IFERROR(IF($H$2,NA(),GETPIVOTDATA(""&amp;$J$1,ControlM4!$B$39,"Day",I31))-SUM(N31:Q31),0)</f>
        <v>428.73</v>
      </c>
      <c r="K31" s="17">
        <f>IFERROR(GETPIVOTDATA(""&amp;$J$1,ControlM4!$B$3,"Day",I31)-SUM(N31:Q31),0)</f>
        <v>428.73</v>
      </c>
      <c r="L31">
        <f>GETPIVOTDATA(""&amp;$L$1,ControlM4!$B$39,"Day",I31)</f>
        <v>0</v>
      </c>
      <c r="M31" s="17">
        <f t="shared" si="0"/>
        <v>0</v>
      </c>
      <c r="N31">
        <f>IF($B$23,0,IFERROR(GETPIVOTDATA(""&amp;N$1,ControlM4!$B$39,"Day",$I31),0))</f>
        <v>0</v>
      </c>
      <c r="O31">
        <f>IF($B$24,0,IFERROR(GETPIVOTDATA(""&amp;O$1,ControlM4!$B$39,"Day",$I31),0))</f>
        <v>0</v>
      </c>
      <c r="P31">
        <f>IF($B$25,0,IFERROR(GETPIVOTDATA(""&amp;P$1,ControlM4!$B$39,"Day",$I31),0))</f>
        <v>0</v>
      </c>
      <c r="Q31">
        <f>IF($B$26,0,IFERROR(GETPIVOTDATA(""&amp;Q$1,ControlM4!$B$39,"Day",$I31),0))</f>
        <v>0</v>
      </c>
    </row>
    <row r="32" spans="1:17" x14ac:dyDescent="0.25">
      <c r="A32" t="s">
        <v>62</v>
      </c>
      <c r="B32" s="10">
        <f>GETPIVOTDATA("Average of DevelopmentA",ControlM4!$K$11)</f>
        <v>0.67439999999999989</v>
      </c>
      <c r="C32" s="10">
        <f>GETPIVOTDATA("Average of DevelopmentC",ControlM4!$K$18)</f>
        <v>0.68160000000000009</v>
      </c>
      <c r="I32">
        <f>IF(ISNUMBER(ControlM4!B70),ControlM4!B70,"")</f>
        <v>31</v>
      </c>
      <c r="J32" s="17">
        <f>IFERROR(IF($H$2,NA(),GETPIVOTDATA(""&amp;$J$1,ControlM4!$B$39,"Day",I32))-SUM(N32:Q32),0)</f>
        <v>502.20000000000005</v>
      </c>
      <c r="K32" s="17">
        <f>IFERROR(GETPIVOTDATA(""&amp;$J$1,ControlM4!$B$3,"Day",I32)-SUM(N32:Q32),0)</f>
        <v>502.20000000000005</v>
      </c>
      <c r="L32">
        <f>GETPIVOTDATA(""&amp;$L$1,ControlM4!$B$39,"Day",I32)</f>
        <v>0</v>
      </c>
      <c r="M32" s="17">
        <f t="shared" si="0"/>
        <v>0</v>
      </c>
      <c r="N32">
        <f>IF($B$23,0,IFERROR(GETPIVOTDATA(""&amp;N$1,ControlM4!$B$39,"Day",$I32),0))</f>
        <v>0</v>
      </c>
      <c r="O32">
        <f>IF($B$24,0,IFERROR(GETPIVOTDATA(""&amp;O$1,ControlM4!$B$39,"Day",$I32),0))</f>
        <v>0</v>
      </c>
      <c r="P32">
        <f>IF($B$25,0,IFERROR(GETPIVOTDATA(""&amp;P$1,ControlM4!$B$39,"Day",$I32),0))</f>
        <v>0</v>
      </c>
      <c r="Q32">
        <f>IF($B$26,0,IFERROR(GETPIVOTDATA(""&amp;Q$1,ControlM4!$B$39,"Day",$I32),0))</f>
        <v>0</v>
      </c>
    </row>
    <row r="33" spans="1:22" x14ac:dyDescent="0.25">
      <c r="A33" t="s">
        <v>59</v>
      </c>
      <c r="B33" s="10">
        <f>GETPIVOTDATA("Average of ResearchA",ControlM4!$K$11)</f>
        <v>0.66749999999999998</v>
      </c>
      <c r="C33" s="10">
        <f>GETPIVOTDATA("Average of ResearchC",ControlM4!$K$18)</f>
        <v>0.66780000000000006</v>
      </c>
      <c r="J33" s="19">
        <f>CHOOSE($H$2*1+1,SUM(J2:J32),SUM(J37:J48))</f>
        <v>13841.190000000002</v>
      </c>
      <c r="K33" s="19">
        <f>CHOOSE($H$2*1+1,SUM(K2:K32),SUM(K37:K48))</f>
        <v>13841.190000000002</v>
      </c>
      <c r="L33" s="19" t="str">
        <f>CHOOSE(H2*1+1,IF(M1,SUM(M2:M32),""),IF(M1,SUM(M37:M48),""))</f>
        <v/>
      </c>
      <c r="N33">
        <f>SUM(N2:N32)</f>
        <v>0</v>
      </c>
      <c r="O33">
        <f>SUM(O2:O32)</f>
        <v>0</v>
      </c>
      <c r="P33">
        <f>SUM(P2:P32)</f>
        <v>0</v>
      </c>
      <c r="Q33">
        <f>SUM(Q2:Q32)</f>
        <v>0</v>
      </c>
    </row>
    <row r="34" spans="1:22" x14ac:dyDescent="0.25">
      <c r="A34" t="s">
        <v>61</v>
      </c>
      <c r="B34" s="10">
        <f>GETPIVOTDATA("Average of DesignA",ControlM4!$K$11)</f>
        <v>0.62549999999999994</v>
      </c>
      <c r="C34" s="10">
        <f>GETPIVOTDATA("Average of DesignC",ControlM4!$K$18)</f>
        <v>0.62760000000000016</v>
      </c>
      <c r="J34" s="18" t="s">
        <v>80</v>
      </c>
      <c r="K34" s="18" t="s">
        <v>81</v>
      </c>
      <c r="L34" s="18" t="str">
        <f>IF(H2,L36,L1)</f>
        <v>Seasonal Days</v>
      </c>
    </row>
    <row r="35" spans="1:22" x14ac:dyDescent="0.25">
      <c r="A35" t="s">
        <v>60</v>
      </c>
      <c r="B35" s="10">
        <f>GETPIVOTDATA("Average of SMMA",ControlM4!$K$11)</f>
        <v>0.72060000000000024</v>
      </c>
      <c r="C35" s="10">
        <f>GETPIVOTDATA("Average of SMMC",ControlM4!$K$18)</f>
        <v>0.61469999999999991</v>
      </c>
      <c r="K35" t="str">
        <f>IF(H2,"I","")</f>
        <v/>
      </c>
      <c r="L35" s="18" t="str">
        <f>IF(H2,UPPER(L36),UPPER(L1))</f>
        <v>SEASONAL DAYS</v>
      </c>
      <c r="M35" t="str">
        <f>IF(M1,"",A27)</f>
        <v>▮</v>
      </c>
      <c r="N35" s="18" t="str">
        <f>IF(M1,"",L35)</f>
        <v>SEASONAL DAYS</v>
      </c>
      <c r="S35" s="31" t="s">
        <v>55</v>
      </c>
      <c r="T35" s="31"/>
      <c r="U35" s="31"/>
      <c r="V35" s="31"/>
    </row>
    <row r="36" spans="1:22" x14ac:dyDescent="0.25">
      <c r="B36" s="10">
        <f>AVERAGE(B30:B35)</f>
        <v>0.67269999999999996</v>
      </c>
      <c r="C36" s="10">
        <f>AVERAGE(C30:C35)</f>
        <v>0.65565000000000018</v>
      </c>
      <c r="I36" s="7" t="s">
        <v>4</v>
      </c>
      <c r="J36" s="7" t="s">
        <v>54</v>
      </c>
      <c r="K36" s="7" t="s">
        <v>55</v>
      </c>
      <c r="L36" s="7" t="s">
        <v>88</v>
      </c>
      <c r="N36" s="5" t="s">
        <v>50</v>
      </c>
      <c r="O36" s="5" t="s">
        <v>51</v>
      </c>
      <c r="P36" s="5" t="s">
        <v>48</v>
      </c>
      <c r="Q36" s="5" t="s">
        <v>49</v>
      </c>
      <c r="S36" s="5" t="s">
        <v>50</v>
      </c>
      <c r="T36" s="5" t="s">
        <v>51</v>
      </c>
      <c r="U36" s="5" t="s">
        <v>48</v>
      </c>
      <c r="V36" s="5" t="s">
        <v>49</v>
      </c>
    </row>
    <row r="37" spans="1:22" x14ac:dyDescent="0.25">
      <c r="I37" s="20" t="s">
        <v>7</v>
      </c>
      <c r="J37" t="e">
        <f>IF($H$2,GETPIVOTDATA(""&amp;$J$36,ControlM4!$B$90,"Month",""&amp;I37),NA())-SUM(N37:Q37)</f>
        <v>#N/A</v>
      </c>
      <c r="K37">
        <f>IFERROR(IF($H$2,GETPIVOTDATA(""&amp;$J$36,ControlM4!$B$107,"Month",""&amp;I37),NA())-SUM(S37:V37),0)</f>
        <v>0</v>
      </c>
      <c r="L37">
        <f>IF(GETPIVOTDATA(""&amp;$L$1,ControlM4!$B$90,"Month",""&amp;I37)=MAX(ControlM4!$D$91:$D$102),1,0)</f>
        <v>0</v>
      </c>
      <c r="M37">
        <f t="shared" ref="M37:M48" si="1">IFERROR(IF(AND(L37,$M$1),J37,0),0)</f>
        <v>0</v>
      </c>
      <c r="N37">
        <f>IF($B$23,0,IFERROR(GETPIVOTDATA(""&amp;N$36,ControlM4!$B$90,"Month",""&amp;$I37),0))</f>
        <v>0</v>
      </c>
      <c r="O37">
        <f>IF($B$24,0,IFERROR(GETPIVOTDATA(""&amp;O$36,ControlM4!$B$90,"Month",""&amp;$I37),0))</f>
        <v>0</v>
      </c>
      <c r="P37">
        <f>IF($B$25,0,IFERROR(GETPIVOTDATA(""&amp;P$36,ControlM4!$B$90,"Month",""&amp;$I37),0))</f>
        <v>0</v>
      </c>
      <c r="Q37">
        <f>IF($B$26,0,IFERROR(GETPIVOTDATA(""&amp;Q$36,ControlM4!$B$90,"Month",""&amp;$I37),0))</f>
        <v>0</v>
      </c>
      <c r="S37">
        <f>IF($B$23,0,IFERROR(GETPIVOTDATA(""&amp;S$36,ControlM4!$B$107,"Month",""&amp;$I37),0))</f>
        <v>0</v>
      </c>
      <c r="T37">
        <f>IF($B$24,0,IFERROR(GETPIVOTDATA(""&amp;T$36,ControlM4!$B$107,"Month",""&amp;$I37),0))</f>
        <v>0</v>
      </c>
      <c r="U37">
        <f>IF($B$25,0,IFERROR(GETPIVOTDATA(""&amp;U$36,ControlM4!$B$107,"Month",""&amp;$I37),0))</f>
        <v>0</v>
      </c>
      <c r="V37">
        <f>IF($B$26,0,IFERROR(GETPIVOTDATA(""&amp;V$36,ControlM4!$B$107,"Month",""&amp;$I37),0))</f>
        <v>0</v>
      </c>
    </row>
    <row r="38" spans="1:22" x14ac:dyDescent="0.25">
      <c r="A38" s="5" t="s">
        <v>182</v>
      </c>
      <c r="B38" s="7" t="s">
        <v>24</v>
      </c>
      <c r="C38" s="7" t="s">
        <v>25</v>
      </c>
      <c r="D38" s="7" t="s">
        <v>207</v>
      </c>
      <c r="E38" s="7" t="s">
        <v>75</v>
      </c>
      <c r="F38" s="7" t="s">
        <v>76</v>
      </c>
      <c r="G38" s="7" t="s">
        <v>79</v>
      </c>
      <c r="I38" s="20" t="s">
        <v>8</v>
      </c>
      <c r="J38" t="e">
        <f>IF($H$2,GETPIVOTDATA(""&amp;$J$36,ControlM4!$B$90,"Month",""&amp;I38),NA())-SUM(N38:Q38)</f>
        <v>#N/A</v>
      </c>
      <c r="K38">
        <f>IFERROR(IF($H$2,GETPIVOTDATA(""&amp;$J$36,ControlM4!$B$107,"Month",""&amp;I38),NA())-SUM(S38:V38),0)</f>
        <v>0</v>
      </c>
      <c r="L38">
        <f>IF(GETPIVOTDATA(""&amp;$L$1,ControlM4!$B$90,"Month",""&amp;I38)=MAX(ControlM4!$D$91:$D$102),1,0)</f>
        <v>1</v>
      </c>
      <c r="M38">
        <f t="shared" si="1"/>
        <v>0</v>
      </c>
      <c r="N38">
        <f>IF($B$23,0,IFERROR(GETPIVOTDATA(""&amp;N$36,ControlM4!$B$90,"Month",""&amp;$I38),0))</f>
        <v>0</v>
      </c>
      <c r="O38">
        <f>IF($B$24,0,IFERROR(GETPIVOTDATA(""&amp;O$36,ControlM4!$B$90,"Month",""&amp;$I38),0))</f>
        <v>0</v>
      </c>
      <c r="P38">
        <f>IF($B$25,0,IFERROR(GETPIVOTDATA(""&amp;P$36,ControlM4!$B$90,"Month",""&amp;$I38),0))</f>
        <v>0</v>
      </c>
      <c r="Q38">
        <f>IF($B$26,0,IFERROR(GETPIVOTDATA(""&amp;Q$36,ControlM4!$B$90,"Month",""&amp;$I38),0))</f>
        <v>0</v>
      </c>
      <c r="S38">
        <f>IF($B$23,0,IFERROR(GETPIVOTDATA(""&amp;S$36,ControlM4!$B$107,"Month",""&amp;$I38),0))</f>
        <v>0</v>
      </c>
      <c r="T38">
        <f>IF($B$24,0,IFERROR(GETPIVOTDATA(""&amp;T$36,ControlM4!$B$107,"Month",""&amp;$I38),0))</f>
        <v>0</v>
      </c>
      <c r="U38">
        <f>IF($B$25,0,IFERROR(GETPIVOTDATA(""&amp;U$36,ControlM4!$B$107,"Month",""&amp;$I38),0))</f>
        <v>0</v>
      </c>
      <c r="V38">
        <f>IF($B$26,0,IFERROR(GETPIVOTDATA(""&amp;V$36,ControlM4!$B$107,"Month",""&amp;$I38),0))</f>
        <v>0</v>
      </c>
    </row>
    <row r="39" spans="1:22" x14ac:dyDescent="0.25">
      <c r="A39" t="s">
        <v>67</v>
      </c>
      <c r="B39">
        <v>100</v>
      </c>
      <c r="C39">
        <v>72</v>
      </c>
      <c r="D39" s="5" t="s">
        <v>50</v>
      </c>
      <c r="E39" t="str">
        <f>IFERROR(INDEX($A$58:$A$67,MATCH($B$68,$B$58:$B$67,0)),"?")</f>
        <v>SAINT AUGUSTINE</v>
      </c>
      <c r="F39">
        <v>1</v>
      </c>
      <c r="G39" s="17">
        <f>B68</f>
        <v>451.05000000000007</v>
      </c>
      <c r="I39" s="20" t="s">
        <v>9</v>
      </c>
      <c r="J39" t="e">
        <f>IF($H$2,GETPIVOTDATA(""&amp;$J$36,ControlM4!$B$90,"Month",""&amp;I39),NA())-SUM(N39:Q39)</f>
        <v>#N/A</v>
      </c>
      <c r="K39">
        <f>IFERROR(IF($H$2,GETPIVOTDATA(""&amp;$J$36,ControlM4!$B$107,"Month",""&amp;I39),NA())-SUM(S39:V39),0)</f>
        <v>0</v>
      </c>
      <c r="L39">
        <f>IF(GETPIVOTDATA(""&amp;$L$1,ControlM4!$B$90,"Month",""&amp;I39)=MAX(ControlM4!$D$91:$D$102),1,0)</f>
        <v>0</v>
      </c>
      <c r="M39">
        <f t="shared" si="1"/>
        <v>0</v>
      </c>
      <c r="N39">
        <f>IF($B$23,0,IFERROR(GETPIVOTDATA(""&amp;N$36,ControlM4!$B$90,"Month",""&amp;$I39),0))</f>
        <v>0</v>
      </c>
      <c r="O39">
        <f>IF($B$24,0,IFERROR(GETPIVOTDATA(""&amp;O$36,ControlM4!$B$90,"Month",""&amp;$I39),0))</f>
        <v>0</v>
      </c>
      <c r="P39">
        <f>IF($B$25,0,IFERROR(GETPIVOTDATA(""&amp;P$36,ControlM4!$B$90,"Month",""&amp;$I39),0))</f>
        <v>0</v>
      </c>
      <c r="Q39">
        <f>IF($B$26,0,IFERROR(GETPIVOTDATA(""&amp;Q$36,ControlM4!$B$90,"Month",""&amp;$I39),0))</f>
        <v>0</v>
      </c>
      <c r="S39">
        <f>IF($B$23,0,IFERROR(GETPIVOTDATA(""&amp;S$36,ControlM4!$B$107,"Month",""&amp;$I39),0))</f>
        <v>0</v>
      </c>
      <c r="T39">
        <f>IF($B$24,0,IFERROR(GETPIVOTDATA(""&amp;T$36,ControlM4!$B$107,"Month",""&amp;$I39),0))</f>
        <v>0</v>
      </c>
      <c r="U39">
        <f>IF($B$25,0,IFERROR(GETPIVOTDATA(""&amp;U$36,ControlM4!$B$107,"Month",""&amp;$I39),0))</f>
        <v>0</v>
      </c>
      <c r="V39">
        <f>IF($B$26,0,IFERROR(GETPIVOTDATA(""&amp;V$36,ControlM4!$B$107,"Month",""&amp;$I39),0))</f>
        <v>0</v>
      </c>
    </row>
    <row r="40" spans="1:22" x14ac:dyDescent="0.25">
      <c r="A40" t="s">
        <v>68</v>
      </c>
      <c r="B40">
        <v>74</v>
      </c>
      <c r="C40">
        <v>55</v>
      </c>
      <c r="D40" s="5" t="s">
        <v>51</v>
      </c>
      <c r="E40" t="str">
        <f>IFERROR(INDEX($A$58:$A$67,MATCH($C$68,$C$58:$C$67,0)),"?")</f>
        <v>DALLAS</v>
      </c>
      <c r="F40">
        <v>2</v>
      </c>
      <c r="G40" s="17">
        <f>C68</f>
        <v>524.52</v>
      </c>
      <c r="I40" s="20" t="s">
        <v>10</v>
      </c>
      <c r="J40" t="e">
        <f>IF($H$2,GETPIVOTDATA(""&amp;$J$36,ControlM4!$B$90,"Month",""&amp;I40),NA())-SUM(N40:Q40)</f>
        <v>#N/A</v>
      </c>
      <c r="K40">
        <f>IFERROR(IF($H$2,GETPIVOTDATA(""&amp;$J$36,ControlM4!$B$107,"Month",""&amp;I40),NA())-SUM(S40:V40),0)</f>
        <v>0</v>
      </c>
      <c r="L40">
        <f>IF(GETPIVOTDATA(""&amp;$L$1,ControlM4!$B$90,"Month",""&amp;I40)=MAX(ControlM4!$D$91:$D$102),1,0)</f>
        <v>1</v>
      </c>
      <c r="M40">
        <f t="shared" si="1"/>
        <v>0</v>
      </c>
      <c r="N40">
        <f>IF($B$23,0,IFERROR(GETPIVOTDATA(""&amp;N$36,ControlM4!$B$90,"Month",""&amp;$I40),0))</f>
        <v>0</v>
      </c>
      <c r="O40">
        <f>IF($B$24,0,IFERROR(GETPIVOTDATA(""&amp;O$36,ControlM4!$B$90,"Month",""&amp;$I40),0))</f>
        <v>0</v>
      </c>
      <c r="P40">
        <f>IF($B$25,0,IFERROR(GETPIVOTDATA(""&amp;P$36,ControlM4!$B$90,"Month",""&amp;$I40),0))</f>
        <v>0</v>
      </c>
      <c r="Q40">
        <f>IF($B$26,0,IFERROR(GETPIVOTDATA(""&amp;Q$36,ControlM4!$B$90,"Month",""&amp;$I40),0))</f>
        <v>0</v>
      </c>
      <c r="S40">
        <f>IF($B$23,0,IFERROR(GETPIVOTDATA(""&amp;S$36,ControlM4!$B$107,"Month",""&amp;$I40),0))</f>
        <v>0</v>
      </c>
      <c r="T40">
        <f>IF($B$24,0,IFERROR(GETPIVOTDATA(""&amp;T$36,ControlM4!$B$107,"Month",""&amp;$I40),0))</f>
        <v>0</v>
      </c>
      <c r="U40">
        <f>IF($B$25,0,IFERROR(GETPIVOTDATA(""&amp;U$36,ControlM4!$B$107,"Month",""&amp;$I40),0))</f>
        <v>0</v>
      </c>
      <c r="V40">
        <f>IF($B$26,0,IFERROR(GETPIVOTDATA(""&amp;V$36,ControlM4!$B$107,"Month",""&amp;$I40),0))</f>
        <v>0</v>
      </c>
    </row>
    <row r="41" spans="1:22" x14ac:dyDescent="0.25">
      <c r="A41" t="s">
        <v>69</v>
      </c>
      <c r="B41">
        <v>77</v>
      </c>
      <c r="C41">
        <v>72</v>
      </c>
      <c r="D41" s="5" t="s">
        <v>48</v>
      </c>
      <c r="E41" t="str">
        <f>IFERROR(INDEX($A$58:$A$67,MATCH($D$68,$D$58:$D$67,0)),"?")</f>
        <v>SAN FRANCISCO</v>
      </c>
      <c r="F41">
        <v>3</v>
      </c>
      <c r="G41" s="17">
        <f>D68</f>
        <v>509.6400000000001</v>
      </c>
      <c r="I41" s="20" t="s">
        <v>11</v>
      </c>
      <c r="J41" t="e">
        <f>IF($H$2,GETPIVOTDATA(""&amp;$J$36,ControlM4!$B$90,"Month",""&amp;I41),NA())-SUM(N41:Q41)</f>
        <v>#N/A</v>
      </c>
      <c r="K41">
        <f>IFERROR(IF($H$2,GETPIVOTDATA(""&amp;$J$36,ControlM4!$B$107,"Month",""&amp;I41),NA())-SUM(S41:V41),0)</f>
        <v>0</v>
      </c>
      <c r="L41">
        <f>IF(GETPIVOTDATA(""&amp;$L$1,ControlM4!$B$90,"Month",""&amp;I41)=MAX(ControlM4!$D$91:$D$102),1,0)</f>
        <v>1</v>
      </c>
      <c r="M41">
        <f t="shared" si="1"/>
        <v>0</v>
      </c>
      <c r="N41">
        <f>IF($B$23,0,IFERROR(GETPIVOTDATA(""&amp;N$36,ControlM4!$B$90,"Month",""&amp;$I41),0))</f>
        <v>0</v>
      </c>
      <c r="O41">
        <f>IF($B$24,0,IFERROR(GETPIVOTDATA(""&amp;O$36,ControlM4!$B$90,"Month",""&amp;$I41),0))</f>
        <v>0</v>
      </c>
      <c r="P41">
        <f>IF($B$25,0,IFERROR(GETPIVOTDATA(""&amp;P$36,ControlM4!$B$90,"Month",""&amp;$I41),0))</f>
        <v>0</v>
      </c>
      <c r="Q41">
        <f>IF($B$26,0,IFERROR(GETPIVOTDATA(""&amp;Q$36,ControlM4!$B$90,"Month",""&amp;$I41),0))</f>
        <v>0</v>
      </c>
      <c r="S41">
        <f>IF($B$23,0,IFERROR(GETPIVOTDATA(""&amp;S$36,ControlM4!$B$107,"Month",""&amp;$I41),0))</f>
        <v>0</v>
      </c>
      <c r="T41">
        <f>IF($B$24,0,IFERROR(GETPIVOTDATA(""&amp;T$36,ControlM4!$B$107,"Month",""&amp;$I41),0))</f>
        <v>0</v>
      </c>
      <c r="U41">
        <f>IF($B$25,0,IFERROR(GETPIVOTDATA(""&amp;U$36,ControlM4!$B$107,"Month",""&amp;$I41),0))</f>
        <v>0</v>
      </c>
      <c r="V41">
        <f>IF($B$26,0,IFERROR(GETPIVOTDATA(""&amp;V$36,ControlM4!$B$107,"Month",""&amp;$I41),0))</f>
        <v>0</v>
      </c>
    </row>
    <row r="42" spans="1:22" x14ac:dyDescent="0.25">
      <c r="A42" t="s">
        <v>70</v>
      </c>
      <c r="B42">
        <v>59</v>
      </c>
      <c r="C42">
        <v>46</v>
      </c>
      <c r="D42" s="5" t="s">
        <v>49</v>
      </c>
      <c r="E42" t="str">
        <f>IFERROR(INDEX($A$58:$A$67,MATCH($E$68,$E$58:$E$67,0)),"?")</f>
        <v>SAINT AUGUSTINE</v>
      </c>
      <c r="F42">
        <v>4</v>
      </c>
      <c r="G42" s="17">
        <f>E68</f>
        <v>443.61000000000007</v>
      </c>
      <c r="I42" s="20" t="s">
        <v>12</v>
      </c>
      <c r="J42" t="e">
        <f>IF($H$2,GETPIVOTDATA(""&amp;$J$36,ControlM4!$B$90,"Month",""&amp;I42),NA())-SUM(N42:Q42)</f>
        <v>#N/A</v>
      </c>
      <c r="K42">
        <f>IFERROR(IF($H$2,GETPIVOTDATA(""&amp;$J$36,ControlM4!$B$107,"Month",""&amp;I42),NA())-SUM(S42:V42),0)</f>
        <v>0</v>
      </c>
      <c r="L42">
        <f>IF(GETPIVOTDATA(""&amp;$L$1,ControlM4!$B$90,"Month",""&amp;I42)=MAX(ControlM4!$D$91:$D$102),1,0)</f>
        <v>0</v>
      </c>
      <c r="M42">
        <f t="shared" si="1"/>
        <v>0</v>
      </c>
      <c r="N42">
        <f>IF($B$23,0,IFERROR(GETPIVOTDATA(""&amp;N$36,ControlM4!$B$90,"Month",""&amp;$I42),0))</f>
        <v>0</v>
      </c>
      <c r="O42">
        <f>IF($B$24,0,IFERROR(GETPIVOTDATA(""&amp;O$36,ControlM4!$B$90,"Month",""&amp;$I42),0))</f>
        <v>0</v>
      </c>
      <c r="P42">
        <f>IF($B$25,0,IFERROR(GETPIVOTDATA(""&amp;P$36,ControlM4!$B$90,"Month",""&amp;$I42),0))</f>
        <v>0</v>
      </c>
      <c r="Q42">
        <f>IF($B$26,0,IFERROR(GETPIVOTDATA(""&amp;Q$36,ControlM4!$B$90,"Month",""&amp;$I42),0))</f>
        <v>0</v>
      </c>
      <c r="S42">
        <f>IF($B$23,0,IFERROR(GETPIVOTDATA(""&amp;S$36,ControlM4!$B$107,"Month",""&amp;$I42),0))</f>
        <v>0</v>
      </c>
      <c r="T42">
        <f>IF($B$24,0,IFERROR(GETPIVOTDATA(""&amp;T$36,ControlM4!$B$107,"Month",""&amp;$I42),0))</f>
        <v>0</v>
      </c>
      <c r="U42">
        <f>IF($B$25,0,IFERROR(GETPIVOTDATA(""&amp;U$36,ControlM4!$B$107,"Month",""&amp;$I42),0))</f>
        <v>0</v>
      </c>
      <c r="V42">
        <f>IF($B$26,0,IFERROR(GETPIVOTDATA(""&amp;V$36,ControlM4!$B$107,"Month",""&amp;$I42),0))</f>
        <v>0</v>
      </c>
    </row>
    <row r="43" spans="1:22" x14ac:dyDescent="0.25">
      <c r="A43" t="s">
        <v>71</v>
      </c>
      <c r="B43">
        <v>41</v>
      </c>
      <c r="C43">
        <v>68</v>
      </c>
      <c r="I43" s="20" t="s">
        <v>13</v>
      </c>
      <c r="J43" t="e">
        <f>IF($H$2,GETPIVOTDATA(""&amp;$J$36,ControlM4!$B$90,"Month",""&amp;I43),NA())-SUM(N43:Q43)</f>
        <v>#N/A</v>
      </c>
      <c r="K43">
        <f>IFERROR(IF($H$2,GETPIVOTDATA(""&amp;$J$36,ControlM4!$B$107,"Month",""&amp;I43),NA())-SUM(S43:V43),0)</f>
        <v>0</v>
      </c>
      <c r="L43">
        <f>IF(GETPIVOTDATA(""&amp;$L$1,ControlM4!$B$90,"Month",""&amp;I43)=MAX(ControlM4!$D$91:$D$102),1,0)</f>
        <v>0</v>
      </c>
      <c r="M43">
        <f t="shared" si="1"/>
        <v>0</v>
      </c>
      <c r="N43">
        <f>IF($B$23,0,IFERROR(GETPIVOTDATA(""&amp;N$36,ControlM4!$B$90,"Month",""&amp;$I43),0))</f>
        <v>0</v>
      </c>
      <c r="O43">
        <f>IF($B$24,0,IFERROR(GETPIVOTDATA(""&amp;O$36,ControlM4!$B$90,"Month",""&amp;$I43),0))</f>
        <v>0</v>
      </c>
      <c r="P43">
        <f>IF($B$25,0,IFERROR(GETPIVOTDATA(""&amp;P$36,ControlM4!$B$90,"Month",""&amp;$I43),0))</f>
        <v>0</v>
      </c>
      <c r="Q43">
        <f>IF($B$26,0,IFERROR(GETPIVOTDATA(""&amp;Q$36,ControlM4!$B$90,"Month",""&amp;$I43),0))</f>
        <v>0</v>
      </c>
      <c r="S43">
        <f>IF($B$23,0,IFERROR(GETPIVOTDATA(""&amp;S$36,ControlM4!$B$107,"Month",""&amp;$I43),0))</f>
        <v>0</v>
      </c>
      <c r="T43">
        <f>IF($B$24,0,IFERROR(GETPIVOTDATA(""&amp;T$36,ControlM4!$B$107,"Month",""&amp;$I43),0))</f>
        <v>0</v>
      </c>
      <c r="U43">
        <f>IF($B$25,0,IFERROR(GETPIVOTDATA(""&amp;U$36,ControlM4!$B$107,"Month",""&amp;$I43),0))</f>
        <v>0</v>
      </c>
      <c r="V43">
        <f>IF($B$26,0,IFERROR(GETPIVOTDATA(""&amp;V$36,ControlM4!$B$107,"Month",""&amp;$I43),0))</f>
        <v>0</v>
      </c>
    </row>
    <row r="44" spans="1:22" x14ac:dyDescent="0.25">
      <c r="A44" t="s">
        <v>72</v>
      </c>
      <c r="B44">
        <v>92</v>
      </c>
      <c r="C44">
        <v>36</v>
      </c>
      <c r="I44" s="20" t="s">
        <v>14</v>
      </c>
      <c r="J44" t="e">
        <f>IF($H$2,GETPIVOTDATA(""&amp;$J$36,ControlM4!$B$90,"Month",""&amp;I44),NA())-SUM(N44:Q44)</f>
        <v>#N/A</v>
      </c>
      <c r="K44">
        <f>IFERROR(IF($H$2,GETPIVOTDATA(""&amp;$J$36,ControlM4!$B$107,"Month",""&amp;I44),NA())-SUM(S44:V44),0)</f>
        <v>0</v>
      </c>
      <c r="L44">
        <f>IF(GETPIVOTDATA(""&amp;$L$1,ControlM4!$B$90,"Month",""&amp;I44)=MAX(ControlM4!$D$91:$D$102),1,0)</f>
        <v>0</v>
      </c>
      <c r="M44">
        <f t="shared" si="1"/>
        <v>0</v>
      </c>
      <c r="N44">
        <f>IF($B$23,0,IFERROR(GETPIVOTDATA(""&amp;N$36,ControlM4!$B$90,"Month",""&amp;$I44),0))</f>
        <v>0</v>
      </c>
      <c r="O44">
        <f>IF($B$24,0,IFERROR(GETPIVOTDATA(""&amp;O$36,ControlM4!$B$90,"Month",""&amp;$I44),0))</f>
        <v>0</v>
      </c>
      <c r="P44">
        <f>IF($B$25,0,IFERROR(GETPIVOTDATA(""&amp;P$36,ControlM4!$B$90,"Month",""&amp;$I44),0))</f>
        <v>0</v>
      </c>
      <c r="Q44">
        <f>IF($B$26,0,IFERROR(GETPIVOTDATA(""&amp;Q$36,ControlM4!$B$90,"Month",""&amp;$I44),0))</f>
        <v>0</v>
      </c>
      <c r="S44">
        <f>IF($B$23,0,IFERROR(GETPIVOTDATA(""&amp;S$36,ControlM4!$B$107,"Month",""&amp;$I44),0))</f>
        <v>0</v>
      </c>
      <c r="T44">
        <f>IF($B$24,0,IFERROR(GETPIVOTDATA(""&amp;T$36,ControlM4!$B$107,"Month",""&amp;$I44),0))</f>
        <v>0</v>
      </c>
      <c r="U44">
        <f>IF($B$25,0,IFERROR(GETPIVOTDATA(""&amp;U$36,ControlM4!$B$107,"Month",""&amp;$I44),0))</f>
        <v>0</v>
      </c>
      <c r="V44">
        <f>IF($B$26,0,IFERROR(GETPIVOTDATA(""&amp;V$36,ControlM4!$B$107,"Month",""&amp;$I44),0))</f>
        <v>0</v>
      </c>
    </row>
    <row r="45" spans="1:22" x14ac:dyDescent="0.25">
      <c r="A45" t="s">
        <v>73</v>
      </c>
      <c r="B45">
        <v>17</v>
      </c>
      <c r="C45">
        <v>63</v>
      </c>
      <c r="I45" s="20" t="s">
        <v>15</v>
      </c>
      <c r="J45" t="e">
        <f>IF($H$2,GETPIVOTDATA(""&amp;$J$36,ControlM4!$B$90,"Month",""&amp;I45),NA())-SUM(N45:Q45)</f>
        <v>#N/A</v>
      </c>
      <c r="K45">
        <f>IFERROR(IF($H$2,GETPIVOTDATA(""&amp;$J$36,ControlM4!$B$107,"Month",""&amp;I45),NA())-SUM(S45:V45),0)</f>
        <v>0</v>
      </c>
      <c r="L45">
        <f>IF(GETPIVOTDATA(""&amp;$L$1,ControlM4!$B$90,"Month",""&amp;I45)=MAX(ControlM4!$D$91:$D$102),1,0)</f>
        <v>0</v>
      </c>
      <c r="M45">
        <f t="shared" si="1"/>
        <v>0</v>
      </c>
      <c r="N45">
        <f>IF($B$23,0,IFERROR(GETPIVOTDATA(""&amp;N$36,ControlM4!$B$90,"Month",""&amp;$I45),0))</f>
        <v>0</v>
      </c>
      <c r="O45">
        <f>IF($B$24,0,IFERROR(GETPIVOTDATA(""&amp;O$36,ControlM4!$B$90,"Month",""&amp;$I45),0))</f>
        <v>0</v>
      </c>
      <c r="P45">
        <f>IF($B$25,0,IFERROR(GETPIVOTDATA(""&amp;P$36,ControlM4!$B$90,"Month",""&amp;$I45),0))</f>
        <v>0</v>
      </c>
      <c r="Q45">
        <f>IF($B$26,0,IFERROR(GETPIVOTDATA(""&amp;Q$36,ControlM4!$B$90,"Month",""&amp;$I45),0))</f>
        <v>0</v>
      </c>
      <c r="S45">
        <f>IF($B$23,0,IFERROR(GETPIVOTDATA(""&amp;S$36,ControlM4!$B$107,"Month",""&amp;$I45),0))</f>
        <v>0</v>
      </c>
      <c r="T45">
        <f>IF($B$24,0,IFERROR(GETPIVOTDATA(""&amp;T$36,ControlM4!$B$107,"Month",""&amp;$I45),0))</f>
        <v>0</v>
      </c>
      <c r="U45">
        <f>IF($B$25,0,IFERROR(GETPIVOTDATA(""&amp;U$36,ControlM4!$B$107,"Month",""&amp;$I45),0))</f>
        <v>0</v>
      </c>
      <c r="V45">
        <f>IF($B$26,0,IFERROR(GETPIVOTDATA(""&amp;V$36,ControlM4!$B$107,"Month",""&amp;$I45),0))</f>
        <v>0</v>
      </c>
    </row>
    <row r="46" spans="1:22" x14ac:dyDescent="0.25">
      <c r="A46" t="s">
        <v>74</v>
      </c>
      <c r="B46">
        <v>22</v>
      </c>
      <c r="C46">
        <v>100</v>
      </c>
      <c r="I46" s="20" t="s">
        <v>16</v>
      </c>
      <c r="J46" t="e">
        <f>IF($H$2,GETPIVOTDATA(""&amp;$J$36,ControlM4!$B$90,"Month",""&amp;I46),NA())-SUM(N46:Q46)</f>
        <v>#N/A</v>
      </c>
      <c r="K46">
        <f>IFERROR(IF($H$2,GETPIVOTDATA(""&amp;$J$36,ControlM4!$B$107,"Month",""&amp;I46),NA())-SUM(S46:V46),0)</f>
        <v>0</v>
      </c>
      <c r="L46">
        <f>IF(GETPIVOTDATA(""&amp;$L$1,ControlM4!$B$90,"Month",""&amp;I46)=MAX(ControlM4!$D$91:$D$102),1,0)</f>
        <v>0</v>
      </c>
      <c r="M46">
        <f t="shared" si="1"/>
        <v>0</v>
      </c>
      <c r="N46">
        <f>IF($B$23,0,IFERROR(GETPIVOTDATA(""&amp;N$36,ControlM4!$B$90,"Month",""&amp;$I46),0))</f>
        <v>0</v>
      </c>
      <c r="O46">
        <f>IF($B$24,0,IFERROR(GETPIVOTDATA(""&amp;O$36,ControlM4!$B$90,"Month",""&amp;$I46),0))</f>
        <v>0</v>
      </c>
      <c r="P46">
        <f>IF($B$25,0,IFERROR(GETPIVOTDATA(""&amp;P$36,ControlM4!$B$90,"Month",""&amp;$I46),0))</f>
        <v>0</v>
      </c>
      <c r="Q46">
        <f>IF($B$26,0,IFERROR(GETPIVOTDATA(""&amp;Q$36,ControlM4!$B$90,"Month",""&amp;$I46),0))</f>
        <v>0</v>
      </c>
      <c r="S46">
        <f>IF($B$23,0,IFERROR(GETPIVOTDATA(""&amp;S$36,ControlM4!$B$107,"Month",""&amp;$I46),0))</f>
        <v>0</v>
      </c>
      <c r="T46">
        <f>IF($B$24,0,IFERROR(GETPIVOTDATA(""&amp;T$36,ControlM4!$B$107,"Month",""&amp;$I46),0))</f>
        <v>0</v>
      </c>
      <c r="U46">
        <f>IF($B$25,0,IFERROR(GETPIVOTDATA(""&amp;U$36,ControlM4!$B$107,"Month",""&amp;$I46),0))</f>
        <v>0</v>
      </c>
      <c r="V46">
        <f>IF($B$26,0,IFERROR(GETPIVOTDATA(""&amp;V$36,ControlM4!$B$107,"Month",""&amp;$I46),0))</f>
        <v>0</v>
      </c>
    </row>
    <row r="47" spans="1:22" x14ac:dyDescent="0.25">
      <c r="A47" t="s">
        <v>77</v>
      </c>
      <c r="B47">
        <v>95</v>
      </c>
      <c r="C47">
        <v>20</v>
      </c>
      <c r="I47" s="20" t="s">
        <v>17</v>
      </c>
      <c r="J47" t="e">
        <f>IF($H$2,GETPIVOTDATA(""&amp;$J$36,ControlM4!$B$90,"Month",""&amp;I47),NA())-SUM(N47:Q47)</f>
        <v>#N/A</v>
      </c>
      <c r="K47">
        <f>IFERROR(IF($H$2,GETPIVOTDATA(""&amp;$J$36,ControlM4!$B$107,"Month",""&amp;I47),NA())-SUM(S47:V47),0)</f>
        <v>0</v>
      </c>
      <c r="L47">
        <f>IF(GETPIVOTDATA(""&amp;$L$1,ControlM4!$B$90,"Month",""&amp;I47)=MAX(ControlM4!$D$91:$D$102),1,0)</f>
        <v>1</v>
      </c>
      <c r="M47">
        <f t="shared" si="1"/>
        <v>0</v>
      </c>
      <c r="N47">
        <f>IF($B$23,0,IFERROR(GETPIVOTDATA(""&amp;N$36,ControlM4!$B$90,"Month",""&amp;$I47),0))</f>
        <v>0</v>
      </c>
      <c r="O47">
        <f>IF($B$24,0,IFERROR(GETPIVOTDATA(""&amp;O$36,ControlM4!$B$90,"Month",""&amp;$I47),0))</f>
        <v>0</v>
      </c>
      <c r="P47">
        <f>IF($B$25,0,IFERROR(GETPIVOTDATA(""&amp;P$36,ControlM4!$B$90,"Month",""&amp;$I47),0))</f>
        <v>0</v>
      </c>
      <c r="Q47">
        <f>IF($B$26,0,IFERROR(GETPIVOTDATA(""&amp;Q$36,ControlM4!$B$90,"Month",""&amp;$I47),0))</f>
        <v>0</v>
      </c>
      <c r="S47">
        <f>IF($B$23,0,IFERROR(GETPIVOTDATA(""&amp;S$36,ControlM4!$B$107,"Month",""&amp;$I47),0))</f>
        <v>0</v>
      </c>
      <c r="T47">
        <f>IF($B$24,0,IFERROR(GETPIVOTDATA(""&amp;T$36,ControlM4!$B$107,"Month",""&amp;$I47),0))</f>
        <v>0</v>
      </c>
      <c r="U47">
        <f>IF($B$25,0,IFERROR(GETPIVOTDATA(""&amp;U$36,ControlM4!$B$107,"Month",""&amp;$I47),0))</f>
        <v>0</v>
      </c>
      <c r="V47">
        <f>IF($B$26,0,IFERROR(GETPIVOTDATA(""&amp;V$36,ControlM4!$B$107,"Month",""&amp;$I47),0))</f>
        <v>0</v>
      </c>
    </row>
    <row r="48" spans="1:22" x14ac:dyDescent="0.25">
      <c r="A48" t="s">
        <v>78</v>
      </c>
      <c r="B48">
        <v>92</v>
      </c>
      <c r="C48">
        <v>36</v>
      </c>
      <c r="I48" s="20" t="s">
        <v>18</v>
      </c>
      <c r="J48" t="e">
        <f>IF($H$2,GETPIVOTDATA(""&amp;$J$36,ControlM4!$B$90,"Month",""&amp;I48),NA())-SUM(N48:Q48)</f>
        <v>#N/A</v>
      </c>
      <c r="K48">
        <f>IFERROR(IF($H$2,GETPIVOTDATA(""&amp;$J$36,ControlM4!$B$107,"Month",""&amp;I48),NA())-SUM(S48:V48),0)</f>
        <v>0</v>
      </c>
      <c r="L48">
        <f>IF(GETPIVOTDATA(""&amp;$L$1,ControlM4!$B$90,"Month",""&amp;I48)=MAX(ControlM4!$D$91:$D$102),1,0)</f>
        <v>1</v>
      </c>
      <c r="M48">
        <f t="shared" si="1"/>
        <v>0</v>
      </c>
      <c r="N48">
        <f>IF($B$23,0,IFERROR(GETPIVOTDATA(""&amp;N$36,ControlM4!$B$90,"Month",""&amp;$I48),0))</f>
        <v>0</v>
      </c>
      <c r="O48">
        <f>IF($B$24,0,IFERROR(GETPIVOTDATA(""&amp;O$36,ControlM4!$B$90,"Month",""&amp;$I48),0))</f>
        <v>0</v>
      </c>
      <c r="P48">
        <f>IF($B$25,0,IFERROR(GETPIVOTDATA(""&amp;P$36,ControlM4!$B$90,"Month",""&amp;$I48),0))</f>
        <v>0</v>
      </c>
      <c r="Q48">
        <f>IF($B$26,0,IFERROR(GETPIVOTDATA(""&amp;Q$36,ControlM4!$B$90,"Month",""&amp;$I48),0))</f>
        <v>0</v>
      </c>
      <c r="S48">
        <f>IF($B$23,0,IFERROR(GETPIVOTDATA(""&amp;S$36,ControlM4!$B$107,"Month",""&amp;$I48),0))</f>
        <v>0</v>
      </c>
      <c r="T48">
        <f>IF($B$24,0,IFERROR(GETPIVOTDATA(""&amp;T$36,ControlM4!$B$107,"Month",""&amp;$I48),0))</f>
        <v>0</v>
      </c>
      <c r="U48">
        <f>IF($B$25,0,IFERROR(GETPIVOTDATA(""&amp;U$36,ControlM4!$B$107,"Month",""&amp;$I48),0))</f>
        <v>0</v>
      </c>
      <c r="V48">
        <f>IF($B$26,0,IFERROR(GETPIVOTDATA(""&amp;V$36,ControlM4!$B$107,"Month",""&amp;$I48),0))</f>
        <v>0</v>
      </c>
    </row>
    <row r="49" spans="1:5" x14ac:dyDescent="0.25">
      <c r="A49" s="31" t="s">
        <v>208</v>
      </c>
      <c r="B49" s="31"/>
      <c r="C49" s="31"/>
    </row>
    <row r="50" spans="1:5" x14ac:dyDescent="0.25">
      <c r="A50" s="7" t="s">
        <v>207</v>
      </c>
      <c r="B50" s="7" t="s">
        <v>24</v>
      </c>
      <c r="C50" s="7" t="s">
        <v>25</v>
      </c>
      <c r="D50" s="7"/>
      <c r="E50" s="7"/>
    </row>
    <row r="51" spans="1:5" x14ac:dyDescent="0.25">
      <c r="A51" s="5" t="s">
        <v>50</v>
      </c>
      <c r="B51">
        <f>INDEX($B$39:$B$48,MATCH($E$39,$A$39:$A$48,0))</f>
        <v>92</v>
      </c>
      <c r="C51">
        <f>INDEX($C$39:$C$48,MATCH($E$39,$A$39:$A$48,0))</f>
        <v>36</v>
      </c>
    </row>
    <row r="52" spans="1:5" x14ac:dyDescent="0.25">
      <c r="A52" s="5" t="s">
        <v>51</v>
      </c>
      <c r="B52">
        <f>INDEX($B$39:$B$48,MATCH($E$40,$A$39:$A$48,0))</f>
        <v>59</v>
      </c>
      <c r="C52">
        <f>INDEX($C$39:$C$48,MATCH($E$40,$A$39:$A$48,0))</f>
        <v>46</v>
      </c>
    </row>
    <row r="53" spans="1:5" x14ac:dyDescent="0.25">
      <c r="A53" s="5" t="s">
        <v>48</v>
      </c>
      <c r="B53">
        <f>INDEX($B$39:$B$48,MATCH($E$41,$A$39:$A$48,0))</f>
        <v>17</v>
      </c>
      <c r="C53">
        <f>INDEX($C$39:$C$48,MATCH($E$41,$A$39:$A$48,0))</f>
        <v>63</v>
      </c>
    </row>
    <row r="54" spans="1:5" x14ac:dyDescent="0.25">
      <c r="A54" s="5" t="s">
        <v>49</v>
      </c>
      <c r="B54">
        <f>INDEX($B$39:$B$48,MATCH($E$42,$A$39:$A$48,0))</f>
        <v>92</v>
      </c>
      <c r="C54">
        <f>INDEX($C$39:$C$48,MATCH($E$42,$A$39:$A$48,0))</f>
        <v>36</v>
      </c>
    </row>
    <row r="56" spans="1:5" x14ac:dyDescent="0.25">
      <c r="B56" s="15" t="s">
        <v>183</v>
      </c>
      <c r="C56" s="15" t="s">
        <v>184</v>
      </c>
      <c r="D56" s="15" t="s">
        <v>185</v>
      </c>
      <c r="E56" s="15" t="s">
        <v>186</v>
      </c>
    </row>
    <row r="57" spans="1:5" x14ac:dyDescent="0.25">
      <c r="B57" s="5" t="s">
        <v>50</v>
      </c>
      <c r="C57" s="5" t="s">
        <v>51</v>
      </c>
      <c r="D57" s="5" t="s">
        <v>48</v>
      </c>
      <c r="E57" s="5" t="s">
        <v>49</v>
      </c>
    </row>
    <row r="58" spans="1:5" x14ac:dyDescent="0.25">
      <c r="A58" t="s">
        <v>67</v>
      </c>
      <c r="B58">
        <f>GETPIVOTDATA("Sum of "&amp;$A58&amp;B$56,ControlM4!$B$107)</f>
        <v>323.64</v>
      </c>
      <c r="C58">
        <f>GETPIVOTDATA("Sum of "&amp;$A58&amp;C$56,ControlM4!$B$107)</f>
        <v>274.35000000000002</v>
      </c>
      <c r="D58">
        <f>GETPIVOTDATA("Sum of "&amp;$A58&amp;D$56,ControlM4!$B$107)</f>
        <v>237.15000000000003</v>
      </c>
      <c r="E58">
        <f>GETPIVOTDATA("Sum of "&amp;$A58&amp;E$56,ControlM4!$B$107)</f>
        <v>316.2000000000001</v>
      </c>
    </row>
    <row r="59" spans="1:5" x14ac:dyDescent="0.25">
      <c r="A59" t="s">
        <v>68</v>
      </c>
      <c r="B59">
        <f>GETPIVOTDATA("Sum of "&amp;$A59&amp;B$56,ControlM4!$B$107)</f>
        <v>253.89000000000001</v>
      </c>
      <c r="C59">
        <f>GETPIVOTDATA("Sum of "&amp;$A59&amp;C$56,ControlM4!$B$107)</f>
        <v>386.88</v>
      </c>
      <c r="D59">
        <f>GETPIVOTDATA("Sum of "&amp;$A59&amp;D$56,ControlM4!$B$107)</f>
        <v>287.37000000000012</v>
      </c>
      <c r="E59">
        <f>GETPIVOTDATA("Sum of "&amp;$A59&amp;E$56,ControlM4!$B$107)</f>
        <v>299.46000000000004</v>
      </c>
    </row>
    <row r="60" spans="1:5" x14ac:dyDescent="0.25">
      <c r="A60" t="s">
        <v>69</v>
      </c>
      <c r="B60">
        <f>GETPIVOTDATA("Sum of "&amp;$A60&amp;B$56,ControlM4!$B$107)</f>
        <v>239.94000000000003</v>
      </c>
      <c r="C60">
        <f>GETPIVOTDATA("Sum of "&amp;$A60&amp;C$56,ControlM4!$B$107)</f>
        <v>348.75000000000011</v>
      </c>
      <c r="D60">
        <f>GETPIVOTDATA("Sum of "&amp;$A60&amp;D$56,ControlM4!$B$107)</f>
        <v>379.44000000000017</v>
      </c>
      <c r="E60">
        <f>GETPIVOTDATA("Sum of "&amp;$A60&amp;E$56,ControlM4!$B$107)</f>
        <v>423.15000000000003</v>
      </c>
    </row>
    <row r="61" spans="1:5" x14ac:dyDescent="0.25">
      <c r="A61" t="s">
        <v>70</v>
      </c>
      <c r="B61">
        <f>GETPIVOTDATA("Sum of "&amp;$A61&amp;B$56,ControlM4!$B$107)</f>
        <v>304.11000000000007</v>
      </c>
      <c r="C61">
        <f>GETPIVOTDATA("Sum of "&amp;$A61&amp;C$56,ControlM4!$B$107)</f>
        <v>524.52</v>
      </c>
      <c r="D61">
        <f>GETPIVOTDATA("Sum of "&amp;$A61&amp;D$56,ControlM4!$B$107)</f>
        <v>339.4500000000001</v>
      </c>
      <c r="E61">
        <f>GETPIVOTDATA("Sum of "&amp;$A61&amp;E$56,ControlM4!$B$107)</f>
        <v>246.45000000000013</v>
      </c>
    </row>
    <row r="62" spans="1:5" x14ac:dyDescent="0.25">
      <c r="A62" t="s">
        <v>71</v>
      </c>
      <c r="B62">
        <f>GETPIVOTDATA("Sum of "&amp;$A62&amp;B$56,ControlM4!$B$107)</f>
        <v>306.90000000000026</v>
      </c>
      <c r="C62">
        <f>GETPIVOTDATA("Sum of "&amp;$A62&amp;C$56,ControlM4!$B$107)</f>
        <v>330.15000000000009</v>
      </c>
      <c r="D62">
        <f>GETPIVOTDATA("Sum of "&amp;$A62&amp;D$56,ControlM4!$B$107)</f>
        <v>443.61000000000024</v>
      </c>
      <c r="E62">
        <f>GETPIVOTDATA("Sum of "&amp;$A62&amp;E$56,ControlM4!$B$107)</f>
        <v>385.95</v>
      </c>
    </row>
    <row r="63" spans="1:5" x14ac:dyDescent="0.25">
      <c r="A63" t="s">
        <v>72</v>
      </c>
      <c r="B63">
        <f>GETPIVOTDATA("Sum of "&amp;$A63&amp;B$56,ControlM4!$B$107)</f>
        <v>337.59000000000009</v>
      </c>
      <c r="C63">
        <f>GETPIVOTDATA("Sum of "&amp;$A63&amp;C$56,ControlM4!$B$107)</f>
        <v>314.3400000000002</v>
      </c>
      <c r="D63">
        <f>GETPIVOTDATA("Sum of "&amp;$A63&amp;D$56,ControlM4!$B$107)</f>
        <v>332.01000000000005</v>
      </c>
      <c r="E63">
        <f>GETPIVOTDATA("Sum of "&amp;$A63&amp;E$56,ControlM4!$B$107)</f>
        <v>397.11</v>
      </c>
    </row>
    <row r="64" spans="1:5" x14ac:dyDescent="0.25">
      <c r="A64" t="s">
        <v>73</v>
      </c>
      <c r="B64">
        <f>GETPIVOTDATA("Sum of "&amp;$A64&amp;B$56,ControlM4!$B$107)</f>
        <v>306.90000000000009</v>
      </c>
      <c r="C64">
        <f>GETPIVOTDATA("Sum of "&amp;$A64&amp;C$56,ControlM4!$B$107)</f>
        <v>347.82</v>
      </c>
      <c r="D64">
        <f>GETPIVOTDATA("Sum of "&amp;$A64&amp;D$56,ControlM4!$B$107)</f>
        <v>509.6400000000001</v>
      </c>
      <c r="E64">
        <f>GETPIVOTDATA("Sum of "&amp;$A64&amp;E$56,ControlM4!$B$107)</f>
        <v>414.78000000000009</v>
      </c>
    </row>
    <row r="65" spans="1:5" x14ac:dyDescent="0.25">
      <c r="A65" t="s">
        <v>74</v>
      </c>
      <c r="B65">
        <f>GETPIVOTDATA("Sum of "&amp;$A65&amp;B$56,ControlM4!$B$107)</f>
        <v>356.19000000000005</v>
      </c>
      <c r="C65">
        <f>GETPIVOTDATA("Sum of "&amp;$A65&amp;C$56,ControlM4!$B$107)</f>
        <v>305.97000000000014</v>
      </c>
      <c r="D65">
        <f>GETPIVOTDATA("Sum of "&amp;$A65&amp;D$56,ControlM4!$B$107)</f>
        <v>377.58</v>
      </c>
      <c r="E65">
        <f>GETPIVOTDATA("Sum of "&amp;$A65&amp;E$56,ControlM4!$B$107)</f>
        <v>350.61000000000007</v>
      </c>
    </row>
    <row r="66" spans="1:5" x14ac:dyDescent="0.25">
      <c r="A66" t="s">
        <v>77</v>
      </c>
      <c r="B66">
        <f>GETPIVOTDATA("Sum of "&amp;$A66&amp;B$56,ControlM4!$B$107)</f>
        <v>399.9000000000002</v>
      </c>
      <c r="C66">
        <f>GETPIVOTDATA("Sum of "&amp;$A66&amp;C$56,ControlM4!$B$107)</f>
        <v>304.10999999999996</v>
      </c>
      <c r="D66">
        <f>GETPIVOTDATA("Sum of "&amp;$A66&amp;D$56,ControlM4!$B$107)</f>
        <v>439.8900000000001</v>
      </c>
      <c r="E66">
        <f>GETPIVOTDATA("Sum of "&amp;$A66&amp;E$56,ControlM4!$B$107)</f>
        <v>357.12000000000012</v>
      </c>
    </row>
    <row r="67" spans="1:5" x14ac:dyDescent="0.25">
      <c r="A67" t="s">
        <v>78</v>
      </c>
      <c r="B67">
        <f>GETPIVOTDATA("Sum of "&amp;$A67&amp;B$56,ControlM4!$B$107)</f>
        <v>451.05000000000007</v>
      </c>
      <c r="C67">
        <f>GETPIVOTDATA("Sum of "&amp;$A67&amp;C$56,ControlM4!$B$107)</f>
        <v>465.93</v>
      </c>
      <c r="D67">
        <f>GETPIVOTDATA("Sum of "&amp;$A67&amp;D$56,ControlM4!$B$107)</f>
        <v>252.03000000000006</v>
      </c>
      <c r="E67">
        <f>GETPIVOTDATA("Sum of "&amp;$A67&amp;E$56,ControlM4!$B$107)</f>
        <v>443.61000000000007</v>
      </c>
    </row>
    <row r="68" spans="1:5" x14ac:dyDescent="0.25">
      <c r="B68" s="5">
        <f>IF($B$23,MAX(B58:B67),"")</f>
        <v>451.05000000000007</v>
      </c>
      <c r="C68" s="5">
        <f>IF($B$24,MAX(C58:C67),"")</f>
        <v>524.52</v>
      </c>
      <c r="D68" s="5">
        <f>IF($B$25,MAX(D58:D67),"")</f>
        <v>509.6400000000001</v>
      </c>
      <c r="E68" s="5">
        <f>IF($B$26,MAX(E58:E67),"")</f>
        <v>443.61000000000007</v>
      </c>
    </row>
  </sheetData>
  <mergeCells count="2">
    <mergeCell ref="A49:C49"/>
    <mergeCell ref="S35:V35"/>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1216D-1B53-4013-8DE4-42C3799019B6}">
  <dimension ref="A1:D22"/>
  <sheetViews>
    <sheetView zoomScaleNormal="100" workbookViewId="0"/>
  </sheetViews>
  <sheetFormatPr defaultRowHeight="15" x14ac:dyDescent="0.25"/>
  <cols>
    <col min="1" max="1" width="15.5703125" bestFit="1" customWidth="1"/>
    <col min="3" max="3" width="28.5703125" bestFit="1" customWidth="1"/>
    <col min="4" max="4" width="51.28515625" bestFit="1" customWidth="1"/>
  </cols>
  <sheetData>
    <row r="1" spans="1:4" ht="15" customHeight="1" x14ac:dyDescent="0.25">
      <c r="A1" s="15" t="s">
        <v>29</v>
      </c>
      <c r="B1" t="s">
        <v>37</v>
      </c>
      <c r="C1" s="16" t="s">
        <v>83</v>
      </c>
      <c r="D1" t="s">
        <v>44</v>
      </c>
    </row>
    <row r="2" spans="1:4" ht="15" customHeight="1" x14ac:dyDescent="0.25">
      <c r="A2" s="15" t="s">
        <v>30</v>
      </c>
    </row>
    <row r="3" spans="1:4" x14ac:dyDescent="0.25">
      <c r="A3" s="15" t="s">
        <v>31</v>
      </c>
      <c r="B3" t="s">
        <v>38</v>
      </c>
      <c r="C3" s="16" t="s">
        <v>41</v>
      </c>
      <c r="D3" t="s">
        <v>45</v>
      </c>
    </row>
    <row r="4" spans="1:4" x14ac:dyDescent="0.25">
      <c r="A4" s="15" t="s">
        <v>32</v>
      </c>
    </row>
    <row r="5" spans="1:4" x14ac:dyDescent="0.25">
      <c r="A5" s="15" t="s">
        <v>33</v>
      </c>
      <c r="B5" t="s">
        <v>39</v>
      </c>
      <c r="C5" s="16" t="s">
        <v>43</v>
      </c>
      <c r="D5" t="s">
        <v>46</v>
      </c>
    </row>
    <row r="6" spans="1:4" x14ac:dyDescent="0.25">
      <c r="A6" s="15" t="s">
        <v>34</v>
      </c>
    </row>
    <row r="7" spans="1:4" x14ac:dyDescent="0.25">
      <c r="A7" s="15" t="s">
        <v>35</v>
      </c>
      <c r="B7" t="s">
        <v>40</v>
      </c>
      <c r="C7" s="16" t="s">
        <v>42</v>
      </c>
      <c r="D7" t="s">
        <v>47</v>
      </c>
    </row>
    <row r="8" spans="1:4" x14ac:dyDescent="0.25">
      <c r="A8" s="15" t="s">
        <v>36</v>
      </c>
    </row>
    <row r="9" spans="1:4" x14ac:dyDescent="0.25">
      <c r="A9" t="s">
        <v>234</v>
      </c>
      <c r="B9" t="s">
        <v>218</v>
      </c>
      <c r="C9" t="s">
        <v>234</v>
      </c>
      <c r="D9" t="s">
        <v>234</v>
      </c>
    </row>
    <row r="13" spans="1:4" x14ac:dyDescent="0.25">
      <c r="A13" t="s">
        <v>52</v>
      </c>
    </row>
    <row r="14" spans="1:4" x14ac:dyDescent="0.25">
      <c r="A14" t="s">
        <v>53</v>
      </c>
    </row>
    <row r="21" spans="1:1" x14ac:dyDescent="0.25">
      <c r="A21" t="s">
        <v>227</v>
      </c>
    </row>
    <row r="22" spans="1:1" x14ac:dyDescent="0.25">
      <c r="A22" t="s">
        <v>226</v>
      </c>
    </row>
  </sheetData>
  <hyperlinks>
    <hyperlink ref="C3" r:id="rId1" xr:uid="{FBA775FF-8AA6-4D80-BE57-0EED15407A50}"/>
    <hyperlink ref="C5" r:id="rId2" xr:uid="{2ABBE405-CD40-47B9-B9E7-85C937278ED6}"/>
    <hyperlink ref="C7" r:id="rId3" xr:uid="{C62DC63E-36FC-4EA9-8653-7C742B236A10}"/>
    <hyperlink ref="C1" r:id="rId4" xr:uid="{34F021C2-50C2-4864-A329-8C1568EE3586}"/>
  </hyperlinks>
  <pageMargins left="0.7" right="0.7" top="0.75" bottom="0.75" header="0.3" footer="0.3"/>
  <drawing r:id="rId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6C5C3-88C5-472C-98B6-F1B2132FA4A6}">
  <dimension ref="A1:N12"/>
  <sheetViews>
    <sheetView workbookViewId="0">
      <selection activeCell="C11" sqref="C11:N12"/>
    </sheetView>
  </sheetViews>
  <sheetFormatPr defaultRowHeight="15" x14ac:dyDescent="0.25"/>
  <cols>
    <col min="2" max="2" width="12.140625" bestFit="1" customWidth="1"/>
    <col min="3" max="5" width="28.5703125" bestFit="1" customWidth="1"/>
    <col min="6" max="6" width="9.7109375" bestFit="1" customWidth="1"/>
  </cols>
  <sheetData>
    <row r="1" spans="1:14" x14ac:dyDescent="0.25">
      <c r="A1" s="5" t="s">
        <v>216</v>
      </c>
      <c r="B1" s="5" t="s">
        <v>209</v>
      </c>
      <c r="C1" s="5" t="s">
        <v>232</v>
      </c>
      <c r="D1" s="5" t="s">
        <v>233</v>
      </c>
      <c r="E1" s="5" t="s">
        <v>0</v>
      </c>
      <c r="F1" s="5" t="s">
        <v>1</v>
      </c>
      <c r="G1" s="5" t="s">
        <v>210</v>
      </c>
      <c r="I1" s="7" t="s">
        <v>219</v>
      </c>
    </row>
    <row r="2" spans="1:14" x14ac:dyDescent="0.25">
      <c r="A2">
        <v>1</v>
      </c>
      <c r="B2" t="s">
        <v>38</v>
      </c>
      <c r="C2" t="str">
        <f>'M1'!C7</f>
        <v>markmanager2-19XX@gmail.com</v>
      </c>
      <c r="D2" t="str">
        <f>'M1'!C9</f>
        <v>e12345</v>
      </c>
      <c r="E2" t="s">
        <v>41</v>
      </c>
      <c r="F2" t="s">
        <v>228</v>
      </c>
      <c r="G2">
        <f>IF($A$2,IF(IFERROR(MATCH(C2,$E$2:$E$6,0)=MATCH(D2,$F$2:$F$6,0),0),MATCH(C2,$E$2:$E$6,0),6),6)</f>
        <v>6</v>
      </c>
      <c r="H2">
        <f>CHOOSE($G$2,'M1'!$C$5,'M2'!$C$5,'M3'!$C$5,'M4'!$C$5,A!$C$5,LOGOUT!$C$5)</f>
        <v>0</v>
      </c>
      <c r="I2" s="18" t="s">
        <v>220</v>
      </c>
    </row>
    <row r="3" spans="1:14" x14ac:dyDescent="0.25">
      <c r="A3" s="5" t="s">
        <v>3</v>
      </c>
      <c r="B3" t="s">
        <v>37</v>
      </c>
      <c r="C3" t="str">
        <f>'M2'!C7</f>
        <v>alex19XX@gmail.com</v>
      </c>
      <c r="D3" t="str">
        <f>'M2'!C9</f>
        <v>a12345</v>
      </c>
      <c r="E3" t="s">
        <v>83</v>
      </c>
      <c r="F3" t="s">
        <v>229</v>
      </c>
      <c r="G3">
        <f t="shared" ref="G3:G7" si="0">IF($A$2,IF(IFERROR(MATCH(C3,$E$2:$E$6,0)=MATCH(D3,$F$2:$F$6,0),0),MATCH(C3,$E$2:$E$6,0),6),6)</f>
        <v>1</v>
      </c>
      <c r="H3">
        <f>CHOOSE($G$3,'M1'!$C$5,'M2'!$C$5,'M3'!$C$5,'M4'!$C$5,A!$C$5,LOGOUT!$C$5)</f>
        <v>0</v>
      </c>
      <c r="I3" s="18" t="s">
        <v>221</v>
      </c>
    </row>
    <row r="4" spans="1:14" x14ac:dyDescent="0.25">
      <c r="A4" t="str">
        <f>CHOOSE(A2,"LOGIN","LOGOUT")</f>
        <v>LOGIN</v>
      </c>
      <c r="B4" t="s">
        <v>39</v>
      </c>
      <c r="C4" t="str">
        <f>'M3'!C7</f>
        <v>admin</v>
      </c>
      <c r="D4" t="str">
        <f>'M3'!C9</f>
        <v>Mmanag-2</v>
      </c>
      <c r="E4" t="s">
        <v>43</v>
      </c>
      <c r="F4" t="s">
        <v>230</v>
      </c>
      <c r="G4">
        <f t="shared" si="0"/>
        <v>6</v>
      </c>
      <c r="H4">
        <f>CHOOSE($G$4,'M1'!$C$5,'M2'!$C$5,'M3'!$C$5,'M4'!$C$5,A!$C$5,LOGOUT!$C$5)</f>
        <v>0</v>
      </c>
      <c r="I4" s="18" t="s">
        <v>222</v>
      </c>
    </row>
    <row r="5" spans="1:14" x14ac:dyDescent="0.25">
      <c r="B5" t="s">
        <v>40</v>
      </c>
      <c r="C5" t="str">
        <f>'M4'!C7</f>
        <v>admin</v>
      </c>
      <c r="D5" t="str">
        <f>'M4'!C9</f>
        <v>admin</v>
      </c>
      <c r="E5" t="s">
        <v>42</v>
      </c>
      <c r="F5" t="s">
        <v>231</v>
      </c>
      <c r="G5">
        <f t="shared" si="0"/>
        <v>5</v>
      </c>
      <c r="H5">
        <f>CHOOSE($G$5,'M1'!$C$5,'M2'!$C$5,'M3'!$C$5,'M4'!$C$5,A!$C$5,LOGOUT!$C$5)</f>
        <v>0</v>
      </c>
      <c r="I5" s="18" t="s">
        <v>223</v>
      </c>
    </row>
    <row r="6" spans="1:14" x14ac:dyDescent="0.25">
      <c r="B6" t="s">
        <v>218</v>
      </c>
      <c r="C6" t="str">
        <f>A!C7</f>
        <v>markmanager2-19XX@gmail.com</v>
      </c>
      <c r="D6" t="str">
        <f>A!C9</f>
        <v>Mmanag-2</v>
      </c>
      <c r="E6" t="s">
        <v>217</v>
      </c>
      <c r="F6" t="s">
        <v>217</v>
      </c>
      <c r="G6">
        <f t="shared" si="0"/>
        <v>6</v>
      </c>
      <c r="H6">
        <f>CHOOSE($G$6,'M1'!$C$5,'M2'!$C$5,'M3'!$C$5,'M4'!$C$5,A!$C$5,LOGOUT!$C$5)</f>
        <v>0</v>
      </c>
      <c r="I6" s="18" t="s">
        <v>224</v>
      </c>
    </row>
    <row r="7" spans="1:14" x14ac:dyDescent="0.25">
      <c r="B7" t="s">
        <v>216</v>
      </c>
      <c r="C7" t="str">
        <f>LOGOUT!C7</f>
        <v>alex19XX@gmail.com</v>
      </c>
      <c r="D7" t="str">
        <f>LOGOUT!C9</f>
        <v>a12345</v>
      </c>
      <c r="G7">
        <f t="shared" si="0"/>
        <v>1</v>
      </c>
      <c r="H7">
        <f>CHOOSE($G$7,'M1'!$C$5,'M2'!$C$5,'M3'!$C$5,'M4'!$C$5,A!$C$5,LOGOUT!$C$5)</f>
        <v>0</v>
      </c>
      <c r="I7" s="18" t="s">
        <v>225</v>
      </c>
    </row>
    <row r="11" spans="1:14" x14ac:dyDescent="0.25">
      <c r="C11" s="30" t="s">
        <v>238</v>
      </c>
      <c r="D11" s="30"/>
      <c r="E11" s="30"/>
      <c r="F11" s="30"/>
      <c r="G11" s="30"/>
      <c r="H11" s="30"/>
      <c r="I11" s="30"/>
      <c r="J11" s="30"/>
      <c r="K11" s="30"/>
      <c r="L11" s="30"/>
      <c r="M11" s="30"/>
      <c r="N11" s="30"/>
    </row>
    <row r="12" spans="1:14" x14ac:dyDescent="0.25">
      <c r="C12" s="30"/>
      <c r="D12" s="30"/>
      <c r="E12" s="30"/>
      <c r="F12" s="30"/>
      <c r="G12" s="30"/>
      <c r="H12" s="30"/>
      <c r="I12" s="30"/>
      <c r="J12" s="30"/>
      <c r="K12" s="30"/>
      <c r="L12" s="30"/>
      <c r="M12" s="30"/>
      <c r="N12" s="30"/>
    </row>
  </sheetData>
  <mergeCells count="1">
    <mergeCell ref="C11:N12"/>
  </mergeCells>
  <phoneticPr fontId="4" type="noConversion"/>
  <hyperlinks>
    <hyperlink ref="C11" r:id="rId1" xr:uid="{C8D91F65-1F14-41D1-A41B-DBE19482B5D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5</vt:i4>
      </vt:variant>
    </vt:vector>
  </HeadingPairs>
  <TitlesOfParts>
    <vt:vector size="28" baseType="lpstr">
      <vt:lpstr>LOGOUT</vt:lpstr>
      <vt:lpstr>A</vt:lpstr>
      <vt:lpstr>M1</vt:lpstr>
      <vt:lpstr>M2</vt:lpstr>
      <vt:lpstr>M3</vt:lpstr>
      <vt:lpstr>M4</vt:lpstr>
      <vt:lpstr>DataA</vt:lpstr>
      <vt:lpstr>DataM1</vt:lpstr>
      <vt:lpstr>DataM2</vt:lpstr>
      <vt:lpstr>DataM3</vt:lpstr>
      <vt:lpstr>DataM4</vt:lpstr>
      <vt:lpstr>ControlA</vt:lpstr>
      <vt:lpstr>ControlM1</vt:lpstr>
      <vt:lpstr>ControlM2</vt:lpstr>
      <vt:lpstr>ControlM3</vt:lpstr>
      <vt:lpstr>ControlM4</vt:lpstr>
      <vt:lpstr>ProcessingA</vt:lpstr>
      <vt:lpstr>ProcessingM1</vt:lpstr>
      <vt:lpstr>ProcessingM2</vt:lpstr>
      <vt:lpstr>ProcessingM3</vt:lpstr>
      <vt:lpstr>ProcessingM4</vt:lpstr>
      <vt:lpstr>Resources</vt:lpstr>
      <vt:lpstr>Passwords</vt:lpstr>
      <vt:lpstr>DatabaseA</vt:lpstr>
      <vt:lpstr>DatabaseM1</vt:lpstr>
      <vt:lpstr>DatabaseM2</vt:lpstr>
      <vt:lpstr>DatabaseM3</vt:lpstr>
      <vt:lpstr>DatabaseM4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User</cp:lastModifiedBy>
  <dcterms:created xsi:type="dcterms:W3CDTF">2023-03-03T15:45:04Z</dcterms:created>
  <dcterms:modified xsi:type="dcterms:W3CDTF">2026-09-18T10:15:22Z</dcterms:modified>
</cp:coreProperties>
</file>